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hehappygiraffe-my.sharepoint.com/personal/nigel_thehappygiraffe_onmicrosoft_com/Documents/Spreadsheets/"/>
    </mc:Choice>
  </mc:AlternateContent>
  <xr:revisionPtr revIDLastSave="260" documentId="8_{62110068-E247-4CB9-BB35-9791937A5826}" xr6:coauthVersionLast="47" xr6:coauthVersionMax="47" xr10:uidLastSave="{909352F9-D164-419C-A58A-A71DB7549827}"/>
  <workbookProtection workbookAlgorithmName="SHA-512" workbookHashValue="DNEVDU342VhqZsWfLKAxztim7c0OiTaJWPSKqHqumZLeE0h2jIn8M23XE5K/RpVSX1WHtYB8UkKX1IoLfkRMLA==" workbookSaltValue="plXm80OeRIc0KyL9wCv6Ig==" workbookSpinCount="100000" lockStructure="1"/>
  <bookViews>
    <workbookView xWindow="-14295" yWindow="-16320" windowWidth="29040" windowHeight="16440" tabRatio="847" xr2:uid="{00000000-000D-0000-FFFF-FFFF00000000}"/>
  </bookViews>
  <sheets>
    <sheet name="1) Period" sheetId="13" r:id="rId1"/>
    <sheet name="2) Income" sheetId="2" r:id="rId2"/>
    <sheet name="3) Fixed Expenses" sheetId="24" r:id="rId3"/>
    <sheet name="4) Happy Money" sheetId="3" r:id="rId4"/>
    <sheet name="Cash Flow Chart" sheetId="18" r:id="rId5"/>
    <sheet name="Adjust Cash Flow" sheetId="10" r:id="rId6"/>
    <sheet name="5) Next Steps" sheetId="20" r:id="rId7"/>
    <sheet name="Detailed Cash Flow" sheetId="4" state="hidden" r:id="rId8"/>
    <sheet name="Version Changes" sheetId="19" state="hidden" r:id="rId9"/>
    <sheet name="Lists" sheetId="22" state="hidden" r:id="rId10"/>
  </sheets>
  <definedNames>
    <definedName name="_xlnm._FilterDatabase" localSheetId="2" hidden="1">'3) Fixed Expenses'!$C$11:$E$131</definedName>
    <definedName name="_xlnm._FilterDatabase" localSheetId="7" hidden="1">'Detailed Cash Flow'!$A$1:$AJ$1466</definedName>
    <definedName name="DCF">OFFSET('Adjust Cash Flow'!$B$18,0,0,COUNT('Adjust Cash Flow'!$B$17:$B$1483)+1,9)</definedName>
    <definedName name="WAllowance">'4) Happy Money'!$E$26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3" i="4"/>
  <c r="H27" i="3"/>
  <c r="H26" i="3"/>
  <c r="H28" i="3" s="1"/>
  <c r="E28" i="3" s="1"/>
  <c r="F28" i="3" s="1"/>
  <c r="E38" i="3"/>
  <c r="V67" i="24"/>
  <c r="V68" i="24"/>
  <c r="V69" i="24"/>
  <c r="V70" i="24"/>
  <c r="V71" i="24"/>
  <c r="V72" i="24"/>
  <c r="V73" i="24"/>
  <c r="V74" i="24"/>
  <c r="V75" i="24"/>
  <c r="V76" i="24"/>
  <c r="V77" i="24"/>
  <c r="V78" i="24"/>
  <c r="V79" i="24"/>
  <c r="V80" i="24"/>
  <c r="V81" i="24"/>
  <c r="V82" i="24"/>
  <c r="V83" i="24"/>
  <c r="V84" i="24"/>
  <c r="V85" i="24"/>
  <c r="V86" i="24"/>
  <c r="V87" i="24"/>
  <c r="V88" i="24"/>
  <c r="V89" i="24"/>
  <c r="V90" i="24"/>
  <c r="V91" i="24"/>
  <c r="V92" i="24"/>
  <c r="V93" i="24"/>
  <c r="V94" i="24"/>
  <c r="V95" i="24"/>
  <c r="V96" i="24"/>
  <c r="V97" i="24"/>
  <c r="V98" i="24"/>
  <c r="V99" i="24"/>
  <c r="V100" i="24"/>
  <c r="V101" i="24"/>
  <c r="V102" i="24"/>
  <c r="V103" i="24"/>
  <c r="V104" i="24"/>
  <c r="V105" i="24"/>
  <c r="V106" i="24"/>
  <c r="V107" i="24"/>
  <c r="V108" i="24"/>
  <c r="V109" i="24"/>
  <c r="V110" i="24"/>
  <c r="V111" i="24"/>
  <c r="V112" i="24"/>
  <c r="V113" i="24"/>
  <c r="V114" i="24"/>
  <c r="V115" i="24"/>
  <c r="V116" i="24"/>
  <c r="V117" i="24"/>
  <c r="V118" i="24"/>
  <c r="V119" i="24"/>
  <c r="V120" i="24"/>
  <c r="V121" i="24"/>
  <c r="V122" i="24"/>
  <c r="V123" i="24"/>
  <c r="V124" i="24"/>
  <c r="V125" i="24"/>
  <c r="V126" i="24"/>
  <c r="V127" i="24"/>
  <c r="V128" i="24"/>
  <c r="V129" i="24"/>
  <c r="V130" i="24"/>
  <c r="V131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W103" i="24"/>
  <c r="W104" i="24"/>
  <c r="W105" i="24"/>
  <c r="W106" i="24"/>
  <c r="W107" i="24"/>
  <c r="W108" i="24"/>
  <c r="W109" i="24"/>
  <c r="W110" i="24"/>
  <c r="W111" i="24"/>
  <c r="W112" i="24"/>
  <c r="W113" i="24"/>
  <c r="W114" i="24"/>
  <c r="W115" i="24"/>
  <c r="W116" i="24"/>
  <c r="W117" i="24"/>
  <c r="W118" i="24"/>
  <c r="W119" i="24"/>
  <c r="W120" i="24"/>
  <c r="W121" i="24"/>
  <c r="W122" i="24"/>
  <c r="W123" i="24"/>
  <c r="W124" i="24"/>
  <c r="W125" i="24"/>
  <c r="W126" i="24"/>
  <c r="W127" i="24"/>
  <c r="W128" i="24"/>
  <c r="W129" i="24"/>
  <c r="W130" i="24"/>
  <c r="W131" i="24"/>
  <c r="X67" i="24"/>
  <c r="X68" i="24"/>
  <c r="X69" i="24"/>
  <c r="X70" i="24"/>
  <c r="X71" i="24"/>
  <c r="X72" i="24"/>
  <c r="X73" i="24"/>
  <c r="X74" i="24"/>
  <c r="X75" i="24"/>
  <c r="X76" i="24"/>
  <c r="X77" i="24"/>
  <c r="X78" i="24"/>
  <c r="X79" i="24"/>
  <c r="X80" i="24"/>
  <c r="X81" i="24"/>
  <c r="X82" i="24"/>
  <c r="X83" i="24"/>
  <c r="X84" i="24"/>
  <c r="X85" i="24"/>
  <c r="X86" i="24"/>
  <c r="X87" i="24"/>
  <c r="X88" i="24"/>
  <c r="X89" i="24"/>
  <c r="X90" i="24"/>
  <c r="X91" i="24"/>
  <c r="X92" i="24"/>
  <c r="X93" i="24"/>
  <c r="X94" i="24"/>
  <c r="X95" i="24"/>
  <c r="X96" i="24"/>
  <c r="X97" i="24"/>
  <c r="X98" i="24"/>
  <c r="X99" i="24"/>
  <c r="X100" i="24"/>
  <c r="X101" i="24"/>
  <c r="X102" i="24"/>
  <c r="X103" i="24"/>
  <c r="X104" i="24"/>
  <c r="X105" i="24"/>
  <c r="X106" i="24"/>
  <c r="X107" i="24"/>
  <c r="X108" i="24"/>
  <c r="X109" i="24"/>
  <c r="X110" i="24"/>
  <c r="X111" i="24"/>
  <c r="X112" i="24"/>
  <c r="X113" i="24"/>
  <c r="X114" i="24"/>
  <c r="X115" i="24"/>
  <c r="X116" i="24"/>
  <c r="X117" i="24"/>
  <c r="X118" i="24"/>
  <c r="X119" i="24"/>
  <c r="X120" i="24"/>
  <c r="X121" i="24"/>
  <c r="X122" i="24"/>
  <c r="X123" i="24"/>
  <c r="X124" i="24"/>
  <c r="X125" i="24"/>
  <c r="X126" i="24"/>
  <c r="X127" i="24"/>
  <c r="X128" i="24"/>
  <c r="X129" i="24"/>
  <c r="X130" i="24"/>
  <c r="X131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22" i="24"/>
  <c r="J123" i="24"/>
  <c r="J124" i="24"/>
  <c r="J125" i="24"/>
  <c r="J126" i="24"/>
  <c r="J127" i="24"/>
  <c r="J128" i="24"/>
  <c r="J129" i="24"/>
  <c r="J130" i="24"/>
  <c r="J131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130" i="24"/>
  <c r="K131" i="24"/>
  <c r="V52" i="24"/>
  <c r="V53" i="24"/>
  <c r="V54" i="24"/>
  <c r="V55" i="24"/>
  <c r="V56" i="24"/>
  <c r="V57" i="24"/>
  <c r="V58" i="24"/>
  <c r="V59" i="24"/>
  <c r="V60" i="24"/>
  <c r="V61" i="24"/>
  <c r="V62" i="24"/>
  <c r="V63" i="24"/>
  <c r="V64" i="24"/>
  <c r="V65" i="24"/>
  <c r="V66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X52" i="24"/>
  <c r="X53" i="24"/>
  <c r="X54" i="24"/>
  <c r="X55" i="24"/>
  <c r="X56" i="24"/>
  <c r="X57" i="24"/>
  <c r="X58" i="24"/>
  <c r="X59" i="24"/>
  <c r="X60" i="24"/>
  <c r="X61" i="24"/>
  <c r="X62" i="24"/>
  <c r="X63" i="24"/>
  <c r="X64" i="24"/>
  <c r="X65" i="24"/>
  <c r="X66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J13" i="24"/>
  <c r="K13" i="24"/>
  <c r="J14" i="24"/>
  <c r="K14" i="24"/>
  <c r="J15" i="24"/>
  <c r="K15" i="24"/>
  <c r="J16" i="24"/>
  <c r="K16" i="24"/>
  <c r="J17" i="24"/>
  <c r="K17" i="24"/>
  <c r="J18" i="24"/>
  <c r="K18" i="24"/>
  <c r="J19" i="24"/>
  <c r="K19" i="24"/>
  <c r="J20" i="24"/>
  <c r="K20" i="24"/>
  <c r="J21" i="24"/>
  <c r="K21" i="24"/>
  <c r="J22" i="24"/>
  <c r="K22" i="24"/>
  <c r="J23" i="24"/>
  <c r="K23" i="24"/>
  <c r="J24" i="24"/>
  <c r="K24" i="24"/>
  <c r="J25" i="24"/>
  <c r="K25" i="24"/>
  <c r="J26" i="24"/>
  <c r="K26" i="24"/>
  <c r="J27" i="24"/>
  <c r="K27" i="24"/>
  <c r="J28" i="24"/>
  <c r="K28" i="24"/>
  <c r="J29" i="24"/>
  <c r="K29" i="24"/>
  <c r="J30" i="24"/>
  <c r="K30" i="24"/>
  <c r="J31" i="24"/>
  <c r="K31" i="24"/>
  <c r="J32" i="24"/>
  <c r="K32" i="24"/>
  <c r="J33" i="24"/>
  <c r="K33" i="24"/>
  <c r="J34" i="24"/>
  <c r="K34" i="24"/>
  <c r="J35" i="24"/>
  <c r="K35" i="24"/>
  <c r="J36" i="24"/>
  <c r="K36" i="24"/>
  <c r="J37" i="24"/>
  <c r="K37" i="24"/>
  <c r="J38" i="24"/>
  <c r="K38" i="24"/>
  <c r="J39" i="24"/>
  <c r="K39" i="24"/>
  <c r="J40" i="24"/>
  <c r="K40" i="24"/>
  <c r="J41" i="24"/>
  <c r="K41" i="24"/>
  <c r="J42" i="24"/>
  <c r="K42" i="24"/>
  <c r="J43" i="24"/>
  <c r="K43" i="24"/>
  <c r="J44" i="24"/>
  <c r="K44" i="24"/>
  <c r="J45" i="24"/>
  <c r="K45" i="24"/>
  <c r="J46" i="24"/>
  <c r="K46" i="24"/>
  <c r="J47" i="24"/>
  <c r="K47" i="24"/>
  <c r="J48" i="24"/>
  <c r="K48" i="24"/>
  <c r="J49" i="24"/>
  <c r="K49" i="24"/>
  <c r="J50" i="24"/>
  <c r="K50" i="24"/>
  <c r="J51" i="24"/>
  <c r="K51" i="24"/>
  <c r="K12" i="24"/>
  <c r="J12" i="24"/>
  <c r="V13" i="24"/>
  <c r="W13" i="24"/>
  <c r="V14" i="24"/>
  <c r="W14" i="24"/>
  <c r="V15" i="24"/>
  <c r="W15" i="24"/>
  <c r="V16" i="24"/>
  <c r="W16" i="24"/>
  <c r="V17" i="24"/>
  <c r="W17" i="24"/>
  <c r="V18" i="24"/>
  <c r="W18" i="24"/>
  <c r="V19" i="24"/>
  <c r="W19" i="24"/>
  <c r="V20" i="24"/>
  <c r="W20" i="24"/>
  <c r="V21" i="24"/>
  <c r="W21" i="24"/>
  <c r="V22" i="24"/>
  <c r="W22" i="24"/>
  <c r="V23" i="24"/>
  <c r="W23" i="24"/>
  <c r="V24" i="24"/>
  <c r="W24" i="24"/>
  <c r="V25" i="24"/>
  <c r="W25" i="24"/>
  <c r="V26" i="24"/>
  <c r="W26" i="24"/>
  <c r="V27" i="24"/>
  <c r="W27" i="24"/>
  <c r="V28" i="24"/>
  <c r="W28" i="24"/>
  <c r="V29" i="24"/>
  <c r="W29" i="24"/>
  <c r="V30" i="24"/>
  <c r="W30" i="24"/>
  <c r="V31" i="24"/>
  <c r="W31" i="24"/>
  <c r="V32" i="24"/>
  <c r="W32" i="24"/>
  <c r="V33" i="24"/>
  <c r="W33" i="24"/>
  <c r="V34" i="24"/>
  <c r="W34" i="24"/>
  <c r="V35" i="24"/>
  <c r="W35" i="24"/>
  <c r="V36" i="24"/>
  <c r="W36" i="24"/>
  <c r="V37" i="24"/>
  <c r="W37" i="24"/>
  <c r="V38" i="24"/>
  <c r="W38" i="24"/>
  <c r="V39" i="24"/>
  <c r="W39" i="24"/>
  <c r="V40" i="24"/>
  <c r="W40" i="24"/>
  <c r="V41" i="24"/>
  <c r="W41" i="24"/>
  <c r="V42" i="24"/>
  <c r="W42" i="24"/>
  <c r="V43" i="24"/>
  <c r="W43" i="24"/>
  <c r="V44" i="24"/>
  <c r="W44" i="24"/>
  <c r="V45" i="24"/>
  <c r="W45" i="24"/>
  <c r="V46" i="24"/>
  <c r="W46" i="24"/>
  <c r="V47" i="24"/>
  <c r="W47" i="24"/>
  <c r="V48" i="24"/>
  <c r="W48" i="24"/>
  <c r="V49" i="24"/>
  <c r="W49" i="24"/>
  <c r="V50" i="24"/>
  <c r="W50" i="24"/>
  <c r="V51" i="24"/>
  <c r="W51" i="24"/>
  <c r="W12" i="24"/>
  <c r="V12" i="24"/>
  <c r="X43" i="24"/>
  <c r="X44" i="24"/>
  <c r="X45" i="24"/>
  <c r="X46" i="24"/>
  <c r="X47" i="24"/>
  <c r="X48" i="24"/>
  <c r="X49" i="24"/>
  <c r="X50" i="24"/>
  <c r="X51" i="24"/>
  <c r="D10" i="24"/>
  <c r="H10" i="24"/>
  <c r="N10" i="24"/>
  <c r="S10" i="24"/>
  <c r="I14" i="2"/>
  <c r="I15" i="2"/>
  <c r="I16" i="2"/>
  <c r="I17" i="2"/>
  <c r="I18" i="2"/>
  <c r="I19" i="2"/>
  <c r="I20" i="2"/>
  <c r="I21" i="2"/>
  <c r="I22" i="2"/>
  <c r="I23" i="2"/>
  <c r="I13" i="2"/>
  <c r="H14" i="2"/>
  <c r="H15" i="2"/>
  <c r="H16" i="2"/>
  <c r="H17" i="2"/>
  <c r="H18" i="2"/>
  <c r="H19" i="2"/>
  <c r="H20" i="2"/>
  <c r="H21" i="2"/>
  <c r="H22" i="2"/>
  <c r="H23" i="2"/>
  <c r="H13" i="2"/>
  <c r="X25" i="24" l="1"/>
  <c r="X24" i="24"/>
  <c r="X23" i="24"/>
  <c r="X22" i="24"/>
  <c r="X21" i="24"/>
  <c r="X20" i="24"/>
  <c r="X19" i="24"/>
  <c r="X18" i="24"/>
  <c r="X17" i="24"/>
  <c r="X16" i="24"/>
  <c r="X15" i="24"/>
  <c r="X14" i="24"/>
  <c r="X12" i="24"/>
  <c r="X13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E2" i="3" l="1"/>
  <c r="C21" i="3"/>
  <c r="E10" i="3"/>
  <c r="E21" i="13" l="1"/>
  <c r="A2" i="4"/>
  <c r="P2" i="4" l="1" a="1"/>
  <c r="P2" i="4" s="1"/>
  <c r="O2" i="4" a="1"/>
  <c r="O2" i="4" s="1"/>
  <c r="AH2" i="4" a="1"/>
  <c r="AH2" i="4" s="1"/>
  <c r="AF2" i="4" a="1"/>
  <c r="AF2" i="4" s="1"/>
  <c r="AE2" i="4"/>
  <c r="AC2" i="4"/>
  <c r="AA2" i="4" a="1"/>
  <c r="AA2" i="4" s="1"/>
  <c r="Z2" i="4" a="1"/>
  <c r="Z2" i="4" s="1"/>
  <c r="AD2" i="4"/>
  <c r="AI2" i="4"/>
  <c r="AB2" i="4"/>
  <c r="G2" i="4"/>
  <c r="E19" i="10" s="1"/>
  <c r="J2" i="4"/>
  <c r="L2" i="4"/>
  <c r="M2" i="4"/>
  <c r="K2" i="4"/>
  <c r="H2" i="4" a="1"/>
  <c r="H2" i="4" s="1"/>
  <c r="I2" i="4" a="1"/>
  <c r="I2" i="4" s="1"/>
  <c r="N2" i="4" a="1"/>
  <c r="N2" i="4" s="1"/>
  <c r="W2" i="4"/>
  <c r="B2" i="4"/>
  <c r="S2" i="4" s="1" a="1"/>
  <c r="S2" i="4" s="1"/>
  <c r="C2" i="4"/>
  <c r="E20" i="13"/>
  <c r="A3" i="4"/>
  <c r="P3" i="4" l="1" a="1"/>
  <c r="P3" i="4" s="1"/>
  <c r="O3" i="4" a="1"/>
  <c r="O3" i="4" s="1"/>
  <c r="E2" i="4"/>
  <c r="AG2" i="4"/>
  <c r="AH3" i="4" a="1"/>
  <c r="AH3" i="4" s="1"/>
  <c r="AI3" i="4"/>
  <c r="AC3" i="4"/>
  <c r="AE3" i="4"/>
  <c r="AB3" i="4"/>
  <c r="AA3" i="4" a="1"/>
  <c r="AA3" i="4" s="1"/>
  <c r="Z3" i="4" a="1"/>
  <c r="Z3" i="4" s="1"/>
  <c r="AF3" i="4" a="1"/>
  <c r="AF3" i="4" s="1"/>
  <c r="AD3" i="4"/>
  <c r="F2" i="4" a="1"/>
  <c r="F2" i="4" s="1"/>
  <c r="D19" i="10" s="1"/>
  <c r="N3" i="4" a="1"/>
  <c r="N3" i="4" s="1"/>
  <c r="G3" i="4"/>
  <c r="E20" i="10" s="1"/>
  <c r="J3" i="4"/>
  <c r="L3" i="4"/>
  <c r="K3" i="4"/>
  <c r="M3" i="4"/>
  <c r="I3" i="4" a="1"/>
  <c r="I3" i="4" s="1"/>
  <c r="H3" i="4" a="1"/>
  <c r="H3" i="4" s="1"/>
  <c r="C19" i="10"/>
  <c r="U2" i="4" a="1"/>
  <c r="U2" i="4" s="1"/>
  <c r="R2" i="4" a="1"/>
  <c r="R2" i="4" s="1"/>
  <c r="Q2" i="4"/>
  <c r="V2" i="4" a="1"/>
  <c r="V2" i="4" s="1"/>
  <c r="T2" i="4" a="1"/>
  <c r="T2" i="4" s="1"/>
  <c r="B3" i="4"/>
  <c r="V3" i="4" s="1" a="1"/>
  <c r="V3" i="4" s="1"/>
  <c r="C3" i="4"/>
  <c r="W3" i="4"/>
  <c r="A4" i="4"/>
  <c r="P4" i="4" l="1" a="1"/>
  <c r="P4" i="4" s="1"/>
  <c r="O4" i="4" a="1"/>
  <c r="O4" i="4" s="1"/>
  <c r="AG3" i="4"/>
  <c r="Y2" i="4"/>
  <c r="F19" i="10" s="1"/>
  <c r="AH4" i="4" a="1"/>
  <c r="AH4" i="4" s="1"/>
  <c r="AA4" i="4" a="1"/>
  <c r="AA4" i="4" s="1"/>
  <c r="Z4" i="4" a="1"/>
  <c r="Z4" i="4" s="1"/>
  <c r="AF4" i="4" a="1"/>
  <c r="AF4" i="4" s="1"/>
  <c r="AB4" i="4"/>
  <c r="AE4" i="4"/>
  <c r="AD4" i="4"/>
  <c r="AI4" i="4"/>
  <c r="AC4" i="4"/>
  <c r="F3" i="4" a="1"/>
  <c r="F3" i="4" s="1"/>
  <c r="D20" i="10" s="1"/>
  <c r="X2" i="4"/>
  <c r="N4" i="4" a="1"/>
  <c r="N4" i="4" s="1"/>
  <c r="G4" i="4"/>
  <c r="E21" i="10" s="1"/>
  <c r="J4" i="4"/>
  <c r="L4" i="4"/>
  <c r="K4" i="4"/>
  <c r="M4" i="4"/>
  <c r="I4" i="4" a="1"/>
  <c r="I4" i="4" s="1"/>
  <c r="H4" i="4" a="1"/>
  <c r="H4" i="4" s="1"/>
  <c r="E3" i="4"/>
  <c r="C20" i="10" s="1"/>
  <c r="S3" i="4" a="1"/>
  <c r="S3" i="4" s="1"/>
  <c r="R3" i="4" a="1"/>
  <c r="R3" i="4" s="1"/>
  <c r="Q3" i="4"/>
  <c r="T3" i="4" a="1"/>
  <c r="T3" i="4" s="1"/>
  <c r="U3" i="4" a="1"/>
  <c r="U3" i="4" s="1"/>
  <c r="B4" i="4"/>
  <c r="V4" i="4" s="1" a="1"/>
  <c r="V4" i="4" s="1"/>
  <c r="C4" i="4"/>
  <c r="W4" i="4"/>
  <c r="A5" i="4"/>
  <c r="P5" i="4" l="1" a="1"/>
  <c r="P5" i="4" s="1"/>
  <c r="O5" i="4" a="1"/>
  <c r="O5" i="4" s="1"/>
  <c r="AG4" i="4"/>
  <c r="Y3" i="4"/>
  <c r="F20" i="10" s="1"/>
  <c r="AH5" i="4" a="1"/>
  <c r="AH5" i="4" s="1"/>
  <c r="AD5" i="4"/>
  <c r="AC5" i="4"/>
  <c r="AB5" i="4"/>
  <c r="AA5" i="4" a="1"/>
  <c r="AA5" i="4" s="1"/>
  <c r="Z5" i="4" a="1"/>
  <c r="Z5" i="4" s="1"/>
  <c r="AI5" i="4"/>
  <c r="AE5" i="4"/>
  <c r="AF5" i="4" a="1"/>
  <c r="AF5" i="4" s="1"/>
  <c r="F4" i="4" a="1"/>
  <c r="F4" i="4" s="1"/>
  <c r="D21" i="10" s="1"/>
  <c r="N5" i="4" a="1"/>
  <c r="N5" i="4" s="1"/>
  <c r="G5" i="4"/>
  <c r="E22" i="10" s="1"/>
  <c r="J5" i="4"/>
  <c r="L5" i="4"/>
  <c r="K5" i="4"/>
  <c r="M5" i="4"/>
  <c r="I5" i="4" a="1"/>
  <c r="I5" i="4" s="1"/>
  <c r="H5" i="4" a="1"/>
  <c r="H5" i="4" s="1"/>
  <c r="E4" i="4"/>
  <c r="C21" i="10" s="1"/>
  <c r="R4" i="4" a="1"/>
  <c r="R4" i="4" s="1"/>
  <c r="T4" i="4" a="1"/>
  <c r="T4" i="4" s="1"/>
  <c r="Q4" i="4"/>
  <c r="S4" i="4" a="1"/>
  <c r="S4" i="4" s="1"/>
  <c r="U4" i="4" a="1"/>
  <c r="U4" i="4" s="1"/>
  <c r="B5" i="4"/>
  <c r="V5" i="4" s="1" a="1"/>
  <c r="V5" i="4" s="1"/>
  <c r="C5" i="4"/>
  <c r="W5" i="4"/>
  <c r="A6" i="4"/>
  <c r="B19" i="10"/>
  <c r="H19" i="10"/>
  <c r="P6" i="4" l="1" a="1"/>
  <c r="P6" i="4" s="1"/>
  <c r="O6" i="4" a="1"/>
  <c r="O6" i="4" s="1"/>
  <c r="AG5" i="4"/>
  <c r="Y4" i="4"/>
  <c r="F21" i="10" s="1"/>
  <c r="AH6" i="4" a="1"/>
  <c r="AH6" i="4" s="1"/>
  <c r="AI6" i="4"/>
  <c r="AF6" i="4" a="1"/>
  <c r="AF6" i="4" s="1"/>
  <c r="AE6" i="4"/>
  <c r="AC6" i="4"/>
  <c r="AA6" i="4" a="1"/>
  <c r="AA6" i="4" s="1"/>
  <c r="Z6" i="4" a="1"/>
  <c r="Z6" i="4" s="1"/>
  <c r="AD6" i="4"/>
  <c r="AB6" i="4"/>
  <c r="F5" i="4" a="1"/>
  <c r="F5" i="4" s="1"/>
  <c r="D22" i="10" s="1"/>
  <c r="N6" i="4" a="1"/>
  <c r="N6" i="4" s="1"/>
  <c r="G6" i="4"/>
  <c r="E23" i="10" s="1"/>
  <c r="K6" i="4"/>
  <c r="J6" i="4"/>
  <c r="L6" i="4"/>
  <c r="M6" i="4"/>
  <c r="I6" i="4" a="1"/>
  <c r="I6" i="4" s="1"/>
  <c r="H6" i="4" a="1"/>
  <c r="H6" i="4" s="1"/>
  <c r="E5" i="4"/>
  <c r="C22" i="10" s="1"/>
  <c r="U5" i="4" a="1"/>
  <c r="U5" i="4" s="1"/>
  <c r="Q5" i="4"/>
  <c r="T5" i="4" a="1"/>
  <c r="T5" i="4" s="1"/>
  <c r="S5" i="4" a="1"/>
  <c r="S5" i="4" s="1"/>
  <c r="R5" i="4" a="1"/>
  <c r="R5" i="4" s="1"/>
  <c r="B6" i="4"/>
  <c r="V6" i="4" s="1" a="1"/>
  <c r="V6" i="4" s="1"/>
  <c r="C6" i="4"/>
  <c r="W6" i="4"/>
  <c r="A7" i="4"/>
  <c r="B20" i="10"/>
  <c r="H20" i="10"/>
  <c r="AJ2" i="4"/>
  <c r="B21" i="10"/>
  <c r="P7" i="4" l="1" a="1"/>
  <c r="P7" i="4" s="1"/>
  <c r="O7" i="4" a="1"/>
  <c r="O7" i="4" s="1"/>
  <c r="AG6" i="4"/>
  <c r="Y5" i="4"/>
  <c r="F22" i="10" s="1"/>
  <c r="AH7" i="4" a="1"/>
  <c r="AH7" i="4" s="1"/>
  <c r="AI7" i="4"/>
  <c r="AB7" i="4"/>
  <c r="AF7" i="4" a="1"/>
  <c r="AF7" i="4" s="1"/>
  <c r="AD7" i="4"/>
  <c r="Z7" i="4" a="1"/>
  <c r="Z7" i="4" s="1"/>
  <c r="AA7" i="4" a="1"/>
  <c r="AA7" i="4" s="1"/>
  <c r="AE7" i="4"/>
  <c r="AC7" i="4"/>
  <c r="F6" i="4" a="1"/>
  <c r="F6" i="4" s="1"/>
  <c r="D23" i="10" s="1"/>
  <c r="N7" i="4" a="1"/>
  <c r="N7" i="4" s="1"/>
  <c r="G7" i="4"/>
  <c r="E24" i="10" s="1"/>
  <c r="K7" i="4"/>
  <c r="J7" i="4"/>
  <c r="L7" i="4"/>
  <c r="M7" i="4"/>
  <c r="H7" i="4" a="1"/>
  <c r="H7" i="4" s="1"/>
  <c r="I7" i="4" a="1"/>
  <c r="I7" i="4" s="1"/>
  <c r="E6" i="4"/>
  <c r="C23" i="10" s="1"/>
  <c r="Q6" i="4"/>
  <c r="T6" i="4" a="1"/>
  <c r="T6" i="4" s="1"/>
  <c r="S6" i="4" a="1"/>
  <c r="S6" i="4" s="1"/>
  <c r="R6" i="4" a="1"/>
  <c r="R6" i="4" s="1"/>
  <c r="U6" i="4" a="1"/>
  <c r="U6" i="4" s="1"/>
  <c r="B7" i="4"/>
  <c r="V7" i="4" s="1" a="1"/>
  <c r="V7" i="4" s="1"/>
  <c r="C7" i="4"/>
  <c r="W7" i="4"/>
  <c r="A8" i="4"/>
  <c r="G19" i="10"/>
  <c r="K19" i="10" s="1"/>
  <c r="H21" i="10"/>
  <c r="AJ3" i="4"/>
  <c r="G20" i="10" s="1"/>
  <c r="B22" i="10"/>
  <c r="P8" i="4" l="1" a="1"/>
  <c r="P8" i="4" s="1"/>
  <c r="O8" i="4" a="1"/>
  <c r="O8" i="4" s="1"/>
  <c r="AG7" i="4"/>
  <c r="Y6" i="4"/>
  <c r="F23" i="10" s="1"/>
  <c r="AH8" i="4" a="1"/>
  <c r="AH8" i="4" s="1"/>
  <c r="AI8" i="4"/>
  <c r="Z8" i="4" a="1"/>
  <c r="Z8" i="4" s="1"/>
  <c r="AE8" i="4"/>
  <c r="AF8" i="4" a="1"/>
  <c r="AF8" i="4" s="1"/>
  <c r="AD8" i="4"/>
  <c r="AC8" i="4"/>
  <c r="AB8" i="4"/>
  <c r="AA8" i="4" a="1"/>
  <c r="AA8" i="4" s="1"/>
  <c r="F7" i="4" a="1"/>
  <c r="F7" i="4" s="1"/>
  <c r="D24" i="10" s="1"/>
  <c r="K20" i="10"/>
  <c r="N8" i="4" a="1"/>
  <c r="N8" i="4" s="1"/>
  <c r="G8" i="4"/>
  <c r="E25" i="10" s="1"/>
  <c r="J8" i="4"/>
  <c r="K8" i="4"/>
  <c r="M8" i="4"/>
  <c r="L8" i="4"/>
  <c r="I8" i="4" a="1"/>
  <c r="I8" i="4" s="1"/>
  <c r="H8" i="4" a="1"/>
  <c r="H8" i="4" s="1"/>
  <c r="E7" i="4"/>
  <c r="C24" i="10" s="1"/>
  <c r="Q7" i="4"/>
  <c r="T7" i="4" a="1"/>
  <c r="T7" i="4" s="1"/>
  <c r="S7" i="4" a="1"/>
  <c r="S7" i="4" s="1"/>
  <c r="R7" i="4" a="1"/>
  <c r="R7" i="4" s="1"/>
  <c r="U7" i="4" a="1"/>
  <c r="U7" i="4" s="1"/>
  <c r="B8" i="4"/>
  <c r="V8" i="4" s="1" a="1"/>
  <c r="V8" i="4" s="1"/>
  <c r="C8" i="4"/>
  <c r="W8" i="4"/>
  <c r="A9" i="4"/>
  <c r="L19" i="10"/>
  <c r="H22" i="10"/>
  <c r="AJ4" i="4"/>
  <c r="X3" i="4"/>
  <c r="B23" i="10"/>
  <c r="P9" i="4" l="1" a="1"/>
  <c r="P9" i="4" s="1"/>
  <c r="O9" i="4" a="1"/>
  <c r="O9" i="4" s="1"/>
  <c r="AG8" i="4"/>
  <c r="Y7" i="4"/>
  <c r="F24" i="10" s="1"/>
  <c r="AH9" i="4" a="1"/>
  <c r="AH9" i="4" s="1"/>
  <c r="AC9" i="4"/>
  <c r="AB9" i="4"/>
  <c r="AA9" i="4" a="1"/>
  <c r="AA9" i="4" s="1"/>
  <c r="AI9" i="4"/>
  <c r="AD9" i="4"/>
  <c r="AF9" i="4" a="1"/>
  <c r="AF9" i="4" s="1"/>
  <c r="Z9" i="4" a="1"/>
  <c r="Z9" i="4" s="1"/>
  <c r="AE9" i="4"/>
  <c r="F8" i="4" a="1"/>
  <c r="F8" i="4" s="1"/>
  <c r="D25" i="10" s="1"/>
  <c r="E8" i="4"/>
  <c r="C25" i="10" s="1"/>
  <c r="N9" i="4" a="1"/>
  <c r="N9" i="4" s="1"/>
  <c r="G9" i="4"/>
  <c r="E26" i="10" s="1"/>
  <c r="J9" i="4"/>
  <c r="K9" i="4"/>
  <c r="L9" i="4"/>
  <c r="M9" i="4"/>
  <c r="H9" i="4" a="1"/>
  <c r="H9" i="4" s="1"/>
  <c r="I9" i="4" a="1"/>
  <c r="I9" i="4" s="1"/>
  <c r="T8" i="4" a="1"/>
  <c r="T8" i="4" s="1"/>
  <c r="Q8" i="4"/>
  <c r="S8" i="4" a="1"/>
  <c r="S8" i="4" s="1"/>
  <c r="R8" i="4" a="1"/>
  <c r="R8" i="4" s="1"/>
  <c r="U8" i="4" a="1"/>
  <c r="U8" i="4" s="1"/>
  <c r="B9" i="4"/>
  <c r="V9" i="4" s="1" a="1"/>
  <c r="V9" i="4" s="1"/>
  <c r="C9" i="4"/>
  <c r="W9" i="4"/>
  <c r="A10" i="4"/>
  <c r="L20" i="10"/>
  <c r="G21" i="10"/>
  <c r="K21" i="10" s="1"/>
  <c r="H23" i="10"/>
  <c r="AJ5" i="4"/>
  <c r="X4" i="4"/>
  <c r="B24" i="10"/>
  <c r="P10" i="4" l="1" a="1"/>
  <c r="P10" i="4" s="1"/>
  <c r="O10" i="4" a="1"/>
  <c r="O10" i="4" s="1"/>
  <c r="AG9" i="4"/>
  <c r="Y8" i="4"/>
  <c r="F25" i="10" s="1"/>
  <c r="AH10" i="4" a="1"/>
  <c r="AH10" i="4" s="1"/>
  <c r="AF10" i="4" a="1"/>
  <c r="AF10" i="4" s="1"/>
  <c r="AA10" i="4" a="1"/>
  <c r="AA10" i="4" s="1"/>
  <c r="AE10" i="4"/>
  <c r="AD10" i="4"/>
  <c r="AB10" i="4"/>
  <c r="AC10" i="4"/>
  <c r="AI10" i="4"/>
  <c r="Z10" i="4" a="1"/>
  <c r="Z10" i="4" s="1"/>
  <c r="F9" i="4" a="1"/>
  <c r="F9" i="4" s="1"/>
  <c r="D26" i="10" s="1"/>
  <c r="N10" i="4" a="1"/>
  <c r="N10" i="4" s="1"/>
  <c r="G10" i="4"/>
  <c r="E27" i="10" s="1"/>
  <c r="J10" i="4"/>
  <c r="K10" i="4"/>
  <c r="M10" i="4"/>
  <c r="L10" i="4"/>
  <c r="I10" i="4" a="1"/>
  <c r="I10" i="4" s="1"/>
  <c r="H10" i="4" a="1"/>
  <c r="H10" i="4" s="1"/>
  <c r="E9" i="4"/>
  <c r="C26" i="10" s="1"/>
  <c r="Q9" i="4"/>
  <c r="T9" i="4" a="1"/>
  <c r="T9" i="4" s="1"/>
  <c r="S9" i="4" a="1"/>
  <c r="S9" i="4" s="1"/>
  <c r="R9" i="4" a="1"/>
  <c r="R9" i="4" s="1"/>
  <c r="U9" i="4" a="1"/>
  <c r="U9" i="4" s="1"/>
  <c r="B10" i="4"/>
  <c r="V10" i="4" s="1" a="1"/>
  <c r="V10" i="4" s="1"/>
  <c r="C10" i="4"/>
  <c r="W10" i="4"/>
  <c r="G22" i="10"/>
  <c r="K22" i="10" s="1"/>
  <c r="A11" i="4"/>
  <c r="L21" i="10"/>
  <c r="H24" i="10"/>
  <c r="AJ6" i="4"/>
  <c r="X5" i="4"/>
  <c r="P11" i="4" l="1" a="1"/>
  <c r="P11" i="4" s="1"/>
  <c r="O11" i="4" a="1"/>
  <c r="O11" i="4" s="1"/>
  <c r="AG10" i="4"/>
  <c r="Y9" i="4"/>
  <c r="F26" i="10" s="1"/>
  <c r="AH11" i="4" a="1"/>
  <c r="AH11" i="4" s="1"/>
  <c r="AD11" i="4"/>
  <c r="AI11" i="4"/>
  <c r="AC11" i="4"/>
  <c r="AB11" i="4"/>
  <c r="AA11" i="4" a="1"/>
  <c r="AA11" i="4" s="1"/>
  <c r="AF11" i="4" a="1"/>
  <c r="AF11" i="4" s="1"/>
  <c r="Z11" i="4" a="1"/>
  <c r="Z11" i="4" s="1"/>
  <c r="AE11" i="4"/>
  <c r="F10" i="4" a="1"/>
  <c r="F10" i="4" s="1"/>
  <c r="D27" i="10" s="1"/>
  <c r="N11" i="4" a="1"/>
  <c r="N11" i="4" s="1"/>
  <c r="G11" i="4"/>
  <c r="E28" i="10" s="1"/>
  <c r="J11" i="4"/>
  <c r="K11" i="4"/>
  <c r="M11" i="4"/>
  <c r="L11" i="4"/>
  <c r="H11" i="4" a="1"/>
  <c r="H11" i="4" s="1"/>
  <c r="I11" i="4" a="1"/>
  <c r="I11" i="4" s="1"/>
  <c r="E10" i="4"/>
  <c r="C27" i="10" s="1"/>
  <c r="Q10" i="4"/>
  <c r="U10" i="4" a="1"/>
  <c r="U10" i="4" s="1"/>
  <c r="S10" i="4" a="1"/>
  <c r="S10" i="4" s="1"/>
  <c r="T10" i="4" a="1"/>
  <c r="T10" i="4" s="1"/>
  <c r="R10" i="4" a="1"/>
  <c r="R10" i="4" s="1"/>
  <c r="B11" i="4"/>
  <c r="V11" i="4" s="1" a="1"/>
  <c r="V11" i="4" s="1"/>
  <c r="C11" i="4"/>
  <c r="W11" i="4"/>
  <c r="G23" i="10"/>
  <c r="K23" i="10" s="1"/>
  <c r="A12" i="4"/>
  <c r="B25" i="10"/>
  <c r="L22" i="10"/>
  <c r="H25" i="10"/>
  <c r="AJ7" i="4"/>
  <c r="G24" i="10" s="1"/>
  <c r="X6" i="4"/>
  <c r="P12" i="4" l="1" a="1"/>
  <c r="P12" i="4" s="1"/>
  <c r="O12" i="4" a="1"/>
  <c r="O12" i="4" s="1"/>
  <c r="AG11" i="4"/>
  <c r="Y10" i="4"/>
  <c r="F27" i="10" s="1"/>
  <c r="AH12" i="4" a="1"/>
  <c r="AH12" i="4" s="1"/>
  <c r="AB12" i="4"/>
  <c r="AA12" i="4" a="1"/>
  <c r="AA12" i="4" s="1"/>
  <c r="Z12" i="4" a="1"/>
  <c r="Z12" i="4" s="1"/>
  <c r="AI12" i="4"/>
  <c r="AC12" i="4"/>
  <c r="AF12" i="4" a="1"/>
  <c r="AF12" i="4" s="1"/>
  <c r="AE12" i="4"/>
  <c r="AD12" i="4"/>
  <c r="F11" i="4" a="1"/>
  <c r="F11" i="4" s="1"/>
  <c r="D28" i="10" s="1"/>
  <c r="N12" i="4" a="1"/>
  <c r="N12" i="4" s="1"/>
  <c r="G12" i="4"/>
  <c r="E29" i="10" s="1"/>
  <c r="J12" i="4"/>
  <c r="K12" i="4"/>
  <c r="L12" i="4"/>
  <c r="M12" i="4"/>
  <c r="I12" i="4" a="1"/>
  <c r="I12" i="4" s="1"/>
  <c r="H12" i="4" a="1"/>
  <c r="H12" i="4" s="1"/>
  <c r="E11" i="4"/>
  <c r="C28" i="10" s="1"/>
  <c r="T11" i="4" a="1"/>
  <c r="T11" i="4" s="1"/>
  <c r="S11" i="4" a="1"/>
  <c r="S11" i="4" s="1"/>
  <c r="Q11" i="4"/>
  <c r="R11" i="4" a="1"/>
  <c r="R11" i="4" s="1"/>
  <c r="U11" i="4" a="1"/>
  <c r="U11" i="4" s="1"/>
  <c r="B12" i="4"/>
  <c r="V12" i="4" s="1" a="1"/>
  <c r="V12" i="4" s="1"/>
  <c r="C12" i="4"/>
  <c r="W12" i="4"/>
  <c r="A13" i="4"/>
  <c r="K24" i="10"/>
  <c r="L23" i="10"/>
  <c r="B26" i="10"/>
  <c r="H26" i="10"/>
  <c r="AJ8" i="4"/>
  <c r="G25" i="10" s="1"/>
  <c r="X7" i="4"/>
  <c r="P13" i="4" l="1" a="1"/>
  <c r="P13" i="4" s="1"/>
  <c r="O13" i="4" a="1"/>
  <c r="O13" i="4" s="1"/>
  <c r="AG12" i="4"/>
  <c r="Y11" i="4"/>
  <c r="F28" i="10" s="1"/>
  <c r="AH13" i="4" a="1"/>
  <c r="AH13" i="4" s="1"/>
  <c r="AF13" i="4" a="1"/>
  <c r="AF13" i="4" s="1"/>
  <c r="AE13" i="4"/>
  <c r="AC13" i="4"/>
  <c r="AB13" i="4"/>
  <c r="AD13" i="4"/>
  <c r="AA13" i="4" a="1"/>
  <c r="AA13" i="4" s="1"/>
  <c r="Z13" i="4" a="1"/>
  <c r="Z13" i="4" s="1"/>
  <c r="AI13" i="4"/>
  <c r="F12" i="4" a="1"/>
  <c r="F12" i="4" s="1"/>
  <c r="D29" i="10" s="1"/>
  <c r="N13" i="4" a="1"/>
  <c r="N13" i="4" s="1"/>
  <c r="G13" i="4"/>
  <c r="E30" i="10" s="1"/>
  <c r="J13" i="4"/>
  <c r="L13" i="4"/>
  <c r="M13" i="4"/>
  <c r="I13" i="4" a="1"/>
  <c r="I13" i="4" s="1"/>
  <c r="K13" i="4"/>
  <c r="H13" i="4" a="1"/>
  <c r="H13" i="4" s="1"/>
  <c r="E12" i="4"/>
  <c r="C29" i="10" s="1"/>
  <c r="Q12" i="4"/>
  <c r="S12" i="4" a="1"/>
  <c r="S12" i="4" s="1"/>
  <c r="U12" i="4" a="1"/>
  <c r="U12" i="4" s="1"/>
  <c r="T12" i="4" a="1"/>
  <c r="T12" i="4" s="1"/>
  <c r="R12" i="4" a="1"/>
  <c r="R12" i="4" s="1"/>
  <c r="B13" i="4"/>
  <c r="V13" i="4" s="1" a="1"/>
  <c r="V13" i="4" s="1"/>
  <c r="C13" i="4"/>
  <c r="W13" i="4"/>
  <c r="A14" i="4"/>
  <c r="K25" i="10"/>
  <c r="L24" i="10"/>
  <c r="B27" i="10"/>
  <c r="H27" i="10"/>
  <c r="AJ9" i="4"/>
  <c r="X8" i="4"/>
  <c r="P14" i="4" l="1" a="1"/>
  <c r="P14" i="4" s="1"/>
  <c r="O14" i="4" a="1"/>
  <c r="O14" i="4" s="1"/>
  <c r="AG13" i="4"/>
  <c r="Y12" i="4"/>
  <c r="F29" i="10" s="1"/>
  <c r="AH14" i="4" a="1"/>
  <c r="AH14" i="4" s="1"/>
  <c r="AF14" i="4" a="1"/>
  <c r="AF14" i="4" s="1"/>
  <c r="AI14" i="4"/>
  <c r="AE14" i="4"/>
  <c r="AB14" i="4"/>
  <c r="AA14" i="4" a="1"/>
  <c r="AA14" i="4" s="1"/>
  <c r="Z14" i="4" a="1"/>
  <c r="Z14" i="4" s="1"/>
  <c r="AD14" i="4"/>
  <c r="AC14" i="4"/>
  <c r="F13" i="4" a="1"/>
  <c r="F13" i="4" s="1"/>
  <c r="D30" i="10" s="1"/>
  <c r="N14" i="4" a="1"/>
  <c r="N14" i="4" s="1"/>
  <c r="G14" i="4"/>
  <c r="E31" i="10" s="1"/>
  <c r="J14" i="4"/>
  <c r="L14" i="4"/>
  <c r="M14" i="4"/>
  <c r="K14" i="4"/>
  <c r="I14" i="4" a="1"/>
  <c r="I14" i="4" s="1"/>
  <c r="H14" i="4" a="1"/>
  <c r="H14" i="4" s="1"/>
  <c r="E13" i="4"/>
  <c r="C30" i="10" s="1"/>
  <c r="Q13" i="4"/>
  <c r="S13" i="4" a="1"/>
  <c r="S13" i="4" s="1"/>
  <c r="R13" i="4" a="1"/>
  <c r="R13" i="4" s="1"/>
  <c r="T13" i="4" a="1"/>
  <c r="T13" i="4" s="1"/>
  <c r="U13" i="4" a="1"/>
  <c r="U13" i="4" s="1"/>
  <c r="B14" i="4"/>
  <c r="V14" i="4" s="1" a="1"/>
  <c r="V14" i="4" s="1"/>
  <c r="C14" i="4"/>
  <c r="W14" i="4"/>
  <c r="A15" i="4"/>
  <c r="G26" i="10"/>
  <c r="K26" i="10" s="1"/>
  <c r="B28" i="10"/>
  <c r="L25" i="10"/>
  <c r="H28" i="10"/>
  <c r="AJ10" i="4"/>
  <c r="G27" i="10" s="1"/>
  <c r="X9" i="4"/>
  <c r="P15" i="4" l="1" a="1"/>
  <c r="P15" i="4" s="1"/>
  <c r="O15" i="4" a="1"/>
  <c r="O15" i="4" s="1"/>
  <c r="AG14" i="4"/>
  <c r="Y13" i="4"/>
  <c r="F30" i="10" s="1"/>
  <c r="AH15" i="4" a="1"/>
  <c r="AH15" i="4" s="1"/>
  <c r="AA15" i="4" a="1"/>
  <c r="AA15" i="4" s="1"/>
  <c r="Z15" i="4" a="1"/>
  <c r="Z15" i="4" s="1"/>
  <c r="AI15" i="4"/>
  <c r="AF15" i="4" a="1"/>
  <c r="AF15" i="4" s="1"/>
  <c r="AB15" i="4"/>
  <c r="AE15" i="4"/>
  <c r="AD15" i="4"/>
  <c r="AC15" i="4"/>
  <c r="F14" i="4" a="1"/>
  <c r="F14" i="4" s="1"/>
  <c r="D31" i="10" s="1"/>
  <c r="N15" i="4" a="1"/>
  <c r="N15" i="4" s="1"/>
  <c r="G15" i="4"/>
  <c r="E32" i="10" s="1"/>
  <c r="K15" i="4"/>
  <c r="L15" i="4"/>
  <c r="J15" i="4"/>
  <c r="M15" i="4"/>
  <c r="H15" i="4" a="1"/>
  <c r="H15" i="4" s="1"/>
  <c r="I15" i="4" a="1"/>
  <c r="I15" i="4" s="1"/>
  <c r="E14" i="4"/>
  <c r="C31" i="10" s="1"/>
  <c r="T14" i="4" a="1"/>
  <c r="T14" i="4" s="1"/>
  <c r="R14" i="4" a="1"/>
  <c r="R14" i="4" s="1"/>
  <c r="S14" i="4" a="1"/>
  <c r="S14" i="4" s="1"/>
  <c r="Q14" i="4"/>
  <c r="U14" i="4" a="1"/>
  <c r="U14" i="4" s="1"/>
  <c r="B15" i="4"/>
  <c r="V15" i="4" s="1" a="1"/>
  <c r="V15" i="4" s="1"/>
  <c r="C15" i="4"/>
  <c r="W15" i="4"/>
  <c r="A16" i="4"/>
  <c r="K27" i="10"/>
  <c r="L26" i="10"/>
  <c r="B29" i="10"/>
  <c r="H29" i="10"/>
  <c r="AJ11" i="4"/>
  <c r="G28" i="10" s="1"/>
  <c r="X10" i="4"/>
  <c r="P16" i="4" l="1" a="1"/>
  <c r="P16" i="4" s="1"/>
  <c r="O16" i="4" a="1"/>
  <c r="O16" i="4" s="1"/>
  <c r="AG15" i="4"/>
  <c r="Y14" i="4"/>
  <c r="F31" i="10" s="1"/>
  <c r="AH16" i="4" a="1"/>
  <c r="AH16" i="4" s="1"/>
  <c r="AD16" i="4"/>
  <c r="AC16" i="4"/>
  <c r="AB16" i="4"/>
  <c r="AA16" i="4" a="1"/>
  <c r="AA16" i="4" s="1"/>
  <c r="AI16" i="4"/>
  <c r="AF16" i="4" a="1"/>
  <c r="AF16" i="4" s="1"/>
  <c r="AE16" i="4"/>
  <c r="Z16" i="4" a="1"/>
  <c r="Z16" i="4" s="1"/>
  <c r="F15" i="4" a="1"/>
  <c r="F15" i="4" s="1"/>
  <c r="D32" i="10" s="1"/>
  <c r="N16" i="4" a="1"/>
  <c r="N16" i="4" s="1"/>
  <c r="G16" i="4"/>
  <c r="E33" i="10" s="1"/>
  <c r="L16" i="4"/>
  <c r="M16" i="4"/>
  <c r="K16" i="4"/>
  <c r="H16" i="4" a="1"/>
  <c r="H16" i="4" s="1"/>
  <c r="J16" i="4"/>
  <c r="I16" i="4" a="1"/>
  <c r="I16" i="4" s="1"/>
  <c r="E15" i="4"/>
  <c r="C32" i="10" s="1"/>
  <c r="T15" i="4" a="1"/>
  <c r="T15" i="4" s="1"/>
  <c r="Q15" i="4"/>
  <c r="S15" i="4" a="1"/>
  <c r="S15" i="4" s="1"/>
  <c r="R15" i="4" a="1"/>
  <c r="R15" i="4" s="1"/>
  <c r="U15" i="4" a="1"/>
  <c r="U15" i="4" s="1"/>
  <c r="B16" i="4"/>
  <c r="V16" i="4" s="1" a="1"/>
  <c r="V16" i="4" s="1"/>
  <c r="C16" i="4"/>
  <c r="W16" i="4"/>
  <c r="A17" i="4"/>
  <c r="K28" i="10"/>
  <c r="L27" i="10"/>
  <c r="B30" i="10"/>
  <c r="H30" i="10"/>
  <c r="AJ12" i="4"/>
  <c r="X11" i="4"/>
  <c r="P17" i="4" l="1" a="1"/>
  <c r="P17" i="4" s="1"/>
  <c r="O17" i="4" a="1"/>
  <c r="O17" i="4" s="1"/>
  <c r="AG16" i="4"/>
  <c r="Y15" i="4"/>
  <c r="F32" i="10" s="1"/>
  <c r="AH17" i="4" a="1"/>
  <c r="AH17" i="4" s="1"/>
  <c r="AI17" i="4"/>
  <c r="AF17" i="4" a="1"/>
  <c r="AF17" i="4" s="1"/>
  <c r="AB17" i="4"/>
  <c r="AE17" i="4"/>
  <c r="AA17" i="4" a="1"/>
  <c r="AA17" i="4" s="1"/>
  <c r="AC17" i="4"/>
  <c r="Z17" i="4" a="1"/>
  <c r="Z17" i="4" s="1"/>
  <c r="AD17" i="4"/>
  <c r="F16" i="4" a="1"/>
  <c r="F16" i="4" s="1"/>
  <c r="D33" i="10" s="1"/>
  <c r="N17" i="4" a="1"/>
  <c r="N17" i="4" s="1"/>
  <c r="G17" i="4"/>
  <c r="E34" i="10" s="1"/>
  <c r="L17" i="4"/>
  <c r="J17" i="4"/>
  <c r="M17" i="4"/>
  <c r="K17" i="4"/>
  <c r="I17" i="4" a="1"/>
  <c r="I17" i="4" s="1"/>
  <c r="H17" i="4" a="1"/>
  <c r="H17" i="4" s="1"/>
  <c r="E16" i="4"/>
  <c r="C33" i="10" s="1"/>
  <c r="Q16" i="4"/>
  <c r="T16" i="4" a="1"/>
  <c r="T16" i="4" s="1"/>
  <c r="R16" i="4" a="1"/>
  <c r="R16" i="4" s="1"/>
  <c r="S16" i="4" a="1"/>
  <c r="S16" i="4" s="1"/>
  <c r="U16" i="4" a="1"/>
  <c r="U16" i="4" s="1"/>
  <c r="B17" i="4"/>
  <c r="V17" i="4" s="1" a="1"/>
  <c r="V17" i="4" s="1"/>
  <c r="C17" i="4"/>
  <c r="W17" i="4"/>
  <c r="A18" i="4"/>
  <c r="L28" i="10"/>
  <c r="G29" i="10"/>
  <c r="K29" i="10" s="1"/>
  <c r="B31" i="10"/>
  <c r="H31" i="10"/>
  <c r="AJ13" i="4"/>
  <c r="G30" i="10" s="1"/>
  <c r="X12" i="4"/>
  <c r="P18" i="4" l="1" a="1"/>
  <c r="P18" i="4" s="1"/>
  <c r="O18" i="4" a="1"/>
  <c r="O18" i="4" s="1"/>
  <c r="AG17" i="4"/>
  <c r="Y16" i="4"/>
  <c r="F33" i="10" s="1"/>
  <c r="AH18" i="4" a="1"/>
  <c r="AH18" i="4" s="1"/>
  <c r="AC18" i="4"/>
  <c r="Z18" i="4" a="1"/>
  <c r="Z18" i="4" s="1"/>
  <c r="AI18" i="4"/>
  <c r="AE18" i="4"/>
  <c r="AD18" i="4"/>
  <c r="AB18" i="4"/>
  <c r="AF18" i="4" a="1"/>
  <c r="AF18" i="4" s="1"/>
  <c r="AA18" i="4" a="1"/>
  <c r="AA18" i="4" s="1"/>
  <c r="F17" i="4" a="1"/>
  <c r="F17" i="4" s="1"/>
  <c r="D34" i="10" s="1"/>
  <c r="N18" i="4" a="1"/>
  <c r="N18" i="4" s="1"/>
  <c r="G18" i="4"/>
  <c r="E35" i="10" s="1"/>
  <c r="L18" i="4"/>
  <c r="J18" i="4"/>
  <c r="K18" i="4"/>
  <c r="M18" i="4"/>
  <c r="H18" i="4" a="1"/>
  <c r="H18" i="4" s="1"/>
  <c r="I18" i="4" a="1"/>
  <c r="I18" i="4" s="1"/>
  <c r="E17" i="4"/>
  <c r="C34" i="10" s="1"/>
  <c r="Q17" i="4"/>
  <c r="T17" i="4" a="1"/>
  <c r="T17" i="4" s="1"/>
  <c r="S17" i="4" a="1"/>
  <c r="S17" i="4" s="1"/>
  <c r="R17" i="4" a="1"/>
  <c r="R17" i="4" s="1"/>
  <c r="U17" i="4" a="1"/>
  <c r="U17" i="4" s="1"/>
  <c r="B18" i="4"/>
  <c r="V18" i="4" s="1" a="1"/>
  <c r="V18" i="4" s="1"/>
  <c r="C18" i="4"/>
  <c r="W18" i="4"/>
  <c r="A19" i="4"/>
  <c r="K30" i="10"/>
  <c r="L29" i="10"/>
  <c r="B32" i="10"/>
  <c r="H32" i="10"/>
  <c r="AJ14" i="4"/>
  <c r="G31" i="10" s="1"/>
  <c r="X13" i="4"/>
  <c r="B33" i="10"/>
  <c r="P19" i="4" l="1" a="1"/>
  <c r="P19" i="4" s="1"/>
  <c r="O19" i="4" a="1"/>
  <c r="O19" i="4" s="1"/>
  <c r="AG18" i="4"/>
  <c r="Y17" i="4"/>
  <c r="F34" i="10" s="1"/>
  <c r="AH19" i="4" a="1"/>
  <c r="AH19" i="4" s="1"/>
  <c r="AA19" i="4" a="1"/>
  <c r="AA19" i="4" s="1"/>
  <c r="Z19" i="4" a="1"/>
  <c r="Z19" i="4" s="1"/>
  <c r="AE19" i="4"/>
  <c r="AD19" i="4"/>
  <c r="AF19" i="4" a="1"/>
  <c r="AF19" i="4" s="1"/>
  <c r="AC19" i="4"/>
  <c r="AB19" i="4"/>
  <c r="AI19" i="4"/>
  <c r="F18" i="4" a="1"/>
  <c r="F18" i="4" s="1"/>
  <c r="D35" i="10" s="1"/>
  <c r="N19" i="4" a="1"/>
  <c r="N19" i="4" s="1"/>
  <c r="G19" i="4"/>
  <c r="E36" i="10" s="1"/>
  <c r="K19" i="4"/>
  <c r="J19" i="4"/>
  <c r="L19" i="4"/>
  <c r="M19" i="4"/>
  <c r="I19" i="4" a="1"/>
  <c r="I19" i="4" s="1"/>
  <c r="H19" i="4" a="1"/>
  <c r="H19" i="4" s="1"/>
  <c r="E18" i="4"/>
  <c r="C35" i="10" s="1"/>
  <c r="T18" i="4" a="1"/>
  <c r="T18" i="4" s="1"/>
  <c r="Q18" i="4"/>
  <c r="U18" i="4" a="1"/>
  <c r="U18" i="4" s="1"/>
  <c r="S18" i="4" a="1"/>
  <c r="S18" i="4" s="1"/>
  <c r="R18" i="4" a="1"/>
  <c r="R18" i="4" s="1"/>
  <c r="B19" i="4"/>
  <c r="V19" i="4" s="1" a="1"/>
  <c r="V19" i="4" s="1"/>
  <c r="C19" i="4"/>
  <c r="W19" i="4"/>
  <c r="A20" i="4"/>
  <c r="K31" i="10"/>
  <c r="L30" i="10"/>
  <c r="H33" i="10"/>
  <c r="AJ15" i="4"/>
  <c r="X14" i="4"/>
  <c r="B34" i="10"/>
  <c r="P20" i="4" l="1" a="1"/>
  <c r="P20" i="4" s="1"/>
  <c r="O20" i="4" a="1"/>
  <c r="O20" i="4" s="1"/>
  <c r="AG19" i="4"/>
  <c r="Y18" i="4"/>
  <c r="F35" i="10" s="1"/>
  <c r="AH20" i="4" a="1"/>
  <c r="AH20" i="4" s="1"/>
  <c r="AC20" i="4"/>
  <c r="AB20" i="4"/>
  <c r="AA20" i="4" a="1"/>
  <c r="AA20" i="4" s="1"/>
  <c r="AI20" i="4"/>
  <c r="AF20" i="4" a="1"/>
  <c r="AF20" i="4" s="1"/>
  <c r="AE20" i="4"/>
  <c r="AD20" i="4"/>
  <c r="Z20" i="4" a="1"/>
  <c r="Z20" i="4" s="1"/>
  <c r="F19" i="4" a="1"/>
  <c r="F19" i="4" s="1"/>
  <c r="D36" i="10" s="1"/>
  <c r="N20" i="4" a="1"/>
  <c r="N20" i="4" s="1"/>
  <c r="J20" i="4"/>
  <c r="G20" i="4"/>
  <c r="E37" i="10" s="1"/>
  <c r="K20" i="4"/>
  <c r="M20" i="4"/>
  <c r="L20" i="4"/>
  <c r="H20" i="4" a="1"/>
  <c r="H20" i="4" s="1"/>
  <c r="I20" i="4" a="1"/>
  <c r="I20" i="4" s="1"/>
  <c r="E19" i="4"/>
  <c r="C36" i="10" s="1"/>
  <c r="S19" i="4" a="1"/>
  <c r="S19" i="4" s="1"/>
  <c r="T19" i="4" a="1"/>
  <c r="T19" i="4" s="1"/>
  <c r="Q19" i="4"/>
  <c r="R19" i="4" a="1"/>
  <c r="R19" i="4" s="1"/>
  <c r="U19" i="4" a="1"/>
  <c r="U19" i="4" s="1"/>
  <c r="B20" i="4"/>
  <c r="V20" i="4" s="1" a="1"/>
  <c r="V20" i="4" s="1"/>
  <c r="C20" i="4"/>
  <c r="W20" i="4"/>
  <c r="A21" i="4"/>
  <c r="L31" i="10"/>
  <c r="G32" i="10"/>
  <c r="K32" i="10" s="1"/>
  <c r="H34" i="10"/>
  <c r="AJ16" i="4"/>
  <c r="X15" i="4"/>
  <c r="B35" i="10"/>
  <c r="P21" i="4" l="1" a="1"/>
  <c r="P21" i="4" s="1"/>
  <c r="O21" i="4" a="1"/>
  <c r="O21" i="4" s="1"/>
  <c r="AG20" i="4"/>
  <c r="Y19" i="4"/>
  <c r="F36" i="10" s="1"/>
  <c r="AH21" i="4" a="1"/>
  <c r="AH21" i="4" s="1"/>
  <c r="AF21" i="4" a="1"/>
  <c r="AF21" i="4" s="1"/>
  <c r="AA21" i="4" a="1"/>
  <c r="AA21" i="4" s="1"/>
  <c r="AE21" i="4"/>
  <c r="AC21" i="4"/>
  <c r="AD21" i="4"/>
  <c r="AB21" i="4"/>
  <c r="AI21" i="4"/>
  <c r="Z21" i="4" a="1"/>
  <c r="Z21" i="4" s="1"/>
  <c r="F20" i="4" a="1"/>
  <c r="F20" i="4" s="1"/>
  <c r="D37" i="10" s="1"/>
  <c r="N21" i="4" a="1"/>
  <c r="N21" i="4" s="1"/>
  <c r="G21" i="4"/>
  <c r="E38" i="10" s="1"/>
  <c r="J21" i="4"/>
  <c r="K21" i="4"/>
  <c r="L21" i="4"/>
  <c r="M21" i="4"/>
  <c r="H21" i="4" a="1"/>
  <c r="H21" i="4" s="1"/>
  <c r="I21" i="4" a="1"/>
  <c r="I21" i="4" s="1"/>
  <c r="E20" i="4"/>
  <c r="C37" i="10" s="1"/>
  <c r="T20" i="4" a="1"/>
  <c r="T20" i="4" s="1"/>
  <c r="Q20" i="4"/>
  <c r="S20" i="4" a="1"/>
  <c r="S20" i="4" s="1"/>
  <c r="R20" i="4" a="1"/>
  <c r="R20" i="4" s="1"/>
  <c r="U20" i="4" a="1"/>
  <c r="U20" i="4" s="1"/>
  <c r="B21" i="4"/>
  <c r="V21" i="4" s="1" a="1"/>
  <c r="V21" i="4" s="1"/>
  <c r="C21" i="4"/>
  <c r="W21" i="4"/>
  <c r="A22" i="4"/>
  <c r="L32" i="10"/>
  <c r="G33" i="10"/>
  <c r="K33" i="10" s="1"/>
  <c r="H35" i="10"/>
  <c r="AJ17" i="4"/>
  <c r="G34" i="10" s="1"/>
  <c r="X16" i="4"/>
  <c r="B36" i="10"/>
  <c r="P22" i="4" l="1" a="1"/>
  <c r="P22" i="4" s="1"/>
  <c r="O22" i="4" a="1"/>
  <c r="O22" i="4" s="1"/>
  <c r="AG21" i="4"/>
  <c r="Y20" i="4"/>
  <c r="F37" i="10" s="1"/>
  <c r="AH22" i="4" a="1"/>
  <c r="AH22" i="4" s="1"/>
  <c r="AB22" i="4"/>
  <c r="AI22" i="4"/>
  <c r="AF22" i="4" a="1"/>
  <c r="AF22" i="4" s="1"/>
  <c r="AE22" i="4"/>
  <c r="AD22" i="4"/>
  <c r="AA22" i="4" a="1"/>
  <c r="AA22" i="4" s="1"/>
  <c r="Z22" i="4" a="1"/>
  <c r="Z22" i="4" s="1"/>
  <c r="AC22" i="4"/>
  <c r="F21" i="4" a="1"/>
  <c r="F21" i="4" s="1"/>
  <c r="D38" i="10" s="1"/>
  <c r="N22" i="4" a="1"/>
  <c r="N22" i="4" s="1"/>
  <c r="G22" i="4"/>
  <c r="E39" i="10" s="1"/>
  <c r="J22" i="4"/>
  <c r="K22" i="4"/>
  <c r="L22" i="4"/>
  <c r="M22" i="4"/>
  <c r="H22" i="4" a="1"/>
  <c r="H22" i="4" s="1"/>
  <c r="I22" i="4" a="1"/>
  <c r="I22" i="4" s="1"/>
  <c r="E21" i="4"/>
  <c r="C38" i="10" s="1"/>
  <c r="Q21" i="4"/>
  <c r="T21" i="4" a="1"/>
  <c r="T21" i="4" s="1"/>
  <c r="S21" i="4" a="1"/>
  <c r="S21" i="4" s="1"/>
  <c r="R21" i="4" a="1"/>
  <c r="R21" i="4" s="1"/>
  <c r="U21" i="4" a="1"/>
  <c r="U21" i="4" s="1"/>
  <c r="B22" i="4"/>
  <c r="V22" i="4" s="1" a="1"/>
  <c r="V22" i="4" s="1"/>
  <c r="C22" i="4"/>
  <c r="W22" i="4"/>
  <c r="A23" i="4"/>
  <c r="K34" i="10"/>
  <c r="L33" i="10"/>
  <c r="H36" i="10"/>
  <c r="AJ18" i="4"/>
  <c r="G35" i="10" s="1"/>
  <c r="X17" i="4"/>
  <c r="B37" i="10"/>
  <c r="P23" i="4" l="1" a="1"/>
  <c r="P23" i="4" s="1"/>
  <c r="O23" i="4" a="1"/>
  <c r="O23" i="4" s="1"/>
  <c r="AG22" i="4"/>
  <c r="Y21" i="4"/>
  <c r="F38" i="10" s="1"/>
  <c r="AH23" i="4" a="1"/>
  <c r="AH23" i="4" s="1"/>
  <c r="Z23" i="4" a="1"/>
  <c r="Z23" i="4" s="1"/>
  <c r="AI23" i="4"/>
  <c r="AE23" i="4"/>
  <c r="AF23" i="4" a="1"/>
  <c r="AF23" i="4" s="1"/>
  <c r="AD23" i="4"/>
  <c r="AC23" i="4"/>
  <c r="AB23" i="4"/>
  <c r="AA23" i="4" a="1"/>
  <c r="AA23" i="4" s="1"/>
  <c r="F22" i="4" a="1"/>
  <c r="F22" i="4" s="1"/>
  <c r="D39" i="10" s="1"/>
  <c r="N23" i="4" a="1"/>
  <c r="N23" i="4" s="1"/>
  <c r="G23" i="4"/>
  <c r="E40" i="10" s="1"/>
  <c r="J23" i="4"/>
  <c r="K23" i="4"/>
  <c r="L23" i="4"/>
  <c r="M23" i="4"/>
  <c r="I23" i="4" a="1"/>
  <c r="I23" i="4" s="1"/>
  <c r="H23" i="4" a="1"/>
  <c r="H23" i="4" s="1"/>
  <c r="E22" i="4"/>
  <c r="C39" i="10" s="1"/>
  <c r="Q22" i="4"/>
  <c r="T22" i="4" a="1"/>
  <c r="T22" i="4" s="1"/>
  <c r="S22" i="4" a="1"/>
  <c r="S22" i="4" s="1"/>
  <c r="R22" i="4" a="1"/>
  <c r="R22" i="4" s="1"/>
  <c r="U22" i="4" a="1"/>
  <c r="U22" i="4" s="1"/>
  <c r="B23" i="4"/>
  <c r="U23" i="4" s="1" a="1"/>
  <c r="U23" i="4" s="1"/>
  <c r="C23" i="4"/>
  <c r="W23" i="4"/>
  <c r="A24" i="4"/>
  <c r="K35" i="10"/>
  <c r="L34" i="10"/>
  <c r="X18" i="4"/>
  <c r="H37" i="10"/>
  <c r="AJ19" i="4"/>
  <c r="B38" i="10"/>
  <c r="P24" i="4" l="1" a="1"/>
  <c r="P24" i="4" s="1"/>
  <c r="O24" i="4" a="1"/>
  <c r="O24" i="4" s="1"/>
  <c r="AG23" i="4"/>
  <c r="Y22" i="4"/>
  <c r="F39" i="10" s="1"/>
  <c r="AH24" i="4" a="1"/>
  <c r="AH24" i="4" s="1"/>
  <c r="AD24" i="4"/>
  <c r="Z24" i="4" a="1"/>
  <c r="Z24" i="4" s="1"/>
  <c r="AC24" i="4"/>
  <c r="AB24" i="4"/>
  <c r="AE24" i="4"/>
  <c r="AA24" i="4" a="1"/>
  <c r="AA24" i="4" s="1"/>
  <c r="AI24" i="4"/>
  <c r="AF24" i="4" a="1"/>
  <c r="AF24" i="4" s="1"/>
  <c r="F23" i="4" a="1"/>
  <c r="F23" i="4" s="1"/>
  <c r="D40" i="10" s="1"/>
  <c r="N24" i="4" a="1"/>
  <c r="N24" i="4" s="1"/>
  <c r="G24" i="4"/>
  <c r="E41" i="10" s="1"/>
  <c r="J24" i="4"/>
  <c r="K24" i="4"/>
  <c r="L24" i="4"/>
  <c r="M24" i="4"/>
  <c r="H24" i="4" a="1"/>
  <c r="H24" i="4" s="1"/>
  <c r="I24" i="4" a="1"/>
  <c r="I24" i="4" s="1"/>
  <c r="E23" i="4"/>
  <c r="C40" i="10" s="1"/>
  <c r="Q23" i="4"/>
  <c r="T23" i="4" a="1"/>
  <c r="T23" i="4" s="1"/>
  <c r="S23" i="4" a="1"/>
  <c r="S23" i="4" s="1"/>
  <c r="R23" i="4" a="1"/>
  <c r="R23" i="4" s="1"/>
  <c r="V23" i="4" a="1"/>
  <c r="V23" i="4" s="1"/>
  <c r="B24" i="4"/>
  <c r="U24" i="4" s="1" a="1"/>
  <c r="U24" i="4" s="1"/>
  <c r="C24" i="4"/>
  <c r="W24" i="4"/>
  <c r="A25" i="4"/>
  <c r="L35" i="10"/>
  <c r="G36" i="10"/>
  <c r="K36" i="10" s="1"/>
  <c r="X19" i="4"/>
  <c r="H38" i="10"/>
  <c r="AJ20" i="4"/>
  <c r="G37" i="10" s="1"/>
  <c r="B39" i="10"/>
  <c r="P25" i="4" l="1" a="1"/>
  <c r="P25" i="4" s="1"/>
  <c r="O25" i="4" a="1"/>
  <c r="O25" i="4" s="1"/>
  <c r="AG24" i="4"/>
  <c r="Y23" i="4"/>
  <c r="F40" i="10" s="1"/>
  <c r="AH25" i="4" a="1"/>
  <c r="AH25" i="4" s="1"/>
  <c r="AI25" i="4"/>
  <c r="AF25" i="4" a="1"/>
  <c r="AF25" i="4" s="1"/>
  <c r="AA25" i="4" a="1"/>
  <c r="AA25" i="4" s="1"/>
  <c r="AC25" i="4"/>
  <c r="Z25" i="4" a="1"/>
  <c r="Z25" i="4" s="1"/>
  <c r="AE25" i="4"/>
  <c r="AD25" i="4"/>
  <c r="AB25" i="4"/>
  <c r="F24" i="4" a="1"/>
  <c r="F24" i="4" s="1"/>
  <c r="D41" i="10" s="1"/>
  <c r="N25" i="4" a="1"/>
  <c r="N25" i="4" s="1"/>
  <c r="G25" i="4"/>
  <c r="E42" i="10" s="1"/>
  <c r="J25" i="4"/>
  <c r="K25" i="4"/>
  <c r="M25" i="4"/>
  <c r="L25" i="4"/>
  <c r="H25" i="4" a="1"/>
  <c r="H25" i="4" s="1"/>
  <c r="I25" i="4" a="1"/>
  <c r="I25" i="4" s="1"/>
  <c r="E24" i="4"/>
  <c r="C41" i="10" s="1"/>
  <c r="T24" i="4" a="1"/>
  <c r="T24" i="4" s="1"/>
  <c r="Q24" i="4"/>
  <c r="S24" i="4" a="1"/>
  <c r="S24" i="4" s="1"/>
  <c r="R24" i="4" a="1"/>
  <c r="R24" i="4" s="1"/>
  <c r="V24" i="4" a="1"/>
  <c r="V24" i="4" s="1"/>
  <c r="B25" i="4"/>
  <c r="U25" i="4" s="1" a="1"/>
  <c r="U25" i="4" s="1"/>
  <c r="C25" i="4"/>
  <c r="W25" i="4"/>
  <c r="A26" i="4"/>
  <c r="K37" i="10"/>
  <c r="L36" i="10"/>
  <c r="H39" i="10"/>
  <c r="AJ21" i="4"/>
  <c r="X20" i="4"/>
  <c r="B40" i="10"/>
  <c r="P26" i="4" l="1" a="1"/>
  <c r="P26" i="4" s="1"/>
  <c r="O26" i="4" a="1"/>
  <c r="O26" i="4" s="1"/>
  <c r="AG25" i="4"/>
  <c r="Y24" i="4"/>
  <c r="F41" i="10" s="1"/>
  <c r="AH26" i="4" a="1"/>
  <c r="AH26" i="4" s="1"/>
  <c r="AD26" i="4"/>
  <c r="AI26" i="4"/>
  <c r="AE26" i="4"/>
  <c r="AC26" i="4"/>
  <c r="AB26" i="4"/>
  <c r="Z26" i="4" a="1"/>
  <c r="Z26" i="4" s="1"/>
  <c r="AA26" i="4" a="1"/>
  <c r="AA26" i="4" s="1"/>
  <c r="AF26" i="4" a="1"/>
  <c r="AF26" i="4" s="1"/>
  <c r="F25" i="4" a="1"/>
  <c r="F25" i="4" s="1"/>
  <c r="D42" i="10" s="1"/>
  <c r="N26" i="4" a="1"/>
  <c r="N26" i="4" s="1"/>
  <c r="J26" i="4"/>
  <c r="G26" i="4"/>
  <c r="E43" i="10" s="1"/>
  <c r="K26" i="4"/>
  <c r="M26" i="4"/>
  <c r="L26" i="4"/>
  <c r="H26" i="4" a="1"/>
  <c r="H26" i="4" s="1"/>
  <c r="I26" i="4" a="1"/>
  <c r="I26" i="4" s="1"/>
  <c r="E25" i="4"/>
  <c r="C42" i="10" s="1"/>
  <c r="S25" i="4" a="1"/>
  <c r="S25" i="4" s="1"/>
  <c r="Q25" i="4"/>
  <c r="T25" i="4" a="1"/>
  <c r="T25" i="4" s="1"/>
  <c r="R25" i="4" a="1"/>
  <c r="R25" i="4" s="1"/>
  <c r="V25" i="4" a="1"/>
  <c r="V25" i="4" s="1"/>
  <c r="B26" i="4"/>
  <c r="V26" i="4" s="1" a="1"/>
  <c r="V26" i="4" s="1"/>
  <c r="C26" i="4"/>
  <c r="W26" i="4"/>
  <c r="A27" i="4"/>
  <c r="L37" i="10"/>
  <c r="G38" i="10"/>
  <c r="K38" i="10" s="1"/>
  <c r="X21" i="4"/>
  <c r="H40" i="10"/>
  <c r="AJ22" i="4"/>
  <c r="G39" i="10" s="1"/>
  <c r="B41" i="10"/>
  <c r="P27" i="4" l="1" a="1"/>
  <c r="P27" i="4" s="1"/>
  <c r="O27" i="4" a="1"/>
  <c r="O27" i="4" s="1"/>
  <c r="AG26" i="4"/>
  <c r="Y25" i="4"/>
  <c r="F42" i="10" s="1"/>
  <c r="AH27" i="4" a="1"/>
  <c r="AH27" i="4" s="1"/>
  <c r="AC27" i="4"/>
  <c r="Z27" i="4" a="1"/>
  <c r="Z27" i="4" s="1"/>
  <c r="AB27" i="4"/>
  <c r="AA27" i="4" a="1"/>
  <c r="AA27" i="4" s="1"/>
  <c r="AI27" i="4"/>
  <c r="AD27" i="4"/>
  <c r="AF27" i="4" a="1"/>
  <c r="AF27" i="4" s="1"/>
  <c r="AE27" i="4"/>
  <c r="F26" i="4" a="1"/>
  <c r="F26" i="4" s="1"/>
  <c r="D43" i="10" s="1"/>
  <c r="N27" i="4" a="1"/>
  <c r="N27" i="4" s="1"/>
  <c r="G27" i="4"/>
  <c r="E44" i="10" s="1"/>
  <c r="J27" i="4"/>
  <c r="K27" i="4"/>
  <c r="L27" i="4"/>
  <c r="I27" i="4" a="1"/>
  <c r="I27" i="4" s="1"/>
  <c r="M27" i="4"/>
  <c r="H27" i="4" a="1"/>
  <c r="H27" i="4" s="1"/>
  <c r="E26" i="4"/>
  <c r="C43" i="10" s="1"/>
  <c r="Q26" i="4"/>
  <c r="T26" i="4" a="1"/>
  <c r="T26" i="4" s="1"/>
  <c r="S26" i="4" a="1"/>
  <c r="S26" i="4" s="1"/>
  <c r="R26" i="4" a="1"/>
  <c r="R26" i="4" s="1"/>
  <c r="U26" i="4" a="1"/>
  <c r="U26" i="4" s="1"/>
  <c r="B27" i="4"/>
  <c r="V27" i="4" s="1" a="1"/>
  <c r="V27" i="4" s="1"/>
  <c r="C27" i="4"/>
  <c r="W27" i="4"/>
  <c r="A28" i="4"/>
  <c r="K39" i="10"/>
  <c r="L38" i="10"/>
  <c r="H41" i="10"/>
  <c r="AJ23" i="4"/>
  <c r="X22" i="4"/>
  <c r="B42" i="10"/>
  <c r="P28" i="4" l="1" a="1"/>
  <c r="P28" i="4" s="1"/>
  <c r="O28" i="4" a="1"/>
  <c r="O28" i="4" s="1"/>
  <c r="AG27" i="4"/>
  <c r="Y26" i="4"/>
  <c r="F43" i="10" s="1"/>
  <c r="AH28" i="4" a="1"/>
  <c r="AH28" i="4" s="1"/>
  <c r="AI28" i="4"/>
  <c r="AF28" i="4" a="1"/>
  <c r="AF28" i="4" s="1"/>
  <c r="AD28" i="4"/>
  <c r="AE28" i="4"/>
  <c r="Z28" i="4" a="1"/>
  <c r="Z28" i="4" s="1"/>
  <c r="AB28" i="4"/>
  <c r="AC28" i="4"/>
  <c r="AA28" i="4" a="1"/>
  <c r="AA28" i="4" s="1"/>
  <c r="F27" i="4" a="1"/>
  <c r="F27" i="4" s="1"/>
  <c r="D44" i="10" s="1"/>
  <c r="N28" i="4" a="1"/>
  <c r="N28" i="4" s="1"/>
  <c r="G28" i="4"/>
  <c r="E45" i="10" s="1"/>
  <c r="J28" i="4"/>
  <c r="L28" i="4"/>
  <c r="K28" i="4"/>
  <c r="M28" i="4"/>
  <c r="H28" i="4" a="1"/>
  <c r="H28" i="4" s="1"/>
  <c r="I28" i="4" a="1"/>
  <c r="I28" i="4" s="1"/>
  <c r="E27" i="4"/>
  <c r="C44" i="10" s="1"/>
  <c r="Q27" i="4"/>
  <c r="T27" i="4" a="1"/>
  <c r="T27" i="4" s="1"/>
  <c r="S27" i="4" a="1"/>
  <c r="S27" i="4" s="1"/>
  <c r="R27" i="4" a="1"/>
  <c r="R27" i="4" s="1"/>
  <c r="U27" i="4" a="1"/>
  <c r="U27" i="4" s="1"/>
  <c r="B28" i="4"/>
  <c r="V28" i="4" s="1" a="1"/>
  <c r="V28" i="4" s="1"/>
  <c r="C28" i="4"/>
  <c r="W28" i="4"/>
  <c r="A29" i="4"/>
  <c r="L39" i="10"/>
  <c r="G40" i="10"/>
  <c r="K40" i="10" s="1"/>
  <c r="X23" i="4"/>
  <c r="H42" i="10"/>
  <c r="AJ24" i="4"/>
  <c r="G41" i="10" s="1"/>
  <c r="B43" i="10"/>
  <c r="P29" i="4" l="1" a="1"/>
  <c r="P29" i="4" s="1"/>
  <c r="O29" i="4" a="1"/>
  <c r="O29" i="4" s="1"/>
  <c r="AG28" i="4"/>
  <c r="Y27" i="4"/>
  <c r="F44" i="10" s="1"/>
  <c r="AH29" i="4" a="1"/>
  <c r="AH29" i="4" s="1"/>
  <c r="AF29" i="4" a="1"/>
  <c r="AF29" i="4" s="1"/>
  <c r="AI29" i="4"/>
  <c r="AC29" i="4"/>
  <c r="AE29" i="4"/>
  <c r="AD29" i="4"/>
  <c r="AB29" i="4"/>
  <c r="AA29" i="4" a="1"/>
  <c r="AA29" i="4" s="1"/>
  <c r="Z29" i="4" a="1"/>
  <c r="Z29" i="4" s="1"/>
  <c r="F28" i="4" a="1"/>
  <c r="F28" i="4" s="1"/>
  <c r="D45" i="10" s="1"/>
  <c r="N29" i="4" a="1"/>
  <c r="N29" i="4" s="1"/>
  <c r="G29" i="4"/>
  <c r="E46" i="10" s="1"/>
  <c r="J29" i="4"/>
  <c r="L29" i="4"/>
  <c r="K29" i="4"/>
  <c r="M29" i="4"/>
  <c r="H29" i="4" a="1"/>
  <c r="H29" i="4" s="1"/>
  <c r="I29" i="4" a="1"/>
  <c r="I29" i="4" s="1"/>
  <c r="E28" i="4"/>
  <c r="C45" i="10" s="1"/>
  <c r="Q28" i="4"/>
  <c r="S28" i="4" a="1"/>
  <c r="S28" i="4" s="1"/>
  <c r="T28" i="4" a="1"/>
  <c r="T28" i="4" s="1"/>
  <c r="R28" i="4" a="1"/>
  <c r="R28" i="4" s="1"/>
  <c r="U28" i="4" a="1"/>
  <c r="U28" i="4" s="1"/>
  <c r="B29" i="4"/>
  <c r="V29" i="4" s="1" a="1"/>
  <c r="V29" i="4" s="1"/>
  <c r="C29" i="4"/>
  <c r="W29" i="4"/>
  <c r="A30" i="4"/>
  <c r="K41" i="10"/>
  <c r="L40" i="10"/>
  <c r="H43" i="10"/>
  <c r="AJ25" i="4"/>
  <c r="X24" i="4"/>
  <c r="B44" i="10"/>
  <c r="P30" i="4" l="1" a="1"/>
  <c r="P30" i="4" s="1"/>
  <c r="O30" i="4" a="1"/>
  <c r="O30" i="4" s="1"/>
  <c r="AG29" i="4"/>
  <c r="Y28" i="4"/>
  <c r="F45" i="10" s="1"/>
  <c r="AH30" i="4" a="1"/>
  <c r="AH30" i="4" s="1"/>
  <c r="AA30" i="4" a="1"/>
  <c r="AA30" i="4" s="1"/>
  <c r="AI30" i="4"/>
  <c r="Z30" i="4" a="1"/>
  <c r="Z30" i="4" s="1"/>
  <c r="AF30" i="4" a="1"/>
  <c r="AF30" i="4" s="1"/>
  <c r="AB30" i="4"/>
  <c r="AE30" i="4"/>
  <c r="AD30" i="4"/>
  <c r="AC30" i="4"/>
  <c r="F29" i="4" a="1"/>
  <c r="F29" i="4" s="1"/>
  <c r="D46" i="10" s="1"/>
  <c r="N30" i="4" a="1"/>
  <c r="N30" i="4" s="1"/>
  <c r="G30" i="4"/>
  <c r="E47" i="10" s="1"/>
  <c r="J30" i="4"/>
  <c r="L30" i="4"/>
  <c r="K30" i="4"/>
  <c r="M30" i="4"/>
  <c r="I30" i="4" a="1"/>
  <c r="I30" i="4" s="1"/>
  <c r="H30" i="4" a="1"/>
  <c r="H30" i="4" s="1"/>
  <c r="E29" i="4"/>
  <c r="C46" i="10" s="1"/>
  <c r="Q29" i="4"/>
  <c r="T29" i="4" a="1"/>
  <c r="T29" i="4" s="1"/>
  <c r="S29" i="4" a="1"/>
  <c r="S29" i="4" s="1"/>
  <c r="R29" i="4" a="1"/>
  <c r="R29" i="4" s="1"/>
  <c r="U29" i="4" a="1"/>
  <c r="U29" i="4" s="1"/>
  <c r="B30" i="4"/>
  <c r="V30" i="4" s="1" a="1"/>
  <c r="V30" i="4" s="1"/>
  <c r="C30" i="4"/>
  <c r="W30" i="4"/>
  <c r="A31" i="4"/>
  <c r="L41" i="10"/>
  <c r="G42" i="10"/>
  <c r="K42" i="10" s="1"/>
  <c r="H44" i="10"/>
  <c r="AJ26" i="4"/>
  <c r="G43" i="10" s="1"/>
  <c r="X25" i="4"/>
  <c r="B45" i="10"/>
  <c r="P31" i="4" l="1" a="1"/>
  <c r="P31" i="4" s="1"/>
  <c r="O31" i="4" a="1"/>
  <c r="O31" i="4" s="1"/>
  <c r="AG30" i="4"/>
  <c r="Y29" i="4"/>
  <c r="F46" i="10" s="1"/>
  <c r="AH31" i="4" a="1"/>
  <c r="AH31" i="4" s="1"/>
  <c r="AC31" i="4"/>
  <c r="AA31" i="4" a="1"/>
  <c r="AA31" i="4" s="1"/>
  <c r="AB31" i="4"/>
  <c r="AI31" i="4"/>
  <c r="AF31" i="4" a="1"/>
  <c r="AF31" i="4" s="1"/>
  <c r="AE31" i="4"/>
  <c r="AD31" i="4"/>
  <c r="Z31" i="4" a="1"/>
  <c r="Z31" i="4" s="1"/>
  <c r="F30" i="4" a="1"/>
  <c r="F30" i="4" s="1"/>
  <c r="D47" i="10" s="1"/>
  <c r="N31" i="4" a="1"/>
  <c r="N31" i="4" s="1"/>
  <c r="G31" i="4"/>
  <c r="E48" i="10" s="1"/>
  <c r="K31" i="4"/>
  <c r="L31" i="4"/>
  <c r="M31" i="4"/>
  <c r="J31" i="4"/>
  <c r="H31" i="4" a="1"/>
  <c r="H31" i="4" s="1"/>
  <c r="I31" i="4" a="1"/>
  <c r="I31" i="4" s="1"/>
  <c r="E30" i="4"/>
  <c r="C47" i="10" s="1"/>
  <c r="Q30" i="4"/>
  <c r="T30" i="4" a="1"/>
  <c r="T30" i="4" s="1"/>
  <c r="S30" i="4" a="1"/>
  <c r="S30" i="4" s="1"/>
  <c r="R30" i="4" a="1"/>
  <c r="R30" i="4" s="1"/>
  <c r="U30" i="4" a="1"/>
  <c r="U30" i="4" s="1"/>
  <c r="B31" i="4"/>
  <c r="V31" i="4" s="1" a="1"/>
  <c r="V31" i="4" s="1"/>
  <c r="C31" i="4"/>
  <c r="W31" i="4"/>
  <c r="A32" i="4"/>
  <c r="K43" i="10"/>
  <c r="L42" i="10"/>
  <c r="H45" i="10"/>
  <c r="AJ27" i="4"/>
  <c r="G44" i="10" s="1"/>
  <c r="X26" i="4"/>
  <c r="B46" i="10"/>
  <c r="P32" i="4" l="1" a="1"/>
  <c r="P32" i="4" s="1"/>
  <c r="O32" i="4" a="1"/>
  <c r="O32" i="4" s="1"/>
  <c r="AG31" i="4"/>
  <c r="Y30" i="4"/>
  <c r="F47" i="10" s="1"/>
  <c r="AH32" i="4" a="1"/>
  <c r="AH32" i="4" s="1"/>
  <c r="AF32" i="4" a="1"/>
  <c r="AF32" i="4" s="1"/>
  <c r="AE32" i="4"/>
  <c r="AC32" i="4"/>
  <c r="AD32" i="4"/>
  <c r="AA32" i="4" a="1"/>
  <c r="AA32" i="4" s="1"/>
  <c r="Z32" i="4" a="1"/>
  <c r="Z32" i="4" s="1"/>
  <c r="AB32" i="4"/>
  <c r="AI32" i="4"/>
  <c r="F31" i="4" a="1"/>
  <c r="F31" i="4" s="1"/>
  <c r="D48" i="10" s="1"/>
  <c r="N32" i="4" a="1"/>
  <c r="N32" i="4" s="1"/>
  <c r="G32" i="4"/>
  <c r="E49" i="10" s="1"/>
  <c r="K32" i="4"/>
  <c r="J32" i="4"/>
  <c r="L32" i="4"/>
  <c r="M32" i="4"/>
  <c r="H32" i="4" a="1"/>
  <c r="H32" i="4" s="1"/>
  <c r="I32" i="4" a="1"/>
  <c r="I32" i="4" s="1"/>
  <c r="E31" i="4"/>
  <c r="C48" i="10" s="1"/>
  <c r="Q31" i="4"/>
  <c r="T31" i="4" a="1"/>
  <c r="T31" i="4" s="1"/>
  <c r="S31" i="4" a="1"/>
  <c r="S31" i="4" s="1"/>
  <c r="R31" i="4" a="1"/>
  <c r="R31" i="4" s="1"/>
  <c r="U31" i="4" a="1"/>
  <c r="U31" i="4" s="1"/>
  <c r="B32" i="4"/>
  <c r="V32" i="4" s="1" a="1"/>
  <c r="V32" i="4" s="1"/>
  <c r="C32" i="4"/>
  <c r="W32" i="4"/>
  <c r="A33" i="4"/>
  <c r="K44" i="10"/>
  <c r="L43" i="10"/>
  <c r="H46" i="10"/>
  <c r="AJ28" i="4"/>
  <c r="X27" i="4"/>
  <c r="P33" i="4" l="1" a="1"/>
  <c r="P33" i="4" s="1"/>
  <c r="O33" i="4" a="1"/>
  <c r="O33" i="4" s="1"/>
  <c r="AG32" i="4"/>
  <c r="Y31" i="4"/>
  <c r="F48" i="10" s="1"/>
  <c r="AH33" i="4" a="1"/>
  <c r="AH33" i="4" s="1"/>
  <c r="AD33" i="4"/>
  <c r="AI33" i="4"/>
  <c r="AF33" i="4" a="1"/>
  <c r="AF33" i="4" s="1"/>
  <c r="AC33" i="4"/>
  <c r="AB33" i="4"/>
  <c r="AA33" i="4" a="1"/>
  <c r="AA33" i="4" s="1"/>
  <c r="Z33" i="4" a="1"/>
  <c r="Z33" i="4" s="1"/>
  <c r="AE33" i="4"/>
  <c r="F32" i="4" a="1"/>
  <c r="F32" i="4" s="1"/>
  <c r="D49" i="10" s="1"/>
  <c r="N33" i="4" a="1"/>
  <c r="N33" i="4" s="1"/>
  <c r="G33" i="4"/>
  <c r="E50" i="10" s="1"/>
  <c r="K33" i="4"/>
  <c r="J33" i="4"/>
  <c r="L33" i="4"/>
  <c r="M33" i="4"/>
  <c r="I33" i="4" a="1"/>
  <c r="I33" i="4" s="1"/>
  <c r="H33" i="4" a="1"/>
  <c r="H33" i="4" s="1"/>
  <c r="E32" i="4"/>
  <c r="C49" i="10" s="1"/>
  <c r="T32" i="4" a="1"/>
  <c r="T32" i="4" s="1"/>
  <c r="Q32" i="4"/>
  <c r="S32" i="4" a="1"/>
  <c r="S32" i="4" s="1"/>
  <c r="R32" i="4" a="1"/>
  <c r="R32" i="4" s="1"/>
  <c r="U32" i="4" a="1"/>
  <c r="U32" i="4" s="1"/>
  <c r="B33" i="4"/>
  <c r="V33" i="4" s="1" a="1"/>
  <c r="V33" i="4" s="1"/>
  <c r="C33" i="4"/>
  <c r="W33" i="4"/>
  <c r="A34" i="4"/>
  <c r="B47" i="10"/>
  <c r="L44" i="10"/>
  <c r="G45" i="10"/>
  <c r="K45" i="10" s="1"/>
  <c r="H47" i="10"/>
  <c r="AJ29" i="4"/>
  <c r="G46" i="10" s="1"/>
  <c r="X28" i="4"/>
  <c r="B48" i="10"/>
  <c r="P34" i="4" l="1" a="1"/>
  <c r="P34" i="4" s="1"/>
  <c r="O34" i="4" a="1"/>
  <c r="O34" i="4" s="1"/>
  <c r="AG33" i="4"/>
  <c r="Y32" i="4"/>
  <c r="F49" i="10" s="1"/>
  <c r="AH34" i="4" a="1"/>
  <c r="AH34" i="4" s="1"/>
  <c r="Z34" i="4" a="1"/>
  <c r="Z34" i="4" s="1"/>
  <c r="AE34" i="4"/>
  <c r="AA34" i="4" a="1"/>
  <c r="AA34" i="4" s="1"/>
  <c r="AI34" i="4"/>
  <c r="AF34" i="4" a="1"/>
  <c r="AF34" i="4" s="1"/>
  <c r="AD34" i="4"/>
  <c r="AC34" i="4"/>
  <c r="AB34" i="4"/>
  <c r="F33" i="4" a="1"/>
  <c r="F33" i="4" s="1"/>
  <c r="D50" i="10" s="1"/>
  <c r="N34" i="4" a="1"/>
  <c r="N34" i="4" s="1"/>
  <c r="G34" i="4"/>
  <c r="E51" i="10" s="1"/>
  <c r="J34" i="4"/>
  <c r="K34" i="4"/>
  <c r="L34" i="4"/>
  <c r="M34" i="4"/>
  <c r="I34" i="4" a="1"/>
  <c r="I34" i="4" s="1"/>
  <c r="H34" i="4" a="1"/>
  <c r="H34" i="4" s="1"/>
  <c r="E33" i="4"/>
  <c r="C50" i="10" s="1"/>
  <c r="T33" i="4" a="1"/>
  <c r="T33" i="4" s="1"/>
  <c r="Q33" i="4"/>
  <c r="S33" i="4" a="1"/>
  <c r="S33" i="4" s="1"/>
  <c r="R33" i="4" a="1"/>
  <c r="R33" i="4" s="1"/>
  <c r="U33" i="4" a="1"/>
  <c r="U33" i="4" s="1"/>
  <c r="B34" i="4"/>
  <c r="V34" i="4" s="1" a="1"/>
  <c r="V34" i="4" s="1"/>
  <c r="C34" i="4"/>
  <c r="W34" i="4"/>
  <c r="A35" i="4"/>
  <c r="K46" i="10"/>
  <c r="L45" i="10"/>
  <c r="H48" i="10"/>
  <c r="AJ30" i="4"/>
  <c r="X29" i="4"/>
  <c r="B49" i="10"/>
  <c r="P35" i="4" l="1" a="1"/>
  <c r="P35" i="4" s="1"/>
  <c r="O35" i="4" a="1"/>
  <c r="O35" i="4" s="1"/>
  <c r="AG34" i="4"/>
  <c r="Y33" i="4"/>
  <c r="F50" i="10" s="1"/>
  <c r="AH35" i="4" a="1"/>
  <c r="AH35" i="4" s="1"/>
  <c r="AD35" i="4"/>
  <c r="AA35" i="4" a="1"/>
  <c r="AA35" i="4" s="1"/>
  <c r="AC35" i="4"/>
  <c r="AB35" i="4"/>
  <c r="Z35" i="4" a="1"/>
  <c r="Z35" i="4" s="1"/>
  <c r="AI35" i="4"/>
  <c r="AF35" i="4" a="1"/>
  <c r="AF35" i="4" s="1"/>
  <c r="AE35" i="4"/>
  <c r="F34" i="4" a="1"/>
  <c r="F34" i="4" s="1"/>
  <c r="D51" i="10" s="1"/>
  <c r="N35" i="4" a="1"/>
  <c r="N35" i="4" s="1"/>
  <c r="G35" i="4"/>
  <c r="E52" i="10" s="1"/>
  <c r="K35" i="4"/>
  <c r="J35" i="4"/>
  <c r="L35" i="4"/>
  <c r="M35" i="4"/>
  <c r="H35" i="4" a="1"/>
  <c r="H35" i="4" s="1"/>
  <c r="I35" i="4" a="1"/>
  <c r="I35" i="4" s="1"/>
  <c r="E34" i="4"/>
  <c r="C51" i="10" s="1"/>
  <c r="T34" i="4" a="1"/>
  <c r="T34" i="4" s="1"/>
  <c r="Q34" i="4"/>
  <c r="S34" i="4" a="1"/>
  <c r="S34" i="4" s="1"/>
  <c r="R34" i="4" a="1"/>
  <c r="R34" i="4" s="1"/>
  <c r="U34" i="4" a="1"/>
  <c r="U34" i="4" s="1"/>
  <c r="B35" i="4"/>
  <c r="V35" i="4" s="1" a="1"/>
  <c r="V35" i="4" s="1"/>
  <c r="C35" i="4"/>
  <c r="W35" i="4"/>
  <c r="A36" i="4"/>
  <c r="L46" i="10"/>
  <c r="G47" i="10"/>
  <c r="K47" i="10" s="1"/>
  <c r="H49" i="10"/>
  <c r="AJ31" i="4"/>
  <c r="G48" i="10" s="1"/>
  <c r="X30" i="4"/>
  <c r="B50" i="10"/>
  <c r="P36" i="4" l="1" a="1"/>
  <c r="P36" i="4" s="1"/>
  <c r="O36" i="4" a="1"/>
  <c r="O36" i="4" s="1"/>
  <c r="AG35" i="4"/>
  <c r="Y34" i="4"/>
  <c r="F51" i="10" s="1"/>
  <c r="AH36" i="4" a="1"/>
  <c r="AH36" i="4" s="1"/>
  <c r="AD36" i="4"/>
  <c r="AI36" i="4"/>
  <c r="AB36" i="4"/>
  <c r="AF36" i="4" a="1"/>
  <c r="AF36" i="4" s="1"/>
  <c r="AE36" i="4"/>
  <c r="AA36" i="4" a="1"/>
  <c r="AA36" i="4" s="1"/>
  <c r="Z36" i="4" a="1"/>
  <c r="Z36" i="4" s="1"/>
  <c r="AC36" i="4"/>
  <c r="F35" i="4" a="1"/>
  <c r="F35" i="4" s="1"/>
  <c r="D52" i="10" s="1"/>
  <c r="N36" i="4" a="1"/>
  <c r="N36" i="4" s="1"/>
  <c r="G36" i="4"/>
  <c r="E53" i="10" s="1"/>
  <c r="J36" i="4"/>
  <c r="K36" i="4"/>
  <c r="L36" i="4"/>
  <c r="M36" i="4"/>
  <c r="H36" i="4" a="1"/>
  <c r="H36" i="4" s="1"/>
  <c r="I36" i="4" a="1"/>
  <c r="I36" i="4" s="1"/>
  <c r="E35" i="4"/>
  <c r="C52" i="10" s="1"/>
  <c r="R35" i="4" a="1"/>
  <c r="R35" i="4" s="1"/>
  <c r="Q35" i="4"/>
  <c r="T35" i="4" a="1"/>
  <c r="T35" i="4" s="1"/>
  <c r="S35" i="4" a="1"/>
  <c r="S35" i="4" s="1"/>
  <c r="U35" i="4" a="1"/>
  <c r="U35" i="4" s="1"/>
  <c r="B36" i="4"/>
  <c r="V36" i="4" s="1" a="1"/>
  <c r="V36" i="4" s="1"/>
  <c r="C36" i="4"/>
  <c r="W36" i="4"/>
  <c r="A37" i="4"/>
  <c r="K48" i="10"/>
  <c r="L47" i="10"/>
  <c r="H50" i="10"/>
  <c r="AJ32" i="4"/>
  <c r="G49" i="10" s="1"/>
  <c r="X31" i="4"/>
  <c r="B51" i="10"/>
  <c r="P37" i="4" l="1" a="1"/>
  <c r="P37" i="4" s="1"/>
  <c r="O37" i="4" a="1"/>
  <c r="O37" i="4" s="1"/>
  <c r="AG36" i="4"/>
  <c r="Y35" i="4"/>
  <c r="F52" i="10" s="1"/>
  <c r="AH37" i="4" a="1"/>
  <c r="AH37" i="4" s="1"/>
  <c r="Z37" i="4" a="1"/>
  <c r="Z37" i="4" s="1"/>
  <c r="AE37" i="4"/>
  <c r="AA37" i="4" a="1"/>
  <c r="AA37" i="4" s="1"/>
  <c r="AI37" i="4"/>
  <c r="AD37" i="4"/>
  <c r="AC37" i="4"/>
  <c r="AB37" i="4"/>
  <c r="AF37" i="4" a="1"/>
  <c r="AF37" i="4" s="1"/>
  <c r="F36" i="4" a="1"/>
  <c r="F36" i="4" s="1"/>
  <c r="D53" i="10" s="1"/>
  <c r="N37" i="4" a="1"/>
  <c r="N37" i="4" s="1"/>
  <c r="G37" i="4"/>
  <c r="E54" i="10" s="1"/>
  <c r="K37" i="4"/>
  <c r="J37" i="4"/>
  <c r="M37" i="4"/>
  <c r="L37" i="4"/>
  <c r="H37" i="4" a="1"/>
  <c r="H37" i="4" s="1"/>
  <c r="I37" i="4" a="1"/>
  <c r="I37" i="4" s="1"/>
  <c r="E36" i="4"/>
  <c r="C53" i="10" s="1"/>
  <c r="Q36" i="4"/>
  <c r="T36" i="4" a="1"/>
  <c r="T36" i="4" s="1"/>
  <c r="S36" i="4" a="1"/>
  <c r="S36" i="4" s="1"/>
  <c r="R36" i="4" a="1"/>
  <c r="R36" i="4" s="1"/>
  <c r="U36" i="4" a="1"/>
  <c r="U36" i="4" s="1"/>
  <c r="B37" i="4"/>
  <c r="V37" i="4" s="1" a="1"/>
  <c r="V37" i="4" s="1"/>
  <c r="C37" i="4"/>
  <c r="W37" i="4"/>
  <c r="A38" i="4"/>
  <c r="K49" i="10"/>
  <c r="L48" i="10"/>
  <c r="X32" i="4"/>
  <c r="H51" i="10"/>
  <c r="AJ33" i="4"/>
  <c r="P38" i="4" l="1" a="1"/>
  <c r="P38" i="4" s="1"/>
  <c r="O38" i="4" a="1"/>
  <c r="O38" i="4" s="1"/>
  <c r="AG37" i="4"/>
  <c r="Y36" i="4"/>
  <c r="F53" i="10" s="1"/>
  <c r="AH38" i="4" a="1"/>
  <c r="AH38" i="4" s="1"/>
  <c r="AC38" i="4"/>
  <c r="AB38" i="4"/>
  <c r="Z38" i="4" a="1"/>
  <c r="Z38" i="4" s="1"/>
  <c r="AA38" i="4" a="1"/>
  <c r="AA38" i="4" s="1"/>
  <c r="AI38" i="4"/>
  <c r="AF38" i="4" a="1"/>
  <c r="AF38" i="4" s="1"/>
  <c r="AE38" i="4"/>
  <c r="AD38" i="4"/>
  <c r="F37" i="4" a="1"/>
  <c r="F37" i="4" s="1"/>
  <c r="D54" i="10" s="1"/>
  <c r="N38" i="4" a="1"/>
  <c r="N38" i="4" s="1"/>
  <c r="G38" i="4"/>
  <c r="E55" i="10" s="1"/>
  <c r="J38" i="4"/>
  <c r="K38" i="4"/>
  <c r="M38" i="4"/>
  <c r="L38" i="4"/>
  <c r="I38" i="4" a="1"/>
  <c r="I38" i="4" s="1"/>
  <c r="H38" i="4" a="1"/>
  <c r="H38" i="4" s="1"/>
  <c r="E37" i="4"/>
  <c r="C54" i="10" s="1"/>
  <c r="Q37" i="4"/>
  <c r="T37" i="4" a="1"/>
  <c r="T37" i="4" s="1"/>
  <c r="S37" i="4" a="1"/>
  <c r="S37" i="4" s="1"/>
  <c r="R37" i="4" a="1"/>
  <c r="R37" i="4" s="1"/>
  <c r="U37" i="4" a="1"/>
  <c r="U37" i="4" s="1"/>
  <c r="B38" i="4"/>
  <c r="V38" i="4" s="1" a="1"/>
  <c r="V38" i="4" s="1"/>
  <c r="C38" i="4"/>
  <c r="W38" i="4"/>
  <c r="A39" i="4"/>
  <c r="B52" i="10"/>
  <c r="L49" i="10"/>
  <c r="G50" i="10"/>
  <c r="K50" i="10" s="1"/>
  <c r="X33" i="4"/>
  <c r="H52" i="10"/>
  <c r="AJ34" i="4"/>
  <c r="G51" i="10" s="1"/>
  <c r="B53" i="10"/>
  <c r="P39" i="4" l="1" a="1"/>
  <c r="P39" i="4" s="1"/>
  <c r="O39" i="4" a="1"/>
  <c r="O39" i="4" s="1"/>
  <c r="AG38" i="4"/>
  <c r="Y37" i="4"/>
  <c r="F54" i="10" s="1"/>
  <c r="AH39" i="4" a="1"/>
  <c r="AH39" i="4" s="1"/>
  <c r="AF39" i="4" a="1"/>
  <c r="AF39" i="4" s="1"/>
  <c r="AC39" i="4"/>
  <c r="AE39" i="4"/>
  <c r="AD39" i="4"/>
  <c r="AI39" i="4"/>
  <c r="Z39" i="4" a="1"/>
  <c r="Z39" i="4" s="1"/>
  <c r="AB39" i="4"/>
  <c r="AA39" i="4" a="1"/>
  <c r="AA39" i="4" s="1"/>
  <c r="F38" i="4" a="1"/>
  <c r="F38" i="4" s="1"/>
  <c r="D55" i="10" s="1"/>
  <c r="N39" i="4" a="1"/>
  <c r="N39" i="4" s="1"/>
  <c r="G39" i="4"/>
  <c r="E56" i="10" s="1"/>
  <c r="J39" i="4"/>
  <c r="M39" i="4"/>
  <c r="L39" i="4"/>
  <c r="K39" i="4"/>
  <c r="H39" i="4" a="1"/>
  <c r="H39" i="4" s="1"/>
  <c r="I39" i="4" a="1"/>
  <c r="I39" i="4" s="1"/>
  <c r="E38" i="4"/>
  <c r="C55" i="10" s="1"/>
  <c r="R38" i="4" a="1"/>
  <c r="R38" i="4" s="1"/>
  <c r="S38" i="4" a="1"/>
  <c r="S38" i="4" s="1"/>
  <c r="Q38" i="4"/>
  <c r="T38" i="4" a="1"/>
  <c r="T38" i="4" s="1"/>
  <c r="U38" i="4" a="1"/>
  <c r="U38" i="4" s="1"/>
  <c r="B39" i="4"/>
  <c r="V39" i="4" s="1" a="1"/>
  <c r="V39" i="4" s="1"/>
  <c r="C39" i="4"/>
  <c r="W39" i="4"/>
  <c r="A40" i="4"/>
  <c r="K51" i="10"/>
  <c r="L50" i="10"/>
  <c r="X34" i="4"/>
  <c r="H53" i="10"/>
  <c r="AJ35" i="4"/>
  <c r="G52" i="10" s="1"/>
  <c r="B54" i="10"/>
  <c r="P40" i="4" l="1" a="1"/>
  <c r="P40" i="4" s="1"/>
  <c r="O40" i="4" a="1"/>
  <c r="O40" i="4" s="1"/>
  <c r="AG39" i="4"/>
  <c r="Y38" i="4"/>
  <c r="F55" i="10" s="1"/>
  <c r="AH40" i="4" a="1"/>
  <c r="AH40" i="4" s="1"/>
  <c r="AI40" i="4"/>
  <c r="AD40" i="4"/>
  <c r="AC40" i="4"/>
  <c r="AE40" i="4"/>
  <c r="AB40" i="4"/>
  <c r="AA40" i="4" a="1"/>
  <c r="AA40" i="4" s="1"/>
  <c r="AF40" i="4" a="1"/>
  <c r="AF40" i="4" s="1"/>
  <c r="Z40" i="4" a="1"/>
  <c r="Z40" i="4" s="1"/>
  <c r="F39" i="4" a="1"/>
  <c r="F39" i="4" s="1"/>
  <c r="D56" i="10" s="1"/>
  <c r="N40" i="4" a="1"/>
  <c r="N40" i="4" s="1"/>
  <c r="G40" i="4"/>
  <c r="E57" i="10" s="1"/>
  <c r="J40" i="4"/>
  <c r="L40" i="4"/>
  <c r="M40" i="4"/>
  <c r="K40" i="4"/>
  <c r="H40" i="4" a="1"/>
  <c r="H40" i="4" s="1"/>
  <c r="I40" i="4" a="1"/>
  <c r="I40" i="4" s="1"/>
  <c r="E39" i="4"/>
  <c r="C56" i="10" s="1"/>
  <c r="Q39" i="4"/>
  <c r="T39" i="4" a="1"/>
  <c r="T39" i="4" s="1"/>
  <c r="S39" i="4" a="1"/>
  <c r="S39" i="4" s="1"/>
  <c r="R39" i="4" a="1"/>
  <c r="R39" i="4" s="1"/>
  <c r="U39" i="4" a="1"/>
  <c r="U39" i="4" s="1"/>
  <c r="B40" i="4"/>
  <c r="V40" i="4" s="1" a="1"/>
  <c r="V40" i="4" s="1"/>
  <c r="C40" i="4"/>
  <c r="W40" i="4"/>
  <c r="A41" i="4"/>
  <c r="K52" i="10"/>
  <c r="L51" i="10"/>
  <c r="X35" i="4"/>
  <c r="H54" i="10"/>
  <c r="AJ36" i="4"/>
  <c r="G53" i="10" s="1"/>
  <c r="B55" i="10"/>
  <c r="P41" i="4" l="1" a="1"/>
  <c r="P41" i="4" s="1"/>
  <c r="O41" i="4" a="1"/>
  <c r="O41" i="4" s="1"/>
  <c r="AG40" i="4"/>
  <c r="Y39" i="4"/>
  <c r="F56" i="10" s="1"/>
  <c r="AH41" i="4" a="1"/>
  <c r="AH41" i="4" s="1"/>
  <c r="AI41" i="4"/>
  <c r="AA41" i="4" a="1"/>
  <c r="AA41" i="4" s="1"/>
  <c r="Z41" i="4" a="1"/>
  <c r="Z41" i="4" s="1"/>
  <c r="AF41" i="4" a="1"/>
  <c r="AF41" i="4" s="1"/>
  <c r="AE41" i="4"/>
  <c r="AD41" i="4"/>
  <c r="AC41" i="4"/>
  <c r="AB41" i="4"/>
  <c r="F40" i="4" a="1"/>
  <c r="F40" i="4" s="1"/>
  <c r="D57" i="10" s="1"/>
  <c r="N41" i="4" a="1"/>
  <c r="N41" i="4" s="1"/>
  <c r="G41" i="4"/>
  <c r="E58" i="10" s="1"/>
  <c r="J41" i="4"/>
  <c r="L41" i="4"/>
  <c r="M41" i="4"/>
  <c r="I41" i="4" a="1"/>
  <c r="I41" i="4" s="1"/>
  <c r="K41" i="4"/>
  <c r="H41" i="4" a="1"/>
  <c r="H41" i="4" s="1"/>
  <c r="E40" i="4"/>
  <c r="C57" i="10" s="1"/>
  <c r="Q40" i="4"/>
  <c r="T40" i="4" a="1"/>
  <c r="T40" i="4" s="1"/>
  <c r="S40" i="4" a="1"/>
  <c r="S40" i="4" s="1"/>
  <c r="R40" i="4" a="1"/>
  <c r="R40" i="4" s="1"/>
  <c r="U40" i="4" a="1"/>
  <c r="U40" i="4" s="1"/>
  <c r="B41" i="4"/>
  <c r="V41" i="4" s="1" a="1"/>
  <c r="V41" i="4" s="1"/>
  <c r="C41" i="4"/>
  <c r="W41" i="4"/>
  <c r="A42" i="4"/>
  <c r="K53" i="10"/>
  <c r="L52" i="10"/>
  <c r="X36" i="4"/>
  <c r="H55" i="10"/>
  <c r="AJ37" i="4"/>
  <c r="B56" i="10"/>
  <c r="P42" i="4" l="1" a="1"/>
  <c r="P42" i="4" s="1"/>
  <c r="O42" i="4" a="1"/>
  <c r="O42" i="4" s="1"/>
  <c r="AG41" i="4"/>
  <c r="Y40" i="4"/>
  <c r="F57" i="10" s="1"/>
  <c r="AH42" i="4" a="1"/>
  <c r="AH42" i="4" s="1"/>
  <c r="AD42" i="4"/>
  <c r="AC42" i="4"/>
  <c r="Z42" i="4" a="1"/>
  <c r="Z42" i="4" s="1"/>
  <c r="AB42" i="4"/>
  <c r="AA42" i="4" a="1"/>
  <c r="AA42" i="4" s="1"/>
  <c r="AE42" i="4"/>
  <c r="AI42" i="4"/>
  <c r="AF42" i="4" a="1"/>
  <c r="AF42" i="4" s="1"/>
  <c r="F41" i="4" a="1"/>
  <c r="F41" i="4" s="1"/>
  <c r="D58" i="10" s="1"/>
  <c r="N42" i="4" a="1"/>
  <c r="N42" i="4" s="1"/>
  <c r="G42" i="4"/>
  <c r="E59" i="10" s="1"/>
  <c r="J42" i="4"/>
  <c r="L42" i="4"/>
  <c r="K42" i="4"/>
  <c r="M42" i="4"/>
  <c r="I42" i="4" a="1"/>
  <c r="I42" i="4" s="1"/>
  <c r="H42" i="4" a="1"/>
  <c r="H42" i="4" s="1"/>
  <c r="E41" i="4"/>
  <c r="C58" i="10" s="1"/>
  <c r="S41" i="4" a="1"/>
  <c r="S41" i="4" s="1"/>
  <c r="R41" i="4" a="1"/>
  <c r="R41" i="4" s="1"/>
  <c r="Q41" i="4"/>
  <c r="T41" i="4" a="1"/>
  <c r="T41" i="4" s="1"/>
  <c r="U41" i="4" a="1"/>
  <c r="U41" i="4" s="1"/>
  <c r="B42" i="4"/>
  <c r="V42" i="4" s="1" a="1"/>
  <c r="V42" i="4" s="1"/>
  <c r="C42" i="4"/>
  <c r="W42" i="4"/>
  <c r="A43" i="4"/>
  <c r="L53" i="10"/>
  <c r="G54" i="10"/>
  <c r="K54" i="10" s="1"/>
  <c r="X37" i="4"/>
  <c r="H56" i="10"/>
  <c r="AJ38" i="4"/>
  <c r="G55" i="10" s="1"/>
  <c r="B57" i="10"/>
  <c r="P43" i="4" l="1" a="1"/>
  <c r="P43" i="4" s="1"/>
  <c r="O43" i="4" a="1"/>
  <c r="O43" i="4" s="1"/>
  <c r="AG42" i="4"/>
  <c r="Y41" i="4"/>
  <c r="F58" i="10" s="1"/>
  <c r="AH43" i="4" a="1"/>
  <c r="AH43" i="4" s="1"/>
  <c r="AF43" i="4" a="1"/>
  <c r="AF43" i="4" s="1"/>
  <c r="AE43" i="4"/>
  <c r="AD43" i="4"/>
  <c r="AC43" i="4"/>
  <c r="AB43" i="4"/>
  <c r="Z43" i="4" a="1"/>
  <c r="Z43" i="4" s="1"/>
  <c r="AI43" i="4"/>
  <c r="AA43" i="4" a="1"/>
  <c r="AA43" i="4" s="1"/>
  <c r="F42" i="4" a="1"/>
  <c r="F42" i="4" s="1"/>
  <c r="D59" i="10" s="1"/>
  <c r="N43" i="4" a="1"/>
  <c r="N43" i="4" s="1"/>
  <c r="G43" i="4"/>
  <c r="E60" i="10" s="1"/>
  <c r="K43" i="4"/>
  <c r="J43" i="4"/>
  <c r="L43" i="4"/>
  <c r="M43" i="4"/>
  <c r="H43" i="4" a="1"/>
  <c r="H43" i="4" s="1"/>
  <c r="I43" i="4" a="1"/>
  <c r="I43" i="4" s="1"/>
  <c r="E42" i="4"/>
  <c r="C59" i="10" s="1"/>
  <c r="T42" i="4" a="1"/>
  <c r="T42" i="4" s="1"/>
  <c r="R42" i="4" a="1"/>
  <c r="R42" i="4" s="1"/>
  <c r="Q42" i="4"/>
  <c r="S42" i="4" a="1"/>
  <c r="S42" i="4" s="1"/>
  <c r="U42" i="4" a="1"/>
  <c r="U42" i="4" s="1"/>
  <c r="B43" i="4"/>
  <c r="V43" i="4" s="1" a="1"/>
  <c r="V43" i="4" s="1"/>
  <c r="C43" i="4"/>
  <c r="W43" i="4"/>
  <c r="A44" i="4"/>
  <c r="K55" i="10"/>
  <c r="L54" i="10"/>
  <c r="X38" i="4"/>
  <c r="H57" i="10"/>
  <c r="AJ39" i="4"/>
  <c r="G56" i="10" s="1"/>
  <c r="B58" i="10"/>
  <c r="P44" i="4" l="1" a="1"/>
  <c r="P44" i="4" s="1"/>
  <c r="O44" i="4" a="1"/>
  <c r="O44" i="4" s="1"/>
  <c r="AG43" i="4"/>
  <c r="Y42" i="4"/>
  <c r="F59" i="10" s="1"/>
  <c r="AH44" i="4" a="1"/>
  <c r="AH44" i="4" s="1"/>
  <c r="AI44" i="4"/>
  <c r="AE44" i="4"/>
  <c r="AB44" i="4"/>
  <c r="AC44" i="4"/>
  <c r="AA44" i="4" a="1"/>
  <c r="AA44" i="4" s="1"/>
  <c r="Z44" i="4" a="1"/>
  <c r="Z44" i="4" s="1"/>
  <c r="AF44" i="4" a="1"/>
  <c r="AF44" i="4" s="1"/>
  <c r="AD44" i="4"/>
  <c r="F43" i="4" a="1"/>
  <c r="F43" i="4" s="1"/>
  <c r="D60" i="10" s="1"/>
  <c r="N44" i="4" a="1"/>
  <c r="N44" i="4" s="1"/>
  <c r="G44" i="4"/>
  <c r="E61" i="10" s="1"/>
  <c r="K44" i="4"/>
  <c r="J44" i="4"/>
  <c r="L44" i="4"/>
  <c r="M44" i="4"/>
  <c r="I44" i="4" a="1"/>
  <c r="I44" i="4" s="1"/>
  <c r="H44" i="4" a="1"/>
  <c r="H44" i="4" s="1"/>
  <c r="E43" i="4"/>
  <c r="C60" i="10" s="1"/>
  <c r="S43" i="4" a="1"/>
  <c r="S43" i="4" s="1"/>
  <c r="Q43" i="4"/>
  <c r="T43" i="4" a="1"/>
  <c r="T43" i="4" s="1"/>
  <c r="R43" i="4" a="1"/>
  <c r="R43" i="4" s="1"/>
  <c r="U43" i="4" a="1"/>
  <c r="U43" i="4" s="1"/>
  <c r="B44" i="4"/>
  <c r="V44" i="4" s="1" a="1"/>
  <c r="V44" i="4" s="1"/>
  <c r="C44" i="4"/>
  <c r="W44" i="4"/>
  <c r="B61" i="10"/>
  <c r="H61" i="10"/>
  <c r="A45" i="4"/>
  <c r="K56" i="10"/>
  <c r="L55" i="10"/>
  <c r="X39" i="4"/>
  <c r="H58" i="10"/>
  <c r="AJ40" i="4"/>
  <c r="G57" i="10" s="1"/>
  <c r="B59" i="10"/>
  <c r="P45" i="4" l="1" a="1"/>
  <c r="P45" i="4" s="1"/>
  <c r="O45" i="4" a="1"/>
  <c r="O45" i="4" s="1"/>
  <c r="AG44" i="4"/>
  <c r="Y43" i="4"/>
  <c r="F60" i="10" s="1"/>
  <c r="AH45" i="4" a="1"/>
  <c r="AH45" i="4" s="1"/>
  <c r="Z45" i="4" a="1"/>
  <c r="Z45" i="4" s="1"/>
  <c r="AE45" i="4"/>
  <c r="AD45" i="4"/>
  <c r="AA45" i="4" a="1"/>
  <c r="AA45" i="4" s="1"/>
  <c r="AI45" i="4"/>
  <c r="AC45" i="4"/>
  <c r="AF45" i="4" a="1"/>
  <c r="AF45" i="4" s="1"/>
  <c r="AB45" i="4"/>
  <c r="F44" i="4" a="1"/>
  <c r="F44" i="4" s="1"/>
  <c r="D61" i="10" s="1"/>
  <c r="N45" i="4" a="1"/>
  <c r="N45" i="4" s="1"/>
  <c r="G45" i="4"/>
  <c r="E62" i="10" s="1"/>
  <c r="K45" i="4"/>
  <c r="L45" i="4"/>
  <c r="M45" i="4"/>
  <c r="J45" i="4"/>
  <c r="I45" i="4" a="1"/>
  <c r="I45" i="4" s="1"/>
  <c r="H45" i="4" a="1"/>
  <c r="H45" i="4" s="1"/>
  <c r="E44" i="4"/>
  <c r="C61" i="10" s="1"/>
  <c r="Q44" i="4"/>
  <c r="T44" i="4" a="1"/>
  <c r="T44" i="4" s="1"/>
  <c r="R44" i="4" a="1"/>
  <c r="R44" i="4" s="1"/>
  <c r="S44" i="4" a="1"/>
  <c r="S44" i="4" s="1"/>
  <c r="U44" i="4" a="1"/>
  <c r="U44" i="4" s="1"/>
  <c r="B45" i="4"/>
  <c r="V45" i="4" s="1" a="1"/>
  <c r="V45" i="4" s="1"/>
  <c r="C45" i="4"/>
  <c r="W45" i="4"/>
  <c r="B62" i="10"/>
  <c r="H62" i="10"/>
  <c r="A46" i="4"/>
  <c r="K57" i="10"/>
  <c r="L56" i="10"/>
  <c r="X40" i="4"/>
  <c r="H59" i="10"/>
  <c r="AJ41" i="4"/>
  <c r="G58" i="10" s="1"/>
  <c r="P46" i="4" l="1" a="1"/>
  <c r="P46" i="4" s="1"/>
  <c r="O46" i="4" a="1"/>
  <c r="O46" i="4" s="1"/>
  <c r="AG45" i="4"/>
  <c r="Y44" i="4"/>
  <c r="F61" i="10" s="1"/>
  <c r="AH46" i="4" a="1"/>
  <c r="AH46" i="4" s="1"/>
  <c r="AC46" i="4"/>
  <c r="AB46" i="4"/>
  <c r="Z46" i="4" a="1"/>
  <c r="Z46" i="4" s="1"/>
  <c r="AA46" i="4" a="1"/>
  <c r="AA46" i="4" s="1"/>
  <c r="AI46" i="4"/>
  <c r="AF46" i="4" a="1"/>
  <c r="AF46" i="4" s="1"/>
  <c r="AE46" i="4"/>
  <c r="AD46" i="4"/>
  <c r="F45" i="4" a="1"/>
  <c r="F45" i="4" s="1"/>
  <c r="D62" i="10" s="1"/>
  <c r="N46" i="4" a="1"/>
  <c r="N46" i="4" s="1"/>
  <c r="G46" i="4"/>
  <c r="E63" i="10" s="1"/>
  <c r="J46" i="4"/>
  <c r="K46" i="4"/>
  <c r="L46" i="4"/>
  <c r="M46" i="4"/>
  <c r="H46" i="4" a="1"/>
  <c r="H46" i="4" s="1"/>
  <c r="I46" i="4" a="1"/>
  <c r="I46" i="4" s="1"/>
  <c r="E45" i="4"/>
  <c r="C62" i="10" s="1"/>
  <c r="Q45" i="4"/>
  <c r="T45" i="4" a="1"/>
  <c r="T45" i="4" s="1"/>
  <c r="S45" i="4" a="1"/>
  <c r="S45" i="4" s="1"/>
  <c r="R45" i="4" a="1"/>
  <c r="R45" i="4" s="1"/>
  <c r="U45" i="4" a="1"/>
  <c r="U45" i="4" s="1"/>
  <c r="B46" i="4"/>
  <c r="V46" i="4" s="1" a="1"/>
  <c r="V46" i="4" s="1"/>
  <c r="C46" i="4"/>
  <c r="W46" i="4"/>
  <c r="B63" i="10"/>
  <c r="H63" i="10"/>
  <c r="A47" i="4"/>
  <c r="K58" i="10"/>
  <c r="B60" i="10"/>
  <c r="L57" i="10"/>
  <c r="X41" i="4"/>
  <c r="H60" i="10"/>
  <c r="AJ42" i="4"/>
  <c r="G59" i="10" s="1"/>
  <c r="P47" i="4" l="1" a="1"/>
  <c r="P47" i="4" s="1"/>
  <c r="O47" i="4" a="1"/>
  <c r="O47" i="4" s="1"/>
  <c r="AG46" i="4"/>
  <c r="Y45" i="4"/>
  <c r="F62" i="10" s="1"/>
  <c r="AH47" i="4" a="1"/>
  <c r="AH47" i="4" s="1"/>
  <c r="AI47" i="4"/>
  <c r="AD47" i="4"/>
  <c r="AC47" i="4"/>
  <c r="AF47" i="4" a="1"/>
  <c r="AF47" i="4" s="1"/>
  <c r="AE47" i="4"/>
  <c r="Z47" i="4" a="1"/>
  <c r="Z47" i="4" s="1"/>
  <c r="AB47" i="4"/>
  <c r="AA47" i="4" a="1"/>
  <c r="AA47" i="4" s="1"/>
  <c r="F46" i="4" a="1"/>
  <c r="F46" i="4" s="1"/>
  <c r="D63" i="10" s="1"/>
  <c r="N47" i="4" a="1"/>
  <c r="N47" i="4" s="1"/>
  <c r="G47" i="4"/>
  <c r="E64" i="10" s="1"/>
  <c r="J47" i="4"/>
  <c r="K47" i="4"/>
  <c r="M47" i="4"/>
  <c r="L47" i="4"/>
  <c r="H47" i="4" a="1"/>
  <c r="H47" i="4" s="1"/>
  <c r="I47" i="4" a="1"/>
  <c r="I47" i="4" s="1"/>
  <c r="E46" i="4"/>
  <c r="C63" i="10" s="1"/>
  <c r="Q46" i="4"/>
  <c r="T46" i="4" a="1"/>
  <c r="T46" i="4" s="1"/>
  <c r="S46" i="4" a="1"/>
  <c r="S46" i="4" s="1"/>
  <c r="R46" i="4" a="1"/>
  <c r="R46" i="4" s="1"/>
  <c r="U46" i="4" a="1"/>
  <c r="U46" i="4" s="1"/>
  <c r="B47" i="4"/>
  <c r="V47" i="4" s="1" a="1"/>
  <c r="V47" i="4" s="1"/>
  <c r="C47" i="4"/>
  <c r="W47" i="4"/>
  <c r="B64" i="10"/>
  <c r="H64" i="10"/>
  <c r="A48" i="4"/>
  <c r="K59" i="10"/>
  <c r="L58" i="10"/>
  <c r="X42" i="4"/>
  <c r="AJ43" i="4"/>
  <c r="G60" i="10" s="1"/>
  <c r="P48" i="4" l="1" a="1"/>
  <c r="P48" i="4" s="1"/>
  <c r="O48" i="4" a="1"/>
  <c r="O48" i="4" s="1"/>
  <c r="AG47" i="4"/>
  <c r="Y46" i="4"/>
  <c r="F63" i="10" s="1"/>
  <c r="AH48" i="4" a="1"/>
  <c r="AH48" i="4" s="1"/>
  <c r="AI48" i="4"/>
  <c r="AD48" i="4"/>
  <c r="Z48" i="4" a="1"/>
  <c r="Z48" i="4" s="1"/>
  <c r="AE48" i="4"/>
  <c r="AC48" i="4"/>
  <c r="AB48" i="4"/>
  <c r="AF48" i="4" a="1"/>
  <c r="AF48" i="4" s="1"/>
  <c r="AA48" i="4" a="1"/>
  <c r="AA48" i="4" s="1"/>
  <c r="F47" i="4" a="1"/>
  <c r="F47" i="4" s="1"/>
  <c r="D64" i="10" s="1"/>
  <c r="N48" i="4" a="1"/>
  <c r="N48" i="4" s="1"/>
  <c r="G48" i="4"/>
  <c r="E65" i="10" s="1"/>
  <c r="K48" i="4"/>
  <c r="J48" i="4"/>
  <c r="M48" i="4"/>
  <c r="L48" i="4"/>
  <c r="H48" i="4" a="1"/>
  <c r="H48" i="4" s="1"/>
  <c r="I48" i="4" a="1"/>
  <c r="I48" i="4" s="1"/>
  <c r="E47" i="4"/>
  <c r="C64" i="10" s="1"/>
  <c r="Q47" i="4"/>
  <c r="T47" i="4" a="1"/>
  <c r="T47" i="4" s="1"/>
  <c r="S47" i="4" a="1"/>
  <c r="S47" i="4" s="1"/>
  <c r="R47" i="4" a="1"/>
  <c r="R47" i="4" s="1"/>
  <c r="U47" i="4" a="1"/>
  <c r="U47" i="4" s="1"/>
  <c r="B48" i="4"/>
  <c r="V48" i="4" s="1" a="1"/>
  <c r="V48" i="4" s="1"/>
  <c r="C48" i="4"/>
  <c r="W48" i="4"/>
  <c r="B65" i="10"/>
  <c r="H65" i="10"/>
  <c r="A49" i="4"/>
  <c r="K60" i="10"/>
  <c r="L59" i="10"/>
  <c r="X43" i="4"/>
  <c r="AJ44" i="4"/>
  <c r="G61" i="10" s="1"/>
  <c r="P49" i="4" l="1" a="1"/>
  <c r="P49" i="4" s="1"/>
  <c r="O49" i="4" a="1"/>
  <c r="O49" i="4" s="1"/>
  <c r="AG48" i="4"/>
  <c r="Y47" i="4"/>
  <c r="F64" i="10" s="1"/>
  <c r="AH49" i="4" a="1"/>
  <c r="AH49" i="4" s="1"/>
  <c r="AC49" i="4"/>
  <c r="AB49" i="4"/>
  <c r="AA49" i="4" a="1"/>
  <c r="AA49" i="4" s="1"/>
  <c r="Z49" i="4" a="1"/>
  <c r="Z49" i="4" s="1"/>
  <c r="AI49" i="4"/>
  <c r="AF49" i="4" a="1"/>
  <c r="AF49" i="4" s="1"/>
  <c r="AE49" i="4"/>
  <c r="AD49" i="4"/>
  <c r="F48" i="4" a="1"/>
  <c r="F48" i="4" s="1"/>
  <c r="D65" i="10" s="1"/>
  <c r="N49" i="4" a="1"/>
  <c r="N49" i="4" s="1"/>
  <c r="G49" i="4"/>
  <c r="E66" i="10" s="1"/>
  <c r="J49" i="4"/>
  <c r="K49" i="4"/>
  <c r="L49" i="4"/>
  <c r="M49" i="4"/>
  <c r="H49" i="4" a="1"/>
  <c r="H49" i="4" s="1"/>
  <c r="I49" i="4" a="1"/>
  <c r="I49" i="4" s="1"/>
  <c r="E48" i="4"/>
  <c r="C65" i="10" s="1"/>
  <c r="T48" i="4" a="1"/>
  <c r="T48" i="4" s="1"/>
  <c r="Q48" i="4"/>
  <c r="S48" i="4" a="1"/>
  <c r="S48" i="4" s="1"/>
  <c r="R48" i="4" a="1"/>
  <c r="R48" i="4" s="1"/>
  <c r="U48" i="4" a="1"/>
  <c r="U48" i="4" s="1"/>
  <c r="B49" i="4"/>
  <c r="V49" i="4" s="1" a="1"/>
  <c r="V49" i="4" s="1"/>
  <c r="C49" i="4"/>
  <c r="W49" i="4"/>
  <c r="B66" i="10"/>
  <c r="K61" i="10"/>
  <c r="L61" i="10" s="1"/>
  <c r="H66" i="10"/>
  <c r="A50" i="4"/>
  <c r="L60" i="10"/>
  <c r="X44" i="4"/>
  <c r="AJ45" i="4"/>
  <c r="G62" i="10" s="1"/>
  <c r="P50" i="4" l="1" a="1"/>
  <c r="P50" i="4" s="1"/>
  <c r="O50" i="4" a="1"/>
  <c r="O50" i="4" s="1"/>
  <c r="AG49" i="4"/>
  <c r="Y48" i="4"/>
  <c r="F65" i="10" s="1"/>
  <c r="AH50" i="4" a="1"/>
  <c r="AH50" i="4" s="1"/>
  <c r="AF50" i="4" a="1"/>
  <c r="AF50" i="4" s="1"/>
  <c r="Z50" i="4" a="1"/>
  <c r="Z50" i="4" s="1"/>
  <c r="AE50" i="4"/>
  <c r="AD50" i="4"/>
  <c r="AC50" i="4"/>
  <c r="AI50" i="4"/>
  <c r="AB50" i="4"/>
  <c r="AA50" i="4" a="1"/>
  <c r="AA50" i="4" s="1"/>
  <c r="F49" i="4" a="1"/>
  <c r="F49" i="4" s="1"/>
  <c r="D66" i="10" s="1"/>
  <c r="N50" i="4" a="1"/>
  <c r="N50" i="4" s="1"/>
  <c r="G50" i="4"/>
  <c r="E67" i="10" s="1"/>
  <c r="K50" i="4"/>
  <c r="L50" i="4"/>
  <c r="J50" i="4"/>
  <c r="M50" i="4"/>
  <c r="H50" i="4" a="1"/>
  <c r="H50" i="4" s="1"/>
  <c r="I50" i="4" a="1"/>
  <c r="I50" i="4" s="1"/>
  <c r="E49" i="4"/>
  <c r="C66" i="10" s="1"/>
  <c r="Q49" i="4"/>
  <c r="S49" i="4" a="1"/>
  <c r="S49" i="4" s="1"/>
  <c r="T49" i="4" a="1"/>
  <c r="T49" i="4" s="1"/>
  <c r="R49" i="4" a="1"/>
  <c r="R49" i="4" s="1"/>
  <c r="U49" i="4" a="1"/>
  <c r="U49" i="4" s="1"/>
  <c r="B50" i="4"/>
  <c r="V50" i="4" s="1" a="1"/>
  <c r="V50" i="4" s="1"/>
  <c r="C50" i="4"/>
  <c r="W50" i="4"/>
  <c r="B67" i="10"/>
  <c r="K62" i="10"/>
  <c r="L62" i="10" s="1"/>
  <c r="H67" i="10"/>
  <c r="A51" i="4"/>
  <c r="X45" i="4"/>
  <c r="AJ46" i="4"/>
  <c r="G63" i="10" s="1"/>
  <c r="P51" i="4" l="1" a="1"/>
  <c r="P51" i="4" s="1"/>
  <c r="O51" i="4" a="1"/>
  <c r="O51" i="4" s="1"/>
  <c r="AG50" i="4"/>
  <c r="Y49" i="4"/>
  <c r="F66" i="10" s="1"/>
  <c r="AH51" i="4" a="1"/>
  <c r="AH51" i="4" s="1"/>
  <c r="AF51" i="4" a="1"/>
  <c r="AF51" i="4" s="1"/>
  <c r="AI51" i="4"/>
  <c r="AB51" i="4"/>
  <c r="AE51" i="4"/>
  <c r="AD51" i="4"/>
  <c r="AA51" i="4" a="1"/>
  <c r="AA51" i="4" s="1"/>
  <c r="Z51" i="4" a="1"/>
  <c r="Z51" i="4" s="1"/>
  <c r="AC51" i="4"/>
  <c r="F50" i="4" a="1"/>
  <c r="F50" i="4" s="1"/>
  <c r="D67" i="10" s="1"/>
  <c r="E50" i="4"/>
  <c r="C67" i="10" s="1"/>
  <c r="N51" i="4" a="1"/>
  <c r="N51" i="4" s="1"/>
  <c r="G51" i="4"/>
  <c r="E68" i="10" s="1"/>
  <c r="J51" i="4"/>
  <c r="K51" i="4"/>
  <c r="L51" i="4"/>
  <c r="M51" i="4"/>
  <c r="H51" i="4" a="1"/>
  <c r="H51" i="4" s="1"/>
  <c r="I51" i="4" a="1"/>
  <c r="I51" i="4" s="1"/>
  <c r="S50" i="4" a="1"/>
  <c r="S50" i="4" s="1"/>
  <c r="Q50" i="4"/>
  <c r="T50" i="4" a="1"/>
  <c r="T50" i="4" s="1"/>
  <c r="R50" i="4" a="1"/>
  <c r="R50" i="4" s="1"/>
  <c r="U50" i="4" a="1"/>
  <c r="U50" i="4" s="1"/>
  <c r="B51" i="4"/>
  <c r="V51" i="4" s="1" a="1"/>
  <c r="V51" i="4" s="1"/>
  <c r="C51" i="4"/>
  <c r="W51" i="4"/>
  <c r="B68" i="10"/>
  <c r="K63" i="10"/>
  <c r="L63" i="10" s="1"/>
  <c r="H68" i="10"/>
  <c r="A52" i="4"/>
  <c r="X46" i="4"/>
  <c r="AJ47" i="4"/>
  <c r="G64" i="10" s="1"/>
  <c r="P52" i="4" l="1" a="1"/>
  <c r="P52" i="4" s="1"/>
  <c r="O52" i="4" a="1"/>
  <c r="O52" i="4" s="1"/>
  <c r="AG51" i="4"/>
  <c r="Y50" i="4"/>
  <c r="F67" i="10" s="1"/>
  <c r="AH52" i="4" a="1"/>
  <c r="AH52" i="4" s="1"/>
  <c r="AA52" i="4" a="1"/>
  <c r="AA52" i="4" s="1"/>
  <c r="Z52" i="4" a="1"/>
  <c r="Z52" i="4" s="1"/>
  <c r="AE52" i="4"/>
  <c r="AF52" i="4" a="1"/>
  <c r="AF52" i="4" s="1"/>
  <c r="AD52" i="4"/>
  <c r="AI52" i="4"/>
  <c r="AC52" i="4"/>
  <c r="AB52" i="4"/>
  <c r="F51" i="4" a="1"/>
  <c r="F51" i="4" s="1"/>
  <c r="D68" i="10" s="1"/>
  <c r="N52" i="4" a="1"/>
  <c r="N52" i="4" s="1"/>
  <c r="G52" i="4"/>
  <c r="E69" i="10" s="1"/>
  <c r="J52" i="4"/>
  <c r="L52" i="4"/>
  <c r="K52" i="4"/>
  <c r="M52" i="4"/>
  <c r="H52" i="4" a="1"/>
  <c r="H52" i="4" s="1"/>
  <c r="I52" i="4" a="1"/>
  <c r="I52" i="4" s="1"/>
  <c r="E51" i="4"/>
  <c r="C68" i="10" s="1"/>
  <c r="Q51" i="4"/>
  <c r="S51" i="4" a="1"/>
  <c r="S51" i="4" s="1"/>
  <c r="T51" i="4" a="1"/>
  <c r="T51" i="4" s="1"/>
  <c r="R51" i="4" a="1"/>
  <c r="R51" i="4" s="1"/>
  <c r="U51" i="4" a="1"/>
  <c r="U51" i="4" s="1"/>
  <c r="B52" i="4"/>
  <c r="V52" i="4" s="1" a="1"/>
  <c r="V52" i="4" s="1"/>
  <c r="C52" i="4"/>
  <c r="W52" i="4"/>
  <c r="B69" i="10"/>
  <c r="K64" i="10"/>
  <c r="L64" i="10" s="1"/>
  <c r="H69" i="10"/>
  <c r="A53" i="4"/>
  <c r="X47" i="4"/>
  <c r="AJ48" i="4"/>
  <c r="G65" i="10" s="1"/>
  <c r="P53" i="4" l="1" a="1"/>
  <c r="P53" i="4" s="1"/>
  <c r="O53" i="4" a="1"/>
  <c r="O53" i="4" s="1"/>
  <c r="AG52" i="4"/>
  <c r="Y51" i="4"/>
  <c r="F68" i="10" s="1"/>
  <c r="AH53" i="4" a="1"/>
  <c r="AH53" i="4" s="1"/>
  <c r="AB53" i="4"/>
  <c r="AA53" i="4" a="1"/>
  <c r="AA53" i="4" s="1"/>
  <c r="AI53" i="4"/>
  <c r="AC53" i="4"/>
  <c r="AF53" i="4" a="1"/>
  <c r="AF53" i="4" s="1"/>
  <c r="AE53" i="4"/>
  <c r="Z53" i="4" a="1"/>
  <c r="Z53" i="4" s="1"/>
  <c r="AD53" i="4"/>
  <c r="F52" i="4" a="1"/>
  <c r="F52" i="4" s="1"/>
  <c r="D69" i="10" s="1"/>
  <c r="E52" i="4"/>
  <c r="C69" i="10" s="1"/>
  <c r="N53" i="4" a="1"/>
  <c r="N53" i="4" s="1"/>
  <c r="G53" i="4"/>
  <c r="E70" i="10" s="1"/>
  <c r="J53" i="4"/>
  <c r="L53" i="4"/>
  <c r="K53" i="4"/>
  <c r="M53" i="4"/>
  <c r="I53" i="4" a="1"/>
  <c r="I53" i="4" s="1"/>
  <c r="H53" i="4" a="1"/>
  <c r="H53" i="4" s="1"/>
  <c r="R52" i="4" a="1"/>
  <c r="R52" i="4" s="1"/>
  <c r="Q52" i="4"/>
  <c r="T52" i="4" a="1"/>
  <c r="T52" i="4" s="1"/>
  <c r="S52" i="4" a="1"/>
  <c r="S52" i="4" s="1"/>
  <c r="U52" i="4" a="1"/>
  <c r="U52" i="4" s="1"/>
  <c r="B53" i="4"/>
  <c r="V53" i="4" s="1" a="1"/>
  <c r="V53" i="4" s="1"/>
  <c r="C53" i="4"/>
  <c r="W53" i="4"/>
  <c r="B70" i="10"/>
  <c r="K65" i="10"/>
  <c r="L65" i="10" s="1"/>
  <c r="H70" i="10"/>
  <c r="A54" i="4"/>
  <c r="X48" i="4"/>
  <c r="AJ49" i="4"/>
  <c r="G66" i="10" s="1"/>
  <c r="P54" i="4" l="1" a="1"/>
  <c r="P54" i="4" s="1"/>
  <c r="O54" i="4" a="1"/>
  <c r="O54" i="4" s="1"/>
  <c r="AG53" i="4"/>
  <c r="Y52" i="4"/>
  <c r="F69" i="10" s="1"/>
  <c r="AH54" i="4" a="1"/>
  <c r="AH54" i="4" s="1"/>
  <c r="AE54" i="4"/>
  <c r="AD54" i="4"/>
  <c r="AB54" i="4"/>
  <c r="AC54" i="4"/>
  <c r="Z54" i="4" a="1"/>
  <c r="Z54" i="4" s="1"/>
  <c r="AA54" i="4" a="1"/>
  <c r="AA54" i="4" s="1"/>
  <c r="AI54" i="4"/>
  <c r="AF54" i="4" a="1"/>
  <c r="AF54" i="4" s="1"/>
  <c r="F53" i="4" a="1"/>
  <c r="F53" i="4" s="1"/>
  <c r="D70" i="10" s="1"/>
  <c r="N54" i="4" a="1"/>
  <c r="N54" i="4" s="1"/>
  <c r="G54" i="4"/>
  <c r="E71" i="10" s="1"/>
  <c r="J54" i="4"/>
  <c r="L54" i="4"/>
  <c r="K54" i="4"/>
  <c r="M54" i="4"/>
  <c r="I54" i="4" a="1"/>
  <c r="I54" i="4" s="1"/>
  <c r="H54" i="4" a="1"/>
  <c r="H54" i="4" s="1"/>
  <c r="E53" i="4"/>
  <c r="C70" i="10" s="1"/>
  <c r="T53" i="4" a="1"/>
  <c r="T53" i="4" s="1"/>
  <c r="Q53" i="4"/>
  <c r="S53" i="4" a="1"/>
  <c r="S53" i="4" s="1"/>
  <c r="R53" i="4" a="1"/>
  <c r="R53" i="4" s="1"/>
  <c r="U53" i="4" a="1"/>
  <c r="U53" i="4" s="1"/>
  <c r="B54" i="4"/>
  <c r="V54" i="4" s="1" a="1"/>
  <c r="V54" i="4" s="1"/>
  <c r="C54" i="4"/>
  <c r="W54" i="4"/>
  <c r="B71" i="10"/>
  <c r="K66" i="10"/>
  <c r="L66" i="10" s="1"/>
  <c r="H71" i="10"/>
  <c r="A55" i="4"/>
  <c r="X49" i="4"/>
  <c r="AJ50" i="4"/>
  <c r="G67" i="10" s="1"/>
  <c r="P55" i="4" l="1" a="1"/>
  <c r="P55" i="4" s="1"/>
  <c r="O55" i="4" a="1"/>
  <c r="O55" i="4" s="1"/>
  <c r="AG54" i="4"/>
  <c r="Y53" i="4"/>
  <c r="F70" i="10" s="1"/>
  <c r="AH55" i="4" a="1"/>
  <c r="AH55" i="4" s="1"/>
  <c r="AD55" i="4"/>
  <c r="AF55" i="4" a="1"/>
  <c r="AF55" i="4" s="1"/>
  <c r="AE55" i="4"/>
  <c r="AA55" i="4" a="1"/>
  <c r="AA55" i="4" s="1"/>
  <c r="AI55" i="4"/>
  <c r="Z55" i="4" a="1"/>
  <c r="Z55" i="4" s="1"/>
  <c r="AC55" i="4"/>
  <c r="AB55" i="4"/>
  <c r="F54" i="4" a="1"/>
  <c r="F54" i="4" s="1"/>
  <c r="D71" i="10" s="1"/>
  <c r="N55" i="4" a="1"/>
  <c r="N55" i="4" s="1"/>
  <c r="G55" i="4"/>
  <c r="E72" i="10" s="1"/>
  <c r="J55" i="4"/>
  <c r="L55" i="4"/>
  <c r="K55" i="4"/>
  <c r="H55" i="4" a="1"/>
  <c r="H55" i="4" s="1"/>
  <c r="M55" i="4"/>
  <c r="I55" i="4" a="1"/>
  <c r="I55" i="4" s="1"/>
  <c r="E54" i="4"/>
  <c r="C71" i="10" s="1"/>
  <c r="S54" i="4" a="1"/>
  <c r="S54" i="4" s="1"/>
  <c r="Q54" i="4"/>
  <c r="T54" i="4" a="1"/>
  <c r="T54" i="4" s="1"/>
  <c r="R54" i="4" a="1"/>
  <c r="R54" i="4" s="1"/>
  <c r="U54" i="4" a="1"/>
  <c r="U54" i="4" s="1"/>
  <c r="B55" i="4"/>
  <c r="V55" i="4" s="1" a="1"/>
  <c r="V55" i="4" s="1"/>
  <c r="C55" i="4"/>
  <c r="W55" i="4"/>
  <c r="B72" i="10"/>
  <c r="K67" i="10"/>
  <c r="L67" i="10" s="1"/>
  <c r="H72" i="10"/>
  <c r="A56" i="4"/>
  <c r="X50" i="4"/>
  <c r="AJ51" i="4"/>
  <c r="G68" i="10" s="1"/>
  <c r="P56" i="4" l="1" a="1"/>
  <c r="P56" i="4" s="1"/>
  <c r="O56" i="4" a="1"/>
  <c r="O56" i="4" s="1"/>
  <c r="AG55" i="4"/>
  <c r="Y54" i="4"/>
  <c r="F71" i="10" s="1"/>
  <c r="AH56" i="4" a="1"/>
  <c r="AH56" i="4" s="1"/>
  <c r="AI56" i="4"/>
  <c r="AF56" i="4" a="1"/>
  <c r="AF56" i="4" s="1"/>
  <c r="AD56" i="4"/>
  <c r="AB56" i="4"/>
  <c r="AA56" i="4" a="1"/>
  <c r="AA56" i="4" s="1"/>
  <c r="AE56" i="4"/>
  <c r="Z56" i="4" a="1"/>
  <c r="Z56" i="4" s="1"/>
  <c r="AC56" i="4"/>
  <c r="F55" i="4" a="1"/>
  <c r="F55" i="4" s="1"/>
  <c r="D72" i="10" s="1"/>
  <c r="N56" i="4" a="1"/>
  <c r="N56" i="4" s="1"/>
  <c r="G56" i="4"/>
  <c r="E73" i="10" s="1"/>
  <c r="J56" i="4"/>
  <c r="L56" i="4"/>
  <c r="K56" i="4"/>
  <c r="M56" i="4"/>
  <c r="I56" i="4" a="1"/>
  <c r="I56" i="4" s="1"/>
  <c r="H56" i="4" a="1"/>
  <c r="H56" i="4" s="1"/>
  <c r="E55" i="4"/>
  <c r="C72" i="10" s="1"/>
  <c r="Q55" i="4"/>
  <c r="T55" i="4" a="1"/>
  <c r="T55" i="4" s="1"/>
  <c r="S55" i="4" a="1"/>
  <c r="S55" i="4" s="1"/>
  <c r="R55" i="4" a="1"/>
  <c r="R55" i="4" s="1"/>
  <c r="U55" i="4" a="1"/>
  <c r="U55" i="4" s="1"/>
  <c r="B56" i="4"/>
  <c r="V56" i="4" s="1" a="1"/>
  <c r="V56" i="4" s="1"/>
  <c r="C56" i="4"/>
  <c r="W56" i="4"/>
  <c r="B73" i="10"/>
  <c r="K68" i="10"/>
  <c r="L68" i="10" s="1"/>
  <c r="H73" i="10"/>
  <c r="A57" i="4"/>
  <c r="AJ52" i="4"/>
  <c r="G69" i="10" s="1"/>
  <c r="X51" i="4"/>
  <c r="X52" i="4"/>
  <c r="P57" i="4" l="1" a="1"/>
  <c r="P57" i="4" s="1"/>
  <c r="O57" i="4" a="1"/>
  <c r="O57" i="4" s="1"/>
  <c r="AG56" i="4"/>
  <c r="Y55" i="4"/>
  <c r="F72" i="10" s="1"/>
  <c r="AH57" i="4" a="1"/>
  <c r="AH57" i="4" s="1"/>
  <c r="Z57" i="4" a="1"/>
  <c r="Z57" i="4" s="1"/>
  <c r="AE57" i="4"/>
  <c r="AI57" i="4"/>
  <c r="AF57" i="4" a="1"/>
  <c r="AF57" i="4" s="1"/>
  <c r="AD57" i="4"/>
  <c r="AC57" i="4"/>
  <c r="AB57" i="4"/>
  <c r="AA57" i="4" a="1"/>
  <c r="AA57" i="4" s="1"/>
  <c r="F56" i="4" a="1"/>
  <c r="F56" i="4" s="1"/>
  <c r="D73" i="10" s="1"/>
  <c r="N57" i="4" a="1"/>
  <c r="N57" i="4" s="1"/>
  <c r="G57" i="4"/>
  <c r="E74" i="10" s="1"/>
  <c r="J57" i="4"/>
  <c r="K57" i="4"/>
  <c r="L57" i="4"/>
  <c r="M57" i="4"/>
  <c r="H57" i="4" a="1"/>
  <c r="H57" i="4" s="1"/>
  <c r="I57" i="4" a="1"/>
  <c r="I57" i="4" s="1"/>
  <c r="E56" i="4"/>
  <c r="C73" i="10" s="1"/>
  <c r="S56" i="4" a="1"/>
  <c r="S56" i="4" s="1"/>
  <c r="Q56" i="4"/>
  <c r="T56" i="4" a="1"/>
  <c r="T56" i="4" s="1"/>
  <c r="R56" i="4" a="1"/>
  <c r="R56" i="4" s="1"/>
  <c r="U56" i="4" a="1"/>
  <c r="U56" i="4" s="1"/>
  <c r="B57" i="4"/>
  <c r="V57" i="4" s="1" a="1"/>
  <c r="V57" i="4" s="1"/>
  <c r="C57" i="4"/>
  <c r="W57" i="4"/>
  <c r="K69" i="10"/>
  <c r="L69" i="10" s="1"/>
  <c r="B74" i="10"/>
  <c r="H74" i="10"/>
  <c r="A58" i="4"/>
  <c r="AJ53" i="4"/>
  <c r="G70" i="10" s="1"/>
  <c r="P58" i="4" l="1" a="1"/>
  <c r="P58" i="4" s="1"/>
  <c r="O58" i="4" a="1"/>
  <c r="O58" i="4" s="1"/>
  <c r="AG57" i="4"/>
  <c r="Y56" i="4"/>
  <c r="F73" i="10" s="1"/>
  <c r="AH58" i="4" a="1"/>
  <c r="AH58" i="4" s="1"/>
  <c r="AB58" i="4"/>
  <c r="Z58" i="4" a="1"/>
  <c r="Z58" i="4" s="1"/>
  <c r="AA58" i="4" a="1"/>
  <c r="AA58" i="4" s="1"/>
  <c r="AI58" i="4"/>
  <c r="AC58" i="4"/>
  <c r="AF58" i="4" a="1"/>
  <c r="AF58" i="4" s="1"/>
  <c r="AE58" i="4"/>
  <c r="AD58" i="4"/>
  <c r="F57" i="4" a="1"/>
  <c r="F57" i="4" s="1"/>
  <c r="D74" i="10" s="1"/>
  <c r="N58" i="4" a="1"/>
  <c r="N58" i="4" s="1"/>
  <c r="G58" i="4"/>
  <c r="E75" i="10" s="1"/>
  <c r="J58" i="4"/>
  <c r="K58" i="4"/>
  <c r="L58" i="4"/>
  <c r="M58" i="4"/>
  <c r="I58" i="4" a="1"/>
  <c r="I58" i="4" s="1"/>
  <c r="H58" i="4" a="1"/>
  <c r="H58" i="4" s="1"/>
  <c r="E57" i="4"/>
  <c r="C74" i="10" s="1"/>
  <c r="S57" i="4" a="1"/>
  <c r="S57" i="4" s="1"/>
  <c r="Q57" i="4"/>
  <c r="T57" i="4" a="1"/>
  <c r="T57" i="4" s="1"/>
  <c r="R57" i="4" a="1"/>
  <c r="R57" i="4" s="1"/>
  <c r="U57" i="4" a="1"/>
  <c r="U57" i="4" s="1"/>
  <c r="B58" i="4"/>
  <c r="V58" i="4" s="1" a="1"/>
  <c r="V58" i="4" s="1"/>
  <c r="C58" i="4"/>
  <c r="W58" i="4"/>
  <c r="B75" i="10"/>
  <c r="K70" i="10"/>
  <c r="L70" i="10" s="1"/>
  <c r="H75" i="10"/>
  <c r="A59" i="4"/>
  <c r="X53" i="4"/>
  <c r="AJ54" i="4"/>
  <c r="G71" i="10" s="1"/>
  <c r="P59" i="4" l="1" a="1"/>
  <c r="P59" i="4" s="1"/>
  <c r="O59" i="4" a="1"/>
  <c r="O59" i="4" s="1"/>
  <c r="AG58" i="4"/>
  <c r="Y57" i="4"/>
  <c r="F74" i="10" s="1"/>
  <c r="AH59" i="4" a="1"/>
  <c r="AH59" i="4" s="1"/>
  <c r="AE59" i="4"/>
  <c r="AB59" i="4"/>
  <c r="Z59" i="4" a="1"/>
  <c r="Z59" i="4" s="1"/>
  <c r="AD59" i="4"/>
  <c r="AC59" i="4"/>
  <c r="AF59" i="4" a="1"/>
  <c r="AF59" i="4" s="1"/>
  <c r="AI59" i="4"/>
  <c r="AA59" i="4" a="1"/>
  <c r="AA59" i="4" s="1"/>
  <c r="F58" i="4" a="1"/>
  <c r="F58" i="4" s="1"/>
  <c r="D75" i="10" s="1"/>
  <c r="N59" i="4" a="1"/>
  <c r="N59" i="4" s="1"/>
  <c r="G59" i="4"/>
  <c r="E76" i="10" s="1"/>
  <c r="J59" i="4"/>
  <c r="K59" i="4"/>
  <c r="L59" i="4"/>
  <c r="M59" i="4"/>
  <c r="I59" i="4" a="1"/>
  <c r="I59" i="4" s="1"/>
  <c r="H59" i="4" a="1"/>
  <c r="H59" i="4" s="1"/>
  <c r="E58" i="4"/>
  <c r="C75" i="10" s="1"/>
  <c r="S58" i="4" a="1"/>
  <c r="S58" i="4" s="1"/>
  <c r="Q58" i="4"/>
  <c r="T58" i="4" a="1"/>
  <c r="T58" i="4" s="1"/>
  <c r="R58" i="4" a="1"/>
  <c r="R58" i="4" s="1"/>
  <c r="U58" i="4" a="1"/>
  <c r="U58" i="4" s="1"/>
  <c r="B59" i="4"/>
  <c r="V59" i="4" s="1" a="1"/>
  <c r="V59" i="4" s="1"/>
  <c r="C59" i="4"/>
  <c r="W59" i="4"/>
  <c r="B76" i="10"/>
  <c r="K71" i="10"/>
  <c r="L71" i="10" s="1"/>
  <c r="H76" i="10"/>
  <c r="A60" i="4"/>
  <c r="AJ55" i="4"/>
  <c r="G72" i="10" s="1"/>
  <c r="X54" i="4"/>
  <c r="P60" i="4" l="1" a="1"/>
  <c r="P60" i="4" s="1"/>
  <c r="O60" i="4" a="1"/>
  <c r="O60" i="4" s="1"/>
  <c r="AG59" i="4"/>
  <c r="Y58" i="4"/>
  <c r="F75" i="10" s="1"/>
  <c r="AH60" i="4" a="1"/>
  <c r="AH60" i="4" s="1"/>
  <c r="AD60" i="4"/>
  <c r="AI60" i="4"/>
  <c r="AF60" i="4" a="1"/>
  <c r="AF60" i="4" s="1"/>
  <c r="AB60" i="4"/>
  <c r="AE60" i="4"/>
  <c r="AA60" i="4" a="1"/>
  <c r="AA60" i="4" s="1"/>
  <c r="Z60" i="4" a="1"/>
  <c r="Z60" i="4" s="1"/>
  <c r="AC60" i="4"/>
  <c r="F59" i="4" a="1"/>
  <c r="F59" i="4" s="1"/>
  <c r="D76" i="10" s="1"/>
  <c r="N60" i="4" a="1"/>
  <c r="N60" i="4" s="1"/>
  <c r="G60" i="4"/>
  <c r="E77" i="10" s="1"/>
  <c r="K60" i="4"/>
  <c r="J60" i="4"/>
  <c r="L60" i="4"/>
  <c r="M60" i="4"/>
  <c r="I60" i="4" a="1"/>
  <c r="I60" i="4" s="1"/>
  <c r="H60" i="4" a="1"/>
  <c r="H60" i="4" s="1"/>
  <c r="E59" i="4"/>
  <c r="C76" i="10" s="1"/>
  <c r="S59" i="4" a="1"/>
  <c r="S59" i="4" s="1"/>
  <c r="Q59" i="4"/>
  <c r="T59" i="4" a="1"/>
  <c r="T59" i="4" s="1"/>
  <c r="R59" i="4" a="1"/>
  <c r="R59" i="4" s="1"/>
  <c r="U59" i="4" a="1"/>
  <c r="U59" i="4" s="1"/>
  <c r="B60" i="4"/>
  <c r="V60" i="4" s="1" a="1"/>
  <c r="V60" i="4" s="1"/>
  <c r="C60" i="4"/>
  <c r="W60" i="4"/>
  <c r="K72" i="10"/>
  <c r="L72" i="10" s="1"/>
  <c r="B77" i="10"/>
  <c r="H77" i="10"/>
  <c r="A61" i="4"/>
  <c r="AJ56" i="4"/>
  <c r="G73" i="10" s="1"/>
  <c r="X55" i="4"/>
  <c r="X56" i="4"/>
  <c r="P61" i="4" l="1" a="1"/>
  <c r="P61" i="4" s="1"/>
  <c r="O61" i="4" a="1"/>
  <c r="O61" i="4" s="1"/>
  <c r="AG60" i="4"/>
  <c r="Y59" i="4"/>
  <c r="F76" i="10" s="1"/>
  <c r="AH61" i="4" a="1"/>
  <c r="AH61" i="4" s="1"/>
  <c r="AA61" i="4" a="1"/>
  <c r="AA61" i="4" s="1"/>
  <c r="Z61" i="4" a="1"/>
  <c r="Z61" i="4" s="1"/>
  <c r="AF61" i="4" a="1"/>
  <c r="AF61" i="4" s="1"/>
  <c r="AI61" i="4"/>
  <c r="AE61" i="4"/>
  <c r="AB61" i="4"/>
  <c r="AD61" i="4"/>
  <c r="AC61" i="4"/>
  <c r="F60" i="4" a="1"/>
  <c r="F60" i="4" s="1"/>
  <c r="D77" i="10" s="1"/>
  <c r="N61" i="4" a="1"/>
  <c r="N61" i="4" s="1"/>
  <c r="G61" i="4"/>
  <c r="E78" i="10" s="1"/>
  <c r="J61" i="4"/>
  <c r="L61" i="4"/>
  <c r="K61" i="4"/>
  <c r="M61" i="4"/>
  <c r="H61" i="4" a="1"/>
  <c r="H61" i="4" s="1"/>
  <c r="I61" i="4" a="1"/>
  <c r="I61" i="4" s="1"/>
  <c r="E60" i="4"/>
  <c r="C77" i="10" s="1"/>
  <c r="Q60" i="4"/>
  <c r="T60" i="4" a="1"/>
  <c r="T60" i="4" s="1"/>
  <c r="S60" i="4" a="1"/>
  <c r="S60" i="4" s="1"/>
  <c r="R60" i="4" a="1"/>
  <c r="R60" i="4" s="1"/>
  <c r="U60" i="4" a="1"/>
  <c r="U60" i="4" s="1"/>
  <c r="B61" i="4"/>
  <c r="V61" i="4" s="1" a="1"/>
  <c r="V61" i="4" s="1"/>
  <c r="C61" i="4"/>
  <c r="W61" i="4"/>
  <c r="K73" i="10"/>
  <c r="L73" i="10" s="1"/>
  <c r="B78" i="10"/>
  <c r="H78" i="10"/>
  <c r="A62" i="4"/>
  <c r="AJ57" i="4"/>
  <c r="G74" i="10" s="1"/>
  <c r="X57" i="4"/>
  <c r="P62" i="4" l="1" a="1"/>
  <c r="P62" i="4" s="1"/>
  <c r="O62" i="4" a="1"/>
  <c r="O62" i="4" s="1"/>
  <c r="AG61" i="4"/>
  <c r="Y60" i="4"/>
  <c r="F77" i="10" s="1"/>
  <c r="AH62" i="4" a="1"/>
  <c r="AH62" i="4" s="1"/>
  <c r="AD62" i="4"/>
  <c r="AC62" i="4"/>
  <c r="AA62" i="4" a="1"/>
  <c r="AA62" i="4" s="1"/>
  <c r="Z62" i="4" a="1"/>
  <c r="Z62" i="4" s="1"/>
  <c r="AB62" i="4"/>
  <c r="AE62" i="4"/>
  <c r="AI62" i="4"/>
  <c r="AF62" i="4" a="1"/>
  <c r="AF62" i="4" s="1"/>
  <c r="F61" i="4" a="1"/>
  <c r="F61" i="4" s="1"/>
  <c r="D78" i="10" s="1"/>
  <c r="N62" i="4" a="1"/>
  <c r="N62" i="4" s="1"/>
  <c r="G62" i="4"/>
  <c r="E79" i="10" s="1"/>
  <c r="K62" i="4"/>
  <c r="M62" i="4"/>
  <c r="L62" i="4"/>
  <c r="H62" i="4" a="1"/>
  <c r="H62" i="4" s="1"/>
  <c r="I62" i="4" a="1"/>
  <c r="I62" i="4" s="1"/>
  <c r="J62" i="4"/>
  <c r="E61" i="4"/>
  <c r="C78" i="10" s="1"/>
  <c r="S61" i="4" a="1"/>
  <c r="S61" i="4" s="1"/>
  <c r="Q61" i="4"/>
  <c r="T61" i="4" a="1"/>
  <c r="T61" i="4" s="1"/>
  <c r="R61" i="4" a="1"/>
  <c r="R61" i="4" s="1"/>
  <c r="U61" i="4" a="1"/>
  <c r="U61" i="4" s="1"/>
  <c r="B62" i="4"/>
  <c r="V62" i="4" s="1" a="1"/>
  <c r="V62" i="4" s="1"/>
  <c r="C62" i="4"/>
  <c r="W62" i="4"/>
  <c r="K74" i="10"/>
  <c r="L74" i="10" s="1"/>
  <c r="B79" i="10"/>
  <c r="H79" i="10"/>
  <c r="A63" i="4"/>
  <c r="AJ58" i="4"/>
  <c r="G75" i="10" s="1"/>
  <c r="P63" i="4" l="1" a="1"/>
  <c r="P63" i="4" s="1"/>
  <c r="O63" i="4" a="1"/>
  <c r="O63" i="4" s="1"/>
  <c r="AG62" i="4"/>
  <c r="Y61" i="4"/>
  <c r="F78" i="10" s="1"/>
  <c r="AH63" i="4" a="1"/>
  <c r="AH63" i="4" s="1"/>
  <c r="AI63" i="4"/>
  <c r="AD63" i="4"/>
  <c r="AF63" i="4" a="1"/>
  <c r="AF63" i="4" s="1"/>
  <c r="AE63" i="4"/>
  <c r="AC63" i="4"/>
  <c r="Z63" i="4" a="1"/>
  <c r="Z63" i="4" s="1"/>
  <c r="AA63" i="4" a="1"/>
  <c r="AA63" i="4" s="1"/>
  <c r="AB63" i="4"/>
  <c r="F62" i="4" a="1"/>
  <c r="F62" i="4" s="1"/>
  <c r="D79" i="10" s="1"/>
  <c r="N63" i="4" a="1"/>
  <c r="N63" i="4" s="1"/>
  <c r="G63" i="4"/>
  <c r="E80" i="10" s="1"/>
  <c r="J63" i="4"/>
  <c r="K63" i="4"/>
  <c r="M63" i="4"/>
  <c r="L63" i="4"/>
  <c r="H63" i="4" a="1"/>
  <c r="H63" i="4" s="1"/>
  <c r="I63" i="4" a="1"/>
  <c r="I63" i="4" s="1"/>
  <c r="E62" i="4"/>
  <c r="C79" i="10" s="1"/>
  <c r="S62" i="4" a="1"/>
  <c r="S62" i="4" s="1"/>
  <c r="Q62" i="4"/>
  <c r="T62" i="4" a="1"/>
  <c r="T62" i="4" s="1"/>
  <c r="R62" i="4" a="1"/>
  <c r="R62" i="4" s="1"/>
  <c r="U62" i="4" a="1"/>
  <c r="U62" i="4" s="1"/>
  <c r="B63" i="4"/>
  <c r="V63" i="4" s="1" a="1"/>
  <c r="V63" i="4" s="1"/>
  <c r="C63" i="4"/>
  <c r="W63" i="4"/>
  <c r="B80" i="10"/>
  <c r="K75" i="10"/>
  <c r="L75" i="10" s="1"/>
  <c r="H80" i="10"/>
  <c r="A64" i="4"/>
  <c r="AJ59" i="4"/>
  <c r="G76" i="10" s="1"/>
  <c r="X58" i="4"/>
  <c r="P64" i="4" l="1" a="1"/>
  <c r="P64" i="4" s="1"/>
  <c r="O64" i="4" a="1"/>
  <c r="O64" i="4" s="1"/>
  <c r="AG63" i="4"/>
  <c r="Y62" i="4"/>
  <c r="F79" i="10" s="1"/>
  <c r="AH64" i="4" a="1"/>
  <c r="AH64" i="4" s="1"/>
  <c r="AF64" i="4" a="1"/>
  <c r="AF64" i="4" s="1"/>
  <c r="AE64" i="4"/>
  <c r="AI64" i="4"/>
  <c r="AC64" i="4"/>
  <c r="AB64" i="4"/>
  <c r="AA64" i="4" a="1"/>
  <c r="AA64" i="4" s="1"/>
  <c r="Z64" i="4" a="1"/>
  <c r="Z64" i="4" s="1"/>
  <c r="AD64" i="4"/>
  <c r="F63" i="4" a="1"/>
  <c r="F63" i="4" s="1"/>
  <c r="D80" i="10" s="1"/>
  <c r="N64" i="4" a="1"/>
  <c r="N64" i="4" s="1"/>
  <c r="G64" i="4"/>
  <c r="E81" i="10" s="1"/>
  <c r="J64" i="4"/>
  <c r="K64" i="4"/>
  <c r="M64" i="4"/>
  <c r="L64" i="4"/>
  <c r="I64" i="4" a="1"/>
  <c r="I64" i="4" s="1"/>
  <c r="H64" i="4" a="1"/>
  <c r="H64" i="4" s="1"/>
  <c r="E63" i="4"/>
  <c r="C80" i="10" s="1"/>
  <c r="T63" i="4" a="1"/>
  <c r="T63" i="4" s="1"/>
  <c r="Q63" i="4"/>
  <c r="S63" i="4" a="1"/>
  <c r="S63" i="4" s="1"/>
  <c r="R63" i="4" a="1"/>
  <c r="R63" i="4" s="1"/>
  <c r="U63" i="4" a="1"/>
  <c r="U63" i="4" s="1"/>
  <c r="B64" i="4"/>
  <c r="V64" i="4" s="1" a="1"/>
  <c r="V64" i="4" s="1"/>
  <c r="C64" i="4"/>
  <c r="W64" i="4"/>
  <c r="B81" i="10"/>
  <c r="K76" i="10"/>
  <c r="L76" i="10" s="1"/>
  <c r="H81" i="10"/>
  <c r="A65" i="4"/>
  <c r="AJ60" i="4"/>
  <c r="G77" i="10" s="1"/>
  <c r="X59" i="4"/>
  <c r="P65" i="4" l="1" a="1"/>
  <c r="P65" i="4" s="1"/>
  <c r="O65" i="4" a="1"/>
  <c r="O65" i="4" s="1"/>
  <c r="AG64" i="4"/>
  <c r="Y63" i="4"/>
  <c r="F80" i="10" s="1"/>
  <c r="AH65" i="4" a="1"/>
  <c r="AH65" i="4" s="1"/>
  <c r="AA65" i="4" a="1"/>
  <c r="AA65" i="4" s="1"/>
  <c r="Z65" i="4" a="1"/>
  <c r="Z65" i="4" s="1"/>
  <c r="AE65" i="4"/>
  <c r="AI65" i="4"/>
  <c r="AF65" i="4" a="1"/>
  <c r="AF65" i="4" s="1"/>
  <c r="AD65" i="4"/>
  <c r="AC65" i="4"/>
  <c r="AB65" i="4"/>
  <c r="F64" i="4" a="1"/>
  <c r="F64" i="4" s="1"/>
  <c r="D81" i="10" s="1"/>
  <c r="N65" i="4" a="1"/>
  <c r="N65" i="4" s="1"/>
  <c r="G65" i="4"/>
  <c r="E82" i="10" s="1"/>
  <c r="J65" i="4"/>
  <c r="K65" i="4"/>
  <c r="L65" i="4"/>
  <c r="M65" i="4"/>
  <c r="I65" i="4" a="1"/>
  <c r="I65" i="4" s="1"/>
  <c r="H65" i="4" a="1"/>
  <c r="H65" i="4" s="1"/>
  <c r="E64" i="4"/>
  <c r="C81" i="10" s="1"/>
  <c r="T64" i="4" a="1"/>
  <c r="T64" i="4" s="1"/>
  <c r="Q64" i="4"/>
  <c r="S64" i="4" a="1"/>
  <c r="S64" i="4" s="1"/>
  <c r="R64" i="4" a="1"/>
  <c r="R64" i="4" s="1"/>
  <c r="U64" i="4" a="1"/>
  <c r="U64" i="4" s="1"/>
  <c r="B65" i="4"/>
  <c r="V65" i="4" s="1" a="1"/>
  <c r="V65" i="4" s="1"/>
  <c r="C65" i="4"/>
  <c r="W65" i="4"/>
  <c r="B82" i="10"/>
  <c r="K77" i="10"/>
  <c r="L77" i="10" s="1"/>
  <c r="H82" i="10"/>
  <c r="A66" i="4"/>
  <c r="X60" i="4"/>
  <c r="AJ61" i="4"/>
  <c r="G78" i="10" s="1"/>
  <c r="P66" i="4" l="1" a="1"/>
  <c r="P66" i="4" s="1"/>
  <c r="O66" i="4" a="1"/>
  <c r="O66" i="4" s="1"/>
  <c r="AG65" i="4"/>
  <c r="Y64" i="4"/>
  <c r="F81" i="10" s="1"/>
  <c r="AH66" i="4" a="1"/>
  <c r="AH66" i="4" s="1"/>
  <c r="AC66" i="4"/>
  <c r="AB66" i="4"/>
  <c r="AA66" i="4" a="1"/>
  <c r="AA66" i="4" s="1"/>
  <c r="AI66" i="4"/>
  <c r="AF66" i="4" a="1"/>
  <c r="AF66" i="4" s="1"/>
  <c r="Z66" i="4" a="1"/>
  <c r="Z66" i="4" s="1"/>
  <c r="AE66" i="4"/>
  <c r="AD66" i="4"/>
  <c r="F65" i="4" a="1"/>
  <c r="F65" i="4" s="1"/>
  <c r="D82" i="10" s="1"/>
  <c r="N66" i="4" a="1"/>
  <c r="N66" i="4" s="1"/>
  <c r="G66" i="4"/>
  <c r="E83" i="10" s="1"/>
  <c r="K66" i="4"/>
  <c r="L66" i="4"/>
  <c r="J66" i="4"/>
  <c r="M66" i="4"/>
  <c r="H66" i="4" a="1"/>
  <c r="H66" i="4" s="1"/>
  <c r="I66" i="4" a="1"/>
  <c r="I66" i="4" s="1"/>
  <c r="E65" i="4"/>
  <c r="C82" i="10" s="1"/>
  <c r="T65" i="4" a="1"/>
  <c r="T65" i="4" s="1"/>
  <c r="Q65" i="4"/>
  <c r="S65" i="4" a="1"/>
  <c r="S65" i="4" s="1"/>
  <c r="R65" i="4" a="1"/>
  <c r="R65" i="4" s="1"/>
  <c r="U65" i="4" a="1"/>
  <c r="U65" i="4" s="1"/>
  <c r="B66" i="4"/>
  <c r="V66" i="4" s="1" a="1"/>
  <c r="V66" i="4" s="1"/>
  <c r="C66" i="4"/>
  <c r="W66" i="4"/>
  <c r="B83" i="10"/>
  <c r="K78" i="10"/>
  <c r="L78" i="10" s="1"/>
  <c r="H83" i="10"/>
  <c r="A67" i="4"/>
  <c r="X61" i="4"/>
  <c r="AJ62" i="4"/>
  <c r="G79" i="10" s="1"/>
  <c r="P67" i="4" l="1" a="1"/>
  <c r="P67" i="4" s="1"/>
  <c r="O67" i="4" a="1"/>
  <c r="O67" i="4" s="1"/>
  <c r="AG66" i="4"/>
  <c r="Y65" i="4"/>
  <c r="F82" i="10" s="1"/>
  <c r="AH67" i="4" a="1"/>
  <c r="AH67" i="4" s="1"/>
  <c r="AE67" i="4"/>
  <c r="AD67" i="4"/>
  <c r="AB67" i="4"/>
  <c r="AC67" i="4"/>
  <c r="AA67" i="4" a="1"/>
  <c r="AA67" i="4" s="1"/>
  <c r="Z67" i="4" a="1"/>
  <c r="Z67" i="4" s="1"/>
  <c r="AF67" i="4" a="1"/>
  <c r="AF67" i="4" s="1"/>
  <c r="AI67" i="4"/>
  <c r="F66" i="4" a="1"/>
  <c r="F66" i="4" s="1"/>
  <c r="D83" i="10" s="1"/>
  <c r="N67" i="4" a="1"/>
  <c r="N67" i="4" s="1"/>
  <c r="G67" i="4"/>
  <c r="E84" i="10" s="1"/>
  <c r="K67" i="4"/>
  <c r="L67" i="4"/>
  <c r="J67" i="4"/>
  <c r="M67" i="4"/>
  <c r="H67" i="4" a="1"/>
  <c r="H67" i="4" s="1"/>
  <c r="I67" i="4" a="1"/>
  <c r="I67" i="4" s="1"/>
  <c r="E66" i="4"/>
  <c r="C83" i="10" s="1"/>
  <c r="S66" i="4" a="1"/>
  <c r="S66" i="4" s="1"/>
  <c r="Q66" i="4"/>
  <c r="T66" i="4" a="1"/>
  <c r="T66" i="4" s="1"/>
  <c r="R66" i="4" a="1"/>
  <c r="R66" i="4" s="1"/>
  <c r="U66" i="4" a="1"/>
  <c r="U66" i="4" s="1"/>
  <c r="B67" i="4"/>
  <c r="V67" i="4" s="1" a="1"/>
  <c r="V67" i="4" s="1"/>
  <c r="C67" i="4"/>
  <c r="W67" i="4"/>
  <c r="K79" i="10"/>
  <c r="L79" i="10" s="1"/>
  <c r="B84" i="10"/>
  <c r="H84" i="10"/>
  <c r="A68" i="4"/>
  <c r="X62" i="4"/>
  <c r="AJ63" i="4"/>
  <c r="G80" i="10" s="1"/>
  <c r="P68" i="4" l="1" a="1"/>
  <c r="P68" i="4" s="1"/>
  <c r="O68" i="4" a="1"/>
  <c r="O68" i="4" s="1"/>
  <c r="AG67" i="4"/>
  <c r="Y66" i="4"/>
  <c r="F83" i="10" s="1"/>
  <c r="AH68" i="4" a="1"/>
  <c r="AH68" i="4" s="1"/>
  <c r="AD68" i="4"/>
  <c r="AF68" i="4" a="1"/>
  <c r="AF68" i="4" s="1"/>
  <c r="AE68" i="4"/>
  <c r="AC68" i="4"/>
  <c r="Z68" i="4" a="1"/>
  <c r="Z68" i="4" s="1"/>
  <c r="AI68" i="4"/>
  <c r="AB68" i="4"/>
  <c r="AA68" i="4" a="1"/>
  <c r="AA68" i="4" s="1"/>
  <c r="F67" i="4" a="1"/>
  <c r="F67" i="4" s="1"/>
  <c r="D84" i="10" s="1"/>
  <c r="N68" i="4" a="1"/>
  <c r="N68" i="4" s="1"/>
  <c r="G68" i="4"/>
  <c r="E85" i="10" s="1"/>
  <c r="K68" i="4"/>
  <c r="J68" i="4"/>
  <c r="L68" i="4"/>
  <c r="M68" i="4"/>
  <c r="H68" i="4" a="1"/>
  <c r="H68" i="4" s="1"/>
  <c r="I68" i="4" a="1"/>
  <c r="I68" i="4" s="1"/>
  <c r="E67" i="4"/>
  <c r="C84" i="10" s="1"/>
  <c r="Q67" i="4"/>
  <c r="T67" i="4" a="1"/>
  <c r="T67" i="4" s="1"/>
  <c r="S67" i="4" a="1"/>
  <c r="S67" i="4" s="1"/>
  <c r="R67" i="4" a="1"/>
  <c r="R67" i="4" s="1"/>
  <c r="U67" i="4" a="1"/>
  <c r="U67" i="4" s="1"/>
  <c r="B68" i="4"/>
  <c r="V68" i="4" s="1" a="1"/>
  <c r="V68" i="4" s="1"/>
  <c r="C68" i="4"/>
  <c r="W68" i="4"/>
  <c r="K80" i="10"/>
  <c r="L80" i="10" s="1"/>
  <c r="B85" i="10"/>
  <c r="H85" i="10"/>
  <c r="A69" i="4"/>
  <c r="AJ64" i="4"/>
  <c r="G81" i="10" s="1"/>
  <c r="X63" i="4"/>
  <c r="X64" i="4"/>
  <c r="P69" i="4" l="1" a="1"/>
  <c r="P69" i="4" s="1"/>
  <c r="O69" i="4" a="1"/>
  <c r="O69" i="4" s="1"/>
  <c r="AG68" i="4"/>
  <c r="Y67" i="4"/>
  <c r="F84" i="10" s="1"/>
  <c r="AH69" i="4" a="1"/>
  <c r="AH69" i="4" s="1"/>
  <c r="AI69" i="4"/>
  <c r="AD69" i="4"/>
  <c r="AC69" i="4"/>
  <c r="AB69" i="4"/>
  <c r="AA69" i="4" a="1"/>
  <c r="AA69" i="4" s="1"/>
  <c r="AE69" i="4"/>
  <c r="Z69" i="4" a="1"/>
  <c r="Z69" i="4" s="1"/>
  <c r="AF69" i="4" a="1"/>
  <c r="AF69" i="4" s="1"/>
  <c r="F68" i="4" a="1"/>
  <c r="F68" i="4" s="1"/>
  <c r="D85" i="10" s="1"/>
  <c r="N69" i="4" a="1"/>
  <c r="N69" i="4" s="1"/>
  <c r="G69" i="4"/>
  <c r="E86" i="10" s="1"/>
  <c r="L69" i="4"/>
  <c r="J69" i="4"/>
  <c r="M69" i="4"/>
  <c r="K69" i="4"/>
  <c r="H69" i="4" a="1"/>
  <c r="H69" i="4" s="1"/>
  <c r="I69" i="4" a="1"/>
  <c r="I69" i="4" s="1"/>
  <c r="E68" i="4"/>
  <c r="C85" i="10" s="1"/>
  <c r="S68" i="4" a="1"/>
  <c r="S68" i="4" s="1"/>
  <c r="Q68" i="4"/>
  <c r="T68" i="4" a="1"/>
  <c r="T68" i="4" s="1"/>
  <c r="R68" i="4" a="1"/>
  <c r="R68" i="4" s="1"/>
  <c r="U68" i="4" a="1"/>
  <c r="U68" i="4" s="1"/>
  <c r="B69" i="4"/>
  <c r="V69" i="4" s="1" a="1"/>
  <c r="V69" i="4" s="1"/>
  <c r="C69" i="4"/>
  <c r="W69" i="4"/>
  <c r="K81" i="10"/>
  <c r="L81" i="10" s="1"/>
  <c r="B86" i="10"/>
  <c r="H86" i="10"/>
  <c r="A70" i="4"/>
  <c r="AJ65" i="4"/>
  <c r="G82" i="10" s="1"/>
  <c r="X65" i="4"/>
  <c r="AJ66" i="4"/>
  <c r="G83" i="10" s="1"/>
  <c r="P70" i="4" l="1" a="1"/>
  <c r="P70" i="4" s="1"/>
  <c r="O70" i="4" a="1"/>
  <c r="O70" i="4" s="1"/>
  <c r="AG69" i="4"/>
  <c r="Y68" i="4"/>
  <c r="F85" i="10" s="1"/>
  <c r="AH70" i="4" a="1"/>
  <c r="AH70" i="4" s="1"/>
  <c r="AA70" i="4" a="1"/>
  <c r="AA70" i="4" s="1"/>
  <c r="Z70" i="4" a="1"/>
  <c r="Z70" i="4" s="1"/>
  <c r="AE70" i="4"/>
  <c r="AI70" i="4"/>
  <c r="AF70" i="4" a="1"/>
  <c r="AF70" i="4" s="1"/>
  <c r="AD70" i="4"/>
  <c r="AC70" i="4"/>
  <c r="AB70" i="4"/>
  <c r="F69" i="4" a="1"/>
  <c r="F69" i="4" s="1"/>
  <c r="D86" i="10" s="1"/>
  <c r="N70" i="4" a="1"/>
  <c r="N70" i="4" s="1"/>
  <c r="G70" i="4"/>
  <c r="E87" i="10" s="1"/>
  <c r="K70" i="4"/>
  <c r="L70" i="4"/>
  <c r="J70" i="4"/>
  <c r="M70" i="4"/>
  <c r="I70" i="4" a="1"/>
  <c r="I70" i="4" s="1"/>
  <c r="H70" i="4" a="1"/>
  <c r="H70" i="4" s="1"/>
  <c r="E69" i="4"/>
  <c r="C86" i="10" s="1"/>
  <c r="S69" i="4" a="1"/>
  <c r="S69" i="4" s="1"/>
  <c r="Q69" i="4"/>
  <c r="T69" i="4" a="1"/>
  <c r="T69" i="4" s="1"/>
  <c r="R69" i="4" a="1"/>
  <c r="R69" i="4" s="1"/>
  <c r="U69" i="4" a="1"/>
  <c r="U69" i="4" s="1"/>
  <c r="B70" i="4"/>
  <c r="V70" i="4" s="1" a="1"/>
  <c r="V70" i="4" s="1"/>
  <c r="C70" i="4"/>
  <c r="W70" i="4"/>
  <c r="K82" i="10"/>
  <c r="L82" i="10" s="1"/>
  <c r="B87" i="10"/>
  <c r="H87" i="10"/>
  <c r="A71" i="4"/>
  <c r="X66" i="4"/>
  <c r="AJ67" i="4"/>
  <c r="G84" i="10" s="1"/>
  <c r="P71" i="4" l="1" a="1"/>
  <c r="P71" i="4" s="1"/>
  <c r="O71" i="4" a="1"/>
  <c r="O71" i="4" s="1"/>
  <c r="AG70" i="4"/>
  <c r="Y69" i="4"/>
  <c r="F86" i="10" s="1"/>
  <c r="AH71" i="4" a="1"/>
  <c r="AH71" i="4" s="1"/>
  <c r="AC71" i="4"/>
  <c r="AB71" i="4"/>
  <c r="AA71" i="4" a="1"/>
  <c r="AA71" i="4" s="1"/>
  <c r="Z71" i="4" a="1"/>
  <c r="Z71" i="4" s="1"/>
  <c r="AD71" i="4"/>
  <c r="AI71" i="4"/>
  <c r="AF71" i="4" a="1"/>
  <c r="AF71" i="4" s="1"/>
  <c r="AE71" i="4"/>
  <c r="F70" i="4" a="1"/>
  <c r="F70" i="4" s="1"/>
  <c r="D87" i="10" s="1"/>
  <c r="N71" i="4" a="1"/>
  <c r="N71" i="4" s="1"/>
  <c r="G71" i="4"/>
  <c r="E88" i="10" s="1"/>
  <c r="K71" i="4"/>
  <c r="L71" i="4"/>
  <c r="J71" i="4"/>
  <c r="M71" i="4"/>
  <c r="H71" i="4" a="1"/>
  <c r="H71" i="4" s="1"/>
  <c r="I71" i="4" a="1"/>
  <c r="I71" i="4" s="1"/>
  <c r="E70" i="4"/>
  <c r="C87" i="10" s="1"/>
  <c r="Q70" i="4"/>
  <c r="T70" i="4" a="1"/>
  <c r="T70" i="4" s="1"/>
  <c r="S70" i="4" a="1"/>
  <c r="S70" i="4" s="1"/>
  <c r="R70" i="4" a="1"/>
  <c r="R70" i="4" s="1"/>
  <c r="U70" i="4" a="1"/>
  <c r="U70" i="4" s="1"/>
  <c r="B71" i="4"/>
  <c r="V71" i="4" s="1" a="1"/>
  <c r="V71" i="4" s="1"/>
  <c r="C71" i="4"/>
  <c r="W71" i="4"/>
  <c r="K83" i="10"/>
  <c r="L83" i="10" s="1"/>
  <c r="B88" i="10"/>
  <c r="H88" i="10"/>
  <c r="A72" i="4"/>
  <c r="X67" i="4"/>
  <c r="AJ68" i="4"/>
  <c r="G85" i="10" s="1"/>
  <c r="P72" i="4" l="1" a="1"/>
  <c r="P72" i="4" s="1"/>
  <c r="O72" i="4" a="1"/>
  <c r="O72" i="4" s="1"/>
  <c r="AG71" i="4"/>
  <c r="Y70" i="4"/>
  <c r="F87" i="10" s="1"/>
  <c r="AH72" i="4" a="1"/>
  <c r="AH72" i="4" s="1"/>
  <c r="AI72" i="4"/>
  <c r="AD72" i="4"/>
  <c r="AF72" i="4" a="1"/>
  <c r="AF72" i="4" s="1"/>
  <c r="AE72" i="4"/>
  <c r="AC72" i="4"/>
  <c r="Z72" i="4" a="1"/>
  <c r="Z72" i="4" s="1"/>
  <c r="AB72" i="4"/>
  <c r="AA72" i="4" a="1"/>
  <c r="AA72" i="4" s="1"/>
  <c r="F71" i="4" a="1"/>
  <c r="F71" i="4" s="1"/>
  <c r="D88" i="10" s="1"/>
  <c r="N72" i="4" a="1"/>
  <c r="N72" i="4" s="1"/>
  <c r="G72" i="4"/>
  <c r="E89" i="10" s="1"/>
  <c r="J72" i="4"/>
  <c r="K72" i="4"/>
  <c r="L72" i="4"/>
  <c r="M72" i="4"/>
  <c r="H72" i="4" a="1"/>
  <c r="H72" i="4" s="1"/>
  <c r="I72" i="4" a="1"/>
  <c r="I72" i="4" s="1"/>
  <c r="E71" i="4"/>
  <c r="C88" i="10" s="1"/>
  <c r="S71" i="4" a="1"/>
  <c r="S71" i="4" s="1"/>
  <c r="R71" i="4" a="1"/>
  <c r="R71" i="4" s="1"/>
  <c r="Q71" i="4"/>
  <c r="T71" i="4" a="1"/>
  <c r="T71" i="4" s="1"/>
  <c r="U71" i="4" a="1"/>
  <c r="U71" i="4" s="1"/>
  <c r="B72" i="4"/>
  <c r="V72" i="4" s="1" a="1"/>
  <c r="V72" i="4" s="1"/>
  <c r="C72" i="4"/>
  <c r="W72" i="4"/>
  <c r="K84" i="10"/>
  <c r="L84" i="10" s="1"/>
  <c r="A73" i="4"/>
  <c r="X68" i="4"/>
  <c r="AJ69" i="4"/>
  <c r="G86" i="10" s="1"/>
  <c r="P73" i="4" l="1" a="1"/>
  <c r="P73" i="4" s="1"/>
  <c r="O73" i="4" a="1"/>
  <c r="O73" i="4" s="1"/>
  <c r="AG72" i="4"/>
  <c r="Y71" i="4"/>
  <c r="F88" i="10" s="1"/>
  <c r="AH73" i="4" a="1"/>
  <c r="AH73" i="4" s="1"/>
  <c r="AI73" i="4"/>
  <c r="AF73" i="4" a="1"/>
  <c r="AF73" i="4" s="1"/>
  <c r="AE73" i="4"/>
  <c r="AD73" i="4"/>
  <c r="AC73" i="4"/>
  <c r="AB73" i="4"/>
  <c r="Z73" i="4" a="1"/>
  <c r="Z73" i="4" s="1"/>
  <c r="AA73" i="4" a="1"/>
  <c r="AA73" i="4" s="1"/>
  <c r="F72" i="4" a="1"/>
  <c r="F72" i="4" s="1"/>
  <c r="D89" i="10" s="1"/>
  <c r="N73" i="4" a="1"/>
  <c r="N73" i="4" s="1"/>
  <c r="G73" i="4"/>
  <c r="E90" i="10" s="1"/>
  <c r="J73" i="4"/>
  <c r="K73" i="4"/>
  <c r="L73" i="4"/>
  <c r="M73" i="4"/>
  <c r="H73" i="4" a="1"/>
  <c r="H73" i="4" s="1"/>
  <c r="I73" i="4" a="1"/>
  <c r="I73" i="4" s="1"/>
  <c r="E72" i="4"/>
  <c r="C89" i="10" s="1"/>
  <c r="T72" i="4" a="1"/>
  <c r="T72" i="4" s="1"/>
  <c r="Q72" i="4"/>
  <c r="S72" i="4" a="1"/>
  <c r="S72" i="4" s="1"/>
  <c r="R72" i="4" a="1"/>
  <c r="R72" i="4" s="1"/>
  <c r="U72" i="4" a="1"/>
  <c r="U72" i="4" s="1"/>
  <c r="B73" i="4"/>
  <c r="V73" i="4" s="1" a="1"/>
  <c r="V73" i="4" s="1"/>
  <c r="C73" i="4"/>
  <c r="W73" i="4"/>
  <c r="K85" i="10"/>
  <c r="L85" i="10" s="1"/>
  <c r="A74" i="4"/>
  <c r="X69" i="4"/>
  <c r="AJ70" i="4"/>
  <c r="G87" i="10" s="1"/>
  <c r="B89" i="10"/>
  <c r="P74" i="4" l="1" a="1"/>
  <c r="P74" i="4" s="1"/>
  <c r="O74" i="4" a="1"/>
  <c r="O74" i="4" s="1"/>
  <c r="AG73" i="4"/>
  <c r="Y72" i="4"/>
  <c r="F89" i="10" s="1"/>
  <c r="F73" i="4" a="1"/>
  <c r="F73" i="4" s="1"/>
  <c r="D90" i="10" s="1"/>
  <c r="AH74" i="4" a="1"/>
  <c r="AH74" i="4" s="1"/>
  <c r="AB74" i="4"/>
  <c r="AA74" i="4" a="1"/>
  <c r="AA74" i="4" s="1"/>
  <c r="Z74" i="4" a="1"/>
  <c r="Z74" i="4" s="1"/>
  <c r="AI74" i="4"/>
  <c r="AF74" i="4" a="1"/>
  <c r="AF74" i="4" s="1"/>
  <c r="AE74" i="4"/>
  <c r="AD74" i="4"/>
  <c r="AC74" i="4"/>
  <c r="N74" i="4" a="1"/>
  <c r="N74" i="4" s="1"/>
  <c r="J74" i="4"/>
  <c r="G74" i="4"/>
  <c r="E91" i="10" s="1"/>
  <c r="K74" i="4"/>
  <c r="M74" i="4"/>
  <c r="L74" i="4"/>
  <c r="I74" i="4" a="1"/>
  <c r="I74" i="4" s="1"/>
  <c r="H74" i="4" a="1"/>
  <c r="H74" i="4" s="1"/>
  <c r="E73" i="4"/>
  <c r="C90" i="10" s="1"/>
  <c r="T73" i="4" a="1"/>
  <c r="T73" i="4" s="1"/>
  <c r="Q73" i="4"/>
  <c r="S73" i="4" a="1"/>
  <c r="S73" i="4" s="1"/>
  <c r="R73" i="4" a="1"/>
  <c r="R73" i="4" s="1"/>
  <c r="U73" i="4" a="1"/>
  <c r="U73" i="4" s="1"/>
  <c r="B74" i="4"/>
  <c r="V74" i="4" s="1" a="1"/>
  <c r="V74" i="4" s="1"/>
  <c r="C74" i="4"/>
  <c r="W74" i="4"/>
  <c r="K86" i="10"/>
  <c r="L86" i="10" s="1"/>
  <c r="A75" i="4"/>
  <c r="X70" i="4"/>
  <c r="H89" i="10"/>
  <c r="AJ71" i="4"/>
  <c r="G88" i="10" s="1"/>
  <c r="B90" i="10"/>
  <c r="P75" i="4" l="1" a="1"/>
  <c r="P75" i="4" s="1"/>
  <c r="O75" i="4" a="1"/>
  <c r="O75" i="4" s="1"/>
  <c r="AG74" i="4"/>
  <c r="Y73" i="4"/>
  <c r="F90" i="10" s="1"/>
  <c r="AH75" i="4" a="1"/>
  <c r="AH75" i="4" s="1"/>
  <c r="AE75" i="4"/>
  <c r="AD75" i="4"/>
  <c r="AC75" i="4"/>
  <c r="AB75" i="4"/>
  <c r="Z75" i="4" a="1"/>
  <c r="Z75" i="4" s="1"/>
  <c r="AA75" i="4" a="1"/>
  <c r="AA75" i="4" s="1"/>
  <c r="AF75" i="4" a="1"/>
  <c r="AF75" i="4" s="1"/>
  <c r="AI75" i="4"/>
  <c r="F74" i="4" a="1"/>
  <c r="F74" i="4" s="1"/>
  <c r="D91" i="10" s="1"/>
  <c r="N75" i="4" a="1"/>
  <c r="N75" i="4" s="1"/>
  <c r="G75" i="4"/>
  <c r="E92" i="10" s="1"/>
  <c r="J75" i="4"/>
  <c r="K75" i="4"/>
  <c r="M75" i="4"/>
  <c r="L75" i="4"/>
  <c r="H75" i="4" a="1"/>
  <c r="H75" i="4" s="1"/>
  <c r="I75" i="4" a="1"/>
  <c r="I75" i="4" s="1"/>
  <c r="E74" i="4"/>
  <c r="C91" i="10" s="1"/>
  <c r="T74" i="4" a="1"/>
  <c r="T74" i="4" s="1"/>
  <c r="Q74" i="4"/>
  <c r="S74" i="4" a="1"/>
  <c r="S74" i="4" s="1"/>
  <c r="R74" i="4" a="1"/>
  <c r="R74" i="4" s="1"/>
  <c r="U74" i="4" a="1"/>
  <c r="U74" i="4" s="1"/>
  <c r="B75" i="4"/>
  <c r="V75" i="4" s="1" a="1"/>
  <c r="V75" i="4" s="1"/>
  <c r="C75" i="4"/>
  <c r="W75" i="4"/>
  <c r="K87" i="10"/>
  <c r="L87" i="10" s="1"/>
  <c r="A76" i="4"/>
  <c r="X71" i="4"/>
  <c r="AJ72" i="4"/>
  <c r="H90" i="10"/>
  <c r="P76" i="4" l="1" a="1"/>
  <c r="P76" i="4" s="1"/>
  <c r="O76" i="4" a="1"/>
  <c r="O76" i="4" s="1"/>
  <c r="AG75" i="4"/>
  <c r="Y74" i="4"/>
  <c r="F91" i="10" s="1"/>
  <c r="AH76" i="4" a="1"/>
  <c r="AH76" i="4" s="1"/>
  <c r="AI76" i="4"/>
  <c r="AE76" i="4"/>
  <c r="AF76" i="4" a="1"/>
  <c r="AF76" i="4" s="1"/>
  <c r="AD76" i="4"/>
  <c r="AB76" i="4"/>
  <c r="AA76" i="4" a="1"/>
  <c r="AA76" i="4" s="1"/>
  <c r="Z76" i="4" a="1"/>
  <c r="Z76" i="4" s="1"/>
  <c r="AC76" i="4"/>
  <c r="F75" i="4" a="1"/>
  <c r="F75" i="4" s="1"/>
  <c r="D92" i="10" s="1"/>
  <c r="N76" i="4" a="1"/>
  <c r="N76" i="4" s="1"/>
  <c r="G76" i="4"/>
  <c r="E93" i="10" s="1"/>
  <c r="K76" i="4"/>
  <c r="M76" i="4"/>
  <c r="H76" i="4" a="1"/>
  <c r="H76" i="4" s="1"/>
  <c r="I76" i="4" a="1"/>
  <c r="I76" i="4" s="1"/>
  <c r="L76" i="4"/>
  <c r="J76" i="4"/>
  <c r="E75" i="4"/>
  <c r="C92" i="10" s="1"/>
  <c r="S75" i="4" a="1"/>
  <c r="S75" i="4" s="1"/>
  <c r="Q75" i="4"/>
  <c r="T75" i="4" a="1"/>
  <c r="T75" i="4" s="1"/>
  <c r="R75" i="4" a="1"/>
  <c r="R75" i="4" s="1"/>
  <c r="U75" i="4" a="1"/>
  <c r="U75" i="4" s="1"/>
  <c r="B76" i="4"/>
  <c r="V76" i="4" s="1" a="1"/>
  <c r="V76" i="4" s="1"/>
  <c r="C76" i="4"/>
  <c r="W76" i="4"/>
  <c r="K88" i="10"/>
  <c r="L88" i="10" s="1"/>
  <c r="A77" i="4"/>
  <c r="B91" i="10"/>
  <c r="G89" i="10"/>
  <c r="X72" i="4"/>
  <c r="H91" i="10"/>
  <c r="AJ73" i="4"/>
  <c r="G90" i="10" s="1"/>
  <c r="B92" i="10"/>
  <c r="P77" i="4" l="1" a="1"/>
  <c r="P77" i="4" s="1"/>
  <c r="O77" i="4" a="1"/>
  <c r="O77" i="4" s="1"/>
  <c r="AG76" i="4"/>
  <c r="Y75" i="4"/>
  <c r="F92" i="10" s="1"/>
  <c r="AH77" i="4" a="1"/>
  <c r="AH77" i="4" s="1"/>
  <c r="Z77" i="4" a="1"/>
  <c r="Z77" i="4" s="1"/>
  <c r="AI77" i="4"/>
  <c r="AF77" i="4" a="1"/>
  <c r="AF77" i="4" s="1"/>
  <c r="AC77" i="4"/>
  <c r="AE77" i="4"/>
  <c r="AB77" i="4"/>
  <c r="AA77" i="4" a="1"/>
  <c r="AA77" i="4" s="1"/>
  <c r="AD77" i="4"/>
  <c r="F76" i="4" a="1"/>
  <c r="F76" i="4" s="1"/>
  <c r="D93" i="10" s="1"/>
  <c r="N77" i="4" a="1"/>
  <c r="N77" i="4" s="1"/>
  <c r="G77" i="4"/>
  <c r="E94" i="10" s="1"/>
  <c r="J77" i="4"/>
  <c r="K77" i="4"/>
  <c r="M77" i="4"/>
  <c r="L77" i="4"/>
  <c r="I77" i="4" a="1"/>
  <c r="I77" i="4" s="1"/>
  <c r="H77" i="4" a="1"/>
  <c r="H77" i="4" s="1"/>
  <c r="E76" i="4"/>
  <c r="C93" i="10" s="1"/>
  <c r="T76" i="4" a="1"/>
  <c r="T76" i="4" s="1"/>
  <c r="Q76" i="4"/>
  <c r="S76" i="4" a="1"/>
  <c r="S76" i="4" s="1"/>
  <c r="R76" i="4" a="1"/>
  <c r="R76" i="4" s="1"/>
  <c r="U76" i="4" a="1"/>
  <c r="U76" i="4" s="1"/>
  <c r="B77" i="4"/>
  <c r="V77" i="4" s="1" a="1"/>
  <c r="V77" i="4" s="1"/>
  <c r="C77" i="4"/>
  <c r="W77" i="4"/>
  <c r="K89" i="10"/>
  <c r="K90" i="10" s="1"/>
  <c r="A78" i="4"/>
  <c r="X73" i="4"/>
  <c r="H92" i="10"/>
  <c r="AJ74" i="4"/>
  <c r="G91" i="10" s="1"/>
  <c r="B93" i="10"/>
  <c r="P78" i="4" l="1" a="1"/>
  <c r="P78" i="4" s="1"/>
  <c r="O78" i="4" a="1"/>
  <c r="O78" i="4" s="1"/>
  <c r="AG77" i="4"/>
  <c r="Y76" i="4"/>
  <c r="F93" i="10" s="1"/>
  <c r="AH78" i="4" a="1"/>
  <c r="AH78" i="4" s="1"/>
  <c r="AA78" i="4" a="1"/>
  <c r="AA78" i="4" s="1"/>
  <c r="AI78" i="4"/>
  <c r="Z78" i="4" a="1"/>
  <c r="Z78" i="4" s="1"/>
  <c r="AF78" i="4" a="1"/>
  <c r="AF78" i="4" s="1"/>
  <c r="AB78" i="4"/>
  <c r="AE78" i="4"/>
  <c r="AD78" i="4"/>
  <c r="AC78" i="4"/>
  <c r="F77" i="4" a="1"/>
  <c r="F77" i="4" s="1"/>
  <c r="D94" i="10" s="1"/>
  <c r="N78" i="4" a="1"/>
  <c r="N78" i="4" s="1"/>
  <c r="G78" i="4"/>
  <c r="E95" i="10" s="1"/>
  <c r="J78" i="4"/>
  <c r="L78" i="4"/>
  <c r="K78" i="4"/>
  <c r="M78" i="4"/>
  <c r="H78" i="4" a="1"/>
  <c r="H78" i="4" s="1"/>
  <c r="I78" i="4" a="1"/>
  <c r="I78" i="4" s="1"/>
  <c r="E77" i="4"/>
  <c r="C94" i="10" s="1"/>
  <c r="T77" i="4" a="1"/>
  <c r="T77" i="4" s="1"/>
  <c r="Q77" i="4"/>
  <c r="S77" i="4" a="1"/>
  <c r="S77" i="4" s="1"/>
  <c r="R77" i="4" a="1"/>
  <c r="R77" i="4" s="1"/>
  <c r="U77" i="4" a="1"/>
  <c r="U77" i="4" s="1"/>
  <c r="B78" i="4"/>
  <c r="V78" i="4" s="1" a="1"/>
  <c r="V78" i="4" s="1"/>
  <c r="C78" i="4"/>
  <c r="W78" i="4"/>
  <c r="L89" i="10"/>
  <c r="A79" i="4"/>
  <c r="K91" i="10"/>
  <c r="L90" i="10"/>
  <c r="X74" i="4"/>
  <c r="H93" i="10"/>
  <c r="AJ75" i="4"/>
  <c r="G92" i="10" s="1"/>
  <c r="B94" i="10"/>
  <c r="P79" i="4" l="1" a="1"/>
  <c r="P79" i="4" s="1"/>
  <c r="O79" i="4" a="1"/>
  <c r="O79" i="4" s="1"/>
  <c r="AG78" i="4"/>
  <c r="Y77" i="4"/>
  <c r="F94" i="10" s="1"/>
  <c r="AH79" i="4" a="1"/>
  <c r="AH79" i="4" s="1"/>
  <c r="AC79" i="4"/>
  <c r="AB79" i="4"/>
  <c r="AA79" i="4" a="1"/>
  <c r="AA79" i="4" s="1"/>
  <c r="Z79" i="4" a="1"/>
  <c r="Z79" i="4" s="1"/>
  <c r="AI79" i="4"/>
  <c r="AF79" i="4" a="1"/>
  <c r="AF79" i="4" s="1"/>
  <c r="AE79" i="4"/>
  <c r="AD79" i="4"/>
  <c r="F78" i="4" a="1"/>
  <c r="F78" i="4" s="1"/>
  <c r="D95" i="10" s="1"/>
  <c r="N79" i="4" a="1"/>
  <c r="N79" i="4" s="1"/>
  <c r="G79" i="4"/>
  <c r="E96" i="10" s="1"/>
  <c r="J79" i="4"/>
  <c r="L79" i="4"/>
  <c r="K79" i="4"/>
  <c r="M79" i="4"/>
  <c r="H79" i="4" a="1"/>
  <c r="H79" i="4" s="1"/>
  <c r="I79" i="4" a="1"/>
  <c r="I79" i="4" s="1"/>
  <c r="E78" i="4"/>
  <c r="C95" i="10" s="1"/>
  <c r="S78" i="4" a="1"/>
  <c r="S78" i="4" s="1"/>
  <c r="Q78" i="4"/>
  <c r="T78" i="4" a="1"/>
  <c r="T78" i="4" s="1"/>
  <c r="R78" i="4" a="1"/>
  <c r="R78" i="4" s="1"/>
  <c r="U78" i="4" a="1"/>
  <c r="U78" i="4" s="1"/>
  <c r="B79" i="4"/>
  <c r="V79" i="4" s="1" a="1"/>
  <c r="V79" i="4" s="1"/>
  <c r="C79" i="4"/>
  <c r="W79" i="4"/>
  <c r="A80" i="4"/>
  <c r="K92" i="10"/>
  <c r="L91" i="10"/>
  <c r="X75" i="4"/>
  <c r="AJ76" i="4"/>
  <c r="G93" i="10" s="1"/>
  <c r="H94" i="10"/>
  <c r="B95" i="10"/>
  <c r="P80" i="4" l="1" a="1"/>
  <c r="P80" i="4" s="1"/>
  <c r="O80" i="4" a="1"/>
  <c r="O80" i="4" s="1"/>
  <c r="AG79" i="4"/>
  <c r="Y78" i="4"/>
  <c r="F95" i="10" s="1"/>
  <c r="AH80" i="4" a="1"/>
  <c r="AH80" i="4" s="1"/>
  <c r="AE80" i="4"/>
  <c r="AD80" i="4"/>
  <c r="AC80" i="4"/>
  <c r="AB80" i="4"/>
  <c r="AA80" i="4" a="1"/>
  <c r="AA80" i="4" s="1"/>
  <c r="AF80" i="4" a="1"/>
  <c r="AF80" i="4" s="1"/>
  <c r="Z80" i="4" a="1"/>
  <c r="Z80" i="4" s="1"/>
  <c r="AI80" i="4"/>
  <c r="F79" i="4" a="1"/>
  <c r="F79" i="4" s="1"/>
  <c r="D96" i="10" s="1"/>
  <c r="N80" i="4" a="1"/>
  <c r="N80" i="4" s="1"/>
  <c r="J80" i="4"/>
  <c r="G80" i="4"/>
  <c r="E97" i="10" s="1"/>
  <c r="K80" i="4"/>
  <c r="L80" i="4"/>
  <c r="M80" i="4"/>
  <c r="I80" i="4" a="1"/>
  <c r="I80" i="4" s="1"/>
  <c r="H80" i="4" a="1"/>
  <c r="H80" i="4" s="1"/>
  <c r="E79" i="4"/>
  <c r="C96" i="10" s="1"/>
  <c r="Q79" i="4"/>
  <c r="T79" i="4" a="1"/>
  <c r="T79" i="4" s="1"/>
  <c r="S79" i="4" a="1"/>
  <c r="S79" i="4" s="1"/>
  <c r="R79" i="4" a="1"/>
  <c r="R79" i="4" s="1"/>
  <c r="U79" i="4" a="1"/>
  <c r="U79" i="4" s="1"/>
  <c r="B80" i="4"/>
  <c r="V80" i="4" s="1" a="1"/>
  <c r="V80" i="4" s="1"/>
  <c r="C80" i="4"/>
  <c r="W80" i="4"/>
  <c r="A81" i="4"/>
  <c r="K93" i="10"/>
  <c r="L92" i="10"/>
  <c r="X76" i="4"/>
  <c r="H95" i="10"/>
  <c r="AJ77" i="4"/>
  <c r="P81" i="4" l="1" a="1"/>
  <c r="P81" i="4" s="1"/>
  <c r="O81" i="4" a="1"/>
  <c r="O81" i="4" s="1"/>
  <c r="AG80" i="4"/>
  <c r="Y79" i="4"/>
  <c r="F96" i="10" s="1"/>
  <c r="AH81" i="4" a="1"/>
  <c r="AH81" i="4" s="1"/>
  <c r="AI81" i="4"/>
  <c r="AE81" i="4"/>
  <c r="AF81" i="4" a="1"/>
  <c r="AF81" i="4" s="1"/>
  <c r="AD81" i="4"/>
  <c r="AA81" i="4" a="1"/>
  <c r="AA81" i="4" s="1"/>
  <c r="AC81" i="4"/>
  <c r="Z81" i="4" a="1"/>
  <c r="Z81" i="4" s="1"/>
  <c r="AB81" i="4"/>
  <c r="F80" i="4" a="1"/>
  <c r="F80" i="4" s="1"/>
  <c r="D97" i="10" s="1"/>
  <c r="N81" i="4" a="1"/>
  <c r="N81" i="4" s="1"/>
  <c r="J81" i="4"/>
  <c r="K81" i="4"/>
  <c r="L81" i="4"/>
  <c r="G81" i="4"/>
  <c r="E98" i="10" s="1"/>
  <c r="M81" i="4"/>
  <c r="H81" i="4" a="1"/>
  <c r="H81" i="4" s="1"/>
  <c r="I81" i="4" a="1"/>
  <c r="I81" i="4" s="1"/>
  <c r="E80" i="4"/>
  <c r="C97" i="10" s="1"/>
  <c r="R80" i="4" a="1"/>
  <c r="R80" i="4" s="1"/>
  <c r="Q80" i="4"/>
  <c r="T80" i="4" a="1"/>
  <c r="T80" i="4" s="1"/>
  <c r="S80" i="4" a="1"/>
  <c r="S80" i="4" s="1"/>
  <c r="U80" i="4" a="1"/>
  <c r="U80" i="4" s="1"/>
  <c r="B81" i="4"/>
  <c r="V81" i="4" s="1" a="1"/>
  <c r="V81" i="4" s="1"/>
  <c r="C81" i="4"/>
  <c r="W81" i="4"/>
  <c r="A82" i="4"/>
  <c r="B96" i="10"/>
  <c r="G94" i="10"/>
  <c r="K94" i="10" s="1"/>
  <c r="L93" i="10"/>
  <c r="X77" i="4"/>
  <c r="H96" i="10"/>
  <c r="AJ78" i="4"/>
  <c r="G95" i="10" s="1"/>
  <c r="B97" i="10"/>
  <c r="P82" i="4" l="1" a="1"/>
  <c r="P82" i="4" s="1"/>
  <c r="O82" i="4" a="1"/>
  <c r="O82" i="4" s="1"/>
  <c r="AG81" i="4"/>
  <c r="Y80" i="4"/>
  <c r="F97" i="10" s="1"/>
  <c r="AH82" i="4" a="1"/>
  <c r="AH82" i="4" s="1"/>
  <c r="AI82" i="4"/>
  <c r="AF82" i="4" a="1"/>
  <c r="AF82" i="4" s="1"/>
  <c r="AE82" i="4"/>
  <c r="AC82" i="4"/>
  <c r="AB82" i="4"/>
  <c r="AD82" i="4"/>
  <c r="AA82" i="4" a="1"/>
  <c r="AA82" i="4" s="1"/>
  <c r="Z82" i="4" a="1"/>
  <c r="Z82" i="4" s="1"/>
  <c r="F81" i="4" a="1"/>
  <c r="F81" i="4" s="1"/>
  <c r="D98" i="10" s="1"/>
  <c r="N82" i="4" a="1"/>
  <c r="N82" i="4" s="1"/>
  <c r="G82" i="4"/>
  <c r="E99" i="10" s="1"/>
  <c r="K82" i="4"/>
  <c r="J82" i="4"/>
  <c r="L82" i="4"/>
  <c r="M82" i="4"/>
  <c r="H82" i="4" a="1"/>
  <c r="H82" i="4" s="1"/>
  <c r="I82" i="4" a="1"/>
  <c r="I82" i="4" s="1"/>
  <c r="E81" i="4"/>
  <c r="C98" i="10" s="1"/>
  <c r="S81" i="4" a="1"/>
  <c r="S81" i="4" s="1"/>
  <c r="R81" i="4" a="1"/>
  <c r="R81" i="4" s="1"/>
  <c r="Q81" i="4"/>
  <c r="T81" i="4" a="1"/>
  <c r="T81" i="4" s="1"/>
  <c r="U81" i="4" a="1"/>
  <c r="U81" i="4" s="1"/>
  <c r="B82" i="4"/>
  <c r="V82" i="4" s="1" a="1"/>
  <c r="V82" i="4" s="1"/>
  <c r="C82" i="4"/>
  <c r="W82" i="4"/>
  <c r="A83" i="4"/>
  <c r="K95" i="10"/>
  <c r="L94" i="10"/>
  <c r="X78" i="4"/>
  <c r="H97" i="10"/>
  <c r="AJ79" i="4"/>
  <c r="B98" i="10"/>
  <c r="P83" i="4" l="1" a="1"/>
  <c r="P83" i="4" s="1"/>
  <c r="O83" i="4" a="1"/>
  <c r="O83" i="4" s="1"/>
  <c r="AG82" i="4"/>
  <c r="Y81" i="4"/>
  <c r="F98" i="10" s="1"/>
  <c r="AH83" i="4" a="1"/>
  <c r="AH83" i="4" s="1"/>
  <c r="Z83" i="4" a="1"/>
  <c r="Z83" i="4" s="1"/>
  <c r="AE83" i="4"/>
  <c r="AD83" i="4"/>
  <c r="AC83" i="4"/>
  <c r="AB83" i="4"/>
  <c r="AI83" i="4"/>
  <c r="AF83" i="4" a="1"/>
  <c r="AF83" i="4" s="1"/>
  <c r="AA83" i="4" a="1"/>
  <c r="AA83" i="4" s="1"/>
  <c r="F82" i="4" a="1"/>
  <c r="F82" i="4" s="1"/>
  <c r="D99" i="10" s="1"/>
  <c r="N83" i="4" a="1"/>
  <c r="N83" i="4" s="1"/>
  <c r="G83" i="4"/>
  <c r="E100" i="10" s="1"/>
  <c r="K83" i="4"/>
  <c r="J83" i="4"/>
  <c r="L83" i="4"/>
  <c r="I83" i="4" a="1"/>
  <c r="I83" i="4" s="1"/>
  <c r="M83" i="4"/>
  <c r="H83" i="4" a="1"/>
  <c r="H83" i="4" s="1"/>
  <c r="E82" i="4"/>
  <c r="C99" i="10" s="1"/>
  <c r="Q82" i="4"/>
  <c r="S82" i="4" a="1"/>
  <c r="S82" i="4" s="1"/>
  <c r="T82" i="4" a="1"/>
  <c r="T82" i="4" s="1"/>
  <c r="R82" i="4" a="1"/>
  <c r="R82" i="4" s="1"/>
  <c r="U82" i="4" a="1"/>
  <c r="U82" i="4" s="1"/>
  <c r="B83" i="4"/>
  <c r="V83" i="4" s="1" a="1"/>
  <c r="V83" i="4" s="1"/>
  <c r="C83" i="4"/>
  <c r="W83" i="4"/>
  <c r="A84" i="4"/>
  <c r="G96" i="10"/>
  <c r="K96" i="10" s="1"/>
  <c r="L95" i="10"/>
  <c r="X79" i="4"/>
  <c r="H98" i="10"/>
  <c r="AJ80" i="4"/>
  <c r="G97" i="10" s="1"/>
  <c r="B99" i="10"/>
  <c r="P84" i="4" l="1" a="1"/>
  <c r="P84" i="4" s="1"/>
  <c r="O84" i="4" a="1"/>
  <c r="O84" i="4" s="1"/>
  <c r="AG83" i="4"/>
  <c r="Y82" i="4"/>
  <c r="F99" i="10" s="1"/>
  <c r="AH84" i="4" a="1"/>
  <c r="AH84" i="4" s="1"/>
  <c r="AD84" i="4"/>
  <c r="AC84" i="4"/>
  <c r="AB84" i="4"/>
  <c r="AA84" i="4" a="1"/>
  <c r="AA84" i="4" s="1"/>
  <c r="Z84" i="4" a="1"/>
  <c r="Z84" i="4" s="1"/>
  <c r="AI84" i="4"/>
  <c r="AF84" i="4" a="1"/>
  <c r="AF84" i="4" s="1"/>
  <c r="AE84" i="4"/>
  <c r="F83" i="4" a="1"/>
  <c r="F83" i="4" s="1"/>
  <c r="D100" i="10" s="1"/>
  <c r="N84" i="4" a="1"/>
  <c r="N84" i="4" s="1"/>
  <c r="G84" i="4"/>
  <c r="E101" i="10" s="1"/>
  <c r="K84" i="4"/>
  <c r="J84" i="4"/>
  <c r="L84" i="4"/>
  <c r="M84" i="4"/>
  <c r="H84" i="4" a="1"/>
  <c r="H84" i="4" s="1"/>
  <c r="I84" i="4" a="1"/>
  <c r="I84" i="4" s="1"/>
  <c r="E83" i="4"/>
  <c r="C100" i="10" s="1"/>
  <c r="Q83" i="4"/>
  <c r="T83" i="4" a="1"/>
  <c r="T83" i="4" s="1"/>
  <c r="S83" i="4" a="1"/>
  <c r="S83" i="4" s="1"/>
  <c r="R83" i="4" a="1"/>
  <c r="R83" i="4" s="1"/>
  <c r="U83" i="4" a="1"/>
  <c r="U83" i="4" s="1"/>
  <c r="B84" i="4"/>
  <c r="V84" i="4" s="1" a="1"/>
  <c r="V84" i="4" s="1"/>
  <c r="C84" i="4"/>
  <c r="W84" i="4"/>
  <c r="A85" i="4"/>
  <c r="K97" i="10"/>
  <c r="L96" i="10"/>
  <c r="X80" i="4"/>
  <c r="H99" i="10"/>
  <c r="AJ81" i="4"/>
  <c r="B100" i="10"/>
  <c r="P85" i="4" l="1" a="1"/>
  <c r="P85" i="4" s="1"/>
  <c r="O85" i="4" a="1"/>
  <c r="O85" i="4" s="1"/>
  <c r="AG84" i="4"/>
  <c r="Y83" i="4"/>
  <c r="F100" i="10" s="1"/>
  <c r="AH85" i="4" a="1"/>
  <c r="AH85" i="4" s="1"/>
  <c r="AI85" i="4"/>
  <c r="AF85" i="4" a="1"/>
  <c r="AF85" i="4" s="1"/>
  <c r="AE85" i="4"/>
  <c r="AD85" i="4"/>
  <c r="AA85" i="4" a="1"/>
  <c r="AA85" i="4" s="1"/>
  <c r="Z85" i="4" a="1"/>
  <c r="Z85" i="4" s="1"/>
  <c r="AC85" i="4"/>
  <c r="AB85" i="4"/>
  <c r="F84" i="4" a="1"/>
  <c r="F84" i="4" s="1"/>
  <c r="D101" i="10" s="1"/>
  <c r="N85" i="4" a="1"/>
  <c r="N85" i="4" s="1"/>
  <c r="J85" i="4"/>
  <c r="G85" i="4"/>
  <c r="E102" i="10" s="1"/>
  <c r="K85" i="4"/>
  <c r="L85" i="4"/>
  <c r="M85" i="4"/>
  <c r="H85" i="4" a="1"/>
  <c r="H85" i="4" s="1"/>
  <c r="I85" i="4" a="1"/>
  <c r="I85" i="4" s="1"/>
  <c r="E84" i="4"/>
  <c r="C101" i="10" s="1"/>
  <c r="R84" i="4" a="1"/>
  <c r="R84" i="4" s="1"/>
  <c r="Q84" i="4"/>
  <c r="T84" i="4" a="1"/>
  <c r="T84" i="4" s="1"/>
  <c r="S84" i="4" a="1"/>
  <c r="S84" i="4" s="1"/>
  <c r="U84" i="4" a="1"/>
  <c r="U84" i="4" s="1"/>
  <c r="B85" i="4"/>
  <c r="V85" i="4" s="1" a="1"/>
  <c r="V85" i="4" s="1"/>
  <c r="C85" i="4"/>
  <c r="W85" i="4"/>
  <c r="A86" i="4"/>
  <c r="G98" i="10"/>
  <c r="K98" i="10" s="1"/>
  <c r="L97" i="10"/>
  <c r="X81" i="4"/>
  <c r="H100" i="10"/>
  <c r="AJ82" i="4"/>
  <c r="G99" i="10" s="1"/>
  <c r="B101" i="10"/>
  <c r="P86" i="4" l="1" a="1"/>
  <c r="P86" i="4" s="1"/>
  <c r="O86" i="4" a="1"/>
  <c r="O86" i="4" s="1"/>
  <c r="AG85" i="4"/>
  <c r="Y84" i="4"/>
  <c r="F101" i="10" s="1"/>
  <c r="AH86" i="4" a="1"/>
  <c r="AH86" i="4" s="1"/>
  <c r="AI86" i="4"/>
  <c r="AD86" i="4"/>
  <c r="AC86" i="4"/>
  <c r="AB86" i="4"/>
  <c r="AA86" i="4" a="1"/>
  <c r="AA86" i="4" s="1"/>
  <c r="Z86" i="4" a="1"/>
  <c r="Z86" i="4" s="1"/>
  <c r="AF86" i="4" a="1"/>
  <c r="AF86" i="4" s="1"/>
  <c r="AE86" i="4"/>
  <c r="F85" i="4" a="1"/>
  <c r="F85" i="4" s="1"/>
  <c r="D102" i="10" s="1"/>
  <c r="N86" i="4" a="1"/>
  <c r="N86" i="4" s="1"/>
  <c r="G86" i="4"/>
  <c r="E103" i="10" s="1"/>
  <c r="J86" i="4"/>
  <c r="L86" i="4"/>
  <c r="K86" i="4"/>
  <c r="M86" i="4"/>
  <c r="I86" i="4" a="1"/>
  <c r="I86" i="4" s="1"/>
  <c r="H86" i="4" a="1"/>
  <c r="H86" i="4" s="1"/>
  <c r="E85" i="4"/>
  <c r="C102" i="10" s="1"/>
  <c r="Q85" i="4"/>
  <c r="T85" i="4" a="1"/>
  <c r="T85" i="4" s="1"/>
  <c r="S85" i="4" a="1"/>
  <c r="S85" i="4" s="1"/>
  <c r="R85" i="4" a="1"/>
  <c r="R85" i="4" s="1"/>
  <c r="U85" i="4" a="1"/>
  <c r="U85" i="4" s="1"/>
  <c r="B86" i="4"/>
  <c r="V86" i="4" s="1" a="1"/>
  <c r="V86" i="4" s="1"/>
  <c r="C86" i="4"/>
  <c r="W86" i="4"/>
  <c r="A87" i="4"/>
  <c r="K99" i="10"/>
  <c r="L98" i="10"/>
  <c r="X82" i="4"/>
  <c r="H101" i="10"/>
  <c r="AJ83" i="4"/>
  <c r="G100" i="10" s="1"/>
  <c r="B102" i="10"/>
  <c r="P87" i="4" l="1" a="1"/>
  <c r="P87" i="4" s="1"/>
  <c r="O87" i="4" a="1"/>
  <c r="O87" i="4" s="1"/>
  <c r="AG86" i="4"/>
  <c r="Y85" i="4"/>
  <c r="F102" i="10" s="1"/>
  <c r="AH87" i="4" a="1"/>
  <c r="AH87" i="4" s="1"/>
  <c r="AB87" i="4"/>
  <c r="AA87" i="4" a="1"/>
  <c r="AA87" i="4" s="1"/>
  <c r="Z87" i="4" a="1"/>
  <c r="Z87" i="4" s="1"/>
  <c r="AI87" i="4"/>
  <c r="AF87" i="4" a="1"/>
  <c r="AF87" i="4" s="1"/>
  <c r="AE87" i="4"/>
  <c r="AD87" i="4"/>
  <c r="AC87" i="4"/>
  <c r="F86" i="4" a="1"/>
  <c r="F86" i="4" s="1"/>
  <c r="D103" i="10" s="1"/>
  <c r="N87" i="4" a="1"/>
  <c r="N87" i="4" s="1"/>
  <c r="G87" i="4"/>
  <c r="E104" i="10" s="1"/>
  <c r="J87" i="4"/>
  <c r="K87" i="4"/>
  <c r="L87" i="4"/>
  <c r="M87" i="4"/>
  <c r="H87" i="4" a="1"/>
  <c r="H87" i="4" s="1"/>
  <c r="I87" i="4" a="1"/>
  <c r="I87" i="4" s="1"/>
  <c r="E86" i="4"/>
  <c r="C103" i="10" s="1"/>
  <c r="Q86" i="4"/>
  <c r="T86" i="4" a="1"/>
  <c r="T86" i="4" s="1"/>
  <c r="S86" i="4" a="1"/>
  <c r="S86" i="4" s="1"/>
  <c r="R86" i="4" a="1"/>
  <c r="R86" i="4" s="1"/>
  <c r="U86" i="4" a="1"/>
  <c r="U86" i="4" s="1"/>
  <c r="B87" i="4"/>
  <c r="V87" i="4" s="1" a="1"/>
  <c r="V87" i="4" s="1"/>
  <c r="C87" i="4"/>
  <c r="W87" i="4"/>
  <c r="A88" i="4"/>
  <c r="K100" i="10"/>
  <c r="L99" i="10"/>
  <c r="X83" i="4"/>
  <c r="AJ84" i="4"/>
  <c r="H102" i="10"/>
  <c r="B103" i="10"/>
  <c r="P88" i="4" l="1" a="1"/>
  <c r="P88" i="4" s="1"/>
  <c r="O88" i="4" a="1"/>
  <c r="O88" i="4" s="1"/>
  <c r="AG87" i="4"/>
  <c r="Y86" i="4"/>
  <c r="F103" i="10" s="1"/>
  <c r="AH88" i="4" a="1"/>
  <c r="AH88" i="4" s="1"/>
  <c r="AE88" i="4"/>
  <c r="AD88" i="4"/>
  <c r="AC88" i="4"/>
  <c r="AB88" i="4"/>
  <c r="AI88" i="4"/>
  <c r="AF88" i="4" a="1"/>
  <c r="AF88" i="4" s="1"/>
  <c r="Z88" i="4" a="1"/>
  <c r="Z88" i="4" s="1"/>
  <c r="AA88" i="4" a="1"/>
  <c r="AA88" i="4" s="1"/>
  <c r="F87" i="4" a="1"/>
  <c r="F87" i="4" s="1"/>
  <c r="D104" i="10" s="1"/>
  <c r="N88" i="4" a="1"/>
  <c r="N88" i="4" s="1"/>
  <c r="G88" i="4"/>
  <c r="E105" i="10" s="1"/>
  <c r="K88" i="4"/>
  <c r="J88" i="4"/>
  <c r="L88" i="4"/>
  <c r="M88" i="4"/>
  <c r="H88" i="4" a="1"/>
  <c r="H88" i="4" s="1"/>
  <c r="I88" i="4" a="1"/>
  <c r="I88" i="4" s="1"/>
  <c r="E87" i="4"/>
  <c r="C104" i="10" s="1"/>
  <c r="T87" i="4" a="1"/>
  <c r="T87" i="4" s="1"/>
  <c r="Q87" i="4"/>
  <c r="S87" i="4" a="1"/>
  <c r="S87" i="4" s="1"/>
  <c r="R87" i="4" a="1"/>
  <c r="R87" i="4" s="1"/>
  <c r="U87" i="4" a="1"/>
  <c r="U87" i="4" s="1"/>
  <c r="B88" i="4"/>
  <c r="V88" i="4" s="1" a="1"/>
  <c r="V88" i="4" s="1"/>
  <c r="C88" i="4"/>
  <c r="W88" i="4"/>
  <c r="A89" i="4"/>
  <c r="G101" i="10"/>
  <c r="K101" i="10" s="1"/>
  <c r="L100" i="10"/>
  <c r="X84" i="4"/>
  <c r="AJ85" i="4"/>
  <c r="G102" i="10" s="1"/>
  <c r="H103" i="10"/>
  <c r="B104" i="10"/>
  <c r="P89" i="4" l="1" a="1"/>
  <c r="P89" i="4" s="1"/>
  <c r="O89" i="4" a="1"/>
  <c r="O89" i="4" s="1"/>
  <c r="AG88" i="4"/>
  <c r="Y87" i="4"/>
  <c r="F104" i="10" s="1"/>
  <c r="AH89" i="4" a="1"/>
  <c r="AH89" i="4" s="1"/>
  <c r="AI89" i="4"/>
  <c r="AF89" i="4" a="1"/>
  <c r="AF89" i="4" s="1"/>
  <c r="AE89" i="4"/>
  <c r="AD89" i="4"/>
  <c r="AC89" i="4"/>
  <c r="AA89" i="4" a="1"/>
  <c r="AA89" i="4" s="1"/>
  <c r="Z89" i="4" a="1"/>
  <c r="Z89" i="4" s="1"/>
  <c r="AB89" i="4"/>
  <c r="F88" i="4" a="1"/>
  <c r="F88" i="4" s="1"/>
  <c r="D105" i="10" s="1"/>
  <c r="N89" i="4" a="1"/>
  <c r="N89" i="4" s="1"/>
  <c r="G89" i="4"/>
  <c r="E106" i="10" s="1"/>
  <c r="J89" i="4"/>
  <c r="K89" i="4"/>
  <c r="M89" i="4"/>
  <c r="L89" i="4"/>
  <c r="H89" i="4" a="1"/>
  <c r="H89" i="4" s="1"/>
  <c r="I89" i="4" a="1"/>
  <c r="I89" i="4" s="1"/>
  <c r="E88" i="4"/>
  <c r="C105" i="10" s="1"/>
  <c r="Q88" i="4"/>
  <c r="T88" i="4" a="1"/>
  <c r="T88" i="4" s="1"/>
  <c r="S88" i="4" a="1"/>
  <c r="S88" i="4" s="1"/>
  <c r="R88" i="4" a="1"/>
  <c r="R88" i="4" s="1"/>
  <c r="U88" i="4" a="1"/>
  <c r="U88" i="4" s="1"/>
  <c r="B89" i="4"/>
  <c r="V89" i="4" s="1" a="1"/>
  <c r="V89" i="4" s="1"/>
  <c r="C89" i="4"/>
  <c r="W89" i="4"/>
  <c r="A90" i="4"/>
  <c r="K102" i="10"/>
  <c r="L101" i="10"/>
  <c r="X85" i="4"/>
  <c r="H104" i="10"/>
  <c r="AJ86" i="4"/>
  <c r="B105" i="10"/>
  <c r="P90" i="4" l="1" a="1"/>
  <c r="P90" i="4" s="1"/>
  <c r="O90" i="4" a="1"/>
  <c r="O90" i="4" s="1"/>
  <c r="AG89" i="4"/>
  <c r="Y88" i="4"/>
  <c r="F105" i="10" s="1"/>
  <c r="AH90" i="4" a="1"/>
  <c r="AH90" i="4" s="1"/>
  <c r="AI90" i="4"/>
  <c r="AF90" i="4" a="1"/>
  <c r="AF90" i="4" s="1"/>
  <c r="AC90" i="4"/>
  <c r="AB90" i="4"/>
  <c r="AA90" i="4" a="1"/>
  <c r="AA90" i="4" s="1"/>
  <c r="AE90" i="4"/>
  <c r="AD90" i="4"/>
  <c r="Z90" i="4" a="1"/>
  <c r="Z90" i="4" s="1"/>
  <c r="F89" i="4" a="1"/>
  <c r="F89" i="4" s="1"/>
  <c r="D106" i="10" s="1"/>
  <c r="N90" i="4" a="1"/>
  <c r="N90" i="4" s="1"/>
  <c r="G90" i="4"/>
  <c r="E107" i="10" s="1"/>
  <c r="J90" i="4"/>
  <c r="L90" i="4"/>
  <c r="K90" i="4"/>
  <c r="M90" i="4"/>
  <c r="H90" i="4" a="1"/>
  <c r="H90" i="4" s="1"/>
  <c r="I90" i="4" a="1"/>
  <c r="I90" i="4" s="1"/>
  <c r="E89" i="4"/>
  <c r="C106" i="10" s="1"/>
  <c r="Q89" i="4"/>
  <c r="T89" i="4" a="1"/>
  <c r="T89" i="4" s="1"/>
  <c r="S89" i="4" a="1"/>
  <c r="S89" i="4" s="1"/>
  <c r="R89" i="4" a="1"/>
  <c r="R89" i="4" s="1"/>
  <c r="U89" i="4" a="1"/>
  <c r="U89" i="4" s="1"/>
  <c r="B90" i="4"/>
  <c r="V90" i="4" s="1" a="1"/>
  <c r="V90" i="4" s="1"/>
  <c r="C90" i="4"/>
  <c r="W90" i="4"/>
  <c r="A91" i="4"/>
  <c r="G103" i="10"/>
  <c r="K103" i="10" s="1"/>
  <c r="L102" i="10"/>
  <c r="X86" i="4"/>
  <c r="H105" i="10"/>
  <c r="AJ87" i="4"/>
  <c r="G104" i="10" s="1"/>
  <c r="B106" i="10"/>
  <c r="P91" i="4" l="1" a="1"/>
  <c r="P91" i="4" s="1"/>
  <c r="O91" i="4" a="1"/>
  <c r="O91" i="4" s="1"/>
  <c r="AG90" i="4"/>
  <c r="Y89" i="4"/>
  <c r="F106" i="10" s="1"/>
  <c r="AH91" i="4" a="1"/>
  <c r="AH91" i="4" s="1"/>
  <c r="AA91" i="4" a="1"/>
  <c r="AA91" i="4" s="1"/>
  <c r="Z91" i="4" a="1"/>
  <c r="Z91" i="4" s="1"/>
  <c r="AI91" i="4"/>
  <c r="AE91" i="4"/>
  <c r="AD91" i="4"/>
  <c r="AC91" i="4"/>
  <c r="AB91" i="4"/>
  <c r="AF91" i="4" a="1"/>
  <c r="AF91" i="4" s="1"/>
  <c r="F90" i="4" a="1"/>
  <c r="F90" i="4" s="1"/>
  <c r="D107" i="10" s="1"/>
  <c r="N91" i="4" a="1"/>
  <c r="N91" i="4" s="1"/>
  <c r="G91" i="4"/>
  <c r="E108" i="10" s="1"/>
  <c r="J91" i="4"/>
  <c r="K91" i="4"/>
  <c r="L91" i="4"/>
  <c r="M91" i="4"/>
  <c r="I91" i="4" a="1"/>
  <c r="I91" i="4" s="1"/>
  <c r="H91" i="4" a="1"/>
  <c r="H91" i="4" s="1"/>
  <c r="E90" i="4"/>
  <c r="C107" i="10" s="1"/>
  <c r="T90" i="4" a="1"/>
  <c r="T90" i="4" s="1"/>
  <c r="Q90" i="4"/>
  <c r="S90" i="4" a="1"/>
  <c r="S90" i="4" s="1"/>
  <c r="R90" i="4" a="1"/>
  <c r="R90" i="4" s="1"/>
  <c r="U90" i="4" a="1"/>
  <c r="U90" i="4" s="1"/>
  <c r="B91" i="4"/>
  <c r="V91" i="4" s="1" a="1"/>
  <c r="V91" i="4" s="1"/>
  <c r="C91" i="4"/>
  <c r="W91" i="4"/>
  <c r="A92" i="4"/>
  <c r="K104" i="10"/>
  <c r="L103" i="10"/>
  <c r="X87" i="4"/>
  <c r="H106" i="10"/>
  <c r="AJ88" i="4"/>
  <c r="B107" i="10"/>
  <c r="P92" i="4" l="1" a="1"/>
  <c r="P92" i="4" s="1"/>
  <c r="O92" i="4" a="1"/>
  <c r="O92" i="4" s="1"/>
  <c r="AG91" i="4"/>
  <c r="Y90" i="4"/>
  <c r="F107" i="10" s="1"/>
  <c r="AH92" i="4" a="1"/>
  <c r="AH92" i="4" s="1"/>
  <c r="AB92" i="4"/>
  <c r="AA92" i="4" a="1"/>
  <c r="AA92" i="4" s="1"/>
  <c r="Z92" i="4" a="1"/>
  <c r="Z92" i="4" s="1"/>
  <c r="AF92" i="4" a="1"/>
  <c r="AF92" i="4" s="1"/>
  <c r="AE92" i="4"/>
  <c r="AD92" i="4"/>
  <c r="AI92" i="4"/>
  <c r="AC92" i="4"/>
  <c r="F91" i="4" a="1"/>
  <c r="F91" i="4" s="1"/>
  <c r="D108" i="10" s="1"/>
  <c r="N92" i="4" a="1"/>
  <c r="N92" i="4" s="1"/>
  <c r="G92" i="4"/>
  <c r="E109" i="10" s="1"/>
  <c r="L92" i="4"/>
  <c r="M92" i="4"/>
  <c r="K92" i="4"/>
  <c r="J92" i="4"/>
  <c r="I92" i="4" a="1"/>
  <c r="I92" i="4" s="1"/>
  <c r="H92" i="4" a="1"/>
  <c r="H92" i="4" s="1"/>
  <c r="E91" i="4"/>
  <c r="C108" i="10" s="1"/>
  <c r="T91" i="4" a="1"/>
  <c r="T91" i="4" s="1"/>
  <c r="Q91" i="4"/>
  <c r="S91" i="4" a="1"/>
  <c r="S91" i="4" s="1"/>
  <c r="R91" i="4" a="1"/>
  <c r="R91" i="4" s="1"/>
  <c r="U91" i="4" a="1"/>
  <c r="U91" i="4" s="1"/>
  <c r="B92" i="4"/>
  <c r="V92" i="4" s="1" a="1"/>
  <c r="V92" i="4" s="1"/>
  <c r="C92" i="4"/>
  <c r="W92" i="4"/>
  <c r="A93" i="4"/>
  <c r="G105" i="10"/>
  <c r="K105" i="10" s="1"/>
  <c r="L104" i="10"/>
  <c r="X88" i="4"/>
  <c r="H107" i="10"/>
  <c r="AJ89" i="4"/>
  <c r="G106" i="10" s="1"/>
  <c r="B108" i="10"/>
  <c r="P93" i="4" l="1" a="1"/>
  <c r="P93" i="4" s="1"/>
  <c r="O93" i="4" a="1"/>
  <c r="O93" i="4" s="1"/>
  <c r="AG92" i="4"/>
  <c r="Y91" i="4"/>
  <c r="F108" i="10" s="1"/>
  <c r="AH93" i="4" a="1"/>
  <c r="AH93" i="4" s="1"/>
  <c r="AE93" i="4"/>
  <c r="AD93" i="4"/>
  <c r="AC93" i="4"/>
  <c r="AB93" i="4"/>
  <c r="AA93" i="4" a="1"/>
  <c r="AA93" i="4" s="1"/>
  <c r="AI93" i="4"/>
  <c r="AF93" i="4" a="1"/>
  <c r="AF93" i="4" s="1"/>
  <c r="Z93" i="4" a="1"/>
  <c r="Z93" i="4" s="1"/>
  <c r="F92" i="4" a="1"/>
  <c r="F92" i="4" s="1"/>
  <c r="D109" i="10" s="1"/>
  <c r="N93" i="4" a="1"/>
  <c r="N93" i="4" s="1"/>
  <c r="G93" i="4"/>
  <c r="E110" i="10" s="1"/>
  <c r="J93" i="4"/>
  <c r="L93" i="4"/>
  <c r="M93" i="4"/>
  <c r="K93" i="4"/>
  <c r="I93" i="4" a="1"/>
  <c r="I93" i="4" s="1"/>
  <c r="H93" i="4" a="1"/>
  <c r="H93" i="4" s="1"/>
  <c r="E92" i="4"/>
  <c r="C109" i="10" s="1"/>
  <c r="T92" i="4" a="1"/>
  <c r="T92" i="4" s="1"/>
  <c r="Q92" i="4"/>
  <c r="S92" i="4" a="1"/>
  <c r="S92" i="4" s="1"/>
  <c r="R92" i="4" a="1"/>
  <c r="R92" i="4" s="1"/>
  <c r="U92" i="4" a="1"/>
  <c r="U92" i="4" s="1"/>
  <c r="B93" i="4"/>
  <c r="V93" i="4" s="1" a="1"/>
  <c r="V93" i="4" s="1"/>
  <c r="C93" i="4"/>
  <c r="W93" i="4"/>
  <c r="A94" i="4"/>
  <c r="K106" i="10"/>
  <c r="L105" i="10"/>
  <c r="X89" i="4"/>
  <c r="H108" i="10"/>
  <c r="AJ90" i="4"/>
  <c r="G107" i="10" s="1"/>
  <c r="B109" i="10"/>
  <c r="P94" i="4" l="1" a="1"/>
  <c r="P94" i="4" s="1"/>
  <c r="O94" i="4" a="1"/>
  <c r="O94" i="4" s="1"/>
  <c r="AG93" i="4"/>
  <c r="Y92" i="4"/>
  <c r="F109" i="10" s="1"/>
  <c r="AH94" i="4" a="1"/>
  <c r="AH94" i="4" s="1"/>
  <c r="AI94" i="4"/>
  <c r="AF94" i="4" a="1"/>
  <c r="AF94" i="4" s="1"/>
  <c r="AE94" i="4"/>
  <c r="AD94" i="4"/>
  <c r="AC94" i="4"/>
  <c r="AA94" i="4" a="1"/>
  <c r="AA94" i="4" s="1"/>
  <c r="Z94" i="4" a="1"/>
  <c r="Z94" i="4" s="1"/>
  <c r="AB94" i="4"/>
  <c r="F93" i="4" a="1"/>
  <c r="F93" i="4" s="1"/>
  <c r="D110" i="10" s="1"/>
  <c r="N94" i="4" a="1"/>
  <c r="N94" i="4" s="1"/>
  <c r="G94" i="4"/>
  <c r="E111" i="10" s="1"/>
  <c r="J94" i="4"/>
  <c r="K94" i="4"/>
  <c r="L94" i="4"/>
  <c r="M94" i="4"/>
  <c r="H94" i="4" a="1"/>
  <c r="H94" i="4" s="1"/>
  <c r="I94" i="4" a="1"/>
  <c r="I94" i="4" s="1"/>
  <c r="E93" i="4"/>
  <c r="C110" i="10" s="1"/>
  <c r="Q93" i="4"/>
  <c r="T93" i="4" a="1"/>
  <c r="T93" i="4" s="1"/>
  <c r="S93" i="4" a="1"/>
  <c r="S93" i="4" s="1"/>
  <c r="R93" i="4" a="1"/>
  <c r="R93" i="4" s="1"/>
  <c r="U93" i="4" a="1"/>
  <c r="U93" i="4" s="1"/>
  <c r="B94" i="4"/>
  <c r="V94" i="4" s="1" a="1"/>
  <c r="V94" i="4" s="1"/>
  <c r="C94" i="4"/>
  <c r="W94" i="4"/>
  <c r="A95" i="4"/>
  <c r="K107" i="10"/>
  <c r="L106" i="10"/>
  <c r="X90" i="4"/>
  <c r="H109" i="10"/>
  <c r="AJ91" i="4"/>
  <c r="G108" i="10" s="1"/>
  <c r="B110" i="10"/>
  <c r="P95" i="4" l="1" a="1"/>
  <c r="P95" i="4" s="1"/>
  <c r="O95" i="4" a="1"/>
  <c r="O95" i="4" s="1"/>
  <c r="AG94" i="4"/>
  <c r="Y93" i="4"/>
  <c r="F110" i="10" s="1"/>
  <c r="AH95" i="4" a="1"/>
  <c r="AH95" i="4" s="1"/>
  <c r="AI95" i="4"/>
  <c r="AF95" i="4" a="1"/>
  <c r="AF95" i="4" s="1"/>
  <c r="AC95" i="4"/>
  <c r="AB95" i="4"/>
  <c r="AA95" i="4" a="1"/>
  <c r="AA95" i="4" s="1"/>
  <c r="AE95" i="4"/>
  <c r="AD95" i="4"/>
  <c r="Z95" i="4" a="1"/>
  <c r="Z95" i="4" s="1"/>
  <c r="F94" i="4" a="1"/>
  <c r="F94" i="4" s="1"/>
  <c r="D111" i="10" s="1"/>
  <c r="N95" i="4" a="1"/>
  <c r="N95" i="4" s="1"/>
  <c r="G95" i="4"/>
  <c r="E112" i="10" s="1"/>
  <c r="K95" i="4"/>
  <c r="J95" i="4"/>
  <c r="L95" i="4"/>
  <c r="M95" i="4"/>
  <c r="I95" i="4" a="1"/>
  <c r="I95" i="4" s="1"/>
  <c r="H95" i="4" a="1"/>
  <c r="H95" i="4" s="1"/>
  <c r="E94" i="4"/>
  <c r="C111" i="10" s="1"/>
  <c r="Q94" i="4"/>
  <c r="T94" i="4" a="1"/>
  <c r="T94" i="4" s="1"/>
  <c r="S94" i="4" a="1"/>
  <c r="S94" i="4" s="1"/>
  <c r="R94" i="4" a="1"/>
  <c r="R94" i="4" s="1"/>
  <c r="U94" i="4" a="1"/>
  <c r="U94" i="4" s="1"/>
  <c r="B95" i="4"/>
  <c r="U95" i="4" s="1" a="1"/>
  <c r="U95" i="4" s="1"/>
  <c r="C95" i="4"/>
  <c r="W95" i="4"/>
  <c r="A96" i="4"/>
  <c r="K108" i="10"/>
  <c r="L107" i="10"/>
  <c r="X91" i="4"/>
  <c r="AJ92" i="4"/>
  <c r="G109" i="10" s="1"/>
  <c r="H110" i="10"/>
  <c r="B111" i="10"/>
  <c r="P96" i="4" l="1" a="1"/>
  <c r="P96" i="4" s="1"/>
  <c r="O96" i="4" a="1"/>
  <c r="O96" i="4" s="1"/>
  <c r="AG95" i="4"/>
  <c r="Y94" i="4"/>
  <c r="F111" i="10" s="1"/>
  <c r="AH96" i="4" a="1"/>
  <c r="AH96" i="4" s="1"/>
  <c r="AB96" i="4"/>
  <c r="AA96" i="4" a="1"/>
  <c r="AA96" i="4" s="1"/>
  <c r="Z96" i="4" a="1"/>
  <c r="Z96" i="4" s="1"/>
  <c r="AI96" i="4"/>
  <c r="AF96" i="4" a="1"/>
  <c r="AF96" i="4" s="1"/>
  <c r="AE96" i="4"/>
  <c r="AD96" i="4"/>
  <c r="AC96" i="4"/>
  <c r="F95" i="4" a="1"/>
  <c r="F95" i="4" s="1"/>
  <c r="D112" i="10" s="1"/>
  <c r="N96" i="4" a="1"/>
  <c r="N96" i="4" s="1"/>
  <c r="G96" i="4"/>
  <c r="E113" i="10" s="1"/>
  <c r="K96" i="4"/>
  <c r="J96" i="4"/>
  <c r="L96" i="4"/>
  <c r="M96" i="4"/>
  <c r="I96" i="4" a="1"/>
  <c r="I96" i="4" s="1"/>
  <c r="H96" i="4" a="1"/>
  <c r="H96" i="4" s="1"/>
  <c r="E95" i="4"/>
  <c r="C112" i="10" s="1"/>
  <c r="T95" i="4" a="1"/>
  <c r="T95" i="4" s="1"/>
  <c r="R95" i="4" a="1"/>
  <c r="R95" i="4" s="1"/>
  <c r="Q95" i="4"/>
  <c r="S95" i="4" a="1"/>
  <c r="S95" i="4" s="1"/>
  <c r="V95" i="4" a="1"/>
  <c r="V95" i="4" s="1"/>
  <c r="B96" i="4"/>
  <c r="V96" i="4" s="1" a="1"/>
  <c r="V96" i="4" s="1"/>
  <c r="C96" i="4"/>
  <c r="W96" i="4"/>
  <c r="A97" i="4"/>
  <c r="K109" i="10"/>
  <c r="L108" i="10"/>
  <c r="X92" i="4"/>
  <c r="H111" i="10"/>
  <c r="AJ93" i="4"/>
  <c r="B112" i="10"/>
  <c r="P97" i="4" l="1" a="1"/>
  <c r="P97" i="4" s="1"/>
  <c r="O97" i="4" a="1"/>
  <c r="O97" i="4" s="1"/>
  <c r="AG96" i="4"/>
  <c r="Y95" i="4"/>
  <c r="F112" i="10" s="1"/>
  <c r="AH97" i="4" a="1"/>
  <c r="AH97" i="4" s="1"/>
  <c r="AF97" i="4" a="1"/>
  <c r="AF97" i="4" s="1"/>
  <c r="AE97" i="4"/>
  <c r="AD97" i="4"/>
  <c r="AC97" i="4"/>
  <c r="AB97" i="4"/>
  <c r="AI97" i="4"/>
  <c r="AA97" i="4" a="1"/>
  <c r="AA97" i="4" s="1"/>
  <c r="Z97" i="4" a="1"/>
  <c r="Z97" i="4" s="1"/>
  <c r="F96" i="4" a="1"/>
  <c r="F96" i="4" s="1"/>
  <c r="D113" i="10" s="1"/>
  <c r="N97" i="4" a="1"/>
  <c r="N97" i="4" s="1"/>
  <c r="G97" i="4"/>
  <c r="E114" i="10" s="1"/>
  <c r="J97" i="4"/>
  <c r="K97" i="4"/>
  <c r="L97" i="4"/>
  <c r="M97" i="4"/>
  <c r="I97" i="4" a="1"/>
  <c r="I97" i="4" s="1"/>
  <c r="H97" i="4" a="1"/>
  <c r="H97" i="4" s="1"/>
  <c r="E96" i="4"/>
  <c r="C113" i="10" s="1"/>
  <c r="S96" i="4" a="1"/>
  <c r="S96" i="4" s="1"/>
  <c r="R96" i="4" a="1"/>
  <c r="R96" i="4" s="1"/>
  <c r="Q96" i="4"/>
  <c r="T96" i="4" a="1"/>
  <c r="T96" i="4" s="1"/>
  <c r="U96" i="4" a="1"/>
  <c r="U96" i="4" s="1"/>
  <c r="B97" i="4"/>
  <c r="V97" i="4" s="1" a="1"/>
  <c r="V97" i="4" s="1"/>
  <c r="C97" i="4"/>
  <c r="W97" i="4"/>
  <c r="A98" i="4"/>
  <c r="G110" i="10"/>
  <c r="K110" i="10" s="1"/>
  <c r="L109" i="10"/>
  <c r="X93" i="4"/>
  <c r="H112" i="10"/>
  <c r="AJ94" i="4"/>
  <c r="G111" i="10" s="1"/>
  <c r="B113" i="10"/>
  <c r="P98" i="4" l="1" a="1"/>
  <c r="P98" i="4" s="1"/>
  <c r="O98" i="4" a="1"/>
  <c r="O98" i="4" s="1"/>
  <c r="AG97" i="4"/>
  <c r="Y96" i="4"/>
  <c r="F113" i="10" s="1"/>
  <c r="AH98" i="4" a="1"/>
  <c r="AH98" i="4" s="1"/>
  <c r="AI98" i="4"/>
  <c r="AF98" i="4" a="1"/>
  <c r="AF98" i="4" s="1"/>
  <c r="AE98" i="4"/>
  <c r="AB98" i="4"/>
  <c r="AA98" i="4" a="1"/>
  <c r="AA98" i="4" s="1"/>
  <c r="Z98" i="4" a="1"/>
  <c r="Z98" i="4" s="1"/>
  <c r="AC98" i="4"/>
  <c r="AD98" i="4"/>
  <c r="F97" i="4" a="1"/>
  <c r="F97" i="4" s="1"/>
  <c r="D114" i="10" s="1"/>
  <c r="N98" i="4" a="1"/>
  <c r="N98" i="4" s="1"/>
  <c r="G98" i="4"/>
  <c r="E115" i="10" s="1"/>
  <c r="J98" i="4"/>
  <c r="K98" i="4"/>
  <c r="M98" i="4"/>
  <c r="L98" i="4"/>
  <c r="H98" i="4" a="1"/>
  <c r="H98" i="4" s="1"/>
  <c r="I98" i="4" a="1"/>
  <c r="I98" i="4" s="1"/>
  <c r="E97" i="4"/>
  <c r="C114" i="10" s="1"/>
  <c r="Q97" i="4"/>
  <c r="U97" i="4" a="1"/>
  <c r="U97" i="4" s="1"/>
  <c r="S97" i="4" a="1"/>
  <c r="S97" i="4" s="1"/>
  <c r="T97" i="4" a="1"/>
  <c r="T97" i="4" s="1"/>
  <c r="R97" i="4" a="1"/>
  <c r="R97" i="4" s="1"/>
  <c r="B98" i="4"/>
  <c r="V98" i="4" s="1" a="1"/>
  <c r="V98" i="4" s="1"/>
  <c r="C98" i="4"/>
  <c r="W98" i="4"/>
  <c r="A99" i="4"/>
  <c r="K111" i="10"/>
  <c r="L110" i="10"/>
  <c r="X94" i="4"/>
  <c r="H113" i="10"/>
  <c r="AJ95" i="4"/>
  <c r="G112" i="10" s="1"/>
  <c r="B114" i="10"/>
  <c r="P99" i="4" l="1" a="1"/>
  <c r="P99" i="4" s="1"/>
  <c r="O99" i="4" a="1"/>
  <c r="O99" i="4" s="1"/>
  <c r="AG98" i="4"/>
  <c r="Y97" i="4"/>
  <c r="F114" i="10" s="1"/>
  <c r="AH99" i="4" a="1"/>
  <c r="AH99" i="4" s="1"/>
  <c r="Z99" i="4" a="1"/>
  <c r="Z99" i="4" s="1"/>
  <c r="AE99" i="4"/>
  <c r="AD99" i="4"/>
  <c r="AC99" i="4"/>
  <c r="AB99" i="4"/>
  <c r="AI99" i="4"/>
  <c r="AF99" i="4" a="1"/>
  <c r="AF99" i="4" s="1"/>
  <c r="AA99" i="4" a="1"/>
  <c r="AA99" i="4" s="1"/>
  <c r="F98" i="4" a="1"/>
  <c r="F98" i="4" s="1"/>
  <c r="D115" i="10" s="1"/>
  <c r="N99" i="4" a="1"/>
  <c r="N99" i="4" s="1"/>
  <c r="G99" i="4"/>
  <c r="E116" i="10" s="1"/>
  <c r="K99" i="4"/>
  <c r="J99" i="4"/>
  <c r="L99" i="4"/>
  <c r="M99" i="4"/>
  <c r="H99" i="4" a="1"/>
  <c r="H99" i="4" s="1"/>
  <c r="I99" i="4" a="1"/>
  <c r="I99" i="4" s="1"/>
  <c r="E98" i="4"/>
  <c r="C115" i="10" s="1"/>
  <c r="Q98" i="4"/>
  <c r="T98" i="4" a="1"/>
  <c r="T98" i="4" s="1"/>
  <c r="S98" i="4" a="1"/>
  <c r="S98" i="4" s="1"/>
  <c r="R98" i="4" a="1"/>
  <c r="R98" i="4" s="1"/>
  <c r="U98" i="4" a="1"/>
  <c r="U98" i="4" s="1"/>
  <c r="B99" i="4"/>
  <c r="V99" i="4" s="1" a="1"/>
  <c r="V99" i="4" s="1"/>
  <c r="C99" i="4"/>
  <c r="W99" i="4"/>
  <c r="A100" i="4"/>
  <c r="K112" i="10"/>
  <c r="L111" i="10"/>
  <c r="X95" i="4"/>
  <c r="H114" i="10"/>
  <c r="AJ96" i="4"/>
  <c r="B115" i="10"/>
  <c r="P100" i="4" l="1" a="1"/>
  <c r="P100" i="4" s="1"/>
  <c r="O100" i="4" a="1"/>
  <c r="O100" i="4" s="1"/>
  <c r="AG99" i="4"/>
  <c r="Y98" i="4"/>
  <c r="F115" i="10" s="1"/>
  <c r="AH100" i="4" a="1"/>
  <c r="AH100" i="4" s="1"/>
  <c r="AC100" i="4"/>
  <c r="AB100" i="4"/>
  <c r="AA100" i="4" a="1"/>
  <c r="AA100" i="4" s="1"/>
  <c r="Z100" i="4" a="1"/>
  <c r="Z100" i="4" s="1"/>
  <c r="AI100" i="4"/>
  <c r="AF100" i="4" a="1"/>
  <c r="AF100" i="4" s="1"/>
  <c r="AE100" i="4"/>
  <c r="AD100" i="4"/>
  <c r="F99" i="4" a="1"/>
  <c r="F99" i="4" s="1"/>
  <c r="D116" i="10" s="1"/>
  <c r="N100" i="4" a="1"/>
  <c r="N100" i="4" s="1"/>
  <c r="J100" i="4"/>
  <c r="G100" i="4"/>
  <c r="E117" i="10" s="1"/>
  <c r="L100" i="4"/>
  <c r="M100" i="4"/>
  <c r="K100" i="4"/>
  <c r="I100" i="4" a="1"/>
  <c r="I100" i="4" s="1"/>
  <c r="H100" i="4" a="1"/>
  <c r="H100" i="4" s="1"/>
  <c r="E99" i="4"/>
  <c r="C116" i="10" s="1"/>
  <c r="S99" i="4" a="1"/>
  <c r="S99" i="4" s="1"/>
  <c r="Q99" i="4"/>
  <c r="T99" i="4" a="1"/>
  <c r="T99" i="4" s="1"/>
  <c r="R99" i="4" a="1"/>
  <c r="R99" i="4" s="1"/>
  <c r="U99" i="4" a="1"/>
  <c r="U99" i="4" s="1"/>
  <c r="B100" i="4"/>
  <c r="V100" i="4" s="1" a="1"/>
  <c r="V100" i="4" s="1"/>
  <c r="C100" i="4"/>
  <c r="W100" i="4"/>
  <c r="A101" i="4"/>
  <c r="G113" i="10"/>
  <c r="K113" i="10" s="1"/>
  <c r="L112" i="10"/>
  <c r="X96" i="4"/>
  <c r="H115" i="10"/>
  <c r="AJ97" i="4"/>
  <c r="G114" i="10" s="1"/>
  <c r="B116" i="10"/>
  <c r="P101" i="4" l="1" a="1"/>
  <c r="P101" i="4" s="1"/>
  <c r="O101" i="4" a="1"/>
  <c r="O101" i="4" s="1"/>
  <c r="AG100" i="4"/>
  <c r="Y99" i="4"/>
  <c r="F116" i="10" s="1"/>
  <c r="AH101" i="4" a="1"/>
  <c r="AH101" i="4" s="1"/>
  <c r="AE101" i="4"/>
  <c r="AD101" i="4"/>
  <c r="AC101" i="4"/>
  <c r="AB101" i="4"/>
  <c r="Z101" i="4" a="1"/>
  <c r="Z101" i="4" s="1"/>
  <c r="AI101" i="4"/>
  <c r="AA101" i="4" a="1"/>
  <c r="AA101" i="4" s="1"/>
  <c r="AF101" i="4" a="1"/>
  <c r="AF101" i="4" s="1"/>
  <c r="F100" i="4" a="1"/>
  <c r="F100" i="4" s="1"/>
  <c r="D117" i="10" s="1"/>
  <c r="N101" i="4" a="1"/>
  <c r="N101" i="4" s="1"/>
  <c r="G101" i="4"/>
  <c r="E118" i="10" s="1"/>
  <c r="K101" i="4"/>
  <c r="J101" i="4"/>
  <c r="L101" i="4"/>
  <c r="M101" i="4"/>
  <c r="I101" i="4" a="1"/>
  <c r="I101" i="4" s="1"/>
  <c r="H101" i="4" a="1"/>
  <c r="H101" i="4" s="1"/>
  <c r="E100" i="4"/>
  <c r="C117" i="10" s="1"/>
  <c r="Q100" i="4"/>
  <c r="T100" i="4" a="1"/>
  <c r="T100" i="4" s="1"/>
  <c r="S100" i="4" a="1"/>
  <c r="S100" i="4" s="1"/>
  <c r="R100" i="4" a="1"/>
  <c r="R100" i="4" s="1"/>
  <c r="U100" i="4" a="1"/>
  <c r="U100" i="4" s="1"/>
  <c r="B101" i="4"/>
  <c r="V101" i="4" s="1" a="1"/>
  <c r="V101" i="4" s="1"/>
  <c r="C101" i="4"/>
  <c r="W101" i="4"/>
  <c r="A102" i="4"/>
  <c r="K114" i="10"/>
  <c r="L113" i="10"/>
  <c r="X97" i="4"/>
  <c r="H116" i="10"/>
  <c r="AJ98" i="4"/>
  <c r="G115" i="10" s="1"/>
  <c r="B117" i="10"/>
  <c r="P102" i="4" l="1" a="1"/>
  <c r="P102" i="4" s="1"/>
  <c r="O102" i="4" a="1"/>
  <c r="O102" i="4" s="1"/>
  <c r="AG101" i="4"/>
  <c r="Y100" i="4"/>
  <c r="F117" i="10" s="1"/>
  <c r="AH102" i="4" a="1"/>
  <c r="AH102" i="4" s="1"/>
  <c r="AI102" i="4"/>
  <c r="AF102" i="4" a="1"/>
  <c r="AF102" i="4" s="1"/>
  <c r="AE102" i="4"/>
  <c r="AD102" i="4"/>
  <c r="AA102" i="4" a="1"/>
  <c r="AA102" i="4" s="1"/>
  <c r="Z102" i="4" a="1"/>
  <c r="Z102" i="4" s="1"/>
  <c r="AC102" i="4"/>
  <c r="AB102" i="4"/>
  <c r="F101" i="4" a="1"/>
  <c r="F101" i="4" s="1"/>
  <c r="D118" i="10" s="1"/>
  <c r="N102" i="4" a="1"/>
  <c r="N102" i="4" s="1"/>
  <c r="G102" i="4"/>
  <c r="E119" i="10" s="1"/>
  <c r="J102" i="4"/>
  <c r="L102" i="4"/>
  <c r="K102" i="4"/>
  <c r="M102" i="4"/>
  <c r="I102" i="4" a="1"/>
  <c r="I102" i="4" s="1"/>
  <c r="H102" i="4" a="1"/>
  <c r="H102" i="4" s="1"/>
  <c r="E101" i="4"/>
  <c r="C118" i="10" s="1"/>
  <c r="S101" i="4" a="1"/>
  <c r="S101" i="4" s="1"/>
  <c r="Q101" i="4"/>
  <c r="T101" i="4" a="1"/>
  <c r="T101" i="4" s="1"/>
  <c r="R101" i="4" a="1"/>
  <c r="R101" i="4" s="1"/>
  <c r="U101" i="4" a="1"/>
  <c r="U101" i="4" s="1"/>
  <c r="B102" i="4"/>
  <c r="V102" i="4" s="1" a="1"/>
  <c r="V102" i="4" s="1"/>
  <c r="C102" i="4"/>
  <c r="W102" i="4"/>
  <c r="A103" i="4"/>
  <c r="K115" i="10"/>
  <c r="L114" i="10"/>
  <c r="X98" i="4"/>
  <c r="H117" i="10"/>
  <c r="AJ99" i="4"/>
  <c r="B118" i="10"/>
  <c r="P103" i="4" l="1" a="1"/>
  <c r="P103" i="4" s="1"/>
  <c r="O103" i="4" a="1"/>
  <c r="O103" i="4" s="1"/>
  <c r="AG102" i="4"/>
  <c r="Y101" i="4"/>
  <c r="F118" i="10" s="1"/>
  <c r="AH103" i="4" a="1"/>
  <c r="AH103" i="4" s="1"/>
  <c r="Z103" i="4" a="1"/>
  <c r="Z103" i="4" s="1"/>
  <c r="AI103" i="4"/>
  <c r="AF103" i="4" a="1"/>
  <c r="AF103" i="4" s="1"/>
  <c r="AC103" i="4"/>
  <c r="AB103" i="4"/>
  <c r="AA103" i="4" a="1"/>
  <c r="AA103" i="4" s="1"/>
  <c r="AE103" i="4"/>
  <c r="AD103" i="4"/>
  <c r="F102" i="4" a="1"/>
  <c r="F102" i="4" s="1"/>
  <c r="D119" i="10" s="1"/>
  <c r="N103" i="4" a="1"/>
  <c r="N103" i="4" s="1"/>
  <c r="G103" i="4"/>
  <c r="E120" i="10" s="1"/>
  <c r="J103" i="4"/>
  <c r="K103" i="4"/>
  <c r="L103" i="4"/>
  <c r="M103" i="4"/>
  <c r="I103" i="4" a="1"/>
  <c r="I103" i="4" s="1"/>
  <c r="H103" i="4" a="1"/>
  <c r="H103" i="4" s="1"/>
  <c r="E102" i="4"/>
  <c r="C119" i="10" s="1"/>
  <c r="Q102" i="4"/>
  <c r="S102" i="4" a="1"/>
  <c r="S102" i="4" s="1"/>
  <c r="T102" i="4" a="1"/>
  <c r="T102" i="4" s="1"/>
  <c r="R102" i="4" a="1"/>
  <c r="R102" i="4" s="1"/>
  <c r="U102" i="4" a="1"/>
  <c r="U102" i="4" s="1"/>
  <c r="B103" i="4"/>
  <c r="V103" i="4" s="1" a="1"/>
  <c r="V103" i="4" s="1"/>
  <c r="C103" i="4"/>
  <c r="W103" i="4"/>
  <c r="A104" i="4"/>
  <c r="G116" i="10"/>
  <c r="K116" i="10" s="1"/>
  <c r="L115" i="10"/>
  <c r="X99" i="4"/>
  <c r="H118" i="10"/>
  <c r="AJ100" i="4"/>
  <c r="B119" i="10"/>
  <c r="P104" i="4" l="1" a="1"/>
  <c r="P104" i="4" s="1"/>
  <c r="O104" i="4" a="1"/>
  <c r="O104" i="4" s="1"/>
  <c r="AG103" i="4"/>
  <c r="Y102" i="4"/>
  <c r="F119" i="10" s="1"/>
  <c r="AH104" i="4" a="1"/>
  <c r="AH104" i="4" s="1"/>
  <c r="Z104" i="4" a="1"/>
  <c r="Z104" i="4" s="1"/>
  <c r="AI104" i="4"/>
  <c r="AE104" i="4"/>
  <c r="AD104" i="4"/>
  <c r="AC104" i="4"/>
  <c r="AB104" i="4"/>
  <c r="AF104" i="4" a="1"/>
  <c r="AF104" i="4" s="1"/>
  <c r="AA104" i="4" a="1"/>
  <c r="AA104" i="4" s="1"/>
  <c r="F103" i="4" a="1"/>
  <c r="F103" i="4" s="1"/>
  <c r="D120" i="10" s="1"/>
  <c r="N104" i="4" a="1"/>
  <c r="N104" i="4" s="1"/>
  <c r="G104" i="4"/>
  <c r="E121" i="10" s="1"/>
  <c r="J104" i="4"/>
  <c r="M104" i="4"/>
  <c r="L104" i="4"/>
  <c r="H104" i="4" a="1"/>
  <c r="H104" i="4" s="1"/>
  <c r="I104" i="4" a="1"/>
  <c r="I104" i="4" s="1"/>
  <c r="K104" i="4"/>
  <c r="E103" i="4"/>
  <c r="C120" i="10" s="1"/>
  <c r="S103" i="4" a="1"/>
  <c r="S103" i="4" s="1"/>
  <c r="Q103" i="4"/>
  <c r="T103" i="4" a="1"/>
  <c r="T103" i="4" s="1"/>
  <c r="R103" i="4" a="1"/>
  <c r="R103" i="4" s="1"/>
  <c r="U103" i="4" a="1"/>
  <c r="U103" i="4" s="1"/>
  <c r="B104" i="4"/>
  <c r="V104" i="4" s="1" a="1"/>
  <c r="V104" i="4" s="1"/>
  <c r="C104" i="4"/>
  <c r="W104" i="4"/>
  <c r="A105" i="4"/>
  <c r="G117" i="10"/>
  <c r="K117" i="10" s="1"/>
  <c r="L116" i="10"/>
  <c r="X100" i="4"/>
  <c r="H119" i="10"/>
  <c r="AJ101" i="4"/>
  <c r="G118" i="10" s="1"/>
  <c r="B120" i="10"/>
  <c r="P105" i="4" l="1" a="1"/>
  <c r="P105" i="4" s="1"/>
  <c r="O105" i="4" a="1"/>
  <c r="O105" i="4" s="1"/>
  <c r="AG104" i="4"/>
  <c r="Y103" i="4"/>
  <c r="F120" i="10" s="1"/>
  <c r="AH105" i="4" a="1"/>
  <c r="AH105" i="4" s="1"/>
  <c r="AC105" i="4"/>
  <c r="AB105" i="4"/>
  <c r="AA105" i="4" a="1"/>
  <c r="AA105" i="4" s="1"/>
  <c r="Z105" i="4" a="1"/>
  <c r="Z105" i="4" s="1"/>
  <c r="AI105" i="4"/>
  <c r="AF105" i="4" a="1"/>
  <c r="AF105" i="4" s="1"/>
  <c r="AE105" i="4"/>
  <c r="AD105" i="4"/>
  <c r="F104" i="4" a="1"/>
  <c r="F104" i="4" s="1"/>
  <c r="D121" i="10" s="1"/>
  <c r="N105" i="4" a="1"/>
  <c r="N105" i="4" s="1"/>
  <c r="G105" i="4"/>
  <c r="E122" i="10" s="1"/>
  <c r="J105" i="4"/>
  <c r="K105" i="4"/>
  <c r="L105" i="4"/>
  <c r="M105" i="4"/>
  <c r="I105" i="4" a="1"/>
  <c r="I105" i="4" s="1"/>
  <c r="H105" i="4" a="1"/>
  <c r="H105" i="4" s="1"/>
  <c r="E104" i="4"/>
  <c r="C121" i="10" s="1"/>
  <c r="R104" i="4" a="1"/>
  <c r="R104" i="4" s="1"/>
  <c r="Q104" i="4"/>
  <c r="T104" i="4" a="1"/>
  <c r="T104" i="4" s="1"/>
  <c r="S104" i="4" a="1"/>
  <c r="S104" i="4" s="1"/>
  <c r="U104" i="4" a="1"/>
  <c r="U104" i="4" s="1"/>
  <c r="B105" i="4"/>
  <c r="V105" i="4" s="1" a="1"/>
  <c r="V105" i="4" s="1"/>
  <c r="C105" i="4"/>
  <c r="W105" i="4"/>
  <c r="A106" i="4"/>
  <c r="K118" i="10"/>
  <c r="L117" i="10"/>
  <c r="X101" i="4"/>
  <c r="H120" i="10"/>
  <c r="AJ102" i="4"/>
  <c r="G119" i="10" s="1"/>
  <c r="B121" i="10"/>
  <c r="P106" i="4" l="1" a="1"/>
  <c r="P106" i="4" s="1"/>
  <c r="O106" i="4" a="1"/>
  <c r="O106" i="4" s="1"/>
  <c r="AG105" i="4"/>
  <c r="Y104" i="4"/>
  <c r="F121" i="10" s="1"/>
  <c r="AH106" i="4" a="1"/>
  <c r="AH106" i="4" s="1"/>
  <c r="AE106" i="4"/>
  <c r="AD106" i="4"/>
  <c r="AC106" i="4"/>
  <c r="AB106" i="4"/>
  <c r="AI106" i="4"/>
  <c r="AA106" i="4" a="1"/>
  <c r="AA106" i="4" s="1"/>
  <c r="Z106" i="4" a="1"/>
  <c r="Z106" i="4" s="1"/>
  <c r="AF106" i="4" a="1"/>
  <c r="AF106" i="4" s="1"/>
  <c r="F105" i="4" a="1"/>
  <c r="F105" i="4" s="1"/>
  <c r="D122" i="10" s="1"/>
  <c r="N106" i="4" a="1"/>
  <c r="N106" i="4" s="1"/>
  <c r="G106" i="4"/>
  <c r="E123" i="10" s="1"/>
  <c r="K106" i="4"/>
  <c r="L106" i="4"/>
  <c r="M106" i="4"/>
  <c r="H106" i="4" a="1"/>
  <c r="H106" i="4" s="1"/>
  <c r="I106" i="4" a="1"/>
  <c r="I106" i="4" s="1"/>
  <c r="J106" i="4"/>
  <c r="E105" i="4"/>
  <c r="C122" i="10" s="1"/>
  <c r="Q105" i="4"/>
  <c r="T105" i="4" a="1"/>
  <c r="T105" i="4" s="1"/>
  <c r="S105" i="4" a="1"/>
  <c r="S105" i="4" s="1"/>
  <c r="R105" i="4" a="1"/>
  <c r="R105" i="4" s="1"/>
  <c r="U105" i="4" a="1"/>
  <c r="U105" i="4" s="1"/>
  <c r="B106" i="4"/>
  <c r="V106" i="4" s="1" a="1"/>
  <c r="V106" i="4" s="1"/>
  <c r="C106" i="4"/>
  <c r="W106" i="4"/>
  <c r="A107" i="4"/>
  <c r="K119" i="10"/>
  <c r="L118" i="10"/>
  <c r="X102" i="4"/>
  <c r="H121" i="10"/>
  <c r="AJ103" i="4"/>
  <c r="B122" i="10"/>
  <c r="P107" i="4" l="1" a="1"/>
  <c r="P107" i="4" s="1"/>
  <c r="O107" i="4" a="1"/>
  <c r="O107" i="4" s="1"/>
  <c r="AG106" i="4"/>
  <c r="Y105" i="4"/>
  <c r="F122" i="10" s="1"/>
  <c r="AH107" i="4" a="1"/>
  <c r="AH107" i="4" s="1"/>
  <c r="AI107" i="4"/>
  <c r="AF107" i="4" a="1"/>
  <c r="AF107" i="4" s="1"/>
  <c r="AE107" i="4"/>
  <c r="AD107" i="4"/>
  <c r="AA107" i="4" a="1"/>
  <c r="AA107" i="4" s="1"/>
  <c r="Z107" i="4" a="1"/>
  <c r="Z107" i="4" s="1"/>
  <c r="AC107" i="4"/>
  <c r="AB107" i="4"/>
  <c r="F106" i="4" a="1"/>
  <c r="F106" i="4" s="1"/>
  <c r="D123" i="10" s="1"/>
  <c r="N107" i="4" a="1"/>
  <c r="N107" i="4" s="1"/>
  <c r="G107" i="4"/>
  <c r="E124" i="10" s="1"/>
  <c r="K107" i="4"/>
  <c r="J107" i="4"/>
  <c r="L107" i="4"/>
  <c r="M107" i="4"/>
  <c r="H107" i="4" a="1"/>
  <c r="H107" i="4" s="1"/>
  <c r="I107" i="4" a="1"/>
  <c r="I107" i="4" s="1"/>
  <c r="E106" i="4"/>
  <c r="C123" i="10" s="1"/>
  <c r="T106" i="4" a="1"/>
  <c r="T106" i="4" s="1"/>
  <c r="S106" i="4" a="1"/>
  <c r="S106" i="4" s="1"/>
  <c r="Q106" i="4"/>
  <c r="R106" i="4" a="1"/>
  <c r="R106" i="4" s="1"/>
  <c r="U106" i="4" a="1"/>
  <c r="U106" i="4" s="1"/>
  <c r="B107" i="4"/>
  <c r="V107" i="4" s="1" a="1"/>
  <c r="V107" i="4" s="1"/>
  <c r="C107" i="4"/>
  <c r="W107" i="4"/>
  <c r="A108" i="4"/>
  <c r="G120" i="10"/>
  <c r="K120" i="10" s="1"/>
  <c r="L119" i="10"/>
  <c r="X103" i="4"/>
  <c r="H122" i="10"/>
  <c r="AJ104" i="4"/>
  <c r="G121" i="10" s="1"/>
  <c r="P108" i="4" l="1" a="1"/>
  <c r="P108" i="4" s="1"/>
  <c r="O108" i="4" a="1"/>
  <c r="O108" i="4" s="1"/>
  <c r="AG107" i="4"/>
  <c r="Y106" i="4"/>
  <c r="F123" i="10" s="1"/>
  <c r="AH108" i="4" a="1"/>
  <c r="AH108" i="4" s="1"/>
  <c r="Z108" i="4" a="1"/>
  <c r="Z108" i="4" s="1"/>
  <c r="AE108" i="4"/>
  <c r="AD108" i="4"/>
  <c r="AC108" i="4"/>
  <c r="AB108" i="4"/>
  <c r="AI108" i="4"/>
  <c r="AF108" i="4" a="1"/>
  <c r="AF108" i="4" s="1"/>
  <c r="AA108" i="4" a="1"/>
  <c r="AA108" i="4" s="1"/>
  <c r="F107" i="4" a="1"/>
  <c r="F107" i="4" s="1"/>
  <c r="D124" i="10" s="1"/>
  <c r="N108" i="4" a="1"/>
  <c r="N108" i="4" s="1"/>
  <c r="G108" i="4"/>
  <c r="E125" i="10" s="1"/>
  <c r="J108" i="4"/>
  <c r="K108" i="4"/>
  <c r="L108" i="4"/>
  <c r="M108" i="4"/>
  <c r="H108" i="4" a="1"/>
  <c r="H108" i="4" s="1"/>
  <c r="I108" i="4" a="1"/>
  <c r="I108" i="4" s="1"/>
  <c r="E107" i="4"/>
  <c r="C124" i="10" s="1"/>
  <c r="T107" i="4" a="1"/>
  <c r="T107" i="4" s="1"/>
  <c r="Q107" i="4"/>
  <c r="S107" i="4" a="1"/>
  <c r="S107" i="4" s="1"/>
  <c r="R107" i="4" a="1"/>
  <c r="R107" i="4" s="1"/>
  <c r="U107" i="4" a="1"/>
  <c r="U107" i="4" s="1"/>
  <c r="B108" i="4"/>
  <c r="V108" i="4" s="1" a="1"/>
  <c r="V108" i="4" s="1"/>
  <c r="C108" i="4"/>
  <c r="W108" i="4"/>
  <c r="A109" i="4"/>
  <c r="K121" i="10"/>
  <c r="B123" i="10"/>
  <c r="L120" i="10"/>
  <c r="X104" i="4"/>
  <c r="AJ105" i="4"/>
  <c r="H123" i="10"/>
  <c r="B124" i="10"/>
  <c r="P109" i="4" l="1" a="1"/>
  <c r="P109" i="4" s="1"/>
  <c r="O109" i="4" a="1"/>
  <c r="O109" i="4" s="1"/>
  <c r="AG108" i="4"/>
  <c r="Y107" i="4"/>
  <c r="F124" i="10" s="1"/>
  <c r="AH109" i="4" a="1"/>
  <c r="AH109" i="4" s="1"/>
  <c r="AD109" i="4"/>
  <c r="AC109" i="4"/>
  <c r="AB109" i="4"/>
  <c r="AA109" i="4" a="1"/>
  <c r="AA109" i="4" s="1"/>
  <c r="Z109" i="4" a="1"/>
  <c r="Z109" i="4" s="1"/>
  <c r="AI109" i="4"/>
  <c r="AF109" i="4" a="1"/>
  <c r="AF109" i="4" s="1"/>
  <c r="AE109" i="4"/>
  <c r="F108" i="4" a="1"/>
  <c r="F108" i="4" s="1"/>
  <c r="D125" i="10" s="1"/>
  <c r="N109" i="4" a="1"/>
  <c r="N109" i="4" s="1"/>
  <c r="G109" i="4"/>
  <c r="E126" i="10" s="1"/>
  <c r="J109" i="4"/>
  <c r="K109" i="4"/>
  <c r="L109" i="4"/>
  <c r="M109" i="4"/>
  <c r="H109" i="4" a="1"/>
  <c r="H109" i="4" s="1"/>
  <c r="I109" i="4" a="1"/>
  <c r="I109" i="4" s="1"/>
  <c r="E108" i="4"/>
  <c r="C125" i="10" s="1"/>
  <c r="Q108" i="4"/>
  <c r="T108" i="4" a="1"/>
  <c r="T108" i="4" s="1"/>
  <c r="S108" i="4" a="1"/>
  <c r="S108" i="4" s="1"/>
  <c r="R108" i="4" a="1"/>
  <c r="R108" i="4" s="1"/>
  <c r="U108" i="4" a="1"/>
  <c r="U108" i="4" s="1"/>
  <c r="B109" i="4"/>
  <c r="V109" i="4" s="1" a="1"/>
  <c r="V109" i="4" s="1"/>
  <c r="C109" i="4"/>
  <c r="W109" i="4"/>
  <c r="A110" i="4"/>
  <c r="G122" i="10"/>
  <c r="K122" i="10" s="1"/>
  <c r="L121" i="10"/>
  <c r="X105" i="4"/>
  <c r="H124" i="10"/>
  <c r="AJ106" i="4"/>
  <c r="G123" i="10" s="1"/>
  <c r="B125" i="10"/>
  <c r="P110" i="4" l="1" a="1"/>
  <c r="P110" i="4" s="1"/>
  <c r="O110" i="4" a="1"/>
  <c r="O110" i="4" s="1"/>
  <c r="AG109" i="4"/>
  <c r="Y108" i="4"/>
  <c r="F125" i="10" s="1"/>
  <c r="AH110" i="4" a="1"/>
  <c r="AH110" i="4" s="1"/>
  <c r="AF110" i="4" a="1"/>
  <c r="AF110" i="4" s="1"/>
  <c r="AE110" i="4"/>
  <c r="AD110" i="4"/>
  <c r="AC110" i="4"/>
  <c r="AB110" i="4"/>
  <c r="Z110" i="4" a="1"/>
  <c r="Z110" i="4" s="1"/>
  <c r="AI110" i="4"/>
  <c r="AA110" i="4" a="1"/>
  <c r="AA110" i="4" s="1"/>
  <c r="F109" i="4" a="1"/>
  <c r="F109" i="4" s="1"/>
  <c r="D126" i="10" s="1"/>
  <c r="N110" i="4" a="1"/>
  <c r="N110" i="4" s="1"/>
  <c r="G110" i="4"/>
  <c r="E127" i="10" s="1"/>
  <c r="J110" i="4"/>
  <c r="K110" i="4"/>
  <c r="L110" i="4"/>
  <c r="M110" i="4"/>
  <c r="H110" i="4" a="1"/>
  <c r="H110" i="4" s="1"/>
  <c r="I110" i="4" a="1"/>
  <c r="I110" i="4" s="1"/>
  <c r="E109" i="4"/>
  <c r="C126" i="10" s="1"/>
  <c r="T109" i="4" a="1"/>
  <c r="T109" i="4" s="1"/>
  <c r="Q109" i="4"/>
  <c r="S109" i="4" a="1"/>
  <c r="S109" i="4" s="1"/>
  <c r="R109" i="4" a="1"/>
  <c r="R109" i="4" s="1"/>
  <c r="U109" i="4" a="1"/>
  <c r="U109" i="4" s="1"/>
  <c r="B110" i="4"/>
  <c r="V110" i="4" s="1" a="1"/>
  <c r="V110" i="4" s="1"/>
  <c r="C110" i="4"/>
  <c r="W110" i="4"/>
  <c r="A111" i="4"/>
  <c r="K123" i="10"/>
  <c r="L122" i="10"/>
  <c r="X106" i="4"/>
  <c r="H125" i="10"/>
  <c r="AJ107" i="4"/>
  <c r="P111" i="4" l="1" a="1"/>
  <c r="P111" i="4" s="1"/>
  <c r="O111" i="4" a="1"/>
  <c r="O111" i="4" s="1"/>
  <c r="AG110" i="4"/>
  <c r="Y109" i="4"/>
  <c r="F126" i="10" s="1"/>
  <c r="AH111" i="4" a="1"/>
  <c r="AH111" i="4" s="1"/>
  <c r="AI111" i="4"/>
  <c r="AF111" i="4" a="1"/>
  <c r="AF111" i="4" s="1"/>
  <c r="AE111" i="4"/>
  <c r="AC111" i="4"/>
  <c r="AB111" i="4"/>
  <c r="AA111" i="4" a="1"/>
  <c r="AA111" i="4" s="1"/>
  <c r="Z111" i="4" a="1"/>
  <c r="Z111" i="4" s="1"/>
  <c r="AD111" i="4"/>
  <c r="F110" i="4" a="1"/>
  <c r="F110" i="4" s="1"/>
  <c r="D127" i="10" s="1"/>
  <c r="N111" i="4" a="1"/>
  <c r="N111" i="4" s="1"/>
  <c r="G111" i="4"/>
  <c r="E128" i="10" s="1"/>
  <c r="J111" i="4"/>
  <c r="K111" i="4"/>
  <c r="M111" i="4"/>
  <c r="I111" i="4" a="1"/>
  <c r="I111" i="4" s="1"/>
  <c r="L111" i="4"/>
  <c r="H111" i="4" a="1"/>
  <c r="H111" i="4" s="1"/>
  <c r="E110" i="4"/>
  <c r="C127" i="10" s="1"/>
  <c r="S110" i="4" a="1"/>
  <c r="S110" i="4" s="1"/>
  <c r="Q110" i="4"/>
  <c r="T110" i="4" a="1"/>
  <c r="T110" i="4" s="1"/>
  <c r="R110" i="4" a="1"/>
  <c r="R110" i="4" s="1"/>
  <c r="U110" i="4" a="1"/>
  <c r="U110" i="4" s="1"/>
  <c r="B111" i="4"/>
  <c r="V111" i="4" s="1" a="1"/>
  <c r="V111" i="4" s="1"/>
  <c r="C111" i="4"/>
  <c r="W111" i="4"/>
  <c r="A112" i="4"/>
  <c r="B126" i="10"/>
  <c r="G124" i="10"/>
  <c r="K124" i="10" s="1"/>
  <c r="L123" i="10"/>
  <c r="X107" i="4"/>
  <c r="H126" i="10"/>
  <c r="AJ108" i="4"/>
  <c r="G125" i="10" s="1"/>
  <c r="B127" i="10"/>
  <c r="P112" i="4" l="1" a="1"/>
  <c r="P112" i="4" s="1"/>
  <c r="O112" i="4" a="1"/>
  <c r="O112" i="4" s="1"/>
  <c r="AG111" i="4"/>
  <c r="Y110" i="4"/>
  <c r="F127" i="10" s="1"/>
  <c r="AH112" i="4" a="1"/>
  <c r="AH112" i="4" s="1"/>
  <c r="AA112" i="4" a="1"/>
  <c r="AA112" i="4" s="1"/>
  <c r="Z112" i="4" a="1"/>
  <c r="Z112" i="4" s="1"/>
  <c r="AF112" i="4" a="1"/>
  <c r="AF112" i="4" s="1"/>
  <c r="AE112" i="4"/>
  <c r="AD112" i="4"/>
  <c r="AC112" i="4"/>
  <c r="AI112" i="4"/>
  <c r="AB112" i="4"/>
  <c r="F111" i="4" a="1"/>
  <c r="F111" i="4" s="1"/>
  <c r="D128" i="10" s="1"/>
  <c r="N112" i="4" a="1"/>
  <c r="N112" i="4" s="1"/>
  <c r="G112" i="4"/>
  <c r="E129" i="10" s="1"/>
  <c r="J112" i="4"/>
  <c r="K112" i="4"/>
  <c r="M112" i="4"/>
  <c r="L112" i="4"/>
  <c r="I112" i="4" a="1"/>
  <c r="I112" i="4" s="1"/>
  <c r="H112" i="4" a="1"/>
  <c r="H112" i="4" s="1"/>
  <c r="E111" i="4"/>
  <c r="C128" i="10" s="1"/>
  <c r="Q111" i="4"/>
  <c r="T111" i="4" a="1"/>
  <c r="T111" i="4" s="1"/>
  <c r="S111" i="4" a="1"/>
  <c r="S111" i="4" s="1"/>
  <c r="R111" i="4" a="1"/>
  <c r="R111" i="4" s="1"/>
  <c r="U111" i="4" a="1"/>
  <c r="U111" i="4" s="1"/>
  <c r="B112" i="4"/>
  <c r="V112" i="4" s="1" a="1"/>
  <c r="V112" i="4" s="1"/>
  <c r="C112" i="4"/>
  <c r="W112" i="4"/>
  <c r="A113" i="4"/>
  <c r="K125" i="10"/>
  <c r="L124" i="10"/>
  <c r="X108" i="4"/>
  <c r="H127" i="10"/>
  <c r="AJ109" i="4"/>
  <c r="B128" i="10"/>
  <c r="P113" i="4" l="1" a="1"/>
  <c r="P113" i="4" s="1"/>
  <c r="O113" i="4" a="1"/>
  <c r="O113" i="4" s="1"/>
  <c r="AG112" i="4"/>
  <c r="Y111" i="4"/>
  <c r="F128" i="10" s="1"/>
  <c r="AH113" i="4" a="1"/>
  <c r="AH113" i="4" s="1"/>
  <c r="AC113" i="4"/>
  <c r="AB113" i="4"/>
  <c r="AA113" i="4" a="1"/>
  <c r="AA113" i="4" s="1"/>
  <c r="Z113" i="4" a="1"/>
  <c r="Z113" i="4" s="1"/>
  <c r="AI113" i="4"/>
  <c r="AF113" i="4" a="1"/>
  <c r="AF113" i="4" s="1"/>
  <c r="AE113" i="4"/>
  <c r="AD113" i="4"/>
  <c r="F112" i="4" a="1"/>
  <c r="F112" i="4" s="1"/>
  <c r="D129" i="10" s="1"/>
  <c r="N113" i="4" a="1"/>
  <c r="N113" i="4" s="1"/>
  <c r="G113" i="4"/>
  <c r="E130" i="10" s="1"/>
  <c r="J113" i="4"/>
  <c r="K113" i="4"/>
  <c r="M113" i="4"/>
  <c r="L113" i="4"/>
  <c r="I113" i="4" a="1"/>
  <c r="I113" i="4" s="1"/>
  <c r="H113" i="4" a="1"/>
  <c r="H113" i="4" s="1"/>
  <c r="E112" i="4"/>
  <c r="C129" i="10" s="1"/>
  <c r="T112" i="4" a="1"/>
  <c r="T112" i="4" s="1"/>
  <c r="S112" i="4" a="1"/>
  <c r="S112" i="4" s="1"/>
  <c r="Q112" i="4"/>
  <c r="R112" i="4" a="1"/>
  <c r="R112" i="4" s="1"/>
  <c r="U112" i="4" a="1"/>
  <c r="U112" i="4" s="1"/>
  <c r="B113" i="4"/>
  <c r="V113" i="4" s="1" a="1"/>
  <c r="V113" i="4" s="1"/>
  <c r="C113" i="4"/>
  <c r="W113" i="4"/>
  <c r="A114" i="4"/>
  <c r="G126" i="10"/>
  <c r="K126" i="10" s="1"/>
  <c r="L125" i="10"/>
  <c r="X109" i="4"/>
  <c r="H128" i="10"/>
  <c r="AJ110" i="4"/>
  <c r="G127" i="10" s="1"/>
  <c r="B129" i="10"/>
  <c r="P114" i="4" l="1" a="1"/>
  <c r="P114" i="4" s="1"/>
  <c r="O114" i="4" a="1"/>
  <c r="O114" i="4" s="1"/>
  <c r="AG113" i="4"/>
  <c r="Y112" i="4"/>
  <c r="F129" i="10" s="1"/>
  <c r="AH114" i="4" a="1"/>
  <c r="AH114" i="4" s="1"/>
  <c r="AF114" i="4" a="1"/>
  <c r="AF114" i="4" s="1"/>
  <c r="AE114" i="4"/>
  <c r="AD114" i="4"/>
  <c r="AC114" i="4"/>
  <c r="AB114" i="4"/>
  <c r="AA114" i="4" a="1"/>
  <c r="AA114" i="4" s="1"/>
  <c r="Z114" i="4" a="1"/>
  <c r="Z114" i="4" s="1"/>
  <c r="AI114" i="4"/>
  <c r="F113" i="4" a="1"/>
  <c r="F113" i="4" s="1"/>
  <c r="D130" i="10" s="1"/>
  <c r="N114" i="4" a="1"/>
  <c r="N114" i="4" s="1"/>
  <c r="G114" i="4"/>
  <c r="E131" i="10" s="1"/>
  <c r="J114" i="4"/>
  <c r="K114" i="4"/>
  <c r="L114" i="4"/>
  <c r="M114" i="4"/>
  <c r="H114" i="4" a="1"/>
  <c r="H114" i="4" s="1"/>
  <c r="I114" i="4" a="1"/>
  <c r="I114" i="4" s="1"/>
  <c r="E113" i="4"/>
  <c r="C130" i="10" s="1"/>
  <c r="Q113" i="4"/>
  <c r="T113" i="4" a="1"/>
  <c r="T113" i="4" s="1"/>
  <c r="S113" i="4" a="1"/>
  <c r="S113" i="4" s="1"/>
  <c r="R113" i="4" a="1"/>
  <c r="R113" i="4" s="1"/>
  <c r="U113" i="4" a="1"/>
  <c r="U113" i="4" s="1"/>
  <c r="B114" i="4"/>
  <c r="V114" i="4" s="1" a="1"/>
  <c r="V114" i="4" s="1"/>
  <c r="C114" i="4"/>
  <c r="W114" i="4"/>
  <c r="A115" i="4"/>
  <c r="K127" i="10"/>
  <c r="L126" i="10"/>
  <c r="X110" i="4"/>
  <c r="H129" i="10"/>
  <c r="AJ111" i="4"/>
  <c r="B130" i="10"/>
  <c r="P115" i="4" l="1" a="1"/>
  <c r="P115" i="4" s="1"/>
  <c r="O115" i="4" a="1"/>
  <c r="O115" i="4" s="1"/>
  <c r="AG114" i="4"/>
  <c r="Y113" i="4"/>
  <c r="F130" i="10" s="1"/>
  <c r="AH115" i="4" a="1"/>
  <c r="AH115" i="4" s="1"/>
  <c r="AI115" i="4"/>
  <c r="AF115" i="4" a="1"/>
  <c r="AF115" i="4" s="1"/>
  <c r="AE115" i="4"/>
  <c r="AD115" i="4"/>
  <c r="AC115" i="4"/>
  <c r="AA115" i="4" a="1"/>
  <c r="AA115" i="4" s="1"/>
  <c r="Z115" i="4" a="1"/>
  <c r="Z115" i="4" s="1"/>
  <c r="AB115" i="4"/>
  <c r="F114" i="4" a="1"/>
  <c r="F114" i="4" s="1"/>
  <c r="D131" i="10" s="1"/>
  <c r="N115" i="4" a="1"/>
  <c r="N115" i="4" s="1"/>
  <c r="G115" i="4"/>
  <c r="E132" i="10" s="1"/>
  <c r="J115" i="4"/>
  <c r="L115" i="4"/>
  <c r="M115" i="4"/>
  <c r="K115" i="4"/>
  <c r="H115" i="4" a="1"/>
  <c r="H115" i="4" s="1"/>
  <c r="I115" i="4" a="1"/>
  <c r="I115" i="4" s="1"/>
  <c r="E114" i="4"/>
  <c r="C131" i="10" s="1"/>
  <c r="T114" i="4" a="1"/>
  <c r="T114" i="4" s="1"/>
  <c r="S114" i="4" a="1"/>
  <c r="S114" i="4" s="1"/>
  <c r="Q114" i="4"/>
  <c r="R114" i="4" a="1"/>
  <c r="R114" i="4" s="1"/>
  <c r="U114" i="4" a="1"/>
  <c r="U114" i="4" s="1"/>
  <c r="B115" i="4"/>
  <c r="V115" i="4" s="1" a="1"/>
  <c r="V115" i="4" s="1"/>
  <c r="C115" i="4"/>
  <c r="W115" i="4"/>
  <c r="A116" i="4"/>
  <c r="G128" i="10"/>
  <c r="K128" i="10" s="1"/>
  <c r="L127" i="10"/>
  <c r="X111" i="4"/>
  <c r="H130" i="10"/>
  <c r="AJ112" i="4"/>
  <c r="G129" i="10" s="1"/>
  <c r="B131" i="10"/>
  <c r="P116" i="4" l="1" a="1"/>
  <c r="P116" i="4" s="1"/>
  <c r="O116" i="4" a="1"/>
  <c r="O116" i="4" s="1"/>
  <c r="AG115" i="4"/>
  <c r="Y114" i="4"/>
  <c r="F131" i="10" s="1"/>
  <c r="AH116" i="4" a="1"/>
  <c r="AH116" i="4" s="1"/>
  <c r="AI116" i="4"/>
  <c r="AF116" i="4" a="1"/>
  <c r="AF116" i="4" s="1"/>
  <c r="AE116" i="4"/>
  <c r="AC116" i="4"/>
  <c r="AB116" i="4"/>
  <c r="AA116" i="4" a="1"/>
  <c r="AA116" i="4" s="1"/>
  <c r="Z116" i="4" a="1"/>
  <c r="Z116" i="4" s="1"/>
  <c r="AD116" i="4"/>
  <c r="F115" i="4" a="1"/>
  <c r="F115" i="4" s="1"/>
  <c r="D132" i="10" s="1"/>
  <c r="N116" i="4" a="1"/>
  <c r="N116" i="4" s="1"/>
  <c r="G116" i="4"/>
  <c r="E133" i="10" s="1"/>
  <c r="J116" i="4"/>
  <c r="L116" i="4"/>
  <c r="M116" i="4"/>
  <c r="K116" i="4"/>
  <c r="H116" i="4" a="1"/>
  <c r="H116" i="4" s="1"/>
  <c r="I116" i="4" a="1"/>
  <c r="I116" i="4" s="1"/>
  <c r="E115" i="4"/>
  <c r="C132" i="10" s="1"/>
  <c r="T115" i="4" a="1"/>
  <c r="T115" i="4" s="1"/>
  <c r="Q115" i="4"/>
  <c r="U115" i="4" a="1"/>
  <c r="U115" i="4" s="1"/>
  <c r="S115" i="4" a="1"/>
  <c r="S115" i="4" s="1"/>
  <c r="R115" i="4" a="1"/>
  <c r="R115" i="4" s="1"/>
  <c r="B116" i="4"/>
  <c r="V116" i="4" s="1" a="1"/>
  <c r="V116" i="4" s="1"/>
  <c r="C116" i="4"/>
  <c r="W116" i="4"/>
  <c r="A117" i="4"/>
  <c r="K129" i="10"/>
  <c r="L128" i="10"/>
  <c r="X112" i="4"/>
  <c r="AJ113" i="4"/>
  <c r="G130" i="10" s="1"/>
  <c r="H131" i="10"/>
  <c r="B132" i="10"/>
  <c r="P117" i="4" l="1" a="1"/>
  <c r="P117" i="4" s="1"/>
  <c r="O117" i="4" a="1"/>
  <c r="O117" i="4" s="1"/>
  <c r="AG116" i="4"/>
  <c r="Y115" i="4"/>
  <c r="F132" i="10" s="1"/>
  <c r="AH117" i="4" a="1"/>
  <c r="AH117" i="4" s="1"/>
  <c r="AA117" i="4" a="1"/>
  <c r="AA117" i="4" s="1"/>
  <c r="Z117" i="4" a="1"/>
  <c r="Z117" i="4" s="1"/>
  <c r="AI117" i="4"/>
  <c r="AF117" i="4" a="1"/>
  <c r="AF117" i="4" s="1"/>
  <c r="AE117" i="4"/>
  <c r="AD117" i="4"/>
  <c r="AC117" i="4"/>
  <c r="AB117" i="4"/>
  <c r="F116" i="4" a="1"/>
  <c r="F116" i="4" s="1"/>
  <c r="D133" i="10" s="1"/>
  <c r="N117" i="4" a="1"/>
  <c r="N117" i="4" s="1"/>
  <c r="G117" i="4"/>
  <c r="E134" i="10" s="1"/>
  <c r="J117" i="4"/>
  <c r="K117" i="4"/>
  <c r="L117" i="4"/>
  <c r="M117" i="4"/>
  <c r="I117" i="4" a="1"/>
  <c r="I117" i="4" s="1"/>
  <c r="H117" i="4" a="1"/>
  <c r="H117" i="4" s="1"/>
  <c r="E116" i="4"/>
  <c r="C133" i="10" s="1"/>
  <c r="Q116" i="4"/>
  <c r="S116" i="4" a="1"/>
  <c r="S116" i="4" s="1"/>
  <c r="T116" i="4" a="1"/>
  <c r="T116" i="4" s="1"/>
  <c r="R116" i="4" a="1"/>
  <c r="R116" i="4" s="1"/>
  <c r="U116" i="4" a="1"/>
  <c r="U116" i="4" s="1"/>
  <c r="B117" i="4"/>
  <c r="V117" i="4" s="1" a="1"/>
  <c r="V117" i="4" s="1"/>
  <c r="C117" i="4"/>
  <c r="W117" i="4"/>
  <c r="A118" i="4"/>
  <c r="K130" i="10"/>
  <c r="L129" i="10"/>
  <c r="X113" i="4"/>
  <c r="H132" i="10"/>
  <c r="AJ114" i="4"/>
  <c r="P118" i="4" l="1" a="1"/>
  <c r="P118" i="4" s="1"/>
  <c r="O118" i="4" a="1"/>
  <c r="O118" i="4" s="1"/>
  <c r="AG117" i="4"/>
  <c r="Y116" i="4"/>
  <c r="F133" i="10" s="1"/>
  <c r="AH118" i="4" a="1"/>
  <c r="AH118" i="4" s="1"/>
  <c r="AC118" i="4"/>
  <c r="AB118" i="4"/>
  <c r="AA118" i="4" a="1"/>
  <c r="AA118" i="4" s="1"/>
  <c r="Z118" i="4" a="1"/>
  <c r="Z118" i="4" s="1"/>
  <c r="AI118" i="4"/>
  <c r="AF118" i="4" a="1"/>
  <c r="AF118" i="4" s="1"/>
  <c r="AE118" i="4"/>
  <c r="AD118" i="4"/>
  <c r="F117" i="4" a="1"/>
  <c r="F117" i="4" s="1"/>
  <c r="D134" i="10" s="1"/>
  <c r="N118" i="4" a="1"/>
  <c r="N118" i="4" s="1"/>
  <c r="G118" i="4"/>
  <c r="E135" i="10" s="1"/>
  <c r="J118" i="4"/>
  <c r="L118" i="4"/>
  <c r="K118" i="4"/>
  <c r="M118" i="4"/>
  <c r="I118" i="4" a="1"/>
  <c r="I118" i="4" s="1"/>
  <c r="H118" i="4" a="1"/>
  <c r="H118" i="4" s="1"/>
  <c r="E117" i="4"/>
  <c r="C134" i="10" s="1"/>
  <c r="T117" i="4" a="1"/>
  <c r="T117" i="4" s="1"/>
  <c r="S117" i="4" a="1"/>
  <c r="S117" i="4" s="1"/>
  <c r="Q117" i="4"/>
  <c r="R117" i="4" a="1"/>
  <c r="R117" i="4" s="1"/>
  <c r="U117" i="4" a="1"/>
  <c r="U117" i="4" s="1"/>
  <c r="B118" i="4"/>
  <c r="V118" i="4" s="1" a="1"/>
  <c r="V118" i="4" s="1"/>
  <c r="C118" i="4"/>
  <c r="W118" i="4"/>
  <c r="A119" i="4"/>
  <c r="B133" i="10"/>
  <c r="G131" i="10"/>
  <c r="K131" i="10" s="1"/>
  <c r="L130" i="10"/>
  <c r="X114" i="4"/>
  <c r="H133" i="10"/>
  <c r="AJ115" i="4"/>
  <c r="G132" i="10" s="1"/>
  <c r="B134" i="10"/>
  <c r="P119" i="4" l="1" a="1"/>
  <c r="P119" i="4" s="1"/>
  <c r="O119" i="4" a="1"/>
  <c r="O119" i="4" s="1"/>
  <c r="AG118" i="4"/>
  <c r="Y117" i="4"/>
  <c r="F134" i="10" s="1"/>
  <c r="AH119" i="4" a="1"/>
  <c r="AH119" i="4" s="1"/>
  <c r="AF119" i="4" a="1"/>
  <c r="AF119" i="4" s="1"/>
  <c r="AE119" i="4"/>
  <c r="AD119" i="4"/>
  <c r="AC119" i="4"/>
  <c r="AB119" i="4"/>
  <c r="AA119" i="4" a="1"/>
  <c r="AA119" i="4" s="1"/>
  <c r="Z119" i="4" a="1"/>
  <c r="Z119" i="4" s="1"/>
  <c r="AI119" i="4"/>
  <c r="F118" i="4" a="1"/>
  <c r="F118" i="4" s="1"/>
  <c r="D135" i="10" s="1"/>
  <c r="N119" i="4" a="1"/>
  <c r="N119" i="4" s="1"/>
  <c r="G119" i="4"/>
  <c r="E136" i="10" s="1"/>
  <c r="K119" i="4"/>
  <c r="J119" i="4"/>
  <c r="L119" i="4"/>
  <c r="M119" i="4"/>
  <c r="H119" i="4" a="1"/>
  <c r="H119" i="4" s="1"/>
  <c r="I119" i="4" a="1"/>
  <c r="I119" i="4" s="1"/>
  <c r="E118" i="4"/>
  <c r="C135" i="10" s="1"/>
  <c r="T118" i="4" a="1"/>
  <c r="T118" i="4" s="1"/>
  <c r="Q118" i="4"/>
  <c r="S118" i="4" a="1"/>
  <c r="S118" i="4" s="1"/>
  <c r="R118" i="4" a="1"/>
  <c r="R118" i="4" s="1"/>
  <c r="U118" i="4" a="1"/>
  <c r="U118" i="4" s="1"/>
  <c r="B119" i="4"/>
  <c r="V119" i="4" s="1" a="1"/>
  <c r="V119" i="4" s="1"/>
  <c r="C119" i="4"/>
  <c r="W119" i="4"/>
  <c r="A120" i="4"/>
  <c r="K132" i="10"/>
  <c r="L131" i="10"/>
  <c r="X115" i="4"/>
  <c r="AJ116" i="4"/>
  <c r="G133" i="10" s="1"/>
  <c r="H134" i="10"/>
  <c r="B135" i="10"/>
  <c r="P120" i="4" l="1" a="1"/>
  <c r="P120" i="4" s="1"/>
  <c r="O120" i="4" a="1"/>
  <c r="O120" i="4" s="1"/>
  <c r="AG119" i="4"/>
  <c r="Y118" i="4"/>
  <c r="F135" i="10" s="1"/>
  <c r="AH120" i="4" a="1"/>
  <c r="AH120" i="4" s="1"/>
  <c r="AI120" i="4"/>
  <c r="AF120" i="4" a="1"/>
  <c r="AF120" i="4" s="1"/>
  <c r="AE120" i="4"/>
  <c r="AC120" i="4"/>
  <c r="AB120" i="4"/>
  <c r="AA120" i="4" a="1"/>
  <c r="AA120" i="4" s="1"/>
  <c r="Z120" i="4" a="1"/>
  <c r="Z120" i="4" s="1"/>
  <c r="AD120" i="4"/>
  <c r="F119" i="4" a="1"/>
  <c r="F119" i="4" s="1"/>
  <c r="D136" i="10" s="1"/>
  <c r="N120" i="4" a="1"/>
  <c r="N120" i="4" s="1"/>
  <c r="G120" i="4"/>
  <c r="E137" i="10" s="1"/>
  <c r="K120" i="4"/>
  <c r="J120" i="4"/>
  <c r="L120" i="4"/>
  <c r="M120" i="4"/>
  <c r="H120" i="4" a="1"/>
  <c r="H120" i="4" s="1"/>
  <c r="I120" i="4" a="1"/>
  <c r="I120" i="4" s="1"/>
  <c r="E119" i="4"/>
  <c r="C136" i="10" s="1"/>
  <c r="T119" i="4" a="1"/>
  <c r="T119" i="4" s="1"/>
  <c r="Q119" i="4"/>
  <c r="S119" i="4" a="1"/>
  <c r="S119" i="4" s="1"/>
  <c r="R119" i="4" a="1"/>
  <c r="R119" i="4" s="1"/>
  <c r="U119" i="4" a="1"/>
  <c r="U119" i="4" s="1"/>
  <c r="B120" i="4"/>
  <c r="V120" i="4" s="1" a="1"/>
  <c r="V120" i="4" s="1"/>
  <c r="C120" i="4"/>
  <c r="W120" i="4"/>
  <c r="A121" i="4"/>
  <c r="K133" i="10"/>
  <c r="L132" i="10"/>
  <c r="X116" i="4"/>
  <c r="H135" i="10"/>
  <c r="AJ117" i="4"/>
  <c r="B136" i="10"/>
  <c r="P121" i="4" l="1" a="1"/>
  <c r="P121" i="4" s="1"/>
  <c r="O121" i="4" a="1"/>
  <c r="O121" i="4" s="1"/>
  <c r="AG120" i="4"/>
  <c r="Y119" i="4"/>
  <c r="F136" i="10" s="1"/>
  <c r="AH121" i="4" a="1"/>
  <c r="AH121" i="4" s="1"/>
  <c r="AB121" i="4"/>
  <c r="AA121" i="4" a="1"/>
  <c r="AA121" i="4" s="1"/>
  <c r="Z121" i="4" a="1"/>
  <c r="Z121" i="4" s="1"/>
  <c r="AF121" i="4" a="1"/>
  <c r="AF121" i="4" s="1"/>
  <c r="AE121" i="4"/>
  <c r="AD121" i="4"/>
  <c r="AC121" i="4"/>
  <c r="AI121" i="4"/>
  <c r="F120" i="4" a="1"/>
  <c r="F120" i="4" s="1"/>
  <c r="D137" i="10" s="1"/>
  <c r="N121" i="4" a="1"/>
  <c r="N121" i="4" s="1"/>
  <c r="G121" i="4"/>
  <c r="E138" i="10" s="1"/>
  <c r="K121" i="4"/>
  <c r="L121" i="4"/>
  <c r="J121" i="4"/>
  <c r="M121" i="4"/>
  <c r="I121" i="4" a="1"/>
  <c r="I121" i="4" s="1"/>
  <c r="H121" i="4" a="1"/>
  <c r="H121" i="4" s="1"/>
  <c r="E120" i="4"/>
  <c r="C137" i="10" s="1"/>
  <c r="Q120" i="4"/>
  <c r="S120" i="4" a="1"/>
  <c r="S120" i="4" s="1"/>
  <c r="T120" i="4" a="1"/>
  <c r="T120" i="4" s="1"/>
  <c r="R120" i="4" a="1"/>
  <c r="R120" i="4" s="1"/>
  <c r="U120" i="4" a="1"/>
  <c r="U120" i="4" s="1"/>
  <c r="B121" i="4"/>
  <c r="V121" i="4" s="1" a="1"/>
  <c r="V121" i="4" s="1"/>
  <c r="C121" i="4"/>
  <c r="W121" i="4"/>
  <c r="A122" i="4"/>
  <c r="G134" i="10"/>
  <c r="K134" i="10" s="1"/>
  <c r="L133" i="10"/>
  <c r="X117" i="4"/>
  <c r="H136" i="10"/>
  <c r="AJ118" i="4"/>
  <c r="G135" i="10" s="1"/>
  <c r="B137" i="10"/>
  <c r="P122" i="4" l="1" a="1"/>
  <c r="P122" i="4" s="1"/>
  <c r="O122" i="4" a="1"/>
  <c r="O122" i="4" s="1"/>
  <c r="AG121" i="4"/>
  <c r="Y120" i="4"/>
  <c r="F137" i="10" s="1"/>
  <c r="AH122" i="4" a="1"/>
  <c r="AH122" i="4" s="1"/>
  <c r="AE122" i="4"/>
  <c r="AD122" i="4"/>
  <c r="AC122" i="4"/>
  <c r="AB122" i="4"/>
  <c r="AA122" i="4" a="1"/>
  <c r="AA122" i="4" s="1"/>
  <c r="Z122" i="4" a="1"/>
  <c r="Z122" i="4" s="1"/>
  <c r="AI122" i="4"/>
  <c r="AF122" i="4" a="1"/>
  <c r="AF122" i="4" s="1"/>
  <c r="F121" i="4" a="1"/>
  <c r="F121" i="4" s="1"/>
  <c r="D138" i="10" s="1"/>
  <c r="N122" i="4" a="1"/>
  <c r="N122" i="4" s="1"/>
  <c r="G122" i="4"/>
  <c r="E139" i="10" s="1"/>
  <c r="K122" i="4"/>
  <c r="J122" i="4"/>
  <c r="M122" i="4"/>
  <c r="L122" i="4"/>
  <c r="I122" i="4" a="1"/>
  <c r="I122" i="4" s="1"/>
  <c r="H122" i="4" a="1"/>
  <c r="H122" i="4" s="1"/>
  <c r="E121" i="4"/>
  <c r="C138" i="10" s="1"/>
  <c r="T121" i="4" a="1"/>
  <c r="T121" i="4" s="1"/>
  <c r="Q121" i="4"/>
  <c r="S121" i="4" a="1"/>
  <c r="S121" i="4" s="1"/>
  <c r="R121" i="4" a="1"/>
  <c r="R121" i="4" s="1"/>
  <c r="U121" i="4" a="1"/>
  <c r="U121" i="4" s="1"/>
  <c r="B122" i="4"/>
  <c r="V122" i="4" s="1" a="1"/>
  <c r="V122" i="4" s="1"/>
  <c r="C122" i="4"/>
  <c r="W122" i="4"/>
  <c r="A123" i="4"/>
  <c r="K135" i="10"/>
  <c r="L134" i="10"/>
  <c r="X118" i="4"/>
  <c r="H137" i="10"/>
  <c r="AJ119" i="4"/>
  <c r="G136" i="10" s="1"/>
  <c r="B138" i="10"/>
  <c r="P123" i="4" l="1" a="1"/>
  <c r="P123" i="4" s="1"/>
  <c r="O123" i="4" a="1"/>
  <c r="O123" i="4" s="1"/>
  <c r="AG122" i="4"/>
  <c r="Y121" i="4"/>
  <c r="F138" i="10" s="1"/>
  <c r="AH123" i="4" a="1"/>
  <c r="AH123" i="4" s="1"/>
  <c r="AI123" i="4"/>
  <c r="AF123" i="4" a="1"/>
  <c r="AF123" i="4" s="1"/>
  <c r="AE123" i="4"/>
  <c r="AD123" i="4"/>
  <c r="AC123" i="4"/>
  <c r="AA123" i="4" a="1"/>
  <c r="AA123" i="4" s="1"/>
  <c r="Z123" i="4" a="1"/>
  <c r="Z123" i="4" s="1"/>
  <c r="AB123" i="4"/>
  <c r="F122" i="4" a="1"/>
  <c r="F122" i="4" s="1"/>
  <c r="D139" i="10" s="1"/>
  <c r="N123" i="4" a="1"/>
  <c r="N123" i="4" s="1"/>
  <c r="G123" i="4"/>
  <c r="E140" i="10" s="1"/>
  <c r="K123" i="4"/>
  <c r="L123" i="4"/>
  <c r="M123" i="4"/>
  <c r="J123" i="4"/>
  <c r="H123" i="4" a="1"/>
  <c r="H123" i="4" s="1"/>
  <c r="I123" i="4" a="1"/>
  <c r="I123" i="4" s="1"/>
  <c r="E122" i="4"/>
  <c r="C139" i="10" s="1"/>
  <c r="Q122" i="4"/>
  <c r="S122" i="4" a="1"/>
  <c r="S122" i="4" s="1"/>
  <c r="T122" i="4" a="1"/>
  <c r="T122" i="4" s="1"/>
  <c r="R122" i="4" a="1"/>
  <c r="R122" i="4" s="1"/>
  <c r="U122" i="4" a="1"/>
  <c r="U122" i="4" s="1"/>
  <c r="B123" i="4"/>
  <c r="V123" i="4" s="1" a="1"/>
  <c r="V123" i="4" s="1"/>
  <c r="C123" i="4"/>
  <c r="W123" i="4"/>
  <c r="A124" i="4"/>
  <c r="K136" i="10"/>
  <c r="L135" i="10"/>
  <c r="X119" i="4"/>
  <c r="H138" i="10"/>
  <c r="AJ120" i="4"/>
  <c r="B139" i="10"/>
  <c r="P124" i="4" l="1" a="1"/>
  <c r="P124" i="4" s="1"/>
  <c r="O124" i="4" a="1"/>
  <c r="O124" i="4" s="1"/>
  <c r="AG123" i="4"/>
  <c r="Y122" i="4"/>
  <c r="F139" i="10" s="1"/>
  <c r="AH124" i="4" a="1"/>
  <c r="AH124" i="4" s="1"/>
  <c r="AI124" i="4"/>
  <c r="AF124" i="4" a="1"/>
  <c r="AF124" i="4" s="1"/>
  <c r="AE124" i="4"/>
  <c r="AC124" i="4"/>
  <c r="AB124" i="4"/>
  <c r="AA124" i="4" a="1"/>
  <c r="AA124" i="4" s="1"/>
  <c r="Z124" i="4" a="1"/>
  <c r="Z124" i="4" s="1"/>
  <c r="AD124" i="4"/>
  <c r="F123" i="4" a="1"/>
  <c r="F123" i="4" s="1"/>
  <c r="D140" i="10" s="1"/>
  <c r="N124" i="4" a="1"/>
  <c r="N124" i="4" s="1"/>
  <c r="G124" i="4"/>
  <c r="E141" i="10" s="1"/>
  <c r="J124" i="4"/>
  <c r="K124" i="4"/>
  <c r="M124" i="4"/>
  <c r="L124" i="4"/>
  <c r="H124" i="4" a="1"/>
  <c r="H124" i="4" s="1"/>
  <c r="I124" i="4" a="1"/>
  <c r="I124" i="4" s="1"/>
  <c r="E123" i="4"/>
  <c r="C140" i="10" s="1"/>
  <c r="Q123" i="4"/>
  <c r="S123" i="4" a="1"/>
  <c r="S123" i="4" s="1"/>
  <c r="T123" i="4" a="1"/>
  <c r="T123" i="4" s="1"/>
  <c r="R123" i="4" a="1"/>
  <c r="R123" i="4" s="1"/>
  <c r="U123" i="4" a="1"/>
  <c r="U123" i="4" s="1"/>
  <c r="B124" i="4"/>
  <c r="V124" i="4" s="1" a="1"/>
  <c r="V124" i="4" s="1"/>
  <c r="C124" i="4"/>
  <c r="W124" i="4"/>
  <c r="A125" i="4"/>
  <c r="G137" i="10"/>
  <c r="K137" i="10" s="1"/>
  <c r="L136" i="10"/>
  <c r="X120" i="4"/>
  <c r="AJ121" i="4"/>
  <c r="H139" i="10"/>
  <c r="B140" i="10"/>
  <c r="P125" i="4" l="1" a="1"/>
  <c r="P125" i="4" s="1"/>
  <c r="O125" i="4" a="1"/>
  <c r="O125" i="4" s="1"/>
  <c r="AG124" i="4"/>
  <c r="Y123" i="4"/>
  <c r="F140" i="10" s="1"/>
  <c r="AH125" i="4" a="1"/>
  <c r="AH125" i="4" s="1"/>
  <c r="Z125" i="4" a="1"/>
  <c r="Z125" i="4" s="1"/>
  <c r="AI125" i="4"/>
  <c r="AF125" i="4" a="1"/>
  <c r="AF125" i="4" s="1"/>
  <c r="AD125" i="4"/>
  <c r="AC125" i="4"/>
  <c r="AB125" i="4"/>
  <c r="AE125" i="4"/>
  <c r="AA125" i="4" a="1"/>
  <c r="AA125" i="4" s="1"/>
  <c r="F124" i="4" a="1"/>
  <c r="F124" i="4" s="1"/>
  <c r="D141" i="10" s="1"/>
  <c r="N125" i="4" a="1"/>
  <c r="N125" i="4" s="1"/>
  <c r="G125" i="4"/>
  <c r="E142" i="10" s="1"/>
  <c r="J125" i="4"/>
  <c r="K125" i="4"/>
  <c r="M125" i="4"/>
  <c r="L125" i="4"/>
  <c r="I125" i="4" a="1"/>
  <c r="I125" i="4" s="1"/>
  <c r="H125" i="4" a="1"/>
  <c r="H125" i="4" s="1"/>
  <c r="E124" i="4"/>
  <c r="C141" i="10" s="1"/>
  <c r="T124" i="4" a="1"/>
  <c r="T124" i="4" s="1"/>
  <c r="S124" i="4" a="1"/>
  <c r="S124" i="4" s="1"/>
  <c r="Q124" i="4"/>
  <c r="R124" i="4" a="1"/>
  <c r="R124" i="4" s="1"/>
  <c r="U124" i="4" a="1"/>
  <c r="U124" i="4" s="1"/>
  <c r="B125" i="4"/>
  <c r="V125" i="4" s="1" a="1"/>
  <c r="V125" i="4" s="1"/>
  <c r="C125" i="4"/>
  <c r="W125" i="4"/>
  <c r="A126" i="4"/>
  <c r="G138" i="10"/>
  <c r="K138" i="10" s="1"/>
  <c r="L137" i="10"/>
  <c r="X121" i="4"/>
  <c r="H140" i="10"/>
  <c r="AJ122" i="4"/>
  <c r="G139" i="10" s="1"/>
  <c r="B141" i="10"/>
  <c r="P126" i="4" l="1" a="1"/>
  <c r="P126" i="4" s="1"/>
  <c r="O126" i="4" a="1"/>
  <c r="O126" i="4" s="1"/>
  <c r="AG125" i="4"/>
  <c r="Y124" i="4"/>
  <c r="F141" i="10" s="1"/>
  <c r="AH126" i="4" a="1"/>
  <c r="AH126" i="4" s="1"/>
  <c r="AB126" i="4"/>
  <c r="AA126" i="4" a="1"/>
  <c r="AA126" i="4" s="1"/>
  <c r="Z126" i="4" a="1"/>
  <c r="Z126" i="4" s="1"/>
  <c r="AF126" i="4" a="1"/>
  <c r="AF126" i="4" s="1"/>
  <c r="AE126" i="4"/>
  <c r="AD126" i="4"/>
  <c r="AI126" i="4"/>
  <c r="AC126" i="4"/>
  <c r="F125" i="4" a="1"/>
  <c r="F125" i="4" s="1"/>
  <c r="D142" i="10" s="1"/>
  <c r="N126" i="4" a="1"/>
  <c r="N126" i="4" s="1"/>
  <c r="J126" i="4"/>
  <c r="G126" i="4"/>
  <c r="E143" i="10" s="1"/>
  <c r="K126" i="4"/>
  <c r="M126" i="4"/>
  <c r="L126" i="4"/>
  <c r="I126" i="4" a="1"/>
  <c r="I126" i="4" s="1"/>
  <c r="H126" i="4" a="1"/>
  <c r="H126" i="4" s="1"/>
  <c r="E125" i="4"/>
  <c r="C142" i="10" s="1"/>
  <c r="S125" i="4" a="1"/>
  <c r="S125" i="4" s="1"/>
  <c r="R125" i="4" a="1"/>
  <c r="R125" i="4" s="1"/>
  <c r="Q125" i="4"/>
  <c r="T125" i="4" a="1"/>
  <c r="T125" i="4" s="1"/>
  <c r="U125" i="4" a="1"/>
  <c r="U125" i="4" s="1"/>
  <c r="B126" i="4"/>
  <c r="V126" i="4" s="1" a="1"/>
  <c r="V126" i="4" s="1"/>
  <c r="C126" i="4"/>
  <c r="W126" i="4"/>
  <c r="A127" i="4"/>
  <c r="K139" i="10"/>
  <c r="L138" i="10"/>
  <c r="X122" i="4"/>
  <c r="H141" i="10"/>
  <c r="AJ123" i="4"/>
  <c r="P127" i="4" l="1" a="1"/>
  <c r="P127" i="4" s="1"/>
  <c r="O127" i="4" a="1"/>
  <c r="O127" i="4" s="1"/>
  <c r="AG126" i="4"/>
  <c r="Y125" i="4"/>
  <c r="F142" i="10" s="1"/>
  <c r="AH127" i="4" a="1"/>
  <c r="AH127" i="4" s="1"/>
  <c r="AC127" i="4"/>
  <c r="AB127" i="4"/>
  <c r="AA127" i="4" a="1"/>
  <c r="AA127" i="4" s="1"/>
  <c r="Z127" i="4" a="1"/>
  <c r="Z127" i="4" s="1"/>
  <c r="AI127" i="4"/>
  <c r="AF127" i="4" a="1"/>
  <c r="AF127" i="4" s="1"/>
  <c r="AE127" i="4"/>
  <c r="AD127" i="4"/>
  <c r="F126" i="4" a="1"/>
  <c r="F126" i="4" s="1"/>
  <c r="D143" i="10" s="1"/>
  <c r="N127" i="4" a="1"/>
  <c r="N127" i="4" s="1"/>
  <c r="G127" i="4"/>
  <c r="E144" i="10" s="1"/>
  <c r="J127" i="4"/>
  <c r="L127" i="4"/>
  <c r="K127" i="4"/>
  <c r="M127" i="4"/>
  <c r="I127" i="4" a="1"/>
  <c r="I127" i="4" s="1"/>
  <c r="H127" i="4" a="1"/>
  <c r="H127" i="4" s="1"/>
  <c r="E126" i="4"/>
  <c r="C143" i="10" s="1"/>
  <c r="Q126" i="4"/>
  <c r="S126" i="4" a="1"/>
  <c r="S126" i="4" s="1"/>
  <c r="T126" i="4" a="1"/>
  <c r="T126" i="4" s="1"/>
  <c r="R126" i="4" a="1"/>
  <c r="R126" i="4" s="1"/>
  <c r="U126" i="4" a="1"/>
  <c r="U126" i="4" s="1"/>
  <c r="B127" i="4"/>
  <c r="V127" i="4" s="1" a="1"/>
  <c r="V127" i="4" s="1"/>
  <c r="C127" i="4"/>
  <c r="W127" i="4"/>
  <c r="A128" i="4"/>
  <c r="B142" i="10"/>
  <c r="G140" i="10"/>
  <c r="K140" i="10" s="1"/>
  <c r="L139" i="10"/>
  <c r="X123" i="4"/>
  <c r="H142" i="10"/>
  <c r="AJ124" i="4"/>
  <c r="G141" i="10" s="1"/>
  <c r="B143" i="10"/>
  <c r="P128" i="4" l="1" a="1"/>
  <c r="P128" i="4" s="1"/>
  <c r="O128" i="4" a="1"/>
  <c r="O128" i="4" s="1"/>
  <c r="AG127" i="4"/>
  <c r="Y126" i="4"/>
  <c r="F143" i="10" s="1"/>
  <c r="AH128" i="4" a="1"/>
  <c r="AH128" i="4" s="1"/>
  <c r="AE128" i="4"/>
  <c r="AD128" i="4"/>
  <c r="AC128" i="4"/>
  <c r="AB128" i="4"/>
  <c r="AA128" i="4" a="1"/>
  <c r="AA128" i="4" s="1"/>
  <c r="AI128" i="4"/>
  <c r="Z128" i="4" a="1"/>
  <c r="Z128" i="4" s="1"/>
  <c r="AF128" i="4" a="1"/>
  <c r="AF128" i="4" s="1"/>
  <c r="F127" i="4" a="1"/>
  <c r="F127" i="4" s="1"/>
  <c r="D144" i="10" s="1"/>
  <c r="N128" i="4" a="1"/>
  <c r="N128" i="4" s="1"/>
  <c r="J128" i="4"/>
  <c r="G128" i="4"/>
  <c r="E145" i="10" s="1"/>
  <c r="K128" i="4"/>
  <c r="M128" i="4"/>
  <c r="L128" i="4"/>
  <c r="H128" i="4" a="1"/>
  <c r="H128" i="4" s="1"/>
  <c r="I128" i="4" a="1"/>
  <c r="I128" i="4" s="1"/>
  <c r="E127" i="4"/>
  <c r="C144" i="10" s="1"/>
  <c r="Q127" i="4"/>
  <c r="T127" i="4" a="1"/>
  <c r="T127" i="4" s="1"/>
  <c r="S127" i="4" a="1"/>
  <c r="S127" i="4" s="1"/>
  <c r="R127" i="4" a="1"/>
  <c r="R127" i="4" s="1"/>
  <c r="U127" i="4" a="1"/>
  <c r="U127" i="4" s="1"/>
  <c r="B128" i="4"/>
  <c r="V128" i="4" s="1" a="1"/>
  <c r="V128" i="4" s="1"/>
  <c r="C128" i="4"/>
  <c r="W128" i="4"/>
  <c r="B145" i="10"/>
  <c r="H145" i="10"/>
  <c r="A129" i="4"/>
  <c r="K141" i="10"/>
  <c r="L140" i="10"/>
  <c r="X124" i="4"/>
  <c r="H143" i="10"/>
  <c r="AJ125" i="4"/>
  <c r="P129" i="4" l="1" a="1"/>
  <c r="P129" i="4" s="1"/>
  <c r="O129" i="4" a="1"/>
  <c r="O129" i="4" s="1"/>
  <c r="AG128" i="4"/>
  <c r="Y127" i="4"/>
  <c r="F144" i="10" s="1"/>
  <c r="AH129" i="4" a="1"/>
  <c r="AH129" i="4" s="1"/>
  <c r="AI129" i="4"/>
  <c r="AF129" i="4" a="1"/>
  <c r="AF129" i="4" s="1"/>
  <c r="AE129" i="4"/>
  <c r="AD129" i="4"/>
  <c r="AC129" i="4"/>
  <c r="AA129" i="4" a="1"/>
  <c r="AA129" i="4" s="1"/>
  <c r="Z129" i="4" a="1"/>
  <c r="Z129" i="4" s="1"/>
  <c r="AB129" i="4"/>
  <c r="F128" i="4" a="1"/>
  <c r="F128" i="4" s="1"/>
  <c r="D145" i="10" s="1"/>
  <c r="N129" i="4" a="1"/>
  <c r="N129" i="4" s="1"/>
  <c r="G129" i="4"/>
  <c r="E146" i="10" s="1"/>
  <c r="J129" i="4"/>
  <c r="K129" i="4"/>
  <c r="L129" i="4"/>
  <c r="M129" i="4"/>
  <c r="I129" i="4" a="1"/>
  <c r="I129" i="4" s="1"/>
  <c r="H129" i="4" a="1"/>
  <c r="H129" i="4" s="1"/>
  <c r="E128" i="4"/>
  <c r="C145" i="10" s="1"/>
  <c r="T128" i="4" a="1"/>
  <c r="T128" i="4" s="1"/>
  <c r="R128" i="4" a="1"/>
  <c r="R128" i="4" s="1"/>
  <c r="Q128" i="4"/>
  <c r="S128" i="4" a="1"/>
  <c r="S128" i="4" s="1"/>
  <c r="U128" i="4" a="1"/>
  <c r="U128" i="4" s="1"/>
  <c r="B129" i="4"/>
  <c r="V129" i="4" s="1" a="1"/>
  <c r="V129" i="4" s="1"/>
  <c r="C129" i="4"/>
  <c r="W129" i="4"/>
  <c r="B146" i="10"/>
  <c r="H146" i="10"/>
  <c r="A130" i="4"/>
  <c r="B144" i="10"/>
  <c r="G142" i="10"/>
  <c r="K142" i="10" s="1"/>
  <c r="L141" i="10"/>
  <c r="X125" i="4"/>
  <c r="H144" i="10"/>
  <c r="AJ126" i="4"/>
  <c r="G143" i="10" s="1"/>
  <c r="P130" i="4" l="1" a="1"/>
  <c r="P130" i="4" s="1"/>
  <c r="O130" i="4" a="1"/>
  <c r="O130" i="4" s="1"/>
  <c r="AG129" i="4"/>
  <c r="Y128" i="4"/>
  <c r="F145" i="10" s="1"/>
  <c r="AH130" i="4" a="1"/>
  <c r="AH130" i="4" s="1"/>
  <c r="Z130" i="4" a="1"/>
  <c r="Z130" i="4" s="1"/>
  <c r="AI130" i="4"/>
  <c r="AF130" i="4" a="1"/>
  <c r="AF130" i="4" s="1"/>
  <c r="AE130" i="4"/>
  <c r="AC130" i="4"/>
  <c r="AB130" i="4"/>
  <c r="AA130" i="4" a="1"/>
  <c r="AA130" i="4" s="1"/>
  <c r="AD130" i="4"/>
  <c r="F129" i="4" a="1"/>
  <c r="F129" i="4" s="1"/>
  <c r="D146" i="10" s="1"/>
  <c r="N130" i="4" a="1"/>
  <c r="N130" i="4" s="1"/>
  <c r="G130" i="4"/>
  <c r="E147" i="10" s="1"/>
  <c r="J130" i="4"/>
  <c r="K130" i="4"/>
  <c r="L130" i="4"/>
  <c r="M130" i="4"/>
  <c r="I130" i="4" a="1"/>
  <c r="I130" i="4" s="1"/>
  <c r="H130" i="4" a="1"/>
  <c r="H130" i="4" s="1"/>
  <c r="E129" i="4"/>
  <c r="C146" i="10" s="1"/>
  <c r="T129" i="4" a="1"/>
  <c r="T129" i="4" s="1"/>
  <c r="Q129" i="4"/>
  <c r="S129" i="4" a="1"/>
  <c r="S129" i="4" s="1"/>
  <c r="R129" i="4" a="1"/>
  <c r="R129" i="4" s="1"/>
  <c r="U129" i="4" a="1"/>
  <c r="U129" i="4" s="1"/>
  <c r="B130" i="4"/>
  <c r="V130" i="4" s="1" a="1"/>
  <c r="V130" i="4" s="1"/>
  <c r="C130" i="4"/>
  <c r="W130" i="4"/>
  <c r="B147" i="10"/>
  <c r="H147" i="10"/>
  <c r="A131" i="4"/>
  <c r="K143" i="10"/>
  <c r="L142" i="10"/>
  <c r="X126" i="4"/>
  <c r="AJ127" i="4"/>
  <c r="P131" i="4" l="1" a="1"/>
  <c r="P131" i="4" s="1"/>
  <c r="O131" i="4" a="1"/>
  <c r="O131" i="4" s="1"/>
  <c r="AG130" i="4"/>
  <c r="Y129" i="4"/>
  <c r="F146" i="10" s="1"/>
  <c r="AH131" i="4" a="1"/>
  <c r="AH131" i="4" s="1"/>
  <c r="AA131" i="4" a="1"/>
  <c r="AA131" i="4" s="1"/>
  <c r="Z131" i="4" a="1"/>
  <c r="Z131" i="4" s="1"/>
  <c r="AI131" i="4"/>
  <c r="AE131" i="4"/>
  <c r="AD131" i="4"/>
  <c r="AC131" i="4"/>
  <c r="AB131" i="4"/>
  <c r="AF131" i="4" a="1"/>
  <c r="AF131" i="4" s="1"/>
  <c r="F130" i="4" a="1"/>
  <c r="F130" i="4" s="1"/>
  <c r="D147" i="10" s="1"/>
  <c r="N131" i="4" a="1"/>
  <c r="N131" i="4" s="1"/>
  <c r="G131" i="4"/>
  <c r="E148" i="10" s="1"/>
  <c r="K131" i="4"/>
  <c r="J131" i="4"/>
  <c r="L131" i="4"/>
  <c r="M131" i="4"/>
  <c r="H131" i="4" a="1"/>
  <c r="H131" i="4" s="1"/>
  <c r="I131" i="4" a="1"/>
  <c r="I131" i="4" s="1"/>
  <c r="E130" i="4"/>
  <c r="C147" i="10" s="1"/>
  <c r="T130" i="4" a="1"/>
  <c r="T130" i="4" s="1"/>
  <c r="Q130" i="4"/>
  <c r="S130" i="4" a="1"/>
  <c r="S130" i="4" s="1"/>
  <c r="R130" i="4" a="1"/>
  <c r="R130" i="4" s="1"/>
  <c r="U130" i="4" a="1"/>
  <c r="U130" i="4" s="1"/>
  <c r="B131" i="4"/>
  <c r="V131" i="4" s="1" a="1"/>
  <c r="V131" i="4" s="1"/>
  <c r="C131" i="4"/>
  <c r="W131" i="4"/>
  <c r="B148" i="10"/>
  <c r="H148" i="10"/>
  <c r="A132" i="4"/>
  <c r="G144" i="10"/>
  <c r="K144" i="10" s="1"/>
  <c r="L143" i="10"/>
  <c r="X127" i="4"/>
  <c r="AJ128" i="4"/>
  <c r="G145" i="10" s="1"/>
  <c r="P132" i="4" l="1" a="1"/>
  <c r="P132" i="4" s="1"/>
  <c r="O132" i="4" a="1"/>
  <c r="O132" i="4" s="1"/>
  <c r="AG131" i="4"/>
  <c r="Y130" i="4"/>
  <c r="F147" i="10" s="1"/>
  <c r="AH132" i="4" a="1"/>
  <c r="AH132" i="4" s="1"/>
  <c r="AD132" i="4"/>
  <c r="AC132" i="4"/>
  <c r="AB132" i="4"/>
  <c r="AA132" i="4" a="1"/>
  <c r="AA132" i="4" s="1"/>
  <c r="Z132" i="4" a="1"/>
  <c r="Z132" i="4" s="1"/>
  <c r="AI132" i="4"/>
  <c r="AF132" i="4" a="1"/>
  <c r="AF132" i="4" s="1"/>
  <c r="AE132" i="4"/>
  <c r="F131" i="4" a="1"/>
  <c r="F131" i="4" s="1"/>
  <c r="D148" i="10" s="1"/>
  <c r="N132" i="4" a="1"/>
  <c r="N132" i="4" s="1"/>
  <c r="G132" i="4"/>
  <c r="E149" i="10" s="1"/>
  <c r="J132" i="4"/>
  <c r="L132" i="4"/>
  <c r="M132" i="4"/>
  <c r="K132" i="4"/>
  <c r="H132" i="4" a="1"/>
  <c r="H132" i="4" s="1"/>
  <c r="I132" i="4" a="1"/>
  <c r="I132" i="4" s="1"/>
  <c r="E131" i="4"/>
  <c r="C148" i="10" s="1"/>
  <c r="S131" i="4" a="1"/>
  <c r="S131" i="4" s="1"/>
  <c r="Q131" i="4"/>
  <c r="T131" i="4" a="1"/>
  <c r="T131" i="4" s="1"/>
  <c r="R131" i="4" a="1"/>
  <c r="R131" i="4" s="1"/>
  <c r="U131" i="4" a="1"/>
  <c r="U131" i="4" s="1"/>
  <c r="B132" i="4"/>
  <c r="V132" i="4" s="1" a="1"/>
  <c r="V132" i="4" s="1"/>
  <c r="C132" i="4"/>
  <c r="W132" i="4"/>
  <c r="B149" i="10"/>
  <c r="K145" i="10"/>
  <c r="H149" i="10"/>
  <c r="A133" i="4"/>
  <c r="L144" i="10"/>
  <c r="X128" i="4"/>
  <c r="AJ129" i="4"/>
  <c r="G146" i="10" s="1"/>
  <c r="P133" i="4" l="1" a="1"/>
  <c r="P133" i="4" s="1"/>
  <c r="O133" i="4" a="1"/>
  <c r="O133" i="4" s="1"/>
  <c r="AG132" i="4"/>
  <c r="Y131" i="4"/>
  <c r="F148" i="10" s="1"/>
  <c r="AH133" i="4" a="1"/>
  <c r="AH133" i="4" s="1"/>
  <c r="AF133" i="4" a="1"/>
  <c r="AF133" i="4" s="1"/>
  <c r="AE133" i="4"/>
  <c r="AD133" i="4"/>
  <c r="AC133" i="4"/>
  <c r="AB133" i="4"/>
  <c r="Z133" i="4" a="1"/>
  <c r="Z133" i="4" s="1"/>
  <c r="AI133" i="4"/>
  <c r="AA133" i="4" a="1"/>
  <c r="AA133" i="4" s="1"/>
  <c r="F132" i="4" a="1"/>
  <c r="F132" i="4" s="1"/>
  <c r="D149" i="10" s="1"/>
  <c r="N133" i="4" a="1"/>
  <c r="N133" i="4" s="1"/>
  <c r="G133" i="4"/>
  <c r="E150" i="10" s="1"/>
  <c r="K133" i="4"/>
  <c r="J133" i="4"/>
  <c r="L133" i="4"/>
  <c r="M133" i="4"/>
  <c r="H133" i="4" a="1"/>
  <c r="H133" i="4" s="1"/>
  <c r="I133" i="4" a="1"/>
  <c r="I133" i="4" s="1"/>
  <c r="E132" i="4"/>
  <c r="C149" i="10" s="1"/>
  <c r="Q132" i="4"/>
  <c r="T132" i="4" a="1"/>
  <c r="T132" i="4" s="1"/>
  <c r="S132" i="4" a="1"/>
  <c r="S132" i="4" s="1"/>
  <c r="R132" i="4" a="1"/>
  <c r="R132" i="4" s="1"/>
  <c r="U132" i="4" a="1"/>
  <c r="U132" i="4" s="1"/>
  <c r="B133" i="4"/>
  <c r="V133" i="4" s="1" a="1"/>
  <c r="V133" i="4" s="1"/>
  <c r="C133" i="4"/>
  <c r="W133" i="4"/>
  <c r="B150" i="10"/>
  <c r="K146" i="10"/>
  <c r="L145" i="10"/>
  <c r="H150" i="10"/>
  <c r="A134" i="4"/>
  <c r="X129" i="4"/>
  <c r="AJ130" i="4"/>
  <c r="G147" i="10" s="1"/>
  <c r="P134" i="4" l="1" a="1"/>
  <c r="P134" i="4" s="1"/>
  <c r="O134" i="4" a="1"/>
  <c r="O134" i="4" s="1"/>
  <c r="AG133" i="4"/>
  <c r="Y132" i="4"/>
  <c r="F149" i="10" s="1"/>
  <c r="AH134" i="4" a="1"/>
  <c r="AH134" i="4" s="1"/>
  <c r="AI134" i="4"/>
  <c r="AF134" i="4" a="1"/>
  <c r="AF134" i="4" s="1"/>
  <c r="AE134" i="4"/>
  <c r="AC134" i="4"/>
  <c r="AB134" i="4"/>
  <c r="AA134" i="4" a="1"/>
  <c r="AA134" i="4" s="1"/>
  <c r="Z134" i="4" a="1"/>
  <c r="Z134" i="4" s="1"/>
  <c r="AD134" i="4"/>
  <c r="F133" i="4" a="1"/>
  <c r="F133" i="4" s="1"/>
  <c r="D150" i="10" s="1"/>
  <c r="N134" i="4" a="1"/>
  <c r="N134" i="4" s="1"/>
  <c r="G134" i="4"/>
  <c r="E151" i="10" s="1"/>
  <c r="K134" i="4"/>
  <c r="J134" i="4"/>
  <c r="L134" i="4"/>
  <c r="M134" i="4"/>
  <c r="I134" i="4" a="1"/>
  <c r="I134" i="4" s="1"/>
  <c r="H134" i="4" a="1"/>
  <c r="H134" i="4" s="1"/>
  <c r="E133" i="4"/>
  <c r="C150" i="10" s="1"/>
  <c r="Q133" i="4"/>
  <c r="T133" i="4" a="1"/>
  <c r="T133" i="4" s="1"/>
  <c r="S133" i="4" a="1"/>
  <c r="S133" i="4" s="1"/>
  <c r="R133" i="4" a="1"/>
  <c r="R133" i="4" s="1"/>
  <c r="U133" i="4" a="1"/>
  <c r="U133" i="4" s="1"/>
  <c r="B134" i="4"/>
  <c r="V134" i="4" s="1" a="1"/>
  <c r="V134" i="4" s="1"/>
  <c r="C134" i="4"/>
  <c r="W134" i="4"/>
  <c r="B151" i="10"/>
  <c r="L146" i="10"/>
  <c r="K147" i="10"/>
  <c r="H151" i="10"/>
  <c r="A135" i="4"/>
  <c r="X130" i="4"/>
  <c r="AJ131" i="4"/>
  <c r="G148" i="10" s="1"/>
  <c r="P135" i="4" l="1" a="1"/>
  <c r="P135" i="4" s="1"/>
  <c r="O135" i="4" a="1"/>
  <c r="O135" i="4" s="1"/>
  <c r="AG134" i="4"/>
  <c r="Y133" i="4"/>
  <c r="F150" i="10" s="1"/>
  <c r="AH135" i="4" a="1"/>
  <c r="AH135" i="4" s="1"/>
  <c r="AA135" i="4" a="1"/>
  <c r="AA135" i="4" s="1"/>
  <c r="Z135" i="4" a="1"/>
  <c r="Z135" i="4" s="1"/>
  <c r="AI135" i="4"/>
  <c r="AE135" i="4"/>
  <c r="AD135" i="4"/>
  <c r="AC135" i="4"/>
  <c r="AB135" i="4"/>
  <c r="AF135" i="4" a="1"/>
  <c r="AF135" i="4" s="1"/>
  <c r="F134" i="4" a="1"/>
  <c r="F134" i="4" s="1"/>
  <c r="D151" i="10" s="1"/>
  <c r="N135" i="4" a="1"/>
  <c r="N135" i="4" s="1"/>
  <c r="G135" i="4"/>
  <c r="E152" i="10" s="1"/>
  <c r="K135" i="4"/>
  <c r="J135" i="4"/>
  <c r="L135" i="4"/>
  <c r="M135" i="4"/>
  <c r="I135" i="4" a="1"/>
  <c r="I135" i="4" s="1"/>
  <c r="H135" i="4" a="1"/>
  <c r="H135" i="4" s="1"/>
  <c r="E134" i="4"/>
  <c r="C151" i="10" s="1"/>
  <c r="U134" i="4" a="1"/>
  <c r="U134" i="4" s="1"/>
  <c r="S134" i="4" a="1"/>
  <c r="S134" i="4" s="1"/>
  <c r="Q134" i="4"/>
  <c r="T134" i="4" a="1"/>
  <c r="T134" i="4" s="1"/>
  <c r="R134" i="4" a="1"/>
  <c r="R134" i="4" s="1"/>
  <c r="B135" i="4"/>
  <c r="V135" i="4" s="1" a="1"/>
  <c r="V135" i="4" s="1"/>
  <c r="C135" i="4"/>
  <c r="W135" i="4"/>
  <c r="B152" i="10"/>
  <c r="L147" i="10"/>
  <c r="K148" i="10"/>
  <c r="H152" i="10"/>
  <c r="A136" i="4"/>
  <c r="X131" i="4"/>
  <c r="AJ132" i="4"/>
  <c r="G149" i="10" s="1"/>
  <c r="P136" i="4" l="1" a="1"/>
  <c r="P136" i="4" s="1"/>
  <c r="O136" i="4" a="1"/>
  <c r="O136" i="4" s="1"/>
  <c r="AG135" i="4"/>
  <c r="Y134" i="4"/>
  <c r="F151" i="10" s="1"/>
  <c r="AH136" i="4" a="1"/>
  <c r="AH136" i="4" s="1"/>
  <c r="AB136" i="4"/>
  <c r="AA136" i="4" a="1"/>
  <c r="AA136" i="4" s="1"/>
  <c r="Z136" i="4" a="1"/>
  <c r="Z136" i="4" s="1"/>
  <c r="AF136" i="4" a="1"/>
  <c r="AF136" i="4" s="1"/>
  <c r="AE136" i="4"/>
  <c r="AD136" i="4"/>
  <c r="AC136" i="4"/>
  <c r="AI136" i="4"/>
  <c r="F135" i="4" a="1"/>
  <c r="F135" i="4" s="1"/>
  <c r="D152" i="10" s="1"/>
  <c r="N136" i="4" a="1"/>
  <c r="N136" i="4" s="1"/>
  <c r="J136" i="4"/>
  <c r="G136" i="4"/>
  <c r="E153" i="10" s="1"/>
  <c r="K136" i="4"/>
  <c r="M136" i="4"/>
  <c r="L136" i="4"/>
  <c r="H136" i="4" a="1"/>
  <c r="H136" i="4" s="1"/>
  <c r="I136" i="4" a="1"/>
  <c r="I136" i="4" s="1"/>
  <c r="E135" i="4"/>
  <c r="C152" i="10" s="1"/>
  <c r="T135" i="4" a="1"/>
  <c r="T135" i="4" s="1"/>
  <c r="S135" i="4" a="1"/>
  <c r="S135" i="4" s="1"/>
  <c r="Q135" i="4"/>
  <c r="R135" i="4" a="1"/>
  <c r="R135" i="4" s="1"/>
  <c r="U135" i="4" a="1"/>
  <c r="U135" i="4" s="1"/>
  <c r="B136" i="4"/>
  <c r="V136" i="4" s="1" a="1"/>
  <c r="V136" i="4" s="1"/>
  <c r="C136" i="4"/>
  <c r="W136" i="4"/>
  <c r="B153" i="10"/>
  <c r="L148" i="10"/>
  <c r="K149" i="10"/>
  <c r="H153" i="10"/>
  <c r="A137" i="4"/>
  <c r="X132" i="4"/>
  <c r="AJ133" i="4"/>
  <c r="G150" i="10" s="1"/>
  <c r="P137" i="4" l="1" a="1"/>
  <c r="P137" i="4" s="1"/>
  <c r="O137" i="4" a="1"/>
  <c r="O137" i="4" s="1"/>
  <c r="AG136" i="4"/>
  <c r="Y135" i="4"/>
  <c r="F152" i="10" s="1"/>
  <c r="AH137" i="4" a="1"/>
  <c r="AH137" i="4" s="1"/>
  <c r="AC137" i="4"/>
  <c r="AB137" i="4"/>
  <c r="AA137" i="4" a="1"/>
  <c r="AA137" i="4" s="1"/>
  <c r="Z137" i="4" a="1"/>
  <c r="Z137" i="4" s="1"/>
  <c r="AI137" i="4"/>
  <c r="AF137" i="4" a="1"/>
  <c r="AF137" i="4" s="1"/>
  <c r="AE137" i="4"/>
  <c r="AD137" i="4"/>
  <c r="F136" i="4" a="1"/>
  <c r="F136" i="4" s="1"/>
  <c r="D153" i="10" s="1"/>
  <c r="N137" i="4" a="1"/>
  <c r="N137" i="4" s="1"/>
  <c r="G137" i="4"/>
  <c r="E154" i="10" s="1"/>
  <c r="K137" i="4"/>
  <c r="L137" i="4"/>
  <c r="M137" i="4"/>
  <c r="I137" i="4" a="1"/>
  <c r="I137" i="4" s="1"/>
  <c r="J137" i="4"/>
  <c r="H137" i="4" a="1"/>
  <c r="H137" i="4" s="1"/>
  <c r="E136" i="4"/>
  <c r="C153" i="10" s="1"/>
  <c r="T136" i="4" a="1"/>
  <c r="T136" i="4" s="1"/>
  <c r="Q136" i="4"/>
  <c r="S136" i="4" a="1"/>
  <c r="S136" i="4" s="1"/>
  <c r="R136" i="4" a="1"/>
  <c r="R136" i="4" s="1"/>
  <c r="U136" i="4" a="1"/>
  <c r="U136" i="4" s="1"/>
  <c r="B137" i="4"/>
  <c r="V137" i="4" s="1" a="1"/>
  <c r="V137" i="4" s="1"/>
  <c r="C137" i="4"/>
  <c r="W137" i="4"/>
  <c r="B154" i="10"/>
  <c r="L149" i="10"/>
  <c r="K150" i="10"/>
  <c r="H154" i="10"/>
  <c r="A138" i="4"/>
  <c r="X133" i="4"/>
  <c r="AJ134" i="4"/>
  <c r="G151" i="10" s="1"/>
  <c r="P138" i="4" l="1" a="1"/>
  <c r="P138" i="4" s="1"/>
  <c r="O138" i="4" a="1"/>
  <c r="O138" i="4" s="1"/>
  <c r="AG137" i="4"/>
  <c r="Y136" i="4"/>
  <c r="F153" i="10" s="1"/>
  <c r="AH138" i="4" a="1"/>
  <c r="AH138" i="4" s="1"/>
  <c r="AF138" i="4" a="1"/>
  <c r="AF138" i="4" s="1"/>
  <c r="AE138" i="4"/>
  <c r="AD138" i="4"/>
  <c r="AC138" i="4"/>
  <c r="AB138" i="4"/>
  <c r="Z138" i="4" a="1"/>
  <c r="Z138" i="4" s="1"/>
  <c r="AI138" i="4"/>
  <c r="AA138" i="4" a="1"/>
  <c r="AA138" i="4" s="1"/>
  <c r="F137" i="4" a="1"/>
  <c r="F137" i="4" s="1"/>
  <c r="D154" i="10" s="1"/>
  <c r="N138" i="4" a="1"/>
  <c r="N138" i="4" s="1"/>
  <c r="G138" i="4"/>
  <c r="E155" i="10" s="1"/>
  <c r="J138" i="4"/>
  <c r="M138" i="4"/>
  <c r="K138" i="4"/>
  <c r="L138" i="4"/>
  <c r="H138" i="4" a="1"/>
  <c r="H138" i="4" s="1"/>
  <c r="I138" i="4" a="1"/>
  <c r="I138" i="4" s="1"/>
  <c r="E137" i="4"/>
  <c r="C154" i="10" s="1"/>
  <c r="Q137" i="4"/>
  <c r="T137" i="4" a="1"/>
  <c r="T137" i="4" s="1"/>
  <c r="S137" i="4" a="1"/>
  <c r="S137" i="4" s="1"/>
  <c r="R137" i="4" a="1"/>
  <c r="R137" i="4" s="1"/>
  <c r="U137" i="4" a="1"/>
  <c r="U137" i="4" s="1"/>
  <c r="B138" i="4"/>
  <c r="V138" i="4" s="1" a="1"/>
  <c r="V138" i="4" s="1"/>
  <c r="C138" i="4"/>
  <c r="W138" i="4"/>
  <c r="B155" i="10"/>
  <c r="L150" i="10"/>
  <c r="K151" i="10"/>
  <c r="H155" i="10"/>
  <c r="A139" i="4"/>
  <c r="X134" i="4"/>
  <c r="AJ135" i="4"/>
  <c r="G152" i="10" s="1"/>
  <c r="P139" i="4" l="1" a="1"/>
  <c r="P139" i="4" s="1"/>
  <c r="O139" i="4" a="1"/>
  <c r="O139" i="4" s="1"/>
  <c r="AG138" i="4"/>
  <c r="Y137" i="4"/>
  <c r="F154" i="10" s="1"/>
  <c r="AH139" i="4" a="1"/>
  <c r="AH139" i="4" s="1"/>
  <c r="AF139" i="4" a="1"/>
  <c r="AF139" i="4" s="1"/>
  <c r="AE139" i="4"/>
  <c r="AD139" i="4"/>
  <c r="AC139" i="4"/>
  <c r="AB139" i="4"/>
  <c r="AA139" i="4" a="1"/>
  <c r="AA139" i="4" s="1"/>
  <c r="Z139" i="4" a="1"/>
  <c r="Z139" i="4" s="1"/>
  <c r="AI139" i="4"/>
  <c r="F138" i="4" a="1"/>
  <c r="F138" i="4" s="1"/>
  <c r="D155" i="10" s="1"/>
  <c r="N139" i="4" a="1"/>
  <c r="N139" i="4" s="1"/>
  <c r="J139" i="4"/>
  <c r="G139" i="4"/>
  <c r="E156" i="10" s="1"/>
  <c r="K139" i="4"/>
  <c r="M139" i="4"/>
  <c r="H139" i="4" a="1"/>
  <c r="H139" i="4" s="1"/>
  <c r="L139" i="4"/>
  <c r="I139" i="4" a="1"/>
  <c r="I139" i="4" s="1"/>
  <c r="E138" i="4"/>
  <c r="C155" i="10" s="1"/>
  <c r="S138" i="4" a="1"/>
  <c r="S138" i="4" s="1"/>
  <c r="Q138" i="4"/>
  <c r="T138" i="4" a="1"/>
  <c r="T138" i="4" s="1"/>
  <c r="R138" i="4" a="1"/>
  <c r="R138" i="4" s="1"/>
  <c r="U138" i="4" a="1"/>
  <c r="U138" i="4" s="1"/>
  <c r="B139" i="4"/>
  <c r="V139" i="4" s="1" a="1"/>
  <c r="V139" i="4" s="1"/>
  <c r="C139" i="4"/>
  <c r="W139" i="4"/>
  <c r="B156" i="10"/>
  <c r="L151" i="10"/>
  <c r="K152" i="10"/>
  <c r="H156" i="10"/>
  <c r="A140" i="4"/>
  <c r="X135" i="4"/>
  <c r="AJ136" i="4"/>
  <c r="G153" i="10" s="1"/>
  <c r="P140" i="4" l="1" a="1"/>
  <c r="P140" i="4" s="1"/>
  <c r="O140" i="4" a="1"/>
  <c r="O140" i="4" s="1"/>
  <c r="AG139" i="4"/>
  <c r="Y138" i="4"/>
  <c r="F155" i="10" s="1"/>
  <c r="AH140" i="4" a="1"/>
  <c r="AH140" i="4" s="1"/>
  <c r="AI140" i="4"/>
  <c r="AF140" i="4" a="1"/>
  <c r="AF140" i="4" s="1"/>
  <c r="AE140" i="4"/>
  <c r="AD140" i="4"/>
  <c r="AB140" i="4"/>
  <c r="AA140" i="4" a="1"/>
  <c r="AA140" i="4" s="1"/>
  <c r="Z140" i="4" a="1"/>
  <c r="Z140" i="4" s="1"/>
  <c r="AC140" i="4"/>
  <c r="F139" i="4" a="1"/>
  <c r="F139" i="4" s="1"/>
  <c r="D156" i="10" s="1"/>
  <c r="N140" i="4" a="1"/>
  <c r="N140" i="4" s="1"/>
  <c r="G140" i="4"/>
  <c r="E157" i="10" s="1"/>
  <c r="L140" i="4"/>
  <c r="K140" i="4"/>
  <c r="J140" i="4"/>
  <c r="M140" i="4"/>
  <c r="I140" i="4" a="1"/>
  <c r="I140" i="4" s="1"/>
  <c r="H140" i="4" a="1"/>
  <c r="H140" i="4" s="1"/>
  <c r="E139" i="4"/>
  <c r="C156" i="10" s="1"/>
  <c r="Q139" i="4"/>
  <c r="S139" i="4" a="1"/>
  <c r="S139" i="4" s="1"/>
  <c r="T139" i="4" a="1"/>
  <c r="T139" i="4" s="1"/>
  <c r="R139" i="4" a="1"/>
  <c r="R139" i="4" s="1"/>
  <c r="U139" i="4" a="1"/>
  <c r="U139" i="4" s="1"/>
  <c r="B140" i="4"/>
  <c r="V140" i="4" s="1" a="1"/>
  <c r="V140" i="4" s="1"/>
  <c r="C140" i="4"/>
  <c r="W140" i="4"/>
  <c r="B157" i="10"/>
  <c r="L152" i="10"/>
  <c r="K153" i="10"/>
  <c r="H157" i="10"/>
  <c r="A141" i="4"/>
  <c r="X136" i="4"/>
  <c r="AJ137" i="4"/>
  <c r="G154" i="10" s="1"/>
  <c r="P141" i="4" l="1" a="1"/>
  <c r="P141" i="4" s="1"/>
  <c r="O141" i="4" a="1"/>
  <c r="O141" i="4" s="1"/>
  <c r="AG140" i="4"/>
  <c r="Y139" i="4"/>
  <c r="F156" i="10" s="1"/>
  <c r="AH141" i="4" a="1"/>
  <c r="AH141" i="4" s="1"/>
  <c r="AA141" i="4" a="1"/>
  <c r="AA141" i="4" s="1"/>
  <c r="Z141" i="4" a="1"/>
  <c r="Z141" i="4" s="1"/>
  <c r="AI141" i="4"/>
  <c r="AE141" i="4"/>
  <c r="AD141" i="4"/>
  <c r="AC141" i="4"/>
  <c r="AB141" i="4"/>
  <c r="AF141" i="4" a="1"/>
  <c r="AF141" i="4" s="1"/>
  <c r="F140" i="4" a="1"/>
  <c r="F140" i="4" s="1"/>
  <c r="D157" i="10" s="1"/>
  <c r="N141" i="4" a="1"/>
  <c r="N141" i="4" s="1"/>
  <c r="G141" i="4"/>
  <c r="E158" i="10" s="1"/>
  <c r="J141" i="4"/>
  <c r="K141" i="4"/>
  <c r="L141" i="4"/>
  <c r="M141" i="4"/>
  <c r="H141" i="4" a="1"/>
  <c r="H141" i="4" s="1"/>
  <c r="I141" i="4" a="1"/>
  <c r="I141" i="4" s="1"/>
  <c r="E140" i="4"/>
  <c r="C157" i="10" s="1"/>
  <c r="T140" i="4" a="1"/>
  <c r="T140" i="4" s="1"/>
  <c r="R140" i="4" a="1"/>
  <c r="R140" i="4" s="1"/>
  <c r="Q140" i="4"/>
  <c r="S140" i="4" a="1"/>
  <c r="S140" i="4" s="1"/>
  <c r="U140" i="4" a="1"/>
  <c r="U140" i="4" s="1"/>
  <c r="B141" i="4"/>
  <c r="V141" i="4" s="1" a="1"/>
  <c r="V141" i="4" s="1"/>
  <c r="C141" i="4"/>
  <c r="W141" i="4"/>
  <c r="B158" i="10"/>
  <c r="L153" i="10"/>
  <c r="K154" i="10"/>
  <c r="H158" i="10"/>
  <c r="A142" i="4"/>
  <c r="X137" i="4"/>
  <c r="AJ138" i="4"/>
  <c r="G155" i="10" s="1"/>
  <c r="P142" i="4" l="1" a="1"/>
  <c r="P142" i="4" s="1"/>
  <c r="O142" i="4" a="1"/>
  <c r="O142" i="4" s="1"/>
  <c r="AG141" i="4"/>
  <c r="Y140" i="4"/>
  <c r="F157" i="10" s="1"/>
  <c r="AH142" i="4" a="1"/>
  <c r="AH142" i="4" s="1"/>
  <c r="AB142" i="4"/>
  <c r="AA142" i="4" a="1"/>
  <c r="AA142" i="4" s="1"/>
  <c r="Z142" i="4" a="1"/>
  <c r="Z142" i="4" s="1"/>
  <c r="AI142" i="4"/>
  <c r="AF142" i="4" a="1"/>
  <c r="AF142" i="4" s="1"/>
  <c r="AE142" i="4"/>
  <c r="AD142" i="4"/>
  <c r="AC142" i="4"/>
  <c r="F141" i="4" a="1"/>
  <c r="F141" i="4" s="1"/>
  <c r="D158" i="10" s="1"/>
  <c r="N142" i="4" a="1"/>
  <c r="N142" i="4" s="1"/>
  <c r="G142" i="4"/>
  <c r="E159" i="10" s="1"/>
  <c r="J142" i="4"/>
  <c r="K142" i="4"/>
  <c r="L142" i="4"/>
  <c r="M142" i="4"/>
  <c r="I142" i="4" a="1"/>
  <c r="I142" i="4" s="1"/>
  <c r="H142" i="4" a="1"/>
  <c r="H142" i="4" s="1"/>
  <c r="E141" i="4"/>
  <c r="C158" i="10" s="1"/>
  <c r="T141" i="4" a="1"/>
  <c r="T141" i="4" s="1"/>
  <c r="R141" i="4" a="1"/>
  <c r="R141" i="4" s="1"/>
  <c r="Q141" i="4"/>
  <c r="S141" i="4" a="1"/>
  <c r="S141" i="4" s="1"/>
  <c r="U141" i="4" a="1"/>
  <c r="U141" i="4" s="1"/>
  <c r="B142" i="4"/>
  <c r="V142" i="4" s="1" a="1"/>
  <c r="V142" i="4" s="1"/>
  <c r="C142" i="4"/>
  <c r="W142" i="4"/>
  <c r="B159" i="10"/>
  <c r="L154" i="10"/>
  <c r="K155" i="10"/>
  <c r="H159" i="10"/>
  <c r="A143" i="4"/>
  <c r="X138" i="4"/>
  <c r="AJ139" i="4"/>
  <c r="G156" i="10" s="1"/>
  <c r="P143" i="4" l="1" a="1"/>
  <c r="P143" i="4" s="1"/>
  <c r="O143" i="4" a="1"/>
  <c r="O143" i="4" s="1"/>
  <c r="AG142" i="4"/>
  <c r="Y141" i="4"/>
  <c r="F158" i="10" s="1"/>
  <c r="AH143" i="4" a="1"/>
  <c r="AH143" i="4" s="1"/>
  <c r="AE143" i="4"/>
  <c r="AD143" i="4"/>
  <c r="AC143" i="4"/>
  <c r="AB143" i="4"/>
  <c r="AA143" i="4" a="1"/>
  <c r="AA143" i="4" s="1"/>
  <c r="AI143" i="4"/>
  <c r="Z143" i="4" a="1"/>
  <c r="Z143" i="4" s="1"/>
  <c r="AF143" i="4" a="1"/>
  <c r="AF143" i="4" s="1"/>
  <c r="F142" i="4" a="1"/>
  <c r="F142" i="4" s="1"/>
  <c r="D159" i="10" s="1"/>
  <c r="N143" i="4" a="1"/>
  <c r="N143" i="4" s="1"/>
  <c r="G143" i="4"/>
  <c r="E160" i="10" s="1"/>
  <c r="J143" i="4"/>
  <c r="K143" i="4"/>
  <c r="L143" i="4"/>
  <c r="M143" i="4"/>
  <c r="I143" i="4" a="1"/>
  <c r="I143" i="4" s="1"/>
  <c r="H143" i="4" a="1"/>
  <c r="H143" i="4" s="1"/>
  <c r="E142" i="4"/>
  <c r="C159" i="10" s="1"/>
  <c r="T142" i="4" a="1"/>
  <c r="T142" i="4" s="1"/>
  <c r="S142" i="4" a="1"/>
  <c r="S142" i="4" s="1"/>
  <c r="Q142" i="4"/>
  <c r="R142" i="4" a="1"/>
  <c r="R142" i="4" s="1"/>
  <c r="U142" i="4" a="1"/>
  <c r="U142" i="4" s="1"/>
  <c r="B143" i="4"/>
  <c r="U143" i="4" s="1" a="1"/>
  <c r="U143" i="4" s="1"/>
  <c r="C143" i="4"/>
  <c r="W143" i="4"/>
  <c r="B160" i="10"/>
  <c r="L155" i="10"/>
  <c r="K156" i="10"/>
  <c r="H160" i="10"/>
  <c r="A144" i="4"/>
  <c r="X139" i="4"/>
  <c r="AJ140" i="4"/>
  <c r="G157" i="10" s="1"/>
  <c r="P144" i="4" l="1" a="1"/>
  <c r="P144" i="4" s="1"/>
  <c r="O144" i="4" a="1"/>
  <c r="O144" i="4" s="1"/>
  <c r="AG143" i="4"/>
  <c r="Y142" i="4"/>
  <c r="F159" i="10" s="1"/>
  <c r="AH144" i="4" a="1"/>
  <c r="AH144" i="4" s="1"/>
  <c r="AI144" i="4"/>
  <c r="AF144" i="4" a="1"/>
  <c r="AF144" i="4" s="1"/>
  <c r="AE144" i="4"/>
  <c r="AD144" i="4"/>
  <c r="AC144" i="4"/>
  <c r="AA144" i="4" a="1"/>
  <c r="AA144" i="4" s="1"/>
  <c r="Z144" i="4" a="1"/>
  <c r="Z144" i="4" s="1"/>
  <c r="AB144" i="4"/>
  <c r="F143" i="4" a="1"/>
  <c r="F143" i="4" s="1"/>
  <c r="D160" i="10" s="1"/>
  <c r="N144" i="4" a="1"/>
  <c r="N144" i="4" s="1"/>
  <c r="G144" i="4"/>
  <c r="E161" i="10" s="1"/>
  <c r="J144" i="4"/>
  <c r="K144" i="4"/>
  <c r="L144" i="4"/>
  <c r="M144" i="4"/>
  <c r="H144" i="4" a="1"/>
  <c r="H144" i="4" s="1"/>
  <c r="I144" i="4" a="1"/>
  <c r="I144" i="4" s="1"/>
  <c r="E143" i="4"/>
  <c r="C160" i="10" s="1"/>
  <c r="T143" i="4" a="1"/>
  <c r="T143" i="4" s="1"/>
  <c r="S143" i="4" a="1"/>
  <c r="S143" i="4" s="1"/>
  <c r="Q143" i="4"/>
  <c r="R143" i="4" a="1"/>
  <c r="R143" i="4" s="1"/>
  <c r="V143" i="4" a="1"/>
  <c r="V143" i="4" s="1"/>
  <c r="B144" i="4"/>
  <c r="V144" i="4" s="1" a="1"/>
  <c r="V144" i="4" s="1"/>
  <c r="C144" i="4"/>
  <c r="W144" i="4"/>
  <c r="B161" i="10"/>
  <c r="L156" i="10"/>
  <c r="K157" i="10"/>
  <c r="H161" i="10"/>
  <c r="A145" i="4"/>
  <c r="X140" i="4"/>
  <c r="AJ141" i="4"/>
  <c r="G158" i="10" s="1"/>
  <c r="P145" i="4" l="1" a="1"/>
  <c r="P145" i="4" s="1"/>
  <c r="O145" i="4" a="1"/>
  <c r="O145" i="4" s="1"/>
  <c r="AG144" i="4"/>
  <c r="Y143" i="4"/>
  <c r="F160" i="10" s="1"/>
  <c r="AH145" i="4" a="1"/>
  <c r="AH145" i="4" s="1"/>
  <c r="AI145" i="4"/>
  <c r="AF145" i="4" a="1"/>
  <c r="AF145" i="4" s="1"/>
  <c r="AE145" i="4"/>
  <c r="AC145" i="4"/>
  <c r="AB145" i="4"/>
  <c r="AA145" i="4" a="1"/>
  <c r="AA145" i="4" s="1"/>
  <c r="AD145" i="4"/>
  <c r="Z145" i="4" a="1"/>
  <c r="Z145" i="4" s="1"/>
  <c r="F144" i="4" a="1"/>
  <c r="F144" i="4" s="1"/>
  <c r="D161" i="10" s="1"/>
  <c r="N145" i="4" a="1"/>
  <c r="N145" i="4" s="1"/>
  <c r="G145" i="4"/>
  <c r="E162" i="10" s="1"/>
  <c r="J145" i="4"/>
  <c r="K145" i="4"/>
  <c r="L145" i="4"/>
  <c r="M145" i="4"/>
  <c r="I145" i="4" a="1"/>
  <c r="I145" i="4" s="1"/>
  <c r="H145" i="4" a="1"/>
  <c r="H145" i="4" s="1"/>
  <c r="E144" i="4"/>
  <c r="C161" i="10" s="1"/>
  <c r="S144" i="4" a="1"/>
  <c r="S144" i="4" s="1"/>
  <c r="T144" i="4" a="1"/>
  <c r="T144" i="4" s="1"/>
  <c r="Q144" i="4"/>
  <c r="R144" i="4" a="1"/>
  <c r="R144" i="4" s="1"/>
  <c r="U144" i="4" a="1"/>
  <c r="U144" i="4" s="1"/>
  <c r="B145" i="4"/>
  <c r="V145" i="4" s="1" a="1"/>
  <c r="V145" i="4" s="1"/>
  <c r="C145" i="4"/>
  <c r="W145" i="4"/>
  <c r="B162" i="10"/>
  <c r="L157" i="10"/>
  <c r="K158" i="10"/>
  <c r="H162" i="10"/>
  <c r="A146" i="4"/>
  <c r="X141" i="4"/>
  <c r="AJ142" i="4"/>
  <c r="G159" i="10" s="1"/>
  <c r="P146" i="4" l="1" a="1"/>
  <c r="P146" i="4" s="1"/>
  <c r="O146" i="4" a="1"/>
  <c r="O146" i="4" s="1"/>
  <c r="AG145" i="4"/>
  <c r="Y144" i="4"/>
  <c r="F161" i="10" s="1"/>
  <c r="AH146" i="4" a="1"/>
  <c r="AH146" i="4" s="1"/>
  <c r="AA146" i="4" a="1"/>
  <c r="AA146" i="4" s="1"/>
  <c r="Z146" i="4" a="1"/>
  <c r="Z146" i="4" s="1"/>
  <c r="AI146" i="4"/>
  <c r="AF146" i="4" a="1"/>
  <c r="AF146" i="4" s="1"/>
  <c r="AE146" i="4"/>
  <c r="AD146" i="4"/>
  <c r="AC146" i="4"/>
  <c r="AB146" i="4"/>
  <c r="F145" i="4" a="1"/>
  <c r="F145" i="4" s="1"/>
  <c r="D162" i="10" s="1"/>
  <c r="N146" i="4" a="1"/>
  <c r="N146" i="4" s="1"/>
  <c r="G146" i="4"/>
  <c r="E163" i="10" s="1"/>
  <c r="K146" i="4"/>
  <c r="J146" i="4"/>
  <c r="L146" i="4"/>
  <c r="H146" i="4" a="1"/>
  <c r="H146" i="4" s="1"/>
  <c r="I146" i="4" a="1"/>
  <c r="I146" i="4" s="1"/>
  <c r="M146" i="4"/>
  <c r="E145" i="4"/>
  <c r="C162" i="10" s="1"/>
  <c r="Q145" i="4"/>
  <c r="T145" i="4" a="1"/>
  <c r="T145" i="4" s="1"/>
  <c r="S145" i="4" a="1"/>
  <c r="S145" i="4" s="1"/>
  <c r="R145" i="4" a="1"/>
  <c r="R145" i="4" s="1"/>
  <c r="U145" i="4" a="1"/>
  <c r="U145" i="4" s="1"/>
  <c r="B146" i="4"/>
  <c r="V146" i="4" s="1" a="1"/>
  <c r="V146" i="4" s="1"/>
  <c r="C146" i="4"/>
  <c r="W146" i="4"/>
  <c r="B163" i="10"/>
  <c r="L158" i="10"/>
  <c r="K159" i="10"/>
  <c r="H163" i="10"/>
  <c r="A147" i="4"/>
  <c r="X142" i="4"/>
  <c r="AJ143" i="4"/>
  <c r="G160" i="10" s="1"/>
  <c r="P147" i="4" l="1" a="1"/>
  <c r="P147" i="4" s="1"/>
  <c r="O147" i="4" a="1"/>
  <c r="O147" i="4" s="1"/>
  <c r="AG146" i="4"/>
  <c r="Y145" i="4"/>
  <c r="F162" i="10" s="1"/>
  <c r="AH147" i="4" a="1"/>
  <c r="AH147" i="4" s="1"/>
  <c r="AC147" i="4"/>
  <c r="AB147" i="4"/>
  <c r="AA147" i="4" a="1"/>
  <c r="AA147" i="4" s="1"/>
  <c r="Z147" i="4" a="1"/>
  <c r="Z147" i="4" s="1"/>
  <c r="AI147" i="4"/>
  <c r="AF147" i="4" a="1"/>
  <c r="AF147" i="4" s="1"/>
  <c r="AE147" i="4"/>
  <c r="AD147" i="4"/>
  <c r="F146" i="4" a="1"/>
  <c r="F146" i="4" s="1"/>
  <c r="D163" i="10" s="1"/>
  <c r="N147" i="4" a="1"/>
  <c r="N147" i="4" s="1"/>
  <c r="G147" i="4"/>
  <c r="E164" i="10" s="1"/>
  <c r="K147" i="4"/>
  <c r="J147" i="4"/>
  <c r="L147" i="4"/>
  <c r="M147" i="4"/>
  <c r="H147" i="4" a="1"/>
  <c r="H147" i="4" s="1"/>
  <c r="I147" i="4" a="1"/>
  <c r="I147" i="4" s="1"/>
  <c r="E146" i="4"/>
  <c r="C163" i="10" s="1"/>
  <c r="S146" i="4" a="1"/>
  <c r="S146" i="4" s="1"/>
  <c r="Q146" i="4"/>
  <c r="T146" i="4" a="1"/>
  <c r="T146" i="4" s="1"/>
  <c r="R146" i="4" a="1"/>
  <c r="R146" i="4" s="1"/>
  <c r="U146" i="4" a="1"/>
  <c r="U146" i="4" s="1"/>
  <c r="B147" i="4"/>
  <c r="V147" i="4" s="1" a="1"/>
  <c r="V147" i="4" s="1"/>
  <c r="C147" i="4"/>
  <c r="W147" i="4"/>
  <c r="B164" i="10"/>
  <c r="L159" i="10"/>
  <c r="K160" i="10"/>
  <c r="H164" i="10"/>
  <c r="A148" i="4"/>
  <c r="X143" i="4"/>
  <c r="AJ144" i="4"/>
  <c r="G161" i="10" s="1"/>
  <c r="P148" i="4" l="1" a="1"/>
  <c r="P148" i="4" s="1"/>
  <c r="O148" i="4" a="1"/>
  <c r="O148" i="4" s="1"/>
  <c r="AG147" i="4"/>
  <c r="Y146" i="4"/>
  <c r="F163" i="10" s="1"/>
  <c r="AH148" i="4" a="1"/>
  <c r="AH148" i="4" s="1"/>
  <c r="AE148" i="4"/>
  <c r="AD148" i="4"/>
  <c r="AC148" i="4"/>
  <c r="AB148" i="4"/>
  <c r="AA148" i="4" a="1"/>
  <c r="AA148" i="4" s="1"/>
  <c r="Z148" i="4" a="1"/>
  <c r="Z148" i="4" s="1"/>
  <c r="AI148" i="4"/>
  <c r="AF148" i="4" a="1"/>
  <c r="AF148" i="4" s="1"/>
  <c r="F147" i="4" a="1"/>
  <c r="F147" i="4" s="1"/>
  <c r="D164" i="10" s="1"/>
  <c r="N148" i="4" a="1"/>
  <c r="N148" i="4" s="1"/>
  <c r="G148" i="4"/>
  <c r="E165" i="10" s="1"/>
  <c r="J148" i="4"/>
  <c r="L148" i="4"/>
  <c r="K148" i="4"/>
  <c r="M148" i="4"/>
  <c r="I148" i="4" a="1"/>
  <c r="I148" i="4" s="1"/>
  <c r="H148" i="4" a="1"/>
  <c r="H148" i="4" s="1"/>
  <c r="E147" i="4"/>
  <c r="C164" i="10" s="1"/>
  <c r="T147" i="4" a="1"/>
  <c r="T147" i="4" s="1"/>
  <c r="Q147" i="4"/>
  <c r="S147" i="4" a="1"/>
  <c r="S147" i="4" s="1"/>
  <c r="R147" i="4" a="1"/>
  <c r="R147" i="4" s="1"/>
  <c r="U147" i="4" a="1"/>
  <c r="U147" i="4" s="1"/>
  <c r="B148" i="4"/>
  <c r="V148" i="4" s="1" a="1"/>
  <c r="V148" i="4" s="1"/>
  <c r="C148" i="4"/>
  <c r="W148" i="4"/>
  <c r="B165" i="10"/>
  <c r="L160" i="10"/>
  <c r="K161" i="10"/>
  <c r="H165" i="10"/>
  <c r="A149" i="4"/>
  <c r="X144" i="4"/>
  <c r="AJ145" i="4"/>
  <c r="G162" i="10" s="1"/>
  <c r="P149" i="4" l="1" a="1"/>
  <c r="P149" i="4" s="1"/>
  <c r="O149" i="4" a="1"/>
  <c r="O149" i="4" s="1"/>
  <c r="AG148" i="4"/>
  <c r="Y147" i="4"/>
  <c r="F164" i="10" s="1"/>
  <c r="AH149" i="4" a="1"/>
  <c r="AH149" i="4" s="1"/>
  <c r="AF149" i="4" a="1"/>
  <c r="AF149" i="4" s="1"/>
  <c r="AE149" i="4"/>
  <c r="AD149" i="4"/>
  <c r="AC149" i="4"/>
  <c r="AB149" i="4"/>
  <c r="Z149" i="4" a="1"/>
  <c r="Z149" i="4" s="1"/>
  <c r="AI149" i="4"/>
  <c r="AA149" i="4" a="1"/>
  <c r="AA149" i="4" s="1"/>
  <c r="F148" i="4" a="1"/>
  <c r="F148" i="4" s="1"/>
  <c r="D165" i="10" s="1"/>
  <c r="N149" i="4" a="1"/>
  <c r="N149" i="4" s="1"/>
  <c r="G149" i="4"/>
  <c r="E166" i="10" s="1"/>
  <c r="J149" i="4"/>
  <c r="K149" i="4"/>
  <c r="M149" i="4"/>
  <c r="L149" i="4"/>
  <c r="I149" i="4" a="1"/>
  <c r="I149" i="4" s="1"/>
  <c r="H149" i="4" a="1"/>
  <c r="H149" i="4" s="1"/>
  <c r="E148" i="4"/>
  <c r="C165" i="10" s="1"/>
  <c r="T148" i="4" a="1"/>
  <c r="T148" i="4" s="1"/>
  <c r="S148" i="4" a="1"/>
  <c r="S148" i="4" s="1"/>
  <c r="Q148" i="4"/>
  <c r="R148" i="4" a="1"/>
  <c r="R148" i="4" s="1"/>
  <c r="U148" i="4" a="1"/>
  <c r="U148" i="4" s="1"/>
  <c r="B149" i="4"/>
  <c r="V149" i="4" s="1" a="1"/>
  <c r="V149" i="4" s="1"/>
  <c r="C149" i="4"/>
  <c r="W149" i="4"/>
  <c r="B166" i="10"/>
  <c r="L161" i="10"/>
  <c r="K162" i="10"/>
  <c r="H166" i="10"/>
  <c r="A150" i="4"/>
  <c r="X145" i="4"/>
  <c r="AJ146" i="4"/>
  <c r="G163" i="10" s="1"/>
  <c r="P150" i="4" l="1" a="1"/>
  <c r="P150" i="4" s="1"/>
  <c r="O150" i="4" a="1"/>
  <c r="O150" i="4" s="1"/>
  <c r="AG149" i="4"/>
  <c r="Y148" i="4"/>
  <c r="F165" i="10" s="1"/>
  <c r="AH150" i="4" a="1"/>
  <c r="AH150" i="4" s="1"/>
  <c r="AI150" i="4"/>
  <c r="AF150" i="4" a="1"/>
  <c r="AF150" i="4" s="1"/>
  <c r="AE150" i="4"/>
  <c r="AD150" i="4"/>
  <c r="AB150" i="4"/>
  <c r="AA150" i="4" a="1"/>
  <c r="AA150" i="4" s="1"/>
  <c r="Z150" i="4" a="1"/>
  <c r="Z150" i="4" s="1"/>
  <c r="AC150" i="4"/>
  <c r="F149" i="4" a="1"/>
  <c r="F149" i="4" s="1"/>
  <c r="D166" i="10" s="1"/>
  <c r="N150" i="4" a="1"/>
  <c r="N150" i="4" s="1"/>
  <c r="G150" i="4"/>
  <c r="E167" i="10" s="1"/>
  <c r="J150" i="4"/>
  <c r="M150" i="4"/>
  <c r="K150" i="4"/>
  <c r="L150" i="4"/>
  <c r="H150" i="4" a="1"/>
  <c r="H150" i="4" s="1"/>
  <c r="I150" i="4" a="1"/>
  <c r="I150" i="4" s="1"/>
  <c r="E149" i="4"/>
  <c r="C166" i="10" s="1"/>
  <c r="T149" i="4" a="1"/>
  <c r="T149" i="4" s="1"/>
  <c r="Q149" i="4"/>
  <c r="S149" i="4" a="1"/>
  <c r="S149" i="4" s="1"/>
  <c r="R149" i="4" a="1"/>
  <c r="R149" i="4" s="1"/>
  <c r="U149" i="4" a="1"/>
  <c r="U149" i="4" s="1"/>
  <c r="B150" i="4"/>
  <c r="V150" i="4" s="1" a="1"/>
  <c r="V150" i="4" s="1"/>
  <c r="C150" i="4"/>
  <c r="W150" i="4"/>
  <c r="B167" i="10"/>
  <c r="L162" i="10"/>
  <c r="K163" i="10"/>
  <c r="H167" i="10"/>
  <c r="A151" i="4"/>
  <c r="X146" i="4"/>
  <c r="AJ147" i="4"/>
  <c r="G164" i="10" s="1"/>
  <c r="P151" i="4" l="1" a="1"/>
  <c r="P151" i="4" s="1"/>
  <c r="O151" i="4" a="1"/>
  <c r="O151" i="4" s="1"/>
  <c r="AG150" i="4"/>
  <c r="Y149" i="4"/>
  <c r="F166" i="10" s="1"/>
  <c r="AH151" i="4" a="1"/>
  <c r="AH151" i="4" s="1"/>
  <c r="Z151" i="4" a="1"/>
  <c r="Z151" i="4" s="1"/>
  <c r="AI151" i="4"/>
  <c r="AF151" i="4" a="1"/>
  <c r="AF151" i="4" s="1"/>
  <c r="AE151" i="4"/>
  <c r="AC151" i="4"/>
  <c r="AB151" i="4"/>
  <c r="AA151" i="4" a="1"/>
  <c r="AA151" i="4" s="1"/>
  <c r="AD151" i="4"/>
  <c r="F150" i="4" a="1"/>
  <c r="F150" i="4" s="1"/>
  <c r="D167" i="10" s="1"/>
  <c r="N151" i="4" a="1"/>
  <c r="N151" i="4" s="1"/>
  <c r="G151" i="4"/>
  <c r="E168" i="10" s="1"/>
  <c r="J151" i="4"/>
  <c r="K151" i="4"/>
  <c r="M151" i="4"/>
  <c r="L151" i="4"/>
  <c r="H151" i="4" a="1"/>
  <c r="H151" i="4" s="1"/>
  <c r="I151" i="4" a="1"/>
  <c r="I151" i="4" s="1"/>
  <c r="E150" i="4"/>
  <c r="C167" i="10" s="1"/>
  <c r="Q150" i="4"/>
  <c r="T150" i="4" a="1"/>
  <c r="T150" i="4" s="1"/>
  <c r="S150" i="4" a="1"/>
  <c r="S150" i="4" s="1"/>
  <c r="R150" i="4" a="1"/>
  <c r="R150" i="4" s="1"/>
  <c r="U150" i="4" a="1"/>
  <c r="U150" i="4" s="1"/>
  <c r="B151" i="4"/>
  <c r="V151" i="4" s="1" a="1"/>
  <c r="V151" i="4" s="1"/>
  <c r="C151" i="4"/>
  <c r="W151" i="4"/>
  <c r="B168" i="10"/>
  <c r="L163" i="10"/>
  <c r="K164" i="10"/>
  <c r="H168" i="10"/>
  <c r="A152" i="4"/>
  <c r="X147" i="4"/>
  <c r="AJ148" i="4"/>
  <c r="G165" i="10" s="1"/>
  <c r="P152" i="4" l="1" a="1"/>
  <c r="P152" i="4" s="1"/>
  <c r="O152" i="4" a="1"/>
  <c r="O152" i="4" s="1"/>
  <c r="AG151" i="4"/>
  <c r="Y150" i="4"/>
  <c r="F167" i="10" s="1"/>
  <c r="AH152" i="4" a="1"/>
  <c r="AH152" i="4" s="1"/>
  <c r="Z152" i="4" a="1"/>
  <c r="Z152" i="4" s="1"/>
  <c r="AI152" i="4"/>
  <c r="AE152" i="4"/>
  <c r="AD152" i="4"/>
  <c r="AC152" i="4"/>
  <c r="AB152" i="4"/>
  <c r="AF152" i="4" a="1"/>
  <c r="AF152" i="4" s="1"/>
  <c r="AA152" i="4" a="1"/>
  <c r="AA152" i="4" s="1"/>
  <c r="F151" i="4" a="1"/>
  <c r="F151" i="4" s="1"/>
  <c r="D168" i="10" s="1"/>
  <c r="N152" i="4" a="1"/>
  <c r="N152" i="4" s="1"/>
  <c r="G152" i="4"/>
  <c r="E169" i="10" s="1"/>
  <c r="L152" i="4"/>
  <c r="K152" i="4"/>
  <c r="J152" i="4"/>
  <c r="M152" i="4"/>
  <c r="H152" i="4" a="1"/>
  <c r="H152" i="4" s="1"/>
  <c r="I152" i="4" a="1"/>
  <c r="I152" i="4" s="1"/>
  <c r="E151" i="4"/>
  <c r="C168" i="10" s="1"/>
  <c r="S151" i="4" a="1"/>
  <c r="S151" i="4" s="1"/>
  <c r="Q151" i="4"/>
  <c r="T151" i="4" a="1"/>
  <c r="T151" i="4" s="1"/>
  <c r="R151" i="4" a="1"/>
  <c r="R151" i="4" s="1"/>
  <c r="U151" i="4" a="1"/>
  <c r="U151" i="4" s="1"/>
  <c r="B152" i="4"/>
  <c r="V152" i="4" s="1" a="1"/>
  <c r="V152" i="4" s="1"/>
  <c r="C152" i="4"/>
  <c r="W152" i="4"/>
  <c r="B169" i="10"/>
  <c r="L164" i="10"/>
  <c r="K165" i="10"/>
  <c r="H169" i="10"/>
  <c r="A153" i="4"/>
  <c r="X148" i="4"/>
  <c r="AJ149" i="4"/>
  <c r="G166" i="10" s="1"/>
  <c r="P153" i="4" l="1" a="1"/>
  <c r="P153" i="4" s="1"/>
  <c r="O153" i="4" a="1"/>
  <c r="O153" i="4" s="1"/>
  <c r="AG152" i="4"/>
  <c r="Y151" i="4"/>
  <c r="F168" i="10" s="1"/>
  <c r="AH153" i="4" a="1"/>
  <c r="AH153" i="4" s="1"/>
  <c r="AC153" i="4"/>
  <c r="AB153" i="4"/>
  <c r="AA153" i="4" a="1"/>
  <c r="AA153" i="4" s="1"/>
  <c r="Z153" i="4" a="1"/>
  <c r="Z153" i="4" s="1"/>
  <c r="AI153" i="4"/>
  <c r="AF153" i="4" a="1"/>
  <c r="AF153" i="4" s="1"/>
  <c r="AE153" i="4"/>
  <c r="AD153" i="4"/>
  <c r="F152" i="4" a="1"/>
  <c r="F152" i="4" s="1"/>
  <c r="D169" i="10" s="1"/>
  <c r="N153" i="4" a="1"/>
  <c r="N153" i="4" s="1"/>
  <c r="G153" i="4"/>
  <c r="E170" i="10" s="1"/>
  <c r="K153" i="4"/>
  <c r="L153" i="4"/>
  <c r="M153" i="4"/>
  <c r="J153" i="4"/>
  <c r="H153" i="4" a="1"/>
  <c r="H153" i="4" s="1"/>
  <c r="I153" i="4" a="1"/>
  <c r="I153" i="4" s="1"/>
  <c r="E152" i="4"/>
  <c r="C169" i="10" s="1"/>
  <c r="Q152" i="4"/>
  <c r="S152" i="4" a="1"/>
  <c r="S152" i="4" s="1"/>
  <c r="T152" i="4" a="1"/>
  <c r="T152" i="4" s="1"/>
  <c r="R152" i="4" a="1"/>
  <c r="R152" i="4" s="1"/>
  <c r="U152" i="4" a="1"/>
  <c r="U152" i="4" s="1"/>
  <c r="B153" i="4"/>
  <c r="V153" i="4" s="1" a="1"/>
  <c r="V153" i="4" s="1"/>
  <c r="C153" i="4"/>
  <c r="W153" i="4"/>
  <c r="B170" i="10"/>
  <c r="L165" i="10"/>
  <c r="K166" i="10"/>
  <c r="H170" i="10"/>
  <c r="A154" i="4"/>
  <c r="X149" i="4"/>
  <c r="AJ150" i="4"/>
  <c r="G167" i="10" s="1"/>
  <c r="P154" i="4" l="1" a="1"/>
  <c r="P154" i="4" s="1"/>
  <c r="O154" i="4" a="1"/>
  <c r="O154" i="4" s="1"/>
  <c r="AG153" i="4"/>
  <c r="Y152" i="4"/>
  <c r="F169" i="10" s="1"/>
  <c r="AH154" i="4" a="1"/>
  <c r="AH154" i="4" s="1"/>
  <c r="AE154" i="4"/>
  <c r="AD154" i="4"/>
  <c r="AC154" i="4"/>
  <c r="AB154" i="4"/>
  <c r="AA154" i="4" a="1"/>
  <c r="AA154" i="4" s="1"/>
  <c r="Z154" i="4" a="1"/>
  <c r="Z154" i="4" s="1"/>
  <c r="AI154" i="4"/>
  <c r="AF154" i="4" a="1"/>
  <c r="AF154" i="4" s="1"/>
  <c r="F153" i="4" a="1"/>
  <c r="F153" i="4" s="1"/>
  <c r="D170" i="10" s="1"/>
  <c r="N154" i="4" a="1"/>
  <c r="N154" i="4" s="1"/>
  <c r="G154" i="4"/>
  <c r="E171" i="10" s="1"/>
  <c r="J154" i="4"/>
  <c r="K154" i="4"/>
  <c r="M154" i="4"/>
  <c r="L154" i="4"/>
  <c r="I154" i="4" a="1"/>
  <c r="I154" i="4" s="1"/>
  <c r="H154" i="4" a="1"/>
  <c r="H154" i="4" s="1"/>
  <c r="E153" i="4"/>
  <c r="C170" i="10" s="1"/>
  <c r="Q153" i="4"/>
  <c r="T153" i="4" a="1"/>
  <c r="T153" i="4" s="1"/>
  <c r="S153" i="4" a="1"/>
  <c r="S153" i="4" s="1"/>
  <c r="R153" i="4" a="1"/>
  <c r="R153" i="4" s="1"/>
  <c r="U153" i="4" a="1"/>
  <c r="U153" i="4" s="1"/>
  <c r="B154" i="4"/>
  <c r="V154" i="4" s="1" a="1"/>
  <c r="V154" i="4" s="1"/>
  <c r="C154" i="4"/>
  <c r="W154" i="4"/>
  <c r="B171" i="10"/>
  <c r="L166" i="10"/>
  <c r="K167" i="10"/>
  <c r="H171" i="10"/>
  <c r="A155" i="4"/>
  <c r="X150" i="4"/>
  <c r="AJ151" i="4"/>
  <c r="G168" i="10" s="1"/>
  <c r="P155" i="4" l="1" a="1"/>
  <c r="P155" i="4" s="1"/>
  <c r="O155" i="4" a="1"/>
  <c r="O155" i="4" s="1"/>
  <c r="AG154" i="4"/>
  <c r="Y153" i="4"/>
  <c r="F170" i="10" s="1"/>
  <c r="AH155" i="4" a="1"/>
  <c r="AH155" i="4" s="1"/>
  <c r="AI155" i="4"/>
  <c r="AF155" i="4" a="1"/>
  <c r="AF155" i="4" s="1"/>
  <c r="AE155" i="4"/>
  <c r="AD155" i="4"/>
  <c r="AC155" i="4"/>
  <c r="AA155" i="4" a="1"/>
  <c r="AA155" i="4" s="1"/>
  <c r="Z155" i="4" a="1"/>
  <c r="Z155" i="4" s="1"/>
  <c r="AB155" i="4"/>
  <c r="F154" i="4" a="1"/>
  <c r="F154" i="4" s="1"/>
  <c r="D171" i="10" s="1"/>
  <c r="N155" i="4" a="1"/>
  <c r="N155" i="4" s="1"/>
  <c r="G155" i="4"/>
  <c r="E172" i="10" s="1"/>
  <c r="J155" i="4"/>
  <c r="K155" i="4"/>
  <c r="M155" i="4"/>
  <c r="L155" i="4"/>
  <c r="H155" i="4" a="1"/>
  <c r="H155" i="4" s="1"/>
  <c r="I155" i="4" a="1"/>
  <c r="I155" i="4" s="1"/>
  <c r="E154" i="4"/>
  <c r="C171" i="10" s="1"/>
  <c r="T154" i="4" a="1"/>
  <c r="T154" i="4" s="1"/>
  <c r="S154" i="4" a="1"/>
  <c r="S154" i="4" s="1"/>
  <c r="Q154" i="4"/>
  <c r="R154" i="4" a="1"/>
  <c r="R154" i="4" s="1"/>
  <c r="U154" i="4" a="1"/>
  <c r="U154" i="4" s="1"/>
  <c r="B155" i="4"/>
  <c r="V155" i="4" s="1" a="1"/>
  <c r="V155" i="4" s="1"/>
  <c r="C155" i="4"/>
  <c r="W155" i="4"/>
  <c r="B172" i="10"/>
  <c r="L167" i="10"/>
  <c r="K168" i="10"/>
  <c r="H172" i="10"/>
  <c r="A156" i="4"/>
  <c r="X151" i="4"/>
  <c r="AJ152" i="4"/>
  <c r="G169" i="10" s="1"/>
  <c r="P156" i="4" l="1" a="1"/>
  <c r="P156" i="4" s="1"/>
  <c r="O156" i="4" a="1"/>
  <c r="O156" i="4" s="1"/>
  <c r="AG155" i="4"/>
  <c r="Y154" i="4"/>
  <c r="F171" i="10" s="1"/>
  <c r="AH156" i="4" a="1"/>
  <c r="AH156" i="4" s="1"/>
  <c r="Z156" i="4" a="1"/>
  <c r="Z156" i="4" s="1"/>
  <c r="AI156" i="4"/>
  <c r="AE156" i="4"/>
  <c r="AD156" i="4"/>
  <c r="AC156" i="4"/>
  <c r="AB156" i="4"/>
  <c r="AA156" i="4" a="1"/>
  <c r="AA156" i="4" s="1"/>
  <c r="AF156" i="4" a="1"/>
  <c r="AF156" i="4" s="1"/>
  <c r="F155" i="4" a="1"/>
  <c r="F155" i="4" s="1"/>
  <c r="D172" i="10" s="1"/>
  <c r="N156" i="4" a="1"/>
  <c r="N156" i="4" s="1"/>
  <c r="G156" i="4"/>
  <c r="E173" i="10" s="1"/>
  <c r="K156" i="4"/>
  <c r="J156" i="4"/>
  <c r="L156" i="4"/>
  <c r="M156" i="4"/>
  <c r="H156" i="4" a="1"/>
  <c r="H156" i="4" s="1"/>
  <c r="I156" i="4" a="1"/>
  <c r="I156" i="4" s="1"/>
  <c r="E155" i="4"/>
  <c r="C172" i="10" s="1"/>
  <c r="T155" i="4" a="1"/>
  <c r="T155" i="4" s="1"/>
  <c r="Q155" i="4"/>
  <c r="S155" i="4" a="1"/>
  <c r="S155" i="4" s="1"/>
  <c r="R155" i="4" a="1"/>
  <c r="R155" i="4" s="1"/>
  <c r="U155" i="4" a="1"/>
  <c r="U155" i="4" s="1"/>
  <c r="B156" i="4"/>
  <c r="V156" i="4" s="1" a="1"/>
  <c r="V156" i="4" s="1"/>
  <c r="C156" i="4"/>
  <c r="W156" i="4"/>
  <c r="L168" i="10"/>
  <c r="K169" i="10"/>
  <c r="A157" i="4"/>
  <c r="X152" i="4"/>
  <c r="AJ153" i="4"/>
  <c r="G170" i="10" s="1"/>
  <c r="P157" i="4" l="1" a="1"/>
  <c r="P157" i="4" s="1"/>
  <c r="O157" i="4" a="1"/>
  <c r="O157" i="4" s="1"/>
  <c r="AG156" i="4"/>
  <c r="Y155" i="4"/>
  <c r="F172" i="10" s="1"/>
  <c r="AH157" i="4" a="1"/>
  <c r="AH157" i="4" s="1"/>
  <c r="AC157" i="4"/>
  <c r="AB157" i="4"/>
  <c r="AA157" i="4" a="1"/>
  <c r="AA157" i="4" s="1"/>
  <c r="Z157" i="4" a="1"/>
  <c r="Z157" i="4" s="1"/>
  <c r="AI157" i="4"/>
  <c r="AF157" i="4" a="1"/>
  <c r="AF157" i="4" s="1"/>
  <c r="AE157" i="4"/>
  <c r="AD157" i="4"/>
  <c r="F156" i="4" a="1"/>
  <c r="F156" i="4" s="1"/>
  <c r="D173" i="10" s="1"/>
  <c r="N157" i="4" a="1"/>
  <c r="N157" i="4" s="1"/>
  <c r="G157" i="4"/>
  <c r="E174" i="10" s="1"/>
  <c r="K157" i="4"/>
  <c r="J157" i="4"/>
  <c r="L157" i="4"/>
  <c r="M157" i="4"/>
  <c r="H157" i="4" a="1"/>
  <c r="H157" i="4" s="1"/>
  <c r="I157" i="4" a="1"/>
  <c r="I157" i="4" s="1"/>
  <c r="E156" i="4"/>
  <c r="C173" i="10" s="1"/>
  <c r="Q156" i="4"/>
  <c r="S156" i="4" a="1"/>
  <c r="S156" i="4" s="1"/>
  <c r="T156" i="4" a="1"/>
  <c r="T156" i="4" s="1"/>
  <c r="R156" i="4" a="1"/>
  <c r="R156" i="4" s="1"/>
  <c r="U156" i="4" a="1"/>
  <c r="U156" i="4" s="1"/>
  <c r="B157" i="4"/>
  <c r="V157" i="4" s="1" a="1"/>
  <c r="V157" i="4" s="1"/>
  <c r="C157" i="4"/>
  <c r="W157" i="4"/>
  <c r="L169" i="10"/>
  <c r="K170" i="10"/>
  <c r="A158" i="4"/>
  <c r="X153" i="4"/>
  <c r="AJ154" i="4"/>
  <c r="G171" i="10" s="1"/>
  <c r="B173" i="10"/>
  <c r="P158" i="4" l="1" a="1"/>
  <c r="P158" i="4" s="1"/>
  <c r="O158" i="4" a="1"/>
  <c r="O158" i="4" s="1"/>
  <c r="AG157" i="4"/>
  <c r="Y156" i="4"/>
  <c r="F173" i="10" s="1"/>
  <c r="AH158" i="4" a="1"/>
  <c r="AH158" i="4" s="1"/>
  <c r="AF158" i="4" a="1"/>
  <c r="AF158" i="4" s="1"/>
  <c r="AE158" i="4"/>
  <c r="AD158" i="4"/>
  <c r="AC158" i="4"/>
  <c r="AB158" i="4"/>
  <c r="AA158" i="4" a="1"/>
  <c r="AA158" i="4" s="1"/>
  <c r="AI158" i="4"/>
  <c r="Z158" i="4" a="1"/>
  <c r="Z158" i="4" s="1"/>
  <c r="F157" i="4" a="1"/>
  <c r="F157" i="4" s="1"/>
  <c r="D174" i="10" s="1"/>
  <c r="N158" i="4" a="1"/>
  <c r="N158" i="4" s="1"/>
  <c r="G158" i="4"/>
  <c r="E175" i="10" s="1"/>
  <c r="K158" i="4"/>
  <c r="J158" i="4"/>
  <c r="L158" i="4"/>
  <c r="M158" i="4"/>
  <c r="H158" i="4" a="1"/>
  <c r="H158" i="4" s="1"/>
  <c r="I158" i="4" a="1"/>
  <c r="I158" i="4" s="1"/>
  <c r="E157" i="4"/>
  <c r="C174" i="10" s="1"/>
  <c r="Q157" i="4"/>
  <c r="T157" i="4" a="1"/>
  <c r="T157" i="4" s="1"/>
  <c r="S157" i="4" a="1"/>
  <c r="S157" i="4" s="1"/>
  <c r="R157" i="4" a="1"/>
  <c r="R157" i="4" s="1"/>
  <c r="U157" i="4" a="1"/>
  <c r="U157" i="4" s="1"/>
  <c r="B158" i="4"/>
  <c r="V158" i="4" s="1" a="1"/>
  <c r="V158" i="4" s="1"/>
  <c r="C158" i="4"/>
  <c r="W158" i="4"/>
  <c r="L170" i="10"/>
  <c r="K171" i="10"/>
  <c r="A159" i="4"/>
  <c r="X154" i="4"/>
  <c r="H173" i="10"/>
  <c r="AJ155" i="4"/>
  <c r="G172" i="10" s="1"/>
  <c r="B174" i="10"/>
  <c r="P159" i="4" l="1" a="1"/>
  <c r="P159" i="4" s="1"/>
  <c r="O159" i="4" a="1"/>
  <c r="O159" i="4" s="1"/>
  <c r="AG158" i="4"/>
  <c r="Y157" i="4"/>
  <c r="F174" i="10" s="1"/>
  <c r="AH159" i="4" a="1"/>
  <c r="AH159" i="4" s="1"/>
  <c r="AI159" i="4"/>
  <c r="AF159" i="4" a="1"/>
  <c r="AF159" i="4" s="1"/>
  <c r="AE159" i="4"/>
  <c r="AD159" i="4"/>
  <c r="AC159" i="4"/>
  <c r="AA159" i="4" a="1"/>
  <c r="AA159" i="4" s="1"/>
  <c r="Z159" i="4" a="1"/>
  <c r="Z159" i="4" s="1"/>
  <c r="AB159" i="4"/>
  <c r="F158" i="4" a="1"/>
  <c r="F158" i="4" s="1"/>
  <c r="D175" i="10" s="1"/>
  <c r="N159" i="4" a="1"/>
  <c r="N159" i="4" s="1"/>
  <c r="G159" i="4"/>
  <c r="E176" i="10" s="1"/>
  <c r="J159" i="4"/>
  <c r="K159" i="4"/>
  <c r="L159" i="4"/>
  <c r="M159" i="4"/>
  <c r="H159" i="4" a="1"/>
  <c r="H159" i="4" s="1"/>
  <c r="I159" i="4" a="1"/>
  <c r="I159" i="4" s="1"/>
  <c r="E158" i="4"/>
  <c r="C175" i="10" s="1"/>
  <c r="Q158" i="4"/>
  <c r="T158" i="4" a="1"/>
  <c r="T158" i="4" s="1"/>
  <c r="S158" i="4" a="1"/>
  <c r="S158" i="4" s="1"/>
  <c r="R158" i="4" a="1"/>
  <c r="R158" i="4" s="1"/>
  <c r="U158" i="4" a="1"/>
  <c r="U158" i="4" s="1"/>
  <c r="B159" i="4"/>
  <c r="V159" i="4" s="1" a="1"/>
  <c r="V159" i="4" s="1"/>
  <c r="C159" i="4"/>
  <c r="W159" i="4"/>
  <c r="L171" i="10"/>
  <c r="K172" i="10"/>
  <c r="L172" i="10" s="1"/>
  <c r="A160" i="4"/>
  <c r="X155" i="4"/>
  <c r="H174" i="10"/>
  <c r="AJ156" i="4"/>
  <c r="P160" i="4" l="1" a="1"/>
  <c r="P160" i="4" s="1"/>
  <c r="O160" i="4" a="1"/>
  <c r="O160" i="4" s="1"/>
  <c r="AG159" i="4"/>
  <c r="Y158" i="4"/>
  <c r="F175" i="10" s="1"/>
  <c r="AH160" i="4" a="1"/>
  <c r="AH160" i="4" s="1"/>
  <c r="Z160" i="4" a="1"/>
  <c r="Z160" i="4" s="1"/>
  <c r="AI160" i="4"/>
  <c r="AF160" i="4" a="1"/>
  <c r="AF160" i="4" s="1"/>
  <c r="AE160" i="4"/>
  <c r="AC160" i="4"/>
  <c r="AB160" i="4"/>
  <c r="AA160" i="4" a="1"/>
  <c r="AA160" i="4" s="1"/>
  <c r="AD160" i="4"/>
  <c r="F159" i="4" a="1"/>
  <c r="F159" i="4" s="1"/>
  <c r="D176" i="10" s="1"/>
  <c r="N160" i="4" a="1"/>
  <c r="N160" i="4" s="1"/>
  <c r="G160" i="4"/>
  <c r="E177" i="10" s="1"/>
  <c r="J160" i="4"/>
  <c r="L160" i="4"/>
  <c r="M160" i="4"/>
  <c r="H160" i="4" a="1"/>
  <c r="H160" i="4" s="1"/>
  <c r="K160" i="4"/>
  <c r="I160" i="4" a="1"/>
  <c r="I160" i="4" s="1"/>
  <c r="E159" i="4"/>
  <c r="C176" i="10" s="1"/>
  <c r="T159" i="4" a="1"/>
  <c r="T159" i="4" s="1"/>
  <c r="S159" i="4" a="1"/>
  <c r="S159" i="4" s="1"/>
  <c r="R159" i="4" a="1"/>
  <c r="R159" i="4" s="1"/>
  <c r="Q159" i="4"/>
  <c r="U159" i="4" a="1"/>
  <c r="U159" i="4" s="1"/>
  <c r="B160" i="4"/>
  <c r="V160" i="4" s="1" a="1"/>
  <c r="V160" i="4" s="1"/>
  <c r="C160" i="4"/>
  <c r="W160" i="4"/>
  <c r="A161" i="4"/>
  <c r="B175" i="10"/>
  <c r="G173" i="10"/>
  <c r="K173" i="10" s="1"/>
  <c r="X156" i="4"/>
  <c r="H175" i="10"/>
  <c r="AJ157" i="4"/>
  <c r="G174" i="10" s="1"/>
  <c r="P161" i="4" l="1" a="1"/>
  <c r="P161" i="4" s="1"/>
  <c r="O161" i="4" a="1"/>
  <c r="O161" i="4" s="1"/>
  <c r="AG160" i="4"/>
  <c r="Y159" i="4"/>
  <c r="F176" i="10" s="1"/>
  <c r="AH161" i="4" a="1"/>
  <c r="AH161" i="4" s="1"/>
  <c r="Z161" i="4" a="1"/>
  <c r="Z161" i="4" s="1"/>
  <c r="AI161" i="4"/>
  <c r="AF161" i="4" a="1"/>
  <c r="AF161" i="4" s="1"/>
  <c r="AD161" i="4"/>
  <c r="AC161" i="4"/>
  <c r="AB161" i="4"/>
  <c r="AA161" i="4" a="1"/>
  <c r="AA161" i="4" s="1"/>
  <c r="AE161" i="4"/>
  <c r="F160" i="4" a="1"/>
  <c r="F160" i="4" s="1"/>
  <c r="D177" i="10" s="1"/>
  <c r="N161" i="4" a="1"/>
  <c r="N161" i="4" s="1"/>
  <c r="G161" i="4"/>
  <c r="E178" i="10" s="1"/>
  <c r="J161" i="4"/>
  <c r="L161" i="4"/>
  <c r="K161" i="4"/>
  <c r="M161" i="4"/>
  <c r="H161" i="4" a="1"/>
  <c r="H161" i="4" s="1"/>
  <c r="I161" i="4" a="1"/>
  <c r="I161" i="4" s="1"/>
  <c r="E160" i="4"/>
  <c r="C177" i="10" s="1"/>
  <c r="S160" i="4" a="1"/>
  <c r="S160" i="4" s="1"/>
  <c r="T160" i="4" a="1"/>
  <c r="T160" i="4" s="1"/>
  <c r="Q160" i="4"/>
  <c r="R160" i="4" a="1"/>
  <c r="R160" i="4" s="1"/>
  <c r="U160" i="4" a="1"/>
  <c r="U160" i="4" s="1"/>
  <c r="B161" i="4"/>
  <c r="V161" i="4" s="1" a="1"/>
  <c r="V161" i="4" s="1"/>
  <c r="C161" i="4"/>
  <c r="W161" i="4"/>
  <c r="A162" i="4"/>
  <c r="K174" i="10"/>
  <c r="B176" i="10"/>
  <c r="L173" i="10"/>
  <c r="X157" i="4"/>
  <c r="H176" i="10"/>
  <c r="AJ158" i="4"/>
  <c r="G175" i="10" s="1"/>
  <c r="P162" i="4" l="1" a="1"/>
  <c r="P162" i="4" s="1"/>
  <c r="O162" i="4" a="1"/>
  <c r="O162" i="4" s="1"/>
  <c r="AG161" i="4"/>
  <c r="Y160" i="4"/>
  <c r="F177" i="10" s="1"/>
  <c r="AH162" i="4" a="1"/>
  <c r="AH162" i="4" s="1"/>
  <c r="AB162" i="4"/>
  <c r="AA162" i="4" a="1"/>
  <c r="AA162" i="4" s="1"/>
  <c r="Z162" i="4" a="1"/>
  <c r="Z162" i="4" s="1"/>
  <c r="AF162" i="4" a="1"/>
  <c r="AF162" i="4" s="1"/>
  <c r="AE162" i="4"/>
  <c r="AD162" i="4"/>
  <c r="AI162" i="4"/>
  <c r="AC162" i="4"/>
  <c r="F161" i="4" a="1"/>
  <c r="F161" i="4" s="1"/>
  <c r="D178" i="10" s="1"/>
  <c r="N162" i="4" a="1"/>
  <c r="N162" i="4" s="1"/>
  <c r="J162" i="4"/>
  <c r="G162" i="4"/>
  <c r="E179" i="10" s="1"/>
  <c r="K162" i="4"/>
  <c r="L162" i="4"/>
  <c r="M162" i="4"/>
  <c r="H162" i="4" a="1"/>
  <c r="H162" i="4" s="1"/>
  <c r="I162" i="4" a="1"/>
  <c r="I162" i="4" s="1"/>
  <c r="E161" i="4"/>
  <c r="C178" i="10" s="1"/>
  <c r="Q161" i="4"/>
  <c r="R161" i="4" a="1"/>
  <c r="R161" i="4" s="1"/>
  <c r="T161" i="4" a="1"/>
  <c r="T161" i="4" s="1"/>
  <c r="S161" i="4" a="1"/>
  <c r="S161" i="4" s="1"/>
  <c r="U161" i="4" a="1"/>
  <c r="U161" i="4" s="1"/>
  <c r="B162" i="4"/>
  <c r="V162" i="4" s="1" a="1"/>
  <c r="V162" i="4" s="1"/>
  <c r="C162" i="4"/>
  <c r="W162" i="4"/>
  <c r="A163" i="4"/>
  <c r="K175" i="10"/>
  <c r="B177" i="10"/>
  <c r="L174" i="10"/>
  <c r="X158" i="4"/>
  <c r="H177" i="10"/>
  <c r="AJ159" i="4"/>
  <c r="P163" i="4" l="1" a="1"/>
  <c r="P163" i="4" s="1"/>
  <c r="O163" i="4" a="1"/>
  <c r="O163" i="4" s="1"/>
  <c r="AG162" i="4"/>
  <c r="Y161" i="4"/>
  <c r="F178" i="10" s="1"/>
  <c r="AH163" i="4" a="1"/>
  <c r="AH163" i="4" s="1"/>
  <c r="AC163" i="4"/>
  <c r="AB163" i="4"/>
  <c r="AA163" i="4" a="1"/>
  <c r="AA163" i="4" s="1"/>
  <c r="Z163" i="4" a="1"/>
  <c r="Z163" i="4" s="1"/>
  <c r="AI163" i="4"/>
  <c r="AF163" i="4" a="1"/>
  <c r="AF163" i="4" s="1"/>
  <c r="AE163" i="4"/>
  <c r="AD163" i="4"/>
  <c r="F162" i="4" a="1"/>
  <c r="F162" i="4" s="1"/>
  <c r="D179" i="10" s="1"/>
  <c r="N163" i="4" a="1"/>
  <c r="N163" i="4" s="1"/>
  <c r="G163" i="4"/>
  <c r="E180" i="10" s="1"/>
  <c r="J163" i="4"/>
  <c r="K163" i="4"/>
  <c r="L163" i="4"/>
  <c r="M163" i="4"/>
  <c r="H163" i="4" a="1"/>
  <c r="H163" i="4" s="1"/>
  <c r="I163" i="4" a="1"/>
  <c r="I163" i="4" s="1"/>
  <c r="E162" i="4"/>
  <c r="C179" i="10" s="1"/>
  <c r="R162" i="4" a="1"/>
  <c r="R162" i="4" s="1"/>
  <c r="S162" i="4" a="1"/>
  <c r="S162" i="4" s="1"/>
  <c r="Q162" i="4"/>
  <c r="T162" i="4" a="1"/>
  <c r="T162" i="4" s="1"/>
  <c r="U162" i="4" a="1"/>
  <c r="U162" i="4" s="1"/>
  <c r="B163" i="4"/>
  <c r="V163" i="4" s="1" a="1"/>
  <c r="V163" i="4" s="1"/>
  <c r="C163" i="4"/>
  <c r="W163" i="4"/>
  <c r="A164" i="4"/>
  <c r="G176" i="10"/>
  <c r="K176" i="10" s="1"/>
  <c r="B178" i="10"/>
  <c r="L175" i="10"/>
  <c r="X159" i="4"/>
  <c r="H178" i="10"/>
  <c r="AJ160" i="4"/>
  <c r="G177" i="10" s="1"/>
  <c r="B179" i="10"/>
  <c r="P164" i="4" l="1" a="1"/>
  <c r="P164" i="4" s="1"/>
  <c r="O164" i="4" a="1"/>
  <c r="O164" i="4" s="1"/>
  <c r="AG163" i="4"/>
  <c r="Y162" i="4"/>
  <c r="F179" i="10" s="1"/>
  <c r="AH164" i="4" a="1"/>
  <c r="AH164" i="4" s="1"/>
  <c r="AE164" i="4"/>
  <c r="AD164" i="4"/>
  <c r="AC164" i="4"/>
  <c r="AB164" i="4"/>
  <c r="AA164" i="4" a="1"/>
  <c r="AA164" i="4" s="1"/>
  <c r="AI164" i="4"/>
  <c r="AF164" i="4" a="1"/>
  <c r="AF164" i="4" s="1"/>
  <c r="Z164" i="4" a="1"/>
  <c r="Z164" i="4" s="1"/>
  <c r="F163" i="4" a="1"/>
  <c r="F163" i="4" s="1"/>
  <c r="D180" i="10" s="1"/>
  <c r="N164" i="4" a="1"/>
  <c r="N164" i="4" s="1"/>
  <c r="G164" i="4"/>
  <c r="E181" i="10" s="1"/>
  <c r="J164" i="4"/>
  <c r="L164" i="4"/>
  <c r="M164" i="4"/>
  <c r="K164" i="4"/>
  <c r="H164" i="4" a="1"/>
  <c r="H164" i="4" s="1"/>
  <c r="I164" i="4" a="1"/>
  <c r="I164" i="4" s="1"/>
  <c r="E163" i="4"/>
  <c r="C180" i="10" s="1"/>
  <c r="Q163" i="4"/>
  <c r="T163" i="4" a="1"/>
  <c r="T163" i="4" s="1"/>
  <c r="S163" i="4" a="1"/>
  <c r="S163" i="4" s="1"/>
  <c r="R163" i="4" a="1"/>
  <c r="R163" i="4" s="1"/>
  <c r="U163" i="4" a="1"/>
  <c r="U163" i="4" s="1"/>
  <c r="B164" i="4"/>
  <c r="V164" i="4" s="1" a="1"/>
  <c r="V164" i="4" s="1"/>
  <c r="C164" i="4"/>
  <c r="W164" i="4"/>
  <c r="A165" i="4"/>
  <c r="K177" i="10"/>
  <c r="L176" i="10"/>
  <c r="X160" i="4"/>
  <c r="H179" i="10"/>
  <c r="AJ161" i="4"/>
  <c r="P165" i="4" l="1" a="1"/>
  <c r="P165" i="4" s="1"/>
  <c r="O165" i="4" a="1"/>
  <c r="O165" i="4" s="1"/>
  <c r="AG164" i="4"/>
  <c r="Y163" i="4"/>
  <c r="F180" i="10" s="1"/>
  <c r="AH165" i="4" a="1"/>
  <c r="AH165" i="4" s="1"/>
  <c r="AI165" i="4"/>
  <c r="AF165" i="4" a="1"/>
  <c r="AF165" i="4" s="1"/>
  <c r="AE165" i="4"/>
  <c r="AD165" i="4"/>
  <c r="AC165" i="4"/>
  <c r="AA165" i="4" a="1"/>
  <c r="AA165" i="4" s="1"/>
  <c r="Z165" i="4" a="1"/>
  <c r="Z165" i="4" s="1"/>
  <c r="AB165" i="4"/>
  <c r="F164" i="4" a="1"/>
  <c r="F164" i="4" s="1"/>
  <c r="D181" i="10" s="1"/>
  <c r="N165" i="4" a="1"/>
  <c r="N165" i="4" s="1"/>
  <c r="G165" i="4"/>
  <c r="E182" i="10" s="1"/>
  <c r="J165" i="4"/>
  <c r="L165" i="4"/>
  <c r="M165" i="4"/>
  <c r="K165" i="4"/>
  <c r="H165" i="4" a="1"/>
  <c r="H165" i="4" s="1"/>
  <c r="I165" i="4" a="1"/>
  <c r="I165" i="4" s="1"/>
  <c r="E164" i="4"/>
  <c r="C181" i="10" s="1"/>
  <c r="T164" i="4" a="1"/>
  <c r="T164" i="4" s="1"/>
  <c r="Q164" i="4"/>
  <c r="S164" i="4" a="1"/>
  <c r="S164" i="4" s="1"/>
  <c r="R164" i="4" a="1"/>
  <c r="R164" i="4" s="1"/>
  <c r="U164" i="4" a="1"/>
  <c r="U164" i="4" s="1"/>
  <c r="B165" i="4"/>
  <c r="V165" i="4" s="1" a="1"/>
  <c r="V165" i="4" s="1"/>
  <c r="C165" i="4"/>
  <c r="W165" i="4"/>
  <c r="A166" i="4"/>
  <c r="B180" i="10"/>
  <c r="G178" i="10"/>
  <c r="K178" i="10" s="1"/>
  <c r="L177" i="10"/>
  <c r="X161" i="4"/>
  <c r="H180" i="10"/>
  <c r="AJ162" i="4"/>
  <c r="G179" i="10" s="1"/>
  <c r="B181" i="10"/>
  <c r="P166" i="4" l="1" a="1"/>
  <c r="P166" i="4" s="1"/>
  <c r="O166" i="4" a="1"/>
  <c r="O166" i="4" s="1"/>
  <c r="AG165" i="4"/>
  <c r="Y164" i="4"/>
  <c r="F181" i="10" s="1"/>
  <c r="AH166" i="4" a="1"/>
  <c r="AH166" i="4" s="1"/>
  <c r="Z166" i="4" a="1"/>
  <c r="Z166" i="4" s="1"/>
  <c r="AI166" i="4"/>
  <c r="AF166" i="4" a="1"/>
  <c r="AF166" i="4" s="1"/>
  <c r="AE166" i="4"/>
  <c r="AC166" i="4"/>
  <c r="AB166" i="4"/>
  <c r="AA166" i="4" a="1"/>
  <c r="AA166" i="4" s="1"/>
  <c r="AD166" i="4"/>
  <c r="F165" i="4" a="1"/>
  <c r="F165" i="4" s="1"/>
  <c r="D182" i="10" s="1"/>
  <c r="N166" i="4" a="1"/>
  <c r="N166" i="4" s="1"/>
  <c r="G166" i="4"/>
  <c r="E183" i="10" s="1"/>
  <c r="J166" i="4"/>
  <c r="L166" i="4"/>
  <c r="M166" i="4"/>
  <c r="K166" i="4"/>
  <c r="I166" i="4" a="1"/>
  <c r="I166" i="4" s="1"/>
  <c r="H166" i="4" a="1"/>
  <c r="H166" i="4" s="1"/>
  <c r="E165" i="4"/>
  <c r="C182" i="10" s="1"/>
  <c r="Q165" i="4"/>
  <c r="T165" i="4" a="1"/>
  <c r="T165" i="4" s="1"/>
  <c r="S165" i="4" a="1"/>
  <c r="S165" i="4" s="1"/>
  <c r="R165" i="4" a="1"/>
  <c r="R165" i="4" s="1"/>
  <c r="U165" i="4" a="1"/>
  <c r="U165" i="4" s="1"/>
  <c r="B166" i="4"/>
  <c r="V166" i="4" s="1" a="1"/>
  <c r="V166" i="4" s="1"/>
  <c r="C166" i="4"/>
  <c r="W166" i="4"/>
  <c r="A167" i="4"/>
  <c r="K179" i="10"/>
  <c r="L178" i="10"/>
  <c r="X162" i="4"/>
  <c r="H181" i="10"/>
  <c r="AJ163" i="4"/>
  <c r="P167" i="4" l="1" a="1"/>
  <c r="P167" i="4" s="1"/>
  <c r="O167" i="4" a="1"/>
  <c r="O167" i="4" s="1"/>
  <c r="AG166" i="4"/>
  <c r="Y165" i="4"/>
  <c r="F182" i="10" s="1"/>
  <c r="AH167" i="4" a="1"/>
  <c r="AH167" i="4" s="1"/>
  <c r="AA167" i="4" a="1"/>
  <c r="AA167" i="4" s="1"/>
  <c r="Z167" i="4" a="1"/>
  <c r="Z167" i="4" s="1"/>
  <c r="AF167" i="4" a="1"/>
  <c r="AF167" i="4" s="1"/>
  <c r="AE167" i="4"/>
  <c r="AD167" i="4"/>
  <c r="AC167" i="4"/>
  <c r="AI167" i="4"/>
  <c r="AB167" i="4"/>
  <c r="F166" i="4" a="1"/>
  <c r="F166" i="4" s="1"/>
  <c r="D183" i="10" s="1"/>
  <c r="N167" i="4" a="1"/>
  <c r="N167" i="4" s="1"/>
  <c r="G167" i="4"/>
  <c r="E184" i="10" s="1"/>
  <c r="K167" i="4"/>
  <c r="M167" i="4"/>
  <c r="L167" i="4"/>
  <c r="J167" i="4"/>
  <c r="H167" i="4" a="1"/>
  <c r="H167" i="4" s="1"/>
  <c r="I167" i="4" a="1"/>
  <c r="I167" i="4" s="1"/>
  <c r="E166" i="4"/>
  <c r="C183" i="10" s="1"/>
  <c r="T166" i="4" a="1"/>
  <c r="T166" i="4" s="1"/>
  <c r="Q166" i="4"/>
  <c r="S166" i="4" a="1"/>
  <c r="S166" i="4" s="1"/>
  <c r="R166" i="4" a="1"/>
  <c r="R166" i="4" s="1"/>
  <c r="U166" i="4" a="1"/>
  <c r="U166" i="4" s="1"/>
  <c r="B167" i="4"/>
  <c r="V167" i="4" s="1" a="1"/>
  <c r="V167" i="4" s="1"/>
  <c r="C167" i="4"/>
  <c r="W167" i="4"/>
  <c r="A168" i="4"/>
  <c r="B182" i="10"/>
  <c r="G180" i="10"/>
  <c r="K180" i="10" s="1"/>
  <c r="L179" i="10"/>
  <c r="X163" i="4"/>
  <c r="H182" i="10"/>
  <c r="AJ164" i="4"/>
  <c r="G181" i="10" s="1"/>
  <c r="P168" i="4" l="1" a="1"/>
  <c r="P168" i="4" s="1"/>
  <c r="O168" i="4" a="1"/>
  <c r="O168" i="4" s="1"/>
  <c r="AG167" i="4"/>
  <c r="Y166" i="4"/>
  <c r="F183" i="10" s="1"/>
  <c r="AH168" i="4" a="1"/>
  <c r="AH168" i="4" s="1"/>
  <c r="AD168" i="4"/>
  <c r="AC168" i="4"/>
  <c r="AB168" i="4"/>
  <c r="AA168" i="4" a="1"/>
  <c r="AA168" i="4" s="1"/>
  <c r="Z168" i="4" a="1"/>
  <c r="Z168" i="4" s="1"/>
  <c r="AI168" i="4"/>
  <c r="AF168" i="4" a="1"/>
  <c r="AF168" i="4" s="1"/>
  <c r="AE168" i="4"/>
  <c r="F167" i="4" a="1"/>
  <c r="F167" i="4" s="1"/>
  <c r="D184" i="10" s="1"/>
  <c r="N168" i="4" a="1"/>
  <c r="N168" i="4" s="1"/>
  <c r="G168" i="4"/>
  <c r="E185" i="10" s="1"/>
  <c r="J168" i="4"/>
  <c r="K168" i="4"/>
  <c r="L168" i="4"/>
  <c r="M168" i="4"/>
  <c r="H168" i="4" a="1"/>
  <c r="H168" i="4" s="1"/>
  <c r="I168" i="4" a="1"/>
  <c r="I168" i="4" s="1"/>
  <c r="E167" i="4"/>
  <c r="C184" i="10" s="1"/>
  <c r="T167" i="4" a="1"/>
  <c r="T167" i="4" s="1"/>
  <c r="Q167" i="4"/>
  <c r="S167" i="4" a="1"/>
  <c r="S167" i="4" s="1"/>
  <c r="R167" i="4" a="1"/>
  <c r="R167" i="4" s="1"/>
  <c r="U167" i="4" a="1"/>
  <c r="U167" i="4" s="1"/>
  <c r="B168" i="4"/>
  <c r="V168" i="4" s="1" a="1"/>
  <c r="V168" i="4" s="1"/>
  <c r="C168" i="4"/>
  <c r="W168" i="4"/>
  <c r="A169" i="4"/>
  <c r="K181" i="10"/>
  <c r="B183" i="10"/>
  <c r="L180" i="10"/>
  <c r="X164" i="4"/>
  <c r="H183" i="10"/>
  <c r="AJ165" i="4"/>
  <c r="B184" i="10"/>
  <c r="P169" i="4" l="1" a="1"/>
  <c r="P169" i="4" s="1"/>
  <c r="O169" i="4" a="1"/>
  <c r="O169" i="4" s="1"/>
  <c r="AG168" i="4"/>
  <c r="Y167" i="4"/>
  <c r="F184" i="10" s="1"/>
  <c r="AH169" i="4" a="1"/>
  <c r="AH169" i="4" s="1"/>
  <c r="AF169" i="4" a="1"/>
  <c r="AF169" i="4" s="1"/>
  <c r="AE169" i="4"/>
  <c r="AD169" i="4"/>
  <c r="AC169" i="4"/>
  <c r="AB169" i="4"/>
  <c r="AA169" i="4" a="1"/>
  <c r="AA169" i="4" s="1"/>
  <c r="Z169" i="4" a="1"/>
  <c r="Z169" i="4" s="1"/>
  <c r="AI169" i="4"/>
  <c r="F168" i="4" a="1"/>
  <c r="F168" i="4" s="1"/>
  <c r="D185" i="10" s="1"/>
  <c r="N169" i="4" a="1"/>
  <c r="N169" i="4" s="1"/>
  <c r="G169" i="4"/>
  <c r="E186" i="10" s="1"/>
  <c r="K169" i="4"/>
  <c r="J169" i="4"/>
  <c r="L169" i="4"/>
  <c r="M169" i="4"/>
  <c r="I169" i="4" a="1"/>
  <c r="I169" i="4" s="1"/>
  <c r="H169" i="4" a="1"/>
  <c r="H169" i="4" s="1"/>
  <c r="E168" i="4"/>
  <c r="C185" i="10" s="1"/>
  <c r="T168" i="4" a="1"/>
  <c r="T168" i="4" s="1"/>
  <c r="Q168" i="4"/>
  <c r="S168" i="4" a="1"/>
  <c r="S168" i="4" s="1"/>
  <c r="R168" i="4" a="1"/>
  <c r="R168" i="4" s="1"/>
  <c r="U168" i="4" a="1"/>
  <c r="U168" i="4" s="1"/>
  <c r="B169" i="4"/>
  <c r="V169" i="4" s="1" a="1"/>
  <c r="V169" i="4" s="1"/>
  <c r="C169" i="4"/>
  <c r="W169" i="4"/>
  <c r="A170" i="4"/>
  <c r="G182" i="10"/>
  <c r="K182" i="10" s="1"/>
  <c r="L181" i="10"/>
  <c r="X165" i="4"/>
  <c r="H184" i="10"/>
  <c r="AJ166" i="4"/>
  <c r="G183" i="10" s="1"/>
  <c r="P170" i="4" l="1" a="1"/>
  <c r="P170" i="4" s="1"/>
  <c r="O170" i="4" a="1"/>
  <c r="O170" i="4" s="1"/>
  <c r="AG169" i="4"/>
  <c r="Y168" i="4"/>
  <c r="F185" i="10" s="1"/>
  <c r="AH170" i="4" a="1"/>
  <c r="AH170" i="4" s="1"/>
  <c r="AI170" i="4"/>
  <c r="AF170" i="4" a="1"/>
  <c r="AF170" i="4" s="1"/>
  <c r="AE170" i="4"/>
  <c r="AD170" i="4"/>
  <c r="AB170" i="4"/>
  <c r="AA170" i="4" a="1"/>
  <c r="AA170" i="4" s="1"/>
  <c r="Z170" i="4" a="1"/>
  <c r="Z170" i="4" s="1"/>
  <c r="AC170" i="4"/>
  <c r="F169" i="4" a="1"/>
  <c r="F169" i="4" s="1"/>
  <c r="D186" i="10" s="1"/>
  <c r="N170" i="4" a="1"/>
  <c r="N170" i="4" s="1"/>
  <c r="G170" i="4"/>
  <c r="E187" i="10" s="1"/>
  <c r="K170" i="4"/>
  <c r="J170" i="4"/>
  <c r="L170" i="4"/>
  <c r="M170" i="4"/>
  <c r="H170" i="4" a="1"/>
  <c r="H170" i="4" s="1"/>
  <c r="I170" i="4" a="1"/>
  <c r="I170" i="4" s="1"/>
  <c r="E169" i="4"/>
  <c r="C186" i="10" s="1"/>
  <c r="T169" i="4" a="1"/>
  <c r="T169" i="4" s="1"/>
  <c r="Q169" i="4"/>
  <c r="S169" i="4" a="1"/>
  <c r="S169" i="4" s="1"/>
  <c r="R169" i="4" a="1"/>
  <c r="R169" i="4" s="1"/>
  <c r="U169" i="4" a="1"/>
  <c r="U169" i="4" s="1"/>
  <c r="B170" i="4"/>
  <c r="V170" i="4" s="1" a="1"/>
  <c r="V170" i="4" s="1"/>
  <c r="C170" i="4"/>
  <c r="W170" i="4"/>
  <c r="A171" i="4"/>
  <c r="K183" i="10"/>
  <c r="B185" i="10"/>
  <c r="L182" i="10"/>
  <c r="X166" i="4"/>
  <c r="H185" i="10"/>
  <c r="AJ167" i="4"/>
  <c r="B186" i="10"/>
  <c r="P171" i="4" l="1" a="1"/>
  <c r="P171" i="4" s="1"/>
  <c r="O171" i="4" a="1"/>
  <c r="O171" i="4" s="1"/>
  <c r="AG170" i="4"/>
  <c r="Y169" i="4"/>
  <c r="F186" i="10" s="1"/>
  <c r="AH171" i="4" a="1"/>
  <c r="AH171" i="4" s="1"/>
  <c r="Z171" i="4" a="1"/>
  <c r="Z171" i="4" s="1"/>
  <c r="AI171" i="4"/>
  <c r="AF171" i="4" a="1"/>
  <c r="AF171" i="4" s="1"/>
  <c r="AD171" i="4"/>
  <c r="AC171" i="4"/>
  <c r="AB171" i="4"/>
  <c r="AA171" i="4" a="1"/>
  <c r="AA171" i="4" s="1"/>
  <c r="AE171" i="4"/>
  <c r="F170" i="4" a="1"/>
  <c r="F170" i="4" s="1"/>
  <c r="D187" i="10" s="1"/>
  <c r="N171" i="4" a="1"/>
  <c r="N171" i="4" s="1"/>
  <c r="G171" i="4"/>
  <c r="E188" i="10" s="1"/>
  <c r="K171" i="4"/>
  <c r="L171" i="4"/>
  <c r="J171" i="4"/>
  <c r="M171" i="4"/>
  <c r="H171" i="4" a="1"/>
  <c r="H171" i="4" s="1"/>
  <c r="I171" i="4" a="1"/>
  <c r="I171" i="4" s="1"/>
  <c r="E170" i="4"/>
  <c r="C187" i="10" s="1"/>
  <c r="T170" i="4" a="1"/>
  <c r="T170" i="4" s="1"/>
  <c r="Q170" i="4"/>
  <c r="S170" i="4" a="1"/>
  <c r="S170" i="4" s="1"/>
  <c r="R170" i="4" a="1"/>
  <c r="R170" i="4" s="1"/>
  <c r="U170" i="4" a="1"/>
  <c r="U170" i="4" s="1"/>
  <c r="B171" i="4"/>
  <c r="V171" i="4" s="1" a="1"/>
  <c r="V171" i="4" s="1"/>
  <c r="C171" i="4"/>
  <c r="W171" i="4"/>
  <c r="A172" i="4"/>
  <c r="G184" i="10"/>
  <c r="K184" i="10" s="1"/>
  <c r="L183" i="10"/>
  <c r="X167" i="4"/>
  <c r="H186" i="10"/>
  <c r="AJ168" i="4"/>
  <c r="G185" i="10" s="1"/>
  <c r="P172" i="4" l="1" a="1"/>
  <c r="P172" i="4" s="1"/>
  <c r="O172" i="4" a="1"/>
  <c r="O172" i="4" s="1"/>
  <c r="AG171" i="4"/>
  <c r="Y170" i="4"/>
  <c r="F187" i="10" s="1"/>
  <c r="F171" i="4" a="1"/>
  <c r="F171" i="4" s="1"/>
  <c r="D188" i="10" s="1"/>
  <c r="AH172" i="4" a="1"/>
  <c r="AH172" i="4" s="1"/>
  <c r="AA172" i="4" a="1"/>
  <c r="AA172" i="4" s="1"/>
  <c r="Z172" i="4" a="1"/>
  <c r="Z172" i="4" s="1"/>
  <c r="AI172" i="4"/>
  <c r="AF172" i="4" a="1"/>
  <c r="AF172" i="4" s="1"/>
  <c r="AE172" i="4"/>
  <c r="AD172" i="4"/>
  <c r="AC172" i="4"/>
  <c r="AB172" i="4"/>
  <c r="N172" i="4" a="1"/>
  <c r="N172" i="4" s="1"/>
  <c r="G172" i="4"/>
  <c r="E189" i="10" s="1"/>
  <c r="K172" i="4"/>
  <c r="M172" i="4"/>
  <c r="J172" i="4"/>
  <c r="L172" i="4"/>
  <c r="H172" i="4" a="1"/>
  <c r="H172" i="4" s="1"/>
  <c r="I172" i="4" a="1"/>
  <c r="I172" i="4" s="1"/>
  <c r="E171" i="4"/>
  <c r="C188" i="10" s="1"/>
  <c r="Q171" i="4"/>
  <c r="T171" i="4" a="1"/>
  <c r="T171" i="4" s="1"/>
  <c r="S171" i="4" a="1"/>
  <c r="S171" i="4" s="1"/>
  <c r="R171" i="4" a="1"/>
  <c r="R171" i="4" s="1"/>
  <c r="U171" i="4" a="1"/>
  <c r="U171" i="4" s="1"/>
  <c r="B172" i="4"/>
  <c r="V172" i="4" s="1" a="1"/>
  <c r="V172" i="4" s="1"/>
  <c r="C172" i="4"/>
  <c r="W172" i="4"/>
  <c r="A173" i="4"/>
  <c r="K185" i="10"/>
  <c r="B187" i="10"/>
  <c r="L184" i="10"/>
  <c r="X168" i="4"/>
  <c r="H187" i="10"/>
  <c r="AJ169" i="4"/>
  <c r="P173" i="4" l="1" a="1"/>
  <c r="P173" i="4" s="1"/>
  <c r="O173" i="4" a="1"/>
  <c r="O173" i="4" s="1"/>
  <c r="AG172" i="4"/>
  <c r="Y171" i="4"/>
  <c r="F188" i="10" s="1"/>
  <c r="AH173" i="4" a="1"/>
  <c r="AH173" i="4" s="1"/>
  <c r="AB173" i="4"/>
  <c r="AA173" i="4" a="1"/>
  <c r="AA173" i="4" s="1"/>
  <c r="Z173" i="4" a="1"/>
  <c r="Z173" i="4" s="1"/>
  <c r="AI173" i="4"/>
  <c r="AF173" i="4" a="1"/>
  <c r="AF173" i="4" s="1"/>
  <c r="AE173" i="4"/>
  <c r="AD173" i="4"/>
  <c r="AC173" i="4"/>
  <c r="F172" i="4" a="1"/>
  <c r="F172" i="4" s="1"/>
  <c r="D189" i="10" s="1"/>
  <c r="N173" i="4" a="1"/>
  <c r="N173" i="4" s="1"/>
  <c r="G173" i="4"/>
  <c r="E190" i="10" s="1"/>
  <c r="K173" i="4"/>
  <c r="M173" i="4"/>
  <c r="J173" i="4"/>
  <c r="L173" i="4"/>
  <c r="H173" i="4" a="1"/>
  <c r="H173" i="4" s="1"/>
  <c r="I173" i="4" a="1"/>
  <c r="I173" i="4" s="1"/>
  <c r="E172" i="4"/>
  <c r="C189" i="10" s="1"/>
  <c r="S172" i="4" a="1"/>
  <c r="S172" i="4" s="1"/>
  <c r="R172" i="4" a="1"/>
  <c r="R172" i="4" s="1"/>
  <c r="Q172" i="4"/>
  <c r="T172" i="4" a="1"/>
  <c r="T172" i="4" s="1"/>
  <c r="U172" i="4" a="1"/>
  <c r="U172" i="4" s="1"/>
  <c r="B173" i="4"/>
  <c r="V173" i="4" s="1" a="1"/>
  <c r="V173" i="4" s="1"/>
  <c r="C173" i="4"/>
  <c r="W173" i="4"/>
  <c r="A174" i="4"/>
  <c r="B188" i="10"/>
  <c r="G186" i="10"/>
  <c r="K186" i="10" s="1"/>
  <c r="L185" i="10"/>
  <c r="X169" i="4"/>
  <c r="H188" i="10"/>
  <c r="AJ170" i="4"/>
  <c r="P174" i="4" l="1" a="1"/>
  <c r="P174" i="4" s="1"/>
  <c r="O174" i="4" a="1"/>
  <c r="O174" i="4" s="1"/>
  <c r="AG173" i="4"/>
  <c r="Y172" i="4"/>
  <c r="F189" i="10" s="1"/>
  <c r="AH174" i="4" a="1"/>
  <c r="AH174" i="4" s="1"/>
  <c r="AE174" i="4"/>
  <c r="AD174" i="4"/>
  <c r="AC174" i="4"/>
  <c r="AB174" i="4"/>
  <c r="AA174" i="4" a="1"/>
  <c r="AA174" i="4" s="1"/>
  <c r="AI174" i="4"/>
  <c r="AF174" i="4" a="1"/>
  <c r="AF174" i="4" s="1"/>
  <c r="Z174" i="4" a="1"/>
  <c r="Z174" i="4" s="1"/>
  <c r="F173" i="4" a="1"/>
  <c r="F173" i="4" s="1"/>
  <c r="D190" i="10" s="1"/>
  <c r="E173" i="4"/>
  <c r="C190" i="10" s="1"/>
  <c r="N174" i="4" a="1"/>
  <c r="N174" i="4" s="1"/>
  <c r="G174" i="4"/>
  <c r="E191" i="10" s="1"/>
  <c r="K174" i="4"/>
  <c r="L174" i="4"/>
  <c r="J174" i="4"/>
  <c r="M174" i="4"/>
  <c r="H174" i="4" a="1"/>
  <c r="H174" i="4" s="1"/>
  <c r="I174" i="4" a="1"/>
  <c r="I174" i="4" s="1"/>
  <c r="T173" i="4" a="1"/>
  <c r="T173" i="4" s="1"/>
  <c r="Q173" i="4"/>
  <c r="S173" i="4" a="1"/>
  <c r="S173" i="4" s="1"/>
  <c r="R173" i="4" a="1"/>
  <c r="R173" i="4" s="1"/>
  <c r="U173" i="4" a="1"/>
  <c r="U173" i="4" s="1"/>
  <c r="B174" i="4"/>
  <c r="V174" i="4" s="1" a="1"/>
  <c r="V174" i="4" s="1"/>
  <c r="C174" i="4"/>
  <c r="W174" i="4"/>
  <c r="A175" i="4"/>
  <c r="B189" i="10"/>
  <c r="G187" i="10"/>
  <c r="K187" i="10" s="1"/>
  <c r="L186" i="10"/>
  <c r="X170" i="4"/>
  <c r="H189" i="10"/>
  <c r="AJ171" i="4"/>
  <c r="G188" i="10" s="1"/>
  <c r="B190" i="10"/>
  <c r="P175" i="4" l="1" a="1"/>
  <c r="P175" i="4" s="1"/>
  <c r="O175" i="4" a="1"/>
  <c r="O175" i="4" s="1"/>
  <c r="AG174" i="4"/>
  <c r="Y173" i="4"/>
  <c r="F190" i="10" s="1"/>
  <c r="AH175" i="4" a="1"/>
  <c r="AH175" i="4" s="1"/>
  <c r="AF175" i="4" a="1"/>
  <c r="AF175" i="4" s="1"/>
  <c r="AE175" i="4"/>
  <c r="AD175" i="4"/>
  <c r="AC175" i="4"/>
  <c r="AB175" i="4"/>
  <c r="Z175" i="4" a="1"/>
  <c r="Z175" i="4" s="1"/>
  <c r="AI175" i="4"/>
  <c r="AA175" i="4" a="1"/>
  <c r="AA175" i="4" s="1"/>
  <c r="F174" i="4" a="1"/>
  <c r="F174" i="4" s="1"/>
  <c r="D191" i="10" s="1"/>
  <c r="N175" i="4" a="1"/>
  <c r="N175" i="4" s="1"/>
  <c r="G175" i="4"/>
  <c r="E192" i="10" s="1"/>
  <c r="J175" i="4"/>
  <c r="K175" i="4"/>
  <c r="L175" i="4"/>
  <c r="M175" i="4"/>
  <c r="H175" i="4" a="1"/>
  <c r="H175" i="4" s="1"/>
  <c r="I175" i="4" a="1"/>
  <c r="I175" i="4" s="1"/>
  <c r="E174" i="4"/>
  <c r="C191" i="10" s="1"/>
  <c r="Q174" i="4"/>
  <c r="S174" i="4" a="1"/>
  <c r="S174" i="4" s="1"/>
  <c r="T174" i="4" a="1"/>
  <c r="T174" i="4" s="1"/>
  <c r="R174" i="4" a="1"/>
  <c r="R174" i="4" s="1"/>
  <c r="U174" i="4" a="1"/>
  <c r="U174" i="4" s="1"/>
  <c r="B175" i="4"/>
  <c r="V175" i="4" s="1" a="1"/>
  <c r="V175" i="4" s="1"/>
  <c r="C175" i="4"/>
  <c r="W175" i="4"/>
  <c r="A176" i="4"/>
  <c r="K188" i="10"/>
  <c r="L187" i="10"/>
  <c r="X171" i="4"/>
  <c r="H190" i="10"/>
  <c r="AJ172" i="4"/>
  <c r="B191" i="10"/>
  <c r="P176" i="4" l="1" a="1"/>
  <c r="P176" i="4" s="1"/>
  <c r="O176" i="4" a="1"/>
  <c r="O176" i="4" s="1"/>
  <c r="AG175" i="4"/>
  <c r="Y174" i="4"/>
  <c r="F191" i="10" s="1"/>
  <c r="AH176" i="4" a="1"/>
  <c r="AH176" i="4" s="1"/>
  <c r="AI176" i="4"/>
  <c r="AF176" i="4" a="1"/>
  <c r="AF176" i="4" s="1"/>
  <c r="AE176" i="4"/>
  <c r="AD176" i="4"/>
  <c r="AC176" i="4"/>
  <c r="AA176" i="4" a="1"/>
  <c r="AA176" i="4" s="1"/>
  <c r="Z176" i="4" a="1"/>
  <c r="Z176" i="4" s="1"/>
  <c r="AB176" i="4"/>
  <c r="F175" i="4" a="1"/>
  <c r="F175" i="4" s="1"/>
  <c r="D192" i="10" s="1"/>
  <c r="N176" i="4" a="1"/>
  <c r="N176" i="4" s="1"/>
  <c r="J176" i="4"/>
  <c r="G176" i="4"/>
  <c r="E193" i="10" s="1"/>
  <c r="K176" i="4"/>
  <c r="L176" i="4"/>
  <c r="M176" i="4"/>
  <c r="H176" i="4" a="1"/>
  <c r="H176" i="4" s="1"/>
  <c r="I176" i="4" a="1"/>
  <c r="I176" i="4" s="1"/>
  <c r="E175" i="4"/>
  <c r="C192" i="10" s="1"/>
  <c r="T175" i="4" a="1"/>
  <c r="T175" i="4" s="1"/>
  <c r="Q175" i="4"/>
  <c r="S175" i="4" a="1"/>
  <c r="S175" i="4" s="1"/>
  <c r="R175" i="4" a="1"/>
  <c r="R175" i="4" s="1"/>
  <c r="U175" i="4" a="1"/>
  <c r="U175" i="4" s="1"/>
  <c r="B176" i="4"/>
  <c r="V176" i="4" s="1" a="1"/>
  <c r="V176" i="4" s="1"/>
  <c r="C176" i="4"/>
  <c r="W176" i="4"/>
  <c r="A177" i="4"/>
  <c r="G189" i="10"/>
  <c r="K189" i="10" s="1"/>
  <c r="L188" i="10"/>
  <c r="X172" i="4"/>
  <c r="H191" i="10"/>
  <c r="AJ173" i="4"/>
  <c r="G190" i="10" s="1"/>
  <c r="P177" i="4" l="1" a="1"/>
  <c r="P177" i="4" s="1"/>
  <c r="O177" i="4" a="1"/>
  <c r="O177" i="4" s="1"/>
  <c r="AG176" i="4"/>
  <c r="Y175" i="4"/>
  <c r="F192" i="10" s="1"/>
  <c r="AH177" i="4" a="1"/>
  <c r="AH177" i="4" s="1"/>
  <c r="Z177" i="4" a="1"/>
  <c r="Z177" i="4" s="1"/>
  <c r="AI177" i="4"/>
  <c r="AF177" i="4" a="1"/>
  <c r="AF177" i="4" s="1"/>
  <c r="AD177" i="4"/>
  <c r="AC177" i="4"/>
  <c r="AB177" i="4"/>
  <c r="AA177" i="4" a="1"/>
  <c r="AA177" i="4" s="1"/>
  <c r="AE177" i="4"/>
  <c r="F176" i="4" a="1"/>
  <c r="F176" i="4" s="1"/>
  <c r="D193" i="10" s="1"/>
  <c r="N177" i="4" a="1"/>
  <c r="N177" i="4" s="1"/>
  <c r="G177" i="4"/>
  <c r="E194" i="10" s="1"/>
  <c r="J177" i="4"/>
  <c r="L177" i="4"/>
  <c r="K177" i="4"/>
  <c r="M177" i="4"/>
  <c r="I177" i="4" a="1"/>
  <c r="I177" i="4" s="1"/>
  <c r="H177" i="4" a="1"/>
  <c r="H177" i="4" s="1"/>
  <c r="E176" i="4"/>
  <c r="C193" i="10" s="1"/>
  <c r="T176" i="4" a="1"/>
  <c r="T176" i="4" s="1"/>
  <c r="S176" i="4" a="1"/>
  <c r="S176" i="4" s="1"/>
  <c r="Q176" i="4"/>
  <c r="R176" i="4" a="1"/>
  <c r="R176" i="4" s="1"/>
  <c r="U176" i="4" a="1"/>
  <c r="U176" i="4" s="1"/>
  <c r="B177" i="4"/>
  <c r="V177" i="4" s="1" a="1"/>
  <c r="V177" i="4" s="1"/>
  <c r="C177" i="4"/>
  <c r="W177" i="4"/>
  <c r="A178" i="4"/>
  <c r="K190" i="10"/>
  <c r="B192" i="10"/>
  <c r="L189" i="10"/>
  <c r="X173" i="4"/>
  <c r="AJ174" i="4"/>
  <c r="H192" i="10"/>
  <c r="P178" i="4" l="1" a="1"/>
  <c r="P178" i="4" s="1"/>
  <c r="O178" i="4" a="1"/>
  <c r="O178" i="4" s="1"/>
  <c r="AG177" i="4"/>
  <c r="Y176" i="4"/>
  <c r="F193" i="10" s="1"/>
  <c r="AH178" i="4" a="1"/>
  <c r="AH178" i="4" s="1"/>
  <c r="AA178" i="4" a="1"/>
  <c r="AA178" i="4" s="1"/>
  <c r="Z178" i="4" a="1"/>
  <c r="Z178" i="4" s="1"/>
  <c r="AF178" i="4" a="1"/>
  <c r="AF178" i="4" s="1"/>
  <c r="AE178" i="4"/>
  <c r="AD178" i="4"/>
  <c r="AC178" i="4"/>
  <c r="AB178" i="4"/>
  <c r="AI178" i="4"/>
  <c r="F177" i="4" a="1"/>
  <c r="F177" i="4" s="1"/>
  <c r="D194" i="10" s="1"/>
  <c r="N178" i="4" a="1"/>
  <c r="N178" i="4" s="1"/>
  <c r="G178" i="4"/>
  <c r="E195" i="10" s="1"/>
  <c r="J178" i="4"/>
  <c r="K178" i="4"/>
  <c r="L178" i="4"/>
  <c r="M178" i="4"/>
  <c r="H178" i="4" a="1"/>
  <c r="H178" i="4" s="1"/>
  <c r="I178" i="4" a="1"/>
  <c r="I178" i="4" s="1"/>
  <c r="E177" i="4"/>
  <c r="C194" i="10" s="1"/>
  <c r="S177" i="4" a="1"/>
  <c r="S177" i="4" s="1"/>
  <c r="Q177" i="4"/>
  <c r="T177" i="4" a="1"/>
  <c r="T177" i="4" s="1"/>
  <c r="R177" i="4" a="1"/>
  <c r="R177" i="4" s="1"/>
  <c r="U177" i="4" a="1"/>
  <c r="U177" i="4" s="1"/>
  <c r="B178" i="4"/>
  <c r="V178" i="4" s="1" a="1"/>
  <c r="V178" i="4" s="1"/>
  <c r="C178" i="4"/>
  <c r="W178" i="4"/>
  <c r="A179" i="4"/>
  <c r="B193" i="10"/>
  <c r="G191" i="10"/>
  <c r="K191" i="10" s="1"/>
  <c r="L190" i="10"/>
  <c r="X174" i="4"/>
  <c r="H193" i="10"/>
  <c r="AJ175" i="4"/>
  <c r="G192" i="10" s="1"/>
  <c r="B194" i="10"/>
  <c r="P179" i="4" l="1" a="1"/>
  <c r="P179" i="4" s="1"/>
  <c r="O179" i="4" a="1"/>
  <c r="O179" i="4" s="1"/>
  <c r="AG178" i="4"/>
  <c r="Y177" i="4"/>
  <c r="F194" i="10" s="1"/>
  <c r="AH179" i="4" a="1"/>
  <c r="AH179" i="4" s="1"/>
  <c r="AC179" i="4"/>
  <c r="AB179" i="4"/>
  <c r="AA179" i="4" a="1"/>
  <c r="AA179" i="4" s="1"/>
  <c r="Z179" i="4" a="1"/>
  <c r="Z179" i="4" s="1"/>
  <c r="AI179" i="4"/>
  <c r="AF179" i="4" a="1"/>
  <c r="AF179" i="4" s="1"/>
  <c r="AE179" i="4"/>
  <c r="AD179" i="4"/>
  <c r="F178" i="4" a="1"/>
  <c r="F178" i="4" s="1"/>
  <c r="D195" i="10" s="1"/>
  <c r="N179" i="4" a="1"/>
  <c r="N179" i="4" s="1"/>
  <c r="G179" i="4"/>
  <c r="E196" i="10" s="1"/>
  <c r="J179" i="4"/>
  <c r="K179" i="4"/>
  <c r="M179" i="4"/>
  <c r="L179" i="4"/>
  <c r="H179" i="4" a="1"/>
  <c r="H179" i="4" s="1"/>
  <c r="I179" i="4" a="1"/>
  <c r="I179" i="4" s="1"/>
  <c r="E178" i="4"/>
  <c r="C195" i="10" s="1"/>
  <c r="Q178" i="4"/>
  <c r="S178" i="4" a="1"/>
  <c r="S178" i="4" s="1"/>
  <c r="T178" i="4" a="1"/>
  <c r="T178" i="4" s="1"/>
  <c r="R178" i="4" a="1"/>
  <c r="R178" i="4" s="1"/>
  <c r="U178" i="4" a="1"/>
  <c r="U178" i="4" s="1"/>
  <c r="B179" i="4"/>
  <c r="V179" i="4" s="1" a="1"/>
  <c r="V179" i="4" s="1"/>
  <c r="C179" i="4"/>
  <c r="W179" i="4"/>
  <c r="A180" i="4"/>
  <c r="K192" i="10"/>
  <c r="L191" i="10"/>
  <c r="X175" i="4"/>
  <c r="H194" i="10"/>
  <c r="AJ176" i="4"/>
  <c r="P180" i="4" l="1" a="1"/>
  <c r="P180" i="4" s="1"/>
  <c r="O180" i="4" a="1"/>
  <c r="O180" i="4" s="1"/>
  <c r="AG179" i="4"/>
  <c r="Y178" i="4"/>
  <c r="F195" i="10" s="1"/>
  <c r="AH180" i="4" a="1"/>
  <c r="AH180" i="4" s="1"/>
  <c r="AF180" i="4" a="1"/>
  <c r="AF180" i="4" s="1"/>
  <c r="AE180" i="4"/>
  <c r="AD180" i="4"/>
  <c r="AC180" i="4"/>
  <c r="AB180" i="4"/>
  <c r="Z180" i="4" a="1"/>
  <c r="Z180" i="4" s="1"/>
  <c r="AI180" i="4"/>
  <c r="AA180" i="4" a="1"/>
  <c r="AA180" i="4" s="1"/>
  <c r="F179" i="4" a="1"/>
  <c r="F179" i="4" s="1"/>
  <c r="D196" i="10" s="1"/>
  <c r="N180" i="4" a="1"/>
  <c r="N180" i="4" s="1"/>
  <c r="G180" i="4"/>
  <c r="E197" i="10" s="1"/>
  <c r="J180" i="4"/>
  <c r="K180" i="4"/>
  <c r="L180" i="4"/>
  <c r="M180" i="4"/>
  <c r="I180" i="4" a="1"/>
  <c r="I180" i="4" s="1"/>
  <c r="H180" i="4" a="1"/>
  <c r="H180" i="4" s="1"/>
  <c r="E179" i="4"/>
  <c r="C196" i="10" s="1"/>
  <c r="Q179" i="4"/>
  <c r="T179" i="4" a="1"/>
  <c r="T179" i="4" s="1"/>
  <c r="S179" i="4" a="1"/>
  <c r="S179" i="4" s="1"/>
  <c r="R179" i="4" a="1"/>
  <c r="R179" i="4" s="1"/>
  <c r="U179" i="4" a="1"/>
  <c r="U179" i="4" s="1"/>
  <c r="B180" i="4"/>
  <c r="V180" i="4" s="1" a="1"/>
  <c r="V180" i="4" s="1"/>
  <c r="C180" i="4"/>
  <c r="W180" i="4"/>
  <c r="A181" i="4"/>
  <c r="B195" i="10"/>
  <c r="G193" i="10"/>
  <c r="K193" i="10" s="1"/>
  <c r="L192" i="10"/>
  <c r="X176" i="4"/>
  <c r="H195" i="10"/>
  <c r="AJ177" i="4"/>
  <c r="P181" i="4" l="1" a="1"/>
  <c r="P181" i="4" s="1"/>
  <c r="O181" i="4" a="1"/>
  <c r="O181" i="4" s="1"/>
  <c r="AG180" i="4"/>
  <c r="Y179" i="4"/>
  <c r="F196" i="10" s="1"/>
  <c r="AH181" i="4" a="1"/>
  <c r="AH181" i="4" s="1"/>
  <c r="AI181" i="4"/>
  <c r="AF181" i="4" a="1"/>
  <c r="AF181" i="4" s="1"/>
  <c r="AE181" i="4"/>
  <c r="AD181" i="4"/>
  <c r="AC181" i="4"/>
  <c r="AA181" i="4" a="1"/>
  <c r="AA181" i="4" s="1"/>
  <c r="Z181" i="4" a="1"/>
  <c r="Z181" i="4" s="1"/>
  <c r="AB181" i="4"/>
  <c r="F180" i="4" a="1"/>
  <c r="F180" i="4" s="1"/>
  <c r="D197" i="10" s="1"/>
  <c r="N181" i="4" a="1"/>
  <c r="N181" i="4" s="1"/>
  <c r="J181" i="4"/>
  <c r="K181" i="4"/>
  <c r="G181" i="4"/>
  <c r="E198" i="10" s="1"/>
  <c r="L181" i="4"/>
  <c r="M181" i="4"/>
  <c r="I181" i="4" a="1"/>
  <c r="I181" i="4" s="1"/>
  <c r="H181" i="4" a="1"/>
  <c r="H181" i="4" s="1"/>
  <c r="E180" i="4"/>
  <c r="C197" i="10" s="1"/>
  <c r="S180" i="4" a="1"/>
  <c r="S180" i="4" s="1"/>
  <c r="R180" i="4" a="1"/>
  <c r="R180" i="4" s="1"/>
  <c r="Q180" i="4"/>
  <c r="T180" i="4" a="1"/>
  <c r="T180" i="4" s="1"/>
  <c r="U180" i="4" a="1"/>
  <c r="U180" i="4" s="1"/>
  <c r="B181" i="4"/>
  <c r="V181" i="4" s="1" a="1"/>
  <c r="V181" i="4" s="1"/>
  <c r="C181" i="4"/>
  <c r="W181" i="4"/>
  <c r="A182" i="4"/>
  <c r="B196" i="10"/>
  <c r="G194" i="10"/>
  <c r="K194" i="10" s="1"/>
  <c r="L193" i="10"/>
  <c r="X177" i="4"/>
  <c r="H196" i="10"/>
  <c r="AJ178" i="4"/>
  <c r="G195" i="10" s="1"/>
  <c r="B197" i="10"/>
  <c r="P182" i="4" l="1" a="1"/>
  <c r="P182" i="4" s="1"/>
  <c r="O182" i="4" a="1"/>
  <c r="O182" i="4" s="1"/>
  <c r="AG181" i="4"/>
  <c r="Y180" i="4"/>
  <c r="F197" i="10" s="1"/>
  <c r="AH182" i="4" a="1"/>
  <c r="AH182" i="4" s="1"/>
  <c r="AI182" i="4"/>
  <c r="AF182" i="4" a="1"/>
  <c r="AF182" i="4" s="1"/>
  <c r="AD182" i="4"/>
  <c r="AC182" i="4"/>
  <c r="AB182" i="4"/>
  <c r="AA182" i="4" a="1"/>
  <c r="AA182" i="4" s="1"/>
  <c r="AE182" i="4"/>
  <c r="Z182" i="4" a="1"/>
  <c r="Z182" i="4" s="1"/>
  <c r="F181" i="4" a="1"/>
  <c r="F181" i="4" s="1"/>
  <c r="D198" i="10" s="1"/>
  <c r="N182" i="4" a="1"/>
  <c r="N182" i="4" s="1"/>
  <c r="J182" i="4"/>
  <c r="K182" i="4"/>
  <c r="G182" i="4"/>
  <c r="E199" i="10" s="1"/>
  <c r="L182" i="4"/>
  <c r="M182" i="4"/>
  <c r="I182" i="4" a="1"/>
  <c r="I182" i="4" s="1"/>
  <c r="H182" i="4" a="1"/>
  <c r="H182" i="4" s="1"/>
  <c r="E181" i="4"/>
  <c r="C198" i="10" s="1"/>
  <c r="R181" i="4" a="1"/>
  <c r="R181" i="4" s="1"/>
  <c r="S181" i="4" a="1"/>
  <c r="S181" i="4" s="1"/>
  <c r="Q181" i="4"/>
  <c r="T181" i="4" a="1"/>
  <c r="T181" i="4" s="1"/>
  <c r="U181" i="4" a="1"/>
  <c r="U181" i="4" s="1"/>
  <c r="B182" i="4"/>
  <c r="V182" i="4" s="1" a="1"/>
  <c r="V182" i="4" s="1"/>
  <c r="C182" i="4"/>
  <c r="W182" i="4"/>
  <c r="A183" i="4"/>
  <c r="K195" i="10"/>
  <c r="L194" i="10"/>
  <c r="X178" i="4"/>
  <c r="H197" i="10"/>
  <c r="AJ179" i="4"/>
  <c r="P183" i="4" l="1" a="1"/>
  <c r="P183" i="4" s="1"/>
  <c r="O183" i="4" a="1"/>
  <c r="O183" i="4" s="1"/>
  <c r="AG182" i="4"/>
  <c r="Y181" i="4"/>
  <c r="F198" i="10" s="1"/>
  <c r="AH183" i="4" a="1"/>
  <c r="AH183" i="4" s="1"/>
  <c r="AA183" i="4" a="1"/>
  <c r="AA183" i="4" s="1"/>
  <c r="Z183" i="4" a="1"/>
  <c r="Z183" i="4" s="1"/>
  <c r="AF183" i="4" a="1"/>
  <c r="AF183" i="4" s="1"/>
  <c r="AE183" i="4"/>
  <c r="AD183" i="4"/>
  <c r="AC183" i="4"/>
  <c r="AB183" i="4"/>
  <c r="AI183" i="4"/>
  <c r="F182" i="4" a="1"/>
  <c r="F182" i="4" s="1"/>
  <c r="D199" i="10" s="1"/>
  <c r="N183" i="4" a="1"/>
  <c r="N183" i="4" s="1"/>
  <c r="G183" i="4"/>
  <c r="E200" i="10" s="1"/>
  <c r="J183" i="4"/>
  <c r="K183" i="4"/>
  <c r="L183" i="4"/>
  <c r="M183" i="4"/>
  <c r="H183" i="4" a="1"/>
  <c r="H183" i="4" s="1"/>
  <c r="I183" i="4" a="1"/>
  <c r="I183" i="4" s="1"/>
  <c r="E182" i="4"/>
  <c r="C199" i="10" s="1"/>
  <c r="T182" i="4" a="1"/>
  <c r="T182" i="4" s="1"/>
  <c r="S182" i="4" a="1"/>
  <c r="S182" i="4" s="1"/>
  <c r="Q182" i="4"/>
  <c r="R182" i="4" a="1"/>
  <c r="R182" i="4" s="1"/>
  <c r="U182" i="4" a="1"/>
  <c r="U182" i="4" s="1"/>
  <c r="B183" i="4"/>
  <c r="V183" i="4" s="1" a="1"/>
  <c r="V183" i="4" s="1"/>
  <c r="C183" i="4"/>
  <c r="W183" i="4"/>
  <c r="A184" i="4"/>
  <c r="B198" i="10"/>
  <c r="G196" i="10"/>
  <c r="K196" i="10" s="1"/>
  <c r="L195" i="10"/>
  <c r="X179" i="4"/>
  <c r="H198" i="10"/>
  <c r="AJ180" i="4"/>
  <c r="G197" i="10" s="1"/>
  <c r="P184" i="4" l="1" a="1"/>
  <c r="P184" i="4" s="1"/>
  <c r="O184" i="4" a="1"/>
  <c r="O184" i="4" s="1"/>
  <c r="AG183" i="4"/>
  <c r="Y182" i="4"/>
  <c r="F199" i="10" s="1"/>
  <c r="AH184" i="4" a="1"/>
  <c r="AH184" i="4" s="1"/>
  <c r="AC184" i="4"/>
  <c r="AB184" i="4"/>
  <c r="AA184" i="4" a="1"/>
  <c r="AA184" i="4" s="1"/>
  <c r="Z184" i="4" a="1"/>
  <c r="Z184" i="4" s="1"/>
  <c r="AI184" i="4"/>
  <c r="AF184" i="4" a="1"/>
  <c r="AF184" i="4" s="1"/>
  <c r="AE184" i="4"/>
  <c r="AD184" i="4"/>
  <c r="F183" i="4" a="1"/>
  <c r="F183" i="4" s="1"/>
  <c r="D200" i="10" s="1"/>
  <c r="N184" i="4" a="1"/>
  <c r="N184" i="4" s="1"/>
  <c r="G184" i="4"/>
  <c r="E201" i="10" s="1"/>
  <c r="K184" i="4"/>
  <c r="L184" i="4"/>
  <c r="M184" i="4"/>
  <c r="H184" i="4" a="1"/>
  <c r="H184" i="4" s="1"/>
  <c r="I184" i="4" a="1"/>
  <c r="I184" i="4" s="1"/>
  <c r="J184" i="4"/>
  <c r="E183" i="4"/>
  <c r="C200" i="10" s="1"/>
  <c r="T183" i="4" a="1"/>
  <c r="T183" i="4" s="1"/>
  <c r="Q183" i="4"/>
  <c r="S183" i="4" a="1"/>
  <c r="S183" i="4" s="1"/>
  <c r="R183" i="4" a="1"/>
  <c r="R183" i="4" s="1"/>
  <c r="U183" i="4" a="1"/>
  <c r="U183" i="4" s="1"/>
  <c r="B184" i="4"/>
  <c r="V184" i="4" s="1" a="1"/>
  <c r="V184" i="4" s="1"/>
  <c r="C184" i="4"/>
  <c r="W184" i="4"/>
  <c r="A185" i="4"/>
  <c r="K197" i="10"/>
  <c r="B199" i="10"/>
  <c r="L196" i="10"/>
  <c r="X180" i="4"/>
  <c r="AJ181" i="4"/>
  <c r="H199" i="10"/>
  <c r="B200" i="10"/>
  <c r="P185" i="4" l="1" a="1"/>
  <c r="P185" i="4" s="1"/>
  <c r="O185" i="4" a="1"/>
  <c r="O185" i="4" s="1"/>
  <c r="AG184" i="4"/>
  <c r="Y183" i="4"/>
  <c r="F200" i="10" s="1"/>
  <c r="AH185" i="4" a="1"/>
  <c r="AH185" i="4" s="1"/>
  <c r="AD185" i="4"/>
  <c r="AC185" i="4"/>
  <c r="AB185" i="4"/>
  <c r="AA185" i="4" a="1"/>
  <c r="AA185" i="4" s="1"/>
  <c r="AI185" i="4"/>
  <c r="AF185" i="4" a="1"/>
  <c r="AF185" i="4" s="1"/>
  <c r="AE185" i="4"/>
  <c r="Z185" i="4" a="1"/>
  <c r="Z185" i="4" s="1"/>
  <c r="F184" i="4" a="1"/>
  <c r="F184" i="4" s="1"/>
  <c r="D201" i="10" s="1"/>
  <c r="N185" i="4" a="1"/>
  <c r="N185" i="4" s="1"/>
  <c r="G185" i="4"/>
  <c r="E202" i="10" s="1"/>
  <c r="J185" i="4"/>
  <c r="K185" i="4"/>
  <c r="L185" i="4"/>
  <c r="M185" i="4"/>
  <c r="H185" i="4" a="1"/>
  <c r="H185" i="4" s="1"/>
  <c r="I185" i="4" a="1"/>
  <c r="I185" i="4" s="1"/>
  <c r="E184" i="4"/>
  <c r="C201" i="10" s="1"/>
  <c r="T184" i="4" a="1"/>
  <c r="T184" i="4" s="1"/>
  <c r="Q184" i="4"/>
  <c r="S184" i="4" a="1"/>
  <c r="S184" i="4" s="1"/>
  <c r="R184" i="4" a="1"/>
  <c r="R184" i="4" s="1"/>
  <c r="U184" i="4" a="1"/>
  <c r="U184" i="4" s="1"/>
  <c r="B185" i="4"/>
  <c r="V185" i="4" s="1" a="1"/>
  <c r="V185" i="4" s="1"/>
  <c r="C185" i="4"/>
  <c r="W185" i="4"/>
  <c r="A186" i="4"/>
  <c r="G198" i="10"/>
  <c r="K198" i="10" s="1"/>
  <c r="L197" i="10"/>
  <c r="X181" i="4"/>
  <c r="H200" i="10"/>
  <c r="AJ182" i="4"/>
  <c r="G199" i="10" s="1"/>
  <c r="P186" i="4" l="1" a="1"/>
  <c r="P186" i="4" s="1"/>
  <c r="O186" i="4" a="1"/>
  <c r="O186" i="4" s="1"/>
  <c r="AG185" i="4"/>
  <c r="Y184" i="4"/>
  <c r="F201" i="10" s="1"/>
  <c r="AH186" i="4" a="1"/>
  <c r="AH186" i="4" s="1"/>
  <c r="AF186" i="4" a="1"/>
  <c r="AF186" i="4" s="1"/>
  <c r="AE186" i="4"/>
  <c r="AD186" i="4"/>
  <c r="AC186" i="4"/>
  <c r="AB186" i="4"/>
  <c r="AA186" i="4" a="1"/>
  <c r="AA186" i="4" s="1"/>
  <c r="Z186" i="4" a="1"/>
  <c r="Z186" i="4" s="1"/>
  <c r="AI186" i="4"/>
  <c r="F185" i="4" a="1"/>
  <c r="F185" i="4" s="1"/>
  <c r="D202" i="10" s="1"/>
  <c r="N186" i="4" a="1"/>
  <c r="N186" i="4" s="1"/>
  <c r="G186" i="4"/>
  <c r="E203" i="10" s="1"/>
  <c r="J186" i="4"/>
  <c r="K186" i="4"/>
  <c r="M186" i="4"/>
  <c r="L186" i="4"/>
  <c r="I186" i="4" a="1"/>
  <c r="I186" i="4" s="1"/>
  <c r="H186" i="4" a="1"/>
  <c r="H186" i="4" s="1"/>
  <c r="E185" i="4"/>
  <c r="C202" i="10" s="1"/>
  <c r="T185" i="4" a="1"/>
  <c r="T185" i="4" s="1"/>
  <c r="Q185" i="4"/>
  <c r="S185" i="4" a="1"/>
  <c r="S185" i="4" s="1"/>
  <c r="R185" i="4" a="1"/>
  <c r="R185" i="4" s="1"/>
  <c r="U185" i="4" a="1"/>
  <c r="U185" i="4" s="1"/>
  <c r="B186" i="4"/>
  <c r="V186" i="4" s="1" a="1"/>
  <c r="V186" i="4" s="1"/>
  <c r="C186" i="4"/>
  <c r="W186" i="4"/>
  <c r="A187" i="4"/>
  <c r="K199" i="10"/>
  <c r="B201" i="10"/>
  <c r="L198" i="10"/>
  <c r="X182" i="4"/>
  <c r="H201" i="10"/>
  <c r="AJ183" i="4"/>
  <c r="P187" i="4" l="1" a="1"/>
  <c r="P187" i="4" s="1"/>
  <c r="O187" i="4" a="1"/>
  <c r="O187" i="4" s="1"/>
  <c r="AG186" i="4"/>
  <c r="Y185" i="4"/>
  <c r="F202" i="10" s="1"/>
  <c r="AH187" i="4" a="1"/>
  <c r="AH187" i="4" s="1"/>
  <c r="AI187" i="4"/>
  <c r="AF187" i="4" a="1"/>
  <c r="AF187" i="4" s="1"/>
  <c r="AE187" i="4"/>
  <c r="AD187" i="4"/>
  <c r="AC187" i="4"/>
  <c r="AA187" i="4" a="1"/>
  <c r="AA187" i="4" s="1"/>
  <c r="Z187" i="4" a="1"/>
  <c r="Z187" i="4" s="1"/>
  <c r="AB187" i="4"/>
  <c r="F186" i="4" a="1"/>
  <c r="F186" i="4" s="1"/>
  <c r="D203" i="10" s="1"/>
  <c r="N187" i="4" a="1"/>
  <c r="N187" i="4" s="1"/>
  <c r="G187" i="4"/>
  <c r="E204" i="10" s="1"/>
  <c r="J187" i="4"/>
  <c r="M187" i="4"/>
  <c r="L187" i="4"/>
  <c r="K187" i="4"/>
  <c r="H187" i="4" a="1"/>
  <c r="H187" i="4" s="1"/>
  <c r="I187" i="4" a="1"/>
  <c r="I187" i="4" s="1"/>
  <c r="E186" i="4"/>
  <c r="C203" i="10" s="1"/>
  <c r="Q186" i="4"/>
  <c r="T186" i="4" a="1"/>
  <c r="T186" i="4" s="1"/>
  <c r="S186" i="4" a="1"/>
  <c r="S186" i="4" s="1"/>
  <c r="R186" i="4" a="1"/>
  <c r="R186" i="4" s="1"/>
  <c r="U186" i="4" a="1"/>
  <c r="U186" i="4" s="1"/>
  <c r="B187" i="4"/>
  <c r="V187" i="4" s="1" a="1"/>
  <c r="V187" i="4" s="1"/>
  <c r="C187" i="4"/>
  <c r="W187" i="4"/>
  <c r="A188" i="4"/>
  <c r="B202" i="10"/>
  <c r="G200" i="10"/>
  <c r="K200" i="10" s="1"/>
  <c r="L199" i="10"/>
  <c r="X183" i="4"/>
  <c r="H202" i="10"/>
  <c r="AJ184" i="4"/>
  <c r="P188" i="4" l="1" a="1"/>
  <c r="P188" i="4" s="1"/>
  <c r="O188" i="4" a="1"/>
  <c r="O188" i="4" s="1"/>
  <c r="AG187" i="4"/>
  <c r="Y186" i="4"/>
  <c r="F203" i="10" s="1"/>
  <c r="AH188" i="4" a="1"/>
  <c r="AH188" i="4" s="1"/>
  <c r="AI188" i="4"/>
  <c r="AF188" i="4" a="1"/>
  <c r="AF188" i="4" s="1"/>
  <c r="AE188" i="4"/>
  <c r="AC188" i="4"/>
  <c r="AB188" i="4"/>
  <c r="AA188" i="4" a="1"/>
  <c r="AA188" i="4" s="1"/>
  <c r="Z188" i="4" a="1"/>
  <c r="Z188" i="4" s="1"/>
  <c r="AD188" i="4"/>
  <c r="F187" i="4" a="1"/>
  <c r="F187" i="4" s="1"/>
  <c r="D204" i="10" s="1"/>
  <c r="N188" i="4" a="1"/>
  <c r="N188" i="4" s="1"/>
  <c r="J188" i="4"/>
  <c r="G188" i="4"/>
  <c r="E205" i="10" s="1"/>
  <c r="L188" i="4"/>
  <c r="M188" i="4"/>
  <c r="K188" i="4"/>
  <c r="H188" i="4" a="1"/>
  <c r="H188" i="4" s="1"/>
  <c r="I188" i="4" a="1"/>
  <c r="I188" i="4" s="1"/>
  <c r="E187" i="4"/>
  <c r="C204" i="10" s="1"/>
  <c r="T187" i="4" a="1"/>
  <c r="T187" i="4" s="1"/>
  <c r="Q187" i="4"/>
  <c r="S187" i="4" a="1"/>
  <c r="S187" i="4" s="1"/>
  <c r="R187" i="4" a="1"/>
  <c r="R187" i="4" s="1"/>
  <c r="U187" i="4" a="1"/>
  <c r="U187" i="4" s="1"/>
  <c r="B188" i="4"/>
  <c r="V188" i="4" s="1" a="1"/>
  <c r="V188" i="4" s="1"/>
  <c r="C188" i="4"/>
  <c r="W188" i="4"/>
  <c r="A189" i="4"/>
  <c r="B203" i="10"/>
  <c r="G201" i="10"/>
  <c r="K201" i="10" s="1"/>
  <c r="L200" i="10"/>
  <c r="X184" i="4"/>
  <c r="H203" i="10"/>
  <c r="AJ185" i="4"/>
  <c r="G202" i="10" s="1"/>
  <c r="P189" i="4" l="1" a="1"/>
  <c r="P189" i="4" s="1"/>
  <c r="O189" i="4" a="1"/>
  <c r="O189" i="4" s="1"/>
  <c r="AG188" i="4"/>
  <c r="Y187" i="4"/>
  <c r="F204" i="10" s="1"/>
  <c r="AH189" i="4" a="1"/>
  <c r="AH189" i="4" s="1"/>
  <c r="AA189" i="4" a="1"/>
  <c r="AA189" i="4" s="1"/>
  <c r="Z189" i="4" a="1"/>
  <c r="Z189" i="4" s="1"/>
  <c r="AF189" i="4" a="1"/>
  <c r="AF189" i="4" s="1"/>
  <c r="AE189" i="4"/>
  <c r="AD189" i="4"/>
  <c r="AC189" i="4"/>
  <c r="AI189" i="4"/>
  <c r="AB189" i="4"/>
  <c r="F188" i="4" a="1"/>
  <c r="F188" i="4" s="1"/>
  <c r="D205" i="10" s="1"/>
  <c r="N189" i="4" a="1"/>
  <c r="N189" i="4" s="1"/>
  <c r="G189" i="4"/>
  <c r="E206" i="10" s="1"/>
  <c r="J189" i="4"/>
  <c r="L189" i="4"/>
  <c r="K189" i="4"/>
  <c r="M189" i="4"/>
  <c r="H189" i="4" a="1"/>
  <c r="H189" i="4" s="1"/>
  <c r="I189" i="4" a="1"/>
  <c r="I189" i="4" s="1"/>
  <c r="E188" i="4"/>
  <c r="C205" i="10" s="1"/>
  <c r="S188" i="4" a="1"/>
  <c r="S188" i="4" s="1"/>
  <c r="R188" i="4" a="1"/>
  <c r="R188" i="4" s="1"/>
  <c r="Q188" i="4"/>
  <c r="T188" i="4" a="1"/>
  <c r="T188" i="4" s="1"/>
  <c r="U188" i="4" a="1"/>
  <c r="U188" i="4" s="1"/>
  <c r="B189" i="4"/>
  <c r="V189" i="4" s="1" a="1"/>
  <c r="V189" i="4" s="1"/>
  <c r="C189" i="4"/>
  <c r="W189" i="4"/>
  <c r="A190" i="4"/>
  <c r="K202" i="10"/>
  <c r="B204" i="10"/>
  <c r="L201" i="10"/>
  <c r="X185" i="4"/>
  <c r="H204" i="10"/>
  <c r="AJ186" i="4"/>
  <c r="P190" i="4" l="1" a="1"/>
  <c r="P190" i="4" s="1"/>
  <c r="O190" i="4" a="1"/>
  <c r="O190" i="4" s="1"/>
  <c r="AG189" i="4"/>
  <c r="Y188" i="4"/>
  <c r="F205" i="10" s="1"/>
  <c r="AH190" i="4" a="1"/>
  <c r="AH190" i="4" s="1"/>
  <c r="AC190" i="4"/>
  <c r="AB190" i="4"/>
  <c r="AA190" i="4" a="1"/>
  <c r="AA190" i="4" s="1"/>
  <c r="Z190" i="4" a="1"/>
  <c r="Z190" i="4" s="1"/>
  <c r="AI190" i="4"/>
  <c r="AF190" i="4" a="1"/>
  <c r="AF190" i="4" s="1"/>
  <c r="AE190" i="4"/>
  <c r="AD190" i="4"/>
  <c r="F189" i="4" a="1"/>
  <c r="F189" i="4" s="1"/>
  <c r="D206" i="10" s="1"/>
  <c r="N190" i="4" a="1"/>
  <c r="N190" i="4" s="1"/>
  <c r="G190" i="4"/>
  <c r="E207" i="10" s="1"/>
  <c r="J190" i="4"/>
  <c r="L190" i="4"/>
  <c r="K190" i="4"/>
  <c r="M190" i="4"/>
  <c r="I190" i="4" a="1"/>
  <c r="I190" i="4" s="1"/>
  <c r="H190" i="4" a="1"/>
  <c r="H190" i="4" s="1"/>
  <c r="E189" i="4"/>
  <c r="C206" i="10" s="1"/>
  <c r="T189" i="4" a="1"/>
  <c r="T189" i="4" s="1"/>
  <c r="Q189" i="4"/>
  <c r="S189" i="4" a="1"/>
  <c r="S189" i="4" s="1"/>
  <c r="R189" i="4" a="1"/>
  <c r="R189" i="4" s="1"/>
  <c r="U189" i="4" a="1"/>
  <c r="U189" i="4" s="1"/>
  <c r="B190" i="4"/>
  <c r="V190" i="4" s="1" a="1"/>
  <c r="V190" i="4" s="1"/>
  <c r="C190" i="4"/>
  <c r="W190" i="4"/>
  <c r="A191" i="4"/>
  <c r="B205" i="10"/>
  <c r="G203" i="10"/>
  <c r="K203" i="10" s="1"/>
  <c r="L202" i="10"/>
  <c r="X186" i="4"/>
  <c r="H205" i="10"/>
  <c r="AJ187" i="4"/>
  <c r="G204" i="10" s="1"/>
  <c r="P191" i="4" l="1" a="1"/>
  <c r="P191" i="4" s="1"/>
  <c r="O191" i="4" a="1"/>
  <c r="O191" i="4" s="1"/>
  <c r="AG190" i="4"/>
  <c r="Y189" i="4"/>
  <c r="F206" i="10" s="1"/>
  <c r="AH191" i="4" a="1"/>
  <c r="AH191" i="4" s="1"/>
  <c r="AF191" i="4" a="1"/>
  <c r="AF191" i="4" s="1"/>
  <c r="AE191" i="4"/>
  <c r="AD191" i="4"/>
  <c r="AC191" i="4"/>
  <c r="AB191" i="4"/>
  <c r="AA191" i="4" a="1"/>
  <c r="AA191" i="4" s="1"/>
  <c r="Z191" i="4" a="1"/>
  <c r="Z191" i="4" s="1"/>
  <c r="AI191" i="4"/>
  <c r="F190" i="4" a="1"/>
  <c r="F190" i="4" s="1"/>
  <c r="D207" i="10" s="1"/>
  <c r="N191" i="4" a="1"/>
  <c r="N191" i="4" s="1"/>
  <c r="G191" i="4"/>
  <c r="E208" i="10" s="1"/>
  <c r="K191" i="4"/>
  <c r="J191" i="4"/>
  <c r="L191" i="4"/>
  <c r="M191" i="4"/>
  <c r="H191" i="4" a="1"/>
  <c r="H191" i="4" s="1"/>
  <c r="I191" i="4" a="1"/>
  <c r="I191" i="4" s="1"/>
  <c r="E190" i="4"/>
  <c r="C207" i="10" s="1"/>
  <c r="Q190" i="4"/>
  <c r="T190" i="4" a="1"/>
  <c r="T190" i="4" s="1"/>
  <c r="S190" i="4" a="1"/>
  <c r="S190" i="4" s="1"/>
  <c r="R190" i="4" a="1"/>
  <c r="R190" i="4" s="1"/>
  <c r="U190" i="4" a="1"/>
  <c r="U190" i="4" s="1"/>
  <c r="B191" i="4"/>
  <c r="V191" i="4" s="1" a="1"/>
  <c r="V191" i="4" s="1"/>
  <c r="C191" i="4"/>
  <c r="W191" i="4"/>
  <c r="A192" i="4"/>
  <c r="K204" i="10"/>
  <c r="B206" i="10"/>
  <c r="L203" i="10"/>
  <c r="X187" i="4"/>
  <c r="H206" i="10"/>
  <c r="AJ188" i="4"/>
  <c r="B207" i="10"/>
  <c r="P192" i="4" l="1" a="1"/>
  <c r="P192" i="4" s="1"/>
  <c r="O192" i="4" a="1"/>
  <c r="O192" i="4" s="1"/>
  <c r="AG191" i="4"/>
  <c r="Y190" i="4"/>
  <c r="F207" i="10" s="1"/>
  <c r="AH192" i="4" a="1"/>
  <c r="AH192" i="4" s="1"/>
  <c r="AI192" i="4"/>
  <c r="AF192" i="4" a="1"/>
  <c r="AF192" i="4" s="1"/>
  <c r="AE192" i="4"/>
  <c r="AC192" i="4"/>
  <c r="AB192" i="4"/>
  <c r="AA192" i="4" a="1"/>
  <c r="AA192" i="4" s="1"/>
  <c r="Z192" i="4" a="1"/>
  <c r="Z192" i="4" s="1"/>
  <c r="AD192" i="4"/>
  <c r="F191" i="4" a="1"/>
  <c r="F191" i="4" s="1"/>
  <c r="D208" i="10" s="1"/>
  <c r="N192" i="4" a="1"/>
  <c r="N192" i="4" s="1"/>
  <c r="G192" i="4"/>
  <c r="E209" i="10" s="1"/>
  <c r="J192" i="4"/>
  <c r="K192" i="4"/>
  <c r="L192" i="4"/>
  <c r="M192" i="4"/>
  <c r="I192" i="4" a="1"/>
  <c r="I192" i="4" s="1"/>
  <c r="H192" i="4" a="1"/>
  <c r="H192" i="4" s="1"/>
  <c r="E191" i="4"/>
  <c r="C208" i="10" s="1"/>
  <c r="Q191" i="4"/>
  <c r="S191" i="4" a="1"/>
  <c r="S191" i="4" s="1"/>
  <c r="T191" i="4" a="1"/>
  <c r="T191" i="4" s="1"/>
  <c r="R191" i="4" a="1"/>
  <c r="R191" i="4" s="1"/>
  <c r="U191" i="4" a="1"/>
  <c r="U191" i="4" s="1"/>
  <c r="B192" i="4"/>
  <c r="V192" i="4" s="1" a="1"/>
  <c r="V192" i="4" s="1"/>
  <c r="C192" i="4"/>
  <c r="W192" i="4"/>
  <c r="A193" i="4"/>
  <c r="G205" i="10"/>
  <c r="K205" i="10" s="1"/>
  <c r="L204" i="10"/>
  <c r="X188" i="4"/>
  <c r="H207" i="10"/>
  <c r="AJ189" i="4"/>
  <c r="G206" i="10" s="1"/>
  <c r="P193" i="4" l="1" a="1"/>
  <c r="P193" i="4" s="1"/>
  <c r="O193" i="4" a="1"/>
  <c r="O193" i="4" s="1"/>
  <c r="AG192" i="4"/>
  <c r="Y191" i="4"/>
  <c r="F208" i="10" s="1"/>
  <c r="AH193" i="4" a="1"/>
  <c r="AH193" i="4" s="1"/>
  <c r="Z193" i="4" a="1"/>
  <c r="Z193" i="4" s="1"/>
  <c r="AI193" i="4"/>
  <c r="AE193" i="4"/>
  <c r="AD193" i="4"/>
  <c r="AC193" i="4"/>
  <c r="AB193" i="4"/>
  <c r="AF193" i="4" a="1"/>
  <c r="AF193" i="4" s="1"/>
  <c r="AA193" i="4" a="1"/>
  <c r="AA193" i="4" s="1"/>
  <c r="F192" i="4" a="1"/>
  <c r="F192" i="4" s="1"/>
  <c r="D209" i="10" s="1"/>
  <c r="N193" i="4" a="1"/>
  <c r="N193" i="4" s="1"/>
  <c r="K193" i="4"/>
  <c r="G193" i="4"/>
  <c r="E210" i="10" s="1"/>
  <c r="J193" i="4"/>
  <c r="L193" i="4"/>
  <c r="M193" i="4"/>
  <c r="I193" i="4" a="1"/>
  <c r="I193" i="4" s="1"/>
  <c r="H193" i="4" a="1"/>
  <c r="H193" i="4" s="1"/>
  <c r="E192" i="4"/>
  <c r="C209" i="10" s="1"/>
  <c r="Q192" i="4"/>
  <c r="T192" i="4" a="1"/>
  <c r="T192" i="4" s="1"/>
  <c r="S192" i="4" a="1"/>
  <c r="S192" i="4" s="1"/>
  <c r="R192" i="4" a="1"/>
  <c r="R192" i="4" s="1"/>
  <c r="U192" i="4" a="1"/>
  <c r="U192" i="4" s="1"/>
  <c r="B193" i="4"/>
  <c r="V193" i="4" s="1" a="1"/>
  <c r="V193" i="4" s="1"/>
  <c r="C193" i="4"/>
  <c r="W193" i="4"/>
  <c r="A194" i="4"/>
  <c r="K206" i="10"/>
  <c r="B208" i="10"/>
  <c r="L205" i="10"/>
  <c r="X189" i="4"/>
  <c r="H208" i="10"/>
  <c r="AJ190" i="4"/>
  <c r="P194" i="4" l="1" a="1"/>
  <c r="P194" i="4" s="1"/>
  <c r="O194" i="4" a="1"/>
  <c r="O194" i="4" s="1"/>
  <c r="AG193" i="4"/>
  <c r="Y192" i="4"/>
  <c r="F209" i="10" s="1"/>
  <c r="AH194" i="4" a="1"/>
  <c r="AH194" i="4" s="1"/>
  <c r="AC194" i="4"/>
  <c r="AB194" i="4"/>
  <c r="AA194" i="4" a="1"/>
  <c r="AA194" i="4" s="1"/>
  <c r="Z194" i="4" a="1"/>
  <c r="Z194" i="4" s="1"/>
  <c r="AI194" i="4"/>
  <c r="AF194" i="4" a="1"/>
  <c r="AF194" i="4" s="1"/>
  <c r="AE194" i="4"/>
  <c r="AD194" i="4"/>
  <c r="F193" i="4" a="1"/>
  <c r="F193" i="4" s="1"/>
  <c r="D210" i="10" s="1"/>
  <c r="N194" i="4" a="1"/>
  <c r="N194" i="4" s="1"/>
  <c r="G194" i="4"/>
  <c r="E211" i="10" s="1"/>
  <c r="J194" i="4"/>
  <c r="K194" i="4"/>
  <c r="L194" i="4"/>
  <c r="M194" i="4"/>
  <c r="I194" i="4" a="1"/>
  <c r="I194" i="4" s="1"/>
  <c r="H194" i="4" a="1"/>
  <c r="H194" i="4" s="1"/>
  <c r="E193" i="4"/>
  <c r="C210" i="10" s="1"/>
  <c r="S193" i="4" a="1"/>
  <c r="S193" i="4" s="1"/>
  <c r="R193" i="4" a="1"/>
  <c r="R193" i="4" s="1"/>
  <c r="Q193" i="4"/>
  <c r="T193" i="4" a="1"/>
  <c r="T193" i="4" s="1"/>
  <c r="U193" i="4" a="1"/>
  <c r="U193" i="4" s="1"/>
  <c r="B194" i="4"/>
  <c r="V194" i="4" s="1" a="1"/>
  <c r="V194" i="4" s="1"/>
  <c r="C194" i="4"/>
  <c r="W194" i="4"/>
  <c r="A195" i="4"/>
  <c r="B209" i="10"/>
  <c r="G207" i="10"/>
  <c r="K207" i="10" s="1"/>
  <c r="L206" i="10"/>
  <c r="X190" i="4"/>
  <c r="AJ191" i="4"/>
  <c r="H209" i="10"/>
  <c r="B210" i="10"/>
  <c r="P195" i="4" l="1" a="1"/>
  <c r="P195" i="4" s="1"/>
  <c r="O195" i="4" a="1"/>
  <c r="O195" i="4" s="1"/>
  <c r="AG194" i="4"/>
  <c r="Y193" i="4"/>
  <c r="F210" i="10" s="1"/>
  <c r="AH195" i="4" a="1"/>
  <c r="AH195" i="4" s="1"/>
  <c r="AE195" i="4"/>
  <c r="AD195" i="4"/>
  <c r="AC195" i="4"/>
  <c r="AB195" i="4"/>
  <c r="AA195" i="4" a="1"/>
  <c r="AA195" i="4" s="1"/>
  <c r="AI195" i="4"/>
  <c r="Z195" i="4" a="1"/>
  <c r="Z195" i="4" s="1"/>
  <c r="AF195" i="4" a="1"/>
  <c r="AF195" i="4" s="1"/>
  <c r="F194" i="4" a="1"/>
  <c r="F194" i="4" s="1"/>
  <c r="D211" i="10" s="1"/>
  <c r="N195" i="4" a="1"/>
  <c r="N195" i="4" s="1"/>
  <c r="G195" i="4"/>
  <c r="E212" i="10" s="1"/>
  <c r="J195" i="4"/>
  <c r="L195" i="4"/>
  <c r="M195" i="4"/>
  <c r="H195" i="4" a="1"/>
  <c r="H195" i="4" s="1"/>
  <c r="K195" i="4"/>
  <c r="I195" i="4" a="1"/>
  <c r="I195" i="4" s="1"/>
  <c r="E194" i="4"/>
  <c r="C211" i="10" s="1"/>
  <c r="T194" i="4" a="1"/>
  <c r="T194" i="4" s="1"/>
  <c r="Q194" i="4"/>
  <c r="S194" i="4" a="1"/>
  <c r="S194" i="4" s="1"/>
  <c r="R194" i="4" a="1"/>
  <c r="R194" i="4" s="1"/>
  <c r="U194" i="4" a="1"/>
  <c r="U194" i="4" s="1"/>
  <c r="B195" i="4"/>
  <c r="V195" i="4" s="1" a="1"/>
  <c r="V195" i="4" s="1"/>
  <c r="C195" i="4"/>
  <c r="W195" i="4"/>
  <c r="A196" i="4"/>
  <c r="G208" i="10"/>
  <c r="K208" i="10" s="1"/>
  <c r="L207" i="10"/>
  <c r="X191" i="4"/>
  <c r="H210" i="10"/>
  <c r="AJ192" i="4"/>
  <c r="G209" i="10" s="1"/>
  <c r="P196" i="4" l="1" a="1"/>
  <c r="P196" i="4" s="1"/>
  <c r="O196" i="4" a="1"/>
  <c r="O196" i="4" s="1"/>
  <c r="AG195" i="4"/>
  <c r="Y194" i="4"/>
  <c r="F211" i="10" s="1"/>
  <c r="AH196" i="4" a="1"/>
  <c r="AH196" i="4" s="1"/>
  <c r="AF196" i="4" a="1"/>
  <c r="AF196" i="4" s="1"/>
  <c r="AE196" i="4"/>
  <c r="AD196" i="4"/>
  <c r="AC196" i="4"/>
  <c r="AB196" i="4"/>
  <c r="AA196" i="4" a="1"/>
  <c r="AA196" i="4" s="1"/>
  <c r="Z196" i="4" a="1"/>
  <c r="Z196" i="4" s="1"/>
  <c r="AI196" i="4"/>
  <c r="F195" i="4" a="1"/>
  <c r="F195" i="4" s="1"/>
  <c r="D212" i="10" s="1"/>
  <c r="N196" i="4" a="1"/>
  <c r="N196" i="4" s="1"/>
  <c r="G196" i="4"/>
  <c r="E213" i="10" s="1"/>
  <c r="J196" i="4"/>
  <c r="K196" i="4"/>
  <c r="L196" i="4"/>
  <c r="M196" i="4"/>
  <c r="H196" i="4" a="1"/>
  <c r="H196" i="4" s="1"/>
  <c r="I196" i="4" a="1"/>
  <c r="I196" i="4" s="1"/>
  <c r="E195" i="4"/>
  <c r="C212" i="10" s="1"/>
  <c r="Q195" i="4"/>
  <c r="T195" i="4" a="1"/>
  <c r="T195" i="4" s="1"/>
  <c r="S195" i="4" a="1"/>
  <c r="S195" i="4" s="1"/>
  <c r="R195" i="4" a="1"/>
  <c r="R195" i="4" s="1"/>
  <c r="U195" i="4" a="1"/>
  <c r="U195" i="4" s="1"/>
  <c r="B196" i="4"/>
  <c r="V196" i="4" s="1" a="1"/>
  <c r="V196" i="4" s="1"/>
  <c r="C196" i="4"/>
  <c r="W196" i="4"/>
  <c r="A197" i="4"/>
  <c r="K209" i="10"/>
  <c r="B211" i="10"/>
  <c r="L208" i="10"/>
  <c r="X192" i="4"/>
  <c r="H211" i="10"/>
  <c r="AJ193" i="4"/>
  <c r="B212" i="10"/>
  <c r="P197" i="4" l="1" a="1"/>
  <c r="P197" i="4" s="1"/>
  <c r="O197" i="4" a="1"/>
  <c r="O197" i="4" s="1"/>
  <c r="AG196" i="4"/>
  <c r="Y195" i="4"/>
  <c r="F212" i="10" s="1"/>
  <c r="AH197" i="4" a="1"/>
  <c r="AH197" i="4" s="1"/>
  <c r="AI197" i="4"/>
  <c r="AF197" i="4" a="1"/>
  <c r="AF197" i="4" s="1"/>
  <c r="AE197" i="4"/>
  <c r="AD197" i="4"/>
  <c r="AC197" i="4"/>
  <c r="AA197" i="4" a="1"/>
  <c r="AA197" i="4" s="1"/>
  <c r="Z197" i="4" a="1"/>
  <c r="Z197" i="4" s="1"/>
  <c r="AB197" i="4"/>
  <c r="F196" i="4" a="1"/>
  <c r="F196" i="4" s="1"/>
  <c r="D213" i="10" s="1"/>
  <c r="N197" i="4" a="1"/>
  <c r="N197" i="4" s="1"/>
  <c r="G197" i="4"/>
  <c r="E214" i="10" s="1"/>
  <c r="K197" i="4"/>
  <c r="J197" i="4"/>
  <c r="L197" i="4"/>
  <c r="M197" i="4"/>
  <c r="H197" i="4" a="1"/>
  <c r="H197" i="4" s="1"/>
  <c r="I197" i="4" a="1"/>
  <c r="I197" i="4" s="1"/>
  <c r="E196" i="4"/>
  <c r="C213" i="10" s="1"/>
  <c r="Q196" i="4"/>
  <c r="T196" i="4" a="1"/>
  <c r="T196" i="4" s="1"/>
  <c r="S196" i="4" a="1"/>
  <c r="S196" i="4" s="1"/>
  <c r="R196" i="4" a="1"/>
  <c r="R196" i="4" s="1"/>
  <c r="U196" i="4" a="1"/>
  <c r="U196" i="4" s="1"/>
  <c r="B197" i="4"/>
  <c r="V197" i="4" s="1" a="1"/>
  <c r="V197" i="4" s="1"/>
  <c r="C197" i="4"/>
  <c r="W197" i="4"/>
  <c r="A198" i="4"/>
  <c r="G210" i="10"/>
  <c r="K210" i="10" s="1"/>
  <c r="L209" i="10"/>
  <c r="X193" i="4"/>
  <c r="H212" i="10"/>
  <c r="AJ194" i="4"/>
  <c r="G211" i="10" s="1"/>
  <c r="P198" i="4" l="1" a="1"/>
  <c r="P198" i="4" s="1"/>
  <c r="O198" i="4" a="1"/>
  <c r="O198" i="4" s="1"/>
  <c r="AG197" i="4"/>
  <c r="Y196" i="4"/>
  <c r="F213" i="10" s="1"/>
  <c r="AH198" i="4" a="1"/>
  <c r="AH198" i="4" s="1"/>
  <c r="Z198" i="4" a="1"/>
  <c r="Z198" i="4" s="1"/>
  <c r="AI198" i="4"/>
  <c r="AF198" i="4" a="1"/>
  <c r="AF198" i="4" s="1"/>
  <c r="AD198" i="4"/>
  <c r="AC198" i="4"/>
  <c r="AB198" i="4"/>
  <c r="AE198" i="4"/>
  <c r="AA198" i="4" a="1"/>
  <c r="AA198" i="4" s="1"/>
  <c r="F197" i="4" a="1"/>
  <c r="F197" i="4" s="1"/>
  <c r="D214" i="10" s="1"/>
  <c r="N198" i="4" a="1"/>
  <c r="N198" i="4" s="1"/>
  <c r="G198" i="4"/>
  <c r="E215" i="10" s="1"/>
  <c r="K198" i="4"/>
  <c r="M198" i="4"/>
  <c r="L198" i="4"/>
  <c r="H198" i="4" a="1"/>
  <c r="H198" i="4" s="1"/>
  <c r="J198" i="4"/>
  <c r="I198" i="4" a="1"/>
  <c r="I198" i="4" s="1"/>
  <c r="E197" i="4"/>
  <c r="C214" i="10" s="1"/>
  <c r="Q197" i="4"/>
  <c r="T197" i="4" a="1"/>
  <c r="T197" i="4" s="1"/>
  <c r="S197" i="4" a="1"/>
  <c r="S197" i="4" s="1"/>
  <c r="R197" i="4" a="1"/>
  <c r="R197" i="4" s="1"/>
  <c r="U197" i="4" a="1"/>
  <c r="U197" i="4" s="1"/>
  <c r="B198" i="4"/>
  <c r="V198" i="4" s="1" a="1"/>
  <c r="V198" i="4" s="1"/>
  <c r="C198" i="4"/>
  <c r="W198" i="4"/>
  <c r="A199" i="4"/>
  <c r="K211" i="10"/>
  <c r="B213" i="10"/>
  <c r="L210" i="10"/>
  <c r="X194" i="4"/>
  <c r="H213" i="10"/>
  <c r="AJ195" i="4"/>
  <c r="P199" i="4" l="1" a="1"/>
  <c r="P199" i="4" s="1"/>
  <c r="O199" i="4" a="1"/>
  <c r="O199" i="4" s="1"/>
  <c r="AG198" i="4"/>
  <c r="Y197" i="4"/>
  <c r="F214" i="10" s="1"/>
  <c r="AH199" i="4" a="1"/>
  <c r="AH199" i="4" s="1"/>
  <c r="AA199" i="4" a="1"/>
  <c r="AA199" i="4" s="1"/>
  <c r="Z199" i="4" a="1"/>
  <c r="Z199" i="4" s="1"/>
  <c r="AI199" i="4"/>
  <c r="AE199" i="4"/>
  <c r="AD199" i="4"/>
  <c r="AC199" i="4"/>
  <c r="AB199" i="4"/>
  <c r="AF199" i="4" a="1"/>
  <c r="AF199" i="4" s="1"/>
  <c r="F198" i="4" a="1"/>
  <c r="F198" i="4" s="1"/>
  <c r="D215" i="10" s="1"/>
  <c r="N199" i="4" a="1"/>
  <c r="N199" i="4" s="1"/>
  <c r="G199" i="4"/>
  <c r="E216" i="10" s="1"/>
  <c r="K199" i="4"/>
  <c r="J199" i="4"/>
  <c r="M199" i="4"/>
  <c r="L199" i="4"/>
  <c r="H199" i="4" a="1"/>
  <c r="H199" i="4" s="1"/>
  <c r="I199" i="4" a="1"/>
  <c r="I199" i="4" s="1"/>
  <c r="E198" i="4"/>
  <c r="C215" i="10" s="1"/>
  <c r="S198" i="4" a="1"/>
  <c r="S198" i="4" s="1"/>
  <c r="Q198" i="4"/>
  <c r="T198" i="4" a="1"/>
  <c r="T198" i="4" s="1"/>
  <c r="R198" i="4" a="1"/>
  <c r="R198" i="4" s="1"/>
  <c r="U198" i="4" a="1"/>
  <c r="U198" i="4" s="1"/>
  <c r="B199" i="4"/>
  <c r="V199" i="4" s="1" a="1"/>
  <c r="V199" i="4" s="1"/>
  <c r="C199" i="4"/>
  <c r="W199" i="4"/>
  <c r="A200" i="4"/>
  <c r="B214" i="10"/>
  <c r="G212" i="10"/>
  <c r="K212" i="10" s="1"/>
  <c r="L211" i="10"/>
  <c r="X195" i="4"/>
  <c r="H214" i="10"/>
  <c r="AJ196" i="4"/>
  <c r="G213" i="10" s="1"/>
  <c r="P200" i="4" l="1" a="1"/>
  <c r="P200" i="4" s="1"/>
  <c r="O200" i="4" a="1"/>
  <c r="O200" i="4" s="1"/>
  <c r="AG199" i="4"/>
  <c r="Y198" i="4"/>
  <c r="F215" i="10" s="1"/>
  <c r="AH200" i="4" a="1"/>
  <c r="AH200" i="4" s="1"/>
  <c r="AB200" i="4"/>
  <c r="AA200" i="4" a="1"/>
  <c r="AA200" i="4" s="1"/>
  <c r="Z200" i="4" a="1"/>
  <c r="Z200" i="4" s="1"/>
  <c r="AI200" i="4"/>
  <c r="AF200" i="4" a="1"/>
  <c r="AF200" i="4" s="1"/>
  <c r="AE200" i="4"/>
  <c r="AD200" i="4"/>
  <c r="AC200" i="4"/>
  <c r="F199" i="4" a="1"/>
  <c r="F199" i="4" s="1"/>
  <c r="D216" i="10" s="1"/>
  <c r="N200" i="4" a="1"/>
  <c r="N200" i="4" s="1"/>
  <c r="G200" i="4"/>
  <c r="E217" i="10" s="1"/>
  <c r="J200" i="4"/>
  <c r="K200" i="4"/>
  <c r="M200" i="4"/>
  <c r="L200" i="4"/>
  <c r="H200" i="4" a="1"/>
  <c r="H200" i="4" s="1"/>
  <c r="I200" i="4" a="1"/>
  <c r="I200" i="4" s="1"/>
  <c r="E199" i="4"/>
  <c r="C216" i="10" s="1"/>
  <c r="T199" i="4" a="1"/>
  <c r="T199" i="4" s="1"/>
  <c r="Q199" i="4"/>
  <c r="S199" i="4" a="1"/>
  <c r="S199" i="4" s="1"/>
  <c r="R199" i="4" a="1"/>
  <c r="R199" i="4" s="1"/>
  <c r="U199" i="4" a="1"/>
  <c r="U199" i="4" s="1"/>
  <c r="B200" i="4"/>
  <c r="V200" i="4" s="1" a="1"/>
  <c r="V200" i="4" s="1"/>
  <c r="C200" i="4"/>
  <c r="W200" i="4"/>
  <c r="A201" i="4"/>
  <c r="K213" i="10"/>
  <c r="B215" i="10"/>
  <c r="L212" i="10"/>
  <c r="X196" i="4"/>
  <c r="H215" i="10"/>
  <c r="AJ197" i="4"/>
  <c r="P201" i="4" l="1" a="1"/>
  <c r="P201" i="4" s="1"/>
  <c r="O201" i="4" a="1"/>
  <c r="O201" i="4" s="1"/>
  <c r="AG200" i="4"/>
  <c r="Y199" i="4"/>
  <c r="F216" i="10" s="1"/>
  <c r="AH201" i="4" a="1"/>
  <c r="AH201" i="4" s="1"/>
  <c r="AE201" i="4"/>
  <c r="AD201" i="4"/>
  <c r="AC201" i="4"/>
  <c r="AB201" i="4"/>
  <c r="AA201" i="4" a="1"/>
  <c r="AA201" i="4" s="1"/>
  <c r="AI201" i="4"/>
  <c r="AF201" i="4" a="1"/>
  <c r="AF201" i="4" s="1"/>
  <c r="Z201" i="4" a="1"/>
  <c r="Z201" i="4" s="1"/>
  <c r="F200" i="4" a="1"/>
  <c r="F200" i="4" s="1"/>
  <c r="D217" i="10" s="1"/>
  <c r="N201" i="4" a="1"/>
  <c r="N201" i="4" s="1"/>
  <c r="G201" i="4"/>
  <c r="E218" i="10" s="1"/>
  <c r="J201" i="4"/>
  <c r="L201" i="4"/>
  <c r="K201" i="4"/>
  <c r="M201" i="4"/>
  <c r="H201" i="4" a="1"/>
  <c r="H201" i="4" s="1"/>
  <c r="I201" i="4" a="1"/>
  <c r="I201" i="4" s="1"/>
  <c r="E200" i="4"/>
  <c r="C217" i="10" s="1"/>
  <c r="Q200" i="4"/>
  <c r="T200" i="4" a="1"/>
  <c r="T200" i="4" s="1"/>
  <c r="S200" i="4" a="1"/>
  <c r="S200" i="4" s="1"/>
  <c r="R200" i="4" a="1"/>
  <c r="R200" i="4" s="1"/>
  <c r="U200" i="4" a="1"/>
  <c r="U200" i="4" s="1"/>
  <c r="B201" i="4"/>
  <c r="V201" i="4" s="1" a="1"/>
  <c r="V201" i="4" s="1"/>
  <c r="C201" i="4"/>
  <c r="W201" i="4"/>
  <c r="A202" i="4"/>
  <c r="B216" i="10"/>
  <c r="G214" i="10"/>
  <c r="K214" i="10" s="1"/>
  <c r="L213" i="10"/>
  <c r="X197" i="4"/>
  <c r="H216" i="10"/>
  <c r="AJ198" i="4"/>
  <c r="P202" i="4" l="1" a="1"/>
  <c r="P202" i="4" s="1"/>
  <c r="O202" i="4" a="1"/>
  <c r="O202" i="4" s="1"/>
  <c r="AG201" i="4"/>
  <c r="Y200" i="4"/>
  <c r="F217" i="10" s="1"/>
  <c r="AH202" i="4" a="1"/>
  <c r="AH202" i="4" s="1"/>
  <c r="AI202" i="4"/>
  <c r="AF202" i="4" a="1"/>
  <c r="AF202" i="4" s="1"/>
  <c r="AE202" i="4"/>
  <c r="AD202" i="4"/>
  <c r="AC202" i="4"/>
  <c r="AB202" i="4"/>
  <c r="AA202" i="4" a="1"/>
  <c r="AA202" i="4" s="1"/>
  <c r="Z202" i="4" a="1"/>
  <c r="Z202" i="4" s="1"/>
  <c r="F201" i="4" a="1"/>
  <c r="F201" i="4" s="1"/>
  <c r="D218" i="10" s="1"/>
  <c r="N202" i="4" a="1"/>
  <c r="N202" i="4" s="1"/>
  <c r="G202" i="4"/>
  <c r="E219" i="10" s="1"/>
  <c r="J202" i="4"/>
  <c r="K202" i="4"/>
  <c r="M202" i="4"/>
  <c r="I202" i="4" a="1"/>
  <c r="I202" i="4" s="1"/>
  <c r="H202" i="4" a="1"/>
  <c r="H202" i="4" s="1"/>
  <c r="L202" i="4"/>
  <c r="E201" i="4"/>
  <c r="C218" i="10" s="1"/>
  <c r="Q201" i="4"/>
  <c r="T201" i="4" a="1"/>
  <c r="T201" i="4" s="1"/>
  <c r="S201" i="4" a="1"/>
  <c r="S201" i="4" s="1"/>
  <c r="R201" i="4" a="1"/>
  <c r="R201" i="4" s="1"/>
  <c r="U201" i="4" a="1"/>
  <c r="U201" i="4" s="1"/>
  <c r="B202" i="4"/>
  <c r="V202" i="4" s="1" a="1"/>
  <c r="V202" i="4" s="1"/>
  <c r="C202" i="4"/>
  <c r="W202" i="4"/>
  <c r="A203" i="4"/>
  <c r="B217" i="10"/>
  <c r="G215" i="10"/>
  <c r="K215" i="10" s="1"/>
  <c r="L214" i="10"/>
  <c r="X198" i="4"/>
  <c r="H217" i="10"/>
  <c r="AJ199" i="4"/>
  <c r="G216" i="10" s="1"/>
  <c r="P203" i="4" l="1" a="1"/>
  <c r="P203" i="4" s="1"/>
  <c r="O203" i="4" a="1"/>
  <c r="O203" i="4" s="1"/>
  <c r="AG202" i="4"/>
  <c r="Y201" i="4"/>
  <c r="F218" i="10" s="1"/>
  <c r="AH203" i="4" a="1"/>
  <c r="AH203" i="4" s="1"/>
  <c r="AI203" i="4"/>
  <c r="AF203" i="4" a="1"/>
  <c r="AF203" i="4" s="1"/>
  <c r="AE203" i="4"/>
  <c r="AC203" i="4"/>
  <c r="AB203" i="4"/>
  <c r="AA203" i="4" a="1"/>
  <c r="AA203" i="4" s="1"/>
  <c r="Z203" i="4" a="1"/>
  <c r="Z203" i="4" s="1"/>
  <c r="AD203" i="4"/>
  <c r="F202" i="4" a="1"/>
  <c r="F202" i="4" s="1"/>
  <c r="D219" i="10" s="1"/>
  <c r="N203" i="4" a="1"/>
  <c r="N203" i="4" s="1"/>
  <c r="G203" i="4"/>
  <c r="E220" i="10" s="1"/>
  <c r="J203" i="4"/>
  <c r="K203" i="4"/>
  <c r="M203" i="4"/>
  <c r="L203" i="4"/>
  <c r="I203" i="4" a="1"/>
  <c r="I203" i="4" s="1"/>
  <c r="H203" i="4" a="1"/>
  <c r="H203" i="4" s="1"/>
  <c r="E202" i="4"/>
  <c r="C219" i="10" s="1"/>
  <c r="S202" i="4" a="1"/>
  <c r="S202" i="4" s="1"/>
  <c r="Q202" i="4"/>
  <c r="T202" i="4" a="1"/>
  <c r="T202" i="4" s="1"/>
  <c r="R202" i="4" a="1"/>
  <c r="R202" i="4" s="1"/>
  <c r="U202" i="4" a="1"/>
  <c r="U202" i="4" s="1"/>
  <c r="B203" i="4"/>
  <c r="V203" i="4" s="1" a="1"/>
  <c r="V203" i="4" s="1"/>
  <c r="C203" i="4"/>
  <c r="W203" i="4"/>
  <c r="A204" i="4"/>
  <c r="K216" i="10"/>
  <c r="B218" i="10"/>
  <c r="L215" i="10"/>
  <c r="X199" i="4"/>
  <c r="H218" i="10"/>
  <c r="AJ200" i="4"/>
  <c r="P204" i="4" l="1" a="1"/>
  <c r="P204" i="4" s="1"/>
  <c r="O204" i="4" a="1"/>
  <c r="O204" i="4" s="1"/>
  <c r="AG203" i="4"/>
  <c r="Y202" i="4"/>
  <c r="F219" i="10" s="1"/>
  <c r="AH204" i="4" a="1"/>
  <c r="AH204" i="4" s="1"/>
  <c r="AB204" i="4"/>
  <c r="AA204" i="4" a="1"/>
  <c r="AA204" i="4" s="1"/>
  <c r="Z204" i="4" a="1"/>
  <c r="Z204" i="4" s="1"/>
  <c r="AF204" i="4" a="1"/>
  <c r="AF204" i="4" s="1"/>
  <c r="AE204" i="4"/>
  <c r="AD204" i="4"/>
  <c r="AI204" i="4"/>
  <c r="AC204" i="4"/>
  <c r="F203" i="4" a="1"/>
  <c r="F203" i="4" s="1"/>
  <c r="D220" i="10" s="1"/>
  <c r="N204" i="4" a="1"/>
  <c r="N204" i="4" s="1"/>
  <c r="G204" i="4"/>
  <c r="E221" i="10" s="1"/>
  <c r="L204" i="4"/>
  <c r="J204" i="4"/>
  <c r="K204" i="4"/>
  <c r="M204" i="4"/>
  <c r="H204" i="4" a="1"/>
  <c r="H204" i="4" s="1"/>
  <c r="I204" i="4" a="1"/>
  <c r="I204" i="4" s="1"/>
  <c r="E203" i="4"/>
  <c r="C220" i="10" s="1"/>
  <c r="Q203" i="4"/>
  <c r="T203" i="4" a="1"/>
  <c r="T203" i="4" s="1"/>
  <c r="S203" i="4" a="1"/>
  <c r="S203" i="4" s="1"/>
  <c r="R203" i="4" a="1"/>
  <c r="R203" i="4" s="1"/>
  <c r="U203" i="4" a="1"/>
  <c r="U203" i="4" s="1"/>
  <c r="B204" i="4"/>
  <c r="V204" i="4" s="1" a="1"/>
  <c r="V204" i="4" s="1"/>
  <c r="C204" i="4"/>
  <c r="W204" i="4"/>
  <c r="A205" i="4"/>
  <c r="B219" i="10"/>
  <c r="G217" i="10"/>
  <c r="K217" i="10" s="1"/>
  <c r="L216" i="10"/>
  <c r="X200" i="4"/>
  <c r="H219" i="10"/>
  <c r="AJ201" i="4"/>
  <c r="G218" i="10" s="1"/>
  <c r="P205" i="4" l="1" a="1"/>
  <c r="P205" i="4" s="1"/>
  <c r="O205" i="4" a="1"/>
  <c r="O205" i="4" s="1"/>
  <c r="AG204" i="4"/>
  <c r="Y203" i="4"/>
  <c r="F220" i="10" s="1"/>
  <c r="AH205" i="4" a="1"/>
  <c r="AH205" i="4" s="1"/>
  <c r="AD205" i="4"/>
  <c r="AC205" i="4"/>
  <c r="AB205" i="4"/>
  <c r="AA205" i="4" a="1"/>
  <c r="AA205" i="4" s="1"/>
  <c r="Z205" i="4" a="1"/>
  <c r="Z205" i="4" s="1"/>
  <c r="AI205" i="4"/>
  <c r="AF205" i="4" a="1"/>
  <c r="AF205" i="4" s="1"/>
  <c r="AE205" i="4"/>
  <c r="F204" i="4" a="1"/>
  <c r="F204" i="4" s="1"/>
  <c r="D221" i="10" s="1"/>
  <c r="N205" i="4" a="1"/>
  <c r="N205" i="4" s="1"/>
  <c r="G205" i="4"/>
  <c r="E222" i="10" s="1"/>
  <c r="J205" i="4"/>
  <c r="L205" i="4"/>
  <c r="K205" i="4"/>
  <c r="M205" i="4"/>
  <c r="I205" i="4" a="1"/>
  <c r="I205" i="4" s="1"/>
  <c r="H205" i="4" a="1"/>
  <c r="H205" i="4" s="1"/>
  <c r="E204" i="4"/>
  <c r="C221" i="10" s="1"/>
  <c r="R204" i="4" a="1"/>
  <c r="R204" i="4" s="1"/>
  <c r="Q204" i="4"/>
  <c r="T204" i="4" a="1"/>
  <c r="T204" i="4" s="1"/>
  <c r="S204" i="4" a="1"/>
  <c r="S204" i="4" s="1"/>
  <c r="U204" i="4" a="1"/>
  <c r="U204" i="4" s="1"/>
  <c r="B205" i="4"/>
  <c r="V205" i="4" s="1" a="1"/>
  <c r="V205" i="4" s="1"/>
  <c r="C205" i="4"/>
  <c r="W205" i="4"/>
  <c r="A206" i="4"/>
  <c r="K218" i="10"/>
  <c r="B220" i="10"/>
  <c r="L217" i="10"/>
  <c r="X201" i="4"/>
  <c r="H220" i="10"/>
  <c r="AJ202" i="4"/>
  <c r="P206" i="4" l="1" a="1"/>
  <c r="P206" i="4" s="1"/>
  <c r="O206" i="4" a="1"/>
  <c r="O206" i="4" s="1"/>
  <c r="AG205" i="4"/>
  <c r="Y204" i="4"/>
  <c r="F221" i="10" s="1"/>
  <c r="AH206" i="4" a="1"/>
  <c r="AH206" i="4" s="1"/>
  <c r="AF206" i="4" a="1"/>
  <c r="AF206" i="4" s="1"/>
  <c r="AE206" i="4"/>
  <c r="AD206" i="4"/>
  <c r="AC206" i="4"/>
  <c r="AB206" i="4"/>
  <c r="Z206" i="4" a="1"/>
  <c r="Z206" i="4" s="1"/>
  <c r="AI206" i="4"/>
  <c r="AA206" i="4" a="1"/>
  <c r="AA206" i="4" s="1"/>
  <c r="F205" i="4" a="1"/>
  <c r="F205" i="4" s="1"/>
  <c r="D222" i="10" s="1"/>
  <c r="N206" i="4" a="1"/>
  <c r="N206" i="4" s="1"/>
  <c r="G206" i="4"/>
  <c r="E223" i="10" s="1"/>
  <c r="J206" i="4"/>
  <c r="K206" i="4"/>
  <c r="L206" i="4"/>
  <c r="M206" i="4"/>
  <c r="H206" i="4" a="1"/>
  <c r="H206" i="4" s="1"/>
  <c r="I206" i="4" a="1"/>
  <c r="I206" i="4" s="1"/>
  <c r="E205" i="4"/>
  <c r="C222" i="10" s="1"/>
  <c r="Q205" i="4"/>
  <c r="T205" i="4" a="1"/>
  <c r="T205" i="4" s="1"/>
  <c r="S205" i="4" a="1"/>
  <c r="S205" i="4" s="1"/>
  <c r="R205" i="4" a="1"/>
  <c r="R205" i="4" s="1"/>
  <c r="U205" i="4" a="1"/>
  <c r="U205" i="4" s="1"/>
  <c r="B206" i="4"/>
  <c r="V206" i="4" s="1" a="1"/>
  <c r="V206" i="4" s="1"/>
  <c r="C206" i="4"/>
  <c r="W206" i="4"/>
  <c r="A207" i="4"/>
  <c r="B221" i="10"/>
  <c r="G219" i="10"/>
  <c r="K219" i="10" s="1"/>
  <c r="L218" i="10"/>
  <c r="X202" i="4"/>
  <c r="H221" i="10"/>
  <c r="AJ203" i="4"/>
  <c r="G220" i="10" s="1"/>
  <c r="P207" i="4" l="1" a="1"/>
  <c r="P207" i="4" s="1"/>
  <c r="O207" i="4" a="1"/>
  <c r="O207" i="4" s="1"/>
  <c r="AG206" i="4"/>
  <c r="Y205" i="4"/>
  <c r="F222" i="10" s="1"/>
  <c r="AH207" i="4" a="1"/>
  <c r="AH207" i="4" s="1"/>
  <c r="AI207" i="4"/>
  <c r="AF207" i="4" a="1"/>
  <c r="AF207" i="4" s="1"/>
  <c r="AE207" i="4"/>
  <c r="AD207" i="4"/>
  <c r="AB207" i="4"/>
  <c r="AA207" i="4" a="1"/>
  <c r="AA207" i="4" s="1"/>
  <c r="Z207" i="4" a="1"/>
  <c r="Z207" i="4" s="1"/>
  <c r="AC207" i="4"/>
  <c r="F206" i="4" a="1"/>
  <c r="F206" i="4" s="1"/>
  <c r="D223" i="10" s="1"/>
  <c r="N207" i="4" a="1"/>
  <c r="N207" i="4" s="1"/>
  <c r="G207" i="4"/>
  <c r="E224" i="10" s="1"/>
  <c r="J207" i="4"/>
  <c r="K207" i="4"/>
  <c r="L207" i="4"/>
  <c r="M207" i="4"/>
  <c r="I207" i="4" a="1"/>
  <c r="I207" i="4" s="1"/>
  <c r="H207" i="4" a="1"/>
  <c r="H207" i="4" s="1"/>
  <c r="E206" i="4"/>
  <c r="C223" i="10" s="1"/>
  <c r="Q206" i="4"/>
  <c r="T206" i="4" a="1"/>
  <c r="T206" i="4" s="1"/>
  <c r="R206" i="4" a="1"/>
  <c r="R206" i="4" s="1"/>
  <c r="S206" i="4" a="1"/>
  <c r="S206" i="4" s="1"/>
  <c r="U206" i="4" a="1"/>
  <c r="U206" i="4" s="1"/>
  <c r="B207" i="4"/>
  <c r="V207" i="4" s="1" a="1"/>
  <c r="V207" i="4" s="1"/>
  <c r="C207" i="4"/>
  <c r="W207" i="4"/>
  <c r="A208" i="4"/>
  <c r="K220" i="10"/>
  <c r="B222" i="10"/>
  <c r="L219" i="10"/>
  <c r="X203" i="4"/>
  <c r="H222" i="10"/>
  <c r="AJ204" i="4"/>
  <c r="P208" i="4" l="1" a="1"/>
  <c r="P208" i="4" s="1"/>
  <c r="O208" i="4" a="1"/>
  <c r="O208" i="4" s="1"/>
  <c r="AG207" i="4"/>
  <c r="Y206" i="4"/>
  <c r="F223" i="10" s="1"/>
  <c r="AH208" i="4" a="1"/>
  <c r="AH208" i="4" s="1"/>
  <c r="Z208" i="4" a="1"/>
  <c r="Z208" i="4" s="1"/>
  <c r="AI208" i="4"/>
  <c r="AF208" i="4" a="1"/>
  <c r="AF208" i="4" s="1"/>
  <c r="AD208" i="4"/>
  <c r="AC208" i="4"/>
  <c r="AB208" i="4"/>
  <c r="AA208" i="4" a="1"/>
  <c r="AA208" i="4" s="1"/>
  <c r="AE208" i="4"/>
  <c r="F207" i="4" a="1"/>
  <c r="F207" i="4" s="1"/>
  <c r="D224" i="10" s="1"/>
  <c r="N208" i="4" a="1"/>
  <c r="N208" i="4" s="1"/>
  <c r="G208" i="4"/>
  <c r="E225" i="10" s="1"/>
  <c r="J208" i="4"/>
  <c r="K208" i="4"/>
  <c r="L208" i="4"/>
  <c r="M208" i="4"/>
  <c r="I208" i="4" a="1"/>
  <c r="I208" i="4" s="1"/>
  <c r="H208" i="4" a="1"/>
  <c r="H208" i="4" s="1"/>
  <c r="E207" i="4"/>
  <c r="C224" i="10" s="1"/>
  <c r="Q207" i="4"/>
  <c r="T207" i="4" a="1"/>
  <c r="T207" i="4" s="1"/>
  <c r="S207" i="4" a="1"/>
  <c r="S207" i="4" s="1"/>
  <c r="R207" i="4" a="1"/>
  <c r="R207" i="4" s="1"/>
  <c r="U207" i="4" a="1"/>
  <c r="U207" i="4" s="1"/>
  <c r="B208" i="4"/>
  <c r="V208" i="4" s="1" a="1"/>
  <c r="V208" i="4" s="1"/>
  <c r="C208" i="4"/>
  <c r="W208" i="4"/>
  <c r="A209" i="4"/>
  <c r="B223" i="10"/>
  <c r="G221" i="10"/>
  <c r="K221" i="10" s="1"/>
  <c r="L220" i="10"/>
  <c r="X204" i="4"/>
  <c r="H223" i="10"/>
  <c r="AJ205" i="4"/>
  <c r="B224" i="10"/>
  <c r="P209" i="4" l="1" a="1"/>
  <c r="P209" i="4" s="1"/>
  <c r="O209" i="4" a="1"/>
  <c r="O209" i="4" s="1"/>
  <c r="AG208" i="4"/>
  <c r="Y207" i="4"/>
  <c r="F224" i="10" s="1"/>
  <c r="AH209" i="4" a="1"/>
  <c r="AH209" i="4" s="1"/>
  <c r="AA209" i="4" a="1"/>
  <c r="AA209" i="4" s="1"/>
  <c r="Z209" i="4" a="1"/>
  <c r="Z209" i="4" s="1"/>
  <c r="AI209" i="4"/>
  <c r="AE209" i="4"/>
  <c r="AD209" i="4"/>
  <c r="AC209" i="4"/>
  <c r="AB209" i="4"/>
  <c r="AF209" i="4" a="1"/>
  <c r="AF209" i="4" s="1"/>
  <c r="F208" i="4" a="1"/>
  <c r="F208" i="4" s="1"/>
  <c r="D225" i="10" s="1"/>
  <c r="N209" i="4" a="1"/>
  <c r="N209" i="4" s="1"/>
  <c r="G209" i="4"/>
  <c r="E226" i="10" s="1"/>
  <c r="J209" i="4"/>
  <c r="K209" i="4"/>
  <c r="L209" i="4"/>
  <c r="M209" i="4"/>
  <c r="H209" i="4" a="1"/>
  <c r="H209" i="4" s="1"/>
  <c r="I209" i="4" a="1"/>
  <c r="I209" i="4" s="1"/>
  <c r="E208" i="4"/>
  <c r="C225" i="10" s="1"/>
  <c r="Q208" i="4"/>
  <c r="T208" i="4" a="1"/>
  <c r="T208" i="4" s="1"/>
  <c r="S208" i="4" a="1"/>
  <c r="S208" i="4" s="1"/>
  <c r="R208" i="4" a="1"/>
  <c r="R208" i="4" s="1"/>
  <c r="U208" i="4" a="1"/>
  <c r="U208" i="4" s="1"/>
  <c r="B209" i="4"/>
  <c r="V209" i="4" s="1" a="1"/>
  <c r="V209" i="4" s="1"/>
  <c r="C209" i="4"/>
  <c r="W209" i="4"/>
  <c r="A210" i="4"/>
  <c r="G222" i="10"/>
  <c r="K222" i="10" s="1"/>
  <c r="L221" i="10"/>
  <c r="X205" i="4"/>
  <c r="H224" i="10"/>
  <c r="AJ206" i="4"/>
  <c r="G223" i="10" s="1"/>
  <c r="P210" i="4" l="1" a="1"/>
  <c r="P210" i="4" s="1"/>
  <c r="O210" i="4" a="1"/>
  <c r="O210" i="4" s="1"/>
  <c r="AG209" i="4"/>
  <c r="Y208" i="4"/>
  <c r="F225" i="10" s="1"/>
  <c r="AH210" i="4" a="1"/>
  <c r="AH210" i="4" s="1"/>
  <c r="AC210" i="4"/>
  <c r="AB210" i="4"/>
  <c r="AA210" i="4" a="1"/>
  <c r="AA210" i="4" s="1"/>
  <c r="Z210" i="4" a="1"/>
  <c r="Z210" i="4" s="1"/>
  <c r="AI210" i="4"/>
  <c r="AF210" i="4" a="1"/>
  <c r="AF210" i="4" s="1"/>
  <c r="AE210" i="4"/>
  <c r="AD210" i="4"/>
  <c r="F209" i="4" a="1"/>
  <c r="F209" i="4" s="1"/>
  <c r="D226" i="10" s="1"/>
  <c r="N210" i="4" a="1"/>
  <c r="N210" i="4" s="1"/>
  <c r="G210" i="4"/>
  <c r="E227" i="10" s="1"/>
  <c r="J210" i="4"/>
  <c r="K210" i="4"/>
  <c r="L210" i="4"/>
  <c r="M210" i="4"/>
  <c r="I210" i="4" a="1"/>
  <c r="I210" i="4" s="1"/>
  <c r="H210" i="4" a="1"/>
  <c r="H210" i="4" s="1"/>
  <c r="E209" i="4"/>
  <c r="C226" i="10" s="1"/>
  <c r="Q209" i="4"/>
  <c r="T209" i="4" a="1"/>
  <c r="T209" i="4" s="1"/>
  <c r="S209" i="4" a="1"/>
  <c r="S209" i="4" s="1"/>
  <c r="R209" i="4" a="1"/>
  <c r="R209" i="4" s="1"/>
  <c r="U209" i="4" a="1"/>
  <c r="U209" i="4" s="1"/>
  <c r="B210" i="4"/>
  <c r="V210" i="4" s="1" a="1"/>
  <c r="V210" i="4" s="1"/>
  <c r="C210" i="4"/>
  <c r="W210" i="4"/>
  <c r="A211" i="4"/>
  <c r="K223" i="10"/>
  <c r="B225" i="10"/>
  <c r="L222" i="10"/>
  <c r="X206" i="4"/>
  <c r="H225" i="10"/>
  <c r="AJ207" i="4"/>
  <c r="P211" i="4" l="1" a="1"/>
  <c r="P211" i="4" s="1"/>
  <c r="O211" i="4" a="1"/>
  <c r="O211" i="4" s="1"/>
  <c r="AG210" i="4"/>
  <c r="Y209" i="4"/>
  <c r="F226" i="10" s="1"/>
  <c r="AH211" i="4" a="1"/>
  <c r="AH211" i="4" s="1"/>
  <c r="AD211" i="4"/>
  <c r="AC211" i="4"/>
  <c r="AB211" i="4"/>
  <c r="AA211" i="4" a="1"/>
  <c r="AA211" i="4" s="1"/>
  <c r="AI211" i="4"/>
  <c r="AF211" i="4" a="1"/>
  <c r="AF211" i="4" s="1"/>
  <c r="AE211" i="4"/>
  <c r="Z211" i="4" a="1"/>
  <c r="Z211" i="4" s="1"/>
  <c r="F210" i="4" a="1"/>
  <c r="F210" i="4" s="1"/>
  <c r="D227" i="10" s="1"/>
  <c r="N211" i="4" a="1"/>
  <c r="N211" i="4" s="1"/>
  <c r="G211" i="4"/>
  <c r="E228" i="10" s="1"/>
  <c r="J211" i="4"/>
  <c r="K211" i="4"/>
  <c r="M211" i="4"/>
  <c r="L211" i="4"/>
  <c r="H211" i="4" a="1"/>
  <c r="H211" i="4" s="1"/>
  <c r="I211" i="4" a="1"/>
  <c r="I211" i="4" s="1"/>
  <c r="E210" i="4"/>
  <c r="C227" i="10" s="1"/>
  <c r="Q210" i="4"/>
  <c r="T210" i="4" a="1"/>
  <c r="T210" i="4" s="1"/>
  <c r="S210" i="4" a="1"/>
  <c r="S210" i="4" s="1"/>
  <c r="R210" i="4" a="1"/>
  <c r="R210" i="4" s="1"/>
  <c r="U210" i="4" a="1"/>
  <c r="U210" i="4" s="1"/>
  <c r="B211" i="4"/>
  <c r="V211" i="4" s="1" a="1"/>
  <c r="V211" i="4" s="1"/>
  <c r="C211" i="4"/>
  <c r="W211" i="4"/>
  <c r="A212" i="4"/>
  <c r="B226" i="10"/>
  <c r="G224" i="10"/>
  <c r="K224" i="10" s="1"/>
  <c r="L223" i="10"/>
  <c r="X207" i="4"/>
  <c r="H226" i="10"/>
  <c r="AJ208" i="4"/>
  <c r="G225" i="10" s="1"/>
  <c r="P212" i="4" l="1" a="1"/>
  <c r="P212" i="4" s="1"/>
  <c r="O212" i="4" a="1"/>
  <c r="O212" i="4" s="1"/>
  <c r="AG211" i="4"/>
  <c r="Y210" i="4"/>
  <c r="F227" i="10" s="1"/>
  <c r="AH212" i="4" a="1"/>
  <c r="AH212" i="4" s="1"/>
  <c r="AF212" i="4" a="1"/>
  <c r="AF212" i="4" s="1"/>
  <c r="AE212" i="4"/>
  <c r="AD212" i="4"/>
  <c r="AC212" i="4"/>
  <c r="AB212" i="4"/>
  <c r="AA212" i="4" a="1"/>
  <c r="AA212" i="4" s="1"/>
  <c r="Z212" i="4" a="1"/>
  <c r="Z212" i="4" s="1"/>
  <c r="AI212" i="4"/>
  <c r="F211" i="4" a="1"/>
  <c r="F211" i="4" s="1"/>
  <c r="D228" i="10" s="1"/>
  <c r="N212" i="4" a="1"/>
  <c r="N212" i="4" s="1"/>
  <c r="G212" i="4"/>
  <c r="E229" i="10" s="1"/>
  <c r="J212" i="4"/>
  <c r="K212" i="4"/>
  <c r="L212" i="4"/>
  <c r="M212" i="4"/>
  <c r="I212" i="4" a="1"/>
  <c r="I212" i="4" s="1"/>
  <c r="H212" i="4" a="1"/>
  <c r="H212" i="4" s="1"/>
  <c r="E211" i="4"/>
  <c r="C228" i="10" s="1"/>
  <c r="Q211" i="4"/>
  <c r="S211" i="4" a="1"/>
  <c r="S211" i="4" s="1"/>
  <c r="T211" i="4" a="1"/>
  <c r="T211" i="4" s="1"/>
  <c r="R211" i="4" a="1"/>
  <c r="R211" i="4" s="1"/>
  <c r="U211" i="4" a="1"/>
  <c r="U211" i="4" s="1"/>
  <c r="B212" i="4"/>
  <c r="V212" i="4" s="1" a="1"/>
  <c r="V212" i="4" s="1"/>
  <c r="C212" i="4"/>
  <c r="W212" i="4"/>
  <c r="A213" i="4"/>
  <c r="K225" i="10"/>
  <c r="B227" i="10"/>
  <c r="L224" i="10"/>
  <c r="X208" i="4"/>
  <c r="AJ209" i="4"/>
  <c r="H227" i="10"/>
  <c r="P213" i="4" l="1" a="1"/>
  <c r="P213" i="4" s="1"/>
  <c r="O213" i="4" a="1"/>
  <c r="O213" i="4" s="1"/>
  <c r="AG212" i="4"/>
  <c r="Y211" i="4"/>
  <c r="F228" i="10" s="1"/>
  <c r="AH213" i="4" a="1"/>
  <c r="AH213" i="4" s="1"/>
  <c r="AI213" i="4"/>
  <c r="AF213" i="4" a="1"/>
  <c r="AF213" i="4" s="1"/>
  <c r="AE213" i="4"/>
  <c r="AD213" i="4"/>
  <c r="AB213" i="4"/>
  <c r="AA213" i="4" a="1"/>
  <c r="AA213" i="4" s="1"/>
  <c r="Z213" i="4" a="1"/>
  <c r="Z213" i="4" s="1"/>
  <c r="AC213" i="4"/>
  <c r="F212" i="4" a="1"/>
  <c r="F212" i="4" s="1"/>
  <c r="D229" i="10" s="1"/>
  <c r="N213" i="4" a="1"/>
  <c r="N213" i="4" s="1"/>
  <c r="J213" i="4"/>
  <c r="G213" i="4"/>
  <c r="E230" i="10" s="1"/>
  <c r="K213" i="4"/>
  <c r="L213" i="4"/>
  <c r="M213" i="4"/>
  <c r="H213" i="4" a="1"/>
  <c r="H213" i="4" s="1"/>
  <c r="I213" i="4" a="1"/>
  <c r="I213" i="4" s="1"/>
  <c r="E212" i="4"/>
  <c r="C229" i="10" s="1"/>
  <c r="Q212" i="4"/>
  <c r="S212" i="4" a="1"/>
  <c r="S212" i="4" s="1"/>
  <c r="T212" i="4" a="1"/>
  <c r="T212" i="4" s="1"/>
  <c r="R212" i="4" a="1"/>
  <c r="R212" i="4" s="1"/>
  <c r="U212" i="4" a="1"/>
  <c r="U212" i="4" s="1"/>
  <c r="B213" i="4"/>
  <c r="V213" i="4" s="1" a="1"/>
  <c r="V213" i="4" s="1"/>
  <c r="C213" i="4"/>
  <c r="W213" i="4"/>
  <c r="A214" i="4"/>
  <c r="B228" i="10"/>
  <c r="G226" i="10"/>
  <c r="K226" i="10" s="1"/>
  <c r="L225" i="10"/>
  <c r="X209" i="4"/>
  <c r="H228" i="10"/>
  <c r="AJ210" i="4"/>
  <c r="G227" i="10" s="1"/>
  <c r="B229" i="10"/>
  <c r="P214" i="4" l="1" a="1"/>
  <c r="P214" i="4" s="1"/>
  <c r="O214" i="4" a="1"/>
  <c r="O214" i="4" s="1"/>
  <c r="AG213" i="4"/>
  <c r="Y212" i="4"/>
  <c r="F229" i="10" s="1"/>
  <c r="AH214" i="4" a="1"/>
  <c r="AH214" i="4" s="1"/>
  <c r="Z214" i="4" a="1"/>
  <c r="Z214" i="4" s="1"/>
  <c r="AI214" i="4"/>
  <c r="AF214" i="4" a="1"/>
  <c r="AF214" i="4" s="1"/>
  <c r="AD214" i="4"/>
  <c r="AC214" i="4"/>
  <c r="AB214" i="4"/>
  <c r="AA214" i="4" a="1"/>
  <c r="AA214" i="4" s="1"/>
  <c r="AE214" i="4"/>
  <c r="F213" i="4" a="1"/>
  <c r="F213" i="4" s="1"/>
  <c r="D230" i="10" s="1"/>
  <c r="N214" i="4" a="1"/>
  <c r="N214" i="4" s="1"/>
  <c r="G214" i="4"/>
  <c r="E231" i="10" s="1"/>
  <c r="J214" i="4"/>
  <c r="K214" i="4"/>
  <c r="L214" i="4"/>
  <c r="M214" i="4"/>
  <c r="I214" i="4" a="1"/>
  <c r="I214" i="4" s="1"/>
  <c r="H214" i="4" a="1"/>
  <c r="H214" i="4" s="1"/>
  <c r="E213" i="4"/>
  <c r="C230" i="10" s="1"/>
  <c r="Q213" i="4"/>
  <c r="T213" i="4" a="1"/>
  <c r="T213" i="4" s="1"/>
  <c r="S213" i="4" a="1"/>
  <c r="S213" i="4" s="1"/>
  <c r="R213" i="4" a="1"/>
  <c r="R213" i="4" s="1"/>
  <c r="U213" i="4" a="1"/>
  <c r="U213" i="4" s="1"/>
  <c r="B214" i="4"/>
  <c r="V214" i="4" s="1" a="1"/>
  <c r="V214" i="4" s="1"/>
  <c r="C214" i="4"/>
  <c r="W214" i="4"/>
  <c r="A215" i="4"/>
  <c r="K227" i="10"/>
  <c r="L226" i="10"/>
  <c r="X210" i="4"/>
  <c r="H229" i="10"/>
  <c r="AJ211" i="4"/>
  <c r="P215" i="4" l="1" a="1"/>
  <c r="P215" i="4" s="1"/>
  <c r="O215" i="4" a="1"/>
  <c r="O215" i="4" s="1"/>
  <c r="AG214" i="4"/>
  <c r="Y213" i="4"/>
  <c r="F230" i="10" s="1"/>
  <c r="AH215" i="4" a="1"/>
  <c r="AH215" i="4" s="1"/>
  <c r="AB215" i="4"/>
  <c r="AA215" i="4" a="1"/>
  <c r="AA215" i="4" s="1"/>
  <c r="Z215" i="4" a="1"/>
  <c r="Z215" i="4" s="1"/>
  <c r="AI215" i="4"/>
  <c r="AF215" i="4" a="1"/>
  <c r="AF215" i="4" s="1"/>
  <c r="AE215" i="4"/>
  <c r="AD215" i="4"/>
  <c r="AC215" i="4"/>
  <c r="F214" i="4" a="1"/>
  <c r="F214" i="4" s="1"/>
  <c r="D231" i="10" s="1"/>
  <c r="N215" i="4" a="1"/>
  <c r="N215" i="4" s="1"/>
  <c r="G215" i="4"/>
  <c r="E232" i="10" s="1"/>
  <c r="K215" i="4"/>
  <c r="L215" i="4"/>
  <c r="M215" i="4"/>
  <c r="J215" i="4"/>
  <c r="H215" i="4" a="1"/>
  <c r="H215" i="4" s="1"/>
  <c r="I215" i="4" a="1"/>
  <c r="I215" i="4" s="1"/>
  <c r="E214" i="4"/>
  <c r="C231" i="10" s="1"/>
  <c r="Q214" i="4"/>
  <c r="T214" i="4" a="1"/>
  <c r="T214" i="4" s="1"/>
  <c r="S214" i="4" a="1"/>
  <c r="S214" i="4" s="1"/>
  <c r="R214" i="4" a="1"/>
  <c r="R214" i="4" s="1"/>
  <c r="U214" i="4" a="1"/>
  <c r="U214" i="4" s="1"/>
  <c r="B215" i="4"/>
  <c r="V215" i="4" s="1" a="1"/>
  <c r="V215" i="4" s="1"/>
  <c r="C215" i="4"/>
  <c r="W215" i="4"/>
  <c r="A216" i="4"/>
  <c r="B230" i="10"/>
  <c r="G228" i="10"/>
  <c r="K228" i="10" s="1"/>
  <c r="L227" i="10"/>
  <c r="X211" i="4"/>
  <c r="H230" i="10"/>
  <c r="AJ212" i="4"/>
  <c r="P216" i="4" l="1" a="1"/>
  <c r="P216" i="4" s="1"/>
  <c r="O216" i="4" a="1"/>
  <c r="O216" i="4" s="1"/>
  <c r="AG215" i="4"/>
  <c r="Y214" i="4"/>
  <c r="F231" i="10" s="1"/>
  <c r="AH216" i="4" a="1"/>
  <c r="AH216" i="4" s="1"/>
  <c r="AE216" i="4"/>
  <c r="AD216" i="4"/>
  <c r="AC216" i="4"/>
  <c r="AB216" i="4"/>
  <c r="AA216" i="4" a="1"/>
  <c r="AA216" i="4" s="1"/>
  <c r="AI216" i="4"/>
  <c r="AF216" i="4" a="1"/>
  <c r="AF216" i="4" s="1"/>
  <c r="Z216" i="4" a="1"/>
  <c r="Z216" i="4" s="1"/>
  <c r="F215" i="4" a="1"/>
  <c r="F215" i="4" s="1"/>
  <c r="D232" i="10" s="1"/>
  <c r="N216" i="4" a="1"/>
  <c r="N216" i="4" s="1"/>
  <c r="G216" i="4"/>
  <c r="E233" i="10" s="1"/>
  <c r="J216" i="4"/>
  <c r="K216" i="4"/>
  <c r="L216" i="4"/>
  <c r="M216" i="4"/>
  <c r="H216" i="4" a="1"/>
  <c r="H216" i="4" s="1"/>
  <c r="I216" i="4" a="1"/>
  <c r="I216" i="4" s="1"/>
  <c r="E215" i="4"/>
  <c r="C232" i="10" s="1"/>
  <c r="Q215" i="4"/>
  <c r="S215" i="4" a="1"/>
  <c r="S215" i="4" s="1"/>
  <c r="T215" i="4" a="1"/>
  <c r="T215" i="4" s="1"/>
  <c r="R215" i="4" a="1"/>
  <c r="R215" i="4" s="1"/>
  <c r="U215" i="4" a="1"/>
  <c r="U215" i="4" s="1"/>
  <c r="B216" i="4"/>
  <c r="V216" i="4" s="1" a="1"/>
  <c r="V216" i="4" s="1"/>
  <c r="C216" i="4"/>
  <c r="W216" i="4"/>
  <c r="A217" i="4"/>
  <c r="B231" i="10"/>
  <c r="G229" i="10"/>
  <c r="K229" i="10" s="1"/>
  <c r="L228" i="10"/>
  <c r="X212" i="4"/>
  <c r="H231" i="10"/>
  <c r="AJ213" i="4"/>
  <c r="G230" i="10" s="1"/>
  <c r="P217" i="4" l="1" a="1"/>
  <c r="P217" i="4" s="1"/>
  <c r="O217" i="4" a="1"/>
  <c r="O217" i="4" s="1"/>
  <c r="AG216" i="4"/>
  <c r="Y215" i="4"/>
  <c r="F232" i="10" s="1"/>
  <c r="AH217" i="4" a="1"/>
  <c r="AH217" i="4" s="1"/>
  <c r="AF217" i="4" a="1"/>
  <c r="AF217" i="4" s="1"/>
  <c r="AE217" i="4"/>
  <c r="AD217" i="4"/>
  <c r="AC217" i="4"/>
  <c r="AB217" i="4"/>
  <c r="Z217" i="4" a="1"/>
  <c r="Z217" i="4" s="1"/>
  <c r="AA217" i="4" a="1"/>
  <c r="AA217" i="4" s="1"/>
  <c r="AI217" i="4"/>
  <c r="F216" i="4" a="1"/>
  <c r="F216" i="4" s="1"/>
  <c r="D233" i="10" s="1"/>
  <c r="N217" i="4" a="1"/>
  <c r="N217" i="4" s="1"/>
  <c r="G217" i="4"/>
  <c r="E234" i="10" s="1"/>
  <c r="J217" i="4"/>
  <c r="K217" i="4"/>
  <c r="L217" i="4"/>
  <c r="M217" i="4"/>
  <c r="H217" i="4" a="1"/>
  <c r="H217" i="4" s="1"/>
  <c r="I217" i="4" a="1"/>
  <c r="I217" i="4" s="1"/>
  <c r="E216" i="4"/>
  <c r="C233" i="10" s="1"/>
  <c r="Q216" i="4"/>
  <c r="T216" i="4" a="1"/>
  <c r="T216" i="4" s="1"/>
  <c r="S216" i="4" a="1"/>
  <c r="S216" i="4" s="1"/>
  <c r="R216" i="4" a="1"/>
  <c r="R216" i="4" s="1"/>
  <c r="U216" i="4" a="1"/>
  <c r="U216" i="4" s="1"/>
  <c r="B217" i="4"/>
  <c r="V217" i="4" s="1" a="1"/>
  <c r="V217" i="4" s="1"/>
  <c r="C217" i="4"/>
  <c r="W217" i="4"/>
  <c r="A218" i="4"/>
  <c r="K230" i="10"/>
  <c r="B232" i="10"/>
  <c r="L229" i="10"/>
  <c r="X213" i="4"/>
  <c r="H232" i="10"/>
  <c r="AJ214" i="4"/>
  <c r="P218" i="4" l="1" a="1"/>
  <c r="P218" i="4" s="1"/>
  <c r="O218" i="4" a="1"/>
  <c r="O218" i="4" s="1"/>
  <c r="AG217" i="4"/>
  <c r="Y216" i="4"/>
  <c r="F233" i="10" s="1"/>
  <c r="AH218" i="4" a="1"/>
  <c r="AH218" i="4" s="1"/>
  <c r="AI218" i="4"/>
  <c r="AF218" i="4" a="1"/>
  <c r="AF218" i="4" s="1"/>
  <c r="AE218" i="4"/>
  <c r="AC218" i="4"/>
  <c r="AB218" i="4"/>
  <c r="AA218" i="4" a="1"/>
  <c r="AA218" i="4" s="1"/>
  <c r="Z218" i="4" a="1"/>
  <c r="Z218" i="4" s="1"/>
  <c r="AD218" i="4"/>
  <c r="F217" i="4" a="1"/>
  <c r="F217" i="4" s="1"/>
  <c r="D234" i="10" s="1"/>
  <c r="N218" i="4" a="1"/>
  <c r="N218" i="4" s="1"/>
  <c r="G218" i="4"/>
  <c r="E235" i="10" s="1"/>
  <c r="J218" i="4"/>
  <c r="K218" i="4"/>
  <c r="L218" i="4"/>
  <c r="M218" i="4"/>
  <c r="H218" i="4" a="1"/>
  <c r="H218" i="4" s="1"/>
  <c r="I218" i="4" a="1"/>
  <c r="I218" i="4" s="1"/>
  <c r="E217" i="4"/>
  <c r="C234" i="10" s="1"/>
  <c r="Q217" i="4"/>
  <c r="T217" i="4" a="1"/>
  <c r="T217" i="4" s="1"/>
  <c r="S217" i="4" a="1"/>
  <c r="S217" i="4" s="1"/>
  <c r="R217" i="4" a="1"/>
  <c r="R217" i="4" s="1"/>
  <c r="U217" i="4" a="1"/>
  <c r="U217" i="4" s="1"/>
  <c r="B218" i="4"/>
  <c r="V218" i="4" s="1" a="1"/>
  <c r="V218" i="4" s="1"/>
  <c r="C218" i="4"/>
  <c r="W218" i="4"/>
  <c r="A219" i="4"/>
  <c r="B233" i="10"/>
  <c r="G231" i="10"/>
  <c r="K231" i="10" s="1"/>
  <c r="L230" i="10"/>
  <c r="X214" i="4"/>
  <c r="H233" i="10"/>
  <c r="AJ215" i="4"/>
  <c r="G232" i="10" s="1"/>
  <c r="P219" i="4" l="1" a="1"/>
  <c r="P219" i="4" s="1"/>
  <c r="O219" i="4" a="1"/>
  <c r="O219" i="4" s="1"/>
  <c r="AG218" i="4"/>
  <c r="Y217" i="4"/>
  <c r="F234" i="10" s="1"/>
  <c r="AH219" i="4" a="1"/>
  <c r="AH219" i="4" s="1"/>
  <c r="AA219" i="4" a="1"/>
  <c r="AA219" i="4" s="1"/>
  <c r="Z219" i="4" a="1"/>
  <c r="Z219" i="4" s="1"/>
  <c r="AI219" i="4"/>
  <c r="AE219" i="4"/>
  <c r="AD219" i="4"/>
  <c r="AC219" i="4"/>
  <c r="AB219" i="4"/>
  <c r="AF219" i="4" a="1"/>
  <c r="AF219" i="4" s="1"/>
  <c r="F218" i="4" a="1"/>
  <c r="F218" i="4" s="1"/>
  <c r="D235" i="10" s="1"/>
  <c r="N219" i="4" a="1"/>
  <c r="N219" i="4" s="1"/>
  <c r="G219" i="4"/>
  <c r="E236" i="10" s="1"/>
  <c r="J219" i="4"/>
  <c r="K219" i="4"/>
  <c r="L219" i="4"/>
  <c r="M219" i="4"/>
  <c r="H219" i="4" a="1"/>
  <c r="H219" i="4" s="1"/>
  <c r="I219" i="4" a="1"/>
  <c r="I219" i="4" s="1"/>
  <c r="E218" i="4"/>
  <c r="C235" i="10" s="1"/>
  <c r="Q218" i="4"/>
  <c r="T218" i="4" a="1"/>
  <c r="T218" i="4" s="1"/>
  <c r="S218" i="4" a="1"/>
  <c r="S218" i="4" s="1"/>
  <c r="R218" i="4" a="1"/>
  <c r="R218" i="4" s="1"/>
  <c r="U218" i="4" a="1"/>
  <c r="U218" i="4" s="1"/>
  <c r="B219" i="4"/>
  <c r="V219" i="4" s="1" a="1"/>
  <c r="V219" i="4" s="1"/>
  <c r="C219" i="4"/>
  <c r="W219" i="4"/>
  <c r="A220" i="4"/>
  <c r="K232" i="10"/>
  <c r="B234" i="10"/>
  <c r="L231" i="10"/>
  <c r="X215" i="4"/>
  <c r="H234" i="10"/>
  <c r="AJ216" i="4"/>
  <c r="P220" i="4" l="1" a="1"/>
  <c r="P220" i="4" s="1"/>
  <c r="O220" i="4" a="1"/>
  <c r="O220" i="4" s="1"/>
  <c r="AG219" i="4"/>
  <c r="Y218" i="4"/>
  <c r="F235" i="10" s="1"/>
  <c r="AH220" i="4" a="1"/>
  <c r="AH220" i="4" s="1"/>
  <c r="AB220" i="4"/>
  <c r="AA220" i="4" a="1"/>
  <c r="AA220" i="4" s="1"/>
  <c r="Z220" i="4" a="1"/>
  <c r="Z220" i="4" s="1"/>
  <c r="AF220" i="4" a="1"/>
  <c r="AF220" i="4" s="1"/>
  <c r="AE220" i="4"/>
  <c r="AD220" i="4"/>
  <c r="AC220" i="4"/>
  <c r="AI220" i="4"/>
  <c r="F219" i="4" a="1"/>
  <c r="F219" i="4" s="1"/>
  <c r="D236" i="10" s="1"/>
  <c r="N220" i="4" a="1"/>
  <c r="N220" i="4" s="1"/>
  <c r="G220" i="4"/>
  <c r="E237" i="10" s="1"/>
  <c r="K220" i="4"/>
  <c r="J220" i="4"/>
  <c r="L220" i="4"/>
  <c r="M220" i="4"/>
  <c r="H220" i="4" a="1"/>
  <c r="H220" i="4" s="1"/>
  <c r="I220" i="4" a="1"/>
  <c r="I220" i="4" s="1"/>
  <c r="E219" i="4"/>
  <c r="C236" i="10" s="1"/>
  <c r="Q219" i="4"/>
  <c r="T219" i="4" a="1"/>
  <c r="T219" i="4" s="1"/>
  <c r="R219" i="4" a="1"/>
  <c r="R219" i="4" s="1"/>
  <c r="S219" i="4" a="1"/>
  <c r="S219" i="4" s="1"/>
  <c r="U219" i="4" a="1"/>
  <c r="U219" i="4" s="1"/>
  <c r="B220" i="4"/>
  <c r="V220" i="4" s="1" a="1"/>
  <c r="V220" i="4" s="1"/>
  <c r="C220" i="4"/>
  <c r="W220" i="4"/>
  <c r="A221" i="4"/>
  <c r="B235" i="10"/>
  <c r="G233" i="10"/>
  <c r="K233" i="10" s="1"/>
  <c r="L232" i="10"/>
  <c r="X216" i="4"/>
  <c r="H235" i="10"/>
  <c r="AJ217" i="4"/>
  <c r="G234" i="10" s="1"/>
  <c r="B236" i="10"/>
  <c r="P221" i="4" l="1" a="1"/>
  <c r="P221" i="4" s="1"/>
  <c r="O221" i="4" a="1"/>
  <c r="O221" i="4" s="1"/>
  <c r="AG220" i="4"/>
  <c r="Y219" i="4"/>
  <c r="F236" i="10" s="1"/>
  <c r="AH221" i="4" a="1"/>
  <c r="AH221" i="4" s="1"/>
  <c r="AC221" i="4"/>
  <c r="AB221" i="4"/>
  <c r="AA221" i="4" a="1"/>
  <c r="AA221" i="4" s="1"/>
  <c r="Z221" i="4" a="1"/>
  <c r="Z221" i="4" s="1"/>
  <c r="AI221" i="4"/>
  <c r="AF221" i="4" a="1"/>
  <c r="AF221" i="4" s="1"/>
  <c r="AE221" i="4"/>
  <c r="AD221" i="4"/>
  <c r="F220" i="4" a="1"/>
  <c r="F220" i="4" s="1"/>
  <c r="D237" i="10" s="1"/>
  <c r="N221" i="4" a="1"/>
  <c r="N221" i="4" s="1"/>
  <c r="G221" i="4"/>
  <c r="E238" i="10" s="1"/>
  <c r="K221" i="4"/>
  <c r="J221" i="4"/>
  <c r="L221" i="4"/>
  <c r="M221" i="4"/>
  <c r="I221" i="4" a="1"/>
  <c r="I221" i="4" s="1"/>
  <c r="H221" i="4" a="1"/>
  <c r="H221" i="4" s="1"/>
  <c r="E220" i="4"/>
  <c r="C237" i="10" s="1"/>
  <c r="Q220" i="4"/>
  <c r="T220" i="4" a="1"/>
  <c r="T220" i="4" s="1"/>
  <c r="S220" i="4" a="1"/>
  <c r="S220" i="4" s="1"/>
  <c r="R220" i="4" a="1"/>
  <c r="R220" i="4" s="1"/>
  <c r="U220" i="4" a="1"/>
  <c r="U220" i="4" s="1"/>
  <c r="B221" i="4"/>
  <c r="V221" i="4" s="1" a="1"/>
  <c r="V221" i="4" s="1"/>
  <c r="C221" i="4"/>
  <c r="W221" i="4"/>
  <c r="A222" i="4"/>
  <c r="K234" i="10"/>
  <c r="L233" i="10"/>
  <c r="X217" i="4"/>
  <c r="H236" i="10"/>
  <c r="AJ218" i="4"/>
  <c r="P222" i="4" l="1" a="1"/>
  <c r="P222" i="4" s="1"/>
  <c r="O222" i="4" a="1"/>
  <c r="O222" i="4" s="1"/>
  <c r="AG221" i="4"/>
  <c r="Y220" i="4"/>
  <c r="F237" i="10" s="1"/>
  <c r="AH222" i="4" a="1"/>
  <c r="AH222" i="4" s="1"/>
  <c r="AF222" i="4" a="1"/>
  <c r="AF222" i="4" s="1"/>
  <c r="AE222" i="4"/>
  <c r="AD222" i="4"/>
  <c r="AC222" i="4"/>
  <c r="AB222" i="4"/>
  <c r="Z222" i="4" a="1"/>
  <c r="Z222" i="4" s="1"/>
  <c r="AI222" i="4"/>
  <c r="AA222" i="4" a="1"/>
  <c r="AA222" i="4" s="1"/>
  <c r="F221" i="4" a="1"/>
  <c r="F221" i="4" s="1"/>
  <c r="D238" i="10" s="1"/>
  <c r="N222" i="4" a="1"/>
  <c r="N222" i="4" s="1"/>
  <c r="G222" i="4"/>
  <c r="E239" i="10" s="1"/>
  <c r="J222" i="4"/>
  <c r="K222" i="4"/>
  <c r="L222" i="4"/>
  <c r="M222" i="4"/>
  <c r="H222" i="4" a="1"/>
  <c r="H222" i="4" s="1"/>
  <c r="I222" i="4" a="1"/>
  <c r="I222" i="4" s="1"/>
  <c r="E221" i="4"/>
  <c r="C238" i="10" s="1"/>
  <c r="Q221" i="4"/>
  <c r="T221" i="4" a="1"/>
  <c r="T221" i="4" s="1"/>
  <c r="R221" i="4" a="1"/>
  <c r="R221" i="4" s="1"/>
  <c r="S221" i="4" a="1"/>
  <c r="S221" i="4" s="1"/>
  <c r="U221" i="4" a="1"/>
  <c r="U221" i="4" s="1"/>
  <c r="B222" i="4"/>
  <c r="V222" i="4" s="1" a="1"/>
  <c r="V222" i="4" s="1"/>
  <c r="C222" i="4"/>
  <c r="W222" i="4"/>
  <c r="A223" i="4"/>
  <c r="B237" i="10"/>
  <c r="G235" i="10"/>
  <c r="K235" i="10" s="1"/>
  <c r="L234" i="10"/>
  <c r="X218" i="4"/>
  <c r="H237" i="10"/>
  <c r="AJ219" i="4"/>
  <c r="P223" i="4" l="1" a="1"/>
  <c r="P223" i="4" s="1"/>
  <c r="O223" i="4" a="1"/>
  <c r="O223" i="4" s="1"/>
  <c r="AG222" i="4"/>
  <c r="Y221" i="4"/>
  <c r="F238" i="10" s="1"/>
  <c r="AH223" i="4" a="1"/>
  <c r="AH223" i="4" s="1"/>
  <c r="AF223" i="4" a="1"/>
  <c r="AF223" i="4" s="1"/>
  <c r="AE223" i="4"/>
  <c r="AD223" i="4"/>
  <c r="AC223" i="4"/>
  <c r="AB223" i="4"/>
  <c r="AA223" i="4" a="1"/>
  <c r="AA223" i="4" s="1"/>
  <c r="Z223" i="4" a="1"/>
  <c r="Z223" i="4" s="1"/>
  <c r="AI223" i="4"/>
  <c r="F222" i="4" a="1"/>
  <c r="F222" i="4" s="1"/>
  <c r="D239" i="10" s="1"/>
  <c r="N223" i="4" a="1"/>
  <c r="N223" i="4" s="1"/>
  <c r="G223" i="4"/>
  <c r="E240" i="10" s="1"/>
  <c r="J223" i="4"/>
  <c r="M223" i="4"/>
  <c r="L223" i="4"/>
  <c r="H223" i="4" a="1"/>
  <c r="H223" i="4" s="1"/>
  <c r="I223" i="4" a="1"/>
  <c r="I223" i="4" s="1"/>
  <c r="K223" i="4"/>
  <c r="E222" i="4"/>
  <c r="C239" i="10" s="1"/>
  <c r="Q222" i="4"/>
  <c r="T222" i="4" a="1"/>
  <c r="T222" i="4" s="1"/>
  <c r="S222" i="4" a="1"/>
  <c r="S222" i="4" s="1"/>
  <c r="R222" i="4" a="1"/>
  <c r="R222" i="4" s="1"/>
  <c r="U222" i="4" a="1"/>
  <c r="U222" i="4" s="1"/>
  <c r="B223" i="4"/>
  <c r="V223" i="4" s="1" a="1"/>
  <c r="V223" i="4" s="1"/>
  <c r="C223" i="4"/>
  <c r="W223" i="4"/>
  <c r="A224" i="4"/>
  <c r="B238" i="10"/>
  <c r="G236" i="10"/>
  <c r="K236" i="10" s="1"/>
  <c r="L235" i="10"/>
  <c r="X219" i="4"/>
  <c r="H238" i="10"/>
  <c r="AJ220" i="4"/>
  <c r="G237" i="10" s="1"/>
  <c r="P224" i="4" l="1" a="1"/>
  <c r="P224" i="4" s="1"/>
  <c r="O224" i="4" a="1"/>
  <c r="O224" i="4" s="1"/>
  <c r="AG223" i="4"/>
  <c r="Y222" i="4"/>
  <c r="F239" i="10" s="1"/>
  <c r="AH224" i="4" a="1"/>
  <c r="AH224" i="4" s="1"/>
  <c r="AI224" i="4"/>
  <c r="AF224" i="4" a="1"/>
  <c r="AF224" i="4" s="1"/>
  <c r="AE224" i="4"/>
  <c r="AD224" i="4"/>
  <c r="AB224" i="4"/>
  <c r="AA224" i="4" a="1"/>
  <c r="AA224" i="4" s="1"/>
  <c r="Z224" i="4" a="1"/>
  <c r="Z224" i="4" s="1"/>
  <c r="AC224" i="4"/>
  <c r="F223" i="4" a="1"/>
  <c r="F223" i="4" s="1"/>
  <c r="D240" i="10" s="1"/>
  <c r="N224" i="4" a="1"/>
  <c r="N224" i="4" s="1"/>
  <c r="G224" i="4"/>
  <c r="E241" i="10" s="1"/>
  <c r="K224" i="4"/>
  <c r="M224" i="4"/>
  <c r="L224" i="4"/>
  <c r="J224" i="4"/>
  <c r="H224" i="4" a="1"/>
  <c r="H224" i="4" s="1"/>
  <c r="I224" i="4" a="1"/>
  <c r="I224" i="4" s="1"/>
  <c r="E223" i="4"/>
  <c r="C240" i="10" s="1"/>
  <c r="Q223" i="4"/>
  <c r="T223" i="4" a="1"/>
  <c r="T223" i="4" s="1"/>
  <c r="S223" i="4" a="1"/>
  <c r="S223" i="4" s="1"/>
  <c r="R223" i="4" a="1"/>
  <c r="R223" i="4" s="1"/>
  <c r="U223" i="4" a="1"/>
  <c r="U223" i="4" s="1"/>
  <c r="B224" i="4"/>
  <c r="V224" i="4" s="1" a="1"/>
  <c r="V224" i="4" s="1"/>
  <c r="C224" i="4"/>
  <c r="W224" i="4"/>
  <c r="A225" i="4"/>
  <c r="K237" i="10"/>
  <c r="B239" i="10"/>
  <c r="L236" i="10"/>
  <c r="X220" i="4"/>
  <c r="H239" i="10"/>
  <c r="AJ221" i="4"/>
  <c r="B240" i="10"/>
  <c r="P225" i="4" l="1" a="1"/>
  <c r="P225" i="4" s="1"/>
  <c r="O225" i="4" a="1"/>
  <c r="O225" i="4" s="1"/>
  <c r="AG224" i="4"/>
  <c r="Y223" i="4"/>
  <c r="F240" i="10" s="1"/>
  <c r="AH225" i="4" a="1"/>
  <c r="AH225" i="4" s="1"/>
  <c r="AA225" i="4" a="1"/>
  <c r="AA225" i="4" s="1"/>
  <c r="Z225" i="4" a="1"/>
  <c r="Z225" i="4" s="1"/>
  <c r="AI225" i="4"/>
  <c r="AE225" i="4"/>
  <c r="AD225" i="4"/>
  <c r="AC225" i="4"/>
  <c r="AB225" i="4"/>
  <c r="AF225" i="4" a="1"/>
  <c r="AF225" i="4" s="1"/>
  <c r="F224" i="4" a="1"/>
  <c r="F224" i="4" s="1"/>
  <c r="D241" i="10" s="1"/>
  <c r="N225" i="4" a="1"/>
  <c r="N225" i="4" s="1"/>
  <c r="G225" i="4"/>
  <c r="E242" i="10" s="1"/>
  <c r="M225" i="4"/>
  <c r="K225" i="4"/>
  <c r="J225" i="4"/>
  <c r="L225" i="4"/>
  <c r="H225" i="4" a="1"/>
  <c r="H225" i="4" s="1"/>
  <c r="I225" i="4" a="1"/>
  <c r="I225" i="4" s="1"/>
  <c r="E224" i="4"/>
  <c r="C241" i="10" s="1"/>
  <c r="Q224" i="4"/>
  <c r="T224" i="4" a="1"/>
  <c r="T224" i="4" s="1"/>
  <c r="S224" i="4" a="1"/>
  <c r="S224" i="4" s="1"/>
  <c r="R224" i="4" a="1"/>
  <c r="R224" i="4" s="1"/>
  <c r="U224" i="4" a="1"/>
  <c r="U224" i="4" s="1"/>
  <c r="B225" i="4"/>
  <c r="V225" i="4" s="1" a="1"/>
  <c r="V225" i="4" s="1"/>
  <c r="C225" i="4"/>
  <c r="W225" i="4"/>
  <c r="A226" i="4"/>
  <c r="G238" i="10"/>
  <c r="K238" i="10" s="1"/>
  <c r="L237" i="10"/>
  <c r="X221" i="4"/>
  <c r="H240" i="10"/>
  <c r="AJ222" i="4"/>
  <c r="G239" i="10" s="1"/>
  <c r="P226" i="4" l="1" a="1"/>
  <c r="P226" i="4" s="1"/>
  <c r="O226" i="4" a="1"/>
  <c r="O226" i="4" s="1"/>
  <c r="AG225" i="4"/>
  <c r="Y224" i="4"/>
  <c r="F241" i="10" s="1"/>
  <c r="AH226" i="4" a="1"/>
  <c r="AH226" i="4" s="1"/>
  <c r="AB226" i="4"/>
  <c r="AA226" i="4" a="1"/>
  <c r="AA226" i="4" s="1"/>
  <c r="Z226" i="4" a="1"/>
  <c r="Z226" i="4" s="1"/>
  <c r="AI226" i="4"/>
  <c r="AF226" i="4" a="1"/>
  <c r="AF226" i="4" s="1"/>
  <c r="AE226" i="4"/>
  <c r="AD226" i="4"/>
  <c r="AC226" i="4"/>
  <c r="F225" i="4" a="1"/>
  <c r="F225" i="4" s="1"/>
  <c r="D242" i="10" s="1"/>
  <c r="N226" i="4" a="1"/>
  <c r="N226" i="4" s="1"/>
  <c r="G226" i="4"/>
  <c r="E243" i="10" s="1"/>
  <c r="J226" i="4"/>
  <c r="L226" i="4"/>
  <c r="K226" i="4"/>
  <c r="M226" i="4"/>
  <c r="I226" i="4" a="1"/>
  <c r="I226" i="4" s="1"/>
  <c r="H226" i="4" a="1"/>
  <c r="H226" i="4" s="1"/>
  <c r="E225" i="4"/>
  <c r="C242" i="10" s="1"/>
  <c r="Q225" i="4"/>
  <c r="T225" i="4" a="1"/>
  <c r="T225" i="4" s="1"/>
  <c r="S225" i="4" a="1"/>
  <c r="S225" i="4" s="1"/>
  <c r="R225" i="4" a="1"/>
  <c r="R225" i="4" s="1"/>
  <c r="U225" i="4" a="1"/>
  <c r="U225" i="4" s="1"/>
  <c r="B226" i="4"/>
  <c r="V226" i="4" s="1" a="1"/>
  <c r="V226" i="4" s="1"/>
  <c r="C226" i="4"/>
  <c r="W226" i="4"/>
  <c r="A227" i="4"/>
  <c r="K239" i="10"/>
  <c r="B241" i="10"/>
  <c r="L238" i="10"/>
  <c r="X222" i="4"/>
  <c r="H241" i="10"/>
  <c r="AJ223" i="4"/>
  <c r="B242" i="10"/>
  <c r="P227" i="4" l="1" a="1"/>
  <c r="P227" i="4" s="1"/>
  <c r="O227" i="4" a="1"/>
  <c r="O227" i="4" s="1"/>
  <c r="AG226" i="4"/>
  <c r="Y225" i="4"/>
  <c r="F242" i="10" s="1"/>
  <c r="AH227" i="4" a="1"/>
  <c r="AH227" i="4" s="1"/>
  <c r="AE227" i="4"/>
  <c r="AD227" i="4"/>
  <c r="AC227" i="4"/>
  <c r="AB227" i="4"/>
  <c r="AA227" i="4" a="1"/>
  <c r="AA227" i="4" s="1"/>
  <c r="AI227" i="4"/>
  <c r="AF227" i="4" a="1"/>
  <c r="AF227" i="4" s="1"/>
  <c r="Z227" i="4" a="1"/>
  <c r="Z227" i="4" s="1"/>
  <c r="F226" i="4" a="1"/>
  <c r="F226" i="4" s="1"/>
  <c r="D243" i="10" s="1"/>
  <c r="N227" i="4" a="1"/>
  <c r="N227" i="4" s="1"/>
  <c r="G227" i="4"/>
  <c r="E244" i="10" s="1"/>
  <c r="J227" i="4"/>
  <c r="L227" i="4"/>
  <c r="M227" i="4"/>
  <c r="K227" i="4"/>
  <c r="H227" i="4" a="1"/>
  <c r="H227" i="4" s="1"/>
  <c r="I227" i="4" a="1"/>
  <c r="I227" i="4" s="1"/>
  <c r="E226" i="4"/>
  <c r="C243" i="10" s="1"/>
  <c r="Q226" i="4"/>
  <c r="T226" i="4" a="1"/>
  <c r="T226" i="4" s="1"/>
  <c r="S226" i="4" a="1"/>
  <c r="S226" i="4" s="1"/>
  <c r="R226" i="4" a="1"/>
  <c r="R226" i="4" s="1"/>
  <c r="U226" i="4" a="1"/>
  <c r="U226" i="4" s="1"/>
  <c r="B227" i="4"/>
  <c r="V227" i="4" s="1" a="1"/>
  <c r="V227" i="4" s="1"/>
  <c r="C227" i="4"/>
  <c r="W227" i="4"/>
  <c r="A228" i="4"/>
  <c r="G240" i="10"/>
  <c r="K240" i="10" s="1"/>
  <c r="L239" i="10"/>
  <c r="X223" i="4"/>
  <c r="H242" i="10"/>
  <c r="AJ224" i="4"/>
  <c r="G241" i="10" s="1"/>
  <c r="B243" i="10"/>
  <c r="P228" i="4" l="1" a="1"/>
  <c r="P228" i="4" s="1"/>
  <c r="O228" i="4" a="1"/>
  <c r="O228" i="4" s="1"/>
  <c r="AG227" i="4"/>
  <c r="Y226" i="4"/>
  <c r="F243" i="10" s="1"/>
  <c r="AH228" i="4" a="1"/>
  <c r="AH228" i="4" s="1"/>
  <c r="AI228" i="4"/>
  <c r="AF228" i="4" a="1"/>
  <c r="AF228" i="4" s="1"/>
  <c r="AE228" i="4"/>
  <c r="AD228" i="4"/>
  <c r="AB228" i="4"/>
  <c r="AA228" i="4" a="1"/>
  <c r="AA228" i="4" s="1"/>
  <c r="Z228" i="4" a="1"/>
  <c r="Z228" i="4" s="1"/>
  <c r="AC228" i="4"/>
  <c r="F227" i="4" a="1"/>
  <c r="F227" i="4" s="1"/>
  <c r="D244" i="10" s="1"/>
  <c r="N228" i="4" a="1"/>
  <c r="N228" i="4" s="1"/>
  <c r="G228" i="4"/>
  <c r="E245" i="10" s="1"/>
  <c r="J228" i="4"/>
  <c r="K228" i="4"/>
  <c r="M228" i="4"/>
  <c r="L228" i="4"/>
  <c r="H228" i="4" a="1"/>
  <c r="H228" i="4" s="1"/>
  <c r="I228" i="4" a="1"/>
  <c r="I228" i="4" s="1"/>
  <c r="E227" i="4"/>
  <c r="C244" i="10" s="1"/>
  <c r="Q227" i="4"/>
  <c r="T227" i="4" a="1"/>
  <c r="T227" i="4" s="1"/>
  <c r="S227" i="4" a="1"/>
  <c r="S227" i="4" s="1"/>
  <c r="R227" i="4" a="1"/>
  <c r="R227" i="4" s="1"/>
  <c r="U227" i="4" a="1"/>
  <c r="U227" i="4" s="1"/>
  <c r="B228" i="4"/>
  <c r="V228" i="4" s="1" a="1"/>
  <c r="V228" i="4" s="1"/>
  <c r="C228" i="4"/>
  <c r="W228" i="4"/>
  <c r="A229" i="4"/>
  <c r="K241" i="10"/>
  <c r="L240" i="10"/>
  <c r="X224" i="4"/>
  <c r="H243" i="10"/>
  <c r="AJ225" i="4"/>
  <c r="B244" i="10"/>
  <c r="P229" i="4" l="1" a="1"/>
  <c r="P229" i="4" s="1"/>
  <c r="O229" i="4" a="1"/>
  <c r="O229" i="4" s="1"/>
  <c r="AG228" i="4"/>
  <c r="Y227" i="4"/>
  <c r="F244" i="10" s="1"/>
  <c r="AH229" i="4" a="1"/>
  <c r="AH229" i="4" s="1"/>
  <c r="Z229" i="4" a="1"/>
  <c r="Z229" i="4" s="1"/>
  <c r="AI229" i="4"/>
  <c r="AE229" i="4"/>
  <c r="AD229" i="4"/>
  <c r="AC229" i="4"/>
  <c r="AB229" i="4"/>
  <c r="AF229" i="4" a="1"/>
  <c r="AF229" i="4" s="1"/>
  <c r="AA229" i="4" a="1"/>
  <c r="AA229" i="4" s="1"/>
  <c r="F228" i="4" a="1"/>
  <c r="F228" i="4" s="1"/>
  <c r="D245" i="10" s="1"/>
  <c r="N229" i="4" a="1"/>
  <c r="N229" i="4" s="1"/>
  <c r="G229" i="4"/>
  <c r="E246" i="10" s="1"/>
  <c r="K229" i="4"/>
  <c r="M229" i="4"/>
  <c r="L229" i="4"/>
  <c r="J229" i="4"/>
  <c r="H229" i="4" a="1"/>
  <c r="H229" i="4" s="1"/>
  <c r="I229" i="4" a="1"/>
  <c r="I229" i="4" s="1"/>
  <c r="E228" i="4"/>
  <c r="C245" i="10" s="1"/>
  <c r="Q228" i="4"/>
  <c r="T228" i="4" a="1"/>
  <c r="T228" i="4" s="1"/>
  <c r="S228" i="4" a="1"/>
  <c r="S228" i="4" s="1"/>
  <c r="R228" i="4" a="1"/>
  <c r="R228" i="4" s="1"/>
  <c r="U228" i="4" a="1"/>
  <c r="U228" i="4" s="1"/>
  <c r="B229" i="4"/>
  <c r="V229" i="4" s="1" a="1"/>
  <c r="V229" i="4" s="1"/>
  <c r="C229" i="4"/>
  <c r="W229" i="4"/>
  <c r="A230" i="4"/>
  <c r="G242" i="10"/>
  <c r="K242" i="10" s="1"/>
  <c r="L241" i="10"/>
  <c r="X225" i="4"/>
  <c r="H244" i="10"/>
  <c r="AJ226" i="4"/>
  <c r="B245" i="10"/>
  <c r="P230" i="4" l="1" a="1"/>
  <c r="P230" i="4" s="1"/>
  <c r="O230" i="4" a="1"/>
  <c r="O230" i="4" s="1"/>
  <c r="AG229" i="4"/>
  <c r="Y228" i="4"/>
  <c r="F245" i="10" s="1"/>
  <c r="AH230" i="4" a="1"/>
  <c r="AH230" i="4" s="1"/>
  <c r="AC230" i="4"/>
  <c r="AB230" i="4"/>
  <c r="AA230" i="4" a="1"/>
  <c r="AA230" i="4" s="1"/>
  <c r="Z230" i="4" a="1"/>
  <c r="Z230" i="4" s="1"/>
  <c r="AI230" i="4"/>
  <c r="AF230" i="4" a="1"/>
  <c r="AF230" i="4" s="1"/>
  <c r="AE230" i="4"/>
  <c r="AD230" i="4"/>
  <c r="F229" i="4" a="1"/>
  <c r="F229" i="4" s="1"/>
  <c r="D246" i="10" s="1"/>
  <c r="N230" i="4" a="1"/>
  <c r="N230" i="4" s="1"/>
  <c r="G230" i="4"/>
  <c r="E247" i="10" s="1"/>
  <c r="J230" i="4"/>
  <c r="K230" i="4"/>
  <c r="M230" i="4"/>
  <c r="I230" i="4" a="1"/>
  <c r="I230" i="4" s="1"/>
  <c r="H230" i="4" a="1"/>
  <c r="H230" i="4" s="1"/>
  <c r="L230" i="4"/>
  <c r="E229" i="4"/>
  <c r="C246" i="10" s="1"/>
  <c r="T229" i="4" a="1"/>
  <c r="T229" i="4" s="1"/>
  <c r="Q229" i="4"/>
  <c r="S229" i="4" a="1"/>
  <c r="S229" i="4" s="1"/>
  <c r="R229" i="4" a="1"/>
  <c r="R229" i="4" s="1"/>
  <c r="U229" i="4" a="1"/>
  <c r="U229" i="4" s="1"/>
  <c r="B230" i="4"/>
  <c r="V230" i="4" s="1" a="1"/>
  <c r="V230" i="4" s="1"/>
  <c r="C230" i="4"/>
  <c r="W230" i="4"/>
  <c r="A231" i="4"/>
  <c r="G243" i="10"/>
  <c r="K243" i="10" s="1"/>
  <c r="L242" i="10"/>
  <c r="X226" i="4"/>
  <c r="H245" i="10"/>
  <c r="AJ227" i="4"/>
  <c r="G244" i="10" s="1"/>
  <c r="B246" i="10"/>
  <c r="P231" i="4" l="1" a="1"/>
  <c r="P231" i="4" s="1"/>
  <c r="O231" i="4" a="1"/>
  <c r="O231" i="4" s="1"/>
  <c r="AG230" i="4"/>
  <c r="Y229" i="4"/>
  <c r="F246" i="10" s="1"/>
  <c r="AH231" i="4" a="1"/>
  <c r="AH231" i="4" s="1"/>
  <c r="AE231" i="4"/>
  <c r="AD231" i="4"/>
  <c r="AC231" i="4"/>
  <c r="AB231" i="4"/>
  <c r="AA231" i="4" a="1"/>
  <c r="AA231" i="4" s="1"/>
  <c r="AI231" i="4"/>
  <c r="AF231" i="4" a="1"/>
  <c r="AF231" i="4" s="1"/>
  <c r="Z231" i="4" a="1"/>
  <c r="Z231" i="4" s="1"/>
  <c r="F230" i="4" a="1"/>
  <c r="F230" i="4" s="1"/>
  <c r="D247" i="10" s="1"/>
  <c r="N231" i="4" a="1"/>
  <c r="N231" i="4" s="1"/>
  <c r="G231" i="4"/>
  <c r="E248" i="10" s="1"/>
  <c r="J231" i="4"/>
  <c r="K231" i="4"/>
  <c r="M231" i="4"/>
  <c r="L231" i="4"/>
  <c r="I231" i="4" a="1"/>
  <c r="I231" i="4" s="1"/>
  <c r="H231" i="4" a="1"/>
  <c r="H231" i="4" s="1"/>
  <c r="E230" i="4"/>
  <c r="C247" i="10" s="1"/>
  <c r="Q230" i="4"/>
  <c r="T230" i="4" a="1"/>
  <c r="T230" i="4" s="1"/>
  <c r="S230" i="4" a="1"/>
  <c r="S230" i="4" s="1"/>
  <c r="R230" i="4" a="1"/>
  <c r="R230" i="4" s="1"/>
  <c r="U230" i="4" a="1"/>
  <c r="U230" i="4" s="1"/>
  <c r="B231" i="4"/>
  <c r="V231" i="4" s="1" a="1"/>
  <c r="V231" i="4" s="1"/>
  <c r="C231" i="4"/>
  <c r="W231" i="4"/>
  <c r="A232" i="4"/>
  <c r="K244" i="10"/>
  <c r="L243" i="10"/>
  <c r="X227" i="4"/>
  <c r="H246" i="10"/>
  <c r="AJ228" i="4"/>
  <c r="P232" i="4" l="1" a="1"/>
  <c r="P232" i="4" s="1"/>
  <c r="O232" i="4" a="1"/>
  <c r="O232" i="4" s="1"/>
  <c r="AG231" i="4"/>
  <c r="Y230" i="4"/>
  <c r="F247" i="10" s="1"/>
  <c r="AH232" i="4" a="1"/>
  <c r="AH232" i="4" s="1"/>
  <c r="AF232" i="4" a="1"/>
  <c r="AF232" i="4" s="1"/>
  <c r="AE232" i="4"/>
  <c r="AD232" i="4"/>
  <c r="AC232" i="4"/>
  <c r="AB232" i="4"/>
  <c r="AA232" i="4" a="1"/>
  <c r="AA232" i="4" s="1"/>
  <c r="Z232" i="4" a="1"/>
  <c r="Z232" i="4" s="1"/>
  <c r="AI232" i="4"/>
  <c r="F231" i="4" a="1"/>
  <c r="F231" i="4" s="1"/>
  <c r="D248" i="10" s="1"/>
  <c r="N232" i="4" a="1"/>
  <c r="N232" i="4" s="1"/>
  <c r="G232" i="4"/>
  <c r="E249" i="10" s="1"/>
  <c r="J232" i="4"/>
  <c r="K232" i="4"/>
  <c r="L232" i="4"/>
  <c r="M232" i="4"/>
  <c r="I232" i="4" a="1"/>
  <c r="I232" i="4" s="1"/>
  <c r="H232" i="4" a="1"/>
  <c r="H232" i="4" s="1"/>
  <c r="E231" i="4"/>
  <c r="C248" i="10" s="1"/>
  <c r="Q231" i="4"/>
  <c r="T231" i="4" a="1"/>
  <c r="T231" i="4" s="1"/>
  <c r="S231" i="4" a="1"/>
  <c r="S231" i="4" s="1"/>
  <c r="R231" i="4" a="1"/>
  <c r="R231" i="4" s="1"/>
  <c r="U231" i="4" a="1"/>
  <c r="U231" i="4" s="1"/>
  <c r="B232" i="4"/>
  <c r="V232" i="4" s="1" a="1"/>
  <c r="V232" i="4" s="1"/>
  <c r="C232" i="4"/>
  <c r="W232" i="4"/>
  <c r="A233" i="4"/>
  <c r="B247" i="10"/>
  <c r="G245" i="10"/>
  <c r="K245" i="10" s="1"/>
  <c r="L244" i="10"/>
  <c r="X228" i="4"/>
  <c r="H247" i="10"/>
  <c r="AJ229" i="4"/>
  <c r="G246" i="10" s="1"/>
  <c r="B248" i="10"/>
  <c r="P233" i="4" l="1" a="1"/>
  <c r="P233" i="4" s="1"/>
  <c r="O233" i="4" a="1"/>
  <c r="O233" i="4" s="1"/>
  <c r="AG232" i="4"/>
  <c r="Y231" i="4"/>
  <c r="F248" i="10" s="1"/>
  <c r="AH233" i="4" a="1"/>
  <c r="AH233" i="4" s="1"/>
  <c r="AI233" i="4"/>
  <c r="AF233" i="4" a="1"/>
  <c r="AF233" i="4" s="1"/>
  <c r="AE233" i="4"/>
  <c r="AD233" i="4"/>
  <c r="AC233" i="4"/>
  <c r="AA233" i="4" a="1"/>
  <c r="AA233" i="4" s="1"/>
  <c r="Z233" i="4" a="1"/>
  <c r="Z233" i="4" s="1"/>
  <c r="AB233" i="4"/>
  <c r="F232" i="4" a="1"/>
  <c r="F232" i="4" s="1"/>
  <c r="D249" i="10" s="1"/>
  <c r="N233" i="4" a="1"/>
  <c r="N233" i="4" s="1"/>
  <c r="G233" i="4"/>
  <c r="E250" i="10" s="1"/>
  <c r="J233" i="4"/>
  <c r="K233" i="4"/>
  <c r="L233" i="4"/>
  <c r="M233" i="4"/>
  <c r="H233" i="4" a="1"/>
  <c r="H233" i="4" s="1"/>
  <c r="I233" i="4" a="1"/>
  <c r="I233" i="4" s="1"/>
  <c r="E232" i="4"/>
  <c r="C249" i="10" s="1"/>
  <c r="Q232" i="4"/>
  <c r="T232" i="4" a="1"/>
  <c r="T232" i="4" s="1"/>
  <c r="S232" i="4" a="1"/>
  <c r="S232" i="4" s="1"/>
  <c r="R232" i="4" a="1"/>
  <c r="R232" i="4" s="1"/>
  <c r="U232" i="4" a="1"/>
  <c r="U232" i="4" s="1"/>
  <c r="B233" i="4"/>
  <c r="V233" i="4" s="1" a="1"/>
  <c r="V233" i="4" s="1"/>
  <c r="C233" i="4"/>
  <c r="W233" i="4"/>
  <c r="A234" i="4"/>
  <c r="K246" i="10"/>
  <c r="L245" i="10"/>
  <c r="X229" i="4"/>
  <c r="H248" i="10"/>
  <c r="AJ230" i="4"/>
  <c r="P234" i="4" l="1" a="1"/>
  <c r="P234" i="4" s="1"/>
  <c r="O234" i="4" a="1"/>
  <c r="O234" i="4" s="1"/>
  <c r="AG233" i="4"/>
  <c r="Y232" i="4"/>
  <c r="F249" i="10" s="1"/>
  <c r="AH234" i="4" a="1"/>
  <c r="AH234" i="4" s="1"/>
  <c r="Z234" i="4" a="1"/>
  <c r="Z234" i="4" s="1"/>
  <c r="AI234" i="4"/>
  <c r="AF234" i="4" a="1"/>
  <c r="AF234" i="4" s="1"/>
  <c r="AD234" i="4"/>
  <c r="AC234" i="4"/>
  <c r="AB234" i="4"/>
  <c r="AE234" i="4"/>
  <c r="AA234" i="4" a="1"/>
  <c r="AA234" i="4" s="1"/>
  <c r="F233" i="4" a="1"/>
  <c r="F233" i="4" s="1"/>
  <c r="D250" i="10" s="1"/>
  <c r="N234" i="4" a="1"/>
  <c r="N234" i="4" s="1"/>
  <c r="G234" i="4"/>
  <c r="E251" i="10" s="1"/>
  <c r="J234" i="4"/>
  <c r="K234" i="4"/>
  <c r="L234" i="4"/>
  <c r="M234" i="4"/>
  <c r="H234" i="4" a="1"/>
  <c r="H234" i="4" s="1"/>
  <c r="I234" i="4" a="1"/>
  <c r="I234" i="4" s="1"/>
  <c r="E233" i="4"/>
  <c r="C250" i="10" s="1"/>
  <c r="Q233" i="4"/>
  <c r="S233" i="4" a="1"/>
  <c r="S233" i="4" s="1"/>
  <c r="T233" i="4" a="1"/>
  <c r="T233" i="4" s="1"/>
  <c r="R233" i="4" a="1"/>
  <c r="R233" i="4" s="1"/>
  <c r="U233" i="4" a="1"/>
  <c r="U233" i="4" s="1"/>
  <c r="B234" i="4"/>
  <c r="V234" i="4" s="1" a="1"/>
  <c r="V234" i="4" s="1"/>
  <c r="C234" i="4"/>
  <c r="W234" i="4"/>
  <c r="A235" i="4"/>
  <c r="B249" i="10"/>
  <c r="G247" i="10"/>
  <c r="K247" i="10" s="1"/>
  <c r="L246" i="10"/>
  <c r="X230" i="4"/>
  <c r="AJ231" i="4"/>
  <c r="G248" i="10" s="1"/>
  <c r="H249" i="10"/>
  <c r="B250" i="10"/>
  <c r="P235" i="4" l="1" a="1"/>
  <c r="P235" i="4" s="1"/>
  <c r="O235" i="4" a="1"/>
  <c r="O235" i="4" s="1"/>
  <c r="AG234" i="4"/>
  <c r="Y233" i="4"/>
  <c r="F250" i="10" s="1"/>
  <c r="AH235" i="4" a="1"/>
  <c r="AH235" i="4" s="1"/>
  <c r="AA235" i="4" a="1"/>
  <c r="AA235" i="4" s="1"/>
  <c r="Z235" i="4" a="1"/>
  <c r="Z235" i="4" s="1"/>
  <c r="AI235" i="4"/>
  <c r="AE235" i="4"/>
  <c r="AD235" i="4"/>
  <c r="AC235" i="4"/>
  <c r="AB235" i="4"/>
  <c r="AF235" i="4" a="1"/>
  <c r="AF235" i="4" s="1"/>
  <c r="F234" i="4" a="1"/>
  <c r="F234" i="4" s="1"/>
  <c r="D251" i="10" s="1"/>
  <c r="N235" i="4" a="1"/>
  <c r="N235" i="4" s="1"/>
  <c r="G235" i="4"/>
  <c r="E252" i="10" s="1"/>
  <c r="J235" i="4"/>
  <c r="L235" i="4"/>
  <c r="M235" i="4"/>
  <c r="K235" i="4"/>
  <c r="H235" i="4" a="1"/>
  <c r="H235" i="4" s="1"/>
  <c r="I235" i="4" a="1"/>
  <c r="I235" i="4" s="1"/>
  <c r="E234" i="4"/>
  <c r="C251" i="10" s="1"/>
  <c r="T234" i="4" a="1"/>
  <c r="T234" i="4" s="1"/>
  <c r="Q234" i="4"/>
  <c r="S234" i="4" a="1"/>
  <c r="S234" i="4" s="1"/>
  <c r="R234" i="4" a="1"/>
  <c r="R234" i="4" s="1"/>
  <c r="U234" i="4" a="1"/>
  <c r="U234" i="4" s="1"/>
  <c r="B235" i="4"/>
  <c r="V235" i="4" s="1" a="1"/>
  <c r="V235" i="4" s="1"/>
  <c r="C235" i="4"/>
  <c r="W235" i="4"/>
  <c r="A236" i="4"/>
  <c r="K248" i="10"/>
  <c r="L247" i="10"/>
  <c r="X231" i="4"/>
  <c r="H250" i="10"/>
  <c r="AJ232" i="4"/>
  <c r="P236" i="4" l="1" a="1"/>
  <c r="P236" i="4" s="1"/>
  <c r="O236" i="4" a="1"/>
  <c r="O236" i="4" s="1"/>
  <c r="AG235" i="4"/>
  <c r="Y234" i="4"/>
  <c r="F251" i="10" s="1"/>
  <c r="AH236" i="4" a="1"/>
  <c r="AH236" i="4" s="1"/>
  <c r="AB236" i="4"/>
  <c r="AA236" i="4" a="1"/>
  <c r="AA236" i="4" s="1"/>
  <c r="Z236" i="4" a="1"/>
  <c r="Z236" i="4" s="1"/>
  <c r="AI236" i="4"/>
  <c r="AF236" i="4" a="1"/>
  <c r="AF236" i="4" s="1"/>
  <c r="AE236" i="4"/>
  <c r="AD236" i="4"/>
  <c r="AC236" i="4"/>
  <c r="F235" i="4" a="1"/>
  <c r="F235" i="4" s="1"/>
  <c r="D252" i="10" s="1"/>
  <c r="N236" i="4" a="1"/>
  <c r="N236" i="4" s="1"/>
  <c r="G236" i="4"/>
  <c r="E253" i="10" s="1"/>
  <c r="J236" i="4"/>
  <c r="K236" i="4"/>
  <c r="L236" i="4"/>
  <c r="M236" i="4"/>
  <c r="I236" i="4" a="1"/>
  <c r="I236" i="4" s="1"/>
  <c r="H236" i="4" a="1"/>
  <c r="H236" i="4" s="1"/>
  <c r="E235" i="4"/>
  <c r="C252" i="10" s="1"/>
  <c r="Q235" i="4"/>
  <c r="T235" i="4" a="1"/>
  <c r="T235" i="4" s="1"/>
  <c r="S235" i="4" a="1"/>
  <c r="S235" i="4" s="1"/>
  <c r="R235" i="4" a="1"/>
  <c r="R235" i="4" s="1"/>
  <c r="U235" i="4" a="1"/>
  <c r="U235" i="4" s="1"/>
  <c r="B236" i="4"/>
  <c r="V236" i="4" s="1" a="1"/>
  <c r="V236" i="4" s="1"/>
  <c r="C236" i="4"/>
  <c r="W236" i="4"/>
  <c r="A237" i="4"/>
  <c r="B251" i="10"/>
  <c r="G249" i="10"/>
  <c r="K249" i="10" s="1"/>
  <c r="L248" i="10"/>
  <c r="X232" i="4"/>
  <c r="H251" i="10"/>
  <c r="AJ233" i="4"/>
  <c r="P237" i="4" l="1" a="1"/>
  <c r="P237" i="4" s="1"/>
  <c r="O237" i="4" a="1"/>
  <c r="O237" i="4" s="1"/>
  <c r="AG236" i="4"/>
  <c r="Y235" i="4"/>
  <c r="F252" i="10" s="1"/>
  <c r="AH237" i="4" a="1"/>
  <c r="AH237" i="4" s="1"/>
  <c r="AE237" i="4"/>
  <c r="AD237" i="4"/>
  <c r="AC237" i="4"/>
  <c r="AB237" i="4"/>
  <c r="AA237" i="4" a="1"/>
  <c r="AA237" i="4" s="1"/>
  <c r="AI237" i="4"/>
  <c r="AF237" i="4" a="1"/>
  <c r="AF237" i="4" s="1"/>
  <c r="Z237" i="4" a="1"/>
  <c r="Z237" i="4" s="1"/>
  <c r="F236" i="4" a="1"/>
  <c r="F236" i="4" s="1"/>
  <c r="D253" i="10" s="1"/>
  <c r="N237" i="4" a="1"/>
  <c r="N237" i="4" s="1"/>
  <c r="G237" i="4"/>
  <c r="E254" i="10" s="1"/>
  <c r="J237" i="4"/>
  <c r="K237" i="4"/>
  <c r="L237" i="4"/>
  <c r="I237" i="4" a="1"/>
  <c r="I237" i="4" s="1"/>
  <c r="H237" i="4" a="1"/>
  <c r="H237" i="4" s="1"/>
  <c r="M237" i="4"/>
  <c r="E236" i="4"/>
  <c r="C253" i="10" s="1"/>
  <c r="Q236" i="4"/>
  <c r="T236" i="4" a="1"/>
  <c r="T236" i="4" s="1"/>
  <c r="S236" i="4" a="1"/>
  <c r="S236" i="4" s="1"/>
  <c r="R236" i="4" a="1"/>
  <c r="R236" i="4" s="1"/>
  <c r="U236" i="4" a="1"/>
  <c r="U236" i="4" s="1"/>
  <c r="B237" i="4"/>
  <c r="V237" i="4" s="1" a="1"/>
  <c r="V237" i="4" s="1"/>
  <c r="C237" i="4"/>
  <c r="W237" i="4"/>
  <c r="A238" i="4"/>
  <c r="B252" i="10"/>
  <c r="G250" i="10"/>
  <c r="K250" i="10" s="1"/>
  <c r="L249" i="10"/>
  <c r="X233" i="4"/>
  <c r="H252" i="10"/>
  <c r="AJ234" i="4"/>
  <c r="G251" i="10" s="1"/>
  <c r="B253" i="10"/>
  <c r="P238" i="4" l="1" a="1"/>
  <c r="P238" i="4" s="1"/>
  <c r="O238" i="4" a="1"/>
  <c r="O238" i="4" s="1"/>
  <c r="AG237" i="4"/>
  <c r="Y236" i="4"/>
  <c r="F253" i="10" s="1"/>
  <c r="AH238" i="4" a="1"/>
  <c r="AH238" i="4" s="1"/>
  <c r="AI238" i="4"/>
  <c r="AF238" i="4" a="1"/>
  <c r="AF238" i="4" s="1"/>
  <c r="AE238" i="4"/>
  <c r="AD238" i="4"/>
  <c r="AC238" i="4"/>
  <c r="AB238" i="4"/>
  <c r="AA238" i="4" a="1"/>
  <c r="AA238" i="4" s="1"/>
  <c r="Z238" i="4" a="1"/>
  <c r="Z238" i="4" s="1"/>
  <c r="F237" i="4" a="1"/>
  <c r="F237" i="4" s="1"/>
  <c r="D254" i="10" s="1"/>
  <c r="N238" i="4" a="1"/>
  <c r="N238" i="4" s="1"/>
  <c r="G238" i="4"/>
  <c r="E255" i="10" s="1"/>
  <c r="J238" i="4"/>
  <c r="K238" i="4"/>
  <c r="L238" i="4"/>
  <c r="M238" i="4"/>
  <c r="H238" i="4" a="1"/>
  <c r="H238" i="4" s="1"/>
  <c r="I238" i="4" a="1"/>
  <c r="I238" i="4" s="1"/>
  <c r="E237" i="4"/>
  <c r="C254" i="10" s="1"/>
  <c r="Q237" i="4"/>
  <c r="T237" i="4" a="1"/>
  <c r="T237" i="4" s="1"/>
  <c r="S237" i="4" a="1"/>
  <c r="S237" i="4" s="1"/>
  <c r="R237" i="4" a="1"/>
  <c r="R237" i="4" s="1"/>
  <c r="U237" i="4" a="1"/>
  <c r="U237" i="4" s="1"/>
  <c r="B238" i="4"/>
  <c r="V238" i="4" s="1" a="1"/>
  <c r="V238" i="4" s="1"/>
  <c r="C238" i="4"/>
  <c r="W238" i="4"/>
  <c r="A239" i="4"/>
  <c r="K251" i="10"/>
  <c r="L250" i="10"/>
  <c r="X234" i="4"/>
  <c r="H253" i="10"/>
  <c r="AJ235" i="4"/>
  <c r="B254" i="10"/>
  <c r="P239" i="4" l="1" a="1"/>
  <c r="P239" i="4" s="1"/>
  <c r="O239" i="4" a="1"/>
  <c r="O239" i="4" s="1"/>
  <c r="AG238" i="4"/>
  <c r="Y237" i="4"/>
  <c r="F254" i="10" s="1"/>
  <c r="AH239" i="4" a="1"/>
  <c r="AH239" i="4" s="1"/>
  <c r="AI239" i="4"/>
  <c r="AF239" i="4" a="1"/>
  <c r="AF239" i="4" s="1"/>
  <c r="AE239" i="4"/>
  <c r="AC239" i="4"/>
  <c r="AB239" i="4"/>
  <c r="AA239" i="4" a="1"/>
  <c r="AA239" i="4" s="1"/>
  <c r="AD239" i="4"/>
  <c r="Z239" i="4" a="1"/>
  <c r="Z239" i="4" s="1"/>
  <c r="F238" i="4" a="1"/>
  <c r="F238" i="4" s="1"/>
  <c r="D255" i="10" s="1"/>
  <c r="N239" i="4" a="1"/>
  <c r="N239" i="4" s="1"/>
  <c r="G239" i="4"/>
  <c r="E256" i="10" s="1"/>
  <c r="J239" i="4"/>
  <c r="L239" i="4"/>
  <c r="K239" i="4"/>
  <c r="M239" i="4"/>
  <c r="I239" i="4" a="1"/>
  <c r="I239" i="4" s="1"/>
  <c r="H239" i="4" a="1"/>
  <c r="H239" i="4" s="1"/>
  <c r="E238" i="4"/>
  <c r="C255" i="10" s="1"/>
  <c r="Q238" i="4"/>
  <c r="T238" i="4" a="1"/>
  <c r="T238" i="4" s="1"/>
  <c r="S238" i="4" a="1"/>
  <c r="S238" i="4" s="1"/>
  <c r="R238" i="4" a="1"/>
  <c r="R238" i="4" s="1"/>
  <c r="U238" i="4" a="1"/>
  <c r="U238" i="4" s="1"/>
  <c r="B239" i="4"/>
  <c r="V239" i="4" s="1" a="1"/>
  <c r="V239" i="4" s="1"/>
  <c r="C239" i="4"/>
  <c r="W239" i="4"/>
  <c r="A240" i="4"/>
  <c r="G252" i="10"/>
  <c r="K252" i="10" s="1"/>
  <c r="L251" i="10"/>
  <c r="X235" i="4"/>
  <c r="H254" i="10"/>
  <c r="AJ236" i="4"/>
  <c r="G253" i="10" s="1"/>
  <c r="P240" i="4" l="1" a="1"/>
  <c r="P240" i="4" s="1"/>
  <c r="O240" i="4" a="1"/>
  <c r="O240" i="4" s="1"/>
  <c r="AG239" i="4"/>
  <c r="Y238" i="4"/>
  <c r="F255" i="10" s="1"/>
  <c r="AH240" i="4" a="1"/>
  <c r="AH240" i="4" s="1"/>
  <c r="AA240" i="4" a="1"/>
  <c r="AA240" i="4" s="1"/>
  <c r="Z240" i="4" a="1"/>
  <c r="Z240" i="4" s="1"/>
  <c r="AI240" i="4"/>
  <c r="AF240" i="4" a="1"/>
  <c r="AF240" i="4" s="1"/>
  <c r="AE240" i="4"/>
  <c r="AD240" i="4"/>
  <c r="AC240" i="4"/>
  <c r="AB240" i="4"/>
  <c r="F239" i="4" a="1"/>
  <c r="F239" i="4" s="1"/>
  <c r="D256" i="10" s="1"/>
  <c r="N240" i="4" a="1"/>
  <c r="N240" i="4" s="1"/>
  <c r="G240" i="4"/>
  <c r="E257" i="10" s="1"/>
  <c r="J240" i="4"/>
  <c r="K240" i="4"/>
  <c r="L240" i="4"/>
  <c r="M240" i="4"/>
  <c r="I240" i="4" a="1"/>
  <c r="I240" i="4" s="1"/>
  <c r="H240" i="4" a="1"/>
  <c r="H240" i="4" s="1"/>
  <c r="E239" i="4"/>
  <c r="C256" i="10" s="1"/>
  <c r="T239" i="4" a="1"/>
  <c r="T239" i="4" s="1"/>
  <c r="Q239" i="4"/>
  <c r="S239" i="4" a="1"/>
  <c r="S239" i="4" s="1"/>
  <c r="R239" i="4" a="1"/>
  <c r="R239" i="4" s="1"/>
  <c r="U239" i="4" a="1"/>
  <c r="U239" i="4" s="1"/>
  <c r="B240" i="4"/>
  <c r="V240" i="4" s="1" a="1"/>
  <c r="V240" i="4" s="1"/>
  <c r="C240" i="4"/>
  <c r="W240" i="4"/>
  <c r="A241" i="4"/>
  <c r="K253" i="10"/>
  <c r="B255" i="10"/>
  <c r="L252" i="10"/>
  <c r="X236" i="4"/>
  <c r="H255" i="10"/>
  <c r="AJ237" i="4"/>
  <c r="B256" i="10"/>
  <c r="P241" i="4" l="1" a="1"/>
  <c r="P241" i="4" s="1"/>
  <c r="O241" i="4" a="1"/>
  <c r="O241" i="4" s="1"/>
  <c r="AG240" i="4"/>
  <c r="Y239" i="4"/>
  <c r="F256" i="10" s="1"/>
  <c r="AH241" i="4" a="1"/>
  <c r="AH241" i="4" s="1"/>
  <c r="AC241" i="4"/>
  <c r="AB241" i="4"/>
  <c r="AA241" i="4" a="1"/>
  <c r="AA241" i="4" s="1"/>
  <c r="Z241" i="4" a="1"/>
  <c r="Z241" i="4" s="1"/>
  <c r="AI241" i="4"/>
  <c r="AF241" i="4" a="1"/>
  <c r="AF241" i="4" s="1"/>
  <c r="AE241" i="4"/>
  <c r="AD241" i="4"/>
  <c r="F240" i="4" a="1"/>
  <c r="F240" i="4" s="1"/>
  <c r="D257" i="10" s="1"/>
  <c r="N241" i="4" a="1"/>
  <c r="N241" i="4" s="1"/>
  <c r="G241" i="4"/>
  <c r="E258" i="10" s="1"/>
  <c r="J241" i="4"/>
  <c r="L241" i="4"/>
  <c r="M241" i="4"/>
  <c r="K241" i="4"/>
  <c r="I241" i="4" a="1"/>
  <c r="I241" i="4" s="1"/>
  <c r="H241" i="4" a="1"/>
  <c r="H241" i="4" s="1"/>
  <c r="E240" i="4"/>
  <c r="C257" i="10" s="1"/>
  <c r="Q240" i="4"/>
  <c r="T240" i="4" a="1"/>
  <c r="T240" i="4" s="1"/>
  <c r="S240" i="4" a="1"/>
  <c r="S240" i="4" s="1"/>
  <c r="R240" i="4" a="1"/>
  <c r="R240" i="4" s="1"/>
  <c r="U240" i="4" a="1"/>
  <c r="U240" i="4" s="1"/>
  <c r="B241" i="4"/>
  <c r="V241" i="4" s="1" a="1"/>
  <c r="V241" i="4" s="1"/>
  <c r="C241" i="4"/>
  <c r="W241" i="4"/>
  <c r="A242" i="4"/>
  <c r="G254" i="10"/>
  <c r="K254" i="10" s="1"/>
  <c r="L253" i="10"/>
  <c r="X237" i="4"/>
  <c r="H256" i="10"/>
  <c r="AJ238" i="4"/>
  <c r="G255" i="10" s="1"/>
  <c r="P242" i="4" l="1" a="1"/>
  <c r="P242" i="4" s="1"/>
  <c r="O242" i="4" a="1"/>
  <c r="O242" i="4" s="1"/>
  <c r="AG241" i="4"/>
  <c r="Y240" i="4"/>
  <c r="F257" i="10" s="1"/>
  <c r="AH242" i="4" a="1"/>
  <c r="AH242" i="4" s="1"/>
  <c r="AF242" i="4" a="1"/>
  <c r="AF242" i="4" s="1"/>
  <c r="AE242" i="4"/>
  <c r="AD242" i="4"/>
  <c r="AC242" i="4"/>
  <c r="AB242" i="4"/>
  <c r="AA242" i="4" a="1"/>
  <c r="AA242" i="4" s="1"/>
  <c r="AI242" i="4"/>
  <c r="Z242" i="4" a="1"/>
  <c r="Z242" i="4" s="1"/>
  <c r="F241" i="4" a="1"/>
  <c r="F241" i="4" s="1"/>
  <c r="D258" i="10" s="1"/>
  <c r="N242" i="4" a="1"/>
  <c r="N242" i="4" s="1"/>
  <c r="G242" i="4"/>
  <c r="E259" i="10" s="1"/>
  <c r="J242" i="4"/>
  <c r="L242" i="4"/>
  <c r="M242" i="4"/>
  <c r="K242" i="4"/>
  <c r="H242" i="4" a="1"/>
  <c r="H242" i="4" s="1"/>
  <c r="I242" i="4" a="1"/>
  <c r="I242" i="4" s="1"/>
  <c r="E241" i="4"/>
  <c r="C258" i="10" s="1"/>
  <c r="Q241" i="4"/>
  <c r="T241" i="4" a="1"/>
  <c r="T241" i="4" s="1"/>
  <c r="S241" i="4" a="1"/>
  <c r="S241" i="4" s="1"/>
  <c r="R241" i="4" a="1"/>
  <c r="R241" i="4" s="1"/>
  <c r="U241" i="4" a="1"/>
  <c r="U241" i="4" s="1"/>
  <c r="B242" i="4"/>
  <c r="V242" i="4" s="1" a="1"/>
  <c r="V242" i="4" s="1"/>
  <c r="C242" i="4"/>
  <c r="W242" i="4"/>
  <c r="A243" i="4"/>
  <c r="K255" i="10"/>
  <c r="B257" i="10"/>
  <c r="L254" i="10"/>
  <c r="X238" i="4"/>
  <c r="AJ239" i="4"/>
  <c r="H257" i="10"/>
  <c r="B258" i="10"/>
  <c r="P243" i="4" l="1" a="1"/>
  <c r="P243" i="4" s="1"/>
  <c r="O243" i="4" a="1"/>
  <c r="O243" i="4" s="1"/>
  <c r="AG242" i="4"/>
  <c r="Y241" i="4"/>
  <c r="F258" i="10" s="1"/>
  <c r="AH243" i="4" a="1"/>
  <c r="AH243" i="4" s="1"/>
  <c r="AI243" i="4"/>
  <c r="AF243" i="4" a="1"/>
  <c r="AF243" i="4" s="1"/>
  <c r="AE243" i="4"/>
  <c r="AD243" i="4"/>
  <c r="AC243" i="4"/>
  <c r="AA243" i="4" a="1"/>
  <c r="AA243" i="4" s="1"/>
  <c r="Z243" i="4" a="1"/>
  <c r="Z243" i="4" s="1"/>
  <c r="AB243" i="4"/>
  <c r="F242" i="4" a="1"/>
  <c r="F242" i="4" s="1"/>
  <c r="D259" i="10" s="1"/>
  <c r="N243" i="4" a="1"/>
  <c r="N243" i="4" s="1"/>
  <c r="G243" i="4"/>
  <c r="E260" i="10" s="1"/>
  <c r="J243" i="4"/>
  <c r="K243" i="4"/>
  <c r="L243" i="4"/>
  <c r="M243" i="4"/>
  <c r="I243" i="4" a="1"/>
  <c r="I243" i="4" s="1"/>
  <c r="H243" i="4" a="1"/>
  <c r="H243" i="4" s="1"/>
  <c r="E242" i="4"/>
  <c r="C259" i="10" s="1"/>
  <c r="Q242" i="4"/>
  <c r="T242" i="4" a="1"/>
  <c r="T242" i="4" s="1"/>
  <c r="S242" i="4" a="1"/>
  <c r="S242" i="4" s="1"/>
  <c r="R242" i="4" a="1"/>
  <c r="R242" i="4" s="1"/>
  <c r="U242" i="4" a="1"/>
  <c r="U242" i="4" s="1"/>
  <c r="B243" i="4"/>
  <c r="V243" i="4" s="1" a="1"/>
  <c r="V243" i="4" s="1"/>
  <c r="C243" i="4"/>
  <c r="W243" i="4"/>
  <c r="A244" i="4"/>
  <c r="G256" i="10"/>
  <c r="K256" i="10" s="1"/>
  <c r="L255" i="10"/>
  <c r="X239" i="4"/>
  <c r="H258" i="10"/>
  <c r="AJ240" i="4"/>
  <c r="B259" i="10"/>
  <c r="P244" i="4" l="1" a="1"/>
  <c r="P244" i="4" s="1"/>
  <c r="O244" i="4" a="1"/>
  <c r="O244" i="4" s="1"/>
  <c r="AG243" i="4"/>
  <c r="Y242" i="4"/>
  <c r="F259" i="10" s="1"/>
  <c r="AH244" i="4" a="1"/>
  <c r="AH244" i="4" s="1"/>
  <c r="Z244" i="4" a="1"/>
  <c r="Z244" i="4" s="1"/>
  <c r="AI244" i="4"/>
  <c r="AF244" i="4" a="1"/>
  <c r="AF244" i="4" s="1"/>
  <c r="AE244" i="4"/>
  <c r="AC244" i="4"/>
  <c r="AB244" i="4"/>
  <c r="AA244" i="4" a="1"/>
  <c r="AA244" i="4" s="1"/>
  <c r="AD244" i="4"/>
  <c r="F243" i="4" a="1"/>
  <c r="F243" i="4" s="1"/>
  <c r="D260" i="10" s="1"/>
  <c r="N244" i="4" a="1"/>
  <c r="N244" i="4" s="1"/>
  <c r="G244" i="4"/>
  <c r="E261" i="10" s="1"/>
  <c r="K244" i="4"/>
  <c r="J244" i="4"/>
  <c r="L244" i="4"/>
  <c r="M244" i="4"/>
  <c r="I244" i="4" a="1"/>
  <c r="I244" i="4" s="1"/>
  <c r="H244" i="4" a="1"/>
  <c r="H244" i="4" s="1"/>
  <c r="E243" i="4"/>
  <c r="C260" i="10" s="1"/>
  <c r="Q243" i="4"/>
  <c r="T243" i="4" a="1"/>
  <c r="T243" i="4" s="1"/>
  <c r="S243" i="4" a="1"/>
  <c r="S243" i="4" s="1"/>
  <c r="R243" i="4" a="1"/>
  <c r="R243" i="4" s="1"/>
  <c r="U243" i="4" a="1"/>
  <c r="U243" i="4" s="1"/>
  <c r="B244" i="4"/>
  <c r="V244" i="4" s="1" a="1"/>
  <c r="V244" i="4" s="1"/>
  <c r="C244" i="4"/>
  <c r="W244" i="4"/>
  <c r="A245" i="4"/>
  <c r="G257" i="10"/>
  <c r="K257" i="10" s="1"/>
  <c r="L256" i="10"/>
  <c r="X240" i="4"/>
  <c r="H259" i="10"/>
  <c r="AJ241" i="4"/>
  <c r="G258" i="10" s="1"/>
  <c r="B260" i="10"/>
  <c r="P245" i="4" l="1" a="1"/>
  <c r="P245" i="4" s="1"/>
  <c r="O245" i="4" a="1"/>
  <c r="O245" i="4" s="1"/>
  <c r="AG244" i="4"/>
  <c r="Y243" i="4"/>
  <c r="F260" i="10" s="1"/>
  <c r="AH245" i="4" a="1"/>
  <c r="AH245" i="4" s="1"/>
  <c r="Z245" i="4" a="1"/>
  <c r="Z245" i="4" s="1"/>
  <c r="AI245" i="4"/>
  <c r="AF245" i="4" a="1"/>
  <c r="AF245" i="4" s="1"/>
  <c r="AD245" i="4"/>
  <c r="AC245" i="4"/>
  <c r="AB245" i="4"/>
  <c r="AA245" i="4" a="1"/>
  <c r="AA245" i="4" s="1"/>
  <c r="AE245" i="4"/>
  <c r="F244" i="4" a="1"/>
  <c r="F244" i="4" s="1"/>
  <c r="D261" i="10" s="1"/>
  <c r="N245" i="4" a="1"/>
  <c r="N245" i="4" s="1"/>
  <c r="G245" i="4"/>
  <c r="E262" i="10" s="1"/>
  <c r="K245" i="4"/>
  <c r="L245" i="4"/>
  <c r="M245" i="4"/>
  <c r="J245" i="4"/>
  <c r="I245" i="4" a="1"/>
  <c r="I245" i="4" s="1"/>
  <c r="H245" i="4" a="1"/>
  <c r="H245" i="4" s="1"/>
  <c r="E244" i="4"/>
  <c r="C261" i="10" s="1"/>
  <c r="Q244" i="4"/>
  <c r="T244" i="4" a="1"/>
  <c r="T244" i="4" s="1"/>
  <c r="S244" i="4" a="1"/>
  <c r="S244" i="4" s="1"/>
  <c r="R244" i="4" a="1"/>
  <c r="R244" i="4" s="1"/>
  <c r="U244" i="4" a="1"/>
  <c r="U244" i="4" s="1"/>
  <c r="B245" i="4"/>
  <c r="V245" i="4" s="1" a="1"/>
  <c r="V245" i="4" s="1"/>
  <c r="C245" i="4"/>
  <c r="W245" i="4"/>
  <c r="A246" i="4"/>
  <c r="K258" i="10"/>
  <c r="L257" i="10"/>
  <c r="X241" i="4"/>
  <c r="H260" i="10"/>
  <c r="AJ242" i="4"/>
  <c r="B261" i="10"/>
  <c r="P246" i="4" l="1" a="1"/>
  <c r="P246" i="4" s="1"/>
  <c r="O246" i="4" a="1"/>
  <c r="O246" i="4" s="1"/>
  <c r="AG245" i="4"/>
  <c r="Y244" i="4"/>
  <c r="F261" i="10" s="1"/>
  <c r="AH246" i="4" a="1"/>
  <c r="AH246" i="4" s="1"/>
  <c r="AB246" i="4"/>
  <c r="AA246" i="4" a="1"/>
  <c r="AA246" i="4" s="1"/>
  <c r="Z246" i="4" a="1"/>
  <c r="Z246" i="4" s="1"/>
  <c r="AF246" i="4" a="1"/>
  <c r="AF246" i="4" s="1"/>
  <c r="AE246" i="4"/>
  <c r="AD246" i="4"/>
  <c r="AI246" i="4"/>
  <c r="AC246" i="4"/>
  <c r="F245" i="4" a="1"/>
  <c r="F245" i="4" s="1"/>
  <c r="D262" i="10" s="1"/>
  <c r="N246" i="4" a="1"/>
  <c r="N246" i="4" s="1"/>
  <c r="G246" i="4"/>
  <c r="E263" i="10" s="1"/>
  <c r="J246" i="4"/>
  <c r="K246" i="4"/>
  <c r="L246" i="4"/>
  <c r="M246" i="4"/>
  <c r="I246" i="4" a="1"/>
  <c r="I246" i="4" s="1"/>
  <c r="H246" i="4" a="1"/>
  <c r="H246" i="4" s="1"/>
  <c r="E245" i="4"/>
  <c r="C262" i="10" s="1"/>
  <c r="Q245" i="4"/>
  <c r="S245" i="4" a="1"/>
  <c r="S245" i="4" s="1"/>
  <c r="T245" i="4" a="1"/>
  <c r="T245" i="4" s="1"/>
  <c r="R245" i="4" a="1"/>
  <c r="R245" i="4" s="1"/>
  <c r="U245" i="4" a="1"/>
  <c r="U245" i="4" s="1"/>
  <c r="B246" i="4"/>
  <c r="V246" i="4" s="1" a="1"/>
  <c r="V246" i="4" s="1"/>
  <c r="C246" i="4"/>
  <c r="W246" i="4"/>
  <c r="A247" i="4"/>
  <c r="G259" i="10"/>
  <c r="K259" i="10" s="1"/>
  <c r="L258" i="10"/>
  <c r="X242" i="4"/>
  <c r="H261" i="10"/>
  <c r="AJ243" i="4"/>
  <c r="G260" i="10" s="1"/>
  <c r="P247" i="4" l="1" a="1"/>
  <c r="P247" i="4" s="1"/>
  <c r="O247" i="4" a="1"/>
  <c r="O247" i="4" s="1"/>
  <c r="AG246" i="4"/>
  <c r="Y245" i="4"/>
  <c r="F262" i="10" s="1"/>
  <c r="AH247" i="4" a="1"/>
  <c r="AH247" i="4" s="1"/>
  <c r="AC247" i="4"/>
  <c r="AB247" i="4"/>
  <c r="AA247" i="4" a="1"/>
  <c r="AA247" i="4" s="1"/>
  <c r="Z247" i="4" a="1"/>
  <c r="Z247" i="4" s="1"/>
  <c r="AI247" i="4"/>
  <c r="AF247" i="4" a="1"/>
  <c r="AF247" i="4" s="1"/>
  <c r="AE247" i="4"/>
  <c r="AD247" i="4"/>
  <c r="F246" i="4" a="1"/>
  <c r="F246" i="4" s="1"/>
  <c r="D263" i="10" s="1"/>
  <c r="N247" i="4" a="1"/>
  <c r="N247" i="4" s="1"/>
  <c r="G247" i="4"/>
  <c r="E264" i="10" s="1"/>
  <c r="J247" i="4"/>
  <c r="K247" i="4"/>
  <c r="M247" i="4"/>
  <c r="L247" i="4"/>
  <c r="H247" i="4" a="1"/>
  <c r="H247" i="4" s="1"/>
  <c r="I247" i="4" a="1"/>
  <c r="I247" i="4" s="1"/>
  <c r="E246" i="4"/>
  <c r="C263" i="10" s="1"/>
  <c r="Q246" i="4"/>
  <c r="S246" i="4" a="1"/>
  <c r="S246" i="4" s="1"/>
  <c r="T246" i="4" a="1"/>
  <c r="T246" i="4" s="1"/>
  <c r="R246" i="4" a="1"/>
  <c r="R246" i="4" s="1"/>
  <c r="U246" i="4" a="1"/>
  <c r="U246" i="4" s="1"/>
  <c r="B247" i="4"/>
  <c r="V247" i="4" s="1" a="1"/>
  <c r="V247" i="4" s="1"/>
  <c r="C247" i="4"/>
  <c r="W247" i="4"/>
  <c r="A248" i="4"/>
  <c r="K260" i="10"/>
  <c r="B262" i="10"/>
  <c r="L259" i="10"/>
  <c r="X243" i="4"/>
  <c r="H262" i="10"/>
  <c r="AJ244" i="4"/>
  <c r="B263" i="10"/>
  <c r="P248" i="4" l="1" a="1"/>
  <c r="P248" i="4" s="1"/>
  <c r="O248" i="4" a="1"/>
  <c r="O248" i="4" s="1"/>
  <c r="AG247" i="4"/>
  <c r="Y246" i="4"/>
  <c r="F263" i="10" s="1"/>
  <c r="AH248" i="4" a="1"/>
  <c r="AH248" i="4" s="1"/>
  <c r="AE248" i="4"/>
  <c r="AD248" i="4"/>
  <c r="AC248" i="4"/>
  <c r="AB248" i="4"/>
  <c r="AA248" i="4" a="1"/>
  <c r="AA248" i="4" s="1"/>
  <c r="AI248" i="4"/>
  <c r="AF248" i="4" a="1"/>
  <c r="AF248" i="4" s="1"/>
  <c r="Z248" i="4" a="1"/>
  <c r="Z248" i="4" s="1"/>
  <c r="F247" i="4" a="1"/>
  <c r="F247" i="4" s="1"/>
  <c r="D264" i="10" s="1"/>
  <c r="N248" i="4" a="1"/>
  <c r="N248" i="4" s="1"/>
  <c r="G248" i="4"/>
  <c r="E265" i="10" s="1"/>
  <c r="J248" i="4"/>
  <c r="K248" i="4"/>
  <c r="L248" i="4"/>
  <c r="M248" i="4"/>
  <c r="H248" i="4" a="1"/>
  <c r="H248" i="4" s="1"/>
  <c r="I248" i="4" a="1"/>
  <c r="I248" i="4" s="1"/>
  <c r="E247" i="4"/>
  <c r="C264" i="10" s="1"/>
  <c r="Q247" i="4"/>
  <c r="T247" i="4" a="1"/>
  <c r="T247" i="4" s="1"/>
  <c r="S247" i="4" a="1"/>
  <c r="S247" i="4" s="1"/>
  <c r="R247" i="4" a="1"/>
  <c r="R247" i="4" s="1"/>
  <c r="U247" i="4" a="1"/>
  <c r="U247" i="4" s="1"/>
  <c r="B248" i="4"/>
  <c r="V248" i="4" s="1" a="1"/>
  <c r="V248" i="4" s="1"/>
  <c r="C248" i="4"/>
  <c r="W248" i="4"/>
  <c r="A249" i="4"/>
  <c r="G261" i="10"/>
  <c r="K261" i="10" s="1"/>
  <c r="L260" i="10"/>
  <c r="X244" i="4"/>
  <c r="AJ245" i="4"/>
  <c r="G262" i="10" s="1"/>
  <c r="H263" i="10"/>
  <c r="P249" i="4" l="1" a="1"/>
  <c r="P249" i="4" s="1"/>
  <c r="O249" i="4" a="1"/>
  <c r="O249" i="4" s="1"/>
  <c r="AG248" i="4"/>
  <c r="Y247" i="4"/>
  <c r="F264" i="10" s="1"/>
  <c r="AH249" i="4" a="1"/>
  <c r="AH249" i="4" s="1"/>
  <c r="AI249" i="4"/>
  <c r="AF249" i="4" a="1"/>
  <c r="AF249" i="4" s="1"/>
  <c r="AE249" i="4"/>
  <c r="AD249" i="4"/>
  <c r="AC249" i="4"/>
  <c r="AA249" i="4" a="1"/>
  <c r="AA249" i="4" s="1"/>
  <c r="Z249" i="4" a="1"/>
  <c r="Z249" i="4" s="1"/>
  <c r="AB249" i="4"/>
  <c r="F248" i="4" a="1"/>
  <c r="F248" i="4" s="1"/>
  <c r="D265" i="10" s="1"/>
  <c r="N249" i="4" a="1"/>
  <c r="N249" i="4" s="1"/>
  <c r="G249" i="4"/>
  <c r="E266" i="10" s="1"/>
  <c r="J249" i="4"/>
  <c r="K249" i="4"/>
  <c r="L249" i="4"/>
  <c r="M249" i="4"/>
  <c r="H249" i="4" a="1"/>
  <c r="H249" i="4" s="1"/>
  <c r="I249" i="4" a="1"/>
  <c r="I249" i="4" s="1"/>
  <c r="E248" i="4"/>
  <c r="C265" i="10" s="1"/>
  <c r="Q248" i="4"/>
  <c r="T248" i="4" a="1"/>
  <c r="T248" i="4" s="1"/>
  <c r="S248" i="4" a="1"/>
  <c r="S248" i="4" s="1"/>
  <c r="R248" i="4" a="1"/>
  <c r="R248" i="4" s="1"/>
  <c r="U248" i="4" a="1"/>
  <c r="U248" i="4" s="1"/>
  <c r="B249" i="4"/>
  <c r="V249" i="4" s="1" a="1"/>
  <c r="V249" i="4" s="1"/>
  <c r="C249" i="4"/>
  <c r="W249" i="4"/>
  <c r="A250" i="4"/>
  <c r="K262" i="10"/>
  <c r="B264" i="10"/>
  <c r="L261" i="10"/>
  <c r="X245" i="4"/>
  <c r="H264" i="10"/>
  <c r="AJ246" i="4"/>
  <c r="P250" i="4" l="1" a="1"/>
  <c r="P250" i="4" s="1"/>
  <c r="O250" i="4" a="1"/>
  <c r="O250" i="4" s="1"/>
  <c r="AG249" i="4"/>
  <c r="Y248" i="4"/>
  <c r="F265" i="10" s="1"/>
  <c r="AH250" i="4" a="1"/>
  <c r="AH250" i="4" s="1"/>
  <c r="Z250" i="4" a="1"/>
  <c r="Z250" i="4" s="1"/>
  <c r="AI250" i="4"/>
  <c r="AF250" i="4" a="1"/>
  <c r="AF250" i="4" s="1"/>
  <c r="AE250" i="4"/>
  <c r="AC250" i="4"/>
  <c r="AB250" i="4"/>
  <c r="AA250" i="4" a="1"/>
  <c r="AA250" i="4" s="1"/>
  <c r="AD250" i="4"/>
  <c r="F249" i="4" a="1"/>
  <c r="F249" i="4" s="1"/>
  <c r="D266" i="10" s="1"/>
  <c r="N250" i="4" a="1"/>
  <c r="N250" i="4" s="1"/>
  <c r="G250" i="4"/>
  <c r="E267" i="10" s="1"/>
  <c r="J250" i="4"/>
  <c r="K250" i="4"/>
  <c r="L250" i="4"/>
  <c r="M250" i="4"/>
  <c r="I250" i="4" a="1"/>
  <c r="I250" i="4" s="1"/>
  <c r="H250" i="4" a="1"/>
  <c r="H250" i="4" s="1"/>
  <c r="E249" i="4"/>
  <c r="C266" i="10" s="1"/>
  <c r="Q249" i="4"/>
  <c r="T249" i="4" a="1"/>
  <c r="T249" i="4" s="1"/>
  <c r="S249" i="4" a="1"/>
  <c r="S249" i="4" s="1"/>
  <c r="R249" i="4" a="1"/>
  <c r="R249" i="4" s="1"/>
  <c r="U249" i="4" a="1"/>
  <c r="U249" i="4" s="1"/>
  <c r="B250" i="4"/>
  <c r="V250" i="4" s="1" a="1"/>
  <c r="V250" i="4" s="1"/>
  <c r="C250" i="4"/>
  <c r="W250" i="4"/>
  <c r="A251" i="4"/>
  <c r="B265" i="10"/>
  <c r="G263" i="10"/>
  <c r="K263" i="10" s="1"/>
  <c r="L262" i="10"/>
  <c r="X246" i="4"/>
  <c r="H265" i="10"/>
  <c r="AJ247" i="4"/>
  <c r="P251" i="4" l="1" a="1"/>
  <c r="P251" i="4" s="1"/>
  <c r="O251" i="4" a="1"/>
  <c r="O251" i="4" s="1"/>
  <c r="AG250" i="4"/>
  <c r="Y249" i="4"/>
  <c r="F266" i="10" s="1"/>
  <c r="AA251" i="4" a="1"/>
  <c r="AA251" i="4" s="1"/>
  <c r="Z251" i="4" a="1"/>
  <c r="Z251" i="4" s="1"/>
  <c r="AI251" i="4"/>
  <c r="AE251" i="4"/>
  <c r="AH251" i="4" a="1"/>
  <c r="AH251" i="4" s="1"/>
  <c r="AD251" i="4"/>
  <c r="AC251" i="4"/>
  <c r="AB251" i="4"/>
  <c r="AF251" i="4" a="1"/>
  <c r="AF251" i="4" s="1"/>
  <c r="F250" i="4" a="1"/>
  <c r="F250" i="4" s="1"/>
  <c r="D267" i="10" s="1"/>
  <c r="N251" i="4" a="1"/>
  <c r="N251" i="4" s="1"/>
  <c r="G251" i="4"/>
  <c r="E268" i="10" s="1"/>
  <c r="J251" i="4"/>
  <c r="L251" i="4"/>
  <c r="K251" i="4"/>
  <c r="M251" i="4"/>
  <c r="I251" i="4" a="1"/>
  <c r="I251" i="4" s="1"/>
  <c r="H251" i="4" a="1"/>
  <c r="H251" i="4" s="1"/>
  <c r="E250" i="4"/>
  <c r="C267" i="10" s="1"/>
  <c r="Q250" i="4"/>
  <c r="T250" i="4" a="1"/>
  <c r="T250" i="4" s="1"/>
  <c r="S250" i="4" a="1"/>
  <c r="S250" i="4" s="1"/>
  <c r="R250" i="4" a="1"/>
  <c r="R250" i="4" s="1"/>
  <c r="U250" i="4" a="1"/>
  <c r="U250" i="4" s="1"/>
  <c r="B251" i="4"/>
  <c r="V251" i="4" s="1" a="1"/>
  <c r="V251" i="4" s="1"/>
  <c r="C251" i="4"/>
  <c r="W251" i="4"/>
  <c r="A252" i="4"/>
  <c r="B266" i="10"/>
  <c r="G264" i="10"/>
  <c r="K264" i="10" s="1"/>
  <c r="L263" i="10"/>
  <c r="X247" i="4"/>
  <c r="H266" i="10"/>
  <c r="AJ248" i="4"/>
  <c r="G265" i="10" s="1"/>
  <c r="B267" i="10"/>
  <c r="P252" i="4" l="1" a="1"/>
  <c r="P252" i="4" s="1"/>
  <c r="O252" i="4" a="1"/>
  <c r="O252" i="4" s="1"/>
  <c r="AG251" i="4"/>
  <c r="Y250" i="4"/>
  <c r="F267" i="10" s="1"/>
  <c r="AH252" i="4" a="1"/>
  <c r="AH252" i="4" s="1"/>
  <c r="AC252" i="4"/>
  <c r="AB252" i="4"/>
  <c r="AA252" i="4" a="1"/>
  <c r="AA252" i="4" s="1"/>
  <c r="Z252" i="4" a="1"/>
  <c r="Z252" i="4" s="1"/>
  <c r="AI252" i="4"/>
  <c r="AF252" i="4" a="1"/>
  <c r="AF252" i="4" s="1"/>
  <c r="AE252" i="4"/>
  <c r="AD252" i="4"/>
  <c r="F251" i="4" a="1"/>
  <c r="F251" i="4" s="1"/>
  <c r="D268" i="10" s="1"/>
  <c r="N252" i="4" a="1"/>
  <c r="N252" i="4" s="1"/>
  <c r="G252" i="4"/>
  <c r="E269" i="10" s="1"/>
  <c r="J252" i="4"/>
  <c r="K252" i="4"/>
  <c r="L252" i="4"/>
  <c r="M252" i="4"/>
  <c r="H252" i="4" a="1"/>
  <c r="H252" i="4" s="1"/>
  <c r="I252" i="4" a="1"/>
  <c r="I252" i="4" s="1"/>
  <c r="E251" i="4"/>
  <c r="C268" i="10" s="1"/>
  <c r="Q251" i="4"/>
  <c r="T251" i="4" a="1"/>
  <c r="T251" i="4" s="1"/>
  <c r="S251" i="4" a="1"/>
  <c r="S251" i="4" s="1"/>
  <c r="R251" i="4" a="1"/>
  <c r="R251" i="4" s="1"/>
  <c r="U251" i="4" a="1"/>
  <c r="U251" i="4" s="1"/>
  <c r="B252" i="4"/>
  <c r="V252" i="4" s="1" a="1"/>
  <c r="V252" i="4" s="1"/>
  <c r="C252" i="4"/>
  <c r="W252" i="4"/>
  <c r="A253" i="4"/>
  <c r="K265" i="10"/>
  <c r="L264" i="10"/>
  <c r="X248" i="4"/>
  <c r="H267" i="10"/>
  <c r="AJ249" i="4"/>
  <c r="P253" i="4" l="1" a="1"/>
  <c r="P253" i="4" s="1"/>
  <c r="O253" i="4" a="1"/>
  <c r="O253" i="4" s="1"/>
  <c r="AG252" i="4"/>
  <c r="Y251" i="4"/>
  <c r="F268" i="10" s="1"/>
  <c r="AH253" i="4" a="1"/>
  <c r="AH253" i="4" s="1"/>
  <c r="AE253" i="4"/>
  <c r="AD253" i="4"/>
  <c r="AC253" i="4"/>
  <c r="AB253" i="4"/>
  <c r="AA253" i="4" a="1"/>
  <c r="AA253" i="4" s="1"/>
  <c r="AI253" i="4"/>
  <c r="AF253" i="4" a="1"/>
  <c r="AF253" i="4" s="1"/>
  <c r="Z253" i="4" a="1"/>
  <c r="Z253" i="4" s="1"/>
  <c r="F252" i="4" a="1"/>
  <c r="F252" i="4" s="1"/>
  <c r="D269" i="10" s="1"/>
  <c r="N253" i="4" a="1"/>
  <c r="N253" i="4" s="1"/>
  <c r="G253" i="4"/>
  <c r="E270" i="10" s="1"/>
  <c r="J253" i="4"/>
  <c r="M253" i="4"/>
  <c r="L253" i="4"/>
  <c r="K253" i="4"/>
  <c r="H253" i="4" a="1"/>
  <c r="H253" i="4" s="1"/>
  <c r="I253" i="4" a="1"/>
  <c r="I253" i="4" s="1"/>
  <c r="E252" i="4"/>
  <c r="C269" i="10" s="1"/>
  <c r="Q252" i="4"/>
  <c r="T252" i="4" a="1"/>
  <c r="T252" i="4" s="1"/>
  <c r="S252" i="4" a="1"/>
  <c r="S252" i="4" s="1"/>
  <c r="R252" i="4" a="1"/>
  <c r="R252" i="4" s="1"/>
  <c r="U252" i="4" a="1"/>
  <c r="U252" i="4" s="1"/>
  <c r="B253" i="4"/>
  <c r="V253" i="4" s="1" a="1"/>
  <c r="V253" i="4" s="1"/>
  <c r="C253" i="4"/>
  <c r="W253" i="4"/>
  <c r="A254" i="4"/>
  <c r="B268" i="10"/>
  <c r="G266" i="10"/>
  <c r="K266" i="10" s="1"/>
  <c r="L265" i="10"/>
  <c r="X249" i="4"/>
  <c r="AJ250" i="4"/>
  <c r="G267" i="10" s="1"/>
  <c r="H268" i="10"/>
  <c r="B269" i="10"/>
  <c r="P254" i="4" l="1" a="1"/>
  <c r="P254" i="4" s="1"/>
  <c r="O254" i="4" a="1"/>
  <c r="O254" i="4" s="1"/>
  <c r="AG253" i="4"/>
  <c r="Y252" i="4"/>
  <c r="F269" i="10" s="1"/>
  <c r="AH254" i="4" a="1"/>
  <c r="AH254" i="4" s="1"/>
  <c r="AI254" i="4"/>
  <c r="AF254" i="4" a="1"/>
  <c r="AF254" i="4" s="1"/>
  <c r="AE254" i="4"/>
  <c r="AD254" i="4"/>
  <c r="AC254" i="4"/>
  <c r="AA254" i="4" a="1"/>
  <c r="AA254" i="4" s="1"/>
  <c r="Z254" i="4" a="1"/>
  <c r="Z254" i="4" s="1"/>
  <c r="AB254" i="4"/>
  <c r="F253" i="4" a="1"/>
  <c r="F253" i="4" s="1"/>
  <c r="D270" i="10" s="1"/>
  <c r="N254" i="4" a="1"/>
  <c r="N254" i="4" s="1"/>
  <c r="G254" i="4"/>
  <c r="E271" i="10" s="1"/>
  <c r="J254" i="4"/>
  <c r="K254" i="4"/>
  <c r="L254" i="4"/>
  <c r="M254" i="4"/>
  <c r="H254" i="4" a="1"/>
  <c r="H254" i="4" s="1"/>
  <c r="I254" i="4" a="1"/>
  <c r="I254" i="4" s="1"/>
  <c r="E253" i="4"/>
  <c r="C270" i="10" s="1"/>
  <c r="Q253" i="4"/>
  <c r="T253" i="4" a="1"/>
  <c r="T253" i="4" s="1"/>
  <c r="S253" i="4" a="1"/>
  <c r="S253" i="4" s="1"/>
  <c r="R253" i="4" a="1"/>
  <c r="R253" i="4" s="1"/>
  <c r="U253" i="4" a="1"/>
  <c r="U253" i="4" s="1"/>
  <c r="B254" i="4"/>
  <c r="V254" i="4" s="1" a="1"/>
  <c r="V254" i="4" s="1"/>
  <c r="C254" i="4"/>
  <c r="W254" i="4"/>
  <c r="A255" i="4"/>
  <c r="K267" i="10"/>
  <c r="L266" i="10"/>
  <c r="X250" i="4"/>
  <c r="H269" i="10"/>
  <c r="AJ251" i="4"/>
  <c r="P255" i="4" l="1" a="1"/>
  <c r="P255" i="4" s="1"/>
  <c r="O255" i="4" a="1"/>
  <c r="O255" i="4" s="1"/>
  <c r="AG254" i="4"/>
  <c r="Y253" i="4"/>
  <c r="F270" i="10" s="1"/>
  <c r="AH255" i="4" a="1"/>
  <c r="AH255" i="4" s="1"/>
  <c r="AI255" i="4"/>
  <c r="AF255" i="4" a="1"/>
  <c r="AF255" i="4" s="1"/>
  <c r="AE255" i="4"/>
  <c r="AC255" i="4"/>
  <c r="AB255" i="4"/>
  <c r="AA255" i="4" a="1"/>
  <c r="AA255" i="4" s="1"/>
  <c r="AD255" i="4"/>
  <c r="Z255" i="4" a="1"/>
  <c r="Z255" i="4" s="1"/>
  <c r="F254" i="4" a="1"/>
  <c r="F254" i="4" s="1"/>
  <c r="D271" i="10" s="1"/>
  <c r="N255" i="4" a="1"/>
  <c r="N255" i="4" s="1"/>
  <c r="G255" i="4"/>
  <c r="E272" i="10" s="1"/>
  <c r="K255" i="4"/>
  <c r="J255" i="4"/>
  <c r="L255" i="4"/>
  <c r="M255" i="4"/>
  <c r="H255" i="4" a="1"/>
  <c r="H255" i="4" s="1"/>
  <c r="I255" i="4" a="1"/>
  <c r="I255" i="4" s="1"/>
  <c r="E254" i="4"/>
  <c r="C271" i="10" s="1"/>
  <c r="Q254" i="4"/>
  <c r="T254" i="4" a="1"/>
  <c r="T254" i="4" s="1"/>
  <c r="S254" i="4" a="1"/>
  <c r="S254" i="4" s="1"/>
  <c r="R254" i="4" a="1"/>
  <c r="R254" i="4" s="1"/>
  <c r="U254" i="4" a="1"/>
  <c r="U254" i="4" s="1"/>
  <c r="B255" i="4"/>
  <c r="V255" i="4" s="1" a="1"/>
  <c r="V255" i="4" s="1"/>
  <c r="C255" i="4"/>
  <c r="W255" i="4"/>
  <c r="A256" i="4"/>
  <c r="B270" i="10"/>
  <c r="G268" i="10"/>
  <c r="K268" i="10" s="1"/>
  <c r="L267" i="10"/>
  <c r="X251" i="4"/>
  <c r="H270" i="10"/>
  <c r="AJ252" i="4"/>
  <c r="G269" i="10" s="1"/>
  <c r="P256" i="4" l="1" a="1"/>
  <c r="P256" i="4" s="1"/>
  <c r="O256" i="4" a="1"/>
  <c r="O256" i="4" s="1"/>
  <c r="AG255" i="4"/>
  <c r="Y254" i="4"/>
  <c r="F271" i="10" s="1"/>
  <c r="AH256" i="4" a="1"/>
  <c r="AH256" i="4" s="1"/>
  <c r="AA256" i="4" a="1"/>
  <c r="AA256" i="4" s="1"/>
  <c r="Z256" i="4" a="1"/>
  <c r="Z256" i="4" s="1"/>
  <c r="AI256" i="4"/>
  <c r="AE256" i="4"/>
  <c r="AD256" i="4"/>
  <c r="AC256" i="4"/>
  <c r="AB256" i="4"/>
  <c r="AF256" i="4" a="1"/>
  <c r="AF256" i="4" s="1"/>
  <c r="F255" i="4" a="1"/>
  <c r="F255" i="4" s="1"/>
  <c r="D272" i="10" s="1"/>
  <c r="N256" i="4" a="1"/>
  <c r="N256" i="4" s="1"/>
  <c r="G256" i="4"/>
  <c r="E273" i="10" s="1"/>
  <c r="J256" i="4"/>
  <c r="K256" i="4"/>
  <c r="L256" i="4"/>
  <c r="M256" i="4"/>
  <c r="I256" i="4" a="1"/>
  <c r="I256" i="4" s="1"/>
  <c r="H256" i="4" a="1"/>
  <c r="H256" i="4" s="1"/>
  <c r="E255" i="4"/>
  <c r="C272" i="10" s="1"/>
  <c r="Q255" i="4"/>
  <c r="T255" i="4" a="1"/>
  <c r="T255" i="4" s="1"/>
  <c r="S255" i="4" a="1"/>
  <c r="S255" i="4" s="1"/>
  <c r="R255" i="4" a="1"/>
  <c r="R255" i="4" s="1"/>
  <c r="U255" i="4" a="1"/>
  <c r="U255" i="4" s="1"/>
  <c r="B256" i="4"/>
  <c r="V256" i="4" s="1" a="1"/>
  <c r="V256" i="4" s="1"/>
  <c r="C256" i="4"/>
  <c r="W256" i="4"/>
  <c r="A257" i="4"/>
  <c r="K269" i="10"/>
  <c r="B271" i="10"/>
  <c r="L268" i="10"/>
  <c r="X252" i="4"/>
  <c r="H271" i="10"/>
  <c r="AJ253" i="4"/>
  <c r="B272" i="10"/>
  <c r="P257" i="4" l="1" a="1"/>
  <c r="P257" i="4" s="1"/>
  <c r="O257" i="4" a="1"/>
  <c r="O257" i="4" s="1"/>
  <c r="AG256" i="4"/>
  <c r="Y255" i="4"/>
  <c r="F272" i="10" s="1"/>
  <c r="AH257" i="4" a="1"/>
  <c r="AH257" i="4" s="1"/>
  <c r="AA257" i="4" a="1"/>
  <c r="AA257" i="4" s="1"/>
  <c r="Z257" i="4" a="1"/>
  <c r="Z257" i="4" s="1"/>
  <c r="AF257" i="4" a="1"/>
  <c r="AF257" i="4" s="1"/>
  <c r="AE257" i="4"/>
  <c r="AD257" i="4"/>
  <c r="AC257" i="4"/>
  <c r="AB257" i="4"/>
  <c r="AI257" i="4"/>
  <c r="F256" i="4" a="1"/>
  <c r="F256" i="4" s="1"/>
  <c r="D273" i="10" s="1"/>
  <c r="N257" i="4" a="1"/>
  <c r="N257" i="4" s="1"/>
  <c r="G257" i="4"/>
  <c r="E274" i="10" s="1"/>
  <c r="J257" i="4"/>
  <c r="K257" i="4"/>
  <c r="L257" i="4"/>
  <c r="M257" i="4"/>
  <c r="H257" i="4" a="1"/>
  <c r="H257" i="4" s="1"/>
  <c r="I257" i="4" a="1"/>
  <c r="I257" i="4" s="1"/>
  <c r="E256" i="4"/>
  <c r="C273" i="10" s="1"/>
  <c r="Q256" i="4"/>
  <c r="T256" i="4" a="1"/>
  <c r="T256" i="4" s="1"/>
  <c r="S256" i="4" a="1"/>
  <c r="S256" i="4" s="1"/>
  <c r="R256" i="4" a="1"/>
  <c r="R256" i="4" s="1"/>
  <c r="U256" i="4" a="1"/>
  <c r="U256" i="4" s="1"/>
  <c r="B257" i="4"/>
  <c r="V257" i="4" s="1" a="1"/>
  <c r="V257" i="4" s="1"/>
  <c r="C257" i="4"/>
  <c r="W257" i="4"/>
  <c r="A258" i="4"/>
  <c r="G270" i="10"/>
  <c r="K270" i="10" s="1"/>
  <c r="L269" i="10"/>
  <c r="X253" i="4"/>
  <c r="H272" i="10"/>
  <c r="AJ254" i="4"/>
  <c r="P258" i="4" l="1" a="1"/>
  <c r="P258" i="4" s="1"/>
  <c r="O258" i="4" a="1"/>
  <c r="O258" i="4" s="1"/>
  <c r="AG257" i="4"/>
  <c r="Y256" i="4"/>
  <c r="F273" i="10" s="1"/>
  <c r="AH258" i="4" a="1"/>
  <c r="AH258" i="4" s="1"/>
  <c r="AC258" i="4"/>
  <c r="AB258" i="4"/>
  <c r="AA258" i="4" a="1"/>
  <c r="AA258" i="4" s="1"/>
  <c r="Z258" i="4" a="1"/>
  <c r="Z258" i="4" s="1"/>
  <c r="AI258" i="4"/>
  <c r="AF258" i="4" a="1"/>
  <c r="AF258" i="4" s="1"/>
  <c r="AE258" i="4"/>
  <c r="AD258" i="4"/>
  <c r="F257" i="4" a="1"/>
  <c r="F257" i="4" s="1"/>
  <c r="D274" i="10" s="1"/>
  <c r="N258" i="4" a="1"/>
  <c r="N258" i="4" s="1"/>
  <c r="G258" i="4"/>
  <c r="E275" i="10" s="1"/>
  <c r="J258" i="4"/>
  <c r="L258" i="4"/>
  <c r="M258" i="4"/>
  <c r="H258" i="4" a="1"/>
  <c r="H258" i="4" s="1"/>
  <c r="I258" i="4" a="1"/>
  <c r="I258" i="4" s="1"/>
  <c r="K258" i="4"/>
  <c r="E257" i="4"/>
  <c r="C274" i="10" s="1"/>
  <c r="Q257" i="4"/>
  <c r="T257" i="4" a="1"/>
  <c r="T257" i="4" s="1"/>
  <c r="S257" i="4" a="1"/>
  <c r="S257" i="4" s="1"/>
  <c r="R257" i="4" a="1"/>
  <c r="R257" i="4" s="1"/>
  <c r="U257" i="4" a="1"/>
  <c r="U257" i="4" s="1"/>
  <c r="B258" i="4"/>
  <c r="V258" i="4" s="1" a="1"/>
  <c r="V258" i="4" s="1"/>
  <c r="C258" i="4"/>
  <c r="W258" i="4"/>
  <c r="A259" i="4"/>
  <c r="B273" i="10"/>
  <c r="G271" i="10"/>
  <c r="K271" i="10" s="1"/>
  <c r="L270" i="10"/>
  <c r="X254" i="4"/>
  <c r="H273" i="10"/>
  <c r="AJ255" i="4"/>
  <c r="G272" i="10" s="1"/>
  <c r="B274" i="10"/>
  <c r="P259" i="4" l="1" a="1"/>
  <c r="P259" i="4" s="1"/>
  <c r="O259" i="4" a="1"/>
  <c r="O259" i="4" s="1"/>
  <c r="AG258" i="4"/>
  <c r="Y257" i="4"/>
  <c r="F274" i="10" s="1"/>
  <c r="AH259" i="4" a="1"/>
  <c r="AH259" i="4" s="1"/>
  <c r="AF259" i="4" a="1"/>
  <c r="AF259" i="4" s="1"/>
  <c r="AE259" i="4"/>
  <c r="AD259" i="4"/>
  <c r="AC259" i="4"/>
  <c r="AB259" i="4"/>
  <c r="AA259" i="4" a="1"/>
  <c r="AA259" i="4" s="1"/>
  <c r="AI259" i="4"/>
  <c r="Z259" i="4" a="1"/>
  <c r="Z259" i="4" s="1"/>
  <c r="F258" i="4" a="1"/>
  <c r="F258" i="4" s="1"/>
  <c r="D275" i="10" s="1"/>
  <c r="N259" i="4" a="1"/>
  <c r="N259" i="4" s="1"/>
  <c r="G259" i="4"/>
  <c r="E276" i="10" s="1"/>
  <c r="K259" i="4"/>
  <c r="L259" i="4"/>
  <c r="M259" i="4"/>
  <c r="I259" i="4" a="1"/>
  <c r="I259" i="4" s="1"/>
  <c r="J259" i="4"/>
  <c r="H259" i="4" a="1"/>
  <c r="H259" i="4" s="1"/>
  <c r="E258" i="4"/>
  <c r="C275" i="10" s="1"/>
  <c r="Q258" i="4"/>
  <c r="T258" i="4" a="1"/>
  <c r="T258" i="4" s="1"/>
  <c r="S258" i="4" a="1"/>
  <c r="S258" i="4" s="1"/>
  <c r="R258" i="4" a="1"/>
  <c r="R258" i="4" s="1"/>
  <c r="U258" i="4" a="1"/>
  <c r="U258" i="4" s="1"/>
  <c r="B259" i="4"/>
  <c r="V259" i="4" s="1" a="1"/>
  <c r="V259" i="4" s="1"/>
  <c r="C259" i="4"/>
  <c r="W259" i="4"/>
  <c r="A260" i="4"/>
  <c r="K272" i="10"/>
  <c r="L271" i="10"/>
  <c r="X255" i="4"/>
  <c r="H274" i="10"/>
  <c r="AJ256" i="4"/>
  <c r="P260" i="4" l="1" a="1"/>
  <c r="P260" i="4" s="1"/>
  <c r="O260" i="4" a="1"/>
  <c r="O260" i="4" s="1"/>
  <c r="AG259" i="4"/>
  <c r="Y258" i="4"/>
  <c r="F275" i="10" s="1"/>
  <c r="AH260" i="4" a="1"/>
  <c r="AH260" i="4" s="1"/>
  <c r="AI260" i="4"/>
  <c r="AF260" i="4" a="1"/>
  <c r="AF260" i="4" s="1"/>
  <c r="AE260" i="4"/>
  <c r="AD260" i="4"/>
  <c r="AB260" i="4"/>
  <c r="AA260" i="4" a="1"/>
  <c r="AA260" i="4" s="1"/>
  <c r="Z260" i="4" a="1"/>
  <c r="Z260" i="4" s="1"/>
  <c r="AC260" i="4"/>
  <c r="F259" i="4" a="1"/>
  <c r="F259" i="4" s="1"/>
  <c r="D276" i="10" s="1"/>
  <c r="N260" i="4" a="1"/>
  <c r="N260" i="4" s="1"/>
  <c r="G260" i="4"/>
  <c r="E277" i="10" s="1"/>
  <c r="J260" i="4"/>
  <c r="K260" i="4"/>
  <c r="M260" i="4"/>
  <c r="L260" i="4"/>
  <c r="H260" i="4" a="1"/>
  <c r="H260" i="4" s="1"/>
  <c r="I260" i="4" a="1"/>
  <c r="I260" i="4" s="1"/>
  <c r="E259" i="4"/>
  <c r="C276" i="10" s="1"/>
  <c r="Q259" i="4"/>
  <c r="T259" i="4" a="1"/>
  <c r="T259" i="4" s="1"/>
  <c r="S259" i="4" a="1"/>
  <c r="S259" i="4" s="1"/>
  <c r="R259" i="4" a="1"/>
  <c r="R259" i="4" s="1"/>
  <c r="U259" i="4" a="1"/>
  <c r="U259" i="4" s="1"/>
  <c r="B260" i="4"/>
  <c r="V260" i="4" s="1" a="1"/>
  <c r="V260" i="4" s="1"/>
  <c r="C260" i="4"/>
  <c r="W260" i="4"/>
  <c r="A261" i="4"/>
  <c r="B275" i="10"/>
  <c r="G273" i="10"/>
  <c r="K273" i="10" s="1"/>
  <c r="L272" i="10"/>
  <c r="X256" i="4"/>
  <c r="H275" i="10"/>
  <c r="AJ257" i="4"/>
  <c r="G274" i="10" s="1"/>
  <c r="B276" i="10"/>
  <c r="P261" i="4" l="1" a="1"/>
  <c r="P261" i="4" s="1"/>
  <c r="O261" i="4" a="1"/>
  <c r="O261" i="4" s="1"/>
  <c r="AG260" i="4"/>
  <c r="Y259" i="4"/>
  <c r="F276" i="10" s="1"/>
  <c r="AH261" i="4" a="1"/>
  <c r="AH261" i="4" s="1"/>
  <c r="Z261" i="4" a="1"/>
  <c r="Z261" i="4" s="1"/>
  <c r="AI261" i="4"/>
  <c r="AF261" i="4" a="1"/>
  <c r="AF261" i="4" s="1"/>
  <c r="AD261" i="4"/>
  <c r="AC261" i="4"/>
  <c r="AB261" i="4"/>
  <c r="AE261" i="4"/>
  <c r="AA261" i="4" a="1"/>
  <c r="AA261" i="4" s="1"/>
  <c r="F260" i="4" a="1"/>
  <c r="F260" i="4" s="1"/>
  <c r="D277" i="10" s="1"/>
  <c r="N261" i="4" a="1"/>
  <c r="N261" i="4" s="1"/>
  <c r="G261" i="4"/>
  <c r="E278" i="10" s="1"/>
  <c r="J261" i="4"/>
  <c r="K261" i="4"/>
  <c r="M261" i="4"/>
  <c r="L261" i="4"/>
  <c r="I261" i="4" a="1"/>
  <c r="I261" i="4" s="1"/>
  <c r="H261" i="4" a="1"/>
  <c r="H261" i="4" s="1"/>
  <c r="E260" i="4"/>
  <c r="C277" i="10" s="1"/>
  <c r="Q260" i="4"/>
  <c r="T260" i="4" a="1"/>
  <c r="T260" i="4" s="1"/>
  <c r="S260" i="4" a="1"/>
  <c r="S260" i="4" s="1"/>
  <c r="R260" i="4" a="1"/>
  <c r="R260" i="4" s="1"/>
  <c r="U260" i="4" a="1"/>
  <c r="U260" i="4" s="1"/>
  <c r="B261" i="4"/>
  <c r="V261" i="4" s="1" a="1"/>
  <c r="V261" i="4" s="1"/>
  <c r="C261" i="4"/>
  <c r="W261" i="4"/>
  <c r="A262" i="4"/>
  <c r="K274" i="10"/>
  <c r="L273" i="10"/>
  <c r="X257" i="4"/>
  <c r="H276" i="10"/>
  <c r="AJ258" i="4"/>
  <c r="P262" i="4" l="1" a="1"/>
  <c r="P262" i="4" s="1"/>
  <c r="O262" i="4" a="1"/>
  <c r="O262" i="4" s="1"/>
  <c r="AG261" i="4"/>
  <c r="Y260" i="4"/>
  <c r="F277" i="10" s="1"/>
  <c r="AH262" i="4" a="1"/>
  <c r="AH262" i="4" s="1"/>
  <c r="AA262" i="4" a="1"/>
  <c r="AA262" i="4" s="1"/>
  <c r="Z262" i="4" a="1"/>
  <c r="Z262" i="4" s="1"/>
  <c r="AF262" i="4" a="1"/>
  <c r="AF262" i="4" s="1"/>
  <c r="AE262" i="4"/>
  <c r="AD262" i="4"/>
  <c r="AC262" i="4"/>
  <c r="AB262" i="4"/>
  <c r="AI262" i="4"/>
  <c r="F261" i="4" a="1"/>
  <c r="F261" i="4" s="1"/>
  <c r="D278" i="10" s="1"/>
  <c r="N262" i="4" a="1"/>
  <c r="N262" i="4" s="1"/>
  <c r="G262" i="4"/>
  <c r="E279" i="10" s="1"/>
  <c r="J262" i="4"/>
  <c r="K262" i="4"/>
  <c r="L262" i="4"/>
  <c r="M262" i="4"/>
  <c r="H262" i="4" a="1"/>
  <c r="H262" i="4" s="1"/>
  <c r="I262" i="4" a="1"/>
  <c r="I262" i="4" s="1"/>
  <c r="E261" i="4"/>
  <c r="C278" i="10" s="1"/>
  <c r="Q261" i="4"/>
  <c r="T261" i="4" a="1"/>
  <c r="T261" i="4" s="1"/>
  <c r="S261" i="4" a="1"/>
  <c r="S261" i="4" s="1"/>
  <c r="R261" i="4" a="1"/>
  <c r="R261" i="4" s="1"/>
  <c r="U261" i="4" a="1"/>
  <c r="U261" i="4" s="1"/>
  <c r="B262" i="4"/>
  <c r="V262" i="4" s="1" a="1"/>
  <c r="V262" i="4" s="1"/>
  <c r="C262" i="4"/>
  <c r="W262" i="4"/>
  <c r="A263" i="4"/>
  <c r="B277" i="10"/>
  <c r="G275" i="10"/>
  <c r="K275" i="10" s="1"/>
  <c r="L274" i="10"/>
  <c r="X258" i="4"/>
  <c r="AJ259" i="4"/>
  <c r="G276" i="10" s="1"/>
  <c r="H277" i="10"/>
  <c r="P263" i="4" l="1" a="1"/>
  <c r="P263" i="4" s="1"/>
  <c r="O263" i="4" a="1"/>
  <c r="O263" i="4" s="1"/>
  <c r="AG262" i="4"/>
  <c r="Y261" i="4"/>
  <c r="F278" i="10" s="1"/>
  <c r="AH263" i="4" a="1"/>
  <c r="AH263" i="4" s="1"/>
  <c r="AC263" i="4"/>
  <c r="AB263" i="4"/>
  <c r="AA263" i="4" a="1"/>
  <c r="AA263" i="4" s="1"/>
  <c r="Z263" i="4" a="1"/>
  <c r="Z263" i="4" s="1"/>
  <c r="AI263" i="4"/>
  <c r="AF263" i="4" a="1"/>
  <c r="AF263" i="4" s="1"/>
  <c r="AE263" i="4"/>
  <c r="AD263" i="4"/>
  <c r="F262" i="4" a="1"/>
  <c r="F262" i="4" s="1"/>
  <c r="D279" i="10" s="1"/>
  <c r="N263" i="4" a="1"/>
  <c r="N263" i="4" s="1"/>
  <c r="G263" i="4"/>
  <c r="E280" i="10" s="1"/>
  <c r="J263" i="4"/>
  <c r="L263" i="4"/>
  <c r="K263" i="4"/>
  <c r="M263" i="4"/>
  <c r="H263" i="4" a="1"/>
  <c r="H263" i="4" s="1"/>
  <c r="I263" i="4" a="1"/>
  <c r="I263" i="4" s="1"/>
  <c r="E262" i="4"/>
  <c r="C279" i="10" s="1"/>
  <c r="Q262" i="4"/>
  <c r="T262" i="4" a="1"/>
  <c r="T262" i="4" s="1"/>
  <c r="S262" i="4" a="1"/>
  <c r="S262" i="4" s="1"/>
  <c r="R262" i="4" a="1"/>
  <c r="R262" i="4" s="1"/>
  <c r="U262" i="4" a="1"/>
  <c r="U262" i="4" s="1"/>
  <c r="B263" i="4"/>
  <c r="V263" i="4" s="1" a="1"/>
  <c r="V263" i="4" s="1"/>
  <c r="C263" i="4"/>
  <c r="W263" i="4"/>
  <c r="A264" i="4"/>
  <c r="K276" i="10"/>
  <c r="B278" i="10"/>
  <c r="L275" i="10"/>
  <c r="X259" i="4"/>
  <c r="H278" i="10"/>
  <c r="AJ260" i="4"/>
  <c r="P264" i="4" l="1" a="1"/>
  <c r="P264" i="4" s="1"/>
  <c r="O264" i="4" a="1"/>
  <c r="O264" i="4" s="1"/>
  <c r="AG263" i="4"/>
  <c r="Y262" i="4"/>
  <c r="F279" i="10" s="1"/>
  <c r="AH264" i="4" a="1"/>
  <c r="AH264" i="4" s="1"/>
  <c r="AE264" i="4"/>
  <c r="AD264" i="4"/>
  <c r="AC264" i="4"/>
  <c r="AB264" i="4"/>
  <c r="AA264" i="4" a="1"/>
  <c r="AA264" i="4" s="1"/>
  <c r="Z264" i="4" a="1"/>
  <c r="Z264" i="4" s="1"/>
  <c r="AI264" i="4"/>
  <c r="AF264" i="4" a="1"/>
  <c r="AF264" i="4" s="1"/>
  <c r="F263" i="4" a="1"/>
  <c r="F263" i="4" s="1"/>
  <c r="D280" i="10" s="1"/>
  <c r="N264" i="4" a="1"/>
  <c r="N264" i="4" s="1"/>
  <c r="G264" i="4"/>
  <c r="E281" i="10" s="1"/>
  <c r="J264" i="4"/>
  <c r="L264" i="4"/>
  <c r="M264" i="4"/>
  <c r="K264" i="4"/>
  <c r="H264" i="4" a="1"/>
  <c r="H264" i="4" s="1"/>
  <c r="I264" i="4" a="1"/>
  <c r="I264" i="4" s="1"/>
  <c r="E263" i="4"/>
  <c r="C280" i="10" s="1"/>
  <c r="Q263" i="4"/>
  <c r="T263" i="4" a="1"/>
  <c r="T263" i="4" s="1"/>
  <c r="S263" i="4" a="1"/>
  <c r="S263" i="4" s="1"/>
  <c r="R263" i="4" a="1"/>
  <c r="R263" i="4" s="1"/>
  <c r="U263" i="4" a="1"/>
  <c r="U263" i="4" s="1"/>
  <c r="B264" i="4"/>
  <c r="V264" i="4" s="1" a="1"/>
  <c r="V264" i="4" s="1"/>
  <c r="C264" i="4"/>
  <c r="W264" i="4"/>
  <c r="A265" i="4"/>
  <c r="B279" i="10"/>
  <c r="G277" i="10"/>
  <c r="K277" i="10" s="1"/>
  <c r="L276" i="10"/>
  <c r="X260" i="4"/>
  <c r="H279" i="10"/>
  <c r="AJ261" i="4"/>
  <c r="P265" i="4" l="1" a="1"/>
  <c r="P265" i="4" s="1"/>
  <c r="O265" i="4" a="1"/>
  <c r="O265" i="4" s="1"/>
  <c r="AG264" i="4"/>
  <c r="Y263" i="4"/>
  <c r="F280" i="10" s="1"/>
  <c r="AH265" i="4" a="1"/>
  <c r="AH265" i="4" s="1"/>
  <c r="AF265" i="4" a="1"/>
  <c r="AF265" i="4" s="1"/>
  <c r="AE265" i="4"/>
  <c r="AD265" i="4"/>
  <c r="AC265" i="4"/>
  <c r="AB265" i="4"/>
  <c r="AA265" i="4" a="1"/>
  <c r="AA265" i="4" s="1"/>
  <c r="Z265" i="4" a="1"/>
  <c r="Z265" i="4" s="1"/>
  <c r="AI265" i="4"/>
  <c r="F264" i="4" a="1"/>
  <c r="F264" i="4" s="1"/>
  <c r="D281" i="10" s="1"/>
  <c r="N265" i="4" a="1"/>
  <c r="N265" i="4" s="1"/>
  <c r="J265" i="4"/>
  <c r="G265" i="4"/>
  <c r="E282" i="10" s="1"/>
  <c r="K265" i="4"/>
  <c r="M265" i="4"/>
  <c r="I265" i="4" a="1"/>
  <c r="I265" i="4" s="1"/>
  <c r="L265" i="4"/>
  <c r="H265" i="4" a="1"/>
  <c r="H265" i="4" s="1"/>
  <c r="E264" i="4"/>
  <c r="C281" i="10" s="1"/>
  <c r="Q264" i="4"/>
  <c r="T264" i="4" a="1"/>
  <c r="T264" i="4" s="1"/>
  <c r="S264" i="4" a="1"/>
  <c r="S264" i="4" s="1"/>
  <c r="R264" i="4" a="1"/>
  <c r="R264" i="4" s="1"/>
  <c r="U264" i="4" a="1"/>
  <c r="U264" i="4" s="1"/>
  <c r="B265" i="4"/>
  <c r="V265" i="4" s="1" a="1"/>
  <c r="V265" i="4" s="1"/>
  <c r="C265" i="4"/>
  <c r="W265" i="4"/>
  <c r="A266" i="4"/>
  <c r="B280" i="10"/>
  <c r="G278" i="10"/>
  <c r="K278" i="10" s="1"/>
  <c r="L277" i="10"/>
  <c r="X261" i="4"/>
  <c r="H280" i="10"/>
  <c r="AJ262" i="4"/>
  <c r="G279" i="10" s="1"/>
  <c r="B281" i="10"/>
  <c r="P266" i="4" l="1" a="1"/>
  <c r="P266" i="4" s="1"/>
  <c r="O266" i="4" a="1"/>
  <c r="O266" i="4" s="1"/>
  <c r="AG265" i="4"/>
  <c r="Y264" i="4"/>
  <c r="F281" i="10" s="1"/>
  <c r="AH266" i="4" a="1"/>
  <c r="AH266" i="4" s="1"/>
  <c r="AI266" i="4"/>
  <c r="AF266" i="4" a="1"/>
  <c r="AF266" i="4" s="1"/>
  <c r="AE266" i="4"/>
  <c r="AD266" i="4"/>
  <c r="AB266" i="4"/>
  <c r="AA266" i="4" a="1"/>
  <c r="AA266" i="4" s="1"/>
  <c r="Z266" i="4" a="1"/>
  <c r="Z266" i="4" s="1"/>
  <c r="AC266" i="4"/>
  <c r="F265" i="4" a="1"/>
  <c r="F265" i="4" s="1"/>
  <c r="D282" i="10" s="1"/>
  <c r="N266" i="4" a="1"/>
  <c r="N266" i="4" s="1"/>
  <c r="G266" i="4"/>
  <c r="E283" i="10" s="1"/>
  <c r="J266" i="4"/>
  <c r="K266" i="4"/>
  <c r="L266" i="4"/>
  <c r="M266" i="4"/>
  <c r="H266" i="4" a="1"/>
  <c r="H266" i="4" s="1"/>
  <c r="I266" i="4" a="1"/>
  <c r="I266" i="4" s="1"/>
  <c r="E265" i="4"/>
  <c r="C282" i="10" s="1"/>
  <c r="Q265" i="4"/>
  <c r="T265" i="4" a="1"/>
  <c r="T265" i="4" s="1"/>
  <c r="S265" i="4" a="1"/>
  <c r="S265" i="4" s="1"/>
  <c r="R265" i="4" a="1"/>
  <c r="R265" i="4" s="1"/>
  <c r="U265" i="4" a="1"/>
  <c r="U265" i="4" s="1"/>
  <c r="B266" i="4"/>
  <c r="V266" i="4" s="1" a="1"/>
  <c r="V266" i="4" s="1"/>
  <c r="C266" i="4"/>
  <c r="W266" i="4"/>
  <c r="A267" i="4"/>
  <c r="K279" i="10"/>
  <c r="L278" i="10"/>
  <c r="X262" i="4"/>
  <c r="H281" i="10"/>
  <c r="AJ263" i="4"/>
  <c r="P267" i="4" l="1" a="1"/>
  <c r="P267" i="4" s="1"/>
  <c r="O267" i="4" a="1"/>
  <c r="O267" i="4" s="1"/>
  <c r="AG266" i="4"/>
  <c r="Y265" i="4"/>
  <c r="F282" i="10" s="1"/>
  <c r="AH267" i="4" a="1"/>
  <c r="AH267" i="4" s="1"/>
  <c r="Z267" i="4" a="1"/>
  <c r="Z267" i="4" s="1"/>
  <c r="AI267" i="4"/>
  <c r="AF267" i="4" a="1"/>
  <c r="AF267" i="4" s="1"/>
  <c r="AD267" i="4"/>
  <c r="AC267" i="4"/>
  <c r="AB267" i="4"/>
  <c r="AA267" i="4" a="1"/>
  <c r="AA267" i="4" s="1"/>
  <c r="AE267" i="4"/>
  <c r="F266" i="4" a="1"/>
  <c r="F266" i="4" s="1"/>
  <c r="D283" i="10" s="1"/>
  <c r="N267" i="4" a="1"/>
  <c r="N267" i="4" s="1"/>
  <c r="J267" i="4"/>
  <c r="G267" i="4"/>
  <c r="E284" i="10" s="1"/>
  <c r="L267" i="4"/>
  <c r="K267" i="4"/>
  <c r="M267" i="4"/>
  <c r="I267" i="4" a="1"/>
  <c r="I267" i="4" s="1"/>
  <c r="H267" i="4" a="1"/>
  <c r="H267" i="4" s="1"/>
  <c r="E266" i="4"/>
  <c r="C283" i="10" s="1"/>
  <c r="Q266" i="4"/>
  <c r="T266" i="4" a="1"/>
  <c r="T266" i="4" s="1"/>
  <c r="S266" i="4" a="1"/>
  <c r="S266" i="4" s="1"/>
  <c r="R266" i="4" a="1"/>
  <c r="R266" i="4" s="1"/>
  <c r="U266" i="4" a="1"/>
  <c r="U266" i="4" s="1"/>
  <c r="B267" i="4"/>
  <c r="V267" i="4" s="1" a="1"/>
  <c r="V267" i="4" s="1"/>
  <c r="C267" i="4"/>
  <c r="W267" i="4"/>
  <c r="A268" i="4"/>
  <c r="B282" i="10"/>
  <c r="G280" i="10"/>
  <c r="K280" i="10" s="1"/>
  <c r="L279" i="10"/>
  <c r="X263" i="4"/>
  <c r="H282" i="10"/>
  <c r="AJ264" i="4"/>
  <c r="G281" i="10" s="1"/>
  <c r="B283" i="10"/>
  <c r="P268" i="4" l="1" a="1"/>
  <c r="P268" i="4" s="1"/>
  <c r="O268" i="4" a="1"/>
  <c r="O268" i="4" s="1"/>
  <c r="AG267" i="4"/>
  <c r="Y266" i="4"/>
  <c r="F283" i="10" s="1"/>
  <c r="AH268" i="4" a="1"/>
  <c r="AH268" i="4" s="1"/>
  <c r="AA268" i="4" a="1"/>
  <c r="AA268" i="4" s="1"/>
  <c r="Z268" i="4" a="1"/>
  <c r="Z268" i="4" s="1"/>
  <c r="AI268" i="4"/>
  <c r="AE268" i="4"/>
  <c r="AD268" i="4"/>
  <c r="AC268" i="4"/>
  <c r="AB268" i="4"/>
  <c r="AF268" i="4" a="1"/>
  <c r="AF268" i="4" s="1"/>
  <c r="F267" i="4" a="1"/>
  <c r="F267" i="4" s="1"/>
  <c r="D284" i="10" s="1"/>
  <c r="N268" i="4" a="1"/>
  <c r="N268" i="4" s="1"/>
  <c r="K268" i="4"/>
  <c r="J268" i="4"/>
  <c r="G268" i="4"/>
  <c r="E285" i="10" s="1"/>
  <c r="L268" i="4"/>
  <c r="M268" i="4"/>
  <c r="H268" i="4" a="1"/>
  <c r="H268" i="4" s="1"/>
  <c r="I268" i="4" a="1"/>
  <c r="I268" i="4" s="1"/>
  <c r="E267" i="4"/>
  <c r="C284" i="10" s="1"/>
  <c r="Q267" i="4"/>
  <c r="S267" i="4" a="1"/>
  <c r="S267" i="4" s="1"/>
  <c r="T267" i="4" a="1"/>
  <c r="T267" i="4" s="1"/>
  <c r="R267" i="4" a="1"/>
  <c r="R267" i="4" s="1"/>
  <c r="U267" i="4" a="1"/>
  <c r="U267" i="4" s="1"/>
  <c r="B268" i="4"/>
  <c r="V268" i="4" s="1" a="1"/>
  <c r="V268" i="4" s="1"/>
  <c r="C268" i="4"/>
  <c r="W268" i="4"/>
  <c r="A269" i="4"/>
  <c r="K281" i="10"/>
  <c r="L280" i="10"/>
  <c r="X264" i="4"/>
  <c r="H283" i="10"/>
  <c r="AJ265" i="4"/>
  <c r="P269" i="4" l="1" a="1"/>
  <c r="P269" i="4" s="1"/>
  <c r="O269" i="4" a="1"/>
  <c r="O269" i="4" s="1"/>
  <c r="AG268" i="4"/>
  <c r="Y267" i="4"/>
  <c r="F284" i="10" s="1"/>
  <c r="AH269" i="4" a="1"/>
  <c r="AH269" i="4" s="1"/>
  <c r="AA269" i="4" a="1"/>
  <c r="AA269" i="4" s="1"/>
  <c r="Z269" i="4" a="1"/>
  <c r="Z269" i="4" s="1"/>
  <c r="AI269" i="4"/>
  <c r="AF269" i="4" a="1"/>
  <c r="AF269" i="4" s="1"/>
  <c r="AE269" i="4"/>
  <c r="AD269" i="4"/>
  <c r="AC269" i="4"/>
  <c r="AB269" i="4"/>
  <c r="F268" i="4" a="1"/>
  <c r="F268" i="4" s="1"/>
  <c r="D285" i="10" s="1"/>
  <c r="N269" i="4" a="1"/>
  <c r="N269" i="4" s="1"/>
  <c r="G269" i="4"/>
  <c r="E286" i="10" s="1"/>
  <c r="J269" i="4"/>
  <c r="K269" i="4"/>
  <c r="L269" i="4"/>
  <c r="M269" i="4"/>
  <c r="H269" i="4" a="1"/>
  <c r="H269" i="4" s="1"/>
  <c r="I269" i="4" a="1"/>
  <c r="I269" i="4" s="1"/>
  <c r="E268" i="4"/>
  <c r="C285" i="10" s="1"/>
  <c r="Q268" i="4"/>
  <c r="T268" i="4" a="1"/>
  <c r="T268" i="4" s="1"/>
  <c r="S268" i="4" a="1"/>
  <c r="S268" i="4" s="1"/>
  <c r="R268" i="4" a="1"/>
  <c r="R268" i="4" s="1"/>
  <c r="U268" i="4" a="1"/>
  <c r="U268" i="4" s="1"/>
  <c r="B269" i="4"/>
  <c r="V269" i="4" s="1" a="1"/>
  <c r="V269" i="4" s="1"/>
  <c r="C269" i="4"/>
  <c r="W269" i="4"/>
  <c r="A270" i="4"/>
  <c r="B284" i="10"/>
  <c r="G282" i="10"/>
  <c r="K282" i="10" s="1"/>
  <c r="L281" i="10"/>
  <c r="X265" i="4"/>
  <c r="H284" i="10"/>
  <c r="AJ266" i="4"/>
  <c r="G283" i="10" s="1"/>
  <c r="P270" i="4" l="1" a="1"/>
  <c r="P270" i="4" s="1"/>
  <c r="O270" i="4" a="1"/>
  <c r="O270" i="4" s="1"/>
  <c r="AG269" i="4"/>
  <c r="Y268" i="4"/>
  <c r="F285" i="10" s="1"/>
  <c r="AH270" i="4" a="1"/>
  <c r="AH270" i="4" s="1"/>
  <c r="AC270" i="4"/>
  <c r="AB270" i="4"/>
  <c r="AA270" i="4" a="1"/>
  <c r="AA270" i="4" s="1"/>
  <c r="Z270" i="4" a="1"/>
  <c r="Z270" i="4" s="1"/>
  <c r="AI270" i="4"/>
  <c r="AF270" i="4" a="1"/>
  <c r="AF270" i="4" s="1"/>
  <c r="AE270" i="4"/>
  <c r="AD270" i="4"/>
  <c r="F269" i="4" a="1"/>
  <c r="F269" i="4" s="1"/>
  <c r="D286" i="10" s="1"/>
  <c r="N270" i="4" a="1"/>
  <c r="N270" i="4" s="1"/>
  <c r="G270" i="4"/>
  <c r="E287" i="10" s="1"/>
  <c r="J270" i="4"/>
  <c r="K270" i="4"/>
  <c r="L270" i="4"/>
  <c r="M270" i="4"/>
  <c r="I270" i="4" a="1"/>
  <c r="I270" i="4" s="1"/>
  <c r="H270" i="4" a="1"/>
  <c r="H270" i="4" s="1"/>
  <c r="E269" i="4"/>
  <c r="C286" i="10" s="1"/>
  <c r="Q269" i="4"/>
  <c r="T269" i="4" a="1"/>
  <c r="T269" i="4" s="1"/>
  <c r="S269" i="4" a="1"/>
  <c r="S269" i="4" s="1"/>
  <c r="R269" i="4" a="1"/>
  <c r="R269" i="4" s="1"/>
  <c r="U269" i="4" a="1"/>
  <c r="U269" i="4" s="1"/>
  <c r="B270" i="4"/>
  <c r="V270" i="4" s="1" a="1"/>
  <c r="V270" i="4" s="1"/>
  <c r="C270" i="4"/>
  <c r="W270" i="4"/>
  <c r="A271" i="4"/>
  <c r="K283" i="10"/>
  <c r="B285" i="10"/>
  <c r="L282" i="10"/>
  <c r="X266" i="4"/>
  <c r="H285" i="10"/>
  <c r="AJ267" i="4"/>
  <c r="P271" i="4" l="1" a="1"/>
  <c r="P271" i="4" s="1"/>
  <c r="O271" i="4" a="1"/>
  <c r="O271" i="4" s="1"/>
  <c r="AG270" i="4"/>
  <c r="Y269" i="4"/>
  <c r="F286" i="10" s="1"/>
  <c r="AH271" i="4" a="1"/>
  <c r="AH271" i="4" s="1"/>
  <c r="AE271" i="4"/>
  <c r="AD271" i="4"/>
  <c r="AC271" i="4"/>
  <c r="AB271" i="4"/>
  <c r="AA271" i="4" a="1"/>
  <c r="AA271" i="4" s="1"/>
  <c r="AI271" i="4"/>
  <c r="AF271" i="4" a="1"/>
  <c r="AF271" i="4" s="1"/>
  <c r="Z271" i="4" a="1"/>
  <c r="Z271" i="4" s="1"/>
  <c r="F270" i="4" a="1"/>
  <c r="F270" i="4" s="1"/>
  <c r="D287" i="10" s="1"/>
  <c r="N271" i="4" a="1"/>
  <c r="N271" i="4" s="1"/>
  <c r="G271" i="4"/>
  <c r="E288" i="10" s="1"/>
  <c r="K271" i="4"/>
  <c r="J271" i="4"/>
  <c r="L271" i="4"/>
  <c r="M271" i="4"/>
  <c r="H271" i="4" a="1"/>
  <c r="H271" i="4" s="1"/>
  <c r="I271" i="4" a="1"/>
  <c r="I271" i="4" s="1"/>
  <c r="E270" i="4"/>
  <c r="C287" i="10" s="1"/>
  <c r="Q270" i="4"/>
  <c r="T270" i="4" a="1"/>
  <c r="T270" i="4" s="1"/>
  <c r="S270" i="4" a="1"/>
  <c r="S270" i="4" s="1"/>
  <c r="R270" i="4" a="1"/>
  <c r="R270" i="4" s="1"/>
  <c r="U270" i="4" a="1"/>
  <c r="U270" i="4" s="1"/>
  <c r="B271" i="4"/>
  <c r="V271" i="4" s="1" a="1"/>
  <c r="V271" i="4" s="1"/>
  <c r="C271" i="4"/>
  <c r="W271" i="4"/>
  <c r="A272" i="4"/>
  <c r="B286" i="10"/>
  <c r="G284" i="10"/>
  <c r="K284" i="10" s="1"/>
  <c r="L283" i="10"/>
  <c r="X267" i="4"/>
  <c r="H286" i="10"/>
  <c r="AJ268" i="4"/>
  <c r="P272" i="4" l="1" a="1"/>
  <c r="P272" i="4" s="1"/>
  <c r="O272" i="4" a="1"/>
  <c r="O272" i="4" s="1"/>
  <c r="AG271" i="4"/>
  <c r="Y270" i="4"/>
  <c r="F287" i="10" s="1"/>
  <c r="AH272" i="4" a="1"/>
  <c r="AH272" i="4" s="1"/>
  <c r="AF272" i="4" a="1"/>
  <c r="AF272" i="4" s="1"/>
  <c r="AE272" i="4"/>
  <c r="AD272" i="4"/>
  <c r="AC272" i="4"/>
  <c r="AB272" i="4"/>
  <c r="Z272" i="4" a="1"/>
  <c r="Z272" i="4" s="1"/>
  <c r="AI272" i="4"/>
  <c r="AA272" i="4" a="1"/>
  <c r="AA272" i="4" s="1"/>
  <c r="F271" i="4" a="1"/>
  <c r="F271" i="4" s="1"/>
  <c r="D288" i="10" s="1"/>
  <c r="N272" i="4" a="1"/>
  <c r="N272" i="4" s="1"/>
  <c r="G272" i="4"/>
  <c r="E289" i="10" s="1"/>
  <c r="J272" i="4"/>
  <c r="L272" i="4"/>
  <c r="K272" i="4"/>
  <c r="I272" i="4" a="1"/>
  <c r="I272" i="4" s="1"/>
  <c r="H272" i="4" a="1"/>
  <c r="H272" i="4" s="1"/>
  <c r="M272" i="4"/>
  <c r="E271" i="4"/>
  <c r="C288" i="10" s="1"/>
  <c r="Q271" i="4"/>
  <c r="T271" i="4" a="1"/>
  <c r="T271" i="4" s="1"/>
  <c r="S271" i="4" a="1"/>
  <c r="S271" i="4" s="1"/>
  <c r="R271" i="4" a="1"/>
  <c r="R271" i="4" s="1"/>
  <c r="U271" i="4" a="1"/>
  <c r="U271" i="4" s="1"/>
  <c r="B272" i="4"/>
  <c r="V272" i="4" s="1" a="1"/>
  <c r="V272" i="4" s="1"/>
  <c r="C272" i="4"/>
  <c r="W272" i="4"/>
  <c r="A273" i="4"/>
  <c r="B287" i="10"/>
  <c r="G285" i="10"/>
  <c r="K285" i="10" s="1"/>
  <c r="L284" i="10"/>
  <c r="X268" i="4"/>
  <c r="H287" i="10"/>
  <c r="AJ269" i="4"/>
  <c r="G286" i="10" s="1"/>
  <c r="B288" i="10"/>
  <c r="P273" i="4" l="1" a="1"/>
  <c r="P273" i="4" s="1"/>
  <c r="O273" i="4" a="1"/>
  <c r="O273" i="4" s="1"/>
  <c r="AG272" i="4"/>
  <c r="Y271" i="4"/>
  <c r="F288" i="10" s="1"/>
  <c r="AH273" i="4" a="1"/>
  <c r="AH273" i="4" s="1"/>
  <c r="AI273" i="4"/>
  <c r="AF273" i="4" a="1"/>
  <c r="AF273" i="4" s="1"/>
  <c r="AE273" i="4"/>
  <c r="AD273" i="4"/>
  <c r="AC273" i="4"/>
  <c r="AB273" i="4"/>
  <c r="AA273" i="4" a="1"/>
  <c r="AA273" i="4" s="1"/>
  <c r="Z273" i="4" a="1"/>
  <c r="Z273" i="4" s="1"/>
  <c r="F272" i="4" a="1"/>
  <c r="F272" i="4" s="1"/>
  <c r="D289" i="10" s="1"/>
  <c r="N273" i="4" a="1"/>
  <c r="N273" i="4" s="1"/>
  <c r="G273" i="4"/>
  <c r="E290" i="10" s="1"/>
  <c r="K273" i="4"/>
  <c r="J273" i="4"/>
  <c r="M273" i="4"/>
  <c r="L273" i="4"/>
  <c r="H273" i="4" a="1"/>
  <c r="H273" i="4" s="1"/>
  <c r="I273" i="4" a="1"/>
  <c r="I273" i="4" s="1"/>
  <c r="E272" i="4"/>
  <c r="C289" i="10" s="1"/>
  <c r="Q272" i="4"/>
  <c r="T272" i="4" a="1"/>
  <c r="T272" i="4" s="1"/>
  <c r="S272" i="4" a="1"/>
  <c r="S272" i="4" s="1"/>
  <c r="R272" i="4" a="1"/>
  <c r="R272" i="4" s="1"/>
  <c r="U272" i="4" a="1"/>
  <c r="U272" i="4" s="1"/>
  <c r="B273" i="4"/>
  <c r="V273" i="4" s="1" a="1"/>
  <c r="V273" i="4" s="1"/>
  <c r="C273" i="4"/>
  <c r="W273" i="4"/>
  <c r="A274" i="4"/>
  <c r="K286" i="10"/>
  <c r="L285" i="10"/>
  <c r="X269" i="4"/>
  <c r="H288" i="10"/>
  <c r="AJ270" i="4"/>
  <c r="P274" i="4" l="1" a="1"/>
  <c r="P274" i="4" s="1"/>
  <c r="O274" i="4" a="1"/>
  <c r="O274" i="4" s="1"/>
  <c r="AG273" i="4"/>
  <c r="Y272" i="4"/>
  <c r="F289" i="10" s="1"/>
  <c r="AH274" i="4" a="1"/>
  <c r="AH274" i="4" s="1"/>
  <c r="AI274" i="4"/>
  <c r="AF274" i="4" a="1"/>
  <c r="AF274" i="4" s="1"/>
  <c r="AE274" i="4"/>
  <c r="AD274" i="4"/>
  <c r="AB274" i="4"/>
  <c r="AA274" i="4" a="1"/>
  <c r="AA274" i="4" s="1"/>
  <c r="AC274" i="4"/>
  <c r="Z274" i="4" a="1"/>
  <c r="Z274" i="4" s="1"/>
  <c r="F273" i="4" a="1"/>
  <c r="F273" i="4" s="1"/>
  <c r="D290" i="10" s="1"/>
  <c r="N274" i="4" a="1"/>
  <c r="N274" i="4" s="1"/>
  <c r="G274" i="4"/>
  <c r="E291" i="10" s="1"/>
  <c r="J274" i="4"/>
  <c r="K274" i="4"/>
  <c r="M274" i="4"/>
  <c r="L274" i="4"/>
  <c r="H274" i="4" a="1"/>
  <c r="H274" i="4" s="1"/>
  <c r="I274" i="4" a="1"/>
  <c r="I274" i="4" s="1"/>
  <c r="E273" i="4"/>
  <c r="C290" i="10" s="1"/>
  <c r="Q273" i="4"/>
  <c r="T273" i="4" a="1"/>
  <c r="T273" i="4" s="1"/>
  <c r="S273" i="4" a="1"/>
  <c r="S273" i="4" s="1"/>
  <c r="R273" i="4" a="1"/>
  <c r="R273" i="4" s="1"/>
  <c r="U273" i="4" a="1"/>
  <c r="U273" i="4" s="1"/>
  <c r="B274" i="4"/>
  <c r="V274" i="4" s="1" a="1"/>
  <c r="V274" i="4" s="1"/>
  <c r="C274" i="4"/>
  <c r="W274" i="4"/>
  <c r="A275" i="4"/>
  <c r="B289" i="10"/>
  <c r="G287" i="10"/>
  <c r="K287" i="10" s="1"/>
  <c r="L286" i="10"/>
  <c r="X270" i="4"/>
  <c r="AJ271" i="4"/>
  <c r="G288" i="10" s="1"/>
  <c r="H289" i="10"/>
  <c r="B290" i="10"/>
  <c r="P275" i="4" l="1" a="1"/>
  <c r="P275" i="4" s="1"/>
  <c r="O275" i="4" a="1"/>
  <c r="O275" i="4" s="1"/>
  <c r="AG274" i="4"/>
  <c r="Y273" i="4"/>
  <c r="F290" i="10" s="1"/>
  <c r="AH275" i="4" a="1"/>
  <c r="AH275" i="4" s="1"/>
  <c r="Z275" i="4" a="1"/>
  <c r="Z275" i="4" s="1"/>
  <c r="AI275" i="4"/>
  <c r="AF275" i="4" a="1"/>
  <c r="AF275" i="4" s="1"/>
  <c r="AD275" i="4"/>
  <c r="AC275" i="4"/>
  <c r="AB275" i="4"/>
  <c r="AE275" i="4"/>
  <c r="AA275" i="4" a="1"/>
  <c r="AA275" i="4" s="1"/>
  <c r="F274" i="4" a="1"/>
  <c r="F274" i="4" s="1"/>
  <c r="D291" i="10" s="1"/>
  <c r="N275" i="4" a="1"/>
  <c r="N275" i="4" s="1"/>
  <c r="G275" i="4"/>
  <c r="E292" i="10" s="1"/>
  <c r="J275" i="4"/>
  <c r="K275" i="4"/>
  <c r="M275" i="4"/>
  <c r="L275" i="4"/>
  <c r="I275" i="4" a="1"/>
  <c r="I275" i="4" s="1"/>
  <c r="H275" i="4" a="1"/>
  <c r="H275" i="4" s="1"/>
  <c r="E274" i="4"/>
  <c r="C291" i="10" s="1"/>
  <c r="S274" i="4" a="1"/>
  <c r="S274" i="4" s="1"/>
  <c r="R274" i="4" a="1"/>
  <c r="R274" i="4" s="1"/>
  <c r="Q274" i="4"/>
  <c r="T274" i="4" a="1"/>
  <c r="T274" i="4" s="1"/>
  <c r="U274" i="4" a="1"/>
  <c r="U274" i="4" s="1"/>
  <c r="B275" i="4"/>
  <c r="V275" i="4" s="1" a="1"/>
  <c r="V275" i="4" s="1"/>
  <c r="C275" i="4"/>
  <c r="W275" i="4"/>
  <c r="A276" i="4"/>
  <c r="K288" i="10"/>
  <c r="L287" i="10"/>
  <c r="X271" i="4"/>
  <c r="H290" i="10"/>
  <c r="AJ272" i="4"/>
  <c r="P276" i="4" l="1" a="1"/>
  <c r="P276" i="4" s="1"/>
  <c r="O276" i="4" a="1"/>
  <c r="O276" i="4" s="1"/>
  <c r="AG275" i="4"/>
  <c r="Y274" i="4"/>
  <c r="F291" i="10" s="1"/>
  <c r="AH276" i="4" a="1"/>
  <c r="AH276" i="4" s="1"/>
  <c r="AA276" i="4" a="1"/>
  <c r="AA276" i="4" s="1"/>
  <c r="Z276" i="4" a="1"/>
  <c r="Z276" i="4" s="1"/>
  <c r="AI276" i="4"/>
  <c r="AF276" i="4" a="1"/>
  <c r="AF276" i="4" s="1"/>
  <c r="AE276" i="4"/>
  <c r="AD276" i="4"/>
  <c r="AC276" i="4"/>
  <c r="AB276" i="4"/>
  <c r="F275" i="4" a="1"/>
  <c r="F275" i="4" s="1"/>
  <c r="D292" i="10" s="1"/>
  <c r="N276" i="4" a="1"/>
  <c r="N276" i="4" s="1"/>
  <c r="G276" i="4"/>
  <c r="E293" i="10" s="1"/>
  <c r="L276" i="4"/>
  <c r="K276" i="4"/>
  <c r="M276" i="4"/>
  <c r="H276" i="4" a="1"/>
  <c r="H276" i="4" s="1"/>
  <c r="J276" i="4"/>
  <c r="I276" i="4" a="1"/>
  <c r="I276" i="4" s="1"/>
  <c r="E275" i="4"/>
  <c r="C292" i="10" s="1"/>
  <c r="Q275" i="4"/>
  <c r="S275" i="4" a="1"/>
  <c r="S275" i="4" s="1"/>
  <c r="T275" i="4" a="1"/>
  <c r="T275" i="4" s="1"/>
  <c r="R275" i="4" a="1"/>
  <c r="R275" i="4" s="1"/>
  <c r="U275" i="4" a="1"/>
  <c r="U275" i="4" s="1"/>
  <c r="B276" i="4"/>
  <c r="V276" i="4" s="1" a="1"/>
  <c r="V276" i="4" s="1"/>
  <c r="C276" i="4"/>
  <c r="W276" i="4"/>
  <c r="A277" i="4"/>
  <c r="B291" i="10"/>
  <c r="G289" i="10"/>
  <c r="K289" i="10" s="1"/>
  <c r="L288" i="10"/>
  <c r="X272" i="4"/>
  <c r="H291" i="10"/>
  <c r="AJ273" i="4"/>
  <c r="G290" i="10" s="1"/>
  <c r="P277" i="4" l="1" a="1"/>
  <c r="P277" i="4" s="1"/>
  <c r="O277" i="4" a="1"/>
  <c r="O277" i="4" s="1"/>
  <c r="AG276" i="4"/>
  <c r="Y275" i="4"/>
  <c r="F292" i="10" s="1"/>
  <c r="AH277" i="4" a="1"/>
  <c r="AH277" i="4" s="1"/>
  <c r="AD277" i="4"/>
  <c r="AC277" i="4"/>
  <c r="AB277" i="4"/>
  <c r="AA277" i="4" a="1"/>
  <c r="AA277" i="4" s="1"/>
  <c r="Z277" i="4" a="1"/>
  <c r="Z277" i="4" s="1"/>
  <c r="AI277" i="4"/>
  <c r="AF277" i="4" a="1"/>
  <c r="AF277" i="4" s="1"/>
  <c r="AE277" i="4"/>
  <c r="F276" i="4" a="1"/>
  <c r="F276" i="4" s="1"/>
  <c r="D293" i="10" s="1"/>
  <c r="N277" i="4" a="1"/>
  <c r="N277" i="4" s="1"/>
  <c r="G277" i="4"/>
  <c r="E294" i="10" s="1"/>
  <c r="K277" i="4"/>
  <c r="J277" i="4"/>
  <c r="M277" i="4"/>
  <c r="L277" i="4"/>
  <c r="H277" i="4" a="1"/>
  <c r="H277" i="4" s="1"/>
  <c r="I277" i="4" a="1"/>
  <c r="I277" i="4" s="1"/>
  <c r="E276" i="4"/>
  <c r="C293" i="10" s="1"/>
  <c r="Q276" i="4"/>
  <c r="T276" i="4" a="1"/>
  <c r="T276" i="4" s="1"/>
  <c r="S276" i="4" a="1"/>
  <c r="S276" i="4" s="1"/>
  <c r="R276" i="4" a="1"/>
  <c r="R276" i="4" s="1"/>
  <c r="U276" i="4" a="1"/>
  <c r="U276" i="4" s="1"/>
  <c r="B277" i="4"/>
  <c r="U277" i="4" s="1" a="1"/>
  <c r="U277" i="4" s="1"/>
  <c r="C277" i="4"/>
  <c r="W277" i="4"/>
  <c r="A278" i="4"/>
  <c r="K290" i="10"/>
  <c r="B292" i="10"/>
  <c r="L289" i="10"/>
  <c r="X273" i="4"/>
  <c r="H292" i="10"/>
  <c r="AJ274" i="4"/>
  <c r="P278" i="4" l="1" a="1"/>
  <c r="P278" i="4" s="1"/>
  <c r="O278" i="4" a="1"/>
  <c r="O278" i="4" s="1"/>
  <c r="AG277" i="4"/>
  <c r="Y276" i="4"/>
  <c r="F293" i="10" s="1"/>
  <c r="AH278" i="4" a="1"/>
  <c r="AH278" i="4" s="1"/>
  <c r="AF278" i="4" a="1"/>
  <c r="AF278" i="4" s="1"/>
  <c r="AE278" i="4"/>
  <c r="AD278" i="4"/>
  <c r="AC278" i="4"/>
  <c r="AB278" i="4"/>
  <c r="Z278" i="4" a="1"/>
  <c r="Z278" i="4" s="1"/>
  <c r="AI278" i="4"/>
  <c r="AA278" i="4" a="1"/>
  <c r="AA278" i="4" s="1"/>
  <c r="F277" i="4" a="1"/>
  <c r="F277" i="4" s="1"/>
  <c r="D294" i="10" s="1"/>
  <c r="N278" i="4" a="1"/>
  <c r="N278" i="4" s="1"/>
  <c r="G278" i="4"/>
  <c r="E295" i="10" s="1"/>
  <c r="J278" i="4"/>
  <c r="K278" i="4"/>
  <c r="L278" i="4"/>
  <c r="M278" i="4"/>
  <c r="H278" i="4" a="1"/>
  <c r="H278" i="4" s="1"/>
  <c r="I278" i="4" a="1"/>
  <c r="I278" i="4" s="1"/>
  <c r="E277" i="4"/>
  <c r="C294" i="10" s="1"/>
  <c r="Q277" i="4"/>
  <c r="T277" i="4" a="1"/>
  <c r="T277" i="4" s="1"/>
  <c r="S277" i="4" a="1"/>
  <c r="S277" i="4" s="1"/>
  <c r="R277" i="4" a="1"/>
  <c r="R277" i="4" s="1"/>
  <c r="V277" i="4" a="1"/>
  <c r="V277" i="4" s="1"/>
  <c r="B278" i="4"/>
  <c r="V278" i="4" s="1" a="1"/>
  <c r="V278" i="4" s="1"/>
  <c r="C278" i="4"/>
  <c r="W278" i="4"/>
  <c r="A279" i="4"/>
  <c r="B293" i="10"/>
  <c r="G291" i="10"/>
  <c r="K291" i="10" s="1"/>
  <c r="L290" i="10"/>
  <c r="X274" i="4"/>
  <c r="H293" i="10"/>
  <c r="AJ275" i="4"/>
  <c r="P279" i="4" l="1" a="1"/>
  <c r="P279" i="4" s="1"/>
  <c r="O279" i="4" a="1"/>
  <c r="O279" i="4" s="1"/>
  <c r="AG278" i="4"/>
  <c r="Y277" i="4"/>
  <c r="F294" i="10" s="1"/>
  <c r="AH279" i="4" a="1"/>
  <c r="AH279" i="4" s="1"/>
  <c r="AF279" i="4" a="1"/>
  <c r="AF279" i="4" s="1"/>
  <c r="AE279" i="4"/>
  <c r="AD279" i="4"/>
  <c r="AC279" i="4"/>
  <c r="AB279" i="4"/>
  <c r="AA279" i="4" a="1"/>
  <c r="AA279" i="4" s="1"/>
  <c r="Z279" i="4" a="1"/>
  <c r="Z279" i="4" s="1"/>
  <c r="AI279" i="4"/>
  <c r="F278" i="4" a="1"/>
  <c r="F278" i="4" s="1"/>
  <c r="D295" i="10" s="1"/>
  <c r="N279" i="4" a="1"/>
  <c r="N279" i="4" s="1"/>
  <c r="G279" i="4"/>
  <c r="E296" i="10" s="1"/>
  <c r="J279" i="4"/>
  <c r="K279" i="4"/>
  <c r="L279" i="4"/>
  <c r="M279" i="4"/>
  <c r="H279" i="4" a="1"/>
  <c r="H279" i="4" s="1"/>
  <c r="I279" i="4" a="1"/>
  <c r="I279" i="4" s="1"/>
  <c r="E278" i="4"/>
  <c r="C295" i="10" s="1"/>
  <c r="S278" i="4" a="1"/>
  <c r="S278" i="4" s="1"/>
  <c r="Q278" i="4"/>
  <c r="T278" i="4" a="1"/>
  <c r="T278" i="4" s="1"/>
  <c r="R278" i="4" a="1"/>
  <c r="R278" i="4" s="1"/>
  <c r="U278" i="4" a="1"/>
  <c r="U278" i="4" s="1"/>
  <c r="B279" i="4"/>
  <c r="V279" i="4" s="1" a="1"/>
  <c r="V279" i="4" s="1"/>
  <c r="C279" i="4"/>
  <c r="W279" i="4"/>
  <c r="A280" i="4"/>
  <c r="B294" i="10"/>
  <c r="G292" i="10"/>
  <c r="K292" i="10" s="1"/>
  <c r="L291" i="10"/>
  <c r="X275" i="4"/>
  <c r="AJ276" i="4"/>
  <c r="G293" i="10" s="1"/>
  <c r="H294" i="10"/>
  <c r="B295" i="10"/>
  <c r="P280" i="4" l="1" a="1"/>
  <c r="P280" i="4" s="1"/>
  <c r="O280" i="4" a="1"/>
  <c r="O280" i="4" s="1"/>
  <c r="AG279" i="4"/>
  <c r="Y278" i="4"/>
  <c r="F295" i="10" s="1"/>
  <c r="AH280" i="4" a="1"/>
  <c r="AH280" i="4" s="1"/>
  <c r="AI280" i="4"/>
  <c r="AF280" i="4" a="1"/>
  <c r="AF280" i="4" s="1"/>
  <c r="AE280" i="4"/>
  <c r="AD280" i="4"/>
  <c r="AC280" i="4"/>
  <c r="AA280" i="4" a="1"/>
  <c r="AA280" i="4" s="1"/>
  <c r="Z280" i="4" a="1"/>
  <c r="Z280" i="4" s="1"/>
  <c r="AB280" i="4"/>
  <c r="F279" i="4" a="1"/>
  <c r="F279" i="4" s="1"/>
  <c r="D296" i="10" s="1"/>
  <c r="N280" i="4" a="1"/>
  <c r="N280" i="4" s="1"/>
  <c r="J280" i="4"/>
  <c r="K280" i="4"/>
  <c r="G280" i="4"/>
  <c r="E297" i="10" s="1"/>
  <c r="L280" i="4"/>
  <c r="M280" i="4"/>
  <c r="H280" i="4" a="1"/>
  <c r="H280" i="4" s="1"/>
  <c r="I280" i="4" a="1"/>
  <c r="I280" i="4" s="1"/>
  <c r="E279" i="4"/>
  <c r="C296" i="10" s="1"/>
  <c r="Q279" i="4"/>
  <c r="T279" i="4" a="1"/>
  <c r="T279" i="4" s="1"/>
  <c r="S279" i="4" a="1"/>
  <c r="S279" i="4" s="1"/>
  <c r="R279" i="4" a="1"/>
  <c r="R279" i="4" s="1"/>
  <c r="U279" i="4" a="1"/>
  <c r="U279" i="4" s="1"/>
  <c r="B280" i="4"/>
  <c r="V280" i="4" s="1" a="1"/>
  <c r="V280" i="4" s="1"/>
  <c r="C280" i="4"/>
  <c r="W280" i="4"/>
  <c r="A281" i="4"/>
  <c r="K293" i="10"/>
  <c r="L292" i="10"/>
  <c r="X276" i="4"/>
  <c r="H295" i="10"/>
  <c r="AJ277" i="4"/>
  <c r="B296" i="10"/>
  <c r="P281" i="4" l="1" a="1"/>
  <c r="P281" i="4" s="1"/>
  <c r="O281" i="4" a="1"/>
  <c r="O281" i="4" s="1"/>
  <c r="AG280" i="4"/>
  <c r="Y279" i="4"/>
  <c r="F296" i="10" s="1"/>
  <c r="AH281" i="4" a="1"/>
  <c r="AH281" i="4" s="1"/>
  <c r="Z281" i="4" a="1"/>
  <c r="Z281" i="4" s="1"/>
  <c r="AI281" i="4"/>
  <c r="AF281" i="4" a="1"/>
  <c r="AF281" i="4" s="1"/>
  <c r="AE281" i="4"/>
  <c r="AC281" i="4"/>
  <c r="AB281" i="4"/>
  <c r="AA281" i="4" a="1"/>
  <c r="AA281" i="4" s="1"/>
  <c r="AD281" i="4"/>
  <c r="F280" i="4" a="1"/>
  <c r="F280" i="4" s="1"/>
  <c r="D297" i="10" s="1"/>
  <c r="N281" i="4" a="1"/>
  <c r="N281" i="4" s="1"/>
  <c r="G281" i="4"/>
  <c r="E298" i="10" s="1"/>
  <c r="J281" i="4"/>
  <c r="K281" i="4"/>
  <c r="L281" i="4"/>
  <c r="M281" i="4"/>
  <c r="I281" i="4" a="1"/>
  <c r="I281" i="4" s="1"/>
  <c r="H281" i="4" a="1"/>
  <c r="H281" i="4" s="1"/>
  <c r="E280" i="4"/>
  <c r="C297" i="10" s="1"/>
  <c r="Q280" i="4"/>
  <c r="T280" i="4" a="1"/>
  <c r="T280" i="4" s="1"/>
  <c r="S280" i="4" a="1"/>
  <c r="S280" i="4" s="1"/>
  <c r="R280" i="4" a="1"/>
  <c r="R280" i="4" s="1"/>
  <c r="U280" i="4" a="1"/>
  <c r="U280" i="4" s="1"/>
  <c r="B281" i="4"/>
  <c r="V281" i="4" s="1" a="1"/>
  <c r="V281" i="4" s="1"/>
  <c r="C281" i="4"/>
  <c r="W281" i="4"/>
  <c r="A282" i="4"/>
  <c r="G294" i="10"/>
  <c r="K294" i="10" s="1"/>
  <c r="L293" i="10"/>
  <c r="X277" i="4"/>
  <c r="H296" i="10"/>
  <c r="AJ278" i="4"/>
  <c r="G295" i="10" s="1"/>
  <c r="P282" i="4" l="1" a="1"/>
  <c r="P282" i="4" s="1"/>
  <c r="O282" i="4" a="1"/>
  <c r="O282" i="4" s="1"/>
  <c r="AG281" i="4"/>
  <c r="Y280" i="4"/>
  <c r="F297" i="10" s="1"/>
  <c r="AH282" i="4" a="1"/>
  <c r="AH282" i="4" s="1"/>
  <c r="Z282" i="4" a="1"/>
  <c r="Z282" i="4" s="1"/>
  <c r="AI282" i="4"/>
  <c r="AF282" i="4" a="1"/>
  <c r="AF282" i="4" s="1"/>
  <c r="AD282" i="4"/>
  <c r="AC282" i="4"/>
  <c r="AB282" i="4"/>
  <c r="AE282" i="4"/>
  <c r="AA282" i="4" a="1"/>
  <c r="AA282" i="4" s="1"/>
  <c r="F281" i="4" a="1"/>
  <c r="F281" i="4" s="1"/>
  <c r="D298" i="10" s="1"/>
  <c r="N282" i="4" a="1"/>
  <c r="N282" i="4" s="1"/>
  <c r="G282" i="4"/>
  <c r="E299" i="10" s="1"/>
  <c r="J282" i="4"/>
  <c r="K282" i="4"/>
  <c r="L282" i="4"/>
  <c r="M282" i="4"/>
  <c r="I282" i="4" a="1"/>
  <c r="I282" i="4" s="1"/>
  <c r="H282" i="4" a="1"/>
  <c r="H282" i="4" s="1"/>
  <c r="E281" i="4"/>
  <c r="C298" i="10" s="1"/>
  <c r="Q281" i="4"/>
  <c r="T281" i="4" a="1"/>
  <c r="T281" i="4" s="1"/>
  <c r="S281" i="4" a="1"/>
  <c r="S281" i="4" s="1"/>
  <c r="R281" i="4" a="1"/>
  <c r="R281" i="4" s="1"/>
  <c r="U281" i="4" a="1"/>
  <c r="U281" i="4" s="1"/>
  <c r="B282" i="4"/>
  <c r="V282" i="4" s="1" a="1"/>
  <c r="V282" i="4" s="1"/>
  <c r="C282" i="4"/>
  <c r="W282" i="4"/>
  <c r="A283" i="4"/>
  <c r="K295" i="10"/>
  <c r="B297" i="10"/>
  <c r="L294" i="10"/>
  <c r="X278" i="4"/>
  <c r="AJ279" i="4"/>
  <c r="H297" i="10"/>
  <c r="B298" i="10"/>
  <c r="P283" i="4" l="1" a="1"/>
  <c r="P283" i="4" s="1"/>
  <c r="O283" i="4" a="1"/>
  <c r="O283" i="4" s="1"/>
  <c r="AG282" i="4"/>
  <c r="Y281" i="4"/>
  <c r="F298" i="10" s="1"/>
  <c r="AH283" i="4" a="1"/>
  <c r="AH283" i="4" s="1"/>
  <c r="AA283" i="4" a="1"/>
  <c r="AA283" i="4" s="1"/>
  <c r="Z283" i="4" a="1"/>
  <c r="Z283" i="4" s="1"/>
  <c r="AI283" i="4"/>
  <c r="AF283" i="4" a="1"/>
  <c r="AF283" i="4" s="1"/>
  <c r="AE283" i="4"/>
  <c r="AD283" i="4"/>
  <c r="AC283" i="4"/>
  <c r="AB283" i="4"/>
  <c r="F282" i="4" a="1"/>
  <c r="F282" i="4" s="1"/>
  <c r="D299" i="10" s="1"/>
  <c r="N283" i="4" a="1"/>
  <c r="N283" i="4" s="1"/>
  <c r="J283" i="4"/>
  <c r="K283" i="4"/>
  <c r="G283" i="4"/>
  <c r="E300" i="10" s="1"/>
  <c r="M283" i="4"/>
  <c r="L283" i="4"/>
  <c r="I283" i="4" a="1"/>
  <c r="I283" i="4" s="1"/>
  <c r="H283" i="4" a="1"/>
  <c r="H283" i="4" s="1"/>
  <c r="E282" i="4"/>
  <c r="C299" i="10" s="1"/>
  <c r="Q282" i="4"/>
  <c r="T282" i="4" a="1"/>
  <c r="T282" i="4" s="1"/>
  <c r="S282" i="4" a="1"/>
  <c r="S282" i="4" s="1"/>
  <c r="R282" i="4" a="1"/>
  <c r="R282" i="4" s="1"/>
  <c r="U282" i="4" a="1"/>
  <c r="U282" i="4" s="1"/>
  <c r="B283" i="4"/>
  <c r="V283" i="4" s="1" a="1"/>
  <c r="V283" i="4" s="1"/>
  <c r="C283" i="4"/>
  <c r="W283" i="4"/>
  <c r="A284" i="4"/>
  <c r="G296" i="10"/>
  <c r="K296" i="10" s="1"/>
  <c r="L295" i="10"/>
  <c r="X279" i="4"/>
  <c r="H298" i="10"/>
  <c r="AJ280" i="4"/>
  <c r="G297" i="10" s="1"/>
  <c r="P284" i="4" l="1" a="1"/>
  <c r="P284" i="4" s="1"/>
  <c r="O284" i="4" a="1"/>
  <c r="O284" i="4" s="1"/>
  <c r="AG283" i="4"/>
  <c r="Y282" i="4"/>
  <c r="F299" i="10" s="1"/>
  <c r="AH284" i="4" a="1"/>
  <c r="AH284" i="4" s="1"/>
  <c r="AC284" i="4"/>
  <c r="AB284" i="4"/>
  <c r="AA284" i="4" a="1"/>
  <c r="AA284" i="4" s="1"/>
  <c r="Z284" i="4" a="1"/>
  <c r="Z284" i="4" s="1"/>
  <c r="AI284" i="4"/>
  <c r="AF284" i="4" a="1"/>
  <c r="AF284" i="4" s="1"/>
  <c r="AE284" i="4"/>
  <c r="AD284" i="4"/>
  <c r="F283" i="4" a="1"/>
  <c r="F283" i="4" s="1"/>
  <c r="D300" i="10" s="1"/>
  <c r="N284" i="4" a="1"/>
  <c r="N284" i="4" s="1"/>
  <c r="J284" i="4"/>
  <c r="G284" i="4"/>
  <c r="E301" i="10" s="1"/>
  <c r="K284" i="4"/>
  <c r="M284" i="4"/>
  <c r="L284" i="4"/>
  <c r="I284" i="4" a="1"/>
  <c r="I284" i="4" s="1"/>
  <c r="H284" i="4" a="1"/>
  <c r="H284" i="4" s="1"/>
  <c r="E283" i="4"/>
  <c r="C300" i="10" s="1"/>
  <c r="Q283" i="4"/>
  <c r="T283" i="4" a="1"/>
  <c r="T283" i="4" s="1"/>
  <c r="S283" i="4" a="1"/>
  <c r="S283" i="4" s="1"/>
  <c r="R283" i="4" a="1"/>
  <c r="R283" i="4" s="1"/>
  <c r="U283" i="4" a="1"/>
  <c r="U283" i="4" s="1"/>
  <c r="B284" i="4"/>
  <c r="V284" i="4" s="1" a="1"/>
  <c r="V284" i="4" s="1"/>
  <c r="C284" i="4"/>
  <c r="W284" i="4"/>
  <c r="A285" i="4"/>
  <c r="K297" i="10"/>
  <c r="B299" i="10"/>
  <c r="L296" i="10"/>
  <c r="X280" i="4"/>
  <c r="H299" i="10"/>
  <c r="AJ281" i="4"/>
  <c r="P285" i="4" l="1" a="1"/>
  <c r="P285" i="4" s="1"/>
  <c r="O285" i="4" a="1"/>
  <c r="O285" i="4" s="1"/>
  <c r="AG284" i="4"/>
  <c r="Y283" i="4"/>
  <c r="F300" i="10" s="1"/>
  <c r="AH285" i="4" a="1"/>
  <c r="AH285" i="4" s="1"/>
  <c r="AD285" i="4"/>
  <c r="AC285" i="4"/>
  <c r="AB285" i="4"/>
  <c r="AA285" i="4" a="1"/>
  <c r="AA285" i="4" s="1"/>
  <c r="AI285" i="4"/>
  <c r="AF285" i="4" a="1"/>
  <c r="AF285" i="4" s="1"/>
  <c r="AE285" i="4"/>
  <c r="Z285" i="4" a="1"/>
  <c r="Z285" i="4" s="1"/>
  <c r="F284" i="4" a="1"/>
  <c r="F284" i="4" s="1"/>
  <c r="D301" i="10" s="1"/>
  <c r="N285" i="4" a="1"/>
  <c r="N285" i="4" s="1"/>
  <c r="G285" i="4"/>
  <c r="E302" i="10" s="1"/>
  <c r="J285" i="4"/>
  <c r="K285" i="4"/>
  <c r="L285" i="4"/>
  <c r="M285" i="4"/>
  <c r="H285" i="4" a="1"/>
  <c r="H285" i="4" s="1"/>
  <c r="I285" i="4" a="1"/>
  <c r="I285" i="4" s="1"/>
  <c r="E284" i="4"/>
  <c r="C301" i="10" s="1"/>
  <c r="Q284" i="4"/>
  <c r="S284" i="4" a="1"/>
  <c r="S284" i="4" s="1"/>
  <c r="T284" i="4" a="1"/>
  <c r="T284" i="4" s="1"/>
  <c r="R284" i="4" a="1"/>
  <c r="R284" i="4" s="1"/>
  <c r="U284" i="4" a="1"/>
  <c r="U284" i="4" s="1"/>
  <c r="B285" i="4"/>
  <c r="V285" i="4" s="1" a="1"/>
  <c r="V285" i="4" s="1"/>
  <c r="C285" i="4"/>
  <c r="W285" i="4"/>
  <c r="A286" i="4"/>
  <c r="B300" i="10"/>
  <c r="G298" i="10"/>
  <c r="K298" i="10" s="1"/>
  <c r="L297" i="10"/>
  <c r="X281" i="4"/>
  <c r="H300" i="10"/>
  <c r="AJ282" i="4"/>
  <c r="P286" i="4" l="1" a="1"/>
  <c r="P286" i="4" s="1"/>
  <c r="O286" i="4" a="1"/>
  <c r="O286" i="4" s="1"/>
  <c r="AG285" i="4"/>
  <c r="Y284" i="4"/>
  <c r="F301" i="10" s="1"/>
  <c r="AH286" i="4" a="1"/>
  <c r="AH286" i="4" s="1"/>
  <c r="AE286" i="4"/>
  <c r="AD286" i="4"/>
  <c r="AC286" i="4"/>
  <c r="AB286" i="4"/>
  <c r="AA286" i="4" a="1"/>
  <c r="AA286" i="4" s="1"/>
  <c r="Z286" i="4" a="1"/>
  <c r="Z286" i="4" s="1"/>
  <c r="AI286" i="4"/>
  <c r="AF286" i="4" a="1"/>
  <c r="AF286" i="4" s="1"/>
  <c r="F285" i="4" a="1"/>
  <c r="F285" i="4" s="1"/>
  <c r="D302" i="10" s="1"/>
  <c r="N286" i="4" a="1"/>
  <c r="N286" i="4" s="1"/>
  <c r="G286" i="4"/>
  <c r="E303" i="10" s="1"/>
  <c r="J286" i="4"/>
  <c r="L286" i="4"/>
  <c r="M286" i="4"/>
  <c r="H286" i="4" a="1"/>
  <c r="H286" i="4" s="1"/>
  <c r="K286" i="4"/>
  <c r="I286" i="4" a="1"/>
  <c r="I286" i="4" s="1"/>
  <c r="E285" i="4"/>
  <c r="C302" i="10" s="1"/>
  <c r="Q285" i="4"/>
  <c r="T285" i="4" a="1"/>
  <c r="T285" i="4" s="1"/>
  <c r="S285" i="4" a="1"/>
  <c r="S285" i="4" s="1"/>
  <c r="R285" i="4" a="1"/>
  <c r="R285" i="4" s="1"/>
  <c r="U285" i="4" a="1"/>
  <c r="U285" i="4" s="1"/>
  <c r="B286" i="4"/>
  <c r="V286" i="4" s="1" a="1"/>
  <c r="V286" i="4" s="1"/>
  <c r="C286" i="4"/>
  <c r="W286" i="4"/>
  <c r="A287" i="4"/>
  <c r="B301" i="10"/>
  <c r="G299" i="10"/>
  <c r="K299" i="10" s="1"/>
  <c r="L298" i="10"/>
  <c r="X282" i="4"/>
  <c r="H301" i="10"/>
  <c r="AJ283" i="4"/>
  <c r="G300" i="10" s="1"/>
  <c r="P287" i="4" l="1" a="1"/>
  <c r="P287" i="4" s="1"/>
  <c r="O287" i="4" a="1"/>
  <c r="O287" i="4" s="1"/>
  <c r="AG286" i="4"/>
  <c r="Y285" i="4"/>
  <c r="F302" i="10" s="1"/>
  <c r="AH287" i="4" a="1"/>
  <c r="AH287" i="4" s="1"/>
  <c r="AF287" i="4" a="1"/>
  <c r="AF287" i="4" s="1"/>
  <c r="AE287" i="4"/>
  <c r="AD287" i="4"/>
  <c r="AC287" i="4"/>
  <c r="AB287" i="4"/>
  <c r="Z287" i="4" a="1"/>
  <c r="Z287" i="4" s="1"/>
  <c r="AI287" i="4"/>
  <c r="AA287" i="4" a="1"/>
  <c r="AA287" i="4" s="1"/>
  <c r="F286" i="4" a="1"/>
  <c r="F286" i="4" s="1"/>
  <c r="D303" i="10" s="1"/>
  <c r="N287" i="4" a="1"/>
  <c r="N287" i="4" s="1"/>
  <c r="G287" i="4"/>
  <c r="E304" i="10" s="1"/>
  <c r="J287" i="4"/>
  <c r="K287" i="4"/>
  <c r="L287" i="4"/>
  <c r="M287" i="4"/>
  <c r="I287" i="4" a="1"/>
  <c r="I287" i="4" s="1"/>
  <c r="H287" i="4" a="1"/>
  <c r="H287" i="4" s="1"/>
  <c r="E286" i="4"/>
  <c r="C303" i="10" s="1"/>
  <c r="Q286" i="4"/>
  <c r="T286" i="4" a="1"/>
  <c r="T286" i="4" s="1"/>
  <c r="S286" i="4" a="1"/>
  <c r="S286" i="4" s="1"/>
  <c r="R286" i="4" a="1"/>
  <c r="R286" i="4" s="1"/>
  <c r="U286" i="4" a="1"/>
  <c r="U286" i="4" s="1"/>
  <c r="B287" i="4"/>
  <c r="V287" i="4" s="1" a="1"/>
  <c r="V287" i="4" s="1"/>
  <c r="C287" i="4"/>
  <c r="W287" i="4"/>
  <c r="A288" i="4"/>
  <c r="K300" i="10"/>
  <c r="B302" i="10"/>
  <c r="L299" i="10"/>
  <c r="X283" i="4"/>
  <c r="H302" i="10"/>
  <c r="AJ284" i="4"/>
  <c r="P288" i="4" l="1" a="1"/>
  <c r="P288" i="4" s="1"/>
  <c r="O288" i="4" a="1"/>
  <c r="O288" i="4" s="1"/>
  <c r="AG287" i="4"/>
  <c r="Y286" i="4"/>
  <c r="F303" i="10" s="1"/>
  <c r="AH288" i="4" a="1"/>
  <c r="AH288" i="4" s="1"/>
  <c r="AI288" i="4"/>
  <c r="AF288" i="4" a="1"/>
  <c r="AF288" i="4" s="1"/>
  <c r="AE288" i="4"/>
  <c r="AD288" i="4"/>
  <c r="AC288" i="4"/>
  <c r="AA288" i="4" a="1"/>
  <c r="AA288" i="4" s="1"/>
  <c r="Z288" i="4" a="1"/>
  <c r="Z288" i="4" s="1"/>
  <c r="AB288" i="4"/>
  <c r="F287" i="4" a="1"/>
  <c r="F287" i="4" s="1"/>
  <c r="D304" i="10" s="1"/>
  <c r="N288" i="4" a="1"/>
  <c r="N288" i="4" s="1"/>
  <c r="G288" i="4"/>
  <c r="E305" i="10" s="1"/>
  <c r="J288" i="4"/>
  <c r="L288" i="4"/>
  <c r="K288" i="4"/>
  <c r="M288" i="4"/>
  <c r="H288" i="4" a="1"/>
  <c r="H288" i="4" s="1"/>
  <c r="I288" i="4" a="1"/>
  <c r="I288" i="4" s="1"/>
  <c r="E287" i="4"/>
  <c r="C304" i="10" s="1"/>
  <c r="Q287" i="4"/>
  <c r="T287" i="4" a="1"/>
  <c r="T287" i="4" s="1"/>
  <c r="S287" i="4" a="1"/>
  <c r="S287" i="4" s="1"/>
  <c r="R287" i="4" a="1"/>
  <c r="R287" i="4" s="1"/>
  <c r="U287" i="4" a="1"/>
  <c r="U287" i="4" s="1"/>
  <c r="B288" i="4"/>
  <c r="V288" i="4" s="1" a="1"/>
  <c r="V288" i="4" s="1"/>
  <c r="C288" i="4"/>
  <c r="W288" i="4"/>
  <c r="A289" i="4"/>
  <c r="B303" i="10"/>
  <c r="G301" i="10"/>
  <c r="K301" i="10" s="1"/>
  <c r="L300" i="10"/>
  <c r="X284" i="4"/>
  <c r="H303" i="10"/>
  <c r="AJ285" i="4"/>
  <c r="G302" i="10" s="1"/>
  <c r="P289" i="4" l="1" a="1"/>
  <c r="P289" i="4" s="1"/>
  <c r="O289" i="4" a="1"/>
  <c r="O289" i="4" s="1"/>
  <c r="AG288" i="4"/>
  <c r="Y287" i="4"/>
  <c r="F304" i="10" s="1"/>
  <c r="AH289" i="4" a="1"/>
  <c r="AH289" i="4" s="1"/>
  <c r="AI289" i="4"/>
  <c r="AF289" i="4" a="1"/>
  <c r="AF289" i="4" s="1"/>
  <c r="AE289" i="4"/>
  <c r="AC289" i="4"/>
  <c r="AB289" i="4"/>
  <c r="AA289" i="4" a="1"/>
  <c r="AA289" i="4" s="1"/>
  <c r="AD289" i="4"/>
  <c r="Z289" i="4" a="1"/>
  <c r="Z289" i="4" s="1"/>
  <c r="F288" i="4" a="1"/>
  <c r="F288" i="4" s="1"/>
  <c r="D305" i="10" s="1"/>
  <c r="N289" i="4" a="1"/>
  <c r="N289" i="4" s="1"/>
  <c r="G289" i="4"/>
  <c r="E306" i="10" s="1"/>
  <c r="J289" i="4"/>
  <c r="K289" i="4"/>
  <c r="L289" i="4"/>
  <c r="M289" i="4"/>
  <c r="H289" i="4" a="1"/>
  <c r="H289" i="4" s="1"/>
  <c r="I289" i="4" a="1"/>
  <c r="I289" i="4" s="1"/>
  <c r="E288" i="4"/>
  <c r="C305" i="10" s="1"/>
  <c r="Q288" i="4"/>
  <c r="T288" i="4" a="1"/>
  <c r="T288" i="4" s="1"/>
  <c r="S288" i="4" a="1"/>
  <c r="S288" i="4" s="1"/>
  <c r="R288" i="4" a="1"/>
  <c r="R288" i="4" s="1"/>
  <c r="U288" i="4" a="1"/>
  <c r="U288" i="4" s="1"/>
  <c r="B289" i="4"/>
  <c r="V289" i="4" s="1" a="1"/>
  <c r="V289" i="4" s="1"/>
  <c r="C289" i="4"/>
  <c r="W289" i="4"/>
  <c r="A290" i="4"/>
  <c r="K302" i="10"/>
  <c r="B304" i="10"/>
  <c r="L301" i="10"/>
  <c r="X285" i="4"/>
  <c r="AJ286" i="4"/>
  <c r="H304" i="10"/>
  <c r="P290" i="4" l="1" a="1"/>
  <c r="P290" i="4" s="1"/>
  <c r="O290" i="4" a="1"/>
  <c r="O290" i="4" s="1"/>
  <c r="AG289" i="4"/>
  <c r="Y288" i="4"/>
  <c r="F305" i="10" s="1"/>
  <c r="AH290" i="4" a="1"/>
  <c r="AH290" i="4" s="1"/>
  <c r="Z290" i="4" a="1"/>
  <c r="Z290" i="4" s="1"/>
  <c r="AI290" i="4"/>
  <c r="AF290" i="4" a="1"/>
  <c r="AF290" i="4" s="1"/>
  <c r="AD290" i="4"/>
  <c r="AC290" i="4"/>
  <c r="AB290" i="4"/>
  <c r="AE290" i="4"/>
  <c r="AA290" i="4" a="1"/>
  <c r="AA290" i="4" s="1"/>
  <c r="F289" i="4" a="1"/>
  <c r="F289" i="4" s="1"/>
  <c r="D306" i="10" s="1"/>
  <c r="N290" i="4" a="1"/>
  <c r="N290" i="4" s="1"/>
  <c r="G290" i="4"/>
  <c r="E307" i="10" s="1"/>
  <c r="K290" i="4"/>
  <c r="L290" i="4"/>
  <c r="M290" i="4"/>
  <c r="I290" i="4" a="1"/>
  <c r="I290" i="4" s="1"/>
  <c r="H290" i="4" a="1"/>
  <c r="H290" i="4" s="1"/>
  <c r="J290" i="4"/>
  <c r="E289" i="4"/>
  <c r="C306" i="10" s="1"/>
  <c r="Q289" i="4"/>
  <c r="T289" i="4" a="1"/>
  <c r="T289" i="4" s="1"/>
  <c r="S289" i="4" a="1"/>
  <c r="S289" i="4" s="1"/>
  <c r="R289" i="4" a="1"/>
  <c r="R289" i="4" s="1"/>
  <c r="U289" i="4" a="1"/>
  <c r="U289" i="4" s="1"/>
  <c r="B290" i="4"/>
  <c r="V290" i="4" s="1" a="1"/>
  <c r="V290" i="4" s="1"/>
  <c r="C290" i="4"/>
  <c r="W290" i="4"/>
  <c r="A291" i="4"/>
  <c r="B305" i="10"/>
  <c r="G303" i="10"/>
  <c r="K303" i="10" s="1"/>
  <c r="L302" i="10"/>
  <c r="X286" i="4"/>
  <c r="H305" i="10"/>
  <c r="AJ287" i="4"/>
  <c r="G304" i="10" s="1"/>
  <c r="P291" i="4" l="1" a="1"/>
  <c r="P291" i="4" s="1"/>
  <c r="O291" i="4" a="1"/>
  <c r="O291" i="4" s="1"/>
  <c r="AG290" i="4"/>
  <c r="Y289" i="4"/>
  <c r="F306" i="10" s="1"/>
  <c r="AH291" i="4" a="1"/>
  <c r="AH291" i="4" s="1"/>
  <c r="AA291" i="4" a="1"/>
  <c r="AA291" i="4" s="1"/>
  <c r="Z291" i="4" a="1"/>
  <c r="Z291" i="4" s="1"/>
  <c r="AI291" i="4"/>
  <c r="AE291" i="4"/>
  <c r="AD291" i="4"/>
  <c r="AC291" i="4"/>
  <c r="AB291" i="4"/>
  <c r="AF291" i="4" a="1"/>
  <c r="AF291" i="4" s="1"/>
  <c r="F290" i="4" a="1"/>
  <c r="F290" i="4" s="1"/>
  <c r="D307" i="10" s="1"/>
  <c r="N291" i="4" a="1"/>
  <c r="N291" i="4" s="1"/>
  <c r="J291" i="4"/>
  <c r="G291" i="4"/>
  <c r="E308" i="10" s="1"/>
  <c r="K291" i="4"/>
  <c r="L291" i="4"/>
  <c r="M291" i="4"/>
  <c r="H291" i="4" a="1"/>
  <c r="H291" i="4" s="1"/>
  <c r="I291" i="4" a="1"/>
  <c r="I291" i="4" s="1"/>
  <c r="E290" i="4"/>
  <c r="C307" i="10" s="1"/>
  <c r="Q290" i="4"/>
  <c r="T290" i="4" a="1"/>
  <c r="T290" i="4" s="1"/>
  <c r="S290" i="4" a="1"/>
  <c r="S290" i="4" s="1"/>
  <c r="R290" i="4" a="1"/>
  <c r="R290" i="4" s="1"/>
  <c r="U290" i="4" a="1"/>
  <c r="U290" i="4" s="1"/>
  <c r="B291" i="4"/>
  <c r="V291" i="4" s="1" a="1"/>
  <c r="V291" i="4" s="1"/>
  <c r="C291" i="4"/>
  <c r="W291" i="4"/>
  <c r="A292" i="4"/>
  <c r="K304" i="10"/>
  <c r="B306" i="10"/>
  <c r="L303" i="10"/>
  <c r="X287" i="4"/>
  <c r="H306" i="10"/>
  <c r="AJ288" i="4"/>
  <c r="B307" i="10"/>
  <c r="P292" i="4" l="1" a="1"/>
  <c r="P292" i="4" s="1"/>
  <c r="O292" i="4" a="1"/>
  <c r="O292" i="4" s="1"/>
  <c r="AG291" i="4"/>
  <c r="Y290" i="4"/>
  <c r="F307" i="10" s="1"/>
  <c r="AH292" i="4" a="1"/>
  <c r="AH292" i="4" s="1"/>
  <c r="AB292" i="4"/>
  <c r="AA292" i="4" a="1"/>
  <c r="AA292" i="4" s="1"/>
  <c r="Z292" i="4" a="1"/>
  <c r="Z292" i="4" s="1"/>
  <c r="AI292" i="4"/>
  <c r="AF292" i="4" a="1"/>
  <c r="AF292" i="4" s="1"/>
  <c r="AE292" i="4"/>
  <c r="AD292" i="4"/>
  <c r="AC292" i="4"/>
  <c r="F291" i="4" a="1"/>
  <c r="F291" i="4" s="1"/>
  <c r="D308" i="10" s="1"/>
  <c r="N292" i="4" a="1"/>
  <c r="N292" i="4" s="1"/>
  <c r="G292" i="4"/>
  <c r="E309" i="10" s="1"/>
  <c r="J292" i="4"/>
  <c r="L292" i="4"/>
  <c r="K292" i="4"/>
  <c r="M292" i="4"/>
  <c r="H292" i="4" a="1"/>
  <c r="H292" i="4" s="1"/>
  <c r="I292" i="4" a="1"/>
  <c r="I292" i="4" s="1"/>
  <c r="E291" i="4"/>
  <c r="C308" i="10" s="1"/>
  <c r="Q291" i="4"/>
  <c r="T291" i="4" a="1"/>
  <c r="T291" i="4" s="1"/>
  <c r="S291" i="4" a="1"/>
  <c r="S291" i="4" s="1"/>
  <c r="R291" i="4" a="1"/>
  <c r="R291" i="4" s="1"/>
  <c r="U291" i="4" a="1"/>
  <c r="U291" i="4" s="1"/>
  <c r="B292" i="4"/>
  <c r="V292" i="4" s="1" a="1"/>
  <c r="V292" i="4" s="1"/>
  <c r="C292" i="4"/>
  <c r="W292" i="4"/>
  <c r="A293" i="4"/>
  <c r="G305" i="10"/>
  <c r="K305" i="10" s="1"/>
  <c r="L304" i="10"/>
  <c r="X288" i="4"/>
  <c r="AJ289" i="4"/>
  <c r="H307" i="10"/>
  <c r="B308" i="10"/>
  <c r="P293" i="4" l="1" a="1"/>
  <c r="P293" i="4" s="1"/>
  <c r="O293" i="4" a="1"/>
  <c r="O293" i="4" s="1"/>
  <c r="AG292" i="4"/>
  <c r="Y291" i="4"/>
  <c r="F308" i="10" s="1"/>
  <c r="AH293" i="4" a="1"/>
  <c r="AH293" i="4" s="1"/>
  <c r="AD293" i="4"/>
  <c r="AC293" i="4"/>
  <c r="AB293" i="4"/>
  <c r="AA293" i="4" a="1"/>
  <c r="AA293" i="4" s="1"/>
  <c r="AI293" i="4"/>
  <c r="AF293" i="4" a="1"/>
  <c r="AF293" i="4" s="1"/>
  <c r="AE293" i="4"/>
  <c r="Z293" i="4" a="1"/>
  <c r="Z293" i="4" s="1"/>
  <c r="F292" i="4" a="1"/>
  <c r="F292" i="4" s="1"/>
  <c r="D309" i="10" s="1"/>
  <c r="N293" i="4" a="1"/>
  <c r="N293" i="4" s="1"/>
  <c r="G293" i="4"/>
  <c r="E310" i="10" s="1"/>
  <c r="J293" i="4"/>
  <c r="K293" i="4"/>
  <c r="M293" i="4"/>
  <c r="I293" i="4" a="1"/>
  <c r="I293" i="4" s="1"/>
  <c r="L293" i="4"/>
  <c r="H293" i="4" a="1"/>
  <c r="H293" i="4" s="1"/>
  <c r="E292" i="4"/>
  <c r="C309" i="10" s="1"/>
  <c r="Q292" i="4"/>
  <c r="T292" i="4" a="1"/>
  <c r="T292" i="4" s="1"/>
  <c r="S292" i="4" a="1"/>
  <c r="S292" i="4" s="1"/>
  <c r="R292" i="4" a="1"/>
  <c r="R292" i="4" s="1"/>
  <c r="U292" i="4" a="1"/>
  <c r="U292" i="4" s="1"/>
  <c r="B293" i="4"/>
  <c r="V293" i="4" s="1" a="1"/>
  <c r="V293" i="4" s="1"/>
  <c r="C293" i="4"/>
  <c r="W293" i="4"/>
  <c r="A294" i="4"/>
  <c r="G306" i="10"/>
  <c r="K306" i="10" s="1"/>
  <c r="L305" i="10"/>
  <c r="X289" i="4"/>
  <c r="H308" i="10"/>
  <c r="AJ290" i="4"/>
  <c r="G307" i="10" s="1"/>
  <c r="P294" i="4" l="1" a="1"/>
  <c r="P294" i="4" s="1"/>
  <c r="O294" i="4" a="1"/>
  <c r="O294" i="4" s="1"/>
  <c r="AG293" i="4"/>
  <c r="Y292" i="4"/>
  <c r="F309" i="10" s="1"/>
  <c r="AH294" i="4" a="1"/>
  <c r="AH294" i="4" s="1"/>
  <c r="AF294" i="4" a="1"/>
  <c r="AF294" i="4" s="1"/>
  <c r="AE294" i="4"/>
  <c r="AD294" i="4"/>
  <c r="AC294" i="4"/>
  <c r="AB294" i="4"/>
  <c r="AA294" i="4" a="1"/>
  <c r="AA294" i="4" s="1"/>
  <c r="Z294" i="4" a="1"/>
  <c r="Z294" i="4" s="1"/>
  <c r="AI294" i="4"/>
  <c r="F293" i="4" a="1"/>
  <c r="F293" i="4" s="1"/>
  <c r="D310" i="10" s="1"/>
  <c r="N294" i="4" a="1"/>
  <c r="N294" i="4" s="1"/>
  <c r="G294" i="4"/>
  <c r="E311" i="10" s="1"/>
  <c r="K294" i="4"/>
  <c r="J294" i="4"/>
  <c r="L294" i="4"/>
  <c r="M294" i="4"/>
  <c r="H294" i="4" a="1"/>
  <c r="H294" i="4" s="1"/>
  <c r="I294" i="4" a="1"/>
  <c r="I294" i="4" s="1"/>
  <c r="E293" i="4"/>
  <c r="C310" i="10" s="1"/>
  <c r="Q293" i="4"/>
  <c r="T293" i="4" a="1"/>
  <c r="T293" i="4" s="1"/>
  <c r="S293" i="4" a="1"/>
  <c r="S293" i="4" s="1"/>
  <c r="R293" i="4" a="1"/>
  <c r="R293" i="4" s="1"/>
  <c r="U293" i="4" a="1"/>
  <c r="U293" i="4" s="1"/>
  <c r="B294" i="4"/>
  <c r="V294" i="4" s="1" a="1"/>
  <c r="V294" i="4" s="1"/>
  <c r="C294" i="4"/>
  <c r="W294" i="4"/>
  <c r="A295" i="4"/>
  <c r="K307" i="10"/>
  <c r="B309" i="10"/>
  <c r="L306" i="10"/>
  <c r="X290" i="4"/>
  <c r="H309" i="10"/>
  <c r="AJ291" i="4"/>
  <c r="B310" i="10"/>
  <c r="P295" i="4" l="1" a="1"/>
  <c r="P295" i="4" s="1"/>
  <c r="O295" i="4" a="1"/>
  <c r="O295" i="4" s="1"/>
  <c r="AG294" i="4"/>
  <c r="Y293" i="4"/>
  <c r="F310" i="10" s="1"/>
  <c r="AH295" i="4" a="1"/>
  <c r="AH295" i="4" s="1"/>
  <c r="AI295" i="4"/>
  <c r="AF295" i="4" a="1"/>
  <c r="AF295" i="4" s="1"/>
  <c r="AE295" i="4"/>
  <c r="AD295" i="4"/>
  <c r="AB295" i="4"/>
  <c r="AA295" i="4" a="1"/>
  <c r="AA295" i="4" s="1"/>
  <c r="Z295" i="4" a="1"/>
  <c r="Z295" i="4" s="1"/>
  <c r="AC295" i="4"/>
  <c r="F294" i="4" a="1"/>
  <c r="F294" i="4" s="1"/>
  <c r="D311" i="10" s="1"/>
  <c r="N295" i="4" a="1"/>
  <c r="N295" i="4" s="1"/>
  <c r="G295" i="4"/>
  <c r="E312" i="10" s="1"/>
  <c r="J295" i="4"/>
  <c r="K295" i="4"/>
  <c r="L295" i="4"/>
  <c r="M295" i="4"/>
  <c r="I295" i="4" a="1"/>
  <c r="I295" i="4" s="1"/>
  <c r="H295" i="4" a="1"/>
  <c r="H295" i="4" s="1"/>
  <c r="E294" i="4"/>
  <c r="C311" i="10" s="1"/>
  <c r="Q294" i="4"/>
  <c r="T294" i="4" a="1"/>
  <c r="T294" i="4" s="1"/>
  <c r="S294" i="4" a="1"/>
  <c r="S294" i="4" s="1"/>
  <c r="R294" i="4" a="1"/>
  <c r="R294" i="4" s="1"/>
  <c r="U294" i="4" a="1"/>
  <c r="U294" i="4" s="1"/>
  <c r="B295" i="4"/>
  <c r="V295" i="4" s="1" a="1"/>
  <c r="V295" i="4" s="1"/>
  <c r="C295" i="4"/>
  <c r="W295" i="4"/>
  <c r="A296" i="4"/>
  <c r="G308" i="10"/>
  <c r="K308" i="10" s="1"/>
  <c r="L307" i="10"/>
  <c r="X291" i="4"/>
  <c r="H310" i="10"/>
  <c r="AJ292" i="4"/>
  <c r="G309" i="10" s="1"/>
  <c r="P296" i="4" l="1" a="1"/>
  <c r="P296" i="4" s="1"/>
  <c r="O296" i="4" a="1"/>
  <c r="O296" i="4" s="1"/>
  <c r="AG295" i="4"/>
  <c r="Y294" i="4"/>
  <c r="F311" i="10" s="1"/>
  <c r="AH296" i="4" a="1"/>
  <c r="AH296" i="4" s="1"/>
  <c r="Z296" i="4" a="1"/>
  <c r="Z296" i="4" s="1"/>
  <c r="AI296" i="4"/>
  <c r="AF296" i="4" a="1"/>
  <c r="AF296" i="4" s="1"/>
  <c r="AD296" i="4"/>
  <c r="AC296" i="4"/>
  <c r="AB296" i="4"/>
  <c r="AE296" i="4"/>
  <c r="AA296" i="4" a="1"/>
  <c r="AA296" i="4" s="1"/>
  <c r="F295" i="4" a="1"/>
  <c r="F295" i="4" s="1"/>
  <c r="D312" i="10" s="1"/>
  <c r="N296" i="4" a="1"/>
  <c r="N296" i="4" s="1"/>
  <c r="G296" i="4"/>
  <c r="E313" i="10" s="1"/>
  <c r="K296" i="4"/>
  <c r="J296" i="4"/>
  <c r="L296" i="4"/>
  <c r="M296" i="4"/>
  <c r="I296" i="4" a="1"/>
  <c r="I296" i="4" s="1"/>
  <c r="H296" i="4" a="1"/>
  <c r="H296" i="4" s="1"/>
  <c r="E295" i="4"/>
  <c r="C312" i="10" s="1"/>
  <c r="Q295" i="4"/>
  <c r="S295" i="4" a="1"/>
  <c r="S295" i="4" s="1"/>
  <c r="T295" i="4" a="1"/>
  <c r="T295" i="4" s="1"/>
  <c r="R295" i="4" a="1"/>
  <c r="R295" i="4" s="1"/>
  <c r="U295" i="4" a="1"/>
  <c r="U295" i="4" s="1"/>
  <c r="B296" i="4"/>
  <c r="V296" i="4" s="1" a="1"/>
  <c r="V296" i="4" s="1"/>
  <c r="C296" i="4"/>
  <c r="W296" i="4"/>
  <c r="A297" i="4"/>
  <c r="K309" i="10"/>
  <c r="B311" i="10"/>
  <c r="L308" i="10"/>
  <c r="X292" i="4"/>
  <c r="H311" i="10"/>
  <c r="AJ293" i="4"/>
  <c r="B312" i="10"/>
  <c r="P297" i="4" l="1" a="1"/>
  <c r="P297" i="4" s="1"/>
  <c r="O297" i="4" a="1"/>
  <c r="O297" i="4" s="1"/>
  <c r="AG296" i="4"/>
  <c r="Y295" i="4"/>
  <c r="F312" i="10" s="1"/>
  <c r="AH297" i="4" a="1"/>
  <c r="AH297" i="4" s="1"/>
  <c r="AA297" i="4" a="1"/>
  <c r="AA297" i="4" s="1"/>
  <c r="Z297" i="4" a="1"/>
  <c r="Z297" i="4" s="1"/>
  <c r="AI297" i="4"/>
  <c r="AE297" i="4"/>
  <c r="AD297" i="4"/>
  <c r="AC297" i="4"/>
  <c r="AB297" i="4"/>
  <c r="AF297" i="4" a="1"/>
  <c r="AF297" i="4" s="1"/>
  <c r="F296" i="4" a="1"/>
  <c r="F296" i="4" s="1"/>
  <c r="D313" i="10" s="1"/>
  <c r="N297" i="4" a="1"/>
  <c r="N297" i="4" s="1"/>
  <c r="G297" i="4"/>
  <c r="E314" i="10" s="1"/>
  <c r="J297" i="4"/>
  <c r="M297" i="4"/>
  <c r="K297" i="4"/>
  <c r="L297" i="4"/>
  <c r="I297" i="4" a="1"/>
  <c r="I297" i="4" s="1"/>
  <c r="H297" i="4" a="1"/>
  <c r="H297" i="4" s="1"/>
  <c r="E296" i="4"/>
  <c r="C313" i="10" s="1"/>
  <c r="Q296" i="4"/>
  <c r="T296" i="4" a="1"/>
  <c r="T296" i="4" s="1"/>
  <c r="S296" i="4" a="1"/>
  <c r="S296" i="4" s="1"/>
  <c r="R296" i="4" a="1"/>
  <c r="R296" i="4" s="1"/>
  <c r="U296" i="4" a="1"/>
  <c r="U296" i="4" s="1"/>
  <c r="B297" i="4"/>
  <c r="V297" i="4" s="1" a="1"/>
  <c r="V297" i="4" s="1"/>
  <c r="C297" i="4"/>
  <c r="W297" i="4"/>
  <c r="A298" i="4"/>
  <c r="G310" i="10"/>
  <c r="K310" i="10" s="1"/>
  <c r="L309" i="10"/>
  <c r="X293" i="4"/>
  <c r="H312" i="10"/>
  <c r="AJ294" i="4"/>
  <c r="G311" i="10" s="1"/>
  <c r="B313" i="10"/>
  <c r="P298" i="4" l="1" a="1"/>
  <c r="P298" i="4" s="1"/>
  <c r="O298" i="4" a="1"/>
  <c r="O298" i="4" s="1"/>
  <c r="AG297" i="4"/>
  <c r="Y296" i="4"/>
  <c r="F313" i="10" s="1"/>
  <c r="AH298" i="4" a="1"/>
  <c r="AH298" i="4" s="1"/>
  <c r="AA298" i="4" a="1"/>
  <c r="AA298" i="4" s="1"/>
  <c r="Z298" i="4" a="1"/>
  <c r="Z298" i="4" s="1"/>
  <c r="AF298" i="4" a="1"/>
  <c r="AF298" i="4" s="1"/>
  <c r="AE298" i="4"/>
  <c r="AD298" i="4"/>
  <c r="AC298" i="4"/>
  <c r="AI298" i="4"/>
  <c r="AB298" i="4"/>
  <c r="F297" i="4" a="1"/>
  <c r="F297" i="4" s="1"/>
  <c r="D314" i="10" s="1"/>
  <c r="N298" i="4" a="1"/>
  <c r="N298" i="4" s="1"/>
  <c r="G298" i="4"/>
  <c r="E315" i="10" s="1"/>
  <c r="J298" i="4"/>
  <c r="K298" i="4"/>
  <c r="M298" i="4"/>
  <c r="L298" i="4"/>
  <c r="I298" i="4" a="1"/>
  <c r="I298" i="4" s="1"/>
  <c r="H298" i="4" a="1"/>
  <c r="H298" i="4" s="1"/>
  <c r="E297" i="4"/>
  <c r="C314" i="10" s="1"/>
  <c r="Q297" i="4"/>
  <c r="T297" i="4" a="1"/>
  <c r="T297" i="4" s="1"/>
  <c r="S297" i="4" a="1"/>
  <c r="S297" i="4" s="1"/>
  <c r="R297" i="4" a="1"/>
  <c r="R297" i="4" s="1"/>
  <c r="U297" i="4" a="1"/>
  <c r="U297" i="4" s="1"/>
  <c r="B298" i="4"/>
  <c r="V298" i="4" s="1" a="1"/>
  <c r="V298" i="4" s="1"/>
  <c r="C298" i="4"/>
  <c r="W298" i="4"/>
  <c r="A299" i="4"/>
  <c r="K311" i="10"/>
  <c r="L310" i="10"/>
  <c r="X294" i="4"/>
  <c r="H313" i="10"/>
  <c r="AJ295" i="4"/>
  <c r="P299" i="4" l="1" a="1"/>
  <c r="P299" i="4" s="1"/>
  <c r="O299" i="4" a="1"/>
  <c r="O299" i="4" s="1"/>
  <c r="AG298" i="4"/>
  <c r="Y297" i="4"/>
  <c r="F314" i="10" s="1"/>
  <c r="AH299" i="4" a="1"/>
  <c r="AH299" i="4" s="1"/>
  <c r="AC299" i="4"/>
  <c r="AB299" i="4"/>
  <c r="AA299" i="4" a="1"/>
  <c r="AA299" i="4" s="1"/>
  <c r="Z299" i="4" a="1"/>
  <c r="Z299" i="4" s="1"/>
  <c r="AI299" i="4"/>
  <c r="AF299" i="4" a="1"/>
  <c r="AF299" i="4" s="1"/>
  <c r="AE299" i="4"/>
  <c r="AD299" i="4"/>
  <c r="F298" i="4" a="1"/>
  <c r="F298" i="4" s="1"/>
  <c r="D315" i="10" s="1"/>
  <c r="N299" i="4" a="1"/>
  <c r="N299" i="4" s="1"/>
  <c r="G299" i="4"/>
  <c r="E316" i="10" s="1"/>
  <c r="J299" i="4"/>
  <c r="K299" i="4"/>
  <c r="M299" i="4"/>
  <c r="L299" i="4"/>
  <c r="H299" i="4" a="1"/>
  <c r="H299" i="4" s="1"/>
  <c r="I299" i="4" a="1"/>
  <c r="I299" i="4" s="1"/>
  <c r="E298" i="4"/>
  <c r="C315" i="10" s="1"/>
  <c r="Q298" i="4"/>
  <c r="T298" i="4" a="1"/>
  <c r="T298" i="4" s="1"/>
  <c r="S298" i="4" a="1"/>
  <c r="S298" i="4" s="1"/>
  <c r="R298" i="4" a="1"/>
  <c r="R298" i="4" s="1"/>
  <c r="U298" i="4" a="1"/>
  <c r="U298" i="4" s="1"/>
  <c r="B299" i="4"/>
  <c r="V299" i="4" s="1" a="1"/>
  <c r="V299" i="4" s="1"/>
  <c r="C299" i="4"/>
  <c r="W299" i="4"/>
  <c r="A300" i="4"/>
  <c r="B314" i="10"/>
  <c r="G312" i="10"/>
  <c r="K312" i="10" s="1"/>
  <c r="L311" i="10"/>
  <c r="X295" i="4"/>
  <c r="H314" i="10"/>
  <c r="AJ296" i="4"/>
  <c r="P300" i="4" l="1" a="1"/>
  <c r="P300" i="4" s="1"/>
  <c r="O300" i="4" a="1"/>
  <c r="O300" i="4" s="1"/>
  <c r="AG299" i="4"/>
  <c r="Y298" i="4"/>
  <c r="F315" i="10" s="1"/>
  <c r="AH300" i="4" a="1"/>
  <c r="AH300" i="4" s="1"/>
  <c r="AD300" i="4"/>
  <c r="AC300" i="4"/>
  <c r="AB300" i="4"/>
  <c r="AA300" i="4" a="1"/>
  <c r="AA300" i="4" s="1"/>
  <c r="AI300" i="4"/>
  <c r="AF300" i="4" a="1"/>
  <c r="AF300" i="4" s="1"/>
  <c r="AE300" i="4"/>
  <c r="Z300" i="4" a="1"/>
  <c r="Z300" i="4" s="1"/>
  <c r="F299" i="4" a="1"/>
  <c r="F299" i="4" s="1"/>
  <c r="D316" i="10" s="1"/>
  <c r="N300" i="4" a="1"/>
  <c r="N300" i="4" s="1"/>
  <c r="G300" i="4"/>
  <c r="E317" i="10" s="1"/>
  <c r="K300" i="4"/>
  <c r="J300" i="4"/>
  <c r="L300" i="4"/>
  <c r="I300" i="4" a="1"/>
  <c r="I300" i="4" s="1"/>
  <c r="M300" i="4"/>
  <c r="H300" i="4" a="1"/>
  <c r="H300" i="4" s="1"/>
  <c r="E299" i="4"/>
  <c r="C316" i="10" s="1"/>
  <c r="Q299" i="4"/>
  <c r="T299" i="4" a="1"/>
  <c r="T299" i="4" s="1"/>
  <c r="S299" i="4" a="1"/>
  <c r="S299" i="4" s="1"/>
  <c r="R299" i="4" a="1"/>
  <c r="R299" i="4" s="1"/>
  <c r="U299" i="4" a="1"/>
  <c r="U299" i="4" s="1"/>
  <c r="B300" i="4"/>
  <c r="V300" i="4" s="1" a="1"/>
  <c r="V300" i="4" s="1"/>
  <c r="C300" i="4"/>
  <c r="W300" i="4"/>
  <c r="A301" i="4"/>
  <c r="B315" i="10"/>
  <c r="G313" i="10"/>
  <c r="K313" i="10" s="1"/>
  <c r="L312" i="10"/>
  <c r="X296" i="4"/>
  <c r="H315" i="10"/>
  <c r="AJ297" i="4"/>
  <c r="G314" i="10" s="1"/>
  <c r="P301" i="4" l="1" a="1"/>
  <c r="P301" i="4" s="1"/>
  <c r="O301" i="4" a="1"/>
  <c r="O301" i="4" s="1"/>
  <c r="AG300" i="4"/>
  <c r="Y299" i="4"/>
  <c r="F316" i="10" s="1"/>
  <c r="AH301" i="4" a="1"/>
  <c r="AH301" i="4" s="1"/>
  <c r="AF301" i="4" a="1"/>
  <c r="AF301" i="4" s="1"/>
  <c r="AE301" i="4"/>
  <c r="AD301" i="4"/>
  <c r="AC301" i="4"/>
  <c r="AB301" i="4"/>
  <c r="AA301" i="4" a="1"/>
  <c r="AA301" i="4" s="1"/>
  <c r="Z301" i="4" a="1"/>
  <c r="Z301" i="4" s="1"/>
  <c r="AI301" i="4"/>
  <c r="F300" i="4" a="1"/>
  <c r="F300" i="4" s="1"/>
  <c r="D317" i="10" s="1"/>
  <c r="N301" i="4" a="1"/>
  <c r="N301" i="4" s="1"/>
  <c r="G301" i="4"/>
  <c r="E318" i="10" s="1"/>
  <c r="K301" i="4"/>
  <c r="J301" i="4"/>
  <c r="L301" i="4"/>
  <c r="M301" i="4"/>
  <c r="I301" i="4" a="1"/>
  <c r="I301" i="4" s="1"/>
  <c r="H301" i="4" a="1"/>
  <c r="H301" i="4" s="1"/>
  <c r="E300" i="4"/>
  <c r="C317" i="10" s="1"/>
  <c r="Q300" i="4"/>
  <c r="T300" i="4" a="1"/>
  <c r="T300" i="4" s="1"/>
  <c r="S300" i="4" a="1"/>
  <c r="S300" i="4" s="1"/>
  <c r="R300" i="4" a="1"/>
  <c r="R300" i="4" s="1"/>
  <c r="U300" i="4" a="1"/>
  <c r="U300" i="4" s="1"/>
  <c r="B301" i="4"/>
  <c r="V301" i="4" s="1" a="1"/>
  <c r="V301" i="4" s="1"/>
  <c r="C301" i="4"/>
  <c r="W301" i="4"/>
  <c r="A302" i="4"/>
  <c r="K314" i="10"/>
  <c r="B316" i="10"/>
  <c r="L313" i="10"/>
  <c r="X297" i="4"/>
  <c r="H316" i="10"/>
  <c r="AJ298" i="4"/>
  <c r="P302" i="4" l="1" a="1"/>
  <c r="P302" i="4" s="1"/>
  <c r="O302" i="4" a="1"/>
  <c r="O302" i="4" s="1"/>
  <c r="AG301" i="4"/>
  <c r="Y300" i="4"/>
  <c r="F317" i="10" s="1"/>
  <c r="AH302" i="4" a="1"/>
  <c r="AH302" i="4" s="1"/>
  <c r="AI302" i="4"/>
  <c r="AF302" i="4" a="1"/>
  <c r="AF302" i="4" s="1"/>
  <c r="AE302" i="4"/>
  <c r="AD302" i="4"/>
  <c r="AC302" i="4"/>
  <c r="AA302" i="4" a="1"/>
  <c r="AA302" i="4" s="1"/>
  <c r="Z302" i="4" a="1"/>
  <c r="Z302" i="4" s="1"/>
  <c r="AB302" i="4"/>
  <c r="F301" i="4" a="1"/>
  <c r="F301" i="4" s="1"/>
  <c r="D318" i="10" s="1"/>
  <c r="N302" i="4" a="1"/>
  <c r="N302" i="4" s="1"/>
  <c r="G302" i="4"/>
  <c r="E319" i="10" s="1"/>
  <c r="J302" i="4"/>
  <c r="K302" i="4"/>
  <c r="M302" i="4"/>
  <c r="L302" i="4"/>
  <c r="I302" i="4" a="1"/>
  <c r="I302" i="4" s="1"/>
  <c r="H302" i="4" a="1"/>
  <c r="H302" i="4" s="1"/>
  <c r="E301" i="4"/>
  <c r="C318" i="10" s="1"/>
  <c r="T301" i="4" a="1"/>
  <c r="T301" i="4" s="1"/>
  <c r="Q301" i="4"/>
  <c r="S301" i="4" a="1"/>
  <c r="S301" i="4" s="1"/>
  <c r="R301" i="4" a="1"/>
  <c r="R301" i="4" s="1"/>
  <c r="U301" i="4" a="1"/>
  <c r="U301" i="4" s="1"/>
  <c r="B302" i="4"/>
  <c r="V302" i="4" s="1" a="1"/>
  <c r="V302" i="4" s="1"/>
  <c r="C302" i="4"/>
  <c r="W302" i="4"/>
  <c r="A303" i="4"/>
  <c r="B317" i="10"/>
  <c r="G315" i="10"/>
  <c r="K315" i="10" s="1"/>
  <c r="L314" i="10"/>
  <c r="X298" i="4"/>
  <c r="H317" i="10"/>
  <c r="AJ299" i="4"/>
  <c r="G316" i="10" s="1"/>
  <c r="P303" i="4" l="1" a="1"/>
  <c r="P303" i="4" s="1"/>
  <c r="O303" i="4" a="1"/>
  <c r="O303" i="4" s="1"/>
  <c r="AG302" i="4"/>
  <c r="Y301" i="4"/>
  <c r="F318" i="10" s="1"/>
  <c r="AH303" i="4" a="1"/>
  <c r="AH303" i="4" s="1"/>
  <c r="AI303" i="4"/>
  <c r="AF303" i="4" a="1"/>
  <c r="AF303" i="4" s="1"/>
  <c r="AE303" i="4"/>
  <c r="AD303" i="4"/>
  <c r="AB303" i="4"/>
  <c r="AA303" i="4" a="1"/>
  <c r="AA303" i="4" s="1"/>
  <c r="AC303" i="4"/>
  <c r="Z303" i="4" a="1"/>
  <c r="Z303" i="4" s="1"/>
  <c r="F302" i="4" a="1"/>
  <c r="F302" i="4" s="1"/>
  <c r="D319" i="10" s="1"/>
  <c r="N303" i="4" a="1"/>
  <c r="N303" i="4" s="1"/>
  <c r="G303" i="4"/>
  <c r="E320" i="10" s="1"/>
  <c r="J303" i="4"/>
  <c r="K303" i="4"/>
  <c r="L303" i="4"/>
  <c r="M303" i="4"/>
  <c r="I303" i="4" a="1"/>
  <c r="I303" i="4" s="1"/>
  <c r="H303" i="4" a="1"/>
  <c r="H303" i="4" s="1"/>
  <c r="E302" i="4"/>
  <c r="C319" i="10" s="1"/>
  <c r="Q302" i="4"/>
  <c r="T302" i="4" a="1"/>
  <c r="T302" i="4" s="1"/>
  <c r="S302" i="4" a="1"/>
  <c r="S302" i="4" s="1"/>
  <c r="R302" i="4" a="1"/>
  <c r="R302" i="4" s="1"/>
  <c r="U302" i="4" a="1"/>
  <c r="U302" i="4" s="1"/>
  <c r="B303" i="4"/>
  <c r="V303" i="4" s="1" a="1"/>
  <c r="V303" i="4" s="1"/>
  <c r="C303" i="4"/>
  <c r="W303" i="4"/>
  <c r="A304" i="4"/>
  <c r="K316" i="10"/>
  <c r="B318" i="10"/>
  <c r="L315" i="10"/>
  <c r="X299" i="4"/>
  <c r="AJ300" i="4"/>
  <c r="H318" i="10"/>
  <c r="P304" i="4" l="1" a="1"/>
  <c r="P304" i="4" s="1"/>
  <c r="O304" i="4" a="1"/>
  <c r="O304" i="4" s="1"/>
  <c r="AG303" i="4"/>
  <c r="Y302" i="4"/>
  <c r="F319" i="10" s="1"/>
  <c r="AH304" i="4" a="1"/>
  <c r="AH304" i="4" s="1"/>
  <c r="Z304" i="4" a="1"/>
  <c r="Z304" i="4" s="1"/>
  <c r="AI304" i="4"/>
  <c r="AF304" i="4" a="1"/>
  <c r="AF304" i="4" s="1"/>
  <c r="AE304" i="4"/>
  <c r="AC304" i="4"/>
  <c r="AB304" i="4"/>
  <c r="AA304" i="4" a="1"/>
  <c r="AA304" i="4" s="1"/>
  <c r="AD304" i="4"/>
  <c r="F303" i="4" a="1"/>
  <c r="F303" i="4" s="1"/>
  <c r="D320" i="10" s="1"/>
  <c r="N304" i="4" a="1"/>
  <c r="N304" i="4" s="1"/>
  <c r="G304" i="4"/>
  <c r="E321" i="10" s="1"/>
  <c r="J304" i="4"/>
  <c r="K304" i="4"/>
  <c r="L304" i="4"/>
  <c r="M304" i="4"/>
  <c r="H304" i="4" a="1"/>
  <c r="H304" i="4" s="1"/>
  <c r="I304" i="4" a="1"/>
  <c r="I304" i="4" s="1"/>
  <c r="E303" i="4"/>
  <c r="C320" i="10" s="1"/>
  <c r="Q303" i="4"/>
  <c r="S303" i="4" a="1"/>
  <c r="S303" i="4" s="1"/>
  <c r="T303" i="4" a="1"/>
  <c r="T303" i="4" s="1"/>
  <c r="R303" i="4" a="1"/>
  <c r="R303" i="4" s="1"/>
  <c r="U303" i="4" a="1"/>
  <c r="U303" i="4" s="1"/>
  <c r="B304" i="4"/>
  <c r="V304" i="4" s="1" a="1"/>
  <c r="V304" i="4" s="1"/>
  <c r="C304" i="4"/>
  <c r="W304" i="4"/>
  <c r="A305" i="4"/>
  <c r="B319" i="10"/>
  <c r="G317" i="10"/>
  <c r="K317" i="10" s="1"/>
  <c r="L316" i="10"/>
  <c r="X300" i="4"/>
  <c r="H319" i="10"/>
  <c r="AJ301" i="4"/>
  <c r="G318" i="10" s="1"/>
  <c r="P305" i="4" l="1" a="1"/>
  <c r="P305" i="4" s="1"/>
  <c r="O305" i="4" a="1"/>
  <c r="O305" i="4" s="1"/>
  <c r="AG304" i="4"/>
  <c r="Y303" i="4"/>
  <c r="F320" i="10" s="1"/>
  <c r="AH305" i="4" a="1"/>
  <c r="AH305" i="4" s="1"/>
  <c r="Z305" i="4" a="1"/>
  <c r="Z305" i="4" s="1"/>
  <c r="AI305" i="4"/>
  <c r="AF305" i="4" a="1"/>
  <c r="AF305" i="4" s="1"/>
  <c r="AD305" i="4"/>
  <c r="AC305" i="4"/>
  <c r="AB305" i="4"/>
  <c r="AE305" i="4"/>
  <c r="AA305" i="4" a="1"/>
  <c r="AA305" i="4" s="1"/>
  <c r="F304" i="4" a="1"/>
  <c r="F304" i="4" s="1"/>
  <c r="D321" i="10" s="1"/>
  <c r="N305" i="4" a="1"/>
  <c r="N305" i="4" s="1"/>
  <c r="G305" i="4"/>
  <c r="E322" i="10" s="1"/>
  <c r="J305" i="4"/>
  <c r="K305" i="4"/>
  <c r="L305" i="4"/>
  <c r="M305" i="4"/>
  <c r="I305" i="4" a="1"/>
  <c r="I305" i="4" s="1"/>
  <c r="H305" i="4" a="1"/>
  <c r="H305" i="4" s="1"/>
  <c r="E304" i="4"/>
  <c r="C321" i="10" s="1"/>
  <c r="Q304" i="4"/>
  <c r="S304" i="4" a="1"/>
  <c r="S304" i="4" s="1"/>
  <c r="T304" i="4" a="1"/>
  <c r="T304" i="4" s="1"/>
  <c r="R304" i="4" a="1"/>
  <c r="R304" i="4" s="1"/>
  <c r="U304" i="4" a="1"/>
  <c r="U304" i="4" s="1"/>
  <c r="B305" i="4"/>
  <c r="V305" i="4" s="1" a="1"/>
  <c r="V305" i="4" s="1"/>
  <c r="C305" i="4"/>
  <c r="W305" i="4"/>
  <c r="A306" i="4"/>
  <c r="K318" i="10"/>
  <c r="B320" i="10"/>
  <c r="L317" i="10"/>
  <c r="X301" i="4"/>
  <c r="AJ302" i="4"/>
  <c r="H320" i="10"/>
  <c r="P306" i="4" l="1" a="1"/>
  <c r="P306" i="4" s="1"/>
  <c r="O306" i="4" a="1"/>
  <c r="O306" i="4" s="1"/>
  <c r="AG305" i="4"/>
  <c r="Y304" i="4"/>
  <c r="F321" i="10" s="1"/>
  <c r="AH306" i="4" a="1"/>
  <c r="AH306" i="4" s="1"/>
  <c r="AA306" i="4" a="1"/>
  <c r="AA306" i="4" s="1"/>
  <c r="Z306" i="4" a="1"/>
  <c r="Z306" i="4" s="1"/>
  <c r="AI306" i="4"/>
  <c r="AF306" i="4" a="1"/>
  <c r="AF306" i="4" s="1"/>
  <c r="AE306" i="4"/>
  <c r="AD306" i="4"/>
  <c r="AC306" i="4"/>
  <c r="AB306" i="4"/>
  <c r="F305" i="4" a="1"/>
  <c r="F305" i="4" s="1"/>
  <c r="D322" i="10" s="1"/>
  <c r="N306" i="4" a="1"/>
  <c r="N306" i="4" s="1"/>
  <c r="G306" i="4"/>
  <c r="E323" i="10" s="1"/>
  <c r="K306" i="4"/>
  <c r="L306" i="4"/>
  <c r="M306" i="4"/>
  <c r="H306" i="4" a="1"/>
  <c r="H306" i="4" s="1"/>
  <c r="I306" i="4" a="1"/>
  <c r="I306" i="4" s="1"/>
  <c r="J306" i="4"/>
  <c r="E305" i="4"/>
  <c r="C322" i="10" s="1"/>
  <c r="Q305" i="4"/>
  <c r="S305" i="4" a="1"/>
  <c r="S305" i="4" s="1"/>
  <c r="T305" i="4" a="1"/>
  <c r="T305" i="4" s="1"/>
  <c r="R305" i="4" a="1"/>
  <c r="R305" i="4" s="1"/>
  <c r="U305" i="4" a="1"/>
  <c r="U305" i="4" s="1"/>
  <c r="B306" i="4"/>
  <c r="V306" i="4" s="1" a="1"/>
  <c r="V306" i="4" s="1"/>
  <c r="C306" i="4"/>
  <c r="W306" i="4"/>
  <c r="A307" i="4"/>
  <c r="B321" i="10"/>
  <c r="G319" i="10"/>
  <c r="K319" i="10" s="1"/>
  <c r="L318" i="10"/>
  <c r="X302" i="4"/>
  <c r="H321" i="10"/>
  <c r="AJ303" i="4"/>
  <c r="P307" i="4" l="1" a="1"/>
  <c r="P307" i="4" s="1"/>
  <c r="O307" i="4" a="1"/>
  <c r="O307" i="4" s="1"/>
  <c r="AG306" i="4"/>
  <c r="Y305" i="4"/>
  <c r="F322" i="10" s="1"/>
  <c r="AH307" i="4" a="1"/>
  <c r="AH307" i="4" s="1"/>
  <c r="AC307" i="4"/>
  <c r="AB307" i="4"/>
  <c r="AA307" i="4" a="1"/>
  <c r="AA307" i="4" s="1"/>
  <c r="Z307" i="4" a="1"/>
  <c r="Z307" i="4" s="1"/>
  <c r="AI307" i="4"/>
  <c r="AF307" i="4" a="1"/>
  <c r="AF307" i="4" s="1"/>
  <c r="AE307" i="4"/>
  <c r="AD307" i="4"/>
  <c r="F306" i="4" a="1"/>
  <c r="F306" i="4" s="1"/>
  <c r="D323" i="10" s="1"/>
  <c r="N307" i="4" a="1"/>
  <c r="N307" i="4" s="1"/>
  <c r="G307" i="4"/>
  <c r="E324" i="10" s="1"/>
  <c r="K307" i="4"/>
  <c r="J307" i="4"/>
  <c r="L307" i="4"/>
  <c r="M307" i="4"/>
  <c r="H307" i="4" a="1"/>
  <c r="H307" i="4" s="1"/>
  <c r="I307" i="4" a="1"/>
  <c r="I307" i="4" s="1"/>
  <c r="E306" i="4"/>
  <c r="C323" i="10" s="1"/>
  <c r="Q306" i="4"/>
  <c r="T306" i="4" a="1"/>
  <c r="T306" i="4" s="1"/>
  <c r="S306" i="4" a="1"/>
  <c r="S306" i="4" s="1"/>
  <c r="R306" i="4" a="1"/>
  <c r="R306" i="4" s="1"/>
  <c r="U306" i="4" a="1"/>
  <c r="U306" i="4" s="1"/>
  <c r="B307" i="4"/>
  <c r="V307" i="4" s="1" a="1"/>
  <c r="V307" i="4" s="1"/>
  <c r="C307" i="4"/>
  <c r="W307" i="4"/>
  <c r="A308" i="4"/>
  <c r="B322" i="10"/>
  <c r="G320" i="10"/>
  <c r="K320" i="10" s="1"/>
  <c r="L319" i="10"/>
  <c r="X303" i="4"/>
  <c r="H322" i="10"/>
  <c r="AJ304" i="4"/>
  <c r="G321" i="10" s="1"/>
  <c r="P308" i="4" l="1" a="1"/>
  <c r="P308" i="4" s="1"/>
  <c r="O308" i="4" a="1"/>
  <c r="O308" i="4" s="1"/>
  <c r="AG307" i="4"/>
  <c r="Y306" i="4"/>
  <c r="F323" i="10" s="1"/>
  <c r="AH308" i="4" a="1"/>
  <c r="AH308" i="4" s="1"/>
  <c r="AD308" i="4"/>
  <c r="AC308" i="4"/>
  <c r="AB308" i="4"/>
  <c r="AA308" i="4" a="1"/>
  <c r="AA308" i="4" s="1"/>
  <c r="AI308" i="4"/>
  <c r="AF308" i="4" a="1"/>
  <c r="AF308" i="4" s="1"/>
  <c r="AE308" i="4"/>
  <c r="Z308" i="4" a="1"/>
  <c r="Z308" i="4" s="1"/>
  <c r="F307" i="4" a="1"/>
  <c r="F307" i="4" s="1"/>
  <c r="D324" i="10" s="1"/>
  <c r="N308" i="4" a="1"/>
  <c r="N308" i="4" s="1"/>
  <c r="J308" i="4"/>
  <c r="G308" i="4"/>
  <c r="E325" i="10" s="1"/>
  <c r="K308" i="4"/>
  <c r="L308" i="4"/>
  <c r="M308" i="4"/>
  <c r="H308" i="4" a="1"/>
  <c r="H308" i="4" s="1"/>
  <c r="I308" i="4" a="1"/>
  <c r="I308" i="4" s="1"/>
  <c r="E307" i="4"/>
  <c r="C324" i="10" s="1"/>
  <c r="Q307" i="4"/>
  <c r="T307" i="4" a="1"/>
  <c r="T307" i="4" s="1"/>
  <c r="S307" i="4" a="1"/>
  <c r="S307" i="4" s="1"/>
  <c r="R307" i="4" a="1"/>
  <c r="R307" i="4" s="1"/>
  <c r="U307" i="4" a="1"/>
  <c r="U307" i="4" s="1"/>
  <c r="B308" i="4"/>
  <c r="V308" i="4" s="1" a="1"/>
  <c r="V308" i="4" s="1"/>
  <c r="C308" i="4"/>
  <c r="W308" i="4"/>
  <c r="A309" i="4"/>
  <c r="K321" i="10"/>
  <c r="B323" i="10"/>
  <c r="L320" i="10"/>
  <c r="X304" i="4"/>
  <c r="H323" i="10"/>
  <c r="AJ305" i="4"/>
  <c r="P309" i="4" l="1" a="1"/>
  <c r="P309" i="4" s="1"/>
  <c r="O309" i="4" a="1"/>
  <c r="O309" i="4" s="1"/>
  <c r="AG308" i="4"/>
  <c r="Y307" i="4"/>
  <c r="F324" i="10" s="1"/>
  <c r="AH309" i="4" a="1"/>
  <c r="AH309" i="4" s="1"/>
  <c r="AE309" i="4"/>
  <c r="AD309" i="4"/>
  <c r="AC309" i="4"/>
  <c r="AB309" i="4"/>
  <c r="AA309" i="4" a="1"/>
  <c r="AA309" i="4" s="1"/>
  <c r="Z309" i="4" a="1"/>
  <c r="Z309" i="4" s="1"/>
  <c r="AI309" i="4"/>
  <c r="AF309" i="4" a="1"/>
  <c r="AF309" i="4" s="1"/>
  <c r="F308" i="4" a="1"/>
  <c r="F308" i="4" s="1"/>
  <c r="D325" i="10" s="1"/>
  <c r="N309" i="4" a="1"/>
  <c r="N309" i="4" s="1"/>
  <c r="G309" i="4"/>
  <c r="E326" i="10" s="1"/>
  <c r="J309" i="4"/>
  <c r="L309" i="4"/>
  <c r="K309" i="4"/>
  <c r="M309" i="4"/>
  <c r="H309" i="4" a="1"/>
  <c r="H309" i="4" s="1"/>
  <c r="I309" i="4" a="1"/>
  <c r="I309" i="4" s="1"/>
  <c r="E308" i="4"/>
  <c r="C325" i="10" s="1"/>
  <c r="Q308" i="4"/>
  <c r="T308" i="4" a="1"/>
  <c r="T308" i="4" s="1"/>
  <c r="S308" i="4" a="1"/>
  <c r="S308" i="4" s="1"/>
  <c r="R308" i="4" a="1"/>
  <c r="R308" i="4" s="1"/>
  <c r="U308" i="4" a="1"/>
  <c r="U308" i="4" s="1"/>
  <c r="B309" i="4"/>
  <c r="V309" i="4" s="1" a="1"/>
  <c r="V309" i="4" s="1"/>
  <c r="C309" i="4"/>
  <c r="W309" i="4"/>
  <c r="A310" i="4"/>
  <c r="B324" i="10"/>
  <c r="G322" i="10"/>
  <c r="K322" i="10" s="1"/>
  <c r="L321" i="10"/>
  <c r="X305" i="4"/>
  <c r="H324" i="10"/>
  <c r="AJ306" i="4"/>
  <c r="G323" i="10" s="1"/>
  <c r="B325" i="10"/>
  <c r="P310" i="4" l="1" a="1"/>
  <c r="P310" i="4" s="1"/>
  <c r="O310" i="4" a="1"/>
  <c r="O310" i="4" s="1"/>
  <c r="AG309" i="4"/>
  <c r="Y308" i="4"/>
  <c r="F325" i="10" s="1"/>
  <c r="AH310" i="4" a="1"/>
  <c r="AH310" i="4" s="1"/>
  <c r="AI310" i="4"/>
  <c r="AF310" i="4" a="1"/>
  <c r="AF310" i="4" s="1"/>
  <c r="AE310" i="4"/>
  <c r="AD310" i="4"/>
  <c r="AC310" i="4"/>
  <c r="AB310" i="4"/>
  <c r="AA310" i="4" a="1"/>
  <c r="AA310" i="4" s="1"/>
  <c r="Z310" i="4" a="1"/>
  <c r="Z310" i="4" s="1"/>
  <c r="F309" i="4" a="1"/>
  <c r="F309" i="4" s="1"/>
  <c r="D326" i="10" s="1"/>
  <c r="N310" i="4" a="1"/>
  <c r="N310" i="4" s="1"/>
  <c r="G310" i="4"/>
  <c r="E327" i="10" s="1"/>
  <c r="J310" i="4"/>
  <c r="K310" i="4"/>
  <c r="M310" i="4"/>
  <c r="L310" i="4"/>
  <c r="H310" i="4" a="1"/>
  <c r="H310" i="4" s="1"/>
  <c r="I310" i="4" a="1"/>
  <c r="I310" i="4" s="1"/>
  <c r="E309" i="4"/>
  <c r="C326" i="10" s="1"/>
  <c r="Q309" i="4"/>
  <c r="T309" i="4" a="1"/>
  <c r="T309" i="4" s="1"/>
  <c r="S309" i="4" a="1"/>
  <c r="S309" i="4" s="1"/>
  <c r="R309" i="4" a="1"/>
  <c r="R309" i="4" s="1"/>
  <c r="U309" i="4" a="1"/>
  <c r="U309" i="4" s="1"/>
  <c r="B310" i="4"/>
  <c r="V310" i="4" s="1" a="1"/>
  <c r="V310" i="4" s="1"/>
  <c r="C310" i="4"/>
  <c r="W310" i="4"/>
  <c r="A311" i="4"/>
  <c r="K323" i="10"/>
  <c r="L322" i="10"/>
  <c r="X306" i="4"/>
  <c r="H325" i="10"/>
  <c r="AJ307" i="4"/>
  <c r="P311" i="4" l="1" a="1"/>
  <c r="P311" i="4" s="1"/>
  <c r="O311" i="4" a="1"/>
  <c r="O311" i="4" s="1"/>
  <c r="AG310" i="4"/>
  <c r="Y309" i="4"/>
  <c r="F326" i="10" s="1"/>
  <c r="AH311" i="4" a="1"/>
  <c r="AH311" i="4" s="1"/>
  <c r="AI311" i="4"/>
  <c r="AF311" i="4" a="1"/>
  <c r="AF311" i="4" s="1"/>
  <c r="AE311" i="4"/>
  <c r="AD311" i="4"/>
  <c r="AB311" i="4"/>
  <c r="AA311" i="4" a="1"/>
  <c r="AA311" i="4" s="1"/>
  <c r="AC311" i="4"/>
  <c r="Z311" i="4" a="1"/>
  <c r="Z311" i="4" s="1"/>
  <c r="F310" i="4" a="1"/>
  <c r="F310" i="4" s="1"/>
  <c r="D327" i="10" s="1"/>
  <c r="N311" i="4" a="1"/>
  <c r="N311" i="4" s="1"/>
  <c r="G311" i="4"/>
  <c r="E328" i="10" s="1"/>
  <c r="J311" i="4"/>
  <c r="K311" i="4"/>
  <c r="M311" i="4"/>
  <c r="L311" i="4"/>
  <c r="H311" i="4" a="1"/>
  <c r="H311" i="4" s="1"/>
  <c r="I311" i="4" a="1"/>
  <c r="I311" i="4" s="1"/>
  <c r="E310" i="4"/>
  <c r="C327" i="10" s="1"/>
  <c r="S310" i="4" a="1"/>
  <c r="S310" i="4" s="1"/>
  <c r="Q310" i="4"/>
  <c r="T310" i="4" a="1"/>
  <c r="T310" i="4" s="1"/>
  <c r="R310" i="4" a="1"/>
  <c r="R310" i="4" s="1"/>
  <c r="U310" i="4" a="1"/>
  <c r="U310" i="4" s="1"/>
  <c r="B311" i="4"/>
  <c r="V311" i="4" s="1" a="1"/>
  <c r="V311" i="4" s="1"/>
  <c r="C311" i="4"/>
  <c r="W311" i="4"/>
  <c r="A312" i="4"/>
  <c r="B326" i="10"/>
  <c r="G324" i="10"/>
  <c r="K324" i="10" s="1"/>
  <c r="L323" i="10"/>
  <c r="X307" i="4"/>
  <c r="H326" i="10"/>
  <c r="AJ308" i="4"/>
  <c r="G325" i="10" s="1"/>
  <c r="B327" i="10"/>
  <c r="P312" i="4" l="1" a="1"/>
  <c r="P312" i="4" s="1"/>
  <c r="O312" i="4" a="1"/>
  <c r="O312" i="4" s="1"/>
  <c r="AG311" i="4"/>
  <c r="Y310" i="4"/>
  <c r="F327" i="10" s="1"/>
  <c r="AH312" i="4" a="1"/>
  <c r="AH312" i="4" s="1"/>
  <c r="Z312" i="4" a="1"/>
  <c r="Z312" i="4" s="1"/>
  <c r="AI312" i="4"/>
  <c r="AF312" i="4" a="1"/>
  <c r="AF312" i="4" s="1"/>
  <c r="AD312" i="4"/>
  <c r="AC312" i="4"/>
  <c r="AB312" i="4"/>
  <c r="AA312" i="4" a="1"/>
  <c r="AA312" i="4" s="1"/>
  <c r="AE312" i="4"/>
  <c r="F311" i="4" a="1"/>
  <c r="F311" i="4" s="1"/>
  <c r="D328" i="10" s="1"/>
  <c r="N312" i="4" a="1"/>
  <c r="N312" i="4" s="1"/>
  <c r="G312" i="4"/>
  <c r="E329" i="10" s="1"/>
  <c r="J312" i="4"/>
  <c r="M312" i="4"/>
  <c r="K312" i="4"/>
  <c r="L312" i="4"/>
  <c r="I312" i="4" a="1"/>
  <c r="I312" i="4" s="1"/>
  <c r="H312" i="4" a="1"/>
  <c r="H312" i="4" s="1"/>
  <c r="E311" i="4"/>
  <c r="C328" i="10" s="1"/>
  <c r="Q311" i="4"/>
  <c r="T311" i="4" a="1"/>
  <c r="T311" i="4" s="1"/>
  <c r="S311" i="4" a="1"/>
  <c r="S311" i="4" s="1"/>
  <c r="R311" i="4" a="1"/>
  <c r="R311" i="4" s="1"/>
  <c r="U311" i="4" a="1"/>
  <c r="U311" i="4" s="1"/>
  <c r="B312" i="4"/>
  <c r="V312" i="4" s="1" a="1"/>
  <c r="V312" i="4" s="1"/>
  <c r="C312" i="4"/>
  <c r="W312" i="4"/>
  <c r="A313" i="4"/>
  <c r="K325" i="10"/>
  <c r="L324" i="10"/>
  <c r="X308" i="4"/>
  <c r="AJ309" i="4"/>
  <c r="H327" i="10"/>
  <c r="P313" i="4" l="1" a="1"/>
  <c r="P313" i="4" s="1"/>
  <c r="O313" i="4" a="1"/>
  <c r="O313" i="4" s="1"/>
  <c r="AG312" i="4"/>
  <c r="Y311" i="4"/>
  <c r="F328" i="10" s="1"/>
  <c r="AH313" i="4" a="1"/>
  <c r="AH313" i="4" s="1"/>
  <c r="AA313" i="4" a="1"/>
  <c r="AA313" i="4" s="1"/>
  <c r="Z313" i="4" a="1"/>
  <c r="Z313" i="4" s="1"/>
  <c r="AI313" i="4"/>
  <c r="AF313" i="4" a="1"/>
  <c r="AF313" i="4" s="1"/>
  <c r="AE313" i="4"/>
  <c r="AD313" i="4"/>
  <c r="AC313" i="4"/>
  <c r="AB313" i="4"/>
  <c r="F312" i="4" a="1"/>
  <c r="F312" i="4" s="1"/>
  <c r="D329" i="10" s="1"/>
  <c r="N313" i="4" a="1"/>
  <c r="N313" i="4" s="1"/>
  <c r="J313" i="4"/>
  <c r="G313" i="4"/>
  <c r="E330" i="10" s="1"/>
  <c r="L313" i="4"/>
  <c r="M313" i="4"/>
  <c r="K313" i="4"/>
  <c r="I313" i="4" a="1"/>
  <c r="I313" i="4" s="1"/>
  <c r="H313" i="4" a="1"/>
  <c r="H313" i="4" s="1"/>
  <c r="E312" i="4"/>
  <c r="C329" i="10" s="1"/>
  <c r="Q312" i="4"/>
  <c r="S312" i="4" a="1"/>
  <c r="S312" i="4" s="1"/>
  <c r="T312" i="4" a="1"/>
  <c r="T312" i="4" s="1"/>
  <c r="R312" i="4" a="1"/>
  <c r="R312" i="4" s="1"/>
  <c r="U312" i="4" a="1"/>
  <c r="U312" i="4" s="1"/>
  <c r="B313" i="4"/>
  <c r="U313" i="4" s="1" a="1"/>
  <c r="U313" i="4" s="1"/>
  <c r="C313" i="4"/>
  <c r="W313" i="4"/>
  <c r="A314" i="4"/>
  <c r="B328" i="10"/>
  <c r="G326" i="10"/>
  <c r="K326" i="10" s="1"/>
  <c r="L325" i="10"/>
  <c r="X309" i="4"/>
  <c r="AJ310" i="4"/>
  <c r="H328" i="10"/>
  <c r="P314" i="4" l="1" a="1"/>
  <c r="P314" i="4" s="1"/>
  <c r="O314" i="4" a="1"/>
  <c r="O314" i="4" s="1"/>
  <c r="AG313" i="4"/>
  <c r="Y312" i="4"/>
  <c r="F329" i="10" s="1"/>
  <c r="AH314" i="4" a="1"/>
  <c r="AH314" i="4" s="1"/>
  <c r="AC314" i="4"/>
  <c r="AB314" i="4"/>
  <c r="AA314" i="4" a="1"/>
  <c r="AA314" i="4" s="1"/>
  <c r="Z314" i="4" a="1"/>
  <c r="Z314" i="4" s="1"/>
  <c r="AI314" i="4"/>
  <c r="AF314" i="4" a="1"/>
  <c r="AF314" i="4" s="1"/>
  <c r="AE314" i="4"/>
  <c r="AD314" i="4"/>
  <c r="F313" i="4" a="1"/>
  <c r="F313" i="4" s="1"/>
  <c r="D330" i="10" s="1"/>
  <c r="N314" i="4" a="1"/>
  <c r="N314" i="4" s="1"/>
  <c r="J314" i="4"/>
  <c r="G314" i="4"/>
  <c r="E331" i="10" s="1"/>
  <c r="M314" i="4"/>
  <c r="L314" i="4"/>
  <c r="K314" i="4"/>
  <c r="H314" i="4" a="1"/>
  <c r="H314" i="4" s="1"/>
  <c r="I314" i="4" a="1"/>
  <c r="I314" i="4" s="1"/>
  <c r="E313" i="4"/>
  <c r="C330" i="10" s="1"/>
  <c r="Q313" i="4"/>
  <c r="T313" i="4" a="1"/>
  <c r="T313" i="4" s="1"/>
  <c r="S313" i="4" a="1"/>
  <c r="S313" i="4" s="1"/>
  <c r="R313" i="4" a="1"/>
  <c r="R313" i="4" s="1"/>
  <c r="V313" i="4" a="1"/>
  <c r="V313" i="4" s="1"/>
  <c r="B314" i="4"/>
  <c r="V314" i="4" s="1" a="1"/>
  <c r="V314" i="4" s="1"/>
  <c r="C314" i="4"/>
  <c r="W314" i="4"/>
  <c r="A315" i="4"/>
  <c r="B329" i="10"/>
  <c r="G327" i="10"/>
  <c r="K327" i="10" s="1"/>
  <c r="L326" i="10"/>
  <c r="X310" i="4"/>
  <c r="H329" i="10"/>
  <c r="AJ311" i="4"/>
  <c r="G328" i="10" s="1"/>
  <c r="P315" i="4" l="1" a="1"/>
  <c r="P315" i="4" s="1"/>
  <c r="O315" i="4" a="1"/>
  <c r="O315" i="4" s="1"/>
  <c r="AG314" i="4"/>
  <c r="Y313" i="4"/>
  <c r="F330" i="10" s="1"/>
  <c r="AH315" i="4" a="1"/>
  <c r="AH315" i="4" s="1"/>
  <c r="AD315" i="4"/>
  <c r="AC315" i="4"/>
  <c r="AB315" i="4"/>
  <c r="AA315" i="4" a="1"/>
  <c r="AA315" i="4" s="1"/>
  <c r="AI315" i="4"/>
  <c r="AF315" i="4" a="1"/>
  <c r="AF315" i="4" s="1"/>
  <c r="AE315" i="4"/>
  <c r="Z315" i="4" a="1"/>
  <c r="Z315" i="4" s="1"/>
  <c r="F314" i="4" a="1"/>
  <c r="F314" i="4" s="1"/>
  <c r="D331" i="10" s="1"/>
  <c r="N315" i="4" a="1"/>
  <c r="N315" i="4" s="1"/>
  <c r="G315" i="4"/>
  <c r="E332" i="10" s="1"/>
  <c r="J315" i="4"/>
  <c r="M315" i="4"/>
  <c r="K315" i="4"/>
  <c r="L315" i="4"/>
  <c r="H315" i="4" a="1"/>
  <c r="H315" i="4" s="1"/>
  <c r="I315" i="4" a="1"/>
  <c r="I315" i="4" s="1"/>
  <c r="E314" i="4"/>
  <c r="C331" i="10" s="1"/>
  <c r="Q314" i="4"/>
  <c r="T314" i="4" a="1"/>
  <c r="T314" i="4" s="1"/>
  <c r="S314" i="4" a="1"/>
  <c r="S314" i="4" s="1"/>
  <c r="R314" i="4" a="1"/>
  <c r="R314" i="4" s="1"/>
  <c r="U314" i="4" a="1"/>
  <c r="U314" i="4" s="1"/>
  <c r="B315" i="4"/>
  <c r="V315" i="4" s="1" a="1"/>
  <c r="V315" i="4" s="1"/>
  <c r="C315" i="4"/>
  <c r="W315" i="4"/>
  <c r="A316" i="4"/>
  <c r="K328" i="10"/>
  <c r="B330" i="10"/>
  <c r="L327" i="10"/>
  <c r="X311" i="4"/>
  <c r="H330" i="10"/>
  <c r="AJ312" i="4"/>
  <c r="P316" i="4" l="1" a="1"/>
  <c r="P316" i="4" s="1"/>
  <c r="O316" i="4" a="1"/>
  <c r="O316" i="4" s="1"/>
  <c r="AG315" i="4"/>
  <c r="Y314" i="4"/>
  <c r="F331" i="10" s="1"/>
  <c r="AH316" i="4" a="1"/>
  <c r="AH316" i="4" s="1"/>
  <c r="AE316" i="4"/>
  <c r="AD316" i="4"/>
  <c r="AC316" i="4"/>
  <c r="AB316" i="4"/>
  <c r="AA316" i="4" a="1"/>
  <c r="AA316" i="4" s="1"/>
  <c r="Z316" i="4" a="1"/>
  <c r="Z316" i="4" s="1"/>
  <c r="AI316" i="4"/>
  <c r="AF316" i="4" a="1"/>
  <c r="AF316" i="4" s="1"/>
  <c r="F315" i="4" a="1"/>
  <c r="F315" i="4" s="1"/>
  <c r="D332" i="10" s="1"/>
  <c r="N316" i="4" a="1"/>
  <c r="N316" i="4" s="1"/>
  <c r="G316" i="4"/>
  <c r="E333" i="10" s="1"/>
  <c r="J316" i="4"/>
  <c r="K316" i="4"/>
  <c r="M316" i="4"/>
  <c r="L316" i="4"/>
  <c r="H316" i="4" a="1"/>
  <c r="H316" i="4" s="1"/>
  <c r="I316" i="4" a="1"/>
  <c r="I316" i="4" s="1"/>
  <c r="E315" i="4"/>
  <c r="C332" i="10" s="1"/>
  <c r="Q315" i="4"/>
  <c r="T315" i="4" a="1"/>
  <c r="T315" i="4" s="1"/>
  <c r="S315" i="4" a="1"/>
  <c r="S315" i="4" s="1"/>
  <c r="R315" i="4" a="1"/>
  <c r="R315" i="4" s="1"/>
  <c r="U315" i="4" a="1"/>
  <c r="U315" i="4" s="1"/>
  <c r="B316" i="4"/>
  <c r="V316" i="4" s="1" a="1"/>
  <c r="V316" i="4" s="1"/>
  <c r="C316" i="4"/>
  <c r="W316" i="4"/>
  <c r="A317" i="4"/>
  <c r="B331" i="10"/>
  <c r="G329" i="10"/>
  <c r="K329" i="10" s="1"/>
  <c r="L328" i="10"/>
  <c r="X312" i="4"/>
  <c r="H331" i="10"/>
  <c r="AJ313" i="4"/>
  <c r="G330" i="10" s="1"/>
  <c r="B332" i="10"/>
  <c r="P317" i="4" l="1" a="1"/>
  <c r="P317" i="4" s="1"/>
  <c r="O317" i="4" a="1"/>
  <c r="O317" i="4" s="1"/>
  <c r="AG316" i="4"/>
  <c r="Y315" i="4"/>
  <c r="F332" i="10" s="1"/>
  <c r="AH317" i="4" a="1"/>
  <c r="AH317" i="4" s="1"/>
  <c r="AF317" i="4" a="1"/>
  <c r="AF317" i="4" s="1"/>
  <c r="AE317" i="4"/>
  <c r="AD317" i="4"/>
  <c r="AC317" i="4"/>
  <c r="AB317" i="4"/>
  <c r="AA317" i="4" a="1"/>
  <c r="AA317" i="4" s="1"/>
  <c r="Z317" i="4" a="1"/>
  <c r="Z317" i="4" s="1"/>
  <c r="AI317" i="4"/>
  <c r="F316" i="4" a="1"/>
  <c r="F316" i="4" s="1"/>
  <c r="D333" i="10" s="1"/>
  <c r="N317" i="4" a="1"/>
  <c r="N317" i="4" s="1"/>
  <c r="G317" i="4"/>
  <c r="E334" i="10" s="1"/>
  <c r="J317" i="4"/>
  <c r="K317" i="4"/>
  <c r="L317" i="4"/>
  <c r="M317" i="4"/>
  <c r="H317" i="4" a="1"/>
  <c r="H317" i="4" s="1"/>
  <c r="I317" i="4" a="1"/>
  <c r="I317" i="4" s="1"/>
  <c r="E316" i="4"/>
  <c r="C333" i="10" s="1"/>
  <c r="Q316" i="4"/>
  <c r="T316" i="4" a="1"/>
  <c r="T316" i="4" s="1"/>
  <c r="S316" i="4" a="1"/>
  <c r="S316" i="4" s="1"/>
  <c r="R316" i="4" a="1"/>
  <c r="R316" i="4" s="1"/>
  <c r="U316" i="4" a="1"/>
  <c r="U316" i="4" s="1"/>
  <c r="B317" i="4"/>
  <c r="V317" i="4" s="1" a="1"/>
  <c r="V317" i="4" s="1"/>
  <c r="C317" i="4"/>
  <c r="W317" i="4"/>
  <c r="A318" i="4"/>
  <c r="K330" i="10"/>
  <c r="L329" i="10"/>
  <c r="X313" i="4"/>
  <c r="H332" i="10"/>
  <c r="AJ314" i="4"/>
  <c r="P318" i="4" l="1" a="1"/>
  <c r="P318" i="4" s="1"/>
  <c r="O318" i="4" a="1"/>
  <c r="O318" i="4" s="1"/>
  <c r="AG317" i="4"/>
  <c r="Y316" i="4"/>
  <c r="F333" i="10" s="1"/>
  <c r="AH318" i="4" a="1"/>
  <c r="AH318" i="4" s="1"/>
  <c r="AI318" i="4"/>
  <c r="AF318" i="4" a="1"/>
  <c r="AF318" i="4" s="1"/>
  <c r="AE318" i="4"/>
  <c r="AD318" i="4"/>
  <c r="AC318" i="4"/>
  <c r="AA318" i="4" a="1"/>
  <c r="AA318" i="4" s="1"/>
  <c r="Z318" i="4" a="1"/>
  <c r="Z318" i="4" s="1"/>
  <c r="AB318" i="4"/>
  <c r="F317" i="4" a="1"/>
  <c r="F317" i="4" s="1"/>
  <c r="D334" i="10" s="1"/>
  <c r="N318" i="4" a="1"/>
  <c r="N318" i="4" s="1"/>
  <c r="G318" i="4"/>
  <c r="E335" i="10" s="1"/>
  <c r="J318" i="4"/>
  <c r="K318" i="4"/>
  <c r="L318" i="4"/>
  <c r="M318" i="4"/>
  <c r="I318" i="4" a="1"/>
  <c r="I318" i="4" s="1"/>
  <c r="H318" i="4" a="1"/>
  <c r="H318" i="4" s="1"/>
  <c r="E317" i="4"/>
  <c r="C334" i="10" s="1"/>
  <c r="Q317" i="4"/>
  <c r="T317" i="4" a="1"/>
  <c r="T317" i="4" s="1"/>
  <c r="S317" i="4" a="1"/>
  <c r="S317" i="4" s="1"/>
  <c r="R317" i="4" a="1"/>
  <c r="R317" i="4" s="1"/>
  <c r="U317" i="4" a="1"/>
  <c r="U317" i="4" s="1"/>
  <c r="B318" i="4"/>
  <c r="V318" i="4" s="1" a="1"/>
  <c r="V318" i="4" s="1"/>
  <c r="C318" i="4"/>
  <c r="W318" i="4"/>
  <c r="A319" i="4"/>
  <c r="B333" i="10"/>
  <c r="G331" i="10"/>
  <c r="K331" i="10" s="1"/>
  <c r="L330" i="10"/>
  <c r="X314" i="4"/>
  <c r="H333" i="10"/>
  <c r="AJ315" i="4"/>
  <c r="G332" i="10" s="1"/>
  <c r="B334" i="10"/>
  <c r="P319" i="4" l="1" a="1"/>
  <c r="P319" i="4" s="1"/>
  <c r="O319" i="4" a="1"/>
  <c r="O319" i="4" s="1"/>
  <c r="AG318" i="4"/>
  <c r="Y317" i="4"/>
  <c r="F334" i="10" s="1"/>
  <c r="AH319" i="4" a="1"/>
  <c r="AH319" i="4" s="1"/>
  <c r="AI319" i="4"/>
  <c r="AF319" i="4" a="1"/>
  <c r="AF319" i="4" s="1"/>
  <c r="AE319" i="4"/>
  <c r="AC319" i="4"/>
  <c r="AB319" i="4"/>
  <c r="AA319" i="4" a="1"/>
  <c r="AA319" i="4" s="1"/>
  <c r="AD319" i="4"/>
  <c r="Z319" i="4" a="1"/>
  <c r="Z319" i="4" s="1"/>
  <c r="F318" i="4" a="1"/>
  <c r="F318" i="4" s="1"/>
  <c r="D335" i="10" s="1"/>
  <c r="N319" i="4" a="1"/>
  <c r="N319" i="4" s="1"/>
  <c r="G319" i="4"/>
  <c r="E336" i="10" s="1"/>
  <c r="K319" i="4"/>
  <c r="J319" i="4"/>
  <c r="L319" i="4"/>
  <c r="M319" i="4"/>
  <c r="H319" i="4" a="1"/>
  <c r="H319" i="4" s="1"/>
  <c r="I319" i="4" a="1"/>
  <c r="I319" i="4" s="1"/>
  <c r="E318" i="4"/>
  <c r="C335" i="10" s="1"/>
  <c r="Q318" i="4"/>
  <c r="T318" i="4" a="1"/>
  <c r="T318" i="4" s="1"/>
  <c r="S318" i="4" a="1"/>
  <c r="S318" i="4" s="1"/>
  <c r="R318" i="4" a="1"/>
  <c r="R318" i="4" s="1"/>
  <c r="U318" i="4" a="1"/>
  <c r="U318" i="4" s="1"/>
  <c r="B319" i="4"/>
  <c r="V319" i="4" s="1" a="1"/>
  <c r="V319" i="4" s="1"/>
  <c r="C319" i="4"/>
  <c r="W319" i="4"/>
  <c r="A320" i="4"/>
  <c r="K332" i="10"/>
  <c r="L331" i="10"/>
  <c r="X315" i="4"/>
  <c r="H334" i="10"/>
  <c r="AJ316" i="4"/>
  <c r="P320" i="4" l="1" a="1"/>
  <c r="P320" i="4" s="1"/>
  <c r="O320" i="4" a="1"/>
  <c r="O320" i="4" s="1"/>
  <c r="AG319" i="4"/>
  <c r="Y318" i="4"/>
  <c r="F335" i="10" s="1"/>
  <c r="AH320" i="4" a="1"/>
  <c r="AH320" i="4" s="1"/>
  <c r="AA320" i="4" a="1"/>
  <c r="AA320" i="4" s="1"/>
  <c r="Z320" i="4" a="1"/>
  <c r="Z320" i="4" s="1"/>
  <c r="AI320" i="4"/>
  <c r="AE320" i="4"/>
  <c r="AD320" i="4"/>
  <c r="AC320" i="4"/>
  <c r="AB320" i="4"/>
  <c r="AF320" i="4" a="1"/>
  <c r="AF320" i="4" s="1"/>
  <c r="F319" i="4" a="1"/>
  <c r="F319" i="4" s="1"/>
  <c r="D336" i="10" s="1"/>
  <c r="N320" i="4" a="1"/>
  <c r="N320" i="4" s="1"/>
  <c r="G320" i="4"/>
  <c r="E337" i="10" s="1"/>
  <c r="K320" i="4"/>
  <c r="L320" i="4"/>
  <c r="M320" i="4"/>
  <c r="I320" i="4" a="1"/>
  <c r="I320" i="4" s="1"/>
  <c r="J320" i="4"/>
  <c r="H320" i="4" a="1"/>
  <c r="H320" i="4" s="1"/>
  <c r="E319" i="4"/>
  <c r="C336" i="10" s="1"/>
  <c r="Q319" i="4"/>
  <c r="T319" i="4" a="1"/>
  <c r="T319" i="4" s="1"/>
  <c r="S319" i="4" a="1"/>
  <c r="S319" i="4" s="1"/>
  <c r="R319" i="4" a="1"/>
  <c r="R319" i="4" s="1"/>
  <c r="U319" i="4" a="1"/>
  <c r="U319" i="4" s="1"/>
  <c r="B320" i="4"/>
  <c r="V320" i="4" s="1" a="1"/>
  <c r="V320" i="4" s="1"/>
  <c r="C320" i="4"/>
  <c r="W320" i="4"/>
  <c r="A321" i="4"/>
  <c r="B335" i="10"/>
  <c r="G333" i="10"/>
  <c r="K333" i="10" s="1"/>
  <c r="L332" i="10"/>
  <c r="X316" i="4"/>
  <c r="AJ317" i="4"/>
  <c r="H335" i="10"/>
  <c r="B336" i="10"/>
  <c r="P321" i="4" l="1" a="1"/>
  <c r="P321" i="4" s="1"/>
  <c r="O321" i="4" a="1"/>
  <c r="O321" i="4" s="1"/>
  <c r="AG320" i="4"/>
  <c r="Y319" i="4"/>
  <c r="F336" i="10" s="1"/>
  <c r="AH321" i="4" a="1"/>
  <c r="AH321" i="4" s="1"/>
  <c r="AA321" i="4" a="1"/>
  <c r="AA321" i="4" s="1"/>
  <c r="Z321" i="4" a="1"/>
  <c r="Z321" i="4" s="1"/>
  <c r="AI321" i="4"/>
  <c r="AF321" i="4" a="1"/>
  <c r="AF321" i="4" s="1"/>
  <c r="AE321" i="4"/>
  <c r="AD321" i="4"/>
  <c r="AC321" i="4"/>
  <c r="AB321" i="4"/>
  <c r="F320" i="4" a="1"/>
  <c r="F320" i="4" s="1"/>
  <c r="D337" i="10" s="1"/>
  <c r="N321" i="4" a="1"/>
  <c r="N321" i="4" s="1"/>
  <c r="G321" i="4"/>
  <c r="E338" i="10" s="1"/>
  <c r="J321" i="4"/>
  <c r="K321" i="4"/>
  <c r="M321" i="4"/>
  <c r="H321" i="4" a="1"/>
  <c r="H321" i="4" s="1"/>
  <c r="I321" i="4" a="1"/>
  <c r="I321" i="4" s="1"/>
  <c r="L321" i="4"/>
  <c r="E320" i="4"/>
  <c r="C337" i="10" s="1"/>
  <c r="Q320" i="4"/>
  <c r="T320" i="4" a="1"/>
  <c r="T320" i="4" s="1"/>
  <c r="R320" i="4" a="1"/>
  <c r="R320" i="4" s="1"/>
  <c r="S320" i="4" a="1"/>
  <c r="S320" i="4" s="1"/>
  <c r="U320" i="4" a="1"/>
  <c r="U320" i="4" s="1"/>
  <c r="B321" i="4"/>
  <c r="V321" i="4" s="1" a="1"/>
  <c r="V321" i="4" s="1"/>
  <c r="C321" i="4"/>
  <c r="W321" i="4"/>
  <c r="A322" i="4"/>
  <c r="G334" i="10"/>
  <c r="K334" i="10" s="1"/>
  <c r="L333" i="10"/>
  <c r="X317" i="4"/>
  <c r="H336" i="10"/>
  <c r="AJ318" i="4"/>
  <c r="G335" i="10" s="1"/>
  <c r="P322" i="4" l="1" a="1"/>
  <c r="P322" i="4" s="1"/>
  <c r="O322" i="4" a="1"/>
  <c r="O322" i="4" s="1"/>
  <c r="AG321" i="4"/>
  <c r="Y320" i="4"/>
  <c r="F337" i="10" s="1"/>
  <c r="AH322" i="4" a="1"/>
  <c r="AH322" i="4" s="1"/>
  <c r="AB322" i="4"/>
  <c r="AA322" i="4" a="1"/>
  <c r="AA322" i="4" s="1"/>
  <c r="Z322" i="4" a="1"/>
  <c r="Z322" i="4" s="1"/>
  <c r="AF322" i="4" a="1"/>
  <c r="AF322" i="4" s="1"/>
  <c r="AE322" i="4"/>
  <c r="AD322" i="4"/>
  <c r="AI322" i="4"/>
  <c r="AC322" i="4"/>
  <c r="F321" i="4" a="1"/>
  <c r="F321" i="4" s="1"/>
  <c r="D338" i="10" s="1"/>
  <c r="N322" i="4" a="1"/>
  <c r="N322" i="4" s="1"/>
  <c r="G322" i="4"/>
  <c r="E339" i="10" s="1"/>
  <c r="J322" i="4"/>
  <c r="K322" i="4"/>
  <c r="M322" i="4"/>
  <c r="L322" i="4"/>
  <c r="I322" i="4" a="1"/>
  <c r="I322" i="4" s="1"/>
  <c r="H322" i="4" a="1"/>
  <c r="H322" i="4" s="1"/>
  <c r="E321" i="4"/>
  <c r="C338" i="10" s="1"/>
  <c r="Q321" i="4"/>
  <c r="T321" i="4" a="1"/>
  <c r="T321" i="4" s="1"/>
  <c r="S321" i="4" a="1"/>
  <c r="S321" i="4" s="1"/>
  <c r="R321" i="4" a="1"/>
  <c r="R321" i="4" s="1"/>
  <c r="U321" i="4" a="1"/>
  <c r="U321" i="4" s="1"/>
  <c r="B322" i="4"/>
  <c r="V322" i="4" s="1" a="1"/>
  <c r="V322" i="4" s="1"/>
  <c r="C322" i="4"/>
  <c r="W322" i="4"/>
  <c r="A323" i="4"/>
  <c r="K335" i="10"/>
  <c r="B337" i="10"/>
  <c r="L334" i="10"/>
  <c r="X318" i="4"/>
  <c r="H337" i="10"/>
  <c r="AJ319" i="4"/>
  <c r="P323" i="4" l="1" a="1"/>
  <c r="P323" i="4" s="1"/>
  <c r="O323" i="4" a="1"/>
  <c r="O323" i="4" s="1"/>
  <c r="AG322" i="4"/>
  <c r="Y321" i="4"/>
  <c r="F338" i="10" s="1"/>
  <c r="AH323" i="4" a="1"/>
  <c r="AH323" i="4" s="1"/>
  <c r="AC323" i="4"/>
  <c r="AB323" i="4"/>
  <c r="AA323" i="4" a="1"/>
  <c r="AA323" i="4" s="1"/>
  <c r="Z323" i="4" a="1"/>
  <c r="Z323" i="4" s="1"/>
  <c r="AI323" i="4"/>
  <c r="AF323" i="4" a="1"/>
  <c r="AF323" i="4" s="1"/>
  <c r="AE323" i="4"/>
  <c r="AD323" i="4"/>
  <c r="F322" i="4" a="1"/>
  <c r="F322" i="4" s="1"/>
  <c r="D339" i="10" s="1"/>
  <c r="N323" i="4" a="1"/>
  <c r="N323" i="4" s="1"/>
  <c r="G323" i="4"/>
  <c r="E340" i="10" s="1"/>
  <c r="K323" i="4"/>
  <c r="J323" i="4"/>
  <c r="M323" i="4"/>
  <c r="L323" i="4"/>
  <c r="I323" i="4" a="1"/>
  <c r="I323" i="4" s="1"/>
  <c r="H323" i="4" a="1"/>
  <c r="H323" i="4" s="1"/>
  <c r="E322" i="4"/>
  <c r="C339" i="10" s="1"/>
  <c r="Q322" i="4"/>
  <c r="T322" i="4" a="1"/>
  <c r="T322" i="4" s="1"/>
  <c r="S322" i="4" a="1"/>
  <c r="S322" i="4" s="1"/>
  <c r="R322" i="4" a="1"/>
  <c r="R322" i="4" s="1"/>
  <c r="U322" i="4" a="1"/>
  <c r="U322" i="4" s="1"/>
  <c r="B323" i="4"/>
  <c r="V323" i="4" s="1" a="1"/>
  <c r="V323" i="4" s="1"/>
  <c r="C323" i="4"/>
  <c r="W323" i="4"/>
  <c r="A324" i="4"/>
  <c r="B338" i="10"/>
  <c r="G336" i="10"/>
  <c r="K336" i="10" s="1"/>
  <c r="L335" i="10"/>
  <c r="X319" i="4"/>
  <c r="H338" i="10"/>
  <c r="AJ320" i="4"/>
  <c r="G337" i="10" s="1"/>
  <c r="P324" i="4" l="1" a="1"/>
  <c r="P324" i="4" s="1"/>
  <c r="O324" i="4" a="1"/>
  <c r="O324" i="4" s="1"/>
  <c r="AG323" i="4"/>
  <c r="Y322" i="4"/>
  <c r="F339" i="10" s="1"/>
  <c r="AH324" i="4" a="1"/>
  <c r="AH324" i="4" s="1"/>
  <c r="AE324" i="4"/>
  <c r="AD324" i="4"/>
  <c r="AC324" i="4"/>
  <c r="AB324" i="4"/>
  <c r="AA324" i="4" a="1"/>
  <c r="AA324" i="4" s="1"/>
  <c r="AI324" i="4"/>
  <c r="Z324" i="4" a="1"/>
  <c r="Z324" i="4" s="1"/>
  <c r="AF324" i="4" a="1"/>
  <c r="AF324" i="4" s="1"/>
  <c r="F323" i="4" a="1"/>
  <c r="F323" i="4" s="1"/>
  <c r="D340" i="10" s="1"/>
  <c r="N324" i="4" a="1"/>
  <c r="N324" i="4" s="1"/>
  <c r="G324" i="4"/>
  <c r="E341" i="10" s="1"/>
  <c r="K324" i="4"/>
  <c r="J324" i="4"/>
  <c r="M324" i="4"/>
  <c r="L324" i="4"/>
  <c r="I324" i="4" a="1"/>
  <c r="I324" i="4" s="1"/>
  <c r="H324" i="4" a="1"/>
  <c r="H324" i="4" s="1"/>
  <c r="E323" i="4"/>
  <c r="C340" i="10" s="1"/>
  <c r="Q323" i="4"/>
  <c r="T323" i="4" a="1"/>
  <c r="T323" i="4" s="1"/>
  <c r="S323" i="4" a="1"/>
  <c r="S323" i="4" s="1"/>
  <c r="R323" i="4" a="1"/>
  <c r="R323" i="4" s="1"/>
  <c r="U323" i="4" a="1"/>
  <c r="U323" i="4" s="1"/>
  <c r="B324" i="4"/>
  <c r="V324" i="4" s="1" a="1"/>
  <c r="V324" i="4" s="1"/>
  <c r="C324" i="4"/>
  <c r="W324" i="4"/>
  <c r="A325" i="4"/>
  <c r="K337" i="10"/>
  <c r="B339" i="10"/>
  <c r="L336" i="10"/>
  <c r="X320" i="4"/>
  <c r="H339" i="10"/>
  <c r="AJ321" i="4"/>
  <c r="P325" i="4" l="1" a="1"/>
  <c r="P325" i="4" s="1"/>
  <c r="O325" i="4" a="1"/>
  <c r="O325" i="4" s="1"/>
  <c r="AG324" i="4"/>
  <c r="Y323" i="4"/>
  <c r="F340" i="10" s="1"/>
  <c r="AH325" i="4" a="1"/>
  <c r="AH325" i="4" s="1"/>
  <c r="AF325" i="4" a="1"/>
  <c r="AF325" i="4" s="1"/>
  <c r="AE325" i="4"/>
  <c r="AD325" i="4"/>
  <c r="AC325" i="4"/>
  <c r="AB325" i="4"/>
  <c r="AA325" i="4" a="1"/>
  <c r="AA325" i="4" s="1"/>
  <c r="Z325" i="4" a="1"/>
  <c r="Z325" i="4" s="1"/>
  <c r="AI325" i="4"/>
  <c r="F324" i="4" a="1"/>
  <c r="F324" i="4" s="1"/>
  <c r="D341" i="10" s="1"/>
  <c r="N325" i="4" a="1"/>
  <c r="N325" i="4" s="1"/>
  <c r="G325" i="4"/>
  <c r="E342" i="10" s="1"/>
  <c r="K325" i="4"/>
  <c r="J325" i="4"/>
  <c r="M325" i="4"/>
  <c r="L325" i="4"/>
  <c r="H325" i="4" a="1"/>
  <c r="H325" i="4" s="1"/>
  <c r="I325" i="4" a="1"/>
  <c r="I325" i="4" s="1"/>
  <c r="E324" i="4"/>
  <c r="C341" i="10" s="1"/>
  <c r="Q324" i="4"/>
  <c r="T324" i="4" a="1"/>
  <c r="T324" i="4" s="1"/>
  <c r="S324" i="4" a="1"/>
  <c r="S324" i="4" s="1"/>
  <c r="R324" i="4" a="1"/>
  <c r="R324" i="4" s="1"/>
  <c r="U324" i="4" a="1"/>
  <c r="U324" i="4" s="1"/>
  <c r="B325" i="4"/>
  <c r="V325" i="4" s="1" a="1"/>
  <c r="V325" i="4" s="1"/>
  <c r="C325" i="4"/>
  <c r="W325" i="4"/>
  <c r="A326" i="4"/>
  <c r="B340" i="10"/>
  <c r="G338" i="10"/>
  <c r="K338" i="10" s="1"/>
  <c r="L337" i="10"/>
  <c r="X321" i="4"/>
  <c r="H340" i="10"/>
  <c r="AJ322" i="4"/>
  <c r="G339" i="10" s="1"/>
  <c r="P326" i="4" l="1" a="1"/>
  <c r="P326" i="4" s="1"/>
  <c r="O326" i="4" a="1"/>
  <c r="O326" i="4" s="1"/>
  <c r="AG325" i="4"/>
  <c r="Y324" i="4"/>
  <c r="F341" i="10" s="1"/>
  <c r="AH326" i="4" a="1"/>
  <c r="AH326" i="4" s="1"/>
  <c r="AI326" i="4"/>
  <c r="AF326" i="4" a="1"/>
  <c r="AF326" i="4" s="1"/>
  <c r="AE326" i="4"/>
  <c r="AD326" i="4"/>
  <c r="AC326" i="4"/>
  <c r="AA326" i="4" a="1"/>
  <c r="AA326" i="4" s="1"/>
  <c r="Z326" i="4" a="1"/>
  <c r="Z326" i="4" s="1"/>
  <c r="AB326" i="4"/>
  <c r="F325" i="4" a="1"/>
  <c r="F325" i="4" s="1"/>
  <c r="D342" i="10" s="1"/>
  <c r="N326" i="4" a="1"/>
  <c r="N326" i="4" s="1"/>
  <c r="G326" i="4"/>
  <c r="E343" i="10" s="1"/>
  <c r="K326" i="4"/>
  <c r="J326" i="4"/>
  <c r="L326" i="4"/>
  <c r="M326" i="4"/>
  <c r="H326" i="4" a="1"/>
  <c r="H326" i="4" s="1"/>
  <c r="I326" i="4" a="1"/>
  <c r="I326" i="4" s="1"/>
  <c r="E325" i="4"/>
  <c r="C342" i="10" s="1"/>
  <c r="Q325" i="4"/>
  <c r="S325" i="4" a="1"/>
  <c r="S325" i="4" s="1"/>
  <c r="T325" i="4" a="1"/>
  <c r="T325" i="4" s="1"/>
  <c r="R325" i="4" a="1"/>
  <c r="R325" i="4" s="1"/>
  <c r="U325" i="4" a="1"/>
  <c r="U325" i="4" s="1"/>
  <c r="B326" i="4"/>
  <c r="V326" i="4" s="1" a="1"/>
  <c r="V326" i="4" s="1"/>
  <c r="C326" i="4"/>
  <c r="W326" i="4"/>
  <c r="A327" i="4"/>
  <c r="K339" i="10"/>
  <c r="B341" i="10"/>
  <c r="L338" i="10"/>
  <c r="X322" i="4"/>
  <c r="H341" i="10"/>
  <c r="AJ323" i="4"/>
  <c r="P327" i="4" l="1" a="1"/>
  <c r="P327" i="4" s="1"/>
  <c r="O327" i="4" a="1"/>
  <c r="O327" i="4" s="1"/>
  <c r="AG326" i="4"/>
  <c r="Y325" i="4"/>
  <c r="F342" i="10" s="1"/>
  <c r="AH327" i="4" a="1"/>
  <c r="AH327" i="4" s="1"/>
  <c r="AI327" i="4"/>
  <c r="AF327" i="4" a="1"/>
  <c r="AF327" i="4" s="1"/>
  <c r="AE327" i="4"/>
  <c r="AD327" i="4"/>
  <c r="AB327" i="4"/>
  <c r="AA327" i="4" a="1"/>
  <c r="AA327" i="4" s="1"/>
  <c r="Z327" i="4" a="1"/>
  <c r="Z327" i="4" s="1"/>
  <c r="AC327" i="4"/>
  <c r="F326" i="4" a="1"/>
  <c r="F326" i="4" s="1"/>
  <c r="D343" i="10" s="1"/>
  <c r="N327" i="4" a="1"/>
  <c r="N327" i="4" s="1"/>
  <c r="G327" i="4"/>
  <c r="E344" i="10" s="1"/>
  <c r="K327" i="4"/>
  <c r="J327" i="4"/>
  <c r="M327" i="4"/>
  <c r="L327" i="4"/>
  <c r="I327" i="4" a="1"/>
  <c r="I327" i="4" s="1"/>
  <c r="H327" i="4" a="1"/>
  <c r="H327" i="4" s="1"/>
  <c r="E326" i="4"/>
  <c r="C343" i="10" s="1"/>
  <c r="Q326" i="4"/>
  <c r="T326" i="4" a="1"/>
  <c r="T326" i="4" s="1"/>
  <c r="S326" i="4" a="1"/>
  <c r="S326" i="4" s="1"/>
  <c r="R326" i="4" a="1"/>
  <c r="R326" i="4" s="1"/>
  <c r="U326" i="4" a="1"/>
  <c r="U326" i="4" s="1"/>
  <c r="B327" i="4"/>
  <c r="V327" i="4" s="1" a="1"/>
  <c r="V327" i="4" s="1"/>
  <c r="C327" i="4"/>
  <c r="W327" i="4"/>
  <c r="A328" i="4"/>
  <c r="B342" i="10"/>
  <c r="G340" i="10"/>
  <c r="K340" i="10" s="1"/>
  <c r="L339" i="10"/>
  <c r="X323" i="4"/>
  <c r="H342" i="10"/>
  <c r="AJ324" i="4"/>
  <c r="P328" i="4" l="1" a="1"/>
  <c r="P328" i="4" s="1"/>
  <c r="O328" i="4" a="1"/>
  <c r="O328" i="4" s="1"/>
  <c r="AG327" i="4"/>
  <c r="Y326" i="4"/>
  <c r="F343" i="10" s="1"/>
  <c r="AH328" i="4" a="1"/>
  <c r="AH328" i="4" s="1"/>
  <c r="Z328" i="4" a="1"/>
  <c r="Z328" i="4" s="1"/>
  <c r="AI328" i="4"/>
  <c r="AF328" i="4" a="1"/>
  <c r="AF328" i="4" s="1"/>
  <c r="AD328" i="4"/>
  <c r="AC328" i="4"/>
  <c r="AB328" i="4"/>
  <c r="AA328" i="4" a="1"/>
  <c r="AA328" i="4" s="1"/>
  <c r="AE328" i="4"/>
  <c r="F327" i="4" a="1"/>
  <c r="F327" i="4" s="1"/>
  <c r="D344" i="10" s="1"/>
  <c r="N328" i="4" a="1"/>
  <c r="N328" i="4" s="1"/>
  <c r="G328" i="4"/>
  <c r="E345" i="10" s="1"/>
  <c r="K328" i="4"/>
  <c r="J328" i="4"/>
  <c r="L328" i="4"/>
  <c r="M328" i="4"/>
  <c r="I328" i="4" a="1"/>
  <c r="I328" i="4" s="1"/>
  <c r="H328" i="4" a="1"/>
  <c r="H328" i="4" s="1"/>
  <c r="E327" i="4"/>
  <c r="C344" i="10" s="1"/>
  <c r="Q327" i="4"/>
  <c r="T327" i="4" a="1"/>
  <c r="T327" i="4" s="1"/>
  <c r="S327" i="4" a="1"/>
  <c r="S327" i="4" s="1"/>
  <c r="R327" i="4" a="1"/>
  <c r="R327" i="4" s="1"/>
  <c r="U327" i="4" a="1"/>
  <c r="U327" i="4" s="1"/>
  <c r="B328" i="4"/>
  <c r="V328" i="4" s="1" a="1"/>
  <c r="V328" i="4" s="1"/>
  <c r="C328" i="4"/>
  <c r="W328" i="4"/>
  <c r="A329" i="4"/>
  <c r="B343" i="10"/>
  <c r="G341" i="10"/>
  <c r="K341" i="10" s="1"/>
  <c r="L340" i="10"/>
  <c r="X324" i="4"/>
  <c r="H343" i="10"/>
  <c r="AJ325" i="4"/>
  <c r="G342" i="10" s="1"/>
  <c r="P329" i="4" l="1" a="1"/>
  <c r="P329" i="4" s="1"/>
  <c r="O329" i="4" a="1"/>
  <c r="O329" i="4" s="1"/>
  <c r="AG328" i="4"/>
  <c r="Y327" i="4"/>
  <c r="F344" i="10" s="1"/>
  <c r="AH329" i="4" a="1"/>
  <c r="AH329" i="4" s="1"/>
  <c r="AA329" i="4" a="1"/>
  <c r="AA329" i="4" s="1"/>
  <c r="Z329" i="4" a="1"/>
  <c r="Z329" i="4" s="1"/>
  <c r="AI329" i="4"/>
  <c r="AF329" i="4" a="1"/>
  <c r="AF329" i="4" s="1"/>
  <c r="AE329" i="4"/>
  <c r="AD329" i="4"/>
  <c r="AC329" i="4"/>
  <c r="AB329" i="4"/>
  <c r="F328" i="4" a="1"/>
  <c r="F328" i="4" s="1"/>
  <c r="D345" i="10" s="1"/>
  <c r="N329" i="4" a="1"/>
  <c r="N329" i="4" s="1"/>
  <c r="J329" i="4"/>
  <c r="G329" i="4"/>
  <c r="E346" i="10" s="1"/>
  <c r="K329" i="4"/>
  <c r="M329" i="4"/>
  <c r="L329" i="4"/>
  <c r="H329" i="4" a="1"/>
  <c r="H329" i="4" s="1"/>
  <c r="I329" i="4" a="1"/>
  <c r="I329" i="4" s="1"/>
  <c r="E328" i="4"/>
  <c r="C345" i="10" s="1"/>
  <c r="Q328" i="4"/>
  <c r="T328" i="4" a="1"/>
  <c r="T328" i="4" s="1"/>
  <c r="S328" i="4" a="1"/>
  <c r="S328" i="4" s="1"/>
  <c r="R328" i="4" a="1"/>
  <c r="R328" i="4" s="1"/>
  <c r="U328" i="4" a="1"/>
  <c r="U328" i="4" s="1"/>
  <c r="B329" i="4"/>
  <c r="V329" i="4" s="1" a="1"/>
  <c r="V329" i="4" s="1"/>
  <c r="C329" i="4"/>
  <c r="W329" i="4"/>
  <c r="A330" i="4"/>
  <c r="K342" i="10"/>
  <c r="B344" i="10"/>
  <c r="L341" i="10"/>
  <c r="X325" i="4"/>
  <c r="H344" i="10"/>
  <c r="AJ326" i="4"/>
  <c r="P330" i="4" l="1" a="1"/>
  <c r="P330" i="4" s="1"/>
  <c r="O330" i="4" a="1"/>
  <c r="O330" i="4" s="1"/>
  <c r="AG329" i="4"/>
  <c r="Y328" i="4"/>
  <c r="F345" i="10" s="1"/>
  <c r="AH330" i="4" a="1"/>
  <c r="AH330" i="4" s="1"/>
  <c r="AC330" i="4"/>
  <c r="AB330" i="4"/>
  <c r="AA330" i="4" a="1"/>
  <c r="AA330" i="4" s="1"/>
  <c r="Z330" i="4" a="1"/>
  <c r="Z330" i="4" s="1"/>
  <c r="AI330" i="4"/>
  <c r="AF330" i="4" a="1"/>
  <c r="AF330" i="4" s="1"/>
  <c r="AE330" i="4"/>
  <c r="AD330" i="4"/>
  <c r="F329" i="4" a="1"/>
  <c r="F329" i="4" s="1"/>
  <c r="D346" i="10" s="1"/>
  <c r="N330" i="4" a="1"/>
  <c r="N330" i="4" s="1"/>
  <c r="G330" i="4"/>
  <c r="E347" i="10" s="1"/>
  <c r="J330" i="4"/>
  <c r="K330" i="4"/>
  <c r="L330" i="4"/>
  <c r="M330" i="4"/>
  <c r="I330" i="4" a="1"/>
  <c r="I330" i="4" s="1"/>
  <c r="H330" i="4" a="1"/>
  <c r="H330" i="4" s="1"/>
  <c r="E329" i="4"/>
  <c r="C346" i="10" s="1"/>
  <c r="Q329" i="4"/>
  <c r="T329" i="4" a="1"/>
  <c r="T329" i="4" s="1"/>
  <c r="S329" i="4" a="1"/>
  <c r="S329" i="4" s="1"/>
  <c r="R329" i="4" a="1"/>
  <c r="R329" i="4" s="1"/>
  <c r="U329" i="4" a="1"/>
  <c r="U329" i="4" s="1"/>
  <c r="B330" i="4"/>
  <c r="V330" i="4" s="1" a="1"/>
  <c r="V330" i="4" s="1"/>
  <c r="C330" i="4"/>
  <c r="W330" i="4"/>
  <c r="A331" i="4"/>
  <c r="B345" i="10"/>
  <c r="G343" i="10"/>
  <c r="K343" i="10" s="1"/>
  <c r="L342" i="10"/>
  <c r="X326" i="4"/>
  <c r="H345" i="10"/>
  <c r="AJ327" i="4"/>
  <c r="G344" i="10" s="1"/>
  <c r="P331" i="4" l="1" a="1"/>
  <c r="P331" i="4" s="1"/>
  <c r="O331" i="4" a="1"/>
  <c r="O331" i="4" s="1"/>
  <c r="AG330" i="4"/>
  <c r="Y329" i="4"/>
  <c r="F346" i="10" s="1"/>
  <c r="AH331" i="4" a="1"/>
  <c r="AH331" i="4" s="1"/>
  <c r="AF331" i="4" a="1"/>
  <c r="AF331" i="4" s="1"/>
  <c r="AE331" i="4"/>
  <c r="AD331" i="4"/>
  <c r="AC331" i="4"/>
  <c r="AB331" i="4"/>
  <c r="AA331" i="4" a="1"/>
  <c r="AA331" i="4" s="1"/>
  <c r="AI331" i="4"/>
  <c r="Z331" i="4" a="1"/>
  <c r="Z331" i="4" s="1"/>
  <c r="F330" i="4" a="1"/>
  <c r="F330" i="4" s="1"/>
  <c r="D347" i="10" s="1"/>
  <c r="N331" i="4" a="1"/>
  <c r="N331" i="4" s="1"/>
  <c r="G331" i="4"/>
  <c r="E348" i="10" s="1"/>
  <c r="J331" i="4"/>
  <c r="K331" i="4"/>
  <c r="L331" i="4"/>
  <c r="M331" i="4"/>
  <c r="H331" i="4" a="1"/>
  <c r="H331" i="4" s="1"/>
  <c r="I331" i="4" a="1"/>
  <c r="I331" i="4" s="1"/>
  <c r="E330" i="4"/>
  <c r="C347" i="10" s="1"/>
  <c r="Q330" i="4"/>
  <c r="T330" i="4" a="1"/>
  <c r="T330" i="4" s="1"/>
  <c r="S330" i="4" a="1"/>
  <c r="S330" i="4" s="1"/>
  <c r="R330" i="4" a="1"/>
  <c r="R330" i="4" s="1"/>
  <c r="U330" i="4" a="1"/>
  <c r="U330" i="4" s="1"/>
  <c r="B331" i="4"/>
  <c r="V331" i="4" s="1" a="1"/>
  <c r="V331" i="4" s="1"/>
  <c r="C331" i="4"/>
  <c r="W331" i="4"/>
  <c r="A332" i="4"/>
  <c r="K344" i="10"/>
  <c r="B346" i="10"/>
  <c r="L343" i="10"/>
  <c r="X327" i="4"/>
  <c r="AJ328" i="4"/>
  <c r="H346" i="10"/>
  <c r="P332" i="4" l="1" a="1"/>
  <c r="P332" i="4" s="1"/>
  <c r="O332" i="4" a="1"/>
  <c r="O332" i="4" s="1"/>
  <c r="AG331" i="4"/>
  <c r="Y330" i="4"/>
  <c r="F347" i="10" s="1"/>
  <c r="AH332" i="4" a="1"/>
  <c r="AH332" i="4" s="1"/>
  <c r="AI332" i="4"/>
  <c r="AF332" i="4" a="1"/>
  <c r="AF332" i="4" s="1"/>
  <c r="AE332" i="4"/>
  <c r="AD332" i="4"/>
  <c r="AC332" i="4"/>
  <c r="AA332" i="4" a="1"/>
  <c r="AA332" i="4" s="1"/>
  <c r="Z332" i="4" a="1"/>
  <c r="Z332" i="4" s="1"/>
  <c r="AB332" i="4"/>
  <c r="F331" i="4" a="1"/>
  <c r="F331" i="4" s="1"/>
  <c r="D348" i="10" s="1"/>
  <c r="N332" i="4" a="1"/>
  <c r="N332" i="4" s="1"/>
  <c r="G332" i="4"/>
  <c r="E349" i="10" s="1"/>
  <c r="J332" i="4"/>
  <c r="K332" i="4"/>
  <c r="M332" i="4"/>
  <c r="L332" i="4"/>
  <c r="I332" i="4" a="1"/>
  <c r="I332" i="4" s="1"/>
  <c r="H332" i="4" a="1"/>
  <c r="H332" i="4" s="1"/>
  <c r="E331" i="4"/>
  <c r="C348" i="10" s="1"/>
  <c r="Q331" i="4"/>
  <c r="T331" i="4" a="1"/>
  <c r="T331" i="4" s="1"/>
  <c r="S331" i="4" a="1"/>
  <c r="S331" i="4" s="1"/>
  <c r="R331" i="4" a="1"/>
  <c r="R331" i="4" s="1"/>
  <c r="U331" i="4" a="1"/>
  <c r="U331" i="4" s="1"/>
  <c r="B332" i="4"/>
  <c r="V332" i="4" s="1" a="1"/>
  <c r="V332" i="4" s="1"/>
  <c r="C332" i="4"/>
  <c r="W332" i="4"/>
  <c r="A333" i="4"/>
  <c r="B347" i="10"/>
  <c r="G345" i="10"/>
  <c r="K345" i="10" s="1"/>
  <c r="L344" i="10"/>
  <c r="X328" i="4"/>
  <c r="H347" i="10"/>
  <c r="AJ329" i="4"/>
  <c r="G346" i="10" s="1"/>
  <c r="P333" i="4" l="1" a="1"/>
  <c r="P333" i="4" s="1"/>
  <c r="O333" i="4" a="1"/>
  <c r="O333" i="4" s="1"/>
  <c r="AG332" i="4"/>
  <c r="Y331" i="4"/>
  <c r="F348" i="10" s="1"/>
  <c r="AH333" i="4" a="1"/>
  <c r="AH333" i="4" s="1"/>
  <c r="AI333" i="4"/>
  <c r="AF333" i="4" a="1"/>
  <c r="AF333" i="4" s="1"/>
  <c r="AE333" i="4"/>
  <c r="AD333" i="4"/>
  <c r="AB333" i="4"/>
  <c r="AA333" i="4" a="1"/>
  <c r="AA333" i="4" s="1"/>
  <c r="AC333" i="4"/>
  <c r="Z333" i="4" a="1"/>
  <c r="Z333" i="4" s="1"/>
  <c r="F332" i="4" a="1"/>
  <c r="F332" i="4" s="1"/>
  <c r="D349" i="10" s="1"/>
  <c r="N333" i="4" a="1"/>
  <c r="N333" i="4" s="1"/>
  <c r="G333" i="4"/>
  <c r="E350" i="10" s="1"/>
  <c r="J333" i="4"/>
  <c r="K333" i="4"/>
  <c r="L333" i="4"/>
  <c r="M333" i="4"/>
  <c r="H333" i="4" a="1"/>
  <c r="H333" i="4" s="1"/>
  <c r="I333" i="4" a="1"/>
  <c r="I333" i="4" s="1"/>
  <c r="E332" i="4"/>
  <c r="C349" i="10" s="1"/>
  <c r="Q332" i="4"/>
  <c r="T332" i="4" a="1"/>
  <c r="T332" i="4" s="1"/>
  <c r="S332" i="4" a="1"/>
  <c r="S332" i="4" s="1"/>
  <c r="R332" i="4" a="1"/>
  <c r="R332" i="4" s="1"/>
  <c r="U332" i="4" a="1"/>
  <c r="U332" i="4" s="1"/>
  <c r="B333" i="4"/>
  <c r="V333" i="4" s="1" a="1"/>
  <c r="V333" i="4" s="1"/>
  <c r="C333" i="4"/>
  <c r="W333" i="4"/>
  <c r="A334" i="4"/>
  <c r="K346" i="10"/>
  <c r="B348" i="10"/>
  <c r="L345" i="10"/>
  <c r="X329" i="4"/>
  <c r="H348" i="10"/>
  <c r="AJ330" i="4"/>
  <c r="P334" i="4" l="1" a="1"/>
  <c r="P334" i="4" s="1"/>
  <c r="O334" i="4" a="1"/>
  <c r="O334" i="4" s="1"/>
  <c r="AG333" i="4"/>
  <c r="Y332" i="4"/>
  <c r="F349" i="10" s="1"/>
  <c r="AH334" i="4" a="1"/>
  <c r="AH334" i="4" s="1"/>
  <c r="Z334" i="4" a="1"/>
  <c r="Z334" i="4" s="1"/>
  <c r="AI334" i="4"/>
  <c r="AF334" i="4" a="1"/>
  <c r="AF334" i="4" s="1"/>
  <c r="AD334" i="4"/>
  <c r="AC334" i="4"/>
  <c r="AB334" i="4"/>
  <c r="AA334" i="4" a="1"/>
  <c r="AA334" i="4" s="1"/>
  <c r="AE334" i="4"/>
  <c r="F333" i="4" a="1"/>
  <c r="F333" i="4" s="1"/>
  <c r="D350" i="10" s="1"/>
  <c r="N334" i="4" a="1"/>
  <c r="N334" i="4" s="1"/>
  <c r="G334" i="4"/>
  <c r="E351" i="10" s="1"/>
  <c r="J334" i="4"/>
  <c r="L334" i="4"/>
  <c r="M334" i="4"/>
  <c r="K334" i="4"/>
  <c r="H334" i="4" a="1"/>
  <c r="H334" i="4" s="1"/>
  <c r="I334" i="4" a="1"/>
  <c r="I334" i="4" s="1"/>
  <c r="E333" i="4"/>
  <c r="C350" i="10" s="1"/>
  <c r="Q333" i="4"/>
  <c r="T333" i="4" a="1"/>
  <c r="T333" i="4" s="1"/>
  <c r="S333" i="4" a="1"/>
  <c r="S333" i="4" s="1"/>
  <c r="R333" i="4" a="1"/>
  <c r="R333" i="4" s="1"/>
  <c r="U333" i="4" a="1"/>
  <c r="U333" i="4" s="1"/>
  <c r="B334" i="4"/>
  <c r="V334" i="4" s="1" a="1"/>
  <c r="V334" i="4" s="1"/>
  <c r="C334" i="4"/>
  <c r="W334" i="4"/>
  <c r="A335" i="4"/>
  <c r="B349" i="10"/>
  <c r="G347" i="10"/>
  <c r="K347" i="10" s="1"/>
  <c r="L346" i="10"/>
  <c r="X330" i="4"/>
  <c r="H349" i="10"/>
  <c r="AJ331" i="4"/>
  <c r="P335" i="4" l="1" a="1"/>
  <c r="P335" i="4" s="1"/>
  <c r="O335" i="4" a="1"/>
  <c r="O335" i="4" s="1"/>
  <c r="AG334" i="4"/>
  <c r="Y333" i="4"/>
  <c r="F350" i="10" s="1"/>
  <c r="AH335" i="4" a="1"/>
  <c r="AH335" i="4" s="1"/>
  <c r="AA335" i="4" a="1"/>
  <c r="AA335" i="4" s="1"/>
  <c r="Z335" i="4" a="1"/>
  <c r="Z335" i="4" s="1"/>
  <c r="AI335" i="4"/>
  <c r="AF335" i="4" a="1"/>
  <c r="AF335" i="4" s="1"/>
  <c r="AE335" i="4"/>
  <c r="AD335" i="4"/>
  <c r="AC335" i="4"/>
  <c r="AB335" i="4"/>
  <c r="F334" i="4" a="1"/>
  <c r="F334" i="4" s="1"/>
  <c r="D351" i="10" s="1"/>
  <c r="N335" i="4" a="1"/>
  <c r="N335" i="4" s="1"/>
  <c r="G335" i="4"/>
  <c r="E352" i="10" s="1"/>
  <c r="J335" i="4"/>
  <c r="K335" i="4"/>
  <c r="M335" i="4"/>
  <c r="L335" i="4"/>
  <c r="I335" i="4" a="1"/>
  <c r="I335" i="4" s="1"/>
  <c r="H335" i="4" a="1"/>
  <c r="H335" i="4" s="1"/>
  <c r="E334" i="4"/>
  <c r="C351" i="10" s="1"/>
  <c r="Q334" i="4"/>
  <c r="T334" i="4" a="1"/>
  <c r="T334" i="4" s="1"/>
  <c r="S334" i="4" a="1"/>
  <c r="S334" i="4" s="1"/>
  <c r="R334" i="4" a="1"/>
  <c r="R334" i="4" s="1"/>
  <c r="U334" i="4" a="1"/>
  <c r="U334" i="4" s="1"/>
  <c r="B335" i="4"/>
  <c r="V335" i="4" s="1" a="1"/>
  <c r="V335" i="4" s="1"/>
  <c r="C335" i="4"/>
  <c r="W335" i="4"/>
  <c r="A336" i="4"/>
  <c r="B350" i="10"/>
  <c r="G348" i="10"/>
  <c r="K348" i="10" s="1"/>
  <c r="L347" i="10"/>
  <c r="X331" i="4"/>
  <c r="AJ332" i="4"/>
  <c r="G349" i="10" s="1"/>
  <c r="H350" i="10"/>
  <c r="B351" i="10"/>
  <c r="P336" i="4" l="1" a="1"/>
  <c r="P336" i="4" s="1"/>
  <c r="O336" i="4" a="1"/>
  <c r="O336" i="4" s="1"/>
  <c r="AG335" i="4"/>
  <c r="Y334" i="4"/>
  <c r="F351" i="10" s="1"/>
  <c r="AH336" i="4" a="1"/>
  <c r="AH336" i="4" s="1"/>
  <c r="AB336" i="4"/>
  <c r="AA336" i="4" a="1"/>
  <c r="AA336" i="4" s="1"/>
  <c r="Z336" i="4" a="1"/>
  <c r="Z336" i="4" s="1"/>
  <c r="AF336" i="4" a="1"/>
  <c r="AF336" i="4" s="1"/>
  <c r="AE336" i="4"/>
  <c r="AD336" i="4"/>
  <c r="AC336" i="4"/>
  <c r="AI336" i="4"/>
  <c r="F335" i="4" a="1"/>
  <c r="F335" i="4" s="1"/>
  <c r="D352" i="10" s="1"/>
  <c r="N336" i="4" a="1"/>
  <c r="N336" i="4" s="1"/>
  <c r="G336" i="4"/>
  <c r="E353" i="10" s="1"/>
  <c r="J336" i="4"/>
  <c r="M336" i="4"/>
  <c r="L336" i="4"/>
  <c r="K336" i="4"/>
  <c r="H336" i="4" a="1"/>
  <c r="H336" i="4" s="1"/>
  <c r="I336" i="4" a="1"/>
  <c r="I336" i="4" s="1"/>
  <c r="E335" i="4"/>
  <c r="C352" i="10" s="1"/>
  <c r="Q335" i="4"/>
  <c r="T335" i="4" a="1"/>
  <c r="T335" i="4" s="1"/>
  <c r="S335" i="4" a="1"/>
  <c r="S335" i="4" s="1"/>
  <c r="R335" i="4" a="1"/>
  <c r="R335" i="4" s="1"/>
  <c r="U335" i="4" a="1"/>
  <c r="U335" i="4" s="1"/>
  <c r="B336" i="4"/>
  <c r="V336" i="4" s="1" a="1"/>
  <c r="V336" i="4" s="1"/>
  <c r="C336" i="4"/>
  <c r="W336" i="4"/>
  <c r="A337" i="4"/>
  <c r="K349" i="10"/>
  <c r="L348" i="10"/>
  <c r="X332" i="4"/>
  <c r="H351" i="10"/>
  <c r="AJ333" i="4"/>
  <c r="P337" i="4" l="1" a="1"/>
  <c r="P337" i="4" s="1"/>
  <c r="O337" i="4" a="1"/>
  <c r="O337" i="4" s="1"/>
  <c r="AG336" i="4"/>
  <c r="Y335" i="4"/>
  <c r="F352" i="10" s="1"/>
  <c r="AH337" i="4" a="1"/>
  <c r="AH337" i="4" s="1"/>
  <c r="AD337" i="4"/>
  <c r="AC337" i="4"/>
  <c r="AB337" i="4"/>
  <c r="AA337" i="4" a="1"/>
  <c r="AA337" i="4" s="1"/>
  <c r="Z337" i="4" a="1"/>
  <c r="Z337" i="4" s="1"/>
  <c r="AI337" i="4"/>
  <c r="AF337" i="4" a="1"/>
  <c r="AF337" i="4" s="1"/>
  <c r="AE337" i="4"/>
  <c r="F336" i="4" a="1"/>
  <c r="F336" i="4" s="1"/>
  <c r="D353" i="10" s="1"/>
  <c r="N337" i="4" a="1"/>
  <c r="N337" i="4" s="1"/>
  <c r="G337" i="4"/>
  <c r="E354" i="10" s="1"/>
  <c r="K337" i="4"/>
  <c r="M337" i="4"/>
  <c r="L337" i="4"/>
  <c r="J337" i="4"/>
  <c r="I337" i="4" a="1"/>
  <c r="I337" i="4" s="1"/>
  <c r="H337" i="4" a="1"/>
  <c r="H337" i="4" s="1"/>
  <c r="E336" i="4"/>
  <c r="C353" i="10" s="1"/>
  <c r="Q336" i="4"/>
  <c r="T336" i="4" a="1"/>
  <c r="T336" i="4" s="1"/>
  <c r="S336" i="4" a="1"/>
  <c r="S336" i="4" s="1"/>
  <c r="R336" i="4" a="1"/>
  <c r="R336" i="4" s="1"/>
  <c r="U336" i="4" a="1"/>
  <c r="U336" i="4" s="1"/>
  <c r="B337" i="4"/>
  <c r="V337" i="4" s="1" a="1"/>
  <c r="V337" i="4" s="1"/>
  <c r="C337" i="4"/>
  <c r="W337" i="4"/>
  <c r="A338" i="4"/>
  <c r="B352" i="10"/>
  <c r="G350" i="10"/>
  <c r="K350" i="10" s="1"/>
  <c r="L349" i="10"/>
  <c r="X333" i="4"/>
  <c r="AJ334" i="4"/>
  <c r="G351" i="10" s="1"/>
  <c r="H352" i="10"/>
  <c r="B353" i="10"/>
  <c r="P338" i="4" l="1" a="1"/>
  <c r="P338" i="4" s="1"/>
  <c r="O338" i="4" a="1"/>
  <c r="O338" i="4" s="1"/>
  <c r="AG337" i="4"/>
  <c r="Y336" i="4"/>
  <c r="F353" i="10" s="1"/>
  <c r="AH338" i="4" a="1"/>
  <c r="AH338" i="4" s="1"/>
  <c r="AF338" i="4" a="1"/>
  <c r="AF338" i="4" s="1"/>
  <c r="AE338" i="4"/>
  <c r="AD338" i="4"/>
  <c r="AC338" i="4"/>
  <c r="AB338" i="4"/>
  <c r="Z338" i="4" a="1"/>
  <c r="Z338" i="4" s="1"/>
  <c r="AI338" i="4"/>
  <c r="AA338" i="4" a="1"/>
  <c r="AA338" i="4" s="1"/>
  <c r="F337" i="4" a="1"/>
  <c r="F337" i="4" s="1"/>
  <c r="D354" i="10" s="1"/>
  <c r="N338" i="4" a="1"/>
  <c r="N338" i="4" s="1"/>
  <c r="J338" i="4"/>
  <c r="G338" i="4"/>
  <c r="E355" i="10" s="1"/>
  <c r="K338" i="4"/>
  <c r="L338" i="4"/>
  <c r="M338" i="4"/>
  <c r="H338" i="4" a="1"/>
  <c r="H338" i="4" s="1"/>
  <c r="I338" i="4" a="1"/>
  <c r="I338" i="4" s="1"/>
  <c r="E337" i="4"/>
  <c r="C354" i="10" s="1"/>
  <c r="Q337" i="4"/>
  <c r="T337" i="4" a="1"/>
  <c r="T337" i="4" s="1"/>
  <c r="S337" i="4" a="1"/>
  <c r="S337" i="4" s="1"/>
  <c r="R337" i="4" a="1"/>
  <c r="R337" i="4" s="1"/>
  <c r="U337" i="4" a="1"/>
  <c r="U337" i="4" s="1"/>
  <c r="B338" i="4"/>
  <c r="V338" i="4" s="1" a="1"/>
  <c r="V338" i="4" s="1"/>
  <c r="C338" i="4"/>
  <c r="W338" i="4"/>
  <c r="A339" i="4"/>
  <c r="K351" i="10"/>
  <c r="L350" i="10"/>
  <c r="X334" i="4"/>
  <c r="H353" i="10"/>
  <c r="AJ335" i="4"/>
  <c r="P339" i="4" l="1" a="1"/>
  <c r="P339" i="4" s="1"/>
  <c r="O339" i="4" a="1"/>
  <c r="O339" i="4" s="1"/>
  <c r="AG338" i="4"/>
  <c r="Y337" i="4"/>
  <c r="F354" i="10" s="1"/>
  <c r="AH339" i="4" a="1"/>
  <c r="AH339" i="4" s="1"/>
  <c r="AF339" i="4" a="1"/>
  <c r="AF339" i="4" s="1"/>
  <c r="AE339" i="4"/>
  <c r="AD339" i="4"/>
  <c r="AC339" i="4"/>
  <c r="AB339" i="4"/>
  <c r="AA339" i="4" a="1"/>
  <c r="AA339" i="4" s="1"/>
  <c r="Z339" i="4" a="1"/>
  <c r="Z339" i="4" s="1"/>
  <c r="AI339" i="4"/>
  <c r="F338" i="4" a="1"/>
  <c r="F338" i="4" s="1"/>
  <c r="D355" i="10" s="1"/>
  <c r="N339" i="4" a="1"/>
  <c r="N339" i="4" s="1"/>
  <c r="G339" i="4"/>
  <c r="E356" i="10" s="1"/>
  <c r="J339" i="4"/>
  <c r="K339" i="4"/>
  <c r="M339" i="4"/>
  <c r="L339" i="4"/>
  <c r="H339" i="4" a="1"/>
  <c r="H339" i="4" s="1"/>
  <c r="I339" i="4" a="1"/>
  <c r="I339" i="4" s="1"/>
  <c r="E338" i="4"/>
  <c r="C355" i="10" s="1"/>
  <c r="Q338" i="4"/>
  <c r="S338" i="4" a="1"/>
  <c r="S338" i="4" s="1"/>
  <c r="T338" i="4" a="1"/>
  <c r="T338" i="4" s="1"/>
  <c r="R338" i="4" a="1"/>
  <c r="R338" i="4" s="1"/>
  <c r="U338" i="4" a="1"/>
  <c r="U338" i="4" s="1"/>
  <c r="B339" i="4"/>
  <c r="V339" i="4" s="1" a="1"/>
  <c r="V339" i="4" s="1"/>
  <c r="C339" i="4"/>
  <c r="W339" i="4"/>
  <c r="A340" i="4"/>
  <c r="B354" i="10"/>
  <c r="G352" i="10"/>
  <c r="K352" i="10" s="1"/>
  <c r="L351" i="10"/>
  <c r="X335" i="4"/>
  <c r="H354" i="10"/>
  <c r="AJ336" i="4"/>
  <c r="G353" i="10" s="1"/>
  <c r="P340" i="4" l="1" a="1"/>
  <c r="P340" i="4" s="1"/>
  <c r="O340" i="4" a="1"/>
  <c r="O340" i="4" s="1"/>
  <c r="AG339" i="4"/>
  <c r="Y338" i="4"/>
  <c r="F355" i="10" s="1"/>
  <c r="AH340" i="4" a="1"/>
  <c r="AH340" i="4" s="1"/>
  <c r="AI340" i="4"/>
  <c r="AF340" i="4" a="1"/>
  <c r="AF340" i="4" s="1"/>
  <c r="AE340" i="4"/>
  <c r="AD340" i="4"/>
  <c r="AC340" i="4"/>
  <c r="AA340" i="4" a="1"/>
  <c r="AA340" i="4" s="1"/>
  <c r="Z340" i="4" a="1"/>
  <c r="Z340" i="4" s="1"/>
  <c r="AB340" i="4"/>
  <c r="F339" i="4" a="1"/>
  <c r="F339" i="4" s="1"/>
  <c r="D356" i="10" s="1"/>
  <c r="N340" i="4" a="1"/>
  <c r="N340" i="4" s="1"/>
  <c r="G340" i="4"/>
  <c r="E357" i="10" s="1"/>
  <c r="J340" i="4"/>
  <c r="K340" i="4"/>
  <c r="M340" i="4"/>
  <c r="L340" i="4"/>
  <c r="I340" i="4" a="1"/>
  <c r="I340" i="4" s="1"/>
  <c r="H340" i="4" a="1"/>
  <c r="H340" i="4" s="1"/>
  <c r="E339" i="4"/>
  <c r="C356" i="10" s="1"/>
  <c r="Q339" i="4"/>
  <c r="S339" i="4" a="1"/>
  <c r="S339" i="4" s="1"/>
  <c r="T339" i="4" a="1"/>
  <c r="T339" i="4" s="1"/>
  <c r="R339" i="4" a="1"/>
  <c r="R339" i="4" s="1"/>
  <c r="U339" i="4" a="1"/>
  <c r="U339" i="4" s="1"/>
  <c r="B340" i="4"/>
  <c r="V340" i="4" s="1" a="1"/>
  <c r="V340" i="4" s="1"/>
  <c r="C340" i="4"/>
  <c r="W340" i="4"/>
  <c r="A341" i="4"/>
  <c r="K353" i="10"/>
  <c r="B355" i="10"/>
  <c r="L352" i="10"/>
  <c r="X336" i="4"/>
  <c r="H355" i="10"/>
  <c r="AJ337" i="4"/>
  <c r="B356" i="10"/>
  <c r="P341" i="4" l="1" a="1"/>
  <c r="P341" i="4" s="1"/>
  <c r="O341" i="4" a="1"/>
  <c r="O341" i="4" s="1"/>
  <c r="AG340" i="4"/>
  <c r="Y339" i="4"/>
  <c r="F356" i="10" s="1"/>
  <c r="AH341" i="4" a="1"/>
  <c r="AH341" i="4" s="1"/>
  <c r="AI341" i="4"/>
  <c r="AF341" i="4" a="1"/>
  <c r="AF341" i="4" s="1"/>
  <c r="AE341" i="4"/>
  <c r="AD341" i="4"/>
  <c r="AB341" i="4"/>
  <c r="AA341" i="4" a="1"/>
  <c r="AA341" i="4" s="1"/>
  <c r="Z341" i="4" a="1"/>
  <c r="Z341" i="4" s="1"/>
  <c r="AC341" i="4"/>
  <c r="F340" i="4" a="1"/>
  <c r="F340" i="4" s="1"/>
  <c r="D357" i="10" s="1"/>
  <c r="N341" i="4" a="1"/>
  <c r="N341" i="4" s="1"/>
  <c r="G341" i="4"/>
  <c r="E358" i="10" s="1"/>
  <c r="J341" i="4"/>
  <c r="K341" i="4"/>
  <c r="L341" i="4"/>
  <c r="M341" i="4"/>
  <c r="H341" i="4" a="1"/>
  <c r="H341" i="4" s="1"/>
  <c r="I341" i="4" a="1"/>
  <c r="I341" i="4" s="1"/>
  <c r="E340" i="4"/>
  <c r="C357" i="10" s="1"/>
  <c r="Q340" i="4"/>
  <c r="S340" i="4" a="1"/>
  <c r="S340" i="4" s="1"/>
  <c r="T340" i="4" a="1"/>
  <c r="T340" i="4" s="1"/>
  <c r="R340" i="4" a="1"/>
  <c r="R340" i="4" s="1"/>
  <c r="U340" i="4" a="1"/>
  <c r="U340" i="4" s="1"/>
  <c r="B341" i="4"/>
  <c r="V341" i="4" s="1" a="1"/>
  <c r="V341" i="4" s="1"/>
  <c r="C341" i="4"/>
  <c r="W341" i="4"/>
  <c r="A342" i="4"/>
  <c r="G354" i="10"/>
  <c r="K354" i="10" s="1"/>
  <c r="L353" i="10"/>
  <c r="X337" i="4"/>
  <c r="H356" i="10"/>
  <c r="AJ338" i="4"/>
  <c r="P342" i="4" l="1" a="1"/>
  <c r="P342" i="4" s="1"/>
  <c r="O342" i="4" a="1"/>
  <c r="O342" i="4" s="1"/>
  <c r="AG341" i="4"/>
  <c r="Y340" i="4"/>
  <c r="F357" i="10" s="1"/>
  <c r="AH342" i="4" a="1"/>
  <c r="AH342" i="4" s="1"/>
  <c r="Z342" i="4" a="1"/>
  <c r="Z342" i="4" s="1"/>
  <c r="AI342" i="4"/>
  <c r="AF342" i="4" a="1"/>
  <c r="AF342" i="4" s="1"/>
  <c r="AD342" i="4"/>
  <c r="AC342" i="4"/>
  <c r="AB342" i="4"/>
  <c r="AA342" i="4" a="1"/>
  <c r="AA342" i="4" s="1"/>
  <c r="AE342" i="4"/>
  <c r="F341" i="4" a="1"/>
  <c r="F341" i="4" s="1"/>
  <c r="D358" i="10" s="1"/>
  <c r="N342" i="4" a="1"/>
  <c r="N342" i="4" s="1"/>
  <c r="G342" i="4"/>
  <c r="E359" i="10" s="1"/>
  <c r="J342" i="4"/>
  <c r="K342" i="4"/>
  <c r="L342" i="4"/>
  <c r="M342" i="4"/>
  <c r="H342" i="4" a="1"/>
  <c r="H342" i="4" s="1"/>
  <c r="I342" i="4" a="1"/>
  <c r="I342" i="4" s="1"/>
  <c r="E341" i="4"/>
  <c r="C358" i="10" s="1"/>
  <c r="Q341" i="4"/>
  <c r="T341" i="4" a="1"/>
  <c r="T341" i="4" s="1"/>
  <c r="S341" i="4" a="1"/>
  <c r="S341" i="4" s="1"/>
  <c r="R341" i="4" a="1"/>
  <c r="R341" i="4" s="1"/>
  <c r="U341" i="4" a="1"/>
  <c r="U341" i="4" s="1"/>
  <c r="B342" i="4"/>
  <c r="V342" i="4" s="1" a="1"/>
  <c r="V342" i="4" s="1"/>
  <c r="C342" i="4"/>
  <c r="W342" i="4"/>
  <c r="A343" i="4"/>
  <c r="B357" i="10"/>
  <c r="G355" i="10"/>
  <c r="K355" i="10" s="1"/>
  <c r="L354" i="10"/>
  <c r="X338" i="4"/>
  <c r="H357" i="10"/>
  <c r="AJ339" i="4"/>
  <c r="G356" i="10" s="1"/>
  <c r="P343" i="4" l="1" a="1"/>
  <c r="P343" i="4" s="1"/>
  <c r="O343" i="4" a="1"/>
  <c r="O343" i="4" s="1"/>
  <c r="AG342" i="4"/>
  <c r="Y341" i="4"/>
  <c r="F358" i="10" s="1"/>
  <c r="AH343" i="4" a="1"/>
  <c r="AH343" i="4" s="1"/>
  <c r="AA343" i="4" a="1"/>
  <c r="AA343" i="4" s="1"/>
  <c r="Z343" i="4" a="1"/>
  <c r="Z343" i="4" s="1"/>
  <c r="AI343" i="4"/>
  <c r="AF343" i="4" a="1"/>
  <c r="AF343" i="4" s="1"/>
  <c r="AE343" i="4"/>
  <c r="AD343" i="4"/>
  <c r="AC343" i="4"/>
  <c r="AB343" i="4"/>
  <c r="F342" i="4" a="1"/>
  <c r="F342" i="4" s="1"/>
  <c r="D359" i="10" s="1"/>
  <c r="N343" i="4" a="1"/>
  <c r="N343" i="4" s="1"/>
  <c r="G343" i="4"/>
  <c r="E360" i="10" s="1"/>
  <c r="K343" i="4"/>
  <c r="J343" i="4"/>
  <c r="L343" i="4"/>
  <c r="M343" i="4"/>
  <c r="H343" i="4" a="1"/>
  <c r="H343" i="4" s="1"/>
  <c r="I343" i="4" a="1"/>
  <c r="I343" i="4" s="1"/>
  <c r="E342" i="4"/>
  <c r="C359" i="10" s="1"/>
  <c r="Q342" i="4"/>
  <c r="T342" i="4" a="1"/>
  <c r="T342" i="4" s="1"/>
  <c r="S342" i="4" a="1"/>
  <c r="S342" i="4" s="1"/>
  <c r="R342" i="4" a="1"/>
  <c r="R342" i="4" s="1"/>
  <c r="U342" i="4" a="1"/>
  <c r="U342" i="4" s="1"/>
  <c r="B343" i="4"/>
  <c r="V343" i="4" s="1" a="1"/>
  <c r="V343" i="4" s="1"/>
  <c r="C343" i="4"/>
  <c r="W343" i="4"/>
  <c r="A344" i="4"/>
  <c r="K356" i="10"/>
  <c r="B358" i="10"/>
  <c r="L355" i="10"/>
  <c r="X339" i="4"/>
  <c r="H358" i="10"/>
  <c r="AJ340" i="4"/>
  <c r="B359" i="10"/>
  <c r="P344" i="4" l="1" a="1"/>
  <c r="P344" i="4" s="1"/>
  <c r="O344" i="4" a="1"/>
  <c r="O344" i="4" s="1"/>
  <c r="AG343" i="4"/>
  <c r="Y342" i="4"/>
  <c r="F359" i="10" s="1"/>
  <c r="AH344" i="4" a="1"/>
  <c r="AH344" i="4" s="1"/>
  <c r="AB344" i="4"/>
  <c r="AA344" i="4" a="1"/>
  <c r="AA344" i="4" s="1"/>
  <c r="Z344" i="4" a="1"/>
  <c r="Z344" i="4" s="1"/>
  <c r="AF344" i="4" a="1"/>
  <c r="AF344" i="4" s="1"/>
  <c r="AE344" i="4"/>
  <c r="AD344" i="4"/>
  <c r="AI344" i="4"/>
  <c r="AC344" i="4"/>
  <c r="F343" i="4" a="1"/>
  <c r="F343" i="4" s="1"/>
  <c r="D360" i="10" s="1"/>
  <c r="N344" i="4" a="1"/>
  <c r="N344" i="4" s="1"/>
  <c r="G344" i="4"/>
  <c r="E361" i="10" s="1"/>
  <c r="J344" i="4"/>
  <c r="K344" i="4"/>
  <c r="L344" i="4"/>
  <c r="M344" i="4"/>
  <c r="I344" i="4" a="1"/>
  <c r="I344" i="4" s="1"/>
  <c r="H344" i="4" a="1"/>
  <c r="H344" i="4" s="1"/>
  <c r="E343" i="4"/>
  <c r="C360" i="10" s="1"/>
  <c r="Q343" i="4"/>
  <c r="T343" i="4" a="1"/>
  <c r="T343" i="4" s="1"/>
  <c r="S343" i="4" a="1"/>
  <c r="S343" i="4" s="1"/>
  <c r="R343" i="4" a="1"/>
  <c r="R343" i="4" s="1"/>
  <c r="U343" i="4" a="1"/>
  <c r="U343" i="4" s="1"/>
  <c r="B344" i="4"/>
  <c r="V344" i="4" s="1" a="1"/>
  <c r="V344" i="4" s="1"/>
  <c r="C344" i="4"/>
  <c r="W344" i="4"/>
  <c r="A345" i="4"/>
  <c r="G357" i="10"/>
  <c r="K357" i="10" s="1"/>
  <c r="L356" i="10"/>
  <c r="X340" i="4"/>
  <c r="H359" i="10"/>
  <c r="AJ341" i="4"/>
  <c r="G358" i="10" s="1"/>
  <c r="B360" i="10"/>
  <c r="P345" i="4" l="1" a="1"/>
  <c r="P345" i="4" s="1"/>
  <c r="O345" i="4" a="1"/>
  <c r="O345" i="4" s="1"/>
  <c r="AG344" i="4"/>
  <c r="Y343" i="4"/>
  <c r="F360" i="10" s="1"/>
  <c r="AH345" i="4" a="1"/>
  <c r="AH345" i="4" s="1"/>
  <c r="AC345" i="4"/>
  <c r="AB345" i="4"/>
  <c r="AA345" i="4" a="1"/>
  <c r="AA345" i="4" s="1"/>
  <c r="Z345" i="4" a="1"/>
  <c r="Z345" i="4" s="1"/>
  <c r="AI345" i="4"/>
  <c r="AF345" i="4" a="1"/>
  <c r="AF345" i="4" s="1"/>
  <c r="AE345" i="4"/>
  <c r="AD345" i="4"/>
  <c r="F344" i="4" a="1"/>
  <c r="F344" i="4" s="1"/>
  <c r="D361" i="10" s="1"/>
  <c r="N345" i="4" a="1"/>
  <c r="N345" i="4" s="1"/>
  <c r="G345" i="4"/>
  <c r="E362" i="10" s="1"/>
  <c r="K345" i="4"/>
  <c r="J345" i="4"/>
  <c r="M345" i="4"/>
  <c r="L345" i="4"/>
  <c r="I345" i="4" a="1"/>
  <c r="I345" i="4" s="1"/>
  <c r="H345" i="4" a="1"/>
  <c r="H345" i="4" s="1"/>
  <c r="E344" i="4"/>
  <c r="C361" i="10" s="1"/>
  <c r="Q344" i="4"/>
  <c r="T344" i="4" a="1"/>
  <c r="T344" i="4" s="1"/>
  <c r="S344" i="4" a="1"/>
  <c r="S344" i="4" s="1"/>
  <c r="R344" i="4" a="1"/>
  <c r="R344" i="4" s="1"/>
  <c r="U344" i="4" a="1"/>
  <c r="U344" i="4" s="1"/>
  <c r="B345" i="4"/>
  <c r="V345" i="4" s="1" a="1"/>
  <c r="V345" i="4" s="1"/>
  <c r="C345" i="4"/>
  <c r="W345" i="4"/>
  <c r="A346" i="4"/>
  <c r="K358" i="10"/>
  <c r="L357" i="10"/>
  <c r="X341" i="4"/>
  <c r="H360" i="10"/>
  <c r="AJ342" i="4"/>
  <c r="P346" i="4" l="1" a="1"/>
  <c r="P346" i="4" s="1"/>
  <c r="O346" i="4" a="1"/>
  <c r="O346" i="4" s="1"/>
  <c r="AG345" i="4"/>
  <c r="Y344" i="4"/>
  <c r="F361" i="10" s="1"/>
  <c r="AH346" i="4" a="1"/>
  <c r="AH346" i="4" s="1"/>
  <c r="AE346" i="4"/>
  <c r="AD346" i="4"/>
  <c r="AC346" i="4"/>
  <c r="AB346" i="4"/>
  <c r="AA346" i="4" a="1"/>
  <c r="AA346" i="4" s="1"/>
  <c r="Z346" i="4" a="1"/>
  <c r="Z346" i="4" s="1"/>
  <c r="AI346" i="4"/>
  <c r="AF346" i="4" a="1"/>
  <c r="AF346" i="4" s="1"/>
  <c r="F345" i="4" a="1"/>
  <c r="F345" i="4" s="1"/>
  <c r="D362" i="10" s="1"/>
  <c r="N346" i="4" a="1"/>
  <c r="N346" i="4" s="1"/>
  <c r="G346" i="4"/>
  <c r="E363" i="10" s="1"/>
  <c r="J346" i="4"/>
  <c r="K346" i="4"/>
  <c r="M346" i="4"/>
  <c r="L346" i="4"/>
  <c r="I346" i="4" a="1"/>
  <c r="I346" i="4" s="1"/>
  <c r="H346" i="4" a="1"/>
  <c r="H346" i="4" s="1"/>
  <c r="E345" i="4"/>
  <c r="C362" i="10" s="1"/>
  <c r="Q345" i="4"/>
  <c r="T345" i="4" a="1"/>
  <c r="T345" i="4" s="1"/>
  <c r="S345" i="4" a="1"/>
  <c r="S345" i="4" s="1"/>
  <c r="R345" i="4" a="1"/>
  <c r="R345" i="4" s="1"/>
  <c r="U345" i="4" a="1"/>
  <c r="U345" i="4" s="1"/>
  <c r="B346" i="4"/>
  <c r="V346" i="4" s="1" a="1"/>
  <c r="V346" i="4" s="1"/>
  <c r="C346" i="4"/>
  <c r="W346" i="4"/>
  <c r="A347" i="4"/>
  <c r="B361" i="10"/>
  <c r="G359" i="10"/>
  <c r="K359" i="10" s="1"/>
  <c r="L358" i="10"/>
  <c r="X342" i="4"/>
  <c r="H361" i="10"/>
  <c r="AJ343" i="4"/>
  <c r="G360" i="10" s="1"/>
  <c r="B362" i="10"/>
  <c r="P347" i="4" l="1" a="1"/>
  <c r="P347" i="4" s="1"/>
  <c r="O347" i="4" a="1"/>
  <c r="O347" i="4" s="1"/>
  <c r="AG346" i="4"/>
  <c r="Y345" i="4"/>
  <c r="F362" i="10" s="1"/>
  <c r="AH347" i="4" a="1"/>
  <c r="AH347" i="4" s="1"/>
  <c r="AF347" i="4" a="1"/>
  <c r="AF347" i="4" s="1"/>
  <c r="AE347" i="4"/>
  <c r="AD347" i="4"/>
  <c r="AC347" i="4"/>
  <c r="AB347" i="4"/>
  <c r="AA347" i="4" a="1"/>
  <c r="AA347" i="4" s="1"/>
  <c r="Z347" i="4" a="1"/>
  <c r="Z347" i="4" s="1"/>
  <c r="AI347" i="4"/>
  <c r="F346" i="4" a="1"/>
  <c r="F346" i="4" s="1"/>
  <c r="D363" i="10" s="1"/>
  <c r="N347" i="4" a="1"/>
  <c r="N347" i="4" s="1"/>
  <c r="G347" i="4"/>
  <c r="E364" i="10" s="1"/>
  <c r="K347" i="4"/>
  <c r="J347" i="4"/>
  <c r="L347" i="4"/>
  <c r="M347" i="4"/>
  <c r="I347" i="4" a="1"/>
  <c r="I347" i="4" s="1"/>
  <c r="H347" i="4" a="1"/>
  <c r="H347" i="4" s="1"/>
  <c r="E346" i="4"/>
  <c r="C363" i="10" s="1"/>
  <c r="Q346" i="4"/>
  <c r="T346" i="4" a="1"/>
  <c r="T346" i="4" s="1"/>
  <c r="S346" i="4" a="1"/>
  <c r="S346" i="4" s="1"/>
  <c r="R346" i="4" a="1"/>
  <c r="R346" i="4" s="1"/>
  <c r="U346" i="4" a="1"/>
  <c r="U346" i="4" s="1"/>
  <c r="B347" i="4"/>
  <c r="V347" i="4" s="1" a="1"/>
  <c r="V347" i="4" s="1"/>
  <c r="C347" i="4"/>
  <c r="W347" i="4"/>
  <c r="A348" i="4"/>
  <c r="K360" i="10"/>
  <c r="L359" i="10"/>
  <c r="X343" i="4"/>
  <c r="H362" i="10"/>
  <c r="AJ344" i="4"/>
  <c r="P348" i="4" l="1" a="1"/>
  <c r="P348" i="4" s="1"/>
  <c r="O348" i="4" a="1"/>
  <c r="O348" i="4" s="1"/>
  <c r="AG347" i="4"/>
  <c r="Y346" i="4"/>
  <c r="F363" i="10" s="1"/>
  <c r="AH348" i="4" a="1"/>
  <c r="AH348" i="4" s="1"/>
  <c r="AI348" i="4"/>
  <c r="AF348" i="4" a="1"/>
  <c r="AF348" i="4" s="1"/>
  <c r="AE348" i="4"/>
  <c r="AD348" i="4"/>
  <c r="AB348" i="4"/>
  <c r="AA348" i="4" a="1"/>
  <c r="AA348" i="4" s="1"/>
  <c r="Z348" i="4" a="1"/>
  <c r="Z348" i="4" s="1"/>
  <c r="AC348" i="4"/>
  <c r="F347" i="4" a="1"/>
  <c r="F347" i="4" s="1"/>
  <c r="D364" i="10" s="1"/>
  <c r="N348" i="4" a="1"/>
  <c r="N348" i="4" s="1"/>
  <c r="G348" i="4"/>
  <c r="E365" i="10" s="1"/>
  <c r="J348" i="4"/>
  <c r="K348" i="4"/>
  <c r="L348" i="4"/>
  <c r="M348" i="4"/>
  <c r="H348" i="4" a="1"/>
  <c r="H348" i="4" s="1"/>
  <c r="I348" i="4" a="1"/>
  <c r="I348" i="4" s="1"/>
  <c r="E347" i="4"/>
  <c r="C364" i="10" s="1"/>
  <c r="Q347" i="4"/>
  <c r="T347" i="4" a="1"/>
  <c r="T347" i="4" s="1"/>
  <c r="S347" i="4" a="1"/>
  <c r="S347" i="4" s="1"/>
  <c r="R347" i="4" a="1"/>
  <c r="R347" i="4" s="1"/>
  <c r="U347" i="4" a="1"/>
  <c r="U347" i="4" s="1"/>
  <c r="B348" i="4"/>
  <c r="V348" i="4" s="1" a="1"/>
  <c r="V348" i="4" s="1"/>
  <c r="C348" i="4"/>
  <c r="W348" i="4"/>
  <c r="A349" i="4"/>
  <c r="B363" i="10"/>
  <c r="G361" i="10"/>
  <c r="K361" i="10" s="1"/>
  <c r="L360" i="10"/>
  <c r="X344" i="4"/>
  <c r="H363" i="10"/>
  <c r="AJ345" i="4"/>
  <c r="P349" i="4" l="1" a="1"/>
  <c r="P349" i="4" s="1"/>
  <c r="O349" i="4" a="1"/>
  <c r="O349" i="4" s="1"/>
  <c r="AG348" i="4"/>
  <c r="Y347" i="4"/>
  <c r="F364" i="10" s="1"/>
  <c r="AH349" i="4" a="1"/>
  <c r="AH349" i="4" s="1"/>
  <c r="Z349" i="4" a="1"/>
  <c r="Z349" i="4" s="1"/>
  <c r="AI349" i="4"/>
  <c r="AE349" i="4"/>
  <c r="AD349" i="4"/>
  <c r="AC349" i="4"/>
  <c r="AB349" i="4"/>
  <c r="AF349" i="4" a="1"/>
  <c r="AF349" i="4" s="1"/>
  <c r="AA349" i="4" a="1"/>
  <c r="AA349" i="4" s="1"/>
  <c r="F348" i="4" a="1"/>
  <c r="F348" i="4" s="1"/>
  <c r="D365" i="10" s="1"/>
  <c r="N349" i="4" a="1"/>
  <c r="N349" i="4" s="1"/>
  <c r="G349" i="4"/>
  <c r="E366" i="10" s="1"/>
  <c r="J349" i="4"/>
  <c r="L349" i="4"/>
  <c r="M349" i="4"/>
  <c r="H349" i="4" a="1"/>
  <c r="H349" i="4" s="1"/>
  <c r="I349" i="4" a="1"/>
  <c r="I349" i="4" s="1"/>
  <c r="K349" i="4"/>
  <c r="E348" i="4"/>
  <c r="C365" i="10" s="1"/>
  <c r="Q348" i="4"/>
  <c r="T348" i="4" a="1"/>
  <c r="T348" i="4" s="1"/>
  <c r="S348" i="4" a="1"/>
  <c r="S348" i="4" s="1"/>
  <c r="R348" i="4" a="1"/>
  <c r="R348" i="4" s="1"/>
  <c r="U348" i="4" a="1"/>
  <c r="U348" i="4" s="1"/>
  <c r="B349" i="4"/>
  <c r="U349" i="4" s="1" a="1"/>
  <c r="U349" i="4" s="1"/>
  <c r="C349" i="4"/>
  <c r="W349" i="4"/>
  <c r="A350" i="4"/>
  <c r="B364" i="10"/>
  <c r="G362" i="10"/>
  <c r="K362" i="10" s="1"/>
  <c r="L361" i="10"/>
  <c r="X345" i="4"/>
  <c r="H364" i="10"/>
  <c r="AJ346" i="4"/>
  <c r="G363" i="10" s="1"/>
  <c r="P350" i="4" l="1" a="1"/>
  <c r="P350" i="4" s="1"/>
  <c r="O350" i="4" a="1"/>
  <c r="O350" i="4" s="1"/>
  <c r="AG349" i="4"/>
  <c r="Y348" i="4"/>
  <c r="F365" i="10" s="1"/>
  <c r="AH350" i="4" a="1"/>
  <c r="AH350" i="4" s="1"/>
  <c r="AB350" i="4"/>
  <c r="AA350" i="4" a="1"/>
  <c r="AA350" i="4" s="1"/>
  <c r="Z350" i="4" a="1"/>
  <c r="Z350" i="4" s="1"/>
  <c r="AF350" i="4" a="1"/>
  <c r="AF350" i="4" s="1"/>
  <c r="AE350" i="4"/>
  <c r="AD350" i="4"/>
  <c r="AC350" i="4"/>
  <c r="AI350" i="4"/>
  <c r="F349" i="4" a="1"/>
  <c r="F349" i="4" s="1"/>
  <c r="D366" i="10" s="1"/>
  <c r="N350" i="4" a="1"/>
  <c r="N350" i="4" s="1"/>
  <c r="J350" i="4"/>
  <c r="G350" i="4"/>
  <c r="E367" i="10" s="1"/>
  <c r="L350" i="4"/>
  <c r="K350" i="4"/>
  <c r="M350" i="4"/>
  <c r="I350" i="4" a="1"/>
  <c r="I350" i="4" s="1"/>
  <c r="H350" i="4" a="1"/>
  <c r="H350" i="4" s="1"/>
  <c r="E349" i="4"/>
  <c r="C366" i="10" s="1"/>
  <c r="Q349" i="4"/>
  <c r="S349" i="4" a="1"/>
  <c r="S349" i="4" s="1"/>
  <c r="T349" i="4" a="1"/>
  <c r="T349" i="4" s="1"/>
  <c r="R349" i="4" a="1"/>
  <c r="R349" i="4" s="1"/>
  <c r="V349" i="4" a="1"/>
  <c r="V349" i="4" s="1"/>
  <c r="B350" i="4"/>
  <c r="V350" i="4" s="1" a="1"/>
  <c r="V350" i="4" s="1"/>
  <c r="C350" i="4"/>
  <c r="W350" i="4"/>
  <c r="A351" i="4"/>
  <c r="K363" i="10"/>
  <c r="B365" i="10"/>
  <c r="L362" i="10"/>
  <c r="X346" i="4"/>
  <c r="H365" i="10"/>
  <c r="AJ347" i="4"/>
  <c r="P351" i="4" l="1" a="1"/>
  <c r="P351" i="4" s="1"/>
  <c r="O351" i="4" a="1"/>
  <c r="O351" i="4" s="1"/>
  <c r="AG350" i="4"/>
  <c r="Y349" i="4"/>
  <c r="F366" i="10" s="1"/>
  <c r="AH351" i="4" a="1"/>
  <c r="AH351" i="4" s="1"/>
  <c r="AC351" i="4"/>
  <c r="AB351" i="4"/>
  <c r="AA351" i="4" a="1"/>
  <c r="AA351" i="4" s="1"/>
  <c r="Z351" i="4" a="1"/>
  <c r="Z351" i="4" s="1"/>
  <c r="AI351" i="4"/>
  <c r="AF351" i="4" a="1"/>
  <c r="AF351" i="4" s="1"/>
  <c r="AE351" i="4"/>
  <c r="AD351" i="4"/>
  <c r="F350" i="4" a="1"/>
  <c r="F350" i="4" s="1"/>
  <c r="D367" i="10" s="1"/>
  <c r="N351" i="4" a="1"/>
  <c r="N351" i="4" s="1"/>
  <c r="G351" i="4"/>
  <c r="E368" i="10" s="1"/>
  <c r="K351" i="4"/>
  <c r="L351" i="4"/>
  <c r="M351" i="4"/>
  <c r="I351" i="4" a="1"/>
  <c r="I351" i="4" s="1"/>
  <c r="J351" i="4"/>
  <c r="H351" i="4" a="1"/>
  <c r="H351" i="4" s="1"/>
  <c r="E350" i="4"/>
  <c r="C367" i="10" s="1"/>
  <c r="Q350" i="4"/>
  <c r="T350" i="4" a="1"/>
  <c r="T350" i="4" s="1"/>
  <c r="S350" i="4" a="1"/>
  <c r="S350" i="4" s="1"/>
  <c r="R350" i="4" a="1"/>
  <c r="R350" i="4" s="1"/>
  <c r="U350" i="4" a="1"/>
  <c r="U350" i="4" s="1"/>
  <c r="B351" i="4"/>
  <c r="V351" i="4" s="1" a="1"/>
  <c r="V351" i="4" s="1"/>
  <c r="C351" i="4"/>
  <c r="W351" i="4"/>
  <c r="A352" i="4"/>
  <c r="B366" i="10"/>
  <c r="G364" i="10"/>
  <c r="K364" i="10" s="1"/>
  <c r="L363" i="10"/>
  <c r="X347" i="4"/>
  <c r="H366" i="10"/>
  <c r="AJ348" i="4"/>
  <c r="G365" i="10" s="1"/>
  <c r="P352" i="4" l="1" a="1"/>
  <c r="P352" i="4" s="1"/>
  <c r="O352" i="4" a="1"/>
  <c r="O352" i="4" s="1"/>
  <c r="AG351" i="4"/>
  <c r="Y350" i="4"/>
  <c r="F367" i="10" s="1"/>
  <c r="AH352" i="4" a="1"/>
  <c r="AH352" i="4" s="1"/>
  <c r="AD352" i="4"/>
  <c r="AC352" i="4"/>
  <c r="AB352" i="4"/>
  <c r="AA352" i="4" a="1"/>
  <c r="AA352" i="4" s="1"/>
  <c r="AI352" i="4"/>
  <c r="AF352" i="4" a="1"/>
  <c r="AF352" i="4" s="1"/>
  <c r="Z352" i="4" a="1"/>
  <c r="Z352" i="4" s="1"/>
  <c r="AE352" i="4"/>
  <c r="F351" i="4" a="1"/>
  <c r="F351" i="4" s="1"/>
  <c r="D368" i="10" s="1"/>
  <c r="N352" i="4" a="1"/>
  <c r="N352" i="4" s="1"/>
  <c r="G352" i="4"/>
  <c r="E369" i="10" s="1"/>
  <c r="J352" i="4"/>
  <c r="K352" i="4"/>
  <c r="L352" i="4"/>
  <c r="M352" i="4"/>
  <c r="H352" i="4" a="1"/>
  <c r="H352" i="4" s="1"/>
  <c r="I352" i="4" a="1"/>
  <c r="I352" i="4" s="1"/>
  <c r="E351" i="4"/>
  <c r="C368" i="10" s="1"/>
  <c r="Q351" i="4"/>
  <c r="T351" i="4" a="1"/>
  <c r="T351" i="4" s="1"/>
  <c r="S351" i="4" a="1"/>
  <c r="S351" i="4" s="1"/>
  <c r="R351" i="4" a="1"/>
  <c r="R351" i="4" s="1"/>
  <c r="U351" i="4" a="1"/>
  <c r="U351" i="4" s="1"/>
  <c r="B352" i="4"/>
  <c r="V352" i="4" s="1" a="1"/>
  <c r="V352" i="4" s="1"/>
  <c r="C352" i="4"/>
  <c r="W352" i="4"/>
  <c r="A353" i="4"/>
  <c r="K365" i="10"/>
  <c r="B367" i="10"/>
  <c r="L364" i="10"/>
  <c r="X348" i="4"/>
  <c r="H367" i="10"/>
  <c r="AJ349" i="4"/>
  <c r="P353" i="4" l="1" a="1"/>
  <c r="P353" i="4" s="1"/>
  <c r="O353" i="4" a="1"/>
  <c r="O353" i="4" s="1"/>
  <c r="AG352" i="4"/>
  <c r="Y351" i="4"/>
  <c r="F368" i="10" s="1"/>
  <c r="AH353" i="4" a="1"/>
  <c r="AH353" i="4" s="1"/>
  <c r="AF353" i="4" a="1"/>
  <c r="AF353" i="4" s="1"/>
  <c r="AE353" i="4"/>
  <c r="AD353" i="4"/>
  <c r="AC353" i="4"/>
  <c r="AB353" i="4"/>
  <c r="Z353" i="4" a="1"/>
  <c r="Z353" i="4" s="1"/>
  <c r="AI353" i="4"/>
  <c r="AA353" i="4" a="1"/>
  <c r="AA353" i="4" s="1"/>
  <c r="F352" i="4" a="1"/>
  <c r="F352" i="4" s="1"/>
  <c r="D369" i="10" s="1"/>
  <c r="N353" i="4" a="1"/>
  <c r="N353" i="4" s="1"/>
  <c r="G353" i="4"/>
  <c r="E370" i="10" s="1"/>
  <c r="J353" i="4"/>
  <c r="K353" i="4"/>
  <c r="L353" i="4"/>
  <c r="M353" i="4"/>
  <c r="H353" i="4" a="1"/>
  <c r="H353" i="4" s="1"/>
  <c r="I353" i="4" a="1"/>
  <c r="I353" i="4" s="1"/>
  <c r="E352" i="4"/>
  <c r="C369" i="10" s="1"/>
  <c r="Q352" i="4"/>
  <c r="T352" i="4" a="1"/>
  <c r="T352" i="4" s="1"/>
  <c r="S352" i="4" a="1"/>
  <c r="S352" i="4" s="1"/>
  <c r="R352" i="4" a="1"/>
  <c r="R352" i="4" s="1"/>
  <c r="U352" i="4" a="1"/>
  <c r="U352" i="4" s="1"/>
  <c r="B353" i="4"/>
  <c r="V353" i="4" s="1" a="1"/>
  <c r="V353" i="4" s="1"/>
  <c r="C353" i="4"/>
  <c r="W353" i="4"/>
  <c r="A354" i="4"/>
  <c r="B368" i="10"/>
  <c r="G366" i="10"/>
  <c r="K366" i="10" s="1"/>
  <c r="L365" i="10"/>
  <c r="X349" i="4"/>
  <c r="H368" i="10"/>
  <c r="AJ350" i="4"/>
  <c r="G367" i="10" s="1"/>
  <c r="P354" i="4" l="1" a="1"/>
  <c r="P354" i="4" s="1"/>
  <c r="O354" i="4" a="1"/>
  <c r="O354" i="4" s="1"/>
  <c r="AG353" i="4"/>
  <c r="Y352" i="4"/>
  <c r="F369" i="10" s="1"/>
  <c r="AH354" i="4" a="1"/>
  <c r="AH354" i="4" s="1"/>
  <c r="AF354" i="4" a="1"/>
  <c r="AF354" i="4" s="1"/>
  <c r="AE354" i="4"/>
  <c r="AD354" i="4"/>
  <c r="AC354" i="4"/>
  <c r="AB354" i="4"/>
  <c r="AA354" i="4" a="1"/>
  <c r="AA354" i="4" s="1"/>
  <c r="Z354" i="4" a="1"/>
  <c r="Z354" i="4" s="1"/>
  <c r="AI354" i="4"/>
  <c r="F353" i="4" a="1"/>
  <c r="F353" i="4" s="1"/>
  <c r="D370" i="10" s="1"/>
  <c r="N354" i="4" a="1"/>
  <c r="N354" i="4" s="1"/>
  <c r="J354" i="4"/>
  <c r="G354" i="4"/>
  <c r="E371" i="10" s="1"/>
  <c r="K354" i="4"/>
  <c r="L354" i="4"/>
  <c r="M354" i="4"/>
  <c r="H354" i="4" a="1"/>
  <c r="H354" i="4" s="1"/>
  <c r="I354" i="4" a="1"/>
  <c r="I354" i="4" s="1"/>
  <c r="E353" i="4"/>
  <c r="C370" i="10" s="1"/>
  <c r="T353" i="4" a="1"/>
  <c r="T353" i="4" s="1"/>
  <c r="Q353" i="4"/>
  <c r="S353" i="4" a="1"/>
  <c r="S353" i="4" s="1"/>
  <c r="R353" i="4" a="1"/>
  <c r="R353" i="4" s="1"/>
  <c r="U353" i="4" a="1"/>
  <c r="U353" i="4" s="1"/>
  <c r="B354" i="4"/>
  <c r="V354" i="4" s="1" a="1"/>
  <c r="V354" i="4" s="1"/>
  <c r="C354" i="4"/>
  <c r="W354" i="4"/>
  <c r="A355" i="4"/>
  <c r="K367" i="10"/>
  <c r="B369" i="10"/>
  <c r="L366" i="10"/>
  <c r="X350" i="4"/>
  <c r="H369" i="10"/>
  <c r="AJ351" i="4"/>
  <c r="P355" i="4" l="1" a="1"/>
  <c r="P355" i="4" s="1"/>
  <c r="O355" i="4" a="1"/>
  <c r="O355" i="4" s="1"/>
  <c r="AG354" i="4"/>
  <c r="Y353" i="4"/>
  <c r="F370" i="10" s="1"/>
  <c r="AH355" i="4" a="1"/>
  <c r="AH355" i="4" s="1"/>
  <c r="AI355" i="4"/>
  <c r="AF355" i="4" a="1"/>
  <c r="AF355" i="4" s="1"/>
  <c r="AE355" i="4"/>
  <c r="AD355" i="4"/>
  <c r="AB355" i="4"/>
  <c r="AA355" i="4" a="1"/>
  <c r="AA355" i="4" s="1"/>
  <c r="Z355" i="4" a="1"/>
  <c r="Z355" i="4" s="1"/>
  <c r="AC355" i="4"/>
  <c r="F354" i="4" a="1"/>
  <c r="F354" i="4" s="1"/>
  <c r="D371" i="10" s="1"/>
  <c r="N355" i="4" a="1"/>
  <c r="N355" i="4" s="1"/>
  <c r="J355" i="4"/>
  <c r="K355" i="4"/>
  <c r="G355" i="4"/>
  <c r="E372" i="10" s="1"/>
  <c r="L355" i="4"/>
  <c r="M355" i="4"/>
  <c r="I355" i="4" a="1"/>
  <c r="I355" i="4" s="1"/>
  <c r="H355" i="4" a="1"/>
  <c r="H355" i="4" s="1"/>
  <c r="E354" i="4"/>
  <c r="C371" i="10" s="1"/>
  <c r="Q354" i="4"/>
  <c r="T354" i="4" a="1"/>
  <c r="T354" i="4" s="1"/>
  <c r="S354" i="4" a="1"/>
  <c r="S354" i="4" s="1"/>
  <c r="R354" i="4" a="1"/>
  <c r="R354" i="4" s="1"/>
  <c r="U354" i="4" a="1"/>
  <c r="U354" i="4" s="1"/>
  <c r="B355" i="4"/>
  <c r="V355" i="4" s="1" a="1"/>
  <c r="V355" i="4" s="1"/>
  <c r="C355" i="4"/>
  <c r="W355" i="4"/>
  <c r="A356" i="4"/>
  <c r="B370" i="10"/>
  <c r="G368" i="10"/>
  <c r="K368" i="10" s="1"/>
  <c r="L367" i="10"/>
  <c r="X351" i="4"/>
  <c r="H370" i="10"/>
  <c r="AJ352" i="4"/>
  <c r="P356" i="4" l="1" a="1"/>
  <c r="P356" i="4" s="1"/>
  <c r="O356" i="4" a="1"/>
  <c r="O356" i="4" s="1"/>
  <c r="AG355" i="4"/>
  <c r="Y354" i="4"/>
  <c r="F371" i="10" s="1"/>
  <c r="AH356" i="4" a="1"/>
  <c r="AH356" i="4" s="1"/>
  <c r="Z356" i="4" a="1"/>
  <c r="Z356" i="4" s="1"/>
  <c r="AI356" i="4"/>
  <c r="AF356" i="4" a="1"/>
  <c r="AF356" i="4" s="1"/>
  <c r="AD356" i="4"/>
  <c r="AC356" i="4"/>
  <c r="AB356" i="4"/>
  <c r="AE356" i="4"/>
  <c r="AA356" i="4" a="1"/>
  <c r="AA356" i="4" s="1"/>
  <c r="F355" i="4" a="1"/>
  <c r="F355" i="4" s="1"/>
  <c r="D372" i="10" s="1"/>
  <c r="N356" i="4" a="1"/>
  <c r="N356" i="4" s="1"/>
  <c r="G356" i="4"/>
  <c r="E373" i="10" s="1"/>
  <c r="K356" i="4"/>
  <c r="J356" i="4"/>
  <c r="M356" i="4"/>
  <c r="H356" i="4" a="1"/>
  <c r="H356" i="4" s="1"/>
  <c r="I356" i="4" a="1"/>
  <c r="I356" i="4" s="1"/>
  <c r="L356" i="4"/>
  <c r="E355" i="4"/>
  <c r="C372" i="10" s="1"/>
  <c r="Q355" i="4"/>
  <c r="T355" i="4" a="1"/>
  <c r="T355" i="4" s="1"/>
  <c r="S355" i="4" a="1"/>
  <c r="S355" i="4" s="1"/>
  <c r="R355" i="4" a="1"/>
  <c r="R355" i="4" s="1"/>
  <c r="U355" i="4" a="1"/>
  <c r="U355" i="4" s="1"/>
  <c r="B356" i="4"/>
  <c r="V356" i="4" s="1" a="1"/>
  <c r="V356" i="4" s="1"/>
  <c r="C356" i="4"/>
  <c r="W356" i="4"/>
  <c r="A357" i="4"/>
  <c r="B371" i="10"/>
  <c r="G369" i="10"/>
  <c r="K369" i="10" s="1"/>
  <c r="L368" i="10"/>
  <c r="X352" i="4"/>
  <c r="H371" i="10"/>
  <c r="AJ353" i="4"/>
  <c r="G370" i="10" s="1"/>
  <c r="P357" i="4" l="1" a="1"/>
  <c r="P357" i="4" s="1"/>
  <c r="O357" i="4" a="1"/>
  <c r="O357" i="4" s="1"/>
  <c r="AG356" i="4"/>
  <c r="Y355" i="4"/>
  <c r="F372" i="10" s="1"/>
  <c r="AH357" i="4" a="1"/>
  <c r="AH357" i="4" s="1"/>
  <c r="AA357" i="4" a="1"/>
  <c r="AA357" i="4" s="1"/>
  <c r="Z357" i="4" a="1"/>
  <c r="Z357" i="4" s="1"/>
  <c r="AI357" i="4"/>
  <c r="AE357" i="4"/>
  <c r="AD357" i="4"/>
  <c r="AC357" i="4"/>
  <c r="AB357" i="4"/>
  <c r="AF357" i="4" a="1"/>
  <c r="AF357" i="4" s="1"/>
  <c r="F356" i="4" a="1"/>
  <c r="F356" i="4" s="1"/>
  <c r="D373" i="10" s="1"/>
  <c r="N357" i="4" a="1"/>
  <c r="N357" i="4" s="1"/>
  <c r="G357" i="4"/>
  <c r="E374" i="10" s="1"/>
  <c r="J357" i="4"/>
  <c r="K357" i="4"/>
  <c r="M357" i="4"/>
  <c r="L357" i="4"/>
  <c r="I357" i="4" a="1"/>
  <c r="I357" i="4" s="1"/>
  <c r="H357" i="4" a="1"/>
  <c r="H357" i="4" s="1"/>
  <c r="E356" i="4"/>
  <c r="C373" i="10" s="1"/>
  <c r="Q356" i="4"/>
  <c r="T356" i="4" a="1"/>
  <c r="T356" i="4" s="1"/>
  <c r="S356" i="4" a="1"/>
  <c r="S356" i="4" s="1"/>
  <c r="R356" i="4" a="1"/>
  <c r="R356" i="4" s="1"/>
  <c r="U356" i="4" a="1"/>
  <c r="U356" i="4" s="1"/>
  <c r="B357" i="4"/>
  <c r="V357" i="4" s="1" a="1"/>
  <c r="V357" i="4" s="1"/>
  <c r="C357" i="4"/>
  <c r="W357" i="4"/>
  <c r="A358" i="4"/>
  <c r="K370" i="10"/>
  <c r="B372" i="10"/>
  <c r="L369" i="10"/>
  <c r="X353" i="4"/>
  <c r="H372" i="10"/>
  <c r="AJ354" i="4"/>
  <c r="P358" i="4" l="1" a="1"/>
  <c r="P358" i="4" s="1"/>
  <c r="O358" i="4" a="1"/>
  <c r="O358" i="4" s="1"/>
  <c r="AG357" i="4"/>
  <c r="Y356" i="4"/>
  <c r="F373" i="10" s="1"/>
  <c r="AH358" i="4" a="1"/>
  <c r="AH358" i="4" s="1"/>
  <c r="AB358" i="4"/>
  <c r="AA358" i="4" a="1"/>
  <c r="AA358" i="4" s="1"/>
  <c r="Z358" i="4" a="1"/>
  <c r="Z358" i="4" s="1"/>
  <c r="AF358" i="4" a="1"/>
  <c r="AF358" i="4" s="1"/>
  <c r="AE358" i="4"/>
  <c r="AD358" i="4"/>
  <c r="AI358" i="4"/>
  <c r="AC358" i="4"/>
  <c r="F357" i="4" a="1"/>
  <c r="F357" i="4" s="1"/>
  <c r="D374" i="10" s="1"/>
  <c r="N358" i="4" a="1"/>
  <c r="N358" i="4" s="1"/>
  <c r="G358" i="4"/>
  <c r="E375" i="10" s="1"/>
  <c r="K358" i="4"/>
  <c r="J358" i="4"/>
  <c r="M358" i="4"/>
  <c r="L358" i="4"/>
  <c r="H358" i="4" a="1"/>
  <c r="H358" i="4" s="1"/>
  <c r="I358" i="4" a="1"/>
  <c r="I358" i="4" s="1"/>
  <c r="E357" i="4"/>
  <c r="C374" i="10" s="1"/>
  <c r="Q357" i="4"/>
  <c r="T357" i="4" a="1"/>
  <c r="T357" i="4" s="1"/>
  <c r="S357" i="4" a="1"/>
  <c r="S357" i="4" s="1"/>
  <c r="R357" i="4" a="1"/>
  <c r="R357" i="4" s="1"/>
  <c r="U357" i="4" a="1"/>
  <c r="U357" i="4" s="1"/>
  <c r="B358" i="4"/>
  <c r="V358" i="4" s="1" a="1"/>
  <c r="V358" i="4" s="1"/>
  <c r="C358" i="4"/>
  <c r="W358" i="4"/>
  <c r="A359" i="4"/>
  <c r="B373" i="10"/>
  <c r="G371" i="10"/>
  <c r="K371" i="10" s="1"/>
  <c r="L370" i="10"/>
  <c r="X354" i="4"/>
  <c r="H373" i="10"/>
  <c r="AJ355" i="4"/>
  <c r="G372" i="10" s="1"/>
  <c r="B374" i="10"/>
  <c r="P359" i="4" l="1" a="1"/>
  <c r="P359" i="4" s="1"/>
  <c r="O359" i="4" a="1"/>
  <c r="O359" i="4" s="1"/>
  <c r="AG358" i="4"/>
  <c r="Y357" i="4"/>
  <c r="F374" i="10" s="1"/>
  <c r="AH359" i="4" a="1"/>
  <c r="AH359" i="4" s="1"/>
  <c r="AD359" i="4"/>
  <c r="AC359" i="4"/>
  <c r="AB359" i="4"/>
  <c r="AA359" i="4" a="1"/>
  <c r="AA359" i="4" s="1"/>
  <c r="Z359" i="4" a="1"/>
  <c r="Z359" i="4" s="1"/>
  <c r="AI359" i="4"/>
  <c r="AF359" i="4" a="1"/>
  <c r="AF359" i="4" s="1"/>
  <c r="AE359" i="4"/>
  <c r="F358" i="4" a="1"/>
  <c r="F358" i="4" s="1"/>
  <c r="D375" i="10" s="1"/>
  <c r="N359" i="4" a="1"/>
  <c r="N359" i="4" s="1"/>
  <c r="G359" i="4"/>
  <c r="E376" i="10" s="1"/>
  <c r="J359" i="4"/>
  <c r="K359" i="4"/>
  <c r="M359" i="4"/>
  <c r="L359" i="4"/>
  <c r="H359" i="4" a="1"/>
  <c r="H359" i="4" s="1"/>
  <c r="I359" i="4" a="1"/>
  <c r="I359" i="4" s="1"/>
  <c r="E358" i="4"/>
  <c r="C375" i="10" s="1"/>
  <c r="Q358" i="4"/>
  <c r="T358" i="4" a="1"/>
  <c r="T358" i="4" s="1"/>
  <c r="S358" i="4" a="1"/>
  <c r="S358" i="4" s="1"/>
  <c r="R358" i="4" a="1"/>
  <c r="R358" i="4" s="1"/>
  <c r="U358" i="4" a="1"/>
  <c r="U358" i="4" s="1"/>
  <c r="B359" i="4"/>
  <c r="V359" i="4" s="1" a="1"/>
  <c r="V359" i="4" s="1"/>
  <c r="C359" i="4"/>
  <c r="W359" i="4"/>
  <c r="A360" i="4"/>
  <c r="K372" i="10"/>
  <c r="L371" i="10"/>
  <c r="X355" i="4"/>
  <c r="H374" i="10"/>
  <c r="AJ356" i="4"/>
  <c r="B375" i="10"/>
  <c r="P360" i="4" l="1" a="1"/>
  <c r="P360" i="4" s="1"/>
  <c r="O360" i="4" a="1"/>
  <c r="O360" i="4" s="1"/>
  <c r="AG359" i="4"/>
  <c r="Y358" i="4"/>
  <c r="F375" i="10" s="1"/>
  <c r="AH360" i="4" a="1"/>
  <c r="AH360" i="4" s="1"/>
  <c r="AE360" i="4"/>
  <c r="AD360" i="4"/>
  <c r="AC360" i="4"/>
  <c r="AB360" i="4"/>
  <c r="AA360" i="4" a="1"/>
  <c r="AA360" i="4" s="1"/>
  <c r="Z360" i="4" a="1"/>
  <c r="Z360" i="4" s="1"/>
  <c r="AI360" i="4"/>
  <c r="AF360" i="4" a="1"/>
  <c r="AF360" i="4" s="1"/>
  <c r="F359" i="4" a="1"/>
  <c r="F359" i="4" s="1"/>
  <c r="D376" i="10" s="1"/>
  <c r="N360" i="4" a="1"/>
  <c r="N360" i="4" s="1"/>
  <c r="G360" i="4"/>
  <c r="E377" i="10" s="1"/>
  <c r="J360" i="4"/>
  <c r="K360" i="4"/>
  <c r="M360" i="4"/>
  <c r="L360" i="4"/>
  <c r="I360" i="4" a="1"/>
  <c r="I360" i="4" s="1"/>
  <c r="H360" i="4" a="1"/>
  <c r="H360" i="4" s="1"/>
  <c r="E359" i="4"/>
  <c r="C376" i="10" s="1"/>
  <c r="Q359" i="4"/>
  <c r="T359" i="4" a="1"/>
  <c r="T359" i="4" s="1"/>
  <c r="S359" i="4" a="1"/>
  <c r="S359" i="4" s="1"/>
  <c r="R359" i="4" a="1"/>
  <c r="R359" i="4" s="1"/>
  <c r="U359" i="4" a="1"/>
  <c r="U359" i="4" s="1"/>
  <c r="B360" i="4"/>
  <c r="V360" i="4" s="1" a="1"/>
  <c r="V360" i="4" s="1"/>
  <c r="C360" i="4"/>
  <c r="W360" i="4"/>
  <c r="A361" i="4"/>
  <c r="G373" i="10"/>
  <c r="K373" i="10" s="1"/>
  <c r="L372" i="10"/>
  <c r="X356" i="4"/>
  <c r="H375" i="10"/>
  <c r="AJ357" i="4"/>
  <c r="G374" i="10" s="1"/>
  <c r="P361" i="4" l="1" a="1"/>
  <c r="P361" i="4" s="1"/>
  <c r="O361" i="4" a="1"/>
  <c r="O361" i="4" s="1"/>
  <c r="AG360" i="4"/>
  <c r="Y359" i="4"/>
  <c r="F376" i="10" s="1"/>
  <c r="AH361" i="4" a="1"/>
  <c r="AH361" i="4" s="1"/>
  <c r="AF361" i="4" a="1"/>
  <c r="AF361" i="4" s="1"/>
  <c r="AE361" i="4"/>
  <c r="AD361" i="4"/>
  <c r="AC361" i="4"/>
  <c r="AB361" i="4"/>
  <c r="Z361" i="4" a="1"/>
  <c r="Z361" i="4" s="1"/>
  <c r="AI361" i="4"/>
  <c r="AA361" i="4" a="1"/>
  <c r="AA361" i="4" s="1"/>
  <c r="F360" i="4" a="1"/>
  <c r="F360" i="4" s="1"/>
  <c r="D377" i="10" s="1"/>
  <c r="N361" i="4" a="1"/>
  <c r="N361" i="4" s="1"/>
  <c r="G361" i="4"/>
  <c r="E378" i="10" s="1"/>
  <c r="J361" i="4"/>
  <c r="K361" i="4"/>
  <c r="M361" i="4"/>
  <c r="L361" i="4"/>
  <c r="I361" i="4" a="1"/>
  <c r="I361" i="4" s="1"/>
  <c r="H361" i="4" a="1"/>
  <c r="H361" i="4" s="1"/>
  <c r="E360" i="4"/>
  <c r="C377" i="10" s="1"/>
  <c r="Q360" i="4"/>
  <c r="T360" i="4" a="1"/>
  <c r="T360" i="4" s="1"/>
  <c r="S360" i="4" a="1"/>
  <c r="S360" i="4" s="1"/>
  <c r="R360" i="4" a="1"/>
  <c r="R360" i="4" s="1"/>
  <c r="U360" i="4" a="1"/>
  <c r="U360" i="4" s="1"/>
  <c r="B361" i="4"/>
  <c r="V361" i="4" s="1" a="1"/>
  <c r="V361" i="4" s="1"/>
  <c r="C361" i="4"/>
  <c r="W361" i="4"/>
  <c r="A362" i="4"/>
  <c r="K374" i="10"/>
  <c r="B376" i="10"/>
  <c r="L373" i="10"/>
  <c r="X357" i="4"/>
  <c r="H376" i="10"/>
  <c r="AJ358" i="4"/>
  <c r="B377" i="10"/>
  <c r="P362" i="4" l="1" a="1"/>
  <c r="P362" i="4" s="1"/>
  <c r="O362" i="4" a="1"/>
  <c r="O362" i="4" s="1"/>
  <c r="AG361" i="4"/>
  <c r="Y360" i="4"/>
  <c r="F377" i="10" s="1"/>
  <c r="AH362" i="4" a="1"/>
  <c r="AH362" i="4" s="1"/>
  <c r="AI362" i="4"/>
  <c r="AF362" i="4" a="1"/>
  <c r="AF362" i="4" s="1"/>
  <c r="AE362" i="4"/>
  <c r="AC362" i="4"/>
  <c r="AB362" i="4"/>
  <c r="AA362" i="4" a="1"/>
  <c r="AA362" i="4" s="1"/>
  <c r="Z362" i="4" a="1"/>
  <c r="Z362" i="4" s="1"/>
  <c r="AD362" i="4"/>
  <c r="F361" i="4" a="1"/>
  <c r="F361" i="4" s="1"/>
  <c r="D378" i="10" s="1"/>
  <c r="N362" i="4" a="1"/>
  <c r="N362" i="4" s="1"/>
  <c r="G362" i="4"/>
  <c r="E379" i="10" s="1"/>
  <c r="J362" i="4"/>
  <c r="K362" i="4"/>
  <c r="L362" i="4"/>
  <c r="M362" i="4"/>
  <c r="I362" i="4" a="1"/>
  <c r="I362" i="4" s="1"/>
  <c r="H362" i="4" a="1"/>
  <c r="H362" i="4" s="1"/>
  <c r="E361" i="4"/>
  <c r="C378" i="10" s="1"/>
  <c r="Q361" i="4"/>
  <c r="T361" i="4" a="1"/>
  <c r="T361" i="4" s="1"/>
  <c r="S361" i="4" a="1"/>
  <c r="S361" i="4" s="1"/>
  <c r="R361" i="4" a="1"/>
  <c r="R361" i="4" s="1"/>
  <c r="U361" i="4" a="1"/>
  <c r="U361" i="4" s="1"/>
  <c r="B362" i="4"/>
  <c r="V362" i="4" s="1" a="1"/>
  <c r="V362" i="4" s="1"/>
  <c r="C362" i="4"/>
  <c r="W362" i="4"/>
  <c r="A363" i="4"/>
  <c r="G375" i="10"/>
  <c r="K375" i="10" s="1"/>
  <c r="L374" i="10"/>
  <c r="X358" i="4"/>
  <c r="AJ359" i="4"/>
  <c r="H377" i="10"/>
  <c r="B378" i="10"/>
  <c r="P363" i="4" l="1" a="1"/>
  <c r="P363" i="4" s="1"/>
  <c r="O363" i="4" a="1"/>
  <c r="O363" i="4" s="1"/>
  <c r="AG362" i="4"/>
  <c r="Y361" i="4"/>
  <c r="F378" i="10" s="1"/>
  <c r="AH363" i="4" a="1"/>
  <c r="AH363" i="4" s="1"/>
  <c r="AA363" i="4" a="1"/>
  <c r="AA363" i="4" s="1"/>
  <c r="Z363" i="4" a="1"/>
  <c r="Z363" i="4" s="1"/>
  <c r="AF363" i="4" a="1"/>
  <c r="AF363" i="4" s="1"/>
  <c r="AE363" i="4"/>
  <c r="AD363" i="4"/>
  <c r="AC363" i="4"/>
  <c r="AB363" i="4"/>
  <c r="AI363" i="4"/>
  <c r="F362" i="4" a="1"/>
  <c r="F362" i="4" s="1"/>
  <c r="D379" i="10" s="1"/>
  <c r="N363" i="4" a="1"/>
  <c r="N363" i="4" s="1"/>
  <c r="G363" i="4"/>
  <c r="E380" i="10" s="1"/>
  <c r="J363" i="4"/>
  <c r="K363" i="4"/>
  <c r="L363" i="4"/>
  <c r="M363" i="4"/>
  <c r="I363" i="4" a="1"/>
  <c r="I363" i="4" s="1"/>
  <c r="H363" i="4" a="1"/>
  <c r="H363" i="4" s="1"/>
  <c r="E362" i="4"/>
  <c r="C379" i="10" s="1"/>
  <c r="Q362" i="4"/>
  <c r="T362" i="4" a="1"/>
  <c r="T362" i="4" s="1"/>
  <c r="S362" i="4" a="1"/>
  <c r="S362" i="4" s="1"/>
  <c r="R362" i="4" a="1"/>
  <c r="R362" i="4" s="1"/>
  <c r="U362" i="4" a="1"/>
  <c r="U362" i="4" s="1"/>
  <c r="B363" i="4"/>
  <c r="V363" i="4" s="1" a="1"/>
  <c r="V363" i="4" s="1"/>
  <c r="C363" i="4"/>
  <c r="W363" i="4"/>
  <c r="A364" i="4"/>
  <c r="G376" i="10"/>
  <c r="K376" i="10" s="1"/>
  <c r="L375" i="10"/>
  <c r="X359" i="4"/>
  <c r="H378" i="10"/>
  <c r="AJ360" i="4"/>
  <c r="G377" i="10" s="1"/>
  <c r="P364" i="4" l="1" a="1"/>
  <c r="P364" i="4" s="1"/>
  <c r="O364" i="4" a="1"/>
  <c r="O364" i="4" s="1"/>
  <c r="AG363" i="4"/>
  <c r="Y362" i="4"/>
  <c r="F379" i="10" s="1"/>
  <c r="AH364" i="4" a="1"/>
  <c r="AH364" i="4" s="1"/>
  <c r="AE364" i="4"/>
  <c r="AD364" i="4"/>
  <c r="AC364" i="4"/>
  <c r="AB364" i="4"/>
  <c r="AA364" i="4" a="1"/>
  <c r="AA364" i="4" s="1"/>
  <c r="Z364" i="4" a="1"/>
  <c r="Z364" i="4" s="1"/>
  <c r="AI364" i="4"/>
  <c r="AF364" i="4" a="1"/>
  <c r="AF364" i="4" s="1"/>
  <c r="F363" i="4" a="1"/>
  <c r="F363" i="4" s="1"/>
  <c r="D380" i="10" s="1"/>
  <c r="N364" i="4" a="1"/>
  <c r="N364" i="4" s="1"/>
  <c r="G364" i="4"/>
  <c r="E381" i="10" s="1"/>
  <c r="J364" i="4"/>
  <c r="K364" i="4"/>
  <c r="L364" i="4"/>
  <c r="M364" i="4"/>
  <c r="H364" i="4" a="1"/>
  <c r="H364" i="4" s="1"/>
  <c r="I364" i="4" a="1"/>
  <c r="I364" i="4" s="1"/>
  <c r="E363" i="4"/>
  <c r="C380" i="10" s="1"/>
  <c r="Q363" i="4"/>
  <c r="S363" i="4" a="1"/>
  <c r="S363" i="4" s="1"/>
  <c r="T363" i="4" a="1"/>
  <c r="T363" i="4" s="1"/>
  <c r="R363" i="4" a="1"/>
  <c r="R363" i="4" s="1"/>
  <c r="U363" i="4" a="1"/>
  <c r="U363" i="4" s="1"/>
  <c r="B364" i="4"/>
  <c r="V364" i="4" s="1" a="1"/>
  <c r="V364" i="4" s="1"/>
  <c r="C364" i="4"/>
  <c r="W364" i="4"/>
  <c r="A365" i="4"/>
  <c r="K377" i="10"/>
  <c r="B379" i="10"/>
  <c r="L376" i="10"/>
  <c r="X360" i="4"/>
  <c r="H379" i="10"/>
  <c r="AJ361" i="4"/>
  <c r="B380" i="10"/>
  <c r="P365" i="4" l="1" a="1"/>
  <c r="P365" i="4" s="1"/>
  <c r="O365" i="4" a="1"/>
  <c r="O365" i="4" s="1"/>
  <c r="AG364" i="4"/>
  <c r="Y363" i="4"/>
  <c r="F380" i="10" s="1"/>
  <c r="AH365" i="4" a="1"/>
  <c r="AH365" i="4" s="1"/>
  <c r="AI365" i="4"/>
  <c r="AF365" i="4" a="1"/>
  <c r="AF365" i="4" s="1"/>
  <c r="AE365" i="4"/>
  <c r="AD365" i="4"/>
  <c r="AC365" i="4"/>
  <c r="AA365" i="4" a="1"/>
  <c r="AA365" i="4" s="1"/>
  <c r="Z365" i="4" a="1"/>
  <c r="Z365" i="4" s="1"/>
  <c r="AB365" i="4"/>
  <c r="F364" i="4" a="1"/>
  <c r="F364" i="4" s="1"/>
  <c r="D381" i="10" s="1"/>
  <c r="N365" i="4" a="1"/>
  <c r="N365" i="4" s="1"/>
  <c r="G365" i="4"/>
  <c r="E382" i="10" s="1"/>
  <c r="J365" i="4"/>
  <c r="K365" i="4"/>
  <c r="L365" i="4"/>
  <c r="M365" i="4"/>
  <c r="I365" i="4" a="1"/>
  <c r="I365" i="4" s="1"/>
  <c r="H365" i="4" a="1"/>
  <c r="H365" i="4" s="1"/>
  <c r="E364" i="4"/>
  <c r="C381" i="10" s="1"/>
  <c r="Q364" i="4"/>
  <c r="T364" i="4" a="1"/>
  <c r="T364" i="4" s="1"/>
  <c r="S364" i="4" a="1"/>
  <c r="S364" i="4" s="1"/>
  <c r="R364" i="4" a="1"/>
  <c r="R364" i="4" s="1"/>
  <c r="U364" i="4" a="1"/>
  <c r="U364" i="4" s="1"/>
  <c r="B365" i="4"/>
  <c r="V365" i="4" s="1" a="1"/>
  <c r="V365" i="4" s="1"/>
  <c r="C365" i="4"/>
  <c r="W365" i="4"/>
  <c r="A366" i="4"/>
  <c r="G378" i="10"/>
  <c r="K378" i="10" s="1"/>
  <c r="L377" i="10"/>
  <c r="X361" i="4"/>
  <c r="H380" i="10"/>
  <c r="AJ362" i="4"/>
  <c r="G379" i="10" s="1"/>
  <c r="P366" i="4" l="1" a="1"/>
  <c r="P366" i="4" s="1"/>
  <c r="O366" i="4" a="1"/>
  <c r="O366" i="4" s="1"/>
  <c r="AG365" i="4"/>
  <c r="Y364" i="4"/>
  <c r="F381" i="10" s="1"/>
  <c r="AH366" i="4" a="1"/>
  <c r="AH366" i="4" s="1"/>
  <c r="AI366" i="4"/>
  <c r="AF366" i="4" a="1"/>
  <c r="AF366" i="4" s="1"/>
  <c r="AD366" i="4"/>
  <c r="AC366" i="4"/>
  <c r="AB366" i="4"/>
  <c r="AA366" i="4" a="1"/>
  <c r="AA366" i="4" s="1"/>
  <c r="AE366" i="4"/>
  <c r="Z366" i="4" a="1"/>
  <c r="Z366" i="4" s="1"/>
  <c r="F365" i="4" a="1"/>
  <c r="F365" i="4" s="1"/>
  <c r="D382" i="10" s="1"/>
  <c r="N366" i="4" a="1"/>
  <c r="N366" i="4" s="1"/>
  <c r="G366" i="4"/>
  <c r="E383" i="10" s="1"/>
  <c r="J366" i="4"/>
  <c r="K366" i="4"/>
  <c r="L366" i="4"/>
  <c r="M366" i="4"/>
  <c r="H366" i="4" a="1"/>
  <c r="H366" i="4" s="1"/>
  <c r="I366" i="4" a="1"/>
  <c r="I366" i="4" s="1"/>
  <c r="E365" i="4"/>
  <c r="C382" i="10" s="1"/>
  <c r="Q365" i="4"/>
  <c r="T365" i="4" a="1"/>
  <c r="T365" i="4" s="1"/>
  <c r="S365" i="4" a="1"/>
  <c r="S365" i="4" s="1"/>
  <c r="R365" i="4" a="1"/>
  <c r="R365" i="4" s="1"/>
  <c r="U365" i="4" a="1"/>
  <c r="U365" i="4" s="1"/>
  <c r="B366" i="4"/>
  <c r="V366" i="4" s="1" a="1"/>
  <c r="V366" i="4" s="1"/>
  <c r="C366" i="4"/>
  <c r="W366" i="4"/>
  <c r="A367" i="4"/>
  <c r="K379" i="10"/>
  <c r="B381" i="10"/>
  <c r="L378" i="10"/>
  <c r="X362" i="4"/>
  <c r="H381" i="10"/>
  <c r="AJ363" i="4"/>
  <c r="B382" i="10"/>
  <c r="P367" i="4" l="1" a="1"/>
  <c r="P367" i="4" s="1"/>
  <c r="O367" i="4" a="1"/>
  <c r="O367" i="4" s="1"/>
  <c r="AG366" i="4"/>
  <c r="Y365" i="4"/>
  <c r="F382" i="10" s="1"/>
  <c r="AH367" i="4" a="1"/>
  <c r="AH367" i="4" s="1"/>
  <c r="AC367" i="4"/>
  <c r="AB367" i="4"/>
  <c r="AA367" i="4" a="1"/>
  <c r="AA367" i="4" s="1"/>
  <c r="Z367" i="4" a="1"/>
  <c r="Z367" i="4" s="1"/>
  <c r="AI367" i="4"/>
  <c r="AF367" i="4" a="1"/>
  <c r="AF367" i="4" s="1"/>
  <c r="AE367" i="4"/>
  <c r="AD367" i="4"/>
  <c r="F366" i="4" a="1"/>
  <c r="F366" i="4" s="1"/>
  <c r="D383" i="10" s="1"/>
  <c r="N367" i="4" a="1"/>
  <c r="N367" i="4" s="1"/>
  <c r="J367" i="4"/>
  <c r="G367" i="4"/>
  <c r="E384" i="10" s="1"/>
  <c r="K367" i="4"/>
  <c r="L367" i="4"/>
  <c r="M367" i="4"/>
  <c r="H367" i="4" a="1"/>
  <c r="H367" i="4" s="1"/>
  <c r="I367" i="4" a="1"/>
  <c r="I367" i="4" s="1"/>
  <c r="E366" i="4"/>
  <c r="C383" i="10" s="1"/>
  <c r="Q366" i="4"/>
  <c r="S366" i="4" a="1"/>
  <c r="S366" i="4" s="1"/>
  <c r="T366" i="4" a="1"/>
  <c r="T366" i="4" s="1"/>
  <c r="R366" i="4" a="1"/>
  <c r="R366" i="4" s="1"/>
  <c r="U366" i="4" a="1"/>
  <c r="U366" i="4" s="1"/>
  <c r="B367" i="4"/>
  <c r="V367" i="4" s="1" a="1"/>
  <c r="V367" i="4" s="1"/>
  <c r="C367" i="4"/>
  <c r="W367" i="4"/>
  <c r="A368" i="4"/>
  <c r="G380" i="10"/>
  <c r="K380" i="10" s="1"/>
  <c r="L379" i="10"/>
  <c r="X363" i="4"/>
  <c r="H382" i="10"/>
  <c r="AJ364" i="4"/>
  <c r="G381" i="10" s="1"/>
  <c r="P368" i="4" l="1" a="1"/>
  <c r="P368" i="4" s="1"/>
  <c r="O368" i="4" a="1"/>
  <c r="O368" i="4" s="1"/>
  <c r="AG367" i="4"/>
  <c r="Y366" i="4"/>
  <c r="F383" i="10" s="1"/>
  <c r="AH368" i="4" a="1"/>
  <c r="AH368" i="4" s="1"/>
  <c r="AE368" i="4"/>
  <c r="AD368" i="4"/>
  <c r="AC368" i="4"/>
  <c r="AB368" i="4"/>
  <c r="AA368" i="4" a="1"/>
  <c r="AA368" i="4" s="1"/>
  <c r="Z368" i="4" a="1"/>
  <c r="Z368" i="4" s="1"/>
  <c r="AI368" i="4"/>
  <c r="AF368" i="4" a="1"/>
  <c r="AF368" i="4" s="1"/>
  <c r="F367" i="4" a="1"/>
  <c r="F367" i="4" s="1"/>
  <c r="D384" i="10" s="1"/>
  <c r="N368" i="4" a="1"/>
  <c r="N368" i="4" s="1"/>
  <c r="G368" i="4"/>
  <c r="E385" i="10" s="1"/>
  <c r="K368" i="4"/>
  <c r="L368" i="4"/>
  <c r="M368" i="4"/>
  <c r="I368" i="4" a="1"/>
  <c r="I368" i="4" s="1"/>
  <c r="H368" i="4" a="1"/>
  <c r="H368" i="4" s="1"/>
  <c r="J368" i="4"/>
  <c r="E367" i="4"/>
  <c r="C384" i="10" s="1"/>
  <c r="Q367" i="4"/>
  <c r="S367" i="4" a="1"/>
  <c r="S367" i="4" s="1"/>
  <c r="T367" i="4" a="1"/>
  <c r="T367" i="4" s="1"/>
  <c r="R367" i="4" a="1"/>
  <c r="R367" i="4" s="1"/>
  <c r="U367" i="4" a="1"/>
  <c r="U367" i="4" s="1"/>
  <c r="B368" i="4"/>
  <c r="V368" i="4" s="1" a="1"/>
  <c r="V368" i="4" s="1"/>
  <c r="C368" i="4"/>
  <c r="W368" i="4"/>
  <c r="A369" i="4"/>
  <c r="K381" i="10"/>
  <c r="B383" i="10"/>
  <c r="L380" i="10"/>
  <c r="X364" i="4"/>
  <c r="H383" i="10"/>
  <c r="AJ365" i="4"/>
  <c r="B384" i="10"/>
  <c r="P369" i="4" l="1" a="1"/>
  <c r="P369" i="4" s="1"/>
  <c r="O369" i="4" a="1"/>
  <c r="O369" i="4" s="1"/>
  <c r="AG368" i="4"/>
  <c r="Y367" i="4"/>
  <c r="F384" i="10" s="1"/>
  <c r="AH369" i="4" a="1"/>
  <c r="AH369" i="4" s="1"/>
  <c r="AF369" i="4" a="1"/>
  <c r="AF369" i="4" s="1"/>
  <c r="AE369" i="4"/>
  <c r="AD369" i="4"/>
  <c r="AC369" i="4"/>
  <c r="AB369" i="4"/>
  <c r="Z369" i="4" a="1"/>
  <c r="Z369" i="4" s="1"/>
  <c r="AI369" i="4"/>
  <c r="AA369" i="4" a="1"/>
  <c r="AA369" i="4" s="1"/>
  <c r="F368" i="4" a="1"/>
  <c r="F368" i="4" s="1"/>
  <c r="D385" i="10" s="1"/>
  <c r="N369" i="4" a="1"/>
  <c r="N369" i="4" s="1"/>
  <c r="G369" i="4"/>
  <c r="E386" i="10" s="1"/>
  <c r="K369" i="4"/>
  <c r="J369" i="4"/>
  <c r="L369" i="4"/>
  <c r="M369" i="4"/>
  <c r="H369" i="4" a="1"/>
  <c r="H369" i="4" s="1"/>
  <c r="I369" i="4" a="1"/>
  <c r="I369" i="4" s="1"/>
  <c r="E368" i="4"/>
  <c r="C385" i="10" s="1"/>
  <c r="Q368" i="4"/>
  <c r="T368" i="4" a="1"/>
  <c r="T368" i="4" s="1"/>
  <c r="S368" i="4" a="1"/>
  <c r="S368" i="4" s="1"/>
  <c r="R368" i="4" a="1"/>
  <c r="R368" i="4" s="1"/>
  <c r="U368" i="4" a="1"/>
  <c r="U368" i="4" s="1"/>
  <c r="B369" i="4"/>
  <c r="V369" i="4" s="1" a="1"/>
  <c r="V369" i="4" s="1"/>
  <c r="C369" i="4"/>
  <c r="W369" i="4"/>
  <c r="A370" i="4"/>
  <c r="G382" i="10"/>
  <c r="K382" i="10" s="1"/>
  <c r="L381" i="10"/>
  <c r="X365" i="4"/>
  <c r="H384" i="10"/>
  <c r="AJ366" i="4"/>
  <c r="P370" i="4" l="1" a="1"/>
  <c r="P370" i="4" s="1"/>
  <c r="O370" i="4" a="1"/>
  <c r="O370" i="4" s="1"/>
  <c r="AG369" i="4"/>
  <c r="Y368" i="4"/>
  <c r="F385" i="10" s="1"/>
  <c r="AH370" i="4" a="1"/>
  <c r="AH370" i="4" s="1"/>
  <c r="AI370" i="4"/>
  <c r="AF370" i="4" a="1"/>
  <c r="AF370" i="4" s="1"/>
  <c r="AE370" i="4"/>
  <c r="AD370" i="4"/>
  <c r="AB370" i="4"/>
  <c r="AA370" i="4" a="1"/>
  <c r="AA370" i="4" s="1"/>
  <c r="Z370" i="4" a="1"/>
  <c r="Z370" i="4" s="1"/>
  <c r="AC370" i="4"/>
  <c r="F369" i="4" a="1"/>
  <c r="F369" i="4" s="1"/>
  <c r="D386" i="10" s="1"/>
  <c r="N370" i="4" a="1"/>
  <c r="N370" i="4" s="1"/>
  <c r="J370" i="4"/>
  <c r="G370" i="4"/>
  <c r="E387" i="10" s="1"/>
  <c r="K370" i="4"/>
  <c r="L370" i="4"/>
  <c r="M370" i="4"/>
  <c r="I370" i="4" a="1"/>
  <c r="I370" i="4" s="1"/>
  <c r="H370" i="4" a="1"/>
  <c r="H370" i="4" s="1"/>
  <c r="E369" i="4"/>
  <c r="C386" i="10" s="1"/>
  <c r="Q369" i="4"/>
  <c r="T369" i="4" a="1"/>
  <c r="T369" i="4" s="1"/>
  <c r="S369" i="4" a="1"/>
  <c r="S369" i="4" s="1"/>
  <c r="R369" i="4" a="1"/>
  <c r="R369" i="4" s="1"/>
  <c r="U369" i="4" a="1"/>
  <c r="U369" i="4" s="1"/>
  <c r="B370" i="4"/>
  <c r="V370" i="4" s="1" a="1"/>
  <c r="V370" i="4" s="1"/>
  <c r="C370" i="4"/>
  <c r="W370" i="4"/>
  <c r="A371" i="4"/>
  <c r="B385" i="10"/>
  <c r="G383" i="10"/>
  <c r="K383" i="10" s="1"/>
  <c r="L382" i="10"/>
  <c r="X366" i="4"/>
  <c r="H385" i="10"/>
  <c r="AJ367" i="4"/>
  <c r="G384" i="10" s="1"/>
  <c r="B386" i="10"/>
  <c r="P371" i="4" l="1" a="1"/>
  <c r="P371" i="4" s="1"/>
  <c r="O371" i="4" a="1"/>
  <c r="O371" i="4" s="1"/>
  <c r="AG370" i="4"/>
  <c r="Y369" i="4"/>
  <c r="F386" i="10" s="1"/>
  <c r="AH371" i="4" a="1"/>
  <c r="AH371" i="4" s="1"/>
  <c r="AA371" i="4" a="1"/>
  <c r="AA371" i="4" s="1"/>
  <c r="Z371" i="4" a="1"/>
  <c r="Z371" i="4" s="1"/>
  <c r="AI371" i="4"/>
  <c r="AF371" i="4" a="1"/>
  <c r="AF371" i="4" s="1"/>
  <c r="AE371" i="4"/>
  <c r="AD371" i="4"/>
  <c r="AC371" i="4"/>
  <c r="AB371" i="4"/>
  <c r="F370" i="4" a="1"/>
  <c r="F370" i="4" s="1"/>
  <c r="D387" i="10" s="1"/>
  <c r="N371" i="4" a="1"/>
  <c r="N371" i="4" s="1"/>
  <c r="G371" i="4"/>
  <c r="E388" i="10" s="1"/>
  <c r="J371" i="4"/>
  <c r="K371" i="4"/>
  <c r="M371" i="4"/>
  <c r="L371" i="4"/>
  <c r="H371" i="4" a="1"/>
  <c r="H371" i="4" s="1"/>
  <c r="I371" i="4" a="1"/>
  <c r="I371" i="4" s="1"/>
  <c r="E370" i="4"/>
  <c r="C387" i="10" s="1"/>
  <c r="Q370" i="4"/>
  <c r="T370" i="4" a="1"/>
  <c r="T370" i="4" s="1"/>
  <c r="S370" i="4" a="1"/>
  <c r="S370" i="4" s="1"/>
  <c r="R370" i="4" a="1"/>
  <c r="R370" i="4" s="1"/>
  <c r="U370" i="4" a="1"/>
  <c r="U370" i="4" s="1"/>
  <c r="B371" i="4"/>
  <c r="V371" i="4" s="1" a="1"/>
  <c r="V371" i="4" s="1"/>
  <c r="C371" i="4"/>
  <c r="W371" i="4"/>
  <c r="A372" i="4"/>
  <c r="K384" i="10"/>
  <c r="L383" i="10"/>
  <c r="X367" i="4"/>
  <c r="AJ368" i="4"/>
  <c r="H386" i="10"/>
  <c r="P372" i="4" l="1" a="1"/>
  <c r="P372" i="4" s="1"/>
  <c r="O372" i="4" a="1"/>
  <c r="O372" i="4" s="1"/>
  <c r="AG371" i="4"/>
  <c r="Y370" i="4"/>
  <c r="F387" i="10" s="1"/>
  <c r="AH372" i="4" a="1"/>
  <c r="AH372" i="4" s="1"/>
  <c r="AC372" i="4"/>
  <c r="AB372" i="4"/>
  <c r="AA372" i="4" a="1"/>
  <c r="AA372" i="4" s="1"/>
  <c r="Z372" i="4" a="1"/>
  <c r="Z372" i="4" s="1"/>
  <c r="AI372" i="4"/>
  <c r="AF372" i="4" a="1"/>
  <c r="AF372" i="4" s="1"/>
  <c r="AE372" i="4"/>
  <c r="AD372" i="4"/>
  <c r="F371" i="4" a="1"/>
  <c r="F371" i="4" s="1"/>
  <c r="D388" i="10" s="1"/>
  <c r="N372" i="4" a="1"/>
  <c r="N372" i="4" s="1"/>
  <c r="G372" i="4"/>
  <c r="E389" i="10" s="1"/>
  <c r="J372" i="4"/>
  <c r="K372" i="4"/>
  <c r="M372" i="4"/>
  <c r="L372" i="4"/>
  <c r="H372" i="4" a="1"/>
  <c r="H372" i="4" s="1"/>
  <c r="I372" i="4" a="1"/>
  <c r="I372" i="4" s="1"/>
  <c r="E371" i="4"/>
  <c r="C388" i="10" s="1"/>
  <c r="Q371" i="4"/>
  <c r="T371" i="4" a="1"/>
  <c r="T371" i="4" s="1"/>
  <c r="S371" i="4" a="1"/>
  <c r="S371" i="4" s="1"/>
  <c r="R371" i="4" a="1"/>
  <c r="R371" i="4" s="1"/>
  <c r="U371" i="4" a="1"/>
  <c r="U371" i="4" s="1"/>
  <c r="B372" i="4"/>
  <c r="V372" i="4" s="1" a="1"/>
  <c r="V372" i="4" s="1"/>
  <c r="C372" i="4"/>
  <c r="W372" i="4"/>
  <c r="A373" i="4"/>
  <c r="B387" i="10"/>
  <c r="G385" i="10"/>
  <c r="K385" i="10" s="1"/>
  <c r="L384" i="10"/>
  <c r="X368" i="4"/>
  <c r="AJ369" i="4"/>
  <c r="G386" i="10" s="1"/>
  <c r="H387" i="10"/>
  <c r="B388" i="10"/>
  <c r="P373" i="4" l="1" a="1"/>
  <c r="P373" i="4" s="1"/>
  <c r="O373" i="4" a="1"/>
  <c r="O373" i="4" s="1"/>
  <c r="AG372" i="4"/>
  <c r="Y371" i="4"/>
  <c r="F388" i="10" s="1"/>
  <c r="AH373" i="4" a="1"/>
  <c r="AH373" i="4" s="1"/>
  <c r="AD373" i="4"/>
  <c r="AC373" i="4"/>
  <c r="AB373" i="4"/>
  <c r="AA373" i="4" a="1"/>
  <c r="AA373" i="4" s="1"/>
  <c r="AI373" i="4"/>
  <c r="AF373" i="4" a="1"/>
  <c r="AF373" i="4" s="1"/>
  <c r="AE373" i="4"/>
  <c r="Z373" i="4" a="1"/>
  <c r="Z373" i="4" s="1"/>
  <c r="F372" i="4" a="1"/>
  <c r="F372" i="4" s="1"/>
  <c r="D389" i="10" s="1"/>
  <c r="N373" i="4" a="1"/>
  <c r="N373" i="4" s="1"/>
  <c r="G373" i="4"/>
  <c r="E390" i="10" s="1"/>
  <c r="J373" i="4"/>
  <c r="M373" i="4"/>
  <c r="K373" i="4"/>
  <c r="L373" i="4"/>
  <c r="H373" i="4" a="1"/>
  <c r="H373" i="4" s="1"/>
  <c r="I373" i="4" a="1"/>
  <c r="I373" i="4" s="1"/>
  <c r="E372" i="4"/>
  <c r="C389" i="10" s="1"/>
  <c r="Q372" i="4"/>
  <c r="T372" i="4" a="1"/>
  <c r="T372" i="4" s="1"/>
  <c r="S372" i="4" a="1"/>
  <c r="S372" i="4" s="1"/>
  <c r="R372" i="4" a="1"/>
  <c r="R372" i="4" s="1"/>
  <c r="U372" i="4" a="1"/>
  <c r="U372" i="4" s="1"/>
  <c r="B373" i="4"/>
  <c r="V373" i="4" s="1" a="1"/>
  <c r="V373" i="4" s="1"/>
  <c r="C373" i="4"/>
  <c r="W373" i="4"/>
  <c r="A374" i="4"/>
  <c r="K386" i="10"/>
  <c r="L385" i="10"/>
  <c r="X369" i="4"/>
  <c r="AJ370" i="4"/>
  <c r="H388" i="10"/>
  <c r="P374" i="4" l="1" a="1"/>
  <c r="P374" i="4" s="1"/>
  <c r="O374" i="4" a="1"/>
  <c r="O374" i="4" s="1"/>
  <c r="AG373" i="4"/>
  <c r="Y372" i="4"/>
  <c r="F389" i="10" s="1"/>
  <c r="AH374" i="4" a="1"/>
  <c r="AH374" i="4" s="1"/>
  <c r="AI374" i="4"/>
  <c r="AF374" i="4" a="1"/>
  <c r="AF374" i="4" s="1"/>
  <c r="AE374" i="4"/>
  <c r="AD374" i="4"/>
  <c r="AC374" i="4"/>
  <c r="AA374" i="4" a="1"/>
  <c r="AA374" i="4" s="1"/>
  <c r="Z374" i="4" a="1"/>
  <c r="Z374" i="4" s="1"/>
  <c r="AB374" i="4"/>
  <c r="F373" i="4" a="1"/>
  <c r="F373" i="4" s="1"/>
  <c r="D390" i="10" s="1"/>
  <c r="N374" i="4" a="1"/>
  <c r="N374" i="4" s="1"/>
  <c r="G374" i="4"/>
  <c r="E391" i="10" s="1"/>
  <c r="J374" i="4"/>
  <c r="K374" i="4"/>
  <c r="M374" i="4"/>
  <c r="L374" i="4"/>
  <c r="H374" i="4" a="1"/>
  <c r="H374" i="4" s="1"/>
  <c r="I374" i="4" a="1"/>
  <c r="I374" i="4" s="1"/>
  <c r="E373" i="4"/>
  <c r="C390" i="10" s="1"/>
  <c r="Q373" i="4"/>
  <c r="T373" i="4" a="1"/>
  <c r="T373" i="4" s="1"/>
  <c r="S373" i="4" a="1"/>
  <c r="S373" i="4" s="1"/>
  <c r="R373" i="4" a="1"/>
  <c r="R373" i="4" s="1"/>
  <c r="U373" i="4" a="1"/>
  <c r="U373" i="4" s="1"/>
  <c r="B374" i="4"/>
  <c r="V374" i="4" s="1" a="1"/>
  <c r="V374" i="4" s="1"/>
  <c r="C374" i="4"/>
  <c r="W374" i="4"/>
  <c r="A375" i="4"/>
  <c r="B389" i="10"/>
  <c r="G387" i="10"/>
  <c r="K387" i="10" s="1"/>
  <c r="L386" i="10"/>
  <c r="X370" i="4"/>
  <c r="AJ371" i="4"/>
  <c r="G388" i="10" s="1"/>
  <c r="H389" i="10"/>
  <c r="B390" i="10"/>
  <c r="P375" i="4" l="1" a="1"/>
  <c r="P375" i="4" s="1"/>
  <c r="O375" i="4" a="1"/>
  <c r="O375" i="4" s="1"/>
  <c r="AG374" i="4"/>
  <c r="Y373" i="4"/>
  <c r="F390" i="10" s="1"/>
  <c r="AH375" i="4" a="1"/>
  <c r="AH375" i="4" s="1"/>
  <c r="Z375" i="4" a="1"/>
  <c r="Z375" i="4" s="1"/>
  <c r="AI375" i="4"/>
  <c r="AE375" i="4"/>
  <c r="AD375" i="4"/>
  <c r="AC375" i="4"/>
  <c r="AB375" i="4"/>
  <c r="AA375" i="4" a="1"/>
  <c r="AA375" i="4" s="1"/>
  <c r="AF375" i="4" a="1"/>
  <c r="AF375" i="4" s="1"/>
  <c r="F374" i="4" a="1"/>
  <c r="F374" i="4" s="1"/>
  <c r="D391" i="10" s="1"/>
  <c r="N375" i="4" a="1"/>
  <c r="N375" i="4" s="1"/>
  <c r="G375" i="4"/>
  <c r="E392" i="10" s="1"/>
  <c r="J375" i="4"/>
  <c r="K375" i="4"/>
  <c r="L375" i="4"/>
  <c r="M375" i="4"/>
  <c r="H375" i="4" a="1"/>
  <c r="H375" i="4" s="1"/>
  <c r="I375" i="4" a="1"/>
  <c r="I375" i="4" s="1"/>
  <c r="E374" i="4"/>
  <c r="C391" i="10" s="1"/>
  <c r="Q374" i="4"/>
  <c r="T374" i="4" a="1"/>
  <c r="T374" i="4" s="1"/>
  <c r="S374" i="4" a="1"/>
  <c r="S374" i="4" s="1"/>
  <c r="R374" i="4" a="1"/>
  <c r="R374" i="4" s="1"/>
  <c r="U374" i="4" a="1"/>
  <c r="U374" i="4" s="1"/>
  <c r="B375" i="4"/>
  <c r="V375" i="4" s="1" a="1"/>
  <c r="V375" i="4" s="1"/>
  <c r="C375" i="4"/>
  <c r="W375" i="4"/>
  <c r="A376" i="4"/>
  <c r="K388" i="10"/>
  <c r="L387" i="10"/>
  <c r="X371" i="4"/>
  <c r="AJ372" i="4"/>
  <c r="H390" i="10"/>
  <c r="P376" i="4" l="1" a="1"/>
  <c r="P376" i="4" s="1"/>
  <c r="O376" i="4" a="1"/>
  <c r="O376" i="4" s="1"/>
  <c r="AG375" i="4"/>
  <c r="Y374" i="4"/>
  <c r="F391" i="10" s="1"/>
  <c r="AH376" i="4" a="1"/>
  <c r="AH376" i="4" s="1"/>
  <c r="AD376" i="4"/>
  <c r="AC376" i="4"/>
  <c r="AB376" i="4"/>
  <c r="AA376" i="4" a="1"/>
  <c r="AA376" i="4" s="1"/>
  <c r="Z376" i="4" a="1"/>
  <c r="Z376" i="4" s="1"/>
  <c r="AI376" i="4"/>
  <c r="AF376" i="4" a="1"/>
  <c r="AF376" i="4" s="1"/>
  <c r="AE376" i="4"/>
  <c r="F375" i="4" a="1"/>
  <c r="F375" i="4" s="1"/>
  <c r="D392" i="10" s="1"/>
  <c r="N376" i="4" a="1"/>
  <c r="N376" i="4" s="1"/>
  <c r="G376" i="4"/>
  <c r="E393" i="10" s="1"/>
  <c r="K376" i="4"/>
  <c r="M376" i="4"/>
  <c r="J376" i="4"/>
  <c r="L376" i="4"/>
  <c r="H376" i="4" a="1"/>
  <c r="H376" i="4" s="1"/>
  <c r="I376" i="4" a="1"/>
  <c r="I376" i="4" s="1"/>
  <c r="E375" i="4"/>
  <c r="C392" i="10" s="1"/>
  <c r="Q375" i="4"/>
  <c r="T375" i="4" a="1"/>
  <c r="T375" i="4" s="1"/>
  <c r="S375" i="4" a="1"/>
  <c r="S375" i="4" s="1"/>
  <c r="R375" i="4" a="1"/>
  <c r="R375" i="4" s="1"/>
  <c r="U375" i="4" a="1"/>
  <c r="U375" i="4" s="1"/>
  <c r="B376" i="4"/>
  <c r="V376" i="4" s="1" a="1"/>
  <c r="V376" i="4" s="1"/>
  <c r="C376" i="4"/>
  <c r="W376" i="4"/>
  <c r="A377" i="4"/>
  <c r="B391" i="10"/>
  <c r="G389" i="10"/>
  <c r="K389" i="10" s="1"/>
  <c r="L388" i="10"/>
  <c r="X372" i="4"/>
  <c r="AJ373" i="4"/>
  <c r="H391" i="10"/>
  <c r="P377" i="4" l="1" a="1"/>
  <c r="P377" i="4" s="1"/>
  <c r="O377" i="4" a="1"/>
  <c r="O377" i="4" s="1"/>
  <c r="AG376" i="4"/>
  <c r="Y375" i="4"/>
  <c r="F392" i="10" s="1"/>
  <c r="AH377" i="4" a="1"/>
  <c r="AH377" i="4" s="1"/>
  <c r="AF377" i="4" a="1"/>
  <c r="AF377" i="4" s="1"/>
  <c r="AE377" i="4"/>
  <c r="AD377" i="4"/>
  <c r="AC377" i="4"/>
  <c r="AB377" i="4"/>
  <c r="Z377" i="4" a="1"/>
  <c r="Z377" i="4" s="1"/>
  <c r="AI377" i="4"/>
  <c r="AA377" i="4" a="1"/>
  <c r="AA377" i="4" s="1"/>
  <c r="F376" i="4" a="1"/>
  <c r="F376" i="4" s="1"/>
  <c r="D393" i="10" s="1"/>
  <c r="N377" i="4" a="1"/>
  <c r="N377" i="4" s="1"/>
  <c r="G377" i="4"/>
  <c r="E394" i="10" s="1"/>
  <c r="L377" i="4"/>
  <c r="M377" i="4"/>
  <c r="J377" i="4"/>
  <c r="K377" i="4"/>
  <c r="I377" i="4" a="1"/>
  <c r="I377" i="4" s="1"/>
  <c r="H377" i="4" a="1"/>
  <c r="H377" i="4" s="1"/>
  <c r="E376" i="4"/>
  <c r="C393" i="10" s="1"/>
  <c r="Q376" i="4"/>
  <c r="S376" i="4" a="1"/>
  <c r="S376" i="4" s="1"/>
  <c r="T376" i="4" a="1"/>
  <c r="T376" i="4" s="1"/>
  <c r="R376" i="4" a="1"/>
  <c r="R376" i="4" s="1"/>
  <c r="U376" i="4" a="1"/>
  <c r="U376" i="4" s="1"/>
  <c r="B377" i="4"/>
  <c r="V377" i="4" s="1" a="1"/>
  <c r="V377" i="4" s="1"/>
  <c r="C377" i="4"/>
  <c r="W377" i="4"/>
  <c r="A378" i="4"/>
  <c r="B392" i="10"/>
  <c r="G390" i="10"/>
  <c r="K390" i="10" s="1"/>
  <c r="L389" i="10"/>
  <c r="X373" i="4"/>
  <c r="AJ374" i="4"/>
  <c r="G391" i="10" s="1"/>
  <c r="H392" i="10"/>
  <c r="P378" i="4" l="1" a="1"/>
  <c r="P378" i="4" s="1"/>
  <c r="O378" i="4" a="1"/>
  <c r="O378" i="4" s="1"/>
  <c r="AG377" i="4"/>
  <c r="Y376" i="4"/>
  <c r="F393" i="10" s="1"/>
  <c r="AH378" i="4" a="1"/>
  <c r="AH378" i="4" s="1"/>
  <c r="AI378" i="4"/>
  <c r="AF378" i="4" a="1"/>
  <c r="AF378" i="4" s="1"/>
  <c r="AE378" i="4"/>
  <c r="AD378" i="4"/>
  <c r="AB378" i="4"/>
  <c r="AA378" i="4" a="1"/>
  <c r="AA378" i="4" s="1"/>
  <c r="Z378" i="4" a="1"/>
  <c r="Z378" i="4" s="1"/>
  <c r="AC378" i="4"/>
  <c r="F377" i="4" a="1"/>
  <c r="F377" i="4" s="1"/>
  <c r="D394" i="10" s="1"/>
  <c r="N378" i="4" a="1"/>
  <c r="N378" i="4" s="1"/>
  <c r="G378" i="4"/>
  <c r="E395" i="10" s="1"/>
  <c r="L378" i="4"/>
  <c r="K378" i="4"/>
  <c r="M378" i="4"/>
  <c r="J378" i="4"/>
  <c r="I378" i="4" a="1"/>
  <c r="I378" i="4" s="1"/>
  <c r="H378" i="4" a="1"/>
  <c r="H378" i="4" s="1"/>
  <c r="E377" i="4"/>
  <c r="C394" i="10" s="1"/>
  <c r="Q377" i="4"/>
  <c r="T377" i="4" a="1"/>
  <c r="T377" i="4" s="1"/>
  <c r="S377" i="4" a="1"/>
  <c r="S377" i="4" s="1"/>
  <c r="R377" i="4" a="1"/>
  <c r="R377" i="4" s="1"/>
  <c r="U377" i="4" a="1"/>
  <c r="U377" i="4" s="1"/>
  <c r="B378" i="4"/>
  <c r="V378" i="4" s="1" a="1"/>
  <c r="V378" i="4" s="1"/>
  <c r="C378" i="4"/>
  <c r="W378" i="4"/>
  <c r="A379" i="4"/>
  <c r="K391" i="10"/>
  <c r="B393" i="10"/>
  <c r="L390" i="10"/>
  <c r="X374" i="4"/>
  <c r="AJ375" i="4"/>
  <c r="H393" i="10"/>
  <c r="P379" i="4" l="1" a="1"/>
  <c r="P379" i="4" s="1"/>
  <c r="O379" i="4" a="1"/>
  <c r="O379" i="4" s="1"/>
  <c r="AG378" i="4"/>
  <c r="Y377" i="4"/>
  <c r="F394" i="10" s="1"/>
  <c r="AH379" i="4" a="1"/>
  <c r="AH379" i="4" s="1"/>
  <c r="Z379" i="4" a="1"/>
  <c r="Z379" i="4" s="1"/>
  <c r="AI379" i="4"/>
  <c r="AE379" i="4"/>
  <c r="AD379" i="4"/>
  <c r="AC379" i="4"/>
  <c r="AB379" i="4"/>
  <c r="AA379" i="4" a="1"/>
  <c r="AA379" i="4" s="1"/>
  <c r="AF379" i="4" a="1"/>
  <c r="AF379" i="4" s="1"/>
  <c r="F378" i="4" a="1"/>
  <c r="F378" i="4" s="1"/>
  <c r="D395" i="10" s="1"/>
  <c r="N379" i="4" a="1"/>
  <c r="N379" i="4" s="1"/>
  <c r="G379" i="4"/>
  <c r="E396" i="10" s="1"/>
  <c r="L379" i="4"/>
  <c r="M379" i="4"/>
  <c r="K379" i="4"/>
  <c r="J379" i="4"/>
  <c r="I379" i="4" a="1"/>
  <c r="I379" i="4" s="1"/>
  <c r="H379" i="4" a="1"/>
  <c r="H379" i="4" s="1"/>
  <c r="E378" i="4"/>
  <c r="C395" i="10" s="1"/>
  <c r="Q378" i="4"/>
  <c r="T378" i="4" a="1"/>
  <c r="T378" i="4" s="1"/>
  <c r="S378" i="4" a="1"/>
  <c r="S378" i="4" s="1"/>
  <c r="R378" i="4" a="1"/>
  <c r="R378" i="4" s="1"/>
  <c r="U378" i="4" a="1"/>
  <c r="U378" i="4" s="1"/>
  <c r="B379" i="4"/>
  <c r="V379" i="4" s="1" a="1"/>
  <c r="V379" i="4" s="1"/>
  <c r="C379" i="4"/>
  <c r="W379" i="4"/>
  <c r="A380" i="4"/>
  <c r="B394" i="10"/>
  <c r="G392" i="10"/>
  <c r="K392" i="10" s="1"/>
  <c r="L391" i="10"/>
  <c r="X375" i="4"/>
  <c r="AJ376" i="4"/>
  <c r="G393" i="10" s="1"/>
  <c r="H394" i="10"/>
  <c r="B395" i="10"/>
  <c r="P380" i="4" l="1" a="1"/>
  <c r="P380" i="4" s="1"/>
  <c r="O380" i="4" a="1"/>
  <c r="O380" i="4" s="1"/>
  <c r="AG379" i="4"/>
  <c r="Y378" i="4"/>
  <c r="F395" i="10" s="1"/>
  <c r="AH380" i="4" a="1"/>
  <c r="AH380" i="4" s="1"/>
  <c r="AB380" i="4"/>
  <c r="AA380" i="4" a="1"/>
  <c r="AA380" i="4" s="1"/>
  <c r="Z380" i="4" a="1"/>
  <c r="Z380" i="4" s="1"/>
  <c r="AF380" i="4" a="1"/>
  <c r="AF380" i="4" s="1"/>
  <c r="AE380" i="4"/>
  <c r="AD380" i="4"/>
  <c r="AI380" i="4"/>
  <c r="AC380" i="4"/>
  <c r="F379" i="4" a="1"/>
  <c r="F379" i="4" s="1"/>
  <c r="D396" i="10" s="1"/>
  <c r="N380" i="4" a="1"/>
  <c r="N380" i="4" s="1"/>
  <c r="J380" i="4"/>
  <c r="G380" i="4"/>
  <c r="E397" i="10" s="1"/>
  <c r="K380" i="4"/>
  <c r="L380" i="4"/>
  <c r="M380" i="4"/>
  <c r="H380" i="4" a="1"/>
  <c r="H380" i="4" s="1"/>
  <c r="I380" i="4" a="1"/>
  <c r="I380" i="4" s="1"/>
  <c r="E379" i="4"/>
  <c r="C396" i="10" s="1"/>
  <c r="Q379" i="4"/>
  <c r="T379" i="4" a="1"/>
  <c r="T379" i="4" s="1"/>
  <c r="S379" i="4" a="1"/>
  <c r="S379" i="4" s="1"/>
  <c r="R379" i="4" a="1"/>
  <c r="R379" i="4" s="1"/>
  <c r="U379" i="4" a="1"/>
  <c r="U379" i="4" s="1"/>
  <c r="B380" i="4"/>
  <c r="V380" i="4" s="1" a="1"/>
  <c r="V380" i="4" s="1"/>
  <c r="C380" i="4"/>
  <c r="W380" i="4"/>
  <c r="A381" i="4"/>
  <c r="K393" i="10"/>
  <c r="L392" i="10"/>
  <c r="X376" i="4"/>
  <c r="AJ377" i="4"/>
  <c r="H395" i="10"/>
  <c r="P381" i="4" l="1" a="1"/>
  <c r="P381" i="4" s="1"/>
  <c r="O381" i="4" a="1"/>
  <c r="O381" i="4" s="1"/>
  <c r="AG380" i="4"/>
  <c r="Y379" i="4"/>
  <c r="F396" i="10" s="1"/>
  <c r="AH381" i="4" a="1"/>
  <c r="AH381" i="4" s="1"/>
  <c r="AC381" i="4"/>
  <c r="AB381" i="4"/>
  <c r="AA381" i="4" a="1"/>
  <c r="AA381" i="4" s="1"/>
  <c r="Z381" i="4" a="1"/>
  <c r="Z381" i="4" s="1"/>
  <c r="AI381" i="4"/>
  <c r="AF381" i="4" a="1"/>
  <c r="AF381" i="4" s="1"/>
  <c r="AE381" i="4"/>
  <c r="AD381" i="4"/>
  <c r="F380" i="4" a="1"/>
  <c r="F380" i="4" s="1"/>
  <c r="D397" i="10" s="1"/>
  <c r="N381" i="4" a="1"/>
  <c r="N381" i="4" s="1"/>
  <c r="G381" i="4"/>
  <c r="E398" i="10" s="1"/>
  <c r="J381" i="4"/>
  <c r="K381" i="4"/>
  <c r="L381" i="4"/>
  <c r="M381" i="4"/>
  <c r="I381" i="4" a="1"/>
  <c r="I381" i="4" s="1"/>
  <c r="H381" i="4" a="1"/>
  <c r="H381" i="4" s="1"/>
  <c r="E380" i="4"/>
  <c r="C397" i="10" s="1"/>
  <c r="Q380" i="4"/>
  <c r="T380" i="4" a="1"/>
  <c r="T380" i="4" s="1"/>
  <c r="S380" i="4" a="1"/>
  <c r="S380" i="4" s="1"/>
  <c r="R380" i="4" a="1"/>
  <c r="R380" i="4" s="1"/>
  <c r="U380" i="4" a="1"/>
  <c r="U380" i="4" s="1"/>
  <c r="B381" i="4"/>
  <c r="V381" i="4" s="1" a="1"/>
  <c r="V381" i="4" s="1"/>
  <c r="C381" i="4"/>
  <c r="W381" i="4"/>
  <c r="A382" i="4"/>
  <c r="B396" i="10"/>
  <c r="G394" i="10"/>
  <c r="K394" i="10" s="1"/>
  <c r="L393" i="10"/>
  <c r="X377" i="4"/>
  <c r="AJ378" i="4"/>
  <c r="G395" i="10" s="1"/>
  <c r="H396" i="10"/>
  <c r="B397" i="10"/>
  <c r="P382" i="4" l="1" a="1"/>
  <c r="P382" i="4" s="1"/>
  <c r="O382" i="4" a="1"/>
  <c r="O382" i="4" s="1"/>
  <c r="AG381" i="4"/>
  <c r="Y380" i="4"/>
  <c r="F397" i="10" s="1"/>
  <c r="AH382" i="4" a="1"/>
  <c r="AH382" i="4" s="1"/>
  <c r="AF382" i="4" a="1"/>
  <c r="AF382" i="4" s="1"/>
  <c r="AE382" i="4"/>
  <c r="AD382" i="4"/>
  <c r="AC382" i="4"/>
  <c r="AB382" i="4"/>
  <c r="AA382" i="4" a="1"/>
  <c r="AA382" i="4" s="1"/>
  <c r="Z382" i="4" a="1"/>
  <c r="Z382" i="4" s="1"/>
  <c r="AI382" i="4"/>
  <c r="F381" i="4" a="1"/>
  <c r="F381" i="4" s="1"/>
  <c r="D398" i="10" s="1"/>
  <c r="N382" i="4" a="1"/>
  <c r="N382" i="4" s="1"/>
  <c r="G382" i="4"/>
  <c r="E399" i="10" s="1"/>
  <c r="K382" i="4"/>
  <c r="L382" i="4"/>
  <c r="M382" i="4"/>
  <c r="J382" i="4"/>
  <c r="H382" i="4" a="1"/>
  <c r="H382" i="4" s="1"/>
  <c r="I382" i="4" a="1"/>
  <c r="I382" i="4" s="1"/>
  <c r="E381" i="4"/>
  <c r="C398" i="10" s="1"/>
  <c r="Q381" i="4"/>
  <c r="T381" i="4" a="1"/>
  <c r="T381" i="4" s="1"/>
  <c r="S381" i="4" a="1"/>
  <c r="S381" i="4" s="1"/>
  <c r="R381" i="4" a="1"/>
  <c r="R381" i="4" s="1"/>
  <c r="U381" i="4" a="1"/>
  <c r="U381" i="4" s="1"/>
  <c r="B382" i="4"/>
  <c r="V382" i="4" s="1" a="1"/>
  <c r="V382" i="4" s="1"/>
  <c r="C382" i="4"/>
  <c r="W382" i="4"/>
  <c r="A383" i="4"/>
  <c r="K395" i="10"/>
  <c r="L394" i="10"/>
  <c r="X378" i="4"/>
  <c r="AJ379" i="4"/>
  <c r="H397" i="10"/>
  <c r="P383" i="4" l="1" a="1"/>
  <c r="P383" i="4" s="1"/>
  <c r="O383" i="4" a="1"/>
  <c r="O383" i="4" s="1"/>
  <c r="AG382" i="4"/>
  <c r="Y381" i="4"/>
  <c r="F398" i="10" s="1"/>
  <c r="AH383" i="4" a="1"/>
  <c r="AH383" i="4" s="1"/>
  <c r="AI383" i="4"/>
  <c r="AF383" i="4" a="1"/>
  <c r="AF383" i="4" s="1"/>
  <c r="AE383" i="4"/>
  <c r="AD383" i="4"/>
  <c r="AB383" i="4"/>
  <c r="AA383" i="4" a="1"/>
  <c r="AA383" i="4" s="1"/>
  <c r="Z383" i="4" a="1"/>
  <c r="Z383" i="4" s="1"/>
  <c r="AC383" i="4"/>
  <c r="F382" i="4" a="1"/>
  <c r="F382" i="4" s="1"/>
  <c r="D399" i="10" s="1"/>
  <c r="N383" i="4" a="1"/>
  <c r="N383" i="4" s="1"/>
  <c r="G383" i="4"/>
  <c r="E400" i="10" s="1"/>
  <c r="J383" i="4"/>
  <c r="K383" i="4"/>
  <c r="L383" i="4"/>
  <c r="M383" i="4"/>
  <c r="H383" i="4" a="1"/>
  <c r="H383" i="4" s="1"/>
  <c r="I383" i="4" a="1"/>
  <c r="I383" i="4" s="1"/>
  <c r="E382" i="4"/>
  <c r="C399" i="10" s="1"/>
  <c r="Q382" i="4"/>
  <c r="T382" i="4" a="1"/>
  <c r="T382" i="4" s="1"/>
  <c r="S382" i="4" a="1"/>
  <c r="S382" i="4" s="1"/>
  <c r="R382" i="4" a="1"/>
  <c r="R382" i="4" s="1"/>
  <c r="U382" i="4" a="1"/>
  <c r="U382" i="4" s="1"/>
  <c r="C383" i="4"/>
  <c r="B383" i="4"/>
  <c r="V383" i="4" s="1" a="1"/>
  <c r="V383" i="4" s="1"/>
  <c r="W383" i="4"/>
  <c r="A384" i="4"/>
  <c r="B398" i="10"/>
  <c r="G396" i="10"/>
  <c r="K396" i="10" s="1"/>
  <c r="L395" i="10"/>
  <c r="X379" i="4"/>
  <c r="AJ380" i="4"/>
  <c r="H398" i="10"/>
  <c r="P384" i="4" l="1" a="1"/>
  <c r="P384" i="4" s="1"/>
  <c r="O384" i="4" a="1"/>
  <c r="O384" i="4" s="1"/>
  <c r="AG383" i="4"/>
  <c r="Y382" i="4"/>
  <c r="F399" i="10" s="1"/>
  <c r="AH384" i="4" a="1"/>
  <c r="AH384" i="4" s="1"/>
  <c r="Z384" i="4" a="1"/>
  <c r="Z384" i="4" s="1"/>
  <c r="AI384" i="4"/>
  <c r="AF384" i="4" a="1"/>
  <c r="AF384" i="4" s="1"/>
  <c r="AE384" i="4"/>
  <c r="AC384" i="4"/>
  <c r="AB384" i="4"/>
  <c r="AA384" i="4" a="1"/>
  <c r="AA384" i="4" s="1"/>
  <c r="AD384" i="4"/>
  <c r="F383" i="4" a="1"/>
  <c r="F383" i="4" s="1"/>
  <c r="D400" i="10" s="1"/>
  <c r="N384" i="4" a="1"/>
  <c r="N384" i="4" s="1"/>
  <c r="G384" i="4"/>
  <c r="E401" i="10" s="1"/>
  <c r="J384" i="4"/>
  <c r="M384" i="4"/>
  <c r="K384" i="4"/>
  <c r="L384" i="4"/>
  <c r="H384" i="4" a="1"/>
  <c r="H384" i="4" s="1"/>
  <c r="I384" i="4" a="1"/>
  <c r="I384" i="4" s="1"/>
  <c r="E383" i="4"/>
  <c r="C400" i="10" s="1"/>
  <c r="Q383" i="4"/>
  <c r="T383" i="4" a="1"/>
  <c r="T383" i="4" s="1"/>
  <c r="S383" i="4" a="1"/>
  <c r="S383" i="4" s="1"/>
  <c r="R383" i="4" a="1"/>
  <c r="R383" i="4" s="1"/>
  <c r="U383" i="4" a="1"/>
  <c r="U383" i="4" s="1"/>
  <c r="C384" i="4"/>
  <c r="B384" i="4"/>
  <c r="V384" i="4" s="1" a="1"/>
  <c r="V384" i="4" s="1"/>
  <c r="W384" i="4"/>
  <c r="A385" i="4"/>
  <c r="B399" i="10"/>
  <c r="G397" i="10"/>
  <c r="K397" i="10" s="1"/>
  <c r="L396" i="10"/>
  <c r="X380" i="4"/>
  <c r="AJ381" i="4"/>
  <c r="G398" i="10" s="1"/>
  <c r="H399" i="10"/>
  <c r="P385" i="4" l="1" a="1"/>
  <c r="P385" i="4" s="1"/>
  <c r="O385" i="4" a="1"/>
  <c r="O385" i="4" s="1"/>
  <c r="AG384" i="4"/>
  <c r="Y383" i="4"/>
  <c r="F400" i="10" s="1"/>
  <c r="AH385" i="4" a="1"/>
  <c r="AH385" i="4" s="1"/>
  <c r="AF385" i="4" a="1"/>
  <c r="AF385" i="4" s="1"/>
  <c r="Z385" i="4" a="1"/>
  <c r="Z385" i="4" s="1"/>
  <c r="AE385" i="4"/>
  <c r="AD385" i="4"/>
  <c r="AC385" i="4"/>
  <c r="AB385" i="4"/>
  <c r="AI385" i="4"/>
  <c r="AA385" i="4" a="1"/>
  <c r="AA385" i="4" s="1"/>
  <c r="F384" i="4" a="1"/>
  <c r="F384" i="4" s="1"/>
  <c r="D401" i="10" s="1"/>
  <c r="E384" i="4"/>
  <c r="C401" i="10" s="1"/>
  <c r="N385" i="4" a="1"/>
  <c r="N385" i="4" s="1"/>
  <c r="G385" i="4"/>
  <c r="E402" i="10" s="1"/>
  <c r="J385" i="4"/>
  <c r="K385" i="4"/>
  <c r="M385" i="4"/>
  <c r="L385" i="4"/>
  <c r="I385" i="4" a="1"/>
  <c r="I385" i="4" s="1"/>
  <c r="H385" i="4" a="1"/>
  <c r="H385" i="4" s="1"/>
  <c r="Q384" i="4"/>
  <c r="T384" i="4" a="1"/>
  <c r="T384" i="4" s="1"/>
  <c r="S384" i="4" a="1"/>
  <c r="S384" i="4" s="1"/>
  <c r="R384" i="4" a="1"/>
  <c r="R384" i="4" s="1"/>
  <c r="U384" i="4" a="1"/>
  <c r="U384" i="4" s="1"/>
  <c r="C385" i="4"/>
  <c r="B385" i="4"/>
  <c r="V385" i="4" s="1" a="1"/>
  <c r="V385" i="4" s="1"/>
  <c r="W385" i="4"/>
  <c r="A386" i="4"/>
  <c r="K398" i="10"/>
  <c r="B400" i="10"/>
  <c r="L397" i="10"/>
  <c r="X381" i="4"/>
  <c r="AJ382" i="4"/>
  <c r="H400" i="10"/>
  <c r="P386" i="4" l="1" a="1"/>
  <c r="P386" i="4" s="1"/>
  <c r="O386" i="4" a="1"/>
  <c r="O386" i="4" s="1"/>
  <c r="AG385" i="4"/>
  <c r="Y384" i="4"/>
  <c r="F401" i="10" s="1"/>
  <c r="AH386" i="4" a="1"/>
  <c r="AH386" i="4" s="1"/>
  <c r="AF386" i="4" a="1"/>
  <c r="AF386" i="4" s="1"/>
  <c r="AC386" i="4"/>
  <c r="AB386" i="4"/>
  <c r="AI386" i="4"/>
  <c r="AE386" i="4"/>
  <c r="AD386" i="4"/>
  <c r="AA386" i="4" a="1"/>
  <c r="AA386" i="4" s="1"/>
  <c r="Z386" i="4" a="1"/>
  <c r="Z386" i="4" s="1"/>
  <c r="F385" i="4" a="1"/>
  <c r="F385" i="4" s="1"/>
  <c r="D402" i="10" s="1"/>
  <c r="N386" i="4" a="1"/>
  <c r="N386" i="4" s="1"/>
  <c r="G386" i="4"/>
  <c r="E403" i="10" s="1"/>
  <c r="J386" i="4"/>
  <c r="K386" i="4"/>
  <c r="M386" i="4"/>
  <c r="L386" i="4"/>
  <c r="H386" i="4" a="1"/>
  <c r="H386" i="4" s="1"/>
  <c r="I386" i="4" a="1"/>
  <c r="I386" i="4" s="1"/>
  <c r="E385" i="4"/>
  <c r="C402" i="10" s="1"/>
  <c r="Q385" i="4"/>
  <c r="T385" i="4" a="1"/>
  <c r="T385" i="4" s="1"/>
  <c r="S385" i="4" a="1"/>
  <c r="S385" i="4" s="1"/>
  <c r="R385" i="4" a="1"/>
  <c r="R385" i="4" s="1"/>
  <c r="U385" i="4" a="1"/>
  <c r="U385" i="4" s="1"/>
  <c r="C386" i="4"/>
  <c r="B386" i="4"/>
  <c r="V386" i="4" s="1" a="1"/>
  <c r="V386" i="4" s="1"/>
  <c r="W386" i="4"/>
  <c r="A387" i="4"/>
  <c r="B401" i="10"/>
  <c r="G399" i="10"/>
  <c r="K399" i="10" s="1"/>
  <c r="L398" i="10"/>
  <c r="X382" i="4"/>
  <c r="AJ383" i="4"/>
  <c r="G400" i="10" s="1"/>
  <c r="H401" i="10"/>
  <c r="P387" i="4" l="1" a="1"/>
  <c r="P387" i="4" s="1"/>
  <c r="O387" i="4" a="1"/>
  <c r="O387" i="4" s="1"/>
  <c r="AG386" i="4"/>
  <c r="Y385" i="4"/>
  <c r="F402" i="10" s="1"/>
  <c r="AH387" i="4" a="1"/>
  <c r="AH387" i="4" s="1"/>
  <c r="AB387" i="4"/>
  <c r="AA387" i="4" a="1"/>
  <c r="AA387" i="4" s="1"/>
  <c r="Z387" i="4" a="1"/>
  <c r="Z387" i="4" s="1"/>
  <c r="AI387" i="4"/>
  <c r="AF387" i="4" a="1"/>
  <c r="AF387" i="4" s="1"/>
  <c r="AE387" i="4"/>
  <c r="AC387" i="4"/>
  <c r="AD387" i="4"/>
  <c r="F386" i="4" a="1"/>
  <c r="F386" i="4" s="1"/>
  <c r="D403" i="10" s="1"/>
  <c r="N387" i="4" a="1"/>
  <c r="N387" i="4" s="1"/>
  <c r="G387" i="4"/>
  <c r="E404" i="10" s="1"/>
  <c r="J387" i="4"/>
  <c r="K387" i="4"/>
  <c r="M387" i="4"/>
  <c r="L387" i="4"/>
  <c r="H387" i="4" a="1"/>
  <c r="H387" i="4" s="1"/>
  <c r="I387" i="4" a="1"/>
  <c r="I387" i="4" s="1"/>
  <c r="E386" i="4"/>
  <c r="C403" i="10" s="1"/>
  <c r="Q386" i="4"/>
  <c r="T386" i="4" a="1"/>
  <c r="T386" i="4" s="1"/>
  <c r="S386" i="4" a="1"/>
  <c r="S386" i="4" s="1"/>
  <c r="R386" i="4" a="1"/>
  <c r="R386" i="4" s="1"/>
  <c r="U386" i="4" a="1"/>
  <c r="U386" i="4" s="1"/>
  <c r="C387" i="4"/>
  <c r="B387" i="4"/>
  <c r="V387" i="4" s="1" a="1"/>
  <c r="V387" i="4" s="1"/>
  <c r="W387" i="4"/>
  <c r="A388" i="4"/>
  <c r="K400" i="10"/>
  <c r="B402" i="10"/>
  <c r="L399" i="10"/>
  <c r="X383" i="4"/>
  <c r="AJ384" i="4"/>
  <c r="H402" i="10"/>
  <c r="P388" i="4" l="1" a="1"/>
  <c r="P388" i="4" s="1"/>
  <c r="O388" i="4" a="1"/>
  <c r="O388" i="4" s="1"/>
  <c r="AG387" i="4"/>
  <c r="Y386" i="4"/>
  <c r="F403" i="10" s="1"/>
  <c r="F387" i="4" a="1"/>
  <c r="F387" i="4" s="1"/>
  <c r="D404" i="10" s="1"/>
  <c r="AH388" i="4" a="1"/>
  <c r="AH388" i="4" s="1"/>
  <c r="AF388" i="4" a="1"/>
  <c r="AF388" i="4" s="1"/>
  <c r="AE388" i="4"/>
  <c r="AD388" i="4"/>
  <c r="AC388" i="4"/>
  <c r="AB388" i="4"/>
  <c r="AI388" i="4"/>
  <c r="AA388" i="4" a="1"/>
  <c r="AA388" i="4" s="1"/>
  <c r="Z388" i="4" a="1"/>
  <c r="Z388" i="4" s="1"/>
  <c r="N388" i="4" a="1"/>
  <c r="N388" i="4" s="1"/>
  <c r="G388" i="4"/>
  <c r="E405" i="10" s="1"/>
  <c r="J388" i="4"/>
  <c r="K388" i="4"/>
  <c r="L388" i="4"/>
  <c r="M388" i="4"/>
  <c r="H388" i="4" a="1"/>
  <c r="H388" i="4" s="1"/>
  <c r="I388" i="4" a="1"/>
  <c r="I388" i="4" s="1"/>
  <c r="E387" i="4"/>
  <c r="C404" i="10" s="1"/>
  <c r="Q387" i="4"/>
  <c r="T387" i="4" a="1"/>
  <c r="T387" i="4" s="1"/>
  <c r="S387" i="4" a="1"/>
  <c r="S387" i="4" s="1"/>
  <c r="R387" i="4" a="1"/>
  <c r="R387" i="4" s="1"/>
  <c r="U387" i="4" a="1"/>
  <c r="U387" i="4" s="1"/>
  <c r="C388" i="4"/>
  <c r="B388" i="4"/>
  <c r="V388" i="4" s="1" a="1"/>
  <c r="V388" i="4" s="1"/>
  <c r="W388" i="4"/>
  <c r="A389" i="4"/>
  <c r="B403" i="10"/>
  <c r="G401" i="10"/>
  <c r="K401" i="10" s="1"/>
  <c r="L400" i="10"/>
  <c r="X384" i="4"/>
  <c r="AJ385" i="4"/>
  <c r="G402" i="10" s="1"/>
  <c r="H403" i="10"/>
  <c r="P389" i="4" l="1" a="1"/>
  <c r="P389" i="4" s="1"/>
  <c r="O389" i="4" a="1"/>
  <c r="O389" i="4" s="1"/>
  <c r="AG388" i="4"/>
  <c r="Y387" i="4"/>
  <c r="F404" i="10" s="1"/>
  <c r="AH389" i="4" a="1"/>
  <c r="AH389" i="4" s="1"/>
  <c r="AI389" i="4"/>
  <c r="AF389" i="4" a="1"/>
  <c r="AF389" i="4" s="1"/>
  <c r="AE389" i="4"/>
  <c r="AB389" i="4"/>
  <c r="AA389" i="4" a="1"/>
  <c r="AA389" i="4" s="1"/>
  <c r="Z389" i="4" a="1"/>
  <c r="Z389" i="4" s="1"/>
  <c r="AD389" i="4"/>
  <c r="AC389" i="4"/>
  <c r="F388" i="4" a="1"/>
  <c r="F388" i="4" s="1"/>
  <c r="D405" i="10" s="1"/>
  <c r="N389" i="4" a="1"/>
  <c r="N389" i="4" s="1"/>
  <c r="G389" i="4"/>
  <c r="E406" i="10" s="1"/>
  <c r="J389" i="4"/>
  <c r="K389" i="4"/>
  <c r="M389" i="4"/>
  <c r="L389" i="4"/>
  <c r="H389" i="4" a="1"/>
  <c r="H389" i="4" s="1"/>
  <c r="I389" i="4" a="1"/>
  <c r="I389" i="4" s="1"/>
  <c r="E388" i="4"/>
  <c r="C405" i="10" s="1"/>
  <c r="Q388" i="4"/>
  <c r="T388" i="4" a="1"/>
  <c r="T388" i="4" s="1"/>
  <c r="S388" i="4" a="1"/>
  <c r="S388" i="4" s="1"/>
  <c r="R388" i="4" a="1"/>
  <c r="R388" i="4" s="1"/>
  <c r="U388" i="4" a="1"/>
  <c r="U388" i="4" s="1"/>
  <c r="C389" i="4"/>
  <c r="B389" i="4"/>
  <c r="V389" i="4" s="1" a="1"/>
  <c r="V389" i="4" s="1"/>
  <c r="W389" i="4"/>
  <c r="A390" i="4"/>
  <c r="K402" i="10"/>
  <c r="B404" i="10"/>
  <c r="L401" i="10"/>
  <c r="X385" i="4"/>
  <c r="AJ386" i="4"/>
  <c r="H404" i="10"/>
  <c r="P390" i="4" l="1" a="1"/>
  <c r="P390" i="4" s="1"/>
  <c r="O390" i="4" a="1"/>
  <c r="O390" i="4" s="1"/>
  <c r="AG389" i="4"/>
  <c r="Y388" i="4"/>
  <c r="F405" i="10" s="1"/>
  <c r="AH390" i="4" a="1"/>
  <c r="AH390" i="4" s="1"/>
  <c r="Z390" i="4" a="1"/>
  <c r="Z390" i="4" s="1"/>
  <c r="AI390" i="4"/>
  <c r="AE390" i="4"/>
  <c r="AD390" i="4"/>
  <c r="AC390" i="4"/>
  <c r="AF390" i="4" a="1"/>
  <c r="AF390" i="4" s="1"/>
  <c r="AB390" i="4"/>
  <c r="AA390" i="4" a="1"/>
  <c r="AA390" i="4" s="1"/>
  <c r="F389" i="4" a="1"/>
  <c r="F389" i="4" s="1"/>
  <c r="D406" i="10" s="1"/>
  <c r="N390" i="4" a="1"/>
  <c r="N390" i="4" s="1"/>
  <c r="G390" i="4"/>
  <c r="E407" i="10" s="1"/>
  <c r="J390" i="4"/>
  <c r="K390" i="4"/>
  <c r="M390" i="4"/>
  <c r="L390" i="4"/>
  <c r="I390" i="4" a="1"/>
  <c r="I390" i="4" s="1"/>
  <c r="H390" i="4" a="1"/>
  <c r="H390" i="4" s="1"/>
  <c r="E389" i="4"/>
  <c r="C406" i="10" s="1"/>
  <c r="S389" i="4" a="1"/>
  <c r="S389" i="4" s="1"/>
  <c r="Q389" i="4"/>
  <c r="T389" i="4" a="1"/>
  <c r="T389" i="4" s="1"/>
  <c r="R389" i="4" a="1"/>
  <c r="R389" i="4" s="1"/>
  <c r="U389" i="4" a="1"/>
  <c r="U389" i="4" s="1"/>
  <c r="C390" i="4"/>
  <c r="B390" i="4"/>
  <c r="V390" i="4" s="1" a="1"/>
  <c r="V390" i="4" s="1"/>
  <c r="W390" i="4"/>
  <c r="A391" i="4"/>
  <c r="B405" i="10"/>
  <c r="G403" i="10"/>
  <c r="K403" i="10" s="1"/>
  <c r="L402" i="10"/>
  <c r="X386" i="4"/>
  <c r="AJ387" i="4"/>
  <c r="H405" i="10"/>
  <c r="P391" i="4" l="1" a="1"/>
  <c r="P391" i="4" s="1"/>
  <c r="O391" i="4" a="1"/>
  <c r="O391" i="4" s="1"/>
  <c r="AG390" i="4"/>
  <c r="Y389" i="4"/>
  <c r="AH391" i="4" a="1"/>
  <c r="AH391" i="4" s="1"/>
  <c r="AC391" i="4"/>
  <c r="AB391" i="4"/>
  <c r="AA391" i="4" a="1"/>
  <c r="AA391" i="4" s="1"/>
  <c r="Z391" i="4" a="1"/>
  <c r="Z391" i="4" s="1"/>
  <c r="AI391" i="4"/>
  <c r="AF391" i="4" a="1"/>
  <c r="AF391" i="4" s="1"/>
  <c r="AD391" i="4"/>
  <c r="AE391" i="4"/>
  <c r="F390" i="4" a="1"/>
  <c r="F390" i="4" s="1"/>
  <c r="D407" i="10" s="1"/>
  <c r="F406" i="10"/>
  <c r="N391" i="4" a="1"/>
  <c r="N391" i="4" s="1"/>
  <c r="G391" i="4"/>
  <c r="E408" i="10" s="1"/>
  <c r="J391" i="4"/>
  <c r="K391" i="4"/>
  <c r="L391" i="4"/>
  <c r="I391" i="4" a="1"/>
  <c r="I391" i="4" s="1"/>
  <c r="M391" i="4"/>
  <c r="H391" i="4" a="1"/>
  <c r="H391" i="4" s="1"/>
  <c r="E390" i="4"/>
  <c r="C407" i="10" s="1"/>
  <c r="Q390" i="4"/>
  <c r="T390" i="4" a="1"/>
  <c r="T390" i="4" s="1"/>
  <c r="S390" i="4" a="1"/>
  <c r="S390" i="4" s="1"/>
  <c r="R390" i="4" a="1"/>
  <c r="R390" i="4" s="1"/>
  <c r="U390" i="4" a="1"/>
  <c r="U390" i="4" s="1"/>
  <c r="C391" i="4"/>
  <c r="B391" i="4"/>
  <c r="V391" i="4" s="1" a="1"/>
  <c r="V391" i="4" s="1"/>
  <c r="W391" i="4"/>
  <c r="A392" i="4"/>
  <c r="B406" i="10"/>
  <c r="G404" i="10"/>
  <c r="K404" i="10" s="1"/>
  <c r="L403" i="10"/>
  <c r="X387" i="4"/>
  <c r="AJ388" i="4"/>
  <c r="G405" i="10" s="1"/>
  <c r="H406" i="10"/>
  <c r="P392" i="4" l="1" a="1"/>
  <c r="P392" i="4" s="1"/>
  <c r="O392" i="4" a="1"/>
  <c r="O392" i="4" s="1"/>
  <c r="AG391" i="4"/>
  <c r="Y390" i="4"/>
  <c r="AH392" i="4" a="1"/>
  <c r="AH392" i="4" s="1"/>
  <c r="AE392" i="4"/>
  <c r="AD392" i="4"/>
  <c r="AC392" i="4"/>
  <c r="AB392" i="4"/>
  <c r="Z392" i="4" a="1"/>
  <c r="Z392" i="4" s="1"/>
  <c r="AI392" i="4"/>
  <c r="AF392" i="4" a="1"/>
  <c r="AF392" i="4" s="1"/>
  <c r="AA392" i="4" a="1"/>
  <c r="AA392" i="4" s="1"/>
  <c r="F391" i="4" a="1"/>
  <c r="F391" i="4" s="1"/>
  <c r="D408" i="10" s="1"/>
  <c r="F407" i="10"/>
  <c r="N392" i="4" a="1"/>
  <c r="N392" i="4" s="1"/>
  <c r="G392" i="4"/>
  <c r="E409" i="10" s="1"/>
  <c r="K392" i="4"/>
  <c r="J392" i="4"/>
  <c r="L392" i="4"/>
  <c r="M392" i="4"/>
  <c r="H392" i="4" a="1"/>
  <c r="H392" i="4" s="1"/>
  <c r="I392" i="4" a="1"/>
  <c r="I392" i="4" s="1"/>
  <c r="E391" i="4"/>
  <c r="C408" i="10" s="1"/>
  <c r="Q391" i="4"/>
  <c r="S391" i="4" a="1"/>
  <c r="S391" i="4" s="1"/>
  <c r="T391" i="4" a="1"/>
  <c r="T391" i="4" s="1"/>
  <c r="R391" i="4" a="1"/>
  <c r="R391" i="4" s="1"/>
  <c r="U391" i="4" a="1"/>
  <c r="U391" i="4" s="1"/>
  <c r="C392" i="4"/>
  <c r="B392" i="4"/>
  <c r="V392" i="4" s="1" a="1"/>
  <c r="V392" i="4" s="1"/>
  <c r="W392" i="4"/>
  <c r="A393" i="4"/>
  <c r="K405" i="10"/>
  <c r="B407" i="10"/>
  <c r="L404" i="10"/>
  <c r="X388" i="4"/>
  <c r="AJ389" i="4"/>
  <c r="H407" i="10"/>
  <c r="P393" i="4" l="1" a="1"/>
  <c r="P393" i="4" s="1"/>
  <c r="O393" i="4" a="1"/>
  <c r="O393" i="4" s="1"/>
  <c r="AG392" i="4"/>
  <c r="Y391" i="4"/>
  <c r="F408" i="10" s="1"/>
  <c r="AH393" i="4" a="1"/>
  <c r="AH393" i="4" s="1"/>
  <c r="AF393" i="4" a="1"/>
  <c r="AF393" i="4" s="1"/>
  <c r="AE393" i="4"/>
  <c r="AD393" i="4"/>
  <c r="AC393" i="4"/>
  <c r="AB393" i="4"/>
  <c r="Z393" i="4" a="1"/>
  <c r="Z393" i="4" s="1"/>
  <c r="AI393" i="4"/>
  <c r="AA393" i="4" a="1"/>
  <c r="AA393" i="4" s="1"/>
  <c r="F392" i="4" a="1"/>
  <c r="F392" i="4" s="1"/>
  <c r="D409" i="10" s="1"/>
  <c r="N393" i="4" a="1"/>
  <c r="N393" i="4" s="1"/>
  <c r="G393" i="4"/>
  <c r="E410" i="10" s="1"/>
  <c r="J393" i="4"/>
  <c r="K393" i="4"/>
  <c r="L393" i="4"/>
  <c r="M393" i="4"/>
  <c r="I393" i="4" a="1"/>
  <c r="I393" i="4" s="1"/>
  <c r="H393" i="4" a="1"/>
  <c r="H393" i="4" s="1"/>
  <c r="E392" i="4"/>
  <c r="C409" i="10" s="1"/>
  <c r="S392" i="4" a="1"/>
  <c r="S392" i="4" s="1"/>
  <c r="Q392" i="4"/>
  <c r="T392" i="4" a="1"/>
  <c r="T392" i="4" s="1"/>
  <c r="R392" i="4" a="1"/>
  <c r="R392" i="4" s="1"/>
  <c r="U392" i="4" a="1"/>
  <c r="U392" i="4" s="1"/>
  <c r="C393" i="4"/>
  <c r="B393" i="4"/>
  <c r="V393" i="4" s="1" a="1"/>
  <c r="V393" i="4" s="1"/>
  <c r="W393" i="4"/>
  <c r="A394" i="4"/>
  <c r="B408" i="10"/>
  <c r="G406" i="10"/>
  <c r="K406" i="10" s="1"/>
  <c r="L405" i="10"/>
  <c r="X389" i="4"/>
  <c r="AJ390" i="4"/>
  <c r="G407" i="10" s="1"/>
  <c r="H408" i="10"/>
  <c r="P394" i="4" l="1" a="1"/>
  <c r="P394" i="4" s="1"/>
  <c r="O394" i="4" a="1"/>
  <c r="O394" i="4" s="1"/>
  <c r="AG393" i="4"/>
  <c r="Y392" i="4"/>
  <c r="F409" i="10" s="1"/>
  <c r="AH394" i="4" a="1"/>
  <c r="AH394" i="4" s="1"/>
  <c r="AI394" i="4"/>
  <c r="AF394" i="4" a="1"/>
  <c r="AF394" i="4" s="1"/>
  <c r="AE394" i="4"/>
  <c r="AB394" i="4"/>
  <c r="AA394" i="4" a="1"/>
  <c r="AA394" i="4" s="1"/>
  <c r="Z394" i="4" a="1"/>
  <c r="Z394" i="4" s="1"/>
  <c r="AD394" i="4"/>
  <c r="AC394" i="4"/>
  <c r="F393" i="4" a="1"/>
  <c r="F393" i="4" s="1"/>
  <c r="D410" i="10" s="1"/>
  <c r="N394" i="4" a="1"/>
  <c r="N394" i="4" s="1"/>
  <c r="G394" i="4"/>
  <c r="E411" i="10" s="1"/>
  <c r="K394" i="4"/>
  <c r="J394" i="4"/>
  <c r="L394" i="4"/>
  <c r="M394" i="4"/>
  <c r="H394" i="4" a="1"/>
  <c r="H394" i="4" s="1"/>
  <c r="I394" i="4" a="1"/>
  <c r="I394" i="4" s="1"/>
  <c r="E393" i="4"/>
  <c r="C410" i="10" s="1"/>
  <c r="T393" i="4" a="1"/>
  <c r="T393" i="4" s="1"/>
  <c r="Q393" i="4"/>
  <c r="S393" i="4" a="1"/>
  <c r="S393" i="4" s="1"/>
  <c r="R393" i="4" a="1"/>
  <c r="R393" i="4" s="1"/>
  <c r="U393" i="4" a="1"/>
  <c r="U393" i="4" s="1"/>
  <c r="C394" i="4"/>
  <c r="B394" i="4"/>
  <c r="V394" i="4" s="1" a="1"/>
  <c r="V394" i="4" s="1"/>
  <c r="W394" i="4"/>
  <c r="A395" i="4"/>
  <c r="K407" i="10"/>
  <c r="B409" i="10"/>
  <c r="L406" i="10"/>
  <c r="X390" i="4"/>
  <c r="AJ391" i="4"/>
  <c r="H409" i="10"/>
  <c r="P395" i="4" l="1" a="1"/>
  <c r="P395" i="4" s="1"/>
  <c r="O395" i="4" a="1"/>
  <c r="O395" i="4" s="1"/>
  <c r="AG394" i="4"/>
  <c r="Y393" i="4"/>
  <c r="F410" i="10" s="1"/>
  <c r="AH395" i="4" a="1"/>
  <c r="AH395" i="4" s="1"/>
  <c r="AA395" i="4" a="1"/>
  <c r="AA395" i="4" s="1"/>
  <c r="Z395" i="4" a="1"/>
  <c r="Z395" i="4" s="1"/>
  <c r="AI395" i="4"/>
  <c r="AE395" i="4"/>
  <c r="AD395" i="4"/>
  <c r="AC395" i="4"/>
  <c r="AF395" i="4" a="1"/>
  <c r="AF395" i="4" s="1"/>
  <c r="AB395" i="4"/>
  <c r="F394" i="4" a="1"/>
  <c r="F394" i="4" s="1"/>
  <c r="D411" i="10" s="1"/>
  <c r="N395" i="4" a="1"/>
  <c r="N395" i="4" s="1"/>
  <c r="J395" i="4"/>
  <c r="G395" i="4"/>
  <c r="E412" i="10" s="1"/>
  <c r="K395" i="4"/>
  <c r="L395" i="4"/>
  <c r="M395" i="4"/>
  <c r="I395" i="4" a="1"/>
  <c r="I395" i="4" s="1"/>
  <c r="H395" i="4" a="1"/>
  <c r="H395" i="4" s="1"/>
  <c r="E394" i="4"/>
  <c r="C411" i="10" s="1"/>
  <c r="T394" i="4" a="1"/>
  <c r="T394" i="4" s="1"/>
  <c r="Q394" i="4"/>
  <c r="S394" i="4" a="1"/>
  <c r="S394" i="4" s="1"/>
  <c r="R394" i="4" a="1"/>
  <c r="R394" i="4" s="1"/>
  <c r="U394" i="4" a="1"/>
  <c r="U394" i="4" s="1"/>
  <c r="C395" i="4"/>
  <c r="B395" i="4"/>
  <c r="V395" i="4" s="1" a="1"/>
  <c r="V395" i="4" s="1"/>
  <c r="W395" i="4"/>
  <c r="A396" i="4"/>
  <c r="B410" i="10"/>
  <c r="G408" i="10"/>
  <c r="K408" i="10" s="1"/>
  <c r="L407" i="10"/>
  <c r="X391" i="4"/>
  <c r="AJ392" i="4"/>
  <c r="G409" i="10" s="1"/>
  <c r="H410" i="10"/>
  <c r="P396" i="4" l="1" a="1"/>
  <c r="P396" i="4" s="1"/>
  <c r="O396" i="4" a="1"/>
  <c r="O396" i="4" s="1"/>
  <c r="AG395" i="4"/>
  <c r="Y394" i="4"/>
  <c r="F411" i="10" s="1"/>
  <c r="AH396" i="4" a="1"/>
  <c r="AH396" i="4" s="1"/>
  <c r="AA396" i="4" a="1"/>
  <c r="AA396" i="4" s="1"/>
  <c r="Z396" i="4" a="1"/>
  <c r="Z396" i="4" s="1"/>
  <c r="AF396" i="4" a="1"/>
  <c r="AF396" i="4" s="1"/>
  <c r="AE396" i="4"/>
  <c r="AD396" i="4"/>
  <c r="AI396" i="4"/>
  <c r="AC396" i="4"/>
  <c r="AB396" i="4"/>
  <c r="F395" i="4" a="1"/>
  <c r="F395" i="4" s="1"/>
  <c r="D412" i="10" s="1"/>
  <c r="N396" i="4" a="1"/>
  <c r="N396" i="4" s="1"/>
  <c r="G396" i="4"/>
  <c r="E413" i="10" s="1"/>
  <c r="K396" i="4"/>
  <c r="L396" i="4"/>
  <c r="M396" i="4"/>
  <c r="H396" i="4" a="1"/>
  <c r="H396" i="4" s="1"/>
  <c r="J396" i="4"/>
  <c r="I396" i="4" a="1"/>
  <c r="I396" i="4" s="1"/>
  <c r="E395" i="4"/>
  <c r="C412" i="10" s="1"/>
  <c r="T395" i="4" a="1"/>
  <c r="T395" i="4" s="1"/>
  <c r="Q395" i="4"/>
  <c r="S395" i="4" a="1"/>
  <c r="S395" i="4" s="1"/>
  <c r="R395" i="4" a="1"/>
  <c r="R395" i="4" s="1"/>
  <c r="U395" i="4" a="1"/>
  <c r="U395" i="4" s="1"/>
  <c r="C396" i="4"/>
  <c r="B396" i="4"/>
  <c r="V396" i="4" s="1" a="1"/>
  <c r="V396" i="4" s="1"/>
  <c r="W396" i="4"/>
  <c r="A397" i="4"/>
  <c r="K409" i="10"/>
  <c r="B411" i="10"/>
  <c r="L408" i="10"/>
  <c r="X392" i="4"/>
  <c r="AJ393" i="4"/>
  <c r="H411" i="10"/>
  <c r="P397" i="4" l="1" a="1"/>
  <c r="P397" i="4" s="1"/>
  <c r="O397" i="4" a="1"/>
  <c r="O397" i="4" s="1"/>
  <c r="AG396" i="4"/>
  <c r="Y395" i="4"/>
  <c r="F412" i="10" s="1"/>
  <c r="AH397" i="4" a="1"/>
  <c r="AH397" i="4" s="1"/>
  <c r="AB397" i="4"/>
  <c r="AA397" i="4" a="1"/>
  <c r="AA397" i="4" s="1"/>
  <c r="Z397" i="4" a="1"/>
  <c r="Z397" i="4" s="1"/>
  <c r="AI397" i="4"/>
  <c r="AF397" i="4" a="1"/>
  <c r="AF397" i="4" s="1"/>
  <c r="AE397" i="4"/>
  <c r="AD397" i="4"/>
  <c r="AC397" i="4"/>
  <c r="F396" i="4" a="1"/>
  <c r="F396" i="4" s="1"/>
  <c r="D413" i="10" s="1"/>
  <c r="N397" i="4" a="1"/>
  <c r="N397" i="4" s="1"/>
  <c r="G397" i="4"/>
  <c r="E414" i="10" s="1"/>
  <c r="K397" i="4"/>
  <c r="J397" i="4"/>
  <c r="M397" i="4"/>
  <c r="L397" i="4"/>
  <c r="H397" i="4" a="1"/>
  <c r="H397" i="4" s="1"/>
  <c r="I397" i="4" a="1"/>
  <c r="I397" i="4" s="1"/>
  <c r="E396" i="4"/>
  <c r="C413" i="10" s="1"/>
  <c r="Q396" i="4"/>
  <c r="T396" i="4" a="1"/>
  <c r="T396" i="4" s="1"/>
  <c r="S396" i="4" a="1"/>
  <c r="S396" i="4" s="1"/>
  <c r="R396" i="4" a="1"/>
  <c r="R396" i="4" s="1"/>
  <c r="U396" i="4" a="1"/>
  <c r="U396" i="4" s="1"/>
  <c r="C397" i="4"/>
  <c r="B397" i="4"/>
  <c r="V397" i="4" s="1" a="1"/>
  <c r="V397" i="4" s="1"/>
  <c r="W397" i="4"/>
  <c r="A398" i="4"/>
  <c r="B412" i="10"/>
  <c r="G410" i="10"/>
  <c r="K410" i="10" s="1"/>
  <c r="L409" i="10"/>
  <c r="X393" i="4"/>
  <c r="AJ394" i="4"/>
  <c r="H412" i="10"/>
  <c r="B413" i="10"/>
  <c r="P398" i="4" l="1" a="1"/>
  <c r="P398" i="4" s="1"/>
  <c r="O398" i="4" a="1"/>
  <c r="O398" i="4" s="1"/>
  <c r="AG397" i="4"/>
  <c r="Y396" i="4"/>
  <c r="F413" i="10" s="1"/>
  <c r="AH398" i="4" a="1"/>
  <c r="AH398" i="4" s="1"/>
  <c r="AF398" i="4" a="1"/>
  <c r="AF398" i="4" s="1"/>
  <c r="AE398" i="4"/>
  <c r="AD398" i="4"/>
  <c r="AC398" i="4"/>
  <c r="AB398" i="4"/>
  <c r="AI398" i="4"/>
  <c r="AA398" i="4" a="1"/>
  <c r="AA398" i="4" s="1"/>
  <c r="Z398" i="4" a="1"/>
  <c r="Z398" i="4" s="1"/>
  <c r="F397" i="4" a="1"/>
  <c r="F397" i="4" s="1"/>
  <c r="D414" i="10" s="1"/>
  <c r="N398" i="4" a="1"/>
  <c r="N398" i="4" s="1"/>
  <c r="G398" i="4"/>
  <c r="E415" i="10" s="1"/>
  <c r="J398" i="4"/>
  <c r="K398" i="4"/>
  <c r="M398" i="4"/>
  <c r="L398" i="4"/>
  <c r="I398" i="4" a="1"/>
  <c r="I398" i="4" s="1"/>
  <c r="H398" i="4" a="1"/>
  <c r="H398" i="4" s="1"/>
  <c r="E397" i="4"/>
  <c r="C414" i="10" s="1"/>
  <c r="Q397" i="4"/>
  <c r="S397" i="4" a="1"/>
  <c r="S397" i="4" s="1"/>
  <c r="T397" i="4" a="1"/>
  <c r="T397" i="4" s="1"/>
  <c r="R397" i="4" a="1"/>
  <c r="R397" i="4" s="1"/>
  <c r="U397" i="4" a="1"/>
  <c r="U397" i="4" s="1"/>
  <c r="C398" i="4"/>
  <c r="B398" i="4"/>
  <c r="V398" i="4" s="1" a="1"/>
  <c r="V398" i="4" s="1"/>
  <c r="W398" i="4"/>
  <c r="A399" i="4"/>
  <c r="G411" i="10"/>
  <c r="K411" i="10" s="1"/>
  <c r="L410" i="10"/>
  <c r="X394" i="4"/>
  <c r="AJ395" i="4"/>
  <c r="G412" i="10" s="1"/>
  <c r="H413" i="10"/>
  <c r="P399" i="4" l="1" a="1"/>
  <c r="P399" i="4" s="1"/>
  <c r="O399" i="4" a="1"/>
  <c r="O399" i="4" s="1"/>
  <c r="AG398" i="4"/>
  <c r="Y397" i="4"/>
  <c r="F414" i="10" s="1"/>
  <c r="AH399" i="4" a="1"/>
  <c r="AH399" i="4" s="1"/>
  <c r="AI399" i="4"/>
  <c r="AF399" i="4" a="1"/>
  <c r="AF399" i="4" s="1"/>
  <c r="AC399" i="4"/>
  <c r="AB399" i="4"/>
  <c r="AA399" i="4" a="1"/>
  <c r="AA399" i="4" s="1"/>
  <c r="AE399" i="4"/>
  <c r="AD399" i="4"/>
  <c r="Z399" i="4" a="1"/>
  <c r="Z399" i="4" s="1"/>
  <c r="F398" i="4" a="1"/>
  <c r="F398" i="4" s="1"/>
  <c r="D415" i="10" s="1"/>
  <c r="N399" i="4" a="1"/>
  <c r="N399" i="4" s="1"/>
  <c r="G399" i="4"/>
  <c r="E416" i="10" s="1"/>
  <c r="J399" i="4"/>
  <c r="K399" i="4"/>
  <c r="M399" i="4"/>
  <c r="L399" i="4"/>
  <c r="I399" i="4" a="1"/>
  <c r="I399" i="4" s="1"/>
  <c r="H399" i="4" a="1"/>
  <c r="H399" i="4" s="1"/>
  <c r="E398" i="4"/>
  <c r="C415" i="10" s="1"/>
  <c r="Q398" i="4"/>
  <c r="T398" i="4" a="1"/>
  <c r="T398" i="4" s="1"/>
  <c r="S398" i="4" a="1"/>
  <c r="S398" i="4" s="1"/>
  <c r="R398" i="4" a="1"/>
  <c r="R398" i="4" s="1"/>
  <c r="U398" i="4" a="1"/>
  <c r="U398" i="4" s="1"/>
  <c r="C399" i="4"/>
  <c r="B399" i="4"/>
  <c r="V399" i="4" s="1" a="1"/>
  <c r="V399" i="4" s="1"/>
  <c r="W399" i="4"/>
  <c r="A400" i="4"/>
  <c r="K412" i="10"/>
  <c r="B414" i="10"/>
  <c r="L411" i="10"/>
  <c r="X395" i="4"/>
  <c r="AJ396" i="4"/>
  <c r="H414" i="10"/>
  <c r="P400" i="4" l="1" a="1"/>
  <c r="P400" i="4" s="1"/>
  <c r="O400" i="4" a="1"/>
  <c r="O400" i="4" s="1"/>
  <c r="AG399" i="4"/>
  <c r="Y398" i="4"/>
  <c r="F415" i="10" s="1"/>
  <c r="AH400" i="4" a="1"/>
  <c r="AH400" i="4" s="1"/>
  <c r="AB400" i="4"/>
  <c r="AA400" i="4" a="1"/>
  <c r="AA400" i="4" s="1"/>
  <c r="Z400" i="4" a="1"/>
  <c r="Z400" i="4" s="1"/>
  <c r="AF400" i="4" a="1"/>
  <c r="AF400" i="4" s="1"/>
  <c r="AE400" i="4"/>
  <c r="AD400" i="4"/>
  <c r="AC400" i="4"/>
  <c r="AI400" i="4"/>
  <c r="F399" i="4" a="1"/>
  <c r="F399" i="4" s="1"/>
  <c r="D416" i="10" s="1"/>
  <c r="N400" i="4" a="1"/>
  <c r="N400" i="4" s="1"/>
  <c r="G400" i="4"/>
  <c r="E417" i="10" s="1"/>
  <c r="J400" i="4"/>
  <c r="K400" i="4"/>
  <c r="L400" i="4"/>
  <c r="M400" i="4"/>
  <c r="H400" i="4" a="1"/>
  <c r="H400" i="4" s="1"/>
  <c r="I400" i="4" a="1"/>
  <c r="I400" i="4" s="1"/>
  <c r="E399" i="4"/>
  <c r="C416" i="10" s="1"/>
  <c r="T399" i="4" a="1"/>
  <c r="T399" i="4" s="1"/>
  <c r="Q399" i="4"/>
  <c r="S399" i="4" a="1"/>
  <c r="S399" i="4" s="1"/>
  <c r="R399" i="4" a="1"/>
  <c r="R399" i="4" s="1"/>
  <c r="U399" i="4" a="1"/>
  <c r="U399" i="4" s="1"/>
  <c r="C400" i="4"/>
  <c r="B400" i="4"/>
  <c r="V400" i="4" s="1" a="1"/>
  <c r="V400" i="4" s="1"/>
  <c r="W400" i="4"/>
  <c r="A401" i="4"/>
  <c r="B415" i="10"/>
  <c r="G413" i="10"/>
  <c r="K413" i="10" s="1"/>
  <c r="L412" i="10"/>
  <c r="X396" i="4"/>
  <c r="AJ397" i="4"/>
  <c r="G414" i="10" s="1"/>
  <c r="H415" i="10"/>
  <c r="P401" i="4" l="1" a="1"/>
  <c r="P401" i="4" s="1"/>
  <c r="O401" i="4" a="1"/>
  <c r="O401" i="4" s="1"/>
  <c r="AG400" i="4"/>
  <c r="Y399" i="4"/>
  <c r="F416" i="10" s="1"/>
  <c r="AH401" i="4" a="1"/>
  <c r="AH401" i="4" s="1"/>
  <c r="AE401" i="4"/>
  <c r="AD401" i="4"/>
  <c r="AC401" i="4"/>
  <c r="AB401" i="4"/>
  <c r="AA401" i="4" a="1"/>
  <c r="AA401" i="4" s="1"/>
  <c r="AI401" i="4"/>
  <c r="AF401" i="4" a="1"/>
  <c r="AF401" i="4" s="1"/>
  <c r="Z401" i="4" a="1"/>
  <c r="Z401" i="4" s="1"/>
  <c r="F400" i="4" a="1"/>
  <c r="F400" i="4" s="1"/>
  <c r="D417" i="10" s="1"/>
  <c r="N401" i="4" a="1"/>
  <c r="N401" i="4" s="1"/>
  <c r="G401" i="4"/>
  <c r="E418" i="10" s="1"/>
  <c r="J401" i="4"/>
  <c r="M401" i="4"/>
  <c r="K401" i="4"/>
  <c r="L401" i="4"/>
  <c r="I401" i="4" a="1"/>
  <c r="I401" i="4" s="1"/>
  <c r="H401" i="4" a="1"/>
  <c r="H401" i="4" s="1"/>
  <c r="E400" i="4"/>
  <c r="C417" i="10" s="1"/>
  <c r="S400" i="4" a="1"/>
  <c r="S400" i="4" s="1"/>
  <c r="Q400" i="4"/>
  <c r="T400" i="4" a="1"/>
  <c r="T400" i="4" s="1"/>
  <c r="R400" i="4" a="1"/>
  <c r="R400" i="4" s="1"/>
  <c r="U400" i="4" a="1"/>
  <c r="U400" i="4" s="1"/>
  <c r="C401" i="4"/>
  <c r="B401" i="4"/>
  <c r="V401" i="4" s="1" a="1"/>
  <c r="V401" i="4" s="1"/>
  <c r="W401" i="4"/>
  <c r="A402" i="4"/>
  <c r="K414" i="10"/>
  <c r="B416" i="10"/>
  <c r="L413" i="10"/>
  <c r="X397" i="4"/>
  <c r="AJ398" i="4"/>
  <c r="H416" i="10"/>
  <c r="P402" i="4" l="1" a="1"/>
  <c r="P402" i="4" s="1"/>
  <c r="O402" i="4" a="1"/>
  <c r="O402" i="4" s="1"/>
  <c r="AG401" i="4"/>
  <c r="Y400" i="4"/>
  <c r="F417" i="10" s="1"/>
  <c r="AH402" i="4" a="1"/>
  <c r="AH402" i="4" s="1"/>
  <c r="AI402" i="4"/>
  <c r="AF402" i="4" a="1"/>
  <c r="AF402" i="4" s="1"/>
  <c r="AE402" i="4"/>
  <c r="AD402" i="4"/>
  <c r="AA402" i="4" a="1"/>
  <c r="AA402" i="4" s="1"/>
  <c r="Z402" i="4" a="1"/>
  <c r="Z402" i="4" s="1"/>
  <c r="AC402" i="4"/>
  <c r="AB402" i="4"/>
  <c r="F401" i="4" a="1"/>
  <c r="F401" i="4" s="1"/>
  <c r="D418" i="10" s="1"/>
  <c r="N402" i="4" a="1"/>
  <c r="N402" i="4" s="1"/>
  <c r="G402" i="4"/>
  <c r="E419" i="10" s="1"/>
  <c r="J402" i="4"/>
  <c r="M402" i="4"/>
  <c r="K402" i="4"/>
  <c r="L402" i="4"/>
  <c r="I402" i="4" a="1"/>
  <c r="I402" i="4" s="1"/>
  <c r="H402" i="4" a="1"/>
  <c r="H402" i="4" s="1"/>
  <c r="E401" i="4"/>
  <c r="C418" i="10" s="1"/>
  <c r="Q401" i="4"/>
  <c r="T401" i="4" a="1"/>
  <c r="T401" i="4" s="1"/>
  <c r="S401" i="4" a="1"/>
  <c r="S401" i="4" s="1"/>
  <c r="R401" i="4" a="1"/>
  <c r="R401" i="4" s="1"/>
  <c r="U401" i="4" a="1"/>
  <c r="U401" i="4" s="1"/>
  <c r="C402" i="4"/>
  <c r="B402" i="4"/>
  <c r="V402" i="4" s="1" a="1"/>
  <c r="V402" i="4" s="1"/>
  <c r="W402" i="4"/>
  <c r="A403" i="4"/>
  <c r="B417" i="10"/>
  <c r="G415" i="10"/>
  <c r="K415" i="10" s="1"/>
  <c r="L414" i="10"/>
  <c r="X398" i="4"/>
  <c r="AJ399" i="4"/>
  <c r="G416" i="10" s="1"/>
  <c r="H417" i="10"/>
  <c r="P403" i="4" l="1" a="1"/>
  <c r="P403" i="4" s="1"/>
  <c r="O403" i="4" a="1"/>
  <c r="O403" i="4" s="1"/>
  <c r="AG402" i="4"/>
  <c r="Y401" i="4"/>
  <c r="F418" i="10" s="1"/>
  <c r="AH403" i="4" a="1"/>
  <c r="AH403" i="4" s="1"/>
  <c r="Z403" i="4" a="1"/>
  <c r="Z403" i="4" s="1"/>
  <c r="AE403" i="4"/>
  <c r="AD403" i="4"/>
  <c r="AC403" i="4"/>
  <c r="AA403" i="4" a="1"/>
  <c r="AA403" i="4" s="1"/>
  <c r="AI403" i="4"/>
  <c r="AF403" i="4" a="1"/>
  <c r="AF403" i="4" s="1"/>
  <c r="AB403" i="4"/>
  <c r="F402" i="4" a="1"/>
  <c r="F402" i="4" s="1"/>
  <c r="D419" i="10" s="1"/>
  <c r="N403" i="4" a="1"/>
  <c r="N403" i="4" s="1"/>
  <c r="G403" i="4"/>
  <c r="E420" i="10" s="1"/>
  <c r="K403" i="4"/>
  <c r="J403" i="4"/>
  <c r="L403" i="4"/>
  <c r="M403" i="4"/>
  <c r="H403" i="4" a="1"/>
  <c r="H403" i="4" s="1"/>
  <c r="I403" i="4" a="1"/>
  <c r="I403" i="4" s="1"/>
  <c r="E402" i="4"/>
  <c r="C419" i="10" s="1"/>
  <c r="Q402" i="4"/>
  <c r="T402" i="4" a="1"/>
  <c r="T402" i="4" s="1"/>
  <c r="S402" i="4" a="1"/>
  <c r="S402" i="4" s="1"/>
  <c r="R402" i="4" a="1"/>
  <c r="R402" i="4" s="1"/>
  <c r="U402" i="4" a="1"/>
  <c r="U402" i="4" s="1"/>
  <c r="C403" i="4"/>
  <c r="B403" i="4"/>
  <c r="V403" i="4" s="1" a="1"/>
  <c r="V403" i="4" s="1"/>
  <c r="W403" i="4"/>
  <c r="A404" i="4"/>
  <c r="K416" i="10"/>
  <c r="B418" i="10"/>
  <c r="L415" i="10"/>
  <c r="X399" i="4"/>
  <c r="AJ400" i="4"/>
  <c r="H418" i="10"/>
  <c r="P404" i="4" l="1" a="1"/>
  <c r="P404" i="4" s="1"/>
  <c r="O404" i="4" a="1"/>
  <c r="O404" i="4" s="1"/>
  <c r="AG403" i="4"/>
  <c r="Y402" i="4"/>
  <c r="F419" i="10" s="1"/>
  <c r="AH404" i="4" a="1"/>
  <c r="AH404" i="4" s="1"/>
  <c r="AC404" i="4"/>
  <c r="AB404" i="4"/>
  <c r="AA404" i="4" a="1"/>
  <c r="AA404" i="4" s="1"/>
  <c r="Z404" i="4" a="1"/>
  <c r="Z404" i="4" s="1"/>
  <c r="AI404" i="4"/>
  <c r="AF404" i="4" a="1"/>
  <c r="AF404" i="4" s="1"/>
  <c r="AE404" i="4"/>
  <c r="AD404" i="4"/>
  <c r="F403" i="4" a="1"/>
  <c r="F403" i="4" s="1"/>
  <c r="D420" i="10" s="1"/>
  <c r="N404" i="4" a="1"/>
  <c r="N404" i="4" s="1"/>
  <c r="G404" i="4"/>
  <c r="E421" i="10" s="1"/>
  <c r="K404" i="4"/>
  <c r="J404" i="4"/>
  <c r="L404" i="4"/>
  <c r="M404" i="4"/>
  <c r="H404" i="4" a="1"/>
  <c r="H404" i="4" s="1"/>
  <c r="I404" i="4" a="1"/>
  <c r="I404" i="4" s="1"/>
  <c r="E403" i="4"/>
  <c r="C420" i="10" s="1"/>
  <c r="Q403" i="4"/>
  <c r="T403" i="4" a="1"/>
  <c r="T403" i="4" s="1"/>
  <c r="S403" i="4" a="1"/>
  <c r="S403" i="4" s="1"/>
  <c r="R403" i="4" a="1"/>
  <c r="R403" i="4" s="1"/>
  <c r="U403" i="4" a="1"/>
  <c r="U403" i="4" s="1"/>
  <c r="C404" i="4"/>
  <c r="B404" i="4"/>
  <c r="V404" i="4" s="1" a="1"/>
  <c r="V404" i="4" s="1"/>
  <c r="W404" i="4"/>
  <c r="A405" i="4"/>
  <c r="B419" i="10"/>
  <c r="G417" i="10"/>
  <c r="K417" i="10" s="1"/>
  <c r="L416" i="10"/>
  <c r="X400" i="4"/>
  <c r="AJ401" i="4"/>
  <c r="H419" i="10"/>
  <c r="P405" i="4" l="1" a="1"/>
  <c r="P405" i="4" s="1"/>
  <c r="O405" i="4" a="1"/>
  <c r="O405" i="4" s="1"/>
  <c r="AG404" i="4"/>
  <c r="Y403" i="4"/>
  <c r="F420" i="10" s="1"/>
  <c r="AH405" i="4" a="1"/>
  <c r="AH405" i="4" s="1"/>
  <c r="AD405" i="4"/>
  <c r="AC405" i="4"/>
  <c r="AB405" i="4"/>
  <c r="AA405" i="4" a="1"/>
  <c r="AA405" i="4" s="1"/>
  <c r="AI405" i="4"/>
  <c r="AF405" i="4" a="1"/>
  <c r="AF405" i="4" s="1"/>
  <c r="AE405" i="4"/>
  <c r="Z405" i="4" a="1"/>
  <c r="Z405" i="4" s="1"/>
  <c r="F404" i="4" a="1"/>
  <c r="F404" i="4" s="1"/>
  <c r="D421" i="10" s="1"/>
  <c r="N405" i="4" a="1"/>
  <c r="N405" i="4" s="1"/>
  <c r="G405" i="4"/>
  <c r="E422" i="10" s="1"/>
  <c r="J405" i="4"/>
  <c r="L405" i="4"/>
  <c r="M405" i="4"/>
  <c r="I405" i="4" a="1"/>
  <c r="I405" i="4" s="1"/>
  <c r="K405" i="4"/>
  <c r="H405" i="4" a="1"/>
  <c r="H405" i="4" s="1"/>
  <c r="E404" i="4"/>
  <c r="C421" i="10" s="1"/>
  <c r="T404" i="4" a="1"/>
  <c r="T404" i="4" s="1"/>
  <c r="S404" i="4" a="1"/>
  <c r="S404" i="4" s="1"/>
  <c r="Q404" i="4"/>
  <c r="R404" i="4" a="1"/>
  <c r="R404" i="4" s="1"/>
  <c r="U404" i="4" a="1"/>
  <c r="U404" i="4" s="1"/>
  <c r="C405" i="4"/>
  <c r="B405" i="4"/>
  <c r="V405" i="4" s="1" a="1"/>
  <c r="V405" i="4" s="1"/>
  <c r="W405" i="4"/>
  <c r="A406" i="4"/>
  <c r="B420" i="10"/>
  <c r="G418" i="10"/>
  <c r="K418" i="10" s="1"/>
  <c r="L417" i="10"/>
  <c r="X401" i="4"/>
  <c r="AJ402" i="4"/>
  <c r="G419" i="10" s="1"/>
  <c r="H420" i="10"/>
  <c r="B421" i="10"/>
  <c r="P406" i="4" l="1" a="1"/>
  <c r="P406" i="4" s="1"/>
  <c r="O406" i="4" a="1"/>
  <c r="O406" i="4" s="1"/>
  <c r="AG405" i="4"/>
  <c r="Y404" i="4"/>
  <c r="F421" i="10" s="1"/>
  <c r="AH406" i="4" a="1"/>
  <c r="AH406" i="4" s="1"/>
  <c r="AF406" i="4" a="1"/>
  <c r="AF406" i="4" s="1"/>
  <c r="AE406" i="4"/>
  <c r="AD406" i="4"/>
  <c r="AC406" i="4"/>
  <c r="AB406" i="4"/>
  <c r="Z406" i="4" a="1"/>
  <c r="Z406" i="4" s="1"/>
  <c r="AA406" i="4" a="1"/>
  <c r="AA406" i="4" s="1"/>
  <c r="AI406" i="4"/>
  <c r="F405" i="4" a="1"/>
  <c r="F405" i="4" s="1"/>
  <c r="D422" i="10" s="1"/>
  <c r="N406" i="4" a="1"/>
  <c r="N406" i="4" s="1"/>
  <c r="G406" i="4"/>
  <c r="E423" i="10" s="1"/>
  <c r="J406" i="4"/>
  <c r="K406" i="4"/>
  <c r="M406" i="4"/>
  <c r="L406" i="4"/>
  <c r="I406" i="4" a="1"/>
  <c r="I406" i="4" s="1"/>
  <c r="H406" i="4" a="1"/>
  <c r="H406" i="4" s="1"/>
  <c r="E405" i="4"/>
  <c r="C422" i="10" s="1"/>
  <c r="Q405" i="4"/>
  <c r="T405" i="4" a="1"/>
  <c r="T405" i="4" s="1"/>
  <c r="S405" i="4" a="1"/>
  <c r="S405" i="4" s="1"/>
  <c r="R405" i="4" a="1"/>
  <c r="R405" i="4" s="1"/>
  <c r="U405" i="4" a="1"/>
  <c r="U405" i="4" s="1"/>
  <c r="C406" i="4"/>
  <c r="B406" i="4"/>
  <c r="V406" i="4" s="1" a="1"/>
  <c r="V406" i="4" s="1"/>
  <c r="W406" i="4"/>
  <c r="A407" i="4"/>
  <c r="K419" i="10"/>
  <c r="L418" i="10"/>
  <c r="X402" i="4"/>
  <c r="AJ403" i="4"/>
  <c r="H421" i="10"/>
  <c r="P407" i="4" l="1" a="1"/>
  <c r="P407" i="4" s="1"/>
  <c r="O407" i="4" a="1"/>
  <c r="O407" i="4" s="1"/>
  <c r="AG406" i="4"/>
  <c r="Y405" i="4"/>
  <c r="F422" i="10" s="1"/>
  <c r="AH407" i="4" a="1"/>
  <c r="AH407" i="4" s="1"/>
  <c r="AI407" i="4"/>
  <c r="AF407" i="4" a="1"/>
  <c r="AF407" i="4" s="1"/>
  <c r="AE407" i="4"/>
  <c r="AD407" i="4"/>
  <c r="AA407" i="4" a="1"/>
  <c r="AA407" i="4" s="1"/>
  <c r="Z407" i="4" a="1"/>
  <c r="Z407" i="4" s="1"/>
  <c r="AC407" i="4"/>
  <c r="AB407" i="4"/>
  <c r="F406" i="4" a="1"/>
  <c r="F406" i="4" s="1"/>
  <c r="D423" i="10" s="1"/>
  <c r="N407" i="4" a="1"/>
  <c r="N407" i="4" s="1"/>
  <c r="G407" i="4"/>
  <c r="E424" i="10" s="1"/>
  <c r="K407" i="4"/>
  <c r="J407" i="4"/>
  <c r="L407" i="4"/>
  <c r="M407" i="4"/>
  <c r="H407" i="4" a="1"/>
  <c r="H407" i="4" s="1"/>
  <c r="I407" i="4" a="1"/>
  <c r="I407" i="4" s="1"/>
  <c r="E406" i="4"/>
  <c r="C423" i="10" s="1"/>
  <c r="Q406" i="4"/>
  <c r="T406" i="4" a="1"/>
  <c r="T406" i="4" s="1"/>
  <c r="S406" i="4" a="1"/>
  <c r="S406" i="4" s="1"/>
  <c r="R406" i="4" a="1"/>
  <c r="R406" i="4" s="1"/>
  <c r="U406" i="4" a="1"/>
  <c r="U406" i="4" s="1"/>
  <c r="C407" i="4"/>
  <c r="B407" i="4"/>
  <c r="V407" i="4" s="1" a="1"/>
  <c r="V407" i="4" s="1"/>
  <c r="W407" i="4"/>
  <c r="A408" i="4"/>
  <c r="B422" i="10"/>
  <c r="G420" i="10"/>
  <c r="K420" i="10" s="1"/>
  <c r="L419" i="10"/>
  <c r="X403" i="4"/>
  <c r="AJ404" i="4"/>
  <c r="G421" i="10" s="1"/>
  <c r="H422" i="10"/>
  <c r="B423" i="10"/>
  <c r="P408" i="4" l="1" a="1"/>
  <c r="P408" i="4" s="1"/>
  <c r="O408" i="4" a="1"/>
  <c r="O408" i="4" s="1"/>
  <c r="AG407" i="4"/>
  <c r="Y406" i="4"/>
  <c r="F423" i="10" s="1"/>
  <c r="AH408" i="4" a="1"/>
  <c r="AH408" i="4" s="1"/>
  <c r="Z408" i="4" a="1"/>
  <c r="Z408" i="4" s="1"/>
  <c r="AI408" i="4"/>
  <c r="AF408" i="4" a="1"/>
  <c r="AF408" i="4" s="1"/>
  <c r="AC408" i="4"/>
  <c r="AB408" i="4"/>
  <c r="AE408" i="4"/>
  <c r="AA408" i="4" a="1"/>
  <c r="AA408" i="4" s="1"/>
  <c r="AD408" i="4"/>
  <c r="F407" i="4" a="1"/>
  <c r="F407" i="4" s="1"/>
  <c r="D424" i="10" s="1"/>
  <c r="N408" i="4" a="1"/>
  <c r="N408" i="4" s="1"/>
  <c r="G408" i="4"/>
  <c r="E425" i="10" s="1"/>
  <c r="J408" i="4"/>
  <c r="K408" i="4"/>
  <c r="L408" i="4"/>
  <c r="M408" i="4"/>
  <c r="H408" i="4" a="1"/>
  <c r="H408" i="4" s="1"/>
  <c r="I408" i="4" a="1"/>
  <c r="I408" i="4" s="1"/>
  <c r="E407" i="4"/>
  <c r="C424" i="10" s="1"/>
  <c r="Q407" i="4"/>
  <c r="T407" i="4" a="1"/>
  <c r="T407" i="4" s="1"/>
  <c r="S407" i="4" a="1"/>
  <c r="S407" i="4" s="1"/>
  <c r="R407" i="4" a="1"/>
  <c r="R407" i="4" s="1"/>
  <c r="U407" i="4" a="1"/>
  <c r="U407" i="4" s="1"/>
  <c r="C408" i="4"/>
  <c r="B408" i="4"/>
  <c r="V408" i="4" s="1" a="1"/>
  <c r="V408" i="4" s="1"/>
  <c r="W408" i="4"/>
  <c r="A409" i="4"/>
  <c r="K421" i="10"/>
  <c r="L420" i="10"/>
  <c r="X404" i="4"/>
  <c r="AJ405" i="4"/>
  <c r="H423" i="10"/>
  <c r="P409" i="4" l="1" a="1"/>
  <c r="P409" i="4" s="1"/>
  <c r="O409" i="4" a="1"/>
  <c r="O409" i="4" s="1"/>
  <c r="AG408" i="4"/>
  <c r="Y407" i="4"/>
  <c r="F424" i="10" s="1"/>
  <c r="AH409" i="4" a="1"/>
  <c r="AH409" i="4" s="1"/>
  <c r="Z409" i="4" a="1"/>
  <c r="Z409" i="4" s="1"/>
  <c r="AE409" i="4"/>
  <c r="AD409" i="4"/>
  <c r="AC409" i="4"/>
  <c r="AI409" i="4"/>
  <c r="AF409" i="4" a="1"/>
  <c r="AF409" i="4" s="1"/>
  <c r="AB409" i="4"/>
  <c r="AA409" i="4" a="1"/>
  <c r="AA409" i="4" s="1"/>
  <c r="F408" i="4" a="1"/>
  <c r="F408" i="4" s="1"/>
  <c r="D425" i="10" s="1"/>
  <c r="N409" i="4" a="1"/>
  <c r="N409" i="4" s="1"/>
  <c r="G409" i="4"/>
  <c r="E426" i="10" s="1"/>
  <c r="K409" i="4"/>
  <c r="J409" i="4"/>
  <c r="M409" i="4"/>
  <c r="L409" i="4"/>
  <c r="H409" i="4" a="1"/>
  <c r="H409" i="4" s="1"/>
  <c r="I409" i="4" a="1"/>
  <c r="I409" i="4" s="1"/>
  <c r="E408" i="4"/>
  <c r="C425" i="10" s="1"/>
  <c r="Q408" i="4"/>
  <c r="T408" i="4" a="1"/>
  <c r="T408" i="4" s="1"/>
  <c r="R408" i="4" a="1"/>
  <c r="R408" i="4" s="1"/>
  <c r="S408" i="4" a="1"/>
  <c r="S408" i="4" s="1"/>
  <c r="U408" i="4" a="1"/>
  <c r="U408" i="4" s="1"/>
  <c r="C409" i="4"/>
  <c r="B409" i="4"/>
  <c r="V409" i="4" s="1" a="1"/>
  <c r="V409" i="4" s="1"/>
  <c r="W409" i="4"/>
  <c r="A410" i="4"/>
  <c r="B424" i="10"/>
  <c r="G422" i="10"/>
  <c r="K422" i="10" s="1"/>
  <c r="L421" i="10"/>
  <c r="X405" i="4"/>
  <c r="AJ406" i="4"/>
  <c r="G423" i="10" s="1"/>
  <c r="H424" i="10"/>
  <c r="B425" i="10"/>
  <c r="P410" i="4" l="1" a="1"/>
  <c r="P410" i="4" s="1"/>
  <c r="O410" i="4" a="1"/>
  <c r="O410" i="4" s="1"/>
  <c r="AG409" i="4"/>
  <c r="Y408" i="4"/>
  <c r="F425" i="10" s="1"/>
  <c r="AH410" i="4" a="1"/>
  <c r="AH410" i="4" s="1"/>
  <c r="AD410" i="4"/>
  <c r="AC410" i="4"/>
  <c r="AB410" i="4"/>
  <c r="AA410" i="4" a="1"/>
  <c r="AA410" i="4" s="1"/>
  <c r="Z410" i="4" a="1"/>
  <c r="Z410" i="4" s="1"/>
  <c r="AI410" i="4"/>
  <c r="AE410" i="4"/>
  <c r="AF410" i="4" a="1"/>
  <c r="AF410" i="4" s="1"/>
  <c r="F409" i="4" a="1"/>
  <c r="F409" i="4" s="1"/>
  <c r="D426" i="10" s="1"/>
  <c r="N410" i="4" a="1"/>
  <c r="N410" i="4" s="1"/>
  <c r="G410" i="4"/>
  <c r="E427" i="10" s="1"/>
  <c r="K410" i="4"/>
  <c r="M410" i="4"/>
  <c r="L410" i="4"/>
  <c r="H410" i="4" a="1"/>
  <c r="H410" i="4" s="1"/>
  <c r="J410" i="4"/>
  <c r="I410" i="4" a="1"/>
  <c r="I410" i="4" s="1"/>
  <c r="E409" i="4"/>
  <c r="C426" i="10" s="1"/>
  <c r="S409" i="4" a="1"/>
  <c r="S409" i="4" s="1"/>
  <c r="Q409" i="4"/>
  <c r="T409" i="4" a="1"/>
  <c r="T409" i="4" s="1"/>
  <c r="R409" i="4" a="1"/>
  <c r="R409" i="4" s="1"/>
  <c r="U409" i="4" a="1"/>
  <c r="U409" i="4" s="1"/>
  <c r="C410" i="4"/>
  <c r="B410" i="4"/>
  <c r="V410" i="4" s="1" a="1"/>
  <c r="V410" i="4" s="1"/>
  <c r="W410" i="4"/>
  <c r="A411" i="4"/>
  <c r="K423" i="10"/>
  <c r="L422" i="10"/>
  <c r="X406" i="4"/>
  <c r="AJ407" i="4"/>
  <c r="H425" i="10"/>
  <c r="P411" i="4" l="1" a="1"/>
  <c r="P411" i="4" s="1"/>
  <c r="O411" i="4" a="1"/>
  <c r="O411" i="4" s="1"/>
  <c r="AG410" i="4"/>
  <c r="Y409" i="4"/>
  <c r="F426" i="10" s="1"/>
  <c r="AH411" i="4" a="1"/>
  <c r="AH411" i="4" s="1"/>
  <c r="AI411" i="4"/>
  <c r="AF411" i="4" a="1"/>
  <c r="AF411" i="4" s="1"/>
  <c r="AE411" i="4"/>
  <c r="AD411" i="4"/>
  <c r="AA411" i="4" a="1"/>
  <c r="AA411" i="4" s="1"/>
  <c r="Z411" i="4" a="1"/>
  <c r="Z411" i="4" s="1"/>
  <c r="AC411" i="4"/>
  <c r="AB411" i="4"/>
  <c r="F410" i="4" a="1"/>
  <c r="F410" i="4" s="1"/>
  <c r="D427" i="10" s="1"/>
  <c r="N411" i="4" a="1"/>
  <c r="N411" i="4" s="1"/>
  <c r="J411" i="4"/>
  <c r="G411" i="4"/>
  <c r="E428" i="10" s="1"/>
  <c r="K411" i="4"/>
  <c r="M411" i="4"/>
  <c r="L411" i="4"/>
  <c r="I411" i="4" a="1"/>
  <c r="I411" i="4" s="1"/>
  <c r="H411" i="4" a="1"/>
  <c r="H411" i="4" s="1"/>
  <c r="E410" i="4"/>
  <c r="C427" i="10" s="1"/>
  <c r="T410" i="4" a="1"/>
  <c r="T410" i="4" s="1"/>
  <c r="Q410" i="4"/>
  <c r="S410" i="4" a="1"/>
  <c r="S410" i="4" s="1"/>
  <c r="R410" i="4" a="1"/>
  <c r="R410" i="4" s="1"/>
  <c r="U410" i="4" a="1"/>
  <c r="U410" i="4" s="1"/>
  <c r="C411" i="4"/>
  <c r="B411" i="4"/>
  <c r="V411" i="4" s="1" a="1"/>
  <c r="V411" i="4" s="1"/>
  <c r="W411" i="4"/>
  <c r="A412" i="4"/>
  <c r="B426" i="10"/>
  <c r="G424" i="10"/>
  <c r="K424" i="10" s="1"/>
  <c r="L423" i="10"/>
  <c r="X407" i="4"/>
  <c r="AJ408" i="4"/>
  <c r="H426" i="10"/>
  <c r="P412" i="4" l="1" a="1"/>
  <c r="P412" i="4" s="1"/>
  <c r="O412" i="4" a="1"/>
  <c r="O412" i="4" s="1"/>
  <c r="AG411" i="4"/>
  <c r="Y410" i="4"/>
  <c r="F427" i="10" s="1"/>
  <c r="AH412" i="4" a="1"/>
  <c r="AH412" i="4" s="1"/>
  <c r="Z412" i="4" a="1"/>
  <c r="Z412" i="4" s="1"/>
  <c r="AI412" i="4"/>
  <c r="AE412" i="4"/>
  <c r="AD412" i="4"/>
  <c r="AC412" i="4"/>
  <c r="AB412" i="4"/>
  <c r="AA412" i="4" a="1"/>
  <c r="AA412" i="4" s="1"/>
  <c r="AF412" i="4" a="1"/>
  <c r="AF412" i="4" s="1"/>
  <c r="F411" i="4" a="1"/>
  <c r="F411" i="4" s="1"/>
  <c r="D428" i="10" s="1"/>
  <c r="N412" i="4" a="1"/>
  <c r="N412" i="4" s="1"/>
  <c r="G412" i="4"/>
  <c r="E429" i="10" s="1"/>
  <c r="J412" i="4"/>
  <c r="K412" i="4"/>
  <c r="M412" i="4"/>
  <c r="H412" i="4" a="1"/>
  <c r="H412" i="4" s="1"/>
  <c r="I412" i="4" a="1"/>
  <c r="I412" i="4" s="1"/>
  <c r="L412" i="4"/>
  <c r="E411" i="4"/>
  <c r="C428" i="10" s="1"/>
  <c r="Q411" i="4"/>
  <c r="T411" i="4" a="1"/>
  <c r="T411" i="4" s="1"/>
  <c r="S411" i="4" a="1"/>
  <c r="S411" i="4" s="1"/>
  <c r="R411" i="4" a="1"/>
  <c r="R411" i="4" s="1"/>
  <c r="U411" i="4" a="1"/>
  <c r="U411" i="4" s="1"/>
  <c r="C412" i="4"/>
  <c r="B412" i="4"/>
  <c r="V412" i="4" s="1" a="1"/>
  <c r="V412" i="4" s="1"/>
  <c r="W412" i="4"/>
  <c r="A413" i="4"/>
  <c r="B427" i="10"/>
  <c r="G425" i="10"/>
  <c r="K425" i="10" s="1"/>
  <c r="L424" i="10"/>
  <c r="X408" i="4"/>
  <c r="AJ409" i="4"/>
  <c r="G426" i="10" s="1"/>
  <c r="H427" i="10"/>
  <c r="P413" i="4" l="1" a="1"/>
  <c r="P413" i="4" s="1"/>
  <c r="O413" i="4" a="1"/>
  <c r="O413" i="4" s="1"/>
  <c r="AG412" i="4"/>
  <c r="Y411" i="4"/>
  <c r="F428" i="10" s="1"/>
  <c r="AH413" i="4" a="1"/>
  <c r="AH413" i="4" s="1"/>
  <c r="AC413" i="4"/>
  <c r="AB413" i="4"/>
  <c r="AA413" i="4" a="1"/>
  <c r="AA413" i="4" s="1"/>
  <c r="Z413" i="4" a="1"/>
  <c r="Z413" i="4" s="1"/>
  <c r="AI413" i="4"/>
  <c r="AF413" i="4" a="1"/>
  <c r="AF413" i="4" s="1"/>
  <c r="AE413" i="4"/>
  <c r="AD413" i="4"/>
  <c r="F412" i="4" a="1"/>
  <c r="F412" i="4" s="1"/>
  <c r="D429" i="10" s="1"/>
  <c r="N413" i="4" a="1"/>
  <c r="N413" i="4" s="1"/>
  <c r="G413" i="4"/>
  <c r="E430" i="10" s="1"/>
  <c r="J413" i="4"/>
  <c r="K413" i="4"/>
  <c r="L413" i="4"/>
  <c r="M413" i="4"/>
  <c r="I413" i="4" a="1"/>
  <c r="I413" i="4" s="1"/>
  <c r="H413" i="4" a="1"/>
  <c r="H413" i="4" s="1"/>
  <c r="E412" i="4"/>
  <c r="C429" i="10" s="1"/>
  <c r="Q412" i="4"/>
  <c r="T412" i="4" a="1"/>
  <c r="T412" i="4" s="1"/>
  <c r="S412" i="4" a="1"/>
  <c r="S412" i="4" s="1"/>
  <c r="R412" i="4" a="1"/>
  <c r="R412" i="4" s="1"/>
  <c r="U412" i="4" a="1"/>
  <c r="U412" i="4" s="1"/>
  <c r="C413" i="4"/>
  <c r="B413" i="4"/>
  <c r="V413" i="4" s="1" a="1"/>
  <c r="V413" i="4" s="1"/>
  <c r="W413" i="4"/>
  <c r="A414" i="4"/>
  <c r="K426" i="10"/>
  <c r="B428" i="10"/>
  <c r="L425" i="10"/>
  <c r="X409" i="4"/>
  <c r="AJ410" i="4"/>
  <c r="H428" i="10"/>
  <c r="P414" i="4" l="1" a="1"/>
  <c r="P414" i="4" s="1"/>
  <c r="O414" i="4" a="1"/>
  <c r="O414" i="4" s="1"/>
  <c r="AG413" i="4"/>
  <c r="Y412" i="4"/>
  <c r="F429" i="10" s="1"/>
  <c r="AH414" i="4" a="1"/>
  <c r="AH414" i="4" s="1"/>
  <c r="AI414" i="4"/>
  <c r="AF414" i="4" a="1"/>
  <c r="AF414" i="4" s="1"/>
  <c r="AE414" i="4"/>
  <c r="AD414" i="4"/>
  <c r="AC414" i="4"/>
  <c r="Z414" i="4" a="1"/>
  <c r="Z414" i="4" s="1"/>
  <c r="AB414" i="4"/>
  <c r="AA414" i="4" a="1"/>
  <c r="AA414" i="4" s="1"/>
  <c r="F413" i="4" a="1"/>
  <c r="F413" i="4" s="1"/>
  <c r="D430" i="10" s="1"/>
  <c r="N414" i="4" a="1"/>
  <c r="N414" i="4" s="1"/>
  <c r="G414" i="4"/>
  <c r="E431" i="10" s="1"/>
  <c r="J414" i="4"/>
  <c r="K414" i="4"/>
  <c r="L414" i="4"/>
  <c r="M414" i="4"/>
  <c r="H414" i="4" a="1"/>
  <c r="H414" i="4" s="1"/>
  <c r="I414" i="4" a="1"/>
  <c r="I414" i="4" s="1"/>
  <c r="E413" i="4"/>
  <c r="C430" i="10" s="1"/>
  <c r="Q413" i="4"/>
  <c r="T413" i="4" a="1"/>
  <c r="T413" i="4" s="1"/>
  <c r="S413" i="4" a="1"/>
  <c r="S413" i="4" s="1"/>
  <c r="R413" i="4" a="1"/>
  <c r="R413" i="4" s="1"/>
  <c r="U413" i="4" a="1"/>
  <c r="U413" i="4" s="1"/>
  <c r="C414" i="4"/>
  <c r="B414" i="4"/>
  <c r="V414" i="4" s="1" a="1"/>
  <c r="V414" i="4" s="1"/>
  <c r="W414" i="4"/>
  <c r="A415" i="4"/>
  <c r="B429" i="10"/>
  <c r="G427" i="10"/>
  <c r="K427" i="10" s="1"/>
  <c r="L426" i="10"/>
  <c r="X410" i="4"/>
  <c r="AJ411" i="4"/>
  <c r="G428" i="10" s="1"/>
  <c r="H429" i="10"/>
  <c r="P415" i="4" l="1" a="1"/>
  <c r="P415" i="4" s="1"/>
  <c r="O415" i="4" a="1"/>
  <c r="O415" i="4" s="1"/>
  <c r="AG414" i="4"/>
  <c r="Y413" i="4"/>
  <c r="F430" i="10" s="1"/>
  <c r="AH415" i="4" a="1"/>
  <c r="AH415" i="4" s="1"/>
  <c r="AI415" i="4"/>
  <c r="AD415" i="4"/>
  <c r="AC415" i="4"/>
  <c r="AB415" i="4"/>
  <c r="Z415" i="4" a="1"/>
  <c r="Z415" i="4" s="1"/>
  <c r="AF415" i="4" a="1"/>
  <c r="AF415" i="4" s="1"/>
  <c r="AE415" i="4"/>
  <c r="AA415" i="4" a="1"/>
  <c r="AA415" i="4" s="1"/>
  <c r="F414" i="4" a="1"/>
  <c r="F414" i="4" s="1"/>
  <c r="D431" i="10" s="1"/>
  <c r="N415" i="4" a="1"/>
  <c r="N415" i="4" s="1"/>
  <c r="J415" i="4"/>
  <c r="G415" i="4"/>
  <c r="E432" i="10" s="1"/>
  <c r="K415" i="4"/>
  <c r="L415" i="4"/>
  <c r="M415" i="4"/>
  <c r="H415" i="4" a="1"/>
  <c r="H415" i="4" s="1"/>
  <c r="I415" i="4" a="1"/>
  <c r="I415" i="4" s="1"/>
  <c r="E414" i="4"/>
  <c r="C431" i="10" s="1"/>
  <c r="Q414" i="4"/>
  <c r="S414" i="4" a="1"/>
  <c r="S414" i="4" s="1"/>
  <c r="T414" i="4" a="1"/>
  <c r="T414" i="4" s="1"/>
  <c r="R414" i="4" a="1"/>
  <c r="R414" i="4" s="1"/>
  <c r="U414" i="4" a="1"/>
  <c r="U414" i="4" s="1"/>
  <c r="C415" i="4"/>
  <c r="B415" i="4"/>
  <c r="V415" i="4" s="1" a="1"/>
  <c r="V415" i="4" s="1"/>
  <c r="W415" i="4"/>
  <c r="A416" i="4"/>
  <c r="K428" i="10"/>
  <c r="B430" i="10"/>
  <c r="L427" i="10"/>
  <c r="X411" i="4"/>
  <c r="AJ412" i="4"/>
  <c r="H430" i="10"/>
  <c r="P416" i="4" l="1" a="1"/>
  <c r="P416" i="4" s="1"/>
  <c r="O416" i="4" a="1"/>
  <c r="O416" i="4" s="1"/>
  <c r="AG415" i="4"/>
  <c r="Y414" i="4"/>
  <c r="F431" i="10" s="1"/>
  <c r="AH416" i="4" a="1"/>
  <c r="AH416" i="4" s="1"/>
  <c r="AA416" i="4" a="1"/>
  <c r="AA416" i="4" s="1"/>
  <c r="Z416" i="4" a="1"/>
  <c r="Z416" i="4" s="1"/>
  <c r="AF416" i="4" a="1"/>
  <c r="AF416" i="4" s="1"/>
  <c r="AE416" i="4"/>
  <c r="AD416" i="4"/>
  <c r="AI416" i="4"/>
  <c r="AC416" i="4"/>
  <c r="AB416" i="4"/>
  <c r="F415" i="4" a="1"/>
  <c r="F415" i="4" s="1"/>
  <c r="D432" i="10" s="1"/>
  <c r="N416" i="4" a="1"/>
  <c r="N416" i="4" s="1"/>
  <c r="J416" i="4"/>
  <c r="G416" i="4"/>
  <c r="E433" i="10" s="1"/>
  <c r="K416" i="4"/>
  <c r="L416" i="4"/>
  <c r="M416" i="4"/>
  <c r="H416" i="4" a="1"/>
  <c r="H416" i="4" s="1"/>
  <c r="I416" i="4" a="1"/>
  <c r="I416" i="4" s="1"/>
  <c r="E415" i="4"/>
  <c r="C432" i="10" s="1"/>
  <c r="Q415" i="4"/>
  <c r="T415" i="4" a="1"/>
  <c r="T415" i="4" s="1"/>
  <c r="S415" i="4" a="1"/>
  <c r="S415" i="4" s="1"/>
  <c r="R415" i="4" a="1"/>
  <c r="R415" i="4" s="1"/>
  <c r="U415" i="4" a="1"/>
  <c r="U415" i="4" s="1"/>
  <c r="C416" i="4"/>
  <c r="B416" i="4"/>
  <c r="V416" i="4" s="1" a="1"/>
  <c r="V416" i="4" s="1"/>
  <c r="W416" i="4"/>
  <c r="A417" i="4"/>
  <c r="B431" i="10"/>
  <c r="G429" i="10"/>
  <c r="K429" i="10" s="1"/>
  <c r="L428" i="10"/>
  <c r="X412" i="4"/>
  <c r="AJ413" i="4"/>
  <c r="G430" i="10" s="1"/>
  <c r="H431" i="10"/>
  <c r="P417" i="4" l="1" a="1"/>
  <c r="P417" i="4" s="1"/>
  <c r="O417" i="4" a="1"/>
  <c r="O417" i="4" s="1"/>
  <c r="AG416" i="4"/>
  <c r="Y415" i="4"/>
  <c r="F432" i="10" s="1"/>
  <c r="AH417" i="4" a="1"/>
  <c r="AH417" i="4" s="1"/>
  <c r="AC417" i="4"/>
  <c r="AB417" i="4"/>
  <c r="AA417" i="4" a="1"/>
  <c r="AA417" i="4" s="1"/>
  <c r="Z417" i="4" a="1"/>
  <c r="Z417" i="4" s="1"/>
  <c r="AI417" i="4"/>
  <c r="AF417" i="4" a="1"/>
  <c r="AF417" i="4" s="1"/>
  <c r="AE417" i="4"/>
  <c r="AD417" i="4"/>
  <c r="F416" i="4" a="1"/>
  <c r="F416" i="4" s="1"/>
  <c r="D433" i="10" s="1"/>
  <c r="N417" i="4" a="1"/>
  <c r="N417" i="4" s="1"/>
  <c r="G417" i="4"/>
  <c r="E434" i="10" s="1"/>
  <c r="J417" i="4"/>
  <c r="K417" i="4"/>
  <c r="L417" i="4"/>
  <c r="M417" i="4"/>
  <c r="H417" i="4" a="1"/>
  <c r="H417" i="4" s="1"/>
  <c r="I417" i="4" a="1"/>
  <c r="I417" i="4" s="1"/>
  <c r="E416" i="4"/>
  <c r="C433" i="10" s="1"/>
  <c r="Q416" i="4"/>
  <c r="T416" i="4" a="1"/>
  <c r="T416" i="4" s="1"/>
  <c r="S416" i="4" a="1"/>
  <c r="S416" i="4" s="1"/>
  <c r="R416" i="4" a="1"/>
  <c r="R416" i="4" s="1"/>
  <c r="U416" i="4" a="1"/>
  <c r="U416" i="4" s="1"/>
  <c r="C417" i="4"/>
  <c r="B417" i="4"/>
  <c r="V417" i="4" s="1" a="1"/>
  <c r="V417" i="4" s="1"/>
  <c r="W417" i="4"/>
  <c r="A418" i="4"/>
  <c r="K430" i="10"/>
  <c r="B432" i="10"/>
  <c r="L429" i="10"/>
  <c r="X413" i="4"/>
  <c r="AJ414" i="4"/>
  <c r="H432" i="10"/>
  <c r="P418" i="4" l="1" a="1"/>
  <c r="P418" i="4" s="1"/>
  <c r="O418" i="4" a="1"/>
  <c r="O418" i="4" s="1"/>
  <c r="AG417" i="4"/>
  <c r="Y416" i="4"/>
  <c r="F433" i="10" s="1"/>
  <c r="AH418" i="4" a="1"/>
  <c r="AH418" i="4" s="1"/>
  <c r="AF418" i="4" a="1"/>
  <c r="AF418" i="4" s="1"/>
  <c r="AE418" i="4"/>
  <c r="AD418" i="4"/>
  <c r="AC418" i="4"/>
  <c r="AB418" i="4"/>
  <c r="AI418" i="4"/>
  <c r="AA418" i="4" a="1"/>
  <c r="AA418" i="4" s="1"/>
  <c r="Z418" i="4" a="1"/>
  <c r="Z418" i="4" s="1"/>
  <c r="F417" i="4" a="1"/>
  <c r="F417" i="4" s="1"/>
  <c r="D434" i="10" s="1"/>
  <c r="N418" i="4" a="1"/>
  <c r="N418" i="4" s="1"/>
  <c r="J418" i="4"/>
  <c r="K418" i="4"/>
  <c r="G418" i="4"/>
  <c r="E435" i="10" s="1"/>
  <c r="L418" i="4"/>
  <c r="M418" i="4"/>
  <c r="H418" i="4" a="1"/>
  <c r="H418" i="4" s="1"/>
  <c r="I418" i="4" a="1"/>
  <c r="I418" i="4" s="1"/>
  <c r="E417" i="4"/>
  <c r="C434" i="10" s="1"/>
  <c r="Q417" i="4"/>
  <c r="T417" i="4" a="1"/>
  <c r="T417" i="4" s="1"/>
  <c r="S417" i="4" a="1"/>
  <c r="S417" i="4" s="1"/>
  <c r="R417" i="4" a="1"/>
  <c r="R417" i="4" s="1"/>
  <c r="U417" i="4" a="1"/>
  <c r="U417" i="4" s="1"/>
  <c r="C418" i="4"/>
  <c r="B418" i="4"/>
  <c r="V418" i="4" s="1" a="1"/>
  <c r="V418" i="4" s="1"/>
  <c r="W418" i="4"/>
  <c r="A419" i="4"/>
  <c r="B433" i="10"/>
  <c r="G431" i="10"/>
  <c r="K431" i="10" s="1"/>
  <c r="L430" i="10"/>
  <c r="X414" i="4"/>
  <c r="AJ415" i="4"/>
  <c r="H433" i="10"/>
  <c r="P419" i="4" l="1" a="1"/>
  <c r="P419" i="4" s="1"/>
  <c r="O419" i="4" a="1"/>
  <c r="O419" i="4" s="1"/>
  <c r="AG418" i="4"/>
  <c r="Y417" i="4"/>
  <c r="F434" i="10" s="1"/>
  <c r="AH419" i="4" a="1"/>
  <c r="AH419" i="4" s="1"/>
  <c r="AI419" i="4"/>
  <c r="AF419" i="4" a="1"/>
  <c r="AF419" i="4" s="1"/>
  <c r="AC419" i="4"/>
  <c r="AB419" i="4"/>
  <c r="AA419" i="4" a="1"/>
  <c r="AA419" i="4" s="1"/>
  <c r="AE419" i="4"/>
  <c r="AD419" i="4"/>
  <c r="Z419" i="4" a="1"/>
  <c r="Z419" i="4" s="1"/>
  <c r="F418" i="4" a="1"/>
  <c r="F418" i="4" s="1"/>
  <c r="D435" i="10" s="1"/>
  <c r="N419" i="4" a="1"/>
  <c r="N419" i="4" s="1"/>
  <c r="G419" i="4"/>
  <c r="E436" i="10" s="1"/>
  <c r="J419" i="4"/>
  <c r="K419" i="4"/>
  <c r="L419" i="4"/>
  <c r="I419" i="4" a="1"/>
  <c r="I419" i="4" s="1"/>
  <c r="M419" i="4"/>
  <c r="H419" i="4" a="1"/>
  <c r="H419" i="4" s="1"/>
  <c r="E418" i="4"/>
  <c r="C435" i="10" s="1"/>
  <c r="Q418" i="4"/>
  <c r="T418" i="4" a="1"/>
  <c r="T418" i="4" s="1"/>
  <c r="S418" i="4" a="1"/>
  <c r="S418" i="4" s="1"/>
  <c r="R418" i="4" a="1"/>
  <c r="R418" i="4" s="1"/>
  <c r="U418" i="4" a="1"/>
  <c r="U418" i="4" s="1"/>
  <c r="C419" i="4"/>
  <c r="B419" i="4"/>
  <c r="V419" i="4" s="1" a="1"/>
  <c r="V419" i="4" s="1"/>
  <c r="W419" i="4"/>
  <c r="A420" i="4"/>
  <c r="B434" i="10"/>
  <c r="G432" i="10"/>
  <c r="K432" i="10" s="1"/>
  <c r="L431" i="10"/>
  <c r="X415" i="4"/>
  <c r="AJ416" i="4"/>
  <c r="G433" i="10" s="1"/>
  <c r="H434" i="10"/>
  <c r="B435" i="10"/>
  <c r="P420" i="4" l="1" a="1"/>
  <c r="P420" i="4" s="1"/>
  <c r="O420" i="4" a="1"/>
  <c r="O420" i="4" s="1"/>
  <c r="AG419" i="4"/>
  <c r="Y418" i="4"/>
  <c r="F435" i="10" s="1"/>
  <c r="AH420" i="4" a="1"/>
  <c r="AH420" i="4" s="1"/>
  <c r="AA420" i="4" a="1"/>
  <c r="AA420" i="4" s="1"/>
  <c r="Z420" i="4" a="1"/>
  <c r="Z420" i="4" s="1"/>
  <c r="AI420" i="4"/>
  <c r="AE420" i="4"/>
  <c r="AD420" i="4"/>
  <c r="AC420" i="4"/>
  <c r="AB420" i="4"/>
  <c r="AF420" i="4" a="1"/>
  <c r="AF420" i="4" s="1"/>
  <c r="F419" i="4" a="1"/>
  <c r="F419" i="4" s="1"/>
  <c r="D436" i="10" s="1"/>
  <c r="N420" i="4" a="1"/>
  <c r="N420" i="4" s="1"/>
  <c r="G420" i="4"/>
  <c r="E437" i="10" s="1"/>
  <c r="K420" i="4"/>
  <c r="J420" i="4"/>
  <c r="M420" i="4"/>
  <c r="L420" i="4"/>
  <c r="H420" i="4" a="1"/>
  <c r="H420" i="4" s="1"/>
  <c r="I420" i="4" a="1"/>
  <c r="I420" i="4" s="1"/>
  <c r="E419" i="4"/>
  <c r="C436" i="10" s="1"/>
  <c r="Q419" i="4"/>
  <c r="T419" i="4" a="1"/>
  <c r="T419" i="4" s="1"/>
  <c r="S419" i="4" a="1"/>
  <c r="S419" i="4" s="1"/>
  <c r="R419" i="4" a="1"/>
  <c r="R419" i="4" s="1"/>
  <c r="U419" i="4" a="1"/>
  <c r="U419" i="4" s="1"/>
  <c r="C420" i="4"/>
  <c r="B420" i="4"/>
  <c r="V420" i="4" s="1" a="1"/>
  <c r="V420" i="4" s="1"/>
  <c r="W420" i="4"/>
  <c r="A421" i="4"/>
  <c r="K433" i="10"/>
  <c r="L432" i="10"/>
  <c r="X416" i="4"/>
  <c r="AJ417" i="4"/>
  <c r="H435" i="10"/>
  <c r="P421" i="4" l="1" a="1"/>
  <c r="P421" i="4" s="1"/>
  <c r="O421" i="4" a="1"/>
  <c r="O421" i="4" s="1"/>
  <c r="AG420" i="4"/>
  <c r="Y419" i="4"/>
  <c r="F436" i="10" s="1"/>
  <c r="AH421" i="4" a="1"/>
  <c r="AH421" i="4" s="1"/>
  <c r="AA421" i="4" a="1"/>
  <c r="AA421" i="4" s="1"/>
  <c r="Z421" i="4" a="1"/>
  <c r="Z421" i="4" s="1"/>
  <c r="AF421" i="4" a="1"/>
  <c r="AF421" i="4" s="1"/>
  <c r="AE421" i="4"/>
  <c r="AD421" i="4"/>
  <c r="AI421" i="4"/>
  <c r="AC421" i="4"/>
  <c r="AB421" i="4"/>
  <c r="F420" i="4" a="1"/>
  <c r="F420" i="4" s="1"/>
  <c r="D437" i="10" s="1"/>
  <c r="N421" i="4" a="1"/>
  <c r="N421" i="4" s="1"/>
  <c r="G421" i="4"/>
  <c r="E438" i="10" s="1"/>
  <c r="J421" i="4"/>
  <c r="K421" i="4"/>
  <c r="L421" i="4"/>
  <c r="M421" i="4"/>
  <c r="I421" i="4" a="1"/>
  <c r="I421" i="4" s="1"/>
  <c r="H421" i="4" a="1"/>
  <c r="H421" i="4" s="1"/>
  <c r="E420" i="4"/>
  <c r="C437" i="10" s="1"/>
  <c r="Q420" i="4"/>
  <c r="T420" i="4" a="1"/>
  <c r="T420" i="4" s="1"/>
  <c r="S420" i="4" a="1"/>
  <c r="S420" i="4" s="1"/>
  <c r="R420" i="4" a="1"/>
  <c r="R420" i="4" s="1"/>
  <c r="U420" i="4" a="1"/>
  <c r="U420" i="4" s="1"/>
  <c r="C421" i="4"/>
  <c r="B421" i="4"/>
  <c r="V421" i="4" s="1" a="1"/>
  <c r="V421" i="4" s="1"/>
  <c r="W421" i="4"/>
  <c r="A422" i="4"/>
  <c r="B436" i="10"/>
  <c r="G434" i="10"/>
  <c r="K434" i="10" s="1"/>
  <c r="L433" i="10"/>
  <c r="X417" i="4"/>
  <c r="AJ418" i="4"/>
  <c r="G435" i="10" s="1"/>
  <c r="H436" i="10"/>
  <c r="B437" i="10"/>
  <c r="P422" i="4" l="1" a="1"/>
  <c r="P422" i="4" s="1"/>
  <c r="O422" i="4" a="1"/>
  <c r="O422" i="4" s="1"/>
  <c r="AG421" i="4"/>
  <c r="Y420" i="4"/>
  <c r="F437" i="10" s="1"/>
  <c r="AH422" i="4" a="1"/>
  <c r="AH422" i="4" s="1"/>
  <c r="AE422" i="4"/>
  <c r="AD422" i="4"/>
  <c r="AC422" i="4"/>
  <c r="AB422" i="4"/>
  <c r="AA422" i="4" a="1"/>
  <c r="AA422" i="4" s="1"/>
  <c r="AF422" i="4" a="1"/>
  <c r="AF422" i="4" s="1"/>
  <c r="Z422" i="4" a="1"/>
  <c r="Z422" i="4" s="1"/>
  <c r="AI422" i="4"/>
  <c r="F421" i="4" a="1"/>
  <c r="F421" i="4" s="1"/>
  <c r="D438" i="10" s="1"/>
  <c r="N422" i="4" a="1"/>
  <c r="N422" i="4" s="1"/>
  <c r="G422" i="4"/>
  <c r="E439" i="10" s="1"/>
  <c r="J422" i="4"/>
  <c r="K422" i="4"/>
  <c r="L422" i="4"/>
  <c r="M422" i="4"/>
  <c r="I422" i="4" a="1"/>
  <c r="I422" i="4" s="1"/>
  <c r="H422" i="4" a="1"/>
  <c r="H422" i="4" s="1"/>
  <c r="E421" i="4"/>
  <c r="C438" i="10" s="1"/>
  <c r="Q421" i="4"/>
  <c r="T421" i="4" a="1"/>
  <c r="T421" i="4" s="1"/>
  <c r="S421" i="4" a="1"/>
  <c r="S421" i="4" s="1"/>
  <c r="R421" i="4" a="1"/>
  <c r="R421" i="4" s="1"/>
  <c r="U421" i="4" a="1"/>
  <c r="U421" i="4" s="1"/>
  <c r="C422" i="4"/>
  <c r="B422" i="4"/>
  <c r="V422" i="4" s="1" a="1"/>
  <c r="V422" i="4" s="1"/>
  <c r="W422" i="4"/>
  <c r="A423" i="4"/>
  <c r="K435" i="10"/>
  <c r="L434" i="10"/>
  <c r="X418" i="4"/>
  <c r="AJ419" i="4"/>
  <c r="H437" i="10"/>
  <c r="P423" i="4" l="1" a="1"/>
  <c r="P423" i="4" s="1"/>
  <c r="O423" i="4" a="1"/>
  <c r="O423" i="4" s="1"/>
  <c r="AG422" i="4"/>
  <c r="Y421" i="4"/>
  <c r="F438" i="10" s="1"/>
  <c r="AH423" i="4" a="1"/>
  <c r="AH423" i="4" s="1"/>
  <c r="AI423" i="4"/>
  <c r="AF423" i="4" a="1"/>
  <c r="AF423" i="4" s="1"/>
  <c r="AE423" i="4"/>
  <c r="AB423" i="4"/>
  <c r="AA423" i="4" a="1"/>
  <c r="AA423" i="4" s="1"/>
  <c r="Z423" i="4" a="1"/>
  <c r="Z423" i="4" s="1"/>
  <c r="AD423" i="4"/>
  <c r="AC423" i="4"/>
  <c r="F422" i="4" a="1"/>
  <c r="F422" i="4" s="1"/>
  <c r="D439" i="10" s="1"/>
  <c r="N423" i="4" a="1"/>
  <c r="N423" i="4" s="1"/>
  <c r="J423" i="4"/>
  <c r="G423" i="4"/>
  <c r="E440" i="10" s="1"/>
  <c r="L423" i="4"/>
  <c r="M423" i="4"/>
  <c r="K423" i="4"/>
  <c r="H423" i="4" a="1"/>
  <c r="H423" i="4" s="1"/>
  <c r="I423" i="4" a="1"/>
  <c r="I423" i="4" s="1"/>
  <c r="E422" i="4"/>
  <c r="C439" i="10" s="1"/>
  <c r="Q422" i="4"/>
  <c r="S422" i="4" a="1"/>
  <c r="S422" i="4" s="1"/>
  <c r="T422" i="4" a="1"/>
  <c r="T422" i="4" s="1"/>
  <c r="R422" i="4" a="1"/>
  <c r="R422" i="4" s="1"/>
  <c r="U422" i="4" a="1"/>
  <c r="U422" i="4" s="1"/>
  <c r="C423" i="4"/>
  <c r="B423" i="4"/>
  <c r="V423" i="4" s="1" a="1"/>
  <c r="V423" i="4" s="1"/>
  <c r="W423" i="4"/>
  <c r="A424" i="4"/>
  <c r="B438" i="10"/>
  <c r="G436" i="10"/>
  <c r="K436" i="10" s="1"/>
  <c r="L435" i="10"/>
  <c r="X419" i="4"/>
  <c r="AJ420" i="4"/>
  <c r="G437" i="10" s="1"/>
  <c r="H438" i="10"/>
  <c r="B439" i="10"/>
  <c r="P424" i="4" l="1" a="1"/>
  <c r="P424" i="4" s="1"/>
  <c r="O424" i="4" a="1"/>
  <c r="O424" i="4" s="1"/>
  <c r="AG423" i="4"/>
  <c r="Y422" i="4"/>
  <c r="F439" i="10" s="1"/>
  <c r="AH424" i="4" a="1"/>
  <c r="AH424" i="4" s="1"/>
  <c r="AA424" i="4" a="1"/>
  <c r="AA424" i="4" s="1"/>
  <c r="Z424" i="4" a="1"/>
  <c r="Z424" i="4" s="1"/>
  <c r="AF424" i="4" a="1"/>
  <c r="AF424" i="4" s="1"/>
  <c r="AE424" i="4"/>
  <c r="AD424" i="4"/>
  <c r="AI424" i="4"/>
  <c r="AC424" i="4"/>
  <c r="AB424" i="4"/>
  <c r="F423" i="4" a="1"/>
  <c r="F423" i="4" s="1"/>
  <c r="D440" i="10" s="1"/>
  <c r="N424" i="4" a="1"/>
  <c r="N424" i="4" s="1"/>
  <c r="G424" i="4"/>
  <c r="E441" i="10" s="1"/>
  <c r="J424" i="4"/>
  <c r="L424" i="4"/>
  <c r="M424" i="4"/>
  <c r="K424" i="4"/>
  <c r="I424" i="4" a="1"/>
  <c r="I424" i="4" s="1"/>
  <c r="H424" i="4" a="1"/>
  <c r="H424" i="4" s="1"/>
  <c r="E423" i="4"/>
  <c r="C440" i="10" s="1"/>
  <c r="Q423" i="4"/>
  <c r="T423" i="4" a="1"/>
  <c r="T423" i="4" s="1"/>
  <c r="S423" i="4" a="1"/>
  <c r="S423" i="4" s="1"/>
  <c r="R423" i="4" a="1"/>
  <c r="R423" i="4" s="1"/>
  <c r="U423" i="4" a="1"/>
  <c r="U423" i="4" s="1"/>
  <c r="C424" i="4"/>
  <c r="B424" i="4"/>
  <c r="V424" i="4" s="1" a="1"/>
  <c r="V424" i="4" s="1"/>
  <c r="W424" i="4"/>
  <c r="A425" i="4"/>
  <c r="K437" i="10"/>
  <c r="L436" i="10"/>
  <c r="X420" i="4"/>
  <c r="AJ421" i="4"/>
  <c r="H439" i="10"/>
  <c r="P425" i="4" l="1" a="1"/>
  <c r="P425" i="4" s="1"/>
  <c r="O425" i="4" a="1"/>
  <c r="O425" i="4" s="1"/>
  <c r="AG424" i="4"/>
  <c r="Y423" i="4"/>
  <c r="F440" i="10" s="1"/>
  <c r="AH425" i="4" a="1"/>
  <c r="AH425" i="4" s="1"/>
  <c r="AD425" i="4"/>
  <c r="AC425" i="4"/>
  <c r="AB425" i="4"/>
  <c r="AA425" i="4" a="1"/>
  <c r="AA425" i="4" s="1"/>
  <c r="Z425" i="4" a="1"/>
  <c r="Z425" i="4" s="1"/>
  <c r="AI425" i="4"/>
  <c r="AF425" i="4" a="1"/>
  <c r="AF425" i="4" s="1"/>
  <c r="AE425" i="4"/>
  <c r="F424" i="4" a="1"/>
  <c r="F424" i="4" s="1"/>
  <c r="D441" i="10" s="1"/>
  <c r="N425" i="4" a="1"/>
  <c r="N425" i="4" s="1"/>
  <c r="G425" i="4"/>
  <c r="E442" i="10" s="1"/>
  <c r="J425" i="4"/>
  <c r="K425" i="4"/>
  <c r="L425" i="4"/>
  <c r="M425" i="4"/>
  <c r="H425" i="4" a="1"/>
  <c r="H425" i="4" s="1"/>
  <c r="I425" i="4" a="1"/>
  <c r="I425" i="4" s="1"/>
  <c r="E424" i="4"/>
  <c r="C441" i="10" s="1"/>
  <c r="Q424" i="4"/>
  <c r="S424" i="4" a="1"/>
  <c r="S424" i="4" s="1"/>
  <c r="T424" i="4" a="1"/>
  <c r="T424" i="4" s="1"/>
  <c r="R424" i="4" a="1"/>
  <c r="R424" i="4" s="1"/>
  <c r="U424" i="4" a="1"/>
  <c r="U424" i="4" s="1"/>
  <c r="C425" i="4"/>
  <c r="B425" i="4"/>
  <c r="V425" i="4" s="1" a="1"/>
  <c r="V425" i="4" s="1"/>
  <c r="W425" i="4"/>
  <c r="A426" i="4"/>
  <c r="B440" i="10"/>
  <c r="G438" i="10"/>
  <c r="K438" i="10" s="1"/>
  <c r="L437" i="10"/>
  <c r="X421" i="4"/>
  <c r="AJ422" i="4"/>
  <c r="H440" i="10"/>
  <c r="P426" i="4" l="1" a="1"/>
  <c r="P426" i="4" s="1"/>
  <c r="O426" i="4" a="1"/>
  <c r="O426" i="4" s="1"/>
  <c r="AG425" i="4"/>
  <c r="Y424" i="4"/>
  <c r="F441" i="10" s="1"/>
  <c r="AH426" i="4" a="1"/>
  <c r="AH426" i="4" s="1"/>
  <c r="AI426" i="4"/>
  <c r="AF426" i="4" a="1"/>
  <c r="AF426" i="4" s="1"/>
  <c r="AE426" i="4"/>
  <c r="AD426" i="4"/>
  <c r="AC426" i="4"/>
  <c r="Z426" i="4" a="1"/>
  <c r="Z426" i="4" s="1"/>
  <c r="AB426" i="4"/>
  <c r="AA426" i="4" a="1"/>
  <c r="AA426" i="4" s="1"/>
  <c r="F425" i="4" a="1"/>
  <c r="F425" i="4" s="1"/>
  <c r="D442" i="10" s="1"/>
  <c r="N426" i="4" a="1"/>
  <c r="N426" i="4" s="1"/>
  <c r="G426" i="4"/>
  <c r="E443" i="10" s="1"/>
  <c r="K426" i="4"/>
  <c r="J426" i="4"/>
  <c r="L426" i="4"/>
  <c r="M426" i="4"/>
  <c r="I426" i="4" a="1"/>
  <c r="I426" i="4" s="1"/>
  <c r="H426" i="4" a="1"/>
  <c r="H426" i="4" s="1"/>
  <c r="E425" i="4"/>
  <c r="C442" i="10" s="1"/>
  <c r="Q425" i="4"/>
  <c r="T425" i="4" a="1"/>
  <c r="T425" i="4" s="1"/>
  <c r="S425" i="4" a="1"/>
  <c r="S425" i="4" s="1"/>
  <c r="R425" i="4" a="1"/>
  <c r="R425" i="4" s="1"/>
  <c r="U425" i="4" a="1"/>
  <c r="U425" i="4" s="1"/>
  <c r="C426" i="4"/>
  <c r="B426" i="4"/>
  <c r="V426" i="4" s="1" a="1"/>
  <c r="V426" i="4" s="1"/>
  <c r="W426" i="4"/>
  <c r="A427" i="4"/>
  <c r="B441" i="10"/>
  <c r="G439" i="10"/>
  <c r="K439" i="10" s="1"/>
  <c r="L438" i="10"/>
  <c r="X422" i="4"/>
  <c r="AJ423" i="4"/>
  <c r="G440" i="10" s="1"/>
  <c r="H441" i="10"/>
  <c r="P427" i="4" l="1" a="1"/>
  <c r="P427" i="4" s="1"/>
  <c r="O427" i="4" a="1"/>
  <c r="O427" i="4" s="1"/>
  <c r="AG426" i="4"/>
  <c r="Y425" i="4"/>
  <c r="F442" i="10" s="1"/>
  <c r="AH427" i="4" a="1"/>
  <c r="AH427" i="4" s="1"/>
  <c r="AI427" i="4"/>
  <c r="AD427" i="4"/>
  <c r="AC427" i="4"/>
  <c r="AB427" i="4"/>
  <c r="Z427" i="4" a="1"/>
  <c r="Z427" i="4" s="1"/>
  <c r="AF427" i="4" a="1"/>
  <c r="AF427" i="4" s="1"/>
  <c r="AE427" i="4"/>
  <c r="AA427" i="4" a="1"/>
  <c r="AA427" i="4" s="1"/>
  <c r="F426" i="4" a="1"/>
  <c r="F426" i="4" s="1"/>
  <c r="D443" i="10" s="1"/>
  <c r="N427" i="4" a="1"/>
  <c r="N427" i="4" s="1"/>
  <c r="G427" i="4"/>
  <c r="E444" i="10" s="1"/>
  <c r="K427" i="4"/>
  <c r="L427" i="4"/>
  <c r="M427" i="4"/>
  <c r="H427" i="4" a="1"/>
  <c r="H427" i="4" s="1"/>
  <c r="J427" i="4"/>
  <c r="I427" i="4" a="1"/>
  <c r="I427" i="4" s="1"/>
  <c r="E426" i="4"/>
  <c r="C443" i="10" s="1"/>
  <c r="Q426" i="4"/>
  <c r="T426" i="4" a="1"/>
  <c r="T426" i="4" s="1"/>
  <c r="S426" i="4" a="1"/>
  <c r="S426" i="4" s="1"/>
  <c r="R426" i="4" a="1"/>
  <c r="R426" i="4" s="1"/>
  <c r="U426" i="4" a="1"/>
  <c r="U426" i="4" s="1"/>
  <c r="C427" i="4"/>
  <c r="B427" i="4"/>
  <c r="V427" i="4" s="1" a="1"/>
  <c r="V427" i="4" s="1"/>
  <c r="W427" i="4"/>
  <c r="A428" i="4"/>
  <c r="K440" i="10"/>
  <c r="B442" i="10"/>
  <c r="L439" i="10"/>
  <c r="X423" i="4"/>
  <c r="AJ424" i="4"/>
  <c r="H442" i="10"/>
  <c r="P428" i="4" l="1" a="1"/>
  <c r="P428" i="4" s="1"/>
  <c r="O428" i="4" a="1"/>
  <c r="O428" i="4" s="1"/>
  <c r="AG427" i="4"/>
  <c r="Y426" i="4"/>
  <c r="F443" i="10" s="1"/>
  <c r="AH428" i="4" a="1"/>
  <c r="AH428" i="4" s="1"/>
  <c r="AB428" i="4"/>
  <c r="AA428" i="4" a="1"/>
  <c r="AA428" i="4" s="1"/>
  <c r="Z428" i="4" a="1"/>
  <c r="Z428" i="4" s="1"/>
  <c r="AF428" i="4" a="1"/>
  <c r="AF428" i="4" s="1"/>
  <c r="AE428" i="4"/>
  <c r="AD428" i="4"/>
  <c r="AC428" i="4"/>
  <c r="AI428" i="4"/>
  <c r="F427" i="4" a="1"/>
  <c r="F427" i="4" s="1"/>
  <c r="D444" i="10" s="1"/>
  <c r="N428" i="4" a="1"/>
  <c r="N428" i="4" s="1"/>
  <c r="K428" i="4"/>
  <c r="G428" i="4"/>
  <c r="E445" i="10" s="1"/>
  <c r="J428" i="4"/>
  <c r="L428" i="4"/>
  <c r="M428" i="4"/>
  <c r="I428" i="4" a="1"/>
  <c r="I428" i="4" s="1"/>
  <c r="H428" i="4" a="1"/>
  <c r="H428" i="4" s="1"/>
  <c r="E427" i="4"/>
  <c r="C444" i="10" s="1"/>
  <c r="R427" i="4" a="1"/>
  <c r="R427" i="4" s="1"/>
  <c r="Q427" i="4"/>
  <c r="T427" i="4" a="1"/>
  <c r="T427" i="4" s="1"/>
  <c r="S427" i="4" a="1"/>
  <c r="S427" i="4" s="1"/>
  <c r="U427" i="4" a="1"/>
  <c r="U427" i="4" s="1"/>
  <c r="C428" i="4"/>
  <c r="B428" i="4"/>
  <c r="V428" i="4" s="1" a="1"/>
  <c r="V428" i="4" s="1"/>
  <c r="W428" i="4"/>
  <c r="A429" i="4"/>
  <c r="B443" i="10"/>
  <c r="G441" i="10"/>
  <c r="K441" i="10" s="1"/>
  <c r="L440" i="10"/>
  <c r="X424" i="4"/>
  <c r="AJ425" i="4"/>
  <c r="G442" i="10" s="1"/>
  <c r="H443" i="10"/>
  <c r="B444" i="10"/>
  <c r="P429" i="4" l="1" a="1"/>
  <c r="P429" i="4" s="1"/>
  <c r="O429" i="4" a="1"/>
  <c r="O429" i="4" s="1"/>
  <c r="AG428" i="4"/>
  <c r="Y427" i="4"/>
  <c r="F444" i="10" s="1"/>
  <c r="AH429" i="4" a="1"/>
  <c r="AH429" i="4" s="1"/>
  <c r="AC429" i="4"/>
  <c r="AB429" i="4"/>
  <c r="AA429" i="4" a="1"/>
  <c r="AA429" i="4" s="1"/>
  <c r="AI429" i="4"/>
  <c r="AF429" i="4" a="1"/>
  <c r="AF429" i="4" s="1"/>
  <c r="AE429" i="4"/>
  <c r="AD429" i="4"/>
  <c r="Z429" i="4" a="1"/>
  <c r="Z429" i="4" s="1"/>
  <c r="F428" i="4" a="1"/>
  <c r="F428" i="4" s="1"/>
  <c r="D445" i="10" s="1"/>
  <c r="N429" i="4" a="1"/>
  <c r="N429" i="4" s="1"/>
  <c r="G429" i="4"/>
  <c r="E446" i="10" s="1"/>
  <c r="K429" i="4"/>
  <c r="J429" i="4"/>
  <c r="L429" i="4"/>
  <c r="M429" i="4"/>
  <c r="I429" i="4" a="1"/>
  <c r="I429" i="4" s="1"/>
  <c r="H429" i="4" a="1"/>
  <c r="H429" i="4" s="1"/>
  <c r="E428" i="4"/>
  <c r="C445" i="10" s="1"/>
  <c r="Q428" i="4"/>
  <c r="T428" i="4" a="1"/>
  <c r="T428" i="4" s="1"/>
  <c r="S428" i="4" a="1"/>
  <c r="S428" i="4" s="1"/>
  <c r="R428" i="4" a="1"/>
  <c r="R428" i="4" s="1"/>
  <c r="U428" i="4" a="1"/>
  <c r="U428" i="4" s="1"/>
  <c r="C429" i="4"/>
  <c r="B429" i="4"/>
  <c r="V429" i="4" s="1" a="1"/>
  <c r="V429" i="4" s="1"/>
  <c r="W429" i="4"/>
  <c r="A430" i="4"/>
  <c r="K442" i="10"/>
  <c r="L441" i="10"/>
  <c r="X425" i="4"/>
  <c r="AJ426" i="4"/>
  <c r="H444" i="10"/>
  <c r="P430" i="4" l="1" a="1"/>
  <c r="P430" i="4" s="1"/>
  <c r="O430" i="4" a="1"/>
  <c r="O430" i="4" s="1"/>
  <c r="AG429" i="4"/>
  <c r="Y428" i="4"/>
  <c r="F445" i="10" s="1"/>
  <c r="AH430" i="4" a="1"/>
  <c r="AH430" i="4" s="1"/>
  <c r="AF430" i="4" a="1"/>
  <c r="AF430" i="4" s="1"/>
  <c r="AE430" i="4"/>
  <c r="AD430" i="4"/>
  <c r="AC430" i="4"/>
  <c r="AB430" i="4"/>
  <c r="Z430" i="4" a="1"/>
  <c r="Z430" i="4" s="1"/>
  <c r="AI430" i="4"/>
  <c r="AA430" i="4" a="1"/>
  <c r="AA430" i="4" s="1"/>
  <c r="F429" i="4" a="1"/>
  <c r="F429" i="4" s="1"/>
  <c r="D446" i="10" s="1"/>
  <c r="N430" i="4" a="1"/>
  <c r="N430" i="4" s="1"/>
  <c r="G430" i="4"/>
  <c r="E447" i="10" s="1"/>
  <c r="K430" i="4"/>
  <c r="L430" i="4"/>
  <c r="M430" i="4"/>
  <c r="J430" i="4"/>
  <c r="I430" i="4" a="1"/>
  <c r="I430" i="4" s="1"/>
  <c r="H430" i="4" a="1"/>
  <c r="H430" i="4" s="1"/>
  <c r="E429" i="4"/>
  <c r="C446" i="10" s="1"/>
  <c r="Q429" i="4"/>
  <c r="T429" i="4" a="1"/>
  <c r="T429" i="4" s="1"/>
  <c r="S429" i="4" a="1"/>
  <c r="S429" i="4" s="1"/>
  <c r="R429" i="4" a="1"/>
  <c r="R429" i="4" s="1"/>
  <c r="U429" i="4" a="1"/>
  <c r="U429" i="4" s="1"/>
  <c r="C430" i="4"/>
  <c r="B430" i="4"/>
  <c r="V430" i="4" s="1" a="1"/>
  <c r="V430" i="4" s="1"/>
  <c r="W430" i="4"/>
  <c r="A431" i="4"/>
  <c r="B445" i="10"/>
  <c r="G443" i="10"/>
  <c r="K443" i="10" s="1"/>
  <c r="L442" i="10"/>
  <c r="X426" i="4"/>
  <c r="AJ427" i="4"/>
  <c r="G444" i="10" s="1"/>
  <c r="H445" i="10"/>
  <c r="B446" i="10"/>
  <c r="P431" i="4" l="1" a="1"/>
  <c r="P431" i="4" s="1"/>
  <c r="O431" i="4" a="1"/>
  <c r="O431" i="4" s="1"/>
  <c r="AG430" i="4"/>
  <c r="Y429" i="4"/>
  <c r="F446" i="10" s="1"/>
  <c r="AH431" i="4" a="1"/>
  <c r="AH431" i="4" s="1"/>
  <c r="AI431" i="4"/>
  <c r="AF431" i="4" a="1"/>
  <c r="AF431" i="4" s="1"/>
  <c r="AE431" i="4"/>
  <c r="AB431" i="4"/>
  <c r="AA431" i="4" a="1"/>
  <c r="AA431" i="4" s="1"/>
  <c r="AD431" i="4"/>
  <c r="AC431" i="4"/>
  <c r="Z431" i="4" a="1"/>
  <c r="Z431" i="4" s="1"/>
  <c r="F430" i="4" a="1"/>
  <c r="F430" i="4" s="1"/>
  <c r="D447" i="10" s="1"/>
  <c r="N431" i="4" a="1"/>
  <c r="N431" i="4" s="1"/>
  <c r="G431" i="4"/>
  <c r="E448" i="10" s="1"/>
  <c r="K431" i="4"/>
  <c r="J431" i="4"/>
  <c r="M431" i="4"/>
  <c r="L431" i="4"/>
  <c r="H431" i="4" a="1"/>
  <c r="H431" i="4" s="1"/>
  <c r="I431" i="4" a="1"/>
  <c r="I431" i="4" s="1"/>
  <c r="E430" i="4"/>
  <c r="C447" i="10" s="1"/>
  <c r="Q430" i="4"/>
  <c r="T430" i="4" a="1"/>
  <c r="T430" i="4" s="1"/>
  <c r="S430" i="4" a="1"/>
  <c r="S430" i="4" s="1"/>
  <c r="R430" i="4" a="1"/>
  <c r="R430" i="4" s="1"/>
  <c r="U430" i="4" a="1"/>
  <c r="U430" i="4" s="1"/>
  <c r="C431" i="4"/>
  <c r="B431" i="4"/>
  <c r="V431" i="4" s="1" a="1"/>
  <c r="V431" i="4" s="1"/>
  <c r="W431" i="4"/>
  <c r="A432" i="4"/>
  <c r="K444" i="10"/>
  <c r="L443" i="10"/>
  <c r="X427" i="4"/>
  <c r="AJ428" i="4"/>
  <c r="H446" i="10"/>
  <c r="P432" i="4" l="1" a="1"/>
  <c r="P432" i="4" s="1"/>
  <c r="O432" i="4" a="1"/>
  <c r="O432" i="4" s="1"/>
  <c r="AG431" i="4"/>
  <c r="Y430" i="4"/>
  <c r="F447" i="10" s="1"/>
  <c r="AH432" i="4" a="1"/>
  <c r="AH432" i="4" s="1"/>
  <c r="Z432" i="4" a="1"/>
  <c r="Z432" i="4" s="1"/>
  <c r="AI432" i="4"/>
  <c r="AF432" i="4" a="1"/>
  <c r="AF432" i="4" s="1"/>
  <c r="AC432" i="4"/>
  <c r="AB432" i="4"/>
  <c r="AE432" i="4"/>
  <c r="AA432" i="4" a="1"/>
  <c r="AA432" i="4" s="1"/>
  <c r="AD432" i="4"/>
  <c r="F431" i="4" a="1"/>
  <c r="F431" i="4" s="1"/>
  <c r="D448" i="10" s="1"/>
  <c r="N432" i="4" a="1"/>
  <c r="N432" i="4" s="1"/>
  <c r="J432" i="4"/>
  <c r="G432" i="4"/>
  <c r="E449" i="10" s="1"/>
  <c r="K432" i="4"/>
  <c r="M432" i="4"/>
  <c r="L432" i="4"/>
  <c r="H432" i="4" a="1"/>
  <c r="H432" i="4" s="1"/>
  <c r="I432" i="4" a="1"/>
  <c r="I432" i="4" s="1"/>
  <c r="E431" i="4"/>
  <c r="C448" i="10" s="1"/>
  <c r="Q431" i="4"/>
  <c r="T431" i="4" a="1"/>
  <c r="T431" i="4" s="1"/>
  <c r="S431" i="4" a="1"/>
  <c r="S431" i="4" s="1"/>
  <c r="R431" i="4" a="1"/>
  <c r="R431" i="4" s="1"/>
  <c r="U431" i="4" a="1"/>
  <c r="U431" i="4" s="1"/>
  <c r="C432" i="4"/>
  <c r="B432" i="4"/>
  <c r="V432" i="4" s="1" a="1"/>
  <c r="V432" i="4" s="1"/>
  <c r="W432" i="4"/>
  <c r="A433" i="4"/>
  <c r="B447" i="10"/>
  <c r="G445" i="10"/>
  <c r="K445" i="10" s="1"/>
  <c r="L444" i="10"/>
  <c r="X428" i="4"/>
  <c r="AJ429" i="4"/>
  <c r="H447" i="10"/>
  <c r="P433" i="4" l="1" a="1"/>
  <c r="P433" i="4" s="1"/>
  <c r="O433" i="4" a="1"/>
  <c r="O433" i="4" s="1"/>
  <c r="AG432" i="4"/>
  <c r="Y431" i="4"/>
  <c r="F448" i="10" s="1"/>
  <c r="AH433" i="4" a="1"/>
  <c r="AH433" i="4" s="1"/>
  <c r="Z433" i="4" a="1"/>
  <c r="Z433" i="4" s="1"/>
  <c r="AE433" i="4"/>
  <c r="AD433" i="4"/>
  <c r="AC433" i="4"/>
  <c r="AI433" i="4"/>
  <c r="AF433" i="4" a="1"/>
  <c r="AF433" i="4" s="1"/>
  <c r="AB433" i="4"/>
  <c r="AA433" i="4" a="1"/>
  <c r="AA433" i="4" s="1"/>
  <c r="F432" i="4" a="1"/>
  <c r="F432" i="4" s="1"/>
  <c r="D449" i="10" s="1"/>
  <c r="N433" i="4" a="1"/>
  <c r="N433" i="4" s="1"/>
  <c r="G433" i="4"/>
  <c r="E450" i="10" s="1"/>
  <c r="J433" i="4"/>
  <c r="K433" i="4"/>
  <c r="L433" i="4"/>
  <c r="M433" i="4"/>
  <c r="I433" i="4" a="1"/>
  <c r="I433" i="4" s="1"/>
  <c r="H433" i="4" a="1"/>
  <c r="H433" i="4" s="1"/>
  <c r="E432" i="4"/>
  <c r="C449" i="10" s="1"/>
  <c r="Q432" i="4"/>
  <c r="T432" i="4" a="1"/>
  <c r="T432" i="4" s="1"/>
  <c r="S432" i="4" a="1"/>
  <c r="S432" i="4" s="1"/>
  <c r="R432" i="4" a="1"/>
  <c r="R432" i="4" s="1"/>
  <c r="U432" i="4" a="1"/>
  <c r="U432" i="4" s="1"/>
  <c r="C433" i="4"/>
  <c r="B433" i="4"/>
  <c r="V433" i="4" s="1" a="1"/>
  <c r="V433" i="4" s="1"/>
  <c r="W433" i="4"/>
  <c r="A434" i="4"/>
  <c r="B448" i="10"/>
  <c r="G446" i="10"/>
  <c r="K446" i="10" s="1"/>
  <c r="L445" i="10"/>
  <c r="X429" i="4"/>
  <c r="AJ430" i="4"/>
  <c r="G447" i="10" s="1"/>
  <c r="H448" i="10"/>
  <c r="P434" i="4" l="1" a="1"/>
  <c r="P434" i="4" s="1"/>
  <c r="O434" i="4" a="1"/>
  <c r="O434" i="4" s="1"/>
  <c r="AG433" i="4"/>
  <c r="Y432" i="4"/>
  <c r="F449" i="10" s="1"/>
  <c r="AH434" i="4" a="1"/>
  <c r="AH434" i="4" s="1"/>
  <c r="AD434" i="4"/>
  <c r="AC434" i="4"/>
  <c r="AB434" i="4"/>
  <c r="AA434" i="4" a="1"/>
  <c r="AA434" i="4" s="1"/>
  <c r="Z434" i="4" a="1"/>
  <c r="Z434" i="4" s="1"/>
  <c r="AI434" i="4"/>
  <c r="AE434" i="4"/>
  <c r="AF434" i="4" a="1"/>
  <c r="AF434" i="4" s="1"/>
  <c r="F433" i="4" a="1"/>
  <c r="F433" i="4" s="1"/>
  <c r="D450" i="10" s="1"/>
  <c r="N434" i="4" a="1"/>
  <c r="N434" i="4" s="1"/>
  <c r="J434" i="4"/>
  <c r="G434" i="4"/>
  <c r="E451" i="10" s="1"/>
  <c r="K434" i="4"/>
  <c r="M434" i="4"/>
  <c r="L434" i="4"/>
  <c r="I434" i="4" a="1"/>
  <c r="I434" i="4" s="1"/>
  <c r="H434" i="4" a="1"/>
  <c r="H434" i="4" s="1"/>
  <c r="E433" i="4"/>
  <c r="C450" i="10" s="1"/>
  <c r="Q433" i="4"/>
  <c r="S433" i="4" a="1"/>
  <c r="S433" i="4" s="1"/>
  <c r="T433" i="4" a="1"/>
  <c r="T433" i="4" s="1"/>
  <c r="R433" i="4" a="1"/>
  <c r="R433" i="4" s="1"/>
  <c r="U433" i="4" a="1"/>
  <c r="U433" i="4" s="1"/>
  <c r="C434" i="4"/>
  <c r="B434" i="4"/>
  <c r="V434" i="4" s="1" a="1"/>
  <c r="V434" i="4" s="1"/>
  <c r="W434" i="4"/>
  <c r="A435" i="4"/>
  <c r="K447" i="10"/>
  <c r="B449" i="10"/>
  <c r="L446" i="10"/>
  <c r="X430" i="4"/>
  <c r="AJ431" i="4"/>
  <c r="H449" i="10"/>
  <c r="P435" i="4" l="1" a="1"/>
  <c r="P435" i="4" s="1"/>
  <c r="O435" i="4" a="1"/>
  <c r="O435" i="4" s="1"/>
  <c r="AG434" i="4"/>
  <c r="Y433" i="4"/>
  <c r="F450" i="10" s="1"/>
  <c r="AH435" i="4" a="1"/>
  <c r="AH435" i="4" s="1"/>
  <c r="AI435" i="4"/>
  <c r="AF435" i="4" a="1"/>
  <c r="AF435" i="4" s="1"/>
  <c r="AE435" i="4"/>
  <c r="AD435" i="4"/>
  <c r="AA435" i="4" a="1"/>
  <c r="AA435" i="4" s="1"/>
  <c r="Z435" i="4" a="1"/>
  <c r="Z435" i="4" s="1"/>
  <c r="AC435" i="4"/>
  <c r="AB435" i="4"/>
  <c r="F434" i="4" a="1"/>
  <c r="F434" i="4" s="1"/>
  <c r="D451" i="10" s="1"/>
  <c r="N435" i="4" a="1"/>
  <c r="N435" i="4" s="1"/>
  <c r="G435" i="4"/>
  <c r="E452" i="10" s="1"/>
  <c r="J435" i="4"/>
  <c r="K435" i="4"/>
  <c r="M435" i="4"/>
  <c r="L435" i="4"/>
  <c r="I435" i="4" a="1"/>
  <c r="I435" i="4" s="1"/>
  <c r="H435" i="4" a="1"/>
  <c r="H435" i="4" s="1"/>
  <c r="E434" i="4"/>
  <c r="C451" i="10" s="1"/>
  <c r="Q434" i="4"/>
  <c r="T434" i="4" a="1"/>
  <c r="T434" i="4" s="1"/>
  <c r="S434" i="4" a="1"/>
  <c r="S434" i="4" s="1"/>
  <c r="R434" i="4" a="1"/>
  <c r="R434" i="4" s="1"/>
  <c r="U434" i="4" a="1"/>
  <c r="U434" i="4" s="1"/>
  <c r="C435" i="4"/>
  <c r="B435" i="4"/>
  <c r="V435" i="4" s="1" a="1"/>
  <c r="V435" i="4" s="1"/>
  <c r="W435" i="4"/>
  <c r="A436" i="4"/>
  <c r="B450" i="10"/>
  <c r="G448" i="10"/>
  <c r="K448" i="10" s="1"/>
  <c r="L447" i="10"/>
  <c r="X431" i="4"/>
  <c r="AJ432" i="4"/>
  <c r="G449" i="10" s="1"/>
  <c r="H450" i="10"/>
  <c r="B451" i="10"/>
  <c r="P436" i="4" l="1" a="1"/>
  <c r="P436" i="4" s="1"/>
  <c r="O436" i="4" a="1"/>
  <c r="O436" i="4" s="1"/>
  <c r="AG435" i="4"/>
  <c r="Y434" i="4"/>
  <c r="F451" i="10" s="1"/>
  <c r="AH436" i="4" a="1"/>
  <c r="AH436" i="4" s="1"/>
  <c r="Z436" i="4" a="1"/>
  <c r="Z436" i="4" s="1"/>
  <c r="AI436" i="4"/>
  <c r="AE436" i="4"/>
  <c r="AD436" i="4"/>
  <c r="AC436" i="4"/>
  <c r="AB436" i="4"/>
  <c r="AA436" i="4" a="1"/>
  <c r="AA436" i="4" s="1"/>
  <c r="AF436" i="4" a="1"/>
  <c r="AF436" i="4" s="1"/>
  <c r="F435" i="4" a="1"/>
  <c r="F435" i="4" s="1"/>
  <c r="D452" i="10" s="1"/>
  <c r="N436" i="4" a="1"/>
  <c r="N436" i="4" s="1"/>
  <c r="G436" i="4"/>
  <c r="E453" i="10" s="1"/>
  <c r="J436" i="4"/>
  <c r="K436" i="4"/>
  <c r="L436" i="4"/>
  <c r="M436" i="4"/>
  <c r="I436" i="4" a="1"/>
  <c r="I436" i="4" s="1"/>
  <c r="H436" i="4" a="1"/>
  <c r="H436" i="4" s="1"/>
  <c r="E435" i="4"/>
  <c r="C452" i="10" s="1"/>
  <c r="Q435" i="4"/>
  <c r="T435" i="4" a="1"/>
  <c r="T435" i="4" s="1"/>
  <c r="S435" i="4" a="1"/>
  <c r="S435" i="4" s="1"/>
  <c r="R435" i="4" a="1"/>
  <c r="R435" i="4" s="1"/>
  <c r="U435" i="4" a="1"/>
  <c r="U435" i="4" s="1"/>
  <c r="C436" i="4"/>
  <c r="B436" i="4"/>
  <c r="V436" i="4" s="1" a="1"/>
  <c r="V436" i="4" s="1"/>
  <c r="W436" i="4"/>
  <c r="A437" i="4"/>
  <c r="K449" i="10"/>
  <c r="L448" i="10"/>
  <c r="X432" i="4"/>
  <c r="AJ433" i="4"/>
  <c r="H451" i="10"/>
  <c r="P437" i="4" l="1" a="1"/>
  <c r="P437" i="4" s="1"/>
  <c r="O437" i="4" a="1"/>
  <c r="O437" i="4" s="1"/>
  <c r="AG436" i="4"/>
  <c r="Y435" i="4"/>
  <c r="F452" i="10" s="1"/>
  <c r="AH437" i="4" a="1"/>
  <c r="AH437" i="4" s="1"/>
  <c r="AC437" i="4"/>
  <c r="AB437" i="4"/>
  <c r="AA437" i="4" a="1"/>
  <c r="AA437" i="4" s="1"/>
  <c r="Z437" i="4" a="1"/>
  <c r="Z437" i="4" s="1"/>
  <c r="AI437" i="4"/>
  <c r="AF437" i="4" a="1"/>
  <c r="AF437" i="4" s="1"/>
  <c r="AE437" i="4"/>
  <c r="AD437" i="4"/>
  <c r="F436" i="4" a="1"/>
  <c r="F436" i="4" s="1"/>
  <c r="D453" i="10" s="1"/>
  <c r="N437" i="4" a="1"/>
  <c r="N437" i="4" s="1"/>
  <c r="G437" i="4"/>
  <c r="E454" i="10" s="1"/>
  <c r="J437" i="4"/>
  <c r="K437" i="4"/>
  <c r="L437" i="4"/>
  <c r="M437" i="4"/>
  <c r="H437" i="4" a="1"/>
  <c r="H437" i="4" s="1"/>
  <c r="I437" i="4" a="1"/>
  <c r="I437" i="4" s="1"/>
  <c r="E436" i="4"/>
  <c r="C453" i="10" s="1"/>
  <c r="T436" i="4" a="1"/>
  <c r="T436" i="4" s="1"/>
  <c r="Q436" i="4"/>
  <c r="S436" i="4" a="1"/>
  <c r="S436" i="4" s="1"/>
  <c r="R436" i="4" a="1"/>
  <c r="R436" i="4" s="1"/>
  <c r="U436" i="4" a="1"/>
  <c r="U436" i="4" s="1"/>
  <c r="C437" i="4"/>
  <c r="B437" i="4"/>
  <c r="V437" i="4" s="1" a="1"/>
  <c r="V437" i="4" s="1"/>
  <c r="W437" i="4"/>
  <c r="A438" i="4"/>
  <c r="B452" i="10"/>
  <c r="G450" i="10"/>
  <c r="K450" i="10" s="1"/>
  <c r="L449" i="10"/>
  <c r="X433" i="4"/>
  <c r="AJ434" i="4"/>
  <c r="G451" i="10" s="1"/>
  <c r="H452" i="10"/>
  <c r="B453" i="10"/>
  <c r="P438" i="4" l="1" a="1"/>
  <c r="P438" i="4" s="1"/>
  <c r="O438" i="4" a="1"/>
  <c r="O438" i="4" s="1"/>
  <c r="AG437" i="4"/>
  <c r="Y436" i="4"/>
  <c r="F453" i="10" s="1"/>
  <c r="AH438" i="4" a="1"/>
  <c r="AH438" i="4" s="1"/>
  <c r="AF438" i="4" a="1"/>
  <c r="AF438" i="4" s="1"/>
  <c r="AE438" i="4"/>
  <c r="AD438" i="4"/>
  <c r="AC438" i="4"/>
  <c r="AB438" i="4"/>
  <c r="AA438" i="4" a="1"/>
  <c r="AA438" i="4" s="1"/>
  <c r="Z438" i="4" a="1"/>
  <c r="Z438" i="4" s="1"/>
  <c r="AI438" i="4"/>
  <c r="F437" i="4" a="1"/>
  <c r="F437" i="4" s="1"/>
  <c r="D454" i="10" s="1"/>
  <c r="N438" i="4" a="1"/>
  <c r="N438" i="4" s="1"/>
  <c r="G438" i="4"/>
  <c r="E455" i="10" s="1"/>
  <c r="J438" i="4"/>
  <c r="K438" i="4"/>
  <c r="L438" i="4"/>
  <c r="M438" i="4"/>
  <c r="I438" i="4" a="1"/>
  <c r="I438" i="4" s="1"/>
  <c r="H438" i="4" a="1"/>
  <c r="H438" i="4" s="1"/>
  <c r="E437" i="4"/>
  <c r="C454" i="10" s="1"/>
  <c r="Q437" i="4"/>
  <c r="S437" i="4" a="1"/>
  <c r="S437" i="4" s="1"/>
  <c r="T437" i="4" a="1"/>
  <c r="T437" i="4" s="1"/>
  <c r="R437" i="4" a="1"/>
  <c r="R437" i="4" s="1"/>
  <c r="U437" i="4" a="1"/>
  <c r="U437" i="4" s="1"/>
  <c r="C438" i="4"/>
  <c r="B438" i="4"/>
  <c r="V438" i="4" s="1" a="1"/>
  <c r="V438" i="4" s="1"/>
  <c r="W438" i="4"/>
  <c r="A439" i="4"/>
  <c r="K451" i="10"/>
  <c r="L450" i="10"/>
  <c r="X434" i="4"/>
  <c r="AJ435" i="4"/>
  <c r="H453" i="10"/>
  <c r="P439" i="4" l="1" a="1"/>
  <c r="P439" i="4" s="1"/>
  <c r="O439" i="4" a="1"/>
  <c r="O439" i="4" s="1"/>
  <c r="AG438" i="4"/>
  <c r="Y437" i="4"/>
  <c r="F454" i="10" s="1"/>
  <c r="AH439" i="4" a="1"/>
  <c r="AH439" i="4" s="1"/>
  <c r="AI439" i="4"/>
  <c r="AF439" i="4" a="1"/>
  <c r="AF439" i="4" s="1"/>
  <c r="AE439" i="4"/>
  <c r="AB439" i="4"/>
  <c r="AA439" i="4" a="1"/>
  <c r="AA439" i="4" s="1"/>
  <c r="Z439" i="4" a="1"/>
  <c r="Z439" i="4" s="1"/>
  <c r="AD439" i="4"/>
  <c r="AC439" i="4"/>
  <c r="F438" i="4" a="1"/>
  <c r="F438" i="4" s="1"/>
  <c r="D455" i="10" s="1"/>
  <c r="N439" i="4" a="1"/>
  <c r="N439" i="4" s="1"/>
  <c r="G439" i="4"/>
  <c r="E456" i="10" s="1"/>
  <c r="J439" i="4"/>
  <c r="L439" i="4"/>
  <c r="K439" i="4"/>
  <c r="M439" i="4"/>
  <c r="I439" i="4" a="1"/>
  <c r="I439" i="4" s="1"/>
  <c r="H439" i="4" a="1"/>
  <c r="H439" i="4" s="1"/>
  <c r="E438" i="4"/>
  <c r="C455" i="10" s="1"/>
  <c r="Q438" i="4"/>
  <c r="T438" i="4" a="1"/>
  <c r="T438" i="4" s="1"/>
  <c r="S438" i="4" a="1"/>
  <c r="S438" i="4" s="1"/>
  <c r="R438" i="4" a="1"/>
  <c r="R438" i="4" s="1"/>
  <c r="U438" i="4" a="1"/>
  <c r="U438" i="4" s="1"/>
  <c r="C439" i="4"/>
  <c r="B439" i="4"/>
  <c r="V439" i="4" s="1" a="1"/>
  <c r="V439" i="4" s="1"/>
  <c r="W439" i="4"/>
  <c r="A440" i="4"/>
  <c r="B454" i="10"/>
  <c r="G452" i="10"/>
  <c r="K452" i="10" s="1"/>
  <c r="L451" i="10"/>
  <c r="X435" i="4"/>
  <c r="AJ436" i="4"/>
  <c r="H454" i="10"/>
  <c r="P440" i="4" l="1" a="1"/>
  <c r="P440" i="4" s="1"/>
  <c r="O440" i="4" a="1"/>
  <c r="O440" i="4" s="1"/>
  <c r="AG439" i="4"/>
  <c r="Y438" i="4"/>
  <c r="F455" i="10" s="1"/>
  <c r="AH440" i="4" a="1"/>
  <c r="AH440" i="4" s="1"/>
  <c r="Z440" i="4" a="1"/>
  <c r="Z440" i="4" s="1"/>
  <c r="AI440" i="4"/>
  <c r="AD440" i="4"/>
  <c r="AC440" i="4"/>
  <c r="AB440" i="4"/>
  <c r="AF440" i="4" a="1"/>
  <c r="AF440" i="4" s="1"/>
  <c r="AA440" i="4" a="1"/>
  <c r="AA440" i="4" s="1"/>
  <c r="AE440" i="4"/>
  <c r="F439" i="4" a="1"/>
  <c r="F439" i="4" s="1"/>
  <c r="D456" i="10" s="1"/>
  <c r="N440" i="4" a="1"/>
  <c r="N440" i="4" s="1"/>
  <c r="G440" i="4"/>
  <c r="E457" i="10" s="1"/>
  <c r="J440" i="4"/>
  <c r="L440" i="4"/>
  <c r="M440" i="4"/>
  <c r="K440" i="4"/>
  <c r="I440" i="4" a="1"/>
  <c r="I440" i="4" s="1"/>
  <c r="H440" i="4" a="1"/>
  <c r="H440" i="4" s="1"/>
  <c r="E439" i="4"/>
  <c r="C456" i="10" s="1"/>
  <c r="Q439" i="4"/>
  <c r="T439" i="4" a="1"/>
  <c r="T439" i="4" s="1"/>
  <c r="S439" i="4" a="1"/>
  <c r="S439" i="4" s="1"/>
  <c r="R439" i="4" a="1"/>
  <c r="R439" i="4" s="1"/>
  <c r="U439" i="4" a="1"/>
  <c r="U439" i="4" s="1"/>
  <c r="C440" i="4"/>
  <c r="B440" i="4"/>
  <c r="V440" i="4" s="1" a="1"/>
  <c r="V440" i="4" s="1"/>
  <c r="W440" i="4"/>
  <c r="A441" i="4"/>
  <c r="B455" i="10"/>
  <c r="G453" i="10"/>
  <c r="K453" i="10" s="1"/>
  <c r="L452" i="10"/>
  <c r="X436" i="4"/>
  <c r="AJ437" i="4"/>
  <c r="G454" i="10" s="1"/>
  <c r="H455" i="10"/>
  <c r="B456" i="10"/>
  <c r="P441" i="4" l="1" a="1"/>
  <c r="P441" i="4" s="1"/>
  <c r="O441" i="4" a="1"/>
  <c r="O441" i="4" s="1"/>
  <c r="AG440" i="4"/>
  <c r="Y439" i="4"/>
  <c r="F456" i="10" s="1"/>
  <c r="AH441" i="4" a="1"/>
  <c r="AH441" i="4" s="1"/>
  <c r="AA441" i="4" a="1"/>
  <c r="AA441" i="4" s="1"/>
  <c r="Z441" i="4" a="1"/>
  <c r="Z441" i="4" s="1"/>
  <c r="AF441" i="4" a="1"/>
  <c r="AF441" i="4" s="1"/>
  <c r="AE441" i="4"/>
  <c r="AD441" i="4"/>
  <c r="AI441" i="4"/>
  <c r="AC441" i="4"/>
  <c r="AB441" i="4"/>
  <c r="F440" i="4" a="1"/>
  <c r="F440" i="4" s="1"/>
  <c r="D457" i="10" s="1"/>
  <c r="N441" i="4" a="1"/>
  <c r="N441" i="4" s="1"/>
  <c r="G441" i="4"/>
  <c r="E458" i="10" s="1"/>
  <c r="L441" i="4"/>
  <c r="K441" i="4"/>
  <c r="M441" i="4"/>
  <c r="H441" i="4" a="1"/>
  <c r="H441" i="4" s="1"/>
  <c r="I441" i="4" a="1"/>
  <c r="I441" i="4" s="1"/>
  <c r="J441" i="4"/>
  <c r="E440" i="4"/>
  <c r="C457" i="10" s="1"/>
  <c r="Q440" i="4"/>
  <c r="T440" i="4" a="1"/>
  <c r="T440" i="4" s="1"/>
  <c r="S440" i="4" a="1"/>
  <c r="S440" i="4" s="1"/>
  <c r="R440" i="4" a="1"/>
  <c r="R440" i="4" s="1"/>
  <c r="U440" i="4" a="1"/>
  <c r="U440" i="4" s="1"/>
  <c r="C441" i="4"/>
  <c r="B441" i="4"/>
  <c r="V441" i="4" s="1" a="1"/>
  <c r="V441" i="4" s="1"/>
  <c r="W441" i="4"/>
  <c r="A442" i="4"/>
  <c r="K454" i="10"/>
  <c r="L453" i="10"/>
  <c r="X437" i="4"/>
  <c r="AJ438" i="4"/>
  <c r="H456" i="10"/>
  <c r="B457" i="10"/>
  <c r="P442" i="4" l="1" a="1"/>
  <c r="P442" i="4" s="1"/>
  <c r="O442" i="4" a="1"/>
  <c r="O442" i="4" s="1"/>
  <c r="AG441" i="4"/>
  <c r="Y440" i="4"/>
  <c r="F457" i="10" s="1"/>
  <c r="AH442" i="4" a="1"/>
  <c r="AH442" i="4" s="1"/>
  <c r="AD442" i="4"/>
  <c r="AC442" i="4"/>
  <c r="AB442" i="4"/>
  <c r="AA442" i="4" a="1"/>
  <c r="AA442" i="4" s="1"/>
  <c r="Z442" i="4" a="1"/>
  <c r="Z442" i="4" s="1"/>
  <c r="AI442" i="4"/>
  <c r="AE442" i="4"/>
  <c r="AF442" i="4" a="1"/>
  <c r="AF442" i="4" s="1"/>
  <c r="F441" i="4" a="1"/>
  <c r="F441" i="4" s="1"/>
  <c r="D458" i="10" s="1"/>
  <c r="N442" i="4" a="1"/>
  <c r="N442" i="4" s="1"/>
  <c r="G442" i="4"/>
  <c r="E459" i="10" s="1"/>
  <c r="K442" i="4"/>
  <c r="J442" i="4"/>
  <c r="L442" i="4"/>
  <c r="M442" i="4"/>
  <c r="H442" i="4" a="1"/>
  <c r="H442" i="4" s="1"/>
  <c r="I442" i="4" a="1"/>
  <c r="I442" i="4" s="1"/>
  <c r="E441" i="4"/>
  <c r="C458" i="10" s="1"/>
  <c r="Q441" i="4"/>
  <c r="T441" i="4" a="1"/>
  <c r="T441" i="4" s="1"/>
  <c r="S441" i="4" a="1"/>
  <c r="S441" i="4" s="1"/>
  <c r="R441" i="4" a="1"/>
  <c r="R441" i="4" s="1"/>
  <c r="U441" i="4" a="1"/>
  <c r="U441" i="4" s="1"/>
  <c r="C442" i="4"/>
  <c r="B442" i="4"/>
  <c r="V442" i="4" s="1" a="1"/>
  <c r="V442" i="4" s="1"/>
  <c r="W442" i="4"/>
  <c r="A443" i="4"/>
  <c r="G455" i="10"/>
  <c r="K455" i="10" s="1"/>
  <c r="L454" i="10"/>
  <c r="X438" i="4"/>
  <c r="AJ439" i="4"/>
  <c r="G456" i="10" s="1"/>
  <c r="H457" i="10"/>
  <c r="B458" i="10"/>
  <c r="P443" i="4" l="1" a="1"/>
  <c r="P443" i="4" s="1"/>
  <c r="O443" i="4" a="1"/>
  <c r="O443" i="4" s="1"/>
  <c r="AG442" i="4"/>
  <c r="Y441" i="4"/>
  <c r="F458" i="10" s="1"/>
  <c r="AH443" i="4" a="1"/>
  <c r="AH443" i="4" s="1"/>
  <c r="AI443" i="4"/>
  <c r="AF443" i="4" a="1"/>
  <c r="AF443" i="4" s="1"/>
  <c r="AE443" i="4"/>
  <c r="AD443" i="4"/>
  <c r="AA443" i="4" a="1"/>
  <c r="AA443" i="4" s="1"/>
  <c r="Z443" i="4" a="1"/>
  <c r="Z443" i="4" s="1"/>
  <c r="AC443" i="4"/>
  <c r="AB443" i="4"/>
  <c r="F442" i="4" a="1"/>
  <c r="F442" i="4" s="1"/>
  <c r="D459" i="10" s="1"/>
  <c r="N443" i="4" a="1"/>
  <c r="N443" i="4" s="1"/>
  <c r="G443" i="4"/>
  <c r="E460" i="10" s="1"/>
  <c r="K443" i="4"/>
  <c r="J443" i="4"/>
  <c r="L443" i="4"/>
  <c r="M443" i="4"/>
  <c r="I443" i="4" a="1"/>
  <c r="I443" i="4" s="1"/>
  <c r="H443" i="4" a="1"/>
  <c r="H443" i="4" s="1"/>
  <c r="E442" i="4"/>
  <c r="C459" i="10" s="1"/>
  <c r="Q442" i="4"/>
  <c r="T442" i="4" a="1"/>
  <c r="T442" i="4" s="1"/>
  <c r="S442" i="4" a="1"/>
  <c r="S442" i="4" s="1"/>
  <c r="R442" i="4" a="1"/>
  <c r="R442" i="4" s="1"/>
  <c r="U442" i="4" a="1"/>
  <c r="U442" i="4" s="1"/>
  <c r="C443" i="4"/>
  <c r="B443" i="4"/>
  <c r="V443" i="4" s="1" a="1"/>
  <c r="V443" i="4" s="1"/>
  <c r="W443" i="4"/>
  <c r="A444" i="4"/>
  <c r="K456" i="10"/>
  <c r="L455" i="10"/>
  <c r="X439" i="4"/>
  <c r="AJ440" i="4"/>
  <c r="H458" i="10"/>
  <c r="P444" i="4" l="1" a="1"/>
  <c r="P444" i="4" s="1"/>
  <c r="O444" i="4" a="1"/>
  <c r="O444" i="4" s="1"/>
  <c r="AG443" i="4"/>
  <c r="Y442" i="4"/>
  <c r="F459" i="10" s="1"/>
  <c r="AH444" i="4" a="1"/>
  <c r="AH444" i="4" s="1"/>
  <c r="AI444" i="4"/>
  <c r="AF444" i="4" a="1"/>
  <c r="AF444" i="4" s="1"/>
  <c r="AC444" i="4"/>
  <c r="AB444" i="4"/>
  <c r="AE444" i="4"/>
  <c r="AA444" i="4" a="1"/>
  <c r="AA444" i="4" s="1"/>
  <c r="Z444" i="4" a="1"/>
  <c r="Z444" i="4" s="1"/>
  <c r="AD444" i="4"/>
  <c r="F443" i="4" a="1"/>
  <c r="F443" i="4" s="1"/>
  <c r="D460" i="10" s="1"/>
  <c r="N444" i="4" a="1"/>
  <c r="N444" i="4" s="1"/>
  <c r="G444" i="4"/>
  <c r="E461" i="10" s="1"/>
  <c r="K444" i="4"/>
  <c r="J444" i="4"/>
  <c r="L444" i="4"/>
  <c r="M444" i="4"/>
  <c r="H444" i="4" a="1"/>
  <c r="H444" i="4" s="1"/>
  <c r="I444" i="4" a="1"/>
  <c r="I444" i="4" s="1"/>
  <c r="E443" i="4"/>
  <c r="C460" i="10" s="1"/>
  <c r="Q443" i="4"/>
  <c r="S443" i="4" a="1"/>
  <c r="S443" i="4" s="1"/>
  <c r="T443" i="4" a="1"/>
  <c r="T443" i="4" s="1"/>
  <c r="R443" i="4" a="1"/>
  <c r="R443" i="4" s="1"/>
  <c r="U443" i="4" a="1"/>
  <c r="U443" i="4" s="1"/>
  <c r="C444" i="4"/>
  <c r="B444" i="4"/>
  <c r="V444" i="4" s="1" a="1"/>
  <c r="V444" i="4" s="1"/>
  <c r="W444" i="4"/>
  <c r="A445" i="4"/>
  <c r="B459" i="10"/>
  <c r="G457" i="10"/>
  <c r="K457" i="10" s="1"/>
  <c r="L456" i="10"/>
  <c r="X440" i="4"/>
  <c r="AJ441" i="4"/>
  <c r="G458" i="10" s="1"/>
  <c r="H459" i="10"/>
  <c r="B460" i="10"/>
  <c r="P445" i="4" l="1" a="1"/>
  <c r="P445" i="4" s="1"/>
  <c r="O445" i="4" a="1"/>
  <c r="O445" i="4" s="1"/>
  <c r="AG444" i="4"/>
  <c r="Y443" i="4"/>
  <c r="F460" i="10" s="1"/>
  <c r="AH445" i="4" a="1"/>
  <c r="AH445" i="4" s="1"/>
  <c r="Z445" i="4" a="1"/>
  <c r="Z445" i="4" s="1"/>
  <c r="AI445" i="4"/>
  <c r="AD445" i="4"/>
  <c r="AC445" i="4"/>
  <c r="AB445" i="4"/>
  <c r="AF445" i="4" a="1"/>
  <c r="AF445" i="4" s="1"/>
  <c r="AE445" i="4"/>
  <c r="AA445" i="4" a="1"/>
  <c r="AA445" i="4" s="1"/>
  <c r="F444" i="4" a="1"/>
  <c r="F444" i="4" s="1"/>
  <c r="D461" i="10" s="1"/>
  <c r="N445" i="4" a="1"/>
  <c r="N445" i="4" s="1"/>
  <c r="J445" i="4"/>
  <c r="G445" i="4"/>
  <c r="E462" i="10" s="1"/>
  <c r="K445" i="4"/>
  <c r="M445" i="4"/>
  <c r="L445" i="4"/>
  <c r="H445" i="4" a="1"/>
  <c r="H445" i="4" s="1"/>
  <c r="I445" i="4" a="1"/>
  <c r="I445" i="4" s="1"/>
  <c r="E444" i="4"/>
  <c r="C461" i="10" s="1"/>
  <c r="T444" i="4" a="1"/>
  <c r="T444" i="4" s="1"/>
  <c r="Q444" i="4"/>
  <c r="S444" i="4" a="1"/>
  <c r="S444" i="4" s="1"/>
  <c r="R444" i="4" a="1"/>
  <c r="R444" i="4" s="1"/>
  <c r="U444" i="4" a="1"/>
  <c r="U444" i="4" s="1"/>
  <c r="C445" i="4"/>
  <c r="B445" i="4"/>
  <c r="V445" i="4" s="1" a="1"/>
  <c r="V445" i="4" s="1"/>
  <c r="W445" i="4"/>
  <c r="A446" i="4"/>
  <c r="K458" i="10"/>
  <c r="L457" i="10"/>
  <c r="X441" i="4"/>
  <c r="AJ442" i="4"/>
  <c r="H460" i="10"/>
  <c r="P446" i="4" l="1" a="1"/>
  <c r="P446" i="4" s="1"/>
  <c r="O446" i="4" a="1"/>
  <c r="O446" i="4" s="1"/>
  <c r="AG445" i="4"/>
  <c r="Y444" i="4"/>
  <c r="F461" i="10" s="1"/>
  <c r="AH446" i="4" a="1"/>
  <c r="AH446" i="4" s="1"/>
  <c r="AC446" i="4"/>
  <c r="AB446" i="4"/>
  <c r="AA446" i="4" a="1"/>
  <c r="AA446" i="4" s="1"/>
  <c r="Z446" i="4" a="1"/>
  <c r="Z446" i="4" s="1"/>
  <c r="AI446" i="4"/>
  <c r="AF446" i="4" a="1"/>
  <c r="AF446" i="4" s="1"/>
  <c r="AD446" i="4"/>
  <c r="AE446" i="4"/>
  <c r="F445" i="4" a="1"/>
  <c r="F445" i="4" s="1"/>
  <c r="D462" i="10" s="1"/>
  <c r="N446" i="4" a="1"/>
  <c r="N446" i="4" s="1"/>
  <c r="G446" i="4"/>
  <c r="E463" i="10" s="1"/>
  <c r="J446" i="4"/>
  <c r="K446" i="4"/>
  <c r="M446" i="4"/>
  <c r="L446" i="4"/>
  <c r="H446" i="4" a="1"/>
  <c r="H446" i="4" s="1"/>
  <c r="I446" i="4" a="1"/>
  <c r="I446" i="4" s="1"/>
  <c r="E445" i="4"/>
  <c r="C462" i="10" s="1"/>
  <c r="Q445" i="4"/>
  <c r="T445" i="4" a="1"/>
  <c r="T445" i="4" s="1"/>
  <c r="S445" i="4" a="1"/>
  <c r="S445" i="4" s="1"/>
  <c r="R445" i="4" a="1"/>
  <c r="R445" i="4" s="1"/>
  <c r="U445" i="4" a="1"/>
  <c r="U445" i="4" s="1"/>
  <c r="C446" i="4"/>
  <c r="B446" i="4"/>
  <c r="V446" i="4" s="1" a="1"/>
  <c r="V446" i="4" s="1"/>
  <c r="W446" i="4"/>
  <c r="A447" i="4"/>
  <c r="B461" i="10"/>
  <c r="G459" i="10"/>
  <c r="K459" i="10" s="1"/>
  <c r="L458" i="10"/>
  <c r="X442" i="4"/>
  <c r="AJ443" i="4"/>
  <c r="H461" i="10"/>
  <c r="P447" i="4" l="1" a="1"/>
  <c r="P447" i="4" s="1"/>
  <c r="O447" i="4" a="1"/>
  <c r="O447" i="4" s="1"/>
  <c r="AG446" i="4"/>
  <c r="Y445" i="4"/>
  <c r="F462" i="10" s="1"/>
  <c r="AH447" i="4" a="1"/>
  <c r="AH447" i="4" s="1"/>
  <c r="AI447" i="4"/>
  <c r="AF447" i="4" a="1"/>
  <c r="AF447" i="4" s="1"/>
  <c r="AE447" i="4"/>
  <c r="AD447" i="4"/>
  <c r="AC447" i="4"/>
  <c r="Z447" i="4" a="1"/>
  <c r="Z447" i="4" s="1"/>
  <c r="AB447" i="4"/>
  <c r="AA447" i="4" a="1"/>
  <c r="AA447" i="4" s="1"/>
  <c r="F446" i="4" a="1"/>
  <c r="F446" i="4" s="1"/>
  <c r="D463" i="10" s="1"/>
  <c r="N447" i="4" a="1"/>
  <c r="N447" i="4" s="1"/>
  <c r="J447" i="4"/>
  <c r="G447" i="4"/>
  <c r="E464" i="10" s="1"/>
  <c r="K447" i="4"/>
  <c r="M447" i="4"/>
  <c r="H447" i="4" a="1"/>
  <c r="H447" i="4" s="1"/>
  <c r="L447" i="4"/>
  <c r="I447" i="4" a="1"/>
  <c r="I447" i="4" s="1"/>
  <c r="E446" i="4"/>
  <c r="C463" i="10" s="1"/>
  <c r="Q446" i="4"/>
  <c r="T446" i="4" a="1"/>
  <c r="T446" i="4" s="1"/>
  <c r="S446" i="4" a="1"/>
  <c r="S446" i="4" s="1"/>
  <c r="R446" i="4" a="1"/>
  <c r="R446" i="4" s="1"/>
  <c r="U446" i="4" a="1"/>
  <c r="U446" i="4" s="1"/>
  <c r="C447" i="4"/>
  <c r="B447" i="4"/>
  <c r="V447" i="4" s="1" a="1"/>
  <c r="V447" i="4" s="1"/>
  <c r="W447" i="4"/>
  <c r="A448" i="4"/>
  <c r="B462" i="10"/>
  <c r="G460" i="10"/>
  <c r="K460" i="10" s="1"/>
  <c r="L459" i="10"/>
  <c r="X443" i="4"/>
  <c r="AJ444" i="4"/>
  <c r="G461" i="10" s="1"/>
  <c r="H462" i="10"/>
  <c r="B463" i="10"/>
  <c r="P448" i="4" l="1" a="1"/>
  <c r="P448" i="4" s="1"/>
  <c r="O448" i="4" a="1"/>
  <c r="O448" i="4" s="1"/>
  <c r="AG447" i="4"/>
  <c r="Y446" i="4"/>
  <c r="F463" i="10" s="1"/>
  <c r="AH448" i="4" a="1"/>
  <c r="AH448" i="4" s="1"/>
  <c r="AI448" i="4"/>
  <c r="AD448" i="4"/>
  <c r="AC448" i="4"/>
  <c r="AB448" i="4"/>
  <c r="AF448" i="4" a="1"/>
  <c r="AF448" i="4" s="1"/>
  <c r="AA448" i="4" a="1"/>
  <c r="AA448" i="4" s="1"/>
  <c r="Z448" i="4" a="1"/>
  <c r="Z448" i="4" s="1"/>
  <c r="AE448" i="4"/>
  <c r="F447" i="4" a="1"/>
  <c r="F447" i="4" s="1"/>
  <c r="D464" i="10" s="1"/>
  <c r="N448" i="4" a="1"/>
  <c r="N448" i="4" s="1"/>
  <c r="G448" i="4"/>
  <c r="E465" i="10" s="1"/>
  <c r="J448" i="4"/>
  <c r="K448" i="4"/>
  <c r="M448" i="4"/>
  <c r="L448" i="4"/>
  <c r="H448" i="4" a="1"/>
  <c r="H448" i="4" s="1"/>
  <c r="I448" i="4" a="1"/>
  <c r="I448" i="4" s="1"/>
  <c r="E447" i="4"/>
  <c r="C464" i="10" s="1"/>
  <c r="Q447" i="4"/>
  <c r="T447" i="4" a="1"/>
  <c r="T447" i="4" s="1"/>
  <c r="S447" i="4" a="1"/>
  <c r="S447" i="4" s="1"/>
  <c r="R447" i="4" a="1"/>
  <c r="R447" i="4" s="1"/>
  <c r="U447" i="4" a="1"/>
  <c r="U447" i="4" s="1"/>
  <c r="C448" i="4"/>
  <c r="B448" i="4"/>
  <c r="V448" i="4" s="1" a="1"/>
  <c r="V448" i="4" s="1"/>
  <c r="W448" i="4"/>
  <c r="A449" i="4"/>
  <c r="K461" i="10"/>
  <c r="L460" i="10"/>
  <c r="X444" i="4"/>
  <c r="AJ445" i="4"/>
  <c r="H463" i="10"/>
  <c r="P449" i="4" l="1" a="1"/>
  <c r="P449" i="4" s="1"/>
  <c r="O449" i="4" a="1"/>
  <c r="O449" i="4" s="1"/>
  <c r="AG448" i="4"/>
  <c r="Y447" i="4"/>
  <c r="F464" i="10" s="1"/>
  <c r="AH449" i="4" a="1"/>
  <c r="AH449" i="4" s="1"/>
  <c r="AA449" i="4" a="1"/>
  <c r="AA449" i="4" s="1"/>
  <c r="Z449" i="4" a="1"/>
  <c r="Z449" i="4" s="1"/>
  <c r="AF449" i="4" a="1"/>
  <c r="AF449" i="4" s="1"/>
  <c r="AE449" i="4"/>
  <c r="AD449" i="4"/>
  <c r="AI449" i="4"/>
  <c r="AC449" i="4"/>
  <c r="AB449" i="4"/>
  <c r="F448" i="4" a="1"/>
  <c r="F448" i="4" s="1"/>
  <c r="D465" i="10" s="1"/>
  <c r="N449" i="4" a="1"/>
  <c r="N449" i="4" s="1"/>
  <c r="G449" i="4"/>
  <c r="E466" i="10" s="1"/>
  <c r="J449" i="4"/>
  <c r="K449" i="4"/>
  <c r="M449" i="4"/>
  <c r="L449" i="4"/>
  <c r="I449" i="4" a="1"/>
  <c r="I449" i="4" s="1"/>
  <c r="H449" i="4" a="1"/>
  <c r="H449" i="4" s="1"/>
  <c r="E448" i="4"/>
  <c r="C465" i="10" s="1"/>
  <c r="Q448" i="4"/>
  <c r="T448" i="4" a="1"/>
  <c r="T448" i="4" s="1"/>
  <c r="S448" i="4" a="1"/>
  <c r="S448" i="4" s="1"/>
  <c r="R448" i="4" a="1"/>
  <c r="R448" i="4" s="1"/>
  <c r="U448" i="4" a="1"/>
  <c r="U448" i="4" s="1"/>
  <c r="C449" i="4"/>
  <c r="B449" i="4"/>
  <c r="V449" i="4" s="1" a="1"/>
  <c r="V449" i="4" s="1"/>
  <c r="W449" i="4"/>
  <c r="A450" i="4"/>
  <c r="B464" i="10"/>
  <c r="G462" i="10"/>
  <c r="K462" i="10" s="1"/>
  <c r="L461" i="10"/>
  <c r="X445" i="4"/>
  <c r="AJ446" i="4"/>
  <c r="G463" i="10" s="1"/>
  <c r="H464" i="10"/>
  <c r="B465" i="10"/>
  <c r="P450" i="4" l="1" a="1"/>
  <c r="P450" i="4" s="1"/>
  <c r="O450" i="4" a="1"/>
  <c r="O450" i="4" s="1"/>
  <c r="AG449" i="4"/>
  <c r="Y448" i="4"/>
  <c r="F465" i="10" s="1"/>
  <c r="AH450" i="4" a="1"/>
  <c r="AH450" i="4" s="1"/>
  <c r="AE450" i="4"/>
  <c r="AD450" i="4"/>
  <c r="AC450" i="4"/>
  <c r="AB450" i="4"/>
  <c r="AA450" i="4" a="1"/>
  <c r="AA450" i="4" s="1"/>
  <c r="AF450" i="4" a="1"/>
  <c r="AF450" i="4" s="1"/>
  <c r="Z450" i="4" a="1"/>
  <c r="Z450" i="4" s="1"/>
  <c r="AI450" i="4"/>
  <c r="F449" i="4" a="1"/>
  <c r="F449" i="4" s="1"/>
  <c r="D466" i="10" s="1"/>
  <c r="N450" i="4" a="1"/>
  <c r="N450" i="4" s="1"/>
  <c r="G450" i="4"/>
  <c r="E467" i="10" s="1"/>
  <c r="J450" i="4"/>
  <c r="K450" i="4"/>
  <c r="L450" i="4"/>
  <c r="M450" i="4"/>
  <c r="H450" i="4" a="1"/>
  <c r="H450" i="4" s="1"/>
  <c r="I450" i="4" a="1"/>
  <c r="I450" i="4" s="1"/>
  <c r="E449" i="4"/>
  <c r="C466" i="10" s="1"/>
  <c r="Q449" i="4"/>
  <c r="T449" i="4" a="1"/>
  <c r="T449" i="4" s="1"/>
  <c r="S449" i="4" a="1"/>
  <c r="S449" i="4" s="1"/>
  <c r="R449" i="4" a="1"/>
  <c r="R449" i="4" s="1"/>
  <c r="U449" i="4" a="1"/>
  <c r="U449" i="4" s="1"/>
  <c r="C450" i="4"/>
  <c r="B450" i="4"/>
  <c r="V450" i="4" s="1" a="1"/>
  <c r="V450" i="4" s="1"/>
  <c r="W450" i="4"/>
  <c r="A451" i="4"/>
  <c r="K463" i="10"/>
  <c r="L462" i="10"/>
  <c r="X446" i="4"/>
  <c r="AJ447" i="4"/>
  <c r="H465" i="10"/>
  <c r="P451" i="4" l="1" a="1"/>
  <c r="P451" i="4" s="1"/>
  <c r="O451" i="4" a="1"/>
  <c r="O451" i="4" s="1"/>
  <c r="AG450" i="4"/>
  <c r="Y449" i="4"/>
  <c r="F466" i="10" s="1"/>
  <c r="AH451" i="4" a="1"/>
  <c r="AH451" i="4" s="1"/>
  <c r="AI451" i="4"/>
  <c r="AF451" i="4" a="1"/>
  <c r="AF451" i="4" s="1"/>
  <c r="AE451" i="4"/>
  <c r="AD451" i="4"/>
  <c r="AA451" i="4" a="1"/>
  <c r="AA451" i="4" s="1"/>
  <c r="Z451" i="4" a="1"/>
  <c r="Z451" i="4" s="1"/>
  <c r="AC451" i="4"/>
  <c r="AB451" i="4"/>
  <c r="F450" i="4" a="1"/>
  <c r="F450" i="4" s="1"/>
  <c r="D467" i="10" s="1"/>
  <c r="N451" i="4" a="1"/>
  <c r="N451" i="4" s="1"/>
  <c r="J451" i="4"/>
  <c r="G451" i="4"/>
  <c r="E468" i="10" s="1"/>
  <c r="K451" i="4"/>
  <c r="M451" i="4"/>
  <c r="L451" i="4"/>
  <c r="I451" i="4" a="1"/>
  <c r="I451" i="4" s="1"/>
  <c r="H451" i="4" a="1"/>
  <c r="H451" i="4" s="1"/>
  <c r="E450" i="4"/>
  <c r="C467" i="10" s="1"/>
  <c r="Q450" i="4"/>
  <c r="S450" i="4" a="1"/>
  <c r="S450" i="4" s="1"/>
  <c r="T450" i="4" a="1"/>
  <c r="T450" i="4" s="1"/>
  <c r="R450" i="4" a="1"/>
  <c r="R450" i="4" s="1"/>
  <c r="U450" i="4" a="1"/>
  <c r="U450" i="4" s="1"/>
  <c r="C451" i="4"/>
  <c r="B451" i="4"/>
  <c r="V451" i="4" s="1" a="1"/>
  <c r="V451" i="4" s="1"/>
  <c r="W451" i="4"/>
  <c r="A452" i="4"/>
  <c r="B466" i="10"/>
  <c r="G464" i="10"/>
  <c r="K464" i="10" s="1"/>
  <c r="L463" i="10"/>
  <c r="X447" i="4"/>
  <c r="AJ448" i="4"/>
  <c r="G465" i="10" s="1"/>
  <c r="H466" i="10"/>
  <c r="P452" i="4" l="1" a="1"/>
  <c r="P452" i="4" s="1"/>
  <c r="O452" i="4" a="1"/>
  <c r="O452" i="4" s="1"/>
  <c r="AG451" i="4"/>
  <c r="Y450" i="4"/>
  <c r="F467" i="10" s="1"/>
  <c r="AH452" i="4" a="1"/>
  <c r="AH452" i="4" s="1"/>
  <c r="Z452" i="4" a="1"/>
  <c r="Z452" i="4" s="1"/>
  <c r="AI452" i="4"/>
  <c r="AF452" i="4" a="1"/>
  <c r="AF452" i="4" s="1"/>
  <c r="AC452" i="4"/>
  <c r="AB452" i="4"/>
  <c r="AE452" i="4"/>
  <c r="AA452" i="4" a="1"/>
  <c r="AA452" i="4" s="1"/>
  <c r="AD452" i="4"/>
  <c r="F451" i="4" a="1"/>
  <c r="F451" i="4" s="1"/>
  <c r="D468" i="10" s="1"/>
  <c r="N452" i="4" a="1"/>
  <c r="N452" i="4" s="1"/>
  <c r="J452" i="4"/>
  <c r="G452" i="4"/>
  <c r="E469" i="10" s="1"/>
  <c r="K452" i="4"/>
  <c r="L452" i="4"/>
  <c r="M452" i="4"/>
  <c r="I452" i="4" a="1"/>
  <c r="I452" i="4" s="1"/>
  <c r="H452" i="4" a="1"/>
  <c r="H452" i="4" s="1"/>
  <c r="E451" i="4"/>
  <c r="C468" i="10" s="1"/>
  <c r="Q451" i="4"/>
  <c r="T451" i="4" a="1"/>
  <c r="T451" i="4" s="1"/>
  <c r="R451" i="4" a="1"/>
  <c r="R451" i="4" s="1"/>
  <c r="S451" i="4" a="1"/>
  <c r="S451" i="4" s="1"/>
  <c r="U451" i="4" a="1"/>
  <c r="U451" i="4" s="1"/>
  <c r="C452" i="4"/>
  <c r="B452" i="4"/>
  <c r="V452" i="4" s="1" a="1"/>
  <c r="V452" i="4" s="1"/>
  <c r="W452" i="4"/>
  <c r="A453" i="4"/>
  <c r="K465" i="10"/>
  <c r="B467" i="10"/>
  <c r="L464" i="10"/>
  <c r="X448" i="4"/>
  <c r="AJ449" i="4"/>
  <c r="H467" i="10"/>
  <c r="P453" i="4" l="1" a="1"/>
  <c r="P453" i="4" s="1"/>
  <c r="O453" i="4" a="1"/>
  <c r="O453" i="4" s="1"/>
  <c r="AG452" i="4"/>
  <c r="Y451" i="4"/>
  <c r="F468" i="10" s="1"/>
  <c r="AH453" i="4" a="1"/>
  <c r="AH453" i="4" s="1"/>
  <c r="Z453" i="4" a="1"/>
  <c r="Z453" i="4" s="1"/>
  <c r="AI453" i="4"/>
  <c r="AD453" i="4"/>
  <c r="AC453" i="4"/>
  <c r="AB453" i="4"/>
  <c r="AF453" i="4" a="1"/>
  <c r="AF453" i="4" s="1"/>
  <c r="AE453" i="4"/>
  <c r="AA453" i="4" a="1"/>
  <c r="AA453" i="4" s="1"/>
  <c r="F452" i="4" a="1"/>
  <c r="F452" i="4" s="1"/>
  <c r="D469" i="10" s="1"/>
  <c r="N453" i="4" a="1"/>
  <c r="N453" i="4" s="1"/>
  <c r="G453" i="4"/>
  <c r="E470" i="10" s="1"/>
  <c r="J453" i="4"/>
  <c r="L453" i="4"/>
  <c r="K453" i="4"/>
  <c r="M453" i="4"/>
  <c r="I453" i="4" a="1"/>
  <c r="I453" i="4" s="1"/>
  <c r="H453" i="4" a="1"/>
  <c r="H453" i="4" s="1"/>
  <c r="E452" i="4"/>
  <c r="C469" i="10" s="1"/>
  <c r="Q452" i="4"/>
  <c r="S452" i="4" a="1"/>
  <c r="S452" i="4" s="1"/>
  <c r="T452" i="4" a="1"/>
  <c r="T452" i="4" s="1"/>
  <c r="R452" i="4" a="1"/>
  <c r="R452" i="4" s="1"/>
  <c r="U452" i="4" a="1"/>
  <c r="U452" i="4" s="1"/>
  <c r="C453" i="4"/>
  <c r="B453" i="4"/>
  <c r="V453" i="4" s="1" a="1"/>
  <c r="V453" i="4" s="1"/>
  <c r="W453" i="4"/>
  <c r="A454" i="4"/>
  <c r="B468" i="10"/>
  <c r="G466" i="10"/>
  <c r="K466" i="10" s="1"/>
  <c r="L465" i="10"/>
  <c r="X449" i="4"/>
  <c r="AJ450" i="4"/>
  <c r="H468" i="10"/>
  <c r="P454" i="4" l="1" a="1"/>
  <c r="P454" i="4" s="1"/>
  <c r="O454" i="4" a="1"/>
  <c r="O454" i="4" s="1"/>
  <c r="AG453" i="4"/>
  <c r="Y452" i="4"/>
  <c r="F469" i="10" s="1"/>
  <c r="AH454" i="4" a="1"/>
  <c r="AH454" i="4" s="1"/>
  <c r="AB454" i="4"/>
  <c r="AA454" i="4" a="1"/>
  <c r="AA454" i="4" s="1"/>
  <c r="Z454" i="4" a="1"/>
  <c r="Z454" i="4" s="1"/>
  <c r="AI454" i="4"/>
  <c r="AF454" i="4" a="1"/>
  <c r="AF454" i="4" s="1"/>
  <c r="AE454" i="4"/>
  <c r="AC454" i="4"/>
  <c r="AD454" i="4"/>
  <c r="F453" i="4" a="1"/>
  <c r="F453" i="4" s="1"/>
  <c r="D470" i="10" s="1"/>
  <c r="N454" i="4" a="1"/>
  <c r="N454" i="4" s="1"/>
  <c r="G454" i="4"/>
  <c r="E471" i="10" s="1"/>
  <c r="K454" i="4"/>
  <c r="J454" i="4"/>
  <c r="L454" i="4"/>
  <c r="M454" i="4"/>
  <c r="H454" i="4" a="1"/>
  <c r="H454" i="4" s="1"/>
  <c r="I454" i="4" a="1"/>
  <c r="I454" i="4" s="1"/>
  <c r="E453" i="4"/>
  <c r="C470" i="10" s="1"/>
  <c r="Q453" i="4"/>
  <c r="S453" i="4" a="1"/>
  <c r="S453" i="4" s="1"/>
  <c r="T453" i="4" a="1"/>
  <c r="T453" i="4" s="1"/>
  <c r="R453" i="4" a="1"/>
  <c r="R453" i="4" s="1"/>
  <c r="U453" i="4" a="1"/>
  <c r="U453" i="4" s="1"/>
  <c r="C454" i="4"/>
  <c r="B454" i="4"/>
  <c r="V454" i="4" s="1" a="1"/>
  <c r="V454" i="4" s="1"/>
  <c r="W454" i="4"/>
  <c r="A455" i="4"/>
  <c r="B469" i="10"/>
  <c r="G467" i="10"/>
  <c r="K467" i="10" s="1"/>
  <c r="L466" i="10"/>
  <c r="X450" i="4"/>
  <c r="AJ451" i="4"/>
  <c r="G468" i="10" s="1"/>
  <c r="H469" i="10"/>
  <c r="P455" i="4" l="1" a="1"/>
  <c r="P455" i="4" s="1"/>
  <c r="O455" i="4" a="1"/>
  <c r="O455" i="4" s="1"/>
  <c r="AG454" i="4"/>
  <c r="Y453" i="4"/>
  <c r="F470" i="10" s="1"/>
  <c r="AH455" i="4" a="1"/>
  <c r="AH455" i="4" s="1"/>
  <c r="AE455" i="4"/>
  <c r="AD455" i="4"/>
  <c r="AC455" i="4"/>
  <c r="AB455" i="4"/>
  <c r="AI455" i="4"/>
  <c r="AF455" i="4" a="1"/>
  <c r="AF455" i="4" s="1"/>
  <c r="AA455" i="4" a="1"/>
  <c r="AA455" i="4" s="1"/>
  <c r="Z455" i="4" a="1"/>
  <c r="Z455" i="4" s="1"/>
  <c r="F454" i="4" a="1"/>
  <c r="F454" i="4" s="1"/>
  <c r="D471" i="10" s="1"/>
  <c r="N455" i="4" a="1"/>
  <c r="N455" i="4" s="1"/>
  <c r="G455" i="4"/>
  <c r="E472" i="10" s="1"/>
  <c r="K455" i="4"/>
  <c r="J455" i="4"/>
  <c r="L455" i="4"/>
  <c r="M455" i="4"/>
  <c r="I455" i="4" a="1"/>
  <c r="I455" i="4" s="1"/>
  <c r="H455" i="4" a="1"/>
  <c r="H455" i="4" s="1"/>
  <c r="E454" i="4"/>
  <c r="C471" i="10" s="1"/>
  <c r="Q454" i="4"/>
  <c r="T454" i="4" a="1"/>
  <c r="T454" i="4" s="1"/>
  <c r="S454" i="4" a="1"/>
  <c r="S454" i="4" s="1"/>
  <c r="R454" i="4" a="1"/>
  <c r="R454" i="4" s="1"/>
  <c r="U454" i="4" a="1"/>
  <c r="U454" i="4" s="1"/>
  <c r="C455" i="4"/>
  <c r="B455" i="4"/>
  <c r="V455" i="4" s="1" a="1"/>
  <c r="V455" i="4" s="1"/>
  <c r="W455" i="4"/>
  <c r="A456" i="4"/>
  <c r="K468" i="10"/>
  <c r="B470" i="10"/>
  <c r="L467" i="10"/>
  <c r="X451" i="4"/>
  <c r="AJ452" i="4"/>
  <c r="H470" i="10"/>
  <c r="P456" i="4" l="1" a="1"/>
  <c r="P456" i="4" s="1"/>
  <c r="O456" i="4" a="1"/>
  <c r="O456" i="4" s="1"/>
  <c r="AG455" i="4"/>
  <c r="Y454" i="4"/>
  <c r="F471" i="10" s="1"/>
  <c r="AH456" i="4" a="1"/>
  <c r="AH456" i="4" s="1"/>
  <c r="AF456" i="4" a="1"/>
  <c r="AF456" i="4" s="1"/>
  <c r="AE456" i="4"/>
  <c r="AD456" i="4"/>
  <c r="AC456" i="4"/>
  <c r="AA456" i="4" a="1"/>
  <c r="AA456" i="4" s="1"/>
  <c r="Z456" i="4" a="1"/>
  <c r="Z456" i="4" s="1"/>
  <c r="AI456" i="4"/>
  <c r="AB456" i="4"/>
  <c r="F455" i="4" a="1"/>
  <c r="F455" i="4" s="1"/>
  <c r="D472" i="10" s="1"/>
  <c r="N456" i="4" a="1"/>
  <c r="N456" i="4" s="1"/>
  <c r="G456" i="4"/>
  <c r="E473" i="10" s="1"/>
  <c r="J456" i="4"/>
  <c r="K456" i="4"/>
  <c r="L456" i="4"/>
  <c r="M456" i="4"/>
  <c r="I456" i="4" a="1"/>
  <c r="I456" i="4" s="1"/>
  <c r="H456" i="4" a="1"/>
  <c r="H456" i="4" s="1"/>
  <c r="E455" i="4"/>
  <c r="C472" i="10" s="1"/>
  <c r="Q455" i="4"/>
  <c r="T455" i="4" a="1"/>
  <c r="T455" i="4" s="1"/>
  <c r="S455" i="4" a="1"/>
  <c r="S455" i="4" s="1"/>
  <c r="R455" i="4" a="1"/>
  <c r="R455" i="4" s="1"/>
  <c r="U455" i="4" a="1"/>
  <c r="U455" i="4" s="1"/>
  <c r="C456" i="4"/>
  <c r="B456" i="4"/>
  <c r="V456" i="4" s="1" a="1"/>
  <c r="V456" i="4" s="1"/>
  <c r="W456" i="4"/>
  <c r="A457" i="4"/>
  <c r="B471" i="10"/>
  <c r="G469" i="10"/>
  <c r="K469" i="10" s="1"/>
  <c r="X452" i="4"/>
  <c r="L468" i="10"/>
  <c r="AJ453" i="4"/>
  <c r="G470" i="10" s="1"/>
  <c r="H471" i="10"/>
  <c r="B472" i="10"/>
  <c r="P457" i="4" l="1" a="1"/>
  <c r="P457" i="4" s="1"/>
  <c r="O457" i="4" a="1"/>
  <c r="O457" i="4" s="1"/>
  <c r="AG456" i="4"/>
  <c r="Y455" i="4"/>
  <c r="F472" i="10" s="1"/>
  <c r="AH457" i="4" a="1"/>
  <c r="AH457" i="4" s="1"/>
  <c r="AI457" i="4"/>
  <c r="AF457" i="4" a="1"/>
  <c r="AF457" i="4" s="1"/>
  <c r="AE457" i="4"/>
  <c r="AB457" i="4"/>
  <c r="AA457" i="4" a="1"/>
  <c r="AA457" i="4" s="1"/>
  <c r="AD457" i="4"/>
  <c r="AC457" i="4"/>
  <c r="Z457" i="4" a="1"/>
  <c r="Z457" i="4" s="1"/>
  <c r="F456" i="4" a="1"/>
  <c r="F456" i="4" s="1"/>
  <c r="D473" i="10" s="1"/>
  <c r="N457" i="4" a="1"/>
  <c r="N457" i="4" s="1"/>
  <c r="G457" i="4"/>
  <c r="E474" i="10" s="1"/>
  <c r="K457" i="4"/>
  <c r="L457" i="4"/>
  <c r="M457" i="4"/>
  <c r="J457" i="4"/>
  <c r="I457" i="4" a="1"/>
  <c r="I457" i="4" s="1"/>
  <c r="H457" i="4" a="1"/>
  <c r="H457" i="4" s="1"/>
  <c r="E456" i="4"/>
  <c r="C473" i="10" s="1"/>
  <c r="T456" i="4" a="1"/>
  <c r="T456" i="4" s="1"/>
  <c r="Q456" i="4"/>
  <c r="S456" i="4" a="1"/>
  <c r="S456" i="4" s="1"/>
  <c r="R456" i="4" a="1"/>
  <c r="R456" i="4" s="1"/>
  <c r="U456" i="4" a="1"/>
  <c r="U456" i="4" s="1"/>
  <c r="C457" i="4"/>
  <c r="B457" i="4"/>
  <c r="V457" i="4" s="1" a="1"/>
  <c r="V457" i="4" s="1"/>
  <c r="W457" i="4"/>
  <c r="A458" i="4"/>
  <c r="K470" i="10"/>
  <c r="L469" i="10"/>
  <c r="X453" i="4"/>
  <c r="AJ454" i="4"/>
  <c r="H472" i="10"/>
  <c r="P458" i="4" l="1" a="1"/>
  <c r="P458" i="4" s="1"/>
  <c r="O458" i="4" a="1"/>
  <c r="O458" i="4" s="1"/>
  <c r="AG457" i="4"/>
  <c r="Y456" i="4"/>
  <c r="F473" i="10" s="1"/>
  <c r="AH458" i="4" a="1"/>
  <c r="AH458" i="4" s="1"/>
  <c r="AA458" i="4" a="1"/>
  <c r="AA458" i="4" s="1"/>
  <c r="Z458" i="4" a="1"/>
  <c r="Z458" i="4" s="1"/>
  <c r="AF458" i="4" a="1"/>
  <c r="AF458" i="4" s="1"/>
  <c r="AE458" i="4"/>
  <c r="AD458" i="4"/>
  <c r="AB458" i="4"/>
  <c r="AI458" i="4"/>
  <c r="AC458" i="4"/>
  <c r="F457" i="4" a="1"/>
  <c r="F457" i="4" s="1"/>
  <c r="D474" i="10" s="1"/>
  <c r="N458" i="4" a="1"/>
  <c r="N458" i="4" s="1"/>
  <c r="G458" i="4"/>
  <c r="E475" i="10" s="1"/>
  <c r="J458" i="4"/>
  <c r="L458" i="4"/>
  <c r="M458" i="4"/>
  <c r="K458" i="4"/>
  <c r="I458" i="4" a="1"/>
  <c r="I458" i="4" s="1"/>
  <c r="H458" i="4" a="1"/>
  <c r="H458" i="4" s="1"/>
  <c r="E457" i="4"/>
  <c r="C474" i="10" s="1"/>
  <c r="Q457" i="4"/>
  <c r="T457" i="4" a="1"/>
  <c r="T457" i="4" s="1"/>
  <c r="S457" i="4" a="1"/>
  <c r="S457" i="4" s="1"/>
  <c r="R457" i="4" a="1"/>
  <c r="R457" i="4" s="1"/>
  <c r="U457" i="4" a="1"/>
  <c r="U457" i="4" s="1"/>
  <c r="C458" i="4"/>
  <c r="B458" i="4"/>
  <c r="V458" i="4" s="1" a="1"/>
  <c r="V458" i="4" s="1"/>
  <c r="W458" i="4"/>
  <c r="A459" i="4"/>
  <c r="B473" i="10"/>
  <c r="G471" i="10"/>
  <c r="K471" i="10" s="1"/>
  <c r="L470" i="10"/>
  <c r="X454" i="4"/>
  <c r="AJ455" i="4"/>
  <c r="G472" i="10" s="1"/>
  <c r="H473" i="10"/>
  <c r="B474" i="10"/>
  <c r="P459" i="4" l="1" a="1"/>
  <c r="P459" i="4" s="1"/>
  <c r="O459" i="4" a="1"/>
  <c r="O459" i="4" s="1"/>
  <c r="AG458" i="4"/>
  <c r="Y457" i="4"/>
  <c r="F474" i="10" s="1"/>
  <c r="AH459" i="4" a="1"/>
  <c r="AH459" i="4" s="1"/>
  <c r="AE459" i="4"/>
  <c r="AD459" i="4"/>
  <c r="AC459" i="4"/>
  <c r="AB459" i="4"/>
  <c r="AA459" i="4" a="1"/>
  <c r="AA459" i="4" s="1"/>
  <c r="AI459" i="4"/>
  <c r="AF459" i="4" a="1"/>
  <c r="AF459" i="4" s="1"/>
  <c r="Z459" i="4" a="1"/>
  <c r="Z459" i="4" s="1"/>
  <c r="F458" i="4" a="1"/>
  <c r="F458" i="4" s="1"/>
  <c r="D475" i="10" s="1"/>
  <c r="N459" i="4" a="1"/>
  <c r="N459" i="4" s="1"/>
  <c r="G459" i="4"/>
  <c r="E476" i="10" s="1"/>
  <c r="K459" i="4"/>
  <c r="J459" i="4"/>
  <c r="M459" i="4"/>
  <c r="L459" i="4"/>
  <c r="I459" i="4" a="1"/>
  <c r="I459" i="4" s="1"/>
  <c r="H459" i="4" a="1"/>
  <c r="H459" i="4" s="1"/>
  <c r="E458" i="4"/>
  <c r="C475" i="10" s="1"/>
  <c r="Q458" i="4"/>
  <c r="T458" i="4" a="1"/>
  <c r="T458" i="4" s="1"/>
  <c r="S458" i="4" a="1"/>
  <c r="S458" i="4" s="1"/>
  <c r="R458" i="4" a="1"/>
  <c r="R458" i="4" s="1"/>
  <c r="U458" i="4" a="1"/>
  <c r="U458" i="4" s="1"/>
  <c r="C459" i="4"/>
  <c r="B459" i="4"/>
  <c r="V459" i="4" s="1" a="1"/>
  <c r="V459" i="4" s="1"/>
  <c r="W459" i="4"/>
  <c r="A460" i="4"/>
  <c r="K472" i="10"/>
  <c r="L471" i="10"/>
  <c r="X455" i="4"/>
  <c r="AJ456" i="4"/>
  <c r="H474" i="10"/>
  <c r="P460" i="4" l="1" a="1"/>
  <c r="P460" i="4" s="1"/>
  <c r="O460" i="4" a="1"/>
  <c r="O460" i="4" s="1"/>
  <c r="AG459" i="4"/>
  <c r="Y458" i="4"/>
  <c r="F475" i="10" s="1"/>
  <c r="AH460" i="4" a="1"/>
  <c r="AH460" i="4" s="1"/>
  <c r="AI460" i="4"/>
  <c r="AF460" i="4" a="1"/>
  <c r="AF460" i="4" s="1"/>
  <c r="AE460" i="4"/>
  <c r="AB460" i="4"/>
  <c r="AA460" i="4" a="1"/>
  <c r="AA460" i="4" s="1"/>
  <c r="Z460" i="4" a="1"/>
  <c r="Z460" i="4" s="1"/>
  <c r="AD460" i="4"/>
  <c r="AC460" i="4"/>
  <c r="F459" i="4" a="1"/>
  <c r="F459" i="4" s="1"/>
  <c r="D476" i="10" s="1"/>
  <c r="N460" i="4" a="1"/>
  <c r="N460" i="4" s="1"/>
  <c r="G460" i="4"/>
  <c r="E477" i="10" s="1"/>
  <c r="J460" i="4"/>
  <c r="K460" i="4"/>
  <c r="M460" i="4"/>
  <c r="L460" i="4"/>
  <c r="I460" i="4" a="1"/>
  <c r="I460" i="4" s="1"/>
  <c r="H460" i="4" a="1"/>
  <c r="H460" i="4" s="1"/>
  <c r="E459" i="4"/>
  <c r="C476" i="10" s="1"/>
  <c r="Q459" i="4"/>
  <c r="T459" i="4" a="1"/>
  <c r="T459" i="4" s="1"/>
  <c r="S459" i="4" a="1"/>
  <c r="S459" i="4" s="1"/>
  <c r="R459" i="4" a="1"/>
  <c r="R459" i="4" s="1"/>
  <c r="U459" i="4" a="1"/>
  <c r="U459" i="4" s="1"/>
  <c r="C460" i="4"/>
  <c r="B460" i="4"/>
  <c r="V460" i="4" s="1" a="1"/>
  <c r="V460" i="4" s="1"/>
  <c r="W460" i="4"/>
  <c r="A461" i="4"/>
  <c r="B475" i="10"/>
  <c r="G473" i="10"/>
  <c r="K473" i="10" s="1"/>
  <c r="L472" i="10"/>
  <c r="X456" i="4"/>
  <c r="AJ457" i="4"/>
  <c r="H475" i="10"/>
  <c r="P461" i="4" l="1" a="1"/>
  <c r="P461" i="4" s="1"/>
  <c r="O461" i="4" a="1"/>
  <c r="O461" i="4" s="1"/>
  <c r="AG460" i="4"/>
  <c r="Y459" i="4"/>
  <c r="F476" i="10" s="1"/>
  <c r="AH461" i="4" a="1"/>
  <c r="AH461" i="4" s="1"/>
  <c r="Z461" i="4" a="1"/>
  <c r="Z461" i="4" s="1"/>
  <c r="AE461" i="4"/>
  <c r="AD461" i="4"/>
  <c r="AC461" i="4"/>
  <c r="AI461" i="4"/>
  <c r="AF461" i="4" a="1"/>
  <c r="AF461" i="4" s="1"/>
  <c r="AB461" i="4"/>
  <c r="AA461" i="4" a="1"/>
  <c r="AA461" i="4" s="1"/>
  <c r="F460" i="4" a="1"/>
  <c r="F460" i="4" s="1"/>
  <c r="D477" i="10" s="1"/>
  <c r="N461" i="4" a="1"/>
  <c r="N461" i="4" s="1"/>
  <c r="G461" i="4"/>
  <c r="E478" i="10" s="1"/>
  <c r="J461" i="4"/>
  <c r="M461" i="4"/>
  <c r="K461" i="4"/>
  <c r="L461" i="4"/>
  <c r="I461" i="4" a="1"/>
  <c r="I461" i="4" s="1"/>
  <c r="H461" i="4" a="1"/>
  <c r="H461" i="4" s="1"/>
  <c r="E460" i="4"/>
  <c r="C477" i="10" s="1"/>
  <c r="Q460" i="4"/>
  <c r="T460" i="4" a="1"/>
  <c r="T460" i="4" s="1"/>
  <c r="S460" i="4" a="1"/>
  <c r="S460" i="4" s="1"/>
  <c r="R460" i="4" a="1"/>
  <c r="R460" i="4" s="1"/>
  <c r="U460" i="4" a="1"/>
  <c r="U460" i="4" s="1"/>
  <c r="C461" i="4"/>
  <c r="B461" i="4"/>
  <c r="V461" i="4" s="1" a="1"/>
  <c r="V461" i="4" s="1"/>
  <c r="W461" i="4"/>
  <c r="A462" i="4"/>
  <c r="B476" i="10"/>
  <c r="G474" i="10"/>
  <c r="K474" i="10" s="1"/>
  <c r="L473" i="10"/>
  <c r="X457" i="4"/>
  <c r="AJ458" i="4"/>
  <c r="G475" i="10" s="1"/>
  <c r="H476" i="10"/>
  <c r="P462" i="4" l="1" a="1"/>
  <c r="P462" i="4" s="1"/>
  <c r="O462" i="4" a="1"/>
  <c r="O462" i="4" s="1"/>
  <c r="AG461" i="4"/>
  <c r="Y460" i="4"/>
  <c r="F477" i="10" s="1"/>
  <c r="AH462" i="4" a="1"/>
  <c r="AH462" i="4" s="1"/>
  <c r="AD462" i="4"/>
  <c r="AC462" i="4"/>
  <c r="AB462" i="4"/>
  <c r="AA462" i="4" a="1"/>
  <c r="AA462" i="4" s="1"/>
  <c r="Z462" i="4" a="1"/>
  <c r="Z462" i="4" s="1"/>
  <c r="AI462" i="4"/>
  <c r="AE462" i="4"/>
  <c r="AF462" i="4" a="1"/>
  <c r="AF462" i="4" s="1"/>
  <c r="F461" i="4" a="1"/>
  <c r="F461" i="4" s="1"/>
  <c r="D478" i="10" s="1"/>
  <c r="N462" i="4" a="1"/>
  <c r="N462" i="4" s="1"/>
  <c r="G462" i="4"/>
  <c r="E479" i="10" s="1"/>
  <c r="J462" i="4"/>
  <c r="L462" i="4"/>
  <c r="M462" i="4"/>
  <c r="K462" i="4"/>
  <c r="H462" i="4" a="1"/>
  <c r="H462" i="4" s="1"/>
  <c r="I462" i="4" a="1"/>
  <c r="I462" i="4" s="1"/>
  <c r="E461" i="4"/>
  <c r="C478" i="10" s="1"/>
  <c r="Q461" i="4"/>
  <c r="T461" i="4" a="1"/>
  <c r="T461" i="4" s="1"/>
  <c r="S461" i="4" a="1"/>
  <c r="S461" i="4" s="1"/>
  <c r="R461" i="4" a="1"/>
  <c r="R461" i="4" s="1"/>
  <c r="U461" i="4" a="1"/>
  <c r="U461" i="4" s="1"/>
  <c r="C462" i="4"/>
  <c r="B462" i="4"/>
  <c r="V462" i="4" s="1" a="1"/>
  <c r="V462" i="4" s="1"/>
  <c r="W462" i="4"/>
  <c r="A463" i="4"/>
  <c r="K475" i="10"/>
  <c r="B477" i="10"/>
  <c r="L474" i="10"/>
  <c r="X458" i="4"/>
  <c r="AJ459" i="4"/>
  <c r="H477" i="10"/>
  <c r="P463" i="4" l="1" a="1"/>
  <c r="P463" i="4" s="1"/>
  <c r="O463" i="4" a="1"/>
  <c r="O463" i="4" s="1"/>
  <c r="AG462" i="4"/>
  <c r="Y461" i="4"/>
  <c r="F478" i="10" s="1"/>
  <c r="AH463" i="4" a="1"/>
  <c r="AH463" i="4" s="1"/>
  <c r="AI463" i="4"/>
  <c r="AF463" i="4" a="1"/>
  <c r="AF463" i="4" s="1"/>
  <c r="AE463" i="4"/>
  <c r="AD463" i="4"/>
  <c r="AA463" i="4" a="1"/>
  <c r="AA463" i="4" s="1"/>
  <c r="Z463" i="4" a="1"/>
  <c r="Z463" i="4" s="1"/>
  <c r="AC463" i="4"/>
  <c r="AB463" i="4"/>
  <c r="F462" i="4" a="1"/>
  <c r="F462" i="4" s="1"/>
  <c r="D479" i="10" s="1"/>
  <c r="N463" i="4" a="1"/>
  <c r="N463" i="4" s="1"/>
  <c r="G463" i="4"/>
  <c r="E480" i="10" s="1"/>
  <c r="J463" i="4"/>
  <c r="K463" i="4"/>
  <c r="M463" i="4"/>
  <c r="L463" i="4"/>
  <c r="I463" i="4" a="1"/>
  <c r="I463" i="4" s="1"/>
  <c r="H463" i="4" a="1"/>
  <c r="H463" i="4" s="1"/>
  <c r="E462" i="4"/>
  <c r="C479" i="10" s="1"/>
  <c r="Q462" i="4"/>
  <c r="T462" i="4" a="1"/>
  <c r="T462" i="4" s="1"/>
  <c r="S462" i="4" a="1"/>
  <c r="S462" i="4" s="1"/>
  <c r="R462" i="4" a="1"/>
  <c r="R462" i="4" s="1"/>
  <c r="U462" i="4" a="1"/>
  <c r="U462" i="4" s="1"/>
  <c r="C463" i="4"/>
  <c r="B463" i="4"/>
  <c r="V463" i="4" s="1" a="1"/>
  <c r="V463" i="4" s="1"/>
  <c r="W463" i="4"/>
  <c r="A464" i="4"/>
  <c r="B478" i="10"/>
  <c r="G476" i="10"/>
  <c r="K476" i="10" s="1"/>
  <c r="L475" i="10"/>
  <c r="X459" i="4"/>
  <c r="AJ460" i="4"/>
  <c r="G477" i="10" s="1"/>
  <c r="H478" i="10"/>
  <c r="P464" i="4" l="1" a="1"/>
  <c r="P464" i="4" s="1"/>
  <c r="O464" i="4" a="1"/>
  <c r="O464" i="4" s="1"/>
  <c r="AG463" i="4"/>
  <c r="Y462" i="4"/>
  <c r="F479" i="10" s="1"/>
  <c r="AH464" i="4" a="1"/>
  <c r="AH464" i="4" s="1"/>
  <c r="Z464" i="4" a="1"/>
  <c r="Z464" i="4" s="1"/>
  <c r="AI464" i="4"/>
  <c r="AF464" i="4" a="1"/>
  <c r="AF464" i="4" s="1"/>
  <c r="AC464" i="4"/>
  <c r="AB464" i="4"/>
  <c r="AE464" i="4"/>
  <c r="AA464" i="4" a="1"/>
  <c r="AA464" i="4" s="1"/>
  <c r="AD464" i="4"/>
  <c r="F463" i="4" a="1"/>
  <c r="F463" i="4" s="1"/>
  <c r="D480" i="10" s="1"/>
  <c r="N464" i="4" a="1"/>
  <c r="N464" i="4" s="1"/>
  <c r="G464" i="4"/>
  <c r="E481" i="10" s="1"/>
  <c r="J464" i="4"/>
  <c r="K464" i="4"/>
  <c r="M464" i="4"/>
  <c r="L464" i="4"/>
  <c r="I464" i="4" a="1"/>
  <c r="I464" i="4" s="1"/>
  <c r="H464" i="4" a="1"/>
  <c r="H464" i="4" s="1"/>
  <c r="E463" i="4"/>
  <c r="C480" i="10" s="1"/>
  <c r="Q463" i="4"/>
  <c r="T463" i="4" a="1"/>
  <c r="T463" i="4" s="1"/>
  <c r="S463" i="4" a="1"/>
  <c r="S463" i="4" s="1"/>
  <c r="R463" i="4" a="1"/>
  <c r="R463" i="4" s="1"/>
  <c r="U463" i="4" a="1"/>
  <c r="U463" i="4" s="1"/>
  <c r="C464" i="4"/>
  <c r="B464" i="4"/>
  <c r="V464" i="4" s="1" a="1"/>
  <c r="V464" i="4" s="1"/>
  <c r="W464" i="4"/>
  <c r="A465" i="4"/>
  <c r="K477" i="10"/>
  <c r="B479" i="10"/>
  <c r="L476" i="10"/>
  <c r="X460" i="4"/>
  <c r="AJ461" i="4"/>
  <c r="H479" i="10"/>
  <c r="P465" i="4" l="1" a="1"/>
  <c r="P465" i="4" s="1"/>
  <c r="O465" i="4" a="1"/>
  <c r="O465" i="4" s="1"/>
  <c r="AG464" i="4"/>
  <c r="Y463" i="4"/>
  <c r="F480" i="10" s="1"/>
  <c r="AH465" i="4" a="1"/>
  <c r="AH465" i="4" s="1"/>
  <c r="Z465" i="4" a="1"/>
  <c r="Z465" i="4" s="1"/>
  <c r="AI465" i="4"/>
  <c r="AE465" i="4"/>
  <c r="AD465" i="4"/>
  <c r="AC465" i="4"/>
  <c r="AF465" i="4" a="1"/>
  <c r="AF465" i="4" s="1"/>
  <c r="AB465" i="4"/>
  <c r="AA465" i="4" a="1"/>
  <c r="AA465" i="4" s="1"/>
  <c r="F464" i="4" a="1"/>
  <c r="F464" i="4" s="1"/>
  <c r="D481" i="10" s="1"/>
  <c r="N465" i="4" a="1"/>
  <c r="N465" i="4" s="1"/>
  <c r="G465" i="4"/>
  <c r="E482" i="10" s="1"/>
  <c r="J465" i="4"/>
  <c r="K465" i="4"/>
  <c r="M465" i="4"/>
  <c r="L465" i="4"/>
  <c r="H465" i="4" a="1"/>
  <c r="H465" i="4" s="1"/>
  <c r="I465" i="4" a="1"/>
  <c r="I465" i="4" s="1"/>
  <c r="E464" i="4"/>
  <c r="C481" i="10" s="1"/>
  <c r="Q464" i="4"/>
  <c r="T464" i="4" a="1"/>
  <c r="T464" i="4" s="1"/>
  <c r="S464" i="4" a="1"/>
  <c r="S464" i="4" s="1"/>
  <c r="R464" i="4" a="1"/>
  <c r="R464" i="4" s="1"/>
  <c r="U464" i="4" a="1"/>
  <c r="U464" i="4" s="1"/>
  <c r="C465" i="4"/>
  <c r="B465" i="4"/>
  <c r="V465" i="4" s="1" a="1"/>
  <c r="V465" i="4" s="1"/>
  <c r="W465" i="4"/>
  <c r="A466" i="4"/>
  <c r="B480" i="10"/>
  <c r="G478" i="10"/>
  <c r="K478" i="10" s="1"/>
  <c r="L477" i="10"/>
  <c r="X461" i="4"/>
  <c r="AJ462" i="4"/>
  <c r="G479" i="10" s="1"/>
  <c r="H480" i="10"/>
  <c r="P466" i="4" l="1" a="1"/>
  <c r="P466" i="4" s="1"/>
  <c r="O466" i="4" a="1"/>
  <c r="O466" i="4" s="1"/>
  <c r="AG465" i="4"/>
  <c r="Y464" i="4"/>
  <c r="F481" i="10" s="1"/>
  <c r="AH466" i="4" a="1"/>
  <c r="AH466" i="4" s="1"/>
  <c r="AC466" i="4"/>
  <c r="AB466" i="4"/>
  <c r="AA466" i="4" a="1"/>
  <c r="AA466" i="4" s="1"/>
  <c r="Z466" i="4" a="1"/>
  <c r="Z466" i="4" s="1"/>
  <c r="AI466" i="4"/>
  <c r="AF466" i="4" a="1"/>
  <c r="AF466" i="4" s="1"/>
  <c r="AD466" i="4"/>
  <c r="AE466" i="4"/>
  <c r="F465" i="4" a="1"/>
  <c r="F465" i="4" s="1"/>
  <c r="D482" i="10" s="1"/>
  <c r="N466" i="4" a="1"/>
  <c r="N466" i="4" s="1"/>
  <c r="G466" i="4"/>
  <c r="E483" i="10" s="1"/>
  <c r="K466" i="4"/>
  <c r="J466" i="4"/>
  <c r="L466" i="4"/>
  <c r="M466" i="4"/>
  <c r="H466" i="4" a="1"/>
  <c r="H466" i="4" s="1"/>
  <c r="I466" i="4" a="1"/>
  <c r="I466" i="4" s="1"/>
  <c r="E465" i="4"/>
  <c r="C482" i="10" s="1"/>
  <c r="T465" i="4" a="1"/>
  <c r="T465" i="4" s="1"/>
  <c r="Q465" i="4"/>
  <c r="S465" i="4" a="1"/>
  <c r="S465" i="4" s="1"/>
  <c r="R465" i="4" a="1"/>
  <c r="R465" i="4" s="1"/>
  <c r="U465" i="4" a="1"/>
  <c r="U465" i="4" s="1"/>
  <c r="C466" i="4"/>
  <c r="B466" i="4"/>
  <c r="V466" i="4" s="1" a="1"/>
  <c r="V466" i="4" s="1"/>
  <c r="W466" i="4"/>
  <c r="A467" i="4"/>
  <c r="K479" i="10"/>
  <c r="B481" i="10"/>
  <c r="L478" i="10"/>
  <c r="X462" i="4"/>
  <c r="AJ463" i="4"/>
  <c r="H481" i="10"/>
  <c r="P467" i="4" l="1" a="1"/>
  <c r="P467" i="4" s="1"/>
  <c r="O467" i="4" a="1"/>
  <c r="O467" i="4" s="1"/>
  <c r="AG466" i="4"/>
  <c r="Y465" i="4"/>
  <c r="F482" i="10" s="1"/>
  <c r="AH467" i="4" a="1"/>
  <c r="AH467" i="4" s="1"/>
  <c r="AF467" i="4" a="1"/>
  <c r="AF467" i="4" s="1"/>
  <c r="AE467" i="4"/>
  <c r="AD467" i="4"/>
  <c r="AC467" i="4"/>
  <c r="Z467" i="4" a="1"/>
  <c r="Z467" i="4" s="1"/>
  <c r="AI467" i="4"/>
  <c r="AB467" i="4"/>
  <c r="AA467" i="4" a="1"/>
  <c r="AA467" i="4" s="1"/>
  <c r="F466" i="4" a="1"/>
  <c r="F466" i="4" s="1"/>
  <c r="D483" i="10" s="1"/>
  <c r="N467" i="4" a="1"/>
  <c r="N467" i="4" s="1"/>
  <c r="G467" i="4"/>
  <c r="E484" i="10" s="1"/>
  <c r="J467" i="4"/>
  <c r="K467" i="4"/>
  <c r="L467" i="4"/>
  <c r="M467" i="4"/>
  <c r="H467" i="4" a="1"/>
  <c r="H467" i="4" s="1"/>
  <c r="I467" i="4" a="1"/>
  <c r="I467" i="4" s="1"/>
  <c r="E466" i="4"/>
  <c r="C483" i="10" s="1"/>
  <c r="Q466" i="4"/>
  <c r="T466" i="4" a="1"/>
  <c r="T466" i="4" s="1"/>
  <c r="S466" i="4" a="1"/>
  <c r="S466" i="4" s="1"/>
  <c r="R466" i="4" a="1"/>
  <c r="R466" i="4" s="1"/>
  <c r="U466" i="4" a="1"/>
  <c r="U466" i="4" s="1"/>
  <c r="C467" i="4"/>
  <c r="B467" i="4"/>
  <c r="V467" i="4" s="1" a="1"/>
  <c r="V467" i="4" s="1"/>
  <c r="W467" i="4"/>
  <c r="A468" i="4"/>
  <c r="B482" i="10"/>
  <c r="G480" i="10"/>
  <c r="K480" i="10" s="1"/>
  <c r="L479" i="10"/>
  <c r="X463" i="4"/>
  <c r="AJ464" i="4"/>
  <c r="H482" i="10"/>
  <c r="P468" i="4" l="1" a="1"/>
  <c r="P468" i="4" s="1"/>
  <c r="O468" i="4" a="1"/>
  <c r="O468" i="4" s="1"/>
  <c r="AG467" i="4"/>
  <c r="Y466" i="4"/>
  <c r="F483" i="10" s="1"/>
  <c r="AH468" i="4" a="1"/>
  <c r="AH468" i="4" s="1"/>
  <c r="AI468" i="4"/>
  <c r="AF468" i="4" a="1"/>
  <c r="AF468" i="4" s="1"/>
  <c r="AE468" i="4"/>
  <c r="AB468" i="4"/>
  <c r="AA468" i="4" a="1"/>
  <c r="AA468" i="4" s="1"/>
  <c r="AD468" i="4"/>
  <c r="Z468" i="4" a="1"/>
  <c r="Z468" i="4" s="1"/>
  <c r="AC468" i="4"/>
  <c r="F467" i="4" a="1"/>
  <c r="F467" i="4" s="1"/>
  <c r="D484" i="10" s="1"/>
  <c r="N468" i="4" a="1"/>
  <c r="N468" i="4" s="1"/>
  <c r="G468" i="4"/>
  <c r="E485" i="10" s="1"/>
  <c r="J468" i="4"/>
  <c r="L468" i="4"/>
  <c r="M468" i="4"/>
  <c r="K468" i="4"/>
  <c r="I468" i="4" a="1"/>
  <c r="I468" i="4" s="1"/>
  <c r="H468" i="4" a="1"/>
  <c r="H468" i="4" s="1"/>
  <c r="E467" i="4"/>
  <c r="C484" i="10" s="1"/>
  <c r="Q467" i="4"/>
  <c r="S467" i="4" a="1"/>
  <c r="S467" i="4" s="1"/>
  <c r="T467" i="4" a="1"/>
  <c r="T467" i="4" s="1"/>
  <c r="R467" i="4" a="1"/>
  <c r="R467" i="4" s="1"/>
  <c r="U467" i="4" a="1"/>
  <c r="U467" i="4" s="1"/>
  <c r="C468" i="4"/>
  <c r="B468" i="4"/>
  <c r="V468" i="4" s="1" a="1"/>
  <c r="V468" i="4" s="1"/>
  <c r="W468" i="4"/>
  <c r="A469" i="4"/>
  <c r="B483" i="10"/>
  <c r="G481" i="10"/>
  <c r="K481" i="10" s="1"/>
  <c r="L480" i="10"/>
  <c r="X464" i="4"/>
  <c r="AJ465" i="4"/>
  <c r="G482" i="10" s="1"/>
  <c r="H483" i="10"/>
  <c r="P469" i="4" l="1" a="1"/>
  <c r="P469" i="4" s="1"/>
  <c r="O469" i="4" a="1"/>
  <c r="O469" i="4" s="1"/>
  <c r="AG468" i="4"/>
  <c r="Y467" i="4"/>
  <c r="F484" i="10" s="1"/>
  <c r="AH469" i="4" a="1"/>
  <c r="AH469" i="4" s="1"/>
  <c r="Z469" i="4" a="1"/>
  <c r="Z469" i="4" s="1"/>
  <c r="AI469" i="4"/>
  <c r="AF469" i="4" a="1"/>
  <c r="AF469" i="4" s="1"/>
  <c r="AC469" i="4"/>
  <c r="AB469" i="4"/>
  <c r="AE469" i="4"/>
  <c r="AD469" i="4"/>
  <c r="AA469" i="4" a="1"/>
  <c r="AA469" i="4" s="1"/>
  <c r="F468" i="4" a="1"/>
  <c r="F468" i="4" s="1"/>
  <c r="D485" i="10" s="1"/>
  <c r="N469" i="4" a="1"/>
  <c r="N469" i="4" s="1"/>
  <c r="J469" i="4"/>
  <c r="K469" i="4"/>
  <c r="G469" i="4"/>
  <c r="E486" i="10" s="1"/>
  <c r="L469" i="4"/>
  <c r="M469" i="4"/>
  <c r="I469" i="4" a="1"/>
  <c r="I469" i="4" s="1"/>
  <c r="H469" i="4" a="1"/>
  <c r="H469" i="4" s="1"/>
  <c r="E468" i="4"/>
  <c r="C485" i="10" s="1"/>
  <c r="Q468" i="4"/>
  <c r="T468" i="4" a="1"/>
  <c r="T468" i="4" s="1"/>
  <c r="S468" i="4" a="1"/>
  <c r="S468" i="4" s="1"/>
  <c r="R468" i="4" a="1"/>
  <c r="R468" i="4" s="1"/>
  <c r="U468" i="4" a="1"/>
  <c r="U468" i="4" s="1"/>
  <c r="C469" i="4"/>
  <c r="B469" i="4"/>
  <c r="V469" i="4" s="1" a="1"/>
  <c r="V469" i="4" s="1"/>
  <c r="W469" i="4"/>
  <c r="A470" i="4"/>
  <c r="K482" i="10"/>
  <c r="B484" i="10"/>
  <c r="L481" i="10"/>
  <c r="X465" i="4"/>
  <c r="AJ466" i="4"/>
  <c r="H484" i="10"/>
  <c r="P470" i="4" l="1" a="1"/>
  <c r="P470" i="4" s="1"/>
  <c r="O470" i="4" a="1"/>
  <c r="O470" i="4" s="1"/>
  <c r="AG469" i="4"/>
  <c r="Y468" i="4"/>
  <c r="F485" i="10" s="1"/>
  <c r="AH470" i="4" a="1"/>
  <c r="AH470" i="4" s="1"/>
  <c r="AB470" i="4"/>
  <c r="AA470" i="4" a="1"/>
  <c r="AA470" i="4" s="1"/>
  <c r="Z470" i="4" a="1"/>
  <c r="Z470" i="4" s="1"/>
  <c r="AI470" i="4"/>
  <c r="AF470" i="4" a="1"/>
  <c r="AF470" i="4" s="1"/>
  <c r="AE470" i="4"/>
  <c r="AC470" i="4"/>
  <c r="AD470" i="4"/>
  <c r="F469" i="4" a="1"/>
  <c r="F469" i="4" s="1"/>
  <c r="D486" i="10" s="1"/>
  <c r="N470" i="4" a="1"/>
  <c r="N470" i="4" s="1"/>
  <c r="J470" i="4"/>
  <c r="G470" i="4"/>
  <c r="E487" i="10" s="1"/>
  <c r="K470" i="4"/>
  <c r="L470" i="4"/>
  <c r="M470" i="4"/>
  <c r="I470" i="4" a="1"/>
  <c r="I470" i="4" s="1"/>
  <c r="H470" i="4" a="1"/>
  <c r="H470" i="4" s="1"/>
  <c r="E469" i="4"/>
  <c r="C486" i="10" s="1"/>
  <c r="Q469" i="4"/>
  <c r="T469" i="4" a="1"/>
  <c r="T469" i="4" s="1"/>
  <c r="S469" i="4" a="1"/>
  <c r="S469" i="4" s="1"/>
  <c r="R469" i="4" a="1"/>
  <c r="R469" i="4" s="1"/>
  <c r="U469" i="4" a="1"/>
  <c r="U469" i="4" s="1"/>
  <c r="C470" i="4"/>
  <c r="B470" i="4"/>
  <c r="V470" i="4" s="1" a="1"/>
  <c r="V470" i="4" s="1"/>
  <c r="W470" i="4"/>
  <c r="A471" i="4"/>
  <c r="B485" i="10"/>
  <c r="G483" i="10"/>
  <c r="K483" i="10" s="1"/>
  <c r="L482" i="10"/>
  <c r="X466" i="4"/>
  <c r="AJ467" i="4"/>
  <c r="G484" i="10" s="1"/>
  <c r="H485" i="10"/>
  <c r="P471" i="4" l="1" a="1"/>
  <c r="P471" i="4" s="1"/>
  <c r="O471" i="4" a="1"/>
  <c r="O471" i="4" s="1"/>
  <c r="AG470" i="4"/>
  <c r="Y469" i="4"/>
  <c r="F486" i="10" s="1"/>
  <c r="AH471" i="4" a="1"/>
  <c r="AH471" i="4" s="1"/>
  <c r="AF471" i="4" a="1"/>
  <c r="AF471" i="4" s="1"/>
  <c r="AE471" i="4"/>
  <c r="AD471" i="4"/>
  <c r="AC471" i="4"/>
  <c r="AB471" i="4"/>
  <c r="AI471" i="4"/>
  <c r="AA471" i="4" a="1"/>
  <c r="AA471" i="4" s="1"/>
  <c r="Z471" i="4" a="1"/>
  <c r="Z471" i="4" s="1"/>
  <c r="F470" i="4" a="1"/>
  <c r="F470" i="4" s="1"/>
  <c r="D487" i="10" s="1"/>
  <c r="N471" i="4" a="1"/>
  <c r="N471" i="4" s="1"/>
  <c r="G471" i="4"/>
  <c r="E488" i="10" s="1"/>
  <c r="K471" i="4"/>
  <c r="M471" i="4"/>
  <c r="L471" i="4"/>
  <c r="J471" i="4"/>
  <c r="H471" i="4" a="1"/>
  <c r="H471" i="4" s="1"/>
  <c r="I471" i="4" a="1"/>
  <c r="I471" i="4" s="1"/>
  <c r="E470" i="4"/>
  <c r="C487" i="10" s="1"/>
  <c r="Q470" i="4"/>
  <c r="T470" i="4" a="1"/>
  <c r="T470" i="4" s="1"/>
  <c r="S470" i="4" a="1"/>
  <c r="S470" i="4" s="1"/>
  <c r="R470" i="4" a="1"/>
  <c r="R470" i="4" s="1"/>
  <c r="U470" i="4" a="1"/>
  <c r="U470" i="4" s="1"/>
  <c r="C471" i="4"/>
  <c r="B471" i="4"/>
  <c r="V471" i="4" s="1" a="1"/>
  <c r="V471" i="4" s="1"/>
  <c r="W471" i="4"/>
  <c r="A472" i="4"/>
  <c r="K484" i="10"/>
  <c r="B486" i="10"/>
  <c r="L483" i="10"/>
  <c r="X467" i="4"/>
  <c r="AJ468" i="4"/>
  <c r="H486" i="10"/>
  <c r="P472" i="4" l="1" a="1"/>
  <c r="P472" i="4" s="1"/>
  <c r="O472" i="4" a="1"/>
  <c r="O472" i="4" s="1"/>
  <c r="AG471" i="4"/>
  <c r="Y470" i="4"/>
  <c r="F487" i="10" s="1"/>
  <c r="AH472" i="4" a="1"/>
  <c r="AH472" i="4" s="1"/>
  <c r="AI472" i="4"/>
  <c r="AF472" i="4" a="1"/>
  <c r="AF472" i="4" s="1"/>
  <c r="AC472" i="4"/>
  <c r="AB472" i="4"/>
  <c r="AA472" i="4" a="1"/>
  <c r="AA472" i="4" s="1"/>
  <c r="AE472" i="4"/>
  <c r="Z472" i="4" a="1"/>
  <c r="Z472" i="4" s="1"/>
  <c r="AD472" i="4"/>
  <c r="F471" i="4" a="1"/>
  <c r="F471" i="4" s="1"/>
  <c r="D488" i="10" s="1"/>
  <c r="N472" i="4" a="1"/>
  <c r="N472" i="4" s="1"/>
  <c r="G472" i="4"/>
  <c r="E489" i="10" s="1"/>
  <c r="J472" i="4"/>
  <c r="K472" i="4"/>
  <c r="M472" i="4"/>
  <c r="L472" i="4"/>
  <c r="I472" i="4" a="1"/>
  <c r="I472" i="4" s="1"/>
  <c r="H472" i="4" a="1"/>
  <c r="H472" i="4" s="1"/>
  <c r="E471" i="4"/>
  <c r="C488" i="10" s="1"/>
  <c r="Q471" i="4"/>
  <c r="T471" i="4" a="1"/>
  <c r="T471" i="4" s="1"/>
  <c r="S471" i="4" a="1"/>
  <c r="S471" i="4" s="1"/>
  <c r="R471" i="4" a="1"/>
  <c r="R471" i="4" s="1"/>
  <c r="U471" i="4" a="1"/>
  <c r="U471" i="4" s="1"/>
  <c r="C472" i="4"/>
  <c r="B472" i="4"/>
  <c r="V472" i="4" s="1" a="1"/>
  <c r="V472" i="4" s="1"/>
  <c r="W472" i="4"/>
  <c r="A473" i="4"/>
  <c r="B487" i="10"/>
  <c r="G485" i="10"/>
  <c r="K485" i="10" s="1"/>
  <c r="L484" i="10"/>
  <c r="X468" i="4"/>
  <c r="AJ469" i="4"/>
  <c r="G486" i="10" s="1"/>
  <c r="H487" i="10"/>
  <c r="P473" i="4" l="1" a="1"/>
  <c r="P473" i="4" s="1"/>
  <c r="O473" i="4" a="1"/>
  <c r="O473" i="4" s="1"/>
  <c r="AG472" i="4"/>
  <c r="Y471" i="4"/>
  <c r="F488" i="10" s="1"/>
  <c r="AH473" i="4" a="1"/>
  <c r="AH473" i="4" s="1"/>
  <c r="AA473" i="4" a="1"/>
  <c r="AA473" i="4" s="1"/>
  <c r="Z473" i="4" a="1"/>
  <c r="Z473" i="4" s="1"/>
  <c r="AF473" i="4" a="1"/>
  <c r="AF473" i="4" s="1"/>
  <c r="AE473" i="4"/>
  <c r="AD473" i="4"/>
  <c r="AI473" i="4"/>
  <c r="AC473" i="4"/>
  <c r="AB473" i="4"/>
  <c r="F472" i="4" a="1"/>
  <c r="F472" i="4" s="1"/>
  <c r="D489" i="10" s="1"/>
  <c r="N473" i="4" a="1"/>
  <c r="N473" i="4" s="1"/>
  <c r="G473" i="4"/>
  <c r="E490" i="10" s="1"/>
  <c r="J473" i="4"/>
  <c r="K473" i="4"/>
  <c r="M473" i="4"/>
  <c r="L473" i="4"/>
  <c r="I473" i="4" a="1"/>
  <c r="I473" i="4" s="1"/>
  <c r="H473" i="4" a="1"/>
  <c r="H473" i="4" s="1"/>
  <c r="E472" i="4"/>
  <c r="C489" i="10" s="1"/>
  <c r="Q472" i="4"/>
  <c r="T472" i="4" a="1"/>
  <c r="T472" i="4" s="1"/>
  <c r="S472" i="4" a="1"/>
  <c r="S472" i="4" s="1"/>
  <c r="R472" i="4" a="1"/>
  <c r="R472" i="4" s="1"/>
  <c r="U472" i="4" a="1"/>
  <c r="U472" i="4" s="1"/>
  <c r="C473" i="4"/>
  <c r="B473" i="4"/>
  <c r="V473" i="4" s="1" a="1"/>
  <c r="V473" i="4" s="1"/>
  <c r="W473" i="4"/>
  <c r="A474" i="4"/>
  <c r="K486" i="10"/>
  <c r="B488" i="10"/>
  <c r="L485" i="10"/>
  <c r="X469" i="4"/>
  <c r="AJ470" i="4"/>
  <c r="H488" i="10"/>
  <c r="P474" i="4" l="1" a="1"/>
  <c r="P474" i="4" s="1"/>
  <c r="O474" i="4" a="1"/>
  <c r="O474" i="4" s="1"/>
  <c r="AG473" i="4"/>
  <c r="Y472" i="4"/>
  <c r="F489" i="10" s="1"/>
  <c r="AH474" i="4" a="1"/>
  <c r="AH474" i="4" s="1"/>
  <c r="AD474" i="4"/>
  <c r="AC474" i="4"/>
  <c r="AB474" i="4"/>
  <c r="AA474" i="4" a="1"/>
  <c r="AA474" i="4" s="1"/>
  <c r="AI474" i="4"/>
  <c r="AE474" i="4"/>
  <c r="Z474" i="4" a="1"/>
  <c r="Z474" i="4" s="1"/>
  <c r="AF474" i="4" a="1"/>
  <c r="AF474" i="4" s="1"/>
  <c r="F473" i="4" a="1"/>
  <c r="F473" i="4" s="1"/>
  <c r="D490" i="10" s="1"/>
  <c r="N474" i="4" a="1"/>
  <c r="N474" i="4" s="1"/>
  <c r="G474" i="4"/>
  <c r="E491" i="10" s="1"/>
  <c r="J474" i="4"/>
  <c r="K474" i="4"/>
  <c r="L474" i="4"/>
  <c r="M474" i="4"/>
  <c r="I474" i="4" a="1"/>
  <c r="I474" i="4" s="1"/>
  <c r="H474" i="4" a="1"/>
  <c r="H474" i="4" s="1"/>
  <c r="E473" i="4"/>
  <c r="C490" i="10" s="1"/>
  <c r="Q473" i="4"/>
  <c r="T473" i="4" a="1"/>
  <c r="T473" i="4" s="1"/>
  <c r="S473" i="4" a="1"/>
  <c r="S473" i="4" s="1"/>
  <c r="R473" i="4" a="1"/>
  <c r="R473" i="4" s="1"/>
  <c r="U473" i="4" a="1"/>
  <c r="U473" i="4" s="1"/>
  <c r="C474" i="4"/>
  <c r="B474" i="4"/>
  <c r="V474" i="4" s="1" a="1"/>
  <c r="V474" i="4" s="1"/>
  <c r="W474" i="4"/>
  <c r="A475" i="4"/>
  <c r="B489" i="10"/>
  <c r="G487" i="10"/>
  <c r="K487" i="10" s="1"/>
  <c r="L486" i="10"/>
  <c r="X470" i="4"/>
  <c r="AJ471" i="4"/>
  <c r="H489" i="10"/>
  <c r="P475" i="4" l="1" a="1"/>
  <c r="P475" i="4" s="1"/>
  <c r="O475" i="4" a="1"/>
  <c r="O475" i="4" s="1"/>
  <c r="AG474" i="4"/>
  <c r="Y473" i="4"/>
  <c r="F490" i="10" s="1"/>
  <c r="AH475" i="4" a="1"/>
  <c r="AH475" i="4" s="1"/>
  <c r="AI475" i="4"/>
  <c r="AF475" i="4" a="1"/>
  <c r="AF475" i="4" s="1"/>
  <c r="AE475" i="4"/>
  <c r="AD475" i="4"/>
  <c r="AA475" i="4" a="1"/>
  <c r="AA475" i="4" s="1"/>
  <c r="Z475" i="4" a="1"/>
  <c r="Z475" i="4" s="1"/>
  <c r="AC475" i="4"/>
  <c r="AB475" i="4"/>
  <c r="F474" i="4" a="1"/>
  <c r="F474" i="4" s="1"/>
  <c r="D491" i="10" s="1"/>
  <c r="N475" i="4" a="1"/>
  <c r="N475" i="4" s="1"/>
  <c r="G475" i="4"/>
  <c r="E492" i="10" s="1"/>
  <c r="J475" i="4"/>
  <c r="K475" i="4"/>
  <c r="M475" i="4"/>
  <c r="L475" i="4"/>
  <c r="H475" i="4" a="1"/>
  <c r="H475" i="4" s="1"/>
  <c r="I475" i="4" a="1"/>
  <c r="I475" i="4" s="1"/>
  <c r="E474" i="4"/>
  <c r="C491" i="10" s="1"/>
  <c r="Q474" i="4"/>
  <c r="T474" i="4" a="1"/>
  <c r="T474" i="4" s="1"/>
  <c r="S474" i="4" a="1"/>
  <c r="S474" i="4" s="1"/>
  <c r="R474" i="4" a="1"/>
  <c r="R474" i="4" s="1"/>
  <c r="U474" i="4" a="1"/>
  <c r="U474" i="4" s="1"/>
  <c r="C475" i="4"/>
  <c r="B475" i="4"/>
  <c r="V475" i="4" s="1" a="1"/>
  <c r="V475" i="4" s="1"/>
  <c r="W475" i="4"/>
  <c r="A476" i="4"/>
  <c r="B490" i="10"/>
  <c r="G488" i="10"/>
  <c r="K488" i="10" s="1"/>
  <c r="L487" i="10"/>
  <c r="X471" i="4"/>
  <c r="AJ472" i="4"/>
  <c r="G489" i="10" s="1"/>
  <c r="H490" i="10"/>
  <c r="P476" i="4" l="1" a="1"/>
  <c r="P476" i="4" s="1"/>
  <c r="O476" i="4" a="1"/>
  <c r="O476" i="4" s="1"/>
  <c r="AG475" i="4"/>
  <c r="Y474" i="4"/>
  <c r="F491" i="10" s="1"/>
  <c r="AH476" i="4" a="1"/>
  <c r="AH476" i="4" s="1"/>
  <c r="Z476" i="4" a="1"/>
  <c r="Z476" i="4" s="1"/>
  <c r="AI476" i="4"/>
  <c r="AD476" i="4"/>
  <c r="AC476" i="4"/>
  <c r="AB476" i="4"/>
  <c r="AF476" i="4" a="1"/>
  <c r="AF476" i="4" s="1"/>
  <c r="AA476" i="4" a="1"/>
  <c r="AA476" i="4" s="1"/>
  <c r="AE476" i="4"/>
  <c r="F475" i="4" a="1"/>
  <c r="F475" i="4" s="1"/>
  <c r="D492" i="10" s="1"/>
  <c r="N476" i="4" a="1"/>
  <c r="N476" i="4" s="1"/>
  <c r="G476" i="4"/>
  <c r="E493" i="10" s="1"/>
  <c r="J476" i="4"/>
  <c r="K476" i="4"/>
  <c r="M476" i="4"/>
  <c r="L476" i="4"/>
  <c r="H476" i="4" a="1"/>
  <c r="H476" i="4" s="1"/>
  <c r="I476" i="4" a="1"/>
  <c r="I476" i="4" s="1"/>
  <c r="E475" i="4"/>
  <c r="C492" i="10" s="1"/>
  <c r="Q475" i="4"/>
  <c r="T475" i="4" a="1"/>
  <c r="T475" i="4" s="1"/>
  <c r="S475" i="4" a="1"/>
  <c r="S475" i="4" s="1"/>
  <c r="R475" i="4" a="1"/>
  <c r="R475" i="4" s="1"/>
  <c r="U475" i="4" a="1"/>
  <c r="U475" i="4" s="1"/>
  <c r="C476" i="4"/>
  <c r="B476" i="4"/>
  <c r="V476" i="4" s="1" a="1"/>
  <c r="V476" i="4" s="1"/>
  <c r="W476" i="4"/>
  <c r="A477" i="4"/>
  <c r="K489" i="10"/>
  <c r="B491" i="10"/>
  <c r="L488" i="10"/>
  <c r="X472" i="4"/>
  <c r="AJ473" i="4"/>
  <c r="H491" i="10"/>
  <c r="P477" i="4" l="1" a="1"/>
  <c r="P477" i="4" s="1"/>
  <c r="O477" i="4" a="1"/>
  <c r="O477" i="4" s="1"/>
  <c r="AG476" i="4"/>
  <c r="Y475" i="4"/>
  <c r="F492" i="10" s="1"/>
  <c r="AH477" i="4" a="1"/>
  <c r="AH477" i="4" s="1"/>
  <c r="AA477" i="4" a="1"/>
  <c r="AA477" i="4" s="1"/>
  <c r="Z477" i="4" a="1"/>
  <c r="Z477" i="4" s="1"/>
  <c r="AE477" i="4"/>
  <c r="AD477" i="4"/>
  <c r="AC477" i="4"/>
  <c r="AI477" i="4"/>
  <c r="AF477" i="4" a="1"/>
  <c r="AF477" i="4" s="1"/>
  <c r="AB477" i="4"/>
  <c r="F476" i="4" a="1"/>
  <c r="F476" i="4" s="1"/>
  <c r="D493" i="10" s="1"/>
  <c r="N477" i="4" a="1"/>
  <c r="N477" i="4" s="1"/>
  <c r="G477" i="4"/>
  <c r="E494" i="10" s="1"/>
  <c r="J477" i="4"/>
  <c r="K477" i="4"/>
  <c r="M477" i="4"/>
  <c r="L477" i="4"/>
  <c r="I477" i="4" a="1"/>
  <c r="I477" i="4" s="1"/>
  <c r="H477" i="4" a="1"/>
  <c r="H477" i="4" s="1"/>
  <c r="E476" i="4"/>
  <c r="C493" i="10" s="1"/>
  <c r="Q476" i="4"/>
  <c r="T476" i="4" a="1"/>
  <c r="T476" i="4" s="1"/>
  <c r="S476" i="4" a="1"/>
  <c r="S476" i="4" s="1"/>
  <c r="R476" i="4" a="1"/>
  <c r="R476" i="4" s="1"/>
  <c r="U476" i="4" a="1"/>
  <c r="U476" i="4" s="1"/>
  <c r="C477" i="4"/>
  <c r="B477" i="4"/>
  <c r="V477" i="4" s="1" a="1"/>
  <c r="V477" i="4" s="1"/>
  <c r="W477" i="4"/>
  <c r="A478" i="4"/>
  <c r="B492" i="10"/>
  <c r="G490" i="10"/>
  <c r="K490" i="10" s="1"/>
  <c r="L489" i="10"/>
  <c r="X473" i="4"/>
  <c r="AJ474" i="4"/>
  <c r="G491" i="10" s="1"/>
  <c r="H492" i="10"/>
  <c r="P478" i="4" l="1" a="1"/>
  <c r="P478" i="4" s="1"/>
  <c r="O478" i="4" a="1"/>
  <c r="O478" i="4" s="1"/>
  <c r="AG477" i="4"/>
  <c r="Y476" i="4"/>
  <c r="F493" i="10" s="1"/>
  <c r="AH478" i="4" a="1"/>
  <c r="AH478" i="4" s="1"/>
  <c r="AC478" i="4"/>
  <c r="AB478" i="4"/>
  <c r="AA478" i="4" a="1"/>
  <c r="AA478" i="4" s="1"/>
  <c r="Z478" i="4" a="1"/>
  <c r="Z478" i="4" s="1"/>
  <c r="AI478" i="4"/>
  <c r="AF478" i="4" a="1"/>
  <c r="AF478" i="4" s="1"/>
  <c r="AD478" i="4"/>
  <c r="AE478" i="4"/>
  <c r="F477" i="4" a="1"/>
  <c r="F477" i="4" s="1"/>
  <c r="D494" i="10" s="1"/>
  <c r="N478" i="4" a="1"/>
  <c r="N478" i="4" s="1"/>
  <c r="G478" i="4"/>
  <c r="E495" i="10" s="1"/>
  <c r="J478" i="4"/>
  <c r="K478" i="4"/>
  <c r="L478" i="4"/>
  <c r="M478" i="4"/>
  <c r="I478" i="4" a="1"/>
  <c r="I478" i="4" s="1"/>
  <c r="H478" i="4" a="1"/>
  <c r="H478" i="4" s="1"/>
  <c r="E477" i="4"/>
  <c r="C494" i="10" s="1"/>
  <c r="Q477" i="4"/>
  <c r="T477" i="4" a="1"/>
  <c r="T477" i="4" s="1"/>
  <c r="S477" i="4" a="1"/>
  <c r="S477" i="4" s="1"/>
  <c r="R477" i="4" a="1"/>
  <c r="R477" i="4" s="1"/>
  <c r="U477" i="4" a="1"/>
  <c r="U477" i="4" s="1"/>
  <c r="C478" i="4"/>
  <c r="B478" i="4"/>
  <c r="V478" i="4" s="1" a="1"/>
  <c r="V478" i="4" s="1"/>
  <c r="W478" i="4"/>
  <c r="A479" i="4"/>
  <c r="K491" i="10"/>
  <c r="B493" i="10"/>
  <c r="L490" i="10"/>
  <c r="X474" i="4"/>
  <c r="AJ475" i="4"/>
  <c r="H493" i="10"/>
  <c r="P479" i="4" l="1" a="1"/>
  <c r="P479" i="4" s="1"/>
  <c r="O479" i="4" a="1"/>
  <c r="O479" i="4" s="1"/>
  <c r="AG478" i="4"/>
  <c r="Y477" i="4"/>
  <c r="F494" i="10" s="1"/>
  <c r="AH479" i="4" a="1"/>
  <c r="AH479" i="4" s="1"/>
  <c r="AF479" i="4" a="1"/>
  <c r="AF479" i="4" s="1"/>
  <c r="AE479" i="4"/>
  <c r="AD479" i="4"/>
  <c r="AC479" i="4"/>
  <c r="AB479" i="4"/>
  <c r="Z479" i="4" a="1"/>
  <c r="Z479" i="4" s="1"/>
  <c r="AI479" i="4"/>
  <c r="AA479" i="4" a="1"/>
  <c r="AA479" i="4" s="1"/>
  <c r="F478" i="4" a="1"/>
  <c r="F478" i="4" s="1"/>
  <c r="D495" i="10" s="1"/>
  <c r="N479" i="4" a="1"/>
  <c r="N479" i="4" s="1"/>
  <c r="G479" i="4"/>
  <c r="E496" i="10" s="1"/>
  <c r="K479" i="4"/>
  <c r="J479" i="4"/>
  <c r="M479" i="4"/>
  <c r="L479" i="4"/>
  <c r="H479" i="4" a="1"/>
  <c r="H479" i="4" s="1"/>
  <c r="I479" i="4" a="1"/>
  <c r="I479" i="4" s="1"/>
  <c r="E478" i="4"/>
  <c r="C495" i="10" s="1"/>
  <c r="Q478" i="4"/>
  <c r="T478" i="4" a="1"/>
  <c r="T478" i="4" s="1"/>
  <c r="S478" i="4" a="1"/>
  <c r="S478" i="4" s="1"/>
  <c r="R478" i="4" a="1"/>
  <c r="R478" i="4" s="1"/>
  <c r="U478" i="4" a="1"/>
  <c r="U478" i="4" s="1"/>
  <c r="C479" i="4"/>
  <c r="B479" i="4"/>
  <c r="V479" i="4" s="1" a="1"/>
  <c r="V479" i="4" s="1"/>
  <c r="W479" i="4"/>
  <c r="A480" i="4"/>
  <c r="B494" i="10"/>
  <c r="G492" i="10"/>
  <c r="K492" i="10" s="1"/>
  <c r="L491" i="10"/>
  <c r="X475" i="4"/>
  <c r="AJ476" i="4"/>
  <c r="G493" i="10" s="1"/>
  <c r="H494" i="10"/>
  <c r="P480" i="4" l="1" a="1"/>
  <c r="P480" i="4" s="1"/>
  <c r="O480" i="4" a="1"/>
  <c r="O480" i="4" s="1"/>
  <c r="AG479" i="4"/>
  <c r="Y478" i="4"/>
  <c r="F495" i="10" s="1"/>
  <c r="AH480" i="4" a="1"/>
  <c r="AH480" i="4" s="1"/>
  <c r="AI480" i="4"/>
  <c r="AF480" i="4" a="1"/>
  <c r="AF480" i="4" s="1"/>
  <c r="AE480" i="4"/>
  <c r="AD480" i="4"/>
  <c r="AA480" i="4" a="1"/>
  <c r="AA480" i="4" s="1"/>
  <c r="AC480" i="4"/>
  <c r="Z480" i="4" a="1"/>
  <c r="Z480" i="4" s="1"/>
  <c r="AB480" i="4"/>
  <c r="F479" i="4" a="1"/>
  <c r="F479" i="4" s="1"/>
  <c r="D496" i="10" s="1"/>
  <c r="N480" i="4" a="1"/>
  <c r="N480" i="4" s="1"/>
  <c r="G480" i="4"/>
  <c r="E497" i="10" s="1"/>
  <c r="K480" i="4"/>
  <c r="L480" i="4"/>
  <c r="J480" i="4"/>
  <c r="M480" i="4"/>
  <c r="I480" i="4" a="1"/>
  <c r="I480" i="4" s="1"/>
  <c r="H480" i="4" a="1"/>
  <c r="H480" i="4" s="1"/>
  <c r="E479" i="4"/>
  <c r="C496" i="10" s="1"/>
  <c r="Q479" i="4"/>
  <c r="T479" i="4" a="1"/>
  <c r="T479" i="4" s="1"/>
  <c r="S479" i="4" a="1"/>
  <c r="S479" i="4" s="1"/>
  <c r="R479" i="4" a="1"/>
  <c r="R479" i="4" s="1"/>
  <c r="U479" i="4" a="1"/>
  <c r="U479" i="4" s="1"/>
  <c r="C480" i="4"/>
  <c r="B480" i="4"/>
  <c r="V480" i="4" s="1" a="1"/>
  <c r="V480" i="4" s="1"/>
  <c r="W480" i="4"/>
  <c r="A481" i="4"/>
  <c r="K493" i="10"/>
  <c r="B495" i="10"/>
  <c r="L492" i="10"/>
  <c r="X476" i="4"/>
  <c r="AJ477" i="4"/>
  <c r="H495" i="10"/>
  <c r="P481" i="4" l="1" a="1"/>
  <c r="P481" i="4" s="1"/>
  <c r="O481" i="4" a="1"/>
  <c r="O481" i="4" s="1"/>
  <c r="AG480" i="4"/>
  <c r="Y479" i="4"/>
  <c r="F496" i="10" s="1"/>
  <c r="AH481" i="4" a="1"/>
  <c r="AH481" i="4" s="1"/>
  <c r="AI481" i="4"/>
  <c r="AF481" i="4" a="1"/>
  <c r="AF481" i="4" s="1"/>
  <c r="AC481" i="4"/>
  <c r="AB481" i="4"/>
  <c r="AA481" i="4" a="1"/>
  <c r="AA481" i="4" s="1"/>
  <c r="AE481" i="4"/>
  <c r="AD481" i="4"/>
  <c r="Z481" i="4" a="1"/>
  <c r="Z481" i="4" s="1"/>
  <c r="F480" i="4" a="1"/>
  <c r="F480" i="4" s="1"/>
  <c r="D497" i="10" s="1"/>
  <c r="N481" i="4" a="1"/>
  <c r="N481" i="4" s="1"/>
  <c r="G481" i="4"/>
  <c r="E498" i="10" s="1"/>
  <c r="K481" i="4"/>
  <c r="J481" i="4"/>
  <c r="L481" i="4"/>
  <c r="M481" i="4"/>
  <c r="H481" i="4" a="1"/>
  <c r="H481" i="4" s="1"/>
  <c r="I481" i="4" a="1"/>
  <c r="I481" i="4" s="1"/>
  <c r="E480" i="4"/>
  <c r="C497" i="10" s="1"/>
  <c r="Q480" i="4"/>
  <c r="T480" i="4" a="1"/>
  <c r="T480" i="4" s="1"/>
  <c r="S480" i="4" a="1"/>
  <c r="S480" i="4" s="1"/>
  <c r="R480" i="4" a="1"/>
  <c r="R480" i="4" s="1"/>
  <c r="U480" i="4" a="1"/>
  <c r="U480" i="4" s="1"/>
  <c r="C481" i="4"/>
  <c r="B481" i="4"/>
  <c r="V481" i="4" s="1" a="1"/>
  <c r="V481" i="4" s="1"/>
  <c r="W481" i="4"/>
  <c r="A482" i="4"/>
  <c r="B496" i="10"/>
  <c r="G494" i="10"/>
  <c r="K494" i="10" s="1"/>
  <c r="L493" i="10"/>
  <c r="X477" i="4"/>
  <c r="AJ478" i="4"/>
  <c r="H496" i="10"/>
  <c r="P482" i="4" l="1" a="1"/>
  <c r="P482" i="4" s="1"/>
  <c r="O482" i="4" a="1"/>
  <c r="O482" i="4" s="1"/>
  <c r="AG481" i="4"/>
  <c r="Y480" i="4"/>
  <c r="F497" i="10" s="1"/>
  <c r="AH482" i="4" a="1"/>
  <c r="AH482" i="4" s="1"/>
  <c r="AA482" i="4" a="1"/>
  <c r="AA482" i="4" s="1"/>
  <c r="Z482" i="4" a="1"/>
  <c r="Z482" i="4" s="1"/>
  <c r="AF482" i="4" a="1"/>
  <c r="AF482" i="4" s="1"/>
  <c r="AE482" i="4"/>
  <c r="AD482" i="4"/>
  <c r="AB482" i="4"/>
  <c r="AI482" i="4"/>
  <c r="AC482" i="4"/>
  <c r="F481" i="4" a="1"/>
  <c r="F481" i="4" s="1"/>
  <c r="D498" i="10" s="1"/>
  <c r="N482" i="4" a="1"/>
  <c r="N482" i="4" s="1"/>
  <c r="G482" i="4"/>
  <c r="E499" i="10" s="1"/>
  <c r="K482" i="4"/>
  <c r="L482" i="4"/>
  <c r="J482" i="4"/>
  <c r="I482" i="4" a="1"/>
  <c r="I482" i="4" s="1"/>
  <c r="M482" i="4"/>
  <c r="H482" i="4" a="1"/>
  <c r="H482" i="4" s="1"/>
  <c r="E481" i="4"/>
  <c r="C498" i="10" s="1"/>
  <c r="Q481" i="4"/>
  <c r="T481" i="4" a="1"/>
  <c r="T481" i="4" s="1"/>
  <c r="S481" i="4" a="1"/>
  <c r="S481" i="4" s="1"/>
  <c r="R481" i="4" a="1"/>
  <c r="R481" i="4" s="1"/>
  <c r="U481" i="4" a="1"/>
  <c r="U481" i="4" s="1"/>
  <c r="C482" i="4"/>
  <c r="B482" i="4"/>
  <c r="V482" i="4" s="1" a="1"/>
  <c r="V482" i="4" s="1"/>
  <c r="W482" i="4"/>
  <c r="A483" i="4"/>
  <c r="B497" i="10"/>
  <c r="G495" i="10"/>
  <c r="K495" i="10" s="1"/>
  <c r="L494" i="10"/>
  <c r="X478" i="4"/>
  <c r="AJ479" i="4"/>
  <c r="G496" i="10" s="1"/>
  <c r="H497" i="10"/>
  <c r="P483" i="4" l="1" a="1"/>
  <c r="P483" i="4" s="1"/>
  <c r="O483" i="4" a="1"/>
  <c r="O483" i="4" s="1"/>
  <c r="AG482" i="4"/>
  <c r="Y481" i="4"/>
  <c r="F498" i="10" s="1"/>
  <c r="AH483" i="4" a="1"/>
  <c r="AH483" i="4" s="1"/>
  <c r="AE483" i="4"/>
  <c r="AD483" i="4"/>
  <c r="AC483" i="4"/>
  <c r="AB483" i="4"/>
  <c r="AA483" i="4" a="1"/>
  <c r="AA483" i="4" s="1"/>
  <c r="AI483" i="4"/>
  <c r="AF483" i="4" a="1"/>
  <c r="AF483" i="4" s="1"/>
  <c r="Z483" i="4" a="1"/>
  <c r="Z483" i="4" s="1"/>
  <c r="F482" i="4" a="1"/>
  <c r="F482" i="4" s="1"/>
  <c r="D499" i="10" s="1"/>
  <c r="N483" i="4" a="1"/>
  <c r="N483" i="4" s="1"/>
  <c r="J483" i="4"/>
  <c r="G483" i="4"/>
  <c r="E500" i="10" s="1"/>
  <c r="L483" i="4"/>
  <c r="K483" i="4"/>
  <c r="M483" i="4"/>
  <c r="I483" i="4" a="1"/>
  <c r="I483" i="4" s="1"/>
  <c r="H483" i="4" a="1"/>
  <c r="H483" i="4" s="1"/>
  <c r="E482" i="4"/>
  <c r="C499" i="10" s="1"/>
  <c r="Q482" i="4"/>
  <c r="T482" i="4" a="1"/>
  <c r="T482" i="4" s="1"/>
  <c r="S482" i="4" a="1"/>
  <c r="S482" i="4" s="1"/>
  <c r="R482" i="4" a="1"/>
  <c r="R482" i="4" s="1"/>
  <c r="U482" i="4" a="1"/>
  <c r="U482" i="4" s="1"/>
  <c r="C483" i="4"/>
  <c r="B483" i="4"/>
  <c r="V483" i="4" s="1" a="1"/>
  <c r="V483" i="4" s="1"/>
  <c r="W483" i="4"/>
  <c r="A484" i="4"/>
  <c r="K496" i="10"/>
  <c r="B498" i="10"/>
  <c r="L495" i="10"/>
  <c r="X479" i="4"/>
  <c r="AJ480" i="4"/>
  <c r="H498" i="10"/>
  <c r="P484" i="4" l="1" a="1"/>
  <c r="P484" i="4" s="1"/>
  <c r="O484" i="4" a="1"/>
  <c r="O484" i="4" s="1"/>
  <c r="AG483" i="4"/>
  <c r="Y482" i="4"/>
  <c r="F499" i="10" s="1"/>
  <c r="AH484" i="4" a="1"/>
  <c r="AH484" i="4" s="1"/>
  <c r="AI484" i="4"/>
  <c r="AF484" i="4" a="1"/>
  <c r="AF484" i="4" s="1"/>
  <c r="AE484" i="4"/>
  <c r="AB484" i="4"/>
  <c r="AA484" i="4" a="1"/>
  <c r="AA484" i="4" s="1"/>
  <c r="Z484" i="4" a="1"/>
  <c r="Z484" i="4" s="1"/>
  <c r="AD484" i="4"/>
  <c r="AC484" i="4"/>
  <c r="F483" i="4" a="1"/>
  <c r="F483" i="4" s="1"/>
  <c r="D500" i="10" s="1"/>
  <c r="N484" i="4" a="1"/>
  <c r="N484" i="4" s="1"/>
  <c r="G484" i="4"/>
  <c r="E501" i="10" s="1"/>
  <c r="J484" i="4"/>
  <c r="K484" i="4"/>
  <c r="M484" i="4"/>
  <c r="L484" i="4"/>
  <c r="H484" i="4" a="1"/>
  <c r="H484" i="4" s="1"/>
  <c r="I484" i="4" a="1"/>
  <c r="I484" i="4" s="1"/>
  <c r="E483" i="4"/>
  <c r="C500" i="10" s="1"/>
  <c r="Q483" i="4"/>
  <c r="T483" i="4" a="1"/>
  <c r="T483" i="4" s="1"/>
  <c r="S483" i="4" a="1"/>
  <c r="S483" i="4" s="1"/>
  <c r="R483" i="4" a="1"/>
  <c r="R483" i="4" s="1"/>
  <c r="U483" i="4" a="1"/>
  <c r="U483" i="4" s="1"/>
  <c r="C484" i="4"/>
  <c r="B484" i="4"/>
  <c r="V484" i="4" s="1" a="1"/>
  <c r="V484" i="4" s="1"/>
  <c r="W484" i="4"/>
  <c r="A485" i="4"/>
  <c r="B499" i="10"/>
  <c r="G497" i="10"/>
  <c r="K497" i="10" s="1"/>
  <c r="L496" i="10"/>
  <c r="X480" i="4"/>
  <c r="AJ481" i="4"/>
  <c r="G498" i="10" s="1"/>
  <c r="H499" i="10"/>
  <c r="B500" i="10"/>
  <c r="P485" i="4" l="1" a="1"/>
  <c r="P485" i="4" s="1"/>
  <c r="O485" i="4" a="1"/>
  <c r="O485" i="4" s="1"/>
  <c r="AG484" i="4"/>
  <c r="Y483" i="4"/>
  <c r="F500" i="10" s="1"/>
  <c r="AH485" i="4" a="1"/>
  <c r="AH485" i="4" s="1"/>
  <c r="Z485" i="4" a="1"/>
  <c r="Z485" i="4" s="1"/>
  <c r="AI485" i="4"/>
  <c r="AE485" i="4"/>
  <c r="AD485" i="4"/>
  <c r="AC485" i="4"/>
  <c r="AF485" i="4" a="1"/>
  <c r="AF485" i="4" s="1"/>
  <c r="AB485" i="4"/>
  <c r="AA485" i="4" a="1"/>
  <c r="AA485" i="4" s="1"/>
  <c r="F484" i="4" a="1"/>
  <c r="F484" i="4" s="1"/>
  <c r="D501" i="10" s="1"/>
  <c r="N485" i="4" a="1"/>
  <c r="N485" i="4" s="1"/>
  <c r="G485" i="4"/>
  <c r="E502" i="10" s="1"/>
  <c r="J485" i="4"/>
  <c r="K485" i="4"/>
  <c r="M485" i="4"/>
  <c r="L485" i="4"/>
  <c r="I485" i="4" a="1"/>
  <c r="I485" i="4" s="1"/>
  <c r="H485" i="4" a="1"/>
  <c r="H485" i="4" s="1"/>
  <c r="E484" i="4"/>
  <c r="C501" i="10" s="1"/>
  <c r="Q484" i="4"/>
  <c r="T484" i="4" a="1"/>
  <c r="T484" i="4" s="1"/>
  <c r="S484" i="4" a="1"/>
  <c r="S484" i="4" s="1"/>
  <c r="R484" i="4" a="1"/>
  <c r="R484" i="4" s="1"/>
  <c r="U484" i="4" a="1"/>
  <c r="U484" i="4" s="1"/>
  <c r="C485" i="4"/>
  <c r="B485" i="4"/>
  <c r="V485" i="4" s="1" a="1"/>
  <c r="V485" i="4" s="1"/>
  <c r="W485" i="4"/>
  <c r="A486" i="4"/>
  <c r="K498" i="10"/>
  <c r="L497" i="10"/>
  <c r="X481" i="4"/>
  <c r="AJ482" i="4"/>
  <c r="H500" i="10"/>
  <c r="B501" i="10"/>
  <c r="P486" i="4" l="1" a="1"/>
  <c r="P486" i="4" s="1"/>
  <c r="O486" i="4" a="1"/>
  <c r="O486" i="4" s="1"/>
  <c r="AG485" i="4"/>
  <c r="Y484" i="4"/>
  <c r="F501" i="10" s="1"/>
  <c r="AH486" i="4" a="1"/>
  <c r="AH486" i="4" s="1"/>
  <c r="AC486" i="4"/>
  <c r="AB486" i="4"/>
  <c r="AA486" i="4" a="1"/>
  <c r="AA486" i="4" s="1"/>
  <c r="Z486" i="4" a="1"/>
  <c r="Z486" i="4" s="1"/>
  <c r="AI486" i="4"/>
  <c r="AF486" i="4" a="1"/>
  <c r="AF486" i="4" s="1"/>
  <c r="AD486" i="4"/>
  <c r="AE486" i="4"/>
  <c r="F485" i="4" a="1"/>
  <c r="F485" i="4" s="1"/>
  <c r="D502" i="10" s="1"/>
  <c r="N486" i="4" a="1"/>
  <c r="N486" i="4" s="1"/>
  <c r="G486" i="4"/>
  <c r="E503" i="10" s="1"/>
  <c r="J486" i="4"/>
  <c r="K486" i="4"/>
  <c r="M486" i="4"/>
  <c r="L486" i="4"/>
  <c r="I486" i="4" a="1"/>
  <c r="I486" i="4" s="1"/>
  <c r="H486" i="4" a="1"/>
  <c r="H486" i="4" s="1"/>
  <c r="E485" i="4"/>
  <c r="C502" i="10" s="1"/>
  <c r="Q485" i="4"/>
  <c r="T485" i="4" a="1"/>
  <c r="T485" i="4" s="1"/>
  <c r="S485" i="4" a="1"/>
  <c r="S485" i="4" s="1"/>
  <c r="R485" i="4" a="1"/>
  <c r="R485" i="4" s="1"/>
  <c r="U485" i="4" a="1"/>
  <c r="U485" i="4" s="1"/>
  <c r="C486" i="4"/>
  <c r="B486" i="4"/>
  <c r="V486" i="4" s="1" a="1"/>
  <c r="V486" i="4" s="1"/>
  <c r="W486" i="4"/>
  <c r="A487" i="4"/>
  <c r="G499" i="10"/>
  <c r="K499" i="10" s="1"/>
  <c r="L498" i="10"/>
  <c r="X482" i="4"/>
  <c r="AJ483" i="4"/>
  <c r="G500" i="10" s="1"/>
  <c r="H501" i="10"/>
  <c r="B502" i="10"/>
  <c r="P487" i="4" l="1" a="1"/>
  <c r="P487" i="4" s="1"/>
  <c r="O487" i="4" a="1"/>
  <c r="O487" i="4" s="1"/>
  <c r="AG486" i="4"/>
  <c r="Y485" i="4"/>
  <c r="F502" i="10" s="1"/>
  <c r="AH487" i="4" a="1"/>
  <c r="AH487" i="4" s="1"/>
  <c r="AF487" i="4" a="1"/>
  <c r="AF487" i="4" s="1"/>
  <c r="AE487" i="4"/>
  <c r="AD487" i="4"/>
  <c r="AC487" i="4"/>
  <c r="AB487" i="4"/>
  <c r="AI487" i="4"/>
  <c r="AA487" i="4" a="1"/>
  <c r="AA487" i="4" s="1"/>
  <c r="Z487" i="4" a="1"/>
  <c r="Z487" i="4" s="1"/>
  <c r="F486" i="4" a="1"/>
  <c r="F486" i="4" s="1"/>
  <c r="D503" i="10" s="1"/>
  <c r="N487" i="4" a="1"/>
  <c r="N487" i="4" s="1"/>
  <c r="J487" i="4"/>
  <c r="G487" i="4"/>
  <c r="E504" i="10" s="1"/>
  <c r="L487" i="4"/>
  <c r="K487" i="4"/>
  <c r="M487" i="4"/>
  <c r="I487" i="4" a="1"/>
  <c r="I487" i="4" s="1"/>
  <c r="H487" i="4" a="1"/>
  <c r="H487" i="4" s="1"/>
  <c r="E486" i="4"/>
  <c r="C503" i="10" s="1"/>
  <c r="Q486" i="4"/>
  <c r="T486" i="4" a="1"/>
  <c r="T486" i="4" s="1"/>
  <c r="S486" i="4" a="1"/>
  <c r="S486" i="4" s="1"/>
  <c r="R486" i="4" a="1"/>
  <c r="R486" i="4" s="1"/>
  <c r="U486" i="4" a="1"/>
  <c r="U486" i="4" s="1"/>
  <c r="C487" i="4"/>
  <c r="B487" i="4"/>
  <c r="V487" i="4" s="1" a="1"/>
  <c r="V487" i="4" s="1"/>
  <c r="W487" i="4"/>
  <c r="A488" i="4"/>
  <c r="K500" i="10"/>
  <c r="L499" i="10"/>
  <c r="X483" i="4"/>
  <c r="AJ484" i="4"/>
  <c r="H502" i="10"/>
  <c r="P488" i="4" l="1" a="1"/>
  <c r="P488" i="4" s="1"/>
  <c r="O488" i="4" a="1"/>
  <c r="O488" i="4" s="1"/>
  <c r="AG487" i="4"/>
  <c r="Y486" i="4"/>
  <c r="F503" i="10" s="1"/>
  <c r="AH488" i="4" a="1"/>
  <c r="AH488" i="4" s="1"/>
  <c r="AI488" i="4"/>
  <c r="AF488" i="4" a="1"/>
  <c r="AF488" i="4" s="1"/>
  <c r="AE488" i="4"/>
  <c r="AD488" i="4"/>
  <c r="AA488" i="4" a="1"/>
  <c r="AA488" i="4" s="1"/>
  <c r="AC488" i="4"/>
  <c r="Z488" i="4" a="1"/>
  <c r="Z488" i="4" s="1"/>
  <c r="AB488" i="4"/>
  <c r="F487" i="4" a="1"/>
  <c r="F487" i="4" s="1"/>
  <c r="D504" i="10" s="1"/>
  <c r="N488" i="4" a="1"/>
  <c r="N488" i="4" s="1"/>
  <c r="G488" i="4"/>
  <c r="E505" i="10" s="1"/>
  <c r="K488" i="4"/>
  <c r="M488" i="4"/>
  <c r="L488" i="4"/>
  <c r="H488" i="4" a="1"/>
  <c r="H488" i="4" s="1"/>
  <c r="I488" i="4" a="1"/>
  <c r="I488" i="4" s="1"/>
  <c r="J488" i="4"/>
  <c r="E487" i="4"/>
  <c r="C504" i="10" s="1"/>
  <c r="Q487" i="4"/>
  <c r="S487" i="4" a="1"/>
  <c r="S487" i="4" s="1"/>
  <c r="T487" i="4" a="1"/>
  <c r="T487" i="4" s="1"/>
  <c r="R487" i="4" a="1"/>
  <c r="R487" i="4" s="1"/>
  <c r="U487" i="4" a="1"/>
  <c r="U487" i="4" s="1"/>
  <c r="C488" i="4"/>
  <c r="B488" i="4"/>
  <c r="V488" i="4" s="1" a="1"/>
  <c r="V488" i="4" s="1"/>
  <c r="W488" i="4"/>
  <c r="A489" i="4"/>
  <c r="B503" i="10"/>
  <c r="G501" i="10"/>
  <c r="K501" i="10" s="1"/>
  <c r="L500" i="10"/>
  <c r="X484" i="4"/>
  <c r="AJ485" i="4"/>
  <c r="H503" i="10"/>
  <c r="P489" i="4" l="1" a="1"/>
  <c r="P489" i="4" s="1"/>
  <c r="O489" i="4" a="1"/>
  <c r="O489" i="4" s="1"/>
  <c r="AG488" i="4"/>
  <c r="Y487" i="4"/>
  <c r="F504" i="10" s="1"/>
  <c r="AH489" i="4" a="1"/>
  <c r="AH489" i="4" s="1"/>
  <c r="AI489" i="4"/>
  <c r="AF489" i="4" a="1"/>
  <c r="AF489" i="4" s="1"/>
  <c r="AC489" i="4"/>
  <c r="AB489" i="4"/>
  <c r="AA489" i="4" a="1"/>
  <c r="AA489" i="4" s="1"/>
  <c r="AE489" i="4"/>
  <c r="AD489" i="4"/>
  <c r="Z489" i="4" a="1"/>
  <c r="Z489" i="4" s="1"/>
  <c r="F488" i="4" a="1"/>
  <c r="F488" i="4" s="1"/>
  <c r="D505" i="10" s="1"/>
  <c r="N489" i="4" a="1"/>
  <c r="N489" i="4" s="1"/>
  <c r="G489" i="4"/>
  <c r="E506" i="10" s="1"/>
  <c r="J489" i="4"/>
  <c r="K489" i="4"/>
  <c r="M489" i="4"/>
  <c r="L489" i="4"/>
  <c r="H489" i="4" a="1"/>
  <c r="H489" i="4" s="1"/>
  <c r="I489" i="4" a="1"/>
  <c r="I489" i="4" s="1"/>
  <c r="E488" i="4"/>
  <c r="C505" i="10" s="1"/>
  <c r="Q488" i="4"/>
  <c r="T488" i="4" a="1"/>
  <c r="T488" i="4" s="1"/>
  <c r="S488" i="4" a="1"/>
  <c r="S488" i="4" s="1"/>
  <c r="R488" i="4" a="1"/>
  <c r="R488" i="4" s="1"/>
  <c r="U488" i="4" a="1"/>
  <c r="U488" i="4" s="1"/>
  <c r="C489" i="4"/>
  <c r="B489" i="4"/>
  <c r="V489" i="4" s="1" a="1"/>
  <c r="V489" i="4" s="1"/>
  <c r="W489" i="4"/>
  <c r="A490" i="4"/>
  <c r="B504" i="10"/>
  <c r="G502" i="10"/>
  <c r="K502" i="10" s="1"/>
  <c r="L501" i="10"/>
  <c r="X485" i="4"/>
  <c r="AJ486" i="4"/>
  <c r="G503" i="10" s="1"/>
  <c r="H504" i="10"/>
  <c r="P490" i="4" l="1" a="1"/>
  <c r="P490" i="4" s="1"/>
  <c r="O490" i="4" a="1"/>
  <c r="O490" i="4" s="1"/>
  <c r="AG489" i="4"/>
  <c r="Y488" i="4"/>
  <c r="F505" i="10" s="1"/>
  <c r="AH490" i="4" a="1"/>
  <c r="AH490" i="4" s="1"/>
  <c r="AA490" i="4" a="1"/>
  <c r="AA490" i="4" s="1"/>
  <c r="Z490" i="4" a="1"/>
  <c r="Z490" i="4" s="1"/>
  <c r="AF490" i="4" a="1"/>
  <c r="AF490" i="4" s="1"/>
  <c r="AE490" i="4"/>
  <c r="AD490" i="4"/>
  <c r="AB490" i="4"/>
  <c r="AI490" i="4"/>
  <c r="AC490" i="4"/>
  <c r="F489" i="4" a="1"/>
  <c r="F489" i="4" s="1"/>
  <c r="D506" i="10" s="1"/>
  <c r="N490" i="4" a="1"/>
  <c r="N490" i="4" s="1"/>
  <c r="G490" i="4"/>
  <c r="E507" i="10" s="1"/>
  <c r="J490" i="4"/>
  <c r="K490" i="4"/>
  <c r="L490" i="4"/>
  <c r="M490" i="4"/>
  <c r="H490" i="4" a="1"/>
  <c r="H490" i="4" s="1"/>
  <c r="I490" i="4" a="1"/>
  <c r="I490" i="4" s="1"/>
  <c r="E489" i="4"/>
  <c r="C506" i="10" s="1"/>
  <c r="Q489" i="4"/>
  <c r="T489" i="4" a="1"/>
  <c r="T489" i="4" s="1"/>
  <c r="S489" i="4" a="1"/>
  <c r="S489" i="4" s="1"/>
  <c r="R489" i="4" a="1"/>
  <c r="R489" i="4" s="1"/>
  <c r="U489" i="4" a="1"/>
  <c r="U489" i="4" s="1"/>
  <c r="C490" i="4"/>
  <c r="B490" i="4"/>
  <c r="V490" i="4" s="1" a="1"/>
  <c r="V490" i="4" s="1"/>
  <c r="W490" i="4"/>
  <c r="A491" i="4"/>
  <c r="K503" i="10"/>
  <c r="B505" i="10"/>
  <c r="L502" i="10"/>
  <c r="X486" i="4"/>
  <c r="AJ487" i="4"/>
  <c r="H505" i="10"/>
  <c r="P491" i="4" l="1" a="1"/>
  <c r="P491" i="4" s="1"/>
  <c r="O491" i="4" a="1"/>
  <c r="O491" i="4" s="1"/>
  <c r="AG490" i="4"/>
  <c r="Y489" i="4"/>
  <c r="F506" i="10" s="1"/>
  <c r="AH491" i="4" a="1"/>
  <c r="AH491" i="4" s="1"/>
  <c r="AE491" i="4"/>
  <c r="AD491" i="4"/>
  <c r="AC491" i="4"/>
  <c r="AB491" i="4"/>
  <c r="AA491" i="4" a="1"/>
  <c r="AA491" i="4" s="1"/>
  <c r="AI491" i="4"/>
  <c r="AF491" i="4" a="1"/>
  <c r="AF491" i="4" s="1"/>
  <c r="Z491" i="4" a="1"/>
  <c r="Z491" i="4" s="1"/>
  <c r="F490" i="4" a="1"/>
  <c r="F490" i="4" s="1"/>
  <c r="D507" i="10" s="1"/>
  <c r="N491" i="4" a="1"/>
  <c r="N491" i="4" s="1"/>
  <c r="G491" i="4"/>
  <c r="E508" i="10" s="1"/>
  <c r="J491" i="4"/>
  <c r="K491" i="4"/>
  <c r="L491" i="4"/>
  <c r="M491" i="4"/>
  <c r="H491" i="4" a="1"/>
  <c r="H491" i="4" s="1"/>
  <c r="I491" i="4" a="1"/>
  <c r="I491" i="4" s="1"/>
  <c r="E490" i="4"/>
  <c r="C507" i="10" s="1"/>
  <c r="Q490" i="4"/>
  <c r="T490" i="4" a="1"/>
  <c r="T490" i="4" s="1"/>
  <c r="S490" i="4" a="1"/>
  <c r="S490" i="4" s="1"/>
  <c r="R490" i="4" a="1"/>
  <c r="R490" i="4" s="1"/>
  <c r="U490" i="4" a="1"/>
  <c r="U490" i="4" s="1"/>
  <c r="C491" i="4"/>
  <c r="B491" i="4"/>
  <c r="V491" i="4" s="1" a="1"/>
  <c r="V491" i="4" s="1"/>
  <c r="W491" i="4"/>
  <c r="A492" i="4"/>
  <c r="B506" i="10"/>
  <c r="G504" i="10"/>
  <c r="K504" i="10" s="1"/>
  <c r="L503" i="10"/>
  <c r="X487" i="4"/>
  <c r="AJ488" i="4"/>
  <c r="G505" i="10" s="1"/>
  <c r="H506" i="10"/>
  <c r="P492" i="4" l="1" a="1"/>
  <c r="P492" i="4" s="1"/>
  <c r="O492" i="4" a="1"/>
  <c r="O492" i="4" s="1"/>
  <c r="AG491" i="4"/>
  <c r="Y490" i="4"/>
  <c r="F507" i="10" s="1"/>
  <c r="AH492" i="4" a="1"/>
  <c r="AH492" i="4" s="1"/>
  <c r="AF492" i="4" a="1"/>
  <c r="AF492" i="4" s="1"/>
  <c r="AE492" i="4"/>
  <c r="AD492" i="4"/>
  <c r="AC492" i="4"/>
  <c r="AA492" i="4" a="1"/>
  <c r="AA492" i="4" s="1"/>
  <c r="Z492" i="4" a="1"/>
  <c r="Z492" i="4" s="1"/>
  <c r="AI492" i="4"/>
  <c r="AB492" i="4"/>
  <c r="F491" i="4" a="1"/>
  <c r="F491" i="4" s="1"/>
  <c r="D508" i="10" s="1"/>
  <c r="N492" i="4" a="1"/>
  <c r="N492" i="4" s="1"/>
  <c r="G492" i="4"/>
  <c r="E509" i="10" s="1"/>
  <c r="K492" i="4"/>
  <c r="J492" i="4"/>
  <c r="L492" i="4"/>
  <c r="M492" i="4"/>
  <c r="H492" i="4" a="1"/>
  <c r="H492" i="4" s="1"/>
  <c r="I492" i="4" a="1"/>
  <c r="I492" i="4" s="1"/>
  <c r="E491" i="4"/>
  <c r="C508" i="10" s="1"/>
  <c r="Q491" i="4"/>
  <c r="S491" i="4" a="1"/>
  <c r="S491" i="4" s="1"/>
  <c r="T491" i="4" a="1"/>
  <c r="T491" i="4" s="1"/>
  <c r="R491" i="4" a="1"/>
  <c r="R491" i="4" s="1"/>
  <c r="U491" i="4" a="1"/>
  <c r="U491" i="4" s="1"/>
  <c r="C492" i="4"/>
  <c r="B492" i="4"/>
  <c r="V492" i="4" s="1" a="1"/>
  <c r="V492" i="4" s="1"/>
  <c r="W492" i="4"/>
  <c r="A493" i="4"/>
  <c r="K505" i="10"/>
  <c r="B507" i="10"/>
  <c r="L504" i="10"/>
  <c r="X488" i="4"/>
  <c r="AJ489" i="4"/>
  <c r="H507" i="10"/>
  <c r="P493" i="4" l="1" a="1"/>
  <c r="P493" i="4" s="1"/>
  <c r="O493" i="4" a="1"/>
  <c r="O493" i="4" s="1"/>
  <c r="AG492" i="4"/>
  <c r="Y491" i="4"/>
  <c r="F508" i="10" s="1"/>
  <c r="AH493" i="4" a="1"/>
  <c r="AH493" i="4" s="1"/>
  <c r="AI493" i="4"/>
  <c r="AF493" i="4" a="1"/>
  <c r="AF493" i="4" s="1"/>
  <c r="AE493" i="4"/>
  <c r="AD493" i="4"/>
  <c r="AA493" i="4" a="1"/>
  <c r="AA493" i="4" s="1"/>
  <c r="AC493" i="4"/>
  <c r="AB493" i="4"/>
  <c r="Z493" i="4" a="1"/>
  <c r="Z493" i="4" s="1"/>
  <c r="F492" i="4" a="1"/>
  <c r="F492" i="4" s="1"/>
  <c r="D509" i="10" s="1"/>
  <c r="N493" i="4" a="1"/>
  <c r="N493" i="4" s="1"/>
  <c r="G493" i="4"/>
  <c r="E510" i="10" s="1"/>
  <c r="K493" i="4"/>
  <c r="J493" i="4"/>
  <c r="M493" i="4"/>
  <c r="L493" i="4"/>
  <c r="H493" i="4" a="1"/>
  <c r="H493" i="4" s="1"/>
  <c r="I493" i="4" a="1"/>
  <c r="I493" i="4" s="1"/>
  <c r="E492" i="4"/>
  <c r="C509" i="10" s="1"/>
  <c r="Q492" i="4"/>
  <c r="T492" i="4" a="1"/>
  <c r="T492" i="4" s="1"/>
  <c r="S492" i="4" a="1"/>
  <c r="S492" i="4" s="1"/>
  <c r="R492" i="4" a="1"/>
  <c r="R492" i="4" s="1"/>
  <c r="U492" i="4" a="1"/>
  <c r="U492" i="4" s="1"/>
  <c r="C493" i="4"/>
  <c r="B493" i="4"/>
  <c r="V493" i="4" s="1" a="1"/>
  <c r="V493" i="4" s="1"/>
  <c r="W493" i="4"/>
  <c r="A494" i="4"/>
  <c r="B508" i="10"/>
  <c r="G506" i="10"/>
  <c r="K506" i="10" s="1"/>
  <c r="L505" i="10"/>
  <c r="X489" i="4"/>
  <c r="AJ490" i="4"/>
  <c r="G507" i="10" s="1"/>
  <c r="H508" i="10"/>
  <c r="P494" i="4" l="1" a="1"/>
  <c r="P494" i="4" s="1"/>
  <c r="O494" i="4" a="1"/>
  <c r="O494" i="4" s="1"/>
  <c r="AG493" i="4"/>
  <c r="Y492" i="4"/>
  <c r="F509" i="10" s="1"/>
  <c r="AH494" i="4" a="1"/>
  <c r="AH494" i="4" s="1"/>
  <c r="Z494" i="4" a="1"/>
  <c r="Z494" i="4" s="1"/>
  <c r="AI494" i="4"/>
  <c r="AE494" i="4"/>
  <c r="AD494" i="4"/>
  <c r="AC494" i="4"/>
  <c r="AA494" i="4" a="1"/>
  <c r="AA494" i="4" s="1"/>
  <c r="AF494" i="4" a="1"/>
  <c r="AF494" i="4" s="1"/>
  <c r="AB494" i="4"/>
  <c r="F493" i="4" a="1"/>
  <c r="F493" i="4" s="1"/>
  <c r="D510" i="10" s="1"/>
  <c r="N494" i="4" a="1"/>
  <c r="N494" i="4" s="1"/>
  <c r="G494" i="4"/>
  <c r="E511" i="10" s="1"/>
  <c r="K494" i="4"/>
  <c r="J494" i="4"/>
  <c r="M494" i="4"/>
  <c r="L494" i="4"/>
  <c r="H494" i="4" a="1"/>
  <c r="H494" i="4" s="1"/>
  <c r="I494" i="4" a="1"/>
  <c r="I494" i="4" s="1"/>
  <c r="E493" i="4"/>
  <c r="C510" i="10" s="1"/>
  <c r="T493" i="4" a="1"/>
  <c r="T493" i="4" s="1"/>
  <c r="Q493" i="4"/>
  <c r="S493" i="4" a="1"/>
  <c r="S493" i="4" s="1"/>
  <c r="R493" i="4" a="1"/>
  <c r="R493" i="4" s="1"/>
  <c r="U493" i="4" a="1"/>
  <c r="U493" i="4" s="1"/>
  <c r="C494" i="4"/>
  <c r="B494" i="4"/>
  <c r="V494" i="4" s="1" a="1"/>
  <c r="V494" i="4" s="1"/>
  <c r="W494" i="4"/>
  <c r="A495" i="4"/>
  <c r="K507" i="10"/>
  <c r="B509" i="10"/>
  <c r="L506" i="10"/>
  <c r="X490" i="4"/>
  <c r="AJ491" i="4"/>
  <c r="H509" i="10"/>
  <c r="P495" i="4" l="1" a="1"/>
  <c r="P495" i="4" s="1"/>
  <c r="O495" i="4" a="1"/>
  <c r="O495" i="4" s="1"/>
  <c r="AG494" i="4"/>
  <c r="Y493" i="4"/>
  <c r="F510" i="10" s="1"/>
  <c r="AH495" i="4" a="1"/>
  <c r="AH495" i="4" s="1"/>
  <c r="AC495" i="4"/>
  <c r="AB495" i="4"/>
  <c r="AA495" i="4" a="1"/>
  <c r="AA495" i="4" s="1"/>
  <c r="Z495" i="4" a="1"/>
  <c r="Z495" i="4" s="1"/>
  <c r="AI495" i="4"/>
  <c r="AF495" i="4" a="1"/>
  <c r="AF495" i="4" s="1"/>
  <c r="AE495" i="4"/>
  <c r="AD495" i="4"/>
  <c r="F494" i="4" a="1"/>
  <c r="F494" i="4" s="1"/>
  <c r="D511" i="10" s="1"/>
  <c r="N495" i="4" a="1"/>
  <c r="N495" i="4" s="1"/>
  <c r="G495" i="4"/>
  <c r="E512" i="10" s="1"/>
  <c r="J495" i="4"/>
  <c r="K495" i="4"/>
  <c r="L495" i="4"/>
  <c r="M495" i="4"/>
  <c r="I495" i="4" a="1"/>
  <c r="I495" i="4" s="1"/>
  <c r="H495" i="4" a="1"/>
  <c r="H495" i="4" s="1"/>
  <c r="E494" i="4"/>
  <c r="C511" i="10" s="1"/>
  <c r="Q494" i="4"/>
  <c r="T494" i="4" a="1"/>
  <c r="T494" i="4" s="1"/>
  <c r="S494" i="4" a="1"/>
  <c r="S494" i="4" s="1"/>
  <c r="R494" i="4" a="1"/>
  <c r="R494" i="4" s="1"/>
  <c r="U494" i="4" a="1"/>
  <c r="U494" i="4" s="1"/>
  <c r="C495" i="4"/>
  <c r="B495" i="4"/>
  <c r="V495" i="4" s="1" a="1"/>
  <c r="V495" i="4" s="1"/>
  <c r="W495" i="4"/>
  <c r="A496" i="4"/>
  <c r="B510" i="10"/>
  <c r="G508" i="10"/>
  <c r="K508" i="10" s="1"/>
  <c r="L507" i="10"/>
  <c r="X491" i="4"/>
  <c r="AJ492" i="4"/>
  <c r="H510" i="10"/>
  <c r="P496" i="4" l="1" a="1"/>
  <c r="P496" i="4" s="1"/>
  <c r="O496" i="4" a="1"/>
  <c r="O496" i="4" s="1"/>
  <c r="AG495" i="4"/>
  <c r="Y494" i="4"/>
  <c r="F511" i="10" s="1"/>
  <c r="AH496" i="4" a="1"/>
  <c r="AH496" i="4" s="1"/>
  <c r="AF496" i="4" a="1"/>
  <c r="AF496" i="4" s="1"/>
  <c r="AE496" i="4"/>
  <c r="AD496" i="4"/>
  <c r="AC496" i="4"/>
  <c r="Z496" i="4" a="1"/>
  <c r="Z496" i="4" s="1"/>
  <c r="AI496" i="4"/>
  <c r="AB496" i="4"/>
  <c r="AA496" i="4" a="1"/>
  <c r="AA496" i="4" s="1"/>
  <c r="F495" i="4" a="1"/>
  <c r="F495" i="4" s="1"/>
  <c r="D512" i="10" s="1"/>
  <c r="N496" i="4" a="1"/>
  <c r="N496" i="4" s="1"/>
  <c r="G496" i="4"/>
  <c r="E513" i="10" s="1"/>
  <c r="J496" i="4"/>
  <c r="L496" i="4"/>
  <c r="M496" i="4"/>
  <c r="K496" i="4"/>
  <c r="I496" i="4" a="1"/>
  <c r="I496" i="4" s="1"/>
  <c r="H496" i="4" a="1"/>
  <c r="H496" i="4" s="1"/>
  <c r="E495" i="4"/>
  <c r="C512" i="10" s="1"/>
  <c r="Q495" i="4"/>
  <c r="T495" i="4" a="1"/>
  <c r="T495" i="4" s="1"/>
  <c r="S495" i="4" a="1"/>
  <c r="S495" i="4" s="1"/>
  <c r="R495" i="4" a="1"/>
  <c r="R495" i="4" s="1"/>
  <c r="U495" i="4" a="1"/>
  <c r="U495" i="4" s="1"/>
  <c r="C496" i="4"/>
  <c r="B496" i="4"/>
  <c r="V496" i="4" s="1" a="1"/>
  <c r="V496" i="4" s="1"/>
  <c r="W496" i="4"/>
  <c r="A497" i="4"/>
  <c r="B511" i="10"/>
  <c r="G509" i="10"/>
  <c r="K509" i="10" s="1"/>
  <c r="L508" i="10"/>
  <c r="X492" i="4"/>
  <c r="AJ493" i="4"/>
  <c r="G510" i="10" s="1"/>
  <c r="H511" i="10"/>
  <c r="P497" i="4" l="1" a="1"/>
  <c r="P497" i="4" s="1"/>
  <c r="O497" i="4" a="1"/>
  <c r="O497" i="4" s="1"/>
  <c r="AG496" i="4"/>
  <c r="Y495" i="4"/>
  <c r="F512" i="10" s="1"/>
  <c r="AH497" i="4" a="1"/>
  <c r="AH497" i="4" s="1"/>
  <c r="AI497" i="4"/>
  <c r="AF497" i="4" a="1"/>
  <c r="AF497" i="4" s="1"/>
  <c r="AC497" i="4"/>
  <c r="AB497" i="4"/>
  <c r="AA497" i="4" a="1"/>
  <c r="AA497" i="4" s="1"/>
  <c r="AE497" i="4"/>
  <c r="AD497" i="4"/>
  <c r="Z497" i="4" a="1"/>
  <c r="Z497" i="4" s="1"/>
  <c r="F496" i="4" a="1"/>
  <c r="F496" i="4" s="1"/>
  <c r="D513" i="10" s="1"/>
  <c r="N497" i="4" a="1"/>
  <c r="N497" i="4" s="1"/>
  <c r="G497" i="4"/>
  <c r="E514" i="10" s="1"/>
  <c r="K497" i="4"/>
  <c r="J497" i="4"/>
  <c r="L497" i="4"/>
  <c r="M497" i="4"/>
  <c r="I497" i="4" a="1"/>
  <c r="I497" i="4" s="1"/>
  <c r="H497" i="4" a="1"/>
  <c r="H497" i="4" s="1"/>
  <c r="E496" i="4"/>
  <c r="C513" i="10" s="1"/>
  <c r="Q496" i="4"/>
  <c r="S496" i="4" a="1"/>
  <c r="S496" i="4" s="1"/>
  <c r="T496" i="4" a="1"/>
  <c r="T496" i="4" s="1"/>
  <c r="R496" i="4" a="1"/>
  <c r="R496" i="4" s="1"/>
  <c r="U496" i="4" a="1"/>
  <c r="U496" i="4" s="1"/>
  <c r="C497" i="4"/>
  <c r="B497" i="4"/>
  <c r="V497" i="4" s="1" a="1"/>
  <c r="V497" i="4" s="1"/>
  <c r="W497" i="4"/>
  <c r="A498" i="4"/>
  <c r="K510" i="10"/>
  <c r="B512" i="10"/>
  <c r="L509" i="10"/>
  <c r="X493" i="4"/>
  <c r="AJ494" i="4"/>
  <c r="H512" i="10"/>
  <c r="P498" i="4" l="1" a="1"/>
  <c r="P498" i="4" s="1"/>
  <c r="O498" i="4" a="1"/>
  <c r="O498" i="4" s="1"/>
  <c r="AG497" i="4"/>
  <c r="Y496" i="4"/>
  <c r="F513" i="10" s="1"/>
  <c r="AH498" i="4" a="1"/>
  <c r="AH498" i="4" s="1"/>
  <c r="AB498" i="4"/>
  <c r="AA498" i="4" a="1"/>
  <c r="AA498" i="4" s="1"/>
  <c r="Z498" i="4" a="1"/>
  <c r="Z498" i="4" s="1"/>
  <c r="AI498" i="4"/>
  <c r="AF498" i="4" a="1"/>
  <c r="AF498" i="4" s="1"/>
  <c r="AE498" i="4"/>
  <c r="AC498" i="4"/>
  <c r="AD498" i="4"/>
  <c r="F497" i="4" a="1"/>
  <c r="F497" i="4" s="1"/>
  <c r="D514" i="10" s="1"/>
  <c r="N498" i="4" a="1"/>
  <c r="N498" i="4" s="1"/>
  <c r="G498" i="4"/>
  <c r="E515" i="10" s="1"/>
  <c r="J498" i="4"/>
  <c r="K498" i="4"/>
  <c r="L498" i="4"/>
  <c r="M498" i="4"/>
  <c r="H498" i="4" a="1"/>
  <c r="H498" i="4" s="1"/>
  <c r="I498" i="4" a="1"/>
  <c r="I498" i="4" s="1"/>
  <c r="E497" i="4"/>
  <c r="C514" i="10" s="1"/>
  <c r="Q497" i="4"/>
  <c r="T497" i="4" a="1"/>
  <c r="T497" i="4" s="1"/>
  <c r="S497" i="4" a="1"/>
  <c r="S497" i="4" s="1"/>
  <c r="R497" i="4" a="1"/>
  <c r="R497" i="4" s="1"/>
  <c r="U497" i="4" a="1"/>
  <c r="U497" i="4" s="1"/>
  <c r="C498" i="4"/>
  <c r="B498" i="4"/>
  <c r="V498" i="4" s="1" a="1"/>
  <c r="V498" i="4" s="1"/>
  <c r="W498" i="4"/>
  <c r="A499" i="4"/>
  <c r="B513" i="10"/>
  <c r="G511" i="10"/>
  <c r="K511" i="10" s="1"/>
  <c r="L510" i="10"/>
  <c r="X494" i="4"/>
  <c r="AJ495" i="4"/>
  <c r="G512" i="10" s="1"/>
  <c r="H513" i="10"/>
  <c r="B514" i="10"/>
  <c r="P499" i="4" l="1" a="1"/>
  <c r="P499" i="4" s="1"/>
  <c r="O499" i="4" a="1"/>
  <c r="O499" i="4" s="1"/>
  <c r="AG498" i="4"/>
  <c r="Y497" i="4"/>
  <c r="F514" i="10" s="1"/>
  <c r="AH499" i="4" a="1"/>
  <c r="AH499" i="4" s="1"/>
  <c r="AE499" i="4"/>
  <c r="AD499" i="4"/>
  <c r="AC499" i="4"/>
  <c r="AB499" i="4"/>
  <c r="AI499" i="4"/>
  <c r="AF499" i="4" a="1"/>
  <c r="AF499" i="4" s="1"/>
  <c r="AA499" i="4" a="1"/>
  <c r="AA499" i="4" s="1"/>
  <c r="Z499" i="4" a="1"/>
  <c r="Z499" i="4" s="1"/>
  <c r="F498" i="4" a="1"/>
  <c r="F498" i="4" s="1"/>
  <c r="D515" i="10" s="1"/>
  <c r="N499" i="4" a="1"/>
  <c r="N499" i="4" s="1"/>
  <c r="G499" i="4"/>
  <c r="E516" i="10" s="1"/>
  <c r="J499" i="4"/>
  <c r="L499" i="4"/>
  <c r="K499" i="4"/>
  <c r="M499" i="4"/>
  <c r="H499" i="4" a="1"/>
  <c r="H499" i="4" s="1"/>
  <c r="I499" i="4" a="1"/>
  <c r="I499" i="4" s="1"/>
  <c r="E498" i="4"/>
  <c r="C515" i="10" s="1"/>
  <c r="T498" i="4" a="1"/>
  <c r="T498" i="4" s="1"/>
  <c r="Q498" i="4"/>
  <c r="S498" i="4" a="1"/>
  <c r="S498" i="4" s="1"/>
  <c r="R498" i="4" a="1"/>
  <c r="R498" i="4" s="1"/>
  <c r="U498" i="4" a="1"/>
  <c r="U498" i="4" s="1"/>
  <c r="C499" i="4"/>
  <c r="B499" i="4"/>
  <c r="V499" i="4" s="1" a="1"/>
  <c r="V499" i="4" s="1"/>
  <c r="W499" i="4"/>
  <c r="A500" i="4"/>
  <c r="K512" i="10"/>
  <c r="L511" i="10"/>
  <c r="X495" i="4"/>
  <c r="AJ496" i="4"/>
  <c r="H514" i="10"/>
  <c r="P500" i="4" l="1" a="1"/>
  <c r="P500" i="4" s="1"/>
  <c r="O500" i="4" a="1"/>
  <c r="O500" i="4" s="1"/>
  <c r="AG499" i="4"/>
  <c r="Y498" i="4"/>
  <c r="F515" i="10" s="1"/>
  <c r="AH500" i="4" a="1"/>
  <c r="AH500" i="4" s="1"/>
  <c r="AI500" i="4"/>
  <c r="AF500" i="4" a="1"/>
  <c r="AF500" i="4" s="1"/>
  <c r="AE500" i="4"/>
  <c r="AB500" i="4"/>
  <c r="AA500" i="4" a="1"/>
  <c r="AA500" i="4" s="1"/>
  <c r="Z500" i="4" a="1"/>
  <c r="Z500" i="4" s="1"/>
  <c r="AD500" i="4"/>
  <c r="AC500" i="4"/>
  <c r="F499" i="4" a="1"/>
  <c r="F499" i="4" s="1"/>
  <c r="D516" i="10" s="1"/>
  <c r="N500" i="4" a="1"/>
  <c r="N500" i="4" s="1"/>
  <c r="G500" i="4"/>
  <c r="E517" i="10" s="1"/>
  <c r="J500" i="4"/>
  <c r="K500" i="4"/>
  <c r="L500" i="4"/>
  <c r="M500" i="4"/>
  <c r="I500" i="4" a="1"/>
  <c r="I500" i="4" s="1"/>
  <c r="H500" i="4" a="1"/>
  <c r="H500" i="4" s="1"/>
  <c r="E499" i="4"/>
  <c r="C516" i="10" s="1"/>
  <c r="Q499" i="4"/>
  <c r="T499" i="4" a="1"/>
  <c r="T499" i="4" s="1"/>
  <c r="S499" i="4" a="1"/>
  <c r="S499" i="4" s="1"/>
  <c r="R499" i="4" a="1"/>
  <c r="R499" i="4" s="1"/>
  <c r="U499" i="4" a="1"/>
  <c r="U499" i="4" s="1"/>
  <c r="C500" i="4"/>
  <c r="B500" i="4"/>
  <c r="V500" i="4" s="1" a="1"/>
  <c r="V500" i="4" s="1"/>
  <c r="W500" i="4"/>
  <c r="A501" i="4"/>
  <c r="B515" i="10"/>
  <c r="G513" i="10"/>
  <c r="K513" i="10" s="1"/>
  <c r="L512" i="10"/>
  <c r="X496" i="4"/>
  <c r="AJ497" i="4"/>
  <c r="G514" i="10" s="1"/>
  <c r="H515" i="10"/>
  <c r="B516" i="10"/>
  <c r="P501" i="4" l="1" a="1"/>
  <c r="P501" i="4" s="1"/>
  <c r="O501" i="4" a="1"/>
  <c r="O501" i="4" s="1"/>
  <c r="AG500" i="4"/>
  <c r="Y499" i="4"/>
  <c r="F516" i="10" s="1"/>
  <c r="AH501" i="4" a="1"/>
  <c r="AH501" i="4" s="1"/>
  <c r="AA501" i="4" a="1"/>
  <c r="AA501" i="4" s="1"/>
  <c r="Z501" i="4" a="1"/>
  <c r="Z501" i="4" s="1"/>
  <c r="AF501" i="4" a="1"/>
  <c r="AF501" i="4" s="1"/>
  <c r="AE501" i="4"/>
  <c r="AD501" i="4"/>
  <c r="AI501" i="4"/>
  <c r="AC501" i="4"/>
  <c r="AB501" i="4"/>
  <c r="F500" i="4" a="1"/>
  <c r="F500" i="4" s="1"/>
  <c r="D517" i="10" s="1"/>
  <c r="N501" i="4" a="1"/>
  <c r="N501" i="4" s="1"/>
  <c r="G501" i="4"/>
  <c r="E518" i="10" s="1"/>
  <c r="J501" i="4"/>
  <c r="K501" i="4"/>
  <c r="L501" i="4"/>
  <c r="M501" i="4"/>
  <c r="H501" i="4" a="1"/>
  <c r="H501" i="4" s="1"/>
  <c r="I501" i="4" a="1"/>
  <c r="I501" i="4" s="1"/>
  <c r="E500" i="4"/>
  <c r="C517" i="10" s="1"/>
  <c r="Q500" i="4"/>
  <c r="T500" i="4" a="1"/>
  <c r="T500" i="4" s="1"/>
  <c r="S500" i="4" a="1"/>
  <c r="S500" i="4" s="1"/>
  <c r="R500" i="4" a="1"/>
  <c r="R500" i="4" s="1"/>
  <c r="U500" i="4" a="1"/>
  <c r="U500" i="4" s="1"/>
  <c r="C501" i="4"/>
  <c r="B501" i="4"/>
  <c r="V501" i="4" s="1" a="1"/>
  <c r="V501" i="4" s="1"/>
  <c r="W501" i="4"/>
  <c r="A502" i="4"/>
  <c r="K514" i="10"/>
  <c r="L513" i="10"/>
  <c r="X497" i="4"/>
  <c r="AJ498" i="4"/>
  <c r="H516" i="10"/>
  <c r="P502" i="4" l="1" a="1"/>
  <c r="P502" i="4" s="1"/>
  <c r="O502" i="4" a="1"/>
  <c r="O502" i="4" s="1"/>
  <c r="AG501" i="4"/>
  <c r="Y500" i="4"/>
  <c r="F517" i="10" s="1"/>
  <c r="AH502" i="4" a="1"/>
  <c r="AH502" i="4" s="1"/>
  <c r="AD502" i="4"/>
  <c r="AC502" i="4"/>
  <c r="AB502" i="4"/>
  <c r="AA502" i="4" a="1"/>
  <c r="AA502" i="4" s="1"/>
  <c r="Z502" i="4" a="1"/>
  <c r="Z502" i="4" s="1"/>
  <c r="AI502" i="4"/>
  <c r="AE502" i="4"/>
  <c r="AF502" i="4" a="1"/>
  <c r="AF502" i="4" s="1"/>
  <c r="F501" i="4" a="1"/>
  <c r="F501" i="4" s="1"/>
  <c r="D518" i="10" s="1"/>
  <c r="N502" i="4" a="1"/>
  <c r="N502" i="4" s="1"/>
  <c r="G502" i="4"/>
  <c r="E519" i="10" s="1"/>
  <c r="K502" i="4"/>
  <c r="L502" i="4"/>
  <c r="M502" i="4"/>
  <c r="H502" i="4" a="1"/>
  <c r="H502" i="4" s="1"/>
  <c r="J502" i="4"/>
  <c r="I502" i="4" a="1"/>
  <c r="I502" i="4" s="1"/>
  <c r="E501" i="4"/>
  <c r="C518" i="10" s="1"/>
  <c r="Q501" i="4"/>
  <c r="T501" i="4" a="1"/>
  <c r="T501" i="4" s="1"/>
  <c r="S501" i="4" a="1"/>
  <c r="S501" i="4" s="1"/>
  <c r="R501" i="4" a="1"/>
  <c r="R501" i="4" s="1"/>
  <c r="U501" i="4" a="1"/>
  <c r="U501" i="4" s="1"/>
  <c r="C502" i="4"/>
  <c r="B502" i="4"/>
  <c r="V502" i="4" s="1" a="1"/>
  <c r="V502" i="4" s="1"/>
  <c r="W502" i="4"/>
  <c r="A503" i="4"/>
  <c r="B517" i="10"/>
  <c r="G515" i="10"/>
  <c r="K515" i="10" s="1"/>
  <c r="L514" i="10"/>
  <c r="X498" i="4"/>
  <c r="AJ499" i="4"/>
  <c r="H517" i="10"/>
  <c r="P503" i="4" l="1" a="1"/>
  <c r="P503" i="4" s="1"/>
  <c r="O503" i="4" a="1"/>
  <c r="O503" i="4" s="1"/>
  <c r="AG502" i="4"/>
  <c r="Y501" i="4"/>
  <c r="F518" i="10" s="1"/>
  <c r="AH503" i="4" a="1"/>
  <c r="AH503" i="4" s="1"/>
  <c r="AF503" i="4" a="1"/>
  <c r="AF503" i="4" s="1"/>
  <c r="AE503" i="4"/>
  <c r="AD503" i="4"/>
  <c r="AC503" i="4"/>
  <c r="Z503" i="4" a="1"/>
  <c r="Z503" i="4" s="1"/>
  <c r="AI503" i="4"/>
  <c r="AB503" i="4"/>
  <c r="AA503" i="4" a="1"/>
  <c r="AA503" i="4" s="1"/>
  <c r="F502" i="4" a="1"/>
  <c r="F502" i="4" s="1"/>
  <c r="D519" i="10" s="1"/>
  <c r="N503" i="4" a="1"/>
  <c r="N503" i="4" s="1"/>
  <c r="G503" i="4"/>
  <c r="E520" i="10" s="1"/>
  <c r="J503" i="4"/>
  <c r="K503" i="4"/>
  <c r="M503" i="4"/>
  <c r="L503" i="4"/>
  <c r="H503" i="4" a="1"/>
  <c r="H503" i="4" s="1"/>
  <c r="I503" i="4" a="1"/>
  <c r="I503" i="4" s="1"/>
  <c r="E502" i="4"/>
  <c r="C519" i="10" s="1"/>
  <c r="Q502" i="4"/>
  <c r="T502" i="4" a="1"/>
  <c r="T502" i="4" s="1"/>
  <c r="S502" i="4" a="1"/>
  <c r="S502" i="4" s="1"/>
  <c r="R502" i="4" a="1"/>
  <c r="R502" i="4" s="1"/>
  <c r="U502" i="4" a="1"/>
  <c r="U502" i="4" s="1"/>
  <c r="C503" i="4"/>
  <c r="B503" i="4"/>
  <c r="V503" i="4" s="1" a="1"/>
  <c r="V503" i="4" s="1"/>
  <c r="W503" i="4"/>
  <c r="A504" i="4"/>
  <c r="B518" i="10"/>
  <c r="G516" i="10"/>
  <c r="K516" i="10" s="1"/>
  <c r="L515" i="10"/>
  <c r="X499" i="4"/>
  <c r="AJ500" i="4"/>
  <c r="G517" i="10" s="1"/>
  <c r="H518" i="10"/>
  <c r="P504" i="4" l="1" a="1"/>
  <c r="P504" i="4" s="1"/>
  <c r="O504" i="4" a="1"/>
  <c r="O504" i="4" s="1"/>
  <c r="AG503" i="4"/>
  <c r="Y502" i="4"/>
  <c r="F519" i="10" s="1"/>
  <c r="AH504" i="4" a="1"/>
  <c r="AH504" i="4" s="1"/>
  <c r="AI504" i="4"/>
  <c r="AF504" i="4" a="1"/>
  <c r="AF504" i="4" s="1"/>
  <c r="AC504" i="4"/>
  <c r="AB504" i="4"/>
  <c r="AA504" i="4" a="1"/>
  <c r="AA504" i="4" s="1"/>
  <c r="AE504" i="4"/>
  <c r="Z504" i="4" a="1"/>
  <c r="Z504" i="4" s="1"/>
  <c r="AD504" i="4"/>
  <c r="F503" i="4" a="1"/>
  <c r="F503" i="4" s="1"/>
  <c r="D520" i="10" s="1"/>
  <c r="N504" i="4" a="1"/>
  <c r="N504" i="4" s="1"/>
  <c r="G504" i="4"/>
  <c r="E521" i="10" s="1"/>
  <c r="K504" i="4"/>
  <c r="J504" i="4"/>
  <c r="M504" i="4"/>
  <c r="L504" i="4"/>
  <c r="H504" i="4" a="1"/>
  <c r="H504" i="4" s="1"/>
  <c r="I504" i="4" a="1"/>
  <c r="I504" i="4" s="1"/>
  <c r="E503" i="4"/>
  <c r="C520" i="10" s="1"/>
  <c r="Q503" i="4"/>
  <c r="T503" i="4" a="1"/>
  <c r="T503" i="4" s="1"/>
  <c r="S503" i="4" a="1"/>
  <c r="S503" i="4" s="1"/>
  <c r="R503" i="4" a="1"/>
  <c r="R503" i="4" s="1"/>
  <c r="U503" i="4" a="1"/>
  <c r="U503" i="4" s="1"/>
  <c r="C504" i="4"/>
  <c r="B504" i="4"/>
  <c r="V504" i="4" s="1" a="1"/>
  <c r="V504" i="4" s="1"/>
  <c r="W504" i="4"/>
  <c r="A505" i="4"/>
  <c r="K517" i="10"/>
  <c r="B519" i="10"/>
  <c r="L516" i="10"/>
  <c r="X500" i="4"/>
  <c r="AJ501" i="4"/>
  <c r="H519" i="10"/>
  <c r="P505" i="4" l="1" a="1"/>
  <c r="P505" i="4" s="1"/>
  <c r="O505" i="4" a="1"/>
  <c r="O505" i="4" s="1"/>
  <c r="AG504" i="4"/>
  <c r="Y503" i="4"/>
  <c r="F520" i="10" s="1"/>
  <c r="AH505" i="4" a="1"/>
  <c r="AH505" i="4" s="1"/>
  <c r="AA505" i="4" a="1"/>
  <c r="AA505" i="4" s="1"/>
  <c r="Z505" i="4" a="1"/>
  <c r="Z505" i="4" s="1"/>
  <c r="AE505" i="4"/>
  <c r="AD505" i="4"/>
  <c r="AC505" i="4"/>
  <c r="AI505" i="4"/>
  <c r="AF505" i="4" a="1"/>
  <c r="AF505" i="4" s="1"/>
  <c r="AB505" i="4"/>
  <c r="F504" i="4" a="1"/>
  <c r="F504" i="4" s="1"/>
  <c r="D521" i="10" s="1"/>
  <c r="N505" i="4" a="1"/>
  <c r="N505" i="4" s="1"/>
  <c r="G505" i="4"/>
  <c r="E522" i="10" s="1"/>
  <c r="K505" i="4"/>
  <c r="J505" i="4"/>
  <c r="L505" i="4"/>
  <c r="M505" i="4"/>
  <c r="I505" i="4" a="1"/>
  <c r="I505" i="4" s="1"/>
  <c r="H505" i="4" a="1"/>
  <c r="H505" i="4" s="1"/>
  <c r="E504" i="4"/>
  <c r="C521" i="10" s="1"/>
  <c r="Q504" i="4"/>
  <c r="T504" i="4" a="1"/>
  <c r="T504" i="4" s="1"/>
  <c r="S504" i="4" a="1"/>
  <c r="S504" i="4" s="1"/>
  <c r="R504" i="4" a="1"/>
  <c r="R504" i="4" s="1"/>
  <c r="U504" i="4" a="1"/>
  <c r="U504" i="4" s="1"/>
  <c r="C505" i="4"/>
  <c r="B505" i="4"/>
  <c r="V505" i="4" s="1" a="1"/>
  <c r="V505" i="4" s="1"/>
  <c r="W505" i="4"/>
  <c r="A506" i="4"/>
  <c r="B520" i="10"/>
  <c r="G518" i="10"/>
  <c r="K518" i="10" s="1"/>
  <c r="L517" i="10"/>
  <c r="X501" i="4"/>
  <c r="AJ502" i="4"/>
  <c r="G519" i="10" s="1"/>
  <c r="H520" i="10"/>
  <c r="B521" i="10"/>
  <c r="P506" i="4" l="1" a="1"/>
  <c r="P506" i="4" s="1"/>
  <c r="O506" i="4" a="1"/>
  <c r="O506" i="4" s="1"/>
  <c r="AG505" i="4"/>
  <c r="Y504" i="4"/>
  <c r="F521" i="10" s="1"/>
  <c r="AH506" i="4" a="1"/>
  <c r="AH506" i="4" s="1"/>
  <c r="AD506" i="4"/>
  <c r="AC506" i="4"/>
  <c r="AB506" i="4"/>
  <c r="AA506" i="4" a="1"/>
  <c r="AA506" i="4" s="1"/>
  <c r="Z506" i="4" a="1"/>
  <c r="Z506" i="4" s="1"/>
  <c r="AI506" i="4"/>
  <c r="AE506" i="4"/>
  <c r="AF506" i="4" a="1"/>
  <c r="AF506" i="4" s="1"/>
  <c r="F505" i="4" a="1"/>
  <c r="F505" i="4" s="1"/>
  <c r="D522" i="10" s="1"/>
  <c r="N506" i="4" a="1"/>
  <c r="N506" i="4" s="1"/>
  <c r="G506" i="4"/>
  <c r="E523" i="10" s="1"/>
  <c r="J506" i="4"/>
  <c r="K506" i="4"/>
  <c r="L506" i="4"/>
  <c r="M506" i="4"/>
  <c r="I506" i="4" a="1"/>
  <c r="I506" i="4" s="1"/>
  <c r="H506" i="4" a="1"/>
  <c r="H506" i="4" s="1"/>
  <c r="E505" i="4"/>
  <c r="C522" i="10" s="1"/>
  <c r="Q505" i="4"/>
  <c r="T505" i="4" a="1"/>
  <c r="T505" i="4" s="1"/>
  <c r="S505" i="4" a="1"/>
  <c r="S505" i="4" s="1"/>
  <c r="R505" i="4" a="1"/>
  <c r="R505" i="4" s="1"/>
  <c r="U505" i="4" a="1"/>
  <c r="U505" i="4" s="1"/>
  <c r="C506" i="4"/>
  <c r="B506" i="4"/>
  <c r="V506" i="4" s="1" a="1"/>
  <c r="V506" i="4" s="1"/>
  <c r="W506" i="4"/>
  <c r="A507" i="4"/>
  <c r="K519" i="10"/>
  <c r="L518" i="10"/>
  <c r="X502" i="4"/>
  <c r="AJ503" i="4"/>
  <c r="H521" i="10"/>
  <c r="P507" i="4" l="1" a="1"/>
  <c r="P507" i="4" s="1"/>
  <c r="O507" i="4" a="1"/>
  <c r="O507" i="4" s="1"/>
  <c r="AG506" i="4"/>
  <c r="Y505" i="4"/>
  <c r="F522" i="10" s="1"/>
  <c r="AH507" i="4" a="1"/>
  <c r="AH507" i="4" s="1"/>
  <c r="AI507" i="4"/>
  <c r="AF507" i="4" a="1"/>
  <c r="AF507" i="4" s="1"/>
  <c r="AE507" i="4"/>
  <c r="AD507" i="4"/>
  <c r="AA507" i="4" a="1"/>
  <c r="AA507" i="4" s="1"/>
  <c r="Z507" i="4" a="1"/>
  <c r="Z507" i="4" s="1"/>
  <c r="AC507" i="4"/>
  <c r="AB507" i="4"/>
  <c r="F506" i="4" a="1"/>
  <c r="F506" i="4" s="1"/>
  <c r="D523" i="10" s="1"/>
  <c r="N507" i="4" a="1"/>
  <c r="N507" i="4" s="1"/>
  <c r="G507" i="4"/>
  <c r="E524" i="10" s="1"/>
  <c r="K507" i="4"/>
  <c r="J507" i="4"/>
  <c r="M507" i="4"/>
  <c r="L507" i="4"/>
  <c r="H507" i="4" a="1"/>
  <c r="H507" i="4" s="1"/>
  <c r="I507" i="4" a="1"/>
  <c r="I507" i="4" s="1"/>
  <c r="E506" i="4"/>
  <c r="C523" i="10" s="1"/>
  <c r="Q506" i="4"/>
  <c r="T506" i="4" a="1"/>
  <c r="T506" i="4" s="1"/>
  <c r="S506" i="4" a="1"/>
  <c r="S506" i="4" s="1"/>
  <c r="R506" i="4" a="1"/>
  <c r="R506" i="4" s="1"/>
  <c r="U506" i="4" a="1"/>
  <c r="U506" i="4" s="1"/>
  <c r="C507" i="4"/>
  <c r="B507" i="4"/>
  <c r="V507" i="4" s="1" a="1"/>
  <c r="V507" i="4" s="1"/>
  <c r="W507" i="4"/>
  <c r="A508" i="4"/>
  <c r="B522" i="10"/>
  <c r="G520" i="10"/>
  <c r="K520" i="10" s="1"/>
  <c r="L519" i="10"/>
  <c r="X503" i="4"/>
  <c r="AJ504" i="4"/>
  <c r="G521" i="10" s="1"/>
  <c r="H522" i="10"/>
  <c r="B523" i="10"/>
  <c r="P508" i="4" l="1" a="1"/>
  <c r="P508" i="4" s="1"/>
  <c r="O508" i="4" a="1"/>
  <c r="O508" i="4" s="1"/>
  <c r="AG507" i="4"/>
  <c r="Y506" i="4"/>
  <c r="F523" i="10" s="1"/>
  <c r="AH508" i="4" a="1"/>
  <c r="AH508" i="4" s="1"/>
  <c r="AI508" i="4"/>
  <c r="AD508" i="4"/>
  <c r="AC508" i="4"/>
  <c r="AB508" i="4"/>
  <c r="AF508" i="4" a="1"/>
  <c r="AF508" i="4" s="1"/>
  <c r="AA508" i="4" a="1"/>
  <c r="AA508" i="4" s="1"/>
  <c r="Z508" i="4" a="1"/>
  <c r="Z508" i="4" s="1"/>
  <c r="AE508" i="4"/>
  <c r="F507" i="4" a="1"/>
  <c r="F507" i="4" s="1"/>
  <c r="D524" i="10" s="1"/>
  <c r="N508" i="4" a="1"/>
  <c r="N508" i="4" s="1"/>
  <c r="G508" i="4"/>
  <c r="E525" i="10" s="1"/>
  <c r="J508" i="4"/>
  <c r="K508" i="4"/>
  <c r="M508" i="4"/>
  <c r="L508" i="4"/>
  <c r="I508" i="4" a="1"/>
  <c r="I508" i="4" s="1"/>
  <c r="H508" i="4" a="1"/>
  <c r="H508" i="4" s="1"/>
  <c r="E507" i="4"/>
  <c r="C524" i="10" s="1"/>
  <c r="Q507" i="4"/>
  <c r="T507" i="4" a="1"/>
  <c r="T507" i="4" s="1"/>
  <c r="S507" i="4" a="1"/>
  <c r="S507" i="4" s="1"/>
  <c r="R507" i="4" a="1"/>
  <c r="R507" i="4" s="1"/>
  <c r="U507" i="4" a="1"/>
  <c r="U507" i="4" s="1"/>
  <c r="C508" i="4"/>
  <c r="B508" i="4"/>
  <c r="V508" i="4" s="1" a="1"/>
  <c r="V508" i="4" s="1"/>
  <c r="W508" i="4"/>
  <c r="A509" i="4"/>
  <c r="K521" i="10"/>
  <c r="L520" i="10"/>
  <c r="X504" i="4"/>
  <c r="AJ505" i="4"/>
  <c r="H523" i="10"/>
  <c r="P509" i="4" l="1" a="1"/>
  <c r="P509" i="4" s="1"/>
  <c r="O509" i="4" a="1"/>
  <c r="O509" i="4" s="1"/>
  <c r="AG508" i="4"/>
  <c r="Y507" i="4"/>
  <c r="F524" i="10" s="1"/>
  <c r="AH509" i="4" a="1"/>
  <c r="AH509" i="4" s="1"/>
  <c r="AB509" i="4"/>
  <c r="AA509" i="4" a="1"/>
  <c r="AA509" i="4" s="1"/>
  <c r="Z509" i="4" a="1"/>
  <c r="Z509" i="4" s="1"/>
  <c r="AI509" i="4"/>
  <c r="AF509" i="4" a="1"/>
  <c r="AF509" i="4" s="1"/>
  <c r="AE509" i="4"/>
  <c r="AD509" i="4"/>
  <c r="AC509" i="4"/>
  <c r="F508" i="4" a="1"/>
  <c r="F508" i="4" s="1"/>
  <c r="D525" i="10" s="1"/>
  <c r="N509" i="4" a="1"/>
  <c r="N509" i="4" s="1"/>
  <c r="G509" i="4"/>
  <c r="E526" i="10" s="1"/>
  <c r="J509" i="4"/>
  <c r="K509" i="4"/>
  <c r="M509" i="4"/>
  <c r="L509" i="4"/>
  <c r="H509" i="4" a="1"/>
  <c r="H509" i="4" s="1"/>
  <c r="I509" i="4" a="1"/>
  <c r="I509" i="4" s="1"/>
  <c r="E508" i="4"/>
  <c r="C525" i="10" s="1"/>
  <c r="Q508" i="4"/>
  <c r="T508" i="4" a="1"/>
  <c r="T508" i="4" s="1"/>
  <c r="S508" i="4" a="1"/>
  <c r="S508" i="4" s="1"/>
  <c r="R508" i="4" a="1"/>
  <c r="R508" i="4" s="1"/>
  <c r="U508" i="4" a="1"/>
  <c r="U508" i="4" s="1"/>
  <c r="C509" i="4"/>
  <c r="B509" i="4"/>
  <c r="V509" i="4" s="1" a="1"/>
  <c r="V509" i="4" s="1"/>
  <c r="W509" i="4"/>
  <c r="A510" i="4"/>
  <c r="B524" i="10"/>
  <c r="G522" i="10"/>
  <c r="K522" i="10" s="1"/>
  <c r="L521" i="10"/>
  <c r="X505" i="4"/>
  <c r="AJ506" i="4"/>
  <c r="H524" i="10"/>
  <c r="P510" i="4" l="1" a="1"/>
  <c r="P510" i="4" s="1"/>
  <c r="O510" i="4" a="1"/>
  <c r="O510" i="4" s="1"/>
  <c r="AG509" i="4"/>
  <c r="Y508" i="4"/>
  <c r="F525" i="10" s="1"/>
  <c r="AH510" i="4" a="1"/>
  <c r="AH510" i="4" s="1"/>
  <c r="AF510" i="4" a="1"/>
  <c r="AF510" i="4" s="1"/>
  <c r="AE510" i="4"/>
  <c r="AD510" i="4"/>
  <c r="AC510" i="4"/>
  <c r="AB510" i="4"/>
  <c r="AI510" i="4"/>
  <c r="AA510" i="4" a="1"/>
  <c r="AA510" i="4" s="1"/>
  <c r="Z510" i="4" a="1"/>
  <c r="Z510" i="4" s="1"/>
  <c r="F509" i="4" a="1"/>
  <c r="F509" i="4" s="1"/>
  <c r="D526" i="10" s="1"/>
  <c r="N510" i="4" a="1"/>
  <c r="N510" i="4" s="1"/>
  <c r="G510" i="4"/>
  <c r="E527" i="10" s="1"/>
  <c r="J510" i="4"/>
  <c r="K510" i="4"/>
  <c r="L510" i="4"/>
  <c r="I510" i="4" a="1"/>
  <c r="I510" i="4" s="1"/>
  <c r="H510" i="4" a="1"/>
  <c r="H510" i="4" s="1"/>
  <c r="M510" i="4"/>
  <c r="E509" i="4"/>
  <c r="C526" i="10" s="1"/>
  <c r="Q509" i="4"/>
  <c r="T509" i="4" a="1"/>
  <c r="T509" i="4" s="1"/>
  <c r="S509" i="4" a="1"/>
  <c r="S509" i="4" s="1"/>
  <c r="R509" i="4" a="1"/>
  <c r="R509" i="4" s="1"/>
  <c r="U509" i="4" a="1"/>
  <c r="U509" i="4" s="1"/>
  <c r="C510" i="4"/>
  <c r="B510" i="4"/>
  <c r="V510" i="4" s="1" a="1"/>
  <c r="V510" i="4" s="1"/>
  <c r="W510" i="4"/>
  <c r="A511" i="4"/>
  <c r="B525" i="10"/>
  <c r="G523" i="10"/>
  <c r="K523" i="10" s="1"/>
  <c r="L522" i="10"/>
  <c r="X506" i="4"/>
  <c r="AJ507" i="4"/>
  <c r="G524" i="10" s="1"/>
  <c r="H525" i="10"/>
  <c r="P511" i="4" l="1" a="1"/>
  <c r="P511" i="4" s="1"/>
  <c r="O511" i="4" a="1"/>
  <c r="O511" i="4" s="1"/>
  <c r="AG510" i="4"/>
  <c r="Y509" i="4"/>
  <c r="F526" i="10" s="1"/>
  <c r="AH511" i="4" a="1"/>
  <c r="AH511" i="4" s="1"/>
  <c r="AI511" i="4"/>
  <c r="AF511" i="4" a="1"/>
  <c r="AF511" i="4" s="1"/>
  <c r="AC511" i="4"/>
  <c r="AB511" i="4"/>
  <c r="AA511" i="4" a="1"/>
  <c r="AA511" i="4" s="1"/>
  <c r="AE511" i="4"/>
  <c r="AD511" i="4"/>
  <c r="Z511" i="4" a="1"/>
  <c r="Z511" i="4" s="1"/>
  <c r="F510" i="4" a="1"/>
  <c r="F510" i="4" s="1"/>
  <c r="D527" i="10" s="1"/>
  <c r="N511" i="4" a="1"/>
  <c r="N511" i="4" s="1"/>
  <c r="G511" i="4"/>
  <c r="E528" i="10" s="1"/>
  <c r="J511" i="4"/>
  <c r="L511" i="4"/>
  <c r="M511" i="4"/>
  <c r="K511" i="4"/>
  <c r="I511" i="4" a="1"/>
  <c r="I511" i="4" s="1"/>
  <c r="H511" i="4" a="1"/>
  <c r="H511" i="4" s="1"/>
  <c r="E510" i="4"/>
  <c r="C527" i="10" s="1"/>
  <c r="Q510" i="4"/>
  <c r="T510" i="4" a="1"/>
  <c r="T510" i="4" s="1"/>
  <c r="S510" i="4" a="1"/>
  <c r="S510" i="4" s="1"/>
  <c r="R510" i="4" a="1"/>
  <c r="R510" i="4" s="1"/>
  <c r="U510" i="4" a="1"/>
  <c r="U510" i="4" s="1"/>
  <c r="C511" i="4"/>
  <c r="B511" i="4"/>
  <c r="V511" i="4" s="1" a="1"/>
  <c r="V511" i="4" s="1"/>
  <c r="W511" i="4"/>
  <c r="A512" i="4"/>
  <c r="K524" i="10"/>
  <c r="B526" i="10"/>
  <c r="L523" i="10"/>
  <c r="X507" i="4"/>
  <c r="AJ508" i="4"/>
  <c r="H526" i="10"/>
  <c r="P512" i="4" l="1" a="1"/>
  <c r="P512" i="4" s="1"/>
  <c r="O512" i="4" a="1"/>
  <c r="O512" i="4" s="1"/>
  <c r="AG511" i="4"/>
  <c r="Y510" i="4"/>
  <c r="F527" i="10" s="1"/>
  <c r="AH512" i="4" a="1"/>
  <c r="AH512" i="4" s="1"/>
  <c r="AB512" i="4"/>
  <c r="AA512" i="4" a="1"/>
  <c r="AA512" i="4" s="1"/>
  <c r="Z512" i="4" a="1"/>
  <c r="Z512" i="4" s="1"/>
  <c r="AI512" i="4"/>
  <c r="AF512" i="4" a="1"/>
  <c r="AF512" i="4" s="1"/>
  <c r="AE512" i="4"/>
  <c r="AD512" i="4"/>
  <c r="AC512" i="4"/>
  <c r="F511" i="4" a="1"/>
  <c r="F511" i="4" s="1"/>
  <c r="D528" i="10" s="1"/>
  <c r="N512" i="4" a="1"/>
  <c r="N512" i="4" s="1"/>
  <c r="G512" i="4"/>
  <c r="E529" i="10" s="1"/>
  <c r="J512" i="4"/>
  <c r="K512" i="4"/>
  <c r="L512" i="4"/>
  <c r="M512" i="4"/>
  <c r="H512" i="4" a="1"/>
  <c r="H512" i="4" s="1"/>
  <c r="I512" i="4" a="1"/>
  <c r="I512" i="4" s="1"/>
  <c r="E511" i="4"/>
  <c r="C528" i="10" s="1"/>
  <c r="T511" i="4" a="1"/>
  <c r="T511" i="4" s="1"/>
  <c r="S511" i="4" a="1"/>
  <c r="S511" i="4" s="1"/>
  <c r="Q511" i="4"/>
  <c r="R511" i="4" a="1"/>
  <c r="R511" i="4" s="1"/>
  <c r="U511" i="4" a="1"/>
  <c r="U511" i="4" s="1"/>
  <c r="C512" i="4"/>
  <c r="B512" i="4"/>
  <c r="V512" i="4" s="1" a="1"/>
  <c r="V512" i="4" s="1"/>
  <c r="W512" i="4"/>
  <c r="A513" i="4"/>
  <c r="B527" i="10"/>
  <c r="G525" i="10"/>
  <c r="K525" i="10" s="1"/>
  <c r="L524" i="10"/>
  <c r="X508" i="4"/>
  <c r="AJ509" i="4"/>
  <c r="G526" i="10" s="1"/>
  <c r="H527" i="10"/>
  <c r="P513" i="4" l="1" a="1"/>
  <c r="P513" i="4" s="1"/>
  <c r="O513" i="4" a="1"/>
  <c r="O513" i="4" s="1"/>
  <c r="AG512" i="4"/>
  <c r="Y511" i="4"/>
  <c r="F528" i="10" s="1"/>
  <c r="AH513" i="4" a="1"/>
  <c r="AH513" i="4" s="1"/>
  <c r="AF513" i="4" a="1"/>
  <c r="AF513" i="4" s="1"/>
  <c r="AE513" i="4"/>
  <c r="AD513" i="4"/>
  <c r="AC513" i="4"/>
  <c r="AB513" i="4"/>
  <c r="AI513" i="4"/>
  <c r="AA513" i="4" a="1"/>
  <c r="AA513" i="4" s="1"/>
  <c r="Z513" i="4" a="1"/>
  <c r="Z513" i="4" s="1"/>
  <c r="F512" i="4" a="1"/>
  <c r="F512" i="4" s="1"/>
  <c r="D529" i="10" s="1"/>
  <c r="N513" i="4" a="1"/>
  <c r="N513" i="4" s="1"/>
  <c r="G513" i="4"/>
  <c r="E530" i="10" s="1"/>
  <c r="J513" i="4"/>
  <c r="K513" i="4"/>
  <c r="L513" i="4"/>
  <c r="M513" i="4"/>
  <c r="H513" i="4" a="1"/>
  <c r="H513" i="4" s="1"/>
  <c r="I513" i="4" a="1"/>
  <c r="I513" i="4" s="1"/>
  <c r="E512" i="4"/>
  <c r="C529" i="10" s="1"/>
  <c r="Q512" i="4"/>
  <c r="T512" i="4" a="1"/>
  <c r="T512" i="4" s="1"/>
  <c r="S512" i="4" a="1"/>
  <c r="S512" i="4" s="1"/>
  <c r="R512" i="4" a="1"/>
  <c r="R512" i="4" s="1"/>
  <c r="U512" i="4" a="1"/>
  <c r="U512" i="4" s="1"/>
  <c r="C513" i="4"/>
  <c r="B513" i="4"/>
  <c r="V513" i="4" s="1" a="1"/>
  <c r="V513" i="4" s="1"/>
  <c r="W513" i="4"/>
  <c r="A514" i="4"/>
  <c r="K526" i="10"/>
  <c r="B528" i="10"/>
  <c r="L525" i="10"/>
  <c r="X509" i="4"/>
  <c r="AJ510" i="4"/>
  <c r="H528" i="10"/>
  <c r="P514" i="4" l="1" a="1"/>
  <c r="P514" i="4" s="1"/>
  <c r="O514" i="4" a="1"/>
  <c r="O514" i="4" s="1"/>
  <c r="AG513" i="4"/>
  <c r="Y512" i="4"/>
  <c r="F529" i="10" s="1"/>
  <c r="AH514" i="4" a="1"/>
  <c r="AH514" i="4" s="1"/>
  <c r="AI514" i="4"/>
  <c r="AF514" i="4" a="1"/>
  <c r="AF514" i="4" s="1"/>
  <c r="AE514" i="4"/>
  <c r="AB514" i="4"/>
  <c r="AA514" i="4" a="1"/>
  <c r="AA514" i="4" s="1"/>
  <c r="Z514" i="4" a="1"/>
  <c r="Z514" i="4" s="1"/>
  <c r="AD514" i="4"/>
  <c r="AC514" i="4"/>
  <c r="F513" i="4" a="1"/>
  <c r="F513" i="4" s="1"/>
  <c r="D530" i="10" s="1"/>
  <c r="N514" i="4" a="1"/>
  <c r="N514" i="4" s="1"/>
  <c r="G514" i="4"/>
  <c r="E531" i="10" s="1"/>
  <c r="J514" i="4"/>
  <c r="K514" i="4"/>
  <c r="L514" i="4"/>
  <c r="M514" i="4"/>
  <c r="H514" i="4" a="1"/>
  <c r="H514" i="4" s="1"/>
  <c r="I514" i="4" a="1"/>
  <c r="I514" i="4" s="1"/>
  <c r="E513" i="4"/>
  <c r="C530" i="10" s="1"/>
  <c r="R513" i="4" a="1"/>
  <c r="R513" i="4" s="1"/>
  <c r="Q513" i="4"/>
  <c r="T513" i="4" a="1"/>
  <c r="T513" i="4" s="1"/>
  <c r="S513" i="4" a="1"/>
  <c r="S513" i="4" s="1"/>
  <c r="U513" i="4" a="1"/>
  <c r="U513" i="4" s="1"/>
  <c r="C514" i="4"/>
  <c r="B514" i="4"/>
  <c r="V514" i="4" s="1" a="1"/>
  <c r="V514" i="4" s="1"/>
  <c r="W514" i="4"/>
  <c r="A515" i="4"/>
  <c r="B529" i="10"/>
  <c r="G527" i="10"/>
  <c r="K527" i="10" s="1"/>
  <c r="L526" i="10"/>
  <c r="X510" i="4"/>
  <c r="AJ511" i="4"/>
  <c r="G528" i="10" s="1"/>
  <c r="H529" i="10"/>
  <c r="P515" i="4" l="1" a="1"/>
  <c r="P515" i="4" s="1"/>
  <c r="O515" i="4" a="1"/>
  <c r="O515" i="4" s="1"/>
  <c r="AG514" i="4"/>
  <c r="Y513" i="4"/>
  <c r="F530" i="10" s="1"/>
  <c r="AH515" i="4" a="1"/>
  <c r="AH515" i="4" s="1"/>
  <c r="Z515" i="4" a="1"/>
  <c r="Z515" i="4" s="1"/>
  <c r="AE515" i="4"/>
  <c r="AD515" i="4"/>
  <c r="AC515" i="4"/>
  <c r="AA515" i="4" a="1"/>
  <c r="AA515" i="4" s="1"/>
  <c r="AI515" i="4"/>
  <c r="AF515" i="4" a="1"/>
  <c r="AF515" i="4" s="1"/>
  <c r="AB515" i="4"/>
  <c r="F514" i="4" a="1"/>
  <c r="F514" i="4" s="1"/>
  <c r="D531" i="10" s="1"/>
  <c r="N515" i="4" a="1"/>
  <c r="N515" i="4" s="1"/>
  <c r="J515" i="4"/>
  <c r="G515" i="4"/>
  <c r="E532" i="10" s="1"/>
  <c r="K515" i="4"/>
  <c r="L515" i="4"/>
  <c r="M515" i="4"/>
  <c r="I515" i="4" a="1"/>
  <c r="I515" i="4" s="1"/>
  <c r="H515" i="4" a="1"/>
  <c r="H515" i="4" s="1"/>
  <c r="E514" i="4"/>
  <c r="C531" i="10" s="1"/>
  <c r="Q514" i="4"/>
  <c r="T514" i="4" a="1"/>
  <c r="T514" i="4" s="1"/>
  <c r="S514" i="4" a="1"/>
  <c r="S514" i="4" s="1"/>
  <c r="R514" i="4" a="1"/>
  <c r="R514" i="4" s="1"/>
  <c r="U514" i="4" a="1"/>
  <c r="U514" i="4" s="1"/>
  <c r="C515" i="4"/>
  <c r="B515" i="4"/>
  <c r="V515" i="4" s="1" a="1"/>
  <c r="V515" i="4" s="1"/>
  <c r="W515" i="4"/>
  <c r="A516" i="4"/>
  <c r="K528" i="10"/>
  <c r="B530" i="10"/>
  <c r="L527" i="10"/>
  <c r="X511" i="4"/>
  <c r="AJ512" i="4"/>
  <c r="H530" i="10"/>
  <c r="P516" i="4" l="1" a="1"/>
  <c r="P516" i="4" s="1"/>
  <c r="O516" i="4" a="1"/>
  <c r="O516" i="4" s="1"/>
  <c r="AG515" i="4"/>
  <c r="Y514" i="4"/>
  <c r="F531" i="10" s="1"/>
  <c r="AH516" i="4" a="1"/>
  <c r="AH516" i="4" s="1"/>
  <c r="AD516" i="4"/>
  <c r="AC516" i="4"/>
  <c r="AB516" i="4"/>
  <c r="AA516" i="4" a="1"/>
  <c r="AA516" i="4" s="1"/>
  <c r="Z516" i="4" a="1"/>
  <c r="Z516" i="4" s="1"/>
  <c r="AI516" i="4"/>
  <c r="AF516" i="4" a="1"/>
  <c r="AF516" i="4" s="1"/>
  <c r="AE516" i="4"/>
  <c r="F515" i="4" a="1"/>
  <c r="F515" i="4" s="1"/>
  <c r="D532" i="10" s="1"/>
  <c r="N516" i="4" a="1"/>
  <c r="N516" i="4" s="1"/>
  <c r="G516" i="4"/>
  <c r="E533" i="10" s="1"/>
  <c r="J516" i="4"/>
  <c r="K516" i="4"/>
  <c r="L516" i="4"/>
  <c r="M516" i="4"/>
  <c r="I516" i="4" a="1"/>
  <c r="I516" i="4" s="1"/>
  <c r="H516" i="4" a="1"/>
  <c r="H516" i="4" s="1"/>
  <c r="E515" i="4"/>
  <c r="C532" i="10" s="1"/>
  <c r="Q515" i="4"/>
  <c r="T515" i="4" a="1"/>
  <c r="T515" i="4" s="1"/>
  <c r="S515" i="4" a="1"/>
  <c r="S515" i="4" s="1"/>
  <c r="R515" i="4" a="1"/>
  <c r="R515" i="4" s="1"/>
  <c r="U515" i="4" a="1"/>
  <c r="U515" i="4" s="1"/>
  <c r="C516" i="4"/>
  <c r="B516" i="4"/>
  <c r="V516" i="4" s="1" a="1"/>
  <c r="V516" i="4" s="1"/>
  <c r="W516" i="4"/>
  <c r="A517" i="4"/>
  <c r="B531" i="10"/>
  <c r="G529" i="10"/>
  <c r="K529" i="10" s="1"/>
  <c r="L528" i="10"/>
  <c r="X512" i="4"/>
  <c r="AJ513" i="4"/>
  <c r="H531" i="10"/>
  <c r="P517" i="4" l="1" a="1"/>
  <c r="P517" i="4" s="1"/>
  <c r="O517" i="4" a="1"/>
  <c r="O517" i="4" s="1"/>
  <c r="AG516" i="4"/>
  <c r="Y515" i="4"/>
  <c r="F532" i="10" s="1"/>
  <c r="AH517" i="4" a="1"/>
  <c r="AH517" i="4" s="1"/>
  <c r="AF517" i="4" a="1"/>
  <c r="AF517" i="4" s="1"/>
  <c r="AE517" i="4"/>
  <c r="AD517" i="4"/>
  <c r="AC517" i="4"/>
  <c r="AB517" i="4"/>
  <c r="Z517" i="4" a="1"/>
  <c r="Z517" i="4" s="1"/>
  <c r="AI517" i="4"/>
  <c r="AA517" i="4" a="1"/>
  <c r="AA517" i="4" s="1"/>
  <c r="F516" i="4" a="1"/>
  <c r="F516" i="4" s="1"/>
  <c r="D533" i="10" s="1"/>
  <c r="N517" i="4" a="1"/>
  <c r="N517" i="4" s="1"/>
  <c r="J517" i="4"/>
  <c r="G517" i="4"/>
  <c r="E534" i="10" s="1"/>
  <c r="K517" i="4"/>
  <c r="L517" i="4"/>
  <c r="M517" i="4"/>
  <c r="I517" i="4" a="1"/>
  <c r="I517" i="4" s="1"/>
  <c r="H517" i="4" a="1"/>
  <c r="H517" i="4" s="1"/>
  <c r="E516" i="4"/>
  <c r="C533" i="10" s="1"/>
  <c r="T516" i="4" a="1"/>
  <c r="T516" i="4" s="1"/>
  <c r="Q516" i="4"/>
  <c r="S516" i="4" a="1"/>
  <c r="S516" i="4" s="1"/>
  <c r="R516" i="4" a="1"/>
  <c r="R516" i="4" s="1"/>
  <c r="U516" i="4" a="1"/>
  <c r="U516" i="4" s="1"/>
  <c r="C517" i="4"/>
  <c r="B517" i="4"/>
  <c r="V517" i="4" s="1" a="1"/>
  <c r="V517" i="4" s="1"/>
  <c r="W517" i="4"/>
  <c r="A518" i="4"/>
  <c r="B532" i="10"/>
  <c r="G530" i="10"/>
  <c r="K530" i="10" s="1"/>
  <c r="L529" i="10"/>
  <c r="X513" i="4"/>
  <c r="AJ514" i="4"/>
  <c r="G531" i="10" s="1"/>
  <c r="H532" i="10"/>
  <c r="P518" i="4" l="1" a="1"/>
  <c r="P518" i="4" s="1"/>
  <c r="O518" i="4" a="1"/>
  <c r="O518" i="4" s="1"/>
  <c r="AG517" i="4"/>
  <c r="Y516" i="4"/>
  <c r="F533" i="10" s="1"/>
  <c r="AH518" i="4" a="1"/>
  <c r="AH518" i="4" s="1"/>
  <c r="AI518" i="4"/>
  <c r="AF518" i="4" a="1"/>
  <c r="AF518" i="4" s="1"/>
  <c r="AC518" i="4"/>
  <c r="AB518" i="4"/>
  <c r="AA518" i="4" a="1"/>
  <c r="AA518" i="4" s="1"/>
  <c r="AE518" i="4"/>
  <c r="AD518" i="4"/>
  <c r="Z518" i="4" a="1"/>
  <c r="Z518" i="4" s="1"/>
  <c r="F517" i="4" a="1"/>
  <c r="F517" i="4" s="1"/>
  <c r="D534" i="10" s="1"/>
  <c r="N518" i="4" a="1"/>
  <c r="N518" i="4" s="1"/>
  <c r="G518" i="4"/>
  <c r="E535" i="10" s="1"/>
  <c r="K518" i="4"/>
  <c r="L518" i="4"/>
  <c r="M518" i="4"/>
  <c r="J518" i="4"/>
  <c r="I518" i="4" a="1"/>
  <c r="I518" i="4" s="1"/>
  <c r="H518" i="4" a="1"/>
  <c r="H518" i="4" s="1"/>
  <c r="E517" i="4"/>
  <c r="C534" i="10" s="1"/>
  <c r="S517" i="4" a="1"/>
  <c r="S517" i="4" s="1"/>
  <c r="R517" i="4" a="1"/>
  <c r="R517" i="4" s="1"/>
  <c r="Q517" i="4"/>
  <c r="T517" i="4" a="1"/>
  <c r="T517" i="4" s="1"/>
  <c r="U517" i="4" a="1"/>
  <c r="U517" i="4" s="1"/>
  <c r="C518" i="4"/>
  <c r="B518" i="4"/>
  <c r="V518" i="4" s="1" a="1"/>
  <c r="V518" i="4" s="1"/>
  <c r="W518" i="4"/>
  <c r="A519" i="4"/>
  <c r="K531" i="10"/>
  <c r="B533" i="10"/>
  <c r="L530" i="10"/>
  <c r="X514" i="4"/>
  <c r="AJ515" i="4"/>
  <c r="H533" i="10"/>
  <c r="P519" i="4" l="1" a="1"/>
  <c r="P519" i="4" s="1"/>
  <c r="O519" i="4" a="1"/>
  <c r="O519" i="4" s="1"/>
  <c r="AG518" i="4"/>
  <c r="Y517" i="4"/>
  <c r="F534" i="10" s="1"/>
  <c r="AH519" i="4" a="1"/>
  <c r="AH519" i="4" s="1"/>
  <c r="AB519" i="4"/>
  <c r="AA519" i="4" a="1"/>
  <c r="AA519" i="4" s="1"/>
  <c r="Z519" i="4" a="1"/>
  <c r="Z519" i="4" s="1"/>
  <c r="AF519" i="4" a="1"/>
  <c r="AF519" i="4" s="1"/>
  <c r="AE519" i="4"/>
  <c r="AC519" i="4"/>
  <c r="AI519" i="4"/>
  <c r="AD519" i="4"/>
  <c r="F518" i="4" a="1"/>
  <c r="F518" i="4" s="1"/>
  <c r="D535" i="10" s="1"/>
  <c r="N519" i="4" a="1"/>
  <c r="N519" i="4" s="1"/>
  <c r="G519" i="4"/>
  <c r="E536" i="10" s="1"/>
  <c r="K519" i="4"/>
  <c r="J519" i="4"/>
  <c r="L519" i="4"/>
  <c r="M519" i="4"/>
  <c r="H519" i="4" a="1"/>
  <c r="H519" i="4" s="1"/>
  <c r="I519" i="4" a="1"/>
  <c r="I519" i="4" s="1"/>
  <c r="E518" i="4"/>
  <c r="C535" i="10" s="1"/>
  <c r="Q518" i="4"/>
  <c r="T518" i="4" a="1"/>
  <c r="T518" i="4" s="1"/>
  <c r="S518" i="4" a="1"/>
  <c r="S518" i="4" s="1"/>
  <c r="R518" i="4" a="1"/>
  <c r="R518" i="4" s="1"/>
  <c r="U518" i="4" a="1"/>
  <c r="U518" i="4" s="1"/>
  <c r="C519" i="4"/>
  <c r="B519" i="4"/>
  <c r="V519" i="4" s="1" a="1"/>
  <c r="V519" i="4" s="1"/>
  <c r="W519" i="4"/>
  <c r="A520" i="4"/>
  <c r="B534" i="10"/>
  <c r="G532" i="10"/>
  <c r="K532" i="10" s="1"/>
  <c r="L531" i="10"/>
  <c r="X515" i="4"/>
  <c r="AJ516" i="4"/>
  <c r="G533" i="10" s="1"/>
  <c r="H534" i="10"/>
  <c r="B535" i="10"/>
  <c r="P520" i="4" l="1" a="1"/>
  <c r="P520" i="4" s="1"/>
  <c r="O520" i="4" a="1"/>
  <c r="O520" i="4" s="1"/>
  <c r="AG519" i="4"/>
  <c r="Y518" i="4"/>
  <c r="F535" i="10" s="1"/>
  <c r="AH520" i="4" a="1"/>
  <c r="AH520" i="4" s="1"/>
  <c r="AE520" i="4"/>
  <c r="AD520" i="4"/>
  <c r="AC520" i="4"/>
  <c r="AB520" i="4"/>
  <c r="AA520" i="4" a="1"/>
  <c r="AA520" i="4" s="1"/>
  <c r="AI520" i="4"/>
  <c r="AF520" i="4" a="1"/>
  <c r="AF520" i="4" s="1"/>
  <c r="Z520" i="4" a="1"/>
  <c r="Z520" i="4" s="1"/>
  <c r="F519" i="4" a="1"/>
  <c r="F519" i="4" s="1"/>
  <c r="D536" i="10" s="1"/>
  <c r="N520" i="4" a="1"/>
  <c r="N520" i="4" s="1"/>
  <c r="G520" i="4"/>
  <c r="E537" i="10" s="1"/>
  <c r="J520" i="4"/>
  <c r="K520" i="4"/>
  <c r="M520" i="4"/>
  <c r="L520" i="4"/>
  <c r="H520" i="4" a="1"/>
  <c r="H520" i="4" s="1"/>
  <c r="I520" i="4" a="1"/>
  <c r="I520" i="4" s="1"/>
  <c r="E519" i="4"/>
  <c r="C536" i="10" s="1"/>
  <c r="Q519" i="4"/>
  <c r="T519" i="4" a="1"/>
  <c r="T519" i="4" s="1"/>
  <c r="S519" i="4" a="1"/>
  <c r="S519" i="4" s="1"/>
  <c r="R519" i="4" a="1"/>
  <c r="R519" i="4" s="1"/>
  <c r="U519" i="4" a="1"/>
  <c r="U519" i="4" s="1"/>
  <c r="C520" i="4"/>
  <c r="B520" i="4"/>
  <c r="V520" i="4" s="1" a="1"/>
  <c r="V520" i="4" s="1"/>
  <c r="W520" i="4"/>
  <c r="A521" i="4"/>
  <c r="K533" i="10"/>
  <c r="L532" i="10"/>
  <c r="X516" i="4"/>
  <c r="AJ517" i="4"/>
  <c r="H535" i="10"/>
  <c r="P521" i="4" l="1" a="1"/>
  <c r="P521" i="4" s="1"/>
  <c r="O521" i="4" a="1"/>
  <c r="O521" i="4" s="1"/>
  <c r="AG520" i="4"/>
  <c r="Y519" i="4"/>
  <c r="F536" i="10" s="1"/>
  <c r="AH521" i="4" a="1"/>
  <c r="AH521" i="4" s="1"/>
  <c r="AI521" i="4"/>
  <c r="AF521" i="4" a="1"/>
  <c r="AF521" i="4" s="1"/>
  <c r="AE521" i="4"/>
  <c r="AD521" i="4"/>
  <c r="AA521" i="4" a="1"/>
  <c r="AA521" i="4" s="1"/>
  <c r="Z521" i="4" a="1"/>
  <c r="Z521" i="4" s="1"/>
  <c r="AC521" i="4"/>
  <c r="AB521" i="4"/>
  <c r="F520" i="4" a="1"/>
  <c r="F520" i="4" s="1"/>
  <c r="D537" i="10" s="1"/>
  <c r="N521" i="4" a="1"/>
  <c r="N521" i="4" s="1"/>
  <c r="G521" i="4"/>
  <c r="E538" i="10" s="1"/>
  <c r="J521" i="4"/>
  <c r="K521" i="4"/>
  <c r="M521" i="4"/>
  <c r="L521" i="4"/>
  <c r="H521" i="4" a="1"/>
  <c r="H521" i="4" s="1"/>
  <c r="I521" i="4" a="1"/>
  <c r="I521" i="4" s="1"/>
  <c r="E520" i="4"/>
  <c r="C537" i="10" s="1"/>
  <c r="Q520" i="4"/>
  <c r="S520" i="4" a="1"/>
  <c r="S520" i="4" s="1"/>
  <c r="T520" i="4" a="1"/>
  <c r="T520" i="4" s="1"/>
  <c r="R520" i="4" a="1"/>
  <c r="R520" i="4" s="1"/>
  <c r="U520" i="4" a="1"/>
  <c r="U520" i="4" s="1"/>
  <c r="C521" i="4"/>
  <c r="B521" i="4"/>
  <c r="V521" i="4" s="1" a="1"/>
  <c r="V521" i="4" s="1"/>
  <c r="W521" i="4"/>
  <c r="A522" i="4"/>
  <c r="B536" i="10"/>
  <c r="G534" i="10"/>
  <c r="K534" i="10" s="1"/>
  <c r="L533" i="10"/>
  <c r="X517" i="4"/>
  <c r="AJ518" i="4"/>
  <c r="G535" i="10" s="1"/>
  <c r="H536" i="10"/>
  <c r="B537" i="10"/>
  <c r="P522" i="4" l="1" a="1"/>
  <c r="P522" i="4" s="1"/>
  <c r="O522" i="4" a="1"/>
  <c r="O522" i="4" s="1"/>
  <c r="AG521" i="4"/>
  <c r="Y520" i="4"/>
  <c r="F537" i="10" s="1"/>
  <c r="AH522" i="4" a="1"/>
  <c r="AH522" i="4" s="1"/>
  <c r="Z522" i="4" a="1"/>
  <c r="Z522" i="4" s="1"/>
  <c r="AE522" i="4"/>
  <c r="AD522" i="4"/>
  <c r="AC522" i="4"/>
  <c r="AI522" i="4"/>
  <c r="AF522" i="4" a="1"/>
  <c r="AF522" i="4" s="1"/>
  <c r="AB522" i="4"/>
  <c r="AA522" i="4" a="1"/>
  <c r="AA522" i="4" s="1"/>
  <c r="F521" i="4" a="1"/>
  <c r="F521" i="4" s="1"/>
  <c r="D538" i="10" s="1"/>
  <c r="N522" i="4" a="1"/>
  <c r="N522" i="4" s="1"/>
  <c r="G522" i="4"/>
  <c r="E539" i="10" s="1"/>
  <c r="J522" i="4"/>
  <c r="K522" i="4"/>
  <c r="M522" i="4"/>
  <c r="L522" i="4"/>
  <c r="I522" i="4" a="1"/>
  <c r="I522" i="4" s="1"/>
  <c r="H522" i="4" a="1"/>
  <c r="H522" i="4" s="1"/>
  <c r="E521" i="4"/>
  <c r="C538" i="10" s="1"/>
  <c r="Q521" i="4"/>
  <c r="T521" i="4" a="1"/>
  <c r="T521" i="4" s="1"/>
  <c r="S521" i="4" a="1"/>
  <c r="S521" i="4" s="1"/>
  <c r="R521" i="4" a="1"/>
  <c r="R521" i="4" s="1"/>
  <c r="U521" i="4" a="1"/>
  <c r="U521" i="4" s="1"/>
  <c r="C522" i="4"/>
  <c r="B522" i="4"/>
  <c r="V522" i="4" s="1" a="1"/>
  <c r="V522" i="4" s="1"/>
  <c r="W522" i="4"/>
  <c r="A523" i="4"/>
  <c r="K535" i="10"/>
  <c r="L534" i="10"/>
  <c r="X518" i="4"/>
  <c r="AJ519" i="4"/>
  <c r="H537" i="10"/>
  <c r="P523" i="4" l="1" a="1"/>
  <c r="P523" i="4" s="1"/>
  <c r="O523" i="4" a="1"/>
  <c r="O523" i="4" s="1"/>
  <c r="AG522" i="4"/>
  <c r="Y521" i="4"/>
  <c r="F538" i="10" s="1"/>
  <c r="AH523" i="4" a="1"/>
  <c r="AH523" i="4" s="1"/>
  <c r="AD523" i="4"/>
  <c r="AC523" i="4"/>
  <c r="AB523" i="4"/>
  <c r="AA523" i="4" a="1"/>
  <c r="AA523" i="4" s="1"/>
  <c r="Z523" i="4" a="1"/>
  <c r="Z523" i="4" s="1"/>
  <c r="AI523" i="4"/>
  <c r="AE523" i="4"/>
  <c r="AF523" i="4" a="1"/>
  <c r="AF523" i="4" s="1"/>
  <c r="F522" i="4" a="1"/>
  <c r="F522" i="4" s="1"/>
  <c r="D539" i="10" s="1"/>
  <c r="N523" i="4" a="1"/>
  <c r="N523" i="4" s="1"/>
  <c r="G523" i="4"/>
  <c r="E540" i="10" s="1"/>
  <c r="J523" i="4"/>
  <c r="K523" i="4"/>
  <c r="M523" i="4"/>
  <c r="L523" i="4"/>
  <c r="I523" i="4" a="1"/>
  <c r="I523" i="4" s="1"/>
  <c r="H523" i="4" a="1"/>
  <c r="H523" i="4" s="1"/>
  <c r="E522" i="4"/>
  <c r="C539" i="10" s="1"/>
  <c r="Q522" i="4"/>
  <c r="S522" i="4" a="1"/>
  <c r="S522" i="4" s="1"/>
  <c r="T522" i="4" a="1"/>
  <c r="T522" i="4" s="1"/>
  <c r="R522" i="4" a="1"/>
  <c r="R522" i="4" s="1"/>
  <c r="U522" i="4" a="1"/>
  <c r="U522" i="4" s="1"/>
  <c r="C523" i="4"/>
  <c r="B523" i="4"/>
  <c r="V523" i="4" s="1" a="1"/>
  <c r="V523" i="4" s="1"/>
  <c r="W523" i="4"/>
  <c r="A524" i="4"/>
  <c r="B538" i="10"/>
  <c r="G536" i="10"/>
  <c r="K536" i="10" s="1"/>
  <c r="L535" i="10"/>
  <c r="X519" i="4"/>
  <c r="AJ520" i="4"/>
  <c r="H538" i="10"/>
  <c r="P524" i="4" l="1" a="1"/>
  <c r="P524" i="4" s="1"/>
  <c r="O524" i="4" a="1"/>
  <c r="O524" i="4" s="1"/>
  <c r="AG523" i="4"/>
  <c r="Y522" i="4"/>
  <c r="F539" i="10" s="1"/>
  <c r="AH524" i="4" a="1"/>
  <c r="AH524" i="4" s="1"/>
  <c r="AI524" i="4"/>
  <c r="AF524" i="4" a="1"/>
  <c r="AF524" i="4" s="1"/>
  <c r="AE524" i="4"/>
  <c r="AD524" i="4"/>
  <c r="AA524" i="4" a="1"/>
  <c r="AA524" i="4" s="1"/>
  <c r="Z524" i="4" a="1"/>
  <c r="Z524" i="4" s="1"/>
  <c r="AC524" i="4"/>
  <c r="AB524" i="4"/>
  <c r="F523" i="4" a="1"/>
  <c r="F523" i="4" s="1"/>
  <c r="D540" i="10" s="1"/>
  <c r="N524" i="4" a="1"/>
  <c r="N524" i="4" s="1"/>
  <c r="G524" i="4"/>
  <c r="E541" i="10" s="1"/>
  <c r="J524" i="4"/>
  <c r="K524" i="4"/>
  <c r="L524" i="4"/>
  <c r="M524" i="4"/>
  <c r="I524" i="4" a="1"/>
  <c r="I524" i="4" s="1"/>
  <c r="H524" i="4" a="1"/>
  <c r="H524" i="4" s="1"/>
  <c r="E523" i="4"/>
  <c r="C540" i="10" s="1"/>
  <c r="Q523" i="4"/>
  <c r="T523" i="4" a="1"/>
  <c r="T523" i="4" s="1"/>
  <c r="S523" i="4" a="1"/>
  <c r="S523" i="4" s="1"/>
  <c r="R523" i="4" a="1"/>
  <c r="R523" i="4" s="1"/>
  <c r="U523" i="4" a="1"/>
  <c r="U523" i="4" s="1"/>
  <c r="C524" i="4"/>
  <c r="B524" i="4"/>
  <c r="V524" i="4" s="1" a="1"/>
  <c r="V524" i="4" s="1"/>
  <c r="W524" i="4"/>
  <c r="A525" i="4"/>
  <c r="B539" i="10"/>
  <c r="G537" i="10"/>
  <c r="K537" i="10" s="1"/>
  <c r="L536" i="10"/>
  <c r="X520" i="4"/>
  <c r="AJ521" i="4"/>
  <c r="G538" i="10" s="1"/>
  <c r="H539" i="10"/>
  <c r="P525" i="4" l="1" a="1"/>
  <c r="P525" i="4" s="1"/>
  <c r="O525" i="4" a="1"/>
  <c r="O525" i="4" s="1"/>
  <c r="AG524" i="4"/>
  <c r="Y523" i="4"/>
  <c r="F540" i="10" s="1"/>
  <c r="AH525" i="4" a="1"/>
  <c r="AH525" i="4" s="1"/>
  <c r="Z525" i="4" a="1"/>
  <c r="Z525" i="4" s="1"/>
  <c r="AI525" i="4"/>
  <c r="AE525" i="4"/>
  <c r="AD525" i="4"/>
  <c r="AC525" i="4"/>
  <c r="AB525" i="4"/>
  <c r="AA525" i="4" a="1"/>
  <c r="AA525" i="4" s="1"/>
  <c r="AF525" i="4" a="1"/>
  <c r="AF525" i="4" s="1"/>
  <c r="F524" i="4" a="1"/>
  <c r="F524" i="4" s="1"/>
  <c r="D541" i="10" s="1"/>
  <c r="N525" i="4" a="1"/>
  <c r="N525" i="4" s="1"/>
  <c r="G525" i="4"/>
  <c r="E542" i="10" s="1"/>
  <c r="J525" i="4"/>
  <c r="M525" i="4"/>
  <c r="K525" i="4"/>
  <c r="L525" i="4"/>
  <c r="I525" i="4" a="1"/>
  <c r="I525" i="4" s="1"/>
  <c r="H525" i="4" a="1"/>
  <c r="H525" i="4" s="1"/>
  <c r="E524" i="4"/>
  <c r="C541" i="10" s="1"/>
  <c r="Q524" i="4"/>
  <c r="S524" i="4" a="1"/>
  <c r="S524" i="4" s="1"/>
  <c r="T524" i="4" a="1"/>
  <c r="T524" i="4" s="1"/>
  <c r="R524" i="4" a="1"/>
  <c r="R524" i="4" s="1"/>
  <c r="U524" i="4" a="1"/>
  <c r="U524" i="4" s="1"/>
  <c r="C525" i="4"/>
  <c r="B525" i="4"/>
  <c r="V525" i="4" s="1" a="1"/>
  <c r="V525" i="4" s="1"/>
  <c r="W525" i="4"/>
  <c r="A526" i="4"/>
  <c r="K538" i="10"/>
  <c r="B540" i="10"/>
  <c r="L537" i="10"/>
  <c r="X521" i="4"/>
  <c r="AJ522" i="4"/>
  <c r="H540" i="10"/>
  <c r="P526" i="4" l="1" a="1"/>
  <c r="P526" i="4" s="1"/>
  <c r="O526" i="4" a="1"/>
  <c r="O526" i="4" s="1"/>
  <c r="AG525" i="4"/>
  <c r="Y524" i="4"/>
  <c r="F541" i="10" s="1"/>
  <c r="AH526" i="4" a="1"/>
  <c r="AH526" i="4" s="1"/>
  <c r="AC526" i="4"/>
  <c r="AB526" i="4"/>
  <c r="AA526" i="4" a="1"/>
  <c r="AA526" i="4" s="1"/>
  <c r="Z526" i="4" a="1"/>
  <c r="Z526" i="4" s="1"/>
  <c r="AI526" i="4"/>
  <c r="AF526" i="4" a="1"/>
  <c r="AF526" i="4" s="1"/>
  <c r="AE526" i="4"/>
  <c r="AD526" i="4"/>
  <c r="F525" i="4" a="1"/>
  <c r="F525" i="4" s="1"/>
  <c r="D542" i="10" s="1"/>
  <c r="N526" i="4" a="1"/>
  <c r="N526" i="4" s="1"/>
  <c r="G526" i="4"/>
  <c r="E543" i="10" s="1"/>
  <c r="J526" i="4"/>
  <c r="L526" i="4"/>
  <c r="M526" i="4"/>
  <c r="K526" i="4"/>
  <c r="I526" i="4" a="1"/>
  <c r="I526" i="4" s="1"/>
  <c r="H526" i="4" a="1"/>
  <c r="H526" i="4" s="1"/>
  <c r="E525" i="4"/>
  <c r="C542" i="10" s="1"/>
  <c r="Q525" i="4"/>
  <c r="T525" i="4" a="1"/>
  <c r="T525" i="4" s="1"/>
  <c r="S525" i="4" a="1"/>
  <c r="S525" i="4" s="1"/>
  <c r="R525" i="4" a="1"/>
  <c r="R525" i="4" s="1"/>
  <c r="U525" i="4" a="1"/>
  <c r="U525" i="4" s="1"/>
  <c r="C526" i="4"/>
  <c r="B526" i="4"/>
  <c r="V526" i="4" s="1" a="1"/>
  <c r="V526" i="4" s="1"/>
  <c r="W526" i="4"/>
  <c r="A527" i="4"/>
  <c r="B541" i="10"/>
  <c r="G539" i="10"/>
  <c r="K539" i="10" s="1"/>
  <c r="L538" i="10"/>
  <c r="X522" i="4"/>
  <c r="AJ523" i="4"/>
  <c r="G540" i="10" s="1"/>
  <c r="H541" i="10"/>
  <c r="P527" i="4" l="1" a="1"/>
  <c r="P527" i="4" s="1"/>
  <c r="O527" i="4" a="1"/>
  <c r="O527" i="4" s="1"/>
  <c r="AG526" i="4"/>
  <c r="Y525" i="4"/>
  <c r="F542" i="10" s="1"/>
  <c r="AH527" i="4" a="1"/>
  <c r="AH527" i="4" s="1"/>
  <c r="AF527" i="4" a="1"/>
  <c r="AF527" i="4" s="1"/>
  <c r="AE527" i="4"/>
  <c r="AD527" i="4"/>
  <c r="AC527" i="4"/>
  <c r="AB527" i="4"/>
  <c r="AA527" i="4" a="1"/>
  <c r="AA527" i="4" s="1"/>
  <c r="Z527" i="4" a="1"/>
  <c r="Z527" i="4" s="1"/>
  <c r="AI527" i="4"/>
  <c r="F526" i="4" a="1"/>
  <c r="F526" i="4" s="1"/>
  <c r="D543" i="10" s="1"/>
  <c r="N527" i="4" a="1"/>
  <c r="N527" i="4" s="1"/>
  <c r="G527" i="4"/>
  <c r="E544" i="10" s="1"/>
  <c r="J527" i="4"/>
  <c r="L527" i="4"/>
  <c r="K527" i="4"/>
  <c r="M527" i="4"/>
  <c r="H527" i="4" a="1"/>
  <c r="H527" i="4" s="1"/>
  <c r="I527" i="4" a="1"/>
  <c r="I527" i="4" s="1"/>
  <c r="E526" i="4"/>
  <c r="C543" i="10" s="1"/>
  <c r="Q526" i="4"/>
  <c r="T526" i="4" a="1"/>
  <c r="T526" i="4" s="1"/>
  <c r="S526" i="4" a="1"/>
  <c r="S526" i="4" s="1"/>
  <c r="R526" i="4" a="1"/>
  <c r="R526" i="4" s="1"/>
  <c r="U526" i="4" a="1"/>
  <c r="U526" i="4" s="1"/>
  <c r="C527" i="4"/>
  <c r="B527" i="4"/>
  <c r="V527" i="4" s="1" a="1"/>
  <c r="V527" i="4" s="1"/>
  <c r="W527" i="4"/>
  <c r="A528" i="4"/>
  <c r="K540" i="10"/>
  <c r="B542" i="10"/>
  <c r="L539" i="10"/>
  <c r="X523" i="4"/>
  <c r="AJ524" i="4"/>
  <c r="H542" i="10"/>
  <c r="P528" i="4" l="1" a="1"/>
  <c r="P528" i="4" s="1"/>
  <c r="O528" i="4" a="1"/>
  <c r="O528" i="4" s="1"/>
  <c r="AG527" i="4"/>
  <c r="Y526" i="4"/>
  <c r="F543" i="10" s="1"/>
  <c r="AH528" i="4" a="1"/>
  <c r="AH528" i="4" s="1"/>
  <c r="AI528" i="4"/>
  <c r="AF528" i="4" a="1"/>
  <c r="AF528" i="4" s="1"/>
  <c r="AE528" i="4"/>
  <c r="AB528" i="4"/>
  <c r="AA528" i="4" a="1"/>
  <c r="AA528" i="4" s="1"/>
  <c r="Z528" i="4" a="1"/>
  <c r="Z528" i="4" s="1"/>
  <c r="AD528" i="4"/>
  <c r="AC528" i="4"/>
  <c r="F527" i="4" a="1"/>
  <c r="F527" i="4" s="1"/>
  <c r="D544" i="10" s="1"/>
  <c r="N528" i="4" a="1"/>
  <c r="N528" i="4" s="1"/>
  <c r="G528" i="4"/>
  <c r="E545" i="10" s="1"/>
  <c r="K528" i="4"/>
  <c r="L528" i="4"/>
  <c r="J528" i="4"/>
  <c r="M528" i="4"/>
  <c r="H528" i="4" a="1"/>
  <c r="H528" i="4" s="1"/>
  <c r="I528" i="4" a="1"/>
  <c r="I528" i="4" s="1"/>
  <c r="E527" i="4"/>
  <c r="C544" i="10" s="1"/>
  <c r="Q527" i="4"/>
  <c r="T527" i="4" a="1"/>
  <c r="T527" i="4" s="1"/>
  <c r="S527" i="4" a="1"/>
  <c r="S527" i="4" s="1"/>
  <c r="R527" i="4" a="1"/>
  <c r="R527" i="4" s="1"/>
  <c r="U527" i="4" a="1"/>
  <c r="U527" i="4" s="1"/>
  <c r="C528" i="4"/>
  <c r="B528" i="4"/>
  <c r="V528" i="4" s="1" a="1"/>
  <c r="V528" i="4" s="1"/>
  <c r="W528" i="4"/>
  <c r="A529" i="4"/>
  <c r="B543" i="10"/>
  <c r="G541" i="10"/>
  <c r="K541" i="10" s="1"/>
  <c r="L540" i="10"/>
  <c r="X524" i="4"/>
  <c r="AJ525" i="4"/>
  <c r="G542" i="10" s="1"/>
  <c r="H543" i="10"/>
  <c r="P529" i="4" l="1" a="1"/>
  <c r="P529" i="4" s="1"/>
  <c r="O529" i="4" a="1"/>
  <c r="O529" i="4" s="1"/>
  <c r="AG528" i="4"/>
  <c r="Y527" i="4"/>
  <c r="F544" i="10" s="1"/>
  <c r="AH529" i="4" a="1"/>
  <c r="AH529" i="4" s="1"/>
  <c r="Z529" i="4" a="1"/>
  <c r="Z529" i="4" s="1"/>
  <c r="AI529" i="4"/>
  <c r="AD529" i="4"/>
  <c r="AC529" i="4"/>
  <c r="AB529" i="4"/>
  <c r="AF529" i="4" a="1"/>
  <c r="AF529" i="4" s="1"/>
  <c r="AA529" i="4" a="1"/>
  <c r="AA529" i="4" s="1"/>
  <c r="AE529" i="4"/>
  <c r="F528" i="4" a="1"/>
  <c r="F528" i="4" s="1"/>
  <c r="D545" i="10" s="1"/>
  <c r="N529" i="4" a="1"/>
  <c r="N529" i="4" s="1"/>
  <c r="G529" i="4"/>
  <c r="E546" i="10" s="1"/>
  <c r="K529" i="4"/>
  <c r="L529" i="4"/>
  <c r="J529" i="4"/>
  <c r="M529" i="4"/>
  <c r="I529" i="4" a="1"/>
  <c r="I529" i="4" s="1"/>
  <c r="H529" i="4" a="1"/>
  <c r="H529" i="4" s="1"/>
  <c r="E528" i="4"/>
  <c r="C545" i="10" s="1"/>
  <c r="Q528" i="4"/>
  <c r="T528" i="4" a="1"/>
  <c r="T528" i="4" s="1"/>
  <c r="S528" i="4" a="1"/>
  <c r="S528" i="4" s="1"/>
  <c r="R528" i="4" a="1"/>
  <c r="R528" i="4" s="1"/>
  <c r="U528" i="4" a="1"/>
  <c r="U528" i="4" s="1"/>
  <c r="C529" i="4"/>
  <c r="B529" i="4"/>
  <c r="V529" i="4" s="1" a="1"/>
  <c r="V529" i="4" s="1"/>
  <c r="W529" i="4"/>
  <c r="A530" i="4"/>
  <c r="K542" i="10"/>
  <c r="B544" i="10"/>
  <c r="L541" i="10"/>
  <c r="X525" i="4"/>
  <c r="AJ526" i="4"/>
  <c r="H544" i="10"/>
  <c r="P530" i="4" l="1" a="1"/>
  <c r="P530" i="4" s="1"/>
  <c r="O530" i="4" a="1"/>
  <c r="O530" i="4" s="1"/>
  <c r="AG529" i="4"/>
  <c r="Y528" i="4"/>
  <c r="F545" i="10" s="1"/>
  <c r="AH530" i="4" a="1"/>
  <c r="AH530" i="4" s="1"/>
  <c r="AC530" i="4"/>
  <c r="AB530" i="4"/>
  <c r="AA530" i="4" a="1"/>
  <c r="AA530" i="4" s="1"/>
  <c r="Z530" i="4" a="1"/>
  <c r="Z530" i="4" s="1"/>
  <c r="AI530" i="4"/>
  <c r="AF530" i="4" a="1"/>
  <c r="AF530" i="4" s="1"/>
  <c r="AE530" i="4"/>
  <c r="AD530" i="4"/>
  <c r="F529" i="4" a="1"/>
  <c r="F529" i="4" s="1"/>
  <c r="D546" i="10" s="1"/>
  <c r="N530" i="4" a="1"/>
  <c r="N530" i="4" s="1"/>
  <c r="G530" i="4"/>
  <c r="E547" i="10" s="1"/>
  <c r="J530" i="4"/>
  <c r="K530" i="4"/>
  <c r="L530" i="4"/>
  <c r="M530" i="4"/>
  <c r="I530" i="4" a="1"/>
  <c r="I530" i="4" s="1"/>
  <c r="H530" i="4" a="1"/>
  <c r="H530" i="4" s="1"/>
  <c r="E529" i="4"/>
  <c r="C546" i="10" s="1"/>
  <c r="Q529" i="4"/>
  <c r="T529" i="4" a="1"/>
  <c r="T529" i="4" s="1"/>
  <c r="S529" i="4" a="1"/>
  <c r="S529" i="4" s="1"/>
  <c r="R529" i="4" a="1"/>
  <c r="R529" i="4" s="1"/>
  <c r="U529" i="4" a="1"/>
  <c r="U529" i="4" s="1"/>
  <c r="C530" i="4"/>
  <c r="B530" i="4"/>
  <c r="V530" i="4" s="1" a="1"/>
  <c r="V530" i="4" s="1"/>
  <c r="W530" i="4"/>
  <c r="A531" i="4"/>
  <c r="B545" i="10"/>
  <c r="G543" i="10"/>
  <c r="K543" i="10" s="1"/>
  <c r="L542" i="10"/>
  <c r="X526" i="4"/>
  <c r="AJ527" i="4"/>
  <c r="H545" i="10"/>
  <c r="P531" i="4" l="1" a="1"/>
  <c r="P531" i="4" s="1"/>
  <c r="O531" i="4" a="1"/>
  <c r="O531" i="4" s="1"/>
  <c r="AG530" i="4"/>
  <c r="Y529" i="4"/>
  <c r="F546" i="10" s="1"/>
  <c r="AH531" i="4" a="1"/>
  <c r="AH531" i="4" s="1"/>
  <c r="AF531" i="4" a="1"/>
  <c r="AF531" i="4" s="1"/>
  <c r="AE531" i="4"/>
  <c r="AD531" i="4"/>
  <c r="AC531" i="4"/>
  <c r="Z531" i="4" a="1"/>
  <c r="Z531" i="4" s="1"/>
  <c r="AI531" i="4"/>
  <c r="AB531" i="4"/>
  <c r="AA531" i="4" a="1"/>
  <c r="AA531" i="4" s="1"/>
  <c r="F530" i="4" a="1"/>
  <c r="F530" i="4" s="1"/>
  <c r="D547" i="10" s="1"/>
  <c r="N531" i="4" a="1"/>
  <c r="N531" i="4" s="1"/>
  <c r="G531" i="4"/>
  <c r="E548" i="10" s="1"/>
  <c r="J531" i="4"/>
  <c r="L531" i="4"/>
  <c r="M531" i="4"/>
  <c r="H531" i="4" a="1"/>
  <c r="H531" i="4" s="1"/>
  <c r="I531" i="4" a="1"/>
  <c r="I531" i="4" s="1"/>
  <c r="K531" i="4"/>
  <c r="E530" i="4"/>
  <c r="C547" i="10" s="1"/>
  <c r="Q530" i="4"/>
  <c r="T530" i="4" a="1"/>
  <c r="T530" i="4" s="1"/>
  <c r="S530" i="4" a="1"/>
  <c r="S530" i="4" s="1"/>
  <c r="R530" i="4" a="1"/>
  <c r="R530" i="4" s="1"/>
  <c r="U530" i="4" a="1"/>
  <c r="U530" i="4" s="1"/>
  <c r="C531" i="4"/>
  <c r="B531" i="4"/>
  <c r="V531" i="4" s="1" a="1"/>
  <c r="V531" i="4" s="1"/>
  <c r="W531" i="4"/>
  <c r="A532" i="4"/>
  <c r="B546" i="10"/>
  <c r="G544" i="10"/>
  <c r="K544" i="10" s="1"/>
  <c r="L543" i="10"/>
  <c r="X527" i="4"/>
  <c r="AJ528" i="4"/>
  <c r="G545" i="10" s="1"/>
  <c r="H546" i="10"/>
  <c r="P532" i="4" l="1" a="1"/>
  <c r="P532" i="4" s="1"/>
  <c r="O532" i="4" a="1"/>
  <c r="O532" i="4" s="1"/>
  <c r="AG531" i="4"/>
  <c r="Y530" i="4"/>
  <c r="F547" i="10" s="1"/>
  <c r="AH532" i="4" a="1"/>
  <c r="AH532" i="4" s="1"/>
  <c r="AI532" i="4"/>
  <c r="AF532" i="4" a="1"/>
  <c r="AF532" i="4" s="1"/>
  <c r="AC532" i="4"/>
  <c r="AB532" i="4"/>
  <c r="AA532" i="4" a="1"/>
  <c r="AA532" i="4" s="1"/>
  <c r="AE532" i="4"/>
  <c r="AD532" i="4"/>
  <c r="Z532" i="4" a="1"/>
  <c r="Z532" i="4" s="1"/>
  <c r="F531" i="4" a="1"/>
  <c r="F531" i="4" s="1"/>
  <c r="D548" i="10" s="1"/>
  <c r="N532" i="4" a="1"/>
  <c r="N532" i="4" s="1"/>
  <c r="G532" i="4"/>
  <c r="E549" i="10" s="1"/>
  <c r="K532" i="4"/>
  <c r="L532" i="4"/>
  <c r="M532" i="4"/>
  <c r="I532" i="4" a="1"/>
  <c r="I532" i="4" s="1"/>
  <c r="H532" i="4" a="1"/>
  <c r="H532" i="4" s="1"/>
  <c r="J532" i="4"/>
  <c r="E531" i="4"/>
  <c r="C548" i="10" s="1"/>
  <c r="Q531" i="4"/>
  <c r="T531" i="4" a="1"/>
  <c r="T531" i="4" s="1"/>
  <c r="S531" i="4" a="1"/>
  <c r="S531" i="4" s="1"/>
  <c r="R531" i="4" a="1"/>
  <c r="R531" i="4" s="1"/>
  <c r="U531" i="4" a="1"/>
  <c r="U531" i="4" s="1"/>
  <c r="C532" i="4"/>
  <c r="B532" i="4"/>
  <c r="V532" i="4" s="1" a="1"/>
  <c r="V532" i="4" s="1"/>
  <c r="W532" i="4"/>
  <c r="A533" i="4"/>
  <c r="K545" i="10"/>
  <c r="B547" i="10"/>
  <c r="L544" i="10"/>
  <c r="X528" i="4"/>
  <c r="AJ529" i="4"/>
  <c r="H547" i="10"/>
  <c r="B548" i="10"/>
  <c r="P533" i="4" l="1" a="1"/>
  <c r="P533" i="4" s="1"/>
  <c r="O533" i="4" a="1"/>
  <c r="O533" i="4" s="1"/>
  <c r="AG532" i="4"/>
  <c r="Y531" i="4"/>
  <c r="F548" i="10" s="1"/>
  <c r="AH533" i="4" a="1"/>
  <c r="AH533" i="4" s="1"/>
  <c r="AA533" i="4" a="1"/>
  <c r="AA533" i="4" s="1"/>
  <c r="Z533" i="4" a="1"/>
  <c r="Z533" i="4" s="1"/>
  <c r="AF533" i="4" a="1"/>
  <c r="AF533" i="4" s="1"/>
  <c r="AE533" i="4"/>
  <c r="AD533" i="4"/>
  <c r="AC533" i="4"/>
  <c r="AB533" i="4"/>
  <c r="AI533" i="4"/>
  <c r="F532" i="4" a="1"/>
  <c r="F532" i="4" s="1"/>
  <c r="D549" i="10" s="1"/>
  <c r="N533" i="4" a="1"/>
  <c r="N533" i="4" s="1"/>
  <c r="G533" i="4"/>
  <c r="E550" i="10" s="1"/>
  <c r="J533" i="4"/>
  <c r="M533" i="4"/>
  <c r="K533" i="4"/>
  <c r="L533" i="4"/>
  <c r="H533" i="4" a="1"/>
  <c r="H533" i="4" s="1"/>
  <c r="I533" i="4" a="1"/>
  <c r="I533" i="4" s="1"/>
  <c r="E532" i="4"/>
  <c r="C549" i="10" s="1"/>
  <c r="Q532" i="4"/>
  <c r="T532" i="4" a="1"/>
  <c r="T532" i="4" s="1"/>
  <c r="S532" i="4" a="1"/>
  <c r="S532" i="4" s="1"/>
  <c r="R532" i="4" a="1"/>
  <c r="R532" i="4" s="1"/>
  <c r="U532" i="4" a="1"/>
  <c r="U532" i="4" s="1"/>
  <c r="C533" i="4"/>
  <c r="B533" i="4"/>
  <c r="V533" i="4" s="1" a="1"/>
  <c r="V533" i="4" s="1"/>
  <c r="W533" i="4"/>
  <c r="A534" i="4"/>
  <c r="G546" i="10"/>
  <c r="K546" i="10" s="1"/>
  <c r="L545" i="10"/>
  <c r="X529" i="4"/>
  <c r="AJ530" i="4"/>
  <c r="G547" i="10" s="1"/>
  <c r="H548" i="10"/>
  <c r="B549" i="10"/>
  <c r="P534" i="4" l="1" a="1"/>
  <c r="P534" i="4" s="1"/>
  <c r="O534" i="4" a="1"/>
  <c r="O534" i="4" s="1"/>
  <c r="AG533" i="4"/>
  <c r="Y532" i="4"/>
  <c r="F549" i="10" s="1"/>
  <c r="AH534" i="4" a="1"/>
  <c r="AH534" i="4" s="1"/>
  <c r="AE534" i="4"/>
  <c r="AD534" i="4"/>
  <c r="AC534" i="4"/>
  <c r="AB534" i="4"/>
  <c r="AA534" i="4" a="1"/>
  <c r="AA534" i="4" s="1"/>
  <c r="AI534" i="4"/>
  <c r="AF534" i="4" a="1"/>
  <c r="AF534" i="4" s="1"/>
  <c r="Z534" i="4" a="1"/>
  <c r="Z534" i="4" s="1"/>
  <c r="F533" i="4" a="1"/>
  <c r="F533" i="4" s="1"/>
  <c r="D550" i="10" s="1"/>
  <c r="N534" i="4" a="1"/>
  <c r="N534" i="4" s="1"/>
  <c r="G534" i="4"/>
  <c r="E551" i="10" s="1"/>
  <c r="J534" i="4"/>
  <c r="K534" i="4"/>
  <c r="M534" i="4"/>
  <c r="L534" i="4"/>
  <c r="H534" i="4" a="1"/>
  <c r="H534" i="4" s="1"/>
  <c r="I534" i="4" a="1"/>
  <c r="I534" i="4" s="1"/>
  <c r="E533" i="4"/>
  <c r="C550" i="10" s="1"/>
  <c r="Q533" i="4"/>
  <c r="T533" i="4" a="1"/>
  <c r="T533" i="4" s="1"/>
  <c r="S533" i="4" a="1"/>
  <c r="S533" i="4" s="1"/>
  <c r="R533" i="4" a="1"/>
  <c r="R533" i="4" s="1"/>
  <c r="U533" i="4" a="1"/>
  <c r="U533" i="4" s="1"/>
  <c r="C534" i="4"/>
  <c r="B534" i="4"/>
  <c r="V534" i="4" s="1" a="1"/>
  <c r="V534" i="4" s="1"/>
  <c r="W534" i="4"/>
  <c r="A535" i="4"/>
  <c r="K547" i="10"/>
  <c r="L546" i="10"/>
  <c r="X530" i="4"/>
  <c r="AJ531" i="4"/>
  <c r="H549" i="10"/>
  <c r="P535" i="4" l="1" a="1"/>
  <c r="P535" i="4" s="1"/>
  <c r="O535" i="4" a="1"/>
  <c r="O535" i="4" s="1"/>
  <c r="AG534" i="4"/>
  <c r="Y533" i="4"/>
  <c r="F550" i="10" s="1"/>
  <c r="AH535" i="4" a="1"/>
  <c r="AH535" i="4" s="1"/>
  <c r="AI535" i="4"/>
  <c r="AF535" i="4" a="1"/>
  <c r="AF535" i="4" s="1"/>
  <c r="AE535" i="4"/>
  <c r="AB535" i="4"/>
  <c r="AA535" i="4" a="1"/>
  <c r="AA535" i="4" s="1"/>
  <c r="Z535" i="4" a="1"/>
  <c r="Z535" i="4" s="1"/>
  <c r="AD535" i="4"/>
  <c r="AC535" i="4"/>
  <c r="F534" i="4" a="1"/>
  <c r="F534" i="4" s="1"/>
  <c r="D551" i="10" s="1"/>
  <c r="N535" i="4" a="1"/>
  <c r="N535" i="4" s="1"/>
  <c r="G535" i="4"/>
  <c r="E552" i="10" s="1"/>
  <c r="J535" i="4"/>
  <c r="K535" i="4"/>
  <c r="M535" i="4"/>
  <c r="L535" i="4"/>
  <c r="I535" i="4" a="1"/>
  <c r="I535" i="4" s="1"/>
  <c r="H535" i="4" a="1"/>
  <c r="H535" i="4" s="1"/>
  <c r="E534" i="4"/>
  <c r="C551" i="10" s="1"/>
  <c r="Q534" i="4"/>
  <c r="T534" i="4" a="1"/>
  <c r="T534" i="4" s="1"/>
  <c r="R534" i="4" a="1"/>
  <c r="R534" i="4" s="1"/>
  <c r="S534" i="4" a="1"/>
  <c r="S534" i="4" s="1"/>
  <c r="U534" i="4" a="1"/>
  <c r="U534" i="4" s="1"/>
  <c r="C535" i="4"/>
  <c r="B535" i="4"/>
  <c r="V535" i="4" s="1" a="1"/>
  <c r="V535" i="4" s="1"/>
  <c r="W535" i="4"/>
  <c r="A536" i="4"/>
  <c r="B550" i="10"/>
  <c r="G548" i="10"/>
  <c r="K548" i="10" s="1"/>
  <c r="L547" i="10"/>
  <c r="X531" i="4"/>
  <c r="AJ532" i="4"/>
  <c r="G549" i="10" s="1"/>
  <c r="H550" i="10"/>
  <c r="B551" i="10"/>
  <c r="P536" i="4" l="1" a="1"/>
  <c r="P536" i="4" s="1"/>
  <c r="O536" i="4" a="1"/>
  <c r="O536" i="4" s="1"/>
  <c r="AG535" i="4"/>
  <c r="Y534" i="4"/>
  <c r="F551" i="10" s="1"/>
  <c r="AH536" i="4" a="1"/>
  <c r="AH536" i="4" s="1"/>
  <c r="AA536" i="4" a="1"/>
  <c r="AA536" i="4" s="1"/>
  <c r="Z536" i="4" a="1"/>
  <c r="Z536" i="4" s="1"/>
  <c r="AF536" i="4" a="1"/>
  <c r="AF536" i="4" s="1"/>
  <c r="AE536" i="4"/>
  <c r="AD536" i="4"/>
  <c r="AB536" i="4"/>
  <c r="AI536" i="4"/>
  <c r="AC536" i="4"/>
  <c r="F535" i="4" a="1"/>
  <c r="F535" i="4" s="1"/>
  <c r="D552" i="10" s="1"/>
  <c r="N536" i="4" a="1"/>
  <c r="N536" i="4" s="1"/>
  <c r="J536" i="4"/>
  <c r="G536" i="4"/>
  <c r="E553" i="10" s="1"/>
  <c r="K536" i="4"/>
  <c r="L536" i="4"/>
  <c r="M536" i="4"/>
  <c r="I536" i="4" a="1"/>
  <c r="I536" i="4" s="1"/>
  <c r="H536" i="4" a="1"/>
  <c r="H536" i="4" s="1"/>
  <c r="E535" i="4"/>
  <c r="C552" i="10" s="1"/>
  <c r="Q535" i="4"/>
  <c r="T535" i="4" a="1"/>
  <c r="T535" i="4" s="1"/>
  <c r="S535" i="4" a="1"/>
  <c r="S535" i="4" s="1"/>
  <c r="R535" i="4" a="1"/>
  <c r="R535" i="4" s="1"/>
  <c r="U535" i="4" a="1"/>
  <c r="U535" i="4" s="1"/>
  <c r="C536" i="4"/>
  <c r="B536" i="4"/>
  <c r="V536" i="4" s="1" a="1"/>
  <c r="V536" i="4" s="1"/>
  <c r="W536" i="4"/>
  <c r="A537" i="4"/>
  <c r="K549" i="10"/>
  <c r="L548" i="10"/>
  <c r="X532" i="4"/>
  <c r="AJ533" i="4"/>
  <c r="G550" i="10" s="1"/>
  <c r="H551" i="10"/>
  <c r="B552" i="10"/>
  <c r="P537" i="4" l="1" a="1"/>
  <c r="P537" i="4" s="1"/>
  <c r="O537" i="4" a="1"/>
  <c r="O537" i="4" s="1"/>
  <c r="AG536" i="4"/>
  <c r="Y535" i="4"/>
  <c r="F552" i="10" s="1"/>
  <c r="AH537" i="4" a="1"/>
  <c r="AH537" i="4" s="1"/>
  <c r="AE537" i="4"/>
  <c r="AD537" i="4"/>
  <c r="AC537" i="4"/>
  <c r="AB537" i="4"/>
  <c r="AA537" i="4" a="1"/>
  <c r="AA537" i="4" s="1"/>
  <c r="AI537" i="4"/>
  <c r="AF537" i="4" a="1"/>
  <c r="AF537" i="4" s="1"/>
  <c r="Z537" i="4" a="1"/>
  <c r="Z537" i="4" s="1"/>
  <c r="F536" i="4" a="1"/>
  <c r="F536" i="4" s="1"/>
  <c r="D553" i="10" s="1"/>
  <c r="N537" i="4" a="1"/>
  <c r="N537" i="4" s="1"/>
  <c r="G537" i="4"/>
  <c r="E554" i="10" s="1"/>
  <c r="J537" i="4"/>
  <c r="K537" i="4"/>
  <c r="M537" i="4"/>
  <c r="L537" i="4"/>
  <c r="H537" i="4" a="1"/>
  <c r="H537" i="4" s="1"/>
  <c r="I537" i="4" a="1"/>
  <c r="I537" i="4" s="1"/>
  <c r="E536" i="4"/>
  <c r="C553" i="10" s="1"/>
  <c r="Q536" i="4"/>
  <c r="T536" i="4" a="1"/>
  <c r="T536" i="4" s="1"/>
  <c r="S536" i="4" a="1"/>
  <c r="S536" i="4" s="1"/>
  <c r="R536" i="4" a="1"/>
  <c r="R536" i="4" s="1"/>
  <c r="U536" i="4" a="1"/>
  <c r="U536" i="4" s="1"/>
  <c r="C537" i="4"/>
  <c r="B537" i="4"/>
  <c r="V537" i="4" s="1" a="1"/>
  <c r="V537" i="4" s="1"/>
  <c r="W537" i="4"/>
  <c r="A538" i="4"/>
  <c r="K550" i="10"/>
  <c r="L549" i="10"/>
  <c r="X533" i="4"/>
  <c r="AJ534" i="4"/>
  <c r="H552" i="10"/>
  <c r="P538" i="4" l="1" a="1"/>
  <c r="P538" i="4" s="1"/>
  <c r="O538" i="4" a="1"/>
  <c r="O538" i="4" s="1"/>
  <c r="AG537" i="4"/>
  <c r="Y536" i="4"/>
  <c r="F553" i="10" s="1"/>
  <c r="AH538" i="4" a="1"/>
  <c r="AH538" i="4" s="1"/>
  <c r="AI538" i="4"/>
  <c r="AF538" i="4" a="1"/>
  <c r="AF538" i="4" s="1"/>
  <c r="AE538" i="4"/>
  <c r="AD538" i="4"/>
  <c r="AA538" i="4" a="1"/>
  <c r="AA538" i="4" s="1"/>
  <c r="Z538" i="4" a="1"/>
  <c r="Z538" i="4" s="1"/>
  <c r="AC538" i="4"/>
  <c r="AB538" i="4"/>
  <c r="F537" i="4" a="1"/>
  <c r="F537" i="4" s="1"/>
  <c r="D554" i="10" s="1"/>
  <c r="N538" i="4" a="1"/>
  <c r="N538" i="4" s="1"/>
  <c r="G538" i="4"/>
  <c r="E555" i="10" s="1"/>
  <c r="J538" i="4"/>
  <c r="K538" i="4"/>
  <c r="M538" i="4"/>
  <c r="I538" i="4" a="1"/>
  <c r="I538" i="4" s="1"/>
  <c r="L538" i="4"/>
  <c r="H538" i="4" a="1"/>
  <c r="H538" i="4" s="1"/>
  <c r="E537" i="4"/>
  <c r="C554" i="10" s="1"/>
  <c r="Q537" i="4"/>
  <c r="T537" i="4" a="1"/>
  <c r="T537" i="4" s="1"/>
  <c r="S537" i="4" a="1"/>
  <c r="S537" i="4" s="1"/>
  <c r="R537" i="4" a="1"/>
  <c r="R537" i="4" s="1"/>
  <c r="U537" i="4" a="1"/>
  <c r="U537" i="4" s="1"/>
  <c r="C538" i="4"/>
  <c r="B538" i="4"/>
  <c r="V538" i="4" s="1" a="1"/>
  <c r="V538" i="4" s="1"/>
  <c r="W538" i="4"/>
  <c r="A539" i="4"/>
  <c r="B553" i="10"/>
  <c r="G551" i="10"/>
  <c r="K551" i="10" s="1"/>
  <c r="L550" i="10"/>
  <c r="X534" i="4"/>
  <c r="AJ535" i="4"/>
  <c r="G552" i="10" s="1"/>
  <c r="H553" i="10"/>
  <c r="P539" i="4" l="1" a="1"/>
  <c r="P539" i="4" s="1"/>
  <c r="O539" i="4" a="1"/>
  <c r="O539" i="4" s="1"/>
  <c r="AG538" i="4"/>
  <c r="Y537" i="4"/>
  <c r="F554" i="10" s="1"/>
  <c r="AH539" i="4" a="1"/>
  <c r="AH539" i="4" s="1"/>
  <c r="AI539" i="4"/>
  <c r="AD539" i="4"/>
  <c r="AC539" i="4"/>
  <c r="AB539" i="4"/>
  <c r="AF539" i="4" a="1"/>
  <c r="AF539" i="4" s="1"/>
  <c r="AE539" i="4"/>
  <c r="AA539" i="4" a="1"/>
  <c r="AA539" i="4" s="1"/>
  <c r="Z539" i="4" a="1"/>
  <c r="Z539" i="4" s="1"/>
  <c r="F538" i="4" a="1"/>
  <c r="F538" i="4" s="1"/>
  <c r="D555" i="10" s="1"/>
  <c r="N539" i="4" a="1"/>
  <c r="N539" i="4" s="1"/>
  <c r="J539" i="4"/>
  <c r="G539" i="4"/>
  <c r="E556" i="10" s="1"/>
  <c r="K539" i="4"/>
  <c r="L539" i="4"/>
  <c r="M539" i="4"/>
  <c r="H539" i="4" a="1"/>
  <c r="H539" i="4" s="1"/>
  <c r="I539" i="4" a="1"/>
  <c r="I539" i="4" s="1"/>
  <c r="E538" i="4"/>
  <c r="C555" i="10" s="1"/>
  <c r="R538" i="4" a="1"/>
  <c r="R538" i="4" s="1"/>
  <c r="Q538" i="4"/>
  <c r="T538" i="4" a="1"/>
  <c r="T538" i="4" s="1"/>
  <c r="S538" i="4" a="1"/>
  <c r="S538" i="4" s="1"/>
  <c r="U538" i="4" a="1"/>
  <c r="U538" i="4" s="1"/>
  <c r="C539" i="4"/>
  <c r="B539" i="4"/>
  <c r="V539" i="4" s="1" a="1"/>
  <c r="V539" i="4" s="1"/>
  <c r="W539" i="4"/>
  <c r="A540" i="4"/>
  <c r="K552" i="10"/>
  <c r="B554" i="10"/>
  <c r="L551" i="10"/>
  <c r="X535" i="4"/>
  <c r="AJ536" i="4"/>
  <c r="H554" i="10"/>
  <c r="P540" i="4" l="1" a="1"/>
  <c r="P540" i="4" s="1"/>
  <c r="O540" i="4" a="1"/>
  <c r="O540" i="4" s="1"/>
  <c r="AG539" i="4"/>
  <c r="Y538" i="4"/>
  <c r="F555" i="10" s="1"/>
  <c r="AH540" i="4" a="1"/>
  <c r="AH540" i="4" s="1"/>
  <c r="AC540" i="4"/>
  <c r="AB540" i="4"/>
  <c r="AA540" i="4" a="1"/>
  <c r="AA540" i="4" s="1"/>
  <c r="Z540" i="4" a="1"/>
  <c r="Z540" i="4" s="1"/>
  <c r="AI540" i="4"/>
  <c r="AF540" i="4" a="1"/>
  <c r="AF540" i="4" s="1"/>
  <c r="AD540" i="4"/>
  <c r="AE540" i="4"/>
  <c r="F539" i="4" a="1"/>
  <c r="F539" i="4" s="1"/>
  <c r="D556" i="10" s="1"/>
  <c r="N540" i="4" a="1"/>
  <c r="N540" i="4" s="1"/>
  <c r="J540" i="4"/>
  <c r="G540" i="4"/>
  <c r="E557" i="10" s="1"/>
  <c r="K540" i="4"/>
  <c r="L540" i="4"/>
  <c r="M540" i="4"/>
  <c r="I540" i="4" a="1"/>
  <c r="I540" i="4" s="1"/>
  <c r="H540" i="4" a="1"/>
  <c r="H540" i="4" s="1"/>
  <c r="E539" i="4"/>
  <c r="C556" i="10" s="1"/>
  <c r="Q539" i="4"/>
  <c r="T539" i="4" a="1"/>
  <c r="T539" i="4" s="1"/>
  <c r="S539" i="4" a="1"/>
  <c r="S539" i="4" s="1"/>
  <c r="R539" i="4" a="1"/>
  <c r="R539" i="4" s="1"/>
  <c r="U539" i="4" a="1"/>
  <c r="U539" i="4" s="1"/>
  <c r="C540" i="4"/>
  <c r="B540" i="4"/>
  <c r="V540" i="4" s="1" a="1"/>
  <c r="V540" i="4" s="1"/>
  <c r="W540" i="4"/>
  <c r="A541" i="4"/>
  <c r="B555" i="10"/>
  <c r="G553" i="10"/>
  <c r="K553" i="10" s="1"/>
  <c r="L552" i="10"/>
  <c r="X536" i="4"/>
  <c r="AJ537" i="4"/>
  <c r="G554" i="10" s="1"/>
  <c r="H555" i="10"/>
  <c r="P541" i="4" l="1" a="1"/>
  <c r="P541" i="4" s="1"/>
  <c r="O541" i="4" a="1"/>
  <c r="O541" i="4" s="1"/>
  <c r="AG540" i="4"/>
  <c r="Y539" i="4"/>
  <c r="F556" i="10" s="1"/>
  <c r="AH541" i="4" a="1"/>
  <c r="AH541" i="4" s="1"/>
  <c r="AE541" i="4"/>
  <c r="AD541" i="4"/>
  <c r="AC541" i="4"/>
  <c r="AB541" i="4"/>
  <c r="Z541" i="4" a="1"/>
  <c r="Z541" i="4" s="1"/>
  <c r="AI541" i="4"/>
  <c r="AF541" i="4" a="1"/>
  <c r="AF541" i="4" s="1"/>
  <c r="AA541" i="4" a="1"/>
  <c r="AA541" i="4" s="1"/>
  <c r="F540" i="4" a="1"/>
  <c r="F540" i="4" s="1"/>
  <c r="D557" i="10" s="1"/>
  <c r="N541" i="4" a="1"/>
  <c r="N541" i="4" s="1"/>
  <c r="K541" i="4"/>
  <c r="J541" i="4"/>
  <c r="G541" i="4"/>
  <c r="E558" i="10" s="1"/>
  <c r="L541" i="4"/>
  <c r="M541" i="4"/>
  <c r="I541" i="4" a="1"/>
  <c r="I541" i="4" s="1"/>
  <c r="H541" i="4" a="1"/>
  <c r="H541" i="4" s="1"/>
  <c r="E540" i="4"/>
  <c r="C557" i="10" s="1"/>
  <c r="Q540" i="4"/>
  <c r="T540" i="4" a="1"/>
  <c r="T540" i="4" s="1"/>
  <c r="S540" i="4" a="1"/>
  <c r="S540" i="4" s="1"/>
  <c r="R540" i="4" a="1"/>
  <c r="R540" i="4" s="1"/>
  <c r="U540" i="4" a="1"/>
  <c r="U540" i="4" s="1"/>
  <c r="C541" i="4"/>
  <c r="B541" i="4"/>
  <c r="V541" i="4" s="1" a="1"/>
  <c r="V541" i="4" s="1"/>
  <c r="W541" i="4"/>
  <c r="A542" i="4"/>
  <c r="K554" i="10"/>
  <c r="B556" i="10"/>
  <c r="L553" i="10"/>
  <c r="X537" i="4"/>
  <c r="AJ538" i="4"/>
  <c r="H556" i="10"/>
  <c r="P542" i="4" l="1" a="1"/>
  <c r="P542" i="4" s="1"/>
  <c r="O542" i="4" a="1"/>
  <c r="O542" i="4" s="1"/>
  <c r="AG541" i="4"/>
  <c r="Y540" i="4"/>
  <c r="F557" i="10" s="1"/>
  <c r="AH542" i="4" a="1"/>
  <c r="AH542" i="4" s="1"/>
  <c r="AI542" i="4"/>
  <c r="AF542" i="4" a="1"/>
  <c r="AF542" i="4" s="1"/>
  <c r="AE542" i="4"/>
  <c r="AB542" i="4"/>
  <c r="AA542" i="4" a="1"/>
  <c r="AA542" i="4" s="1"/>
  <c r="Z542" i="4" a="1"/>
  <c r="Z542" i="4" s="1"/>
  <c r="AD542" i="4"/>
  <c r="AC542" i="4"/>
  <c r="F541" i="4" a="1"/>
  <c r="F541" i="4" s="1"/>
  <c r="D558" i="10" s="1"/>
  <c r="N542" i="4" a="1"/>
  <c r="N542" i="4" s="1"/>
  <c r="K542" i="4"/>
  <c r="J542" i="4"/>
  <c r="L542" i="4"/>
  <c r="G542" i="4"/>
  <c r="E559" i="10" s="1"/>
  <c r="M542" i="4"/>
  <c r="I542" i="4" a="1"/>
  <c r="I542" i="4" s="1"/>
  <c r="H542" i="4" a="1"/>
  <c r="H542" i="4" s="1"/>
  <c r="E541" i="4"/>
  <c r="C558" i="10" s="1"/>
  <c r="Q541" i="4"/>
  <c r="T541" i="4" a="1"/>
  <c r="T541" i="4" s="1"/>
  <c r="S541" i="4" a="1"/>
  <c r="S541" i="4" s="1"/>
  <c r="R541" i="4" a="1"/>
  <c r="R541" i="4" s="1"/>
  <c r="U541" i="4" a="1"/>
  <c r="U541" i="4" s="1"/>
  <c r="C542" i="4"/>
  <c r="B542" i="4"/>
  <c r="V542" i="4" s="1" a="1"/>
  <c r="V542" i="4" s="1"/>
  <c r="W542" i="4"/>
  <c r="A543" i="4"/>
  <c r="B557" i="10"/>
  <c r="G555" i="10"/>
  <c r="K555" i="10" s="1"/>
  <c r="L554" i="10"/>
  <c r="X538" i="4"/>
  <c r="AJ539" i="4"/>
  <c r="G556" i="10" s="1"/>
  <c r="H557" i="10"/>
  <c r="P543" i="4" l="1" a="1"/>
  <c r="P543" i="4" s="1"/>
  <c r="O543" i="4" a="1"/>
  <c r="O543" i="4" s="1"/>
  <c r="AG542" i="4"/>
  <c r="Y541" i="4"/>
  <c r="F558" i="10" s="1"/>
  <c r="AH543" i="4" a="1"/>
  <c r="AH543" i="4" s="1"/>
  <c r="AA543" i="4" a="1"/>
  <c r="AA543" i="4" s="1"/>
  <c r="Z543" i="4" a="1"/>
  <c r="Z543" i="4" s="1"/>
  <c r="AF543" i="4" a="1"/>
  <c r="AF543" i="4" s="1"/>
  <c r="AE543" i="4"/>
  <c r="AD543" i="4"/>
  <c r="AI543" i="4"/>
  <c r="AC543" i="4"/>
  <c r="AB543" i="4"/>
  <c r="F542" i="4" a="1"/>
  <c r="F542" i="4" s="1"/>
  <c r="D559" i="10" s="1"/>
  <c r="N543" i="4" a="1"/>
  <c r="N543" i="4" s="1"/>
  <c r="G543" i="4"/>
  <c r="E560" i="10" s="1"/>
  <c r="K543" i="4"/>
  <c r="J543" i="4"/>
  <c r="L543" i="4"/>
  <c r="M543" i="4"/>
  <c r="H543" i="4" a="1"/>
  <c r="H543" i="4" s="1"/>
  <c r="I543" i="4" a="1"/>
  <c r="I543" i="4" s="1"/>
  <c r="E542" i="4"/>
  <c r="C559" i="10" s="1"/>
  <c r="Q542" i="4"/>
  <c r="T542" i="4" a="1"/>
  <c r="T542" i="4" s="1"/>
  <c r="S542" i="4" a="1"/>
  <c r="S542" i="4" s="1"/>
  <c r="R542" i="4" a="1"/>
  <c r="R542" i="4" s="1"/>
  <c r="U542" i="4" a="1"/>
  <c r="U542" i="4" s="1"/>
  <c r="C543" i="4"/>
  <c r="B543" i="4"/>
  <c r="V543" i="4" s="1" a="1"/>
  <c r="V543" i="4" s="1"/>
  <c r="W543" i="4"/>
  <c r="A544" i="4"/>
  <c r="K556" i="10"/>
  <c r="B558" i="10"/>
  <c r="L555" i="10"/>
  <c r="X539" i="4"/>
  <c r="AJ540" i="4"/>
  <c r="H558" i="10"/>
  <c r="P544" i="4" l="1" a="1"/>
  <c r="P544" i="4" s="1"/>
  <c r="O544" i="4" a="1"/>
  <c r="O544" i="4" s="1"/>
  <c r="AG543" i="4"/>
  <c r="Y542" i="4"/>
  <c r="F559" i="10" s="1"/>
  <c r="AH544" i="4" a="1"/>
  <c r="AH544" i="4" s="1"/>
  <c r="AD544" i="4"/>
  <c r="AC544" i="4"/>
  <c r="AB544" i="4"/>
  <c r="AA544" i="4" a="1"/>
  <c r="AA544" i="4" s="1"/>
  <c r="Z544" i="4" a="1"/>
  <c r="Z544" i="4" s="1"/>
  <c r="AI544" i="4"/>
  <c r="AE544" i="4"/>
  <c r="AF544" i="4" a="1"/>
  <c r="AF544" i="4" s="1"/>
  <c r="F543" i="4" a="1"/>
  <c r="F543" i="4" s="1"/>
  <c r="D560" i="10" s="1"/>
  <c r="N544" i="4" a="1"/>
  <c r="N544" i="4" s="1"/>
  <c r="G544" i="4"/>
  <c r="E561" i="10" s="1"/>
  <c r="K544" i="4"/>
  <c r="J544" i="4"/>
  <c r="L544" i="4"/>
  <c r="M544" i="4"/>
  <c r="I544" i="4" a="1"/>
  <c r="I544" i="4" s="1"/>
  <c r="H544" i="4" a="1"/>
  <c r="H544" i="4" s="1"/>
  <c r="E543" i="4"/>
  <c r="C560" i="10" s="1"/>
  <c r="Q543" i="4"/>
  <c r="T543" i="4" a="1"/>
  <c r="T543" i="4" s="1"/>
  <c r="S543" i="4" a="1"/>
  <c r="S543" i="4" s="1"/>
  <c r="R543" i="4" a="1"/>
  <c r="R543" i="4" s="1"/>
  <c r="U543" i="4" a="1"/>
  <c r="U543" i="4" s="1"/>
  <c r="C544" i="4"/>
  <c r="B544" i="4"/>
  <c r="V544" i="4" s="1" a="1"/>
  <c r="V544" i="4" s="1"/>
  <c r="W544" i="4"/>
  <c r="A545" i="4"/>
  <c r="B559" i="10"/>
  <c r="G557" i="10"/>
  <c r="K557" i="10" s="1"/>
  <c r="L556" i="10"/>
  <c r="X540" i="4"/>
  <c r="AJ541" i="4"/>
  <c r="H559" i="10"/>
  <c r="P545" i="4" l="1" a="1"/>
  <c r="P545" i="4" s="1"/>
  <c r="O545" i="4" a="1"/>
  <c r="O545" i="4" s="1"/>
  <c r="AG544" i="4"/>
  <c r="Y543" i="4"/>
  <c r="F560" i="10" s="1"/>
  <c r="AH545" i="4" a="1"/>
  <c r="AH545" i="4" s="1"/>
  <c r="AI545" i="4"/>
  <c r="AF545" i="4" a="1"/>
  <c r="AF545" i="4" s="1"/>
  <c r="AE545" i="4"/>
  <c r="AD545" i="4"/>
  <c r="AC545" i="4"/>
  <c r="Z545" i="4" a="1"/>
  <c r="Z545" i="4" s="1"/>
  <c r="AB545" i="4"/>
  <c r="AA545" i="4" a="1"/>
  <c r="AA545" i="4" s="1"/>
  <c r="F544" i="4" a="1"/>
  <c r="F544" i="4" s="1"/>
  <c r="D561" i="10" s="1"/>
  <c r="N545" i="4" a="1"/>
  <c r="N545" i="4" s="1"/>
  <c r="G545" i="4"/>
  <c r="E562" i="10" s="1"/>
  <c r="J545" i="4"/>
  <c r="K545" i="4"/>
  <c r="L545" i="4"/>
  <c r="H545" i="4" a="1"/>
  <c r="H545" i="4" s="1"/>
  <c r="M545" i="4"/>
  <c r="I545" i="4" a="1"/>
  <c r="I545" i="4" s="1"/>
  <c r="E544" i="4"/>
  <c r="C561" i="10" s="1"/>
  <c r="Q544" i="4"/>
  <c r="T544" i="4" a="1"/>
  <c r="T544" i="4" s="1"/>
  <c r="S544" i="4" a="1"/>
  <c r="S544" i="4" s="1"/>
  <c r="R544" i="4" a="1"/>
  <c r="R544" i="4" s="1"/>
  <c r="U544" i="4" a="1"/>
  <c r="U544" i="4" s="1"/>
  <c r="C545" i="4"/>
  <c r="B545" i="4"/>
  <c r="V545" i="4" s="1" a="1"/>
  <c r="V545" i="4" s="1"/>
  <c r="W545" i="4"/>
  <c r="A546" i="4"/>
  <c r="B560" i="10"/>
  <c r="G558" i="10"/>
  <c r="K558" i="10" s="1"/>
  <c r="L557" i="10"/>
  <c r="X541" i="4"/>
  <c r="AJ542" i="4"/>
  <c r="G559" i="10" s="1"/>
  <c r="H560" i="10"/>
  <c r="B561" i="10"/>
  <c r="P546" i="4" l="1" a="1"/>
  <c r="P546" i="4" s="1"/>
  <c r="O546" i="4" a="1"/>
  <c r="O546" i="4" s="1"/>
  <c r="AG545" i="4"/>
  <c r="Y544" i="4"/>
  <c r="F561" i="10" s="1"/>
  <c r="AH546" i="4" a="1"/>
  <c r="AH546" i="4" s="1"/>
  <c r="AI546" i="4"/>
  <c r="AF546" i="4" a="1"/>
  <c r="AF546" i="4" s="1"/>
  <c r="AC546" i="4"/>
  <c r="AB546" i="4"/>
  <c r="AA546" i="4" a="1"/>
  <c r="AA546" i="4" s="1"/>
  <c r="AE546" i="4"/>
  <c r="Z546" i="4" a="1"/>
  <c r="Z546" i="4" s="1"/>
  <c r="AD546" i="4"/>
  <c r="F545" i="4" a="1"/>
  <c r="F545" i="4" s="1"/>
  <c r="D562" i="10" s="1"/>
  <c r="N546" i="4" a="1"/>
  <c r="N546" i="4" s="1"/>
  <c r="G546" i="4"/>
  <c r="E563" i="10" s="1"/>
  <c r="J546" i="4"/>
  <c r="K546" i="4"/>
  <c r="M546" i="4"/>
  <c r="L546" i="4"/>
  <c r="I546" i="4" a="1"/>
  <c r="I546" i="4" s="1"/>
  <c r="H546" i="4" a="1"/>
  <c r="H546" i="4" s="1"/>
  <c r="E545" i="4"/>
  <c r="C562" i="10" s="1"/>
  <c r="Q545" i="4"/>
  <c r="T545" i="4" a="1"/>
  <c r="T545" i="4" s="1"/>
  <c r="S545" i="4" a="1"/>
  <c r="S545" i="4" s="1"/>
  <c r="R545" i="4" a="1"/>
  <c r="R545" i="4" s="1"/>
  <c r="U545" i="4" a="1"/>
  <c r="U545" i="4" s="1"/>
  <c r="C546" i="4"/>
  <c r="B546" i="4"/>
  <c r="V546" i="4" s="1" a="1"/>
  <c r="V546" i="4" s="1"/>
  <c r="W546" i="4"/>
  <c r="A547" i="4"/>
  <c r="K559" i="10"/>
  <c r="L558" i="10"/>
  <c r="X542" i="4"/>
  <c r="AJ543" i="4"/>
  <c r="H561" i="10"/>
  <c r="P547" i="4" l="1" a="1"/>
  <c r="P547" i="4" s="1"/>
  <c r="O547" i="4" a="1"/>
  <c r="O547" i="4" s="1"/>
  <c r="AG546" i="4"/>
  <c r="Y545" i="4"/>
  <c r="F562" i="10" s="1"/>
  <c r="AH547" i="4" a="1"/>
  <c r="AH547" i="4" s="1"/>
  <c r="AA547" i="4" a="1"/>
  <c r="AA547" i="4" s="1"/>
  <c r="Z547" i="4" a="1"/>
  <c r="Z547" i="4" s="1"/>
  <c r="AF547" i="4" a="1"/>
  <c r="AF547" i="4" s="1"/>
  <c r="AE547" i="4"/>
  <c r="AD547" i="4"/>
  <c r="AI547" i="4"/>
  <c r="AC547" i="4"/>
  <c r="AB547" i="4"/>
  <c r="F546" i="4" a="1"/>
  <c r="F546" i="4" s="1"/>
  <c r="D563" i="10" s="1"/>
  <c r="N547" i="4" a="1"/>
  <c r="N547" i="4" s="1"/>
  <c r="G547" i="4"/>
  <c r="E564" i="10" s="1"/>
  <c r="J547" i="4"/>
  <c r="K547" i="4"/>
  <c r="M547" i="4"/>
  <c r="L547" i="4"/>
  <c r="I547" i="4" a="1"/>
  <c r="I547" i="4" s="1"/>
  <c r="H547" i="4" a="1"/>
  <c r="H547" i="4" s="1"/>
  <c r="E546" i="4"/>
  <c r="C563" i="10" s="1"/>
  <c r="Q546" i="4"/>
  <c r="T546" i="4" a="1"/>
  <c r="T546" i="4" s="1"/>
  <c r="S546" i="4" a="1"/>
  <c r="S546" i="4" s="1"/>
  <c r="R546" i="4" a="1"/>
  <c r="R546" i="4" s="1"/>
  <c r="U546" i="4" a="1"/>
  <c r="U546" i="4" s="1"/>
  <c r="C547" i="4"/>
  <c r="B547" i="4"/>
  <c r="V547" i="4" s="1" a="1"/>
  <c r="V547" i="4" s="1"/>
  <c r="W547" i="4"/>
  <c r="A548" i="4"/>
  <c r="B562" i="10"/>
  <c r="G560" i="10"/>
  <c r="K560" i="10" s="1"/>
  <c r="L559" i="10"/>
  <c r="X543" i="4"/>
  <c r="AJ544" i="4"/>
  <c r="G561" i="10" s="1"/>
  <c r="H562" i="10"/>
  <c r="P548" i="4" l="1" a="1"/>
  <c r="P548" i="4" s="1"/>
  <c r="O548" i="4" a="1"/>
  <c r="O548" i="4" s="1"/>
  <c r="AG547" i="4"/>
  <c r="Y546" i="4"/>
  <c r="F563" i="10" s="1"/>
  <c r="AH548" i="4" a="1"/>
  <c r="AH548" i="4" s="1"/>
  <c r="AE548" i="4"/>
  <c r="AD548" i="4"/>
  <c r="AC548" i="4"/>
  <c r="AB548" i="4"/>
  <c r="AA548" i="4" a="1"/>
  <c r="AA548" i="4" s="1"/>
  <c r="AF548" i="4" a="1"/>
  <c r="AF548" i="4" s="1"/>
  <c r="Z548" i="4" a="1"/>
  <c r="Z548" i="4" s="1"/>
  <c r="AI548" i="4"/>
  <c r="F547" i="4" a="1"/>
  <c r="F547" i="4" s="1"/>
  <c r="D564" i="10" s="1"/>
  <c r="N548" i="4" a="1"/>
  <c r="N548" i="4" s="1"/>
  <c r="G548" i="4"/>
  <c r="E565" i="10" s="1"/>
  <c r="J548" i="4"/>
  <c r="K548" i="4"/>
  <c r="M548" i="4"/>
  <c r="L548" i="4"/>
  <c r="I548" i="4" a="1"/>
  <c r="I548" i="4" s="1"/>
  <c r="H548" i="4" a="1"/>
  <c r="H548" i="4" s="1"/>
  <c r="E547" i="4"/>
  <c r="C564" i="10" s="1"/>
  <c r="Q547" i="4"/>
  <c r="T547" i="4" a="1"/>
  <c r="T547" i="4" s="1"/>
  <c r="S547" i="4" a="1"/>
  <c r="S547" i="4" s="1"/>
  <c r="R547" i="4" a="1"/>
  <c r="R547" i="4" s="1"/>
  <c r="U547" i="4" a="1"/>
  <c r="U547" i="4" s="1"/>
  <c r="C548" i="4"/>
  <c r="B548" i="4"/>
  <c r="V548" i="4" s="1" a="1"/>
  <c r="V548" i="4" s="1"/>
  <c r="W548" i="4"/>
  <c r="A549" i="4"/>
  <c r="K561" i="10"/>
  <c r="B563" i="10"/>
  <c r="L560" i="10"/>
  <c r="X544" i="4"/>
  <c r="AJ545" i="4"/>
  <c r="H563" i="10"/>
  <c r="P549" i="4" l="1" a="1"/>
  <c r="P549" i="4" s="1"/>
  <c r="O549" i="4" a="1"/>
  <c r="O549" i="4" s="1"/>
  <c r="AG548" i="4"/>
  <c r="Y547" i="4"/>
  <c r="F564" i="10" s="1"/>
  <c r="AH549" i="4" a="1"/>
  <c r="AH549" i="4" s="1"/>
  <c r="AI549" i="4"/>
  <c r="AF549" i="4" a="1"/>
  <c r="AF549" i="4" s="1"/>
  <c r="AE549" i="4"/>
  <c r="AB549" i="4"/>
  <c r="AA549" i="4" a="1"/>
  <c r="AA549" i="4" s="1"/>
  <c r="Z549" i="4" a="1"/>
  <c r="Z549" i="4" s="1"/>
  <c r="AD549" i="4"/>
  <c r="AC549" i="4"/>
  <c r="F548" i="4" a="1"/>
  <c r="F548" i="4" s="1"/>
  <c r="D565" i="10" s="1"/>
  <c r="N549" i="4" a="1"/>
  <c r="N549" i="4" s="1"/>
  <c r="G549" i="4"/>
  <c r="E566" i="10" s="1"/>
  <c r="L549" i="4"/>
  <c r="M549" i="4"/>
  <c r="K549" i="4"/>
  <c r="H549" i="4" a="1"/>
  <c r="H549" i="4" s="1"/>
  <c r="J549" i="4"/>
  <c r="I549" i="4" a="1"/>
  <c r="I549" i="4" s="1"/>
  <c r="E548" i="4"/>
  <c r="C565" i="10" s="1"/>
  <c r="Q548" i="4"/>
  <c r="T548" i="4" a="1"/>
  <c r="T548" i="4" s="1"/>
  <c r="S548" i="4" a="1"/>
  <c r="S548" i="4" s="1"/>
  <c r="R548" i="4" a="1"/>
  <c r="R548" i="4" s="1"/>
  <c r="U548" i="4" a="1"/>
  <c r="U548" i="4" s="1"/>
  <c r="C549" i="4"/>
  <c r="B549" i="4"/>
  <c r="V549" i="4" s="1" a="1"/>
  <c r="V549" i="4" s="1"/>
  <c r="W549" i="4"/>
  <c r="A550" i="4"/>
  <c r="B564" i="10"/>
  <c r="G562" i="10"/>
  <c r="K562" i="10" s="1"/>
  <c r="L561" i="10"/>
  <c r="X545" i="4"/>
  <c r="AJ546" i="4"/>
  <c r="G563" i="10" s="1"/>
  <c r="H564" i="10"/>
  <c r="B565" i="10"/>
  <c r="P550" i="4" l="1" a="1"/>
  <c r="P550" i="4" s="1"/>
  <c r="O550" i="4" a="1"/>
  <c r="O550" i="4" s="1"/>
  <c r="AG549" i="4"/>
  <c r="Y548" i="4"/>
  <c r="F565" i="10" s="1"/>
  <c r="AH550" i="4" a="1"/>
  <c r="AH550" i="4" s="1"/>
  <c r="Z550" i="4" a="1"/>
  <c r="Z550" i="4" s="1"/>
  <c r="AI550" i="4"/>
  <c r="AE550" i="4"/>
  <c r="AD550" i="4"/>
  <c r="AC550" i="4"/>
  <c r="AB550" i="4"/>
  <c r="AA550" i="4" a="1"/>
  <c r="AA550" i="4" s="1"/>
  <c r="AF550" i="4" a="1"/>
  <c r="AF550" i="4" s="1"/>
  <c r="F549" i="4" a="1"/>
  <c r="F549" i="4" s="1"/>
  <c r="D566" i="10" s="1"/>
  <c r="N550" i="4" a="1"/>
  <c r="N550" i="4" s="1"/>
  <c r="G550" i="4"/>
  <c r="E567" i="10" s="1"/>
  <c r="J550" i="4"/>
  <c r="M550" i="4"/>
  <c r="L550" i="4"/>
  <c r="K550" i="4"/>
  <c r="H550" i="4" a="1"/>
  <c r="H550" i="4" s="1"/>
  <c r="I550" i="4" a="1"/>
  <c r="I550" i="4" s="1"/>
  <c r="E549" i="4"/>
  <c r="C566" i="10" s="1"/>
  <c r="Q549" i="4"/>
  <c r="T549" i="4" a="1"/>
  <c r="T549" i="4" s="1"/>
  <c r="S549" i="4" a="1"/>
  <c r="S549" i="4" s="1"/>
  <c r="R549" i="4" a="1"/>
  <c r="R549" i="4" s="1"/>
  <c r="U549" i="4" a="1"/>
  <c r="U549" i="4" s="1"/>
  <c r="C550" i="4"/>
  <c r="B550" i="4"/>
  <c r="V550" i="4" s="1" a="1"/>
  <c r="V550" i="4" s="1"/>
  <c r="W550" i="4"/>
  <c r="A551" i="4"/>
  <c r="K563" i="10"/>
  <c r="L562" i="10"/>
  <c r="X546" i="4"/>
  <c r="AJ547" i="4"/>
  <c r="H565" i="10"/>
  <c r="P551" i="4" l="1" a="1"/>
  <c r="P551" i="4" s="1"/>
  <c r="O551" i="4" a="1"/>
  <c r="O551" i="4" s="1"/>
  <c r="AG550" i="4"/>
  <c r="Y549" i="4"/>
  <c r="F566" i="10" s="1"/>
  <c r="AH551" i="4" a="1"/>
  <c r="AH551" i="4" s="1"/>
  <c r="AC551" i="4"/>
  <c r="AB551" i="4"/>
  <c r="AA551" i="4" a="1"/>
  <c r="AA551" i="4" s="1"/>
  <c r="Z551" i="4" a="1"/>
  <c r="Z551" i="4" s="1"/>
  <c r="AI551" i="4"/>
  <c r="AF551" i="4" a="1"/>
  <c r="AF551" i="4" s="1"/>
  <c r="AE551" i="4"/>
  <c r="AD551" i="4"/>
  <c r="F550" i="4" a="1"/>
  <c r="F550" i="4" s="1"/>
  <c r="D567" i="10" s="1"/>
  <c r="N551" i="4" a="1"/>
  <c r="N551" i="4" s="1"/>
  <c r="J551" i="4"/>
  <c r="G551" i="4"/>
  <c r="E568" i="10" s="1"/>
  <c r="K551" i="4"/>
  <c r="M551" i="4"/>
  <c r="L551" i="4"/>
  <c r="I551" i="4" a="1"/>
  <c r="I551" i="4" s="1"/>
  <c r="H551" i="4" a="1"/>
  <c r="H551" i="4" s="1"/>
  <c r="E550" i="4"/>
  <c r="C567" i="10" s="1"/>
  <c r="Q550" i="4"/>
  <c r="T550" i="4" a="1"/>
  <c r="T550" i="4" s="1"/>
  <c r="S550" i="4" a="1"/>
  <c r="S550" i="4" s="1"/>
  <c r="R550" i="4" a="1"/>
  <c r="R550" i="4" s="1"/>
  <c r="U550" i="4" a="1"/>
  <c r="U550" i="4" s="1"/>
  <c r="C551" i="4"/>
  <c r="B551" i="4"/>
  <c r="V551" i="4" s="1" a="1"/>
  <c r="V551" i="4" s="1"/>
  <c r="W551" i="4"/>
  <c r="A552" i="4"/>
  <c r="B566" i="10"/>
  <c r="G564" i="10"/>
  <c r="K564" i="10" s="1"/>
  <c r="L563" i="10"/>
  <c r="X547" i="4"/>
  <c r="AJ548" i="4"/>
  <c r="H566" i="10"/>
  <c r="P552" i="4" l="1" a="1"/>
  <c r="P552" i="4" s="1"/>
  <c r="O552" i="4" a="1"/>
  <c r="O552" i="4" s="1"/>
  <c r="AG551" i="4"/>
  <c r="Y550" i="4"/>
  <c r="F567" i="10" s="1"/>
  <c r="AH552" i="4" a="1"/>
  <c r="AH552" i="4" s="1"/>
  <c r="AF552" i="4" a="1"/>
  <c r="AF552" i="4" s="1"/>
  <c r="AE552" i="4"/>
  <c r="AD552" i="4"/>
  <c r="AC552" i="4"/>
  <c r="AB552" i="4"/>
  <c r="AI552" i="4"/>
  <c r="AA552" i="4" a="1"/>
  <c r="AA552" i="4" s="1"/>
  <c r="Z552" i="4" a="1"/>
  <c r="Z552" i="4" s="1"/>
  <c r="F551" i="4" a="1"/>
  <c r="F551" i="4" s="1"/>
  <c r="D568" i="10" s="1"/>
  <c r="N552" i="4" a="1"/>
  <c r="N552" i="4" s="1"/>
  <c r="G552" i="4"/>
  <c r="E569" i="10" s="1"/>
  <c r="J552" i="4"/>
  <c r="K552" i="4"/>
  <c r="L552" i="4"/>
  <c r="M552" i="4"/>
  <c r="H552" i="4" a="1"/>
  <c r="H552" i="4" s="1"/>
  <c r="I552" i="4" a="1"/>
  <c r="I552" i="4" s="1"/>
  <c r="E551" i="4"/>
  <c r="C568" i="10" s="1"/>
  <c r="Q551" i="4"/>
  <c r="T551" i="4" a="1"/>
  <c r="T551" i="4" s="1"/>
  <c r="S551" i="4" a="1"/>
  <c r="S551" i="4" s="1"/>
  <c r="R551" i="4" a="1"/>
  <c r="R551" i="4" s="1"/>
  <c r="U551" i="4" a="1"/>
  <c r="U551" i="4" s="1"/>
  <c r="C552" i="4"/>
  <c r="B552" i="4"/>
  <c r="V552" i="4" s="1" a="1"/>
  <c r="V552" i="4" s="1"/>
  <c r="W552" i="4"/>
  <c r="A553" i="4"/>
  <c r="B567" i="10"/>
  <c r="G565" i="10"/>
  <c r="K565" i="10" s="1"/>
  <c r="L564" i="10"/>
  <c r="X548" i="4"/>
  <c r="AJ549" i="4"/>
  <c r="G566" i="10" s="1"/>
  <c r="H567" i="10"/>
  <c r="P553" i="4" l="1" a="1"/>
  <c r="P553" i="4" s="1"/>
  <c r="O553" i="4" a="1"/>
  <c r="O553" i="4" s="1"/>
  <c r="AG552" i="4"/>
  <c r="Y551" i="4"/>
  <c r="F568" i="10" s="1"/>
  <c r="AH553" i="4" a="1"/>
  <c r="AH553" i="4" s="1"/>
  <c r="AI553" i="4"/>
  <c r="AF553" i="4" a="1"/>
  <c r="AF553" i="4" s="1"/>
  <c r="AE553" i="4"/>
  <c r="AD553" i="4"/>
  <c r="AA553" i="4" a="1"/>
  <c r="AA553" i="4" s="1"/>
  <c r="AC553" i="4"/>
  <c r="AB553" i="4"/>
  <c r="Z553" i="4" a="1"/>
  <c r="Z553" i="4" s="1"/>
  <c r="F552" i="4" a="1"/>
  <c r="F552" i="4" s="1"/>
  <c r="D569" i="10" s="1"/>
  <c r="N553" i="4" a="1"/>
  <c r="N553" i="4" s="1"/>
  <c r="G553" i="4"/>
  <c r="E570" i="10" s="1"/>
  <c r="J553" i="4"/>
  <c r="K553" i="4"/>
  <c r="M553" i="4"/>
  <c r="L553" i="4"/>
  <c r="I553" i="4" a="1"/>
  <c r="I553" i="4" s="1"/>
  <c r="H553" i="4" a="1"/>
  <c r="H553" i="4" s="1"/>
  <c r="E552" i="4"/>
  <c r="C569" i="10" s="1"/>
  <c r="Q552" i="4"/>
  <c r="T552" i="4" a="1"/>
  <c r="T552" i="4" s="1"/>
  <c r="S552" i="4" a="1"/>
  <c r="S552" i="4" s="1"/>
  <c r="R552" i="4" a="1"/>
  <c r="R552" i="4" s="1"/>
  <c r="U552" i="4" a="1"/>
  <c r="U552" i="4" s="1"/>
  <c r="C553" i="4"/>
  <c r="B553" i="4"/>
  <c r="V553" i="4" s="1" a="1"/>
  <c r="V553" i="4" s="1"/>
  <c r="W553" i="4"/>
  <c r="A554" i="4"/>
  <c r="K566" i="10"/>
  <c r="B568" i="10"/>
  <c r="L565" i="10"/>
  <c r="X549" i="4"/>
  <c r="AJ550" i="4"/>
  <c r="H568" i="10"/>
  <c r="P554" i="4" l="1" a="1"/>
  <c r="P554" i="4" s="1"/>
  <c r="O554" i="4" a="1"/>
  <c r="O554" i="4" s="1"/>
  <c r="AG553" i="4"/>
  <c r="Y552" i="4"/>
  <c r="F569" i="10" s="1"/>
  <c r="AH554" i="4" a="1"/>
  <c r="AH554" i="4" s="1"/>
  <c r="Z554" i="4" a="1"/>
  <c r="Z554" i="4" s="1"/>
  <c r="AE554" i="4"/>
  <c r="AD554" i="4"/>
  <c r="AC554" i="4"/>
  <c r="AI554" i="4"/>
  <c r="AB554" i="4"/>
  <c r="AA554" i="4" a="1"/>
  <c r="AA554" i="4" s="1"/>
  <c r="AF554" i="4" a="1"/>
  <c r="AF554" i="4" s="1"/>
  <c r="F553" i="4" a="1"/>
  <c r="F553" i="4" s="1"/>
  <c r="D570" i="10" s="1"/>
  <c r="N554" i="4" a="1"/>
  <c r="N554" i="4" s="1"/>
  <c r="G554" i="4"/>
  <c r="E571" i="10" s="1"/>
  <c r="K554" i="4"/>
  <c r="J554" i="4"/>
  <c r="L554" i="4"/>
  <c r="M554" i="4"/>
  <c r="H554" i="4" a="1"/>
  <c r="H554" i="4" s="1"/>
  <c r="I554" i="4" a="1"/>
  <c r="I554" i="4" s="1"/>
  <c r="E553" i="4"/>
  <c r="C570" i="10" s="1"/>
  <c r="Q553" i="4"/>
  <c r="T553" i="4" a="1"/>
  <c r="T553" i="4" s="1"/>
  <c r="S553" i="4" a="1"/>
  <c r="S553" i="4" s="1"/>
  <c r="R553" i="4" a="1"/>
  <c r="R553" i="4" s="1"/>
  <c r="U553" i="4" a="1"/>
  <c r="U553" i="4" s="1"/>
  <c r="C554" i="4"/>
  <c r="B554" i="4"/>
  <c r="V554" i="4" s="1" a="1"/>
  <c r="V554" i="4" s="1"/>
  <c r="W554" i="4"/>
  <c r="A555" i="4"/>
  <c r="B569" i="10"/>
  <c r="G567" i="10"/>
  <c r="K567" i="10" s="1"/>
  <c r="L566" i="10"/>
  <c r="X550" i="4"/>
  <c r="AJ551" i="4"/>
  <c r="G568" i="10" s="1"/>
  <c r="H569" i="10"/>
  <c r="P555" i="4" l="1" a="1"/>
  <c r="P555" i="4" s="1"/>
  <c r="O555" i="4" a="1"/>
  <c r="O555" i="4" s="1"/>
  <c r="AG554" i="4"/>
  <c r="Y553" i="4"/>
  <c r="F570" i="10" s="1"/>
  <c r="AH555" i="4" a="1"/>
  <c r="AH555" i="4" s="1"/>
  <c r="AD555" i="4"/>
  <c r="AC555" i="4"/>
  <c r="AB555" i="4"/>
  <c r="AA555" i="4" a="1"/>
  <c r="AA555" i="4" s="1"/>
  <c r="Z555" i="4" a="1"/>
  <c r="Z555" i="4" s="1"/>
  <c r="AI555" i="4"/>
  <c r="AF555" i="4" a="1"/>
  <c r="AF555" i="4" s="1"/>
  <c r="AE555" i="4"/>
  <c r="F554" i="4" a="1"/>
  <c r="F554" i="4" s="1"/>
  <c r="D571" i="10" s="1"/>
  <c r="N555" i="4" a="1"/>
  <c r="N555" i="4" s="1"/>
  <c r="G555" i="4"/>
  <c r="E572" i="10" s="1"/>
  <c r="K555" i="4"/>
  <c r="J555" i="4"/>
  <c r="M555" i="4"/>
  <c r="L555" i="4"/>
  <c r="H555" i="4" a="1"/>
  <c r="H555" i="4" s="1"/>
  <c r="I555" i="4" a="1"/>
  <c r="I555" i="4" s="1"/>
  <c r="E554" i="4"/>
  <c r="C571" i="10" s="1"/>
  <c r="Q554" i="4"/>
  <c r="T554" i="4" a="1"/>
  <c r="T554" i="4" s="1"/>
  <c r="S554" i="4" a="1"/>
  <c r="S554" i="4" s="1"/>
  <c r="R554" i="4" a="1"/>
  <c r="R554" i="4" s="1"/>
  <c r="U554" i="4" a="1"/>
  <c r="U554" i="4" s="1"/>
  <c r="C555" i="4"/>
  <c r="B555" i="4"/>
  <c r="V555" i="4" s="1" a="1"/>
  <c r="V555" i="4" s="1"/>
  <c r="W555" i="4"/>
  <c r="A556" i="4"/>
  <c r="K568" i="10"/>
  <c r="B570" i="10"/>
  <c r="L567" i="10"/>
  <c r="X551" i="4"/>
  <c r="AJ552" i="4"/>
  <c r="H570" i="10"/>
  <c r="P556" i="4" l="1" a="1"/>
  <c r="P556" i="4" s="1"/>
  <c r="O556" i="4" a="1"/>
  <c r="O556" i="4" s="1"/>
  <c r="AG555" i="4"/>
  <c r="Y554" i="4"/>
  <c r="F571" i="10" s="1"/>
  <c r="AH556" i="4" a="1"/>
  <c r="AH556" i="4" s="1"/>
  <c r="AF556" i="4" a="1"/>
  <c r="AF556" i="4" s="1"/>
  <c r="AE556" i="4"/>
  <c r="AD556" i="4"/>
  <c r="AC556" i="4"/>
  <c r="Z556" i="4" a="1"/>
  <c r="Z556" i="4" s="1"/>
  <c r="AI556" i="4"/>
  <c r="AB556" i="4"/>
  <c r="AA556" i="4" a="1"/>
  <c r="AA556" i="4" s="1"/>
  <c r="F555" i="4" a="1"/>
  <c r="F555" i="4" s="1"/>
  <c r="D572" i="10" s="1"/>
  <c r="N556" i="4" a="1"/>
  <c r="N556" i="4" s="1"/>
  <c r="G556" i="4"/>
  <c r="E573" i="10" s="1"/>
  <c r="J556" i="4"/>
  <c r="K556" i="4"/>
  <c r="L556" i="4"/>
  <c r="M556" i="4"/>
  <c r="H556" i="4" a="1"/>
  <c r="H556" i="4" s="1"/>
  <c r="I556" i="4" a="1"/>
  <c r="I556" i="4" s="1"/>
  <c r="E555" i="4"/>
  <c r="C572" i="10" s="1"/>
  <c r="Q555" i="4"/>
  <c r="T555" i="4" a="1"/>
  <c r="T555" i="4" s="1"/>
  <c r="S555" i="4" a="1"/>
  <c r="S555" i="4" s="1"/>
  <c r="R555" i="4" a="1"/>
  <c r="R555" i="4" s="1"/>
  <c r="U555" i="4" a="1"/>
  <c r="U555" i="4" s="1"/>
  <c r="C556" i="4"/>
  <c r="B556" i="4"/>
  <c r="V556" i="4" s="1" a="1"/>
  <c r="V556" i="4" s="1"/>
  <c r="W556" i="4"/>
  <c r="A557" i="4"/>
  <c r="B571" i="10"/>
  <c r="G569" i="10"/>
  <c r="K569" i="10" s="1"/>
  <c r="L568" i="10"/>
  <c r="X552" i="4"/>
  <c r="AJ553" i="4"/>
  <c r="G570" i="10" s="1"/>
  <c r="H571" i="10"/>
  <c r="P557" i="4" l="1" a="1"/>
  <c r="P557" i="4" s="1"/>
  <c r="O557" i="4" a="1"/>
  <c r="O557" i="4" s="1"/>
  <c r="AG556" i="4"/>
  <c r="Y555" i="4"/>
  <c r="F572" i="10" s="1"/>
  <c r="AH557" i="4" a="1"/>
  <c r="AH557" i="4" s="1"/>
  <c r="AI557" i="4"/>
  <c r="AF557" i="4" a="1"/>
  <c r="AF557" i="4" s="1"/>
  <c r="AE557" i="4"/>
  <c r="AB557" i="4"/>
  <c r="AA557" i="4" a="1"/>
  <c r="AA557" i="4" s="1"/>
  <c r="AD557" i="4"/>
  <c r="AC557" i="4"/>
  <c r="Z557" i="4" a="1"/>
  <c r="Z557" i="4" s="1"/>
  <c r="F556" i="4" a="1"/>
  <c r="F556" i="4" s="1"/>
  <c r="D573" i="10" s="1"/>
  <c r="N557" i="4" a="1"/>
  <c r="N557" i="4" s="1"/>
  <c r="G557" i="4"/>
  <c r="E574" i="10" s="1"/>
  <c r="J557" i="4"/>
  <c r="K557" i="4"/>
  <c r="L557" i="4"/>
  <c r="M557" i="4"/>
  <c r="H557" i="4" a="1"/>
  <c r="H557" i="4" s="1"/>
  <c r="I557" i="4" a="1"/>
  <c r="I557" i="4" s="1"/>
  <c r="E556" i="4"/>
  <c r="C573" i="10" s="1"/>
  <c r="Q556" i="4"/>
  <c r="T556" i="4" a="1"/>
  <c r="T556" i="4" s="1"/>
  <c r="S556" i="4" a="1"/>
  <c r="S556" i="4" s="1"/>
  <c r="R556" i="4" a="1"/>
  <c r="R556" i="4" s="1"/>
  <c r="U556" i="4" a="1"/>
  <c r="U556" i="4" s="1"/>
  <c r="C557" i="4"/>
  <c r="B557" i="4"/>
  <c r="V557" i="4" s="1" a="1"/>
  <c r="V557" i="4" s="1"/>
  <c r="W557" i="4"/>
  <c r="A558" i="4"/>
  <c r="K570" i="10"/>
  <c r="B572" i="10"/>
  <c r="L569" i="10"/>
  <c r="X553" i="4"/>
  <c r="AJ554" i="4"/>
  <c r="H572" i="10"/>
  <c r="P558" i="4" l="1" a="1"/>
  <c r="P558" i="4" s="1"/>
  <c r="O558" i="4" a="1"/>
  <c r="O558" i="4" s="1"/>
  <c r="AG557" i="4"/>
  <c r="Y556" i="4"/>
  <c r="F573" i="10" s="1"/>
  <c r="AH558" i="4" a="1"/>
  <c r="AH558" i="4" s="1"/>
  <c r="AA558" i="4" a="1"/>
  <c r="AA558" i="4" s="1"/>
  <c r="Z558" i="4" a="1"/>
  <c r="Z558" i="4" s="1"/>
  <c r="AF558" i="4" a="1"/>
  <c r="AF558" i="4" s="1"/>
  <c r="AE558" i="4"/>
  <c r="AD558" i="4"/>
  <c r="AC558" i="4"/>
  <c r="AB558" i="4"/>
  <c r="AI558" i="4"/>
  <c r="F557" i="4" a="1"/>
  <c r="F557" i="4" s="1"/>
  <c r="D574" i="10" s="1"/>
  <c r="N558" i="4" a="1"/>
  <c r="N558" i="4" s="1"/>
  <c r="G558" i="4"/>
  <c r="E575" i="10" s="1"/>
  <c r="J558" i="4"/>
  <c r="K558" i="4"/>
  <c r="M558" i="4"/>
  <c r="L558" i="4"/>
  <c r="I558" i="4" a="1"/>
  <c r="I558" i="4" s="1"/>
  <c r="H558" i="4" a="1"/>
  <c r="H558" i="4" s="1"/>
  <c r="E557" i="4"/>
  <c r="C574" i="10" s="1"/>
  <c r="Q557" i="4"/>
  <c r="T557" i="4" a="1"/>
  <c r="T557" i="4" s="1"/>
  <c r="S557" i="4" a="1"/>
  <c r="S557" i="4" s="1"/>
  <c r="R557" i="4" a="1"/>
  <c r="R557" i="4" s="1"/>
  <c r="U557" i="4" a="1"/>
  <c r="U557" i="4" s="1"/>
  <c r="C558" i="4"/>
  <c r="B558" i="4"/>
  <c r="V558" i="4" s="1" a="1"/>
  <c r="V558" i="4" s="1"/>
  <c r="W558" i="4"/>
  <c r="A559" i="4"/>
  <c r="B573" i="10"/>
  <c r="G571" i="10"/>
  <c r="K571" i="10" s="1"/>
  <c r="L570" i="10"/>
  <c r="X554" i="4"/>
  <c r="AJ555" i="4"/>
  <c r="H573" i="10"/>
  <c r="P559" i="4" l="1" a="1"/>
  <c r="P559" i="4" s="1"/>
  <c r="O559" i="4" a="1"/>
  <c r="O559" i="4" s="1"/>
  <c r="AG558" i="4"/>
  <c r="Y557" i="4"/>
  <c r="F574" i="10" s="1"/>
  <c r="AH559" i="4" a="1"/>
  <c r="AH559" i="4" s="1"/>
  <c r="AD559" i="4"/>
  <c r="AC559" i="4"/>
  <c r="AB559" i="4"/>
  <c r="AA559" i="4" a="1"/>
  <c r="AA559" i="4" s="1"/>
  <c r="AI559" i="4"/>
  <c r="AF559" i="4" a="1"/>
  <c r="AF559" i="4" s="1"/>
  <c r="AE559" i="4"/>
  <c r="Z559" i="4" a="1"/>
  <c r="Z559" i="4" s="1"/>
  <c r="F558" i="4" a="1"/>
  <c r="F558" i="4" s="1"/>
  <c r="D575" i="10" s="1"/>
  <c r="N559" i="4" a="1"/>
  <c r="N559" i="4" s="1"/>
  <c r="G559" i="4"/>
  <c r="E576" i="10" s="1"/>
  <c r="J559" i="4"/>
  <c r="M559" i="4"/>
  <c r="L559" i="4"/>
  <c r="K559" i="4"/>
  <c r="I559" i="4" a="1"/>
  <c r="I559" i="4" s="1"/>
  <c r="H559" i="4" a="1"/>
  <c r="H559" i="4" s="1"/>
  <c r="E558" i="4"/>
  <c r="C575" i="10" s="1"/>
  <c r="Q558" i="4"/>
  <c r="T558" i="4" a="1"/>
  <c r="T558" i="4" s="1"/>
  <c r="S558" i="4" a="1"/>
  <c r="S558" i="4" s="1"/>
  <c r="R558" i="4" a="1"/>
  <c r="R558" i="4" s="1"/>
  <c r="U558" i="4" a="1"/>
  <c r="U558" i="4" s="1"/>
  <c r="C559" i="4"/>
  <c r="B559" i="4"/>
  <c r="V559" i="4" s="1" a="1"/>
  <c r="V559" i="4" s="1"/>
  <c r="W559" i="4"/>
  <c r="A560" i="4"/>
  <c r="B574" i="10"/>
  <c r="G572" i="10"/>
  <c r="K572" i="10" s="1"/>
  <c r="L571" i="10"/>
  <c r="X555" i="4"/>
  <c r="AJ556" i="4"/>
  <c r="G573" i="10" s="1"/>
  <c r="H574" i="10"/>
  <c r="P560" i="4" l="1" a="1"/>
  <c r="P560" i="4" s="1"/>
  <c r="O560" i="4" a="1"/>
  <c r="O560" i="4" s="1"/>
  <c r="AG559" i="4"/>
  <c r="Y558" i="4"/>
  <c r="F575" i="10" s="1"/>
  <c r="AH560" i="4" a="1"/>
  <c r="AH560" i="4" s="1"/>
  <c r="AI560" i="4"/>
  <c r="AF560" i="4" a="1"/>
  <c r="AF560" i="4" s="1"/>
  <c r="AE560" i="4"/>
  <c r="AD560" i="4"/>
  <c r="AC560" i="4"/>
  <c r="Z560" i="4" a="1"/>
  <c r="Z560" i="4" s="1"/>
  <c r="AB560" i="4"/>
  <c r="AA560" i="4" a="1"/>
  <c r="AA560" i="4" s="1"/>
  <c r="F559" i="4" a="1"/>
  <c r="F559" i="4" s="1"/>
  <c r="D576" i="10" s="1"/>
  <c r="N560" i="4" a="1"/>
  <c r="N560" i="4" s="1"/>
  <c r="J560" i="4"/>
  <c r="G560" i="4"/>
  <c r="E577" i="10" s="1"/>
  <c r="K560" i="4"/>
  <c r="M560" i="4"/>
  <c r="L560" i="4"/>
  <c r="H560" i="4" a="1"/>
  <c r="H560" i="4" s="1"/>
  <c r="I560" i="4" a="1"/>
  <c r="I560" i="4" s="1"/>
  <c r="E559" i="4"/>
  <c r="C576" i="10" s="1"/>
  <c r="Q559" i="4"/>
  <c r="S559" i="4" a="1"/>
  <c r="S559" i="4" s="1"/>
  <c r="T559" i="4" a="1"/>
  <c r="T559" i="4" s="1"/>
  <c r="R559" i="4" a="1"/>
  <c r="R559" i="4" s="1"/>
  <c r="U559" i="4" a="1"/>
  <c r="U559" i="4" s="1"/>
  <c r="C560" i="4"/>
  <c r="B560" i="4"/>
  <c r="V560" i="4" s="1" a="1"/>
  <c r="V560" i="4" s="1"/>
  <c r="W560" i="4"/>
  <c r="A561" i="4"/>
  <c r="K573" i="10"/>
  <c r="B575" i="10"/>
  <c r="L572" i="10"/>
  <c r="X556" i="4"/>
  <c r="AJ557" i="4"/>
  <c r="H575" i="10"/>
  <c r="P561" i="4" l="1" a="1"/>
  <c r="P561" i="4" s="1"/>
  <c r="O561" i="4" a="1"/>
  <c r="O561" i="4" s="1"/>
  <c r="AG560" i="4"/>
  <c r="Y559" i="4"/>
  <c r="F576" i="10" s="1"/>
  <c r="AH561" i="4" a="1"/>
  <c r="AH561" i="4" s="1"/>
  <c r="AI561" i="4"/>
  <c r="AD561" i="4"/>
  <c r="AC561" i="4"/>
  <c r="AB561" i="4"/>
  <c r="Z561" i="4" a="1"/>
  <c r="Z561" i="4" s="1"/>
  <c r="AF561" i="4" a="1"/>
  <c r="AF561" i="4" s="1"/>
  <c r="AE561" i="4"/>
  <c r="AA561" i="4" a="1"/>
  <c r="AA561" i="4" s="1"/>
  <c r="F560" i="4" a="1"/>
  <c r="F560" i="4" s="1"/>
  <c r="D577" i="10" s="1"/>
  <c r="N561" i="4" a="1"/>
  <c r="N561" i="4" s="1"/>
  <c r="G561" i="4"/>
  <c r="E578" i="10" s="1"/>
  <c r="J561" i="4"/>
  <c r="K561" i="4"/>
  <c r="L561" i="4"/>
  <c r="M561" i="4"/>
  <c r="I561" i="4" a="1"/>
  <c r="I561" i="4" s="1"/>
  <c r="H561" i="4" a="1"/>
  <c r="H561" i="4" s="1"/>
  <c r="E560" i="4"/>
  <c r="C577" i="10" s="1"/>
  <c r="Q560" i="4"/>
  <c r="T560" i="4" a="1"/>
  <c r="T560" i="4" s="1"/>
  <c r="S560" i="4" a="1"/>
  <c r="S560" i="4" s="1"/>
  <c r="R560" i="4" a="1"/>
  <c r="R560" i="4" s="1"/>
  <c r="U560" i="4" a="1"/>
  <c r="U560" i="4" s="1"/>
  <c r="C561" i="4"/>
  <c r="B561" i="4"/>
  <c r="V561" i="4" s="1" a="1"/>
  <c r="V561" i="4" s="1"/>
  <c r="W561" i="4"/>
  <c r="A562" i="4"/>
  <c r="B576" i="10"/>
  <c r="G574" i="10"/>
  <c r="K574" i="10" s="1"/>
  <c r="L573" i="10"/>
  <c r="X557" i="4"/>
  <c r="AJ558" i="4"/>
  <c r="G575" i="10" s="1"/>
  <c r="H576" i="10"/>
  <c r="B577" i="10"/>
  <c r="P562" i="4" l="1" a="1"/>
  <c r="P562" i="4" s="1"/>
  <c r="O562" i="4" a="1"/>
  <c r="O562" i="4" s="1"/>
  <c r="AG561" i="4"/>
  <c r="Y560" i="4"/>
  <c r="F577" i="10" s="1"/>
  <c r="AH562" i="4" a="1"/>
  <c r="AH562" i="4" s="1"/>
  <c r="AB562" i="4"/>
  <c r="AA562" i="4" a="1"/>
  <c r="AA562" i="4" s="1"/>
  <c r="Z562" i="4" a="1"/>
  <c r="Z562" i="4" s="1"/>
  <c r="AF562" i="4" a="1"/>
  <c r="AF562" i="4" s="1"/>
  <c r="AE562" i="4"/>
  <c r="AD562" i="4"/>
  <c r="AC562" i="4"/>
  <c r="AI562" i="4"/>
  <c r="F561" i="4" a="1"/>
  <c r="F561" i="4" s="1"/>
  <c r="D578" i="10" s="1"/>
  <c r="N562" i="4" a="1"/>
  <c r="N562" i="4" s="1"/>
  <c r="G562" i="4"/>
  <c r="E579" i="10" s="1"/>
  <c r="J562" i="4"/>
  <c r="K562" i="4"/>
  <c r="M562" i="4"/>
  <c r="L562" i="4"/>
  <c r="H562" i="4" a="1"/>
  <c r="H562" i="4" s="1"/>
  <c r="I562" i="4" a="1"/>
  <c r="I562" i="4" s="1"/>
  <c r="E561" i="4"/>
  <c r="C578" i="10" s="1"/>
  <c r="Q561" i="4"/>
  <c r="T561" i="4" a="1"/>
  <c r="T561" i="4" s="1"/>
  <c r="S561" i="4" a="1"/>
  <c r="S561" i="4" s="1"/>
  <c r="R561" i="4" a="1"/>
  <c r="R561" i="4" s="1"/>
  <c r="U561" i="4" a="1"/>
  <c r="U561" i="4" s="1"/>
  <c r="C562" i="4"/>
  <c r="B562" i="4"/>
  <c r="V562" i="4" s="1" a="1"/>
  <c r="V562" i="4" s="1"/>
  <c r="W562" i="4"/>
  <c r="A563" i="4"/>
  <c r="K575" i="10"/>
  <c r="L574" i="10"/>
  <c r="X558" i="4"/>
  <c r="AJ559" i="4"/>
  <c r="H577" i="10"/>
  <c r="P563" i="4" l="1" a="1"/>
  <c r="P563" i="4" s="1"/>
  <c r="O563" i="4" a="1"/>
  <c r="O563" i="4" s="1"/>
  <c r="AG562" i="4"/>
  <c r="Y561" i="4"/>
  <c r="F578" i="10" s="1"/>
  <c r="AH563" i="4" a="1"/>
  <c r="AH563" i="4" s="1"/>
  <c r="AE563" i="4"/>
  <c r="AD563" i="4"/>
  <c r="AC563" i="4"/>
  <c r="AB563" i="4"/>
  <c r="AA563" i="4" a="1"/>
  <c r="AA563" i="4" s="1"/>
  <c r="AI563" i="4"/>
  <c r="AF563" i="4" a="1"/>
  <c r="AF563" i="4" s="1"/>
  <c r="Z563" i="4" a="1"/>
  <c r="Z563" i="4" s="1"/>
  <c r="F562" i="4" a="1"/>
  <c r="F562" i="4" s="1"/>
  <c r="D579" i="10" s="1"/>
  <c r="N563" i="4" a="1"/>
  <c r="N563" i="4" s="1"/>
  <c r="G563" i="4"/>
  <c r="E580" i="10" s="1"/>
  <c r="K563" i="4"/>
  <c r="M563" i="4"/>
  <c r="L563" i="4"/>
  <c r="J563" i="4"/>
  <c r="I563" i="4" a="1"/>
  <c r="I563" i="4" s="1"/>
  <c r="H563" i="4" a="1"/>
  <c r="H563" i="4" s="1"/>
  <c r="E562" i="4"/>
  <c r="C579" i="10" s="1"/>
  <c r="Q562" i="4"/>
  <c r="T562" i="4" a="1"/>
  <c r="T562" i="4" s="1"/>
  <c r="S562" i="4" a="1"/>
  <c r="S562" i="4" s="1"/>
  <c r="R562" i="4" a="1"/>
  <c r="R562" i="4" s="1"/>
  <c r="U562" i="4" a="1"/>
  <c r="U562" i="4" s="1"/>
  <c r="C563" i="4"/>
  <c r="B563" i="4"/>
  <c r="V563" i="4" s="1" a="1"/>
  <c r="V563" i="4" s="1"/>
  <c r="W563" i="4"/>
  <c r="A564" i="4"/>
  <c r="B578" i="10"/>
  <c r="G576" i="10"/>
  <c r="K576" i="10" s="1"/>
  <c r="L575" i="10"/>
  <c r="X559" i="4"/>
  <c r="AJ560" i="4"/>
  <c r="G577" i="10" s="1"/>
  <c r="H578" i="10"/>
  <c r="P564" i="4" l="1" a="1"/>
  <c r="P564" i="4" s="1"/>
  <c r="O564" i="4" a="1"/>
  <c r="O564" i="4" s="1"/>
  <c r="AG563" i="4"/>
  <c r="Y562" i="4"/>
  <c r="F579" i="10" s="1"/>
  <c r="AH564" i="4" a="1"/>
  <c r="AH564" i="4" s="1"/>
  <c r="AI564" i="4"/>
  <c r="AF564" i="4" a="1"/>
  <c r="AF564" i="4" s="1"/>
  <c r="AE564" i="4"/>
  <c r="AD564" i="4"/>
  <c r="AA564" i="4" a="1"/>
  <c r="AA564" i="4" s="1"/>
  <c r="Z564" i="4" a="1"/>
  <c r="Z564" i="4" s="1"/>
  <c r="AC564" i="4"/>
  <c r="AB564" i="4"/>
  <c r="F563" i="4" a="1"/>
  <c r="F563" i="4" s="1"/>
  <c r="D580" i="10" s="1"/>
  <c r="N564" i="4" a="1"/>
  <c r="N564" i="4" s="1"/>
  <c r="G564" i="4"/>
  <c r="E581" i="10" s="1"/>
  <c r="J564" i="4"/>
  <c r="K564" i="4"/>
  <c r="M564" i="4"/>
  <c r="L564" i="4"/>
  <c r="H564" i="4" a="1"/>
  <c r="H564" i="4" s="1"/>
  <c r="I564" i="4" a="1"/>
  <c r="I564" i="4" s="1"/>
  <c r="E563" i="4"/>
  <c r="C580" i="10" s="1"/>
  <c r="Q563" i="4"/>
  <c r="T563" i="4" a="1"/>
  <c r="T563" i="4" s="1"/>
  <c r="S563" i="4" a="1"/>
  <c r="S563" i="4" s="1"/>
  <c r="R563" i="4" a="1"/>
  <c r="R563" i="4" s="1"/>
  <c r="U563" i="4" a="1"/>
  <c r="U563" i="4" s="1"/>
  <c r="C564" i="4"/>
  <c r="B564" i="4"/>
  <c r="V564" i="4" s="1" a="1"/>
  <c r="V564" i="4" s="1"/>
  <c r="W564" i="4"/>
  <c r="A565" i="4"/>
  <c r="K577" i="10"/>
  <c r="B579" i="10"/>
  <c r="L576" i="10"/>
  <c r="X560" i="4"/>
  <c r="AJ561" i="4"/>
  <c r="H579" i="10"/>
  <c r="B580" i="10"/>
  <c r="P565" i="4" l="1" a="1"/>
  <c r="P565" i="4" s="1"/>
  <c r="O565" i="4" a="1"/>
  <c r="O565" i="4" s="1"/>
  <c r="AG564" i="4"/>
  <c r="Y563" i="4"/>
  <c r="F580" i="10" s="1"/>
  <c r="AH565" i="4" a="1"/>
  <c r="AH565" i="4" s="1"/>
  <c r="Z565" i="4" a="1"/>
  <c r="Z565" i="4" s="1"/>
  <c r="AI565" i="4"/>
  <c r="AF565" i="4" a="1"/>
  <c r="AF565" i="4" s="1"/>
  <c r="AC565" i="4"/>
  <c r="AB565" i="4"/>
  <c r="AE565" i="4"/>
  <c r="AD565" i="4"/>
  <c r="AA565" i="4" a="1"/>
  <c r="AA565" i="4" s="1"/>
  <c r="F564" i="4" a="1"/>
  <c r="F564" i="4" s="1"/>
  <c r="D581" i="10" s="1"/>
  <c r="N565" i="4" a="1"/>
  <c r="N565" i="4" s="1"/>
  <c r="G565" i="4"/>
  <c r="E582" i="10" s="1"/>
  <c r="J565" i="4"/>
  <c r="K565" i="4"/>
  <c r="M565" i="4"/>
  <c r="L565" i="4"/>
  <c r="H565" i="4" a="1"/>
  <c r="H565" i="4" s="1"/>
  <c r="I565" i="4" a="1"/>
  <c r="I565" i="4" s="1"/>
  <c r="E564" i="4"/>
  <c r="C581" i="10" s="1"/>
  <c r="Q564" i="4"/>
  <c r="T564" i="4" a="1"/>
  <c r="T564" i="4" s="1"/>
  <c r="S564" i="4" a="1"/>
  <c r="S564" i="4" s="1"/>
  <c r="R564" i="4" a="1"/>
  <c r="R564" i="4" s="1"/>
  <c r="U564" i="4" a="1"/>
  <c r="U564" i="4" s="1"/>
  <c r="C565" i="4"/>
  <c r="B565" i="4"/>
  <c r="V565" i="4" s="1" a="1"/>
  <c r="V565" i="4" s="1"/>
  <c r="W565" i="4"/>
  <c r="A566" i="4"/>
  <c r="G578" i="10"/>
  <c r="K578" i="10" s="1"/>
  <c r="L577" i="10"/>
  <c r="X561" i="4"/>
  <c r="AJ562" i="4"/>
  <c r="H580" i="10"/>
  <c r="P566" i="4" l="1" a="1"/>
  <c r="P566" i="4" s="1"/>
  <c r="O566" i="4" a="1"/>
  <c r="O566" i="4" s="1"/>
  <c r="AG565" i="4"/>
  <c r="Y564" i="4"/>
  <c r="F581" i="10" s="1"/>
  <c r="AH566" i="4" a="1"/>
  <c r="AH566" i="4" s="1"/>
  <c r="AB566" i="4"/>
  <c r="AA566" i="4" a="1"/>
  <c r="AA566" i="4" s="1"/>
  <c r="Z566" i="4" a="1"/>
  <c r="Z566" i="4" s="1"/>
  <c r="AI566" i="4"/>
  <c r="AF566" i="4" a="1"/>
  <c r="AF566" i="4" s="1"/>
  <c r="AE566" i="4"/>
  <c r="AD566" i="4"/>
  <c r="AC566" i="4"/>
  <c r="F565" i="4" a="1"/>
  <c r="F565" i="4" s="1"/>
  <c r="D582" i="10" s="1"/>
  <c r="N566" i="4" a="1"/>
  <c r="N566" i="4" s="1"/>
  <c r="G566" i="4"/>
  <c r="E583" i="10" s="1"/>
  <c r="K566" i="4"/>
  <c r="J566" i="4"/>
  <c r="M566" i="4"/>
  <c r="L566" i="4"/>
  <c r="I566" i="4" a="1"/>
  <c r="I566" i="4" s="1"/>
  <c r="H566" i="4" a="1"/>
  <c r="H566" i="4" s="1"/>
  <c r="E565" i="4"/>
  <c r="C582" i="10" s="1"/>
  <c r="Q565" i="4"/>
  <c r="T565" i="4" a="1"/>
  <c r="T565" i="4" s="1"/>
  <c r="S565" i="4" a="1"/>
  <c r="S565" i="4" s="1"/>
  <c r="R565" i="4" a="1"/>
  <c r="R565" i="4" s="1"/>
  <c r="U565" i="4" a="1"/>
  <c r="U565" i="4" s="1"/>
  <c r="C566" i="4"/>
  <c r="B566" i="4"/>
  <c r="V566" i="4" s="1" a="1"/>
  <c r="V566" i="4" s="1"/>
  <c r="W566" i="4"/>
  <c r="A567" i="4"/>
  <c r="B581" i="10"/>
  <c r="G579" i="10"/>
  <c r="K579" i="10" s="1"/>
  <c r="L578" i="10"/>
  <c r="X562" i="4"/>
  <c r="AJ563" i="4"/>
  <c r="G580" i="10" s="1"/>
  <c r="H581" i="10"/>
  <c r="P567" i="4" l="1" a="1"/>
  <c r="P567" i="4" s="1"/>
  <c r="O567" i="4" a="1"/>
  <c r="O567" i="4" s="1"/>
  <c r="AG566" i="4"/>
  <c r="Y565" i="4"/>
  <c r="F582" i="10" s="1"/>
  <c r="AH567" i="4" a="1"/>
  <c r="AH567" i="4" s="1"/>
  <c r="AF567" i="4" a="1"/>
  <c r="AF567" i="4" s="1"/>
  <c r="AE567" i="4"/>
  <c r="AD567" i="4"/>
  <c r="AC567" i="4"/>
  <c r="AB567" i="4"/>
  <c r="AI567" i="4"/>
  <c r="AA567" i="4" a="1"/>
  <c r="AA567" i="4" s="1"/>
  <c r="Z567" i="4" a="1"/>
  <c r="Z567" i="4" s="1"/>
  <c r="F566" i="4" a="1"/>
  <c r="F566" i="4" s="1"/>
  <c r="D583" i="10" s="1"/>
  <c r="N567" i="4" a="1"/>
  <c r="N567" i="4" s="1"/>
  <c r="G567" i="4"/>
  <c r="E584" i="10" s="1"/>
  <c r="K567" i="4"/>
  <c r="J567" i="4"/>
  <c r="L567" i="4"/>
  <c r="M567" i="4"/>
  <c r="H567" i="4" a="1"/>
  <c r="H567" i="4" s="1"/>
  <c r="I567" i="4" a="1"/>
  <c r="I567" i="4" s="1"/>
  <c r="E566" i="4"/>
  <c r="C583" i="10" s="1"/>
  <c r="Q566" i="4"/>
  <c r="T566" i="4" a="1"/>
  <c r="T566" i="4" s="1"/>
  <c r="S566" i="4" a="1"/>
  <c r="S566" i="4" s="1"/>
  <c r="R566" i="4" a="1"/>
  <c r="R566" i="4" s="1"/>
  <c r="U566" i="4" a="1"/>
  <c r="U566" i="4" s="1"/>
  <c r="C567" i="4"/>
  <c r="B567" i="4"/>
  <c r="V567" i="4" s="1" a="1"/>
  <c r="V567" i="4" s="1"/>
  <c r="W567" i="4"/>
  <c r="A568" i="4"/>
  <c r="K580" i="10"/>
  <c r="B582" i="10"/>
  <c r="L579" i="10"/>
  <c r="X563" i="4"/>
  <c r="AJ564" i="4"/>
  <c r="H582" i="10"/>
  <c r="P568" i="4" l="1" a="1"/>
  <c r="P568" i="4" s="1"/>
  <c r="O568" i="4" a="1"/>
  <c r="O568" i="4" s="1"/>
  <c r="AG567" i="4"/>
  <c r="Y566" i="4"/>
  <c r="F583" i="10" s="1"/>
  <c r="AH568" i="4" a="1"/>
  <c r="AH568" i="4" s="1"/>
  <c r="AI568" i="4"/>
  <c r="AF568" i="4" a="1"/>
  <c r="AF568" i="4" s="1"/>
  <c r="AE568" i="4"/>
  <c r="AB568" i="4"/>
  <c r="AA568" i="4" a="1"/>
  <c r="AA568" i="4" s="1"/>
  <c r="Z568" i="4" a="1"/>
  <c r="Z568" i="4" s="1"/>
  <c r="AD568" i="4"/>
  <c r="AC568" i="4"/>
  <c r="F567" i="4" a="1"/>
  <c r="F567" i="4" s="1"/>
  <c r="D584" i="10" s="1"/>
  <c r="N568" i="4" a="1"/>
  <c r="N568" i="4" s="1"/>
  <c r="G568" i="4"/>
  <c r="E585" i="10" s="1"/>
  <c r="J568" i="4"/>
  <c r="K568" i="4"/>
  <c r="M568" i="4"/>
  <c r="L568" i="4"/>
  <c r="H568" i="4" a="1"/>
  <c r="H568" i="4" s="1"/>
  <c r="I568" i="4" a="1"/>
  <c r="I568" i="4" s="1"/>
  <c r="E567" i="4"/>
  <c r="C584" i="10" s="1"/>
  <c r="Q567" i="4"/>
  <c r="T567" i="4" a="1"/>
  <c r="T567" i="4" s="1"/>
  <c r="S567" i="4" a="1"/>
  <c r="S567" i="4" s="1"/>
  <c r="R567" i="4" a="1"/>
  <c r="R567" i="4" s="1"/>
  <c r="U567" i="4" a="1"/>
  <c r="U567" i="4" s="1"/>
  <c r="C568" i="4"/>
  <c r="B568" i="4"/>
  <c r="V568" i="4" s="1" a="1"/>
  <c r="V568" i="4" s="1"/>
  <c r="W568" i="4"/>
  <c r="A569" i="4"/>
  <c r="B583" i="10"/>
  <c r="G581" i="10"/>
  <c r="K581" i="10" s="1"/>
  <c r="L580" i="10"/>
  <c r="X564" i="4"/>
  <c r="AJ565" i="4"/>
  <c r="G582" i="10" s="1"/>
  <c r="H583" i="10"/>
  <c r="P569" i="4" l="1" a="1"/>
  <c r="P569" i="4" s="1"/>
  <c r="O569" i="4" a="1"/>
  <c r="O569" i="4" s="1"/>
  <c r="AG568" i="4"/>
  <c r="Y567" i="4"/>
  <c r="F584" i="10" s="1"/>
  <c r="AH569" i="4" a="1"/>
  <c r="AH569" i="4" s="1"/>
  <c r="Z569" i="4" a="1"/>
  <c r="Z569" i="4" s="1"/>
  <c r="AE569" i="4"/>
  <c r="AD569" i="4"/>
  <c r="AC569" i="4"/>
  <c r="AA569" i="4" a="1"/>
  <c r="AA569" i="4" s="1"/>
  <c r="AI569" i="4"/>
  <c r="AF569" i="4" a="1"/>
  <c r="AF569" i="4" s="1"/>
  <c r="AB569" i="4"/>
  <c r="F568" i="4" a="1"/>
  <c r="F568" i="4" s="1"/>
  <c r="D585" i="10" s="1"/>
  <c r="N569" i="4" a="1"/>
  <c r="N569" i="4" s="1"/>
  <c r="G569" i="4"/>
  <c r="E586" i="10" s="1"/>
  <c r="K569" i="4"/>
  <c r="J569" i="4"/>
  <c r="M569" i="4"/>
  <c r="L569" i="4"/>
  <c r="I569" i="4" a="1"/>
  <c r="I569" i="4" s="1"/>
  <c r="H569" i="4" a="1"/>
  <c r="H569" i="4" s="1"/>
  <c r="E568" i="4"/>
  <c r="C585" i="10" s="1"/>
  <c r="Q568" i="4"/>
  <c r="T568" i="4" a="1"/>
  <c r="T568" i="4" s="1"/>
  <c r="S568" i="4" a="1"/>
  <c r="S568" i="4" s="1"/>
  <c r="R568" i="4" a="1"/>
  <c r="R568" i="4" s="1"/>
  <c r="U568" i="4" a="1"/>
  <c r="U568" i="4" s="1"/>
  <c r="C569" i="4"/>
  <c r="B569" i="4"/>
  <c r="V569" i="4" s="1" a="1"/>
  <c r="V569" i="4" s="1"/>
  <c r="W569" i="4"/>
  <c r="A570" i="4"/>
  <c r="K582" i="10"/>
  <c r="B584" i="10"/>
  <c r="L581" i="10"/>
  <c r="X565" i="4"/>
  <c r="AJ566" i="4"/>
  <c r="H584" i="10"/>
  <c r="P570" i="4" l="1" a="1"/>
  <c r="P570" i="4" s="1"/>
  <c r="O570" i="4" a="1"/>
  <c r="O570" i="4" s="1"/>
  <c r="AG569" i="4"/>
  <c r="Y568" i="4"/>
  <c r="F585" i="10" s="1"/>
  <c r="AH570" i="4" a="1"/>
  <c r="AH570" i="4" s="1"/>
  <c r="AB570" i="4"/>
  <c r="AA570" i="4" a="1"/>
  <c r="AA570" i="4" s="1"/>
  <c r="Z570" i="4" a="1"/>
  <c r="Z570" i="4" s="1"/>
  <c r="AI570" i="4"/>
  <c r="AF570" i="4" a="1"/>
  <c r="AF570" i="4" s="1"/>
  <c r="AE570" i="4"/>
  <c r="AD570" i="4"/>
  <c r="AC570" i="4"/>
  <c r="F569" i="4" a="1"/>
  <c r="F569" i="4" s="1"/>
  <c r="D586" i="10" s="1"/>
  <c r="N570" i="4" a="1"/>
  <c r="N570" i="4" s="1"/>
  <c r="G570" i="4"/>
  <c r="E587" i="10" s="1"/>
  <c r="J570" i="4"/>
  <c r="M570" i="4"/>
  <c r="K570" i="4"/>
  <c r="L570" i="4"/>
  <c r="I570" i="4" a="1"/>
  <c r="I570" i="4" s="1"/>
  <c r="H570" i="4" a="1"/>
  <c r="H570" i="4" s="1"/>
  <c r="E569" i="4"/>
  <c r="C586" i="10" s="1"/>
  <c r="Q569" i="4"/>
  <c r="T569" i="4" a="1"/>
  <c r="T569" i="4" s="1"/>
  <c r="S569" i="4" a="1"/>
  <c r="S569" i="4" s="1"/>
  <c r="R569" i="4" a="1"/>
  <c r="R569" i="4" s="1"/>
  <c r="U569" i="4" a="1"/>
  <c r="U569" i="4" s="1"/>
  <c r="C570" i="4"/>
  <c r="B570" i="4"/>
  <c r="V570" i="4" s="1" a="1"/>
  <c r="V570" i="4" s="1"/>
  <c r="W570" i="4"/>
  <c r="A571" i="4"/>
  <c r="B585" i="10"/>
  <c r="G583" i="10"/>
  <c r="K583" i="10" s="1"/>
  <c r="L582" i="10"/>
  <c r="X566" i="4"/>
  <c r="AJ567" i="4"/>
  <c r="G584" i="10" s="1"/>
  <c r="H585" i="10"/>
  <c r="P571" i="4" l="1" a="1"/>
  <c r="P571" i="4" s="1"/>
  <c r="O571" i="4" a="1"/>
  <c r="O571" i="4" s="1"/>
  <c r="AG570" i="4"/>
  <c r="Y569" i="4"/>
  <c r="F586" i="10" s="1"/>
  <c r="AH571" i="4" a="1"/>
  <c r="AH571" i="4" s="1"/>
  <c r="AF571" i="4" a="1"/>
  <c r="AF571" i="4" s="1"/>
  <c r="AE571" i="4"/>
  <c r="AD571" i="4"/>
  <c r="AC571" i="4"/>
  <c r="AB571" i="4"/>
  <c r="AI571" i="4"/>
  <c r="AA571" i="4" a="1"/>
  <c r="AA571" i="4" s="1"/>
  <c r="Z571" i="4" a="1"/>
  <c r="Z571" i="4" s="1"/>
  <c r="F570" i="4" a="1"/>
  <c r="F570" i="4" s="1"/>
  <c r="D587" i="10" s="1"/>
  <c r="N571" i="4" a="1"/>
  <c r="N571" i="4" s="1"/>
  <c r="G571" i="4"/>
  <c r="E588" i="10" s="1"/>
  <c r="K571" i="4"/>
  <c r="L571" i="4"/>
  <c r="M571" i="4"/>
  <c r="J571" i="4"/>
  <c r="H571" i="4" a="1"/>
  <c r="H571" i="4" s="1"/>
  <c r="I571" i="4" a="1"/>
  <c r="I571" i="4" s="1"/>
  <c r="E570" i="4"/>
  <c r="C587" i="10" s="1"/>
  <c r="Q570" i="4"/>
  <c r="T570" i="4" a="1"/>
  <c r="T570" i="4" s="1"/>
  <c r="S570" i="4" a="1"/>
  <c r="S570" i="4" s="1"/>
  <c r="R570" i="4" a="1"/>
  <c r="R570" i="4" s="1"/>
  <c r="U570" i="4" a="1"/>
  <c r="U570" i="4" s="1"/>
  <c r="C571" i="4"/>
  <c r="B571" i="4"/>
  <c r="V571" i="4" s="1" a="1"/>
  <c r="V571" i="4" s="1"/>
  <c r="W571" i="4"/>
  <c r="A572" i="4"/>
  <c r="K584" i="10"/>
  <c r="B586" i="10"/>
  <c r="L583" i="10"/>
  <c r="X567" i="4"/>
  <c r="AJ568" i="4"/>
  <c r="H586" i="10"/>
  <c r="P572" i="4" l="1" a="1"/>
  <c r="P572" i="4" s="1"/>
  <c r="O572" i="4" a="1"/>
  <c r="O572" i="4" s="1"/>
  <c r="AG571" i="4"/>
  <c r="Y570" i="4"/>
  <c r="F587" i="10" s="1"/>
  <c r="AH572" i="4" a="1"/>
  <c r="AH572" i="4" s="1"/>
  <c r="AI572" i="4"/>
  <c r="AF572" i="4" a="1"/>
  <c r="AF572" i="4" s="1"/>
  <c r="AE572" i="4"/>
  <c r="AB572" i="4"/>
  <c r="AA572" i="4" a="1"/>
  <c r="AA572" i="4" s="1"/>
  <c r="AD572" i="4"/>
  <c r="AC572" i="4"/>
  <c r="Z572" i="4" a="1"/>
  <c r="Z572" i="4" s="1"/>
  <c r="F571" i="4" a="1"/>
  <c r="F571" i="4" s="1"/>
  <c r="D588" i="10" s="1"/>
  <c r="N572" i="4" a="1"/>
  <c r="N572" i="4" s="1"/>
  <c r="G572" i="4"/>
  <c r="E589" i="10" s="1"/>
  <c r="L572" i="4"/>
  <c r="M572" i="4"/>
  <c r="K572" i="4"/>
  <c r="J572" i="4"/>
  <c r="I572" i="4" a="1"/>
  <c r="I572" i="4" s="1"/>
  <c r="H572" i="4" a="1"/>
  <c r="H572" i="4" s="1"/>
  <c r="E571" i="4"/>
  <c r="C588" i="10" s="1"/>
  <c r="Q571" i="4"/>
  <c r="T571" i="4" a="1"/>
  <c r="T571" i="4" s="1"/>
  <c r="S571" i="4" a="1"/>
  <c r="S571" i="4" s="1"/>
  <c r="R571" i="4" a="1"/>
  <c r="R571" i="4" s="1"/>
  <c r="U571" i="4" a="1"/>
  <c r="U571" i="4" s="1"/>
  <c r="C572" i="4"/>
  <c r="B572" i="4"/>
  <c r="V572" i="4" s="1" a="1"/>
  <c r="V572" i="4" s="1"/>
  <c r="W572" i="4"/>
  <c r="A573" i="4"/>
  <c r="B587" i="10"/>
  <c r="G585" i="10"/>
  <c r="K585" i="10" s="1"/>
  <c r="L584" i="10"/>
  <c r="X568" i="4"/>
  <c r="AJ569" i="4"/>
  <c r="H587" i="10"/>
  <c r="P573" i="4" l="1" a="1"/>
  <c r="P573" i="4" s="1"/>
  <c r="O573" i="4" a="1"/>
  <c r="O573" i="4" s="1"/>
  <c r="AG572" i="4"/>
  <c r="Y571" i="4"/>
  <c r="F588" i="10" s="1"/>
  <c r="AH573" i="4" a="1"/>
  <c r="AH573" i="4" s="1"/>
  <c r="AA573" i="4" a="1"/>
  <c r="AA573" i="4" s="1"/>
  <c r="Z573" i="4" a="1"/>
  <c r="Z573" i="4" s="1"/>
  <c r="AF573" i="4" a="1"/>
  <c r="AF573" i="4" s="1"/>
  <c r="AE573" i="4"/>
  <c r="AD573" i="4"/>
  <c r="AB573" i="4"/>
  <c r="AI573" i="4"/>
  <c r="AC573" i="4"/>
  <c r="F572" i="4" a="1"/>
  <c r="F572" i="4" s="1"/>
  <c r="D589" i="10" s="1"/>
  <c r="N573" i="4" a="1"/>
  <c r="N573" i="4" s="1"/>
  <c r="G573" i="4"/>
  <c r="E590" i="10" s="1"/>
  <c r="J573" i="4"/>
  <c r="K573" i="4"/>
  <c r="L573" i="4"/>
  <c r="H573" i="4" a="1"/>
  <c r="H573" i="4" s="1"/>
  <c r="I573" i="4" a="1"/>
  <c r="I573" i="4" s="1"/>
  <c r="M573" i="4"/>
  <c r="E572" i="4"/>
  <c r="C589" i="10" s="1"/>
  <c r="Q572" i="4"/>
  <c r="T572" i="4" a="1"/>
  <c r="T572" i="4" s="1"/>
  <c r="S572" i="4" a="1"/>
  <c r="S572" i="4" s="1"/>
  <c r="R572" i="4" a="1"/>
  <c r="R572" i="4" s="1"/>
  <c r="U572" i="4" a="1"/>
  <c r="U572" i="4" s="1"/>
  <c r="C573" i="4"/>
  <c r="B573" i="4"/>
  <c r="V573" i="4" s="1" a="1"/>
  <c r="V573" i="4" s="1"/>
  <c r="W573" i="4"/>
  <c r="A574" i="4"/>
  <c r="B588" i="10"/>
  <c r="G586" i="10"/>
  <c r="K586" i="10" s="1"/>
  <c r="L585" i="10"/>
  <c r="X569" i="4"/>
  <c r="AJ570" i="4"/>
  <c r="G587" i="10" s="1"/>
  <c r="H588" i="10"/>
  <c r="B589" i="10"/>
  <c r="P574" i="4" l="1" a="1"/>
  <c r="P574" i="4" s="1"/>
  <c r="O574" i="4" a="1"/>
  <c r="O574" i="4" s="1"/>
  <c r="AG573" i="4"/>
  <c r="Y572" i="4"/>
  <c r="F589" i="10" s="1"/>
  <c r="AH574" i="4" a="1"/>
  <c r="AH574" i="4" s="1"/>
  <c r="AD574" i="4"/>
  <c r="AC574" i="4"/>
  <c r="AB574" i="4"/>
  <c r="AA574" i="4" a="1"/>
  <c r="AA574" i="4" s="1"/>
  <c r="Z574" i="4" a="1"/>
  <c r="Z574" i="4" s="1"/>
  <c r="AI574" i="4"/>
  <c r="AF574" i="4" a="1"/>
  <c r="AF574" i="4" s="1"/>
  <c r="AE574" i="4"/>
  <c r="F573" i="4" a="1"/>
  <c r="F573" i="4" s="1"/>
  <c r="D590" i="10" s="1"/>
  <c r="N574" i="4" a="1"/>
  <c r="N574" i="4" s="1"/>
  <c r="G574" i="4"/>
  <c r="E591" i="10" s="1"/>
  <c r="K574" i="4"/>
  <c r="L574" i="4"/>
  <c r="M574" i="4"/>
  <c r="J574" i="4"/>
  <c r="H574" i="4" a="1"/>
  <c r="H574" i="4" s="1"/>
  <c r="I574" i="4" a="1"/>
  <c r="I574" i="4" s="1"/>
  <c r="E573" i="4"/>
  <c r="C590" i="10" s="1"/>
  <c r="Q573" i="4"/>
  <c r="T573" i="4" a="1"/>
  <c r="T573" i="4" s="1"/>
  <c r="S573" i="4" a="1"/>
  <c r="S573" i="4" s="1"/>
  <c r="R573" i="4" a="1"/>
  <c r="R573" i="4" s="1"/>
  <c r="U573" i="4" a="1"/>
  <c r="U573" i="4" s="1"/>
  <c r="C574" i="4"/>
  <c r="B574" i="4"/>
  <c r="V574" i="4" s="1" a="1"/>
  <c r="V574" i="4" s="1"/>
  <c r="W574" i="4"/>
  <c r="A575" i="4"/>
  <c r="K587" i="10"/>
  <c r="L586" i="10"/>
  <c r="X570" i="4"/>
  <c r="AJ571" i="4"/>
  <c r="H589" i="10"/>
  <c r="P575" i="4" l="1" a="1"/>
  <c r="P575" i="4" s="1"/>
  <c r="O575" i="4" a="1"/>
  <c r="O575" i="4" s="1"/>
  <c r="AG574" i="4"/>
  <c r="Y573" i="4"/>
  <c r="F590" i="10" s="1"/>
  <c r="AH575" i="4" a="1"/>
  <c r="AH575" i="4" s="1"/>
  <c r="AI575" i="4"/>
  <c r="AF575" i="4" a="1"/>
  <c r="AF575" i="4" s="1"/>
  <c r="AE575" i="4"/>
  <c r="AD575" i="4"/>
  <c r="AC575" i="4"/>
  <c r="Z575" i="4" a="1"/>
  <c r="Z575" i="4" s="1"/>
  <c r="AB575" i="4"/>
  <c r="AA575" i="4" a="1"/>
  <c r="AA575" i="4" s="1"/>
  <c r="F574" i="4" a="1"/>
  <c r="F574" i="4" s="1"/>
  <c r="D591" i="10" s="1"/>
  <c r="N575" i="4" a="1"/>
  <c r="N575" i="4" s="1"/>
  <c r="G575" i="4"/>
  <c r="E592" i="10" s="1"/>
  <c r="K575" i="4"/>
  <c r="L575" i="4"/>
  <c r="M575" i="4"/>
  <c r="J575" i="4"/>
  <c r="I575" i="4" a="1"/>
  <c r="I575" i="4" s="1"/>
  <c r="H575" i="4" a="1"/>
  <c r="H575" i="4" s="1"/>
  <c r="E574" i="4"/>
  <c r="C591" i="10" s="1"/>
  <c r="Q574" i="4"/>
  <c r="T574" i="4" a="1"/>
  <c r="T574" i="4" s="1"/>
  <c r="S574" i="4" a="1"/>
  <c r="S574" i="4" s="1"/>
  <c r="R574" i="4" a="1"/>
  <c r="R574" i="4" s="1"/>
  <c r="U574" i="4" a="1"/>
  <c r="U574" i="4" s="1"/>
  <c r="C575" i="4"/>
  <c r="B575" i="4"/>
  <c r="V575" i="4" s="1" a="1"/>
  <c r="V575" i="4" s="1"/>
  <c r="W575" i="4"/>
  <c r="A576" i="4"/>
  <c r="B590" i="10"/>
  <c r="G588" i="10"/>
  <c r="K588" i="10" s="1"/>
  <c r="L587" i="10"/>
  <c r="X571" i="4"/>
  <c r="AJ572" i="4"/>
  <c r="G589" i="10" s="1"/>
  <c r="H590" i="10"/>
  <c r="P576" i="4" l="1" a="1"/>
  <c r="P576" i="4" s="1"/>
  <c r="O576" i="4" a="1"/>
  <c r="O576" i="4" s="1"/>
  <c r="AG575" i="4"/>
  <c r="Y574" i="4"/>
  <c r="F591" i="10" s="1"/>
  <c r="AH576" i="4" a="1"/>
  <c r="AH576" i="4" s="1"/>
  <c r="AI576" i="4"/>
  <c r="AD576" i="4"/>
  <c r="AC576" i="4"/>
  <c r="AB576" i="4"/>
  <c r="AF576" i="4" a="1"/>
  <c r="AF576" i="4" s="1"/>
  <c r="AE576" i="4"/>
  <c r="AA576" i="4" a="1"/>
  <c r="AA576" i="4" s="1"/>
  <c r="Z576" i="4" a="1"/>
  <c r="Z576" i="4" s="1"/>
  <c r="F575" i="4" a="1"/>
  <c r="F575" i="4" s="1"/>
  <c r="D592" i="10" s="1"/>
  <c r="N576" i="4" a="1"/>
  <c r="N576" i="4" s="1"/>
  <c r="J576" i="4"/>
  <c r="G576" i="4"/>
  <c r="E593" i="10" s="1"/>
  <c r="K576" i="4"/>
  <c r="L576" i="4"/>
  <c r="M576" i="4"/>
  <c r="H576" i="4" a="1"/>
  <c r="H576" i="4" s="1"/>
  <c r="I576" i="4" a="1"/>
  <c r="I576" i="4" s="1"/>
  <c r="E575" i="4"/>
  <c r="C592" i="10" s="1"/>
  <c r="Q575" i="4"/>
  <c r="T575" i="4" a="1"/>
  <c r="T575" i="4" s="1"/>
  <c r="S575" i="4" a="1"/>
  <c r="S575" i="4" s="1"/>
  <c r="R575" i="4" a="1"/>
  <c r="R575" i="4" s="1"/>
  <c r="U575" i="4" a="1"/>
  <c r="U575" i="4" s="1"/>
  <c r="C576" i="4"/>
  <c r="B576" i="4"/>
  <c r="V576" i="4" s="1" a="1"/>
  <c r="V576" i="4" s="1"/>
  <c r="W576" i="4"/>
  <c r="A577" i="4"/>
  <c r="K589" i="10"/>
  <c r="B591" i="10"/>
  <c r="L588" i="10"/>
  <c r="X572" i="4"/>
  <c r="AJ573" i="4"/>
  <c r="H591" i="10"/>
  <c r="P577" i="4" l="1" a="1"/>
  <c r="P577" i="4" s="1"/>
  <c r="O577" i="4" a="1"/>
  <c r="O577" i="4" s="1"/>
  <c r="AG576" i="4"/>
  <c r="Y575" i="4"/>
  <c r="F592" i="10" s="1"/>
  <c r="AH577" i="4" a="1"/>
  <c r="AH577" i="4" s="1"/>
  <c r="AA577" i="4" a="1"/>
  <c r="AA577" i="4" s="1"/>
  <c r="Z577" i="4" a="1"/>
  <c r="Z577" i="4" s="1"/>
  <c r="AF577" i="4" a="1"/>
  <c r="AF577" i="4" s="1"/>
  <c r="AE577" i="4"/>
  <c r="AD577" i="4"/>
  <c r="AB577" i="4"/>
  <c r="AI577" i="4"/>
  <c r="AC577" i="4"/>
  <c r="F576" i="4" a="1"/>
  <c r="F576" i="4" s="1"/>
  <c r="D593" i="10" s="1"/>
  <c r="N577" i="4" a="1"/>
  <c r="N577" i="4" s="1"/>
  <c r="J577" i="4"/>
  <c r="G577" i="4"/>
  <c r="E594" i="10" s="1"/>
  <c r="K577" i="4"/>
  <c r="L577" i="4"/>
  <c r="M577" i="4"/>
  <c r="H577" i="4" a="1"/>
  <c r="H577" i="4" s="1"/>
  <c r="I577" i="4" a="1"/>
  <c r="I577" i="4" s="1"/>
  <c r="E576" i="4"/>
  <c r="C593" i="10" s="1"/>
  <c r="Q576" i="4"/>
  <c r="T576" i="4" a="1"/>
  <c r="T576" i="4" s="1"/>
  <c r="S576" i="4" a="1"/>
  <c r="S576" i="4" s="1"/>
  <c r="R576" i="4" a="1"/>
  <c r="R576" i="4" s="1"/>
  <c r="U576" i="4" a="1"/>
  <c r="U576" i="4" s="1"/>
  <c r="C577" i="4"/>
  <c r="B577" i="4"/>
  <c r="V577" i="4" s="1" a="1"/>
  <c r="V577" i="4" s="1"/>
  <c r="W577" i="4"/>
  <c r="A578" i="4"/>
  <c r="B592" i="10"/>
  <c r="G590" i="10"/>
  <c r="K590" i="10" s="1"/>
  <c r="L589" i="10"/>
  <c r="X573" i="4"/>
  <c r="AJ574" i="4"/>
  <c r="G591" i="10" s="1"/>
  <c r="H592" i="10"/>
  <c r="P578" i="4" l="1" a="1"/>
  <c r="P578" i="4" s="1"/>
  <c r="O578" i="4" a="1"/>
  <c r="O578" i="4" s="1"/>
  <c r="AG577" i="4"/>
  <c r="Y576" i="4"/>
  <c r="F593" i="10" s="1"/>
  <c r="AH578" i="4" a="1"/>
  <c r="AH578" i="4" s="1"/>
  <c r="AE578" i="4"/>
  <c r="AD578" i="4"/>
  <c r="AC578" i="4"/>
  <c r="AB578" i="4"/>
  <c r="AA578" i="4" a="1"/>
  <c r="AA578" i="4" s="1"/>
  <c r="AI578" i="4"/>
  <c r="AF578" i="4" a="1"/>
  <c r="AF578" i="4" s="1"/>
  <c r="Z578" i="4" a="1"/>
  <c r="Z578" i="4" s="1"/>
  <c r="F577" i="4" a="1"/>
  <c r="F577" i="4" s="1"/>
  <c r="D594" i="10" s="1"/>
  <c r="N578" i="4" a="1"/>
  <c r="N578" i="4" s="1"/>
  <c r="G578" i="4"/>
  <c r="E595" i="10" s="1"/>
  <c r="J578" i="4"/>
  <c r="K578" i="4"/>
  <c r="L578" i="4"/>
  <c r="M578" i="4"/>
  <c r="I578" i="4" a="1"/>
  <c r="I578" i="4" s="1"/>
  <c r="H578" i="4" a="1"/>
  <c r="H578" i="4" s="1"/>
  <c r="E577" i="4"/>
  <c r="C594" i="10" s="1"/>
  <c r="Q577" i="4"/>
  <c r="T577" i="4" a="1"/>
  <c r="T577" i="4" s="1"/>
  <c r="S577" i="4" a="1"/>
  <c r="S577" i="4" s="1"/>
  <c r="R577" i="4" a="1"/>
  <c r="R577" i="4" s="1"/>
  <c r="U577" i="4" a="1"/>
  <c r="U577" i="4" s="1"/>
  <c r="C578" i="4"/>
  <c r="B578" i="4"/>
  <c r="V578" i="4" s="1" a="1"/>
  <c r="V578" i="4" s="1"/>
  <c r="W578" i="4"/>
  <c r="A579" i="4"/>
  <c r="K591" i="10"/>
  <c r="B593" i="10"/>
  <c r="L590" i="10"/>
  <c r="X574" i="4"/>
  <c r="AJ575" i="4"/>
  <c r="H593" i="10"/>
  <c r="B594" i="10"/>
  <c r="P579" i="4" l="1" a="1"/>
  <c r="P579" i="4" s="1"/>
  <c r="O579" i="4" a="1"/>
  <c r="O579" i="4" s="1"/>
  <c r="AG578" i="4"/>
  <c r="Y577" i="4"/>
  <c r="F594" i="10" s="1"/>
  <c r="AH579" i="4" a="1"/>
  <c r="AH579" i="4" s="1"/>
  <c r="AI579" i="4"/>
  <c r="AF579" i="4" a="1"/>
  <c r="AF579" i="4" s="1"/>
  <c r="AE579" i="4"/>
  <c r="AB579" i="4"/>
  <c r="AA579" i="4" a="1"/>
  <c r="AA579" i="4" s="1"/>
  <c r="Z579" i="4" a="1"/>
  <c r="Z579" i="4" s="1"/>
  <c r="AD579" i="4"/>
  <c r="AC579" i="4"/>
  <c r="F578" i="4" a="1"/>
  <c r="F578" i="4" s="1"/>
  <c r="D595" i="10" s="1"/>
  <c r="N579" i="4" a="1"/>
  <c r="N579" i="4" s="1"/>
  <c r="G579" i="4"/>
  <c r="E596" i="10" s="1"/>
  <c r="J579" i="4"/>
  <c r="K579" i="4"/>
  <c r="L579" i="4"/>
  <c r="M579" i="4"/>
  <c r="I579" i="4" a="1"/>
  <c r="I579" i="4" s="1"/>
  <c r="H579" i="4" a="1"/>
  <c r="H579" i="4" s="1"/>
  <c r="E578" i="4"/>
  <c r="C595" i="10" s="1"/>
  <c r="Q578" i="4"/>
  <c r="T578" i="4" a="1"/>
  <c r="T578" i="4" s="1"/>
  <c r="S578" i="4" a="1"/>
  <c r="S578" i="4" s="1"/>
  <c r="R578" i="4" a="1"/>
  <c r="R578" i="4" s="1"/>
  <c r="U578" i="4" a="1"/>
  <c r="U578" i="4" s="1"/>
  <c r="C579" i="4"/>
  <c r="B579" i="4"/>
  <c r="V579" i="4" s="1" a="1"/>
  <c r="V579" i="4" s="1"/>
  <c r="W579" i="4"/>
  <c r="A580" i="4"/>
  <c r="G592" i="10"/>
  <c r="K592" i="10" s="1"/>
  <c r="L591" i="10"/>
  <c r="X575" i="4"/>
  <c r="AJ576" i="4"/>
  <c r="H594" i="10"/>
  <c r="P580" i="4" l="1" a="1"/>
  <c r="P580" i="4" s="1"/>
  <c r="O580" i="4" a="1"/>
  <c r="O580" i="4" s="1"/>
  <c r="AG579" i="4"/>
  <c r="Y578" i="4"/>
  <c r="F595" i="10" s="1"/>
  <c r="AH580" i="4" a="1"/>
  <c r="AH580" i="4" s="1"/>
  <c r="Z580" i="4" a="1"/>
  <c r="Z580" i="4" s="1"/>
  <c r="AI580" i="4"/>
  <c r="AE580" i="4"/>
  <c r="AD580" i="4"/>
  <c r="AC580" i="4"/>
  <c r="AF580" i="4" a="1"/>
  <c r="AF580" i="4" s="1"/>
  <c r="AB580" i="4"/>
  <c r="AA580" i="4" a="1"/>
  <c r="AA580" i="4" s="1"/>
  <c r="F579" i="4" a="1"/>
  <c r="F579" i="4" s="1"/>
  <c r="D596" i="10" s="1"/>
  <c r="N580" i="4" a="1"/>
  <c r="N580" i="4" s="1"/>
  <c r="G580" i="4"/>
  <c r="E597" i="10" s="1"/>
  <c r="K580" i="4"/>
  <c r="L580" i="4"/>
  <c r="M580" i="4"/>
  <c r="J580" i="4"/>
  <c r="I580" i="4" a="1"/>
  <c r="I580" i="4" s="1"/>
  <c r="H580" i="4" a="1"/>
  <c r="H580" i="4" s="1"/>
  <c r="E579" i="4"/>
  <c r="C596" i="10" s="1"/>
  <c r="Q579" i="4"/>
  <c r="S579" i="4" a="1"/>
  <c r="S579" i="4" s="1"/>
  <c r="T579" i="4" a="1"/>
  <c r="T579" i="4" s="1"/>
  <c r="R579" i="4" a="1"/>
  <c r="R579" i="4" s="1"/>
  <c r="U579" i="4" a="1"/>
  <c r="U579" i="4" s="1"/>
  <c r="C580" i="4"/>
  <c r="B580" i="4"/>
  <c r="V580" i="4" s="1" a="1"/>
  <c r="V580" i="4" s="1"/>
  <c r="W580" i="4"/>
  <c r="A581" i="4"/>
  <c r="B595" i="10"/>
  <c r="G593" i="10"/>
  <c r="K593" i="10" s="1"/>
  <c r="L592" i="10"/>
  <c r="X576" i="4"/>
  <c r="AJ577" i="4"/>
  <c r="G594" i="10" s="1"/>
  <c r="H595" i="10"/>
  <c r="P581" i="4" l="1" a="1"/>
  <c r="P581" i="4" s="1"/>
  <c r="O581" i="4" a="1"/>
  <c r="O581" i="4" s="1"/>
  <c r="AG580" i="4"/>
  <c r="Y579" i="4"/>
  <c r="F596" i="10" s="1"/>
  <c r="AH581" i="4" a="1"/>
  <c r="AH581" i="4" s="1"/>
  <c r="AB581" i="4"/>
  <c r="AA581" i="4" a="1"/>
  <c r="AA581" i="4" s="1"/>
  <c r="Z581" i="4" a="1"/>
  <c r="Z581" i="4" s="1"/>
  <c r="AI581" i="4"/>
  <c r="AF581" i="4" a="1"/>
  <c r="AF581" i="4" s="1"/>
  <c r="AE581" i="4"/>
  <c r="AC581" i="4"/>
  <c r="AD581" i="4"/>
  <c r="F580" i="4" a="1"/>
  <c r="F580" i="4" s="1"/>
  <c r="D597" i="10" s="1"/>
  <c r="N581" i="4" a="1"/>
  <c r="N581" i="4" s="1"/>
  <c r="G581" i="4"/>
  <c r="E598" i="10" s="1"/>
  <c r="J581" i="4"/>
  <c r="K581" i="4"/>
  <c r="L581" i="4"/>
  <c r="M581" i="4"/>
  <c r="H581" i="4" a="1"/>
  <c r="H581" i="4" s="1"/>
  <c r="I581" i="4" a="1"/>
  <c r="I581" i="4" s="1"/>
  <c r="E580" i="4"/>
  <c r="C597" i="10" s="1"/>
  <c r="Q580" i="4"/>
  <c r="T580" i="4" a="1"/>
  <c r="T580" i="4" s="1"/>
  <c r="S580" i="4" a="1"/>
  <c r="S580" i="4" s="1"/>
  <c r="R580" i="4" a="1"/>
  <c r="R580" i="4" s="1"/>
  <c r="U580" i="4" a="1"/>
  <c r="U580" i="4" s="1"/>
  <c r="C581" i="4"/>
  <c r="B581" i="4"/>
  <c r="V581" i="4" s="1" a="1"/>
  <c r="V581" i="4" s="1"/>
  <c r="W581" i="4"/>
  <c r="A582" i="4"/>
  <c r="K594" i="10"/>
  <c r="B596" i="10"/>
  <c r="L593" i="10"/>
  <c r="X577" i="4"/>
  <c r="AJ578" i="4"/>
  <c r="H596" i="10"/>
  <c r="P582" i="4" l="1" a="1"/>
  <c r="P582" i="4" s="1"/>
  <c r="O582" i="4" a="1"/>
  <c r="O582" i="4" s="1"/>
  <c r="AG581" i="4"/>
  <c r="Y580" i="4"/>
  <c r="F597" i="10" s="1"/>
  <c r="AH582" i="4" a="1"/>
  <c r="AH582" i="4" s="1"/>
  <c r="AE582" i="4"/>
  <c r="AD582" i="4"/>
  <c r="AC582" i="4"/>
  <c r="AB582" i="4"/>
  <c r="AA582" i="4" a="1"/>
  <c r="AA582" i="4" s="1"/>
  <c r="AI582" i="4"/>
  <c r="AF582" i="4" a="1"/>
  <c r="AF582" i="4" s="1"/>
  <c r="Z582" i="4" a="1"/>
  <c r="Z582" i="4" s="1"/>
  <c r="F581" i="4" a="1"/>
  <c r="F581" i="4" s="1"/>
  <c r="D598" i="10" s="1"/>
  <c r="N582" i="4" a="1"/>
  <c r="N582" i="4" s="1"/>
  <c r="G582" i="4"/>
  <c r="E599" i="10" s="1"/>
  <c r="J582" i="4"/>
  <c r="K582" i="4"/>
  <c r="M582" i="4"/>
  <c r="L582" i="4"/>
  <c r="H582" i="4" a="1"/>
  <c r="H582" i="4" s="1"/>
  <c r="I582" i="4" a="1"/>
  <c r="I582" i="4" s="1"/>
  <c r="E581" i="4"/>
  <c r="C598" i="10" s="1"/>
  <c r="Q581" i="4"/>
  <c r="T581" i="4" a="1"/>
  <c r="T581" i="4" s="1"/>
  <c r="R581" i="4" a="1"/>
  <c r="R581" i="4" s="1"/>
  <c r="S581" i="4" a="1"/>
  <c r="S581" i="4" s="1"/>
  <c r="U581" i="4" a="1"/>
  <c r="U581" i="4" s="1"/>
  <c r="C582" i="4"/>
  <c r="B582" i="4"/>
  <c r="V582" i="4" s="1" a="1"/>
  <c r="V582" i="4" s="1"/>
  <c r="W582" i="4"/>
  <c r="A583" i="4"/>
  <c r="B597" i="10"/>
  <c r="G595" i="10"/>
  <c r="K595" i="10" s="1"/>
  <c r="L594" i="10"/>
  <c r="X578" i="4"/>
  <c r="AJ579" i="4"/>
  <c r="G596" i="10" s="1"/>
  <c r="H597" i="10"/>
  <c r="P583" i="4" l="1" a="1"/>
  <c r="P583" i="4" s="1"/>
  <c r="O583" i="4" a="1"/>
  <c r="O583" i="4" s="1"/>
  <c r="AG582" i="4"/>
  <c r="Y581" i="4"/>
  <c r="F598" i="10" s="1"/>
  <c r="AH583" i="4" a="1"/>
  <c r="AH583" i="4" s="1"/>
  <c r="AI583" i="4"/>
  <c r="AF583" i="4" a="1"/>
  <c r="AF583" i="4" s="1"/>
  <c r="AE583" i="4"/>
  <c r="AD583" i="4"/>
  <c r="AC583" i="4"/>
  <c r="AA583" i="4" a="1"/>
  <c r="AA583" i="4" s="1"/>
  <c r="Z583" i="4" a="1"/>
  <c r="Z583" i="4" s="1"/>
  <c r="AB583" i="4"/>
  <c r="F582" i="4" a="1"/>
  <c r="F582" i="4" s="1"/>
  <c r="D599" i="10" s="1"/>
  <c r="N583" i="4" a="1"/>
  <c r="N583" i="4" s="1"/>
  <c r="G583" i="4"/>
  <c r="E600" i="10" s="1"/>
  <c r="J583" i="4"/>
  <c r="K583" i="4"/>
  <c r="M583" i="4"/>
  <c r="L583" i="4"/>
  <c r="H583" i="4" a="1"/>
  <c r="H583" i="4" s="1"/>
  <c r="I583" i="4" a="1"/>
  <c r="I583" i="4" s="1"/>
  <c r="E582" i="4"/>
  <c r="C599" i="10" s="1"/>
  <c r="Q582" i="4"/>
  <c r="T582" i="4" a="1"/>
  <c r="T582" i="4" s="1"/>
  <c r="S582" i="4" a="1"/>
  <c r="S582" i="4" s="1"/>
  <c r="R582" i="4" a="1"/>
  <c r="R582" i="4" s="1"/>
  <c r="U582" i="4" a="1"/>
  <c r="U582" i="4" s="1"/>
  <c r="C583" i="4"/>
  <c r="B583" i="4"/>
  <c r="V583" i="4" s="1" a="1"/>
  <c r="V583" i="4" s="1"/>
  <c r="W583" i="4"/>
  <c r="A584" i="4"/>
  <c r="K596" i="10"/>
  <c r="B598" i="10"/>
  <c r="L595" i="10"/>
  <c r="X579" i="4"/>
  <c r="AJ580" i="4"/>
  <c r="H598" i="10"/>
  <c r="P584" i="4" l="1" a="1"/>
  <c r="P584" i="4" s="1"/>
  <c r="O584" i="4" a="1"/>
  <c r="O584" i="4" s="1"/>
  <c r="AG583" i="4"/>
  <c r="Y582" i="4"/>
  <c r="F599" i="10" s="1"/>
  <c r="AH584" i="4" a="1"/>
  <c r="AH584" i="4" s="1"/>
  <c r="AI584" i="4"/>
  <c r="AD584" i="4"/>
  <c r="AC584" i="4"/>
  <c r="AB584" i="4"/>
  <c r="AF584" i="4" a="1"/>
  <c r="AF584" i="4" s="1"/>
  <c r="AE584" i="4"/>
  <c r="AA584" i="4" a="1"/>
  <c r="AA584" i="4" s="1"/>
  <c r="Z584" i="4" a="1"/>
  <c r="Z584" i="4" s="1"/>
  <c r="F583" i="4" a="1"/>
  <c r="F583" i="4" s="1"/>
  <c r="D600" i="10" s="1"/>
  <c r="N584" i="4" a="1"/>
  <c r="N584" i="4" s="1"/>
  <c r="G584" i="4"/>
  <c r="E601" i="10" s="1"/>
  <c r="J584" i="4"/>
  <c r="K584" i="4"/>
  <c r="M584" i="4"/>
  <c r="L584" i="4"/>
  <c r="H584" i="4" a="1"/>
  <c r="H584" i="4" s="1"/>
  <c r="I584" i="4" a="1"/>
  <c r="I584" i="4" s="1"/>
  <c r="E583" i="4"/>
  <c r="C600" i="10" s="1"/>
  <c r="Q583" i="4"/>
  <c r="T583" i="4" a="1"/>
  <c r="T583" i="4" s="1"/>
  <c r="S583" i="4" a="1"/>
  <c r="S583" i="4" s="1"/>
  <c r="R583" i="4" a="1"/>
  <c r="R583" i="4" s="1"/>
  <c r="U583" i="4" a="1"/>
  <c r="U583" i="4" s="1"/>
  <c r="C584" i="4"/>
  <c r="B584" i="4"/>
  <c r="V584" i="4" s="1" a="1"/>
  <c r="V584" i="4" s="1"/>
  <c r="W584" i="4"/>
  <c r="A585" i="4"/>
  <c r="B599" i="10"/>
  <c r="G597" i="10"/>
  <c r="K597" i="10" s="1"/>
  <c r="L596" i="10"/>
  <c r="X580" i="4"/>
  <c r="AJ581" i="4"/>
  <c r="G598" i="10" s="1"/>
  <c r="H599" i="10"/>
  <c r="P585" i="4" l="1" a="1"/>
  <c r="P585" i="4" s="1"/>
  <c r="O585" i="4" a="1"/>
  <c r="O585" i="4" s="1"/>
  <c r="AG584" i="4"/>
  <c r="Y583" i="4"/>
  <c r="F600" i="10" s="1"/>
  <c r="AH585" i="4" a="1"/>
  <c r="AH585" i="4" s="1"/>
  <c r="AC585" i="4"/>
  <c r="AB585" i="4"/>
  <c r="AA585" i="4" a="1"/>
  <c r="AA585" i="4" s="1"/>
  <c r="Z585" i="4" a="1"/>
  <c r="Z585" i="4" s="1"/>
  <c r="AI585" i="4"/>
  <c r="AF585" i="4" a="1"/>
  <c r="AF585" i="4" s="1"/>
  <c r="AD585" i="4"/>
  <c r="AE585" i="4"/>
  <c r="F584" i="4" a="1"/>
  <c r="F584" i="4" s="1"/>
  <c r="D601" i="10" s="1"/>
  <c r="N585" i="4" a="1"/>
  <c r="N585" i="4" s="1"/>
  <c r="G585" i="4"/>
  <c r="E602" i="10" s="1"/>
  <c r="J585" i="4"/>
  <c r="K585" i="4"/>
  <c r="L585" i="4"/>
  <c r="M585" i="4"/>
  <c r="H585" i="4" a="1"/>
  <c r="H585" i="4" s="1"/>
  <c r="I585" i="4" a="1"/>
  <c r="I585" i="4" s="1"/>
  <c r="E584" i="4"/>
  <c r="C601" i="10" s="1"/>
  <c r="T584" i="4" a="1"/>
  <c r="T584" i="4" s="1"/>
  <c r="S584" i="4" a="1"/>
  <c r="S584" i="4" s="1"/>
  <c r="Q584" i="4"/>
  <c r="R584" i="4" a="1"/>
  <c r="R584" i="4" s="1"/>
  <c r="U584" i="4" a="1"/>
  <c r="U584" i="4" s="1"/>
  <c r="C585" i="4"/>
  <c r="B585" i="4"/>
  <c r="V585" i="4" s="1" a="1"/>
  <c r="V585" i="4" s="1"/>
  <c r="W585" i="4"/>
  <c r="A586" i="4"/>
  <c r="K598" i="10"/>
  <c r="B600" i="10"/>
  <c r="L597" i="10"/>
  <c r="X581" i="4"/>
  <c r="AJ582" i="4"/>
  <c r="H600" i="10"/>
  <c r="P586" i="4" l="1" a="1"/>
  <c r="P586" i="4" s="1"/>
  <c r="O586" i="4" a="1"/>
  <c r="O586" i="4" s="1"/>
  <c r="AG585" i="4"/>
  <c r="Y584" i="4"/>
  <c r="F601" i="10" s="1"/>
  <c r="AH586" i="4" a="1"/>
  <c r="AH586" i="4" s="1"/>
  <c r="AF586" i="4" a="1"/>
  <c r="AF586" i="4" s="1"/>
  <c r="AE586" i="4"/>
  <c r="AD586" i="4"/>
  <c r="AC586" i="4"/>
  <c r="AB586" i="4"/>
  <c r="AI586" i="4"/>
  <c r="AA586" i="4" a="1"/>
  <c r="AA586" i="4" s="1"/>
  <c r="Z586" i="4" a="1"/>
  <c r="Z586" i="4" s="1"/>
  <c r="F585" i="4" a="1"/>
  <c r="F585" i="4" s="1"/>
  <c r="D602" i="10" s="1"/>
  <c r="N586" i="4" a="1"/>
  <c r="N586" i="4" s="1"/>
  <c r="G586" i="4"/>
  <c r="E603" i="10" s="1"/>
  <c r="J586" i="4"/>
  <c r="K586" i="4"/>
  <c r="L586" i="4"/>
  <c r="M586" i="4"/>
  <c r="H586" i="4" a="1"/>
  <c r="H586" i="4" s="1"/>
  <c r="I586" i="4" a="1"/>
  <c r="I586" i="4" s="1"/>
  <c r="E585" i="4"/>
  <c r="C602" i="10" s="1"/>
  <c r="Q585" i="4"/>
  <c r="T585" i="4" a="1"/>
  <c r="T585" i="4" s="1"/>
  <c r="S585" i="4" a="1"/>
  <c r="S585" i="4" s="1"/>
  <c r="R585" i="4" a="1"/>
  <c r="R585" i="4" s="1"/>
  <c r="U585" i="4" a="1"/>
  <c r="U585" i="4" s="1"/>
  <c r="C586" i="4"/>
  <c r="B586" i="4"/>
  <c r="V586" i="4" s="1" a="1"/>
  <c r="V586" i="4" s="1"/>
  <c r="W586" i="4"/>
  <c r="A587" i="4"/>
  <c r="B601" i="10"/>
  <c r="G599" i="10"/>
  <c r="K599" i="10" s="1"/>
  <c r="L598" i="10"/>
  <c r="X582" i="4"/>
  <c r="AJ583" i="4"/>
  <c r="H601" i="10"/>
  <c r="P587" i="4" l="1" a="1"/>
  <c r="P587" i="4" s="1"/>
  <c r="O587" i="4" a="1"/>
  <c r="O587" i="4" s="1"/>
  <c r="AG586" i="4"/>
  <c r="Y585" i="4"/>
  <c r="F602" i="10" s="1"/>
  <c r="AH587" i="4" a="1"/>
  <c r="AH587" i="4" s="1"/>
  <c r="AI587" i="4"/>
  <c r="AF587" i="4" a="1"/>
  <c r="AF587" i="4" s="1"/>
  <c r="AE587" i="4"/>
  <c r="AB587" i="4"/>
  <c r="AA587" i="4" a="1"/>
  <c r="AA587" i="4" s="1"/>
  <c r="Z587" i="4" a="1"/>
  <c r="Z587" i="4" s="1"/>
  <c r="AD587" i="4"/>
  <c r="AC587" i="4"/>
  <c r="F586" i="4" a="1"/>
  <c r="F586" i="4" s="1"/>
  <c r="D603" i="10" s="1"/>
  <c r="N587" i="4" a="1"/>
  <c r="N587" i="4" s="1"/>
  <c r="G587" i="4"/>
  <c r="E604" i="10" s="1"/>
  <c r="J587" i="4"/>
  <c r="L587" i="4"/>
  <c r="M587" i="4"/>
  <c r="H587" i="4" a="1"/>
  <c r="H587" i="4" s="1"/>
  <c r="I587" i="4" a="1"/>
  <c r="I587" i="4" s="1"/>
  <c r="K587" i="4"/>
  <c r="E586" i="4"/>
  <c r="C603" i="10" s="1"/>
  <c r="R586" i="4" a="1"/>
  <c r="R586" i="4" s="1"/>
  <c r="Q586" i="4"/>
  <c r="T586" i="4" a="1"/>
  <c r="T586" i="4" s="1"/>
  <c r="S586" i="4" a="1"/>
  <c r="S586" i="4" s="1"/>
  <c r="U586" i="4" a="1"/>
  <c r="U586" i="4" s="1"/>
  <c r="C587" i="4"/>
  <c r="B587" i="4"/>
  <c r="V587" i="4" s="1" a="1"/>
  <c r="V587" i="4" s="1"/>
  <c r="W587" i="4"/>
  <c r="A588" i="4"/>
  <c r="B602" i="10"/>
  <c r="G600" i="10"/>
  <c r="K600" i="10" s="1"/>
  <c r="L599" i="10"/>
  <c r="X583" i="4"/>
  <c r="AJ584" i="4"/>
  <c r="G601" i="10" s="1"/>
  <c r="H602" i="10"/>
  <c r="P588" i="4" l="1" a="1"/>
  <c r="P588" i="4" s="1"/>
  <c r="O588" i="4" a="1"/>
  <c r="O588" i="4" s="1"/>
  <c r="AG587" i="4"/>
  <c r="Y586" i="4"/>
  <c r="F603" i="10" s="1"/>
  <c r="AH588" i="4" a="1"/>
  <c r="AH588" i="4" s="1"/>
  <c r="AA588" i="4" a="1"/>
  <c r="AA588" i="4" s="1"/>
  <c r="Z588" i="4" a="1"/>
  <c r="Z588" i="4" s="1"/>
  <c r="AF588" i="4" a="1"/>
  <c r="AF588" i="4" s="1"/>
  <c r="AE588" i="4"/>
  <c r="AD588" i="4"/>
  <c r="AI588" i="4"/>
  <c r="AC588" i="4"/>
  <c r="AB588" i="4"/>
  <c r="F587" i="4" a="1"/>
  <c r="F587" i="4" s="1"/>
  <c r="D604" i="10" s="1"/>
  <c r="N588" i="4" a="1"/>
  <c r="N588" i="4" s="1"/>
  <c r="G588" i="4"/>
  <c r="E605" i="10" s="1"/>
  <c r="J588" i="4"/>
  <c r="L588" i="4"/>
  <c r="K588" i="4"/>
  <c r="M588" i="4"/>
  <c r="I588" i="4" a="1"/>
  <c r="I588" i="4" s="1"/>
  <c r="H588" i="4" a="1"/>
  <c r="H588" i="4" s="1"/>
  <c r="E587" i="4"/>
  <c r="C604" i="10" s="1"/>
  <c r="Q587" i="4"/>
  <c r="T587" i="4" a="1"/>
  <c r="T587" i="4" s="1"/>
  <c r="S587" i="4" a="1"/>
  <c r="S587" i="4" s="1"/>
  <c r="R587" i="4" a="1"/>
  <c r="R587" i="4" s="1"/>
  <c r="U587" i="4" a="1"/>
  <c r="U587" i="4" s="1"/>
  <c r="C588" i="4"/>
  <c r="B588" i="4"/>
  <c r="V588" i="4" s="1" a="1"/>
  <c r="V588" i="4" s="1"/>
  <c r="W588" i="4"/>
  <c r="A589" i="4"/>
  <c r="K601" i="10"/>
  <c r="B603" i="10"/>
  <c r="L600" i="10"/>
  <c r="X584" i="4"/>
  <c r="AJ585" i="4"/>
  <c r="H603" i="10"/>
  <c r="P589" i="4" l="1" a="1"/>
  <c r="P589" i="4" s="1"/>
  <c r="O589" i="4" a="1"/>
  <c r="O589" i="4" s="1"/>
  <c r="AG588" i="4"/>
  <c r="Y587" i="4"/>
  <c r="F604" i="10" s="1"/>
  <c r="AH589" i="4" a="1"/>
  <c r="AH589" i="4" s="1"/>
  <c r="AC589" i="4"/>
  <c r="AB589" i="4"/>
  <c r="AA589" i="4" a="1"/>
  <c r="AA589" i="4" s="1"/>
  <c r="AI589" i="4"/>
  <c r="AF589" i="4" a="1"/>
  <c r="AF589" i="4" s="1"/>
  <c r="AD589" i="4"/>
  <c r="Z589" i="4" a="1"/>
  <c r="Z589" i="4" s="1"/>
  <c r="AE589" i="4"/>
  <c r="F588" i="4" a="1"/>
  <c r="F588" i="4" s="1"/>
  <c r="D605" i="10" s="1"/>
  <c r="N589" i="4" a="1"/>
  <c r="N589" i="4" s="1"/>
  <c r="G589" i="4"/>
  <c r="E606" i="10" s="1"/>
  <c r="J589" i="4"/>
  <c r="L589" i="4"/>
  <c r="K589" i="4"/>
  <c r="M589" i="4"/>
  <c r="I589" i="4" a="1"/>
  <c r="I589" i="4" s="1"/>
  <c r="H589" i="4" a="1"/>
  <c r="H589" i="4" s="1"/>
  <c r="E588" i="4"/>
  <c r="C605" i="10" s="1"/>
  <c r="Q588" i="4"/>
  <c r="T588" i="4" a="1"/>
  <c r="T588" i="4" s="1"/>
  <c r="S588" i="4" a="1"/>
  <c r="S588" i="4" s="1"/>
  <c r="R588" i="4" a="1"/>
  <c r="R588" i="4" s="1"/>
  <c r="U588" i="4" a="1"/>
  <c r="U588" i="4" s="1"/>
  <c r="C589" i="4"/>
  <c r="B589" i="4"/>
  <c r="V589" i="4" s="1" a="1"/>
  <c r="V589" i="4" s="1"/>
  <c r="W589" i="4"/>
  <c r="A590" i="4"/>
  <c r="B604" i="10"/>
  <c r="G602" i="10"/>
  <c r="K602" i="10" s="1"/>
  <c r="L601" i="10"/>
  <c r="X585" i="4"/>
  <c r="AJ586" i="4"/>
  <c r="G603" i="10" s="1"/>
  <c r="H604" i="10"/>
  <c r="P590" i="4" l="1" a="1"/>
  <c r="P590" i="4" s="1"/>
  <c r="O590" i="4" a="1"/>
  <c r="O590" i="4" s="1"/>
  <c r="AG589" i="4"/>
  <c r="Y588" i="4"/>
  <c r="F605" i="10" s="1"/>
  <c r="AH590" i="4" a="1"/>
  <c r="AH590" i="4" s="1"/>
  <c r="AI590" i="4"/>
  <c r="AF590" i="4" a="1"/>
  <c r="AF590" i="4" s="1"/>
  <c r="AE590" i="4"/>
  <c r="AD590" i="4"/>
  <c r="AC590" i="4"/>
  <c r="Z590" i="4" a="1"/>
  <c r="Z590" i="4" s="1"/>
  <c r="AB590" i="4"/>
  <c r="AA590" i="4" a="1"/>
  <c r="AA590" i="4" s="1"/>
  <c r="F589" i="4" a="1"/>
  <c r="F589" i="4" s="1"/>
  <c r="D606" i="10" s="1"/>
  <c r="N590" i="4" a="1"/>
  <c r="N590" i="4" s="1"/>
  <c r="G590" i="4"/>
  <c r="E607" i="10" s="1"/>
  <c r="J590" i="4"/>
  <c r="K590" i="4"/>
  <c r="L590" i="4"/>
  <c r="M590" i="4"/>
  <c r="I590" i="4" a="1"/>
  <c r="I590" i="4" s="1"/>
  <c r="H590" i="4" a="1"/>
  <c r="H590" i="4" s="1"/>
  <c r="E589" i="4"/>
  <c r="C606" i="10" s="1"/>
  <c r="Q589" i="4"/>
  <c r="S589" i="4" a="1"/>
  <c r="S589" i="4" s="1"/>
  <c r="T589" i="4" a="1"/>
  <c r="T589" i="4" s="1"/>
  <c r="R589" i="4" a="1"/>
  <c r="R589" i="4" s="1"/>
  <c r="U589" i="4" a="1"/>
  <c r="U589" i="4" s="1"/>
  <c r="C590" i="4"/>
  <c r="B590" i="4"/>
  <c r="V590" i="4" s="1" a="1"/>
  <c r="V590" i="4" s="1"/>
  <c r="W590" i="4"/>
  <c r="A591" i="4"/>
  <c r="K603" i="10"/>
  <c r="B605" i="10"/>
  <c r="L602" i="10"/>
  <c r="X586" i="4"/>
  <c r="AJ587" i="4"/>
  <c r="H605" i="10"/>
  <c r="B606" i="10"/>
  <c r="P591" i="4" l="1" a="1"/>
  <c r="P591" i="4" s="1"/>
  <c r="O591" i="4" a="1"/>
  <c r="O591" i="4" s="1"/>
  <c r="AG590" i="4"/>
  <c r="Y589" i="4"/>
  <c r="F606" i="10" s="1"/>
  <c r="AH591" i="4" a="1"/>
  <c r="AH591" i="4" s="1"/>
  <c r="AI591" i="4"/>
  <c r="AD591" i="4"/>
  <c r="AC591" i="4"/>
  <c r="AB591" i="4"/>
  <c r="AF591" i="4" a="1"/>
  <c r="AF591" i="4" s="1"/>
  <c r="AA591" i="4" a="1"/>
  <c r="AA591" i="4" s="1"/>
  <c r="Z591" i="4" a="1"/>
  <c r="Z591" i="4" s="1"/>
  <c r="AE591" i="4"/>
  <c r="F590" i="4" a="1"/>
  <c r="F590" i="4" s="1"/>
  <c r="D607" i="10" s="1"/>
  <c r="N591" i="4" a="1"/>
  <c r="N591" i="4" s="1"/>
  <c r="G591" i="4"/>
  <c r="E608" i="10" s="1"/>
  <c r="K591" i="4"/>
  <c r="J591" i="4"/>
  <c r="L591" i="4"/>
  <c r="M591" i="4"/>
  <c r="H591" i="4" a="1"/>
  <c r="H591" i="4" s="1"/>
  <c r="I591" i="4" a="1"/>
  <c r="I591" i="4" s="1"/>
  <c r="E590" i="4"/>
  <c r="C607" i="10" s="1"/>
  <c r="Q590" i="4"/>
  <c r="T590" i="4" a="1"/>
  <c r="T590" i="4" s="1"/>
  <c r="S590" i="4" a="1"/>
  <c r="S590" i="4" s="1"/>
  <c r="R590" i="4" a="1"/>
  <c r="R590" i="4" s="1"/>
  <c r="U590" i="4" a="1"/>
  <c r="U590" i="4" s="1"/>
  <c r="C591" i="4"/>
  <c r="B591" i="4"/>
  <c r="V591" i="4" s="1" a="1"/>
  <c r="V591" i="4" s="1"/>
  <c r="W591" i="4"/>
  <c r="A592" i="4"/>
  <c r="G604" i="10"/>
  <c r="K604" i="10" s="1"/>
  <c r="L603" i="10"/>
  <c r="X587" i="4"/>
  <c r="AJ588" i="4"/>
  <c r="G605" i="10" s="1"/>
  <c r="H606" i="10"/>
  <c r="P592" i="4" l="1" a="1"/>
  <c r="P592" i="4" s="1"/>
  <c r="O592" i="4" a="1"/>
  <c r="O592" i="4" s="1"/>
  <c r="AG591" i="4"/>
  <c r="Y590" i="4"/>
  <c r="F607" i="10" s="1"/>
  <c r="AH592" i="4" a="1"/>
  <c r="AH592" i="4" s="1"/>
  <c r="AC592" i="4"/>
  <c r="AB592" i="4"/>
  <c r="AA592" i="4" a="1"/>
  <c r="AA592" i="4" s="1"/>
  <c r="Z592" i="4" a="1"/>
  <c r="Z592" i="4" s="1"/>
  <c r="AI592" i="4"/>
  <c r="AF592" i="4" a="1"/>
  <c r="AF592" i="4" s="1"/>
  <c r="AE592" i="4"/>
  <c r="AD592" i="4"/>
  <c r="F591" i="4" a="1"/>
  <c r="F591" i="4" s="1"/>
  <c r="D608" i="10" s="1"/>
  <c r="N592" i="4" a="1"/>
  <c r="N592" i="4" s="1"/>
  <c r="G592" i="4"/>
  <c r="E609" i="10" s="1"/>
  <c r="J592" i="4"/>
  <c r="K592" i="4"/>
  <c r="L592" i="4"/>
  <c r="M592" i="4"/>
  <c r="I592" i="4" a="1"/>
  <c r="I592" i="4" s="1"/>
  <c r="H592" i="4" a="1"/>
  <c r="H592" i="4" s="1"/>
  <c r="E591" i="4"/>
  <c r="C608" i="10" s="1"/>
  <c r="Q591" i="4"/>
  <c r="T591" i="4" a="1"/>
  <c r="T591" i="4" s="1"/>
  <c r="S591" i="4" a="1"/>
  <c r="S591" i="4" s="1"/>
  <c r="R591" i="4" a="1"/>
  <c r="R591" i="4" s="1"/>
  <c r="U591" i="4" a="1"/>
  <c r="U591" i="4" s="1"/>
  <c r="C592" i="4"/>
  <c r="B592" i="4"/>
  <c r="V592" i="4" s="1" a="1"/>
  <c r="V592" i="4" s="1"/>
  <c r="W592" i="4"/>
  <c r="A593" i="4"/>
  <c r="K605" i="10"/>
  <c r="B607" i="10"/>
  <c r="L604" i="10"/>
  <c r="X588" i="4"/>
  <c r="AJ589" i="4"/>
  <c r="H607" i="10"/>
  <c r="P593" i="4" l="1" a="1"/>
  <c r="P593" i="4" s="1"/>
  <c r="O593" i="4" a="1"/>
  <c r="O593" i="4" s="1"/>
  <c r="AG592" i="4"/>
  <c r="Y591" i="4"/>
  <c r="F608" i="10" s="1"/>
  <c r="AH593" i="4" a="1"/>
  <c r="AH593" i="4" s="1"/>
  <c r="AI593" i="4"/>
  <c r="AF593" i="4" a="1"/>
  <c r="AF593" i="4" s="1"/>
  <c r="AE593" i="4"/>
  <c r="AD593" i="4"/>
  <c r="AC593" i="4"/>
  <c r="Z593" i="4" a="1"/>
  <c r="Z593" i="4" s="1"/>
  <c r="AB593" i="4"/>
  <c r="AA593" i="4" a="1"/>
  <c r="AA593" i="4" s="1"/>
  <c r="F592" i="4" a="1"/>
  <c r="F592" i="4" s="1"/>
  <c r="D609" i="10" s="1"/>
  <c r="N593" i="4" a="1"/>
  <c r="N593" i="4" s="1"/>
  <c r="G593" i="4"/>
  <c r="E610" i="10" s="1"/>
  <c r="J593" i="4"/>
  <c r="K593" i="4"/>
  <c r="L593" i="4"/>
  <c r="M593" i="4"/>
  <c r="H593" i="4" a="1"/>
  <c r="H593" i="4" s="1"/>
  <c r="I593" i="4" a="1"/>
  <c r="I593" i="4" s="1"/>
  <c r="E592" i="4"/>
  <c r="C609" i="10" s="1"/>
  <c r="Q592" i="4"/>
  <c r="T592" i="4" a="1"/>
  <c r="T592" i="4" s="1"/>
  <c r="S592" i="4" a="1"/>
  <c r="S592" i="4" s="1"/>
  <c r="R592" i="4" a="1"/>
  <c r="R592" i="4" s="1"/>
  <c r="U592" i="4" a="1"/>
  <c r="U592" i="4" s="1"/>
  <c r="C593" i="4"/>
  <c r="B593" i="4"/>
  <c r="V593" i="4" s="1" a="1"/>
  <c r="V593" i="4" s="1"/>
  <c r="W593" i="4"/>
  <c r="A594" i="4"/>
  <c r="B608" i="10"/>
  <c r="G606" i="10"/>
  <c r="K606" i="10" s="1"/>
  <c r="L605" i="10"/>
  <c r="X589" i="4"/>
  <c r="AJ590" i="4"/>
  <c r="H608" i="10"/>
  <c r="P594" i="4" l="1" a="1"/>
  <c r="P594" i="4" s="1"/>
  <c r="O594" i="4" a="1"/>
  <c r="O594" i="4" s="1"/>
  <c r="AG593" i="4"/>
  <c r="Y592" i="4"/>
  <c r="F609" i="10" s="1"/>
  <c r="AH594" i="4" a="1"/>
  <c r="AH594" i="4" s="1"/>
  <c r="AI594" i="4"/>
  <c r="AF594" i="4" a="1"/>
  <c r="AF594" i="4" s="1"/>
  <c r="AC594" i="4"/>
  <c r="AB594" i="4"/>
  <c r="Z594" i="4" a="1"/>
  <c r="Z594" i="4" s="1"/>
  <c r="AE594" i="4"/>
  <c r="AD594" i="4"/>
  <c r="AA594" i="4" a="1"/>
  <c r="AA594" i="4" s="1"/>
  <c r="F593" i="4" a="1"/>
  <c r="F593" i="4" s="1"/>
  <c r="D610" i="10" s="1"/>
  <c r="N594" i="4" a="1"/>
  <c r="N594" i="4" s="1"/>
  <c r="G594" i="4"/>
  <c r="E611" i="10" s="1"/>
  <c r="K594" i="4"/>
  <c r="M594" i="4"/>
  <c r="L594" i="4"/>
  <c r="H594" i="4" a="1"/>
  <c r="H594" i="4" s="1"/>
  <c r="I594" i="4" a="1"/>
  <c r="I594" i="4" s="1"/>
  <c r="J594" i="4"/>
  <c r="E593" i="4"/>
  <c r="C610" i="10" s="1"/>
  <c r="Q593" i="4"/>
  <c r="T593" i="4" a="1"/>
  <c r="T593" i="4" s="1"/>
  <c r="S593" i="4" a="1"/>
  <c r="S593" i="4" s="1"/>
  <c r="R593" i="4" a="1"/>
  <c r="R593" i="4" s="1"/>
  <c r="U593" i="4" a="1"/>
  <c r="U593" i="4" s="1"/>
  <c r="C594" i="4"/>
  <c r="B594" i="4"/>
  <c r="V594" i="4" s="1" a="1"/>
  <c r="V594" i="4" s="1"/>
  <c r="W594" i="4"/>
  <c r="A595" i="4"/>
  <c r="B609" i="10"/>
  <c r="G607" i="10"/>
  <c r="K607" i="10" s="1"/>
  <c r="L606" i="10"/>
  <c r="X590" i="4"/>
  <c r="AJ591" i="4"/>
  <c r="G608" i="10" s="1"/>
  <c r="H609" i="10"/>
  <c r="P595" i="4" l="1" a="1"/>
  <c r="P595" i="4" s="1"/>
  <c r="O595" i="4" a="1"/>
  <c r="O595" i="4" s="1"/>
  <c r="AG594" i="4"/>
  <c r="Y593" i="4"/>
  <c r="F610" i="10" s="1"/>
  <c r="AH595" i="4" a="1"/>
  <c r="AH595" i="4" s="1"/>
  <c r="AB595" i="4"/>
  <c r="AA595" i="4" a="1"/>
  <c r="AA595" i="4" s="1"/>
  <c r="Z595" i="4" a="1"/>
  <c r="Z595" i="4" s="1"/>
  <c r="AI595" i="4"/>
  <c r="AF595" i="4" a="1"/>
  <c r="AF595" i="4" s="1"/>
  <c r="AE595" i="4"/>
  <c r="AD595" i="4"/>
  <c r="AC595" i="4"/>
  <c r="F594" i="4" a="1"/>
  <c r="F594" i="4" s="1"/>
  <c r="D611" i="10" s="1"/>
  <c r="N595" i="4" a="1"/>
  <c r="N595" i="4" s="1"/>
  <c r="J595" i="4"/>
  <c r="G595" i="4"/>
  <c r="E612" i="10" s="1"/>
  <c r="K595" i="4"/>
  <c r="M595" i="4"/>
  <c r="L595" i="4"/>
  <c r="H595" i="4" a="1"/>
  <c r="H595" i="4" s="1"/>
  <c r="I595" i="4" a="1"/>
  <c r="I595" i="4" s="1"/>
  <c r="E594" i="4"/>
  <c r="C611" i="10" s="1"/>
  <c r="Q594" i="4"/>
  <c r="T594" i="4" a="1"/>
  <c r="T594" i="4" s="1"/>
  <c r="R594" i="4" a="1"/>
  <c r="R594" i="4" s="1"/>
  <c r="S594" i="4" a="1"/>
  <c r="S594" i="4" s="1"/>
  <c r="U594" i="4" a="1"/>
  <c r="U594" i="4" s="1"/>
  <c r="C595" i="4"/>
  <c r="B595" i="4"/>
  <c r="V595" i="4" s="1" a="1"/>
  <c r="V595" i="4" s="1"/>
  <c r="W595" i="4"/>
  <c r="A596" i="4"/>
  <c r="K608" i="10"/>
  <c r="B610" i="10"/>
  <c r="L607" i="10"/>
  <c r="X591" i="4"/>
  <c r="AJ592" i="4"/>
  <c r="H610" i="10"/>
  <c r="P596" i="4" l="1" a="1"/>
  <c r="P596" i="4" s="1"/>
  <c r="O596" i="4" a="1"/>
  <c r="O596" i="4" s="1"/>
  <c r="AG595" i="4"/>
  <c r="Y594" i="4"/>
  <c r="F611" i="10" s="1"/>
  <c r="AH596" i="4" a="1"/>
  <c r="AH596" i="4" s="1"/>
  <c r="AE596" i="4"/>
  <c r="AD596" i="4"/>
  <c r="AC596" i="4"/>
  <c r="AB596" i="4"/>
  <c r="AA596" i="4" a="1"/>
  <c r="AA596" i="4" s="1"/>
  <c r="AI596" i="4"/>
  <c r="AF596" i="4" a="1"/>
  <c r="AF596" i="4" s="1"/>
  <c r="Z596" i="4" a="1"/>
  <c r="Z596" i="4" s="1"/>
  <c r="F595" i="4" a="1"/>
  <c r="F595" i="4" s="1"/>
  <c r="D612" i="10" s="1"/>
  <c r="N596" i="4" a="1"/>
  <c r="N596" i="4" s="1"/>
  <c r="G596" i="4"/>
  <c r="E613" i="10" s="1"/>
  <c r="K596" i="4"/>
  <c r="J596" i="4"/>
  <c r="M596" i="4"/>
  <c r="L596" i="4"/>
  <c r="I596" i="4" a="1"/>
  <c r="I596" i="4" s="1"/>
  <c r="H596" i="4" a="1"/>
  <c r="H596" i="4" s="1"/>
  <c r="E595" i="4"/>
  <c r="C612" i="10" s="1"/>
  <c r="Q595" i="4"/>
  <c r="T595" i="4" a="1"/>
  <c r="T595" i="4" s="1"/>
  <c r="S595" i="4" a="1"/>
  <c r="S595" i="4" s="1"/>
  <c r="R595" i="4" a="1"/>
  <c r="R595" i="4" s="1"/>
  <c r="U595" i="4" a="1"/>
  <c r="U595" i="4" s="1"/>
  <c r="C596" i="4"/>
  <c r="B596" i="4"/>
  <c r="V596" i="4" s="1" a="1"/>
  <c r="V596" i="4" s="1"/>
  <c r="W596" i="4"/>
  <c r="A597" i="4"/>
  <c r="B611" i="10"/>
  <c r="G609" i="10"/>
  <c r="K609" i="10" s="1"/>
  <c r="L608" i="10"/>
  <c r="X592" i="4"/>
  <c r="AJ593" i="4"/>
  <c r="G610" i="10" s="1"/>
  <c r="H611" i="10"/>
  <c r="P597" i="4" l="1" a="1"/>
  <c r="P597" i="4" s="1"/>
  <c r="O597" i="4" a="1"/>
  <c r="O597" i="4" s="1"/>
  <c r="AG596" i="4"/>
  <c r="Y595" i="4"/>
  <c r="F612" i="10" s="1"/>
  <c r="AH597" i="4" a="1"/>
  <c r="AH597" i="4" s="1"/>
  <c r="AI597" i="4"/>
  <c r="AF597" i="4" a="1"/>
  <c r="AF597" i="4" s="1"/>
  <c r="AE597" i="4"/>
  <c r="AB597" i="4"/>
  <c r="AA597" i="4" a="1"/>
  <c r="AA597" i="4" s="1"/>
  <c r="Z597" i="4" a="1"/>
  <c r="Z597" i="4" s="1"/>
  <c r="AD597" i="4"/>
  <c r="AC597" i="4"/>
  <c r="F596" i="4" a="1"/>
  <c r="F596" i="4" s="1"/>
  <c r="D613" i="10" s="1"/>
  <c r="N597" i="4" a="1"/>
  <c r="N597" i="4" s="1"/>
  <c r="G597" i="4"/>
  <c r="E614" i="10" s="1"/>
  <c r="J597" i="4"/>
  <c r="M597" i="4"/>
  <c r="K597" i="4"/>
  <c r="L597" i="4"/>
  <c r="H597" i="4" a="1"/>
  <c r="H597" i="4" s="1"/>
  <c r="I597" i="4" a="1"/>
  <c r="I597" i="4" s="1"/>
  <c r="E596" i="4"/>
  <c r="C613" i="10" s="1"/>
  <c r="S596" i="4" a="1"/>
  <c r="S596" i="4" s="1"/>
  <c r="Q596" i="4"/>
  <c r="T596" i="4" a="1"/>
  <c r="T596" i="4" s="1"/>
  <c r="R596" i="4" a="1"/>
  <c r="R596" i="4" s="1"/>
  <c r="U596" i="4" a="1"/>
  <c r="U596" i="4" s="1"/>
  <c r="C597" i="4"/>
  <c r="B597" i="4"/>
  <c r="V597" i="4" s="1" a="1"/>
  <c r="V597" i="4" s="1"/>
  <c r="W597" i="4"/>
  <c r="A598" i="4"/>
  <c r="K610" i="10"/>
  <c r="B612" i="10"/>
  <c r="L609" i="10"/>
  <c r="X593" i="4"/>
  <c r="AJ594" i="4"/>
  <c r="H612" i="10"/>
  <c r="P598" i="4" l="1" a="1"/>
  <c r="P598" i="4" s="1"/>
  <c r="O598" i="4" a="1"/>
  <c r="O598" i="4" s="1"/>
  <c r="AG597" i="4"/>
  <c r="Y596" i="4"/>
  <c r="F613" i="10" s="1"/>
  <c r="AH598" i="4" a="1"/>
  <c r="AH598" i="4" s="1"/>
  <c r="Z598" i="4" a="1"/>
  <c r="Z598" i="4" s="1"/>
  <c r="AI598" i="4"/>
  <c r="AE598" i="4"/>
  <c r="AD598" i="4"/>
  <c r="AC598" i="4"/>
  <c r="AA598" i="4" a="1"/>
  <c r="AA598" i="4" s="1"/>
  <c r="AF598" i="4" a="1"/>
  <c r="AF598" i="4" s="1"/>
  <c r="AB598" i="4"/>
  <c r="F597" i="4" a="1"/>
  <c r="F597" i="4" s="1"/>
  <c r="D614" i="10" s="1"/>
  <c r="N598" i="4" a="1"/>
  <c r="N598" i="4" s="1"/>
  <c r="J598" i="4"/>
  <c r="G598" i="4"/>
  <c r="E615" i="10" s="1"/>
  <c r="K598" i="4"/>
  <c r="M598" i="4"/>
  <c r="L598" i="4"/>
  <c r="H598" i="4" a="1"/>
  <c r="H598" i="4" s="1"/>
  <c r="I598" i="4" a="1"/>
  <c r="I598" i="4" s="1"/>
  <c r="E597" i="4"/>
  <c r="C614" i="10" s="1"/>
  <c r="Q597" i="4"/>
  <c r="T597" i="4" a="1"/>
  <c r="T597" i="4" s="1"/>
  <c r="S597" i="4" a="1"/>
  <c r="S597" i="4" s="1"/>
  <c r="R597" i="4" a="1"/>
  <c r="R597" i="4" s="1"/>
  <c r="U597" i="4" a="1"/>
  <c r="U597" i="4" s="1"/>
  <c r="C598" i="4"/>
  <c r="B598" i="4"/>
  <c r="V598" i="4" s="1" a="1"/>
  <c r="V598" i="4" s="1"/>
  <c r="W598" i="4"/>
  <c r="A599" i="4"/>
  <c r="B613" i="10"/>
  <c r="G611" i="10"/>
  <c r="K611" i="10" s="1"/>
  <c r="L610" i="10"/>
  <c r="X594" i="4"/>
  <c r="AJ595" i="4"/>
  <c r="G612" i="10" s="1"/>
  <c r="H613" i="10"/>
  <c r="P599" i="4" l="1" a="1"/>
  <c r="P599" i="4" s="1"/>
  <c r="O599" i="4" a="1"/>
  <c r="O599" i="4" s="1"/>
  <c r="AG598" i="4"/>
  <c r="Y597" i="4"/>
  <c r="F614" i="10" s="1"/>
  <c r="AH599" i="4" a="1"/>
  <c r="AH599" i="4" s="1"/>
  <c r="AC599" i="4"/>
  <c r="AB599" i="4"/>
  <c r="AA599" i="4" a="1"/>
  <c r="AA599" i="4" s="1"/>
  <c r="Z599" i="4" a="1"/>
  <c r="Z599" i="4" s="1"/>
  <c r="AI599" i="4"/>
  <c r="AF599" i="4" a="1"/>
  <c r="AF599" i="4" s="1"/>
  <c r="AE599" i="4"/>
  <c r="AD599" i="4"/>
  <c r="F598" i="4" a="1"/>
  <c r="F598" i="4" s="1"/>
  <c r="D615" i="10" s="1"/>
  <c r="N599" i="4" a="1"/>
  <c r="N599" i="4" s="1"/>
  <c r="G599" i="4"/>
  <c r="E616" i="10" s="1"/>
  <c r="J599" i="4"/>
  <c r="K599" i="4"/>
  <c r="L599" i="4"/>
  <c r="M599" i="4"/>
  <c r="I599" i="4" a="1"/>
  <c r="I599" i="4" s="1"/>
  <c r="H599" i="4" a="1"/>
  <c r="H599" i="4" s="1"/>
  <c r="E598" i="4"/>
  <c r="C615" i="10" s="1"/>
  <c r="Q598" i="4"/>
  <c r="T598" i="4" a="1"/>
  <c r="T598" i="4" s="1"/>
  <c r="S598" i="4" a="1"/>
  <c r="S598" i="4" s="1"/>
  <c r="R598" i="4" a="1"/>
  <c r="R598" i="4" s="1"/>
  <c r="U598" i="4" a="1"/>
  <c r="U598" i="4" s="1"/>
  <c r="C599" i="4"/>
  <c r="B599" i="4"/>
  <c r="V599" i="4" s="1" a="1"/>
  <c r="V599" i="4" s="1"/>
  <c r="W599" i="4"/>
  <c r="A600" i="4"/>
  <c r="K612" i="10"/>
  <c r="B614" i="10"/>
  <c r="L611" i="10"/>
  <c r="X595" i="4"/>
  <c r="AJ596" i="4"/>
  <c r="H614" i="10"/>
  <c r="P600" i="4" l="1" a="1"/>
  <c r="P600" i="4" s="1"/>
  <c r="O600" i="4" a="1"/>
  <c r="O600" i="4" s="1"/>
  <c r="AG599" i="4"/>
  <c r="Y598" i="4"/>
  <c r="F615" i="10" s="1"/>
  <c r="AH600" i="4" a="1"/>
  <c r="AH600" i="4" s="1"/>
  <c r="AI600" i="4"/>
  <c r="AF600" i="4" a="1"/>
  <c r="AF600" i="4" s="1"/>
  <c r="AE600" i="4"/>
  <c r="AD600" i="4"/>
  <c r="AC600" i="4"/>
  <c r="Z600" i="4" a="1"/>
  <c r="Z600" i="4" s="1"/>
  <c r="AB600" i="4"/>
  <c r="AA600" i="4" a="1"/>
  <c r="AA600" i="4" s="1"/>
  <c r="F599" i="4" a="1"/>
  <c r="F599" i="4" s="1"/>
  <c r="D616" i="10" s="1"/>
  <c r="N600" i="4" a="1"/>
  <c r="N600" i="4" s="1"/>
  <c r="G600" i="4"/>
  <c r="E617" i="10" s="1"/>
  <c r="K600" i="4"/>
  <c r="J600" i="4"/>
  <c r="M600" i="4"/>
  <c r="L600" i="4"/>
  <c r="I600" i="4" a="1"/>
  <c r="I600" i="4" s="1"/>
  <c r="H600" i="4" a="1"/>
  <c r="H600" i="4" s="1"/>
  <c r="E599" i="4"/>
  <c r="C616" i="10" s="1"/>
  <c r="Q599" i="4"/>
  <c r="T599" i="4" a="1"/>
  <c r="T599" i="4" s="1"/>
  <c r="S599" i="4" a="1"/>
  <c r="S599" i="4" s="1"/>
  <c r="R599" i="4" a="1"/>
  <c r="R599" i="4" s="1"/>
  <c r="U599" i="4" a="1"/>
  <c r="U599" i="4" s="1"/>
  <c r="C600" i="4"/>
  <c r="B600" i="4"/>
  <c r="V600" i="4" s="1" a="1"/>
  <c r="V600" i="4" s="1"/>
  <c r="W600" i="4"/>
  <c r="A601" i="4"/>
  <c r="B615" i="10"/>
  <c r="G613" i="10"/>
  <c r="K613" i="10" s="1"/>
  <c r="L612" i="10"/>
  <c r="X596" i="4"/>
  <c r="AJ597" i="4"/>
  <c r="H615" i="10"/>
  <c r="P601" i="4" l="1" a="1"/>
  <c r="P601" i="4" s="1"/>
  <c r="O601" i="4" a="1"/>
  <c r="O601" i="4" s="1"/>
  <c r="AG600" i="4"/>
  <c r="Y599" i="4"/>
  <c r="F616" i="10" s="1"/>
  <c r="AH601" i="4" a="1"/>
  <c r="AH601" i="4" s="1"/>
  <c r="AI601" i="4"/>
  <c r="AF601" i="4" a="1"/>
  <c r="AF601" i="4" s="1"/>
  <c r="AE601" i="4"/>
  <c r="AB601" i="4"/>
  <c r="AA601" i="4" a="1"/>
  <c r="AA601" i="4" s="1"/>
  <c r="AD601" i="4"/>
  <c r="AC601" i="4"/>
  <c r="Z601" i="4" a="1"/>
  <c r="Z601" i="4" s="1"/>
  <c r="F600" i="4" a="1"/>
  <c r="F600" i="4" s="1"/>
  <c r="D617" i="10" s="1"/>
  <c r="N601" i="4" a="1"/>
  <c r="N601" i="4" s="1"/>
  <c r="G601" i="4"/>
  <c r="E618" i="10" s="1"/>
  <c r="K601" i="4"/>
  <c r="J601" i="4"/>
  <c r="L601" i="4"/>
  <c r="I601" i="4" a="1"/>
  <c r="I601" i="4" s="1"/>
  <c r="H601" i="4" a="1"/>
  <c r="H601" i="4" s="1"/>
  <c r="M601" i="4"/>
  <c r="E600" i="4"/>
  <c r="C617" i="10" s="1"/>
  <c r="Q600" i="4"/>
  <c r="T600" i="4" a="1"/>
  <c r="T600" i="4" s="1"/>
  <c r="S600" i="4" a="1"/>
  <c r="S600" i="4" s="1"/>
  <c r="R600" i="4" a="1"/>
  <c r="R600" i="4" s="1"/>
  <c r="U600" i="4" a="1"/>
  <c r="U600" i="4" s="1"/>
  <c r="C601" i="4"/>
  <c r="B601" i="4"/>
  <c r="V601" i="4" s="1" a="1"/>
  <c r="V601" i="4" s="1"/>
  <c r="W601" i="4"/>
  <c r="A602" i="4"/>
  <c r="B616" i="10"/>
  <c r="G614" i="10"/>
  <c r="K614" i="10" s="1"/>
  <c r="L613" i="10"/>
  <c r="X597" i="4"/>
  <c r="AJ598" i="4"/>
  <c r="G615" i="10" s="1"/>
  <c r="H616" i="10"/>
  <c r="P602" i="4" l="1" a="1"/>
  <c r="P602" i="4" s="1"/>
  <c r="O602" i="4" a="1"/>
  <c r="O602" i="4" s="1"/>
  <c r="AG601" i="4"/>
  <c r="Y600" i="4"/>
  <c r="F617" i="10" s="1"/>
  <c r="AH602" i="4" a="1"/>
  <c r="AH602" i="4" s="1"/>
  <c r="AA602" i="4" a="1"/>
  <c r="AA602" i="4" s="1"/>
  <c r="Z602" i="4" a="1"/>
  <c r="Z602" i="4" s="1"/>
  <c r="AF602" i="4" a="1"/>
  <c r="AF602" i="4" s="1"/>
  <c r="AE602" i="4"/>
  <c r="AD602" i="4"/>
  <c r="AB602" i="4"/>
  <c r="AI602" i="4"/>
  <c r="AC602" i="4"/>
  <c r="F601" i="4" a="1"/>
  <c r="F601" i="4" s="1"/>
  <c r="D618" i="10" s="1"/>
  <c r="N602" i="4" a="1"/>
  <c r="N602" i="4" s="1"/>
  <c r="G602" i="4"/>
  <c r="E619" i="10" s="1"/>
  <c r="J602" i="4"/>
  <c r="L602" i="4"/>
  <c r="K602" i="4"/>
  <c r="M602" i="4"/>
  <c r="I602" i="4" a="1"/>
  <c r="I602" i="4" s="1"/>
  <c r="H602" i="4" a="1"/>
  <c r="H602" i="4" s="1"/>
  <c r="E601" i="4"/>
  <c r="C618" i="10" s="1"/>
  <c r="Q601" i="4"/>
  <c r="T601" i="4" a="1"/>
  <c r="T601" i="4" s="1"/>
  <c r="S601" i="4" a="1"/>
  <c r="S601" i="4" s="1"/>
  <c r="R601" i="4" a="1"/>
  <c r="R601" i="4" s="1"/>
  <c r="U601" i="4" a="1"/>
  <c r="U601" i="4" s="1"/>
  <c r="C602" i="4"/>
  <c r="B602" i="4"/>
  <c r="V602" i="4" s="1" a="1"/>
  <c r="V602" i="4" s="1"/>
  <c r="W602" i="4"/>
  <c r="A603" i="4"/>
  <c r="K615" i="10"/>
  <c r="B617" i="10"/>
  <c r="L614" i="10"/>
  <c r="X598" i="4"/>
  <c r="AJ599" i="4"/>
  <c r="H617" i="10"/>
  <c r="P603" i="4" l="1" a="1"/>
  <c r="P603" i="4" s="1"/>
  <c r="O603" i="4" a="1"/>
  <c r="O603" i="4" s="1"/>
  <c r="AG602" i="4"/>
  <c r="Y601" i="4"/>
  <c r="F618" i="10" s="1"/>
  <c r="AH603" i="4" a="1"/>
  <c r="AH603" i="4" s="1"/>
  <c r="AE603" i="4"/>
  <c r="AD603" i="4"/>
  <c r="AC603" i="4"/>
  <c r="AB603" i="4"/>
  <c r="AA603" i="4" a="1"/>
  <c r="AA603" i="4" s="1"/>
  <c r="AI603" i="4"/>
  <c r="AF603" i="4" a="1"/>
  <c r="AF603" i="4" s="1"/>
  <c r="Z603" i="4" a="1"/>
  <c r="Z603" i="4" s="1"/>
  <c r="F602" i="4" a="1"/>
  <c r="F602" i="4" s="1"/>
  <c r="D619" i="10" s="1"/>
  <c r="N603" i="4" a="1"/>
  <c r="N603" i="4" s="1"/>
  <c r="J603" i="4"/>
  <c r="K603" i="4"/>
  <c r="G603" i="4"/>
  <c r="E620" i="10" s="1"/>
  <c r="L603" i="4"/>
  <c r="M603" i="4"/>
  <c r="H603" i="4" a="1"/>
  <c r="H603" i="4" s="1"/>
  <c r="I603" i="4" a="1"/>
  <c r="I603" i="4" s="1"/>
  <c r="E602" i="4"/>
  <c r="C619" i="10" s="1"/>
  <c r="Q602" i="4"/>
  <c r="T602" i="4" a="1"/>
  <c r="T602" i="4" s="1"/>
  <c r="S602" i="4" a="1"/>
  <c r="S602" i="4" s="1"/>
  <c r="R602" i="4" a="1"/>
  <c r="R602" i="4" s="1"/>
  <c r="U602" i="4" a="1"/>
  <c r="U602" i="4" s="1"/>
  <c r="C603" i="4"/>
  <c r="B603" i="4"/>
  <c r="V603" i="4" s="1" a="1"/>
  <c r="V603" i="4" s="1"/>
  <c r="W603" i="4"/>
  <c r="A604" i="4"/>
  <c r="B618" i="10"/>
  <c r="G616" i="10"/>
  <c r="K616" i="10" s="1"/>
  <c r="L615" i="10"/>
  <c r="X599" i="4"/>
  <c r="AJ600" i="4"/>
  <c r="G617" i="10" s="1"/>
  <c r="H618" i="10"/>
  <c r="P604" i="4" l="1" a="1"/>
  <c r="P604" i="4" s="1"/>
  <c r="O604" i="4" a="1"/>
  <c r="O604" i="4" s="1"/>
  <c r="AG603" i="4"/>
  <c r="Y602" i="4"/>
  <c r="F619" i="10" s="1"/>
  <c r="AH604" i="4" a="1"/>
  <c r="AH604" i="4" s="1"/>
  <c r="AI604" i="4"/>
  <c r="AF604" i="4" a="1"/>
  <c r="AF604" i="4" s="1"/>
  <c r="AE604" i="4"/>
  <c r="AB604" i="4"/>
  <c r="AA604" i="4" a="1"/>
  <c r="AA604" i="4" s="1"/>
  <c r="Z604" i="4" a="1"/>
  <c r="Z604" i="4" s="1"/>
  <c r="AD604" i="4"/>
  <c r="AC604" i="4"/>
  <c r="F603" i="4" a="1"/>
  <c r="F603" i="4" s="1"/>
  <c r="D620" i="10" s="1"/>
  <c r="N604" i="4" a="1"/>
  <c r="N604" i="4" s="1"/>
  <c r="G604" i="4"/>
  <c r="E621" i="10" s="1"/>
  <c r="J604" i="4"/>
  <c r="K604" i="4"/>
  <c r="L604" i="4"/>
  <c r="M604" i="4"/>
  <c r="H604" i="4" a="1"/>
  <c r="H604" i="4" s="1"/>
  <c r="I604" i="4" a="1"/>
  <c r="I604" i="4" s="1"/>
  <c r="E603" i="4"/>
  <c r="C620" i="10" s="1"/>
  <c r="Q603" i="4"/>
  <c r="T603" i="4" a="1"/>
  <c r="T603" i="4" s="1"/>
  <c r="S603" i="4" a="1"/>
  <c r="S603" i="4" s="1"/>
  <c r="R603" i="4" a="1"/>
  <c r="R603" i="4" s="1"/>
  <c r="U603" i="4" a="1"/>
  <c r="U603" i="4" s="1"/>
  <c r="C604" i="4"/>
  <c r="B604" i="4"/>
  <c r="V604" i="4" s="1" a="1"/>
  <c r="V604" i="4" s="1"/>
  <c r="W604" i="4"/>
  <c r="A605" i="4"/>
  <c r="K617" i="10"/>
  <c r="B619" i="10"/>
  <c r="L616" i="10"/>
  <c r="X600" i="4"/>
  <c r="AJ601" i="4"/>
  <c r="H619" i="10"/>
  <c r="B620" i="10"/>
  <c r="P605" i="4" l="1" a="1"/>
  <c r="P605" i="4" s="1"/>
  <c r="O605" i="4" a="1"/>
  <c r="O605" i="4" s="1"/>
  <c r="AG604" i="4"/>
  <c r="Y603" i="4"/>
  <c r="F620" i="10" s="1"/>
  <c r="AH605" i="4" a="1"/>
  <c r="AH605" i="4" s="1"/>
  <c r="AA605" i="4" a="1"/>
  <c r="AA605" i="4" s="1"/>
  <c r="Z605" i="4" a="1"/>
  <c r="Z605" i="4" s="1"/>
  <c r="AF605" i="4" a="1"/>
  <c r="AF605" i="4" s="1"/>
  <c r="AE605" i="4"/>
  <c r="AD605" i="4"/>
  <c r="AI605" i="4"/>
  <c r="AC605" i="4"/>
  <c r="AB605" i="4"/>
  <c r="F604" i="4" a="1"/>
  <c r="F604" i="4" s="1"/>
  <c r="D621" i="10" s="1"/>
  <c r="E604" i="4"/>
  <c r="C621" i="10" s="1"/>
  <c r="N605" i="4" a="1"/>
  <c r="N605" i="4" s="1"/>
  <c r="G605" i="4"/>
  <c r="E622" i="10" s="1"/>
  <c r="J605" i="4"/>
  <c r="K605" i="4"/>
  <c r="L605" i="4"/>
  <c r="M605" i="4"/>
  <c r="I605" i="4" a="1"/>
  <c r="I605" i="4" s="1"/>
  <c r="H605" i="4" a="1"/>
  <c r="H605" i="4" s="1"/>
  <c r="Q604" i="4"/>
  <c r="T604" i="4" a="1"/>
  <c r="T604" i="4" s="1"/>
  <c r="S604" i="4" a="1"/>
  <c r="S604" i="4" s="1"/>
  <c r="R604" i="4" a="1"/>
  <c r="R604" i="4" s="1"/>
  <c r="U604" i="4" a="1"/>
  <c r="U604" i="4" s="1"/>
  <c r="C605" i="4"/>
  <c r="B605" i="4"/>
  <c r="V605" i="4" s="1" a="1"/>
  <c r="V605" i="4" s="1"/>
  <c r="W605" i="4"/>
  <c r="A606" i="4"/>
  <c r="G618" i="10"/>
  <c r="K618" i="10" s="1"/>
  <c r="L617" i="10"/>
  <c r="X601" i="4"/>
  <c r="AJ602" i="4"/>
  <c r="G619" i="10" s="1"/>
  <c r="H620" i="10"/>
  <c r="P606" i="4" l="1" a="1"/>
  <c r="P606" i="4" s="1"/>
  <c r="O606" i="4" a="1"/>
  <c r="O606" i="4" s="1"/>
  <c r="AG605" i="4"/>
  <c r="Y604" i="4"/>
  <c r="F621" i="10" s="1"/>
  <c r="AH606" i="4" a="1"/>
  <c r="AH606" i="4" s="1"/>
  <c r="AD606" i="4"/>
  <c r="AC606" i="4"/>
  <c r="AB606" i="4"/>
  <c r="AA606" i="4" a="1"/>
  <c r="AA606" i="4" s="1"/>
  <c r="AI606" i="4"/>
  <c r="AE606" i="4"/>
  <c r="Z606" i="4" a="1"/>
  <c r="Z606" i="4" s="1"/>
  <c r="AF606" i="4" a="1"/>
  <c r="AF606" i="4" s="1"/>
  <c r="F605" i="4" a="1"/>
  <c r="F605" i="4" s="1"/>
  <c r="D622" i="10" s="1"/>
  <c r="N606" i="4" a="1"/>
  <c r="N606" i="4" s="1"/>
  <c r="G606" i="4"/>
  <c r="E623" i="10" s="1"/>
  <c r="J606" i="4"/>
  <c r="K606" i="4"/>
  <c r="L606" i="4"/>
  <c r="M606" i="4"/>
  <c r="H606" i="4" a="1"/>
  <c r="H606" i="4" s="1"/>
  <c r="I606" i="4" a="1"/>
  <c r="I606" i="4" s="1"/>
  <c r="E605" i="4"/>
  <c r="C622" i="10" s="1"/>
  <c r="Q605" i="4"/>
  <c r="T605" i="4" a="1"/>
  <c r="T605" i="4" s="1"/>
  <c r="S605" i="4" a="1"/>
  <c r="S605" i="4" s="1"/>
  <c r="R605" i="4" a="1"/>
  <c r="R605" i="4" s="1"/>
  <c r="U605" i="4" a="1"/>
  <c r="U605" i="4" s="1"/>
  <c r="C606" i="4"/>
  <c r="B606" i="4"/>
  <c r="V606" i="4" s="1" a="1"/>
  <c r="V606" i="4" s="1"/>
  <c r="W606" i="4"/>
  <c r="A607" i="4"/>
  <c r="K619" i="10"/>
  <c r="B621" i="10"/>
  <c r="L618" i="10"/>
  <c r="X602" i="4"/>
  <c r="AJ603" i="4"/>
  <c r="H621" i="10"/>
  <c r="P607" i="4" l="1" a="1"/>
  <c r="P607" i="4" s="1"/>
  <c r="O607" i="4" a="1"/>
  <c r="O607" i="4" s="1"/>
  <c r="AG606" i="4"/>
  <c r="Y605" i="4"/>
  <c r="F622" i="10" s="1"/>
  <c r="AH607" i="4" a="1"/>
  <c r="AH607" i="4" s="1"/>
  <c r="AI607" i="4"/>
  <c r="AF607" i="4" a="1"/>
  <c r="AF607" i="4" s="1"/>
  <c r="AE607" i="4"/>
  <c r="AD607" i="4"/>
  <c r="AA607" i="4" a="1"/>
  <c r="AA607" i="4" s="1"/>
  <c r="Z607" i="4" a="1"/>
  <c r="Z607" i="4" s="1"/>
  <c r="AC607" i="4"/>
  <c r="AB607" i="4"/>
  <c r="F606" i="4" a="1"/>
  <c r="F606" i="4" s="1"/>
  <c r="D623" i="10" s="1"/>
  <c r="N607" i="4" a="1"/>
  <c r="N607" i="4" s="1"/>
  <c r="G607" i="4"/>
  <c r="E624" i="10" s="1"/>
  <c r="J607" i="4"/>
  <c r="L607" i="4"/>
  <c r="M607" i="4"/>
  <c r="K607" i="4"/>
  <c r="I607" i="4" a="1"/>
  <c r="I607" i="4" s="1"/>
  <c r="H607" i="4" a="1"/>
  <c r="H607" i="4" s="1"/>
  <c r="E606" i="4"/>
  <c r="C623" i="10" s="1"/>
  <c r="Q606" i="4"/>
  <c r="T606" i="4" a="1"/>
  <c r="T606" i="4" s="1"/>
  <c r="S606" i="4" a="1"/>
  <c r="S606" i="4" s="1"/>
  <c r="R606" i="4" a="1"/>
  <c r="R606" i="4" s="1"/>
  <c r="U606" i="4" a="1"/>
  <c r="U606" i="4" s="1"/>
  <c r="C607" i="4"/>
  <c r="B607" i="4"/>
  <c r="V607" i="4" s="1" a="1"/>
  <c r="V607" i="4" s="1"/>
  <c r="W607" i="4"/>
  <c r="A608" i="4"/>
  <c r="B622" i="10"/>
  <c r="G620" i="10"/>
  <c r="K620" i="10" s="1"/>
  <c r="L619" i="10"/>
  <c r="X603" i="4"/>
  <c r="AJ604" i="4"/>
  <c r="H622" i="10"/>
  <c r="P608" i="4" l="1" a="1"/>
  <c r="P608" i="4" s="1"/>
  <c r="O608" i="4" a="1"/>
  <c r="O608" i="4" s="1"/>
  <c r="AG607" i="4"/>
  <c r="Y606" i="4"/>
  <c r="F623" i="10" s="1"/>
  <c r="AH608" i="4" a="1"/>
  <c r="AH608" i="4" s="1"/>
  <c r="Z608" i="4" a="1"/>
  <c r="Z608" i="4" s="1"/>
  <c r="AI608" i="4"/>
  <c r="AD608" i="4"/>
  <c r="AC608" i="4"/>
  <c r="AB608" i="4"/>
  <c r="AF608" i="4" a="1"/>
  <c r="AF608" i="4" s="1"/>
  <c r="AA608" i="4" a="1"/>
  <c r="AA608" i="4" s="1"/>
  <c r="AE608" i="4"/>
  <c r="F607" i="4" a="1"/>
  <c r="F607" i="4" s="1"/>
  <c r="D624" i="10" s="1"/>
  <c r="N608" i="4" a="1"/>
  <c r="N608" i="4" s="1"/>
  <c r="J608" i="4"/>
  <c r="G608" i="4"/>
  <c r="E625" i="10" s="1"/>
  <c r="K608" i="4"/>
  <c r="M608" i="4"/>
  <c r="L608" i="4"/>
  <c r="I608" i="4" a="1"/>
  <c r="I608" i="4" s="1"/>
  <c r="H608" i="4" a="1"/>
  <c r="H608" i="4" s="1"/>
  <c r="E607" i="4"/>
  <c r="C624" i="10" s="1"/>
  <c r="Q607" i="4"/>
  <c r="S607" i="4" a="1"/>
  <c r="S607" i="4" s="1"/>
  <c r="T607" i="4" a="1"/>
  <c r="T607" i="4" s="1"/>
  <c r="R607" i="4" a="1"/>
  <c r="R607" i="4" s="1"/>
  <c r="U607" i="4" a="1"/>
  <c r="U607" i="4" s="1"/>
  <c r="C608" i="4"/>
  <c r="B608" i="4"/>
  <c r="V608" i="4" s="1" a="1"/>
  <c r="V608" i="4" s="1"/>
  <c r="W608" i="4"/>
  <c r="A609" i="4"/>
  <c r="B623" i="10"/>
  <c r="G621" i="10"/>
  <c r="K621" i="10" s="1"/>
  <c r="L620" i="10"/>
  <c r="X604" i="4"/>
  <c r="AJ605" i="4"/>
  <c r="G622" i="10" s="1"/>
  <c r="H623" i="10"/>
  <c r="B624" i="10"/>
  <c r="P609" i="4" l="1" a="1"/>
  <c r="P609" i="4" s="1"/>
  <c r="O609" i="4" a="1"/>
  <c r="O609" i="4" s="1"/>
  <c r="AG608" i="4"/>
  <c r="Y607" i="4"/>
  <c r="F624" i="10" s="1"/>
  <c r="AH609" i="4" a="1"/>
  <c r="AH609" i="4" s="1"/>
  <c r="AB609" i="4"/>
  <c r="AA609" i="4" a="1"/>
  <c r="AA609" i="4" s="1"/>
  <c r="Z609" i="4" a="1"/>
  <c r="Z609" i="4" s="1"/>
  <c r="AF609" i="4" a="1"/>
  <c r="AF609" i="4" s="1"/>
  <c r="AE609" i="4"/>
  <c r="AI609" i="4"/>
  <c r="AD609" i="4"/>
  <c r="AC609" i="4"/>
  <c r="F608" i="4" a="1"/>
  <c r="F608" i="4" s="1"/>
  <c r="D625" i="10" s="1"/>
  <c r="N609" i="4" a="1"/>
  <c r="N609" i="4" s="1"/>
  <c r="G609" i="4"/>
  <c r="E626" i="10" s="1"/>
  <c r="J609" i="4"/>
  <c r="K609" i="4"/>
  <c r="M609" i="4"/>
  <c r="L609" i="4"/>
  <c r="I609" i="4" a="1"/>
  <c r="I609" i="4" s="1"/>
  <c r="H609" i="4" a="1"/>
  <c r="H609" i="4" s="1"/>
  <c r="E608" i="4"/>
  <c r="C625" i="10" s="1"/>
  <c r="Q608" i="4"/>
  <c r="T608" i="4" a="1"/>
  <c r="T608" i="4" s="1"/>
  <c r="R608" i="4" a="1"/>
  <c r="R608" i="4" s="1"/>
  <c r="S608" i="4" a="1"/>
  <c r="S608" i="4" s="1"/>
  <c r="U608" i="4" a="1"/>
  <c r="U608" i="4" s="1"/>
  <c r="C609" i="4"/>
  <c r="B609" i="4"/>
  <c r="V609" i="4" s="1" a="1"/>
  <c r="V609" i="4" s="1"/>
  <c r="W609" i="4"/>
  <c r="A610" i="4"/>
  <c r="K622" i="10"/>
  <c r="L621" i="10"/>
  <c r="X605" i="4"/>
  <c r="AJ606" i="4"/>
  <c r="H624" i="10"/>
  <c r="P610" i="4" l="1" a="1"/>
  <c r="P610" i="4" s="1"/>
  <c r="O610" i="4" a="1"/>
  <c r="O610" i="4" s="1"/>
  <c r="AG609" i="4"/>
  <c r="Y608" i="4"/>
  <c r="F625" i="10" s="1"/>
  <c r="AH610" i="4" a="1"/>
  <c r="AH610" i="4" s="1"/>
  <c r="AE610" i="4"/>
  <c r="AD610" i="4"/>
  <c r="AC610" i="4"/>
  <c r="AB610" i="4"/>
  <c r="AA610" i="4" a="1"/>
  <c r="AA610" i="4" s="1"/>
  <c r="AI610" i="4"/>
  <c r="AF610" i="4" a="1"/>
  <c r="AF610" i="4" s="1"/>
  <c r="Z610" i="4" a="1"/>
  <c r="Z610" i="4" s="1"/>
  <c r="F609" i="4" a="1"/>
  <c r="F609" i="4" s="1"/>
  <c r="D626" i="10" s="1"/>
  <c r="N610" i="4" a="1"/>
  <c r="N610" i="4" s="1"/>
  <c r="G610" i="4"/>
  <c r="E627" i="10" s="1"/>
  <c r="M610" i="4"/>
  <c r="L610" i="4"/>
  <c r="K610" i="4"/>
  <c r="H610" i="4" a="1"/>
  <c r="H610" i="4" s="1"/>
  <c r="I610" i="4" a="1"/>
  <c r="I610" i="4" s="1"/>
  <c r="J610" i="4"/>
  <c r="E609" i="4"/>
  <c r="C626" i="10" s="1"/>
  <c r="Q609" i="4"/>
  <c r="T609" i="4" a="1"/>
  <c r="T609" i="4" s="1"/>
  <c r="S609" i="4" a="1"/>
  <c r="S609" i="4" s="1"/>
  <c r="R609" i="4" a="1"/>
  <c r="R609" i="4" s="1"/>
  <c r="U609" i="4" a="1"/>
  <c r="U609" i="4" s="1"/>
  <c r="C610" i="4"/>
  <c r="B610" i="4"/>
  <c r="V610" i="4" s="1" a="1"/>
  <c r="V610" i="4" s="1"/>
  <c r="W610" i="4"/>
  <c r="A611" i="4"/>
  <c r="B625" i="10"/>
  <c r="G623" i="10"/>
  <c r="K623" i="10" s="1"/>
  <c r="L622" i="10"/>
  <c r="X606" i="4"/>
  <c r="AJ607" i="4"/>
  <c r="G624" i="10" s="1"/>
  <c r="H625" i="10"/>
  <c r="B626" i="10"/>
  <c r="P611" i="4" l="1" a="1"/>
  <c r="P611" i="4" s="1"/>
  <c r="O611" i="4" a="1"/>
  <c r="O611" i="4" s="1"/>
  <c r="AG610" i="4"/>
  <c r="Y609" i="4"/>
  <c r="F626" i="10" s="1"/>
  <c r="AH611" i="4" a="1"/>
  <c r="AH611" i="4" s="1"/>
  <c r="AI611" i="4"/>
  <c r="AF611" i="4" a="1"/>
  <c r="AF611" i="4" s="1"/>
  <c r="AE611" i="4"/>
  <c r="AD611" i="4"/>
  <c r="AA611" i="4" a="1"/>
  <c r="AA611" i="4" s="1"/>
  <c r="Z611" i="4" a="1"/>
  <c r="Z611" i="4" s="1"/>
  <c r="AC611" i="4"/>
  <c r="AB611" i="4"/>
  <c r="F610" i="4" a="1"/>
  <c r="F610" i="4" s="1"/>
  <c r="D627" i="10" s="1"/>
  <c r="N611" i="4" a="1"/>
  <c r="N611" i="4" s="1"/>
  <c r="G611" i="4"/>
  <c r="E628" i="10" s="1"/>
  <c r="J611" i="4"/>
  <c r="K611" i="4"/>
  <c r="L611" i="4"/>
  <c r="M611" i="4"/>
  <c r="H611" i="4" a="1"/>
  <c r="H611" i="4" s="1"/>
  <c r="I611" i="4" a="1"/>
  <c r="I611" i="4" s="1"/>
  <c r="E610" i="4"/>
  <c r="C627" i="10" s="1"/>
  <c r="Q610" i="4"/>
  <c r="T610" i="4" a="1"/>
  <c r="T610" i="4" s="1"/>
  <c r="S610" i="4" a="1"/>
  <c r="S610" i="4" s="1"/>
  <c r="R610" i="4" a="1"/>
  <c r="R610" i="4" s="1"/>
  <c r="U610" i="4" a="1"/>
  <c r="U610" i="4" s="1"/>
  <c r="C611" i="4"/>
  <c r="B611" i="4"/>
  <c r="V611" i="4" s="1" a="1"/>
  <c r="V611" i="4" s="1"/>
  <c r="W611" i="4"/>
  <c r="A612" i="4"/>
  <c r="K624" i="10"/>
  <c r="L623" i="10"/>
  <c r="X607" i="4"/>
  <c r="AJ608" i="4"/>
  <c r="H626" i="10"/>
  <c r="P612" i="4" l="1" a="1"/>
  <c r="P612" i="4" s="1"/>
  <c r="O612" i="4" a="1"/>
  <c r="O612" i="4" s="1"/>
  <c r="AG611" i="4"/>
  <c r="Y610" i="4"/>
  <c r="F627" i="10" s="1"/>
  <c r="AH612" i="4" a="1"/>
  <c r="AH612" i="4" s="1"/>
  <c r="Z612" i="4" a="1"/>
  <c r="Z612" i="4" s="1"/>
  <c r="AI612" i="4"/>
  <c r="AD612" i="4"/>
  <c r="AC612" i="4"/>
  <c r="AB612" i="4"/>
  <c r="AF612" i="4" a="1"/>
  <c r="AF612" i="4" s="1"/>
  <c r="AA612" i="4" a="1"/>
  <c r="AA612" i="4" s="1"/>
  <c r="AE612" i="4"/>
  <c r="F611" i="4" a="1"/>
  <c r="F611" i="4" s="1"/>
  <c r="D628" i="10" s="1"/>
  <c r="N612" i="4" a="1"/>
  <c r="N612" i="4" s="1"/>
  <c r="G612" i="4"/>
  <c r="E629" i="10" s="1"/>
  <c r="J612" i="4"/>
  <c r="K612" i="4"/>
  <c r="M612" i="4"/>
  <c r="L612" i="4"/>
  <c r="H612" i="4" a="1"/>
  <c r="H612" i="4" s="1"/>
  <c r="I612" i="4" a="1"/>
  <c r="I612" i="4" s="1"/>
  <c r="E611" i="4"/>
  <c r="C628" i="10" s="1"/>
  <c r="Q611" i="4"/>
  <c r="T611" i="4" a="1"/>
  <c r="T611" i="4" s="1"/>
  <c r="S611" i="4" a="1"/>
  <c r="S611" i="4" s="1"/>
  <c r="R611" i="4" a="1"/>
  <c r="R611" i="4" s="1"/>
  <c r="U611" i="4" a="1"/>
  <c r="U611" i="4" s="1"/>
  <c r="C612" i="4"/>
  <c r="B612" i="4"/>
  <c r="V612" i="4" s="1" a="1"/>
  <c r="V612" i="4" s="1"/>
  <c r="W612" i="4"/>
  <c r="A613" i="4"/>
  <c r="B627" i="10"/>
  <c r="G625" i="10"/>
  <c r="K625" i="10" s="1"/>
  <c r="L624" i="10"/>
  <c r="X608" i="4"/>
  <c r="AJ609" i="4"/>
  <c r="G626" i="10" s="1"/>
  <c r="H627" i="10"/>
  <c r="B628" i="10"/>
  <c r="P613" i="4" l="1" a="1"/>
  <c r="P613" i="4" s="1"/>
  <c r="O613" i="4" a="1"/>
  <c r="O613" i="4" s="1"/>
  <c r="AG612" i="4"/>
  <c r="Y611" i="4"/>
  <c r="F628" i="10" s="1"/>
  <c r="AH613" i="4" a="1"/>
  <c r="AH613" i="4" s="1"/>
  <c r="AB613" i="4"/>
  <c r="AA613" i="4" a="1"/>
  <c r="AA613" i="4" s="1"/>
  <c r="Z613" i="4" a="1"/>
  <c r="Z613" i="4" s="1"/>
  <c r="AI613" i="4"/>
  <c r="AF613" i="4" a="1"/>
  <c r="AF613" i="4" s="1"/>
  <c r="AE613" i="4"/>
  <c r="AD613" i="4"/>
  <c r="AC613" i="4"/>
  <c r="F612" i="4" a="1"/>
  <c r="F612" i="4" s="1"/>
  <c r="D629" i="10" s="1"/>
  <c r="N613" i="4" a="1"/>
  <c r="N613" i="4" s="1"/>
  <c r="G613" i="4"/>
  <c r="E630" i="10" s="1"/>
  <c r="J613" i="4"/>
  <c r="K613" i="4"/>
  <c r="M613" i="4"/>
  <c r="L613" i="4"/>
  <c r="H613" i="4" a="1"/>
  <c r="H613" i="4" s="1"/>
  <c r="I613" i="4" a="1"/>
  <c r="I613" i="4" s="1"/>
  <c r="E612" i="4"/>
  <c r="C629" i="10" s="1"/>
  <c r="Q612" i="4"/>
  <c r="T612" i="4" a="1"/>
  <c r="T612" i="4" s="1"/>
  <c r="S612" i="4" a="1"/>
  <c r="S612" i="4" s="1"/>
  <c r="R612" i="4" a="1"/>
  <c r="R612" i="4" s="1"/>
  <c r="U612" i="4" a="1"/>
  <c r="U612" i="4" s="1"/>
  <c r="C613" i="4"/>
  <c r="B613" i="4"/>
  <c r="V613" i="4" s="1" a="1"/>
  <c r="V613" i="4" s="1"/>
  <c r="W613" i="4"/>
  <c r="A614" i="4"/>
  <c r="K626" i="10"/>
  <c r="L625" i="10"/>
  <c r="X609" i="4"/>
  <c r="AJ610" i="4"/>
  <c r="H628" i="10"/>
  <c r="P614" i="4" l="1" a="1"/>
  <c r="P614" i="4" s="1"/>
  <c r="O614" i="4" a="1"/>
  <c r="O614" i="4" s="1"/>
  <c r="AG613" i="4"/>
  <c r="Y612" i="4"/>
  <c r="F629" i="10" s="1"/>
  <c r="AH614" i="4" a="1"/>
  <c r="AH614" i="4" s="1"/>
  <c r="AE614" i="4"/>
  <c r="AD614" i="4"/>
  <c r="AC614" i="4"/>
  <c r="AB614" i="4"/>
  <c r="AA614" i="4" a="1"/>
  <c r="AA614" i="4" s="1"/>
  <c r="AF614" i="4" a="1"/>
  <c r="AF614" i="4" s="1"/>
  <c r="Z614" i="4" a="1"/>
  <c r="Z614" i="4" s="1"/>
  <c r="AI614" i="4"/>
  <c r="F613" i="4" a="1"/>
  <c r="F613" i="4" s="1"/>
  <c r="D630" i="10" s="1"/>
  <c r="N614" i="4" a="1"/>
  <c r="N614" i="4" s="1"/>
  <c r="G614" i="4"/>
  <c r="E631" i="10" s="1"/>
  <c r="J614" i="4"/>
  <c r="K614" i="4"/>
  <c r="L614" i="4"/>
  <c r="M614" i="4"/>
  <c r="H614" i="4" a="1"/>
  <c r="H614" i="4" s="1"/>
  <c r="I614" i="4" a="1"/>
  <c r="I614" i="4" s="1"/>
  <c r="E613" i="4"/>
  <c r="C630" i="10" s="1"/>
  <c r="Q613" i="4"/>
  <c r="T613" i="4" a="1"/>
  <c r="T613" i="4" s="1"/>
  <c r="S613" i="4" a="1"/>
  <c r="S613" i="4" s="1"/>
  <c r="R613" i="4" a="1"/>
  <c r="R613" i="4" s="1"/>
  <c r="U613" i="4" a="1"/>
  <c r="U613" i="4" s="1"/>
  <c r="C614" i="4"/>
  <c r="B614" i="4"/>
  <c r="V614" i="4" s="1" a="1"/>
  <c r="V614" i="4" s="1"/>
  <c r="W614" i="4"/>
  <c r="A615" i="4"/>
  <c r="B629" i="10"/>
  <c r="G627" i="10"/>
  <c r="K627" i="10" s="1"/>
  <c r="L626" i="10"/>
  <c r="X610" i="4"/>
  <c r="AJ611" i="4"/>
  <c r="H629" i="10"/>
  <c r="P615" i="4" l="1" a="1"/>
  <c r="P615" i="4" s="1"/>
  <c r="O615" i="4" a="1"/>
  <c r="O615" i="4" s="1"/>
  <c r="AG614" i="4"/>
  <c r="Y613" i="4"/>
  <c r="F630" i="10" s="1"/>
  <c r="AH615" i="4" a="1"/>
  <c r="AH615" i="4" s="1"/>
  <c r="AI615" i="4"/>
  <c r="AF615" i="4" a="1"/>
  <c r="AF615" i="4" s="1"/>
  <c r="AE615" i="4"/>
  <c r="AB615" i="4"/>
  <c r="AA615" i="4" a="1"/>
  <c r="AA615" i="4" s="1"/>
  <c r="Z615" i="4" a="1"/>
  <c r="Z615" i="4" s="1"/>
  <c r="AD615" i="4"/>
  <c r="AC615" i="4"/>
  <c r="F614" i="4" a="1"/>
  <c r="F614" i="4" s="1"/>
  <c r="D631" i="10" s="1"/>
  <c r="N615" i="4" a="1"/>
  <c r="N615" i="4" s="1"/>
  <c r="G615" i="4"/>
  <c r="E632" i="10" s="1"/>
  <c r="K615" i="4"/>
  <c r="J615" i="4"/>
  <c r="L615" i="4"/>
  <c r="M615" i="4"/>
  <c r="H615" i="4" a="1"/>
  <c r="H615" i="4" s="1"/>
  <c r="I615" i="4" a="1"/>
  <c r="I615" i="4" s="1"/>
  <c r="E614" i="4"/>
  <c r="C631" i="10" s="1"/>
  <c r="Q614" i="4"/>
  <c r="T614" i="4" a="1"/>
  <c r="T614" i="4" s="1"/>
  <c r="S614" i="4" a="1"/>
  <c r="S614" i="4" s="1"/>
  <c r="R614" i="4" a="1"/>
  <c r="R614" i="4" s="1"/>
  <c r="U614" i="4" a="1"/>
  <c r="U614" i="4" s="1"/>
  <c r="C615" i="4"/>
  <c r="B615" i="4"/>
  <c r="V615" i="4" s="1" a="1"/>
  <c r="V615" i="4" s="1"/>
  <c r="W615" i="4"/>
  <c r="A616" i="4"/>
  <c r="B630" i="10"/>
  <c r="G628" i="10"/>
  <c r="K628" i="10" s="1"/>
  <c r="L627" i="10"/>
  <c r="X611" i="4"/>
  <c r="AJ612" i="4"/>
  <c r="G629" i="10" s="1"/>
  <c r="H630" i="10"/>
  <c r="P616" i="4" l="1" a="1"/>
  <c r="P616" i="4" s="1"/>
  <c r="O616" i="4" a="1"/>
  <c r="O616" i="4" s="1"/>
  <c r="AG615" i="4"/>
  <c r="Y614" i="4"/>
  <c r="F631" i="10" s="1"/>
  <c r="AH616" i="4" a="1"/>
  <c r="AH616" i="4" s="1"/>
  <c r="Z616" i="4" a="1"/>
  <c r="Z616" i="4" s="1"/>
  <c r="AI616" i="4"/>
  <c r="AE616" i="4"/>
  <c r="AD616" i="4"/>
  <c r="AC616" i="4"/>
  <c r="AB616" i="4"/>
  <c r="AA616" i="4" a="1"/>
  <c r="AA616" i="4" s="1"/>
  <c r="AF616" i="4" a="1"/>
  <c r="AF616" i="4" s="1"/>
  <c r="F615" i="4" a="1"/>
  <c r="F615" i="4" s="1"/>
  <c r="D632" i="10" s="1"/>
  <c r="N616" i="4" a="1"/>
  <c r="N616" i="4" s="1"/>
  <c r="G616" i="4"/>
  <c r="E633" i="10" s="1"/>
  <c r="J616" i="4"/>
  <c r="K616" i="4"/>
  <c r="L616" i="4"/>
  <c r="M616" i="4"/>
  <c r="H616" i="4" a="1"/>
  <c r="H616" i="4" s="1"/>
  <c r="I616" i="4" a="1"/>
  <c r="I616" i="4" s="1"/>
  <c r="E615" i="4"/>
  <c r="C632" i="10" s="1"/>
  <c r="Q615" i="4"/>
  <c r="T615" i="4" a="1"/>
  <c r="T615" i="4" s="1"/>
  <c r="S615" i="4" a="1"/>
  <c r="S615" i="4" s="1"/>
  <c r="R615" i="4" a="1"/>
  <c r="R615" i="4" s="1"/>
  <c r="U615" i="4" a="1"/>
  <c r="U615" i="4" s="1"/>
  <c r="C616" i="4"/>
  <c r="B616" i="4"/>
  <c r="V616" i="4" s="1" a="1"/>
  <c r="V616" i="4" s="1"/>
  <c r="W616" i="4"/>
  <c r="A617" i="4"/>
  <c r="K629" i="10"/>
  <c r="B631" i="10"/>
  <c r="L628" i="10"/>
  <c r="X612" i="4"/>
  <c r="AJ613" i="4"/>
  <c r="H631" i="10"/>
  <c r="P617" i="4" l="1" a="1"/>
  <c r="P617" i="4" s="1"/>
  <c r="O617" i="4" a="1"/>
  <c r="O617" i="4" s="1"/>
  <c r="AG616" i="4"/>
  <c r="Y615" i="4"/>
  <c r="F632" i="10" s="1"/>
  <c r="AH617" i="4" a="1"/>
  <c r="AH617" i="4" s="1"/>
  <c r="AC617" i="4"/>
  <c r="AB617" i="4"/>
  <c r="AA617" i="4" a="1"/>
  <c r="AA617" i="4" s="1"/>
  <c r="Z617" i="4" a="1"/>
  <c r="Z617" i="4" s="1"/>
  <c r="AI617" i="4"/>
  <c r="AF617" i="4" a="1"/>
  <c r="AF617" i="4" s="1"/>
  <c r="AE617" i="4"/>
  <c r="AD617" i="4"/>
  <c r="F616" i="4" a="1"/>
  <c r="F616" i="4" s="1"/>
  <c r="D633" i="10" s="1"/>
  <c r="N617" i="4" a="1"/>
  <c r="N617" i="4" s="1"/>
  <c r="G617" i="4"/>
  <c r="E634" i="10" s="1"/>
  <c r="K617" i="4"/>
  <c r="J617" i="4"/>
  <c r="L617" i="4"/>
  <c r="M617" i="4"/>
  <c r="H617" i="4" a="1"/>
  <c r="H617" i="4" s="1"/>
  <c r="I617" i="4" a="1"/>
  <c r="I617" i="4" s="1"/>
  <c r="E616" i="4"/>
  <c r="C633" i="10" s="1"/>
  <c r="Q616" i="4"/>
  <c r="S616" i="4" a="1"/>
  <c r="S616" i="4" s="1"/>
  <c r="T616" i="4" a="1"/>
  <c r="T616" i="4" s="1"/>
  <c r="R616" i="4" a="1"/>
  <c r="R616" i="4" s="1"/>
  <c r="U616" i="4" a="1"/>
  <c r="U616" i="4" s="1"/>
  <c r="C617" i="4"/>
  <c r="B617" i="4"/>
  <c r="V617" i="4" s="1" a="1"/>
  <c r="V617" i="4" s="1"/>
  <c r="W617" i="4"/>
  <c r="A618" i="4"/>
  <c r="B632" i="10"/>
  <c r="G630" i="10"/>
  <c r="K630" i="10" s="1"/>
  <c r="L629" i="10"/>
  <c r="X613" i="4"/>
  <c r="AJ614" i="4"/>
  <c r="G631" i="10" s="1"/>
  <c r="H632" i="10"/>
  <c r="P618" i="4" l="1" a="1"/>
  <c r="P618" i="4" s="1"/>
  <c r="O618" i="4" a="1"/>
  <c r="O618" i="4" s="1"/>
  <c r="AG617" i="4"/>
  <c r="Y616" i="4"/>
  <c r="F633" i="10" s="1"/>
  <c r="AH618" i="4" a="1"/>
  <c r="AH618" i="4" s="1"/>
  <c r="AF618" i="4" a="1"/>
  <c r="AF618" i="4" s="1"/>
  <c r="AE618" i="4"/>
  <c r="AD618" i="4"/>
  <c r="AC618" i="4"/>
  <c r="AB618" i="4"/>
  <c r="Z618" i="4" a="1"/>
  <c r="Z618" i="4" s="1"/>
  <c r="AI618" i="4"/>
  <c r="AA618" i="4" a="1"/>
  <c r="AA618" i="4" s="1"/>
  <c r="F617" i="4" a="1"/>
  <c r="F617" i="4" s="1"/>
  <c r="D634" i="10" s="1"/>
  <c r="N618" i="4" a="1"/>
  <c r="N618" i="4" s="1"/>
  <c r="G618" i="4"/>
  <c r="E635" i="10" s="1"/>
  <c r="K618" i="4"/>
  <c r="J618" i="4"/>
  <c r="L618" i="4"/>
  <c r="M618" i="4"/>
  <c r="I618" i="4" a="1"/>
  <c r="I618" i="4" s="1"/>
  <c r="H618" i="4" a="1"/>
  <c r="H618" i="4" s="1"/>
  <c r="E617" i="4"/>
  <c r="C634" i="10" s="1"/>
  <c r="Q617" i="4"/>
  <c r="T617" i="4" a="1"/>
  <c r="T617" i="4" s="1"/>
  <c r="S617" i="4" a="1"/>
  <c r="S617" i="4" s="1"/>
  <c r="R617" i="4" a="1"/>
  <c r="R617" i="4" s="1"/>
  <c r="U617" i="4" a="1"/>
  <c r="U617" i="4" s="1"/>
  <c r="C618" i="4"/>
  <c r="B618" i="4"/>
  <c r="V618" i="4" s="1" a="1"/>
  <c r="V618" i="4" s="1"/>
  <c r="W618" i="4"/>
  <c r="A619" i="4"/>
  <c r="K631" i="10"/>
  <c r="B633" i="10"/>
  <c r="L630" i="10"/>
  <c r="X614" i="4"/>
  <c r="AJ615" i="4"/>
  <c r="H633" i="10"/>
  <c r="P619" i="4" l="1" a="1"/>
  <c r="P619" i="4" s="1"/>
  <c r="O619" i="4" a="1"/>
  <c r="O619" i="4" s="1"/>
  <c r="AG618" i="4"/>
  <c r="Y617" i="4"/>
  <c r="F634" i="10" s="1"/>
  <c r="AH619" i="4" a="1"/>
  <c r="AH619" i="4" s="1"/>
  <c r="AI619" i="4"/>
  <c r="AF619" i="4" a="1"/>
  <c r="AF619" i="4" s="1"/>
  <c r="AE619" i="4"/>
  <c r="AB619" i="4"/>
  <c r="AA619" i="4" a="1"/>
  <c r="AA619" i="4" s="1"/>
  <c r="AD619" i="4"/>
  <c r="AC619" i="4"/>
  <c r="Z619" i="4" a="1"/>
  <c r="Z619" i="4" s="1"/>
  <c r="F618" i="4" a="1"/>
  <c r="F618" i="4" s="1"/>
  <c r="D635" i="10" s="1"/>
  <c r="N619" i="4" a="1"/>
  <c r="N619" i="4" s="1"/>
  <c r="G619" i="4"/>
  <c r="E636" i="10" s="1"/>
  <c r="K619" i="4"/>
  <c r="J619" i="4"/>
  <c r="L619" i="4"/>
  <c r="M619" i="4"/>
  <c r="I619" i="4" a="1"/>
  <c r="I619" i="4" s="1"/>
  <c r="H619" i="4" a="1"/>
  <c r="H619" i="4" s="1"/>
  <c r="E618" i="4"/>
  <c r="C635" i="10" s="1"/>
  <c r="Q618" i="4"/>
  <c r="T618" i="4" a="1"/>
  <c r="T618" i="4" s="1"/>
  <c r="S618" i="4" a="1"/>
  <c r="S618" i="4" s="1"/>
  <c r="R618" i="4" a="1"/>
  <c r="R618" i="4" s="1"/>
  <c r="U618" i="4" a="1"/>
  <c r="U618" i="4" s="1"/>
  <c r="C619" i="4"/>
  <c r="B619" i="4"/>
  <c r="V619" i="4" s="1" a="1"/>
  <c r="V619" i="4" s="1"/>
  <c r="W619" i="4"/>
  <c r="A620" i="4"/>
  <c r="B634" i="10"/>
  <c r="G632" i="10"/>
  <c r="K632" i="10" s="1"/>
  <c r="L631" i="10"/>
  <c r="X615" i="4"/>
  <c r="AJ616" i="4"/>
  <c r="G633" i="10" s="1"/>
  <c r="H634" i="10"/>
  <c r="P620" i="4" l="1" a="1"/>
  <c r="P620" i="4" s="1"/>
  <c r="O620" i="4" a="1"/>
  <c r="O620" i="4" s="1"/>
  <c r="AG619" i="4"/>
  <c r="Y618" i="4"/>
  <c r="F635" i="10" s="1"/>
  <c r="AH620" i="4" a="1"/>
  <c r="AH620" i="4" s="1"/>
  <c r="Z620" i="4" a="1"/>
  <c r="Z620" i="4" s="1"/>
  <c r="AE620" i="4"/>
  <c r="AD620" i="4"/>
  <c r="AC620" i="4"/>
  <c r="AI620" i="4"/>
  <c r="AB620" i="4"/>
  <c r="AA620" i="4" a="1"/>
  <c r="AA620" i="4" s="1"/>
  <c r="AF620" i="4" a="1"/>
  <c r="AF620" i="4" s="1"/>
  <c r="F619" i="4" a="1"/>
  <c r="F619" i="4" s="1"/>
  <c r="D636" i="10" s="1"/>
  <c r="N620" i="4" a="1"/>
  <c r="N620" i="4" s="1"/>
  <c r="G620" i="4"/>
  <c r="E637" i="10" s="1"/>
  <c r="K620" i="4"/>
  <c r="M620" i="4"/>
  <c r="L620" i="4"/>
  <c r="J620" i="4"/>
  <c r="H620" i="4" a="1"/>
  <c r="H620" i="4" s="1"/>
  <c r="I620" i="4" a="1"/>
  <c r="I620" i="4" s="1"/>
  <c r="E619" i="4"/>
  <c r="C636" i="10" s="1"/>
  <c r="Q619" i="4"/>
  <c r="S619" i="4" a="1"/>
  <c r="S619" i="4" s="1"/>
  <c r="T619" i="4" a="1"/>
  <c r="T619" i="4" s="1"/>
  <c r="R619" i="4" a="1"/>
  <c r="R619" i="4" s="1"/>
  <c r="U619" i="4" a="1"/>
  <c r="U619" i="4" s="1"/>
  <c r="C620" i="4"/>
  <c r="B620" i="4"/>
  <c r="V620" i="4" s="1" a="1"/>
  <c r="V620" i="4" s="1"/>
  <c r="W620" i="4"/>
  <c r="A621" i="4"/>
  <c r="K633" i="10"/>
  <c r="B635" i="10"/>
  <c r="L632" i="10"/>
  <c r="X616" i="4"/>
  <c r="AJ617" i="4"/>
  <c r="H635" i="10"/>
  <c r="P621" i="4" l="1" a="1"/>
  <c r="P621" i="4" s="1"/>
  <c r="O621" i="4" a="1"/>
  <c r="O621" i="4" s="1"/>
  <c r="AG620" i="4"/>
  <c r="Y619" i="4"/>
  <c r="F636" i="10" s="1"/>
  <c r="AH621" i="4" a="1"/>
  <c r="AH621" i="4" s="1"/>
  <c r="AD621" i="4"/>
  <c r="AC621" i="4"/>
  <c r="AB621" i="4"/>
  <c r="AA621" i="4" a="1"/>
  <c r="AA621" i="4" s="1"/>
  <c r="Z621" i="4" a="1"/>
  <c r="Z621" i="4" s="1"/>
  <c r="AI621" i="4"/>
  <c r="AF621" i="4" a="1"/>
  <c r="AF621" i="4" s="1"/>
  <c r="AE621" i="4"/>
  <c r="F620" i="4" a="1"/>
  <c r="F620" i="4" s="1"/>
  <c r="D637" i="10" s="1"/>
  <c r="N621" i="4" a="1"/>
  <c r="N621" i="4" s="1"/>
  <c r="G621" i="4"/>
  <c r="E638" i="10" s="1"/>
  <c r="K621" i="4"/>
  <c r="M621" i="4"/>
  <c r="L621" i="4"/>
  <c r="J621" i="4"/>
  <c r="H621" i="4" a="1"/>
  <c r="H621" i="4" s="1"/>
  <c r="I621" i="4" a="1"/>
  <c r="I621" i="4" s="1"/>
  <c r="E620" i="4"/>
  <c r="C637" i="10" s="1"/>
  <c r="Q620" i="4"/>
  <c r="T620" i="4" a="1"/>
  <c r="T620" i="4" s="1"/>
  <c r="R620" i="4" a="1"/>
  <c r="R620" i="4" s="1"/>
  <c r="S620" i="4" a="1"/>
  <c r="S620" i="4" s="1"/>
  <c r="U620" i="4" a="1"/>
  <c r="U620" i="4" s="1"/>
  <c r="C621" i="4"/>
  <c r="B621" i="4"/>
  <c r="V621" i="4" s="1" a="1"/>
  <c r="V621" i="4" s="1"/>
  <c r="W621" i="4"/>
  <c r="A622" i="4"/>
  <c r="B636" i="10"/>
  <c r="G634" i="10"/>
  <c r="K634" i="10" s="1"/>
  <c r="L633" i="10"/>
  <c r="X617" i="4"/>
  <c r="AJ618" i="4"/>
  <c r="H636" i="10"/>
  <c r="P622" i="4" l="1" a="1"/>
  <c r="P622" i="4" s="1"/>
  <c r="O622" i="4" a="1"/>
  <c r="O622" i="4" s="1"/>
  <c r="AG621" i="4"/>
  <c r="Y620" i="4"/>
  <c r="F637" i="10" s="1"/>
  <c r="AH622" i="4" a="1"/>
  <c r="AH622" i="4" s="1"/>
  <c r="AF622" i="4" a="1"/>
  <c r="AF622" i="4" s="1"/>
  <c r="AE622" i="4"/>
  <c r="AD622" i="4"/>
  <c r="AC622" i="4"/>
  <c r="Z622" i="4" a="1"/>
  <c r="Z622" i="4" s="1"/>
  <c r="AI622" i="4"/>
  <c r="AB622" i="4"/>
  <c r="AA622" i="4" a="1"/>
  <c r="AA622" i="4" s="1"/>
  <c r="F621" i="4" a="1"/>
  <c r="F621" i="4" s="1"/>
  <c r="D638" i="10" s="1"/>
  <c r="N622" i="4" a="1"/>
  <c r="N622" i="4" s="1"/>
  <c r="G622" i="4"/>
  <c r="E639" i="10" s="1"/>
  <c r="J622" i="4"/>
  <c r="M622" i="4"/>
  <c r="L622" i="4"/>
  <c r="H622" i="4" a="1"/>
  <c r="H622" i="4" s="1"/>
  <c r="K622" i="4"/>
  <c r="I622" i="4" a="1"/>
  <c r="I622" i="4" s="1"/>
  <c r="E621" i="4"/>
  <c r="C638" i="10" s="1"/>
  <c r="Q621" i="4"/>
  <c r="T621" i="4" a="1"/>
  <c r="T621" i="4" s="1"/>
  <c r="S621" i="4" a="1"/>
  <c r="S621" i="4" s="1"/>
  <c r="R621" i="4" a="1"/>
  <c r="R621" i="4" s="1"/>
  <c r="U621" i="4" a="1"/>
  <c r="U621" i="4" s="1"/>
  <c r="C622" i="4"/>
  <c r="B622" i="4"/>
  <c r="V622" i="4" s="1" a="1"/>
  <c r="V622" i="4" s="1"/>
  <c r="W622" i="4"/>
  <c r="A623" i="4"/>
  <c r="B637" i="10"/>
  <c r="G635" i="10"/>
  <c r="K635" i="10" s="1"/>
  <c r="L634" i="10"/>
  <c r="X618" i="4"/>
  <c r="AJ619" i="4"/>
  <c r="G636" i="10" s="1"/>
  <c r="H637" i="10"/>
  <c r="P623" i="4" l="1" a="1"/>
  <c r="P623" i="4" s="1"/>
  <c r="O623" i="4" a="1"/>
  <c r="O623" i="4" s="1"/>
  <c r="AG622" i="4"/>
  <c r="Y621" i="4"/>
  <c r="F638" i="10" s="1"/>
  <c r="AH623" i="4" a="1"/>
  <c r="AH623" i="4" s="1"/>
  <c r="AI623" i="4"/>
  <c r="AF623" i="4" a="1"/>
  <c r="AF623" i="4" s="1"/>
  <c r="AC623" i="4"/>
  <c r="AB623" i="4"/>
  <c r="AA623" i="4" a="1"/>
  <c r="AA623" i="4" s="1"/>
  <c r="AE623" i="4"/>
  <c r="AD623" i="4"/>
  <c r="Z623" i="4" a="1"/>
  <c r="Z623" i="4" s="1"/>
  <c r="F622" i="4" a="1"/>
  <c r="F622" i="4" s="1"/>
  <c r="D639" i="10" s="1"/>
  <c r="N623" i="4" a="1"/>
  <c r="N623" i="4" s="1"/>
  <c r="G623" i="4"/>
  <c r="E640" i="10" s="1"/>
  <c r="J623" i="4"/>
  <c r="K623" i="4"/>
  <c r="L623" i="4"/>
  <c r="M623" i="4"/>
  <c r="H623" i="4" a="1"/>
  <c r="H623" i="4" s="1"/>
  <c r="I623" i="4" a="1"/>
  <c r="I623" i="4" s="1"/>
  <c r="E622" i="4"/>
  <c r="C639" i="10" s="1"/>
  <c r="Q622" i="4"/>
  <c r="T622" i="4" a="1"/>
  <c r="T622" i="4" s="1"/>
  <c r="S622" i="4" a="1"/>
  <c r="S622" i="4" s="1"/>
  <c r="R622" i="4" a="1"/>
  <c r="R622" i="4" s="1"/>
  <c r="U622" i="4" a="1"/>
  <c r="U622" i="4" s="1"/>
  <c r="C623" i="4"/>
  <c r="B623" i="4"/>
  <c r="V623" i="4" s="1" a="1"/>
  <c r="V623" i="4" s="1"/>
  <c r="W623" i="4"/>
  <c r="A624" i="4"/>
  <c r="K636" i="10"/>
  <c r="B638" i="10"/>
  <c r="L635" i="10"/>
  <c r="X619" i="4"/>
  <c r="AJ620" i="4"/>
  <c r="H638" i="10"/>
  <c r="P624" i="4" l="1" a="1"/>
  <c r="P624" i="4" s="1"/>
  <c r="O624" i="4" a="1"/>
  <c r="O624" i="4" s="1"/>
  <c r="AG623" i="4"/>
  <c r="Y622" i="4"/>
  <c r="F639" i="10" s="1"/>
  <c r="AH624" i="4" a="1"/>
  <c r="AH624" i="4" s="1"/>
  <c r="AB624" i="4"/>
  <c r="AA624" i="4" a="1"/>
  <c r="AA624" i="4" s="1"/>
  <c r="Z624" i="4" a="1"/>
  <c r="Z624" i="4" s="1"/>
  <c r="AI624" i="4"/>
  <c r="AF624" i="4" a="1"/>
  <c r="AF624" i="4" s="1"/>
  <c r="AE624" i="4"/>
  <c r="AD624" i="4"/>
  <c r="AC624" i="4"/>
  <c r="F623" i="4" a="1"/>
  <c r="F623" i="4" s="1"/>
  <c r="D640" i="10" s="1"/>
  <c r="N624" i="4" a="1"/>
  <c r="N624" i="4" s="1"/>
  <c r="G624" i="4"/>
  <c r="E641" i="10" s="1"/>
  <c r="K624" i="4"/>
  <c r="M624" i="4"/>
  <c r="L624" i="4"/>
  <c r="H624" i="4" a="1"/>
  <c r="H624" i="4" s="1"/>
  <c r="J624" i="4"/>
  <c r="I624" i="4" a="1"/>
  <c r="I624" i="4" s="1"/>
  <c r="E623" i="4"/>
  <c r="C640" i="10" s="1"/>
  <c r="Q623" i="4"/>
  <c r="T623" i="4" a="1"/>
  <c r="T623" i="4" s="1"/>
  <c r="S623" i="4" a="1"/>
  <c r="S623" i="4" s="1"/>
  <c r="R623" i="4" a="1"/>
  <c r="R623" i="4" s="1"/>
  <c r="U623" i="4" a="1"/>
  <c r="U623" i="4" s="1"/>
  <c r="C624" i="4"/>
  <c r="B624" i="4"/>
  <c r="V624" i="4" s="1" a="1"/>
  <c r="V624" i="4" s="1"/>
  <c r="W624" i="4"/>
  <c r="A625" i="4"/>
  <c r="B639" i="10"/>
  <c r="G637" i="10"/>
  <c r="K637" i="10" s="1"/>
  <c r="L636" i="10"/>
  <c r="X620" i="4"/>
  <c r="AJ621" i="4"/>
  <c r="G638" i="10" s="1"/>
  <c r="H639" i="10"/>
  <c r="P625" i="4" l="1" a="1"/>
  <c r="P625" i="4" s="1"/>
  <c r="O625" i="4" a="1"/>
  <c r="O625" i="4" s="1"/>
  <c r="AG624" i="4"/>
  <c r="Y623" i="4"/>
  <c r="F640" i="10" s="1"/>
  <c r="AH625" i="4" a="1"/>
  <c r="AH625" i="4" s="1"/>
  <c r="AF625" i="4" a="1"/>
  <c r="AF625" i="4" s="1"/>
  <c r="AE625" i="4"/>
  <c r="AD625" i="4"/>
  <c r="AC625" i="4"/>
  <c r="AB625" i="4"/>
  <c r="AI625" i="4"/>
  <c r="AA625" i="4" a="1"/>
  <c r="AA625" i="4" s="1"/>
  <c r="Z625" i="4" a="1"/>
  <c r="Z625" i="4" s="1"/>
  <c r="F624" i="4" a="1"/>
  <c r="F624" i="4" s="1"/>
  <c r="D641" i="10" s="1"/>
  <c r="N625" i="4" a="1"/>
  <c r="N625" i="4" s="1"/>
  <c r="J625" i="4"/>
  <c r="G625" i="4"/>
  <c r="E642" i="10" s="1"/>
  <c r="M625" i="4"/>
  <c r="L625" i="4"/>
  <c r="K625" i="4"/>
  <c r="I625" i="4" a="1"/>
  <c r="I625" i="4" s="1"/>
  <c r="H625" i="4" a="1"/>
  <c r="H625" i="4" s="1"/>
  <c r="E624" i="4"/>
  <c r="C641" i="10" s="1"/>
  <c r="Q624" i="4"/>
  <c r="R624" i="4" a="1"/>
  <c r="R624" i="4" s="1"/>
  <c r="T624" i="4" a="1"/>
  <c r="T624" i="4" s="1"/>
  <c r="S624" i="4" a="1"/>
  <c r="S624" i="4" s="1"/>
  <c r="U624" i="4" a="1"/>
  <c r="U624" i="4" s="1"/>
  <c r="C625" i="4"/>
  <c r="B625" i="4"/>
  <c r="V625" i="4" s="1" a="1"/>
  <c r="V625" i="4" s="1"/>
  <c r="W625" i="4"/>
  <c r="A626" i="4"/>
  <c r="K638" i="10"/>
  <c r="B640" i="10"/>
  <c r="L637" i="10"/>
  <c r="X621" i="4"/>
  <c r="AJ622" i="4"/>
  <c r="H640" i="10"/>
  <c r="B641" i="10"/>
  <c r="P626" i="4" l="1" a="1"/>
  <c r="P626" i="4" s="1"/>
  <c r="O626" i="4" a="1"/>
  <c r="O626" i="4" s="1"/>
  <c r="AG625" i="4"/>
  <c r="Y624" i="4"/>
  <c r="F641" i="10" s="1"/>
  <c r="AH626" i="4" a="1"/>
  <c r="AH626" i="4" s="1"/>
  <c r="AI626" i="4"/>
  <c r="AF626" i="4" a="1"/>
  <c r="AF626" i="4" s="1"/>
  <c r="AE626" i="4"/>
  <c r="AB626" i="4"/>
  <c r="AA626" i="4" a="1"/>
  <c r="AA626" i="4" s="1"/>
  <c r="AD626" i="4"/>
  <c r="AC626" i="4"/>
  <c r="Z626" i="4" a="1"/>
  <c r="Z626" i="4" s="1"/>
  <c r="F625" i="4" a="1"/>
  <c r="F625" i="4" s="1"/>
  <c r="D642" i="10" s="1"/>
  <c r="N626" i="4" a="1"/>
  <c r="N626" i="4" s="1"/>
  <c r="G626" i="4"/>
  <c r="E643" i="10" s="1"/>
  <c r="J626" i="4"/>
  <c r="M626" i="4"/>
  <c r="L626" i="4"/>
  <c r="K626" i="4"/>
  <c r="H626" i="4" a="1"/>
  <c r="H626" i="4" s="1"/>
  <c r="I626" i="4" a="1"/>
  <c r="I626" i="4" s="1"/>
  <c r="E625" i="4"/>
  <c r="C642" i="10" s="1"/>
  <c r="Q625" i="4"/>
  <c r="T625" i="4" a="1"/>
  <c r="T625" i="4" s="1"/>
  <c r="S625" i="4" a="1"/>
  <c r="S625" i="4" s="1"/>
  <c r="R625" i="4" a="1"/>
  <c r="R625" i="4" s="1"/>
  <c r="U625" i="4" a="1"/>
  <c r="U625" i="4" s="1"/>
  <c r="C626" i="4"/>
  <c r="B626" i="4"/>
  <c r="V626" i="4" s="1" a="1"/>
  <c r="V626" i="4" s="1"/>
  <c r="W626" i="4"/>
  <c r="A627" i="4"/>
  <c r="G639" i="10"/>
  <c r="K639" i="10" s="1"/>
  <c r="L638" i="10"/>
  <c r="X622" i="4"/>
  <c r="AJ623" i="4"/>
  <c r="G640" i="10" s="1"/>
  <c r="H641" i="10"/>
  <c r="P627" i="4" l="1" a="1"/>
  <c r="P627" i="4" s="1"/>
  <c r="O627" i="4" a="1"/>
  <c r="O627" i="4" s="1"/>
  <c r="AG626" i="4"/>
  <c r="Y625" i="4"/>
  <c r="F642" i="10" s="1"/>
  <c r="AH627" i="4" a="1"/>
  <c r="AH627" i="4" s="1"/>
  <c r="AA627" i="4" a="1"/>
  <c r="AA627" i="4" s="1"/>
  <c r="Z627" i="4" a="1"/>
  <c r="Z627" i="4" s="1"/>
  <c r="AF627" i="4" a="1"/>
  <c r="AF627" i="4" s="1"/>
  <c r="AE627" i="4"/>
  <c r="AD627" i="4"/>
  <c r="AB627" i="4"/>
  <c r="AI627" i="4"/>
  <c r="AC627" i="4"/>
  <c r="F626" i="4" a="1"/>
  <c r="F626" i="4" s="1"/>
  <c r="D643" i="10" s="1"/>
  <c r="N627" i="4" a="1"/>
  <c r="N627" i="4" s="1"/>
  <c r="G627" i="4"/>
  <c r="E644" i="10" s="1"/>
  <c r="J627" i="4"/>
  <c r="K627" i="4"/>
  <c r="M627" i="4"/>
  <c r="L627" i="4"/>
  <c r="H627" i="4" a="1"/>
  <c r="H627" i="4" s="1"/>
  <c r="I627" i="4" a="1"/>
  <c r="I627" i="4" s="1"/>
  <c r="E626" i="4"/>
  <c r="C643" i="10" s="1"/>
  <c r="Q626" i="4"/>
  <c r="T626" i="4" a="1"/>
  <c r="T626" i="4" s="1"/>
  <c r="S626" i="4" a="1"/>
  <c r="S626" i="4" s="1"/>
  <c r="R626" i="4" a="1"/>
  <c r="R626" i="4" s="1"/>
  <c r="U626" i="4" a="1"/>
  <c r="U626" i="4" s="1"/>
  <c r="C627" i="4"/>
  <c r="B627" i="4"/>
  <c r="V627" i="4" s="1" a="1"/>
  <c r="V627" i="4" s="1"/>
  <c r="W627" i="4"/>
  <c r="A628" i="4"/>
  <c r="K640" i="10"/>
  <c r="B642" i="10"/>
  <c r="L639" i="10"/>
  <c r="X623" i="4"/>
  <c r="AJ624" i="4"/>
  <c r="H642" i="10"/>
  <c r="P628" i="4" l="1" a="1"/>
  <c r="P628" i="4" s="1"/>
  <c r="O628" i="4" a="1"/>
  <c r="O628" i="4" s="1"/>
  <c r="AG627" i="4"/>
  <c r="Y626" i="4"/>
  <c r="F643" i="10" s="1"/>
  <c r="AH628" i="4" a="1"/>
  <c r="AH628" i="4" s="1"/>
  <c r="AE628" i="4"/>
  <c r="AD628" i="4"/>
  <c r="AC628" i="4"/>
  <c r="AB628" i="4"/>
  <c r="AA628" i="4" a="1"/>
  <c r="AA628" i="4" s="1"/>
  <c r="AI628" i="4"/>
  <c r="AF628" i="4" a="1"/>
  <c r="AF628" i="4" s="1"/>
  <c r="Z628" i="4" a="1"/>
  <c r="Z628" i="4" s="1"/>
  <c r="F627" i="4" a="1"/>
  <c r="F627" i="4" s="1"/>
  <c r="D644" i="10" s="1"/>
  <c r="N628" i="4" a="1"/>
  <c r="N628" i="4" s="1"/>
  <c r="G628" i="4"/>
  <c r="E645" i="10" s="1"/>
  <c r="K628" i="4"/>
  <c r="J628" i="4"/>
  <c r="L628" i="4"/>
  <c r="M628" i="4"/>
  <c r="I628" i="4" a="1"/>
  <c r="I628" i="4" s="1"/>
  <c r="H628" i="4" a="1"/>
  <c r="H628" i="4" s="1"/>
  <c r="E627" i="4"/>
  <c r="C644" i="10" s="1"/>
  <c r="Q627" i="4"/>
  <c r="T627" i="4" a="1"/>
  <c r="T627" i="4" s="1"/>
  <c r="S627" i="4" a="1"/>
  <c r="S627" i="4" s="1"/>
  <c r="R627" i="4" a="1"/>
  <c r="R627" i="4" s="1"/>
  <c r="U627" i="4" a="1"/>
  <c r="U627" i="4" s="1"/>
  <c r="C628" i="4"/>
  <c r="B628" i="4"/>
  <c r="V628" i="4" s="1" a="1"/>
  <c r="V628" i="4" s="1"/>
  <c r="W628" i="4"/>
  <c r="A629" i="4"/>
  <c r="B643" i="10"/>
  <c r="G641" i="10"/>
  <c r="K641" i="10" s="1"/>
  <c r="L640" i="10"/>
  <c r="X624" i="4"/>
  <c r="AJ625" i="4"/>
  <c r="H643" i="10"/>
  <c r="P629" i="4" l="1" a="1"/>
  <c r="P629" i="4" s="1"/>
  <c r="O629" i="4" a="1"/>
  <c r="O629" i="4" s="1"/>
  <c r="AG628" i="4"/>
  <c r="Y627" i="4"/>
  <c r="F644" i="10" s="1"/>
  <c r="AH629" i="4" a="1"/>
  <c r="AH629" i="4" s="1"/>
  <c r="AI629" i="4"/>
  <c r="AF629" i="4" a="1"/>
  <c r="AF629" i="4" s="1"/>
  <c r="AE629" i="4"/>
  <c r="AB629" i="4"/>
  <c r="AA629" i="4" a="1"/>
  <c r="AA629" i="4" s="1"/>
  <c r="Z629" i="4" a="1"/>
  <c r="Z629" i="4" s="1"/>
  <c r="AD629" i="4"/>
  <c r="AC629" i="4"/>
  <c r="F628" i="4" a="1"/>
  <c r="F628" i="4" s="1"/>
  <c r="D645" i="10" s="1"/>
  <c r="N629" i="4" a="1"/>
  <c r="N629" i="4" s="1"/>
  <c r="G629" i="4"/>
  <c r="E646" i="10" s="1"/>
  <c r="J629" i="4"/>
  <c r="K629" i="4"/>
  <c r="M629" i="4"/>
  <c r="H629" i="4" a="1"/>
  <c r="H629" i="4" s="1"/>
  <c r="I629" i="4" a="1"/>
  <c r="I629" i="4" s="1"/>
  <c r="L629" i="4"/>
  <c r="E628" i="4"/>
  <c r="C645" i="10" s="1"/>
  <c r="Q628" i="4"/>
  <c r="T628" i="4" a="1"/>
  <c r="T628" i="4" s="1"/>
  <c r="S628" i="4" a="1"/>
  <c r="S628" i="4" s="1"/>
  <c r="R628" i="4" a="1"/>
  <c r="R628" i="4" s="1"/>
  <c r="U628" i="4" a="1"/>
  <c r="U628" i="4" s="1"/>
  <c r="C629" i="4"/>
  <c r="B629" i="4"/>
  <c r="V629" i="4" s="1" a="1"/>
  <c r="V629" i="4" s="1"/>
  <c r="W629" i="4"/>
  <c r="A630" i="4"/>
  <c r="B644" i="10"/>
  <c r="G642" i="10"/>
  <c r="K642" i="10" s="1"/>
  <c r="L641" i="10"/>
  <c r="X625" i="4"/>
  <c r="AJ626" i="4"/>
  <c r="G643" i="10" s="1"/>
  <c r="H644" i="10"/>
  <c r="P630" i="4" l="1" a="1"/>
  <c r="P630" i="4" s="1"/>
  <c r="O630" i="4" a="1"/>
  <c r="O630" i="4" s="1"/>
  <c r="AG629" i="4"/>
  <c r="Y628" i="4"/>
  <c r="F645" i="10" s="1"/>
  <c r="AH630" i="4" a="1"/>
  <c r="AH630" i="4" s="1"/>
  <c r="Z630" i="4" a="1"/>
  <c r="Z630" i="4" s="1"/>
  <c r="AI630" i="4"/>
  <c r="AD630" i="4"/>
  <c r="AC630" i="4"/>
  <c r="AB630" i="4"/>
  <c r="AF630" i="4" a="1"/>
  <c r="AF630" i="4" s="1"/>
  <c r="AE630" i="4"/>
  <c r="AA630" i="4" a="1"/>
  <c r="AA630" i="4" s="1"/>
  <c r="F629" i="4" a="1"/>
  <c r="F629" i="4" s="1"/>
  <c r="D646" i="10" s="1"/>
  <c r="N630" i="4" a="1"/>
  <c r="N630" i="4" s="1"/>
  <c r="G630" i="4"/>
  <c r="E647" i="10" s="1"/>
  <c r="J630" i="4"/>
  <c r="K630" i="4"/>
  <c r="M630" i="4"/>
  <c r="L630" i="4"/>
  <c r="I630" i="4" a="1"/>
  <c r="I630" i="4" s="1"/>
  <c r="H630" i="4" a="1"/>
  <c r="H630" i="4" s="1"/>
  <c r="E629" i="4"/>
  <c r="C646" i="10" s="1"/>
  <c r="Q629" i="4"/>
  <c r="T629" i="4" a="1"/>
  <c r="T629" i="4" s="1"/>
  <c r="S629" i="4" a="1"/>
  <c r="S629" i="4" s="1"/>
  <c r="R629" i="4" a="1"/>
  <c r="R629" i="4" s="1"/>
  <c r="U629" i="4" a="1"/>
  <c r="U629" i="4" s="1"/>
  <c r="C630" i="4"/>
  <c r="B630" i="4"/>
  <c r="V630" i="4" s="1" a="1"/>
  <c r="V630" i="4" s="1"/>
  <c r="W630" i="4"/>
  <c r="A631" i="4"/>
  <c r="K643" i="10"/>
  <c r="B645" i="10"/>
  <c r="L642" i="10"/>
  <c r="X626" i="4"/>
  <c r="AJ627" i="4"/>
  <c r="H645" i="10"/>
  <c r="P631" i="4" l="1" a="1"/>
  <c r="P631" i="4" s="1"/>
  <c r="O631" i="4" a="1"/>
  <c r="O631" i="4" s="1"/>
  <c r="AG630" i="4"/>
  <c r="Y629" i="4"/>
  <c r="F646" i="10" s="1"/>
  <c r="AH631" i="4" a="1"/>
  <c r="AH631" i="4" s="1"/>
  <c r="AC631" i="4"/>
  <c r="AB631" i="4"/>
  <c r="AA631" i="4" a="1"/>
  <c r="AA631" i="4" s="1"/>
  <c r="Z631" i="4" a="1"/>
  <c r="Z631" i="4" s="1"/>
  <c r="AI631" i="4"/>
  <c r="AF631" i="4" a="1"/>
  <c r="AF631" i="4" s="1"/>
  <c r="AD631" i="4"/>
  <c r="AE631" i="4"/>
  <c r="F630" i="4" a="1"/>
  <c r="F630" i="4" s="1"/>
  <c r="D647" i="10" s="1"/>
  <c r="N631" i="4" a="1"/>
  <c r="N631" i="4" s="1"/>
  <c r="G631" i="4"/>
  <c r="E648" i="10" s="1"/>
  <c r="J631" i="4"/>
  <c r="K631" i="4"/>
  <c r="L631" i="4"/>
  <c r="M631" i="4"/>
  <c r="I631" i="4" a="1"/>
  <c r="I631" i="4" s="1"/>
  <c r="H631" i="4" a="1"/>
  <c r="H631" i="4" s="1"/>
  <c r="E630" i="4"/>
  <c r="C647" i="10" s="1"/>
  <c r="Q630" i="4"/>
  <c r="T630" i="4" a="1"/>
  <c r="T630" i="4" s="1"/>
  <c r="S630" i="4" a="1"/>
  <c r="S630" i="4" s="1"/>
  <c r="R630" i="4" a="1"/>
  <c r="R630" i="4" s="1"/>
  <c r="U630" i="4" a="1"/>
  <c r="U630" i="4" s="1"/>
  <c r="C631" i="4"/>
  <c r="B631" i="4"/>
  <c r="V631" i="4" s="1" a="1"/>
  <c r="V631" i="4" s="1"/>
  <c r="W631" i="4"/>
  <c r="A632" i="4"/>
  <c r="B646" i="10"/>
  <c r="G644" i="10"/>
  <c r="K644" i="10" s="1"/>
  <c r="L643" i="10"/>
  <c r="X627" i="4"/>
  <c r="AJ628" i="4"/>
  <c r="G645" i="10" s="1"/>
  <c r="H646" i="10"/>
  <c r="P632" i="4" l="1" a="1"/>
  <c r="P632" i="4" s="1"/>
  <c r="O632" i="4" a="1"/>
  <c r="O632" i="4" s="1"/>
  <c r="AG631" i="4"/>
  <c r="Y630" i="4"/>
  <c r="F647" i="10" s="1"/>
  <c r="AH632" i="4" a="1"/>
  <c r="AH632" i="4" s="1"/>
  <c r="AE632" i="4"/>
  <c r="AD632" i="4"/>
  <c r="AC632" i="4"/>
  <c r="AB632" i="4"/>
  <c r="Z632" i="4" a="1"/>
  <c r="Z632" i="4" s="1"/>
  <c r="AI632" i="4"/>
  <c r="AF632" i="4" a="1"/>
  <c r="AF632" i="4" s="1"/>
  <c r="AA632" i="4" a="1"/>
  <c r="AA632" i="4" s="1"/>
  <c r="F631" i="4" a="1"/>
  <c r="F631" i="4" s="1"/>
  <c r="D648" i="10" s="1"/>
  <c r="N632" i="4" a="1"/>
  <c r="N632" i="4" s="1"/>
  <c r="G632" i="4"/>
  <c r="E649" i="10" s="1"/>
  <c r="J632" i="4"/>
  <c r="K632" i="4"/>
  <c r="M632" i="4"/>
  <c r="L632" i="4"/>
  <c r="H632" i="4" a="1"/>
  <c r="H632" i="4" s="1"/>
  <c r="I632" i="4" a="1"/>
  <c r="I632" i="4" s="1"/>
  <c r="E631" i="4"/>
  <c r="C648" i="10" s="1"/>
  <c r="Q631" i="4"/>
  <c r="S631" i="4" a="1"/>
  <c r="S631" i="4" s="1"/>
  <c r="T631" i="4" a="1"/>
  <c r="T631" i="4" s="1"/>
  <c r="R631" i="4" a="1"/>
  <c r="R631" i="4" s="1"/>
  <c r="U631" i="4" a="1"/>
  <c r="U631" i="4" s="1"/>
  <c r="C632" i="4"/>
  <c r="B632" i="4"/>
  <c r="V632" i="4" s="1" a="1"/>
  <c r="V632" i="4" s="1"/>
  <c r="W632" i="4"/>
  <c r="A633" i="4"/>
  <c r="K645" i="10"/>
  <c r="B647" i="10"/>
  <c r="L644" i="10"/>
  <c r="X628" i="4"/>
  <c r="AJ629" i="4"/>
  <c r="H647" i="10"/>
  <c r="P633" i="4" l="1" a="1"/>
  <c r="P633" i="4" s="1"/>
  <c r="O633" i="4" a="1"/>
  <c r="O633" i="4" s="1"/>
  <c r="AG632" i="4"/>
  <c r="Y631" i="4"/>
  <c r="F648" i="10" s="1"/>
  <c r="AH633" i="4" a="1"/>
  <c r="AH633" i="4" s="1"/>
  <c r="AI633" i="4"/>
  <c r="AF633" i="4" a="1"/>
  <c r="AF633" i="4" s="1"/>
  <c r="AE633" i="4"/>
  <c r="AB633" i="4"/>
  <c r="AA633" i="4" a="1"/>
  <c r="AA633" i="4" s="1"/>
  <c r="Z633" i="4" a="1"/>
  <c r="Z633" i="4" s="1"/>
  <c r="AD633" i="4"/>
  <c r="AC633" i="4"/>
  <c r="F632" i="4" a="1"/>
  <c r="F632" i="4" s="1"/>
  <c r="D649" i="10" s="1"/>
  <c r="N633" i="4" a="1"/>
  <c r="N633" i="4" s="1"/>
  <c r="G633" i="4"/>
  <c r="E650" i="10" s="1"/>
  <c r="J633" i="4"/>
  <c r="K633" i="4"/>
  <c r="M633" i="4"/>
  <c r="L633" i="4"/>
  <c r="H633" i="4" a="1"/>
  <c r="H633" i="4" s="1"/>
  <c r="I633" i="4" a="1"/>
  <c r="I633" i="4" s="1"/>
  <c r="E632" i="4"/>
  <c r="C649" i="10" s="1"/>
  <c r="Q632" i="4"/>
  <c r="T632" i="4" a="1"/>
  <c r="T632" i="4" s="1"/>
  <c r="R632" i="4" a="1"/>
  <c r="R632" i="4" s="1"/>
  <c r="S632" i="4" a="1"/>
  <c r="S632" i="4" s="1"/>
  <c r="U632" i="4" a="1"/>
  <c r="U632" i="4" s="1"/>
  <c r="C633" i="4"/>
  <c r="B633" i="4"/>
  <c r="V633" i="4" s="1" a="1"/>
  <c r="V633" i="4" s="1"/>
  <c r="W633" i="4"/>
  <c r="A634" i="4"/>
  <c r="B648" i="10"/>
  <c r="G646" i="10"/>
  <c r="K646" i="10" s="1"/>
  <c r="X629" i="4"/>
  <c r="L645" i="10"/>
  <c r="AJ630" i="4"/>
  <c r="G647" i="10" s="1"/>
  <c r="H648" i="10"/>
  <c r="B649" i="10"/>
  <c r="P634" i="4" l="1" a="1"/>
  <c r="P634" i="4" s="1"/>
  <c r="O634" i="4" a="1"/>
  <c r="O634" i="4" s="1"/>
  <c r="AG633" i="4"/>
  <c r="Y632" i="4"/>
  <c r="F649" i="10" s="1"/>
  <c r="AH634" i="4" a="1"/>
  <c r="AH634" i="4" s="1"/>
  <c r="AA634" i="4" a="1"/>
  <c r="AA634" i="4" s="1"/>
  <c r="Z634" i="4" a="1"/>
  <c r="Z634" i="4" s="1"/>
  <c r="AF634" i="4" a="1"/>
  <c r="AF634" i="4" s="1"/>
  <c r="AE634" i="4"/>
  <c r="AD634" i="4"/>
  <c r="AI634" i="4"/>
  <c r="AC634" i="4"/>
  <c r="AB634" i="4"/>
  <c r="F633" i="4" a="1"/>
  <c r="F633" i="4" s="1"/>
  <c r="D650" i="10" s="1"/>
  <c r="N634" i="4" a="1"/>
  <c r="N634" i="4" s="1"/>
  <c r="G634" i="4"/>
  <c r="E651" i="10" s="1"/>
  <c r="J634" i="4"/>
  <c r="K634" i="4"/>
  <c r="M634" i="4"/>
  <c r="L634" i="4"/>
  <c r="I634" i="4" a="1"/>
  <c r="I634" i="4" s="1"/>
  <c r="H634" i="4" a="1"/>
  <c r="H634" i="4" s="1"/>
  <c r="E633" i="4"/>
  <c r="C650" i="10" s="1"/>
  <c r="Q633" i="4"/>
  <c r="T633" i="4" a="1"/>
  <c r="T633" i="4" s="1"/>
  <c r="S633" i="4" a="1"/>
  <c r="S633" i="4" s="1"/>
  <c r="R633" i="4" a="1"/>
  <c r="R633" i="4" s="1"/>
  <c r="U633" i="4" a="1"/>
  <c r="U633" i="4" s="1"/>
  <c r="C634" i="4"/>
  <c r="B634" i="4"/>
  <c r="U634" i="4" s="1" a="1"/>
  <c r="U634" i="4" s="1"/>
  <c r="W634" i="4"/>
  <c r="A635" i="4"/>
  <c r="K647" i="10"/>
  <c r="L646" i="10"/>
  <c r="X630" i="4"/>
  <c r="AJ631" i="4"/>
  <c r="H649" i="10"/>
  <c r="P635" i="4" l="1" a="1"/>
  <c r="P635" i="4" s="1"/>
  <c r="O635" i="4" a="1"/>
  <c r="O635" i="4" s="1"/>
  <c r="AG634" i="4"/>
  <c r="Y633" i="4"/>
  <c r="F650" i="10" s="1"/>
  <c r="AH635" i="4" a="1"/>
  <c r="AH635" i="4" s="1"/>
  <c r="AD635" i="4"/>
  <c r="AC635" i="4"/>
  <c r="AB635" i="4"/>
  <c r="AA635" i="4" a="1"/>
  <c r="AA635" i="4" s="1"/>
  <c r="Z635" i="4" a="1"/>
  <c r="Z635" i="4" s="1"/>
  <c r="AI635" i="4"/>
  <c r="AE635" i="4"/>
  <c r="AF635" i="4" a="1"/>
  <c r="AF635" i="4" s="1"/>
  <c r="F634" i="4" a="1"/>
  <c r="F634" i="4" s="1"/>
  <c r="D651" i="10" s="1"/>
  <c r="N635" i="4" a="1"/>
  <c r="N635" i="4" s="1"/>
  <c r="G635" i="4"/>
  <c r="E652" i="10" s="1"/>
  <c r="J635" i="4"/>
  <c r="K635" i="4"/>
  <c r="M635" i="4"/>
  <c r="L635" i="4"/>
  <c r="H635" i="4" a="1"/>
  <c r="H635" i="4" s="1"/>
  <c r="I635" i="4" a="1"/>
  <c r="I635" i="4" s="1"/>
  <c r="E634" i="4"/>
  <c r="C651" i="10" s="1"/>
  <c r="Q634" i="4"/>
  <c r="T634" i="4" a="1"/>
  <c r="T634" i="4" s="1"/>
  <c r="S634" i="4" a="1"/>
  <c r="S634" i="4" s="1"/>
  <c r="R634" i="4" a="1"/>
  <c r="R634" i="4" s="1"/>
  <c r="V634" i="4" a="1"/>
  <c r="V634" i="4" s="1"/>
  <c r="C635" i="4"/>
  <c r="B635" i="4"/>
  <c r="V635" i="4" s="1" a="1"/>
  <c r="V635" i="4" s="1"/>
  <c r="W635" i="4"/>
  <c r="A636" i="4"/>
  <c r="B650" i="10"/>
  <c r="G648" i="10"/>
  <c r="K648" i="10" s="1"/>
  <c r="L647" i="10"/>
  <c r="X631" i="4"/>
  <c r="AJ632" i="4"/>
  <c r="H650" i="10"/>
  <c r="P636" i="4" l="1" a="1"/>
  <c r="P636" i="4" s="1"/>
  <c r="O636" i="4" a="1"/>
  <c r="O636" i="4" s="1"/>
  <c r="AG635" i="4"/>
  <c r="Y634" i="4"/>
  <c r="F651" i="10" s="1"/>
  <c r="AH636" i="4" a="1"/>
  <c r="AH636" i="4" s="1"/>
  <c r="AI636" i="4"/>
  <c r="AF636" i="4" a="1"/>
  <c r="AF636" i="4" s="1"/>
  <c r="AE636" i="4"/>
  <c r="AD636" i="4"/>
  <c r="AA636" i="4" a="1"/>
  <c r="AA636" i="4" s="1"/>
  <c r="Z636" i="4" a="1"/>
  <c r="Z636" i="4" s="1"/>
  <c r="AC636" i="4"/>
  <c r="AB636" i="4"/>
  <c r="F635" i="4" a="1"/>
  <c r="F635" i="4" s="1"/>
  <c r="D652" i="10" s="1"/>
  <c r="N636" i="4" a="1"/>
  <c r="N636" i="4" s="1"/>
  <c r="G636" i="4"/>
  <c r="E653" i="10" s="1"/>
  <c r="J636" i="4"/>
  <c r="L636" i="4"/>
  <c r="K636" i="4"/>
  <c r="H636" i="4" a="1"/>
  <c r="H636" i="4" s="1"/>
  <c r="M636" i="4"/>
  <c r="I636" i="4" a="1"/>
  <c r="I636" i="4" s="1"/>
  <c r="E635" i="4"/>
  <c r="C652" i="10" s="1"/>
  <c r="Q635" i="4"/>
  <c r="S635" i="4" a="1"/>
  <c r="S635" i="4" s="1"/>
  <c r="T635" i="4" a="1"/>
  <c r="T635" i="4" s="1"/>
  <c r="R635" i="4" a="1"/>
  <c r="R635" i="4" s="1"/>
  <c r="U635" i="4" a="1"/>
  <c r="U635" i="4" s="1"/>
  <c r="C636" i="4"/>
  <c r="B636" i="4"/>
  <c r="V636" i="4" s="1" a="1"/>
  <c r="V636" i="4" s="1"/>
  <c r="W636" i="4"/>
  <c r="A637" i="4"/>
  <c r="B651" i="10"/>
  <c r="G649" i="10"/>
  <c r="K649" i="10" s="1"/>
  <c r="L648" i="10"/>
  <c r="X632" i="4"/>
  <c r="AJ633" i="4"/>
  <c r="G650" i="10" s="1"/>
  <c r="H651" i="10"/>
  <c r="P637" i="4" l="1" a="1"/>
  <c r="P637" i="4" s="1"/>
  <c r="O637" i="4" a="1"/>
  <c r="O637" i="4" s="1"/>
  <c r="AG636" i="4"/>
  <c r="Y635" i="4"/>
  <c r="F652" i="10" s="1"/>
  <c r="AH637" i="4" a="1"/>
  <c r="AH637" i="4" s="1"/>
  <c r="Z637" i="4" a="1"/>
  <c r="Z637" i="4" s="1"/>
  <c r="AI637" i="4"/>
  <c r="AF637" i="4" a="1"/>
  <c r="AF637" i="4" s="1"/>
  <c r="AC637" i="4"/>
  <c r="AB637" i="4"/>
  <c r="AE637" i="4"/>
  <c r="AA637" i="4" a="1"/>
  <c r="AA637" i="4" s="1"/>
  <c r="AD637" i="4"/>
  <c r="F636" i="4" a="1"/>
  <c r="F636" i="4" s="1"/>
  <c r="D653" i="10" s="1"/>
  <c r="N637" i="4" a="1"/>
  <c r="N637" i="4" s="1"/>
  <c r="G637" i="4"/>
  <c r="E654" i="10" s="1"/>
  <c r="J637" i="4"/>
  <c r="K637" i="4"/>
  <c r="M637" i="4"/>
  <c r="L637" i="4"/>
  <c r="H637" i="4" a="1"/>
  <c r="H637" i="4" s="1"/>
  <c r="I637" i="4" a="1"/>
  <c r="I637" i="4" s="1"/>
  <c r="E636" i="4"/>
  <c r="C653" i="10" s="1"/>
  <c r="Q636" i="4"/>
  <c r="T636" i="4" a="1"/>
  <c r="T636" i="4" s="1"/>
  <c r="S636" i="4" a="1"/>
  <c r="S636" i="4" s="1"/>
  <c r="R636" i="4" a="1"/>
  <c r="R636" i="4" s="1"/>
  <c r="U636" i="4" a="1"/>
  <c r="U636" i="4" s="1"/>
  <c r="C637" i="4"/>
  <c r="B637" i="4"/>
  <c r="V637" i="4" s="1" a="1"/>
  <c r="V637" i="4" s="1"/>
  <c r="W637" i="4"/>
  <c r="A638" i="4"/>
  <c r="K650" i="10"/>
  <c r="B652" i="10"/>
  <c r="L649" i="10"/>
  <c r="X633" i="4"/>
  <c r="AJ634" i="4"/>
  <c r="H652" i="10"/>
  <c r="P638" i="4" l="1" a="1"/>
  <c r="P638" i="4" s="1"/>
  <c r="O638" i="4" a="1"/>
  <c r="O638" i="4" s="1"/>
  <c r="AG637" i="4"/>
  <c r="Y636" i="4"/>
  <c r="F653" i="10" s="1"/>
  <c r="AH638" i="4" a="1"/>
  <c r="AH638" i="4" s="1"/>
  <c r="AB638" i="4"/>
  <c r="AA638" i="4" a="1"/>
  <c r="AA638" i="4" s="1"/>
  <c r="Z638" i="4" a="1"/>
  <c r="Z638" i="4" s="1"/>
  <c r="AI638" i="4"/>
  <c r="AF638" i="4" a="1"/>
  <c r="AF638" i="4" s="1"/>
  <c r="AE638" i="4"/>
  <c r="AD638" i="4"/>
  <c r="AC638" i="4"/>
  <c r="F637" i="4" a="1"/>
  <c r="F637" i="4" s="1"/>
  <c r="D654" i="10" s="1"/>
  <c r="N638" i="4" a="1"/>
  <c r="N638" i="4" s="1"/>
  <c r="G638" i="4"/>
  <c r="E655" i="10" s="1"/>
  <c r="J638" i="4"/>
  <c r="K638" i="4"/>
  <c r="M638" i="4"/>
  <c r="L638" i="4"/>
  <c r="H638" i="4" a="1"/>
  <c r="H638" i="4" s="1"/>
  <c r="I638" i="4" a="1"/>
  <c r="I638" i="4" s="1"/>
  <c r="E637" i="4"/>
  <c r="C654" i="10" s="1"/>
  <c r="Q637" i="4"/>
  <c r="T637" i="4" a="1"/>
  <c r="T637" i="4" s="1"/>
  <c r="S637" i="4" a="1"/>
  <c r="S637" i="4" s="1"/>
  <c r="R637" i="4" a="1"/>
  <c r="R637" i="4" s="1"/>
  <c r="U637" i="4" a="1"/>
  <c r="U637" i="4" s="1"/>
  <c r="C638" i="4"/>
  <c r="B638" i="4"/>
  <c r="V638" i="4" s="1" a="1"/>
  <c r="V638" i="4" s="1"/>
  <c r="W638" i="4"/>
  <c r="A639" i="4"/>
  <c r="B653" i="10"/>
  <c r="G651" i="10"/>
  <c r="K651" i="10" s="1"/>
  <c r="L650" i="10"/>
  <c r="X634" i="4"/>
  <c r="AJ635" i="4"/>
  <c r="G652" i="10" s="1"/>
  <c r="H653" i="10"/>
  <c r="P639" i="4" l="1" a="1"/>
  <c r="P639" i="4" s="1"/>
  <c r="O639" i="4" a="1"/>
  <c r="O639" i="4" s="1"/>
  <c r="AG638" i="4"/>
  <c r="Y637" i="4"/>
  <c r="F654" i="10" s="1"/>
  <c r="AH639" i="4" a="1"/>
  <c r="AH639" i="4" s="1"/>
  <c r="AF639" i="4" a="1"/>
  <c r="AF639" i="4" s="1"/>
  <c r="AE639" i="4"/>
  <c r="AD639" i="4"/>
  <c r="AC639" i="4"/>
  <c r="AB639" i="4"/>
  <c r="AI639" i="4"/>
  <c r="AA639" i="4" a="1"/>
  <c r="AA639" i="4" s="1"/>
  <c r="Z639" i="4" a="1"/>
  <c r="Z639" i="4" s="1"/>
  <c r="F638" i="4" a="1"/>
  <c r="F638" i="4" s="1"/>
  <c r="D655" i="10" s="1"/>
  <c r="N639" i="4" a="1"/>
  <c r="N639" i="4" s="1"/>
  <c r="J639" i="4"/>
  <c r="G639" i="4"/>
  <c r="E656" i="10" s="1"/>
  <c r="K639" i="4"/>
  <c r="M639" i="4"/>
  <c r="L639" i="4"/>
  <c r="H639" i="4" a="1"/>
  <c r="H639" i="4" s="1"/>
  <c r="I639" i="4" a="1"/>
  <c r="I639" i="4" s="1"/>
  <c r="E638" i="4"/>
  <c r="C655" i="10" s="1"/>
  <c r="Q638" i="4"/>
  <c r="T638" i="4" a="1"/>
  <c r="T638" i="4" s="1"/>
  <c r="S638" i="4" a="1"/>
  <c r="S638" i="4" s="1"/>
  <c r="R638" i="4" a="1"/>
  <c r="R638" i="4" s="1"/>
  <c r="U638" i="4" a="1"/>
  <c r="U638" i="4" s="1"/>
  <c r="C639" i="4"/>
  <c r="B639" i="4"/>
  <c r="V639" i="4" s="1" a="1"/>
  <c r="V639" i="4" s="1"/>
  <c r="W639" i="4"/>
  <c r="A640" i="4"/>
  <c r="K652" i="10"/>
  <c r="B654" i="10"/>
  <c r="L651" i="10"/>
  <c r="X635" i="4"/>
  <c r="AJ636" i="4"/>
  <c r="H654" i="10"/>
  <c r="P640" i="4" l="1" a="1"/>
  <c r="P640" i="4" s="1"/>
  <c r="O640" i="4" a="1"/>
  <c r="O640" i="4" s="1"/>
  <c r="AG639" i="4"/>
  <c r="Y638" i="4"/>
  <c r="F655" i="10" s="1"/>
  <c r="AH640" i="4" a="1"/>
  <c r="AH640" i="4" s="1"/>
  <c r="AI640" i="4"/>
  <c r="AF640" i="4" a="1"/>
  <c r="AF640" i="4" s="1"/>
  <c r="AC640" i="4"/>
  <c r="AB640" i="4"/>
  <c r="AA640" i="4" a="1"/>
  <c r="AA640" i="4" s="1"/>
  <c r="AE640" i="4"/>
  <c r="AD640" i="4"/>
  <c r="Z640" i="4" a="1"/>
  <c r="Z640" i="4" s="1"/>
  <c r="F639" i="4" a="1"/>
  <c r="F639" i="4" s="1"/>
  <c r="D656" i="10" s="1"/>
  <c r="N640" i="4" a="1"/>
  <c r="N640" i="4" s="1"/>
  <c r="G640" i="4"/>
  <c r="E657" i="10" s="1"/>
  <c r="J640" i="4"/>
  <c r="K640" i="4"/>
  <c r="L640" i="4"/>
  <c r="M640" i="4"/>
  <c r="H640" i="4" a="1"/>
  <c r="H640" i="4" s="1"/>
  <c r="I640" i="4" a="1"/>
  <c r="I640" i="4" s="1"/>
  <c r="E639" i="4"/>
  <c r="C656" i="10" s="1"/>
  <c r="Q639" i="4"/>
  <c r="T639" i="4" a="1"/>
  <c r="T639" i="4" s="1"/>
  <c r="S639" i="4" a="1"/>
  <c r="S639" i="4" s="1"/>
  <c r="R639" i="4" a="1"/>
  <c r="R639" i="4" s="1"/>
  <c r="U639" i="4" a="1"/>
  <c r="U639" i="4" s="1"/>
  <c r="C640" i="4"/>
  <c r="B640" i="4"/>
  <c r="V640" i="4" s="1" a="1"/>
  <c r="V640" i="4" s="1"/>
  <c r="W640" i="4"/>
  <c r="A641" i="4"/>
  <c r="B655" i="10"/>
  <c r="G653" i="10"/>
  <c r="K653" i="10" s="1"/>
  <c r="L652" i="10"/>
  <c r="X636" i="4"/>
  <c r="AJ637" i="4"/>
  <c r="G654" i="10" s="1"/>
  <c r="H655" i="10"/>
  <c r="P641" i="4" l="1" a="1"/>
  <c r="P641" i="4" s="1"/>
  <c r="O641" i="4" a="1"/>
  <c r="O641" i="4" s="1"/>
  <c r="AG640" i="4"/>
  <c r="Y639" i="4"/>
  <c r="F656" i="10" s="1"/>
  <c r="AH641" i="4" a="1"/>
  <c r="AH641" i="4" s="1"/>
  <c r="AB641" i="4"/>
  <c r="AA641" i="4" a="1"/>
  <c r="AA641" i="4" s="1"/>
  <c r="Z641" i="4" a="1"/>
  <c r="Z641" i="4" s="1"/>
  <c r="AI641" i="4"/>
  <c r="AF641" i="4" a="1"/>
  <c r="AF641" i="4" s="1"/>
  <c r="AE641" i="4"/>
  <c r="AD641" i="4"/>
  <c r="AC641" i="4"/>
  <c r="F640" i="4" a="1"/>
  <c r="F640" i="4" s="1"/>
  <c r="D657" i="10" s="1"/>
  <c r="N641" i="4" a="1"/>
  <c r="N641" i="4" s="1"/>
  <c r="G641" i="4"/>
  <c r="E658" i="10" s="1"/>
  <c r="K641" i="4"/>
  <c r="L641" i="4"/>
  <c r="M641" i="4"/>
  <c r="H641" i="4" a="1"/>
  <c r="H641" i="4" s="1"/>
  <c r="J641" i="4"/>
  <c r="I641" i="4" a="1"/>
  <c r="I641" i="4" s="1"/>
  <c r="E640" i="4"/>
  <c r="C657" i="10" s="1"/>
  <c r="Q640" i="4"/>
  <c r="T640" i="4" a="1"/>
  <c r="T640" i="4" s="1"/>
  <c r="S640" i="4" a="1"/>
  <c r="S640" i="4" s="1"/>
  <c r="R640" i="4" a="1"/>
  <c r="R640" i="4" s="1"/>
  <c r="U640" i="4" a="1"/>
  <c r="U640" i="4" s="1"/>
  <c r="C641" i="4"/>
  <c r="B641" i="4"/>
  <c r="V641" i="4" s="1" a="1"/>
  <c r="V641" i="4" s="1"/>
  <c r="W641" i="4"/>
  <c r="A642" i="4"/>
  <c r="K654" i="10"/>
  <c r="B656" i="10"/>
  <c r="L653" i="10"/>
  <c r="X637" i="4"/>
  <c r="AJ638" i="4"/>
  <c r="H656" i="10"/>
  <c r="P642" i="4" l="1" a="1"/>
  <c r="P642" i="4" s="1"/>
  <c r="O642" i="4" a="1"/>
  <c r="O642" i="4" s="1"/>
  <c r="AG641" i="4"/>
  <c r="Y640" i="4"/>
  <c r="F657" i="10" s="1"/>
  <c r="AH642" i="4" a="1"/>
  <c r="AH642" i="4" s="1"/>
  <c r="AE642" i="4"/>
  <c r="AD642" i="4"/>
  <c r="AC642" i="4"/>
  <c r="AB642" i="4"/>
  <c r="AI642" i="4"/>
  <c r="AF642" i="4" a="1"/>
  <c r="AF642" i="4" s="1"/>
  <c r="AA642" i="4" a="1"/>
  <c r="AA642" i="4" s="1"/>
  <c r="Z642" i="4" a="1"/>
  <c r="Z642" i="4" s="1"/>
  <c r="F641" i="4" a="1"/>
  <c r="F641" i="4" s="1"/>
  <c r="D658" i="10" s="1"/>
  <c r="N642" i="4" a="1"/>
  <c r="N642" i="4" s="1"/>
  <c r="G642" i="4"/>
  <c r="E659" i="10" s="1"/>
  <c r="J642" i="4"/>
  <c r="K642" i="4"/>
  <c r="L642" i="4"/>
  <c r="M642" i="4"/>
  <c r="H642" i="4" a="1"/>
  <c r="H642" i="4" s="1"/>
  <c r="I642" i="4" a="1"/>
  <c r="I642" i="4" s="1"/>
  <c r="E641" i="4"/>
  <c r="C658" i="10" s="1"/>
  <c r="Q641" i="4"/>
  <c r="S641" i="4" a="1"/>
  <c r="S641" i="4" s="1"/>
  <c r="T641" i="4" a="1"/>
  <c r="T641" i="4" s="1"/>
  <c r="R641" i="4" a="1"/>
  <c r="R641" i="4" s="1"/>
  <c r="U641" i="4" a="1"/>
  <c r="U641" i="4" s="1"/>
  <c r="C642" i="4"/>
  <c r="B642" i="4"/>
  <c r="V642" i="4" s="1" a="1"/>
  <c r="V642" i="4" s="1"/>
  <c r="W642" i="4"/>
  <c r="A643" i="4"/>
  <c r="B657" i="10"/>
  <c r="G655" i="10"/>
  <c r="K655" i="10" s="1"/>
  <c r="L654" i="10"/>
  <c r="X638" i="4"/>
  <c r="AJ639" i="4"/>
  <c r="H657" i="10"/>
  <c r="P643" i="4" l="1" a="1"/>
  <c r="P643" i="4" s="1"/>
  <c r="O643" i="4" a="1"/>
  <c r="O643" i="4" s="1"/>
  <c r="AG642" i="4"/>
  <c r="Y641" i="4"/>
  <c r="F658" i="10" s="1"/>
  <c r="AH643" i="4" a="1"/>
  <c r="AH643" i="4" s="1"/>
  <c r="AI643" i="4"/>
  <c r="AF643" i="4" a="1"/>
  <c r="AF643" i="4" s="1"/>
  <c r="AE643" i="4"/>
  <c r="AB643" i="4"/>
  <c r="AA643" i="4" a="1"/>
  <c r="AA643" i="4" s="1"/>
  <c r="Z643" i="4" a="1"/>
  <c r="Z643" i="4" s="1"/>
  <c r="AD643" i="4"/>
  <c r="AC643" i="4"/>
  <c r="F642" i="4" a="1"/>
  <c r="F642" i="4" s="1"/>
  <c r="D659" i="10" s="1"/>
  <c r="N643" i="4" a="1"/>
  <c r="N643" i="4" s="1"/>
  <c r="G643" i="4"/>
  <c r="E660" i="10" s="1"/>
  <c r="K643" i="4"/>
  <c r="J643" i="4"/>
  <c r="M643" i="4"/>
  <c r="L643" i="4"/>
  <c r="I643" i="4" a="1"/>
  <c r="I643" i="4" s="1"/>
  <c r="H643" i="4" a="1"/>
  <c r="H643" i="4" s="1"/>
  <c r="E642" i="4"/>
  <c r="C659" i="10" s="1"/>
  <c r="Q642" i="4"/>
  <c r="T642" i="4" a="1"/>
  <c r="T642" i="4" s="1"/>
  <c r="S642" i="4" a="1"/>
  <c r="S642" i="4" s="1"/>
  <c r="R642" i="4" a="1"/>
  <c r="R642" i="4" s="1"/>
  <c r="U642" i="4" a="1"/>
  <c r="U642" i="4" s="1"/>
  <c r="C643" i="4"/>
  <c r="B643" i="4"/>
  <c r="V643" i="4" s="1" a="1"/>
  <c r="V643" i="4" s="1"/>
  <c r="W643" i="4"/>
  <c r="A644" i="4"/>
  <c r="B658" i="10"/>
  <c r="G656" i="10"/>
  <c r="K656" i="10" s="1"/>
  <c r="L655" i="10"/>
  <c r="X639" i="4"/>
  <c r="AJ640" i="4"/>
  <c r="G657" i="10" s="1"/>
  <c r="H658" i="10"/>
  <c r="P644" i="4" l="1" a="1"/>
  <c r="P644" i="4" s="1"/>
  <c r="O644" i="4" a="1"/>
  <c r="O644" i="4" s="1"/>
  <c r="AG643" i="4"/>
  <c r="Y642" i="4"/>
  <c r="F659" i="10" s="1"/>
  <c r="AH644" i="4" a="1"/>
  <c r="AH644" i="4" s="1"/>
  <c r="Z644" i="4" a="1"/>
  <c r="Z644" i="4" s="1"/>
  <c r="AE644" i="4"/>
  <c r="AD644" i="4"/>
  <c r="AC644" i="4"/>
  <c r="AA644" i="4" a="1"/>
  <c r="AA644" i="4" s="1"/>
  <c r="AI644" i="4"/>
  <c r="AF644" i="4" a="1"/>
  <c r="AF644" i="4" s="1"/>
  <c r="AB644" i="4"/>
  <c r="F643" i="4" a="1"/>
  <c r="F643" i="4" s="1"/>
  <c r="D660" i="10" s="1"/>
  <c r="N644" i="4" a="1"/>
  <c r="N644" i="4" s="1"/>
  <c r="G644" i="4"/>
  <c r="E661" i="10" s="1"/>
  <c r="J644" i="4"/>
  <c r="K644" i="4"/>
  <c r="L644" i="4"/>
  <c r="M644" i="4"/>
  <c r="H644" i="4" a="1"/>
  <c r="H644" i="4" s="1"/>
  <c r="I644" i="4" a="1"/>
  <c r="I644" i="4" s="1"/>
  <c r="E643" i="4"/>
  <c r="C660" i="10" s="1"/>
  <c r="Q643" i="4"/>
  <c r="T643" i="4" a="1"/>
  <c r="T643" i="4" s="1"/>
  <c r="S643" i="4" a="1"/>
  <c r="S643" i="4" s="1"/>
  <c r="R643" i="4" a="1"/>
  <c r="R643" i="4" s="1"/>
  <c r="U643" i="4" a="1"/>
  <c r="U643" i="4" s="1"/>
  <c r="C644" i="4"/>
  <c r="B644" i="4"/>
  <c r="V644" i="4" s="1" a="1"/>
  <c r="V644" i="4" s="1"/>
  <c r="W644" i="4"/>
  <c r="A645" i="4"/>
  <c r="K657" i="10"/>
  <c r="B659" i="10"/>
  <c r="L656" i="10"/>
  <c r="X640" i="4"/>
  <c r="AJ641" i="4"/>
  <c r="H659" i="10"/>
  <c r="P645" i="4" l="1" a="1"/>
  <c r="P645" i="4" s="1"/>
  <c r="O645" i="4" a="1"/>
  <c r="O645" i="4" s="1"/>
  <c r="AG644" i="4"/>
  <c r="Y643" i="4"/>
  <c r="F660" i="10" s="1"/>
  <c r="AH645" i="4" a="1"/>
  <c r="AH645" i="4" s="1"/>
  <c r="AD645" i="4"/>
  <c r="AC645" i="4"/>
  <c r="AB645" i="4"/>
  <c r="AA645" i="4" a="1"/>
  <c r="AA645" i="4" s="1"/>
  <c r="Z645" i="4" a="1"/>
  <c r="Z645" i="4" s="1"/>
  <c r="AI645" i="4"/>
  <c r="AF645" i="4" a="1"/>
  <c r="AF645" i="4" s="1"/>
  <c r="AE645" i="4"/>
  <c r="F644" i="4" a="1"/>
  <c r="F644" i="4" s="1"/>
  <c r="D661" i="10" s="1"/>
  <c r="N645" i="4" a="1"/>
  <c r="N645" i="4" s="1"/>
  <c r="G645" i="4"/>
  <c r="E662" i="10" s="1"/>
  <c r="J645" i="4"/>
  <c r="K645" i="4"/>
  <c r="L645" i="4"/>
  <c r="M645" i="4"/>
  <c r="I645" i="4" a="1"/>
  <c r="I645" i="4" s="1"/>
  <c r="H645" i="4" a="1"/>
  <c r="H645" i="4" s="1"/>
  <c r="E644" i="4"/>
  <c r="C661" i="10" s="1"/>
  <c r="Q644" i="4"/>
  <c r="T644" i="4" a="1"/>
  <c r="T644" i="4" s="1"/>
  <c r="S644" i="4" a="1"/>
  <c r="S644" i="4" s="1"/>
  <c r="R644" i="4" a="1"/>
  <c r="R644" i="4" s="1"/>
  <c r="U644" i="4" a="1"/>
  <c r="U644" i="4" s="1"/>
  <c r="C645" i="4"/>
  <c r="B645" i="4"/>
  <c r="V645" i="4" s="1" a="1"/>
  <c r="V645" i="4" s="1"/>
  <c r="W645" i="4"/>
  <c r="A646" i="4"/>
  <c r="B660" i="10"/>
  <c r="G658" i="10"/>
  <c r="K658" i="10" s="1"/>
  <c r="L657" i="10"/>
  <c r="X641" i="4"/>
  <c r="AJ642" i="4"/>
  <c r="G659" i="10" s="1"/>
  <c r="H660" i="10"/>
  <c r="P646" i="4" l="1" a="1"/>
  <c r="P646" i="4" s="1"/>
  <c r="O646" i="4" a="1"/>
  <c r="O646" i="4" s="1"/>
  <c r="AG645" i="4"/>
  <c r="Y644" i="4"/>
  <c r="F661" i="10" s="1"/>
  <c r="AH646" i="4" a="1"/>
  <c r="AH646" i="4" s="1"/>
  <c r="AF646" i="4" a="1"/>
  <c r="AF646" i="4" s="1"/>
  <c r="AE646" i="4"/>
  <c r="AD646" i="4"/>
  <c r="AC646" i="4"/>
  <c r="AA646" i="4" a="1"/>
  <c r="AA646" i="4" s="1"/>
  <c r="Z646" i="4" a="1"/>
  <c r="Z646" i="4" s="1"/>
  <c r="AI646" i="4"/>
  <c r="AB646" i="4"/>
  <c r="F645" i="4" a="1"/>
  <c r="F645" i="4" s="1"/>
  <c r="D662" i="10" s="1"/>
  <c r="N646" i="4" a="1"/>
  <c r="N646" i="4" s="1"/>
  <c r="G646" i="4"/>
  <c r="E663" i="10" s="1"/>
  <c r="J646" i="4"/>
  <c r="K646" i="4"/>
  <c r="L646" i="4"/>
  <c r="M646" i="4"/>
  <c r="H646" i="4" a="1"/>
  <c r="H646" i="4" s="1"/>
  <c r="I646" i="4" a="1"/>
  <c r="I646" i="4" s="1"/>
  <c r="E645" i="4"/>
  <c r="C662" i="10" s="1"/>
  <c r="Q645" i="4"/>
  <c r="T645" i="4" a="1"/>
  <c r="T645" i="4" s="1"/>
  <c r="S645" i="4" a="1"/>
  <c r="S645" i="4" s="1"/>
  <c r="R645" i="4" a="1"/>
  <c r="R645" i="4" s="1"/>
  <c r="U645" i="4" a="1"/>
  <c r="U645" i="4" s="1"/>
  <c r="C646" i="4"/>
  <c r="B646" i="4"/>
  <c r="V646" i="4" s="1" a="1"/>
  <c r="V646" i="4" s="1"/>
  <c r="W646" i="4"/>
  <c r="A647" i="4"/>
  <c r="K659" i="10"/>
  <c r="B661" i="10"/>
  <c r="L658" i="10"/>
  <c r="X642" i="4"/>
  <c r="AJ643" i="4"/>
  <c r="H661" i="10"/>
  <c r="B662" i="10"/>
  <c r="P647" i="4" l="1" a="1"/>
  <c r="P647" i="4" s="1"/>
  <c r="O647" i="4" a="1"/>
  <c r="O647" i="4" s="1"/>
  <c r="AG646" i="4"/>
  <c r="Y645" i="4"/>
  <c r="F662" i="10" s="1"/>
  <c r="AH647" i="4" a="1"/>
  <c r="AH647" i="4" s="1"/>
  <c r="AI647" i="4"/>
  <c r="AF647" i="4" a="1"/>
  <c r="AF647" i="4" s="1"/>
  <c r="AE647" i="4"/>
  <c r="AB647" i="4"/>
  <c r="AA647" i="4" a="1"/>
  <c r="AA647" i="4" s="1"/>
  <c r="AD647" i="4"/>
  <c r="AC647" i="4"/>
  <c r="Z647" i="4" a="1"/>
  <c r="Z647" i="4" s="1"/>
  <c r="F646" i="4" a="1"/>
  <c r="F646" i="4" s="1"/>
  <c r="D663" i="10" s="1"/>
  <c r="N647" i="4" a="1"/>
  <c r="N647" i="4" s="1"/>
  <c r="G647" i="4"/>
  <c r="E664" i="10" s="1"/>
  <c r="J647" i="4"/>
  <c r="L647" i="4"/>
  <c r="M647" i="4"/>
  <c r="K647" i="4"/>
  <c r="I647" i="4" a="1"/>
  <c r="I647" i="4" s="1"/>
  <c r="H647" i="4" a="1"/>
  <c r="H647" i="4" s="1"/>
  <c r="E646" i="4"/>
  <c r="C663" i="10" s="1"/>
  <c r="Q646" i="4"/>
  <c r="T646" i="4" a="1"/>
  <c r="T646" i="4" s="1"/>
  <c r="S646" i="4" a="1"/>
  <c r="S646" i="4" s="1"/>
  <c r="R646" i="4" a="1"/>
  <c r="R646" i="4" s="1"/>
  <c r="U646" i="4" a="1"/>
  <c r="U646" i="4" s="1"/>
  <c r="C647" i="4"/>
  <c r="B647" i="4"/>
  <c r="V647" i="4" s="1" a="1"/>
  <c r="V647" i="4" s="1"/>
  <c r="W647" i="4"/>
  <c r="A648" i="4"/>
  <c r="G660" i="10"/>
  <c r="K660" i="10" s="1"/>
  <c r="L659" i="10"/>
  <c r="X643" i="4"/>
  <c r="AJ644" i="4"/>
  <c r="G661" i="10" s="1"/>
  <c r="H662" i="10"/>
  <c r="P648" i="4" l="1" a="1"/>
  <c r="P648" i="4" s="1"/>
  <c r="O648" i="4" a="1"/>
  <c r="O648" i="4" s="1"/>
  <c r="AG647" i="4"/>
  <c r="Y646" i="4"/>
  <c r="F663" i="10" s="1"/>
  <c r="AH648" i="4" a="1"/>
  <c r="AH648" i="4" s="1"/>
  <c r="AA648" i="4" a="1"/>
  <c r="AA648" i="4" s="1"/>
  <c r="Z648" i="4" a="1"/>
  <c r="Z648" i="4" s="1"/>
  <c r="AF648" i="4" a="1"/>
  <c r="AF648" i="4" s="1"/>
  <c r="AE648" i="4"/>
  <c r="AD648" i="4"/>
  <c r="AB648" i="4"/>
  <c r="AI648" i="4"/>
  <c r="AC648" i="4"/>
  <c r="F647" i="4" a="1"/>
  <c r="F647" i="4" s="1"/>
  <c r="D664" i="10" s="1"/>
  <c r="N648" i="4" a="1"/>
  <c r="N648" i="4" s="1"/>
  <c r="G648" i="4"/>
  <c r="E665" i="10" s="1"/>
  <c r="J648" i="4"/>
  <c r="K648" i="4"/>
  <c r="L648" i="4"/>
  <c r="M648" i="4"/>
  <c r="H648" i="4" a="1"/>
  <c r="H648" i="4" s="1"/>
  <c r="I648" i="4" a="1"/>
  <c r="I648" i="4" s="1"/>
  <c r="E647" i="4"/>
  <c r="C664" i="10" s="1"/>
  <c r="Q647" i="4"/>
  <c r="T647" i="4" a="1"/>
  <c r="T647" i="4" s="1"/>
  <c r="S647" i="4" a="1"/>
  <c r="S647" i="4" s="1"/>
  <c r="R647" i="4" a="1"/>
  <c r="R647" i="4" s="1"/>
  <c r="U647" i="4" a="1"/>
  <c r="U647" i="4" s="1"/>
  <c r="C648" i="4"/>
  <c r="B648" i="4"/>
  <c r="V648" i="4" s="1" a="1"/>
  <c r="V648" i="4" s="1"/>
  <c r="W648" i="4"/>
  <c r="A649" i="4"/>
  <c r="K661" i="10"/>
  <c r="B663" i="10"/>
  <c r="L660" i="10"/>
  <c r="X644" i="4"/>
  <c r="AJ645" i="4"/>
  <c r="H663" i="10"/>
  <c r="P649" i="4" l="1" a="1"/>
  <c r="P649" i="4" s="1"/>
  <c r="O649" i="4" a="1"/>
  <c r="O649" i="4" s="1"/>
  <c r="AG648" i="4"/>
  <c r="Y647" i="4"/>
  <c r="F664" i="10" s="1"/>
  <c r="AH649" i="4" a="1"/>
  <c r="AH649" i="4" s="1"/>
  <c r="AE649" i="4"/>
  <c r="AD649" i="4"/>
  <c r="AC649" i="4"/>
  <c r="AB649" i="4"/>
  <c r="AA649" i="4" a="1"/>
  <c r="AA649" i="4" s="1"/>
  <c r="AI649" i="4"/>
  <c r="AF649" i="4" a="1"/>
  <c r="AF649" i="4" s="1"/>
  <c r="Z649" i="4" a="1"/>
  <c r="Z649" i="4" s="1"/>
  <c r="F648" i="4" a="1"/>
  <c r="F648" i="4" s="1"/>
  <c r="D665" i="10" s="1"/>
  <c r="N649" i="4" a="1"/>
  <c r="N649" i="4" s="1"/>
  <c r="G649" i="4"/>
  <c r="E666" i="10" s="1"/>
  <c r="J649" i="4"/>
  <c r="K649" i="4"/>
  <c r="L649" i="4"/>
  <c r="M649" i="4"/>
  <c r="I649" i="4" a="1"/>
  <c r="I649" i="4" s="1"/>
  <c r="H649" i="4" a="1"/>
  <c r="H649" i="4" s="1"/>
  <c r="E648" i="4"/>
  <c r="C665" i="10" s="1"/>
  <c r="Q648" i="4"/>
  <c r="S648" i="4" a="1"/>
  <c r="S648" i="4" s="1"/>
  <c r="T648" i="4" a="1"/>
  <c r="T648" i="4" s="1"/>
  <c r="R648" i="4" a="1"/>
  <c r="R648" i="4" s="1"/>
  <c r="U648" i="4" a="1"/>
  <c r="U648" i="4" s="1"/>
  <c r="C649" i="4"/>
  <c r="B649" i="4"/>
  <c r="V649" i="4" s="1" a="1"/>
  <c r="V649" i="4" s="1"/>
  <c r="W649" i="4"/>
  <c r="A650" i="4"/>
  <c r="B664" i="10"/>
  <c r="G662" i="10"/>
  <c r="K662" i="10" s="1"/>
  <c r="L661" i="10"/>
  <c r="X645" i="4"/>
  <c r="AJ646" i="4"/>
  <c r="H664" i="10"/>
  <c r="P650" i="4" l="1" a="1"/>
  <c r="P650" i="4" s="1"/>
  <c r="O650" i="4" a="1"/>
  <c r="O650" i="4" s="1"/>
  <c r="AG649" i="4"/>
  <c r="Y648" i="4"/>
  <c r="F665" i="10" s="1"/>
  <c r="AH650" i="4" a="1"/>
  <c r="AH650" i="4" s="1"/>
  <c r="AI650" i="4"/>
  <c r="AF650" i="4" a="1"/>
  <c r="AF650" i="4" s="1"/>
  <c r="AE650" i="4"/>
  <c r="AD650" i="4"/>
  <c r="AA650" i="4" a="1"/>
  <c r="AA650" i="4" s="1"/>
  <c r="Z650" i="4" a="1"/>
  <c r="Z650" i="4" s="1"/>
  <c r="AC650" i="4"/>
  <c r="AB650" i="4"/>
  <c r="F649" i="4" a="1"/>
  <c r="F649" i="4" s="1"/>
  <c r="D666" i="10" s="1"/>
  <c r="N650" i="4" a="1"/>
  <c r="N650" i="4" s="1"/>
  <c r="G650" i="4"/>
  <c r="E667" i="10" s="1"/>
  <c r="J650" i="4"/>
  <c r="L650" i="4"/>
  <c r="M650" i="4"/>
  <c r="H650" i="4" a="1"/>
  <c r="H650" i="4" s="1"/>
  <c r="I650" i="4" a="1"/>
  <c r="I650" i="4" s="1"/>
  <c r="K650" i="4"/>
  <c r="E649" i="4"/>
  <c r="C666" i="10" s="1"/>
  <c r="Q649" i="4"/>
  <c r="S649" i="4" a="1"/>
  <c r="S649" i="4" s="1"/>
  <c r="T649" i="4" a="1"/>
  <c r="T649" i="4" s="1"/>
  <c r="R649" i="4" a="1"/>
  <c r="R649" i="4" s="1"/>
  <c r="U649" i="4" a="1"/>
  <c r="U649" i="4" s="1"/>
  <c r="C650" i="4"/>
  <c r="B650" i="4"/>
  <c r="V650" i="4" s="1" a="1"/>
  <c r="V650" i="4" s="1"/>
  <c r="W650" i="4"/>
  <c r="A651" i="4"/>
  <c r="B665" i="10"/>
  <c r="G663" i="10"/>
  <c r="K663" i="10" s="1"/>
  <c r="L662" i="10"/>
  <c r="X646" i="4"/>
  <c r="AJ647" i="4"/>
  <c r="G664" i="10" s="1"/>
  <c r="H665" i="10"/>
  <c r="P651" i="4" l="1" a="1"/>
  <c r="P651" i="4" s="1"/>
  <c r="O651" i="4" a="1"/>
  <c r="O651" i="4" s="1"/>
  <c r="AG650" i="4"/>
  <c r="Y649" i="4"/>
  <c r="F666" i="10" s="1"/>
  <c r="AH651" i="4" a="1"/>
  <c r="AH651" i="4" s="1"/>
  <c r="Z651" i="4" a="1"/>
  <c r="Z651" i="4" s="1"/>
  <c r="AI651" i="4"/>
  <c r="AE651" i="4"/>
  <c r="AD651" i="4"/>
  <c r="AC651" i="4"/>
  <c r="AF651" i="4" a="1"/>
  <c r="AF651" i="4" s="1"/>
  <c r="AB651" i="4"/>
  <c r="AA651" i="4" a="1"/>
  <c r="AA651" i="4" s="1"/>
  <c r="F650" i="4" a="1"/>
  <c r="F650" i="4" s="1"/>
  <c r="D667" i="10" s="1"/>
  <c r="N651" i="4" a="1"/>
  <c r="N651" i="4" s="1"/>
  <c r="G651" i="4"/>
  <c r="E668" i="10" s="1"/>
  <c r="J651" i="4"/>
  <c r="K651" i="4"/>
  <c r="L651" i="4"/>
  <c r="M651" i="4"/>
  <c r="H651" i="4" a="1"/>
  <c r="H651" i="4" s="1"/>
  <c r="I651" i="4" a="1"/>
  <c r="I651" i="4" s="1"/>
  <c r="E650" i="4"/>
  <c r="C667" i="10" s="1"/>
  <c r="Q650" i="4"/>
  <c r="T650" i="4" a="1"/>
  <c r="T650" i="4" s="1"/>
  <c r="S650" i="4" a="1"/>
  <c r="S650" i="4" s="1"/>
  <c r="R650" i="4" a="1"/>
  <c r="R650" i="4" s="1"/>
  <c r="U650" i="4" a="1"/>
  <c r="U650" i="4" s="1"/>
  <c r="C651" i="4"/>
  <c r="B651" i="4"/>
  <c r="V651" i="4" s="1" a="1"/>
  <c r="V651" i="4" s="1"/>
  <c r="W651" i="4"/>
  <c r="A652" i="4"/>
  <c r="K664" i="10"/>
  <c r="B666" i="10"/>
  <c r="L663" i="10"/>
  <c r="X647" i="4"/>
  <c r="AJ648" i="4"/>
  <c r="H666" i="10"/>
  <c r="B667" i="10"/>
  <c r="P652" i="4" l="1" a="1"/>
  <c r="P652" i="4" s="1"/>
  <c r="O652" i="4" a="1"/>
  <c r="O652" i="4" s="1"/>
  <c r="AG651" i="4"/>
  <c r="Y650" i="4"/>
  <c r="F667" i="10" s="1"/>
  <c r="AH652" i="4" a="1"/>
  <c r="AH652" i="4" s="1"/>
  <c r="AC652" i="4"/>
  <c r="AB652" i="4"/>
  <c r="AA652" i="4" a="1"/>
  <c r="AA652" i="4" s="1"/>
  <c r="Z652" i="4" a="1"/>
  <c r="Z652" i="4" s="1"/>
  <c r="AI652" i="4"/>
  <c r="AF652" i="4" a="1"/>
  <c r="AF652" i="4" s="1"/>
  <c r="AD652" i="4"/>
  <c r="AE652" i="4"/>
  <c r="F651" i="4" a="1"/>
  <c r="F651" i="4" s="1"/>
  <c r="D668" i="10" s="1"/>
  <c r="N652" i="4" a="1"/>
  <c r="N652" i="4" s="1"/>
  <c r="G652" i="4"/>
  <c r="E669" i="10" s="1"/>
  <c r="J652" i="4"/>
  <c r="K652" i="4"/>
  <c r="L652" i="4"/>
  <c r="M652" i="4"/>
  <c r="I652" i="4" a="1"/>
  <c r="I652" i="4" s="1"/>
  <c r="H652" i="4" a="1"/>
  <c r="H652" i="4" s="1"/>
  <c r="E651" i="4"/>
  <c r="C668" i="10" s="1"/>
  <c r="Q651" i="4"/>
  <c r="T651" i="4" a="1"/>
  <c r="T651" i="4" s="1"/>
  <c r="S651" i="4" a="1"/>
  <c r="S651" i="4" s="1"/>
  <c r="R651" i="4" a="1"/>
  <c r="R651" i="4" s="1"/>
  <c r="U651" i="4" a="1"/>
  <c r="U651" i="4" s="1"/>
  <c r="C652" i="4"/>
  <c r="B652" i="4"/>
  <c r="V652" i="4" s="1" a="1"/>
  <c r="V652" i="4" s="1"/>
  <c r="W652" i="4"/>
  <c r="A653" i="4"/>
  <c r="G665" i="10"/>
  <c r="K665" i="10" s="1"/>
  <c r="L664" i="10"/>
  <c r="X648" i="4"/>
  <c r="AJ649" i="4"/>
  <c r="G666" i="10" s="1"/>
  <c r="H667" i="10"/>
  <c r="B668" i="10"/>
  <c r="P653" i="4" l="1" a="1"/>
  <c r="P653" i="4" s="1"/>
  <c r="O653" i="4" a="1"/>
  <c r="O653" i="4" s="1"/>
  <c r="AG652" i="4"/>
  <c r="Y651" i="4"/>
  <c r="F668" i="10" s="1"/>
  <c r="AH653" i="4" a="1"/>
  <c r="AH653" i="4" s="1"/>
  <c r="AF653" i="4" a="1"/>
  <c r="AF653" i="4" s="1"/>
  <c r="AE653" i="4"/>
  <c r="AD653" i="4"/>
  <c r="AC653" i="4"/>
  <c r="AB653" i="4"/>
  <c r="AI653" i="4"/>
  <c r="AA653" i="4" a="1"/>
  <c r="AA653" i="4" s="1"/>
  <c r="Z653" i="4" a="1"/>
  <c r="Z653" i="4" s="1"/>
  <c r="F652" i="4" a="1"/>
  <c r="F652" i="4" s="1"/>
  <c r="D669" i="10" s="1"/>
  <c r="N653" i="4" a="1"/>
  <c r="N653" i="4" s="1"/>
  <c r="G653" i="4"/>
  <c r="E670" i="10" s="1"/>
  <c r="J653" i="4"/>
  <c r="K653" i="4"/>
  <c r="L653" i="4"/>
  <c r="M653" i="4"/>
  <c r="H653" i="4" a="1"/>
  <c r="H653" i="4" s="1"/>
  <c r="I653" i="4" a="1"/>
  <c r="I653" i="4" s="1"/>
  <c r="E652" i="4"/>
  <c r="C669" i="10" s="1"/>
  <c r="Q652" i="4"/>
  <c r="T652" i="4" a="1"/>
  <c r="T652" i="4" s="1"/>
  <c r="S652" i="4" a="1"/>
  <c r="S652" i="4" s="1"/>
  <c r="R652" i="4" a="1"/>
  <c r="R652" i="4" s="1"/>
  <c r="U652" i="4" a="1"/>
  <c r="U652" i="4" s="1"/>
  <c r="C653" i="4"/>
  <c r="B653" i="4"/>
  <c r="V653" i="4" s="1" a="1"/>
  <c r="V653" i="4" s="1"/>
  <c r="W653" i="4"/>
  <c r="A654" i="4"/>
  <c r="K666" i="10"/>
  <c r="L665" i="10"/>
  <c r="X649" i="4"/>
  <c r="AJ650" i="4"/>
  <c r="H668" i="10"/>
  <c r="P654" i="4" l="1" a="1"/>
  <c r="P654" i="4" s="1"/>
  <c r="O654" i="4" a="1"/>
  <c r="O654" i="4" s="1"/>
  <c r="AG653" i="4"/>
  <c r="Y652" i="4"/>
  <c r="F669" i="10" s="1"/>
  <c r="AH654" i="4" a="1"/>
  <c r="AH654" i="4" s="1"/>
  <c r="AI654" i="4"/>
  <c r="AF654" i="4" a="1"/>
  <c r="AF654" i="4" s="1"/>
  <c r="AE654" i="4"/>
  <c r="AB654" i="4"/>
  <c r="AA654" i="4" a="1"/>
  <c r="AA654" i="4" s="1"/>
  <c r="AD654" i="4"/>
  <c r="Z654" i="4" a="1"/>
  <c r="Z654" i="4" s="1"/>
  <c r="AC654" i="4"/>
  <c r="F653" i="4" a="1"/>
  <c r="F653" i="4" s="1"/>
  <c r="D670" i="10" s="1"/>
  <c r="N654" i="4" a="1"/>
  <c r="N654" i="4" s="1"/>
  <c r="G654" i="4"/>
  <c r="E671" i="10" s="1"/>
  <c r="J654" i="4"/>
  <c r="K654" i="4"/>
  <c r="M654" i="4"/>
  <c r="L654" i="4"/>
  <c r="H654" i="4" a="1"/>
  <c r="H654" i="4" s="1"/>
  <c r="I654" i="4" a="1"/>
  <c r="I654" i="4" s="1"/>
  <c r="E653" i="4"/>
  <c r="C670" i="10" s="1"/>
  <c r="Q653" i="4"/>
  <c r="T653" i="4" a="1"/>
  <c r="T653" i="4" s="1"/>
  <c r="S653" i="4" a="1"/>
  <c r="S653" i="4" s="1"/>
  <c r="R653" i="4" a="1"/>
  <c r="R653" i="4" s="1"/>
  <c r="U653" i="4" a="1"/>
  <c r="U653" i="4" s="1"/>
  <c r="C654" i="4"/>
  <c r="B654" i="4"/>
  <c r="V654" i="4" s="1" a="1"/>
  <c r="V654" i="4" s="1"/>
  <c r="W654" i="4"/>
  <c r="A655" i="4"/>
  <c r="B669" i="10"/>
  <c r="G667" i="10"/>
  <c r="K667" i="10" s="1"/>
  <c r="L666" i="10"/>
  <c r="X650" i="4"/>
  <c r="AJ651" i="4"/>
  <c r="G668" i="10" s="1"/>
  <c r="H669" i="10"/>
  <c r="B670" i="10"/>
  <c r="P655" i="4" l="1" a="1"/>
  <c r="P655" i="4" s="1"/>
  <c r="O655" i="4" a="1"/>
  <c r="O655" i="4" s="1"/>
  <c r="AG654" i="4"/>
  <c r="Y653" i="4"/>
  <c r="F670" i="10" s="1"/>
  <c r="AH655" i="4" a="1"/>
  <c r="AH655" i="4" s="1"/>
  <c r="AA655" i="4" a="1"/>
  <c r="AA655" i="4" s="1"/>
  <c r="Z655" i="4" a="1"/>
  <c r="Z655" i="4" s="1"/>
  <c r="AF655" i="4" a="1"/>
  <c r="AF655" i="4" s="1"/>
  <c r="AE655" i="4"/>
  <c r="AD655" i="4"/>
  <c r="AI655" i="4"/>
  <c r="AC655" i="4"/>
  <c r="AB655" i="4"/>
  <c r="F654" i="4" a="1"/>
  <c r="F654" i="4" s="1"/>
  <c r="D671" i="10" s="1"/>
  <c r="N655" i="4" a="1"/>
  <c r="N655" i="4" s="1"/>
  <c r="G655" i="4"/>
  <c r="E672" i="10" s="1"/>
  <c r="K655" i="4"/>
  <c r="L655" i="4"/>
  <c r="M655" i="4"/>
  <c r="J655" i="4"/>
  <c r="H655" i="4" a="1"/>
  <c r="H655" i="4" s="1"/>
  <c r="I655" i="4" a="1"/>
  <c r="I655" i="4" s="1"/>
  <c r="E654" i="4"/>
  <c r="C671" i="10" s="1"/>
  <c r="Q654" i="4"/>
  <c r="T654" i="4" a="1"/>
  <c r="T654" i="4" s="1"/>
  <c r="S654" i="4" a="1"/>
  <c r="S654" i="4" s="1"/>
  <c r="R654" i="4" a="1"/>
  <c r="R654" i="4" s="1"/>
  <c r="U654" i="4" a="1"/>
  <c r="U654" i="4" s="1"/>
  <c r="C655" i="4"/>
  <c r="B655" i="4"/>
  <c r="V655" i="4" s="1" a="1"/>
  <c r="V655" i="4" s="1"/>
  <c r="W655" i="4"/>
  <c r="A656" i="4"/>
  <c r="K668" i="10"/>
  <c r="L667" i="10"/>
  <c r="X651" i="4"/>
  <c r="AJ652" i="4"/>
  <c r="H670" i="10"/>
  <c r="P656" i="4" l="1" a="1"/>
  <c r="P656" i="4" s="1"/>
  <c r="O656" i="4" a="1"/>
  <c r="O656" i="4" s="1"/>
  <c r="AG655" i="4"/>
  <c r="Y654" i="4"/>
  <c r="F671" i="10" s="1"/>
  <c r="AH656" i="4" a="1"/>
  <c r="AH656" i="4" s="1"/>
  <c r="AD656" i="4"/>
  <c r="AC656" i="4"/>
  <c r="AB656" i="4"/>
  <c r="AA656" i="4" a="1"/>
  <c r="AA656" i="4" s="1"/>
  <c r="Z656" i="4" a="1"/>
  <c r="Z656" i="4" s="1"/>
  <c r="AI656" i="4"/>
  <c r="AE656" i="4"/>
  <c r="AF656" i="4" a="1"/>
  <c r="AF656" i="4" s="1"/>
  <c r="F655" i="4" a="1"/>
  <c r="F655" i="4" s="1"/>
  <c r="D672" i="10" s="1"/>
  <c r="N656" i="4" a="1"/>
  <c r="N656" i="4" s="1"/>
  <c r="G656" i="4"/>
  <c r="E673" i="10" s="1"/>
  <c r="J656" i="4"/>
  <c r="K656" i="4"/>
  <c r="M656" i="4"/>
  <c r="L656" i="4"/>
  <c r="H656" i="4" a="1"/>
  <c r="H656" i="4" s="1"/>
  <c r="I656" i="4" a="1"/>
  <c r="I656" i="4" s="1"/>
  <c r="E655" i="4"/>
  <c r="C672" i="10" s="1"/>
  <c r="Q655" i="4"/>
  <c r="T655" i="4" a="1"/>
  <c r="T655" i="4" s="1"/>
  <c r="S655" i="4" a="1"/>
  <c r="S655" i="4" s="1"/>
  <c r="R655" i="4" a="1"/>
  <c r="R655" i="4" s="1"/>
  <c r="U655" i="4" a="1"/>
  <c r="U655" i="4" s="1"/>
  <c r="C656" i="4"/>
  <c r="B656" i="4"/>
  <c r="V656" i="4" s="1" a="1"/>
  <c r="V656" i="4" s="1"/>
  <c r="W656" i="4"/>
  <c r="A657" i="4"/>
  <c r="B671" i="10"/>
  <c r="G669" i="10"/>
  <c r="K669" i="10" s="1"/>
  <c r="L668" i="10"/>
  <c r="X652" i="4"/>
  <c r="AJ653" i="4"/>
  <c r="H671" i="10"/>
  <c r="P657" i="4" l="1" a="1"/>
  <c r="P657" i="4" s="1"/>
  <c r="O657" i="4" a="1"/>
  <c r="O657" i="4" s="1"/>
  <c r="AG656" i="4"/>
  <c r="Y655" i="4"/>
  <c r="F672" i="10" s="1"/>
  <c r="AH657" i="4" a="1"/>
  <c r="AH657" i="4" s="1"/>
  <c r="AI657" i="4"/>
  <c r="AF657" i="4" a="1"/>
  <c r="AF657" i="4" s="1"/>
  <c r="AE657" i="4"/>
  <c r="AD657" i="4"/>
  <c r="AA657" i="4" a="1"/>
  <c r="AA657" i="4" s="1"/>
  <c r="Z657" i="4" a="1"/>
  <c r="Z657" i="4" s="1"/>
  <c r="AC657" i="4"/>
  <c r="AB657" i="4"/>
  <c r="F656" i="4" a="1"/>
  <c r="F656" i="4" s="1"/>
  <c r="D673" i="10" s="1"/>
  <c r="N657" i="4" a="1"/>
  <c r="N657" i="4" s="1"/>
  <c r="G657" i="4"/>
  <c r="E674" i="10" s="1"/>
  <c r="J657" i="4"/>
  <c r="K657" i="4"/>
  <c r="M657" i="4"/>
  <c r="I657" i="4" a="1"/>
  <c r="I657" i="4" s="1"/>
  <c r="L657" i="4"/>
  <c r="H657" i="4" a="1"/>
  <c r="H657" i="4" s="1"/>
  <c r="E656" i="4"/>
  <c r="C673" i="10" s="1"/>
  <c r="Q656" i="4"/>
  <c r="T656" i="4" a="1"/>
  <c r="T656" i="4" s="1"/>
  <c r="S656" i="4" a="1"/>
  <c r="S656" i="4" s="1"/>
  <c r="R656" i="4" a="1"/>
  <c r="R656" i="4" s="1"/>
  <c r="U656" i="4" a="1"/>
  <c r="U656" i="4" s="1"/>
  <c r="C657" i="4"/>
  <c r="B657" i="4"/>
  <c r="V657" i="4" s="1" a="1"/>
  <c r="V657" i="4" s="1"/>
  <c r="W657" i="4"/>
  <c r="A658" i="4"/>
  <c r="B672" i="10"/>
  <c r="G670" i="10"/>
  <c r="K670" i="10" s="1"/>
  <c r="L669" i="10"/>
  <c r="X653" i="4"/>
  <c r="AJ654" i="4"/>
  <c r="G671" i="10" s="1"/>
  <c r="H672" i="10"/>
  <c r="P658" i="4" l="1" a="1"/>
  <c r="P658" i="4" s="1"/>
  <c r="O658" i="4" a="1"/>
  <c r="O658" i="4" s="1"/>
  <c r="AG657" i="4"/>
  <c r="Y656" i="4"/>
  <c r="F673" i="10" s="1"/>
  <c r="AH658" i="4" a="1"/>
  <c r="AH658" i="4" s="1"/>
  <c r="AI658" i="4"/>
  <c r="AF658" i="4" a="1"/>
  <c r="AF658" i="4" s="1"/>
  <c r="AC658" i="4"/>
  <c r="AB658" i="4"/>
  <c r="AE658" i="4"/>
  <c r="AA658" i="4" a="1"/>
  <c r="AA658" i="4" s="1"/>
  <c r="Z658" i="4" a="1"/>
  <c r="Z658" i="4" s="1"/>
  <c r="AD658" i="4"/>
  <c r="F657" i="4" a="1"/>
  <c r="F657" i="4" s="1"/>
  <c r="D674" i="10" s="1"/>
  <c r="N658" i="4" a="1"/>
  <c r="N658" i="4" s="1"/>
  <c r="G658" i="4"/>
  <c r="E675" i="10" s="1"/>
  <c r="J658" i="4"/>
  <c r="K658" i="4"/>
  <c r="M658" i="4"/>
  <c r="L658" i="4"/>
  <c r="I658" i="4" a="1"/>
  <c r="I658" i="4" s="1"/>
  <c r="H658" i="4" a="1"/>
  <c r="H658" i="4" s="1"/>
  <c r="E657" i="4"/>
  <c r="C674" i="10" s="1"/>
  <c r="Q657" i="4"/>
  <c r="T657" i="4" a="1"/>
  <c r="T657" i="4" s="1"/>
  <c r="S657" i="4" a="1"/>
  <c r="S657" i="4" s="1"/>
  <c r="R657" i="4" a="1"/>
  <c r="R657" i="4" s="1"/>
  <c r="U657" i="4" a="1"/>
  <c r="U657" i="4" s="1"/>
  <c r="C658" i="4"/>
  <c r="B658" i="4"/>
  <c r="V658" i="4" s="1" a="1"/>
  <c r="V658" i="4" s="1"/>
  <c r="W658" i="4"/>
  <c r="A659" i="4"/>
  <c r="K671" i="10"/>
  <c r="B673" i="10"/>
  <c r="L670" i="10"/>
  <c r="X654" i="4"/>
  <c r="AJ655" i="4"/>
  <c r="H673" i="10"/>
  <c r="P659" i="4" l="1" a="1"/>
  <c r="P659" i="4" s="1"/>
  <c r="O659" i="4" a="1"/>
  <c r="O659" i="4" s="1"/>
  <c r="AG658" i="4"/>
  <c r="Y657" i="4"/>
  <c r="F674" i="10" s="1"/>
  <c r="AH659" i="4" a="1"/>
  <c r="AH659" i="4" s="1"/>
  <c r="Z659" i="4" a="1"/>
  <c r="Z659" i="4" s="1"/>
  <c r="AE659" i="4"/>
  <c r="AD659" i="4"/>
  <c r="AC659" i="4"/>
  <c r="AI659" i="4"/>
  <c r="AF659" i="4" a="1"/>
  <c r="AF659" i="4" s="1"/>
  <c r="AB659" i="4"/>
  <c r="AA659" i="4" a="1"/>
  <c r="AA659" i="4" s="1"/>
  <c r="F658" i="4" a="1"/>
  <c r="F658" i="4" s="1"/>
  <c r="D675" i="10" s="1"/>
  <c r="N659" i="4" a="1"/>
  <c r="N659" i="4" s="1"/>
  <c r="G659" i="4"/>
  <c r="E676" i="10" s="1"/>
  <c r="J659" i="4"/>
  <c r="M659" i="4"/>
  <c r="K659" i="4"/>
  <c r="L659" i="4"/>
  <c r="I659" i="4" a="1"/>
  <c r="I659" i="4" s="1"/>
  <c r="H659" i="4" a="1"/>
  <c r="H659" i="4" s="1"/>
  <c r="E658" i="4"/>
  <c r="C675" i="10" s="1"/>
  <c r="Q658" i="4"/>
  <c r="T658" i="4" a="1"/>
  <c r="T658" i="4" s="1"/>
  <c r="S658" i="4" a="1"/>
  <c r="S658" i="4" s="1"/>
  <c r="R658" i="4" a="1"/>
  <c r="R658" i="4" s="1"/>
  <c r="U658" i="4" a="1"/>
  <c r="U658" i="4" s="1"/>
  <c r="C659" i="4"/>
  <c r="B659" i="4"/>
  <c r="V659" i="4" s="1" a="1"/>
  <c r="V659" i="4" s="1"/>
  <c r="W659" i="4"/>
  <c r="A660" i="4"/>
  <c r="B674" i="10"/>
  <c r="G672" i="10"/>
  <c r="K672" i="10" s="1"/>
  <c r="L671" i="10"/>
  <c r="X655" i="4"/>
  <c r="AJ656" i="4"/>
  <c r="G673" i="10" s="1"/>
  <c r="H674" i="10"/>
  <c r="P660" i="4" l="1" a="1"/>
  <c r="P660" i="4" s="1"/>
  <c r="O660" i="4" a="1"/>
  <c r="O660" i="4" s="1"/>
  <c r="AG659" i="4"/>
  <c r="Y658" i="4"/>
  <c r="F675" i="10" s="1"/>
  <c r="AH660" i="4" a="1"/>
  <c r="AH660" i="4" s="1"/>
  <c r="AD660" i="4"/>
  <c r="AC660" i="4"/>
  <c r="AB660" i="4"/>
  <c r="AA660" i="4" a="1"/>
  <c r="AA660" i="4" s="1"/>
  <c r="Z660" i="4" a="1"/>
  <c r="Z660" i="4" s="1"/>
  <c r="AI660" i="4"/>
  <c r="AE660" i="4"/>
  <c r="AF660" i="4" a="1"/>
  <c r="AF660" i="4" s="1"/>
  <c r="F659" i="4" a="1"/>
  <c r="F659" i="4" s="1"/>
  <c r="D676" i="10" s="1"/>
  <c r="N660" i="4" a="1"/>
  <c r="N660" i="4" s="1"/>
  <c r="G660" i="4"/>
  <c r="E677" i="10" s="1"/>
  <c r="J660" i="4"/>
  <c r="L660" i="4"/>
  <c r="M660" i="4"/>
  <c r="K660" i="4"/>
  <c r="I660" i="4" a="1"/>
  <c r="I660" i="4" s="1"/>
  <c r="H660" i="4" a="1"/>
  <c r="H660" i="4" s="1"/>
  <c r="E659" i="4"/>
  <c r="C676" i="10" s="1"/>
  <c r="Q659" i="4"/>
  <c r="T659" i="4" a="1"/>
  <c r="T659" i="4" s="1"/>
  <c r="S659" i="4" a="1"/>
  <c r="S659" i="4" s="1"/>
  <c r="R659" i="4" a="1"/>
  <c r="R659" i="4" s="1"/>
  <c r="U659" i="4" a="1"/>
  <c r="U659" i="4" s="1"/>
  <c r="C660" i="4"/>
  <c r="B660" i="4"/>
  <c r="V660" i="4" s="1" a="1"/>
  <c r="V660" i="4" s="1"/>
  <c r="W660" i="4"/>
  <c r="A661" i="4"/>
  <c r="K673" i="10"/>
  <c r="B675" i="10"/>
  <c r="L672" i="10"/>
  <c r="X656" i="4"/>
  <c r="AJ657" i="4"/>
  <c r="H675" i="10"/>
  <c r="P661" i="4" l="1" a="1"/>
  <c r="P661" i="4" s="1"/>
  <c r="O661" i="4" a="1"/>
  <c r="O661" i="4" s="1"/>
  <c r="AG660" i="4"/>
  <c r="Y659" i="4"/>
  <c r="F676" i="10" s="1"/>
  <c r="AH661" i="4" a="1"/>
  <c r="AH661" i="4" s="1"/>
  <c r="AF661" i="4" a="1"/>
  <c r="AF661" i="4" s="1"/>
  <c r="AE661" i="4"/>
  <c r="AD661" i="4"/>
  <c r="AC661" i="4"/>
  <c r="AB661" i="4"/>
  <c r="Z661" i="4" a="1"/>
  <c r="Z661" i="4" s="1"/>
  <c r="AI661" i="4"/>
  <c r="AA661" i="4" a="1"/>
  <c r="AA661" i="4" s="1"/>
  <c r="F660" i="4" a="1"/>
  <c r="F660" i="4" s="1"/>
  <c r="D677" i="10" s="1"/>
  <c r="N661" i="4" a="1"/>
  <c r="N661" i="4" s="1"/>
  <c r="G661" i="4"/>
  <c r="E678" i="10" s="1"/>
  <c r="K661" i="4"/>
  <c r="J661" i="4"/>
  <c r="L661" i="4"/>
  <c r="M661" i="4"/>
  <c r="H661" i="4" a="1"/>
  <c r="H661" i="4" s="1"/>
  <c r="I661" i="4" a="1"/>
  <c r="I661" i="4" s="1"/>
  <c r="E660" i="4"/>
  <c r="C677" i="10" s="1"/>
  <c r="Q660" i="4"/>
  <c r="T660" i="4" a="1"/>
  <c r="T660" i="4" s="1"/>
  <c r="S660" i="4" a="1"/>
  <c r="S660" i="4" s="1"/>
  <c r="R660" i="4" a="1"/>
  <c r="R660" i="4" s="1"/>
  <c r="U660" i="4" a="1"/>
  <c r="U660" i="4" s="1"/>
  <c r="C661" i="4"/>
  <c r="B661" i="4"/>
  <c r="V661" i="4" s="1" a="1"/>
  <c r="V661" i="4" s="1"/>
  <c r="W661" i="4"/>
  <c r="A662" i="4"/>
  <c r="B676" i="10"/>
  <c r="G674" i="10"/>
  <c r="K674" i="10" s="1"/>
  <c r="L673" i="10"/>
  <c r="X657" i="4"/>
  <c r="AJ658" i="4"/>
  <c r="G675" i="10" s="1"/>
  <c r="H676" i="10"/>
  <c r="P662" i="4" l="1" a="1"/>
  <c r="P662" i="4" s="1"/>
  <c r="O662" i="4" a="1"/>
  <c r="O662" i="4" s="1"/>
  <c r="AG661" i="4"/>
  <c r="Y660" i="4"/>
  <c r="F677" i="10" s="1"/>
  <c r="AH662" i="4" a="1"/>
  <c r="AH662" i="4" s="1"/>
  <c r="AI662" i="4"/>
  <c r="AF662" i="4" a="1"/>
  <c r="AF662" i="4" s="1"/>
  <c r="AE662" i="4"/>
  <c r="AB662" i="4"/>
  <c r="AA662" i="4" a="1"/>
  <c r="AA662" i="4" s="1"/>
  <c r="AD662" i="4"/>
  <c r="Z662" i="4" a="1"/>
  <c r="Z662" i="4" s="1"/>
  <c r="AC662" i="4"/>
  <c r="F661" i="4" a="1"/>
  <c r="F661" i="4" s="1"/>
  <c r="D678" i="10" s="1"/>
  <c r="N662" i="4" a="1"/>
  <c r="N662" i="4" s="1"/>
  <c r="K662" i="4"/>
  <c r="G662" i="4"/>
  <c r="E679" i="10" s="1"/>
  <c r="J662" i="4"/>
  <c r="L662" i="4"/>
  <c r="M662" i="4"/>
  <c r="H662" i="4" a="1"/>
  <c r="H662" i="4" s="1"/>
  <c r="I662" i="4" a="1"/>
  <c r="I662" i="4" s="1"/>
  <c r="E661" i="4"/>
  <c r="C678" i="10" s="1"/>
  <c r="Q661" i="4"/>
  <c r="T661" i="4" a="1"/>
  <c r="T661" i="4" s="1"/>
  <c r="S661" i="4" a="1"/>
  <c r="S661" i="4" s="1"/>
  <c r="R661" i="4" a="1"/>
  <c r="R661" i="4" s="1"/>
  <c r="U661" i="4" a="1"/>
  <c r="U661" i="4" s="1"/>
  <c r="C662" i="4"/>
  <c r="B662" i="4"/>
  <c r="V662" i="4" s="1" a="1"/>
  <c r="V662" i="4" s="1"/>
  <c r="W662" i="4"/>
  <c r="A663" i="4"/>
  <c r="K675" i="10"/>
  <c r="B677" i="10"/>
  <c r="L674" i="10"/>
  <c r="X658" i="4"/>
  <c r="AJ659" i="4"/>
  <c r="H677" i="10"/>
  <c r="P663" i="4" l="1" a="1"/>
  <c r="P663" i="4" s="1"/>
  <c r="O663" i="4" a="1"/>
  <c r="O663" i="4" s="1"/>
  <c r="AG662" i="4"/>
  <c r="Y661" i="4"/>
  <c r="F678" i="10" s="1"/>
  <c r="AH663" i="4" a="1"/>
  <c r="AH663" i="4" s="1"/>
  <c r="AA663" i="4" a="1"/>
  <c r="AA663" i="4" s="1"/>
  <c r="Z663" i="4" a="1"/>
  <c r="Z663" i="4" s="1"/>
  <c r="AF663" i="4" a="1"/>
  <c r="AF663" i="4" s="1"/>
  <c r="AE663" i="4"/>
  <c r="AD663" i="4"/>
  <c r="AI663" i="4"/>
  <c r="AC663" i="4"/>
  <c r="AB663" i="4"/>
  <c r="F662" i="4" a="1"/>
  <c r="F662" i="4" s="1"/>
  <c r="D679" i="10" s="1"/>
  <c r="N663" i="4" a="1"/>
  <c r="N663" i="4" s="1"/>
  <c r="G663" i="4"/>
  <c r="E680" i="10" s="1"/>
  <c r="K663" i="4"/>
  <c r="J663" i="4"/>
  <c r="L663" i="4"/>
  <c r="M663" i="4"/>
  <c r="H663" i="4" a="1"/>
  <c r="H663" i="4" s="1"/>
  <c r="I663" i="4" a="1"/>
  <c r="I663" i="4" s="1"/>
  <c r="E662" i="4"/>
  <c r="C679" i="10" s="1"/>
  <c r="Q662" i="4"/>
  <c r="T662" i="4" a="1"/>
  <c r="T662" i="4" s="1"/>
  <c r="S662" i="4" a="1"/>
  <c r="S662" i="4" s="1"/>
  <c r="R662" i="4" a="1"/>
  <c r="R662" i="4" s="1"/>
  <c r="U662" i="4" a="1"/>
  <c r="U662" i="4" s="1"/>
  <c r="C663" i="4"/>
  <c r="B663" i="4"/>
  <c r="V663" i="4" s="1" a="1"/>
  <c r="V663" i="4" s="1"/>
  <c r="W663" i="4"/>
  <c r="A664" i="4"/>
  <c r="B678" i="10"/>
  <c r="G676" i="10"/>
  <c r="K676" i="10" s="1"/>
  <c r="L675" i="10"/>
  <c r="X659" i="4"/>
  <c r="AJ660" i="4"/>
  <c r="H678" i="10"/>
  <c r="P664" i="4" l="1" a="1"/>
  <c r="P664" i="4" s="1"/>
  <c r="O664" i="4" a="1"/>
  <c r="O664" i="4" s="1"/>
  <c r="AG663" i="4"/>
  <c r="Y662" i="4"/>
  <c r="F679" i="10" s="1"/>
  <c r="AH664" i="4" a="1"/>
  <c r="AH664" i="4" s="1"/>
  <c r="AF664" i="4" a="1"/>
  <c r="AF664" i="4" s="1"/>
  <c r="AD664" i="4"/>
  <c r="AE664" i="4"/>
  <c r="AC664" i="4"/>
  <c r="AB664" i="4"/>
  <c r="AA664" i="4" a="1"/>
  <c r="AA664" i="4" s="1"/>
  <c r="AI664" i="4"/>
  <c r="Z664" i="4" a="1"/>
  <c r="Z664" i="4" s="1"/>
  <c r="F663" i="4" a="1"/>
  <c r="F663" i="4" s="1"/>
  <c r="D680" i="10" s="1"/>
  <c r="N664" i="4" a="1"/>
  <c r="N664" i="4" s="1"/>
  <c r="G664" i="4"/>
  <c r="E681" i="10" s="1"/>
  <c r="K664" i="4"/>
  <c r="J664" i="4"/>
  <c r="L664" i="4"/>
  <c r="H664" i="4" a="1"/>
  <c r="H664" i="4" s="1"/>
  <c r="M664" i="4"/>
  <c r="I664" i="4" a="1"/>
  <c r="I664" i="4" s="1"/>
  <c r="E663" i="4"/>
  <c r="C680" i="10" s="1"/>
  <c r="Q663" i="4"/>
  <c r="S663" i="4" a="1"/>
  <c r="S663" i="4" s="1"/>
  <c r="T663" i="4" a="1"/>
  <c r="T663" i="4" s="1"/>
  <c r="R663" i="4" a="1"/>
  <c r="R663" i="4" s="1"/>
  <c r="U663" i="4" a="1"/>
  <c r="U663" i="4" s="1"/>
  <c r="C664" i="4"/>
  <c r="B664" i="4"/>
  <c r="V664" i="4" s="1" a="1"/>
  <c r="V664" i="4" s="1"/>
  <c r="W664" i="4"/>
  <c r="A665" i="4"/>
  <c r="B679" i="10"/>
  <c r="G677" i="10"/>
  <c r="K677" i="10" s="1"/>
  <c r="L676" i="10"/>
  <c r="X660" i="4"/>
  <c r="AJ661" i="4"/>
  <c r="G678" i="10" s="1"/>
  <c r="H679" i="10"/>
  <c r="P665" i="4" l="1" a="1"/>
  <c r="P665" i="4" s="1"/>
  <c r="O665" i="4" a="1"/>
  <c r="O665" i="4" s="1"/>
  <c r="AG664" i="4"/>
  <c r="Y663" i="4"/>
  <c r="F680" i="10" s="1"/>
  <c r="AH665" i="4" a="1"/>
  <c r="AH665" i="4" s="1"/>
  <c r="AI665" i="4"/>
  <c r="AC665" i="4"/>
  <c r="AB665" i="4"/>
  <c r="AA665" i="4" a="1"/>
  <c r="AA665" i="4" s="1"/>
  <c r="AF665" i="4" a="1"/>
  <c r="AF665" i="4" s="1"/>
  <c r="AE665" i="4"/>
  <c r="AD665" i="4"/>
  <c r="Z665" i="4" a="1"/>
  <c r="Z665" i="4" s="1"/>
  <c r="F664" i="4" a="1"/>
  <c r="F664" i="4" s="1"/>
  <c r="D681" i="10" s="1"/>
  <c r="N665" i="4" a="1"/>
  <c r="N665" i="4" s="1"/>
  <c r="G665" i="4"/>
  <c r="E682" i="10" s="1"/>
  <c r="K665" i="4"/>
  <c r="J665" i="4"/>
  <c r="L665" i="4"/>
  <c r="M665" i="4"/>
  <c r="H665" i="4" a="1"/>
  <c r="H665" i="4" s="1"/>
  <c r="I665" i="4" a="1"/>
  <c r="I665" i="4" s="1"/>
  <c r="E664" i="4"/>
  <c r="C681" i="10" s="1"/>
  <c r="Q664" i="4"/>
  <c r="S664" i="4" a="1"/>
  <c r="S664" i="4" s="1"/>
  <c r="T664" i="4" a="1"/>
  <c r="T664" i="4" s="1"/>
  <c r="R664" i="4" a="1"/>
  <c r="R664" i="4" s="1"/>
  <c r="U664" i="4" a="1"/>
  <c r="U664" i="4" s="1"/>
  <c r="C665" i="4"/>
  <c r="B665" i="4"/>
  <c r="V665" i="4" s="1" a="1"/>
  <c r="V665" i="4" s="1"/>
  <c r="W665" i="4"/>
  <c r="A666" i="4"/>
  <c r="K678" i="10"/>
  <c r="B680" i="10"/>
  <c r="L677" i="10"/>
  <c r="X661" i="4"/>
  <c r="AJ662" i="4"/>
  <c r="H680" i="10"/>
  <c r="P666" i="4" l="1" a="1"/>
  <c r="P666" i="4" s="1"/>
  <c r="O666" i="4" a="1"/>
  <c r="O666" i="4" s="1"/>
  <c r="AG665" i="4"/>
  <c r="Y664" i="4"/>
  <c r="F681" i="10" s="1"/>
  <c r="AH666" i="4" a="1"/>
  <c r="AH666" i="4" s="1"/>
  <c r="AA666" i="4" a="1"/>
  <c r="AA666" i="4" s="1"/>
  <c r="AF666" i="4" a="1"/>
  <c r="AF666" i="4" s="1"/>
  <c r="AE666" i="4"/>
  <c r="AD666" i="4"/>
  <c r="AC666" i="4"/>
  <c r="AI666" i="4"/>
  <c r="AB666" i="4"/>
  <c r="Z666" i="4" a="1"/>
  <c r="Z666" i="4" s="1"/>
  <c r="F665" i="4" a="1"/>
  <c r="F665" i="4" s="1"/>
  <c r="D682" i="10" s="1"/>
  <c r="N666" i="4" a="1"/>
  <c r="N666" i="4" s="1"/>
  <c r="J666" i="4"/>
  <c r="K666" i="4"/>
  <c r="G666" i="4"/>
  <c r="E683" i="10" s="1"/>
  <c r="L666" i="4"/>
  <c r="M666" i="4"/>
  <c r="H666" i="4" a="1"/>
  <c r="H666" i="4" s="1"/>
  <c r="I666" i="4" a="1"/>
  <c r="I666" i="4" s="1"/>
  <c r="E665" i="4"/>
  <c r="C682" i="10" s="1"/>
  <c r="Q665" i="4"/>
  <c r="T665" i="4" a="1"/>
  <c r="T665" i="4" s="1"/>
  <c r="S665" i="4" a="1"/>
  <c r="S665" i="4" s="1"/>
  <c r="R665" i="4" a="1"/>
  <c r="R665" i="4" s="1"/>
  <c r="U665" i="4" a="1"/>
  <c r="U665" i="4" s="1"/>
  <c r="C666" i="4"/>
  <c r="B666" i="4"/>
  <c r="V666" i="4" s="1" a="1"/>
  <c r="V666" i="4" s="1"/>
  <c r="W666" i="4"/>
  <c r="A667" i="4"/>
  <c r="B681" i="10"/>
  <c r="G679" i="10"/>
  <c r="K679" i="10" s="1"/>
  <c r="L678" i="10"/>
  <c r="X662" i="4"/>
  <c r="AJ663" i="4"/>
  <c r="G680" i="10" s="1"/>
  <c r="H681" i="10"/>
  <c r="P667" i="4" l="1" a="1"/>
  <c r="P667" i="4" s="1"/>
  <c r="O667" i="4" a="1"/>
  <c r="O667" i="4" s="1"/>
  <c r="AG666" i="4"/>
  <c r="Y665" i="4"/>
  <c r="F682" i="10" s="1"/>
  <c r="AH667" i="4" a="1"/>
  <c r="AH667" i="4" s="1"/>
  <c r="AB667" i="4"/>
  <c r="AA667" i="4" a="1"/>
  <c r="AA667" i="4" s="1"/>
  <c r="AI667" i="4"/>
  <c r="AF667" i="4" a="1"/>
  <c r="AF667" i="4" s="1"/>
  <c r="AE667" i="4"/>
  <c r="Z667" i="4" a="1"/>
  <c r="Z667" i="4" s="1"/>
  <c r="AD667" i="4"/>
  <c r="AC667" i="4"/>
  <c r="F666" i="4" a="1"/>
  <c r="F666" i="4" s="1"/>
  <c r="D683" i="10" s="1"/>
  <c r="N667" i="4" a="1"/>
  <c r="N667" i="4" s="1"/>
  <c r="J667" i="4"/>
  <c r="K667" i="4"/>
  <c r="G667" i="4"/>
  <c r="E684" i="10" s="1"/>
  <c r="L667" i="4"/>
  <c r="M667" i="4"/>
  <c r="H667" i="4" a="1"/>
  <c r="H667" i="4" s="1"/>
  <c r="I667" i="4" a="1"/>
  <c r="I667" i="4" s="1"/>
  <c r="E666" i="4"/>
  <c r="C683" i="10" s="1"/>
  <c r="Q666" i="4"/>
  <c r="T666" i="4" a="1"/>
  <c r="T666" i="4" s="1"/>
  <c r="S666" i="4" a="1"/>
  <c r="S666" i="4" s="1"/>
  <c r="R666" i="4" a="1"/>
  <c r="R666" i="4" s="1"/>
  <c r="U666" i="4" a="1"/>
  <c r="U666" i="4" s="1"/>
  <c r="C667" i="4"/>
  <c r="B667" i="4"/>
  <c r="V667" i="4" s="1" a="1"/>
  <c r="V667" i="4" s="1"/>
  <c r="W667" i="4"/>
  <c r="A668" i="4"/>
  <c r="K680" i="10"/>
  <c r="B682" i="10"/>
  <c r="L679" i="10"/>
  <c r="X663" i="4"/>
  <c r="AJ664" i="4"/>
  <c r="H682" i="10"/>
  <c r="B683" i="10"/>
  <c r="P668" i="4" l="1" a="1"/>
  <c r="P668" i="4" s="1"/>
  <c r="O668" i="4" a="1"/>
  <c r="O668" i="4" s="1"/>
  <c r="AG667" i="4"/>
  <c r="Y666" i="4"/>
  <c r="F683" i="10" s="1"/>
  <c r="AH668" i="4" a="1"/>
  <c r="AH668" i="4" s="1"/>
  <c r="AE668" i="4"/>
  <c r="AC668" i="4"/>
  <c r="Z668" i="4" a="1"/>
  <c r="Z668" i="4" s="1"/>
  <c r="AI668" i="4"/>
  <c r="AB668" i="4"/>
  <c r="AA668" i="4" a="1"/>
  <c r="AA668" i="4" s="1"/>
  <c r="AF668" i="4" a="1"/>
  <c r="AF668" i="4" s="1"/>
  <c r="AD668" i="4"/>
  <c r="F667" i="4" a="1"/>
  <c r="F667" i="4" s="1"/>
  <c r="D684" i="10" s="1"/>
  <c r="N668" i="4" a="1"/>
  <c r="N668" i="4" s="1"/>
  <c r="G668" i="4"/>
  <c r="E685" i="10" s="1"/>
  <c r="J668" i="4"/>
  <c r="K668" i="4"/>
  <c r="L668" i="4"/>
  <c r="M668" i="4"/>
  <c r="I668" i="4" a="1"/>
  <c r="I668" i="4" s="1"/>
  <c r="H668" i="4" a="1"/>
  <c r="H668" i="4" s="1"/>
  <c r="E667" i="4"/>
  <c r="C684" i="10" s="1"/>
  <c r="Q667" i="4"/>
  <c r="T667" i="4" a="1"/>
  <c r="T667" i="4" s="1"/>
  <c r="S667" i="4" a="1"/>
  <c r="S667" i="4" s="1"/>
  <c r="R667" i="4" a="1"/>
  <c r="R667" i="4" s="1"/>
  <c r="U667" i="4" a="1"/>
  <c r="U667" i="4" s="1"/>
  <c r="C668" i="4"/>
  <c r="B668" i="4"/>
  <c r="V668" i="4" s="1" a="1"/>
  <c r="V668" i="4" s="1"/>
  <c r="W668" i="4"/>
  <c r="A669" i="4"/>
  <c r="G681" i="10"/>
  <c r="K681" i="10" s="1"/>
  <c r="L680" i="10"/>
  <c r="X664" i="4"/>
  <c r="AJ665" i="4"/>
  <c r="G682" i="10" s="1"/>
  <c r="H683" i="10"/>
  <c r="P669" i="4" l="1" a="1"/>
  <c r="P669" i="4" s="1"/>
  <c r="O669" i="4" a="1"/>
  <c r="O669" i="4" s="1"/>
  <c r="AG668" i="4"/>
  <c r="Y667" i="4"/>
  <c r="F684" i="10" s="1"/>
  <c r="AH669" i="4" a="1"/>
  <c r="AH669" i="4" s="1"/>
  <c r="AI669" i="4"/>
  <c r="AC669" i="4"/>
  <c r="AB669" i="4"/>
  <c r="AA669" i="4" a="1"/>
  <c r="AA669" i="4" s="1"/>
  <c r="Z669" i="4" a="1"/>
  <c r="Z669" i="4" s="1"/>
  <c r="AF669" i="4" a="1"/>
  <c r="AF669" i="4" s="1"/>
  <c r="AE669" i="4"/>
  <c r="AD669" i="4"/>
  <c r="F668" i="4" a="1"/>
  <c r="F668" i="4" s="1"/>
  <c r="D685" i="10" s="1"/>
  <c r="N669" i="4" a="1"/>
  <c r="N669" i="4" s="1"/>
  <c r="G669" i="4"/>
  <c r="E686" i="10" s="1"/>
  <c r="J669" i="4"/>
  <c r="K669" i="4"/>
  <c r="L669" i="4"/>
  <c r="M669" i="4"/>
  <c r="I669" i="4" a="1"/>
  <c r="I669" i="4" s="1"/>
  <c r="H669" i="4" a="1"/>
  <c r="H669" i="4" s="1"/>
  <c r="E668" i="4"/>
  <c r="C685" i="10" s="1"/>
  <c r="Q668" i="4"/>
  <c r="T668" i="4" a="1"/>
  <c r="T668" i="4" s="1"/>
  <c r="S668" i="4" a="1"/>
  <c r="S668" i="4" s="1"/>
  <c r="R668" i="4" a="1"/>
  <c r="R668" i="4" s="1"/>
  <c r="U668" i="4" a="1"/>
  <c r="U668" i="4" s="1"/>
  <c r="C669" i="4"/>
  <c r="B669" i="4"/>
  <c r="V669" i="4" s="1" a="1"/>
  <c r="V669" i="4" s="1"/>
  <c r="W669" i="4"/>
  <c r="A670" i="4"/>
  <c r="K682" i="10"/>
  <c r="B684" i="10"/>
  <c r="L681" i="10"/>
  <c r="X665" i="4"/>
  <c r="AJ666" i="4"/>
  <c r="H684" i="10"/>
  <c r="P670" i="4" l="1" a="1"/>
  <c r="P670" i="4" s="1"/>
  <c r="O670" i="4" a="1"/>
  <c r="O670" i="4" s="1"/>
  <c r="AG669" i="4"/>
  <c r="Y668" i="4"/>
  <c r="F685" i="10" s="1"/>
  <c r="AH670" i="4" a="1"/>
  <c r="AH670" i="4" s="1"/>
  <c r="AA670" i="4" a="1"/>
  <c r="AA670" i="4" s="1"/>
  <c r="AF670" i="4" a="1"/>
  <c r="AF670" i="4" s="1"/>
  <c r="AE670" i="4"/>
  <c r="AD670" i="4"/>
  <c r="AC670" i="4"/>
  <c r="Z670" i="4" a="1"/>
  <c r="Z670" i="4" s="1"/>
  <c r="AI670" i="4"/>
  <c r="AB670" i="4"/>
  <c r="F669" i="4" a="1"/>
  <c r="F669" i="4" s="1"/>
  <c r="D686" i="10" s="1"/>
  <c r="N670" i="4" a="1"/>
  <c r="N670" i="4" s="1"/>
  <c r="G670" i="4"/>
  <c r="E687" i="10" s="1"/>
  <c r="J670" i="4"/>
  <c r="K670" i="4"/>
  <c r="M670" i="4"/>
  <c r="L670" i="4"/>
  <c r="H670" i="4" a="1"/>
  <c r="H670" i="4" s="1"/>
  <c r="I670" i="4" a="1"/>
  <c r="I670" i="4" s="1"/>
  <c r="E669" i="4"/>
  <c r="C686" i="10" s="1"/>
  <c r="Q669" i="4"/>
  <c r="T669" i="4" a="1"/>
  <c r="T669" i="4" s="1"/>
  <c r="S669" i="4" a="1"/>
  <c r="S669" i="4" s="1"/>
  <c r="R669" i="4" a="1"/>
  <c r="R669" i="4" s="1"/>
  <c r="U669" i="4" a="1"/>
  <c r="U669" i="4" s="1"/>
  <c r="C670" i="4"/>
  <c r="B670" i="4"/>
  <c r="V670" i="4" s="1" a="1"/>
  <c r="V670" i="4" s="1"/>
  <c r="W670" i="4"/>
  <c r="A671" i="4"/>
  <c r="B685" i="10"/>
  <c r="G683" i="10"/>
  <c r="K683" i="10" s="1"/>
  <c r="L682" i="10"/>
  <c r="X666" i="4"/>
  <c r="AJ667" i="4"/>
  <c r="H685" i="10"/>
  <c r="P671" i="4" l="1" a="1"/>
  <c r="P671" i="4" s="1"/>
  <c r="O671" i="4" a="1"/>
  <c r="O671" i="4" s="1"/>
  <c r="AG670" i="4"/>
  <c r="Y669" i="4"/>
  <c r="F686" i="10" s="1"/>
  <c r="AH671" i="4" a="1"/>
  <c r="AH671" i="4" s="1"/>
  <c r="AB671" i="4"/>
  <c r="AI671" i="4"/>
  <c r="AF671" i="4" a="1"/>
  <c r="AF671" i="4" s="1"/>
  <c r="AE671" i="4"/>
  <c r="AD671" i="4"/>
  <c r="Z671" i="4" a="1"/>
  <c r="Z671" i="4" s="1"/>
  <c r="AC671" i="4"/>
  <c r="AA671" i="4" a="1"/>
  <c r="AA671" i="4" s="1"/>
  <c r="F670" i="4" a="1"/>
  <c r="F670" i="4" s="1"/>
  <c r="D687" i="10" s="1"/>
  <c r="N671" i="4" a="1"/>
  <c r="N671" i="4" s="1"/>
  <c r="G671" i="4"/>
  <c r="E688" i="10" s="1"/>
  <c r="K671" i="4"/>
  <c r="M671" i="4"/>
  <c r="L671" i="4"/>
  <c r="H671" i="4" a="1"/>
  <c r="H671" i="4" s="1"/>
  <c r="J671" i="4"/>
  <c r="I671" i="4" a="1"/>
  <c r="I671" i="4" s="1"/>
  <c r="E670" i="4"/>
  <c r="C687" i="10" s="1"/>
  <c r="Q670" i="4"/>
  <c r="T670" i="4" a="1"/>
  <c r="T670" i="4" s="1"/>
  <c r="S670" i="4" a="1"/>
  <c r="S670" i="4" s="1"/>
  <c r="R670" i="4" a="1"/>
  <c r="R670" i="4" s="1"/>
  <c r="U670" i="4" a="1"/>
  <c r="U670" i="4" s="1"/>
  <c r="C671" i="4"/>
  <c r="B671" i="4"/>
  <c r="V671" i="4" s="1" a="1"/>
  <c r="V671" i="4" s="1"/>
  <c r="W671" i="4"/>
  <c r="A672" i="4"/>
  <c r="G684" i="10"/>
  <c r="K684" i="10" s="1"/>
  <c r="B686" i="10"/>
  <c r="L683" i="10"/>
  <c r="X667" i="4"/>
  <c r="AJ668" i="4"/>
  <c r="G685" i="10" s="1"/>
  <c r="H686" i="10"/>
  <c r="P672" i="4" l="1" a="1"/>
  <c r="P672" i="4" s="1"/>
  <c r="O672" i="4" a="1"/>
  <c r="O672" i="4" s="1"/>
  <c r="AG671" i="4"/>
  <c r="Y670" i="4"/>
  <c r="F687" i="10" s="1"/>
  <c r="AH672" i="4" a="1"/>
  <c r="AH672" i="4" s="1"/>
  <c r="AF672" i="4" a="1"/>
  <c r="AF672" i="4" s="1"/>
  <c r="AD672" i="4"/>
  <c r="Z672" i="4" a="1"/>
  <c r="Z672" i="4" s="1"/>
  <c r="AE672" i="4"/>
  <c r="AC672" i="4"/>
  <c r="AB672" i="4"/>
  <c r="AA672" i="4" a="1"/>
  <c r="AA672" i="4" s="1"/>
  <c r="AI672" i="4"/>
  <c r="F671" i="4" a="1"/>
  <c r="F671" i="4" s="1"/>
  <c r="D688" i="10" s="1"/>
  <c r="N672" i="4" a="1"/>
  <c r="N672" i="4" s="1"/>
  <c r="G672" i="4"/>
  <c r="E689" i="10" s="1"/>
  <c r="J672" i="4"/>
  <c r="K672" i="4"/>
  <c r="M672" i="4"/>
  <c r="L672" i="4"/>
  <c r="I672" i="4" a="1"/>
  <c r="I672" i="4" s="1"/>
  <c r="H672" i="4" a="1"/>
  <c r="H672" i="4" s="1"/>
  <c r="E671" i="4"/>
  <c r="C688" i="10" s="1"/>
  <c r="Q671" i="4"/>
  <c r="S671" i="4" a="1"/>
  <c r="S671" i="4" s="1"/>
  <c r="T671" i="4" a="1"/>
  <c r="T671" i="4" s="1"/>
  <c r="R671" i="4" a="1"/>
  <c r="R671" i="4" s="1"/>
  <c r="U671" i="4" a="1"/>
  <c r="U671" i="4" s="1"/>
  <c r="C672" i="4"/>
  <c r="B672" i="4"/>
  <c r="V672" i="4" s="1" a="1"/>
  <c r="V672" i="4" s="1"/>
  <c r="W672" i="4"/>
  <c r="A673" i="4"/>
  <c r="K685" i="10"/>
  <c r="B687" i="10"/>
  <c r="X668" i="4"/>
  <c r="L684" i="10"/>
  <c r="AJ669" i="4"/>
  <c r="H687" i="10"/>
  <c r="P673" i="4" l="1" a="1"/>
  <c r="P673" i="4" s="1"/>
  <c r="O673" i="4" a="1"/>
  <c r="O673" i="4" s="1"/>
  <c r="AG672" i="4"/>
  <c r="Y671" i="4"/>
  <c r="F688" i="10" s="1"/>
  <c r="AH673" i="4" a="1"/>
  <c r="AH673" i="4" s="1"/>
  <c r="AC673" i="4"/>
  <c r="AB673" i="4"/>
  <c r="AA673" i="4" a="1"/>
  <c r="AA673" i="4" s="1"/>
  <c r="AF673" i="4" a="1"/>
  <c r="AF673" i="4" s="1"/>
  <c r="AE673" i="4"/>
  <c r="AD673" i="4"/>
  <c r="AI673" i="4"/>
  <c r="Z673" i="4" a="1"/>
  <c r="Z673" i="4" s="1"/>
  <c r="F672" i="4" a="1"/>
  <c r="F672" i="4" s="1"/>
  <c r="D689" i="10" s="1"/>
  <c r="N673" i="4" a="1"/>
  <c r="N673" i="4" s="1"/>
  <c r="G673" i="4"/>
  <c r="E690" i="10" s="1"/>
  <c r="J673" i="4"/>
  <c r="L673" i="4"/>
  <c r="M673" i="4"/>
  <c r="K673" i="4"/>
  <c r="I673" i="4" a="1"/>
  <c r="I673" i="4" s="1"/>
  <c r="H673" i="4" a="1"/>
  <c r="H673" i="4" s="1"/>
  <c r="E672" i="4"/>
  <c r="C689" i="10" s="1"/>
  <c r="Q672" i="4"/>
  <c r="T672" i="4" a="1"/>
  <c r="T672" i="4" s="1"/>
  <c r="S672" i="4" a="1"/>
  <c r="S672" i="4" s="1"/>
  <c r="R672" i="4" a="1"/>
  <c r="R672" i="4" s="1"/>
  <c r="U672" i="4" a="1"/>
  <c r="U672" i="4" s="1"/>
  <c r="C673" i="4"/>
  <c r="B673" i="4"/>
  <c r="V673" i="4" s="1" a="1"/>
  <c r="V673" i="4" s="1"/>
  <c r="W673" i="4"/>
  <c r="A674" i="4"/>
  <c r="B688" i="10"/>
  <c r="G686" i="10"/>
  <c r="K686" i="10" s="1"/>
  <c r="L685" i="10"/>
  <c r="X669" i="4"/>
  <c r="AJ670" i="4"/>
  <c r="G687" i="10" s="1"/>
  <c r="H688" i="10"/>
  <c r="P674" i="4" l="1" a="1"/>
  <c r="P674" i="4" s="1"/>
  <c r="O674" i="4" a="1"/>
  <c r="O674" i="4" s="1"/>
  <c r="AG673" i="4"/>
  <c r="Y672" i="4"/>
  <c r="F689" i="10" s="1"/>
  <c r="AH674" i="4" a="1"/>
  <c r="AH674" i="4" s="1"/>
  <c r="AA674" i="4" a="1"/>
  <c r="AA674" i="4" s="1"/>
  <c r="Z674" i="4" a="1"/>
  <c r="Z674" i="4" s="1"/>
  <c r="AF674" i="4" a="1"/>
  <c r="AF674" i="4" s="1"/>
  <c r="AE674" i="4"/>
  <c r="AD674" i="4"/>
  <c r="AC674" i="4"/>
  <c r="AI674" i="4"/>
  <c r="AB674" i="4"/>
  <c r="F673" i="4" a="1"/>
  <c r="F673" i="4" s="1"/>
  <c r="D690" i="10" s="1"/>
  <c r="N674" i="4" a="1"/>
  <c r="N674" i="4" s="1"/>
  <c r="G674" i="4"/>
  <c r="E691" i="10" s="1"/>
  <c r="J674" i="4"/>
  <c r="M674" i="4"/>
  <c r="K674" i="4"/>
  <c r="L674" i="4"/>
  <c r="H674" i="4" a="1"/>
  <c r="H674" i="4" s="1"/>
  <c r="I674" i="4" a="1"/>
  <c r="I674" i="4" s="1"/>
  <c r="E673" i="4"/>
  <c r="C690" i="10" s="1"/>
  <c r="Q673" i="4"/>
  <c r="T673" i="4" a="1"/>
  <c r="T673" i="4" s="1"/>
  <c r="S673" i="4" a="1"/>
  <c r="S673" i="4" s="1"/>
  <c r="R673" i="4" a="1"/>
  <c r="R673" i="4" s="1"/>
  <c r="U673" i="4" a="1"/>
  <c r="U673" i="4" s="1"/>
  <c r="C674" i="4"/>
  <c r="B674" i="4"/>
  <c r="V674" i="4" s="1" a="1"/>
  <c r="V674" i="4" s="1"/>
  <c r="W674" i="4"/>
  <c r="A675" i="4"/>
  <c r="K687" i="10"/>
  <c r="B689" i="10"/>
  <c r="L686" i="10"/>
  <c r="X670" i="4"/>
  <c r="AJ671" i="4"/>
  <c r="H689" i="10"/>
  <c r="B690" i="10"/>
  <c r="P675" i="4" l="1" a="1"/>
  <c r="P675" i="4" s="1"/>
  <c r="O675" i="4" a="1"/>
  <c r="O675" i="4" s="1"/>
  <c r="AG674" i="4"/>
  <c r="Y673" i="4"/>
  <c r="F690" i="10" s="1"/>
  <c r="AH675" i="4" a="1"/>
  <c r="AH675" i="4" s="1"/>
  <c r="AE675" i="4"/>
  <c r="AD675" i="4"/>
  <c r="AB675" i="4"/>
  <c r="AI675" i="4"/>
  <c r="AF675" i="4" a="1"/>
  <c r="AF675" i="4" s="1"/>
  <c r="AC675" i="4"/>
  <c r="AA675" i="4" a="1"/>
  <c r="AA675" i="4" s="1"/>
  <c r="Z675" i="4" a="1"/>
  <c r="Z675" i="4" s="1"/>
  <c r="F674" i="4" a="1"/>
  <c r="F674" i="4" s="1"/>
  <c r="D691" i="10" s="1"/>
  <c r="N675" i="4" a="1"/>
  <c r="N675" i="4" s="1"/>
  <c r="G675" i="4"/>
  <c r="E692" i="10" s="1"/>
  <c r="J675" i="4"/>
  <c r="L675" i="4"/>
  <c r="M675" i="4"/>
  <c r="K675" i="4"/>
  <c r="H675" i="4" a="1"/>
  <c r="H675" i="4" s="1"/>
  <c r="I675" i="4" a="1"/>
  <c r="I675" i="4" s="1"/>
  <c r="E674" i="4"/>
  <c r="C691" i="10" s="1"/>
  <c r="Q674" i="4"/>
  <c r="T674" i="4" a="1"/>
  <c r="T674" i="4" s="1"/>
  <c r="S674" i="4" a="1"/>
  <c r="S674" i="4" s="1"/>
  <c r="R674" i="4" a="1"/>
  <c r="R674" i="4" s="1"/>
  <c r="U674" i="4" a="1"/>
  <c r="U674" i="4" s="1"/>
  <c r="C675" i="4"/>
  <c r="B675" i="4"/>
  <c r="V675" i="4" s="1" a="1"/>
  <c r="V675" i="4" s="1"/>
  <c r="W675" i="4"/>
  <c r="A676" i="4"/>
  <c r="G688" i="10"/>
  <c r="K688" i="10" s="1"/>
  <c r="L687" i="10"/>
  <c r="X671" i="4"/>
  <c r="AJ672" i="4"/>
  <c r="G689" i="10" s="1"/>
  <c r="H690" i="10"/>
  <c r="P676" i="4" l="1" a="1"/>
  <c r="P676" i="4" s="1"/>
  <c r="O676" i="4" a="1"/>
  <c r="O676" i="4" s="1"/>
  <c r="AG675" i="4"/>
  <c r="Y674" i="4"/>
  <c r="F691" i="10" s="1"/>
  <c r="AH676" i="4" a="1"/>
  <c r="AH676" i="4" s="1"/>
  <c r="AI676" i="4"/>
  <c r="AE676" i="4"/>
  <c r="AA676" i="4" a="1"/>
  <c r="AA676" i="4" s="1"/>
  <c r="Z676" i="4" a="1"/>
  <c r="Z676" i="4" s="1"/>
  <c r="AF676" i="4" a="1"/>
  <c r="AF676" i="4" s="1"/>
  <c r="AD676" i="4"/>
  <c r="AC676" i="4"/>
  <c r="AB676" i="4"/>
  <c r="F675" i="4" a="1"/>
  <c r="F675" i="4" s="1"/>
  <c r="D692" i="10" s="1"/>
  <c r="N676" i="4" a="1"/>
  <c r="N676" i="4" s="1"/>
  <c r="G676" i="4"/>
  <c r="E693" i="10" s="1"/>
  <c r="J676" i="4"/>
  <c r="L676" i="4"/>
  <c r="M676" i="4"/>
  <c r="K676" i="4"/>
  <c r="I676" i="4" a="1"/>
  <c r="I676" i="4" s="1"/>
  <c r="H676" i="4" a="1"/>
  <c r="H676" i="4" s="1"/>
  <c r="E675" i="4"/>
  <c r="C692" i="10" s="1"/>
  <c r="Q675" i="4"/>
  <c r="T675" i="4" a="1"/>
  <c r="T675" i="4" s="1"/>
  <c r="S675" i="4" a="1"/>
  <c r="S675" i="4" s="1"/>
  <c r="R675" i="4" a="1"/>
  <c r="R675" i="4" s="1"/>
  <c r="U675" i="4" a="1"/>
  <c r="U675" i="4" s="1"/>
  <c r="C676" i="4"/>
  <c r="B676" i="4"/>
  <c r="V676" i="4" s="1" a="1"/>
  <c r="V676" i="4" s="1"/>
  <c r="W676" i="4"/>
  <c r="A677" i="4"/>
  <c r="K689" i="10"/>
  <c r="B691" i="10"/>
  <c r="L688" i="10"/>
  <c r="X672" i="4"/>
  <c r="AJ673" i="4"/>
  <c r="H691" i="10"/>
  <c r="P677" i="4" l="1" a="1"/>
  <c r="P677" i="4" s="1"/>
  <c r="O677" i="4" a="1"/>
  <c r="O677" i="4" s="1"/>
  <c r="AG676" i="4"/>
  <c r="Y675" i="4"/>
  <c r="F692" i="10" s="1"/>
  <c r="AH677" i="4" a="1"/>
  <c r="AH677" i="4" s="1"/>
  <c r="Z677" i="4" a="1"/>
  <c r="Z677" i="4" s="1"/>
  <c r="AE677" i="4"/>
  <c r="AD677" i="4"/>
  <c r="AC677" i="4"/>
  <c r="AB677" i="4"/>
  <c r="AA677" i="4" a="1"/>
  <c r="AA677" i="4" s="1"/>
  <c r="AI677" i="4"/>
  <c r="AF677" i="4" a="1"/>
  <c r="AF677" i="4" s="1"/>
  <c r="F676" i="4" a="1"/>
  <c r="F676" i="4" s="1"/>
  <c r="D693" i="10" s="1"/>
  <c r="N677" i="4" a="1"/>
  <c r="N677" i="4" s="1"/>
  <c r="G677" i="4"/>
  <c r="E694" i="10" s="1"/>
  <c r="K677" i="4"/>
  <c r="J677" i="4"/>
  <c r="L677" i="4"/>
  <c r="M677" i="4"/>
  <c r="I677" i="4" a="1"/>
  <c r="I677" i="4" s="1"/>
  <c r="H677" i="4" a="1"/>
  <c r="H677" i="4" s="1"/>
  <c r="E676" i="4"/>
  <c r="C693" i="10" s="1"/>
  <c r="Q676" i="4"/>
  <c r="T676" i="4" a="1"/>
  <c r="T676" i="4" s="1"/>
  <c r="S676" i="4" a="1"/>
  <c r="S676" i="4" s="1"/>
  <c r="R676" i="4" a="1"/>
  <c r="R676" i="4" s="1"/>
  <c r="U676" i="4" a="1"/>
  <c r="U676" i="4" s="1"/>
  <c r="C677" i="4"/>
  <c r="B677" i="4"/>
  <c r="V677" i="4" s="1" a="1"/>
  <c r="V677" i="4" s="1"/>
  <c r="W677" i="4"/>
  <c r="A678" i="4"/>
  <c r="B692" i="10"/>
  <c r="G690" i="10"/>
  <c r="K690" i="10" s="1"/>
  <c r="L689" i="10"/>
  <c r="X673" i="4"/>
  <c r="AJ674" i="4"/>
  <c r="H692" i="10"/>
  <c r="P678" i="4" l="1" a="1"/>
  <c r="P678" i="4" s="1"/>
  <c r="O678" i="4" a="1"/>
  <c r="O678" i="4" s="1"/>
  <c r="AG677" i="4"/>
  <c r="Y676" i="4"/>
  <c r="F693" i="10" s="1"/>
  <c r="AH678" i="4" a="1"/>
  <c r="AH678" i="4" s="1"/>
  <c r="AC678" i="4"/>
  <c r="AB678" i="4"/>
  <c r="AA678" i="4" a="1"/>
  <c r="AA678" i="4" s="1"/>
  <c r="AI678" i="4"/>
  <c r="AF678" i="4" a="1"/>
  <c r="AF678" i="4" s="1"/>
  <c r="AE678" i="4"/>
  <c r="AD678" i="4"/>
  <c r="Z678" i="4" a="1"/>
  <c r="Z678" i="4" s="1"/>
  <c r="F677" i="4" a="1"/>
  <c r="F677" i="4" s="1"/>
  <c r="D694" i="10" s="1"/>
  <c r="N678" i="4" a="1"/>
  <c r="N678" i="4" s="1"/>
  <c r="G678" i="4"/>
  <c r="E695" i="10" s="1"/>
  <c r="J678" i="4"/>
  <c r="L678" i="4"/>
  <c r="M678" i="4"/>
  <c r="H678" i="4" a="1"/>
  <c r="H678" i="4" s="1"/>
  <c r="I678" i="4" a="1"/>
  <c r="I678" i="4" s="1"/>
  <c r="K678" i="4"/>
  <c r="E677" i="4"/>
  <c r="C694" i="10" s="1"/>
  <c r="Q677" i="4"/>
  <c r="T677" i="4" a="1"/>
  <c r="T677" i="4" s="1"/>
  <c r="S677" i="4" a="1"/>
  <c r="S677" i="4" s="1"/>
  <c r="R677" i="4" a="1"/>
  <c r="R677" i="4" s="1"/>
  <c r="U677" i="4" a="1"/>
  <c r="U677" i="4" s="1"/>
  <c r="C678" i="4"/>
  <c r="B678" i="4"/>
  <c r="V678" i="4" s="1" a="1"/>
  <c r="V678" i="4" s="1"/>
  <c r="W678" i="4"/>
  <c r="A679" i="4"/>
  <c r="B693" i="10"/>
  <c r="G691" i="10"/>
  <c r="K691" i="10" s="1"/>
  <c r="L690" i="10"/>
  <c r="X674" i="4"/>
  <c r="AJ675" i="4"/>
  <c r="G692" i="10" s="1"/>
  <c r="H693" i="10"/>
  <c r="P679" i="4" l="1" a="1"/>
  <c r="P679" i="4" s="1"/>
  <c r="O679" i="4" a="1"/>
  <c r="O679" i="4" s="1"/>
  <c r="AG678" i="4"/>
  <c r="Y677" i="4"/>
  <c r="F694" i="10" s="1"/>
  <c r="AH679" i="4" a="1"/>
  <c r="AH679" i="4" s="1"/>
  <c r="AI679" i="4"/>
  <c r="AF679" i="4" a="1"/>
  <c r="AF679" i="4" s="1"/>
  <c r="AD679" i="4"/>
  <c r="Z679" i="4" a="1"/>
  <c r="Z679" i="4" s="1"/>
  <c r="AB679" i="4"/>
  <c r="AA679" i="4" a="1"/>
  <c r="AA679" i="4" s="1"/>
  <c r="AE679" i="4"/>
  <c r="AC679" i="4"/>
  <c r="F678" i="4" a="1"/>
  <c r="F678" i="4" s="1"/>
  <c r="D695" i="10" s="1"/>
  <c r="N679" i="4" a="1"/>
  <c r="N679" i="4" s="1"/>
  <c r="G679" i="4"/>
  <c r="E696" i="10" s="1"/>
  <c r="J679" i="4"/>
  <c r="K679" i="4"/>
  <c r="L679" i="4"/>
  <c r="M679" i="4"/>
  <c r="I679" i="4" a="1"/>
  <c r="I679" i="4" s="1"/>
  <c r="H679" i="4" a="1"/>
  <c r="H679" i="4" s="1"/>
  <c r="E678" i="4"/>
  <c r="C695" i="10" s="1"/>
  <c r="Q678" i="4"/>
  <c r="T678" i="4" a="1"/>
  <c r="T678" i="4" s="1"/>
  <c r="S678" i="4" a="1"/>
  <c r="S678" i="4" s="1"/>
  <c r="R678" i="4" a="1"/>
  <c r="R678" i="4" s="1"/>
  <c r="U678" i="4" a="1"/>
  <c r="U678" i="4" s="1"/>
  <c r="C679" i="4"/>
  <c r="B679" i="4"/>
  <c r="V679" i="4" s="1" a="1"/>
  <c r="V679" i="4" s="1"/>
  <c r="W679" i="4"/>
  <c r="A680" i="4"/>
  <c r="K692" i="10"/>
  <c r="B694" i="10"/>
  <c r="L691" i="10"/>
  <c r="X675" i="4"/>
  <c r="AJ676" i="4"/>
  <c r="H694" i="10"/>
  <c r="P680" i="4" l="1" a="1"/>
  <c r="P680" i="4" s="1"/>
  <c r="O680" i="4" a="1"/>
  <c r="O680" i="4" s="1"/>
  <c r="AG679" i="4"/>
  <c r="Y678" i="4"/>
  <c r="F695" i="10" s="1"/>
  <c r="AH680" i="4" a="1"/>
  <c r="AH680" i="4" s="1"/>
  <c r="AD680" i="4"/>
  <c r="AC680" i="4"/>
  <c r="AB680" i="4"/>
  <c r="AA680" i="4" a="1"/>
  <c r="AA680" i="4" s="1"/>
  <c r="AF680" i="4" a="1"/>
  <c r="AF680" i="4" s="1"/>
  <c r="AE680" i="4"/>
  <c r="Z680" i="4" a="1"/>
  <c r="Z680" i="4" s="1"/>
  <c r="AI680" i="4"/>
  <c r="F679" i="4" a="1"/>
  <c r="F679" i="4" s="1"/>
  <c r="D696" i="10" s="1"/>
  <c r="N680" i="4" a="1"/>
  <c r="N680" i="4" s="1"/>
  <c r="G680" i="4"/>
  <c r="E697" i="10" s="1"/>
  <c r="J680" i="4"/>
  <c r="K680" i="4"/>
  <c r="L680" i="4"/>
  <c r="M680" i="4"/>
  <c r="I680" i="4" a="1"/>
  <c r="I680" i="4" s="1"/>
  <c r="H680" i="4" a="1"/>
  <c r="H680" i="4" s="1"/>
  <c r="E679" i="4"/>
  <c r="C696" i="10" s="1"/>
  <c r="Q679" i="4"/>
  <c r="S679" i="4" a="1"/>
  <c r="S679" i="4" s="1"/>
  <c r="T679" i="4" a="1"/>
  <c r="T679" i="4" s="1"/>
  <c r="R679" i="4" a="1"/>
  <c r="R679" i="4" s="1"/>
  <c r="U679" i="4" a="1"/>
  <c r="U679" i="4" s="1"/>
  <c r="C680" i="4"/>
  <c r="B680" i="4"/>
  <c r="V680" i="4" s="1" a="1"/>
  <c r="V680" i="4" s="1"/>
  <c r="W680" i="4"/>
  <c r="A681" i="4"/>
  <c r="B695" i="10"/>
  <c r="G693" i="10"/>
  <c r="K693" i="10" s="1"/>
  <c r="L692" i="10"/>
  <c r="X676" i="4"/>
  <c r="AJ677" i="4"/>
  <c r="G694" i="10" s="1"/>
  <c r="H695" i="10"/>
  <c r="P681" i="4" l="1" a="1"/>
  <c r="P681" i="4" s="1"/>
  <c r="O681" i="4" a="1"/>
  <c r="O681" i="4" s="1"/>
  <c r="AG680" i="4"/>
  <c r="Y679" i="4"/>
  <c r="F696" i="10" s="1"/>
  <c r="AH681" i="4" a="1"/>
  <c r="AH681" i="4" s="1"/>
  <c r="AC681" i="4"/>
  <c r="AB681" i="4"/>
  <c r="Z681" i="4" a="1"/>
  <c r="Z681" i="4" s="1"/>
  <c r="AI681" i="4"/>
  <c r="AF681" i="4" a="1"/>
  <c r="AF681" i="4" s="1"/>
  <c r="AE681" i="4"/>
  <c r="AD681" i="4"/>
  <c r="AA681" i="4" a="1"/>
  <c r="AA681" i="4" s="1"/>
  <c r="F680" i="4" a="1"/>
  <c r="F680" i="4" s="1"/>
  <c r="D697" i="10" s="1"/>
  <c r="N681" i="4" a="1"/>
  <c r="N681" i="4" s="1"/>
  <c r="G681" i="4"/>
  <c r="E698" i="10" s="1"/>
  <c r="J681" i="4"/>
  <c r="K681" i="4"/>
  <c r="L681" i="4"/>
  <c r="M681" i="4"/>
  <c r="I681" i="4" a="1"/>
  <c r="I681" i="4" s="1"/>
  <c r="H681" i="4" a="1"/>
  <c r="H681" i="4" s="1"/>
  <c r="E680" i="4"/>
  <c r="C697" i="10" s="1"/>
  <c r="Q680" i="4"/>
  <c r="T680" i="4" a="1"/>
  <c r="T680" i="4" s="1"/>
  <c r="S680" i="4" a="1"/>
  <c r="S680" i="4" s="1"/>
  <c r="R680" i="4" a="1"/>
  <c r="R680" i="4" s="1"/>
  <c r="U680" i="4" a="1"/>
  <c r="U680" i="4" s="1"/>
  <c r="C681" i="4"/>
  <c r="B681" i="4"/>
  <c r="V681" i="4" s="1" a="1"/>
  <c r="V681" i="4" s="1"/>
  <c r="W681" i="4"/>
  <c r="A682" i="4"/>
  <c r="K694" i="10"/>
  <c r="B696" i="10"/>
  <c r="L693" i="10"/>
  <c r="X677" i="4"/>
  <c r="AJ678" i="4"/>
  <c r="H696" i="10"/>
  <c r="B697" i="10"/>
  <c r="P682" i="4" l="1" a="1"/>
  <c r="P682" i="4" s="1"/>
  <c r="O682" i="4" a="1"/>
  <c r="O682" i="4" s="1"/>
  <c r="AG681" i="4"/>
  <c r="Y680" i="4"/>
  <c r="F697" i="10" s="1"/>
  <c r="AH682" i="4" a="1"/>
  <c r="AH682" i="4" s="1"/>
  <c r="AE682" i="4"/>
  <c r="AD682" i="4"/>
  <c r="AB682" i="4"/>
  <c r="AI682" i="4"/>
  <c r="AC682" i="4"/>
  <c r="AA682" i="4" a="1"/>
  <c r="AA682" i="4" s="1"/>
  <c r="Z682" i="4" a="1"/>
  <c r="Z682" i="4" s="1"/>
  <c r="AF682" i="4" a="1"/>
  <c r="AF682" i="4" s="1"/>
  <c r="F681" i="4" a="1"/>
  <c r="F681" i="4" s="1"/>
  <c r="D698" i="10" s="1"/>
  <c r="N682" i="4" a="1"/>
  <c r="N682" i="4" s="1"/>
  <c r="G682" i="4"/>
  <c r="E699" i="10" s="1"/>
  <c r="J682" i="4"/>
  <c r="K682" i="4"/>
  <c r="M682" i="4"/>
  <c r="L682" i="4"/>
  <c r="H682" i="4" a="1"/>
  <c r="H682" i="4" s="1"/>
  <c r="I682" i="4" a="1"/>
  <c r="I682" i="4" s="1"/>
  <c r="E681" i="4"/>
  <c r="C698" i="10" s="1"/>
  <c r="Q681" i="4"/>
  <c r="T681" i="4" a="1"/>
  <c r="T681" i="4" s="1"/>
  <c r="R681" i="4" a="1"/>
  <c r="R681" i="4" s="1"/>
  <c r="S681" i="4" a="1"/>
  <c r="S681" i="4" s="1"/>
  <c r="U681" i="4" a="1"/>
  <c r="U681" i="4" s="1"/>
  <c r="C682" i="4"/>
  <c r="B682" i="4"/>
  <c r="V682" i="4" s="1" a="1"/>
  <c r="V682" i="4" s="1"/>
  <c r="W682" i="4"/>
  <c r="A683" i="4"/>
  <c r="G695" i="10"/>
  <c r="K695" i="10" s="1"/>
  <c r="L694" i="10"/>
  <c r="X678" i="4"/>
  <c r="AJ679" i="4"/>
  <c r="G696" i="10" s="1"/>
  <c r="H697" i="10"/>
  <c r="P683" i="4" l="1" a="1"/>
  <c r="P683" i="4" s="1"/>
  <c r="O683" i="4" a="1"/>
  <c r="O683" i="4" s="1"/>
  <c r="AG682" i="4"/>
  <c r="Y681" i="4"/>
  <c r="F698" i="10" s="1"/>
  <c r="AH683" i="4" a="1"/>
  <c r="AH683" i="4" s="1"/>
  <c r="AI683" i="4"/>
  <c r="AF683" i="4" a="1"/>
  <c r="AF683" i="4" s="1"/>
  <c r="AD683" i="4"/>
  <c r="Z683" i="4" a="1"/>
  <c r="Z683" i="4" s="1"/>
  <c r="AE683" i="4"/>
  <c r="AC683" i="4"/>
  <c r="AB683" i="4"/>
  <c r="AA683" i="4" a="1"/>
  <c r="AA683" i="4" s="1"/>
  <c r="F682" i="4" a="1"/>
  <c r="F682" i="4" s="1"/>
  <c r="D699" i="10" s="1"/>
  <c r="N683" i="4" a="1"/>
  <c r="N683" i="4" s="1"/>
  <c r="G683" i="4"/>
  <c r="E700" i="10" s="1"/>
  <c r="K683" i="4"/>
  <c r="J683" i="4"/>
  <c r="M683" i="4"/>
  <c r="L683" i="4"/>
  <c r="I683" i="4" a="1"/>
  <c r="I683" i="4" s="1"/>
  <c r="H683" i="4" a="1"/>
  <c r="H683" i="4" s="1"/>
  <c r="E682" i="4"/>
  <c r="C699" i="10" s="1"/>
  <c r="Q682" i="4"/>
  <c r="T682" i="4" a="1"/>
  <c r="T682" i="4" s="1"/>
  <c r="S682" i="4" a="1"/>
  <c r="S682" i="4" s="1"/>
  <c r="R682" i="4" a="1"/>
  <c r="R682" i="4" s="1"/>
  <c r="U682" i="4" a="1"/>
  <c r="U682" i="4" s="1"/>
  <c r="C683" i="4"/>
  <c r="B683" i="4"/>
  <c r="V683" i="4" s="1" a="1"/>
  <c r="V683" i="4" s="1"/>
  <c r="W683" i="4"/>
  <c r="A684" i="4"/>
  <c r="K696" i="10"/>
  <c r="B698" i="10"/>
  <c r="L695" i="10"/>
  <c r="X679" i="4"/>
  <c r="AJ680" i="4"/>
  <c r="H698" i="10"/>
  <c r="P684" i="4" l="1" a="1"/>
  <c r="P684" i="4" s="1"/>
  <c r="O684" i="4" a="1"/>
  <c r="O684" i="4" s="1"/>
  <c r="AG683" i="4"/>
  <c r="Y682" i="4"/>
  <c r="F699" i="10" s="1"/>
  <c r="AH684" i="4" a="1"/>
  <c r="AH684" i="4" s="1"/>
  <c r="AD684" i="4"/>
  <c r="AC684" i="4"/>
  <c r="AB684" i="4"/>
  <c r="AA684" i="4" a="1"/>
  <c r="AA684" i="4" s="1"/>
  <c r="AI684" i="4"/>
  <c r="AF684" i="4" a="1"/>
  <c r="AF684" i="4" s="1"/>
  <c r="AE684" i="4"/>
  <c r="Z684" i="4" a="1"/>
  <c r="Z684" i="4" s="1"/>
  <c r="F683" i="4" a="1"/>
  <c r="F683" i="4" s="1"/>
  <c r="D700" i="10" s="1"/>
  <c r="N684" i="4" a="1"/>
  <c r="N684" i="4" s="1"/>
  <c r="G684" i="4"/>
  <c r="E701" i="10" s="1"/>
  <c r="J684" i="4"/>
  <c r="K684" i="4"/>
  <c r="M684" i="4"/>
  <c r="L684" i="4"/>
  <c r="H684" i="4" a="1"/>
  <c r="H684" i="4" s="1"/>
  <c r="I684" i="4" a="1"/>
  <c r="I684" i="4" s="1"/>
  <c r="E683" i="4"/>
  <c r="C700" i="10" s="1"/>
  <c r="Q683" i="4"/>
  <c r="T683" i="4" a="1"/>
  <c r="T683" i="4" s="1"/>
  <c r="S683" i="4" a="1"/>
  <c r="S683" i="4" s="1"/>
  <c r="R683" i="4" a="1"/>
  <c r="R683" i="4" s="1"/>
  <c r="U683" i="4" a="1"/>
  <c r="U683" i="4" s="1"/>
  <c r="C684" i="4"/>
  <c r="B684" i="4"/>
  <c r="V684" i="4" s="1" a="1"/>
  <c r="V684" i="4" s="1"/>
  <c r="W684" i="4"/>
  <c r="A685" i="4"/>
  <c r="B699" i="10"/>
  <c r="G697" i="10"/>
  <c r="K697" i="10" s="1"/>
  <c r="L696" i="10"/>
  <c r="X680" i="4"/>
  <c r="AJ681" i="4"/>
  <c r="H699" i="10"/>
  <c r="P685" i="4" l="1" a="1"/>
  <c r="P685" i="4" s="1"/>
  <c r="O685" i="4" a="1"/>
  <c r="O685" i="4" s="1"/>
  <c r="AG684" i="4"/>
  <c r="Y683" i="4"/>
  <c r="F700" i="10" s="1"/>
  <c r="AH685" i="4" a="1"/>
  <c r="AH685" i="4" s="1"/>
  <c r="AA685" i="4" a="1"/>
  <c r="AA685" i="4" s="1"/>
  <c r="Z685" i="4" a="1"/>
  <c r="Z685" i="4" s="1"/>
  <c r="AF685" i="4" a="1"/>
  <c r="AF685" i="4" s="1"/>
  <c r="AE685" i="4"/>
  <c r="AD685" i="4"/>
  <c r="AC685" i="4"/>
  <c r="AI685" i="4"/>
  <c r="AB685" i="4"/>
  <c r="F684" i="4" a="1"/>
  <c r="F684" i="4" s="1"/>
  <c r="D701" i="10" s="1"/>
  <c r="N685" i="4" a="1"/>
  <c r="N685" i="4" s="1"/>
  <c r="G685" i="4"/>
  <c r="E702" i="10" s="1"/>
  <c r="K685" i="4"/>
  <c r="M685" i="4"/>
  <c r="J685" i="4"/>
  <c r="I685" i="4" a="1"/>
  <c r="I685" i="4" s="1"/>
  <c r="H685" i="4" a="1"/>
  <c r="H685" i="4" s="1"/>
  <c r="L685" i="4"/>
  <c r="E684" i="4"/>
  <c r="C701" i="10" s="1"/>
  <c r="T684" i="4" a="1"/>
  <c r="T684" i="4" s="1"/>
  <c r="Q684" i="4"/>
  <c r="S684" i="4" a="1"/>
  <c r="S684" i="4" s="1"/>
  <c r="R684" i="4" a="1"/>
  <c r="R684" i="4" s="1"/>
  <c r="U684" i="4" a="1"/>
  <c r="U684" i="4" s="1"/>
  <c r="C685" i="4"/>
  <c r="B685" i="4"/>
  <c r="V685" i="4" s="1" a="1"/>
  <c r="V685" i="4" s="1"/>
  <c r="W685" i="4"/>
  <c r="A686" i="4"/>
  <c r="B700" i="10"/>
  <c r="G698" i="10"/>
  <c r="K698" i="10" s="1"/>
  <c r="L697" i="10"/>
  <c r="X681" i="4"/>
  <c r="AJ682" i="4"/>
  <c r="G699" i="10" s="1"/>
  <c r="H700" i="10"/>
  <c r="P686" i="4" l="1" a="1"/>
  <c r="P686" i="4" s="1"/>
  <c r="O686" i="4" a="1"/>
  <c r="O686" i="4" s="1"/>
  <c r="AG685" i="4"/>
  <c r="Y684" i="4"/>
  <c r="F701" i="10" s="1"/>
  <c r="AH686" i="4" a="1"/>
  <c r="AH686" i="4" s="1"/>
  <c r="AD686" i="4"/>
  <c r="AC686" i="4"/>
  <c r="AA686" i="4" a="1"/>
  <c r="AA686" i="4" s="1"/>
  <c r="AI686" i="4"/>
  <c r="AF686" i="4" a="1"/>
  <c r="AF686" i="4" s="1"/>
  <c r="AE686" i="4"/>
  <c r="AB686" i="4"/>
  <c r="Z686" i="4" a="1"/>
  <c r="Z686" i="4" s="1"/>
  <c r="F685" i="4" a="1"/>
  <c r="F685" i="4" s="1"/>
  <c r="D702" i="10" s="1"/>
  <c r="N686" i="4" a="1"/>
  <c r="N686" i="4" s="1"/>
  <c r="G686" i="4"/>
  <c r="E703" i="10" s="1"/>
  <c r="K686" i="4"/>
  <c r="J686" i="4"/>
  <c r="L686" i="4"/>
  <c r="M686" i="4"/>
  <c r="I686" i="4" a="1"/>
  <c r="I686" i="4" s="1"/>
  <c r="H686" i="4" a="1"/>
  <c r="H686" i="4" s="1"/>
  <c r="E685" i="4"/>
  <c r="C702" i="10" s="1"/>
  <c r="Q685" i="4"/>
  <c r="T685" i="4" a="1"/>
  <c r="T685" i="4" s="1"/>
  <c r="S685" i="4" a="1"/>
  <c r="S685" i="4" s="1"/>
  <c r="R685" i="4" a="1"/>
  <c r="R685" i="4" s="1"/>
  <c r="U685" i="4" a="1"/>
  <c r="U685" i="4" s="1"/>
  <c r="C686" i="4"/>
  <c r="B686" i="4"/>
  <c r="V686" i="4" s="1" a="1"/>
  <c r="V686" i="4" s="1"/>
  <c r="W686" i="4"/>
  <c r="A687" i="4"/>
  <c r="K699" i="10"/>
  <c r="B701" i="10"/>
  <c r="L698" i="10"/>
  <c r="X682" i="4"/>
  <c r="AJ683" i="4"/>
  <c r="H701" i="10"/>
  <c r="P687" i="4" l="1" a="1"/>
  <c r="P687" i="4" s="1"/>
  <c r="O687" i="4" a="1"/>
  <c r="O687" i="4" s="1"/>
  <c r="AG686" i="4"/>
  <c r="Y685" i="4"/>
  <c r="F702" i="10" s="1"/>
  <c r="AH687" i="4" a="1"/>
  <c r="AH687" i="4" s="1"/>
  <c r="AI687" i="4"/>
  <c r="AE687" i="4"/>
  <c r="AA687" i="4" a="1"/>
  <c r="AA687" i="4" s="1"/>
  <c r="Z687" i="4" a="1"/>
  <c r="Z687" i="4" s="1"/>
  <c r="AF687" i="4" a="1"/>
  <c r="AF687" i="4" s="1"/>
  <c r="AB687" i="4"/>
  <c r="AD687" i="4"/>
  <c r="AC687" i="4"/>
  <c r="F686" i="4" a="1"/>
  <c r="F686" i="4" s="1"/>
  <c r="D703" i="10" s="1"/>
  <c r="N687" i="4" a="1"/>
  <c r="N687" i="4" s="1"/>
  <c r="G687" i="4"/>
  <c r="E704" i="10" s="1"/>
  <c r="K687" i="4"/>
  <c r="J687" i="4"/>
  <c r="M687" i="4"/>
  <c r="L687" i="4"/>
  <c r="H687" i="4" a="1"/>
  <c r="H687" i="4" s="1"/>
  <c r="I687" i="4" a="1"/>
  <c r="I687" i="4" s="1"/>
  <c r="E686" i="4"/>
  <c r="C703" i="10" s="1"/>
  <c r="Q686" i="4"/>
  <c r="T686" i="4" a="1"/>
  <c r="T686" i="4" s="1"/>
  <c r="S686" i="4" a="1"/>
  <c r="S686" i="4" s="1"/>
  <c r="R686" i="4" a="1"/>
  <c r="R686" i="4" s="1"/>
  <c r="U686" i="4" a="1"/>
  <c r="U686" i="4" s="1"/>
  <c r="C687" i="4"/>
  <c r="B687" i="4"/>
  <c r="V687" i="4" s="1" a="1"/>
  <c r="V687" i="4" s="1"/>
  <c r="W687" i="4"/>
  <c r="A688" i="4"/>
  <c r="B702" i="10"/>
  <c r="G700" i="10"/>
  <c r="K700" i="10" s="1"/>
  <c r="L699" i="10"/>
  <c r="X683" i="4"/>
  <c r="AJ684" i="4"/>
  <c r="G701" i="10" s="1"/>
  <c r="H702" i="10"/>
  <c r="P688" i="4" l="1" a="1"/>
  <c r="P688" i="4" s="1"/>
  <c r="O688" i="4" a="1"/>
  <c r="O688" i="4" s="1"/>
  <c r="AG687" i="4"/>
  <c r="Y686" i="4"/>
  <c r="F703" i="10" s="1"/>
  <c r="AH688" i="4" a="1"/>
  <c r="AH688" i="4" s="1"/>
  <c r="Z688" i="4" a="1"/>
  <c r="Z688" i="4" s="1"/>
  <c r="AE688" i="4"/>
  <c r="AD688" i="4"/>
  <c r="AC688" i="4"/>
  <c r="AB688" i="4"/>
  <c r="AI688" i="4"/>
  <c r="AF688" i="4" a="1"/>
  <c r="AF688" i="4" s="1"/>
  <c r="AA688" i="4" a="1"/>
  <c r="AA688" i="4" s="1"/>
  <c r="F687" i="4" a="1"/>
  <c r="F687" i="4" s="1"/>
  <c r="D704" i="10" s="1"/>
  <c r="N688" i="4" a="1"/>
  <c r="N688" i="4" s="1"/>
  <c r="G688" i="4"/>
  <c r="E705" i="10" s="1"/>
  <c r="J688" i="4"/>
  <c r="K688" i="4"/>
  <c r="L688" i="4"/>
  <c r="M688" i="4"/>
  <c r="I688" i="4" a="1"/>
  <c r="I688" i="4" s="1"/>
  <c r="H688" i="4" a="1"/>
  <c r="H688" i="4" s="1"/>
  <c r="E687" i="4"/>
  <c r="C704" i="10" s="1"/>
  <c r="Q687" i="4"/>
  <c r="S687" i="4" a="1"/>
  <c r="S687" i="4" s="1"/>
  <c r="T687" i="4" a="1"/>
  <c r="T687" i="4" s="1"/>
  <c r="R687" i="4" a="1"/>
  <c r="R687" i="4" s="1"/>
  <c r="U687" i="4" a="1"/>
  <c r="U687" i="4" s="1"/>
  <c r="C688" i="4"/>
  <c r="B688" i="4"/>
  <c r="V688" i="4" s="1" a="1"/>
  <c r="V688" i="4" s="1"/>
  <c r="W688" i="4"/>
  <c r="A689" i="4"/>
  <c r="K701" i="10"/>
  <c r="B703" i="10"/>
  <c r="L700" i="10"/>
  <c r="X684" i="4"/>
  <c r="AJ685" i="4"/>
  <c r="H703" i="10"/>
  <c r="P689" i="4" l="1" a="1"/>
  <c r="P689" i="4" s="1"/>
  <c r="O689" i="4" a="1"/>
  <c r="O689" i="4" s="1"/>
  <c r="AG688" i="4"/>
  <c r="Y687" i="4"/>
  <c r="F704" i="10" s="1"/>
  <c r="AH689" i="4" a="1"/>
  <c r="AH689" i="4" s="1"/>
  <c r="AD689" i="4"/>
  <c r="AC689" i="4"/>
  <c r="AA689" i="4" a="1"/>
  <c r="AA689" i="4" s="1"/>
  <c r="AI689" i="4"/>
  <c r="AF689" i="4" a="1"/>
  <c r="AF689" i="4" s="1"/>
  <c r="Z689" i="4" a="1"/>
  <c r="Z689" i="4" s="1"/>
  <c r="AE689" i="4"/>
  <c r="AB689" i="4"/>
  <c r="F688" i="4" a="1"/>
  <c r="F688" i="4" s="1"/>
  <c r="D705" i="10" s="1"/>
  <c r="N689" i="4" a="1"/>
  <c r="N689" i="4" s="1"/>
  <c r="G689" i="4"/>
  <c r="E706" i="10" s="1"/>
  <c r="J689" i="4"/>
  <c r="K689" i="4"/>
  <c r="L689" i="4"/>
  <c r="M689" i="4"/>
  <c r="I689" i="4" a="1"/>
  <c r="I689" i="4" s="1"/>
  <c r="H689" i="4" a="1"/>
  <c r="H689" i="4" s="1"/>
  <c r="E688" i="4"/>
  <c r="C705" i="10" s="1"/>
  <c r="Q688" i="4"/>
  <c r="T688" i="4" a="1"/>
  <c r="T688" i="4" s="1"/>
  <c r="S688" i="4" a="1"/>
  <c r="S688" i="4" s="1"/>
  <c r="R688" i="4" a="1"/>
  <c r="R688" i="4" s="1"/>
  <c r="U688" i="4" a="1"/>
  <c r="U688" i="4" s="1"/>
  <c r="C689" i="4"/>
  <c r="B689" i="4"/>
  <c r="V689" i="4" s="1" a="1"/>
  <c r="V689" i="4" s="1"/>
  <c r="W689" i="4"/>
  <c r="A690" i="4"/>
  <c r="B704" i="10"/>
  <c r="G702" i="10"/>
  <c r="K702" i="10" s="1"/>
  <c r="X685" i="4"/>
  <c r="L701" i="10"/>
  <c r="AJ686" i="4"/>
  <c r="G703" i="10" s="1"/>
  <c r="H704" i="10"/>
  <c r="P690" i="4" l="1" a="1"/>
  <c r="P690" i="4" s="1"/>
  <c r="O690" i="4" a="1"/>
  <c r="O690" i="4" s="1"/>
  <c r="AG689" i="4"/>
  <c r="Y688" i="4"/>
  <c r="F705" i="10" s="1"/>
  <c r="AH690" i="4" a="1"/>
  <c r="AH690" i="4" s="1"/>
  <c r="AI690" i="4"/>
  <c r="AE690" i="4"/>
  <c r="AA690" i="4" a="1"/>
  <c r="AA690" i="4" s="1"/>
  <c r="Z690" i="4" a="1"/>
  <c r="Z690" i="4" s="1"/>
  <c r="AD690" i="4"/>
  <c r="AC690" i="4"/>
  <c r="AB690" i="4"/>
  <c r="AF690" i="4" a="1"/>
  <c r="AF690" i="4" s="1"/>
  <c r="F689" i="4" a="1"/>
  <c r="F689" i="4" s="1"/>
  <c r="D706" i="10" s="1"/>
  <c r="N690" i="4" a="1"/>
  <c r="N690" i="4" s="1"/>
  <c r="G690" i="4"/>
  <c r="E707" i="10" s="1"/>
  <c r="K690" i="4"/>
  <c r="J690" i="4"/>
  <c r="L690" i="4"/>
  <c r="M690" i="4"/>
  <c r="H690" i="4" a="1"/>
  <c r="H690" i="4" s="1"/>
  <c r="I690" i="4" a="1"/>
  <c r="I690" i="4" s="1"/>
  <c r="E689" i="4"/>
  <c r="C706" i="10" s="1"/>
  <c r="Q689" i="4"/>
  <c r="T689" i="4" a="1"/>
  <c r="T689" i="4" s="1"/>
  <c r="S689" i="4" a="1"/>
  <c r="S689" i="4" s="1"/>
  <c r="R689" i="4" a="1"/>
  <c r="R689" i="4" s="1"/>
  <c r="U689" i="4" a="1"/>
  <c r="U689" i="4" s="1"/>
  <c r="C690" i="4"/>
  <c r="B690" i="4"/>
  <c r="V690" i="4" s="1" a="1"/>
  <c r="V690" i="4" s="1"/>
  <c r="W690" i="4"/>
  <c r="A691" i="4"/>
  <c r="K703" i="10"/>
  <c r="B705" i="10"/>
  <c r="L702" i="10"/>
  <c r="X686" i="4"/>
  <c r="AJ687" i="4"/>
  <c r="H705" i="10"/>
  <c r="B706" i="10"/>
  <c r="P691" i="4" l="1" a="1"/>
  <c r="P691" i="4" s="1"/>
  <c r="O691" i="4" a="1"/>
  <c r="O691" i="4" s="1"/>
  <c r="AG690" i="4"/>
  <c r="Y689" i="4"/>
  <c r="F706" i="10" s="1"/>
  <c r="AH691" i="4" a="1"/>
  <c r="AH691" i="4" s="1"/>
  <c r="Z691" i="4" a="1"/>
  <c r="Z691" i="4" s="1"/>
  <c r="AE691" i="4"/>
  <c r="AD691" i="4"/>
  <c r="AC691" i="4"/>
  <c r="AB691" i="4"/>
  <c r="AI691" i="4"/>
  <c r="AF691" i="4" a="1"/>
  <c r="AF691" i="4" s="1"/>
  <c r="AA691" i="4" a="1"/>
  <c r="AA691" i="4" s="1"/>
  <c r="F690" i="4" a="1"/>
  <c r="F690" i="4" s="1"/>
  <c r="D707" i="10" s="1"/>
  <c r="N691" i="4" a="1"/>
  <c r="N691" i="4" s="1"/>
  <c r="G691" i="4"/>
  <c r="E708" i="10" s="1"/>
  <c r="K691" i="4"/>
  <c r="J691" i="4"/>
  <c r="L691" i="4"/>
  <c r="M691" i="4"/>
  <c r="I691" i="4" a="1"/>
  <c r="I691" i="4" s="1"/>
  <c r="H691" i="4" a="1"/>
  <c r="H691" i="4" s="1"/>
  <c r="E690" i="4"/>
  <c r="C707" i="10" s="1"/>
  <c r="Q690" i="4"/>
  <c r="T690" i="4" a="1"/>
  <c r="T690" i="4" s="1"/>
  <c r="S690" i="4" a="1"/>
  <c r="S690" i="4" s="1"/>
  <c r="R690" i="4" a="1"/>
  <c r="R690" i="4" s="1"/>
  <c r="U690" i="4" a="1"/>
  <c r="U690" i="4" s="1"/>
  <c r="C691" i="4"/>
  <c r="B691" i="4"/>
  <c r="V691" i="4" s="1" a="1"/>
  <c r="V691" i="4" s="1"/>
  <c r="W691" i="4"/>
  <c r="A692" i="4"/>
  <c r="G704" i="10"/>
  <c r="K704" i="10" s="1"/>
  <c r="L703" i="10"/>
  <c r="X687" i="4"/>
  <c r="AJ688" i="4"/>
  <c r="H706" i="10"/>
  <c r="P692" i="4" l="1" a="1"/>
  <c r="P692" i="4" s="1"/>
  <c r="O692" i="4" a="1"/>
  <c r="O692" i="4" s="1"/>
  <c r="AG691" i="4"/>
  <c r="Y690" i="4"/>
  <c r="F707" i="10" s="1"/>
  <c r="AH692" i="4" a="1"/>
  <c r="AH692" i="4" s="1"/>
  <c r="AD692" i="4"/>
  <c r="AC692" i="4"/>
  <c r="AA692" i="4" a="1"/>
  <c r="AA692" i="4" s="1"/>
  <c r="AI692" i="4"/>
  <c r="AF692" i="4" a="1"/>
  <c r="AF692" i="4" s="1"/>
  <c r="AE692" i="4"/>
  <c r="AB692" i="4"/>
  <c r="Z692" i="4" a="1"/>
  <c r="Z692" i="4" s="1"/>
  <c r="F691" i="4" a="1"/>
  <c r="F691" i="4" s="1"/>
  <c r="D708" i="10" s="1"/>
  <c r="N692" i="4" a="1"/>
  <c r="N692" i="4" s="1"/>
  <c r="J692" i="4"/>
  <c r="G692" i="4"/>
  <c r="E709" i="10" s="1"/>
  <c r="K692" i="4"/>
  <c r="L692" i="4"/>
  <c r="M692" i="4"/>
  <c r="I692" i="4" a="1"/>
  <c r="I692" i="4" s="1"/>
  <c r="H692" i="4" a="1"/>
  <c r="H692" i="4" s="1"/>
  <c r="E691" i="4"/>
  <c r="C708" i="10" s="1"/>
  <c r="Q691" i="4"/>
  <c r="T691" i="4" a="1"/>
  <c r="T691" i="4" s="1"/>
  <c r="S691" i="4" a="1"/>
  <c r="S691" i="4" s="1"/>
  <c r="R691" i="4" a="1"/>
  <c r="R691" i="4" s="1"/>
  <c r="U691" i="4" a="1"/>
  <c r="U691" i="4" s="1"/>
  <c r="C692" i="4"/>
  <c r="B692" i="4"/>
  <c r="V692" i="4" s="1" a="1"/>
  <c r="V692" i="4" s="1"/>
  <c r="W692" i="4"/>
  <c r="A693" i="4"/>
  <c r="B707" i="10"/>
  <c r="G705" i="10"/>
  <c r="K705" i="10" s="1"/>
  <c r="L704" i="10"/>
  <c r="X688" i="4"/>
  <c r="AJ689" i="4"/>
  <c r="G706" i="10" s="1"/>
  <c r="H707" i="10"/>
  <c r="P693" i="4" l="1" a="1"/>
  <c r="P693" i="4" s="1"/>
  <c r="O693" i="4" a="1"/>
  <c r="O693" i="4" s="1"/>
  <c r="AG692" i="4"/>
  <c r="Y691" i="4"/>
  <c r="F708" i="10" s="1"/>
  <c r="AH693" i="4" a="1"/>
  <c r="AH693" i="4" s="1"/>
  <c r="AI693" i="4"/>
  <c r="AE693" i="4"/>
  <c r="AA693" i="4" a="1"/>
  <c r="AA693" i="4" s="1"/>
  <c r="Z693" i="4" a="1"/>
  <c r="Z693" i="4" s="1"/>
  <c r="AF693" i="4" a="1"/>
  <c r="AF693" i="4" s="1"/>
  <c r="AD693" i="4"/>
  <c r="AB693" i="4"/>
  <c r="AC693" i="4"/>
  <c r="F692" i="4" a="1"/>
  <c r="F692" i="4" s="1"/>
  <c r="D709" i="10" s="1"/>
  <c r="N693" i="4" a="1"/>
  <c r="N693" i="4" s="1"/>
  <c r="G693" i="4"/>
  <c r="E710" i="10" s="1"/>
  <c r="J693" i="4"/>
  <c r="K693" i="4"/>
  <c r="L693" i="4"/>
  <c r="M693" i="4"/>
  <c r="H693" i="4" a="1"/>
  <c r="H693" i="4" s="1"/>
  <c r="I693" i="4" a="1"/>
  <c r="I693" i="4" s="1"/>
  <c r="E692" i="4"/>
  <c r="C709" i="10" s="1"/>
  <c r="Q692" i="4"/>
  <c r="T692" i="4" a="1"/>
  <c r="T692" i="4" s="1"/>
  <c r="S692" i="4" a="1"/>
  <c r="S692" i="4" s="1"/>
  <c r="R692" i="4" a="1"/>
  <c r="R692" i="4" s="1"/>
  <c r="U692" i="4" a="1"/>
  <c r="U692" i="4" s="1"/>
  <c r="C693" i="4"/>
  <c r="B693" i="4"/>
  <c r="V693" i="4" s="1" a="1"/>
  <c r="V693" i="4" s="1"/>
  <c r="W693" i="4"/>
  <c r="A694" i="4"/>
  <c r="K706" i="10"/>
  <c r="B708" i="10"/>
  <c r="L705" i="10"/>
  <c r="X689" i="4"/>
  <c r="AJ690" i="4"/>
  <c r="H708" i="10"/>
  <c r="B709" i="10"/>
  <c r="P694" i="4" l="1" a="1"/>
  <c r="P694" i="4" s="1"/>
  <c r="O694" i="4" a="1"/>
  <c r="O694" i="4" s="1"/>
  <c r="AG693" i="4"/>
  <c r="Y692" i="4"/>
  <c r="F709" i="10" s="1"/>
  <c r="AH694" i="4" a="1"/>
  <c r="AH694" i="4" s="1"/>
  <c r="Z694" i="4" a="1"/>
  <c r="Z694" i="4" s="1"/>
  <c r="AI694" i="4"/>
  <c r="AD694" i="4"/>
  <c r="AC694" i="4"/>
  <c r="AB694" i="4"/>
  <c r="AA694" i="4" a="1"/>
  <c r="AA694" i="4" s="1"/>
  <c r="AF694" i="4" a="1"/>
  <c r="AF694" i="4" s="1"/>
  <c r="AE694" i="4"/>
  <c r="F693" i="4" a="1"/>
  <c r="F693" i="4" s="1"/>
  <c r="D710" i="10" s="1"/>
  <c r="N694" i="4" a="1"/>
  <c r="N694" i="4" s="1"/>
  <c r="J694" i="4"/>
  <c r="G694" i="4"/>
  <c r="E711" i="10" s="1"/>
  <c r="K694" i="4"/>
  <c r="L694" i="4"/>
  <c r="M694" i="4"/>
  <c r="I694" i="4" a="1"/>
  <c r="I694" i="4" s="1"/>
  <c r="H694" i="4" a="1"/>
  <c r="H694" i="4" s="1"/>
  <c r="E693" i="4"/>
  <c r="C710" i="10" s="1"/>
  <c r="Q693" i="4"/>
  <c r="T693" i="4" a="1"/>
  <c r="T693" i="4" s="1"/>
  <c r="S693" i="4" a="1"/>
  <c r="S693" i="4" s="1"/>
  <c r="R693" i="4" a="1"/>
  <c r="R693" i="4" s="1"/>
  <c r="U693" i="4" a="1"/>
  <c r="U693" i="4" s="1"/>
  <c r="C694" i="4"/>
  <c r="B694" i="4"/>
  <c r="V694" i="4" s="1" a="1"/>
  <c r="V694" i="4" s="1"/>
  <c r="W694" i="4"/>
  <c r="A695" i="4"/>
  <c r="G707" i="10"/>
  <c r="K707" i="10" s="1"/>
  <c r="L706" i="10"/>
  <c r="X690" i="4"/>
  <c r="AJ691" i="4"/>
  <c r="G708" i="10" s="1"/>
  <c r="H709" i="10"/>
  <c r="P695" i="4" l="1" a="1"/>
  <c r="P695" i="4" s="1"/>
  <c r="O695" i="4" a="1"/>
  <c r="O695" i="4" s="1"/>
  <c r="AG694" i="4"/>
  <c r="Y693" i="4"/>
  <c r="F710" i="10" s="1"/>
  <c r="AH695" i="4" a="1"/>
  <c r="AH695" i="4" s="1"/>
  <c r="AA695" i="4" a="1"/>
  <c r="AA695" i="4" s="1"/>
  <c r="AF695" i="4" a="1"/>
  <c r="AF695" i="4" s="1"/>
  <c r="AE695" i="4"/>
  <c r="AD695" i="4"/>
  <c r="AC695" i="4"/>
  <c r="AI695" i="4"/>
  <c r="AB695" i="4"/>
  <c r="Z695" i="4" a="1"/>
  <c r="Z695" i="4" s="1"/>
  <c r="F694" i="4" a="1"/>
  <c r="F694" i="4" s="1"/>
  <c r="D711" i="10" s="1"/>
  <c r="N695" i="4" a="1"/>
  <c r="N695" i="4" s="1"/>
  <c r="G695" i="4"/>
  <c r="E712" i="10" s="1"/>
  <c r="J695" i="4"/>
  <c r="K695" i="4"/>
  <c r="M695" i="4"/>
  <c r="L695" i="4"/>
  <c r="I695" i="4" a="1"/>
  <c r="I695" i="4" s="1"/>
  <c r="H695" i="4" a="1"/>
  <c r="H695" i="4" s="1"/>
  <c r="E694" i="4"/>
  <c r="C711" i="10" s="1"/>
  <c r="Q694" i="4"/>
  <c r="T694" i="4" a="1"/>
  <c r="T694" i="4" s="1"/>
  <c r="S694" i="4" a="1"/>
  <c r="S694" i="4" s="1"/>
  <c r="R694" i="4" a="1"/>
  <c r="R694" i="4" s="1"/>
  <c r="U694" i="4" a="1"/>
  <c r="U694" i="4" s="1"/>
  <c r="C695" i="4"/>
  <c r="B695" i="4"/>
  <c r="V695" i="4" s="1" a="1"/>
  <c r="V695" i="4" s="1"/>
  <c r="W695" i="4"/>
  <c r="A696" i="4"/>
  <c r="K708" i="10"/>
  <c r="B710" i="10"/>
  <c r="L707" i="10"/>
  <c r="X691" i="4"/>
  <c r="AJ692" i="4"/>
  <c r="H710" i="10"/>
  <c r="P696" i="4" l="1" a="1"/>
  <c r="P696" i="4" s="1"/>
  <c r="O696" i="4" a="1"/>
  <c r="O696" i="4" s="1"/>
  <c r="AG695" i="4"/>
  <c r="Y694" i="4"/>
  <c r="F711" i="10" s="1"/>
  <c r="AH696" i="4" a="1"/>
  <c r="AH696" i="4" s="1"/>
  <c r="AE696" i="4"/>
  <c r="AD696" i="4"/>
  <c r="AB696" i="4"/>
  <c r="AI696" i="4"/>
  <c r="Z696" i="4" a="1"/>
  <c r="Z696" i="4" s="1"/>
  <c r="AF696" i="4" a="1"/>
  <c r="AF696" i="4" s="1"/>
  <c r="AC696" i="4"/>
  <c r="AA696" i="4" a="1"/>
  <c r="AA696" i="4" s="1"/>
  <c r="F695" i="4" a="1"/>
  <c r="F695" i="4" s="1"/>
  <c r="D712" i="10" s="1"/>
  <c r="N696" i="4" a="1"/>
  <c r="N696" i="4" s="1"/>
  <c r="G696" i="4"/>
  <c r="E713" i="10" s="1"/>
  <c r="J696" i="4"/>
  <c r="K696" i="4"/>
  <c r="M696" i="4"/>
  <c r="L696" i="4"/>
  <c r="H696" i="4" a="1"/>
  <c r="H696" i="4" s="1"/>
  <c r="I696" i="4" a="1"/>
  <c r="I696" i="4" s="1"/>
  <c r="E695" i="4"/>
  <c r="C712" i="10" s="1"/>
  <c r="Q695" i="4"/>
  <c r="T695" i="4" a="1"/>
  <c r="T695" i="4" s="1"/>
  <c r="S695" i="4" a="1"/>
  <c r="S695" i="4" s="1"/>
  <c r="R695" i="4" a="1"/>
  <c r="R695" i="4" s="1"/>
  <c r="U695" i="4" a="1"/>
  <c r="U695" i="4" s="1"/>
  <c r="C696" i="4"/>
  <c r="B696" i="4"/>
  <c r="V696" i="4" s="1" a="1"/>
  <c r="V696" i="4" s="1"/>
  <c r="W696" i="4"/>
  <c r="A697" i="4"/>
  <c r="B711" i="10"/>
  <c r="G709" i="10"/>
  <c r="K709" i="10" s="1"/>
  <c r="L708" i="10"/>
  <c r="X692" i="4"/>
  <c r="AJ693" i="4"/>
  <c r="G710" i="10" s="1"/>
  <c r="H711" i="10"/>
  <c r="P697" i="4" l="1" a="1"/>
  <c r="P697" i="4" s="1"/>
  <c r="O697" i="4" a="1"/>
  <c r="O697" i="4" s="1"/>
  <c r="AG696" i="4"/>
  <c r="Y695" i="4"/>
  <c r="F712" i="10" s="1"/>
  <c r="AH697" i="4" a="1"/>
  <c r="AH697" i="4" s="1"/>
  <c r="AI697" i="4"/>
  <c r="AF697" i="4" a="1"/>
  <c r="AF697" i="4" s="1"/>
  <c r="AB697" i="4"/>
  <c r="AA697" i="4" a="1"/>
  <c r="AA697" i="4" s="1"/>
  <c r="Z697" i="4" a="1"/>
  <c r="Z697" i="4" s="1"/>
  <c r="AD697" i="4"/>
  <c r="AC697" i="4"/>
  <c r="AE697" i="4"/>
  <c r="F696" i="4" a="1"/>
  <c r="F696" i="4" s="1"/>
  <c r="D713" i="10" s="1"/>
  <c r="N697" i="4" a="1"/>
  <c r="N697" i="4" s="1"/>
  <c r="G697" i="4"/>
  <c r="E714" i="10" s="1"/>
  <c r="J697" i="4"/>
  <c r="M697" i="4"/>
  <c r="L697" i="4"/>
  <c r="K697" i="4"/>
  <c r="I697" i="4" a="1"/>
  <c r="I697" i="4" s="1"/>
  <c r="H697" i="4" a="1"/>
  <c r="H697" i="4" s="1"/>
  <c r="E696" i="4"/>
  <c r="C713" i="10" s="1"/>
  <c r="Q696" i="4"/>
  <c r="T696" i="4" a="1"/>
  <c r="T696" i="4" s="1"/>
  <c r="S696" i="4" a="1"/>
  <c r="S696" i="4" s="1"/>
  <c r="R696" i="4" a="1"/>
  <c r="R696" i="4" s="1"/>
  <c r="U696" i="4" a="1"/>
  <c r="U696" i="4" s="1"/>
  <c r="C697" i="4"/>
  <c r="B697" i="4"/>
  <c r="V697" i="4" s="1" a="1"/>
  <c r="V697" i="4" s="1"/>
  <c r="W697" i="4"/>
  <c r="A698" i="4"/>
  <c r="K710" i="10"/>
  <c r="B712" i="10"/>
  <c r="L709" i="10"/>
  <c r="X693" i="4"/>
  <c r="AJ694" i="4"/>
  <c r="H712" i="10"/>
  <c r="P698" i="4" l="1" a="1"/>
  <c r="P698" i="4" s="1"/>
  <c r="O698" i="4" a="1"/>
  <c r="O698" i="4" s="1"/>
  <c r="AG697" i="4"/>
  <c r="Y696" i="4"/>
  <c r="F713" i="10" s="1"/>
  <c r="AH698" i="4" a="1"/>
  <c r="AH698" i="4" s="1"/>
  <c r="Z698" i="4" a="1"/>
  <c r="Z698" i="4" s="1"/>
  <c r="AE698" i="4"/>
  <c r="AD698" i="4"/>
  <c r="AC698" i="4"/>
  <c r="AB698" i="4"/>
  <c r="AI698" i="4"/>
  <c r="AF698" i="4" a="1"/>
  <c r="AF698" i="4" s="1"/>
  <c r="AA698" i="4" a="1"/>
  <c r="AA698" i="4" s="1"/>
  <c r="F697" i="4" a="1"/>
  <c r="F697" i="4" s="1"/>
  <c r="D714" i="10" s="1"/>
  <c r="N698" i="4" a="1"/>
  <c r="N698" i="4" s="1"/>
  <c r="G698" i="4"/>
  <c r="E715" i="10" s="1"/>
  <c r="J698" i="4"/>
  <c r="L698" i="4"/>
  <c r="M698" i="4"/>
  <c r="K698" i="4"/>
  <c r="H698" i="4" a="1"/>
  <c r="H698" i="4" s="1"/>
  <c r="I698" i="4" a="1"/>
  <c r="I698" i="4" s="1"/>
  <c r="E697" i="4"/>
  <c r="C714" i="10" s="1"/>
  <c r="Q697" i="4"/>
  <c r="S697" i="4" a="1"/>
  <c r="S697" i="4" s="1"/>
  <c r="T697" i="4" a="1"/>
  <c r="T697" i="4" s="1"/>
  <c r="R697" i="4" a="1"/>
  <c r="R697" i="4" s="1"/>
  <c r="U697" i="4" a="1"/>
  <c r="U697" i="4" s="1"/>
  <c r="C698" i="4"/>
  <c r="B698" i="4"/>
  <c r="V698" i="4" s="1" a="1"/>
  <c r="V698" i="4" s="1"/>
  <c r="W698" i="4"/>
  <c r="A699" i="4"/>
  <c r="B713" i="10"/>
  <c r="G711" i="10"/>
  <c r="K711" i="10" s="1"/>
  <c r="L710" i="10"/>
  <c r="X694" i="4"/>
  <c r="AJ695" i="4"/>
  <c r="H713" i="10"/>
  <c r="P699" i="4" l="1" a="1"/>
  <c r="P699" i="4" s="1"/>
  <c r="O699" i="4" a="1"/>
  <c r="O699" i="4" s="1"/>
  <c r="AG698" i="4"/>
  <c r="Y697" i="4"/>
  <c r="F714" i="10" s="1"/>
  <c r="AH699" i="4" a="1"/>
  <c r="AH699" i="4" s="1"/>
  <c r="AD699" i="4"/>
  <c r="AC699" i="4"/>
  <c r="AA699" i="4" a="1"/>
  <c r="AA699" i="4" s="1"/>
  <c r="AI699" i="4"/>
  <c r="AF699" i="4" a="1"/>
  <c r="AF699" i="4" s="1"/>
  <c r="AB699" i="4"/>
  <c r="Z699" i="4" a="1"/>
  <c r="Z699" i="4" s="1"/>
  <c r="AE699" i="4"/>
  <c r="F698" i="4" a="1"/>
  <c r="F698" i="4" s="1"/>
  <c r="D715" i="10" s="1"/>
  <c r="N699" i="4" a="1"/>
  <c r="N699" i="4" s="1"/>
  <c r="G699" i="4"/>
  <c r="E716" i="10" s="1"/>
  <c r="J699" i="4"/>
  <c r="K699" i="4"/>
  <c r="M699" i="4"/>
  <c r="L699" i="4"/>
  <c r="H699" i="4" a="1"/>
  <c r="H699" i="4" s="1"/>
  <c r="I699" i="4" a="1"/>
  <c r="I699" i="4" s="1"/>
  <c r="E698" i="4"/>
  <c r="C715" i="10" s="1"/>
  <c r="Q698" i="4"/>
  <c r="S698" i="4" a="1"/>
  <c r="S698" i="4" s="1"/>
  <c r="T698" i="4" a="1"/>
  <c r="T698" i="4" s="1"/>
  <c r="R698" i="4" a="1"/>
  <c r="R698" i="4" s="1"/>
  <c r="U698" i="4" a="1"/>
  <c r="U698" i="4" s="1"/>
  <c r="C699" i="4"/>
  <c r="B699" i="4"/>
  <c r="V699" i="4" s="1" a="1"/>
  <c r="V699" i="4" s="1"/>
  <c r="W699" i="4"/>
  <c r="A700" i="4"/>
  <c r="B714" i="10"/>
  <c r="G712" i="10"/>
  <c r="K712" i="10" s="1"/>
  <c r="L711" i="10"/>
  <c r="X695" i="4"/>
  <c r="AJ696" i="4"/>
  <c r="G713" i="10" s="1"/>
  <c r="H714" i="10"/>
  <c r="P700" i="4" l="1" a="1"/>
  <c r="P700" i="4" s="1"/>
  <c r="O700" i="4" a="1"/>
  <c r="O700" i="4" s="1"/>
  <c r="AG699" i="4"/>
  <c r="Y698" i="4"/>
  <c r="F715" i="10" s="1"/>
  <c r="AH700" i="4" a="1"/>
  <c r="AH700" i="4" s="1"/>
  <c r="AF700" i="4" a="1"/>
  <c r="AF700" i="4" s="1"/>
  <c r="AE700" i="4"/>
  <c r="AC700" i="4"/>
  <c r="Z700" i="4" a="1"/>
  <c r="Z700" i="4" s="1"/>
  <c r="AI700" i="4"/>
  <c r="AD700" i="4"/>
  <c r="AB700" i="4"/>
  <c r="AA700" i="4" a="1"/>
  <c r="AA700" i="4" s="1"/>
  <c r="F699" i="4" a="1"/>
  <c r="F699" i="4" s="1"/>
  <c r="D716" i="10" s="1"/>
  <c r="N700" i="4" a="1"/>
  <c r="N700" i="4" s="1"/>
  <c r="G700" i="4"/>
  <c r="E717" i="10" s="1"/>
  <c r="J700" i="4"/>
  <c r="K700" i="4"/>
  <c r="M700" i="4"/>
  <c r="L700" i="4"/>
  <c r="I700" i="4" a="1"/>
  <c r="I700" i="4" s="1"/>
  <c r="H700" i="4" a="1"/>
  <c r="H700" i="4" s="1"/>
  <c r="E699" i="4"/>
  <c r="C716" i="10" s="1"/>
  <c r="Q699" i="4"/>
  <c r="T699" i="4" a="1"/>
  <c r="T699" i="4" s="1"/>
  <c r="S699" i="4" a="1"/>
  <c r="S699" i="4" s="1"/>
  <c r="R699" i="4" a="1"/>
  <c r="R699" i="4" s="1"/>
  <c r="U699" i="4" a="1"/>
  <c r="U699" i="4" s="1"/>
  <c r="C700" i="4"/>
  <c r="B700" i="4"/>
  <c r="V700" i="4" s="1" a="1"/>
  <c r="V700" i="4" s="1"/>
  <c r="W700" i="4"/>
  <c r="A701" i="4"/>
  <c r="K713" i="10"/>
  <c r="B715" i="10"/>
  <c r="L712" i="10"/>
  <c r="X696" i="4"/>
  <c r="AJ697" i="4"/>
  <c r="H715" i="10"/>
  <c r="B716" i="10"/>
  <c r="P701" i="4" l="1" a="1"/>
  <c r="P701" i="4" s="1"/>
  <c r="O701" i="4" a="1"/>
  <c r="O701" i="4" s="1"/>
  <c r="AG700" i="4"/>
  <c r="Y699" i="4"/>
  <c r="F716" i="10" s="1"/>
  <c r="AH701" i="4" a="1"/>
  <c r="AH701" i="4" s="1"/>
  <c r="AI701" i="4"/>
  <c r="AE701" i="4"/>
  <c r="AA701" i="4" a="1"/>
  <c r="AA701" i="4" s="1"/>
  <c r="Z701" i="4" a="1"/>
  <c r="Z701" i="4" s="1"/>
  <c r="AF701" i="4" a="1"/>
  <c r="AF701" i="4" s="1"/>
  <c r="AD701" i="4"/>
  <c r="AC701" i="4"/>
  <c r="AB701" i="4"/>
  <c r="F700" i="4" a="1"/>
  <c r="F700" i="4" s="1"/>
  <c r="D717" i="10" s="1"/>
  <c r="N701" i="4" a="1"/>
  <c r="N701" i="4" s="1"/>
  <c r="G701" i="4"/>
  <c r="E718" i="10" s="1"/>
  <c r="K701" i="4"/>
  <c r="J701" i="4"/>
  <c r="M701" i="4"/>
  <c r="L701" i="4"/>
  <c r="I701" i="4" a="1"/>
  <c r="I701" i="4" s="1"/>
  <c r="H701" i="4" a="1"/>
  <c r="H701" i="4" s="1"/>
  <c r="E700" i="4"/>
  <c r="C717" i="10" s="1"/>
  <c r="Q700" i="4"/>
  <c r="T700" i="4" a="1"/>
  <c r="T700" i="4" s="1"/>
  <c r="S700" i="4" a="1"/>
  <c r="S700" i="4" s="1"/>
  <c r="R700" i="4" a="1"/>
  <c r="R700" i="4" s="1"/>
  <c r="U700" i="4" a="1"/>
  <c r="U700" i="4" s="1"/>
  <c r="C701" i="4"/>
  <c r="B701" i="4"/>
  <c r="V701" i="4" s="1" a="1"/>
  <c r="V701" i="4" s="1"/>
  <c r="W701" i="4"/>
  <c r="A702" i="4"/>
  <c r="G714" i="10"/>
  <c r="K714" i="10" s="1"/>
  <c r="L713" i="10"/>
  <c r="X697" i="4"/>
  <c r="AJ698" i="4"/>
  <c r="G715" i="10" s="1"/>
  <c r="H716" i="10"/>
  <c r="P702" i="4" l="1" a="1"/>
  <c r="P702" i="4" s="1"/>
  <c r="O702" i="4" a="1"/>
  <c r="O702" i="4" s="1"/>
  <c r="AG701" i="4"/>
  <c r="Y700" i="4"/>
  <c r="F717" i="10" s="1"/>
  <c r="AH702" i="4" a="1"/>
  <c r="AH702" i="4" s="1"/>
  <c r="Z702" i="4" a="1"/>
  <c r="Z702" i="4" s="1"/>
  <c r="AE702" i="4"/>
  <c r="AD702" i="4"/>
  <c r="AC702" i="4"/>
  <c r="AB702" i="4"/>
  <c r="AF702" i="4" a="1"/>
  <c r="AF702" i="4" s="1"/>
  <c r="AA702" i="4" a="1"/>
  <c r="AA702" i="4" s="1"/>
  <c r="AI702" i="4"/>
  <c r="F701" i="4" a="1"/>
  <c r="F701" i="4" s="1"/>
  <c r="D718" i="10" s="1"/>
  <c r="N702" i="4" a="1"/>
  <c r="N702" i="4" s="1"/>
  <c r="G702" i="4"/>
  <c r="E719" i="10" s="1"/>
  <c r="K702" i="4"/>
  <c r="L702" i="4"/>
  <c r="M702" i="4"/>
  <c r="J702" i="4"/>
  <c r="I702" i="4" a="1"/>
  <c r="I702" i="4" s="1"/>
  <c r="H702" i="4" a="1"/>
  <c r="H702" i="4" s="1"/>
  <c r="E701" i="4"/>
  <c r="C718" i="10" s="1"/>
  <c r="Q701" i="4"/>
  <c r="T701" i="4" a="1"/>
  <c r="T701" i="4" s="1"/>
  <c r="S701" i="4" a="1"/>
  <c r="S701" i="4" s="1"/>
  <c r="R701" i="4" a="1"/>
  <c r="R701" i="4" s="1"/>
  <c r="U701" i="4" a="1"/>
  <c r="U701" i="4" s="1"/>
  <c r="C702" i="4"/>
  <c r="B702" i="4"/>
  <c r="V702" i="4" s="1" a="1"/>
  <c r="V702" i="4" s="1"/>
  <c r="W702" i="4"/>
  <c r="A703" i="4"/>
  <c r="K715" i="10"/>
  <c r="B717" i="10"/>
  <c r="L714" i="10"/>
  <c r="X698" i="4"/>
  <c r="AJ699" i="4"/>
  <c r="H717" i="10"/>
  <c r="B718" i="10"/>
  <c r="P703" i="4" l="1" a="1"/>
  <c r="P703" i="4" s="1"/>
  <c r="O703" i="4" a="1"/>
  <c r="O703" i="4" s="1"/>
  <c r="AG702" i="4"/>
  <c r="Y701" i="4"/>
  <c r="F718" i="10" s="1"/>
  <c r="AH703" i="4" a="1"/>
  <c r="AH703" i="4" s="1"/>
  <c r="AC703" i="4"/>
  <c r="AB703" i="4"/>
  <c r="AA703" i="4" a="1"/>
  <c r="AA703" i="4" s="1"/>
  <c r="AI703" i="4"/>
  <c r="AF703" i="4" a="1"/>
  <c r="AF703" i="4" s="1"/>
  <c r="AE703" i="4"/>
  <c r="AD703" i="4"/>
  <c r="Z703" i="4" a="1"/>
  <c r="Z703" i="4" s="1"/>
  <c r="F702" i="4" a="1"/>
  <c r="F702" i="4" s="1"/>
  <c r="D719" i="10" s="1"/>
  <c r="N703" i="4" a="1"/>
  <c r="N703" i="4" s="1"/>
  <c r="G703" i="4"/>
  <c r="E720" i="10" s="1"/>
  <c r="K703" i="4"/>
  <c r="L703" i="4"/>
  <c r="J703" i="4"/>
  <c r="M703" i="4"/>
  <c r="I703" i="4" a="1"/>
  <c r="I703" i="4" s="1"/>
  <c r="H703" i="4" a="1"/>
  <c r="H703" i="4" s="1"/>
  <c r="E702" i="4"/>
  <c r="C719" i="10" s="1"/>
  <c r="Q702" i="4"/>
  <c r="T702" i="4" a="1"/>
  <c r="T702" i="4" s="1"/>
  <c r="S702" i="4" a="1"/>
  <c r="S702" i="4" s="1"/>
  <c r="R702" i="4" a="1"/>
  <c r="R702" i="4" s="1"/>
  <c r="U702" i="4" a="1"/>
  <c r="U702" i="4" s="1"/>
  <c r="C703" i="4"/>
  <c r="B703" i="4"/>
  <c r="V703" i="4" s="1" a="1"/>
  <c r="V703" i="4" s="1"/>
  <c r="W703" i="4"/>
  <c r="A704" i="4"/>
  <c r="G716" i="10"/>
  <c r="K716" i="10" s="1"/>
  <c r="L715" i="10"/>
  <c r="X699" i="4"/>
  <c r="AJ700" i="4"/>
  <c r="G717" i="10" s="1"/>
  <c r="H718" i="10"/>
  <c r="P704" i="4" l="1" a="1"/>
  <c r="P704" i="4" s="1"/>
  <c r="O704" i="4" a="1"/>
  <c r="O704" i="4" s="1"/>
  <c r="AG703" i="4"/>
  <c r="Y702" i="4"/>
  <c r="F719" i="10" s="1"/>
  <c r="AH704" i="4" a="1"/>
  <c r="AH704" i="4" s="1"/>
  <c r="AE704" i="4"/>
  <c r="AD704" i="4"/>
  <c r="AB704" i="4"/>
  <c r="AI704" i="4"/>
  <c r="AF704" i="4" a="1"/>
  <c r="AF704" i="4" s="1"/>
  <c r="AC704" i="4"/>
  <c r="Z704" i="4" a="1"/>
  <c r="Z704" i="4" s="1"/>
  <c r="AA704" i="4" a="1"/>
  <c r="AA704" i="4" s="1"/>
  <c r="F703" i="4" a="1"/>
  <c r="F703" i="4" s="1"/>
  <c r="D720" i="10" s="1"/>
  <c r="N704" i="4" a="1"/>
  <c r="N704" i="4" s="1"/>
  <c r="G704" i="4"/>
  <c r="E721" i="10" s="1"/>
  <c r="K704" i="4"/>
  <c r="J704" i="4"/>
  <c r="M704" i="4"/>
  <c r="L704" i="4"/>
  <c r="H704" i="4" a="1"/>
  <c r="H704" i="4" s="1"/>
  <c r="I704" i="4" a="1"/>
  <c r="I704" i="4" s="1"/>
  <c r="E703" i="4"/>
  <c r="C720" i="10" s="1"/>
  <c r="Q703" i="4"/>
  <c r="T703" i="4" a="1"/>
  <c r="T703" i="4" s="1"/>
  <c r="S703" i="4" a="1"/>
  <c r="S703" i="4" s="1"/>
  <c r="R703" i="4" a="1"/>
  <c r="R703" i="4" s="1"/>
  <c r="U703" i="4" a="1"/>
  <c r="U703" i="4" s="1"/>
  <c r="C704" i="4"/>
  <c r="B704" i="4"/>
  <c r="V704" i="4" s="1" a="1"/>
  <c r="V704" i="4" s="1"/>
  <c r="W704" i="4"/>
  <c r="A705" i="4"/>
  <c r="K717" i="10"/>
  <c r="B719" i="10"/>
  <c r="L716" i="10"/>
  <c r="X700" i="4"/>
  <c r="AJ701" i="4"/>
  <c r="H719" i="10"/>
  <c r="P705" i="4" l="1" a="1"/>
  <c r="P705" i="4" s="1"/>
  <c r="O705" i="4" a="1"/>
  <c r="O705" i="4" s="1"/>
  <c r="AG704" i="4"/>
  <c r="Y703" i="4"/>
  <c r="F720" i="10" s="1"/>
  <c r="AH705" i="4" a="1"/>
  <c r="AH705" i="4" s="1"/>
  <c r="AI705" i="4"/>
  <c r="AF705" i="4" a="1"/>
  <c r="AF705" i="4" s="1"/>
  <c r="AB705" i="4"/>
  <c r="AA705" i="4" a="1"/>
  <c r="AA705" i="4" s="1"/>
  <c r="Z705" i="4" a="1"/>
  <c r="Z705" i="4" s="1"/>
  <c r="AE705" i="4"/>
  <c r="AD705" i="4"/>
  <c r="AC705" i="4"/>
  <c r="F704" i="4" a="1"/>
  <c r="F704" i="4" s="1"/>
  <c r="D721" i="10" s="1"/>
  <c r="N705" i="4" a="1"/>
  <c r="N705" i="4" s="1"/>
  <c r="G705" i="4"/>
  <c r="E722" i="10" s="1"/>
  <c r="J705" i="4"/>
  <c r="K705" i="4"/>
  <c r="L705" i="4"/>
  <c r="M705" i="4"/>
  <c r="I705" i="4" a="1"/>
  <c r="I705" i="4" s="1"/>
  <c r="H705" i="4" a="1"/>
  <c r="H705" i="4" s="1"/>
  <c r="E704" i="4"/>
  <c r="C721" i="10" s="1"/>
  <c r="Q704" i="4"/>
  <c r="T704" i="4" a="1"/>
  <c r="T704" i="4" s="1"/>
  <c r="R704" i="4" a="1"/>
  <c r="R704" i="4" s="1"/>
  <c r="S704" i="4" a="1"/>
  <c r="S704" i="4" s="1"/>
  <c r="U704" i="4" a="1"/>
  <c r="U704" i="4" s="1"/>
  <c r="C705" i="4"/>
  <c r="B705" i="4"/>
  <c r="V705" i="4" s="1" a="1"/>
  <c r="V705" i="4" s="1"/>
  <c r="W705" i="4"/>
  <c r="A706" i="4"/>
  <c r="B720" i="10"/>
  <c r="G718" i="10"/>
  <c r="K718" i="10" s="1"/>
  <c r="L717" i="10"/>
  <c r="X701" i="4"/>
  <c r="AJ702" i="4"/>
  <c r="H720" i="10"/>
  <c r="P706" i="4" l="1" a="1"/>
  <c r="P706" i="4" s="1"/>
  <c r="O706" i="4" a="1"/>
  <c r="O706" i="4" s="1"/>
  <c r="AG705" i="4"/>
  <c r="Y704" i="4"/>
  <c r="F721" i="10" s="1"/>
  <c r="AH706" i="4" a="1"/>
  <c r="AH706" i="4" s="1"/>
  <c r="Z706" i="4" a="1"/>
  <c r="Z706" i="4" s="1"/>
  <c r="AI706" i="4"/>
  <c r="AD706" i="4"/>
  <c r="AC706" i="4"/>
  <c r="AB706" i="4"/>
  <c r="AF706" i="4" a="1"/>
  <c r="AF706" i="4" s="1"/>
  <c r="AE706" i="4"/>
  <c r="AA706" i="4" a="1"/>
  <c r="AA706" i="4" s="1"/>
  <c r="F705" i="4" a="1"/>
  <c r="F705" i="4" s="1"/>
  <c r="D722" i="10" s="1"/>
  <c r="N706" i="4" a="1"/>
  <c r="N706" i="4" s="1"/>
  <c r="G706" i="4"/>
  <c r="E723" i="10" s="1"/>
  <c r="J706" i="4"/>
  <c r="K706" i="4"/>
  <c r="L706" i="4"/>
  <c r="M706" i="4"/>
  <c r="H706" i="4" a="1"/>
  <c r="H706" i="4" s="1"/>
  <c r="I706" i="4" a="1"/>
  <c r="I706" i="4" s="1"/>
  <c r="E705" i="4"/>
  <c r="C722" i="10" s="1"/>
  <c r="Q705" i="4"/>
  <c r="T705" i="4" a="1"/>
  <c r="T705" i="4" s="1"/>
  <c r="R705" i="4" a="1"/>
  <c r="R705" i="4" s="1"/>
  <c r="S705" i="4" a="1"/>
  <c r="S705" i="4" s="1"/>
  <c r="U705" i="4" a="1"/>
  <c r="U705" i="4" s="1"/>
  <c r="C706" i="4"/>
  <c r="B706" i="4"/>
  <c r="V706" i="4" s="1" a="1"/>
  <c r="V706" i="4" s="1"/>
  <c r="W706" i="4"/>
  <c r="A707" i="4"/>
  <c r="B721" i="10"/>
  <c r="G719" i="10"/>
  <c r="K719" i="10" s="1"/>
  <c r="L718" i="10"/>
  <c r="X702" i="4"/>
  <c r="AJ703" i="4"/>
  <c r="G720" i="10" s="1"/>
  <c r="H721" i="10"/>
  <c r="P707" i="4" l="1" a="1"/>
  <c r="P707" i="4" s="1"/>
  <c r="O707" i="4" a="1"/>
  <c r="O707" i="4" s="1"/>
  <c r="AG706" i="4"/>
  <c r="Y705" i="4"/>
  <c r="F722" i="10" s="1"/>
  <c r="AH707" i="4" a="1"/>
  <c r="AH707" i="4" s="1"/>
  <c r="AA707" i="4" a="1"/>
  <c r="AA707" i="4" s="1"/>
  <c r="AF707" i="4" a="1"/>
  <c r="AF707" i="4" s="1"/>
  <c r="AE707" i="4"/>
  <c r="AD707" i="4"/>
  <c r="AC707" i="4"/>
  <c r="AI707" i="4"/>
  <c r="AB707" i="4"/>
  <c r="Z707" i="4" a="1"/>
  <c r="Z707" i="4" s="1"/>
  <c r="F706" i="4" a="1"/>
  <c r="F706" i="4" s="1"/>
  <c r="D723" i="10" s="1"/>
  <c r="N707" i="4" a="1"/>
  <c r="N707" i="4" s="1"/>
  <c r="G707" i="4"/>
  <c r="E724" i="10" s="1"/>
  <c r="J707" i="4"/>
  <c r="K707" i="4"/>
  <c r="M707" i="4"/>
  <c r="L707" i="4"/>
  <c r="I707" i="4" a="1"/>
  <c r="I707" i="4" s="1"/>
  <c r="H707" i="4" a="1"/>
  <c r="H707" i="4" s="1"/>
  <c r="E706" i="4"/>
  <c r="C723" i="10" s="1"/>
  <c r="Q706" i="4"/>
  <c r="T706" i="4" a="1"/>
  <c r="T706" i="4" s="1"/>
  <c r="S706" i="4" a="1"/>
  <c r="S706" i="4" s="1"/>
  <c r="R706" i="4" a="1"/>
  <c r="R706" i="4" s="1"/>
  <c r="U706" i="4" a="1"/>
  <c r="U706" i="4" s="1"/>
  <c r="C707" i="4"/>
  <c r="B707" i="4"/>
  <c r="V707" i="4" s="1" a="1"/>
  <c r="V707" i="4" s="1"/>
  <c r="W707" i="4"/>
  <c r="A708" i="4"/>
  <c r="K720" i="10"/>
  <c r="B722" i="10"/>
  <c r="L719" i="10"/>
  <c r="X703" i="4"/>
  <c r="AJ704" i="4"/>
  <c r="H722" i="10"/>
  <c r="B723" i="10"/>
  <c r="P708" i="4" l="1" a="1"/>
  <c r="P708" i="4" s="1"/>
  <c r="O708" i="4" a="1"/>
  <c r="O708" i="4" s="1"/>
  <c r="AG707" i="4"/>
  <c r="Y706" i="4"/>
  <c r="F723" i="10" s="1"/>
  <c r="AH708" i="4" a="1"/>
  <c r="AH708" i="4" s="1"/>
  <c r="AE708" i="4"/>
  <c r="AD708" i="4"/>
  <c r="AB708" i="4"/>
  <c r="AI708" i="4"/>
  <c r="AF708" i="4" a="1"/>
  <c r="AF708" i="4" s="1"/>
  <c r="AC708" i="4"/>
  <c r="AA708" i="4" a="1"/>
  <c r="AA708" i="4" s="1"/>
  <c r="Z708" i="4" a="1"/>
  <c r="Z708" i="4" s="1"/>
  <c r="F707" i="4" a="1"/>
  <c r="F707" i="4" s="1"/>
  <c r="D724" i="10" s="1"/>
  <c r="N708" i="4" a="1"/>
  <c r="N708" i="4" s="1"/>
  <c r="G708" i="4"/>
  <c r="E725" i="10" s="1"/>
  <c r="J708" i="4"/>
  <c r="K708" i="4"/>
  <c r="M708" i="4"/>
  <c r="L708" i="4"/>
  <c r="H708" i="4" a="1"/>
  <c r="H708" i="4" s="1"/>
  <c r="I708" i="4" a="1"/>
  <c r="I708" i="4" s="1"/>
  <c r="E707" i="4"/>
  <c r="C724" i="10" s="1"/>
  <c r="Q707" i="4"/>
  <c r="T707" i="4" a="1"/>
  <c r="T707" i="4" s="1"/>
  <c r="S707" i="4" a="1"/>
  <c r="S707" i="4" s="1"/>
  <c r="R707" i="4" a="1"/>
  <c r="R707" i="4" s="1"/>
  <c r="U707" i="4" a="1"/>
  <c r="U707" i="4" s="1"/>
  <c r="C708" i="4"/>
  <c r="B708" i="4"/>
  <c r="V708" i="4" s="1" a="1"/>
  <c r="V708" i="4" s="1"/>
  <c r="W708" i="4"/>
  <c r="A709" i="4"/>
  <c r="G721" i="10"/>
  <c r="K721" i="10" s="1"/>
  <c r="L720" i="10"/>
  <c r="X704" i="4"/>
  <c r="AJ705" i="4"/>
  <c r="G722" i="10" s="1"/>
  <c r="H723" i="10"/>
  <c r="P709" i="4" l="1" a="1"/>
  <c r="P709" i="4" s="1"/>
  <c r="O709" i="4" a="1"/>
  <c r="O709" i="4" s="1"/>
  <c r="AG708" i="4"/>
  <c r="Y707" i="4"/>
  <c r="F724" i="10" s="1"/>
  <c r="AH709" i="4" a="1"/>
  <c r="AH709" i="4" s="1"/>
  <c r="AF709" i="4" a="1"/>
  <c r="AF709" i="4" s="1"/>
  <c r="AD709" i="4"/>
  <c r="AA709" i="4" a="1"/>
  <c r="AA709" i="4" s="1"/>
  <c r="Z709" i="4" a="1"/>
  <c r="Z709" i="4" s="1"/>
  <c r="AI709" i="4"/>
  <c r="AE709" i="4"/>
  <c r="AC709" i="4"/>
  <c r="AB709" i="4"/>
  <c r="F708" i="4" a="1"/>
  <c r="F708" i="4" s="1"/>
  <c r="D725" i="10" s="1"/>
  <c r="N709" i="4" a="1"/>
  <c r="N709" i="4" s="1"/>
  <c r="G709" i="4"/>
  <c r="E726" i="10" s="1"/>
  <c r="J709" i="4"/>
  <c r="K709" i="4"/>
  <c r="M709" i="4"/>
  <c r="L709" i="4"/>
  <c r="I709" i="4" a="1"/>
  <c r="I709" i="4" s="1"/>
  <c r="H709" i="4" a="1"/>
  <c r="H709" i="4" s="1"/>
  <c r="E708" i="4"/>
  <c r="C725" i="10" s="1"/>
  <c r="Q708" i="4"/>
  <c r="T708" i="4" a="1"/>
  <c r="T708" i="4" s="1"/>
  <c r="S708" i="4" a="1"/>
  <c r="S708" i="4" s="1"/>
  <c r="R708" i="4" a="1"/>
  <c r="R708" i="4" s="1"/>
  <c r="U708" i="4" a="1"/>
  <c r="U708" i="4" s="1"/>
  <c r="C709" i="4"/>
  <c r="B709" i="4"/>
  <c r="U709" i="4" s="1" a="1"/>
  <c r="U709" i="4" s="1"/>
  <c r="W709" i="4"/>
  <c r="A710" i="4"/>
  <c r="K722" i="10"/>
  <c r="B724" i="10"/>
  <c r="L721" i="10"/>
  <c r="X705" i="4"/>
  <c r="AJ706" i="4"/>
  <c r="H724" i="10"/>
  <c r="P710" i="4" l="1" a="1"/>
  <c r="P710" i="4" s="1"/>
  <c r="O710" i="4" a="1"/>
  <c r="O710" i="4" s="1"/>
  <c r="AG709" i="4"/>
  <c r="Y708" i="4"/>
  <c r="F725" i="10" s="1"/>
  <c r="AH710" i="4" a="1"/>
  <c r="AH710" i="4" s="1"/>
  <c r="AF710" i="4" a="1"/>
  <c r="AF710" i="4" s="1"/>
  <c r="AB710" i="4"/>
  <c r="AA710" i="4" a="1"/>
  <c r="AA710" i="4" s="1"/>
  <c r="Z710" i="4" a="1"/>
  <c r="Z710" i="4" s="1"/>
  <c r="AI710" i="4"/>
  <c r="AE710" i="4"/>
  <c r="AD710" i="4"/>
  <c r="AC710" i="4"/>
  <c r="F709" i="4" a="1"/>
  <c r="F709" i="4" s="1"/>
  <c r="D726" i="10" s="1"/>
  <c r="N710" i="4" a="1"/>
  <c r="N710" i="4" s="1"/>
  <c r="J710" i="4"/>
  <c r="G710" i="4"/>
  <c r="E727" i="10" s="1"/>
  <c r="L710" i="4"/>
  <c r="K710" i="4"/>
  <c r="M710" i="4"/>
  <c r="H710" i="4" a="1"/>
  <c r="H710" i="4" s="1"/>
  <c r="I710" i="4" a="1"/>
  <c r="I710" i="4" s="1"/>
  <c r="E709" i="4"/>
  <c r="C726" i="10" s="1"/>
  <c r="Q709" i="4"/>
  <c r="T709" i="4" a="1"/>
  <c r="T709" i="4" s="1"/>
  <c r="S709" i="4" a="1"/>
  <c r="S709" i="4" s="1"/>
  <c r="R709" i="4" a="1"/>
  <c r="R709" i="4" s="1"/>
  <c r="V709" i="4" a="1"/>
  <c r="V709" i="4" s="1"/>
  <c r="C710" i="4"/>
  <c r="B710" i="4"/>
  <c r="V710" i="4" s="1" a="1"/>
  <c r="V710" i="4" s="1"/>
  <c r="W710" i="4"/>
  <c r="A711" i="4"/>
  <c r="B725" i="10"/>
  <c r="G723" i="10"/>
  <c r="K723" i="10" s="1"/>
  <c r="L722" i="10"/>
  <c r="X706" i="4"/>
  <c r="AJ707" i="4"/>
  <c r="G724" i="10" s="1"/>
  <c r="H725" i="10"/>
  <c r="B726" i="10"/>
  <c r="P711" i="4" l="1" a="1"/>
  <c r="P711" i="4" s="1"/>
  <c r="O711" i="4" a="1"/>
  <c r="O711" i="4" s="1"/>
  <c r="AG710" i="4"/>
  <c r="Y709" i="4"/>
  <c r="F726" i="10" s="1"/>
  <c r="AH711" i="4" a="1"/>
  <c r="AH711" i="4" s="1"/>
  <c r="AA711" i="4" a="1"/>
  <c r="AA711" i="4" s="1"/>
  <c r="Z711" i="4" a="1"/>
  <c r="Z711" i="4" s="1"/>
  <c r="AF711" i="4" a="1"/>
  <c r="AF711" i="4" s="1"/>
  <c r="AE711" i="4"/>
  <c r="AD711" i="4"/>
  <c r="AC711" i="4"/>
  <c r="AI711" i="4"/>
  <c r="AB711" i="4"/>
  <c r="F710" i="4" a="1"/>
  <c r="F710" i="4" s="1"/>
  <c r="D727" i="10" s="1"/>
  <c r="N711" i="4" a="1"/>
  <c r="N711" i="4" s="1"/>
  <c r="G711" i="4"/>
  <c r="E728" i="10" s="1"/>
  <c r="J711" i="4"/>
  <c r="K711" i="4"/>
  <c r="M711" i="4"/>
  <c r="L711" i="4"/>
  <c r="H711" i="4" a="1"/>
  <c r="H711" i="4" s="1"/>
  <c r="I711" i="4" a="1"/>
  <c r="I711" i="4" s="1"/>
  <c r="E710" i="4"/>
  <c r="C727" i="10" s="1"/>
  <c r="Q710" i="4"/>
  <c r="T710" i="4" a="1"/>
  <c r="T710" i="4" s="1"/>
  <c r="S710" i="4" a="1"/>
  <c r="S710" i="4" s="1"/>
  <c r="R710" i="4" a="1"/>
  <c r="R710" i="4" s="1"/>
  <c r="U710" i="4" a="1"/>
  <c r="U710" i="4" s="1"/>
  <c r="C711" i="4"/>
  <c r="B711" i="4"/>
  <c r="V711" i="4" s="1" a="1"/>
  <c r="V711" i="4" s="1"/>
  <c r="W711" i="4"/>
  <c r="A712" i="4"/>
  <c r="K724" i="10"/>
  <c r="L723" i="10"/>
  <c r="X707" i="4"/>
  <c r="AJ708" i="4"/>
  <c r="H726" i="10"/>
  <c r="P712" i="4" l="1" a="1"/>
  <c r="P712" i="4" s="1"/>
  <c r="O712" i="4" a="1"/>
  <c r="O712" i="4" s="1"/>
  <c r="AG711" i="4"/>
  <c r="Y710" i="4"/>
  <c r="F727" i="10" s="1"/>
  <c r="AH712" i="4" a="1"/>
  <c r="AH712" i="4" s="1"/>
  <c r="AD712" i="4"/>
  <c r="AC712" i="4"/>
  <c r="AI712" i="4"/>
  <c r="AF712" i="4" a="1"/>
  <c r="AF712" i="4" s="1"/>
  <c r="Z712" i="4" a="1"/>
  <c r="Z712" i="4" s="1"/>
  <c r="AE712" i="4"/>
  <c r="AA712" i="4" a="1"/>
  <c r="AA712" i="4" s="1"/>
  <c r="AB712" i="4"/>
  <c r="F711" i="4" a="1"/>
  <c r="F711" i="4" s="1"/>
  <c r="D728" i="10" s="1"/>
  <c r="N712" i="4" a="1"/>
  <c r="N712" i="4" s="1"/>
  <c r="G712" i="4"/>
  <c r="E729" i="10" s="1"/>
  <c r="J712" i="4"/>
  <c r="K712" i="4"/>
  <c r="M712" i="4"/>
  <c r="L712" i="4"/>
  <c r="H712" i="4" a="1"/>
  <c r="H712" i="4" s="1"/>
  <c r="I712" i="4" a="1"/>
  <c r="I712" i="4" s="1"/>
  <c r="E711" i="4"/>
  <c r="C728" i="10" s="1"/>
  <c r="Q711" i="4"/>
  <c r="T711" i="4" a="1"/>
  <c r="T711" i="4" s="1"/>
  <c r="S711" i="4" a="1"/>
  <c r="S711" i="4" s="1"/>
  <c r="R711" i="4" a="1"/>
  <c r="R711" i="4" s="1"/>
  <c r="U711" i="4" a="1"/>
  <c r="U711" i="4" s="1"/>
  <c r="C712" i="4"/>
  <c r="B712" i="4"/>
  <c r="V712" i="4" s="1" a="1"/>
  <c r="V712" i="4" s="1"/>
  <c r="W712" i="4"/>
  <c r="A713" i="4"/>
  <c r="B727" i="10"/>
  <c r="G725" i="10"/>
  <c r="K725" i="10" s="1"/>
  <c r="L724" i="10"/>
  <c r="X708" i="4"/>
  <c r="AJ709" i="4"/>
  <c r="H727" i="10"/>
  <c r="P713" i="4" l="1" a="1"/>
  <c r="P713" i="4" s="1"/>
  <c r="O713" i="4" a="1"/>
  <c r="O713" i="4" s="1"/>
  <c r="AG712" i="4"/>
  <c r="Y711" i="4"/>
  <c r="F728" i="10" s="1"/>
  <c r="AH713" i="4" a="1"/>
  <c r="AH713" i="4" s="1"/>
  <c r="AI713" i="4"/>
  <c r="AF713" i="4" a="1"/>
  <c r="AF713" i="4" s="1"/>
  <c r="AD713" i="4"/>
  <c r="Z713" i="4" a="1"/>
  <c r="Z713" i="4" s="1"/>
  <c r="AB713" i="4"/>
  <c r="AA713" i="4" a="1"/>
  <c r="AA713" i="4" s="1"/>
  <c r="AE713" i="4"/>
  <c r="AC713" i="4"/>
  <c r="F712" i="4" a="1"/>
  <c r="F712" i="4" s="1"/>
  <c r="D729" i="10" s="1"/>
  <c r="N713" i="4" a="1"/>
  <c r="N713" i="4" s="1"/>
  <c r="G713" i="4"/>
  <c r="E730" i="10" s="1"/>
  <c r="J713" i="4"/>
  <c r="M713" i="4"/>
  <c r="L713" i="4"/>
  <c r="H713" i="4" a="1"/>
  <c r="H713" i="4" s="1"/>
  <c r="I713" i="4" a="1"/>
  <c r="I713" i="4" s="1"/>
  <c r="K713" i="4"/>
  <c r="E712" i="4"/>
  <c r="C729" i="10" s="1"/>
  <c r="Q712" i="4"/>
  <c r="T712" i="4" a="1"/>
  <c r="T712" i="4" s="1"/>
  <c r="S712" i="4" a="1"/>
  <c r="S712" i="4" s="1"/>
  <c r="R712" i="4" a="1"/>
  <c r="R712" i="4" s="1"/>
  <c r="U712" i="4" a="1"/>
  <c r="U712" i="4" s="1"/>
  <c r="C713" i="4"/>
  <c r="B713" i="4"/>
  <c r="V713" i="4" s="1" a="1"/>
  <c r="V713" i="4" s="1"/>
  <c r="W713" i="4"/>
  <c r="A714" i="4"/>
  <c r="B728" i="10"/>
  <c r="G726" i="10"/>
  <c r="K726" i="10" s="1"/>
  <c r="L725" i="10"/>
  <c r="X709" i="4"/>
  <c r="AJ710" i="4"/>
  <c r="G727" i="10" s="1"/>
  <c r="H728" i="10"/>
  <c r="P714" i="4" l="1" a="1"/>
  <c r="P714" i="4" s="1"/>
  <c r="O714" i="4" a="1"/>
  <c r="O714" i="4" s="1"/>
  <c r="AG713" i="4"/>
  <c r="Y712" i="4"/>
  <c r="F729" i="10" s="1"/>
  <c r="AH714" i="4" a="1"/>
  <c r="AH714" i="4" s="1"/>
  <c r="AD714" i="4"/>
  <c r="AC714" i="4"/>
  <c r="AB714" i="4"/>
  <c r="AA714" i="4" a="1"/>
  <c r="AA714" i="4" s="1"/>
  <c r="AI714" i="4"/>
  <c r="AF714" i="4" a="1"/>
  <c r="AF714" i="4" s="1"/>
  <c r="AE714" i="4"/>
  <c r="Z714" i="4" a="1"/>
  <c r="Z714" i="4" s="1"/>
  <c r="F713" i="4" a="1"/>
  <c r="F713" i="4" s="1"/>
  <c r="D730" i="10" s="1"/>
  <c r="N714" i="4" a="1"/>
  <c r="N714" i="4" s="1"/>
  <c r="G714" i="4"/>
  <c r="E731" i="10" s="1"/>
  <c r="J714" i="4"/>
  <c r="K714" i="4"/>
  <c r="L714" i="4"/>
  <c r="M714" i="4"/>
  <c r="H714" i="4" a="1"/>
  <c r="H714" i="4" s="1"/>
  <c r="I714" i="4" a="1"/>
  <c r="I714" i="4" s="1"/>
  <c r="E713" i="4"/>
  <c r="C730" i="10" s="1"/>
  <c r="Q713" i="4"/>
  <c r="S713" i="4" a="1"/>
  <c r="S713" i="4" s="1"/>
  <c r="T713" i="4" a="1"/>
  <c r="T713" i="4" s="1"/>
  <c r="R713" i="4" a="1"/>
  <c r="R713" i="4" s="1"/>
  <c r="U713" i="4" a="1"/>
  <c r="U713" i="4" s="1"/>
  <c r="C714" i="4"/>
  <c r="B714" i="4"/>
  <c r="V714" i="4" s="1" a="1"/>
  <c r="V714" i="4" s="1"/>
  <c r="W714" i="4"/>
  <c r="A715" i="4"/>
  <c r="K727" i="10"/>
  <c r="B729" i="10"/>
  <c r="L726" i="10"/>
  <c r="X710" i="4"/>
  <c r="AJ711" i="4"/>
  <c r="H729" i="10"/>
  <c r="P715" i="4" l="1" a="1"/>
  <c r="P715" i="4" s="1"/>
  <c r="O715" i="4" a="1"/>
  <c r="O715" i="4" s="1"/>
  <c r="AG714" i="4"/>
  <c r="Y713" i="4"/>
  <c r="F730" i="10" s="1"/>
  <c r="AH715" i="4" a="1"/>
  <c r="AH715" i="4" s="1"/>
  <c r="AA715" i="4" a="1"/>
  <c r="AA715" i="4" s="1"/>
  <c r="Z715" i="4" a="1"/>
  <c r="Z715" i="4" s="1"/>
  <c r="AF715" i="4" a="1"/>
  <c r="AF715" i="4" s="1"/>
  <c r="AE715" i="4"/>
  <c r="AD715" i="4"/>
  <c r="AC715" i="4"/>
  <c r="AI715" i="4"/>
  <c r="AB715" i="4"/>
  <c r="F714" i="4" a="1"/>
  <c r="F714" i="4" s="1"/>
  <c r="D731" i="10" s="1"/>
  <c r="N715" i="4" a="1"/>
  <c r="N715" i="4" s="1"/>
  <c r="K715" i="4"/>
  <c r="G715" i="4"/>
  <c r="E732" i="10" s="1"/>
  <c r="L715" i="4"/>
  <c r="J715" i="4"/>
  <c r="M715" i="4"/>
  <c r="H715" i="4" a="1"/>
  <c r="H715" i="4" s="1"/>
  <c r="I715" i="4" a="1"/>
  <c r="I715" i="4" s="1"/>
  <c r="E714" i="4"/>
  <c r="C731" i="10" s="1"/>
  <c r="Q714" i="4"/>
  <c r="T714" i="4" a="1"/>
  <c r="T714" i="4" s="1"/>
  <c r="R714" i="4" a="1"/>
  <c r="R714" i="4" s="1"/>
  <c r="S714" i="4" a="1"/>
  <c r="S714" i="4" s="1"/>
  <c r="U714" i="4" a="1"/>
  <c r="U714" i="4" s="1"/>
  <c r="C715" i="4"/>
  <c r="B715" i="4"/>
  <c r="V715" i="4" s="1" a="1"/>
  <c r="V715" i="4" s="1"/>
  <c r="W715" i="4"/>
  <c r="A716" i="4"/>
  <c r="B730" i="10"/>
  <c r="G728" i="10"/>
  <c r="K728" i="10" s="1"/>
  <c r="L727" i="10"/>
  <c r="X711" i="4"/>
  <c r="AJ712" i="4"/>
  <c r="G729" i="10" s="1"/>
  <c r="H730" i="10"/>
  <c r="P716" i="4" l="1" a="1"/>
  <c r="P716" i="4" s="1"/>
  <c r="O716" i="4" a="1"/>
  <c r="O716" i="4" s="1"/>
  <c r="AG715" i="4"/>
  <c r="Y714" i="4"/>
  <c r="F731" i="10" s="1"/>
  <c r="AH716" i="4" a="1"/>
  <c r="AH716" i="4" s="1"/>
  <c r="AC716" i="4"/>
  <c r="AB716" i="4"/>
  <c r="AI716" i="4"/>
  <c r="AF716" i="4" a="1"/>
  <c r="AF716" i="4" s="1"/>
  <c r="AE716" i="4"/>
  <c r="AA716" i="4" a="1"/>
  <c r="AA716" i="4" s="1"/>
  <c r="Z716" i="4" a="1"/>
  <c r="Z716" i="4" s="1"/>
  <c r="AD716" i="4"/>
  <c r="F715" i="4" a="1"/>
  <c r="F715" i="4" s="1"/>
  <c r="D732" i="10" s="1"/>
  <c r="N716" i="4" a="1"/>
  <c r="N716" i="4" s="1"/>
  <c r="G716" i="4"/>
  <c r="E733" i="10" s="1"/>
  <c r="K716" i="4"/>
  <c r="M716" i="4"/>
  <c r="L716" i="4"/>
  <c r="J716" i="4"/>
  <c r="I716" i="4" a="1"/>
  <c r="I716" i="4" s="1"/>
  <c r="H716" i="4" a="1"/>
  <c r="H716" i="4" s="1"/>
  <c r="E715" i="4"/>
  <c r="C732" i="10" s="1"/>
  <c r="Q715" i="4"/>
  <c r="T715" i="4" a="1"/>
  <c r="T715" i="4" s="1"/>
  <c r="S715" i="4" a="1"/>
  <c r="S715" i="4" s="1"/>
  <c r="R715" i="4" a="1"/>
  <c r="R715" i="4" s="1"/>
  <c r="U715" i="4" a="1"/>
  <c r="U715" i="4" s="1"/>
  <c r="C716" i="4"/>
  <c r="B716" i="4"/>
  <c r="V716" i="4" s="1" a="1"/>
  <c r="V716" i="4" s="1"/>
  <c r="W716" i="4"/>
  <c r="A717" i="4"/>
  <c r="K729" i="10"/>
  <c r="B731" i="10"/>
  <c r="L728" i="10"/>
  <c r="X712" i="4"/>
  <c r="AJ713" i="4"/>
  <c r="H731" i="10"/>
  <c r="P717" i="4" l="1" a="1"/>
  <c r="P717" i="4" s="1"/>
  <c r="O717" i="4" a="1"/>
  <c r="O717" i="4" s="1"/>
  <c r="AG716" i="4"/>
  <c r="Y715" i="4"/>
  <c r="F732" i="10" s="1"/>
  <c r="AH717" i="4" a="1"/>
  <c r="AH717" i="4" s="1"/>
  <c r="AI717" i="4"/>
  <c r="AF717" i="4" a="1"/>
  <c r="AF717" i="4" s="1"/>
  <c r="AD717" i="4"/>
  <c r="Z717" i="4" a="1"/>
  <c r="Z717" i="4" s="1"/>
  <c r="AE717" i="4"/>
  <c r="AC717" i="4"/>
  <c r="AB717" i="4"/>
  <c r="AA717" i="4" a="1"/>
  <c r="AA717" i="4" s="1"/>
  <c r="F716" i="4" a="1"/>
  <c r="F716" i="4" s="1"/>
  <c r="D733" i="10" s="1"/>
  <c r="N717" i="4" a="1"/>
  <c r="N717" i="4" s="1"/>
  <c r="G717" i="4"/>
  <c r="E734" i="10" s="1"/>
  <c r="K717" i="4"/>
  <c r="J717" i="4"/>
  <c r="L717" i="4"/>
  <c r="M717" i="4"/>
  <c r="I717" i="4" a="1"/>
  <c r="I717" i="4" s="1"/>
  <c r="H717" i="4" a="1"/>
  <c r="H717" i="4" s="1"/>
  <c r="E716" i="4"/>
  <c r="C733" i="10" s="1"/>
  <c r="Q716" i="4"/>
  <c r="T716" i="4" a="1"/>
  <c r="T716" i="4" s="1"/>
  <c r="S716" i="4" a="1"/>
  <c r="S716" i="4" s="1"/>
  <c r="R716" i="4" a="1"/>
  <c r="R716" i="4" s="1"/>
  <c r="U716" i="4" a="1"/>
  <c r="U716" i="4" s="1"/>
  <c r="C717" i="4"/>
  <c r="B717" i="4"/>
  <c r="V717" i="4" s="1" a="1"/>
  <c r="V717" i="4" s="1"/>
  <c r="W717" i="4"/>
  <c r="A718" i="4"/>
  <c r="B732" i="10"/>
  <c r="G730" i="10"/>
  <c r="K730" i="10" s="1"/>
  <c r="L729" i="10"/>
  <c r="X713" i="4"/>
  <c r="AJ714" i="4"/>
  <c r="G731" i="10" s="1"/>
  <c r="H732" i="10"/>
  <c r="P718" i="4" l="1" a="1"/>
  <c r="P718" i="4" s="1"/>
  <c r="O718" i="4" a="1"/>
  <c r="O718" i="4" s="1"/>
  <c r="AG717" i="4"/>
  <c r="Y716" i="4"/>
  <c r="F733" i="10" s="1"/>
  <c r="AH718" i="4" a="1"/>
  <c r="AH718" i="4" s="1"/>
  <c r="AI718" i="4"/>
  <c r="AC718" i="4"/>
  <c r="AB718" i="4"/>
  <c r="AA718" i="4" a="1"/>
  <c r="AA718" i="4" s="1"/>
  <c r="AD718" i="4"/>
  <c r="Z718" i="4" a="1"/>
  <c r="Z718" i="4" s="1"/>
  <c r="AF718" i="4" a="1"/>
  <c r="AF718" i="4" s="1"/>
  <c r="AE718" i="4"/>
  <c r="F717" i="4" a="1"/>
  <c r="F717" i="4" s="1"/>
  <c r="D734" i="10" s="1"/>
  <c r="N718" i="4" a="1"/>
  <c r="N718" i="4" s="1"/>
  <c r="G718" i="4"/>
  <c r="E735" i="10" s="1"/>
  <c r="J718" i="4"/>
  <c r="K718" i="4"/>
  <c r="L718" i="4"/>
  <c r="M718" i="4"/>
  <c r="H718" i="4" a="1"/>
  <c r="H718" i="4" s="1"/>
  <c r="I718" i="4" a="1"/>
  <c r="I718" i="4" s="1"/>
  <c r="E717" i="4"/>
  <c r="C734" i="10" s="1"/>
  <c r="Q717" i="4"/>
  <c r="T717" i="4" a="1"/>
  <c r="T717" i="4" s="1"/>
  <c r="S717" i="4" a="1"/>
  <c r="S717" i="4" s="1"/>
  <c r="R717" i="4" a="1"/>
  <c r="R717" i="4" s="1"/>
  <c r="U717" i="4" a="1"/>
  <c r="U717" i="4" s="1"/>
  <c r="C718" i="4"/>
  <c r="B718" i="4"/>
  <c r="V718" i="4" s="1" a="1"/>
  <c r="V718" i="4" s="1"/>
  <c r="W718" i="4"/>
  <c r="A719" i="4"/>
  <c r="K731" i="10"/>
  <c r="B733" i="10"/>
  <c r="L730" i="10"/>
  <c r="X714" i="4"/>
  <c r="AJ715" i="4"/>
  <c r="H733" i="10"/>
  <c r="P719" i="4" l="1" a="1"/>
  <c r="P719" i="4" s="1"/>
  <c r="O719" i="4" a="1"/>
  <c r="O719" i="4" s="1"/>
  <c r="AG718" i="4"/>
  <c r="Y717" i="4"/>
  <c r="F734" i="10" s="1"/>
  <c r="AH719" i="4" a="1"/>
  <c r="AH719" i="4" s="1"/>
  <c r="AA719" i="4" a="1"/>
  <c r="AA719" i="4" s="1"/>
  <c r="AF719" i="4" a="1"/>
  <c r="AF719" i="4" s="1"/>
  <c r="AE719" i="4"/>
  <c r="AD719" i="4"/>
  <c r="AC719" i="4"/>
  <c r="AI719" i="4"/>
  <c r="AB719" i="4"/>
  <c r="Z719" i="4" a="1"/>
  <c r="Z719" i="4" s="1"/>
  <c r="F718" i="4" a="1"/>
  <c r="F718" i="4" s="1"/>
  <c r="D735" i="10" s="1"/>
  <c r="N719" i="4" a="1"/>
  <c r="N719" i="4" s="1"/>
  <c r="G719" i="4"/>
  <c r="E736" i="10" s="1"/>
  <c r="J719" i="4"/>
  <c r="L719" i="4"/>
  <c r="M719" i="4"/>
  <c r="K719" i="4"/>
  <c r="I719" i="4" a="1"/>
  <c r="I719" i="4" s="1"/>
  <c r="H719" i="4" a="1"/>
  <c r="H719" i="4" s="1"/>
  <c r="E718" i="4"/>
  <c r="C735" i="10" s="1"/>
  <c r="Q718" i="4"/>
  <c r="S718" i="4" a="1"/>
  <c r="S718" i="4" s="1"/>
  <c r="T718" i="4" a="1"/>
  <c r="T718" i="4" s="1"/>
  <c r="R718" i="4" a="1"/>
  <c r="R718" i="4" s="1"/>
  <c r="U718" i="4" a="1"/>
  <c r="U718" i="4" s="1"/>
  <c r="C719" i="4"/>
  <c r="B719" i="4"/>
  <c r="V719" i="4" s="1" a="1"/>
  <c r="V719" i="4" s="1"/>
  <c r="W719" i="4"/>
  <c r="A720" i="4"/>
  <c r="B734" i="10"/>
  <c r="G732" i="10"/>
  <c r="K732" i="10" s="1"/>
  <c r="L731" i="10"/>
  <c r="X715" i="4"/>
  <c r="AJ716" i="4"/>
  <c r="H734" i="10"/>
  <c r="P720" i="4" l="1" a="1"/>
  <c r="P720" i="4" s="1"/>
  <c r="O720" i="4" a="1"/>
  <c r="O720" i="4" s="1"/>
  <c r="AG719" i="4"/>
  <c r="Y718" i="4"/>
  <c r="F735" i="10" s="1"/>
  <c r="AH720" i="4" a="1"/>
  <c r="AH720" i="4" s="1"/>
  <c r="AD720" i="4"/>
  <c r="AC720" i="4"/>
  <c r="AI720" i="4"/>
  <c r="AF720" i="4" a="1"/>
  <c r="AF720" i="4" s="1"/>
  <c r="AE720" i="4"/>
  <c r="AB720" i="4"/>
  <c r="AA720" i="4" a="1"/>
  <c r="AA720" i="4" s="1"/>
  <c r="Z720" i="4" a="1"/>
  <c r="Z720" i="4" s="1"/>
  <c r="F719" i="4" a="1"/>
  <c r="F719" i="4" s="1"/>
  <c r="D736" i="10" s="1"/>
  <c r="N720" i="4" a="1"/>
  <c r="N720" i="4" s="1"/>
  <c r="G720" i="4"/>
  <c r="E737" i="10" s="1"/>
  <c r="J720" i="4"/>
  <c r="K720" i="4"/>
  <c r="M720" i="4"/>
  <c r="H720" i="4" a="1"/>
  <c r="H720" i="4" s="1"/>
  <c r="I720" i="4" a="1"/>
  <c r="I720" i="4" s="1"/>
  <c r="L720" i="4"/>
  <c r="E719" i="4"/>
  <c r="C736" i="10" s="1"/>
  <c r="Q719" i="4"/>
  <c r="T719" i="4" a="1"/>
  <c r="T719" i="4" s="1"/>
  <c r="S719" i="4" a="1"/>
  <c r="S719" i="4" s="1"/>
  <c r="R719" i="4" a="1"/>
  <c r="R719" i="4" s="1"/>
  <c r="U719" i="4" a="1"/>
  <c r="U719" i="4" s="1"/>
  <c r="C720" i="4"/>
  <c r="B720" i="4"/>
  <c r="V720" i="4" s="1" a="1"/>
  <c r="V720" i="4" s="1"/>
  <c r="W720" i="4"/>
  <c r="A721" i="4"/>
  <c r="B735" i="10"/>
  <c r="G733" i="10"/>
  <c r="K733" i="10" s="1"/>
  <c r="L732" i="10"/>
  <c r="X716" i="4"/>
  <c r="AJ717" i="4"/>
  <c r="G734" i="10" s="1"/>
  <c r="H735" i="10"/>
  <c r="P721" i="4" l="1" a="1"/>
  <c r="P721" i="4" s="1"/>
  <c r="O721" i="4" a="1"/>
  <c r="O721" i="4" s="1"/>
  <c r="AG720" i="4"/>
  <c r="Y719" i="4"/>
  <c r="F736" i="10" s="1"/>
  <c r="AH721" i="4" a="1"/>
  <c r="AH721" i="4" s="1"/>
  <c r="AF721" i="4" a="1"/>
  <c r="AF721" i="4" s="1"/>
  <c r="AD721" i="4"/>
  <c r="AA721" i="4" a="1"/>
  <c r="AA721" i="4" s="1"/>
  <c r="Z721" i="4" a="1"/>
  <c r="Z721" i="4" s="1"/>
  <c r="AC721" i="4"/>
  <c r="AB721" i="4"/>
  <c r="AE721" i="4"/>
  <c r="AI721" i="4"/>
  <c r="F720" i="4" a="1"/>
  <c r="F720" i="4" s="1"/>
  <c r="D737" i="10" s="1"/>
  <c r="N721" i="4" a="1"/>
  <c r="N721" i="4" s="1"/>
  <c r="G721" i="4"/>
  <c r="E738" i="10" s="1"/>
  <c r="J721" i="4"/>
  <c r="K721" i="4"/>
  <c r="L721" i="4"/>
  <c r="M721" i="4"/>
  <c r="I721" i="4" a="1"/>
  <c r="I721" i="4" s="1"/>
  <c r="H721" i="4" a="1"/>
  <c r="H721" i="4" s="1"/>
  <c r="E720" i="4"/>
  <c r="C737" i="10" s="1"/>
  <c r="Q720" i="4"/>
  <c r="T720" i="4" a="1"/>
  <c r="T720" i="4" s="1"/>
  <c r="S720" i="4" a="1"/>
  <c r="S720" i="4" s="1"/>
  <c r="R720" i="4" a="1"/>
  <c r="R720" i="4" s="1"/>
  <c r="U720" i="4" a="1"/>
  <c r="U720" i="4" s="1"/>
  <c r="C721" i="4"/>
  <c r="B721" i="4"/>
  <c r="V721" i="4" s="1" a="1"/>
  <c r="V721" i="4" s="1"/>
  <c r="W721" i="4"/>
  <c r="A722" i="4"/>
  <c r="K734" i="10"/>
  <c r="B736" i="10"/>
  <c r="L733" i="10"/>
  <c r="X717" i="4"/>
  <c r="AJ718" i="4"/>
  <c r="H736" i="10"/>
  <c r="P722" i="4" l="1" a="1"/>
  <c r="P722" i="4" s="1"/>
  <c r="O722" i="4" a="1"/>
  <c r="O722" i="4" s="1"/>
  <c r="AG721" i="4"/>
  <c r="Y720" i="4"/>
  <c r="F737" i="10" s="1"/>
  <c r="AH722" i="4" a="1"/>
  <c r="AH722" i="4" s="1"/>
  <c r="AF722" i="4" a="1"/>
  <c r="AF722" i="4" s="1"/>
  <c r="AB722" i="4"/>
  <c r="AA722" i="4" a="1"/>
  <c r="AA722" i="4" s="1"/>
  <c r="Z722" i="4" a="1"/>
  <c r="Z722" i="4" s="1"/>
  <c r="AE722" i="4"/>
  <c r="AD722" i="4"/>
  <c r="AC722" i="4"/>
  <c r="AI722" i="4"/>
  <c r="F721" i="4" a="1"/>
  <c r="F721" i="4" s="1"/>
  <c r="D738" i="10" s="1"/>
  <c r="N722" i="4" a="1"/>
  <c r="N722" i="4" s="1"/>
  <c r="G722" i="4"/>
  <c r="E739" i="10" s="1"/>
  <c r="J722" i="4"/>
  <c r="K722" i="4"/>
  <c r="L722" i="4"/>
  <c r="M722" i="4"/>
  <c r="I722" i="4" a="1"/>
  <c r="I722" i="4" s="1"/>
  <c r="H722" i="4" a="1"/>
  <c r="H722" i="4" s="1"/>
  <c r="E721" i="4"/>
  <c r="C738" i="10" s="1"/>
  <c r="Q721" i="4"/>
  <c r="T721" i="4" a="1"/>
  <c r="T721" i="4" s="1"/>
  <c r="S721" i="4" a="1"/>
  <c r="S721" i="4" s="1"/>
  <c r="R721" i="4" a="1"/>
  <c r="R721" i="4" s="1"/>
  <c r="U721" i="4" a="1"/>
  <c r="U721" i="4" s="1"/>
  <c r="C722" i="4"/>
  <c r="B722" i="4"/>
  <c r="V722" i="4" s="1" a="1"/>
  <c r="V722" i="4" s="1"/>
  <c r="W722" i="4"/>
  <c r="A723" i="4"/>
  <c r="B737" i="10"/>
  <c r="G735" i="10"/>
  <c r="K735" i="10" s="1"/>
  <c r="L734" i="10"/>
  <c r="X718" i="4"/>
  <c r="AJ719" i="4"/>
  <c r="G736" i="10" s="1"/>
  <c r="H737" i="10"/>
  <c r="P723" i="4" l="1" a="1"/>
  <c r="P723" i="4" s="1"/>
  <c r="O723" i="4" a="1"/>
  <c r="O723" i="4" s="1"/>
  <c r="AG722" i="4"/>
  <c r="Y721" i="4"/>
  <c r="F738" i="10" s="1"/>
  <c r="AH723" i="4" a="1"/>
  <c r="AH723" i="4" s="1"/>
  <c r="Z723" i="4" a="1"/>
  <c r="Z723" i="4" s="1"/>
  <c r="AD723" i="4"/>
  <c r="AC723" i="4"/>
  <c r="AB723" i="4"/>
  <c r="AI723" i="4"/>
  <c r="AF723" i="4" a="1"/>
  <c r="AF723" i="4" s="1"/>
  <c r="AE723" i="4"/>
  <c r="AA723" i="4" a="1"/>
  <c r="AA723" i="4" s="1"/>
  <c r="F722" i="4" a="1"/>
  <c r="F722" i="4" s="1"/>
  <c r="D739" i="10" s="1"/>
  <c r="N723" i="4" a="1"/>
  <c r="N723" i="4" s="1"/>
  <c r="J723" i="4"/>
  <c r="G723" i="4"/>
  <c r="E740" i="10" s="1"/>
  <c r="K723" i="4"/>
  <c r="L723" i="4"/>
  <c r="M723" i="4"/>
  <c r="H723" i="4" a="1"/>
  <c r="H723" i="4" s="1"/>
  <c r="I723" i="4" a="1"/>
  <c r="I723" i="4" s="1"/>
  <c r="E722" i="4"/>
  <c r="C739" i="10" s="1"/>
  <c r="Q722" i="4"/>
  <c r="T722" i="4" a="1"/>
  <c r="T722" i="4" s="1"/>
  <c r="S722" i="4" a="1"/>
  <c r="S722" i="4" s="1"/>
  <c r="R722" i="4" a="1"/>
  <c r="R722" i="4" s="1"/>
  <c r="U722" i="4" a="1"/>
  <c r="U722" i="4" s="1"/>
  <c r="C723" i="4"/>
  <c r="B723" i="4"/>
  <c r="V723" i="4" s="1" a="1"/>
  <c r="V723" i="4" s="1"/>
  <c r="W723" i="4"/>
  <c r="A724" i="4"/>
  <c r="K736" i="10"/>
  <c r="B738" i="10"/>
  <c r="L735" i="10"/>
  <c r="X719" i="4"/>
  <c r="AJ720" i="4"/>
  <c r="H738" i="10"/>
  <c r="B739" i="10"/>
  <c r="P724" i="4" l="1" a="1"/>
  <c r="P724" i="4" s="1"/>
  <c r="O724" i="4" a="1"/>
  <c r="O724" i="4" s="1"/>
  <c r="AG723" i="4"/>
  <c r="Y722" i="4"/>
  <c r="F739" i="10" s="1"/>
  <c r="AH724" i="4" a="1"/>
  <c r="AH724" i="4" s="1"/>
  <c r="AA724" i="4" a="1"/>
  <c r="AA724" i="4" s="1"/>
  <c r="Z724" i="4" a="1"/>
  <c r="Z724" i="4" s="1"/>
  <c r="AF724" i="4" a="1"/>
  <c r="AF724" i="4" s="1"/>
  <c r="AE724" i="4"/>
  <c r="AD724" i="4"/>
  <c r="AC724" i="4"/>
  <c r="AB724" i="4"/>
  <c r="AI724" i="4"/>
  <c r="F723" i="4" a="1"/>
  <c r="F723" i="4" s="1"/>
  <c r="D740" i="10" s="1"/>
  <c r="N724" i="4" a="1"/>
  <c r="N724" i="4" s="1"/>
  <c r="G724" i="4"/>
  <c r="E741" i="10" s="1"/>
  <c r="K724" i="4"/>
  <c r="J724" i="4"/>
  <c r="L724" i="4"/>
  <c r="M724" i="4"/>
  <c r="H724" i="4" a="1"/>
  <c r="H724" i="4" s="1"/>
  <c r="I724" i="4" a="1"/>
  <c r="I724" i="4" s="1"/>
  <c r="E723" i="4"/>
  <c r="C740" i="10" s="1"/>
  <c r="Q723" i="4"/>
  <c r="T723" i="4" a="1"/>
  <c r="T723" i="4" s="1"/>
  <c r="S723" i="4" a="1"/>
  <c r="S723" i="4" s="1"/>
  <c r="R723" i="4" a="1"/>
  <c r="R723" i="4" s="1"/>
  <c r="U723" i="4" a="1"/>
  <c r="U723" i="4" s="1"/>
  <c r="C724" i="4"/>
  <c r="B724" i="4"/>
  <c r="V724" i="4" s="1" a="1"/>
  <c r="V724" i="4" s="1"/>
  <c r="W724" i="4"/>
  <c r="A725" i="4"/>
  <c r="G737" i="10"/>
  <c r="K737" i="10" s="1"/>
  <c r="L736" i="10"/>
  <c r="X720" i="4"/>
  <c r="AJ721" i="4"/>
  <c r="G738" i="10" s="1"/>
  <c r="H739" i="10"/>
  <c r="P725" i="4" l="1" a="1"/>
  <c r="P725" i="4" s="1"/>
  <c r="O725" i="4" a="1"/>
  <c r="O725" i="4" s="1"/>
  <c r="AG724" i="4"/>
  <c r="Y723" i="4"/>
  <c r="F740" i="10" s="1"/>
  <c r="AH725" i="4" a="1"/>
  <c r="AH725" i="4" s="1"/>
  <c r="AC725" i="4"/>
  <c r="AB725" i="4"/>
  <c r="AI725" i="4"/>
  <c r="AF725" i="4" a="1"/>
  <c r="AF725" i="4" s="1"/>
  <c r="AE725" i="4"/>
  <c r="AD725" i="4"/>
  <c r="AA725" i="4" a="1"/>
  <c r="AA725" i="4" s="1"/>
  <c r="Z725" i="4" a="1"/>
  <c r="Z725" i="4" s="1"/>
  <c r="F724" i="4" a="1"/>
  <c r="F724" i="4" s="1"/>
  <c r="D741" i="10" s="1"/>
  <c r="N725" i="4" a="1"/>
  <c r="N725" i="4" s="1"/>
  <c r="G725" i="4"/>
  <c r="E742" i="10" s="1"/>
  <c r="K725" i="4"/>
  <c r="J725" i="4"/>
  <c r="L725" i="4"/>
  <c r="M725" i="4"/>
  <c r="I725" i="4" a="1"/>
  <c r="I725" i="4" s="1"/>
  <c r="H725" i="4" a="1"/>
  <c r="H725" i="4" s="1"/>
  <c r="E724" i="4"/>
  <c r="C741" i="10" s="1"/>
  <c r="Q724" i="4"/>
  <c r="T724" i="4" a="1"/>
  <c r="T724" i="4" s="1"/>
  <c r="S724" i="4" a="1"/>
  <c r="S724" i="4" s="1"/>
  <c r="R724" i="4" a="1"/>
  <c r="R724" i="4" s="1"/>
  <c r="U724" i="4" a="1"/>
  <c r="U724" i="4" s="1"/>
  <c r="C725" i="4"/>
  <c r="B725" i="4"/>
  <c r="V725" i="4" s="1" a="1"/>
  <c r="V725" i="4" s="1"/>
  <c r="W725" i="4"/>
  <c r="A726" i="4"/>
  <c r="K738" i="10"/>
  <c r="B740" i="10"/>
  <c r="L737" i="10"/>
  <c r="X721" i="4"/>
  <c r="AJ722" i="4"/>
  <c r="H740" i="10"/>
  <c r="P726" i="4" l="1" a="1"/>
  <c r="P726" i="4" s="1"/>
  <c r="O726" i="4" a="1"/>
  <c r="O726" i="4" s="1"/>
  <c r="AG725" i="4"/>
  <c r="Y724" i="4"/>
  <c r="F741" i="10" s="1"/>
  <c r="AH726" i="4" a="1"/>
  <c r="AH726" i="4" s="1"/>
  <c r="AF726" i="4" a="1"/>
  <c r="AF726" i="4" s="1"/>
  <c r="AE726" i="4"/>
  <c r="AC726" i="4"/>
  <c r="AI726" i="4"/>
  <c r="AD726" i="4"/>
  <c r="AB726" i="4"/>
  <c r="AA726" i="4" a="1"/>
  <c r="AA726" i="4" s="1"/>
  <c r="Z726" i="4" a="1"/>
  <c r="Z726" i="4" s="1"/>
  <c r="F725" i="4" a="1"/>
  <c r="F725" i="4" s="1"/>
  <c r="D742" i="10" s="1"/>
  <c r="N726" i="4" a="1"/>
  <c r="N726" i="4" s="1"/>
  <c r="J726" i="4"/>
  <c r="G726" i="4"/>
  <c r="E743" i="10" s="1"/>
  <c r="K726" i="4"/>
  <c r="L726" i="4"/>
  <c r="M726" i="4"/>
  <c r="I726" i="4" a="1"/>
  <c r="I726" i="4" s="1"/>
  <c r="H726" i="4" a="1"/>
  <c r="H726" i="4" s="1"/>
  <c r="E725" i="4"/>
  <c r="C742" i="10" s="1"/>
  <c r="Q725" i="4"/>
  <c r="T725" i="4" a="1"/>
  <c r="T725" i="4" s="1"/>
  <c r="S725" i="4" a="1"/>
  <c r="S725" i="4" s="1"/>
  <c r="R725" i="4" a="1"/>
  <c r="R725" i="4" s="1"/>
  <c r="U725" i="4" a="1"/>
  <c r="U725" i="4" s="1"/>
  <c r="C726" i="4"/>
  <c r="B726" i="4"/>
  <c r="V726" i="4" s="1" a="1"/>
  <c r="V726" i="4" s="1"/>
  <c r="W726" i="4"/>
  <c r="A727" i="4"/>
  <c r="B741" i="10"/>
  <c r="G739" i="10"/>
  <c r="K739" i="10" s="1"/>
  <c r="L738" i="10"/>
  <c r="X722" i="4"/>
  <c r="AJ723" i="4"/>
  <c r="H741" i="10"/>
  <c r="P727" i="4" l="1" a="1"/>
  <c r="P727" i="4" s="1"/>
  <c r="O727" i="4" a="1"/>
  <c r="O727" i="4" s="1"/>
  <c r="AG726" i="4"/>
  <c r="Y725" i="4"/>
  <c r="F742" i="10" s="1"/>
  <c r="AH727" i="4" a="1"/>
  <c r="AH727" i="4" s="1"/>
  <c r="AF727" i="4" a="1"/>
  <c r="AF727" i="4" s="1"/>
  <c r="AB727" i="4"/>
  <c r="AA727" i="4" a="1"/>
  <c r="AA727" i="4" s="1"/>
  <c r="Z727" i="4" a="1"/>
  <c r="Z727" i="4" s="1"/>
  <c r="AD727" i="4"/>
  <c r="AC727" i="4"/>
  <c r="AI727" i="4"/>
  <c r="AE727" i="4"/>
  <c r="F726" i="4" a="1"/>
  <c r="F726" i="4" s="1"/>
  <c r="D743" i="10" s="1"/>
  <c r="N727" i="4" a="1"/>
  <c r="N727" i="4" s="1"/>
  <c r="G727" i="4"/>
  <c r="E744" i="10" s="1"/>
  <c r="K727" i="4"/>
  <c r="J727" i="4"/>
  <c r="L727" i="4"/>
  <c r="I727" i="4" a="1"/>
  <c r="I727" i="4" s="1"/>
  <c r="H727" i="4" a="1"/>
  <c r="H727" i="4" s="1"/>
  <c r="M727" i="4"/>
  <c r="E726" i="4"/>
  <c r="C743" i="10" s="1"/>
  <c r="Q726" i="4"/>
  <c r="T726" i="4" a="1"/>
  <c r="T726" i="4" s="1"/>
  <c r="S726" i="4" a="1"/>
  <c r="S726" i="4" s="1"/>
  <c r="R726" i="4" a="1"/>
  <c r="R726" i="4" s="1"/>
  <c r="U726" i="4" a="1"/>
  <c r="U726" i="4" s="1"/>
  <c r="C727" i="4"/>
  <c r="B727" i="4"/>
  <c r="U727" i="4" s="1" a="1"/>
  <c r="U727" i="4" s="1"/>
  <c r="W727" i="4"/>
  <c r="A728" i="4"/>
  <c r="B742" i="10"/>
  <c r="G740" i="10"/>
  <c r="K740" i="10" s="1"/>
  <c r="L739" i="10"/>
  <c r="X723" i="4"/>
  <c r="AJ724" i="4"/>
  <c r="G741" i="10" s="1"/>
  <c r="H742" i="10"/>
  <c r="P728" i="4" l="1" a="1"/>
  <c r="P728" i="4" s="1"/>
  <c r="O728" i="4" a="1"/>
  <c r="O728" i="4" s="1"/>
  <c r="AG727" i="4"/>
  <c r="Y726" i="4"/>
  <c r="F743" i="10" s="1"/>
  <c r="AH728" i="4" a="1"/>
  <c r="AH728" i="4" s="1"/>
  <c r="Z728" i="4" a="1"/>
  <c r="Z728" i="4" s="1"/>
  <c r="AE728" i="4"/>
  <c r="AD728" i="4"/>
  <c r="AC728" i="4"/>
  <c r="AB728" i="4"/>
  <c r="AF728" i="4" a="1"/>
  <c r="AF728" i="4" s="1"/>
  <c r="AA728" i="4" a="1"/>
  <c r="AA728" i="4" s="1"/>
  <c r="AI728" i="4"/>
  <c r="F727" i="4" a="1"/>
  <c r="F727" i="4" s="1"/>
  <c r="D744" i="10" s="1"/>
  <c r="N728" i="4" a="1"/>
  <c r="N728" i="4" s="1"/>
  <c r="G728" i="4"/>
  <c r="E745" i="10" s="1"/>
  <c r="K728" i="4"/>
  <c r="J728" i="4"/>
  <c r="L728" i="4"/>
  <c r="M728" i="4"/>
  <c r="H728" i="4" a="1"/>
  <c r="H728" i="4" s="1"/>
  <c r="I728" i="4" a="1"/>
  <c r="I728" i="4" s="1"/>
  <c r="E727" i="4"/>
  <c r="C744" i="10" s="1"/>
  <c r="Q727" i="4"/>
  <c r="T727" i="4" a="1"/>
  <c r="T727" i="4" s="1"/>
  <c r="S727" i="4" a="1"/>
  <c r="S727" i="4" s="1"/>
  <c r="R727" i="4" a="1"/>
  <c r="R727" i="4" s="1"/>
  <c r="V727" i="4" a="1"/>
  <c r="V727" i="4" s="1"/>
  <c r="C728" i="4"/>
  <c r="B728" i="4"/>
  <c r="V728" i="4" s="1" a="1"/>
  <c r="V728" i="4" s="1"/>
  <c r="W728" i="4"/>
  <c r="A729" i="4"/>
  <c r="K741" i="10"/>
  <c r="B743" i="10"/>
  <c r="L740" i="10"/>
  <c r="X724" i="4"/>
  <c r="AJ725" i="4"/>
  <c r="H743" i="10"/>
  <c r="P729" i="4" l="1" a="1"/>
  <c r="P729" i="4" s="1"/>
  <c r="O729" i="4" a="1"/>
  <c r="O729" i="4" s="1"/>
  <c r="AG728" i="4"/>
  <c r="Y727" i="4"/>
  <c r="F744" i="10" s="1"/>
  <c r="AH729" i="4" a="1"/>
  <c r="AH729" i="4" s="1"/>
  <c r="AC729" i="4"/>
  <c r="AB729" i="4"/>
  <c r="Z729" i="4" a="1"/>
  <c r="Z729" i="4" s="1"/>
  <c r="AI729" i="4"/>
  <c r="AF729" i="4" a="1"/>
  <c r="AF729" i="4" s="1"/>
  <c r="AE729" i="4"/>
  <c r="AD729" i="4"/>
  <c r="AA729" i="4" a="1"/>
  <c r="AA729" i="4" s="1"/>
  <c r="F728" i="4" a="1"/>
  <c r="F728" i="4" s="1"/>
  <c r="D745" i="10" s="1"/>
  <c r="N729" i="4" a="1"/>
  <c r="N729" i="4" s="1"/>
  <c r="G729" i="4"/>
  <c r="E746" i="10" s="1"/>
  <c r="K729" i="4"/>
  <c r="J729" i="4"/>
  <c r="M729" i="4"/>
  <c r="L729" i="4"/>
  <c r="H729" i="4" a="1"/>
  <c r="H729" i="4" s="1"/>
  <c r="I729" i="4" a="1"/>
  <c r="I729" i="4" s="1"/>
  <c r="E728" i="4"/>
  <c r="C745" i="10" s="1"/>
  <c r="Q728" i="4"/>
  <c r="T728" i="4" a="1"/>
  <c r="T728" i="4" s="1"/>
  <c r="S728" i="4" a="1"/>
  <c r="S728" i="4" s="1"/>
  <c r="R728" i="4" a="1"/>
  <c r="R728" i="4" s="1"/>
  <c r="U728" i="4" a="1"/>
  <c r="U728" i="4" s="1"/>
  <c r="C729" i="4"/>
  <c r="B729" i="4"/>
  <c r="V729" i="4" s="1" a="1"/>
  <c r="V729" i="4" s="1"/>
  <c r="W729" i="4"/>
  <c r="A730" i="4"/>
  <c r="O730" i="4" s="1" a="1"/>
  <c r="O730" i="4" s="1"/>
  <c r="B744" i="10"/>
  <c r="G742" i="10"/>
  <c r="K742" i="10" s="1"/>
  <c r="L741" i="10"/>
  <c r="X725" i="4"/>
  <c r="AJ726" i="4"/>
  <c r="G743" i="10" s="1"/>
  <c r="H744" i="10"/>
  <c r="AG729" i="4" l="1"/>
  <c r="Y730" i="4"/>
  <c r="P730" i="4" a="1"/>
  <c r="P730" i="4" s="1"/>
  <c r="Y728" i="4"/>
  <c r="F745" i="10" s="1"/>
  <c r="F730" i="4" a="1"/>
  <c r="F730" i="4" s="1"/>
  <c r="AH730" i="4" a="1"/>
  <c r="AH730" i="4" s="1"/>
  <c r="AG730" i="4"/>
  <c r="AF730" i="4" a="1"/>
  <c r="AF730" i="4" s="1"/>
  <c r="AE730" i="4"/>
  <c r="AC730" i="4"/>
  <c r="Z730" i="4" a="1"/>
  <c r="Z730" i="4" s="1"/>
  <c r="AI730" i="4"/>
  <c r="AD730" i="4"/>
  <c r="AB730" i="4"/>
  <c r="AA730" i="4" a="1"/>
  <c r="AA730" i="4" s="1"/>
  <c r="F729" i="4" a="1"/>
  <c r="F729" i="4" s="1"/>
  <c r="D746" i="10" s="1"/>
  <c r="N730" i="4" a="1"/>
  <c r="N730" i="4" s="1"/>
  <c r="G730" i="4"/>
  <c r="E747" i="10" s="1"/>
  <c r="J730" i="4"/>
  <c r="K730" i="4"/>
  <c r="M730" i="4"/>
  <c r="L730" i="4"/>
  <c r="I730" i="4" a="1"/>
  <c r="I730" i="4" s="1"/>
  <c r="H730" i="4" a="1"/>
  <c r="H730" i="4" s="1"/>
  <c r="E729" i="4"/>
  <c r="C746" i="10" s="1"/>
  <c r="Q729" i="4"/>
  <c r="T729" i="4" a="1"/>
  <c r="T729" i="4" s="1"/>
  <c r="S729" i="4" a="1"/>
  <c r="S729" i="4" s="1"/>
  <c r="R729" i="4" a="1"/>
  <c r="R729" i="4" s="1"/>
  <c r="U729" i="4" a="1"/>
  <c r="U729" i="4" s="1"/>
  <c r="C730" i="4"/>
  <c r="B730" i="4"/>
  <c r="V730" i="4" s="1" a="1"/>
  <c r="V730" i="4" s="1"/>
  <c r="W730" i="4"/>
  <c r="A731" i="4"/>
  <c r="O731" i="4" s="1" a="1"/>
  <c r="O731" i="4" s="1"/>
  <c r="K743" i="10"/>
  <c r="B745" i="10"/>
  <c r="L742" i="10"/>
  <c r="X726" i="4"/>
  <c r="AJ727" i="4"/>
  <c r="H745" i="10"/>
  <c r="Y731" i="4" l="1"/>
  <c r="P731" i="4" a="1"/>
  <c r="P731" i="4" s="1"/>
  <c r="Y729" i="4"/>
  <c r="F746" i="10" s="1"/>
  <c r="F731" i="4" a="1"/>
  <c r="F731" i="4" s="1"/>
  <c r="AG731" i="4"/>
  <c r="AH731" i="4" a="1"/>
  <c r="AH731" i="4" s="1"/>
  <c r="AI731" i="4"/>
  <c r="AF731" i="4" a="1"/>
  <c r="AF731" i="4" s="1"/>
  <c r="AD731" i="4"/>
  <c r="AA731" i="4" a="1"/>
  <c r="AA731" i="4" s="1"/>
  <c r="Z731" i="4" a="1"/>
  <c r="Z731" i="4" s="1"/>
  <c r="AE731" i="4"/>
  <c r="AC731" i="4"/>
  <c r="AB731" i="4"/>
  <c r="N731" i="4" a="1"/>
  <c r="N731" i="4" s="1"/>
  <c r="G731" i="4"/>
  <c r="E748" i="10" s="1"/>
  <c r="J731" i="4"/>
  <c r="K731" i="4"/>
  <c r="M731" i="4"/>
  <c r="L731" i="4"/>
  <c r="I731" i="4" a="1"/>
  <c r="I731" i="4" s="1"/>
  <c r="H731" i="4" a="1"/>
  <c r="H731" i="4" s="1"/>
  <c r="D747" i="10"/>
  <c r="E730" i="4"/>
  <c r="C747" i="10" s="1"/>
  <c r="Q730" i="4"/>
  <c r="T730" i="4" a="1"/>
  <c r="T730" i="4" s="1"/>
  <c r="S730" i="4" a="1"/>
  <c r="S730" i="4" s="1"/>
  <c r="R730" i="4" a="1"/>
  <c r="R730" i="4" s="1"/>
  <c r="U730" i="4" a="1"/>
  <c r="U730" i="4" s="1"/>
  <c r="C731" i="4"/>
  <c r="B731" i="4"/>
  <c r="V731" i="4" s="1" a="1"/>
  <c r="V731" i="4" s="1"/>
  <c r="W731" i="4"/>
  <c r="A732" i="4"/>
  <c r="O732" i="4" s="1" a="1"/>
  <c r="O732" i="4" s="1"/>
  <c r="B746" i="10"/>
  <c r="G744" i="10"/>
  <c r="K744" i="10" s="1"/>
  <c r="L743" i="10"/>
  <c r="X727" i="4"/>
  <c r="AJ728" i="4"/>
  <c r="G745" i="10" s="1"/>
  <c r="H746" i="10"/>
  <c r="Y732" i="4" l="1"/>
  <c r="P732" i="4" a="1"/>
  <c r="P732" i="4" s="1"/>
  <c r="F732" i="4" a="1"/>
  <c r="F732" i="4" s="1"/>
  <c r="AH732" i="4" a="1"/>
  <c r="AH732" i="4" s="1"/>
  <c r="AG732" i="4"/>
  <c r="AI732" i="4"/>
  <c r="AC732" i="4"/>
  <c r="AB732" i="4"/>
  <c r="AA732" i="4" a="1"/>
  <c r="AA732" i="4" s="1"/>
  <c r="AF732" i="4" a="1"/>
  <c r="AF732" i="4" s="1"/>
  <c r="AE732" i="4"/>
  <c r="AD732" i="4"/>
  <c r="Z732" i="4" a="1"/>
  <c r="Z732" i="4" s="1"/>
  <c r="F747" i="10"/>
  <c r="N732" i="4" a="1"/>
  <c r="N732" i="4" s="1"/>
  <c r="G732" i="4"/>
  <c r="E749" i="10" s="1"/>
  <c r="J732" i="4"/>
  <c r="K732" i="4"/>
  <c r="M732" i="4"/>
  <c r="L732" i="4"/>
  <c r="H732" i="4" a="1"/>
  <c r="H732" i="4" s="1"/>
  <c r="I732" i="4" a="1"/>
  <c r="I732" i="4" s="1"/>
  <c r="D748" i="10"/>
  <c r="E731" i="4"/>
  <c r="C748" i="10" s="1"/>
  <c r="Q731" i="4"/>
  <c r="T731" i="4" a="1"/>
  <c r="T731" i="4" s="1"/>
  <c r="S731" i="4" a="1"/>
  <c r="S731" i="4" s="1"/>
  <c r="R731" i="4" a="1"/>
  <c r="R731" i="4" s="1"/>
  <c r="U731" i="4" a="1"/>
  <c r="U731" i="4" s="1"/>
  <c r="C732" i="4"/>
  <c r="B732" i="4"/>
  <c r="V732" i="4" s="1" a="1"/>
  <c r="V732" i="4" s="1"/>
  <c r="W732" i="4"/>
  <c r="A733" i="4"/>
  <c r="O733" i="4" s="1" a="1"/>
  <c r="O733" i="4" s="1"/>
  <c r="K745" i="10"/>
  <c r="B747" i="10"/>
  <c r="L744" i="10"/>
  <c r="X728" i="4"/>
  <c r="AJ729" i="4"/>
  <c r="H747" i="10"/>
  <c r="Y733" i="4" l="1"/>
  <c r="P733" i="4" a="1"/>
  <c r="P733" i="4" s="1"/>
  <c r="F733" i="4" a="1"/>
  <c r="F733" i="4" s="1"/>
  <c r="AH733" i="4" a="1"/>
  <c r="AH733" i="4" s="1"/>
  <c r="AG733" i="4"/>
  <c r="AB733" i="4"/>
  <c r="AA733" i="4" a="1"/>
  <c r="AA733" i="4" s="1"/>
  <c r="AI733" i="4"/>
  <c r="AF733" i="4" a="1"/>
  <c r="AF733" i="4" s="1"/>
  <c r="AE733" i="4"/>
  <c r="AD733" i="4"/>
  <c r="AC733" i="4"/>
  <c r="Z733" i="4" a="1"/>
  <c r="Z733" i="4" s="1"/>
  <c r="F748" i="10"/>
  <c r="D749" i="10"/>
  <c r="N733" i="4" a="1"/>
  <c r="N733" i="4" s="1"/>
  <c r="G733" i="4"/>
  <c r="E750" i="10" s="1"/>
  <c r="K733" i="4"/>
  <c r="M733" i="4"/>
  <c r="L733" i="4"/>
  <c r="H733" i="4" a="1"/>
  <c r="H733" i="4" s="1"/>
  <c r="I733" i="4" a="1"/>
  <c r="I733" i="4" s="1"/>
  <c r="J733" i="4"/>
  <c r="E732" i="4"/>
  <c r="C749" i="10" s="1"/>
  <c r="Q732" i="4"/>
  <c r="T732" i="4" a="1"/>
  <c r="T732" i="4" s="1"/>
  <c r="S732" i="4" a="1"/>
  <c r="S732" i="4" s="1"/>
  <c r="R732" i="4" a="1"/>
  <c r="R732" i="4" s="1"/>
  <c r="U732" i="4" a="1"/>
  <c r="U732" i="4" s="1"/>
  <c r="C733" i="4"/>
  <c r="B733" i="4"/>
  <c r="V733" i="4" s="1" a="1"/>
  <c r="V733" i="4" s="1"/>
  <c r="W733" i="4"/>
  <c r="A734" i="4"/>
  <c r="O734" i="4" s="1" a="1"/>
  <c r="O734" i="4" s="1"/>
  <c r="B748" i="10"/>
  <c r="G746" i="10"/>
  <c r="K746" i="10" s="1"/>
  <c r="L745" i="10"/>
  <c r="X729" i="4"/>
  <c r="AJ730" i="4"/>
  <c r="H748" i="10"/>
  <c r="Y734" i="4" l="1"/>
  <c r="P734" i="4" a="1"/>
  <c r="P734" i="4" s="1"/>
  <c r="F749" i="10"/>
  <c r="F734" i="4" a="1"/>
  <c r="F734" i="4" s="1"/>
  <c r="AH734" i="4" a="1"/>
  <c r="AH734" i="4" s="1"/>
  <c r="AG734" i="4"/>
  <c r="AF734" i="4" a="1"/>
  <c r="AF734" i="4" s="1"/>
  <c r="AE734" i="4"/>
  <c r="AC734" i="4"/>
  <c r="AI734" i="4"/>
  <c r="Z734" i="4" a="1"/>
  <c r="Z734" i="4" s="1"/>
  <c r="AD734" i="4"/>
  <c r="AB734" i="4"/>
  <c r="AA734" i="4" a="1"/>
  <c r="AA734" i="4" s="1"/>
  <c r="D750" i="10"/>
  <c r="N734" i="4" a="1"/>
  <c r="N734" i="4" s="1"/>
  <c r="G734" i="4"/>
  <c r="E751" i="10" s="1"/>
  <c r="J734" i="4"/>
  <c r="L734" i="4"/>
  <c r="M734" i="4"/>
  <c r="K734" i="4"/>
  <c r="H734" i="4" a="1"/>
  <c r="H734" i="4" s="1"/>
  <c r="I734" i="4" a="1"/>
  <c r="I734" i="4" s="1"/>
  <c r="E733" i="4"/>
  <c r="C750" i="10" s="1"/>
  <c r="Q733" i="4"/>
  <c r="T733" i="4" a="1"/>
  <c r="T733" i="4" s="1"/>
  <c r="S733" i="4" a="1"/>
  <c r="S733" i="4" s="1"/>
  <c r="R733" i="4" a="1"/>
  <c r="R733" i="4" s="1"/>
  <c r="U733" i="4" a="1"/>
  <c r="U733" i="4" s="1"/>
  <c r="C734" i="4"/>
  <c r="B734" i="4"/>
  <c r="V734" i="4" s="1" a="1"/>
  <c r="V734" i="4" s="1"/>
  <c r="W734" i="4"/>
  <c r="A735" i="4"/>
  <c r="O735" i="4" s="1" a="1"/>
  <c r="O735" i="4" s="1"/>
  <c r="B749" i="10"/>
  <c r="G747" i="10"/>
  <c r="K747" i="10" s="1"/>
  <c r="L746" i="10"/>
  <c r="X730" i="4"/>
  <c r="AJ731" i="4"/>
  <c r="G748" i="10" s="1"/>
  <c r="H749" i="10"/>
  <c r="Y735" i="4" l="1"/>
  <c r="P735" i="4" a="1"/>
  <c r="P735" i="4" s="1"/>
  <c r="F735" i="4" a="1"/>
  <c r="F735" i="4" s="1"/>
  <c r="AH735" i="4" a="1"/>
  <c r="AH735" i="4" s="1"/>
  <c r="AG735" i="4"/>
  <c r="AF735" i="4" a="1"/>
  <c r="AF735" i="4" s="1"/>
  <c r="AB735" i="4"/>
  <c r="AA735" i="4" a="1"/>
  <c r="AA735" i="4" s="1"/>
  <c r="Z735" i="4" a="1"/>
  <c r="Z735" i="4" s="1"/>
  <c r="AI735" i="4"/>
  <c r="AC735" i="4"/>
  <c r="AE735" i="4"/>
  <c r="AD735" i="4"/>
  <c r="F750" i="10"/>
  <c r="D751" i="10"/>
  <c r="N735" i="4" a="1"/>
  <c r="N735" i="4" s="1"/>
  <c r="G735" i="4"/>
  <c r="E752" i="10" s="1"/>
  <c r="J735" i="4"/>
  <c r="K735" i="4"/>
  <c r="L735" i="4"/>
  <c r="M735" i="4"/>
  <c r="I735" i="4" a="1"/>
  <c r="I735" i="4" s="1"/>
  <c r="H735" i="4" a="1"/>
  <c r="H735" i="4" s="1"/>
  <c r="E734" i="4"/>
  <c r="C751" i="10" s="1"/>
  <c r="Q734" i="4"/>
  <c r="T734" i="4" a="1"/>
  <c r="T734" i="4" s="1"/>
  <c r="S734" i="4" a="1"/>
  <c r="S734" i="4" s="1"/>
  <c r="R734" i="4" a="1"/>
  <c r="R734" i="4" s="1"/>
  <c r="U734" i="4" a="1"/>
  <c r="U734" i="4" s="1"/>
  <c r="C735" i="4"/>
  <c r="B735" i="4"/>
  <c r="V735" i="4" s="1" a="1"/>
  <c r="V735" i="4" s="1"/>
  <c r="W735" i="4"/>
  <c r="A736" i="4"/>
  <c r="O736" i="4" s="1" a="1"/>
  <c r="O736" i="4" s="1"/>
  <c r="K748" i="10"/>
  <c r="B750" i="10"/>
  <c r="L747" i="10"/>
  <c r="X731" i="4"/>
  <c r="AJ732" i="4"/>
  <c r="H750" i="10"/>
  <c r="Y736" i="4" l="1"/>
  <c r="P736" i="4" a="1"/>
  <c r="P736" i="4" s="1"/>
  <c r="F736" i="4" a="1"/>
  <c r="F736" i="4" s="1"/>
  <c r="AH736" i="4" a="1"/>
  <c r="AH736" i="4" s="1"/>
  <c r="AG736" i="4"/>
  <c r="Z736" i="4" a="1"/>
  <c r="Z736" i="4" s="1"/>
  <c r="AE736" i="4"/>
  <c r="AD736" i="4"/>
  <c r="AC736" i="4"/>
  <c r="AB736" i="4"/>
  <c r="AI736" i="4"/>
  <c r="AF736" i="4" a="1"/>
  <c r="AF736" i="4" s="1"/>
  <c r="AA736" i="4" a="1"/>
  <c r="AA736" i="4" s="1"/>
  <c r="F751" i="10"/>
  <c r="D752" i="10"/>
  <c r="N736" i="4" a="1"/>
  <c r="N736" i="4" s="1"/>
  <c r="G736" i="4"/>
  <c r="E753" i="10" s="1"/>
  <c r="J736" i="4"/>
  <c r="L736" i="4"/>
  <c r="M736" i="4"/>
  <c r="K736" i="4"/>
  <c r="I736" i="4" a="1"/>
  <c r="I736" i="4" s="1"/>
  <c r="H736" i="4" a="1"/>
  <c r="H736" i="4" s="1"/>
  <c r="E735" i="4"/>
  <c r="C752" i="10" s="1"/>
  <c r="Q735" i="4"/>
  <c r="T735" i="4" a="1"/>
  <c r="T735" i="4" s="1"/>
  <c r="S735" i="4" a="1"/>
  <c r="S735" i="4" s="1"/>
  <c r="R735" i="4" a="1"/>
  <c r="R735" i="4" s="1"/>
  <c r="U735" i="4" a="1"/>
  <c r="U735" i="4" s="1"/>
  <c r="C736" i="4"/>
  <c r="B736" i="4"/>
  <c r="V736" i="4" s="1" a="1"/>
  <c r="V736" i="4" s="1"/>
  <c r="W736" i="4"/>
  <c r="A737" i="4"/>
  <c r="O737" i="4" s="1" a="1"/>
  <c r="O737" i="4" s="1"/>
  <c r="B751" i="10"/>
  <c r="G749" i="10"/>
  <c r="K749" i="10" s="1"/>
  <c r="L748" i="10"/>
  <c r="X732" i="4"/>
  <c r="AJ733" i="4"/>
  <c r="G750" i="10" s="1"/>
  <c r="H751" i="10"/>
  <c r="Y737" i="4" l="1"/>
  <c r="P737" i="4" a="1"/>
  <c r="P737" i="4" s="1"/>
  <c r="F737" i="4" a="1"/>
  <c r="F737" i="4" s="1"/>
  <c r="AG737" i="4"/>
  <c r="AH737" i="4" a="1"/>
  <c r="AH737" i="4" s="1"/>
  <c r="AC737" i="4"/>
  <c r="AB737" i="4"/>
  <c r="Z737" i="4" a="1"/>
  <c r="Z737" i="4" s="1"/>
  <c r="AI737" i="4"/>
  <c r="AF737" i="4" a="1"/>
  <c r="AF737" i="4" s="1"/>
  <c r="AE737" i="4"/>
  <c r="AD737" i="4"/>
  <c r="AA737" i="4" a="1"/>
  <c r="AA737" i="4" s="1"/>
  <c r="F752" i="10"/>
  <c r="D753" i="10"/>
  <c r="N737" i="4" a="1"/>
  <c r="N737" i="4" s="1"/>
  <c r="G737" i="4"/>
  <c r="E754" i="10" s="1"/>
  <c r="J737" i="4"/>
  <c r="K737" i="4"/>
  <c r="L737" i="4"/>
  <c r="M737" i="4"/>
  <c r="H737" i="4" a="1"/>
  <c r="H737" i="4" s="1"/>
  <c r="I737" i="4" a="1"/>
  <c r="I737" i="4" s="1"/>
  <c r="E736" i="4"/>
  <c r="C753" i="10" s="1"/>
  <c r="Q736" i="4"/>
  <c r="T736" i="4" a="1"/>
  <c r="T736" i="4" s="1"/>
  <c r="S736" i="4" a="1"/>
  <c r="S736" i="4" s="1"/>
  <c r="R736" i="4" a="1"/>
  <c r="R736" i="4" s="1"/>
  <c r="U736" i="4" a="1"/>
  <c r="U736" i="4" s="1"/>
  <c r="C737" i="4"/>
  <c r="B737" i="4"/>
  <c r="V737" i="4" s="1" a="1"/>
  <c r="V737" i="4" s="1"/>
  <c r="W737" i="4"/>
  <c r="A738" i="4"/>
  <c r="O738" i="4" s="1" a="1"/>
  <c r="O738" i="4" s="1"/>
  <c r="K750" i="10"/>
  <c r="B752" i="10"/>
  <c r="L749" i="10"/>
  <c r="X733" i="4"/>
  <c r="AJ734" i="4"/>
  <c r="H752" i="10"/>
  <c r="B753" i="10"/>
  <c r="Y738" i="4" l="1"/>
  <c r="P738" i="4" a="1"/>
  <c r="P738" i="4" s="1"/>
  <c r="F738" i="4" a="1"/>
  <c r="F738" i="4" s="1"/>
  <c r="AH738" i="4" a="1"/>
  <c r="AH738" i="4" s="1"/>
  <c r="AG738" i="4"/>
  <c r="AF738" i="4" a="1"/>
  <c r="AF738" i="4" s="1"/>
  <c r="AE738" i="4"/>
  <c r="AC738" i="4"/>
  <c r="AI738" i="4"/>
  <c r="AB738" i="4"/>
  <c r="AA738" i="4" a="1"/>
  <c r="AA738" i="4" s="1"/>
  <c r="Z738" i="4" a="1"/>
  <c r="Z738" i="4" s="1"/>
  <c r="AD738" i="4"/>
  <c r="F753" i="10"/>
  <c r="D754" i="10"/>
  <c r="N738" i="4" a="1"/>
  <c r="N738" i="4" s="1"/>
  <c r="G738" i="4"/>
  <c r="E755" i="10" s="1"/>
  <c r="J738" i="4"/>
  <c r="K738" i="4"/>
  <c r="L738" i="4"/>
  <c r="M738" i="4"/>
  <c r="I738" i="4" a="1"/>
  <c r="I738" i="4" s="1"/>
  <c r="H738" i="4" a="1"/>
  <c r="H738" i="4" s="1"/>
  <c r="E737" i="4"/>
  <c r="C754" i="10" s="1"/>
  <c r="Q737" i="4"/>
  <c r="T737" i="4" a="1"/>
  <c r="T737" i="4" s="1"/>
  <c r="S737" i="4" a="1"/>
  <c r="S737" i="4" s="1"/>
  <c r="R737" i="4" a="1"/>
  <c r="R737" i="4" s="1"/>
  <c r="U737" i="4" a="1"/>
  <c r="U737" i="4" s="1"/>
  <c r="C738" i="4"/>
  <c r="B738" i="4"/>
  <c r="V738" i="4" s="1" a="1"/>
  <c r="V738" i="4" s="1"/>
  <c r="W738" i="4"/>
  <c r="A739" i="4"/>
  <c r="O739" i="4" s="1" a="1"/>
  <c r="O739" i="4" s="1"/>
  <c r="G751" i="10"/>
  <c r="K751" i="10" s="1"/>
  <c r="L750" i="10"/>
  <c r="X734" i="4"/>
  <c r="AJ735" i="4"/>
  <c r="G752" i="10" s="1"/>
  <c r="H753" i="10"/>
  <c r="Y739" i="4" l="1"/>
  <c r="P739" i="4" a="1"/>
  <c r="P739" i="4" s="1"/>
  <c r="F739" i="4" a="1"/>
  <c r="F739" i="4" s="1"/>
  <c r="AH739" i="4" a="1"/>
  <c r="AH739" i="4" s="1"/>
  <c r="AG739" i="4"/>
  <c r="AI739" i="4"/>
  <c r="AE739" i="4"/>
  <c r="AA739" i="4" a="1"/>
  <c r="AA739" i="4" s="1"/>
  <c r="Z739" i="4" a="1"/>
  <c r="Z739" i="4" s="1"/>
  <c r="AF739" i="4" a="1"/>
  <c r="AF739" i="4" s="1"/>
  <c r="AD739" i="4"/>
  <c r="AC739" i="4"/>
  <c r="AB739" i="4"/>
  <c r="F754" i="10"/>
  <c r="D755" i="10"/>
  <c r="N739" i="4" a="1"/>
  <c r="N739" i="4" s="1"/>
  <c r="G739" i="4"/>
  <c r="E756" i="10" s="1"/>
  <c r="K739" i="4"/>
  <c r="L739" i="4"/>
  <c r="J739" i="4"/>
  <c r="M739" i="4"/>
  <c r="I739" i="4" a="1"/>
  <c r="I739" i="4" s="1"/>
  <c r="H739" i="4" a="1"/>
  <c r="H739" i="4" s="1"/>
  <c r="E738" i="4"/>
  <c r="C755" i="10" s="1"/>
  <c r="Q738" i="4"/>
  <c r="T738" i="4" a="1"/>
  <c r="T738" i="4" s="1"/>
  <c r="S738" i="4" a="1"/>
  <c r="S738" i="4" s="1"/>
  <c r="R738" i="4" a="1"/>
  <c r="R738" i="4" s="1"/>
  <c r="U738" i="4" a="1"/>
  <c r="U738" i="4" s="1"/>
  <c r="C739" i="4"/>
  <c r="B739" i="4"/>
  <c r="V739" i="4" s="1" a="1"/>
  <c r="V739" i="4" s="1"/>
  <c r="W739" i="4"/>
  <c r="A740" i="4"/>
  <c r="O740" i="4" s="1" a="1"/>
  <c r="O740" i="4" s="1"/>
  <c r="K752" i="10"/>
  <c r="B754" i="10"/>
  <c r="L751" i="10"/>
  <c r="X735" i="4"/>
  <c r="AJ736" i="4"/>
  <c r="H754" i="10"/>
  <c r="Y740" i="4" l="1"/>
  <c r="P740" i="4" a="1"/>
  <c r="P740" i="4" s="1"/>
  <c r="F740" i="4" a="1"/>
  <c r="F740" i="4" s="1"/>
  <c r="AH740" i="4" a="1"/>
  <c r="AH740" i="4" s="1"/>
  <c r="AG740" i="4"/>
  <c r="AI740" i="4"/>
  <c r="AC740" i="4"/>
  <c r="AB740" i="4"/>
  <c r="AA740" i="4" a="1"/>
  <c r="AA740" i="4" s="1"/>
  <c r="Z740" i="4" a="1"/>
  <c r="Z740" i="4" s="1"/>
  <c r="AF740" i="4" a="1"/>
  <c r="AF740" i="4" s="1"/>
  <c r="AD740" i="4"/>
  <c r="AE740" i="4"/>
  <c r="F755" i="10"/>
  <c r="D756" i="10"/>
  <c r="N740" i="4" a="1"/>
  <c r="N740" i="4" s="1"/>
  <c r="G740" i="4"/>
  <c r="E757" i="10" s="1"/>
  <c r="K740" i="4"/>
  <c r="L740" i="4"/>
  <c r="J740" i="4"/>
  <c r="M740" i="4"/>
  <c r="I740" i="4" a="1"/>
  <c r="I740" i="4" s="1"/>
  <c r="H740" i="4" a="1"/>
  <c r="H740" i="4" s="1"/>
  <c r="E739" i="4"/>
  <c r="C756" i="10" s="1"/>
  <c r="Q739" i="4"/>
  <c r="T739" i="4" a="1"/>
  <c r="T739" i="4" s="1"/>
  <c r="S739" i="4" a="1"/>
  <c r="S739" i="4" s="1"/>
  <c r="R739" i="4" a="1"/>
  <c r="R739" i="4" s="1"/>
  <c r="U739" i="4" a="1"/>
  <c r="U739" i="4" s="1"/>
  <c r="C740" i="4"/>
  <c r="B740" i="4"/>
  <c r="V740" i="4" s="1" a="1"/>
  <c r="V740" i="4" s="1"/>
  <c r="W740" i="4"/>
  <c r="A741" i="4"/>
  <c r="O741" i="4" s="1" a="1"/>
  <c r="O741" i="4" s="1"/>
  <c r="B755" i="10"/>
  <c r="G753" i="10"/>
  <c r="K753" i="10" s="1"/>
  <c r="L752" i="10"/>
  <c r="X736" i="4"/>
  <c r="AJ737" i="4"/>
  <c r="H755" i="10"/>
  <c r="Y741" i="4" l="1"/>
  <c r="P741" i="4" a="1"/>
  <c r="P741" i="4" s="1"/>
  <c r="F756" i="10"/>
  <c r="F741" i="4" a="1"/>
  <c r="F741" i="4" s="1"/>
  <c r="AH741" i="4" a="1"/>
  <c r="AH741" i="4" s="1"/>
  <c r="AG741" i="4"/>
  <c r="AA741" i="4" a="1"/>
  <c r="AA741" i="4" s="1"/>
  <c r="AE741" i="4"/>
  <c r="AD741" i="4"/>
  <c r="AC741" i="4"/>
  <c r="AB741" i="4"/>
  <c r="Z741" i="4" a="1"/>
  <c r="Z741" i="4" s="1"/>
  <c r="AI741" i="4"/>
  <c r="AF741" i="4" a="1"/>
  <c r="AF741" i="4" s="1"/>
  <c r="D757" i="10"/>
  <c r="N741" i="4" a="1"/>
  <c r="N741" i="4" s="1"/>
  <c r="G741" i="4"/>
  <c r="E758" i="10" s="1"/>
  <c r="L741" i="4"/>
  <c r="J741" i="4"/>
  <c r="M741" i="4"/>
  <c r="K741" i="4"/>
  <c r="I741" i="4" a="1"/>
  <c r="I741" i="4" s="1"/>
  <c r="H741" i="4" a="1"/>
  <c r="H741" i="4" s="1"/>
  <c r="E740" i="4"/>
  <c r="C757" i="10" s="1"/>
  <c r="Q740" i="4"/>
  <c r="T740" i="4" a="1"/>
  <c r="T740" i="4" s="1"/>
  <c r="S740" i="4" a="1"/>
  <c r="S740" i="4" s="1"/>
  <c r="R740" i="4" a="1"/>
  <c r="R740" i="4" s="1"/>
  <c r="U740" i="4" a="1"/>
  <c r="U740" i="4" s="1"/>
  <c r="C741" i="4"/>
  <c r="B741" i="4"/>
  <c r="V741" i="4" s="1" a="1"/>
  <c r="V741" i="4" s="1"/>
  <c r="W741" i="4"/>
  <c r="A742" i="4"/>
  <c r="O742" i="4" s="1" a="1"/>
  <c r="O742" i="4" s="1"/>
  <c r="B756" i="10"/>
  <c r="G754" i="10"/>
  <c r="K754" i="10" s="1"/>
  <c r="L753" i="10"/>
  <c r="X737" i="4"/>
  <c r="AJ738" i="4"/>
  <c r="G755" i="10" s="1"/>
  <c r="H756" i="10"/>
  <c r="Y742" i="4" l="1"/>
  <c r="P742" i="4" a="1"/>
  <c r="P742" i="4" s="1"/>
  <c r="F742" i="4" a="1"/>
  <c r="F742" i="4" s="1"/>
  <c r="AH742" i="4" a="1"/>
  <c r="AH742" i="4" s="1"/>
  <c r="AG742" i="4"/>
  <c r="AD742" i="4"/>
  <c r="AC742" i="4"/>
  <c r="AA742" i="4" a="1"/>
  <c r="AA742" i="4" s="1"/>
  <c r="AI742" i="4"/>
  <c r="AF742" i="4" a="1"/>
  <c r="AF742" i="4" s="1"/>
  <c r="AE742" i="4"/>
  <c r="AB742" i="4"/>
  <c r="Z742" i="4" a="1"/>
  <c r="Z742" i="4" s="1"/>
  <c r="F757" i="10"/>
  <c r="D758" i="10"/>
  <c r="N742" i="4" a="1"/>
  <c r="N742" i="4" s="1"/>
  <c r="G742" i="4"/>
  <c r="E759" i="10" s="1"/>
  <c r="K742" i="4"/>
  <c r="L742" i="4"/>
  <c r="M742" i="4"/>
  <c r="J742" i="4"/>
  <c r="H742" i="4" a="1"/>
  <c r="H742" i="4" s="1"/>
  <c r="I742" i="4" a="1"/>
  <c r="I742" i="4" s="1"/>
  <c r="E741" i="4"/>
  <c r="C758" i="10" s="1"/>
  <c r="Q741" i="4"/>
  <c r="T741" i="4" a="1"/>
  <c r="T741" i="4" s="1"/>
  <c r="S741" i="4" a="1"/>
  <c r="S741" i="4" s="1"/>
  <c r="R741" i="4" a="1"/>
  <c r="R741" i="4" s="1"/>
  <c r="U741" i="4" a="1"/>
  <c r="U741" i="4" s="1"/>
  <c r="C742" i="4"/>
  <c r="B742" i="4"/>
  <c r="V742" i="4" s="1" a="1"/>
  <c r="V742" i="4" s="1"/>
  <c r="W742" i="4"/>
  <c r="A743" i="4"/>
  <c r="O743" i="4" s="1" a="1"/>
  <c r="O743" i="4" s="1"/>
  <c r="K755" i="10"/>
  <c r="B757" i="10"/>
  <c r="L754" i="10"/>
  <c r="X738" i="4"/>
  <c r="AJ739" i="4"/>
  <c r="H757" i="10"/>
  <c r="B758" i="10"/>
  <c r="Y743" i="4" l="1"/>
  <c r="P743" i="4" a="1"/>
  <c r="P743" i="4" s="1"/>
  <c r="F743" i="4" a="1"/>
  <c r="F743" i="4" s="1"/>
  <c r="AG743" i="4"/>
  <c r="AH743" i="4" a="1"/>
  <c r="AH743" i="4" s="1"/>
  <c r="AF743" i="4" a="1"/>
  <c r="AF743" i="4" s="1"/>
  <c r="AE743" i="4"/>
  <c r="AC743" i="4"/>
  <c r="Z743" i="4" a="1"/>
  <c r="Z743" i="4" s="1"/>
  <c r="AI743" i="4"/>
  <c r="AA743" i="4" a="1"/>
  <c r="AA743" i="4" s="1"/>
  <c r="AD743" i="4"/>
  <c r="AB743" i="4"/>
  <c r="F758" i="10"/>
  <c r="D759" i="10"/>
  <c r="N743" i="4" a="1"/>
  <c r="N743" i="4" s="1"/>
  <c r="J743" i="4"/>
  <c r="G743" i="4"/>
  <c r="E760" i="10" s="1"/>
  <c r="K743" i="4"/>
  <c r="L743" i="4"/>
  <c r="M743" i="4"/>
  <c r="H743" i="4" a="1"/>
  <c r="H743" i="4" s="1"/>
  <c r="I743" i="4" a="1"/>
  <c r="I743" i="4" s="1"/>
  <c r="E742" i="4"/>
  <c r="C759" i="10" s="1"/>
  <c r="Q742" i="4"/>
  <c r="T742" i="4" a="1"/>
  <c r="T742" i="4" s="1"/>
  <c r="S742" i="4" a="1"/>
  <c r="S742" i="4" s="1"/>
  <c r="R742" i="4" a="1"/>
  <c r="R742" i="4" s="1"/>
  <c r="U742" i="4" a="1"/>
  <c r="U742" i="4" s="1"/>
  <c r="C743" i="4"/>
  <c r="B743" i="4"/>
  <c r="V743" i="4" s="1" a="1"/>
  <c r="V743" i="4" s="1"/>
  <c r="W743" i="4"/>
  <c r="A744" i="4"/>
  <c r="O744" i="4" s="1" a="1"/>
  <c r="O744" i="4" s="1"/>
  <c r="G756" i="10"/>
  <c r="K756" i="10" s="1"/>
  <c r="L755" i="10"/>
  <c r="X739" i="4"/>
  <c r="AJ740" i="4"/>
  <c r="G757" i="10" s="1"/>
  <c r="H758" i="10"/>
  <c r="Y744" i="4" l="1"/>
  <c r="P744" i="4" a="1"/>
  <c r="P744" i="4" s="1"/>
  <c r="F744" i="4" a="1"/>
  <c r="F744" i="4" s="1"/>
  <c r="AH744" i="4" a="1"/>
  <c r="AH744" i="4" s="1"/>
  <c r="AG744" i="4"/>
  <c r="AI744" i="4"/>
  <c r="AE744" i="4"/>
  <c r="AA744" i="4" a="1"/>
  <c r="AA744" i="4" s="1"/>
  <c r="Z744" i="4" a="1"/>
  <c r="Z744" i="4" s="1"/>
  <c r="AC744" i="4"/>
  <c r="AB744" i="4"/>
  <c r="AF744" i="4" a="1"/>
  <c r="AF744" i="4" s="1"/>
  <c r="AD744" i="4"/>
  <c r="F759" i="10"/>
  <c r="D760" i="10"/>
  <c r="N744" i="4" a="1"/>
  <c r="N744" i="4" s="1"/>
  <c r="J744" i="4"/>
  <c r="G744" i="4"/>
  <c r="E761" i="10" s="1"/>
  <c r="M744" i="4"/>
  <c r="K744" i="4"/>
  <c r="L744" i="4"/>
  <c r="H744" i="4" a="1"/>
  <c r="H744" i="4" s="1"/>
  <c r="I744" i="4" a="1"/>
  <c r="I744" i="4" s="1"/>
  <c r="E743" i="4"/>
  <c r="C760" i="10" s="1"/>
  <c r="Q743" i="4"/>
  <c r="T743" i="4" a="1"/>
  <c r="T743" i="4" s="1"/>
  <c r="S743" i="4" a="1"/>
  <c r="S743" i="4" s="1"/>
  <c r="R743" i="4" a="1"/>
  <c r="R743" i="4" s="1"/>
  <c r="U743" i="4" a="1"/>
  <c r="U743" i="4" s="1"/>
  <c r="C744" i="4"/>
  <c r="B744" i="4"/>
  <c r="V744" i="4" s="1" a="1"/>
  <c r="V744" i="4" s="1"/>
  <c r="W744" i="4"/>
  <c r="A745" i="4"/>
  <c r="O745" i="4" s="1" a="1"/>
  <c r="O745" i="4" s="1"/>
  <c r="K757" i="10"/>
  <c r="B759" i="10"/>
  <c r="L756" i="10"/>
  <c r="X740" i="4"/>
  <c r="AJ741" i="4"/>
  <c r="H759" i="10"/>
  <c r="B760" i="10"/>
  <c r="Y745" i="4" l="1"/>
  <c r="P745" i="4" a="1"/>
  <c r="P745" i="4" s="1"/>
  <c r="F760" i="10"/>
  <c r="F745" i="4" a="1"/>
  <c r="F745" i="4" s="1"/>
  <c r="AH745" i="4" a="1"/>
  <c r="AH745" i="4" s="1"/>
  <c r="AG745" i="4"/>
  <c r="Z745" i="4" a="1"/>
  <c r="Z745" i="4" s="1"/>
  <c r="AE745" i="4"/>
  <c r="AD745" i="4"/>
  <c r="AC745" i="4"/>
  <c r="AB745" i="4"/>
  <c r="AI745" i="4"/>
  <c r="AF745" i="4" a="1"/>
  <c r="AF745" i="4" s="1"/>
  <c r="AA745" i="4" a="1"/>
  <c r="AA745" i="4" s="1"/>
  <c r="D761" i="10"/>
  <c r="N745" i="4" a="1"/>
  <c r="N745" i="4" s="1"/>
  <c r="J745" i="4"/>
  <c r="K745" i="4"/>
  <c r="G745" i="4"/>
  <c r="E762" i="10" s="1"/>
  <c r="M745" i="4"/>
  <c r="L745" i="4"/>
  <c r="H745" i="4" a="1"/>
  <c r="H745" i="4" s="1"/>
  <c r="I745" i="4" a="1"/>
  <c r="I745" i="4" s="1"/>
  <c r="E744" i="4"/>
  <c r="C761" i="10" s="1"/>
  <c r="Q744" i="4"/>
  <c r="T744" i="4" a="1"/>
  <c r="T744" i="4" s="1"/>
  <c r="S744" i="4" a="1"/>
  <c r="S744" i="4" s="1"/>
  <c r="R744" i="4" a="1"/>
  <c r="R744" i="4" s="1"/>
  <c r="U744" i="4" a="1"/>
  <c r="U744" i="4" s="1"/>
  <c r="C745" i="4"/>
  <c r="B745" i="4"/>
  <c r="V745" i="4" s="1" a="1"/>
  <c r="V745" i="4" s="1"/>
  <c r="W745" i="4"/>
  <c r="A746" i="4"/>
  <c r="O746" i="4" s="1" a="1"/>
  <c r="O746" i="4" s="1"/>
  <c r="G758" i="10"/>
  <c r="K758" i="10" s="1"/>
  <c r="L757" i="10"/>
  <c r="X741" i="4"/>
  <c r="AJ742" i="4"/>
  <c r="G759" i="10" s="1"/>
  <c r="H760" i="10"/>
  <c r="Y746" i="4" l="1"/>
  <c r="P746" i="4" a="1"/>
  <c r="P746" i="4" s="1"/>
  <c r="F746" i="4" a="1"/>
  <c r="F746" i="4" s="1"/>
  <c r="AG746" i="4"/>
  <c r="AH746" i="4" a="1"/>
  <c r="AH746" i="4" s="1"/>
  <c r="AC746" i="4"/>
  <c r="AB746" i="4"/>
  <c r="AA746" i="4" a="1"/>
  <c r="AA746" i="4" s="1"/>
  <c r="AI746" i="4"/>
  <c r="AF746" i="4" a="1"/>
  <c r="AF746" i="4" s="1"/>
  <c r="AE746" i="4"/>
  <c r="Z746" i="4" a="1"/>
  <c r="Z746" i="4" s="1"/>
  <c r="AD746" i="4"/>
  <c r="F761" i="10"/>
  <c r="D762" i="10"/>
  <c r="N746" i="4" a="1"/>
  <c r="N746" i="4" s="1"/>
  <c r="G746" i="4"/>
  <c r="E763" i="10" s="1"/>
  <c r="J746" i="4"/>
  <c r="M746" i="4"/>
  <c r="K746" i="4"/>
  <c r="L746" i="4"/>
  <c r="H746" i="4" a="1"/>
  <c r="H746" i="4" s="1"/>
  <c r="I746" i="4" a="1"/>
  <c r="I746" i="4" s="1"/>
  <c r="E745" i="4"/>
  <c r="C762" i="10" s="1"/>
  <c r="Q745" i="4"/>
  <c r="S745" i="4" a="1"/>
  <c r="S745" i="4" s="1"/>
  <c r="T745" i="4" a="1"/>
  <c r="T745" i="4" s="1"/>
  <c r="R745" i="4" a="1"/>
  <c r="R745" i="4" s="1"/>
  <c r="U745" i="4" a="1"/>
  <c r="U745" i="4" s="1"/>
  <c r="C746" i="4"/>
  <c r="B746" i="4"/>
  <c r="V746" i="4" s="1" a="1"/>
  <c r="V746" i="4" s="1"/>
  <c r="W746" i="4"/>
  <c r="A747" i="4"/>
  <c r="O747" i="4" s="1" a="1"/>
  <c r="O747" i="4" s="1"/>
  <c r="K759" i="10"/>
  <c r="B761" i="10"/>
  <c r="L758" i="10"/>
  <c r="X742" i="4"/>
  <c r="AJ743" i="4"/>
  <c r="H761" i="10"/>
  <c r="B762" i="10"/>
  <c r="Y747" i="4" l="1"/>
  <c r="P747" i="4" a="1"/>
  <c r="P747" i="4" s="1"/>
  <c r="F747" i="4" a="1"/>
  <c r="F747" i="4" s="1"/>
  <c r="AH747" i="4" a="1"/>
  <c r="AH747" i="4" s="1"/>
  <c r="AG747" i="4"/>
  <c r="AE747" i="4"/>
  <c r="AD747" i="4"/>
  <c r="AB747" i="4"/>
  <c r="Z747" i="4" a="1"/>
  <c r="Z747" i="4" s="1"/>
  <c r="AI747" i="4"/>
  <c r="AC747" i="4"/>
  <c r="AA747" i="4" a="1"/>
  <c r="AA747" i="4" s="1"/>
  <c r="AF747" i="4" a="1"/>
  <c r="AF747" i="4" s="1"/>
  <c r="F762" i="10"/>
  <c r="D763" i="10"/>
  <c r="N747" i="4" a="1"/>
  <c r="N747" i="4" s="1"/>
  <c r="G747" i="4"/>
  <c r="E764" i="10" s="1"/>
  <c r="K747" i="4"/>
  <c r="L747" i="4"/>
  <c r="M747" i="4"/>
  <c r="I747" i="4" a="1"/>
  <c r="I747" i="4" s="1"/>
  <c r="H747" i="4" a="1"/>
  <c r="H747" i="4" s="1"/>
  <c r="J747" i="4"/>
  <c r="E746" i="4"/>
  <c r="C763" i="10" s="1"/>
  <c r="Q746" i="4"/>
  <c r="T746" i="4" a="1"/>
  <c r="T746" i="4" s="1"/>
  <c r="S746" i="4" a="1"/>
  <c r="S746" i="4" s="1"/>
  <c r="R746" i="4" a="1"/>
  <c r="R746" i="4" s="1"/>
  <c r="U746" i="4" a="1"/>
  <c r="U746" i="4" s="1"/>
  <c r="C747" i="4"/>
  <c r="B747" i="4"/>
  <c r="V747" i="4" s="1" a="1"/>
  <c r="V747" i="4" s="1"/>
  <c r="W747" i="4"/>
  <c r="A748" i="4"/>
  <c r="O748" i="4" s="1" a="1"/>
  <c r="O748" i="4" s="1"/>
  <c r="G760" i="10"/>
  <c r="K760" i="10" s="1"/>
  <c r="L759" i="10"/>
  <c r="X743" i="4"/>
  <c r="AJ744" i="4"/>
  <c r="H762" i="10"/>
  <c r="B763" i="10"/>
  <c r="Y748" i="4" l="1"/>
  <c r="P748" i="4" a="1"/>
  <c r="P748" i="4" s="1"/>
  <c r="F748" i="4" a="1"/>
  <c r="F748" i="4" s="1"/>
  <c r="AH748" i="4" a="1"/>
  <c r="AH748" i="4" s="1"/>
  <c r="AG748" i="4"/>
  <c r="AI748" i="4"/>
  <c r="AE748" i="4"/>
  <c r="AA748" i="4" a="1"/>
  <c r="AA748" i="4" s="1"/>
  <c r="Z748" i="4" a="1"/>
  <c r="Z748" i="4" s="1"/>
  <c r="AF748" i="4" a="1"/>
  <c r="AF748" i="4" s="1"/>
  <c r="AD748" i="4"/>
  <c r="AC748" i="4"/>
  <c r="AB748" i="4"/>
  <c r="F763" i="10"/>
  <c r="D764" i="10"/>
  <c r="N748" i="4" a="1"/>
  <c r="N748" i="4" s="1"/>
  <c r="G748" i="4"/>
  <c r="E765" i="10" s="1"/>
  <c r="J748" i="4"/>
  <c r="K748" i="4"/>
  <c r="M748" i="4"/>
  <c r="H748" i="4" a="1"/>
  <c r="H748" i="4" s="1"/>
  <c r="I748" i="4" a="1"/>
  <c r="I748" i="4" s="1"/>
  <c r="L748" i="4"/>
  <c r="E747" i="4"/>
  <c r="C764" i="10" s="1"/>
  <c r="Q747" i="4"/>
  <c r="T747" i="4" a="1"/>
  <c r="T747" i="4" s="1"/>
  <c r="S747" i="4" a="1"/>
  <c r="S747" i="4" s="1"/>
  <c r="R747" i="4" a="1"/>
  <c r="R747" i="4" s="1"/>
  <c r="U747" i="4" a="1"/>
  <c r="U747" i="4" s="1"/>
  <c r="C748" i="4"/>
  <c r="B748" i="4"/>
  <c r="V748" i="4" s="1" a="1"/>
  <c r="V748" i="4" s="1"/>
  <c r="W748" i="4"/>
  <c r="A749" i="4"/>
  <c r="O749" i="4" s="1" a="1"/>
  <c r="O749" i="4" s="1"/>
  <c r="G761" i="10"/>
  <c r="K761" i="10" s="1"/>
  <c r="L760" i="10"/>
  <c r="X744" i="4"/>
  <c r="AJ745" i="4"/>
  <c r="G762" i="10" s="1"/>
  <c r="H763" i="10"/>
  <c r="Y749" i="4" l="1"/>
  <c r="P749" i="4" a="1"/>
  <c r="P749" i="4" s="1"/>
  <c r="F749" i="4" a="1"/>
  <c r="F749" i="4" s="1"/>
  <c r="AG749" i="4"/>
  <c r="AH749" i="4" a="1"/>
  <c r="AH749" i="4" s="1"/>
  <c r="Z749" i="4" a="1"/>
  <c r="Z749" i="4" s="1"/>
  <c r="AI749" i="4"/>
  <c r="AC749" i="4"/>
  <c r="AB749" i="4"/>
  <c r="AA749" i="4" a="1"/>
  <c r="AA749" i="4" s="1"/>
  <c r="AD749" i="4"/>
  <c r="AE749" i="4"/>
  <c r="AF749" i="4" a="1"/>
  <c r="AF749" i="4" s="1"/>
  <c r="F764" i="10"/>
  <c r="N749" i="4" a="1"/>
  <c r="N749" i="4" s="1"/>
  <c r="G749" i="4"/>
  <c r="E766" i="10" s="1"/>
  <c r="J749" i="4"/>
  <c r="K749" i="4"/>
  <c r="M749" i="4"/>
  <c r="L749" i="4"/>
  <c r="H749" i="4" a="1"/>
  <c r="H749" i="4" s="1"/>
  <c r="I749" i="4" a="1"/>
  <c r="I749" i="4" s="1"/>
  <c r="D765" i="10"/>
  <c r="E748" i="4"/>
  <c r="C765" i="10" s="1"/>
  <c r="Q748" i="4"/>
  <c r="S748" i="4" a="1"/>
  <c r="S748" i="4" s="1"/>
  <c r="T748" i="4" a="1"/>
  <c r="T748" i="4" s="1"/>
  <c r="R748" i="4" a="1"/>
  <c r="R748" i="4" s="1"/>
  <c r="U748" i="4" a="1"/>
  <c r="U748" i="4" s="1"/>
  <c r="C749" i="4"/>
  <c r="B749" i="4"/>
  <c r="V749" i="4" s="1" a="1"/>
  <c r="V749" i="4" s="1"/>
  <c r="W749" i="4"/>
  <c r="A750" i="4"/>
  <c r="O750" i="4" s="1" a="1"/>
  <c r="O750" i="4" s="1"/>
  <c r="K762" i="10"/>
  <c r="B764" i="10"/>
  <c r="L761" i="10"/>
  <c r="X745" i="4"/>
  <c r="AJ746" i="4"/>
  <c r="H764" i="10"/>
  <c r="Y750" i="4" l="1"/>
  <c r="P750" i="4" a="1"/>
  <c r="P750" i="4" s="1"/>
  <c r="F750" i="4" a="1"/>
  <c r="F750" i="4" s="1"/>
  <c r="AH750" i="4" a="1"/>
  <c r="AH750" i="4" s="1"/>
  <c r="AG750" i="4"/>
  <c r="AA750" i="4" a="1"/>
  <c r="AA750" i="4" s="1"/>
  <c r="AF750" i="4" a="1"/>
  <c r="AF750" i="4" s="1"/>
  <c r="AE750" i="4"/>
  <c r="AD750" i="4"/>
  <c r="AC750" i="4"/>
  <c r="AB750" i="4"/>
  <c r="Z750" i="4" a="1"/>
  <c r="Z750" i="4" s="1"/>
  <c r="AI750" i="4"/>
  <c r="F765" i="10"/>
  <c r="N750" i="4" a="1"/>
  <c r="N750" i="4" s="1"/>
  <c r="G750" i="4"/>
  <c r="E767" i="10" s="1"/>
  <c r="J750" i="4"/>
  <c r="K750" i="4"/>
  <c r="L750" i="4"/>
  <c r="M750" i="4"/>
  <c r="H750" i="4" a="1"/>
  <c r="H750" i="4" s="1"/>
  <c r="I750" i="4" a="1"/>
  <c r="I750" i="4" s="1"/>
  <c r="D766" i="10"/>
  <c r="E749" i="4"/>
  <c r="C766" i="10" s="1"/>
  <c r="Q749" i="4"/>
  <c r="T749" i="4" a="1"/>
  <c r="T749" i="4" s="1"/>
  <c r="S749" i="4" a="1"/>
  <c r="S749" i="4" s="1"/>
  <c r="R749" i="4" a="1"/>
  <c r="R749" i="4" s="1"/>
  <c r="U749" i="4" a="1"/>
  <c r="U749" i="4" s="1"/>
  <c r="C750" i="4"/>
  <c r="B750" i="4"/>
  <c r="V750" i="4" s="1" a="1"/>
  <c r="V750" i="4" s="1"/>
  <c r="W750" i="4"/>
  <c r="A751" i="4"/>
  <c r="O751" i="4" s="1" a="1"/>
  <c r="O751" i="4" s="1"/>
  <c r="B765" i="10"/>
  <c r="G763" i="10"/>
  <c r="K763" i="10" s="1"/>
  <c r="L762" i="10"/>
  <c r="X746" i="4"/>
  <c r="AJ747" i="4"/>
  <c r="G764" i="10" s="1"/>
  <c r="H765" i="10"/>
  <c r="Y751" i="4" l="1"/>
  <c r="P751" i="4" a="1"/>
  <c r="P751" i="4" s="1"/>
  <c r="F751" i="4" a="1"/>
  <c r="F751" i="4" s="1"/>
  <c r="AH751" i="4" a="1"/>
  <c r="AH751" i="4" s="1"/>
  <c r="AG751" i="4"/>
  <c r="AD751" i="4"/>
  <c r="AC751" i="4"/>
  <c r="AA751" i="4" a="1"/>
  <c r="AA751" i="4" s="1"/>
  <c r="AI751" i="4"/>
  <c r="AF751" i="4" a="1"/>
  <c r="AF751" i="4" s="1"/>
  <c r="AE751" i="4"/>
  <c r="AB751" i="4"/>
  <c r="Z751" i="4" a="1"/>
  <c r="Z751" i="4" s="1"/>
  <c r="F766" i="10"/>
  <c r="N751" i="4" a="1"/>
  <c r="N751" i="4" s="1"/>
  <c r="G751" i="4"/>
  <c r="E768" i="10" s="1"/>
  <c r="J751" i="4"/>
  <c r="L751" i="4"/>
  <c r="K751" i="4"/>
  <c r="M751" i="4"/>
  <c r="I751" i="4" a="1"/>
  <c r="I751" i="4" s="1"/>
  <c r="H751" i="4" a="1"/>
  <c r="H751" i="4" s="1"/>
  <c r="D767" i="10"/>
  <c r="E750" i="4"/>
  <c r="C767" i="10" s="1"/>
  <c r="Q750" i="4"/>
  <c r="T750" i="4" a="1"/>
  <c r="T750" i="4" s="1"/>
  <c r="S750" i="4" a="1"/>
  <c r="S750" i="4" s="1"/>
  <c r="R750" i="4" a="1"/>
  <c r="R750" i="4" s="1"/>
  <c r="U750" i="4" a="1"/>
  <c r="U750" i="4" s="1"/>
  <c r="C751" i="4"/>
  <c r="B751" i="4"/>
  <c r="V751" i="4" s="1" a="1"/>
  <c r="V751" i="4" s="1"/>
  <c r="W751" i="4"/>
  <c r="A752" i="4"/>
  <c r="O752" i="4" s="1" a="1"/>
  <c r="O752" i="4" s="1"/>
  <c r="K764" i="10"/>
  <c r="B766" i="10"/>
  <c r="L763" i="10"/>
  <c r="X747" i="4"/>
  <c r="AJ748" i="4"/>
  <c r="H766" i="10"/>
  <c r="Y752" i="4" l="1"/>
  <c r="P752" i="4" a="1"/>
  <c r="P752" i="4" s="1"/>
  <c r="F752" i="4" a="1"/>
  <c r="F752" i="4" s="1"/>
  <c r="AH752" i="4" a="1"/>
  <c r="AH752" i="4" s="1"/>
  <c r="AG752" i="4"/>
  <c r="AI752" i="4"/>
  <c r="AE752" i="4"/>
  <c r="AA752" i="4" a="1"/>
  <c r="AA752" i="4" s="1"/>
  <c r="Z752" i="4" a="1"/>
  <c r="Z752" i="4" s="1"/>
  <c r="AD752" i="4"/>
  <c r="AC752" i="4"/>
  <c r="AB752" i="4"/>
  <c r="AF752" i="4" a="1"/>
  <c r="AF752" i="4" s="1"/>
  <c r="F767" i="10"/>
  <c r="N752" i="4" a="1"/>
  <c r="N752" i="4" s="1"/>
  <c r="G752" i="4"/>
  <c r="E769" i="10" s="1"/>
  <c r="K752" i="4"/>
  <c r="J752" i="4"/>
  <c r="L752" i="4"/>
  <c r="M752" i="4"/>
  <c r="H752" i="4" a="1"/>
  <c r="H752" i="4" s="1"/>
  <c r="I752" i="4" a="1"/>
  <c r="I752" i="4" s="1"/>
  <c r="D768" i="10"/>
  <c r="E751" i="4"/>
  <c r="C768" i="10" s="1"/>
  <c r="Q751" i="4"/>
  <c r="T751" i="4" a="1"/>
  <c r="T751" i="4" s="1"/>
  <c r="S751" i="4" a="1"/>
  <c r="S751" i="4" s="1"/>
  <c r="R751" i="4" a="1"/>
  <c r="R751" i="4" s="1"/>
  <c r="U751" i="4" a="1"/>
  <c r="U751" i="4" s="1"/>
  <c r="C752" i="4"/>
  <c r="B752" i="4"/>
  <c r="V752" i="4" s="1" a="1"/>
  <c r="V752" i="4" s="1"/>
  <c r="W752" i="4"/>
  <c r="A753" i="4"/>
  <c r="O753" i="4" s="1" a="1"/>
  <c r="O753" i="4" s="1"/>
  <c r="B767" i="10"/>
  <c r="G765" i="10"/>
  <c r="K765" i="10" s="1"/>
  <c r="L764" i="10"/>
  <c r="X748" i="4"/>
  <c r="AJ749" i="4"/>
  <c r="G766" i="10" s="1"/>
  <c r="H767" i="10"/>
  <c r="Y753" i="4" l="1"/>
  <c r="P753" i="4" a="1"/>
  <c r="P753" i="4" s="1"/>
  <c r="F753" i="4" a="1"/>
  <c r="F753" i="4" s="1"/>
  <c r="AH753" i="4" a="1"/>
  <c r="AH753" i="4" s="1"/>
  <c r="AG753" i="4"/>
  <c r="Z753" i="4" a="1"/>
  <c r="Z753" i="4" s="1"/>
  <c r="AE753" i="4"/>
  <c r="AD753" i="4"/>
  <c r="AC753" i="4"/>
  <c r="AB753" i="4"/>
  <c r="AI753" i="4"/>
  <c r="AF753" i="4" a="1"/>
  <c r="AF753" i="4" s="1"/>
  <c r="AA753" i="4" a="1"/>
  <c r="AA753" i="4" s="1"/>
  <c r="F768" i="10"/>
  <c r="D769" i="10"/>
  <c r="N753" i="4" a="1"/>
  <c r="N753" i="4" s="1"/>
  <c r="G753" i="4"/>
  <c r="E770" i="10" s="1"/>
  <c r="K753" i="4"/>
  <c r="J753" i="4"/>
  <c r="L753" i="4"/>
  <c r="M753" i="4"/>
  <c r="H753" i="4" a="1"/>
  <c r="H753" i="4" s="1"/>
  <c r="I753" i="4" a="1"/>
  <c r="I753" i="4" s="1"/>
  <c r="E752" i="4"/>
  <c r="C769" i="10" s="1"/>
  <c r="T752" i="4" a="1"/>
  <c r="T752" i="4" s="1"/>
  <c r="Q752" i="4"/>
  <c r="S752" i="4" a="1"/>
  <c r="S752" i="4" s="1"/>
  <c r="R752" i="4" a="1"/>
  <c r="R752" i="4" s="1"/>
  <c r="U752" i="4" a="1"/>
  <c r="U752" i="4" s="1"/>
  <c r="C753" i="4"/>
  <c r="B753" i="4"/>
  <c r="V753" i="4" s="1" a="1"/>
  <c r="V753" i="4" s="1"/>
  <c r="W753" i="4"/>
  <c r="A754" i="4"/>
  <c r="O754" i="4" s="1" a="1"/>
  <c r="O754" i="4" s="1"/>
  <c r="K766" i="10"/>
  <c r="B768" i="10"/>
  <c r="L765" i="10"/>
  <c r="X749" i="4"/>
  <c r="AJ750" i="4"/>
  <c r="H768" i="10"/>
  <c r="Y754" i="4" l="1"/>
  <c r="P754" i="4" a="1"/>
  <c r="P754" i="4" s="1"/>
  <c r="F754" i="4" a="1"/>
  <c r="F754" i="4" s="1"/>
  <c r="AH754" i="4" a="1"/>
  <c r="AH754" i="4" s="1"/>
  <c r="AG754" i="4"/>
  <c r="AC754" i="4"/>
  <c r="AB754" i="4"/>
  <c r="AA754" i="4" a="1"/>
  <c r="AA754" i="4" s="1"/>
  <c r="AI754" i="4"/>
  <c r="AF754" i="4" a="1"/>
  <c r="AF754" i="4" s="1"/>
  <c r="AE754" i="4"/>
  <c r="Z754" i="4" a="1"/>
  <c r="Z754" i="4" s="1"/>
  <c r="AD754" i="4"/>
  <c r="F769" i="10"/>
  <c r="D770" i="10"/>
  <c r="N754" i="4" a="1"/>
  <c r="N754" i="4" s="1"/>
  <c r="G754" i="4"/>
  <c r="E771" i="10" s="1"/>
  <c r="K754" i="4"/>
  <c r="J754" i="4"/>
  <c r="L754" i="4"/>
  <c r="M754" i="4"/>
  <c r="H754" i="4" a="1"/>
  <c r="H754" i="4" s="1"/>
  <c r="I754" i="4" a="1"/>
  <c r="I754" i="4" s="1"/>
  <c r="E753" i="4"/>
  <c r="C770" i="10" s="1"/>
  <c r="Q753" i="4"/>
  <c r="T753" i="4" a="1"/>
  <c r="T753" i="4" s="1"/>
  <c r="S753" i="4" a="1"/>
  <c r="S753" i="4" s="1"/>
  <c r="R753" i="4" a="1"/>
  <c r="R753" i="4" s="1"/>
  <c r="U753" i="4" a="1"/>
  <c r="U753" i="4" s="1"/>
  <c r="C754" i="4"/>
  <c r="B754" i="4"/>
  <c r="V754" i="4" s="1" a="1"/>
  <c r="V754" i="4" s="1"/>
  <c r="W754" i="4"/>
  <c r="A755" i="4"/>
  <c r="O755" i="4" s="1" a="1"/>
  <c r="O755" i="4" s="1"/>
  <c r="B769" i="10"/>
  <c r="G767" i="10"/>
  <c r="K767" i="10" s="1"/>
  <c r="L766" i="10"/>
  <c r="X750" i="4"/>
  <c r="AJ751" i="4"/>
  <c r="H769" i="10"/>
  <c r="Y755" i="4" l="1"/>
  <c r="P755" i="4" a="1"/>
  <c r="P755" i="4" s="1"/>
  <c r="F755" i="4" a="1"/>
  <c r="F755" i="4" s="1"/>
  <c r="AG755" i="4"/>
  <c r="AH755" i="4" a="1"/>
  <c r="AH755" i="4" s="1"/>
  <c r="AE755" i="4"/>
  <c r="AD755" i="4"/>
  <c r="AB755" i="4"/>
  <c r="Z755" i="4" a="1"/>
  <c r="Z755" i="4" s="1"/>
  <c r="AI755" i="4"/>
  <c r="AF755" i="4" a="1"/>
  <c r="AF755" i="4" s="1"/>
  <c r="AC755" i="4"/>
  <c r="AA755" i="4" a="1"/>
  <c r="AA755" i="4" s="1"/>
  <c r="F770" i="10"/>
  <c r="D771" i="10"/>
  <c r="N755" i="4" a="1"/>
  <c r="N755" i="4" s="1"/>
  <c r="G755" i="4"/>
  <c r="E772" i="10" s="1"/>
  <c r="K755" i="4"/>
  <c r="J755" i="4"/>
  <c r="L755" i="4"/>
  <c r="M755" i="4"/>
  <c r="H755" i="4" a="1"/>
  <c r="H755" i="4" s="1"/>
  <c r="I755" i="4" a="1"/>
  <c r="I755" i="4" s="1"/>
  <c r="E754" i="4"/>
  <c r="C771" i="10" s="1"/>
  <c r="Q754" i="4"/>
  <c r="T754" i="4" a="1"/>
  <c r="T754" i="4" s="1"/>
  <c r="S754" i="4" a="1"/>
  <c r="S754" i="4" s="1"/>
  <c r="R754" i="4" a="1"/>
  <c r="R754" i="4" s="1"/>
  <c r="U754" i="4" a="1"/>
  <c r="U754" i="4" s="1"/>
  <c r="C755" i="4"/>
  <c r="B755" i="4"/>
  <c r="V755" i="4" s="1" a="1"/>
  <c r="V755" i="4" s="1"/>
  <c r="W755" i="4"/>
  <c r="A756" i="4"/>
  <c r="O756" i="4" s="1" a="1"/>
  <c r="O756" i="4" s="1"/>
  <c r="B770" i="10"/>
  <c r="G768" i="10"/>
  <c r="K768" i="10" s="1"/>
  <c r="L767" i="10"/>
  <c r="X751" i="4"/>
  <c r="AJ752" i="4"/>
  <c r="G769" i="10" s="1"/>
  <c r="H770" i="10"/>
  <c r="Y756" i="4" l="1"/>
  <c r="P756" i="4" a="1"/>
  <c r="P756" i="4" s="1"/>
  <c r="F756" i="4" a="1"/>
  <c r="F756" i="4" s="1"/>
  <c r="AH756" i="4" a="1"/>
  <c r="AH756" i="4" s="1"/>
  <c r="AG756" i="4"/>
  <c r="AI756" i="4"/>
  <c r="AE756" i="4"/>
  <c r="AA756" i="4" a="1"/>
  <c r="AA756" i="4" s="1"/>
  <c r="Z756" i="4" a="1"/>
  <c r="Z756" i="4" s="1"/>
  <c r="AF756" i="4" a="1"/>
  <c r="AF756" i="4" s="1"/>
  <c r="AD756" i="4"/>
  <c r="AC756" i="4"/>
  <c r="AB756" i="4"/>
  <c r="F771" i="10"/>
  <c r="N756" i="4" a="1"/>
  <c r="N756" i="4" s="1"/>
  <c r="G756" i="4"/>
  <c r="E773" i="10" s="1"/>
  <c r="J756" i="4"/>
  <c r="L756" i="4"/>
  <c r="M756" i="4"/>
  <c r="K756" i="4"/>
  <c r="H756" i="4" a="1"/>
  <c r="H756" i="4" s="1"/>
  <c r="I756" i="4" a="1"/>
  <c r="I756" i="4" s="1"/>
  <c r="D772" i="10"/>
  <c r="E755" i="4"/>
  <c r="C772" i="10" s="1"/>
  <c r="Q755" i="4"/>
  <c r="T755" i="4" a="1"/>
  <c r="T755" i="4" s="1"/>
  <c r="S755" i="4" a="1"/>
  <c r="S755" i="4" s="1"/>
  <c r="R755" i="4" a="1"/>
  <c r="R755" i="4" s="1"/>
  <c r="U755" i="4" a="1"/>
  <c r="U755" i="4" s="1"/>
  <c r="C756" i="4"/>
  <c r="B756" i="4"/>
  <c r="V756" i="4" s="1" a="1"/>
  <c r="V756" i="4" s="1"/>
  <c r="W756" i="4"/>
  <c r="A757" i="4"/>
  <c r="O757" i="4" s="1" a="1"/>
  <c r="O757" i="4" s="1"/>
  <c r="K769" i="10"/>
  <c r="B771" i="10"/>
  <c r="L768" i="10"/>
  <c r="X752" i="4"/>
  <c r="AJ753" i="4"/>
  <c r="H771" i="10"/>
  <c r="Y757" i="4" l="1"/>
  <c r="P757" i="4" a="1"/>
  <c r="P757" i="4" s="1"/>
  <c r="F757" i="4" a="1"/>
  <c r="F757" i="4" s="1"/>
  <c r="AH757" i="4" a="1"/>
  <c r="AH757" i="4" s="1"/>
  <c r="AG757" i="4"/>
  <c r="Z757" i="4" a="1"/>
  <c r="Z757" i="4" s="1"/>
  <c r="AE757" i="4"/>
  <c r="AD757" i="4"/>
  <c r="AC757" i="4"/>
  <c r="AB757" i="4"/>
  <c r="AA757" i="4" a="1"/>
  <c r="AA757" i="4" s="1"/>
  <c r="AI757" i="4"/>
  <c r="AF757" i="4" a="1"/>
  <c r="AF757" i="4" s="1"/>
  <c r="F772" i="10"/>
  <c r="N757" i="4" a="1"/>
  <c r="N757" i="4" s="1"/>
  <c r="G757" i="4"/>
  <c r="E774" i="10" s="1"/>
  <c r="J757" i="4"/>
  <c r="K757" i="4"/>
  <c r="M757" i="4"/>
  <c r="L757" i="4"/>
  <c r="H757" i="4" a="1"/>
  <c r="H757" i="4" s="1"/>
  <c r="I757" i="4" a="1"/>
  <c r="I757" i="4" s="1"/>
  <c r="D773" i="10"/>
  <c r="E756" i="4"/>
  <c r="C773" i="10" s="1"/>
  <c r="Q756" i="4"/>
  <c r="T756" i="4" a="1"/>
  <c r="T756" i="4" s="1"/>
  <c r="S756" i="4" a="1"/>
  <c r="S756" i="4" s="1"/>
  <c r="R756" i="4" a="1"/>
  <c r="R756" i="4" s="1"/>
  <c r="U756" i="4" a="1"/>
  <c r="U756" i="4" s="1"/>
  <c r="C757" i="4"/>
  <c r="B757" i="4"/>
  <c r="V757" i="4" s="1" a="1"/>
  <c r="V757" i="4" s="1"/>
  <c r="W757" i="4"/>
  <c r="A758" i="4"/>
  <c r="O758" i="4" s="1" a="1"/>
  <c r="O758" i="4" s="1"/>
  <c r="B772" i="10"/>
  <c r="G770" i="10"/>
  <c r="K770" i="10" s="1"/>
  <c r="L769" i="10"/>
  <c r="X753" i="4"/>
  <c r="AJ754" i="4"/>
  <c r="G771" i="10" s="1"/>
  <c r="H772" i="10"/>
  <c r="Y758" i="4" l="1"/>
  <c r="P758" i="4" a="1"/>
  <c r="P758" i="4" s="1"/>
  <c r="F758" i="4" a="1"/>
  <c r="F758" i="4" s="1"/>
  <c r="D775" i="10" s="1"/>
  <c r="AH758" i="4" a="1"/>
  <c r="AH758" i="4" s="1"/>
  <c r="AG758" i="4"/>
  <c r="AD758" i="4"/>
  <c r="AC758" i="4"/>
  <c r="AA758" i="4" a="1"/>
  <c r="AA758" i="4" s="1"/>
  <c r="AI758" i="4"/>
  <c r="AF758" i="4" a="1"/>
  <c r="AF758" i="4" s="1"/>
  <c r="AE758" i="4"/>
  <c r="AB758" i="4"/>
  <c r="Z758" i="4" a="1"/>
  <c r="Z758" i="4" s="1"/>
  <c r="F773" i="10"/>
  <c r="N758" i="4" a="1"/>
  <c r="N758" i="4" s="1"/>
  <c r="G758" i="4"/>
  <c r="E775" i="10" s="1"/>
  <c r="J758" i="4"/>
  <c r="K758" i="4"/>
  <c r="M758" i="4"/>
  <c r="L758" i="4"/>
  <c r="H758" i="4" a="1"/>
  <c r="H758" i="4" s="1"/>
  <c r="I758" i="4" a="1"/>
  <c r="I758" i="4" s="1"/>
  <c r="D774" i="10"/>
  <c r="E757" i="4"/>
  <c r="C774" i="10" s="1"/>
  <c r="Q757" i="4"/>
  <c r="T757" i="4" a="1"/>
  <c r="T757" i="4" s="1"/>
  <c r="S757" i="4" a="1"/>
  <c r="S757" i="4" s="1"/>
  <c r="R757" i="4" a="1"/>
  <c r="R757" i="4" s="1"/>
  <c r="U757" i="4" a="1"/>
  <c r="U757" i="4" s="1"/>
  <c r="C758" i="4"/>
  <c r="B758" i="4"/>
  <c r="V758" i="4" s="1" a="1"/>
  <c r="V758" i="4" s="1"/>
  <c r="W758" i="4"/>
  <c r="A759" i="4"/>
  <c r="O759" i="4" s="1" a="1"/>
  <c r="O759" i="4" s="1"/>
  <c r="K771" i="10"/>
  <c r="B773" i="10"/>
  <c r="L770" i="10"/>
  <c r="X754" i="4"/>
  <c r="AJ755" i="4"/>
  <c r="H773" i="10"/>
  <c r="B774" i="10"/>
  <c r="Y759" i="4" l="1"/>
  <c r="P759" i="4" a="1"/>
  <c r="P759" i="4" s="1"/>
  <c r="F759" i="4" a="1"/>
  <c r="F759" i="4" s="1"/>
  <c r="AH759" i="4" a="1"/>
  <c r="AH759" i="4" s="1"/>
  <c r="AG759" i="4"/>
  <c r="AI759" i="4"/>
  <c r="AF759" i="4" a="1"/>
  <c r="AF759" i="4" s="1"/>
  <c r="AD759" i="4"/>
  <c r="Z759" i="4" a="1"/>
  <c r="Z759" i="4" s="1"/>
  <c r="AB759" i="4"/>
  <c r="AA759" i="4" a="1"/>
  <c r="AA759" i="4" s="1"/>
  <c r="AC759" i="4"/>
  <c r="AE759" i="4"/>
  <c r="F774" i="10"/>
  <c r="N759" i="4" a="1"/>
  <c r="N759" i="4" s="1"/>
  <c r="G759" i="4"/>
  <c r="E776" i="10" s="1"/>
  <c r="J759" i="4"/>
  <c r="K759" i="4"/>
  <c r="M759" i="4"/>
  <c r="L759" i="4"/>
  <c r="H759" i="4" a="1"/>
  <c r="H759" i="4" s="1"/>
  <c r="I759" i="4" a="1"/>
  <c r="I759" i="4" s="1"/>
  <c r="E758" i="4"/>
  <c r="C775" i="10" s="1"/>
  <c r="Q758" i="4"/>
  <c r="T758" i="4" a="1"/>
  <c r="T758" i="4" s="1"/>
  <c r="S758" i="4" a="1"/>
  <c r="S758" i="4" s="1"/>
  <c r="R758" i="4" a="1"/>
  <c r="R758" i="4" s="1"/>
  <c r="U758" i="4" a="1"/>
  <c r="U758" i="4" s="1"/>
  <c r="C759" i="4"/>
  <c r="B759" i="4"/>
  <c r="V759" i="4" s="1" a="1"/>
  <c r="V759" i="4" s="1"/>
  <c r="W759" i="4"/>
  <c r="A760" i="4"/>
  <c r="O760" i="4" s="1" a="1"/>
  <c r="O760" i="4" s="1"/>
  <c r="G772" i="10"/>
  <c r="K772" i="10" s="1"/>
  <c r="L771" i="10"/>
  <c r="X755" i="4"/>
  <c r="AJ756" i="4"/>
  <c r="G773" i="10" s="1"/>
  <c r="H774" i="10"/>
  <c r="Y760" i="4" l="1"/>
  <c r="P760" i="4" a="1"/>
  <c r="P760" i="4" s="1"/>
  <c r="F760" i="4" a="1"/>
  <c r="F760" i="4" s="1"/>
  <c r="AH760" i="4" a="1"/>
  <c r="AH760" i="4" s="1"/>
  <c r="AG760" i="4"/>
  <c r="AD760" i="4"/>
  <c r="AC760" i="4"/>
  <c r="AB760" i="4"/>
  <c r="AA760" i="4" a="1"/>
  <c r="AA760" i="4" s="1"/>
  <c r="AF760" i="4" a="1"/>
  <c r="AF760" i="4" s="1"/>
  <c r="AE760" i="4"/>
  <c r="Z760" i="4" a="1"/>
  <c r="Z760" i="4" s="1"/>
  <c r="AI760" i="4"/>
  <c r="F775" i="10"/>
  <c r="D776" i="10"/>
  <c r="N760" i="4" a="1"/>
  <c r="N760" i="4" s="1"/>
  <c r="G760" i="4"/>
  <c r="E777" i="10" s="1"/>
  <c r="J760" i="4"/>
  <c r="K760" i="4"/>
  <c r="L760" i="4"/>
  <c r="M760" i="4"/>
  <c r="H760" i="4" a="1"/>
  <c r="H760" i="4" s="1"/>
  <c r="I760" i="4" a="1"/>
  <c r="I760" i="4" s="1"/>
  <c r="E759" i="4"/>
  <c r="C776" i="10" s="1"/>
  <c r="Q759" i="4"/>
  <c r="T759" i="4" a="1"/>
  <c r="T759" i="4" s="1"/>
  <c r="S759" i="4" a="1"/>
  <c r="S759" i="4" s="1"/>
  <c r="R759" i="4" a="1"/>
  <c r="R759" i="4" s="1"/>
  <c r="U759" i="4" a="1"/>
  <c r="U759" i="4" s="1"/>
  <c r="C760" i="4"/>
  <c r="B760" i="4"/>
  <c r="V760" i="4" s="1" a="1"/>
  <c r="V760" i="4" s="1"/>
  <c r="W760" i="4"/>
  <c r="A761" i="4"/>
  <c r="O761" i="4" s="1" a="1"/>
  <c r="O761" i="4" s="1"/>
  <c r="K773" i="10"/>
  <c r="B775" i="10"/>
  <c r="L772" i="10"/>
  <c r="X756" i="4"/>
  <c r="AJ757" i="4"/>
  <c r="H775" i="10"/>
  <c r="Y761" i="4" l="1"/>
  <c r="P761" i="4" a="1"/>
  <c r="P761" i="4" s="1"/>
  <c r="F761" i="4" a="1"/>
  <c r="F761" i="4" s="1"/>
  <c r="AG761" i="4"/>
  <c r="AH761" i="4" a="1"/>
  <c r="AH761" i="4" s="1"/>
  <c r="AC761" i="4"/>
  <c r="AB761" i="4"/>
  <c r="Z761" i="4" a="1"/>
  <c r="Z761" i="4" s="1"/>
  <c r="AI761" i="4"/>
  <c r="AF761" i="4" a="1"/>
  <c r="AF761" i="4" s="1"/>
  <c r="AE761" i="4"/>
  <c r="AD761" i="4"/>
  <c r="AA761" i="4" a="1"/>
  <c r="AA761" i="4" s="1"/>
  <c r="F776" i="10"/>
  <c r="D777" i="10"/>
  <c r="N761" i="4" a="1"/>
  <c r="N761" i="4" s="1"/>
  <c r="G761" i="4"/>
  <c r="E778" i="10" s="1"/>
  <c r="K761" i="4"/>
  <c r="M761" i="4"/>
  <c r="L761" i="4"/>
  <c r="H761" i="4" a="1"/>
  <c r="H761" i="4" s="1"/>
  <c r="J761" i="4"/>
  <c r="I761" i="4" a="1"/>
  <c r="I761" i="4" s="1"/>
  <c r="E760" i="4"/>
  <c r="C777" i="10" s="1"/>
  <c r="Q760" i="4"/>
  <c r="T760" i="4" a="1"/>
  <c r="T760" i="4" s="1"/>
  <c r="S760" i="4" a="1"/>
  <c r="S760" i="4" s="1"/>
  <c r="R760" i="4" a="1"/>
  <c r="R760" i="4" s="1"/>
  <c r="U760" i="4" a="1"/>
  <c r="U760" i="4" s="1"/>
  <c r="C761" i="4"/>
  <c r="B761" i="4"/>
  <c r="V761" i="4" s="1" a="1"/>
  <c r="V761" i="4" s="1"/>
  <c r="W761" i="4"/>
  <c r="A762" i="4"/>
  <c r="O762" i="4" s="1" a="1"/>
  <c r="O762" i="4" s="1"/>
  <c r="B776" i="10"/>
  <c r="G774" i="10"/>
  <c r="K774" i="10" s="1"/>
  <c r="L773" i="10"/>
  <c r="X757" i="4"/>
  <c r="AJ758" i="4"/>
  <c r="H776" i="10"/>
  <c r="Y762" i="4" l="1"/>
  <c r="P762" i="4" a="1"/>
  <c r="P762" i="4" s="1"/>
  <c r="F762" i="4" a="1"/>
  <c r="F762" i="4" s="1"/>
  <c r="AH762" i="4" a="1"/>
  <c r="AH762" i="4" s="1"/>
  <c r="AG762" i="4"/>
  <c r="AF762" i="4" a="1"/>
  <c r="AF762" i="4" s="1"/>
  <c r="AE762" i="4"/>
  <c r="AC762" i="4"/>
  <c r="AD762" i="4"/>
  <c r="AB762" i="4"/>
  <c r="AA762" i="4" a="1"/>
  <c r="AA762" i="4" s="1"/>
  <c r="Z762" i="4" a="1"/>
  <c r="Z762" i="4" s="1"/>
  <c r="AI762" i="4"/>
  <c r="F777" i="10"/>
  <c r="D778" i="10"/>
  <c r="N762" i="4" a="1"/>
  <c r="N762" i="4" s="1"/>
  <c r="G762" i="4"/>
  <c r="E779" i="10" s="1"/>
  <c r="J762" i="4"/>
  <c r="K762" i="4"/>
  <c r="M762" i="4"/>
  <c r="L762" i="4"/>
  <c r="H762" i="4" a="1"/>
  <c r="H762" i="4" s="1"/>
  <c r="I762" i="4" a="1"/>
  <c r="I762" i="4" s="1"/>
  <c r="E761" i="4"/>
  <c r="C778" i="10" s="1"/>
  <c r="Q761" i="4"/>
  <c r="T761" i="4" a="1"/>
  <c r="T761" i="4" s="1"/>
  <c r="S761" i="4" a="1"/>
  <c r="S761" i="4" s="1"/>
  <c r="R761" i="4" a="1"/>
  <c r="R761" i="4" s="1"/>
  <c r="U761" i="4" a="1"/>
  <c r="U761" i="4" s="1"/>
  <c r="C762" i="4"/>
  <c r="B762" i="4"/>
  <c r="V762" i="4" s="1" a="1"/>
  <c r="V762" i="4" s="1"/>
  <c r="W762" i="4"/>
  <c r="A763" i="4"/>
  <c r="O763" i="4" s="1" a="1"/>
  <c r="O763" i="4" s="1"/>
  <c r="B777" i="10"/>
  <c r="G775" i="10"/>
  <c r="K775" i="10" s="1"/>
  <c r="L774" i="10"/>
  <c r="X758" i="4"/>
  <c r="AJ759" i="4"/>
  <c r="G776" i="10" s="1"/>
  <c r="H777" i="10"/>
  <c r="Y763" i="4" l="1"/>
  <c r="P763" i="4" a="1"/>
  <c r="P763" i="4" s="1"/>
  <c r="F763" i="4" a="1"/>
  <c r="F763" i="4" s="1"/>
  <c r="AH763" i="4" a="1"/>
  <c r="AH763" i="4" s="1"/>
  <c r="AG763" i="4"/>
  <c r="AI763" i="4"/>
  <c r="AC763" i="4"/>
  <c r="AB763" i="4"/>
  <c r="AA763" i="4" a="1"/>
  <c r="AA763" i="4" s="1"/>
  <c r="Z763" i="4" a="1"/>
  <c r="Z763" i="4" s="1"/>
  <c r="AF763" i="4" a="1"/>
  <c r="AF763" i="4" s="1"/>
  <c r="AE763" i="4"/>
  <c r="AD763" i="4"/>
  <c r="F778" i="10"/>
  <c r="N763" i="4" a="1"/>
  <c r="N763" i="4" s="1"/>
  <c r="J763" i="4"/>
  <c r="G763" i="4"/>
  <c r="E780" i="10" s="1"/>
  <c r="L763" i="4"/>
  <c r="M763" i="4"/>
  <c r="K763" i="4"/>
  <c r="H763" i="4" a="1"/>
  <c r="H763" i="4" s="1"/>
  <c r="I763" i="4" a="1"/>
  <c r="I763" i="4" s="1"/>
  <c r="D779" i="10"/>
  <c r="E762" i="4"/>
  <c r="C779" i="10" s="1"/>
  <c r="Q762" i="4"/>
  <c r="T762" i="4" a="1"/>
  <c r="T762" i="4" s="1"/>
  <c r="S762" i="4" a="1"/>
  <c r="S762" i="4" s="1"/>
  <c r="R762" i="4" a="1"/>
  <c r="R762" i="4" s="1"/>
  <c r="U762" i="4" a="1"/>
  <c r="U762" i="4" s="1"/>
  <c r="C763" i="4"/>
  <c r="B763" i="4"/>
  <c r="V763" i="4" s="1" a="1"/>
  <c r="V763" i="4" s="1"/>
  <c r="W763" i="4"/>
  <c r="A764" i="4"/>
  <c r="O764" i="4" s="1" a="1"/>
  <c r="O764" i="4" s="1"/>
  <c r="K776" i="10"/>
  <c r="B778" i="10"/>
  <c r="L775" i="10"/>
  <c r="X759" i="4"/>
  <c r="AJ760" i="4"/>
  <c r="H778" i="10"/>
  <c r="Y764" i="4" l="1"/>
  <c r="P764" i="4" a="1"/>
  <c r="P764" i="4" s="1"/>
  <c r="F764" i="4" a="1"/>
  <c r="F764" i="4" s="1"/>
  <c r="AG764" i="4"/>
  <c r="AH764" i="4" a="1"/>
  <c r="AH764" i="4" s="1"/>
  <c r="AA764" i="4" a="1"/>
  <c r="AA764" i="4" s="1"/>
  <c r="AE764" i="4"/>
  <c r="AD764" i="4"/>
  <c r="AC764" i="4"/>
  <c r="AB764" i="4"/>
  <c r="AI764" i="4"/>
  <c r="Z764" i="4" a="1"/>
  <c r="Z764" i="4" s="1"/>
  <c r="AF764" i="4" a="1"/>
  <c r="AF764" i="4" s="1"/>
  <c r="F779" i="10"/>
  <c r="D780" i="10"/>
  <c r="N764" i="4" a="1"/>
  <c r="N764" i="4" s="1"/>
  <c r="G764" i="4"/>
  <c r="E781" i="10" s="1"/>
  <c r="K764" i="4"/>
  <c r="J764" i="4"/>
  <c r="L764" i="4"/>
  <c r="M764" i="4"/>
  <c r="I764" i="4" a="1"/>
  <c r="I764" i="4" s="1"/>
  <c r="H764" i="4" a="1"/>
  <c r="H764" i="4" s="1"/>
  <c r="E763" i="4"/>
  <c r="C780" i="10" s="1"/>
  <c r="Q763" i="4"/>
  <c r="T763" i="4" a="1"/>
  <c r="T763" i="4" s="1"/>
  <c r="S763" i="4" a="1"/>
  <c r="S763" i="4" s="1"/>
  <c r="R763" i="4" a="1"/>
  <c r="R763" i="4" s="1"/>
  <c r="U763" i="4" a="1"/>
  <c r="U763" i="4" s="1"/>
  <c r="C764" i="4"/>
  <c r="B764" i="4"/>
  <c r="V764" i="4" s="1" a="1"/>
  <c r="V764" i="4" s="1"/>
  <c r="W764" i="4"/>
  <c r="A765" i="4"/>
  <c r="O765" i="4" s="1" a="1"/>
  <c r="O765" i="4" s="1"/>
  <c r="B779" i="10"/>
  <c r="G777" i="10"/>
  <c r="K777" i="10" s="1"/>
  <c r="L776" i="10"/>
  <c r="X760" i="4"/>
  <c r="AJ761" i="4"/>
  <c r="G778" i="10" s="1"/>
  <c r="H779" i="10"/>
  <c r="Y765" i="4" l="1"/>
  <c r="P765" i="4" a="1"/>
  <c r="P765" i="4" s="1"/>
  <c r="F765" i="4" a="1"/>
  <c r="F765" i="4" s="1"/>
  <c r="AH765" i="4" a="1"/>
  <c r="AH765" i="4" s="1"/>
  <c r="AG765" i="4"/>
  <c r="AC765" i="4"/>
  <c r="AB765" i="4"/>
  <c r="AA765" i="4" a="1"/>
  <c r="AA765" i="4" s="1"/>
  <c r="AI765" i="4"/>
  <c r="AF765" i="4" a="1"/>
  <c r="AF765" i="4" s="1"/>
  <c r="AE765" i="4"/>
  <c r="AD765" i="4"/>
  <c r="Z765" i="4" a="1"/>
  <c r="Z765" i="4" s="1"/>
  <c r="F780" i="10"/>
  <c r="D781" i="10"/>
  <c r="N765" i="4" a="1"/>
  <c r="N765" i="4" s="1"/>
  <c r="G765" i="4"/>
  <c r="E782" i="10" s="1"/>
  <c r="J765" i="4"/>
  <c r="K765" i="4"/>
  <c r="L765" i="4"/>
  <c r="M765" i="4"/>
  <c r="H765" i="4" a="1"/>
  <c r="H765" i="4" s="1"/>
  <c r="I765" i="4" a="1"/>
  <c r="I765" i="4" s="1"/>
  <c r="E764" i="4"/>
  <c r="C781" i="10" s="1"/>
  <c r="Q764" i="4"/>
  <c r="T764" i="4" a="1"/>
  <c r="T764" i="4" s="1"/>
  <c r="S764" i="4" a="1"/>
  <c r="S764" i="4" s="1"/>
  <c r="R764" i="4" a="1"/>
  <c r="R764" i="4" s="1"/>
  <c r="U764" i="4" a="1"/>
  <c r="U764" i="4" s="1"/>
  <c r="C765" i="4"/>
  <c r="B765" i="4"/>
  <c r="V765" i="4" s="1" a="1"/>
  <c r="V765" i="4" s="1"/>
  <c r="W765" i="4"/>
  <c r="A766" i="4"/>
  <c r="O766" i="4" s="1" a="1"/>
  <c r="O766" i="4" s="1"/>
  <c r="K778" i="10"/>
  <c r="B780" i="10"/>
  <c r="L777" i="10"/>
  <c r="X761" i="4"/>
  <c r="AJ762" i="4"/>
  <c r="H780" i="10"/>
  <c r="Y766" i="4" l="1"/>
  <c r="P766" i="4" a="1"/>
  <c r="P766" i="4" s="1"/>
  <c r="F766" i="4" a="1"/>
  <c r="F766" i="4" s="1"/>
  <c r="AH766" i="4" a="1"/>
  <c r="AH766" i="4" s="1"/>
  <c r="AG766" i="4"/>
  <c r="AF766" i="4" a="1"/>
  <c r="AF766" i="4" s="1"/>
  <c r="AE766" i="4"/>
  <c r="AC766" i="4"/>
  <c r="Z766" i="4" a="1"/>
  <c r="Z766" i="4" s="1"/>
  <c r="AI766" i="4"/>
  <c r="AA766" i="4" a="1"/>
  <c r="AA766" i="4" s="1"/>
  <c r="AD766" i="4"/>
  <c r="AB766" i="4"/>
  <c r="F781" i="10"/>
  <c r="N766" i="4" a="1"/>
  <c r="N766" i="4" s="1"/>
  <c r="G766" i="4"/>
  <c r="E783" i="10" s="1"/>
  <c r="J766" i="4"/>
  <c r="K766" i="4"/>
  <c r="L766" i="4"/>
  <c r="M766" i="4"/>
  <c r="I766" i="4" a="1"/>
  <c r="I766" i="4" s="1"/>
  <c r="H766" i="4" a="1"/>
  <c r="H766" i="4" s="1"/>
  <c r="D782" i="10"/>
  <c r="E765" i="4"/>
  <c r="C782" i="10" s="1"/>
  <c r="Q765" i="4"/>
  <c r="T765" i="4" a="1"/>
  <c r="T765" i="4" s="1"/>
  <c r="S765" i="4" a="1"/>
  <c r="S765" i="4" s="1"/>
  <c r="R765" i="4" a="1"/>
  <c r="R765" i="4" s="1"/>
  <c r="U765" i="4" a="1"/>
  <c r="U765" i="4" s="1"/>
  <c r="C766" i="4"/>
  <c r="B766" i="4"/>
  <c r="V766" i="4" s="1" a="1"/>
  <c r="V766" i="4" s="1"/>
  <c r="W766" i="4"/>
  <c r="A767" i="4"/>
  <c r="O767" i="4" s="1" a="1"/>
  <c r="O767" i="4" s="1"/>
  <c r="B781" i="10"/>
  <c r="G779" i="10"/>
  <c r="K779" i="10" s="1"/>
  <c r="L778" i="10"/>
  <c r="X762" i="4"/>
  <c r="AJ763" i="4"/>
  <c r="G780" i="10" s="1"/>
  <c r="H781" i="10"/>
  <c r="Y767" i="4" l="1"/>
  <c r="P767" i="4" a="1"/>
  <c r="P767" i="4" s="1"/>
  <c r="F767" i="4" a="1"/>
  <c r="F767" i="4" s="1"/>
  <c r="AG767" i="4"/>
  <c r="AH767" i="4" a="1"/>
  <c r="AH767" i="4" s="1"/>
  <c r="AI767" i="4"/>
  <c r="AE767" i="4"/>
  <c r="AA767" i="4" a="1"/>
  <c r="AA767" i="4" s="1"/>
  <c r="Z767" i="4" a="1"/>
  <c r="Z767" i="4" s="1"/>
  <c r="AF767" i="4" a="1"/>
  <c r="AF767" i="4" s="1"/>
  <c r="AB767" i="4"/>
  <c r="AD767" i="4"/>
  <c r="AC767" i="4"/>
  <c r="F782" i="10"/>
  <c r="N767" i="4" a="1"/>
  <c r="N767" i="4" s="1"/>
  <c r="G767" i="4"/>
  <c r="E784" i="10" s="1"/>
  <c r="J767" i="4"/>
  <c r="K767" i="4"/>
  <c r="L767" i="4"/>
  <c r="M767" i="4"/>
  <c r="H767" i="4" a="1"/>
  <c r="H767" i="4" s="1"/>
  <c r="I767" i="4" a="1"/>
  <c r="I767" i="4" s="1"/>
  <c r="D783" i="10"/>
  <c r="E766" i="4"/>
  <c r="C783" i="10" s="1"/>
  <c r="Q766" i="4"/>
  <c r="S766" i="4" a="1"/>
  <c r="S766" i="4" s="1"/>
  <c r="T766" i="4" a="1"/>
  <c r="T766" i="4" s="1"/>
  <c r="R766" i="4" a="1"/>
  <c r="R766" i="4" s="1"/>
  <c r="U766" i="4" a="1"/>
  <c r="U766" i="4" s="1"/>
  <c r="C767" i="4"/>
  <c r="B767" i="4"/>
  <c r="V767" i="4" s="1" a="1"/>
  <c r="V767" i="4" s="1"/>
  <c r="W767" i="4"/>
  <c r="A768" i="4"/>
  <c r="O768" i="4" s="1" a="1"/>
  <c r="O768" i="4" s="1"/>
  <c r="K780" i="10"/>
  <c r="B782" i="10"/>
  <c r="L779" i="10"/>
  <c r="X763" i="4"/>
  <c r="AJ764" i="4"/>
  <c r="H782" i="10"/>
  <c r="Y768" i="4" l="1"/>
  <c r="P768" i="4" a="1"/>
  <c r="P768" i="4" s="1"/>
  <c r="F768" i="4" a="1"/>
  <c r="F768" i="4" s="1"/>
  <c r="AH768" i="4" a="1"/>
  <c r="AH768" i="4" s="1"/>
  <c r="AG768" i="4"/>
  <c r="AI768" i="4"/>
  <c r="AD768" i="4"/>
  <c r="AC768" i="4"/>
  <c r="AB768" i="4"/>
  <c r="AA768" i="4" a="1"/>
  <c r="AA768" i="4" s="1"/>
  <c r="AF768" i="4" a="1"/>
  <c r="AF768" i="4" s="1"/>
  <c r="AE768" i="4"/>
  <c r="Z768" i="4" a="1"/>
  <c r="Z768" i="4" s="1"/>
  <c r="F783" i="10"/>
  <c r="N768" i="4" a="1"/>
  <c r="N768" i="4" s="1"/>
  <c r="G768" i="4"/>
  <c r="E785" i="10" s="1"/>
  <c r="J768" i="4"/>
  <c r="K768" i="4"/>
  <c r="L768" i="4"/>
  <c r="M768" i="4"/>
  <c r="I768" i="4" a="1"/>
  <c r="I768" i="4" s="1"/>
  <c r="H768" i="4" a="1"/>
  <c r="H768" i="4" s="1"/>
  <c r="D784" i="10"/>
  <c r="E767" i="4"/>
  <c r="C784" i="10" s="1"/>
  <c r="Q767" i="4"/>
  <c r="T767" i="4" a="1"/>
  <c r="T767" i="4" s="1"/>
  <c r="S767" i="4" a="1"/>
  <c r="S767" i="4" s="1"/>
  <c r="R767" i="4" a="1"/>
  <c r="R767" i="4" s="1"/>
  <c r="U767" i="4" a="1"/>
  <c r="U767" i="4" s="1"/>
  <c r="C768" i="4"/>
  <c r="B768" i="4"/>
  <c r="V768" i="4" s="1" a="1"/>
  <c r="V768" i="4" s="1"/>
  <c r="W768" i="4"/>
  <c r="A769" i="4"/>
  <c r="O769" i="4" s="1" a="1"/>
  <c r="O769" i="4" s="1"/>
  <c r="B783" i="10"/>
  <c r="G781" i="10"/>
  <c r="K781" i="10" s="1"/>
  <c r="L780" i="10"/>
  <c r="X764" i="4"/>
  <c r="AJ765" i="4"/>
  <c r="H783" i="10"/>
  <c r="Y769" i="4" l="1"/>
  <c r="P769" i="4" a="1"/>
  <c r="P769" i="4" s="1"/>
  <c r="F769" i="4" a="1"/>
  <c r="F769" i="4" s="1"/>
  <c r="AH769" i="4" a="1"/>
  <c r="AH769" i="4" s="1"/>
  <c r="AG769" i="4"/>
  <c r="AB769" i="4"/>
  <c r="AA769" i="4" a="1"/>
  <c r="AA769" i="4" s="1"/>
  <c r="AI769" i="4"/>
  <c r="AF769" i="4" a="1"/>
  <c r="AF769" i="4" s="1"/>
  <c r="AE769" i="4"/>
  <c r="AD769" i="4"/>
  <c r="Z769" i="4" a="1"/>
  <c r="Z769" i="4" s="1"/>
  <c r="AC769" i="4"/>
  <c r="F784" i="10"/>
  <c r="N769" i="4" a="1"/>
  <c r="N769" i="4" s="1"/>
  <c r="G769" i="4"/>
  <c r="E786" i="10" s="1"/>
  <c r="J769" i="4"/>
  <c r="M769" i="4"/>
  <c r="L769" i="4"/>
  <c r="I769" i="4" a="1"/>
  <c r="I769" i="4" s="1"/>
  <c r="K769" i="4"/>
  <c r="H769" i="4" a="1"/>
  <c r="H769" i="4" s="1"/>
  <c r="D785" i="10"/>
  <c r="E768" i="4"/>
  <c r="C785" i="10" s="1"/>
  <c r="Q768" i="4"/>
  <c r="S768" i="4" a="1"/>
  <c r="S768" i="4" s="1"/>
  <c r="T768" i="4" a="1"/>
  <c r="T768" i="4" s="1"/>
  <c r="R768" i="4" a="1"/>
  <c r="R768" i="4" s="1"/>
  <c r="U768" i="4" a="1"/>
  <c r="U768" i="4" s="1"/>
  <c r="C769" i="4"/>
  <c r="B769" i="4"/>
  <c r="V769" i="4" s="1" a="1"/>
  <c r="V769" i="4" s="1"/>
  <c r="W769" i="4"/>
  <c r="A770" i="4"/>
  <c r="O770" i="4" s="1" a="1"/>
  <c r="O770" i="4" s="1"/>
  <c r="B784" i="10"/>
  <c r="G782" i="10"/>
  <c r="K782" i="10" s="1"/>
  <c r="L781" i="10"/>
  <c r="X765" i="4"/>
  <c r="AJ766" i="4"/>
  <c r="G783" i="10" s="1"/>
  <c r="H784" i="10"/>
  <c r="Y770" i="4" l="1"/>
  <c r="P770" i="4" a="1"/>
  <c r="P770" i="4" s="1"/>
  <c r="F770" i="4" a="1"/>
  <c r="F770" i="4" s="1"/>
  <c r="AH770" i="4" a="1"/>
  <c r="AH770" i="4" s="1"/>
  <c r="AG770" i="4"/>
  <c r="AE770" i="4"/>
  <c r="AD770" i="4"/>
  <c r="AB770" i="4"/>
  <c r="AI770" i="4"/>
  <c r="AA770" i="4" a="1"/>
  <c r="AA770" i="4" s="1"/>
  <c r="Z770" i="4" a="1"/>
  <c r="Z770" i="4" s="1"/>
  <c r="AF770" i="4" a="1"/>
  <c r="AF770" i="4" s="1"/>
  <c r="AC770" i="4"/>
  <c r="F785" i="10"/>
  <c r="N770" i="4" a="1"/>
  <c r="N770" i="4" s="1"/>
  <c r="G770" i="4"/>
  <c r="E787" i="10" s="1"/>
  <c r="J770" i="4"/>
  <c r="K770" i="4"/>
  <c r="M770" i="4"/>
  <c r="L770" i="4"/>
  <c r="H770" i="4" a="1"/>
  <c r="H770" i="4" s="1"/>
  <c r="I770" i="4" a="1"/>
  <c r="I770" i="4" s="1"/>
  <c r="D786" i="10"/>
  <c r="E769" i="4"/>
  <c r="C786" i="10" s="1"/>
  <c r="Q769" i="4"/>
  <c r="T769" i="4" a="1"/>
  <c r="T769" i="4" s="1"/>
  <c r="S769" i="4" a="1"/>
  <c r="S769" i="4" s="1"/>
  <c r="R769" i="4" a="1"/>
  <c r="R769" i="4" s="1"/>
  <c r="U769" i="4" a="1"/>
  <c r="U769" i="4" s="1"/>
  <c r="C770" i="4"/>
  <c r="B770" i="4"/>
  <c r="V770" i="4" s="1" a="1"/>
  <c r="V770" i="4" s="1"/>
  <c r="W770" i="4"/>
  <c r="A771" i="4"/>
  <c r="O771" i="4" s="1" a="1"/>
  <c r="O771" i="4" s="1"/>
  <c r="K783" i="10"/>
  <c r="B785" i="10"/>
  <c r="L782" i="10"/>
  <c r="X766" i="4"/>
  <c r="AJ767" i="4"/>
  <c r="H785" i="10"/>
  <c r="Y771" i="4" l="1"/>
  <c r="P771" i="4" a="1"/>
  <c r="P771" i="4" s="1"/>
  <c r="F771" i="4" a="1"/>
  <c r="F771" i="4" s="1"/>
  <c r="AH771" i="4" a="1"/>
  <c r="AH771" i="4" s="1"/>
  <c r="AG771" i="4"/>
  <c r="AF771" i="4" a="1"/>
  <c r="AF771" i="4" s="1"/>
  <c r="AE771" i="4"/>
  <c r="AC771" i="4"/>
  <c r="Z771" i="4" a="1"/>
  <c r="Z771" i="4" s="1"/>
  <c r="AI771" i="4"/>
  <c r="AD771" i="4"/>
  <c r="AB771" i="4"/>
  <c r="AA771" i="4" a="1"/>
  <c r="AA771" i="4" s="1"/>
  <c r="F786" i="10"/>
  <c r="D787" i="10"/>
  <c r="N771" i="4" a="1"/>
  <c r="N771" i="4" s="1"/>
  <c r="J771" i="4"/>
  <c r="K771" i="4"/>
  <c r="G771" i="4"/>
  <c r="E788" i="10" s="1"/>
  <c r="M771" i="4"/>
  <c r="L771" i="4"/>
  <c r="H771" i="4" a="1"/>
  <c r="H771" i="4" s="1"/>
  <c r="I771" i="4" a="1"/>
  <c r="I771" i="4" s="1"/>
  <c r="E770" i="4"/>
  <c r="C787" i="10" s="1"/>
  <c r="Q770" i="4"/>
  <c r="T770" i="4" a="1"/>
  <c r="T770" i="4" s="1"/>
  <c r="S770" i="4" a="1"/>
  <c r="S770" i="4" s="1"/>
  <c r="R770" i="4" a="1"/>
  <c r="R770" i="4" s="1"/>
  <c r="U770" i="4" a="1"/>
  <c r="U770" i="4" s="1"/>
  <c r="C771" i="4"/>
  <c r="B771" i="4"/>
  <c r="V771" i="4" s="1" a="1"/>
  <c r="V771" i="4" s="1"/>
  <c r="W771" i="4"/>
  <c r="A772" i="4"/>
  <c r="O772" i="4" s="1" a="1"/>
  <c r="O772" i="4" s="1"/>
  <c r="B786" i="10"/>
  <c r="G784" i="10"/>
  <c r="K784" i="10" s="1"/>
  <c r="L783" i="10"/>
  <c r="X767" i="4"/>
  <c r="AJ768" i="4"/>
  <c r="G785" i="10" s="1"/>
  <c r="H786" i="10"/>
  <c r="Y772" i="4" l="1"/>
  <c r="P772" i="4" a="1"/>
  <c r="P772" i="4" s="1"/>
  <c r="F772" i="4" a="1"/>
  <c r="F772" i="4" s="1"/>
  <c r="AH772" i="4" a="1"/>
  <c r="AH772" i="4" s="1"/>
  <c r="AG772" i="4"/>
  <c r="AI772" i="4"/>
  <c r="AC772" i="4"/>
  <c r="AB772" i="4"/>
  <c r="AA772" i="4" a="1"/>
  <c r="AA772" i="4" s="1"/>
  <c r="Z772" i="4" a="1"/>
  <c r="Z772" i="4" s="1"/>
  <c r="AF772" i="4" a="1"/>
  <c r="AF772" i="4" s="1"/>
  <c r="AE772" i="4"/>
  <c r="AD772" i="4"/>
  <c r="F787" i="10"/>
  <c r="D788" i="10"/>
  <c r="N772" i="4" a="1"/>
  <c r="N772" i="4" s="1"/>
  <c r="G772" i="4"/>
  <c r="E789" i="10" s="1"/>
  <c r="J772" i="4"/>
  <c r="K772" i="4"/>
  <c r="L772" i="4"/>
  <c r="M772" i="4"/>
  <c r="I772" i="4" a="1"/>
  <c r="I772" i="4" s="1"/>
  <c r="H772" i="4" a="1"/>
  <c r="H772" i="4" s="1"/>
  <c r="E771" i="4"/>
  <c r="C788" i="10" s="1"/>
  <c r="Q771" i="4"/>
  <c r="T771" i="4" a="1"/>
  <c r="T771" i="4" s="1"/>
  <c r="S771" i="4" a="1"/>
  <c r="S771" i="4" s="1"/>
  <c r="R771" i="4" a="1"/>
  <c r="R771" i="4" s="1"/>
  <c r="U771" i="4" a="1"/>
  <c r="U771" i="4" s="1"/>
  <c r="C772" i="4"/>
  <c r="B772" i="4"/>
  <c r="V772" i="4" s="1" a="1"/>
  <c r="V772" i="4" s="1"/>
  <c r="W772" i="4"/>
  <c r="A773" i="4"/>
  <c r="O773" i="4" s="1" a="1"/>
  <c r="O773" i="4" s="1"/>
  <c r="K785" i="10"/>
  <c r="B787" i="10"/>
  <c r="L784" i="10"/>
  <c r="X768" i="4"/>
  <c r="AJ769" i="4"/>
  <c r="H787" i="10"/>
  <c r="B788" i="10"/>
  <c r="Y773" i="4" l="1"/>
  <c r="P773" i="4" a="1"/>
  <c r="P773" i="4" s="1"/>
  <c r="F773" i="4" a="1"/>
  <c r="F773" i="4" s="1"/>
  <c r="AG773" i="4"/>
  <c r="AH773" i="4" a="1"/>
  <c r="AH773" i="4" s="1"/>
  <c r="AA773" i="4" a="1"/>
  <c r="AA773" i="4" s="1"/>
  <c r="AF773" i="4" a="1"/>
  <c r="AF773" i="4" s="1"/>
  <c r="AE773" i="4"/>
  <c r="AD773" i="4"/>
  <c r="AC773" i="4"/>
  <c r="AB773" i="4"/>
  <c r="Z773" i="4" a="1"/>
  <c r="Z773" i="4" s="1"/>
  <c r="AI773" i="4"/>
  <c r="F788" i="10"/>
  <c r="D789" i="10"/>
  <c r="N773" i="4" a="1"/>
  <c r="N773" i="4" s="1"/>
  <c r="G773" i="4"/>
  <c r="E790" i="10" s="1"/>
  <c r="J773" i="4"/>
  <c r="K773" i="4"/>
  <c r="M773" i="4"/>
  <c r="L773" i="4"/>
  <c r="I773" i="4" a="1"/>
  <c r="I773" i="4" s="1"/>
  <c r="H773" i="4" a="1"/>
  <c r="H773" i="4" s="1"/>
  <c r="E772" i="4"/>
  <c r="C789" i="10" s="1"/>
  <c r="Q772" i="4"/>
  <c r="T772" i="4" a="1"/>
  <c r="T772" i="4" s="1"/>
  <c r="R772" i="4" a="1"/>
  <c r="R772" i="4" s="1"/>
  <c r="S772" i="4" a="1"/>
  <c r="S772" i="4" s="1"/>
  <c r="U772" i="4" a="1"/>
  <c r="U772" i="4" s="1"/>
  <c r="C773" i="4"/>
  <c r="B773" i="4"/>
  <c r="V773" i="4" s="1" a="1"/>
  <c r="V773" i="4" s="1"/>
  <c r="W773" i="4"/>
  <c r="A774" i="4"/>
  <c r="O774" i="4" s="1" a="1"/>
  <c r="O774" i="4" s="1"/>
  <c r="G786" i="10"/>
  <c r="K786" i="10" s="1"/>
  <c r="L785" i="10"/>
  <c r="X769" i="4"/>
  <c r="AJ770" i="4"/>
  <c r="G787" i="10" s="1"/>
  <c r="H788" i="10"/>
  <c r="Y774" i="4" l="1"/>
  <c r="P774" i="4" a="1"/>
  <c r="P774" i="4" s="1"/>
  <c r="F774" i="4" a="1"/>
  <c r="F774" i="4" s="1"/>
  <c r="AH774" i="4" a="1"/>
  <c r="AH774" i="4" s="1"/>
  <c r="AG774" i="4"/>
  <c r="AD774" i="4"/>
  <c r="AC774" i="4"/>
  <c r="AA774" i="4" a="1"/>
  <c r="AA774" i="4" s="1"/>
  <c r="AI774" i="4"/>
  <c r="AF774" i="4" a="1"/>
  <c r="AF774" i="4" s="1"/>
  <c r="AE774" i="4"/>
  <c r="AB774" i="4"/>
  <c r="Z774" i="4" a="1"/>
  <c r="Z774" i="4" s="1"/>
  <c r="F789" i="10"/>
  <c r="D790" i="10"/>
  <c r="N774" i="4" a="1"/>
  <c r="N774" i="4" s="1"/>
  <c r="J774" i="4"/>
  <c r="G774" i="4"/>
  <c r="E791" i="10" s="1"/>
  <c r="M774" i="4"/>
  <c r="K774" i="4"/>
  <c r="L774" i="4"/>
  <c r="H774" i="4" a="1"/>
  <c r="H774" i="4" s="1"/>
  <c r="I774" i="4" a="1"/>
  <c r="I774" i="4" s="1"/>
  <c r="E773" i="4"/>
  <c r="C790" i="10" s="1"/>
  <c r="Q773" i="4"/>
  <c r="T773" i="4" a="1"/>
  <c r="T773" i="4" s="1"/>
  <c r="S773" i="4" a="1"/>
  <c r="S773" i="4" s="1"/>
  <c r="R773" i="4" a="1"/>
  <c r="R773" i="4" s="1"/>
  <c r="U773" i="4" a="1"/>
  <c r="U773" i="4" s="1"/>
  <c r="C774" i="4"/>
  <c r="B774" i="4"/>
  <c r="V774" i="4" s="1" a="1"/>
  <c r="V774" i="4" s="1"/>
  <c r="W774" i="4"/>
  <c r="A775" i="4"/>
  <c r="O775" i="4" s="1" a="1"/>
  <c r="O775" i="4" s="1"/>
  <c r="K787" i="10"/>
  <c r="B789" i="10"/>
  <c r="L786" i="10"/>
  <c r="X770" i="4"/>
  <c r="AJ771" i="4"/>
  <c r="H789" i="10"/>
  <c r="Y775" i="4" l="1"/>
  <c r="P775" i="4" a="1"/>
  <c r="P775" i="4" s="1"/>
  <c r="F775" i="4" a="1"/>
  <c r="F775" i="4" s="1"/>
  <c r="AH775" i="4" a="1"/>
  <c r="AH775" i="4" s="1"/>
  <c r="AG775" i="4"/>
  <c r="AI775" i="4"/>
  <c r="AF775" i="4" a="1"/>
  <c r="AF775" i="4" s="1"/>
  <c r="AD775" i="4"/>
  <c r="Z775" i="4" a="1"/>
  <c r="Z775" i="4" s="1"/>
  <c r="AB775" i="4"/>
  <c r="AA775" i="4" a="1"/>
  <c r="AA775" i="4" s="1"/>
  <c r="AE775" i="4"/>
  <c r="AC775" i="4"/>
  <c r="F790" i="10"/>
  <c r="D791" i="10"/>
  <c r="N775" i="4" a="1"/>
  <c r="N775" i="4" s="1"/>
  <c r="K775" i="4"/>
  <c r="G775" i="4"/>
  <c r="E792" i="10" s="1"/>
  <c r="M775" i="4"/>
  <c r="L775" i="4"/>
  <c r="H775" i="4" a="1"/>
  <c r="H775" i="4" s="1"/>
  <c r="J775" i="4"/>
  <c r="I775" i="4" a="1"/>
  <c r="I775" i="4" s="1"/>
  <c r="E774" i="4"/>
  <c r="C791" i="10" s="1"/>
  <c r="Q774" i="4"/>
  <c r="T774" i="4" a="1"/>
  <c r="T774" i="4" s="1"/>
  <c r="S774" i="4" a="1"/>
  <c r="S774" i="4" s="1"/>
  <c r="R774" i="4" a="1"/>
  <c r="R774" i="4" s="1"/>
  <c r="U774" i="4" a="1"/>
  <c r="U774" i="4" s="1"/>
  <c r="C775" i="4"/>
  <c r="B775" i="4"/>
  <c r="V775" i="4" s="1" a="1"/>
  <c r="V775" i="4" s="1"/>
  <c r="W775" i="4"/>
  <c r="A776" i="4"/>
  <c r="O776" i="4" s="1" a="1"/>
  <c r="O776" i="4" s="1"/>
  <c r="B790" i="10"/>
  <c r="G788" i="10"/>
  <c r="K788" i="10" s="1"/>
  <c r="L787" i="10"/>
  <c r="X771" i="4"/>
  <c r="AJ772" i="4"/>
  <c r="H790" i="10"/>
  <c r="Y776" i="4" l="1"/>
  <c r="P776" i="4" a="1"/>
  <c r="P776" i="4" s="1"/>
  <c r="F776" i="4" a="1"/>
  <c r="F776" i="4" s="1"/>
  <c r="AH776" i="4" a="1"/>
  <c r="AH776" i="4" s="1"/>
  <c r="AG776" i="4"/>
  <c r="AI776" i="4"/>
  <c r="AD776" i="4"/>
  <c r="AC776" i="4"/>
  <c r="AB776" i="4"/>
  <c r="AA776" i="4" a="1"/>
  <c r="AA776" i="4" s="1"/>
  <c r="AF776" i="4" a="1"/>
  <c r="AF776" i="4" s="1"/>
  <c r="AE776" i="4"/>
  <c r="Z776" i="4" a="1"/>
  <c r="Z776" i="4" s="1"/>
  <c r="F791" i="10"/>
  <c r="D792" i="10"/>
  <c r="N776" i="4" a="1"/>
  <c r="N776" i="4" s="1"/>
  <c r="J776" i="4"/>
  <c r="K776" i="4"/>
  <c r="G776" i="4"/>
  <c r="E793" i="10" s="1"/>
  <c r="M776" i="4"/>
  <c r="I776" i="4" a="1"/>
  <c r="I776" i="4" s="1"/>
  <c r="L776" i="4"/>
  <c r="H776" i="4" a="1"/>
  <c r="H776" i="4" s="1"/>
  <c r="E775" i="4"/>
  <c r="C792" i="10" s="1"/>
  <c r="Q775" i="4"/>
  <c r="T775" i="4" a="1"/>
  <c r="T775" i="4" s="1"/>
  <c r="S775" i="4" a="1"/>
  <c r="S775" i="4" s="1"/>
  <c r="R775" i="4" a="1"/>
  <c r="R775" i="4" s="1"/>
  <c r="U775" i="4" a="1"/>
  <c r="U775" i="4" s="1"/>
  <c r="C776" i="4"/>
  <c r="B776" i="4"/>
  <c r="V776" i="4" s="1" a="1"/>
  <c r="V776" i="4" s="1"/>
  <c r="W776" i="4"/>
  <c r="A777" i="4"/>
  <c r="O777" i="4" s="1" a="1"/>
  <c r="O777" i="4" s="1"/>
  <c r="B791" i="10"/>
  <c r="G789" i="10"/>
  <c r="K789" i="10" s="1"/>
  <c r="L788" i="10"/>
  <c r="X772" i="4"/>
  <c r="AJ773" i="4"/>
  <c r="G790" i="10" s="1"/>
  <c r="H791" i="10"/>
  <c r="Y777" i="4" l="1"/>
  <c r="P777" i="4" a="1"/>
  <c r="P777" i="4" s="1"/>
  <c r="F777" i="4" a="1"/>
  <c r="F777" i="4" s="1"/>
  <c r="AH777" i="4" a="1"/>
  <c r="AH777" i="4" s="1"/>
  <c r="AG777" i="4"/>
  <c r="AB777" i="4"/>
  <c r="AA777" i="4" a="1"/>
  <c r="AA777" i="4" s="1"/>
  <c r="AI777" i="4"/>
  <c r="AF777" i="4" a="1"/>
  <c r="AF777" i="4" s="1"/>
  <c r="AE777" i="4"/>
  <c r="AD777" i="4"/>
  <c r="AC777" i="4"/>
  <c r="Z777" i="4" a="1"/>
  <c r="Z777" i="4" s="1"/>
  <c r="F792" i="10"/>
  <c r="N777" i="4" a="1"/>
  <c r="N777" i="4" s="1"/>
  <c r="G777" i="4"/>
  <c r="E794" i="10" s="1"/>
  <c r="K777" i="4"/>
  <c r="J777" i="4"/>
  <c r="M777" i="4"/>
  <c r="L777" i="4"/>
  <c r="I777" i="4" a="1"/>
  <c r="I777" i="4" s="1"/>
  <c r="H777" i="4" a="1"/>
  <c r="H777" i="4" s="1"/>
  <c r="D793" i="10"/>
  <c r="E776" i="4"/>
  <c r="C793" i="10" s="1"/>
  <c r="Q776" i="4"/>
  <c r="T776" i="4" a="1"/>
  <c r="T776" i="4" s="1"/>
  <c r="S776" i="4" a="1"/>
  <c r="S776" i="4" s="1"/>
  <c r="R776" i="4" a="1"/>
  <c r="R776" i="4" s="1"/>
  <c r="U776" i="4" a="1"/>
  <c r="U776" i="4" s="1"/>
  <c r="C777" i="4"/>
  <c r="B777" i="4"/>
  <c r="V777" i="4" s="1" a="1"/>
  <c r="V777" i="4" s="1"/>
  <c r="W777" i="4"/>
  <c r="A778" i="4"/>
  <c r="O778" i="4" s="1" a="1"/>
  <c r="O778" i="4" s="1"/>
  <c r="K790" i="10"/>
  <c r="B792" i="10"/>
  <c r="L789" i="10"/>
  <c r="X773" i="4"/>
  <c r="AJ774" i="4"/>
  <c r="H792" i="10"/>
  <c r="Y778" i="4" l="1"/>
  <c r="P778" i="4" a="1"/>
  <c r="P778" i="4" s="1"/>
  <c r="F778" i="4" a="1"/>
  <c r="F778" i="4" s="1"/>
  <c r="AH778" i="4" a="1"/>
  <c r="AH778" i="4" s="1"/>
  <c r="AG778" i="4"/>
  <c r="AE778" i="4"/>
  <c r="AD778" i="4"/>
  <c r="AB778" i="4"/>
  <c r="AI778" i="4"/>
  <c r="AC778" i="4"/>
  <c r="AA778" i="4" a="1"/>
  <c r="AA778" i="4" s="1"/>
  <c r="Z778" i="4" a="1"/>
  <c r="Z778" i="4" s="1"/>
  <c r="AF778" i="4" a="1"/>
  <c r="AF778" i="4" s="1"/>
  <c r="F793" i="10"/>
  <c r="D794" i="10"/>
  <c r="N778" i="4" a="1"/>
  <c r="N778" i="4" s="1"/>
  <c r="G778" i="4"/>
  <c r="E795" i="10" s="1"/>
  <c r="K778" i="4"/>
  <c r="L778" i="4"/>
  <c r="J778" i="4"/>
  <c r="M778" i="4"/>
  <c r="I778" i="4" a="1"/>
  <c r="I778" i="4" s="1"/>
  <c r="H778" i="4" a="1"/>
  <c r="H778" i="4" s="1"/>
  <c r="E777" i="4"/>
  <c r="C794" i="10" s="1"/>
  <c r="Q777" i="4"/>
  <c r="T777" i="4" a="1"/>
  <c r="T777" i="4" s="1"/>
  <c r="S777" i="4" a="1"/>
  <c r="S777" i="4" s="1"/>
  <c r="R777" i="4" a="1"/>
  <c r="R777" i="4" s="1"/>
  <c r="U777" i="4" a="1"/>
  <c r="U777" i="4" s="1"/>
  <c r="C778" i="4"/>
  <c r="B778" i="4"/>
  <c r="V778" i="4" s="1" a="1"/>
  <c r="V778" i="4" s="1"/>
  <c r="W778" i="4"/>
  <c r="A779" i="4"/>
  <c r="O779" i="4" s="1" a="1"/>
  <c r="O779" i="4" s="1"/>
  <c r="B793" i="10"/>
  <c r="G791" i="10"/>
  <c r="K791" i="10" s="1"/>
  <c r="L790" i="10"/>
  <c r="X774" i="4"/>
  <c r="AJ775" i="4"/>
  <c r="G792" i="10" s="1"/>
  <c r="H793" i="10"/>
  <c r="Y779" i="4" l="1"/>
  <c r="P779" i="4" a="1"/>
  <c r="P779" i="4" s="1"/>
  <c r="F779" i="4" a="1"/>
  <c r="F779" i="4" s="1"/>
  <c r="AG779" i="4"/>
  <c r="AH779" i="4" a="1"/>
  <c r="AH779" i="4" s="1"/>
  <c r="AF779" i="4" a="1"/>
  <c r="AF779" i="4" s="1"/>
  <c r="AE779" i="4"/>
  <c r="AC779" i="4"/>
  <c r="Z779" i="4" a="1"/>
  <c r="Z779" i="4" s="1"/>
  <c r="AI779" i="4"/>
  <c r="AD779" i="4"/>
  <c r="AB779" i="4"/>
  <c r="AA779" i="4" a="1"/>
  <c r="AA779" i="4" s="1"/>
  <c r="F794" i="10"/>
  <c r="D795" i="10"/>
  <c r="N779" i="4" a="1"/>
  <c r="N779" i="4" s="1"/>
  <c r="G779" i="4"/>
  <c r="E796" i="10" s="1"/>
  <c r="K779" i="4"/>
  <c r="J779" i="4"/>
  <c r="M779" i="4"/>
  <c r="L779" i="4"/>
  <c r="H779" i="4" a="1"/>
  <c r="H779" i="4" s="1"/>
  <c r="I779" i="4" a="1"/>
  <c r="I779" i="4" s="1"/>
  <c r="E778" i="4"/>
  <c r="C795" i="10" s="1"/>
  <c r="Q778" i="4"/>
  <c r="T778" i="4" a="1"/>
  <c r="T778" i="4" s="1"/>
  <c r="S778" i="4" a="1"/>
  <c r="S778" i="4" s="1"/>
  <c r="R778" i="4" a="1"/>
  <c r="R778" i="4" s="1"/>
  <c r="U778" i="4" a="1"/>
  <c r="U778" i="4" s="1"/>
  <c r="C779" i="4"/>
  <c r="B779" i="4"/>
  <c r="V779" i="4" s="1" a="1"/>
  <c r="V779" i="4" s="1"/>
  <c r="W779" i="4"/>
  <c r="A780" i="4"/>
  <c r="O780" i="4" s="1" a="1"/>
  <c r="O780" i="4" s="1"/>
  <c r="K792" i="10"/>
  <c r="B794" i="10"/>
  <c r="L791" i="10"/>
  <c r="X775" i="4"/>
  <c r="AJ776" i="4"/>
  <c r="H794" i="10"/>
  <c r="Y780" i="4" l="1"/>
  <c r="P780" i="4" a="1"/>
  <c r="P780" i="4" s="1"/>
  <c r="F780" i="4" a="1"/>
  <c r="F780" i="4" s="1"/>
  <c r="AH780" i="4" a="1"/>
  <c r="AH780" i="4" s="1"/>
  <c r="AG780" i="4"/>
  <c r="AI780" i="4"/>
  <c r="AE780" i="4"/>
  <c r="AA780" i="4" a="1"/>
  <c r="AA780" i="4" s="1"/>
  <c r="Z780" i="4" a="1"/>
  <c r="Z780" i="4" s="1"/>
  <c r="AF780" i="4" a="1"/>
  <c r="AF780" i="4" s="1"/>
  <c r="AD780" i="4"/>
  <c r="AC780" i="4"/>
  <c r="AB780" i="4"/>
  <c r="F795" i="10"/>
  <c r="D796" i="10"/>
  <c r="N780" i="4" a="1"/>
  <c r="N780" i="4" s="1"/>
  <c r="G780" i="4"/>
  <c r="E797" i="10" s="1"/>
  <c r="K780" i="4"/>
  <c r="L780" i="4"/>
  <c r="M780" i="4"/>
  <c r="J780" i="4"/>
  <c r="I780" i="4" a="1"/>
  <c r="I780" i="4" s="1"/>
  <c r="H780" i="4" a="1"/>
  <c r="H780" i="4" s="1"/>
  <c r="E779" i="4"/>
  <c r="C796" i="10" s="1"/>
  <c r="Q779" i="4"/>
  <c r="T779" i="4" a="1"/>
  <c r="T779" i="4" s="1"/>
  <c r="S779" i="4" a="1"/>
  <c r="S779" i="4" s="1"/>
  <c r="R779" i="4" a="1"/>
  <c r="R779" i="4" s="1"/>
  <c r="U779" i="4" a="1"/>
  <c r="U779" i="4" s="1"/>
  <c r="C780" i="4"/>
  <c r="B780" i="4"/>
  <c r="V780" i="4" s="1" a="1"/>
  <c r="V780" i="4" s="1"/>
  <c r="W780" i="4"/>
  <c r="A781" i="4"/>
  <c r="O781" i="4" s="1" a="1"/>
  <c r="O781" i="4" s="1"/>
  <c r="B795" i="10"/>
  <c r="G793" i="10"/>
  <c r="K793" i="10" s="1"/>
  <c r="L792" i="10"/>
  <c r="X776" i="4"/>
  <c r="AJ777" i="4"/>
  <c r="G794" i="10" s="1"/>
  <c r="H795" i="10"/>
  <c r="Y781" i="4" l="1"/>
  <c r="P781" i="4" a="1"/>
  <c r="P781" i="4" s="1"/>
  <c r="F781" i="4" a="1"/>
  <c r="F781" i="4" s="1"/>
  <c r="AH781" i="4" a="1"/>
  <c r="AH781" i="4" s="1"/>
  <c r="AG781" i="4"/>
  <c r="Z781" i="4" a="1"/>
  <c r="Z781" i="4" s="1"/>
  <c r="AE781" i="4"/>
  <c r="AD781" i="4"/>
  <c r="AC781" i="4"/>
  <c r="AB781" i="4"/>
  <c r="AF781" i="4" a="1"/>
  <c r="AF781" i="4" s="1"/>
  <c r="AA781" i="4" a="1"/>
  <c r="AA781" i="4" s="1"/>
  <c r="AI781" i="4"/>
  <c r="F796" i="10"/>
  <c r="D797" i="10"/>
  <c r="N781" i="4" a="1"/>
  <c r="N781" i="4" s="1"/>
  <c r="G781" i="4"/>
  <c r="E798" i="10" s="1"/>
  <c r="K781" i="4"/>
  <c r="M781" i="4"/>
  <c r="L781" i="4"/>
  <c r="J781" i="4"/>
  <c r="I781" i="4" a="1"/>
  <c r="I781" i="4" s="1"/>
  <c r="H781" i="4" a="1"/>
  <c r="H781" i="4" s="1"/>
  <c r="E780" i="4"/>
  <c r="C797" i="10" s="1"/>
  <c r="Q780" i="4"/>
  <c r="T780" i="4" a="1"/>
  <c r="T780" i="4" s="1"/>
  <c r="S780" i="4" a="1"/>
  <c r="S780" i="4" s="1"/>
  <c r="R780" i="4" a="1"/>
  <c r="R780" i="4" s="1"/>
  <c r="U780" i="4" a="1"/>
  <c r="U780" i="4" s="1"/>
  <c r="C781" i="4"/>
  <c r="B781" i="4"/>
  <c r="V781" i="4" s="1" a="1"/>
  <c r="V781" i="4" s="1"/>
  <c r="W781" i="4"/>
  <c r="A782" i="4"/>
  <c r="O782" i="4" s="1" a="1"/>
  <c r="O782" i="4" s="1"/>
  <c r="K794" i="10"/>
  <c r="B796" i="10"/>
  <c r="L793" i="10"/>
  <c r="X777" i="4"/>
  <c r="AJ778" i="4"/>
  <c r="H796" i="10"/>
  <c r="Y782" i="4" l="1"/>
  <c r="P782" i="4" a="1"/>
  <c r="P782" i="4" s="1"/>
  <c r="F782" i="4" a="1"/>
  <c r="F782" i="4" s="1"/>
  <c r="AG782" i="4"/>
  <c r="AH782" i="4" a="1"/>
  <c r="AH782" i="4" s="1"/>
  <c r="AD782" i="4"/>
  <c r="AC782" i="4"/>
  <c r="AA782" i="4" a="1"/>
  <c r="AA782" i="4" s="1"/>
  <c r="AI782" i="4"/>
  <c r="AF782" i="4" a="1"/>
  <c r="AF782" i="4" s="1"/>
  <c r="AE782" i="4"/>
  <c r="AB782" i="4"/>
  <c r="Z782" i="4" a="1"/>
  <c r="Z782" i="4" s="1"/>
  <c r="F797" i="10"/>
  <c r="D798" i="10"/>
  <c r="N782" i="4" a="1"/>
  <c r="N782" i="4" s="1"/>
  <c r="G782" i="4"/>
  <c r="E799" i="10" s="1"/>
  <c r="J782" i="4"/>
  <c r="K782" i="4"/>
  <c r="M782" i="4"/>
  <c r="L782" i="4"/>
  <c r="I782" i="4" a="1"/>
  <c r="I782" i="4" s="1"/>
  <c r="H782" i="4" a="1"/>
  <c r="H782" i="4" s="1"/>
  <c r="E781" i="4"/>
  <c r="C798" i="10" s="1"/>
  <c r="Q781" i="4"/>
  <c r="T781" i="4" a="1"/>
  <c r="T781" i="4" s="1"/>
  <c r="R781" i="4" a="1"/>
  <c r="R781" i="4" s="1"/>
  <c r="S781" i="4" a="1"/>
  <c r="S781" i="4" s="1"/>
  <c r="U781" i="4" a="1"/>
  <c r="U781" i="4" s="1"/>
  <c r="C782" i="4"/>
  <c r="B782" i="4"/>
  <c r="V782" i="4" s="1" a="1"/>
  <c r="V782" i="4" s="1"/>
  <c r="W782" i="4"/>
  <c r="A783" i="4"/>
  <c r="O783" i="4" s="1" a="1"/>
  <c r="O783" i="4" s="1"/>
  <c r="B797" i="10"/>
  <c r="G795" i="10"/>
  <c r="K795" i="10" s="1"/>
  <c r="L794" i="10"/>
  <c r="X778" i="4"/>
  <c r="AJ779" i="4"/>
  <c r="H797" i="10"/>
  <c r="Y783" i="4" l="1"/>
  <c r="P783" i="4" a="1"/>
  <c r="P783" i="4" s="1"/>
  <c r="F783" i="4" a="1"/>
  <c r="F783" i="4" s="1"/>
  <c r="AH783" i="4" a="1"/>
  <c r="AH783" i="4" s="1"/>
  <c r="AG783" i="4"/>
  <c r="AI783" i="4"/>
  <c r="AF783" i="4" a="1"/>
  <c r="AF783" i="4" s="1"/>
  <c r="AD783" i="4"/>
  <c r="Z783" i="4" a="1"/>
  <c r="Z783" i="4" s="1"/>
  <c r="AE783" i="4"/>
  <c r="AA783" i="4" a="1"/>
  <c r="AA783" i="4" s="1"/>
  <c r="AC783" i="4"/>
  <c r="AB783" i="4"/>
  <c r="F798" i="10"/>
  <c r="D799" i="10"/>
  <c r="N783" i="4" a="1"/>
  <c r="N783" i="4" s="1"/>
  <c r="G783" i="4"/>
  <c r="E800" i="10" s="1"/>
  <c r="J783" i="4"/>
  <c r="K783" i="4"/>
  <c r="L783" i="4"/>
  <c r="M783" i="4"/>
  <c r="I783" i="4" a="1"/>
  <c r="I783" i="4" s="1"/>
  <c r="H783" i="4" a="1"/>
  <c r="H783" i="4" s="1"/>
  <c r="E782" i="4"/>
  <c r="C799" i="10" s="1"/>
  <c r="T782" i="4" a="1"/>
  <c r="T782" i="4" s="1"/>
  <c r="S782" i="4" a="1"/>
  <c r="S782" i="4" s="1"/>
  <c r="Q782" i="4"/>
  <c r="R782" i="4" a="1"/>
  <c r="R782" i="4" s="1"/>
  <c r="U782" i="4" a="1"/>
  <c r="U782" i="4" s="1"/>
  <c r="C783" i="4"/>
  <c r="B783" i="4"/>
  <c r="V783" i="4" s="1" a="1"/>
  <c r="V783" i="4" s="1"/>
  <c r="W783" i="4"/>
  <c r="A784" i="4"/>
  <c r="O784" i="4" s="1" a="1"/>
  <c r="O784" i="4" s="1"/>
  <c r="B798" i="10"/>
  <c r="G796" i="10"/>
  <c r="K796" i="10" s="1"/>
  <c r="L795" i="10"/>
  <c r="X779" i="4"/>
  <c r="AJ780" i="4"/>
  <c r="G797" i="10" s="1"/>
  <c r="H798" i="10"/>
  <c r="Y784" i="4" l="1"/>
  <c r="P784" i="4" a="1"/>
  <c r="P784" i="4" s="1"/>
  <c r="F784" i="4" a="1"/>
  <c r="F784" i="4" s="1"/>
  <c r="AH784" i="4" a="1"/>
  <c r="AH784" i="4" s="1"/>
  <c r="AG784" i="4"/>
  <c r="AI784" i="4"/>
  <c r="AD784" i="4"/>
  <c r="AC784" i="4"/>
  <c r="AB784" i="4"/>
  <c r="AA784" i="4" a="1"/>
  <c r="AA784" i="4" s="1"/>
  <c r="AF784" i="4" a="1"/>
  <c r="AF784" i="4" s="1"/>
  <c r="AE784" i="4"/>
  <c r="Z784" i="4" a="1"/>
  <c r="Z784" i="4" s="1"/>
  <c r="F799" i="10"/>
  <c r="N784" i="4" a="1"/>
  <c r="N784" i="4" s="1"/>
  <c r="G784" i="4"/>
  <c r="E801" i="10" s="1"/>
  <c r="J784" i="4"/>
  <c r="K784" i="4"/>
  <c r="M784" i="4"/>
  <c r="L784" i="4"/>
  <c r="H784" i="4" a="1"/>
  <c r="H784" i="4" s="1"/>
  <c r="I784" i="4" a="1"/>
  <c r="I784" i="4" s="1"/>
  <c r="D800" i="10"/>
  <c r="E783" i="4"/>
  <c r="C800" i="10" s="1"/>
  <c r="S783" i="4" a="1"/>
  <c r="S783" i="4" s="1"/>
  <c r="Q783" i="4"/>
  <c r="T783" i="4" a="1"/>
  <c r="T783" i="4" s="1"/>
  <c r="R783" i="4" a="1"/>
  <c r="R783" i="4" s="1"/>
  <c r="U783" i="4" a="1"/>
  <c r="U783" i="4" s="1"/>
  <c r="C784" i="4"/>
  <c r="B784" i="4"/>
  <c r="V784" i="4" s="1" a="1"/>
  <c r="V784" i="4" s="1"/>
  <c r="W784" i="4"/>
  <c r="A785" i="4"/>
  <c r="O785" i="4" s="1" a="1"/>
  <c r="O785" i="4" s="1"/>
  <c r="K797" i="10"/>
  <c r="B799" i="10"/>
  <c r="L796" i="10"/>
  <c r="X780" i="4"/>
  <c r="AJ781" i="4"/>
  <c r="H799" i="10"/>
  <c r="Y785" i="4" l="1"/>
  <c r="P785" i="4" a="1"/>
  <c r="P785" i="4" s="1"/>
  <c r="F785" i="4" a="1"/>
  <c r="F785" i="4" s="1"/>
  <c r="AG785" i="4"/>
  <c r="AH785" i="4" a="1"/>
  <c r="AH785" i="4" s="1"/>
  <c r="AB785" i="4"/>
  <c r="AA785" i="4" a="1"/>
  <c r="AA785" i="4" s="1"/>
  <c r="AF785" i="4" a="1"/>
  <c r="AF785" i="4" s="1"/>
  <c r="AE785" i="4"/>
  <c r="AD785" i="4"/>
  <c r="AI785" i="4"/>
  <c r="AC785" i="4"/>
  <c r="Z785" i="4" a="1"/>
  <c r="Z785" i="4" s="1"/>
  <c r="F800" i="10"/>
  <c r="N785" i="4" a="1"/>
  <c r="N785" i="4" s="1"/>
  <c r="G785" i="4"/>
  <c r="E802" i="10" s="1"/>
  <c r="J785" i="4"/>
  <c r="L785" i="4"/>
  <c r="M785" i="4"/>
  <c r="K785" i="4"/>
  <c r="I785" i="4" a="1"/>
  <c r="I785" i="4" s="1"/>
  <c r="H785" i="4" a="1"/>
  <c r="H785" i="4" s="1"/>
  <c r="D801" i="10"/>
  <c r="E784" i="4"/>
  <c r="C801" i="10" s="1"/>
  <c r="Q784" i="4"/>
  <c r="S784" i="4" a="1"/>
  <c r="S784" i="4" s="1"/>
  <c r="T784" i="4" a="1"/>
  <c r="T784" i="4" s="1"/>
  <c r="R784" i="4" a="1"/>
  <c r="R784" i="4" s="1"/>
  <c r="U784" i="4" a="1"/>
  <c r="U784" i="4" s="1"/>
  <c r="C785" i="4"/>
  <c r="B785" i="4"/>
  <c r="V785" i="4" s="1" a="1"/>
  <c r="V785" i="4" s="1"/>
  <c r="W785" i="4"/>
  <c r="A786" i="4"/>
  <c r="O786" i="4" s="1" a="1"/>
  <c r="O786" i="4" s="1"/>
  <c r="B800" i="10"/>
  <c r="G798" i="10"/>
  <c r="K798" i="10" s="1"/>
  <c r="L797" i="10"/>
  <c r="X781" i="4"/>
  <c r="AJ782" i="4"/>
  <c r="G799" i="10" s="1"/>
  <c r="H800" i="10"/>
  <c r="Y786" i="4" l="1"/>
  <c r="P786" i="4" a="1"/>
  <c r="P786" i="4" s="1"/>
  <c r="F786" i="4" a="1"/>
  <c r="F786" i="4" s="1"/>
  <c r="AH786" i="4" a="1"/>
  <c r="AH786" i="4" s="1"/>
  <c r="AG786" i="4"/>
  <c r="AE786" i="4"/>
  <c r="AD786" i="4"/>
  <c r="AB786" i="4"/>
  <c r="AI786" i="4"/>
  <c r="AA786" i="4" a="1"/>
  <c r="AA786" i="4" s="1"/>
  <c r="Z786" i="4" a="1"/>
  <c r="Z786" i="4" s="1"/>
  <c r="AF786" i="4" a="1"/>
  <c r="AF786" i="4" s="1"/>
  <c r="AC786" i="4"/>
  <c r="F801" i="10"/>
  <c r="N786" i="4" a="1"/>
  <c r="N786" i="4" s="1"/>
  <c r="G786" i="4"/>
  <c r="E803" i="10" s="1"/>
  <c r="J786" i="4"/>
  <c r="K786" i="4"/>
  <c r="M786" i="4"/>
  <c r="L786" i="4"/>
  <c r="I786" i="4" a="1"/>
  <c r="I786" i="4" s="1"/>
  <c r="H786" i="4" a="1"/>
  <c r="H786" i="4" s="1"/>
  <c r="D802" i="10"/>
  <c r="E785" i="4"/>
  <c r="C802" i="10" s="1"/>
  <c r="Q785" i="4"/>
  <c r="T785" i="4" a="1"/>
  <c r="T785" i="4" s="1"/>
  <c r="S785" i="4" a="1"/>
  <c r="S785" i="4" s="1"/>
  <c r="R785" i="4" a="1"/>
  <c r="R785" i="4" s="1"/>
  <c r="U785" i="4" a="1"/>
  <c r="U785" i="4" s="1"/>
  <c r="C786" i="4"/>
  <c r="B786" i="4"/>
  <c r="V786" i="4" s="1" a="1"/>
  <c r="V786" i="4" s="1"/>
  <c r="W786" i="4"/>
  <c r="A787" i="4"/>
  <c r="O787" i="4" s="1" a="1"/>
  <c r="O787" i="4" s="1"/>
  <c r="K799" i="10"/>
  <c r="B801" i="10"/>
  <c r="L798" i="10"/>
  <c r="X782" i="4"/>
  <c r="AJ783" i="4"/>
  <c r="H801" i="10"/>
  <c r="B802" i="10"/>
  <c r="Y787" i="4" l="1"/>
  <c r="P787" i="4" a="1"/>
  <c r="P787" i="4" s="1"/>
  <c r="F787" i="4" a="1"/>
  <c r="F787" i="4" s="1"/>
  <c r="AH787" i="4" a="1"/>
  <c r="AH787" i="4" s="1"/>
  <c r="AG787" i="4"/>
  <c r="AI787" i="4"/>
  <c r="AE787" i="4"/>
  <c r="AA787" i="4" a="1"/>
  <c r="AA787" i="4" s="1"/>
  <c r="Z787" i="4" a="1"/>
  <c r="Z787" i="4" s="1"/>
  <c r="AF787" i="4" a="1"/>
  <c r="AF787" i="4" s="1"/>
  <c r="AD787" i="4"/>
  <c r="AC787" i="4"/>
  <c r="AB787" i="4"/>
  <c r="F802" i="10"/>
  <c r="N787" i="4" a="1"/>
  <c r="N787" i="4" s="1"/>
  <c r="G787" i="4"/>
  <c r="E804" i="10" s="1"/>
  <c r="J787" i="4"/>
  <c r="K787" i="4"/>
  <c r="M787" i="4"/>
  <c r="L787" i="4"/>
  <c r="I787" i="4" a="1"/>
  <c r="I787" i="4" s="1"/>
  <c r="H787" i="4" a="1"/>
  <c r="H787" i="4" s="1"/>
  <c r="D803" i="10"/>
  <c r="E786" i="4"/>
  <c r="C803" i="10" s="1"/>
  <c r="Q786" i="4"/>
  <c r="T786" i="4" a="1"/>
  <c r="T786" i="4" s="1"/>
  <c r="R786" i="4" a="1"/>
  <c r="R786" i="4" s="1"/>
  <c r="S786" i="4" a="1"/>
  <c r="S786" i="4" s="1"/>
  <c r="U786" i="4" a="1"/>
  <c r="U786" i="4" s="1"/>
  <c r="C787" i="4"/>
  <c r="B787" i="4"/>
  <c r="V787" i="4" s="1" a="1"/>
  <c r="V787" i="4" s="1"/>
  <c r="W787" i="4"/>
  <c r="A788" i="4"/>
  <c r="O788" i="4" s="1" a="1"/>
  <c r="O788" i="4" s="1"/>
  <c r="G800" i="10"/>
  <c r="K800" i="10" s="1"/>
  <c r="L799" i="10"/>
  <c r="X783" i="4"/>
  <c r="AJ784" i="4"/>
  <c r="G801" i="10" s="1"/>
  <c r="H802" i="10"/>
  <c r="Y788" i="4" l="1"/>
  <c r="P788" i="4" a="1"/>
  <c r="P788" i="4" s="1"/>
  <c r="F788" i="4" a="1"/>
  <c r="F788" i="4" s="1"/>
  <c r="AH788" i="4" a="1"/>
  <c r="AH788" i="4" s="1"/>
  <c r="AG788" i="4"/>
  <c r="Z788" i="4" a="1"/>
  <c r="Z788" i="4" s="1"/>
  <c r="AD788" i="4"/>
  <c r="AC788" i="4"/>
  <c r="AB788" i="4"/>
  <c r="AA788" i="4" a="1"/>
  <c r="AA788" i="4" s="1"/>
  <c r="AI788" i="4"/>
  <c r="AE788" i="4"/>
  <c r="AF788" i="4" a="1"/>
  <c r="AF788" i="4" s="1"/>
  <c r="F803" i="10"/>
  <c r="N788" i="4" a="1"/>
  <c r="N788" i="4" s="1"/>
  <c r="G788" i="4"/>
  <c r="E805" i="10" s="1"/>
  <c r="J788" i="4"/>
  <c r="K788" i="4"/>
  <c r="L788" i="4"/>
  <c r="M788" i="4"/>
  <c r="H788" i="4" a="1"/>
  <c r="H788" i="4" s="1"/>
  <c r="I788" i="4" a="1"/>
  <c r="I788" i="4" s="1"/>
  <c r="D804" i="10"/>
  <c r="E787" i="4"/>
  <c r="C804" i="10" s="1"/>
  <c r="Q787" i="4"/>
  <c r="T787" i="4" a="1"/>
  <c r="T787" i="4" s="1"/>
  <c r="R787" i="4" a="1"/>
  <c r="R787" i="4" s="1"/>
  <c r="S787" i="4" a="1"/>
  <c r="S787" i="4" s="1"/>
  <c r="U787" i="4" a="1"/>
  <c r="U787" i="4" s="1"/>
  <c r="C788" i="4"/>
  <c r="B788" i="4"/>
  <c r="V788" i="4" s="1" a="1"/>
  <c r="V788" i="4" s="1"/>
  <c r="W788" i="4"/>
  <c r="A789" i="4"/>
  <c r="O789" i="4" s="1" a="1"/>
  <c r="O789" i="4" s="1"/>
  <c r="K801" i="10"/>
  <c r="B803" i="10"/>
  <c r="L800" i="10"/>
  <c r="X784" i="4"/>
  <c r="AJ785" i="4"/>
  <c r="H803" i="10"/>
  <c r="Y789" i="4" l="1"/>
  <c r="P789" i="4" a="1"/>
  <c r="P789" i="4" s="1"/>
  <c r="F789" i="4" a="1"/>
  <c r="F789" i="4" s="1"/>
  <c r="AH789" i="4" a="1"/>
  <c r="AH789" i="4" s="1"/>
  <c r="AG789" i="4"/>
  <c r="AB789" i="4"/>
  <c r="Z789" i="4" a="1"/>
  <c r="Z789" i="4" s="1"/>
  <c r="AI789" i="4"/>
  <c r="AF789" i="4" a="1"/>
  <c r="AF789" i="4" s="1"/>
  <c r="AE789" i="4"/>
  <c r="AD789" i="4"/>
  <c r="AC789" i="4"/>
  <c r="AA789" i="4" a="1"/>
  <c r="AA789" i="4" s="1"/>
  <c r="F804" i="10"/>
  <c r="N789" i="4" a="1"/>
  <c r="N789" i="4" s="1"/>
  <c r="G789" i="4"/>
  <c r="E806" i="10" s="1"/>
  <c r="K789" i="4"/>
  <c r="J789" i="4"/>
  <c r="M789" i="4"/>
  <c r="L789" i="4"/>
  <c r="H789" i="4" a="1"/>
  <c r="H789" i="4" s="1"/>
  <c r="I789" i="4" a="1"/>
  <c r="I789" i="4" s="1"/>
  <c r="D805" i="10"/>
  <c r="E788" i="4"/>
  <c r="C805" i="10" s="1"/>
  <c r="Q788" i="4"/>
  <c r="T788" i="4" a="1"/>
  <c r="T788" i="4" s="1"/>
  <c r="S788" i="4" a="1"/>
  <c r="S788" i="4" s="1"/>
  <c r="R788" i="4" a="1"/>
  <c r="R788" i="4" s="1"/>
  <c r="U788" i="4" a="1"/>
  <c r="U788" i="4" s="1"/>
  <c r="C789" i="4"/>
  <c r="B789" i="4"/>
  <c r="V789" i="4" s="1" a="1"/>
  <c r="V789" i="4" s="1"/>
  <c r="W789" i="4"/>
  <c r="A790" i="4"/>
  <c r="O790" i="4" s="1" a="1"/>
  <c r="O790" i="4" s="1"/>
  <c r="B804" i="10"/>
  <c r="G802" i="10"/>
  <c r="K802" i="10" s="1"/>
  <c r="L801" i="10"/>
  <c r="X785" i="4"/>
  <c r="AJ786" i="4"/>
  <c r="H804" i="10"/>
  <c r="Y790" i="4" l="1"/>
  <c r="P790" i="4" a="1"/>
  <c r="P790" i="4" s="1"/>
  <c r="F790" i="4" a="1"/>
  <c r="F790" i="4" s="1"/>
  <c r="AH790" i="4" a="1"/>
  <c r="AH790" i="4" s="1"/>
  <c r="AG790" i="4"/>
  <c r="AF790" i="4" a="1"/>
  <c r="AF790" i="4" s="1"/>
  <c r="AE790" i="4"/>
  <c r="AC790" i="4"/>
  <c r="AI790" i="4"/>
  <c r="AD790" i="4"/>
  <c r="AB790" i="4"/>
  <c r="AA790" i="4" a="1"/>
  <c r="AA790" i="4" s="1"/>
  <c r="Z790" i="4" a="1"/>
  <c r="Z790" i="4" s="1"/>
  <c r="F805" i="10"/>
  <c r="N790" i="4" a="1"/>
  <c r="N790" i="4" s="1"/>
  <c r="G790" i="4"/>
  <c r="E807" i="10" s="1"/>
  <c r="J790" i="4"/>
  <c r="K790" i="4"/>
  <c r="L790" i="4"/>
  <c r="M790" i="4"/>
  <c r="I790" i="4" a="1"/>
  <c r="I790" i="4" s="1"/>
  <c r="H790" i="4" a="1"/>
  <c r="H790" i="4" s="1"/>
  <c r="D806" i="10"/>
  <c r="E789" i="4"/>
  <c r="C806" i="10" s="1"/>
  <c r="Q789" i="4"/>
  <c r="T789" i="4" a="1"/>
  <c r="T789" i="4" s="1"/>
  <c r="S789" i="4" a="1"/>
  <c r="S789" i="4" s="1"/>
  <c r="R789" i="4" a="1"/>
  <c r="R789" i="4" s="1"/>
  <c r="U789" i="4" a="1"/>
  <c r="U789" i="4" s="1"/>
  <c r="C790" i="4"/>
  <c r="B790" i="4"/>
  <c r="V790" i="4" s="1" a="1"/>
  <c r="V790" i="4" s="1"/>
  <c r="W790" i="4"/>
  <c r="A791" i="4"/>
  <c r="O791" i="4" s="1" a="1"/>
  <c r="O791" i="4" s="1"/>
  <c r="B805" i="10"/>
  <c r="G803" i="10"/>
  <c r="K803" i="10" s="1"/>
  <c r="L802" i="10"/>
  <c r="X786" i="4"/>
  <c r="AJ787" i="4"/>
  <c r="G804" i="10" s="1"/>
  <c r="H805" i="10"/>
  <c r="Y791" i="4" l="1"/>
  <c r="P791" i="4" a="1"/>
  <c r="P791" i="4" s="1"/>
  <c r="F791" i="4" a="1"/>
  <c r="F791" i="4" s="1"/>
  <c r="AG791" i="4"/>
  <c r="AH791" i="4" a="1"/>
  <c r="AH791" i="4" s="1"/>
  <c r="AI791" i="4"/>
  <c r="AF791" i="4" a="1"/>
  <c r="AF791" i="4" s="1"/>
  <c r="AB791" i="4"/>
  <c r="AA791" i="4" a="1"/>
  <c r="AA791" i="4" s="1"/>
  <c r="Z791" i="4" a="1"/>
  <c r="Z791" i="4" s="1"/>
  <c r="AD791" i="4"/>
  <c r="AC791" i="4"/>
  <c r="AE791" i="4"/>
  <c r="F806" i="10"/>
  <c r="N791" i="4" a="1"/>
  <c r="N791" i="4" s="1"/>
  <c r="G791" i="4"/>
  <c r="E808" i="10" s="1"/>
  <c r="J791" i="4"/>
  <c r="K791" i="4"/>
  <c r="L791" i="4"/>
  <c r="M791" i="4"/>
  <c r="H791" i="4" a="1"/>
  <c r="H791" i="4" s="1"/>
  <c r="I791" i="4" a="1"/>
  <c r="I791" i="4" s="1"/>
  <c r="D807" i="10"/>
  <c r="E790" i="4"/>
  <c r="C807" i="10" s="1"/>
  <c r="Q790" i="4"/>
  <c r="T790" i="4" a="1"/>
  <c r="T790" i="4" s="1"/>
  <c r="S790" i="4" a="1"/>
  <c r="S790" i="4" s="1"/>
  <c r="R790" i="4" a="1"/>
  <c r="R790" i="4" s="1"/>
  <c r="U790" i="4" a="1"/>
  <c r="U790" i="4" s="1"/>
  <c r="C791" i="4"/>
  <c r="B791" i="4"/>
  <c r="V791" i="4" s="1" a="1"/>
  <c r="V791" i="4" s="1"/>
  <c r="W791" i="4"/>
  <c r="A792" i="4"/>
  <c r="O792" i="4" s="1" a="1"/>
  <c r="O792" i="4" s="1"/>
  <c r="K804" i="10"/>
  <c r="B806" i="10"/>
  <c r="L803" i="10"/>
  <c r="X787" i="4"/>
  <c r="AJ788" i="4"/>
  <c r="H806" i="10"/>
  <c r="Y792" i="4" l="1"/>
  <c r="P792" i="4" a="1"/>
  <c r="P792" i="4" s="1"/>
  <c r="F792" i="4" a="1"/>
  <c r="F792" i="4" s="1"/>
  <c r="AH792" i="4" a="1"/>
  <c r="AH792" i="4" s="1"/>
  <c r="AG792" i="4"/>
  <c r="Z792" i="4" a="1"/>
  <c r="Z792" i="4" s="1"/>
  <c r="AE792" i="4"/>
  <c r="AD792" i="4"/>
  <c r="AC792" i="4"/>
  <c r="AB792" i="4"/>
  <c r="AI792" i="4"/>
  <c r="AF792" i="4" a="1"/>
  <c r="AF792" i="4" s="1"/>
  <c r="AA792" i="4" a="1"/>
  <c r="AA792" i="4" s="1"/>
  <c r="F807" i="10"/>
  <c r="N792" i="4" a="1"/>
  <c r="N792" i="4" s="1"/>
  <c r="G792" i="4"/>
  <c r="E809" i="10" s="1"/>
  <c r="K792" i="4"/>
  <c r="L792" i="4"/>
  <c r="M792" i="4"/>
  <c r="H792" i="4" a="1"/>
  <c r="H792" i="4" s="1"/>
  <c r="I792" i="4" a="1"/>
  <c r="I792" i="4" s="1"/>
  <c r="J792" i="4"/>
  <c r="D808" i="10"/>
  <c r="E791" i="4"/>
  <c r="C808" i="10" s="1"/>
  <c r="T791" i="4" a="1"/>
  <c r="T791" i="4" s="1"/>
  <c r="Q791" i="4"/>
  <c r="S791" i="4" a="1"/>
  <c r="S791" i="4" s="1"/>
  <c r="R791" i="4" a="1"/>
  <c r="R791" i="4" s="1"/>
  <c r="U791" i="4" a="1"/>
  <c r="U791" i="4" s="1"/>
  <c r="C792" i="4"/>
  <c r="B792" i="4"/>
  <c r="V792" i="4" s="1" a="1"/>
  <c r="V792" i="4" s="1"/>
  <c r="W792" i="4"/>
  <c r="A793" i="4"/>
  <c r="O793" i="4" s="1" a="1"/>
  <c r="O793" i="4" s="1"/>
  <c r="B807" i="10"/>
  <c r="G805" i="10"/>
  <c r="K805" i="10" s="1"/>
  <c r="L804" i="10"/>
  <c r="X788" i="4"/>
  <c r="AJ789" i="4"/>
  <c r="G806" i="10" s="1"/>
  <c r="H807" i="10"/>
  <c r="Y793" i="4" l="1"/>
  <c r="P793" i="4" a="1"/>
  <c r="P793" i="4" s="1"/>
  <c r="F793" i="4" a="1"/>
  <c r="F793" i="4" s="1"/>
  <c r="AH793" i="4" a="1"/>
  <c r="AH793" i="4" s="1"/>
  <c r="AG793" i="4"/>
  <c r="AD793" i="4"/>
  <c r="AC793" i="4"/>
  <c r="AA793" i="4" a="1"/>
  <c r="AA793" i="4" s="1"/>
  <c r="AI793" i="4"/>
  <c r="AF793" i="4" a="1"/>
  <c r="AF793" i="4" s="1"/>
  <c r="AE793" i="4"/>
  <c r="AB793" i="4"/>
  <c r="Z793" i="4" a="1"/>
  <c r="Z793" i="4" s="1"/>
  <c r="F808" i="10"/>
  <c r="N793" i="4" a="1"/>
  <c r="N793" i="4" s="1"/>
  <c r="G793" i="4"/>
  <c r="E810" i="10" s="1"/>
  <c r="K793" i="4"/>
  <c r="J793" i="4"/>
  <c r="M793" i="4"/>
  <c r="L793" i="4"/>
  <c r="H793" i="4" a="1"/>
  <c r="H793" i="4" s="1"/>
  <c r="I793" i="4" a="1"/>
  <c r="I793" i="4" s="1"/>
  <c r="D809" i="10"/>
  <c r="E792" i="4"/>
  <c r="C809" i="10" s="1"/>
  <c r="Q792" i="4"/>
  <c r="S792" i="4" a="1"/>
  <c r="S792" i="4" s="1"/>
  <c r="T792" i="4" a="1"/>
  <c r="T792" i="4" s="1"/>
  <c r="R792" i="4" a="1"/>
  <c r="R792" i="4" s="1"/>
  <c r="U792" i="4" a="1"/>
  <c r="U792" i="4" s="1"/>
  <c r="C793" i="4"/>
  <c r="B793" i="4"/>
  <c r="V793" i="4" s="1" a="1"/>
  <c r="V793" i="4" s="1"/>
  <c r="W793" i="4"/>
  <c r="A794" i="4"/>
  <c r="O794" i="4" s="1" a="1"/>
  <c r="O794" i="4" s="1"/>
  <c r="K806" i="10"/>
  <c r="B808" i="10"/>
  <c r="L805" i="10"/>
  <c r="X789" i="4"/>
  <c r="AJ790" i="4"/>
  <c r="H808" i="10"/>
  <c r="Y794" i="4" l="1"/>
  <c r="P794" i="4" a="1"/>
  <c r="P794" i="4" s="1"/>
  <c r="F794" i="4" a="1"/>
  <c r="F794" i="4" s="1"/>
  <c r="AH794" i="4" a="1"/>
  <c r="AH794" i="4" s="1"/>
  <c r="AG794" i="4"/>
  <c r="AI794" i="4"/>
  <c r="AF794" i="4" a="1"/>
  <c r="AF794" i="4" s="1"/>
  <c r="AD794" i="4"/>
  <c r="AA794" i="4" a="1"/>
  <c r="AA794" i="4" s="1"/>
  <c r="Z794" i="4" a="1"/>
  <c r="Z794" i="4" s="1"/>
  <c r="AE794" i="4"/>
  <c r="AC794" i="4"/>
  <c r="AB794" i="4"/>
  <c r="F809" i="10"/>
  <c r="N794" i="4" a="1"/>
  <c r="N794" i="4" s="1"/>
  <c r="G794" i="4"/>
  <c r="E811" i="10" s="1"/>
  <c r="K794" i="4"/>
  <c r="J794" i="4"/>
  <c r="L794" i="4"/>
  <c r="M794" i="4"/>
  <c r="H794" i="4" a="1"/>
  <c r="H794" i="4" s="1"/>
  <c r="I794" i="4" a="1"/>
  <c r="I794" i="4" s="1"/>
  <c r="D810" i="10"/>
  <c r="E793" i="4"/>
  <c r="C810" i="10" s="1"/>
  <c r="Q793" i="4"/>
  <c r="S793" i="4" a="1"/>
  <c r="S793" i="4" s="1"/>
  <c r="T793" i="4" a="1"/>
  <c r="T793" i="4" s="1"/>
  <c r="R793" i="4" a="1"/>
  <c r="R793" i="4" s="1"/>
  <c r="U793" i="4" a="1"/>
  <c r="U793" i="4" s="1"/>
  <c r="C794" i="4"/>
  <c r="B794" i="4"/>
  <c r="V794" i="4" s="1" a="1"/>
  <c r="V794" i="4" s="1"/>
  <c r="W794" i="4"/>
  <c r="A795" i="4"/>
  <c r="O795" i="4" s="1" a="1"/>
  <c r="O795" i="4" s="1"/>
  <c r="B809" i="10"/>
  <c r="G807" i="10"/>
  <c r="K807" i="10" s="1"/>
  <c r="L806" i="10"/>
  <c r="X790" i="4"/>
  <c r="AJ791" i="4"/>
  <c r="G808" i="10" s="1"/>
  <c r="H809" i="10"/>
  <c r="Y795" i="4" l="1"/>
  <c r="P795" i="4" a="1"/>
  <c r="P795" i="4" s="1"/>
  <c r="F795" i="4" a="1"/>
  <c r="F795" i="4" s="1"/>
  <c r="AH795" i="4" a="1"/>
  <c r="AH795" i="4" s="1"/>
  <c r="AG795" i="4"/>
  <c r="AF795" i="4" a="1"/>
  <c r="AF795" i="4" s="1"/>
  <c r="AB795" i="4"/>
  <c r="AA795" i="4" a="1"/>
  <c r="AA795" i="4" s="1"/>
  <c r="AI795" i="4"/>
  <c r="AE795" i="4"/>
  <c r="AD795" i="4"/>
  <c r="AC795" i="4"/>
  <c r="Z795" i="4" a="1"/>
  <c r="Z795" i="4" s="1"/>
  <c r="F810" i="10"/>
  <c r="N795" i="4" a="1"/>
  <c r="N795" i="4" s="1"/>
  <c r="G795" i="4"/>
  <c r="E812" i="10" s="1"/>
  <c r="J795" i="4"/>
  <c r="K795" i="4"/>
  <c r="L795" i="4"/>
  <c r="M795" i="4"/>
  <c r="H795" i="4" a="1"/>
  <c r="H795" i="4" s="1"/>
  <c r="I795" i="4" a="1"/>
  <c r="I795" i="4" s="1"/>
  <c r="D811" i="10"/>
  <c r="E794" i="4"/>
  <c r="C811" i="10" s="1"/>
  <c r="Q794" i="4"/>
  <c r="S794" i="4" a="1"/>
  <c r="S794" i="4" s="1"/>
  <c r="T794" i="4" a="1"/>
  <c r="T794" i="4" s="1"/>
  <c r="R794" i="4" a="1"/>
  <c r="R794" i="4" s="1"/>
  <c r="U794" i="4" a="1"/>
  <c r="U794" i="4" s="1"/>
  <c r="C795" i="4"/>
  <c r="B795" i="4"/>
  <c r="V795" i="4" s="1" a="1"/>
  <c r="V795" i="4" s="1"/>
  <c r="W795" i="4"/>
  <c r="A796" i="4"/>
  <c r="O796" i="4" s="1" a="1"/>
  <c r="O796" i="4" s="1"/>
  <c r="K808" i="10"/>
  <c r="B810" i="10"/>
  <c r="L807" i="10"/>
  <c r="X791" i="4"/>
  <c r="AJ792" i="4"/>
  <c r="H810" i="10"/>
  <c r="Y796" i="4" l="1"/>
  <c r="P796" i="4" a="1"/>
  <c r="P796" i="4" s="1"/>
  <c r="F796" i="4" a="1"/>
  <c r="F796" i="4" s="1"/>
  <c r="AH796" i="4" a="1"/>
  <c r="AH796" i="4" s="1"/>
  <c r="AG796" i="4"/>
  <c r="AA796" i="4" a="1"/>
  <c r="AA796" i="4" s="1"/>
  <c r="Z796" i="4" a="1"/>
  <c r="Z796" i="4" s="1"/>
  <c r="AF796" i="4" a="1"/>
  <c r="AF796" i="4" s="1"/>
  <c r="AE796" i="4"/>
  <c r="AD796" i="4"/>
  <c r="AC796" i="4"/>
  <c r="AI796" i="4"/>
  <c r="AB796" i="4"/>
  <c r="F811" i="10"/>
  <c r="N796" i="4" a="1"/>
  <c r="N796" i="4" s="1"/>
  <c r="G796" i="4"/>
  <c r="E813" i="10" s="1"/>
  <c r="J796" i="4"/>
  <c r="K796" i="4"/>
  <c r="L796" i="4"/>
  <c r="M796" i="4"/>
  <c r="H796" i="4" a="1"/>
  <c r="H796" i="4" s="1"/>
  <c r="I796" i="4" a="1"/>
  <c r="I796" i="4" s="1"/>
  <c r="D812" i="10"/>
  <c r="E795" i="4"/>
  <c r="C812" i="10" s="1"/>
  <c r="Q795" i="4"/>
  <c r="T795" i="4" a="1"/>
  <c r="T795" i="4" s="1"/>
  <c r="S795" i="4" a="1"/>
  <c r="S795" i="4" s="1"/>
  <c r="R795" i="4" a="1"/>
  <c r="R795" i="4" s="1"/>
  <c r="U795" i="4" a="1"/>
  <c r="U795" i="4" s="1"/>
  <c r="C796" i="4"/>
  <c r="B796" i="4"/>
  <c r="V796" i="4" s="1" a="1"/>
  <c r="V796" i="4" s="1"/>
  <c r="W796" i="4"/>
  <c r="A797" i="4"/>
  <c r="O797" i="4" s="1" a="1"/>
  <c r="O797" i="4" s="1"/>
  <c r="B811" i="10"/>
  <c r="G809" i="10"/>
  <c r="K809" i="10" s="1"/>
  <c r="L808" i="10"/>
  <c r="X792" i="4"/>
  <c r="AJ793" i="4"/>
  <c r="H811" i="10"/>
  <c r="B812" i="10"/>
  <c r="Y797" i="4" l="1"/>
  <c r="P797" i="4" a="1"/>
  <c r="P797" i="4" s="1"/>
  <c r="F797" i="4" a="1"/>
  <c r="F797" i="4" s="1"/>
  <c r="AG797" i="4"/>
  <c r="AH797" i="4" a="1"/>
  <c r="AH797" i="4" s="1"/>
  <c r="AC797" i="4"/>
  <c r="AB797" i="4"/>
  <c r="AA797" i="4" a="1"/>
  <c r="AA797" i="4" s="1"/>
  <c r="AI797" i="4"/>
  <c r="AF797" i="4" a="1"/>
  <c r="AF797" i="4" s="1"/>
  <c r="AE797" i="4"/>
  <c r="AD797" i="4"/>
  <c r="Z797" i="4" a="1"/>
  <c r="Z797" i="4" s="1"/>
  <c r="F812" i="10"/>
  <c r="N797" i="4" a="1"/>
  <c r="N797" i="4" s="1"/>
  <c r="G797" i="4"/>
  <c r="E814" i="10" s="1"/>
  <c r="J797" i="4"/>
  <c r="K797" i="4"/>
  <c r="L797" i="4"/>
  <c r="M797" i="4"/>
  <c r="H797" i="4" a="1"/>
  <c r="H797" i="4" s="1"/>
  <c r="I797" i="4" a="1"/>
  <c r="I797" i="4" s="1"/>
  <c r="D813" i="10"/>
  <c r="E796" i="4"/>
  <c r="C813" i="10" s="1"/>
  <c r="Q796" i="4"/>
  <c r="T796" i="4" a="1"/>
  <c r="T796" i="4" s="1"/>
  <c r="S796" i="4" a="1"/>
  <c r="S796" i="4" s="1"/>
  <c r="R796" i="4" a="1"/>
  <c r="R796" i="4" s="1"/>
  <c r="U796" i="4" a="1"/>
  <c r="U796" i="4" s="1"/>
  <c r="C797" i="4"/>
  <c r="B797" i="4"/>
  <c r="V797" i="4" s="1" a="1"/>
  <c r="V797" i="4" s="1"/>
  <c r="W797" i="4"/>
  <c r="A798" i="4"/>
  <c r="O798" i="4" s="1" a="1"/>
  <c r="O798" i="4" s="1"/>
  <c r="G810" i="10"/>
  <c r="K810" i="10" s="1"/>
  <c r="L809" i="10"/>
  <c r="X793" i="4"/>
  <c r="AJ794" i="4"/>
  <c r="G811" i="10" s="1"/>
  <c r="H812" i="10"/>
  <c r="Y798" i="4" l="1"/>
  <c r="P798" i="4" a="1"/>
  <c r="P798" i="4" s="1"/>
  <c r="F798" i="4" a="1"/>
  <c r="F798" i="4" s="1"/>
  <c r="AH798" i="4" a="1"/>
  <c r="AH798" i="4" s="1"/>
  <c r="AG798" i="4"/>
  <c r="AF798" i="4" a="1"/>
  <c r="AF798" i="4" s="1"/>
  <c r="AE798" i="4"/>
  <c r="AC798" i="4"/>
  <c r="Z798" i="4" a="1"/>
  <c r="Z798" i="4" s="1"/>
  <c r="AI798" i="4"/>
  <c r="AD798" i="4"/>
  <c r="AA798" i="4" a="1"/>
  <c r="AA798" i="4" s="1"/>
  <c r="AB798" i="4"/>
  <c r="F813" i="10"/>
  <c r="N798" i="4" a="1"/>
  <c r="N798" i="4" s="1"/>
  <c r="G798" i="4"/>
  <c r="E815" i="10" s="1"/>
  <c r="J798" i="4"/>
  <c r="L798" i="4"/>
  <c r="K798" i="4"/>
  <c r="M798" i="4"/>
  <c r="I798" i="4" a="1"/>
  <c r="I798" i="4" s="1"/>
  <c r="H798" i="4" a="1"/>
  <c r="H798" i="4" s="1"/>
  <c r="D814" i="10"/>
  <c r="E797" i="4"/>
  <c r="C814" i="10" s="1"/>
  <c r="Q797" i="4"/>
  <c r="T797" i="4" a="1"/>
  <c r="T797" i="4" s="1"/>
  <c r="S797" i="4" a="1"/>
  <c r="S797" i="4" s="1"/>
  <c r="R797" i="4" a="1"/>
  <c r="R797" i="4" s="1"/>
  <c r="U797" i="4" a="1"/>
  <c r="U797" i="4" s="1"/>
  <c r="C798" i="4"/>
  <c r="B798" i="4"/>
  <c r="V798" i="4" s="1" a="1"/>
  <c r="V798" i="4" s="1"/>
  <c r="W798" i="4"/>
  <c r="A799" i="4"/>
  <c r="O799" i="4" s="1" a="1"/>
  <c r="O799" i="4" s="1"/>
  <c r="K811" i="10"/>
  <c r="B813" i="10"/>
  <c r="L810" i="10"/>
  <c r="X794" i="4"/>
  <c r="AJ795" i="4"/>
  <c r="H813" i="10"/>
  <c r="B814" i="10"/>
  <c r="Y799" i="4" l="1"/>
  <c r="P799" i="4" a="1"/>
  <c r="P799" i="4" s="1"/>
  <c r="F799" i="4" a="1"/>
  <c r="F799" i="4" s="1"/>
  <c r="AH799" i="4" a="1"/>
  <c r="AH799" i="4" s="1"/>
  <c r="AG799" i="4"/>
  <c r="AF799" i="4" a="1"/>
  <c r="AF799" i="4" s="1"/>
  <c r="AB799" i="4"/>
  <c r="AA799" i="4" a="1"/>
  <c r="AA799" i="4" s="1"/>
  <c r="Z799" i="4" a="1"/>
  <c r="Z799" i="4" s="1"/>
  <c r="AI799" i="4"/>
  <c r="AC799" i="4"/>
  <c r="AE799" i="4"/>
  <c r="AD799" i="4"/>
  <c r="F814" i="10"/>
  <c r="N799" i="4" a="1"/>
  <c r="N799" i="4" s="1"/>
  <c r="G799" i="4"/>
  <c r="E816" i="10" s="1"/>
  <c r="J799" i="4"/>
  <c r="L799" i="4"/>
  <c r="K799" i="4"/>
  <c r="M799" i="4"/>
  <c r="H799" i="4" a="1"/>
  <c r="H799" i="4" s="1"/>
  <c r="I799" i="4" a="1"/>
  <c r="I799" i="4" s="1"/>
  <c r="D815" i="10"/>
  <c r="E798" i="4"/>
  <c r="C815" i="10" s="1"/>
  <c r="Q798" i="4"/>
  <c r="T798" i="4" a="1"/>
  <c r="T798" i="4" s="1"/>
  <c r="S798" i="4" a="1"/>
  <c r="S798" i="4" s="1"/>
  <c r="R798" i="4" a="1"/>
  <c r="R798" i="4" s="1"/>
  <c r="U798" i="4" a="1"/>
  <c r="U798" i="4" s="1"/>
  <c r="C799" i="4"/>
  <c r="B799" i="4"/>
  <c r="V799" i="4" s="1" a="1"/>
  <c r="V799" i="4" s="1"/>
  <c r="W799" i="4"/>
  <c r="A800" i="4"/>
  <c r="O800" i="4" s="1" a="1"/>
  <c r="O800" i="4" s="1"/>
  <c r="G812" i="10"/>
  <c r="K812" i="10" s="1"/>
  <c r="L811" i="10"/>
  <c r="X795" i="4"/>
  <c r="AJ796" i="4"/>
  <c r="G813" i="10" s="1"/>
  <c r="H814" i="10"/>
  <c r="B815" i="10"/>
  <c r="Y800" i="4" l="1"/>
  <c r="P800" i="4" a="1"/>
  <c r="P800" i="4" s="1"/>
  <c r="F800" i="4" a="1"/>
  <c r="F800" i="4" s="1"/>
  <c r="AG800" i="4"/>
  <c r="AH800" i="4" a="1"/>
  <c r="AH800" i="4" s="1"/>
  <c r="AA800" i="4" a="1"/>
  <c r="AA800" i="4" s="1"/>
  <c r="Z800" i="4" a="1"/>
  <c r="Z800" i="4" s="1"/>
  <c r="AF800" i="4" a="1"/>
  <c r="AF800" i="4" s="1"/>
  <c r="AE800" i="4"/>
  <c r="AD800" i="4"/>
  <c r="AC800" i="4"/>
  <c r="AI800" i="4"/>
  <c r="AB800" i="4"/>
  <c r="F815" i="10"/>
  <c r="N800" i="4" a="1"/>
  <c r="N800" i="4" s="1"/>
  <c r="G800" i="4"/>
  <c r="E817" i="10" s="1"/>
  <c r="J800" i="4"/>
  <c r="K800" i="4"/>
  <c r="L800" i="4"/>
  <c r="M800" i="4"/>
  <c r="H800" i="4" a="1"/>
  <c r="H800" i="4" s="1"/>
  <c r="I800" i="4" a="1"/>
  <c r="I800" i="4" s="1"/>
  <c r="D816" i="10"/>
  <c r="E799" i="4"/>
  <c r="C816" i="10" s="1"/>
  <c r="Q799" i="4"/>
  <c r="T799" i="4" a="1"/>
  <c r="T799" i="4" s="1"/>
  <c r="S799" i="4" a="1"/>
  <c r="S799" i="4" s="1"/>
  <c r="R799" i="4" a="1"/>
  <c r="R799" i="4" s="1"/>
  <c r="U799" i="4" a="1"/>
  <c r="U799" i="4" s="1"/>
  <c r="C800" i="4"/>
  <c r="B800" i="4"/>
  <c r="V800" i="4" s="1" a="1"/>
  <c r="V800" i="4" s="1"/>
  <c r="W800" i="4"/>
  <c r="A801" i="4"/>
  <c r="O801" i="4" s="1" a="1"/>
  <c r="O801" i="4" s="1"/>
  <c r="K813" i="10"/>
  <c r="L812" i="10"/>
  <c r="X796" i="4"/>
  <c r="AJ797" i="4"/>
  <c r="H815" i="10"/>
  <c r="Y801" i="4" l="1"/>
  <c r="P801" i="4" a="1"/>
  <c r="P801" i="4" s="1"/>
  <c r="F816" i="10"/>
  <c r="F801" i="4" a="1"/>
  <c r="F801" i="4" s="1"/>
  <c r="AH801" i="4" a="1"/>
  <c r="AH801" i="4" s="1"/>
  <c r="AG801" i="4"/>
  <c r="AE801" i="4"/>
  <c r="AD801" i="4"/>
  <c r="AB801" i="4"/>
  <c r="AI801" i="4"/>
  <c r="AA801" i="4" a="1"/>
  <c r="AA801" i="4" s="1"/>
  <c r="Z801" i="4" a="1"/>
  <c r="Z801" i="4" s="1"/>
  <c r="AF801" i="4" a="1"/>
  <c r="AF801" i="4" s="1"/>
  <c r="AC801" i="4"/>
  <c r="N801" i="4" a="1"/>
  <c r="N801" i="4" s="1"/>
  <c r="G801" i="4"/>
  <c r="E818" i="10" s="1"/>
  <c r="K801" i="4"/>
  <c r="J801" i="4"/>
  <c r="L801" i="4"/>
  <c r="M801" i="4"/>
  <c r="H801" i="4" a="1"/>
  <c r="H801" i="4" s="1"/>
  <c r="I801" i="4" a="1"/>
  <c r="I801" i="4" s="1"/>
  <c r="D817" i="10"/>
  <c r="E800" i="4"/>
  <c r="C817" i="10" s="1"/>
  <c r="Q800" i="4"/>
  <c r="T800" i="4" a="1"/>
  <c r="T800" i="4" s="1"/>
  <c r="S800" i="4" a="1"/>
  <c r="S800" i="4" s="1"/>
  <c r="R800" i="4" a="1"/>
  <c r="R800" i="4" s="1"/>
  <c r="U800" i="4" a="1"/>
  <c r="U800" i="4" s="1"/>
  <c r="C801" i="4"/>
  <c r="B801" i="4"/>
  <c r="V801" i="4" s="1" a="1"/>
  <c r="V801" i="4" s="1"/>
  <c r="W801" i="4"/>
  <c r="A802" i="4"/>
  <c r="O802" i="4" s="1" a="1"/>
  <c r="O802" i="4" s="1"/>
  <c r="B816" i="10"/>
  <c r="G814" i="10"/>
  <c r="K814" i="10" s="1"/>
  <c r="L813" i="10"/>
  <c r="X797" i="4"/>
  <c r="AJ798" i="4"/>
  <c r="G815" i="10" s="1"/>
  <c r="H816" i="10"/>
  <c r="B817" i="10"/>
  <c r="Y802" i="4" l="1"/>
  <c r="P802" i="4" a="1"/>
  <c r="P802" i="4" s="1"/>
  <c r="F802" i="4" a="1"/>
  <c r="F802" i="4" s="1"/>
  <c r="AH802" i="4" a="1"/>
  <c r="AH802" i="4" s="1"/>
  <c r="AG802" i="4"/>
  <c r="AI802" i="4"/>
  <c r="AE802" i="4"/>
  <c r="AA802" i="4" a="1"/>
  <c r="AA802" i="4" s="1"/>
  <c r="Z802" i="4" a="1"/>
  <c r="Z802" i="4" s="1"/>
  <c r="AD802" i="4"/>
  <c r="AC802" i="4"/>
  <c r="AB802" i="4"/>
  <c r="AF802" i="4" a="1"/>
  <c r="AF802" i="4" s="1"/>
  <c r="F817" i="10"/>
  <c r="N802" i="4" a="1"/>
  <c r="N802" i="4" s="1"/>
  <c r="G802" i="4"/>
  <c r="E819" i="10" s="1"/>
  <c r="K802" i="4"/>
  <c r="L802" i="4"/>
  <c r="J802" i="4"/>
  <c r="M802" i="4"/>
  <c r="H802" i="4" a="1"/>
  <c r="H802" i="4" s="1"/>
  <c r="I802" i="4" a="1"/>
  <c r="I802" i="4" s="1"/>
  <c r="D818" i="10"/>
  <c r="E801" i="4"/>
  <c r="C818" i="10" s="1"/>
  <c r="Q801" i="4"/>
  <c r="T801" i="4" a="1"/>
  <c r="T801" i="4" s="1"/>
  <c r="S801" i="4" a="1"/>
  <c r="S801" i="4" s="1"/>
  <c r="R801" i="4" a="1"/>
  <c r="R801" i="4" s="1"/>
  <c r="U801" i="4" a="1"/>
  <c r="U801" i="4" s="1"/>
  <c r="C802" i="4"/>
  <c r="B802" i="4"/>
  <c r="V802" i="4" s="1" a="1"/>
  <c r="V802" i="4" s="1"/>
  <c r="W802" i="4"/>
  <c r="A803" i="4"/>
  <c r="O803" i="4" s="1" a="1"/>
  <c r="O803" i="4" s="1"/>
  <c r="K815" i="10"/>
  <c r="L814" i="10"/>
  <c r="X798" i="4"/>
  <c r="AJ799" i="4"/>
  <c r="H817" i="10"/>
  <c r="Y803" i="4" l="1"/>
  <c r="P803" i="4" a="1"/>
  <c r="P803" i="4" s="1"/>
  <c r="F803" i="4" a="1"/>
  <c r="F803" i="4" s="1"/>
  <c r="AG803" i="4"/>
  <c r="AH803" i="4" a="1"/>
  <c r="AH803" i="4" s="1"/>
  <c r="Z803" i="4" a="1"/>
  <c r="Z803" i="4" s="1"/>
  <c r="AD803" i="4"/>
  <c r="AC803" i="4"/>
  <c r="AB803" i="4"/>
  <c r="AA803" i="4" a="1"/>
  <c r="AA803" i="4" s="1"/>
  <c r="AI803" i="4"/>
  <c r="AF803" i="4" a="1"/>
  <c r="AF803" i="4" s="1"/>
  <c r="AE803" i="4"/>
  <c r="F818" i="10"/>
  <c r="N803" i="4" a="1"/>
  <c r="N803" i="4" s="1"/>
  <c r="J803" i="4"/>
  <c r="G803" i="4"/>
  <c r="E820" i="10" s="1"/>
  <c r="K803" i="4"/>
  <c r="M803" i="4"/>
  <c r="L803" i="4"/>
  <c r="I803" i="4" a="1"/>
  <c r="I803" i="4" s="1"/>
  <c r="H803" i="4" a="1"/>
  <c r="H803" i="4" s="1"/>
  <c r="D819" i="10"/>
  <c r="E802" i="4"/>
  <c r="C819" i="10" s="1"/>
  <c r="Q802" i="4"/>
  <c r="T802" i="4" a="1"/>
  <c r="T802" i="4" s="1"/>
  <c r="S802" i="4" a="1"/>
  <c r="S802" i="4" s="1"/>
  <c r="R802" i="4" a="1"/>
  <c r="R802" i="4" s="1"/>
  <c r="U802" i="4" a="1"/>
  <c r="U802" i="4" s="1"/>
  <c r="C803" i="4"/>
  <c r="B803" i="4"/>
  <c r="V803" i="4" s="1" a="1"/>
  <c r="V803" i="4" s="1"/>
  <c r="W803" i="4"/>
  <c r="A804" i="4"/>
  <c r="O804" i="4" s="1" a="1"/>
  <c r="O804" i="4" s="1"/>
  <c r="B818" i="10"/>
  <c r="G816" i="10"/>
  <c r="K816" i="10" s="1"/>
  <c r="L815" i="10"/>
  <c r="X799" i="4"/>
  <c r="AJ800" i="4"/>
  <c r="H818" i="10"/>
  <c r="Y804" i="4" l="1"/>
  <c r="P804" i="4" a="1"/>
  <c r="P804" i="4" s="1"/>
  <c r="F804" i="4" a="1"/>
  <c r="F804" i="4" s="1"/>
  <c r="AH804" i="4" a="1"/>
  <c r="AH804" i="4" s="1"/>
  <c r="AG804" i="4"/>
  <c r="AC804" i="4"/>
  <c r="AB804" i="4"/>
  <c r="Z804" i="4" a="1"/>
  <c r="Z804" i="4" s="1"/>
  <c r="AI804" i="4"/>
  <c r="AF804" i="4" a="1"/>
  <c r="AF804" i="4" s="1"/>
  <c r="AE804" i="4"/>
  <c r="AD804" i="4"/>
  <c r="AA804" i="4" a="1"/>
  <c r="AA804" i="4" s="1"/>
  <c r="F819" i="10"/>
  <c r="N804" i="4" a="1"/>
  <c r="N804" i="4" s="1"/>
  <c r="G804" i="4"/>
  <c r="E821" i="10" s="1"/>
  <c r="J804" i="4"/>
  <c r="M804" i="4"/>
  <c r="L804" i="4"/>
  <c r="K804" i="4"/>
  <c r="I804" i="4" a="1"/>
  <c r="I804" i="4" s="1"/>
  <c r="H804" i="4" a="1"/>
  <c r="H804" i="4" s="1"/>
  <c r="D820" i="10"/>
  <c r="E803" i="4"/>
  <c r="C820" i="10" s="1"/>
  <c r="Q803" i="4"/>
  <c r="T803" i="4" a="1"/>
  <c r="T803" i="4" s="1"/>
  <c r="S803" i="4" a="1"/>
  <c r="S803" i="4" s="1"/>
  <c r="R803" i="4" a="1"/>
  <c r="R803" i="4" s="1"/>
  <c r="U803" i="4" a="1"/>
  <c r="U803" i="4" s="1"/>
  <c r="C804" i="4"/>
  <c r="B804" i="4"/>
  <c r="V804" i="4" s="1" a="1"/>
  <c r="V804" i="4" s="1"/>
  <c r="W804" i="4"/>
  <c r="A805" i="4"/>
  <c r="O805" i="4" s="1" a="1"/>
  <c r="O805" i="4" s="1"/>
  <c r="B819" i="10"/>
  <c r="G817" i="10"/>
  <c r="K817" i="10" s="1"/>
  <c r="L816" i="10"/>
  <c r="X800" i="4"/>
  <c r="AJ801" i="4"/>
  <c r="G818" i="10" s="1"/>
  <c r="H819" i="10"/>
  <c r="Y805" i="4" l="1"/>
  <c r="P805" i="4" a="1"/>
  <c r="P805" i="4" s="1"/>
  <c r="F805" i="4" a="1"/>
  <c r="F805" i="4" s="1"/>
  <c r="AH805" i="4" a="1"/>
  <c r="AH805" i="4" s="1"/>
  <c r="AG805" i="4"/>
  <c r="AI805" i="4"/>
  <c r="AF805" i="4" a="1"/>
  <c r="AF805" i="4" s="1"/>
  <c r="AD805" i="4"/>
  <c r="Z805" i="4" a="1"/>
  <c r="Z805" i="4" s="1"/>
  <c r="AE805" i="4"/>
  <c r="AC805" i="4"/>
  <c r="AB805" i="4"/>
  <c r="AA805" i="4" a="1"/>
  <c r="AA805" i="4" s="1"/>
  <c r="F820" i="10"/>
  <c r="N805" i="4" a="1"/>
  <c r="N805" i="4" s="1"/>
  <c r="G805" i="4"/>
  <c r="E822" i="10" s="1"/>
  <c r="J805" i="4"/>
  <c r="K805" i="4"/>
  <c r="M805" i="4"/>
  <c r="L805" i="4"/>
  <c r="H805" i="4" a="1"/>
  <c r="H805" i="4" s="1"/>
  <c r="I805" i="4" a="1"/>
  <c r="I805" i="4" s="1"/>
  <c r="D821" i="10"/>
  <c r="E804" i="4"/>
  <c r="C821" i="10" s="1"/>
  <c r="Q804" i="4"/>
  <c r="T804" i="4" a="1"/>
  <c r="T804" i="4" s="1"/>
  <c r="S804" i="4" a="1"/>
  <c r="S804" i="4" s="1"/>
  <c r="R804" i="4" a="1"/>
  <c r="R804" i="4" s="1"/>
  <c r="U804" i="4" a="1"/>
  <c r="U804" i="4" s="1"/>
  <c r="C805" i="4"/>
  <c r="B805" i="4"/>
  <c r="V805" i="4" s="1" a="1"/>
  <c r="V805" i="4" s="1"/>
  <c r="W805" i="4"/>
  <c r="A806" i="4"/>
  <c r="O806" i="4" s="1" a="1"/>
  <c r="O806" i="4" s="1"/>
  <c r="K818" i="10"/>
  <c r="B820" i="10"/>
  <c r="L817" i="10"/>
  <c r="X801" i="4"/>
  <c r="AJ802" i="4"/>
  <c r="H820" i="10"/>
  <c r="Y806" i="4" l="1"/>
  <c r="P806" i="4" a="1"/>
  <c r="P806" i="4" s="1"/>
  <c r="F821" i="10"/>
  <c r="F806" i="4" a="1"/>
  <c r="F806" i="4" s="1"/>
  <c r="AH806" i="4" a="1"/>
  <c r="AH806" i="4" s="1"/>
  <c r="AG806" i="4"/>
  <c r="AI806" i="4"/>
  <c r="AC806" i="4"/>
  <c r="AB806" i="4"/>
  <c r="AA806" i="4" a="1"/>
  <c r="AA806" i="4" s="1"/>
  <c r="AF806" i="4" a="1"/>
  <c r="AF806" i="4" s="1"/>
  <c r="Z806" i="4" a="1"/>
  <c r="Z806" i="4" s="1"/>
  <c r="AE806" i="4"/>
  <c r="AD806" i="4"/>
  <c r="N806" i="4" a="1"/>
  <c r="N806" i="4" s="1"/>
  <c r="G806" i="4"/>
  <c r="E823" i="10" s="1"/>
  <c r="K806" i="4"/>
  <c r="M806" i="4"/>
  <c r="L806" i="4"/>
  <c r="J806" i="4"/>
  <c r="H806" i="4" a="1"/>
  <c r="H806" i="4" s="1"/>
  <c r="I806" i="4" a="1"/>
  <c r="I806" i="4" s="1"/>
  <c r="D822" i="10"/>
  <c r="E805" i="4"/>
  <c r="C822" i="10" s="1"/>
  <c r="Q805" i="4"/>
  <c r="T805" i="4" a="1"/>
  <c r="T805" i="4" s="1"/>
  <c r="S805" i="4" a="1"/>
  <c r="S805" i="4" s="1"/>
  <c r="R805" i="4" a="1"/>
  <c r="R805" i="4" s="1"/>
  <c r="U805" i="4" a="1"/>
  <c r="U805" i="4" s="1"/>
  <c r="C806" i="4"/>
  <c r="B806" i="4"/>
  <c r="V806" i="4" s="1" a="1"/>
  <c r="V806" i="4" s="1"/>
  <c r="W806" i="4"/>
  <c r="A807" i="4"/>
  <c r="O807" i="4" s="1" a="1"/>
  <c r="O807" i="4" s="1"/>
  <c r="B821" i="10"/>
  <c r="G819" i="10"/>
  <c r="K819" i="10" s="1"/>
  <c r="L818" i="10"/>
  <c r="X802" i="4"/>
  <c r="AJ803" i="4"/>
  <c r="G820" i="10" s="1"/>
  <c r="H821" i="10"/>
  <c r="Y807" i="4" l="1"/>
  <c r="P807" i="4" a="1"/>
  <c r="P807" i="4" s="1"/>
  <c r="F807" i="4" a="1"/>
  <c r="F807" i="4" s="1"/>
  <c r="AH807" i="4" a="1"/>
  <c r="AH807" i="4" s="1"/>
  <c r="AG807" i="4"/>
  <c r="AB807" i="4"/>
  <c r="AA807" i="4" a="1"/>
  <c r="AA807" i="4" s="1"/>
  <c r="AI807" i="4"/>
  <c r="AF807" i="4" a="1"/>
  <c r="AF807" i="4" s="1"/>
  <c r="AE807" i="4"/>
  <c r="AD807" i="4"/>
  <c r="AC807" i="4"/>
  <c r="Z807" i="4" a="1"/>
  <c r="Z807" i="4" s="1"/>
  <c r="F822" i="10"/>
  <c r="N807" i="4" a="1"/>
  <c r="N807" i="4" s="1"/>
  <c r="G807" i="4"/>
  <c r="E824" i="10" s="1"/>
  <c r="J807" i="4"/>
  <c r="K807" i="4"/>
  <c r="M807" i="4"/>
  <c r="L807" i="4"/>
  <c r="I807" i="4" a="1"/>
  <c r="I807" i="4" s="1"/>
  <c r="H807" i="4" a="1"/>
  <c r="H807" i="4" s="1"/>
  <c r="D823" i="10"/>
  <c r="E806" i="4"/>
  <c r="C823" i="10" s="1"/>
  <c r="Q806" i="4"/>
  <c r="T806" i="4" a="1"/>
  <c r="T806" i="4" s="1"/>
  <c r="S806" i="4" a="1"/>
  <c r="S806" i="4" s="1"/>
  <c r="R806" i="4" a="1"/>
  <c r="R806" i="4" s="1"/>
  <c r="U806" i="4" a="1"/>
  <c r="U806" i="4" s="1"/>
  <c r="C807" i="4"/>
  <c r="B807" i="4"/>
  <c r="V807" i="4" s="1" a="1"/>
  <c r="V807" i="4" s="1"/>
  <c r="W807" i="4"/>
  <c r="A808" i="4"/>
  <c r="O808" i="4" s="1" a="1"/>
  <c r="O808" i="4" s="1"/>
  <c r="K820" i="10"/>
  <c r="B822" i="10"/>
  <c r="L819" i="10"/>
  <c r="X803" i="4"/>
  <c r="AJ804" i="4"/>
  <c r="H822" i="10"/>
  <c r="Y808" i="4" l="1"/>
  <c r="P808" i="4" a="1"/>
  <c r="P808" i="4" s="1"/>
  <c r="F808" i="4" a="1"/>
  <c r="F808" i="4" s="1"/>
  <c r="AH808" i="4" a="1"/>
  <c r="AH808" i="4" s="1"/>
  <c r="AG808" i="4"/>
  <c r="AE808" i="4"/>
  <c r="AD808" i="4"/>
  <c r="AB808" i="4"/>
  <c r="AI808" i="4"/>
  <c r="Z808" i="4" a="1"/>
  <c r="Z808" i="4" s="1"/>
  <c r="AF808" i="4" a="1"/>
  <c r="AF808" i="4" s="1"/>
  <c r="AA808" i="4" a="1"/>
  <c r="AA808" i="4" s="1"/>
  <c r="AC808" i="4"/>
  <c r="F823" i="10"/>
  <c r="N808" i="4" a="1"/>
  <c r="N808" i="4" s="1"/>
  <c r="G808" i="4"/>
  <c r="E825" i="10" s="1"/>
  <c r="J808" i="4"/>
  <c r="L808" i="4"/>
  <c r="M808" i="4"/>
  <c r="K808" i="4"/>
  <c r="H808" i="4" a="1"/>
  <c r="H808" i="4" s="1"/>
  <c r="I808" i="4" a="1"/>
  <c r="I808" i="4" s="1"/>
  <c r="D824" i="10"/>
  <c r="E807" i="4"/>
  <c r="C824" i="10" s="1"/>
  <c r="Q807" i="4"/>
  <c r="T807" i="4" a="1"/>
  <c r="T807" i="4" s="1"/>
  <c r="S807" i="4" a="1"/>
  <c r="S807" i="4" s="1"/>
  <c r="R807" i="4" a="1"/>
  <c r="R807" i="4" s="1"/>
  <c r="U807" i="4" a="1"/>
  <c r="U807" i="4" s="1"/>
  <c r="C808" i="4"/>
  <c r="B808" i="4"/>
  <c r="V808" i="4" s="1" a="1"/>
  <c r="V808" i="4" s="1"/>
  <c r="W808" i="4"/>
  <c r="A809" i="4"/>
  <c r="O809" i="4" s="1" a="1"/>
  <c r="O809" i="4" s="1"/>
  <c r="B823" i="10"/>
  <c r="G821" i="10"/>
  <c r="K821" i="10" s="1"/>
  <c r="L820" i="10"/>
  <c r="X804" i="4"/>
  <c r="AJ805" i="4"/>
  <c r="G822" i="10" s="1"/>
  <c r="H823" i="10"/>
  <c r="Y809" i="4" l="1"/>
  <c r="P809" i="4" a="1"/>
  <c r="P809" i="4" s="1"/>
  <c r="F809" i="4" a="1"/>
  <c r="F809" i="4" s="1"/>
  <c r="AG809" i="4"/>
  <c r="AH809" i="4" a="1"/>
  <c r="AH809" i="4" s="1"/>
  <c r="AI809" i="4"/>
  <c r="AE809" i="4"/>
  <c r="AA809" i="4" a="1"/>
  <c r="AA809" i="4" s="1"/>
  <c r="Z809" i="4" a="1"/>
  <c r="Z809" i="4" s="1"/>
  <c r="AC809" i="4"/>
  <c r="AB809" i="4"/>
  <c r="AF809" i="4" a="1"/>
  <c r="AF809" i="4" s="1"/>
  <c r="AD809" i="4"/>
  <c r="F824" i="10"/>
  <c r="N809" i="4" a="1"/>
  <c r="N809" i="4" s="1"/>
  <c r="G809" i="4"/>
  <c r="E826" i="10" s="1"/>
  <c r="J809" i="4"/>
  <c r="K809" i="4"/>
  <c r="L809" i="4"/>
  <c r="M809" i="4"/>
  <c r="I809" i="4" a="1"/>
  <c r="I809" i="4" s="1"/>
  <c r="H809" i="4" a="1"/>
  <c r="H809" i="4" s="1"/>
  <c r="D825" i="10"/>
  <c r="E808" i="4"/>
  <c r="C825" i="10" s="1"/>
  <c r="Q808" i="4"/>
  <c r="T808" i="4" a="1"/>
  <c r="T808" i="4" s="1"/>
  <c r="R808" i="4" a="1"/>
  <c r="R808" i="4" s="1"/>
  <c r="S808" i="4" a="1"/>
  <c r="S808" i="4" s="1"/>
  <c r="U808" i="4" a="1"/>
  <c r="U808" i="4" s="1"/>
  <c r="C809" i="4"/>
  <c r="B809" i="4"/>
  <c r="V809" i="4" s="1" a="1"/>
  <c r="V809" i="4" s="1"/>
  <c r="W809" i="4"/>
  <c r="A810" i="4"/>
  <c r="O810" i="4" s="1" a="1"/>
  <c r="O810" i="4" s="1"/>
  <c r="K822" i="10"/>
  <c r="B824" i="10"/>
  <c r="L821" i="10"/>
  <c r="X805" i="4"/>
  <c r="AJ806" i="4"/>
  <c r="H824" i="10"/>
  <c r="Y810" i="4" l="1"/>
  <c r="P810" i="4" a="1"/>
  <c r="P810" i="4" s="1"/>
  <c r="F810" i="4" a="1"/>
  <c r="F810" i="4" s="1"/>
  <c r="AH810" i="4" a="1"/>
  <c r="AH810" i="4" s="1"/>
  <c r="AG810" i="4"/>
  <c r="Z810" i="4" a="1"/>
  <c r="Z810" i="4" s="1"/>
  <c r="AE810" i="4"/>
  <c r="AD810" i="4"/>
  <c r="AC810" i="4"/>
  <c r="AB810" i="4"/>
  <c r="AI810" i="4"/>
  <c r="AF810" i="4" a="1"/>
  <c r="AF810" i="4" s="1"/>
  <c r="AA810" i="4" a="1"/>
  <c r="AA810" i="4" s="1"/>
  <c r="F825" i="10"/>
  <c r="N810" i="4" a="1"/>
  <c r="N810" i="4" s="1"/>
  <c r="G810" i="4"/>
  <c r="E827" i="10" s="1"/>
  <c r="J810" i="4"/>
  <c r="L810" i="4"/>
  <c r="M810" i="4"/>
  <c r="K810" i="4"/>
  <c r="H810" i="4" a="1"/>
  <c r="H810" i="4" s="1"/>
  <c r="I810" i="4" a="1"/>
  <c r="I810" i="4" s="1"/>
  <c r="D826" i="10"/>
  <c r="E809" i="4"/>
  <c r="C826" i="10" s="1"/>
  <c r="Q809" i="4"/>
  <c r="T809" i="4" a="1"/>
  <c r="T809" i="4" s="1"/>
  <c r="S809" i="4" a="1"/>
  <c r="S809" i="4" s="1"/>
  <c r="R809" i="4" a="1"/>
  <c r="R809" i="4" s="1"/>
  <c r="U809" i="4" a="1"/>
  <c r="U809" i="4" s="1"/>
  <c r="C810" i="4"/>
  <c r="B810" i="4"/>
  <c r="V810" i="4" s="1" a="1"/>
  <c r="V810" i="4" s="1"/>
  <c r="W810" i="4"/>
  <c r="A811" i="4"/>
  <c r="O811" i="4" s="1" a="1"/>
  <c r="O811" i="4" s="1"/>
  <c r="B825" i="10"/>
  <c r="G823" i="10"/>
  <c r="K823" i="10" s="1"/>
  <c r="L822" i="10"/>
  <c r="X806" i="4"/>
  <c r="AJ807" i="4"/>
  <c r="H825" i="10"/>
  <c r="Y811" i="4" l="1"/>
  <c r="P811" i="4" a="1"/>
  <c r="P811" i="4" s="1"/>
  <c r="F811" i="4" a="1"/>
  <c r="F811" i="4" s="1"/>
  <c r="AH811" i="4" a="1"/>
  <c r="AH811" i="4" s="1"/>
  <c r="AG811" i="4"/>
  <c r="AD811" i="4"/>
  <c r="AC811" i="4"/>
  <c r="AA811" i="4" a="1"/>
  <c r="AA811" i="4" s="1"/>
  <c r="AI811" i="4"/>
  <c r="AF811" i="4" a="1"/>
  <c r="AF811" i="4" s="1"/>
  <c r="AB811" i="4"/>
  <c r="Z811" i="4" a="1"/>
  <c r="Z811" i="4" s="1"/>
  <c r="AE811" i="4"/>
  <c r="F826" i="10"/>
  <c r="N811" i="4" a="1"/>
  <c r="N811" i="4" s="1"/>
  <c r="G811" i="4"/>
  <c r="E828" i="10" s="1"/>
  <c r="J811" i="4"/>
  <c r="M811" i="4"/>
  <c r="K811" i="4"/>
  <c r="L811" i="4"/>
  <c r="I811" i="4" a="1"/>
  <c r="I811" i="4" s="1"/>
  <c r="H811" i="4" a="1"/>
  <c r="H811" i="4" s="1"/>
  <c r="D827" i="10"/>
  <c r="E810" i="4"/>
  <c r="C827" i="10" s="1"/>
  <c r="Q810" i="4"/>
  <c r="T810" i="4" a="1"/>
  <c r="T810" i="4" s="1"/>
  <c r="S810" i="4" a="1"/>
  <c r="S810" i="4" s="1"/>
  <c r="R810" i="4" a="1"/>
  <c r="R810" i="4" s="1"/>
  <c r="U810" i="4" a="1"/>
  <c r="U810" i="4" s="1"/>
  <c r="C811" i="4"/>
  <c r="B811" i="4"/>
  <c r="V811" i="4" s="1" a="1"/>
  <c r="V811" i="4" s="1"/>
  <c r="W811" i="4"/>
  <c r="A812" i="4"/>
  <c r="O812" i="4" s="1" a="1"/>
  <c r="O812" i="4" s="1"/>
  <c r="B826" i="10"/>
  <c r="G824" i="10"/>
  <c r="K824" i="10" s="1"/>
  <c r="L823" i="10"/>
  <c r="X807" i="4"/>
  <c r="AJ808" i="4"/>
  <c r="G825" i="10" s="1"/>
  <c r="H826" i="10"/>
  <c r="Y812" i="4" l="1"/>
  <c r="P812" i="4" a="1"/>
  <c r="P812" i="4" s="1"/>
  <c r="F812" i="4" a="1"/>
  <c r="F812" i="4" s="1"/>
  <c r="AH812" i="4" a="1"/>
  <c r="AH812" i="4" s="1"/>
  <c r="AG812" i="4"/>
  <c r="AI812" i="4"/>
  <c r="AF812" i="4" a="1"/>
  <c r="AF812" i="4" s="1"/>
  <c r="AD812" i="4"/>
  <c r="AA812" i="4" a="1"/>
  <c r="AA812" i="4" s="1"/>
  <c r="Z812" i="4" a="1"/>
  <c r="Z812" i="4" s="1"/>
  <c r="AE812" i="4"/>
  <c r="AC812" i="4"/>
  <c r="AB812" i="4"/>
  <c r="F827" i="10"/>
  <c r="N812" i="4" a="1"/>
  <c r="N812" i="4" s="1"/>
  <c r="G812" i="4"/>
  <c r="E829" i="10" s="1"/>
  <c r="J812" i="4"/>
  <c r="L812" i="4"/>
  <c r="M812" i="4"/>
  <c r="K812" i="4"/>
  <c r="I812" i="4" a="1"/>
  <c r="I812" i="4" s="1"/>
  <c r="H812" i="4" a="1"/>
  <c r="H812" i="4" s="1"/>
  <c r="D828" i="10"/>
  <c r="E811" i="4"/>
  <c r="C828" i="10" s="1"/>
  <c r="Q811" i="4"/>
  <c r="T811" i="4" a="1"/>
  <c r="T811" i="4" s="1"/>
  <c r="S811" i="4" a="1"/>
  <c r="S811" i="4" s="1"/>
  <c r="R811" i="4" a="1"/>
  <c r="R811" i="4" s="1"/>
  <c r="U811" i="4" a="1"/>
  <c r="U811" i="4" s="1"/>
  <c r="C812" i="4"/>
  <c r="B812" i="4"/>
  <c r="V812" i="4" s="1" a="1"/>
  <c r="V812" i="4" s="1"/>
  <c r="W812" i="4"/>
  <c r="A813" i="4"/>
  <c r="O813" i="4" s="1" a="1"/>
  <c r="O813" i="4" s="1"/>
  <c r="K825" i="10"/>
  <c r="B827" i="10"/>
  <c r="L824" i="10"/>
  <c r="X808" i="4"/>
  <c r="AJ809" i="4"/>
  <c r="H827" i="10"/>
  <c r="Y813" i="4" l="1"/>
  <c r="P813" i="4" a="1"/>
  <c r="P813" i="4" s="1"/>
  <c r="F813" i="4" a="1"/>
  <c r="F813" i="4" s="1"/>
  <c r="AH813" i="4" a="1"/>
  <c r="AH813" i="4" s="1"/>
  <c r="AG813" i="4"/>
  <c r="AI813" i="4"/>
  <c r="AC813" i="4"/>
  <c r="AB813" i="4"/>
  <c r="AA813" i="4" a="1"/>
  <c r="AA813" i="4" s="1"/>
  <c r="AF813" i="4" a="1"/>
  <c r="AF813" i="4" s="1"/>
  <c r="AE813" i="4"/>
  <c r="AD813" i="4"/>
  <c r="Z813" i="4" a="1"/>
  <c r="Z813" i="4" s="1"/>
  <c r="F828" i="10"/>
  <c r="N813" i="4" a="1"/>
  <c r="N813" i="4" s="1"/>
  <c r="G813" i="4"/>
  <c r="E830" i="10" s="1"/>
  <c r="J813" i="4"/>
  <c r="K813" i="4"/>
  <c r="L813" i="4"/>
  <c r="M813" i="4"/>
  <c r="H813" i="4" a="1"/>
  <c r="H813" i="4" s="1"/>
  <c r="I813" i="4" a="1"/>
  <c r="I813" i="4" s="1"/>
  <c r="D829" i="10"/>
  <c r="E812" i="4"/>
  <c r="C829" i="10" s="1"/>
  <c r="Q812" i="4"/>
  <c r="T812" i="4" a="1"/>
  <c r="T812" i="4" s="1"/>
  <c r="S812" i="4" a="1"/>
  <c r="S812" i="4" s="1"/>
  <c r="R812" i="4" a="1"/>
  <c r="R812" i="4" s="1"/>
  <c r="U812" i="4" a="1"/>
  <c r="U812" i="4" s="1"/>
  <c r="C813" i="4"/>
  <c r="B813" i="4"/>
  <c r="V813" i="4" s="1" a="1"/>
  <c r="V813" i="4" s="1"/>
  <c r="W813" i="4"/>
  <c r="A814" i="4"/>
  <c r="O814" i="4" s="1" a="1"/>
  <c r="O814" i="4" s="1"/>
  <c r="B828" i="10"/>
  <c r="G826" i="10"/>
  <c r="K826" i="10" s="1"/>
  <c r="L825" i="10"/>
  <c r="X809" i="4"/>
  <c r="AJ810" i="4"/>
  <c r="G827" i="10" s="1"/>
  <c r="H828" i="10"/>
  <c r="Y814" i="4" l="1"/>
  <c r="P814" i="4" a="1"/>
  <c r="P814" i="4" s="1"/>
  <c r="F814" i="4" a="1"/>
  <c r="F814" i="4" s="1"/>
  <c r="AH814" i="4" a="1"/>
  <c r="AH814" i="4" s="1"/>
  <c r="AG814" i="4"/>
  <c r="AA814" i="4" a="1"/>
  <c r="AA814" i="4" s="1"/>
  <c r="AE814" i="4"/>
  <c r="AD814" i="4"/>
  <c r="AC814" i="4"/>
  <c r="AB814" i="4"/>
  <c r="AF814" i="4" a="1"/>
  <c r="AF814" i="4" s="1"/>
  <c r="Z814" i="4" a="1"/>
  <c r="Z814" i="4" s="1"/>
  <c r="AI814" i="4"/>
  <c r="F829" i="10"/>
  <c r="N814" i="4" a="1"/>
  <c r="N814" i="4" s="1"/>
  <c r="G814" i="4"/>
  <c r="E831" i="10" s="1"/>
  <c r="J814" i="4"/>
  <c r="K814" i="4"/>
  <c r="L814" i="4"/>
  <c r="M814" i="4"/>
  <c r="I814" i="4" a="1"/>
  <c r="I814" i="4" s="1"/>
  <c r="H814" i="4" a="1"/>
  <c r="H814" i="4" s="1"/>
  <c r="D830" i="10"/>
  <c r="E813" i="4"/>
  <c r="C830" i="10" s="1"/>
  <c r="Q813" i="4"/>
  <c r="T813" i="4" a="1"/>
  <c r="T813" i="4" s="1"/>
  <c r="S813" i="4" a="1"/>
  <c r="S813" i="4" s="1"/>
  <c r="R813" i="4" a="1"/>
  <c r="R813" i="4" s="1"/>
  <c r="U813" i="4" a="1"/>
  <c r="U813" i="4" s="1"/>
  <c r="C814" i="4"/>
  <c r="B814" i="4"/>
  <c r="V814" i="4" s="1" a="1"/>
  <c r="V814" i="4" s="1"/>
  <c r="W814" i="4"/>
  <c r="A815" i="4"/>
  <c r="O815" i="4" s="1" a="1"/>
  <c r="O815" i="4" s="1"/>
  <c r="K827" i="10"/>
  <c r="B829" i="10"/>
  <c r="L826" i="10"/>
  <c r="X810" i="4"/>
  <c r="AJ811" i="4"/>
  <c r="H829" i="10"/>
  <c r="B830" i="10"/>
  <c r="Y815" i="4" l="1"/>
  <c r="P815" i="4" a="1"/>
  <c r="P815" i="4" s="1"/>
  <c r="F815" i="4" a="1"/>
  <c r="F815" i="4" s="1"/>
  <c r="AG815" i="4"/>
  <c r="AH815" i="4" a="1"/>
  <c r="AH815" i="4" s="1"/>
  <c r="AC815" i="4"/>
  <c r="AB815" i="4"/>
  <c r="AI815" i="4"/>
  <c r="AF815" i="4" a="1"/>
  <c r="AF815" i="4" s="1"/>
  <c r="AE815" i="4"/>
  <c r="AD815" i="4"/>
  <c r="AA815" i="4" a="1"/>
  <c r="AA815" i="4" s="1"/>
  <c r="Z815" i="4" a="1"/>
  <c r="Z815" i="4" s="1"/>
  <c r="F830" i="10"/>
  <c r="N815" i="4" a="1"/>
  <c r="N815" i="4" s="1"/>
  <c r="G815" i="4"/>
  <c r="E832" i="10" s="1"/>
  <c r="K815" i="4"/>
  <c r="J815" i="4"/>
  <c r="L815" i="4"/>
  <c r="M815" i="4"/>
  <c r="I815" i="4" a="1"/>
  <c r="I815" i="4" s="1"/>
  <c r="H815" i="4" a="1"/>
  <c r="H815" i="4" s="1"/>
  <c r="D831" i="10"/>
  <c r="E814" i="4"/>
  <c r="C831" i="10" s="1"/>
  <c r="R814" i="4" a="1"/>
  <c r="R814" i="4" s="1"/>
  <c r="Q814" i="4"/>
  <c r="S814" i="4" a="1"/>
  <c r="S814" i="4" s="1"/>
  <c r="T814" i="4" a="1"/>
  <c r="T814" i="4" s="1"/>
  <c r="U814" i="4" a="1"/>
  <c r="U814" i="4" s="1"/>
  <c r="C815" i="4"/>
  <c r="B815" i="4"/>
  <c r="V815" i="4" s="1" a="1"/>
  <c r="V815" i="4" s="1"/>
  <c r="W815" i="4"/>
  <c r="A816" i="4"/>
  <c r="O816" i="4" s="1" a="1"/>
  <c r="O816" i="4" s="1"/>
  <c r="G828" i="10"/>
  <c r="K828" i="10" s="1"/>
  <c r="L827" i="10"/>
  <c r="X811" i="4"/>
  <c r="AJ812" i="4"/>
  <c r="G829" i="10" s="1"/>
  <c r="H830" i="10"/>
  <c r="Y816" i="4" l="1"/>
  <c r="P816" i="4" a="1"/>
  <c r="P816" i="4" s="1"/>
  <c r="F816" i="4" a="1"/>
  <c r="F816" i="4" s="1"/>
  <c r="AH816" i="4" a="1"/>
  <c r="AH816" i="4" s="1"/>
  <c r="AG816" i="4"/>
  <c r="AF816" i="4" a="1"/>
  <c r="AF816" i="4" s="1"/>
  <c r="AE816" i="4"/>
  <c r="AC816" i="4"/>
  <c r="AI816" i="4"/>
  <c r="AD816" i="4"/>
  <c r="Z816" i="4" a="1"/>
  <c r="Z816" i="4" s="1"/>
  <c r="AB816" i="4"/>
  <c r="AA816" i="4" a="1"/>
  <c r="AA816" i="4" s="1"/>
  <c r="F831" i="10"/>
  <c r="N816" i="4" a="1"/>
  <c r="N816" i="4" s="1"/>
  <c r="G816" i="4"/>
  <c r="E833" i="10" s="1"/>
  <c r="K816" i="4"/>
  <c r="J816" i="4"/>
  <c r="L816" i="4"/>
  <c r="M816" i="4"/>
  <c r="I816" i="4" a="1"/>
  <c r="I816" i="4" s="1"/>
  <c r="H816" i="4" a="1"/>
  <c r="H816" i="4" s="1"/>
  <c r="D832" i="10"/>
  <c r="E815" i="4"/>
  <c r="C832" i="10" s="1"/>
  <c r="Q815" i="4"/>
  <c r="T815" i="4" a="1"/>
  <c r="T815" i="4" s="1"/>
  <c r="S815" i="4" a="1"/>
  <c r="S815" i="4" s="1"/>
  <c r="R815" i="4" a="1"/>
  <c r="R815" i="4" s="1"/>
  <c r="U815" i="4" a="1"/>
  <c r="U815" i="4" s="1"/>
  <c r="C816" i="4"/>
  <c r="B816" i="4"/>
  <c r="V816" i="4" s="1" a="1"/>
  <c r="V816" i="4" s="1"/>
  <c r="W816" i="4"/>
  <c r="A817" i="4"/>
  <c r="O817" i="4" s="1" a="1"/>
  <c r="O817" i="4" s="1"/>
  <c r="K829" i="10"/>
  <c r="B831" i="10"/>
  <c r="L828" i="10"/>
  <c r="X812" i="4"/>
  <c r="AJ813" i="4"/>
  <c r="H831" i="10"/>
  <c r="B832" i="10"/>
  <c r="Y817" i="4" l="1"/>
  <c r="P817" i="4" a="1"/>
  <c r="P817" i="4" s="1"/>
  <c r="F817" i="4" a="1"/>
  <c r="F817" i="4" s="1"/>
  <c r="AH817" i="4" a="1"/>
  <c r="AH817" i="4" s="1"/>
  <c r="AG817" i="4"/>
  <c r="AI817" i="4"/>
  <c r="AF817" i="4" a="1"/>
  <c r="AF817" i="4" s="1"/>
  <c r="AB817" i="4"/>
  <c r="AA817" i="4" a="1"/>
  <c r="AA817" i="4" s="1"/>
  <c r="Z817" i="4" a="1"/>
  <c r="Z817" i="4" s="1"/>
  <c r="AE817" i="4"/>
  <c r="AD817" i="4"/>
  <c r="AC817" i="4"/>
  <c r="F832" i="10"/>
  <c r="N817" i="4" a="1"/>
  <c r="N817" i="4" s="1"/>
  <c r="G817" i="4"/>
  <c r="E834" i="10" s="1"/>
  <c r="K817" i="4"/>
  <c r="J817" i="4"/>
  <c r="L817" i="4"/>
  <c r="M817" i="4"/>
  <c r="H817" i="4" a="1"/>
  <c r="H817" i="4" s="1"/>
  <c r="I817" i="4" a="1"/>
  <c r="I817" i="4" s="1"/>
  <c r="D833" i="10"/>
  <c r="E816" i="4"/>
  <c r="C833" i="10" s="1"/>
  <c r="Q816" i="4"/>
  <c r="T816" i="4" a="1"/>
  <c r="T816" i="4" s="1"/>
  <c r="S816" i="4" a="1"/>
  <c r="S816" i="4" s="1"/>
  <c r="R816" i="4" a="1"/>
  <c r="R816" i="4" s="1"/>
  <c r="U816" i="4" a="1"/>
  <c r="U816" i="4" s="1"/>
  <c r="C817" i="4"/>
  <c r="B817" i="4"/>
  <c r="V817" i="4" s="1" a="1"/>
  <c r="V817" i="4" s="1"/>
  <c r="W817" i="4"/>
  <c r="A818" i="4"/>
  <c r="O818" i="4" s="1" a="1"/>
  <c r="O818" i="4" s="1"/>
  <c r="G830" i="10"/>
  <c r="K830" i="10" s="1"/>
  <c r="L829" i="10"/>
  <c r="X813" i="4"/>
  <c r="AJ814" i="4"/>
  <c r="H832" i="10"/>
  <c r="Y818" i="4" l="1"/>
  <c r="P818" i="4" a="1"/>
  <c r="P818" i="4" s="1"/>
  <c r="F818" i="4" a="1"/>
  <c r="F818" i="4" s="1"/>
  <c r="AG818" i="4"/>
  <c r="AH818" i="4" a="1"/>
  <c r="AH818" i="4" s="1"/>
  <c r="Z818" i="4" a="1"/>
  <c r="Z818" i="4" s="1"/>
  <c r="AD818" i="4"/>
  <c r="AC818" i="4"/>
  <c r="AB818" i="4"/>
  <c r="AI818" i="4"/>
  <c r="AF818" i="4" a="1"/>
  <c r="AF818" i="4" s="1"/>
  <c r="AE818" i="4"/>
  <c r="AA818" i="4" a="1"/>
  <c r="AA818" i="4" s="1"/>
  <c r="F833" i="10"/>
  <c r="N818" i="4" a="1"/>
  <c r="N818" i="4" s="1"/>
  <c r="G818" i="4"/>
  <c r="E835" i="10" s="1"/>
  <c r="K818" i="4"/>
  <c r="J818" i="4"/>
  <c r="L818" i="4"/>
  <c r="M818" i="4"/>
  <c r="H818" i="4" a="1"/>
  <c r="H818" i="4" s="1"/>
  <c r="I818" i="4" a="1"/>
  <c r="I818" i="4" s="1"/>
  <c r="D834" i="10"/>
  <c r="E817" i="4"/>
  <c r="C834" i="10" s="1"/>
  <c r="Q817" i="4"/>
  <c r="T817" i="4" a="1"/>
  <c r="T817" i="4" s="1"/>
  <c r="S817" i="4" a="1"/>
  <c r="S817" i="4" s="1"/>
  <c r="R817" i="4" a="1"/>
  <c r="R817" i="4" s="1"/>
  <c r="U817" i="4" a="1"/>
  <c r="U817" i="4" s="1"/>
  <c r="C818" i="4"/>
  <c r="B818" i="4"/>
  <c r="V818" i="4" s="1" a="1"/>
  <c r="V818" i="4" s="1"/>
  <c r="W818" i="4"/>
  <c r="A819" i="4"/>
  <c r="O819" i="4" s="1" a="1"/>
  <c r="O819" i="4" s="1"/>
  <c r="B833" i="10"/>
  <c r="G831" i="10"/>
  <c r="K831" i="10" s="1"/>
  <c r="L830" i="10"/>
  <c r="X814" i="4"/>
  <c r="AJ815" i="4"/>
  <c r="G832" i="10" s="1"/>
  <c r="H833" i="10"/>
  <c r="Y819" i="4" l="1"/>
  <c r="P819" i="4" a="1"/>
  <c r="P819" i="4" s="1"/>
  <c r="F819" i="4" a="1"/>
  <c r="F819" i="4" s="1"/>
  <c r="AH819" i="4" a="1"/>
  <c r="AH819" i="4" s="1"/>
  <c r="AG819" i="4"/>
  <c r="AB819" i="4"/>
  <c r="Z819" i="4" a="1"/>
  <c r="Z819" i="4" s="1"/>
  <c r="AI819" i="4"/>
  <c r="AF819" i="4" a="1"/>
  <c r="AF819" i="4" s="1"/>
  <c r="AE819" i="4"/>
  <c r="AD819" i="4"/>
  <c r="AC819" i="4"/>
  <c r="AA819" i="4" a="1"/>
  <c r="AA819" i="4" s="1"/>
  <c r="F834" i="10"/>
  <c r="N819" i="4" a="1"/>
  <c r="N819" i="4" s="1"/>
  <c r="G819" i="4"/>
  <c r="E836" i="10" s="1"/>
  <c r="K819" i="4"/>
  <c r="M819" i="4"/>
  <c r="J819" i="4"/>
  <c r="L819" i="4"/>
  <c r="I819" i="4" a="1"/>
  <c r="I819" i="4" s="1"/>
  <c r="H819" i="4" a="1"/>
  <c r="H819" i="4" s="1"/>
  <c r="D835" i="10"/>
  <c r="E818" i="4"/>
  <c r="C835" i="10" s="1"/>
  <c r="Q818" i="4"/>
  <c r="T818" i="4" a="1"/>
  <c r="T818" i="4" s="1"/>
  <c r="S818" i="4" a="1"/>
  <c r="S818" i="4" s="1"/>
  <c r="R818" i="4" a="1"/>
  <c r="R818" i="4" s="1"/>
  <c r="U818" i="4" a="1"/>
  <c r="U818" i="4" s="1"/>
  <c r="C819" i="4"/>
  <c r="B819" i="4"/>
  <c r="V819" i="4" s="1" a="1"/>
  <c r="V819" i="4" s="1"/>
  <c r="W819" i="4"/>
  <c r="A820" i="4"/>
  <c r="O820" i="4" s="1" a="1"/>
  <c r="O820" i="4" s="1"/>
  <c r="K832" i="10"/>
  <c r="B834" i="10"/>
  <c r="L831" i="10"/>
  <c r="X815" i="4"/>
  <c r="AJ816" i="4"/>
  <c r="H834" i="10"/>
  <c r="Y820" i="4" l="1"/>
  <c r="P820" i="4" a="1"/>
  <c r="P820" i="4" s="1"/>
  <c r="F820" i="4" a="1"/>
  <c r="F820" i="4" s="1"/>
  <c r="AH820" i="4" a="1"/>
  <c r="AH820" i="4" s="1"/>
  <c r="AG820" i="4"/>
  <c r="AE820" i="4"/>
  <c r="AD820" i="4"/>
  <c r="AB820" i="4"/>
  <c r="AI820" i="4"/>
  <c r="AF820" i="4" a="1"/>
  <c r="AF820" i="4" s="1"/>
  <c r="AC820" i="4"/>
  <c r="AA820" i="4" a="1"/>
  <c r="AA820" i="4" s="1"/>
  <c r="Z820" i="4" a="1"/>
  <c r="Z820" i="4" s="1"/>
  <c r="F835" i="10"/>
  <c r="N820" i="4" a="1"/>
  <c r="N820" i="4" s="1"/>
  <c r="G820" i="4"/>
  <c r="E837" i="10" s="1"/>
  <c r="J820" i="4"/>
  <c r="K820" i="4"/>
  <c r="M820" i="4"/>
  <c r="L820" i="4"/>
  <c r="I820" i="4" a="1"/>
  <c r="I820" i="4" s="1"/>
  <c r="H820" i="4" a="1"/>
  <c r="H820" i="4" s="1"/>
  <c r="D836" i="10"/>
  <c r="E819" i="4"/>
  <c r="C836" i="10" s="1"/>
  <c r="Q819" i="4"/>
  <c r="T819" i="4" a="1"/>
  <c r="T819" i="4" s="1"/>
  <c r="S819" i="4" a="1"/>
  <c r="S819" i="4" s="1"/>
  <c r="R819" i="4" a="1"/>
  <c r="R819" i="4" s="1"/>
  <c r="U819" i="4" a="1"/>
  <c r="U819" i="4" s="1"/>
  <c r="C820" i="4"/>
  <c r="B820" i="4"/>
  <c r="V820" i="4" s="1" a="1"/>
  <c r="V820" i="4" s="1"/>
  <c r="W820" i="4"/>
  <c r="A821" i="4"/>
  <c r="O821" i="4" s="1" a="1"/>
  <c r="O821" i="4" s="1"/>
  <c r="B835" i="10"/>
  <c r="G833" i="10"/>
  <c r="K833" i="10" s="1"/>
  <c r="L832" i="10"/>
  <c r="X816" i="4"/>
  <c r="AJ817" i="4"/>
  <c r="G834" i="10" s="1"/>
  <c r="H835" i="10"/>
  <c r="Y821" i="4" l="1"/>
  <c r="P821" i="4" a="1"/>
  <c r="P821" i="4" s="1"/>
  <c r="F821" i="4" a="1"/>
  <c r="F821" i="4" s="1"/>
  <c r="AG821" i="4"/>
  <c r="AH821" i="4" a="1"/>
  <c r="AH821" i="4" s="1"/>
  <c r="AI821" i="4"/>
  <c r="AF821" i="4" a="1"/>
  <c r="AF821" i="4" s="1"/>
  <c r="AB821" i="4"/>
  <c r="AA821" i="4" a="1"/>
  <c r="AA821" i="4" s="1"/>
  <c r="Z821" i="4" a="1"/>
  <c r="Z821" i="4" s="1"/>
  <c r="AE821" i="4"/>
  <c r="AD821" i="4"/>
  <c r="AC821" i="4"/>
  <c r="F836" i="10"/>
  <c r="N821" i="4" a="1"/>
  <c r="N821" i="4" s="1"/>
  <c r="J821" i="4"/>
  <c r="G821" i="4"/>
  <c r="E838" i="10" s="1"/>
  <c r="K821" i="4"/>
  <c r="M821" i="4"/>
  <c r="L821" i="4"/>
  <c r="H821" i="4" a="1"/>
  <c r="H821" i="4" s="1"/>
  <c r="I821" i="4" a="1"/>
  <c r="I821" i="4" s="1"/>
  <c r="D837" i="10"/>
  <c r="E820" i="4"/>
  <c r="C837" i="10" s="1"/>
  <c r="Q820" i="4"/>
  <c r="T820" i="4" a="1"/>
  <c r="T820" i="4" s="1"/>
  <c r="S820" i="4" a="1"/>
  <c r="S820" i="4" s="1"/>
  <c r="R820" i="4" a="1"/>
  <c r="R820" i="4" s="1"/>
  <c r="U820" i="4" a="1"/>
  <c r="U820" i="4" s="1"/>
  <c r="C821" i="4"/>
  <c r="B821" i="4"/>
  <c r="V821" i="4" s="1" a="1"/>
  <c r="V821" i="4" s="1"/>
  <c r="W821" i="4"/>
  <c r="A822" i="4"/>
  <c r="O822" i="4" s="1" a="1"/>
  <c r="O822" i="4" s="1"/>
  <c r="K834" i="10"/>
  <c r="B836" i="10"/>
  <c r="L833" i="10"/>
  <c r="X817" i="4"/>
  <c r="AJ818" i="4"/>
  <c r="H836" i="10"/>
  <c r="Y822" i="4" l="1"/>
  <c r="P822" i="4" a="1"/>
  <c r="P822" i="4" s="1"/>
  <c r="F822" i="4" a="1"/>
  <c r="F822" i="4" s="1"/>
  <c r="AH822" i="4" a="1"/>
  <c r="AH822" i="4" s="1"/>
  <c r="AG822" i="4"/>
  <c r="Z822" i="4" a="1"/>
  <c r="Z822" i="4" s="1"/>
  <c r="AE822" i="4"/>
  <c r="AD822" i="4"/>
  <c r="AC822" i="4"/>
  <c r="AB822" i="4"/>
  <c r="AI822" i="4"/>
  <c r="AA822" i="4" a="1"/>
  <c r="AA822" i="4" s="1"/>
  <c r="AF822" i="4" a="1"/>
  <c r="AF822" i="4" s="1"/>
  <c r="F837" i="10"/>
  <c r="N822" i="4" a="1"/>
  <c r="N822" i="4" s="1"/>
  <c r="G822" i="4"/>
  <c r="E839" i="10" s="1"/>
  <c r="K822" i="4"/>
  <c r="L822" i="4"/>
  <c r="M822" i="4"/>
  <c r="J822" i="4"/>
  <c r="I822" i="4" a="1"/>
  <c r="I822" i="4" s="1"/>
  <c r="H822" i="4" a="1"/>
  <c r="H822" i="4" s="1"/>
  <c r="D838" i="10"/>
  <c r="E821" i="4"/>
  <c r="C838" i="10" s="1"/>
  <c r="Q821" i="4"/>
  <c r="T821" i="4" a="1"/>
  <c r="T821" i="4" s="1"/>
  <c r="S821" i="4" a="1"/>
  <c r="S821" i="4" s="1"/>
  <c r="R821" i="4" a="1"/>
  <c r="R821" i="4" s="1"/>
  <c r="U821" i="4" a="1"/>
  <c r="U821" i="4" s="1"/>
  <c r="C822" i="4"/>
  <c r="B822" i="4"/>
  <c r="V822" i="4" s="1" a="1"/>
  <c r="V822" i="4" s="1"/>
  <c r="W822" i="4"/>
  <c r="A823" i="4"/>
  <c r="O823" i="4" s="1" a="1"/>
  <c r="O823" i="4" s="1"/>
  <c r="B837" i="10"/>
  <c r="G835" i="10"/>
  <c r="K835" i="10" s="1"/>
  <c r="L834" i="10"/>
  <c r="X818" i="4"/>
  <c r="AJ819" i="4"/>
  <c r="G836" i="10" s="1"/>
  <c r="H837" i="10"/>
  <c r="Y823" i="4" l="1"/>
  <c r="P823" i="4" a="1"/>
  <c r="P823" i="4" s="1"/>
  <c r="F823" i="4" a="1"/>
  <c r="F823" i="4" s="1"/>
  <c r="AH823" i="4" a="1"/>
  <c r="AH823" i="4" s="1"/>
  <c r="AG823" i="4"/>
  <c r="AC823" i="4"/>
  <c r="AB823" i="4"/>
  <c r="Z823" i="4" a="1"/>
  <c r="Z823" i="4" s="1"/>
  <c r="AI823" i="4"/>
  <c r="AF823" i="4" a="1"/>
  <c r="AF823" i="4" s="1"/>
  <c r="AE823" i="4"/>
  <c r="AD823" i="4"/>
  <c r="AA823" i="4" a="1"/>
  <c r="AA823" i="4" s="1"/>
  <c r="F838" i="10"/>
  <c r="N823" i="4" a="1"/>
  <c r="N823" i="4" s="1"/>
  <c r="J823" i="4"/>
  <c r="G823" i="4"/>
  <c r="E840" i="10" s="1"/>
  <c r="M823" i="4"/>
  <c r="L823" i="4"/>
  <c r="K823" i="4"/>
  <c r="I823" i="4" a="1"/>
  <c r="I823" i="4" s="1"/>
  <c r="H823" i="4" a="1"/>
  <c r="H823" i="4" s="1"/>
  <c r="D839" i="10"/>
  <c r="E822" i="4"/>
  <c r="C839" i="10" s="1"/>
  <c r="Q822" i="4"/>
  <c r="T822" i="4" a="1"/>
  <c r="T822" i="4" s="1"/>
  <c r="S822" i="4" a="1"/>
  <c r="S822" i="4" s="1"/>
  <c r="R822" i="4" a="1"/>
  <c r="R822" i="4" s="1"/>
  <c r="U822" i="4" a="1"/>
  <c r="U822" i="4" s="1"/>
  <c r="C823" i="4"/>
  <c r="B823" i="4"/>
  <c r="V823" i="4" s="1" a="1"/>
  <c r="V823" i="4" s="1"/>
  <c r="W823" i="4"/>
  <c r="A824" i="4"/>
  <c r="O824" i="4" s="1" a="1"/>
  <c r="O824" i="4" s="1"/>
  <c r="K836" i="10"/>
  <c r="B838" i="10"/>
  <c r="L835" i="10"/>
  <c r="X819" i="4"/>
  <c r="AJ820" i="4"/>
  <c r="H838" i="10"/>
  <c r="Y824" i="4" l="1"/>
  <c r="P824" i="4" a="1"/>
  <c r="P824" i="4" s="1"/>
  <c r="F824" i="4" a="1"/>
  <c r="F824" i="4" s="1"/>
  <c r="AH824" i="4" a="1"/>
  <c r="AH824" i="4" s="1"/>
  <c r="AG824" i="4"/>
  <c r="AF824" i="4" a="1"/>
  <c r="AF824" i="4" s="1"/>
  <c r="AE824" i="4"/>
  <c r="AC824" i="4"/>
  <c r="AA824" i="4" a="1"/>
  <c r="AA824" i="4" s="1"/>
  <c r="Z824" i="4" a="1"/>
  <c r="Z824" i="4" s="1"/>
  <c r="AI824" i="4"/>
  <c r="AD824" i="4"/>
  <c r="AB824" i="4"/>
  <c r="F839" i="10"/>
  <c r="N824" i="4" a="1"/>
  <c r="N824" i="4" s="1"/>
  <c r="G824" i="4"/>
  <c r="E841" i="10" s="1"/>
  <c r="J824" i="4"/>
  <c r="L824" i="4"/>
  <c r="M824" i="4"/>
  <c r="K824" i="4"/>
  <c r="I824" i="4" a="1"/>
  <c r="I824" i="4" s="1"/>
  <c r="H824" i="4" a="1"/>
  <c r="H824" i="4" s="1"/>
  <c r="D840" i="10"/>
  <c r="E823" i="4"/>
  <c r="C840" i="10" s="1"/>
  <c r="Q823" i="4"/>
  <c r="T823" i="4" a="1"/>
  <c r="T823" i="4" s="1"/>
  <c r="S823" i="4" a="1"/>
  <c r="S823" i="4" s="1"/>
  <c r="R823" i="4" a="1"/>
  <c r="R823" i="4" s="1"/>
  <c r="U823" i="4" a="1"/>
  <c r="U823" i="4" s="1"/>
  <c r="C824" i="4"/>
  <c r="B824" i="4"/>
  <c r="V824" i="4" s="1" a="1"/>
  <c r="V824" i="4" s="1"/>
  <c r="W824" i="4"/>
  <c r="A825" i="4"/>
  <c r="O825" i="4" s="1" a="1"/>
  <c r="O825" i="4" s="1"/>
  <c r="B839" i="10"/>
  <c r="G837" i="10"/>
  <c r="K837" i="10" s="1"/>
  <c r="L836" i="10"/>
  <c r="X820" i="4"/>
  <c r="AJ821" i="4"/>
  <c r="H839" i="10"/>
  <c r="Y825" i="4" l="1"/>
  <c r="P825" i="4" a="1"/>
  <c r="P825" i="4" s="1"/>
  <c r="F825" i="4" a="1"/>
  <c r="F825" i="4" s="1"/>
  <c r="AH825" i="4" a="1"/>
  <c r="AH825" i="4" s="1"/>
  <c r="AG825" i="4"/>
  <c r="AF825" i="4" a="1"/>
  <c r="AF825" i="4" s="1"/>
  <c r="AB825" i="4"/>
  <c r="AA825" i="4" a="1"/>
  <c r="AA825" i="4" s="1"/>
  <c r="Z825" i="4" a="1"/>
  <c r="Z825" i="4" s="1"/>
  <c r="AD825" i="4"/>
  <c r="AC825" i="4"/>
  <c r="AI825" i="4"/>
  <c r="AE825" i="4"/>
  <c r="F840" i="10"/>
  <c r="N825" i="4" a="1"/>
  <c r="N825" i="4" s="1"/>
  <c r="G825" i="4"/>
  <c r="E842" i="10" s="1"/>
  <c r="J825" i="4"/>
  <c r="K825" i="4"/>
  <c r="L825" i="4"/>
  <c r="M825" i="4"/>
  <c r="I825" i="4" a="1"/>
  <c r="I825" i="4" s="1"/>
  <c r="H825" i="4" a="1"/>
  <c r="H825" i="4" s="1"/>
  <c r="D841" i="10"/>
  <c r="E824" i="4"/>
  <c r="C841" i="10" s="1"/>
  <c r="Q824" i="4"/>
  <c r="T824" i="4" a="1"/>
  <c r="T824" i="4" s="1"/>
  <c r="S824" i="4" a="1"/>
  <c r="S824" i="4" s="1"/>
  <c r="R824" i="4" a="1"/>
  <c r="R824" i="4" s="1"/>
  <c r="U824" i="4" a="1"/>
  <c r="U824" i="4" s="1"/>
  <c r="C825" i="4"/>
  <c r="B825" i="4"/>
  <c r="V825" i="4" s="1" a="1"/>
  <c r="V825" i="4" s="1"/>
  <c r="W825" i="4"/>
  <c r="A826" i="4"/>
  <c r="O826" i="4" s="1" a="1"/>
  <c r="O826" i="4" s="1"/>
  <c r="B840" i="10"/>
  <c r="G838" i="10"/>
  <c r="K838" i="10" s="1"/>
  <c r="L837" i="10"/>
  <c r="X821" i="4"/>
  <c r="AJ822" i="4"/>
  <c r="G839" i="10" s="1"/>
  <c r="H840" i="10"/>
  <c r="Y826" i="4" l="1"/>
  <c r="P826" i="4" a="1"/>
  <c r="P826" i="4" s="1"/>
  <c r="F826" i="4" a="1"/>
  <c r="F826" i="4" s="1"/>
  <c r="AH826" i="4" a="1"/>
  <c r="AH826" i="4" s="1"/>
  <c r="AG826" i="4"/>
  <c r="Z826" i="4" a="1"/>
  <c r="Z826" i="4" s="1"/>
  <c r="AE826" i="4"/>
  <c r="AD826" i="4"/>
  <c r="AC826" i="4"/>
  <c r="AB826" i="4"/>
  <c r="AI826" i="4"/>
  <c r="AF826" i="4" a="1"/>
  <c r="AF826" i="4" s="1"/>
  <c r="AA826" i="4" a="1"/>
  <c r="AA826" i="4" s="1"/>
  <c r="F841" i="10"/>
  <c r="N826" i="4" a="1"/>
  <c r="N826" i="4" s="1"/>
  <c r="G826" i="4"/>
  <c r="E843" i="10" s="1"/>
  <c r="J826" i="4"/>
  <c r="K826" i="4"/>
  <c r="L826" i="4"/>
  <c r="M826" i="4"/>
  <c r="H826" i="4" a="1"/>
  <c r="H826" i="4" s="1"/>
  <c r="I826" i="4" a="1"/>
  <c r="I826" i="4" s="1"/>
  <c r="D842" i="10"/>
  <c r="E825" i="4"/>
  <c r="C842" i="10" s="1"/>
  <c r="Q825" i="4"/>
  <c r="T825" i="4" a="1"/>
  <c r="T825" i="4" s="1"/>
  <c r="S825" i="4" a="1"/>
  <c r="S825" i="4" s="1"/>
  <c r="R825" i="4" a="1"/>
  <c r="R825" i="4" s="1"/>
  <c r="U825" i="4" a="1"/>
  <c r="U825" i="4" s="1"/>
  <c r="C826" i="4"/>
  <c r="B826" i="4"/>
  <c r="V826" i="4" s="1" a="1"/>
  <c r="V826" i="4" s="1"/>
  <c r="W826" i="4"/>
  <c r="A827" i="4"/>
  <c r="O827" i="4" s="1" a="1"/>
  <c r="O827" i="4" s="1"/>
  <c r="K839" i="10"/>
  <c r="B841" i="10"/>
  <c r="L838" i="10"/>
  <c r="X822" i="4"/>
  <c r="AJ823" i="4"/>
  <c r="H841" i="10"/>
  <c r="Y827" i="4" l="1"/>
  <c r="P827" i="4" a="1"/>
  <c r="P827" i="4" s="1"/>
  <c r="F827" i="4" a="1"/>
  <c r="F827" i="4" s="1"/>
  <c r="AG827" i="4"/>
  <c r="AH827" i="4" a="1"/>
  <c r="AH827" i="4" s="1"/>
  <c r="AD827" i="4"/>
  <c r="AC827" i="4"/>
  <c r="AA827" i="4" a="1"/>
  <c r="AA827" i="4" s="1"/>
  <c r="AI827" i="4"/>
  <c r="AF827" i="4" a="1"/>
  <c r="AF827" i="4" s="1"/>
  <c r="AB827" i="4"/>
  <c r="Z827" i="4" a="1"/>
  <c r="Z827" i="4" s="1"/>
  <c r="AE827" i="4"/>
  <c r="F842" i="10"/>
  <c r="N827" i="4" a="1"/>
  <c r="N827" i="4" s="1"/>
  <c r="G827" i="4"/>
  <c r="E844" i="10" s="1"/>
  <c r="J827" i="4"/>
  <c r="L827" i="4"/>
  <c r="K827" i="4"/>
  <c r="M827" i="4"/>
  <c r="H827" i="4" a="1"/>
  <c r="H827" i="4" s="1"/>
  <c r="I827" i="4" a="1"/>
  <c r="I827" i="4" s="1"/>
  <c r="D843" i="10"/>
  <c r="E826" i="4"/>
  <c r="C843" i="10" s="1"/>
  <c r="Q826" i="4"/>
  <c r="T826" i="4" a="1"/>
  <c r="T826" i="4" s="1"/>
  <c r="S826" i="4" a="1"/>
  <c r="S826" i="4" s="1"/>
  <c r="R826" i="4" a="1"/>
  <c r="R826" i="4" s="1"/>
  <c r="U826" i="4" a="1"/>
  <c r="U826" i="4" s="1"/>
  <c r="C827" i="4"/>
  <c r="B827" i="4"/>
  <c r="V827" i="4" s="1" a="1"/>
  <c r="V827" i="4" s="1"/>
  <c r="W827" i="4"/>
  <c r="A828" i="4"/>
  <c r="O828" i="4" s="1" a="1"/>
  <c r="O828" i="4" s="1"/>
  <c r="B842" i="10"/>
  <c r="G840" i="10"/>
  <c r="K840" i="10" s="1"/>
  <c r="L839" i="10"/>
  <c r="X823" i="4"/>
  <c r="AJ824" i="4"/>
  <c r="G841" i="10" s="1"/>
  <c r="H842" i="10"/>
  <c r="Y828" i="4" l="1"/>
  <c r="P828" i="4" a="1"/>
  <c r="P828" i="4" s="1"/>
  <c r="F828" i="4" a="1"/>
  <c r="F828" i="4" s="1"/>
  <c r="AH828" i="4" a="1"/>
  <c r="AH828" i="4" s="1"/>
  <c r="AG828" i="4"/>
  <c r="AI828" i="4"/>
  <c r="AE828" i="4"/>
  <c r="AA828" i="4" a="1"/>
  <c r="AA828" i="4" s="1"/>
  <c r="Z828" i="4" a="1"/>
  <c r="Z828" i="4" s="1"/>
  <c r="AF828" i="4" a="1"/>
  <c r="AF828" i="4" s="1"/>
  <c r="AD828" i="4"/>
  <c r="AC828" i="4"/>
  <c r="AB828" i="4"/>
  <c r="F843" i="10"/>
  <c r="N828" i="4" a="1"/>
  <c r="N828" i="4" s="1"/>
  <c r="G828" i="4"/>
  <c r="E845" i="10" s="1"/>
  <c r="J828" i="4"/>
  <c r="K828" i="4"/>
  <c r="L828" i="4"/>
  <c r="M828" i="4"/>
  <c r="H828" i="4" a="1"/>
  <c r="H828" i="4" s="1"/>
  <c r="I828" i="4" a="1"/>
  <c r="I828" i="4" s="1"/>
  <c r="D844" i="10"/>
  <c r="E827" i="4"/>
  <c r="C844" i="10" s="1"/>
  <c r="Q827" i="4"/>
  <c r="T827" i="4" a="1"/>
  <c r="T827" i="4" s="1"/>
  <c r="S827" i="4" a="1"/>
  <c r="S827" i="4" s="1"/>
  <c r="R827" i="4" a="1"/>
  <c r="R827" i="4" s="1"/>
  <c r="U827" i="4" a="1"/>
  <c r="U827" i="4" s="1"/>
  <c r="C828" i="4"/>
  <c r="B828" i="4"/>
  <c r="V828" i="4" s="1" a="1"/>
  <c r="V828" i="4" s="1"/>
  <c r="W828" i="4"/>
  <c r="A829" i="4"/>
  <c r="O829" i="4" s="1" a="1"/>
  <c r="O829" i="4" s="1"/>
  <c r="K841" i="10"/>
  <c r="B843" i="10"/>
  <c r="L840" i="10"/>
  <c r="X824" i="4"/>
  <c r="AJ825" i="4"/>
  <c r="H843" i="10"/>
  <c r="Y829" i="4" l="1"/>
  <c r="P829" i="4" a="1"/>
  <c r="P829" i="4" s="1"/>
  <c r="F829" i="4" a="1"/>
  <c r="F829" i="4" s="1"/>
  <c r="AG829" i="4"/>
  <c r="AD829" i="4"/>
  <c r="AC829" i="4"/>
  <c r="AB829" i="4"/>
  <c r="AH829" i="4" a="1"/>
  <c r="AH829" i="4" s="1"/>
  <c r="AA829" i="4" a="1"/>
  <c r="AA829" i="4" s="1"/>
  <c r="AI829" i="4"/>
  <c r="AF829" i="4" a="1"/>
  <c r="AF829" i="4" s="1"/>
  <c r="AE829" i="4"/>
  <c r="Z829" i="4" a="1"/>
  <c r="Z829" i="4" s="1"/>
  <c r="F844" i="10"/>
  <c r="N829" i="4" a="1"/>
  <c r="N829" i="4" s="1"/>
  <c r="J829" i="4"/>
  <c r="G829" i="4"/>
  <c r="E846" i="10" s="1"/>
  <c r="K829" i="4"/>
  <c r="L829" i="4"/>
  <c r="M829" i="4"/>
  <c r="H829" i="4" a="1"/>
  <c r="H829" i="4" s="1"/>
  <c r="I829" i="4" a="1"/>
  <c r="I829" i="4" s="1"/>
  <c r="D845" i="10"/>
  <c r="E828" i="4"/>
  <c r="C845" i="10" s="1"/>
  <c r="Q828" i="4"/>
  <c r="T828" i="4" a="1"/>
  <c r="T828" i="4" s="1"/>
  <c r="S828" i="4" a="1"/>
  <c r="S828" i="4" s="1"/>
  <c r="R828" i="4" a="1"/>
  <c r="R828" i="4" s="1"/>
  <c r="U828" i="4" a="1"/>
  <c r="U828" i="4" s="1"/>
  <c r="C829" i="4"/>
  <c r="B829" i="4"/>
  <c r="V829" i="4" s="1" a="1"/>
  <c r="V829" i="4" s="1"/>
  <c r="W829" i="4"/>
  <c r="A830" i="4"/>
  <c r="O830" i="4" s="1" a="1"/>
  <c r="O830" i="4" s="1"/>
  <c r="B844" i="10"/>
  <c r="G842" i="10"/>
  <c r="K842" i="10" s="1"/>
  <c r="L841" i="10"/>
  <c r="X825" i="4"/>
  <c r="AJ826" i="4"/>
  <c r="G843" i="10" s="1"/>
  <c r="H844" i="10"/>
  <c r="Y830" i="4" l="1"/>
  <c r="P830" i="4" a="1"/>
  <c r="P830" i="4" s="1"/>
  <c r="F830" i="4" a="1"/>
  <c r="F830" i="4" s="1"/>
  <c r="AH830" i="4" a="1"/>
  <c r="AH830" i="4" s="1"/>
  <c r="AG830" i="4"/>
  <c r="AC830" i="4"/>
  <c r="AB830" i="4"/>
  <c r="Z830" i="4" a="1"/>
  <c r="Z830" i="4" s="1"/>
  <c r="AI830" i="4"/>
  <c r="AF830" i="4" a="1"/>
  <c r="AF830" i="4" s="1"/>
  <c r="AE830" i="4"/>
  <c r="AD830" i="4"/>
  <c r="AA830" i="4" a="1"/>
  <c r="AA830" i="4" s="1"/>
  <c r="F845" i="10"/>
  <c r="N830" i="4" a="1"/>
  <c r="N830" i="4" s="1"/>
  <c r="G830" i="4"/>
  <c r="E847" i="10" s="1"/>
  <c r="J830" i="4"/>
  <c r="K830" i="4"/>
  <c r="L830" i="4"/>
  <c r="M830" i="4"/>
  <c r="I830" i="4" a="1"/>
  <c r="I830" i="4" s="1"/>
  <c r="H830" i="4" a="1"/>
  <c r="H830" i="4" s="1"/>
  <c r="D846" i="10"/>
  <c r="E829" i="4"/>
  <c r="C846" i="10" s="1"/>
  <c r="Q829" i="4"/>
  <c r="T829" i="4" a="1"/>
  <c r="T829" i="4" s="1"/>
  <c r="S829" i="4" a="1"/>
  <c r="S829" i="4" s="1"/>
  <c r="R829" i="4" a="1"/>
  <c r="R829" i="4" s="1"/>
  <c r="U829" i="4" a="1"/>
  <c r="U829" i="4" s="1"/>
  <c r="C830" i="4"/>
  <c r="B830" i="4"/>
  <c r="V830" i="4" s="1" a="1"/>
  <c r="V830" i="4" s="1"/>
  <c r="W830" i="4"/>
  <c r="A831" i="4"/>
  <c r="O831" i="4" s="1" a="1"/>
  <c r="O831" i="4" s="1"/>
  <c r="K843" i="10"/>
  <c r="B845" i="10"/>
  <c r="L842" i="10"/>
  <c r="X826" i="4"/>
  <c r="AJ827" i="4"/>
  <c r="H845" i="10"/>
  <c r="Y831" i="4" l="1"/>
  <c r="P831" i="4" a="1"/>
  <c r="P831" i="4" s="1"/>
  <c r="F831" i="4" a="1"/>
  <c r="F831" i="4" s="1"/>
  <c r="AH831" i="4" a="1"/>
  <c r="AH831" i="4" s="1"/>
  <c r="AG831" i="4"/>
  <c r="AF831" i="4" a="1"/>
  <c r="AF831" i="4" s="1"/>
  <c r="AE831" i="4"/>
  <c r="AC831" i="4"/>
  <c r="Z831" i="4" a="1"/>
  <c r="Z831" i="4" s="1"/>
  <c r="AA831" i="4" a="1"/>
  <c r="AA831" i="4" s="1"/>
  <c r="AI831" i="4"/>
  <c r="AD831" i="4"/>
  <c r="AB831" i="4"/>
  <c r="F846" i="10"/>
  <c r="N831" i="4" a="1"/>
  <c r="N831" i="4" s="1"/>
  <c r="K831" i="4"/>
  <c r="J831" i="4"/>
  <c r="M831" i="4"/>
  <c r="G831" i="4"/>
  <c r="E848" i="10" s="1"/>
  <c r="L831" i="4"/>
  <c r="I831" i="4" a="1"/>
  <c r="I831" i="4" s="1"/>
  <c r="H831" i="4" a="1"/>
  <c r="H831" i="4" s="1"/>
  <c r="D847" i="10"/>
  <c r="E830" i="4"/>
  <c r="C847" i="10" s="1"/>
  <c r="Q830" i="4"/>
  <c r="T830" i="4" a="1"/>
  <c r="T830" i="4" s="1"/>
  <c r="S830" i="4" a="1"/>
  <c r="S830" i="4" s="1"/>
  <c r="R830" i="4" a="1"/>
  <c r="R830" i="4" s="1"/>
  <c r="U830" i="4" a="1"/>
  <c r="U830" i="4" s="1"/>
  <c r="C831" i="4"/>
  <c r="B831" i="4"/>
  <c r="V831" i="4" s="1" a="1"/>
  <c r="V831" i="4" s="1"/>
  <c r="W831" i="4"/>
  <c r="A832" i="4"/>
  <c r="O832" i="4" s="1" a="1"/>
  <c r="O832" i="4" s="1"/>
  <c r="B846" i="10"/>
  <c r="G844" i="10"/>
  <c r="K844" i="10" s="1"/>
  <c r="L843" i="10"/>
  <c r="X827" i="4"/>
  <c r="AJ828" i="4"/>
  <c r="H846" i="10"/>
  <c r="Y832" i="4" l="1"/>
  <c r="P832" i="4" a="1"/>
  <c r="P832" i="4" s="1"/>
  <c r="F832" i="4" a="1"/>
  <c r="F832" i="4" s="1"/>
  <c r="AH832" i="4" a="1"/>
  <c r="AH832" i="4" s="1"/>
  <c r="AG832" i="4"/>
  <c r="AF832" i="4" a="1"/>
  <c r="AF832" i="4" s="1"/>
  <c r="AB832" i="4"/>
  <c r="AA832" i="4" a="1"/>
  <c r="AA832" i="4" s="1"/>
  <c r="Z832" i="4" a="1"/>
  <c r="Z832" i="4" s="1"/>
  <c r="AI832" i="4"/>
  <c r="AC832" i="4"/>
  <c r="AE832" i="4"/>
  <c r="AD832" i="4"/>
  <c r="F847" i="10"/>
  <c r="D848" i="10"/>
  <c r="N832" i="4" a="1"/>
  <c r="N832" i="4" s="1"/>
  <c r="G832" i="4"/>
  <c r="E849" i="10" s="1"/>
  <c r="J832" i="4"/>
  <c r="M832" i="4"/>
  <c r="L832" i="4"/>
  <c r="H832" i="4" a="1"/>
  <c r="H832" i="4" s="1"/>
  <c r="I832" i="4" a="1"/>
  <c r="I832" i="4" s="1"/>
  <c r="K832" i="4"/>
  <c r="E831" i="4"/>
  <c r="C848" i="10" s="1"/>
  <c r="Q831" i="4"/>
  <c r="T831" i="4" a="1"/>
  <c r="T831" i="4" s="1"/>
  <c r="S831" i="4" a="1"/>
  <c r="S831" i="4" s="1"/>
  <c r="R831" i="4" a="1"/>
  <c r="R831" i="4" s="1"/>
  <c r="U831" i="4" a="1"/>
  <c r="U831" i="4" s="1"/>
  <c r="C832" i="4"/>
  <c r="B832" i="4"/>
  <c r="V832" i="4" s="1" a="1"/>
  <c r="V832" i="4" s="1"/>
  <c r="W832" i="4"/>
  <c r="A833" i="4"/>
  <c r="O833" i="4" s="1" a="1"/>
  <c r="O833" i="4" s="1"/>
  <c r="B847" i="10"/>
  <c r="G845" i="10"/>
  <c r="K845" i="10" s="1"/>
  <c r="L844" i="10"/>
  <c r="X828" i="4"/>
  <c r="AJ829" i="4"/>
  <c r="G846" i="10" s="1"/>
  <c r="H847" i="10"/>
  <c r="Y833" i="4" l="1"/>
  <c r="P833" i="4" a="1"/>
  <c r="P833" i="4" s="1"/>
  <c r="F833" i="4" a="1"/>
  <c r="F833" i="4" s="1"/>
  <c r="AH833" i="4" a="1"/>
  <c r="AH833" i="4" s="1"/>
  <c r="AG833" i="4"/>
  <c r="AA833" i="4" a="1"/>
  <c r="AA833" i="4" s="1"/>
  <c r="Z833" i="4" a="1"/>
  <c r="Z833" i="4" s="1"/>
  <c r="AF833" i="4" a="1"/>
  <c r="AF833" i="4" s="1"/>
  <c r="AE833" i="4"/>
  <c r="AD833" i="4"/>
  <c r="AC833" i="4"/>
  <c r="AI833" i="4"/>
  <c r="AB833" i="4"/>
  <c r="F848" i="10"/>
  <c r="N833" i="4" a="1"/>
  <c r="N833" i="4" s="1"/>
  <c r="G833" i="4"/>
  <c r="E850" i="10" s="1"/>
  <c r="J833" i="4"/>
  <c r="K833" i="4"/>
  <c r="M833" i="4"/>
  <c r="L833" i="4"/>
  <c r="H833" i="4" a="1"/>
  <c r="H833" i="4" s="1"/>
  <c r="I833" i="4" a="1"/>
  <c r="I833" i="4" s="1"/>
  <c r="D849" i="10"/>
  <c r="E832" i="4"/>
  <c r="C849" i="10" s="1"/>
  <c r="Q832" i="4"/>
  <c r="T832" i="4" a="1"/>
  <c r="T832" i="4" s="1"/>
  <c r="S832" i="4" a="1"/>
  <c r="S832" i="4" s="1"/>
  <c r="R832" i="4" a="1"/>
  <c r="R832" i="4" s="1"/>
  <c r="U832" i="4" a="1"/>
  <c r="U832" i="4" s="1"/>
  <c r="C833" i="4"/>
  <c r="B833" i="4"/>
  <c r="V833" i="4" s="1" a="1"/>
  <c r="V833" i="4" s="1"/>
  <c r="W833" i="4"/>
  <c r="A834" i="4"/>
  <c r="O834" i="4" s="1" a="1"/>
  <c r="O834" i="4" s="1"/>
  <c r="K846" i="10"/>
  <c r="B848" i="10"/>
  <c r="L845" i="10"/>
  <c r="X829" i="4"/>
  <c r="AJ830" i="4"/>
  <c r="H848" i="10"/>
  <c r="Y834" i="4" l="1"/>
  <c r="P834" i="4" a="1"/>
  <c r="P834" i="4" s="1"/>
  <c r="F834" i="4" a="1"/>
  <c r="F834" i="4" s="1"/>
  <c r="AH834" i="4" a="1"/>
  <c r="AH834" i="4" s="1"/>
  <c r="AG834" i="4"/>
  <c r="AE834" i="4"/>
  <c r="AD834" i="4"/>
  <c r="AB834" i="4"/>
  <c r="AI834" i="4"/>
  <c r="AA834" i="4" a="1"/>
  <c r="AA834" i="4" s="1"/>
  <c r="Z834" i="4" a="1"/>
  <c r="Z834" i="4" s="1"/>
  <c r="AF834" i="4" a="1"/>
  <c r="AF834" i="4" s="1"/>
  <c r="AC834" i="4"/>
  <c r="F849" i="10"/>
  <c r="N834" i="4" a="1"/>
  <c r="N834" i="4" s="1"/>
  <c r="G834" i="4"/>
  <c r="E851" i="10" s="1"/>
  <c r="J834" i="4"/>
  <c r="L834" i="4"/>
  <c r="K834" i="4"/>
  <c r="M834" i="4"/>
  <c r="H834" i="4" a="1"/>
  <c r="H834" i="4" s="1"/>
  <c r="I834" i="4" a="1"/>
  <c r="I834" i="4" s="1"/>
  <c r="D850" i="10"/>
  <c r="E833" i="4"/>
  <c r="C850" i="10" s="1"/>
  <c r="Q833" i="4"/>
  <c r="T833" i="4" a="1"/>
  <c r="T833" i="4" s="1"/>
  <c r="R833" i="4" a="1"/>
  <c r="R833" i="4" s="1"/>
  <c r="S833" i="4" a="1"/>
  <c r="S833" i="4" s="1"/>
  <c r="U833" i="4" a="1"/>
  <c r="U833" i="4" s="1"/>
  <c r="C834" i="4"/>
  <c r="B834" i="4"/>
  <c r="V834" i="4" s="1" a="1"/>
  <c r="V834" i="4" s="1"/>
  <c r="W834" i="4"/>
  <c r="A835" i="4"/>
  <c r="O835" i="4" s="1" a="1"/>
  <c r="O835" i="4" s="1"/>
  <c r="B849" i="10"/>
  <c r="G847" i="10"/>
  <c r="K847" i="10" s="1"/>
  <c r="L846" i="10"/>
  <c r="X830" i="4"/>
  <c r="AJ831" i="4"/>
  <c r="G848" i="10" s="1"/>
  <c r="H849" i="10"/>
  <c r="Y835" i="4" l="1"/>
  <c r="P835" i="4" a="1"/>
  <c r="P835" i="4" s="1"/>
  <c r="F835" i="4" a="1"/>
  <c r="F835" i="4" s="1"/>
  <c r="AG835" i="4"/>
  <c r="AH835" i="4" a="1"/>
  <c r="AH835" i="4" s="1"/>
  <c r="AI835" i="4"/>
  <c r="AE835" i="4"/>
  <c r="AA835" i="4" a="1"/>
  <c r="AA835" i="4" s="1"/>
  <c r="Z835" i="4" a="1"/>
  <c r="Z835" i="4" s="1"/>
  <c r="AD835" i="4"/>
  <c r="AC835" i="4"/>
  <c r="AB835" i="4"/>
  <c r="AF835" i="4" a="1"/>
  <c r="AF835" i="4" s="1"/>
  <c r="F850" i="10"/>
  <c r="N835" i="4" a="1"/>
  <c r="N835" i="4" s="1"/>
  <c r="G835" i="4"/>
  <c r="E852" i="10" s="1"/>
  <c r="J835" i="4"/>
  <c r="K835" i="4"/>
  <c r="M835" i="4"/>
  <c r="L835" i="4"/>
  <c r="I835" i="4" a="1"/>
  <c r="I835" i="4" s="1"/>
  <c r="H835" i="4" a="1"/>
  <c r="H835" i="4" s="1"/>
  <c r="D851" i="10"/>
  <c r="E834" i="4"/>
  <c r="C851" i="10" s="1"/>
  <c r="Q834" i="4"/>
  <c r="T834" i="4" a="1"/>
  <c r="T834" i="4" s="1"/>
  <c r="S834" i="4" a="1"/>
  <c r="S834" i="4" s="1"/>
  <c r="R834" i="4" a="1"/>
  <c r="R834" i="4" s="1"/>
  <c r="U834" i="4" a="1"/>
  <c r="U834" i="4" s="1"/>
  <c r="C835" i="4"/>
  <c r="B835" i="4"/>
  <c r="V835" i="4" s="1" a="1"/>
  <c r="V835" i="4" s="1"/>
  <c r="W835" i="4"/>
  <c r="A836" i="4"/>
  <c r="O836" i="4" s="1" a="1"/>
  <c r="O836" i="4" s="1"/>
  <c r="K848" i="10"/>
  <c r="B850" i="10"/>
  <c r="L847" i="10"/>
  <c r="X831" i="4"/>
  <c r="AJ832" i="4"/>
  <c r="H850" i="10"/>
  <c r="B851" i="10"/>
  <c r="Y836" i="4" l="1"/>
  <c r="P836" i="4" a="1"/>
  <c r="P836" i="4" s="1"/>
  <c r="F836" i="4" a="1"/>
  <c r="F836" i="4" s="1"/>
  <c r="AH836" i="4" a="1"/>
  <c r="AH836" i="4" s="1"/>
  <c r="AG836" i="4"/>
  <c r="Z836" i="4" a="1"/>
  <c r="Z836" i="4" s="1"/>
  <c r="AE836" i="4"/>
  <c r="AD836" i="4"/>
  <c r="AC836" i="4"/>
  <c r="AB836" i="4"/>
  <c r="AI836" i="4"/>
  <c r="AF836" i="4" a="1"/>
  <c r="AF836" i="4" s="1"/>
  <c r="AA836" i="4" a="1"/>
  <c r="AA836" i="4" s="1"/>
  <c r="F851" i="10"/>
  <c r="N836" i="4" a="1"/>
  <c r="N836" i="4" s="1"/>
  <c r="G836" i="4"/>
  <c r="E853" i="10" s="1"/>
  <c r="K836" i="4"/>
  <c r="M836" i="4"/>
  <c r="L836" i="4"/>
  <c r="J836" i="4"/>
  <c r="H836" i="4" a="1"/>
  <c r="H836" i="4" s="1"/>
  <c r="I836" i="4" a="1"/>
  <c r="I836" i="4" s="1"/>
  <c r="D852" i="10"/>
  <c r="E835" i="4"/>
  <c r="C852" i="10" s="1"/>
  <c r="Q835" i="4"/>
  <c r="S835" i="4" a="1"/>
  <c r="S835" i="4" s="1"/>
  <c r="T835" i="4" a="1"/>
  <c r="T835" i="4" s="1"/>
  <c r="R835" i="4" a="1"/>
  <c r="R835" i="4" s="1"/>
  <c r="U835" i="4" a="1"/>
  <c r="U835" i="4" s="1"/>
  <c r="C836" i="4"/>
  <c r="B836" i="4"/>
  <c r="V836" i="4" s="1" a="1"/>
  <c r="V836" i="4" s="1"/>
  <c r="W836" i="4"/>
  <c r="A837" i="4"/>
  <c r="O837" i="4" s="1" a="1"/>
  <c r="O837" i="4" s="1"/>
  <c r="G849" i="10"/>
  <c r="K849" i="10" s="1"/>
  <c r="L848" i="10"/>
  <c r="X832" i="4"/>
  <c r="AJ833" i="4"/>
  <c r="G850" i="10" s="1"/>
  <c r="H851" i="10"/>
  <c r="Y837" i="4" l="1"/>
  <c r="P837" i="4" a="1"/>
  <c r="P837" i="4" s="1"/>
  <c r="F837" i="4" a="1"/>
  <c r="F837" i="4" s="1"/>
  <c r="AH837" i="4" a="1"/>
  <c r="AH837" i="4" s="1"/>
  <c r="AG837" i="4"/>
  <c r="AB837" i="4"/>
  <c r="AI837" i="4"/>
  <c r="AF837" i="4" a="1"/>
  <c r="AF837" i="4" s="1"/>
  <c r="AE837" i="4"/>
  <c r="AD837" i="4"/>
  <c r="AC837" i="4"/>
  <c r="AA837" i="4" a="1"/>
  <c r="AA837" i="4" s="1"/>
  <c r="Z837" i="4" a="1"/>
  <c r="Z837" i="4" s="1"/>
  <c r="F852" i="10"/>
  <c r="N837" i="4" a="1"/>
  <c r="N837" i="4" s="1"/>
  <c r="G837" i="4"/>
  <c r="E854" i="10" s="1"/>
  <c r="J837" i="4"/>
  <c r="K837" i="4"/>
  <c r="M837" i="4"/>
  <c r="L837" i="4"/>
  <c r="H837" i="4" a="1"/>
  <c r="H837" i="4" s="1"/>
  <c r="I837" i="4" a="1"/>
  <c r="I837" i="4" s="1"/>
  <c r="D853" i="10"/>
  <c r="E836" i="4"/>
  <c r="C853" i="10" s="1"/>
  <c r="Q836" i="4"/>
  <c r="T836" i="4" a="1"/>
  <c r="T836" i="4" s="1"/>
  <c r="R836" i="4" a="1"/>
  <c r="R836" i="4" s="1"/>
  <c r="S836" i="4" a="1"/>
  <c r="S836" i="4" s="1"/>
  <c r="U836" i="4" a="1"/>
  <c r="U836" i="4" s="1"/>
  <c r="C837" i="4"/>
  <c r="B837" i="4"/>
  <c r="V837" i="4" s="1" a="1"/>
  <c r="V837" i="4" s="1"/>
  <c r="W837" i="4"/>
  <c r="A838" i="4"/>
  <c r="O838" i="4" s="1" a="1"/>
  <c r="O838" i="4" s="1"/>
  <c r="K850" i="10"/>
  <c r="B852" i="10"/>
  <c r="L849" i="10"/>
  <c r="X833" i="4"/>
  <c r="AJ834" i="4"/>
  <c r="H852" i="10"/>
  <c r="Y838" i="4" l="1"/>
  <c r="P838" i="4" a="1"/>
  <c r="P838" i="4" s="1"/>
  <c r="F838" i="4" a="1"/>
  <c r="F838" i="4" s="1"/>
  <c r="AH838" i="4" a="1"/>
  <c r="AH838" i="4" s="1"/>
  <c r="AG838" i="4"/>
  <c r="AD838" i="4"/>
  <c r="AC838" i="4"/>
  <c r="AI838" i="4"/>
  <c r="AF838" i="4" a="1"/>
  <c r="AF838" i="4" s="1"/>
  <c r="AE838" i="4"/>
  <c r="AB838" i="4"/>
  <c r="AA838" i="4" a="1"/>
  <c r="AA838" i="4" s="1"/>
  <c r="Z838" i="4" a="1"/>
  <c r="Z838" i="4" s="1"/>
  <c r="F853" i="10"/>
  <c r="N838" i="4" a="1"/>
  <c r="N838" i="4" s="1"/>
  <c r="G838" i="4"/>
  <c r="E855" i="10" s="1"/>
  <c r="J838" i="4"/>
  <c r="K838" i="4"/>
  <c r="L838" i="4"/>
  <c r="M838" i="4"/>
  <c r="I838" i="4" a="1"/>
  <c r="I838" i="4" s="1"/>
  <c r="H838" i="4" a="1"/>
  <c r="H838" i="4" s="1"/>
  <c r="D854" i="10"/>
  <c r="E837" i="4"/>
  <c r="C854" i="10" s="1"/>
  <c r="Q837" i="4"/>
  <c r="T837" i="4" a="1"/>
  <c r="T837" i="4" s="1"/>
  <c r="R837" i="4" a="1"/>
  <c r="R837" i="4" s="1"/>
  <c r="S837" i="4" a="1"/>
  <c r="S837" i="4" s="1"/>
  <c r="U837" i="4" a="1"/>
  <c r="U837" i="4" s="1"/>
  <c r="C838" i="4"/>
  <c r="B838" i="4"/>
  <c r="V838" i="4" s="1" a="1"/>
  <c r="V838" i="4" s="1"/>
  <c r="W838" i="4"/>
  <c r="A839" i="4"/>
  <c r="O839" i="4" s="1" a="1"/>
  <c r="O839" i="4" s="1"/>
  <c r="B853" i="10"/>
  <c r="G851" i="10"/>
  <c r="K851" i="10" s="1"/>
  <c r="L850" i="10"/>
  <c r="X834" i="4"/>
  <c r="AJ835" i="4"/>
  <c r="H853" i="10"/>
  <c r="Y839" i="4" l="1"/>
  <c r="P839" i="4" a="1"/>
  <c r="P839" i="4" s="1"/>
  <c r="F839" i="4" a="1"/>
  <c r="F839" i="4" s="1"/>
  <c r="AH839" i="4" a="1"/>
  <c r="AH839" i="4" s="1"/>
  <c r="AG839" i="4"/>
  <c r="AI839" i="4"/>
  <c r="AE839" i="4"/>
  <c r="AA839" i="4" a="1"/>
  <c r="AA839" i="4" s="1"/>
  <c r="Z839" i="4" a="1"/>
  <c r="Z839" i="4" s="1"/>
  <c r="AF839" i="4" a="1"/>
  <c r="AF839" i="4" s="1"/>
  <c r="AD839" i="4"/>
  <c r="AC839" i="4"/>
  <c r="AB839" i="4"/>
  <c r="F854" i="10"/>
  <c r="N839" i="4" a="1"/>
  <c r="N839" i="4" s="1"/>
  <c r="G839" i="4"/>
  <c r="E856" i="10" s="1"/>
  <c r="J839" i="4"/>
  <c r="K839" i="4"/>
  <c r="M839" i="4"/>
  <c r="L839" i="4"/>
  <c r="I839" i="4" a="1"/>
  <c r="I839" i="4" s="1"/>
  <c r="H839" i="4" a="1"/>
  <c r="H839" i="4" s="1"/>
  <c r="D855" i="10"/>
  <c r="E838" i="4"/>
  <c r="C855" i="10" s="1"/>
  <c r="Q838" i="4"/>
  <c r="T838" i="4" a="1"/>
  <c r="T838" i="4" s="1"/>
  <c r="S838" i="4" a="1"/>
  <c r="S838" i="4" s="1"/>
  <c r="R838" i="4" a="1"/>
  <c r="R838" i="4" s="1"/>
  <c r="U838" i="4" a="1"/>
  <c r="U838" i="4" s="1"/>
  <c r="C839" i="4"/>
  <c r="B839" i="4"/>
  <c r="V839" i="4" s="1" a="1"/>
  <c r="V839" i="4" s="1"/>
  <c r="W839" i="4"/>
  <c r="A840" i="4"/>
  <c r="O840" i="4" s="1" a="1"/>
  <c r="O840" i="4" s="1"/>
  <c r="B854" i="10"/>
  <c r="G852" i="10"/>
  <c r="K852" i="10" s="1"/>
  <c r="L851" i="10"/>
  <c r="X835" i="4"/>
  <c r="AJ836" i="4"/>
  <c r="G853" i="10" s="1"/>
  <c r="H854" i="10"/>
  <c r="Y840" i="4" l="1"/>
  <c r="P840" i="4" a="1"/>
  <c r="P840" i="4" s="1"/>
  <c r="F840" i="4" a="1"/>
  <c r="F840" i="4" s="1"/>
  <c r="AH840" i="4" a="1"/>
  <c r="AH840" i="4" s="1"/>
  <c r="AG840" i="4"/>
  <c r="Z840" i="4" a="1"/>
  <c r="Z840" i="4" s="1"/>
  <c r="AE840" i="4"/>
  <c r="AD840" i="4"/>
  <c r="AC840" i="4"/>
  <c r="AB840" i="4"/>
  <c r="AF840" i="4" a="1"/>
  <c r="AF840" i="4" s="1"/>
  <c r="AA840" i="4" a="1"/>
  <c r="AA840" i="4" s="1"/>
  <c r="AI840" i="4"/>
  <c r="F855" i="10"/>
  <c r="N840" i="4" a="1"/>
  <c r="N840" i="4" s="1"/>
  <c r="G840" i="4"/>
  <c r="E857" i="10" s="1"/>
  <c r="J840" i="4"/>
  <c r="L840" i="4"/>
  <c r="K840" i="4"/>
  <c r="M840" i="4"/>
  <c r="H840" i="4" a="1"/>
  <c r="H840" i="4" s="1"/>
  <c r="I840" i="4" a="1"/>
  <c r="I840" i="4" s="1"/>
  <c r="D856" i="10"/>
  <c r="E839" i="4"/>
  <c r="C856" i="10" s="1"/>
  <c r="Q839" i="4"/>
  <c r="T839" i="4" a="1"/>
  <c r="T839" i="4" s="1"/>
  <c r="S839" i="4" a="1"/>
  <c r="S839" i="4" s="1"/>
  <c r="R839" i="4" a="1"/>
  <c r="R839" i="4" s="1"/>
  <c r="U839" i="4" a="1"/>
  <c r="U839" i="4" s="1"/>
  <c r="C840" i="4"/>
  <c r="B840" i="4"/>
  <c r="V840" i="4" s="1" a="1"/>
  <c r="V840" i="4" s="1"/>
  <c r="W840" i="4"/>
  <c r="A841" i="4"/>
  <c r="O841" i="4" s="1" a="1"/>
  <c r="O841" i="4" s="1"/>
  <c r="K853" i="10"/>
  <c r="B855" i="10"/>
  <c r="L852" i="10"/>
  <c r="X836" i="4"/>
  <c r="AJ837" i="4"/>
  <c r="H855" i="10"/>
  <c r="Y841" i="4" l="1"/>
  <c r="P841" i="4" a="1"/>
  <c r="P841" i="4" s="1"/>
  <c r="F841" i="4" a="1"/>
  <c r="F841" i="4" s="1"/>
  <c r="AG841" i="4"/>
  <c r="AH841" i="4" a="1"/>
  <c r="AH841" i="4" s="1"/>
  <c r="AC841" i="4"/>
  <c r="AB841" i="4"/>
  <c r="Z841" i="4" a="1"/>
  <c r="Z841" i="4" s="1"/>
  <c r="AI841" i="4"/>
  <c r="AF841" i="4" a="1"/>
  <c r="AF841" i="4" s="1"/>
  <c r="AE841" i="4"/>
  <c r="AD841" i="4"/>
  <c r="AA841" i="4" a="1"/>
  <c r="AA841" i="4" s="1"/>
  <c r="F856" i="10"/>
  <c r="N841" i="4" a="1"/>
  <c r="N841" i="4" s="1"/>
  <c r="G841" i="4"/>
  <c r="E858" i="10" s="1"/>
  <c r="J841" i="4"/>
  <c r="K841" i="4"/>
  <c r="L841" i="4"/>
  <c r="M841" i="4"/>
  <c r="H841" i="4" a="1"/>
  <c r="H841" i="4" s="1"/>
  <c r="I841" i="4" a="1"/>
  <c r="I841" i="4" s="1"/>
  <c r="D857" i="10"/>
  <c r="E840" i="4"/>
  <c r="C857" i="10" s="1"/>
  <c r="Q840" i="4"/>
  <c r="T840" i="4" a="1"/>
  <c r="T840" i="4" s="1"/>
  <c r="S840" i="4" a="1"/>
  <c r="S840" i="4" s="1"/>
  <c r="R840" i="4" a="1"/>
  <c r="R840" i="4" s="1"/>
  <c r="U840" i="4" a="1"/>
  <c r="U840" i="4" s="1"/>
  <c r="C841" i="4"/>
  <c r="B841" i="4"/>
  <c r="V841" i="4" s="1" a="1"/>
  <c r="V841" i="4" s="1"/>
  <c r="W841" i="4"/>
  <c r="A842" i="4"/>
  <c r="O842" i="4" s="1" a="1"/>
  <c r="O842" i="4" s="1"/>
  <c r="B856" i="10"/>
  <c r="G854" i="10"/>
  <c r="K854" i="10" s="1"/>
  <c r="L853" i="10"/>
  <c r="X837" i="4"/>
  <c r="AJ838" i="4"/>
  <c r="G855" i="10" s="1"/>
  <c r="H856" i="10"/>
  <c r="Y842" i="4" l="1"/>
  <c r="P842" i="4" a="1"/>
  <c r="P842" i="4" s="1"/>
  <c r="F842" i="4" a="1"/>
  <c r="F842" i="4" s="1"/>
  <c r="AH842" i="4" a="1"/>
  <c r="AH842" i="4" s="1"/>
  <c r="AG842" i="4"/>
  <c r="AF842" i="4" a="1"/>
  <c r="AF842" i="4" s="1"/>
  <c r="AE842" i="4"/>
  <c r="AC842" i="4"/>
  <c r="Z842" i="4" a="1"/>
  <c r="Z842" i="4" s="1"/>
  <c r="AI842" i="4"/>
  <c r="AA842" i="4" a="1"/>
  <c r="AA842" i="4" s="1"/>
  <c r="AD842" i="4"/>
  <c r="AB842" i="4"/>
  <c r="F857" i="10"/>
  <c r="N842" i="4" a="1"/>
  <c r="N842" i="4" s="1"/>
  <c r="G842" i="4"/>
  <c r="E859" i="10" s="1"/>
  <c r="J842" i="4"/>
  <c r="K842" i="4"/>
  <c r="L842" i="4"/>
  <c r="M842" i="4"/>
  <c r="H842" i="4" a="1"/>
  <c r="H842" i="4" s="1"/>
  <c r="I842" i="4" a="1"/>
  <c r="I842" i="4" s="1"/>
  <c r="D858" i="10"/>
  <c r="E841" i="4"/>
  <c r="C858" i="10" s="1"/>
  <c r="Q841" i="4"/>
  <c r="T841" i="4" a="1"/>
  <c r="T841" i="4" s="1"/>
  <c r="S841" i="4" a="1"/>
  <c r="S841" i="4" s="1"/>
  <c r="R841" i="4" a="1"/>
  <c r="R841" i="4" s="1"/>
  <c r="U841" i="4" a="1"/>
  <c r="U841" i="4" s="1"/>
  <c r="C842" i="4"/>
  <c r="B842" i="4"/>
  <c r="V842" i="4" s="1" a="1"/>
  <c r="V842" i="4" s="1"/>
  <c r="W842" i="4"/>
  <c r="A843" i="4"/>
  <c r="O843" i="4" s="1" a="1"/>
  <c r="O843" i="4" s="1"/>
  <c r="K855" i="10"/>
  <c r="B857" i="10"/>
  <c r="L854" i="10"/>
  <c r="X838" i="4"/>
  <c r="AJ839" i="4"/>
  <c r="H857" i="10"/>
  <c r="Y843" i="4" l="1"/>
  <c r="P843" i="4" a="1"/>
  <c r="P843" i="4" s="1"/>
  <c r="F843" i="4" a="1"/>
  <c r="F843" i="4" s="1"/>
  <c r="AH843" i="4" a="1"/>
  <c r="AH843" i="4" s="1"/>
  <c r="AG843" i="4"/>
  <c r="AI843" i="4"/>
  <c r="AE843" i="4"/>
  <c r="AA843" i="4" a="1"/>
  <c r="AA843" i="4" s="1"/>
  <c r="Z843" i="4" a="1"/>
  <c r="Z843" i="4" s="1"/>
  <c r="AF843" i="4" a="1"/>
  <c r="AF843" i="4" s="1"/>
  <c r="AD843" i="4"/>
  <c r="AC843" i="4"/>
  <c r="AB843" i="4"/>
  <c r="F858" i="10"/>
  <c r="N843" i="4" a="1"/>
  <c r="N843" i="4" s="1"/>
  <c r="G843" i="4"/>
  <c r="E860" i="10" s="1"/>
  <c r="J843" i="4"/>
  <c r="K843" i="4"/>
  <c r="M843" i="4"/>
  <c r="L843" i="4"/>
  <c r="H843" i="4" a="1"/>
  <c r="H843" i="4" s="1"/>
  <c r="I843" i="4" a="1"/>
  <c r="I843" i="4" s="1"/>
  <c r="D859" i="10"/>
  <c r="E842" i="4"/>
  <c r="C859" i="10" s="1"/>
  <c r="Q842" i="4"/>
  <c r="T842" i="4" a="1"/>
  <c r="T842" i="4" s="1"/>
  <c r="S842" i="4" a="1"/>
  <c r="S842" i="4" s="1"/>
  <c r="R842" i="4" a="1"/>
  <c r="R842" i="4" s="1"/>
  <c r="U842" i="4" a="1"/>
  <c r="U842" i="4" s="1"/>
  <c r="C843" i="4"/>
  <c r="B843" i="4"/>
  <c r="V843" i="4" s="1" a="1"/>
  <c r="V843" i="4" s="1"/>
  <c r="W843" i="4"/>
  <c r="A844" i="4"/>
  <c r="O844" i="4" s="1" a="1"/>
  <c r="O844" i="4" s="1"/>
  <c r="B858" i="10"/>
  <c r="G856" i="10"/>
  <c r="K856" i="10" s="1"/>
  <c r="L855" i="10"/>
  <c r="X839" i="4"/>
  <c r="AJ840" i="4"/>
  <c r="G857" i="10" s="1"/>
  <c r="H858" i="10"/>
  <c r="Y844" i="4" l="1"/>
  <c r="P844" i="4" a="1"/>
  <c r="P844" i="4" s="1"/>
  <c r="F844" i="4" a="1"/>
  <c r="F844" i="4" s="1"/>
  <c r="AH844" i="4" a="1"/>
  <c r="AH844" i="4" s="1"/>
  <c r="AG844" i="4"/>
  <c r="Z844" i="4" a="1"/>
  <c r="Z844" i="4" s="1"/>
  <c r="AI844" i="4"/>
  <c r="AC844" i="4"/>
  <c r="AB844" i="4"/>
  <c r="AA844" i="4" a="1"/>
  <c r="AA844" i="4" s="1"/>
  <c r="AF844" i="4" a="1"/>
  <c r="AF844" i="4" s="1"/>
  <c r="AE844" i="4"/>
  <c r="AD844" i="4"/>
  <c r="F859" i="10"/>
  <c r="N844" i="4" a="1"/>
  <c r="N844" i="4" s="1"/>
  <c r="G844" i="4"/>
  <c r="E861" i="10" s="1"/>
  <c r="J844" i="4"/>
  <c r="K844" i="4"/>
  <c r="M844" i="4"/>
  <c r="L844" i="4"/>
  <c r="I844" i="4" a="1"/>
  <c r="I844" i="4" s="1"/>
  <c r="H844" i="4" a="1"/>
  <c r="H844" i="4" s="1"/>
  <c r="D860" i="10"/>
  <c r="E843" i="4"/>
  <c r="C860" i="10" s="1"/>
  <c r="Q843" i="4"/>
  <c r="T843" i="4" a="1"/>
  <c r="T843" i="4" s="1"/>
  <c r="S843" i="4" a="1"/>
  <c r="S843" i="4" s="1"/>
  <c r="R843" i="4" a="1"/>
  <c r="R843" i="4" s="1"/>
  <c r="U843" i="4" a="1"/>
  <c r="U843" i="4" s="1"/>
  <c r="C844" i="4"/>
  <c r="B844" i="4"/>
  <c r="V844" i="4" s="1" a="1"/>
  <c r="V844" i="4" s="1"/>
  <c r="W844" i="4"/>
  <c r="A845" i="4"/>
  <c r="O845" i="4" s="1" a="1"/>
  <c r="O845" i="4" s="1"/>
  <c r="K857" i="10"/>
  <c r="B859" i="10"/>
  <c r="L856" i="10"/>
  <c r="X840" i="4"/>
  <c r="AJ841" i="4"/>
  <c r="H859" i="10"/>
  <c r="Y845" i="4" l="1"/>
  <c r="P845" i="4" a="1"/>
  <c r="P845" i="4" s="1"/>
  <c r="F845" i="4" a="1"/>
  <c r="F845" i="4" s="1"/>
  <c r="AH845" i="4" a="1"/>
  <c r="AH845" i="4" s="1"/>
  <c r="AG845" i="4"/>
  <c r="AA845" i="4" a="1"/>
  <c r="AA845" i="4" s="1"/>
  <c r="AF845" i="4" a="1"/>
  <c r="AF845" i="4" s="1"/>
  <c r="AE845" i="4"/>
  <c r="AD845" i="4"/>
  <c r="AC845" i="4"/>
  <c r="Z845" i="4" a="1"/>
  <c r="Z845" i="4" s="1"/>
  <c r="AI845" i="4"/>
  <c r="AB845" i="4"/>
  <c r="F860" i="10"/>
  <c r="N845" i="4" a="1"/>
  <c r="N845" i="4" s="1"/>
  <c r="G845" i="4"/>
  <c r="E862" i="10" s="1"/>
  <c r="J845" i="4"/>
  <c r="K845" i="4"/>
  <c r="M845" i="4"/>
  <c r="L845" i="4"/>
  <c r="I845" i="4" a="1"/>
  <c r="I845" i="4" s="1"/>
  <c r="H845" i="4" a="1"/>
  <c r="H845" i="4" s="1"/>
  <c r="D861" i="10"/>
  <c r="E844" i="4"/>
  <c r="C861" i="10" s="1"/>
  <c r="Q844" i="4"/>
  <c r="T844" i="4" a="1"/>
  <c r="T844" i="4" s="1"/>
  <c r="S844" i="4" a="1"/>
  <c r="S844" i="4" s="1"/>
  <c r="R844" i="4" a="1"/>
  <c r="R844" i="4" s="1"/>
  <c r="U844" i="4" a="1"/>
  <c r="U844" i="4" s="1"/>
  <c r="C845" i="4"/>
  <c r="B845" i="4"/>
  <c r="V845" i="4" s="1" a="1"/>
  <c r="V845" i="4" s="1"/>
  <c r="W845" i="4"/>
  <c r="A846" i="4"/>
  <c r="O846" i="4" s="1" a="1"/>
  <c r="O846" i="4" s="1"/>
  <c r="B860" i="10"/>
  <c r="G858" i="10"/>
  <c r="K858" i="10" s="1"/>
  <c r="L857" i="10"/>
  <c r="X841" i="4"/>
  <c r="AJ842" i="4"/>
  <c r="H860" i="10"/>
  <c r="Y846" i="4" l="1"/>
  <c r="P846" i="4" a="1"/>
  <c r="P846" i="4" s="1"/>
  <c r="F846" i="4" a="1"/>
  <c r="F846" i="4" s="1"/>
  <c r="AH846" i="4" a="1"/>
  <c r="AH846" i="4" s="1"/>
  <c r="AG846" i="4"/>
  <c r="AE846" i="4"/>
  <c r="AD846" i="4"/>
  <c r="AB846" i="4"/>
  <c r="AI846" i="4"/>
  <c r="AF846" i="4" a="1"/>
  <c r="AF846" i="4" s="1"/>
  <c r="AC846" i="4"/>
  <c r="AA846" i="4" a="1"/>
  <c r="AA846" i="4" s="1"/>
  <c r="Z846" i="4" a="1"/>
  <c r="Z846" i="4" s="1"/>
  <c r="F861" i="10"/>
  <c r="N846" i="4" a="1"/>
  <c r="N846" i="4" s="1"/>
  <c r="G846" i="4"/>
  <c r="E863" i="10" s="1"/>
  <c r="J846" i="4"/>
  <c r="K846" i="4"/>
  <c r="L846" i="4"/>
  <c r="H846" i="4" a="1"/>
  <c r="H846" i="4" s="1"/>
  <c r="M846" i="4"/>
  <c r="I846" i="4" a="1"/>
  <c r="I846" i="4" s="1"/>
  <c r="D862" i="10"/>
  <c r="E845" i="4"/>
  <c r="C862" i="10" s="1"/>
  <c r="Q845" i="4"/>
  <c r="S845" i="4" a="1"/>
  <c r="S845" i="4" s="1"/>
  <c r="T845" i="4" a="1"/>
  <c r="T845" i="4" s="1"/>
  <c r="R845" i="4" a="1"/>
  <c r="R845" i="4" s="1"/>
  <c r="U845" i="4" a="1"/>
  <c r="U845" i="4" s="1"/>
  <c r="C846" i="4"/>
  <c r="B846" i="4"/>
  <c r="V846" i="4" s="1" a="1"/>
  <c r="V846" i="4" s="1"/>
  <c r="W846" i="4"/>
  <c r="A847" i="4"/>
  <c r="O847" i="4" s="1" a="1"/>
  <c r="O847" i="4" s="1"/>
  <c r="B861" i="10"/>
  <c r="G859" i="10"/>
  <c r="K859" i="10" s="1"/>
  <c r="L858" i="10"/>
  <c r="X842" i="4"/>
  <c r="AJ843" i="4"/>
  <c r="G860" i="10" s="1"/>
  <c r="H861" i="10"/>
  <c r="Y847" i="4" l="1"/>
  <c r="P847" i="4" a="1"/>
  <c r="P847" i="4" s="1"/>
  <c r="F847" i="4" a="1"/>
  <c r="F847" i="4" s="1"/>
  <c r="AG847" i="4"/>
  <c r="AH847" i="4" a="1"/>
  <c r="AH847" i="4" s="1"/>
  <c r="AI847" i="4"/>
  <c r="AE847" i="4"/>
  <c r="AA847" i="4" a="1"/>
  <c r="AA847" i="4" s="1"/>
  <c r="Z847" i="4" a="1"/>
  <c r="Z847" i="4" s="1"/>
  <c r="AB847" i="4"/>
  <c r="AF847" i="4" a="1"/>
  <c r="AF847" i="4" s="1"/>
  <c r="AC847" i="4"/>
  <c r="AD847" i="4"/>
  <c r="F862" i="10"/>
  <c r="N847" i="4" a="1"/>
  <c r="N847" i="4" s="1"/>
  <c r="G847" i="4"/>
  <c r="E864" i="10" s="1"/>
  <c r="J847" i="4"/>
  <c r="L847" i="4"/>
  <c r="M847" i="4"/>
  <c r="K847" i="4"/>
  <c r="I847" i="4" a="1"/>
  <c r="I847" i="4" s="1"/>
  <c r="H847" i="4" a="1"/>
  <c r="H847" i="4" s="1"/>
  <c r="D863" i="10"/>
  <c r="E846" i="4"/>
  <c r="C863" i="10" s="1"/>
  <c r="Q846" i="4"/>
  <c r="T846" i="4" a="1"/>
  <c r="T846" i="4" s="1"/>
  <c r="S846" i="4" a="1"/>
  <c r="S846" i="4" s="1"/>
  <c r="R846" i="4" a="1"/>
  <c r="R846" i="4" s="1"/>
  <c r="U846" i="4" a="1"/>
  <c r="U846" i="4" s="1"/>
  <c r="C847" i="4"/>
  <c r="B847" i="4"/>
  <c r="V847" i="4" s="1" a="1"/>
  <c r="V847" i="4" s="1"/>
  <c r="W847" i="4"/>
  <c r="A848" i="4"/>
  <c r="O848" i="4" s="1" a="1"/>
  <c r="O848" i="4" s="1"/>
  <c r="K860" i="10"/>
  <c r="B862" i="10"/>
  <c r="L859" i="10"/>
  <c r="X843" i="4"/>
  <c r="AJ844" i="4"/>
  <c r="H862" i="10"/>
  <c r="Y848" i="4" l="1"/>
  <c r="P848" i="4" a="1"/>
  <c r="P848" i="4" s="1"/>
  <c r="F848" i="4" a="1"/>
  <c r="F848" i="4" s="1"/>
  <c r="AH848" i="4" a="1"/>
  <c r="AH848" i="4" s="1"/>
  <c r="AG848" i="4"/>
  <c r="Z848" i="4" a="1"/>
  <c r="Z848" i="4" s="1"/>
  <c r="AD848" i="4"/>
  <c r="AC848" i="4"/>
  <c r="AB848" i="4"/>
  <c r="AE848" i="4"/>
  <c r="AA848" i="4" a="1"/>
  <c r="AA848" i="4" s="1"/>
  <c r="AI848" i="4"/>
  <c r="AF848" i="4" a="1"/>
  <c r="AF848" i="4" s="1"/>
  <c r="F863" i="10"/>
  <c r="N848" i="4" a="1"/>
  <c r="N848" i="4" s="1"/>
  <c r="G848" i="4"/>
  <c r="E865" i="10" s="1"/>
  <c r="J848" i="4"/>
  <c r="M848" i="4"/>
  <c r="K848" i="4"/>
  <c r="L848" i="4"/>
  <c r="I848" i="4" a="1"/>
  <c r="I848" i="4" s="1"/>
  <c r="H848" i="4" a="1"/>
  <c r="H848" i="4" s="1"/>
  <c r="D864" i="10"/>
  <c r="E847" i="4"/>
  <c r="C864" i="10" s="1"/>
  <c r="Q847" i="4"/>
  <c r="T847" i="4" a="1"/>
  <c r="T847" i="4" s="1"/>
  <c r="S847" i="4" a="1"/>
  <c r="S847" i="4" s="1"/>
  <c r="R847" i="4" a="1"/>
  <c r="R847" i="4" s="1"/>
  <c r="U847" i="4" a="1"/>
  <c r="U847" i="4" s="1"/>
  <c r="C848" i="4"/>
  <c r="B848" i="4"/>
  <c r="V848" i="4" s="1" a="1"/>
  <c r="V848" i="4" s="1"/>
  <c r="W848" i="4"/>
  <c r="A849" i="4"/>
  <c r="O849" i="4" s="1" a="1"/>
  <c r="O849" i="4" s="1"/>
  <c r="B863" i="10"/>
  <c r="G861" i="10"/>
  <c r="K861" i="10" s="1"/>
  <c r="L860" i="10"/>
  <c r="X844" i="4"/>
  <c r="AJ845" i="4"/>
  <c r="G862" i="10" s="1"/>
  <c r="H863" i="10"/>
  <c r="Y849" i="4" l="1"/>
  <c r="P849" i="4" a="1"/>
  <c r="P849" i="4" s="1"/>
  <c r="F849" i="4" a="1"/>
  <c r="F849" i="4" s="1"/>
  <c r="AH849" i="4" a="1"/>
  <c r="AH849" i="4" s="1"/>
  <c r="AG849" i="4"/>
  <c r="AB849" i="4"/>
  <c r="Z849" i="4" a="1"/>
  <c r="Z849" i="4" s="1"/>
  <c r="AI849" i="4"/>
  <c r="AF849" i="4" a="1"/>
  <c r="AF849" i="4" s="1"/>
  <c r="AE849" i="4"/>
  <c r="AD849" i="4"/>
  <c r="AC849" i="4"/>
  <c r="AA849" i="4" a="1"/>
  <c r="AA849" i="4" s="1"/>
  <c r="F864" i="10"/>
  <c r="N849" i="4" a="1"/>
  <c r="N849" i="4" s="1"/>
  <c r="G849" i="4"/>
  <c r="E866" i="10" s="1"/>
  <c r="J849" i="4"/>
  <c r="K849" i="4"/>
  <c r="M849" i="4"/>
  <c r="L849" i="4"/>
  <c r="H849" i="4" a="1"/>
  <c r="H849" i="4" s="1"/>
  <c r="I849" i="4" a="1"/>
  <c r="I849" i="4" s="1"/>
  <c r="D865" i="10"/>
  <c r="E848" i="4"/>
  <c r="C865" i="10" s="1"/>
  <c r="Q848" i="4"/>
  <c r="T848" i="4" a="1"/>
  <c r="T848" i="4" s="1"/>
  <c r="S848" i="4" a="1"/>
  <c r="S848" i="4" s="1"/>
  <c r="R848" i="4" a="1"/>
  <c r="R848" i="4" s="1"/>
  <c r="U848" i="4" a="1"/>
  <c r="U848" i="4" s="1"/>
  <c r="C849" i="4"/>
  <c r="B849" i="4"/>
  <c r="V849" i="4" s="1" a="1"/>
  <c r="V849" i="4" s="1"/>
  <c r="W849" i="4"/>
  <c r="A850" i="4"/>
  <c r="O850" i="4" s="1" a="1"/>
  <c r="O850" i="4" s="1"/>
  <c r="K862" i="10"/>
  <c r="B864" i="10"/>
  <c r="L861" i="10"/>
  <c r="X845" i="4"/>
  <c r="AJ846" i="4"/>
  <c r="H864" i="10"/>
  <c r="B865" i="10"/>
  <c r="Y850" i="4" l="1"/>
  <c r="P850" i="4" a="1"/>
  <c r="P850" i="4" s="1"/>
  <c r="F850" i="4" a="1"/>
  <c r="F850" i="4" s="1"/>
  <c r="AH850" i="4" a="1"/>
  <c r="AH850" i="4" s="1"/>
  <c r="AG850" i="4"/>
  <c r="AE850" i="4"/>
  <c r="AD850" i="4"/>
  <c r="AB850" i="4"/>
  <c r="AI850" i="4"/>
  <c r="AA850" i="4" a="1"/>
  <c r="AA850" i="4" s="1"/>
  <c r="Z850" i="4" a="1"/>
  <c r="Z850" i="4" s="1"/>
  <c r="AF850" i="4" a="1"/>
  <c r="AF850" i="4" s="1"/>
  <c r="AC850" i="4"/>
  <c r="F865" i="10"/>
  <c r="N850" i="4" a="1"/>
  <c r="N850" i="4" s="1"/>
  <c r="J850" i="4"/>
  <c r="G850" i="4"/>
  <c r="E867" i="10" s="1"/>
  <c r="K850" i="4"/>
  <c r="L850" i="4"/>
  <c r="M850" i="4"/>
  <c r="H850" i="4" a="1"/>
  <c r="H850" i="4" s="1"/>
  <c r="I850" i="4" a="1"/>
  <c r="I850" i="4" s="1"/>
  <c r="D866" i="10"/>
  <c r="E849" i="4"/>
  <c r="C866" i="10" s="1"/>
  <c r="Q849" i="4"/>
  <c r="T849" i="4" a="1"/>
  <c r="T849" i="4" s="1"/>
  <c r="S849" i="4" a="1"/>
  <c r="S849" i="4" s="1"/>
  <c r="R849" i="4" a="1"/>
  <c r="R849" i="4" s="1"/>
  <c r="U849" i="4" a="1"/>
  <c r="U849" i="4" s="1"/>
  <c r="C850" i="4"/>
  <c r="B850" i="4"/>
  <c r="V850" i="4" s="1" a="1"/>
  <c r="V850" i="4" s="1"/>
  <c r="W850" i="4"/>
  <c r="A851" i="4"/>
  <c r="O851" i="4" s="1" a="1"/>
  <c r="O851" i="4" s="1"/>
  <c r="G863" i="10"/>
  <c r="K863" i="10" s="1"/>
  <c r="L862" i="10"/>
  <c r="X846" i="4"/>
  <c r="AJ847" i="4"/>
  <c r="G864" i="10" s="1"/>
  <c r="H865" i="10"/>
  <c r="Y851" i="4" l="1"/>
  <c r="P851" i="4" a="1"/>
  <c r="P851" i="4" s="1"/>
  <c r="F851" i="4" a="1"/>
  <c r="F851" i="4" s="1"/>
  <c r="AH851" i="4" a="1"/>
  <c r="AH851" i="4" s="1"/>
  <c r="AG851" i="4"/>
  <c r="AI851" i="4"/>
  <c r="AE851" i="4"/>
  <c r="AA851" i="4" a="1"/>
  <c r="AA851" i="4" s="1"/>
  <c r="Z851" i="4" a="1"/>
  <c r="Z851" i="4" s="1"/>
  <c r="AD851" i="4"/>
  <c r="AC851" i="4"/>
  <c r="AB851" i="4"/>
  <c r="AF851" i="4" a="1"/>
  <c r="AF851" i="4" s="1"/>
  <c r="F866" i="10"/>
  <c r="N851" i="4" a="1"/>
  <c r="N851" i="4" s="1"/>
  <c r="G851" i="4"/>
  <c r="E868" i="10" s="1"/>
  <c r="J851" i="4"/>
  <c r="K851" i="4"/>
  <c r="L851" i="4"/>
  <c r="M851" i="4"/>
  <c r="I851" i="4" a="1"/>
  <c r="I851" i="4" s="1"/>
  <c r="H851" i="4" a="1"/>
  <c r="H851" i="4" s="1"/>
  <c r="D867" i="10"/>
  <c r="E850" i="4"/>
  <c r="C867" i="10" s="1"/>
  <c r="Q850" i="4"/>
  <c r="T850" i="4" a="1"/>
  <c r="T850" i="4" s="1"/>
  <c r="S850" i="4" a="1"/>
  <c r="S850" i="4" s="1"/>
  <c r="R850" i="4" a="1"/>
  <c r="R850" i="4" s="1"/>
  <c r="U850" i="4" a="1"/>
  <c r="U850" i="4" s="1"/>
  <c r="C851" i="4"/>
  <c r="B851" i="4"/>
  <c r="V851" i="4" s="1" a="1"/>
  <c r="V851" i="4" s="1"/>
  <c r="W851" i="4"/>
  <c r="A852" i="4"/>
  <c r="O852" i="4" s="1" a="1"/>
  <c r="O852" i="4" s="1"/>
  <c r="K864" i="10"/>
  <c r="B866" i="10"/>
  <c r="L863" i="10"/>
  <c r="X847" i="4"/>
  <c r="AJ848" i="4"/>
  <c r="H866" i="10"/>
  <c r="Y852" i="4" l="1"/>
  <c r="P852" i="4" a="1"/>
  <c r="P852" i="4" s="1"/>
  <c r="F852" i="4" a="1"/>
  <c r="F852" i="4" s="1"/>
  <c r="AH852" i="4" a="1"/>
  <c r="AH852" i="4" s="1"/>
  <c r="AG852" i="4"/>
  <c r="AI852" i="4"/>
  <c r="AD852" i="4"/>
  <c r="AC852" i="4"/>
  <c r="AB852" i="4"/>
  <c r="AA852" i="4" a="1"/>
  <c r="AA852" i="4" s="1"/>
  <c r="AF852" i="4" a="1"/>
  <c r="AF852" i="4" s="1"/>
  <c r="AE852" i="4"/>
  <c r="Z852" i="4" a="1"/>
  <c r="Z852" i="4" s="1"/>
  <c r="F867" i="10"/>
  <c r="N852" i="4" a="1"/>
  <c r="N852" i="4" s="1"/>
  <c r="G852" i="4"/>
  <c r="E869" i="10" s="1"/>
  <c r="J852" i="4"/>
  <c r="L852" i="4"/>
  <c r="K852" i="4"/>
  <c r="M852" i="4"/>
  <c r="I852" i="4" a="1"/>
  <c r="I852" i="4" s="1"/>
  <c r="H852" i="4" a="1"/>
  <c r="H852" i="4" s="1"/>
  <c r="D868" i="10"/>
  <c r="E851" i="4"/>
  <c r="C868" i="10" s="1"/>
  <c r="Q851" i="4"/>
  <c r="T851" i="4" a="1"/>
  <c r="T851" i="4" s="1"/>
  <c r="S851" i="4" a="1"/>
  <c r="S851" i="4" s="1"/>
  <c r="R851" i="4" a="1"/>
  <c r="R851" i="4" s="1"/>
  <c r="U851" i="4" a="1"/>
  <c r="U851" i="4" s="1"/>
  <c r="C852" i="4"/>
  <c r="B852" i="4"/>
  <c r="V852" i="4" s="1" a="1"/>
  <c r="V852" i="4" s="1"/>
  <c r="W852" i="4"/>
  <c r="A853" i="4"/>
  <c r="O853" i="4" s="1" a="1"/>
  <c r="O853" i="4" s="1"/>
  <c r="B867" i="10"/>
  <c r="G865" i="10"/>
  <c r="K865" i="10" s="1"/>
  <c r="L864" i="10"/>
  <c r="X848" i="4"/>
  <c r="AJ849" i="4"/>
  <c r="H867" i="10"/>
  <c r="Y853" i="4" l="1"/>
  <c r="P853" i="4" a="1"/>
  <c r="P853" i="4" s="1"/>
  <c r="F853" i="4" a="1"/>
  <c r="F853" i="4" s="1"/>
  <c r="AG853" i="4"/>
  <c r="AH853" i="4" a="1"/>
  <c r="AH853" i="4" s="1"/>
  <c r="AB853" i="4"/>
  <c r="AA853" i="4" a="1"/>
  <c r="AA853" i="4" s="1"/>
  <c r="AF853" i="4" a="1"/>
  <c r="AF853" i="4" s="1"/>
  <c r="AE853" i="4"/>
  <c r="AD853" i="4"/>
  <c r="AC853" i="4"/>
  <c r="Z853" i="4" a="1"/>
  <c r="Z853" i="4" s="1"/>
  <c r="AI853" i="4"/>
  <c r="F868" i="10"/>
  <c r="N853" i="4" a="1"/>
  <c r="N853" i="4" s="1"/>
  <c r="G853" i="4"/>
  <c r="E870" i="10" s="1"/>
  <c r="K853" i="4"/>
  <c r="M853" i="4"/>
  <c r="L853" i="4"/>
  <c r="I853" i="4" a="1"/>
  <c r="I853" i="4" s="1"/>
  <c r="J853" i="4"/>
  <c r="H853" i="4" a="1"/>
  <c r="H853" i="4" s="1"/>
  <c r="D869" i="10"/>
  <c r="E852" i="4"/>
  <c r="C869" i="10" s="1"/>
  <c r="Q852" i="4"/>
  <c r="T852" i="4" a="1"/>
  <c r="T852" i="4" s="1"/>
  <c r="S852" i="4" a="1"/>
  <c r="S852" i="4" s="1"/>
  <c r="R852" i="4" a="1"/>
  <c r="R852" i="4" s="1"/>
  <c r="U852" i="4" a="1"/>
  <c r="U852" i="4" s="1"/>
  <c r="C853" i="4"/>
  <c r="B853" i="4"/>
  <c r="V853" i="4" s="1" a="1"/>
  <c r="V853" i="4" s="1"/>
  <c r="W853" i="4"/>
  <c r="A854" i="4"/>
  <c r="O854" i="4" s="1" a="1"/>
  <c r="O854" i="4" s="1"/>
  <c r="B868" i="10"/>
  <c r="G866" i="10"/>
  <c r="K866" i="10" s="1"/>
  <c r="L865" i="10"/>
  <c r="X849" i="4"/>
  <c r="AJ850" i="4"/>
  <c r="G867" i="10" s="1"/>
  <c r="H868" i="10"/>
  <c r="Y854" i="4" l="1"/>
  <c r="P854" i="4" a="1"/>
  <c r="P854" i="4" s="1"/>
  <c r="F854" i="4" a="1"/>
  <c r="F854" i="4" s="1"/>
  <c r="AH854" i="4" a="1"/>
  <c r="AH854" i="4" s="1"/>
  <c r="AG854" i="4"/>
  <c r="AE854" i="4"/>
  <c r="AD854" i="4"/>
  <c r="AB854" i="4"/>
  <c r="AI854" i="4"/>
  <c r="AF854" i="4" a="1"/>
  <c r="AF854" i="4" s="1"/>
  <c r="AC854" i="4"/>
  <c r="AA854" i="4" a="1"/>
  <c r="AA854" i="4" s="1"/>
  <c r="Z854" i="4" a="1"/>
  <c r="Z854" i="4" s="1"/>
  <c r="F869" i="10"/>
  <c r="N854" i="4" a="1"/>
  <c r="N854" i="4" s="1"/>
  <c r="G854" i="4"/>
  <c r="E871" i="10" s="1"/>
  <c r="J854" i="4"/>
  <c r="L854" i="4"/>
  <c r="K854" i="4"/>
  <c r="M854" i="4"/>
  <c r="I854" i="4" a="1"/>
  <c r="I854" i="4" s="1"/>
  <c r="H854" i="4" a="1"/>
  <c r="H854" i="4" s="1"/>
  <c r="D870" i="10"/>
  <c r="E853" i="4"/>
  <c r="C870" i="10" s="1"/>
  <c r="Q853" i="4"/>
  <c r="T853" i="4" a="1"/>
  <c r="T853" i="4" s="1"/>
  <c r="S853" i="4" a="1"/>
  <c r="S853" i="4" s="1"/>
  <c r="R853" i="4" a="1"/>
  <c r="R853" i="4" s="1"/>
  <c r="U853" i="4" a="1"/>
  <c r="U853" i="4" s="1"/>
  <c r="C854" i="4"/>
  <c r="B854" i="4"/>
  <c r="V854" i="4" s="1" a="1"/>
  <c r="V854" i="4" s="1"/>
  <c r="W854" i="4"/>
  <c r="A855" i="4"/>
  <c r="O855" i="4" s="1" a="1"/>
  <c r="O855" i="4" s="1"/>
  <c r="K867" i="10"/>
  <c r="B869" i="10"/>
  <c r="L866" i="10"/>
  <c r="X850" i="4"/>
  <c r="AJ851" i="4"/>
  <c r="H869" i="10"/>
  <c r="B870" i="10"/>
  <c r="Y855" i="4" l="1"/>
  <c r="P855" i="4" a="1"/>
  <c r="P855" i="4" s="1"/>
  <c r="F855" i="4" a="1"/>
  <c r="F855" i="4" s="1"/>
  <c r="AH855" i="4" a="1"/>
  <c r="AH855" i="4" s="1"/>
  <c r="AG855" i="4"/>
  <c r="AI855" i="4"/>
  <c r="AF855" i="4" a="1"/>
  <c r="AF855" i="4" s="1"/>
  <c r="AD855" i="4"/>
  <c r="AA855" i="4" a="1"/>
  <c r="AA855" i="4" s="1"/>
  <c r="Z855" i="4" a="1"/>
  <c r="Z855" i="4" s="1"/>
  <c r="AE855" i="4"/>
  <c r="AC855" i="4"/>
  <c r="AB855" i="4"/>
  <c r="F870" i="10"/>
  <c r="N855" i="4" a="1"/>
  <c r="N855" i="4" s="1"/>
  <c r="G855" i="4"/>
  <c r="E872" i="10" s="1"/>
  <c r="K855" i="4"/>
  <c r="J855" i="4"/>
  <c r="L855" i="4"/>
  <c r="M855" i="4"/>
  <c r="I855" i="4" a="1"/>
  <c r="I855" i="4" s="1"/>
  <c r="H855" i="4" a="1"/>
  <c r="H855" i="4" s="1"/>
  <c r="D871" i="10"/>
  <c r="E854" i="4"/>
  <c r="C871" i="10" s="1"/>
  <c r="S854" i="4" a="1"/>
  <c r="S854" i="4" s="1"/>
  <c r="Q854" i="4"/>
  <c r="T854" i="4" a="1"/>
  <c r="T854" i="4" s="1"/>
  <c r="R854" i="4" a="1"/>
  <c r="R854" i="4" s="1"/>
  <c r="U854" i="4" a="1"/>
  <c r="U854" i="4" s="1"/>
  <c r="C855" i="4"/>
  <c r="B855" i="4"/>
  <c r="V855" i="4" s="1" a="1"/>
  <c r="V855" i="4" s="1"/>
  <c r="W855" i="4"/>
  <c r="A856" i="4"/>
  <c r="O856" i="4" s="1" a="1"/>
  <c r="O856" i="4" s="1"/>
  <c r="G868" i="10"/>
  <c r="K868" i="10" s="1"/>
  <c r="L867" i="10"/>
  <c r="X851" i="4"/>
  <c r="AJ852" i="4"/>
  <c r="G869" i="10" s="1"/>
  <c r="H870" i="10"/>
  <c r="Y856" i="4" l="1"/>
  <c r="P856" i="4" a="1"/>
  <c r="P856" i="4" s="1"/>
  <c r="F856" i="4" a="1"/>
  <c r="F856" i="4" s="1"/>
  <c r="AG856" i="4"/>
  <c r="AH856" i="4" a="1"/>
  <c r="AH856" i="4" s="1"/>
  <c r="AI856" i="4"/>
  <c r="AC856" i="4"/>
  <c r="AB856" i="4"/>
  <c r="AA856" i="4" a="1"/>
  <c r="AA856" i="4" s="1"/>
  <c r="AE856" i="4"/>
  <c r="AD856" i="4"/>
  <c r="Z856" i="4" a="1"/>
  <c r="Z856" i="4" s="1"/>
  <c r="AF856" i="4" a="1"/>
  <c r="AF856" i="4" s="1"/>
  <c r="F871" i="10"/>
  <c r="N856" i="4" a="1"/>
  <c r="N856" i="4" s="1"/>
  <c r="G856" i="4"/>
  <c r="E873" i="10" s="1"/>
  <c r="K856" i="4"/>
  <c r="M856" i="4"/>
  <c r="L856" i="4"/>
  <c r="J856" i="4"/>
  <c r="I856" i="4" a="1"/>
  <c r="I856" i="4" s="1"/>
  <c r="H856" i="4" a="1"/>
  <c r="H856" i="4" s="1"/>
  <c r="D872" i="10"/>
  <c r="E855" i="4"/>
  <c r="C872" i="10" s="1"/>
  <c r="Q855" i="4"/>
  <c r="T855" i="4" a="1"/>
  <c r="T855" i="4" s="1"/>
  <c r="S855" i="4" a="1"/>
  <c r="S855" i="4" s="1"/>
  <c r="R855" i="4" a="1"/>
  <c r="R855" i="4" s="1"/>
  <c r="U855" i="4" a="1"/>
  <c r="U855" i="4" s="1"/>
  <c r="C856" i="4"/>
  <c r="B856" i="4"/>
  <c r="V856" i="4" s="1" a="1"/>
  <c r="V856" i="4" s="1"/>
  <c r="W856" i="4"/>
  <c r="A857" i="4"/>
  <c r="O857" i="4" s="1" a="1"/>
  <c r="O857" i="4" s="1"/>
  <c r="K869" i="10"/>
  <c r="B871" i="10"/>
  <c r="L868" i="10"/>
  <c r="X852" i="4"/>
  <c r="AJ853" i="4"/>
  <c r="H871" i="10"/>
  <c r="B872" i="10"/>
  <c r="Y857" i="4" l="1"/>
  <c r="P857" i="4" a="1"/>
  <c r="P857" i="4" s="1"/>
  <c r="F857" i="4" a="1"/>
  <c r="F857" i="4" s="1"/>
  <c r="AH857" i="4" a="1"/>
  <c r="AH857" i="4" s="1"/>
  <c r="AG857" i="4"/>
  <c r="AA857" i="4" a="1"/>
  <c r="AA857" i="4" s="1"/>
  <c r="AF857" i="4" a="1"/>
  <c r="AF857" i="4" s="1"/>
  <c r="AE857" i="4"/>
  <c r="AD857" i="4"/>
  <c r="AC857" i="4"/>
  <c r="AI857" i="4"/>
  <c r="AB857" i="4"/>
  <c r="Z857" i="4" a="1"/>
  <c r="Z857" i="4" s="1"/>
  <c r="F872" i="10"/>
  <c r="N857" i="4" a="1"/>
  <c r="N857" i="4" s="1"/>
  <c r="G857" i="4"/>
  <c r="E874" i="10" s="1"/>
  <c r="K857" i="4"/>
  <c r="M857" i="4"/>
  <c r="L857" i="4"/>
  <c r="J857" i="4"/>
  <c r="H857" i="4" a="1"/>
  <c r="H857" i="4" s="1"/>
  <c r="I857" i="4" a="1"/>
  <c r="I857" i="4" s="1"/>
  <c r="D873" i="10"/>
  <c r="E856" i="4"/>
  <c r="C873" i="10" s="1"/>
  <c r="Q856" i="4"/>
  <c r="T856" i="4" a="1"/>
  <c r="T856" i="4" s="1"/>
  <c r="S856" i="4" a="1"/>
  <c r="S856" i="4" s="1"/>
  <c r="R856" i="4" a="1"/>
  <c r="R856" i="4" s="1"/>
  <c r="U856" i="4" a="1"/>
  <c r="U856" i="4" s="1"/>
  <c r="C857" i="4"/>
  <c r="B857" i="4"/>
  <c r="V857" i="4" s="1" a="1"/>
  <c r="V857" i="4" s="1"/>
  <c r="W857" i="4"/>
  <c r="A858" i="4"/>
  <c r="O858" i="4" s="1" a="1"/>
  <c r="O858" i="4" s="1"/>
  <c r="G870" i="10"/>
  <c r="K870" i="10" s="1"/>
  <c r="L869" i="10"/>
  <c r="X853" i="4"/>
  <c r="AJ854" i="4"/>
  <c r="G871" i="10" s="1"/>
  <c r="H872" i="10"/>
  <c r="Y858" i="4" l="1"/>
  <c r="P858" i="4" a="1"/>
  <c r="P858" i="4" s="1"/>
  <c r="F858" i="4" a="1"/>
  <c r="F858" i="4" s="1"/>
  <c r="AH858" i="4" a="1"/>
  <c r="AH858" i="4" s="1"/>
  <c r="AG858" i="4"/>
  <c r="AD858" i="4"/>
  <c r="AC858" i="4"/>
  <c r="AA858" i="4" a="1"/>
  <c r="AA858" i="4" s="1"/>
  <c r="AI858" i="4"/>
  <c r="AF858" i="4" a="1"/>
  <c r="AF858" i="4" s="1"/>
  <c r="AE858" i="4"/>
  <c r="AB858" i="4"/>
  <c r="Z858" i="4" a="1"/>
  <c r="Z858" i="4" s="1"/>
  <c r="F873" i="10"/>
  <c r="N858" i="4" a="1"/>
  <c r="N858" i="4" s="1"/>
  <c r="G858" i="4"/>
  <c r="E875" i="10" s="1"/>
  <c r="K858" i="4"/>
  <c r="J858" i="4"/>
  <c r="M858" i="4"/>
  <c r="L858" i="4"/>
  <c r="I858" i="4" a="1"/>
  <c r="I858" i="4" s="1"/>
  <c r="H858" i="4" a="1"/>
  <c r="H858" i="4" s="1"/>
  <c r="D874" i="10"/>
  <c r="E857" i="4"/>
  <c r="C874" i="10" s="1"/>
  <c r="Q857" i="4"/>
  <c r="T857" i="4" a="1"/>
  <c r="T857" i="4" s="1"/>
  <c r="R857" i="4" a="1"/>
  <c r="R857" i="4" s="1"/>
  <c r="S857" i="4" a="1"/>
  <c r="S857" i="4" s="1"/>
  <c r="U857" i="4" a="1"/>
  <c r="U857" i="4" s="1"/>
  <c r="C858" i="4"/>
  <c r="B858" i="4"/>
  <c r="V858" i="4" s="1" a="1"/>
  <c r="V858" i="4" s="1"/>
  <c r="W858" i="4"/>
  <c r="A859" i="4"/>
  <c r="O859" i="4" s="1" a="1"/>
  <c r="O859" i="4" s="1"/>
  <c r="K871" i="10"/>
  <c r="B873" i="10"/>
  <c r="L870" i="10"/>
  <c r="X854" i="4"/>
  <c r="AJ855" i="4"/>
  <c r="H873" i="10"/>
  <c r="Y859" i="4" l="1"/>
  <c r="P859" i="4" a="1"/>
  <c r="P859" i="4" s="1"/>
  <c r="F859" i="4" a="1"/>
  <c r="F859" i="4" s="1"/>
  <c r="AH859" i="4" a="1"/>
  <c r="AH859" i="4" s="1"/>
  <c r="AG859" i="4"/>
  <c r="AF859" i="4" a="1"/>
  <c r="AF859" i="4" s="1"/>
  <c r="AD859" i="4"/>
  <c r="Z859" i="4" a="1"/>
  <c r="Z859" i="4" s="1"/>
  <c r="AE859" i="4"/>
  <c r="AC859" i="4"/>
  <c r="AB859" i="4"/>
  <c r="AA859" i="4" a="1"/>
  <c r="AA859" i="4" s="1"/>
  <c r="AI859" i="4"/>
  <c r="F874" i="10"/>
  <c r="N859" i="4" a="1"/>
  <c r="N859" i="4" s="1"/>
  <c r="G859" i="4"/>
  <c r="E876" i="10" s="1"/>
  <c r="J859" i="4"/>
  <c r="K859" i="4"/>
  <c r="L859" i="4"/>
  <c r="M859" i="4"/>
  <c r="H859" i="4" a="1"/>
  <c r="H859" i="4" s="1"/>
  <c r="I859" i="4" a="1"/>
  <c r="I859" i="4" s="1"/>
  <c r="D875" i="10"/>
  <c r="E858" i="4"/>
  <c r="C875" i="10" s="1"/>
  <c r="Q858" i="4"/>
  <c r="T858" i="4" a="1"/>
  <c r="T858" i="4" s="1"/>
  <c r="S858" i="4" a="1"/>
  <c r="S858" i="4" s="1"/>
  <c r="R858" i="4" a="1"/>
  <c r="R858" i="4" s="1"/>
  <c r="U858" i="4" a="1"/>
  <c r="U858" i="4" s="1"/>
  <c r="C859" i="4"/>
  <c r="B859" i="4"/>
  <c r="V859" i="4" s="1" a="1"/>
  <c r="V859" i="4" s="1"/>
  <c r="W859" i="4"/>
  <c r="A860" i="4"/>
  <c r="O860" i="4" s="1" a="1"/>
  <c r="O860" i="4" s="1"/>
  <c r="B874" i="10"/>
  <c r="G872" i="10"/>
  <c r="K872" i="10" s="1"/>
  <c r="L871" i="10"/>
  <c r="X855" i="4"/>
  <c r="AJ856" i="4"/>
  <c r="H874" i="10"/>
  <c r="Y860" i="4" l="1"/>
  <c r="P860" i="4" a="1"/>
  <c r="P860" i="4" s="1"/>
  <c r="F860" i="4" a="1"/>
  <c r="F860" i="4" s="1"/>
  <c r="AH860" i="4" a="1"/>
  <c r="AH860" i="4" s="1"/>
  <c r="AG860" i="4"/>
  <c r="AI860" i="4"/>
  <c r="AC860" i="4"/>
  <c r="AB860" i="4"/>
  <c r="AA860" i="4" a="1"/>
  <c r="AA860" i="4" s="1"/>
  <c r="Z860" i="4" a="1"/>
  <c r="Z860" i="4" s="1"/>
  <c r="AF860" i="4" a="1"/>
  <c r="AF860" i="4" s="1"/>
  <c r="AE860" i="4"/>
  <c r="AD860" i="4"/>
  <c r="F875" i="10"/>
  <c r="N860" i="4" a="1"/>
  <c r="N860" i="4" s="1"/>
  <c r="G860" i="4"/>
  <c r="E877" i="10" s="1"/>
  <c r="J860" i="4"/>
  <c r="M860" i="4"/>
  <c r="L860" i="4"/>
  <c r="K860" i="4"/>
  <c r="I860" i="4" a="1"/>
  <c r="I860" i="4" s="1"/>
  <c r="H860" i="4" a="1"/>
  <c r="H860" i="4" s="1"/>
  <c r="D876" i="10"/>
  <c r="E859" i="4"/>
  <c r="C876" i="10" s="1"/>
  <c r="Q859" i="4"/>
  <c r="T859" i="4" a="1"/>
  <c r="T859" i="4" s="1"/>
  <c r="S859" i="4" a="1"/>
  <c r="S859" i="4" s="1"/>
  <c r="R859" i="4" a="1"/>
  <c r="R859" i="4" s="1"/>
  <c r="U859" i="4" a="1"/>
  <c r="U859" i="4" s="1"/>
  <c r="C860" i="4"/>
  <c r="B860" i="4"/>
  <c r="V860" i="4" s="1" a="1"/>
  <c r="V860" i="4" s="1"/>
  <c r="W860" i="4"/>
  <c r="A861" i="4"/>
  <c r="O861" i="4" s="1" a="1"/>
  <c r="O861" i="4" s="1"/>
  <c r="B875" i="10"/>
  <c r="G873" i="10"/>
  <c r="K873" i="10" s="1"/>
  <c r="L872" i="10"/>
  <c r="X856" i="4"/>
  <c r="AJ857" i="4"/>
  <c r="G874" i="10" s="1"/>
  <c r="H875" i="10"/>
  <c r="Y861" i="4" l="1"/>
  <c r="P861" i="4" a="1"/>
  <c r="P861" i="4" s="1"/>
  <c r="F861" i="4" a="1"/>
  <c r="F861" i="4" s="1"/>
  <c r="AH861" i="4" a="1"/>
  <c r="AH861" i="4" s="1"/>
  <c r="AG861" i="4"/>
  <c r="AA861" i="4" a="1"/>
  <c r="AA861" i="4" s="1"/>
  <c r="AE861" i="4"/>
  <c r="AD861" i="4"/>
  <c r="AC861" i="4"/>
  <c r="AB861" i="4"/>
  <c r="AI861" i="4"/>
  <c r="Z861" i="4" a="1"/>
  <c r="Z861" i="4" s="1"/>
  <c r="AF861" i="4" a="1"/>
  <c r="AF861" i="4" s="1"/>
  <c r="F876" i="10"/>
  <c r="N861" i="4" a="1"/>
  <c r="N861" i="4" s="1"/>
  <c r="G861" i="4"/>
  <c r="E878" i="10" s="1"/>
  <c r="J861" i="4"/>
  <c r="M861" i="4"/>
  <c r="L861" i="4"/>
  <c r="K861" i="4"/>
  <c r="H861" i="4" a="1"/>
  <c r="H861" i="4" s="1"/>
  <c r="I861" i="4" a="1"/>
  <c r="I861" i="4" s="1"/>
  <c r="D877" i="10"/>
  <c r="E860" i="4"/>
  <c r="C877" i="10" s="1"/>
  <c r="Q860" i="4"/>
  <c r="T860" i="4" a="1"/>
  <c r="T860" i="4" s="1"/>
  <c r="S860" i="4" a="1"/>
  <c r="S860" i="4" s="1"/>
  <c r="R860" i="4" a="1"/>
  <c r="R860" i="4" s="1"/>
  <c r="U860" i="4" a="1"/>
  <c r="U860" i="4" s="1"/>
  <c r="C861" i="4"/>
  <c r="B861" i="4"/>
  <c r="V861" i="4" s="1" a="1"/>
  <c r="V861" i="4" s="1"/>
  <c r="W861" i="4"/>
  <c r="A862" i="4"/>
  <c r="O862" i="4" s="1" a="1"/>
  <c r="O862" i="4" s="1"/>
  <c r="K874" i="10"/>
  <c r="B876" i="10"/>
  <c r="L873" i="10"/>
  <c r="X857" i="4"/>
  <c r="AJ858" i="4"/>
  <c r="H876" i="10"/>
  <c r="Y862" i="4" l="1"/>
  <c r="P862" i="4" a="1"/>
  <c r="P862" i="4" s="1"/>
  <c r="F862" i="4" a="1"/>
  <c r="F862" i="4" s="1"/>
  <c r="AG862" i="4"/>
  <c r="AH862" i="4" a="1"/>
  <c r="AH862" i="4" s="1"/>
  <c r="AC862" i="4"/>
  <c r="AB862" i="4"/>
  <c r="AI862" i="4"/>
  <c r="AF862" i="4" a="1"/>
  <c r="AF862" i="4" s="1"/>
  <c r="AE862" i="4"/>
  <c r="AD862" i="4"/>
  <c r="AA862" i="4" a="1"/>
  <c r="AA862" i="4" s="1"/>
  <c r="Z862" i="4" a="1"/>
  <c r="Z862" i="4" s="1"/>
  <c r="F877" i="10"/>
  <c r="N862" i="4" a="1"/>
  <c r="N862" i="4" s="1"/>
  <c r="G862" i="4"/>
  <c r="E879" i="10" s="1"/>
  <c r="J862" i="4"/>
  <c r="K862" i="4"/>
  <c r="L862" i="4"/>
  <c r="M862" i="4"/>
  <c r="I862" i="4" a="1"/>
  <c r="I862" i="4" s="1"/>
  <c r="H862" i="4" a="1"/>
  <c r="H862" i="4" s="1"/>
  <c r="D878" i="10"/>
  <c r="E861" i="4"/>
  <c r="C878" i="10" s="1"/>
  <c r="Q861" i="4"/>
  <c r="T861" i="4" a="1"/>
  <c r="T861" i="4" s="1"/>
  <c r="S861" i="4" a="1"/>
  <c r="S861" i="4" s="1"/>
  <c r="R861" i="4" a="1"/>
  <c r="R861" i="4" s="1"/>
  <c r="U861" i="4" a="1"/>
  <c r="U861" i="4" s="1"/>
  <c r="C862" i="4"/>
  <c r="B862" i="4"/>
  <c r="V862" i="4" s="1" a="1"/>
  <c r="V862" i="4" s="1"/>
  <c r="W862" i="4"/>
  <c r="A863" i="4"/>
  <c r="O863" i="4" s="1" a="1"/>
  <c r="O863" i="4" s="1"/>
  <c r="B877" i="10"/>
  <c r="G875" i="10"/>
  <c r="K875" i="10" s="1"/>
  <c r="L874" i="10"/>
  <c r="X858" i="4"/>
  <c r="AJ859" i="4"/>
  <c r="G876" i="10" s="1"/>
  <c r="H877" i="10"/>
  <c r="Y863" i="4" l="1"/>
  <c r="P863" i="4" a="1"/>
  <c r="P863" i="4" s="1"/>
  <c r="F863" i="4" a="1"/>
  <c r="F863" i="4" s="1"/>
  <c r="AH863" i="4" a="1"/>
  <c r="AH863" i="4" s="1"/>
  <c r="AG863" i="4"/>
  <c r="AI863" i="4"/>
  <c r="AF863" i="4" a="1"/>
  <c r="AF863" i="4" s="1"/>
  <c r="AD863" i="4"/>
  <c r="Z863" i="4" a="1"/>
  <c r="Z863" i="4" s="1"/>
  <c r="AA863" i="4" a="1"/>
  <c r="AA863" i="4" s="1"/>
  <c r="AE863" i="4"/>
  <c r="AC863" i="4"/>
  <c r="AB863" i="4"/>
  <c r="F878" i="10"/>
  <c r="N863" i="4" a="1"/>
  <c r="N863" i="4" s="1"/>
  <c r="G863" i="4"/>
  <c r="E880" i="10" s="1"/>
  <c r="J863" i="4"/>
  <c r="K863" i="4"/>
  <c r="L863" i="4"/>
  <c r="M863" i="4"/>
  <c r="H863" i="4" a="1"/>
  <c r="H863" i="4" s="1"/>
  <c r="I863" i="4" a="1"/>
  <c r="I863" i="4" s="1"/>
  <c r="D879" i="10"/>
  <c r="E862" i="4"/>
  <c r="C879" i="10" s="1"/>
  <c r="Q862" i="4"/>
  <c r="T862" i="4" a="1"/>
  <c r="T862" i="4" s="1"/>
  <c r="S862" i="4" a="1"/>
  <c r="S862" i="4" s="1"/>
  <c r="R862" i="4" a="1"/>
  <c r="R862" i="4" s="1"/>
  <c r="U862" i="4" a="1"/>
  <c r="U862" i="4" s="1"/>
  <c r="C863" i="4"/>
  <c r="B863" i="4"/>
  <c r="V863" i="4" s="1" a="1"/>
  <c r="V863" i="4" s="1"/>
  <c r="W863" i="4"/>
  <c r="A864" i="4"/>
  <c r="O864" i="4" s="1" a="1"/>
  <c r="O864" i="4" s="1"/>
  <c r="K876" i="10"/>
  <c r="B878" i="10"/>
  <c r="L875" i="10"/>
  <c r="X859" i="4"/>
  <c r="AJ860" i="4"/>
  <c r="H878" i="10"/>
  <c r="Y864" i="4" l="1"/>
  <c r="P864" i="4" a="1"/>
  <c r="P864" i="4" s="1"/>
  <c r="F864" i="4" a="1"/>
  <c r="F864" i="4" s="1"/>
  <c r="AH864" i="4" a="1"/>
  <c r="AH864" i="4" s="1"/>
  <c r="AG864" i="4"/>
  <c r="AI864" i="4"/>
  <c r="AD864" i="4"/>
  <c r="AC864" i="4"/>
  <c r="AB864" i="4"/>
  <c r="AA864" i="4" a="1"/>
  <c r="AA864" i="4" s="1"/>
  <c r="AE864" i="4"/>
  <c r="Z864" i="4" a="1"/>
  <c r="Z864" i="4" s="1"/>
  <c r="AF864" i="4" a="1"/>
  <c r="AF864" i="4" s="1"/>
  <c r="F879" i="10"/>
  <c r="N864" i="4" a="1"/>
  <c r="N864" i="4" s="1"/>
  <c r="G864" i="4"/>
  <c r="E881" i="10" s="1"/>
  <c r="J864" i="4"/>
  <c r="L864" i="4"/>
  <c r="K864" i="4"/>
  <c r="M864" i="4"/>
  <c r="I864" i="4" a="1"/>
  <c r="I864" i="4" s="1"/>
  <c r="H864" i="4" a="1"/>
  <c r="H864" i="4" s="1"/>
  <c r="D880" i="10"/>
  <c r="E863" i="4"/>
  <c r="C880" i="10" s="1"/>
  <c r="Q863" i="4"/>
  <c r="T863" i="4" a="1"/>
  <c r="T863" i="4" s="1"/>
  <c r="S863" i="4" a="1"/>
  <c r="S863" i="4" s="1"/>
  <c r="R863" i="4" a="1"/>
  <c r="R863" i="4" s="1"/>
  <c r="U863" i="4" a="1"/>
  <c r="U863" i="4" s="1"/>
  <c r="C864" i="4"/>
  <c r="B864" i="4"/>
  <c r="V864" i="4" s="1" a="1"/>
  <c r="V864" i="4" s="1"/>
  <c r="W864" i="4"/>
  <c r="A865" i="4"/>
  <c r="O865" i="4" s="1" a="1"/>
  <c r="O865" i="4" s="1"/>
  <c r="B879" i="10"/>
  <c r="G877" i="10"/>
  <c r="K877" i="10" s="1"/>
  <c r="L876" i="10"/>
  <c r="X860" i="4"/>
  <c r="AJ861" i="4"/>
  <c r="G878" i="10" s="1"/>
  <c r="H879" i="10"/>
  <c r="Y865" i="4" l="1"/>
  <c r="P865" i="4" a="1"/>
  <c r="P865" i="4" s="1"/>
  <c r="F865" i="4" a="1"/>
  <c r="F865" i="4" s="1"/>
  <c r="AH865" i="4" a="1"/>
  <c r="AH865" i="4" s="1"/>
  <c r="AG865" i="4"/>
  <c r="AB865" i="4"/>
  <c r="AA865" i="4" a="1"/>
  <c r="AA865" i="4" s="1"/>
  <c r="AI865" i="4"/>
  <c r="AF865" i="4" a="1"/>
  <c r="AF865" i="4" s="1"/>
  <c r="AE865" i="4"/>
  <c r="AD865" i="4"/>
  <c r="AC865" i="4"/>
  <c r="Z865" i="4" a="1"/>
  <c r="Z865" i="4" s="1"/>
  <c r="F880" i="10"/>
  <c r="N865" i="4" a="1"/>
  <c r="N865" i="4" s="1"/>
  <c r="J865" i="4"/>
  <c r="G865" i="4"/>
  <c r="E882" i="10" s="1"/>
  <c r="K865" i="4"/>
  <c r="L865" i="4"/>
  <c r="M865" i="4"/>
  <c r="I865" i="4" a="1"/>
  <c r="I865" i="4" s="1"/>
  <c r="H865" i="4" a="1"/>
  <c r="H865" i="4" s="1"/>
  <c r="D881" i="10"/>
  <c r="E864" i="4"/>
  <c r="C881" i="10" s="1"/>
  <c r="Q864" i="4"/>
  <c r="T864" i="4" a="1"/>
  <c r="T864" i="4" s="1"/>
  <c r="R864" i="4" a="1"/>
  <c r="R864" i="4" s="1"/>
  <c r="S864" i="4" a="1"/>
  <c r="S864" i="4" s="1"/>
  <c r="U864" i="4" a="1"/>
  <c r="U864" i="4" s="1"/>
  <c r="C865" i="4"/>
  <c r="B865" i="4"/>
  <c r="V865" i="4" s="1" a="1"/>
  <c r="V865" i="4" s="1"/>
  <c r="W865" i="4"/>
  <c r="A866" i="4"/>
  <c r="O866" i="4" s="1" a="1"/>
  <c r="O866" i="4" s="1"/>
  <c r="K878" i="10"/>
  <c r="B880" i="10"/>
  <c r="L877" i="10"/>
  <c r="X861" i="4"/>
  <c r="AJ862" i="4"/>
  <c r="H880" i="10"/>
  <c r="Y866" i="4" l="1"/>
  <c r="P866" i="4" a="1"/>
  <c r="P866" i="4" s="1"/>
  <c r="F866" i="4" a="1"/>
  <c r="F866" i="4" s="1"/>
  <c r="AH866" i="4" a="1"/>
  <c r="AH866" i="4" s="1"/>
  <c r="AG866" i="4"/>
  <c r="AF866" i="4" a="1"/>
  <c r="AF866" i="4" s="1"/>
  <c r="AE866" i="4"/>
  <c r="AC866" i="4"/>
  <c r="AB866" i="4"/>
  <c r="AA866" i="4" a="1"/>
  <c r="AA866" i="4" s="1"/>
  <c r="Z866" i="4" a="1"/>
  <c r="Z866" i="4" s="1"/>
  <c r="AD866" i="4"/>
  <c r="AI866" i="4"/>
  <c r="F881" i="10"/>
  <c r="N866" i="4" a="1"/>
  <c r="N866" i="4" s="1"/>
  <c r="G866" i="4"/>
  <c r="E883" i="10" s="1"/>
  <c r="J866" i="4"/>
  <c r="K866" i="4"/>
  <c r="L866" i="4"/>
  <c r="M866" i="4"/>
  <c r="I866" i="4" a="1"/>
  <c r="I866" i="4" s="1"/>
  <c r="H866" i="4" a="1"/>
  <c r="H866" i="4" s="1"/>
  <c r="D882" i="10"/>
  <c r="E865" i="4"/>
  <c r="C882" i="10" s="1"/>
  <c r="Q865" i="4"/>
  <c r="T865" i="4" a="1"/>
  <c r="T865" i="4" s="1"/>
  <c r="S865" i="4" a="1"/>
  <c r="S865" i="4" s="1"/>
  <c r="R865" i="4" a="1"/>
  <c r="R865" i="4" s="1"/>
  <c r="U865" i="4" a="1"/>
  <c r="U865" i="4" s="1"/>
  <c r="C866" i="4"/>
  <c r="B866" i="4"/>
  <c r="V866" i="4" s="1" a="1"/>
  <c r="V866" i="4" s="1"/>
  <c r="W866" i="4"/>
  <c r="A867" i="4"/>
  <c r="O867" i="4" s="1" a="1"/>
  <c r="O867" i="4" s="1"/>
  <c r="B881" i="10"/>
  <c r="G879" i="10"/>
  <c r="K879" i="10" s="1"/>
  <c r="L878" i="10"/>
  <c r="X862" i="4"/>
  <c r="AJ863" i="4"/>
  <c r="H881" i="10"/>
  <c r="Y867" i="4" l="1"/>
  <c r="P867" i="4" a="1"/>
  <c r="P867" i="4" s="1"/>
  <c r="F867" i="4" a="1"/>
  <c r="F867" i="4" s="1"/>
  <c r="AH867" i="4" a="1"/>
  <c r="AH867" i="4" s="1"/>
  <c r="AG867" i="4"/>
  <c r="AF867" i="4" a="1"/>
  <c r="AF867" i="4" s="1"/>
  <c r="AB867" i="4"/>
  <c r="AA867" i="4" a="1"/>
  <c r="AA867" i="4" s="1"/>
  <c r="Z867" i="4" a="1"/>
  <c r="Z867" i="4" s="1"/>
  <c r="AE867" i="4"/>
  <c r="AD867" i="4"/>
  <c r="AC867" i="4"/>
  <c r="AI867" i="4"/>
  <c r="F882" i="10"/>
  <c r="N867" i="4" a="1"/>
  <c r="N867" i="4" s="1"/>
  <c r="G867" i="4"/>
  <c r="E884" i="10" s="1"/>
  <c r="K867" i="4"/>
  <c r="M867" i="4"/>
  <c r="I867" i="4" a="1"/>
  <c r="I867" i="4" s="1"/>
  <c r="H867" i="4" a="1"/>
  <c r="H867" i="4" s="1"/>
  <c r="L867" i="4"/>
  <c r="J867" i="4"/>
  <c r="D883" i="10"/>
  <c r="E866" i="4"/>
  <c r="C883" i="10" s="1"/>
  <c r="Q866" i="4"/>
  <c r="T866" i="4" a="1"/>
  <c r="T866" i="4" s="1"/>
  <c r="S866" i="4" a="1"/>
  <c r="S866" i="4" s="1"/>
  <c r="R866" i="4" a="1"/>
  <c r="R866" i="4" s="1"/>
  <c r="U866" i="4" a="1"/>
  <c r="U866" i="4" s="1"/>
  <c r="C867" i="4"/>
  <c r="B867" i="4"/>
  <c r="U867" i="4" s="1" a="1"/>
  <c r="U867" i="4" s="1"/>
  <c r="W867" i="4"/>
  <c r="A868" i="4"/>
  <c r="O868" i="4" s="1" a="1"/>
  <c r="O868" i="4" s="1"/>
  <c r="B882" i="10"/>
  <c r="G880" i="10"/>
  <c r="K880" i="10" s="1"/>
  <c r="L879" i="10"/>
  <c r="X863" i="4"/>
  <c r="AJ864" i="4"/>
  <c r="G881" i="10" s="1"/>
  <c r="H882" i="10"/>
  <c r="Y868" i="4" l="1"/>
  <c r="P868" i="4" a="1"/>
  <c r="P868" i="4" s="1"/>
  <c r="F868" i="4" a="1"/>
  <c r="F868" i="4" s="1"/>
  <c r="AH868" i="4" a="1"/>
  <c r="AH868" i="4" s="1"/>
  <c r="AG868" i="4"/>
  <c r="Z868" i="4" a="1"/>
  <c r="Z868" i="4" s="1"/>
  <c r="AE868" i="4"/>
  <c r="AD868" i="4"/>
  <c r="AC868" i="4"/>
  <c r="AB868" i="4"/>
  <c r="AI868" i="4"/>
  <c r="AF868" i="4" a="1"/>
  <c r="AF868" i="4" s="1"/>
  <c r="AA868" i="4" a="1"/>
  <c r="AA868" i="4" s="1"/>
  <c r="F883" i="10"/>
  <c r="D884" i="10"/>
  <c r="E867" i="4"/>
  <c r="C884" i="10" s="1"/>
  <c r="N868" i="4" a="1"/>
  <c r="N868" i="4" s="1"/>
  <c r="G868" i="4"/>
  <c r="E885" i="10" s="1"/>
  <c r="J868" i="4"/>
  <c r="M868" i="4"/>
  <c r="L868" i="4"/>
  <c r="K868" i="4"/>
  <c r="H868" i="4" a="1"/>
  <c r="H868" i="4" s="1"/>
  <c r="I868" i="4" a="1"/>
  <c r="I868" i="4" s="1"/>
  <c r="Q867" i="4"/>
  <c r="T867" i="4" a="1"/>
  <c r="T867" i="4" s="1"/>
  <c r="S867" i="4" a="1"/>
  <c r="S867" i="4" s="1"/>
  <c r="R867" i="4" a="1"/>
  <c r="R867" i="4" s="1"/>
  <c r="V867" i="4" a="1"/>
  <c r="V867" i="4" s="1"/>
  <c r="C868" i="4"/>
  <c r="B868" i="4"/>
  <c r="V868" i="4" s="1" a="1"/>
  <c r="V868" i="4" s="1"/>
  <c r="W868" i="4"/>
  <c r="A869" i="4"/>
  <c r="O869" i="4" s="1" a="1"/>
  <c r="O869" i="4" s="1"/>
  <c r="K881" i="10"/>
  <c r="B883" i="10"/>
  <c r="L880" i="10"/>
  <c r="X864" i="4"/>
  <c r="AJ865" i="4"/>
  <c r="H883" i="10"/>
  <c r="Y869" i="4" l="1"/>
  <c r="P869" i="4" a="1"/>
  <c r="P869" i="4" s="1"/>
  <c r="F869" i="4" a="1"/>
  <c r="F869" i="4" s="1"/>
  <c r="AH869" i="4" a="1"/>
  <c r="AH869" i="4" s="1"/>
  <c r="AG869" i="4"/>
  <c r="AD869" i="4"/>
  <c r="AC869" i="4"/>
  <c r="AA869" i="4" a="1"/>
  <c r="AA869" i="4" s="1"/>
  <c r="AI869" i="4"/>
  <c r="AF869" i="4" a="1"/>
  <c r="AF869" i="4" s="1"/>
  <c r="AE869" i="4"/>
  <c r="AB869" i="4"/>
  <c r="Z869" i="4" a="1"/>
  <c r="Z869" i="4" s="1"/>
  <c r="F884" i="10"/>
  <c r="D885" i="10"/>
  <c r="N869" i="4" a="1"/>
  <c r="N869" i="4" s="1"/>
  <c r="G869" i="4"/>
  <c r="E886" i="10" s="1"/>
  <c r="J869" i="4"/>
  <c r="K869" i="4"/>
  <c r="L869" i="4"/>
  <c r="M869" i="4"/>
  <c r="H869" i="4" a="1"/>
  <c r="H869" i="4" s="1"/>
  <c r="I869" i="4" a="1"/>
  <c r="I869" i="4" s="1"/>
  <c r="E868" i="4"/>
  <c r="C885" i="10" s="1"/>
  <c r="Q868" i="4"/>
  <c r="T868" i="4" a="1"/>
  <c r="T868" i="4" s="1"/>
  <c r="S868" i="4" a="1"/>
  <c r="S868" i="4" s="1"/>
  <c r="R868" i="4" a="1"/>
  <c r="R868" i="4" s="1"/>
  <c r="U868" i="4" a="1"/>
  <c r="U868" i="4" s="1"/>
  <c r="C869" i="4"/>
  <c r="B869" i="4"/>
  <c r="V869" i="4" s="1" a="1"/>
  <c r="V869" i="4" s="1"/>
  <c r="W869" i="4"/>
  <c r="A870" i="4"/>
  <c r="O870" i="4" s="1" a="1"/>
  <c r="O870" i="4" s="1"/>
  <c r="B884" i="10"/>
  <c r="G882" i="10"/>
  <c r="K882" i="10" s="1"/>
  <c r="L881" i="10"/>
  <c r="X865" i="4"/>
  <c r="AJ866" i="4"/>
  <c r="G883" i="10" s="1"/>
  <c r="H884" i="10"/>
  <c r="Y870" i="4" l="1"/>
  <c r="P870" i="4" a="1"/>
  <c r="P870" i="4" s="1"/>
  <c r="F870" i="4" a="1"/>
  <c r="F870" i="4" s="1"/>
  <c r="AG870" i="4"/>
  <c r="AH870" i="4" a="1"/>
  <c r="AH870" i="4" s="1"/>
  <c r="AF870" i="4" a="1"/>
  <c r="AF870" i="4" s="1"/>
  <c r="AD870" i="4"/>
  <c r="Z870" i="4" a="1"/>
  <c r="Z870" i="4" s="1"/>
  <c r="AI870" i="4"/>
  <c r="AE870" i="4"/>
  <c r="AC870" i="4"/>
  <c r="AB870" i="4"/>
  <c r="AA870" i="4" a="1"/>
  <c r="AA870" i="4" s="1"/>
  <c r="F885" i="10"/>
  <c r="D886" i="10"/>
  <c r="N870" i="4" a="1"/>
  <c r="N870" i="4" s="1"/>
  <c r="G870" i="4"/>
  <c r="E887" i="10" s="1"/>
  <c r="K870" i="4"/>
  <c r="J870" i="4"/>
  <c r="L870" i="4"/>
  <c r="M870" i="4"/>
  <c r="H870" i="4" a="1"/>
  <c r="H870" i="4" s="1"/>
  <c r="I870" i="4" a="1"/>
  <c r="I870" i="4" s="1"/>
  <c r="E869" i="4"/>
  <c r="C886" i="10" s="1"/>
  <c r="Q869" i="4"/>
  <c r="T869" i="4" a="1"/>
  <c r="T869" i="4" s="1"/>
  <c r="S869" i="4" a="1"/>
  <c r="S869" i="4" s="1"/>
  <c r="R869" i="4" a="1"/>
  <c r="R869" i="4" s="1"/>
  <c r="U869" i="4" a="1"/>
  <c r="U869" i="4" s="1"/>
  <c r="C870" i="4"/>
  <c r="B870" i="4"/>
  <c r="V870" i="4" s="1" a="1"/>
  <c r="V870" i="4" s="1"/>
  <c r="W870" i="4"/>
  <c r="A871" i="4"/>
  <c r="O871" i="4" s="1" a="1"/>
  <c r="O871" i="4" s="1"/>
  <c r="K883" i="10"/>
  <c r="B885" i="10"/>
  <c r="L882" i="10"/>
  <c r="X866" i="4"/>
  <c r="AJ867" i="4"/>
  <c r="H885" i="10"/>
  <c r="B886" i="10"/>
  <c r="Y871" i="4" l="1"/>
  <c r="P871" i="4" a="1"/>
  <c r="P871" i="4" s="1"/>
  <c r="F871" i="4" a="1"/>
  <c r="F871" i="4" s="1"/>
  <c r="AH871" i="4" a="1"/>
  <c r="AH871" i="4" s="1"/>
  <c r="AG871" i="4"/>
  <c r="AC871" i="4"/>
  <c r="AB871" i="4"/>
  <c r="AA871" i="4" a="1"/>
  <c r="AA871" i="4" s="1"/>
  <c r="Z871" i="4" a="1"/>
  <c r="Z871" i="4" s="1"/>
  <c r="AI871" i="4"/>
  <c r="AF871" i="4" a="1"/>
  <c r="AF871" i="4" s="1"/>
  <c r="AE871" i="4"/>
  <c r="AD871" i="4"/>
  <c r="F886" i="10"/>
  <c r="D887" i="10"/>
  <c r="N871" i="4" a="1"/>
  <c r="N871" i="4" s="1"/>
  <c r="G871" i="4"/>
  <c r="E888" i="10" s="1"/>
  <c r="K871" i="4"/>
  <c r="J871" i="4"/>
  <c r="L871" i="4"/>
  <c r="M871" i="4"/>
  <c r="H871" i="4" a="1"/>
  <c r="H871" i="4" s="1"/>
  <c r="I871" i="4" a="1"/>
  <c r="I871" i="4" s="1"/>
  <c r="E870" i="4"/>
  <c r="C887" i="10" s="1"/>
  <c r="Q870" i="4"/>
  <c r="T870" i="4" a="1"/>
  <c r="T870" i="4" s="1"/>
  <c r="S870" i="4" a="1"/>
  <c r="S870" i="4" s="1"/>
  <c r="R870" i="4" a="1"/>
  <c r="R870" i="4" s="1"/>
  <c r="U870" i="4" a="1"/>
  <c r="U870" i="4" s="1"/>
  <c r="C871" i="4"/>
  <c r="B871" i="4"/>
  <c r="V871" i="4" s="1" a="1"/>
  <c r="V871" i="4" s="1"/>
  <c r="W871" i="4"/>
  <c r="A872" i="4"/>
  <c r="O872" i="4" s="1" a="1"/>
  <c r="O872" i="4" s="1"/>
  <c r="G884" i="10"/>
  <c r="K884" i="10" s="1"/>
  <c r="L883" i="10"/>
  <c r="X867" i="4"/>
  <c r="AJ868" i="4"/>
  <c r="G885" i="10" s="1"/>
  <c r="H886" i="10"/>
  <c r="Y872" i="4" l="1"/>
  <c r="P872" i="4" a="1"/>
  <c r="P872" i="4" s="1"/>
  <c r="F872" i="4" a="1"/>
  <c r="F872" i="4" s="1"/>
  <c r="AH872" i="4" a="1"/>
  <c r="AH872" i="4" s="1"/>
  <c r="AG872" i="4"/>
  <c r="AA872" i="4" a="1"/>
  <c r="AA872" i="4" s="1"/>
  <c r="Z872" i="4" a="1"/>
  <c r="Z872" i="4" s="1"/>
  <c r="AE872" i="4"/>
  <c r="AD872" i="4"/>
  <c r="AC872" i="4"/>
  <c r="AB872" i="4"/>
  <c r="AI872" i="4"/>
  <c r="AF872" i="4" a="1"/>
  <c r="AF872" i="4" s="1"/>
  <c r="F887" i="10"/>
  <c r="D888" i="10"/>
  <c r="N872" i="4" a="1"/>
  <c r="N872" i="4" s="1"/>
  <c r="J872" i="4"/>
  <c r="G872" i="4"/>
  <c r="E889" i="10" s="1"/>
  <c r="K872" i="4"/>
  <c r="L872" i="4"/>
  <c r="M872" i="4"/>
  <c r="I872" i="4" a="1"/>
  <c r="I872" i="4" s="1"/>
  <c r="H872" i="4" a="1"/>
  <c r="H872" i="4" s="1"/>
  <c r="E871" i="4"/>
  <c r="C888" i="10" s="1"/>
  <c r="Q871" i="4"/>
  <c r="T871" i="4" a="1"/>
  <c r="T871" i="4" s="1"/>
  <c r="S871" i="4" a="1"/>
  <c r="S871" i="4" s="1"/>
  <c r="R871" i="4" a="1"/>
  <c r="R871" i="4" s="1"/>
  <c r="U871" i="4" a="1"/>
  <c r="U871" i="4" s="1"/>
  <c r="C872" i="4"/>
  <c r="B872" i="4"/>
  <c r="V872" i="4" s="1" a="1"/>
  <c r="V872" i="4" s="1"/>
  <c r="W872" i="4"/>
  <c r="A873" i="4"/>
  <c r="O873" i="4" s="1" a="1"/>
  <c r="O873" i="4" s="1"/>
  <c r="K885" i="10"/>
  <c r="B887" i="10"/>
  <c r="L884" i="10"/>
  <c r="X868" i="4"/>
  <c r="AJ869" i="4"/>
  <c r="H887" i="10"/>
  <c r="B888" i="10"/>
  <c r="Y873" i="4" l="1"/>
  <c r="P873" i="4" a="1"/>
  <c r="P873" i="4" s="1"/>
  <c r="F873" i="4" a="1"/>
  <c r="F873" i="4" s="1"/>
  <c r="AH873" i="4" a="1"/>
  <c r="AH873" i="4" s="1"/>
  <c r="AG873" i="4"/>
  <c r="AC873" i="4"/>
  <c r="AB873" i="4"/>
  <c r="AA873" i="4" a="1"/>
  <c r="AA873" i="4" s="1"/>
  <c r="AI873" i="4"/>
  <c r="AF873" i="4" a="1"/>
  <c r="AF873" i="4" s="1"/>
  <c r="AE873" i="4"/>
  <c r="AD873" i="4"/>
  <c r="Z873" i="4" a="1"/>
  <c r="Z873" i="4" s="1"/>
  <c r="F888" i="10"/>
  <c r="D889" i="10"/>
  <c r="N873" i="4" a="1"/>
  <c r="N873" i="4" s="1"/>
  <c r="G873" i="4"/>
  <c r="E890" i="10" s="1"/>
  <c r="J873" i="4"/>
  <c r="K873" i="4"/>
  <c r="L873" i="4"/>
  <c r="M873" i="4"/>
  <c r="I873" i="4" a="1"/>
  <c r="I873" i="4" s="1"/>
  <c r="H873" i="4" a="1"/>
  <c r="H873" i="4" s="1"/>
  <c r="E872" i="4"/>
  <c r="C889" i="10" s="1"/>
  <c r="Q872" i="4"/>
  <c r="T872" i="4" a="1"/>
  <c r="T872" i="4" s="1"/>
  <c r="S872" i="4" a="1"/>
  <c r="S872" i="4" s="1"/>
  <c r="R872" i="4" a="1"/>
  <c r="R872" i="4" s="1"/>
  <c r="U872" i="4" a="1"/>
  <c r="U872" i="4" s="1"/>
  <c r="C873" i="4"/>
  <c r="B873" i="4"/>
  <c r="V873" i="4" s="1" a="1"/>
  <c r="V873" i="4" s="1"/>
  <c r="W873" i="4"/>
  <c r="A874" i="4"/>
  <c r="O874" i="4" s="1" a="1"/>
  <c r="O874" i="4" s="1"/>
  <c r="G886" i="10"/>
  <c r="K886" i="10" s="1"/>
  <c r="L885" i="10"/>
  <c r="X869" i="4"/>
  <c r="AJ870" i="4"/>
  <c r="H888" i="10"/>
  <c r="Y874" i="4" l="1"/>
  <c r="P874" i="4" a="1"/>
  <c r="P874" i="4" s="1"/>
  <c r="F874" i="4" a="1"/>
  <c r="F874" i="4" s="1"/>
  <c r="AH874" i="4" a="1"/>
  <c r="AH874" i="4" s="1"/>
  <c r="AG874" i="4"/>
  <c r="AE874" i="4"/>
  <c r="AD874" i="4"/>
  <c r="AB874" i="4"/>
  <c r="Z874" i="4" a="1"/>
  <c r="Z874" i="4" s="1"/>
  <c r="AI874" i="4"/>
  <c r="AF874" i="4" a="1"/>
  <c r="AF874" i="4" s="1"/>
  <c r="AA874" i="4" a="1"/>
  <c r="AA874" i="4" s="1"/>
  <c r="AC874" i="4"/>
  <c r="F889" i="10"/>
  <c r="D890" i="10"/>
  <c r="N874" i="4" a="1"/>
  <c r="N874" i="4" s="1"/>
  <c r="G874" i="4"/>
  <c r="E891" i="10" s="1"/>
  <c r="J874" i="4"/>
  <c r="K874" i="4"/>
  <c r="L874" i="4"/>
  <c r="I874" i="4" a="1"/>
  <c r="I874" i="4" s="1"/>
  <c r="M874" i="4"/>
  <c r="H874" i="4" a="1"/>
  <c r="H874" i="4" s="1"/>
  <c r="E873" i="4"/>
  <c r="C890" i="10" s="1"/>
  <c r="Q873" i="4"/>
  <c r="T873" i="4" a="1"/>
  <c r="T873" i="4" s="1"/>
  <c r="S873" i="4" a="1"/>
  <c r="S873" i="4" s="1"/>
  <c r="R873" i="4" a="1"/>
  <c r="R873" i="4" s="1"/>
  <c r="U873" i="4" a="1"/>
  <c r="U873" i="4" s="1"/>
  <c r="C874" i="4"/>
  <c r="B874" i="4"/>
  <c r="V874" i="4" s="1" a="1"/>
  <c r="V874" i="4" s="1"/>
  <c r="W874" i="4"/>
  <c r="A875" i="4"/>
  <c r="O875" i="4" s="1" a="1"/>
  <c r="O875" i="4" s="1"/>
  <c r="B889" i="10"/>
  <c r="G887" i="10"/>
  <c r="K887" i="10" s="1"/>
  <c r="L886" i="10"/>
  <c r="X870" i="4"/>
  <c r="AJ871" i="4"/>
  <c r="G888" i="10" s="1"/>
  <c r="H889" i="10"/>
  <c r="Y875" i="4" l="1"/>
  <c r="P875" i="4" a="1"/>
  <c r="P875" i="4" s="1"/>
  <c r="F875" i="4" a="1"/>
  <c r="F875" i="4" s="1"/>
  <c r="AH875" i="4" a="1"/>
  <c r="AH875" i="4" s="1"/>
  <c r="AG875" i="4"/>
  <c r="AI875" i="4"/>
  <c r="AE875" i="4"/>
  <c r="AA875" i="4" a="1"/>
  <c r="AA875" i="4" s="1"/>
  <c r="Z875" i="4" a="1"/>
  <c r="Z875" i="4" s="1"/>
  <c r="AF875" i="4" a="1"/>
  <c r="AF875" i="4" s="1"/>
  <c r="AD875" i="4"/>
  <c r="AC875" i="4"/>
  <c r="AB875" i="4"/>
  <c r="F890" i="10"/>
  <c r="N875" i="4" a="1"/>
  <c r="N875" i="4" s="1"/>
  <c r="G875" i="4"/>
  <c r="E892" i="10" s="1"/>
  <c r="J875" i="4"/>
  <c r="K875" i="4"/>
  <c r="L875" i="4"/>
  <c r="M875" i="4"/>
  <c r="I875" i="4" a="1"/>
  <c r="I875" i="4" s="1"/>
  <c r="H875" i="4" a="1"/>
  <c r="H875" i="4" s="1"/>
  <c r="D891" i="10"/>
  <c r="E874" i="4"/>
  <c r="C891" i="10" s="1"/>
  <c r="Q874" i="4"/>
  <c r="T874" i="4" a="1"/>
  <c r="T874" i="4" s="1"/>
  <c r="S874" i="4" a="1"/>
  <c r="S874" i="4" s="1"/>
  <c r="R874" i="4" a="1"/>
  <c r="R874" i="4" s="1"/>
  <c r="U874" i="4" a="1"/>
  <c r="U874" i="4" s="1"/>
  <c r="C875" i="4"/>
  <c r="B875" i="4"/>
  <c r="V875" i="4" s="1" a="1"/>
  <c r="V875" i="4" s="1"/>
  <c r="W875" i="4"/>
  <c r="A876" i="4"/>
  <c r="O876" i="4" s="1" a="1"/>
  <c r="O876" i="4" s="1"/>
  <c r="K888" i="10"/>
  <c r="B890" i="10"/>
  <c r="L887" i="10"/>
  <c r="X871" i="4"/>
  <c r="AJ872" i="4"/>
  <c r="H890" i="10"/>
  <c r="Y876" i="4" l="1"/>
  <c r="P876" i="4" a="1"/>
  <c r="P876" i="4" s="1"/>
  <c r="F876" i="4" a="1"/>
  <c r="F876" i="4" s="1"/>
  <c r="AG876" i="4"/>
  <c r="AH876" i="4" a="1"/>
  <c r="AH876" i="4" s="1"/>
  <c r="AI876" i="4"/>
  <c r="AD876" i="4"/>
  <c r="AC876" i="4"/>
  <c r="AB876" i="4"/>
  <c r="AA876" i="4" a="1"/>
  <c r="AA876" i="4" s="1"/>
  <c r="AF876" i="4" a="1"/>
  <c r="AF876" i="4" s="1"/>
  <c r="Z876" i="4" a="1"/>
  <c r="Z876" i="4" s="1"/>
  <c r="AE876" i="4"/>
  <c r="F891" i="10"/>
  <c r="N876" i="4" a="1"/>
  <c r="N876" i="4" s="1"/>
  <c r="G876" i="4"/>
  <c r="E893" i="10" s="1"/>
  <c r="K876" i="4"/>
  <c r="J876" i="4"/>
  <c r="M876" i="4"/>
  <c r="L876" i="4"/>
  <c r="I876" i="4" a="1"/>
  <c r="I876" i="4" s="1"/>
  <c r="H876" i="4" a="1"/>
  <c r="H876" i="4" s="1"/>
  <c r="D892" i="10"/>
  <c r="E875" i="4"/>
  <c r="C892" i="10" s="1"/>
  <c r="Q875" i="4"/>
  <c r="T875" i="4" a="1"/>
  <c r="T875" i="4" s="1"/>
  <c r="S875" i="4" a="1"/>
  <c r="S875" i="4" s="1"/>
  <c r="R875" i="4" a="1"/>
  <c r="R875" i="4" s="1"/>
  <c r="U875" i="4" a="1"/>
  <c r="U875" i="4" s="1"/>
  <c r="C876" i="4"/>
  <c r="B876" i="4"/>
  <c r="V876" i="4" s="1" a="1"/>
  <c r="V876" i="4" s="1"/>
  <c r="W876" i="4"/>
  <c r="A877" i="4"/>
  <c r="O877" i="4" s="1" a="1"/>
  <c r="O877" i="4" s="1"/>
  <c r="B891" i="10"/>
  <c r="G889" i="10"/>
  <c r="K889" i="10" s="1"/>
  <c r="L888" i="10"/>
  <c r="X872" i="4"/>
  <c r="AJ873" i="4"/>
  <c r="G890" i="10" s="1"/>
  <c r="H891" i="10"/>
  <c r="Y877" i="4" l="1"/>
  <c r="P877" i="4" a="1"/>
  <c r="P877" i="4" s="1"/>
  <c r="F877" i="4" a="1"/>
  <c r="F877" i="4" s="1"/>
  <c r="AH877" i="4" a="1"/>
  <c r="AH877" i="4" s="1"/>
  <c r="AG877" i="4"/>
  <c r="AB877" i="4"/>
  <c r="AA877" i="4" a="1"/>
  <c r="AA877" i="4" s="1"/>
  <c r="AF877" i="4" a="1"/>
  <c r="AF877" i="4" s="1"/>
  <c r="AE877" i="4"/>
  <c r="AD877" i="4"/>
  <c r="Z877" i="4" a="1"/>
  <c r="Z877" i="4" s="1"/>
  <c r="AI877" i="4"/>
  <c r="AC877" i="4"/>
  <c r="F892" i="10"/>
  <c r="N877" i="4" a="1"/>
  <c r="N877" i="4" s="1"/>
  <c r="J877" i="4"/>
  <c r="G877" i="4"/>
  <c r="E894" i="10" s="1"/>
  <c r="L877" i="4"/>
  <c r="K877" i="4"/>
  <c r="M877" i="4"/>
  <c r="H877" i="4" a="1"/>
  <c r="H877" i="4" s="1"/>
  <c r="I877" i="4" a="1"/>
  <c r="I877" i="4" s="1"/>
  <c r="D893" i="10"/>
  <c r="E876" i="4"/>
  <c r="C893" i="10" s="1"/>
  <c r="Q876" i="4"/>
  <c r="T876" i="4" a="1"/>
  <c r="T876" i="4" s="1"/>
  <c r="S876" i="4" a="1"/>
  <c r="S876" i="4" s="1"/>
  <c r="R876" i="4" a="1"/>
  <c r="R876" i="4" s="1"/>
  <c r="U876" i="4" a="1"/>
  <c r="U876" i="4" s="1"/>
  <c r="C877" i="4"/>
  <c r="B877" i="4"/>
  <c r="V877" i="4" s="1" a="1"/>
  <c r="V877" i="4" s="1"/>
  <c r="W877" i="4"/>
  <c r="A878" i="4"/>
  <c r="O878" i="4" s="1" a="1"/>
  <c r="O878" i="4" s="1"/>
  <c r="K890" i="10"/>
  <c r="B892" i="10"/>
  <c r="L889" i="10"/>
  <c r="X873" i="4"/>
  <c r="AJ874" i="4"/>
  <c r="H892" i="10"/>
  <c r="Y878" i="4" l="1"/>
  <c r="P878" i="4" a="1"/>
  <c r="P878" i="4" s="1"/>
  <c r="F878" i="4" a="1"/>
  <c r="F878" i="4" s="1"/>
  <c r="AH878" i="4" a="1"/>
  <c r="AH878" i="4" s="1"/>
  <c r="AG878" i="4"/>
  <c r="AE878" i="4"/>
  <c r="AD878" i="4"/>
  <c r="AB878" i="4"/>
  <c r="AI878" i="4"/>
  <c r="AF878" i="4" a="1"/>
  <c r="AF878" i="4" s="1"/>
  <c r="AC878" i="4"/>
  <c r="AA878" i="4" a="1"/>
  <c r="AA878" i="4" s="1"/>
  <c r="Z878" i="4" a="1"/>
  <c r="Z878" i="4" s="1"/>
  <c r="F893" i="10"/>
  <c r="N878" i="4" a="1"/>
  <c r="N878" i="4" s="1"/>
  <c r="G878" i="4"/>
  <c r="E895" i="10" s="1"/>
  <c r="J878" i="4"/>
  <c r="K878" i="4"/>
  <c r="M878" i="4"/>
  <c r="L878" i="4"/>
  <c r="H878" i="4" a="1"/>
  <c r="H878" i="4" s="1"/>
  <c r="I878" i="4" a="1"/>
  <c r="I878" i="4" s="1"/>
  <c r="D894" i="10"/>
  <c r="E877" i="4"/>
  <c r="C894" i="10" s="1"/>
  <c r="Q877" i="4"/>
  <c r="T877" i="4" a="1"/>
  <c r="T877" i="4" s="1"/>
  <c r="S877" i="4" a="1"/>
  <c r="S877" i="4" s="1"/>
  <c r="R877" i="4" a="1"/>
  <c r="R877" i="4" s="1"/>
  <c r="U877" i="4" a="1"/>
  <c r="U877" i="4" s="1"/>
  <c r="C878" i="4"/>
  <c r="B878" i="4"/>
  <c r="V878" i="4" s="1" a="1"/>
  <c r="V878" i="4" s="1"/>
  <c r="W878" i="4"/>
  <c r="A879" i="4"/>
  <c r="O879" i="4" s="1" a="1"/>
  <c r="O879" i="4" s="1"/>
  <c r="B893" i="10"/>
  <c r="G891" i="10"/>
  <c r="K891" i="10" s="1"/>
  <c r="L890" i="10"/>
  <c r="X874" i="4"/>
  <c r="AJ875" i="4"/>
  <c r="G892" i="10" s="1"/>
  <c r="H893" i="10"/>
  <c r="Y879" i="4" l="1"/>
  <c r="P879" i="4" a="1"/>
  <c r="P879" i="4" s="1"/>
  <c r="F879" i="4" a="1"/>
  <c r="F879" i="4" s="1"/>
  <c r="AH879" i="4" a="1"/>
  <c r="AH879" i="4" s="1"/>
  <c r="AG879" i="4"/>
  <c r="AI879" i="4"/>
  <c r="AE879" i="4"/>
  <c r="AA879" i="4" a="1"/>
  <c r="AA879" i="4" s="1"/>
  <c r="Z879" i="4" a="1"/>
  <c r="Z879" i="4" s="1"/>
  <c r="AB879" i="4"/>
  <c r="AF879" i="4" a="1"/>
  <c r="AF879" i="4" s="1"/>
  <c r="AD879" i="4"/>
  <c r="AC879" i="4"/>
  <c r="F894" i="10"/>
  <c r="N879" i="4" a="1"/>
  <c r="N879" i="4" s="1"/>
  <c r="G879" i="4"/>
  <c r="E896" i="10" s="1"/>
  <c r="J879" i="4"/>
  <c r="K879" i="4"/>
  <c r="M879" i="4"/>
  <c r="L879" i="4"/>
  <c r="H879" i="4" a="1"/>
  <c r="H879" i="4" s="1"/>
  <c r="I879" i="4" a="1"/>
  <c r="I879" i="4" s="1"/>
  <c r="D895" i="10"/>
  <c r="E878" i="4"/>
  <c r="C895" i="10" s="1"/>
  <c r="Q878" i="4"/>
  <c r="R878" i="4" a="1"/>
  <c r="R878" i="4" s="1"/>
  <c r="T878" i="4" a="1"/>
  <c r="T878" i="4" s="1"/>
  <c r="S878" i="4" a="1"/>
  <c r="S878" i="4" s="1"/>
  <c r="U878" i="4" a="1"/>
  <c r="U878" i="4" s="1"/>
  <c r="C879" i="4"/>
  <c r="B879" i="4"/>
  <c r="V879" i="4" s="1" a="1"/>
  <c r="V879" i="4" s="1"/>
  <c r="W879" i="4"/>
  <c r="A880" i="4"/>
  <c r="O880" i="4" s="1" a="1"/>
  <c r="O880" i="4" s="1"/>
  <c r="K892" i="10"/>
  <c r="B894" i="10"/>
  <c r="L891" i="10"/>
  <c r="X875" i="4"/>
  <c r="AJ876" i="4"/>
  <c r="H894" i="10"/>
  <c r="Y880" i="4" l="1"/>
  <c r="P880" i="4" a="1"/>
  <c r="P880" i="4" s="1"/>
  <c r="F880" i="4" a="1"/>
  <c r="F880" i="4" s="1"/>
  <c r="AH880" i="4" a="1"/>
  <c r="AH880" i="4" s="1"/>
  <c r="AG880" i="4"/>
  <c r="Z880" i="4" a="1"/>
  <c r="Z880" i="4" s="1"/>
  <c r="AD880" i="4"/>
  <c r="AC880" i="4"/>
  <c r="AB880" i="4"/>
  <c r="AE880" i="4"/>
  <c r="AA880" i="4" a="1"/>
  <c r="AA880" i="4" s="1"/>
  <c r="AI880" i="4"/>
  <c r="AF880" i="4" a="1"/>
  <c r="AF880" i="4" s="1"/>
  <c r="F895" i="10"/>
  <c r="N880" i="4" a="1"/>
  <c r="N880" i="4" s="1"/>
  <c r="G880" i="4"/>
  <c r="E897" i="10" s="1"/>
  <c r="J880" i="4"/>
  <c r="K880" i="4"/>
  <c r="L880" i="4"/>
  <c r="M880" i="4"/>
  <c r="H880" i="4" a="1"/>
  <c r="H880" i="4" s="1"/>
  <c r="I880" i="4" a="1"/>
  <c r="I880" i="4" s="1"/>
  <c r="D896" i="10"/>
  <c r="E879" i="4"/>
  <c r="C896" i="10" s="1"/>
  <c r="Q879" i="4"/>
  <c r="T879" i="4" a="1"/>
  <c r="T879" i="4" s="1"/>
  <c r="S879" i="4" a="1"/>
  <c r="S879" i="4" s="1"/>
  <c r="R879" i="4" a="1"/>
  <c r="R879" i="4" s="1"/>
  <c r="U879" i="4" a="1"/>
  <c r="U879" i="4" s="1"/>
  <c r="C880" i="4"/>
  <c r="B880" i="4"/>
  <c r="V880" i="4" s="1" a="1"/>
  <c r="V880" i="4" s="1"/>
  <c r="W880" i="4"/>
  <c r="A881" i="4"/>
  <c r="O881" i="4" s="1" a="1"/>
  <c r="O881" i="4" s="1"/>
  <c r="B895" i="10"/>
  <c r="G893" i="10"/>
  <c r="K893" i="10" s="1"/>
  <c r="L892" i="10"/>
  <c r="X876" i="4"/>
  <c r="AJ877" i="4"/>
  <c r="H895" i="10"/>
  <c r="Y881" i="4" l="1"/>
  <c r="P881" i="4" a="1"/>
  <c r="P881" i="4" s="1"/>
  <c r="F881" i="4" a="1"/>
  <c r="F881" i="4" s="1"/>
  <c r="AH881" i="4" a="1"/>
  <c r="AH881" i="4" s="1"/>
  <c r="AG881" i="4"/>
  <c r="AB881" i="4"/>
  <c r="Z881" i="4" a="1"/>
  <c r="Z881" i="4" s="1"/>
  <c r="AF881" i="4" a="1"/>
  <c r="AF881" i="4" s="1"/>
  <c r="AE881" i="4"/>
  <c r="AD881" i="4"/>
  <c r="AI881" i="4"/>
  <c r="AC881" i="4"/>
  <c r="AA881" i="4" a="1"/>
  <c r="AA881" i="4" s="1"/>
  <c r="F896" i="10"/>
  <c r="N881" i="4" a="1"/>
  <c r="N881" i="4" s="1"/>
  <c r="G881" i="4"/>
  <c r="E898" i="10" s="1"/>
  <c r="J881" i="4"/>
  <c r="K881" i="4"/>
  <c r="M881" i="4"/>
  <c r="L881" i="4"/>
  <c r="I881" i="4" a="1"/>
  <c r="I881" i="4" s="1"/>
  <c r="H881" i="4" a="1"/>
  <c r="H881" i="4" s="1"/>
  <c r="D897" i="10"/>
  <c r="E880" i="4"/>
  <c r="C897" i="10" s="1"/>
  <c r="Q880" i="4"/>
  <c r="T880" i="4" a="1"/>
  <c r="T880" i="4" s="1"/>
  <c r="S880" i="4" a="1"/>
  <c r="S880" i="4" s="1"/>
  <c r="R880" i="4" a="1"/>
  <c r="R880" i="4" s="1"/>
  <c r="U880" i="4" a="1"/>
  <c r="U880" i="4" s="1"/>
  <c r="C881" i="4"/>
  <c r="B881" i="4"/>
  <c r="V881" i="4" s="1" a="1"/>
  <c r="V881" i="4" s="1"/>
  <c r="W881" i="4"/>
  <c r="A882" i="4"/>
  <c r="O882" i="4" s="1" a="1"/>
  <c r="O882" i="4" s="1"/>
  <c r="B896" i="10"/>
  <c r="G894" i="10"/>
  <c r="K894" i="10" s="1"/>
  <c r="L893" i="10"/>
  <c r="X877" i="4"/>
  <c r="AJ878" i="4"/>
  <c r="G895" i="10" s="1"/>
  <c r="H896" i="10"/>
  <c r="Y882" i="4" l="1"/>
  <c r="P882" i="4" a="1"/>
  <c r="P882" i="4" s="1"/>
  <c r="F882" i="4" a="1"/>
  <c r="F882" i="4" s="1"/>
  <c r="AG882" i="4"/>
  <c r="AH882" i="4" a="1"/>
  <c r="AH882" i="4" s="1"/>
  <c r="AC882" i="4"/>
  <c r="AB882" i="4"/>
  <c r="AA882" i="4" a="1"/>
  <c r="AA882" i="4" s="1"/>
  <c r="AI882" i="4"/>
  <c r="AF882" i="4" a="1"/>
  <c r="AF882" i="4" s="1"/>
  <c r="AE882" i="4"/>
  <c r="Z882" i="4" a="1"/>
  <c r="Z882" i="4" s="1"/>
  <c r="AD882" i="4"/>
  <c r="F897" i="10"/>
  <c r="N882" i="4" a="1"/>
  <c r="N882" i="4" s="1"/>
  <c r="G882" i="4"/>
  <c r="E899" i="10" s="1"/>
  <c r="J882" i="4"/>
  <c r="K882" i="4"/>
  <c r="M882" i="4"/>
  <c r="L882" i="4"/>
  <c r="I882" i="4" a="1"/>
  <c r="I882" i="4" s="1"/>
  <c r="H882" i="4" a="1"/>
  <c r="H882" i="4" s="1"/>
  <c r="D898" i="10"/>
  <c r="E881" i="4"/>
  <c r="C898" i="10" s="1"/>
  <c r="Q881" i="4"/>
  <c r="T881" i="4" a="1"/>
  <c r="T881" i="4" s="1"/>
  <c r="S881" i="4" a="1"/>
  <c r="S881" i="4" s="1"/>
  <c r="R881" i="4" a="1"/>
  <c r="R881" i="4" s="1"/>
  <c r="U881" i="4" a="1"/>
  <c r="U881" i="4" s="1"/>
  <c r="C882" i="4"/>
  <c r="B882" i="4"/>
  <c r="V882" i="4" s="1" a="1"/>
  <c r="V882" i="4" s="1"/>
  <c r="W882" i="4"/>
  <c r="A883" i="4"/>
  <c r="O883" i="4" s="1" a="1"/>
  <c r="O883" i="4" s="1"/>
  <c r="K895" i="10"/>
  <c r="B897" i="10"/>
  <c r="L894" i="10"/>
  <c r="X878" i="4"/>
  <c r="AJ879" i="4"/>
  <c r="H897" i="10"/>
  <c r="Y883" i="4" l="1"/>
  <c r="P883" i="4" a="1"/>
  <c r="P883" i="4" s="1"/>
  <c r="F883" i="4" a="1"/>
  <c r="F883" i="4" s="1"/>
  <c r="AH883" i="4" a="1"/>
  <c r="AH883" i="4" s="1"/>
  <c r="AG883" i="4"/>
  <c r="AE883" i="4"/>
  <c r="AD883" i="4"/>
  <c r="AB883" i="4"/>
  <c r="AI883" i="4"/>
  <c r="AA883" i="4" a="1"/>
  <c r="AA883" i="4" s="1"/>
  <c r="Z883" i="4" a="1"/>
  <c r="Z883" i="4" s="1"/>
  <c r="AF883" i="4" a="1"/>
  <c r="AF883" i="4" s="1"/>
  <c r="AC883" i="4"/>
  <c r="F898" i="10"/>
  <c r="N883" i="4" a="1"/>
  <c r="N883" i="4" s="1"/>
  <c r="G883" i="4"/>
  <c r="E900" i="10" s="1"/>
  <c r="K883" i="4"/>
  <c r="L883" i="4"/>
  <c r="M883" i="4"/>
  <c r="H883" i="4" a="1"/>
  <c r="H883" i="4" s="1"/>
  <c r="I883" i="4" a="1"/>
  <c r="I883" i="4" s="1"/>
  <c r="J883" i="4"/>
  <c r="D899" i="10"/>
  <c r="E882" i="4"/>
  <c r="C899" i="10" s="1"/>
  <c r="Q882" i="4"/>
  <c r="T882" i="4" a="1"/>
  <c r="T882" i="4" s="1"/>
  <c r="S882" i="4" a="1"/>
  <c r="S882" i="4" s="1"/>
  <c r="R882" i="4" a="1"/>
  <c r="R882" i="4" s="1"/>
  <c r="U882" i="4" a="1"/>
  <c r="U882" i="4" s="1"/>
  <c r="C883" i="4"/>
  <c r="B883" i="4"/>
  <c r="V883" i="4" s="1" a="1"/>
  <c r="V883" i="4" s="1"/>
  <c r="W883" i="4"/>
  <c r="A884" i="4"/>
  <c r="O884" i="4" s="1" a="1"/>
  <c r="O884" i="4" s="1"/>
  <c r="B898" i="10"/>
  <c r="G896" i="10"/>
  <c r="K896" i="10" s="1"/>
  <c r="L895" i="10"/>
  <c r="X879" i="4"/>
  <c r="AJ880" i="4"/>
  <c r="G897" i="10" s="1"/>
  <c r="H898" i="10"/>
  <c r="Y884" i="4" l="1"/>
  <c r="P884" i="4" a="1"/>
  <c r="P884" i="4" s="1"/>
  <c r="F884" i="4" a="1"/>
  <c r="F884" i="4" s="1"/>
  <c r="AH884" i="4" a="1"/>
  <c r="AH884" i="4" s="1"/>
  <c r="AG884" i="4"/>
  <c r="AF884" i="4" a="1"/>
  <c r="AF884" i="4" s="1"/>
  <c r="AB884" i="4"/>
  <c r="AA884" i="4" a="1"/>
  <c r="AA884" i="4" s="1"/>
  <c r="Z884" i="4" a="1"/>
  <c r="Z884" i="4" s="1"/>
  <c r="AI884" i="4"/>
  <c r="AE884" i="4"/>
  <c r="AD884" i="4"/>
  <c r="AC884" i="4"/>
  <c r="F899" i="10"/>
  <c r="N884" i="4" a="1"/>
  <c r="N884" i="4" s="1"/>
  <c r="G884" i="4"/>
  <c r="E901" i="10" s="1"/>
  <c r="J884" i="4"/>
  <c r="K884" i="4"/>
  <c r="L884" i="4"/>
  <c r="M884" i="4"/>
  <c r="H884" i="4" a="1"/>
  <c r="H884" i="4" s="1"/>
  <c r="I884" i="4" a="1"/>
  <c r="I884" i="4" s="1"/>
  <c r="D900" i="10"/>
  <c r="E883" i="4"/>
  <c r="C900" i="10" s="1"/>
  <c r="Q883" i="4"/>
  <c r="T883" i="4" a="1"/>
  <c r="T883" i="4" s="1"/>
  <c r="S883" i="4" a="1"/>
  <c r="S883" i="4" s="1"/>
  <c r="R883" i="4" a="1"/>
  <c r="R883" i="4" s="1"/>
  <c r="U883" i="4" a="1"/>
  <c r="U883" i="4" s="1"/>
  <c r="C884" i="4"/>
  <c r="B884" i="4"/>
  <c r="V884" i="4" s="1" a="1"/>
  <c r="V884" i="4" s="1"/>
  <c r="W884" i="4"/>
  <c r="A885" i="4"/>
  <c r="O885" i="4" s="1" a="1"/>
  <c r="O885" i="4" s="1"/>
  <c r="K897" i="10"/>
  <c r="B899" i="10"/>
  <c r="L896" i="10"/>
  <c r="X880" i="4"/>
  <c r="AJ881" i="4"/>
  <c r="H899" i="10"/>
  <c r="Y885" i="4" l="1"/>
  <c r="P885" i="4" a="1"/>
  <c r="P885" i="4" s="1"/>
  <c r="F885" i="4" a="1"/>
  <c r="F885" i="4" s="1"/>
  <c r="AG885" i="4"/>
  <c r="AH885" i="4" a="1"/>
  <c r="AH885" i="4" s="1"/>
  <c r="AA885" i="4" a="1"/>
  <c r="AA885" i="4" s="1"/>
  <c r="Z885" i="4" a="1"/>
  <c r="Z885" i="4" s="1"/>
  <c r="AE885" i="4"/>
  <c r="AD885" i="4"/>
  <c r="AC885" i="4"/>
  <c r="AB885" i="4"/>
  <c r="AF885" i="4" a="1"/>
  <c r="AF885" i="4" s="1"/>
  <c r="AI885" i="4"/>
  <c r="F900" i="10"/>
  <c r="N885" i="4" a="1"/>
  <c r="N885" i="4" s="1"/>
  <c r="G885" i="4"/>
  <c r="E902" i="10" s="1"/>
  <c r="J885" i="4"/>
  <c r="K885" i="4"/>
  <c r="L885" i="4"/>
  <c r="M885" i="4"/>
  <c r="H885" i="4" a="1"/>
  <c r="H885" i="4" s="1"/>
  <c r="I885" i="4" a="1"/>
  <c r="I885" i="4" s="1"/>
  <c r="D901" i="10"/>
  <c r="E884" i="4"/>
  <c r="C901" i="10" s="1"/>
  <c r="Q884" i="4"/>
  <c r="T884" i="4" a="1"/>
  <c r="T884" i="4" s="1"/>
  <c r="S884" i="4" a="1"/>
  <c r="S884" i="4" s="1"/>
  <c r="R884" i="4" a="1"/>
  <c r="R884" i="4" s="1"/>
  <c r="U884" i="4" a="1"/>
  <c r="U884" i="4" s="1"/>
  <c r="C885" i="4"/>
  <c r="B885" i="4"/>
  <c r="V885" i="4" s="1" a="1"/>
  <c r="V885" i="4" s="1"/>
  <c r="W885" i="4"/>
  <c r="A886" i="4"/>
  <c r="O886" i="4" s="1" a="1"/>
  <c r="O886" i="4" s="1"/>
  <c r="B900" i="10"/>
  <c r="G898" i="10"/>
  <c r="K898" i="10" s="1"/>
  <c r="L897" i="10"/>
  <c r="X881" i="4"/>
  <c r="AJ882" i="4"/>
  <c r="G899" i="10" s="1"/>
  <c r="H900" i="10"/>
  <c r="Y886" i="4" l="1"/>
  <c r="P886" i="4" a="1"/>
  <c r="P886" i="4" s="1"/>
  <c r="F886" i="4" a="1"/>
  <c r="F886" i="4" s="1"/>
  <c r="AH886" i="4" a="1"/>
  <c r="AH886" i="4" s="1"/>
  <c r="AG886" i="4"/>
  <c r="AB886" i="4"/>
  <c r="AI886" i="4"/>
  <c r="AF886" i="4" a="1"/>
  <c r="AF886" i="4" s="1"/>
  <c r="AE886" i="4"/>
  <c r="AD886" i="4"/>
  <c r="AC886" i="4"/>
  <c r="AA886" i="4" a="1"/>
  <c r="AA886" i="4" s="1"/>
  <c r="Z886" i="4" a="1"/>
  <c r="Z886" i="4" s="1"/>
  <c r="F901" i="10"/>
  <c r="N886" i="4" a="1"/>
  <c r="N886" i="4" s="1"/>
  <c r="G886" i="4"/>
  <c r="E903" i="10" s="1"/>
  <c r="J886" i="4"/>
  <c r="K886" i="4"/>
  <c r="L886" i="4"/>
  <c r="M886" i="4"/>
  <c r="I886" i="4" a="1"/>
  <c r="I886" i="4" s="1"/>
  <c r="H886" i="4" a="1"/>
  <c r="H886" i="4" s="1"/>
  <c r="D902" i="10"/>
  <c r="E885" i="4"/>
  <c r="C902" i="10" s="1"/>
  <c r="Q885" i="4"/>
  <c r="T885" i="4" a="1"/>
  <c r="T885" i="4" s="1"/>
  <c r="S885" i="4" a="1"/>
  <c r="S885" i="4" s="1"/>
  <c r="R885" i="4" a="1"/>
  <c r="R885" i="4" s="1"/>
  <c r="U885" i="4" a="1"/>
  <c r="U885" i="4" s="1"/>
  <c r="C886" i="4"/>
  <c r="B886" i="4"/>
  <c r="V886" i="4" s="1" a="1"/>
  <c r="V886" i="4" s="1"/>
  <c r="W886" i="4"/>
  <c r="A887" i="4"/>
  <c r="O887" i="4" s="1" a="1"/>
  <c r="O887" i="4" s="1"/>
  <c r="K899" i="10"/>
  <c r="B901" i="10"/>
  <c r="L898" i="10"/>
  <c r="X882" i="4"/>
  <c r="AJ883" i="4"/>
  <c r="H901" i="10"/>
  <c r="Y887" i="4" l="1"/>
  <c r="P887" i="4" a="1"/>
  <c r="P887" i="4" s="1"/>
  <c r="F887" i="4" a="1"/>
  <c r="F887" i="4" s="1"/>
  <c r="AH887" i="4" a="1"/>
  <c r="AH887" i="4" s="1"/>
  <c r="AG887" i="4"/>
  <c r="AF887" i="4" a="1"/>
  <c r="AF887" i="4" s="1"/>
  <c r="AE887" i="4"/>
  <c r="AC887" i="4"/>
  <c r="AI887" i="4"/>
  <c r="AD887" i="4"/>
  <c r="AB887" i="4"/>
  <c r="AA887" i="4" a="1"/>
  <c r="AA887" i="4" s="1"/>
  <c r="Z887" i="4" a="1"/>
  <c r="Z887" i="4" s="1"/>
  <c r="F902" i="10"/>
  <c r="N887" i="4" a="1"/>
  <c r="N887" i="4" s="1"/>
  <c r="G887" i="4"/>
  <c r="E904" i="10" s="1"/>
  <c r="J887" i="4"/>
  <c r="K887" i="4"/>
  <c r="L887" i="4"/>
  <c r="M887" i="4"/>
  <c r="I887" i="4" a="1"/>
  <c r="I887" i="4" s="1"/>
  <c r="H887" i="4" a="1"/>
  <c r="H887" i="4" s="1"/>
  <c r="D903" i="10"/>
  <c r="E886" i="4"/>
  <c r="C903" i="10" s="1"/>
  <c r="Q886" i="4"/>
  <c r="T886" i="4" a="1"/>
  <c r="T886" i="4" s="1"/>
  <c r="S886" i="4" a="1"/>
  <c r="S886" i="4" s="1"/>
  <c r="R886" i="4" a="1"/>
  <c r="R886" i="4" s="1"/>
  <c r="U886" i="4" a="1"/>
  <c r="U886" i="4" s="1"/>
  <c r="C887" i="4"/>
  <c r="B887" i="4"/>
  <c r="V887" i="4" s="1" a="1"/>
  <c r="V887" i="4" s="1"/>
  <c r="W887" i="4"/>
  <c r="A888" i="4"/>
  <c r="O888" i="4" s="1" a="1"/>
  <c r="O888" i="4" s="1"/>
  <c r="B902" i="10"/>
  <c r="G900" i="10"/>
  <c r="K900" i="10" s="1"/>
  <c r="L899" i="10"/>
  <c r="X883" i="4"/>
  <c r="AJ884" i="4"/>
  <c r="H902" i="10"/>
  <c r="Y888" i="4" l="1"/>
  <c r="P888" i="4" a="1"/>
  <c r="P888" i="4" s="1"/>
  <c r="F888" i="4" a="1"/>
  <c r="F888" i="4" s="1"/>
  <c r="AH888" i="4" a="1"/>
  <c r="AH888" i="4" s="1"/>
  <c r="AG888" i="4"/>
  <c r="AI888" i="4"/>
  <c r="AE888" i="4"/>
  <c r="AA888" i="4" a="1"/>
  <c r="AA888" i="4" s="1"/>
  <c r="Z888" i="4" a="1"/>
  <c r="Z888" i="4" s="1"/>
  <c r="AC888" i="4"/>
  <c r="AB888" i="4"/>
  <c r="AF888" i="4" a="1"/>
  <c r="AF888" i="4" s="1"/>
  <c r="AD888" i="4"/>
  <c r="F903" i="10"/>
  <c r="N888" i="4" a="1"/>
  <c r="N888" i="4" s="1"/>
  <c r="G888" i="4"/>
  <c r="E905" i="10" s="1"/>
  <c r="K888" i="4"/>
  <c r="L888" i="4"/>
  <c r="J888" i="4"/>
  <c r="M888" i="4"/>
  <c r="I888" i="4" a="1"/>
  <c r="I888" i="4" s="1"/>
  <c r="H888" i="4" a="1"/>
  <c r="H888" i="4" s="1"/>
  <c r="D904" i="10"/>
  <c r="E887" i="4"/>
  <c r="C904" i="10" s="1"/>
  <c r="Q887" i="4"/>
  <c r="S887" i="4" a="1"/>
  <c r="S887" i="4" s="1"/>
  <c r="T887" i="4" a="1"/>
  <c r="T887" i="4" s="1"/>
  <c r="R887" i="4" a="1"/>
  <c r="R887" i="4" s="1"/>
  <c r="U887" i="4" a="1"/>
  <c r="U887" i="4" s="1"/>
  <c r="C888" i="4"/>
  <c r="B888" i="4"/>
  <c r="V888" i="4" s="1" a="1"/>
  <c r="V888" i="4" s="1"/>
  <c r="W888" i="4"/>
  <c r="A889" i="4"/>
  <c r="O889" i="4" s="1" a="1"/>
  <c r="O889" i="4" s="1"/>
  <c r="B903" i="10"/>
  <c r="G901" i="10"/>
  <c r="K901" i="10" s="1"/>
  <c r="L900" i="10"/>
  <c r="X884" i="4"/>
  <c r="AJ885" i="4"/>
  <c r="G902" i="10" s="1"/>
  <c r="H903" i="10"/>
  <c r="Y889" i="4" l="1"/>
  <c r="P889" i="4" a="1"/>
  <c r="P889" i="4" s="1"/>
  <c r="F889" i="4" a="1"/>
  <c r="F889" i="4" s="1"/>
  <c r="AH889" i="4" a="1"/>
  <c r="AH889" i="4" s="1"/>
  <c r="AG889" i="4"/>
  <c r="Z889" i="4" a="1"/>
  <c r="Z889" i="4" s="1"/>
  <c r="AI889" i="4"/>
  <c r="AD889" i="4"/>
  <c r="AC889" i="4"/>
  <c r="AB889" i="4"/>
  <c r="AA889" i="4" a="1"/>
  <c r="AA889" i="4" s="1"/>
  <c r="AF889" i="4" a="1"/>
  <c r="AF889" i="4" s="1"/>
  <c r="AE889" i="4"/>
  <c r="F904" i="10"/>
  <c r="N889" i="4" a="1"/>
  <c r="N889" i="4" s="1"/>
  <c r="G889" i="4"/>
  <c r="E906" i="10" s="1"/>
  <c r="J889" i="4"/>
  <c r="K889" i="4"/>
  <c r="L889" i="4"/>
  <c r="M889" i="4"/>
  <c r="H889" i="4" a="1"/>
  <c r="H889" i="4" s="1"/>
  <c r="I889" i="4" a="1"/>
  <c r="I889" i="4" s="1"/>
  <c r="D905" i="10"/>
  <c r="E888" i="4"/>
  <c r="C905" i="10" s="1"/>
  <c r="Q888" i="4"/>
  <c r="S888" i="4" a="1"/>
  <c r="S888" i="4" s="1"/>
  <c r="T888" i="4" a="1"/>
  <c r="T888" i="4" s="1"/>
  <c r="R888" i="4" a="1"/>
  <c r="R888" i="4" s="1"/>
  <c r="U888" i="4" a="1"/>
  <c r="U888" i="4" s="1"/>
  <c r="C889" i="4"/>
  <c r="B889" i="4"/>
  <c r="V889" i="4" s="1" a="1"/>
  <c r="V889" i="4" s="1"/>
  <c r="W889" i="4"/>
  <c r="A890" i="4"/>
  <c r="O890" i="4" s="1" a="1"/>
  <c r="O890" i="4" s="1"/>
  <c r="K902" i="10"/>
  <c r="B904" i="10"/>
  <c r="L901" i="10"/>
  <c r="X885" i="4"/>
  <c r="AJ886" i="4"/>
  <c r="H904" i="10"/>
  <c r="Y890" i="4" l="1"/>
  <c r="P890" i="4" a="1"/>
  <c r="P890" i="4" s="1"/>
  <c r="F890" i="4" a="1"/>
  <c r="F890" i="4" s="1"/>
  <c r="AH890" i="4" a="1"/>
  <c r="AH890" i="4" s="1"/>
  <c r="AG890" i="4"/>
  <c r="AA890" i="4" a="1"/>
  <c r="AA890" i="4" s="1"/>
  <c r="AF890" i="4" a="1"/>
  <c r="AF890" i="4" s="1"/>
  <c r="AE890" i="4"/>
  <c r="AD890" i="4"/>
  <c r="AC890" i="4"/>
  <c r="AI890" i="4"/>
  <c r="AB890" i="4"/>
  <c r="Z890" i="4" a="1"/>
  <c r="Z890" i="4" s="1"/>
  <c r="F905" i="10"/>
  <c r="N890" i="4" a="1"/>
  <c r="N890" i="4" s="1"/>
  <c r="G890" i="4"/>
  <c r="E907" i="10" s="1"/>
  <c r="J890" i="4"/>
  <c r="K890" i="4"/>
  <c r="L890" i="4"/>
  <c r="M890" i="4"/>
  <c r="H890" i="4" a="1"/>
  <c r="H890" i="4" s="1"/>
  <c r="I890" i="4" a="1"/>
  <c r="I890" i="4" s="1"/>
  <c r="D906" i="10"/>
  <c r="E889" i="4"/>
  <c r="C906" i="10" s="1"/>
  <c r="Q889" i="4"/>
  <c r="T889" i="4" a="1"/>
  <c r="T889" i="4" s="1"/>
  <c r="S889" i="4" a="1"/>
  <c r="S889" i="4" s="1"/>
  <c r="R889" i="4" a="1"/>
  <c r="R889" i="4" s="1"/>
  <c r="U889" i="4" a="1"/>
  <c r="U889" i="4" s="1"/>
  <c r="C890" i="4"/>
  <c r="B890" i="4"/>
  <c r="V890" i="4" s="1" a="1"/>
  <c r="V890" i="4" s="1"/>
  <c r="W890" i="4"/>
  <c r="A891" i="4"/>
  <c r="O891" i="4" s="1" a="1"/>
  <c r="O891" i="4" s="1"/>
  <c r="B905" i="10"/>
  <c r="G903" i="10"/>
  <c r="K903" i="10" s="1"/>
  <c r="L902" i="10"/>
  <c r="X886" i="4"/>
  <c r="AJ887" i="4"/>
  <c r="G904" i="10" s="1"/>
  <c r="H905" i="10"/>
  <c r="Y891" i="4" l="1"/>
  <c r="P891" i="4" a="1"/>
  <c r="P891" i="4" s="1"/>
  <c r="F891" i="4" a="1"/>
  <c r="F891" i="4" s="1"/>
  <c r="AH891" i="4" a="1"/>
  <c r="AH891" i="4" s="1"/>
  <c r="AG891" i="4"/>
  <c r="AE891" i="4"/>
  <c r="AD891" i="4"/>
  <c r="AB891" i="4"/>
  <c r="AI891" i="4"/>
  <c r="AC891" i="4"/>
  <c r="AA891" i="4" a="1"/>
  <c r="AA891" i="4" s="1"/>
  <c r="Z891" i="4" a="1"/>
  <c r="Z891" i="4" s="1"/>
  <c r="AF891" i="4" a="1"/>
  <c r="AF891" i="4" s="1"/>
  <c r="F906" i="10"/>
  <c r="N891" i="4" a="1"/>
  <c r="N891" i="4" s="1"/>
  <c r="G891" i="4"/>
  <c r="E908" i="10" s="1"/>
  <c r="K891" i="4"/>
  <c r="M891" i="4"/>
  <c r="L891" i="4"/>
  <c r="J891" i="4"/>
  <c r="H891" i="4" a="1"/>
  <c r="H891" i="4" s="1"/>
  <c r="I891" i="4" a="1"/>
  <c r="I891" i="4" s="1"/>
  <c r="D907" i="10"/>
  <c r="E890" i="4"/>
  <c r="C907" i="10" s="1"/>
  <c r="Q890" i="4"/>
  <c r="T890" i="4" a="1"/>
  <c r="T890" i="4" s="1"/>
  <c r="S890" i="4" a="1"/>
  <c r="S890" i="4" s="1"/>
  <c r="R890" i="4" a="1"/>
  <c r="R890" i="4" s="1"/>
  <c r="U890" i="4" a="1"/>
  <c r="U890" i="4" s="1"/>
  <c r="C891" i="4"/>
  <c r="B891" i="4"/>
  <c r="V891" i="4" s="1" a="1"/>
  <c r="V891" i="4" s="1"/>
  <c r="W891" i="4"/>
  <c r="A892" i="4"/>
  <c r="O892" i="4" s="1" a="1"/>
  <c r="O892" i="4" s="1"/>
  <c r="K904" i="10"/>
  <c r="B906" i="10"/>
  <c r="L903" i="10"/>
  <c r="X887" i="4"/>
  <c r="AJ888" i="4"/>
  <c r="H906" i="10"/>
  <c r="Y892" i="4" l="1"/>
  <c r="P892" i="4" a="1"/>
  <c r="P892" i="4" s="1"/>
  <c r="F907" i="10"/>
  <c r="F892" i="4" a="1"/>
  <c r="F892" i="4" s="1"/>
  <c r="AH892" i="4" a="1"/>
  <c r="AH892" i="4" s="1"/>
  <c r="AG892" i="4"/>
  <c r="AF892" i="4" a="1"/>
  <c r="AF892" i="4" s="1"/>
  <c r="AB892" i="4"/>
  <c r="AA892" i="4" a="1"/>
  <c r="AA892" i="4" s="1"/>
  <c r="Z892" i="4" a="1"/>
  <c r="Z892" i="4" s="1"/>
  <c r="AI892" i="4"/>
  <c r="AE892" i="4"/>
  <c r="AD892" i="4"/>
  <c r="AC892" i="4"/>
  <c r="N892" i="4" a="1"/>
  <c r="N892" i="4" s="1"/>
  <c r="G892" i="4"/>
  <c r="E909" i="10" s="1"/>
  <c r="K892" i="4"/>
  <c r="J892" i="4"/>
  <c r="M892" i="4"/>
  <c r="L892" i="4"/>
  <c r="I892" i="4" a="1"/>
  <c r="I892" i="4" s="1"/>
  <c r="H892" i="4" a="1"/>
  <c r="H892" i="4" s="1"/>
  <c r="D908" i="10"/>
  <c r="E891" i="4"/>
  <c r="C908" i="10" s="1"/>
  <c r="Q891" i="4"/>
  <c r="T891" i="4" a="1"/>
  <c r="T891" i="4" s="1"/>
  <c r="S891" i="4" a="1"/>
  <c r="S891" i="4" s="1"/>
  <c r="R891" i="4" a="1"/>
  <c r="R891" i="4" s="1"/>
  <c r="U891" i="4" a="1"/>
  <c r="U891" i="4" s="1"/>
  <c r="C892" i="4"/>
  <c r="B892" i="4"/>
  <c r="V892" i="4" s="1" a="1"/>
  <c r="V892" i="4" s="1"/>
  <c r="W892" i="4"/>
  <c r="A893" i="4"/>
  <c r="O893" i="4" s="1" a="1"/>
  <c r="O893" i="4" s="1"/>
  <c r="B907" i="10"/>
  <c r="G905" i="10"/>
  <c r="K905" i="10" s="1"/>
  <c r="L904" i="10"/>
  <c r="X888" i="4"/>
  <c r="AJ889" i="4"/>
  <c r="G906" i="10" s="1"/>
  <c r="H907" i="10"/>
  <c r="Y893" i="4" l="1"/>
  <c r="P893" i="4" a="1"/>
  <c r="P893" i="4" s="1"/>
  <c r="F893" i="4" a="1"/>
  <c r="F893" i="4" s="1"/>
  <c r="AG893" i="4"/>
  <c r="AH893" i="4" a="1"/>
  <c r="AH893" i="4" s="1"/>
  <c r="AA893" i="4" a="1"/>
  <c r="AA893" i="4" s="1"/>
  <c r="Z893" i="4" a="1"/>
  <c r="Z893" i="4" s="1"/>
  <c r="AE893" i="4"/>
  <c r="AD893" i="4"/>
  <c r="AC893" i="4"/>
  <c r="AB893" i="4"/>
  <c r="AI893" i="4"/>
  <c r="AF893" i="4" a="1"/>
  <c r="AF893" i="4" s="1"/>
  <c r="F908" i="10"/>
  <c r="N893" i="4" a="1"/>
  <c r="N893" i="4" s="1"/>
  <c r="G893" i="4"/>
  <c r="E910" i="10" s="1"/>
  <c r="K893" i="4"/>
  <c r="M893" i="4"/>
  <c r="L893" i="4"/>
  <c r="J893" i="4"/>
  <c r="I893" i="4" a="1"/>
  <c r="I893" i="4" s="1"/>
  <c r="H893" i="4" a="1"/>
  <c r="H893" i="4" s="1"/>
  <c r="D909" i="10"/>
  <c r="E892" i="4"/>
  <c r="C909" i="10" s="1"/>
  <c r="Q892" i="4"/>
  <c r="S892" i="4" a="1"/>
  <c r="S892" i="4" s="1"/>
  <c r="T892" i="4" a="1"/>
  <c r="T892" i="4" s="1"/>
  <c r="R892" i="4" a="1"/>
  <c r="R892" i="4" s="1"/>
  <c r="U892" i="4" a="1"/>
  <c r="U892" i="4" s="1"/>
  <c r="C893" i="4"/>
  <c r="B893" i="4"/>
  <c r="V893" i="4" s="1" a="1"/>
  <c r="V893" i="4" s="1"/>
  <c r="W893" i="4"/>
  <c r="A894" i="4"/>
  <c r="O894" i="4" s="1" a="1"/>
  <c r="O894" i="4" s="1"/>
  <c r="K906" i="10"/>
  <c r="B908" i="10"/>
  <c r="L905" i="10"/>
  <c r="X889" i="4"/>
  <c r="AJ890" i="4"/>
  <c r="H908" i="10"/>
  <c r="Y894" i="4" l="1"/>
  <c r="P894" i="4" a="1"/>
  <c r="P894" i="4" s="1"/>
  <c r="F894" i="4" a="1"/>
  <c r="F894" i="4" s="1"/>
  <c r="AH894" i="4" a="1"/>
  <c r="AH894" i="4" s="1"/>
  <c r="AG894" i="4"/>
  <c r="AB894" i="4"/>
  <c r="AF894" i="4" a="1"/>
  <c r="AF894" i="4" s="1"/>
  <c r="AE894" i="4"/>
  <c r="AD894" i="4"/>
  <c r="AI894" i="4"/>
  <c r="AC894" i="4"/>
  <c r="AA894" i="4" a="1"/>
  <c r="AA894" i="4" s="1"/>
  <c r="Z894" i="4" a="1"/>
  <c r="Z894" i="4" s="1"/>
  <c r="F909" i="10"/>
  <c r="N894" i="4" a="1"/>
  <c r="N894" i="4" s="1"/>
  <c r="G894" i="4"/>
  <c r="E911" i="10" s="1"/>
  <c r="J894" i="4"/>
  <c r="K894" i="4"/>
  <c r="M894" i="4"/>
  <c r="L894" i="4"/>
  <c r="H894" i="4" a="1"/>
  <c r="H894" i="4" s="1"/>
  <c r="I894" i="4" a="1"/>
  <c r="I894" i="4" s="1"/>
  <c r="D910" i="10"/>
  <c r="E893" i="4"/>
  <c r="C910" i="10" s="1"/>
  <c r="Q893" i="4"/>
  <c r="T893" i="4" a="1"/>
  <c r="T893" i="4" s="1"/>
  <c r="S893" i="4" a="1"/>
  <c r="S893" i="4" s="1"/>
  <c r="R893" i="4" a="1"/>
  <c r="R893" i="4" s="1"/>
  <c r="U893" i="4" a="1"/>
  <c r="U893" i="4" s="1"/>
  <c r="C894" i="4"/>
  <c r="B894" i="4"/>
  <c r="V894" i="4" s="1" a="1"/>
  <c r="V894" i="4" s="1"/>
  <c r="W894" i="4"/>
  <c r="A895" i="4"/>
  <c r="O895" i="4" s="1" a="1"/>
  <c r="O895" i="4" s="1"/>
  <c r="B909" i="10"/>
  <c r="G907" i="10"/>
  <c r="K907" i="10" s="1"/>
  <c r="L906" i="10"/>
  <c r="X890" i="4"/>
  <c r="AJ891" i="4"/>
  <c r="H909" i="10"/>
  <c r="Y895" i="4" l="1"/>
  <c r="P895" i="4" a="1"/>
  <c r="P895" i="4" s="1"/>
  <c r="F895" i="4" a="1"/>
  <c r="F895" i="4" s="1"/>
  <c r="AH895" i="4" a="1"/>
  <c r="AH895" i="4" s="1"/>
  <c r="AG895" i="4"/>
  <c r="AD895" i="4"/>
  <c r="AC895" i="4"/>
  <c r="AA895" i="4" a="1"/>
  <c r="AA895" i="4" s="1"/>
  <c r="AI895" i="4"/>
  <c r="AF895" i="4" a="1"/>
  <c r="AF895" i="4" s="1"/>
  <c r="AE895" i="4"/>
  <c r="AB895" i="4"/>
  <c r="Z895" i="4" a="1"/>
  <c r="Z895" i="4" s="1"/>
  <c r="F910" i="10"/>
  <c r="N895" i="4" a="1"/>
  <c r="N895" i="4" s="1"/>
  <c r="G895" i="4"/>
  <c r="E912" i="10" s="1"/>
  <c r="J895" i="4"/>
  <c r="M895" i="4"/>
  <c r="L895" i="4"/>
  <c r="K895" i="4"/>
  <c r="I895" i="4" a="1"/>
  <c r="I895" i="4" s="1"/>
  <c r="H895" i="4" a="1"/>
  <c r="H895" i="4" s="1"/>
  <c r="D911" i="10"/>
  <c r="E894" i="4"/>
  <c r="C911" i="10" s="1"/>
  <c r="Q894" i="4"/>
  <c r="T894" i="4" a="1"/>
  <c r="T894" i="4" s="1"/>
  <c r="S894" i="4" a="1"/>
  <c r="S894" i="4" s="1"/>
  <c r="R894" i="4" a="1"/>
  <c r="R894" i="4" s="1"/>
  <c r="U894" i="4" a="1"/>
  <c r="U894" i="4" s="1"/>
  <c r="C895" i="4"/>
  <c r="B895" i="4"/>
  <c r="V895" i="4" s="1" a="1"/>
  <c r="V895" i="4" s="1"/>
  <c r="W895" i="4"/>
  <c r="A896" i="4"/>
  <c r="O896" i="4" s="1" a="1"/>
  <c r="O896" i="4" s="1"/>
  <c r="B910" i="10"/>
  <c r="G908" i="10"/>
  <c r="K908" i="10" s="1"/>
  <c r="L907" i="10"/>
  <c r="X891" i="4"/>
  <c r="AJ892" i="4"/>
  <c r="G909" i="10" s="1"/>
  <c r="H910" i="10"/>
  <c r="Y896" i="4" l="1"/>
  <c r="P896" i="4" a="1"/>
  <c r="P896" i="4" s="1"/>
  <c r="F896" i="4" a="1"/>
  <c r="F896" i="4" s="1"/>
  <c r="AH896" i="4" a="1"/>
  <c r="AH896" i="4" s="1"/>
  <c r="AG896" i="4"/>
  <c r="AI896" i="4"/>
  <c r="AE896" i="4"/>
  <c r="AA896" i="4" a="1"/>
  <c r="AA896" i="4" s="1"/>
  <c r="Z896" i="4" a="1"/>
  <c r="Z896" i="4" s="1"/>
  <c r="AF896" i="4" a="1"/>
  <c r="AF896" i="4" s="1"/>
  <c r="AB896" i="4"/>
  <c r="AD896" i="4"/>
  <c r="AC896" i="4"/>
  <c r="F911" i="10"/>
  <c r="N896" i="4" a="1"/>
  <c r="N896" i="4" s="1"/>
  <c r="G896" i="4"/>
  <c r="E913" i="10" s="1"/>
  <c r="J896" i="4"/>
  <c r="K896" i="4"/>
  <c r="L896" i="4"/>
  <c r="M896" i="4"/>
  <c r="H896" i="4" a="1"/>
  <c r="H896" i="4" s="1"/>
  <c r="I896" i="4" a="1"/>
  <c r="I896" i="4" s="1"/>
  <c r="D912" i="10"/>
  <c r="E895" i="4"/>
  <c r="C912" i="10" s="1"/>
  <c r="Q895" i="4"/>
  <c r="T895" i="4" a="1"/>
  <c r="T895" i="4" s="1"/>
  <c r="S895" i="4" a="1"/>
  <c r="S895" i="4" s="1"/>
  <c r="R895" i="4" a="1"/>
  <c r="R895" i="4" s="1"/>
  <c r="U895" i="4" a="1"/>
  <c r="U895" i="4" s="1"/>
  <c r="C896" i="4"/>
  <c r="B896" i="4"/>
  <c r="V896" i="4" s="1" a="1"/>
  <c r="V896" i="4" s="1"/>
  <c r="W896" i="4"/>
  <c r="A897" i="4"/>
  <c r="O897" i="4" s="1" a="1"/>
  <c r="O897" i="4" s="1"/>
  <c r="K909" i="10"/>
  <c r="B911" i="10"/>
  <c r="L908" i="10"/>
  <c r="X892" i="4"/>
  <c r="AJ893" i="4"/>
  <c r="H911" i="10"/>
  <c r="Y897" i="4" l="1"/>
  <c r="P897" i="4" a="1"/>
  <c r="P897" i="4" s="1"/>
  <c r="F897" i="4" a="1"/>
  <c r="F897" i="4" s="1"/>
  <c r="AH897" i="4" a="1"/>
  <c r="AH897" i="4" s="1"/>
  <c r="AG897" i="4"/>
  <c r="Z897" i="4" a="1"/>
  <c r="Z897" i="4" s="1"/>
  <c r="AE897" i="4"/>
  <c r="AD897" i="4"/>
  <c r="AC897" i="4"/>
  <c r="AB897" i="4"/>
  <c r="AI897" i="4"/>
  <c r="AF897" i="4" a="1"/>
  <c r="AF897" i="4" s="1"/>
  <c r="AA897" i="4" a="1"/>
  <c r="AA897" i="4" s="1"/>
  <c r="F912" i="10"/>
  <c r="N897" i="4" a="1"/>
  <c r="N897" i="4" s="1"/>
  <c r="G897" i="4"/>
  <c r="E914" i="10" s="1"/>
  <c r="K897" i="4"/>
  <c r="M897" i="4"/>
  <c r="L897" i="4"/>
  <c r="H897" i="4" a="1"/>
  <c r="H897" i="4" s="1"/>
  <c r="J897" i="4"/>
  <c r="I897" i="4" a="1"/>
  <c r="I897" i="4" s="1"/>
  <c r="D913" i="10"/>
  <c r="E896" i="4"/>
  <c r="C913" i="10" s="1"/>
  <c r="Q896" i="4"/>
  <c r="S896" i="4" a="1"/>
  <c r="S896" i="4" s="1"/>
  <c r="T896" i="4" a="1"/>
  <c r="T896" i="4" s="1"/>
  <c r="R896" i="4" a="1"/>
  <c r="R896" i="4" s="1"/>
  <c r="U896" i="4" a="1"/>
  <c r="U896" i="4" s="1"/>
  <c r="C897" i="4"/>
  <c r="B897" i="4"/>
  <c r="V897" i="4" s="1" a="1"/>
  <c r="V897" i="4" s="1"/>
  <c r="W897" i="4"/>
  <c r="A898" i="4"/>
  <c r="O898" i="4" s="1" a="1"/>
  <c r="O898" i="4" s="1"/>
  <c r="B912" i="10"/>
  <c r="G910" i="10"/>
  <c r="K910" i="10" s="1"/>
  <c r="L909" i="10"/>
  <c r="X893" i="4"/>
  <c r="AJ894" i="4"/>
  <c r="G911" i="10" s="1"/>
  <c r="H912" i="10"/>
  <c r="Y898" i="4" l="1"/>
  <c r="P898" i="4" a="1"/>
  <c r="P898" i="4" s="1"/>
  <c r="F898" i="4" a="1"/>
  <c r="F898" i="4" s="1"/>
  <c r="AH898" i="4" a="1"/>
  <c r="AH898" i="4" s="1"/>
  <c r="AG898" i="4"/>
  <c r="AC898" i="4"/>
  <c r="AB898" i="4"/>
  <c r="Z898" i="4" a="1"/>
  <c r="Z898" i="4" s="1"/>
  <c r="AI898" i="4"/>
  <c r="AF898" i="4" a="1"/>
  <c r="AF898" i="4" s="1"/>
  <c r="AE898" i="4"/>
  <c r="AD898" i="4"/>
  <c r="AA898" i="4" a="1"/>
  <c r="AA898" i="4" s="1"/>
  <c r="F913" i="10"/>
  <c r="N898" i="4" a="1"/>
  <c r="N898" i="4" s="1"/>
  <c r="G898" i="4"/>
  <c r="E915" i="10" s="1"/>
  <c r="J898" i="4"/>
  <c r="K898" i="4"/>
  <c r="L898" i="4"/>
  <c r="M898" i="4"/>
  <c r="H898" i="4" a="1"/>
  <c r="H898" i="4" s="1"/>
  <c r="I898" i="4" a="1"/>
  <c r="I898" i="4" s="1"/>
  <c r="D914" i="10"/>
  <c r="E897" i="4"/>
  <c r="C914" i="10" s="1"/>
  <c r="Q897" i="4"/>
  <c r="T897" i="4" a="1"/>
  <c r="T897" i="4" s="1"/>
  <c r="S897" i="4" a="1"/>
  <c r="S897" i="4" s="1"/>
  <c r="R897" i="4" a="1"/>
  <c r="R897" i="4" s="1"/>
  <c r="U897" i="4" a="1"/>
  <c r="U897" i="4" s="1"/>
  <c r="C898" i="4"/>
  <c r="B898" i="4"/>
  <c r="V898" i="4" s="1" a="1"/>
  <c r="V898" i="4" s="1"/>
  <c r="W898" i="4"/>
  <c r="A899" i="4"/>
  <c r="O899" i="4" s="1" a="1"/>
  <c r="O899" i="4" s="1"/>
  <c r="K911" i="10"/>
  <c r="B913" i="10"/>
  <c r="L910" i="10"/>
  <c r="X894" i="4"/>
  <c r="AJ895" i="4"/>
  <c r="H913" i="10"/>
  <c r="Y899" i="4" l="1"/>
  <c r="P899" i="4" a="1"/>
  <c r="P899" i="4" s="1"/>
  <c r="F899" i="4" a="1"/>
  <c r="F899" i="4" s="1"/>
  <c r="AG899" i="4"/>
  <c r="AH899" i="4" a="1"/>
  <c r="AH899" i="4" s="1"/>
  <c r="AI899" i="4"/>
  <c r="AF899" i="4" a="1"/>
  <c r="AF899" i="4" s="1"/>
  <c r="AD899" i="4"/>
  <c r="Z899" i="4" a="1"/>
  <c r="Z899" i="4" s="1"/>
  <c r="AC899" i="4"/>
  <c r="AB899" i="4"/>
  <c r="AA899" i="4" a="1"/>
  <c r="AA899" i="4" s="1"/>
  <c r="AE899" i="4"/>
  <c r="F914" i="10"/>
  <c r="N899" i="4" a="1"/>
  <c r="N899" i="4" s="1"/>
  <c r="G899" i="4"/>
  <c r="E916" i="10" s="1"/>
  <c r="J899" i="4"/>
  <c r="K899" i="4"/>
  <c r="L899" i="4"/>
  <c r="M899" i="4"/>
  <c r="I899" i="4" a="1"/>
  <c r="I899" i="4" s="1"/>
  <c r="H899" i="4" a="1"/>
  <c r="H899" i="4" s="1"/>
  <c r="D915" i="10"/>
  <c r="E898" i="4"/>
  <c r="C915" i="10" s="1"/>
  <c r="Q898" i="4"/>
  <c r="T898" i="4" a="1"/>
  <c r="T898" i="4" s="1"/>
  <c r="S898" i="4" a="1"/>
  <c r="S898" i="4" s="1"/>
  <c r="R898" i="4" a="1"/>
  <c r="R898" i="4" s="1"/>
  <c r="U898" i="4" a="1"/>
  <c r="U898" i="4" s="1"/>
  <c r="C899" i="4"/>
  <c r="B899" i="4"/>
  <c r="V899" i="4" s="1" a="1"/>
  <c r="V899" i="4" s="1"/>
  <c r="W899" i="4"/>
  <c r="A900" i="4"/>
  <c r="O900" i="4" s="1" a="1"/>
  <c r="O900" i="4" s="1"/>
  <c r="B914" i="10"/>
  <c r="G912" i="10"/>
  <c r="K912" i="10" s="1"/>
  <c r="L911" i="10"/>
  <c r="X895" i="4"/>
  <c r="AJ896" i="4"/>
  <c r="G913" i="10" s="1"/>
  <c r="H914" i="10"/>
  <c r="Y900" i="4" l="1"/>
  <c r="P900" i="4" a="1"/>
  <c r="P900" i="4" s="1"/>
  <c r="F900" i="4" a="1"/>
  <c r="F900" i="4" s="1"/>
  <c r="AH900" i="4" a="1"/>
  <c r="AH900" i="4" s="1"/>
  <c r="AG900" i="4"/>
  <c r="AI900" i="4"/>
  <c r="AD900" i="4"/>
  <c r="AC900" i="4"/>
  <c r="AB900" i="4"/>
  <c r="AA900" i="4" a="1"/>
  <c r="AA900" i="4" s="1"/>
  <c r="AF900" i="4" a="1"/>
  <c r="AF900" i="4" s="1"/>
  <c r="AE900" i="4"/>
  <c r="Z900" i="4" a="1"/>
  <c r="Z900" i="4" s="1"/>
  <c r="F915" i="10"/>
  <c r="N900" i="4" a="1"/>
  <c r="N900" i="4" s="1"/>
  <c r="G900" i="4"/>
  <c r="E917" i="10" s="1"/>
  <c r="J900" i="4"/>
  <c r="K900" i="4"/>
  <c r="L900" i="4"/>
  <c r="M900" i="4"/>
  <c r="H900" i="4" a="1"/>
  <c r="H900" i="4" s="1"/>
  <c r="I900" i="4" a="1"/>
  <c r="I900" i="4" s="1"/>
  <c r="D916" i="10"/>
  <c r="E899" i="4"/>
  <c r="C916" i="10" s="1"/>
  <c r="Q899" i="4"/>
  <c r="T899" i="4" a="1"/>
  <c r="T899" i="4" s="1"/>
  <c r="S899" i="4" a="1"/>
  <c r="S899" i="4" s="1"/>
  <c r="R899" i="4" a="1"/>
  <c r="R899" i="4" s="1"/>
  <c r="U899" i="4" a="1"/>
  <c r="U899" i="4" s="1"/>
  <c r="C900" i="4"/>
  <c r="B900" i="4"/>
  <c r="V900" i="4" s="1" a="1"/>
  <c r="V900" i="4" s="1"/>
  <c r="W900" i="4"/>
  <c r="A901" i="4"/>
  <c r="O901" i="4" s="1" a="1"/>
  <c r="O901" i="4" s="1"/>
  <c r="K913" i="10"/>
  <c r="B915" i="10"/>
  <c r="L912" i="10"/>
  <c r="X896" i="4"/>
  <c r="AJ897" i="4"/>
  <c r="H915" i="10"/>
  <c r="Y901" i="4" l="1"/>
  <c r="P901" i="4" a="1"/>
  <c r="P901" i="4" s="1"/>
  <c r="F901" i="4" a="1"/>
  <c r="F901" i="4" s="1"/>
  <c r="AH901" i="4" a="1"/>
  <c r="AH901" i="4" s="1"/>
  <c r="AG901" i="4"/>
  <c r="AB901" i="4"/>
  <c r="AA901" i="4" a="1"/>
  <c r="AA901" i="4" s="1"/>
  <c r="AI901" i="4"/>
  <c r="AF901" i="4" a="1"/>
  <c r="AF901" i="4" s="1"/>
  <c r="AE901" i="4"/>
  <c r="AD901" i="4"/>
  <c r="AC901" i="4"/>
  <c r="Z901" i="4" a="1"/>
  <c r="Z901" i="4" s="1"/>
  <c r="F916" i="10"/>
  <c r="N901" i="4" a="1"/>
  <c r="N901" i="4" s="1"/>
  <c r="J901" i="4"/>
  <c r="G901" i="4"/>
  <c r="E918" i="10" s="1"/>
  <c r="L901" i="4"/>
  <c r="K901" i="4"/>
  <c r="M901" i="4"/>
  <c r="I901" i="4" a="1"/>
  <c r="I901" i="4" s="1"/>
  <c r="H901" i="4" a="1"/>
  <c r="H901" i="4" s="1"/>
  <c r="D917" i="10"/>
  <c r="E900" i="4"/>
  <c r="C917" i="10" s="1"/>
  <c r="Q900" i="4"/>
  <c r="T900" i="4" a="1"/>
  <c r="T900" i="4" s="1"/>
  <c r="S900" i="4" a="1"/>
  <c r="S900" i="4" s="1"/>
  <c r="R900" i="4" a="1"/>
  <c r="R900" i="4" s="1"/>
  <c r="U900" i="4" a="1"/>
  <c r="U900" i="4" s="1"/>
  <c r="C901" i="4"/>
  <c r="B901" i="4"/>
  <c r="V901" i="4" s="1" a="1"/>
  <c r="V901" i="4" s="1"/>
  <c r="W901" i="4"/>
  <c r="A902" i="4"/>
  <c r="O902" i="4" s="1" a="1"/>
  <c r="O902" i="4" s="1"/>
  <c r="B916" i="10"/>
  <c r="G914" i="10"/>
  <c r="K914" i="10" s="1"/>
  <c r="L913" i="10"/>
  <c r="X897" i="4"/>
  <c r="AJ898" i="4"/>
  <c r="H916" i="10"/>
  <c r="Y902" i="4" l="1"/>
  <c r="P902" i="4" a="1"/>
  <c r="P902" i="4" s="1"/>
  <c r="F902" i="4" a="1"/>
  <c r="F902" i="4" s="1"/>
  <c r="AH902" i="4" a="1"/>
  <c r="AH902" i="4" s="1"/>
  <c r="AG902" i="4"/>
  <c r="AF902" i="4" a="1"/>
  <c r="AF902" i="4" s="1"/>
  <c r="AE902" i="4"/>
  <c r="AC902" i="4"/>
  <c r="AI902" i="4"/>
  <c r="AD902" i="4"/>
  <c r="AB902" i="4"/>
  <c r="AA902" i="4" a="1"/>
  <c r="AA902" i="4" s="1"/>
  <c r="Z902" i="4" a="1"/>
  <c r="Z902" i="4" s="1"/>
  <c r="F917" i="10"/>
  <c r="N902" i="4" a="1"/>
  <c r="N902" i="4" s="1"/>
  <c r="G902" i="4"/>
  <c r="E919" i="10" s="1"/>
  <c r="J902" i="4"/>
  <c r="M902" i="4"/>
  <c r="K902" i="4"/>
  <c r="L902" i="4"/>
  <c r="I902" i="4" a="1"/>
  <c r="I902" i="4" s="1"/>
  <c r="H902" i="4" a="1"/>
  <c r="H902" i="4" s="1"/>
  <c r="D918" i="10"/>
  <c r="E901" i="4"/>
  <c r="C918" i="10" s="1"/>
  <c r="Q901" i="4"/>
  <c r="T901" i="4" a="1"/>
  <c r="T901" i="4" s="1"/>
  <c r="S901" i="4" a="1"/>
  <c r="S901" i="4" s="1"/>
  <c r="R901" i="4" a="1"/>
  <c r="R901" i="4" s="1"/>
  <c r="U901" i="4" a="1"/>
  <c r="U901" i="4" s="1"/>
  <c r="C902" i="4"/>
  <c r="B902" i="4"/>
  <c r="V902" i="4" s="1" a="1"/>
  <c r="V902" i="4" s="1"/>
  <c r="W902" i="4"/>
  <c r="A903" i="4"/>
  <c r="O903" i="4" s="1" a="1"/>
  <c r="O903" i="4" s="1"/>
  <c r="B917" i="10"/>
  <c r="G915" i="10"/>
  <c r="K915" i="10" s="1"/>
  <c r="L914" i="10"/>
  <c r="X898" i="4"/>
  <c r="AJ899" i="4"/>
  <c r="G916" i="10" s="1"/>
  <c r="H917" i="10"/>
  <c r="Y903" i="4" l="1"/>
  <c r="P903" i="4" a="1"/>
  <c r="P903" i="4" s="1"/>
  <c r="F918" i="10"/>
  <c r="F903" i="4" a="1"/>
  <c r="F903" i="4" s="1"/>
  <c r="AH903" i="4" a="1"/>
  <c r="AH903" i="4" s="1"/>
  <c r="AG903" i="4"/>
  <c r="AI903" i="4"/>
  <c r="AC903" i="4"/>
  <c r="AB903" i="4"/>
  <c r="AA903" i="4" a="1"/>
  <c r="AA903" i="4" s="1"/>
  <c r="Z903" i="4" a="1"/>
  <c r="Z903" i="4" s="1"/>
  <c r="AF903" i="4" a="1"/>
  <c r="AF903" i="4" s="1"/>
  <c r="AE903" i="4"/>
  <c r="AD903" i="4"/>
  <c r="N903" i="4" a="1"/>
  <c r="N903" i="4" s="1"/>
  <c r="G903" i="4"/>
  <c r="E920" i="10" s="1"/>
  <c r="J903" i="4"/>
  <c r="K903" i="4"/>
  <c r="L903" i="4"/>
  <c r="M903" i="4"/>
  <c r="H903" i="4" a="1"/>
  <c r="H903" i="4" s="1"/>
  <c r="I903" i="4" a="1"/>
  <c r="I903" i="4" s="1"/>
  <c r="D919" i="10"/>
  <c r="E902" i="4"/>
  <c r="C919" i="10" s="1"/>
  <c r="Q902" i="4"/>
  <c r="T902" i="4" a="1"/>
  <c r="T902" i="4" s="1"/>
  <c r="S902" i="4" a="1"/>
  <c r="S902" i="4" s="1"/>
  <c r="R902" i="4" a="1"/>
  <c r="R902" i="4" s="1"/>
  <c r="U902" i="4" a="1"/>
  <c r="U902" i="4" s="1"/>
  <c r="C903" i="4"/>
  <c r="B903" i="4"/>
  <c r="V903" i="4" s="1" a="1"/>
  <c r="V903" i="4" s="1"/>
  <c r="W903" i="4"/>
  <c r="A904" i="4"/>
  <c r="O904" i="4" s="1" a="1"/>
  <c r="O904" i="4" s="1"/>
  <c r="K916" i="10"/>
  <c r="B918" i="10"/>
  <c r="L915" i="10"/>
  <c r="X899" i="4"/>
  <c r="AJ900" i="4"/>
  <c r="H918" i="10"/>
  <c r="Y904" i="4" l="1"/>
  <c r="P904" i="4" a="1"/>
  <c r="P904" i="4" s="1"/>
  <c r="F904" i="4" a="1"/>
  <c r="F904" i="4" s="1"/>
  <c r="AH904" i="4" a="1"/>
  <c r="AH904" i="4" s="1"/>
  <c r="AG904" i="4"/>
  <c r="AA904" i="4" a="1"/>
  <c r="AA904" i="4" s="1"/>
  <c r="AF904" i="4" a="1"/>
  <c r="AF904" i="4" s="1"/>
  <c r="AE904" i="4"/>
  <c r="AD904" i="4"/>
  <c r="AC904" i="4"/>
  <c r="AI904" i="4"/>
  <c r="AB904" i="4"/>
  <c r="Z904" i="4" a="1"/>
  <c r="Z904" i="4" s="1"/>
  <c r="F919" i="10"/>
  <c r="N904" i="4" a="1"/>
  <c r="N904" i="4" s="1"/>
  <c r="G904" i="4"/>
  <c r="E921" i="10" s="1"/>
  <c r="J904" i="4"/>
  <c r="L904" i="4"/>
  <c r="M904" i="4"/>
  <c r="K904" i="4"/>
  <c r="H904" i="4" a="1"/>
  <c r="H904" i="4" s="1"/>
  <c r="I904" i="4" a="1"/>
  <c r="I904" i="4" s="1"/>
  <c r="D920" i="10"/>
  <c r="E903" i="4"/>
  <c r="C920" i="10" s="1"/>
  <c r="Q903" i="4"/>
  <c r="S903" i="4" a="1"/>
  <c r="S903" i="4" s="1"/>
  <c r="T903" i="4" a="1"/>
  <c r="T903" i="4" s="1"/>
  <c r="R903" i="4" a="1"/>
  <c r="R903" i="4" s="1"/>
  <c r="U903" i="4" a="1"/>
  <c r="U903" i="4" s="1"/>
  <c r="C904" i="4"/>
  <c r="B904" i="4"/>
  <c r="V904" i="4" s="1" a="1"/>
  <c r="V904" i="4" s="1"/>
  <c r="W904" i="4"/>
  <c r="A905" i="4"/>
  <c r="O905" i="4" s="1" a="1"/>
  <c r="O905" i="4" s="1"/>
  <c r="B919" i="10"/>
  <c r="G917" i="10"/>
  <c r="K917" i="10" s="1"/>
  <c r="L916" i="10"/>
  <c r="X900" i="4"/>
  <c r="AJ901" i="4"/>
  <c r="G918" i="10" s="1"/>
  <c r="H919" i="10"/>
  <c r="Y905" i="4" l="1"/>
  <c r="P905" i="4" a="1"/>
  <c r="P905" i="4" s="1"/>
  <c r="F905" i="4" a="1"/>
  <c r="F905" i="4" s="1"/>
  <c r="AG905" i="4"/>
  <c r="AH905" i="4" a="1"/>
  <c r="AH905" i="4" s="1"/>
  <c r="AE905" i="4"/>
  <c r="AD905" i="4"/>
  <c r="AB905" i="4"/>
  <c r="AI905" i="4"/>
  <c r="Z905" i="4" a="1"/>
  <c r="Z905" i="4" s="1"/>
  <c r="AF905" i="4" a="1"/>
  <c r="AF905" i="4" s="1"/>
  <c r="AA905" i="4" a="1"/>
  <c r="AA905" i="4" s="1"/>
  <c r="AC905" i="4"/>
  <c r="F920" i="10"/>
  <c r="N905" i="4" a="1"/>
  <c r="N905" i="4" s="1"/>
  <c r="G905" i="4"/>
  <c r="E922" i="10" s="1"/>
  <c r="J905" i="4"/>
  <c r="M905" i="4"/>
  <c r="L905" i="4"/>
  <c r="K905" i="4"/>
  <c r="H905" i="4" a="1"/>
  <c r="H905" i="4" s="1"/>
  <c r="I905" i="4" a="1"/>
  <c r="I905" i="4" s="1"/>
  <c r="D921" i="10"/>
  <c r="E904" i="4"/>
  <c r="C921" i="10" s="1"/>
  <c r="Q904" i="4"/>
  <c r="T904" i="4" a="1"/>
  <c r="T904" i="4" s="1"/>
  <c r="S904" i="4" a="1"/>
  <c r="S904" i="4" s="1"/>
  <c r="R904" i="4" a="1"/>
  <c r="R904" i="4" s="1"/>
  <c r="U904" i="4" a="1"/>
  <c r="U904" i="4" s="1"/>
  <c r="C905" i="4"/>
  <c r="B905" i="4"/>
  <c r="V905" i="4" s="1" a="1"/>
  <c r="V905" i="4" s="1"/>
  <c r="W905" i="4"/>
  <c r="A906" i="4"/>
  <c r="O906" i="4" s="1" a="1"/>
  <c r="O906" i="4" s="1"/>
  <c r="K918" i="10"/>
  <c r="B920" i="10"/>
  <c r="L917" i="10"/>
  <c r="X901" i="4"/>
  <c r="AJ902" i="4"/>
  <c r="H920" i="10"/>
  <c r="Y906" i="4" l="1"/>
  <c r="P906" i="4" a="1"/>
  <c r="P906" i="4" s="1"/>
  <c r="F906" i="4" a="1"/>
  <c r="F906" i="4" s="1"/>
  <c r="AH906" i="4" a="1"/>
  <c r="AH906" i="4" s="1"/>
  <c r="AI906" i="4"/>
  <c r="AE906" i="4"/>
  <c r="AA906" i="4" a="1"/>
  <c r="AA906" i="4" s="1"/>
  <c r="Z906" i="4" a="1"/>
  <c r="Z906" i="4" s="1"/>
  <c r="AG906" i="4"/>
  <c r="AC906" i="4"/>
  <c r="AB906" i="4"/>
  <c r="AF906" i="4" a="1"/>
  <c r="AF906" i="4" s="1"/>
  <c r="AD906" i="4"/>
  <c r="F921" i="10"/>
  <c r="N906" i="4" a="1"/>
  <c r="N906" i="4" s="1"/>
  <c r="G906" i="4"/>
  <c r="E923" i="10" s="1"/>
  <c r="K906" i="4"/>
  <c r="J906" i="4"/>
  <c r="M906" i="4"/>
  <c r="L906" i="4"/>
  <c r="H906" i="4" a="1"/>
  <c r="H906" i="4" s="1"/>
  <c r="I906" i="4" a="1"/>
  <c r="I906" i="4" s="1"/>
  <c r="D922" i="10"/>
  <c r="E905" i="4"/>
  <c r="C922" i="10" s="1"/>
  <c r="Q905" i="4"/>
  <c r="S905" i="4" a="1"/>
  <c r="S905" i="4" s="1"/>
  <c r="T905" i="4" a="1"/>
  <c r="T905" i="4" s="1"/>
  <c r="R905" i="4" a="1"/>
  <c r="R905" i="4" s="1"/>
  <c r="U905" i="4" a="1"/>
  <c r="U905" i="4" s="1"/>
  <c r="C906" i="4"/>
  <c r="B906" i="4"/>
  <c r="V906" i="4" s="1" a="1"/>
  <c r="V906" i="4" s="1"/>
  <c r="W906" i="4"/>
  <c r="A907" i="4"/>
  <c r="O907" i="4" s="1" a="1"/>
  <c r="O907" i="4" s="1"/>
  <c r="B921" i="10"/>
  <c r="G919" i="10"/>
  <c r="K919" i="10" s="1"/>
  <c r="L918" i="10"/>
  <c r="X902" i="4"/>
  <c r="AJ903" i="4"/>
  <c r="G920" i="10" s="1"/>
  <c r="H921" i="10"/>
  <c r="Y907" i="4" l="1"/>
  <c r="P907" i="4" a="1"/>
  <c r="P907" i="4" s="1"/>
  <c r="F907" i="4" a="1"/>
  <c r="F907" i="4" s="1"/>
  <c r="AH907" i="4" a="1"/>
  <c r="AH907" i="4" s="1"/>
  <c r="AG907" i="4"/>
  <c r="AD907" i="4"/>
  <c r="AC907" i="4"/>
  <c r="AB907" i="4"/>
  <c r="AA907" i="4" a="1"/>
  <c r="AA907" i="4" s="1"/>
  <c r="AI907" i="4"/>
  <c r="AF907" i="4" a="1"/>
  <c r="AF907" i="4" s="1"/>
  <c r="AE907" i="4"/>
  <c r="Z907" i="4" a="1"/>
  <c r="Z907" i="4" s="1"/>
  <c r="F922" i="10"/>
  <c r="N907" i="4" a="1"/>
  <c r="N907" i="4" s="1"/>
  <c r="G907" i="4"/>
  <c r="E924" i="10" s="1"/>
  <c r="J907" i="4"/>
  <c r="K907" i="4"/>
  <c r="M907" i="4"/>
  <c r="L907" i="4"/>
  <c r="H907" i="4" a="1"/>
  <c r="H907" i="4" s="1"/>
  <c r="I907" i="4" a="1"/>
  <c r="I907" i="4" s="1"/>
  <c r="D923" i="10"/>
  <c r="E906" i="4"/>
  <c r="C923" i="10" s="1"/>
  <c r="Q906" i="4"/>
  <c r="T906" i="4" a="1"/>
  <c r="T906" i="4" s="1"/>
  <c r="R906" i="4" a="1"/>
  <c r="R906" i="4" s="1"/>
  <c r="S906" i="4" a="1"/>
  <c r="S906" i="4" s="1"/>
  <c r="U906" i="4" a="1"/>
  <c r="U906" i="4" s="1"/>
  <c r="C907" i="4"/>
  <c r="B907" i="4"/>
  <c r="V907" i="4" s="1" a="1"/>
  <c r="V907" i="4" s="1"/>
  <c r="W907" i="4"/>
  <c r="A908" i="4"/>
  <c r="O908" i="4" s="1" a="1"/>
  <c r="O908" i="4" s="1"/>
  <c r="K920" i="10"/>
  <c r="B922" i="10"/>
  <c r="L919" i="10"/>
  <c r="X903" i="4"/>
  <c r="AJ904" i="4"/>
  <c r="H922" i="10"/>
  <c r="Y908" i="4" l="1"/>
  <c r="P908" i="4" a="1"/>
  <c r="P908" i="4" s="1"/>
  <c r="F908" i="4" a="1"/>
  <c r="F908" i="4" s="1"/>
  <c r="AH908" i="4" a="1"/>
  <c r="AH908" i="4" s="1"/>
  <c r="AG908" i="4"/>
  <c r="AC908" i="4"/>
  <c r="AB908" i="4"/>
  <c r="Z908" i="4" a="1"/>
  <c r="Z908" i="4" s="1"/>
  <c r="AI908" i="4"/>
  <c r="AF908" i="4" a="1"/>
  <c r="AF908" i="4" s="1"/>
  <c r="AE908" i="4"/>
  <c r="AA908" i="4" a="1"/>
  <c r="AA908" i="4" s="1"/>
  <c r="AD908" i="4"/>
  <c r="F923" i="10"/>
  <c r="N908" i="4" a="1"/>
  <c r="N908" i="4" s="1"/>
  <c r="G908" i="4"/>
  <c r="E925" i="10" s="1"/>
  <c r="J908" i="4"/>
  <c r="K908" i="4"/>
  <c r="M908" i="4"/>
  <c r="L908" i="4"/>
  <c r="H908" i="4" a="1"/>
  <c r="H908" i="4" s="1"/>
  <c r="I908" i="4" a="1"/>
  <c r="I908" i="4" s="1"/>
  <c r="D924" i="10"/>
  <c r="E907" i="4"/>
  <c r="C924" i="10" s="1"/>
  <c r="Q907" i="4"/>
  <c r="T907" i="4" a="1"/>
  <c r="T907" i="4" s="1"/>
  <c r="S907" i="4" a="1"/>
  <c r="S907" i="4" s="1"/>
  <c r="R907" i="4" a="1"/>
  <c r="R907" i="4" s="1"/>
  <c r="U907" i="4" a="1"/>
  <c r="U907" i="4" s="1"/>
  <c r="C908" i="4"/>
  <c r="B908" i="4"/>
  <c r="V908" i="4" s="1" a="1"/>
  <c r="V908" i="4" s="1"/>
  <c r="W908" i="4"/>
  <c r="A909" i="4"/>
  <c r="O909" i="4" s="1" a="1"/>
  <c r="O909" i="4" s="1"/>
  <c r="B923" i="10"/>
  <c r="G921" i="10"/>
  <c r="K921" i="10" s="1"/>
  <c r="L920" i="10"/>
  <c r="X904" i="4"/>
  <c r="AJ905" i="4"/>
  <c r="H923" i="10"/>
  <c r="Y909" i="4" l="1"/>
  <c r="P909" i="4" a="1"/>
  <c r="P909" i="4" s="1"/>
  <c r="F909" i="4" a="1"/>
  <c r="F909" i="4" s="1"/>
  <c r="AH909" i="4" a="1"/>
  <c r="AH909" i="4" s="1"/>
  <c r="AG909" i="4"/>
  <c r="AF909" i="4" a="1"/>
  <c r="AF909" i="4" s="1"/>
  <c r="AE909" i="4"/>
  <c r="AC909" i="4"/>
  <c r="Z909" i="4" a="1"/>
  <c r="Z909" i="4" s="1"/>
  <c r="AD909" i="4"/>
  <c r="AB909" i="4"/>
  <c r="AA909" i="4" a="1"/>
  <c r="AA909" i="4" s="1"/>
  <c r="AI909" i="4"/>
  <c r="F924" i="10"/>
  <c r="N909" i="4" a="1"/>
  <c r="N909" i="4" s="1"/>
  <c r="G909" i="4"/>
  <c r="E926" i="10" s="1"/>
  <c r="J909" i="4"/>
  <c r="K909" i="4"/>
  <c r="L909" i="4"/>
  <c r="H909" i="4" a="1"/>
  <c r="H909" i="4" s="1"/>
  <c r="M909" i="4"/>
  <c r="I909" i="4" a="1"/>
  <c r="I909" i="4" s="1"/>
  <c r="D925" i="10"/>
  <c r="E908" i="4"/>
  <c r="C925" i="10" s="1"/>
  <c r="Q908" i="4"/>
  <c r="T908" i="4" a="1"/>
  <c r="T908" i="4" s="1"/>
  <c r="S908" i="4" a="1"/>
  <c r="S908" i="4" s="1"/>
  <c r="R908" i="4" a="1"/>
  <c r="R908" i="4" s="1"/>
  <c r="U908" i="4" a="1"/>
  <c r="U908" i="4" s="1"/>
  <c r="C909" i="4"/>
  <c r="B909" i="4"/>
  <c r="V909" i="4" s="1" a="1"/>
  <c r="V909" i="4" s="1"/>
  <c r="W909" i="4"/>
  <c r="A910" i="4"/>
  <c r="O910" i="4" s="1" a="1"/>
  <c r="O910" i="4" s="1"/>
  <c r="B924" i="10"/>
  <c r="G922" i="10"/>
  <c r="K922" i="10" s="1"/>
  <c r="L921" i="10"/>
  <c r="X905" i="4"/>
  <c r="AJ906" i="4"/>
  <c r="G923" i="10" s="1"/>
  <c r="H924" i="10"/>
  <c r="Y910" i="4" l="1"/>
  <c r="P910" i="4" a="1"/>
  <c r="P910" i="4" s="1"/>
  <c r="F910" i="4" a="1"/>
  <c r="F910" i="4" s="1"/>
  <c r="AH910" i="4" a="1"/>
  <c r="AH910" i="4" s="1"/>
  <c r="AG910" i="4"/>
  <c r="AI910" i="4"/>
  <c r="AE910" i="4"/>
  <c r="AA910" i="4" a="1"/>
  <c r="AA910" i="4" s="1"/>
  <c r="Z910" i="4" a="1"/>
  <c r="Z910" i="4" s="1"/>
  <c r="AF910" i="4" a="1"/>
  <c r="AF910" i="4" s="1"/>
  <c r="AD910" i="4"/>
  <c r="AC910" i="4"/>
  <c r="AB910" i="4"/>
  <c r="F925" i="10"/>
  <c r="N910" i="4" a="1"/>
  <c r="N910" i="4" s="1"/>
  <c r="G910" i="4"/>
  <c r="E927" i="10" s="1"/>
  <c r="J910" i="4"/>
  <c r="K910" i="4"/>
  <c r="M910" i="4"/>
  <c r="L910" i="4"/>
  <c r="I910" i="4" a="1"/>
  <c r="I910" i="4" s="1"/>
  <c r="H910" i="4" a="1"/>
  <c r="H910" i="4" s="1"/>
  <c r="D926" i="10"/>
  <c r="E909" i="4"/>
  <c r="C926" i="10" s="1"/>
  <c r="Q909" i="4"/>
  <c r="T909" i="4" a="1"/>
  <c r="T909" i="4" s="1"/>
  <c r="S909" i="4" a="1"/>
  <c r="S909" i="4" s="1"/>
  <c r="R909" i="4" a="1"/>
  <c r="R909" i="4" s="1"/>
  <c r="U909" i="4" a="1"/>
  <c r="U909" i="4" s="1"/>
  <c r="C910" i="4"/>
  <c r="B910" i="4"/>
  <c r="V910" i="4" s="1" a="1"/>
  <c r="V910" i="4" s="1"/>
  <c r="W910" i="4"/>
  <c r="A911" i="4"/>
  <c r="O911" i="4" s="1" a="1"/>
  <c r="O911" i="4" s="1"/>
  <c r="K923" i="10"/>
  <c r="B925" i="10"/>
  <c r="L922" i="10"/>
  <c r="X906" i="4"/>
  <c r="AJ907" i="4"/>
  <c r="H925" i="10"/>
  <c r="Y911" i="4" l="1"/>
  <c r="P911" i="4" a="1"/>
  <c r="P911" i="4" s="1"/>
  <c r="F911" i="4" a="1"/>
  <c r="F911" i="4" s="1"/>
  <c r="AG911" i="4"/>
  <c r="AH911" i="4" a="1"/>
  <c r="AH911" i="4" s="1"/>
  <c r="Z911" i="4" a="1"/>
  <c r="Z911" i="4" s="1"/>
  <c r="AD911" i="4"/>
  <c r="AC911" i="4"/>
  <c r="AB911" i="4"/>
  <c r="AE911" i="4"/>
  <c r="AA911" i="4" a="1"/>
  <c r="AA911" i="4" s="1"/>
  <c r="AI911" i="4"/>
  <c r="AF911" i="4" a="1"/>
  <c r="AF911" i="4" s="1"/>
  <c r="F926" i="10"/>
  <c r="N911" i="4" a="1"/>
  <c r="N911" i="4" s="1"/>
  <c r="G911" i="4"/>
  <c r="E928" i="10" s="1"/>
  <c r="J911" i="4"/>
  <c r="K911" i="4"/>
  <c r="M911" i="4"/>
  <c r="L911" i="4"/>
  <c r="I911" i="4" a="1"/>
  <c r="I911" i="4" s="1"/>
  <c r="H911" i="4" a="1"/>
  <c r="H911" i="4" s="1"/>
  <c r="D927" i="10"/>
  <c r="E910" i="4"/>
  <c r="C927" i="10" s="1"/>
  <c r="Q910" i="4"/>
  <c r="T910" i="4" a="1"/>
  <c r="T910" i="4" s="1"/>
  <c r="S910" i="4" a="1"/>
  <c r="S910" i="4" s="1"/>
  <c r="R910" i="4" a="1"/>
  <c r="R910" i="4" s="1"/>
  <c r="U910" i="4" a="1"/>
  <c r="U910" i="4" s="1"/>
  <c r="C911" i="4"/>
  <c r="B911" i="4"/>
  <c r="V911" i="4" s="1" a="1"/>
  <c r="V911" i="4" s="1"/>
  <c r="W911" i="4"/>
  <c r="A912" i="4"/>
  <c r="O912" i="4" s="1" a="1"/>
  <c r="O912" i="4" s="1"/>
  <c r="B926" i="10"/>
  <c r="G924" i="10"/>
  <c r="K924" i="10" s="1"/>
  <c r="L923" i="10"/>
  <c r="X907" i="4"/>
  <c r="AJ908" i="4"/>
  <c r="G925" i="10" s="1"/>
  <c r="H926" i="10"/>
  <c r="Y912" i="4" l="1"/>
  <c r="P912" i="4" a="1"/>
  <c r="P912" i="4" s="1"/>
  <c r="F927" i="10"/>
  <c r="F912" i="4" a="1"/>
  <c r="F912" i="4" s="1"/>
  <c r="AH912" i="4" a="1"/>
  <c r="AH912" i="4" s="1"/>
  <c r="AG912" i="4"/>
  <c r="AB912" i="4"/>
  <c r="Z912" i="4" a="1"/>
  <c r="Z912" i="4" s="1"/>
  <c r="AI912" i="4"/>
  <c r="AF912" i="4" a="1"/>
  <c r="AF912" i="4" s="1"/>
  <c r="AE912" i="4"/>
  <c r="AD912" i="4"/>
  <c r="AC912" i="4"/>
  <c r="AA912" i="4" a="1"/>
  <c r="AA912" i="4" s="1"/>
  <c r="N912" i="4" a="1"/>
  <c r="N912" i="4" s="1"/>
  <c r="G912" i="4"/>
  <c r="E929" i="10" s="1"/>
  <c r="J912" i="4"/>
  <c r="K912" i="4"/>
  <c r="L912" i="4"/>
  <c r="M912" i="4"/>
  <c r="I912" i="4" a="1"/>
  <c r="I912" i="4" s="1"/>
  <c r="H912" i="4" a="1"/>
  <c r="H912" i="4" s="1"/>
  <c r="D928" i="10"/>
  <c r="E911" i="4"/>
  <c r="C928" i="10" s="1"/>
  <c r="Q911" i="4"/>
  <c r="T911" i="4" a="1"/>
  <c r="T911" i="4" s="1"/>
  <c r="S911" i="4" a="1"/>
  <c r="S911" i="4" s="1"/>
  <c r="R911" i="4" a="1"/>
  <c r="R911" i="4" s="1"/>
  <c r="U911" i="4" a="1"/>
  <c r="U911" i="4" s="1"/>
  <c r="C912" i="4"/>
  <c r="B912" i="4"/>
  <c r="V912" i="4" s="1" a="1"/>
  <c r="V912" i="4" s="1"/>
  <c r="W912" i="4"/>
  <c r="A913" i="4"/>
  <c r="O913" i="4" s="1" a="1"/>
  <c r="O913" i="4" s="1"/>
  <c r="K925" i="10"/>
  <c r="B927" i="10"/>
  <c r="L924" i="10"/>
  <c r="X908" i="4"/>
  <c r="AJ909" i="4"/>
  <c r="H927" i="10"/>
  <c r="Y913" i="4" l="1"/>
  <c r="P913" i="4" a="1"/>
  <c r="P913" i="4" s="1"/>
  <c r="F913" i="4" a="1"/>
  <c r="F913" i="4" s="1"/>
  <c r="AH913" i="4" a="1"/>
  <c r="AH913" i="4" s="1"/>
  <c r="AG913" i="4"/>
  <c r="AE913" i="4"/>
  <c r="AD913" i="4"/>
  <c r="AB913" i="4"/>
  <c r="AI913" i="4"/>
  <c r="AF913" i="4" a="1"/>
  <c r="AF913" i="4" s="1"/>
  <c r="AC913" i="4"/>
  <c r="Z913" i="4" a="1"/>
  <c r="Z913" i="4" s="1"/>
  <c r="AA913" i="4" a="1"/>
  <c r="AA913" i="4" s="1"/>
  <c r="F928" i="10"/>
  <c r="N913" i="4" a="1"/>
  <c r="N913" i="4" s="1"/>
  <c r="G913" i="4"/>
  <c r="E930" i="10" s="1"/>
  <c r="K913" i="4"/>
  <c r="J913" i="4"/>
  <c r="L913" i="4"/>
  <c r="M913" i="4"/>
  <c r="H913" i="4" a="1"/>
  <c r="H913" i="4" s="1"/>
  <c r="I913" i="4" a="1"/>
  <c r="I913" i="4" s="1"/>
  <c r="D929" i="10"/>
  <c r="E912" i="4"/>
  <c r="C929" i="10" s="1"/>
  <c r="Q912" i="4"/>
  <c r="T912" i="4" a="1"/>
  <c r="T912" i="4" s="1"/>
  <c r="S912" i="4" a="1"/>
  <c r="S912" i="4" s="1"/>
  <c r="R912" i="4" a="1"/>
  <c r="R912" i="4" s="1"/>
  <c r="U912" i="4" a="1"/>
  <c r="U912" i="4" s="1"/>
  <c r="C913" i="4"/>
  <c r="B913" i="4"/>
  <c r="V913" i="4" s="1" a="1"/>
  <c r="V913" i="4" s="1"/>
  <c r="W913" i="4"/>
  <c r="A914" i="4"/>
  <c r="O914" i="4" s="1" a="1"/>
  <c r="O914" i="4" s="1"/>
  <c r="B928" i="10"/>
  <c r="G926" i="10"/>
  <c r="K926" i="10" s="1"/>
  <c r="L925" i="10"/>
  <c r="X909" i="4"/>
  <c r="AJ910" i="4"/>
  <c r="G927" i="10" s="1"/>
  <c r="H928" i="10"/>
  <c r="Y914" i="4" l="1"/>
  <c r="P914" i="4" a="1"/>
  <c r="P914" i="4" s="1"/>
  <c r="F914" i="4" a="1"/>
  <c r="F914" i="4" s="1"/>
  <c r="AH914" i="4" a="1"/>
  <c r="AH914" i="4" s="1"/>
  <c r="AG914" i="4"/>
  <c r="AI914" i="4"/>
  <c r="AE914" i="4"/>
  <c r="AA914" i="4" a="1"/>
  <c r="AA914" i="4" s="1"/>
  <c r="Z914" i="4" a="1"/>
  <c r="Z914" i="4" s="1"/>
  <c r="AD914" i="4"/>
  <c r="AC914" i="4"/>
  <c r="AB914" i="4"/>
  <c r="AF914" i="4" a="1"/>
  <c r="AF914" i="4" s="1"/>
  <c r="F929" i="10"/>
  <c r="N914" i="4" a="1"/>
  <c r="N914" i="4" s="1"/>
  <c r="G914" i="4"/>
  <c r="E931" i="10" s="1"/>
  <c r="L914" i="4"/>
  <c r="K914" i="4"/>
  <c r="M914" i="4"/>
  <c r="J914" i="4"/>
  <c r="H914" i="4" a="1"/>
  <c r="H914" i="4" s="1"/>
  <c r="I914" i="4" a="1"/>
  <c r="I914" i="4" s="1"/>
  <c r="D930" i="10"/>
  <c r="E913" i="4"/>
  <c r="C930" i="10" s="1"/>
  <c r="Q913" i="4"/>
  <c r="T913" i="4" a="1"/>
  <c r="T913" i="4" s="1"/>
  <c r="S913" i="4" a="1"/>
  <c r="S913" i="4" s="1"/>
  <c r="R913" i="4" a="1"/>
  <c r="R913" i="4" s="1"/>
  <c r="U913" i="4" a="1"/>
  <c r="U913" i="4" s="1"/>
  <c r="C914" i="4"/>
  <c r="B914" i="4"/>
  <c r="V914" i="4" s="1" a="1"/>
  <c r="V914" i="4" s="1"/>
  <c r="W914" i="4"/>
  <c r="A915" i="4"/>
  <c r="O915" i="4" s="1" a="1"/>
  <c r="O915" i="4" s="1"/>
  <c r="K927" i="10"/>
  <c r="B929" i="10"/>
  <c r="L926" i="10"/>
  <c r="X910" i="4"/>
  <c r="AJ911" i="4"/>
  <c r="H929" i="10"/>
  <c r="Y915" i="4" l="1"/>
  <c r="P915" i="4" a="1"/>
  <c r="P915" i="4" s="1"/>
  <c r="F915" i="4" a="1"/>
  <c r="F915" i="4" s="1"/>
  <c r="AH915" i="4" a="1"/>
  <c r="AH915" i="4" s="1"/>
  <c r="AG915" i="4"/>
  <c r="Z915" i="4" a="1"/>
  <c r="Z915" i="4" s="1"/>
  <c r="AE915" i="4"/>
  <c r="AD915" i="4"/>
  <c r="AC915" i="4"/>
  <c r="AB915" i="4"/>
  <c r="AI915" i="4"/>
  <c r="AF915" i="4" a="1"/>
  <c r="AF915" i="4" s="1"/>
  <c r="AA915" i="4" a="1"/>
  <c r="AA915" i="4" s="1"/>
  <c r="F930" i="10"/>
  <c r="N915" i="4" a="1"/>
  <c r="N915" i="4" s="1"/>
  <c r="G915" i="4"/>
  <c r="E932" i="10" s="1"/>
  <c r="J915" i="4"/>
  <c r="L915" i="4"/>
  <c r="K915" i="4"/>
  <c r="M915" i="4"/>
  <c r="H915" i="4" a="1"/>
  <c r="H915" i="4" s="1"/>
  <c r="I915" i="4" a="1"/>
  <c r="I915" i="4" s="1"/>
  <c r="D931" i="10"/>
  <c r="E914" i="4"/>
  <c r="C931" i="10" s="1"/>
  <c r="Q914" i="4"/>
  <c r="T914" i="4" a="1"/>
  <c r="T914" i="4" s="1"/>
  <c r="S914" i="4" a="1"/>
  <c r="S914" i="4" s="1"/>
  <c r="R914" i="4" a="1"/>
  <c r="R914" i="4" s="1"/>
  <c r="U914" i="4" a="1"/>
  <c r="U914" i="4" s="1"/>
  <c r="C915" i="4"/>
  <c r="B915" i="4"/>
  <c r="V915" i="4" s="1" a="1"/>
  <c r="V915" i="4" s="1"/>
  <c r="W915" i="4"/>
  <c r="A916" i="4"/>
  <c r="O916" i="4" s="1" a="1"/>
  <c r="O916" i="4" s="1"/>
  <c r="B930" i="10"/>
  <c r="G928" i="10"/>
  <c r="K928" i="10" s="1"/>
  <c r="L927" i="10"/>
  <c r="X911" i="4"/>
  <c r="AJ912" i="4"/>
  <c r="H930" i="10"/>
  <c r="Y916" i="4" l="1"/>
  <c r="P916" i="4" a="1"/>
  <c r="P916" i="4" s="1"/>
  <c r="F916" i="4" a="1"/>
  <c r="F916" i="4" s="1"/>
  <c r="AH916" i="4" a="1"/>
  <c r="AH916" i="4" s="1"/>
  <c r="AG916" i="4"/>
  <c r="AD916" i="4"/>
  <c r="AC916" i="4"/>
  <c r="AA916" i="4" a="1"/>
  <c r="AA916" i="4" s="1"/>
  <c r="AI916" i="4"/>
  <c r="AF916" i="4" a="1"/>
  <c r="AF916" i="4" s="1"/>
  <c r="Z916" i="4" a="1"/>
  <c r="Z916" i="4" s="1"/>
  <c r="AE916" i="4"/>
  <c r="AB916" i="4"/>
  <c r="F931" i="10"/>
  <c r="N916" i="4" a="1"/>
  <c r="N916" i="4" s="1"/>
  <c r="G916" i="4"/>
  <c r="E933" i="10" s="1"/>
  <c r="J916" i="4"/>
  <c r="K916" i="4"/>
  <c r="L916" i="4"/>
  <c r="M916" i="4"/>
  <c r="I916" i="4" a="1"/>
  <c r="I916" i="4" s="1"/>
  <c r="H916" i="4" a="1"/>
  <c r="H916" i="4" s="1"/>
  <c r="D932" i="10"/>
  <c r="E915" i="4"/>
  <c r="C932" i="10" s="1"/>
  <c r="Q915" i="4"/>
  <c r="T915" i="4" a="1"/>
  <c r="T915" i="4" s="1"/>
  <c r="S915" i="4" a="1"/>
  <c r="S915" i="4" s="1"/>
  <c r="R915" i="4" a="1"/>
  <c r="R915" i="4" s="1"/>
  <c r="U915" i="4" a="1"/>
  <c r="U915" i="4" s="1"/>
  <c r="C916" i="4"/>
  <c r="B916" i="4"/>
  <c r="V916" i="4" s="1" a="1"/>
  <c r="V916" i="4" s="1"/>
  <c r="W916" i="4"/>
  <c r="A917" i="4"/>
  <c r="O917" i="4" s="1" a="1"/>
  <c r="O917" i="4" s="1"/>
  <c r="B931" i="10"/>
  <c r="G929" i="10"/>
  <c r="K929" i="10" s="1"/>
  <c r="L928" i="10"/>
  <c r="X912" i="4"/>
  <c r="AJ913" i="4"/>
  <c r="G930" i="10" s="1"/>
  <c r="H931" i="10"/>
  <c r="Y917" i="4" l="1"/>
  <c r="P917" i="4" a="1"/>
  <c r="P917" i="4" s="1"/>
  <c r="F917" i="4" a="1"/>
  <c r="F917" i="4" s="1"/>
  <c r="AH917" i="4" a="1"/>
  <c r="AH917" i="4" s="1"/>
  <c r="AG917" i="4"/>
  <c r="AI917" i="4"/>
  <c r="AF917" i="4" a="1"/>
  <c r="AF917" i="4" s="1"/>
  <c r="AD917" i="4"/>
  <c r="AA917" i="4" a="1"/>
  <c r="AA917" i="4" s="1"/>
  <c r="Z917" i="4" a="1"/>
  <c r="Z917" i="4" s="1"/>
  <c r="AE917" i="4"/>
  <c r="AC917" i="4"/>
  <c r="AB917" i="4"/>
  <c r="F932" i="10"/>
  <c r="N917" i="4" a="1"/>
  <c r="N917" i="4" s="1"/>
  <c r="G917" i="4"/>
  <c r="E934" i="10" s="1"/>
  <c r="J917" i="4"/>
  <c r="L917" i="4"/>
  <c r="K917" i="4"/>
  <c r="M917" i="4"/>
  <c r="H917" i="4" a="1"/>
  <c r="H917" i="4" s="1"/>
  <c r="I917" i="4" a="1"/>
  <c r="I917" i="4" s="1"/>
  <c r="D933" i="10"/>
  <c r="E916" i="4"/>
  <c r="C933" i="10" s="1"/>
  <c r="Q916" i="4"/>
  <c r="T916" i="4" a="1"/>
  <c r="T916" i="4" s="1"/>
  <c r="S916" i="4" a="1"/>
  <c r="S916" i="4" s="1"/>
  <c r="R916" i="4" a="1"/>
  <c r="R916" i="4" s="1"/>
  <c r="U916" i="4" a="1"/>
  <c r="U916" i="4" s="1"/>
  <c r="C917" i="4"/>
  <c r="B917" i="4"/>
  <c r="V917" i="4" s="1" a="1"/>
  <c r="V917" i="4" s="1"/>
  <c r="W917" i="4"/>
  <c r="A918" i="4"/>
  <c r="O918" i="4" s="1" a="1"/>
  <c r="O918" i="4" s="1"/>
  <c r="K930" i="10"/>
  <c r="B932" i="10"/>
  <c r="L929" i="10"/>
  <c r="X913" i="4"/>
  <c r="AJ914" i="4"/>
  <c r="H932" i="10"/>
  <c r="Y918" i="4" l="1"/>
  <c r="P918" i="4" a="1"/>
  <c r="P918" i="4" s="1"/>
  <c r="F918" i="4" a="1"/>
  <c r="F918" i="4" s="1"/>
  <c r="AH918" i="4" a="1"/>
  <c r="AH918" i="4" s="1"/>
  <c r="AG918" i="4"/>
  <c r="AF918" i="4" a="1"/>
  <c r="AF918" i="4" s="1"/>
  <c r="AB918" i="4"/>
  <c r="AA918" i="4" a="1"/>
  <c r="AA918" i="4" s="1"/>
  <c r="Z918" i="4" a="1"/>
  <c r="Z918" i="4" s="1"/>
  <c r="AI918" i="4"/>
  <c r="AE918" i="4"/>
  <c r="AD918" i="4"/>
  <c r="AC918" i="4"/>
  <c r="F933" i="10"/>
  <c r="N918" i="4" a="1"/>
  <c r="N918" i="4" s="1"/>
  <c r="G918" i="4"/>
  <c r="E935" i="10" s="1"/>
  <c r="J918" i="4"/>
  <c r="K918" i="4"/>
  <c r="M918" i="4"/>
  <c r="L918" i="4"/>
  <c r="H918" i="4" a="1"/>
  <c r="H918" i="4" s="1"/>
  <c r="I918" i="4" a="1"/>
  <c r="I918" i="4" s="1"/>
  <c r="D934" i="10"/>
  <c r="E917" i="4"/>
  <c r="C934" i="10" s="1"/>
  <c r="Q917" i="4"/>
  <c r="T917" i="4" a="1"/>
  <c r="T917" i="4" s="1"/>
  <c r="S917" i="4" a="1"/>
  <c r="S917" i="4" s="1"/>
  <c r="R917" i="4" a="1"/>
  <c r="R917" i="4" s="1"/>
  <c r="U917" i="4" a="1"/>
  <c r="U917" i="4" s="1"/>
  <c r="C918" i="4"/>
  <c r="B918" i="4"/>
  <c r="V918" i="4" s="1" a="1"/>
  <c r="V918" i="4" s="1"/>
  <c r="W918" i="4"/>
  <c r="A919" i="4"/>
  <c r="O919" i="4" s="1" a="1"/>
  <c r="O919" i="4" s="1"/>
  <c r="B933" i="10"/>
  <c r="G931" i="10"/>
  <c r="K931" i="10" s="1"/>
  <c r="L930" i="10"/>
  <c r="X914" i="4"/>
  <c r="AJ915" i="4"/>
  <c r="G932" i="10" s="1"/>
  <c r="H933" i="10"/>
  <c r="Y919" i="4" l="1"/>
  <c r="P919" i="4" a="1"/>
  <c r="P919" i="4" s="1"/>
  <c r="F919" i="4" a="1"/>
  <c r="F919" i="4" s="1"/>
  <c r="AH919" i="4" a="1"/>
  <c r="AH919" i="4" s="1"/>
  <c r="AG919" i="4"/>
  <c r="Z919" i="4" a="1"/>
  <c r="Z919" i="4" s="1"/>
  <c r="AE919" i="4"/>
  <c r="AD919" i="4"/>
  <c r="AC919" i="4"/>
  <c r="AB919" i="4"/>
  <c r="AA919" i="4" a="1"/>
  <c r="AA919" i="4" s="1"/>
  <c r="AI919" i="4"/>
  <c r="AF919" i="4" a="1"/>
  <c r="AF919" i="4" s="1"/>
  <c r="F934" i="10"/>
  <c r="N919" i="4" a="1"/>
  <c r="N919" i="4" s="1"/>
  <c r="G919" i="4"/>
  <c r="E936" i="10" s="1"/>
  <c r="J919" i="4"/>
  <c r="K919" i="4"/>
  <c r="M919" i="4"/>
  <c r="L919" i="4"/>
  <c r="I919" i="4" a="1"/>
  <c r="I919" i="4" s="1"/>
  <c r="H919" i="4" a="1"/>
  <c r="H919" i="4" s="1"/>
  <c r="D935" i="10"/>
  <c r="E918" i="4"/>
  <c r="C935" i="10" s="1"/>
  <c r="Q918" i="4"/>
  <c r="S918" i="4" a="1"/>
  <c r="S918" i="4" s="1"/>
  <c r="T918" i="4" a="1"/>
  <c r="T918" i="4" s="1"/>
  <c r="R918" i="4" a="1"/>
  <c r="R918" i="4" s="1"/>
  <c r="U918" i="4" a="1"/>
  <c r="U918" i="4" s="1"/>
  <c r="C919" i="4"/>
  <c r="B919" i="4"/>
  <c r="V919" i="4" s="1" a="1"/>
  <c r="V919" i="4" s="1"/>
  <c r="W919" i="4"/>
  <c r="A920" i="4"/>
  <c r="O920" i="4" s="1" a="1"/>
  <c r="O920" i="4" s="1"/>
  <c r="K932" i="10"/>
  <c r="B934" i="10"/>
  <c r="L931" i="10"/>
  <c r="X915" i="4"/>
  <c r="AJ916" i="4"/>
  <c r="H934" i="10"/>
  <c r="Y920" i="4" l="1"/>
  <c r="P920" i="4" a="1"/>
  <c r="P920" i="4" s="1"/>
  <c r="F920" i="4" a="1"/>
  <c r="F920" i="4" s="1"/>
  <c r="AH920" i="4" a="1"/>
  <c r="AH920" i="4" s="1"/>
  <c r="AG920" i="4"/>
  <c r="AD920" i="4"/>
  <c r="AC920" i="4"/>
  <c r="AA920" i="4" a="1"/>
  <c r="AA920" i="4" s="1"/>
  <c r="AI920" i="4"/>
  <c r="AF920" i="4" a="1"/>
  <c r="AF920" i="4" s="1"/>
  <c r="AE920" i="4"/>
  <c r="AB920" i="4"/>
  <c r="Z920" i="4" a="1"/>
  <c r="Z920" i="4" s="1"/>
  <c r="F935" i="10"/>
  <c r="N920" i="4" a="1"/>
  <c r="N920" i="4" s="1"/>
  <c r="J920" i="4"/>
  <c r="G920" i="4"/>
  <c r="E937" i="10" s="1"/>
  <c r="K920" i="4"/>
  <c r="M920" i="4"/>
  <c r="L920" i="4"/>
  <c r="I920" i="4" a="1"/>
  <c r="I920" i="4" s="1"/>
  <c r="H920" i="4" a="1"/>
  <c r="H920" i="4" s="1"/>
  <c r="D936" i="10"/>
  <c r="E919" i="4"/>
  <c r="C936" i="10" s="1"/>
  <c r="Q919" i="4"/>
  <c r="T919" i="4" a="1"/>
  <c r="T919" i="4" s="1"/>
  <c r="S919" i="4" a="1"/>
  <c r="S919" i="4" s="1"/>
  <c r="R919" i="4" a="1"/>
  <c r="R919" i="4" s="1"/>
  <c r="U919" i="4" a="1"/>
  <c r="U919" i="4" s="1"/>
  <c r="C920" i="4"/>
  <c r="B920" i="4"/>
  <c r="V920" i="4" s="1" a="1"/>
  <c r="V920" i="4" s="1"/>
  <c r="W920" i="4"/>
  <c r="A921" i="4"/>
  <c r="O921" i="4" s="1" a="1"/>
  <c r="O921" i="4" s="1"/>
  <c r="B935" i="10"/>
  <c r="G933" i="10"/>
  <c r="K933" i="10" s="1"/>
  <c r="L932" i="10"/>
  <c r="X916" i="4"/>
  <c r="AJ917" i="4"/>
  <c r="G934" i="10" s="1"/>
  <c r="H935" i="10"/>
  <c r="Y921" i="4" l="1"/>
  <c r="P921" i="4" a="1"/>
  <c r="P921" i="4" s="1"/>
  <c r="F921" i="4" a="1"/>
  <c r="F921" i="4" s="1"/>
  <c r="AH921" i="4" a="1"/>
  <c r="AH921" i="4" s="1"/>
  <c r="AG921" i="4"/>
  <c r="AF921" i="4" a="1"/>
  <c r="AF921" i="4" s="1"/>
  <c r="AD921" i="4"/>
  <c r="AA921" i="4" a="1"/>
  <c r="AA921" i="4" s="1"/>
  <c r="Z921" i="4" a="1"/>
  <c r="Z921" i="4" s="1"/>
  <c r="AB921" i="4"/>
  <c r="AI921" i="4"/>
  <c r="AE921" i="4"/>
  <c r="AC921" i="4"/>
  <c r="F936" i="10"/>
  <c r="N921" i="4" a="1"/>
  <c r="N921" i="4" s="1"/>
  <c r="G921" i="4"/>
  <c r="E938" i="10" s="1"/>
  <c r="J921" i="4"/>
  <c r="L921" i="4"/>
  <c r="K921" i="4"/>
  <c r="M921" i="4"/>
  <c r="H921" i="4" a="1"/>
  <c r="H921" i="4" s="1"/>
  <c r="I921" i="4" a="1"/>
  <c r="I921" i="4" s="1"/>
  <c r="D937" i="10"/>
  <c r="E920" i="4"/>
  <c r="C937" i="10" s="1"/>
  <c r="Q920" i="4"/>
  <c r="T920" i="4" a="1"/>
  <c r="T920" i="4" s="1"/>
  <c r="S920" i="4" a="1"/>
  <c r="S920" i="4" s="1"/>
  <c r="R920" i="4" a="1"/>
  <c r="R920" i="4" s="1"/>
  <c r="U920" i="4" a="1"/>
  <c r="U920" i="4" s="1"/>
  <c r="C921" i="4"/>
  <c r="B921" i="4"/>
  <c r="V921" i="4" s="1" a="1"/>
  <c r="V921" i="4" s="1"/>
  <c r="W921" i="4"/>
  <c r="A922" i="4"/>
  <c r="O922" i="4" s="1" a="1"/>
  <c r="O922" i="4" s="1"/>
  <c r="K934" i="10"/>
  <c r="B936" i="10"/>
  <c r="L933" i="10"/>
  <c r="X917" i="4"/>
  <c r="AJ918" i="4"/>
  <c r="H936" i="10"/>
  <c r="Y922" i="4" l="1"/>
  <c r="P922" i="4" a="1"/>
  <c r="P922" i="4" s="1"/>
  <c r="F922" i="4" a="1"/>
  <c r="F922" i="4" s="1"/>
  <c r="AG922" i="4"/>
  <c r="AH922" i="4" a="1"/>
  <c r="AH922" i="4" s="1"/>
  <c r="AF922" i="4" a="1"/>
  <c r="AF922" i="4" s="1"/>
  <c r="AB922" i="4"/>
  <c r="AA922" i="4" a="1"/>
  <c r="AA922" i="4" s="1"/>
  <c r="Z922" i="4" a="1"/>
  <c r="Z922" i="4" s="1"/>
  <c r="AD922" i="4"/>
  <c r="AC922" i="4"/>
  <c r="AI922" i="4"/>
  <c r="AE922" i="4"/>
  <c r="F937" i="10"/>
  <c r="N922" i="4" a="1"/>
  <c r="N922" i="4" s="1"/>
  <c r="J922" i="4"/>
  <c r="G922" i="4"/>
  <c r="E939" i="10" s="1"/>
  <c r="K922" i="4"/>
  <c r="M922" i="4"/>
  <c r="L922" i="4"/>
  <c r="H922" i="4" a="1"/>
  <c r="H922" i="4" s="1"/>
  <c r="I922" i="4" a="1"/>
  <c r="I922" i="4" s="1"/>
  <c r="D938" i="10"/>
  <c r="E921" i="4"/>
  <c r="C938" i="10" s="1"/>
  <c r="Q921" i="4"/>
  <c r="T921" i="4" a="1"/>
  <c r="T921" i="4" s="1"/>
  <c r="S921" i="4" a="1"/>
  <c r="S921" i="4" s="1"/>
  <c r="R921" i="4" a="1"/>
  <c r="R921" i="4" s="1"/>
  <c r="U921" i="4" a="1"/>
  <c r="U921" i="4" s="1"/>
  <c r="C922" i="4"/>
  <c r="B922" i="4"/>
  <c r="V922" i="4" s="1" a="1"/>
  <c r="V922" i="4" s="1"/>
  <c r="W922" i="4"/>
  <c r="A923" i="4"/>
  <c r="O923" i="4" s="1" a="1"/>
  <c r="O923" i="4" s="1"/>
  <c r="B937" i="10"/>
  <c r="G935" i="10"/>
  <c r="K935" i="10" s="1"/>
  <c r="L934" i="10"/>
  <c r="X918" i="4"/>
  <c r="AJ919" i="4"/>
  <c r="H937" i="10"/>
  <c r="Y923" i="4" l="1"/>
  <c r="P923" i="4" a="1"/>
  <c r="P923" i="4" s="1"/>
  <c r="F923" i="4" a="1"/>
  <c r="F923" i="4" s="1"/>
  <c r="AH923" i="4" a="1"/>
  <c r="AH923" i="4" s="1"/>
  <c r="AG923" i="4"/>
  <c r="AA923" i="4" a="1"/>
  <c r="AA923" i="4" s="1"/>
  <c r="Z923" i="4" a="1"/>
  <c r="Z923" i="4" s="1"/>
  <c r="AF923" i="4" a="1"/>
  <c r="AF923" i="4" s="1"/>
  <c r="AE923" i="4"/>
  <c r="AD923" i="4"/>
  <c r="AC923" i="4"/>
  <c r="AI923" i="4"/>
  <c r="AB923" i="4"/>
  <c r="F938" i="10"/>
  <c r="N923" i="4" a="1"/>
  <c r="N923" i="4" s="1"/>
  <c r="J923" i="4"/>
  <c r="G923" i="4"/>
  <c r="E940" i="10" s="1"/>
  <c r="M923" i="4"/>
  <c r="L923" i="4"/>
  <c r="H923" i="4" a="1"/>
  <c r="H923" i="4" s="1"/>
  <c r="I923" i="4" a="1"/>
  <c r="I923" i="4" s="1"/>
  <c r="K923" i="4"/>
  <c r="D939" i="10"/>
  <c r="E922" i="4"/>
  <c r="C939" i="10" s="1"/>
  <c r="Q922" i="4"/>
  <c r="T922" i="4" a="1"/>
  <c r="T922" i="4" s="1"/>
  <c r="S922" i="4" a="1"/>
  <c r="S922" i="4" s="1"/>
  <c r="R922" i="4" a="1"/>
  <c r="R922" i="4" s="1"/>
  <c r="U922" i="4" a="1"/>
  <c r="U922" i="4" s="1"/>
  <c r="C923" i="4"/>
  <c r="B923" i="4"/>
  <c r="V923" i="4" s="1" a="1"/>
  <c r="V923" i="4" s="1"/>
  <c r="W923" i="4"/>
  <c r="A924" i="4"/>
  <c r="O924" i="4" s="1" a="1"/>
  <c r="O924" i="4" s="1"/>
  <c r="B938" i="10"/>
  <c r="G936" i="10"/>
  <c r="K936" i="10" s="1"/>
  <c r="L935" i="10"/>
  <c r="X919" i="4"/>
  <c r="AJ920" i="4"/>
  <c r="G937" i="10" s="1"/>
  <c r="H938" i="10"/>
  <c r="Y924" i="4" l="1"/>
  <c r="P924" i="4" a="1"/>
  <c r="P924" i="4" s="1"/>
  <c r="F924" i="4" a="1"/>
  <c r="F924" i="4" s="1"/>
  <c r="AH924" i="4" a="1"/>
  <c r="AH924" i="4" s="1"/>
  <c r="AG924" i="4"/>
  <c r="AD924" i="4"/>
  <c r="AC924" i="4"/>
  <c r="AA924" i="4" a="1"/>
  <c r="AA924" i="4" s="1"/>
  <c r="AI924" i="4"/>
  <c r="AF924" i="4" a="1"/>
  <c r="AF924" i="4" s="1"/>
  <c r="AB924" i="4"/>
  <c r="Z924" i="4" a="1"/>
  <c r="Z924" i="4" s="1"/>
  <c r="AE924" i="4"/>
  <c r="F939" i="10"/>
  <c r="N924" i="4" a="1"/>
  <c r="N924" i="4" s="1"/>
  <c r="J924" i="4"/>
  <c r="K924" i="4"/>
  <c r="G924" i="4"/>
  <c r="E941" i="10" s="1"/>
  <c r="L924" i="4"/>
  <c r="M924" i="4"/>
  <c r="I924" i="4" a="1"/>
  <c r="I924" i="4" s="1"/>
  <c r="H924" i="4" a="1"/>
  <c r="H924" i="4" s="1"/>
  <c r="D940" i="10"/>
  <c r="E923" i="4"/>
  <c r="C940" i="10" s="1"/>
  <c r="Q923" i="4"/>
  <c r="T923" i="4" a="1"/>
  <c r="T923" i="4" s="1"/>
  <c r="S923" i="4" a="1"/>
  <c r="S923" i="4" s="1"/>
  <c r="R923" i="4" a="1"/>
  <c r="R923" i="4" s="1"/>
  <c r="U923" i="4" a="1"/>
  <c r="U923" i="4" s="1"/>
  <c r="C924" i="4"/>
  <c r="B924" i="4"/>
  <c r="V924" i="4" s="1" a="1"/>
  <c r="V924" i="4" s="1"/>
  <c r="W924" i="4"/>
  <c r="A925" i="4"/>
  <c r="O925" i="4" s="1" a="1"/>
  <c r="O925" i="4" s="1"/>
  <c r="K937" i="10"/>
  <c r="B939" i="10"/>
  <c r="L936" i="10"/>
  <c r="X920" i="4"/>
  <c r="AJ921" i="4"/>
  <c r="H939" i="10"/>
  <c r="Y925" i="4" l="1"/>
  <c r="P925" i="4" a="1"/>
  <c r="P925" i="4" s="1"/>
  <c r="F925" i="4" a="1"/>
  <c r="F925" i="4" s="1"/>
  <c r="AH925" i="4" a="1"/>
  <c r="AH925" i="4" s="1"/>
  <c r="AG925" i="4"/>
  <c r="AI925" i="4"/>
  <c r="AF925" i="4" a="1"/>
  <c r="AF925" i="4" s="1"/>
  <c r="AD925" i="4"/>
  <c r="Z925" i="4" a="1"/>
  <c r="Z925" i="4" s="1"/>
  <c r="AE925" i="4"/>
  <c r="AC925" i="4"/>
  <c r="AB925" i="4"/>
  <c r="AA925" i="4" a="1"/>
  <c r="AA925" i="4" s="1"/>
  <c r="F940" i="10"/>
  <c r="N925" i="4" a="1"/>
  <c r="N925" i="4" s="1"/>
  <c r="G925" i="4"/>
  <c r="E942" i="10" s="1"/>
  <c r="J925" i="4"/>
  <c r="K925" i="4"/>
  <c r="L925" i="4"/>
  <c r="M925" i="4"/>
  <c r="I925" i="4" a="1"/>
  <c r="I925" i="4" s="1"/>
  <c r="H925" i="4" a="1"/>
  <c r="H925" i="4" s="1"/>
  <c r="D941" i="10"/>
  <c r="E924" i="4"/>
  <c r="C941" i="10" s="1"/>
  <c r="Q924" i="4"/>
  <c r="T924" i="4" a="1"/>
  <c r="T924" i="4" s="1"/>
  <c r="S924" i="4" a="1"/>
  <c r="S924" i="4" s="1"/>
  <c r="R924" i="4" a="1"/>
  <c r="R924" i="4" s="1"/>
  <c r="U924" i="4" a="1"/>
  <c r="U924" i="4" s="1"/>
  <c r="C925" i="4"/>
  <c r="B925" i="4"/>
  <c r="V925" i="4" s="1" a="1"/>
  <c r="V925" i="4" s="1"/>
  <c r="W925" i="4"/>
  <c r="A926" i="4"/>
  <c r="O926" i="4" s="1" a="1"/>
  <c r="O926" i="4" s="1"/>
  <c r="B940" i="10"/>
  <c r="G938" i="10"/>
  <c r="K938" i="10" s="1"/>
  <c r="L937" i="10"/>
  <c r="X921" i="4"/>
  <c r="AJ922" i="4"/>
  <c r="G939" i="10" s="1"/>
  <c r="H940" i="10"/>
  <c r="Y926" i="4" l="1"/>
  <c r="P926" i="4" a="1"/>
  <c r="P926" i="4" s="1"/>
  <c r="F926" i="4" a="1"/>
  <c r="F926" i="4" s="1"/>
  <c r="AH926" i="4" a="1"/>
  <c r="AH926" i="4" s="1"/>
  <c r="AG926" i="4"/>
  <c r="AI926" i="4"/>
  <c r="AD926" i="4"/>
  <c r="AC926" i="4"/>
  <c r="AB926" i="4"/>
  <c r="AA926" i="4" a="1"/>
  <c r="AA926" i="4" s="1"/>
  <c r="AF926" i="4" a="1"/>
  <c r="AF926" i="4" s="1"/>
  <c r="AE926" i="4"/>
  <c r="Z926" i="4" a="1"/>
  <c r="Z926" i="4" s="1"/>
  <c r="F941" i="10"/>
  <c r="D942" i="10"/>
  <c r="N926" i="4" a="1"/>
  <c r="N926" i="4" s="1"/>
  <c r="G926" i="4"/>
  <c r="E943" i="10" s="1"/>
  <c r="K926" i="4"/>
  <c r="L926" i="4"/>
  <c r="M926" i="4"/>
  <c r="J926" i="4"/>
  <c r="H926" i="4" a="1"/>
  <c r="H926" i="4" s="1"/>
  <c r="I926" i="4" a="1"/>
  <c r="I926" i="4" s="1"/>
  <c r="E925" i="4"/>
  <c r="C942" i="10" s="1"/>
  <c r="Q925" i="4"/>
  <c r="T925" i="4" a="1"/>
  <c r="T925" i="4" s="1"/>
  <c r="S925" i="4" a="1"/>
  <c r="S925" i="4" s="1"/>
  <c r="R925" i="4" a="1"/>
  <c r="R925" i="4" s="1"/>
  <c r="U925" i="4" a="1"/>
  <c r="U925" i="4" s="1"/>
  <c r="C926" i="4"/>
  <c r="B926" i="4"/>
  <c r="V926" i="4" s="1" a="1"/>
  <c r="V926" i="4" s="1"/>
  <c r="W926" i="4"/>
  <c r="A927" i="4"/>
  <c r="O927" i="4" s="1" a="1"/>
  <c r="O927" i="4" s="1"/>
  <c r="K939" i="10"/>
  <c r="B941" i="10"/>
  <c r="L938" i="10"/>
  <c r="X922" i="4"/>
  <c r="AJ923" i="4"/>
  <c r="H941" i="10"/>
  <c r="B942" i="10"/>
  <c r="Y927" i="4" l="1"/>
  <c r="P927" i="4" a="1"/>
  <c r="P927" i="4" s="1"/>
  <c r="F942" i="10"/>
  <c r="F927" i="4" a="1"/>
  <c r="F927" i="4" s="1"/>
  <c r="AH927" i="4" a="1"/>
  <c r="AH927" i="4" s="1"/>
  <c r="AG927" i="4"/>
  <c r="AB927" i="4"/>
  <c r="AA927" i="4" a="1"/>
  <c r="AA927" i="4" s="1"/>
  <c r="AI927" i="4"/>
  <c r="AF927" i="4" a="1"/>
  <c r="AF927" i="4" s="1"/>
  <c r="AE927" i="4"/>
  <c r="AD927" i="4"/>
  <c r="AC927" i="4"/>
  <c r="Z927" i="4" a="1"/>
  <c r="Z927" i="4" s="1"/>
  <c r="D943" i="10"/>
  <c r="N927" i="4" a="1"/>
  <c r="N927" i="4" s="1"/>
  <c r="G927" i="4"/>
  <c r="E944" i="10" s="1"/>
  <c r="J927" i="4"/>
  <c r="K927" i="4"/>
  <c r="L927" i="4"/>
  <c r="M927" i="4"/>
  <c r="I927" i="4" a="1"/>
  <c r="I927" i="4" s="1"/>
  <c r="H927" i="4" a="1"/>
  <c r="H927" i="4" s="1"/>
  <c r="E926" i="4"/>
  <c r="C943" i="10" s="1"/>
  <c r="Q926" i="4"/>
  <c r="T926" i="4" a="1"/>
  <c r="T926" i="4" s="1"/>
  <c r="S926" i="4" a="1"/>
  <c r="S926" i="4" s="1"/>
  <c r="R926" i="4" a="1"/>
  <c r="R926" i="4" s="1"/>
  <c r="U926" i="4" a="1"/>
  <c r="U926" i="4" s="1"/>
  <c r="C927" i="4"/>
  <c r="B927" i="4"/>
  <c r="V927" i="4" s="1" a="1"/>
  <c r="V927" i="4" s="1"/>
  <c r="W927" i="4"/>
  <c r="A928" i="4"/>
  <c r="O928" i="4" s="1" a="1"/>
  <c r="O928" i="4" s="1"/>
  <c r="G940" i="10"/>
  <c r="K940" i="10" s="1"/>
  <c r="L939" i="10"/>
  <c r="X923" i="4"/>
  <c r="AJ924" i="4"/>
  <c r="G941" i="10" s="1"/>
  <c r="H942" i="10"/>
  <c r="Y928" i="4" l="1"/>
  <c r="P928" i="4" a="1"/>
  <c r="P928" i="4" s="1"/>
  <c r="F928" i="4" a="1"/>
  <c r="F928" i="4" s="1"/>
  <c r="AG928" i="4"/>
  <c r="AH928" i="4" a="1"/>
  <c r="AH928" i="4" s="1"/>
  <c r="AE928" i="4"/>
  <c r="AD928" i="4"/>
  <c r="AB928" i="4"/>
  <c r="AI928" i="4"/>
  <c r="Z928" i="4" a="1"/>
  <c r="Z928" i="4" s="1"/>
  <c r="AF928" i="4" a="1"/>
  <c r="AF928" i="4" s="1"/>
  <c r="AC928" i="4"/>
  <c r="AA928" i="4" a="1"/>
  <c r="AA928" i="4" s="1"/>
  <c r="F943" i="10"/>
  <c r="D944" i="10"/>
  <c r="N928" i="4" a="1"/>
  <c r="N928" i="4" s="1"/>
  <c r="G928" i="4"/>
  <c r="E945" i="10" s="1"/>
  <c r="L928" i="4"/>
  <c r="K928" i="4"/>
  <c r="M928" i="4"/>
  <c r="I928" i="4" a="1"/>
  <c r="I928" i="4" s="1"/>
  <c r="J928" i="4"/>
  <c r="H928" i="4" a="1"/>
  <c r="H928" i="4" s="1"/>
  <c r="E927" i="4"/>
  <c r="C944" i="10" s="1"/>
  <c r="Q927" i="4"/>
  <c r="T927" i="4" a="1"/>
  <c r="T927" i="4" s="1"/>
  <c r="S927" i="4" a="1"/>
  <c r="S927" i="4" s="1"/>
  <c r="R927" i="4" a="1"/>
  <c r="R927" i="4" s="1"/>
  <c r="U927" i="4" a="1"/>
  <c r="U927" i="4" s="1"/>
  <c r="C928" i="4"/>
  <c r="B928" i="4"/>
  <c r="V928" i="4" s="1" a="1"/>
  <c r="V928" i="4" s="1"/>
  <c r="W928" i="4"/>
  <c r="A929" i="4"/>
  <c r="O929" i="4" s="1" a="1"/>
  <c r="O929" i="4" s="1"/>
  <c r="K941" i="10"/>
  <c r="B943" i="10"/>
  <c r="L940" i="10"/>
  <c r="X924" i="4"/>
  <c r="AJ925" i="4"/>
  <c r="H943" i="10"/>
  <c r="B944" i="10"/>
  <c r="Y929" i="4" l="1"/>
  <c r="P929" i="4" a="1"/>
  <c r="P929" i="4" s="1"/>
  <c r="F929" i="4" a="1"/>
  <c r="F929" i="4" s="1"/>
  <c r="AH929" i="4" a="1"/>
  <c r="AH929" i="4" s="1"/>
  <c r="AG929" i="4"/>
  <c r="AI929" i="4"/>
  <c r="AF929" i="4" a="1"/>
  <c r="AF929" i="4" s="1"/>
  <c r="AB929" i="4"/>
  <c r="AA929" i="4" a="1"/>
  <c r="AA929" i="4" s="1"/>
  <c r="Z929" i="4" a="1"/>
  <c r="Z929" i="4" s="1"/>
  <c r="AC929" i="4"/>
  <c r="AE929" i="4"/>
  <c r="AD929" i="4"/>
  <c r="F944" i="10"/>
  <c r="N929" i="4" a="1"/>
  <c r="N929" i="4" s="1"/>
  <c r="G929" i="4"/>
  <c r="E946" i="10" s="1"/>
  <c r="J929" i="4"/>
  <c r="K929" i="4"/>
  <c r="L929" i="4"/>
  <c r="M929" i="4"/>
  <c r="I929" i="4" a="1"/>
  <c r="I929" i="4" s="1"/>
  <c r="H929" i="4" a="1"/>
  <c r="H929" i="4" s="1"/>
  <c r="D945" i="10"/>
  <c r="E928" i="4"/>
  <c r="C945" i="10" s="1"/>
  <c r="Q928" i="4"/>
  <c r="S928" i="4" a="1"/>
  <c r="S928" i="4" s="1"/>
  <c r="T928" i="4" a="1"/>
  <c r="T928" i="4" s="1"/>
  <c r="R928" i="4" a="1"/>
  <c r="R928" i="4" s="1"/>
  <c r="U928" i="4" a="1"/>
  <c r="U928" i="4" s="1"/>
  <c r="C929" i="4"/>
  <c r="B929" i="4"/>
  <c r="V929" i="4" s="1" a="1"/>
  <c r="V929" i="4" s="1"/>
  <c r="W929" i="4"/>
  <c r="A930" i="4"/>
  <c r="O930" i="4" s="1" a="1"/>
  <c r="O930" i="4" s="1"/>
  <c r="G942" i="10"/>
  <c r="K942" i="10" s="1"/>
  <c r="L941" i="10"/>
  <c r="X925" i="4"/>
  <c r="AJ926" i="4"/>
  <c r="H944" i="10"/>
  <c r="B945" i="10"/>
  <c r="Y930" i="4" l="1"/>
  <c r="P930" i="4" a="1"/>
  <c r="P930" i="4" s="1"/>
  <c r="F930" i="4" a="1"/>
  <c r="F930" i="4" s="1"/>
  <c r="AH930" i="4" a="1"/>
  <c r="AH930" i="4" s="1"/>
  <c r="AG930" i="4"/>
  <c r="Z930" i="4" a="1"/>
  <c r="Z930" i="4" s="1"/>
  <c r="AE930" i="4"/>
  <c r="AD930" i="4"/>
  <c r="AC930" i="4"/>
  <c r="AB930" i="4"/>
  <c r="AI930" i="4"/>
  <c r="AF930" i="4" a="1"/>
  <c r="AF930" i="4" s="1"/>
  <c r="AA930" i="4" a="1"/>
  <c r="AA930" i="4" s="1"/>
  <c r="F945" i="10"/>
  <c r="N930" i="4" a="1"/>
  <c r="N930" i="4" s="1"/>
  <c r="G930" i="4"/>
  <c r="E947" i="10" s="1"/>
  <c r="K930" i="4"/>
  <c r="M930" i="4"/>
  <c r="J930" i="4"/>
  <c r="I930" i="4" a="1"/>
  <c r="I930" i="4" s="1"/>
  <c r="L930" i="4"/>
  <c r="H930" i="4" a="1"/>
  <c r="H930" i="4" s="1"/>
  <c r="D946" i="10"/>
  <c r="E929" i="4"/>
  <c r="C946" i="10" s="1"/>
  <c r="Q929" i="4"/>
  <c r="T929" i="4" a="1"/>
  <c r="T929" i="4" s="1"/>
  <c r="S929" i="4" a="1"/>
  <c r="S929" i="4" s="1"/>
  <c r="R929" i="4" a="1"/>
  <c r="R929" i="4" s="1"/>
  <c r="U929" i="4" a="1"/>
  <c r="U929" i="4" s="1"/>
  <c r="C930" i="4"/>
  <c r="B930" i="4"/>
  <c r="V930" i="4" s="1" a="1"/>
  <c r="V930" i="4" s="1"/>
  <c r="W930" i="4"/>
  <c r="A931" i="4"/>
  <c r="O931" i="4" s="1" a="1"/>
  <c r="O931" i="4" s="1"/>
  <c r="G943" i="10"/>
  <c r="K943" i="10" s="1"/>
  <c r="L942" i="10"/>
  <c r="X926" i="4"/>
  <c r="AJ927" i="4"/>
  <c r="G944" i="10" s="1"/>
  <c r="H945" i="10"/>
  <c r="Y931" i="4" l="1"/>
  <c r="P931" i="4" a="1"/>
  <c r="P931" i="4" s="1"/>
  <c r="F931" i="4" a="1"/>
  <c r="F931" i="4" s="1"/>
  <c r="AH931" i="4" a="1"/>
  <c r="AH931" i="4" s="1"/>
  <c r="AG931" i="4"/>
  <c r="AC931" i="4"/>
  <c r="AB931" i="4"/>
  <c r="Z931" i="4" a="1"/>
  <c r="Z931" i="4" s="1"/>
  <c r="AI931" i="4"/>
  <c r="AF931" i="4" a="1"/>
  <c r="AF931" i="4" s="1"/>
  <c r="AE931" i="4"/>
  <c r="AD931" i="4"/>
  <c r="AA931" i="4" a="1"/>
  <c r="AA931" i="4" s="1"/>
  <c r="F946" i="10"/>
  <c r="N931" i="4" a="1"/>
  <c r="N931" i="4" s="1"/>
  <c r="G931" i="4"/>
  <c r="E948" i="10" s="1"/>
  <c r="K931" i="4"/>
  <c r="J931" i="4"/>
  <c r="M931" i="4"/>
  <c r="L931" i="4"/>
  <c r="I931" i="4" a="1"/>
  <c r="I931" i="4" s="1"/>
  <c r="H931" i="4" a="1"/>
  <c r="H931" i="4" s="1"/>
  <c r="D947" i="10"/>
  <c r="E930" i="4"/>
  <c r="C947" i="10" s="1"/>
  <c r="Q930" i="4"/>
  <c r="T930" i="4" a="1"/>
  <c r="T930" i="4" s="1"/>
  <c r="S930" i="4" a="1"/>
  <c r="S930" i="4" s="1"/>
  <c r="R930" i="4" a="1"/>
  <c r="R930" i="4" s="1"/>
  <c r="U930" i="4" a="1"/>
  <c r="U930" i="4" s="1"/>
  <c r="C931" i="4"/>
  <c r="B931" i="4"/>
  <c r="V931" i="4" s="1" a="1"/>
  <c r="V931" i="4" s="1"/>
  <c r="W931" i="4"/>
  <c r="A932" i="4"/>
  <c r="O932" i="4" s="1" a="1"/>
  <c r="O932" i="4" s="1"/>
  <c r="K944" i="10"/>
  <c r="B946" i="10"/>
  <c r="L943" i="10"/>
  <c r="X927" i="4"/>
  <c r="AJ928" i="4"/>
  <c r="H946" i="10"/>
  <c r="B947" i="10"/>
  <c r="Y932" i="4" l="1"/>
  <c r="P932" i="4" a="1"/>
  <c r="P932" i="4" s="1"/>
  <c r="F932" i="4" a="1"/>
  <c r="F932" i="4" s="1"/>
  <c r="AH932" i="4" a="1"/>
  <c r="AH932" i="4" s="1"/>
  <c r="AG932" i="4"/>
  <c r="AF932" i="4" a="1"/>
  <c r="AF932" i="4" s="1"/>
  <c r="AE932" i="4"/>
  <c r="AC932" i="4"/>
  <c r="AB932" i="4"/>
  <c r="AA932" i="4" a="1"/>
  <c r="AA932" i="4" s="1"/>
  <c r="Z932" i="4" a="1"/>
  <c r="Z932" i="4" s="1"/>
  <c r="AI932" i="4"/>
  <c r="AD932" i="4"/>
  <c r="F947" i="10"/>
  <c r="D948" i="10"/>
  <c r="N932" i="4" a="1"/>
  <c r="N932" i="4" s="1"/>
  <c r="G932" i="4"/>
  <c r="E949" i="10" s="1"/>
  <c r="J932" i="4"/>
  <c r="K932" i="4"/>
  <c r="M932" i="4"/>
  <c r="L932" i="4"/>
  <c r="H932" i="4" a="1"/>
  <c r="H932" i="4" s="1"/>
  <c r="I932" i="4" a="1"/>
  <c r="I932" i="4" s="1"/>
  <c r="E931" i="4"/>
  <c r="C948" i="10" s="1"/>
  <c r="Q931" i="4"/>
  <c r="T931" i="4" a="1"/>
  <c r="T931" i="4" s="1"/>
  <c r="S931" i="4" a="1"/>
  <c r="S931" i="4" s="1"/>
  <c r="R931" i="4" a="1"/>
  <c r="R931" i="4" s="1"/>
  <c r="U931" i="4" a="1"/>
  <c r="U931" i="4" s="1"/>
  <c r="C932" i="4"/>
  <c r="B932" i="4"/>
  <c r="V932" i="4" s="1" a="1"/>
  <c r="V932" i="4" s="1"/>
  <c r="W932" i="4"/>
  <c r="A933" i="4"/>
  <c r="O933" i="4" s="1" a="1"/>
  <c r="O933" i="4" s="1"/>
  <c r="G945" i="10"/>
  <c r="K945" i="10" s="1"/>
  <c r="L944" i="10"/>
  <c r="X928" i="4"/>
  <c r="AJ929" i="4"/>
  <c r="G946" i="10" s="1"/>
  <c r="H947" i="10"/>
  <c r="Y933" i="4" l="1"/>
  <c r="P933" i="4" a="1"/>
  <c r="P933" i="4" s="1"/>
  <c r="F933" i="4" a="1"/>
  <c r="F933" i="4" s="1"/>
  <c r="AH933" i="4" a="1"/>
  <c r="AH933" i="4" s="1"/>
  <c r="AG933" i="4"/>
  <c r="AC933" i="4"/>
  <c r="AB933" i="4"/>
  <c r="AA933" i="4" a="1"/>
  <c r="AA933" i="4" s="1"/>
  <c r="Z933" i="4" a="1"/>
  <c r="Z933" i="4" s="1"/>
  <c r="AI933" i="4"/>
  <c r="AF933" i="4" a="1"/>
  <c r="AF933" i="4" s="1"/>
  <c r="AE933" i="4"/>
  <c r="AD933" i="4"/>
  <c r="F948" i="10"/>
  <c r="D949" i="10"/>
  <c r="N933" i="4" a="1"/>
  <c r="N933" i="4" s="1"/>
  <c r="G933" i="4"/>
  <c r="E950" i="10" s="1"/>
  <c r="J933" i="4"/>
  <c r="K933" i="4"/>
  <c r="M933" i="4"/>
  <c r="L933" i="4"/>
  <c r="H933" i="4" a="1"/>
  <c r="H933" i="4" s="1"/>
  <c r="I933" i="4" a="1"/>
  <c r="I933" i="4" s="1"/>
  <c r="E932" i="4"/>
  <c r="C949" i="10" s="1"/>
  <c r="Q932" i="4"/>
  <c r="T932" i="4" a="1"/>
  <c r="T932" i="4" s="1"/>
  <c r="S932" i="4" a="1"/>
  <c r="S932" i="4" s="1"/>
  <c r="R932" i="4" a="1"/>
  <c r="R932" i="4" s="1"/>
  <c r="U932" i="4" a="1"/>
  <c r="U932" i="4" s="1"/>
  <c r="C933" i="4"/>
  <c r="B933" i="4"/>
  <c r="V933" i="4" s="1" a="1"/>
  <c r="V933" i="4" s="1"/>
  <c r="W933" i="4"/>
  <c r="A934" i="4"/>
  <c r="O934" i="4" s="1" a="1"/>
  <c r="O934" i="4" s="1"/>
  <c r="K946" i="10"/>
  <c r="B948" i="10"/>
  <c r="L945" i="10"/>
  <c r="X929" i="4"/>
  <c r="AJ930" i="4"/>
  <c r="H948" i="10"/>
  <c r="Y934" i="4" l="1"/>
  <c r="P934" i="4" a="1"/>
  <c r="P934" i="4" s="1"/>
  <c r="F934" i="4" a="1"/>
  <c r="F934" i="4" s="1"/>
  <c r="AG934" i="4"/>
  <c r="AA934" i="4" a="1"/>
  <c r="AA934" i="4" s="1"/>
  <c r="Z934" i="4" a="1"/>
  <c r="Z934" i="4" s="1"/>
  <c r="AF934" i="4" a="1"/>
  <c r="AF934" i="4" s="1"/>
  <c r="AH934" i="4" a="1"/>
  <c r="AH934" i="4" s="1"/>
  <c r="AE934" i="4"/>
  <c r="AD934" i="4"/>
  <c r="AC934" i="4"/>
  <c r="AB934" i="4"/>
  <c r="AI934" i="4"/>
  <c r="F949" i="10"/>
  <c r="D950" i="10"/>
  <c r="N934" i="4" a="1"/>
  <c r="N934" i="4" s="1"/>
  <c r="G934" i="4"/>
  <c r="E951" i="10" s="1"/>
  <c r="J934" i="4"/>
  <c r="L934" i="4"/>
  <c r="K934" i="4"/>
  <c r="M934" i="4"/>
  <c r="H934" i="4" a="1"/>
  <c r="H934" i="4" s="1"/>
  <c r="I934" i="4" a="1"/>
  <c r="I934" i="4" s="1"/>
  <c r="E933" i="4"/>
  <c r="C950" i="10" s="1"/>
  <c r="Q933" i="4"/>
  <c r="T933" i="4" a="1"/>
  <c r="T933" i="4" s="1"/>
  <c r="S933" i="4" a="1"/>
  <c r="S933" i="4" s="1"/>
  <c r="R933" i="4" a="1"/>
  <c r="R933" i="4" s="1"/>
  <c r="U933" i="4" a="1"/>
  <c r="U933" i="4" s="1"/>
  <c r="C934" i="4"/>
  <c r="B934" i="4"/>
  <c r="V934" i="4" s="1" a="1"/>
  <c r="V934" i="4" s="1"/>
  <c r="W934" i="4"/>
  <c r="A935" i="4"/>
  <c r="O935" i="4" s="1" a="1"/>
  <c r="O935" i="4" s="1"/>
  <c r="B949" i="10"/>
  <c r="G947" i="10"/>
  <c r="K947" i="10" s="1"/>
  <c r="L946" i="10"/>
  <c r="X930" i="4"/>
  <c r="AJ931" i="4"/>
  <c r="G948" i="10" s="1"/>
  <c r="H949" i="10"/>
  <c r="Y935" i="4" l="1"/>
  <c r="P935" i="4" a="1"/>
  <c r="P935" i="4" s="1"/>
  <c r="F935" i="4" a="1"/>
  <c r="F935" i="4" s="1"/>
  <c r="AH935" i="4" a="1"/>
  <c r="AH935" i="4" s="1"/>
  <c r="AG935" i="4"/>
  <c r="AC935" i="4"/>
  <c r="AB935" i="4"/>
  <c r="AA935" i="4" a="1"/>
  <c r="AA935" i="4" s="1"/>
  <c r="AI935" i="4"/>
  <c r="AF935" i="4" a="1"/>
  <c r="AF935" i="4" s="1"/>
  <c r="AE935" i="4"/>
  <c r="AD935" i="4"/>
  <c r="Z935" i="4" a="1"/>
  <c r="Z935" i="4" s="1"/>
  <c r="F950" i="10"/>
  <c r="D951" i="10"/>
  <c r="N935" i="4" a="1"/>
  <c r="N935" i="4" s="1"/>
  <c r="G935" i="4"/>
  <c r="E952" i="10" s="1"/>
  <c r="K935" i="4"/>
  <c r="J935" i="4"/>
  <c r="L935" i="4"/>
  <c r="M935" i="4"/>
  <c r="I935" i="4" a="1"/>
  <c r="I935" i="4" s="1"/>
  <c r="H935" i="4" a="1"/>
  <c r="H935" i="4" s="1"/>
  <c r="E934" i="4"/>
  <c r="C951" i="10" s="1"/>
  <c r="Q934" i="4"/>
  <c r="S934" i="4" a="1"/>
  <c r="S934" i="4" s="1"/>
  <c r="T934" i="4" a="1"/>
  <c r="T934" i="4" s="1"/>
  <c r="R934" i="4" a="1"/>
  <c r="R934" i="4" s="1"/>
  <c r="U934" i="4" a="1"/>
  <c r="U934" i="4" s="1"/>
  <c r="C935" i="4"/>
  <c r="B935" i="4"/>
  <c r="V935" i="4" s="1" a="1"/>
  <c r="V935" i="4" s="1"/>
  <c r="W935" i="4"/>
  <c r="A936" i="4"/>
  <c r="O936" i="4" s="1" a="1"/>
  <c r="O936" i="4" s="1"/>
  <c r="K948" i="10"/>
  <c r="B950" i="10"/>
  <c r="L947" i="10"/>
  <c r="X931" i="4"/>
  <c r="AJ932" i="4"/>
  <c r="H950" i="10"/>
  <c r="Y936" i="4" l="1"/>
  <c r="P936" i="4" a="1"/>
  <c r="P936" i="4" s="1"/>
  <c r="F936" i="4" a="1"/>
  <c r="F936" i="4" s="1"/>
  <c r="AH936" i="4" a="1"/>
  <c r="AH936" i="4" s="1"/>
  <c r="AG936" i="4"/>
  <c r="AI936" i="4"/>
  <c r="AF936" i="4" a="1"/>
  <c r="AF936" i="4" s="1"/>
  <c r="AD936" i="4"/>
  <c r="Z936" i="4" a="1"/>
  <c r="Z936" i="4" s="1"/>
  <c r="AE936" i="4"/>
  <c r="AC936" i="4"/>
  <c r="AB936" i="4"/>
  <c r="AA936" i="4" a="1"/>
  <c r="AA936" i="4" s="1"/>
  <c r="F951" i="10"/>
  <c r="D952" i="10"/>
  <c r="N936" i="4" a="1"/>
  <c r="N936" i="4" s="1"/>
  <c r="G936" i="4"/>
  <c r="E953" i="10" s="1"/>
  <c r="J936" i="4"/>
  <c r="K936" i="4"/>
  <c r="L936" i="4"/>
  <c r="M936" i="4"/>
  <c r="I936" i="4" a="1"/>
  <c r="I936" i="4" s="1"/>
  <c r="H936" i="4" a="1"/>
  <c r="H936" i="4" s="1"/>
  <c r="E935" i="4"/>
  <c r="C952" i="10" s="1"/>
  <c r="Q935" i="4"/>
  <c r="T935" i="4" a="1"/>
  <c r="T935" i="4" s="1"/>
  <c r="S935" i="4" a="1"/>
  <c r="S935" i="4" s="1"/>
  <c r="R935" i="4" a="1"/>
  <c r="R935" i="4" s="1"/>
  <c r="U935" i="4" a="1"/>
  <c r="U935" i="4" s="1"/>
  <c r="C936" i="4"/>
  <c r="B936" i="4"/>
  <c r="V936" i="4" s="1" a="1"/>
  <c r="V936" i="4" s="1"/>
  <c r="W936" i="4"/>
  <c r="A937" i="4"/>
  <c r="O937" i="4" s="1" a="1"/>
  <c r="O937" i="4" s="1"/>
  <c r="B951" i="10"/>
  <c r="G949" i="10"/>
  <c r="K949" i="10" s="1"/>
  <c r="L948" i="10"/>
  <c r="X932" i="4"/>
  <c r="AJ933" i="4"/>
  <c r="H951" i="10"/>
  <c r="Y937" i="4" l="1"/>
  <c r="P937" i="4" a="1"/>
  <c r="P937" i="4" s="1"/>
  <c r="F937" i="4" a="1"/>
  <c r="F937" i="4" s="1"/>
  <c r="AG937" i="4"/>
  <c r="AH937" i="4" a="1"/>
  <c r="AH937" i="4" s="1"/>
  <c r="AD937" i="4"/>
  <c r="AC937" i="4"/>
  <c r="AB937" i="4"/>
  <c r="AA937" i="4" a="1"/>
  <c r="AA937" i="4" s="1"/>
  <c r="AF937" i="4" a="1"/>
  <c r="AF937" i="4" s="1"/>
  <c r="AE937" i="4"/>
  <c r="Z937" i="4" a="1"/>
  <c r="Z937" i="4" s="1"/>
  <c r="AI937" i="4"/>
  <c r="F952" i="10"/>
  <c r="D953" i="10"/>
  <c r="N937" i="4" a="1"/>
  <c r="N937" i="4" s="1"/>
  <c r="G937" i="4"/>
  <c r="E954" i="10" s="1"/>
  <c r="J937" i="4"/>
  <c r="K937" i="4"/>
  <c r="L937" i="4"/>
  <c r="H937" i="4" a="1"/>
  <c r="H937" i="4" s="1"/>
  <c r="I937" i="4" a="1"/>
  <c r="I937" i="4" s="1"/>
  <c r="M937" i="4"/>
  <c r="E936" i="4"/>
  <c r="C953" i="10" s="1"/>
  <c r="Q936" i="4"/>
  <c r="T936" i="4" a="1"/>
  <c r="T936" i="4" s="1"/>
  <c r="S936" i="4" a="1"/>
  <c r="S936" i="4" s="1"/>
  <c r="R936" i="4" a="1"/>
  <c r="R936" i="4" s="1"/>
  <c r="U936" i="4" a="1"/>
  <c r="U936" i="4" s="1"/>
  <c r="C937" i="4"/>
  <c r="B937" i="4"/>
  <c r="V937" i="4" s="1" a="1"/>
  <c r="V937" i="4" s="1"/>
  <c r="W937" i="4"/>
  <c r="A938" i="4"/>
  <c r="O938" i="4" s="1" a="1"/>
  <c r="O938" i="4" s="1"/>
  <c r="B952" i="10"/>
  <c r="G950" i="10"/>
  <c r="K950" i="10" s="1"/>
  <c r="L949" i="10"/>
  <c r="X933" i="4"/>
  <c r="AJ934" i="4"/>
  <c r="G951" i="10" s="1"/>
  <c r="H952" i="10"/>
  <c r="Y938" i="4" l="1"/>
  <c r="P938" i="4" a="1"/>
  <c r="P938" i="4" s="1"/>
  <c r="F938" i="4" a="1"/>
  <c r="F938" i="4" s="1"/>
  <c r="AH938" i="4" a="1"/>
  <c r="AH938" i="4" s="1"/>
  <c r="AG938" i="4"/>
  <c r="AC938" i="4"/>
  <c r="AB938" i="4"/>
  <c r="Z938" i="4" a="1"/>
  <c r="Z938" i="4" s="1"/>
  <c r="AI938" i="4"/>
  <c r="AF938" i="4" a="1"/>
  <c r="AF938" i="4" s="1"/>
  <c r="AE938" i="4"/>
  <c r="AD938" i="4"/>
  <c r="AA938" i="4" a="1"/>
  <c r="AA938" i="4" s="1"/>
  <c r="F953" i="10"/>
  <c r="N938" i="4" a="1"/>
  <c r="N938" i="4" s="1"/>
  <c r="G938" i="4"/>
  <c r="E955" i="10" s="1"/>
  <c r="J938" i="4"/>
  <c r="K938" i="4"/>
  <c r="M938" i="4"/>
  <c r="L938" i="4"/>
  <c r="H938" i="4" a="1"/>
  <c r="H938" i="4" s="1"/>
  <c r="I938" i="4" a="1"/>
  <c r="I938" i="4" s="1"/>
  <c r="D954" i="10"/>
  <c r="E937" i="4"/>
  <c r="C954" i="10" s="1"/>
  <c r="Q937" i="4"/>
  <c r="T937" i="4" a="1"/>
  <c r="T937" i="4" s="1"/>
  <c r="S937" i="4" a="1"/>
  <c r="S937" i="4" s="1"/>
  <c r="R937" i="4" a="1"/>
  <c r="R937" i="4" s="1"/>
  <c r="U937" i="4" a="1"/>
  <c r="U937" i="4" s="1"/>
  <c r="C938" i="4"/>
  <c r="B938" i="4"/>
  <c r="V938" i="4" s="1" a="1"/>
  <c r="V938" i="4" s="1"/>
  <c r="W938" i="4"/>
  <c r="A939" i="4"/>
  <c r="O939" i="4" s="1" a="1"/>
  <c r="O939" i="4" s="1"/>
  <c r="K951" i="10"/>
  <c r="B953" i="10"/>
  <c r="L950" i="10"/>
  <c r="X934" i="4"/>
  <c r="AJ935" i="4"/>
  <c r="H953" i="10"/>
  <c r="Y939" i="4" l="1"/>
  <c r="P939" i="4" a="1"/>
  <c r="P939" i="4" s="1"/>
  <c r="F939" i="4" a="1"/>
  <c r="F939" i="4" s="1"/>
  <c r="AH939" i="4" a="1"/>
  <c r="AH939" i="4" s="1"/>
  <c r="AG939" i="4"/>
  <c r="AF939" i="4" a="1"/>
  <c r="AF939" i="4" s="1"/>
  <c r="AE939" i="4"/>
  <c r="AC939" i="4"/>
  <c r="Z939" i="4" a="1"/>
  <c r="Z939" i="4" s="1"/>
  <c r="AI939" i="4"/>
  <c r="AA939" i="4" a="1"/>
  <c r="AA939" i="4" s="1"/>
  <c r="AD939" i="4"/>
  <c r="AB939" i="4"/>
  <c r="F954" i="10"/>
  <c r="N939" i="4" a="1"/>
  <c r="N939" i="4" s="1"/>
  <c r="G939" i="4"/>
  <c r="E956" i="10" s="1"/>
  <c r="J939" i="4"/>
  <c r="L939" i="4"/>
  <c r="K939" i="4"/>
  <c r="M939" i="4"/>
  <c r="I939" i="4" a="1"/>
  <c r="I939" i="4" s="1"/>
  <c r="H939" i="4" a="1"/>
  <c r="H939" i="4" s="1"/>
  <c r="D955" i="10"/>
  <c r="E938" i="4"/>
  <c r="C955" i="10" s="1"/>
  <c r="Q938" i="4"/>
  <c r="T938" i="4" a="1"/>
  <c r="T938" i="4" s="1"/>
  <c r="S938" i="4" a="1"/>
  <c r="S938" i="4" s="1"/>
  <c r="R938" i="4" a="1"/>
  <c r="R938" i="4" s="1"/>
  <c r="U938" i="4" a="1"/>
  <c r="U938" i="4" s="1"/>
  <c r="C939" i="4"/>
  <c r="B939" i="4"/>
  <c r="V939" i="4" s="1" a="1"/>
  <c r="V939" i="4" s="1"/>
  <c r="W939" i="4"/>
  <c r="A940" i="4"/>
  <c r="O940" i="4" s="1" a="1"/>
  <c r="O940" i="4" s="1"/>
  <c r="B954" i="10"/>
  <c r="G952" i="10"/>
  <c r="K952" i="10" s="1"/>
  <c r="L951" i="10"/>
  <c r="X935" i="4"/>
  <c r="AJ936" i="4"/>
  <c r="G953" i="10" s="1"/>
  <c r="H954" i="10"/>
  <c r="Y940" i="4" l="1"/>
  <c r="P940" i="4" a="1"/>
  <c r="P940" i="4" s="1"/>
  <c r="F955" i="10"/>
  <c r="F940" i="4" a="1"/>
  <c r="F940" i="4" s="1"/>
  <c r="AG940" i="4"/>
  <c r="AH940" i="4" a="1"/>
  <c r="AH940" i="4" s="1"/>
  <c r="AI940" i="4"/>
  <c r="AE940" i="4"/>
  <c r="AA940" i="4" a="1"/>
  <c r="AA940" i="4" s="1"/>
  <c r="Z940" i="4" a="1"/>
  <c r="Z940" i="4" s="1"/>
  <c r="AF940" i="4" a="1"/>
  <c r="AF940" i="4" s="1"/>
  <c r="AD940" i="4"/>
  <c r="AC940" i="4"/>
  <c r="AB940" i="4"/>
  <c r="N940" i="4" a="1"/>
  <c r="N940" i="4" s="1"/>
  <c r="G940" i="4"/>
  <c r="E957" i="10" s="1"/>
  <c r="J940" i="4"/>
  <c r="K940" i="4"/>
  <c r="M940" i="4"/>
  <c r="L940" i="4"/>
  <c r="I940" i="4" a="1"/>
  <c r="I940" i="4" s="1"/>
  <c r="H940" i="4" a="1"/>
  <c r="H940" i="4" s="1"/>
  <c r="D956" i="10"/>
  <c r="E939" i="4"/>
  <c r="C956" i="10" s="1"/>
  <c r="Q939" i="4"/>
  <c r="T939" i="4" a="1"/>
  <c r="T939" i="4" s="1"/>
  <c r="S939" i="4" a="1"/>
  <c r="S939" i="4" s="1"/>
  <c r="R939" i="4" a="1"/>
  <c r="R939" i="4" s="1"/>
  <c r="U939" i="4" a="1"/>
  <c r="U939" i="4" s="1"/>
  <c r="C940" i="4"/>
  <c r="B940" i="4"/>
  <c r="V940" i="4" s="1" a="1"/>
  <c r="V940" i="4" s="1"/>
  <c r="W940" i="4"/>
  <c r="A941" i="4"/>
  <c r="O941" i="4" s="1" a="1"/>
  <c r="O941" i="4" s="1"/>
  <c r="K953" i="10"/>
  <c r="B955" i="10"/>
  <c r="L952" i="10"/>
  <c r="X936" i="4"/>
  <c r="AJ937" i="4"/>
  <c r="H955" i="10"/>
  <c r="Y941" i="4" l="1"/>
  <c r="P941" i="4" a="1"/>
  <c r="P941" i="4" s="1"/>
  <c r="F941" i="4" a="1"/>
  <c r="F941" i="4" s="1"/>
  <c r="AH941" i="4" a="1"/>
  <c r="AH941" i="4" s="1"/>
  <c r="AG941" i="4"/>
  <c r="Z941" i="4" a="1"/>
  <c r="Z941" i="4" s="1"/>
  <c r="AD941" i="4"/>
  <c r="AC941" i="4"/>
  <c r="AB941" i="4"/>
  <c r="AA941" i="4" a="1"/>
  <c r="AA941" i="4" s="1"/>
  <c r="AI941" i="4"/>
  <c r="AF941" i="4" a="1"/>
  <c r="AF941" i="4" s="1"/>
  <c r="AE941" i="4"/>
  <c r="F956" i="10"/>
  <c r="N941" i="4" a="1"/>
  <c r="N941" i="4" s="1"/>
  <c r="G941" i="4"/>
  <c r="E958" i="10" s="1"/>
  <c r="J941" i="4"/>
  <c r="K941" i="4"/>
  <c r="L941" i="4"/>
  <c r="M941" i="4"/>
  <c r="I941" i="4" a="1"/>
  <c r="I941" i="4" s="1"/>
  <c r="H941" i="4" a="1"/>
  <c r="H941" i="4" s="1"/>
  <c r="D957" i="10"/>
  <c r="E940" i="4"/>
  <c r="C957" i="10" s="1"/>
  <c r="Q940" i="4"/>
  <c r="T940" i="4" a="1"/>
  <c r="T940" i="4" s="1"/>
  <c r="S940" i="4" a="1"/>
  <c r="S940" i="4" s="1"/>
  <c r="R940" i="4" a="1"/>
  <c r="R940" i="4" s="1"/>
  <c r="U940" i="4" a="1"/>
  <c r="U940" i="4" s="1"/>
  <c r="C941" i="4"/>
  <c r="B941" i="4"/>
  <c r="V941" i="4" s="1" a="1"/>
  <c r="V941" i="4" s="1"/>
  <c r="W941" i="4"/>
  <c r="A942" i="4"/>
  <c r="O942" i="4" s="1" a="1"/>
  <c r="O942" i="4" s="1"/>
  <c r="B956" i="10"/>
  <c r="G954" i="10"/>
  <c r="K954" i="10" s="1"/>
  <c r="L953" i="10"/>
  <c r="X937" i="4"/>
  <c r="AJ938" i="4"/>
  <c r="G955" i="10" s="1"/>
  <c r="H956" i="10"/>
  <c r="Y942" i="4" l="1"/>
  <c r="P942" i="4" a="1"/>
  <c r="P942" i="4" s="1"/>
  <c r="F942" i="4" a="1"/>
  <c r="F942" i="4" s="1"/>
  <c r="AH942" i="4" a="1"/>
  <c r="AH942" i="4" s="1"/>
  <c r="AG942" i="4"/>
  <c r="AC942" i="4"/>
  <c r="AB942" i="4"/>
  <c r="Z942" i="4" a="1"/>
  <c r="Z942" i="4" s="1"/>
  <c r="AI942" i="4"/>
  <c r="AF942" i="4" a="1"/>
  <c r="AF942" i="4" s="1"/>
  <c r="AE942" i="4"/>
  <c r="AA942" i="4" a="1"/>
  <c r="AA942" i="4" s="1"/>
  <c r="AD942" i="4"/>
  <c r="F957" i="10"/>
  <c r="N942" i="4" a="1"/>
  <c r="N942" i="4" s="1"/>
  <c r="G942" i="4"/>
  <c r="E959" i="10" s="1"/>
  <c r="J942" i="4"/>
  <c r="K942" i="4"/>
  <c r="M942" i="4"/>
  <c r="L942" i="4"/>
  <c r="H942" i="4" a="1"/>
  <c r="H942" i="4" s="1"/>
  <c r="I942" i="4" a="1"/>
  <c r="I942" i="4" s="1"/>
  <c r="D958" i="10"/>
  <c r="E941" i="4"/>
  <c r="C958" i="10" s="1"/>
  <c r="Q941" i="4"/>
  <c r="T941" i="4" a="1"/>
  <c r="T941" i="4" s="1"/>
  <c r="S941" i="4" a="1"/>
  <c r="S941" i="4" s="1"/>
  <c r="R941" i="4" a="1"/>
  <c r="R941" i="4" s="1"/>
  <c r="U941" i="4" a="1"/>
  <c r="U941" i="4" s="1"/>
  <c r="C942" i="4"/>
  <c r="B942" i="4"/>
  <c r="V942" i="4" s="1" a="1"/>
  <c r="V942" i="4" s="1"/>
  <c r="W942" i="4"/>
  <c r="A943" i="4"/>
  <c r="O943" i="4" s="1" a="1"/>
  <c r="O943" i="4" s="1"/>
  <c r="K955" i="10"/>
  <c r="B957" i="10"/>
  <c r="L954" i="10"/>
  <c r="X938" i="4"/>
  <c r="AJ939" i="4"/>
  <c r="H957" i="10"/>
  <c r="Y943" i="4" l="1"/>
  <c r="P943" i="4" a="1"/>
  <c r="P943" i="4" s="1"/>
  <c r="F943" i="4" a="1"/>
  <c r="F943" i="4" s="1"/>
  <c r="AG943" i="4"/>
  <c r="AH943" i="4" a="1"/>
  <c r="AH943" i="4" s="1"/>
  <c r="AF943" i="4" a="1"/>
  <c r="AF943" i="4" s="1"/>
  <c r="AE943" i="4"/>
  <c r="AC943" i="4"/>
  <c r="AI943" i="4"/>
  <c r="AD943" i="4"/>
  <c r="AB943" i="4"/>
  <c r="AA943" i="4" a="1"/>
  <c r="AA943" i="4" s="1"/>
  <c r="Z943" i="4" a="1"/>
  <c r="Z943" i="4" s="1"/>
  <c r="F958" i="10"/>
  <c r="N943" i="4" a="1"/>
  <c r="N943" i="4" s="1"/>
  <c r="G943" i="4"/>
  <c r="E960" i="10" s="1"/>
  <c r="J943" i="4"/>
  <c r="L943" i="4"/>
  <c r="M943" i="4"/>
  <c r="K943" i="4"/>
  <c r="I943" i="4" a="1"/>
  <c r="I943" i="4" s="1"/>
  <c r="H943" i="4" a="1"/>
  <c r="H943" i="4" s="1"/>
  <c r="D959" i="10"/>
  <c r="E942" i="4"/>
  <c r="C959" i="10" s="1"/>
  <c r="Q942" i="4"/>
  <c r="T942" i="4" a="1"/>
  <c r="T942" i="4" s="1"/>
  <c r="S942" i="4" a="1"/>
  <c r="S942" i="4" s="1"/>
  <c r="R942" i="4" a="1"/>
  <c r="R942" i="4" s="1"/>
  <c r="U942" i="4" a="1"/>
  <c r="U942" i="4" s="1"/>
  <c r="C943" i="4"/>
  <c r="B943" i="4"/>
  <c r="V943" i="4" s="1" a="1"/>
  <c r="V943" i="4" s="1"/>
  <c r="W943" i="4"/>
  <c r="A944" i="4"/>
  <c r="O944" i="4" s="1" a="1"/>
  <c r="O944" i="4" s="1"/>
  <c r="B958" i="10"/>
  <c r="G956" i="10"/>
  <c r="K956" i="10" s="1"/>
  <c r="L955" i="10"/>
  <c r="X939" i="4"/>
  <c r="AJ940" i="4"/>
  <c r="H958" i="10"/>
  <c r="Y944" i="4" l="1"/>
  <c r="P944" i="4" a="1"/>
  <c r="P944" i="4" s="1"/>
  <c r="F944" i="4" a="1"/>
  <c r="F944" i="4" s="1"/>
  <c r="AH944" i="4" a="1"/>
  <c r="AH944" i="4" s="1"/>
  <c r="AG944" i="4"/>
  <c r="AI944" i="4"/>
  <c r="AC944" i="4"/>
  <c r="AB944" i="4"/>
  <c r="AA944" i="4" a="1"/>
  <c r="AA944" i="4" s="1"/>
  <c r="Z944" i="4" a="1"/>
  <c r="Z944" i="4" s="1"/>
  <c r="AD944" i="4"/>
  <c r="AE944" i="4"/>
  <c r="AF944" i="4" a="1"/>
  <c r="AF944" i="4" s="1"/>
  <c r="F959" i="10"/>
  <c r="N944" i="4" a="1"/>
  <c r="N944" i="4" s="1"/>
  <c r="G944" i="4"/>
  <c r="E961" i="10" s="1"/>
  <c r="J944" i="4"/>
  <c r="L944" i="4"/>
  <c r="M944" i="4"/>
  <c r="K944" i="4"/>
  <c r="I944" i="4" a="1"/>
  <c r="I944" i="4" s="1"/>
  <c r="H944" i="4" a="1"/>
  <c r="H944" i="4" s="1"/>
  <c r="D960" i="10"/>
  <c r="E943" i="4"/>
  <c r="C960" i="10" s="1"/>
  <c r="Q943" i="4"/>
  <c r="T943" i="4" a="1"/>
  <c r="T943" i="4" s="1"/>
  <c r="S943" i="4" a="1"/>
  <c r="S943" i="4" s="1"/>
  <c r="R943" i="4" a="1"/>
  <c r="R943" i="4" s="1"/>
  <c r="U943" i="4" a="1"/>
  <c r="U943" i="4" s="1"/>
  <c r="C944" i="4"/>
  <c r="B944" i="4"/>
  <c r="V944" i="4" s="1" a="1"/>
  <c r="V944" i="4" s="1"/>
  <c r="W944" i="4"/>
  <c r="A945" i="4"/>
  <c r="O945" i="4" s="1" a="1"/>
  <c r="O945" i="4" s="1"/>
  <c r="B959" i="10"/>
  <c r="G957" i="10"/>
  <c r="K957" i="10" s="1"/>
  <c r="L956" i="10"/>
  <c r="X940" i="4"/>
  <c r="AJ941" i="4"/>
  <c r="G958" i="10" s="1"/>
  <c r="H959" i="10"/>
  <c r="Y945" i="4" l="1"/>
  <c r="P945" i="4" a="1"/>
  <c r="P945" i="4" s="1"/>
  <c r="F945" i="4" a="1"/>
  <c r="F945" i="4" s="1"/>
  <c r="AH945" i="4" a="1"/>
  <c r="AH945" i="4" s="1"/>
  <c r="AG945" i="4"/>
  <c r="AB945" i="4"/>
  <c r="AA945" i="4" a="1"/>
  <c r="AA945" i="4" s="1"/>
  <c r="AF945" i="4" a="1"/>
  <c r="AF945" i="4" s="1"/>
  <c r="AE945" i="4"/>
  <c r="AD945" i="4"/>
  <c r="AI945" i="4"/>
  <c r="AC945" i="4"/>
  <c r="Z945" i="4" a="1"/>
  <c r="Z945" i="4" s="1"/>
  <c r="F960" i="10"/>
  <c r="N945" i="4" a="1"/>
  <c r="N945" i="4" s="1"/>
  <c r="G945" i="4"/>
  <c r="E962" i="10" s="1"/>
  <c r="L945" i="4"/>
  <c r="M945" i="4"/>
  <c r="K945" i="4"/>
  <c r="J945" i="4"/>
  <c r="I945" i="4" a="1"/>
  <c r="I945" i="4" s="1"/>
  <c r="H945" i="4" a="1"/>
  <c r="H945" i="4" s="1"/>
  <c r="D961" i="10"/>
  <c r="E944" i="4"/>
  <c r="C961" i="10" s="1"/>
  <c r="Q944" i="4"/>
  <c r="T944" i="4" a="1"/>
  <c r="T944" i="4" s="1"/>
  <c r="S944" i="4" a="1"/>
  <c r="S944" i="4" s="1"/>
  <c r="R944" i="4" a="1"/>
  <c r="R944" i="4" s="1"/>
  <c r="U944" i="4" a="1"/>
  <c r="U944" i="4" s="1"/>
  <c r="C945" i="4"/>
  <c r="B945" i="4"/>
  <c r="V945" i="4" s="1" a="1"/>
  <c r="V945" i="4" s="1"/>
  <c r="W945" i="4"/>
  <c r="A946" i="4"/>
  <c r="O946" i="4" s="1" a="1"/>
  <c r="O946" i="4" s="1"/>
  <c r="K958" i="10"/>
  <c r="B960" i="10"/>
  <c r="L957" i="10"/>
  <c r="X941" i="4"/>
  <c r="AJ942" i="4"/>
  <c r="H960" i="10"/>
  <c r="Y946" i="4" l="1"/>
  <c r="P946" i="4" a="1"/>
  <c r="P946" i="4" s="1"/>
  <c r="F946" i="4" a="1"/>
  <c r="F946" i="4" s="1"/>
  <c r="AH946" i="4" a="1"/>
  <c r="AH946" i="4" s="1"/>
  <c r="AG946" i="4"/>
  <c r="AE946" i="4"/>
  <c r="AD946" i="4"/>
  <c r="AB946" i="4"/>
  <c r="AI946" i="4"/>
  <c r="AF946" i="4" a="1"/>
  <c r="AF946" i="4" s="1"/>
  <c r="AC946" i="4"/>
  <c r="AA946" i="4" a="1"/>
  <c r="AA946" i="4" s="1"/>
  <c r="Z946" i="4" a="1"/>
  <c r="Z946" i="4" s="1"/>
  <c r="F961" i="10"/>
  <c r="N946" i="4" a="1"/>
  <c r="N946" i="4" s="1"/>
  <c r="G946" i="4"/>
  <c r="E963" i="10" s="1"/>
  <c r="J946" i="4"/>
  <c r="L946" i="4"/>
  <c r="M946" i="4"/>
  <c r="K946" i="4"/>
  <c r="I946" i="4" a="1"/>
  <c r="I946" i="4" s="1"/>
  <c r="H946" i="4" a="1"/>
  <c r="H946" i="4" s="1"/>
  <c r="D962" i="10"/>
  <c r="E945" i="4"/>
  <c r="C962" i="10" s="1"/>
  <c r="Q945" i="4"/>
  <c r="T945" i="4" a="1"/>
  <c r="T945" i="4" s="1"/>
  <c r="S945" i="4" a="1"/>
  <c r="S945" i="4" s="1"/>
  <c r="R945" i="4" a="1"/>
  <c r="R945" i="4" s="1"/>
  <c r="U945" i="4" a="1"/>
  <c r="U945" i="4" s="1"/>
  <c r="C946" i="4"/>
  <c r="B946" i="4"/>
  <c r="V946" i="4" s="1" a="1"/>
  <c r="V946" i="4" s="1"/>
  <c r="W946" i="4"/>
  <c r="A947" i="4"/>
  <c r="O947" i="4" s="1" a="1"/>
  <c r="O947" i="4" s="1"/>
  <c r="B961" i="10"/>
  <c r="G959" i="10"/>
  <c r="K959" i="10" s="1"/>
  <c r="L958" i="10"/>
  <c r="X942" i="4"/>
  <c r="AJ943" i="4"/>
  <c r="G960" i="10" s="1"/>
  <c r="H961" i="10"/>
  <c r="Y947" i="4" l="1"/>
  <c r="P947" i="4" a="1"/>
  <c r="P947" i="4" s="1"/>
  <c r="F947" i="4" a="1"/>
  <c r="F947" i="4" s="1"/>
  <c r="AH947" i="4" a="1"/>
  <c r="AH947" i="4" s="1"/>
  <c r="AG947" i="4"/>
  <c r="AI947" i="4"/>
  <c r="AF947" i="4" a="1"/>
  <c r="AF947" i="4" s="1"/>
  <c r="AD947" i="4"/>
  <c r="AA947" i="4" a="1"/>
  <c r="AA947" i="4" s="1"/>
  <c r="Z947" i="4" a="1"/>
  <c r="Z947" i="4" s="1"/>
  <c r="AC947" i="4"/>
  <c r="AB947" i="4"/>
  <c r="AE947" i="4"/>
  <c r="F962" i="10"/>
  <c r="N947" i="4" a="1"/>
  <c r="N947" i="4" s="1"/>
  <c r="G947" i="4"/>
  <c r="E964" i="10" s="1"/>
  <c r="K947" i="4"/>
  <c r="J947" i="4"/>
  <c r="L947" i="4"/>
  <c r="M947" i="4"/>
  <c r="H947" i="4" a="1"/>
  <c r="H947" i="4" s="1"/>
  <c r="I947" i="4" a="1"/>
  <c r="I947" i="4" s="1"/>
  <c r="D963" i="10"/>
  <c r="E946" i="4"/>
  <c r="C963" i="10" s="1"/>
  <c r="Q946" i="4"/>
  <c r="T946" i="4" a="1"/>
  <c r="T946" i="4" s="1"/>
  <c r="R946" i="4" a="1"/>
  <c r="R946" i="4" s="1"/>
  <c r="S946" i="4" a="1"/>
  <c r="S946" i="4" s="1"/>
  <c r="U946" i="4" a="1"/>
  <c r="U946" i="4" s="1"/>
  <c r="C947" i="4"/>
  <c r="B947" i="4"/>
  <c r="V947" i="4" s="1" a="1"/>
  <c r="V947" i="4" s="1"/>
  <c r="W947" i="4"/>
  <c r="A948" i="4"/>
  <c r="O948" i="4" s="1" a="1"/>
  <c r="O948" i="4" s="1"/>
  <c r="K960" i="10"/>
  <c r="B962" i="10"/>
  <c r="L959" i="10"/>
  <c r="X943" i="4"/>
  <c r="AJ944" i="4"/>
  <c r="H962" i="10"/>
  <c r="Y948" i="4" l="1"/>
  <c r="P948" i="4" a="1"/>
  <c r="P948" i="4" s="1"/>
  <c r="F948" i="4" a="1"/>
  <c r="F948" i="4" s="1"/>
  <c r="AH948" i="4" a="1"/>
  <c r="AH948" i="4" s="1"/>
  <c r="AG948" i="4"/>
  <c r="AD948" i="4"/>
  <c r="AC948" i="4"/>
  <c r="AB948" i="4"/>
  <c r="AA948" i="4" a="1"/>
  <c r="AA948" i="4" s="1"/>
  <c r="AI948" i="4"/>
  <c r="AF948" i="4" a="1"/>
  <c r="AF948" i="4" s="1"/>
  <c r="AE948" i="4"/>
  <c r="Z948" i="4" a="1"/>
  <c r="Z948" i="4" s="1"/>
  <c r="F963" i="10"/>
  <c r="N948" i="4" a="1"/>
  <c r="N948" i="4" s="1"/>
  <c r="G948" i="4"/>
  <c r="E965" i="10" s="1"/>
  <c r="K948" i="4"/>
  <c r="J948" i="4"/>
  <c r="L948" i="4"/>
  <c r="M948" i="4"/>
  <c r="H948" i="4" a="1"/>
  <c r="H948" i="4" s="1"/>
  <c r="I948" i="4" a="1"/>
  <c r="I948" i="4" s="1"/>
  <c r="D964" i="10"/>
  <c r="E947" i="4"/>
  <c r="C964" i="10" s="1"/>
  <c r="Q947" i="4"/>
  <c r="T947" i="4" a="1"/>
  <c r="T947" i="4" s="1"/>
  <c r="S947" i="4" a="1"/>
  <c r="S947" i="4" s="1"/>
  <c r="R947" i="4" a="1"/>
  <c r="R947" i="4" s="1"/>
  <c r="U947" i="4" a="1"/>
  <c r="U947" i="4" s="1"/>
  <c r="C948" i="4"/>
  <c r="B948" i="4"/>
  <c r="V948" i="4" s="1" a="1"/>
  <c r="V948" i="4" s="1"/>
  <c r="W948" i="4"/>
  <c r="A949" i="4"/>
  <c r="O949" i="4" s="1" a="1"/>
  <c r="O949" i="4" s="1"/>
  <c r="B963" i="10"/>
  <c r="G961" i="10"/>
  <c r="K961" i="10" s="1"/>
  <c r="L960" i="10"/>
  <c r="X944" i="4"/>
  <c r="AJ945" i="4"/>
  <c r="G962" i="10" s="1"/>
  <c r="H963" i="10"/>
  <c r="Y949" i="4" l="1"/>
  <c r="P949" i="4" a="1"/>
  <c r="P949" i="4" s="1"/>
  <c r="F949" i="4" a="1"/>
  <c r="F949" i="4" s="1"/>
  <c r="AG949" i="4"/>
  <c r="AH949" i="4" a="1"/>
  <c r="AH949" i="4" s="1"/>
  <c r="AB949" i="4"/>
  <c r="AA949" i="4" a="1"/>
  <c r="AA949" i="4" s="1"/>
  <c r="Z949" i="4" a="1"/>
  <c r="Z949" i="4" s="1"/>
  <c r="AI949" i="4"/>
  <c r="AF949" i="4" a="1"/>
  <c r="AF949" i="4" s="1"/>
  <c r="AE949" i="4"/>
  <c r="AD949" i="4"/>
  <c r="AC949" i="4"/>
  <c r="F964" i="10"/>
  <c r="N949" i="4" a="1"/>
  <c r="N949" i="4" s="1"/>
  <c r="J949" i="4"/>
  <c r="K949" i="4"/>
  <c r="G949" i="4"/>
  <c r="E966" i="10" s="1"/>
  <c r="L949" i="4"/>
  <c r="M949" i="4"/>
  <c r="I949" i="4" a="1"/>
  <c r="I949" i="4" s="1"/>
  <c r="H949" i="4" a="1"/>
  <c r="H949" i="4" s="1"/>
  <c r="D965" i="10"/>
  <c r="E948" i="4"/>
  <c r="C965" i="10" s="1"/>
  <c r="Q948" i="4"/>
  <c r="S948" i="4" a="1"/>
  <c r="S948" i="4" s="1"/>
  <c r="T948" i="4" a="1"/>
  <c r="T948" i="4" s="1"/>
  <c r="R948" i="4" a="1"/>
  <c r="R948" i="4" s="1"/>
  <c r="U948" i="4" a="1"/>
  <c r="U948" i="4" s="1"/>
  <c r="C949" i="4"/>
  <c r="B949" i="4"/>
  <c r="V949" i="4" s="1" a="1"/>
  <c r="V949" i="4" s="1"/>
  <c r="W949" i="4"/>
  <c r="A950" i="4"/>
  <c r="O950" i="4" s="1" a="1"/>
  <c r="O950" i="4" s="1"/>
  <c r="K962" i="10"/>
  <c r="B964" i="10"/>
  <c r="L961" i="10"/>
  <c r="X945" i="4"/>
  <c r="AJ946" i="4"/>
  <c r="H964" i="10"/>
  <c r="Y950" i="4" l="1"/>
  <c r="P950" i="4" a="1"/>
  <c r="P950" i="4" s="1"/>
  <c r="F950" i="4" a="1"/>
  <c r="F950" i="4" s="1"/>
  <c r="AH950" i="4" a="1"/>
  <c r="AH950" i="4" s="1"/>
  <c r="AG950" i="4"/>
  <c r="AF950" i="4" a="1"/>
  <c r="AF950" i="4" s="1"/>
  <c r="AE950" i="4"/>
  <c r="AC950" i="4"/>
  <c r="AI950" i="4"/>
  <c r="AD950" i="4"/>
  <c r="AB950" i="4"/>
  <c r="AA950" i="4" a="1"/>
  <c r="AA950" i="4" s="1"/>
  <c r="Z950" i="4" a="1"/>
  <c r="Z950" i="4" s="1"/>
  <c r="F965" i="10"/>
  <c r="N950" i="4" a="1"/>
  <c r="N950" i="4" s="1"/>
  <c r="J950" i="4"/>
  <c r="G950" i="4"/>
  <c r="E967" i="10" s="1"/>
  <c r="K950" i="4"/>
  <c r="L950" i="4"/>
  <c r="M950" i="4"/>
  <c r="I950" i="4" a="1"/>
  <c r="I950" i="4" s="1"/>
  <c r="H950" i="4" a="1"/>
  <c r="H950" i="4" s="1"/>
  <c r="D966" i="10"/>
  <c r="E949" i="4"/>
  <c r="C966" i="10" s="1"/>
  <c r="Q949" i="4"/>
  <c r="T949" i="4" a="1"/>
  <c r="T949" i="4" s="1"/>
  <c r="S949" i="4" a="1"/>
  <c r="S949" i="4" s="1"/>
  <c r="R949" i="4" a="1"/>
  <c r="R949" i="4" s="1"/>
  <c r="U949" i="4" a="1"/>
  <c r="U949" i="4" s="1"/>
  <c r="C950" i="4"/>
  <c r="B950" i="4"/>
  <c r="V950" i="4" s="1" a="1"/>
  <c r="V950" i="4" s="1"/>
  <c r="W950" i="4"/>
  <c r="A951" i="4"/>
  <c r="O951" i="4" s="1" a="1"/>
  <c r="O951" i="4" s="1"/>
  <c r="B965" i="10"/>
  <c r="G963" i="10"/>
  <c r="K963" i="10" s="1"/>
  <c r="L962" i="10"/>
  <c r="X946" i="4"/>
  <c r="AJ947" i="4"/>
  <c r="H965" i="10"/>
  <c r="Y951" i="4" l="1"/>
  <c r="P951" i="4" a="1"/>
  <c r="P951" i="4" s="1"/>
  <c r="F951" i="4" a="1"/>
  <c r="F951" i="4" s="1"/>
  <c r="AH951" i="4" a="1"/>
  <c r="AH951" i="4" s="1"/>
  <c r="AG951" i="4"/>
  <c r="AF951" i="4" a="1"/>
  <c r="AF951" i="4" s="1"/>
  <c r="AB951" i="4"/>
  <c r="AA951" i="4" a="1"/>
  <c r="AA951" i="4" s="1"/>
  <c r="Z951" i="4" a="1"/>
  <c r="Z951" i="4" s="1"/>
  <c r="AI951" i="4"/>
  <c r="AE951" i="4"/>
  <c r="AD951" i="4"/>
  <c r="AC951" i="4"/>
  <c r="F966" i="10"/>
  <c r="N951" i="4" a="1"/>
  <c r="N951" i="4" s="1"/>
  <c r="J951" i="4"/>
  <c r="G951" i="4"/>
  <c r="E968" i="10" s="1"/>
  <c r="K951" i="4"/>
  <c r="L951" i="4"/>
  <c r="M951" i="4"/>
  <c r="H951" i="4" a="1"/>
  <c r="H951" i="4" s="1"/>
  <c r="I951" i="4" a="1"/>
  <c r="I951" i="4" s="1"/>
  <c r="D967" i="10"/>
  <c r="E950" i="4"/>
  <c r="C967" i="10" s="1"/>
  <c r="Q950" i="4"/>
  <c r="T950" i="4" a="1"/>
  <c r="T950" i="4" s="1"/>
  <c r="S950" i="4" a="1"/>
  <c r="S950" i="4" s="1"/>
  <c r="R950" i="4" a="1"/>
  <c r="R950" i="4" s="1"/>
  <c r="U950" i="4" a="1"/>
  <c r="U950" i="4" s="1"/>
  <c r="C951" i="4"/>
  <c r="B951" i="4"/>
  <c r="V951" i="4" s="1" a="1"/>
  <c r="V951" i="4" s="1"/>
  <c r="W951" i="4"/>
  <c r="A952" i="4"/>
  <c r="O952" i="4" s="1" a="1"/>
  <c r="O952" i="4" s="1"/>
  <c r="B966" i="10"/>
  <c r="G964" i="10"/>
  <c r="K964" i="10" s="1"/>
  <c r="L963" i="10"/>
  <c r="X947" i="4"/>
  <c r="AJ948" i="4"/>
  <c r="G965" i="10" s="1"/>
  <c r="H966" i="10"/>
  <c r="Y952" i="4" l="1"/>
  <c r="P952" i="4" a="1"/>
  <c r="P952" i="4" s="1"/>
  <c r="F952" i="4" a="1"/>
  <c r="F952" i="4" s="1"/>
  <c r="AH952" i="4" a="1"/>
  <c r="AH952" i="4" s="1"/>
  <c r="AG952" i="4"/>
  <c r="Z952" i="4" a="1"/>
  <c r="Z952" i="4" s="1"/>
  <c r="AE952" i="4"/>
  <c r="AD952" i="4"/>
  <c r="AC952" i="4"/>
  <c r="AB952" i="4"/>
  <c r="AA952" i="4" a="1"/>
  <c r="AA952" i="4" s="1"/>
  <c r="AI952" i="4"/>
  <c r="AF952" i="4" a="1"/>
  <c r="AF952" i="4" s="1"/>
  <c r="F967" i="10"/>
  <c r="N952" i="4" a="1"/>
  <c r="N952" i="4" s="1"/>
  <c r="G952" i="4"/>
  <c r="E969" i="10" s="1"/>
  <c r="K952" i="4"/>
  <c r="J952" i="4"/>
  <c r="M952" i="4"/>
  <c r="L952" i="4"/>
  <c r="H952" i="4" a="1"/>
  <c r="H952" i="4" s="1"/>
  <c r="I952" i="4" a="1"/>
  <c r="I952" i="4" s="1"/>
  <c r="D968" i="10"/>
  <c r="E951" i="4"/>
  <c r="C968" i="10" s="1"/>
  <c r="Q951" i="4"/>
  <c r="T951" i="4" a="1"/>
  <c r="T951" i="4" s="1"/>
  <c r="S951" i="4" a="1"/>
  <c r="S951" i="4" s="1"/>
  <c r="R951" i="4" a="1"/>
  <c r="R951" i="4" s="1"/>
  <c r="U951" i="4" a="1"/>
  <c r="U951" i="4" s="1"/>
  <c r="C952" i="4"/>
  <c r="B952" i="4"/>
  <c r="V952" i="4" s="1" a="1"/>
  <c r="V952" i="4" s="1"/>
  <c r="W952" i="4"/>
  <c r="A953" i="4"/>
  <c r="O953" i="4" s="1" a="1"/>
  <c r="O953" i="4" s="1"/>
  <c r="K965" i="10"/>
  <c r="B967" i="10"/>
  <c r="L964" i="10"/>
  <c r="X948" i="4"/>
  <c r="AJ949" i="4"/>
  <c r="H967" i="10"/>
  <c r="Y953" i="4" l="1"/>
  <c r="P953" i="4" a="1"/>
  <c r="P953" i="4" s="1"/>
  <c r="F968" i="10"/>
  <c r="F953" i="4" a="1"/>
  <c r="F953" i="4" s="1"/>
  <c r="AH953" i="4" a="1"/>
  <c r="AH953" i="4" s="1"/>
  <c r="AG953" i="4"/>
  <c r="AC953" i="4"/>
  <c r="AB953" i="4"/>
  <c r="AA953" i="4" a="1"/>
  <c r="AA953" i="4" s="1"/>
  <c r="AI953" i="4"/>
  <c r="AF953" i="4" a="1"/>
  <c r="AF953" i="4" s="1"/>
  <c r="AE953" i="4"/>
  <c r="AD953" i="4"/>
  <c r="Z953" i="4" a="1"/>
  <c r="Z953" i="4" s="1"/>
  <c r="N953" i="4" a="1"/>
  <c r="N953" i="4" s="1"/>
  <c r="G953" i="4"/>
  <c r="E970" i="10" s="1"/>
  <c r="K953" i="4"/>
  <c r="J953" i="4"/>
  <c r="L953" i="4"/>
  <c r="M953" i="4"/>
  <c r="I953" i="4" a="1"/>
  <c r="I953" i="4" s="1"/>
  <c r="H953" i="4" a="1"/>
  <c r="H953" i="4" s="1"/>
  <c r="D969" i="10"/>
  <c r="E952" i="4"/>
  <c r="C969" i="10" s="1"/>
  <c r="Q952" i="4"/>
  <c r="T952" i="4" a="1"/>
  <c r="T952" i="4" s="1"/>
  <c r="S952" i="4" a="1"/>
  <c r="S952" i="4" s="1"/>
  <c r="R952" i="4" a="1"/>
  <c r="R952" i="4" s="1"/>
  <c r="U952" i="4" a="1"/>
  <c r="U952" i="4" s="1"/>
  <c r="C953" i="4"/>
  <c r="B953" i="4"/>
  <c r="V953" i="4" s="1" a="1"/>
  <c r="V953" i="4" s="1"/>
  <c r="W953" i="4"/>
  <c r="A954" i="4"/>
  <c r="O954" i="4" s="1" a="1"/>
  <c r="O954" i="4" s="1"/>
  <c r="B968" i="10"/>
  <c r="G966" i="10"/>
  <c r="K966" i="10" s="1"/>
  <c r="L965" i="10"/>
  <c r="X949" i="4"/>
  <c r="AJ950" i="4"/>
  <c r="G967" i="10" s="1"/>
  <c r="H968" i="10"/>
  <c r="Y954" i="4" l="1"/>
  <c r="P954" i="4" a="1"/>
  <c r="P954" i="4" s="1"/>
  <c r="F954" i="4" a="1"/>
  <c r="F954" i="4" s="1"/>
  <c r="AH954" i="4" a="1"/>
  <c r="AH954" i="4" s="1"/>
  <c r="AG954" i="4"/>
  <c r="AI954" i="4"/>
  <c r="AF954" i="4" a="1"/>
  <c r="AF954" i="4" s="1"/>
  <c r="AD954" i="4"/>
  <c r="Z954" i="4" a="1"/>
  <c r="Z954" i="4" s="1"/>
  <c r="AB954" i="4"/>
  <c r="AA954" i="4" a="1"/>
  <c r="AA954" i="4" s="1"/>
  <c r="AC954" i="4"/>
  <c r="AE954" i="4"/>
  <c r="F969" i="10"/>
  <c r="N954" i="4" a="1"/>
  <c r="N954" i="4" s="1"/>
  <c r="G954" i="4"/>
  <c r="E971" i="10" s="1"/>
  <c r="J954" i="4"/>
  <c r="K954" i="4"/>
  <c r="M954" i="4"/>
  <c r="L954" i="4"/>
  <c r="H954" i="4" a="1"/>
  <c r="H954" i="4" s="1"/>
  <c r="I954" i="4" a="1"/>
  <c r="I954" i="4" s="1"/>
  <c r="D970" i="10"/>
  <c r="E953" i="4"/>
  <c r="C970" i="10" s="1"/>
  <c r="Q953" i="4"/>
  <c r="T953" i="4" a="1"/>
  <c r="T953" i="4" s="1"/>
  <c r="S953" i="4" a="1"/>
  <c r="S953" i="4" s="1"/>
  <c r="R953" i="4" a="1"/>
  <c r="R953" i="4" s="1"/>
  <c r="U953" i="4" a="1"/>
  <c r="U953" i="4" s="1"/>
  <c r="C954" i="4"/>
  <c r="B954" i="4"/>
  <c r="V954" i="4" s="1" a="1"/>
  <c r="V954" i="4" s="1"/>
  <c r="W954" i="4"/>
  <c r="A955" i="4"/>
  <c r="O955" i="4" s="1" a="1"/>
  <c r="O955" i="4" s="1"/>
  <c r="K967" i="10"/>
  <c r="B969" i="10"/>
  <c r="L966" i="10"/>
  <c r="X950" i="4"/>
  <c r="AJ951" i="4"/>
  <c r="H969" i="10"/>
  <c r="Y955" i="4" l="1"/>
  <c r="P955" i="4" a="1"/>
  <c r="P955" i="4" s="1"/>
  <c r="F970" i="10"/>
  <c r="F955" i="4" a="1"/>
  <c r="F955" i="4" s="1"/>
  <c r="AG955" i="4"/>
  <c r="AH955" i="4" a="1"/>
  <c r="AH955" i="4" s="1"/>
  <c r="AD955" i="4"/>
  <c r="AC955" i="4"/>
  <c r="AB955" i="4"/>
  <c r="AA955" i="4" a="1"/>
  <c r="AA955" i="4" s="1"/>
  <c r="AF955" i="4" a="1"/>
  <c r="AF955" i="4" s="1"/>
  <c r="AE955" i="4"/>
  <c r="Z955" i="4" a="1"/>
  <c r="Z955" i="4" s="1"/>
  <c r="AI955" i="4"/>
  <c r="N955" i="4" a="1"/>
  <c r="N955" i="4" s="1"/>
  <c r="G955" i="4"/>
  <c r="E972" i="10" s="1"/>
  <c r="K955" i="4"/>
  <c r="M955" i="4"/>
  <c r="J955" i="4"/>
  <c r="L955" i="4"/>
  <c r="H955" i="4" a="1"/>
  <c r="H955" i="4" s="1"/>
  <c r="I955" i="4" a="1"/>
  <c r="I955" i="4" s="1"/>
  <c r="D971" i="10"/>
  <c r="E954" i="4"/>
  <c r="C971" i="10" s="1"/>
  <c r="Q954" i="4"/>
  <c r="T954" i="4" a="1"/>
  <c r="T954" i="4" s="1"/>
  <c r="R954" i="4" a="1"/>
  <c r="R954" i="4" s="1"/>
  <c r="S954" i="4" a="1"/>
  <c r="S954" i="4" s="1"/>
  <c r="U954" i="4" a="1"/>
  <c r="U954" i="4" s="1"/>
  <c r="C955" i="4"/>
  <c r="B955" i="4"/>
  <c r="V955" i="4" s="1" a="1"/>
  <c r="V955" i="4" s="1"/>
  <c r="W955" i="4"/>
  <c r="A956" i="4"/>
  <c r="O956" i="4" s="1" a="1"/>
  <c r="O956" i="4" s="1"/>
  <c r="B970" i="10"/>
  <c r="G968" i="10"/>
  <c r="K968" i="10" s="1"/>
  <c r="L967" i="10"/>
  <c r="X951" i="4"/>
  <c r="AJ952" i="4"/>
  <c r="G969" i="10" s="1"/>
  <c r="H970" i="10"/>
  <c r="Y956" i="4" l="1"/>
  <c r="P956" i="4" a="1"/>
  <c r="P956" i="4" s="1"/>
  <c r="F956" i="4" a="1"/>
  <c r="F956" i="4" s="1"/>
  <c r="AH956" i="4" a="1"/>
  <c r="AH956" i="4" s="1"/>
  <c r="AG956" i="4"/>
  <c r="AC956" i="4"/>
  <c r="AB956" i="4"/>
  <c r="Z956" i="4" a="1"/>
  <c r="Z956" i="4" s="1"/>
  <c r="AI956" i="4"/>
  <c r="AF956" i="4" a="1"/>
  <c r="AF956" i="4" s="1"/>
  <c r="AE956" i="4"/>
  <c r="AD956" i="4"/>
  <c r="AA956" i="4" a="1"/>
  <c r="AA956" i="4" s="1"/>
  <c r="F971" i="10"/>
  <c r="N956" i="4" a="1"/>
  <c r="N956" i="4" s="1"/>
  <c r="G956" i="4"/>
  <c r="E973" i="10" s="1"/>
  <c r="M956" i="4"/>
  <c r="J956" i="4"/>
  <c r="K956" i="4"/>
  <c r="L956" i="4"/>
  <c r="H956" i="4" a="1"/>
  <c r="H956" i="4" s="1"/>
  <c r="I956" i="4" a="1"/>
  <c r="I956" i="4" s="1"/>
  <c r="D972" i="10"/>
  <c r="E955" i="4"/>
  <c r="C972" i="10" s="1"/>
  <c r="T955" i="4" a="1"/>
  <c r="T955" i="4" s="1"/>
  <c r="Q955" i="4"/>
  <c r="S955" i="4" a="1"/>
  <c r="S955" i="4" s="1"/>
  <c r="R955" i="4" a="1"/>
  <c r="R955" i="4" s="1"/>
  <c r="U955" i="4" a="1"/>
  <c r="U955" i="4" s="1"/>
  <c r="C956" i="4"/>
  <c r="B956" i="4"/>
  <c r="V956" i="4" s="1" a="1"/>
  <c r="V956" i="4" s="1"/>
  <c r="W956" i="4"/>
  <c r="A957" i="4"/>
  <c r="O957" i="4" s="1" a="1"/>
  <c r="O957" i="4" s="1"/>
  <c r="K969" i="10"/>
  <c r="B971" i="10"/>
  <c r="L968" i="10"/>
  <c r="X952" i="4"/>
  <c r="AJ953" i="4"/>
  <c r="H971" i="10"/>
  <c r="Y957" i="4" l="1"/>
  <c r="P957" i="4" a="1"/>
  <c r="P957" i="4" s="1"/>
  <c r="F957" i="4" a="1"/>
  <c r="F957" i="4" s="1"/>
  <c r="AH957" i="4" a="1"/>
  <c r="AH957" i="4" s="1"/>
  <c r="AG957" i="4"/>
  <c r="AF957" i="4" a="1"/>
  <c r="AF957" i="4" s="1"/>
  <c r="AD957" i="4"/>
  <c r="Z957" i="4" a="1"/>
  <c r="Z957" i="4" s="1"/>
  <c r="AE957" i="4"/>
  <c r="AC957" i="4"/>
  <c r="AB957" i="4"/>
  <c r="AA957" i="4" a="1"/>
  <c r="AA957" i="4" s="1"/>
  <c r="AI957" i="4"/>
  <c r="F972" i="10"/>
  <c r="N957" i="4" a="1"/>
  <c r="N957" i="4" s="1"/>
  <c r="G957" i="4"/>
  <c r="E974" i="10" s="1"/>
  <c r="J957" i="4"/>
  <c r="L957" i="4"/>
  <c r="M957" i="4"/>
  <c r="K957" i="4"/>
  <c r="H957" i="4" a="1"/>
  <c r="H957" i="4" s="1"/>
  <c r="I957" i="4" a="1"/>
  <c r="I957" i="4" s="1"/>
  <c r="D973" i="10"/>
  <c r="E956" i="4"/>
  <c r="C973" i="10" s="1"/>
  <c r="Q956" i="4"/>
  <c r="T956" i="4" a="1"/>
  <c r="T956" i="4" s="1"/>
  <c r="S956" i="4" a="1"/>
  <c r="S956" i="4" s="1"/>
  <c r="R956" i="4" a="1"/>
  <c r="R956" i="4" s="1"/>
  <c r="U956" i="4" a="1"/>
  <c r="U956" i="4" s="1"/>
  <c r="C957" i="4"/>
  <c r="B957" i="4"/>
  <c r="V957" i="4" s="1" a="1"/>
  <c r="V957" i="4" s="1"/>
  <c r="W957" i="4"/>
  <c r="A958" i="4"/>
  <c r="O958" i="4" s="1" a="1"/>
  <c r="O958" i="4" s="1"/>
  <c r="B972" i="10"/>
  <c r="G970" i="10"/>
  <c r="K970" i="10" s="1"/>
  <c r="L969" i="10"/>
  <c r="X953" i="4"/>
  <c r="AJ954" i="4"/>
  <c r="H972" i="10"/>
  <c r="Y958" i="4" l="1"/>
  <c r="P958" i="4" a="1"/>
  <c r="P958" i="4" s="1"/>
  <c r="F958" i="4" a="1"/>
  <c r="F958" i="4" s="1"/>
  <c r="AG958" i="4"/>
  <c r="AH958" i="4" a="1"/>
  <c r="AH958" i="4" s="1"/>
  <c r="AI958" i="4"/>
  <c r="AC958" i="4"/>
  <c r="AB958" i="4"/>
  <c r="AA958" i="4" a="1"/>
  <c r="AA958" i="4" s="1"/>
  <c r="Z958" i="4" a="1"/>
  <c r="Z958" i="4" s="1"/>
  <c r="AF958" i="4" a="1"/>
  <c r="AF958" i="4" s="1"/>
  <c r="AE958" i="4"/>
  <c r="AD958" i="4"/>
  <c r="F973" i="10"/>
  <c r="N958" i="4" a="1"/>
  <c r="N958" i="4" s="1"/>
  <c r="G958" i="4"/>
  <c r="E975" i="10" s="1"/>
  <c r="J958" i="4"/>
  <c r="L958" i="4"/>
  <c r="M958" i="4"/>
  <c r="I958" i="4" a="1"/>
  <c r="I958" i="4" s="1"/>
  <c r="K958" i="4"/>
  <c r="H958" i="4" a="1"/>
  <c r="H958" i="4" s="1"/>
  <c r="D974" i="10"/>
  <c r="E957" i="4"/>
  <c r="C974" i="10" s="1"/>
  <c r="Q957" i="4"/>
  <c r="T957" i="4" a="1"/>
  <c r="T957" i="4" s="1"/>
  <c r="S957" i="4" a="1"/>
  <c r="S957" i="4" s="1"/>
  <c r="R957" i="4" a="1"/>
  <c r="R957" i="4" s="1"/>
  <c r="U957" i="4" a="1"/>
  <c r="U957" i="4" s="1"/>
  <c r="C958" i="4"/>
  <c r="B958" i="4"/>
  <c r="V958" i="4" s="1" a="1"/>
  <c r="V958" i="4" s="1"/>
  <c r="W958" i="4"/>
  <c r="A959" i="4"/>
  <c r="O959" i="4" s="1" a="1"/>
  <c r="O959" i="4" s="1"/>
  <c r="B973" i="10"/>
  <c r="G971" i="10"/>
  <c r="K971" i="10" s="1"/>
  <c r="L970" i="10"/>
  <c r="X954" i="4"/>
  <c r="AJ955" i="4"/>
  <c r="G972" i="10" s="1"/>
  <c r="H973" i="10"/>
  <c r="Y959" i="4" l="1"/>
  <c r="P959" i="4" a="1"/>
  <c r="P959" i="4" s="1"/>
  <c r="F959" i="4" a="1"/>
  <c r="F959" i="4" s="1"/>
  <c r="AH959" i="4" a="1"/>
  <c r="AH959" i="4" s="1"/>
  <c r="AG959" i="4"/>
  <c r="AA959" i="4" a="1"/>
  <c r="AA959" i="4" s="1"/>
  <c r="AE959" i="4"/>
  <c r="AD959" i="4"/>
  <c r="AC959" i="4"/>
  <c r="AB959" i="4"/>
  <c r="AI959" i="4"/>
  <c r="Z959" i="4" a="1"/>
  <c r="Z959" i="4" s="1"/>
  <c r="AF959" i="4" a="1"/>
  <c r="AF959" i="4" s="1"/>
  <c r="F974" i="10"/>
  <c r="N959" i="4" a="1"/>
  <c r="N959" i="4" s="1"/>
  <c r="G959" i="4"/>
  <c r="E976" i="10" s="1"/>
  <c r="K959" i="4"/>
  <c r="L959" i="4"/>
  <c r="M959" i="4"/>
  <c r="I959" i="4" a="1"/>
  <c r="I959" i="4" s="1"/>
  <c r="J959" i="4"/>
  <c r="H959" i="4" a="1"/>
  <c r="H959" i="4" s="1"/>
  <c r="D975" i="10"/>
  <c r="E958" i="4"/>
  <c r="C975" i="10" s="1"/>
  <c r="Q958" i="4"/>
  <c r="T958" i="4" a="1"/>
  <c r="T958" i="4" s="1"/>
  <c r="S958" i="4" a="1"/>
  <c r="S958" i="4" s="1"/>
  <c r="R958" i="4" a="1"/>
  <c r="R958" i="4" s="1"/>
  <c r="U958" i="4" a="1"/>
  <c r="U958" i="4" s="1"/>
  <c r="C959" i="4"/>
  <c r="B959" i="4"/>
  <c r="V959" i="4" s="1" a="1"/>
  <c r="V959" i="4" s="1"/>
  <c r="W959" i="4"/>
  <c r="A960" i="4"/>
  <c r="O960" i="4" s="1" a="1"/>
  <c r="O960" i="4" s="1"/>
  <c r="K972" i="10"/>
  <c r="B974" i="10"/>
  <c r="L971" i="10"/>
  <c r="X955" i="4"/>
  <c r="AJ956" i="4"/>
  <c r="H974" i="10"/>
  <c r="Y960" i="4" l="1"/>
  <c r="P960" i="4" a="1"/>
  <c r="P960" i="4" s="1"/>
  <c r="F960" i="4" a="1"/>
  <c r="F960" i="4" s="1"/>
  <c r="AH960" i="4" a="1"/>
  <c r="AH960" i="4" s="1"/>
  <c r="AG960" i="4"/>
  <c r="AC960" i="4"/>
  <c r="AB960" i="4"/>
  <c r="AA960" i="4" a="1"/>
  <c r="AA960" i="4" s="1"/>
  <c r="AI960" i="4"/>
  <c r="AF960" i="4" a="1"/>
  <c r="AF960" i="4" s="1"/>
  <c r="AE960" i="4"/>
  <c r="AD960" i="4"/>
  <c r="Z960" i="4" a="1"/>
  <c r="Z960" i="4" s="1"/>
  <c r="F975" i="10"/>
  <c r="N960" i="4" a="1"/>
  <c r="N960" i="4" s="1"/>
  <c r="G960" i="4"/>
  <c r="E977" i="10" s="1"/>
  <c r="J960" i="4"/>
  <c r="K960" i="4"/>
  <c r="L960" i="4"/>
  <c r="M960" i="4"/>
  <c r="H960" i="4" a="1"/>
  <c r="H960" i="4" s="1"/>
  <c r="I960" i="4" a="1"/>
  <c r="I960" i="4" s="1"/>
  <c r="D976" i="10"/>
  <c r="E959" i="4"/>
  <c r="C976" i="10" s="1"/>
  <c r="Q959" i="4"/>
  <c r="S959" i="4" a="1"/>
  <c r="S959" i="4" s="1"/>
  <c r="T959" i="4" a="1"/>
  <c r="T959" i="4" s="1"/>
  <c r="R959" i="4" a="1"/>
  <c r="R959" i="4" s="1"/>
  <c r="U959" i="4" a="1"/>
  <c r="U959" i="4" s="1"/>
  <c r="C960" i="4"/>
  <c r="B960" i="4"/>
  <c r="V960" i="4" s="1" a="1"/>
  <c r="V960" i="4" s="1"/>
  <c r="W960" i="4"/>
  <c r="A961" i="4"/>
  <c r="O961" i="4" s="1" a="1"/>
  <c r="O961" i="4" s="1"/>
  <c r="B975" i="10"/>
  <c r="G973" i="10"/>
  <c r="K973" i="10" s="1"/>
  <c r="L972" i="10"/>
  <c r="X956" i="4"/>
  <c r="AJ957" i="4"/>
  <c r="G974" i="10" s="1"/>
  <c r="H975" i="10"/>
  <c r="Y961" i="4" l="1"/>
  <c r="P961" i="4" a="1"/>
  <c r="P961" i="4" s="1"/>
  <c r="F976" i="10"/>
  <c r="F961" i="4" a="1"/>
  <c r="F961" i="4" s="1"/>
  <c r="AG961" i="4"/>
  <c r="AH961" i="4" a="1"/>
  <c r="AH961" i="4" s="1"/>
  <c r="AI961" i="4"/>
  <c r="AF961" i="4" a="1"/>
  <c r="AF961" i="4" s="1"/>
  <c r="AD961" i="4"/>
  <c r="Z961" i="4" a="1"/>
  <c r="Z961" i="4" s="1"/>
  <c r="AA961" i="4" a="1"/>
  <c r="AA961" i="4" s="1"/>
  <c r="AE961" i="4"/>
  <c r="AC961" i="4"/>
  <c r="AB961" i="4"/>
  <c r="N961" i="4" a="1"/>
  <c r="N961" i="4" s="1"/>
  <c r="G961" i="4"/>
  <c r="E978" i="10" s="1"/>
  <c r="J961" i="4"/>
  <c r="K961" i="4"/>
  <c r="L961" i="4"/>
  <c r="M961" i="4"/>
  <c r="H961" i="4" a="1"/>
  <c r="H961" i="4" s="1"/>
  <c r="I961" i="4" a="1"/>
  <c r="I961" i="4" s="1"/>
  <c r="D977" i="10"/>
  <c r="E960" i="4"/>
  <c r="C977" i="10" s="1"/>
  <c r="Q960" i="4"/>
  <c r="S960" i="4" a="1"/>
  <c r="S960" i="4" s="1"/>
  <c r="T960" i="4" a="1"/>
  <c r="T960" i="4" s="1"/>
  <c r="R960" i="4" a="1"/>
  <c r="R960" i="4" s="1"/>
  <c r="U960" i="4" a="1"/>
  <c r="U960" i="4" s="1"/>
  <c r="C961" i="4"/>
  <c r="B961" i="4"/>
  <c r="V961" i="4" s="1" a="1"/>
  <c r="V961" i="4" s="1"/>
  <c r="W961" i="4"/>
  <c r="A962" i="4"/>
  <c r="O962" i="4" s="1" a="1"/>
  <c r="O962" i="4" s="1"/>
  <c r="K974" i="10"/>
  <c r="B976" i="10"/>
  <c r="L973" i="10"/>
  <c r="X957" i="4"/>
  <c r="AJ958" i="4"/>
  <c r="H976" i="10"/>
  <c r="Y962" i="4" l="1"/>
  <c r="P962" i="4" a="1"/>
  <c r="P962" i="4" s="1"/>
  <c r="F962" i="4" a="1"/>
  <c r="F962" i="4" s="1"/>
  <c r="AH962" i="4" a="1"/>
  <c r="AH962" i="4" s="1"/>
  <c r="AG962" i="4"/>
  <c r="AD962" i="4"/>
  <c r="AC962" i="4"/>
  <c r="AB962" i="4"/>
  <c r="AA962" i="4" a="1"/>
  <c r="AA962" i="4" s="1"/>
  <c r="AE962" i="4"/>
  <c r="Z962" i="4" a="1"/>
  <c r="Z962" i="4" s="1"/>
  <c r="AI962" i="4"/>
  <c r="AF962" i="4" a="1"/>
  <c r="AF962" i="4" s="1"/>
  <c r="F977" i="10"/>
  <c r="N962" i="4" a="1"/>
  <c r="N962" i="4" s="1"/>
  <c r="G962" i="4"/>
  <c r="E979" i="10" s="1"/>
  <c r="J962" i="4"/>
  <c r="K962" i="4"/>
  <c r="L962" i="4"/>
  <c r="M962" i="4"/>
  <c r="H962" i="4" a="1"/>
  <c r="H962" i="4" s="1"/>
  <c r="I962" i="4" a="1"/>
  <c r="I962" i="4" s="1"/>
  <c r="D978" i="10"/>
  <c r="E961" i="4"/>
  <c r="C978" i="10" s="1"/>
  <c r="Q961" i="4"/>
  <c r="T961" i="4" a="1"/>
  <c r="T961" i="4" s="1"/>
  <c r="S961" i="4" a="1"/>
  <c r="S961" i="4" s="1"/>
  <c r="R961" i="4" a="1"/>
  <c r="R961" i="4" s="1"/>
  <c r="U961" i="4" a="1"/>
  <c r="U961" i="4" s="1"/>
  <c r="C962" i="4"/>
  <c r="B962" i="4"/>
  <c r="V962" i="4" s="1" a="1"/>
  <c r="V962" i="4" s="1"/>
  <c r="W962" i="4"/>
  <c r="A963" i="4"/>
  <c r="O963" i="4" s="1" a="1"/>
  <c r="O963" i="4" s="1"/>
  <c r="B977" i="10"/>
  <c r="G975" i="10"/>
  <c r="K975" i="10" s="1"/>
  <c r="L974" i="10"/>
  <c r="X958" i="4"/>
  <c r="AJ959" i="4"/>
  <c r="G976" i="10" s="1"/>
  <c r="H977" i="10"/>
  <c r="Y963" i="4" l="1"/>
  <c r="P963" i="4" a="1"/>
  <c r="P963" i="4" s="1"/>
  <c r="F963" i="4" a="1"/>
  <c r="F963" i="4" s="1"/>
  <c r="AH963" i="4" a="1"/>
  <c r="AH963" i="4" s="1"/>
  <c r="AG963" i="4"/>
  <c r="AB963" i="4"/>
  <c r="Z963" i="4" a="1"/>
  <c r="Z963" i="4" s="1"/>
  <c r="AI963" i="4"/>
  <c r="AF963" i="4" a="1"/>
  <c r="AF963" i="4" s="1"/>
  <c r="AE963" i="4"/>
  <c r="AD963" i="4"/>
  <c r="AC963" i="4"/>
  <c r="AA963" i="4" a="1"/>
  <c r="AA963" i="4" s="1"/>
  <c r="F978" i="10"/>
  <c r="N963" i="4" a="1"/>
  <c r="N963" i="4" s="1"/>
  <c r="G963" i="4"/>
  <c r="E980" i="10" s="1"/>
  <c r="J963" i="4"/>
  <c r="K963" i="4"/>
  <c r="L963" i="4"/>
  <c r="M963" i="4"/>
  <c r="I963" i="4" a="1"/>
  <c r="I963" i="4" s="1"/>
  <c r="H963" i="4" a="1"/>
  <c r="H963" i="4" s="1"/>
  <c r="D979" i="10"/>
  <c r="E962" i="4"/>
  <c r="C979" i="10" s="1"/>
  <c r="Q962" i="4"/>
  <c r="T962" i="4" a="1"/>
  <c r="T962" i="4" s="1"/>
  <c r="S962" i="4" a="1"/>
  <c r="S962" i="4" s="1"/>
  <c r="R962" i="4" a="1"/>
  <c r="R962" i="4" s="1"/>
  <c r="U962" i="4" a="1"/>
  <c r="U962" i="4" s="1"/>
  <c r="C963" i="4"/>
  <c r="B963" i="4"/>
  <c r="V963" i="4" s="1" a="1"/>
  <c r="V963" i="4" s="1"/>
  <c r="W963" i="4"/>
  <c r="A964" i="4"/>
  <c r="O964" i="4" s="1" a="1"/>
  <c r="O964" i="4" s="1"/>
  <c r="K976" i="10"/>
  <c r="B978" i="10"/>
  <c r="L975" i="10"/>
  <c r="X959" i="4"/>
  <c r="AJ960" i="4"/>
  <c r="H978" i="10"/>
  <c r="B979" i="10"/>
  <c r="Y964" i="4" l="1"/>
  <c r="P964" i="4" a="1"/>
  <c r="P964" i="4" s="1"/>
  <c r="F964" i="4" a="1"/>
  <c r="F964" i="4" s="1"/>
  <c r="AH964" i="4" a="1"/>
  <c r="AH964" i="4" s="1"/>
  <c r="AG964" i="4"/>
  <c r="AD964" i="4"/>
  <c r="AC964" i="4"/>
  <c r="AI964" i="4"/>
  <c r="AF964" i="4" a="1"/>
  <c r="AF964" i="4" s="1"/>
  <c r="AA964" i="4" a="1"/>
  <c r="AA964" i="4" s="1"/>
  <c r="Z964" i="4" a="1"/>
  <c r="Z964" i="4" s="1"/>
  <c r="AB964" i="4"/>
  <c r="AE964" i="4"/>
  <c r="F979" i="10"/>
  <c r="N964" i="4" a="1"/>
  <c r="N964" i="4" s="1"/>
  <c r="G964" i="4"/>
  <c r="E981" i="10" s="1"/>
  <c r="J964" i="4"/>
  <c r="K964" i="4"/>
  <c r="L964" i="4"/>
  <c r="M964" i="4"/>
  <c r="I964" i="4" a="1"/>
  <c r="I964" i="4" s="1"/>
  <c r="H964" i="4" a="1"/>
  <c r="H964" i="4" s="1"/>
  <c r="D980" i="10"/>
  <c r="E963" i="4"/>
  <c r="C980" i="10" s="1"/>
  <c r="Q963" i="4"/>
  <c r="T963" i="4" a="1"/>
  <c r="T963" i="4" s="1"/>
  <c r="S963" i="4" a="1"/>
  <c r="S963" i="4" s="1"/>
  <c r="R963" i="4" a="1"/>
  <c r="R963" i="4" s="1"/>
  <c r="U963" i="4" a="1"/>
  <c r="U963" i="4" s="1"/>
  <c r="C964" i="4"/>
  <c r="B964" i="4"/>
  <c r="V964" i="4" s="1" a="1"/>
  <c r="V964" i="4" s="1"/>
  <c r="W964" i="4"/>
  <c r="A965" i="4"/>
  <c r="O965" i="4" s="1" a="1"/>
  <c r="O965" i="4" s="1"/>
  <c r="G977" i="10"/>
  <c r="K977" i="10" s="1"/>
  <c r="L976" i="10"/>
  <c r="X960" i="4"/>
  <c r="AJ961" i="4"/>
  <c r="H979" i="10"/>
  <c r="Y965" i="4" l="1"/>
  <c r="P965" i="4" a="1"/>
  <c r="P965" i="4" s="1"/>
  <c r="F965" i="4" a="1"/>
  <c r="F965" i="4" s="1"/>
  <c r="AH965" i="4" a="1"/>
  <c r="AH965" i="4" s="1"/>
  <c r="AG965" i="4"/>
  <c r="AI965" i="4"/>
  <c r="AE965" i="4"/>
  <c r="AA965" i="4" a="1"/>
  <c r="AA965" i="4" s="1"/>
  <c r="Z965" i="4" a="1"/>
  <c r="Z965" i="4" s="1"/>
  <c r="AD965" i="4"/>
  <c r="AC965" i="4"/>
  <c r="AB965" i="4"/>
  <c r="AF965" i="4" a="1"/>
  <c r="AF965" i="4" s="1"/>
  <c r="F980" i="10"/>
  <c r="N965" i="4" a="1"/>
  <c r="N965" i="4" s="1"/>
  <c r="G965" i="4"/>
  <c r="E982" i="10" s="1"/>
  <c r="J965" i="4"/>
  <c r="K965" i="4"/>
  <c r="M965" i="4"/>
  <c r="H965" i="4" a="1"/>
  <c r="H965" i="4" s="1"/>
  <c r="L965" i="4"/>
  <c r="I965" i="4" a="1"/>
  <c r="I965" i="4" s="1"/>
  <c r="D981" i="10"/>
  <c r="E964" i="4"/>
  <c r="C981" i="10" s="1"/>
  <c r="Q964" i="4"/>
  <c r="T964" i="4" a="1"/>
  <c r="T964" i="4" s="1"/>
  <c r="S964" i="4" a="1"/>
  <c r="S964" i="4" s="1"/>
  <c r="R964" i="4" a="1"/>
  <c r="R964" i="4" s="1"/>
  <c r="U964" i="4" a="1"/>
  <c r="U964" i="4" s="1"/>
  <c r="C965" i="4"/>
  <c r="B965" i="4"/>
  <c r="V965" i="4" s="1" a="1"/>
  <c r="V965" i="4" s="1"/>
  <c r="W965" i="4"/>
  <c r="A966" i="4"/>
  <c r="O966" i="4" s="1" a="1"/>
  <c r="O966" i="4" s="1"/>
  <c r="B980" i="10"/>
  <c r="G978" i="10"/>
  <c r="K978" i="10" s="1"/>
  <c r="L977" i="10"/>
  <c r="X961" i="4"/>
  <c r="AJ962" i="4"/>
  <c r="G979" i="10" s="1"/>
  <c r="H980" i="10"/>
  <c r="Y966" i="4" l="1"/>
  <c r="P966" i="4" a="1"/>
  <c r="P966" i="4" s="1"/>
  <c r="F966" i="4" a="1"/>
  <c r="F966" i="4" s="1"/>
  <c r="AH966" i="4" a="1"/>
  <c r="AH966" i="4" s="1"/>
  <c r="AG966" i="4"/>
  <c r="Z966" i="4" a="1"/>
  <c r="Z966" i="4" s="1"/>
  <c r="AE966" i="4"/>
  <c r="AD966" i="4"/>
  <c r="AC966" i="4"/>
  <c r="AB966" i="4"/>
  <c r="AI966" i="4"/>
  <c r="AF966" i="4" a="1"/>
  <c r="AF966" i="4" s="1"/>
  <c r="AA966" i="4" a="1"/>
  <c r="AA966" i="4" s="1"/>
  <c r="F981" i="10"/>
  <c r="N966" i="4" a="1"/>
  <c r="N966" i="4" s="1"/>
  <c r="G966" i="4"/>
  <c r="E983" i="10" s="1"/>
  <c r="J966" i="4"/>
  <c r="K966" i="4"/>
  <c r="L966" i="4"/>
  <c r="M966" i="4"/>
  <c r="H966" i="4" a="1"/>
  <c r="H966" i="4" s="1"/>
  <c r="I966" i="4" a="1"/>
  <c r="I966" i="4" s="1"/>
  <c r="D982" i="10"/>
  <c r="E965" i="4"/>
  <c r="C982" i="10" s="1"/>
  <c r="Q965" i="4"/>
  <c r="T965" i="4" a="1"/>
  <c r="T965" i="4" s="1"/>
  <c r="S965" i="4" a="1"/>
  <c r="S965" i="4" s="1"/>
  <c r="R965" i="4" a="1"/>
  <c r="R965" i="4" s="1"/>
  <c r="U965" i="4" a="1"/>
  <c r="U965" i="4" s="1"/>
  <c r="C966" i="4"/>
  <c r="B966" i="4"/>
  <c r="V966" i="4" s="1" a="1"/>
  <c r="V966" i="4" s="1"/>
  <c r="W966" i="4"/>
  <c r="A967" i="4"/>
  <c r="O967" i="4" s="1" a="1"/>
  <c r="O967" i="4" s="1"/>
  <c r="K979" i="10"/>
  <c r="B981" i="10"/>
  <c r="L978" i="10"/>
  <c r="X962" i="4"/>
  <c r="AJ963" i="4"/>
  <c r="H981" i="10"/>
  <c r="B982" i="10"/>
  <c r="Y967" i="4" l="1"/>
  <c r="P967" i="4" a="1"/>
  <c r="P967" i="4" s="1"/>
  <c r="F967" i="4" a="1"/>
  <c r="F967" i="4" s="1"/>
  <c r="AH967" i="4" a="1"/>
  <c r="AH967" i="4" s="1"/>
  <c r="AG967" i="4"/>
  <c r="AD967" i="4"/>
  <c r="AC967" i="4"/>
  <c r="AA967" i="4" a="1"/>
  <c r="AA967" i="4" s="1"/>
  <c r="AI967" i="4"/>
  <c r="AF967" i="4" a="1"/>
  <c r="AF967" i="4" s="1"/>
  <c r="AE967" i="4"/>
  <c r="AB967" i="4"/>
  <c r="Z967" i="4" a="1"/>
  <c r="Z967" i="4" s="1"/>
  <c r="F982" i="10"/>
  <c r="N967" i="4" a="1"/>
  <c r="N967" i="4" s="1"/>
  <c r="J967" i="4"/>
  <c r="G967" i="4"/>
  <c r="E984" i="10" s="1"/>
  <c r="M967" i="4"/>
  <c r="K967" i="4"/>
  <c r="L967" i="4"/>
  <c r="I967" i="4" a="1"/>
  <c r="I967" i="4" s="1"/>
  <c r="H967" i="4" a="1"/>
  <c r="H967" i="4" s="1"/>
  <c r="D983" i="10"/>
  <c r="E966" i="4"/>
  <c r="C983" i="10" s="1"/>
  <c r="Q966" i="4"/>
  <c r="T966" i="4" a="1"/>
  <c r="T966" i="4" s="1"/>
  <c r="S966" i="4" a="1"/>
  <c r="S966" i="4" s="1"/>
  <c r="R966" i="4" a="1"/>
  <c r="R966" i="4" s="1"/>
  <c r="U966" i="4" a="1"/>
  <c r="U966" i="4" s="1"/>
  <c r="C967" i="4"/>
  <c r="B967" i="4"/>
  <c r="V967" i="4" s="1" a="1"/>
  <c r="V967" i="4" s="1"/>
  <c r="W967" i="4"/>
  <c r="A968" i="4"/>
  <c r="O968" i="4" s="1" a="1"/>
  <c r="O968" i="4" s="1"/>
  <c r="G980" i="10"/>
  <c r="K980" i="10" s="1"/>
  <c r="L979" i="10"/>
  <c r="X963" i="4"/>
  <c r="AJ964" i="4"/>
  <c r="G981" i="10" s="1"/>
  <c r="H982" i="10"/>
  <c r="Y968" i="4" l="1"/>
  <c r="P968" i="4" a="1"/>
  <c r="P968" i="4" s="1"/>
  <c r="F968" i="4" a="1"/>
  <c r="F968" i="4" s="1"/>
  <c r="AH968" i="4" a="1"/>
  <c r="AH968" i="4" s="1"/>
  <c r="AG968" i="4"/>
  <c r="AI968" i="4"/>
  <c r="AE968" i="4"/>
  <c r="AA968" i="4" a="1"/>
  <c r="AA968" i="4" s="1"/>
  <c r="Z968" i="4" a="1"/>
  <c r="Z968" i="4" s="1"/>
  <c r="AF968" i="4" a="1"/>
  <c r="AF968" i="4" s="1"/>
  <c r="AD968" i="4"/>
  <c r="AC968" i="4"/>
  <c r="AB968" i="4"/>
  <c r="F983" i="10"/>
  <c r="D984" i="10"/>
  <c r="N968" i="4" a="1"/>
  <c r="N968" i="4" s="1"/>
  <c r="G968" i="4"/>
  <c r="E985" i="10" s="1"/>
  <c r="J968" i="4"/>
  <c r="M968" i="4"/>
  <c r="K968" i="4"/>
  <c r="L968" i="4"/>
  <c r="I968" i="4" a="1"/>
  <c r="I968" i="4" s="1"/>
  <c r="H968" i="4" a="1"/>
  <c r="H968" i="4" s="1"/>
  <c r="E967" i="4"/>
  <c r="C984" i="10" s="1"/>
  <c r="Q967" i="4"/>
  <c r="T967" i="4" a="1"/>
  <c r="T967" i="4" s="1"/>
  <c r="S967" i="4" a="1"/>
  <c r="S967" i="4" s="1"/>
  <c r="R967" i="4" a="1"/>
  <c r="R967" i="4" s="1"/>
  <c r="U967" i="4" a="1"/>
  <c r="U967" i="4" s="1"/>
  <c r="C968" i="4"/>
  <c r="B968" i="4"/>
  <c r="V968" i="4" s="1" a="1"/>
  <c r="V968" i="4" s="1"/>
  <c r="W968" i="4"/>
  <c r="A969" i="4"/>
  <c r="O969" i="4" s="1" a="1"/>
  <c r="O969" i="4" s="1"/>
  <c r="K981" i="10"/>
  <c r="B983" i="10"/>
  <c r="L980" i="10"/>
  <c r="X964" i="4"/>
  <c r="AJ965" i="4"/>
  <c r="H983" i="10"/>
  <c r="B984" i="10"/>
  <c r="Y969" i="4" l="1"/>
  <c r="P969" i="4" a="1"/>
  <c r="P969" i="4" s="1"/>
  <c r="F969" i="4" a="1"/>
  <c r="F969" i="4" s="1"/>
  <c r="AG969" i="4"/>
  <c r="AH969" i="4" a="1"/>
  <c r="AH969" i="4" s="1"/>
  <c r="Z969" i="4" a="1"/>
  <c r="Z969" i="4" s="1"/>
  <c r="AE969" i="4"/>
  <c r="AD969" i="4"/>
  <c r="AC969" i="4"/>
  <c r="AB969" i="4"/>
  <c r="AI969" i="4"/>
  <c r="AA969" i="4" a="1"/>
  <c r="AA969" i="4" s="1"/>
  <c r="AF969" i="4" a="1"/>
  <c r="AF969" i="4" s="1"/>
  <c r="F984" i="10"/>
  <c r="N969" i="4" a="1"/>
  <c r="N969" i="4" s="1"/>
  <c r="G969" i="4"/>
  <c r="E986" i="10" s="1"/>
  <c r="J969" i="4"/>
  <c r="M969" i="4"/>
  <c r="K969" i="4"/>
  <c r="L969" i="4"/>
  <c r="H969" i="4" a="1"/>
  <c r="H969" i="4" s="1"/>
  <c r="I969" i="4" a="1"/>
  <c r="I969" i="4" s="1"/>
  <c r="D985" i="10"/>
  <c r="E968" i="4"/>
  <c r="C985" i="10" s="1"/>
  <c r="Q968" i="4"/>
  <c r="T968" i="4" a="1"/>
  <c r="T968" i="4" s="1"/>
  <c r="R968" i="4" a="1"/>
  <c r="R968" i="4" s="1"/>
  <c r="S968" i="4" a="1"/>
  <c r="S968" i="4" s="1"/>
  <c r="U968" i="4" a="1"/>
  <c r="U968" i="4" s="1"/>
  <c r="C969" i="4"/>
  <c r="B969" i="4"/>
  <c r="V969" i="4" s="1" a="1"/>
  <c r="V969" i="4" s="1"/>
  <c r="W969" i="4"/>
  <c r="A970" i="4"/>
  <c r="O970" i="4" s="1" a="1"/>
  <c r="O970" i="4" s="1"/>
  <c r="G982" i="10"/>
  <c r="K982" i="10" s="1"/>
  <c r="L981" i="10"/>
  <c r="X965" i="4"/>
  <c r="AJ966" i="4"/>
  <c r="G983" i="10" s="1"/>
  <c r="H984" i="10"/>
  <c r="Y970" i="4" l="1"/>
  <c r="P970" i="4" a="1"/>
  <c r="P970" i="4" s="1"/>
  <c r="F970" i="4" a="1"/>
  <c r="F970" i="4" s="1"/>
  <c r="AH970" i="4" a="1"/>
  <c r="AH970" i="4" s="1"/>
  <c r="AG970" i="4"/>
  <c r="AC970" i="4"/>
  <c r="AB970" i="4"/>
  <c r="Z970" i="4" a="1"/>
  <c r="Z970" i="4" s="1"/>
  <c r="AI970" i="4"/>
  <c r="AF970" i="4" a="1"/>
  <c r="AF970" i="4" s="1"/>
  <c r="AE970" i="4"/>
  <c r="AD970" i="4"/>
  <c r="AA970" i="4" a="1"/>
  <c r="AA970" i="4" s="1"/>
  <c r="F985" i="10"/>
  <c r="N970" i="4" a="1"/>
  <c r="N970" i="4" s="1"/>
  <c r="G970" i="4"/>
  <c r="E987" i="10" s="1"/>
  <c r="J970" i="4"/>
  <c r="K970" i="4"/>
  <c r="M970" i="4"/>
  <c r="L970" i="4"/>
  <c r="H970" i="4" a="1"/>
  <c r="H970" i="4" s="1"/>
  <c r="I970" i="4" a="1"/>
  <c r="I970" i="4" s="1"/>
  <c r="D986" i="10"/>
  <c r="E969" i="4"/>
  <c r="C986" i="10" s="1"/>
  <c r="T969" i="4" a="1"/>
  <c r="T969" i="4" s="1"/>
  <c r="Q969" i="4"/>
  <c r="S969" i="4" a="1"/>
  <c r="S969" i="4" s="1"/>
  <c r="R969" i="4" a="1"/>
  <c r="R969" i="4" s="1"/>
  <c r="U969" i="4" a="1"/>
  <c r="U969" i="4" s="1"/>
  <c r="C970" i="4"/>
  <c r="B970" i="4"/>
  <c r="V970" i="4" s="1" a="1"/>
  <c r="V970" i="4" s="1"/>
  <c r="W970" i="4"/>
  <c r="A971" i="4"/>
  <c r="O971" i="4" s="1" a="1"/>
  <c r="O971" i="4" s="1"/>
  <c r="K983" i="10"/>
  <c r="B985" i="10"/>
  <c r="L982" i="10"/>
  <c r="X966" i="4"/>
  <c r="AJ967" i="4"/>
  <c r="H985" i="10"/>
  <c r="B986" i="10"/>
  <c r="Y971" i="4" l="1"/>
  <c r="P971" i="4" a="1"/>
  <c r="P971" i="4" s="1"/>
  <c r="F971" i="4" a="1"/>
  <c r="F971" i="4" s="1"/>
  <c r="AH971" i="4" a="1"/>
  <c r="AH971" i="4" s="1"/>
  <c r="AG971" i="4"/>
  <c r="AE971" i="4"/>
  <c r="AD971" i="4"/>
  <c r="AB971" i="4"/>
  <c r="Z971" i="4" a="1"/>
  <c r="Z971" i="4" s="1"/>
  <c r="AI971" i="4"/>
  <c r="AA971" i="4" a="1"/>
  <c r="AA971" i="4" s="1"/>
  <c r="AF971" i="4" a="1"/>
  <c r="AF971" i="4" s="1"/>
  <c r="AC971" i="4"/>
  <c r="F986" i="10"/>
  <c r="N971" i="4" a="1"/>
  <c r="N971" i="4" s="1"/>
  <c r="G971" i="4"/>
  <c r="E988" i="10" s="1"/>
  <c r="J971" i="4"/>
  <c r="K971" i="4"/>
  <c r="L971" i="4"/>
  <c r="M971" i="4"/>
  <c r="I971" i="4" a="1"/>
  <c r="I971" i="4" s="1"/>
  <c r="H971" i="4" a="1"/>
  <c r="H971" i="4" s="1"/>
  <c r="D987" i="10"/>
  <c r="E970" i="4"/>
  <c r="C987" i="10" s="1"/>
  <c r="Q970" i="4"/>
  <c r="T970" i="4" a="1"/>
  <c r="T970" i="4" s="1"/>
  <c r="S970" i="4" a="1"/>
  <c r="S970" i="4" s="1"/>
  <c r="R970" i="4" a="1"/>
  <c r="R970" i="4" s="1"/>
  <c r="U970" i="4" a="1"/>
  <c r="U970" i="4" s="1"/>
  <c r="C971" i="4"/>
  <c r="B971" i="4"/>
  <c r="V971" i="4" s="1" a="1"/>
  <c r="V971" i="4" s="1"/>
  <c r="W971" i="4"/>
  <c r="A972" i="4"/>
  <c r="O972" i="4" s="1" a="1"/>
  <c r="O972" i="4" s="1"/>
  <c r="G984" i="10"/>
  <c r="K984" i="10" s="1"/>
  <c r="L983" i="10"/>
  <c r="X967" i="4"/>
  <c r="AJ968" i="4"/>
  <c r="H986" i="10"/>
  <c r="B987" i="10"/>
  <c r="Y972" i="4" l="1"/>
  <c r="P972" i="4" a="1"/>
  <c r="P972" i="4" s="1"/>
  <c r="F972" i="4" a="1"/>
  <c r="F972" i="4" s="1"/>
  <c r="AH972" i="4" a="1"/>
  <c r="AH972" i="4" s="1"/>
  <c r="AG972" i="4"/>
  <c r="AF972" i="4" a="1"/>
  <c r="AF972" i="4" s="1"/>
  <c r="AB972" i="4"/>
  <c r="AA972" i="4" a="1"/>
  <c r="AA972" i="4" s="1"/>
  <c r="Z972" i="4" a="1"/>
  <c r="Z972" i="4" s="1"/>
  <c r="AD972" i="4"/>
  <c r="AC972" i="4"/>
  <c r="AI972" i="4"/>
  <c r="AE972" i="4"/>
  <c r="F987" i="10"/>
  <c r="N972" i="4" a="1"/>
  <c r="N972" i="4" s="1"/>
  <c r="G972" i="4"/>
  <c r="E989" i="10" s="1"/>
  <c r="K972" i="4"/>
  <c r="J972" i="4"/>
  <c r="L972" i="4"/>
  <c r="H972" i="4" a="1"/>
  <c r="H972" i="4" s="1"/>
  <c r="I972" i="4" a="1"/>
  <c r="I972" i="4" s="1"/>
  <c r="M972" i="4"/>
  <c r="D988" i="10"/>
  <c r="E971" i="4"/>
  <c r="C988" i="10" s="1"/>
  <c r="Q971" i="4"/>
  <c r="T971" i="4" a="1"/>
  <c r="T971" i="4" s="1"/>
  <c r="S971" i="4" a="1"/>
  <c r="S971" i="4" s="1"/>
  <c r="R971" i="4" a="1"/>
  <c r="R971" i="4" s="1"/>
  <c r="U971" i="4" a="1"/>
  <c r="U971" i="4" s="1"/>
  <c r="C972" i="4"/>
  <c r="B972" i="4"/>
  <c r="V972" i="4" s="1" a="1"/>
  <c r="V972" i="4" s="1"/>
  <c r="W972" i="4"/>
  <c r="A973" i="4"/>
  <c r="O973" i="4" s="1" a="1"/>
  <c r="O973" i="4" s="1"/>
  <c r="G985" i="10"/>
  <c r="K985" i="10" s="1"/>
  <c r="L984" i="10"/>
  <c r="X968" i="4"/>
  <c r="AJ969" i="4"/>
  <c r="G986" i="10" s="1"/>
  <c r="H987" i="10"/>
  <c r="Y973" i="4" l="1"/>
  <c r="P973" i="4" a="1"/>
  <c r="P973" i="4" s="1"/>
  <c r="F973" i="4" a="1"/>
  <c r="F973" i="4" s="1"/>
  <c r="AH973" i="4" a="1"/>
  <c r="AH973" i="4" s="1"/>
  <c r="AG973" i="4"/>
  <c r="AA973" i="4" a="1"/>
  <c r="AA973" i="4" s="1"/>
  <c r="Z973" i="4" a="1"/>
  <c r="Z973" i="4" s="1"/>
  <c r="AF973" i="4" a="1"/>
  <c r="AF973" i="4" s="1"/>
  <c r="AE973" i="4"/>
  <c r="AD973" i="4"/>
  <c r="AC973" i="4"/>
  <c r="AI973" i="4"/>
  <c r="AB973" i="4"/>
  <c r="F988" i="10"/>
  <c r="N973" i="4" a="1"/>
  <c r="N973" i="4" s="1"/>
  <c r="G973" i="4"/>
  <c r="E990" i="10" s="1"/>
  <c r="K973" i="4"/>
  <c r="J973" i="4"/>
  <c r="L973" i="4"/>
  <c r="M973" i="4"/>
  <c r="I973" i="4" a="1"/>
  <c r="I973" i="4" s="1"/>
  <c r="H973" i="4" a="1"/>
  <c r="H973" i="4" s="1"/>
  <c r="D989" i="10"/>
  <c r="E972" i="4"/>
  <c r="C989" i="10" s="1"/>
  <c r="Q972" i="4"/>
  <c r="T972" i="4" a="1"/>
  <c r="T972" i="4" s="1"/>
  <c r="S972" i="4" a="1"/>
  <c r="S972" i="4" s="1"/>
  <c r="R972" i="4" a="1"/>
  <c r="R972" i="4" s="1"/>
  <c r="U972" i="4" a="1"/>
  <c r="U972" i="4" s="1"/>
  <c r="C973" i="4"/>
  <c r="B973" i="4"/>
  <c r="V973" i="4" s="1" a="1"/>
  <c r="V973" i="4" s="1"/>
  <c r="W973" i="4"/>
  <c r="A974" i="4"/>
  <c r="O974" i="4" s="1" a="1"/>
  <c r="O974" i="4" s="1"/>
  <c r="K986" i="10"/>
  <c r="B988" i="10"/>
  <c r="L985" i="10"/>
  <c r="X969" i="4"/>
  <c r="AJ970" i="4"/>
  <c r="H988" i="10"/>
  <c r="Y974" i="4" l="1"/>
  <c r="P974" i="4" a="1"/>
  <c r="P974" i="4" s="1"/>
  <c r="F974" i="4" a="1"/>
  <c r="F974" i="4" s="1"/>
  <c r="AH974" i="4" a="1"/>
  <c r="AH974" i="4" s="1"/>
  <c r="AG974" i="4"/>
  <c r="AE974" i="4"/>
  <c r="AD974" i="4"/>
  <c r="AB974" i="4"/>
  <c r="AI974" i="4"/>
  <c r="AC974" i="4"/>
  <c r="AA974" i="4" a="1"/>
  <c r="AA974" i="4" s="1"/>
  <c r="Z974" i="4" a="1"/>
  <c r="Z974" i="4" s="1"/>
  <c r="AF974" i="4" a="1"/>
  <c r="AF974" i="4" s="1"/>
  <c r="F989" i="10"/>
  <c r="N974" i="4" a="1"/>
  <c r="N974" i="4" s="1"/>
  <c r="G974" i="4"/>
  <c r="E991" i="10" s="1"/>
  <c r="J974" i="4"/>
  <c r="K974" i="4"/>
  <c r="L974" i="4"/>
  <c r="M974" i="4"/>
  <c r="I974" i="4" a="1"/>
  <c r="I974" i="4" s="1"/>
  <c r="H974" i="4" a="1"/>
  <c r="H974" i="4" s="1"/>
  <c r="D990" i="10"/>
  <c r="E973" i="4"/>
  <c r="C990" i="10" s="1"/>
  <c r="T973" i="4" a="1"/>
  <c r="T973" i="4" s="1"/>
  <c r="Q973" i="4"/>
  <c r="S973" i="4" a="1"/>
  <c r="S973" i="4" s="1"/>
  <c r="R973" i="4" a="1"/>
  <c r="R973" i="4" s="1"/>
  <c r="U973" i="4" a="1"/>
  <c r="U973" i="4" s="1"/>
  <c r="C974" i="4"/>
  <c r="B974" i="4"/>
  <c r="V974" i="4" s="1" a="1"/>
  <c r="V974" i="4" s="1"/>
  <c r="W974" i="4"/>
  <c r="A975" i="4"/>
  <c r="O975" i="4" s="1" a="1"/>
  <c r="O975" i="4" s="1"/>
  <c r="B989" i="10"/>
  <c r="G987" i="10"/>
  <c r="K987" i="10" s="1"/>
  <c r="L986" i="10"/>
  <c r="X970" i="4"/>
  <c r="AJ971" i="4"/>
  <c r="G988" i="10" s="1"/>
  <c r="H989" i="10"/>
  <c r="B990" i="10"/>
  <c r="Y975" i="4" l="1"/>
  <c r="P975" i="4" a="1"/>
  <c r="P975" i="4" s="1"/>
  <c r="F975" i="4" a="1"/>
  <c r="F975" i="4" s="1"/>
  <c r="AG975" i="4"/>
  <c r="AH975" i="4" a="1"/>
  <c r="AH975" i="4" s="1"/>
  <c r="AI975" i="4"/>
  <c r="AE975" i="4"/>
  <c r="AA975" i="4" a="1"/>
  <c r="AA975" i="4" s="1"/>
  <c r="Z975" i="4" a="1"/>
  <c r="Z975" i="4" s="1"/>
  <c r="AF975" i="4" a="1"/>
  <c r="AF975" i="4" s="1"/>
  <c r="AD975" i="4"/>
  <c r="AC975" i="4"/>
  <c r="AB975" i="4"/>
  <c r="F990" i="10"/>
  <c r="N975" i="4" a="1"/>
  <c r="N975" i="4" s="1"/>
  <c r="G975" i="4"/>
  <c r="E992" i="10" s="1"/>
  <c r="K975" i="4"/>
  <c r="L975" i="4"/>
  <c r="M975" i="4"/>
  <c r="I975" i="4" a="1"/>
  <c r="I975" i="4" s="1"/>
  <c r="H975" i="4" a="1"/>
  <c r="H975" i="4" s="1"/>
  <c r="J975" i="4"/>
  <c r="D991" i="10"/>
  <c r="E974" i="4"/>
  <c r="C991" i="10" s="1"/>
  <c r="Q974" i="4"/>
  <c r="S974" i="4" a="1"/>
  <c r="S974" i="4" s="1"/>
  <c r="R974" i="4" a="1"/>
  <c r="R974" i="4" s="1"/>
  <c r="T974" i="4" a="1"/>
  <c r="T974" i="4" s="1"/>
  <c r="U974" i="4" a="1"/>
  <c r="U974" i="4" s="1"/>
  <c r="C975" i="4"/>
  <c r="B975" i="4"/>
  <c r="V975" i="4" s="1" a="1"/>
  <c r="V975" i="4" s="1"/>
  <c r="W975" i="4"/>
  <c r="A976" i="4"/>
  <c r="O976" i="4" s="1" a="1"/>
  <c r="O976" i="4" s="1"/>
  <c r="K988" i="10"/>
  <c r="L987" i="10"/>
  <c r="X971" i="4"/>
  <c r="AJ972" i="4"/>
  <c r="H990" i="10"/>
  <c r="Y976" i="4" l="1"/>
  <c r="P976" i="4" a="1"/>
  <c r="P976" i="4" s="1"/>
  <c r="F976" i="4" a="1"/>
  <c r="F976" i="4" s="1"/>
  <c r="AH976" i="4" a="1"/>
  <c r="AH976" i="4" s="1"/>
  <c r="AG976" i="4"/>
  <c r="Z976" i="4" a="1"/>
  <c r="Z976" i="4" s="1"/>
  <c r="AD976" i="4"/>
  <c r="AC976" i="4"/>
  <c r="AB976" i="4"/>
  <c r="AA976" i="4" a="1"/>
  <c r="AA976" i="4" s="1"/>
  <c r="AI976" i="4"/>
  <c r="AF976" i="4" a="1"/>
  <c r="AF976" i="4" s="1"/>
  <c r="AE976" i="4"/>
  <c r="F991" i="10"/>
  <c r="N976" i="4" a="1"/>
  <c r="N976" i="4" s="1"/>
  <c r="G976" i="4"/>
  <c r="E993" i="10" s="1"/>
  <c r="J976" i="4"/>
  <c r="L976" i="4"/>
  <c r="K976" i="4"/>
  <c r="M976" i="4"/>
  <c r="H976" i="4" a="1"/>
  <c r="H976" i="4" s="1"/>
  <c r="I976" i="4" a="1"/>
  <c r="I976" i="4" s="1"/>
  <c r="D992" i="10"/>
  <c r="E975" i="4"/>
  <c r="C992" i="10" s="1"/>
  <c r="Q975" i="4"/>
  <c r="T975" i="4" a="1"/>
  <c r="T975" i="4" s="1"/>
  <c r="S975" i="4" a="1"/>
  <c r="S975" i="4" s="1"/>
  <c r="R975" i="4" a="1"/>
  <c r="R975" i="4" s="1"/>
  <c r="U975" i="4" a="1"/>
  <c r="U975" i="4" s="1"/>
  <c r="C976" i="4"/>
  <c r="B976" i="4"/>
  <c r="V976" i="4" s="1" a="1"/>
  <c r="V976" i="4" s="1"/>
  <c r="W976" i="4"/>
  <c r="A977" i="4"/>
  <c r="O977" i="4" s="1" a="1"/>
  <c r="O977" i="4" s="1"/>
  <c r="B991" i="10"/>
  <c r="G989" i="10"/>
  <c r="K989" i="10" s="1"/>
  <c r="L988" i="10"/>
  <c r="X972" i="4"/>
  <c r="AJ973" i="4"/>
  <c r="G990" i="10" s="1"/>
  <c r="H991" i="10"/>
  <c r="B992" i="10"/>
  <c r="Y977" i="4" l="1"/>
  <c r="P977" i="4" a="1"/>
  <c r="P977" i="4" s="1"/>
  <c r="F977" i="4" a="1"/>
  <c r="F977" i="4" s="1"/>
  <c r="AH977" i="4" a="1"/>
  <c r="AH977" i="4" s="1"/>
  <c r="AG977" i="4"/>
  <c r="AC977" i="4"/>
  <c r="AB977" i="4"/>
  <c r="Z977" i="4" a="1"/>
  <c r="Z977" i="4" s="1"/>
  <c r="AI977" i="4"/>
  <c r="AF977" i="4" a="1"/>
  <c r="AF977" i="4" s="1"/>
  <c r="AE977" i="4"/>
  <c r="AD977" i="4"/>
  <c r="AA977" i="4" a="1"/>
  <c r="AA977" i="4" s="1"/>
  <c r="F992" i="10"/>
  <c r="N977" i="4" a="1"/>
  <c r="N977" i="4" s="1"/>
  <c r="J977" i="4"/>
  <c r="G977" i="4"/>
  <c r="E994" i="10" s="1"/>
  <c r="K977" i="4"/>
  <c r="L977" i="4"/>
  <c r="M977" i="4"/>
  <c r="H977" i="4" a="1"/>
  <c r="H977" i="4" s="1"/>
  <c r="I977" i="4" a="1"/>
  <c r="I977" i="4" s="1"/>
  <c r="D993" i="10"/>
  <c r="E976" i="4"/>
  <c r="C993" i="10" s="1"/>
  <c r="Q976" i="4"/>
  <c r="T976" i="4" a="1"/>
  <c r="T976" i="4" s="1"/>
  <c r="S976" i="4" a="1"/>
  <c r="S976" i="4" s="1"/>
  <c r="R976" i="4" a="1"/>
  <c r="R976" i="4" s="1"/>
  <c r="U976" i="4" a="1"/>
  <c r="U976" i="4" s="1"/>
  <c r="C977" i="4"/>
  <c r="B977" i="4"/>
  <c r="V977" i="4" s="1" a="1"/>
  <c r="V977" i="4" s="1"/>
  <c r="W977" i="4"/>
  <c r="A978" i="4"/>
  <c r="O978" i="4" s="1" a="1"/>
  <c r="O978" i="4" s="1"/>
  <c r="K990" i="10"/>
  <c r="L989" i="10"/>
  <c r="X973" i="4"/>
  <c r="AJ974" i="4"/>
  <c r="H992" i="10"/>
  <c r="Y978" i="4" l="1"/>
  <c r="P978" i="4" a="1"/>
  <c r="P978" i="4" s="1"/>
  <c r="F978" i="4" a="1"/>
  <c r="F978" i="4" s="1"/>
  <c r="AH978" i="4" a="1"/>
  <c r="AH978" i="4" s="1"/>
  <c r="AG978" i="4"/>
  <c r="AF978" i="4" a="1"/>
  <c r="AF978" i="4" s="1"/>
  <c r="AE978" i="4"/>
  <c r="AC978" i="4"/>
  <c r="Z978" i="4" a="1"/>
  <c r="Z978" i="4" s="1"/>
  <c r="AI978" i="4"/>
  <c r="AD978" i="4"/>
  <c r="AB978" i="4"/>
  <c r="AA978" i="4" a="1"/>
  <c r="AA978" i="4" s="1"/>
  <c r="F993" i="10"/>
  <c r="N978" i="4" a="1"/>
  <c r="N978" i="4" s="1"/>
  <c r="J978" i="4"/>
  <c r="G978" i="4"/>
  <c r="E995" i="10" s="1"/>
  <c r="K978" i="4"/>
  <c r="L978" i="4"/>
  <c r="M978" i="4"/>
  <c r="I978" i="4" a="1"/>
  <c r="I978" i="4" s="1"/>
  <c r="H978" i="4" a="1"/>
  <c r="H978" i="4" s="1"/>
  <c r="D994" i="10"/>
  <c r="E977" i="4"/>
  <c r="C994" i="10" s="1"/>
  <c r="Q977" i="4"/>
  <c r="T977" i="4" a="1"/>
  <c r="T977" i="4" s="1"/>
  <c r="S977" i="4" a="1"/>
  <c r="S977" i="4" s="1"/>
  <c r="R977" i="4" a="1"/>
  <c r="R977" i="4" s="1"/>
  <c r="U977" i="4" a="1"/>
  <c r="U977" i="4" s="1"/>
  <c r="C978" i="4"/>
  <c r="B978" i="4"/>
  <c r="V978" i="4" s="1" a="1"/>
  <c r="V978" i="4" s="1"/>
  <c r="W978" i="4"/>
  <c r="A979" i="4"/>
  <c r="O979" i="4" s="1" a="1"/>
  <c r="O979" i="4" s="1"/>
  <c r="B993" i="10"/>
  <c r="G991" i="10"/>
  <c r="K991" i="10" s="1"/>
  <c r="L990" i="10"/>
  <c r="X974" i="4"/>
  <c r="AJ975" i="4"/>
  <c r="H993" i="10"/>
  <c r="Y979" i="4" l="1"/>
  <c r="P979" i="4" a="1"/>
  <c r="P979" i="4" s="1"/>
  <c r="F979" i="4" a="1"/>
  <c r="F979" i="4" s="1"/>
  <c r="AH979" i="4" a="1"/>
  <c r="AH979" i="4" s="1"/>
  <c r="AG979" i="4"/>
  <c r="AF979" i="4" a="1"/>
  <c r="AF979" i="4" s="1"/>
  <c r="AB979" i="4"/>
  <c r="AA979" i="4" a="1"/>
  <c r="AA979" i="4" s="1"/>
  <c r="Z979" i="4" a="1"/>
  <c r="Z979" i="4" s="1"/>
  <c r="AI979" i="4"/>
  <c r="AC979" i="4"/>
  <c r="AE979" i="4"/>
  <c r="AD979" i="4"/>
  <c r="F994" i="10"/>
  <c r="N979" i="4" a="1"/>
  <c r="N979" i="4" s="1"/>
  <c r="G979" i="4"/>
  <c r="E996" i="10" s="1"/>
  <c r="J979" i="4"/>
  <c r="K979" i="4"/>
  <c r="L979" i="4"/>
  <c r="M979" i="4"/>
  <c r="I979" i="4" a="1"/>
  <c r="I979" i="4" s="1"/>
  <c r="H979" i="4" a="1"/>
  <c r="H979" i="4" s="1"/>
  <c r="D995" i="10"/>
  <c r="E978" i="4"/>
  <c r="C995" i="10" s="1"/>
  <c r="Q978" i="4"/>
  <c r="T978" i="4" a="1"/>
  <c r="T978" i="4" s="1"/>
  <c r="S978" i="4" a="1"/>
  <c r="S978" i="4" s="1"/>
  <c r="R978" i="4" a="1"/>
  <c r="R978" i="4" s="1"/>
  <c r="U978" i="4" a="1"/>
  <c r="U978" i="4" s="1"/>
  <c r="C979" i="4"/>
  <c r="B979" i="4"/>
  <c r="V979" i="4" s="1" a="1"/>
  <c r="V979" i="4" s="1"/>
  <c r="W979" i="4"/>
  <c r="A980" i="4"/>
  <c r="O980" i="4" s="1" a="1"/>
  <c r="O980" i="4" s="1"/>
  <c r="B994" i="10"/>
  <c r="G992" i="10"/>
  <c r="K992" i="10" s="1"/>
  <c r="L991" i="10"/>
  <c r="X975" i="4"/>
  <c r="AJ976" i="4"/>
  <c r="G993" i="10" s="1"/>
  <c r="H994" i="10"/>
  <c r="Y980" i="4" l="1"/>
  <c r="P980" i="4" a="1"/>
  <c r="P980" i="4" s="1"/>
  <c r="F980" i="4" a="1"/>
  <c r="F980" i="4" s="1"/>
  <c r="AH980" i="4" a="1"/>
  <c r="AH980" i="4" s="1"/>
  <c r="AG980" i="4"/>
  <c r="AA980" i="4" a="1"/>
  <c r="AA980" i="4" s="1"/>
  <c r="Z980" i="4" a="1"/>
  <c r="Z980" i="4" s="1"/>
  <c r="AF980" i="4" a="1"/>
  <c r="AF980" i="4" s="1"/>
  <c r="AE980" i="4"/>
  <c r="AD980" i="4"/>
  <c r="AC980" i="4"/>
  <c r="AI980" i="4"/>
  <c r="AB980" i="4"/>
  <c r="F995" i="10"/>
  <c r="N980" i="4" a="1"/>
  <c r="N980" i="4" s="1"/>
  <c r="G980" i="4"/>
  <c r="E997" i="10" s="1"/>
  <c r="J980" i="4"/>
  <c r="M980" i="4"/>
  <c r="K980" i="4"/>
  <c r="L980" i="4"/>
  <c r="I980" i="4" a="1"/>
  <c r="I980" i="4" s="1"/>
  <c r="H980" i="4" a="1"/>
  <c r="H980" i="4" s="1"/>
  <c r="D996" i="10"/>
  <c r="E979" i="4"/>
  <c r="C996" i="10" s="1"/>
  <c r="Q979" i="4"/>
  <c r="T979" i="4" a="1"/>
  <c r="T979" i="4" s="1"/>
  <c r="S979" i="4" a="1"/>
  <c r="S979" i="4" s="1"/>
  <c r="R979" i="4" a="1"/>
  <c r="R979" i="4" s="1"/>
  <c r="U979" i="4" a="1"/>
  <c r="U979" i="4" s="1"/>
  <c r="C980" i="4"/>
  <c r="B980" i="4"/>
  <c r="V980" i="4" s="1" a="1"/>
  <c r="V980" i="4" s="1"/>
  <c r="W980" i="4"/>
  <c r="A981" i="4"/>
  <c r="O981" i="4" s="1" a="1"/>
  <c r="O981" i="4" s="1"/>
  <c r="K993" i="10"/>
  <c r="B995" i="10"/>
  <c r="L992" i="10"/>
  <c r="X976" i="4"/>
  <c r="AJ977" i="4"/>
  <c r="H995" i="10"/>
  <c r="Y981" i="4" l="1"/>
  <c r="P981" i="4" a="1"/>
  <c r="P981" i="4" s="1"/>
  <c r="F981" i="4" a="1"/>
  <c r="F981" i="4" s="1"/>
  <c r="AH981" i="4" a="1"/>
  <c r="AH981" i="4" s="1"/>
  <c r="AG981" i="4"/>
  <c r="AE981" i="4"/>
  <c r="AD981" i="4"/>
  <c r="AB981" i="4"/>
  <c r="AI981" i="4"/>
  <c r="AA981" i="4" a="1"/>
  <c r="AA981" i="4" s="1"/>
  <c r="Z981" i="4" a="1"/>
  <c r="Z981" i="4" s="1"/>
  <c r="AF981" i="4" a="1"/>
  <c r="AF981" i="4" s="1"/>
  <c r="AC981" i="4"/>
  <c r="F996" i="10"/>
  <c r="N981" i="4" a="1"/>
  <c r="N981" i="4" s="1"/>
  <c r="G981" i="4"/>
  <c r="E998" i="10" s="1"/>
  <c r="J981" i="4"/>
  <c r="M981" i="4"/>
  <c r="K981" i="4"/>
  <c r="L981" i="4"/>
  <c r="H981" i="4" a="1"/>
  <c r="H981" i="4" s="1"/>
  <c r="I981" i="4" a="1"/>
  <c r="I981" i="4" s="1"/>
  <c r="D997" i="10"/>
  <c r="E980" i="4"/>
  <c r="C997" i="10" s="1"/>
  <c r="Q980" i="4"/>
  <c r="T980" i="4" a="1"/>
  <c r="T980" i="4" s="1"/>
  <c r="S980" i="4" a="1"/>
  <c r="S980" i="4" s="1"/>
  <c r="R980" i="4" a="1"/>
  <c r="R980" i="4" s="1"/>
  <c r="U980" i="4" a="1"/>
  <c r="U980" i="4" s="1"/>
  <c r="C981" i="4"/>
  <c r="B981" i="4"/>
  <c r="V981" i="4" s="1" a="1"/>
  <c r="V981" i="4" s="1"/>
  <c r="W981" i="4"/>
  <c r="A982" i="4"/>
  <c r="O982" i="4" s="1" a="1"/>
  <c r="O982" i="4" s="1"/>
  <c r="B996" i="10"/>
  <c r="G994" i="10"/>
  <c r="K994" i="10" s="1"/>
  <c r="L993" i="10"/>
  <c r="X977" i="4"/>
  <c r="AJ978" i="4"/>
  <c r="G995" i="10" s="1"/>
  <c r="H996" i="10"/>
  <c r="Y982" i="4" l="1"/>
  <c r="P982" i="4" a="1"/>
  <c r="P982" i="4" s="1"/>
  <c r="F982" i="4" a="1"/>
  <c r="F982" i="4" s="1"/>
  <c r="AH982" i="4" a="1"/>
  <c r="AH982" i="4" s="1"/>
  <c r="AG982" i="4"/>
  <c r="AI982" i="4"/>
  <c r="AE982" i="4"/>
  <c r="AA982" i="4" a="1"/>
  <c r="AA982" i="4" s="1"/>
  <c r="Z982" i="4" a="1"/>
  <c r="Z982" i="4" s="1"/>
  <c r="AD982" i="4"/>
  <c r="AC982" i="4"/>
  <c r="AB982" i="4"/>
  <c r="AF982" i="4" a="1"/>
  <c r="AF982" i="4" s="1"/>
  <c r="F997" i="10"/>
  <c r="N982" i="4" a="1"/>
  <c r="N982" i="4" s="1"/>
  <c r="G982" i="4"/>
  <c r="E999" i="10" s="1"/>
  <c r="J982" i="4"/>
  <c r="K982" i="4"/>
  <c r="M982" i="4"/>
  <c r="L982" i="4"/>
  <c r="H982" i="4" a="1"/>
  <c r="H982" i="4" s="1"/>
  <c r="I982" i="4" a="1"/>
  <c r="I982" i="4" s="1"/>
  <c r="D998" i="10"/>
  <c r="E981" i="4"/>
  <c r="C998" i="10" s="1"/>
  <c r="Q981" i="4"/>
  <c r="T981" i="4" a="1"/>
  <c r="T981" i="4" s="1"/>
  <c r="S981" i="4" a="1"/>
  <c r="S981" i="4" s="1"/>
  <c r="R981" i="4" a="1"/>
  <c r="R981" i="4" s="1"/>
  <c r="U981" i="4" a="1"/>
  <c r="U981" i="4" s="1"/>
  <c r="C982" i="4"/>
  <c r="B982" i="4"/>
  <c r="V982" i="4" s="1" a="1"/>
  <c r="V982" i="4" s="1"/>
  <c r="W982" i="4"/>
  <c r="A983" i="4"/>
  <c r="O983" i="4" s="1" a="1"/>
  <c r="O983" i="4" s="1"/>
  <c r="K995" i="10"/>
  <c r="B997" i="10"/>
  <c r="L994" i="10"/>
  <c r="X978" i="4"/>
  <c r="AJ979" i="4"/>
  <c r="H997" i="10"/>
  <c r="Y983" i="4" l="1"/>
  <c r="P983" i="4" a="1"/>
  <c r="P983" i="4" s="1"/>
  <c r="F983" i="4" a="1"/>
  <c r="F983" i="4" s="1"/>
  <c r="AH983" i="4" a="1"/>
  <c r="AH983" i="4" s="1"/>
  <c r="AG983" i="4"/>
  <c r="Z983" i="4" a="1"/>
  <c r="Z983" i="4" s="1"/>
  <c r="AE983" i="4"/>
  <c r="AD983" i="4"/>
  <c r="AC983" i="4"/>
  <c r="AB983" i="4"/>
  <c r="AI983" i="4"/>
  <c r="AF983" i="4" a="1"/>
  <c r="AF983" i="4" s="1"/>
  <c r="AA983" i="4" a="1"/>
  <c r="AA983" i="4" s="1"/>
  <c r="F998" i="10"/>
  <c r="N983" i="4" a="1"/>
  <c r="N983" i="4" s="1"/>
  <c r="G983" i="4"/>
  <c r="E1000" i="10" s="1"/>
  <c r="J983" i="4"/>
  <c r="L983" i="4"/>
  <c r="M983" i="4"/>
  <c r="K983" i="4"/>
  <c r="I983" i="4" a="1"/>
  <c r="I983" i="4" s="1"/>
  <c r="H983" i="4" a="1"/>
  <c r="H983" i="4" s="1"/>
  <c r="D999" i="10"/>
  <c r="E982" i="4"/>
  <c r="C999" i="10" s="1"/>
  <c r="Q982" i="4"/>
  <c r="T982" i="4" a="1"/>
  <c r="T982" i="4" s="1"/>
  <c r="S982" i="4" a="1"/>
  <c r="S982" i="4" s="1"/>
  <c r="R982" i="4" a="1"/>
  <c r="R982" i="4" s="1"/>
  <c r="U982" i="4" a="1"/>
  <c r="U982" i="4" s="1"/>
  <c r="C983" i="4"/>
  <c r="B983" i="4"/>
  <c r="V983" i="4" s="1" a="1"/>
  <c r="V983" i="4" s="1"/>
  <c r="W983" i="4"/>
  <c r="A984" i="4"/>
  <c r="O984" i="4" s="1" a="1"/>
  <c r="O984" i="4" s="1"/>
  <c r="B998" i="10"/>
  <c r="G996" i="10"/>
  <c r="K996" i="10" s="1"/>
  <c r="L995" i="10"/>
  <c r="X979" i="4"/>
  <c r="AJ980" i="4"/>
  <c r="G997" i="10" s="1"/>
  <c r="H998" i="10"/>
  <c r="Y984" i="4" l="1"/>
  <c r="P984" i="4" a="1"/>
  <c r="P984" i="4" s="1"/>
  <c r="F984" i="4" a="1"/>
  <c r="F984" i="4" s="1"/>
  <c r="AH984" i="4" a="1"/>
  <c r="AH984" i="4" s="1"/>
  <c r="AG984" i="4"/>
  <c r="AC984" i="4"/>
  <c r="AB984" i="4"/>
  <c r="AI984" i="4"/>
  <c r="AF984" i="4" a="1"/>
  <c r="AF984" i="4" s="1"/>
  <c r="AE984" i="4"/>
  <c r="AD984" i="4"/>
  <c r="AA984" i="4" a="1"/>
  <c r="AA984" i="4" s="1"/>
  <c r="Z984" i="4" a="1"/>
  <c r="Z984" i="4" s="1"/>
  <c r="F999" i="10"/>
  <c r="N984" i="4" a="1"/>
  <c r="N984" i="4" s="1"/>
  <c r="G984" i="4"/>
  <c r="E1001" i="10" s="1"/>
  <c r="J984" i="4"/>
  <c r="K984" i="4"/>
  <c r="M984" i="4"/>
  <c r="L984" i="4"/>
  <c r="H984" i="4" a="1"/>
  <c r="H984" i="4" s="1"/>
  <c r="I984" i="4" a="1"/>
  <c r="I984" i="4" s="1"/>
  <c r="D1000" i="10"/>
  <c r="E983" i="4"/>
  <c r="C1000" i="10" s="1"/>
  <c r="Q983" i="4"/>
  <c r="T983" i="4" a="1"/>
  <c r="T983" i="4" s="1"/>
  <c r="S983" i="4" a="1"/>
  <c r="S983" i="4" s="1"/>
  <c r="R983" i="4" a="1"/>
  <c r="R983" i="4" s="1"/>
  <c r="U983" i="4" a="1"/>
  <c r="U983" i="4" s="1"/>
  <c r="C984" i="4"/>
  <c r="B984" i="4"/>
  <c r="V984" i="4" s="1" a="1"/>
  <c r="V984" i="4" s="1"/>
  <c r="W984" i="4"/>
  <c r="A985" i="4"/>
  <c r="O985" i="4" s="1" a="1"/>
  <c r="O985" i="4" s="1"/>
  <c r="K997" i="10"/>
  <c r="B999" i="10"/>
  <c r="L996" i="10"/>
  <c r="X980" i="4"/>
  <c r="AJ981" i="4"/>
  <c r="H999" i="10"/>
  <c r="Y985" i="4" l="1"/>
  <c r="P985" i="4" a="1"/>
  <c r="P985" i="4" s="1"/>
  <c r="F985" i="4" a="1"/>
  <c r="F985" i="4" s="1"/>
  <c r="AH985" i="4" a="1"/>
  <c r="AH985" i="4" s="1"/>
  <c r="AG985" i="4"/>
  <c r="AI985" i="4"/>
  <c r="AF985" i="4" a="1"/>
  <c r="AF985" i="4" s="1"/>
  <c r="AD985" i="4"/>
  <c r="Z985" i="4" a="1"/>
  <c r="Z985" i="4" s="1"/>
  <c r="AE985" i="4"/>
  <c r="AC985" i="4"/>
  <c r="AA985" i="4" a="1"/>
  <c r="AA985" i="4" s="1"/>
  <c r="AB985" i="4"/>
  <c r="F1000" i="10"/>
  <c r="D1001" i="10"/>
  <c r="N985" i="4" a="1"/>
  <c r="N985" i="4" s="1"/>
  <c r="G985" i="4"/>
  <c r="E1002" i="10" s="1"/>
  <c r="K985" i="4"/>
  <c r="J985" i="4"/>
  <c r="M985" i="4"/>
  <c r="L985" i="4"/>
  <c r="H985" i="4" a="1"/>
  <c r="H985" i="4" s="1"/>
  <c r="I985" i="4" a="1"/>
  <c r="I985" i="4" s="1"/>
  <c r="E984" i="4"/>
  <c r="C1001" i="10" s="1"/>
  <c r="Q984" i="4"/>
  <c r="T984" i="4" a="1"/>
  <c r="T984" i="4" s="1"/>
  <c r="S984" i="4" a="1"/>
  <c r="S984" i="4" s="1"/>
  <c r="R984" i="4" a="1"/>
  <c r="R984" i="4" s="1"/>
  <c r="U984" i="4" a="1"/>
  <c r="U984" i="4" s="1"/>
  <c r="C985" i="4"/>
  <c r="B985" i="4"/>
  <c r="V985" i="4" s="1" a="1"/>
  <c r="V985" i="4" s="1"/>
  <c r="W985" i="4"/>
  <c r="A986" i="4"/>
  <c r="O986" i="4" s="1" a="1"/>
  <c r="O986" i="4" s="1"/>
  <c r="B1000" i="10"/>
  <c r="G998" i="10"/>
  <c r="K998" i="10" s="1"/>
  <c r="L997" i="10"/>
  <c r="X981" i="4"/>
  <c r="AJ982" i="4"/>
  <c r="H1000" i="10"/>
  <c r="Y986" i="4" l="1"/>
  <c r="P986" i="4" a="1"/>
  <c r="P986" i="4" s="1"/>
  <c r="F1001" i="10"/>
  <c r="F986" i="4" a="1"/>
  <c r="F986" i="4" s="1"/>
  <c r="AH986" i="4" a="1"/>
  <c r="AH986" i="4" s="1"/>
  <c r="AG986" i="4"/>
  <c r="AI986" i="4"/>
  <c r="AD986" i="4"/>
  <c r="AC986" i="4"/>
  <c r="AB986" i="4"/>
  <c r="AA986" i="4" a="1"/>
  <c r="AA986" i="4" s="1"/>
  <c r="Z986" i="4" a="1"/>
  <c r="Z986" i="4" s="1"/>
  <c r="AF986" i="4" a="1"/>
  <c r="AF986" i="4" s="1"/>
  <c r="AE986" i="4"/>
  <c r="D1002" i="10"/>
  <c r="N986" i="4" a="1"/>
  <c r="N986" i="4" s="1"/>
  <c r="G986" i="4"/>
  <c r="E1003" i="10" s="1"/>
  <c r="J986" i="4"/>
  <c r="L986" i="4"/>
  <c r="M986" i="4"/>
  <c r="K986" i="4"/>
  <c r="H986" i="4" a="1"/>
  <c r="H986" i="4" s="1"/>
  <c r="I986" i="4" a="1"/>
  <c r="I986" i="4" s="1"/>
  <c r="E985" i="4"/>
  <c r="C1002" i="10" s="1"/>
  <c r="T985" i="4" a="1"/>
  <c r="T985" i="4" s="1"/>
  <c r="Q985" i="4"/>
  <c r="S985" i="4" a="1"/>
  <c r="S985" i="4" s="1"/>
  <c r="R985" i="4" a="1"/>
  <c r="R985" i="4" s="1"/>
  <c r="U985" i="4" a="1"/>
  <c r="U985" i="4" s="1"/>
  <c r="C986" i="4"/>
  <c r="B986" i="4"/>
  <c r="V986" i="4" s="1" a="1"/>
  <c r="V986" i="4" s="1"/>
  <c r="W986" i="4"/>
  <c r="A987" i="4"/>
  <c r="O987" i="4" s="1" a="1"/>
  <c r="O987" i="4" s="1"/>
  <c r="B1001" i="10"/>
  <c r="G999" i="10"/>
  <c r="K999" i="10" s="1"/>
  <c r="L998" i="10"/>
  <c r="X982" i="4"/>
  <c r="AJ983" i="4"/>
  <c r="G1000" i="10" s="1"/>
  <c r="H1001" i="10"/>
  <c r="Y987" i="4" l="1"/>
  <c r="P987" i="4" a="1"/>
  <c r="P987" i="4" s="1"/>
  <c r="F987" i="4" a="1"/>
  <c r="F987" i="4" s="1"/>
  <c r="AH987" i="4" a="1"/>
  <c r="AH987" i="4" s="1"/>
  <c r="AG987" i="4"/>
  <c r="AA987" i="4" a="1"/>
  <c r="AA987" i="4" s="1"/>
  <c r="AF987" i="4" a="1"/>
  <c r="AF987" i="4" s="1"/>
  <c r="AE987" i="4"/>
  <c r="AD987" i="4"/>
  <c r="AC987" i="4"/>
  <c r="AI987" i="4"/>
  <c r="AB987" i="4"/>
  <c r="Z987" i="4" a="1"/>
  <c r="Z987" i="4" s="1"/>
  <c r="F1002" i="10"/>
  <c r="N987" i="4" a="1"/>
  <c r="N987" i="4" s="1"/>
  <c r="G987" i="4"/>
  <c r="E1004" i="10" s="1"/>
  <c r="J987" i="4"/>
  <c r="K987" i="4"/>
  <c r="L987" i="4"/>
  <c r="M987" i="4"/>
  <c r="I987" i="4" a="1"/>
  <c r="I987" i="4" s="1"/>
  <c r="H987" i="4" a="1"/>
  <c r="H987" i="4" s="1"/>
  <c r="D1003" i="10"/>
  <c r="E986" i="4"/>
  <c r="C1003" i="10" s="1"/>
  <c r="Q986" i="4"/>
  <c r="T986" i="4" a="1"/>
  <c r="T986" i="4" s="1"/>
  <c r="S986" i="4" a="1"/>
  <c r="S986" i="4" s="1"/>
  <c r="R986" i="4" a="1"/>
  <c r="R986" i="4" s="1"/>
  <c r="U986" i="4" a="1"/>
  <c r="U986" i="4" s="1"/>
  <c r="C987" i="4"/>
  <c r="B987" i="4"/>
  <c r="V987" i="4" s="1" a="1"/>
  <c r="V987" i="4" s="1"/>
  <c r="W987" i="4"/>
  <c r="A988" i="4"/>
  <c r="O988" i="4" s="1" a="1"/>
  <c r="O988" i="4" s="1"/>
  <c r="K1000" i="10"/>
  <c r="B1002" i="10"/>
  <c r="L999" i="10"/>
  <c r="X983" i="4"/>
  <c r="AJ984" i="4"/>
  <c r="H1002" i="10"/>
  <c r="Y988" i="4" l="1"/>
  <c r="P988" i="4" a="1"/>
  <c r="P988" i="4" s="1"/>
  <c r="F988" i="4" a="1"/>
  <c r="F988" i="4" s="1"/>
  <c r="AH988" i="4" a="1"/>
  <c r="AH988" i="4" s="1"/>
  <c r="AG988" i="4"/>
  <c r="AE988" i="4"/>
  <c r="AD988" i="4"/>
  <c r="AB988" i="4"/>
  <c r="AI988" i="4"/>
  <c r="Z988" i="4" a="1"/>
  <c r="Z988" i="4" s="1"/>
  <c r="AF988" i="4" a="1"/>
  <c r="AF988" i="4" s="1"/>
  <c r="AC988" i="4"/>
  <c r="AA988" i="4" a="1"/>
  <c r="AA988" i="4" s="1"/>
  <c r="F1003" i="10"/>
  <c r="N988" i="4" a="1"/>
  <c r="N988" i="4" s="1"/>
  <c r="G988" i="4"/>
  <c r="E1005" i="10" s="1"/>
  <c r="J988" i="4"/>
  <c r="K988" i="4"/>
  <c r="L988" i="4"/>
  <c r="M988" i="4"/>
  <c r="H988" i="4" a="1"/>
  <c r="H988" i="4" s="1"/>
  <c r="I988" i="4" a="1"/>
  <c r="I988" i="4" s="1"/>
  <c r="D1004" i="10"/>
  <c r="E987" i="4"/>
  <c r="C1004" i="10" s="1"/>
  <c r="Q987" i="4"/>
  <c r="S987" i="4" a="1"/>
  <c r="S987" i="4" s="1"/>
  <c r="T987" i="4" a="1"/>
  <c r="T987" i="4" s="1"/>
  <c r="R987" i="4" a="1"/>
  <c r="R987" i="4" s="1"/>
  <c r="U987" i="4" a="1"/>
  <c r="U987" i="4" s="1"/>
  <c r="C988" i="4"/>
  <c r="B988" i="4"/>
  <c r="V988" i="4" s="1" a="1"/>
  <c r="V988" i="4" s="1"/>
  <c r="W988" i="4"/>
  <c r="A989" i="4"/>
  <c r="O989" i="4" s="1" a="1"/>
  <c r="O989" i="4" s="1"/>
  <c r="B1003" i="10"/>
  <c r="G1001" i="10"/>
  <c r="K1001" i="10" s="1"/>
  <c r="L1000" i="10"/>
  <c r="X984" i="4"/>
  <c r="AJ985" i="4"/>
  <c r="G1002" i="10" s="1"/>
  <c r="H1003" i="10"/>
  <c r="Y989" i="4" l="1"/>
  <c r="P989" i="4" a="1"/>
  <c r="P989" i="4" s="1"/>
  <c r="F989" i="4" a="1"/>
  <c r="F989" i="4" s="1"/>
  <c r="AH989" i="4" a="1"/>
  <c r="AH989" i="4" s="1"/>
  <c r="AG989" i="4"/>
  <c r="AI989" i="4"/>
  <c r="AE989" i="4"/>
  <c r="AA989" i="4" a="1"/>
  <c r="AA989" i="4" s="1"/>
  <c r="Z989" i="4" a="1"/>
  <c r="Z989" i="4" s="1"/>
  <c r="AC989" i="4"/>
  <c r="AB989" i="4"/>
  <c r="AF989" i="4" a="1"/>
  <c r="AF989" i="4" s="1"/>
  <c r="AD989" i="4"/>
  <c r="F1004" i="10"/>
  <c r="N989" i="4" a="1"/>
  <c r="N989" i="4" s="1"/>
  <c r="G989" i="4"/>
  <c r="E1006" i="10" s="1"/>
  <c r="L989" i="4"/>
  <c r="M989" i="4"/>
  <c r="K989" i="4"/>
  <c r="H989" i="4" a="1"/>
  <c r="H989" i="4" s="1"/>
  <c r="I989" i="4" a="1"/>
  <c r="I989" i="4" s="1"/>
  <c r="J989" i="4"/>
  <c r="D1005" i="10"/>
  <c r="E988" i="4"/>
  <c r="C1005" i="10" s="1"/>
  <c r="Q988" i="4"/>
  <c r="S988" i="4" a="1"/>
  <c r="S988" i="4" s="1"/>
  <c r="T988" i="4" a="1"/>
  <c r="T988" i="4" s="1"/>
  <c r="R988" i="4" a="1"/>
  <c r="R988" i="4" s="1"/>
  <c r="U988" i="4" a="1"/>
  <c r="U988" i="4" s="1"/>
  <c r="C989" i="4"/>
  <c r="B989" i="4"/>
  <c r="V989" i="4" s="1" a="1"/>
  <c r="V989" i="4" s="1"/>
  <c r="W989" i="4"/>
  <c r="A990" i="4"/>
  <c r="O990" i="4" s="1" a="1"/>
  <c r="O990" i="4" s="1"/>
  <c r="K1002" i="10"/>
  <c r="B1004" i="10"/>
  <c r="L1001" i="10"/>
  <c r="X985" i="4"/>
  <c r="AJ986" i="4"/>
  <c r="H1004" i="10"/>
  <c r="B1005" i="10"/>
  <c r="Y990" i="4" l="1"/>
  <c r="P990" i="4" a="1"/>
  <c r="P990" i="4" s="1"/>
  <c r="F990" i="4" a="1"/>
  <c r="F990" i="4" s="1"/>
  <c r="AH990" i="4" a="1"/>
  <c r="AH990" i="4" s="1"/>
  <c r="AG990" i="4"/>
  <c r="Z990" i="4" a="1"/>
  <c r="Z990" i="4" s="1"/>
  <c r="AD990" i="4"/>
  <c r="AC990" i="4"/>
  <c r="AB990" i="4"/>
  <c r="AA990" i="4" a="1"/>
  <c r="AA990" i="4" s="1"/>
  <c r="AI990" i="4"/>
  <c r="AF990" i="4" a="1"/>
  <c r="AF990" i="4" s="1"/>
  <c r="AE990" i="4"/>
  <c r="F1005" i="10"/>
  <c r="N990" i="4" a="1"/>
  <c r="N990" i="4" s="1"/>
  <c r="G990" i="4"/>
  <c r="E1007" i="10" s="1"/>
  <c r="J990" i="4"/>
  <c r="L990" i="4"/>
  <c r="K990" i="4"/>
  <c r="M990" i="4"/>
  <c r="I990" i="4" a="1"/>
  <c r="I990" i="4" s="1"/>
  <c r="H990" i="4" a="1"/>
  <c r="H990" i="4" s="1"/>
  <c r="D1006" i="10"/>
  <c r="E989" i="4"/>
  <c r="C1006" i="10" s="1"/>
  <c r="Q989" i="4"/>
  <c r="T989" i="4" a="1"/>
  <c r="T989" i="4" s="1"/>
  <c r="S989" i="4" a="1"/>
  <c r="S989" i="4" s="1"/>
  <c r="R989" i="4" a="1"/>
  <c r="R989" i="4" s="1"/>
  <c r="U989" i="4" a="1"/>
  <c r="U989" i="4" s="1"/>
  <c r="C990" i="4"/>
  <c r="B990" i="4"/>
  <c r="V990" i="4" s="1" a="1"/>
  <c r="V990" i="4" s="1"/>
  <c r="W990" i="4"/>
  <c r="A991" i="4"/>
  <c r="O991" i="4" s="1" a="1"/>
  <c r="O991" i="4" s="1"/>
  <c r="G1003" i="10"/>
  <c r="K1003" i="10" s="1"/>
  <c r="L1002" i="10"/>
  <c r="X986" i="4"/>
  <c r="AJ987" i="4"/>
  <c r="G1004" i="10" s="1"/>
  <c r="H1005" i="10"/>
  <c r="Y991" i="4" l="1"/>
  <c r="P991" i="4" a="1"/>
  <c r="P991" i="4" s="1"/>
  <c r="F991" i="4" a="1"/>
  <c r="F991" i="4" s="1"/>
  <c r="AH991" i="4" a="1"/>
  <c r="AH991" i="4" s="1"/>
  <c r="AG991" i="4"/>
  <c r="AC991" i="4"/>
  <c r="AB991" i="4"/>
  <c r="Z991" i="4" a="1"/>
  <c r="Z991" i="4" s="1"/>
  <c r="AI991" i="4"/>
  <c r="AF991" i="4" a="1"/>
  <c r="AF991" i="4" s="1"/>
  <c r="AE991" i="4"/>
  <c r="AA991" i="4" a="1"/>
  <c r="AA991" i="4" s="1"/>
  <c r="AD991" i="4"/>
  <c r="F1006" i="10"/>
  <c r="N991" i="4" a="1"/>
  <c r="N991" i="4" s="1"/>
  <c r="G991" i="4"/>
  <c r="E1008" i="10" s="1"/>
  <c r="K991" i="4"/>
  <c r="L991" i="4"/>
  <c r="J991" i="4"/>
  <c r="M991" i="4"/>
  <c r="I991" i="4" a="1"/>
  <c r="I991" i="4" s="1"/>
  <c r="H991" i="4" a="1"/>
  <c r="H991" i="4" s="1"/>
  <c r="D1007" i="10"/>
  <c r="E990" i="4"/>
  <c r="C1007" i="10" s="1"/>
  <c r="Q990" i="4"/>
  <c r="T990" i="4" a="1"/>
  <c r="T990" i="4" s="1"/>
  <c r="S990" i="4" a="1"/>
  <c r="S990" i="4" s="1"/>
  <c r="R990" i="4" a="1"/>
  <c r="R990" i="4" s="1"/>
  <c r="U990" i="4" a="1"/>
  <c r="U990" i="4" s="1"/>
  <c r="C991" i="4"/>
  <c r="B991" i="4"/>
  <c r="V991" i="4" s="1" a="1"/>
  <c r="V991" i="4" s="1"/>
  <c r="W991" i="4"/>
  <c r="A992" i="4"/>
  <c r="O992" i="4" s="1" a="1"/>
  <c r="O992" i="4" s="1"/>
  <c r="K1004" i="10"/>
  <c r="B1006" i="10"/>
  <c r="L1003" i="10"/>
  <c r="X987" i="4"/>
  <c r="AJ988" i="4"/>
  <c r="H1006" i="10"/>
  <c r="Y992" i="4" l="1"/>
  <c r="P992" i="4" a="1"/>
  <c r="P992" i="4" s="1"/>
  <c r="F992" i="4" a="1"/>
  <c r="F992" i="4" s="1"/>
  <c r="AG992" i="4"/>
  <c r="AH992" i="4" a="1"/>
  <c r="AH992" i="4" s="1"/>
  <c r="AI992" i="4"/>
  <c r="AF992" i="4" a="1"/>
  <c r="AF992" i="4" s="1"/>
  <c r="AD992" i="4"/>
  <c r="Z992" i="4" a="1"/>
  <c r="Z992" i="4" s="1"/>
  <c r="AE992" i="4"/>
  <c r="AC992" i="4"/>
  <c r="AB992" i="4"/>
  <c r="AA992" i="4" a="1"/>
  <c r="AA992" i="4" s="1"/>
  <c r="F1007" i="10"/>
  <c r="D1008" i="10"/>
  <c r="N992" i="4" a="1"/>
  <c r="N992" i="4" s="1"/>
  <c r="G992" i="4"/>
  <c r="E1009" i="10" s="1"/>
  <c r="M992" i="4"/>
  <c r="L992" i="4"/>
  <c r="J992" i="4"/>
  <c r="K992" i="4"/>
  <c r="H992" i="4" a="1"/>
  <c r="H992" i="4" s="1"/>
  <c r="I992" i="4" a="1"/>
  <c r="I992" i="4" s="1"/>
  <c r="E991" i="4"/>
  <c r="C1008" i="10" s="1"/>
  <c r="T991" i="4" a="1"/>
  <c r="T991" i="4" s="1"/>
  <c r="Q991" i="4"/>
  <c r="S991" i="4" a="1"/>
  <c r="S991" i="4" s="1"/>
  <c r="R991" i="4" a="1"/>
  <c r="R991" i="4" s="1"/>
  <c r="U991" i="4" a="1"/>
  <c r="U991" i="4" s="1"/>
  <c r="C992" i="4"/>
  <c r="B992" i="4"/>
  <c r="V992" i="4" s="1" a="1"/>
  <c r="V992" i="4" s="1"/>
  <c r="W992" i="4"/>
  <c r="A993" i="4"/>
  <c r="O993" i="4" s="1" a="1"/>
  <c r="O993" i="4" s="1"/>
  <c r="B1007" i="10"/>
  <c r="G1005" i="10"/>
  <c r="K1005" i="10" s="1"/>
  <c r="L1004" i="10"/>
  <c r="X988" i="4"/>
  <c r="AJ989" i="4"/>
  <c r="H1007" i="10"/>
  <c r="Y993" i="4" l="1"/>
  <c r="P993" i="4" a="1"/>
  <c r="P993" i="4" s="1"/>
  <c r="F993" i="4" a="1"/>
  <c r="F993" i="4" s="1"/>
  <c r="AH993" i="4" a="1"/>
  <c r="AH993" i="4" s="1"/>
  <c r="AG993" i="4"/>
  <c r="AI993" i="4"/>
  <c r="AC993" i="4"/>
  <c r="AB993" i="4"/>
  <c r="AA993" i="4" a="1"/>
  <c r="AA993" i="4" s="1"/>
  <c r="AF993" i="4" a="1"/>
  <c r="AF993" i="4" s="1"/>
  <c r="AE993" i="4"/>
  <c r="AD993" i="4"/>
  <c r="Z993" i="4" a="1"/>
  <c r="Z993" i="4" s="1"/>
  <c r="F1008" i="10"/>
  <c r="D1009" i="10"/>
  <c r="N993" i="4" a="1"/>
  <c r="N993" i="4" s="1"/>
  <c r="G993" i="4"/>
  <c r="E1010" i="10" s="1"/>
  <c r="J993" i="4"/>
  <c r="K993" i="4"/>
  <c r="M993" i="4"/>
  <c r="L993" i="4"/>
  <c r="H993" i="4" a="1"/>
  <c r="H993" i="4" s="1"/>
  <c r="I993" i="4" a="1"/>
  <c r="I993" i="4" s="1"/>
  <c r="E992" i="4"/>
  <c r="C1009" i="10" s="1"/>
  <c r="Q992" i="4"/>
  <c r="S992" i="4" a="1"/>
  <c r="S992" i="4" s="1"/>
  <c r="T992" i="4" a="1"/>
  <c r="T992" i="4" s="1"/>
  <c r="R992" i="4" a="1"/>
  <c r="R992" i="4" s="1"/>
  <c r="U992" i="4" a="1"/>
  <c r="U992" i="4" s="1"/>
  <c r="C993" i="4"/>
  <c r="B993" i="4"/>
  <c r="V993" i="4" s="1" a="1"/>
  <c r="V993" i="4" s="1"/>
  <c r="W993" i="4"/>
  <c r="A994" i="4"/>
  <c r="O994" i="4" s="1" a="1"/>
  <c r="O994" i="4" s="1"/>
  <c r="B1008" i="10"/>
  <c r="G1006" i="10"/>
  <c r="K1006" i="10" s="1"/>
  <c r="L1005" i="10"/>
  <c r="X989" i="4"/>
  <c r="AJ990" i="4"/>
  <c r="G1007" i="10" s="1"/>
  <c r="H1008" i="10"/>
  <c r="Y994" i="4" l="1"/>
  <c r="P994" i="4" a="1"/>
  <c r="P994" i="4" s="1"/>
  <c r="F994" i="4" a="1"/>
  <c r="F994" i="4" s="1"/>
  <c r="AG994" i="4"/>
  <c r="AH994" i="4" a="1"/>
  <c r="AH994" i="4" s="1"/>
  <c r="AB994" i="4"/>
  <c r="AA994" i="4" a="1"/>
  <c r="AA994" i="4" s="1"/>
  <c r="AI994" i="4"/>
  <c r="AF994" i="4" a="1"/>
  <c r="AF994" i="4" s="1"/>
  <c r="AE994" i="4"/>
  <c r="AD994" i="4"/>
  <c r="AC994" i="4"/>
  <c r="Z994" i="4" a="1"/>
  <c r="Z994" i="4" s="1"/>
  <c r="F1009" i="10"/>
  <c r="N994" i="4" a="1"/>
  <c r="N994" i="4" s="1"/>
  <c r="G994" i="4"/>
  <c r="E1011" i="10" s="1"/>
  <c r="K994" i="4"/>
  <c r="J994" i="4"/>
  <c r="M994" i="4"/>
  <c r="L994" i="4"/>
  <c r="I994" i="4" a="1"/>
  <c r="I994" i="4" s="1"/>
  <c r="H994" i="4" a="1"/>
  <c r="H994" i="4" s="1"/>
  <c r="D1010" i="10"/>
  <c r="E993" i="4"/>
  <c r="C1010" i="10" s="1"/>
  <c r="Q993" i="4"/>
  <c r="T993" i="4" a="1"/>
  <c r="T993" i="4" s="1"/>
  <c r="S993" i="4" a="1"/>
  <c r="S993" i="4" s="1"/>
  <c r="R993" i="4" a="1"/>
  <c r="R993" i="4" s="1"/>
  <c r="U993" i="4" a="1"/>
  <c r="U993" i="4" s="1"/>
  <c r="C994" i="4"/>
  <c r="B994" i="4"/>
  <c r="V994" i="4" s="1" a="1"/>
  <c r="V994" i="4" s="1"/>
  <c r="W994" i="4"/>
  <c r="A995" i="4"/>
  <c r="O995" i="4" s="1" a="1"/>
  <c r="O995" i="4" s="1"/>
  <c r="K1007" i="10"/>
  <c r="B1009" i="10"/>
  <c r="L1006" i="10"/>
  <c r="X990" i="4"/>
  <c r="AJ991" i="4"/>
  <c r="H1009" i="10"/>
  <c r="Y995" i="4" l="1"/>
  <c r="P995" i="4" a="1"/>
  <c r="P995" i="4" s="1"/>
  <c r="F995" i="4" a="1"/>
  <c r="F995" i="4" s="1"/>
  <c r="AH995" i="4" a="1"/>
  <c r="AH995" i="4" s="1"/>
  <c r="AG995" i="4"/>
  <c r="AD995" i="4"/>
  <c r="AC995" i="4"/>
  <c r="AI995" i="4"/>
  <c r="AF995" i="4" a="1"/>
  <c r="AF995" i="4" s="1"/>
  <c r="Z995" i="4" a="1"/>
  <c r="Z995" i="4" s="1"/>
  <c r="AE995" i="4"/>
  <c r="AB995" i="4"/>
  <c r="AA995" i="4" a="1"/>
  <c r="AA995" i="4" s="1"/>
  <c r="F1010" i="10"/>
  <c r="N995" i="4" a="1"/>
  <c r="N995" i="4" s="1"/>
  <c r="G995" i="4"/>
  <c r="E1012" i="10" s="1"/>
  <c r="J995" i="4"/>
  <c r="K995" i="4"/>
  <c r="M995" i="4"/>
  <c r="L995" i="4"/>
  <c r="I995" i="4" a="1"/>
  <c r="I995" i="4" s="1"/>
  <c r="H995" i="4" a="1"/>
  <c r="H995" i="4" s="1"/>
  <c r="D1011" i="10"/>
  <c r="E994" i="4"/>
  <c r="C1011" i="10" s="1"/>
  <c r="Q994" i="4"/>
  <c r="T994" i="4" a="1"/>
  <c r="T994" i="4" s="1"/>
  <c r="S994" i="4" a="1"/>
  <c r="S994" i="4" s="1"/>
  <c r="R994" i="4" a="1"/>
  <c r="R994" i="4" s="1"/>
  <c r="U994" i="4" a="1"/>
  <c r="U994" i="4" s="1"/>
  <c r="C995" i="4"/>
  <c r="B995" i="4"/>
  <c r="V995" i="4" s="1" a="1"/>
  <c r="V995" i="4" s="1"/>
  <c r="W995" i="4"/>
  <c r="A996" i="4"/>
  <c r="O996" i="4" s="1" a="1"/>
  <c r="O996" i="4" s="1"/>
  <c r="B1010" i="10"/>
  <c r="G1008" i="10"/>
  <c r="K1008" i="10" s="1"/>
  <c r="L1007" i="10"/>
  <c r="X991" i="4"/>
  <c r="AJ992" i="4"/>
  <c r="G1009" i="10" s="1"/>
  <c r="H1010" i="10"/>
  <c r="Y996" i="4" l="1"/>
  <c r="P996" i="4" a="1"/>
  <c r="P996" i="4" s="1"/>
  <c r="F996" i="4" a="1"/>
  <c r="F996" i="4" s="1"/>
  <c r="AG996" i="4"/>
  <c r="AH996" i="4" a="1"/>
  <c r="AH996" i="4" s="1"/>
  <c r="AI996" i="4"/>
  <c r="AE996" i="4"/>
  <c r="AA996" i="4" a="1"/>
  <c r="AA996" i="4" s="1"/>
  <c r="Z996" i="4" a="1"/>
  <c r="Z996" i="4" s="1"/>
  <c r="AF996" i="4" a="1"/>
  <c r="AF996" i="4" s="1"/>
  <c r="AB996" i="4"/>
  <c r="AD996" i="4"/>
  <c r="AC996" i="4"/>
  <c r="F1011" i="10"/>
  <c r="N996" i="4" a="1"/>
  <c r="N996" i="4" s="1"/>
  <c r="J996" i="4"/>
  <c r="G996" i="4"/>
  <c r="E1013" i="10" s="1"/>
  <c r="K996" i="4"/>
  <c r="L996" i="4"/>
  <c r="M996" i="4"/>
  <c r="I996" i="4" a="1"/>
  <c r="I996" i="4" s="1"/>
  <c r="H996" i="4" a="1"/>
  <c r="H996" i="4" s="1"/>
  <c r="D1012" i="10"/>
  <c r="E995" i="4"/>
  <c r="C1012" i="10" s="1"/>
  <c r="Q995" i="4"/>
  <c r="T995" i="4" a="1"/>
  <c r="T995" i="4" s="1"/>
  <c r="S995" i="4" a="1"/>
  <c r="S995" i="4" s="1"/>
  <c r="R995" i="4" a="1"/>
  <c r="R995" i="4" s="1"/>
  <c r="U995" i="4" a="1"/>
  <c r="U995" i="4" s="1"/>
  <c r="C996" i="4"/>
  <c r="B996" i="4"/>
  <c r="V996" i="4" s="1" a="1"/>
  <c r="V996" i="4" s="1"/>
  <c r="W996" i="4"/>
  <c r="A997" i="4"/>
  <c r="O997" i="4" s="1" a="1"/>
  <c r="O997" i="4" s="1"/>
  <c r="K1009" i="10"/>
  <c r="B1011" i="10"/>
  <c r="L1008" i="10"/>
  <c r="X992" i="4"/>
  <c r="AJ993" i="4"/>
  <c r="H1011" i="10"/>
  <c r="Y997" i="4" l="1"/>
  <c r="P997" i="4" a="1"/>
  <c r="P997" i="4" s="1"/>
  <c r="F997" i="4" a="1"/>
  <c r="F997" i="4" s="1"/>
  <c r="AH997" i="4" a="1"/>
  <c r="AH997" i="4" s="1"/>
  <c r="AG997" i="4"/>
  <c r="Z997" i="4" a="1"/>
  <c r="Z997" i="4" s="1"/>
  <c r="AE997" i="4"/>
  <c r="AD997" i="4"/>
  <c r="AC997" i="4"/>
  <c r="AB997" i="4"/>
  <c r="AI997" i="4"/>
  <c r="AF997" i="4" a="1"/>
  <c r="AF997" i="4" s="1"/>
  <c r="AA997" i="4" a="1"/>
  <c r="AA997" i="4" s="1"/>
  <c r="F1012" i="10"/>
  <c r="N997" i="4" a="1"/>
  <c r="N997" i="4" s="1"/>
  <c r="G997" i="4"/>
  <c r="E1014" i="10" s="1"/>
  <c r="J997" i="4"/>
  <c r="K997" i="4"/>
  <c r="M997" i="4"/>
  <c r="L997" i="4"/>
  <c r="I997" i="4" a="1"/>
  <c r="I997" i="4" s="1"/>
  <c r="H997" i="4" a="1"/>
  <c r="H997" i="4" s="1"/>
  <c r="D1013" i="10"/>
  <c r="E996" i="4"/>
  <c r="C1013" i="10" s="1"/>
  <c r="Q996" i="4"/>
  <c r="T996" i="4" a="1"/>
  <c r="T996" i="4" s="1"/>
  <c r="R996" i="4" a="1"/>
  <c r="R996" i="4" s="1"/>
  <c r="S996" i="4" a="1"/>
  <c r="S996" i="4" s="1"/>
  <c r="U996" i="4" a="1"/>
  <c r="U996" i="4" s="1"/>
  <c r="C997" i="4"/>
  <c r="B997" i="4"/>
  <c r="V997" i="4" s="1" a="1"/>
  <c r="V997" i="4" s="1"/>
  <c r="W997" i="4"/>
  <c r="A998" i="4"/>
  <c r="O998" i="4" s="1" a="1"/>
  <c r="O998" i="4" s="1"/>
  <c r="B1012" i="10"/>
  <c r="G1010" i="10"/>
  <c r="K1010" i="10" s="1"/>
  <c r="L1009" i="10"/>
  <c r="X993" i="4"/>
  <c r="AJ994" i="4"/>
  <c r="G1011" i="10" s="1"/>
  <c r="H1012" i="10"/>
  <c r="Y998" i="4" l="1"/>
  <c r="P998" i="4" a="1"/>
  <c r="P998" i="4" s="1"/>
  <c r="F998" i="4" a="1"/>
  <c r="F998" i="4" s="1"/>
  <c r="AG998" i="4"/>
  <c r="AH998" i="4" a="1"/>
  <c r="AH998" i="4" s="1"/>
  <c r="AD998" i="4"/>
  <c r="AC998" i="4"/>
  <c r="AA998" i="4" a="1"/>
  <c r="AA998" i="4" s="1"/>
  <c r="AI998" i="4"/>
  <c r="AF998" i="4" a="1"/>
  <c r="AF998" i="4" s="1"/>
  <c r="Z998" i="4" a="1"/>
  <c r="Z998" i="4" s="1"/>
  <c r="AE998" i="4"/>
  <c r="AB998" i="4"/>
  <c r="F1013" i="10"/>
  <c r="N998" i="4" a="1"/>
  <c r="N998" i="4" s="1"/>
  <c r="G998" i="4"/>
  <c r="E1015" i="10" s="1"/>
  <c r="J998" i="4"/>
  <c r="K998" i="4"/>
  <c r="M998" i="4"/>
  <c r="L998" i="4"/>
  <c r="H998" i="4" a="1"/>
  <c r="H998" i="4" s="1"/>
  <c r="I998" i="4" a="1"/>
  <c r="I998" i="4" s="1"/>
  <c r="D1014" i="10"/>
  <c r="E997" i="4"/>
  <c r="C1014" i="10" s="1"/>
  <c r="S997" i="4" a="1"/>
  <c r="S997" i="4" s="1"/>
  <c r="Q997" i="4"/>
  <c r="T997" i="4" a="1"/>
  <c r="T997" i="4" s="1"/>
  <c r="R997" i="4" a="1"/>
  <c r="R997" i="4" s="1"/>
  <c r="U997" i="4" a="1"/>
  <c r="U997" i="4" s="1"/>
  <c r="C998" i="4"/>
  <c r="B998" i="4"/>
  <c r="V998" i="4" s="1" a="1"/>
  <c r="V998" i="4" s="1"/>
  <c r="W998" i="4"/>
  <c r="A999" i="4"/>
  <c r="O999" i="4" s="1" a="1"/>
  <c r="O999" i="4" s="1"/>
  <c r="K1011" i="10"/>
  <c r="B1013" i="10"/>
  <c r="L1010" i="10"/>
  <c r="X994" i="4"/>
  <c r="AJ995" i="4"/>
  <c r="H1013" i="10"/>
  <c r="Y999" i="4" l="1"/>
  <c r="P999" i="4" a="1"/>
  <c r="P999" i="4" s="1"/>
  <c r="F999" i="4" a="1"/>
  <c r="F999" i="4" s="1"/>
  <c r="AH999" i="4" a="1"/>
  <c r="AH999" i="4" s="1"/>
  <c r="AG999" i="4"/>
  <c r="AI999" i="4"/>
  <c r="AF999" i="4" a="1"/>
  <c r="AF999" i="4" s="1"/>
  <c r="AD999" i="4"/>
  <c r="AA999" i="4" a="1"/>
  <c r="AA999" i="4" s="1"/>
  <c r="Z999" i="4" a="1"/>
  <c r="Z999" i="4" s="1"/>
  <c r="AC999" i="4"/>
  <c r="AB999" i="4"/>
  <c r="AE999" i="4"/>
  <c r="F1014" i="10"/>
  <c r="N999" i="4" a="1"/>
  <c r="N999" i="4" s="1"/>
  <c r="G999" i="4"/>
  <c r="E1016" i="10" s="1"/>
  <c r="J999" i="4"/>
  <c r="K999" i="4"/>
  <c r="L999" i="4"/>
  <c r="M999" i="4"/>
  <c r="I999" i="4" a="1"/>
  <c r="I999" i="4" s="1"/>
  <c r="H999" i="4" a="1"/>
  <c r="H999" i="4" s="1"/>
  <c r="D1015" i="10"/>
  <c r="E998" i="4"/>
  <c r="C1015" i="10" s="1"/>
  <c r="Q998" i="4"/>
  <c r="T998" i="4" a="1"/>
  <c r="T998" i="4" s="1"/>
  <c r="R998" i="4" a="1"/>
  <c r="R998" i="4" s="1"/>
  <c r="S998" i="4" a="1"/>
  <c r="S998" i="4" s="1"/>
  <c r="U998" i="4" a="1"/>
  <c r="U998" i="4" s="1"/>
  <c r="C999" i="4"/>
  <c r="B999" i="4"/>
  <c r="V999" i="4" s="1" a="1"/>
  <c r="V999" i="4" s="1"/>
  <c r="W999" i="4"/>
  <c r="A1000" i="4"/>
  <c r="O1000" i="4" s="1" a="1"/>
  <c r="O1000" i="4" s="1"/>
  <c r="B1014" i="10"/>
  <c r="G1012" i="10"/>
  <c r="K1012" i="10" s="1"/>
  <c r="L1011" i="10"/>
  <c r="X995" i="4"/>
  <c r="AJ996" i="4"/>
  <c r="H1014" i="10"/>
  <c r="Y1000" i="4" l="1"/>
  <c r="P1000" i="4" a="1"/>
  <c r="P1000" i="4" s="1"/>
  <c r="F1000" i="4" a="1"/>
  <c r="F1000" i="4" s="1"/>
  <c r="AG1000" i="4"/>
  <c r="AH1000" i="4" a="1"/>
  <c r="AH1000" i="4" s="1"/>
  <c r="AD1000" i="4"/>
  <c r="AC1000" i="4"/>
  <c r="AB1000" i="4"/>
  <c r="AA1000" i="4" a="1"/>
  <c r="AA1000" i="4" s="1"/>
  <c r="AI1000" i="4"/>
  <c r="AF1000" i="4" a="1"/>
  <c r="AF1000" i="4" s="1"/>
  <c r="AE1000" i="4"/>
  <c r="Z1000" i="4" a="1"/>
  <c r="Z1000" i="4" s="1"/>
  <c r="F1015" i="10"/>
  <c r="N1000" i="4" a="1"/>
  <c r="N1000" i="4" s="1"/>
  <c r="G1000" i="4"/>
  <c r="E1017" i="10" s="1"/>
  <c r="J1000" i="4"/>
  <c r="K1000" i="4"/>
  <c r="L1000" i="4"/>
  <c r="M1000" i="4"/>
  <c r="I1000" i="4" a="1"/>
  <c r="I1000" i="4" s="1"/>
  <c r="H1000" i="4" a="1"/>
  <c r="H1000" i="4" s="1"/>
  <c r="D1016" i="10"/>
  <c r="E999" i="4"/>
  <c r="C1016" i="10" s="1"/>
  <c r="Q999" i="4"/>
  <c r="T999" i="4" a="1"/>
  <c r="T999" i="4" s="1"/>
  <c r="S999" i="4" a="1"/>
  <c r="S999" i="4" s="1"/>
  <c r="R999" i="4" a="1"/>
  <c r="R999" i="4" s="1"/>
  <c r="U999" i="4" a="1"/>
  <c r="U999" i="4" s="1"/>
  <c r="C1000" i="4"/>
  <c r="B1000" i="4"/>
  <c r="V1000" i="4" s="1" a="1"/>
  <c r="V1000" i="4" s="1"/>
  <c r="W1000" i="4"/>
  <c r="A1001" i="4"/>
  <c r="O1001" i="4" s="1" a="1"/>
  <c r="O1001" i="4" s="1"/>
  <c r="B1015" i="10"/>
  <c r="G1013" i="10"/>
  <c r="K1013" i="10" s="1"/>
  <c r="L1012" i="10"/>
  <c r="X996" i="4"/>
  <c r="AJ997" i="4"/>
  <c r="G1014" i="10" s="1"/>
  <c r="H1015" i="10"/>
  <c r="Y1001" i="4" l="1"/>
  <c r="P1001" i="4" a="1"/>
  <c r="P1001" i="4" s="1"/>
  <c r="F1001" i="4" a="1"/>
  <c r="F1001" i="4" s="1"/>
  <c r="AH1001" i="4" a="1"/>
  <c r="AH1001" i="4" s="1"/>
  <c r="AG1001" i="4"/>
  <c r="AC1001" i="4"/>
  <c r="AB1001" i="4"/>
  <c r="Z1001" i="4" a="1"/>
  <c r="Z1001" i="4" s="1"/>
  <c r="AI1001" i="4"/>
  <c r="AF1001" i="4" a="1"/>
  <c r="AF1001" i="4" s="1"/>
  <c r="AE1001" i="4"/>
  <c r="AD1001" i="4"/>
  <c r="AA1001" i="4" a="1"/>
  <c r="AA1001" i="4" s="1"/>
  <c r="F1016" i="10"/>
  <c r="N1001" i="4" a="1"/>
  <c r="N1001" i="4" s="1"/>
  <c r="G1001" i="4"/>
  <c r="E1018" i="10" s="1"/>
  <c r="J1001" i="4"/>
  <c r="L1001" i="4"/>
  <c r="M1001" i="4"/>
  <c r="K1001" i="4"/>
  <c r="H1001" i="4" a="1"/>
  <c r="H1001" i="4" s="1"/>
  <c r="I1001" i="4" a="1"/>
  <c r="I1001" i="4" s="1"/>
  <c r="D1017" i="10"/>
  <c r="E1000" i="4"/>
  <c r="C1017" i="10" s="1"/>
  <c r="Q1000" i="4"/>
  <c r="T1000" i="4" a="1"/>
  <c r="T1000" i="4" s="1"/>
  <c r="S1000" i="4" a="1"/>
  <c r="S1000" i="4" s="1"/>
  <c r="R1000" i="4" a="1"/>
  <c r="R1000" i="4" s="1"/>
  <c r="U1000" i="4" a="1"/>
  <c r="U1000" i="4" s="1"/>
  <c r="C1001" i="4"/>
  <c r="B1001" i="4"/>
  <c r="V1001" i="4" s="1" a="1"/>
  <c r="V1001" i="4" s="1"/>
  <c r="W1001" i="4"/>
  <c r="A1002" i="4"/>
  <c r="O1002" i="4" s="1" a="1"/>
  <c r="O1002" i="4" s="1"/>
  <c r="K1014" i="10"/>
  <c r="B1016" i="10"/>
  <c r="L1013" i="10"/>
  <c r="X997" i="4"/>
  <c r="AJ998" i="4"/>
  <c r="H1016" i="10"/>
  <c r="Y1002" i="4" l="1"/>
  <c r="P1002" i="4" a="1"/>
  <c r="P1002" i="4" s="1"/>
  <c r="F1002" i="4" a="1"/>
  <c r="F1002" i="4" s="1"/>
  <c r="AG1002" i="4"/>
  <c r="AH1002" i="4" a="1"/>
  <c r="AH1002" i="4" s="1"/>
  <c r="AI1002" i="4"/>
  <c r="AF1002" i="4" a="1"/>
  <c r="AF1002" i="4" s="1"/>
  <c r="AD1002" i="4"/>
  <c r="Z1002" i="4" a="1"/>
  <c r="Z1002" i="4" s="1"/>
  <c r="AE1002" i="4"/>
  <c r="AC1002" i="4"/>
  <c r="AB1002" i="4"/>
  <c r="AA1002" i="4" a="1"/>
  <c r="AA1002" i="4" s="1"/>
  <c r="F1017" i="10"/>
  <c r="D1018" i="10"/>
  <c r="N1002" i="4" a="1"/>
  <c r="N1002" i="4" s="1"/>
  <c r="J1002" i="4"/>
  <c r="G1002" i="4"/>
  <c r="E1019" i="10" s="1"/>
  <c r="K1002" i="4"/>
  <c r="M1002" i="4"/>
  <c r="L1002" i="4"/>
  <c r="I1002" i="4" a="1"/>
  <c r="I1002" i="4" s="1"/>
  <c r="H1002" i="4" a="1"/>
  <c r="H1002" i="4" s="1"/>
  <c r="E1001" i="4"/>
  <c r="C1018" i="10" s="1"/>
  <c r="Q1001" i="4"/>
  <c r="T1001" i="4" a="1"/>
  <c r="T1001" i="4" s="1"/>
  <c r="S1001" i="4" a="1"/>
  <c r="S1001" i="4" s="1"/>
  <c r="R1001" i="4" a="1"/>
  <c r="R1001" i="4" s="1"/>
  <c r="U1001" i="4" a="1"/>
  <c r="U1001" i="4" s="1"/>
  <c r="C1002" i="4"/>
  <c r="B1002" i="4"/>
  <c r="V1002" i="4" s="1" a="1"/>
  <c r="V1002" i="4" s="1"/>
  <c r="W1002" i="4"/>
  <c r="A1003" i="4"/>
  <c r="O1003" i="4" s="1" a="1"/>
  <c r="O1003" i="4" s="1"/>
  <c r="B1017" i="10"/>
  <c r="G1015" i="10"/>
  <c r="K1015" i="10" s="1"/>
  <c r="L1014" i="10"/>
  <c r="X998" i="4"/>
  <c r="AJ999" i="4"/>
  <c r="G1016" i="10" s="1"/>
  <c r="H1017" i="10"/>
  <c r="Y1003" i="4" l="1"/>
  <c r="P1003" i="4" a="1"/>
  <c r="P1003" i="4" s="1"/>
  <c r="F1003" i="4" a="1"/>
  <c r="F1003" i="4" s="1"/>
  <c r="AH1003" i="4" a="1"/>
  <c r="AH1003" i="4" s="1"/>
  <c r="AG1003" i="4"/>
  <c r="AD1003" i="4"/>
  <c r="AC1003" i="4"/>
  <c r="AB1003" i="4"/>
  <c r="AA1003" i="4" a="1"/>
  <c r="AA1003" i="4" s="1"/>
  <c r="AI1003" i="4"/>
  <c r="Z1003" i="4" a="1"/>
  <c r="Z1003" i="4" s="1"/>
  <c r="AF1003" i="4" a="1"/>
  <c r="AF1003" i="4" s="1"/>
  <c r="AE1003" i="4"/>
  <c r="F1018" i="10"/>
  <c r="D1019" i="10"/>
  <c r="N1003" i="4" a="1"/>
  <c r="N1003" i="4" s="1"/>
  <c r="G1003" i="4"/>
  <c r="E1020" i="10" s="1"/>
  <c r="J1003" i="4"/>
  <c r="K1003" i="4"/>
  <c r="L1003" i="4"/>
  <c r="M1003" i="4"/>
  <c r="H1003" i="4" a="1"/>
  <c r="H1003" i="4" s="1"/>
  <c r="I1003" i="4" a="1"/>
  <c r="I1003" i="4" s="1"/>
  <c r="E1002" i="4"/>
  <c r="C1019" i="10" s="1"/>
  <c r="Q1002" i="4"/>
  <c r="T1002" i="4" a="1"/>
  <c r="T1002" i="4" s="1"/>
  <c r="S1002" i="4" a="1"/>
  <c r="S1002" i="4" s="1"/>
  <c r="R1002" i="4" a="1"/>
  <c r="R1002" i="4" s="1"/>
  <c r="U1002" i="4" a="1"/>
  <c r="U1002" i="4" s="1"/>
  <c r="C1003" i="4"/>
  <c r="B1003" i="4"/>
  <c r="V1003" i="4" s="1" a="1"/>
  <c r="V1003" i="4" s="1"/>
  <c r="W1003" i="4"/>
  <c r="A1004" i="4"/>
  <c r="O1004" i="4" s="1" a="1"/>
  <c r="O1004" i="4" s="1"/>
  <c r="K1016" i="10"/>
  <c r="B1018" i="10"/>
  <c r="L1015" i="10"/>
  <c r="X999" i="4"/>
  <c r="AJ1000" i="4"/>
  <c r="H1018" i="10"/>
  <c r="Y1004" i="4" l="1"/>
  <c r="P1004" i="4" a="1"/>
  <c r="P1004" i="4" s="1"/>
  <c r="F1004" i="4" a="1"/>
  <c r="F1004" i="4" s="1"/>
  <c r="AG1004" i="4"/>
  <c r="AH1004" i="4" a="1"/>
  <c r="AH1004" i="4" s="1"/>
  <c r="AC1004" i="4"/>
  <c r="AB1004" i="4"/>
  <c r="Z1004" i="4" a="1"/>
  <c r="Z1004" i="4" s="1"/>
  <c r="AI1004" i="4"/>
  <c r="AF1004" i="4" a="1"/>
  <c r="AF1004" i="4" s="1"/>
  <c r="AE1004" i="4"/>
  <c r="AD1004" i="4"/>
  <c r="AA1004" i="4" a="1"/>
  <c r="AA1004" i="4" s="1"/>
  <c r="F1019" i="10"/>
  <c r="D1020" i="10"/>
  <c r="N1004" i="4" a="1"/>
  <c r="N1004" i="4" s="1"/>
  <c r="G1004" i="4"/>
  <c r="E1021" i="10" s="1"/>
  <c r="J1004" i="4"/>
  <c r="K1004" i="4"/>
  <c r="L1004" i="4"/>
  <c r="M1004" i="4"/>
  <c r="H1004" i="4" a="1"/>
  <c r="H1004" i="4" s="1"/>
  <c r="I1004" i="4" a="1"/>
  <c r="I1004" i="4" s="1"/>
  <c r="E1003" i="4"/>
  <c r="C1020" i="10" s="1"/>
  <c r="Q1003" i="4"/>
  <c r="T1003" i="4" a="1"/>
  <c r="T1003" i="4" s="1"/>
  <c r="S1003" i="4" a="1"/>
  <c r="S1003" i="4" s="1"/>
  <c r="R1003" i="4" a="1"/>
  <c r="R1003" i="4" s="1"/>
  <c r="U1003" i="4" a="1"/>
  <c r="U1003" i="4" s="1"/>
  <c r="C1004" i="4"/>
  <c r="B1004" i="4"/>
  <c r="V1004" i="4" s="1" a="1"/>
  <c r="V1004" i="4" s="1"/>
  <c r="W1004" i="4"/>
  <c r="A1005" i="4"/>
  <c r="O1005" i="4" s="1" a="1"/>
  <c r="O1005" i="4" s="1"/>
  <c r="B1019" i="10"/>
  <c r="G1017" i="10"/>
  <c r="K1017" i="10" s="1"/>
  <c r="L1016" i="10"/>
  <c r="X1000" i="4"/>
  <c r="AJ1001" i="4"/>
  <c r="G1018" i="10" s="1"/>
  <c r="H1019" i="10"/>
  <c r="Y1005" i="4" l="1"/>
  <c r="P1005" i="4" a="1"/>
  <c r="P1005" i="4" s="1"/>
  <c r="F1005" i="4" a="1"/>
  <c r="F1005" i="4" s="1"/>
  <c r="AH1005" i="4" a="1"/>
  <c r="AH1005" i="4" s="1"/>
  <c r="AG1005" i="4"/>
  <c r="AI1005" i="4"/>
  <c r="AF1005" i="4" a="1"/>
  <c r="AF1005" i="4" s="1"/>
  <c r="AD1005" i="4"/>
  <c r="Z1005" i="4" a="1"/>
  <c r="Z1005" i="4" s="1"/>
  <c r="AB1005" i="4"/>
  <c r="AA1005" i="4" a="1"/>
  <c r="AA1005" i="4" s="1"/>
  <c r="AC1005" i="4"/>
  <c r="AE1005" i="4"/>
  <c r="F1020" i="10"/>
  <c r="D1021" i="10"/>
  <c r="N1005" i="4" a="1"/>
  <c r="N1005" i="4" s="1"/>
  <c r="G1005" i="4"/>
  <c r="E1022" i="10" s="1"/>
  <c r="J1005" i="4"/>
  <c r="K1005" i="4"/>
  <c r="M1005" i="4"/>
  <c r="L1005" i="4"/>
  <c r="I1005" i="4" a="1"/>
  <c r="I1005" i="4" s="1"/>
  <c r="H1005" i="4" a="1"/>
  <c r="H1005" i="4" s="1"/>
  <c r="E1004" i="4"/>
  <c r="C1021" i="10" s="1"/>
  <c r="Q1004" i="4"/>
  <c r="T1004" i="4" a="1"/>
  <c r="T1004" i="4" s="1"/>
  <c r="S1004" i="4" a="1"/>
  <c r="S1004" i="4" s="1"/>
  <c r="R1004" i="4" a="1"/>
  <c r="R1004" i="4" s="1"/>
  <c r="U1004" i="4" a="1"/>
  <c r="U1004" i="4" s="1"/>
  <c r="C1005" i="4"/>
  <c r="B1005" i="4"/>
  <c r="V1005" i="4" s="1" a="1"/>
  <c r="V1005" i="4" s="1"/>
  <c r="W1005" i="4"/>
  <c r="A1006" i="4"/>
  <c r="O1006" i="4" s="1" a="1"/>
  <c r="O1006" i="4" s="1"/>
  <c r="K1018" i="10"/>
  <c r="B1020" i="10"/>
  <c r="L1017" i="10"/>
  <c r="X1001" i="4"/>
  <c r="AJ1002" i="4"/>
  <c r="H1020" i="10"/>
  <c r="Y1006" i="4" l="1"/>
  <c r="P1006" i="4" a="1"/>
  <c r="P1006" i="4" s="1"/>
  <c r="F1006" i="4" a="1"/>
  <c r="F1006" i="4" s="1"/>
  <c r="AG1006" i="4"/>
  <c r="AH1006" i="4" a="1"/>
  <c r="AH1006" i="4" s="1"/>
  <c r="AI1006" i="4"/>
  <c r="AC1006" i="4"/>
  <c r="AB1006" i="4"/>
  <c r="AA1006" i="4" a="1"/>
  <c r="AA1006" i="4" s="1"/>
  <c r="AE1006" i="4"/>
  <c r="AD1006" i="4"/>
  <c r="Z1006" i="4" a="1"/>
  <c r="Z1006" i="4" s="1"/>
  <c r="AF1006" i="4" a="1"/>
  <c r="AF1006" i="4" s="1"/>
  <c r="F1021" i="10"/>
  <c r="D1022" i="10"/>
  <c r="N1006" i="4" a="1"/>
  <c r="N1006" i="4" s="1"/>
  <c r="G1006" i="4"/>
  <c r="E1023" i="10" s="1"/>
  <c r="M1006" i="4"/>
  <c r="K1006" i="4"/>
  <c r="L1006" i="4"/>
  <c r="H1006" i="4" a="1"/>
  <c r="H1006" i="4" s="1"/>
  <c r="I1006" i="4" a="1"/>
  <c r="I1006" i="4" s="1"/>
  <c r="J1006" i="4"/>
  <c r="E1005" i="4"/>
  <c r="C1022" i="10" s="1"/>
  <c r="Q1005" i="4"/>
  <c r="T1005" i="4" a="1"/>
  <c r="T1005" i="4" s="1"/>
  <c r="S1005" i="4" a="1"/>
  <c r="S1005" i="4" s="1"/>
  <c r="R1005" i="4" a="1"/>
  <c r="R1005" i="4" s="1"/>
  <c r="U1005" i="4" a="1"/>
  <c r="U1005" i="4" s="1"/>
  <c r="C1006" i="4"/>
  <c r="B1006" i="4"/>
  <c r="U1006" i="4" s="1" a="1"/>
  <c r="U1006" i="4" s="1"/>
  <c r="W1006" i="4"/>
  <c r="A1007" i="4"/>
  <c r="O1007" i="4" s="1" a="1"/>
  <c r="O1007" i="4" s="1"/>
  <c r="B1021" i="10"/>
  <c r="G1019" i="10"/>
  <c r="K1019" i="10" s="1"/>
  <c r="L1018" i="10"/>
  <c r="X1002" i="4"/>
  <c r="AJ1003" i="4"/>
  <c r="H1021" i="10"/>
  <c r="Y1007" i="4" l="1"/>
  <c r="P1007" i="4" a="1"/>
  <c r="P1007" i="4" s="1"/>
  <c r="F1007" i="4" a="1"/>
  <c r="F1007" i="4" s="1"/>
  <c r="AH1007" i="4" a="1"/>
  <c r="AH1007" i="4" s="1"/>
  <c r="AG1007" i="4"/>
  <c r="AB1007" i="4"/>
  <c r="AA1007" i="4" a="1"/>
  <c r="AA1007" i="4" s="1"/>
  <c r="AI1007" i="4"/>
  <c r="AF1007" i="4" a="1"/>
  <c r="AF1007" i="4" s="1"/>
  <c r="AE1007" i="4"/>
  <c r="AD1007" i="4"/>
  <c r="AC1007" i="4"/>
  <c r="Z1007" i="4" a="1"/>
  <c r="Z1007" i="4" s="1"/>
  <c r="F1022" i="10"/>
  <c r="N1007" i="4" a="1"/>
  <c r="N1007" i="4" s="1"/>
  <c r="G1007" i="4"/>
  <c r="E1024" i="10" s="1"/>
  <c r="J1007" i="4"/>
  <c r="M1007" i="4"/>
  <c r="K1007" i="4"/>
  <c r="L1007" i="4"/>
  <c r="I1007" i="4" a="1"/>
  <c r="I1007" i="4" s="1"/>
  <c r="H1007" i="4" a="1"/>
  <c r="H1007" i="4" s="1"/>
  <c r="D1023" i="10"/>
  <c r="E1006" i="4"/>
  <c r="C1023" i="10" s="1"/>
  <c r="Q1006" i="4"/>
  <c r="T1006" i="4" a="1"/>
  <c r="T1006" i="4" s="1"/>
  <c r="S1006" i="4" a="1"/>
  <c r="S1006" i="4" s="1"/>
  <c r="R1006" i="4" a="1"/>
  <c r="R1006" i="4" s="1"/>
  <c r="V1006" i="4" a="1"/>
  <c r="V1006" i="4" s="1"/>
  <c r="C1007" i="4"/>
  <c r="B1007" i="4"/>
  <c r="V1007" i="4" s="1" a="1"/>
  <c r="V1007" i="4" s="1"/>
  <c r="W1007" i="4"/>
  <c r="A1008" i="4"/>
  <c r="O1008" i="4" s="1" a="1"/>
  <c r="O1008" i="4" s="1"/>
  <c r="B1022" i="10"/>
  <c r="G1020" i="10"/>
  <c r="K1020" i="10" s="1"/>
  <c r="L1019" i="10"/>
  <c r="X1003" i="4"/>
  <c r="AJ1004" i="4"/>
  <c r="G1021" i="10" s="1"/>
  <c r="H1022" i="10"/>
  <c r="Y1008" i="4" l="1"/>
  <c r="P1008" i="4" a="1"/>
  <c r="P1008" i="4" s="1"/>
  <c r="F1008" i="4" a="1"/>
  <c r="F1008" i="4" s="1"/>
  <c r="AH1008" i="4" a="1"/>
  <c r="AH1008" i="4" s="1"/>
  <c r="AG1008" i="4"/>
  <c r="AE1008" i="4"/>
  <c r="AD1008" i="4"/>
  <c r="AB1008" i="4"/>
  <c r="AI1008" i="4"/>
  <c r="AC1008" i="4"/>
  <c r="AA1008" i="4" a="1"/>
  <c r="AA1008" i="4" s="1"/>
  <c r="Z1008" i="4" a="1"/>
  <c r="Z1008" i="4" s="1"/>
  <c r="AF1008" i="4" a="1"/>
  <c r="AF1008" i="4" s="1"/>
  <c r="F1023" i="10"/>
  <c r="N1008" i="4" a="1"/>
  <c r="N1008" i="4" s="1"/>
  <c r="G1008" i="4"/>
  <c r="E1025" i="10" s="1"/>
  <c r="J1008" i="4"/>
  <c r="L1008" i="4"/>
  <c r="M1008" i="4"/>
  <c r="K1008" i="4"/>
  <c r="I1008" i="4" a="1"/>
  <c r="I1008" i="4" s="1"/>
  <c r="H1008" i="4" a="1"/>
  <c r="H1008" i="4" s="1"/>
  <c r="D1024" i="10"/>
  <c r="E1007" i="4"/>
  <c r="C1024" i="10" s="1"/>
  <c r="Q1007" i="4"/>
  <c r="T1007" i="4" a="1"/>
  <c r="T1007" i="4" s="1"/>
  <c r="S1007" i="4" a="1"/>
  <c r="S1007" i="4" s="1"/>
  <c r="R1007" i="4" a="1"/>
  <c r="R1007" i="4" s="1"/>
  <c r="U1007" i="4" a="1"/>
  <c r="U1007" i="4" s="1"/>
  <c r="C1008" i="4"/>
  <c r="B1008" i="4"/>
  <c r="V1008" i="4" s="1" a="1"/>
  <c r="V1008" i="4" s="1"/>
  <c r="W1008" i="4"/>
  <c r="A1009" i="4"/>
  <c r="O1009" i="4" s="1" a="1"/>
  <c r="O1009" i="4" s="1"/>
  <c r="K1021" i="10"/>
  <c r="B1023" i="10"/>
  <c r="L1020" i="10"/>
  <c r="X1004" i="4"/>
  <c r="AJ1005" i="4"/>
  <c r="H1023" i="10"/>
  <c r="Y1009" i="4" l="1"/>
  <c r="P1009" i="4" a="1"/>
  <c r="P1009" i="4" s="1"/>
  <c r="F1009" i="4" a="1"/>
  <c r="F1009" i="4" s="1"/>
  <c r="AH1009" i="4" a="1"/>
  <c r="AH1009" i="4" s="1"/>
  <c r="AG1009" i="4"/>
  <c r="AF1009" i="4" a="1"/>
  <c r="AF1009" i="4" s="1"/>
  <c r="AB1009" i="4"/>
  <c r="AA1009" i="4" a="1"/>
  <c r="AA1009" i="4" s="1"/>
  <c r="Z1009" i="4" a="1"/>
  <c r="Z1009" i="4" s="1"/>
  <c r="AI1009" i="4"/>
  <c r="AE1009" i="4"/>
  <c r="AD1009" i="4"/>
  <c r="AC1009" i="4"/>
  <c r="F1024" i="10"/>
  <c r="D1025" i="10"/>
  <c r="N1009" i="4" a="1"/>
  <c r="N1009" i="4" s="1"/>
  <c r="G1009" i="4"/>
  <c r="E1026" i="10" s="1"/>
  <c r="K1009" i="4"/>
  <c r="J1009" i="4"/>
  <c r="M1009" i="4"/>
  <c r="L1009" i="4"/>
  <c r="H1009" i="4" a="1"/>
  <c r="H1009" i="4" s="1"/>
  <c r="I1009" i="4" a="1"/>
  <c r="I1009" i="4" s="1"/>
  <c r="E1008" i="4"/>
  <c r="C1025" i="10" s="1"/>
  <c r="Q1008" i="4"/>
  <c r="T1008" i="4" a="1"/>
  <c r="T1008" i="4" s="1"/>
  <c r="S1008" i="4" a="1"/>
  <c r="S1008" i="4" s="1"/>
  <c r="R1008" i="4" a="1"/>
  <c r="R1008" i="4" s="1"/>
  <c r="U1008" i="4" a="1"/>
  <c r="U1008" i="4" s="1"/>
  <c r="C1009" i="4"/>
  <c r="B1009" i="4"/>
  <c r="V1009" i="4" s="1" a="1"/>
  <c r="V1009" i="4" s="1"/>
  <c r="W1009" i="4"/>
  <c r="A1010" i="4"/>
  <c r="O1010" i="4" s="1" a="1"/>
  <c r="O1010" i="4" s="1"/>
  <c r="B1024" i="10"/>
  <c r="G1022" i="10"/>
  <c r="K1022" i="10" s="1"/>
  <c r="L1021" i="10"/>
  <c r="X1005" i="4"/>
  <c r="AJ1006" i="4"/>
  <c r="G1023" i="10" s="1"/>
  <c r="H1024" i="10"/>
  <c r="Y1010" i="4" l="1"/>
  <c r="P1010" i="4" a="1"/>
  <c r="P1010" i="4" s="1"/>
  <c r="F1010" i="4" a="1"/>
  <c r="F1010" i="4" s="1"/>
  <c r="AH1010" i="4" a="1"/>
  <c r="AH1010" i="4" s="1"/>
  <c r="AG1010" i="4"/>
  <c r="AA1010" i="4" a="1"/>
  <c r="AA1010" i="4" s="1"/>
  <c r="Z1010" i="4" a="1"/>
  <c r="Z1010" i="4" s="1"/>
  <c r="AF1010" i="4" a="1"/>
  <c r="AF1010" i="4" s="1"/>
  <c r="AE1010" i="4"/>
  <c r="AD1010" i="4"/>
  <c r="AC1010" i="4"/>
  <c r="AI1010" i="4"/>
  <c r="AB1010" i="4"/>
  <c r="F1025" i="10"/>
  <c r="D1026" i="10"/>
  <c r="N1010" i="4" a="1"/>
  <c r="N1010" i="4" s="1"/>
  <c r="G1010" i="4"/>
  <c r="E1027" i="10" s="1"/>
  <c r="K1010" i="4"/>
  <c r="J1010" i="4"/>
  <c r="M1010" i="4"/>
  <c r="L1010" i="4"/>
  <c r="I1010" i="4" a="1"/>
  <c r="I1010" i="4" s="1"/>
  <c r="H1010" i="4" a="1"/>
  <c r="H1010" i="4" s="1"/>
  <c r="E1009" i="4"/>
  <c r="C1026" i="10" s="1"/>
  <c r="Q1009" i="4"/>
  <c r="T1009" i="4" a="1"/>
  <c r="T1009" i="4" s="1"/>
  <c r="S1009" i="4" a="1"/>
  <c r="S1009" i="4" s="1"/>
  <c r="R1009" i="4" a="1"/>
  <c r="R1009" i="4" s="1"/>
  <c r="U1009" i="4" a="1"/>
  <c r="U1009" i="4" s="1"/>
  <c r="C1010" i="4"/>
  <c r="B1010" i="4"/>
  <c r="V1010" i="4" s="1" a="1"/>
  <c r="V1010" i="4" s="1"/>
  <c r="W1010" i="4"/>
  <c r="A1011" i="4"/>
  <c r="O1011" i="4" s="1" a="1"/>
  <c r="O1011" i="4" s="1"/>
  <c r="K1023" i="10"/>
  <c r="B1025" i="10"/>
  <c r="L1022" i="10"/>
  <c r="X1006" i="4"/>
  <c r="AJ1007" i="4"/>
  <c r="H1025" i="10"/>
  <c r="B1026" i="10"/>
  <c r="Y1011" i="4" l="1"/>
  <c r="P1011" i="4" a="1"/>
  <c r="P1011" i="4" s="1"/>
  <c r="F1011" i="4" a="1"/>
  <c r="F1011" i="4" s="1"/>
  <c r="AH1011" i="4" a="1"/>
  <c r="AH1011" i="4" s="1"/>
  <c r="AG1011" i="4"/>
  <c r="AD1011" i="4"/>
  <c r="AC1011" i="4"/>
  <c r="AI1011" i="4"/>
  <c r="AF1011" i="4" a="1"/>
  <c r="AF1011" i="4" s="1"/>
  <c r="AE1011" i="4"/>
  <c r="AB1011" i="4"/>
  <c r="AA1011" i="4" a="1"/>
  <c r="AA1011" i="4" s="1"/>
  <c r="Z1011" i="4" a="1"/>
  <c r="Z1011" i="4" s="1"/>
  <c r="F1026" i="10"/>
  <c r="D1027" i="10"/>
  <c r="N1011" i="4" a="1"/>
  <c r="N1011" i="4" s="1"/>
  <c r="G1011" i="4"/>
  <c r="E1028" i="10" s="1"/>
  <c r="K1011" i="4"/>
  <c r="J1011" i="4"/>
  <c r="M1011" i="4"/>
  <c r="L1011" i="4"/>
  <c r="H1011" i="4" a="1"/>
  <c r="H1011" i="4" s="1"/>
  <c r="I1011" i="4" a="1"/>
  <c r="I1011" i="4" s="1"/>
  <c r="E1010" i="4"/>
  <c r="C1027" i="10" s="1"/>
  <c r="T1010" i="4" a="1"/>
  <c r="T1010" i="4" s="1"/>
  <c r="Q1010" i="4"/>
  <c r="S1010" i="4" a="1"/>
  <c r="S1010" i="4" s="1"/>
  <c r="R1010" i="4" a="1"/>
  <c r="R1010" i="4" s="1"/>
  <c r="U1010" i="4" a="1"/>
  <c r="U1010" i="4" s="1"/>
  <c r="C1011" i="4"/>
  <c r="B1011" i="4"/>
  <c r="V1011" i="4" s="1" a="1"/>
  <c r="V1011" i="4" s="1"/>
  <c r="W1011" i="4"/>
  <c r="A1012" i="4"/>
  <c r="O1012" i="4" s="1" a="1"/>
  <c r="O1012" i="4" s="1"/>
  <c r="G1024" i="10"/>
  <c r="K1024" i="10" s="1"/>
  <c r="L1023" i="10"/>
  <c r="X1007" i="4"/>
  <c r="AJ1008" i="4"/>
  <c r="G1025" i="10" s="1"/>
  <c r="H1026" i="10"/>
  <c r="Y1012" i="4" l="1"/>
  <c r="P1012" i="4" a="1"/>
  <c r="P1012" i="4" s="1"/>
  <c r="F1012" i="4" a="1"/>
  <c r="F1012" i="4" s="1"/>
  <c r="AH1012" i="4" a="1"/>
  <c r="AH1012" i="4" s="1"/>
  <c r="AG1012" i="4"/>
  <c r="AI1012" i="4"/>
  <c r="AE1012" i="4"/>
  <c r="AA1012" i="4" a="1"/>
  <c r="AA1012" i="4" s="1"/>
  <c r="Z1012" i="4" a="1"/>
  <c r="Z1012" i="4" s="1"/>
  <c r="AB1012" i="4"/>
  <c r="AF1012" i="4" a="1"/>
  <c r="AF1012" i="4" s="1"/>
  <c r="AD1012" i="4"/>
  <c r="AC1012" i="4"/>
  <c r="F1027" i="10"/>
  <c r="D1028" i="10"/>
  <c r="N1012" i="4" a="1"/>
  <c r="N1012" i="4" s="1"/>
  <c r="G1012" i="4"/>
  <c r="E1029" i="10" s="1"/>
  <c r="K1012" i="4"/>
  <c r="J1012" i="4"/>
  <c r="L1012" i="4"/>
  <c r="M1012" i="4"/>
  <c r="H1012" i="4" a="1"/>
  <c r="H1012" i="4" s="1"/>
  <c r="I1012" i="4" a="1"/>
  <c r="I1012" i="4" s="1"/>
  <c r="E1011" i="4"/>
  <c r="C1028" i="10" s="1"/>
  <c r="Q1011" i="4"/>
  <c r="T1011" i="4" a="1"/>
  <c r="T1011" i="4" s="1"/>
  <c r="S1011" i="4" a="1"/>
  <c r="S1011" i="4" s="1"/>
  <c r="R1011" i="4" a="1"/>
  <c r="R1011" i="4" s="1"/>
  <c r="U1011" i="4" a="1"/>
  <c r="U1011" i="4" s="1"/>
  <c r="C1012" i="4"/>
  <c r="B1012" i="4"/>
  <c r="V1012" i="4" s="1" a="1"/>
  <c r="V1012" i="4" s="1"/>
  <c r="W1012" i="4"/>
  <c r="A1013" i="4"/>
  <c r="O1013" i="4" s="1" a="1"/>
  <c r="O1013" i="4" s="1"/>
  <c r="K1025" i="10"/>
  <c r="B1027" i="10"/>
  <c r="L1024" i="10"/>
  <c r="X1008" i="4"/>
  <c r="AJ1009" i="4"/>
  <c r="H1027" i="10"/>
  <c r="B1028" i="10"/>
  <c r="Y1013" i="4" l="1"/>
  <c r="P1013" i="4" a="1"/>
  <c r="P1013" i="4" s="1"/>
  <c r="F1013" i="4" a="1"/>
  <c r="F1013" i="4" s="1"/>
  <c r="AH1013" i="4" a="1"/>
  <c r="AH1013" i="4" s="1"/>
  <c r="AG1013" i="4"/>
  <c r="Z1013" i="4" a="1"/>
  <c r="Z1013" i="4" s="1"/>
  <c r="AD1013" i="4"/>
  <c r="AC1013" i="4"/>
  <c r="AB1013" i="4"/>
  <c r="AA1013" i="4" a="1"/>
  <c r="AA1013" i="4" s="1"/>
  <c r="AE1013" i="4"/>
  <c r="AI1013" i="4"/>
  <c r="AF1013" i="4" a="1"/>
  <c r="AF1013" i="4" s="1"/>
  <c r="F1028" i="10"/>
  <c r="D1029" i="10"/>
  <c r="N1013" i="4" a="1"/>
  <c r="N1013" i="4" s="1"/>
  <c r="G1013" i="4"/>
  <c r="E1030" i="10" s="1"/>
  <c r="J1013" i="4"/>
  <c r="L1013" i="4"/>
  <c r="K1013" i="4"/>
  <c r="M1013" i="4"/>
  <c r="I1013" i="4" a="1"/>
  <c r="I1013" i="4" s="1"/>
  <c r="H1013" i="4" a="1"/>
  <c r="H1013" i="4" s="1"/>
  <c r="E1012" i="4"/>
  <c r="C1029" i="10" s="1"/>
  <c r="Q1012" i="4"/>
  <c r="T1012" i="4" a="1"/>
  <c r="T1012" i="4" s="1"/>
  <c r="S1012" i="4" a="1"/>
  <c r="S1012" i="4" s="1"/>
  <c r="R1012" i="4" a="1"/>
  <c r="R1012" i="4" s="1"/>
  <c r="U1012" i="4" a="1"/>
  <c r="U1012" i="4" s="1"/>
  <c r="C1013" i="4"/>
  <c r="B1013" i="4"/>
  <c r="V1013" i="4" s="1" a="1"/>
  <c r="V1013" i="4" s="1"/>
  <c r="W1013" i="4"/>
  <c r="A1014" i="4"/>
  <c r="O1014" i="4" s="1" a="1"/>
  <c r="O1014" i="4" s="1"/>
  <c r="G1026" i="10"/>
  <c r="K1026" i="10" s="1"/>
  <c r="L1025" i="10"/>
  <c r="X1009" i="4"/>
  <c r="AJ1010" i="4"/>
  <c r="H1028" i="10"/>
  <c r="Y1014" i="4" l="1"/>
  <c r="P1014" i="4" a="1"/>
  <c r="P1014" i="4" s="1"/>
  <c r="F1014" i="4" a="1"/>
  <c r="F1014" i="4" s="1"/>
  <c r="AH1014" i="4" a="1"/>
  <c r="AH1014" i="4" s="1"/>
  <c r="AG1014" i="4"/>
  <c r="AB1014" i="4"/>
  <c r="AA1014" i="4" a="1"/>
  <c r="AA1014" i="4" s="1"/>
  <c r="Z1014" i="4" a="1"/>
  <c r="Z1014" i="4" s="1"/>
  <c r="AI1014" i="4"/>
  <c r="AF1014" i="4" a="1"/>
  <c r="AF1014" i="4" s="1"/>
  <c r="AE1014" i="4"/>
  <c r="AD1014" i="4"/>
  <c r="AC1014" i="4"/>
  <c r="F1029" i="10"/>
  <c r="D1030" i="10"/>
  <c r="N1014" i="4" a="1"/>
  <c r="N1014" i="4" s="1"/>
  <c r="G1014" i="4"/>
  <c r="E1031" i="10" s="1"/>
  <c r="J1014" i="4"/>
  <c r="L1014" i="4"/>
  <c r="M1014" i="4"/>
  <c r="H1014" i="4" a="1"/>
  <c r="H1014" i="4" s="1"/>
  <c r="K1014" i="4"/>
  <c r="I1014" i="4" a="1"/>
  <c r="I1014" i="4" s="1"/>
  <c r="E1013" i="4"/>
  <c r="C1030" i="10" s="1"/>
  <c r="Q1013" i="4"/>
  <c r="T1013" i="4" a="1"/>
  <c r="T1013" i="4" s="1"/>
  <c r="S1013" i="4" a="1"/>
  <c r="S1013" i="4" s="1"/>
  <c r="R1013" i="4" a="1"/>
  <c r="R1013" i="4" s="1"/>
  <c r="U1013" i="4" a="1"/>
  <c r="U1013" i="4" s="1"/>
  <c r="C1014" i="4"/>
  <c r="B1014" i="4"/>
  <c r="V1014" i="4" s="1" a="1"/>
  <c r="V1014" i="4" s="1"/>
  <c r="W1014" i="4"/>
  <c r="A1015" i="4"/>
  <c r="O1015" i="4" s="1" a="1"/>
  <c r="O1015" i="4" s="1"/>
  <c r="B1029" i="10"/>
  <c r="G1027" i="10"/>
  <c r="K1027" i="10" s="1"/>
  <c r="L1026" i="10"/>
  <c r="X1010" i="4"/>
  <c r="AJ1011" i="4"/>
  <c r="G1028" i="10" s="1"/>
  <c r="H1029" i="10"/>
  <c r="Y1015" i="4" l="1"/>
  <c r="P1015" i="4" a="1"/>
  <c r="P1015" i="4" s="1"/>
  <c r="F1015" i="4" a="1"/>
  <c r="F1015" i="4" s="1"/>
  <c r="AH1015" i="4" a="1"/>
  <c r="AH1015" i="4" s="1"/>
  <c r="AG1015" i="4"/>
  <c r="AF1015" i="4" a="1"/>
  <c r="AF1015" i="4" s="1"/>
  <c r="AE1015" i="4"/>
  <c r="AC1015" i="4"/>
  <c r="AB1015" i="4"/>
  <c r="AA1015" i="4" a="1"/>
  <c r="AA1015" i="4" s="1"/>
  <c r="Z1015" i="4" a="1"/>
  <c r="Z1015" i="4" s="1"/>
  <c r="AD1015" i="4"/>
  <c r="AI1015" i="4"/>
  <c r="F1030" i="10"/>
  <c r="N1015" i="4" a="1"/>
  <c r="N1015" i="4" s="1"/>
  <c r="G1015" i="4"/>
  <c r="E1032" i="10" s="1"/>
  <c r="J1015" i="4"/>
  <c r="K1015" i="4"/>
  <c r="L1015" i="4"/>
  <c r="M1015" i="4"/>
  <c r="I1015" i="4" a="1"/>
  <c r="I1015" i="4" s="1"/>
  <c r="H1015" i="4" a="1"/>
  <c r="H1015" i="4" s="1"/>
  <c r="D1031" i="10"/>
  <c r="E1014" i="4"/>
  <c r="C1031" i="10" s="1"/>
  <c r="T1014" i="4" a="1"/>
  <c r="T1014" i="4" s="1"/>
  <c r="Q1014" i="4"/>
  <c r="S1014" i="4" a="1"/>
  <c r="S1014" i="4" s="1"/>
  <c r="R1014" i="4" a="1"/>
  <c r="R1014" i="4" s="1"/>
  <c r="U1014" i="4" a="1"/>
  <c r="U1014" i="4" s="1"/>
  <c r="C1015" i="4"/>
  <c r="B1015" i="4"/>
  <c r="V1015" i="4" s="1" a="1"/>
  <c r="V1015" i="4" s="1"/>
  <c r="W1015" i="4"/>
  <c r="A1016" i="4"/>
  <c r="O1016" i="4" s="1" a="1"/>
  <c r="O1016" i="4" s="1"/>
  <c r="K1028" i="10"/>
  <c r="B1030" i="10"/>
  <c r="L1027" i="10"/>
  <c r="X1011" i="4"/>
  <c r="AJ1012" i="4"/>
  <c r="H1030" i="10"/>
  <c r="Y1016" i="4" l="1"/>
  <c r="P1016" i="4" a="1"/>
  <c r="P1016" i="4" s="1"/>
  <c r="F1016" i="4" a="1"/>
  <c r="F1016" i="4" s="1"/>
  <c r="AH1016" i="4" a="1"/>
  <c r="AH1016" i="4" s="1"/>
  <c r="AG1016" i="4"/>
  <c r="AI1016" i="4"/>
  <c r="AC1016" i="4"/>
  <c r="AB1016" i="4"/>
  <c r="AA1016" i="4" a="1"/>
  <c r="AA1016" i="4" s="1"/>
  <c r="Z1016" i="4" a="1"/>
  <c r="Z1016" i="4" s="1"/>
  <c r="AF1016" i="4" a="1"/>
  <c r="AF1016" i="4" s="1"/>
  <c r="AE1016" i="4"/>
  <c r="AD1016" i="4"/>
  <c r="F1031" i="10"/>
  <c r="N1016" i="4" a="1"/>
  <c r="N1016" i="4" s="1"/>
  <c r="J1016" i="4"/>
  <c r="G1016" i="4"/>
  <c r="E1033" i="10" s="1"/>
  <c r="K1016" i="4"/>
  <c r="L1016" i="4"/>
  <c r="M1016" i="4"/>
  <c r="H1016" i="4" a="1"/>
  <c r="H1016" i="4" s="1"/>
  <c r="I1016" i="4" a="1"/>
  <c r="I1016" i="4" s="1"/>
  <c r="D1032" i="10"/>
  <c r="E1015" i="4"/>
  <c r="C1032" i="10" s="1"/>
  <c r="Q1015" i="4"/>
  <c r="R1015" i="4" a="1"/>
  <c r="R1015" i="4" s="1"/>
  <c r="T1015" i="4" a="1"/>
  <c r="T1015" i="4" s="1"/>
  <c r="S1015" i="4" a="1"/>
  <c r="S1015" i="4" s="1"/>
  <c r="U1015" i="4" a="1"/>
  <c r="U1015" i="4" s="1"/>
  <c r="C1016" i="4"/>
  <c r="B1016" i="4"/>
  <c r="V1016" i="4" s="1" a="1"/>
  <c r="V1016" i="4" s="1"/>
  <c r="W1016" i="4"/>
  <c r="A1017" i="4"/>
  <c r="O1017" i="4" s="1" a="1"/>
  <c r="O1017" i="4" s="1"/>
  <c r="B1031" i="10"/>
  <c r="G1029" i="10"/>
  <c r="K1029" i="10" s="1"/>
  <c r="L1028" i="10"/>
  <c r="X1012" i="4"/>
  <c r="AJ1013" i="4"/>
  <c r="G1030" i="10" s="1"/>
  <c r="H1031" i="10"/>
  <c r="Y1017" i="4" l="1"/>
  <c r="P1017" i="4" a="1"/>
  <c r="P1017" i="4" s="1"/>
  <c r="F1017" i="4" a="1"/>
  <c r="F1017" i="4" s="1"/>
  <c r="AH1017" i="4" a="1"/>
  <c r="AH1017" i="4" s="1"/>
  <c r="AG1017" i="4"/>
  <c r="AA1017" i="4" a="1"/>
  <c r="AA1017" i="4" s="1"/>
  <c r="AF1017" i="4" a="1"/>
  <c r="AF1017" i="4" s="1"/>
  <c r="AE1017" i="4"/>
  <c r="AD1017" i="4"/>
  <c r="AC1017" i="4"/>
  <c r="AI1017" i="4"/>
  <c r="AB1017" i="4"/>
  <c r="Z1017" i="4" a="1"/>
  <c r="Z1017" i="4" s="1"/>
  <c r="F1032" i="10"/>
  <c r="N1017" i="4" a="1"/>
  <c r="N1017" i="4" s="1"/>
  <c r="G1017" i="4"/>
  <c r="E1034" i="10" s="1"/>
  <c r="J1017" i="4"/>
  <c r="K1017" i="4"/>
  <c r="L1017" i="4"/>
  <c r="M1017" i="4"/>
  <c r="H1017" i="4" a="1"/>
  <c r="H1017" i="4" s="1"/>
  <c r="I1017" i="4" a="1"/>
  <c r="I1017" i="4" s="1"/>
  <c r="D1033" i="10"/>
  <c r="E1016" i="4"/>
  <c r="C1033" i="10" s="1"/>
  <c r="Q1016" i="4"/>
  <c r="T1016" i="4" a="1"/>
  <c r="T1016" i="4" s="1"/>
  <c r="S1016" i="4" a="1"/>
  <c r="S1016" i="4" s="1"/>
  <c r="R1016" i="4" a="1"/>
  <c r="R1016" i="4" s="1"/>
  <c r="U1016" i="4" a="1"/>
  <c r="U1016" i="4" s="1"/>
  <c r="C1017" i="4"/>
  <c r="B1017" i="4"/>
  <c r="V1017" i="4" s="1" a="1"/>
  <c r="V1017" i="4" s="1"/>
  <c r="W1017" i="4"/>
  <c r="A1018" i="4"/>
  <c r="O1018" i="4" s="1" a="1"/>
  <c r="O1018" i="4" s="1"/>
  <c r="K1030" i="10"/>
  <c r="B1032" i="10"/>
  <c r="L1029" i="10"/>
  <c r="X1013" i="4"/>
  <c r="AJ1014" i="4"/>
  <c r="H1032" i="10"/>
  <c r="B1033" i="10"/>
  <c r="Y1018" i="4" l="1"/>
  <c r="P1018" i="4" a="1"/>
  <c r="P1018" i="4" s="1"/>
  <c r="F1018" i="4" a="1"/>
  <c r="F1018" i="4" s="1"/>
  <c r="AH1018" i="4" a="1"/>
  <c r="AH1018" i="4" s="1"/>
  <c r="AG1018" i="4"/>
  <c r="AE1018" i="4"/>
  <c r="AD1018" i="4"/>
  <c r="AB1018" i="4"/>
  <c r="AI1018" i="4"/>
  <c r="AF1018" i="4" a="1"/>
  <c r="AF1018" i="4" s="1"/>
  <c r="AC1018" i="4"/>
  <c r="AA1018" i="4" a="1"/>
  <c r="AA1018" i="4" s="1"/>
  <c r="Z1018" i="4" a="1"/>
  <c r="Z1018" i="4" s="1"/>
  <c r="F1033" i="10"/>
  <c r="N1018" i="4" a="1"/>
  <c r="N1018" i="4" s="1"/>
  <c r="G1018" i="4"/>
  <c r="E1035" i="10" s="1"/>
  <c r="J1018" i="4"/>
  <c r="K1018" i="4"/>
  <c r="L1018" i="4"/>
  <c r="M1018" i="4"/>
  <c r="H1018" i="4" a="1"/>
  <c r="H1018" i="4" s="1"/>
  <c r="I1018" i="4" a="1"/>
  <c r="I1018" i="4" s="1"/>
  <c r="D1034" i="10"/>
  <c r="E1017" i="4"/>
  <c r="C1034" i="10" s="1"/>
  <c r="Q1017" i="4"/>
  <c r="T1017" i="4" a="1"/>
  <c r="T1017" i="4" s="1"/>
  <c r="R1017" i="4" a="1"/>
  <c r="R1017" i="4" s="1"/>
  <c r="S1017" i="4" a="1"/>
  <c r="S1017" i="4" s="1"/>
  <c r="U1017" i="4" a="1"/>
  <c r="U1017" i="4" s="1"/>
  <c r="C1018" i="4"/>
  <c r="B1018" i="4"/>
  <c r="V1018" i="4" s="1" a="1"/>
  <c r="V1018" i="4" s="1"/>
  <c r="W1018" i="4"/>
  <c r="A1019" i="4"/>
  <c r="O1019" i="4" s="1" a="1"/>
  <c r="O1019" i="4" s="1"/>
  <c r="G1031" i="10"/>
  <c r="K1031" i="10" s="1"/>
  <c r="L1030" i="10"/>
  <c r="X1014" i="4"/>
  <c r="AJ1015" i="4"/>
  <c r="G1032" i="10" s="1"/>
  <c r="H1033" i="10"/>
  <c r="Y1019" i="4" l="1"/>
  <c r="P1019" i="4" a="1"/>
  <c r="P1019" i="4" s="1"/>
  <c r="F1019" i="4" a="1"/>
  <c r="F1019" i="4" s="1"/>
  <c r="AH1019" i="4" a="1"/>
  <c r="AH1019" i="4" s="1"/>
  <c r="AG1019" i="4"/>
  <c r="AI1019" i="4"/>
  <c r="AE1019" i="4"/>
  <c r="AA1019" i="4" a="1"/>
  <c r="AA1019" i="4" s="1"/>
  <c r="Z1019" i="4" a="1"/>
  <c r="Z1019" i="4" s="1"/>
  <c r="AF1019" i="4" a="1"/>
  <c r="AF1019" i="4" s="1"/>
  <c r="AD1019" i="4"/>
  <c r="AC1019" i="4"/>
  <c r="AB1019" i="4"/>
  <c r="F1034" i="10"/>
  <c r="N1019" i="4" a="1"/>
  <c r="N1019" i="4" s="1"/>
  <c r="G1019" i="4"/>
  <c r="E1036" i="10" s="1"/>
  <c r="J1019" i="4"/>
  <c r="K1019" i="4"/>
  <c r="L1019" i="4"/>
  <c r="M1019" i="4"/>
  <c r="H1019" i="4" a="1"/>
  <c r="H1019" i="4" s="1"/>
  <c r="I1019" i="4" a="1"/>
  <c r="I1019" i="4" s="1"/>
  <c r="D1035" i="10"/>
  <c r="E1018" i="4"/>
  <c r="C1035" i="10" s="1"/>
  <c r="Q1018" i="4"/>
  <c r="T1018" i="4" a="1"/>
  <c r="T1018" i="4" s="1"/>
  <c r="S1018" i="4" a="1"/>
  <c r="S1018" i="4" s="1"/>
  <c r="R1018" i="4" a="1"/>
  <c r="R1018" i="4" s="1"/>
  <c r="U1018" i="4" a="1"/>
  <c r="U1018" i="4" s="1"/>
  <c r="C1019" i="4"/>
  <c r="B1019" i="4"/>
  <c r="V1019" i="4" s="1" a="1"/>
  <c r="V1019" i="4" s="1"/>
  <c r="W1019" i="4"/>
  <c r="A1020" i="4"/>
  <c r="O1020" i="4" s="1" a="1"/>
  <c r="O1020" i="4" s="1"/>
  <c r="K1032" i="10"/>
  <c r="B1034" i="10"/>
  <c r="L1031" i="10"/>
  <c r="X1015" i="4"/>
  <c r="AJ1016" i="4"/>
  <c r="H1034" i="10"/>
  <c r="Y1020" i="4" l="1"/>
  <c r="P1020" i="4" a="1"/>
  <c r="P1020" i="4" s="1"/>
  <c r="F1020" i="4" a="1"/>
  <c r="F1020" i="4" s="1"/>
  <c r="AH1020" i="4" a="1"/>
  <c r="AH1020" i="4" s="1"/>
  <c r="AG1020" i="4"/>
  <c r="Z1020" i="4" a="1"/>
  <c r="Z1020" i="4" s="1"/>
  <c r="AE1020" i="4"/>
  <c r="AD1020" i="4"/>
  <c r="AC1020" i="4"/>
  <c r="AB1020" i="4"/>
  <c r="AA1020" i="4" a="1"/>
  <c r="AA1020" i="4" s="1"/>
  <c r="AI1020" i="4"/>
  <c r="AF1020" i="4" a="1"/>
  <c r="AF1020" i="4" s="1"/>
  <c r="F1035" i="10"/>
  <c r="N1020" i="4" a="1"/>
  <c r="N1020" i="4" s="1"/>
  <c r="G1020" i="4"/>
  <c r="E1037" i="10" s="1"/>
  <c r="L1020" i="4"/>
  <c r="M1020" i="4"/>
  <c r="K1020" i="4"/>
  <c r="I1020" i="4" a="1"/>
  <c r="I1020" i="4" s="1"/>
  <c r="H1020" i="4" a="1"/>
  <c r="H1020" i="4" s="1"/>
  <c r="J1020" i="4"/>
  <c r="D1036" i="10"/>
  <c r="E1019" i="4"/>
  <c r="C1036" i="10" s="1"/>
  <c r="Q1019" i="4"/>
  <c r="T1019" i="4" a="1"/>
  <c r="T1019" i="4" s="1"/>
  <c r="S1019" i="4" a="1"/>
  <c r="S1019" i="4" s="1"/>
  <c r="R1019" i="4" a="1"/>
  <c r="R1019" i="4" s="1"/>
  <c r="U1019" i="4" a="1"/>
  <c r="U1019" i="4" s="1"/>
  <c r="C1020" i="4"/>
  <c r="B1020" i="4"/>
  <c r="V1020" i="4" s="1" a="1"/>
  <c r="V1020" i="4" s="1"/>
  <c r="W1020" i="4"/>
  <c r="A1021" i="4"/>
  <c r="O1021" i="4" s="1" a="1"/>
  <c r="O1021" i="4" s="1"/>
  <c r="B1035" i="10"/>
  <c r="G1033" i="10"/>
  <c r="K1033" i="10" s="1"/>
  <c r="L1032" i="10"/>
  <c r="X1016" i="4"/>
  <c r="AJ1017" i="4"/>
  <c r="H1035" i="10"/>
  <c r="Y1021" i="4" l="1"/>
  <c r="P1021" i="4" a="1"/>
  <c r="P1021" i="4" s="1"/>
  <c r="F1021" i="4" a="1"/>
  <c r="F1021" i="4" s="1"/>
  <c r="AH1021" i="4" a="1"/>
  <c r="AH1021" i="4" s="1"/>
  <c r="AG1021" i="4"/>
  <c r="AD1021" i="4"/>
  <c r="AC1021" i="4"/>
  <c r="AA1021" i="4" a="1"/>
  <c r="AA1021" i="4" s="1"/>
  <c r="AI1021" i="4"/>
  <c r="AF1021" i="4" a="1"/>
  <c r="AF1021" i="4" s="1"/>
  <c r="AE1021" i="4"/>
  <c r="AB1021" i="4"/>
  <c r="Z1021" i="4" a="1"/>
  <c r="Z1021" i="4" s="1"/>
  <c r="F1036" i="10"/>
  <c r="N1021" i="4" a="1"/>
  <c r="N1021" i="4" s="1"/>
  <c r="J1021" i="4"/>
  <c r="G1021" i="4"/>
  <c r="E1038" i="10" s="1"/>
  <c r="M1021" i="4"/>
  <c r="K1021" i="4"/>
  <c r="I1021" i="4" a="1"/>
  <c r="I1021" i="4" s="1"/>
  <c r="H1021" i="4" a="1"/>
  <c r="H1021" i="4" s="1"/>
  <c r="L1021" i="4"/>
  <c r="D1037" i="10"/>
  <c r="E1020" i="4"/>
  <c r="C1037" i="10" s="1"/>
  <c r="Q1020" i="4"/>
  <c r="T1020" i="4" a="1"/>
  <c r="T1020" i="4" s="1"/>
  <c r="S1020" i="4" a="1"/>
  <c r="S1020" i="4" s="1"/>
  <c r="R1020" i="4" a="1"/>
  <c r="R1020" i="4" s="1"/>
  <c r="U1020" i="4" a="1"/>
  <c r="U1020" i="4" s="1"/>
  <c r="C1021" i="4"/>
  <c r="B1021" i="4"/>
  <c r="V1021" i="4" s="1" a="1"/>
  <c r="V1021" i="4" s="1"/>
  <c r="W1021" i="4"/>
  <c r="A1022" i="4"/>
  <c r="O1022" i="4" s="1" a="1"/>
  <c r="O1022" i="4" s="1"/>
  <c r="B1036" i="10"/>
  <c r="G1034" i="10"/>
  <c r="K1034" i="10" s="1"/>
  <c r="L1033" i="10"/>
  <c r="X1017" i="4"/>
  <c r="AJ1018" i="4"/>
  <c r="G1035" i="10" s="1"/>
  <c r="H1036" i="10"/>
  <c r="Y1022" i="4" l="1"/>
  <c r="P1022" i="4" a="1"/>
  <c r="P1022" i="4" s="1"/>
  <c r="F1022" i="4" a="1"/>
  <c r="F1022" i="4" s="1"/>
  <c r="AH1022" i="4" a="1"/>
  <c r="AH1022" i="4" s="1"/>
  <c r="AG1022" i="4"/>
  <c r="AI1022" i="4"/>
  <c r="AE1022" i="4"/>
  <c r="AA1022" i="4" a="1"/>
  <c r="AA1022" i="4" s="1"/>
  <c r="Z1022" i="4" a="1"/>
  <c r="Z1022" i="4" s="1"/>
  <c r="AC1022" i="4"/>
  <c r="AB1022" i="4"/>
  <c r="AF1022" i="4" a="1"/>
  <c r="AF1022" i="4" s="1"/>
  <c r="AD1022" i="4"/>
  <c r="F1037" i="10"/>
  <c r="N1022" i="4" a="1"/>
  <c r="N1022" i="4" s="1"/>
  <c r="K1022" i="4"/>
  <c r="L1022" i="4"/>
  <c r="G1022" i="4"/>
  <c r="E1039" i="10" s="1"/>
  <c r="M1022" i="4"/>
  <c r="J1022" i="4"/>
  <c r="I1022" i="4" a="1"/>
  <c r="I1022" i="4" s="1"/>
  <c r="H1022" i="4" a="1"/>
  <c r="H1022" i="4" s="1"/>
  <c r="D1038" i="10"/>
  <c r="E1021" i="4"/>
  <c r="C1038" i="10" s="1"/>
  <c r="Q1021" i="4"/>
  <c r="T1021" i="4" a="1"/>
  <c r="T1021" i="4" s="1"/>
  <c r="S1021" i="4" a="1"/>
  <c r="S1021" i="4" s="1"/>
  <c r="R1021" i="4" a="1"/>
  <c r="R1021" i="4" s="1"/>
  <c r="U1021" i="4" a="1"/>
  <c r="U1021" i="4" s="1"/>
  <c r="C1022" i="4"/>
  <c r="B1022" i="4"/>
  <c r="V1022" i="4" s="1" a="1"/>
  <c r="V1022" i="4" s="1"/>
  <c r="W1022" i="4"/>
  <c r="A1023" i="4"/>
  <c r="O1023" i="4" s="1" a="1"/>
  <c r="O1023" i="4" s="1"/>
  <c r="K1035" i="10"/>
  <c r="B1037" i="10"/>
  <c r="L1034" i="10"/>
  <c r="X1018" i="4"/>
  <c r="AJ1019" i="4"/>
  <c r="H1037" i="10"/>
  <c r="B1038" i="10"/>
  <c r="Y1023" i="4" l="1"/>
  <c r="P1023" i="4" a="1"/>
  <c r="P1023" i="4" s="1"/>
  <c r="F1023" i="4" a="1"/>
  <c r="F1023" i="4" s="1"/>
  <c r="AG1023" i="4"/>
  <c r="AH1023" i="4" a="1"/>
  <c r="AH1023" i="4" s="1"/>
  <c r="Z1023" i="4" a="1"/>
  <c r="Z1023" i="4" s="1"/>
  <c r="AD1023" i="4"/>
  <c r="AC1023" i="4"/>
  <c r="AB1023" i="4"/>
  <c r="AF1023" i="4" a="1"/>
  <c r="AF1023" i="4" s="1"/>
  <c r="AE1023" i="4"/>
  <c r="AA1023" i="4" a="1"/>
  <c r="AA1023" i="4" s="1"/>
  <c r="AI1023" i="4"/>
  <c r="F1038" i="10"/>
  <c r="N1023" i="4" a="1"/>
  <c r="N1023" i="4" s="1"/>
  <c r="J1023" i="4"/>
  <c r="K1023" i="4"/>
  <c r="L1023" i="4"/>
  <c r="G1023" i="4"/>
  <c r="E1040" i="10" s="1"/>
  <c r="M1023" i="4"/>
  <c r="H1023" i="4" a="1"/>
  <c r="H1023" i="4" s="1"/>
  <c r="I1023" i="4" a="1"/>
  <c r="I1023" i="4" s="1"/>
  <c r="D1039" i="10"/>
  <c r="E1022" i="4"/>
  <c r="C1039" i="10" s="1"/>
  <c r="Q1022" i="4"/>
  <c r="T1022" i="4" a="1"/>
  <c r="T1022" i="4" s="1"/>
  <c r="S1022" i="4" a="1"/>
  <c r="S1022" i="4" s="1"/>
  <c r="R1022" i="4" a="1"/>
  <c r="R1022" i="4" s="1"/>
  <c r="U1022" i="4" a="1"/>
  <c r="U1022" i="4" s="1"/>
  <c r="C1023" i="4"/>
  <c r="B1023" i="4"/>
  <c r="V1023" i="4" s="1" a="1"/>
  <c r="V1023" i="4" s="1"/>
  <c r="W1023" i="4"/>
  <c r="A1024" i="4"/>
  <c r="O1024" i="4" s="1" a="1"/>
  <c r="O1024" i="4" s="1"/>
  <c r="G1036" i="10"/>
  <c r="K1036" i="10" s="1"/>
  <c r="L1035" i="10"/>
  <c r="X1019" i="4"/>
  <c r="AJ1020" i="4"/>
  <c r="G1037" i="10" s="1"/>
  <c r="H1038" i="10"/>
  <c r="Y1024" i="4" l="1"/>
  <c r="P1024" i="4" a="1"/>
  <c r="P1024" i="4" s="1"/>
  <c r="F1024" i="4" a="1"/>
  <c r="F1024" i="4" s="1"/>
  <c r="AH1024" i="4" a="1"/>
  <c r="AH1024" i="4" s="1"/>
  <c r="AG1024" i="4"/>
  <c r="AB1024" i="4"/>
  <c r="AA1024" i="4" a="1"/>
  <c r="AA1024" i="4" s="1"/>
  <c r="Z1024" i="4" a="1"/>
  <c r="Z1024" i="4" s="1"/>
  <c r="AI1024" i="4"/>
  <c r="AF1024" i="4" a="1"/>
  <c r="AF1024" i="4" s="1"/>
  <c r="AE1024" i="4"/>
  <c r="AD1024" i="4"/>
  <c r="AC1024" i="4"/>
  <c r="F1039" i="10"/>
  <c r="N1024" i="4" a="1"/>
  <c r="N1024" i="4" s="1"/>
  <c r="G1024" i="4"/>
  <c r="E1041" i="10" s="1"/>
  <c r="K1024" i="4"/>
  <c r="L1024" i="4"/>
  <c r="M1024" i="4"/>
  <c r="J1024" i="4"/>
  <c r="H1024" i="4" a="1"/>
  <c r="H1024" i="4" s="1"/>
  <c r="I1024" i="4" a="1"/>
  <c r="I1024" i="4" s="1"/>
  <c r="D1040" i="10"/>
  <c r="E1023" i="4"/>
  <c r="C1040" i="10" s="1"/>
  <c r="Q1023" i="4"/>
  <c r="T1023" i="4" a="1"/>
  <c r="T1023" i="4" s="1"/>
  <c r="S1023" i="4" a="1"/>
  <c r="S1023" i="4" s="1"/>
  <c r="R1023" i="4" a="1"/>
  <c r="R1023" i="4" s="1"/>
  <c r="U1023" i="4" a="1"/>
  <c r="U1023" i="4" s="1"/>
  <c r="C1024" i="4"/>
  <c r="B1024" i="4"/>
  <c r="V1024" i="4" s="1" a="1"/>
  <c r="V1024" i="4" s="1"/>
  <c r="W1024" i="4"/>
  <c r="A1025" i="4"/>
  <c r="O1025" i="4" s="1" a="1"/>
  <c r="O1025" i="4" s="1"/>
  <c r="K1037" i="10"/>
  <c r="B1039" i="10"/>
  <c r="L1036" i="10"/>
  <c r="X1020" i="4"/>
  <c r="AJ1021" i="4"/>
  <c r="H1039" i="10"/>
  <c r="Y1025" i="4" l="1"/>
  <c r="P1025" i="4" a="1"/>
  <c r="P1025" i="4" s="1"/>
  <c r="F1025" i="4" a="1"/>
  <c r="F1025" i="4" s="1"/>
  <c r="AG1025" i="4"/>
  <c r="AH1025" i="4" a="1"/>
  <c r="AH1025" i="4" s="1"/>
  <c r="AE1025" i="4"/>
  <c r="AD1025" i="4"/>
  <c r="AB1025" i="4"/>
  <c r="AI1025" i="4"/>
  <c r="AC1025" i="4"/>
  <c r="AA1025" i="4" a="1"/>
  <c r="AA1025" i="4" s="1"/>
  <c r="Z1025" i="4" a="1"/>
  <c r="Z1025" i="4" s="1"/>
  <c r="AF1025" i="4" a="1"/>
  <c r="AF1025" i="4" s="1"/>
  <c r="F1040" i="10"/>
  <c r="N1025" i="4" a="1"/>
  <c r="N1025" i="4" s="1"/>
  <c r="K1025" i="4"/>
  <c r="G1025" i="4"/>
  <c r="E1042" i="10" s="1"/>
  <c r="M1025" i="4"/>
  <c r="L1025" i="4"/>
  <c r="J1025" i="4"/>
  <c r="I1025" i="4" a="1"/>
  <c r="I1025" i="4" s="1"/>
  <c r="H1025" i="4" a="1"/>
  <c r="H1025" i="4" s="1"/>
  <c r="D1041" i="10"/>
  <c r="E1024" i="4"/>
  <c r="C1041" i="10" s="1"/>
  <c r="T1024" i="4" a="1"/>
  <c r="T1024" i="4" s="1"/>
  <c r="Q1024" i="4"/>
  <c r="S1024" i="4" a="1"/>
  <c r="S1024" i="4" s="1"/>
  <c r="R1024" i="4" a="1"/>
  <c r="R1024" i="4" s="1"/>
  <c r="U1024" i="4" a="1"/>
  <c r="U1024" i="4" s="1"/>
  <c r="C1025" i="4"/>
  <c r="B1025" i="4"/>
  <c r="V1025" i="4" s="1" a="1"/>
  <c r="V1025" i="4" s="1"/>
  <c r="W1025" i="4"/>
  <c r="A1026" i="4"/>
  <c r="O1026" i="4" s="1" a="1"/>
  <c r="O1026" i="4" s="1"/>
  <c r="B1040" i="10"/>
  <c r="G1038" i="10"/>
  <c r="K1038" i="10" s="1"/>
  <c r="L1037" i="10"/>
  <c r="X1021" i="4"/>
  <c r="AJ1022" i="4"/>
  <c r="G1039" i="10" s="1"/>
  <c r="H1040" i="10"/>
  <c r="Y1026" i="4" l="1"/>
  <c r="P1026" i="4" a="1"/>
  <c r="P1026" i="4" s="1"/>
  <c r="F1026" i="4" a="1"/>
  <c r="F1026" i="4" s="1"/>
  <c r="AH1026" i="4" a="1"/>
  <c r="AH1026" i="4" s="1"/>
  <c r="AG1026" i="4"/>
  <c r="AF1026" i="4" a="1"/>
  <c r="AF1026" i="4" s="1"/>
  <c r="AB1026" i="4"/>
  <c r="AA1026" i="4" a="1"/>
  <c r="AA1026" i="4" s="1"/>
  <c r="Z1026" i="4" a="1"/>
  <c r="Z1026" i="4" s="1"/>
  <c r="AI1026" i="4"/>
  <c r="AE1026" i="4"/>
  <c r="AD1026" i="4"/>
  <c r="AC1026" i="4"/>
  <c r="F1041" i="10"/>
  <c r="N1026" i="4" a="1"/>
  <c r="N1026" i="4" s="1"/>
  <c r="G1026" i="4"/>
  <c r="E1043" i="10" s="1"/>
  <c r="J1026" i="4"/>
  <c r="L1026" i="4"/>
  <c r="M1026" i="4"/>
  <c r="K1026" i="4"/>
  <c r="I1026" i="4" a="1"/>
  <c r="I1026" i="4" s="1"/>
  <c r="H1026" i="4" a="1"/>
  <c r="H1026" i="4" s="1"/>
  <c r="D1042" i="10"/>
  <c r="E1025" i="4"/>
  <c r="C1042" i="10" s="1"/>
  <c r="Q1025" i="4"/>
  <c r="T1025" i="4" a="1"/>
  <c r="T1025" i="4" s="1"/>
  <c r="S1025" i="4" a="1"/>
  <c r="S1025" i="4" s="1"/>
  <c r="R1025" i="4" a="1"/>
  <c r="R1025" i="4" s="1"/>
  <c r="U1025" i="4" a="1"/>
  <c r="U1025" i="4" s="1"/>
  <c r="C1026" i="4"/>
  <c r="B1026" i="4"/>
  <c r="V1026" i="4" s="1" a="1"/>
  <c r="V1026" i="4" s="1"/>
  <c r="W1026" i="4"/>
  <c r="A1027" i="4"/>
  <c r="O1027" i="4" s="1" a="1"/>
  <c r="O1027" i="4" s="1"/>
  <c r="K1039" i="10"/>
  <c r="B1041" i="10"/>
  <c r="L1038" i="10"/>
  <c r="X1022" i="4"/>
  <c r="AJ1023" i="4"/>
  <c r="H1041" i="10"/>
  <c r="Y1027" i="4" l="1"/>
  <c r="P1027" i="4" a="1"/>
  <c r="P1027" i="4" s="1"/>
  <c r="F1042" i="10"/>
  <c r="F1027" i="4" a="1"/>
  <c r="F1027" i="4" s="1"/>
  <c r="AG1027" i="4"/>
  <c r="AH1027" i="4" a="1"/>
  <c r="AH1027" i="4" s="1"/>
  <c r="AA1027" i="4" a="1"/>
  <c r="AA1027" i="4" s="1"/>
  <c r="Z1027" i="4" a="1"/>
  <c r="Z1027" i="4" s="1"/>
  <c r="AF1027" i="4" a="1"/>
  <c r="AF1027" i="4" s="1"/>
  <c r="AE1027" i="4"/>
  <c r="AD1027" i="4"/>
  <c r="AC1027" i="4"/>
  <c r="AI1027" i="4"/>
  <c r="AB1027" i="4"/>
  <c r="N1027" i="4" a="1"/>
  <c r="N1027" i="4" s="1"/>
  <c r="G1027" i="4"/>
  <c r="E1044" i="10" s="1"/>
  <c r="J1027" i="4"/>
  <c r="K1027" i="4"/>
  <c r="M1027" i="4"/>
  <c r="L1027" i="4"/>
  <c r="H1027" i="4" a="1"/>
  <c r="H1027" i="4" s="1"/>
  <c r="I1027" i="4" a="1"/>
  <c r="I1027" i="4" s="1"/>
  <c r="D1043" i="10"/>
  <c r="E1026" i="4"/>
  <c r="C1043" i="10" s="1"/>
  <c r="Q1026" i="4"/>
  <c r="S1026" i="4" a="1"/>
  <c r="S1026" i="4" s="1"/>
  <c r="T1026" i="4" a="1"/>
  <c r="T1026" i="4" s="1"/>
  <c r="R1026" i="4" a="1"/>
  <c r="R1026" i="4" s="1"/>
  <c r="U1026" i="4" a="1"/>
  <c r="U1026" i="4" s="1"/>
  <c r="C1027" i="4"/>
  <c r="B1027" i="4"/>
  <c r="V1027" i="4" s="1" a="1"/>
  <c r="V1027" i="4" s="1"/>
  <c r="W1027" i="4"/>
  <c r="A1028" i="4"/>
  <c r="O1028" i="4" s="1" a="1"/>
  <c r="O1028" i="4" s="1"/>
  <c r="B1042" i="10"/>
  <c r="G1040" i="10"/>
  <c r="K1040" i="10" s="1"/>
  <c r="L1039" i="10"/>
  <c r="X1023" i="4"/>
  <c r="AJ1024" i="4"/>
  <c r="H1042" i="10"/>
  <c r="Y1028" i="4" l="1"/>
  <c r="P1028" i="4" a="1"/>
  <c r="P1028" i="4" s="1"/>
  <c r="F1028" i="4" a="1"/>
  <c r="F1028" i="4" s="1"/>
  <c r="AH1028" i="4" a="1"/>
  <c r="AH1028" i="4" s="1"/>
  <c r="AG1028" i="4"/>
  <c r="AD1028" i="4"/>
  <c r="AC1028" i="4"/>
  <c r="AA1028" i="4" a="1"/>
  <c r="AA1028" i="4" s="1"/>
  <c r="AI1028" i="4"/>
  <c r="AF1028" i="4" a="1"/>
  <c r="AF1028" i="4" s="1"/>
  <c r="AE1028" i="4"/>
  <c r="AB1028" i="4"/>
  <c r="Z1028" i="4" a="1"/>
  <c r="Z1028" i="4" s="1"/>
  <c r="F1043" i="10"/>
  <c r="N1028" i="4" a="1"/>
  <c r="N1028" i="4" s="1"/>
  <c r="G1028" i="4"/>
  <c r="E1045" i="10" s="1"/>
  <c r="J1028" i="4"/>
  <c r="K1028" i="4"/>
  <c r="L1028" i="4"/>
  <c r="M1028" i="4"/>
  <c r="I1028" i="4" a="1"/>
  <c r="I1028" i="4" s="1"/>
  <c r="H1028" i="4" a="1"/>
  <c r="H1028" i="4" s="1"/>
  <c r="D1044" i="10"/>
  <c r="E1027" i="4"/>
  <c r="C1044" i="10" s="1"/>
  <c r="Q1027" i="4"/>
  <c r="S1027" i="4" a="1"/>
  <c r="S1027" i="4" s="1"/>
  <c r="T1027" i="4" a="1"/>
  <c r="T1027" i="4" s="1"/>
  <c r="R1027" i="4" a="1"/>
  <c r="R1027" i="4" s="1"/>
  <c r="U1027" i="4" a="1"/>
  <c r="U1027" i="4" s="1"/>
  <c r="C1028" i="4"/>
  <c r="B1028" i="4"/>
  <c r="V1028" i="4" s="1" a="1"/>
  <c r="V1028" i="4" s="1"/>
  <c r="W1028" i="4"/>
  <c r="A1029" i="4"/>
  <c r="O1029" i="4" s="1" a="1"/>
  <c r="O1029" i="4" s="1"/>
  <c r="B1043" i="10"/>
  <c r="G1041" i="10"/>
  <c r="K1041" i="10" s="1"/>
  <c r="L1040" i="10"/>
  <c r="X1024" i="4"/>
  <c r="AJ1025" i="4"/>
  <c r="G1042" i="10" s="1"/>
  <c r="H1043" i="10"/>
  <c r="Y1029" i="4" l="1"/>
  <c r="P1029" i="4" a="1"/>
  <c r="P1029" i="4" s="1"/>
  <c r="F1029" i="4" a="1"/>
  <c r="F1029" i="4" s="1"/>
  <c r="AG1029" i="4"/>
  <c r="AH1029" i="4" a="1"/>
  <c r="AH1029" i="4" s="1"/>
  <c r="AI1029" i="4"/>
  <c r="AE1029" i="4"/>
  <c r="AA1029" i="4" a="1"/>
  <c r="AA1029" i="4" s="1"/>
  <c r="Z1029" i="4" a="1"/>
  <c r="Z1029" i="4" s="1"/>
  <c r="AB1029" i="4"/>
  <c r="AF1029" i="4" a="1"/>
  <c r="AF1029" i="4" s="1"/>
  <c r="AD1029" i="4"/>
  <c r="AC1029" i="4"/>
  <c r="F1044" i="10"/>
  <c r="N1029" i="4" a="1"/>
  <c r="N1029" i="4" s="1"/>
  <c r="G1029" i="4"/>
  <c r="E1046" i="10" s="1"/>
  <c r="J1029" i="4"/>
  <c r="K1029" i="4"/>
  <c r="L1029" i="4"/>
  <c r="M1029" i="4"/>
  <c r="I1029" i="4" a="1"/>
  <c r="I1029" i="4" s="1"/>
  <c r="H1029" i="4" a="1"/>
  <c r="H1029" i="4" s="1"/>
  <c r="D1045" i="10"/>
  <c r="E1028" i="4"/>
  <c r="C1045" i="10" s="1"/>
  <c r="T1028" i="4" a="1"/>
  <c r="T1028" i="4" s="1"/>
  <c r="Q1028" i="4"/>
  <c r="S1028" i="4" a="1"/>
  <c r="S1028" i="4" s="1"/>
  <c r="R1028" i="4" a="1"/>
  <c r="R1028" i="4" s="1"/>
  <c r="U1028" i="4" a="1"/>
  <c r="U1028" i="4" s="1"/>
  <c r="C1029" i="4"/>
  <c r="B1029" i="4"/>
  <c r="V1029" i="4" s="1" a="1"/>
  <c r="V1029" i="4" s="1"/>
  <c r="W1029" i="4"/>
  <c r="A1030" i="4"/>
  <c r="O1030" i="4" s="1" a="1"/>
  <c r="O1030" i="4" s="1"/>
  <c r="K1042" i="10"/>
  <c r="B1044" i="10"/>
  <c r="L1041" i="10"/>
  <c r="X1025" i="4"/>
  <c r="AJ1026" i="4"/>
  <c r="H1044" i="10"/>
  <c r="Y1030" i="4" l="1"/>
  <c r="P1030" i="4" a="1"/>
  <c r="P1030" i="4" s="1"/>
  <c r="F1030" i="4" a="1"/>
  <c r="F1030" i="4" s="1"/>
  <c r="AH1030" i="4" a="1"/>
  <c r="AH1030" i="4" s="1"/>
  <c r="AG1030" i="4"/>
  <c r="AD1030" i="4"/>
  <c r="AC1030" i="4"/>
  <c r="AB1030" i="4"/>
  <c r="AA1030" i="4" a="1"/>
  <c r="AA1030" i="4" s="1"/>
  <c r="AE1030" i="4"/>
  <c r="Z1030" i="4" a="1"/>
  <c r="Z1030" i="4" s="1"/>
  <c r="AI1030" i="4"/>
  <c r="AF1030" i="4" a="1"/>
  <c r="AF1030" i="4" s="1"/>
  <c r="F1045" i="10"/>
  <c r="N1030" i="4" a="1"/>
  <c r="N1030" i="4" s="1"/>
  <c r="G1030" i="4"/>
  <c r="E1047" i="10" s="1"/>
  <c r="J1030" i="4"/>
  <c r="M1030" i="4"/>
  <c r="K1030" i="4"/>
  <c r="L1030" i="4"/>
  <c r="I1030" i="4" a="1"/>
  <c r="I1030" i="4" s="1"/>
  <c r="H1030" i="4" a="1"/>
  <c r="H1030" i="4" s="1"/>
  <c r="D1046" i="10"/>
  <c r="E1029" i="4"/>
  <c r="C1046" i="10" s="1"/>
  <c r="Q1029" i="4"/>
  <c r="T1029" i="4" a="1"/>
  <c r="T1029" i="4" s="1"/>
  <c r="S1029" i="4" a="1"/>
  <c r="S1029" i="4" s="1"/>
  <c r="R1029" i="4" a="1"/>
  <c r="R1029" i="4" s="1"/>
  <c r="U1029" i="4" a="1"/>
  <c r="U1029" i="4" s="1"/>
  <c r="C1030" i="4"/>
  <c r="B1030" i="4"/>
  <c r="V1030" i="4" s="1" a="1"/>
  <c r="V1030" i="4" s="1"/>
  <c r="W1030" i="4"/>
  <c r="A1031" i="4"/>
  <c r="O1031" i="4" s="1" a="1"/>
  <c r="O1031" i="4" s="1"/>
  <c r="B1045" i="10"/>
  <c r="G1043" i="10"/>
  <c r="K1043" i="10" s="1"/>
  <c r="L1042" i="10"/>
  <c r="X1026" i="4"/>
  <c r="AJ1027" i="4"/>
  <c r="G1044" i="10" s="1"/>
  <c r="H1045" i="10"/>
  <c r="Y1031" i="4" l="1"/>
  <c r="P1031" i="4" a="1"/>
  <c r="P1031" i="4" s="1"/>
  <c r="F1031" i="4" a="1"/>
  <c r="F1031" i="4" s="1"/>
  <c r="AG1031" i="4"/>
  <c r="AH1031" i="4" a="1"/>
  <c r="AH1031" i="4" s="1"/>
  <c r="AB1031" i="4"/>
  <c r="Z1031" i="4" a="1"/>
  <c r="Z1031" i="4" s="1"/>
  <c r="AI1031" i="4"/>
  <c r="AF1031" i="4" a="1"/>
  <c r="AF1031" i="4" s="1"/>
  <c r="AE1031" i="4"/>
  <c r="AD1031" i="4"/>
  <c r="AC1031" i="4"/>
  <c r="AA1031" i="4" a="1"/>
  <c r="AA1031" i="4" s="1"/>
  <c r="F1046" i="10"/>
  <c r="N1031" i="4" a="1"/>
  <c r="N1031" i="4" s="1"/>
  <c r="G1031" i="4"/>
  <c r="E1048" i="10" s="1"/>
  <c r="J1031" i="4"/>
  <c r="M1031" i="4"/>
  <c r="K1031" i="4"/>
  <c r="L1031" i="4"/>
  <c r="H1031" i="4" a="1"/>
  <c r="H1031" i="4" s="1"/>
  <c r="I1031" i="4" a="1"/>
  <c r="I1031" i="4" s="1"/>
  <c r="D1047" i="10"/>
  <c r="E1030" i="4"/>
  <c r="C1047" i="10" s="1"/>
  <c r="Q1030" i="4"/>
  <c r="T1030" i="4" a="1"/>
  <c r="T1030" i="4" s="1"/>
  <c r="S1030" i="4" a="1"/>
  <c r="S1030" i="4" s="1"/>
  <c r="R1030" i="4" a="1"/>
  <c r="R1030" i="4" s="1"/>
  <c r="U1030" i="4" a="1"/>
  <c r="U1030" i="4" s="1"/>
  <c r="C1031" i="4"/>
  <c r="B1031" i="4"/>
  <c r="V1031" i="4" s="1" a="1"/>
  <c r="V1031" i="4" s="1"/>
  <c r="W1031" i="4"/>
  <c r="A1032" i="4"/>
  <c r="O1032" i="4" s="1" a="1"/>
  <c r="O1032" i="4" s="1"/>
  <c r="K1044" i="10"/>
  <c r="B1046" i="10"/>
  <c r="L1043" i="10"/>
  <c r="X1027" i="4"/>
  <c r="AJ1028" i="4"/>
  <c r="H1046" i="10"/>
  <c r="Y1032" i="4" l="1"/>
  <c r="P1032" i="4" a="1"/>
  <c r="P1032" i="4" s="1"/>
  <c r="F1032" i="4" a="1"/>
  <c r="F1032" i="4" s="1"/>
  <c r="AH1032" i="4" a="1"/>
  <c r="AH1032" i="4" s="1"/>
  <c r="AG1032" i="4"/>
  <c r="AF1032" i="4" a="1"/>
  <c r="AF1032" i="4" s="1"/>
  <c r="AE1032" i="4"/>
  <c r="AC1032" i="4"/>
  <c r="AI1032" i="4"/>
  <c r="AB1032" i="4"/>
  <c r="AA1032" i="4" a="1"/>
  <c r="AA1032" i="4" s="1"/>
  <c r="Z1032" i="4" a="1"/>
  <c r="Z1032" i="4" s="1"/>
  <c r="AD1032" i="4"/>
  <c r="F1047" i="10"/>
  <c r="N1032" i="4" a="1"/>
  <c r="N1032" i="4" s="1"/>
  <c r="G1032" i="4"/>
  <c r="E1049" i="10" s="1"/>
  <c r="J1032" i="4"/>
  <c r="K1032" i="4"/>
  <c r="L1032" i="4"/>
  <c r="M1032" i="4"/>
  <c r="I1032" i="4" a="1"/>
  <c r="I1032" i="4" s="1"/>
  <c r="H1032" i="4" a="1"/>
  <c r="H1032" i="4" s="1"/>
  <c r="D1048" i="10"/>
  <c r="E1031" i="4"/>
  <c r="C1048" i="10" s="1"/>
  <c r="Q1031" i="4"/>
  <c r="T1031" i="4" a="1"/>
  <c r="T1031" i="4" s="1"/>
  <c r="S1031" i="4" a="1"/>
  <c r="S1031" i="4" s="1"/>
  <c r="R1031" i="4" a="1"/>
  <c r="R1031" i="4" s="1"/>
  <c r="U1031" i="4" a="1"/>
  <c r="U1031" i="4" s="1"/>
  <c r="C1032" i="4"/>
  <c r="B1032" i="4"/>
  <c r="V1032" i="4" s="1" a="1"/>
  <c r="V1032" i="4" s="1"/>
  <c r="W1032" i="4"/>
  <c r="A1033" i="4"/>
  <c r="O1033" i="4" s="1" a="1"/>
  <c r="O1033" i="4" s="1"/>
  <c r="B1047" i="10"/>
  <c r="G1045" i="10"/>
  <c r="K1045" i="10" s="1"/>
  <c r="L1044" i="10"/>
  <c r="X1028" i="4"/>
  <c r="AJ1029" i="4"/>
  <c r="G1046" i="10" s="1"/>
  <c r="H1047" i="10"/>
  <c r="Y1033" i="4" l="1"/>
  <c r="P1033" i="4" a="1"/>
  <c r="P1033" i="4" s="1"/>
  <c r="F1033" i="4" a="1"/>
  <c r="F1033" i="4" s="1"/>
  <c r="AG1033" i="4"/>
  <c r="AH1033" i="4" a="1"/>
  <c r="AH1033" i="4" s="1"/>
  <c r="AE1033" i="4"/>
  <c r="AI1033" i="4"/>
  <c r="AF1033" i="4" a="1"/>
  <c r="AF1033" i="4" s="1"/>
  <c r="AA1033" i="4" a="1"/>
  <c r="AA1033" i="4" s="1"/>
  <c r="Z1033" i="4" a="1"/>
  <c r="Z1033" i="4" s="1"/>
  <c r="AD1033" i="4"/>
  <c r="AC1033" i="4"/>
  <c r="AB1033" i="4"/>
  <c r="F1048" i="10"/>
  <c r="N1033" i="4" a="1"/>
  <c r="N1033" i="4" s="1"/>
  <c r="G1033" i="4"/>
  <c r="E1050" i="10" s="1"/>
  <c r="J1033" i="4"/>
  <c r="K1033" i="4"/>
  <c r="L1033" i="4"/>
  <c r="M1033" i="4"/>
  <c r="I1033" i="4" a="1"/>
  <c r="I1033" i="4" s="1"/>
  <c r="H1033" i="4" a="1"/>
  <c r="H1033" i="4" s="1"/>
  <c r="D1049" i="10"/>
  <c r="E1032" i="4"/>
  <c r="C1049" i="10" s="1"/>
  <c r="Q1032" i="4"/>
  <c r="T1032" i="4" a="1"/>
  <c r="T1032" i="4" s="1"/>
  <c r="S1032" i="4" a="1"/>
  <c r="S1032" i="4" s="1"/>
  <c r="R1032" i="4" a="1"/>
  <c r="R1032" i="4" s="1"/>
  <c r="U1032" i="4" a="1"/>
  <c r="U1032" i="4" s="1"/>
  <c r="C1033" i="4"/>
  <c r="B1033" i="4"/>
  <c r="V1033" i="4" s="1" a="1"/>
  <c r="V1033" i="4" s="1"/>
  <c r="W1033" i="4"/>
  <c r="A1034" i="4"/>
  <c r="O1034" i="4" s="1" a="1"/>
  <c r="O1034" i="4" s="1"/>
  <c r="K1046" i="10"/>
  <c r="B1048" i="10"/>
  <c r="L1045" i="10"/>
  <c r="X1029" i="4"/>
  <c r="AJ1030" i="4"/>
  <c r="H1048" i="10"/>
  <c r="Y1034" i="4" l="1"/>
  <c r="P1034" i="4" a="1"/>
  <c r="P1034" i="4" s="1"/>
  <c r="F1034" i="4" a="1"/>
  <c r="F1034" i="4" s="1"/>
  <c r="AH1034" i="4" a="1"/>
  <c r="AH1034" i="4" s="1"/>
  <c r="AG1034" i="4"/>
  <c r="AF1034" i="4" a="1"/>
  <c r="AF1034" i="4" s="1"/>
  <c r="AE1034" i="4"/>
  <c r="Z1034" i="4" a="1"/>
  <c r="Z1034" i="4" s="1"/>
  <c r="AA1034" i="4" a="1"/>
  <c r="AA1034" i="4" s="1"/>
  <c r="AI1034" i="4"/>
  <c r="AD1034" i="4"/>
  <c r="AC1034" i="4"/>
  <c r="AB1034" i="4"/>
  <c r="F1049" i="10"/>
  <c r="N1034" i="4" a="1"/>
  <c r="N1034" i="4" s="1"/>
  <c r="G1034" i="4"/>
  <c r="E1051" i="10" s="1"/>
  <c r="J1034" i="4"/>
  <c r="K1034" i="4"/>
  <c r="L1034" i="4"/>
  <c r="M1034" i="4"/>
  <c r="I1034" i="4" a="1"/>
  <c r="I1034" i="4" s="1"/>
  <c r="H1034" i="4" a="1"/>
  <c r="H1034" i="4" s="1"/>
  <c r="D1050" i="10"/>
  <c r="E1033" i="4"/>
  <c r="C1050" i="10" s="1"/>
  <c r="Q1033" i="4"/>
  <c r="T1033" i="4" a="1"/>
  <c r="T1033" i="4" s="1"/>
  <c r="S1033" i="4" a="1"/>
  <c r="S1033" i="4" s="1"/>
  <c r="R1033" i="4" a="1"/>
  <c r="R1033" i="4" s="1"/>
  <c r="U1033" i="4" a="1"/>
  <c r="U1033" i="4" s="1"/>
  <c r="C1034" i="4"/>
  <c r="B1034" i="4"/>
  <c r="V1034" i="4" s="1" a="1"/>
  <c r="V1034" i="4" s="1"/>
  <c r="W1034" i="4"/>
  <c r="A1035" i="4"/>
  <c r="O1035" i="4" s="1" a="1"/>
  <c r="O1035" i="4" s="1"/>
  <c r="B1049" i="10"/>
  <c r="G1047" i="10"/>
  <c r="K1047" i="10" s="1"/>
  <c r="L1046" i="10"/>
  <c r="X1030" i="4"/>
  <c r="AJ1031" i="4"/>
  <c r="H1049" i="10"/>
  <c r="Y1035" i="4" l="1"/>
  <c r="P1035" i="4" a="1"/>
  <c r="P1035" i="4" s="1"/>
  <c r="F1035" i="4" a="1"/>
  <c r="F1035" i="4" s="1"/>
  <c r="AG1035" i="4"/>
  <c r="AH1035" i="4" a="1"/>
  <c r="AH1035" i="4" s="1"/>
  <c r="AI1035" i="4"/>
  <c r="AB1035" i="4"/>
  <c r="AA1035" i="4" a="1"/>
  <c r="AA1035" i="4" s="1"/>
  <c r="Z1035" i="4" a="1"/>
  <c r="Z1035" i="4" s="1"/>
  <c r="AC1035" i="4"/>
  <c r="AF1035" i="4" a="1"/>
  <c r="AF1035" i="4" s="1"/>
  <c r="AE1035" i="4"/>
  <c r="AD1035" i="4"/>
  <c r="F1050" i="10"/>
  <c r="N1035" i="4" a="1"/>
  <c r="N1035" i="4" s="1"/>
  <c r="G1035" i="4"/>
  <c r="E1052" i="10" s="1"/>
  <c r="J1035" i="4"/>
  <c r="K1035" i="4"/>
  <c r="L1035" i="4"/>
  <c r="M1035" i="4"/>
  <c r="I1035" i="4" a="1"/>
  <c r="I1035" i="4" s="1"/>
  <c r="H1035" i="4" a="1"/>
  <c r="H1035" i="4" s="1"/>
  <c r="D1051" i="10"/>
  <c r="E1034" i="4"/>
  <c r="C1051" i="10" s="1"/>
  <c r="T1034" i="4" a="1"/>
  <c r="T1034" i="4" s="1"/>
  <c r="Q1034" i="4"/>
  <c r="S1034" i="4" a="1"/>
  <c r="S1034" i="4" s="1"/>
  <c r="R1034" i="4" a="1"/>
  <c r="R1034" i="4" s="1"/>
  <c r="U1034" i="4" a="1"/>
  <c r="U1034" i="4" s="1"/>
  <c r="C1035" i="4"/>
  <c r="B1035" i="4"/>
  <c r="V1035" i="4" s="1" a="1"/>
  <c r="V1035" i="4" s="1"/>
  <c r="W1035" i="4"/>
  <c r="A1036" i="4"/>
  <c r="O1036" i="4" s="1" a="1"/>
  <c r="O1036" i="4" s="1"/>
  <c r="B1050" i="10"/>
  <c r="G1048" i="10"/>
  <c r="K1048" i="10" s="1"/>
  <c r="L1047" i="10"/>
  <c r="X1031" i="4"/>
  <c r="AJ1032" i="4"/>
  <c r="G1049" i="10" s="1"/>
  <c r="H1050" i="10"/>
  <c r="Y1036" i="4" l="1"/>
  <c r="P1036" i="4" a="1"/>
  <c r="P1036" i="4" s="1"/>
  <c r="F1036" i="4" a="1"/>
  <c r="F1036" i="4" s="1"/>
  <c r="AH1036" i="4" a="1"/>
  <c r="AH1036" i="4" s="1"/>
  <c r="AG1036" i="4"/>
  <c r="Z1036" i="4" a="1"/>
  <c r="Z1036" i="4" s="1"/>
  <c r="AD1036" i="4"/>
  <c r="AC1036" i="4"/>
  <c r="AB1036" i="4"/>
  <c r="AI1036" i="4"/>
  <c r="AF1036" i="4" a="1"/>
  <c r="AF1036" i="4" s="1"/>
  <c r="AA1036" i="4" a="1"/>
  <c r="AA1036" i="4" s="1"/>
  <c r="AE1036" i="4"/>
  <c r="F1051" i="10"/>
  <c r="N1036" i="4" a="1"/>
  <c r="N1036" i="4" s="1"/>
  <c r="G1036" i="4"/>
  <c r="E1053" i="10" s="1"/>
  <c r="K1036" i="4"/>
  <c r="L1036" i="4"/>
  <c r="M1036" i="4"/>
  <c r="H1036" i="4" a="1"/>
  <c r="H1036" i="4" s="1"/>
  <c r="J1036" i="4"/>
  <c r="I1036" i="4" a="1"/>
  <c r="I1036" i="4" s="1"/>
  <c r="D1052" i="10"/>
  <c r="E1035" i="4"/>
  <c r="C1052" i="10" s="1"/>
  <c r="Q1035" i="4"/>
  <c r="S1035" i="4" a="1"/>
  <c r="S1035" i="4" s="1"/>
  <c r="T1035" i="4" a="1"/>
  <c r="T1035" i="4" s="1"/>
  <c r="R1035" i="4" a="1"/>
  <c r="R1035" i="4" s="1"/>
  <c r="U1035" i="4" a="1"/>
  <c r="U1035" i="4" s="1"/>
  <c r="C1036" i="4"/>
  <c r="B1036" i="4"/>
  <c r="V1036" i="4" s="1" a="1"/>
  <c r="V1036" i="4" s="1"/>
  <c r="W1036" i="4"/>
  <c r="A1037" i="4"/>
  <c r="O1037" i="4" s="1" a="1"/>
  <c r="O1037" i="4" s="1"/>
  <c r="K1049" i="10"/>
  <c r="B1051" i="10"/>
  <c r="L1048" i="10"/>
  <c r="X1032" i="4"/>
  <c r="AJ1033" i="4"/>
  <c r="H1051" i="10"/>
  <c r="Y1037" i="4" l="1"/>
  <c r="P1037" i="4" a="1"/>
  <c r="P1037" i="4" s="1"/>
  <c r="F1037" i="4" a="1"/>
  <c r="F1037" i="4" s="1"/>
  <c r="AG1037" i="4"/>
  <c r="AH1037" i="4" a="1"/>
  <c r="AH1037" i="4" s="1"/>
  <c r="AA1037" i="4" a="1"/>
  <c r="AA1037" i="4" s="1"/>
  <c r="AF1037" i="4" a="1"/>
  <c r="AF1037" i="4" s="1"/>
  <c r="AE1037" i="4"/>
  <c r="AD1037" i="4"/>
  <c r="AC1037" i="4"/>
  <c r="AI1037" i="4"/>
  <c r="AB1037" i="4"/>
  <c r="Z1037" i="4" a="1"/>
  <c r="Z1037" i="4" s="1"/>
  <c r="F1052" i="10"/>
  <c r="N1037" i="4" a="1"/>
  <c r="N1037" i="4" s="1"/>
  <c r="G1037" i="4"/>
  <c r="E1054" i="10" s="1"/>
  <c r="J1037" i="4"/>
  <c r="K1037" i="4"/>
  <c r="L1037" i="4"/>
  <c r="M1037" i="4"/>
  <c r="I1037" i="4" a="1"/>
  <c r="I1037" i="4" s="1"/>
  <c r="H1037" i="4" a="1"/>
  <c r="H1037" i="4" s="1"/>
  <c r="D1053" i="10"/>
  <c r="E1036" i="4"/>
  <c r="C1053" i="10" s="1"/>
  <c r="Q1036" i="4"/>
  <c r="T1036" i="4" a="1"/>
  <c r="T1036" i="4" s="1"/>
  <c r="R1036" i="4" a="1"/>
  <c r="R1036" i="4" s="1"/>
  <c r="S1036" i="4" a="1"/>
  <c r="S1036" i="4" s="1"/>
  <c r="U1036" i="4" a="1"/>
  <c r="U1036" i="4" s="1"/>
  <c r="C1037" i="4"/>
  <c r="B1037" i="4"/>
  <c r="V1037" i="4" s="1" a="1"/>
  <c r="V1037" i="4" s="1"/>
  <c r="W1037" i="4"/>
  <c r="A1038" i="4"/>
  <c r="O1038" i="4" s="1" a="1"/>
  <c r="O1038" i="4" s="1"/>
  <c r="B1052" i="10"/>
  <c r="G1050" i="10"/>
  <c r="K1050" i="10" s="1"/>
  <c r="L1049" i="10"/>
  <c r="X1033" i="4"/>
  <c r="AJ1034" i="4"/>
  <c r="G1051" i="10" s="1"/>
  <c r="H1052" i="10"/>
  <c r="Y1038" i="4" l="1"/>
  <c r="P1038" i="4" a="1"/>
  <c r="P1038" i="4" s="1"/>
  <c r="F1053" i="10"/>
  <c r="F1038" i="4" a="1"/>
  <c r="F1038" i="4" s="1"/>
  <c r="AH1038" i="4" a="1"/>
  <c r="AH1038" i="4" s="1"/>
  <c r="AG1038" i="4"/>
  <c r="AD1038" i="4"/>
  <c r="AC1038" i="4"/>
  <c r="AB1038" i="4"/>
  <c r="AI1038" i="4"/>
  <c r="AF1038" i="4" a="1"/>
  <c r="AF1038" i="4" s="1"/>
  <c r="AA1038" i="4" a="1"/>
  <c r="AA1038" i="4" s="1"/>
  <c r="Z1038" i="4" a="1"/>
  <c r="Z1038" i="4" s="1"/>
  <c r="AE1038" i="4"/>
  <c r="N1038" i="4" a="1"/>
  <c r="N1038" i="4" s="1"/>
  <c r="G1038" i="4"/>
  <c r="E1055" i="10" s="1"/>
  <c r="J1038" i="4"/>
  <c r="L1038" i="4"/>
  <c r="K1038" i="4"/>
  <c r="M1038" i="4"/>
  <c r="H1038" i="4" a="1"/>
  <c r="H1038" i="4" s="1"/>
  <c r="I1038" i="4" a="1"/>
  <c r="I1038" i="4" s="1"/>
  <c r="D1054" i="10"/>
  <c r="E1037" i="4"/>
  <c r="C1054" i="10" s="1"/>
  <c r="Q1037" i="4"/>
  <c r="T1037" i="4" a="1"/>
  <c r="T1037" i="4" s="1"/>
  <c r="S1037" i="4" a="1"/>
  <c r="S1037" i="4" s="1"/>
  <c r="R1037" i="4" a="1"/>
  <c r="R1037" i="4" s="1"/>
  <c r="U1037" i="4" a="1"/>
  <c r="U1037" i="4" s="1"/>
  <c r="C1038" i="4"/>
  <c r="B1038" i="4"/>
  <c r="V1038" i="4" s="1" a="1"/>
  <c r="V1038" i="4" s="1"/>
  <c r="W1038" i="4"/>
  <c r="A1039" i="4"/>
  <c r="O1039" i="4" s="1" a="1"/>
  <c r="O1039" i="4" s="1"/>
  <c r="K1051" i="10"/>
  <c r="B1053" i="10"/>
  <c r="L1050" i="10"/>
  <c r="X1034" i="4"/>
  <c r="AJ1035" i="4"/>
  <c r="H1053" i="10"/>
  <c r="B1054" i="10"/>
  <c r="Y1039" i="4" l="1"/>
  <c r="P1039" i="4" a="1"/>
  <c r="P1039" i="4" s="1"/>
  <c r="F1039" i="4" a="1"/>
  <c r="F1039" i="4" s="1"/>
  <c r="AH1039" i="4" a="1"/>
  <c r="AH1039" i="4" s="1"/>
  <c r="AG1039" i="4"/>
  <c r="AI1039" i="4"/>
  <c r="AF1039" i="4" a="1"/>
  <c r="AF1039" i="4" s="1"/>
  <c r="AE1039" i="4"/>
  <c r="AA1039" i="4" a="1"/>
  <c r="AA1039" i="4" s="1"/>
  <c r="Z1039" i="4" a="1"/>
  <c r="Z1039" i="4" s="1"/>
  <c r="AD1039" i="4"/>
  <c r="AB1039" i="4"/>
  <c r="AC1039" i="4"/>
  <c r="F1054" i="10"/>
  <c r="N1039" i="4" a="1"/>
  <c r="N1039" i="4" s="1"/>
  <c r="G1039" i="4"/>
  <c r="E1056" i="10" s="1"/>
  <c r="J1039" i="4"/>
  <c r="K1039" i="4"/>
  <c r="L1039" i="4"/>
  <c r="M1039" i="4"/>
  <c r="I1039" i="4" a="1"/>
  <c r="I1039" i="4" s="1"/>
  <c r="H1039" i="4" a="1"/>
  <c r="H1039" i="4" s="1"/>
  <c r="D1055" i="10"/>
  <c r="E1038" i="4"/>
  <c r="C1055" i="10" s="1"/>
  <c r="Q1038" i="4"/>
  <c r="T1038" i="4" a="1"/>
  <c r="T1038" i="4" s="1"/>
  <c r="S1038" i="4" a="1"/>
  <c r="S1038" i="4" s="1"/>
  <c r="R1038" i="4" a="1"/>
  <c r="R1038" i="4" s="1"/>
  <c r="U1038" i="4" a="1"/>
  <c r="U1038" i="4" s="1"/>
  <c r="C1039" i="4"/>
  <c r="B1039" i="4"/>
  <c r="V1039" i="4" s="1" a="1"/>
  <c r="V1039" i="4" s="1"/>
  <c r="W1039" i="4"/>
  <c r="A1040" i="4"/>
  <c r="O1040" i="4" s="1" a="1"/>
  <c r="O1040" i="4" s="1"/>
  <c r="G1052" i="10"/>
  <c r="K1052" i="10" s="1"/>
  <c r="L1051" i="10"/>
  <c r="X1035" i="4"/>
  <c r="AJ1036" i="4"/>
  <c r="G1053" i="10" s="1"/>
  <c r="H1054" i="10"/>
  <c r="Y1040" i="4" l="1"/>
  <c r="P1040" i="4" a="1"/>
  <c r="P1040" i="4" s="1"/>
  <c r="F1040" i="4" a="1"/>
  <c r="F1040" i="4" s="1"/>
  <c r="AH1040" i="4" a="1"/>
  <c r="AH1040" i="4" s="1"/>
  <c r="AG1040" i="4"/>
  <c r="AI1040" i="4"/>
  <c r="AC1040" i="4"/>
  <c r="AB1040" i="4"/>
  <c r="AA1040" i="4" a="1"/>
  <c r="AA1040" i="4" s="1"/>
  <c r="Z1040" i="4" a="1"/>
  <c r="Z1040" i="4" s="1"/>
  <c r="AF1040" i="4" a="1"/>
  <c r="AF1040" i="4" s="1"/>
  <c r="AE1040" i="4"/>
  <c r="AD1040" i="4"/>
  <c r="F1055" i="10"/>
  <c r="N1040" i="4" a="1"/>
  <c r="N1040" i="4" s="1"/>
  <c r="G1040" i="4"/>
  <c r="E1057" i="10" s="1"/>
  <c r="J1040" i="4"/>
  <c r="K1040" i="4"/>
  <c r="L1040" i="4"/>
  <c r="M1040" i="4"/>
  <c r="I1040" i="4" a="1"/>
  <c r="I1040" i="4" s="1"/>
  <c r="H1040" i="4" a="1"/>
  <c r="H1040" i="4" s="1"/>
  <c r="D1056" i="10"/>
  <c r="E1039" i="4"/>
  <c r="C1056" i="10" s="1"/>
  <c r="Q1039" i="4"/>
  <c r="S1039" i="4" a="1"/>
  <c r="S1039" i="4" s="1"/>
  <c r="T1039" i="4" a="1"/>
  <c r="T1039" i="4" s="1"/>
  <c r="R1039" i="4" a="1"/>
  <c r="R1039" i="4" s="1"/>
  <c r="U1039" i="4" a="1"/>
  <c r="U1039" i="4" s="1"/>
  <c r="C1040" i="4"/>
  <c r="B1040" i="4"/>
  <c r="V1040" i="4" s="1" a="1"/>
  <c r="V1040" i="4" s="1"/>
  <c r="W1040" i="4"/>
  <c r="A1041" i="4"/>
  <c r="O1041" i="4" s="1" a="1"/>
  <c r="O1041" i="4" s="1"/>
  <c r="K1053" i="10"/>
  <c r="B1055" i="10"/>
  <c r="L1052" i="10"/>
  <c r="X1036" i="4"/>
  <c r="AJ1037" i="4"/>
  <c r="H1055" i="10"/>
  <c r="B1056" i="10"/>
  <c r="Y1041" i="4" l="1"/>
  <c r="P1041" i="4" a="1"/>
  <c r="P1041" i="4" s="1"/>
  <c r="F1041" i="4" a="1"/>
  <c r="F1041" i="4" s="1"/>
  <c r="AH1041" i="4" a="1"/>
  <c r="AH1041" i="4" s="1"/>
  <c r="AG1041" i="4"/>
  <c r="AA1041" i="4" a="1"/>
  <c r="AA1041" i="4" s="1"/>
  <c r="Z1041" i="4" a="1"/>
  <c r="Z1041" i="4" s="1"/>
  <c r="AF1041" i="4" a="1"/>
  <c r="AF1041" i="4" s="1"/>
  <c r="AE1041" i="4"/>
  <c r="AD1041" i="4"/>
  <c r="AC1041" i="4"/>
  <c r="AB1041" i="4"/>
  <c r="AI1041" i="4"/>
  <c r="F1056" i="10"/>
  <c r="N1041" i="4" a="1"/>
  <c r="N1041" i="4" s="1"/>
  <c r="G1041" i="4"/>
  <c r="E1058" i="10" s="1"/>
  <c r="J1041" i="4"/>
  <c r="K1041" i="4"/>
  <c r="M1041" i="4"/>
  <c r="L1041" i="4"/>
  <c r="I1041" i="4" a="1"/>
  <c r="I1041" i="4" s="1"/>
  <c r="H1041" i="4" a="1"/>
  <c r="H1041" i="4" s="1"/>
  <c r="D1057" i="10"/>
  <c r="E1040" i="4"/>
  <c r="C1057" i="10" s="1"/>
  <c r="Q1040" i="4"/>
  <c r="T1040" i="4" a="1"/>
  <c r="T1040" i="4" s="1"/>
  <c r="S1040" i="4" a="1"/>
  <c r="S1040" i="4" s="1"/>
  <c r="R1040" i="4" a="1"/>
  <c r="R1040" i="4" s="1"/>
  <c r="U1040" i="4" a="1"/>
  <c r="U1040" i="4" s="1"/>
  <c r="C1041" i="4"/>
  <c r="B1041" i="4"/>
  <c r="V1041" i="4" s="1" a="1"/>
  <c r="V1041" i="4" s="1"/>
  <c r="W1041" i="4"/>
  <c r="A1042" i="4"/>
  <c r="O1042" i="4" s="1" a="1"/>
  <c r="O1042" i="4" s="1"/>
  <c r="G1054" i="10"/>
  <c r="K1054" i="10" s="1"/>
  <c r="L1053" i="10"/>
  <c r="X1037" i="4"/>
  <c r="AJ1038" i="4"/>
  <c r="H1056" i="10"/>
  <c r="Y1042" i="4" l="1"/>
  <c r="P1042" i="4" a="1"/>
  <c r="P1042" i="4" s="1"/>
  <c r="F1042" i="4" a="1"/>
  <c r="F1042" i="4" s="1"/>
  <c r="AH1042" i="4" a="1"/>
  <c r="AH1042" i="4" s="1"/>
  <c r="AG1042" i="4"/>
  <c r="AD1042" i="4"/>
  <c r="AC1042" i="4"/>
  <c r="AB1042" i="4"/>
  <c r="AI1042" i="4"/>
  <c r="AF1042" i="4" a="1"/>
  <c r="AF1042" i="4" s="1"/>
  <c r="AA1042" i="4" a="1"/>
  <c r="AA1042" i="4" s="1"/>
  <c r="AE1042" i="4"/>
  <c r="Z1042" i="4" a="1"/>
  <c r="Z1042" i="4" s="1"/>
  <c r="F1057" i="10"/>
  <c r="N1042" i="4" a="1"/>
  <c r="N1042" i="4" s="1"/>
  <c r="G1042" i="4"/>
  <c r="E1059" i="10" s="1"/>
  <c r="J1042" i="4"/>
  <c r="M1042" i="4"/>
  <c r="K1042" i="4"/>
  <c r="L1042" i="4"/>
  <c r="I1042" i="4" a="1"/>
  <c r="I1042" i="4" s="1"/>
  <c r="H1042" i="4" a="1"/>
  <c r="H1042" i="4" s="1"/>
  <c r="D1058" i="10"/>
  <c r="E1041" i="4"/>
  <c r="C1058" i="10" s="1"/>
  <c r="Q1041" i="4"/>
  <c r="T1041" i="4" a="1"/>
  <c r="T1041" i="4" s="1"/>
  <c r="S1041" i="4" a="1"/>
  <c r="S1041" i="4" s="1"/>
  <c r="R1041" i="4" a="1"/>
  <c r="R1041" i="4" s="1"/>
  <c r="U1041" i="4" a="1"/>
  <c r="U1041" i="4" s="1"/>
  <c r="C1042" i="4"/>
  <c r="B1042" i="4"/>
  <c r="V1042" i="4" s="1" a="1"/>
  <c r="V1042" i="4" s="1"/>
  <c r="W1042" i="4"/>
  <c r="A1043" i="4"/>
  <c r="O1043" i="4" s="1" a="1"/>
  <c r="O1043" i="4" s="1"/>
  <c r="B1057" i="10"/>
  <c r="G1055" i="10"/>
  <c r="K1055" i="10" s="1"/>
  <c r="L1054" i="10"/>
  <c r="X1038" i="4"/>
  <c r="AJ1039" i="4"/>
  <c r="G1056" i="10" s="1"/>
  <c r="H1057" i="10"/>
  <c r="Y1043" i="4" l="1"/>
  <c r="P1043" i="4" a="1"/>
  <c r="P1043" i="4" s="1"/>
  <c r="F1043" i="4" a="1"/>
  <c r="F1043" i="4" s="1"/>
  <c r="AH1043" i="4" a="1"/>
  <c r="AH1043" i="4" s="1"/>
  <c r="AG1043" i="4"/>
  <c r="AI1043" i="4"/>
  <c r="AF1043" i="4" a="1"/>
  <c r="AF1043" i="4" s="1"/>
  <c r="AE1043" i="4"/>
  <c r="Z1043" i="4" a="1"/>
  <c r="Z1043" i="4" s="1"/>
  <c r="AB1043" i="4"/>
  <c r="AA1043" i="4" a="1"/>
  <c r="AA1043" i="4" s="1"/>
  <c r="AD1043" i="4"/>
  <c r="AC1043" i="4"/>
  <c r="F1058" i="10"/>
  <c r="N1043" i="4" a="1"/>
  <c r="N1043" i="4" s="1"/>
  <c r="G1043" i="4"/>
  <c r="E1060" i="10" s="1"/>
  <c r="J1043" i="4"/>
  <c r="M1043" i="4"/>
  <c r="K1043" i="4"/>
  <c r="L1043" i="4"/>
  <c r="H1043" i="4" a="1"/>
  <c r="H1043" i="4" s="1"/>
  <c r="I1043" i="4" a="1"/>
  <c r="I1043" i="4" s="1"/>
  <c r="D1059" i="10"/>
  <c r="E1042" i="4"/>
  <c r="C1059" i="10" s="1"/>
  <c r="Q1042" i="4"/>
  <c r="T1042" i="4" a="1"/>
  <c r="T1042" i="4" s="1"/>
  <c r="S1042" i="4" a="1"/>
  <c r="S1042" i="4" s="1"/>
  <c r="R1042" i="4" a="1"/>
  <c r="R1042" i="4" s="1"/>
  <c r="U1042" i="4" a="1"/>
  <c r="U1042" i="4" s="1"/>
  <c r="C1043" i="4"/>
  <c r="B1043" i="4"/>
  <c r="V1043" i="4" s="1" a="1"/>
  <c r="V1043" i="4" s="1"/>
  <c r="W1043" i="4"/>
  <c r="A1044" i="4"/>
  <c r="O1044" i="4" s="1" a="1"/>
  <c r="O1044" i="4" s="1"/>
  <c r="K1056" i="10"/>
  <c r="B1058" i="10"/>
  <c r="L1055" i="10"/>
  <c r="X1039" i="4"/>
  <c r="AJ1040" i="4"/>
  <c r="H1058" i="10"/>
  <c r="B1059" i="10"/>
  <c r="Y1044" i="4" l="1"/>
  <c r="P1044" i="4" a="1"/>
  <c r="P1044" i="4" s="1"/>
  <c r="F1044" i="4" a="1"/>
  <c r="F1044" i="4" s="1"/>
  <c r="AH1044" i="4" a="1"/>
  <c r="AH1044" i="4" s="1"/>
  <c r="AG1044" i="4"/>
  <c r="AI1044" i="4"/>
  <c r="AB1044" i="4"/>
  <c r="AA1044" i="4" a="1"/>
  <c r="AA1044" i="4" s="1"/>
  <c r="AD1044" i="4"/>
  <c r="AC1044" i="4"/>
  <c r="Z1044" i="4" a="1"/>
  <c r="Z1044" i="4" s="1"/>
  <c r="AF1044" i="4" a="1"/>
  <c r="AF1044" i="4" s="1"/>
  <c r="AE1044" i="4"/>
  <c r="F1059" i="10"/>
  <c r="N1044" i="4" a="1"/>
  <c r="N1044" i="4" s="1"/>
  <c r="G1044" i="4"/>
  <c r="E1061" i="10" s="1"/>
  <c r="J1044" i="4"/>
  <c r="M1044" i="4"/>
  <c r="K1044" i="4"/>
  <c r="L1044" i="4"/>
  <c r="I1044" i="4" a="1"/>
  <c r="I1044" i="4" s="1"/>
  <c r="H1044" i="4" a="1"/>
  <c r="H1044" i="4" s="1"/>
  <c r="D1060" i="10"/>
  <c r="E1043" i="4"/>
  <c r="C1060" i="10" s="1"/>
  <c r="Q1043" i="4"/>
  <c r="T1043" i="4" a="1"/>
  <c r="T1043" i="4" s="1"/>
  <c r="S1043" i="4" a="1"/>
  <c r="S1043" i="4" s="1"/>
  <c r="R1043" i="4" a="1"/>
  <c r="R1043" i="4" s="1"/>
  <c r="U1043" i="4" a="1"/>
  <c r="U1043" i="4" s="1"/>
  <c r="C1044" i="4"/>
  <c r="B1044" i="4"/>
  <c r="V1044" i="4" s="1" a="1"/>
  <c r="V1044" i="4" s="1"/>
  <c r="W1044" i="4"/>
  <c r="A1045" i="4"/>
  <c r="O1045" i="4" s="1" a="1"/>
  <c r="O1045" i="4" s="1"/>
  <c r="G1057" i="10"/>
  <c r="K1057" i="10" s="1"/>
  <c r="L1056" i="10"/>
  <c r="X1040" i="4"/>
  <c r="AJ1041" i="4"/>
  <c r="G1058" i="10" s="1"/>
  <c r="H1059" i="10"/>
  <c r="Y1045" i="4" l="1"/>
  <c r="P1045" i="4" a="1"/>
  <c r="P1045" i="4" s="1"/>
  <c r="F1045" i="4" a="1"/>
  <c r="F1045" i="4" s="1"/>
  <c r="AH1045" i="4" a="1"/>
  <c r="AH1045" i="4" s="1"/>
  <c r="AG1045" i="4"/>
  <c r="Z1045" i="4" a="1"/>
  <c r="Z1045" i="4" s="1"/>
  <c r="AI1045" i="4"/>
  <c r="AC1045" i="4"/>
  <c r="AB1045" i="4"/>
  <c r="AA1045" i="4" a="1"/>
  <c r="AA1045" i="4" s="1"/>
  <c r="AF1045" i="4" a="1"/>
  <c r="AF1045" i="4" s="1"/>
  <c r="AD1045" i="4"/>
  <c r="AE1045" i="4"/>
  <c r="F1060" i="10"/>
  <c r="N1045" i="4" a="1"/>
  <c r="N1045" i="4" s="1"/>
  <c r="G1045" i="4"/>
  <c r="E1062" i="10" s="1"/>
  <c r="J1045" i="4"/>
  <c r="K1045" i="4"/>
  <c r="L1045" i="4"/>
  <c r="M1045" i="4"/>
  <c r="I1045" i="4" a="1"/>
  <c r="I1045" i="4" s="1"/>
  <c r="H1045" i="4" a="1"/>
  <c r="H1045" i="4" s="1"/>
  <c r="D1061" i="10"/>
  <c r="E1044" i="4"/>
  <c r="C1061" i="10" s="1"/>
  <c r="Q1044" i="4"/>
  <c r="T1044" i="4" a="1"/>
  <c r="T1044" i="4" s="1"/>
  <c r="S1044" i="4" a="1"/>
  <c r="S1044" i="4" s="1"/>
  <c r="R1044" i="4" a="1"/>
  <c r="R1044" i="4" s="1"/>
  <c r="U1044" i="4" a="1"/>
  <c r="U1044" i="4" s="1"/>
  <c r="C1045" i="4"/>
  <c r="B1045" i="4"/>
  <c r="V1045" i="4" s="1" a="1"/>
  <c r="V1045" i="4" s="1"/>
  <c r="W1045" i="4"/>
  <c r="A1046" i="4"/>
  <c r="O1046" i="4" s="1" a="1"/>
  <c r="O1046" i="4" s="1"/>
  <c r="K1058" i="10"/>
  <c r="B1060" i="10"/>
  <c r="L1057" i="10"/>
  <c r="X1041" i="4"/>
  <c r="AJ1042" i="4"/>
  <c r="H1060" i="10"/>
  <c r="B1061" i="10"/>
  <c r="Y1046" i="4" l="1"/>
  <c r="P1046" i="4" a="1"/>
  <c r="P1046" i="4" s="1"/>
  <c r="F1061" i="10"/>
  <c r="F1046" i="4" a="1"/>
  <c r="F1046" i="4" s="1"/>
  <c r="AH1046" i="4" a="1"/>
  <c r="AH1046" i="4" s="1"/>
  <c r="AG1046" i="4"/>
  <c r="Z1046" i="4" a="1"/>
  <c r="Z1046" i="4" s="1"/>
  <c r="AE1046" i="4"/>
  <c r="AD1046" i="4"/>
  <c r="AC1046" i="4"/>
  <c r="AB1046" i="4"/>
  <c r="AI1046" i="4"/>
  <c r="AF1046" i="4" a="1"/>
  <c r="AF1046" i="4" s="1"/>
  <c r="AA1046" i="4" a="1"/>
  <c r="AA1046" i="4" s="1"/>
  <c r="N1046" i="4" a="1"/>
  <c r="N1046" i="4" s="1"/>
  <c r="G1046" i="4"/>
  <c r="E1063" i="10" s="1"/>
  <c r="K1046" i="4"/>
  <c r="J1046" i="4"/>
  <c r="M1046" i="4"/>
  <c r="L1046" i="4"/>
  <c r="I1046" i="4" a="1"/>
  <c r="I1046" i="4" s="1"/>
  <c r="H1046" i="4" a="1"/>
  <c r="H1046" i="4" s="1"/>
  <c r="D1062" i="10"/>
  <c r="E1045" i="4"/>
  <c r="C1062" i="10" s="1"/>
  <c r="Q1045" i="4"/>
  <c r="T1045" i="4" a="1"/>
  <c r="T1045" i="4" s="1"/>
  <c r="S1045" i="4" a="1"/>
  <c r="S1045" i="4" s="1"/>
  <c r="R1045" i="4" a="1"/>
  <c r="R1045" i="4" s="1"/>
  <c r="U1045" i="4" a="1"/>
  <c r="U1045" i="4" s="1"/>
  <c r="C1046" i="4"/>
  <c r="B1046" i="4"/>
  <c r="V1046" i="4" s="1" a="1"/>
  <c r="V1046" i="4" s="1"/>
  <c r="W1046" i="4"/>
  <c r="A1047" i="4"/>
  <c r="O1047" i="4" s="1" a="1"/>
  <c r="O1047" i="4" s="1"/>
  <c r="G1059" i="10"/>
  <c r="K1059" i="10" s="1"/>
  <c r="L1058" i="10"/>
  <c r="X1042" i="4"/>
  <c r="AJ1043" i="4"/>
  <c r="G1060" i="10" s="1"/>
  <c r="H1061" i="10"/>
  <c r="Y1047" i="4" l="1"/>
  <c r="P1047" i="4" a="1"/>
  <c r="P1047" i="4" s="1"/>
  <c r="F1047" i="4" a="1"/>
  <c r="F1047" i="4" s="1"/>
  <c r="AH1047" i="4" a="1"/>
  <c r="AH1047" i="4" s="1"/>
  <c r="AG1047" i="4"/>
  <c r="AD1047" i="4"/>
  <c r="AC1047" i="4"/>
  <c r="AB1047" i="4"/>
  <c r="AI1047" i="4"/>
  <c r="AF1047" i="4" a="1"/>
  <c r="AF1047" i="4" s="1"/>
  <c r="AA1047" i="4" a="1"/>
  <c r="AA1047" i="4" s="1"/>
  <c r="Z1047" i="4" a="1"/>
  <c r="Z1047" i="4" s="1"/>
  <c r="AE1047" i="4"/>
  <c r="F1062" i="10"/>
  <c r="N1047" i="4" a="1"/>
  <c r="N1047" i="4" s="1"/>
  <c r="G1047" i="4"/>
  <c r="E1064" i="10" s="1"/>
  <c r="K1047" i="4"/>
  <c r="J1047" i="4"/>
  <c r="L1047" i="4"/>
  <c r="M1047" i="4"/>
  <c r="H1047" i="4" a="1"/>
  <c r="H1047" i="4" s="1"/>
  <c r="I1047" i="4" a="1"/>
  <c r="I1047" i="4" s="1"/>
  <c r="D1063" i="10"/>
  <c r="E1046" i="4"/>
  <c r="C1063" i="10" s="1"/>
  <c r="Q1046" i="4"/>
  <c r="T1046" i="4" a="1"/>
  <c r="T1046" i="4" s="1"/>
  <c r="R1046" i="4" a="1"/>
  <c r="R1046" i="4" s="1"/>
  <c r="S1046" i="4" a="1"/>
  <c r="S1046" i="4" s="1"/>
  <c r="U1046" i="4" a="1"/>
  <c r="U1046" i="4" s="1"/>
  <c r="C1047" i="4"/>
  <c r="B1047" i="4"/>
  <c r="V1047" i="4" s="1" a="1"/>
  <c r="V1047" i="4" s="1"/>
  <c r="W1047" i="4"/>
  <c r="A1048" i="4"/>
  <c r="O1048" i="4" s="1" a="1"/>
  <c r="O1048" i="4" s="1"/>
  <c r="K1060" i="10"/>
  <c r="B1062" i="10"/>
  <c r="L1059" i="10"/>
  <c r="X1043" i="4"/>
  <c r="AJ1044" i="4"/>
  <c r="H1062" i="10"/>
  <c r="Y1048" i="4" l="1"/>
  <c r="P1048" i="4" a="1"/>
  <c r="P1048" i="4" s="1"/>
  <c r="F1048" i="4" a="1"/>
  <c r="F1048" i="4" s="1"/>
  <c r="AH1048" i="4" a="1"/>
  <c r="AH1048" i="4" s="1"/>
  <c r="AG1048" i="4"/>
  <c r="AF1048" i="4" a="1"/>
  <c r="AF1048" i="4" s="1"/>
  <c r="AE1048" i="4"/>
  <c r="Z1048" i="4" a="1"/>
  <c r="Z1048" i="4" s="1"/>
  <c r="AI1048" i="4"/>
  <c r="AC1048" i="4"/>
  <c r="AA1048" i="4" a="1"/>
  <c r="AA1048" i="4" s="1"/>
  <c r="AD1048" i="4"/>
  <c r="AB1048" i="4"/>
  <c r="F1063" i="10"/>
  <c r="N1048" i="4" a="1"/>
  <c r="N1048" i="4" s="1"/>
  <c r="G1048" i="4"/>
  <c r="E1065" i="10" s="1"/>
  <c r="K1048" i="4"/>
  <c r="J1048" i="4"/>
  <c r="L1048" i="4"/>
  <c r="M1048" i="4"/>
  <c r="H1048" i="4" a="1"/>
  <c r="H1048" i="4" s="1"/>
  <c r="I1048" i="4" a="1"/>
  <c r="I1048" i="4" s="1"/>
  <c r="D1064" i="10"/>
  <c r="E1047" i="4"/>
  <c r="C1064" i="10" s="1"/>
  <c r="Q1047" i="4"/>
  <c r="S1047" i="4" a="1"/>
  <c r="S1047" i="4" s="1"/>
  <c r="T1047" i="4" a="1"/>
  <c r="T1047" i="4" s="1"/>
  <c r="R1047" i="4" a="1"/>
  <c r="R1047" i="4" s="1"/>
  <c r="U1047" i="4" a="1"/>
  <c r="U1047" i="4" s="1"/>
  <c r="C1048" i="4"/>
  <c r="B1048" i="4"/>
  <c r="V1048" i="4" s="1" a="1"/>
  <c r="V1048" i="4" s="1"/>
  <c r="W1048" i="4"/>
  <c r="A1049" i="4"/>
  <c r="O1049" i="4" s="1" a="1"/>
  <c r="O1049" i="4" s="1"/>
  <c r="B1063" i="10"/>
  <c r="G1061" i="10"/>
  <c r="K1061" i="10" s="1"/>
  <c r="L1060" i="10"/>
  <c r="X1044" i="4"/>
  <c r="AJ1045" i="4"/>
  <c r="H1063" i="10"/>
  <c r="Y1049" i="4" l="1"/>
  <c r="P1049" i="4" a="1"/>
  <c r="P1049" i="4" s="1"/>
  <c r="F1049" i="4" a="1"/>
  <c r="F1049" i="4" s="1"/>
  <c r="AH1049" i="4" a="1"/>
  <c r="AH1049" i="4" s="1"/>
  <c r="AG1049" i="4"/>
  <c r="AC1049" i="4"/>
  <c r="AB1049" i="4"/>
  <c r="AA1049" i="4" a="1"/>
  <c r="AA1049" i="4" s="1"/>
  <c r="Z1049" i="4" a="1"/>
  <c r="Z1049" i="4" s="1"/>
  <c r="AD1049" i="4"/>
  <c r="AI1049" i="4"/>
  <c r="AF1049" i="4" a="1"/>
  <c r="AF1049" i="4" s="1"/>
  <c r="AE1049" i="4"/>
  <c r="F1064" i="10"/>
  <c r="N1049" i="4" a="1"/>
  <c r="N1049" i="4" s="1"/>
  <c r="G1049" i="4"/>
  <c r="E1066" i="10" s="1"/>
  <c r="J1049" i="4"/>
  <c r="L1049" i="4"/>
  <c r="M1049" i="4"/>
  <c r="H1049" i="4" a="1"/>
  <c r="H1049" i="4" s="1"/>
  <c r="K1049" i="4"/>
  <c r="I1049" i="4" a="1"/>
  <c r="I1049" i="4" s="1"/>
  <c r="D1065" i="10"/>
  <c r="E1048" i="4"/>
  <c r="C1065" i="10" s="1"/>
  <c r="Q1048" i="4"/>
  <c r="S1048" i="4" a="1"/>
  <c r="S1048" i="4" s="1"/>
  <c r="T1048" i="4" a="1"/>
  <c r="T1048" i="4" s="1"/>
  <c r="R1048" i="4" a="1"/>
  <c r="R1048" i="4" s="1"/>
  <c r="U1048" i="4" a="1"/>
  <c r="U1048" i="4" s="1"/>
  <c r="C1049" i="4"/>
  <c r="B1049" i="4"/>
  <c r="V1049" i="4" s="1" a="1"/>
  <c r="V1049" i="4" s="1"/>
  <c r="W1049" i="4"/>
  <c r="A1050" i="4"/>
  <c r="O1050" i="4" s="1" a="1"/>
  <c r="O1050" i="4" s="1"/>
  <c r="B1064" i="10"/>
  <c r="G1062" i="10"/>
  <c r="K1062" i="10" s="1"/>
  <c r="L1061" i="10"/>
  <c r="X1045" i="4"/>
  <c r="AJ1046" i="4"/>
  <c r="G1063" i="10" s="1"/>
  <c r="H1064" i="10"/>
  <c r="Y1050" i="4" l="1"/>
  <c r="P1050" i="4" a="1"/>
  <c r="P1050" i="4" s="1"/>
  <c r="F1050" i="4" a="1"/>
  <c r="F1050" i="4" s="1"/>
  <c r="AH1050" i="4" a="1"/>
  <c r="AH1050" i="4" s="1"/>
  <c r="AG1050" i="4"/>
  <c r="AA1050" i="4" a="1"/>
  <c r="AA1050" i="4" s="1"/>
  <c r="Z1050" i="4" a="1"/>
  <c r="Z1050" i="4" s="1"/>
  <c r="AF1050" i="4" a="1"/>
  <c r="AF1050" i="4" s="1"/>
  <c r="AE1050" i="4"/>
  <c r="AD1050" i="4"/>
  <c r="AC1050" i="4"/>
  <c r="AB1050" i="4"/>
  <c r="AI1050" i="4"/>
  <c r="F1065" i="10"/>
  <c r="N1050" i="4" a="1"/>
  <c r="N1050" i="4" s="1"/>
  <c r="G1050" i="4"/>
  <c r="E1067" i="10" s="1"/>
  <c r="K1050" i="4"/>
  <c r="L1050" i="4"/>
  <c r="M1050" i="4"/>
  <c r="J1050" i="4"/>
  <c r="I1050" i="4" a="1"/>
  <c r="I1050" i="4" s="1"/>
  <c r="H1050" i="4" a="1"/>
  <c r="H1050" i="4" s="1"/>
  <c r="D1066" i="10"/>
  <c r="E1049" i="4"/>
  <c r="C1066" i="10" s="1"/>
  <c r="Q1049" i="4"/>
  <c r="T1049" i="4" a="1"/>
  <c r="T1049" i="4" s="1"/>
  <c r="S1049" i="4" a="1"/>
  <c r="S1049" i="4" s="1"/>
  <c r="R1049" i="4" a="1"/>
  <c r="R1049" i="4" s="1"/>
  <c r="U1049" i="4" a="1"/>
  <c r="U1049" i="4" s="1"/>
  <c r="C1050" i="4"/>
  <c r="B1050" i="4"/>
  <c r="V1050" i="4" s="1" a="1"/>
  <c r="V1050" i="4" s="1"/>
  <c r="W1050" i="4"/>
  <c r="A1051" i="4"/>
  <c r="O1051" i="4" s="1" a="1"/>
  <c r="O1051" i="4" s="1"/>
  <c r="K1063" i="10"/>
  <c r="B1065" i="10"/>
  <c r="L1062" i="10"/>
  <c r="X1046" i="4"/>
  <c r="AJ1047" i="4"/>
  <c r="H1065" i="10"/>
  <c r="B1066" i="10"/>
  <c r="Y1051" i="4" l="1"/>
  <c r="P1051" i="4" a="1"/>
  <c r="P1051" i="4" s="1"/>
  <c r="F1051" i="4" a="1"/>
  <c r="F1051" i="4" s="1"/>
  <c r="AH1051" i="4" a="1"/>
  <c r="AH1051" i="4" s="1"/>
  <c r="AG1051" i="4"/>
  <c r="AD1051" i="4"/>
  <c r="AC1051" i="4"/>
  <c r="AB1051" i="4"/>
  <c r="AI1051" i="4"/>
  <c r="AF1051" i="4" a="1"/>
  <c r="AF1051" i="4" s="1"/>
  <c r="AE1051" i="4"/>
  <c r="AA1051" i="4" a="1"/>
  <c r="AA1051" i="4" s="1"/>
  <c r="Z1051" i="4" a="1"/>
  <c r="Z1051" i="4" s="1"/>
  <c r="F1066" i="10"/>
  <c r="N1051" i="4" a="1"/>
  <c r="N1051" i="4" s="1"/>
  <c r="G1051" i="4"/>
  <c r="E1068" i="10" s="1"/>
  <c r="L1051" i="4"/>
  <c r="K1051" i="4"/>
  <c r="M1051" i="4"/>
  <c r="J1051" i="4"/>
  <c r="I1051" i="4" a="1"/>
  <c r="I1051" i="4" s="1"/>
  <c r="H1051" i="4" a="1"/>
  <c r="H1051" i="4" s="1"/>
  <c r="D1067" i="10"/>
  <c r="E1050" i="4"/>
  <c r="C1067" i="10" s="1"/>
  <c r="Q1050" i="4"/>
  <c r="T1050" i="4" a="1"/>
  <c r="T1050" i="4" s="1"/>
  <c r="S1050" i="4" a="1"/>
  <c r="S1050" i="4" s="1"/>
  <c r="R1050" i="4" a="1"/>
  <c r="R1050" i="4" s="1"/>
  <c r="U1050" i="4" a="1"/>
  <c r="U1050" i="4" s="1"/>
  <c r="C1051" i="4"/>
  <c r="B1051" i="4"/>
  <c r="V1051" i="4" s="1" a="1"/>
  <c r="V1051" i="4" s="1"/>
  <c r="W1051" i="4"/>
  <c r="A1052" i="4"/>
  <c r="O1052" i="4" s="1" a="1"/>
  <c r="O1052" i="4" s="1"/>
  <c r="G1064" i="10"/>
  <c r="K1064" i="10" s="1"/>
  <c r="L1063" i="10"/>
  <c r="X1047" i="4"/>
  <c r="AJ1048" i="4"/>
  <c r="G1065" i="10" s="1"/>
  <c r="H1066" i="10"/>
  <c r="Y1052" i="4" l="1"/>
  <c r="P1052" i="4" a="1"/>
  <c r="P1052" i="4" s="1"/>
  <c r="F1052" i="4" a="1"/>
  <c r="F1052" i="4" s="1"/>
  <c r="AH1052" i="4" a="1"/>
  <c r="AH1052" i="4" s="1"/>
  <c r="AG1052" i="4"/>
  <c r="AF1052" i="4" a="1"/>
  <c r="AF1052" i="4" s="1"/>
  <c r="AE1052" i="4"/>
  <c r="Z1052" i="4" a="1"/>
  <c r="Z1052" i="4" s="1"/>
  <c r="AC1052" i="4"/>
  <c r="AB1052" i="4"/>
  <c r="AI1052" i="4"/>
  <c r="AA1052" i="4" a="1"/>
  <c r="AA1052" i="4" s="1"/>
  <c r="AD1052" i="4"/>
  <c r="F1067" i="10"/>
  <c r="N1052" i="4" a="1"/>
  <c r="N1052" i="4" s="1"/>
  <c r="G1052" i="4"/>
  <c r="E1069" i="10" s="1"/>
  <c r="J1052" i="4"/>
  <c r="L1052" i="4"/>
  <c r="K1052" i="4"/>
  <c r="M1052" i="4"/>
  <c r="I1052" i="4" a="1"/>
  <c r="I1052" i="4" s="1"/>
  <c r="H1052" i="4" a="1"/>
  <c r="H1052" i="4" s="1"/>
  <c r="D1068" i="10"/>
  <c r="E1051" i="4"/>
  <c r="C1068" i="10" s="1"/>
  <c r="Q1051" i="4"/>
  <c r="T1051" i="4" a="1"/>
  <c r="T1051" i="4" s="1"/>
  <c r="S1051" i="4" a="1"/>
  <c r="S1051" i="4" s="1"/>
  <c r="R1051" i="4" a="1"/>
  <c r="R1051" i="4" s="1"/>
  <c r="U1051" i="4" a="1"/>
  <c r="U1051" i="4" s="1"/>
  <c r="C1052" i="4"/>
  <c r="B1052" i="4"/>
  <c r="V1052" i="4" s="1" a="1"/>
  <c r="V1052" i="4" s="1"/>
  <c r="W1052" i="4"/>
  <c r="A1053" i="4"/>
  <c r="O1053" i="4" s="1" a="1"/>
  <c r="O1053" i="4" s="1"/>
  <c r="K1065" i="10"/>
  <c r="B1067" i="10"/>
  <c r="L1064" i="10"/>
  <c r="X1048" i="4"/>
  <c r="AJ1049" i="4"/>
  <c r="H1067" i="10"/>
  <c r="B1068" i="10"/>
  <c r="Y1053" i="4" l="1"/>
  <c r="P1053" i="4" a="1"/>
  <c r="P1053" i="4" s="1"/>
  <c r="F1053" i="4" a="1"/>
  <c r="F1053" i="4" s="1"/>
  <c r="AH1053" i="4" a="1"/>
  <c r="AH1053" i="4" s="1"/>
  <c r="AG1053" i="4"/>
  <c r="AC1053" i="4"/>
  <c r="AB1053" i="4"/>
  <c r="AA1053" i="4" a="1"/>
  <c r="AA1053" i="4" s="1"/>
  <c r="Z1053" i="4" a="1"/>
  <c r="Z1053" i="4" s="1"/>
  <c r="AF1053" i="4" a="1"/>
  <c r="AF1053" i="4" s="1"/>
  <c r="AE1053" i="4"/>
  <c r="AD1053" i="4"/>
  <c r="AI1053" i="4"/>
  <c r="F1068" i="10"/>
  <c r="N1053" i="4" a="1"/>
  <c r="N1053" i="4" s="1"/>
  <c r="G1053" i="4"/>
  <c r="E1070" i="10" s="1"/>
  <c r="J1053" i="4"/>
  <c r="K1053" i="4"/>
  <c r="L1053" i="4"/>
  <c r="M1053" i="4"/>
  <c r="H1053" i="4" a="1"/>
  <c r="H1053" i="4" s="1"/>
  <c r="I1053" i="4" a="1"/>
  <c r="I1053" i="4" s="1"/>
  <c r="D1069" i="10"/>
  <c r="E1052" i="4"/>
  <c r="C1069" i="10" s="1"/>
  <c r="Q1052" i="4"/>
  <c r="T1052" i="4" a="1"/>
  <c r="T1052" i="4" s="1"/>
  <c r="R1052" i="4" a="1"/>
  <c r="R1052" i="4" s="1"/>
  <c r="S1052" i="4" a="1"/>
  <c r="S1052" i="4" s="1"/>
  <c r="U1052" i="4" a="1"/>
  <c r="U1052" i="4" s="1"/>
  <c r="C1053" i="4"/>
  <c r="B1053" i="4"/>
  <c r="V1053" i="4" s="1" a="1"/>
  <c r="V1053" i="4" s="1"/>
  <c r="W1053" i="4"/>
  <c r="A1054" i="4"/>
  <c r="O1054" i="4" s="1" a="1"/>
  <c r="O1054" i="4" s="1"/>
  <c r="G1066" i="10"/>
  <c r="K1066" i="10" s="1"/>
  <c r="L1065" i="10"/>
  <c r="X1049" i="4"/>
  <c r="AJ1050" i="4"/>
  <c r="G1067" i="10" s="1"/>
  <c r="H1068" i="10"/>
  <c r="Y1054" i="4" l="1"/>
  <c r="P1054" i="4" a="1"/>
  <c r="P1054" i="4" s="1"/>
  <c r="F1069" i="10"/>
  <c r="F1054" i="4" a="1"/>
  <c r="F1054" i="4" s="1"/>
  <c r="AH1054" i="4" a="1"/>
  <c r="AH1054" i="4" s="1"/>
  <c r="AG1054" i="4"/>
  <c r="AA1054" i="4" a="1"/>
  <c r="AA1054" i="4" s="1"/>
  <c r="Z1054" i="4" a="1"/>
  <c r="Z1054" i="4" s="1"/>
  <c r="AF1054" i="4" a="1"/>
  <c r="AF1054" i="4" s="1"/>
  <c r="AE1054" i="4"/>
  <c r="AD1054" i="4"/>
  <c r="AC1054" i="4"/>
  <c r="AI1054" i="4"/>
  <c r="AB1054" i="4"/>
  <c r="N1054" i="4" a="1"/>
  <c r="N1054" i="4" s="1"/>
  <c r="G1054" i="4"/>
  <c r="E1071" i="10" s="1"/>
  <c r="J1054" i="4"/>
  <c r="M1054" i="4"/>
  <c r="K1054" i="4"/>
  <c r="L1054" i="4"/>
  <c r="H1054" i="4" a="1"/>
  <c r="H1054" i="4" s="1"/>
  <c r="I1054" i="4" a="1"/>
  <c r="I1054" i="4" s="1"/>
  <c r="D1070" i="10"/>
  <c r="E1053" i="4"/>
  <c r="C1070" i="10" s="1"/>
  <c r="T1053" i="4" a="1"/>
  <c r="T1053" i="4" s="1"/>
  <c r="Q1053" i="4"/>
  <c r="S1053" i="4" a="1"/>
  <c r="S1053" i="4" s="1"/>
  <c r="R1053" i="4" a="1"/>
  <c r="R1053" i="4" s="1"/>
  <c r="U1053" i="4" a="1"/>
  <c r="U1053" i="4" s="1"/>
  <c r="C1054" i="4"/>
  <c r="B1054" i="4"/>
  <c r="V1054" i="4" s="1" a="1"/>
  <c r="V1054" i="4" s="1"/>
  <c r="W1054" i="4"/>
  <c r="A1055" i="4"/>
  <c r="O1055" i="4" s="1" a="1"/>
  <c r="O1055" i="4" s="1"/>
  <c r="K1067" i="10"/>
  <c r="B1069" i="10"/>
  <c r="L1066" i="10"/>
  <c r="X1050" i="4"/>
  <c r="AJ1051" i="4"/>
  <c r="H1069" i="10"/>
  <c r="B1070" i="10"/>
  <c r="Y1055" i="4" l="1"/>
  <c r="P1055" i="4" a="1"/>
  <c r="P1055" i="4" s="1"/>
  <c r="F1055" i="4" a="1"/>
  <c r="F1055" i="4" s="1"/>
  <c r="AH1055" i="4" a="1"/>
  <c r="AH1055" i="4" s="1"/>
  <c r="AG1055" i="4"/>
  <c r="AC1055" i="4"/>
  <c r="AB1055" i="4"/>
  <c r="AI1055" i="4"/>
  <c r="AF1055" i="4" a="1"/>
  <c r="AF1055" i="4" s="1"/>
  <c r="AE1055" i="4"/>
  <c r="AD1055" i="4"/>
  <c r="AA1055" i="4" a="1"/>
  <c r="AA1055" i="4" s="1"/>
  <c r="Z1055" i="4" a="1"/>
  <c r="Z1055" i="4" s="1"/>
  <c r="F1070" i="10"/>
  <c r="N1055" i="4" a="1"/>
  <c r="N1055" i="4" s="1"/>
  <c r="G1055" i="4"/>
  <c r="E1072" i="10" s="1"/>
  <c r="J1055" i="4"/>
  <c r="M1055" i="4"/>
  <c r="K1055" i="4"/>
  <c r="L1055" i="4"/>
  <c r="I1055" i="4" a="1"/>
  <c r="I1055" i="4" s="1"/>
  <c r="H1055" i="4" a="1"/>
  <c r="H1055" i="4" s="1"/>
  <c r="D1071" i="10"/>
  <c r="E1054" i="4"/>
  <c r="C1071" i="10" s="1"/>
  <c r="Q1054" i="4"/>
  <c r="T1054" i="4" a="1"/>
  <c r="T1054" i="4" s="1"/>
  <c r="S1054" i="4" a="1"/>
  <c r="S1054" i="4" s="1"/>
  <c r="R1054" i="4" a="1"/>
  <c r="R1054" i="4" s="1"/>
  <c r="U1054" i="4" a="1"/>
  <c r="U1054" i="4" s="1"/>
  <c r="C1055" i="4"/>
  <c r="B1055" i="4"/>
  <c r="V1055" i="4" s="1" a="1"/>
  <c r="V1055" i="4" s="1"/>
  <c r="W1055" i="4"/>
  <c r="A1056" i="4"/>
  <c r="O1056" i="4" s="1" a="1"/>
  <c r="O1056" i="4" s="1"/>
  <c r="G1068" i="10"/>
  <c r="K1068" i="10" s="1"/>
  <c r="L1067" i="10"/>
  <c r="X1051" i="4"/>
  <c r="AJ1052" i="4"/>
  <c r="H1070" i="10"/>
  <c r="Y1056" i="4" l="1"/>
  <c r="P1056" i="4" a="1"/>
  <c r="P1056" i="4" s="1"/>
  <c r="F1056" i="4" a="1"/>
  <c r="F1056" i="4" s="1"/>
  <c r="AG1056" i="4"/>
  <c r="AH1056" i="4" a="1"/>
  <c r="AH1056" i="4" s="1"/>
  <c r="AF1056" i="4" a="1"/>
  <c r="AF1056" i="4" s="1"/>
  <c r="AE1056" i="4"/>
  <c r="AD1056" i="4"/>
  <c r="Z1056" i="4" a="1"/>
  <c r="Z1056" i="4" s="1"/>
  <c r="AI1056" i="4"/>
  <c r="AC1056" i="4"/>
  <c r="AB1056" i="4"/>
  <c r="AA1056" i="4" a="1"/>
  <c r="AA1056" i="4" s="1"/>
  <c r="F1071" i="10"/>
  <c r="N1056" i="4" a="1"/>
  <c r="N1056" i="4" s="1"/>
  <c r="G1056" i="4"/>
  <c r="E1073" i="10" s="1"/>
  <c r="J1056" i="4"/>
  <c r="K1056" i="4"/>
  <c r="M1056" i="4"/>
  <c r="I1056" i="4" a="1"/>
  <c r="I1056" i="4" s="1"/>
  <c r="L1056" i="4"/>
  <c r="H1056" i="4" a="1"/>
  <c r="H1056" i="4" s="1"/>
  <c r="D1072" i="10"/>
  <c r="E1055" i="4"/>
  <c r="C1072" i="10" s="1"/>
  <c r="Q1055" i="4"/>
  <c r="T1055" i="4" a="1"/>
  <c r="T1055" i="4" s="1"/>
  <c r="S1055" i="4" a="1"/>
  <c r="S1055" i="4" s="1"/>
  <c r="R1055" i="4" a="1"/>
  <c r="R1055" i="4" s="1"/>
  <c r="U1055" i="4" a="1"/>
  <c r="U1055" i="4" s="1"/>
  <c r="C1056" i="4"/>
  <c r="B1056" i="4"/>
  <c r="V1056" i="4" s="1" a="1"/>
  <c r="V1056" i="4" s="1"/>
  <c r="W1056" i="4"/>
  <c r="A1057" i="4"/>
  <c r="O1057" i="4" s="1" a="1"/>
  <c r="O1057" i="4" s="1"/>
  <c r="B1071" i="10"/>
  <c r="G1069" i="10"/>
  <c r="K1069" i="10" s="1"/>
  <c r="L1068" i="10"/>
  <c r="X1052" i="4"/>
  <c r="AJ1053" i="4"/>
  <c r="G1070" i="10" s="1"/>
  <c r="H1071" i="10"/>
  <c r="Y1057" i="4" l="1"/>
  <c r="P1057" i="4" a="1"/>
  <c r="P1057" i="4" s="1"/>
  <c r="F1057" i="4" a="1"/>
  <c r="F1057" i="4" s="1"/>
  <c r="AH1057" i="4" a="1"/>
  <c r="AH1057" i="4" s="1"/>
  <c r="AG1057" i="4"/>
  <c r="AI1057" i="4"/>
  <c r="AF1057" i="4" a="1"/>
  <c r="AF1057" i="4" s="1"/>
  <c r="AA1057" i="4" a="1"/>
  <c r="AA1057" i="4" s="1"/>
  <c r="Z1057" i="4" a="1"/>
  <c r="Z1057" i="4" s="1"/>
  <c r="AE1057" i="4"/>
  <c r="AD1057" i="4"/>
  <c r="AC1057" i="4"/>
  <c r="AB1057" i="4"/>
  <c r="F1072" i="10"/>
  <c r="N1057" i="4" a="1"/>
  <c r="N1057" i="4" s="1"/>
  <c r="G1057" i="4"/>
  <c r="E1074" i="10" s="1"/>
  <c r="J1057" i="4"/>
  <c r="K1057" i="4"/>
  <c r="M1057" i="4"/>
  <c r="L1057" i="4"/>
  <c r="I1057" i="4" a="1"/>
  <c r="I1057" i="4" s="1"/>
  <c r="H1057" i="4" a="1"/>
  <c r="H1057" i="4" s="1"/>
  <c r="D1073" i="10"/>
  <c r="E1056" i="4"/>
  <c r="C1073" i="10" s="1"/>
  <c r="Q1056" i="4"/>
  <c r="S1056" i="4" a="1"/>
  <c r="S1056" i="4" s="1"/>
  <c r="R1056" i="4" a="1"/>
  <c r="R1056" i="4" s="1"/>
  <c r="T1056" i="4" a="1"/>
  <c r="T1056" i="4" s="1"/>
  <c r="U1056" i="4" a="1"/>
  <c r="U1056" i="4" s="1"/>
  <c r="C1057" i="4"/>
  <c r="B1057" i="4"/>
  <c r="V1057" i="4" s="1" a="1"/>
  <c r="V1057" i="4" s="1"/>
  <c r="W1057" i="4"/>
  <c r="A1058" i="4"/>
  <c r="O1058" i="4" s="1" a="1"/>
  <c r="O1058" i="4" s="1"/>
  <c r="K1070" i="10"/>
  <c r="B1072" i="10"/>
  <c r="L1069" i="10"/>
  <c r="X1053" i="4"/>
  <c r="AJ1054" i="4"/>
  <c r="H1072" i="10"/>
  <c r="B1073" i="10"/>
  <c r="Y1058" i="4" l="1"/>
  <c r="P1058" i="4" a="1"/>
  <c r="P1058" i="4" s="1"/>
  <c r="F1058" i="4" a="1"/>
  <c r="F1058" i="4" s="1"/>
  <c r="AG1058" i="4"/>
  <c r="AH1058" i="4" a="1"/>
  <c r="AH1058" i="4" s="1"/>
  <c r="AD1058" i="4"/>
  <c r="AC1058" i="4"/>
  <c r="AB1058" i="4"/>
  <c r="AA1058" i="4" a="1"/>
  <c r="AA1058" i="4" s="1"/>
  <c r="AF1058" i="4" a="1"/>
  <c r="AF1058" i="4" s="1"/>
  <c r="AE1058" i="4"/>
  <c r="AI1058" i="4"/>
  <c r="Z1058" i="4" a="1"/>
  <c r="Z1058" i="4" s="1"/>
  <c r="F1073" i="10"/>
  <c r="N1058" i="4" a="1"/>
  <c r="N1058" i="4" s="1"/>
  <c r="G1058" i="4"/>
  <c r="E1075" i="10" s="1"/>
  <c r="J1058" i="4"/>
  <c r="K1058" i="4"/>
  <c r="L1058" i="4"/>
  <c r="M1058" i="4"/>
  <c r="H1058" i="4" a="1"/>
  <c r="H1058" i="4" s="1"/>
  <c r="I1058" i="4" a="1"/>
  <c r="I1058" i="4" s="1"/>
  <c r="D1074" i="10"/>
  <c r="E1057" i="4"/>
  <c r="C1074" i="10" s="1"/>
  <c r="Q1057" i="4"/>
  <c r="T1057" i="4" a="1"/>
  <c r="T1057" i="4" s="1"/>
  <c r="S1057" i="4" a="1"/>
  <c r="S1057" i="4" s="1"/>
  <c r="R1057" i="4" a="1"/>
  <c r="R1057" i="4" s="1"/>
  <c r="U1057" i="4" a="1"/>
  <c r="U1057" i="4" s="1"/>
  <c r="C1058" i="4"/>
  <c r="B1058" i="4"/>
  <c r="V1058" i="4" s="1" a="1"/>
  <c r="V1058" i="4" s="1"/>
  <c r="W1058" i="4"/>
  <c r="A1059" i="4"/>
  <c r="O1059" i="4" s="1" a="1"/>
  <c r="O1059" i="4" s="1"/>
  <c r="G1071" i="10"/>
  <c r="K1071" i="10" s="1"/>
  <c r="L1070" i="10"/>
  <c r="X1054" i="4"/>
  <c r="AJ1055" i="4"/>
  <c r="G1072" i="10" s="1"/>
  <c r="H1073" i="10"/>
  <c r="Y1059" i="4" l="1"/>
  <c r="P1059" i="4" a="1"/>
  <c r="P1059" i="4" s="1"/>
  <c r="F1059" i="4" a="1"/>
  <c r="F1059" i="4" s="1"/>
  <c r="AH1059" i="4" a="1"/>
  <c r="AH1059" i="4" s="1"/>
  <c r="AG1059" i="4"/>
  <c r="AA1059" i="4" a="1"/>
  <c r="AA1059" i="4" s="1"/>
  <c r="Z1059" i="4" a="1"/>
  <c r="Z1059" i="4" s="1"/>
  <c r="AF1059" i="4" a="1"/>
  <c r="AF1059" i="4" s="1"/>
  <c r="AE1059" i="4"/>
  <c r="AD1059" i="4"/>
  <c r="AC1059" i="4"/>
  <c r="AI1059" i="4"/>
  <c r="AB1059" i="4"/>
  <c r="F1074" i="10"/>
  <c r="N1059" i="4" a="1"/>
  <c r="N1059" i="4" s="1"/>
  <c r="G1059" i="4"/>
  <c r="E1076" i="10" s="1"/>
  <c r="J1059" i="4"/>
  <c r="K1059" i="4"/>
  <c r="M1059" i="4"/>
  <c r="L1059" i="4"/>
  <c r="H1059" i="4" a="1"/>
  <c r="H1059" i="4" s="1"/>
  <c r="I1059" i="4" a="1"/>
  <c r="I1059" i="4" s="1"/>
  <c r="D1075" i="10"/>
  <c r="E1058" i="4"/>
  <c r="C1075" i="10" s="1"/>
  <c r="Q1058" i="4"/>
  <c r="T1058" i="4" a="1"/>
  <c r="T1058" i="4" s="1"/>
  <c r="S1058" i="4" a="1"/>
  <c r="S1058" i="4" s="1"/>
  <c r="R1058" i="4" a="1"/>
  <c r="R1058" i="4" s="1"/>
  <c r="U1058" i="4" a="1"/>
  <c r="U1058" i="4" s="1"/>
  <c r="C1059" i="4"/>
  <c r="B1059" i="4"/>
  <c r="V1059" i="4" s="1" a="1"/>
  <c r="V1059" i="4" s="1"/>
  <c r="W1059" i="4"/>
  <c r="A1060" i="4"/>
  <c r="O1060" i="4" s="1" a="1"/>
  <c r="O1060" i="4" s="1"/>
  <c r="K1072" i="10"/>
  <c r="B1074" i="10"/>
  <c r="L1071" i="10"/>
  <c r="X1055" i="4"/>
  <c r="AJ1056" i="4"/>
  <c r="H1074" i="10"/>
  <c r="B1075" i="10"/>
  <c r="Y1060" i="4" l="1"/>
  <c r="P1060" i="4" a="1"/>
  <c r="P1060" i="4" s="1"/>
  <c r="F1060" i="4" a="1"/>
  <c r="F1060" i="4" s="1"/>
  <c r="AG1060" i="4"/>
  <c r="AH1060" i="4" a="1"/>
  <c r="AH1060" i="4" s="1"/>
  <c r="AC1060" i="4"/>
  <c r="AB1060" i="4"/>
  <c r="AI1060" i="4"/>
  <c r="AF1060" i="4" a="1"/>
  <c r="AF1060" i="4" s="1"/>
  <c r="AE1060" i="4"/>
  <c r="Z1060" i="4" a="1"/>
  <c r="Z1060" i="4" s="1"/>
  <c r="AA1060" i="4" a="1"/>
  <c r="AA1060" i="4" s="1"/>
  <c r="AD1060" i="4"/>
  <c r="F1075" i="10"/>
  <c r="N1060" i="4" a="1"/>
  <c r="N1060" i="4" s="1"/>
  <c r="G1060" i="4"/>
  <c r="E1077" i="10" s="1"/>
  <c r="K1060" i="4"/>
  <c r="L1060" i="4"/>
  <c r="M1060" i="4"/>
  <c r="J1060" i="4"/>
  <c r="H1060" i="4" a="1"/>
  <c r="H1060" i="4" s="1"/>
  <c r="I1060" i="4" a="1"/>
  <c r="I1060" i="4" s="1"/>
  <c r="D1076" i="10"/>
  <c r="E1059" i="4"/>
  <c r="C1076" i="10" s="1"/>
  <c r="T1059" i="4" a="1"/>
  <c r="T1059" i="4" s="1"/>
  <c r="Q1059" i="4"/>
  <c r="S1059" i="4" a="1"/>
  <c r="S1059" i="4" s="1"/>
  <c r="R1059" i="4" a="1"/>
  <c r="R1059" i="4" s="1"/>
  <c r="U1059" i="4" a="1"/>
  <c r="U1059" i="4" s="1"/>
  <c r="C1060" i="4"/>
  <c r="B1060" i="4"/>
  <c r="V1060" i="4" s="1" a="1"/>
  <c r="V1060" i="4" s="1"/>
  <c r="W1060" i="4"/>
  <c r="A1061" i="4"/>
  <c r="O1061" i="4" s="1" a="1"/>
  <c r="O1061" i="4" s="1"/>
  <c r="G1073" i="10"/>
  <c r="K1073" i="10" s="1"/>
  <c r="L1072" i="10"/>
  <c r="X1056" i="4"/>
  <c r="AJ1057" i="4"/>
  <c r="G1074" i="10" s="1"/>
  <c r="H1075" i="10"/>
  <c r="Y1061" i="4" l="1"/>
  <c r="P1061" i="4" a="1"/>
  <c r="P1061" i="4" s="1"/>
  <c r="F1061" i="4" a="1"/>
  <c r="F1061" i="4" s="1"/>
  <c r="AH1061" i="4" a="1"/>
  <c r="AH1061" i="4" s="1"/>
  <c r="AG1061" i="4"/>
  <c r="AD1061" i="4"/>
  <c r="AC1061" i="4"/>
  <c r="AB1061" i="4"/>
  <c r="AI1061" i="4"/>
  <c r="AF1061" i="4" a="1"/>
  <c r="AF1061" i="4" s="1"/>
  <c r="AA1061" i="4" a="1"/>
  <c r="AA1061" i="4" s="1"/>
  <c r="Z1061" i="4" a="1"/>
  <c r="Z1061" i="4" s="1"/>
  <c r="AE1061" i="4"/>
  <c r="F1076" i="10"/>
  <c r="N1061" i="4" a="1"/>
  <c r="N1061" i="4" s="1"/>
  <c r="G1061" i="4"/>
  <c r="E1078" i="10" s="1"/>
  <c r="J1061" i="4"/>
  <c r="K1061" i="4"/>
  <c r="L1061" i="4"/>
  <c r="M1061" i="4"/>
  <c r="I1061" i="4" a="1"/>
  <c r="I1061" i="4" s="1"/>
  <c r="H1061" i="4" a="1"/>
  <c r="H1061" i="4" s="1"/>
  <c r="D1077" i="10"/>
  <c r="E1060" i="4"/>
  <c r="C1077" i="10" s="1"/>
  <c r="Q1060" i="4"/>
  <c r="T1060" i="4" a="1"/>
  <c r="T1060" i="4" s="1"/>
  <c r="S1060" i="4" a="1"/>
  <c r="S1060" i="4" s="1"/>
  <c r="R1060" i="4" a="1"/>
  <c r="R1060" i="4" s="1"/>
  <c r="U1060" i="4" a="1"/>
  <c r="U1060" i="4" s="1"/>
  <c r="C1061" i="4"/>
  <c r="B1061" i="4"/>
  <c r="U1061" i="4" s="1" a="1"/>
  <c r="U1061" i="4" s="1"/>
  <c r="W1061" i="4"/>
  <c r="A1062" i="4"/>
  <c r="O1062" i="4" s="1" a="1"/>
  <c r="O1062" i="4" s="1"/>
  <c r="K1074" i="10"/>
  <c r="B1076" i="10"/>
  <c r="L1073" i="10"/>
  <c r="X1057" i="4"/>
  <c r="AJ1058" i="4"/>
  <c r="H1076" i="10"/>
  <c r="Y1062" i="4" l="1"/>
  <c r="P1062" i="4" a="1"/>
  <c r="P1062" i="4" s="1"/>
  <c r="F1062" i="4" a="1"/>
  <c r="F1062" i="4" s="1"/>
  <c r="AG1062" i="4"/>
  <c r="AH1062" i="4" a="1"/>
  <c r="AH1062" i="4" s="1"/>
  <c r="AI1062" i="4"/>
  <c r="AF1062" i="4" a="1"/>
  <c r="AF1062" i="4" s="1"/>
  <c r="AA1062" i="4" a="1"/>
  <c r="AA1062" i="4" s="1"/>
  <c r="Z1062" i="4" a="1"/>
  <c r="Z1062" i="4" s="1"/>
  <c r="AE1062" i="4"/>
  <c r="AD1062" i="4"/>
  <c r="AC1062" i="4"/>
  <c r="AB1062" i="4"/>
  <c r="F1077" i="10"/>
  <c r="N1062" i="4" a="1"/>
  <c r="N1062" i="4" s="1"/>
  <c r="G1062" i="4"/>
  <c r="E1079" i="10" s="1"/>
  <c r="K1062" i="4"/>
  <c r="J1062" i="4"/>
  <c r="L1062" i="4"/>
  <c r="M1062" i="4"/>
  <c r="H1062" i="4" a="1"/>
  <c r="H1062" i="4" s="1"/>
  <c r="I1062" i="4" a="1"/>
  <c r="I1062" i="4" s="1"/>
  <c r="D1078" i="10"/>
  <c r="E1061" i="4"/>
  <c r="C1078" i="10" s="1"/>
  <c r="Q1061" i="4"/>
  <c r="T1061" i="4" a="1"/>
  <c r="T1061" i="4" s="1"/>
  <c r="S1061" i="4" a="1"/>
  <c r="S1061" i="4" s="1"/>
  <c r="R1061" i="4" a="1"/>
  <c r="R1061" i="4" s="1"/>
  <c r="V1061" i="4" a="1"/>
  <c r="V1061" i="4" s="1"/>
  <c r="C1062" i="4"/>
  <c r="B1062" i="4"/>
  <c r="V1062" i="4" s="1" a="1"/>
  <c r="V1062" i="4" s="1"/>
  <c r="W1062" i="4"/>
  <c r="A1063" i="4"/>
  <c r="O1063" i="4" s="1" a="1"/>
  <c r="O1063" i="4" s="1"/>
  <c r="B1077" i="10"/>
  <c r="G1075" i="10"/>
  <c r="K1075" i="10" s="1"/>
  <c r="L1074" i="10"/>
  <c r="X1058" i="4"/>
  <c r="AJ1059" i="4"/>
  <c r="H1077" i="10"/>
  <c r="Y1063" i="4" l="1"/>
  <c r="P1063" i="4" a="1"/>
  <c r="P1063" i="4" s="1"/>
  <c r="F1063" i="4" a="1"/>
  <c r="F1063" i="4" s="1"/>
  <c r="AH1063" i="4" a="1"/>
  <c r="AH1063" i="4" s="1"/>
  <c r="AG1063" i="4"/>
  <c r="Z1063" i="4" a="1"/>
  <c r="Z1063" i="4" s="1"/>
  <c r="AC1063" i="4"/>
  <c r="AB1063" i="4"/>
  <c r="AA1063" i="4" a="1"/>
  <c r="AA1063" i="4" s="1"/>
  <c r="AF1063" i="4" a="1"/>
  <c r="AF1063" i="4" s="1"/>
  <c r="AI1063" i="4"/>
  <c r="AE1063" i="4"/>
  <c r="AD1063" i="4"/>
  <c r="F1078" i="10"/>
  <c r="N1063" i="4" a="1"/>
  <c r="N1063" i="4" s="1"/>
  <c r="G1063" i="4"/>
  <c r="E1080" i="10" s="1"/>
  <c r="J1063" i="4"/>
  <c r="L1063" i="4"/>
  <c r="K1063" i="4"/>
  <c r="I1063" i="4" a="1"/>
  <c r="I1063" i="4" s="1"/>
  <c r="M1063" i="4"/>
  <c r="H1063" i="4" a="1"/>
  <c r="H1063" i="4" s="1"/>
  <c r="D1079" i="10"/>
  <c r="E1062" i="4"/>
  <c r="C1079" i="10" s="1"/>
  <c r="Q1062" i="4"/>
  <c r="T1062" i="4" a="1"/>
  <c r="T1062" i="4" s="1"/>
  <c r="S1062" i="4" a="1"/>
  <c r="S1062" i="4" s="1"/>
  <c r="R1062" i="4" a="1"/>
  <c r="R1062" i="4" s="1"/>
  <c r="U1062" i="4" a="1"/>
  <c r="U1062" i="4" s="1"/>
  <c r="C1063" i="4"/>
  <c r="B1063" i="4"/>
  <c r="V1063" i="4" s="1" a="1"/>
  <c r="V1063" i="4" s="1"/>
  <c r="W1063" i="4"/>
  <c r="A1064" i="4"/>
  <c r="O1064" i="4" s="1" a="1"/>
  <c r="O1064" i="4" s="1"/>
  <c r="B1078" i="10"/>
  <c r="G1076" i="10"/>
  <c r="K1076" i="10" s="1"/>
  <c r="L1075" i="10"/>
  <c r="X1059" i="4"/>
  <c r="AJ1060" i="4"/>
  <c r="G1077" i="10" s="1"/>
  <c r="H1078" i="10"/>
  <c r="Y1064" i="4" l="1"/>
  <c r="P1064" i="4" a="1"/>
  <c r="P1064" i="4" s="1"/>
  <c r="F1064" i="4" a="1"/>
  <c r="F1064" i="4" s="1"/>
  <c r="AG1064" i="4"/>
  <c r="AH1064" i="4" a="1"/>
  <c r="AH1064" i="4" s="1"/>
  <c r="AA1064" i="4" a="1"/>
  <c r="AA1064" i="4" s="1"/>
  <c r="Z1064" i="4" a="1"/>
  <c r="Z1064" i="4" s="1"/>
  <c r="AF1064" i="4" a="1"/>
  <c r="AF1064" i="4" s="1"/>
  <c r="AE1064" i="4"/>
  <c r="AD1064" i="4"/>
  <c r="AC1064" i="4"/>
  <c r="AB1064" i="4"/>
  <c r="AI1064" i="4"/>
  <c r="F1079" i="10"/>
  <c r="N1064" i="4" a="1"/>
  <c r="N1064" i="4" s="1"/>
  <c r="J1064" i="4"/>
  <c r="G1064" i="4"/>
  <c r="E1081" i="10" s="1"/>
  <c r="L1064" i="4"/>
  <c r="K1064" i="4"/>
  <c r="M1064" i="4"/>
  <c r="I1064" i="4" a="1"/>
  <c r="I1064" i="4" s="1"/>
  <c r="H1064" i="4" a="1"/>
  <c r="H1064" i="4" s="1"/>
  <c r="D1080" i="10"/>
  <c r="E1063" i="4"/>
  <c r="C1080" i="10" s="1"/>
  <c r="T1063" i="4" a="1"/>
  <c r="T1063" i="4" s="1"/>
  <c r="Q1063" i="4"/>
  <c r="S1063" i="4" a="1"/>
  <c r="S1063" i="4" s="1"/>
  <c r="R1063" i="4" a="1"/>
  <c r="R1063" i="4" s="1"/>
  <c r="U1063" i="4" a="1"/>
  <c r="U1063" i="4" s="1"/>
  <c r="C1064" i="4"/>
  <c r="B1064" i="4"/>
  <c r="V1064" i="4" s="1" a="1"/>
  <c r="V1064" i="4" s="1"/>
  <c r="W1064" i="4"/>
  <c r="A1065" i="4"/>
  <c r="O1065" i="4" s="1" a="1"/>
  <c r="O1065" i="4" s="1"/>
  <c r="K1077" i="10"/>
  <c r="B1079" i="10"/>
  <c r="L1076" i="10"/>
  <c r="X1060" i="4"/>
  <c r="AJ1061" i="4"/>
  <c r="H1079" i="10"/>
  <c r="B1080" i="10"/>
  <c r="Y1065" i="4" l="1"/>
  <c r="P1065" i="4" a="1"/>
  <c r="P1065" i="4" s="1"/>
  <c r="F1065" i="4" a="1"/>
  <c r="F1065" i="4" s="1"/>
  <c r="AH1065" i="4" a="1"/>
  <c r="AH1065" i="4" s="1"/>
  <c r="AG1065" i="4"/>
  <c r="AC1065" i="4"/>
  <c r="AB1065" i="4"/>
  <c r="AI1065" i="4"/>
  <c r="AF1065" i="4" a="1"/>
  <c r="AF1065" i="4" s="1"/>
  <c r="AE1065" i="4"/>
  <c r="AD1065" i="4"/>
  <c r="AA1065" i="4" a="1"/>
  <c r="AA1065" i="4" s="1"/>
  <c r="Z1065" i="4" a="1"/>
  <c r="Z1065" i="4" s="1"/>
  <c r="F1080" i="10"/>
  <c r="N1065" i="4" a="1"/>
  <c r="N1065" i="4" s="1"/>
  <c r="G1065" i="4"/>
  <c r="E1082" i="10" s="1"/>
  <c r="J1065" i="4"/>
  <c r="K1065" i="4"/>
  <c r="L1065" i="4"/>
  <c r="M1065" i="4"/>
  <c r="H1065" i="4" a="1"/>
  <c r="H1065" i="4" s="1"/>
  <c r="I1065" i="4" a="1"/>
  <c r="I1065" i="4" s="1"/>
  <c r="D1081" i="10"/>
  <c r="E1064" i="4"/>
  <c r="C1081" i="10" s="1"/>
  <c r="Q1064" i="4"/>
  <c r="T1064" i="4" a="1"/>
  <c r="T1064" i="4" s="1"/>
  <c r="S1064" i="4" a="1"/>
  <c r="S1064" i="4" s="1"/>
  <c r="R1064" i="4" a="1"/>
  <c r="R1064" i="4" s="1"/>
  <c r="U1064" i="4" a="1"/>
  <c r="U1064" i="4" s="1"/>
  <c r="C1065" i="4"/>
  <c r="B1065" i="4"/>
  <c r="V1065" i="4" s="1" a="1"/>
  <c r="V1065" i="4" s="1"/>
  <c r="W1065" i="4"/>
  <c r="A1066" i="4"/>
  <c r="O1066" i="4" s="1" a="1"/>
  <c r="O1066" i="4" s="1"/>
  <c r="G1078" i="10"/>
  <c r="K1078" i="10" s="1"/>
  <c r="L1077" i="10"/>
  <c r="X1061" i="4"/>
  <c r="AJ1062" i="4"/>
  <c r="G1079" i="10" s="1"/>
  <c r="H1080" i="10"/>
  <c r="Y1066" i="4" l="1"/>
  <c r="P1066" i="4" a="1"/>
  <c r="P1066" i="4" s="1"/>
  <c r="F1066" i="4" a="1"/>
  <c r="F1066" i="4" s="1"/>
  <c r="AG1066" i="4"/>
  <c r="AH1066" i="4" a="1"/>
  <c r="AH1066" i="4" s="1"/>
  <c r="AI1066" i="4"/>
  <c r="AF1066" i="4" a="1"/>
  <c r="AF1066" i="4" s="1"/>
  <c r="AE1066" i="4"/>
  <c r="Z1066" i="4" a="1"/>
  <c r="Z1066" i="4" s="1"/>
  <c r="AA1066" i="4" a="1"/>
  <c r="AA1066" i="4" s="1"/>
  <c r="AD1066" i="4"/>
  <c r="AC1066" i="4"/>
  <c r="AB1066" i="4"/>
  <c r="F1081" i="10"/>
  <c r="N1066" i="4" a="1"/>
  <c r="N1066" i="4" s="1"/>
  <c r="G1066" i="4"/>
  <c r="E1083" i="10" s="1"/>
  <c r="J1066" i="4"/>
  <c r="L1066" i="4"/>
  <c r="K1066" i="4"/>
  <c r="M1066" i="4"/>
  <c r="I1066" i="4" a="1"/>
  <c r="I1066" i="4" s="1"/>
  <c r="H1066" i="4" a="1"/>
  <c r="H1066" i="4" s="1"/>
  <c r="D1082" i="10"/>
  <c r="E1065" i="4"/>
  <c r="C1082" i="10" s="1"/>
  <c r="T1065" i="4" a="1"/>
  <c r="T1065" i="4" s="1"/>
  <c r="Q1065" i="4"/>
  <c r="S1065" i="4" a="1"/>
  <c r="S1065" i="4" s="1"/>
  <c r="R1065" i="4" a="1"/>
  <c r="R1065" i="4" s="1"/>
  <c r="U1065" i="4" a="1"/>
  <c r="U1065" i="4" s="1"/>
  <c r="C1066" i="4"/>
  <c r="B1066" i="4"/>
  <c r="V1066" i="4" s="1" a="1"/>
  <c r="V1066" i="4" s="1"/>
  <c r="W1066" i="4"/>
  <c r="A1067" i="4"/>
  <c r="O1067" i="4" s="1" a="1"/>
  <c r="O1067" i="4" s="1"/>
  <c r="K1079" i="10"/>
  <c r="B1081" i="10"/>
  <c r="L1078" i="10"/>
  <c r="X1062" i="4"/>
  <c r="AJ1063" i="4"/>
  <c r="H1081" i="10"/>
  <c r="B1082" i="10"/>
  <c r="Y1067" i="4" l="1"/>
  <c r="P1067" i="4" a="1"/>
  <c r="P1067" i="4" s="1"/>
  <c r="F1067" i="4" a="1"/>
  <c r="F1067" i="4" s="1"/>
  <c r="AH1067" i="4" a="1"/>
  <c r="AH1067" i="4" s="1"/>
  <c r="AG1067" i="4"/>
  <c r="AD1067" i="4"/>
  <c r="AC1067" i="4"/>
  <c r="AB1067" i="4"/>
  <c r="AA1067" i="4" a="1"/>
  <c r="AA1067" i="4" s="1"/>
  <c r="AI1067" i="4"/>
  <c r="AF1067" i="4" a="1"/>
  <c r="AF1067" i="4" s="1"/>
  <c r="Z1067" i="4" a="1"/>
  <c r="Z1067" i="4" s="1"/>
  <c r="AE1067" i="4"/>
  <c r="F1082" i="10"/>
  <c r="N1067" i="4" a="1"/>
  <c r="N1067" i="4" s="1"/>
  <c r="G1067" i="4"/>
  <c r="E1084" i="10" s="1"/>
  <c r="M1067" i="4"/>
  <c r="L1067" i="4"/>
  <c r="K1067" i="4"/>
  <c r="I1067" i="4" a="1"/>
  <c r="I1067" i="4" s="1"/>
  <c r="J1067" i="4"/>
  <c r="H1067" i="4" a="1"/>
  <c r="H1067" i="4" s="1"/>
  <c r="D1083" i="10"/>
  <c r="E1066" i="4"/>
  <c r="C1083" i="10" s="1"/>
  <c r="Q1066" i="4"/>
  <c r="T1066" i="4" a="1"/>
  <c r="T1066" i="4" s="1"/>
  <c r="R1066" i="4" a="1"/>
  <c r="R1066" i="4" s="1"/>
  <c r="S1066" i="4" a="1"/>
  <c r="S1066" i="4" s="1"/>
  <c r="U1066" i="4" a="1"/>
  <c r="U1066" i="4" s="1"/>
  <c r="C1067" i="4"/>
  <c r="B1067" i="4"/>
  <c r="V1067" i="4" s="1" a="1"/>
  <c r="V1067" i="4" s="1"/>
  <c r="W1067" i="4"/>
  <c r="A1068" i="4"/>
  <c r="O1068" i="4" s="1" a="1"/>
  <c r="O1068" i="4" s="1"/>
  <c r="G1080" i="10"/>
  <c r="K1080" i="10" s="1"/>
  <c r="L1079" i="10"/>
  <c r="X1063" i="4"/>
  <c r="AJ1064" i="4"/>
  <c r="G1081" i="10" s="1"/>
  <c r="H1082" i="10"/>
  <c r="Y1068" i="4" l="1"/>
  <c r="P1068" i="4" a="1"/>
  <c r="P1068" i="4" s="1"/>
  <c r="F1068" i="4" a="1"/>
  <c r="F1068" i="4" s="1"/>
  <c r="AG1068" i="4"/>
  <c r="AH1068" i="4" a="1"/>
  <c r="AH1068" i="4" s="1"/>
  <c r="AA1068" i="4" a="1"/>
  <c r="AA1068" i="4" s="1"/>
  <c r="AF1068" i="4" a="1"/>
  <c r="AF1068" i="4" s="1"/>
  <c r="AE1068" i="4"/>
  <c r="AD1068" i="4"/>
  <c r="AC1068" i="4"/>
  <c r="AI1068" i="4"/>
  <c r="AB1068" i="4"/>
  <c r="Z1068" i="4" a="1"/>
  <c r="Z1068" i="4" s="1"/>
  <c r="F1083" i="10"/>
  <c r="N1068" i="4" a="1"/>
  <c r="N1068" i="4" s="1"/>
  <c r="G1068" i="4"/>
  <c r="E1085" i="10" s="1"/>
  <c r="J1068" i="4"/>
  <c r="K1068" i="4"/>
  <c r="M1068" i="4"/>
  <c r="L1068" i="4"/>
  <c r="I1068" i="4" a="1"/>
  <c r="I1068" i="4" s="1"/>
  <c r="H1068" i="4" a="1"/>
  <c r="H1068" i="4" s="1"/>
  <c r="D1084" i="10"/>
  <c r="E1067" i="4"/>
  <c r="C1084" i="10" s="1"/>
  <c r="Q1067" i="4"/>
  <c r="S1067" i="4" a="1"/>
  <c r="S1067" i="4" s="1"/>
  <c r="T1067" i="4" a="1"/>
  <c r="T1067" i="4" s="1"/>
  <c r="R1067" i="4" a="1"/>
  <c r="R1067" i="4" s="1"/>
  <c r="U1067" i="4" a="1"/>
  <c r="U1067" i="4" s="1"/>
  <c r="C1068" i="4"/>
  <c r="B1068" i="4"/>
  <c r="V1068" i="4" s="1" a="1"/>
  <c r="V1068" i="4" s="1"/>
  <c r="W1068" i="4"/>
  <c r="A1069" i="4"/>
  <c r="O1069" i="4" s="1" a="1"/>
  <c r="O1069" i="4" s="1"/>
  <c r="K1081" i="10"/>
  <c r="B1083" i="10"/>
  <c r="L1080" i="10"/>
  <c r="X1064" i="4"/>
  <c r="AJ1065" i="4"/>
  <c r="H1083" i="10"/>
  <c r="B1084" i="10"/>
  <c r="Y1069" i="4" l="1"/>
  <c r="P1069" i="4" a="1"/>
  <c r="P1069" i="4" s="1"/>
  <c r="F1069" i="4" a="1"/>
  <c r="F1069" i="4" s="1"/>
  <c r="AH1069" i="4" a="1"/>
  <c r="AH1069" i="4" s="1"/>
  <c r="AG1069" i="4"/>
  <c r="AC1069" i="4"/>
  <c r="AB1069" i="4"/>
  <c r="AI1069" i="4"/>
  <c r="AF1069" i="4" a="1"/>
  <c r="AF1069" i="4" s="1"/>
  <c r="AE1069" i="4"/>
  <c r="Z1069" i="4" a="1"/>
  <c r="Z1069" i="4" s="1"/>
  <c r="AD1069" i="4"/>
  <c r="AA1069" i="4" a="1"/>
  <c r="AA1069" i="4" s="1"/>
  <c r="F1084" i="10"/>
  <c r="N1069" i="4" a="1"/>
  <c r="N1069" i="4" s="1"/>
  <c r="G1069" i="4"/>
  <c r="E1086" i="10" s="1"/>
  <c r="J1069" i="4"/>
  <c r="M1069" i="4"/>
  <c r="K1069" i="4"/>
  <c r="L1069" i="4"/>
  <c r="H1069" i="4" a="1"/>
  <c r="H1069" i="4" s="1"/>
  <c r="I1069" i="4" a="1"/>
  <c r="I1069" i="4" s="1"/>
  <c r="D1085" i="10"/>
  <c r="E1068" i="4"/>
  <c r="C1085" i="10" s="1"/>
  <c r="T1068" i="4" a="1"/>
  <c r="T1068" i="4" s="1"/>
  <c r="Q1068" i="4"/>
  <c r="S1068" i="4" a="1"/>
  <c r="S1068" i="4" s="1"/>
  <c r="R1068" i="4" a="1"/>
  <c r="R1068" i="4" s="1"/>
  <c r="U1068" i="4" a="1"/>
  <c r="U1068" i="4" s="1"/>
  <c r="C1069" i="4"/>
  <c r="B1069" i="4"/>
  <c r="V1069" i="4" s="1" a="1"/>
  <c r="V1069" i="4" s="1"/>
  <c r="W1069" i="4"/>
  <c r="A1070" i="4"/>
  <c r="O1070" i="4" s="1" a="1"/>
  <c r="O1070" i="4" s="1"/>
  <c r="G1082" i="10"/>
  <c r="K1082" i="10" s="1"/>
  <c r="L1081" i="10"/>
  <c r="X1065" i="4"/>
  <c r="AJ1066" i="4"/>
  <c r="H1084" i="10"/>
  <c r="Y1070" i="4" l="1"/>
  <c r="P1070" i="4" a="1"/>
  <c r="P1070" i="4" s="1"/>
  <c r="F1070" i="4" a="1"/>
  <c r="F1070" i="4" s="1"/>
  <c r="AG1070" i="4"/>
  <c r="AH1070" i="4" a="1"/>
  <c r="AH1070" i="4" s="1"/>
  <c r="AE1070" i="4"/>
  <c r="AD1070" i="4"/>
  <c r="AC1070" i="4"/>
  <c r="AI1070" i="4"/>
  <c r="AF1070" i="4" a="1"/>
  <c r="AF1070" i="4" s="1"/>
  <c r="AB1070" i="4"/>
  <c r="Z1070" i="4" a="1"/>
  <c r="Z1070" i="4" s="1"/>
  <c r="AA1070" i="4" a="1"/>
  <c r="AA1070" i="4" s="1"/>
  <c r="F1085" i="10"/>
  <c r="N1070" i="4" a="1"/>
  <c r="N1070" i="4" s="1"/>
  <c r="G1070" i="4"/>
  <c r="E1087" i="10" s="1"/>
  <c r="J1070" i="4"/>
  <c r="L1070" i="4"/>
  <c r="K1070" i="4"/>
  <c r="M1070" i="4"/>
  <c r="I1070" i="4" a="1"/>
  <c r="I1070" i="4" s="1"/>
  <c r="H1070" i="4" a="1"/>
  <c r="H1070" i="4" s="1"/>
  <c r="D1086" i="10"/>
  <c r="E1069" i="4"/>
  <c r="C1086" i="10" s="1"/>
  <c r="Q1069" i="4"/>
  <c r="T1069" i="4" a="1"/>
  <c r="T1069" i="4" s="1"/>
  <c r="S1069" i="4" a="1"/>
  <c r="S1069" i="4" s="1"/>
  <c r="R1069" i="4" a="1"/>
  <c r="R1069" i="4" s="1"/>
  <c r="U1069" i="4" a="1"/>
  <c r="U1069" i="4" s="1"/>
  <c r="C1070" i="4"/>
  <c r="B1070" i="4"/>
  <c r="V1070" i="4" s="1" a="1"/>
  <c r="V1070" i="4" s="1"/>
  <c r="W1070" i="4"/>
  <c r="A1071" i="4"/>
  <c r="O1071" i="4" s="1" a="1"/>
  <c r="O1071" i="4" s="1"/>
  <c r="B1085" i="10"/>
  <c r="G1083" i="10"/>
  <c r="K1083" i="10" s="1"/>
  <c r="L1082" i="10"/>
  <c r="X1066" i="4"/>
  <c r="AJ1067" i="4"/>
  <c r="G1084" i="10" s="1"/>
  <c r="H1085" i="10"/>
  <c r="Y1071" i="4" l="1"/>
  <c r="P1071" i="4" a="1"/>
  <c r="P1071" i="4" s="1"/>
  <c r="F1071" i="4" a="1"/>
  <c r="F1071" i="4" s="1"/>
  <c r="AH1071" i="4" a="1"/>
  <c r="AH1071" i="4" s="1"/>
  <c r="AG1071" i="4"/>
  <c r="AI1071" i="4"/>
  <c r="AB1071" i="4"/>
  <c r="AA1071" i="4" a="1"/>
  <c r="AA1071" i="4" s="1"/>
  <c r="Z1071" i="4" a="1"/>
  <c r="Z1071" i="4" s="1"/>
  <c r="AF1071" i="4" a="1"/>
  <c r="AF1071" i="4" s="1"/>
  <c r="AE1071" i="4"/>
  <c r="AD1071" i="4"/>
  <c r="AC1071" i="4"/>
  <c r="F1086" i="10"/>
  <c r="N1071" i="4" a="1"/>
  <c r="N1071" i="4" s="1"/>
  <c r="G1071" i="4"/>
  <c r="E1088" i="10" s="1"/>
  <c r="K1071" i="4"/>
  <c r="J1071" i="4"/>
  <c r="M1071" i="4"/>
  <c r="L1071" i="4"/>
  <c r="I1071" i="4" a="1"/>
  <c r="I1071" i="4" s="1"/>
  <c r="H1071" i="4" a="1"/>
  <c r="H1071" i="4" s="1"/>
  <c r="D1087" i="10"/>
  <c r="E1070" i="4"/>
  <c r="C1087" i="10" s="1"/>
  <c r="Q1070" i="4"/>
  <c r="T1070" i="4" a="1"/>
  <c r="T1070" i="4" s="1"/>
  <c r="S1070" i="4" a="1"/>
  <c r="S1070" i="4" s="1"/>
  <c r="R1070" i="4" a="1"/>
  <c r="R1070" i="4" s="1"/>
  <c r="U1070" i="4" a="1"/>
  <c r="U1070" i="4" s="1"/>
  <c r="C1071" i="4"/>
  <c r="B1071" i="4"/>
  <c r="V1071" i="4" s="1" a="1"/>
  <c r="V1071" i="4" s="1"/>
  <c r="W1071" i="4"/>
  <c r="A1072" i="4"/>
  <c r="O1072" i="4" s="1" a="1"/>
  <c r="O1072" i="4" s="1"/>
  <c r="K1084" i="10"/>
  <c r="B1086" i="10"/>
  <c r="L1083" i="10"/>
  <c r="X1067" i="4"/>
  <c r="AJ1068" i="4"/>
  <c r="H1086" i="10"/>
  <c r="Y1072" i="4" l="1"/>
  <c r="P1072" i="4" a="1"/>
  <c r="P1072" i="4" s="1"/>
  <c r="F1072" i="4" a="1"/>
  <c r="F1072" i="4" s="1"/>
  <c r="AH1072" i="4" a="1"/>
  <c r="AH1072" i="4" s="1"/>
  <c r="AG1072" i="4"/>
  <c r="Z1072" i="4" a="1"/>
  <c r="Z1072" i="4" s="1"/>
  <c r="AD1072" i="4"/>
  <c r="AC1072" i="4"/>
  <c r="AB1072" i="4"/>
  <c r="AI1072" i="4"/>
  <c r="AA1072" i="4" a="1"/>
  <c r="AA1072" i="4" s="1"/>
  <c r="AF1072" i="4" a="1"/>
  <c r="AF1072" i="4" s="1"/>
  <c r="AE1072" i="4"/>
  <c r="F1087" i="10"/>
  <c r="N1072" i="4" a="1"/>
  <c r="N1072" i="4" s="1"/>
  <c r="G1072" i="4"/>
  <c r="E1089" i="10" s="1"/>
  <c r="K1072" i="4"/>
  <c r="J1072" i="4"/>
  <c r="M1072" i="4"/>
  <c r="L1072" i="4"/>
  <c r="H1072" i="4" a="1"/>
  <c r="H1072" i="4" s="1"/>
  <c r="I1072" i="4" a="1"/>
  <c r="I1072" i="4" s="1"/>
  <c r="D1088" i="10"/>
  <c r="E1071" i="4"/>
  <c r="C1088" i="10" s="1"/>
  <c r="Q1071" i="4"/>
  <c r="T1071" i="4" a="1"/>
  <c r="T1071" i="4" s="1"/>
  <c r="S1071" i="4" a="1"/>
  <c r="S1071" i="4" s="1"/>
  <c r="R1071" i="4" a="1"/>
  <c r="R1071" i="4" s="1"/>
  <c r="U1071" i="4" a="1"/>
  <c r="U1071" i="4" s="1"/>
  <c r="C1072" i="4"/>
  <c r="B1072" i="4"/>
  <c r="V1072" i="4" s="1" a="1"/>
  <c r="V1072" i="4" s="1"/>
  <c r="W1072" i="4"/>
  <c r="A1073" i="4"/>
  <c r="O1073" i="4" s="1" a="1"/>
  <c r="O1073" i="4" s="1"/>
  <c r="B1087" i="10"/>
  <c r="G1085" i="10"/>
  <c r="K1085" i="10" s="1"/>
  <c r="L1084" i="10"/>
  <c r="X1068" i="4"/>
  <c r="AJ1069" i="4"/>
  <c r="G1086" i="10" s="1"/>
  <c r="H1087" i="10"/>
  <c r="B1088" i="10"/>
  <c r="Y1073" i="4" l="1"/>
  <c r="P1073" i="4" a="1"/>
  <c r="P1073" i="4" s="1"/>
  <c r="F1073" i="4" a="1"/>
  <c r="F1073" i="4" s="1"/>
  <c r="AH1073" i="4" a="1"/>
  <c r="AH1073" i="4" s="1"/>
  <c r="AG1073" i="4"/>
  <c r="AA1073" i="4" a="1"/>
  <c r="AA1073" i="4" s="1"/>
  <c r="Z1073" i="4" a="1"/>
  <c r="Z1073" i="4" s="1"/>
  <c r="AF1073" i="4" a="1"/>
  <c r="AF1073" i="4" s="1"/>
  <c r="AE1073" i="4"/>
  <c r="AD1073" i="4"/>
  <c r="AC1073" i="4"/>
  <c r="AI1073" i="4"/>
  <c r="AB1073" i="4"/>
  <c r="F1088" i="10"/>
  <c r="N1073" i="4" a="1"/>
  <c r="N1073" i="4" s="1"/>
  <c r="G1073" i="4"/>
  <c r="E1090" i="10" s="1"/>
  <c r="J1073" i="4"/>
  <c r="K1073" i="4"/>
  <c r="L1073" i="4"/>
  <c r="M1073" i="4"/>
  <c r="I1073" i="4" a="1"/>
  <c r="I1073" i="4" s="1"/>
  <c r="H1073" i="4" a="1"/>
  <c r="H1073" i="4" s="1"/>
  <c r="D1089" i="10"/>
  <c r="E1072" i="4"/>
  <c r="C1089" i="10" s="1"/>
  <c r="Q1072" i="4"/>
  <c r="T1072" i="4" a="1"/>
  <c r="T1072" i="4" s="1"/>
  <c r="S1072" i="4" a="1"/>
  <c r="S1072" i="4" s="1"/>
  <c r="R1072" i="4" a="1"/>
  <c r="R1072" i="4" s="1"/>
  <c r="U1072" i="4" a="1"/>
  <c r="U1072" i="4" s="1"/>
  <c r="C1073" i="4"/>
  <c r="B1073" i="4"/>
  <c r="V1073" i="4" s="1" a="1"/>
  <c r="V1073" i="4" s="1"/>
  <c r="W1073" i="4"/>
  <c r="A1074" i="4"/>
  <c r="O1074" i="4" s="1" a="1"/>
  <c r="O1074" i="4" s="1"/>
  <c r="K1086" i="10"/>
  <c r="L1085" i="10"/>
  <c r="X1069" i="4"/>
  <c r="AJ1070" i="4"/>
  <c r="H1088" i="10"/>
  <c r="Y1074" i="4" l="1"/>
  <c r="P1074" i="4" a="1"/>
  <c r="P1074" i="4" s="1"/>
  <c r="F1089" i="10"/>
  <c r="F1074" i="4" a="1"/>
  <c r="F1074" i="4" s="1"/>
  <c r="AH1074" i="4" a="1"/>
  <c r="AH1074" i="4" s="1"/>
  <c r="AG1074" i="4"/>
  <c r="AD1074" i="4"/>
  <c r="AC1074" i="4"/>
  <c r="AB1074" i="4"/>
  <c r="AI1074" i="4"/>
  <c r="AF1074" i="4" a="1"/>
  <c r="AF1074" i="4" s="1"/>
  <c r="Z1074" i="4" a="1"/>
  <c r="Z1074" i="4" s="1"/>
  <c r="AE1074" i="4"/>
  <c r="AA1074" i="4" a="1"/>
  <c r="AA1074" i="4" s="1"/>
  <c r="N1074" i="4" a="1"/>
  <c r="N1074" i="4" s="1"/>
  <c r="J1074" i="4"/>
  <c r="G1074" i="4"/>
  <c r="E1091" i="10" s="1"/>
  <c r="K1074" i="4"/>
  <c r="L1074" i="4"/>
  <c r="M1074" i="4"/>
  <c r="I1074" i="4" a="1"/>
  <c r="I1074" i="4" s="1"/>
  <c r="H1074" i="4" a="1"/>
  <c r="H1074" i="4" s="1"/>
  <c r="D1090" i="10"/>
  <c r="E1073" i="4"/>
  <c r="C1090" i="10" s="1"/>
  <c r="Q1073" i="4"/>
  <c r="T1073" i="4" a="1"/>
  <c r="T1073" i="4" s="1"/>
  <c r="S1073" i="4" a="1"/>
  <c r="S1073" i="4" s="1"/>
  <c r="R1073" i="4" a="1"/>
  <c r="R1073" i="4" s="1"/>
  <c r="U1073" i="4" a="1"/>
  <c r="U1073" i="4" s="1"/>
  <c r="C1074" i="4"/>
  <c r="B1074" i="4"/>
  <c r="V1074" i="4" s="1" a="1"/>
  <c r="V1074" i="4" s="1"/>
  <c r="W1074" i="4"/>
  <c r="A1075" i="4"/>
  <c r="O1075" i="4" s="1" a="1"/>
  <c r="O1075" i="4" s="1"/>
  <c r="B1089" i="10"/>
  <c r="G1087" i="10"/>
  <c r="K1087" i="10" s="1"/>
  <c r="L1086" i="10"/>
  <c r="X1070" i="4"/>
  <c r="AJ1071" i="4"/>
  <c r="G1088" i="10" s="1"/>
  <c r="H1089" i="10"/>
  <c r="B1090" i="10"/>
  <c r="Y1075" i="4" l="1"/>
  <c r="P1075" i="4" a="1"/>
  <c r="P1075" i="4" s="1"/>
  <c r="F1075" i="4" a="1"/>
  <c r="F1075" i="4" s="1"/>
  <c r="AH1075" i="4" a="1"/>
  <c r="AH1075" i="4" s="1"/>
  <c r="AG1075" i="4"/>
  <c r="AF1075" i="4" a="1"/>
  <c r="AF1075" i="4" s="1"/>
  <c r="AE1075" i="4"/>
  <c r="Z1075" i="4" a="1"/>
  <c r="Z1075" i="4" s="1"/>
  <c r="AB1075" i="4"/>
  <c r="AA1075" i="4" a="1"/>
  <c r="AA1075" i="4" s="1"/>
  <c r="AI1075" i="4"/>
  <c r="AD1075" i="4"/>
  <c r="AC1075" i="4"/>
  <c r="F1090" i="10"/>
  <c r="N1075" i="4" a="1"/>
  <c r="N1075" i="4" s="1"/>
  <c r="G1075" i="4"/>
  <c r="E1092" i="10" s="1"/>
  <c r="J1075" i="4"/>
  <c r="L1075" i="4"/>
  <c r="K1075" i="4"/>
  <c r="M1075" i="4"/>
  <c r="I1075" i="4" a="1"/>
  <c r="I1075" i="4" s="1"/>
  <c r="H1075" i="4" a="1"/>
  <c r="H1075" i="4" s="1"/>
  <c r="D1091" i="10"/>
  <c r="E1074" i="4"/>
  <c r="C1091" i="10" s="1"/>
  <c r="Q1074" i="4"/>
  <c r="T1074" i="4" a="1"/>
  <c r="T1074" i="4" s="1"/>
  <c r="S1074" i="4" a="1"/>
  <c r="S1074" i="4" s="1"/>
  <c r="R1074" i="4" a="1"/>
  <c r="R1074" i="4" s="1"/>
  <c r="U1074" i="4" a="1"/>
  <c r="U1074" i="4" s="1"/>
  <c r="C1075" i="4"/>
  <c r="B1075" i="4"/>
  <c r="V1075" i="4" s="1" a="1"/>
  <c r="V1075" i="4" s="1"/>
  <c r="W1075" i="4"/>
  <c r="A1076" i="4"/>
  <c r="O1076" i="4" s="1" a="1"/>
  <c r="O1076" i="4" s="1"/>
  <c r="K1088" i="10"/>
  <c r="L1087" i="10"/>
  <c r="X1071" i="4"/>
  <c r="AJ1072" i="4"/>
  <c r="H1090" i="10"/>
  <c r="Y1076" i="4" l="1"/>
  <c r="P1076" i="4" a="1"/>
  <c r="P1076" i="4" s="1"/>
  <c r="F1076" i="4" a="1"/>
  <c r="F1076" i="4" s="1"/>
  <c r="AH1076" i="4" a="1"/>
  <c r="AH1076" i="4" s="1"/>
  <c r="AG1076" i="4"/>
  <c r="AI1076" i="4"/>
  <c r="AC1076" i="4"/>
  <c r="AB1076" i="4"/>
  <c r="AA1076" i="4" a="1"/>
  <c r="AA1076" i="4" s="1"/>
  <c r="Z1076" i="4" a="1"/>
  <c r="Z1076" i="4" s="1"/>
  <c r="AF1076" i="4" a="1"/>
  <c r="AF1076" i="4" s="1"/>
  <c r="AD1076" i="4"/>
  <c r="AE1076" i="4"/>
  <c r="F1091" i="10"/>
  <c r="N1076" i="4" a="1"/>
  <c r="N1076" i="4" s="1"/>
  <c r="J1076" i="4"/>
  <c r="G1076" i="4"/>
  <c r="E1093" i="10" s="1"/>
  <c r="K1076" i="4"/>
  <c r="M1076" i="4"/>
  <c r="L1076" i="4"/>
  <c r="I1076" i="4" a="1"/>
  <c r="I1076" i="4" s="1"/>
  <c r="H1076" i="4" a="1"/>
  <c r="H1076" i="4" s="1"/>
  <c r="D1092" i="10"/>
  <c r="E1075" i="4"/>
  <c r="C1092" i="10" s="1"/>
  <c r="Q1075" i="4"/>
  <c r="T1075" i="4" a="1"/>
  <c r="T1075" i="4" s="1"/>
  <c r="S1075" i="4" a="1"/>
  <c r="S1075" i="4" s="1"/>
  <c r="R1075" i="4" a="1"/>
  <c r="R1075" i="4" s="1"/>
  <c r="U1075" i="4" a="1"/>
  <c r="U1075" i="4" s="1"/>
  <c r="C1076" i="4"/>
  <c r="B1076" i="4"/>
  <c r="V1076" i="4" s="1" a="1"/>
  <c r="V1076" i="4" s="1"/>
  <c r="W1076" i="4"/>
  <c r="A1077" i="4"/>
  <c r="O1077" i="4" s="1" a="1"/>
  <c r="O1077" i="4" s="1"/>
  <c r="B1091" i="10"/>
  <c r="G1089" i="10"/>
  <c r="K1089" i="10" s="1"/>
  <c r="L1088" i="10"/>
  <c r="X1072" i="4"/>
  <c r="AJ1073" i="4"/>
  <c r="H1091" i="10"/>
  <c r="Y1077" i="4" l="1"/>
  <c r="P1077" i="4" a="1"/>
  <c r="P1077" i="4" s="1"/>
  <c r="F1077" i="4" a="1"/>
  <c r="F1077" i="4" s="1"/>
  <c r="AH1077" i="4" a="1"/>
  <c r="AH1077" i="4" s="1"/>
  <c r="AG1077" i="4"/>
  <c r="AA1077" i="4" a="1"/>
  <c r="AA1077" i="4" s="1"/>
  <c r="Z1077" i="4" a="1"/>
  <c r="Z1077" i="4" s="1"/>
  <c r="AF1077" i="4" a="1"/>
  <c r="AF1077" i="4" s="1"/>
  <c r="AE1077" i="4"/>
  <c r="AD1077" i="4"/>
  <c r="AC1077" i="4"/>
  <c r="AI1077" i="4"/>
  <c r="AB1077" i="4"/>
  <c r="F1092" i="10"/>
  <c r="N1077" i="4" a="1"/>
  <c r="N1077" i="4" s="1"/>
  <c r="G1077" i="4"/>
  <c r="E1094" i="10" s="1"/>
  <c r="J1077" i="4"/>
  <c r="L1077" i="4"/>
  <c r="M1077" i="4"/>
  <c r="I1077" i="4" a="1"/>
  <c r="I1077" i="4" s="1"/>
  <c r="K1077" i="4"/>
  <c r="H1077" i="4" a="1"/>
  <c r="H1077" i="4" s="1"/>
  <c r="D1093" i="10"/>
  <c r="E1076" i="4"/>
  <c r="C1093" i="10" s="1"/>
  <c r="Q1076" i="4"/>
  <c r="T1076" i="4" a="1"/>
  <c r="T1076" i="4" s="1"/>
  <c r="S1076" i="4" a="1"/>
  <c r="S1076" i="4" s="1"/>
  <c r="R1076" i="4" a="1"/>
  <c r="R1076" i="4" s="1"/>
  <c r="U1076" i="4" a="1"/>
  <c r="U1076" i="4" s="1"/>
  <c r="C1077" i="4"/>
  <c r="B1077" i="4"/>
  <c r="V1077" i="4" s="1" a="1"/>
  <c r="V1077" i="4" s="1"/>
  <c r="W1077" i="4"/>
  <c r="A1078" i="4"/>
  <c r="O1078" i="4" s="1" a="1"/>
  <c r="O1078" i="4" s="1"/>
  <c r="B1092" i="10"/>
  <c r="G1090" i="10"/>
  <c r="K1090" i="10" s="1"/>
  <c r="L1089" i="10"/>
  <c r="X1073" i="4"/>
  <c r="AJ1074" i="4"/>
  <c r="G1091" i="10" s="1"/>
  <c r="H1092" i="10"/>
  <c r="Y1078" i="4" l="1"/>
  <c r="P1078" i="4" a="1"/>
  <c r="P1078" i="4" s="1"/>
  <c r="F1078" i="4" a="1"/>
  <c r="F1078" i="4" s="1"/>
  <c r="AH1078" i="4" a="1"/>
  <c r="AH1078" i="4" s="1"/>
  <c r="AG1078" i="4"/>
  <c r="AE1078" i="4"/>
  <c r="AD1078" i="4"/>
  <c r="AC1078" i="4"/>
  <c r="AI1078" i="4"/>
  <c r="AB1078" i="4"/>
  <c r="AA1078" i="4" a="1"/>
  <c r="AA1078" i="4" s="1"/>
  <c r="Z1078" i="4" a="1"/>
  <c r="Z1078" i="4" s="1"/>
  <c r="AF1078" i="4" a="1"/>
  <c r="AF1078" i="4" s="1"/>
  <c r="F1093" i="10"/>
  <c r="N1078" i="4" a="1"/>
  <c r="N1078" i="4" s="1"/>
  <c r="J1078" i="4"/>
  <c r="G1078" i="4"/>
  <c r="E1095" i="10" s="1"/>
  <c r="K1078" i="4"/>
  <c r="L1078" i="4"/>
  <c r="M1078" i="4"/>
  <c r="H1078" i="4" a="1"/>
  <c r="H1078" i="4" s="1"/>
  <c r="I1078" i="4" a="1"/>
  <c r="I1078" i="4" s="1"/>
  <c r="D1094" i="10"/>
  <c r="E1077" i="4"/>
  <c r="C1094" i="10" s="1"/>
  <c r="T1077" i="4" a="1"/>
  <c r="T1077" i="4" s="1"/>
  <c r="Q1077" i="4"/>
  <c r="S1077" i="4" a="1"/>
  <c r="S1077" i="4" s="1"/>
  <c r="R1077" i="4" a="1"/>
  <c r="R1077" i="4" s="1"/>
  <c r="U1077" i="4" a="1"/>
  <c r="U1077" i="4" s="1"/>
  <c r="C1078" i="4"/>
  <c r="B1078" i="4"/>
  <c r="V1078" i="4" s="1" a="1"/>
  <c r="V1078" i="4" s="1"/>
  <c r="W1078" i="4"/>
  <c r="A1079" i="4"/>
  <c r="O1079" i="4" s="1" a="1"/>
  <c r="O1079" i="4" s="1"/>
  <c r="K1091" i="10"/>
  <c r="B1093" i="10"/>
  <c r="L1090" i="10"/>
  <c r="X1074" i="4"/>
  <c r="AJ1075" i="4"/>
  <c r="H1093" i="10"/>
  <c r="Y1079" i="4" l="1"/>
  <c r="P1079" i="4" a="1"/>
  <c r="P1079" i="4" s="1"/>
  <c r="F1079" i="4" a="1"/>
  <c r="F1079" i="4" s="1"/>
  <c r="AH1079" i="4" a="1"/>
  <c r="AH1079" i="4" s="1"/>
  <c r="AG1079" i="4"/>
  <c r="AI1079" i="4"/>
  <c r="AF1079" i="4" a="1"/>
  <c r="AF1079" i="4" s="1"/>
  <c r="AE1079" i="4"/>
  <c r="AA1079" i="4" a="1"/>
  <c r="AA1079" i="4" s="1"/>
  <c r="Z1079" i="4" a="1"/>
  <c r="Z1079" i="4" s="1"/>
  <c r="AC1079" i="4"/>
  <c r="AD1079" i="4"/>
  <c r="AB1079" i="4"/>
  <c r="F1094" i="10"/>
  <c r="N1079" i="4" a="1"/>
  <c r="N1079" i="4" s="1"/>
  <c r="G1079" i="4"/>
  <c r="E1096" i="10" s="1"/>
  <c r="J1079" i="4"/>
  <c r="K1079" i="4"/>
  <c r="M1079" i="4"/>
  <c r="L1079" i="4"/>
  <c r="H1079" i="4" a="1"/>
  <c r="H1079" i="4" s="1"/>
  <c r="I1079" i="4" a="1"/>
  <c r="I1079" i="4" s="1"/>
  <c r="D1095" i="10"/>
  <c r="E1078" i="4"/>
  <c r="C1095" i="10" s="1"/>
  <c r="Q1078" i="4"/>
  <c r="T1078" i="4" a="1"/>
  <c r="T1078" i="4" s="1"/>
  <c r="S1078" i="4" a="1"/>
  <c r="S1078" i="4" s="1"/>
  <c r="R1078" i="4" a="1"/>
  <c r="R1078" i="4" s="1"/>
  <c r="U1078" i="4" a="1"/>
  <c r="U1078" i="4" s="1"/>
  <c r="C1079" i="4"/>
  <c r="B1079" i="4"/>
  <c r="V1079" i="4" s="1" a="1"/>
  <c r="V1079" i="4" s="1"/>
  <c r="W1079" i="4"/>
  <c r="A1080" i="4"/>
  <c r="O1080" i="4" s="1" a="1"/>
  <c r="O1080" i="4" s="1"/>
  <c r="B1094" i="10"/>
  <c r="G1092" i="10"/>
  <c r="K1092" i="10" s="1"/>
  <c r="L1091" i="10"/>
  <c r="X1075" i="4"/>
  <c r="AJ1076" i="4"/>
  <c r="G1093" i="10" s="1"/>
  <c r="H1094" i="10"/>
  <c r="Y1080" i="4" l="1"/>
  <c r="P1080" i="4" a="1"/>
  <c r="P1080" i="4" s="1"/>
  <c r="F1080" i="4" a="1"/>
  <c r="F1080" i="4" s="1"/>
  <c r="AG1080" i="4"/>
  <c r="AH1080" i="4" a="1"/>
  <c r="AH1080" i="4" s="1"/>
  <c r="AI1080" i="4"/>
  <c r="AC1080" i="4"/>
  <c r="AB1080" i="4"/>
  <c r="AA1080" i="4" a="1"/>
  <c r="AA1080" i="4" s="1"/>
  <c r="AD1080" i="4"/>
  <c r="Z1080" i="4" a="1"/>
  <c r="Z1080" i="4" s="1"/>
  <c r="AF1080" i="4" a="1"/>
  <c r="AF1080" i="4" s="1"/>
  <c r="AE1080" i="4"/>
  <c r="F1095" i="10"/>
  <c r="N1080" i="4" a="1"/>
  <c r="N1080" i="4" s="1"/>
  <c r="G1080" i="4"/>
  <c r="E1097" i="10" s="1"/>
  <c r="J1080" i="4"/>
  <c r="K1080" i="4"/>
  <c r="M1080" i="4"/>
  <c r="L1080" i="4"/>
  <c r="I1080" i="4" a="1"/>
  <c r="I1080" i="4" s="1"/>
  <c r="H1080" i="4" a="1"/>
  <c r="H1080" i="4" s="1"/>
  <c r="D1096" i="10"/>
  <c r="E1079" i="4"/>
  <c r="C1096" i="10" s="1"/>
  <c r="Q1079" i="4"/>
  <c r="T1079" i="4" a="1"/>
  <c r="T1079" i="4" s="1"/>
  <c r="S1079" i="4" a="1"/>
  <c r="S1079" i="4" s="1"/>
  <c r="R1079" i="4" a="1"/>
  <c r="R1079" i="4" s="1"/>
  <c r="U1079" i="4" a="1"/>
  <c r="U1079" i="4" s="1"/>
  <c r="C1080" i="4"/>
  <c r="B1080" i="4"/>
  <c r="V1080" i="4" s="1" a="1"/>
  <c r="V1080" i="4" s="1"/>
  <c r="W1080" i="4"/>
  <c r="A1081" i="4"/>
  <c r="O1081" i="4" s="1" a="1"/>
  <c r="O1081" i="4" s="1"/>
  <c r="K1093" i="10"/>
  <c r="B1095" i="10"/>
  <c r="L1092" i="10"/>
  <c r="X1076" i="4"/>
  <c r="AJ1077" i="4"/>
  <c r="H1095" i="10"/>
  <c r="Y1081" i="4" l="1"/>
  <c r="P1081" i="4" a="1"/>
  <c r="P1081" i="4" s="1"/>
  <c r="F1081" i="4" a="1"/>
  <c r="F1081" i="4" s="1"/>
  <c r="AH1081" i="4" a="1"/>
  <c r="AH1081" i="4" s="1"/>
  <c r="AG1081" i="4"/>
  <c r="Z1081" i="4" a="1"/>
  <c r="Z1081" i="4" s="1"/>
  <c r="AE1081" i="4"/>
  <c r="AD1081" i="4"/>
  <c r="AC1081" i="4"/>
  <c r="AB1081" i="4"/>
  <c r="AF1081" i="4" a="1"/>
  <c r="AF1081" i="4" s="1"/>
  <c r="AA1081" i="4" a="1"/>
  <c r="AA1081" i="4" s="1"/>
  <c r="AI1081" i="4"/>
  <c r="F1096" i="10"/>
  <c r="N1081" i="4" a="1"/>
  <c r="N1081" i="4" s="1"/>
  <c r="G1081" i="4"/>
  <c r="E1098" i="10" s="1"/>
  <c r="K1081" i="4"/>
  <c r="M1081" i="4"/>
  <c r="L1081" i="4"/>
  <c r="J1081" i="4"/>
  <c r="I1081" i="4" a="1"/>
  <c r="I1081" i="4" s="1"/>
  <c r="H1081" i="4" a="1"/>
  <c r="H1081" i="4" s="1"/>
  <c r="D1097" i="10"/>
  <c r="E1080" i="4"/>
  <c r="C1097" i="10" s="1"/>
  <c r="Q1080" i="4"/>
  <c r="T1080" i="4" a="1"/>
  <c r="T1080" i="4" s="1"/>
  <c r="R1080" i="4" a="1"/>
  <c r="R1080" i="4" s="1"/>
  <c r="S1080" i="4" a="1"/>
  <c r="S1080" i="4" s="1"/>
  <c r="U1080" i="4" a="1"/>
  <c r="U1080" i="4" s="1"/>
  <c r="C1081" i="4"/>
  <c r="B1081" i="4"/>
  <c r="V1081" i="4" s="1" a="1"/>
  <c r="V1081" i="4" s="1"/>
  <c r="W1081" i="4"/>
  <c r="A1082" i="4"/>
  <c r="O1082" i="4" s="1" a="1"/>
  <c r="O1082" i="4" s="1"/>
  <c r="B1096" i="10"/>
  <c r="G1094" i="10"/>
  <c r="K1094" i="10" s="1"/>
  <c r="L1093" i="10"/>
  <c r="X1077" i="4"/>
  <c r="AJ1078" i="4"/>
  <c r="G1095" i="10" s="1"/>
  <c r="H1096" i="10"/>
  <c r="Y1082" i="4" l="1"/>
  <c r="P1082" i="4" a="1"/>
  <c r="P1082" i="4" s="1"/>
  <c r="F1082" i="4" a="1"/>
  <c r="F1082" i="4" s="1"/>
  <c r="AH1082" i="4" a="1"/>
  <c r="AH1082" i="4" s="1"/>
  <c r="AG1082" i="4"/>
  <c r="AC1082" i="4"/>
  <c r="AB1082" i="4"/>
  <c r="AA1082" i="4" a="1"/>
  <c r="AA1082" i="4" s="1"/>
  <c r="AI1082" i="4"/>
  <c r="AF1082" i="4" a="1"/>
  <c r="AF1082" i="4" s="1"/>
  <c r="AE1082" i="4"/>
  <c r="AD1082" i="4"/>
  <c r="Z1082" i="4" a="1"/>
  <c r="Z1082" i="4" s="1"/>
  <c r="F1097" i="10"/>
  <c r="N1082" i="4" a="1"/>
  <c r="N1082" i="4" s="1"/>
  <c r="G1082" i="4"/>
  <c r="E1099" i="10" s="1"/>
  <c r="J1082" i="4"/>
  <c r="K1082" i="4"/>
  <c r="L1082" i="4"/>
  <c r="M1082" i="4"/>
  <c r="I1082" i="4" a="1"/>
  <c r="I1082" i="4" s="1"/>
  <c r="H1082" i="4" a="1"/>
  <c r="H1082" i="4" s="1"/>
  <c r="D1098" i="10"/>
  <c r="E1081" i="4"/>
  <c r="C1098" i="10" s="1"/>
  <c r="T1081" i="4" a="1"/>
  <c r="T1081" i="4" s="1"/>
  <c r="Q1081" i="4"/>
  <c r="R1081" i="4" a="1"/>
  <c r="R1081" i="4" s="1"/>
  <c r="S1081" i="4" a="1"/>
  <c r="S1081" i="4" s="1"/>
  <c r="U1081" i="4" a="1"/>
  <c r="U1081" i="4" s="1"/>
  <c r="C1082" i="4"/>
  <c r="B1082" i="4"/>
  <c r="V1082" i="4" s="1" a="1"/>
  <c r="V1082" i="4" s="1"/>
  <c r="W1082" i="4"/>
  <c r="A1083" i="4"/>
  <c r="O1083" i="4" s="1" a="1"/>
  <c r="O1083" i="4" s="1"/>
  <c r="K1095" i="10"/>
  <c r="B1097" i="10"/>
  <c r="L1094" i="10"/>
  <c r="X1078" i="4"/>
  <c r="AJ1079" i="4"/>
  <c r="H1097" i="10"/>
  <c r="Y1083" i="4" l="1"/>
  <c r="P1083" i="4" a="1"/>
  <c r="P1083" i="4" s="1"/>
  <c r="F1083" i="4" a="1"/>
  <c r="F1083" i="4" s="1"/>
  <c r="AH1083" i="4" a="1"/>
  <c r="AH1083" i="4" s="1"/>
  <c r="AG1083" i="4"/>
  <c r="AE1083" i="4"/>
  <c r="AD1083" i="4"/>
  <c r="AC1083" i="4"/>
  <c r="AI1083" i="4"/>
  <c r="AA1083" i="4" a="1"/>
  <c r="AA1083" i="4" s="1"/>
  <c r="AF1083" i="4" a="1"/>
  <c r="AF1083" i="4" s="1"/>
  <c r="AB1083" i="4"/>
  <c r="Z1083" i="4" a="1"/>
  <c r="Z1083" i="4" s="1"/>
  <c r="F1098" i="10"/>
  <c r="N1083" i="4" a="1"/>
  <c r="N1083" i="4" s="1"/>
  <c r="G1083" i="4"/>
  <c r="E1100" i="10" s="1"/>
  <c r="J1083" i="4"/>
  <c r="K1083" i="4"/>
  <c r="M1083" i="4"/>
  <c r="L1083" i="4"/>
  <c r="I1083" i="4" a="1"/>
  <c r="I1083" i="4" s="1"/>
  <c r="H1083" i="4" a="1"/>
  <c r="H1083" i="4" s="1"/>
  <c r="D1099" i="10"/>
  <c r="E1082" i="4"/>
  <c r="C1099" i="10" s="1"/>
  <c r="Q1082" i="4"/>
  <c r="T1082" i="4" a="1"/>
  <c r="T1082" i="4" s="1"/>
  <c r="S1082" i="4" a="1"/>
  <c r="S1082" i="4" s="1"/>
  <c r="R1082" i="4" a="1"/>
  <c r="R1082" i="4" s="1"/>
  <c r="U1082" i="4" a="1"/>
  <c r="U1082" i="4" s="1"/>
  <c r="C1083" i="4"/>
  <c r="B1083" i="4"/>
  <c r="V1083" i="4" s="1" a="1"/>
  <c r="V1083" i="4" s="1"/>
  <c r="W1083" i="4"/>
  <c r="A1084" i="4"/>
  <c r="O1084" i="4" s="1" a="1"/>
  <c r="O1084" i="4" s="1"/>
  <c r="B1098" i="10"/>
  <c r="G1096" i="10"/>
  <c r="K1096" i="10" s="1"/>
  <c r="L1095" i="10"/>
  <c r="X1079" i="4"/>
  <c r="AJ1080" i="4"/>
  <c r="H1098" i="10"/>
  <c r="Y1084" i="4" l="1"/>
  <c r="P1084" i="4" a="1"/>
  <c r="P1084" i="4" s="1"/>
  <c r="F1084" i="4" a="1"/>
  <c r="F1084" i="4" s="1"/>
  <c r="AH1084" i="4" a="1"/>
  <c r="AH1084" i="4" s="1"/>
  <c r="AG1084" i="4"/>
  <c r="AF1084" i="4" a="1"/>
  <c r="AF1084" i="4" s="1"/>
  <c r="AE1084" i="4"/>
  <c r="AD1084" i="4"/>
  <c r="Z1084" i="4" a="1"/>
  <c r="Z1084" i="4" s="1"/>
  <c r="AB1084" i="4"/>
  <c r="AA1084" i="4" a="1"/>
  <c r="AA1084" i="4" s="1"/>
  <c r="AI1084" i="4"/>
  <c r="AC1084" i="4"/>
  <c r="F1099" i="10"/>
  <c r="N1084" i="4" a="1"/>
  <c r="N1084" i="4" s="1"/>
  <c r="G1084" i="4"/>
  <c r="E1101" i="10" s="1"/>
  <c r="K1084" i="4"/>
  <c r="J1084" i="4"/>
  <c r="M1084" i="4"/>
  <c r="H1084" i="4" a="1"/>
  <c r="H1084" i="4" s="1"/>
  <c r="I1084" i="4" a="1"/>
  <c r="I1084" i="4" s="1"/>
  <c r="L1084" i="4"/>
  <c r="D1100" i="10"/>
  <c r="E1083" i="4"/>
  <c r="C1100" i="10" s="1"/>
  <c r="T1083" i="4" a="1"/>
  <c r="T1083" i="4" s="1"/>
  <c r="R1083" i="4" a="1"/>
  <c r="R1083" i="4" s="1"/>
  <c r="Q1083" i="4"/>
  <c r="S1083" i="4" a="1"/>
  <c r="S1083" i="4" s="1"/>
  <c r="U1083" i="4" a="1"/>
  <c r="U1083" i="4" s="1"/>
  <c r="C1084" i="4"/>
  <c r="B1084" i="4"/>
  <c r="V1084" i="4" s="1" a="1"/>
  <c r="V1084" i="4" s="1"/>
  <c r="W1084" i="4"/>
  <c r="A1085" i="4"/>
  <c r="O1085" i="4" s="1" a="1"/>
  <c r="O1085" i="4" s="1"/>
  <c r="B1099" i="10"/>
  <c r="G1097" i="10"/>
  <c r="K1097" i="10" s="1"/>
  <c r="L1096" i="10"/>
  <c r="X1080" i="4"/>
  <c r="AJ1081" i="4"/>
  <c r="G1098" i="10" s="1"/>
  <c r="H1099" i="10"/>
  <c r="Y1085" i="4" l="1"/>
  <c r="P1085" i="4" a="1"/>
  <c r="P1085" i="4" s="1"/>
  <c r="F1085" i="4" a="1"/>
  <c r="F1085" i="4" s="1"/>
  <c r="AH1085" i="4" a="1"/>
  <c r="AH1085" i="4" s="1"/>
  <c r="AG1085" i="4"/>
  <c r="AI1085" i="4"/>
  <c r="AF1085" i="4" a="1"/>
  <c r="AF1085" i="4" s="1"/>
  <c r="AE1085" i="4"/>
  <c r="AA1085" i="4" a="1"/>
  <c r="AA1085" i="4" s="1"/>
  <c r="Z1085" i="4" a="1"/>
  <c r="Z1085" i="4" s="1"/>
  <c r="AC1085" i="4"/>
  <c r="AD1085" i="4"/>
  <c r="AB1085" i="4"/>
  <c r="F1100" i="10"/>
  <c r="N1085" i="4" a="1"/>
  <c r="N1085" i="4" s="1"/>
  <c r="G1085" i="4"/>
  <c r="E1102" i="10" s="1"/>
  <c r="K1085" i="4"/>
  <c r="J1085" i="4"/>
  <c r="L1085" i="4"/>
  <c r="M1085" i="4"/>
  <c r="I1085" i="4" a="1"/>
  <c r="I1085" i="4" s="1"/>
  <c r="H1085" i="4" a="1"/>
  <c r="H1085" i="4" s="1"/>
  <c r="D1101" i="10"/>
  <c r="E1084" i="4"/>
  <c r="C1101" i="10" s="1"/>
  <c r="Q1084" i="4"/>
  <c r="T1084" i="4" a="1"/>
  <c r="T1084" i="4" s="1"/>
  <c r="S1084" i="4" a="1"/>
  <c r="S1084" i="4" s="1"/>
  <c r="R1084" i="4" a="1"/>
  <c r="R1084" i="4" s="1"/>
  <c r="U1084" i="4" a="1"/>
  <c r="U1084" i="4" s="1"/>
  <c r="C1085" i="4"/>
  <c r="B1085" i="4"/>
  <c r="V1085" i="4" s="1" a="1"/>
  <c r="V1085" i="4" s="1"/>
  <c r="W1085" i="4"/>
  <c r="A1086" i="4"/>
  <c r="O1086" i="4" s="1" a="1"/>
  <c r="O1086" i="4" s="1"/>
  <c r="K1098" i="10"/>
  <c r="B1100" i="10"/>
  <c r="L1097" i="10"/>
  <c r="X1081" i="4"/>
  <c r="AJ1082" i="4"/>
  <c r="H1100" i="10"/>
  <c r="Y1086" i="4" l="1"/>
  <c r="P1086" i="4" a="1"/>
  <c r="P1086" i="4" s="1"/>
  <c r="F1086" i="4" a="1"/>
  <c r="F1086" i="4" s="1"/>
  <c r="AH1086" i="4" a="1"/>
  <c r="AH1086" i="4" s="1"/>
  <c r="AG1086" i="4"/>
  <c r="Z1086" i="4" a="1"/>
  <c r="Z1086" i="4" s="1"/>
  <c r="AI1086" i="4"/>
  <c r="AD1086" i="4"/>
  <c r="AC1086" i="4"/>
  <c r="AB1086" i="4"/>
  <c r="AA1086" i="4" a="1"/>
  <c r="AA1086" i="4" s="1"/>
  <c r="AE1086" i="4"/>
  <c r="AF1086" i="4" a="1"/>
  <c r="AF1086" i="4" s="1"/>
  <c r="F1101" i="10"/>
  <c r="N1086" i="4" a="1"/>
  <c r="N1086" i="4" s="1"/>
  <c r="G1086" i="4"/>
  <c r="E1103" i="10" s="1"/>
  <c r="K1086" i="4"/>
  <c r="J1086" i="4"/>
  <c r="L1086" i="4"/>
  <c r="M1086" i="4"/>
  <c r="H1086" i="4" a="1"/>
  <c r="H1086" i="4" s="1"/>
  <c r="I1086" i="4" a="1"/>
  <c r="I1086" i="4" s="1"/>
  <c r="D1102" i="10"/>
  <c r="E1085" i="4"/>
  <c r="C1102" i="10" s="1"/>
  <c r="Q1085" i="4"/>
  <c r="T1085" i="4" a="1"/>
  <c r="T1085" i="4" s="1"/>
  <c r="S1085" i="4" a="1"/>
  <c r="S1085" i="4" s="1"/>
  <c r="R1085" i="4" a="1"/>
  <c r="R1085" i="4" s="1"/>
  <c r="U1085" i="4" a="1"/>
  <c r="U1085" i="4" s="1"/>
  <c r="C1086" i="4"/>
  <c r="B1086" i="4"/>
  <c r="V1086" i="4" s="1" a="1"/>
  <c r="V1086" i="4" s="1"/>
  <c r="W1086" i="4"/>
  <c r="A1087" i="4"/>
  <c r="O1087" i="4" s="1" a="1"/>
  <c r="O1087" i="4" s="1"/>
  <c r="B1101" i="10"/>
  <c r="G1099" i="10"/>
  <c r="K1099" i="10" s="1"/>
  <c r="L1098" i="10"/>
  <c r="X1082" i="4"/>
  <c r="AJ1083" i="4"/>
  <c r="G1100" i="10" s="1"/>
  <c r="H1101" i="10"/>
  <c r="Y1087" i="4" l="1"/>
  <c r="P1087" i="4" a="1"/>
  <c r="P1087" i="4" s="1"/>
  <c r="F1087" i="4" a="1"/>
  <c r="F1087" i="4" s="1"/>
  <c r="AG1087" i="4"/>
  <c r="AH1087" i="4" a="1"/>
  <c r="AH1087" i="4" s="1"/>
  <c r="AA1087" i="4" a="1"/>
  <c r="AA1087" i="4" s="1"/>
  <c r="Z1087" i="4" a="1"/>
  <c r="Z1087" i="4" s="1"/>
  <c r="AE1087" i="4"/>
  <c r="AD1087" i="4"/>
  <c r="AC1087" i="4"/>
  <c r="AB1087" i="4"/>
  <c r="AF1087" i="4" a="1"/>
  <c r="AF1087" i="4" s="1"/>
  <c r="AI1087" i="4"/>
  <c r="F1102" i="10"/>
  <c r="N1087" i="4" a="1"/>
  <c r="N1087" i="4" s="1"/>
  <c r="G1087" i="4"/>
  <c r="E1104" i="10" s="1"/>
  <c r="K1087" i="4"/>
  <c r="J1087" i="4"/>
  <c r="M1087" i="4"/>
  <c r="L1087" i="4"/>
  <c r="I1087" i="4" a="1"/>
  <c r="I1087" i="4" s="1"/>
  <c r="H1087" i="4" a="1"/>
  <c r="H1087" i="4" s="1"/>
  <c r="D1103" i="10"/>
  <c r="E1086" i="4"/>
  <c r="C1103" i="10" s="1"/>
  <c r="Q1086" i="4"/>
  <c r="T1086" i="4" a="1"/>
  <c r="T1086" i="4" s="1"/>
  <c r="S1086" i="4" a="1"/>
  <c r="S1086" i="4" s="1"/>
  <c r="R1086" i="4" a="1"/>
  <c r="R1086" i="4" s="1"/>
  <c r="U1086" i="4" a="1"/>
  <c r="U1086" i="4" s="1"/>
  <c r="C1087" i="4"/>
  <c r="B1087" i="4"/>
  <c r="V1087" i="4" s="1" a="1"/>
  <c r="V1087" i="4" s="1"/>
  <c r="W1087" i="4"/>
  <c r="A1088" i="4"/>
  <c r="O1088" i="4" s="1" a="1"/>
  <c r="O1088" i="4" s="1"/>
  <c r="K1100" i="10"/>
  <c r="B1102" i="10"/>
  <c r="L1099" i="10"/>
  <c r="X1083" i="4"/>
  <c r="AJ1084" i="4"/>
  <c r="H1102" i="10"/>
  <c r="B1103" i="10"/>
  <c r="Y1088" i="4" l="1"/>
  <c r="P1088" i="4" a="1"/>
  <c r="P1088" i="4" s="1"/>
  <c r="F1088" i="4" a="1"/>
  <c r="F1088" i="4" s="1"/>
  <c r="AH1088" i="4" a="1"/>
  <c r="AH1088" i="4" s="1"/>
  <c r="AG1088" i="4"/>
  <c r="AB1088" i="4"/>
  <c r="AA1088" i="4" a="1"/>
  <c r="AA1088" i="4" s="1"/>
  <c r="Z1088" i="4" a="1"/>
  <c r="Z1088" i="4" s="1"/>
  <c r="AF1088" i="4" a="1"/>
  <c r="AF1088" i="4" s="1"/>
  <c r="AE1088" i="4"/>
  <c r="AD1088" i="4"/>
  <c r="AI1088" i="4"/>
  <c r="AC1088" i="4"/>
  <c r="F1103" i="10"/>
  <c r="N1088" i="4" a="1"/>
  <c r="N1088" i="4" s="1"/>
  <c r="G1088" i="4"/>
  <c r="E1105" i="10" s="1"/>
  <c r="L1088" i="4"/>
  <c r="J1088" i="4"/>
  <c r="K1088" i="4"/>
  <c r="M1088" i="4"/>
  <c r="I1088" i="4" a="1"/>
  <c r="I1088" i="4" s="1"/>
  <c r="H1088" i="4" a="1"/>
  <c r="H1088" i="4" s="1"/>
  <c r="D1104" i="10"/>
  <c r="E1087" i="4"/>
  <c r="C1104" i="10" s="1"/>
  <c r="Q1087" i="4"/>
  <c r="S1087" i="4" a="1"/>
  <c r="S1087" i="4" s="1"/>
  <c r="T1087" i="4" a="1"/>
  <c r="T1087" i="4" s="1"/>
  <c r="R1087" i="4" a="1"/>
  <c r="R1087" i="4" s="1"/>
  <c r="U1087" i="4" a="1"/>
  <c r="U1087" i="4" s="1"/>
  <c r="C1088" i="4"/>
  <c r="B1088" i="4"/>
  <c r="V1088" i="4" s="1" a="1"/>
  <c r="V1088" i="4" s="1"/>
  <c r="W1088" i="4"/>
  <c r="A1089" i="4"/>
  <c r="O1089" i="4" s="1" a="1"/>
  <c r="O1089" i="4" s="1"/>
  <c r="G1101" i="10"/>
  <c r="K1101" i="10" s="1"/>
  <c r="L1100" i="10"/>
  <c r="X1084" i="4"/>
  <c r="AJ1085" i="4"/>
  <c r="G1102" i="10" s="1"/>
  <c r="H1103" i="10"/>
  <c r="Y1089" i="4" l="1"/>
  <c r="P1089" i="4" a="1"/>
  <c r="P1089" i="4" s="1"/>
  <c r="F1089" i="4" a="1"/>
  <c r="F1089" i="4" s="1"/>
  <c r="AG1089" i="4"/>
  <c r="AH1089" i="4" a="1"/>
  <c r="AH1089" i="4" s="1"/>
  <c r="AE1089" i="4"/>
  <c r="AD1089" i="4"/>
  <c r="AC1089" i="4"/>
  <c r="AB1089" i="4"/>
  <c r="AI1089" i="4"/>
  <c r="AF1089" i="4" a="1"/>
  <c r="AF1089" i="4" s="1"/>
  <c r="Z1089" i="4" a="1"/>
  <c r="Z1089" i="4" s="1"/>
  <c r="AA1089" i="4" a="1"/>
  <c r="AA1089" i="4" s="1"/>
  <c r="F1104" i="10"/>
  <c r="N1089" i="4" a="1"/>
  <c r="N1089" i="4" s="1"/>
  <c r="G1089" i="4"/>
  <c r="E1106" i="10" s="1"/>
  <c r="J1089" i="4"/>
  <c r="K1089" i="4"/>
  <c r="M1089" i="4"/>
  <c r="L1089" i="4"/>
  <c r="H1089" i="4" a="1"/>
  <c r="H1089" i="4" s="1"/>
  <c r="I1089" i="4" a="1"/>
  <c r="I1089" i="4" s="1"/>
  <c r="D1105" i="10"/>
  <c r="E1088" i="4"/>
  <c r="C1105" i="10" s="1"/>
  <c r="Q1088" i="4"/>
  <c r="T1088" i="4" a="1"/>
  <c r="T1088" i="4" s="1"/>
  <c r="S1088" i="4" a="1"/>
  <c r="S1088" i="4" s="1"/>
  <c r="R1088" i="4" a="1"/>
  <c r="R1088" i="4" s="1"/>
  <c r="U1088" i="4" a="1"/>
  <c r="U1088" i="4" s="1"/>
  <c r="C1089" i="4"/>
  <c r="B1089" i="4"/>
  <c r="V1089" i="4" s="1" a="1"/>
  <c r="V1089" i="4" s="1"/>
  <c r="W1089" i="4"/>
  <c r="A1090" i="4"/>
  <c r="O1090" i="4" s="1" a="1"/>
  <c r="O1090" i="4" s="1"/>
  <c r="K1102" i="10"/>
  <c r="B1104" i="10"/>
  <c r="L1101" i="10"/>
  <c r="X1085" i="4"/>
  <c r="AJ1086" i="4"/>
  <c r="H1104" i="10"/>
  <c r="Y1090" i="4" l="1"/>
  <c r="P1090" i="4" a="1"/>
  <c r="P1090" i="4" s="1"/>
  <c r="F1090" i="4" a="1"/>
  <c r="F1090" i="4" s="1"/>
  <c r="AH1090" i="4" a="1"/>
  <c r="AH1090" i="4" s="1"/>
  <c r="AG1090" i="4"/>
  <c r="AI1090" i="4"/>
  <c r="AF1090" i="4" a="1"/>
  <c r="AF1090" i="4" s="1"/>
  <c r="AB1090" i="4"/>
  <c r="AA1090" i="4" a="1"/>
  <c r="AA1090" i="4" s="1"/>
  <c r="Z1090" i="4" a="1"/>
  <c r="Z1090" i="4" s="1"/>
  <c r="AC1090" i="4"/>
  <c r="AE1090" i="4"/>
  <c r="AD1090" i="4"/>
  <c r="F1105" i="10"/>
  <c r="N1090" i="4" a="1"/>
  <c r="N1090" i="4" s="1"/>
  <c r="G1090" i="4"/>
  <c r="E1107" i="10" s="1"/>
  <c r="J1090" i="4"/>
  <c r="K1090" i="4"/>
  <c r="M1090" i="4"/>
  <c r="L1090" i="4"/>
  <c r="H1090" i="4" a="1"/>
  <c r="H1090" i="4" s="1"/>
  <c r="I1090" i="4" a="1"/>
  <c r="I1090" i="4" s="1"/>
  <c r="D1106" i="10"/>
  <c r="E1089" i="4"/>
  <c r="C1106" i="10" s="1"/>
  <c r="Q1089" i="4"/>
  <c r="T1089" i="4" a="1"/>
  <c r="T1089" i="4" s="1"/>
  <c r="S1089" i="4" a="1"/>
  <c r="S1089" i="4" s="1"/>
  <c r="R1089" i="4" a="1"/>
  <c r="R1089" i="4" s="1"/>
  <c r="U1089" i="4" a="1"/>
  <c r="U1089" i="4" s="1"/>
  <c r="C1090" i="4"/>
  <c r="B1090" i="4"/>
  <c r="V1090" i="4" s="1" a="1"/>
  <c r="V1090" i="4" s="1"/>
  <c r="W1090" i="4"/>
  <c r="A1091" i="4"/>
  <c r="O1091" i="4" s="1" a="1"/>
  <c r="O1091" i="4" s="1"/>
  <c r="B1105" i="10"/>
  <c r="G1103" i="10"/>
  <c r="K1103" i="10" s="1"/>
  <c r="L1102" i="10"/>
  <c r="X1086" i="4"/>
  <c r="AJ1087" i="4"/>
  <c r="H1105" i="10"/>
  <c r="Y1091" i="4" l="1"/>
  <c r="P1091" i="4" a="1"/>
  <c r="P1091" i="4" s="1"/>
  <c r="F1091" i="4" a="1"/>
  <c r="F1091" i="4" s="1"/>
  <c r="AG1091" i="4"/>
  <c r="AH1091" i="4" a="1"/>
  <c r="AH1091" i="4" s="1"/>
  <c r="AA1091" i="4" a="1"/>
  <c r="AA1091" i="4" s="1"/>
  <c r="Z1091" i="4" a="1"/>
  <c r="Z1091" i="4" s="1"/>
  <c r="AE1091" i="4"/>
  <c r="AD1091" i="4"/>
  <c r="AC1091" i="4"/>
  <c r="AB1091" i="4"/>
  <c r="AI1091" i="4"/>
  <c r="AF1091" i="4" a="1"/>
  <c r="AF1091" i="4" s="1"/>
  <c r="F1106" i="10"/>
  <c r="N1091" i="4" a="1"/>
  <c r="N1091" i="4" s="1"/>
  <c r="G1091" i="4"/>
  <c r="E1108" i="10" s="1"/>
  <c r="J1091" i="4"/>
  <c r="K1091" i="4"/>
  <c r="L1091" i="4"/>
  <c r="I1091" i="4" a="1"/>
  <c r="I1091" i="4" s="1"/>
  <c r="M1091" i="4"/>
  <c r="H1091" i="4" a="1"/>
  <c r="H1091" i="4" s="1"/>
  <c r="D1107" i="10"/>
  <c r="E1090" i="4"/>
  <c r="C1107" i="10" s="1"/>
  <c r="Q1090" i="4"/>
  <c r="T1090" i="4" a="1"/>
  <c r="T1090" i="4" s="1"/>
  <c r="S1090" i="4" a="1"/>
  <c r="S1090" i="4" s="1"/>
  <c r="R1090" i="4" a="1"/>
  <c r="R1090" i="4" s="1"/>
  <c r="U1090" i="4" a="1"/>
  <c r="U1090" i="4" s="1"/>
  <c r="C1091" i="4"/>
  <c r="B1091" i="4"/>
  <c r="V1091" i="4" s="1" a="1"/>
  <c r="V1091" i="4" s="1"/>
  <c r="W1091" i="4"/>
  <c r="A1092" i="4"/>
  <c r="O1092" i="4" s="1" a="1"/>
  <c r="O1092" i="4" s="1"/>
  <c r="B1106" i="10"/>
  <c r="G1104" i="10"/>
  <c r="K1104" i="10" s="1"/>
  <c r="L1103" i="10"/>
  <c r="X1087" i="4"/>
  <c r="AJ1088" i="4"/>
  <c r="G1105" i="10" s="1"/>
  <c r="H1106" i="10"/>
  <c r="Y1092" i="4" l="1"/>
  <c r="P1092" i="4" a="1"/>
  <c r="P1092" i="4" s="1"/>
  <c r="F1092" i="4" a="1"/>
  <c r="F1092" i="4" s="1"/>
  <c r="AH1092" i="4" a="1"/>
  <c r="AH1092" i="4" s="1"/>
  <c r="AG1092" i="4"/>
  <c r="AB1092" i="4"/>
  <c r="AA1092" i="4" a="1"/>
  <c r="AA1092" i="4" s="1"/>
  <c r="AI1092" i="4"/>
  <c r="AF1092" i="4" a="1"/>
  <c r="AF1092" i="4" s="1"/>
  <c r="AE1092" i="4"/>
  <c r="AD1092" i="4"/>
  <c r="AC1092" i="4"/>
  <c r="Z1092" i="4" a="1"/>
  <c r="Z1092" i="4" s="1"/>
  <c r="F1107" i="10"/>
  <c r="N1092" i="4" a="1"/>
  <c r="N1092" i="4" s="1"/>
  <c r="G1092" i="4"/>
  <c r="E1109" i="10" s="1"/>
  <c r="J1092" i="4"/>
  <c r="L1092" i="4"/>
  <c r="M1092" i="4"/>
  <c r="K1092" i="4"/>
  <c r="I1092" i="4" a="1"/>
  <c r="I1092" i="4" s="1"/>
  <c r="H1092" i="4" a="1"/>
  <c r="H1092" i="4" s="1"/>
  <c r="D1108" i="10"/>
  <c r="E1091" i="4"/>
  <c r="C1108" i="10" s="1"/>
  <c r="Q1091" i="4"/>
  <c r="T1091" i="4" a="1"/>
  <c r="T1091" i="4" s="1"/>
  <c r="S1091" i="4" a="1"/>
  <c r="S1091" i="4" s="1"/>
  <c r="R1091" i="4" a="1"/>
  <c r="R1091" i="4" s="1"/>
  <c r="U1091" i="4" a="1"/>
  <c r="U1091" i="4" s="1"/>
  <c r="C1092" i="4"/>
  <c r="B1092" i="4"/>
  <c r="V1092" i="4" s="1" a="1"/>
  <c r="V1092" i="4" s="1"/>
  <c r="W1092" i="4"/>
  <c r="A1093" i="4"/>
  <c r="O1093" i="4" s="1" a="1"/>
  <c r="O1093" i="4" s="1"/>
  <c r="K1105" i="10"/>
  <c r="B1107" i="10"/>
  <c r="L1104" i="10"/>
  <c r="X1088" i="4"/>
  <c r="AJ1089" i="4"/>
  <c r="H1107" i="10"/>
  <c r="B1108" i="10"/>
  <c r="Y1093" i="4" l="1"/>
  <c r="P1093" i="4" a="1"/>
  <c r="P1093" i="4" s="1"/>
  <c r="F1093" i="4" a="1"/>
  <c r="F1093" i="4" s="1"/>
  <c r="AG1093" i="4"/>
  <c r="AH1093" i="4" a="1"/>
  <c r="AH1093" i="4" s="1"/>
  <c r="AF1093" i="4" a="1"/>
  <c r="AF1093" i="4" s="1"/>
  <c r="AE1093" i="4"/>
  <c r="AD1093" i="4"/>
  <c r="AC1093" i="4"/>
  <c r="AI1093" i="4"/>
  <c r="AA1093" i="4" a="1"/>
  <c r="AA1093" i="4" s="1"/>
  <c r="AB1093" i="4"/>
  <c r="Z1093" i="4" a="1"/>
  <c r="Z1093" i="4" s="1"/>
  <c r="F1108" i="10"/>
  <c r="N1093" i="4" a="1"/>
  <c r="N1093" i="4" s="1"/>
  <c r="G1093" i="4"/>
  <c r="E1110" i="10" s="1"/>
  <c r="J1093" i="4"/>
  <c r="M1093" i="4"/>
  <c r="L1093" i="4"/>
  <c r="K1093" i="4"/>
  <c r="I1093" i="4" a="1"/>
  <c r="I1093" i="4" s="1"/>
  <c r="H1093" i="4" a="1"/>
  <c r="H1093" i="4" s="1"/>
  <c r="D1109" i="10"/>
  <c r="E1092" i="4"/>
  <c r="C1109" i="10" s="1"/>
  <c r="Q1092" i="4"/>
  <c r="T1092" i="4" a="1"/>
  <c r="T1092" i="4" s="1"/>
  <c r="S1092" i="4" a="1"/>
  <c r="S1092" i="4" s="1"/>
  <c r="R1092" i="4" a="1"/>
  <c r="R1092" i="4" s="1"/>
  <c r="U1092" i="4" a="1"/>
  <c r="U1092" i="4" s="1"/>
  <c r="C1093" i="4"/>
  <c r="B1093" i="4"/>
  <c r="V1093" i="4" s="1" a="1"/>
  <c r="V1093" i="4" s="1"/>
  <c r="W1093" i="4"/>
  <c r="A1094" i="4"/>
  <c r="O1094" i="4" s="1" a="1"/>
  <c r="O1094" i="4" s="1"/>
  <c r="G1106" i="10"/>
  <c r="K1106" i="10" s="1"/>
  <c r="L1105" i="10"/>
  <c r="X1089" i="4"/>
  <c r="AJ1090" i="4"/>
  <c r="G1107" i="10" s="1"/>
  <c r="H1108" i="10"/>
  <c r="Y1094" i="4" l="1"/>
  <c r="P1094" i="4" a="1"/>
  <c r="P1094" i="4" s="1"/>
  <c r="F1094" i="4" a="1"/>
  <c r="F1094" i="4" s="1"/>
  <c r="D1111" i="10" s="1"/>
  <c r="AH1094" i="4" a="1"/>
  <c r="AH1094" i="4" s="1"/>
  <c r="AG1094" i="4"/>
  <c r="AI1094" i="4"/>
  <c r="AF1094" i="4" a="1"/>
  <c r="AF1094" i="4" s="1"/>
  <c r="AB1094" i="4"/>
  <c r="AA1094" i="4" a="1"/>
  <c r="AA1094" i="4" s="1"/>
  <c r="Z1094" i="4" a="1"/>
  <c r="Z1094" i="4" s="1"/>
  <c r="AC1094" i="4"/>
  <c r="AE1094" i="4"/>
  <c r="AD1094" i="4"/>
  <c r="F1109" i="10"/>
  <c r="H1094" i="4" a="1"/>
  <c r="H1094" i="4" s="1"/>
  <c r="E1094" i="4"/>
  <c r="C1111" i="10" s="1"/>
  <c r="G1094" i="4"/>
  <c r="E1111" i="10" s="1"/>
  <c r="J1094" i="4"/>
  <c r="I1094" i="4" a="1"/>
  <c r="I1094" i="4" s="1"/>
  <c r="L1094" i="4"/>
  <c r="M1094" i="4"/>
  <c r="K1094" i="4"/>
  <c r="D1110" i="10"/>
  <c r="E1093" i="4"/>
  <c r="C1110" i="10" s="1"/>
  <c r="Q1094" i="4"/>
  <c r="N1094" i="4" a="1"/>
  <c r="N1094" i="4" s="1"/>
  <c r="Q1093" i="4"/>
  <c r="R1094" i="4" a="1"/>
  <c r="R1094" i="4" s="1"/>
  <c r="S1094" i="4" a="1"/>
  <c r="S1094" i="4" s="1"/>
  <c r="T1094" i="4" a="1"/>
  <c r="T1094" i="4" s="1"/>
  <c r="T1093" i="4" a="1"/>
  <c r="T1093" i="4" s="1"/>
  <c r="S1093" i="4" a="1"/>
  <c r="S1093" i="4" s="1"/>
  <c r="R1093" i="4" a="1"/>
  <c r="R1093" i="4" s="1"/>
  <c r="U1093" i="4" a="1"/>
  <c r="U1093" i="4" s="1"/>
  <c r="V1094" i="4" a="1"/>
  <c r="V1094" i="4" s="1"/>
  <c r="U1094" i="4" a="1"/>
  <c r="U1094" i="4" s="1"/>
  <c r="C1094" i="4"/>
  <c r="B1094" i="4"/>
  <c r="W1094" i="4"/>
  <c r="A1095" i="4"/>
  <c r="O1095" i="4" s="1" a="1"/>
  <c r="O1095" i="4" s="1"/>
  <c r="K1107" i="10"/>
  <c r="B1109" i="10"/>
  <c r="L1106" i="10"/>
  <c r="X1090" i="4"/>
  <c r="AJ1091" i="4"/>
  <c r="H1109" i="10"/>
  <c r="B1110" i="10"/>
  <c r="Y1095" i="4" l="1"/>
  <c r="P1095" i="4" a="1"/>
  <c r="P1095" i="4" s="1"/>
  <c r="F1095" i="4" a="1"/>
  <c r="F1095" i="4" s="1"/>
  <c r="D1112" i="10" s="1"/>
  <c r="AG1095" i="4"/>
  <c r="AH1095" i="4" a="1"/>
  <c r="AH1095" i="4" s="1"/>
  <c r="Z1095" i="4" a="1"/>
  <c r="Z1095" i="4" s="1"/>
  <c r="AE1095" i="4"/>
  <c r="AD1095" i="4"/>
  <c r="AC1095" i="4"/>
  <c r="AB1095" i="4"/>
  <c r="AI1095" i="4"/>
  <c r="AF1095" i="4" a="1"/>
  <c r="AF1095" i="4" s="1"/>
  <c r="AA1095" i="4" a="1"/>
  <c r="AA1095" i="4" s="1"/>
  <c r="F1110" i="10"/>
  <c r="F1111" i="10"/>
  <c r="E1095" i="4"/>
  <c r="C1112" i="10" s="1"/>
  <c r="I1095" i="4" a="1"/>
  <c r="I1095" i="4" s="1"/>
  <c r="J1095" i="4"/>
  <c r="G1095" i="4"/>
  <c r="E1112" i="10" s="1"/>
  <c r="H1095" i="4" a="1"/>
  <c r="H1095" i="4" s="1"/>
  <c r="L1095" i="4"/>
  <c r="M1095" i="4"/>
  <c r="K1095" i="4"/>
  <c r="Q1095" i="4"/>
  <c r="N1095" i="4" a="1"/>
  <c r="N1095" i="4" s="1"/>
  <c r="R1095" i="4" a="1"/>
  <c r="R1095" i="4" s="1"/>
  <c r="S1095" i="4" a="1"/>
  <c r="S1095" i="4" s="1"/>
  <c r="T1095" i="4" a="1"/>
  <c r="T1095" i="4" s="1"/>
  <c r="V1095" i="4" a="1"/>
  <c r="V1095" i="4" s="1"/>
  <c r="U1095" i="4" a="1"/>
  <c r="U1095" i="4" s="1"/>
  <c r="C1095" i="4"/>
  <c r="B1095" i="4"/>
  <c r="W1095" i="4"/>
  <c r="A1096" i="4"/>
  <c r="O1096" i="4" s="1" a="1"/>
  <c r="O1096" i="4" s="1"/>
  <c r="G1108" i="10"/>
  <c r="K1108" i="10" s="1"/>
  <c r="L1107" i="10"/>
  <c r="X1091" i="4"/>
  <c r="AJ1092" i="4"/>
  <c r="G1109" i="10" s="1"/>
  <c r="H1110" i="10"/>
  <c r="Y1096" i="4" l="1"/>
  <c r="P1096" i="4" a="1"/>
  <c r="P1096" i="4" s="1"/>
  <c r="F1096" i="4" a="1"/>
  <c r="F1096" i="4" s="1"/>
  <c r="D1113" i="10" s="1"/>
  <c r="AH1096" i="4" a="1"/>
  <c r="AH1096" i="4" s="1"/>
  <c r="AG1096" i="4"/>
  <c r="AD1096" i="4"/>
  <c r="AC1096" i="4"/>
  <c r="AB1096" i="4"/>
  <c r="AA1096" i="4" a="1"/>
  <c r="AA1096" i="4" s="1"/>
  <c r="AI1096" i="4"/>
  <c r="AF1096" i="4" a="1"/>
  <c r="AF1096" i="4" s="1"/>
  <c r="AE1096" i="4"/>
  <c r="Z1096" i="4" a="1"/>
  <c r="Z1096" i="4" s="1"/>
  <c r="F1112" i="10"/>
  <c r="E1096" i="4"/>
  <c r="C1113" i="10" s="1"/>
  <c r="G1096" i="4"/>
  <c r="E1113" i="10" s="1"/>
  <c r="I1096" i="4" a="1"/>
  <c r="I1096" i="4" s="1"/>
  <c r="H1096" i="4" a="1"/>
  <c r="H1096" i="4" s="1"/>
  <c r="J1096" i="4"/>
  <c r="K1096" i="4"/>
  <c r="L1096" i="4"/>
  <c r="M1096" i="4"/>
  <c r="Q1096" i="4"/>
  <c r="N1096" i="4" a="1"/>
  <c r="N1096" i="4" s="1"/>
  <c r="S1096" i="4" a="1"/>
  <c r="S1096" i="4" s="1"/>
  <c r="R1096" i="4" a="1"/>
  <c r="R1096" i="4" s="1"/>
  <c r="T1096" i="4" a="1"/>
  <c r="T1096" i="4" s="1"/>
  <c r="V1096" i="4" a="1"/>
  <c r="V1096" i="4" s="1"/>
  <c r="U1096" i="4" a="1"/>
  <c r="U1096" i="4" s="1"/>
  <c r="C1096" i="4"/>
  <c r="B1096" i="4"/>
  <c r="W1096" i="4"/>
  <c r="A1097" i="4"/>
  <c r="O1097" i="4" s="1" a="1"/>
  <c r="O1097" i="4" s="1"/>
  <c r="K1109" i="10"/>
  <c r="B1111" i="10"/>
  <c r="L1108" i="10"/>
  <c r="X1092" i="4"/>
  <c r="AJ1093" i="4"/>
  <c r="H1111" i="10"/>
  <c r="B1112" i="10"/>
  <c r="Y1097" i="4" l="1"/>
  <c r="P1097" i="4" a="1"/>
  <c r="P1097" i="4" s="1"/>
  <c r="F1097" i="4" a="1"/>
  <c r="F1097" i="4" s="1"/>
  <c r="D1114" i="10" s="1"/>
  <c r="AG1097" i="4"/>
  <c r="AH1097" i="4" a="1"/>
  <c r="AH1097" i="4" s="1"/>
  <c r="AI1097" i="4"/>
  <c r="AF1097" i="4" a="1"/>
  <c r="AF1097" i="4" s="1"/>
  <c r="AE1097" i="4"/>
  <c r="AD1097" i="4"/>
  <c r="AA1097" i="4" a="1"/>
  <c r="AA1097" i="4" s="1"/>
  <c r="Z1097" i="4" a="1"/>
  <c r="Z1097" i="4" s="1"/>
  <c r="AB1097" i="4"/>
  <c r="AC1097" i="4"/>
  <c r="F1113" i="10"/>
  <c r="E1097" i="4"/>
  <c r="C1114" i="10" s="1"/>
  <c r="H1097" i="4" a="1"/>
  <c r="H1097" i="4" s="1"/>
  <c r="I1097" i="4" a="1"/>
  <c r="I1097" i="4" s="1"/>
  <c r="G1097" i="4"/>
  <c r="E1114" i="10" s="1"/>
  <c r="J1097" i="4"/>
  <c r="K1097" i="4"/>
  <c r="L1097" i="4"/>
  <c r="M1097" i="4"/>
  <c r="Q1097" i="4"/>
  <c r="N1097" i="4" a="1"/>
  <c r="N1097" i="4" s="1"/>
  <c r="R1097" i="4" a="1"/>
  <c r="R1097" i="4" s="1"/>
  <c r="S1097" i="4" a="1"/>
  <c r="S1097" i="4" s="1"/>
  <c r="T1097" i="4" a="1"/>
  <c r="T1097" i="4" s="1"/>
  <c r="V1097" i="4" a="1"/>
  <c r="V1097" i="4" s="1"/>
  <c r="U1097" i="4" a="1"/>
  <c r="U1097" i="4" s="1"/>
  <c r="C1097" i="4"/>
  <c r="B1097" i="4"/>
  <c r="W1097" i="4"/>
  <c r="A1098" i="4"/>
  <c r="O1098" i="4" s="1" a="1"/>
  <c r="O1098" i="4" s="1"/>
  <c r="G1110" i="10"/>
  <c r="K1110" i="10" s="1"/>
  <c r="L1109" i="10"/>
  <c r="X1093" i="4"/>
  <c r="AJ1094" i="4"/>
  <c r="H1112" i="10"/>
  <c r="Y1098" i="4" l="1"/>
  <c r="P1098" i="4" a="1"/>
  <c r="P1098" i="4" s="1"/>
  <c r="F1098" i="4" a="1"/>
  <c r="F1098" i="4" s="1"/>
  <c r="D1115" i="10" s="1"/>
  <c r="AH1098" i="4" a="1"/>
  <c r="AH1098" i="4" s="1"/>
  <c r="AG1098" i="4"/>
  <c r="AI1098" i="4"/>
  <c r="AF1098" i="4" a="1"/>
  <c r="AF1098" i="4" s="1"/>
  <c r="AB1098" i="4"/>
  <c r="AA1098" i="4" a="1"/>
  <c r="AA1098" i="4" s="1"/>
  <c r="AC1098" i="4"/>
  <c r="Z1098" i="4" a="1"/>
  <c r="Z1098" i="4" s="1"/>
  <c r="AE1098" i="4"/>
  <c r="AD1098" i="4"/>
  <c r="F1114" i="10"/>
  <c r="E1098" i="4"/>
  <c r="C1115" i="10" s="1"/>
  <c r="G1098" i="4"/>
  <c r="E1115" i="10" s="1"/>
  <c r="H1098" i="4" a="1"/>
  <c r="H1098" i="4" s="1"/>
  <c r="J1098" i="4"/>
  <c r="K1098" i="4"/>
  <c r="L1098" i="4"/>
  <c r="I1098" i="4" a="1"/>
  <c r="I1098" i="4" s="1"/>
  <c r="M1098" i="4"/>
  <c r="Q1098" i="4"/>
  <c r="N1098" i="4" a="1"/>
  <c r="N1098" i="4" s="1"/>
  <c r="R1098" i="4" a="1"/>
  <c r="R1098" i="4" s="1"/>
  <c r="S1098" i="4" a="1"/>
  <c r="S1098" i="4" s="1"/>
  <c r="T1098" i="4" a="1"/>
  <c r="T1098" i="4" s="1"/>
  <c r="V1098" i="4" a="1"/>
  <c r="V1098" i="4" s="1"/>
  <c r="U1098" i="4" a="1"/>
  <c r="U1098" i="4" s="1"/>
  <c r="C1098" i="4"/>
  <c r="B1098" i="4"/>
  <c r="W1098" i="4"/>
  <c r="A1099" i="4"/>
  <c r="O1099" i="4" s="1" a="1"/>
  <c r="O1099" i="4" s="1"/>
  <c r="B1113" i="10"/>
  <c r="G1111" i="10"/>
  <c r="K1111" i="10" s="1"/>
  <c r="L1110" i="10"/>
  <c r="X1094" i="4"/>
  <c r="AJ1095" i="4"/>
  <c r="G1112" i="10" s="1"/>
  <c r="H1113" i="10"/>
  <c r="Y1099" i="4" l="1"/>
  <c r="P1099" i="4" a="1"/>
  <c r="P1099" i="4" s="1"/>
  <c r="F1099" i="4" a="1"/>
  <c r="F1099" i="4" s="1"/>
  <c r="D1116" i="10" s="1"/>
  <c r="AG1099" i="4"/>
  <c r="AH1099" i="4" a="1"/>
  <c r="AH1099" i="4" s="1"/>
  <c r="AA1099" i="4" a="1"/>
  <c r="AA1099" i="4" s="1"/>
  <c r="Z1099" i="4" a="1"/>
  <c r="Z1099" i="4" s="1"/>
  <c r="AE1099" i="4"/>
  <c r="AD1099" i="4"/>
  <c r="AC1099" i="4"/>
  <c r="AB1099" i="4"/>
  <c r="AI1099" i="4"/>
  <c r="AF1099" i="4" a="1"/>
  <c r="AF1099" i="4" s="1"/>
  <c r="F1115" i="10"/>
  <c r="G1099" i="4"/>
  <c r="E1116" i="10" s="1"/>
  <c r="H1099" i="4" a="1"/>
  <c r="H1099" i="4" s="1"/>
  <c r="E1099" i="4"/>
  <c r="C1116" i="10" s="1"/>
  <c r="J1099" i="4"/>
  <c r="K1099" i="4"/>
  <c r="L1099" i="4"/>
  <c r="I1099" i="4" a="1"/>
  <c r="I1099" i="4" s="1"/>
  <c r="M1099" i="4"/>
  <c r="Q1099" i="4"/>
  <c r="N1099" i="4" a="1"/>
  <c r="N1099" i="4" s="1"/>
  <c r="R1099" i="4" a="1"/>
  <c r="R1099" i="4" s="1"/>
  <c r="S1099" i="4" a="1"/>
  <c r="S1099" i="4" s="1"/>
  <c r="T1099" i="4" a="1"/>
  <c r="T1099" i="4" s="1"/>
  <c r="V1099" i="4" a="1"/>
  <c r="V1099" i="4" s="1"/>
  <c r="U1099" i="4" a="1"/>
  <c r="U1099" i="4" s="1"/>
  <c r="C1099" i="4"/>
  <c r="B1099" i="4"/>
  <c r="W1099" i="4"/>
  <c r="A1100" i="4"/>
  <c r="O1100" i="4" s="1" a="1"/>
  <c r="O1100" i="4" s="1"/>
  <c r="K1112" i="10"/>
  <c r="B1114" i="10"/>
  <c r="L1111" i="10"/>
  <c r="X1095" i="4"/>
  <c r="AJ1096" i="4"/>
  <c r="H1114" i="10"/>
  <c r="B1115" i="10"/>
  <c r="Y1100" i="4" l="1"/>
  <c r="P1100" i="4" a="1"/>
  <c r="P1100" i="4" s="1"/>
  <c r="F1100" i="4" a="1"/>
  <c r="F1100" i="4" s="1"/>
  <c r="D1117" i="10" s="1"/>
  <c r="AH1100" i="4" a="1"/>
  <c r="AH1100" i="4" s="1"/>
  <c r="AG1100" i="4"/>
  <c r="AC1100" i="4"/>
  <c r="AB1100" i="4"/>
  <c r="AA1100" i="4" a="1"/>
  <c r="AA1100" i="4" s="1"/>
  <c r="AI1100" i="4"/>
  <c r="AF1100" i="4" a="1"/>
  <c r="AF1100" i="4" s="1"/>
  <c r="AE1100" i="4"/>
  <c r="Z1100" i="4" a="1"/>
  <c r="Z1100" i="4" s="1"/>
  <c r="AD1100" i="4"/>
  <c r="F1116" i="10"/>
  <c r="E1100" i="4"/>
  <c r="C1117" i="10" s="1"/>
  <c r="I1100" i="4" a="1"/>
  <c r="I1100" i="4" s="1"/>
  <c r="G1100" i="4"/>
  <c r="E1117" i="10" s="1"/>
  <c r="H1100" i="4" a="1"/>
  <c r="H1100" i="4" s="1"/>
  <c r="J1100" i="4"/>
  <c r="K1100" i="4"/>
  <c r="L1100" i="4"/>
  <c r="M1100" i="4"/>
  <c r="Q1100" i="4"/>
  <c r="N1100" i="4" a="1"/>
  <c r="N1100" i="4" s="1"/>
  <c r="R1100" i="4" a="1"/>
  <c r="R1100" i="4" s="1"/>
  <c r="S1100" i="4" a="1"/>
  <c r="S1100" i="4" s="1"/>
  <c r="T1100" i="4" a="1"/>
  <c r="T1100" i="4" s="1"/>
  <c r="V1100" i="4" a="1"/>
  <c r="V1100" i="4" s="1"/>
  <c r="U1100" i="4" a="1"/>
  <c r="U1100" i="4" s="1"/>
  <c r="C1100" i="4"/>
  <c r="B1100" i="4"/>
  <c r="W1100" i="4"/>
  <c r="A1101" i="4"/>
  <c r="O1101" i="4" s="1" a="1"/>
  <c r="O1101" i="4" s="1"/>
  <c r="G1113" i="10"/>
  <c r="K1113" i="10" s="1"/>
  <c r="L1112" i="10"/>
  <c r="X1096" i="4"/>
  <c r="AJ1097" i="4"/>
  <c r="G1114" i="10" s="1"/>
  <c r="H1115" i="10"/>
  <c r="Y1101" i="4" l="1"/>
  <c r="P1101" i="4" a="1"/>
  <c r="P1101" i="4" s="1"/>
  <c r="F1101" i="4" a="1"/>
  <c r="F1101" i="4" s="1"/>
  <c r="D1118" i="10" s="1"/>
  <c r="AG1101" i="4"/>
  <c r="AH1101" i="4" a="1"/>
  <c r="AH1101" i="4" s="1"/>
  <c r="AF1101" i="4" a="1"/>
  <c r="AF1101" i="4" s="1"/>
  <c r="AE1101" i="4"/>
  <c r="AD1101" i="4"/>
  <c r="AC1101" i="4"/>
  <c r="AI1101" i="4"/>
  <c r="AA1101" i="4" a="1"/>
  <c r="AA1101" i="4" s="1"/>
  <c r="AB1101" i="4"/>
  <c r="Z1101" i="4" a="1"/>
  <c r="Z1101" i="4" s="1"/>
  <c r="F1117" i="10"/>
  <c r="G1101" i="4"/>
  <c r="E1118" i="10" s="1"/>
  <c r="I1101" i="4" a="1"/>
  <c r="I1101" i="4" s="1"/>
  <c r="H1101" i="4" a="1"/>
  <c r="H1101" i="4" s="1"/>
  <c r="E1101" i="4"/>
  <c r="C1118" i="10" s="1"/>
  <c r="J1101" i="4"/>
  <c r="K1101" i="4"/>
  <c r="L1101" i="4"/>
  <c r="M1101" i="4"/>
  <c r="Q1101" i="4"/>
  <c r="N1101" i="4" a="1"/>
  <c r="N1101" i="4" s="1"/>
  <c r="R1101" i="4" a="1"/>
  <c r="R1101" i="4" s="1"/>
  <c r="S1101" i="4" a="1"/>
  <c r="S1101" i="4" s="1"/>
  <c r="T1101" i="4" a="1"/>
  <c r="T1101" i="4" s="1"/>
  <c r="V1101" i="4" a="1"/>
  <c r="V1101" i="4" s="1"/>
  <c r="U1101" i="4" a="1"/>
  <c r="U1101" i="4" s="1"/>
  <c r="C1101" i="4"/>
  <c r="B1101" i="4"/>
  <c r="W1101" i="4"/>
  <c r="A1102" i="4"/>
  <c r="O1102" i="4" s="1" a="1"/>
  <c r="O1102" i="4" s="1"/>
  <c r="K1114" i="10"/>
  <c r="B1116" i="10"/>
  <c r="L1113" i="10"/>
  <c r="X1097" i="4"/>
  <c r="AJ1098" i="4"/>
  <c r="H1116" i="10"/>
  <c r="B1117" i="10"/>
  <c r="Y1102" i="4" l="1"/>
  <c r="P1102" i="4" a="1"/>
  <c r="P1102" i="4" s="1"/>
  <c r="F1102" i="4" a="1"/>
  <c r="F1102" i="4" s="1"/>
  <c r="D1119" i="10" s="1"/>
  <c r="AH1102" i="4" a="1"/>
  <c r="AH1102" i="4" s="1"/>
  <c r="AG1102" i="4"/>
  <c r="AI1102" i="4"/>
  <c r="AF1102" i="4" a="1"/>
  <c r="AF1102" i="4" s="1"/>
  <c r="AB1102" i="4"/>
  <c r="AA1102" i="4" a="1"/>
  <c r="AA1102" i="4" s="1"/>
  <c r="Z1102" i="4" a="1"/>
  <c r="Z1102" i="4" s="1"/>
  <c r="AC1102" i="4"/>
  <c r="AE1102" i="4"/>
  <c r="AD1102" i="4"/>
  <c r="F1118" i="10"/>
  <c r="E1102" i="4"/>
  <c r="C1119" i="10" s="1"/>
  <c r="G1102" i="4"/>
  <c r="E1119" i="10" s="1"/>
  <c r="H1102" i="4" a="1"/>
  <c r="H1102" i="4" s="1"/>
  <c r="I1102" i="4" a="1"/>
  <c r="I1102" i="4" s="1"/>
  <c r="J1102" i="4"/>
  <c r="K1102" i="4"/>
  <c r="L1102" i="4"/>
  <c r="M1102" i="4"/>
  <c r="Q1102" i="4"/>
  <c r="N1102" i="4" a="1"/>
  <c r="N1102" i="4" s="1"/>
  <c r="R1102" i="4" a="1"/>
  <c r="R1102" i="4" s="1"/>
  <c r="S1102" i="4" a="1"/>
  <c r="S1102" i="4" s="1"/>
  <c r="T1102" i="4" a="1"/>
  <c r="T1102" i="4" s="1"/>
  <c r="V1102" i="4" a="1"/>
  <c r="V1102" i="4" s="1"/>
  <c r="U1102" i="4" a="1"/>
  <c r="U1102" i="4" s="1"/>
  <c r="C1102" i="4"/>
  <c r="B1102" i="4"/>
  <c r="W1102" i="4"/>
  <c r="A1103" i="4"/>
  <c r="O1103" i="4" s="1" a="1"/>
  <c r="O1103" i="4" s="1"/>
  <c r="G1115" i="10"/>
  <c r="K1115" i="10" s="1"/>
  <c r="L1114" i="10"/>
  <c r="X1098" i="4"/>
  <c r="AJ1099" i="4"/>
  <c r="G1116" i="10" s="1"/>
  <c r="H1117" i="10"/>
  <c r="Y1103" i="4" l="1"/>
  <c r="P1103" i="4" a="1"/>
  <c r="P1103" i="4" s="1"/>
  <c r="F1103" i="4" a="1"/>
  <c r="F1103" i="4" s="1"/>
  <c r="D1120" i="10" s="1"/>
  <c r="AH1103" i="4" a="1"/>
  <c r="AH1103" i="4" s="1"/>
  <c r="AG1103" i="4"/>
  <c r="Z1103" i="4" a="1"/>
  <c r="Z1103" i="4" s="1"/>
  <c r="AD1103" i="4"/>
  <c r="AC1103" i="4"/>
  <c r="AB1103" i="4"/>
  <c r="AF1103" i="4" a="1"/>
  <c r="AF1103" i="4" s="1"/>
  <c r="AE1103" i="4"/>
  <c r="AA1103" i="4" a="1"/>
  <c r="AA1103" i="4" s="1"/>
  <c r="AI1103" i="4"/>
  <c r="F1119" i="10"/>
  <c r="E1103" i="4"/>
  <c r="C1120" i="10" s="1"/>
  <c r="H1103" i="4" a="1"/>
  <c r="H1103" i="4" s="1"/>
  <c r="J1103" i="4"/>
  <c r="G1103" i="4"/>
  <c r="E1120" i="10" s="1"/>
  <c r="K1103" i="4"/>
  <c r="L1103" i="4"/>
  <c r="M1103" i="4"/>
  <c r="I1103" i="4" a="1"/>
  <c r="I1103" i="4" s="1"/>
  <c r="Q1103" i="4"/>
  <c r="N1103" i="4" a="1"/>
  <c r="N1103" i="4" s="1"/>
  <c r="R1103" i="4" a="1"/>
  <c r="R1103" i="4" s="1"/>
  <c r="S1103" i="4" a="1"/>
  <c r="S1103" i="4" s="1"/>
  <c r="T1103" i="4" a="1"/>
  <c r="T1103" i="4" s="1"/>
  <c r="V1103" i="4" a="1"/>
  <c r="V1103" i="4" s="1"/>
  <c r="U1103" i="4" a="1"/>
  <c r="U1103" i="4" s="1"/>
  <c r="C1103" i="4"/>
  <c r="B1103" i="4"/>
  <c r="W1103" i="4"/>
  <c r="A1104" i="4"/>
  <c r="O1104" i="4" s="1" a="1"/>
  <c r="O1104" i="4" s="1"/>
  <c r="K1116" i="10"/>
  <c r="B1118" i="10"/>
  <c r="L1115" i="10"/>
  <c r="X1099" i="4"/>
  <c r="AJ1100" i="4"/>
  <c r="H1118" i="10"/>
  <c r="B1119" i="10"/>
  <c r="Y1104" i="4" l="1"/>
  <c r="P1104" i="4" a="1"/>
  <c r="P1104" i="4" s="1"/>
  <c r="F1104" i="4" a="1"/>
  <c r="F1104" i="4" s="1"/>
  <c r="D1121" i="10" s="1"/>
  <c r="AH1104" i="4" a="1"/>
  <c r="AH1104" i="4" s="1"/>
  <c r="AG1104" i="4"/>
  <c r="AA1104" i="4" a="1"/>
  <c r="AA1104" i="4" s="1"/>
  <c r="Z1104" i="4" a="1"/>
  <c r="Z1104" i="4" s="1"/>
  <c r="AF1104" i="4" a="1"/>
  <c r="AF1104" i="4" s="1"/>
  <c r="AE1104" i="4"/>
  <c r="AD1104" i="4"/>
  <c r="AC1104" i="4"/>
  <c r="AI1104" i="4"/>
  <c r="AB1104" i="4"/>
  <c r="F1120" i="10"/>
  <c r="E1104" i="4"/>
  <c r="C1121" i="10" s="1"/>
  <c r="H1104" i="4" a="1"/>
  <c r="H1104" i="4" s="1"/>
  <c r="G1104" i="4"/>
  <c r="E1121" i="10" s="1"/>
  <c r="I1104" i="4" a="1"/>
  <c r="I1104" i="4" s="1"/>
  <c r="J1104" i="4"/>
  <c r="K1104" i="4"/>
  <c r="M1104" i="4"/>
  <c r="L1104" i="4"/>
  <c r="Q1104" i="4"/>
  <c r="N1104" i="4" a="1"/>
  <c r="N1104" i="4" s="1"/>
  <c r="R1104" i="4" a="1"/>
  <c r="R1104" i="4" s="1"/>
  <c r="S1104" i="4" a="1"/>
  <c r="S1104" i="4" s="1"/>
  <c r="T1104" i="4" a="1"/>
  <c r="T1104" i="4" s="1"/>
  <c r="V1104" i="4" a="1"/>
  <c r="V1104" i="4" s="1"/>
  <c r="U1104" i="4" a="1"/>
  <c r="U1104" i="4" s="1"/>
  <c r="C1104" i="4"/>
  <c r="B1104" i="4"/>
  <c r="W1104" i="4"/>
  <c r="A1105" i="4"/>
  <c r="O1105" i="4" s="1" a="1"/>
  <c r="O1105" i="4" s="1"/>
  <c r="G1117" i="10"/>
  <c r="K1117" i="10" s="1"/>
  <c r="L1116" i="10"/>
  <c r="X1100" i="4"/>
  <c r="AJ1101" i="4"/>
  <c r="G1118" i="10" s="1"/>
  <c r="H1119" i="10"/>
  <c r="Y1105" i="4" l="1"/>
  <c r="P1105" i="4" a="1"/>
  <c r="P1105" i="4" s="1"/>
  <c r="F1105" i="4" a="1"/>
  <c r="F1105" i="4" s="1"/>
  <c r="D1122" i="10" s="1"/>
  <c r="AH1105" i="4" a="1"/>
  <c r="AH1105" i="4" s="1"/>
  <c r="AG1105" i="4"/>
  <c r="AC1105" i="4"/>
  <c r="AB1105" i="4"/>
  <c r="AA1105" i="4" a="1"/>
  <c r="AA1105" i="4" s="1"/>
  <c r="AI1105" i="4"/>
  <c r="AF1105" i="4" a="1"/>
  <c r="AF1105" i="4" s="1"/>
  <c r="AE1105" i="4"/>
  <c r="AD1105" i="4"/>
  <c r="Z1105" i="4" a="1"/>
  <c r="Z1105" i="4" s="1"/>
  <c r="F1121" i="10"/>
  <c r="E1105" i="4"/>
  <c r="C1122" i="10" s="1"/>
  <c r="H1105" i="4" a="1"/>
  <c r="H1105" i="4" s="1"/>
  <c r="G1105" i="4"/>
  <c r="E1122" i="10" s="1"/>
  <c r="J1105" i="4"/>
  <c r="M1105" i="4"/>
  <c r="L1105" i="4"/>
  <c r="K1105" i="4"/>
  <c r="I1105" i="4" a="1"/>
  <c r="I1105" i="4" s="1"/>
  <c r="Q1105" i="4"/>
  <c r="N1105" i="4" a="1"/>
  <c r="N1105" i="4" s="1"/>
  <c r="R1105" i="4" a="1"/>
  <c r="R1105" i="4" s="1"/>
  <c r="S1105" i="4" a="1"/>
  <c r="S1105" i="4" s="1"/>
  <c r="T1105" i="4" a="1"/>
  <c r="T1105" i="4" s="1"/>
  <c r="V1105" i="4" a="1"/>
  <c r="V1105" i="4" s="1"/>
  <c r="U1105" i="4" a="1"/>
  <c r="U1105" i="4" s="1"/>
  <c r="C1105" i="4"/>
  <c r="B1105" i="4"/>
  <c r="W1105" i="4"/>
  <c r="A1106" i="4"/>
  <c r="O1106" i="4" s="1" a="1"/>
  <c r="O1106" i="4" s="1"/>
  <c r="K1118" i="10"/>
  <c r="X1101" i="4"/>
  <c r="B1120" i="10"/>
  <c r="L1117" i="10"/>
  <c r="AJ1102" i="4"/>
  <c r="G1119" i="10" s="1"/>
  <c r="H1120" i="10"/>
  <c r="Y1106" i="4" l="1"/>
  <c r="P1106" i="4" a="1"/>
  <c r="P1106" i="4" s="1"/>
  <c r="F1106" i="4" a="1"/>
  <c r="F1106" i="4" s="1"/>
  <c r="D1123" i="10" s="1"/>
  <c r="AH1106" i="4" a="1"/>
  <c r="AH1106" i="4" s="1"/>
  <c r="AG1106" i="4"/>
  <c r="AE1106" i="4"/>
  <c r="AD1106" i="4"/>
  <c r="AC1106" i="4"/>
  <c r="AB1106" i="4"/>
  <c r="AI1106" i="4"/>
  <c r="Z1106" i="4" a="1"/>
  <c r="Z1106" i="4" s="1"/>
  <c r="AF1106" i="4" a="1"/>
  <c r="AF1106" i="4" s="1"/>
  <c r="AA1106" i="4" a="1"/>
  <c r="AA1106" i="4" s="1"/>
  <c r="F1122" i="10"/>
  <c r="E1106" i="4"/>
  <c r="C1123" i="10" s="1"/>
  <c r="H1106" i="4" a="1"/>
  <c r="H1106" i="4" s="1"/>
  <c r="G1106" i="4"/>
  <c r="E1123" i="10" s="1"/>
  <c r="I1106" i="4" a="1"/>
  <c r="I1106" i="4" s="1"/>
  <c r="J1106" i="4"/>
  <c r="L1106" i="4"/>
  <c r="M1106" i="4"/>
  <c r="K1106" i="4"/>
  <c r="Q1106" i="4"/>
  <c r="N1106" i="4" a="1"/>
  <c r="N1106" i="4" s="1"/>
  <c r="R1106" i="4" a="1"/>
  <c r="R1106" i="4" s="1"/>
  <c r="S1106" i="4" a="1"/>
  <c r="S1106" i="4" s="1"/>
  <c r="T1106" i="4" a="1"/>
  <c r="T1106" i="4" s="1"/>
  <c r="V1106" i="4" a="1"/>
  <c r="V1106" i="4" s="1"/>
  <c r="U1106" i="4" a="1"/>
  <c r="U1106" i="4" s="1"/>
  <c r="C1106" i="4"/>
  <c r="B1106" i="4"/>
  <c r="W1106" i="4"/>
  <c r="K1119" i="10"/>
  <c r="A1107" i="4"/>
  <c r="O1107" i="4" s="1" a="1"/>
  <c r="O1107" i="4" s="1"/>
  <c r="L1118" i="10"/>
  <c r="B1121" i="10"/>
  <c r="X1102" i="4"/>
  <c r="AJ1103" i="4"/>
  <c r="G1120" i="10" s="1"/>
  <c r="H1121" i="10"/>
  <c r="Y1107" i="4" l="1"/>
  <c r="P1107" i="4" a="1"/>
  <c r="P1107" i="4" s="1"/>
  <c r="F1107" i="4" a="1"/>
  <c r="F1107" i="4" s="1"/>
  <c r="D1124" i="10" s="1"/>
  <c r="AH1107" i="4" a="1"/>
  <c r="AH1107" i="4" s="1"/>
  <c r="AG1107" i="4"/>
  <c r="AI1107" i="4"/>
  <c r="AF1107" i="4" a="1"/>
  <c r="AF1107" i="4" s="1"/>
  <c r="AE1107" i="4"/>
  <c r="AA1107" i="4" a="1"/>
  <c r="AA1107" i="4" s="1"/>
  <c r="Z1107" i="4" a="1"/>
  <c r="Z1107" i="4" s="1"/>
  <c r="AC1107" i="4"/>
  <c r="AB1107" i="4"/>
  <c r="AD1107" i="4"/>
  <c r="F1123" i="10"/>
  <c r="E1107" i="4"/>
  <c r="C1124" i="10" s="1"/>
  <c r="H1107" i="4" a="1"/>
  <c r="H1107" i="4" s="1"/>
  <c r="G1107" i="4"/>
  <c r="E1124" i="10" s="1"/>
  <c r="I1107" i="4" a="1"/>
  <c r="I1107" i="4" s="1"/>
  <c r="J1107" i="4"/>
  <c r="L1107" i="4"/>
  <c r="K1107" i="4"/>
  <c r="M1107" i="4"/>
  <c r="Q1107" i="4"/>
  <c r="N1107" i="4" a="1"/>
  <c r="N1107" i="4" s="1"/>
  <c r="R1107" i="4" a="1"/>
  <c r="R1107" i="4" s="1"/>
  <c r="T1107" i="4" a="1"/>
  <c r="T1107" i="4" s="1"/>
  <c r="S1107" i="4" a="1"/>
  <c r="S1107" i="4" s="1"/>
  <c r="V1107" i="4" a="1"/>
  <c r="V1107" i="4" s="1"/>
  <c r="U1107" i="4" a="1"/>
  <c r="U1107" i="4" s="1"/>
  <c r="C1107" i="4"/>
  <c r="B1107" i="4"/>
  <c r="W1107" i="4"/>
  <c r="K1120" i="10"/>
  <c r="L1120" i="10" s="1"/>
  <c r="A1108" i="4"/>
  <c r="O1108" i="4" s="1" a="1"/>
  <c r="O1108" i="4" s="1"/>
  <c r="X1103" i="4"/>
  <c r="L1119" i="10"/>
  <c r="B1122" i="10"/>
  <c r="AJ1104" i="4"/>
  <c r="G1121" i="10" s="1"/>
  <c r="H1122" i="10"/>
  <c r="Y1108" i="4" l="1"/>
  <c r="P1108" i="4" a="1"/>
  <c r="P1108" i="4" s="1"/>
  <c r="F1108" i="4" a="1"/>
  <c r="F1108" i="4" s="1"/>
  <c r="D1125" i="10" s="1"/>
  <c r="AH1108" i="4" a="1"/>
  <c r="AH1108" i="4" s="1"/>
  <c r="AG1108" i="4"/>
  <c r="Z1108" i="4" a="1"/>
  <c r="Z1108" i="4" s="1"/>
  <c r="AD1108" i="4"/>
  <c r="AC1108" i="4"/>
  <c r="AB1108" i="4"/>
  <c r="AF1108" i="4" a="1"/>
  <c r="AF1108" i="4" s="1"/>
  <c r="AE1108" i="4"/>
  <c r="AA1108" i="4" a="1"/>
  <c r="AA1108" i="4" s="1"/>
  <c r="AI1108" i="4"/>
  <c r="F1124" i="10"/>
  <c r="E1108" i="4"/>
  <c r="C1125" i="10" s="1"/>
  <c r="G1108" i="4"/>
  <c r="E1125" i="10" s="1"/>
  <c r="I1108" i="4" a="1"/>
  <c r="I1108" i="4" s="1"/>
  <c r="K1108" i="4"/>
  <c r="H1108" i="4" a="1"/>
  <c r="H1108" i="4" s="1"/>
  <c r="J1108" i="4"/>
  <c r="L1108" i="4"/>
  <c r="M1108" i="4"/>
  <c r="Q1108" i="4"/>
  <c r="N1108" i="4" a="1"/>
  <c r="N1108" i="4" s="1"/>
  <c r="R1108" i="4" a="1"/>
  <c r="R1108" i="4" s="1"/>
  <c r="S1108" i="4" a="1"/>
  <c r="S1108" i="4" s="1"/>
  <c r="T1108" i="4" a="1"/>
  <c r="T1108" i="4" s="1"/>
  <c r="V1108" i="4" a="1"/>
  <c r="V1108" i="4" s="1"/>
  <c r="U1108" i="4" a="1"/>
  <c r="U1108" i="4" s="1"/>
  <c r="C1108" i="4"/>
  <c r="B1108" i="4"/>
  <c r="W1108" i="4"/>
  <c r="K1121" i="10"/>
  <c r="L1121" i="10" s="1"/>
  <c r="A1109" i="4"/>
  <c r="O1109" i="4" s="1" a="1"/>
  <c r="O1109" i="4" s="1"/>
  <c r="B1123" i="10"/>
  <c r="X1104" i="4"/>
  <c r="AJ1105" i="4"/>
  <c r="G1122" i="10" s="1"/>
  <c r="H1123" i="10"/>
  <c r="Y1109" i="4" l="1"/>
  <c r="P1109" i="4" a="1"/>
  <c r="P1109" i="4" s="1"/>
  <c r="F1109" i="4" a="1"/>
  <c r="F1109" i="4" s="1"/>
  <c r="D1126" i="10" s="1"/>
  <c r="AH1109" i="4" a="1"/>
  <c r="AH1109" i="4" s="1"/>
  <c r="AG1109" i="4"/>
  <c r="AB1109" i="4"/>
  <c r="AA1109" i="4" a="1"/>
  <c r="AA1109" i="4" s="1"/>
  <c r="Z1109" i="4" a="1"/>
  <c r="Z1109" i="4" s="1"/>
  <c r="AI1109" i="4"/>
  <c r="AF1109" i="4" a="1"/>
  <c r="AF1109" i="4" s="1"/>
  <c r="AE1109" i="4"/>
  <c r="AD1109" i="4"/>
  <c r="AC1109" i="4"/>
  <c r="F1125" i="10"/>
  <c r="E1109" i="4"/>
  <c r="C1126" i="10" s="1"/>
  <c r="I1109" i="4" a="1"/>
  <c r="I1109" i="4" s="1"/>
  <c r="G1109" i="4"/>
  <c r="E1126" i="10" s="1"/>
  <c r="H1109" i="4" a="1"/>
  <c r="H1109" i="4" s="1"/>
  <c r="K1109" i="4"/>
  <c r="J1109" i="4"/>
  <c r="L1109" i="4"/>
  <c r="M1109" i="4"/>
  <c r="Q1109" i="4"/>
  <c r="N1109" i="4" a="1"/>
  <c r="N1109" i="4" s="1"/>
  <c r="S1109" i="4" a="1"/>
  <c r="S1109" i="4" s="1"/>
  <c r="R1109" i="4" a="1"/>
  <c r="R1109" i="4" s="1"/>
  <c r="T1109" i="4" a="1"/>
  <c r="T1109" i="4" s="1"/>
  <c r="V1109" i="4" a="1"/>
  <c r="V1109" i="4" s="1"/>
  <c r="U1109" i="4" a="1"/>
  <c r="U1109" i="4" s="1"/>
  <c r="C1109" i="4"/>
  <c r="B1109" i="4"/>
  <c r="W1109" i="4"/>
  <c r="K1122" i="10"/>
  <c r="A1110" i="4"/>
  <c r="O1110" i="4" s="1" a="1"/>
  <c r="O1110" i="4" s="1"/>
  <c r="X1105" i="4"/>
  <c r="B1124" i="10"/>
  <c r="AJ1106" i="4"/>
  <c r="G1123" i="10" s="1"/>
  <c r="H1124" i="10"/>
  <c r="Y1110" i="4" l="1"/>
  <c r="P1110" i="4" a="1"/>
  <c r="P1110" i="4" s="1"/>
  <c r="F1110" i="4" a="1"/>
  <c r="F1110" i="4" s="1"/>
  <c r="D1127" i="10" s="1"/>
  <c r="AH1110" i="4" a="1"/>
  <c r="AH1110" i="4" s="1"/>
  <c r="AG1110" i="4"/>
  <c r="AD1110" i="4"/>
  <c r="AC1110" i="4"/>
  <c r="AB1110" i="4"/>
  <c r="AI1110" i="4"/>
  <c r="AF1110" i="4" a="1"/>
  <c r="AF1110" i="4" s="1"/>
  <c r="Z1110" i="4" a="1"/>
  <c r="Z1110" i="4" s="1"/>
  <c r="AE1110" i="4"/>
  <c r="AA1110" i="4" a="1"/>
  <c r="AA1110" i="4" s="1"/>
  <c r="F1126" i="10"/>
  <c r="E1110" i="4"/>
  <c r="C1127" i="10" s="1"/>
  <c r="H1110" i="4" a="1"/>
  <c r="H1110" i="4" s="1"/>
  <c r="I1110" i="4" a="1"/>
  <c r="I1110" i="4" s="1"/>
  <c r="G1110" i="4"/>
  <c r="E1127" i="10" s="1"/>
  <c r="J1110" i="4"/>
  <c r="K1110" i="4"/>
  <c r="L1110" i="4"/>
  <c r="M1110" i="4"/>
  <c r="Q1110" i="4"/>
  <c r="N1110" i="4" a="1"/>
  <c r="N1110" i="4" s="1"/>
  <c r="R1110" i="4" a="1"/>
  <c r="R1110" i="4" s="1"/>
  <c r="S1110" i="4" a="1"/>
  <c r="S1110" i="4" s="1"/>
  <c r="T1110" i="4" a="1"/>
  <c r="T1110" i="4" s="1"/>
  <c r="V1110" i="4" a="1"/>
  <c r="V1110" i="4" s="1"/>
  <c r="U1110" i="4" a="1"/>
  <c r="U1110" i="4" s="1"/>
  <c r="C1110" i="4"/>
  <c r="B1110" i="4"/>
  <c r="W1110" i="4"/>
  <c r="K1123" i="10"/>
  <c r="A1111" i="4"/>
  <c r="O1111" i="4" s="1" a="1"/>
  <c r="O1111" i="4" s="1"/>
  <c r="B1125" i="10"/>
  <c r="L1122" i="10"/>
  <c r="X1106" i="4"/>
  <c r="AJ1107" i="4"/>
  <c r="G1124" i="10" s="1"/>
  <c r="H1125" i="10"/>
  <c r="Y1111" i="4" l="1"/>
  <c r="P1111" i="4" a="1"/>
  <c r="P1111" i="4" s="1"/>
  <c r="F1111" i="4" a="1"/>
  <c r="F1111" i="4" s="1"/>
  <c r="D1128" i="10" s="1"/>
  <c r="AH1111" i="4" a="1"/>
  <c r="AH1111" i="4" s="1"/>
  <c r="AG1111" i="4"/>
  <c r="AI1111" i="4"/>
  <c r="AF1111" i="4" a="1"/>
  <c r="AF1111" i="4" s="1"/>
  <c r="AE1111" i="4"/>
  <c r="AA1111" i="4" a="1"/>
  <c r="AA1111" i="4" s="1"/>
  <c r="Z1111" i="4" a="1"/>
  <c r="Z1111" i="4" s="1"/>
  <c r="AC1111" i="4"/>
  <c r="AB1111" i="4"/>
  <c r="AD1111" i="4"/>
  <c r="F1127" i="10"/>
  <c r="E1111" i="4"/>
  <c r="C1128" i="10" s="1"/>
  <c r="I1111" i="4" a="1"/>
  <c r="I1111" i="4" s="1"/>
  <c r="H1111" i="4" a="1"/>
  <c r="H1111" i="4" s="1"/>
  <c r="J1111" i="4"/>
  <c r="G1111" i="4"/>
  <c r="E1128" i="10" s="1"/>
  <c r="K1111" i="4"/>
  <c r="L1111" i="4"/>
  <c r="M1111" i="4"/>
  <c r="Q1111" i="4"/>
  <c r="N1111" i="4" a="1"/>
  <c r="N1111" i="4" s="1"/>
  <c r="S1111" i="4" a="1"/>
  <c r="S1111" i="4" s="1"/>
  <c r="R1111" i="4" a="1"/>
  <c r="R1111" i="4" s="1"/>
  <c r="T1111" i="4" a="1"/>
  <c r="T1111" i="4" s="1"/>
  <c r="V1111" i="4" a="1"/>
  <c r="V1111" i="4" s="1"/>
  <c r="U1111" i="4" a="1"/>
  <c r="U1111" i="4" s="1"/>
  <c r="C1111" i="4"/>
  <c r="B1111" i="4"/>
  <c r="W1111" i="4"/>
  <c r="K1124" i="10"/>
  <c r="A1112" i="4"/>
  <c r="O1112" i="4" s="1" a="1"/>
  <c r="O1112" i="4" s="1"/>
  <c r="L1123" i="10"/>
  <c r="B1126" i="10"/>
  <c r="X1107" i="4"/>
  <c r="X1108" i="4"/>
  <c r="AJ1108" i="4"/>
  <c r="G1125" i="10" s="1"/>
  <c r="K1125" i="10" s="1"/>
  <c r="H1126" i="10"/>
  <c r="Y1112" i="4" l="1"/>
  <c r="P1112" i="4" a="1"/>
  <c r="P1112" i="4" s="1"/>
  <c r="F1112" i="4" a="1"/>
  <c r="F1112" i="4" s="1"/>
  <c r="D1129" i="10" s="1"/>
  <c r="AH1112" i="4" a="1"/>
  <c r="AH1112" i="4" s="1"/>
  <c r="AG1112" i="4"/>
  <c r="AI1112" i="4"/>
  <c r="AD1112" i="4"/>
  <c r="AC1112" i="4"/>
  <c r="AB1112" i="4"/>
  <c r="AA1112" i="4" a="1"/>
  <c r="AA1112" i="4" s="1"/>
  <c r="AF1112" i="4" a="1"/>
  <c r="AF1112" i="4" s="1"/>
  <c r="AE1112" i="4"/>
  <c r="Z1112" i="4" a="1"/>
  <c r="Z1112" i="4" s="1"/>
  <c r="F1128" i="10"/>
  <c r="G1112" i="4"/>
  <c r="E1129" i="10" s="1"/>
  <c r="I1112" i="4" a="1"/>
  <c r="I1112" i="4" s="1"/>
  <c r="E1112" i="4"/>
  <c r="C1129" i="10" s="1"/>
  <c r="H1112" i="4" a="1"/>
  <c r="H1112" i="4" s="1"/>
  <c r="J1112" i="4"/>
  <c r="L1112" i="4"/>
  <c r="K1112" i="4"/>
  <c r="M1112" i="4"/>
  <c r="Q1112" i="4"/>
  <c r="N1112" i="4" a="1"/>
  <c r="N1112" i="4" s="1"/>
  <c r="R1112" i="4" a="1"/>
  <c r="R1112" i="4" s="1"/>
  <c r="S1112" i="4" a="1"/>
  <c r="S1112" i="4" s="1"/>
  <c r="T1112" i="4" a="1"/>
  <c r="T1112" i="4" s="1"/>
  <c r="V1112" i="4" a="1"/>
  <c r="V1112" i="4" s="1"/>
  <c r="U1112" i="4" a="1"/>
  <c r="U1112" i="4" s="1"/>
  <c r="C1112" i="4"/>
  <c r="B1112" i="4"/>
  <c r="W1112" i="4"/>
  <c r="A1113" i="4"/>
  <c r="O1113" i="4" s="1" a="1"/>
  <c r="O1113" i="4" s="1"/>
  <c r="B1127" i="10"/>
  <c r="L1124" i="10"/>
  <c r="L1125" i="10"/>
  <c r="AJ1109" i="4"/>
  <c r="G1126" i="10" s="1"/>
  <c r="H1127" i="10"/>
  <c r="Y1113" i="4" l="1"/>
  <c r="P1113" i="4" a="1"/>
  <c r="P1113" i="4" s="1"/>
  <c r="F1113" i="4" a="1"/>
  <c r="F1113" i="4" s="1"/>
  <c r="D1130" i="10" s="1"/>
  <c r="AH1113" i="4" a="1"/>
  <c r="AH1113" i="4" s="1"/>
  <c r="AG1113" i="4"/>
  <c r="AB1113" i="4"/>
  <c r="AA1113" i="4" a="1"/>
  <c r="AA1113" i="4" s="1"/>
  <c r="Z1113" i="4" a="1"/>
  <c r="Z1113" i="4" s="1"/>
  <c r="AI1113" i="4"/>
  <c r="AF1113" i="4" a="1"/>
  <c r="AF1113" i="4" s="1"/>
  <c r="AE1113" i="4"/>
  <c r="AD1113" i="4"/>
  <c r="AC1113" i="4"/>
  <c r="F1129" i="10"/>
  <c r="G1113" i="4"/>
  <c r="E1130" i="10" s="1"/>
  <c r="E1113" i="4"/>
  <c r="C1130" i="10" s="1"/>
  <c r="I1113" i="4" a="1"/>
  <c r="I1113" i="4" s="1"/>
  <c r="H1113" i="4" a="1"/>
  <c r="H1113" i="4" s="1"/>
  <c r="J1113" i="4"/>
  <c r="K1113" i="4"/>
  <c r="L1113" i="4"/>
  <c r="M1113" i="4"/>
  <c r="Q1113" i="4"/>
  <c r="N1113" i="4" a="1"/>
  <c r="N1113" i="4" s="1"/>
  <c r="R1113" i="4" a="1"/>
  <c r="R1113" i="4" s="1"/>
  <c r="S1113" i="4" a="1"/>
  <c r="S1113" i="4" s="1"/>
  <c r="T1113" i="4" a="1"/>
  <c r="T1113" i="4" s="1"/>
  <c r="V1113" i="4" a="1"/>
  <c r="V1113" i="4" s="1"/>
  <c r="U1113" i="4" a="1"/>
  <c r="U1113" i="4" s="1"/>
  <c r="C1113" i="4"/>
  <c r="B1113" i="4"/>
  <c r="W1113" i="4"/>
  <c r="K1126" i="10"/>
  <c r="A1114" i="4"/>
  <c r="O1114" i="4" s="1" a="1"/>
  <c r="O1114" i="4" s="1"/>
  <c r="B1128" i="10"/>
  <c r="X1109" i="4"/>
  <c r="AJ1110" i="4"/>
  <c r="G1127" i="10" s="1"/>
  <c r="H1128" i="10"/>
  <c r="Y1114" i="4" l="1"/>
  <c r="P1114" i="4" a="1"/>
  <c r="P1114" i="4" s="1"/>
  <c r="F1114" i="4" a="1"/>
  <c r="F1114" i="4" s="1"/>
  <c r="D1131" i="10" s="1"/>
  <c r="AH1114" i="4" a="1"/>
  <c r="AH1114" i="4" s="1"/>
  <c r="AG1114" i="4"/>
  <c r="AE1114" i="4"/>
  <c r="AD1114" i="4"/>
  <c r="AC1114" i="4"/>
  <c r="AB1114" i="4"/>
  <c r="AI1114" i="4"/>
  <c r="Z1114" i="4" a="1"/>
  <c r="Z1114" i="4" s="1"/>
  <c r="AF1114" i="4" a="1"/>
  <c r="AF1114" i="4" s="1"/>
  <c r="AA1114" i="4" a="1"/>
  <c r="AA1114" i="4" s="1"/>
  <c r="F1130" i="10"/>
  <c r="E1114" i="4"/>
  <c r="C1131" i="10" s="1"/>
  <c r="G1114" i="4"/>
  <c r="E1131" i="10" s="1"/>
  <c r="I1114" i="4" a="1"/>
  <c r="I1114" i="4" s="1"/>
  <c r="J1114" i="4"/>
  <c r="H1114" i="4" a="1"/>
  <c r="H1114" i="4" s="1"/>
  <c r="K1114" i="4"/>
  <c r="M1114" i="4"/>
  <c r="L1114" i="4"/>
  <c r="Q1114" i="4"/>
  <c r="N1114" i="4" a="1"/>
  <c r="N1114" i="4" s="1"/>
  <c r="R1114" i="4" a="1"/>
  <c r="R1114" i="4" s="1"/>
  <c r="S1114" i="4" a="1"/>
  <c r="S1114" i="4" s="1"/>
  <c r="T1114" i="4" a="1"/>
  <c r="T1114" i="4" s="1"/>
  <c r="V1114" i="4" a="1"/>
  <c r="V1114" i="4" s="1"/>
  <c r="U1114" i="4" a="1"/>
  <c r="U1114" i="4" s="1"/>
  <c r="C1114" i="4"/>
  <c r="B1114" i="4"/>
  <c r="W1114" i="4"/>
  <c r="K1127" i="10"/>
  <c r="L1127" i="10" s="1"/>
  <c r="A1115" i="4"/>
  <c r="O1115" i="4" s="1" a="1"/>
  <c r="O1115" i="4" s="1"/>
  <c r="L1126" i="10"/>
  <c r="B1129" i="10"/>
  <c r="X1110" i="4"/>
  <c r="AJ1111" i="4"/>
  <c r="G1128" i="10" s="1"/>
  <c r="H1129" i="10"/>
  <c r="B1130" i="10"/>
  <c r="Y1115" i="4" l="1"/>
  <c r="P1115" i="4" a="1"/>
  <c r="P1115" i="4" s="1"/>
  <c r="F1115" i="4" a="1"/>
  <c r="F1115" i="4" s="1"/>
  <c r="D1132" i="10" s="1"/>
  <c r="AH1115" i="4" a="1"/>
  <c r="AH1115" i="4" s="1"/>
  <c r="AG1115" i="4"/>
  <c r="AI1115" i="4"/>
  <c r="AF1115" i="4" a="1"/>
  <c r="AF1115" i="4" s="1"/>
  <c r="AE1115" i="4"/>
  <c r="AA1115" i="4" a="1"/>
  <c r="AA1115" i="4" s="1"/>
  <c r="Z1115" i="4" a="1"/>
  <c r="Z1115" i="4" s="1"/>
  <c r="AC1115" i="4"/>
  <c r="AB1115" i="4"/>
  <c r="AD1115" i="4"/>
  <c r="F1131" i="10"/>
  <c r="E1115" i="4"/>
  <c r="C1132" i="10" s="1"/>
  <c r="G1115" i="4"/>
  <c r="E1132" i="10" s="1"/>
  <c r="I1115" i="4" a="1"/>
  <c r="I1115" i="4" s="1"/>
  <c r="H1115" i="4" a="1"/>
  <c r="H1115" i="4" s="1"/>
  <c r="J1115" i="4"/>
  <c r="K1115" i="4"/>
  <c r="M1115" i="4"/>
  <c r="L1115" i="4"/>
  <c r="Q1115" i="4"/>
  <c r="N1115" i="4" a="1"/>
  <c r="N1115" i="4" s="1"/>
  <c r="R1115" i="4" a="1"/>
  <c r="R1115" i="4" s="1"/>
  <c r="S1115" i="4" a="1"/>
  <c r="S1115" i="4" s="1"/>
  <c r="T1115" i="4" a="1"/>
  <c r="T1115" i="4" s="1"/>
  <c r="V1115" i="4" a="1"/>
  <c r="V1115" i="4" s="1"/>
  <c r="U1115" i="4" a="1"/>
  <c r="U1115" i="4" s="1"/>
  <c r="C1115" i="4"/>
  <c r="B1115" i="4"/>
  <c r="W1115" i="4"/>
  <c r="K1128" i="10"/>
  <c r="L1128" i="10" s="1"/>
  <c r="A1116" i="4"/>
  <c r="O1116" i="4" s="1" a="1"/>
  <c r="O1116" i="4" s="1"/>
  <c r="X1111" i="4"/>
  <c r="AJ1112" i="4"/>
  <c r="G1129" i="10" s="1"/>
  <c r="H1130" i="10"/>
  <c r="B1131" i="10"/>
  <c r="Y1116" i="4" l="1"/>
  <c r="P1116" i="4" a="1"/>
  <c r="P1116" i="4" s="1"/>
  <c r="F1116" i="4" a="1"/>
  <c r="F1116" i="4" s="1"/>
  <c r="D1133" i="10" s="1"/>
  <c r="AH1116" i="4" a="1"/>
  <c r="AH1116" i="4" s="1"/>
  <c r="AG1116" i="4"/>
  <c r="Z1116" i="4" a="1"/>
  <c r="Z1116" i="4" s="1"/>
  <c r="AI1116" i="4"/>
  <c r="AC1116" i="4"/>
  <c r="AB1116" i="4"/>
  <c r="AA1116" i="4" a="1"/>
  <c r="AA1116" i="4" s="1"/>
  <c r="AF1116" i="4" a="1"/>
  <c r="AF1116" i="4" s="1"/>
  <c r="AE1116" i="4"/>
  <c r="AD1116" i="4"/>
  <c r="F1132" i="10"/>
  <c r="E1116" i="4"/>
  <c r="C1133" i="10" s="1"/>
  <c r="H1116" i="4" a="1"/>
  <c r="H1116" i="4" s="1"/>
  <c r="G1116" i="4"/>
  <c r="E1133" i="10" s="1"/>
  <c r="J1116" i="4"/>
  <c r="I1116" i="4" a="1"/>
  <c r="I1116" i="4" s="1"/>
  <c r="M1116" i="4"/>
  <c r="K1116" i="4"/>
  <c r="L1116" i="4"/>
  <c r="Q1116" i="4"/>
  <c r="N1116" i="4" a="1"/>
  <c r="N1116" i="4" s="1"/>
  <c r="R1116" i="4" a="1"/>
  <c r="R1116" i="4" s="1"/>
  <c r="S1116" i="4" a="1"/>
  <c r="S1116" i="4" s="1"/>
  <c r="T1116" i="4" a="1"/>
  <c r="T1116" i="4" s="1"/>
  <c r="V1116" i="4" a="1"/>
  <c r="V1116" i="4" s="1"/>
  <c r="U1116" i="4" a="1"/>
  <c r="U1116" i="4" s="1"/>
  <c r="C1116" i="4"/>
  <c r="B1116" i="4"/>
  <c r="W1116" i="4"/>
  <c r="K1129" i="10"/>
  <c r="A1117" i="4"/>
  <c r="O1117" i="4" s="1" a="1"/>
  <c r="O1117" i="4" s="1"/>
  <c r="X1112" i="4"/>
  <c r="AJ1113" i="4"/>
  <c r="G1130" i="10" s="1"/>
  <c r="H1131" i="10"/>
  <c r="B1132" i="10"/>
  <c r="Y1117" i="4" l="1"/>
  <c r="P1117" i="4" a="1"/>
  <c r="P1117" i="4" s="1"/>
  <c r="F1117" i="4" a="1"/>
  <c r="F1117" i="4" s="1"/>
  <c r="D1134" i="10" s="1"/>
  <c r="AH1117" i="4" a="1"/>
  <c r="AH1117" i="4" s="1"/>
  <c r="AG1117" i="4"/>
  <c r="AA1117" i="4" a="1"/>
  <c r="AA1117" i="4" s="1"/>
  <c r="Z1117" i="4" a="1"/>
  <c r="Z1117" i="4" s="1"/>
  <c r="AE1117" i="4"/>
  <c r="AD1117" i="4"/>
  <c r="AC1117" i="4"/>
  <c r="AB1117" i="4"/>
  <c r="AF1117" i="4" a="1"/>
  <c r="AF1117" i="4" s="1"/>
  <c r="AI1117" i="4"/>
  <c r="F1133" i="10"/>
  <c r="H1117" i="4" a="1"/>
  <c r="H1117" i="4" s="1"/>
  <c r="E1117" i="4"/>
  <c r="C1134" i="10" s="1"/>
  <c r="G1117" i="4"/>
  <c r="E1134" i="10" s="1"/>
  <c r="I1117" i="4" a="1"/>
  <c r="I1117" i="4" s="1"/>
  <c r="J1117" i="4"/>
  <c r="M1117" i="4"/>
  <c r="K1117" i="4"/>
  <c r="L1117" i="4"/>
  <c r="Q1117" i="4"/>
  <c r="N1117" i="4" a="1"/>
  <c r="N1117" i="4" s="1"/>
  <c r="R1117" i="4" a="1"/>
  <c r="R1117" i="4" s="1"/>
  <c r="S1117" i="4" a="1"/>
  <c r="S1117" i="4" s="1"/>
  <c r="T1117" i="4" a="1"/>
  <c r="T1117" i="4" s="1"/>
  <c r="V1117" i="4" a="1"/>
  <c r="V1117" i="4" s="1"/>
  <c r="U1117" i="4" a="1"/>
  <c r="U1117" i="4" s="1"/>
  <c r="C1117" i="4"/>
  <c r="B1117" i="4"/>
  <c r="W1117" i="4"/>
  <c r="K1130" i="10"/>
  <c r="A1118" i="4"/>
  <c r="O1118" i="4" s="1" a="1"/>
  <c r="O1118" i="4" s="1"/>
  <c r="L1129" i="10"/>
  <c r="X1113" i="4"/>
  <c r="AJ1114" i="4"/>
  <c r="G1131" i="10" s="1"/>
  <c r="H1132" i="10"/>
  <c r="B1133" i="10"/>
  <c r="Y1118" i="4" l="1"/>
  <c r="P1118" i="4" a="1"/>
  <c r="P1118" i="4" s="1"/>
  <c r="F1118" i="4" a="1"/>
  <c r="F1118" i="4" s="1"/>
  <c r="D1135" i="10" s="1"/>
  <c r="AH1118" i="4" a="1"/>
  <c r="AH1118" i="4" s="1"/>
  <c r="AG1118" i="4"/>
  <c r="AC1118" i="4"/>
  <c r="AB1118" i="4"/>
  <c r="AA1118" i="4" a="1"/>
  <c r="AA1118" i="4" s="1"/>
  <c r="AI1118" i="4"/>
  <c r="AF1118" i="4" a="1"/>
  <c r="AF1118" i="4" s="1"/>
  <c r="AE1118" i="4"/>
  <c r="AD1118" i="4"/>
  <c r="Z1118" i="4" a="1"/>
  <c r="Z1118" i="4" s="1"/>
  <c r="F1134" i="10"/>
  <c r="E1118" i="4"/>
  <c r="C1135" i="10" s="1"/>
  <c r="H1118" i="4" a="1"/>
  <c r="H1118" i="4" s="1"/>
  <c r="G1118" i="4"/>
  <c r="E1135" i="10" s="1"/>
  <c r="I1118" i="4" a="1"/>
  <c r="I1118" i="4" s="1"/>
  <c r="J1118" i="4"/>
  <c r="K1118" i="4"/>
  <c r="M1118" i="4"/>
  <c r="L1118" i="4"/>
  <c r="Q1118" i="4"/>
  <c r="N1118" i="4" a="1"/>
  <c r="N1118" i="4" s="1"/>
  <c r="R1118" i="4" a="1"/>
  <c r="R1118" i="4" s="1"/>
  <c r="S1118" i="4" a="1"/>
  <c r="S1118" i="4" s="1"/>
  <c r="T1118" i="4" a="1"/>
  <c r="T1118" i="4" s="1"/>
  <c r="V1118" i="4" a="1"/>
  <c r="V1118" i="4" s="1"/>
  <c r="U1118" i="4" a="1"/>
  <c r="U1118" i="4" s="1"/>
  <c r="C1118" i="4"/>
  <c r="B1118" i="4"/>
  <c r="W1118" i="4"/>
  <c r="K1131" i="10"/>
  <c r="A1119" i="4"/>
  <c r="O1119" i="4" s="1" a="1"/>
  <c r="O1119" i="4" s="1"/>
  <c r="L1130" i="10"/>
  <c r="X1114" i="4"/>
  <c r="AJ1115" i="4"/>
  <c r="G1132" i="10" s="1"/>
  <c r="H1133" i="10"/>
  <c r="B1134" i="10"/>
  <c r="Y1119" i="4" l="1"/>
  <c r="P1119" i="4" a="1"/>
  <c r="P1119" i="4" s="1"/>
  <c r="F1119" i="4" a="1"/>
  <c r="F1119" i="4" s="1"/>
  <c r="D1136" i="10" s="1"/>
  <c r="AH1119" i="4" a="1"/>
  <c r="AH1119" i="4" s="1"/>
  <c r="AG1119" i="4"/>
  <c r="AF1119" i="4" a="1"/>
  <c r="AF1119" i="4" s="1"/>
  <c r="AE1119" i="4"/>
  <c r="AD1119" i="4"/>
  <c r="AC1119" i="4"/>
  <c r="AI1119" i="4"/>
  <c r="AA1119" i="4" a="1"/>
  <c r="AA1119" i="4" s="1"/>
  <c r="Z1119" i="4" a="1"/>
  <c r="Z1119" i="4" s="1"/>
  <c r="AB1119" i="4"/>
  <c r="F1135" i="10"/>
  <c r="E1119" i="4"/>
  <c r="C1136" i="10" s="1"/>
  <c r="H1119" i="4" a="1"/>
  <c r="H1119" i="4" s="1"/>
  <c r="J1119" i="4"/>
  <c r="I1119" i="4" a="1"/>
  <c r="I1119" i="4" s="1"/>
  <c r="G1119" i="4"/>
  <c r="E1136" i="10" s="1"/>
  <c r="K1119" i="4"/>
  <c r="L1119" i="4"/>
  <c r="M1119" i="4"/>
  <c r="Q1119" i="4"/>
  <c r="N1119" i="4" a="1"/>
  <c r="N1119" i="4" s="1"/>
  <c r="R1119" i="4" a="1"/>
  <c r="R1119" i="4" s="1"/>
  <c r="S1119" i="4" a="1"/>
  <c r="S1119" i="4" s="1"/>
  <c r="T1119" i="4" a="1"/>
  <c r="T1119" i="4" s="1"/>
  <c r="V1119" i="4" a="1"/>
  <c r="V1119" i="4" s="1"/>
  <c r="U1119" i="4" a="1"/>
  <c r="U1119" i="4" s="1"/>
  <c r="C1119" i="4"/>
  <c r="B1119" i="4"/>
  <c r="W1119" i="4"/>
  <c r="K1132" i="10"/>
  <c r="A1120" i="4"/>
  <c r="O1120" i="4" s="1" a="1"/>
  <c r="O1120" i="4" s="1"/>
  <c r="L1131" i="10"/>
  <c r="X1115" i="4"/>
  <c r="AJ1116" i="4"/>
  <c r="G1133" i="10" s="1"/>
  <c r="K1133" i="10" s="1"/>
  <c r="H1134" i="10"/>
  <c r="B1135" i="10"/>
  <c r="Y1120" i="4" l="1"/>
  <c r="P1120" i="4" a="1"/>
  <c r="P1120" i="4" s="1"/>
  <c r="F1120" i="4" a="1"/>
  <c r="F1120" i="4" s="1"/>
  <c r="D1137" i="10" s="1"/>
  <c r="AG1120" i="4"/>
  <c r="AH1120" i="4" a="1"/>
  <c r="AH1120" i="4" s="1"/>
  <c r="AI1120" i="4"/>
  <c r="AF1120" i="4" a="1"/>
  <c r="AF1120" i="4" s="1"/>
  <c r="AB1120" i="4"/>
  <c r="AA1120" i="4" a="1"/>
  <c r="AA1120" i="4" s="1"/>
  <c r="Z1120" i="4" a="1"/>
  <c r="Z1120" i="4" s="1"/>
  <c r="AE1120" i="4"/>
  <c r="AD1120" i="4"/>
  <c r="AC1120" i="4"/>
  <c r="F1136" i="10"/>
  <c r="E1120" i="4"/>
  <c r="C1137" i="10" s="1"/>
  <c r="G1120" i="4"/>
  <c r="E1137" i="10" s="1"/>
  <c r="H1120" i="4" a="1"/>
  <c r="H1120" i="4" s="1"/>
  <c r="I1120" i="4" a="1"/>
  <c r="I1120" i="4" s="1"/>
  <c r="K1120" i="4"/>
  <c r="J1120" i="4"/>
  <c r="M1120" i="4"/>
  <c r="L1120" i="4"/>
  <c r="Q1120" i="4"/>
  <c r="N1120" i="4" a="1"/>
  <c r="N1120" i="4" s="1"/>
  <c r="R1120" i="4" a="1"/>
  <c r="R1120" i="4" s="1"/>
  <c r="S1120" i="4" a="1"/>
  <c r="S1120" i="4" s="1"/>
  <c r="T1120" i="4" a="1"/>
  <c r="T1120" i="4" s="1"/>
  <c r="V1120" i="4" a="1"/>
  <c r="V1120" i="4" s="1"/>
  <c r="U1120" i="4" a="1"/>
  <c r="U1120" i="4" s="1"/>
  <c r="C1120" i="4"/>
  <c r="B1120" i="4"/>
  <c r="W1120" i="4"/>
  <c r="A1121" i="4"/>
  <c r="O1121" i="4" s="1" a="1"/>
  <c r="O1121" i="4" s="1"/>
  <c r="L1132" i="10"/>
  <c r="X1116" i="4"/>
  <c r="AJ1117" i="4"/>
  <c r="G1134" i="10" s="1"/>
  <c r="H1135" i="10"/>
  <c r="B1136" i="10"/>
  <c r="Y1121" i="4" l="1"/>
  <c r="P1121" i="4" a="1"/>
  <c r="P1121" i="4" s="1"/>
  <c r="F1121" i="4" a="1"/>
  <c r="F1121" i="4" s="1"/>
  <c r="D1138" i="10" s="1"/>
  <c r="AH1121" i="4" a="1"/>
  <c r="AH1121" i="4" s="1"/>
  <c r="AG1121" i="4"/>
  <c r="Z1121" i="4" a="1"/>
  <c r="Z1121" i="4" s="1"/>
  <c r="AD1121" i="4"/>
  <c r="AC1121" i="4"/>
  <c r="AB1121" i="4"/>
  <c r="AE1121" i="4"/>
  <c r="AA1121" i="4" a="1"/>
  <c r="AA1121" i="4" s="1"/>
  <c r="AI1121" i="4"/>
  <c r="AF1121" i="4" a="1"/>
  <c r="AF1121" i="4" s="1"/>
  <c r="F1137" i="10"/>
  <c r="E1121" i="4"/>
  <c r="C1138" i="10" s="1"/>
  <c r="H1121" i="4" a="1"/>
  <c r="H1121" i="4" s="1"/>
  <c r="I1121" i="4" a="1"/>
  <c r="I1121" i="4" s="1"/>
  <c r="K1121" i="4"/>
  <c r="G1121" i="4"/>
  <c r="E1138" i="10" s="1"/>
  <c r="L1121" i="4"/>
  <c r="J1121" i="4"/>
  <c r="M1121" i="4"/>
  <c r="Q1121" i="4"/>
  <c r="N1121" i="4" a="1"/>
  <c r="N1121" i="4" s="1"/>
  <c r="R1121" i="4" a="1"/>
  <c r="R1121" i="4" s="1"/>
  <c r="S1121" i="4" a="1"/>
  <c r="S1121" i="4" s="1"/>
  <c r="T1121" i="4" a="1"/>
  <c r="T1121" i="4" s="1"/>
  <c r="V1121" i="4" a="1"/>
  <c r="V1121" i="4" s="1"/>
  <c r="U1121" i="4" a="1"/>
  <c r="U1121" i="4" s="1"/>
  <c r="C1121" i="4"/>
  <c r="B1121" i="4"/>
  <c r="W1121" i="4"/>
  <c r="K1134" i="10"/>
  <c r="A1122" i="4"/>
  <c r="O1122" i="4" s="1" a="1"/>
  <c r="O1122" i="4" s="1"/>
  <c r="L1133" i="10"/>
  <c r="X1117" i="4"/>
  <c r="AJ1118" i="4"/>
  <c r="G1135" i="10" s="1"/>
  <c r="H1136" i="10"/>
  <c r="B1137" i="10"/>
  <c r="Y1122" i="4" l="1"/>
  <c r="P1122" i="4" a="1"/>
  <c r="P1122" i="4" s="1"/>
  <c r="F1122" i="4" a="1"/>
  <c r="F1122" i="4" s="1"/>
  <c r="D1139" i="10" s="1"/>
  <c r="AG1122" i="4"/>
  <c r="AH1122" i="4" a="1"/>
  <c r="AH1122" i="4" s="1"/>
  <c r="AA1122" i="4" a="1"/>
  <c r="AA1122" i="4" s="1"/>
  <c r="Z1122" i="4" a="1"/>
  <c r="Z1122" i="4" s="1"/>
  <c r="AF1122" i="4" a="1"/>
  <c r="AF1122" i="4" s="1"/>
  <c r="AE1122" i="4"/>
  <c r="AD1122" i="4"/>
  <c r="AC1122" i="4"/>
  <c r="AI1122" i="4"/>
  <c r="AB1122" i="4"/>
  <c r="F1138" i="10"/>
  <c r="E1122" i="4"/>
  <c r="C1139" i="10" s="1"/>
  <c r="H1122" i="4" a="1"/>
  <c r="H1122" i="4" s="1"/>
  <c r="I1122" i="4" a="1"/>
  <c r="I1122" i="4" s="1"/>
  <c r="K1122" i="4"/>
  <c r="G1122" i="4"/>
  <c r="E1139" i="10" s="1"/>
  <c r="L1122" i="4"/>
  <c r="J1122" i="4"/>
  <c r="M1122" i="4"/>
  <c r="Q1122" i="4"/>
  <c r="N1122" i="4" a="1"/>
  <c r="N1122" i="4" s="1"/>
  <c r="R1122" i="4" a="1"/>
  <c r="R1122" i="4" s="1"/>
  <c r="S1122" i="4" a="1"/>
  <c r="S1122" i="4" s="1"/>
  <c r="T1122" i="4" a="1"/>
  <c r="T1122" i="4" s="1"/>
  <c r="V1122" i="4" a="1"/>
  <c r="V1122" i="4" s="1"/>
  <c r="U1122" i="4" a="1"/>
  <c r="U1122" i="4" s="1"/>
  <c r="C1122" i="4"/>
  <c r="B1122" i="4"/>
  <c r="W1122" i="4"/>
  <c r="K1135" i="10"/>
  <c r="A1123" i="4"/>
  <c r="O1123" i="4" s="1" a="1"/>
  <c r="O1123" i="4" s="1"/>
  <c r="L1134" i="10"/>
  <c r="X1118" i="4"/>
  <c r="AJ1119" i="4"/>
  <c r="G1136" i="10" s="1"/>
  <c r="H1137" i="10"/>
  <c r="B1138" i="10"/>
  <c r="Y1123" i="4" l="1"/>
  <c r="P1123" i="4" a="1"/>
  <c r="P1123" i="4" s="1"/>
  <c r="F1123" i="4" a="1"/>
  <c r="F1123" i="4" s="1"/>
  <c r="D1140" i="10" s="1"/>
  <c r="AH1123" i="4" a="1"/>
  <c r="AH1123" i="4" s="1"/>
  <c r="AG1123" i="4"/>
  <c r="AC1123" i="4"/>
  <c r="AB1123" i="4"/>
  <c r="AA1123" i="4" a="1"/>
  <c r="AA1123" i="4" s="1"/>
  <c r="AI1123" i="4"/>
  <c r="AF1123" i="4" a="1"/>
  <c r="AF1123" i="4" s="1"/>
  <c r="AE1123" i="4"/>
  <c r="Z1123" i="4" a="1"/>
  <c r="Z1123" i="4" s="1"/>
  <c r="AD1123" i="4"/>
  <c r="F1139" i="10"/>
  <c r="E1123" i="4"/>
  <c r="C1140" i="10" s="1"/>
  <c r="I1123" i="4" a="1"/>
  <c r="I1123" i="4" s="1"/>
  <c r="H1123" i="4" a="1"/>
  <c r="H1123" i="4" s="1"/>
  <c r="G1123" i="4"/>
  <c r="E1140" i="10" s="1"/>
  <c r="K1123" i="4"/>
  <c r="J1123" i="4"/>
  <c r="L1123" i="4"/>
  <c r="M1123" i="4"/>
  <c r="Q1123" i="4"/>
  <c r="N1123" i="4" a="1"/>
  <c r="N1123" i="4" s="1"/>
  <c r="R1123" i="4" a="1"/>
  <c r="R1123" i="4" s="1"/>
  <c r="S1123" i="4" a="1"/>
  <c r="S1123" i="4" s="1"/>
  <c r="T1123" i="4" a="1"/>
  <c r="T1123" i="4" s="1"/>
  <c r="V1123" i="4" a="1"/>
  <c r="V1123" i="4" s="1"/>
  <c r="U1123" i="4" a="1"/>
  <c r="U1123" i="4" s="1"/>
  <c r="C1123" i="4"/>
  <c r="B1123" i="4"/>
  <c r="W1123" i="4"/>
  <c r="K1136" i="10"/>
  <c r="A1124" i="4"/>
  <c r="O1124" i="4" s="1" a="1"/>
  <c r="O1124" i="4" s="1"/>
  <c r="L1135" i="10"/>
  <c r="X1119" i="4"/>
  <c r="AJ1120" i="4"/>
  <c r="G1137" i="10" s="1"/>
  <c r="H1138" i="10"/>
  <c r="B1139" i="10"/>
  <c r="Y1124" i="4" l="1"/>
  <c r="P1124" i="4" a="1"/>
  <c r="P1124" i="4" s="1"/>
  <c r="F1124" i="4" a="1"/>
  <c r="F1124" i="4" s="1"/>
  <c r="D1141" i="10" s="1"/>
  <c r="AG1124" i="4"/>
  <c r="AH1124" i="4" a="1"/>
  <c r="AH1124" i="4" s="1"/>
  <c r="AI1124" i="4"/>
  <c r="AF1124" i="4" a="1"/>
  <c r="AF1124" i="4" s="1"/>
  <c r="AE1124" i="4"/>
  <c r="AD1124" i="4"/>
  <c r="Z1124" i="4" a="1"/>
  <c r="Z1124" i="4" s="1"/>
  <c r="AC1124" i="4"/>
  <c r="AB1124" i="4"/>
  <c r="AA1124" i="4" a="1"/>
  <c r="AA1124" i="4" s="1"/>
  <c r="F1140" i="10"/>
  <c r="E1124" i="4"/>
  <c r="C1141" i="10" s="1"/>
  <c r="I1124" i="4" a="1"/>
  <c r="I1124" i="4" s="1"/>
  <c r="H1124" i="4" a="1"/>
  <c r="H1124" i="4" s="1"/>
  <c r="G1124" i="4"/>
  <c r="E1141" i="10" s="1"/>
  <c r="J1124" i="4"/>
  <c r="L1124" i="4"/>
  <c r="K1124" i="4"/>
  <c r="M1124" i="4"/>
  <c r="Q1124" i="4"/>
  <c r="N1124" i="4" a="1"/>
  <c r="N1124" i="4" s="1"/>
  <c r="R1124" i="4" a="1"/>
  <c r="R1124" i="4" s="1"/>
  <c r="S1124" i="4" a="1"/>
  <c r="S1124" i="4" s="1"/>
  <c r="T1124" i="4" a="1"/>
  <c r="T1124" i="4" s="1"/>
  <c r="V1124" i="4" a="1"/>
  <c r="V1124" i="4" s="1"/>
  <c r="U1124" i="4" a="1"/>
  <c r="U1124" i="4" s="1"/>
  <c r="C1124" i="4"/>
  <c r="B1124" i="4"/>
  <c r="W1124" i="4"/>
  <c r="K1137" i="10"/>
  <c r="A1125" i="4"/>
  <c r="O1125" i="4" s="1" a="1"/>
  <c r="O1125" i="4" s="1"/>
  <c r="L1136" i="10"/>
  <c r="X1120" i="4"/>
  <c r="AJ1121" i="4"/>
  <c r="G1138" i="10" s="1"/>
  <c r="H1139" i="10"/>
  <c r="B1140" i="10"/>
  <c r="Y1125" i="4" l="1"/>
  <c r="P1125" i="4" a="1"/>
  <c r="P1125" i="4" s="1"/>
  <c r="F1125" i="4" a="1"/>
  <c r="F1125" i="4" s="1"/>
  <c r="D1142" i="10" s="1"/>
  <c r="AH1125" i="4" a="1"/>
  <c r="AH1125" i="4" s="1"/>
  <c r="AG1125" i="4"/>
  <c r="AI1125" i="4"/>
  <c r="AF1125" i="4" a="1"/>
  <c r="AF1125" i="4" s="1"/>
  <c r="AC1125" i="4"/>
  <c r="AB1125" i="4"/>
  <c r="AA1125" i="4" a="1"/>
  <c r="AA1125" i="4" s="1"/>
  <c r="AD1125" i="4"/>
  <c r="Z1125" i="4" a="1"/>
  <c r="Z1125" i="4" s="1"/>
  <c r="AE1125" i="4"/>
  <c r="F1141" i="10"/>
  <c r="E1125" i="4"/>
  <c r="C1142" i="10" s="1"/>
  <c r="G1125" i="4"/>
  <c r="E1142" i="10" s="1"/>
  <c r="I1125" i="4" a="1"/>
  <c r="I1125" i="4" s="1"/>
  <c r="H1125" i="4" a="1"/>
  <c r="H1125" i="4" s="1"/>
  <c r="J1125" i="4"/>
  <c r="K1125" i="4"/>
  <c r="L1125" i="4"/>
  <c r="M1125" i="4"/>
  <c r="Q1125" i="4"/>
  <c r="N1125" i="4" a="1"/>
  <c r="N1125" i="4" s="1"/>
  <c r="R1125" i="4" a="1"/>
  <c r="R1125" i="4" s="1"/>
  <c r="S1125" i="4" a="1"/>
  <c r="S1125" i="4" s="1"/>
  <c r="T1125" i="4" a="1"/>
  <c r="T1125" i="4" s="1"/>
  <c r="V1125" i="4" a="1"/>
  <c r="V1125" i="4" s="1"/>
  <c r="U1125" i="4" a="1"/>
  <c r="U1125" i="4" s="1"/>
  <c r="C1125" i="4"/>
  <c r="B1125" i="4"/>
  <c r="W1125" i="4"/>
  <c r="K1138" i="10"/>
  <c r="A1126" i="4"/>
  <c r="O1126" i="4" s="1" a="1"/>
  <c r="O1126" i="4" s="1"/>
  <c r="L1137" i="10"/>
  <c r="X1121" i="4"/>
  <c r="AJ1122" i="4"/>
  <c r="G1139" i="10" s="1"/>
  <c r="H1140" i="10"/>
  <c r="B1141" i="10"/>
  <c r="Y1126" i="4" l="1"/>
  <c r="P1126" i="4" a="1"/>
  <c r="P1126" i="4" s="1"/>
  <c r="F1126" i="4" a="1"/>
  <c r="F1126" i="4" s="1"/>
  <c r="D1143" i="10" s="1"/>
  <c r="AG1126" i="4"/>
  <c r="AH1126" i="4" a="1"/>
  <c r="AH1126" i="4" s="1"/>
  <c r="Z1126" i="4" a="1"/>
  <c r="Z1126" i="4" s="1"/>
  <c r="AI1126" i="4"/>
  <c r="AD1126" i="4"/>
  <c r="AC1126" i="4"/>
  <c r="AB1126" i="4"/>
  <c r="AF1126" i="4" a="1"/>
  <c r="AF1126" i="4" s="1"/>
  <c r="AE1126" i="4"/>
  <c r="AA1126" i="4" a="1"/>
  <c r="AA1126" i="4" s="1"/>
  <c r="F1142" i="10"/>
  <c r="E1126" i="4"/>
  <c r="C1143" i="10" s="1"/>
  <c r="G1126" i="4"/>
  <c r="E1143" i="10" s="1"/>
  <c r="I1126" i="4" a="1"/>
  <c r="I1126" i="4" s="1"/>
  <c r="J1126" i="4"/>
  <c r="H1126" i="4" a="1"/>
  <c r="H1126" i="4" s="1"/>
  <c r="K1126" i="4"/>
  <c r="L1126" i="4"/>
  <c r="M1126" i="4"/>
  <c r="Q1126" i="4"/>
  <c r="N1126" i="4" a="1"/>
  <c r="N1126" i="4" s="1"/>
  <c r="R1126" i="4" a="1"/>
  <c r="R1126" i="4" s="1"/>
  <c r="S1126" i="4" a="1"/>
  <c r="S1126" i="4" s="1"/>
  <c r="T1126" i="4" a="1"/>
  <c r="T1126" i="4" s="1"/>
  <c r="V1126" i="4" a="1"/>
  <c r="V1126" i="4" s="1"/>
  <c r="U1126" i="4" a="1"/>
  <c r="U1126" i="4" s="1"/>
  <c r="C1126" i="4"/>
  <c r="B1126" i="4"/>
  <c r="W1126" i="4"/>
  <c r="K1139" i="10"/>
  <c r="A1127" i="4"/>
  <c r="O1127" i="4" s="1" a="1"/>
  <c r="O1127" i="4" s="1"/>
  <c r="X1122" i="4"/>
  <c r="L1138" i="10"/>
  <c r="AJ1123" i="4"/>
  <c r="G1140" i="10" s="1"/>
  <c r="H1141" i="10"/>
  <c r="B1142" i="10"/>
  <c r="Y1127" i="4" l="1"/>
  <c r="P1127" i="4" a="1"/>
  <c r="P1127" i="4" s="1"/>
  <c r="F1127" i="4" a="1"/>
  <c r="F1127" i="4" s="1"/>
  <c r="D1144" i="10" s="1"/>
  <c r="AH1127" i="4" a="1"/>
  <c r="AH1127" i="4" s="1"/>
  <c r="AG1127" i="4"/>
  <c r="AA1127" i="4" a="1"/>
  <c r="AA1127" i="4" s="1"/>
  <c r="Z1127" i="4" a="1"/>
  <c r="Z1127" i="4" s="1"/>
  <c r="AF1127" i="4" a="1"/>
  <c r="AF1127" i="4" s="1"/>
  <c r="AE1127" i="4"/>
  <c r="AD1127" i="4"/>
  <c r="AC1127" i="4"/>
  <c r="AB1127" i="4"/>
  <c r="AI1127" i="4"/>
  <c r="F1143" i="10"/>
  <c r="E1127" i="4"/>
  <c r="C1144" i="10" s="1"/>
  <c r="H1127" i="4" a="1"/>
  <c r="H1127" i="4" s="1"/>
  <c r="G1127" i="4"/>
  <c r="E1144" i="10" s="1"/>
  <c r="J1127" i="4"/>
  <c r="I1127" i="4" a="1"/>
  <c r="I1127" i="4" s="1"/>
  <c r="K1127" i="4"/>
  <c r="L1127" i="4"/>
  <c r="M1127" i="4"/>
  <c r="Q1127" i="4"/>
  <c r="N1127" i="4" a="1"/>
  <c r="N1127" i="4" s="1"/>
  <c r="S1127" i="4" a="1"/>
  <c r="S1127" i="4" s="1"/>
  <c r="R1127" i="4" a="1"/>
  <c r="R1127" i="4" s="1"/>
  <c r="T1127" i="4" a="1"/>
  <c r="T1127" i="4" s="1"/>
  <c r="V1127" i="4" a="1"/>
  <c r="V1127" i="4" s="1"/>
  <c r="U1127" i="4" a="1"/>
  <c r="U1127" i="4" s="1"/>
  <c r="C1127" i="4"/>
  <c r="B1127" i="4"/>
  <c r="W1127" i="4"/>
  <c r="K1140" i="10"/>
  <c r="A1128" i="4"/>
  <c r="O1128" i="4" s="1" a="1"/>
  <c r="O1128" i="4" s="1"/>
  <c r="L1139" i="10"/>
  <c r="X1123" i="4"/>
  <c r="AJ1124" i="4"/>
  <c r="G1141" i="10" s="1"/>
  <c r="H1142" i="10"/>
  <c r="B1143" i="10"/>
  <c r="Y1128" i="4" l="1"/>
  <c r="P1128" i="4" a="1"/>
  <c r="P1128" i="4" s="1"/>
  <c r="F1128" i="4" a="1"/>
  <c r="F1128" i="4" s="1"/>
  <c r="D1145" i="10" s="1"/>
  <c r="AG1128" i="4"/>
  <c r="AH1128" i="4" a="1"/>
  <c r="AH1128" i="4" s="1"/>
  <c r="AD1128" i="4"/>
  <c r="AC1128" i="4"/>
  <c r="AB1128" i="4"/>
  <c r="AA1128" i="4" a="1"/>
  <c r="AA1128" i="4" s="1"/>
  <c r="AI1128" i="4"/>
  <c r="AF1128" i="4" a="1"/>
  <c r="AF1128" i="4" s="1"/>
  <c r="AE1128" i="4"/>
  <c r="Z1128" i="4" a="1"/>
  <c r="Z1128" i="4" s="1"/>
  <c r="F1144" i="10"/>
  <c r="E1128" i="4"/>
  <c r="C1145" i="10" s="1"/>
  <c r="G1128" i="4"/>
  <c r="E1145" i="10" s="1"/>
  <c r="I1128" i="4" a="1"/>
  <c r="I1128" i="4" s="1"/>
  <c r="H1128" i="4" a="1"/>
  <c r="H1128" i="4" s="1"/>
  <c r="J1128" i="4"/>
  <c r="M1128" i="4"/>
  <c r="K1128" i="4"/>
  <c r="L1128" i="4"/>
  <c r="Q1128" i="4"/>
  <c r="N1128" i="4" a="1"/>
  <c r="N1128" i="4" s="1"/>
  <c r="R1128" i="4" a="1"/>
  <c r="R1128" i="4" s="1"/>
  <c r="S1128" i="4" a="1"/>
  <c r="S1128" i="4" s="1"/>
  <c r="T1128" i="4" a="1"/>
  <c r="T1128" i="4" s="1"/>
  <c r="V1128" i="4" a="1"/>
  <c r="V1128" i="4" s="1"/>
  <c r="U1128" i="4" a="1"/>
  <c r="U1128" i="4" s="1"/>
  <c r="C1128" i="4"/>
  <c r="B1128" i="4"/>
  <c r="W1128" i="4"/>
  <c r="K1141" i="10"/>
  <c r="A1129" i="4"/>
  <c r="O1129" i="4" s="1" a="1"/>
  <c r="O1129" i="4" s="1"/>
  <c r="L1140" i="10"/>
  <c r="X1124" i="4"/>
  <c r="AJ1125" i="4"/>
  <c r="G1142" i="10" s="1"/>
  <c r="H1143" i="10"/>
  <c r="B1144" i="10"/>
  <c r="Y1129" i="4" l="1"/>
  <c r="P1129" i="4" a="1"/>
  <c r="P1129" i="4" s="1"/>
  <c r="F1129" i="4" a="1"/>
  <c r="F1129" i="4" s="1"/>
  <c r="D1146" i="10" s="1"/>
  <c r="AH1129" i="4" a="1"/>
  <c r="AH1129" i="4" s="1"/>
  <c r="AG1129" i="4"/>
  <c r="AE1129" i="4"/>
  <c r="AD1129" i="4"/>
  <c r="AC1129" i="4"/>
  <c r="AB1129" i="4"/>
  <c r="Z1129" i="4" a="1"/>
  <c r="Z1129" i="4" s="1"/>
  <c r="AI1129" i="4"/>
  <c r="AF1129" i="4" a="1"/>
  <c r="AF1129" i="4" s="1"/>
  <c r="AA1129" i="4" a="1"/>
  <c r="AA1129" i="4" s="1"/>
  <c r="F1145" i="10"/>
  <c r="E1129" i="4"/>
  <c r="C1146" i="10" s="1"/>
  <c r="H1129" i="4" a="1"/>
  <c r="H1129" i="4" s="1"/>
  <c r="G1129" i="4"/>
  <c r="E1146" i="10" s="1"/>
  <c r="J1129" i="4"/>
  <c r="I1129" i="4" a="1"/>
  <c r="I1129" i="4" s="1"/>
  <c r="M1129" i="4"/>
  <c r="L1129" i="4"/>
  <c r="K1129" i="4"/>
  <c r="Q1129" i="4"/>
  <c r="N1129" i="4" a="1"/>
  <c r="N1129" i="4" s="1"/>
  <c r="R1129" i="4" a="1"/>
  <c r="R1129" i="4" s="1"/>
  <c r="T1129" i="4" a="1"/>
  <c r="T1129" i="4" s="1"/>
  <c r="S1129" i="4" a="1"/>
  <c r="S1129" i="4" s="1"/>
  <c r="V1129" i="4" a="1"/>
  <c r="V1129" i="4" s="1"/>
  <c r="U1129" i="4" a="1"/>
  <c r="U1129" i="4" s="1"/>
  <c r="C1129" i="4"/>
  <c r="B1129" i="4"/>
  <c r="W1129" i="4"/>
  <c r="K1142" i="10"/>
  <c r="A1130" i="4"/>
  <c r="O1130" i="4" s="1" a="1"/>
  <c r="O1130" i="4" s="1"/>
  <c r="L1141" i="10"/>
  <c r="X1125" i="4"/>
  <c r="AJ1126" i="4"/>
  <c r="G1143" i="10" s="1"/>
  <c r="H1144" i="10"/>
  <c r="B1145" i="10"/>
  <c r="Y1130" i="4" l="1"/>
  <c r="P1130" i="4" a="1"/>
  <c r="P1130" i="4" s="1"/>
  <c r="F1130" i="4" a="1"/>
  <c r="F1130" i="4" s="1"/>
  <c r="D1147" i="10" s="1"/>
  <c r="AG1130" i="4"/>
  <c r="AH1130" i="4" a="1"/>
  <c r="AH1130" i="4" s="1"/>
  <c r="AI1130" i="4"/>
  <c r="AF1130" i="4" a="1"/>
  <c r="AF1130" i="4" s="1"/>
  <c r="AE1130" i="4"/>
  <c r="AD1130" i="4"/>
  <c r="AA1130" i="4" a="1"/>
  <c r="AA1130" i="4" s="1"/>
  <c r="Z1130" i="4" a="1"/>
  <c r="Z1130" i="4" s="1"/>
  <c r="AB1130" i="4"/>
  <c r="AC1130" i="4"/>
  <c r="F1146" i="10"/>
  <c r="E1130" i="4"/>
  <c r="C1147" i="10" s="1"/>
  <c r="H1130" i="4" a="1"/>
  <c r="H1130" i="4" s="1"/>
  <c r="G1130" i="4"/>
  <c r="E1147" i="10" s="1"/>
  <c r="I1130" i="4" a="1"/>
  <c r="I1130" i="4" s="1"/>
  <c r="J1130" i="4"/>
  <c r="K1130" i="4"/>
  <c r="M1130" i="4"/>
  <c r="L1130" i="4"/>
  <c r="Q1130" i="4"/>
  <c r="N1130" i="4" a="1"/>
  <c r="N1130" i="4" s="1"/>
  <c r="R1130" i="4" a="1"/>
  <c r="R1130" i="4" s="1"/>
  <c r="S1130" i="4" a="1"/>
  <c r="S1130" i="4" s="1"/>
  <c r="T1130" i="4" a="1"/>
  <c r="T1130" i="4" s="1"/>
  <c r="V1130" i="4" a="1"/>
  <c r="V1130" i="4" s="1"/>
  <c r="U1130" i="4" a="1"/>
  <c r="U1130" i="4" s="1"/>
  <c r="C1130" i="4"/>
  <c r="B1130" i="4"/>
  <c r="W1130" i="4"/>
  <c r="K1143" i="10"/>
  <c r="A1131" i="4"/>
  <c r="O1131" i="4" s="1" a="1"/>
  <c r="O1131" i="4" s="1"/>
  <c r="L1142" i="10"/>
  <c r="X1126" i="4"/>
  <c r="AJ1127" i="4"/>
  <c r="G1144" i="10" s="1"/>
  <c r="H1145" i="10"/>
  <c r="B1146" i="10"/>
  <c r="Y1131" i="4" l="1"/>
  <c r="P1131" i="4" a="1"/>
  <c r="P1131" i="4" s="1"/>
  <c r="F1131" i="4" a="1"/>
  <c r="F1131" i="4" s="1"/>
  <c r="D1148" i="10" s="1"/>
  <c r="AH1131" i="4" a="1"/>
  <c r="AH1131" i="4" s="1"/>
  <c r="AG1131" i="4"/>
  <c r="AI1131" i="4"/>
  <c r="AD1131" i="4"/>
  <c r="AC1131" i="4"/>
  <c r="AB1131" i="4"/>
  <c r="AA1131" i="4" a="1"/>
  <c r="AA1131" i="4" s="1"/>
  <c r="AF1131" i="4" a="1"/>
  <c r="AF1131" i="4" s="1"/>
  <c r="AE1131" i="4"/>
  <c r="Z1131" i="4" a="1"/>
  <c r="Z1131" i="4" s="1"/>
  <c r="F1147" i="10"/>
  <c r="E1131" i="4"/>
  <c r="C1148" i="10" s="1"/>
  <c r="H1131" i="4" a="1"/>
  <c r="H1131" i="4" s="1"/>
  <c r="G1131" i="4"/>
  <c r="E1148" i="10" s="1"/>
  <c r="I1131" i="4" a="1"/>
  <c r="I1131" i="4" s="1"/>
  <c r="J1131" i="4"/>
  <c r="L1131" i="4"/>
  <c r="M1131" i="4"/>
  <c r="K1131" i="4"/>
  <c r="Q1131" i="4"/>
  <c r="N1131" i="4" a="1"/>
  <c r="N1131" i="4" s="1"/>
  <c r="R1131" i="4" a="1"/>
  <c r="R1131" i="4" s="1"/>
  <c r="S1131" i="4" a="1"/>
  <c r="S1131" i="4" s="1"/>
  <c r="T1131" i="4" a="1"/>
  <c r="T1131" i="4" s="1"/>
  <c r="V1131" i="4" a="1"/>
  <c r="V1131" i="4" s="1"/>
  <c r="U1131" i="4" a="1"/>
  <c r="U1131" i="4" s="1"/>
  <c r="C1131" i="4"/>
  <c r="B1131" i="4"/>
  <c r="W1131" i="4"/>
  <c r="K1144" i="10"/>
  <c r="A1132" i="4"/>
  <c r="O1132" i="4" s="1" a="1"/>
  <c r="O1132" i="4" s="1"/>
  <c r="L1143" i="10"/>
  <c r="X1127" i="4"/>
  <c r="AJ1128" i="4"/>
  <c r="G1145" i="10" s="1"/>
  <c r="H1146" i="10"/>
  <c r="B1147" i="10"/>
  <c r="Y1132" i="4" l="1"/>
  <c r="P1132" i="4" a="1"/>
  <c r="P1132" i="4" s="1"/>
  <c r="F1132" i="4" a="1"/>
  <c r="F1132" i="4" s="1"/>
  <c r="D1149" i="10" s="1"/>
  <c r="AH1132" i="4" a="1"/>
  <c r="AH1132" i="4" s="1"/>
  <c r="AG1132" i="4"/>
  <c r="AB1132" i="4"/>
  <c r="AA1132" i="4" a="1"/>
  <c r="AA1132" i="4" s="1"/>
  <c r="Z1132" i="4" a="1"/>
  <c r="Z1132" i="4" s="1"/>
  <c r="AI1132" i="4"/>
  <c r="AF1132" i="4" a="1"/>
  <c r="AF1132" i="4" s="1"/>
  <c r="AE1132" i="4"/>
  <c r="AD1132" i="4"/>
  <c r="AC1132" i="4"/>
  <c r="F1148" i="10"/>
  <c r="E1132" i="4"/>
  <c r="C1149" i="10" s="1"/>
  <c r="G1132" i="4"/>
  <c r="E1149" i="10" s="1"/>
  <c r="I1132" i="4" a="1"/>
  <c r="I1132" i="4" s="1"/>
  <c r="J1132" i="4"/>
  <c r="H1132" i="4" a="1"/>
  <c r="H1132" i="4" s="1"/>
  <c r="K1132" i="4"/>
  <c r="M1132" i="4"/>
  <c r="L1132" i="4"/>
  <c r="Q1132" i="4"/>
  <c r="N1132" i="4" a="1"/>
  <c r="N1132" i="4" s="1"/>
  <c r="R1132" i="4" a="1"/>
  <c r="R1132" i="4" s="1"/>
  <c r="S1132" i="4" a="1"/>
  <c r="S1132" i="4" s="1"/>
  <c r="T1132" i="4" a="1"/>
  <c r="T1132" i="4" s="1"/>
  <c r="V1132" i="4" a="1"/>
  <c r="V1132" i="4" s="1"/>
  <c r="U1132" i="4" a="1"/>
  <c r="U1132" i="4" s="1"/>
  <c r="C1132" i="4"/>
  <c r="B1132" i="4"/>
  <c r="W1132" i="4"/>
  <c r="K1145" i="10"/>
  <c r="A1133" i="4"/>
  <c r="O1133" i="4" s="1" a="1"/>
  <c r="O1133" i="4" s="1"/>
  <c r="L1144" i="10"/>
  <c r="X1128" i="4"/>
  <c r="AJ1129" i="4"/>
  <c r="G1146" i="10" s="1"/>
  <c r="H1147" i="10"/>
  <c r="B1148" i="10"/>
  <c r="Y1133" i="4" l="1"/>
  <c r="P1133" i="4" a="1"/>
  <c r="P1133" i="4" s="1"/>
  <c r="F1133" i="4" a="1"/>
  <c r="F1133" i="4" s="1"/>
  <c r="D1150" i="10" s="1"/>
  <c r="AG1133" i="4"/>
  <c r="AH1133" i="4" a="1"/>
  <c r="AH1133" i="4" s="1"/>
  <c r="AE1133" i="4"/>
  <c r="AD1133" i="4"/>
  <c r="AC1133" i="4"/>
  <c r="AB1133" i="4"/>
  <c r="AA1133" i="4" a="1"/>
  <c r="AA1133" i="4" s="1"/>
  <c r="AI1133" i="4"/>
  <c r="Z1133" i="4" a="1"/>
  <c r="Z1133" i="4" s="1"/>
  <c r="AF1133" i="4" a="1"/>
  <c r="AF1133" i="4" s="1"/>
  <c r="F1149" i="10"/>
  <c r="E1133" i="4"/>
  <c r="C1150" i="10" s="1"/>
  <c r="G1133" i="4"/>
  <c r="E1150" i="10" s="1"/>
  <c r="I1133" i="4" a="1"/>
  <c r="I1133" i="4" s="1"/>
  <c r="H1133" i="4" a="1"/>
  <c r="H1133" i="4" s="1"/>
  <c r="J1133" i="4"/>
  <c r="K1133" i="4"/>
  <c r="M1133" i="4"/>
  <c r="L1133" i="4"/>
  <c r="Q1133" i="4"/>
  <c r="N1133" i="4" a="1"/>
  <c r="N1133" i="4" s="1"/>
  <c r="R1133" i="4" a="1"/>
  <c r="R1133" i="4" s="1"/>
  <c r="S1133" i="4" a="1"/>
  <c r="S1133" i="4" s="1"/>
  <c r="T1133" i="4" a="1"/>
  <c r="T1133" i="4" s="1"/>
  <c r="V1133" i="4" a="1"/>
  <c r="V1133" i="4" s="1"/>
  <c r="U1133" i="4" a="1"/>
  <c r="U1133" i="4" s="1"/>
  <c r="C1133" i="4"/>
  <c r="B1133" i="4"/>
  <c r="W1133" i="4"/>
  <c r="K1146" i="10"/>
  <c r="A1134" i="4"/>
  <c r="O1134" i="4" s="1" a="1"/>
  <c r="O1134" i="4" s="1"/>
  <c r="X1129" i="4"/>
  <c r="L1145" i="10"/>
  <c r="AJ1130" i="4"/>
  <c r="G1147" i="10" s="1"/>
  <c r="H1148" i="10"/>
  <c r="B1149" i="10"/>
  <c r="Y1134" i="4" l="1"/>
  <c r="P1134" i="4" a="1"/>
  <c r="P1134" i="4" s="1"/>
  <c r="F1134" i="4" a="1"/>
  <c r="F1134" i="4" s="1"/>
  <c r="D1151" i="10" s="1"/>
  <c r="AH1134" i="4" a="1"/>
  <c r="AH1134" i="4" s="1"/>
  <c r="AG1134" i="4"/>
  <c r="AI1134" i="4"/>
  <c r="AF1134" i="4" a="1"/>
  <c r="AF1134" i="4" s="1"/>
  <c r="AE1134" i="4"/>
  <c r="AD1134" i="4"/>
  <c r="AC1134" i="4"/>
  <c r="AA1134" i="4" a="1"/>
  <c r="AA1134" i="4" s="1"/>
  <c r="Z1134" i="4" a="1"/>
  <c r="Z1134" i="4" s="1"/>
  <c r="AB1134" i="4"/>
  <c r="F1150" i="10"/>
  <c r="E1134" i="4"/>
  <c r="C1151" i="10" s="1"/>
  <c r="H1134" i="4" a="1"/>
  <c r="H1134" i="4" s="1"/>
  <c r="G1134" i="4"/>
  <c r="E1151" i="10" s="1"/>
  <c r="I1134" i="4" a="1"/>
  <c r="I1134" i="4" s="1"/>
  <c r="J1134" i="4"/>
  <c r="K1134" i="4"/>
  <c r="L1134" i="4"/>
  <c r="M1134" i="4"/>
  <c r="Q1134" i="4"/>
  <c r="N1134" i="4" a="1"/>
  <c r="N1134" i="4" s="1"/>
  <c r="R1134" i="4" a="1"/>
  <c r="R1134" i="4" s="1"/>
  <c r="S1134" i="4" a="1"/>
  <c r="S1134" i="4" s="1"/>
  <c r="T1134" i="4" a="1"/>
  <c r="T1134" i="4" s="1"/>
  <c r="V1134" i="4" a="1"/>
  <c r="V1134" i="4" s="1"/>
  <c r="U1134" i="4" a="1"/>
  <c r="U1134" i="4" s="1"/>
  <c r="C1134" i="4"/>
  <c r="B1134" i="4"/>
  <c r="W1134" i="4"/>
  <c r="K1147" i="10"/>
  <c r="A1135" i="4"/>
  <c r="O1135" i="4" s="1" a="1"/>
  <c r="O1135" i="4" s="1"/>
  <c r="L1146" i="10"/>
  <c r="X1130" i="4"/>
  <c r="AJ1131" i="4"/>
  <c r="G1148" i="10" s="1"/>
  <c r="H1149" i="10"/>
  <c r="B1150" i="10"/>
  <c r="Y1135" i="4" l="1"/>
  <c r="P1135" i="4" a="1"/>
  <c r="P1135" i="4" s="1"/>
  <c r="F1135" i="4" a="1"/>
  <c r="F1135" i="4" s="1"/>
  <c r="D1152" i="10" s="1"/>
  <c r="AG1135" i="4"/>
  <c r="AH1135" i="4" a="1"/>
  <c r="AH1135" i="4" s="1"/>
  <c r="AI1135" i="4"/>
  <c r="AF1135" i="4" a="1"/>
  <c r="AF1135" i="4" s="1"/>
  <c r="AC1135" i="4"/>
  <c r="AB1135" i="4"/>
  <c r="AA1135" i="4" a="1"/>
  <c r="AA1135" i="4" s="1"/>
  <c r="AD1135" i="4"/>
  <c r="Z1135" i="4" a="1"/>
  <c r="Z1135" i="4" s="1"/>
  <c r="AE1135" i="4"/>
  <c r="F1151" i="10"/>
  <c r="E1135" i="4"/>
  <c r="C1152" i="10" s="1"/>
  <c r="G1135" i="4"/>
  <c r="E1152" i="10" s="1"/>
  <c r="I1135" i="4" a="1"/>
  <c r="I1135" i="4" s="1"/>
  <c r="H1135" i="4" a="1"/>
  <c r="H1135" i="4" s="1"/>
  <c r="J1135" i="4"/>
  <c r="K1135" i="4"/>
  <c r="L1135" i="4"/>
  <c r="M1135" i="4"/>
  <c r="Q1135" i="4"/>
  <c r="N1135" i="4" a="1"/>
  <c r="N1135" i="4" s="1"/>
  <c r="R1135" i="4" a="1"/>
  <c r="R1135" i="4" s="1"/>
  <c r="S1135" i="4" a="1"/>
  <c r="S1135" i="4" s="1"/>
  <c r="T1135" i="4" a="1"/>
  <c r="T1135" i="4" s="1"/>
  <c r="V1135" i="4" a="1"/>
  <c r="V1135" i="4" s="1"/>
  <c r="U1135" i="4" a="1"/>
  <c r="U1135" i="4" s="1"/>
  <c r="C1135" i="4"/>
  <c r="B1135" i="4"/>
  <c r="W1135" i="4"/>
  <c r="K1148" i="10"/>
  <c r="A1136" i="4"/>
  <c r="O1136" i="4" s="1" a="1"/>
  <c r="O1136" i="4" s="1"/>
  <c r="X1131" i="4"/>
  <c r="L1147" i="10"/>
  <c r="AJ1132" i="4"/>
  <c r="G1149" i="10" s="1"/>
  <c r="H1150" i="10"/>
  <c r="B1151" i="10"/>
  <c r="Y1136" i="4" l="1"/>
  <c r="P1136" i="4" a="1"/>
  <c r="P1136" i="4" s="1"/>
  <c r="F1136" i="4" a="1"/>
  <c r="F1136" i="4" s="1"/>
  <c r="D1153" i="10" s="1"/>
  <c r="AH1136" i="4" a="1"/>
  <c r="AH1136" i="4" s="1"/>
  <c r="AG1136" i="4"/>
  <c r="AB1136" i="4"/>
  <c r="AA1136" i="4" a="1"/>
  <c r="AA1136" i="4" s="1"/>
  <c r="Z1136" i="4" a="1"/>
  <c r="Z1136" i="4" s="1"/>
  <c r="AF1136" i="4" a="1"/>
  <c r="AF1136" i="4" s="1"/>
  <c r="AE1136" i="4"/>
  <c r="AD1136" i="4"/>
  <c r="AI1136" i="4"/>
  <c r="AC1136" i="4"/>
  <c r="F1152" i="10"/>
  <c r="E1136" i="4"/>
  <c r="C1153" i="10" s="1"/>
  <c r="H1136" i="4" a="1"/>
  <c r="H1136" i="4" s="1"/>
  <c r="I1136" i="4" a="1"/>
  <c r="I1136" i="4" s="1"/>
  <c r="G1136" i="4"/>
  <c r="E1153" i="10" s="1"/>
  <c r="J1136" i="4"/>
  <c r="L1136" i="4"/>
  <c r="K1136" i="4"/>
  <c r="M1136" i="4"/>
  <c r="Q1136" i="4"/>
  <c r="N1136" i="4" a="1"/>
  <c r="N1136" i="4" s="1"/>
  <c r="R1136" i="4" a="1"/>
  <c r="R1136" i="4" s="1"/>
  <c r="S1136" i="4" a="1"/>
  <c r="S1136" i="4" s="1"/>
  <c r="T1136" i="4" a="1"/>
  <c r="T1136" i="4" s="1"/>
  <c r="V1136" i="4" a="1"/>
  <c r="V1136" i="4" s="1"/>
  <c r="U1136" i="4" a="1"/>
  <c r="U1136" i="4" s="1"/>
  <c r="C1136" i="4"/>
  <c r="B1136" i="4"/>
  <c r="W1136" i="4"/>
  <c r="K1149" i="10"/>
  <c r="A1137" i="4"/>
  <c r="O1137" i="4" s="1" a="1"/>
  <c r="O1137" i="4" s="1"/>
  <c r="L1148" i="10"/>
  <c r="X1132" i="4"/>
  <c r="AJ1133" i="4"/>
  <c r="G1150" i="10" s="1"/>
  <c r="H1151" i="10"/>
  <c r="B1152" i="10"/>
  <c r="Y1137" i="4" l="1"/>
  <c r="P1137" i="4" a="1"/>
  <c r="P1137" i="4" s="1"/>
  <c r="F1137" i="4" a="1"/>
  <c r="F1137" i="4" s="1"/>
  <c r="D1154" i="10" s="1"/>
  <c r="AG1137" i="4"/>
  <c r="AH1137" i="4" a="1"/>
  <c r="AH1137" i="4" s="1"/>
  <c r="AE1137" i="4"/>
  <c r="AD1137" i="4"/>
  <c r="AC1137" i="4"/>
  <c r="AB1137" i="4"/>
  <c r="AA1137" i="4" a="1"/>
  <c r="AA1137" i="4" s="1"/>
  <c r="AI1137" i="4"/>
  <c r="AF1137" i="4" a="1"/>
  <c r="AF1137" i="4" s="1"/>
  <c r="Z1137" i="4" a="1"/>
  <c r="Z1137" i="4" s="1"/>
  <c r="F1153" i="10"/>
  <c r="E1137" i="4"/>
  <c r="C1154" i="10" s="1"/>
  <c r="G1137" i="4"/>
  <c r="E1154" i="10" s="1"/>
  <c r="H1137" i="4" a="1"/>
  <c r="H1137" i="4" s="1"/>
  <c r="I1137" i="4" a="1"/>
  <c r="I1137" i="4" s="1"/>
  <c r="J1137" i="4"/>
  <c r="L1137" i="4"/>
  <c r="M1137" i="4"/>
  <c r="K1137" i="4"/>
  <c r="Q1137" i="4"/>
  <c r="N1137" i="4" a="1"/>
  <c r="N1137" i="4" s="1"/>
  <c r="R1137" i="4" a="1"/>
  <c r="R1137" i="4" s="1"/>
  <c r="S1137" i="4" a="1"/>
  <c r="S1137" i="4" s="1"/>
  <c r="T1137" i="4" a="1"/>
  <c r="T1137" i="4" s="1"/>
  <c r="V1137" i="4" a="1"/>
  <c r="V1137" i="4" s="1"/>
  <c r="U1137" i="4" a="1"/>
  <c r="U1137" i="4" s="1"/>
  <c r="C1137" i="4"/>
  <c r="B1137" i="4"/>
  <c r="W1137" i="4"/>
  <c r="K1150" i="10"/>
  <c r="A1138" i="4"/>
  <c r="O1138" i="4" s="1" a="1"/>
  <c r="O1138" i="4" s="1"/>
  <c r="L1149" i="10"/>
  <c r="X1133" i="4"/>
  <c r="AJ1134" i="4"/>
  <c r="G1151" i="10" s="1"/>
  <c r="H1152" i="10"/>
  <c r="B1153" i="10"/>
  <c r="Y1138" i="4" l="1"/>
  <c r="P1138" i="4" a="1"/>
  <c r="P1138" i="4" s="1"/>
  <c r="F1138" i="4" a="1"/>
  <c r="F1138" i="4" s="1"/>
  <c r="D1155" i="10" s="1"/>
  <c r="AH1138" i="4" a="1"/>
  <c r="AH1138" i="4" s="1"/>
  <c r="AG1138" i="4"/>
  <c r="AI1138" i="4"/>
  <c r="AF1138" i="4" a="1"/>
  <c r="AF1138" i="4" s="1"/>
  <c r="AE1138" i="4"/>
  <c r="AD1138" i="4"/>
  <c r="AC1138" i="4"/>
  <c r="AA1138" i="4" a="1"/>
  <c r="AA1138" i="4" s="1"/>
  <c r="Z1138" i="4" a="1"/>
  <c r="Z1138" i="4" s="1"/>
  <c r="AB1138" i="4"/>
  <c r="F1154" i="10"/>
  <c r="E1138" i="4"/>
  <c r="C1155" i="10" s="1"/>
  <c r="H1138" i="4" a="1"/>
  <c r="H1138" i="4" s="1"/>
  <c r="I1138" i="4" a="1"/>
  <c r="I1138" i="4" s="1"/>
  <c r="G1138" i="4"/>
  <c r="E1155" i="10" s="1"/>
  <c r="J1138" i="4"/>
  <c r="K1138" i="4"/>
  <c r="L1138" i="4"/>
  <c r="M1138" i="4"/>
  <c r="Q1138" i="4"/>
  <c r="N1138" i="4" a="1"/>
  <c r="N1138" i="4" s="1"/>
  <c r="R1138" i="4" a="1"/>
  <c r="R1138" i="4" s="1"/>
  <c r="S1138" i="4" a="1"/>
  <c r="S1138" i="4" s="1"/>
  <c r="T1138" i="4" a="1"/>
  <c r="T1138" i="4" s="1"/>
  <c r="V1138" i="4" a="1"/>
  <c r="V1138" i="4" s="1"/>
  <c r="U1138" i="4" a="1"/>
  <c r="U1138" i="4" s="1"/>
  <c r="C1138" i="4"/>
  <c r="B1138" i="4"/>
  <c r="W1138" i="4"/>
  <c r="K1151" i="10"/>
  <c r="A1139" i="4"/>
  <c r="O1139" i="4" s="1" a="1"/>
  <c r="O1139" i="4" s="1"/>
  <c r="L1150" i="10"/>
  <c r="X1134" i="4"/>
  <c r="AJ1135" i="4"/>
  <c r="G1152" i="10" s="1"/>
  <c r="H1153" i="10"/>
  <c r="B1154" i="10"/>
  <c r="Y1139" i="4" l="1"/>
  <c r="P1139" i="4" a="1"/>
  <c r="P1139" i="4" s="1"/>
  <c r="F1139" i="4" a="1"/>
  <c r="F1139" i="4" s="1"/>
  <c r="D1156" i="10" s="1"/>
  <c r="AG1139" i="4"/>
  <c r="AH1139" i="4" a="1"/>
  <c r="AH1139" i="4" s="1"/>
  <c r="AI1139" i="4"/>
  <c r="AF1139" i="4" a="1"/>
  <c r="AF1139" i="4" s="1"/>
  <c r="AE1139" i="4"/>
  <c r="AB1139" i="4"/>
  <c r="AA1139" i="4" a="1"/>
  <c r="AA1139" i="4" s="1"/>
  <c r="AD1139" i="4"/>
  <c r="AC1139" i="4"/>
  <c r="Z1139" i="4" a="1"/>
  <c r="Z1139" i="4" s="1"/>
  <c r="F1155" i="10"/>
  <c r="E1139" i="4"/>
  <c r="C1156" i="10" s="1"/>
  <c r="H1139" i="4" a="1"/>
  <c r="H1139" i="4" s="1"/>
  <c r="G1139" i="4"/>
  <c r="E1156" i="10" s="1"/>
  <c r="J1139" i="4"/>
  <c r="I1139" i="4" a="1"/>
  <c r="I1139" i="4" s="1"/>
  <c r="L1139" i="4"/>
  <c r="K1139" i="4"/>
  <c r="M1139" i="4"/>
  <c r="Q1139" i="4"/>
  <c r="N1139" i="4" a="1"/>
  <c r="N1139" i="4" s="1"/>
  <c r="R1139" i="4" a="1"/>
  <c r="R1139" i="4" s="1"/>
  <c r="S1139" i="4" a="1"/>
  <c r="S1139" i="4" s="1"/>
  <c r="T1139" i="4" a="1"/>
  <c r="T1139" i="4" s="1"/>
  <c r="V1139" i="4" a="1"/>
  <c r="V1139" i="4" s="1"/>
  <c r="U1139" i="4" a="1"/>
  <c r="U1139" i="4" s="1"/>
  <c r="C1139" i="4"/>
  <c r="B1139" i="4"/>
  <c r="W1139" i="4"/>
  <c r="K1152" i="10"/>
  <c r="A1140" i="4"/>
  <c r="O1140" i="4" s="1" a="1"/>
  <c r="O1140" i="4" s="1"/>
  <c r="X1135" i="4"/>
  <c r="L1151" i="10"/>
  <c r="AJ1136" i="4"/>
  <c r="G1153" i="10" s="1"/>
  <c r="H1154" i="10"/>
  <c r="B1155" i="10"/>
  <c r="Y1140" i="4" l="1"/>
  <c r="P1140" i="4" a="1"/>
  <c r="P1140" i="4" s="1"/>
  <c r="F1140" i="4" a="1"/>
  <c r="F1140" i="4" s="1"/>
  <c r="D1157" i="10" s="1"/>
  <c r="AH1140" i="4" a="1"/>
  <c r="AH1140" i="4" s="1"/>
  <c r="AG1140" i="4"/>
  <c r="Z1140" i="4" a="1"/>
  <c r="Z1140" i="4" s="1"/>
  <c r="AI1140" i="4"/>
  <c r="AD1140" i="4"/>
  <c r="AC1140" i="4"/>
  <c r="AB1140" i="4"/>
  <c r="AE1140" i="4"/>
  <c r="AA1140" i="4" a="1"/>
  <c r="AA1140" i="4" s="1"/>
  <c r="AF1140" i="4" a="1"/>
  <c r="AF1140" i="4" s="1"/>
  <c r="F1156" i="10"/>
  <c r="E1140" i="4"/>
  <c r="C1157" i="10" s="1"/>
  <c r="H1140" i="4" a="1"/>
  <c r="H1140" i="4" s="1"/>
  <c r="I1140" i="4" a="1"/>
  <c r="I1140" i="4" s="1"/>
  <c r="G1140" i="4"/>
  <c r="E1157" i="10" s="1"/>
  <c r="J1140" i="4"/>
  <c r="K1140" i="4"/>
  <c r="M1140" i="4"/>
  <c r="L1140" i="4"/>
  <c r="Q1140" i="4"/>
  <c r="N1140" i="4" a="1"/>
  <c r="N1140" i="4" s="1"/>
  <c r="R1140" i="4" a="1"/>
  <c r="R1140" i="4" s="1"/>
  <c r="T1140" i="4" a="1"/>
  <c r="T1140" i="4" s="1"/>
  <c r="S1140" i="4" a="1"/>
  <c r="S1140" i="4" s="1"/>
  <c r="V1140" i="4" a="1"/>
  <c r="V1140" i="4" s="1"/>
  <c r="U1140" i="4" a="1"/>
  <c r="U1140" i="4" s="1"/>
  <c r="C1140" i="4"/>
  <c r="B1140" i="4"/>
  <c r="W1140" i="4"/>
  <c r="K1153" i="10"/>
  <c r="A1141" i="4"/>
  <c r="O1141" i="4" s="1" a="1"/>
  <c r="O1141" i="4" s="1"/>
  <c r="L1152" i="10"/>
  <c r="X1136" i="4"/>
  <c r="AJ1137" i="4"/>
  <c r="G1154" i="10" s="1"/>
  <c r="H1155" i="10"/>
  <c r="B1156" i="10"/>
  <c r="Y1141" i="4" l="1"/>
  <c r="P1141" i="4" a="1"/>
  <c r="P1141" i="4" s="1"/>
  <c r="F1141" i="4" a="1"/>
  <c r="F1141" i="4" s="1"/>
  <c r="D1158" i="10" s="1"/>
  <c r="AG1141" i="4"/>
  <c r="AH1141" i="4" a="1"/>
  <c r="AH1141" i="4" s="1"/>
  <c r="AB1141" i="4"/>
  <c r="AA1141" i="4" a="1"/>
  <c r="AA1141" i="4" s="1"/>
  <c r="Z1141" i="4" a="1"/>
  <c r="Z1141" i="4" s="1"/>
  <c r="AF1141" i="4" a="1"/>
  <c r="AF1141" i="4" s="1"/>
  <c r="AE1141" i="4"/>
  <c r="AD1141" i="4"/>
  <c r="AI1141" i="4"/>
  <c r="AC1141" i="4"/>
  <c r="F1157" i="10"/>
  <c r="E1141" i="4"/>
  <c r="C1158" i="10" s="1"/>
  <c r="G1141" i="4"/>
  <c r="E1158" i="10" s="1"/>
  <c r="H1141" i="4" a="1"/>
  <c r="H1141" i="4" s="1"/>
  <c r="I1141" i="4" a="1"/>
  <c r="I1141" i="4" s="1"/>
  <c r="J1141" i="4"/>
  <c r="K1141" i="4"/>
  <c r="M1141" i="4"/>
  <c r="L1141" i="4"/>
  <c r="Q1141" i="4"/>
  <c r="N1141" i="4" a="1"/>
  <c r="N1141" i="4" s="1"/>
  <c r="S1141" i="4" a="1"/>
  <c r="S1141" i="4" s="1"/>
  <c r="R1141" i="4" a="1"/>
  <c r="R1141" i="4" s="1"/>
  <c r="T1141" i="4" a="1"/>
  <c r="T1141" i="4" s="1"/>
  <c r="V1141" i="4" a="1"/>
  <c r="V1141" i="4" s="1"/>
  <c r="U1141" i="4" a="1"/>
  <c r="U1141" i="4" s="1"/>
  <c r="C1141" i="4"/>
  <c r="B1141" i="4"/>
  <c r="W1141" i="4"/>
  <c r="K1154" i="10"/>
  <c r="A1142" i="4"/>
  <c r="O1142" i="4" s="1" a="1"/>
  <c r="O1142" i="4" s="1"/>
  <c r="L1153" i="10"/>
  <c r="X1137" i="4"/>
  <c r="AJ1138" i="4"/>
  <c r="G1155" i="10" s="1"/>
  <c r="H1156" i="10"/>
  <c r="B1157" i="10"/>
  <c r="Y1142" i="4" l="1"/>
  <c r="P1142" i="4" a="1"/>
  <c r="P1142" i="4" s="1"/>
  <c r="F1142" i="4" a="1"/>
  <c r="F1142" i="4" s="1"/>
  <c r="D1159" i="10" s="1"/>
  <c r="AH1142" i="4" a="1"/>
  <c r="AH1142" i="4" s="1"/>
  <c r="AG1142" i="4"/>
  <c r="AC1142" i="4"/>
  <c r="AB1142" i="4"/>
  <c r="AA1142" i="4" a="1"/>
  <c r="AA1142" i="4" s="1"/>
  <c r="AI1142" i="4"/>
  <c r="AF1142" i="4" a="1"/>
  <c r="AF1142" i="4" s="1"/>
  <c r="AE1142" i="4"/>
  <c r="AD1142" i="4"/>
  <c r="Z1142" i="4" a="1"/>
  <c r="Z1142" i="4" s="1"/>
  <c r="F1158" i="10"/>
  <c r="H1142" i="4" a="1"/>
  <c r="H1142" i="4" s="1"/>
  <c r="G1142" i="4"/>
  <c r="E1159" i="10" s="1"/>
  <c r="E1142" i="4"/>
  <c r="C1159" i="10" s="1"/>
  <c r="I1142" i="4" a="1"/>
  <c r="I1142" i="4" s="1"/>
  <c r="J1142" i="4"/>
  <c r="K1142" i="4"/>
  <c r="M1142" i="4"/>
  <c r="L1142" i="4"/>
  <c r="Q1142" i="4"/>
  <c r="N1142" i="4" a="1"/>
  <c r="N1142" i="4" s="1"/>
  <c r="R1142" i="4" a="1"/>
  <c r="R1142" i="4" s="1"/>
  <c r="S1142" i="4" a="1"/>
  <c r="S1142" i="4" s="1"/>
  <c r="T1142" i="4" a="1"/>
  <c r="T1142" i="4" s="1"/>
  <c r="V1142" i="4" a="1"/>
  <c r="V1142" i="4" s="1"/>
  <c r="U1142" i="4" a="1"/>
  <c r="U1142" i="4" s="1"/>
  <c r="C1142" i="4"/>
  <c r="B1142" i="4"/>
  <c r="W1142" i="4"/>
  <c r="K1155" i="10"/>
  <c r="A1143" i="4"/>
  <c r="O1143" i="4" s="1" a="1"/>
  <c r="O1143" i="4" s="1"/>
  <c r="L1154" i="10"/>
  <c r="X1138" i="4"/>
  <c r="AJ1139" i="4"/>
  <c r="G1156" i="10" s="1"/>
  <c r="H1157" i="10"/>
  <c r="B1158" i="10"/>
  <c r="Y1143" i="4" l="1"/>
  <c r="P1143" i="4" a="1"/>
  <c r="P1143" i="4" s="1"/>
  <c r="F1143" i="4" a="1"/>
  <c r="F1143" i="4" s="1"/>
  <c r="D1160" i="10" s="1"/>
  <c r="AG1143" i="4"/>
  <c r="AH1143" i="4" a="1"/>
  <c r="AH1143" i="4" s="1"/>
  <c r="AF1143" i="4" a="1"/>
  <c r="AF1143" i="4" s="1"/>
  <c r="AE1143" i="4"/>
  <c r="AD1143" i="4"/>
  <c r="AC1143" i="4"/>
  <c r="AB1143" i="4"/>
  <c r="Z1143" i="4" a="1"/>
  <c r="Z1143" i="4" s="1"/>
  <c r="AI1143" i="4"/>
  <c r="AA1143" i="4" a="1"/>
  <c r="AA1143" i="4" s="1"/>
  <c r="F1159" i="10"/>
  <c r="E1143" i="4"/>
  <c r="C1160" i="10" s="1"/>
  <c r="H1143" i="4" a="1"/>
  <c r="H1143" i="4" s="1"/>
  <c r="G1143" i="4"/>
  <c r="E1160" i="10" s="1"/>
  <c r="J1143" i="4"/>
  <c r="I1143" i="4" a="1"/>
  <c r="I1143" i="4" s="1"/>
  <c r="K1143" i="4"/>
  <c r="L1143" i="4"/>
  <c r="M1143" i="4"/>
  <c r="Q1143" i="4"/>
  <c r="N1143" i="4" a="1"/>
  <c r="N1143" i="4" s="1"/>
  <c r="R1143" i="4" a="1"/>
  <c r="R1143" i="4" s="1"/>
  <c r="S1143" i="4" a="1"/>
  <c r="S1143" i="4" s="1"/>
  <c r="T1143" i="4" a="1"/>
  <c r="T1143" i="4" s="1"/>
  <c r="V1143" i="4" a="1"/>
  <c r="V1143" i="4" s="1"/>
  <c r="U1143" i="4" a="1"/>
  <c r="U1143" i="4" s="1"/>
  <c r="C1143" i="4"/>
  <c r="B1143" i="4"/>
  <c r="W1143" i="4"/>
  <c r="K1156" i="10"/>
  <c r="A1144" i="4"/>
  <c r="O1144" i="4" s="1" a="1"/>
  <c r="O1144" i="4" s="1"/>
  <c r="X1139" i="4"/>
  <c r="L1155" i="10"/>
  <c r="AJ1140" i="4"/>
  <c r="G1157" i="10" s="1"/>
  <c r="H1158" i="10"/>
  <c r="B1159" i="10"/>
  <c r="Y1144" i="4" l="1"/>
  <c r="P1144" i="4" a="1"/>
  <c r="P1144" i="4" s="1"/>
  <c r="F1144" i="4" a="1"/>
  <c r="F1144" i="4" s="1"/>
  <c r="D1161" i="10" s="1"/>
  <c r="AH1144" i="4" a="1"/>
  <c r="AH1144" i="4" s="1"/>
  <c r="AG1144" i="4"/>
  <c r="AI1144" i="4"/>
  <c r="AF1144" i="4" a="1"/>
  <c r="AF1144" i="4" s="1"/>
  <c r="AE1144" i="4"/>
  <c r="AD1144" i="4"/>
  <c r="AA1144" i="4" a="1"/>
  <c r="AA1144" i="4" s="1"/>
  <c r="Z1144" i="4" a="1"/>
  <c r="Z1144" i="4" s="1"/>
  <c r="AC1144" i="4"/>
  <c r="AB1144" i="4"/>
  <c r="F1160" i="10"/>
  <c r="E1144" i="4"/>
  <c r="C1161" i="10" s="1"/>
  <c r="G1144" i="4"/>
  <c r="E1161" i="10" s="1"/>
  <c r="H1144" i="4" a="1"/>
  <c r="H1144" i="4" s="1"/>
  <c r="K1144" i="4"/>
  <c r="I1144" i="4" a="1"/>
  <c r="I1144" i="4" s="1"/>
  <c r="M1144" i="4"/>
  <c r="J1144" i="4"/>
  <c r="L1144" i="4"/>
  <c r="Q1144" i="4"/>
  <c r="N1144" i="4" a="1"/>
  <c r="N1144" i="4" s="1"/>
  <c r="R1144" i="4" a="1"/>
  <c r="R1144" i="4" s="1"/>
  <c r="S1144" i="4" a="1"/>
  <c r="S1144" i="4" s="1"/>
  <c r="T1144" i="4" a="1"/>
  <c r="T1144" i="4" s="1"/>
  <c r="V1144" i="4" a="1"/>
  <c r="V1144" i="4" s="1"/>
  <c r="U1144" i="4" a="1"/>
  <c r="U1144" i="4" s="1"/>
  <c r="C1144" i="4"/>
  <c r="B1144" i="4"/>
  <c r="W1144" i="4"/>
  <c r="K1157" i="10"/>
  <c r="A1145" i="4"/>
  <c r="O1145" i="4" s="1" a="1"/>
  <c r="O1145" i="4" s="1"/>
  <c r="L1156" i="10"/>
  <c r="X1140" i="4"/>
  <c r="AJ1141" i="4"/>
  <c r="G1158" i="10" s="1"/>
  <c r="H1159" i="10"/>
  <c r="B1160" i="10"/>
  <c r="Y1145" i="4" l="1"/>
  <c r="P1145" i="4" a="1"/>
  <c r="P1145" i="4" s="1"/>
  <c r="F1145" i="4" a="1"/>
  <c r="F1145" i="4" s="1"/>
  <c r="D1162" i="10" s="1"/>
  <c r="AG1145" i="4"/>
  <c r="AH1145" i="4" a="1"/>
  <c r="AH1145" i="4" s="1"/>
  <c r="AI1145" i="4"/>
  <c r="AF1145" i="4" a="1"/>
  <c r="AF1145" i="4" s="1"/>
  <c r="AC1145" i="4"/>
  <c r="AB1145" i="4"/>
  <c r="AA1145" i="4" a="1"/>
  <c r="AA1145" i="4" s="1"/>
  <c r="AD1145" i="4"/>
  <c r="Z1145" i="4" a="1"/>
  <c r="Z1145" i="4" s="1"/>
  <c r="AE1145" i="4"/>
  <c r="F1161" i="10"/>
  <c r="E1145" i="4"/>
  <c r="C1162" i="10" s="1"/>
  <c r="I1145" i="4" a="1"/>
  <c r="I1145" i="4" s="1"/>
  <c r="G1145" i="4"/>
  <c r="E1162" i="10" s="1"/>
  <c r="H1145" i="4" a="1"/>
  <c r="H1145" i="4" s="1"/>
  <c r="K1145" i="4"/>
  <c r="M1145" i="4"/>
  <c r="J1145" i="4"/>
  <c r="L1145" i="4"/>
  <c r="Q1145" i="4"/>
  <c r="N1145" i="4" a="1"/>
  <c r="N1145" i="4" s="1"/>
  <c r="R1145" i="4" a="1"/>
  <c r="R1145" i="4" s="1"/>
  <c r="S1145" i="4" a="1"/>
  <c r="S1145" i="4" s="1"/>
  <c r="T1145" i="4" a="1"/>
  <c r="T1145" i="4" s="1"/>
  <c r="V1145" i="4" a="1"/>
  <c r="V1145" i="4" s="1"/>
  <c r="U1145" i="4" a="1"/>
  <c r="U1145" i="4" s="1"/>
  <c r="C1145" i="4"/>
  <c r="B1145" i="4"/>
  <c r="W1145" i="4"/>
  <c r="K1158" i="10"/>
  <c r="A1146" i="4"/>
  <c r="O1146" i="4" s="1" a="1"/>
  <c r="O1146" i="4" s="1"/>
  <c r="L1157" i="10"/>
  <c r="X1141" i="4"/>
  <c r="AJ1142" i="4"/>
  <c r="G1159" i="10" s="1"/>
  <c r="H1160" i="10"/>
  <c r="B1161" i="10"/>
  <c r="Y1146" i="4" l="1"/>
  <c r="P1146" i="4" a="1"/>
  <c r="P1146" i="4" s="1"/>
  <c r="F1146" i="4" a="1"/>
  <c r="F1146" i="4" s="1"/>
  <c r="D1163" i="10" s="1"/>
  <c r="AH1146" i="4" a="1"/>
  <c r="AH1146" i="4" s="1"/>
  <c r="AG1146" i="4"/>
  <c r="AA1146" i="4" a="1"/>
  <c r="AA1146" i="4" s="1"/>
  <c r="Z1146" i="4" a="1"/>
  <c r="Z1146" i="4" s="1"/>
  <c r="AI1146" i="4"/>
  <c r="AE1146" i="4"/>
  <c r="AD1146" i="4"/>
  <c r="AC1146" i="4"/>
  <c r="AB1146" i="4"/>
  <c r="AF1146" i="4" a="1"/>
  <c r="AF1146" i="4" s="1"/>
  <c r="F1162" i="10"/>
  <c r="E1146" i="4"/>
  <c r="C1163" i="10" s="1"/>
  <c r="H1146" i="4" a="1"/>
  <c r="H1146" i="4" s="1"/>
  <c r="G1146" i="4"/>
  <c r="E1163" i="10" s="1"/>
  <c r="J1146" i="4"/>
  <c r="I1146" i="4" a="1"/>
  <c r="I1146" i="4" s="1"/>
  <c r="K1146" i="4"/>
  <c r="L1146" i="4"/>
  <c r="M1146" i="4"/>
  <c r="Q1146" i="4"/>
  <c r="N1146" i="4" a="1"/>
  <c r="N1146" i="4" s="1"/>
  <c r="R1146" i="4" a="1"/>
  <c r="R1146" i="4" s="1"/>
  <c r="S1146" i="4" a="1"/>
  <c r="S1146" i="4" s="1"/>
  <c r="T1146" i="4" a="1"/>
  <c r="T1146" i="4" s="1"/>
  <c r="V1146" i="4" a="1"/>
  <c r="V1146" i="4" s="1"/>
  <c r="U1146" i="4" a="1"/>
  <c r="U1146" i="4" s="1"/>
  <c r="C1146" i="4"/>
  <c r="B1146" i="4"/>
  <c r="W1146" i="4"/>
  <c r="K1159" i="10"/>
  <c r="A1147" i="4"/>
  <c r="O1147" i="4" s="1" a="1"/>
  <c r="O1147" i="4" s="1"/>
  <c r="L1158" i="10"/>
  <c r="X1142" i="4"/>
  <c r="AJ1143" i="4"/>
  <c r="G1160" i="10" s="1"/>
  <c r="H1161" i="10"/>
  <c r="B1162" i="10"/>
  <c r="Y1147" i="4" l="1"/>
  <c r="P1147" i="4" a="1"/>
  <c r="P1147" i="4" s="1"/>
  <c r="F1147" i="4" a="1"/>
  <c r="F1147" i="4" s="1"/>
  <c r="D1164" i="10" s="1"/>
  <c r="AG1147" i="4"/>
  <c r="AH1147" i="4" a="1"/>
  <c r="AH1147" i="4" s="1"/>
  <c r="AB1147" i="4"/>
  <c r="AA1147" i="4" a="1"/>
  <c r="AA1147" i="4" s="1"/>
  <c r="Z1147" i="4" a="1"/>
  <c r="Z1147" i="4" s="1"/>
  <c r="AI1147" i="4"/>
  <c r="AF1147" i="4" a="1"/>
  <c r="AF1147" i="4" s="1"/>
  <c r="AE1147" i="4"/>
  <c r="AD1147" i="4"/>
  <c r="AC1147" i="4"/>
  <c r="F1163" i="10"/>
  <c r="E1147" i="4"/>
  <c r="C1164" i="10" s="1"/>
  <c r="G1147" i="4"/>
  <c r="E1164" i="10" s="1"/>
  <c r="H1147" i="4" a="1"/>
  <c r="H1147" i="4" s="1"/>
  <c r="I1147" i="4" a="1"/>
  <c r="I1147" i="4" s="1"/>
  <c r="J1147" i="4"/>
  <c r="K1147" i="4"/>
  <c r="M1147" i="4"/>
  <c r="L1147" i="4"/>
  <c r="Q1147" i="4"/>
  <c r="N1147" i="4" a="1"/>
  <c r="N1147" i="4" s="1"/>
  <c r="R1147" i="4" a="1"/>
  <c r="R1147" i="4" s="1"/>
  <c r="T1147" i="4" a="1"/>
  <c r="T1147" i="4" s="1"/>
  <c r="S1147" i="4" a="1"/>
  <c r="S1147" i="4" s="1"/>
  <c r="V1147" i="4" a="1"/>
  <c r="V1147" i="4" s="1"/>
  <c r="U1147" i="4" a="1"/>
  <c r="U1147" i="4" s="1"/>
  <c r="C1147" i="4"/>
  <c r="B1147" i="4"/>
  <c r="W1147" i="4"/>
  <c r="K1160" i="10"/>
  <c r="A1148" i="4"/>
  <c r="O1148" i="4" s="1" a="1"/>
  <c r="O1148" i="4" s="1"/>
  <c r="L1159" i="10"/>
  <c r="X1143" i="4"/>
  <c r="AJ1144" i="4"/>
  <c r="G1161" i="10" s="1"/>
  <c r="H1162" i="10"/>
  <c r="B1163" i="10"/>
  <c r="Y1148" i="4" l="1"/>
  <c r="P1148" i="4" a="1"/>
  <c r="P1148" i="4" s="1"/>
  <c r="F1148" i="4" a="1"/>
  <c r="F1148" i="4" s="1"/>
  <c r="D1165" i="10" s="1"/>
  <c r="AH1148" i="4" a="1"/>
  <c r="AH1148" i="4" s="1"/>
  <c r="AG1148" i="4"/>
  <c r="AF1148" i="4" a="1"/>
  <c r="AF1148" i="4" s="1"/>
  <c r="AE1148" i="4"/>
  <c r="AD1148" i="4"/>
  <c r="AC1148" i="4"/>
  <c r="AB1148" i="4"/>
  <c r="Z1148" i="4" a="1"/>
  <c r="Z1148" i="4" s="1"/>
  <c r="AA1148" i="4" a="1"/>
  <c r="AA1148" i="4" s="1"/>
  <c r="AI1148" i="4"/>
  <c r="F1164" i="10"/>
  <c r="E1148" i="4"/>
  <c r="C1165" i="10" s="1"/>
  <c r="I1148" i="4" a="1"/>
  <c r="I1148" i="4" s="1"/>
  <c r="G1148" i="4"/>
  <c r="E1165" i="10" s="1"/>
  <c r="J1148" i="4"/>
  <c r="H1148" i="4" a="1"/>
  <c r="H1148" i="4" s="1"/>
  <c r="L1148" i="4"/>
  <c r="K1148" i="4"/>
  <c r="M1148" i="4"/>
  <c r="Q1148" i="4"/>
  <c r="N1148" i="4" a="1"/>
  <c r="N1148" i="4" s="1"/>
  <c r="R1148" i="4" a="1"/>
  <c r="R1148" i="4" s="1"/>
  <c r="S1148" i="4" a="1"/>
  <c r="S1148" i="4" s="1"/>
  <c r="T1148" i="4" a="1"/>
  <c r="T1148" i="4" s="1"/>
  <c r="V1148" i="4" a="1"/>
  <c r="V1148" i="4" s="1"/>
  <c r="U1148" i="4" a="1"/>
  <c r="U1148" i="4" s="1"/>
  <c r="C1148" i="4"/>
  <c r="B1148" i="4"/>
  <c r="W1148" i="4"/>
  <c r="K1161" i="10"/>
  <c r="A1149" i="4"/>
  <c r="O1149" i="4" s="1" a="1"/>
  <c r="O1149" i="4" s="1"/>
  <c r="X1144" i="4"/>
  <c r="L1160" i="10"/>
  <c r="AJ1145" i="4"/>
  <c r="G1162" i="10" s="1"/>
  <c r="H1163" i="10"/>
  <c r="B1164" i="10"/>
  <c r="Y1149" i="4" l="1"/>
  <c r="P1149" i="4" a="1"/>
  <c r="P1149" i="4" s="1"/>
  <c r="F1149" i="4" a="1"/>
  <c r="F1149" i="4" s="1"/>
  <c r="D1166" i="10" s="1"/>
  <c r="AG1149" i="4"/>
  <c r="AH1149" i="4" a="1"/>
  <c r="AH1149" i="4" s="1"/>
  <c r="AI1149" i="4"/>
  <c r="AF1149" i="4" a="1"/>
  <c r="AF1149" i="4" s="1"/>
  <c r="AC1149" i="4"/>
  <c r="AB1149" i="4"/>
  <c r="AA1149" i="4" a="1"/>
  <c r="AA1149" i="4" s="1"/>
  <c r="Z1149" i="4" a="1"/>
  <c r="Z1149" i="4" s="1"/>
  <c r="AE1149" i="4"/>
  <c r="AD1149" i="4"/>
  <c r="F1165" i="10"/>
  <c r="E1149" i="4"/>
  <c r="C1166" i="10" s="1"/>
  <c r="G1149" i="4"/>
  <c r="E1166" i="10" s="1"/>
  <c r="I1149" i="4" a="1"/>
  <c r="I1149" i="4" s="1"/>
  <c r="J1149" i="4"/>
  <c r="K1149" i="4"/>
  <c r="M1149" i="4"/>
  <c r="H1149" i="4" a="1"/>
  <c r="H1149" i="4" s="1"/>
  <c r="L1149" i="4"/>
  <c r="Q1149" i="4"/>
  <c r="N1149" i="4" a="1"/>
  <c r="N1149" i="4" s="1"/>
  <c r="R1149" i="4" a="1"/>
  <c r="R1149" i="4" s="1"/>
  <c r="S1149" i="4" a="1"/>
  <c r="S1149" i="4" s="1"/>
  <c r="T1149" i="4" a="1"/>
  <c r="T1149" i="4" s="1"/>
  <c r="V1149" i="4" a="1"/>
  <c r="V1149" i="4" s="1"/>
  <c r="U1149" i="4" a="1"/>
  <c r="U1149" i="4" s="1"/>
  <c r="C1149" i="4"/>
  <c r="B1149" i="4"/>
  <c r="W1149" i="4"/>
  <c r="K1162" i="10"/>
  <c r="A1150" i="4"/>
  <c r="O1150" i="4" s="1" a="1"/>
  <c r="O1150" i="4" s="1"/>
  <c r="L1161" i="10"/>
  <c r="X1145" i="4"/>
  <c r="AJ1146" i="4"/>
  <c r="G1163" i="10" s="1"/>
  <c r="H1164" i="10"/>
  <c r="B1165" i="10"/>
  <c r="Y1150" i="4" l="1"/>
  <c r="P1150" i="4" a="1"/>
  <c r="P1150" i="4" s="1"/>
  <c r="F1150" i="4" a="1"/>
  <c r="F1150" i="4" s="1"/>
  <c r="D1167" i="10" s="1"/>
  <c r="AH1150" i="4" a="1"/>
  <c r="AH1150" i="4" s="1"/>
  <c r="AG1150" i="4"/>
  <c r="AA1150" i="4" a="1"/>
  <c r="AA1150" i="4" s="1"/>
  <c r="Z1150" i="4" a="1"/>
  <c r="Z1150" i="4" s="1"/>
  <c r="AF1150" i="4" a="1"/>
  <c r="AF1150" i="4" s="1"/>
  <c r="AE1150" i="4"/>
  <c r="AD1150" i="4"/>
  <c r="AC1150" i="4"/>
  <c r="AI1150" i="4"/>
  <c r="AB1150" i="4"/>
  <c r="F1166" i="10"/>
  <c r="E1150" i="4"/>
  <c r="C1167" i="10" s="1"/>
  <c r="H1150" i="4" a="1"/>
  <c r="H1150" i="4" s="1"/>
  <c r="G1150" i="4"/>
  <c r="E1167" i="10" s="1"/>
  <c r="I1150" i="4" a="1"/>
  <c r="I1150" i="4" s="1"/>
  <c r="J1150" i="4"/>
  <c r="K1150" i="4"/>
  <c r="L1150" i="4"/>
  <c r="M1150" i="4"/>
  <c r="Q1150" i="4"/>
  <c r="N1150" i="4" a="1"/>
  <c r="N1150" i="4" s="1"/>
  <c r="R1150" i="4" a="1"/>
  <c r="R1150" i="4" s="1"/>
  <c r="S1150" i="4" a="1"/>
  <c r="S1150" i="4" s="1"/>
  <c r="T1150" i="4" a="1"/>
  <c r="T1150" i="4" s="1"/>
  <c r="V1150" i="4" a="1"/>
  <c r="V1150" i="4" s="1"/>
  <c r="U1150" i="4" a="1"/>
  <c r="U1150" i="4" s="1"/>
  <c r="C1150" i="4"/>
  <c r="B1150" i="4"/>
  <c r="W1150" i="4"/>
  <c r="K1163" i="10"/>
  <c r="A1151" i="4"/>
  <c r="O1151" i="4" s="1" a="1"/>
  <c r="O1151" i="4" s="1"/>
  <c r="X1146" i="4"/>
  <c r="L1162" i="10"/>
  <c r="AJ1147" i="4"/>
  <c r="G1164" i="10" s="1"/>
  <c r="H1165" i="10"/>
  <c r="B1166" i="10"/>
  <c r="Y1151" i="4" l="1"/>
  <c r="P1151" i="4" a="1"/>
  <c r="P1151" i="4" s="1"/>
  <c r="F1151" i="4" a="1"/>
  <c r="F1151" i="4" s="1"/>
  <c r="D1168" i="10" s="1"/>
  <c r="AG1151" i="4"/>
  <c r="AH1151" i="4" a="1"/>
  <c r="AH1151" i="4" s="1"/>
  <c r="AE1151" i="4"/>
  <c r="AD1151" i="4"/>
  <c r="AC1151" i="4"/>
  <c r="AB1151" i="4"/>
  <c r="AA1151" i="4" a="1"/>
  <c r="AA1151" i="4" s="1"/>
  <c r="AI1151" i="4"/>
  <c r="AF1151" i="4" a="1"/>
  <c r="AF1151" i="4" s="1"/>
  <c r="Z1151" i="4" a="1"/>
  <c r="Z1151" i="4" s="1"/>
  <c r="F1167" i="10"/>
  <c r="E1151" i="4"/>
  <c r="C1168" i="10" s="1"/>
  <c r="G1151" i="4"/>
  <c r="E1168" i="10" s="1"/>
  <c r="I1151" i="4" a="1"/>
  <c r="I1151" i="4" s="1"/>
  <c r="J1151" i="4"/>
  <c r="H1151" i="4" a="1"/>
  <c r="H1151" i="4" s="1"/>
  <c r="L1151" i="4"/>
  <c r="K1151" i="4"/>
  <c r="M1151" i="4"/>
  <c r="Q1151" i="4"/>
  <c r="N1151" i="4" a="1"/>
  <c r="N1151" i="4" s="1"/>
  <c r="S1151" i="4" a="1"/>
  <c r="S1151" i="4" s="1"/>
  <c r="R1151" i="4" a="1"/>
  <c r="R1151" i="4" s="1"/>
  <c r="T1151" i="4" a="1"/>
  <c r="T1151" i="4" s="1"/>
  <c r="V1151" i="4" a="1"/>
  <c r="V1151" i="4" s="1"/>
  <c r="U1151" i="4" a="1"/>
  <c r="U1151" i="4" s="1"/>
  <c r="C1151" i="4"/>
  <c r="B1151" i="4"/>
  <c r="W1151" i="4"/>
  <c r="K1164" i="10"/>
  <c r="A1152" i="4"/>
  <c r="O1152" i="4" s="1" a="1"/>
  <c r="O1152" i="4" s="1"/>
  <c r="L1163" i="10"/>
  <c r="X1147" i="4"/>
  <c r="AJ1148" i="4"/>
  <c r="G1165" i="10" s="1"/>
  <c r="H1166" i="10"/>
  <c r="B1167" i="10"/>
  <c r="Y1152" i="4" l="1"/>
  <c r="P1152" i="4" a="1"/>
  <c r="P1152" i="4" s="1"/>
  <c r="F1152" i="4" a="1"/>
  <c r="F1152" i="4" s="1"/>
  <c r="D1169" i="10" s="1"/>
  <c r="AH1152" i="4" a="1"/>
  <c r="AH1152" i="4" s="1"/>
  <c r="AG1152" i="4"/>
  <c r="AI1152" i="4"/>
  <c r="AF1152" i="4" a="1"/>
  <c r="AF1152" i="4" s="1"/>
  <c r="AE1152" i="4"/>
  <c r="AD1152" i="4"/>
  <c r="AA1152" i="4" a="1"/>
  <c r="AA1152" i="4" s="1"/>
  <c r="Z1152" i="4" a="1"/>
  <c r="Z1152" i="4" s="1"/>
  <c r="AC1152" i="4"/>
  <c r="AB1152" i="4"/>
  <c r="F1168" i="10"/>
  <c r="E1152" i="4"/>
  <c r="C1169" i="10" s="1"/>
  <c r="G1152" i="4"/>
  <c r="E1169" i="10" s="1"/>
  <c r="I1152" i="4" a="1"/>
  <c r="I1152" i="4" s="1"/>
  <c r="J1152" i="4"/>
  <c r="K1152" i="4"/>
  <c r="H1152" i="4" a="1"/>
  <c r="H1152" i="4" s="1"/>
  <c r="M1152" i="4"/>
  <c r="L1152" i="4"/>
  <c r="Q1152" i="4"/>
  <c r="N1152" i="4" a="1"/>
  <c r="N1152" i="4" s="1"/>
  <c r="R1152" i="4" a="1"/>
  <c r="R1152" i="4" s="1"/>
  <c r="S1152" i="4" a="1"/>
  <c r="S1152" i="4" s="1"/>
  <c r="T1152" i="4" a="1"/>
  <c r="T1152" i="4" s="1"/>
  <c r="V1152" i="4" a="1"/>
  <c r="V1152" i="4" s="1"/>
  <c r="U1152" i="4" a="1"/>
  <c r="U1152" i="4" s="1"/>
  <c r="C1152" i="4"/>
  <c r="B1152" i="4"/>
  <c r="W1152" i="4"/>
  <c r="K1165" i="10"/>
  <c r="A1153" i="4"/>
  <c r="O1153" i="4" s="1" a="1"/>
  <c r="O1153" i="4" s="1"/>
  <c r="L1164" i="10"/>
  <c r="X1148" i="4"/>
  <c r="AJ1149" i="4"/>
  <c r="G1166" i="10" s="1"/>
  <c r="H1167" i="10"/>
  <c r="B1168" i="10"/>
  <c r="Y1153" i="4" l="1"/>
  <c r="P1153" i="4" a="1"/>
  <c r="P1153" i="4" s="1"/>
  <c r="F1153" i="4" a="1"/>
  <c r="F1153" i="4" s="1"/>
  <c r="D1170" i="10" s="1"/>
  <c r="AG1153" i="4"/>
  <c r="AH1153" i="4" a="1"/>
  <c r="AH1153" i="4" s="1"/>
  <c r="AI1153" i="4"/>
  <c r="AF1153" i="4" a="1"/>
  <c r="AF1153" i="4" s="1"/>
  <c r="AC1153" i="4"/>
  <c r="AB1153" i="4"/>
  <c r="AA1153" i="4" a="1"/>
  <c r="AA1153" i="4" s="1"/>
  <c r="Z1153" i="4" a="1"/>
  <c r="Z1153" i="4" s="1"/>
  <c r="AE1153" i="4"/>
  <c r="AD1153" i="4"/>
  <c r="F1169" i="10"/>
  <c r="E1153" i="4"/>
  <c r="C1170" i="10" s="1"/>
  <c r="H1153" i="4" a="1"/>
  <c r="H1153" i="4" s="1"/>
  <c r="G1153" i="4"/>
  <c r="E1170" i="10" s="1"/>
  <c r="I1153" i="4" a="1"/>
  <c r="I1153" i="4" s="1"/>
  <c r="M1153" i="4"/>
  <c r="K1153" i="4"/>
  <c r="L1153" i="4"/>
  <c r="J1153" i="4"/>
  <c r="Q1153" i="4"/>
  <c r="N1153" i="4" a="1"/>
  <c r="N1153" i="4" s="1"/>
  <c r="R1153" i="4" a="1"/>
  <c r="R1153" i="4" s="1"/>
  <c r="S1153" i="4" a="1"/>
  <c r="S1153" i="4" s="1"/>
  <c r="T1153" i="4" a="1"/>
  <c r="T1153" i="4" s="1"/>
  <c r="V1153" i="4" a="1"/>
  <c r="V1153" i="4" s="1"/>
  <c r="U1153" i="4" a="1"/>
  <c r="U1153" i="4" s="1"/>
  <c r="C1153" i="4"/>
  <c r="B1153" i="4"/>
  <c r="W1153" i="4"/>
  <c r="K1166" i="10"/>
  <c r="A1154" i="4"/>
  <c r="O1154" i="4" s="1" a="1"/>
  <c r="O1154" i="4" s="1"/>
  <c r="X1149" i="4"/>
  <c r="L1165" i="10"/>
  <c r="AJ1150" i="4"/>
  <c r="G1167" i="10" s="1"/>
  <c r="H1168" i="10"/>
  <c r="B1169" i="10"/>
  <c r="Y1154" i="4" l="1"/>
  <c r="P1154" i="4" a="1"/>
  <c r="P1154" i="4" s="1"/>
  <c r="F1154" i="4" a="1"/>
  <c r="F1154" i="4" s="1"/>
  <c r="D1171" i="10" s="1"/>
  <c r="AH1154" i="4" a="1"/>
  <c r="AH1154" i="4" s="1"/>
  <c r="AG1154" i="4"/>
  <c r="AA1154" i="4" a="1"/>
  <c r="AA1154" i="4" s="1"/>
  <c r="Z1154" i="4" a="1"/>
  <c r="Z1154" i="4" s="1"/>
  <c r="AI1154" i="4"/>
  <c r="AE1154" i="4"/>
  <c r="AD1154" i="4"/>
  <c r="AC1154" i="4"/>
  <c r="AB1154" i="4"/>
  <c r="AF1154" i="4" a="1"/>
  <c r="AF1154" i="4" s="1"/>
  <c r="F1170" i="10"/>
  <c r="E1154" i="4"/>
  <c r="C1171" i="10" s="1"/>
  <c r="H1154" i="4" a="1"/>
  <c r="H1154" i="4" s="1"/>
  <c r="G1154" i="4"/>
  <c r="E1171" i="10" s="1"/>
  <c r="I1154" i="4" a="1"/>
  <c r="I1154" i="4" s="1"/>
  <c r="J1154" i="4"/>
  <c r="M1154" i="4"/>
  <c r="K1154" i="4"/>
  <c r="L1154" i="4"/>
  <c r="Q1154" i="4"/>
  <c r="N1154" i="4" a="1"/>
  <c r="N1154" i="4" s="1"/>
  <c r="R1154" i="4" a="1"/>
  <c r="R1154" i="4" s="1"/>
  <c r="T1154" i="4" a="1"/>
  <c r="T1154" i="4" s="1"/>
  <c r="S1154" i="4" a="1"/>
  <c r="S1154" i="4" s="1"/>
  <c r="V1154" i="4" a="1"/>
  <c r="V1154" i="4" s="1"/>
  <c r="U1154" i="4" a="1"/>
  <c r="U1154" i="4" s="1"/>
  <c r="C1154" i="4"/>
  <c r="B1154" i="4"/>
  <c r="W1154" i="4"/>
  <c r="K1167" i="10"/>
  <c r="A1155" i="4"/>
  <c r="O1155" i="4" s="1" a="1"/>
  <c r="O1155" i="4" s="1"/>
  <c r="L1166" i="10"/>
  <c r="X1150" i="4"/>
  <c r="AJ1151" i="4"/>
  <c r="G1168" i="10" s="1"/>
  <c r="H1169" i="10"/>
  <c r="B1170" i="10"/>
  <c r="Y1155" i="4" l="1"/>
  <c r="P1155" i="4" a="1"/>
  <c r="P1155" i="4" s="1"/>
  <c r="F1155" i="4" a="1"/>
  <c r="F1155" i="4" s="1"/>
  <c r="D1172" i="10" s="1"/>
  <c r="AH1155" i="4" a="1"/>
  <c r="AH1155" i="4" s="1"/>
  <c r="AG1155" i="4"/>
  <c r="AA1155" i="4" a="1"/>
  <c r="AA1155" i="4" s="1"/>
  <c r="Z1155" i="4" a="1"/>
  <c r="Z1155" i="4" s="1"/>
  <c r="AF1155" i="4" a="1"/>
  <c r="AF1155" i="4" s="1"/>
  <c r="AE1155" i="4"/>
  <c r="AD1155" i="4"/>
  <c r="AC1155" i="4"/>
  <c r="AB1155" i="4"/>
  <c r="AI1155" i="4"/>
  <c r="F1171" i="10"/>
  <c r="G1155" i="4"/>
  <c r="E1172" i="10" s="1"/>
  <c r="H1155" i="4" a="1"/>
  <c r="H1155" i="4" s="1"/>
  <c r="E1155" i="4"/>
  <c r="C1172" i="10" s="1"/>
  <c r="J1155" i="4"/>
  <c r="I1155" i="4" a="1"/>
  <c r="I1155" i="4" s="1"/>
  <c r="L1155" i="4"/>
  <c r="M1155" i="4"/>
  <c r="K1155" i="4"/>
  <c r="Q1155" i="4"/>
  <c r="N1155" i="4" a="1"/>
  <c r="N1155" i="4" s="1"/>
  <c r="R1155" i="4" a="1"/>
  <c r="R1155" i="4" s="1"/>
  <c r="S1155" i="4" a="1"/>
  <c r="S1155" i="4" s="1"/>
  <c r="T1155" i="4" a="1"/>
  <c r="T1155" i="4" s="1"/>
  <c r="V1155" i="4" a="1"/>
  <c r="V1155" i="4" s="1"/>
  <c r="U1155" i="4" a="1"/>
  <c r="U1155" i="4" s="1"/>
  <c r="C1155" i="4"/>
  <c r="B1155" i="4"/>
  <c r="W1155" i="4"/>
  <c r="K1168" i="10"/>
  <c r="A1156" i="4"/>
  <c r="O1156" i="4" s="1" a="1"/>
  <c r="O1156" i="4" s="1"/>
  <c r="L1167" i="10"/>
  <c r="X1151" i="4"/>
  <c r="AJ1152" i="4"/>
  <c r="G1169" i="10" s="1"/>
  <c r="H1170" i="10"/>
  <c r="B1171" i="10"/>
  <c r="Y1156" i="4" l="1"/>
  <c r="P1156" i="4" a="1"/>
  <c r="P1156" i="4" s="1"/>
  <c r="F1156" i="4" a="1"/>
  <c r="F1156" i="4" s="1"/>
  <c r="D1173" i="10" s="1"/>
  <c r="AH1156" i="4" a="1"/>
  <c r="AH1156" i="4" s="1"/>
  <c r="AG1156" i="4"/>
  <c r="AC1156" i="4"/>
  <c r="AB1156" i="4"/>
  <c r="AA1156" i="4" a="1"/>
  <c r="AA1156" i="4" s="1"/>
  <c r="Z1156" i="4" a="1"/>
  <c r="Z1156" i="4" s="1"/>
  <c r="AI1156" i="4"/>
  <c r="AF1156" i="4" a="1"/>
  <c r="AF1156" i="4" s="1"/>
  <c r="AE1156" i="4"/>
  <c r="AD1156" i="4"/>
  <c r="F1172" i="10"/>
  <c r="E1156" i="4"/>
  <c r="C1173" i="10" s="1"/>
  <c r="G1156" i="4"/>
  <c r="E1173" i="10" s="1"/>
  <c r="H1156" i="4" a="1"/>
  <c r="H1156" i="4" s="1"/>
  <c r="I1156" i="4" a="1"/>
  <c r="I1156" i="4" s="1"/>
  <c r="K1156" i="4"/>
  <c r="M1156" i="4"/>
  <c r="L1156" i="4"/>
  <c r="J1156" i="4"/>
  <c r="Q1156" i="4"/>
  <c r="N1156" i="4" a="1"/>
  <c r="N1156" i="4" s="1"/>
  <c r="R1156" i="4" a="1"/>
  <c r="R1156" i="4" s="1"/>
  <c r="S1156" i="4" a="1"/>
  <c r="S1156" i="4" s="1"/>
  <c r="T1156" i="4" a="1"/>
  <c r="T1156" i="4" s="1"/>
  <c r="V1156" i="4" a="1"/>
  <c r="V1156" i="4" s="1"/>
  <c r="U1156" i="4" a="1"/>
  <c r="U1156" i="4" s="1"/>
  <c r="C1156" i="4"/>
  <c r="B1156" i="4"/>
  <c r="W1156" i="4"/>
  <c r="K1169" i="10"/>
  <c r="A1157" i="4"/>
  <c r="O1157" i="4" s="1" a="1"/>
  <c r="O1157" i="4" s="1"/>
  <c r="L1168" i="10"/>
  <c r="X1152" i="4"/>
  <c r="AJ1153" i="4"/>
  <c r="G1170" i="10" s="1"/>
  <c r="H1171" i="10"/>
  <c r="B1172" i="10"/>
  <c r="Y1157" i="4" l="1"/>
  <c r="P1157" i="4" a="1"/>
  <c r="P1157" i="4" s="1"/>
  <c r="F1157" i="4" a="1"/>
  <c r="F1157" i="4" s="1"/>
  <c r="D1174" i="10" s="1"/>
  <c r="AH1157" i="4" a="1"/>
  <c r="AH1157" i="4" s="1"/>
  <c r="AG1157" i="4"/>
  <c r="AE1157" i="4"/>
  <c r="AD1157" i="4"/>
  <c r="AC1157" i="4"/>
  <c r="AB1157" i="4"/>
  <c r="Z1157" i="4" a="1"/>
  <c r="Z1157" i="4" s="1"/>
  <c r="AI1157" i="4"/>
  <c r="AF1157" i="4" a="1"/>
  <c r="AF1157" i="4" s="1"/>
  <c r="AA1157" i="4" a="1"/>
  <c r="AA1157" i="4" s="1"/>
  <c r="F1173" i="10"/>
  <c r="G1157" i="4"/>
  <c r="E1174" i="10" s="1"/>
  <c r="E1157" i="4"/>
  <c r="C1174" i="10" s="1"/>
  <c r="H1157" i="4" a="1"/>
  <c r="H1157" i="4" s="1"/>
  <c r="I1157" i="4" a="1"/>
  <c r="I1157" i="4" s="1"/>
  <c r="K1157" i="4"/>
  <c r="J1157" i="4"/>
  <c r="M1157" i="4"/>
  <c r="L1157" i="4"/>
  <c r="Q1157" i="4"/>
  <c r="N1157" i="4" a="1"/>
  <c r="N1157" i="4" s="1"/>
  <c r="R1157" i="4" a="1"/>
  <c r="R1157" i="4" s="1"/>
  <c r="S1157" i="4" a="1"/>
  <c r="S1157" i="4" s="1"/>
  <c r="T1157" i="4" a="1"/>
  <c r="T1157" i="4" s="1"/>
  <c r="V1157" i="4" a="1"/>
  <c r="V1157" i="4" s="1"/>
  <c r="U1157" i="4" a="1"/>
  <c r="U1157" i="4" s="1"/>
  <c r="C1157" i="4"/>
  <c r="B1157" i="4"/>
  <c r="W1157" i="4"/>
  <c r="K1170" i="10"/>
  <c r="A1158" i="4"/>
  <c r="O1158" i="4" s="1" a="1"/>
  <c r="O1158" i="4" s="1"/>
  <c r="X1153" i="4"/>
  <c r="L1169" i="10"/>
  <c r="AJ1154" i="4"/>
  <c r="G1171" i="10" s="1"/>
  <c r="H1172" i="10"/>
  <c r="B1173" i="10"/>
  <c r="Y1158" i="4" l="1"/>
  <c r="P1158" i="4" a="1"/>
  <c r="P1158" i="4" s="1"/>
  <c r="F1158" i="4" a="1"/>
  <c r="F1158" i="4" s="1"/>
  <c r="D1175" i="10" s="1"/>
  <c r="AG1158" i="4"/>
  <c r="AH1158" i="4" a="1"/>
  <c r="AH1158" i="4" s="1"/>
  <c r="AI1158" i="4"/>
  <c r="AF1158" i="4" a="1"/>
  <c r="AF1158" i="4" s="1"/>
  <c r="AE1158" i="4"/>
  <c r="AD1158" i="4"/>
  <c r="AC1158" i="4"/>
  <c r="AA1158" i="4" a="1"/>
  <c r="AA1158" i="4" s="1"/>
  <c r="Z1158" i="4" a="1"/>
  <c r="Z1158" i="4" s="1"/>
  <c r="AB1158" i="4"/>
  <c r="F1174" i="10"/>
  <c r="E1158" i="4"/>
  <c r="C1175" i="10" s="1"/>
  <c r="G1158" i="4"/>
  <c r="E1175" i="10" s="1"/>
  <c r="H1158" i="4" a="1"/>
  <c r="H1158" i="4" s="1"/>
  <c r="I1158" i="4" a="1"/>
  <c r="I1158" i="4" s="1"/>
  <c r="J1158" i="4"/>
  <c r="K1158" i="4"/>
  <c r="L1158" i="4"/>
  <c r="M1158" i="4"/>
  <c r="Q1158" i="4"/>
  <c r="N1158" i="4" a="1"/>
  <c r="N1158" i="4" s="1"/>
  <c r="R1158" i="4" a="1"/>
  <c r="R1158" i="4" s="1"/>
  <c r="S1158" i="4" a="1"/>
  <c r="S1158" i="4" s="1"/>
  <c r="T1158" i="4" a="1"/>
  <c r="T1158" i="4" s="1"/>
  <c r="V1158" i="4" a="1"/>
  <c r="V1158" i="4" s="1"/>
  <c r="U1158" i="4" a="1"/>
  <c r="U1158" i="4" s="1"/>
  <c r="C1158" i="4"/>
  <c r="B1158" i="4"/>
  <c r="W1158" i="4"/>
  <c r="K1171" i="10"/>
  <c r="A1159" i="4"/>
  <c r="O1159" i="4" s="1" a="1"/>
  <c r="O1159" i="4" s="1"/>
  <c r="L1170" i="10"/>
  <c r="X1154" i="4"/>
  <c r="AJ1155" i="4"/>
  <c r="G1172" i="10" s="1"/>
  <c r="H1173" i="10"/>
  <c r="B1174" i="10"/>
  <c r="Y1159" i="4" l="1"/>
  <c r="P1159" i="4" a="1"/>
  <c r="P1159" i="4" s="1"/>
  <c r="F1159" i="4" a="1"/>
  <c r="F1159" i="4" s="1"/>
  <c r="D1176" i="10" s="1"/>
  <c r="AH1159" i="4" a="1"/>
  <c r="AH1159" i="4" s="1"/>
  <c r="AG1159" i="4"/>
  <c r="AI1159" i="4"/>
  <c r="AF1159" i="4" a="1"/>
  <c r="AF1159" i="4" s="1"/>
  <c r="AC1159" i="4"/>
  <c r="AB1159" i="4"/>
  <c r="AA1159" i="4" a="1"/>
  <c r="AA1159" i="4" s="1"/>
  <c r="AE1159" i="4"/>
  <c r="AD1159" i="4"/>
  <c r="Z1159" i="4" a="1"/>
  <c r="Z1159" i="4" s="1"/>
  <c r="F1175" i="10"/>
  <c r="E1159" i="4"/>
  <c r="C1176" i="10" s="1"/>
  <c r="H1159" i="4" a="1"/>
  <c r="H1159" i="4" s="1"/>
  <c r="I1159" i="4" a="1"/>
  <c r="I1159" i="4" s="1"/>
  <c r="G1159" i="4"/>
  <c r="E1176" i="10" s="1"/>
  <c r="J1159" i="4"/>
  <c r="K1159" i="4"/>
  <c r="L1159" i="4"/>
  <c r="M1159" i="4"/>
  <c r="Q1159" i="4"/>
  <c r="N1159" i="4" a="1"/>
  <c r="N1159" i="4" s="1"/>
  <c r="S1159" i="4" a="1"/>
  <c r="S1159" i="4" s="1"/>
  <c r="R1159" i="4" a="1"/>
  <c r="R1159" i="4" s="1"/>
  <c r="T1159" i="4" a="1"/>
  <c r="T1159" i="4" s="1"/>
  <c r="V1159" i="4" a="1"/>
  <c r="V1159" i="4" s="1"/>
  <c r="U1159" i="4" a="1"/>
  <c r="U1159" i="4" s="1"/>
  <c r="C1159" i="4"/>
  <c r="B1159" i="4"/>
  <c r="W1159" i="4"/>
  <c r="K1172" i="10"/>
  <c r="A1160" i="4"/>
  <c r="O1160" i="4" s="1" a="1"/>
  <c r="O1160" i="4" s="1"/>
  <c r="X1155" i="4"/>
  <c r="L1171" i="10"/>
  <c r="AJ1156" i="4"/>
  <c r="G1173" i="10" s="1"/>
  <c r="H1174" i="10"/>
  <c r="B1175" i="10"/>
  <c r="Y1160" i="4" l="1"/>
  <c r="P1160" i="4" a="1"/>
  <c r="P1160" i="4" s="1"/>
  <c r="F1160" i="4" a="1"/>
  <c r="F1160" i="4" s="1"/>
  <c r="D1177" i="10" s="1"/>
  <c r="AG1160" i="4"/>
  <c r="AH1160" i="4" a="1"/>
  <c r="AH1160" i="4" s="1"/>
  <c r="AA1160" i="4" a="1"/>
  <c r="AA1160" i="4" s="1"/>
  <c r="Z1160" i="4" a="1"/>
  <c r="Z1160" i="4" s="1"/>
  <c r="AF1160" i="4" a="1"/>
  <c r="AF1160" i="4" s="1"/>
  <c r="AE1160" i="4"/>
  <c r="AD1160" i="4"/>
  <c r="AC1160" i="4"/>
  <c r="AB1160" i="4"/>
  <c r="AI1160" i="4"/>
  <c r="F1176" i="10"/>
  <c r="E1160" i="4"/>
  <c r="C1177" i="10" s="1"/>
  <c r="I1160" i="4" a="1"/>
  <c r="I1160" i="4" s="1"/>
  <c r="G1160" i="4"/>
  <c r="E1177" i="10" s="1"/>
  <c r="H1160" i="4" a="1"/>
  <c r="H1160" i="4" s="1"/>
  <c r="J1160" i="4"/>
  <c r="L1160" i="4"/>
  <c r="K1160" i="4"/>
  <c r="M1160" i="4"/>
  <c r="Q1160" i="4"/>
  <c r="N1160" i="4" a="1"/>
  <c r="N1160" i="4" s="1"/>
  <c r="R1160" i="4" a="1"/>
  <c r="R1160" i="4" s="1"/>
  <c r="S1160" i="4" a="1"/>
  <c r="S1160" i="4" s="1"/>
  <c r="T1160" i="4" a="1"/>
  <c r="T1160" i="4" s="1"/>
  <c r="V1160" i="4" a="1"/>
  <c r="V1160" i="4" s="1"/>
  <c r="U1160" i="4" a="1"/>
  <c r="U1160" i="4" s="1"/>
  <c r="C1160" i="4"/>
  <c r="B1160" i="4"/>
  <c r="W1160" i="4"/>
  <c r="K1173" i="10"/>
  <c r="A1161" i="4"/>
  <c r="O1161" i="4" s="1" a="1"/>
  <c r="O1161" i="4" s="1"/>
  <c r="L1172" i="10"/>
  <c r="X1156" i="4"/>
  <c r="AJ1157" i="4"/>
  <c r="G1174" i="10" s="1"/>
  <c r="H1175" i="10"/>
  <c r="B1176" i="10"/>
  <c r="Y1161" i="4" l="1"/>
  <c r="P1161" i="4" a="1"/>
  <c r="P1161" i="4" s="1"/>
  <c r="F1161" i="4" a="1"/>
  <c r="F1161" i="4" s="1"/>
  <c r="D1178" i="10" s="1"/>
  <c r="AH1161" i="4" a="1"/>
  <c r="AH1161" i="4" s="1"/>
  <c r="AG1161" i="4"/>
  <c r="AD1161" i="4"/>
  <c r="AC1161" i="4"/>
  <c r="AB1161" i="4"/>
  <c r="AA1161" i="4" a="1"/>
  <c r="AA1161" i="4" s="1"/>
  <c r="Z1161" i="4" a="1"/>
  <c r="Z1161" i="4" s="1"/>
  <c r="AI1161" i="4"/>
  <c r="AF1161" i="4" a="1"/>
  <c r="AF1161" i="4" s="1"/>
  <c r="AE1161" i="4"/>
  <c r="F1177" i="10"/>
  <c r="E1161" i="4"/>
  <c r="C1178" i="10" s="1"/>
  <c r="H1161" i="4" a="1"/>
  <c r="H1161" i="4" s="1"/>
  <c r="G1161" i="4"/>
  <c r="E1178" i="10" s="1"/>
  <c r="I1161" i="4" a="1"/>
  <c r="I1161" i="4" s="1"/>
  <c r="J1161" i="4"/>
  <c r="K1161" i="4"/>
  <c r="L1161" i="4"/>
  <c r="M1161" i="4"/>
  <c r="Q1161" i="4"/>
  <c r="N1161" i="4" a="1"/>
  <c r="N1161" i="4" s="1"/>
  <c r="R1161" i="4" a="1"/>
  <c r="R1161" i="4" s="1"/>
  <c r="S1161" i="4" a="1"/>
  <c r="S1161" i="4" s="1"/>
  <c r="T1161" i="4" a="1"/>
  <c r="T1161" i="4" s="1"/>
  <c r="V1161" i="4" a="1"/>
  <c r="V1161" i="4" s="1"/>
  <c r="U1161" i="4" a="1"/>
  <c r="U1161" i="4" s="1"/>
  <c r="C1161" i="4"/>
  <c r="B1161" i="4"/>
  <c r="W1161" i="4"/>
  <c r="K1174" i="10"/>
  <c r="A1162" i="4"/>
  <c r="O1162" i="4" s="1" a="1"/>
  <c r="O1162" i="4" s="1"/>
  <c r="X1157" i="4"/>
  <c r="L1173" i="10"/>
  <c r="AJ1158" i="4"/>
  <c r="G1175" i="10" s="1"/>
  <c r="H1176" i="10"/>
  <c r="B1177" i="10"/>
  <c r="Y1162" i="4" l="1"/>
  <c r="P1162" i="4" a="1"/>
  <c r="P1162" i="4" s="1"/>
  <c r="F1162" i="4" a="1"/>
  <c r="F1162" i="4" s="1"/>
  <c r="D1179" i="10" s="1"/>
  <c r="AG1162" i="4"/>
  <c r="AH1162" i="4" a="1"/>
  <c r="AH1162" i="4" s="1"/>
  <c r="AF1162" i="4" a="1"/>
  <c r="AF1162" i="4" s="1"/>
  <c r="AE1162" i="4"/>
  <c r="AD1162" i="4"/>
  <c r="AC1162" i="4"/>
  <c r="AB1162" i="4"/>
  <c r="Z1162" i="4" a="1"/>
  <c r="Z1162" i="4" s="1"/>
  <c r="AI1162" i="4"/>
  <c r="AA1162" i="4" a="1"/>
  <c r="AA1162" i="4" s="1"/>
  <c r="F1178" i="10"/>
  <c r="E1162" i="4"/>
  <c r="C1179" i="10" s="1"/>
  <c r="G1162" i="4"/>
  <c r="E1179" i="10" s="1"/>
  <c r="J1162" i="4"/>
  <c r="H1162" i="4" a="1"/>
  <c r="H1162" i="4" s="1"/>
  <c r="I1162" i="4" a="1"/>
  <c r="I1162" i="4" s="1"/>
  <c r="K1162" i="4"/>
  <c r="L1162" i="4"/>
  <c r="M1162" i="4"/>
  <c r="Q1162" i="4"/>
  <c r="N1162" i="4" a="1"/>
  <c r="N1162" i="4" s="1"/>
  <c r="R1162" i="4" a="1"/>
  <c r="R1162" i="4" s="1"/>
  <c r="S1162" i="4" a="1"/>
  <c r="S1162" i="4" s="1"/>
  <c r="T1162" i="4" a="1"/>
  <c r="T1162" i="4" s="1"/>
  <c r="V1162" i="4" a="1"/>
  <c r="V1162" i="4" s="1"/>
  <c r="U1162" i="4" a="1"/>
  <c r="U1162" i="4" s="1"/>
  <c r="C1162" i="4"/>
  <c r="B1162" i="4"/>
  <c r="W1162" i="4"/>
  <c r="K1175" i="10"/>
  <c r="A1163" i="4"/>
  <c r="O1163" i="4" s="1" a="1"/>
  <c r="O1163" i="4" s="1"/>
  <c r="L1174" i="10"/>
  <c r="X1158" i="4"/>
  <c r="AJ1159" i="4"/>
  <c r="G1176" i="10" s="1"/>
  <c r="H1177" i="10"/>
  <c r="B1178" i="10"/>
  <c r="Y1163" i="4" l="1"/>
  <c r="P1163" i="4" a="1"/>
  <c r="P1163" i="4" s="1"/>
  <c r="F1163" i="4" a="1"/>
  <c r="F1163" i="4" s="1"/>
  <c r="D1180" i="10" s="1"/>
  <c r="AH1163" i="4" a="1"/>
  <c r="AH1163" i="4" s="1"/>
  <c r="AG1163" i="4"/>
  <c r="AI1163" i="4"/>
  <c r="AF1163" i="4" a="1"/>
  <c r="AF1163" i="4" s="1"/>
  <c r="AC1163" i="4"/>
  <c r="AB1163" i="4"/>
  <c r="AA1163" i="4" a="1"/>
  <c r="AA1163" i="4" s="1"/>
  <c r="Z1163" i="4" a="1"/>
  <c r="Z1163" i="4" s="1"/>
  <c r="AD1163" i="4"/>
  <c r="AE1163" i="4"/>
  <c r="F1179" i="10"/>
  <c r="E1163" i="4"/>
  <c r="C1180" i="10" s="1"/>
  <c r="H1163" i="4" a="1"/>
  <c r="H1163" i="4" s="1"/>
  <c r="I1163" i="4" a="1"/>
  <c r="I1163" i="4" s="1"/>
  <c r="J1163" i="4"/>
  <c r="G1163" i="4"/>
  <c r="E1180" i="10" s="1"/>
  <c r="K1163" i="4"/>
  <c r="L1163" i="4"/>
  <c r="M1163" i="4"/>
  <c r="Q1163" i="4"/>
  <c r="N1163" i="4" a="1"/>
  <c r="N1163" i="4" s="1"/>
  <c r="R1163" i="4" a="1"/>
  <c r="R1163" i="4" s="1"/>
  <c r="S1163" i="4" a="1"/>
  <c r="S1163" i="4" s="1"/>
  <c r="T1163" i="4" a="1"/>
  <c r="T1163" i="4" s="1"/>
  <c r="V1163" i="4" a="1"/>
  <c r="V1163" i="4" s="1"/>
  <c r="U1163" i="4" a="1"/>
  <c r="U1163" i="4" s="1"/>
  <c r="C1163" i="4"/>
  <c r="B1163" i="4"/>
  <c r="W1163" i="4"/>
  <c r="K1176" i="10"/>
  <c r="A1164" i="4"/>
  <c r="O1164" i="4" s="1" a="1"/>
  <c r="O1164" i="4" s="1"/>
  <c r="X1159" i="4"/>
  <c r="L1175" i="10"/>
  <c r="AJ1160" i="4"/>
  <c r="G1177" i="10" s="1"/>
  <c r="H1178" i="10"/>
  <c r="B1179" i="10"/>
  <c r="Y1164" i="4" l="1"/>
  <c r="P1164" i="4" a="1"/>
  <c r="P1164" i="4" s="1"/>
  <c r="F1164" i="4" a="1"/>
  <c r="F1164" i="4" s="1"/>
  <c r="D1181" i="10" s="1"/>
  <c r="AG1164" i="4"/>
  <c r="AH1164" i="4" a="1"/>
  <c r="AH1164" i="4" s="1"/>
  <c r="AA1164" i="4" a="1"/>
  <c r="AA1164" i="4" s="1"/>
  <c r="Z1164" i="4" a="1"/>
  <c r="Z1164" i="4" s="1"/>
  <c r="AF1164" i="4" a="1"/>
  <c r="AF1164" i="4" s="1"/>
  <c r="AE1164" i="4"/>
  <c r="AD1164" i="4"/>
  <c r="AC1164" i="4"/>
  <c r="AI1164" i="4"/>
  <c r="AB1164" i="4"/>
  <c r="F1180" i="10"/>
  <c r="E1164" i="4"/>
  <c r="C1181" i="10" s="1"/>
  <c r="H1164" i="4" a="1"/>
  <c r="H1164" i="4" s="1"/>
  <c r="J1164" i="4"/>
  <c r="G1164" i="4"/>
  <c r="E1181" i="10" s="1"/>
  <c r="I1164" i="4" a="1"/>
  <c r="I1164" i="4" s="1"/>
  <c r="K1164" i="4"/>
  <c r="L1164" i="4"/>
  <c r="M1164" i="4"/>
  <c r="Q1164" i="4"/>
  <c r="N1164" i="4" a="1"/>
  <c r="N1164" i="4" s="1"/>
  <c r="R1164" i="4" a="1"/>
  <c r="R1164" i="4" s="1"/>
  <c r="S1164" i="4" a="1"/>
  <c r="S1164" i="4" s="1"/>
  <c r="T1164" i="4" a="1"/>
  <c r="T1164" i="4" s="1"/>
  <c r="V1164" i="4" a="1"/>
  <c r="V1164" i="4" s="1"/>
  <c r="U1164" i="4" a="1"/>
  <c r="U1164" i="4" s="1"/>
  <c r="C1164" i="4"/>
  <c r="B1164" i="4"/>
  <c r="W1164" i="4"/>
  <c r="K1177" i="10"/>
  <c r="A1165" i="4"/>
  <c r="O1165" i="4" s="1" a="1"/>
  <c r="O1165" i="4" s="1"/>
  <c r="L1176" i="10"/>
  <c r="X1160" i="4"/>
  <c r="AJ1161" i="4"/>
  <c r="G1178" i="10" s="1"/>
  <c r="H1179" i="10"/>
  <c r="B1180" i="10"/>
  <c r="Y1165" i="4" l="1"/>
  <c r="P1165" i="4" a="1"/>
  <c r="P1165" i="4" s="1"/>
  <c r="F1165" i="4" a="1"/>
  <c r="F1165" i="4" s="1"/>
  <c r="D1182" i="10" s="1"/>
  <c r="AH1165" i="4" a="1"/>
  <c r="AH1165" i="4" s="1"/>
  <c r="AG1165" i="4"/>
  <c r="AD1165" i="4"/>
  <c r="AC1165" i="4"/>
  <c r="AB1165" i="4"/>
  <c r="AA1165" i="4" a="1"/>
  <c r="AA1165" i="4" s="1"/>
  <c r="AI1165" i="4"/>
  <c r="AF1165" i="4" a="1"/>
  <c r="AF1165" i="4" s="1"/>
  <c r="AE1165" i="4"/>
  <c r="Z1165" i="4" a="1"/>
  <c r="Z1165" i="4" s="1"/>
  <c r="F1181" i="10"/>
  <c r="E1165" i="4"/>
  <c r="C1182" i="10" s="1"/>
  <c r="H1165" i="4" a="1"/>
  <c r="H1165" i="4" s="1"/>
  <c r="J1165" i="4"/>
  <c r="G1165" i="4"/>
  <c r="E1182" i="10" s="1"/>
  <c r="I1165" i="4" a="1"/>
  <c r="I1165" i="4" s="1"/>
  <c r="K1165" i="4"/>
  <c r="M1165" i="4"/>
  <c r="L1165" i="4"/>
  <c r="Q1165" i="4"/>
  <c r="N1165" i="4" a="1"/>
  <c r="N1165" i="4" s="1"/>
  <c r="R1165" i="4" a="1"/>
  <c r="R1165" i="4" s="1"/>
  <c r="S1165" i="4" a="1"/>
  <c r="S1165" i="4" s="1"/>
  <c r="T1165" i="4" a="1"/>
  <c r="T1165" i="4" s="1"/>
  <c r="V1165" i="4" a="1"/>
  <c r="V1165" i="4" s="1"/>
  <c r="U1165" i="4" a="1"/>
  <c r="U1165" i="4" s="1"/>
  <c r="C1165" i="4"/>
  <c r="B1165" i="4"/>
  <c r="W1165" i="4"/>
  <c r="K1178" i="10"/>
  <c r="A1166" i="4"/>
  <c r="O1166" i="4" s="1" a="1"/>
  <c r="O1166" i="4" s="1"/>
  <c r="L1177" i="10"/>
  <c r="X1161" i="4"/>
  <c r="AJ1162" i="4"/>
  <c r="G1179" i="10" s="1"/>
  <c r="H1180" i="10"/>
  <c r="B1181" i="10"/>
  <c r="Y1166" i="4" l="1"/>
  <c r="P1166" i="4" a="1"/>
  <c r="P1166" i="4" s="1"/>
  <c r="F1166" i="4" a="1"/>
  <c r="F1166" i="4" s="1"/>
  <c r="D1183" i="10" s="1"/>
  <c r="AG1166" i="4"/>
  <c r="AI1166" i="4"/>
  <c r="AF1166" i="4" a="1"/>
  <c r="AF1166" i="4" s="1"/>
  <c r="AE1166" i="4"/>
  <c r="AD1166" i="4"/>
  <c r="AA1166" i="4" a="1"/>
  <c r="AA1166" i="4" s="1"/>
  <c r="Z1166" i="4" a="1"/>
  <c r="Z1166" i="4" s="1"/>
  <c r="AB1166" i="4"/>
  <c r="AH1166" i="4" a="1"/>
  <c r="AH1166" i="4" s="1"/>
  <c r="AC1166" i="4"/>
  <c r="F1182" i="10"/>
  <c r="H1166" i="4" a="1"/>
  <c r="H1166" i="4" s="1"/>
  <c r="E1166" i="4"/>
  <c r="C1183" i="10" s="1"/>
  <c r="J1166" i="4"/>
  <c r="G1166" i="4"/>
  <c r="E1183" i="10" s="1"/>
  <c r="I1166" i="4" a="1"/>
  <c r="I1166" i="4" s="1"/>
  <c r="L1166" i="4"/>
  <c r="M1166" i="4"/>
  <c r="K1166" i="4"/>
  <c r="Q1166" i="4"/>
  <c r="N1166" i="4" a="1"/>
  <c r="N1166" i="4" s="1"/>
  <c r="R1166" i="4" a="1"/>
  <c r="R1166" i="4" s="1"/>
  <c r="S1166" i="4" a="1"/>
  <c r="S1166" i="4" s="1"/>
  <c r="T1166" i="4" a="1"/>
  <c r="T1166" i="4" s="1"/>
  <c r="V1166" i="4" a="1"/>
  <c r="V1166" i="4" s="1"/>
  <c r="U1166" i="4" a="1"/>
  <c r="U1166" i="4" s="1"/>
  <c r="C1166" i="4"/>
  <c r="B1166" i="4"/>
  <c r="W1166" i="4"/>
  <c r="K1179" i="10"/>
  <c r="A1167" i="4"/>
  <c r="O1167" i="4" s="1" a="1"/>
  <c r="O1167" i="4" s="1"/>
  <c r="L1178" i="10"/>
  <c r="X1162" i="4"/>
  <c r="AJ1163" i="4"/>
  <c r="G1180" i="10" s="1"/>
  <c r="H1181" i="10"/>
  <c r="B1182" i="10"/>
  <c r="Y1167" i="4" l="1"/>
  <c r="P1167" i="4" a="1"/>
  <c r="P1167" i="4" s="1"/>
  <c r="F1167" i="4" a="1"/>
  <c r="F1167" i="4" s="1"/>
  <c r="D1184" i="10" s="1"/>
  <c r="AH1167" i="4" a="1"/>
  <c r="AH1167" i="4" s="1"/>
  <c r="AG1167" i="4"/>
  <c r="Z1167" i="4" a="1"/>
  <c r="Z1167" i="4" s="1"/>
  <c r="AI1167" i="4"/>
  <c r="AF1167" i="4" a="1"/>
  <c r="AF1167" i="4" s="1"/>
  <c r="AC1167" i="4"/>
  <c r="AB1167" i="4"/>
  <c r="AA1167" i="4" a="1"/>
  <c r="AA1167" i="4" s="1"/>
  <c r="AE1167" i="4"/>
  <c r="AD1167" i="4"/>
  <c r="F1183" i="10"/>
  <c r="E1167" i="4"/>
  <c r="C1184" i="10" s="1"/>
  <c r="H1167" i="4" a="1"/>
  <c r="H1167" i="4" s="1"/>
  <c r="I1167" i="4" a="1"/>
  <c r="I1167" i="4" s="1"/>
  <c r="J1167" i="4"/>
  <c r="G1167" i="4"/>
  <c r="E1184" i="10" s="1"/>
  <c r="L1167" i="4"/>
  <c r="M1167" i="4"/>
  <c r="K1167" i="4"/>
  <c r="Q1167" i="4"/>
  <c r="N1167" i="4" a="1"/>
  <c r="N1167" i="4" s="1"/>
  <c r="R1167" i="4" a="1"/>
  <c r="R1167" i="4" s="1"/>
  <c r="S1167" i="4" a="1"/>
  <c r="S1167" i="4" s="1"/>
  <c r="T1167" i="4" a="1"/>
  <c r="T1167" i="4" s="1"/>
  <c r="V1167" i="4" a="1"/>
  <c r="V1167" i="4" s="1"/>
  <c r="U1167" i="4" a="1"/>
  <c r="U1167" i="4" s="1"/>
  <c r="C1167" i="4"/>
  <c r="B1167" i="4"/>
  <c r="W1167" i="4"/>
  <c r="K1180" i="10"/>
  <c r="A1168" i="4"/>
  <c r="O1168" i="4" s="1" a="1"/>
  <c r="O1168" i="4" s="1"/>
  <c r="X1163" i="4"/>
  <c r="L1179" i="10"/>
  <c r="AJ1164" i="4"/>
  <c r="G1181" i="10" s="1"/>
  <c r="H1182" i="10"/>
  <c r="B1183" i="10"/>
  <c r="Y1168" i="4" l="1"/>
  <c r="P1168" i="4" a="1"/>
  <c r="P1168" i="4" s="1"/>
  <c r="F1168" i="4" a="1"/>
  <c r="F1168" i="4" s="1"/>
  <c r="D1185" i="10" s="1"/>
  <c r="AG1168" i="4"/>
  <c r="AH1168" i="4" a="1"/>
  <c r="AH1168" i="4" s="1"/>
  <c r="Z1168" i="4" a="1"/>
  <c r="Z1168" i="4" s="1"/>
  <c r="AE1168" i="4"/>
  <c r="AD1168" i="4"/>
  <c r="AC1168" i="4"/>
  <c r="AB1168" i="4"/>
  <c r="AA1168" i="4" a="1"/>
  <c r="AA1168" i="4" s="1"/>
  <c r="AI1168" i="4"/>
  <c r="AF1168" i="4" a="1"/>
  <c r="AF1168" i="4" s="1"/>
  <c r="F1184" i="10"/>
  <c r="E1168" i="4"/>
  <c r="C1185" i="10" s="1"/>
  <c r="G1168" i="4"/>
  <c r="E1185" i="10" s="1"/>
  <c r="H1168" i="4" a="1"/>
  <c r="H1168" i="4" s="1"/>
  <c r="I1168" i="4" a="1"/>
  <c r="I1168" i="4" s="1"/>
  <c r="J1168" i="4"/>
  <c r="K1168" i="4"/>
  <c r="L1168" i="4"/>
  <c r="M1168" i="4"/>
  <c r="Q1168" i="4"/>
  <c r="N1168" i="4" a="1"/>
  <c r="N1168" i="4" s="1"/>
  <c r="R1168" i="4" a="1"/>
  <c r="R1168" i="4" s="1"/>
  <c r="T1168" i="4" a="1"/>
  <c r="T1168" i="4" s="1"/>
  <c r="S1168" i="4" a="1"/>
  <c r="S1168" i="4" s="1"/>
  <c r="V1168" i="4" a="1"/>
  <c r="V1168" i="4" s="1"/>
  <c r="U1168" i="4" a="1"/>
  <c r="U1168" i="4" s="1"/>
  <c r="C1168" i="4"/>
  <c r="B1168" i="4"/>
  <c r="W1168" i="4"/>
  <c r="K1181" i="10"/>
  <c r="A1169" i="4"/>
  <c r="O1169" i="4" s="1" a="1"/>
  <c r="O1169" i="4" s="1"/>
  <c r="L1180" i="10"/>
  <c r="X1164" i="4"/>
  <c r="AJ1165" i="4"/>
  <c r="G1182" i="10" s="1"/>
  <c r="H1183" i="10"/>
  <c r="B1184" i="10"/>
  <c r="Y1169" i="4" l="1"/>
  <c r="P1169" i="4" a="1"/>
  <c r="P1169" i="4" s="1"/>
  <c r="F1169" i="4" a="1"/>
  <c r="F1169" i="4" s="1"/>
  <c r="D1186" i="10" s="1"/>
  <c r="AH1169" i="4" a="1"/>
  <c r="AH1169" i="4" s="1"/>
  <c r="AG1169" i="4"/>
  <c r="AB1169" i="4"/>
  <c r="AA1169" i="4" a="1"/>
  <c r="AA1169" i="4" s="1"/>
  <c r="Z1169" i="4" a="1"/>
  <c r="Z1169" i="4" s="1"/>
  <c r="AF1169" i="4" a="1"/>
  <c r="AF1169" i="4" s="1"/>
  <c r="AE1169" i="4"/>
  <c r="AD1169" i="4"/>
  <c r="AI1169" i="4"/>
  <c r="AC1169" i="4"/>
  <c r="F1185" i="10"/>
  <c r="E1169" i="4"/>
  <c r="C1186" i="10" s="1"/>
  <c r="G1169" i="4"/>
  <c r="E1186" i="10" s="1"/>
  <c r="I1169" i="4" a="1"/>
  <c r="I1169" i="4" s="1"/>
  <c r="H1169" i="4" a="1"/>
  <c r="H1169" i="4" s="1"/>
  <c r="J1169" i="4"/>
  <c r="K1169" i="4"/>
  <c r="L1169" i="4"/>
  <c r="M1169" i="4"/>
  <c r="Q1169" i="4"/>
  <c r="N1169" i="4" a="1"/>
  <c r="N1169" i="4" s="1"/>
  <c r="R1169" i="4" a="1"/>
  <c r="R1169" i="4" s="1"/>
  <c r="S1169" i="4" a="1"/>
  <c r="S1169" i="4" s="1"/>
  <c r="T1169" i="4" a="1"/>
  <c r="T1169" i="4" s="1"/>
  <c r="V1169" i="4" a="1"/>
  <c r="V1169" i="4" s="1"/>
  <c r="U1169" i="4" a="1"/>
  <c r="U1169" i="4" s="1"/>
  <c r="C1169" i="4"/>
  <c r="B1169" i="4"/>
  <c r="W1169" i="4"/>
  <c r="K1182" i="10"/>
  <c r="A1170" i="4"/>
  <c r="O1170" i="4" s="1" a="1"/>
  <c r="O1170" i="4" s="1"/>
  <c r="X1165" i="4"/>
  <c r="L1181" i="10"/>
  <c r="AJ1166" i="4"/>
  <c r="G1183" i="10" s="1"/>
  <c r="H1184" i="10"/>
  <c r="B1185" i="10"/>
  <c r="Y1170" i="4" l="1"/>
  <c r="P1170" i="4" a="1"/>
  <c r="P1170" i="4" s="1"/>
  <c r="F1170" i="4" a="1"/>
  <c r="F1170" i="4" s="1"/>
  <c r="D1187" i="10" s="1"/>
  <c r="AG1170" i="4"/>
  <c r="AH1170" i="4" a="1"/>
  <c r="AH1170" i="4" s="1"/>
  <c r="AC1170" i="4"/>
  <c r="AB1170" i="4"/>
  <c r="AA1170" i="4" a="1"/>
  <c r="AA1170" i="4" s="1"/>
  <c r="AI1170" i="4"/>
  <c r="AF1170" i="4" a="1"/>
  <c r="AF1170" i="4" s="1"/>
  <c r="AE1170" i="4"/>
  <c r="AD1170" i="4"/>
  <c r="Z1170" i="4" a="1"/>
  <c r="Z1170" i="4" s="1"/>
  <c r="F1186" i="10"/>
  <c r="E1170" i="4"/>
  <c r="C1187" i="10" s="1"/>
  <c r="G1170" i="4"/>
  <c r="E1187" i="10" s="1"/>
  <c r="I1170" i="4" a="1"/>
  <c r="I1170" i="4" s="1"/>
  <c r="H1170" i="4" a="1"/>
  <c r="H1170" i="4" s="1"/>
  <c r="K1170" i="4"/>
  <c r="J1170" i="4"/>
  <c r="L1170" i="4"/>
  <c r="M1170" i="4"/>
  <c r="Q1170" i="4"/>
  <c r="N1170" i="4" a="1"/>
  <c r="N1170" i="4" s="1"/>
  <c r="R1170" i="4" a="1"/>
  <c r="R1170" i="4" s="1"/>
  <c r="S1170" i="4" a="1"/>
  <c r="S1170" i="4" s="1"/>
  <c r="T1170" i="4" a="1"/>
  <c r="T1170" i="4" s="1"/>
  <c r="V1170" i="4" a="1"/>
  <c r="V1170" i="4" s="1"/>
  <c r="U1170" i="4" a="1"/>
  <c r="U1170" i="4" s="1"/>
  <c r="C1170" i="4"/>
  <c r="B1170" i="4"/>
  <c r="W1170" i="4"/>
  <c r="K1183" i="10"/>
  <c r="A1171" i="4"/>
  <c r="O1171" i="4" s="1" a="1"/>
  <c r="O1171" i="4" s="1"/>
  <c r="L1182" i="10"/>
  <c r="X1166" i="4"/>
  <c r="AJ1167" i="4"/>
  <c r="G1184" i="10" s="1"/>
  <c r="H1185" i="10"/>
  <c r="B1186" i="10"/>
  <c r="Y1171" i="4" l="1"/>
  <c r="P1171" i="4" a="1"/>
  <c r="P1171" i="4" s="1"/>
  <c r="F1171" i="4" a="1"/>
  <c r="F1171" i="4" s="1"/>
  <c r="D1188" i="10" s="1"/>
  <c r="AH1171" i="4" a="1"/>
  <c r="AH1171" i="4" s="1"/>
  <c r="AG1171" i="4"/>
  <c r="AF1171" i="4" a="1"/>
  <c r="AF1171" i="4" s="1"/>
  <c r="AE1171" i="4"/>
  <c r="AD1171" i="4"/>
  <c r="AC1171" i="4"/>
  <c r="AB1171" i="4"/>
  <c r="Z1171" i="4" a="1"/>
  <c r="Z1171" i="4" s="1"/>
  <c r="AI1171" i="4"/>
  <c r="AA1171" i="4" a="1"/>
  <c r="AA1171" i="4" s="1"/>
  <c r="F1187" i="10"/>
  <c r="E1171" i="4"/>
  <c r="C1188" i="10" s="1"/>
  <c r="G1171" i="4"/>
  <c r="E1188" i="10" s="1"/>
  <c r="H1171" i="4" a="1"/>
  <c r="H1171" i="4" s="1"/>
  <c r="I1171" i="4" a="1"/>
  <c r="I1171" i="4" s="1"/>
  <c r="J1171" i="4"/>
  <c r="K1171" i="4"/>
  <c r="L1171" i="4"/>
  <c r="M1171" i="4"/>
  <c r="Q1171" i="4"/>
  <c r="N1171" i="4" a="1"/>
  <c r="N1171" i="4" s="1"/>
  <c r="R1171" i="4" a="1"/>
  <c r="R1171" i="4" s="1"/>
  <c r="S1171" i="4" a="1"/>
  <c r="S1171" i="4" s="1"/>
  <c r="T1171" i="4" a="1"/>
  <c r="T1171" i="4" s="1"/>
  <c r="V1171" i="4" a="1"/>
  <c r="V1171" i="4" s="1"/>
  <c r="U1171" i="4" a="1"/>
  <c r="U1171" i="4" s="1"/>
  <c r="C1171" i="4"/>
  <c r="B1171" i="4"/>
  <c r="W1171" i="4"/>
  <c r="K1184" i="10"/>
  <c r="A1172" i="4"/>
  <c r="O1172" i="4" s="1" a="1"/>
  <c r="O1172" i="4" s="1"/>
  <c r="L1183" i="10"/>
  <c r="X1167" i="4"/>
  <c r="AJ1168" i="4"/>
  <c r="G1185" i="10" s="1"/>
  <c r="K1185" i="10" s="1"/>
  <c r="H1186" i="10"/>
  <c r="B1187" i="10"/>
  <c r="Y1172" i="4" l="1"/>
  <c r="P1172" i="4" a="1"/>
  <c r="P1172" i="4" s="1"/>
  <c r="F1172" i="4" a="1"/>
  <c r="F1172" i="4" s="1"/>
  <c r="D1189" i="10" s="1"/>
  <c r="AG1172" i="4"/>
  <c r="AH1172" i="4" a="1"/>
  <c r="AH1172" i="4" s="1"/>
  <c r="AI1172" i="4"/>
  <c r="AF1172" i="4" a="1"/>
  <c r="AF1172" i="4" s="1"/>
  <c r="AE1172" i="4"/>
  <c r="AD1172" i="4"/>
  <c r="AC1172" i="4"/>
  <c r="AA1172" i="4" a="1"/>
  <c r="AA1172" i="4" s="1"/>
  <c r="Z1172" i="4" a="1"/>
  <c r="Z1172" i="4" s="1"/>
  <c r="AB1172" i="4"/>
  <c r="F1188" i="10"/>
  <c r="E1172" i="4"/>
  <c r="C1189" i="10" s="1"/>
  <c r="G1172" i="4"/>
  <c r="E1189" i="10" s="1"/>
  <c r="I1172" i="4" a="1"/>
  <c r="I1172" i="4" s="1"/>
  <c r="H1172" i="4" a="1"/>
  <c r="H1172" i="4" s="1"/>
  <c r="J1172" i="4"/>
  <c r="M1172" i="4"/>
  <c r="L1172" i="4"/>
  <c r="K1172" i="4"/>
  <c r="Q1172" i="4"/>
  <c r="N1172" i="4" a="1"/>
  <c r="N1172" i="4" s="1"/>
  <c r="R1172" i="4" a="1"/>
  <c r="R1172" i="4" s="1"/>
  <c r="S1172" i="4" a="1"/>
  <c r="S1172" i="4" s="1"/>
  <c r="T1172" i="4" a="1"/>
  <c r="T1172" i="4" s="1"/>
  <c r="V1172" i="4" a="1"/>
  <c r="V1172" i="4" s="1"/>
  <c r="U1172" i="4" a="1"/>
  <c r="U1172" i="4" s="1"/>
  <c r="C1172" i="4"/>
  <c r="B1172" i="4"/>
  <c r="W1172" i="4"/>
  <c r="A1173" i="4"/>
  <c r="O1173" i="4" s="1" a="1"/>
  <c r="O1173" i="4" s="1"/>
  <c r="L1184" i="10"/>
  <c r="X1168" i="4"/>
  <c r="AJ1169" i="4"/>
  <c r="G1186" i="10" s="1"/>
  <c r="H1187" i="10"/>
  <c r="B1188" i="10"/>
  <c r="Y1173" i="4" l="1"/>
  <c r="P1173" i="4" a="1"/>
  <c r="P1173" i="4" s="1"/>
  <c r="F1173" i="4" a="1"/>
  <c r="F1173" i="4" s="1"/>
  <c r="D1190" i="10" s="1"/>
  <c r="AH1173" i="4" a="1"/>
  <c r="AH1173" i="4" s="1"/>
  <c r="AG1173" i="4"/>
  <c r="AI1173" i="4"/>
  <c r="AD1173" i="4"/>
  <c r="AC1173" i="4"/>
  <c r="AB1173" i="4"/>
  <c r="AA1173" i="4" a="1"/>
  <c r="AA1173" i="4" s="1"/>
  <c r="Z1173" i="4" a="1"/>
  <c r="Z1173" i="4" s="1"/>
  <c r="AF1173" i="4" a="1"/>
  <c r="AF1173" i="4" s="1"/>
  <c r="AE1173" i="4"/>
  <c r="F1189" i="10"/>
  <c r="E1173" i="4"/>
  <c r="C1190" i="10" s="1"/>
  <c r="G1173" i="4"/>
  <c r="E1190" i="10" s="1"/>
  <c r="H1173" i="4" a="1"/>
  <c r="H1173" i="4" s="1"/>
  <c r="I1173" i="4" a="1"/>
  <c r="I1173" i="4" s="1"/>
  <c r="J1173" i="4"/>
  <c r="K1173" i="4"/>
  <c r="M1173" i="4"/>
  <c r="L1173" i="4"/>
  <c r="Q1173" i="4"/>
  <c r="N1173" i="4" a="1"/>
  <c r="N1173" i="4" s="1"/>
  <c r="R1173" i="4" a="1"/>
  <c r="R1173" i="4" s="1"/>
  <c r="S1173" i="4" a="1"/>
  <c r="S1173" i="4" s="1"/>
  <c r="T1173" i="4" a="1"/>
  <c r="T1173" i="4" s="1"/>
  <c r="V1173" i="4" a="1"/>
  <c r="V1173" i="4" s="1"/>
  <c r="U1173" i="4" a="1"/>
  <c r="U1173" i="4" s="1"/>
  <c r="C1173" i="4"/>
  <c r="B1173" i="4"/>
  <c r="W1173" i="4"/>
  <c r="K1186" i="10"/>
  <c r="A1174" i="4"/>
  <c r="O1174" i="4" s="1" a="1"/>
  <c r="O1174" i="4" s="1"/>
  <c r="L1185" i="10"/>
  <c r="X1169" i="4"/>
  <c r="AJ1170" i="4"/>
  <c r="G1187" i="10" s="1"/>
  <c r="H1188" i="10"/>
  <c r="B1189" i="10"/>
  <c r="Y1174" i="4" l="1"/>
  <c r="P1174" i="4" a="1"/>
  <c r="P1174" i="4" s="1"/>
  <c r="F1174" i="4" a="1"/>
  <c r="F1174" i="4" s="1"/>
  <c r="D1191" i="10" s="1"/>
  <c r="AG1174" i="4"/>
  <c r="AH1174" i="4" a="1"/>
  <c r="AH1174" i="4" s="1"/>
  <c r="AA1174" i="4" a="1"/>
  <c r="AA1174" i="4" s="1"/>
  <c r="Z1174" i="4" a="1"/>
  <c r="Z1174" i="4" s="1"/>
  <c r="AF1174" i="4" a="1"/>
  <c r="AF1174" i="4" s="1"/>
  <c r="AE1174" i="4"/>
  <c r="AD1174" i="4"/>
  <c r="AC1174" i="4"/>
  <c r="AI1174" i="4"/>
  <c r="AB1174" i="4"/>
  <c r="F1190" i="10"/>
  <c r="E1174" i="4"/>
  <c r="C1191" i="10" s="1"/>
  <c r="G1174" i="4"/>
  <c r="E1191" i="10" s="1"/>
  <c r="H1174" i="4" a="1"/>
  <c r="H1174" i="4" s="1"/>
  <c r="J1174" i="4"/>
  <c r="K1174" i="4"/>
  <c r="I1174" i="4" a="1"/>
  <c r="I1174" i="4" s="1"/>
  <c r="M1174" i="4"/>
  <c r="L1174" i="4"/>
  <c r="Q1174" i="4"/>
  <c r="N1174" i="4" a="1"/>
  <c r="N1174" i="4" s="1"/>
  <c r="R1174" i="4" a="1"/>
  <c r="R1174" i="4" s="1"/>
  <c r="S1174" i="4" a="1"/>
  <c r="S1174" i="4" s="1"/>
  <c r="T1174" i="4" a="1"/>
  <c r="T1174" i="4" s="1"/>
  <c r="V1174" i="4" a="1"/>
  <c r="V1174" i="4" s="1"/>
  <c r="U1174" i="4" a="1"/>
  <c r="U1174" i="4" s="1"/>
  <c r="C1174" i="4"/>
  <c r="B1174" i="4"/>
  <c r="W1174" i="4"/>
  <c r="K1187" i="10"/>
  <c r="A1175" i="4"/>
  <c r="O1175" i="4" s="1" a="1"/>
  <c r="O1175" i="4" s="1"/>
  <c r="L1186" i="10"/>
  <c r="X1170" i="4"/>
  <c r="AJ1171" i="4"/>
  <c r="G1188" i="10" s="1"/>
  <c r="H1189" i="10"/>
  <c r="B1190" i="10"/>
  <c r="Y1175" i="4" l="1"/>
  <c r="P1175" i="4" a="1"/>
  <c r="P1175" i="4" s="1"/>
  <c r="F1175" i="4" a="1"/>
  <c r="F1175" i="4" s="1"/>
  <c r="D1192" i="10" s="1"/>
  <c r="AH1175" i="4" a="1"/>
  <c r="AH1175" i="4" s="1"/>
  <c r="AG1175" i="4"/>
  <c r="AB1175" i="4"/>
  <c r="AA1175" i="4" a="1"/>
  <c r="AA1175" i="4" s="1"/>
  <c r="Z1175" i="4" a="1"/>
  <c r="Z1175" i="4" s="1"/>
  <c r="AI1175" i="4"/>
  <c r="AF1175" i="4" a="1"/>
  <c r="AF1175" i="4" s="1"/>
  <c r="AE1175" i="4"/>
  <c r="AD1175" i="4"/>
  <c r="AC1175" i="4"/>
  <c r="F1191" i="10"/>
  <c r="E1175" i="4"/>
  <c r="C1192" i="10" s="1"/>
  <c r="G1175" i="4"/>
  <c r="E1192" i="10" s="1"/>
  <c r="H1175" i="4" a="1"/>
  <c r="H1175" i="4" s="1"/>
  <c r="I1175" i="4" a="1"/>
  <c r="I1175" i="4" s="1"/>
  <c r="J1175" i="4"/>
  <c r="M1175" i="4"/>
  <c r="K1175" i="4"/>
  <c r="L1175" i="4"/>
  <c r="Q1175" i="4"/>
  <c r="N1175" i="4" a="1"/>
  <c r="N1175" i="4" s="1"/>
  <c r="R1175" i="4" a="1"/>
  <c r="R1175" i="4" s="1"/>
  <c r="S1175" i="4" a="1"/>
  <c r="S1175" i="4" s="1"/>
  <c r="T1175" i="4" a="1"/>
  <c r="T1175" i="4" s="1"/>
  <c r="V1175" i="4" a="1"/>
  <c r="V1175" i="4" s="1"/>
  <c r="U1175" i="4" a="1"/>
  <c r="U1175" i="4" s="1"/>
  <c r="C1175" i="4"/>
  <c r="B1175" i="4"/>
  <c r="W1175" i="4"/>
  <c r="K1188" i="10"/>
  <c r="A1176" i="4"/>
  <c r="O1176" i="4" s="1" a="1"/>
  <c r="O1176" i="4" s="1"/>
  <c r="X1171" i="4"/>
  <c r="L1187" i="10"/>
  <c r="AJ1172" i="4"/>
  <c r="G1189" i="10" s="1"/>
  <c r="H1190" i="10"/>
  <c r="B1191" i="10"/>
  <c r="Y1176" i="4" l="1"/>
  <c r="P1176" i="4" a="1"/>
  <c r="P1176" i="4" s="1"/>
  <c r="F1176" i="4" a="1"/>
  <c r="F1176" i="4" s="1"/>
  <c r="D1193" i="10" s="1"/>
  <c r="AG1176" i="4"/>
  <c r="AH1176" i="4" a="1"/>
  <c r="AH1176" i="4" s="1"/>
  <c r="AD1176" i="4"/>
  <c r="AC1176" i="4"/>
  <c r="AB1176" i="4"/>
  <c r="AA1176" i="4" a="1"/>
  <c r="AA1176" i="4" s="1"/>
  <c r="AI1176" i="4"/>
  <c r="AF1176" i="4" a="1"/>
  <c r="AF1176" i="4" s="1"/>
  <c r="Z1176" i="4" a="1"/>
  <c r="Z1176" i="4" s="1"/>
  <c r="AE1176" i="4"/>
  <c r="F1192" i="10"/>
  <c r="E1176" i="4"/>
  <c r="C1193" i="10" s="1"/>
  <c r="G1176" i="4"/>
  <c r="E1193" i="10" s="1"/>
  <c r="J1176" i="4"/>
  <c r="I1176" i="4" a="1"/>
  <c r="I1176" i="4" s="1"/>
  <c r="H1176" i="4" a="1"/>
  <c r="H1176" i="4" s="1"/>
  <c r="M1176" i="4"/>
  <c r="L1176" i="4"/>
  <c r="K1176" i="4"/>
  <c r="Q1176" i="4"/>
  <c r="N1176" i="4" a="1"/>
  <c r="N1176" i="4" s="1"/>
  <c r="R1176" i="4" a="1"/>
  <c r="R1176" i="4" s="1"/>
  <c r="S1176" i="4" a="1"/>
  <c r="S1176" i="4" s="1"/>
  <c r="T1176" i="4" a="1"/>
  <c r="T1176" i="4" s="1"/>
  <c r="V1176" i="4" a="1"/>
  <c r="V1176" i="4" s="1"/>
  <c r="U1176" i="4" a="1"/>
  <c r="U1176" i="4" s="1"/>
  <c r="C1176" i="4"/>
  <c r="B1176" i="4"/>
  <c r="W1176" i="4"/>
  <c r="K1189" i="10"/>
  <c r="A1177" i="4"/>
  <c r="O1177" i="4" s="1" a="1"/>
  <c r="O1177" i="4" s="1"/>
  <c r="L1188" i="10"/>
  <c r="X1172" i="4"/>
  <c r="AJ1173" i="4"/>
  <c r="G1190" i="10" s="1"/>
  <c r="H1191" i="10"/>
  <c r="B1192" i="10"/>
  <c r="Y1177" i="4" l="1"/>
  <c r="P1177" i="4" a="1"/>
  <c r="P1177" i="4" s="1"/>
  <c r="F1177" i="4" a="1"/>
  <c r="F1177" i="4" s="1"/>
  <c r="D1194" i="10" s="1"/>
  <c r="AH1177" i="4" a="1"/>
  <c r="AH1177" i="4" s="1"/>
  <c r="AG1177" i="4"/>
  <c r="AF1177" i="4" a="1"/>
  <c r="AF1177" i="4" s="1"/>
  <c r="AE1177" i="4"/>
  <c r="AD1177" i="4"/>
  <c r="AC1177" i="4"/>
  <c r="AB1177" i="4"/>
  <c r="Z1177" i="4" a="1"/>
  <c r="Z1177" i="4" s="1"/>
  <c r="AI1177" i="4"/>
  <c r="AA1177" i="4" a="1"/>
  <c r="AA1177" i="4" s="1"/>
  <c r="F1193" i="10"/>
  <c r="E1177" i="4"/>
  <c r="C1194" i="10" s="1"/>
  <c r="G1177" i="4"/>
  <c r="E1194" i="10" s="1"/>
  <c r="H1177" i="4" a="1"/>
  <c r="H1177" i="4" s="1"/>
  <c r="I1177" i="4" a="1"/>
  <c r="I1177" i="4" s="1"/>
  <c r="J1177" i="4"/>
  <c r="K1177" i="4"/>
  <c r="L1177" i="4"/>
  <c r="M1177" i="4"/>
  <c r="Q1177" i="4"/>
  <c r="N1177" i="4" a="1"/>
  <c r="N1177" i="4" s="1"/>
  <c r="R1177" i="4" a="1"/>
  <c r="R1177" i="4" s="1"/>
  <c r="S1177" i="4" a="1"/>
  <c r="S1177" i="4" s="1"/>
  <c r="T1177" i="4" a="1"/>
  <c r="T1177" i="4" s="1"/>
  <c r="V1177" i="4" a="1"/>
  <c r="V1177" i="4" s="1"/>
  <c r="U1177" i="4" a="1"/>
  <c r="U1177" i="4" s="1"/>
  <c r="C1177" i="4"/>
  <c r="B1177" i="4"/>
  <c r="W1177" i="4"/>
  <c r="K1190" i="10"/>
  <c r="A1178" i="4"/>
  <c r="O1178" i="4" s="1" a="1"/>
  <c r="O1178" i="4" s="1"/>
  <c r="X1173" i="4"/>
  <c r="L1189" i="10"/>
  <c r="AJ1174" i="4"/>
  <c r="G1191" i="10" s="1"/>
  <c r="H1192" i="10"/>
  <c r="B1193" i="10"/>
  <c r="Y1178" i="4" l="1"/>
  <c r="P1178" i="4" a="1"/>
  <c r="P1178" i="4" s="1"/>
  <c r="F1178" i="4" a="1"/>
  <c r="F1178" i="4" s="1"/>
  <c r="D1195" i="10" s="1"/>
  <c r="AG1178" i="4"/>
  <c r="AH1178" i="4" a="1"/>
  <c r="AH1178" i="4" s="1"/>
  <c r="AI1178" i="4"/>
  <c r="AF1178" i="4" a="1"/>
  <c r="AF1178" i="4" s="1"/>
  <c r="AE1178" i="4"/>
  <c r="AB1178" i="4"/>
  <c r="AA1178" i="4" a="1"/>
  <c r="AA1178" i="4" s="1"/>
  <c r="Z1178" i="4" a="1"/>
  <c r="Z1178" i="4" s="1"/>
  <c r="AC1178" i="4"/>
  <c r="AD1178" i="4"/>
  <c r="F1194" i="10"/>
  <c r="E1178" i="4"/>
  <c r="C1195" i="10" s="1"/>
  <c r="H1178" i="4" a="1"/>
  <c r="H1178" i="4" s="1"/>
  <c r="G1178" i="4"/>
  <c r="E1195" i="10" s="1"/>
  <c r="I1178" i="4" a="1"/>
  <c r="I1178" i="4" s="1"/>
  <c r="J1178" i="4"/>
  <c r="K1178" i="4"/>
  <c r="L1178" i="4"/>
  <c r="M1178" i="4"/>
  <c r="Q1178" i="4"/>
  <c r="N1178" i="4" a="1"/>
  <c r="N1178" i="4" s="1"/>
  <c r="R1178" i="4" a="1"/>
  <c r="R1178" i="4" s="1"/>
  <c r="S1178" i="4" a="1"/>
  <c r="S1178" i="4" s="1"/>
  <c r="T1178" i="4" a="1"/>
  <c r="T1178" i="4" s="1"/>
  <c r="V1178" i="4" a="1"/>
  <c r="V1178" i="4" s="1"/>
  <c r="U1178" i="4" a="1"/>
  <c r="U1178" i="4" s="1"/>
  <c r="C1178" i="4"/>
  <c r="B1178" i="4"/>
  <c r="W1178" i="4"/>
  <c r="K1191" i="10"/>
  <c r="A1179" i="4"/>
  <c r="O1179" i="4" s="1" a="1"/>
  <c r="O1179" i="4" s="1"/>
  <c r="L1190" i="10"/>
  <c r="X1174" i="4"/>
  <c r="AJ1175" i="4"/>
  <c r="G1192" i="10" s="1"/>
  <c r="H1193" i="10"/>
  <c r="B1194" i="10"/>
  <c r="Y1179" i="4" l="1"/>
  <c r="P1179" i="4" a="1"/>
  <c r="P1179" i="4" s="1"/>
  <c r="F1179" i="4" a="1"/>
  <c r="F1179" i="4" s="1"/>
  <c r="D1196" i="10" s="1"/>
  <c r="AH1179" i="4" a="1"/>
  <c r="AH1179" i="4" s="1"/>
  <c r="AG1179" i="4"/>
  <c r="AA1179" i="4" a="1"/>
  <c r="AA1179" i="4" s="1"/>
  <c r="Z1179" i="4" a="1"/>
  <c r="Z1179" i="4" s="1"/>
  <c r="AF1179" i="4" a="1"/>
  <c r="AF1179" i="4" s="1"/>
  <c r="AE1179" i="4"/>
  <c r="AD1179" i="4"/>
  <c r="AC1179" i="4"/>
  <c r="AI1179" i="4"/>
  <c r="AB1179" i="4"/>
  <c r="F1195" i="10"/>
  <c r="E1179" i="4"/>
  <c r="C1196" i="10" s="1"/>
  <c r="H1179" i="4" a="1"/>
  <c r="H1179" i="4" s="1"/>
  <c r="G1179" i="4"/>
  <c r="E1196" i="10" s="1"/>
  <c r="J1179" i="4"/>
  <c r="K1179" i="4"/>
  <c r="L1179" i="4"/>
  <c r="M1179" i="4"/>
  <c r="I1179" i="4" a="1"/>
  <c r="I1179" i="4" s="1"/>
  <c r="Q1179" i="4"/>
  <c r="N1179" i="4" a="1"/>
  <c r="N1179" i="4" s="1"/>
  <c r="R1179" i="4" a="1"/>
  <c r="R1179" i="4" s="1"/>
  <c r="S1179" i="4" a="1"/>
  <c r="S1179" i="4" s="1"/>
  <c r="T1179" i="4" a="1"/>
  <c r="T1179" i="4" s="1"/>
  <c r="V1179" i="4" a="1"/>
  <c r="V1179" i="4" s="1"/>
  <c r="U1179" i="4" a="1"/>
  <c r="U1179" i="4" s="1"/>
  <c r="C1179" i="4"/>
  <c r="B1179" i="4"/>
  <c r="W1179" i="4"/>
  <c r="K1192" i="10"/>
  <c r="A1180" i="4"/>
  <c r="O1180" i="4" s="1" a="1"/>
  <c r="O1180" i="4" s="1"/>
  <c r="X1175" i="4"/>
  <c r="L1191" i="10"/>
  <c r="AJ1176" i="4"/>
  <c r="G1193" i="10" s="1"/>
  <c r="H1194" i="10"/>
  <c r="B1195" i="10"/>
  <c r="Y1180" i="4" l="1"/>
  <c r="P1180" i="4" a="1"/>
  <c r="P1180" i="4" s="1"/>
  <c r="F1180" i="4" a="1"/>
  <c r="F1180" i="4" s="1"/>
  <c r="D1197" i="10" s="1"/>
  <c r="AG1180" i="4"/>
  <c r="AH1180" i="4" a="1"/>
  <c r="AH1180" i="4" s="1"/>
  <c r="AD1180" i="4"/>
  <c r="AC1180" i="4"/>
  <c r="AB1180" i="4"/>
  <c r="AA1180" i="4" a="1"/>
  <c r="AA1180" i="4" s="1"/>
  <c r="Z1180" i="4" a="1"/>
  <c r="Z1180" i="4" s="1"/>
  <c r="AI1180" i="4"/>
  <c r="AF1180" i="4" a="1"/>
  <c r="AF1180" i="4" s="1"/>
  <c r="AE1180" i="4"/>
  <c r="F1196" i="10"/>
  <c r="E1180" i="4"/>
  <c r="C1197" i="10" s="1"/>
  <c r="G1180" i="4"/>
  <c r="E1197" i="10" s="1"/>
  <c r="H1180" i="4" a="1"/>
  <c r="H1180" i="4" s="1"/>
  <c r="I1180" i="4" a="1"/>
  <c r="I1180" i="4" s="1"/>
  <c r="K1180" i="4"/>
  <c r="L1180" i="4"/>
  <c r="M1180" i="4"/>
  <c r="J1180" i="4"/>
  <c r="Q1180" i="4"/>
  <c r="N1180" i="4" a="1"/>
  <c r="N1180" i="4" s="1"/>
  <c r="R1180" i="4" a="1"/>
  <c r="R1180" i="4" s="1"/>
  <c r="S1180" i="4" a="1"/>
  <c r="S1180" i="4" s="1"/>
  <c r="T1180" i="4" a="1"/>
  <c r="T1180" i="4" s="1"/>
  <c r="V1180" i="4" a="1"/>
  <c r="V1180" i="4" s="1"/>
  <c r="U1180" i="4" a="1"/>
  <c r="U1180" i="4" s="1"/>
  <c r="C1180" i="4"/>
  <c r="B1180" i="4"/>
  <c r="W1180" i="4"/>
  <c r="K1193" i="10"/>
  <c r="A1181" i="4"/>
  <c r="O1181" i="4" s="1" a="1"/>
  <c r="O1181" i="4" s="1"/>
  <c r="L1192" i="10"/>
  <c r="X1176" i="4"/>
  <c r="AJ1177" i="4"/>
  <c r="G1194" i="10" s="1"/>
  <c r="H1195" i="10"/>
  <c r="B1196" i="10"/>
  <c r="Y1181" i="4" l="1"/>
  <c r="P1181" i="4" a="1"/>
  <c r="P1181" i="4" s="1"/>
  <c r="F1181" i="4" a="1"/>
  <c r="F1181" i="4" s="1"/>
  <c r="D1198" i="10" s="1"/>
  <c r="AH1181" i="4" a="1"/>
  <c r="AH1181" i="4" s="1"/>
  <c r="AG1181" i="4"/>
  <c r="AI1181" i="4"/>
  <c r="AF1181" i="4" a="1"/>
  <c r="AF1181" i="4" s="1"/>
  <c r="AE1181" i="4"/>
  <c r="AD1181" i="4"/>
  <c r="AC1181" i="4"/>
  <c r="Z1181" i="4" a="1"/>
  <c r="Z1181" i="4" s="1"/>
  <c r="AA1181" i="4" a="1"/>
  <c r="AA1181" i="4" s="1"/>
  <c r="AB1181" i="4"/>
  <c r="F1197" i="10"/>
  <c r="I1181" i="4" a="1"/>
  <c r="I1181" i="4" s="1"/>
  <c r="E1181" i="4"/>
  <c r="C1198" i="10" s="1"/>
  <c r="G1181" i="4"/>
  <c r="E1198" i="10" s="1"/>
  <c r="H1181" i="4" a="1"/>
  <c r="H1181" i="4" s="1"/>
  <c r="K1181" i="4"/>
  <c r="L1181" i="4"/>
  <c r="M1181" i="4"/>
  <c r="J1181" i="4"/>
  <c r="Q1181" i="4"/>
  <c r="N1181" i="4" a="1"/>
  <c r="N1181" i="4" s="1"/>
  <c r="R1181" i="4" a="1"/>
  <c r="R1181" i="4" s="1"/>
  <c r="S1181" i="4" a="1"/>
  <c r="S1181" i="4" s="1"/>
  <c r="T1181" i="4" a="1"/>
  <c r="T1181" i="4" s="1"/>
  <c r="V1181" i="4" a="1"/>
  <c r="V1181" i="4" s="1"/>
  <c r="U1181" i="4" a="1"/>
  <c r="U1181" i="4" s="1"/>
  <c r="C1181" i="4"/>
  <c r="B1181" i="4"/>
  <c r="W1181" i="4"/>
  <c r="K1194" i="10"/>
  <c r="A1182" i="4"/>
  <c r="O1182" i="4" s="1" a="1"/>
  <c r="O1182" i="4" s="1"/>
  <c r="X1177" i="4"/>
  <c r="L1193" i="10"/>
  <c r="AJ1178" i="4"/>
  <c r="G1195" i="10" s="1"/>
  <c r="H1196" i="10"/>
  <c r="B1197" i="10"/>
  <c r="Y1182" i="4" l="1"/>
  <c r="P1182" i="4" a="1"/>
  <c r="P1182" i="4" s="1"/>
  <c r="F1182" i="4" a="1"/>
  <c r="F1182" i="4" s="1"/>
  <c r="D1199" i="10" s="1"/>
  <c r="AG1182" i="4"/>
  <c r="AH1182" i="4" a="1"/>
  <c r="AH1182" i="4" s="1"/>
  <c r="AI1182" i="4"/>
  <c r="AF1182" i="4" a="1"/>
  <c r="AF1182" i="4" s="1"/>
  <c r="AE1182" i="4"/>
  <c r="AB1182" i="4"/>
  <c r="AA1182" i="4" a="1"/>
  <c r="AA1182" i="4" s="1"/>
  <c r="AD1182" i="4"/>
  <c r="AC1182" i="4"/>
  <c r="Z1182" i="4" a="1"/>
  <c r="Z1182" i="4" s="1"/>
  <c r="F1198" i="10"/>
  <c r="E1182" i="4"/>
  <c r="C1199" i="10" s="1"/>
  <c r="I1182" i="4" a="1"/>
  <c r="I1182" i="4" s="1"/>
  <c r="H1182" i="4" a="1"/>
  <c r="H1182" i="4" s="1"/>
  <c r="G1182" i="4"/>
  <c r="E1199" i="10" s="1"/>
  <c r="J1182" i="4"/>
  <c r="K1182" i="4"/>
  <c r="L1182" i="4"/>
  <c r="M1182" i="4"/>
  <c r="Q1182" i="4"/>
  <c r="N1182" i="4" a="1"/>
  <c r="N1182" i="4" s="1"/>
  <c r="R1182" i="4" a="1"/>
  <c r="R1182" i="4" s="1"/>
  <c r="S1182" i="4" a="1"/>
  <c r="S1182" i="4" s="1"/>
  <c r="T1182" i="4" a="1"/>
  <c r="T1182" i="4" s="1"/>
  <c r="V1182" i="4" a="1"/>
  <c r="V1182" i="4" s="1"/>
  <c r="U1182" i="4" a="1"/>
  <c r="U1182" i="4" s="1"/>
  <c r="C1182" i="4"/>
  <c r="B1182" i="4"/>
  <c r="W1182" i="4"/>
  <c r="K1195" i="10"/>
  <c r="A1183" i="4"/>
  <c r="O1183" i="4" s="1" a="1"/>
  <c r="O1183" i="4" s="1"/>
  <c r="L1194" i="10"/>
  <c r="X1178" i="4"/>
  <c r="AJ1179" i="4"/>
  <c r="G1196" i="10" s="1"/>
  <c r="H1197" i="10"/>
  <c r="B1198" i="10"/>
  <c r="Y1183" i="4" l="1"/>
  <c r="P1183" i="4" a="1"/>
  <c r="P1183" i="4" s="1"/>
  <c r="F1183" i="4" a="1"/>
  <c r="F1183" i="4" s="1"/>
  <c r="D1200" i="10" s="1"/>
  <c r="AH1183" i="4" a="1"/>
  <c r="AH1183" i="4" s="1"/>
  <c r="AG1183" i="4"/>
  <c r="Z1183" i="4" a="1"/>
  <c r="Z1183" i="4" s="1"/>
  <c r="AI1183" i="4"/>
  <c r="AD1183" i="4"/>
  <c r="AC1183" i="4"/>
  <c r="AB1183" i="4"/>
  <c r="AA1183" i="4" a="1"/>
  <c r="AA1183" i="4" s="1"/>
  <c r="AF1183" i="4" a="1"/>
  <c r="AF1183" i="4" s="1"/>
  <c r="AE1183" i="4"/>
  <c r="F1199" i="10"/>
  <c r="E1183" i="4"/>
  <c r="C1200" i="10" s="1"/>
  <c r="H1183" i="4" a="1"/>
  <c r="H1183" i="4" s="1"/>
  <c r="I1183" i="4" a="1"/>
  <c r="I1183" i="4" s="1"/>
  <c r="G1183" i="4"/>
  <c r="E1200" i="10" s="1"/>
  <c r="J1183" i="4"/>
  <c r="K1183" i="4"/>
  <c r="L1183" i="4"/>
  <c r="M1183" i="4"/>
  <c r="Q1183" i="4"/>
  <c r="N1183" i="4" a="1"/>
  <c r="N1183" i="4" s="1"/>
  <c r="R1183" i="4" a="1"/>
  <c r="R1183" i="4" s="1"/>
  <c r="S1183" i="4" a="1"/>
  <c r="S1183" i="4" s="1"/>
  <c r="T1183" i="4" a="1"/>
  <c r="T1183" i="4" s="1"/>
  <c r="V1183" i="4" a="1"/>
  <c r="V1183" i="4" s="1"/>
  <c r="U1183" i="4" a="1"/>
  <c r="U1183" i="4" s="1"/>
  <c r="C1183" i="4"/>
  <c r="B1183" i="4"/>
  <c r="W1183" i="4"/>
  <c r="K1196" i="10"/>
  <c r="A1184" i="4"/>
  <c r="O1184" i="4" s="1" a="1"/>
  <c r="O1184" i="4" s="1"/>
  <c r="X1179" i="4"/>
  <c r="L1195" i="10"/>
  <c r="AJ1180" i="4"/>
  <c r="G1197" i="10" s="1"/>
  <c r="H1198" i="10"/>
  <c r="B1199" i="10"/>
  <c r="Y1184" i="4" l="1"/>
  <c r="P1184" i="4" a="1"/>
  <c r="P1184" i="4" s="1"/>
  <c r="F1184" i="4" a="1"/>
  <c r="F1184" i="4" s="1"/>
  <c r="D1201" i="10" s="1"/>
  <c r="AG1184" i="4"/>
  <c r="AH1184" i="4" a="1"/>
  <c r="AH1184" i="4" s="1"/>
  <c r="AB1184" i="4"/>
  <c r="AA1184" i="4" a="1"/>
  <c r="AA1184" i="4" s="1"/>
  <c r="Z1184" i="4" a="1"/>
  <c r="Z1184" i="4" s="1"/>
  <c r="AF1184" i="4" a="1"/>
  <c r="AF1184" i="4" s="1"/>
  <c r="AE1184" i="4"/>
  <c r="AD1184" i="4"/>
  <c r="AI1184" i="4"/>
  <c r="AC1184" i="4"/>
  <c r="F1200" i="10"/>
  <c r="E1184" i="4"/>
  <c r="C1201" i="10" s="1"/>
  <c r="G1184" i="4"/>
  <c r="E1201" i="10" s="1"/>
  <c r="I1184" i="4" a="1"/>
  <c r="I1184" i="4" s="1"/>
  <c r="J1184" i="4"/>
  <c r="H1184" i="4" a="1"/>
  <c r="H1184" i="4" s="1"/>
  <c r="K1184" i="4"/>
  <c r="M1184" i="4"/>
  <c r="L1184" i="4"/>
  <c r="Q1184" i="4"/>
  <c r="N1184" i="4" a="1"/>
  <c r="N1184" i="4" s="1"/>
  <c r="R1184" i="4" a="1"/>
  <c r="R1184" i="4" s="1"/>
  <c r="S1184" i="4" a="1"/>
  <c r="S1184" i="4" s="1"/>
  <c r="T1184" i="4" a="1"/>
  <c r="T1184" i="4" s="1"/>
  <c r="V1184" i="4" a="1"/>
  <c r="V1184" i="4" s="1"/>
  <c r="U1184" i="4" a="1"/>
  <c r="U1184" i="4" s="1"/>
  <c r="C1184" i="4"/>
  <c r="B1184" i="4"/>
  <c r="W1184" i="4"/>
  <c r="K1197" i="10"/>
  <c r="A1185" i="4"/>
  <c r="O1185" i="4" s="1" a="1"/>
  <c r="O1185" i="4" s="1"/>
  <c r="L1196" i="10"/>
  <c r="X1180" i="4"/>
  <c r="AJ1181" i="4"/>
  <c r="G1198" i="10" s="1"/>
  <c r="H1199" i="10"/>
  <c r="B1200" i="10"/>
  <c r="Y1185" i="4" l="1"/>
  <c r="P1185" i="4" a="1"/>
  <c r="P1185" i="4" s="1"/>
  <c r="F1185" i="4" a="1"/>
  <c r="F1185" i="4" s="1"/>
  <c r="D1202" i="10" s="1"/>
  <c r="AH1185" i="4" a="1"/>
  <c r="AH1185" i="4" s="1"/>
  <c r="AD1185" i="4"/>
  <c r="AC1185" i="4"/>
  <c r="AB1185" i="4"/>
  <c r="AA1185" i="4" a="1"/>
  <c r="AA1185" i="4" s="1"/>
  <c r="AI1185" i="4"/>
  <c r="AG1185" i="4"/>
  <c r="AF1185" i="4" a="1"/>
  <c r="AF1185" i="4" s="1"/>
  <c r="AE1185" i="4"/>
  <c r="Z1185" i="4" a="1"/>
  <c r="Z1185" i="4" s="1"/>
  <c r="F1201" i="10"/>
  <c r="E1185" i="4"/>
  <c r="C1202" i="10" s="1"/>
  <c r="G1185" i="4"/>
  <c r="E1202" i="10" s="1"/>
  <c r="I1185" i="4" a="1"/>
  <c r="I1185" i="4" s="1"/>
  <c r="J1185" i="4"/>
  <c r="H1185" i="4" a="1"/>
  <c r="H1185" i="4" s="1"/>
  <c r="K1185" i="4"/>
  <c r="L1185" i="4"/>
  <c r="M1185" i="4"/>
  <c r="Q1185" i="4"/>
  <c r="N1185" i="4" a="1"/>
  <c r="N1185" i="4" s="1"/>
  <c r="R1185" i="4" a="1"/>
  <c r="R1185" i="4" s="1"/>
  <c r="S1185" i="4" a="1"/>
  <c r="S1185" i="4" s="1"/>
  <c r="T1185" i="4" a="1"/>
  <c r="T1185" i="4" s="1"/>
  <c r="V1185" i="4" a="1"/>
  <c r="V1185" i="4" s="1"/>
  <c r="U1185" i="4" a="1"/>
  <c r="U1185" i="4" s="1"/>
  <c r="C1185" i="4"/>
  <c r="B1185" i="4"/>
  <c r="W1185" i="4"/>
  <c r="K1198" i="10"/>
  <c r="A1186" i="4"/>
  <c r="O1186" i="4" s="1" a="1"/>
  <c r="O1186" i="4" s="1"/>
  <c r="L1197" i="10"/>
  <c r="X1181" i="4"/>
  <c r="AJ1182" i="4"/>
  <c r="G1199" i="10" s="1"/>
  <c r="H1200" i="10"/>
  <c r="B1201" i="10"/>
  <c r="Y1186" i="4" l="1"/>
  <c r="P1186" i="4" a="1"/>
  <c r="P1186" i="4" s="1"/>
  <c r="F1186" i="4" a="1"/>
  <c r="F1186" i="4" s="1"/>
  <c r="D1203" i="10" s="1"/>
  <c r="AG1186" i="4"/>
  <c r="AH1186" i="4" a="1"/>
  <c r="AH1186" i="4" s="1"/>
  <c r="AF1186" i="4" a="1"/>
  <c r="AF1186" i="4" s="1"/>
  <c r="AE1186" i="4"/>
  <c r="AD1186" i="4"/>
  <c r="AC1186" i="4"/>
  <c r="Z1186" i="4" a="1"/>
  <c r="Z1186" i="4" s="1"/>
  <c r="AA1186" i="4" a="1"/>
  <c r="AA1186" i="4" s="1"/>
  <c r="AI1186" i="4"/>
  <c r="AB1186" i="4"/>
  <c r="F1202" i="10"/>
  <c r="E1186" i="4"/>
  <c r="C1203" i="10" s="1"/>
  <c r="G1186" i="4"/>
  <c r="E1203" i="10" s="1"/>
  <c r="J1186" i="4"/>
  <c r="I1186" i="4" a="1"/>
  <c r="I1186" i="4" s="1"/>
  <c r="H1186" i="4" a="1"/>
  <c r="H1186" i="4" s="1"/>
  <c r="K1186" i="4"/>
  <c r="L1186" i="4"/>
  <c r="M1186" i="4"/>
  <c r="Q1186" i="4"/>
  <c r="N1186" i="4" a="1"/>
  <c r="N1186" i="4" s="1"/>
  <c r="R1186" i="4" a="1"/>
  <c r="R1186" i="4" s="1"/>
  <c r="S1186" i="4" a="1"/>
  <c r="S1186" i="4" s="1"/>
  <c r="T1186" i="4" a="1"/>
  <c r="T1186" i="4" s="1"/>
  <c r="V1186" i="4" a="1"/>
  <c r="V1186" i="4" s="1"/>
  <c r="U1186" i="4" a="1"/>
  <c r="U1186" i="4" s="1"/>
  <c r="C1186" i="4"/>
  <c r="B1186" i="4"/>
  <c r="W1186" i="4"/>
  <c r="K1199" i="10"/>
  <c r="A1187" i="4"/>
  <c r="O1187" i="4" s="1" a="1"/>
  <c r="O1187" i="4" s="1"/>
  <c r="L1198" i="10"/>
  <c r="X1182" i="4"/>
  <c r="AJ1183" i="4"/>
  <c r="G1200" i="10" s="1"/>
  <c r="H1201" i="10"/>
  <c r="B1202" i="10"/>
  <c r="Y1187" i="4" l="1"/>
  <c r="P1187" i="4" a="1"/>
  <c r="P1187" i="4" s="1"/>
  <c r="F1187" i="4" a="1"/>
  <c r="F1187" i="4" s="1"/>
  <c r="D1204" i="10" s="1"/>
  <c r="AH1187" i="4" a="1"/>
  <c r="AH1187" i="4" s="1"/>
  <c r="AG1187" i="4"/>
  <c r="AI1187" i="4"/>
  <c r="AF1187" i="4" a="1"/>
  <c r="AF1187" i="4" s="1"/>
  <c r="AC1187" i="4"/>
  <c r="AB1187" i="4"/>
  <c r="AA1187" i="4" a="1"/>
  <c r="AA1187" i="4" s="1"/>
  <c r="Z1187" i="4" a="1"/>
  <c r="Z1187" i="4" s="1"/>
  <c r="AE1187" i="4"/>
  <c r="AD1187" i="4"/>
  <c r="F1203" i="10"/>
  <c r="G1187" i="4"/>
  <c r="E1204" i="10" s="1"/>
  <c r="E1187" i="4"/>
  <c r="C1204" i="10" s="1"/>
  <c r="I1187" i="4" a="1"/>
  <c r="I1187" i="4" s="1"/>
  <c r="H1187" i="4" a="1"/>
  <c r="H1187" i="4" s="1"/>
  <c r="J1187" i="4"/>
  <c r="K1187" i="4"/>
  <c r="L1187" i="4"/>
  <c r="M1187" i="4"/>
  <c r="Q1187" i="4"/>
  <c r="N1187" i="4" a="1"/>
  <c r="N1187" i="4" s="1"/>
  <c r="R1187" i="4" a="1"/>
  <c r="R1187" i="4" s="1"/>
  <c r="S1187" i="4" a="1"/>
  <c r="S1187" i="4" s="1"/>
  <c r="T1187" i="4" a="1"/>
  <c r="T1187" i="4" s="1"/>
  <c r="V1187" i="4" a="1"/>
  <c r="V1187" i="4" s="1"/>
  <c r="U1187" i="4" a="1"/>
  <c r="U1187" i="4" s="1"/>
  <c r="C1187" i="4"/>
  <c r="B1187" i="4"/>
  <c r="W1187" i="4"/>
  <c r="K1200" i="10"/>
  <c r="A1188" i="4"/>
  <c r="O1188" i="4" s="1" a="1"/>
  <c r="O1188" i="4" s="1"/>
  <c r="L1199" i="10"/>
  <c r="X1183" i="4"/>
  <c r="AJ1184" i="4"/>
  <c r="G1201" i="10" s="1"/>
  <c r="H1202" i="10"/>
  <c r="B1203" i="10"/>
  <c r="Y1188" i="4" l="1"/>
  <c r="P1188" i="4" a="1"/>
  <c r="P1188" i="4" s="1"/>
  <c r="F1188" i="4" a="1"/>
  <c r="F1188" i="4" s="1"/>
  <c r="D1205" i="10" s="1"/>
  <c r="AG1188" i="4"/>
  <c r="AH1188" i="4" a="1"/>
  <c r="AH1188" i="4" s="1"/>
  <c r="AA1188" i="4" a="1"/>
  <c r="AA1188" i="4" s="1"/>
  <c r="Z1188" i="4" a="1"/>
  <c r="Z1188" i="4" s="1"/>
  <c r="AF1188" i="4" a="1"/>
  <c r="AF1188" i="4" s="1"/>
  <c r="AE1188" i="4"/>
  <c r="AD1188" i="4"/>
  <c r="AC1188" i="4"/>
  <c r="AB1188" i="4"/>
  <c r="AI1188" i="4"/>
  <c r="F1204" i="10"/>
  <c r="E1188" i="4"/>
  <c r="C1205" i="10" s="1"/>
  <c r="H1188" i="4" a="1"/>
  <c r="H1188" i="4" s="1"/>
  <c r="J1188" i="4"/>
  <c r="I1188" i="4" a="1"/>
  <c r="I1188" i="4" s="1"/>
  <c r="G1188" i="4"/>
  <c r="E1205" i="10" s="1"/>
  <c r="M1188" i="4"/>
  <c r="K1188" i="4"/>
  <c r="L1188" i="4"/>
  <c r="Q1188" i="4"/>
  <c r="N1188" i="4" a="1"/>
  <c r="N1188" i="4" s="1"/>
  <c r="R1188" i="4" a="1"/>
  <c r="R1188" i="4" s="1"/>
  <c r="S1188" i="4" a="1"/>
  <c r="S1188" i="4" s="1"/>
  <c r="T1188" i="4" a="1"/>
  <c r="T1188" i="4" s="1"/>
  <c r="V1188" i="4" a="1"/>
  <c r="V1188" i="4" s="1"/>
  <c r="U1188" i="4" a="1"/>
  <c r="U1188" i="4" s="1"/>
  <c r="C1188" i="4"/>
  <c r="B1188" i="4"/>
  <c r="W1188" i="4"/>
  <c r="K1201" i="10"/>
  <c r="A1189" i="4"/>
  <c r="O1189" i="4" s="1" a="1"/>
  <c r="O1189" i="4" s="1"/>
  <c r="L1200" i="10"/>
  <c r="X1184" i="4"/>
  <c r="AJ1185" i="4"/>
  <c r="G1202" i="10" s="1"/>
  <c r="H1203" i="10"/>
  <c r="B1204" i="10"/>
  <c r="Y1189" i="4" l="1"/>
  <c r="P1189" i="4" a="1"/>
  <c r="P1189" i="4" s="1"/>
  <c r="F1189" i="4" a="1"/>
  <c r="F1189" i="4" s="1"/>
  <c r="D1206" i="10" s="1"/>
  <c r="AH1189" i="4" a="1"/>
  <c r="AH1189" i="4" s="1"/>
  <c r="AG1189" i="4"/>
  <c r="AC1189" i="4"/>
  <c r="AB1189" i="4"/>
  <c r="AA1189" i="4" a="1"/>
  <c r="AA1189" i="4" s="1"/>
  <c r="AI1189" i="4"/>
  <c r="AF1189" i="4" a="1"/>
  <c r="AF1189" i="4" s="1"/>
  <c r="AE1189" i="4"/>
  <c r="AD1189" i="4"/>
  <c r="Z1189" i="4" a="1"/>
  <c r="Z1189" i="4" s="1"/>
  <c r="F1205" i="10"/>
  <c r="E1189" i="4"/>
  <c r="C1206" i="10" s="1"/>
  <c r="H1189" i="4" a="1"/>
  <c r="H1189" i="4" s="1"/>
  <c r="I1189" i="4" a="1"/>
  <c r="I1189" i="4" s="1"/>
  <c r="G1189" i="4"/>
  <c r="E1206" i="10" s="1"/>
  <c r="J1189" i="4"/>
  <c r="L1189" i="4"/>
  <c r="M1189" i="4"/>
  <c r="K1189" i="4"/>
  <c r="Q1189" i="4"/>
  <c r="N1189" i="4" a="1"/>
  <c r="N1189" i="4" s="1"/>
  <c r="R1189" i="4" a="1"/>
  <c r="R1189" i="4" s="1"/>
  <c r="S1189" i="4" a="1"/>
  <c r="S1189" i="4" s="1"/>
  <c r="T1189" i="4" a="1"/>
  <c r="T1189" i="4" s="1"/>
  <c r="V1189" i="4" a="1"/>
  <c r="V1189" i="4" s="1"/>
  <c r="U1189" i="4" a="1"/>
  <c r="U1189" i="4" s="1"/>
  <c r="C1189" i="4"/>
  <c r="B1189" i="4"/>
  <c r="W1189" i="4"/>
  <c r="K1202" i="10"/>
  <c r="A1190" i="4"/>
  <c r="O1190" i="4" s="1" a="1"/>
  <c r="O1190" i="4" s="1"/>
  <c r="X1185" i="4"/>
  <c r="L1201" i="10"/>
  <c r="AJ1186" i="4"/>
  <c r="G1203" i="10" s="1"/>
  <c r="H1204" i="10"/>
  <c r="B1205" i="10"/>
  <c r="Y1190" i="4" l="1"/>
  <c r="P1190" i="4" a="1"/>
  <c r="P1190" i="4" s="1"/>
  <c r="F1190" i="4" a="1"/>
  <c r="F1190" i="4" s="1"/>
  <c r="D1207" i="10" s="1"/>
  <c r="AG1190" i="4"/>
  <c r="AH1190" i="4" a="1"/>
  <c r="AH1190" i="4" s="1"/>
  <c r="AE1190" i="4"/>
  <c r="AD1190" i="4"/>
  <c r="AC1190" i="4"/>
  <c r="AB1190" i="4"/>
  <c r="Z1190" i="4" a="1"/>
  <c r="Z1190" i="4" s="1"/>
  <c r="AI1190" i="4"/>
  <c r="AF1190" i="4" a="1"/>
  <c r="AF1190" i="4" s="1"/>
  <c r="AA1190" i="4" a="1"/>
  <c r="AA1190" i="4" s="1"/>
  <c r="F1206" i="10"/>
  <c r="E1190" i="4"/>
  <c r="C1207" i="10" s="1"/>
  <c r="H1190" i="4" a="1"/>
  <c r="H1190" i="4" s="1"/>
  <c r="G1190" i="4"/>
  <c r="E1207" i="10" s="1"/>
  <c r="I1190" i="4" a="1"/>
  <c r="I1190" i="4" s="1"/>
  <c r="J1190" i="4"/>
  <c r="L1190" i="4"/>
  <c r="M1190" i="4"/>
  <c r="K1190" i="4"/>
  <c r="Q1190" i="4"/>
  <c r="N1190" i="4" a="1"/>
  <c r="N1190" i="4" s="1"/>
  <c r="R1190" i="4" a="1"/>
  <c r="R1190" i="4" s="1"/>
  <c r="S1190" i="4" a="1"/>
  <c r="S1190" i="4" s="1"/>
  <c r="T1190" i="4" a="1"/>
  <c r="T1190" i="4" s="1"/>
  <c r="V1190" i="4" a="1"/>
  <c r="V1190" i="4" s="1"/>
  <c r="U1190" i="4" a="1"/>
  <c r="U1190" i="4" s="1"/>
  <c r="C1190" i="4"/>
  <c r="B1190" i="4"/>
  <c r="W1190" i="4"/>
  <c r="K1203" i="10"/>
  <c r="A1191" i="4"/>
  <c r="O1191" i="4" s="1" a="1"/>
  <c r="O1191" i="4" s="1"/>
  <c r="L1202" i="10"/>
  <c r="X1186" i="4"/>
  <c r="AJ1187" i="4"/>
  <c r="G1204" i="10" s="1"/>
  <c r="H1205" i="10"/>
  <c r="B1206" i="10"/>
  <c r="Y1191" i="4" l="1"/>
  <c r="P1191" i="4" a="1"/>
  <c r="P1191" i="4" s="1"/>
  <c r="F1191" i="4" a="1"/>
  <c r="F1191" i="4" s="1"/>
  <c r="D1208" i="10" s="1"/>
  <c r="AH1191" i="4" a="1"/>
  <c r="AH1191" i="4" s="1"/>
  <c r="AG1191" i="4"/>
  <c r="AF1191" i="4" a="1"/>
  <c r="AF1191" i="4" s="1"/>
  <c r="AE1191" i="4"/>
  <c r="AD1191" i="4"/>
  <c r="AC1191" i="4"/>
  <c r="AB1191" i="4"/>
  <c r="Z1191" i="4" a="1"/>
  <c r="Z1191" i="4" s="1"/>
  <c r="AI1191" i="4"/>
  <c r="AA1191" i="4" a="1"/>
  <c r="AA1191" i="4" s="1"/>
  <c r="F1207" i="10"/>
  <c r="E1191" i="4"/>
  <c r="C1208" i="10" s="1"/>
  <c r="H1191" i="4" a="1"/>
  <c r="H1191" i="4" s="1"/>
  <c r="I1191" i="4" a="1"/>
  <c r="I1191" i="4" s="1"/>
  <c r="G1191" i="4"/>
  <c r="E1208" i="10" s="1"/>
  <c r="J1191" i="4"/>
  <c r="K1191" i="4"/>
  <c r="M1191" i="4"/>
  <c r="L1191" i="4"/>
  <c r="Q1191" i="4"/>
  <c r="N1191" i="4" a="1"/>
  <c r="N1191" i="4" s="1"/>
  <c r="S1191" i="4" a="1"/>
  <c r="S1191" i="4" s="1"/>
  <c r="R1191" i="4" a="1"/>
  <c r="R1191" i="4" s="1"/>
  <c r="T1191" i="4" a="1"/>
  <c r="T1191" i="4" s="1"/>
  <c r="V1191" i="4" a="1"/>
  <c r="V1191" i="4" s="1"/>
  <c r="U1191" i="4" a="1"/>
  <c r="U1191" i="4" s="1"/>
  <c r="C1191" i="4"/>
  <c r="B1191" i="4"/>
  <c r="W1191" i="4"/>
  <c r="K1204" i="10"/>
  <c r="A1192" i="4"/>
  <c r="O1192" i="4" s="1" a="1"/>
  <c r="O1192" i="4" s="1"/>
  <c r="L1203" i="10"/>
  <c r="X1187" i="4"/>
  <c r="AJ1188" i="4"/>
  <c r="G1205" i="10" s="1"/>
  <c r="H1206" i="10"/>
  <c r="B1207" i="10"/>
  <c r="Y1192" i="4" l="1"/>
  <c r="P1192" i="4" a="1"/>
  <c r="P1192" i="4" s="1"/>
  <c r="F1192" i="4" a="1"/>
  <c r="F1192" i="4" s="1"/>
  <c r="D1209" i="10" s="1"/>
  <c r="AG1192" i="4"/>
  <c r="AH1192" i="4" a="1"/>
  <c r="AH1192" i="4" s="1"/>
  <c r="AI1192" i="4"/>
  <c r="AF1192" i="4" a="1"/>
  <c r="AF1192" i="4" s="1"/>
  <c r="AE1192" i="4"/>
  <c r="AD1192" i="4"/>
  <c r="AA1192" i="4" a="1"/>
  <c r="AA1192" i="4" s="1"/>
  <c r="Z1192" i="4" a="1"/>
  <c r="Z1192" i="4" s="1"/>
  <c r="AC1192" i="4"/>
  <c r="AB1192" i="4"/>
  <c r="F1208" i="10"/>
  <c r="E1192" i="4"/>
  <c r="C1209" i="10" s="1"/>
  <c r="G1192" i="4"/>
  <c r="E1209" i="10" s="1"/>
  <c r="H1192" i="4" a="1"/>
  <c r="H1192" i="4" s="1"/>
  <c r="I1192" i="4" a="1"/>
  <c r="I1192" i="4" s="1"/>
  <c r="J1192" i="4"/>
  <c r="K1192" i="4"/>
  <c r="L1192" i="4"/>
  <c r="M1192" i="4"/>
  <c r="Q1192" i="4"/>
  <c r="N1192" i="4" a="1"/>
  <c r="N1192" i="4" s="1"/>
  <c r="R1192" i="4" a="1"/>
  <c r="R1192" i="4" s="1"/>
  <c r="S1192" i="4" a="1"/>
  <c r="S1192" i="4" s="1"/>
  <c r="T1192" i="4" a="1"/>
  <c r="T1192" i="4" s="1"/>
  <c r="V1192" i="4" a="1"/>
  <c r="V1192" i="4" s="1"/>
  <c r="U1192" i="4" a="1"/>
  <c r="U1192" i="4" s="1"/>
  <c r="C1192" i="4"/>
  <c r="B1192" i="4"/>
  <c r="W1192" i="4"/>
  <c r="K1205" i="10"/>
  <c r="A1193" i="4"/>
  <c r="O1193" i="4" s="1" a="1"/>
  <c r="O1193" i="4" s="1"/>
  <c r="L1204" i="10"/>
  <c r="X1188" i="4"/>
  <c r="AJ1189" i="4"/>
  <c r="G1206" i="10" s="1"/>
  <c r="H1207" i="10"/>
  <c r="B1208" i="10"/>
  <c r="Y1193" i="4" l="1"/>
  <c r="P1193" i="4" a="1"/>
  <c r="P1193" i="4" s="1"/>
  <c r="F1193" i="4" a="1"/>
  <c r="F1193" i="4" s="1"/>
  <c r="D1210" i="10" s="1"/>
  <c r="AH1193" i="4" a="1"/>
  <c r="AH1193" i="4" s="1"/>
  <c r="AG1193" i="4"/>
  <c r="AI1193" i="4"/>
  <c r="AD1193" i="4"/>
  <c r="AC1193" i="4"/>
  <c r="AB1193" i="4"/>
  <c r="AA1193" i="4" a="1"/>
  <c r="AA1193" i="4" s="1"/>
  <c r="Z1193" i="4" a="1"/>
  <c r="Z1193" i="4" s="1"/>
  <c r="AE1193" i="4"/>
  <c r="AF1193" i="4" a="1"/>
  <c r="AF1193" i="4" s="1"/>
  <c r="F1209" i="10"/>
  <c r="E1193" i="4"/>
  <c r="C1210" i="10" s="1"/>
  <c r="G1193" i="4"/>
  <c r="E1210" i="10" s="1"/>
  <c r="I1193" i="4" a="1"/>
  <c r="I1193" i="4" s="1"/>
  <c r="H1193" i="4" a="1"/>
  <c r="H1193" i="4" s="1"/>
  <c r="J1193" i="4"/>
  <c r="K1193" i="4"/>
  <c r="L1193" i="4"/>
  <c r="M1193" i="4"/>
  <c r="Q1193" i="4"/>
  <c r="N1193" i="4" a="1"/>
  <c r="N1193" i="4" s="1"/>
  <c r="R1193" i="4" a="1"/>
  <c r="R1193" i="4" s="1"/>
  <c r="S1193" i="4" a="1"/>
  <c r="S1193" i="4" s="1"/>
  <c r="T1193" i="4" a="1"/>
  <c r="T1193" i="4" s="1"/>
  <c r="V1193" i="4" a="1"/>
  <c r="V1193" i="4" s="1"/>
  <c r="U1193" i="4" a="1"/>
  <c r="U1193" i="4" s="1"/>
  <c r="C1193" i="4"/>
  <c r="B1193" i="4"/>
  <c r="W1193" i="4"/>
  <c r="K1206" i="10"/>
  <c r="A1194" i="4"/>
  <c r="O1194" i="4" s="1" a="1"/>
  <c r="O1194" i="4" s="1"/>
  <c r="X1189" i="4"/>
  <c r="L1205" i="10"/>
  <c r="AJ1190" i="4"/>
  <c r="G1207" i="10" s="1"/>
  <c r="H1208" i="10"/>
  <c r="B1209" i="10"/>
  <c r="Y1194" i="4" l="1"/>
  <c r="P1194" i="4" a="1"/>
  <c r="P1194" i="4" s="1"/>
  <c r="F1194" i="4" a="1"/>
  <c r="F1194" i="4" s="1"/>
  <c r="D1211" i="10" s="1"/>
  <c r="AG1194" i="4"/>
  <c r="AH1194" i="4" a="1"/>
  <c r="AH1194" i="4" s="1"/>
  <c r="AA1194" i="4" a="1"/>
  <c r="AA1194" i="4" s="1"/>
  <c r="Z1194" i="4" a="1"/>
  <c r="Z1194" i="4" s="1"/>
  <c r="AF1194" i="4" a="1"/>
  <c r="AF1194" i="4" s="1"/>
  <c r="AE1194" i="4"/>
  <c r="AD1194" i="4"/>
  <c r="AC1194" i="4"/>
  <c r="AI1194" i="4"/>
  <c r="AB1194" i="4"/>
  <c r="F1210" i="10"/>
  <c r="E1194" i="4"/>
  <c r="C1211" i="10" s="1"/>
  <c r="G1194" i="4"/>
  <c r="E1211" i="10" s="1"/>
  <c r="H1194" i="4" a="1"/>
  <c r="H1194" i="4" s="1"/>
  <c r="I1194" i="4" a="1"/>
  <c r="I1194" i="4" s="1"/>
  <c r="J1194" i="4"/>
  <c r="K1194" i="4"/>
  <c r="L1194" i="4"/>
  <c r="M1194" i="4"/>
  <c r="Q1194" i="4"/>
  <c r="N1194" i="4" a="1"/>
  <c r="N1194" i="4" s="1"/>
  <c r="R1194" i="4" a="1"/>
  <c r="R1194" i="4" s="1"/>
  <c r="S1194" i="4" a="1"/>
  <c r="S1194" i="4" s="1"/>
  <c r="T1194" i="4" a="1"/>
  <c r="T1194" i="4" s="1"/>
  <c r="V1194" i="4" a="1"/>
  <c r="V1194" i="4" s="1"/>
  <c r="U1194" i="4" a="1"/>
  <c r="U1194" i="4" s="1"/>
  <c r="C1194" i="4"/>
  <c r="B1194" i="4"/>
  <c r="W1194" i="4"/>
  <c r="K1207" i="10"/>
  <c r="A1195" i="4"/>
  <c r="O1195" i="4" s="1" a="1"/>
  <c r="O1195" i="4" s="1"/>
  <c r="L1206" i="10"/>
  <c r="X1190" i="4"/>
  <c r="AJ1191" i="4"/>
  <c r="G1208" i="10" s="1"/>
  <c r="H1209" i="10"/>
  <c r="B1210" i="10"/>
  <c r="Y1195" i="4" l="1"/>
  <c r="P1195" i="4" a="1"/>
  <c r="P1195" i="4" s="1"/>
  <c r="F1195" i="4" a="1"/>
  <c r="F1195" i="4" s="1"/>
  <c r="D1212" i="10" s="1"/>
  <c r="AH1195" i="4" a="1"/>
  <c r="AH1195" i="4" s="1"/>
  <c r="AG1195" i="4"/>
  <c r="AC1195" i="4"/>
  <c r="AB1195" i="4"/>
  <c r="AA1195" i="4" a="1"/>
  <c r="AA1195" i="4" s="1"/>
  <c r="AI1195" i="4"/>
  <c r="AF1195" i="4" a="1"/>
  <c r="AF1195" i="4" s="1"/>
  <c r="AE1195" i="4"/>
  <c r="AD1195" i="4"/>
  <c r="Z1195" i="4" a="1"/>
  <c r="Z1195" i="4" s="1"/>
  <c r="F1211" i="10"/>
  <c r="E1195" i="4"/>
  <c r="C1212" i="10" s="1"/>
  <c r="H1195" i="4" a="1"/>
  <c r="H1195" i="4" s="1"/>
  <c r="G1195" i="4"/>
  <c r="E1212" i="10" s="1"/>
  <c r="I1195" i="4" a="1"/>
  <c r="I1195" i="4" s="1"/>
  <c r="J1195" i="4"/>
  <c r="K1195" i="4"/>
  <c r="M1195" i="4"/>
  <c r="L1195" i="4"/>
  <c r="Q1195" i="4"/>
  <c r="N1195" i="4" a="1"/>
  <c r="N1195" i="4" s="1"/>
  <c r="R1195" i="4" a="1"/>
  <c r="R1195" i="4" s="1"/>
  <c r="S1195" i="4" a="1"/>
  <c r="S1195" i="4" s="1"/>
  <c r="T1195" i="4" a="1"/>
  <c r="T1195" i="4" s="1"/>
  <c r="V1195" i="4" a="1"/>
  <c r="V1195" i="4" s="1"/>
  <c r="U1195" i="4" a="1"/>
  <c r="U1195" i="4" s="1"/>
  <c r="C1195" i="4"/>
  <c r="B1195" i="4"/>
  <c r="W1195" i="4"/>
  <c r="K1208" i="10"/>
  <c r="A1196" i="4"/>
  <c r="O1196" i="4" s="1" a="1"/>
  <c r="O1196" i="4" s="1"/>
  <c r="X1191" i="4"/>
  <c r="L1207" i="10"/>
  <c r="AJ1192" i="4"/>
  <c r="G1209" i="10" s="1"/>
  <c r="H1210" i="10"/>
  <c r="B1211" i="10"/>
  <c r="Y1196" i="4" l="1"/>
  <c r="P1196" i="4" a="1"/>
  <c r="P1196" i="4" s="1"/>
  <c r="F1196" i="4" a="1"/>
  <c r="F1196" i="4" s="1"/>
  <c r="D1213" i="10" s="1"/>
  <c r="AG1196" i="4"/>
  <c r="AH1196" i="4" a="1"/>
  <c r="AH1196" i="4" s="1"/>
  <c r="AF1196" i="4" a="1"/>
  <c r="AF1196" i="4" s="1"/>
  <c r="AE1196" i="4"/>
  <c r="AD1196" i="4"/>
  <c r="AC1196" i="4"/>
  <c r="AB1196" i="4"/>
  <c r="Z1196" i="4" a="1"/>
  <c r="Z1196" i="4" s="1"/>
  <c r="AI1196" i="4"/>
  <c r="AA1196" i="4" a="1"/>
  <c r="AA1196" i="4" s="1"/>
  <c r="F1212" i="10"/>
  <c r="E1196" i="4"/>
  <c r="C1213" i="10" s="1"/>
  <c r="G1196" i="4"/>
  <c r="E1213" i="10" s="1"/>
  <c r="I1196" i="4" a="1"/>
  <c r="I1196" i="4" s="1"/>
  <c r="H1196" i="4" a="1"/>
  <c r="H1196" i="4" s="1"/>
  <c r="J1196" i="4"/>
  <c r="K1196" i="4"/>
  <c r="M1196" i="4"/>
  <c r="L1196" i="4"/>
  <c r="Q1196" i="4"/>
  <c r="N1196" i="4" a="1"/>
  <c r="N1196" i="4" s="1"/>
  <c r="R1196" i="4" a="1"/>
  <c r="R1196" i="4" s="1"/>
  <c r="S1196" i="4" a="1"/>
  <c r="S1196" i="4" s="1"/>
  <c r="T1196" i="4" a="1"/>
  <c r="T1196" i="4" s="1"/>
  <c r="V1196" i="4" a="1"/>
  <c r="V1196" i="4" s="1"/>
  <c r="U1196" i="4" a="1"/>
  <c r="U1196" i="4" s="1"/>
  <c r="C1196" i="4"/>
  <c r="B1196" i="4"/>
  <c r="W1196" i="4"/>
  <c r="K1209" i="10"/>
  <c r="A1197" i="4"/>
  <c r="O1197" i="4" s="1" a="1"/>
  <c r="O1197" i="4" s="1"/>
  <c r="L1208" i="10"/>
  <c r="X1192" i="4"/>
  <c r="AJ1193" i="4"/>
  <c r="G1210" i="10" s="1"/>
  <c r="H1211" i="10"/>
  <c r="B1212" i="10"/>
  <c r="Y1197" i="4" l="1"/>
  <c r="P1197" i="4" a="1"/>
  <c r="P1197" i="4" s="1"/>
  <c r="F1197" i="4" a="1"/>
  <c r="F1197" i="4" s="1"/>
  <c r="D1214" i="10" s="1"/>
  <c r="AH1197" i="4" a="1"/>
  <c r="AH1197" i="4" s="1"/>
  <c r="AG1197" i="4"/>
  <c r="AI1197" i="4"/>
  <c r="AF1197" i="4" a="1"/>
  <c r="AF1197" i="4" s="1"/>
  <c r="AE1197" i="4"/>
  <c r="AD1197" i="4"/>
  <c r="AA1197" i="4" a="1"/>
  <c r="AA1197" i="4" s="1"/>
  <c r="Z1197" i="4" a="1"/>
  <c r="Z1197" i="4" s="1"/>
  <c r="AC1197" i="4"/>
  <c r="AB1197" i="4"/>
  <c r="F1213" i="10"/>
  <c r="E1197" i="4"/>
  <c r="C1214" i="10" s="1"/>
  <c r="G1197" i="4"/>
  <c r="E1214" i="10" s="1"/>
  <c r="H1197" i="4" a="1"/>
  <c r="H1197" i="4" s="1"/>
  <c r="I1197" i="4" a="1"/>
  <c r="I1197" i="4" s="1"/>
  <c r="J1197" i="4"/>
  <c r="K1197" i="4"/>
  <c r="M1197" i="4"/>
  <c r="L1197" i="4"/>
  <c r="Q1197" i="4"/>
  <c r="N1197" i="4" a="1"/>
  <c r="N1197" i="4" s="1"/>
  <c r="R1197" i="4" a="1"/>
  <c r="R1197" i="4" s="1"/>
  <c r="S1197" i="4" a="1"/>
  <c r="S1197" i="4" s="1"/>
  <c r="T1197" i="4" a="1"/>
  <c r="T1197" i="4" s="1"/>
  <c r="V1197" i="4" a="1"/>
  <c r="V1197" i="4" s="1"/>
  <c r="U1197" i="4" a="1"/>
  <c r="U1197" i="4" s="1"/>
  <c r="C1197" i="4"/>
  <c r="B1197" i="4"/>
  <c r="W1197" i="4"/>
  <c r="K1210" i="10"/>
  <c r="A1198" i="4"/>
  <c r="O1198" i="4" s="1" a="1"/>
  <c r="O1198" i="4" s="1"/>
  <c r="X1193" i="4"/>
  <c r="L1209" i="10"/>
  <c r="AJ1194" i="4"/>
  <c r="G1211" i="10" s="1"/>
  <c r="H1212" i="10"/>
  <c r="B1213" i="10"/>
  <c r="Y1198" i="4" l="1"/>
  <c r="P1198" i="4" a="1"/>
  <c r="P1198" i="4" s="1"/>
  <c r="F1198" i="4" a="1"/>
  <c r="F1198" i="4" s="1"/>
  <c r="D1215" i="10" s="1"/>
  <c r="AG1198" i="4"/>
  <c r="AH1198" i="4" a="1"/>
  <c r="AH1198" i="4" s="1"/>
  <c r="AI1198" i="4"/>
  <c r="AF1198" i="4" a="1"/>
  <c r="AF1198" i="4" s="1"/>
  <c r="AE1198" i="4"/>
  <c r="AB1198" i="4"/>
  <c r="AA1198" i="4" a="1"/>
  <c r="AA1198" i="4" s="1"/>
  <c r="Z1198" i="4" a="1"/>
  <c r="Z1198" i="4" s="1"/>
  <c r="AD1198" i="4"/>
  <c r="AC1198" i="4"/>
  <c r="F1214" i="10"/>
  <c r="E1198" i="4"/>
  <c r="C1215" i="10" s="1"/>
  <c r="G1198" i="4"/>
  <c r="E1215" i="10" s="1"/>
  <c r="I1198" i="4" a="1"/>
  <c r="I1198" i="4" s="1"/>
  <c r="J1198" i="4"/>
  <c r="K1198" i="4"/>
  <c r="H1198" i="4" a="1"/>
  <c r="H1198" i="4" s="1"/>
  <c r="M1198" i="4"/>
  <c r="L1198" i="4"/>
  <c r="Q1198" i="4"/>
  <c r="N1198" i="4" a="1"/>
  <c r="N1198" i="4" s="1"/>
  <c r="R1198" i="4" a="1"/>
  <c r="R1198" i="4" s="1"/>
  <c r="S1198" i="4" a="1"/>
  <c r="S1198" i="4" s="1"/>
  <c r="T1198" i="4" a="1"/>
  <c r="T1198" i="4" s="1"/>
  <c r="V1198" i="4" a="1"/>
  <c r="V1198" i="4" s="1"/>
  <c r="U1198" i="4" a="1"/>
  <c r="U1198" i="4" s="1"/>
  <c r="C1198" i="4"/>
  <c r="B1198" i="4"/>
  <c r="W1198" i="4"/>
  <c r="K1211" i="10"/>
  <c r="A1199" i="4"/>
  <c r="O1199" i="4" s="1" a="1"/>
  <c r="O1199" i="4" s="1"/>
  <c r="L1210" i="10"/>
  <c r="X1194" i="4"/>
  <c r="AJ1195" i="4"/>
  <c r="G1212" i="10" s="1"/>
  <c r="H1213" i="10"/>
  <c r="B1214" i="10"/>
  <c r="Y1199" i="4" l="1"/>
  <c r="P1199" i="4" a="1"/>
  <c r="P1199" i="4" s="1"/>
  <c r="F1199" i="4" a="1"/>
  <c r="F1199" i="4" s="1"/>
  <c r="D1216" i="10" s="1"/>
  <c r="AH1199" i="4" a="1"/>
  <c r="AH1199" i="4" s="1"/>
  <c r="AG1199" i="4"/>
  <c r="Z1199" i="4" a="1"/>
  <c r="Z1199" i="4" s="1"/>
  <c r="AI1199" i="4"/>
  <c r="AD1199" i="4"/>
  <c r="AC1199" i="4"/>
  <c r="AB1199" i="4"/>
  <c r="AA1199" i="4" a="1"/>
  <c r="AA1199" i="4" s="1"/>
  <c r="AF1199" i="4" a="1"/>
  <c r="AF1199" i="4" s="1"/>
  <c r="AE1199" i="4"/>
  <c r="F1215" i="10"/>
  <c r="E1199" i="4"/>
  <c r="C1216" i="10" s="1"/>
  <c r="G1199" i="4"/>
  <c r="E1216" i="10" s="1"/>
  <c r="H1199" i="4" a="1"/>
  <c r="H1199" i="4" s="1"/>
  <c r="J1199" i="4"/>
  <c r="I1199" i="4" a="1"/>
  <c r="I1199" i="4" s="1"/>
  <c r="L1199" i="4"/>
  <c r="K1199" i="4"/>
  <c r="M1199" i="4"/>
  <c r="Q1199" i="4"/>
  <c r="N1199" i="4" a="1"/>
  <c r="N1199" i="4" s="1"/>
  <c r="R1199" i="4" a="1"/>
  <c r="R1199" i="4" s="1"/>
  <c r="S1199" i="4" a="1"/>
  <c r="S1199" i="4" s="1"/>
  <c r="T1199" i="4" a="1"/>
  <c r="T1199" i="4" s="1"/>
  <c r="V1199" i="4" a="1"/>
  <c r="V1199" i="4" s="1"/>
  <c r="U1199" i="4" a="1"/>
  <c r="U1199" i="4" s="1"/>
  <c r="C1199" i="4"/>
  <c r="B1199" i="4"/>
  <c r="W1199" i="4"/>
  <c r="K1212" i="10"/>
  <c r="A1200" i="4"/>
  <c r="O1200" i="4" s="1" a="1"/>
  <c r="O1200" i="4" s="1"/>
  <c r="X1195" i="4"/>
  <c r="L1211" i="10"/>
  <c r="AJ1196" i="4"/>
  <c r="G1213" i="10" s="1"/>
  <c r="H1214" i="10"/>
  <c r="B1215" i="10"/>
  <c r="Y1200" i="4" l="1"/>
  <c r="P1200" i="4" a="1"/>
  <c r="P1200" i="4" s="1"/>
  <c r="F1200" i="4" a="1"/>
  <c r="F1200" i="4" s="1"/>
  <c r="D1217" i="10" s="1"/>
  <c r="AH1200" i="4" a="1"/>
  <c r="AH1200" i="4" s="1"/>
  <c r="AG1200" i="4"/>
  <c r="AA1200" i="4" a="1"/>
  <c r="AA1200" i="4" s="1"/>
  <c r="Z1200" i="4" a="1"/>
  <c r="Z1200" i="4" s="1"/>
  <c r="AF1200" i="4" a="1"/>
  <c r="AF1200" i="4" s="1"/>
  <c r="AE1200" i="4"/>
  <c r="AD1200" i="4"/>
  <c r="AC1200" i="4"/>
  <c r="AB1200" i="4"/>
  <c r="AI1200" i="4"/>
  <c r="F1216" i="10"/>
  <c r="E1200" i="4"/>
  <c r="C1217" i="10" s="1"/>
  <c r="G1200" i="4"/>
  <c r="E1217" i="10" s="1"/>
  <c r="J1200" i="4"/>
  <c r="H1200" i="4" a="1"/>
  <c r="H1200" i="4" s="1"/>
  <c r="M1200" i="4"/>
  <c r="I1200" i="4" a="1"/>
  <c r="I1200" i="4" s="1"/>
  <c r="K1200" i="4"/>
  <c r="L1200" i="4"/>
  <c r="Q1200" i="4"/>
  <c r="N1200" i="4" a="1"/>
  <c r="N1200" i="4" s="1"/>
  <c r="R1200" i="4" a="1"/>
  <c r="R1200" i="4" s="1"/>
  <c r="S1200" i="4" a="1"/>
  <c r="S1200" i="4" s="1"/>
  <c r="T1200" i="4" a="1"/>
  <c r="T1200" i="4" s="1"/>
  <c r="V1200" i="4" a="1"/>
  <c r="V1200" i="4" s="1"/>
  <c r="U1200" i="4" a="1"/>
  <c r="U1200" i="4" s="1"/>
  <c r="C1200" i="4"/>
  <c r="B1200" i="4"/>
  <c r="W1200" i="4"/>
  <c r="K1213" i="10"/>
  <c r="A1201" i="4"/>
  <c r="O1201" i="4" s="1" a="1"/>
  <c r="O1201" i="4" s="1"/>
  <c r="L1212" i="10"/>
  <c r="X1196" i="4"/>
  <c r="AJ1197" i="4"/>
  <c r="G1214" i="10" s="1"/>
  <c r="H1215" i="10"/>
  <c r="B1216" i="10"/>
  <c r="Y1201" i="4" l="1"/>
  <c r="P1201" i="4" a="1"/>
  <c r="P1201" i="4" s="1"/>
  <c r="F1201" i="4" a="1"/>
  <c r="F1201" i="4" s="1"/>
  <c r="D1218" i="10" s="1"/>
  <c r="AH1201" i="4" a="1"/>
  <c r="AH1201" i="4" s="1"/>
  <c r="AG1201" i="4"/>
  <c r="AB1201" i="4"/>
  <c r="AA1201" i="4" a="1"/>
  <c r="AA1201" i="4" s="1"/>
  <c r="Z1201" i="4" a="1"/>
  <c r="Z1201" i="4" s="1"/>
  <c r="AF1201" i="4" a="1"/>
  <c r="AF1201" i="4" s="1"/>
  <c r="AE1201" i="4"/>
  <c r="AD1201" i="4"/>
  <c r="AI1201" i="4"/>
  <c r="AC1201" i="4"/>
  <c r="F1217" i="10"/>
  <c r="E1201" i="4"/>
  <c r="C1218" i="10" s="1"/>
  <c r="G1201" i="4"/>
  <c r="E1218" i="10" s="1"/>
  <c r="H1201" i="4" a="1"/>
  <c r="H1201" i="4" s="1"/>
  <c r="J1201" i="4"/>
  <c r="I1201" i="4" a="1"/>
  <c r="I1201" i="4" s="1"/>
  <c r="K1201" i="4"/>
  <c r="L1201" i="4"/>
  <c r="M1201" i="4"/>
  <c r="Q1201" i="4"/>
  <c r="N1201" i="4" a="1"/>
  <c r="N1201" i="4" s="1"/>
  <c r="R1201" i="4" a="1"/>
  <c r="R1201" i="4" s="1"/>
  <c r="S1201" i="4" a="1"/>
  <c r="S1201" i="4" s="1"/>
  <c r="T1201" i="4" a="1"/>
  <c r="T1201" i="4" s="1"/>
  <c r="V1201" i="4" a="1"/>
  <c r="V1201" i="4" s="1"/>
  <c r="U1201" i="4" a="1"/>
  <c r="U1201" i="4" s="1"/>
  <c r="C1201" i="4"/>
  <c r="B1201" i="4"/>
  <c r="W1201" i="4"/>
  <c r="K1214" i="10"/>
  <c r="A1202" i="4"/>
  <c r="O1202" i="4" s="1" a="1"/>
  <c r="O1202" i="4" s="1"/>
  <c r="L1213" i="10"/>
  <c r="X1197" i="4"/>
  <c r="AJ1198" i="4"/>
  <c r="G1215" i="10" s="1"/>
  <c r="H1216" i="10"/>
  <c r="B1217" i="10"/>
  <c r="Y1202" i="4" l="1"/>
  <c r="P1202" i="4" a="1"/>
  <c r="P1202" i="4" s="1"/>
  <c r="F1202" i="4" a="1"/>
  <c r="F1202" i="4" s="1"/>
  <c r="D1219" i="10" s="1"/>
  <c r="AH1202" i="4" a="1"/>
  <c r="AH1202" i="4" s="1"/>
  <c r="AG1202" i="4"/>
  <c r="AC1202" i="4"/>
  <c r="AB1202" i="4"/>
  <c r="AA1202" i="4" a="1"/>
  <c r="AA1202" i="4" s="1"/>
  <c r="AI1202" i="4"/>
  <c r="AF1202" i="4" a="1"/>
  <c r="AF1202" i="4" s="1"/>
  <c r="AE1202" i="4"/>
  <c r="AD1202" i="4"/>
  <c r="Z1202" i="4" a="1"/>
  <c r="Z1202" i="4" s="1"/>
  <c r="F1218" i="10"/>
  <c r="E1202" i="4"/>
  <c r="C1219" i="10" s="1"/>
  <c r="H1202" i="4" a="1"/>
  <c r="H1202" i="4" s="1"/>
  <c r="J1202" i="4"/>
  <c r="I1202" i="4" a="1"/>
  <c r="I1202" i="4" s="1"/>
  <c r="K1202" i="4"/>
  <c r="L1202" i="4"/>
  <c r="M1202" i="4"/>
  <c r="G1202" i="4"/>
  <c r="E1219" i="10" s="1"/>
  <c r="Q1202" i="4"/>
  <c r="N1202" i="4" a="1"/>
  <c r="N1202" i="4" s="1"/>
  <c r="R1202" i="4" a="1"/>
  <c r="R1202" i="4" s="1"/>
  <c r="S1202" i="4" a="1"/>
  <c r="S1202" i="4" s="1"/>
  <c r="T1202" i="4" a="1"/>
  <c r="T1202" i="4" s="1"/>
  <c r="V1202" i="4" a="1"/>
  <c r="V1202" i="4" s="1"/>
  <c r="U1202" i="4" a="1"/>
  <c r="U1202" i="4" s="1"/>
  <c r="C1202" i="4"/>
  <c r="B1202" i="4"/>
  <c r="W1202" i="4"/>
  <c r="K1215" i="10"/>
  <c r="A1203" i="4"/>
  <c r="O1203" i="4" s="1" a="1"/>
  <c r="O1203" i="4" s="1"/>
  <c r="L1214" i="10"/>
  <c r="X1198" i="4"/>
  <c r="AJ1199" i="4"/>
  <c r="G1216" i="10" s="1"/>
  <c r="H1217" i="10"/>
  <c r="B1218" i="10"/>
  <c r="Y1203" i="4" l="1"/>
  <c r="P1203" i="4" a="1"/>
  <c r="P1203" i="4" s="1"/>
  <c r="F1203" i="4" a="1"/>
  <c r="F1203" i="4" s="1"/>
  <c r="D1220" i="10" s="1"/>
  <c r="AH1203" i="4" a="1"/>
  <c r="AH1203" i="4" s="1"/>
  <c r="AG1203" i="4"/>
  <c r="AF1203" i="4" a="1"/>
  <c r="AF1203" i="4" s="1"/>
  <c r="AE1203" i="4"/>
  <c r="AD1203" i="4"/>
  <c r="AC1203" i="4"/>
  <c r="AB1203" i="4"/>
  <c r="Z1203" i="4" a="1"/>
  <c r="Z1203" i="4" s="1"/>
  <c r="AI1203" i="4"/>
  <c r="AA1203" i="4" a="1"/>
  <c r="AA1203" i="4" s="1"/>
  <c r="F1219" i="10"/>
  <c r="E1203" i="4"/>
  <c r="C1220" i="10" s="1"/>
  <c r="H1203" i="4" a="1"/>
  <c r="H1203" i="4" s="1"/>
  <c r="G1203" i="4"/>
  <c r="E1220" i="10" s="1"/>
  <c r="J1203" i="4"/>
  <c r="I1203" i="4" a="1"/>
  <c r="I1203" i="4" s="1"/>
  <c r="K1203" i="4"/>
  <c r="M1203" i="4"/>
  <c r="L1203" i="4"/>
  <c r="Q1203" i="4"/>
  <c r="N1203" i="4" a="1"/>
  <c r="N1203" i="4" s="1"/>
  <c r="R1203" i="4" a="1"/>
  <c r="R1203" i="4" s="1"/>
  <c r="S1203" i="4" a="1"/>
  <c r="S1203" i="4" s="1"/>
  <c r="T1203" i="4" a="1"/>
  <c r="T1203" i="4" s="1"/>
  <c r="V1203" i="4" a="1"/>
  <c r="V1203" i="4" s="1"/>
  <c r="U1203" i="4" a="1"/>
  <c r="U1203" i="4" s="1"/>
  <c r="C1203" i="4"/>
  <c r="B1203" i="4"/>
  <c r="W1203" i="4"/>
  <c r="K1216" i="10"/>
  <c r="A1204" i="4"/>
  <c r="O1204" i="4" s="1" a="1"/>
  <c r="O1204" i="4" s="1"/>
  <c r="X1199" i="4"/>
  <c r="L1215" i="10"/>
  <c r="AJ1200" i="4"/>
  <c r="G1217" i="10" s="1"/>
  <c r="H1218" i="10"/>
  <c r="B1219" i="10"/>
  <c r="Y1204" i="4" l="1"/>
  <c r="P1204" i="4" a="1"/>
  <c r="P1204" i="4" s="1"/>
  <c r="F1204" i="4" a="1"/>
  <c r="F1204" i="4" s="1"/>
  <c r="D1221" i="10" s="1"/>
  <c r="AH1204" i="4" a="1"/>
  <c r="AH1204" i="4" s="1"/>
  <c r="AG1204" i="4"/>
  <c r="AF1204" i="4" a="1"/>
  <c r="AF1204" i="4" s="1"/>
  <c r="AE1204" i="4"/>
  <c r="AD1204" i="4"/>
  <c r="AC1204" i="4"/>
  <c r="AA1204" i="4" a="1"/>
  <c r="AA1204" i="4" s="1"/>
  <c r="Z1204" i="4" a="1"/>
  <c r="Z1204" i="4" s="1"/>
  <c r="AI1204" i="4"/>
  <c r="AB1204" i="4"/>
  <c r="F1220" i="10"/>
  <c r="E1204" i="4"/>
  <c r="C1221" i="10" s="1"/>
  <c r="G1204" i="4"/>
  <c r="E1221" i="10" s="1"/>
  <c r="H1204" i="4" a="1"/>
  <c r="H1204" i="4" s="1"/>
  <c r="I1204" i="4" a="1"/>
  <c r="I1204" i="4" s="1"/>
  <c r="J1204" i="4"/>
  <c r="K1204" i="4"/>
  <c r="M1204" i="4"/>
  <c r="L1204" i="4"/>
  <c r="Q1204" i="4"/>
  <c r="N1204" i="4" a="1"/>
  <c r="N1204" i="4" s="1"/>
  <c r="R1204" i="4" a="1"/>
  <c r="R1204" i="4" s="1"/>
  <c r="S1204" i="4" a="1"/>
  <c r="S1204" i="4" s="1"/>
  <c r="T1204" i="4" a="1"/>
  <c r="T1204" i="4" s="1"/>
  <c r="V1204" i="4" a="1"/>
  <c r="V1204" i="4" s="1"/>
  <c r="U1204" i="4" a="1"/>
  <c r="U1204" i="4" s="1"/>
  <c r="C1204" i="4"/>
  <c r="B1204" i="4"/>
  <c r="W1204" i="4"/>
  <c r="K1217" i="10"/>
  <c r="A1205" i="4"/>
  <c r="O1205" i="4" s="1" a="1"/>
  <c r="O1205" i="4" s="1"/>
  <c r="L1216" i="10"/>
  <c r="X1200" i="4"/>
  <c r="AJ1201" i="4"/>
  <c r="G1218" i="10" s="1"/>
  <c r="H1219" i="10"/>
  <c r="B1220" i="10"/>
  <c r="Y1205" i="4" l="1"/>
  <c r="P1205" i="4" a="1"/>
  <c r="P1205" i="4" s="1"/>
  <c r="F1205" i="4" a="1"/>
  <c r="F1205" i="4" s="1"/>
  <c r="D1222" i="10" s="1"/>
  <c r="AG1205" i="4"/>
  <c r="AH1205" i="4" a="1"/>
  <c r="AH1205" i="4" s="1"/>
  <c r="AI1205" i="4"/>
  <c r="AF1205" i="4" a="1"/>
  <c r="AF1205" i="4" s="1"/>
  <c r="AE1205" i="4"/>
  <c r="AB1205" i="4"/>
  <c r="AA1205" i="4" a="1"/>
  <c r="AA1205" i="4" s="1"/>
  <c r="Z1205" i="4" a="1"/>
  <c r="Z1205" i="4" s="1"/>
  <c r="AC1205" i="4"/>
  <c r="AD1205" i="4"/>
  <c r="F1221" i="10"/>
  <c r="E1205" i="4"/>
  <c r="C1222" i="10" s="1"/>
  <c r="G1205" i="4"/>
  <c r="E1222" i="10" s="1"/>
  <c r="I1205" i="4" a="1"/>
  <c r="I1205" i="4" s="1"/>
  <c r="J1205" i="4"/>
  <c r="H1205" i="4" a="1"/>
  <c r="H1205" i="4" s="1"/>
  <c r="K1205" i="4"/>
  <c r="L1205" i="4"/>
  <c r="M1205" i="4"/>
  <c r="Q1205" i="4"/>
  <c r="N1205" i="4" a="1"/>
  <c r="N1205" i="4" s="1"/>
  <c r="R1205" i="4" a="1"/>
  <c r="R1205" i="4" s="1"/>
  <c r="S1205" i="4" a="1"/>
  <c r="S1205" i="4" s="1"/>
  <c r="T1205" i="4" a="1"/>
  <c r="T1205" i="4" s="1"/>
  <c r="V1205" i="4" a="1"/>
  <c r="V1205" i="4" s="1"/>
  <c r="U1205" i="4" a="1"/>
  <c r="U1205" i="4" s="1"/>
  <c r="C1205" i="4"/>
  <c r="B1205" i="4"/>
  <c r="W1205" i="4"/>
  <c r="K1218" i="10"/>
  <c r="A1206" i="4"/>
  <c r="O1206" i="4" s="1" a="1"/>
  <c r="O1206" i="4" s="1"/>
  <c r="L1217" i="10"/>
  <c r="X1201" i="4"/>
  <c r="AJ1202" i="4"/>
  <c r="G1219" i="10" s="1"/>
  <c r="H1220" i="10"/>
  <c r="B1221" i="10"/>
  <c r="Y1206" i="4" l="1"/>
  <c r="P1206" i="4" a="1"/>
  <c r="P1206" i="4" s="1"/>
  <c r="F1206" i="4" a="1"/>
  <c r="F1206" i="4" s="1"/>
  <c r="D1223" i="10" s="1"/>
  <c r="AH1206" i="4" a="1"/>
  <c r="AH1206" i="4" s="1"/>
  <c r="AG1206" i="4"/>
  <c r="AA1206" i="4" a="1"/>
  <c r="AA1206" i="4" s="1"/>
  <c r="Z1206" i="4" a="1"/>
  <c r="Z1206" i="4" s="1"/>
  <c r="AE1206" i="4"/>
  <c r="AD1206" i="4"/>
  <c r="AC1206" i="4"/>
  <c r="AB1206" i="4"/>
  <c r="AI1206" i="4"/>
  <c r="AF1206" i="4" a="1"/>
  <c r="AF1206" i="4" s="1"/>
  <c r="F1222" i="10"/>
  <c r="E1206" i="4"/>
  <c r="C1223" i="10" s="1"/>
  <c r="H1206" i="4" a="1"/>
  <c r="H1206" i="4" s="1"/>
  <c r="I1206" i="4" a="1"/>
  <c r="I1206" i="4" s="1"/>
  <c r="K1206" i="4"/>
  <c r="J1206" i="4"/>
  <c r="L1206" i="4"/>
  <c r="G1206" i="4"/>
  <c r="E1223" i="10" s="1"/>
  <c r="M1206" i="4"/>
  <c r="Q1206" i="4"/>
  <c r="N1206" i="4" a="1"/>
  <c r="N1206" i="4" s="1"/>
  <c r="R1206" i="4" a="1"/>
  <c r="R1206" i="4" s="1"/>
  <c r="S1206" i="4" a="1"/>
  <c r="S1206" i="4" s="1"/>
  <c r="T1206" i="4" a="1"/>
  <c r="T1206" i="4" s="1"/>
  <c r="V1206" i="4" a="1"/>
  <c r="V1206" i="4" s="1"/>
  <c r="U1206" i="4" a="1"/>
  <c r="U1206" i="4" s="1"/>
  <c r="C1206" i="4"/>
  <c r="B1206" i="4"/>
  <c r="W1206" i="4"/>
  <c r="K1219" i="10"/>
  <c r="A1207" i="4"/>
  <c r="O1207" i="4" s="1" a="1"/>
  <c r="O1207" i="4" s="1"/>
  <c r="L1218" i="10"/>
  <c r="X1202" i="4"/>
  <c r="AJ1203" i="4"/>
  <c r="G1220" i="10" s="1"/>
  <c r="H1221" i="10"/>
  <c r="B1222" i="10"/>
  <c r="Y1207" i="4" l="1"/>
  <c r="P1207" i="4" a="1"/>
  <c r="P1207" i="4" s="1"/>
  <c r="F1207" i="4" a="1"/>
  <c r="F1207" i="4" s="1"/>
  <c r="D1224" i="10" s="1"/>
  <c r="AG1207" i="4"/>
  <c r="AH1207" i="4" a="1"/>
  <c r="AH1207" i="4" s="1"/>
  <c r="AB1207" i="4"/>
  <c r="AA1207" i="4" a="1"/>
  <c r="AA1207" i="4" s="1"/>
  <c r="Z1207" i="4" a="1"/>
  <c r="Z1207" i="4" s="1"/>
  <c r="AF1207" i="4" a="1"/>
  <c r="AF1207" i="4" s="1"/>
  <c r="AE1207" i="4"/>
  <c r="AD1207" i="4"/>
  <c r="AC1207" i="4"/>
  <c r="AI1207" i="4"/>
  <c r="F1223" i="10"/>
  <c r="E1207" i="4"/>
  <c r="C1224" i="10" s="1"/>
  <c r="G1207" i="4"/>
  <c r="E1224" i="10" s="1"/>
  <c r="J1207" i="4"/>
  <c r="H1207" i="4" a="1"/>
  <c r="H1207" i="4" s="1"/>
  <c r="I1207" i="4" a="1"/>
  <c r="I1207" i="4" s="1"/>
  <c r="K1207" i="4"/>
  <c r="L1207" i="4"/>
  <c r="M1207" i="4"/>
  <c r="Q1207" i="4"/>
  <c r="N1207" i="4" a="1"/>
  <c r="N1207" i="4" s="1"/>
  <c r="R1207" i="4" a="1"/>
  <c r="R1207" i="4" s="1"/>
  <c r="S1207" i="4" a="1"/>
  <c r="S1207" i="4" s="1"/>
  <c r="T1207" i="4" a="1"/>
  <c r="T1207" i="4" s="1"/>
  <c r="V1207" i="4" a="1"/>
  <c r="V1207" i="4" s="1"/>
  <c r="U1207" i="4" a="1"/>
  <c r="U1207" i="4" s="1"/>
  <c r="C1207" i="4"/>
  <c r="B1207" i="4"/>
  <c r="W1207" i="4"/>
  <c r="K1220" i="10"/>
  <c r="A1208" i="4"/>
  <c r="O1208" i="4" s="1" a="1"/>
  <c r="O1208" i="4" s="1"/>
  <c r="X1203" i="4"/>
  <c r="L1219" i="10"/>
  <c r="AJ1204" i="4"/>
  <c r="G1221" i="10" s="1"/>
  <c r="H1222" i="10"/>
  <c r="B1223" i="10"/>
  <c r="Y1208" i="4" l="1"/>
  <c r="P1208" i="4" a="1"/>
  <c r="P1208" i="4" s="1"/>
  <c r="F1208" i="4" a="1"/>
  <c r="F1208" i="4" s="1"/>
  <c r="D1225" i="10" s="1"/>
  <c r="AH1208" i="4" a="1"/>
  <c r="AH1208" i="4" s="1"/>
  <c r="AG1208" i="4"/>
  <c r="AD1208" i="4"/>
  <c r="AC1208" i="4"/>
  <c r="AB1208" i="4"/>
  <c r="AA1208" i="4" a="1"/>
  <c r="AA1208" i="4" s="1"/>
  <c r="AI1208" i="4"/>
  <c r="AF1208" i="4" a="1"/>
  <c r="AF1208" i="4" s="1"/>
  <c r="AE1208" i="4"/>
  <c r="Z1208" i="4" a="1"/>
  <c r="Z1208" i="4" s="1"/>
  <c r="F1224" i="10"/>
  <c r="E1208" i="4"/>
  <c r="C1225" i="10" s="1"/>
  <c r="H1208" i="4" a="1"/>
  <c r="H1208" i="4" s="1"/>
  <c r="I1208" i="4" a="1"/>
  <c r="I1208" i="4" s="1"/>
  <c r="G1208" i="4"/>
  <c r="E1225" i="10" s="1"/>
  <c r="K1208" i="4"/>
  <c r="J1208" i="4"/>
  <c r="L1208" i="4"/>
  <c r="M1208" i="4"/>
  <c r="Q1208" i="4"/>
  <c r="N1208" i="4" a="1"/>
  <c r="N1208" i="4" s="1"/>
  <c r="R1208" i="4" a="1"/>
  <c r="R1208" i="4" s="1"/>
  <c r="S1208" i="4" a="1"/>
  <c r="S1208" i="4" s="1"/>
  <c r="T1208" i="4" a="1"/>
  <c r="T1208" i="4" s="1"/>
  <c r="V1208" i="4" a="1"/>
  <c r="V1208" i="4" s="1"/>
  <c r="U1208" i="4" a="1"/>
  <c r="U1208" i="4" s="1"/>
  <c r="C1208" i="4"/>
  <c r="B1208" i="4"/>
  <c r="W1208" i="4"/>
  <c r="K1221" i="10"/>
  <c r="A1209" i="4"/>
  <c r="O1209" i="4" s="1" a="1"/>
  <c r="O1209" i="4" s="1"/>
  <c r="L1220" i="10"/>
  <c r="X1204" i="4"/>
  <c r="AJ1205" i="4"/>
  <c r="G1222" i="10" s="1"/>
  <c r="H1223" i="10"/>
  <c r="B1224" i="10"/>
  <c r="Y1209" i="4" l="1"/>
  <c r="P1209" i="4" a="1"/>
  <c r="P1209" i="4" s="1"/>
  <c r="F1209" i="4" a="1"/>
  <c r="F1209" i="4" s="1"/>
  <c r="D1226" i="10" s="1"/>
  <c r="AG1209" i="4"/>
  <c r="AH1209" i="4" a="1"/>
  <c r="AH1209" i="4" s="1"/>
  <c r="AF1209" i="4" a="1"/>
  <c r="AF1209" i="4" s="1"/>
  <c r="AE1209" i="4"/>
  <c r="AD1209" i="4"/>
  <c r="AC1209" i="4"/>
  <c r="Z1209" i="4" a="1"/>
  <c r="Z1209" i="4" s="1"/>
  <c r="AI1209" i="4"/>
  <c r="AB1209" i="4"/>
  <c r="AA1209" i="4" a="1"/>
  <c r="AA1209" i="4" s="1"/>
  <c r="F1225" i="10"/>
  <c r="G1209" i="4"/>
  <c r="E1226" i="10" s="1"/>
  <c r="H1209" i="4" a="1"/>
  <c r="H1209" i="4" s="1"/>
  <c r="E1209" i="4"/>
  <c r="C1226" i="10" s="1"/>
  <c r="I1209" i="4" a="1"/>
  <c r="I1209" i="4" s="1"/>
  <c r="J1209" i="4"/>
  <c r="L1209" i="4"/>
  <c r="M1209" i="4"/>
  <c r="K1209" i="4"/>
  <c r="Q1209" i="4"/>
  <c r="N1209" i="4" a="1"/>
  <c r="N1209" i="4" s="1"/>
  <c r="R1209" i="4" a="1"/>
  <c r="R1209" i="4" s="1"/>
  <c r="S1209" i="4" a="1"/>
  <c r="S1209" i="4" s="1"/>
  <c r="T1209" i="4" a="1"/>
  <c r="T1209" i="4" s="1"/>
  <c r="V1209" i="4" a="1"/>
  <c r="V1209" i="4" s="1"/>
  <c r="U1209" i="4" a="1"/>
  <c r="U1209" i="4" s="1"/>
  <c r="C1209" i="4"/>
  <c r="B1209" i="4"/>
  <c r="W1209" i="4"/>
  <c r="K1222" i="10"/>
  <c r="A1210" i="4"/>
  <c r="O1210" i="4" s="1" a="1"/>
  <c r="O1210" i="4" s="1"/>
  <c r="X1205" i="4"/>
  <c r="L1221" i="10"/>
  <c r="AJ1206" i="4"/>
  <c r="G1223" i="10" s="1"/>
  <c r="H1224" i="10"/>
  <c r="B1225" i="10"/>
  <c r="Y1210" i="4" l="1"/>
  <c r="P1210" i="4" a="1"/>
  <c r="P1210" i="4" s="1"/>
  <c r="F1210" i="4" a="1"/>
  <c r="F1210" i="4" s="1"/>
  <c r="D1227" i="10" s="1"/>
  <c r="AH1210" i="4" a="1"/>
  <c r="AH1210" i="4" s="1"/>
  <c r="AG1210" i="4"/>
  <c r="AI1210" i="4"/>
  <c r="AF1210" i="4" a="1"/>
  <c r="AF1210" i="4" s="1"/>
  <c r="AC1210" i="4"/>
  <c r="AB1210" i="4"/>
  <c r="AA1210" i="4" a="1"/>
  <c r="AA1210" i="4" s="1"/>
  <c r="Z1210" i="4" a="1"/>
  <c r="Z1210" i="4" s="1"/>
  <c r="AD1210" i="4"/>
  <c r="AE1210" i="4"/>
  <c r="F1226" i="10"/>
  <c r="E1210" i="4"/>
  <c r="C1227" i="10" s="1"/>
  <c r="H1210" i="4" a="1"/>
  <c r="H1210" i="4" s="1"/>
  <c r="I1210" i="4" a="1"/>
  <c r="I1210" i="4" s="1"/>
  <c r="J1210" i="4"/>
  <c r="G1210" i="4"/>
  <c r="E1227" i="10" s="1"/>
  <c r="K1210" i="4"/>
  <c r="L1210" i="4"/>
  <c r="M1210" i="4"/>
  <c r="Q1210" i="4"/>
  <c r="N1210" i="4" a="1"/>
  <c r="N1210" i="4" s="1"/>
  <c r="R1210" i="4" a="1"/>
  <c r="R1210" i="4" s="1"/>
  <c r="T1210" i="4" a="1"/>
  <c r="T1210" i="4" s="1"/>
  <c r="S1210" i="4" a="1"/>
  <c r="S1210" i="4" s="1"/>
  <c r="V1210" i="4" a="1"/>
  <c r="V1210" i="4" s="1"/>
  <c r="U1210" i="4" a="1"/>
  <c r="U1210" i="4" s="1"/>
  <c r="C1210" i="4"/>
  <c r="B1210" i="4"/>
  <c r="W1210" i="4"/>
  <c r="K1223" i="10"/>
  <c r="A1211" i="4"/>
  <c r="O1211" i="4" s="1" a="1"/>
  <c r="O1211" i="4" s="1"/>
  <c r="L1222" i="10"/>
  <c r="X1206" i="4"/>
  <c r="AJ1207" i="4"/>
  <c r="G1224" i="10" s="1"/>
  <c r="H1225" i="10"/>
  <c r="B1226" i="10"/>
  <c r="Y1211" i="4" l="1"/>
  <c r="P1211" i="4" a="1"/>
  <c r="P1211" i="4" s="1"/>
  <c r="F1211" i="4" a="1"/>
  <c r="F1211" i="4" s="1"/>
  <c r="D1228" i="10" s="1"/>
  <c r="AG1211" i="4"/>
  <c r="AH1211" i="4" a="1"/>
  <c r="AH1211" i="4" s="1"/>
  <c r="AA1211" i="4" a="1"/>
  <c r="AA1211" i="4" s="1"/>
  <c r="Z1211" i="4" a="1"/>
  <c r="Z1211" i="4" s="1"/>
  <c r="AF1211" i="4" a="1"/>
  <c r="AF1211" i="4" s="1"/>
  <c r="AE1211" i="4"/>
  <c r="AD1211" i="4"/>
  <c r="AC1211" i="4"/>
  <c r="AI1211" i="4"/>
  <c r="AB1211" i="4"/>
  <c r="F1227" i="10"/>
  <c r="E1211" i="4"/>
  <c r="C1228" i="10" s="1"/>
  <c r="I1211" i="4" a="1"/>
  <c r="I1211" i="4" s="1"/>
  <c r="J1211" i="4"/>
  <c r="G1211" i="4"/>
  <c r="E1228" i="10" s="1"/>
  <c r="H1211" i="4" a="1"/>
  <c r="H1211" i="4" s="1"/>
  <c r="K1211" i="4"/>
  <c r="L1211" i="4"/>
  <c r="M1211" i="4"/>
  <c r="Q1211" i="4"/>
  <c r="N1211" i="4" a="1"/>
  <c r="N1211" i="4" s="1"/>
  <c r="R1211" i="4" a="1"/>
  <c r="R1211" i="4" s="1"/>
  <c r="T1211" i="4" a="1"/>
  <c r="T1211" i="4" s="1"/>
  <c r="S1211" i="4" a="1"/>
  <c r="S1211" i="4" s="1"/>
  <c r="V1211" i="4" a="1"/>
  <c r="V1211" i="4" s="1"/>
  <c r="U1211" i="4" a="1"/>
  <c r="U1211" i="4" s="1"/>
  <c r="C1211" i="4"/>
  <c r="B1211" i="4"/>
  <c r="W1211" i="4"/>
  <c r="K1224" i="10"/>
  <c r="A1212" i="4"/>
  <c r="O1212" i="4" s="1" a="1"/>
  <c r="O1212" i="4" s="1"/>
  <c r="L1223" i="10"/>
  <c r="X1207" i="4"/>
  <c r="AJ1208" i="4"/>
  <c r="G1225" i="10" s="1"/>
  <c r="H1226" i="10"/>
  <c r="B1227" i="10"/>
  <c r="Y1212" i="4" l="1"/>
  <c r="P1212" i="4" a="1"/>
  <c r="P1212" i="4" s="1"/>
  <c r="F1212" i="4" a="1"/>
  <c r="F1212" i="4" s="1"/>
  <c r="D1229" i="10" s="1"/>
  <c r="AH1212" i="4" a="1"/>
  <c r="AH1212" i="4" s="1"/>
  <c r="AG1212" i="4"/>
  <c r="AD1212" i="4"/>
  <c r="AC1212" i="4"/>
  <c r="AB1212" i="4"/>
  <c r="AA1212" i="4" a="1"/>
  <c r="AA1212" i="4" s="1"/>
  <c r="AI1212" i="4"/>
  <c r="AF1212" i="4" a="1"/>
  <c r="AF1212" i="4" s="1"/>
  <c r="AE1212" i="4"/>
  <c r="Z1212" i="4" a="1"/>
  <c r="Z1212" i="4" s="1"/>
  <c r="F1228" i="10"/>
  <c r="E1212" i="4"/>
  <c r="C1229" i="10" s="1"/>
  <c r="G1212" i="4"/>
  <c r="E1229" i="10" s="1"/>
  <c r="H1212" i="4" a="1"/>
  <c r="H1212" i="4" s="1"/>
  <c r="I1212" i="4" a="1"/>
  <c r="I1212" i="4" s="1"/>
  <c r="J1212" i="4"/>
  <c r="M1212" i="4"/>
  <c r="K1212" i="4"/>
  <c r="L1212" i="4"/>
  <c r="Q1212" i="4"/>
  <c r="N1212" i="4" a="1"/>
  <c r="N1212" i="4" s="1"/>
  <c r="R1212" i="4" a="1"/>
  <c r="R1212" i="4" s="1"/>
  <c r="S1212" i="4" a="1"/>
  <c r="S1212" i="4" s="1"/>
  <c r="T1212" i="4" a="1"/>
  <c r="T1212" i="4" s="1"/>
  <c r="V1212" i="4" a="1"/>
  <c r="V1212" i="4" s="1"/>
  <c r="U1212" i="4" a="1"/>
  <c r="U1212" i="4" s="1"/>
  <c r="C1212" i="4"/>
  <c r="B1212" i="4"/>
  <c r="W1212" i="4"/>
  <c r="K1225" i="10"/>
  <c r="A1213" i="4"/>
  <c r="O1213" i="4" s="1" a="1"/>
  <c r="O1213" i="4" s="1"/>
  <c r="L1224" i="10"/>
  <c r="X1208" i="4"/>
  <c r="AJ1209" i="4"/>
  <c r="G1226" i="10" s="1"/>
  <c r="H1227" i="10"/>
  <c r="B1228" i="10"/>
  <c r="Y1213" i="4" l="1"/>
  <c r="P1213" i="4" a="1"/>
  <c r="P1213" i="4" s="1"/>
  <c r="F1213" i="4" a="1"/>
  <c r="F1213" i="4" s="1"/>
  <c r="D1230" i="10" s="1"/>
  <c r="AG1213" i="4"/>
  <c r="AH1213" i="4" a="1"/>
  <c r="AH1213" i="4" s="1"/>
  <c r="AE1213" i="4"/>
  <c r="AD1213" i="4"/>
  <c r="AC1213" i="4"/>
  <c r="AB1213" i="4"/>
  <c r="Z1213" i="4" a="1"/>
  <c r="Z1213" i="4" s="1"/>
  <c r="AI1213" i="4"/>
  <c r="AF1213" i="4" a="1"/>
  <c r="AF1213" i="4" s="1"/>
  <c r="AA1213" i="4" a="1"/>
  <c r="AA1213" i="4" s="1"/>
  <c r="F1229" i="10"/>
  <c r="E1213" i="4"/>
  <c r="C1230" i="10" s="1"/>
  <c r="G1213" i="4"/>
  <c r="E1230" i="10" s="1"/>
  <c r="H1213" i="4" a="1"/>
  <c r="H1213" i="4" s="1"/>
  <c r="I1213" i="4" a="1"/>
  <c r="I1213" i="4" s="1"/>
  <c r="K1213" i="4"/>
  <c r="L1213" i="4"/>
  <c r="M1213" i="4"/>
  <c r="J1213" i="4"/>
  <c r="Q1213" i="4"/>
  <c r="N1213" i="4" a="1"/>
  <c r="N1213" i="4" s="1"/>
  <c r="R1213" i="4" a="1"/>
  <c r="R1213" i="4" s="1"/>
  <c r="S1213" i="4" a="1"/>
  <c r="S1213" i="4" s="1"/>
  <c r="T1213" i="4" a="1"/>
  <c r="T1213" i="4" s="1"/>
  <c r="V1213" i="4" a="1"/>
  <c r="V1213" i="4" s="1"/>
  <c r="U1213" i="4" a="1"/>
  <c r="U1213" i="4" s="1"/>
  <c r="C1213" i="4"/>
  <c r="B1213" i="4"/>
  <c r="W1213" i="4"/>
  <c r="K1226" i="10"/>
  <c r="A1214" i="4"/>
  <c r="O1214" i="4" s="1" a="1"/>
  <c r="O1214" i="4" s="1"/>
  <c r="X1209" i="4"/>
  <c r="L1225" i="10"/>
  <c r="AJ1210" i="4"/>
  <c r="G1227" i="10" s="1"/>
  <c r="H1228" i="10"/>
  <c r="B1229" i="10"/>
  <c r="Y1214" i="4" l="1"/>
  <c r="P1214" i="4" a="1"/>
  <c r="P1214" i="4" s="1"/>
  <c r="F1214" i="4" a="1"/>
  <c r="F1214" i="4" s="1"/>
  <c r="D1231" i="10" s="1"/>
  <c r="AH1214" i="4" a="1"/>
  <c r="AH1214" i="4" s="1"/>
  <c r="AG1214" i="4"/>
  <c r="AF1214" i="4" a="1"/>
  <c r="AF1214" i="4" s="1"/>
  <c r="AE1214" i="4"/>
  <c r="AD1214" i="4"/>
  <c r="AC1214" i="4"/>
  <c r="AB1214" i="4"/>
  <c r="Z1214" i="4" a="1"/>
  <c r="Z1214" i="4" s="1"/>
  <c r="AI1214" i="4"/>
  <c r="AA1214" i="4" a="1"/>
  <c r="AA1214" i="4" s="1"/>
  <c r="F1230" i="10"/>
  <c r="E1214" i="4"/>
  <c r="C1231" i="10" s="1"/>
  <c r="G1214" i="4"/>
  <c r="E1231" i="10" s="1"/>
  <c r="H1214" i="4" a="1"/>
  <c r="H1214" i="4" s="1"/>
  <c r="I1214" i="4" a="1"/>
  <c r="I1214" i="4" s="1"/>
  <c r="K1214" i="4"/>
  <c r="M1214" i="4"/>
  <c r="L1214" i="4"/>
  <c r="J1214" i="4"/>
  <c r="Q1214" i="4"/>
  <c r="N1214" i="4" a="1"/>
  <c r="N1214" i="4" s="1"/>
  <c r="S1214" i="4" a="1"/>
  <c r="S1214" i="4" s="1"/>
  <c r="R1214" i="4" a="1"/>
  <c r="R1214" i="4" s="1"/>
  <c r="T1214" i="4" a="1"/>
  <c r="T1214" i="4" s="1"/>
  <c r="V1214" i="4" a="1"/>
  <c r="V1214" i="4" s="1"/>
  <c r="U1214" i="4" a="1"/>
  <c r="U1214" i="4" s="1"/>
  <c r="C1214" i="4"/>
  <c r="B1214" i="4"/>
  <c r="W1214" i="4"/>
  <c r="K1227" i="10"/>
  <c r="A1215" i="4"/>
  <c r="O1215" i="4" s="1" a="1"/>
  <c r="O1215" i="4" s="1"/>
  <c r="L1226" i="10"/>
  <c r="X1210" i="4"/>
  <c r="AJ1211" i="4"/>
  <c r="G1228" i="10" s="1"/>
  <c r="H1229" i="10"/>
  <c r="B1230" i="10"/>
  <c r="Y1215" i="4" l="1"/>
  <c r="P1215" i="4" a="1"/>
  <c r="P1215" i="4" s="1"/>
  <c r="F1215" i="4" a="1"/>
  <c r="F1215" i="4" s="1"/>
  <c r="D1232" i="10" s="1"/>
  <c r="AG1215" i="4"/>
  <c r="AH1215" i="4" a="1"/>
  <c r="AH1215" i="4" s="1"/>
  <c r="AI1215" i="4"/>
  <c r="AF1215" i="4" a="1"/>
  <c r="AF1215" i="4" s="1"/>
  <c r="AE1215" i="4"/>
  <c r="AD1215" i="4"/>
  <c r="AA1215" i="4" a="1"/>
  <c r="AA1215" i="4" s="1"/>
  <c r="Z1215" i="4" a="1"/>
  <c r="Z1215" i="4" s="1"/>
  <c r="AB1215" i="4"/>
  <c r="AC1215" i="4"/>
  <c r="F1231" i="10"/>
  <c r="E1215" i="4"/>
  <c r="C1232" i="10" s="1"/>
  <c r="G1215" i="4"/>
  <c r="E1232" i="10" s="1"/>
  <c r="H1215" i="4" a="1"/>
  <c r="H1215" i="4" s="1"/>
  <c r="I1215" i="4" a="1"/>
  <c r="I1215" i="4" s="1"/>
  <c r="J1215" i="4"/>
  <c r="K1215" i="4"/>
  <c r="L1215" i="4"/>
  <c r="M1215" i="4"/>
  <c r="Q1215" i="4"/>
  <c r="N1215" i="4" a="1"/>
  <c r="N1215" i="4" s="1"/>
  <c r="R1215" i="4" a="1"/>
  <c r="R1215" i="4" s="1"/>
  <c r="S1215" i="4" a="1"/>
  <c r="S1215" i="4" s="1"/>
  <c r="T1215" i="4" a="1"/>
  <c r="T1215" i="4" s="1"/>
  <c r="V1215" i="4" a="1"/>
  <c r="V1215" i="4" s="1"/>
  <c r="U1215" i="4" a="1"/>
  <c r="U1215" i="4" s="1"/>
  <c r="C1215" i="4"/>
  <c r="B1215" i="4"/>
  <c r="W1215" i="4"/>
  <c r="K1228" i="10"/>
  <c r="A1216" i="4"/>
  <c r="O1216" i="4" s="1" a="1"/>
  <c r="O1216" i="4" s="1"/>
  <c r="X1211" i="4"/>
  <c r="L1227" i="10"/>
  <c r="AJ1212" i="4"/>
  <c r="G1229" i="10" s="1"/>
  <c r="H1230" i="10"/>
  <c r="B1231" i="10"/>
  <c r="Y1216" i="4" l="1"/>
  <c r="P1216" i="4" a="1"/>
  <c r="P1216" i="4" s="1"/>
  <c r="F1216" i="4" a="1"/>
  <c r="F1216" i="4" s="1"/>
  <c r="D1233" i="10" s="1"/>
  <c r="AH1216" i="4" a="1"/>
  <c r="AH1216" i="4" s="1"/>
  <c r="AG1216" i="4"/>
  <c r="AI1216" i="4"/>
  <c r="AF1216" i="4" a="1"/>
  <c r="AF1216" i="4" s="1"/>
  <c r="AC1216" i="4"/>
  <c r="AB1216" i="4"/>
  <c r="AA1216" i="4" a="1"/>
  <c r="AA1216" i="4" s="1"/>
  <c r="AE1216" i="4"/>
  <c r="AD1216" i="4"/>
  <c r="Z1216" i="4" a="1"/>
  <c r="Z1216" i="4" s="1"/>
  <c r="F1232" i="10"/>
  <c r="E1216" i="4"/>
  <c r="C1233" i="10" s="1"/>
  <c r="G1216" i="4"/>
  <c r="E1233" i="10" s="1"/>
  <c r="I1216" i="4" a="1"/>
  <c r="I1216" i="4" s="1"/>
  <c r="H1216" i="4" a="1"/>
  <c r="H1216" i="4" s="1"/>
  <c r="K1216" i="4"/>
  <c r="J1216" i="4"/>
  <c r="M1216" i="4"/>
  <c r="L1216" i="4"/>
  <c r="Q1216" i="4"/>
  <c r="N1216" i="4" a="1"/>
  <c r="N1216" i="4" s="1"/>
  <c r="R1216" i="4" a="1"/>
  <c r="R1216" i="4" s="1"/>
  <c r="S1216" i="4" a="1"/>
  <c r="S1216" i="4" s="1"/>
  <c r="T1216" i="4" a="1"/>
  <c r="T1216" i="4" s="1"/>
  <c r="V1216" i="4" a="1"/>
  <c r="V1216" i="4" s="1"/>
  <c r="U1216" i="4" a="1"/>
  <c r="U1216" i="4" s="1"/>
  <c r="C1216" i="4"/>
  <c r="B1216" i="4"/>
  <c r="W1216" i="4"/>
  <c r="K1229" i="10"/>
  <c r="A1217" i="4"/>
  <c r="O1217" i="4" s="1" a="1"/>
  <c r="O1217" i="4" s="1"/>
  <c r="L1228" i="10"/>
  <c r="X1212" i="4"/>
  <c r="AJ1213" i="4"/>
  <c r="G1230" i="10" s="1"/>
  <c r="H1231" i="10"/>
  <c r="B1232" i="10"/>
  <c r="Y1217" i="4" l="1"/>
  <c r="P1217" i="4" a="1"/>
  <c r="P1217" i="4" s="1"/>
  <c r="F1217" i="4" a="1"/>
  <c r="F1217" i="4" s="1"/>
  <c r="D1234" i="10" s="1"/>
  <c r="AG1217" i="4"/>
  <c r="AH1217" i="4" a="1"/>
  <c r="AH1217" i="4" s="1"/>
  <c r="Z1217" i="4" a="1"/>
  <c r="Z1217" i="4" s="1"/>
  <c r="AE1217" i="4"/>
  <c r="AD1217" i="4"/>
  <c r="AC1217" i="4"/>
  <c r="AB1217" i="4"/>
  <c r="AA1217" i="4" a="1"/>
  <c r="AA1217" i="4" s="1"/>
  <c r="AI1217" i="4"/>
  <c r="AF1217" i="4" a="1"/>
  <c r="AF1217" i="4" s="1"/>
  <c r="F1233" i="10"/>
  <c r="G1217" i="4"/>
  <c r="E1234" i="10" s="1"/>
  <c r="I1217" i="4" a="1"/>
  <c r="I1217" i="4" s="1"/>
  <c r="H1217" i="4" a="1"/>
  <c r="H1217" i="4" s="1"/>
  <c r="E1217" i="4"/>
  <c r="C1234" i="10" s="1"/>
  <c r="J1217" i="4"/>
  <c r="K1217" i="4"/>
  <c r="L1217" i="4"/>
  <c r="M1217" i="4"/>
  <c r="Q1217" i="4"/>
  <c r="N1217" i="4" a="1"/>
  <c r="N1217" i="4" s="1"/>
  <c r="R1217" i="4" a="1"/>
  <c r="R1217" i="4" s="1"/>
  <c r="S1217" i="4" a="1"/>
  <c r="S1217" i="4" s="1"/>
  <c r="T1217" i="4" a="1"/>
  <c r="T1217" i="4" s="1"/>
  <c r="V1217" i="4" a="1"/>
  <c r="V1217" i="4" s="1"/>
  <c r="U1217" i="4" a="1"/>
  <c r="U1217" i="4" s="1"/>
  <c r="C1217" i="4"/>
  <c r="B1217" i="4"/>
  <c r="W1217" i="4"/>
  <c r="K1230" i="10"/>
  <c r="A1218" i="4"/>
  <c r="O1218" i="4" s="1" a="1"/>
  <c r="O1218" i="4" s="1"/>
  <c r="L1229" i="10"/>
  <c r="X1213" i="4"/>
  <c r="AJ1214" i="4"/>
  <c r="G1231" i="10" s="1"/>
  <c r="H1232" i="10"/>
  <c r="B1233" i="10"/>
  <c r="Y1218" i="4" l="1"/>
  <c r="P1218" i="4" a="1"/>
  <c r="P1218" i="4" s="1"/>
  <c r="F1218" i="4" a="1"/>
  <c r="F1218" i="4" s="1"/>
  <c r="D1235" i="10" s="1"/>
  <c r="AH1218" i="4" a="1"/>
  <c r="AH1218" i="4" s="1"/>
  <c r="AG1218" i="4"/>
  <c r="AC1218" i="4"/>
  <c r="AB1218" i="4"/>
  <c r="AA1218" i="4" a="1"/>
  <c r="AA1218" i="4" s="1"/>
  <c r="Z1218" i="4" a="1"/>
  <c r="Z1218" i="4" s="1"/>
  <c r="AI1218" i="4"/>
  <c r="AF1218" i="4" a="1"/>
  <c r="AF1218" i="4" s="1"/>
  <c r="AE1218" i="4"/>
  <c r="AD1218" i="4"/>
  <c r="F1234" i="10"/>
  <c r="E1218" i="4"/>
  <c r="C1235" i="10" s="1"/>
  <c r="H1218" i="4" a="1"/>
  <c r="H1218" i="4" s="1"/>
  <c r="G1218" i="4"/>
  <c r="E1235" i="10" s="1"/>
  <c r="I1218" i="4" a="1"/>
  <c r="I1218" i="4" s="1"/>
  <c r="J1218" i="4"/>
  <c r="K1218" i="4"/>
  <c r="L1218" i="4"/>
  <c r="M1218" i="4"/>
  <c r="Q1218" i="4"/>
  <c r="N1218" i="4" a="1"/>
  <c r="N1218" i="4" s="1"/>
  <c r="R1218" i="4" a="1"/>
  <c r="R1218" i="4" s="1"/>
  <c r="S1218" i="4" a="1"/>
  <c r="S1218" i="4" s="1"/>
  <c r="T1218" i="4" a="1"/>
  <c r="T1218" i="4" s="1"/>
  <c r="V1218" i="4" a="1"/>
  <c r="V1218" i="4" s="1"/>
  <c r="U1218" i="4" a="1"/>
  <c r="U1218" i="4" s="1"/>
  <c r="C1218" i="4"/>
  <c r="B1218" i="4"/>
  <c r="W1218" i="4"/>
  <c r="K1231" i="10"/>
  <c r="A1219" i="4"/>
  <c r="O1219" i="4" s="1" a="1"/>
  <c r="O1219" i="4" s="1"/>
  <c r="L1230" i="10"/>
  <c r="X1214" i="4"/>
  <c r="AJ1215" i="4"/>
  <c r="G1232" i="10" s="1"/>
  <c r="H1233" i="10"/>
  <c r="B1234" i="10"/>
  <c r="Y1219" i="4" l="1"/>
  <c r="P1219" i="4" a="1"/>
  <c r="P1219" i="4" s="1"/>
  <c r="F1219" i="4" a="1"/>
  <c r="F1219" i="4" s="1"/>
  <c r="D1236" i="10" s="1"/>
  <c r="AG1219" i="4"/>
  <c r="AH1219" i="4" a="1"/>
  <c r="AH1219" i="4" s="1"/>
  <c r="AD1219" i="4"/>
  <c r="AC1219" i="4"/>
  <c r="AB1219" i="4"/>
  <c r="AA1219" i="4" a="1"/>
  <c r="AA1219" i="4" s="1"/>
  <c r="AI1219" i="4"/>
  <c r="AF1219" i="4" a="1"/>
  <c r="AF1219" i="4" s="1"/>
  <c r="AE1219" i="4"/>
  <c r="Z1219" i="4" a="1"/>
  <c r="Z1219" i="4" s="1"/>
  <c r="F1235" i="10"/>
  <c r="E1219" i="4"/>
  <c r="C1236" i="10" s="1"/>
  <c r="G1219" i="4"/>
  <c r="E1236" i="10" s="1"/>
  <c r="I1219" i="4" a="1"/>
  <c r="I1219" i="4" s="1"/>
  <c r="H1219" i="4" a="1"/>
  <c r="H1219" i="4" s="1"/>
  <c r="J1219" i="4"/>
  <c r="K1219" i="4"/>
  <c r="M1219" i="4"/>
  <c r="L1219" i="4"/>
  <c r="Q1219" i="4"/>
  <c r="N1219" i="4" a="1"/>
  <c r="N1219" i="4" s="1"/>
  <c r="R1219" i="4" a="1"/>
  <c r="R1219" i="4" s="1"/>
  <c r="S1219" i="4" a="1"/>
  <c r="S1219" i="4" s="1"/>
  <c r="T1219" i="4" a="1"/>
  <c r="T1219" i="4" s="1"/>
  <c r="V1219" i="4" a="1"/>
  <c r="V1219" i="4" s="1"/>
  <c r="U1219" i="4" a="1"/>
  <c r="U1219" i="4" s="1"/>
  <c r="C1219" i="4"/>
  <c r="B1219" i="4"/>
  <c r="W1219" i="4"/>
  <c r="K1232" i="10"/>
  <c r="A1220" i="4"/>
  <c r="O1220" i="4" s="1" a="1"/>
  <c r="O1220" i="4" s="1"/>
  <c r="X1215" i="4"/>
  <c r="L1231" i="10"/>
  <c r="AJ1216" i="4"/>
  <c r="G1233" i="10" s="1"/>
  <c r="H1234" i="10"/>
  <c r="B1235" i="10"/>
  <c r="Y1220" i="4" l="1"/>
  <c r="P1220" i="4" a="1"/>
  <c r="P1220" i="4" s="1"/>
  <c r="F1220" i="4" a="1"/>
  <c r="F1220" i="4" s="1"/>
  <c r="D1237" i="10" s="1"/>
  <c r="AH1220" i="4" a="1"/>
  <c r="AH1220" i="4" s="1"/>
  <c r="AG1220" i="4"/>
  <c r="AI1220" i="4"/>
  <c r="AF1220" i="4" a="1"/>
  <c r="AF1220" i="4" s="1"/>
  <c r="AE1220" i="4"/>
  <c r="AD1220" i="4"/>
  <c r="AC1220" i="4"/>
  <c r="Z1220" i="4" a="1"/>
  <c r="Z1220" i="4" s="1"/>
  <c r="AA1220" i="4" a="1"/>
  <c r="AA1220" i="4" s="1"/>
  <c r="AB1220" i="4"/>
  <c r="F1236" i="10"/>
  <c r="E1220" i="4"/>
  <c r="C1237" i="10" s="1"/>
  <c r="G1220" i="4"/>
  <c r="E1237" i="10" s="1"/>
  <c r="I1220" i="4" a="1"/>
  <c r="I1220" i="4" s="1"/>
  <c r="H1220" i="4" a="1"/>
  <c r="H1220" i="4" s="1"/>
  <c r="J1220" i="4"/>
  <c r="K1220" i="4"/>
  <c r="M1220" i="4"/>
  <c r="L1220" i="4"/>
  <c r="Q1220" i="4"/>
  <c r="N1220" i="4" a="1"/>
  <c r="N1220" i="4" s="1"/>
  <c r="R1220" i="4" a="1"/>
  <c r="R1220" i="4" s="1"/>
  <c r="S1220" i="4" a="1"/>
  <c r="S1220" i="4" s="1"/>
  <c r="T1220" i="4" a="1"/>
  <c r="T1220" i="4" s="1"/>
  <c r="V1220" i="4" a="1"/>
  <c r="V1220" i="4" s="1"/>
  <c r="U1220" i="4" a="1"/>
  <c r="U1220" i="4" s="1"/>
  <c r="C1220" i="4"/>
  <c r="B1220" i="4"/>
  <c r="W1220" i="4"/>
  <c r="K1233" i="10"/>
  <c r="A1221" i="4"/>
  <c r="O1221" i="4" s="1" a="1"/>
  <c r="O1221" i="4" s="1"/>
  <c r="L1232" i="10"/>
  <c r="X1216" i="4"/>
  <c r="AJ1217" i="4"/>
  <c r="G1234" i="10" s="1"/>
  <c r="H1235" i="10"/>
  <c r="B1236" i="10"/>
  <c r="Y1221" i="4" l="1"/>
  <c r="P1221" i="4" a="1"/>
  <c r="P1221" i="4" s="1"/>
  <c r="F1221" i="4" a="1"/>
  <c r="F1221" i="4" s="1"/>
  <c r="D1238" i="10" s="1"/>
  <c r="AG1221" i="4"/>
  <c r="AH1221" i="4" a="1"/>
  <c r="AH1221" i="4" s="1"/>
  <c r="AI1221" i="4"/>
  <c r="AF1221" i="4" a="1"/>
  <c r="AF1221" i="4" s="1"/>
  <c r="AE1221" i="4"/>
  <c r="AB1221" i="4"/>
  <c r="AA1221" i="4" a="1"/>
  <c r="AA1221" i="4" s="1"/>
  <c r="AD1221" i="4"/>
  <c r="AC1221" i="4"/>
  <c r="Z1221" i="4" a="1"/>
  <c r="Z1221" i="4" s="1"/>
  <c r="F1237" i="10"/>
  <c r="G1221" i="4"/>
  <c r="E1238" i="10" s="1"/>
  <c r="E1221" i="4"/>
  <c r="C1238" i="10" s="1"/>
  <c r="H1221" i="4" a="1"/>
  <c r="H1221" i="4" s="1"/>
  <c r="I1221" i="4" a="1"/>
  <c r="I1221" i="4" s="1"/>
  <c r="J1221" i="4"/>
  <c r="K1221" i="4"/>
  <c r="M1221" i="4"/>
  <c r="L1221" i="4"/>
  <c r="Q1221" i="4"/>
  <c r="N1221" i="4" a="1"/>
  <c r="N1221" i="4" s="1"/>
  <c r="R1221" i="4" a="1"/>
  <c r="R1221" i="4" s="1"/>
  <c r="S1221" i="4" a="1"/>
  <c r="S1221" i="4" s="1"/>
  <c r="T1221" i="4" a="1"/>
  <c r="T1221" i="4" s="1"/>
  <c r="V1221" i="4" a="1"/>
  <c r="V1221" i="4" s="1"/>
  <c r="U1221" i="4" a="1"/>
  <c r="U1221" i="4" s="1"/>
  <c r="C1221" i="4"/>
  <c r="B1221" i="4"/>
  <c r="W1221" i="4"/>
  <c r="K1234" i="10"/>
  <c r="A1222" i="4"/>
  <c r="O1222" i="4" s="1" a="1"/>
  <c r="O1222" i="4" s="1"/>
  <c r="L1233" i="10"/>
  <c r="X1217" i="4"/>
  <c r="AJ1218" i="4"/>
  <c r="G1235" i="10" s="1"/>
  <c r="H1236" i="10"/>
  <c r="B1237" i="10"/>
  <c r="Y1222" i="4" l="1"/>
  <c r="P1222" i="4" a="1"/>
  <c r="P1222" i="4" s="1"/>
  <c r="F1222" i="4" a="1"/>
  <c r="F1222" i="4" s="1"/>
  <c r="D1239" i="10" s="1"/>
  <c r="AH1222" i="4" a="1"/>
  <c r="AH1222" i="4" s="1"/>
  <c r="AG1222" i="4"/>
  <c r="Z1222" i="4" a="1"/>
  <c r="Z1222" i="4" s="1"/>
  <c r="AI1222" i="4"/>
  <c r="AD1222" i="4"/>
  <c r="AC1222" i="4"/>
  <c r="AB1222" i="4"/>
  <c r="AA1222" i="4" a="1"/>
  <c r="AA1222" i="4" s="1"/>
  <c r="AF1222" i="4" a="1"/>
  <c r="AF1222" i="4" s="1"/>
  <c r="AE1222" i="4"/>
  <c r="F1238" i="10"/>
  <c r="E1222" i="4"/>
  <c r="C1239" i="10" s="1"/>
  <c r="G1222" i="4"/>
  <c r="E1239" i="10" s="1"/>
  <c r="I1222" i="4" a="1"/>
  <c r="I1222" i="4" s="1"/>
  <c r="J1222" i="4"/>
  <c r="H1222" i="4" a="1"/>
  <c r="H1222" i="4" s="1"/>
  <c r="K1222" i="4"/>
  <c r="M1222" i="4"/>
  <c r="L1222" i="4"/>
  <c r="Q1222" i="4"/>
  <c r="N1222" i="4" a="1"/>
  <c r="N1222" i="4" s="1"/>
  <c r="R1222" i="4" a="1"/>
  <c r="R1222" i="4" s="1"/>
  <c r="S1222" i="4" a="1"/>
  <c r="S1222" i="4" s="1"/>
  <c r="T1222" i="4" a="1"/>
  <c r="T1222" i="4" s="1"/>
  <c r="V1222" i="4" a="1"/>
  <c r="V1222" i="4" s="1"/>
  <c r="U1222" i="4" a="1"/>
  <c r="U1222" i="4" s="1"/>
  <c r="C1222" i="4"/>
  <c r="B1222" i="4"/>
  <c r="W1222" i="4"/>
  <c r="K1235" i="10"/>
  <c r="A1223" i="4"/>
  <c r="O1223" i="4" s="1" a="1"/>
  <c r="O1223" i="4" s="1"/>
  <c r="L1234" i="10"/>
  <c r="X1218" i="4"/>
  <c r="AJ1219" i="4"/>
  <c r="G1236" i="10" s="1"/>
  <c r="H1237" i="10"/>
  <c r="B1238" i="10"/>
  <c r="Y1223" i="4" l="1"/>
  <c r="P1223" i="4" a="1"/>
  <c r="P1223" i="4" s="1"/>
  <c r="F1223" i="4" a="1"/>
  <c r="F1223" i="4" s="1"/>
  <c r="D1240" i="10" s="1"/>
  <c r="AG1223" i="4"/>
  <c r="AH1223" i="4" a="1"/>
  <c r="AH1223" i="4" s="1"/>
  <c r="AB1223" i="4"/>
  <c r="AA1223" i="4" a="1"/>
  <c r="AA1223" i="4" s="1"/>
  <c r="Z1223" i="4" a="1"/>
  <c r="Z1223" i="4" s="1"/>
  <c r="AI1223" i="4"/>
  <c r="AF1223" i="4" a="1"/>
  <c r="AF1223" i="4" s="1"/>
  <c r="AE1223" i="4"/>
  <c r="AD1223" i="4"/>
  <c r="AC1223" i="4"/>
  <c r="F1239" i="10"/>
  <c r="E1223" i="4"/>
  <c r="C1240" i="10" s="1"/>
  <c r="G1223" i="4"/>
  <c r="E1240" i="10" s="1"/>
  <c r="J1223" i="4"/>
  <c r="H1223" i="4" a="1"/>
  <c r="H1223" i="4" s="1"/>
  <c r="I1223" i="4" a="1"/>
  <c r="I1223" i="4" s="1"/>
  <c r="K1223" i="4"/>
  <c r="M1223" i="4"/>
  <c r="L1223" i="4"/>
  <c r="Q1223" i="4"/>
  <c r="N1223" i="4" a="1"/>
  <c r="N1223" i="4" s="1"/>
  <c r="R1223" i="4" a="1"/>
  <c r="R1223" i="4" s="1"/>
  <c r="S1223" i="4" a="1"/>
  <c r="S1223" i="4" s="1"/>
  <c r="T1223" i="4" a="1"/>
  <c r="T1223" i="4" s="1"/>
  <c r="V1223" i="4" a="1"/>
  <c r="V1223" i="4" s="1"/>
  <c r="U1223" i="4" a="1"/>
  <c r="U1223" i="4" s="1"/>
  <c r="C1223" i="4"/>
  <c r="B1223" i="4"/>
  <c r="W1223" i="4"/>
  <c r="K1236" i="10"/>
  <c r="A1224" i="4"/>
  <c r="O1224" i="4" s="1" a="1"/>
  <c r="O1224" i="4" s="1"/>
  <c r="L1235" i="10"/>
  <c r="X1219" i="4"/>
  <c r="AJ1220" i="4"/>
  <c r="G1237" i="10" s="1"/>
  <c r="H1238" i="10"/>
  <c r="B1239" i="10"/>
  <c r="Y1224" i="4" l="1"/>
  <c r="P1224" i="4" a="1"/>
  <c r="P1224" i="4" s="1"/>
  <c r="F1224" i="4" a="1"/>
  <c r="F1224" i="4" s="1"/>
  <c r="D1241" i="10" s="1"/>
  <c r="AH1224" i="4" a="1"/>
  <c r="AH1224" i="4" s="1"/>
  <c r="AG1224" i="4"/>
  <c r="AE1224" i="4"/>
  <c r="AD1224" i="4"/>
  <c r="AC1224" i="4"/>
  <c r="AB1224" i="4"/>
  <c r="AI1224" i="4"/>
  <c r="AF1224" i="4" a="1"/>
  <c r="AF1224" i="4" s="1"/>
  <c r="AA1224" i="4" a="1"/>
  <c r="AA1224" i="4" s="1"/>
  <c r="Z1224" i="4" a="1"/>
  <c r="Z1224" i="4" s="1"/>
  <c r="F1240" i="10"/>
  <c r="E1224" i="4"/>
  <c r="C1241" i="10" s="1"/>
  <c r="H1224" i="4" a="1"/>
  <c r="H1224" i="4" s="1"/>
  <c r="G1224" i="4"/>
  <c r="E1241" i="10" s="1"/>
  <c r="J1224" i="4"/>
  <c r="I1224" i="4" a="1"/>
  <c r="I1224" i="4" s="1"/>
  <c r="K1224" i="4"/>
  <c r="M1224" i="4"/>
  <c r="L1224" i="4"/>
  <c r="Q1224" i="4"/>
  <c r="N1224" i="4" a="1"/>
  <c r="N1224" i="4" s="1"/>
  <c r="R1224" i="4" a="1"/>
  <c r="R1224" i="4" s="1"/>
  <c r="S1224" i="4" a="1"/>
  <c r="S1224" i="4" s="1"/>
  <c r="T1224" i="4" a="1"/>
  <c r="T1224" i="4" s="1"/>
  <c r="V1224" i="4" a="1"/>
  <c r="V1224" i="4" s="1"/>
  <c r="U1224" i="4" a="1"/>
  <c r="U1224" i="4" s="1"/>
  <c r="C1224" i="4"/>
  <c r="B1224" i="4"/>
  <c r="W1224" i="4"/>
  <c r="K1237" i="10"/>
  <c r="A1225" i="4"/>
  <c r="O1225" i="4" s="1" a="1"/>
  <c r="O1225" i="4" s="1"/>
  <c r="X1220" i="4"/>
  <c r="L1236" i="10"/>
  <c r="AJ1221" i="4"/>
  <c r="G1238" i="10" s="1"/>
  <c r="H1239" i="10"/>
  <c r="B1240" i="10"/>
  <c r="Y1225" i="4" l="1"/>
  <c r="P1225" i="4" a="1"/>
  <c r="P1225" i="4" s="1"/>
  <c r="F1225" i="4" a="1"/>
  <c r="F1225" i="4" s="1"/>
  <c r="D1242" i="10" s="1"/>
  <c r="AG1225" i="4"/>
  <c r="AH1225" i="4" a="1"/>
  <c r="AH1225" i="4" s="1"/>
  <c r="AF1225" i="4" a="1"/>
  <c r="AF1225" i="4" s="1"/>
  <c r="AE1225" i="4"/>
  <c r="AD1225" i="4"/>
  <c r="AC1225" i="4"/>
  <c r="AB1225" i="4"/>
  <c r="Z1225" i="4" a="1"/>
  <c r="Z1225" i="4" s="1"/>
  <c r="AI1225" i="4"/>
  <c r="AA1225" i="4" a="1"/>
  <c r="AA1225" i="4" s="1"/>
  <c r="F1241" i="10"/>
  <c r="E1225" i="4"/>
  <c r="C1242" i="10" s="1"/>
  <c r="H1225" i="4" a="1"/>
  <c r="H1225" i="4" s="1"/>
  <c r="G1225" i="4"/>
  <c r="E1242" i="10" s="1"/>
  <c r="I1225" i="4" a="1"/>
  <c r="I1225" i="4" s="1"/>
  <c r="J1225" i="4"/>
  <c r="K1225" i="4"/>
  <c r="L1225" i="4"/>
  <c r="M1225" i="4"/>
  <c r="Q1225" i="4"/>
  <c r="N1225" i="4" a="1"/>
  <c r="N1225" i="4" s="1"/>
  <c r="R1225" i="4" a="1"/>
  <c r="R1225" i="4" s="1"/>
  <c r="S1225" i="4" a="1"/>
  <c r="S1225" i="4" s="1"/>
  <c r="T1225" i="4" a="1"/>
  <c r="T1225" i="4" s="1"/>
  <c r="V1225" i="4" a="1"/>
  <c r="V1225" i="4" s="1"/>
  <c r="U1225" i="4" a="1"/>
  <c r="U1225" i="4" s="1"/>
  <c r="C1225" i="4"/>
  <c r="B1225" i="4"/>
  <c r="W1225" i="4"/>
  <c r="K1238" i="10"/>
  <c r="A1226" i="4"/>
  <c r="O1226" i="4" s="1" a="1"/>
  <c r="O1226" i="4" s="1"/>
  <c r="L1237" i="10"/>
  <c r="X1221" i="4"/>
  <c r="AJ1222" i="4"/>
  <c r="G1239" i="10" s="1"/>
  <c r="H1240" i="10"/>
  <c r="B1241" i="10"/>
  <c r="Y1226" i="4" l="1"/>
  <c r="P1226" i="4" a="1"/>
  <c r="P1226" i="4" s="1"/>
  <c r="F1226" i="4" a="1"/>
  <c r="F1226" i="4" s="1"/>
  <c r="D1243" i="10" s="1"/>
  <c r="AH1226" i="4" a="1"/>
  <c r="AH1226" i="4" s="1"/>
  <c r="AG1226" i="4"/>
  <c r="AI1226" i="4"/>
  <c r="AF1226" i="4" a="1"/>
  <c r="AF1226" i="4" s="1"/>
  <c r="AE1226" i="4"/>
  <c r="AD1226" i="4"/>
  <c r="AC1226" i="4"/>
  <c r="AA1226" i="4" a="1"/>
  <c r="AA1226" i="4" s="1"/>
  <c r="Z1226" i="4" a="1"/>
  <c r="Z1226" i="4" s="1"/>
  <c r="AB1226" i="4"/>
  <c r="F1242" i="10"/>
  <c r="H1226" i="4" a="1"/>
  <c r="H1226" i="4" s="1"/>
  <c r="E1226" i="4"/>
  <c r="C1243" i="10" s="1"/>
  <c r="G1226" i="4"/>
  <c r="E1243" i="10" s="1"/>
  <c r="I1226" i="4" a="1"/>
  <c r="I1226" i="4" s="1"/>
  <c r="J1226" i="4"/>
  <c r="K1226" i="4"/>
  <c r="L1226" i="4"/>
  <c r="M1226" i="4"/>
  <c r="Q1226" i="4"/>
  <c r="N1226" i="4" a="1"/>
  <c r="N1226" i="4" s="1"/>
  <c r="R1226" i="4" a="1"/>
  <c r="R1226" i="4" s="1"/>
  <c r="S1226" i="4" a="1"/>
  <c r="S1226" i="4" s="1"/>
  <c r="T1226" i="4" a="1"/>
  <c r="T1226" i="4" s="1"/>
  <c r="V1226" i="4" a="1"/>
  <c r="V1226" i="4" s="1"/>
  <c r="U1226" i="4" a="1"/>
  <c r="U1226" i="4" s="1"/>
  <c r="C1226" i="4"/>
  <c r="B1226" i="4"/>
  <c r="W1226" i="4"/>
  <c r="K1239" i="10"/>
  <c r="A1227" i="4"/>
  <c r="O1227" i="4" s="1" a="1"/>
  <c r="O1227" i="4" s="1"/>
  <c r="L1238" i="10"/>
  <c r="X1222" i="4"/>
  <c r="AJ1223" i="4"/>
  <c r="G1240" i="10" s="1"/>
  <c r="H1241" i="10"/>
  <c r="B1242" i="10"/>
  <c r="Y1227" i="4" l="1"/>
  <c r="P1227" i="4" a="1"/>
  <c r="P1227" i="4" s="1"/>
  <c r="F1227" i="4" a="1"/>
  <c r="F1227" i="4" s="1"/>
  <c r="D1244" i="10" s="1"/>
  <c r="AG1227" i="4"/>
  <c r="AH1227" i="4" a="1"/>
  <c r="AH1227" i="4" s="1"/>
  <c r="AI1227" i="4"/>
  <c r="AF1227" i="4" a="1"/>
  <c r="AF1227" i="4" s="1"/>
  <c r="AE1227" i="4"/>
  <c r="AB1227" i="4"/>
  <c r="AA1227" i="4" a="1"/>
  <c r="AA1227" i="4" s="1"/>
  <c r="Z1227" i="4" a="1"/>
  <c r="Z1227" i="4" s="1"/>
  <c r="AC1227" i="4"/>
  <c r="AD1227" i="4"/>
  <c r="F1243" i="10"/>
  <c r="G1227" i="4"/>
  <c r="E1244" i="10" s="1"/>
  <c r="H1227" i="4" a="1"/>
  <c r="H1227" i="4" s="1"/>
  <c r="E1227" i="4"/>
  <c r="C1244" i="10" s="1"/>
  <c r="I1227" i="4" a="1"/>
  <c r="I1227" i="4" s="1"/>
  <c r="J1227" i="4"/>
  <c r="L1227" i="4"/>
  <c r="M1227" i="4"/>
  <c r="K1227" i="4"/>
  <c r="Q1227" i="4"/>
  <c r="N1227" i="4" a="1"/>
  <c r="N1227" i="4" s="1"/>
  <c r="R1227" i="4" a="1"/>
  <c r="R1227" i="4" s="1"/>
  <c r="S1227" i="4" a="1"/>
  <c r="S1227" i="4" s="1"/>
  <c r="T1227" i="4" a="1"/>
  <c r="T1227" i="4" s="1"/>
  <c r="V1227" i="4" a="1"/>
  <c r="V1227" i="4" s="1"/>
  <c r="U1227" i="4" a="1"/>
  <c r="U1227" i="4" s="1"/>
  <c r="C1227" i="4"/>
  <c r="B1227" i="4"/>
  <c r="W1227" i="4"/>
  <c r="K1240" i="10"/>
  <c r="A1228" i="4"/>
  <c r="O1228" i="4" s="1" a="1"/>
  <c r="O1228" i="4" s="1"/>
  <c r="L1239" i="10"/>
  <c r="X1223" i="4"/>
  <c r="AJ1224" i="4"/>
  <c r="G1241" i="10" s="1"/>
  <c r="K1241" i="10" s="1"/>
  <c r="H1242" i="10"/>
  <c r="B1243" i="10"/>
  <c r="Y1228" i="4" l="1"/>
  <c r="P1228" i="4" a="1"/>
  <c r="P1228" i="4" s="1"/>
  <c r="F1228" i="4" a="1"/>
  <c r="F1228" i="4" s="1"/>
  <c r="D1245" i="10" s="1"/>
  <c r="AH1228" i="4" a="1"/>
  <c r="AH1228" i="4" s="1"/>
  <c r="AG1228" i="4"/>
  <c r="Z1228" i="4" a="1"/>
  <c r="Z1228" i="4" s="1"/>
  <c r="AI1228" i="4"/>
  <c r="AD1228" i="4"/>
  <c r="AC1228" i="4"/>
  <c r="AB1228" i="4"/>
  <c r="AA1228" i="4" a="1"/>
  <c r="AA1228" i="4" s="1"/>
  <c r="AF1228" i="4" a="1"/>
  <c r="AF1228" i="4" s="1"/>
  <c r="AE1228" i="4"/>
  <c r="F1244" i="10"/>
  <c r="E1228" i="4"/>
  <c r="C1245" i="10" s="1"/>
  <c r="G1228" i="4"/>
  <c r="E1245" i="10" s="1"/>
  <c r="H1228" i="4" a="1"/>
  <c r="H1228" i="4" s="1"/>
  <c r="I1228" i="4" a="1"/>
  <c r="I1228" i="4" s="1"/>
  <c r="K1228" i="4"/>
  <c r="J1228" i="4"/>
  <c r="M1228" i="4"/>
  <c r="L1228" i="4"/>
  <c r="Q1228" i="4"/>
  <c r="N1228" i="4" a="1"/>
  <c r="N1228" i="4" s="1"/>
  <c r="R1228" i="4" a="1"/>
  <c r="R1228" i="4" s="1"/>
  <c r="T1228" i="4" a="1"/>
  <c r="T1228" i="4" s="1"/>
  <c r="S1228" i="4" a="1"/>
  <c r="S1228" i="4" s="1"/>
  <c r="V1228" i="4" a="1"/>
  <c r="V1228" i="4" s="1"/>
  <c r="U1228" i="4" a="1"/>
  <c r="U1228" i="4" s="1"/>
  <c r="C1228" i="4"/>
  <c r="B1228" i="4"/>
  <c r="W1228" i="4"/>
  <c r="A1229" i="4"/>
  <c r="O1229" i="4" s="1" a="1"/>
  <c r="O1229" i="4" s="1"/>
  <c r="L1240" i="10"/>
  <c r="X1224" i="4"/>
  <c r="AJ1225" i="4"/>
  <c r="G1242" i="10" s="1"/>
  <c r="H1243" i="10"/>
  <c r="B1244" i="10"/>
  <c r="Y1229" i="4" l="1"/>
  <c r="P1229" i="4" a="1"/>
  <c r="P1229" i="4" s="1"/>
  <c r="F1229" i="4" a="1"/>
  <c r="F1229" i="4" s="1"/>
  <c r="D1246" i="10" s="1"/>
  <c r="AH1229" i="4" a="1"/>
  <c r="AH1229" i="4" s="1"/>
  <c r="AG1229" i="4"/>
  <c r="AA1229" i="4" a="1"/>
  <c r="AA1229" i="4" s="1"/>
  <c r="Z1229" i="4" a="1"/>
  <c r="Z1229" i="4" s="1"/>
  <c r="AF1229" i="4" a="1"/>
  <c r="AF1229" i="4" s="1"/>
  <c r="AE1229" i="4"/>
  <c r="AD1229" i="4"/>
  <c r="AC1229" i="4"/>
  <c r="AI1229" i="4"/>
  <c r="AB1229" i="4"/>
  <c r="F1245" i="10"/>
  <c r="E1229" i="4"/>
  <c r="C1246" i="10" s="1"/>
  <c r="G1229" i="4"/>
  <c r="E1246" i="10" s="1"/>
  <c r="H1229" i="4" a="1"/>
  <c r="H1229" i="4" s="1"/>
  <c r="I1229" i="4" a="1"/>
  <c r="I1229" i="4" s="1"/>
  <c r="K1229" i="4"/>
  <c r="J1229" i="4"/>
  <c r="L1229" i="4"/>
  <c r="M1229" i="4"/>
  <c r="Q1229" i="4"/>
  <c r="N1229" i="4" a="1"/>
  <c r="N1229" i="4" s="1"/>
  <c r="R1229" i="4" a="1"/>
  <c r="R1229" i="4" s="1"/>
  <c r="S1229" i="4" a="1"/>
  <c r="S1229" i="4" s="1"/>
  <c r="T1229" i="4" a="1"/>
  <c r="T1229" i="4" s="1"/>
  <c r="V1229" i="4" a="1"/>
  <c r="V1229" i="4" s="1"/>
  <c r="U1229" i="4" a="1"/>
  <c r="U1229" i="4" s="1"/>
  <c r="C1229" i="4"/>
  <c r="B1229" i="4"/>
  <c r="W1229" i="4"/>
  <c r="K1242" i="10"/>
  <c r="A1230" i="4"/>
  <c r="O1230" i="4" s="1" a="1"/>
  <c r="O1230" i="4" s="1"/>
  <c r="L1241" i="10"/>
  <c r="X1225" i="4"/>
  <c r="AJ1226" i="4"/>
  <c r="G1243" i="10" s="1"/>
  <c r="H1244" i="10"/>
  <c r="B1245" i="10"/>
  <c r="Y1230" i="4" l="1"/>
  <c r="P1230" i="4" a="1"/>
  <c r="P1230" i="4" s="1"/>
  <c r="F1230" i="4" a="1"/>
  <c r="F1230" i="4" s="1"/>
  <c r="D1247" i="10" s="1"/>
  <c r="AH1230" i="4" a="1"/>
  <c r="AH1230" i="4" s="1"/>
  <c r="AG1230" i="4"/>
  <c r="AD1230" i="4"/>
  <c r="AC1230" i="4"/>
  <c r="AB1230" i="4"/>
  <c r="AA1230" i="4" a="1"/>
  <c r="AA1230" i="4" s="1"/>
  <c r="AI1230" i="4"/>
  <c r="AF1230" i="4" a="1"/>
  <c r="AF1230" i="4" s="1"/>
  <c r="AE1230" i="4"/>
  <c r="Z1230" i="4" a="1"/>
  <c r="Z1230" i="4" s="1"/>
  <c r="F1246" i="10"/>
  <c r="E1230" i="4"/>
  <c r="C1247" i="10" s="1"/>
  <c r="G1230" i="4"/>
  <c r="E1247" i="10" s="1"/>
  <c r="H1230" i="4" a="1"/>
  <c r="H1230" i="4" s="1"/>
  <c r="I1230" i="4" a="1"/>
  <c r="I1230" i="4" s="1"/>
  <c r="K1230" i="4"/>
  <c r="J1230" i="4"/>
  <c r="L1230" i="4"/>
  <c r="M1230" i="4"/>
  <c r="Q1230" i="4"/>
  <c r="N1230" i="4" a="1"/>
  <c r="N1230" i="4" s="1"/>
  <c r="R1230" i="4" a="1"/>
  <c r="R1230" i="4" s="1"/>
  <c r="S1230" i="4" a="1"/>
  <c r="S1230" i="4" s="1"/>
  <c r="T1230" i="4" a="1"/>
  <c r="T1230" i="4" s="1"/>
  <c r="V1230" i="4" a="1"/>
  <c r="V1230" i="4" s="1"/>
  <c r="U1230" i="4" a="1"/>
  <c r="U1230" i="4" s="1"/>
  <c r="C1230" i="4"/>
  <c r="B1230" i="4"/>
  <c r="W1230" i="4"/>
  <c r="K1243" i="10"/>
  <c r="A1231" i="4"/>
  <c r="O1231" i="4" s="1" a="1"/>
  <c r="O1231" i="4" s="1"/>
  <c r="L1242" i="10"/>
  <c r="X1226" i="4"/>
  <c r="AJ1227" i="4"/>
  <c r="G1244" i="10" s="1"/>
  <c r="H1245" i="10"/>
  <c r="B1246" i="10"/>
  <c r="Y1231" i="4" l="1"/>
  <c r="P1231" i="4" a="1"/>
  <c r="P1231" i="4" s="1"/>
  <c r="F1231" i="4" a="1"/>
  <c r="F1231" i="4" s="1"/>
  <c r="D1248" i="10" s="1"/>
  <c r="AH1231" i="4" a="1"/>
  <c r="AH1231" i="4" s="1"/>
  <c r="AG1231" i="4"/>
  <c r="AE1231" i="4"/>
  <c r="AD1231" i="4"/>
  <c r="AC1231" i="4"/>
  <c r="AB1231" i="4"/>
  <c r="Z1231" i="4" a="1"/>
  <c r="Z1231" i="4" s="1"/>
  <c r="AI1231" i="4"/>
  <c r="AF1231" i="4" a="1"/>
  <c r="AF1231" i="4" s="1"/>
  <c r="AA1231" i="4" a="1"/>
  <c r="AA1231" i="4" s="1"/>
  <c r="F1247" i="10"/>
  <c r="E1231" i="4"/>
  <c r="C1248" i="10" s="1"/>
  <c r="I1231" i="4" a="1"/>
  <c r="I1231" i="4" s="1"/>
  <c r="H1231" i="4" a="1"/>
  <c r="H1231" i="4" s="1"/>
  <c r="G1231" i="4"/>
  <c r="E1248" i="10" s="1"/>
  <c r="K1231" i="4"/>
  <c r="J1231" i="4"/>
  <c r="M1231" i="4"/>
  <c r="L1231" i="4"/>
  <c r="Q1231" i="4"/>
  <c r="N1231" i="4" a="1"/>
  <c r="N1231" i="4" s="1"/>
  <c r="R1231" i="4" a="1"/>
  <c r="R1231" i="4" s="1"/>
  <c r="S1231" i="4" a="1"/>
  <c r="S1231" i="4" s="1"/>
  <c r="T1231" i="4" a="1"/>
  <c r="T1231" i="4" s="1"/>
  <c r="V1231" i="4" a="1"/>
  <c r="V1231" i="4" s="1"/>
  <c r="U1231" i="4" a="1"/>
  <c r="U1231" i="4" s="1"/>
  <c r="C1231" i="4"/>
  <c r="B1231" i="4"/>
  <c r="W1231" i="4"/>
  <c r="K1244" i="10"/>
  <c r="A1232" i="4"/>
  <c r="O1232" i="4" s="1" a="1"/>
  <c r="O1232" i="4" s="1"/>
  <c r="L1243" i="10"/>
  <c r="X1227" i="4"/>
  <c r="AJ1228" i="4"/>
  <c r="G1245" i="10" s="1"/>
  <c r="H1246" i="10"/>
  <c r="B1247" i="10"/>
  <c r="Y1232" i="4" l="1"/>
  <c r="P1232" i="4" a="1"/>
  <c r="P1232" i="4" s="1"/>
  <c r="F1232" i="4" a="1"/>
  <c r="F1232" i="4" s="1"/>
  <c r="D1249" i="10" s="1"/>
  <c r="AH1232" i="4" a="1"/>
  <c r="AH1232" i="4" s="1"/>
  <c r="AG1232" i="4"/>
  <c r="AI1232" i="4"/>
  <c r="AF1232" i="4" a="1"/>
  <c r="AF1232" i="4" s="1"/>
  <c r="AE1232" i="4"/>
  <c r="AD1232" i="4"/>
  <c r="AC1232" i="4"/>
  <c r="Z1232" i="4" a="1"/>
  <c r="Z1232" i="4" s="1"/>
  <c r="AB1232" i="4"/>
  <c r="AA1232" i="4" a="1"/>
  <c r="AA1232" i="4" s="1"/>
  <c r="F1248" i="10"/>
  <c r="E1232" i="4"/>
  <c r="C1249" i="10" s="1"/>
  <c r="H1232" i="4" a="1"/>
  <c r="H1232" i="4" s="1"/>
  <c r="I1232" i="4" a="1"/>
  <c r="I1232" i="4" s="1"/>
  <c r="G1232" i="4"/>
  <c r="E1249" i="10" s="1"/>
  <c r="J1232" i="4"/>
  <c r="K1232" i="4"/>
  <c r="M1232" i="4"/>
  <c r="L1232" i="4"/>
  <c r="Q1232" i="4"/>
  <c r="N1232" i="4" a="1"/>
  <c r="N1232" i="4" s="1"/>
  <c r="R1232" i="4" a="1"/>
  <c r="R1232" i="4" s="1"/>
  <c r="S1232" i="4" a="1"/>
  <c r="S1232" i="4" s="1"/>
  <c r="T1232" i="4" a="1"/>
  <c r="T1232" i="4" s="1"/>
  <c r="V1232" i="4" a="1"/>
  <c r="V1232" i="4" s="1"/>
  <c r="U1232" i="4" a="1"/>
  <c r="U1232" i="4" s="1"/>
  <c r="C1232" i="4"/>
  <c r="B1232" i="4"/>
  <c r="W1232" i="4"/>
  <c r="K1245" i="10"/>
  <c r="A1233" i="4"/>
  <c r="O1233" i="4" s="1" a="1"/>
  <c r="O1233" i="4" s="1"/>
  <c r="X1228" i="4"/>
  <c r="L1244" i="10"/>
  <c r="AJ1229" i="4"/>
  <c r="G1246" i="10" s="1"/>
  <c r="H1247" i="10"/>
  <c r="B1248" i="10"/>
  <c r="Y1233" i="4" l="1"/>
  <c r="P1233" i="4" a="1"/>
  <c r="P1233" i="4" s="1"/>
  <c r="F1233" i="4" a="1"/>
  <c r="F1233" i="4" s="1"/>
  <c r="D1250" i="10" s="1"/>
  <c r="AH1233" i="4" a="1"/>
  <c r="AH1233" i="4" s="1"/>
  <c r="AG1233" i="4"/>
  <c r="AI1233" i="4"/>
  <c r="AF1233" i="4" a="1"/>
  <c r="AF1233" i="4" s="1"/>
  <c r="AC1233" i="4"/>
  <c r="AB1233" i="4"/>
  <c r="AA1233" i="4" a="1"/>
  <c r="AA1233" i="4" s="1"/>
  <c r="AE1233" i="4"/>
  <c r="AD1233" i="4"/>
  <c r="Z1233" i="4" a="1"/>
  <c r="Z1233" i="4" s="1"/>
  <c r="F1249" i="10"/>
  <c r="E1233" i="4"/>
  <c r="C1250" i="10" s="1"/>
  <c r="G1233" i="4"/>
  <c r="E1250" i="10" s="1"/>
  <c r="H1233" i="4" a="1"/>
  <c r="H1233" i="4" s="1"/>
  <c r="I1233" i="4" a="1"/>
  <c r="I1233" i="4" s="1"/>
  <c r="J1233" i="4"/>
  <c r="K1233" i="4"/>
  <c r="L1233" i="4"/>
  <c r="M1233" i="4"/>
  <c r="Q1233" i="4"/>
  <c r="N1233" i="4" a="1"/>
  <c r="N1233" i="4" s="1"/>
  <c r="R1233" i="4" a="1"/>
  <c r="R1233" i="4" s="1"/>
  <c r="S1233" i="4" a="1"/>
  <c r="S1233" i="4" s="1"/>
  <c r="T1233" i="4" a="1"/>
  <c r="T1233" i="4" s="1"/>
  <c r="V1233" i="4" a="1"/>
  <c r="V1233" i="4" s="1"/>
  <c r="U1233" i="4" a="1"/>
  <c r="U1233" i="4" s="1"/>
  <c r="C1233" i="4"/>
  <c r="B1233" i="4"/>
  <c r="W1233" i="4"/>
  <c r="K1246" i="10"/>
  <c r="A1234" i="4"/>
  <c r="O1234" i="4" s="1" a="1"/>
  <c r="O1234" i="4" s="1"/>
  <c r="L1245" i="10"/>
  <c r="X1229" i="4"/>
  <c r="AJ1230" i="4"/>
  <c r="G1247" i="10" s="1"/>
  <c r="H1248" i="10"/>
  <c r="B1249" i="10"/>
  <c r="Y1234" i="4" l="1"/>
  <c r="P1234" i="4" a="1"/>
  <c r="P1234" i="4" s="1"/>
  <c r="F1234" i="4" a="1"/>
  <c r="F1234" i="4" s="1"/>
  <c r="D1251" i="10" s="1"/>
  <c r="AH1234" i="4" a="1"/>
  <c r="AH1234" i="4" s="1"/>
  <c r="AG1234" i="4"/>
  <c r="Z1234" i="4" a="1"/>
  <c r="Z1234" i="4" s="1"/>
  <c r="AI1234" i="4"/>
  <c r="AE1234" i="4"/>
  <c r="AD1234" i="4"/>
  <c r="AC1234" i="4"/>
  <c r="AB1234" i="4"/>
  <c r="AF1234" i="4" a="1"/>
  <c r="AF1234" i="4" s="1"/>
  <c r="AA1234" i="4" a="1"/>
  <c r="AA1234" i="4" s="1"/>
  <c r="F1250" i="10"/>
  <c r="E1234" i="4"/>
  <c r="C1251" i="10" s="1"/>
  <c r="G1234" i="4"/>
  <c r="E1251" i="10" s="1"/>
  <c r="H1234" i="4" a="1"/>
  <c r="H1234" i="4" s="1"/>
  <c r="J1234" i="4"/>
  <c r="I1234" i="4" a="1"/>
  <c r="I1234" i="4" s="1"/>
  <c r="K1234" i="4"/>
  <c r="M1234" i="4"/>
  <c r="L1234" i="4"/>
  <c r="Q1234" i="4"/>
  <c r="N1234" i="4" a="1"/>
  <c r="N1234" i="4" s="1"/>
  <c r="R1234" i="4" a="1"/>
  <c r="R1234" i="4" s="1"/>
  <c r="S1234" i="4" a="1"/>
  <c r="S1234" i="4" s="1"/>
  <c r="T1234" i="4" a="1"/>
  <c r="T1234" i="4" s="1"/>
  <c r="V1234" i="4" a="1"/>
  <c r="V1234" i="4" s="1"/>
  <c r="U1234" i="4" a="1"/>
  <c r="U1234" i="4" s="1"/>
  <c r="C1234" i="4"/>
  <c r="B1234" i="4"/>
  <c r="W1234" i="4"/>
  <c r="K1247" i="10"/>
  <c r="A1235" i="4"/>
  <c r="O1235" i="4" s="1" a="1"/>
  <c r="O1235" i="4" s="1"/>
  <c r="L1246" i="10"/>
  <c r="X1230" i="4"/>
  <c r="AJ1231" i="4"/>
  <c r="G1248" i="10" s="1"/>
  <c r="H1249" i="10"/>
  <c r="B1250" i="10"/>
  <c r="Y1235" i="4" l="1"/>
  <c r="P1235" i="4" a="1"/>
  <c r="P1235" i="4" s="1"/>
  <c r="F1235" i="4" a="1"/>
  <c r="F1235" i="4" s="1"/>
  <c r="D1252" i="10" s="1"/>
  <c r="AH1235" i="4" a="1"/>
  <c r="AH1235" i="4" s="1"/>
  <c r="AG1235" i="4"/>
  <c r="AC1235" i="4"/>
  <c r="AB1235" i="4"/>
  <c r="AA1235" i="4" a="1"/>
  <c r="AA1235" i="4" s="1"/>
  <c r="Z1235" i="4" a="1"/>
  <c r="Z1235" i="4" s="1"/>
  <c r="AI1235" i="4"/>
  <c r="AF1235" i="4" a="1"/>
  <c r="AF1235" i="4" s="1"/>
  <c r="AE1235" i="4"/>
  <c r="AD1235" i="4"/>
  <c r="F1251" i="10"/>
  <c r="E1235" i="4"/>
  <c r="C1252" i="10" s="1"/>
  <c r="J1235" i="4"/>
  <c r="G1235" i="4"/>
  <c r="E1252" i="10" s="1"/>
  <c r="I1235" i="4" a="1"/>
  <c r="I1235" i="4" s="1"/>
  <c r="H1235" i="4" a="1"/>
  <c r="H1235" i="4" s="1"/>
  <c r="K1235" i="4"/>
  <c r="M1235" i="4"/>
  <c r="L1235" i="4"/>
  <c r="Q1235" i="4"/>
  <c r="N1235" i="4" a="1"/>
  <c r="N1235" i="4" s="1"/>
  <c r="R1235" i="4" a="1"/>
  <c r="R1235" i="4" s="1"/>
  <c r="S1235" i="4" a="1"/>
  <c r="S1235" i="4" s="1"/>
  <c r="T1235" i="4" a="1"/>
  <c r="T1235" i="4" s="1"/>
  <c r="V1235" i="4" a="1"/>
  <c r="V1235" i="4" s="1"/>
  <c r="U1235" i="4" a="1"/>
  <c r="U1235" i="4" s="1"/>
  <c r="C1235" i="4"/>
  <c r="B1235" i="4"/>
  <c r="W1235" i="4"/>
  <c r="K1248" i="10"/>
  <c r="A1236" i="4"/>
  <c r="O1236" i="4" s="1" a="1"/>
  <c r="O1236" i="4" s="1"/>
  <c r="L1247" i="10"/>
  <c r="X1231" i="4"/>
  <c r="AJ1232" i="4"/>
  <c r="G1249" i="10" s="1"/>
  <c r="H1250" i="10"/>
  <c r="B1251" i="10"/>
  <c r="Y1236" i="4" l="1"/>
  <c r="P1236" i="4" a="1"/>
  <c r="P1236" i="4" s="1"/>
  <c r="F1236" i="4" a="1"/>
  <c r="F1236" i="4" s="1"/>
  <c r="D1253" i="10" s="1"/>
  <c r="AH1236" i="4" a="1"/>
  <c r="AH1236" i="4" s="1"/>
  <c r="AG1236" i="4"/>
  <c r="AF1236" i="4" a="1"/>
  <c r="AF1236" i="4" s="1"/>
  <c r="AE1236" i="4"/>
  <c r="AD1236" i="4"/>
  <c r="AC1236" i="4"/>
  <c r="AB1236" i="4"/>
  <c r="Z1236" i="4" a="1"/>
  <c r="Z1236" i="4" s="1"/>
  <c r="AI1236" i="4"/>
  <c r="AA1236" i="4" a="1"/>
  <c r="AA1236" i="4" s="1"/>
  <c r="F1252" i="10"/>
  <c r="E1236" i="4"/>
  <c r="C1253" i="10" s="1"/>
  <c r="G1236" i="4"/>
  <c r="E1253" i="10" s="1"/>
  <c r="J1236" i="4"/>
  <c r="H1236" i="4" a="1"/>
  <c r="H1236" i="4" s="1"/>
  <c r="I1236" i="4" a="1"/>
  <c r="I1236" i="4" s="1"/>
  <c r="M1236" i="4"/>
  <c r="K1236" i="4"/>
  <c r="L1236" i="4"/>
  <c r="Q1236" i="4"/>
  <c r="N1236" i="4" a="1"/>
  <c r="N1236" i="4" s="1"/>
  <c r="R1236" i="4" a="1"/>
  <c r="R1236" i="4" s="1"/>
  <c r="S1236" i="4" a="1"/>
  <c r="S1236" i="4" s="1"/>
  <c r="T1236" i="4" a="1"/>
  <c r="T1236" i="4" s="1"/>
  <c r="V1236" i="4" a="1"/>
  <c r="V1236" i="4" s="1"/>
  <c r="U1236" i="4" a="1"/>
  <c r="U1236" i="4" s="1"/>
  <c r="C1236" i="4"/>
  <c r="B1236" i="4"/>
  <c r="W1236" i="4"/>
  <c r="K1249" i="10"/>
  <c r="A1237" i="4"/>
  <c r="O1237" i="4" s="1" a="1"/>
  <c r="O1237" i="4" s="1"/>
  <c r="L1248" i="10"/>
  <c r="X1232" i="4"/>
  <c r="AJ1233" i="4"/>
  <c r="G1250" i="10" s="1"/>
  <c r="H1251" i="10"/>
  <c r="B1252" i="10"/>
  <c r="Y1237" i="4" l="1"/>
  <c r="P1237" i="4" a="1"/>
  <c r="P1237" i="4" s="1"/>
  <c r="F1237" i="4" a="1"/>
  <c r="F1237" i="4" s="1"/>
  <c r="D1254" i="10" s="1"/>
  <c r="AH1237" i="4" a="1"/>
  <c r="AH1237" i="4" s="1"/>
  <c r="AG1237" i="4"/>
  <c r="AI1237" i="4"/>
  <c r="AF1237" i="4" a="1"/>
  <c r="AF1237" i="4" s="1"/>
  <c r="AE1237" i="4"/>
  <c r="AD1237" i="4"/>
  <c r="AC1237" i="4"/>
  <c r="AA1237" i="4" a="1"/>
  <c r="AA1237" i="4" s="1"/>
  <c r="Z1237" i="4" a="1"/>
  <c r="Z1237" i="4" s="1"/>
  <c r="AB1237" i="4"/>
  <c r="F1253" i="10"/>
  <c r="E1237" i="4"/>
  <c r="C1254" i="10" s="1"/>
  <c r="H1237" i="4" a="1"/>
  <c r="H1237" i="4" s="1"/>
  <c r="G1237" i="4"/>
  <c r="E1254" i="10" s="1"/>
  <c r="J1237" i="4"/>
  <c r="I1237" i="4" a="1"/>
  <c r="I1237" i="4" s="1"/>
  <c r="L1237" i="4"/>
  <c r="M1237" i="4"/>
  <c r="K1237" i="4"/>
  <c r="Q1237" i="4"/>
  <c r="N1237" i="4" a="1"/>
  <c r="N1237" i="4" s="1"/>
  <c r="R1237" i="4" a="1"/>
  <c r="R1237" i="4" s="1"/>
  <c r="S1237" i="4" a="1"/>
  <c r="S1237" i="4" s="1"/>
  <c r="T1237" i="4" a="1"/>
  <c r="T1237" i="4" s="1"/>
  <c r="V1237" i="4" a="1"/>
  <c r="V1237" i="4" s="1"/>
  <c r="U1237" i="4" a="1"/>
  <c r="U1237" i="4" s="1"/>
  <c r="C1237" i="4"/>
  <c r="B1237" i="4"/>
  <c r="W1237" i="4"/>
  <c r="K1250" i="10"/>
  <c r="A1238" i="4"/>
  <c r="O1238" i="4" s="1" a="1"/>
  <c r="O1238" i="4" s="1"/>
  <c r="L1249" i="10"/>
  <c r="X1233" i="4"/>
  <c r="AJ1234" i="4"/>
  <c r="G1251" i="10" s="1"/>
  <c r="H1252" i="10"/>
  <c r="B1253" i="10"/>
  <c r="Y1238" i="4" l="1"/>
  <c r="P1238" i="4" a="1"/>
  <c r="P1238" i="4" s="1"/>
  <c r="F1238" i="4" a="1"/>
  <c r="F1238" i="4" s="1"/>
  <c r="D1255" i="10" s="1"/>
  <c r="AH1238" i="4" a="1"/>
  <c r="AH1238" i="4" s="1"/>
  <c r="AG1238" i="4"/>
  <c r="AI1238" i="4"/>
  <c r="AF1238" i="4" a="1"/>
  <c r="AF1238" i="4" s="1"/>
  <c r="AE1238" i="4"/>
  <c r="AB1238" i="4"/>
  <c r="AA1238" i="4" a="1"/>
  <c r="AA1238" i="4" s="1"/>
  <c r="AD1238" i="4"/>
  <c r="AC1238" i="4"/>
  <c r="Z1238" i="4" a="1"/>
  <c r="Z1238" i="4" s="1"/>
  <c r="F1254" i="10"/>
  <c r="E1238" i="4"/>
  <c r="C1255" i="10" s="1"/>
  <c r="H1238" i="4" a="1"/>
  <c r="H1238" i="4" s="1"/>
  <c r="I1238" i="4" a="1"/>
  <c r="I1238" i="4" s="1"/>
  <c r="G1238" i="4"/>
  <c r="E1255" i="10" s="1"/>
  <c r="J1238" i="4"/>
  <c r="L1238" i="4"/>
  <c r="M1238" i="4"/>
  <c r="K1238" i="4"/>
  <c r="Q1238" i="4"/>
  <c r="N1238" i="4" a="1"/>
  <c r="N1238" i="4" s="1"/>
  <c r="R1238" i="4" a="1"/>
  <c r="R1238" i="4" s="1"/>
  <c r="S1238" i="4" a="1"/>
  <c r="S1238" i="4" s="1"/>
  <c r="T1238" i="4" a="1"/>
  <c r="T1238" i="4" s="1"/>
  <c r="V1238" i="4" a="1"/>
  <c r="V1238" i="4" s="1"/>
  <c r="U1238" i="4" a="1"/>
  <c r="U1238" i="4" s="1"/>
  <c r="C1238" i="4"/>
  <c r="B1238" i="4"/>
  <c r="W1238" i="4"/>
  <c r="K1251" i="10"/>
  <c r="A1239" i="4"/>
  <c r="O1239" i="4" s="1" a="1"/>
  <c r="O1239" i="4" s="1"/>
  <c r="L1250" i="10"/>
  <c r="X1234" i="4"/>
  <c r="AJ1235" i="4"/>
  <c r="G1252" i="10" s="1"/>
  <c r="K1252" i="10" s="1"/>
  <c r="H1253" i="10"/>
  <c r="B1254" i="10"/>
  <c r="Y1239" i="4" l="1"/>
  <c r="P1239" i="4" a="1"/>
  <c r="P1239" i="4" s="1"/>
  <c r="F1239" i="4" a="1"/>
  <c r="F1239" i="4" s="1"/>
  <c r="D1256" i="10" s="1"/>
  <c r="AH1239" i="4" a="1"/>
  <c r="AH1239" i="4" s="1"/>
  <c r="AG1239" i="4"/>
  <c r="Z1239" i="4" a="1"/>
  <c r="Z1239" i="4" s="1"/>
  <c r="AI1239" i="4"/>
  <c r="AD1239" i="4"/>
  <c r="AC1239" i="4"/>
  <c r="AB1239" i="4"/>
  <c r="AE1239" i="4"/>
  <c r="AA1239" i="4" a="1"/>
  <c r="AA1239" i="4" s="1"/>
  <c r="AF1239" i="4" a="1"/>
  <c r="AF1239" i="4" s="1"/>
  <c r="F1255" i="10"/>
  <c r="E1239" i="4"/>
  <c r="C1256" i="10" s="1"/>
  <c r="H1239" i="4" a="1"/>
  <c r="H1239" i="4" s="1"/>
  <c r="I1239" i="4" a="1"/>
  <c r="I1239" i="4" s="1"/>
  <c r="G1239" i="4"/>
  <c r="E1256" i="10" s="1"/>
  <c r="J1239" i="4"/>
  <c r="M1239" i="4"/>
  <c r="L1239" i="4"/>
  <c r="K1239" i="4"/>
  <c r="Q1239" i="4"/>
  <c r="N1239" i="4" a="1"/>
  <c r="N1239" i="4" s="1"/>
  <c r="R1239" i="4" a="1"/>
  <c r="R1239" i="4" s="1"/>
  <c r="S1239" i="4" a="1"/>
  <c r="S1239" i="4" s="1"/>
  <c r="T1239" i="4" a="1"/>
  <c r="T1239" i="4" s="1"/>
  <c r="V1239" i="4" a="1"/>
  <c r="V1239" i="4" s="1"/>
  <c r="U1239" i="4" a="1"/>
  <c r="U1239" i="4" s="1"/>
  <c r="C1239" i="4"/>
  <c r="B1239" i="4"/>
  <c r="W1239" i="4"/>
  <c r="A1240" i="4"/>
  <c r="O1240" i="4" s="1" a="1"/>
  <c r="O1240" i="4" s="1"/>
  <c r="L1251" i="10"/>
  <c r="X1235" i="4"/>
  <c r="AJ1236" i="4"/>
  <c r="G1253" i="10" s="1"/>
  <c r="H1254" i="10"/>
  <c r="B1255" i="10"/>
  <c r="Y1240" i="4" l="1"/>
  <c r="P1240" i="4" a="1"/>
  <c r="P1240" i="4" s="1"/>
  <c r="F1240" i="4" a="1"/>
  <c r="F1240" i="4" s="1"/>
  <c r="D1257" i="10" s="1"/>
  <c r="AH1240" i="4" a="1"/>
  <c r="AH1240" i="4" s="1"/>
  <c r="AG1240" i="4"/>
  <c r="AA1240" i="4" a="1"/>
  <c r="AA1240" i="4" s="1"/>
  <c r="Z1240" i="4" a="1"/>
  <c r="Z1240" i="4" s="1"/>
  <c r="AF1240" i="4" a="1"/>
  <c r="AF1240" i="4" s="1"/>
  <c r="AE1240" i="4"/>
  <c r="AD1240" i="4"/>
  <c r="AC1240" i="4"/>
  <c r="AI1240" i="4"/>
  <c r="AB1240" i="4"/>
  <c r="F1256" i="10"/>
  <c r="G1240" i="4"/>
  <c r="E1257" i="10" s="1"/>
  <c r="E1240" i="4"/>
  <c r="C1257" i="10" s="1"/>
  <c r="I1240" i="4" a="1"/>
  <c r="I1240" i="4" s="1"/>
  <c r="J1240" i="4"/>
  <c r="H1240" i="4" a="1"/>
  <c r="H1240" i="4" s="1"/>
  <c r="K1240" i="4"/>
  <c r="L1240" i="4"/>
  <c r="M1240" i="4"/>
  <c r="Q1240" i="4"/>
  <c r="N1240" i="4" a="1"/>
  <c r="N1240" i="4" s="1"/>
  <c r="R1240" i="4" a="1"/>
  <c r="R1240" i="4" s="1"/>
  <c r="S1240" i="4" a="1"/>
  <c r="S1240" i="4" s="1"/>
  <c r="T1240" i="4" a="1"/>
  <c r="T1240" i="4" s="1"/>
  <c r="V1240" i="4" a="1"/>
  <c r="V1240" i="4" s="1"/>
  <c r="U1240" i="4" a="1"/>
  <c r="U1240" i="4" s="1"/>
  <c r="C1240" i="4"/>
  <c r="B1240" i="4"/>
  <c r="W1240" i="4"/>
  <c r="K1253" i="10"/>
  <c r="A1241" i="4"/>
  <c r="O1241" i="4" s="1" a="1"/>
  <c r="O1241" i="4" s="1"/>
  <c r="L1252" i="10"/>
  <c r="X1236" i="4"/>
  <c r="AJ1237" i="4"/>
  <c r="G1254" i="10" s="1"/>
  <c r="H1255" i="10"/>
  <c r="B1256" i="10"/>
  <c r="Y1241" i="4" l="1"/>
  <c r="P1241" i="4" a="1"/>
  <c r="P1241" i="4" s="1"/>
  <c r="F1241" i="4" a="1"/>
  <c r="F1241" i="4" s="1"/>
  <c r="D1258" i="10" s="1"/>
  <c r="AH1241" i="4" a="1"/>
  <c r="AH1241" i="4" s="1"/>
  <c r="AG1241" i="4"/>
  <c r="AD1241" i="4"/>
  <c r="AC1241" i="4"/>
  <c r="AB1241" i="4"/>
  <c r="AA1241" i="4" a="1"/>
  <c r="AA1241" i="4" s="1"/>
  <c r="Z1241" i="4" a="1"/>
  <c r="Z1241" i="4" s="1"/>
  <c r="AI1241" i="4"/>
  <c r="AF1241" i="4" a="1"/>
  <c r="AF1241" i="4" s="1"/>
  <c r="AE1241" i="4"/>
  <c r="F1257" i="10"/>
  <c r="E1241" i="4"/>
  <c r="C1258" i="10" s="1"/>
  <c r="G1241" i="4"/>
  <c r="E1258" i="10" s="1"/>
  <c r="J1241" i="4"/>
  <c r="H1241" i="4" a="1"/>
  <c r="H1241" i="4" s="1"/>
  <c r="K1241" i="4"/>
  <c r="I1241" i="4" a="1"/>
  <c r="I1241" i="4" s="1"/>
  <c r="L1241" i="4"/>
  <c r="M1241" i="4"/>
  <c r="Q1241" i="4"/>
  <c r="N1241" i="4" a="1"/>
  <c r="N1241" i="4" s="1"/>
  <c r="R1241" i="4" a="1"/>
  <c r="R1241" i="4" s="1"/>
  <c r="S1241" i="4" a="1"/>
  <c r="S1241" i="4" s="1"/>
  <c r="T1241" i="4" a="1"/>
  <c r="T1241" i="4" s="1"/>
  <c r="V1241" i="4" a="1"/>
  <c r="V1241" i="4" s="1"/>
  <c r="U1241" i="4" a="1"/>
  <c r="U1241" i="4" s="1"/>
  <c r="C1241" i="4"/>
  <c r="B1241" i="4"/>
  <c r="W1241" i="4"/>
  <c r="K1254" i="10"/>
  <c r="A1242" i="4"/>
  <c r="O1242" i="4" s="1" a="1"/>
  <c r="O1242" i="4" s="1"/>
  <c r="L1253" i="10"/>
  <c r="X1237" i="4"/>
  <c r="AJ1238" i="4"/>
  <c r="G1255" i="10" s="1"/>
  <c r="H1256" i="10"/>
  <c r="B1257" i="10"/>
  <c r="Y1242" i="4" l="1"/>
  <c r="P1242" i="4" a="1"/>
  <c r="P1242" i="4" s="1"/>
  <c r="F1242" i="4" a="1"/>
  <c r="F1242" i="4" s="1"/>
  <c r="D1259" i="10" s="1"/>
  <c r="AH1242" i="4" a="1"/>
  <c r="AH1242" i="4" s="1"/>
  <c r="AG1242" i="4"/>
  <c r="AF1242" i="4" a="1"/>
  <c r="AF1242" i="4" s="1"/>
  <c r="AE1242" i="4"/>
  <c r="AD1242" i="4"/>
  <c r="AC1242" i="4"/>
  <c r="AA1242" i="4" a="1"/>
  <c r="AA1242" i="4" s="1"/>
  <c r="Z1242" i="4" a="1"/>
  <c r="Z1242" i="4" s="1"/>
  <c r="AI1242" i="4"/>
  <c r="AB1242" i="4"/>
  <c r="F1258" i="10"/>
  <c r="E1242" i="4"/>
  <c r="C1259" i="10" s="1"/>
  <c r="G1242" i="4"/>
  <c r="E1259" i="10" s="1"/>
  <c r="H1242" i="4" a="1"/>
  <c r="H1242" i="4" s="1"/>
  <c r="I1242" i="4" a="1"/>
  <c r="I1242" i="4" s="1"/>
  <c r="K1242" i="4"/>
  <c r="J1242" i="4"/>
  <c r="L1242" i="4"/>
  <c r="M1242" i="4"/>
  <c r="Q1242" i="4"/>
  <c r="N1242" i="4" a="1"/>
  <c r="N1242" i="4" s="1"/>
  <c r="R1242" i="4" a="1"/>
  <c r="R1242" i="4" s="1"/>
  <c r="S1242" i="4" a="1"/>
  <c r="S1242" i="4" s="1"/>
  <c r="T1242" i="4" a="1"/>
  <c r="T1242" i="4" s="1"/>
  <c r="V1242" i="4" a="1"/>
  <c r="V1242" i="4" s="1"/>
  <c r="U1242" i="4" a="1"/>
  <c r="U1242" i="4" s="1"/>
  <c r="C1242" i="4"/>
  <c r="B1242" i="4"/>
  <c r="W1242" i="4"/>
  <c r="K1255" i="10"/>
  <c r="A1243" i="4"/>
  <c r="O1243" i="4" s="1" a="1"/>
  <c r="O1243" i="4" s="1"/>
  <c r="L1254" i="10"/>
  <c r="X1238" i="4"/>
  <c r="AJ1239" i="4"/>
  <c r="G1256" i="10" s="1"/>
  <c r="H1257" i="10"/>
  <c r="B1258" i="10"/>
  <c r="Y1243" i="4" l="1"/>
  <c r="P1243" i="4" a="1"/>
  <c r="P1243" i="4" s="1"/>
  <c r="F1243" i="4" a="1"/>
  <c r="F1243" i="4" s="1"/>
  <c r="D1260" i="10" s="1"/>
  <c r="AH1243" i="4" a="1"/>
  <c r="AH1243" i="4" s="1"/>
  <c r="AG1243" i="4"/>
  <c r="AI1243" i="4"/>
  <c r="AF1243" i="4" a="1"/>
  <c r="AF1243" i="4" s="1"/>
  <c r="AE1243" i="4"/>
  <c r="AD1243" i="4"/>
  <c r="AA1243" i="4" a="1"/>
  <c r="AA1243" i="4" s="1"/>
  <c r="Z1243" i="4" a="1"/>
  <c r="Z1243" i="4" s="1"/>
  <c r="AC1243" i="4"/>
  <c r="AB1243" i="4"/>
  <c r="F1259" i="10"/>
  <c r="E1243" i="4"/>
  <c r="C1260" i="10" s="1"/>
  <c r="G1243" i="4"/>
  <c r="E1260" i="10" s="1"/>
  <c r="J1243" i="4"/>
  <c r="K1243" i="4"/>
  <c r="H1243" i="4" a="1"/>
  <c r="H1243" i="4" s="1"/>
  <c r="I1243" i="4" a="1"/>
  <c r="I1243" i="4" s="1"/>
  <c r="M1243" i="4"/>
  <c r="L1243" i="4"/>
  <c r="Q1243" i="4"/>
  <c r="N1243" i="4" a="1"/>
  <c r="N1243" i="4" s="1"/>
  <c r="R1243" i="4" a="1"/>
  <c r="R1243" i="4" s="1"/>
  <c r="S1243" i="4" a="1"/>
  <c r="S1243" i="4" s="1"/>
  <c r="T1243" i="4" a="1"/>
  <c r="T1243" i="4" s="1"/>
  <c r="V1243" i="4" a="1"/>
  <c r="V1243" i="4" s="1"/>
  <c r="U1243" i="4" a="1"/>
  <c r="U1243" i="4" s="1"/>
  <c r="C1243" i="4"/>
  <c r="B1243" i="4"/>
  <c r="W1243" i="4"/>
  <c r="K1256" i="10"/>
  <c r="A1244" i="4"/>
  <c r="O1244" i="4" s="1" a="1"/>
  <c r="O1244" i="4" s="1"/>
  <c r="L1255" i="10"/>
  <c r="X1239" i="4"/>
  <c r="AJ1240" i="4"/>
  <c r="G1257" i="10" s="1"/>
  <c r="H1258" i="10"/>
  <c r="B1259" i="10"/>
  <c r="Y1244" i="4" l="1"/>
  <c r="P1244" i="4" a="1"/>
  <c r="P1244" i="4" s="1"/>
  <c r="F1244" i="4" a="1"/>
  <c r="F1244" i="4" s="1"/>
  <c r="D1261" i="10" s="1"/>
  <c r="AH1244" i="4" a="1"/>
  <c r="AH1244" i="4" s="1"/>
  <c r="AG1244" i="4"/>
  <c r="AI1244" i="4"/>
  <c r="AF1244" i="4" a="1"/>
  <c r="AF1244" i="4" s="1"/>
  <c r="AE1244" i="4"/>
  <c r="AB1244" i="4"/>
  <c r="AA1244" i="4" a="1"/>
  <c r="AA1244" i="4" s="1"/>
  <c r="AC1244" i="4"/>
  <c r="Z1244" i="4" a="1"/>
  <c r="Z1244" i="4" s="1"/>
  <c r="AD1244" i="4"/>
  <c r="F1260" i="10"/>
  <c r="E1244" i="4"/>
  <c r="C1261" i="10" s="1"/>
  <c r="G1244" i="4"/>
  <c r="E1261" i="10" s="1"/>
  <c r="H1244" i="4" a="1"/>
  <c r="H1244" i="4" s="1"/>
  <c r="I1244" i="4" a="1"/>
  <c r="I1244" i="4" s="1"/>
  <c r="K1244" i="4"/>
  <c r="J1244" i="4"/>
  <c r="M1244" i="4"/>
  <c r="L1244" i="4"/>
  <c r="Q1244" i="4"/>
  <c r="N1244" i="4" a="1"/>
  <c r="N1244" i="4" s="1"/>
  <c r="R1244" i="4" a="1"/>
  <c r="R1244" i="4" s="1"/>
  <c r="S1244" i="4" a="1"/>
  <c r="S1244" i="4" s="1"/>
  <c r="T1244" i="4" a="1"/>
  <c r="T1244" i="4" s="1"/>
  <c r="V1244" i="4" a="1"/>
  <c r="V1244" i="4" s="1"/>
  <c r="U1244" i="4" a="1"/>
  <c r="U1244" i="4" s="1"/>
  <c r="C1244" i="4"/>
  <c r="B1244" i="4"/>
  <c r="W1244" i="4"/>
  <c r="K1257" i="10"/>
  <c r="A1245" i="4"/>
  <c r="O1245" i="4" s="1" a="1"/>
  <c r="O1245" i="4" s="1"/>
  <c r="L1256" i="10"/>
  <c r="X1240" i="4"/>
  <c r="AJ1241" i="4"/>
  <c r="G1258" i="10" s="1"/>
  <c r="H1259" i="10"/>
  <c r="B1260" i="10"/>
  <c r="Y1245" i="4" l="1"/>
  <c r="P1245" i="4" a="1"/>
  <c r="P1245" i="4" s="1"/>
  <c r="F1245" i="4" a="1"/>
  <c r="F1245" i="4" s="1"/>
  <c r="D1262" i="10" s="1"/>
  <c r="AH1245" i="4" a="1"/>
  <c r="AH1245" i="4" s="1"/>
  <c r="AG1245" i="4"/>
  <c r="Z1245" i="4" a="1"/>
  <c r="Z1245" i="4" s="1"/>
  <c r="AI1245" i="4"/>
  <c r="AD1245" i="4"/>
  <c r="AC1245" i="4"/>
  <c r="AB1245" i="4"/>
  <c r="AF1245" i="4" a="1"/>
  <c r="AF1245" i="4" s="1"/>
  <c r="AE1245" i="4"/>
  <c r="AA1245" i="4" a="1"/>
  <c r="AA1245" i="4" s="1"/>
  <c r="F1261" i="10"/>
  <c r="E1245" i="4"/>
  <c r="C1262" i="10" s="1"/>
  <c r="G1245" i="4"/>
  <c r="E1262" i="10" s="1"/>
  <c r="H1245" i="4" a="1"/>
  <c r="H1245" i="4" s="1"/>
  <c r="K1245" i="4"/>
  <c r="I1245" i="4" a="1"/>
  <c r="I1245" i="4" s="1"/>
  <c r="J1245" i="4"/>
  <c r="M1245" i="4"/>
  <c r="L1245" i="4"/>
  <c r="Q1245" i="4"/>
  <c r="N1245" i="4" a="1"/>
  <c r="N1245" i="4" s="1"/>
  <c r="R1245" i="4" a="1"/>
  <c r="R1245" i="4" s="1"/>
  <c r="S1245" i="4" a="1"/>
  <c r="S1245" i="4" s="1"/>
  <c r="T1245" i="4" a="1"/>
  <c r="T1245" i="4" s="1"/>
  <c r="V1245" i="4" a="1"/>
  <c r="V1245" i="4" s="1"/>
  <c r="U1245" i="4" a="1"/>
  <c r="U1245" i="4" s="1"/>
  <c r="C1245" i="4"/>
  <c r="B1245" i="4"/>
  <c r="W1245" i="4"/>
  <c r="K1258" i="10"/>
  <c r="A1246" i="4"/>
  <c r="O1246" i="4" s="1" a="1"/>
  <c r="O1246" i="4" s="1"/>
  <c r="L1257" i="10"/>
  <c r="X1241" i="4"/>
  <c r="AJ1242" i="4"/>
  <c r="G1259" i="10" s="1"/>
  <c r="H1260" i="10"/>
  <c r="B1261" i="10"/>
  <c r="Y1246" i="4" l="1"/>
  <c r="P1246" i="4" a="1"/>
  <c r="P1246" i="4" s="1"/>
  <c r="F1246" i="4" a="1"/>
  <c r="F1246" i="4" s="1"/>
  <c r="D1263" i="10" s="1"/>
  <c r="AH1246" i="4" a="1"/>
  <c r="AH1246" i="4" s="1"/>
  <c r="AG1246" i="4"/>
  <c r="AA1246" i="4" a="1"/>
  <c r="AA1246" i="4" s="1"/>
  <c r="Z1246" i="4" a="1"/>
  <c r="Z1246" i="4" s="1"/>
  <c r="AF1246" i="4" a="1"/>
  <c r="AF1246" i="4" s="1"/>
  <c r="AE1246" i="4"/>
  <c r="AD1246" i="4"/>
  <c r="AC1246" i="4"/>
  <c r="AB1246" i="4"/>
  <c r="AI1246" i="4"/>
  <c r="F1262" i="10"/>
  <c r="E1246" i="4"/>
  <c r="C1263" i="10" s="1"/>
  <c r="H1246" i="4" a="1"/>
  <c r="H1246" i="4" s="1"/>
  <c r="J1246" i="4"/>
  <c r="I1246" i="4" a="1"/>
  <c r="I1246" i="4" s="1"/>
  <c r="G1246" i="4"/>
  <c r="E1263" i="10" s="1"/>
  <c r="K1246" i="4"/>
  <c r="M1246" i="4"/>
  <c r="L1246" i="4"/>
  <c r="Q1246" i="4"/>
  <c r="N1246" i="4" a="1"/>
  <c r="N1246" i="4" s="1"/>
  <c r="R1246" i="4" a="1"/>
  <c r="R1246" i="4" s="1"/>
  <c r="S1246" i="4" a="1"/>
  <c r="S1246" i="4" s="1"/>
  <c r="T1246" i="4" a="1"/>
  <c r="T1246" i="4" s="1"/>
  <c r="V1246" i="4" a="1"/>
  <c r="V1246" i="4" s="1"/>
  <c r="U1246" i="4" a="1"/>
  <c r="U1246" i="4" s="1"/>
  <c r="C1246" i="4"/>
  <c r="B1246" i="4"/>
  <c r="W1246" i="4"/>
  <c r="K1259" i="10"/>
  <c r="A1247" i="4"/>
  <c r="O1247" i="4" s="1" a="1"/>
  <c r="O1247" i="4" s="1"/>
  <c r="X1242" i="4"/>
  <c r="L1258" i="10"/>
  <c r="AJ1243" i="4"/>
  <c r="G1260" i="10" s="1"/>
  <c r="H1261" i="10"/>
  <c r="B1262" i="10"/>
  <c r="Y1247" i="4" l="1"/>
  <c r="P1247" i="4" a="1"/>
  <c r="P1247" i="4" s="1"/>
  <c r="F1247" i="4" a="1"/>
  <c r="F1247" i="4" s="1"/>
  <c r="D1264" i="10" s="1"/>
  <c r="AH1247" i="4" a="1"/>
  <c r="AH1247" i="4" s="1"/>
  <c r="AG1247" i="4"/>
  <c r="AD1247" i="4"/>
  <c r="AC1247" i="4"/>
  <c r="AB1247" i="4"/>
  <c r="AA1247" i="4" a="1"/>
  <c r="AA1247" i="4" s="1"/>
  <c r="Z1247" i="4" a="1"/>
  <c r="Z1247" i="4" s="1"/>
  <c r="AI1247" i="4"/>
  <c r="AF1247" i="4" a="1"/>
  <c r="AF1247" i="4" s="1"/>
  <c r="AE1247" i="4"/>
  <c r="F1263" i="10"/>
  <c r="E1247" i="4"/>
  <c r="C1264" i="10" s="1"/>
  <c r="G1247" i="4"/>
  <c r="E1264" i="10" s="1"/>
  <c r="I1247" i="4" a="1"/>
  <c r="I1247" i="4" s="1"/>
  <c r="J1247" i="4"/>
  <c r="H1247" i="4" a="1"/>
  <c r="H1247" i="4" s="1"/>
  <c r="K1247" i="4"/>
  <c r="M1247" i="4"/>
  <c r="L1247" i="4"/>
  <c r="Q1247" i="4"/>
  <c r="N1247" i="4" a="1"/>
  <c r="N1247" i="4" s="1"/>
  <c r="R1247" i="4" a="1"/>
  <c r="R1247" i="4" s="1"/>
  <c r="S1247" i="4" a="1"/>
  <c r="S1247" i="4" s="1"/>
  <c r="T1247" i="4" a="1"/>
  <c r="T1247" i="4" s="1"/>
  <c r="V1247" i="4" a="1"/>
  <c r="V1247" i="4" s="1"/>
  <c r="U1247" i="4" a="1"/>
  <c r="U1247" i="4" s="1"/>
  <c r="C1247" i="4"/>
  <c r="B1247" i="4"/>
  <c r="W1247" i="4"/>
  <c r="K1260" i="10"/>
  <c r="A1248" i="4"/>
  <c r="O1248" i="4" s="1" a="1"/>
  <c r="O1248" i="4" s="1"/>
  <c r="L1259" i="10"/>
  <c r="X1243" i="4"/>
  <c r="AJ1244" i="4"/>
  <c r="G1261" i="10" s="1"/>
  <c r="H1262" i="10"/>
  <c r="B1263" i="10"/>
  <c r="Y1248" i="4" l="1"/>
  <c r="P1248" i="4" a="1"/>
  <c r="P1248" i="4" s="1"/>
  <c r="F1248" i="4" a="1"/>
  <c r="F1248" i="4" s="1"/>
  <c r="D1265" i="10" s="1"/>
  <c r="AH1248" i="4" a="1"/>
  <c r="AH1248" i="4" s="1"/>
  <c r="AG1248" i="4"/>
  <c r="AF1248" i="4" a="1"/>
  <c r="AF1248" i="4" s="1"/>
  <c r="AE1248" i="4"/>
  <c r="AD1248" i="4"/>
  <c r="AC1248" i="4"/>
  <c r="AA1248" i="4" a="1"/>
  <c r="AA1248" i="4" s="1"/>
  <c r="Z1248" i="4" a="1"/>
  <c r="Z1248" i="4" s="1"/>
  <c r="AI1248" i="4"/>
  <c r="AB1248" i="4"/>
  <c r="F1264" i="10"/>
  <c r="E1248" i="4"/>
  <c r="C1265" i="10" s="1"/>
  <c r="G1248" i="4"/>
  <c r="E1265" i="10" s="1"/>
  <c r="H1248" i="4" a="1"/>
  <c r="H1248" i="4" s="1"/>
  <c r="I1248" i="4" a="1"/>
  <c r="I1248" i="4" s="1"/>
  <c r="J1248" i="4"/>
  <c r="K1248" i="4"/>
  <c r="M1248" i="4"/>
  <c r="L1248" i="4"/>
  <c r="Q1248" i="4"/>
  <c r="N1248" i="4" a="1"/>
  <c r="N1248" i="4" s="1"/>
  <c r="R1248" i="4" a="1"/>
  <c r="R1248" i="4" s="1"/>
  <c r="S1248" i="4" a="1"/>
  <c r="S1248" i="4" s="1"/>
  <c r="T1248" i="4" a="1"/>
  <c r="T1248" i="4" s="1"/>
  <c r="V1248" i="4" a="1"/>
  <c r="V1248" i="4" s="1"/>
  <c r="U1248" i="4" a="1"/>
  <c r="U1248" i="4" s="1"/>
  <c r="C1248" i="4"/>
  <c r="B1248" i="4"/>
  <c r="W1248" i="4"/>
  <c r="K1261" i="10"/>
  <c r="A1249" i="4"/>
  <c r="O1249" i="4" s="1" a="1"/>
  <c r="O1249" i="4" s="1"/>
  <c r="L1260" i="10"/>
  <c r="X1244" i="4"/>
  <c r="AJ1245" i="4"/>
  <c r="G1262" i="10" s="1"/>
  <c r="H1263" i="10"/>
  <c r="B1264" i="10"/>
  <c r="Y1249" i="4" l="1"/>
  <c r="P1249" i="4" a="1"/>
  <c r="P1249" i="4" s="1"/>
  <c r="F1249" i="4" a="1"/>
  <c r="F1249" i="4" s="1"/>
  <c r="D1266" i="10" s="1"/>
  <c r="AH1249" i="4" a="1"/>
  <c r="AH1249" i="4" s="1"/>
  <c r="AG1249" i="4"/>
  <c r="AI1249" i="4"/>
  <c r="AF1249" i="4" a="1"/>
  <c r="AF1249" i="4" s="1"/>
  <c r="AE1249" i="4"/>
  <c r="AD1249" i="4"/>
  <c r="AA1249" i="4" a="1"/>
  <c r="AA1249" i="4" s="1"/>
  <c r="Z1249" i="4" a="1"/>
  <c r="Z1249" i="4" s="1"/>
  <c r="AB1249" i="4"/>
  <c r="AC1249" i="4"/>
  <c r="F1265" i="10"/>
  <c r="E1249" i="4"/>
  <c r="C1266" i="10" s="1"/>
  <c r="H1249" i="4" a="1"/>
  <c r="H1249" i="4" s="1"/>
  <c r="I1249" i="4" a="1"/>
  <c r="I1249" i="4" s="1"/>
  <c r="G1249" i="4"/>
  <c r="E1266" i="10" s="1"/>
  <c r="J1249" i="4"/>
  <c r="L1249" i="4"/>
  <c r="M1249" i="4"/>
  <c r="K1249" i="4"/>
  <c r="Q1249" i="4"/>
  <c r="N1249" i="4" a="1"/>
  <c r="N1249" i="4" s="1"/>
  <c r="R1249" i="4" a="1"/>
  <c r="R1249" i="4" s="1"/>
  <c r="S1249" i="4" a="1"/>
  <c r="S1249" i="4" s="1"/>
  <c r="T1249" i="4" a="1"/>
  <c r="T1249" i="4" s="1"/>
  <c r="V1249" i="4" a="1"/>
  <c r="V1249" i="4" s="1"/>
  <c r="U1249" i="4" a="1"/>
  <c r="U1249" i="4" s="1"/>
  <c r="C1249" i="4"/>
  <c r="B1249" i="4"/>
  <c r="W1249" i="4"/>
  <c r="K1262" i="10"/>
  <c r="A1250" i="4"/>
  <c r="O1250" i="4" s="1" a="1"/>
  <c r="O1250" i="4" s="1"/>
  <c r="X1245" i="4"/>
  <c r="L1261" i="10"/>
  <c r="AJ1246" i="4"/>
  <c r="G1263" i="10" s="1"/>
  <c r="H1264" i="10"/>
  <c r="B1265" i="10"/>
  <c r="Y1250" i="4" l="1"/>
  <c r="P1250" i="4" a="1"/>
  <c r="P1250" i="4" s="1"/>
  <c r="F1250" i="4" a="1"/>
  <c r="F1250" i="4" s="1"/>
  <c r="D1267" i="10" s="1"/>
  <c r="AH1250" i="4" a="1"/>
  <c r="AH1250" i="4" s="1"/>
  <c r="AG1250" i="4"/>
  <c r="Z1250" i="4" a="1"/>
  <c r="Z1250" i="4" s="1"/>
  <c r="AI1250" i="4"/>
  <c r="AF1250" i="4" a="1"/>
  <c r="AF1250" i="4" s="1"/>
  <c r="AC1250" i="4"/>
  <c r="AB1250" i="4"/>
  <c r="AA1250" i="4" a="1"/>
  <c r="AA1250" i="4" s="1"/>
  <c r="AE1250" i="4"/>
  <c r="AD1250" i="4"/>
  <c r="F1266" i="10"/>
  <c r="E1250" i="4"/>
  <c r="C1267" i="10" s="1"/>
  <c r="H1250" i="4" a="1"/>
  <c r="H1250" i="4" s="1"/>
  <c r="I1250" i="4" a="1"/>
  <c r="I1250" i="4" s="1"/>
  <c r="J1250" i="4"/>
  <c r="K1250" i="4"/>
  <c r="L1250" i="4"/>
  <c r="M1250" i="4"/>
  <c r="G1250" i="4"/>
  <c r="E1267" i="10" s="1"/>
  <c r="Q1250" i="4"/>
  <c r="N1250" i="4" a="1"/>
  <c r="N1250" i="4" s="1"/>
  <c r="R1250" i="4" a="1"/>
  <c r="R1250" i="4" s="1"/>
  <c r="S1250" i="4" a="1"/>
  <c r="S1250" i="4" s="1"/>
  <c r="T1250" i="4" a="1"/>
  <c r="T1250" i="4" s="1"/>
  <c r="V1250" i="4" a="1"/>
  <c r="V1250" i="4" s="1"/>
  <c r="U1250" i="4" a="1"/>
  <c r="U1250" i="4" s="1"/>
  <c r="C1250" i="4"/>
  <c r="B1250" i="4"/>
  <c r="W1250" i="4"/>
  <c r="K1263" i="10"/>
  <c r="A1251" i="4"/>
  <c r="O1251" i="4" s="1" a="1"/>
  <c r="O1251" i="4" s="1"/>
  <c r="L1262" i="10"/>
  <c r="X1246" i="4"/>
  <c r="AJ1247" i="4"/>
  <c r="G1264" i="10" s="1"/>
  <c r="H1265" i="10"/>
  <c r="B1266" i="10"/>
  <c r="Y1251" i="4" l="1"/>
  <c r="P1251" i="4" a="1"/>
  <c r="P1251" i="4" s="1"/>
  <c r="F1251" i="4" a="1"/>
  <c r="F1251" i="4" s="1"/>
  <c r="D1268" i="10" s="1"/>
  <c r="AH1251" i="4" a="1"/>
  <c r="AH1251" i="4" s="1"/>
  <c r="AG1251" i="4"/>
  <c r="AA1251" i="4" a="1"/>
  <c r="AA1251" i="4" s="1"/>
  <c r="Z1251" i="4" a="1"/>
  <c r="Z1251" i="4" s="1"/>
  <c r="AI1251" i="4"/>
  <c r="AE1251" i="4"/>
  <c r="AD1251" i="4"/>
  <c r="AC1251" i="4"/>
  <c r="AB1251" i="4"/>
  <c r="AF1251" i="4" a="1"/>
  <c r="AF1251" i="4" s="1"/>
  <c r="F1267" i="10"/>
  <c r="E1251" i="4"/>
  <c r="C1268" i="10" s="1"/>
  <c r="H1251" i="4" a="1"/>
  <c r="H1251" i="4" s="1"/>
  <c r="I1251" i="4" a="1"/>
  <c r="I1251" i="4" s="1"/>
  <c r="J1251" i="4"/>
  <c r="K1251" i="4"/>
  <c r="M1251" i="4"/>
  <c r="L1251" i="4"/>
  <c r="G1251" i="4"/>
  <c r="E1268" i="10" s="1"/>
  <c r="Q1251" i="4"/>
  <c r="N1251" i="4" a="1"/>
  <c r="N1251" i="4" s="1"/>
  <c r="R1251" i="4" a="1"/>
  <c r="R1251" i="4" s="1"/>
  <c r="T1251" i="4" a="1"/>
  <c r="T1251" i="4" s="1"/>
  <c r="S1251" i="4" a="1"/>
  <c r="S1251" i="4" s="1"/>
  <c r="V1251" i="4" a="1"/>
  <c r="V1251" i="4" s="1"/>
  <c r="U1251" i="4" a="1"/>
  <c r="U1251" i="4" s="1"/>
  <c r="C1251" i="4"/>
  <c r="B1251" i="4"/>
  <c r="W1251" i="4"/>
  <c r="K1264" i="10"/>
  <c r="A1252" i="4"/>
  <c r="O1252" i="4" s="1" a="1"/>
  <c r="O1252" i="4" s="1"/>
  <c r="L1263" i="10"/>
  <c r="X1247" i="4"/>
  <c r="AJ1248" i="4"/>
  <c r="G1265" i="10" s="1"/>
  <c r="H1266" i="10"/>
  <c r="B1267" i="10"/>
  <c r="Y1252" i="4" l="1"/>
  <c r="P1252" i="4" a="1"/>
  <c r="P1252" i="4" s="1"/>
  <c r="F1252" i="4" a="1"/>
  <c r="F1252" i="4" s="1"/>
  <c r="D1269" i="10" s="1"/>
  <c r="AG1252" i="4"/>
  <c r="AH1252" i="4" a="1"/>
  <c r="AH1252" i="4" s="1"/>
  <c r="AB1252" i="4"/>
  <c r="AA1252" i="4" a="1"/>
  <c r="AA1252" i="4" s="1"/>
  <c r="Z1252" i="4" a="1"/>
  <c r="Z1252" i="4" s="1"/>
  <c r="AF1252" i="4" a="1"/>
  <c r="AF1252" i="4" s="1"/>
  <c r="AE1252" i="4"/>
  <c r="AD1252" i="4"/>
  <c r="AI1252" i="4"/>
  <c r="AC1252" i="4"/>
  <c r="F1268" i="10"/>
  <c r="E1252" i="4"/>
  <c r="C1269" i="10" s="1"/>
  <c r="G1252" i="4"/>
  <c r="E1269" i="10" s="1"/>
  <c r="I1252" i="4" a="1"/>
  <c r="I1252" i="4" s="1"/>
  <c r="H1252" i="4" a="1"/>
  <c r="H1252" i="4" s="1"/>
  <c r="K1252" i="4"/>
  <c r="J1252" i="4"/>
  <c r="L1252" i="4"/>
  <c r="M1252" i="4"/>
  <c r="Q1252" i="4"/>
  <c r="N1252" i="4" a="1"/>
  <c r="N1252" i="4" s="1"/>
  <c r="R1252" i="4" a="1"/>
  <c r="R1252" i="4" s="1"/>
  <c r="T1252" i="4" a="1"/>
  <c r="T1252" i="4" s="1"/>
  <c r="S1252" i="4" a="1"/>
  <c r="S1252" i="4" s="1"/>
  <c r="V1252" i="4" a="1"/>
  <c r="V1252" i="4" s="1"/>
  <c r="U1252" i="4" a="1"/>
  <c r="U1252" i="4" s="1"/>
  <c r="C1252" i="4"/>
  <c r="B1252" i="4"/>
  <c r="W1252" i="4"/>
  <c r="K1265" i="10"/>
  <c r="A1253" i="4"/>
  <c r="O1253" i="4" s="1" a="1"/>
  <c r="O1253" i="4" s="1"/>
  <c r="L1264" i="10"/>
  <c r="X1248" i="4"/>
  <c r="AJ1249" i="4"/>
  <c r="G1266" i="10" s="1"/>
  <c r="H1267" i="10"/>
  <c r="B1268" i="10"/>
  <c r="Y1253" i="4" l="1"/>
  <c r="P1253" i="4" a="1"/>
  <c r="P1253" i="4" s="1"/>
  <c r="F1253" i="4" a="1"/>
  <c r="F1253" i="4" s="1"/>
  <c r="D1270" i="10" s="1"/>
  <c r="AH1253" i="4" a="1"/>
  <c r="AH1253" i="4" s="1"/>
  <c r="AG1253" i="4"/>
  <c r="AE1253" i="4"/>
  <c r="AD1253" i="4"/>
  <c r="AC1253" i="4"/>
  <c r="AB1253" i="4"/>
  <c r="AA1253" i="4" a="1"/>
  <c r="AA1253" i="4" s="1"/>
  <c r="AI1253" i="4"/>
  <c r="AF1253" i="4" a="1"/>
  <c r="AF1253" i="4" s="1"/>
  <c r="Z1253" i="4" a="1"/>
  <c r="Z1253" i="4" s="1"/>
  <c r="F1269" i="10"/>
  <c r="E1253" i="4"/>
  <c r="C1270" i="10" s="1"/>
  <c r="H1253" i="4" a="1"/>
  <c r="H1253" i="4" s="1"/>
  <c r="I1253" i="4" a="1"/>
  <c r="I1253" i="4" s="1"/>
  <c r="G1253" i="4"/>
  <c r="E1270" i="10" s="1"/>
  <c r="K1253" i="4"/>
  <c r="J1253" i="4"/>
  <c r="L1253" i="4"/>
  <c r="M1253" i="4"/>
  <c r="Q1253" i="4"/>
  <c r="N1253" i="4" a="1"/>
  <c r="N1253" i="4" s="1"/>
  <c r="R1253" i="4" a="1"/>
  <c r="R1253" i="4" s="1"/>
  <c r="S1253" i="4" a="1"/>
  <c r="S1253" i="4" s="1"/>
  <c r="T1253" i="4" a="1"/>
  <c r="T1253" i="4" s="1"/>
  <c r="V1253" i="4" a="1"/>
  <c r="V1253" i="4" s="1"/>
  <c r="U1253" i="4" a="1"/>
  <c r="U1253" i="4" s="1"/>
  <c r="C1253" i="4"/>
  <c r="B1253" i="4"/>
  <c r="W1253" i="4"/>
  <c r="K1266" i="10"/>
  <c r="A1254" i="4"/>
  <c r="O1254" i="4" s="1" a="1"/>
  <c r="O1254" i="4" s="1"/>
  <c r="L1265" i="10"/>
  <c r="X1249" i="4"/>
  <c r="AJ1250" i="4"/>
  <c r="G1267" i="10" s="1"/>
  <c r="H1268" i="10"/>
  <c r="B1269" i="10"/>
  <c r="Y1254" i="4" l="1"/>
  <c r="P1254" i="4" a="1"/>
  <c r="P1254" i="4" s="1"/>
  <c r="F1254" i="4" a="1"/>
  <c r="F1254" i="4" s="1"/>
  <c r="D1271" i="10" s="1"/>
  <c r="AG1254" i="4"/>
  <c r="AI1254" i="4"/>
  <c r="AF1254" i="4" a="1"/>
  <c r="AF1254" i="4" s="1"/>
  <c r="AE1254" i="4"/>
  <c r="AD1254" i="4"/>
  <c r="AA1254" i="4" a="1"/>
  <c r="AA1254" i="4" s="1"/>
  <c r="AH1254" i="4" a="1"/>
  <c r="AH1254" i="4" s="1"/>
  <c r="Z1254" i="4" a="1"/>
  <c r="Z1254" i="4" s="1"/>
  <c r="AB1254" i="4"/>
  <c r="AC1254" i="4"/>
  <c r="F1270" i="10"/>
  <c r="E1254" i="4"/>
  <c r="C1271" i="10" s="1"/>
  <c r="H1254" i="4" a="1"/>
  <c r="H1254" i="4" s="1"/>
  <c r="I1254" i="4" a="1"/>
  <c r="I1254" i="4" s="1"/>
  <c r="J1254" i="4"/>
  <c r="G1254" i="4"/>
  <c r="E1271" i="10" s="1"/>
  <c r="K1254" i="4"/>
  <c r="L1254" i="4"/>
  <c r="M1254" i="4"/>
  <c r="Q1254" i="4"/>
  <c r="N1254" i="4" a="1"/>
  <c r="N1254" i="4" s="1"/>
  <c r="R1254" i="4" a="1"/>
  <c r="R1254" i="4" s="1"/>
  <c r="S1254" i="4" a="1"/>
  <c r="S1254" i="4" s="1"/>
  <c r="T1254" i="4" a="1"/>
  <c r="T1254" i="4" s="1"/>
  <c r="V1254" i="4" a="1"/>
  <c r="V1254" i="4" s="1"/>
  <c r="U1254" i="4" a="1"/>
  <c r="U1254" i="4" s="1"/>
  <c r="C1254" i="4"/>
  <c r="B1254" i="4"/>
  <c r="W1254" i="4"/>
  <c r="K1267" i="10"/>
  <c r="A1255" i="4"/>
  <c r="O1255" i="4" s="1" a="1"/>
  <c r="O1255" i="4" s="1"/>
  <c r="L1266" i="10"/>
  <c r="X1250" i="4"/>
  <c r="AJ1251" i="4"/>
  <c r="G1268" i="10" s="1"/>
  <c r="H1269" i="10"/>
  <c r="B1270" i="10"/>
  <c r="Y1255" i="4" l="1"/>
  <c r="P1255" i="4" a="1"/>
  <c r="P1255" i="4" s="1"/>
  <c r="F1255" i="4" a="1"/>
  <c r="F1255" i="4" s="1"/>
  <c r="D1272" i="10" s="1"/>
  <c r="AH1255" i="4" a="1"/>
  <c r="AH1255" i="4" s="1"/>
  <c r="AG1255" i="4"/>
  <c r="AI1255" i="4"/>
  <c r="AF1255" i="4" a="1"/>
  <c r="AF1255" i="4" s="1"/>
  <c r="AE1255" i="4"/>
  <c r="AB1255" i="4"/>
  <c r="AA1255" i="4" a="1"/>
  <c r="AA1255" i="4" s="1"/>
  <c r="AD1255" i="4"/>
  <c r="AC1255" i="4"/>
  <c r="Z1255" i="4" a="1"/>
  <c r="Z1255" i="4" s="1"/>
  <c r="F1271" i="10"/>
  <c r="E1255" i="4"/>
  <c r="C1272" i="10" s="1"/>
  <c r="G1255" i="4"/>
  <c r="E1272" i="10" s="1"/>
  <c r="H1255" i="4" a="1"/>
  <c r="H1255" i="4" s="1"/>
  <c r="I1255" i="4" a="1"/>
  <c r="I1255" i="4" s="1"/>
  <c r="J1255" i="4"/>
  <c r="K1255" i="4"/>
  <c r="M1255" i="4"/>
  <c r="L1255" i="4"/>
  <c r="Q1255" i="4"/>
  <c r="N1255" i="4" a="1"/>
  <c r="N1255" i="4" s="1"/>
  <c r="R1255" i="4" a="1"/>
  <c r="R1255" i="4" s="1"/>
  <c r="S1255" i="4" a="1"/>
  <c r="S1255" i="4" s="1"/>
  <c r="T1255" i="4" a="1"/>
  <c r="T1255" i="4" s="1"/>
  <c r="V1255" i="4" a="1"/>
  <c r="V1255" i="4" s="1"/>
  <c r="U1255" i="4" a="1"/>
  <c r="U1255" i="4" s="1"/>
  <c r="C1255" i="4"/>
  <c r="B1255" i="4"/>
  <c r="W1255" i="4"/>
  <c r="K1268" i="10"/>
  <c r="A1256" i="4"/>
  <c r="O1256" i="4" s="1" a="1"/>
  <c r="O1256" i="4" s="1"/>
  <c r="L1267" i="10"/>
  <c r="X1251" i="4"/>
  <c r="AJ1252" i="4"/>
  <c r="G1269" i="10" s="1"/>
  <c r="H1270" i="10"/>
  <c r="B1271" i="10"/>
  <c r="Y1256" i="4" l="1"/>
  <c r="P1256" i="4" a="1"/>
  <c r="P1256" i="4" s="1"/>
  <c r="F1256" i="4" a="1"/>
  <c r="F1256" i="4" s="1"/>
  <c r="D1273" i="10" s="1"/>
  <c r="AG1256" i="4"/>
  <c r="AH1256" i="4" a="1"/>
  <c r="AH1256" i="4" s="1"/>
  <c r="Z1256" i="4" a="1"/>
  <c r="Z1256" i="4" s="1"/>
  <c r="AI1256" i="4"/>
  <c r="AF1256" i="4" a="1"/>
  <c r="AF1256" i="4" s="1"/>
  <c r="AC1256" i="4"/>
  <c r="AB1256" i="4"/>
  <c r="AA1256" i="4" a="1"/>
  <c r="AA1256" i="4" s="1"/>
  <c r="AE1256" i="4"/>
  <c r="AD1256" i="4"/>
  <c r="F1272" i="10"/>
  <c r="E1256" i="4"/>
  <c r="C1273" i="10" s="1"/>
  <c r="G1256" i="4"/>
  <c r="E1273" i="10" s="1"/>
  <c r="I1256" i="4" a="1"/>
  <c r="I1256" i="4" s="1"/>
  <c r="J1256" i="4"/>
  <c r="H1256" i="4" a="1"/>
  <c r="H1256" i="4" s="1"/>
  <c r="K1256" i="4"/>
  <c r="M1256" i="4"/>
  <c r="L1256" i="4"/>
  <c r="Q1256" i="4"/>
  <c r="N1256" i="4" a="1"/>
  <c r="N1256" i="4" s="1"/>
  <c r="R1256" i="4" a="1"/>
  <c r="R1256" i="4" s="1"/>
  <c r="S1256" i="4" a="1"/>
  <c r="S1256" i="4" s="1"/>
  <c r="T1256" i="4" a="1"/>
  <c r="T1256" i="4" s="1"/>
  <c r="V1256" i="4" a="1"/>
  <c r="V1256" i="4" s="1"/>
  <c r="U1256" i="4" a="1"/>
  <c r="U1256" i="4" s="1"/>
  <c r="C1256" i="4"/>
  <c r="B1256" i="4"/>
  <c r="W1256" i="4"/>
  <c r="K1269" i="10"/>
  <c r="A1257" i="4"/>
  <c r="O1257" i="4" s="1" a="1"/>
  <c r="O1257" i="4" s="1"/>
  <c r="L1268" i="10"/>
  <c r="X1252" i="4"/>
  <c r="AJ1253" i="4"/>
  <c r="G1270" i="10" s="1"/>
  <c r="H1271" i="10"/>
  <c r="B1272" i="10"/>
  <c r="Y1257" i="4" l="1"/>
  <c r="P1257" i="4" a="1"/>
  <c r="P1257" i="4" s="1"/>
  <c r="F1257" i="4" a="1"/>
  <c r="F1257" i="4" s="1"/>
  <c r="D1274" i="10" s="1"/>
  <c r="AH1257" i="4" a="1"/>
  <c r="AH1257" i="4" s="1"/>
  <c r="AG1257" i="4"/>
  <c r="AA1257" i="4" a="1"/>
  <c r="AA1257" i="4" s="1"/>
  <c r="Z1257" i="4" a="1"/>
  <c r="Z1257" i="4" s="1"/>
  <c r="AF1257" i="4" a="1"/>
  <c r="AF1257" i="4" s="1"/>
  <c r="AE1257" i="4"/>
  <c r="AD1257" i="4"/>
  <c r="AC1257" i="4"/>
  <c r="AI1257" i="4"/>
  <c r="AB1257" i="4"/>
  <c r="F1273" i="10"/>
  <c r="E1257" i="4"/>
  <c r="C1274" i="10" s="1"/>
  <c r="G1257" i="4"/>
  <c r="E1274" i="10" s="1"/>
  <c r="H1257" i="4" a="1"/>
  <c r="H1257" i="4" s="1"/>
  <c r="I1257" i="4" a="1"/>
  <c r="I1257" i="4" s="1"/>
  <c r="J1257" i="4"/>
  <c r="K1257" i="4"/>
  <c r="L1257" i="4"/>
  <c r="M1257" i="4"/>
  <c r="Q1257" i="4"/>
  <c r="N1257" i="4" a="1"/>
  <c r="N1257" i="4" s="1"/>
  <c r="R1257" i="4" a="1"/>
  <c r="R1257" i="4" s="1"/>
  <c r="S1257" i="4" a="1"/>
  <c r="S1257" i="4" s="1"/>
  <c r="T1257" i="4" a="1"/>
  <c r="T1257" i="4" s="1"/>
  <c r="V1257" i="4" a="1"/>
  <c r="V1257" i="4" s="1"/>
  <c r="U1257" i="4" a="1"/>
  <c r="U1257" i="4" s="1"/>
  <c r="C1257" i="4"/>
  <c r="B1257" i="4"/>
  <c r="W1257" i="4"/>
  <c r="K1270" i="10"/>
  <c r="A1258" i="4"/>
  <c r="O1258" i="4" s="1" a="1"/>
  <c r="O1258" i="4" s="1"/>
  <c r="L1269" i="10"/>
  <c r="X1253" i="4"/>
  <c r="AJ1254" i="4"/>
  <c r="G1271" i="10" s="1"/>
  <c r="H1272" i="10"/>
  <c r="B1273" i="10"/>
  <c r="Y1258" i="4" l="1"/>
  <c r="P1258" i="4" a="1"/>
  <c r="P1258" i="4" s="1"/>
  <c r="F1258" i="4" a="1"/>
  <c r="F1258" i="4" s="1"/>
  <c r="D1275" i="10" s="1"/>
  <c r="AG1258" i="4"/>
  <c r="AH1258" i="4" a="1"/>
  <c r="AH1258" i="4" s="1"/>
  <c r="AC1258" i="4"/>
  <c r="AB1258" i="4"/>
  <c r="AA1258" i="4" a="1"/>
  <c r="AA1258" i="4" s="1"/>
  <c r="Z1258" i="4" a="1"/>
  <c r="Z1258" i="4" s="1"/>
  <c r="AI1258" i="4"/>
  <c r="AF1258" i="4" a="1"/>
  <c r="AF1258" i="4" s="1"/>
  <c r="AE1258" i="4"/>
  <c r="AD1258" i="4"/>
  <c r="F1274" i="10"/>
  <c r="E1258" i="4"/>
  <c r="C1275" i="10" s="1"/>
  <c r="G1258" i="4"/>
  <c r="E1275" i="10" s="1"/>
  <c r="J1258" i="4"/>
  <c r="H1258" i="4" a="1"/>
  <c r="H1258" i="4" s="1"/>
  <c r="I1258" i="4" a="1"/>
  <c r="I1258" i="4" s="1"/>
  <c r="K1258" i="4"/>
  <c r="L1258" i="4"/>
  <c r="M1258" i="4"/>
  <c r="Q1258" i="4"/>
  <c r="N1258" i="4" a="1"/>
  <c r="N1258" i="4" s="1"/>
  <c r="R1258" i="4" a="1"/>
  <c r="R1258" i="4" s="1"/>
  <c r="S1258" i="4" a="1"/>
  <c r="S1258" i="4" s="1"/>
  <c r="T1258" i="4" a="1"/>
  <c r="T1258" i="4" s="1"/>
  <c r="V1258" i="4" a="1"/>
  <c r="V1258" i="4" s="1"/>
  <c r="U1258" i="4" a="1"/>
  <c r="U1258" i="4" s="1"/>
  <c r="C1258" i="4"/>
  <c r="B1258" i="4"/>
  <c r="W1258" i="4"/>
  <c r="K1271" i="10"/>
  <c r="A1259" i="4"/>
  <c r="O1259" i="4" s="1" a="1"/>
  <c r="O1259" i="4" s="1"/>
  <c r="L1270" i="10"/>
  <c r="X1254" i="4"/>
  <c r="AJ1255" i="4"/>
  <c r="G1272" i="10" s="1"/>
  <c r="H1273" i="10"/>
  <c r="B1274" i="10"/>
  <c r="Y1259" i="4" l="1"/>
  <c r="P1259" i="4" a="1"/>
  <c r="P1259" i="4" s="1"/>
  <c r="F1259" i="4" a="1"/>
  <c r="F1259" i="4" s="1"/>
  <c r="D1276" i="10" s="1"/>
  <c r="AH1259" i="4" a="1"/>
  <c r="AH1259" i="4" s="1"/>
  <c r="AG1259" i="4"/>
  <c r="AF1259" i="4" a="1"/>
  <c r="AF1259" i="4" s="1"/>
  <c r="AE1259" i="4"/>
  <c r="AD1259" i="4"/>
  <c r="AC1259" i="4"/>
  <c r="AB1259" i="4"/>
  <c r="Z1259" i="4" a="1"/>
  <c r="Z1259" i="4" s="1"/>
  <c r="AI1259" i="4"/>
  <c r="AA1259" i="4" a="1"/>
  <c r="AA1259" i="4" s="1"/>
  <c r="F1275" i="10"/>
  <c r="E1259" i="4"/>
  <c r="C1276" i="10" s="1"/>
  <c r="G1259" i="4"/>
  <c r="E1276" i="10" s="1"/>
  <c r="H1259" i="4" a="1"/>
  <c r="H1259" i="4" s="1"/>
  <c r="J1259" i="4"/>
  <c r="I1259" i="4" a="1"/>
  <c r="I1259" i="4" s="1"/>
  <c r="K1259" i="4"/>
  <c r="L1259" i="4"/>
  <c r="M1259" i="4"/>
  <c r="Q1259" i="4"/>
  <c r="N1259" i="4" a="1"/>
  <c r="N1259" i="4" s="1"/>
  <c r="R1259" i="4" a="1"/>
  <c r="R1259" i="4" s="1"/>
  <c r="S1259" i="4" a="1"/>
  <c r="S1259" i="4" s="1"/>
  <c r="T1259" i="4" a="1"/>
  <c r="T1259" i="4" s="1"/>
  <c r="V1259" i="4" a="1"/>
  <c r="V1259" i="4" s="1"/>
  <c r="U1259" i="4" a="1"/>
  <c r="U1259" i="4" s="1"/>
  <c r="C1259" i="4"/>
  <c r="B1259" i="4"/>
  <c r="W1259" i="4"/>
  <c r="K1272" i="10"/>
  <c r="A1260" i="4"/>
  <c r="O1260" i="4" s="1" a="1"/>
  <c r="O1260" i="4" s="1"/>
  <c r="L1271" i="10"/>
  <c r="X1255" i="4"/>
  <c r="AJ1256" i="4"/>
  <c r="G1273" i="10" s="1"/>
  <c r="H1274" i="10"/>
  <c r="B1275" i="10"/>
  <c r="Y1260" i="4" l="1"/>
  <c r="P1260" i="4" a="1"/>
  <c r="P1260" i="4" s="1"/>
  <c r="F1260" i="4" a="1"/>
  <c r="F1260" i="4" s="1"/>
  <c r="D1277" i="10" s="1"/>
  <c r="AG1260" i="4"/>
  <c r="AH1260" i="4" a="1"/>
  <c r="AH1260" i="4" s="1"/>
  <c r="AI1260" i="4"/>
  <c r="AF1260" i="4" a="1"/>
  <c r="AF1260" i="4" s="1"/>
  <c r="AE1260" i="4"/>
  <c r="AB1260" i="4"/>
  <c r="AA1260" i="4" a="1"/>
  <c r="AA1260" i="4" s="1"/>
  <c r="Z1260" i="4" a="1"/>
  <c r="Z1260" i="4" s="1"/>
  <c r="AD1260" i="4"/>
  <c r="AC1260" i="4"/>
  <c r="F1276" i="10"/>
  <c r="E1260" i="4"/>
  <c r="C1277" i="10" s="1"/>
  <c r="G1260" i="4"/>
  <c r="E1277" i="10" s="1"/>
  <c r="H1260" i="4" a="1"/>
  <c r="H1260" i="4" s="1"/>
  <c r="J1260" i="4"/>
  <c r="I1260" i="4" a="1"/>
  <c r="I1260" i="4" s="1"/>
  <c r="M1260" i="4"/>
  <c r="K1260" i="4"/>
  <c r="L1260" i="4"/>
  <c r="Q1260" i="4"/>
  <c r="N1260" i="4" a="1"/>
  <c r="N1260" i="4" s="1"/>
  <c r="R1260" i="4" a="1"/>
  <c r="R1260" i="4" s="1"/>
  <c r="S1260" i="4" a="1"/>
  <c r="S1260" i="4" s="1"/>
  <c r="T1260" i="4" a="1"/>
  <c r="T1260" i="4" s="1"/>
  <c r="V1260" i="4" a="1"/>
  <c r="V1260" i="4" s="1"/>
  <c r="U1260" i="4" a="1"/>
  <c r="U1260" i="4" s="1"/>
  <c r="C1260" i="4"/>
  <c r="B1260" i="4"/>
  <c r="W1260" i="4"/>
  <c r="K1273" i="10"/>
  <c r="A1261" i="4"/>
  <c r="O1261" i="4" s="1" a="1"/>
  <c r="O1261" i="4" s="1"/>
  <c r="L1272" i="10"/>
  <c r="X1256" i="4"/>
  <c r="AJ1257" i="4"/>
  <c r="G1274" i="10" s="1"/>
  <c r="H1275" i="10"/>
  <c r="B1276" i="10"/>
  <c r="Y1261" i="4" l="1"/>
  <c r="P1261" i="4" a="1"/>
  <c r="P1261" i="4" s="1"/>
  <c r="F1261" i="4" a="1"/>
  <c r="F1261" i="4" s="1"/>
  <c r="D1278" i="10" s="1"/>
  <c r="AH1261" i="4" a="1"/>
  <c r="AH1261" i="4" s="1"/>
  <c r="AG1261" i="4"/>
  <c r="Z1261" i="4" a="1"/>
  <c r="Z1261" i="4" s="1"/>
  <c r="AI1261" i="4"/>
  <c r="AF1261" i="4" a="1"/>
  <c r="AF1261" i="4" s="1"/>
  <c r="AC1261" i="4"/>
  <c r="AB1261" i="4"/>
  <c r="AA1261" i="4" a="1"/>
  <c r="AA1261" i="4" s="1"/>
  <c r="AE1261" i="4"/>
  <c r="AD1261" i="4"/>
  <c r="F1277" i="10"/>
  <c r="H1261" i="4" a="1"/>
  <c r="H1261" i="4" s="1"/>
  <c r="E1261" i="4"/>
  <c r="C1278" i="10" s="1"/>
  <c r="G1261" i="4"/>
  <c r="E1278" i="10" s="1"/>
  <c r="I1261" i="4" a="1"/>
  <c r="I1261" i="4" s="1"/>
  <c r="J1261" i="4"/>
  <c r="L1261" i="4"/>
  <c r="M1261" i="4"/>
  <c r="K1261" i="4"/>
  <c r="Q1261" i="4"/>
  <c r="N1261" i="4" a="1"/>
  <c r="N1261" i="4" s="1"/>
  <c r="S1261" i="4" a="1"/>
  <c r="S1261" i="4" s="1"/>
  <c r="R1261" i="4" a="1"/>
  <c r="R1261" i="4" s="1"/>
  <c r="T1261" i="4" a="1"/>
  <c r="T1261" i="4" s="1"/>
  <c r="V1261" i="4" a="1"/>
  <c r="V1261" i="4" s="1"/>
  <c r="U1261" i="4" a="1"/>
  <c r="U1261" i="4" s="1"/>
  <c r="C1261" i="4"/>
  <c r="B1261" i="4"/>
  <c r="W1261" i="4"/>
  <c r="K1274" i="10"/>
  <c r="A1262" i="4"/>
  <c r="O1262" i="4" s="1" a="1"/>
  <c r="O1262" i="4" s="1"/>
  <c r="L1273" i="10"/>
  <c r="X1257" i="4"/>
  <c r="AJ1258" i="4"/>
  <c r="G1275" i="10" s="1"/>
  <c r="H1276" i="10"/>
  <c r="B1277" i="10"/>
  <c r="Y1262" i="4" l="1"/>
  <c r="P1262" i="4" a="1"/>
  <c r="P1262" i="4" s="1"/>
  <c r="F1262" i="4" a="1"/>
  <c r="F1262" i="4" s="1"/>
  <c r="D1279" i="10" s="1"/>
  <c r="AG1262" i="4"/>
  <c r="AH1262" i="4" a="1"/>
  <c r="AH1262" i="4" s="1"/>
  <c r="AA1262" i="4" a="1"/>
  <c r="AA1262" i="4" s="1"/>
  <c r="Z1262" i="4" a="1"/>
  <c r="Z1262" i="4" s="1"/>
  <c r="AE1262" i="4"/>
  <c r="AD1262" i="4"/>
  <c r="AC1262" i="4"/>
  <c r="AB1262" i="4"/>
  <c r="AI1262" i="4"/>
  <c r="AF1262" i="4" a="1"/>
  <c r="AF1262" i="4" s="1"/>
  <c r="F1278" i="10"/>
  <c r="H1262" i="4" a="1"/>
  <c r="H1262" i="4" s="1"/>
  <c r="G1262" i="4"/>
  <c r="E1279" i="10" s="1"/>
  <c r="I1262" i="4" a="1"/>
  <c r="I1262" i="4" s="1"/>
  <c r="E1262" i="4"/>
  <c r="C1279" i="10" s="1"/>
  <c r="J1262" i="4"/>
  <c r="K1262" i="4"/>
  <c r="L1262" i="4"/>
  <c r="M1262" i="4"/>
  <c r="Q1262" i="4"/>
  <c r="N1262" i="4" a="1"/>
  <c r="N1262" i="4" s="1"/>
  <c r="R1262" i="4" a="1"/>
  <c r="R1262" i="4" s="1"/>
  <c r="S1262" i="4" a="1"/>
  <c r="S1262" i="4" s="1"/>
  <c r="T1262" i="4" a="1"/>
  <c r="T1262" i="4" s="1"/>
  <c r="V1262" i="4" a="1"/>
  <c r="V1262" i="4" s="1"/>
  <c r="U1262" i="4" a="1"/>
  <c r="U1262" i="4" s="1"/>
  <c r="C1262" i="4"/>
  <c r="B1262" i="4"/>
  <c r="W1262" i="4"/>
  <c r="K1275" i="10"/>
  <c r="A1263" i="4"/>
  <c r="O1263" i="4" s="1" a="1"/>
  <c r="O1263" i="4" s="1"/>
  <c r="L1274" i="10"/>
  <c r="X1258" i="4"/>
  <c r="AJ1259" i="4"/>
  <c r="G1276" i="10" s="1"/>
  <c r="H1277" i="10"/>
  <c r="B1278" i="10"/>
  <c r="Y1263" i="4" l="1"/>
  <c r="P1263" i="4" a="1"/>
  <c r="P1263" i="4" s="1"/>
  <c r="F1263" i="4" a="1"/>
  <c r="F1263" i="4" s="1"/>
  <c r="D1280" i="10" s="1"/>
  <c r="AH1263" i="4" a="1"/>
  <c r="AH1263" i="4" s="1"/>
  <c r="AG1263" i="4"/>
  <c r="AB1263" i="4"/>
  <c r="AA1263" i="4" a="1"/>
  <c r="AA1263" i="4" s="1"/>
  <c r="Z1263" i="4" a="1"/>
  <c r="Z1263" i="4" s="1"/>
  <c r="AF1263" i="4" a="1"/>
  <c r="AF1263" i="4" s="1"/>
  <c r="AE1263" i="4"/>
  <c r="AD1263" i="4"/>
  <c r="AI1263" i="4"/>
  <c r="AC1263" i="4"/>
  <c r="F1279" i="10"/>
  <c r="E1263" i="4"/>
  <c r="C1280" i="10" s="1"/>
  <c r="I1263" i="4" a="1"/>
  <c r="I1263" i="4" s="1"/>
  <c r="G1263" i="4"/>
  <c r="E1280" i="10" s="1"/>
  <c r="J1263" i="4"/>
  <c r="K1263" i="4"/>
  <c r="H1263" i="4" a="1"/>
  <c r="H1263" i="4" s="1"/>
  <c r="L1263" i="4"/>
  <c r="M1263" i="4"/>
  <c r="Q1263" i="4"/>
  <c r="N1263" i="4" a="1"/>
  <c r="N1263" i="4" s="1"/>
  <c r="R1263" i="4" a="1"/>
  <c r="R1263" i="4" s="1"/>
  <c r="S1263" i="4" a="1"/>
  <c r="S1263" i="4" s="1"/>
  <c r="T1263" i="4" a="1"/>
  <c r="T1263" i="4" s="1"/>
  <c r="V1263" i="4" a="1"/>
  <c r="V1263" i="4" s="1"/>
  <c r="U1263" i="4" a="1"/>
  <c r="U1263" i="4" s="1"/>
  <c r="C1263" i="4"/>
  <c r="B1263" i="4"/>
  <c r="W1263" i="4"/>
  <c r="K1276" i="10"/>
  <c r="A1264" i="4"/>
  <c r="O1264" i="4" s="1" a="1"/>
  <c r="O1264" i="4" s="1"/>
  <c r="L1275" i="10"/>
  <c r="X1259" i="4"/>
  <c r="AJ1260" i="4"/>
  <c r="G1277" i="10" s="1"/>
  <c r="H1278" i="10"/>
  <c r="B1279" i="10"/>
  <c r="Y1264" i="4" l="1"/>
  <c r="P1264" i="4" a="1"/>
  <c r="P1264" i="4" s="1"/>
  <c r="F1264" i="4" a="1"/>
  <c r="F1264" i="4" s="1"/>
  <c r="D1281" i="10" s="1"/>
  <c r="AG1264" i="4"/>
  <c r="AH1264" i="4" a="1"/>
  <c r="AH1264" i="4" s="1"/>
  <c r="AD1264" i="4"/>
  <c r="AC1264" i="4"/>
  <c r="AB1264" i="4"/>
  <c r="AA1264" i="4" a="1"/>
  <c r="AA1264" i="4" s="1"/>
  <c r="AI1264" i="4"/>
  <c r="AF1264" i="4" a="1"/>
  <c r="AF1264" i="4" s="1"/>
  <c r="AE1264" i="4"/>
  <c r="Z1264" i="4" a="1"/>
  <c r="Z1264" i="4" s="1"/>
  <c r="F1280" i="10"/>
  <c r="E1264" i="4"/>
  <c r="C1281" i="10" s="1"/>
  <c r="G1264" i="4"/>
  <c r="E1281" i="10" s="1"/>
  <c r="H1264" i="4" a="1"/>
  <c r="H1264" i="4" s="1"/>
  <c r="K1264" i="4"/>
  <c r="J1264" i="4"/>
  <c r="I1264" i="4" a="1"/>
  <c r="I1264" i="4" s="1"/>
  <c r="L1264" i="4"/>
  <c r="M1264" i="4"/>
  <c r="Q1264" i="4"/>
  <c r="N1264" i="4" a="1"/>
  <c r="N1264" i="4" s="1"/>
  <c r="R1264" i="4" a="1"/>
  <c r="R1264" i="4" s="1"/>
  <c r="S1264" i="4" a="1"/>
  <c r="S1264" i="4" s="1"/>
  <c r="T1264" i="4" a="1"/>
  <c r="T1264" i="4" s="1"/>
  <c r="V1264" i="4" a="1"/>
  <c r="V1264" i="4" s="1"/>
  <c r="U1264" i="4" a="1"/>
  <c r="U1264" i="4" s="1"/>
  <c r="C1264" i="4"/>
  <c r="B1264" i="4"/>
  <c r="W1264" i="4"/>
  <c r="K1277" i="10"/>
  <c r="A1265" i="4"/>
  <c r="O1265" i="4" s="1" a="1"/>
  <c r="O1265" i="4" s="1"/>
  <c r="L1276" i="10"/>
  <c r="X1260" i="4"/>
  <c r="AJ1261" i="4"/>
  <c r="G1278" i="10" s="1"/>
  <c r="H1279" i="10"/>
  <c r="B1280" i="10"/>
  <c r="Y1265" i="4" l="1"/>
  <c r="P1265" i="4" a="1"/>
  <c r="P1265" i="4" s="1"/>
  <c r="F1265" i="4" a="1"/>
  <c r="F1265" i="4" s="1"/>
  <c r="D1282" i="10" s="1"/>
  <c r="AH1265" i="4" a="1"/>
  <c r="AH1265" i="4" s="1"/>
  <c r="AG1265" i="4"/>
  <c r="AF1265" i="4" a="1"/>
  <c r="AF1265" i="4" s="1"/>
  <c r="AE1265" i="4"/>
  <c r="AD1265" i="4"/>
  <c r="AC1265" i="4"/>
  <c r="AB1265" i="4"/>
  <c r="Z1265" i="4" a="1"/>
  <c r="Z1265" i="4" s="1"/>
  <c r="AI1265" i="4"/>
  <c r="AA1265" i="4" a="1"/>
  <c r="AA1265" i="4" s="1"/>
  <c r="F1281" i="10"/>
  <c r="E1265" i="4"/>
  <c r="C1282" i="10" s="1"/>
  <c r="H1265" i="4" a="1"/>
  <c r="H1265" i="4" s="1"/>
  <c r="G1265" i="4"/>
  <c r="E1282" i="10" s="1"/>
  <c r="I1265" i="4" a="1"/>
  <c r="I1265" i="4" s="1"/>
  <c r="K1265" i="4"/>
  <c r="J1265" i="4"/>
  <c r="L1265" i="4"/>
  <c r="M1265" i="4"/>
  <c r="Q1265" i="4"/>
  <c r="N1265" i="4" a="1"/>
  <c r="N1265" i="4" s="1"/>
  <c r="S1265" i="4" a="1"/>
  <c r="S1265" i="4" s="1"/>
  <c r="R1265" i="4" a="1"/>
  <c r="R1265" i="4" s="1"/>
  <c r="T1265" i="4" a="1"/>
  <c r="T1265" i="4" s="1"/>
  <c r="V1265" i="4" a="1"/>
  <c r="V1265" i="4" s="1"/>
  <c r="U1265" i="4" a="1"/>
  <c r="U1265" i="4" s="1"/>
  <c r="C1265" i="4"/>
  <c r="B1265" i="4"/>
  <c r="W1265" i="4"/>
  <c r="K1278" i="10"/>
  <c r="A1266" i="4"/>
  <c r="O1266" i="4" s="1" a="1"/>
  <c r="O1266" i="4" s="1"/>
  <c r="L1277" i="10"/>
  <c r="X1261" i="4"/>
  <c r="AJ1262" i="4"/>
  <c r="G1279" i="10" s="1"/>
  <c r="H1280" i="10"/>
  <c r="B1281" i="10"/>
  <c r="Y1266" i="4" l="1"/>
  <c r="P1266" i="4" a="1"/>
  <c r="P1266" i="4" s="1"/>
  <c r="F1266" i="4" a="1"/>
  <c r="F1266" i="4" s="1"/>
  <c r="D1283" i="10" s="1"/>
  <c r="AH1266" i="4" a="1"/>
  <c r="AH1266" i="4" s="1"/>
  <c r="AG1266" i="4"/>
  <c r="AI1266" i="4"/>
  <c r="AF1266" i="4" a="1"/>
  <c r="AF1266" i="4" s="1"/>
  <c r="AE1266" i="4"/>
  <c r="AB1266" i="4"/>
  <c r="AA1266" i="4" a="1"/>
  <c r="AA1266" i="4" s="1"/>
  <c r="Z1266" i="4" a="1"/>
  <c r="Z1266" i="4" s="1"/>
  <c r="AC1266" i="4"/>
  <c r="AD1266" i="4"/>
  <c r="F1282" i="10"/>
  <c r="E1266" i="4"/>
  <c r="C1283" i="10" s="1"/>
  <c r="G1266" i="4"/>
  <c r="E1283" i="10" s="1"/>
  <c r="I1266" i="4" a="1"/>
  <c r="I1266" i="4" s="1"/>
  <c r="K1266" i="4"/>
  <c r="J1266" i="4"/>
  <c r="H1266" i="4" a="1"/>
  <c r="H1266" i="4" s="1"/>
  <c r="L1266" i="4"/>
  <c r="M1266" i="4"/>
  <c r="Q1266" i="4"/>
  <c r="N1266" i="4" a="1"/>
  <c r="N1266" i="4" s="1"/>
  <c r="R1266" i="4" a="1"/>
  <c r="R1266" i="4" s="1"/>
  <c r="S1266" i="4" a="1"/>
  <c r="S1266" i="4" s="1"/>
  <c r="T1266" i="4" a="1"/>
  <c r="T1266" i="4" s="1"/>
  <c r="V1266" i="4" a="1"/>
  <c r="V1266" i="4" s="1"/>
  <c r="U1266" i="4" a="1"/>
  <c r="U1266" i="4" s="1"/>
  <c r="C1266" i="4"/>
  <c r="B1266" i="4"/>
  <c r="W1266" i="4"/>
  <c r="K1279" i="10"/>
  <c r="A1267" i="4"/>
  <c r="O1267" i="4" s="1" a="1"/>
  <c r="O1267" i="4" s="1"/>
  <c r="L1278" i="10"/>
  <c r="X1262" i="4"/>
  <c r="AJ1263" i="4"/>
  <c r="G1280" i="10" s="1"/>
  <c r="H1281" i="10"/>
  <c r="B1282" i="10"/>
  <c r="Y1267" i="4" l="1"/>
  <c r="P1267" i="4" a="1"/>
  <c r="P1267" i="4" s="1"/>
  <c r="F1267" i="4" a="1"/>
  <c r="F1267" i="4" s="1"/>
  <c r="D1284" i="10" s="1"/>
  <c r="AH1267" i="4" a="1"/>
  <c r="AH1267" i="4" s="1"/>
  <c r="AG1267" i="4"/>
  <c r="Z1267" i="4" a="1"/>
  <c r="Z1267" i="4" s="1"/>
  <c r="AI1267" i="4"/>
  <c r="AF1267" i="4" a="1"/>
  <c r="AF1267" i="4" s="1"/>
  <c r="AC1267" i="4"/>
  <c r="AB1267" i="4"/>
  <c r="AA1267" i="4" a="1"/>
  <c r="AA1267" i="4" s="1"/>
  <c r="AE1267" i="4"/>
  <c r="AD1267" i="4"/>
  <c r="F1283" i="10"/>
  <c r="G1267" i="4"/>
  <c r="E1284" i="10" s="1"/>
  <c r="H1267" i="4" a="1"/>
  <c r="H1267" i="4" s="1"/>
  <c r="I1267" i="4" a="1"/>
  <c r="I1267" i="4" s="1"/>
  <c r="E1267" i="4"/>
  <c r="C1284" i="10" s="1"/>
  <c r="K1267" i="4"/>
  <c r="J1267" i="4"/>
  <c r="L1267" i="4"/>
  <c r="M1267" i="4"/>
  <c r="Q1267" i="4"/>
  <c r="N1267" i="4" a="1"/>
  <c r="N1267" i="4" s="1"/>
  <c r="R1267" i="4" a="1"/>
  <c r="R1267" i="4" s="1"/>
  <c r="S1267" i="4" a="1"/>
  <c r="S1267" i="4" s="1"/>
  <c r="T1267" i="4" a="1"/>
  <c r="T1267" i="4" s="1"/>
  <c r="V1267" i="4" a="1"/>
  <c r="V1267" i="4" s="1"/>
  <c r="U1267" i="4" a="1"/>
  <c r="U1267" i="4" s="1"/>
  <c r="C1267" i="4"/>
  <c r="B1267" i="4"/>
  <c r="W1267" i="4"/>
  <c r="K1280" i="10"/>
  <c r="A1268" i="4"/>
  <c r="O1268" i="4" s="1" a="1"/>
  <c r="O1268" i="4" s="1"/>
  <c r="L1279" i="10"/>
  <c r="X1263" i="4"/>
  <c r="AJ1264" i="4"/>
  <c r="G1281" i="10" s="1"/>
  <c r="H1282" i="10"/>
  <c r="B1283" i="10"/>
  <c r="Y1268" i="4" l="1"/>
  <c r="P1268" i="4" a="1"/>
  <c r="P1268" i="4" s="1"/>
  <c r="F1268" i="4" a="1"/>
  <c r="F1268" i="4" s="1"/>
  <c r="D1285" i="10" s="1"/>
  <c r="AH1268" i="4" a="1"/>
  <c r="AH1268" i="4" s="1"/>
  <c r="AG1268" i="4"/>
  <c r="Z1268" i="4" a="1"/>
  <c r="Z1268" i="4" s="1"/>
  <c r="AI1268" i="4"/>
  <c r="AD1268" i="4"/>
  <c r="AC1268" i="4"/>
  <c r="AB1268" i="4"/>
  <c r="AE1268" i="4"/>
  <c r="AA1268" i="4" a="1"/>
  <c r="AA1268" i="4" s="1"/>
  <c r="AF1268" i="4" a="1"/>
  <c r="AF1268" i="4" s="1"/>
  <c r="F1284" i="10"/>
  <c r="I1268" i="4" a="1"/>
  <c r="I1268" i="4" s="1"/>
  <c r="G1268" i="4"/>
  <c r="E1285" i="10" s="1"/>
  <c r="H1268" i="4" a="1"/>
  <c r="H1268" i="4" s="1"/>
  <c r="E1268" i="4"/>
  <c r="C1285" i="10" s="1"/>
  <c r="K1268" i="4"/>
  <c r="M1268" i="4"/>
  <c r="J1268" i="4"/>
  <c r="L1268" i="4"/>
  <c r="Q1268" i="4"/>
  <c r="N1268" i="4" a="1"/>
  <c r="N1268" i="4" s="1"/>
  <c r="R1268" i="4" a="1"/>
  <c r="R1268" i="4" s="1"/>
  <c r="S1268" i="4" a="1"/>
  <c r="S1268" i="4" s="1"/>
  <c r="T1268" i="4" a="1"/>
  <c r="T1268" i="4" s="1"/>
  <c r="V1268" i="4" a="1"/>
  <c r="V1268" i="4" s="1"/>
  <c r="U1268" i="4" a="1"/>
  <c r="U1268" i="4" s="1"/>
  <c r="C1268" i="4"/>
  <c r="B1268" i="4"/>
  <c r="W1268" i="4"/>
  <c r="K1281" i="10"/>
  <c r="A1269" i="4"/>
  <c r="O1269" i="4" s="1" a="1"/>
  <c r="O1269" i="4" s="1"/>
  <c r="L1280" i="10"/>
  <c r="X1264" i="4"/>
  <c r="AJ1265" i="4"/>
  <c r="G1282" i="10" s="1"/>
  <c r="H1283" i="10"/>
  <c r="B1284" i="10"/>
  <c r="Y1269" i="4" l="1"/>
  <c r="P1269" i="4" a="1"/>
  <c r="P1269" i="4" s="1"/>
  <c r="F1269" i="4" a="1"/>
  <c r="F1269" i="4" s="1"/>
  <c r="D1286" i="10" s="1"/>
  <c r="AH1269" i="4" a="1"/>
  <c r="AH1269" i="4" s="1"/>
  <c r="AG1269" i="4"/>
  <c r="AA1269" i="4" a="1"/>
  <c r="AA1269" i="4" s="1"/>
  <c r="Z1269" i="4" a="1"/>
  <c r="Z1269" i="4" s="1"/>
  <c r="AF1269" i="4" a="1"/>
  <c r="AF1269" i="4" s="1"/>
  <c r="AE1269" i="4"/>
  <c r="AD1269" i="4"/>
  <c r="AC1269" i="4"/>
  <c r="AI1269" i="4"/>
  <c r="AB1269" i="4"/>
  <c r="F1285" i="10"/>
  <c r="E1269" i="4"/>
  <c r="C1286" i="10" s="1"/>
  <c r="I1269" i="4" a="1"/>
  <c r="I1269" i="4" s="1"/>
  <c r="G1269" i="4"/>
  <c r="E1286" i="10" s="1"/>
  <c r="H1269" i="4" a="1"/>
  <c r="H1269" i="4" s="1"/>
  <c r="K1269" i="4"/>
  <c r="M1269" i="4"/>
  <c r="J1269" i="4"/>
  <c r="L1269" i="4"/>
  <c r="Q1269" i="4"/>
  <c r="N1269" i="4" a="1"/>
  <c r="N1269" i="4" s="1"/>
  <c r="R1269" i="4" a="1"/>
  <c r="R1269" i="4" s="1"/>
  <c r="S1269" i="4" a="1"/>
  <c r="S1269" i="4" s="1"/>
  <c r="T1269" i="4" a="1"/>
  <c r="T1269" i="4" s="1"/>
  <c r="V1269" i="4" a="1"/>
  <c r="V1269" i="4" s="1"/>
  <c r="U1269" i="4" a="1"/>
  <c r="U1269" i="4" s="1"/>
  <c r="C1269" i="4"/>
  <c r="B1269" i="4"/>
  <c r="W1269" i="4"/>
  <c r="K1282" i="10"/>
  <c r="A1270" i="4"/>
  <c r="O1270" i="4" s="1" a="1"/>
  <c r="O1270" i="4" s="1"/>
  <c r="L1281" i="10"/>
  <c r="X1265" i="4"/>
  <c r="AJ1266" i="4"/>
  <c r="G1283" i="10" s="1"/>
  <c r="H1284" i="10"/>
  <c r="B1285" i="10"/>
  <c r="Y1270" i="4" l="1"/>
  <c r="P1270" i="4" a="1"/>
  <c r="P1270" i="4" s="1"/>
  <c r="F1270" i="4" a="1"/>
  <c r="F1270" i="4" s="1"/>
  <c r="D1287" i="10" s="1"/>
  <c r="AH1270" i="4" a="1"/>
  <c r="AH1270" i="4" s="1"/>
  <c r="AG1270" i="4"/>
  <c r="AC1270" i="4"/>
  <c r="AB1270" i="4"/>
  <c r="AA1270" i="4" a="1"/>
  <c r="AA1270" i="4" s="1"/>
  <c r="Z1270" i="4" a="1"/>
  <c r="Z1270" i="4" s="1"/>
  <c r="AI1270" i="4"/>
  <c r="AF1270" i="4" a="1"/>
  <c r="AF1270" i="4" s="1"/>
  <c r="AE1270" i="4"/>
  <c r="AD1270" i="4"/>
  <c r="F1286" i="10"/>
  <c r="E1270" i="4"/>
  <c r="C1287" i="10" s="1"/>
  <c r="G1270" i="4"/>
  <c r="E1287" i="10" s="1"/>
  <c r="J1270" i="4"/>
  <c r="I1270" i="4" a="1"/>
  <c r="I1270" i="4" s="1"/>
  <c r="H1270" i="4" a="1"/>
  <c r="H1270" i="4" s="1"/>
  <c r="K1270" i="4"/>
  <c r="M1270" i="4"/>
  <c r="L1270" i="4"/>
  <c r="Q1270" i="4"/>
  <c r="N1270" i="4" a="1"/>
  <c r="N1270" i="4" s="1"/>
  <c r="R1270" i="4" a="1"/>
  <c r="R1270" i="4" s="1"/>
  <c r="S1270" i="4" a="1"/>
  <c r="S1270" i="4" s="1"/>
  <c r="T1270" i="4" a="1"/>
  <c r="T1270" i="4" s="1"/>
  <c r="V1270" i="4" a="1"/>
  <c r="V1270" i="4" s="1"/>
  <c r="U1270" i="4" a="1"/>
  <c r="U1270" i="4" s="1"/>
  <c r="C1270" i="4"/>
  <c r="B1270" i="4"/>
  <c r="W1270" i="4"/>
  <c r="K1283" i="10"/>
  <c r="A1271" i="4"/>
  <c r="O1271" i="4" s="1" a="1"/>
  <c r="O1271" i="4" s="1"/>
  <c r="AJ1267" i="4"/>
  <c r="G1284" i="10" s="1"/>
  <c r="L1282" i="10"/>
  <c r="X1266" i="4"/>
  <c r="H1285" i="10"/>
  <c r="B1286" i="10"/>
  <c r="Y1271" i="4" l="1"/>
  <c r="P1271" i="4" a="1"/>
  <c r="P1271" i="4" s="1"/>
  <c r="F1271" i="4" a="1"/>
  <c r="F1271" i="4" s="1"/>
  <c r="D1288" i="10" s="1"/>
  <c r="AH1271" i="4" a="1"/>
  <c r="AH1271" i="4" s="1"/>
  <c r="AG1271" i="4"/>
  <c r="AF1271" i="4" a="1"/>
  <c r="AF1271" i="4" s="1"/>
  <c r="AE1271" i="4"/>
  <c r="AD1271" i="4"/>
  <c r="AC1271" i="4"/>
  <c r="AB1271" i="4"/>
  <c r="AI1271" i="4"/>
  <c r="AA1271" i="4" a="1"/>
  <c r="AA1271" i="4" s="1"/>
  <c r="Z1271" i="4" a="1"/>
  <c r="Z1271" i="4" s="1"/>
  <c r="F1287" i="10"/>
  <c r="E1271" i="4"/>
  <c r="C1288" i="10" s="1"/>
  <c r="G1271" i="4"/>
  <c r="E1288" i="10" s="1"/>
  <c r="H1271" i="4" a="1"/>
  <c r="H1271" i="4" s="1"/>
  <c r="J1271" i="4"/>
  <c r="I1271" i="4" a="1"/>
  <c r="I1271" i="4" s="1"/>
  <c r="K1271" i="4"/>
  <c r="M1271" i="4"/>
  <c r="L1271" i="4"/>
  <c r="Q1271" i="4"/>
  <c r="N1271" i="4" a="1"/>
  <c r="N1271" i="4" s="1"/>
  <c r="R1271" i="4" a="1"/>
  <c r="R1271" i="4" s="1"/>
  <c r="S1271" i="4" a="1"/>
  <c r="S1271" i="4" s="1"/>
  <c r="T1271" i="4" a="1"/>
  <c r="T1271" i="4" s="1"/>
  <c r="V1271" i="4" a="1"/>
  <c r="V1271" i="4" s="1"/>
  <c r="U1271" i="4" a="1"/>
  <c r="U1271" i="4" s="1"/>
  <c r="C1271" i="4"/>
  <c r="B1271" i="4"/>
  <c r="W1271" i="4"/>
  <c r="K1284" i="10"/>
  <c r="A1272" i="4"/>
  <c r="O1272" i="4" s="1" a="1"/>
  <c r="O1272" i="4" s="1"/>
  <c r="L1283" i="10"/>
  <c r="X1267" i="4"/>
  <c r="AJ1268" i="4"/>
  <c r="G1285" i="10" s="1"/>
  <c r="H1286" i="10"/>
  <c r="B1287" i="10"/>
  <c r="Y1272" i="4" l="1"/>
  <c r="P1272" i="4" a="1"/>
  <c r="P1272" i="4" s="1"/>
  <c r="F1272" i="4" a="1"/>
  <c r="F1272" i="4" s="1"/>
  <c r="D1289" i="10" s="1"/>
  <c r="AH1272" i="4" a="1"/>
  <c r="AH1272" i="4" s="1"/>
  <c r="AG1272" i="4"/>
  <c r="AI1272" i="4"/>
  <c r="AF1272" i="4" a="1"/>
  <c r="AF1272" i="4" s="1"/>
  <c r="AE1272" i="4"/>
  <c r="AB1272" i="4"/>
  <c r="AA1272" i="4" a="1"/>
  <c r="AA1272" i="4" s="1"/>
  <c r="Z1272" i="4" a="1"/>
  <c r="Z1272" i="4" s="1"/>
  <c r="AD1272" i="4"/>
  <c r="AC1272" i="4"/>
  <c r="F1288" i="10"/>
  <c r="E1272" i="4"/>
  <c r="C1289" i="10" s="1"/>
  <c r="H1272" i="4" a="1"/>
  <c r="H1272" i="4" s="1"/>
  <c r="G1272" i="4"/>
  <c r="E1289" i="10" s="1"/>
  <c r="J1272" i="4"/>
  <c r="I1272" i="4" a="1"/>
  <c r="I1272" i="4" s="1"/>
  <c r="M1272" i="4"/>
  <c r="K1272" i="4"/>
  <c r="L1272" i="4"/>
  <c r="Q1272" i="4"/>
  <c r="N1272" i="4" a="1"/>
  <c r="N1272" i="4" s="1"/>
  <c r="R1272" i="4" a="1"/>
  <c r="R1272" i="4" s="1"/>
  <c r="T1272" i="4" a="1"/>
  <c r="T1272" i="4" s="1"/>
  <c r="S1272" i="4" a="1"/>
  <c r="S1272" i="4" s="1"/>
  <c r="V1272" i="4" a="1"/>
  <c r="V1272" i="4" s="1"/>
  <c r="U1272" i="4" a="1"/>
  <c r="U1272" i="4" s="1"/>
  <c r="C1272" i="4"/>
  <c r="B1272" i="4"/>
  <c r="W1272" i="4"/>
  <c r="K1285" i="10"/>
  <c r="A1273" i="4"/>
  <c r="O1273" i="4" s="1" a="1"/>
  <c r="O1273" i="4" s="1"/>
  <c r="L1284" i="10"/>
  <c r="X1268" i="4"/>
  <c r="AJ1269" i="4"/>
  <c r="G1286" i="10" s="1"/>
  <c r="H1287" i="10"/>
  <c r="B1288" i="10"/>
  <c r="Y1273" i="4" l="1"/>
  <c r="P1273" i="4" a="1"/>
  <c r="P1273" i="4" s="1"/>
  <c r="F1273" i="4" a="1"/>
  <c r="F1273" i="4" s="1"/>
  <c r="D1290" i="10" s="1"/>
  <c r="AH1273" i="4" a="1"/>
  <c r="AH1273" i="4" s="1"/>
  <c r="AG1273" i="4"/>
  <c r="AE1273" i="4"/>
  <c r="AD1273" i="4"/>
  <c r="Z1273" i="4" a="1"/>
  <c r="Z1273" i="4" s="1"/>
  <c r="AI1273" i="4"/>
  <c r="AC1273" i="4"/>
  <c r="AB1273" i="4"/>
  <c r="AA1273" i="4" a="1"/>
  <c r="AA1273" i="4" s="1"/>
  <c r="AF1273" i="4" a="1"/>
  <c r="AF1273" i="4" s="1"/>
  <c r="F1289" i="10"/>
  <c r="E1273" i="4"/>
  <c r="C1290" i="10" s="1"/>
  <c r="H1273" i="4" a="1"/>
  <c r="H1273" i="4" s="1"/>
  <c r="I1273" i="4" a="1"/>
  <c r="I1273" i="4" s="1"/>
  <c r="J1273" i="4"/>
  <c r="G1273" i="4"/>
  <c r="E1290" i="10" s="1"/>
  <c r="L1273" i="4"/>
  <c r="M1273" i="4"/>
  <c r="K1273" i="4"/>
  <c r="Q1273" i="4"/>
  <c r="N1273" i="4" a="1"/>
  <c r="N1273" i="4" s="1"/>
  <c r="R1273" i="4" a="1"/>
  <c r="R1273" i="4" s="1"/>
  <c r="S1273" i="4" a="1"/>
  <c r="S1273" i="4" s="1"/>
  <c r="T1273" i="4" a="1"/>
  <c r="T1273" i="4" s="1"/>
  <c r="V1273" i="4" a="1"/>
  <c r="V1273" i="4" s="1"/>
  <c r="U1273" i="4" a="1"/>
  <c r="U1273" i="4" s="1"/>
  <c r="C1273" i="4"/>
  <c r="B1273" i="4"/>
  <c r="W1273" i="4"/>
  <c r="K1286" i="10"/>
  <c r="A1274" i="4"/>
  <c r="O1274" i="4" s="1" a="1"/>
  <c r="O1274" i="4" s="1"/>
  <c r="L1285" i="10"/>
  <c r="X1269" i="4"/>
  <c r="AJ1270" i="4"/>
  <c r="G1287" i="10" s="1"/>
  <c r="H1288" i="10"/>
  <c r="B1289" i="10"/>
  <c r="Y1274" i="4" l="1"/>
  <c r="P1274" i="4" a="1"/>
  <c r="P1274" i="4" s="1"/>
  <c r="F1274" i="4" a="1"/>
  <c r="F1274" i="4" s="1"/>
  <c r="D1291" i="10" s="1"/>
  <c r="AH1274" i="4" a="1"/>
  <c r="AH1274" i="4" s="1"/>
  <c r="AG1274" i="4"/>
  <c r="AB1274" i="4"/>
  <c r="AA1274" i="4" a="1"/>
  <c r="AA1274" i="4" s="1"/>
  <c r="AI1274" i="4"/>
  <c r="AF1274" i="4" a="1"/>
  <c r="AF1274" i="4" s="1"/>
  <c r="AE1274" i="4"/>
  <c r="AD1274" i="4"/>
  <c r="AC1274" i="4"/>
  <c r="Z1274" i="4" a="1"/>
  <c r="Z1274" i="4" s="1"/>
  <c r="F1290" i="10"/>
  <c r="E1274" i="4"/>
  <c r="C1291" i="10" s="1"/>
  <c r="H1274" i="4" a="1"/>
  <c r="H1274" i="4" s="1"/>
  <c r="I1274" i="4" a="1"/>
  <c r="I1274" i="4" s="1"/>
  <c r="G1274" i="4"/>
  <c r="E1291" i="10" s="1"/>
  <c r="J1274" i="4"/>
  <c r="K1274" i="4"/>
  <c r="M1274" i="4"/>
  <c r="L1274" i="4"/>
  <c r="Q1274" i="4"/>
  <c r="N1274" i="4" a="1"/>
  <c r="N1274" i="4" s="1"/>
  <c r="R1274" i="4" a="1"/>
  <c r="R1274" i="4" s="1"/>
  <c r="S1274" i="4" a="1"/>
  <c r="S1274" i="4" s="1"/>
  <c r="T1274" i="4" a="1"/>
  <c r="T1274" i="4" s="1"/>
  <c r="V1274" i="4" a="1"/>
  <c r="V1274" i="4" s="1"/>
  <c r="U1274" i="4" a="1"/>
  <c r="U1274" i="4" s="1"/>
  <c r="C1274" i="4"/>
  <c r="B1274" i="4"/>
  <c r="W1274" i="4"/>
  <c r="K1287" i="10"/>
  <c r="A1275" i="4"/>
  <c r="O1275" i="4" s="1" a="1"/>
  <c r="O1275" i="4" s="1"/>
  <c r="L1286" i="10"/>
  <c r="X1270" i="4"/>
  <c r="AJ1271" i="4"/>
  <c r="G1288" i="10" s="1"/>
  <c r="H1289" i="10"/>
  <c r="B1290" i="10"/>
  <c r="Y1275" i="4" l="1"/>
  <c r="P1275" i="4" a="1"/>
  <c r="P1275" i="4" s="1"/>
  <c r="F1275" i="4" a="1"/>
  <c r="F1275" i="4" s="1"/>
  <c r="D1292" i="10" s="1"/>
  <c r="AH1275" i="4" a="1"/>
  <c r="AH1275" i="4" s="1"/>
  <c r="AG1275" i="4"/>
  <c r="AD1275" i="4"/>
  <c r="AB1275" i="4"/>
  <c r="AI1275" i="4"/>
  <c r="AE1275" i="4"/>
  <c r="AC1275" i="4"/>
  <c r="AA1275" i="4" a="1"/>
  <c r="AA1275" i="4" s="1"/>
  <c r="AF1275" i="4" a="1"/>
  <c r="AF1275" i="4" s="1"/>
  <c r="Z1275" i="4" a="1"/>
  <c r="Z1275" i="4" s="1"/>
  <c r="F1291" i="10"/>
  <c r="E1275" i="4"/>
  <c r="C1292" i="10" s="1"/>
  <c r="G1275" i="4"/>
  <c r="E1292" i="10" s="1"/>
  <c r="H1275" i="4" a="1"/>
  <c r="H1275" i="4" s="1"/>
  <c r="I1275" i="4" a="1"/>
  <c r="I1275" i="4" s="1"/>
  <c r="J1275" i="4"/>
  <c r="L1275" i="4"/>
  <c r="M1275" i="4"/>
  <c r="K1275" i="4"/>
  <c r="Q1275" i="4"/>
  <c r="N1275" i="4" a="1"/>
  <c r="N1275" i="4" s="1"/>
  <c r="S1275" i="4" a="1"/>
  <c r="S1275" i="4" s="1"/>
  <c r="R1275" i="4" a="1"/>
  <c r="R1275" i="4" s="1"/>
  <c r="T1275" i="4" a="1"/>
  <c r="T1275" i="4" s="1"/>
  <c r="V1275" i="4" a="1"/>
  <c r="V1275" i="4" s="1"/>
  <c r="U1275" i="4" a="1"/>
  <c r="U1275" i="4" s="1"/>
  <c r="C1275" i="4"/>
  <c r="B1275" i="4"/>
  <c r="W1275" i="4"/>
  <c r="K1288" i="10"/>
  <c r="A1276" i="4"/>
  <c r="O1276" i="4" s="1" a="1"/>
  <c r="O1276" i="4" s="1"/>
  <c r="L1287" i="10"/>
  <c r="X1271" i="4"/>
  <c r="AJ1272" i="4"/>
  <c r="G1289" i="10" s="1"/>
  <c r="H1290" i="10"/>
  <c r="B1291" i="10"/>
  <c r="Y1276" i="4" l="1"/>
  <c r="P1276" i="4" a="1"/>
  <c r="P1276" i="4" s="1"/>
  <c r="F1276" i="4" a="1"/>
  <c r="F1276" i="4" s="1"/>
  <c r="D1293" i="10" s="1"/>
  <c r="AH1276" i="4" a="1"/>
  <c r="AH1276" i="4" s="1"/>
  <c r="AG1276" i="4"/>
  <c r="AF1276" i="4" a="1"/>
  <c r="AF1276" i="4" s="1"/>
  <c r="AD1276" i="4"/>
  <c r="AC1276" i="4"/>
  <c r="AA1276" i="4" a="1"/>
  <c r="AA1276" i="4" s="1"/>
  <c r="Z1276" i="4" a="1"/>
  <c r="Z1276" i="4" s="1"/>
  <c r="AI1276" i="4"/>
  <c r="AE1276" i="4"/>
  <c r="AB1276" i="4"/>
  <c r="F1292" i="10"/>
  <c r="E1276" i="4"/>
  <c r="C1293" i="10" s="1"/>
  <c r="G1276" i="4"/>
  <c r="E1293" i="10" s="1"/>
  <c r="H1276" i="4" a="1"/>
  <c r="H1276" i="4" s="1"/>
  <c r="I1276" i="4" a="1"/>
  <c r="I1276" i="4" s="1"/>
  <c r="J1276" i="4"/>
  <c r="K1276" i="4"/>
  <c r="M1276" i="4"/>
  <c r="L1276" i="4"/>
  <c r="Q1276" i="4"/>
  <c r="N1276" i="4" a="1"/>
  <c r="N1276" i="4" s="1"/>
  <c r="R1276" i="4" a="1"/>
  <c r="R1276" i="4" s="1"/>
  <c r="S1276" i="4" a="1"/>
  <c r="S1276" i="4" s="1"/>
  <c r="T1276" i="4" a="1"/>
  <c r="T1276" i="4" s="1"/>
  <c r="V1276" i="4" a="1"/>
  <c r="V1276" i="4" s="1"/>
  <c r="U1276" i="4" a="1"/>
  <c r="U1276" i="4" s="1"/>
  <c r="C1276" i="4"/>
  <c r="B1276" i="4"/>
  <c r="W1276" i="4"/>
  <c r="K1289" i="10"/>
  <c r="A1277" i="4"/>
  <c r="O1277" i="4" s="1" a="1"/>
  <c r="O1277" i="4" s="1"/>
  <c r="X1272" i="4"/>
  <c r="L1288" i="10"/>
  <c r="AJ1273" i="4"/>
  <c r="G1290" i="10" s="1"/>
  <c r="H1291" i="10"/>
  <c r="B1292" i="10"/>
  <c r="Y1277" i="4" l="1"/>
  <c r="P1277" i="4" a="1"/>
  <c r="P1277" i="4" s="1"/>
  <c r="F1277" i="4" a="1"/>
  <c r="F1277" i="4" s="1"/>
  <c r="D1294" i="10" s="1"/>
  <c r="AH1277" i="4" a="1"/>
  <c r="AH1277" i="4" s="1"/>
  <c r="AG1277" i="4"/>
  <c r="AI1277" i="4"/>
  <c r="AF1277" i="4" a="1"/>
  <c r="AF1277" i="4" s="1"/>
  <c r="AD1277" i="4"/>
  <c r="AB1277" i="4"/>
  <c r="AA1277" i="4" a="1"/>
  <c r="AA1277" i="4" s="1"/>
  <c r="Z1277" i="4" a="1"/>
  <c r="Z1277" i="4" s="1"/>
  <c r="AC1277" i="4"/>
  <c r="AE1277" i="4"/>
  <c r="F1293" i="10"/>
  <c r="E1277" i="4"/>
  <c r="C1294" i="10" s="1"/>
  <c r="H1277" i="4" a="1"/>
  <c r="H1277" i="4" s="1"/>
  <c r="G1277" i="4"/>
  <c r="E1294" i="10" s="1"/>
  <c r="J1277" i="4"/>
  <c r="K1277" i="4"/>
  <c r="I1277" i="4" a="1"/>
  <c r="I1277" i="4" s="1"/>
  <c r="L1277" i="4"/>
  <c r="M1277" i="4"/>
  <c r="Q1277" i="4"/>
  <c r="N1277" i="4" a="1"/>
  <c r="N1277" i="4" s="1"/>
  <c r="S1277" i="4" a="1"/>
  <c r="S1277" i="4" s="1"/>
  <c r="R1277" i="4" a="1"/>
  <c r="R1277" i="4" s="1"/>
  <c r="T1277" i="4" a="1"/>
  <c r="T1277" i="4" s="1"/>
  <c r="V1277" i="4" a="1"/>
  <c r="V1277" i="4" s="1"/>
  <c r="U1277" i="4" a="1"/>
  <c r="U1277" i="4" s="1"/>
  <c r="C1277" i="4"/>
  <c r="B1277" i="4"/>
  <c r="W1277" i="4"/>
  <c r="K1290" i="10"/>
  <c r="A1278" i="4"/>
  <c r="O1278" i="4" s="1" a="1"/>
  <c r="O1278" i="4" s="1"/>
  <c r="L1289" i="10"/>
  <c r="X1273" i="4"/>
  <c r="AJ1274" i="4"/>
  <c r="G1291" i="10" s="1"/>
  <c r="H1292" i="10"/>
  <c r="B1293" i="10"/>
  <c r="Y1278" i="4" l="1"/>
  <c r="P1278" i="4" a="1"/>
  <c r="P1278" i="4" s="1"/>
  <c r="F1278" i="4" a="1"/>
  <c r="F1278" i="4" s="1"/>
  <c r="D1295" i="10" s="1"/>
  <c r="AH1278" i="4" a="1"/>
  <c r="AH1278" i="4" s="1"/>
  <c r="AG1278" i="4"/>
  <c r="AA1278" i="4" a="1"/>
  <c r="AA1278" i="4" s="1"/>
  <c r="AE1278" i="4"/>
  <c r="AD1278" i="4"/>
  <c r="AC1278" i="4"/>
  <c r="AF1278" i="4" a="1"/>
  <c r="AF1278" i="4" s="1"/>
  <c r="AB1278" i="4"/>
  <c r="Z1278" i="4" a="1"/>
  <c r="Z1278" i="4" s="1"/>
  <c r="AI1278" i="4"/>
  <c r="F1294" i="10"/>
  <c r="E1278" i="4"/>
  <c r="C1295" i="10" s="1"/>
  <c r="G1278" i="4"/>
  <c r="E1295" i="10" s="1"/>
  <c r="I1278" i="4" a="1"/>
  <c r="I1278" i="4" s="1"/>
  <c r="H1278" i="4" a="1"/>
  <c r="H1278" i="4" s="1"/>
  <c r="K1278" i="4"/>
  <c r="L1278" i="4"/>
  <c r="J1278" i="4"/>
  <c r="M1278" i="4"/>
  <c r="Q1278" i="4"/>
  <c r="N1278" i="4" a="1"/>
  <c r="N1278" i="4" s="1"/>
  <c r="R1278" i="4" a="1"/>
  <c r="R1278" i="4" s="1"/>
  <c r="S1278" i="4" a="1"/>
  <c r="S1278" i="4" s="1"/>
  <c r="T1278" i="4" a="1"/>
  <c r="T1278" i="4" s="1"/>
  <c r="V1278" i="4" a="1"/>
  <c r="V1278" i="4" s="1"/>
  <c r="U1278" i="4" a="1"/>
  <c r="U1278" i="4" s="1"/>
  <c r="C1278" i="4"/>
  <c r="B1278" i="4"/>
  <c r="W1278" i="4"/>
  <c r="K1291" i="10"/>
  <c r="A1279" i="4"/>
  <c r="O1279" i="4" s="1" a="1"/>
  <c r="O1279" i="4" s="1"/>
  <c r="L1290" i="10"/>
  <c r="X1274" i="4"/>
  <c r="AJ1275" i="4"/>
  <c r="G1292" i="10" s="1"/>
  <c r="H1293" i="10"/>
  <c r="B1294" i="10"/>
  <c r="Y1279" i="4" l="1"/>
  <c r="P1279" i="4" a="1"/>
  <c r="P1279" i="4" s="1"/>
  <c r="F1279" i="4" a="1"/>
  <c r="F1279" i="4" s="1"/>
  <c r="D1296" i="10" s="1"/>
  <c r="AH1279" i="4" a="1"/>
  <c r="AH1279" i="4" s="1"/>
  <c r="AG1279" i="4"/>
  <c r="Z1279" i="4" a="1"/>
  <c r="Z1279" i="4" s="1"/>
  <c r="AI1279" i="4"/>
  <c r="AF1279" i="4" a="1"/>
  <c r="AF1279" i="4" s="1"/>
  <c r="AE1279" i="4"/>
  <c r="AD1279" i="4"/>
  <c r="AC1279" i="4"/>
  <c r="AB1279" i="4"/>
  <c r="AA1279" i="4" a="1"/>
  <c r="AA1279" i="4" s="1"/>
  <c r="F1295" i="10"/>
  <c r="G1279" i="4"/>
  <c r="E1296" i="10" s="1"/>
  <c r="H1279" i="4" a="1"/>
  <c r="H1279" i="4" s="1"/>
  <c r="J1279" i="4"/>
  <c r="E1279" i="4"/>
  <c r="C1296" i="10" s="1"/>
  <c r="I1279" i="4" a="1"/>
  <c r="I1279" i="4" s="1"/>
  <c r="K1279" i="4"/>
  <c r="L1279" i="4"/>
  <c r="M1279" i="4"/>
  <c r="Q1279" i="4"/>
  <c r="N1279" i="4" a="1"/>
  <c r="N1279" i="4" s="1"/>
  <c r="R1279" i="4" a="1"/>
  <c r="R1279" i="4" s="1"/>
  <c r="S1279" i="4" a="1"/>
  <c r="S1279" i="4" s="1"/>
  <c r="T1279" i="4" a="1"/>
  <c r="T1279" i="4" s="1"/>
  <c r="V1279" i="4" a="1"/>
  <c r="V1279" i="4" s="1"/>
  <c r="U1279" i="4" a="1"/>
  <c r="U1279" i="4" s="1"/>
  <c r="C1279" i="4"/>
  <c r="B1279" i="4"/>
  <c r="W1279" i="4"/>
  <c r="K1292" i="10"/>
  <c r="A1280" i="4"/>
  <c r="O1280" i="4" s="1" a="1"/>
  <c r="O1280" i="4" s="1"/>
  <c r="L1291" i="10"/>
  <c r="X1275" i="4"/>
  <c r="AJ1276" i="4"/>
  <c r="G1293" i="10" s="1"/>
  <c r="H1294" i="10"/>
  <c r="B1295" i="10"/>
  <c r="Y1280" i="4" l="1"/>
  <c r="P1280" i="4" a="1"/>
  <c r="P1280" i="4" s="1"/>
  <c r="F1280" i="4" a="1"/>
  <c r="F1280" i="4" s="1"/>
  <c r="D1297" i="10" s="1"/>
  <c r="AH1280" i="4" a="1"/>
  <c r="AH1280" i="4" s="1"/>
  <c r="AG1280" i="4"/>
  <c r="AB1280" i="4"/>
  <c r="AA1280" i="4" a="1"/>
  <c r="AA1280" i="4" s="1"/>
  <c r="AI1280" i="4"/>
  <c r="AF1280" i="4" a="1"/>
  <c r="AF1280" i="4" s="1"/>
  <c r="AE1280" i="4"/>
  <c r="Z1280" i="4" a="1"/>
  <c r="Z1280" i="4" s="1"/>
  <c r="AD1280" i="4"/>
  <c r="AC1280" i="4"/>
  <c r="F1296" i="10"/>
  <c r="E1280" i="4"/>
  <c r="C1297" i="10" s="1"/>
  <c r="G1280" i="4"/>
  <c r="E1297" i="10" s="1"/>
  <c r="H1280" i="4" a="1"/>
  <c r="H1280" i="4" s="1"/>
  <c r="I1280" i="4" a="1"/>
  <c r="I1280" i="4" s="1"/>
  <c r="J1280" i="4"/>
  <c r="K1280" i="4"/>
  <c r="L1280" i="4"/>
  <c r="M1280" i="4"/>
  <c r="Q1280" i="4"/>
  <c r="N1280" i="4" a="1"/>
  <c r="N1280" i="4" s="1"/>
  <c r="R1280" i="4" a="1"/>
  <c r="R1280" i="4" s="1"/>
  <c r="S1280" i="4" a="1"/>
  <c r="S1280" i="4" s="1"/>
  <c r="T1280" i="4" a="1"/>
  <c r="T1280" i="4" s="1"/>
  <c r="V1280" i="4" a="1"/>
  <c r="V1280" i="4" s="1"/>
  <c r="U1280" i="4" a="1"/>
  <c r="U1280" i="4" s="1"/>
  <c r="C1280" i="4"/>
  <c r="B1280" i="4"/>
  <c r="W1280" i="4"/>
  <c r="K1293" i="10"/>
  <c r="A1281" i="4"/>
  <c r="O1281" i="4" s="1" a="1"/>
  <c r="O1281" i="4" s="1"/>
  <c r="X1276" i="4"/>
  <c r="L1292" i="10"/>
  <c r="AJ1277" i="4"/>
  <c r="G1294" i="10" s="1"/>
  <c r="H1295" i="10"/>
  <c r="B1296" i="10"/>
  <c r="Y1281" i="4" l="1"/>
  <c r="P1281" i="4" a="1"/>
  <c r="P1281" i="4" s="1"/>
  <c r="F1281" i="4" a="1"/>
  <c r="F1281" i="4" s="1"/>
  <c r="D1298" i="10" s="1"/>
  <c r="AH1281" i="4" a="1"/>
  <c r="AH1281" i="4" s="1"/>
  <c r="AG1281" i="4"/>
  <c r="AE1281" i="4"/>
  <c r="AC1281" i="4"/>
  <c r="AB1281" i="4"/>
  <c r="AA1281" i="4" a="1"/>
  <c r="AA1281" i="4" s="1"/>
  <c r="AI1281" i="4"/>
  <c r="AD1281" i="4"/>
  <c r="Z1281" i="4" a="1"/>
  <c r="Z1281" i="4" s="1"/>
  <c r="AF1281" i="4" a="1"/>
  <c r="AF1281" i="4" s="1"/>
  <c r="F1297" i="10"/>
  <c r="E1281" i="4"/>
  <c r="C1298" i="10" s="1"/>
  <c r="G1281" i="4"/>
  <c r="E1298" i="10" s="1"/>
  <c r="H1281" i="4" a="1"/>
  <c r="H1281" i="4" s="1"/>
  <c r="I1281" i="4" a="1"/>
  <c r="I1281" i="4" s="1"/>
  <c r="J1281" i="4"/>
  <c r="L1281" i="4"/>
  <c r="M1281" i="4"/>
  <c r="K1281" i="4"/>
  <c r="Q1281" i="4"/>
  <c r="N1281" i="4" a="1"/>
  <c r="N1281" i="4" s="1"/>
  <c r="R1281" i="4" a="1"/>
  <c r="R1281" i="4" s="1"/>
  <c r="S1281" i="4" a="1"/>
  <c r="S1281" i="4" s="1"/>
  <c r="T1281" i="4" a="1"/>
  <c r="T1281" i="4" s="1"/>
  <c r="V1281" i="4" a="1"/>
  <c r="V1281" i="4" s="1"/>
  <c r="U1281" i="4" a="1"/>
  <c r="U1281" i="4" s="1"/>
  <c r="C1281" i="4"/>
  <c r="B1281" i="4"/>
  <c r="W1281" i="4"/>
  <c r="K1294" i="10"/>
  <c r="A1282" i="4"/>
  <c r="O1282" i="4" s="1" a="1"/>
  <c r="O1282" i="4" s="1"/>
  <c r="L1293" i="10"/>
  <c r="X1277" i="4"/>
  <c r="AJ1278" i="4"/>
  <c r="G1295" i="10" s="1"/>
  <c r="H1296" i="10"/>
  <c r="B1297" i="10"/>
  <c r="Y1282" i="4" l="1"/>
  <c r="P1282" i="4" a="1"/>
  <c r="P1282" i="4" s="1"/>
  <c r="F1282" i="4" a="1"/>
  <c r="F1282" i="4" s="1"/>
  <c r="D1299" i="10" s="1"/>
  <c r="AH1282" i="4" a="1"/>
  <c r="AH1282" i="4" s="1"/>
  <c r="AG1282" i="4"/>
  <c r="AE1282" i="4"/>
  <c r="AD1282" i="4"/>
  <c r="AB1282" i="4"/>
  <c r="Z1282" i="4" a="1"/>
  <c r="Z1282" i="4" s="1"/>
  <c r="AI1282" i="4"/>
  <c r="AF1282" i="4" a="1"/>
  <c r="AF1282" i="4" s="1"/>
  <c r="AC1282" i="4"/>
  <c r="AA1282" i="4" a="1"/>
  <c r="AA1282" i="4" s="1"/>
  <c r="F1298" i="10"/>
  <c r="G1282" i="4"/>
  <c r="E1299" i="10" s="1"/>
  <c r="E1282" i="4"/>
  <c r="C1299" i="10" s="1"/>
  <c r="J1282" i="4"/>
  <c r="I1282" i="4" a="1"/>
  <c r="I1282" i="4" s="1"/>
  <c r="H1282" i="4" a="1"/>
  <c r="H1282" i="4" s="1"/>
  <c r="K1282" i="4"/>
  <c r="L1282" i="4"/>
  <c r="M1282" i="4"/>
  <c r="Q1282" i="4"/>
  <c r="N1282" i="4" a="1"/>
  <c r="N1282" i="4" s="1"/>
  <c r="R1282" i="4" a="1"/>
  <c r="R1282" i="4" s="1"/>
  <c r="S1282" i="4" a="1"/>
  <c r="S1282" i="4" s="1"/>
  <c r="T1282" i="4" a="1"/>
  <c r="T1282" i="4" s="1"/>
  <c r="V1282" i="4" a="1"/>
  <c r="V1282" i="4" s="1"/>
  <c r="U1282" i="4" a="1"/>
  <c r="U1282" i="4" s="1"/>
  <c r="C1282" i="4"/>
  <c r="B1282" i="4"/>
  <c r="W1282" i="4"/>
  <c r="K1295" i="10"/>
  <c r="A1283" i="4"/>
  <c r="O1283" i="4" s="1" a="1"/>
  <c r="O1283" i="4" s="1"/>
  <c r="L1294" i="10"/>
  <c r="X1278" i="4"/>
  <c r="AJ1279" i="4"/>
  <c r="G1296" i="10" s="1"/>
  <c r="H1297" i="10"/>
  <c r="B1298" i="10"/>
  <c r="Y1283" i="4" l="1"/>
  <c r="P1283" i="4" a="1"/>
  <c r="P1283" i="4" s="1"/>
  <c r="F1283" i="4" a="1"/>
  <c r="F1283" i="4" s="1"/>
  <c r="D1300" i="10" s="1"/>
  <c r="AH1283" i="4" a="1"/>
  <c r="AH1283" i="4" s="1"/>
  <c r="AG1283" i="4"/>
  <c r="AI1283" i="4"/>
  <c r="AE1283" i="4"/>
  <c r="AC1283" i="4"/>
  <c r="AB1283" i="4"/>
  <c r="AA1283" i="4" a="1"/>
  <c r="AA1283" i="4" s="1"/>
  <c r="Z1283" i="4" a="1"/>
  <c r="Z1283" i="4" s="1"/>
  <c r="AF1283" i="4" a="1"/>
  <c r="AF1283" i="4" s="1"/>
  <c r="AD1283" i="4"/>
  <c r="F1299" i="10"/>
  <c r="E1283" i="4"/>
  <c r="C1300" i="10" s="1"/>
  <c r="G1283" i="4"/>
  <c r="E1300" i="10" s="1"/>
  <c r="J1283" i="4"/>
  <c r="H1283" i="4" a="1"/>
  <c r="H1283" i="4" s="1"/>
  <c r="I1283" i="4" a="1"/>
  <c r="I1283" i="4" s="1"/>
  <c r="K1283" i="4"/>
  <c r="M1283" i="4"/>
  <c r="L1283" i="4"/>
  <c r="Q1283" i="4"/>
  <c r="N1283" i="4" a="1"/>
  <c r="N1283" i="4" s="1"/>
  <c r="R1283" i="4" a="1"/>
  <c r="R1283" i="4" s="1"/>
  <c r="S1283" i="4" a="1"/>
  <c r="S1283" i="4" s="1"/>
  <c r="T1283" i="4" a="1"/>
  <c r="T1283" i="4" s="1"/>
  <c r="V1283" i="4" a="1"/>
  <c r="V1283" i="4" s="1"/>
  <c r="U1283" i="4" a="1"/>
  <c r="U1283" i="4" s="1"/>
  <c r="C1283" i="4"/>
  <c r="B1283" i="4"/>
  <c r="W1283" i="4"/>
  <c r="K1296" i="10"/>
  <c r="A1284" i="4"/>
  <c r="O1284" i="4" s="1" a="1"/>
  <c r="O1284" i="4" s="1"/>
  <c r="L1295" i="10"/>
  <c r="X1279" i="4"/>
  <c r="AJ1280" i="4"/>
  <c r="G1297" i="10" s="1"/>
  <c r="H1298" i="10"/>
  <c r="B1299" i="10"/>
  <c r="Y1284" i="4" l="1"/>
  <c r="P1284" i="4" a="1"/>
  <c r="P1284" i="4" s="1"/>
  <c r="F1284" i="4" a="1"/>
  <c r="F1284" i="4" s="1"/>
  <c r="D1301" i="10" s="1"/>
  <c r="AH1284" i="4" a="1"/>
  <c r="AH1284" i="4" s="1"/>
  <c r="AG1284" i="4"/>
  <c r="Z1284" i="4" a="1"/>
  <c r="Z1284" i="4" s="1"/>
  <c r="AI1284" i="4"/>
  <c r="AF1284" i="4" a="1"/>
  <c r="AF1284" i="4" s="1"/>
  <c r="AE1284" i="4"/>
  <c r="AD1284" i="4"/>
  <c r="AC1284" i="4"/>
  <c r="AB1284" i="4"/>
  <c r="AA1284" i="4" a="1"/>
  <c r="AA1284" i="4" s="1"/>
  <c r="F1300" i="10"/>
  <c r="E1284" i="4"/>
  <c r="C1301" i="10" s="1"/>
  <c r="G1284" i="4"/>
  <c r="E1301" i="10" s="1"/>
  <c r="H1284" i="4" a="1"/>
  <c r="H1284" i="4" s="1"/>
  <c r="I1284" i="4" a="1"/>
  <c r="I1284" i="4" s="1"/>
  <c r="J1284" i="4"/>
  <c r="K1284" i="4"/>
  <c r="M1284" i="4"/>
  <c r="L1284" i="4"/>
  <c r="Q1284" i="4"/>
  <c r="N1284" i="4" a="1"/>
  <c r="N1284" i="4" s="1"/>
  <c r="R1284" i="4" a="1"/>
  <c r="R1284" i="4" s="1"/>
  <c r="S1284" i="4" a="1"/>
  <c r="S1284" i="4" s="1"/>
  <c r="T1284" i="4" a="1"/>
  <c r="T1284" i="4" s="1"/>
  <c r="V1284" i="4" a="1"/>
  <c r="V1284" i="4" s="1"/>
  <c r="U1284" i="4" a="1"/>
  <c r="U1284" i="4" s="1"/>
  <c r="C1284" i="4"/>
  <c r="B1284" i="4"/>
  <c r="W1284" i="4"/>
  <c r="K1297" i="10"/>
  <c r="A1285" i="4"/>
  <c r="O1285" i="4" s="1" a="1"/>
  <c r="O1285" i="4" s="1"/>
  <c r="L1296" i="10"/>
  <c r="X1280" i="4"/>
  <c r="AJ1281" i="4"/>
  <c r="G1298" i="10" s="1"/>
  <c r="H1299" i="10"/>
  <c r="B1300" i="10"/>
  <c r="Y1285" i="4" l="1"/>
  <c r="P1285" i="4" a="1"/>
  <c r="P1285" i="4" s="1"/>
  <c r="F1285" i="4" a="1"/>
  <c r="F1285" i="4" s="1"/>
  <c r="D1302" i="10" s="1"/>
  <c r="AG1285" i="4"/>
  <c r="AH1285" i="4" a="1"/>
  <c r="AH1285" i="4" s="1"/>
  <c r="AB1285" i="4"/>
  <c r="AA1285" i="4" a="1"/>
  <c r="AA1285" i="4" s="1"/>
  <c r="AI1285" i="4"/>
  <c r="AF1285" i="4" a="1"/>
  <c r="AF1285" i="4" s="1"/>
  <c r="AE1285" i="4"/>
  <c r="AD1285" i="4"/>
  <c r="AC1285" i="4"/>
  <c r="Z1285" i="4" a="1"/>
  <c r="Z1285" i="4" s="1"/>
  <c r="F1301" i="10"/>
  <c r="E1285" i="4"/>
  <c r="C1302" i="10" s="1"/>
  <c r="G1285" i="4"/>
  <c r="E1302" i="10" s="1"/>
  <c r="H1285" i="4" a="1"/>
  <c r="H1285" i="4" s="1"/>
  <c r="I1285" i="4" a="1"/>
  <c r="I1285" i="4" s="1"/>
  <c r="J1285" i="4"/>
  <c r="K1285" i="4"/>
  <c r="L1285" i="4"/>
  <c r="M1285" i="4"/>
  <c r="Q1285" i="4"/>
  <c r="N1285" i="4" a="1"/>
  <c r="N1285" i="4" s="1"/>
  <c r="R1285" i="4" a="1"/>
  <c r="R1285" i="4" s="1"/>
  <c r="S1285" i="4" a="1"/>
  <c r="S1285" i="4" s="1"/>
  <c r="T1285" i="4" a="1"/>
  <c r="T1285" i="4" s="1"/>
  <c r="V1285" i="4" a="1"/>
  <c r="V1285" i="4" s="1"/>
  <c r="U1285" i="4" a="1"/>
  <c r="U1285" i="4" s="1"/>
  <c r="C1285" i="4"/>
  <c r="B1285" i="4"/>
  <c r="W1285" i="4"/>
  <c r="K1298" i="10"/>
  <c r="A1286" i="4"/>
  <c r="O1286" i="4" s="1" a="1"/>
  <c r="O1286" i="4" s="1"/>
  <c r="L1297" i="10"/>
  <c r="X1281" i="4"/>
  <c r="AJ1282" i="4"/>
  <c r="G1299" i="10" s="1"/>
  <c r="H1300" i="10"/>
  <c r="B1301" i="10"/>
  <c r="Y1286" i="4" l="1"/>
  <c r="P1286" i="4" a="1"/>
  <c r="P1286" i="4" s="1"/>
  <c r="F1286" i="4" a="1"/>
  <c r="F1286" i="4" s="1"/>
  <c r="D1303" i="10" s="1"/>
  <c r="AH1286" i="4" a="1"/>
  <c r="AH1286" i="4" s="1"/>
  <c r="AG1286" i="4"/>
  <c r="AD1286" i="4"/>
  <c r="AB1286" i="4"/>
  <c r="AI1286" i="4"/>
  <c r="AA1286" i="4" a="1"/>
  <c r="AA1286" i="4" s="1"/>
  <c r="Z1286" i="4" a="1"/>
  <c r="Z1286" i="4" s="1"/>
  <c r="AF1286" i="4" a="1"/>
  <c r="AF1286" i="4" s="1"/>
  <c r="AE1286" i="4"/>
  <c r="AC1286" i="4"/>
  <c r="F1302" i="10"/>
  <c r="E1286" i="4"/>
  <c r="C1303" i="10" s="1"/>
  <c r="I1286" i="4" a="1"/>
  <c r="I1286" i="4" s="1"/>
  <c r="H1286" i="4" a="1"/>
  <c r="H1286" i="4" s="1"/>
  <c r="G1286" i="4"/>
  <c r="E1303" i="10" s="1"/>
  <c r="J1286" i="4"/>
  <c r="K1286" i="4"/>
  <c r="L1286" i="4"/>
  <c r="M1286" i="4"/>
  <c r="Q1286" i="4"/>
  <c r="N1286" i="4" a="1"/>
  <c r="N1286" i="4" s="1"/>
  <c r="R1286" i="4" a="1"/>
  <c r="R1286" i="4" s="1"/>
  <c r="S1286" i="4" a="1"/>
  <c r="S1286" i="4" s="1"/>
  <c r="T1286" i="4" a="1"/>
  <c r="T1286" i="4" s="1"/>
  <c r="V1286" i="4" a="1"/>
  <c r="V1286" i="4" s="1"/>
  <c r="U1286" i="4" a="1"/>
  <c r="U1286" i="4" s="1"/>
  <c r="C1286" i="4"/>
  <c r="B1286" i="4"/>
  <c r="W1286" i="4"/>
  <c r="K1299" i="10"/>
  <c r="A1287" i="4"/>
  <c r="O1287" i="4" s="1" a="1"/>
  <c r="O1287" i="4" s="1"/>
  <c r="X1282" i="4"/>
  <c r="L1298" i="10"/>
  <c r="AJ1283" i="4"/>
  <c r="G1300" i="10" s="1"/>
  <c r="H1301" i="10"/>
  <c r="B1302" i="10"/>
  <c r="Y1287" i="4" l="1"/>
  <c r="P1287" i="4" a="1"/>
  <c r="P1287" i="4" s="1"/>
  <c r="F1287" i="4" a="1"/>
  <c r="F1287" i="4" s="1"/>
  <c r="D1304" i="10" s="1"/>
  <c r="AH1287" i="4" a="1"/>
  <c r="AH1287" i="4" s="1"/>
  <c r="AG1287" i="4"/>
  <c r="AF1287" i="4" a="1"/>
  <c r="AF1287" i="4" s="1"/>
  <c r="AD1287" i="4"/>
  <c r="AC1287" i="4"/>
  <c r="Z1287" i="4" a="1"/>
  <c r="Z1287" i="4" s="1"/>
  <c r="AI1287" i="4"/>
  <c r="AB1287" i="4"/>
  <c r="AA1287" i="4" a="1"/>
  <c r="AA1287" i="4" s="1"/>
  <c r="AE1287" i="4"/>
  <c r="F1303" i="10"/>
  <c r="E1287" i="4"/>
  <c r="C1304" i="10" s="1"/>
  <c r="I1287" i="4" a="1"/>
  <c r="I1287" i="4" s="1"/>
  <c r="G1287" i="4"/>
  <c r="E1304" i="10" s="1"/>
  <c r="J1287" i="4"/>
  <c r="H1287" i="4" a="1"/>
  <c r="H1287" i="4" s="1"/>
  <c r="K1287" i="4"/>
  <c r="M1287" i="4"/>
  <c r="L1287" i="4"/>
  <c r="Q1287" i="4"/>
  <c r="N1287" i="4" a="1"/>
  <c r="N1287" i="4" s="1"/>
  <c r="R1287" i="4" a="1"/>
  <c r="R1287" i="4" s="1"/>
  <c r="S1287" i="4" a="1"/>
  <c r="S1287" i="4" s="1"/>
  <c r="T1287" i="4" a="1"/>
  <c r="T1287" i="4" s="1"/>
  <c r="V1287" i="4" a="1"/>
  <c r="V1287" i="4" s="1"/>
  <c r="U1287" i="4" a="1"/>
  <c r="U1287" i="4" s="1"/>
  <c r="C1287" i="4"/>
  <c r="B1287" i="4"/>
  <c r="W1287" i="4"/>
  <c r="K1300" i="10"/>
  <c r="A1288" i="4"/>
  <c r="O1288" i="4" s="1" a="1"/>
  <c r="O1288" i="4" s="1"/>
  <c r="L1299" i="10"/>
  <c r="X1283" i="4"/>
  <c r="AJ1284" i="4"/>
  <c r="G1301" i="10" s="1"/>
  <c r="H1302" i="10"/>
  <c r="B1303" i="10"/>
  <c r="Y1288" i="4" l="1"/>
  <c r="P1288" i="4" a="1"/>
  <c r="P1288" i="4" s="1"/>
  <c r="F1288" i="4" a="1"/>
  <c r="F1288" i="4" s="1"/>
  <c r="D1305" i="10" s="1"/>
  <c r="AH1288" i="4" a="1"/>
  <c r="AH1288" i="4" s="1"/>
  <c r="AG1288" i="4"/>
  <c r="AI1288" i="4"/>
  <c r="AF1288" i="4" a="1"/>
  <c r="AF1288" i="4" s="1"/>
  <c r="AE1288" i="4"/>
  <c r="AC1288" i="4"/>
  <c r="AA1288" i="4" a="1"/>
  <c r="AA1288" i="4" s="1"/>
  <c r="Z1288" i="4" a="1"/>
  <c r="Z1288" i="4" s="1"/>
  <c r="AD1288" i="4"/>
  <c r="AB1288" i="4"/>
  <c r="F1304" i="10"/>
  <c r="G1288" i="4"/>
  <c r="E1305" i="10" s="1"/>
  <c r="E1288" i="4"/>
  <c r="C1305" i="10" s="1"/>
  <c r="H1288" i="4" a="1"/>
  <c r="H1288" i="4" s="1"/>
  <c r="I1288" i="4" a="1"/>
  <c r="I1288" i="4" s="1"/>
  <c r="K1288" i="4"/>
  <c r="J1288" i="4"/>
  <c r="M1288" i="4"/>
  <c r="L1288" i="4"/>
  <c r="Q1288" i="4"/>
  <c r="N1288" i="4" a="1"/>
  <c r="N1288" i="4" s="1"/>
  <c r="S1288" i="4" a="1"/>
  <c r="S1288" i="4" s="1"/>
  <c r="R1288" i="4" a="1"/>
  <c r="R1288" i="4" s="1"/>
  <c r="T1288" i="4" a="1"/>
  <c r="T1288" i="4" s="1"/>
  <c r="V1288" i="4" a="1"/>
  <c r="V1288" i="4" s="1"/>
  <c r="U1288" i="4" a="1"/>
  <c r="U1288" i="4" s="1"/>
  <c r="C1288" i="4"/>
  <c r="B1288" i="4"/>
  <c r="W1288" i="4"/>
  <c r="K1301" i="10"/>
  <c r="A1289" i="4"/>
  <c r="O1289" i="4" s="1" a="1"/>
  <c r="O1289" i="4" s="1"/>
  <c r="L1300" i="10"/>
  <c r="X1284" i="4"/>
  <c r="AJ1285" i="4"/>
  <c r="G1302" i="10" s="1"/>
  <c r="H1303" i="10"/>
  <c r="B1304" i="10"/>
  <c r="Y1289" i="4" l="1"/>
  <c r="P1289" i="4" a="1"/>
  <c r="P1289" i="4" s="1"/>
  <c r="F1289" i="4" a="1"/>
  <c r="F1289" i="4" s="1"/>
  <c r="D1306" i="10" s="1"/>
  <c r="AG1289" i="4"/>
  <c r="AH1289" i="4" a="1"/>
  <c r="AH1289" i="4" s="1"/>
  <c r="AF1289" i="4" a="1"/>
  <c r="AF1289" i="4" s="1"/>
  <c r="AD1289" i="4"/>
  <c r="AC1289" i="4"/>
  <c r="AB1289" i="4"/>
  <c r="Z1289" i="4" a="1"/>
  <c r="Z1289" i="4" s="1"/>
  <c r="AI1289" i="4"/>
  <c r="AE1289" i="4"/>
  <c r="AA1289" i="4" a="1"/>
  <c r="AA1289" i="4" s="1"/>
  <c r="F1305" i="10"/>
  <c r="E1289" i="4"/>
  <c r="C1306" i="10" s="1"/>
  <c r="G1289" i="4"/>
  <c r="E1306" i="10" s="1"/>
  <c r="I1289" i="4" a="1"/>
  <c r="I1289" i="4" s="1"/>
  <c r="H1289" i="4" a="1"/>
  <c r="H1289" i="4" s="1"/>
  <c r="K1289" i="4"/>
  <c r="J1289" i="4"/>
  <c r="L1289" i="4"/>
  <c r="M1289" i="4"/>
  <c r="Q1289" i="4"/>
  <c r="N1289" i="4" a="1"/>
  <c r="N1289" i="4" s="1"/>
  <c r="S1289" i="4" a="1"/>
  <c r="S1289" i="4" s="1"/>
  <c r="R1289" i="4" a="1"/>
  <c r="R1289" i="4" s="1"/>
  <c r="T1289" i="4" a="1"/>
  <c r="T1289" i="4" s="1"/>
  <c r="V1289" i="4" a="1"/>
  <c r="V1289" i="4" s="1"/>
  <c r="U1289" i="4" a="1"/>
  <c r="U1289" i="4" s="1"/>
  <c r="C1289" i="4"/>
  <c r="B1289" i="4"/>
  <c r="W1289" i="4"/>
  <c r="K1302" i="10"/>
  <c r="A1290" i="4"/>
  <c r="O1290" i="4" s="1" a="1"/>
  <c r="O1290" i="4" s="1"/>
  <c r="L1301" i="10"/>
  <c r="X1285" i="4"/>
  <c r="AJ1286" i="4"/>
  <c r="G1303" i="10" s="1"/>
  <c r="K1303" i="10" s="1"/>
  <c r="H1304" i="10"/>
  <c r="B1305" i="10"/>
  <c r="Y1290" i="4" l="1"/>
  <c r="P1290" i="4" a="1"/>
  <c r="P1290" i="4" s="1"/>
  <c r="F1290" i="4" a="1"/>
  <c r="F1290" i="4" s="1"/>
  <c r="D1307" i="10" s="1"/>
  <c r="AH1290" i="4" a="1"/>
  <c r="AH1290" i="4" s="1"/>
  <c r="AG1290" i="4"/>
  <c r="AB1290" i="4"/>
  <c r="AA1290" i="4" a="1"/>
  <c r="AA1290" i="4" s="1"/>
  <c r="Z1290" i="4" a="1"/>
  <c r="Z1290" i="4" s="1"/>
  <c r="AF1290" i="4" a="1"/>
  <c r="AF1290" i="4" s="1"/>
  <c r="AE1290" i="4"/>
  <c r="AC1290" i="4"/>
  <c r="AI1290" i="4"/>
  <c r="AD1290" i="4"/>
  <c r="F1306" i="10"/>
  <c r="E1290" i="4"/>
  <c r="C1307" i="10" s="1"/>
  <c r="H1290" i="4" a="1"/>
  <c r="H1290" i="4" s="1"/>
  <c r="J1290" i="4"/>
  <c r="G1290" i="4"/>
  <c r="E1307" i="10" s="1"/>
  <c r="I1290" i="4" a="1"/>
  <c r="I1290" i="4" s="1"/>
  <c r="K1290" i="4"/>
  <c r="L1290" i="4"/>
  <c r="M1290" i="4"/>
  <c r="Q1290" i="4"/>
  <c r="N1290" i="4" a="1"/>
  <c r="N1290" i="4" s="1"/>
  <c r="R1290" i="4" a="1"/>
  <c r="R1290" i="4" s="1"/>
  <c r="S1290" i="4" a="1"/>
  <c r="S1290" i="4" s="1"/>
  <c r="T1290" i="4" a="1"/>
  <c r="T1290" i="4" s="1"/>
  <c r="V1290" i="4" a="1"/>
  <c r="V1290" i="4" s="1"/>
  <c r="U1290" i="4" a="1"/>
  <c r="U1290" i="4" s="1"/>
  <c r="C1290" i="4"/>
  <c r="B1290" i="4"/>
  <c r="W1290" i="4"/>
  <c r="A1291" i="4"/>
  <c r="O1291" i="4" s="1" a="1"/>
  <c r="O1291" i="4" s="1"/>
  <c r="L1302" i="10"/>
  <c r="X1286" i="4"/>
  <c r="AJ1287" i="4"/>
  <c r="G1304" i="10" s="1"/>
  <c r="H1305" i="10"/>
  <c r="B1306" i="10"/>
  <c r="Y1291" i="4" l="1"/>
  <c r="P1291" i="4" a="1"/>
  <c r="P1291" i="4" s="1"/>
  <c r="F1291" i="4" a="1"/>
  <c r="F1291" i="4" s="1"/>
  <c r="D1308" i="10" s="1"/>
  <c r="AH1291" i="4" a="1"/>
  <c r="AH1291" i="4" s="1"/>
  <c r="AG1291" i="4"/>
  <c r="AC1291" i="4"/>
  <c r="AA1291" i="4" a="1"/>
  <c r="AA1291" i="4" s="1"/>
  <c r="Z1291" i="4" a="1"/>
  <c r="Z1291" i="4" s="1"/>
  <c r="AI1291" i="4"/>
  <c r="AF1291" i="4" a="1"/>
  <c r="AF1291" i="4" s="1"/>
  <c r="AE1291" i="4"/>
  <c r="AD1291" i="4"/>
  <c r="AB1291" i="4"/>
  <c r="F1307" i="10"/>
  <c r="E1291" i="4"/>
  <c r="C1308" i="10" s="1"/>
  <c r="H1291" i="4" a="1"/>
  <c r="H1291" i="4" s="1"/>
  <c r="I1291" i="4" a="1"/>
  <c r="I1291" i="4" s="1"/>
  <c r="J1291" i="4"/>
  <c r="G1291" i="4"/>
  <c r="E1308" i="10" s="1"/>
  <c r="K1291" i="4"/>
  <c r="L1291" i="4"/>
  <c r="M1291" i="4"/>
  <c r="Q1291" i="4"/>
  <c r="N1291" i="4" a="1"/>
  <c r="N1291" i="4" s="1"/>
  <c r="R1291" i="4" a="1"/>
  <c r="R1291" i="4" s="1"/>
  <c r="T1291" i="4" a="1"/>
  <c r="T1291" i="4" s="1"/>
  <c r="S1291" i="4" a="1"/>
  <c r="S1291" i="4" s="1"/>
  <c r="V1291" i="4" a="1"/>
  <c r="V1291" i="4" s="1"/>
  <c r="U1291" i="4" a="1"/>
  <c r="U1291" i="4" s="1"/>
  <c r="C1291" i="4"/>
  <c r="B1291" i="4"/>
  <c r="W1291" i="4"/>
  <c r="K1304" i="10"/>
  <c r="A1292" i="4"/>
  <c r="O1292" i="4" s="1" a="1"/>
  <c r="O1292" i="4" s="1"/>
  <c r="L1303" i="10"/>
  <c r="X1287" i="4"/>
  <c r="AJ1288" i="4"/>
  <c r="G1305" i="10" s="1"/>
  <c r="H1306" i="10"/>
  <c r="B1307" i="10"/>
  <c r="Y1292" i="4" l="1"/>
  <c r="P1292" i="4" a="1"/>
  <c r="P1292" i="4" s="1"/>
  <c r="F1292" i="4" a="1"/>
  <c r="F1292" i="4" s="1"/>
  <c r="D1309" i="10" s="1"/>
  <c r="AH1292" i="4" a="1"/>
  <c r="AH1292" i="4" s="1"/>
  <c r="AG1292" i="4"/>
  <c r="AD1292" i="4"/>
  <c r="AB1292" i="4"/>
  <c r="AI1292" i="4"/>
  <c r="Z1292" i="4" a="1"/>
  <c r="Z1292" i="4" s="1"/>
  <c r="AF1292" i="4" a="1"/>
  <c r="AF1292" i="4" s="1"/>
  <c r="AE1292" i="4"/>
  <c r="AC1292" i="4"/>
  <c r="AA1292" i="4" a="1"/>
  <c r="AA1292" i="4" s="1"/>
  <c r="F1308" i="10"/>
  <c r="E1292" i="4"/>
  <c r="C1309" i="10" s="1"/>
  <c r="H1292" i="4" a="1"/>
  <c r="H1292" i="4" s="1"/>
  <c r="I1292" i="4" a="1"/>
  <c r="I1292" i="4" s="1"/>
  <c r="J1292" i="4"/>
  <c r="G1292" i="4"/>
  <c r="E1309" i="10" s="1"/>
  <c r="K1292" i="4"/>
  <c r="M1292" i="4"/>
  <c r="L1292" i="4"/>
  <c r="Q1292" i="4"/>
  <c r="N1292" i="4" a="1"/>
  <c r="N1292" i="4" s="1"/>
  <c r="R1292" i="4" a="1"/>
  <c r="R1292" i="4" s="1"/>
  <c r="S1292" i="4" a="1"/>
  <c r="S1292" i="4" s="1"/>
  <c r="T1292" i="4" a="1"/>
  <c r="T1292" i="4" s="1"/>
  <c r="V1292" i="4" a="1"/>
  <c r="V1292" i="4" s="1"/>
  <c r="U1292" i="4" a="1"/>
  <c r="U1292" i="4" s="1"/>
  <c r="C1292" i="4"/>
  <c r="B1292" i="4"/>
  <c r="W1292" i="4"/>
  <c r="K1305" i="10"/>
  <c r="A1293" i="4"/>
  <c r="O1293" i="4" s="1" a="1"/>
  <c r="O1293" i="4" s="1"/>
  <c r="L1304" i="10"/>
  <c r="X1288" i="4"/>
  <c r="AJ1289" i="4"/>
  <c r="G1306" i="10" s="1"/>
  <c r="H1307" i="10"/>
  <c r="B1308" i="10"/>
  <c r="Y1293" i="4" l="1"/>
  <c r="P1293" i="4" a="1"/>
  <c r="P1293" i="4" s="1"/>
  <c r="F1293" i="4" a="1"/>
  <c r="F1293" i="4" s="1"/>
  <c r="D1310" i="10" s="1"/>
  <c r="AH1293" i="4" a="1"/>
  <c r="AH1293" i="4" s="1"/>
  <c r="AG1293" i="4"/>
  <c r="AF1293" i="4" a="1"/>
  <c r="AF1293" i="4" s="1"/>
  <c r="AD1293" i="4"/>
  <c r="AC1293" i="4"/>
  <c r="Z1293" i="4" a="1"/>
  <c r="Z1293" i="4" s="1"/>
  <c r="AI1293" i="4"/>
  <c r="AA1293" i="4" a="1"/>
  <c r="AA1293" i="4" s="1"/>
  <c r="AE1293" i="4"/>
  <c r="AB1293" i="4"/>
  <c r="F1309" i="10"/>
  <c r="E1293" i="4"/>
  <c r="C1310" i="10" s="1"/>
  <c r="J1293" i="4"/>
  <c r="G1293" i="4"/>
  <c r="E1310" i="10" s="1"/>
  <c r="I1293" i="4" a="1"/>
  <c r="I1293" i="4" s="1"/>
  <c r="H1293" i="4" a="1"/>
  <c r="H1293" i="4" s="1"/>
  <c r="K1293" i="4"/>
  <c r="M1293" i="4"/>
  <c r="L1293" i="4"/>
  <c r="Q1293" i="4"/>
  <c r="N1293" i="4" a="1"/>
  <c r="N1293" i="4" s="1"/>
  <c r="R1293" i="4" a="1"/>
  <c r="R1293" i="4" s="1"/>
  <c r="S1293" i="4" a="1"/>
  <c r="S1293" i="4" s="1"/>
  <c r="T1293" i="4" a="1"/>
  <c r="T1293" i="4" s="1"/>
  <c r="V1293" i="4" a="1"/>
  <c r="V1293" i="4" s="1"/>
  <c r="U1293" i="4" a="1"/>
  <c r="U1293" i="4" s="1"/>
  <c r="C1293" i="4"/>
  <c r="B1293" i="4"/>
  <c r="W1293" i="4"/>
  <c r="K1306" i="10"/>
  <c r="A1294" i="4"/>
  <c r="O1294" i="4" s="1" a="1"/>
  <c r="O1294" i="4" s="1"/>
  <c r="L1305" i="10"/>
  <c r="X1289" i="4"/>
  <c r="AJ1290" i="4"/>
  <c r="G1307" i="10" s="1"/>
  <c r="H1308" i="10"/>
  <c r="B1309" i="10"/>
  <c r="Y1294" i="4" l="1"/>
  <c r="P1294" i="4" a="1"/>
  <c r="P1294" i="4" s="1"/>
  <c r="F1294" i="4" a="1"/>
  <c r="F1294" i="4" s="1"/>
  <c r="D1311" i="10" s="1"/>
  <c r="AH1294" i="4" a="1"/>
  <c r="AH1294" i="4" s="1"/>
  <c r="AG1294" i="4"/>
  <c r="AI1294" i="4"/>
  <c r="AF1294" i="4" a="1"/>
  <c r="AF1294" i="4" s="1"/>
  <c r="AE1294" i="4"/>
  <c r="AC1294" i="4"/>
  <c r="AA1294" i="4" a="1"/>
  <c r="AA1294" i="4" s="1"/>
  <c r="Z1294" i="4" a="1"/>
  <c r="Z1294" i="4" s="1"/>
  <c r="AD1294" i="4"/>
  <c r="AB1294" i="4"/>
  <c r="F1310" i="10"/>
  <c r="E1294" i="4"/>
  <c r="C1311" i="10" s="1"/>
  <c r="I1294" i="4" a="1"/>
  <c r="I1294" i="4" s="1"/>
  <c r="H1294" i="4" a="1"/>
  <c r="H1294" i="4" s="1"/>
  <c r="J1294" i="4"/>
  <c r="G1294" i="4"/>
  <c r="E1311" i="10" s="1"/>
  <c r="K1294" i="4"/>
  <c r="M1294" i="4"/>
  <c r="L1294" i="4"/>
  <c r="Q1294" i="4"/>
  <c r="N1294" i="4" a="1"/>
  <c r="N1294" i="4" s="1"/>
  <c r="R1294" i="4" a="1"/>
  <c r="R1294" i="4" s="1"/>
  <c r="S1294" i="4" a="1"/>
  <c r="S1294" i="4" s="1"/>
  <c r="T1294" i="4" a="1"/>
  <c r="T1294" i="4" s="1"/>
  <c r="V1294" i="4" a="1"/>
  <c r="V1294" i="4" s="1"/>
  <c r="U1294" i="4" a="1"/>
  <c r="U1294" i="4" s="1"/>
  <c r="C1294" i="4"/>
  <c r="B1294" i="4"/>
  <c r="W1294" i="4"/>
  <c r="K1307" i="10"/>
  <c r="A1295" i="4"/>
  <c r="O1295" i="4" s="1" a="1"/>
  <c r="O1295" i="4" s="1"/>
  <c r="L1306" i="10"/>
  <c r="X1290" i="4"/>
  <c r="AJ1291" i="4"/>
  <c r="G1308" i="10" s="1"/>
  <c r="H1309" i="10"/>
  <c r="B1310" i="10"/>
  <c r="Y1295" i="4" l="1"/>
  <c r="P1295" i="4" a="1"/>
  <c r="P1295" i="4" s="1"/>
  <c r="F1295" i="4" a="1"/>
  <c r="F1295" i="4" s="1"/>
  <c r="D1312" i="10" s="1"/>
  <c r="AH1295" i="4" a="1"/>
  <c r="AH1295" i="4" s="1"/>
  <c r="AG1295" i="4"/>
  <c r="AF1295" i="4" a="1"/>
  <c r="AF1295" i="4" s="1"/>
  <c r="AD1295" i="4"/>
  <c r="AC1295" i="4"/>
  <c r="AB1295" i="4"/>
  <c r="AI1295" i="4"/>
  <c r="AE1295" i="4"/>
  <c r="AA1295" i="4" a="1"/>
  <c r="AA1295" i="4" s="1"/>
  <c r="Z1295" i="4" a="1"/>
  <c r="Z1295" i="4" s="1"/>
  <c r="F1311" i="10"/>
  <c r="H1295" i="4" a="1"/>
  <c r="H1295" i="4" s="1"/>
  <c r="G1295" i="4"/>
  <c r="E1312" i="10" s="1"/>
  <c r="I1295" i="4" a="1"/>
  <c r="I1295" i="4" s="1"/>
  <c r="J1295" i="4"/>
  <c r="E1295" i="4"/>
  <c r="C1312" i="10" s="1"/>
  <c r="K1295" i="4"/>
  <c r="M1295" i="4"/>
  <c r="L1295" i="4"/>
  <c r="Q1295" i="4"/>
  <c r="N1295" i="4" a="1"/>
  <c r="N1295" i="4" s="1"/>
  <c r="R1295" i="4" a="1"/>
  <c r="R1295" i="4" s="1"/>
  <c r="S1295" i="4" a="1"/>
  <c r="S1295" i="4" s="1"/>
  <c r="T1295" i="4" a="1"/>
  <c r="T1295" i="4" s="1"/>
  <c r="V1295" i="4" a="1"/>
  <c r="V1295" i="4" s="1"/>
  <c r="U1295" i="4" a="1"/>
  <c r="U1295" i="4" s="1"/>
  <c r="C1295" i="4"/>
  <c r="B1295" i="4"/>
  <c r="W1295" i="4"/>
  <c r="K1308" i="10"/>
  <c r="A1296" i="4"/>
  <c r="O1296" i="4" s="1" a="1"/>
  <c r="O1296" i="4" s="1"/>
  <c r="L1307" i="10"/>
  <c r="X1291" i="4"/>
  <c r="AJ1292" i="4"/>
  <c r="G1309" i="10" s="1"/>
  <c r="H1310" i="10"/>
  <c r="B1311" i="10"/>
  <c r="Y1296" i="4" l="1"/>
  <c r="P1296" i="4" a="1"/>
  <c r="P1296" i="4" s="1"/>
  <c r="F1296" i="4" a="1"/>
  <c r="F1296" i="4" s="1"/>
  <c r="D1313" i="10" s="1"/>
  <c r="AH1296" i="4" a="1"/>
  <c r="AH1296" i="4" s="1"/>
  <c r="AG1296" i="4"/>
  <c r="AB1296" i="4"/>
  <c r="AA1296" i="4" a="1"/>
  <c r="AA1296" i="4" s="1"/>
  <c r="Z1296" i="4" a="1"/>
  <c r="Z1296" i="4" s="1"/>
  <c r="AF1296" i="4" a="1"/>
  <c r="AF1296" i="4" s="1"/>
  <c r="AE1296" i="4"/>
  <c r="AI1296" i="4"/>
  <c r="AC1296" i="4"/>
  <c r="AD1296" i="4"/>
  <c r="F1312" i="10"/>
  <c r="E1296" i="4"/>
  <c r="C1313" i="10" s="1"/>
  <c r="G1296" i="4"/>
  <c r="E1313" i="10" s="1"/>
  <c r="H1296" i="4" a="1"/>
  <c r="H1296" i="4" s="1"/>
  <c r="I1296" i="4" a="1"/>
  <c r="I1296" i="4" s="1"/>
  <c r="J1296" i="4"/>
  <c r="K1296" i="4"/>
  <c r="M1296" i="4"/>
  <c r="L1296" i="4"/>
  <c r="Q1296" i="4"/>
  <c r="N1296" i="4" a="1"/>
  <c r="N1296" i="4" s="1"/>
  <c r="R1296" i="4" a="1"/>
  <c r="R1296" i="4" s="1"/>
  <c r="S1296" i="4" a="1"/>
  <c r="S1296" i="4" s="1"/>
  <c r="T1296" i="4" a="1"/>
  <c r="T1296" i="4" s="1"/>
  <c r="V1296" i="4" a="1"/>
  <c r="V1296" i="4" s="1"/>
  <c r="U1296" i="4" a="1"/>
  <c r="U1296" i="4" s="1"/>
  <c r="C1296" i="4"/>
  <c r="B1296" i="4"/>
  <c r="W1296" i="4"/>
  <c r="K1309" i="10"/>
  <c r="A1297" i="4"/>
  <c r="O1297" i="4" s="1" a="1"/>
  <c r="O1297" i="4" s="1"/>
  <c r="L1308" i="10"/>
  <c r="X1292" i="4"/>
  <c r="AJ1293" i="4"/>
  <c r="G1310" i="10" s="1"/>
  <c r="H1311" i="10"/>
  <c r="B1312" i="10"/>
  <c r="Y1297" i="4" l="1"/>
  <c r="P1297" i="4" a="1"/>
  <c r="P1297" i="4" s="1"/>
  <c r="F1297" i="4" a="1"/>
  <c r="F1297" i="4" s="1"/>
  <c r="D1314" i="10" s="1"/>
  <c r="AH1297" i="4" a="1"/>
  <c r="AH1297" i="4" s="1"/>
  <c r="AG1297" i="4"/>
  <c r="AC1297" i="4"/>
  <c r="AA1297" i="4" a="1"/>
  <c r="AA1297" i="4" s="1"/>
  <c r="Z1297" i="4" a="1"/>
  <c r="Z1297" i="4" s="1"/>
  <c r="AI1297" i="4"/>
  <c r="AF1297" i="4" a="1"/>
  <c r="AF1297" i="4" s="1"/>
  <c r="AE1297" i="4"/>
  <c r="AD1297" i="4"/>
  <c r="AB1297" i="4"/>
  <c r="F1313" i="10"/>
  <c r="E1297" i="4"/>
  <c r="C1314" i="10" s="1"/>
  <c r="G1297" i="4"/>
  <c r="E1314" i="10" s="1"/>
  <c r="H1297" i="4" a="1"/>
  <c r="H1297" i="4" s="1"/>
  <c r="I1297" i="4" a="1"/>
  <c r="I1297" i="4" s="1"/>
  <c r="J1297" i="4"/>
  <c r="L1297" i="4"/>
  <c r="M1297" i="4"/>
  <c r="K1297" i="4"/>
  <c r="Q1297" i="4"/>
  <c r="N1297" i="4" a="1"/>
  <c r="N1297" i="4" s="1"/>
  <c r="R1297" i="4" a="1"/>
  <c r="R1297" i="4" s="1"/>
  <c r="S1297" i="4" a="1"/>
  <c r="S1297" i="4" s="1"/>
  <c r="T1297" i="4" a="1"/>
  <c r="T1297" i="4" s="1"/>
  <c r="V1297" i="4" a="1"/>
  <c r="V1297" i="4" s="1"/>
  <c r="U1297" i="4" a="1"/>
  <c r="U1297" i="4" s="1"/>
  <c r="C1297" i="4"/>
  <c r="B1297" i="4"/>
  <c r="W1297" i="4"/>
  <c r="K1310" i="10"/>
  <c r="A1298" i="4"/>
  <c r="O1298" i="4" s="1" a="1"/>
  <c r="O1298" i="4" s="1"/>
  <c r="X1293" i="4"/>
  <c r="L1309" i="10"/>
  <c r="AJ1294" i="4"/>
  <c r="G1311" i="10" s="1"/>
  <c r="H1312" i="10"/>
  <c r="B1313" i="10"/>
  <c r="Y1298" i="4" l="1"/>
  <c r="P1298" i="4" a="1"/>
  <c r="P1298" i="4" s="1"/>
  <c r="F1298" i="4" a="1"/>
  <c r="F1298" i="4" s="1"/>
  <c r="D1315" i="10" s="1"/>
  <c r="AH1298" i="4" a="1"/>
  <c r="AH1298" i="4" s="1"/>
  <c r="AG1298" i="4"/>
  <c r="AF1298" i="4" a="1"/>
  <c r="AF1298" i="4" s="1"/>
  <c r="AD1298" i="4"/>
  <c r="AC1298" i="4"/>
  <c r="AA1298" i="4" a="1"/>
  <c r="AA1298" i="4" s="1"/>
  <c r="Z1298" i="4" a="1"/>
  <c r="Z1298" i="4" s="1"/>
  <c r="AI1298" i="4"/>
  <c r="AE1298" i="4"/>
  <c r="AB1298" i="4"/>
  <c r="F1314" i="10"/>
  <c r="E1298" i="4"/>
  <c r="C1315" i="10" s="1"/>
  <c r="G1298" i="4"/>
  <c r="E1315" i="10" s="1"/>
  <c r="I1298" i="4" a="1"/>
  <c r="I1298" i="4" s="1"/>
  <c r="J1298" i="4"/>
  <c r="H1298" i="4" a="1"/>
  <c r="H1298" i="4" s="1"/>
  <c r="L1298" i="4"/>
  <c r="M1298" i="4"/>
  <c r="K1298" i="4"/>
  <c r="Q1298" i="4"/>
  <c r="N1298" i="4" a="1"/>
  <c r="N1298" i="4" s="1"/>
  <c r="R1298" i="4" a="1"/>
  <c r="R1298" i="4" s="1"/>
  <c r="S1298" i="4" a="1"/>
  <c r="S1298" i="4" s="1"/>
  <c r="T1298" i="4" a="1"/>
  <c r="T1298" i="4" s="1"/>
  <c r="V1298" i="4" a="1"/>
  <c r="V1298" i="4" s="1"/>
  <c r="U1298" i="4" a="1"/>
  <c r="U1298" i="4" s="1"/>
  <c r="C1298" i="4"/>
  <c r="B1298" i="4"/>
  <c r="W1298" i="4"/>
  <c r="K1311" i="10"/>
  <c r="A1299" i="4"/>
  <c r="O1299" i="4" s="1" a="1"/>
  <c r="O1299" i="4" s="1"/>
  <c r="L1310" i="10"/>
  <c r="X1294" i="4"/>
  <c r="AJ1295" i="4"/>
  <c r="G1312" i="10" s="1"/>
  <c r="H1313" i="10"/>
  <c r="B1314" i="10"/>
  <c r="Y1299" i="4" l="1"/>
  <c r="P1299" i="4" a="1"/>
  <c r="P1299" i="4" s="1"/>
  <c r="F1299" i="4" a="1"/>
  <c r="F1299" i="4" s="1"/>
  <c r="D1316" i="10" s="1"/>
  <c r="AH1299" i="4" a="1"/>
  <c r="AH1299" i="4" s="1"/>
  <c r="AG1299" i="4"/>
  <c r="AI1299" i="4"/>
  <c r="AF1299" i="4" a="1"/>
  <c r="AF1299" i="4" s="1"/>
  <c r="AD1299" i="4"/>
  <c r="AB1299" i="4"/>
  <c r="AA1299" i="4" a="1"/>
  <c r="AA1299" i="4" s="1"/>
  <c r="Z1299" i="4" a="1"/>
  <c r="Z1299" i="4" s="1"/>
  <c r="AE1299" i="4"/>
  <c r="AC1299" i="4"/>
  <c r="F1315" i="10"/>
  <c r="E1299" i="4"/>
  <c r="C1316" i="10" s="1"/>
  <c r="H1299" i="4" a="1"/>
  <c r="H1299" i="4" s="1"/>
  <c r="G1299" i="4"/>
  <c r="E1316" i="10" s="1"/>
  <c r="J1299" i="4"/>
  <c r="I1299" i="4" a="1"/>
  <c r="I1299" i="4" s="1"/>
  <c r="M1299" i="4"/>
  <c r="L1299" i="4"/>
  <c r="K1299" i="4"/>
  <c r="Q1299" i="4"/>
  <c r="N1299" i="4" a="1"/>
  <c r="N1299" i="4" s="1"/>
  <c r="R1299" i="4" a="1"/>
  <c r="R1299" i="4" s="1"/>
  <c r="S1299" i="4" a="1"/>
  <c r="S1299" i="4" s="1"/>
  <c r="T1299" i="4" a="1"/>
  <c r="T1299" i="4" s="1"/>
  <c r="V1299" i="4" a="1"/>
  <c r="V1299" i="4" s="1"/>
  <c r="U1299" i="4" a="1"/>
  <c r="U1299" i="4" s="1"/>
  <c r="C1299" i="4"/>
  <c r="B1299" i="4"/>
  <c r="W1299" i="4"/>
  <c r="K1312" i="10"/>
  <c r="A1300" i="4"/>
  <c r="O1300" i="4" s="1" a="1"/>
  <c r="O1300" i="4" s="1"/>
  <c r="L1311" i="10"/>
  <c r="X1295" i="4"/>
  <c r="AJ1296" i="4"/>
  <c r="G1313" i="10" s="1"/>
  <c r="H1314" i="10"/>
  <c r="B1315" i="10"/>
  <c r="Y1300" i="4" l="1"/>
  <c r="P1300" i="4" a="1"/>
  <c r="P1300" i="4" s="1"/>
  <c r="F1300" i="4" a="1"/>
  <c r="F1300" i="4" s="1"/>
  <c r="D1317" i="10" s="1"/>
  <c r="AH1300" i="4" a="1"/>
  <c r="AH1300" i="4" s="1"/>
  <c r="AG1300" i="4"/>
  <c r="AI1300" i="4"/>
  <c r="AE1300" i="4"/>
  <c r="AD1300" i="4"/>
  <c r="AC1300" i="4"/>
  <c r="AF1300" i="4" a="1"/>
  <c r="AF1300" i="4" s="1"/>
  <c r="AB1300" i="4"/>
  <c r="AA1300" i="4" a="1"/>
  <c r="AA1300" i="4" s="1"/>
  <c r="Z1300" i="4" a="1"/>
  <c r="Z1300" i="4" s="1"/>
  <c r="F1316" i="10"/>
  <c r="E1300" i="4"/>
  <c r="C1317" i="10" s="1"/>
  <c r="G1300" i="4"/>
  <c r="E1317" i="10" s="1"/>
  <c r="I1300" i="4" a="1"/>
  <c r="I1300" i="4" s="1"/>
  <c r="H1300" i="4" a="1"/>
  <c r="H1300" i="4" s="1"/>
  <c r="K1300" i="4"/>
  <c r="J1300" i="4"/>
  <c r="M1300" i="4"/>
  <c r="L1300" i="4"/>
  <c r="Q1300" i="4"/>
  <c r="N1300" i="4" a="1"/>
  <c r="N1300" i="4" s="1"/>
  <c r="S1300" i="4" a="1"/>
  <c r="S1300" i="4" s="1"/>
  <c r="R1300" i="4" a="1"/>
  <c r="R1300" i="4" s="1"/>
  <c r="T1300" i="4" a="1"/>
  <c r="T1300" i="4" s="1"/>
  <c r="V1300" i="4" a="1"/>
  <c r="V1300" i="4" s="1"/>
  <c r="U1300" i="4" a="1"/>
  <c r="U1300" i="4" s="1"/>
  <c r="C1300" i="4"/>
  <c r="B1300" i="4"/>
  <c r="W1300" i="4"/>
  <c r="K1313" i="10"/>
  <c r="A1301" i="4"/>
  <c r="O1301" i="4" s="1" a="1"/>
  <c r="O1301" i="4" s="1"/>
  <c r="L1312" i="10"/>
  <c r="X1296" i="4"/>
  <c r="AJ1297" i="4"/>
  <c r="G1314" i="10" s="1"/>
  <c r="H1315" i="10"/>
  <c r="B1316" i="10"/>
  <c r="Y1301" i="4" l="1"/>
  <c r="P1301" i="4" a="1"/>
  <c r="P1301" i="4" s="1"/>
  <c r="F1301" i="4" a="1"/>
  <c r="F1301" i="4" s="1"/>
  <c r="D1318" i="10" s="1"/>
  <c r="AH1301" i="4" a="1"/>
  <c r="AH1301" i="4" s="1"/>
  <c r="AG1301" i="4"/>
  <c r="AB1301" i="4"/>
  <c r="AA1301" i="4" a="1"/>
  <c r="AA1301" i="4" s="1"/>
  <c r="AI1301" i="4"/>
  <c r="AF1301" i="4" a="1"/>
  <c r="AF1301" i="4" s="1"/>
  <c r="AE1301" i="4"/>
  <c r="Z1301" i="4" a="1"/>
  <c r="Z1301" i="4" s="1"/>
  <c r="AD1301" i="4"/>
  <c r="AC1301" i="4"/>
  <c r="F1317" i="10"/>
  <c r="E1301" i="4"/>
  <c r="C1318" i="10" s="1"/>
  <c r="G1301" i="4"/>
  <c r="E1318" i="10" s="1"/>
  <c r="H1301" i="4" a="1"/>
  <c r="H1301" i="4" s="1"/>
  <c r="K1301" i="4"/>
  <c r="I1301" i="4" a="1"/>
  <c r="I1301" i="4" s="1"/>
  <c r="J1301" i="4"/>
  <c r="L1301" i="4"/>
  <c r="M1301" i="4"/>
  <c r="Q1301" i="4"/>
  <c r="N1301" i="4" a="1"/>
  <c r="N1301" i="4" s="1"/>
  <c r="R1301" i="4" a="1"/>
  <c r="R1301" i="4" s="1"/>
  <c r="S1301" i="4" a="1"/>
  <c r="S1301" i="4" s="1"/>
  <c r="T1301" i="4" a="1"/>
  <c r="T1301" i="4" s="1"/>
  <c r="V1301" i="4" a="1"/>
  <c r="V1301" i="4" s="1"/>
  <c r="U1301" i="4" a="1"/>
  <c r="U1301" i="4" s="1"/>
  <c r="C1301" i="4"/>
  <c r="B1301" i="4"/>
  <c r="W1301" i="4"/>
  <c r="K1314" i="10"/>
  <c r="A1302" i="4"/>
  <c r="O1302" i="4" s="1" a="1"/>
  <c r="O1302" i="4" s="1"/>
  <c r="L1313" i="10"/>
  <c r="X1297" i="4"/>
  <c r="AJ1298" i="4"/>
  <c r="G1315" i="10" s="1"/>
  <c r="H1316" i="10"/>
  <c r="B1317" i="10"/>
  <c r="Y1302" i="4" l="1"/>
  <c r="P1302" i="4" a="1"/>
  <c r="P1302" i="4" s="1"/>
  <c r="F1302" i="4" a="1"/>
  <c r="F1302" i="4" s="1"/>
  <c r="D1319" i="10" s="1"/>
  <c r="AG1302" i="4"/>
  <c r="AH1302" i="4" a="1"/>
  <c r="AH1302" i="4" s="1"/>
  <c r="AF1302" i="4" a="1"/>
  <c r="AF1302" i="4" s="1"/>
  <c r="AD1302" i="4"/>
  <c r="AC1302" i="4"/>
  <c r="AA1302" i="4" a="1"/>
  <c r="AA1302" i="4" s="1"/>
  <c r="AB1302" i="4"/>
  <c r="Z1302" i="4" a="1"/>
  <c r="Z1302" i="4" s="1"/>
  <c r="AE1302" i="4"/>
  <c r="AI1302" i="4"/>
  <c r="F1318" i="10"/>
  <c r="E1302" i="4"/>
  <c r="C1319" i="10" s="1"/>
  <c r="G1302" i="4"/>
  <c r="E1319" i="10" s="1"/>
  <c r="H1302" i="4" a="1"/>
  <c r="H1302" i="4" s="1"/>
  <c r="K1302" i="4"/>
  <c r="J1302" i="4"/>
  <c r="I1302" i="4" a="1"/>
  <c r="I1302" i="4" s="1"/>
  <c r="L1302" i="4"/>
  <c r="M1302" i="4"/>
  <c r="Q1302" i="4"/>
  <c r="N1302" i="4" a="1"/>
  <c r="N1302" i="4" s="1"/>
  <c r="R1302" i="4" a="1"/>
  <c r="R1302" i="4" s="1"/>
  <c r="S1302" i="4" a="1"/>
  <c r="S1302" i="4" s="1"/>
  <c r="T1302" i="4" a="1"/>
  <c r="T1302" i="4" s="1"/>
  <c r="V1302" i="4" a="1"/>
  <c r="V1302" i="4" s="1"/>
  <c r="U1302" i="4" a="1"/>
  <c r="U1302" i="4" s="1"/>
  <c r="C1302" i="4"/>
  <c r="B1302" i="4"/>
  <c r="W1302" i="4"/>
  <c r="K1315" i="10"/>
  <c r="A1303" i="4"/>
  <c r="O1303" i="4" s="1" a="1"/>
  <c r="O1303" i="4" s="1"/>
  <c r="L1314" i="10"/>
  <c r="X1298" i="4"/>
  <c r="AJ1299" i="4"/>
  <c r="G1316" i="10" s="1"/>
  <c r="H1317" i="10"/>
  <c r="B1318" i="10"/>
  <c r="Y1303" i="4" l="1"/>
  <c r="P1303" i="4" a="1"/>
  <c r="P1303" i="4" s="1"/>
  <c r="F1303" i="4" a="1"/>
  <c r="F1303" i="4" s="1"/>
  <c r="D1320" i="10" s="1"/>
  <c r="AH1303" i="4" a="1"/>
  <c r="AH1303" i="4" s="1"/>
  <c r="AG1303" i="4"/>
  <c r="AF1303" i="4" a="1"/>
  <c r="AF1303" i="4" s="1"/>
  <c r="AD1303" i="4"/>
  <c r="AB1303" i="4"/>
  <c r="AA1303" i="4" a="1"/>
  <c r="AA1303" i="4" s="1"/>
  <c r="AI1303" i="4"/>
  <c r="AE1303" i="4"/>
  <c r="AC1303" i="4"/>
  <c r="Z1303" i="4" a="1"/>
  <c r="Z1303" i="4" s="1"/>
  <c r="F1319" i="10"/>
  <c r="E1303" i="4"/>
  <c r="C1320" i="10" s="1"/>
  <c r="G1303" i="4"/>
  <c r="E1320" i="10" s="1"/>
  <c r="H1303" i="4" a="1"/>
  <c r="H1303" i="4" s="1"/>
  <c r="K1303" i="4"/>
  <c r="I1303" i="4" a="1"/>
  <c r="I1303" i="4" s="1"/>
  <c r="J1303" i="4"/>
  <c r="M1303" i="4"/>
  <c r="L1303" i="4"/>
  <c r="Q1303" i="4"/>
  <c r="N1303" i="4" a="1"/>
  <c r="N1303" i="4" s="1"/>
  <c r="R1303" i="4" a="1"/>
  <c r="R1303" i="4" s="1"/>
  <c r="S1303" i="4" a="1"/>
  <c r="S1303" i="4" s="1"/>
  <c r="T1303" i="4" a="1"/>
  <c r="T1303" i="4" s="1"/>
  <c r="V1303" i="4" a="1"/>
  <c r="V1303" i="4" s="1"/>
  <c r="U1303" i="4" a="1"/>
  <c r="U1303" i="4" s="1"/>
  <c r="C1303" i="4"/>
  <c r="B1303" i="4"/>
  <c r="W1303" i="4"/>
  <c r="K1316" i="10"/>
  <c r="A1304" i="4"/>
  <c r="O1304" i="4" s="1" a="1"/>
  <c r="O1304" i="4" s="1"/>
  <c r="L1315" i="10"/>
  <c r="X1299" i="4"/>
  <c r="AJ1300" i="4"/>
  <c r="G1317" i="10" s="1"/>
  <c r="H1318" i="10"/>
  <c r="B1319" i="10"/>
  <c r="Y1304" i="4" l="1"/>
  <c r="P1304" i="4" a="1"/>
  <c r="P1304" i="4" s="1"/>
  <c r="F1304" i="4" a="1"/>
  <c r="F1304" i="4" s="1"/>
  <c r="D1321" i="10" s="1"/>
  <c r="AH1304" i="4" a="1"/>
  <c r="AH1304" i="4" s="1"/>
  <c r="AG1304" i="4"/>
  <c r="Z1304" i="4" a="1"/>
  <c r="Z1304" i="4" s="1"/>
  <c r="AI1304" i="4"/>
  <c r="AE1304" i="4"/>
  <c r="AD1304" i="4"/>
  <c r="AC1304" i="4"/>
  <c r="AA1304" i="4" a="1"/>
  <c r="AA1304" i="4" s="1"/>
  <c r="AF1304" i="4" a="1"/>
  <c r="AF1304" i="4" s="1"/>
  <c r="AB1304" i="4"/>
  <c r="F1320" i="10"/>
  <c r="E1304" i="4"/>
  <c r="C1321" i="10" s="1"/>
  <c r="H1304" i="4" a="1"/>
  <c r="H1304" i="4" s="1"/>
  <c r="G1304" i="4"/>
  <c r="E1321" i="10" s="1"/>
  <c r="I1304" i="4" a="1"/>
  <c r="I1304" i="4" s="1"/>
  <c r="K1304" i="4"/>
  <c r="M1304" i="4"/>
  <c r="J1304" i="4"/>
  <c r="L1304" i="4"/>
  <c r="Q1304" i="4"/>
  <c r="N1304" i="4" a="1"/>
  <c r="N1304" i="4" s="1"/>
  <c r="R1304" i="4" a="1"/>
  <c r="R1304" i="4" s="1"/>
  <c r="S1304" i="4" a="1"/>
  <c r="S1304" i="4" s="1"/>
  <c r="T1304" i="4" a="1"/>
  <c r="T1304" i="4" s="1"/>
  <c r="V1304" i="4" a="1"/>
  <c r="V1304" i="4" s="1"/>
  <c r="U1304" i="4" a="1"/>
  <c r="U1304" i="4" s="1"/>
  <c r="C1304" i="4"/>
  <c r="B1304" i="4"/>
  <c r="W1304" i="4"/>
  <c r="K1317" i="10"/>
  <c r="A1305" i="4"/>
  <c r="O1305" i="4" s="1" a="1"/>
  <c r="O1305" i="4" s="1"/>
  <c r="L1316" i="10"/>
  <c r="X1300" i="4"/>
  <c r="AJ1301" i="4"/>
  <c r="G1318" i="10" s="1"/>
  <c r="H1319" i="10"/>
  <c r="B1320" i="10"/>
  <c r="Y1305" i="4" l="1"/>
  <c r="P1305" i="4" a="1"/>
  <c r="P1305" i="4" s="1"/>
  <c r="F1305" i="4" a="1"/>
  <c r="F1305" i="4" s="1"/>
  <c r="D1322" i="10" s="1"/>
  <c r="AH1305" i="4" a="1"/>
  <c r="AH1305" i="4" s="1"/>
  <c r="AG1305" i="4"/>
  <c r="AB1305" i="4"/>
  <c r="AA1305" i="4" a="1"/>
  <c r="AA1305" i="4" s="1"/>
  <c r="Z1305" i="4" a="1"/>
  <c r="Z1305" i="4" s="1"/>
  <c r="AF1305" i="4" a="1"/>
  <c r="AF1305" i="4" s="1"/>
  <c r="AE1305" i="4"/>
  <c r="AD1305" i="4"/>
  <c r="AC1305" i="4"/>
  <c r="AI1305" i="4"/>
  <c r="F1321" i="10"/>
  <c r="E1305" i="4"/>
  <c r="C1322" i="10" s="1"/>
  <c r="H1305" i="4" a="1"/>
  <c r="H1305" i="4" s="1"/>
  <c r="G1305" i="4"/>
  <c r="E1322" i="10" s="1"/>
  <c r="I1305" i="4" a="1"/>
  <c r="I1305" i="4" s="1"/>
  <c r="K1305" i="4"/>
  <c r="J1305" i="4"/>
  <c r="L1305" i="4"/>
  <c r="M1305" i="4"/>
  <c r="Q1305" i="4"/>
  <c r="N1305" i="4" a="1"/>
  <c r="N1305" i="4" s="1"/>
  <c r="R1305" i="4" a="1"/>
  <c r="R1305" i="4" s="1"/>
  <c r="S1305" i="4" a="1"/>
  <c r="S1305" i="4" s="1"/>
  <c r="T1305" i="4" a="1"/>
  <c r="T1305" i="4" s="1"/>
  <c r="V1305" i="4" a="1"/>
  <c r="V1305" i="4" s="1"/>
  <c r="U1305" i="4" a="1"/>
  <c r="U1305" i="4" s="1"/>
  <c r="C1305" i="4"/>
  <c r="B1305" i="4"/>
  <c r="W1305" i="4"/>
  <c r="K1318" i="10"/>
  <c r="A1306" i="4"/>
  <c r="O1306" i="4" s="1" a="1"/>
  <c r="O1306" i="4" s="1"/>
  <c r="L1317" i="10"/>
  <c r="X1301" i="4"/>
  <c r="AJ1302" i="4"/>
  <c r="G1319" i="10" s="1"/>
  <c r="H1320" i="10"/>
  <c r="B1321" i="10"/>
  <c r="Y1306" i="4" l="1"/>
  <c r="P1306" i="4" a="1"/>
  <c r="P1306" i="4" s="1"/>
  <c r="F1306" i="4" a="1"/>
  <c r="F1306" i="4" s="1"/>
  <c r="D1323" i="10" s="1"/>
  <c r="AH1306" i="4" a="1"/>
  <c r="AH1306" i="4" s="1"/>
  <c r="AG1306" i="4"/>
  <c r="AD1306" i="4"/>
  <c r="AB1306" i="4"/>
  <c r="AA1306" i="4" a="1"/>
  <c r="AA1306" i="4" s="1"/>
  <c r="Z1306" i="4" a="1"/>
  <c r="Z1306" i="4" s="1"/>
  <c r="AI1306" i="4"/>
  <c r="AF1306" i="4" a="1"/>
  <c r="AF1306" i="4" s="1"/>
  <c r="AE1306" i="4"/>
  <c r="AC1306" i="4"/>
  <c r="F1322" i="10"/>
  <c r="E1306" i="4"/>
  <c r="C1323" i="10" s="1"/>
  <c r="I1306" i="4" a="1"/>
  <c r="I1306" i="4" s="1"/>
  <c r="H1306" i="4" a="1"/>
  <c r="H1306" i="4" s="1"/>
  <c r="G1306" i="4"/>
  <c r="E1323" i="10" s="1"/>
  <c r="J1306" i="4"/>
  <c r="K1306" i="4"/>
  <c r="L1306" i="4"/>
  <c r="M1306" i="4"/>
  <c r="Q1306" i="4"/>
  <c r="N1306" i="4" a="1"/>
  <c r="N1306" i="4" s="1"/>
  <c r="R1306" i="4" a="1"/>
  <c r="R1306" i="4" s="1"/>
  <c r="S1306" i="4" a="1"/>
  <c r="S1306" i="4" s="1"/>
  <c r="T1306" i="4" a="1"/>
  <c r="T1306" i="4" s="1"/>
  <c r="V1306" i="4" a="1"/>
  <c r="V1306" i="4" s="1"/>
  <c r="U1306" i="4" a="1"/>
  <c r="U1306" i="4" s="1"/>
  <c r="C1306" i="4"/>
  <c r="B1306" i="4"/>
  <c r="W1306" i="4"/>
  <c r="K1319" i="10"/>
  <c r="A1307" i="4"/>
  <c r="O1307" i="4" s="1" a="1"/>
  <c r="O1307" i="4" s="1"/>
  <c r="L1318" i="10"/>
  <c r="X1302" i="4"/>
  <c r="AJ1303" i="4"/>
  <c r="G1320" i="10" s="1"/>
  <c r="H1321" i="10"/>
  <c r="B1322" i="10"/>
  <c r="Y1307" i="4" l="1"/>
  <c r="P1307" i="4" a="1"/>
  <c r="P1307" i="4" s="1"/>
  <c r="F1307" i="4" a="1"/>
  <c r="F1307" i="4" s="1"/>
  <c r="D1324" i="10" s="1"/>
  <c r="AH1307" i="4" a="1"/>
  <c r="AH1307" i="4" s="1"/>
  <c r="AG1307" i="4"/>
  <c r="AI1307" i="4"/>
  <c r="AE1307" i="4"/>
  <c r="AD1307" i="4"/>
  <c r="AC1307" i="4"/>
  <c r="AB1307" i="4"/>
  <c r="Z1307" i="4" a="1"/>
  <c r="Z1307" i="4" s="1"/>
  <c r="AF1307" i="4" a="1"/>
  <c r="AF1307" i="4" s="1"/>
  <c r="AA1307" i="4" a="1"/>
  <c r="AA1307" i="4" s="1"/>
  <c r="F1323" i="10"/>
  <c r="E1307" i="4"/>
  <c r="C1324" i="10" s="1"/>
  <c r="H1307" i="4" a="1"/>
  <c r="H1307" i="4" s="1"/>
  <c r="I1307" i="4" a="1"/>
  <c r="I1307" i="4" s="1"/>
  <c r="G1307" i="4"/>
  <c r="E1324" i="10" s="1"/>
  <c r="J1307" i="4"/>
  <c r="K1307" i="4"/>
  <c r="L1307" i="4"/>
  <c r="M1307" i="4"/>
  <c r="Q1307" i="4"/>
  <c r="N1307" i="4" a="1"/>
  <c r="N1307" i="4" s="1"/>
  <c r="R1307" i="4" a="1"/>
  <c r="R1307" i="4" s="1"/>
  <c r="S1307" i="4" a="1"/>
  <c r="S1307" i="4" s="1"/>
  <c r="T1307" i="4" a="1"/>
  <c r="T1307" i="4" s="1"/>
  <c r="V1307" i="4" a="1"/>
  <c r="V1307" i="4" s="1"/>
  <c r="U1307" i="4" a="1"/>
  <c r="U1307" i="4" s="1"/>
  <c r="C1307" i="4"/>
  <c r="B1307" i="4"/>
  <c r="W1307" i="4"/>
  <c r="K1320" i="10"/>
  <c r="A1308" i="4"/>
  <c r="O1308" i="4" s="1" a="1"/>
  <c r="O1308" i="4" s="1"/>
  <c r="L1319" i="10"/>
  <c r="X1303" i="4"/>
  <c r="AJ1304" i="4"/>
  <c r="G1321" i="10" s="1"/>
  <c r="H1322" i="10"/>
  <c r="B1323" i="10"/>
  <c r="Y1308" i="4" l="1"/>
  <c r="P1308" i="4" a="1"/>
  <c r="P1308" i="4" s="1"/>
  <c r="F1308" i="4" a="1"/>
  <c r="F1308" i="4" s="1"/>
  <c r="D1325" i="10" s="1"/>
  <c r="AH1308" i="4" a="1"/>
  <c r="AH1308" i="4" s="1"/>
  <c r="AG1308" i="4"/>
  <c r="AI1308" i="4"/>
  <c r="AF1308" i="4" a="1"/>
  <c r="AF1308" i="4" s="1"/>
  <c r="AE1308" i="4"/>
  <c r="AC1308" i="4"/>
  <c r="AB1308" i="4"/>
  <c r="Z1308" i="4" a="1"/>
  <c r="Z1308" i="4" s="1"/>
  <c r="AD1308" i="4"/>
  <c r="AA1308" i="4" a="1"/>
  <c r="AA1308" i="4" s="1"/>
  <c r="F1324" i="10"/>
  <c r="E1308" i="4"/>
  <c r="C1325" i="10" s="1"/>
  <c r="H1308" i="4" a="1"/>
  <c r="H1308" i="4" s="1"/>
  <c r="G1308" i="4"/>
  <c r="E1325" i="10" s="1"/>
  <c r="I1308" i="4" a="1"/>
  <c r="I1308" i="4" s="1"/>
  <c r="J1308" i="4"/>
  <c r="K1308" i="4"/>
  <c r="M1308" i="4"/>
  <c r="L1308" i="4"/>
  <c r="Q1308" i="4"/>
  <c r="N1308" i="4" a="1"/>
  <c r="N1308" i="4" s="1"/>
  <c r="R1308" i="4" a="1"/>
  <c r="R1308" i="4" s="1"/>
  <c r="S1308" i="4" a="1"/>
  <c r="S1308" i="4" s="1"/>
  <c r="T1308" i="4" a="1"/>
  <c r="T1308" i="4" s="1"/>
  <c r="V1308" i="4" a="1"/>
  <c r="V1308" i="4" s="1"/>
  <c r="U1308" i="4" a="1"/>
  <c r="U1308" i="4" s="1"/>
  <c r="C1308" i="4"/>
  <c r="B1308" i="4"/>
  <c r="W1308" i="4"/>
  <c r="K1321" i="10"/>
  <c r="A1309" i="4"/>
  <c r="O1309" i="4" s="1" a="1"/>
  <c r="O1309" i="4" s="1"/>
  <c r="X1304" i="4"/>
  <c r="L1320" i="10"/>
  <c r="AJ1305" i="4"/>
  <c r="G1322" i="10" s="1"/>
  <c r="H1323" i="10"/>
  <c r="B1324" i="10"/>
  <c r="Y1309" i="4" l="1"/>
  <c r="P1309" i="4" a="1"/>
  <c r="P1309" i="4" s="1"/>
  <c r="F1309" i="4" a="1"/>
  <c r="F1309" i="4" s="1"/>
  <c r="D1326" i="10" s="1"/>
  <c r="AG1309" i="4"/>
  <c r="AH1309" i="4" a="1"/>
  <c r="AH1309" i="4" s="1"/>
  <c r="AI1309" i="4"/>
  <c r="AE1309" i="4"/>
  <c r="AD1309" i="4"/>
  <c r="AC1309" i="4"/>
  <c r="AB1309" i="4"/>
  <c r="AA1309" i="4" a="1"/>
  <c r="AA1309" i="4" s="1"/>
  <c r="Z1309" i="4" a="1"/>
  <c r="Z1309" i="4" s="1"/>
  <c r="AF1309" i="4" a="1"/>
  <c r="AF1309" i="4" s="1"/>
  <c r="F1325" i="10"/>
  <c r="E1309" i="4"/>
  <c r="C1326" i="10" s="1"/>
  <c r="G1309" i="4"/>
  <c r="E1326" i="10" s="1"/>
  <c r="I1309" i="4" a="1"/>
  <c r="I1309" i="4" s="1"/>
  <c r="J1309" i="4"/>
  <c r="H1309" i="4" a="1"/>
  <c r="H1309" i="4" s="1"/>
  <c r="K1309" i="4"/>
  <c r="L1309" i="4"/>
  <c r="M1309" i="4"/>
  <c r="Q1309" i="4"/>
  <c r="N1309" i="4" a="1"/>
  <c r="N1309" i="4" s="1"/>
  <c r="R1309" i="4" a="1"/>
  <c r="R1309" i="4" s="1"/>
  <c r="S1309" i="4" a="1"/>
  <c r="S1309" i="4" s="1"/>
  <c r="T1309" i="4" a="1"/>
  <c r="T1309" i="4" s="1"/>
  <c r="V1309" i="4" a="1"/>
  <c r="V1309" i="4" s="1"/>
  <c r="U1309" i="4" a="1"/>
  <c r="U1309" i="4" s="1"/>
  <c r="C1309" i="4"/>
  <c r="B1309" i="4"/>
  <c r="W1309" i="4"/>
  <c r="K1322" i="10"/>
  <c r="A1310" i="4"/>
  <c r="O1310" i="4" s="1" a="1"/>
  <c r="O1310" i="4" s="1"/>
  <c r="L1321" i="10"/>
  <c r="X1305" i="4"/>
  <c r="AJ1306" i="4"/>
  <c r="G1323" i="10" s="1"/>
  <c r="H1324" i="10"/>
  <c r="B1325" i="10"/>
  <c r="Y1310" i="4" l="1"/>
  <c r="P1310" i="4" a="1"/>
  <c r="P1310" i="4" s="1"/>
  <c r="F1310" i="4" a="1"/>
  <c r="F1310" i="4" s="1"/>
  <c r="D1327" i="10" s="1"/>
  <c r="AH1310" i="4" a="1"/>
  <c r="AH1310" i="4" s="1"/>
  <c r="AG1310" i="4"/>
  <c r="AD1310" i="4"/>
  <c r="AB1310" i="4"/>
  <c r="AA1310" i="4" a="1"/>
  <c r="AA1310" i="4" s="1"/>
  <c r="Z1310" i="4" a="1"/>
  <c r="Z1310" i="4" s="1"/>
  <c r="AI1310" i="4"/>
  <c r="AF1310" i="4" a="1"/>
  <c r="AF1310" i="4" s="1"/>
  <c r="AE1310" i="4"/>
  <c r="AC1310" i="4"/>
  <c r="F1326" i="10"/>
  <c r="E1310" i="4"/>
  <c r="C1327" i="10" s="1"/>
  <c r="G1310" i="4"/>
  <c r="E1327" i="10" s="1"/>
  <c r="H1310" i="4" a="1"/>
  <c r="H1310" i="4" s="1"/>
  <c r="J1310" i="4"/>
  <c r="I1310" i="4" a="1"/>
  <c r="I1310" i="4" s="1"/>
  <c r="M1310" i="4"/>
  <c r="L1310" i="4"/>
  <c r="K1310" i="4"/>
  <c r="Q1310" i="4"/>
  <c r="N1310" i="4" a="1"/>
  <c r="N1310" i="4" s="1"/>
  <c r="R1310" i="4" a="1"/>
  <c r="R1310" i="4" s="1"/>
  <c r="S1310" i="4" a="1"/>
  <c r="S1310" i="4" s="1"/>
  <c r="T1310" i="4" a="1"/>
  <c r="T1310" i="4" s="1"/>
  <c r="V1310" i="4" a="1"/>
  <c r="V1310" i="4" s="1"/>
  <c r="U1310" i="4" a="1"/>
  <c r="U1310" i="4" s="1"/>
  <c r="C1310" i="4"/>
  <c r="B1310" i="4"/>
  <c r="W1310" i="4"/>
  <c r="K1323" i="10"/>
  <c r="A1311" i="4"/>
  <c r="O1311" i="4" s="1" a="1"/>
  <c r="O1311" i="4" s="1"/>
  <c r="L1322" i="10"/>
  <c r="X1306" i="4"/>
  <c r="AJ1307" i="4"/>
  <c r="G1324" i="10" s="1"/>
  <c r="H1325" i="10"/>
  <c r="B1326" i="10"/>
  <c r="Y1311" i="4" l="1"/>
  <c r="P1311" i="4" a="1"/>
  <c r="P1311" i="4" s="1"/>
  <c r="F1311" i="4" a="1"/>
  <c r="F1311" i="4" s="1"/>
  <c r="D1328" i="10" s="1"/>
  <c r="AH1311" i="4" a="1"/>
  <c r="AH1311" i="4" s="1"/>
  <c r="AG1311" i="4"/>
  <c r="AI1311" i="4"/>
  <c r="AF1311" i="4" a="1"/>
  <c r="AF1311" i="4" s="1"/>
  <c r="AE1311" i="4"/>
  <c r="AD1311" i="4"/>
  <c r="AC1311" i="4"/>
  <c r="AA1311" i="4" a="1"/>
  <c r="AA1311" i="4" s="1"/>
  <c r="Z1311" i="4" a="1"/>
  <c r="Z1311" i="4" s="1"/>
  <c r="AB1311" i="4"/>
  <c r="F1327" i="10"/>
  <c r="E1311" i="4"/>
  <c r="C1328" i="10" s="1"/>
  <c r="G1311" i="4"/>
  <c r="E1328" i="10" s="1"/>
  <c r="H1311" i="4" a="1"/>
  <c r="H1311" i="4" s="1"/>
  <c r="I1311" i="4" a="1"/>
  <c r="I1311" i="4" s="1"/>
  <c r="J1311" i="4"/>
  <c r="L1311" i="4"/>
  <c r="M1311" i="4"/>
  <c r="K1311" i="4"/>
  <c r="Q1311" i="4"/>
  <c r="N1311" i="4" a="1"/>
  <c r="N1311" i="4" s="1"/>
  <c r="R1311" i="4" a="1"/>
  <c r="R1311" i="4" s="1"/>
  <c r="T1311" i="4" a="1"/>
  <c r="T1311" i="4" s="1"/>
  <c r="S1311" i="4" a="1"/>
  <c r="S1311" i="4" s="1"/>
  <c r="V1311" i="4" a="1"/>
  <c r="V1311" i="4" s="1"/>
  <c r="U1311" i="4" a="1"/>
  <c r="U1311" i="4" s="1"/>
  <c r="C1311" i="4"/>
  <c r="B1311" i="4"/>
  <c r="W1311" i="4"/>
  <c r="K1324" i="10"/>
  <c r="A1312" i="4"/>
  <c r="O1312" i="4" s="1" a="1"/>
  <c r="O1312" i="4" s="1"/>
  <c r="L1323" i="10"/>
  <c r="X1307" i="4"/>
  <c r="AJ1308" i="4"/>
  <c r="G1325" i="10" s="1"/>
  <c r="H1326" i="10"/>
  <c r="B1327" i="10"/>
  <c r="Y1312" i="4" l="1"/>
  <c r="P1312" i="4" a="1"/>
  <c r="P1312" i="4" s="1"/>
  <c r="F1312" i="4" a="1"/>
  <c r="F1312" i="4" s="1"/>
  <c r="D1329" i="10" s="1"/>
  <c r="AH1312" i="4" a="1"/>
  <c r="AH1312" i="4" s="1"/>
  <c r="AG1312" i="4"/>
  <c r="AI1312" i="4"/>
  <c r="AF1312" i="4" a="1"/>
  <c r="AF1312" i="4" s="1"/>
  <c r="AE1312" i="4"/>
  <c r="AC1312" i="4"/>
  <c r="AB1312" i="4"/>
  <c r="Z1312" i="4" a="1"/>
  <c r="Z1312" i="4" s="1"/>
  <c r="AD1312" i="4"/>
  <c r="AA1312" i="4" a="1"/>
  <c r="AA1312" i="4" s="1"/>
  <c r="F1328" i="10"/>
  <c r="E1312" i="4"/>
  <c r="C1329" i="10" s="1"/>
  <c r="G1312" i="4"/>
  <c r="E1329" i="10" s="1"/>
  <c r="H1312" i="4" a="1"/>
  <c r="H1312" i="4" s="1"/>
  <c r="I1312" i="4" a="1"/>
  <c r="I1312" i="4" s="1"/>
  <c r="J1312" i="4"/>
  <c r="K1312" i="4"/>
  <c r="L1312" i="4"/>
  <c r="M1312" i="4"/>
  <c r="Q1312" i="4"/>
  <c r="N1312" i="4" a="1"/>
  <c r="N1312" i="4" s="1"/>
  <c r="R1312" i="4" a="1"/>
  <c r="R1312" i="4" s="1"/>
  <c r="T1312" i="4" a="1"/>
  <c r="T1312" i="4" s="1"/>
  <c r="S1312" i="4" a="1"/>
  <c r="S1312" i="4" s="1"/>
  <c r="V1312" i="4" a="1"/>
  <c r="V1312" i="4" s="1"/>
  <c r="U1312" i="4" a="1"/>
  <c r="U1312" i="4" s="1"/>
  <c r="C1312" i="4"/>
  <c r="B1312" i="4"/>
  <c r="W1312" i="4"/>
  <c r="K1325" i="10"/>
  <c r="A1313" i="4"/>
  <c r="O1313" i="4" s="1" a="1"/>
  <c r="O1313" i="4" s="1"/>
  <c r="L1324" i="10"/>
  <c r="X1308" i="4"/>
  <c r="AJ1309" i="4"/>
  <c r="G1326" i="10" s="1"/>
  <c r="H1327" i="10"/>
  <c r="B1328" i="10"/>
  <c r="Y1313" i="4" l="1"/>
  <c r="P1313" i="4" a="1"/>
  <c r="P1313" i="4" s="1"/>
  <c r="F1313" i="4" a="1"/>
  <c r="F1313" i="4" s="1"/>
  <c r="D1330" i="10" s="1"/>
  <c r="AH1313" i="4" a="1"/>
  <c r="AH1313" i="4" s="1"/>
  <c r="AG1313" i="4"/>
  <c r="AA1313" i="4" a="1"/>
  <c r="AA1313" i="4" s="1"/>
  <c r="Z1313" i="4" a="1"/>
  <c r="Z1313" i="4" s="1"/>
  <c r="AF1313" i="4" a="1"/>
  <c r="AF1313" i="4" s="1"/>
  <c r="AE1313" i="4"/>
  <c r="AD1313" i="4"/>
  <c r="AC1313" i="4"/>
  <c r="AB1313" i="4"/>
  <c r="AI1313" i="4"/>
  <c r="F1329" i="10"/>
  <c r="E1313" i="4"/>
  <c r="C1330" i="10" s="1"/>
  <c r="H1313" i="4" a="1"/>
  <c r="H1313" i="4" s="1"/>
  <c r="I1313" i="4" a="1"/>
  <c r="I1313" i="4" s="1"/>
  <c r="J1313" i="4"/>
  <c r="G1313" i="4"/>
  <c r="E1330" i="10" s="1"/>
  <c r="K1313" i="4"/>
  <c r="L1313" i="4"/>
  <c r="M1313" i="4"/>
  <c r="Q1313" i="4"/>
  <c r="N1313" i="4" a="1"/>
  <c r="N1313" i="4" s="1"/>
  <c r="R1313" i="4" a="1"/>
  <c r="R1313" i="4" s="1"/>
  <c r="S1313" i="4" a="1"/>
  <c r="S1313" i="4" s="1"/>
  <c r="T1313" i="4" a="1"/>
  <c r="T1313" i="4" s="1"/>
  <c r="V1313" i="4" a="1"/>
  <c r="V1313" i="4" s="1"/>
  <c r="U1313" i="4" a="1"/>
  <c r="U1313" i="4" s="1"/>
  <c r="C1313" i="4"/>
  <c r="B1313" i="4"/>
  <c r="W1313" i="4"/>
  <c r="K1326" i="10"/>
  <c r="A1314" i="4"/>
  <c r="O1314" i="4" s="1" a="1"/>
  <c r="O1314" i="4" s="1"/>
  <c r="L1325" i="10"/>
  <c r="X1309" i="4"/>
  <c r="AJ1310" i="4"/>
  <c r="G1327" i="10" s="1"/>
  <c r="H1328" i="10"/>
  <c r="B1329" i="10"/>
  <c r="Y1314" i="4" l="1"/>
  <c r="P1314" i="4" a="1"/>
  <c r="P1314" i="4" s="1"/>
  <c r="F1314" i="4" a="1"/>
  <c r="F1314" i="4" s="1"/>
  <c r="D1331" i="10" s="1"/>
  <c r="AH1314" i="4" a="1"/>
  <c r="AH1314" i="4" s="1"/>
  <c r="AG1314" i="4"/>
  <c r="AD1314" i="4"/>
  <c r="AB1314" i="4"/>
  <c r="AA1314" i="4" a="1"/>
  <c r="AA1314" i="4" s="1"/>
  <c r="Z1314" i="4" a="1"/>
  <c r="Z1314" i="4" s="1"/>
  <c r="AI1314" i="4"/>
  <c r="AF1314" i="4" a="1"/>
  <c r="AF1314" i="4" s="1"/>
  <c r="AE1314" i="4"/>
  <c r="AC1314" i="4"/>
  <c r="F1330" i="10"/>
  <c r="E1314" i="4"/>
  <c r="C1331" i="10" s="1"/>
  <c r="G1314" i="4"/>
  <c r="E1331" i="10" s="1"/>
  <c r="H1314" i="4" a="1"/>
  <c r="H1314" i="4" s="1"/>
  <c r="J1314" i="4"/>
  <c r="K1314" i="4"/>
  <c r="I1314" i="4" a="1"/>
  <c r="I1314" i="4" s="1"/>
  <c r="L1314" i="4"/>
  <c r="M1314" i="4"/>
  <c r="Q1314" i="4"/>
  <c r="N1314" i="4" a="1"/>
  <c r="N1314" i="4" s="1"/>
  <c r="R1314" i="4" a="1"/>
  <c r="R1314" i="4" s="1"/>
  <c r="S1314" i="4" a="1"/>
  <c r="S1314" i="4" s="1"/>
  <c r="T1314" i="4" a="1"/>
  <c r="T1314" i="4" s="1"/>
  <c r="V1314" i="4" a="1"/>
  <c r="V1314" i="4" s="1"/>
  <c r="U1314" i="4" a="1"/>
  <c r="U1314" i="4" s="1"/>
  <c r="C1314" i="4"/>
  <c r="B1314" i="4"/>
  <c r="W1314" i="4"/>
  <c r="K1327" i="10"/>
  <c r="A1315" i="4"/>
  <c r="O1315" i="4" s="1" a="1"/>
  <c r="O1315" i="4" s="1"/>
  <c r="L1326" i="10"/>
  <c r="X1310" i="4"/>
  <c r="AJ1311" i="4"/>
  <c r="G1328" i="10" s="1"/>
  <c r="H1329" i="10"/>
  <c r="B1330" i="10"/>
  <c r="Y1315" i="4" l="1"/>
  <c r="P1315" i="4" a="1"/>
  <c r="P1315" i="4" s="1"/>
  <c r="F1315" i="4" a="1"/>
  <c r="F1315" i="4" s="1"/>
  <c r="D1332" i="10" s="1"/>
  <c r="AH1315" i="4" a="1"/>
  <c r="AH1315" i="4" s="1"/>
  <c r="AG1315" i="4"/>
  <c r="AI1315" i="4"/>
  <c r="AF1315" i="4" a="1"/>
  <c r="AF1315" i="4" s="1"/>
  <c r="AE1315" i="4"/>
  <c r="AD1315" i="4"/>
  <c r="AC1315" i="4"/>
  <c r="AA1315" i="4" a="1"/>
  <c r="AA1315" i="4" s="1"/>
  <c r="Z1315" i="4" a="1"/>
  <c r="Z1315" i="4" s="1"/>
  <c r="AB1315" i="4"/>
  <c r="F1331" i="10"/>
  <c r="E1315" i="4"/>
  <c r="C1332" i="10" s="1"/>
  <c r="G1315" i="4"/>
  <c r="E1332" i="10" s="1"/>
  <c r="H1315" i="4" a="1"/>
  <c r="H1315" i="4" s="1"/>
  <c r="I1315" i="4" a="1"/>
  <c r="I1315" i="4" s="1"/>
  <c r="J1315" i="4"/>
  <c r="K1315" i="4"/>
  <c r="M1315" i="4"/>
  <c r="L1315" i="4"/>
  <c r="Q1315" i="4"/>
  <c r="N1315" i="4" a="1"/>
  <c r="N1315" i="4" s="1"/>
  <c r="R1315" i="4" a="1"/>
  <c r="R1315" i="4" s="1"/>
  <c r="S1315" i="4" a="1"/>
  <c r="S1315" i="4" s="1"/>
  <c r="T1315" i="4" a="1"/>
  <c r="T1315" i="4" s="1"/>
  <c r="V1315" i="4" a="1"/>
  <c r="V1315" i="4" s="1"/>
  <c r="U1315" i="4" a="1"/>
  <c r="U1315" i="4" s="1"/>
  <c r="C1315" i="4"/>
  <c r="B1315" i="4"/>
  <c r="W1315" i="4"/>
  <c r="K1328" i="10"/>
  <c r="A1316" i="4"/>
  <c r="O1316" i="4" s="1" a="1"/>
  <c r="O1316" i="4" s="1"/>
  <c r="L1327" i="10"/>
  <c r="X1311" i="4"/>
  <c r="AJ1312" i="4"/>
  <c r="G1329" i="10" s="1"/>
  <c r="H1330" i="10"/>
  <c r="B1331" i="10"/>
  <c r="Y1316" i="4" l="1"/>
  <c r="P1316" i="4" a="1"/>
  <c r="P1316" i="4" s="1"/>
  <c r="F1316" i="4" a="1"/>
  <c r="F1316" i="4" s="1"/>
  <c r="D1333" i="10" s="1"/>
  <c r="AH1316" i="4" a="1"/>
  <c r="AH1316" i="4" s="1"/>
  <c r="AG1316" i="4"/>
  <c r="AI1316" i="4"/>
  <c r="AF1316" i="4" a="1"/>
  <c r="AF1316" i="4" s="1"/>
  <c r="AD1316" i="4"/>
  <c r="AC1316" i="4"/>
  <c r="AB1316" i="4"/>
  <c r="Z1316" i="4" a="1"/>
  <c r="Z1316" i="4" s="1"/>
  <c r="AE1316" i="4"/>
  <c r="AA1316" i="4" a="1"/>
  <c r="AA1316" i="4" s="1"/>
  <c r="F1332" i="10"/>
  <c r="E1316" i="4"/>
  <c r="C1333" i="10" s="1"/>
  <c r="G1316" i="4"/>
  <c r="E1333" i="10" s="1"/>
  <c r="H1316" i="4" a="1"/>
  <c r="H1316" i="4" s="1"/>
  <c r="I1316" i="4" a="1"/>
  <c r="I1316" i="4" s="1"/>
  <c r="J1316" i="4"/>
  <c r="M1316" i="4"/>
  <c r="K1316" i="4"/>
  <c r="L1316" i="4"/>
  <c r="Q1316" i="4"/>
  <c r="N1316" i="4" a="1"/>
  <c r="N1316" i="4" s="1"/>
  <c r="R1316" i="4" a="1"/>
  <c r="R1316" i="4" s="1"/>
  <c r="S1316" i="4" a="1"/>
  <c r="S1316" i="4" s="1"/>
  <c r="T1316" i="4" a="1"/>
  <c r="T1316" i="4" s="1"/>
  <c r="V1316" i="4" a="1"/>
  <c r="V1316" i="4" s="1"/>
  <c r="U1316" i="4" a="1"/>
  <c r="U1316" i="4" s="1"/>
  <c r="C1316" i="4"/>
  <c r="B1316" i="4"/>
  <c r="W1316" i="4"/>
  <c r="K1329" i="10"/>
  <c r="A1317" i="4"/>
  <c r="O1317" i="4" s="1" a="1"/>
  <c r="O1317" i="4" s="1"/>
  <c r="L1328" i="10"/>
  <c r="X1312" i="4"/>
  <c r="AJ1313" i="4"/>
  <c r="G1330" i="10" s="1"/>
  <c r="H1331" i="10"/>
  <c r="B1332" i="10"/>
  <c r="Y1317" i="4" l="1"/>
  <c r="P1317" i="4" a="1"/>
  <c r="P1317" i="4" s="1"/>
  <c r="F1317" i="4" a="1"/>
  <c r="F1317" i="4" s="1"/>
  <c r="D1334" i="10" s="1"/>
  <c r="AH1317" i="4" a="1"/>
  <c r="AH1317" i="4" s="1"/>
  <c r="AG1317" i="4"/>
  <c r="Z1317" i="4" a="1"/>
  <c r="Z1317" i="4" s="1"/>
  <c r="AI1317" i="4"/>
  <c r="AF1317" i="4" a="1"/>
  <c r="AF1317" i="4" s="1"/>
  <c r="AE1317" i="4"/>
  <c r="AD1317" i="4"/>
  <c r="AC1317" i="4"/>
  <c r="AB1317" i="4"/>
  <c r="AA1317" i="4" a="1"/>
  <c r="AA1317" i="4" s="1"/>
  <c r="F1333" i="10"/>
  <c r="E1317" i="4"/>
  <c r="C1334" i="10" s="1"/>
  <c r="G1317" i="4"/>
  <c r="E1334" i="10" s="1"/>
  <c r="I1317" i="4" a="1"/>
  <c r="I1317" i="4" s="1"/>
  <c r="H1317" i="4" a="1"/>
  <c r="H1317" i="4" s="1"/>
  <c r="J1317" i="4"/>
  <c r="K1317" i="4"/>
  <c r="M1317" i="4"/>
  <c r="L1317" i="4"/>
  <c r="Q1317" i="4"/>
  <c r="N1317" i="4" a="1"/>
  <c r="N1317" i="4" s="1"/>
  <c r="R1317" i="4" a="1"/>
  <c r="R1317" i="4" s="1"/>
  <c r="S1317" i="4" a="1"/>
  <c r="S1317" i="4" s="1"/>
  <c r="T1317" i="4" a="1"/>
  <c r="T1317" i="4" s="1"/>
  <c r="V1317" i="4" a="1"/>
  <c r="V1317" i="4" s="1"/>
  <c r="U1317" i="4" a="1"/>
  <c r="U1317" i="4" s="1"/>
  <c r="C1317" i="4"/>
  <c r="B1317" i="4"/>
  <c r="W1317" i="4"/>
  <c r="K1330" i="10"/>
  <c r="A1318" i="4"/>
  <c r="O1318" i="4" s="1" a="1"/>
  <c r="O1318" i="4" s="1"/>
  <c r="L1329" i="10"/>
  <c r="X1313" i="4"/>
  <c r="AJ1314" i="4"/>
  <c r="G1331" i="10" s="1"/>
  <c r="H1332" i="10"/>
  <c r="B1333" i="10"/>
  <c r="Y1318" i="4" l="1"/>
  <c r="P1318" i="4" a="1"/>
  <c r="P1318" i="4" s="1"/>
  <c r="F1318" i="4" a="1"/>
  <c r="F1318" i="4" s="1"/>
  <c r="D1335" i="10" s="1"/>
  <c r="AH1318" i="4" a="1"/>
  <c r="AH1318" i="4" s="1"/>
  <c r="AG1318" i="4"/>
  <c r="AB1318" i="4"/>
  <c r="AA1318" i="4" a="1"/>
  <c r="AA1318" i="4" s="1"/>
  <c r="Z1318" i="4" a="1"/>
  <c r="Z1318" i="4" s="1"/>
  <c r="AI1318" i="4"/>
  <c r="AF1318" i="4" a="1"/>
  <c r="AF1318" i="4" s="1"/>
  <c r="AE1318" i="4"/>
  <c r="AD1318" i="4"/>
  <c r="AC1318" i="4"/>
  <c r="F1334" i="10"/>
  <c r="E1318" i="4"/>
  <c r="C1335" i="10" s="1"/>
  <c r="G1318" i="4"/>
  <c r="E1335" i="10" s="1"/>
  <c r="I1318" i="4" a="1"/>
  <c r="I1318" i="4" s="1"/>
  <c r="J1318" i="4"/>
  <c r="H1318" i="4" a="1"/>
  <c r="H1318" i="4" s="1"/>
  <c r="K1318" i="4"/>
  <c r="M1318" i="4"/>
  <c r="L1318" i="4"/>
  <c r="Q1318" i="4"/>
  <c r="N1318" i="4" a="1"/>
  <c r="N1318" i="4" s="1"/>
  <c r="R1318" i="4" a="1"/>
  <c r="R1318" i="4" s="1"/>
  <c r="S1318" i="4" a="1"/>
  <c r="S1318" i="4" s="1"/>
  <c r="T1318" i="4" a="1"/>
  <c r="T1318" i="4" s="1"/>
  <c r="V1318" i="4" a="1"/>
  <c r="V1318" i="4" s="1"/>
  <c r="U1318" i="4" a="1"/>
  <c r="U1318" i="4" s="1"/>
  <c r="C1318" i="4"/>
  <c r="B1318" i="4"/>
  <c r="W1318" i="4"/>
  <c r="K1331" i="10"/>
  <c r="A1319" i="4"/>
  <c r="O1319" i="4" s="1" a="1"/>
  <c r="O1319" i="4" s="1"/>
  <c r="L1330" i="10"/>
  <c r="X1314" i="4"/>
  <c r="AJ1315" i="4"/>
  <c r="G1332" i="10" s="1"/>
  <c r="H1333" i="10"/>
  <c r="B1334" i="10"/>
  <c r="Y1319" i="4" l="1"/>
  <c r="P1319" i="4" a="1"/>
  <c r="P1319" i="4" s="1"/>
  <c r="F1319" i="4" a="1"/>
  <c r="F1319" i="4" s="1"/>
  <c r="D1336" i="10" s="1"/>
  <c r="AH1319" i="4" a="1"/>
  <c r="AH1319" i="4" s="1"/>
  <c r="AG1319" i="4"/>
  <c r="AF1319" i="4" a="1"/>
  <c r="AF1319" i="4" s="1"/>
  <c r="AD1319" i="4"/>
  <c r="AC1319" i="4"/>
  <c r="AB1319" i="4"/>
  <c r="AA1319" i="4" a="1"/>
  <c r="AA1319" i="4" s="1"/>
  <c r="AI1319" i="4"/>
  <c r="AE1319" i="4"/>
  <c r="Z1319" i="4" a="1"/>
  <c r="Z1319" i="4" s="1"/>
  <c r="F1335" i="10"/>
  <c r="H1319" i="4" a="1"/>
  <c r="H1319" i="4" s="1"/>
  <c r="E1319" i="4"/>
  <c r="C1336" i="10" s="1"/>
  <c r="G1319" i="4"/>
  <c r="E1336" i="10" s="1"/>
  <c r="I1319" i="4" a="1"/>
  <c r="I1319" i="4" s="1"/>
  <c r="J1319" i="4"/>
  <c r="M1319" i="4"/>
  <c r="L1319" i="4"/>
  <c r="K1319" i="4"/>
  <c r="Q1319" i="4"/>
  <c r="N1319" i="4" a="1"/>
  <c r="N1319" i="4" s="1"/>
  <c r="R1319" i="4" a="1"/>
  <c r="R1319" i="4" s="1"/>
  <c r="S1319" i="4" a="1"/>
  <c r="S1319" i="4" s="1"/>
  <c r="T1319" i="4" a="1"/>
  <c r="T1319" i="4" s="1"/>
  <c r="V1319" i="4" a="1"/>
  <c r="V1319" i="4" s="1"/>
  <c r="U1319" i="4" a="1"/>
  <c r="U1319" i="4" s="1"/>
  <c r="C1319" i="4"/>
  <c r="B1319" i="4"/>
  <c r="W1319" i="4"/>
  <c r="K1332" i="10"/>
  <c r="A1320" i="4"/>
  <c r="O1320" i="4" s="1" a="1"/>
  <c r="O1320" i="4" s="1"/>
  <c r="L1331" i="10"/>
  <c r="X1315" i="4"/>
  <c r="AJ1316" i="4"/>
  <c r="G1333" i="10" s="1"/>
  <c r="H1334" i="10"/>
  <c r="B1335" i="10"/>
  <c r="Y1320" i="4" l="1"/>
  <c r="P1320" i="4" a="1"/>
  <c r="P1320" i="4" s="1"/>
  <c r="F1320" i="4" a="1"/>
  <c r="F1320" i="4" s="1"/>
  <c r="D1337" i="10" s="1"/>
  <c r="AH1320" i="4" a="1"/>
  <c r="AH1320" i="4" s="1"/>
  <c r="AG1320" i="4"/>
  <c r="AI1320" i="4"/>
  <c r="AF1320" i="4" a="1"/>
  <c r="AF1320" i="4" s="1"/>
  <c r="AE1320" i="4"/>
  <c r="AC1320" i="4"/>
  <c r="AB1320" i="4"/>
  <c r="AA1320" i="4" a="1"/>
  <c r="AA1320" i="4" s="1"/>
  <c r="AD1320" i="4"/>
  <c r="Z1320" i="4" a="1"/>
  <c r="Z1320" i="4" s="1"/>
  <c r="F1336" i="10"/>
  <c r="E1320" i="4"/>
  <c r="C1337" i="10" s="1"/>
  <c r="H1320" i="4" a="1"/>
  <c r="H1320" i="4" s="1"/>
  <c r="G1320" i="4"/>
  <c r="E1337" i="10" s="1"/>
  <c r="J1320" i="4"/>
  <c r="I1320" i="4" a="1"/>
  <c r="I1320" i="4" s="1"/>
  <c r="K1320" i="4"/>
  <c r="M1320" i="4"/>
  <c r="L1320" i="4"/>
  <c r="Q1320" i="4"/>
  <c r="N1320" i="4" a="1"/>
  <c r="N1320" i="4" s="1"/>
  <c r="R1320" i="4" a="1"/>
  <c r="R1320" i="4" s="1"/>
  <c r="S1320" i="4" a="1"/>
  <c r="S1320" i="4" s="1"/>
  <c r="T1320" i="4" a="1"/>
  <c r="T1320" i="4" s="1"/>
  <c r="V1320" i="4" a="1"/>
  <c r="V1320" i="4" s="1"/>
  <c r="U1320" i="4" a="1"/>
  <c r="U1320" i="4" s="1"/>
  <c r="C1320" i="4"/>
  <c r="B1320" i="4"/>
  <c r="W1320" i="4"/>
  <c r="K1333" i="10"/>
  <c r="A1321" i="4"/>
  <c r="O1321" i="4" s="1" a="1"/>
  <c r="O1321" i="4" s="1"/>
  <c r="L1332" i="10"/>
  <c r="X1316" i="4"/>
  <c r="AJ1317" i="4"/>
  <c r="G1334" i="10" s="1"/>
  <c r="H1335" i="10"/>
  <c r="B1336" i="10"/>
  <c r="Y1321" i="4" l="1"/>
  <c r="P1321" i="4" a="1"/>
  <c r="P1321" i="4" s="1"/>
  <c r="F1321" i="4" a="1"/>
  <c r="F1321" i="4" s="1"/>
  <c r="D1338" i="10" s="1"/>
  <c r="AH1321" i="4" a="1"/>
  <c r="AH1321" i="4" s="1"/>
  <c r="AG1321" i="4"/>
  <c r="AB1321" i="4"/>
  <c r="Z1321" i="4" a="1"/>
  <c r="Z1321" i="4" s="1"/>
  <c r="AI1321" i="4"/>
  <c r="AF1321" i="4" a="1"/>
  <c r="AF1321" i="4" s="1"/>
  <c r="AE1321" i="4"/>
  <c r="AD1321" i="4"/>
  <c r="AC1321" i="4"/>
  <c r="AA1321" i="4" a="1"/>
  <c r="AA1321" i="4" s="1"/>
  <c r="F1337" i="10"/>
  <c r="E1321" i="4"/>
  <c r="C1338" i="10" s="1"/>
  <c r="H1321" i="4" a="1"/>
  <c r="H1321" i="4" s="1"/>
  <c r="G1321" i="4"/>
  <c r="E1338" i="10" s="1"/>
  <c r="I1321" i="4" a="1"/>
  <c r="I1321" i="4" s="1"/>
  <c r="J1321" i="4"/>
  <c r="L1321" i="4"/>
  <c r="K1321" i="4"/>
  <c r="M1321" i="4"/>
  <c r="Q1321" i="4"/>
  <c r="N1321" i="4" a="1"/>
  <c r="N1321" i="4" s="1"/>
  <c r="R1321" i="4" a="1"/>
  <c r="R1321" i="4" s="1"/>
  <c r="S1321" i="4" a="1"/>
  <c r="S1321" i="4" s="1"/>
  <c r="T1321" i="4" a="1"/>
  <c r="T1321" i="4" s="1"/>
  <c r="V1321" i="4" a="1"/>
  <c r="V1321" i="4" s="1"/>
  <c r="U1321" i="4" a="1"/>
  <c r="U1321" i="4" s="1"/>
  <c r="C1321" i="4"/>
  <c r="B1321" i="4"/>
  <c r="W1321" i="4"/>
  <c r="K1334" i="10"/>
  <c r="A1322" i="4"/>
  <c r="O1322" i="4" s="1" a="1"/>
  <c r="O1322" i="4" s="1"/>
  <c r="X1317" i="4"/>
  <c r="L1333" i="10"/>
  <c r="AJ1318" i="4"/>
  <c r="G1335" i="10" s="1"/>
  <c r="H1336" i="10"/>
  <c r="B1337" i="10"/>
  <c r="Y1322" i="4" l="1"/>
  <c r="P1322" i="4" a="1"/>
  <c r="P1322" i="4" s="1"/>
  <c r="F1322" i="4" a="1"/>
  <c r="F1322" i="4" s="1"/>
  <c r="D1339" i="10" s="1"/>
  <c r="AH1322" i="4" a="1"/>
  <c r="AH1322" i="4" s="1"/>
  <c r="AG1322" i="4"/>
  <c r="AF1322" i="4" a="1"/>
  <c r="AF1322" i="4" s="1"/>
  <c r="AD1322" i="4"/>
  <c r="AC1322" i="4"/>
  <c r="AB1322" i="4"/>
  <c r="AA1322" i="4" a="1"/>
  <c r="AA1322" i="4" s="1"/>
  <c r="AI1322" i="4"/>
  <c r="AE1322" i="4"/>
  <c r="Z1322" i="4" a="1"/>
  <c r="Z1322" i="4" s="1"/>
  <c r="F1338" i="10"/>
  <c r="G1322" i="4"/>
  <c r="E1339" i="10" s="1"/>
  <c r="E1322" i="4"/>
  <c r="C1339" i="10" s="1"/>
  <c r="H1322" i="4" a="1"/>
  <c r="H1322" i="4" s="1"/>
  <c r="I1322" i="4" a="1"/>
  <c r="I1322" i="4" s="1"/>
  <c r="J1322" i="4"/>
  <c r="L1322" i="4"/>
  <c r="M1322" i="4"/>
  <c r="K1322" i="4"/>
  <c r="Q1322" i="4"/>
  <c r="N1322" i="4" a="1"/>
  <c r="N1322" i="4" s="1"/>
  <c r="R1322" i="4" a="1"/>
  <c r="R1322" i="4" s="1"/>
  <c r="S1322" i="4" a="1"/>
  <c r="S1322" i="4" s="1"/>
  <c r="T1322" i="4" a="1"/>
  <c r="T1322" i="4" s="1"/>
  <c r="V1322" i="4" a="1"/>
  <c r="V1322" i="4" s="1"/>
  <c r="U1322" i="4" a="1"/>
  <c r="U1322" i="4" s="1"/>
  <c r="C1322" i="4"/>
  <c r="B1322" i="4"/>
  <c r="W1322" i="4"/>
  <c r="K1335" i="10"/>
  <c r="A1323" i="4"/>
  <c r="O1323" i="4" s="1" a="1"/>
  <c r="O1323" i="4" s="1"/>
  <c r="L1334" i="10"/>
  <c r="X1318" i="4"/>
  <c r="AJ1319" i="4"/>
  <c r="G1336" i="10" s="1"/>
  <c r="H1337" i="10"/>
  <c r="B1338" i="10"/>
  <c r="Y1323" i="4" l="1"/>
  <c r="P1323" i="4" a="1"/>
  <c r="P1323" i="4" s="1"/>
  <c r="F1323" i="4" a="1"/>
  <c r="F1323" i="4" s="1"/>
  <c r="D1340" i="10" s="1"/>
  <c r="AH1323" i="4" a="1"/>
  <c r="AH1323" i="4" s="1"/>
  <c r="AG1323" i="4"/>
  <c r="AI1323" i="4"/>
  <c r="AF1323" i="4" a="1"/>
  <c r="AF1323" i="4" s="1"/>
  <c r="AE1323" i="4"/>
  <c r="AC1323" i="4"/>
  <c r="AB1323" i="4"/>
  <c r="AA1323" i="4" a="1"/>
  <c r="AA1323" i="4" s="1"/>
  <c r="AD1323" i="4"/>
  <c r="Z1323" i="4" a="1"/>
  <c r="Z1323" i="4" s="1"/>
  <c r="F1339" i="10"/>
  <c r="E1323" i="4"/>
  <c r="C1340" i="10" s="1"/>
  <c r="G1323" i="4"/>
  <c r="E1340" i="10" s="1"/>
  <c r="H1323" i="4" a="1"/>
  <c r="H1323" i="4" s="1"/>
  <c r="I1323" i="4" a="1"/>
  <c r="I1323" i="4" s="1"/>
  <c r="J1323" i="4"/>
  <c r="K1323" i="4"/>
  <c r="L1323" i="4"/>
  <c r="M1323" i="4"/>
  <c r="Q1323" i="4"/>
  <c r="N1323" i="4" a="1"/>
  <c r="N1323" i="4" s="1"/>
  <c r="R1323" i="4" a="1"/>
  <c r="R1323" i="4" s="1"/>
  <c r="S1323" i="4" a="1"/>
  <c r="S1323" i="4" s="1"/>
  <c r="T1323" i="4" a="1"/>
  <c r="T1323" i="4" s="1"/>
  <c r="V1323" i="4" a="1"/>
  <c r="V1323" i="4" s="1"/>
  <c r="U1323" i="4" a="1"/>
  <c r="U1323" i="4" s="1"/>
  <c r="C1323" i="4"/>
  <c r="B1323" i="4"/>
  <c r="W1323" i="4"/>
  <c r="K1336" i="10"/>
  <c r="A1324" i="4"/>
  <c r="O1324" i="4" s="1" a="1"/>
  <c r="O1324" i="4" s="1"/>
  <c r="L1335" i="10"/>
  <c r="X1319" i="4"/>
  <c r="AJ1320" i="4"/>
  <c r="G1337" i="10" s="1"/>
  <c r="H1338" i="10"/>
  <c r="B1339" i="10"/>
  <c r="Y1324" i="4" l="1"/>
  <c r="P1324" i="4" a="1"/>
  <c r="P1324" i="4" s="1"/>
  <c r="F1324" i="4" a="1"/>
  <c r="F1324" i="4" s="1"/>
  <c r="D1341" i="10" s="1"/>
  <c r="AH1324" i="4" a="1"/>
  <c r="AH1324" i="4" s="1"/>
  <c r="AG1324" i="4"/>
  <c r="AB1324" i="4"/>
  <c r="Z1324" i="4" a="1"/>
  <c r="Z1324" i="4" s="1"/>
  <c r="AI1324" i="4"/>
  <c r="AF1324" i="4" a="1"/>
  <c r="AF1324" i="4" s="1"/>
  <c r="AE1324" i="4"/>
  <c r="AC1324" i="4"/>
  <c r="AA1324" i="4" a="1"/>
  <c r="AA1324" i="4" s="1"/>
  <c r="AD1324" i="4"/>
  <c r="F1340" i="10"/>
  <c r="E1324" i="4"/>
  <c r="C1341" i="10" s="1"/>
  <c r="G1324" i="4"/>
  <c r="E1341" i="10" s="1"/>
  <c r="H1324" i="4" a="1"/>
  <c r="H1324" i="4" s="1"/>
  <c r="I1324" i="4" a="1"/>
  <c r="I1324" i="4" s="1"/>
  <c r="K1324" i="4"/>
  <c r="J1324" i="4"/>
  <c r="L1324" i="4"/>
  <c r="M1324" i="4"/>
  <c r="Q1324" i="4"/>
  <c r="N1324" i="4" a="1"/>
  <c r="N1324" i="4" s="1"/>
  <c r="R1324" i="4" a="1"/>
  <c r="R1324" i="4" s="1"/>
  <c r="S1324" i="4" a="1"/>
  <c r="S1324" i="4" s="1"/>
  <c r="T1324" i="4" a="1"/>
  <c r="T1324" i="4" s="1"/>
  <c r="V1324" i="4" a="1"/>
  <c r="V1324" i="4" s="1"/>
  <c r="U1324" i="4" a="1"/>
  <c r="U1324" i="4" s="1"/>
  <c r="C1324" i="4"/>
  <c r="B1324" i="4"/>
  <c r="W1324" i="4"/>
  <c r="K1337" i="10"/>
  <c r="A1325" i="4"/>
  <c r="O1325" i="4" s="1" a="1"/>
  <c r="O1325" i="4" s="1"/>
  <c r="L1336" i="10"/>
  <c r="X1320" i="4"/>
  <c r="AJ1321" i="4"/>
  <c r="G1338" i="10" s="1"/>
  <c r="H1339" i="10"/>
  <c r="B1340" i="10"/>
  <c r="Y1325" i="4" l="1"/>
  <c r="P1325" i="4" a="1"/>
  <c r="P1325" i="4" s="1"/>
  <c r="F1325" i="4" a="1"/>
  <c r="F1325" i="4" s="1"/>
  <c r="D1342" i="10" s="1"/>
  <c r="AH1325" i="4" a="1"/>
  <c r="AH1325" i="4" s="1"/>
  <c r="AG1325" i="4"/>
  <c r="AD1325" i="4"/>
  <c r="AB1325" i="4"/>
  <c r="AA1325" i="4" a="1"/>
  <c r="AA1325" i="4" s="1"/>
  <c r="AI1325" i="4"/>
  <c r="AF1325" i="4" a="1"/>
  <c r="AF1325" i="4" s="1"/>
  <c r="AE1325" i="4"/>
  <c r="AC1325" i="4"/>
  <c r="Z1325" i="4" a="1"/>
  <c r="Z1325" i="4" s="1"/>
  <c r="F1341" i="10"/>
  <c r="E1325" i="4"/>
  <c r="C1342" i="10" s="1"/>
  <c r="G1325" i="4"/>
  <c r="E1342" i="10" s="1"/>
  <c r="H1325" i="4" a="1"/>
  <c r="H1325" i="4" s="1"/>
  <c r="I1325" i="4" a="1"/>
  <c r="I1325" i="4" s="1"/>
  <c r="K1325" i="4"/>
  <c r="J1325" i="4"/>
  <c r="L1325" i="4"/>
  <c r="M1325" i="4"/>
  <c r="Q1325" i="4"/>
  <c r="N1325" i="4" a="1"/>
  <c r="N1325" i="4" s="1"/>
  <c r="R1325" i="4" a="1"/>
  <c r="R1325" i="4" s="1"/>
  <c r="S1325" i="4" a="1"/>
  <c r="S1325" i="4" s="1"/>
  <c r="T1325" i="4" a="1"/>
  <c r="T1325" i="4" s="1"/>
  <c r="V1325" i="4" a="1"/>
  <c r="V1325" i="4" s="1"/>
  <c r="U1325" i="4" a="1"/>
  <c r="U1325" i="4" s="1"/>
  <c r="C1325" i="4"/>
  <c r="B1325" i="4"/>
  <c r="W1325" i="4"/>
  <c r="K1338" i="10"/>
  <c r="A1326" i="4"/>
  <c r="O1326" i="4" s="1" a="1"/>
  <c r="O1326" i="4" s="1"/>
  <c r="L1337" i="10"/>
  <c r="X1321" i="4"/>
  <c r="AJ1322" i="4"/>
  <c r="G1339" i="10" s="1"/>
  <c r="H1340" i="10"/>
  <c r="B1341" i="10"/>
  <c r="Y1326" i="4" l="1"/>
  <c r="P1326" i="4" a="1"/>
  <c r="P1326" i="4" s="1"/>
  <c r="F1326" i="4" a="1"/>
  <c r="F1326" i="4" s="1"/>
  <c r="D1343" i="10" s="1"/>
  <c r="AH1326" i="4" a="1"/>
  <c r="AH1326" i="4" s="1"/>
  <c r="AG1326" i="4"/>
  <c r="AE1326" i="4"/>
  <c r="AD1326" i="4"/>
  <c r="AC1326" i="4"/>
  <c r="AB1326" i="4"/>
  <c r="AA1326" i="4" a="1"/>
  <c r="AA1326" i="4" s="1"/>
  <c r="Z1326" i="4" a="1"/>
  <c r="Z1326" i="4" s="1"/>
  <c r="AI1326" i="4"/>
  <c r="AF1326" i="4" a="1"/>
  <c r="AF1326" i="4" s="1"/>
  <c r="F1342" i="10"/>
  <c r="E1326" i="4"/>
  <c r="C1343" i="10" s="1"/>
  <c r="I1326" i="4" a="1"/>
  <c r="I1326" i="4" s="1"/>
  <c r="J1326" i="4"/>
  <c r="H1326" i="4" a="1"/>
  <c r="H1326" i="4" s="1"/>
  <c r="K1326" i="4"/>
  <c r="G1326" i="4"/>
  <c r="E1343" i="10" s="1"/>
  <c r="L1326" i="4"/>
  <c r="M1326" i="4"/>
  <c r="Q1326" i="4"/>
  <c r="N1326" i="4" a="1"/>
  <c r="N1326" i="4" s="1"/>
  <c r="R1326" i="4" a="1"/>
  <c r="R1326" i="4" s="1"/>
  <c r="S1326" i="4" a="1"/>
  <c r="S1326" i="4" s="1"/>
  <c r="T1326" i="4" a="1"/>
  <c r="T1326" i="4" s="1"/>
  <c r="V1326" i="4" a="1"/>
  <c r="V1326" i="4" s="1"/>
  <c r="U1326" i="4" a="1"/>
  <c r="U1326" i="4" s="1"/>
  <c r="C1326" i="4"/>
  <c r="B1326" i="4"/>
  <c r="W1326" i="4"/>
  <c r="K1339" i="10"/>
  <c r="A1327" i="4"/>
  <c r="O1327" i="4" s="1" a="1"/>
  <c r="O1327" i="4" s="1"/>
  <c r="L1338" i="10"/>
  <c r="X1322" i="4"/>
  <c r="AJ1323" i="4"/>
  <c r="G1340" i="10" s="1"/>
  <c r="H1341" i="10"/>
  <c r="B1342" i="10"/>
  <c r="Y1327" i="4" l="1"/>
  <c r="P1327" i="4" a="1"/>
  <c r="P1327" i="4" s="1"/>
  <c r="F1327" i="4" a="1"/>
  <c r="F1327" i="4" s="1"/>
  <c r="D1344" i="10" s="1"/>
  <c r="AH1327" i="4" a="1"/>
  <c r="AH1327" i="4" s="1"/>
  <c r="AG1327" i="4"/>
  <c r="AI1327" i="4"/>
  <c r="AF1327" i="4" a="1"/>
  <c r="AF1327" i="4" s="1"/>
  <c r="AE1327" i="4"/>
  <c r="AD1327" i="4"/>
  <c r="AB1327" i="4"/>
  <c r="AA1327" i="4" a="1"/>
  <c r="AA1327" i="4" s="1"/>
  <c r="AC1327" i="4"/>
  <c r="Z1327" i="4" a="1"/>
  <c r="Z1327" i="4" s="1"/>
  <c r="F1343" i="10"/>
  <c r="E1327" i="4"/>
  <c r="C1344" i="10" s="1"/>
  <c r="G1327" i="4"/>
  <c r="E1344" i="10" s="1"/>
  <c r="H1327" i="4" a="1"/>
  <c r="H1327" i="4" s="1"/>
  <c r="J1327" i="4"/>
  <c r="I1327" i="4" a="1"/>
  <c r="I1327" i="4" s="1"/>
  <c r="K1327" i="4"/>
  <c r="L1327" i="4"/>
  <c r="M1327" i="4"/>
  <c r="Q1327" i="4"/>
  <c r="N1327" i="4" a="1"/>
  <c r="N1327" i="4" s="1"/>
  <c r="S1327" i="4" a="1"/>
  <c r="S1327" i="4" s="1"/>
  <c r="R1327" i="4" a="1"/>
  <c r="R1327" i="4" s="1"/>
  <c r="T1327" i="4" a="1"/>
  <c r="T1327" i="4" s="1"/>
  <c r="V1327" i="4" a="1"/>
  <c r="V1327" i="4" s="1"/>
  <c r="U1327" i="4" a="1"/>
  <c r="U1327" i="4" s="1"/>
  <c r="C1327" i="4"/>
  <c r="B1327" i="4"/>
  <c r="W1327" i="4"/>
  <c r="K1340" i="10"/>
  <c r="A1328" i="4"/>
  <c r="O1328" i="4" s="1" a="1"/>
  <c r="O1328" i="4" s="1"/>
  <c r="L1339" i="10"/>
  <c r="X1323" i="4"/>
  <c r="AJ1324" i="4"/>
  <c r="G1341" i="10" s="1"/>
  <c r="H1342" i="10"/>
  <c r="B1343" i="10"/>
  <c r="Y1328" i="4" l="1"/>
  <c r="P1328" i="4" a="1"/>
  <c r="P1328" i="4" s="1"/>
  <c r="F1328" i="4" a="1"/>
  <c r="F1328" i="4" s="1"/>
  <c r="D1345" i="10" s="1"/>
  <c r="AH1328" i="4" a="1"/>
  <c r="AH1328" i="4" s="1"/>
  <c r="AG1328" i="4"/>
  <c r="AA1328" i="4" a="1"/>
  <c r="AA1328" i="4" s="1"/>
  <c r="AF1328" i="4" a="1"/>
  <c r="AF1328" i="4" s="1"/>
  <c r="AE1328" i="4"/>
  <c r="AD1328" i="4"/>
  <c r="AB1328" i="4"/>
  <c r="Z1328" i="4" a="1"/>
  <c r="Z1328" i="4" s="1"/>
  <c r="AI1328" i="4"/>
  <c r="AC1328" i="4"/>
  <c r="F1344" i="10"/>
  <c r="E1328" i="4"/>
  <c r="C1345" i="10" s="1"/>
  <c r="G1328" i="4"/>
  <c r="E1345" i="10" s="1"/>
  <c r="I1328" i="4" a="1"/>
  <c r="I1328" i="4" s="1"/>
  <c r="H1328" i="4" a="1"/>
  <c r="H1328" i="4" s="1"/>
  <c r="J1328" i="4"/>
  <c r="K1328" i="4"/>
  <c r="L1328" i="4"/>
  <c r="M1328" i="4"/>
  <c r="Q1328" i="4"/>
  <c r="N1328" i="4" a="1"/>
  <c r="N1328" i="4" s="1"/>
  <c r="R1328" i="4" a="1"/>
  <c r="R1328" i="4" s="1"/>
  <c r="T1328" i="4" a="1"/>
  <c r="T1328" i="4" s="1"/>
  <c r="S1328" i="4" a="1"/>
  <c r="S1328" i="4" s="1"/>
  <c r="V1328" i="4" a="1"/>
  <c r="V1328" i="4" s="1"/>
  <c r="U1328" i="4" a="1"/>
  <c r="U1328" i="4" s="1"/>
  <c r="C1328" i="4"/>
  <c r="B1328" i="4"/>
  <c r="W1328" i="4"/>
  <c r="K1341" i="10"/>
  <c r="A1329" i="4"/>
  <c r="O1329" i="4" s="1" a="1"/>
  <c r="O1329" i="4" s="1"/>
  <c r="L1340" i="10"/>
  <c r="X1324" i="4"/>
  <c r="AJ1325" i="4"/>
  <c r="G1342" i="10" s="1"/>
  <c r="H1343" i="10"/>
  <c r="B1344" i="10"/>
  <c r="Y1329" i="4" l="1"/>
  <c r="P1329" i="4" a="1"/>
  <c r="P1329" i="4" s="1"/>
  <c r="F1329" i="4" a="1"/>
  <c r="F1329" i="4" s="1"/>
  <c r="D1346" i="10" s="1"/>
  <c r="AH1329" i="4" a="1"/>
  <c r="AH1329" i="4" s="1"/>
  <c r="AG1329" i="4"/>
  <c r="AE1329" i="4"/>
  <c r="AC1329" i="4"/>
  <c r="AB1329" i="4"/>
  <c r="AA1329" i="4" a="1"/>
  <c r="AA1329" i="4" s="1"/>
  <c r="Z1329" i="4" a="1"/>
  <c r="Z1329" i="4" s="1"/>
  <c r="AI1329" i="4"/>
  <c r="AF1329" i="4" a="1"/>
  <c r="AF1329" i="4" s="1"/>
  <c r="AD1329" i="4"/>
  <c r="F1345" i="10"/>
  <c r="E1329" i="4"/>
  <c r="C1346" i="10" s="1"/>
  <c r="H1329" i="4" a="1"/>
  <c r="H1329" i="4" s="1"/>
  <c r="I1329" i="4" a="1"/>
  <c r="I1329" i="4" s="1"/>
  <c r="J1329" i="4"/>
  <c r="G1329" i="4"/>
  <c r="E1346" i="10" s="1"/>
  <c r="K1329" i="4"/>
  <c r="L1329" i="4"/>
  <c r="M1329" i="4"/>
  <c r="Q1329" i="4"/>
  <c r="N1329" i="4" a="1"/>
  <c r="N1329" i="4" s="1"/>
  <c r="R1329" i="4" a="1"/>
  <c r="R1329" i="4" s="1"/>
  <c r="S1329" i="4" a="1"/>
  <c r="S1329" i="4" s="1"/>
  <c r="T1329" i="4" a="1"/>
  <c r="T1329" i="4" s="1"/>
  <c r="V1329" i="4" a="1"/>
  <c r="V1329" i="4" s="1"/>
  <c r="U1329" i="4" a="1"/>
  <c r="U1329" i="4" s="1"/>
  <c r="C1329" i="4"/>
  <c r="B1329" i="4"/>
  <c r="W1329" i="4"/>
  <c r="K1342" i="10"/>
  <c r="A1330" i="4"/>
  <c r="O1330" i="4" s="1" a="1"/>
  <c r="O1330" i="4" s="1"/>
  <c r="L1341" i="10"/>
  <c r="X1325" i="4"/>
  <c r="AJ1326" i="4"/>
  <c r="G1343" i="10" s="1"/>
  <c r="H1344" i="10"/>
  <c r="B1345" i="10"/>
  <c r="Y1330" i="4" l="1"/>
  <c r="P1330" i="4" a="1"/>
  <c r="P1330" i="4" s="1"/>
  <c r="F1330" i="4" a="1"/>
  <c r="F1330" i="4" s="1"/>
  <c r="D1347" i="10" s="1"/>
  <c r="AH1330" i="4" a="1"/>
  <c r="AH1330" i="4" s="1"/>
  <c r="AG1330" i="4"/>
  <c r="AF1330" i="4" a="1"/>
  <c r="AF1330" i="4" s="1"/>
  <c r="AE1330" i="4"/>
  <c r="AD1330" i="4"/>
  <c r="AC1330" i="4"/>
  <c r="AA1330" i="4" a="1"/>
  <c r="AA1330" i="4" s="1"/>
  <c r="Z1330" i="4" a="1"/>
  <c r="Z1330" i="4" s="1"/>
  <c r="AI1330" i="4"/>
  <c r="AB1330" i="4"/>
  <c r="F1346" i="10"/>
  <c r="E1330" i="4"/>
  <c r="C1347" i="10" s="1"/>
  <c r="H1330" i="4" a="1"/>
  <c r="H1330" i="4" s="1"/>
  <c r="I1330" i="4" a="1"/>
  <c r="I1330" i="4" s="1"/>
  <c r="J1330" i="4"/>
  <c r="G1330" i="4"/>
  <c r="E1347" i="10" s="1"/>
  <c r="K1330" i="4"/>
  <c r="L1330" i="4"/>
  <c r="M1330" i="4"/>
  <c r="Q1330" i="4"/>
  <c r="N1330" i="4" a="1"/>
  <c r="N1330" i="4" s="1"/>
  <c r="R1330" i="4" a="1"/>
  <c r="R1330" i="4" s="1"/>
  <c r="S1330" i="4" a="1"/>
  <c r="S1330" i="4" s="1"/>
  <c r="T1330" i="4" a="1"/>
  <c r="T1330" i="4" s="1"/>
  <c r="V1330" i="4" a="1"/>
  <c r="V1330" i="4" s="1"/>
  <c r="U1330" i="4" a="1"/>
  <c r="U1330" i="4" s="1"/>
  <c r="C1330" i="4"/>
  <c r="B1330" i="4"/>
  <c r="W1330" i="4"/>
  <c r="K1343" i="10"/>
  <c r="A1331" i="4"/>
  <c r="O1331" i="4" s="1" a="1"/>
  <c r="O1331" i="4" s="1"/>
  <c r="L1342" i="10"/>
  <c r="X1326" i="4"/>
  <c r="AJ1327" i="4"/>
  <c r="G1344" i="10" s="1"/>
  <c r="H1345" i="10"/>
  <c r="B1346" i="10"/>
  <c r="Y1331" i="4" l="1"/>
  <c r="P1331" i="4" a="1"/>
  <c r="P1331" i="4" s="1"/>
  <c r="F1331" i="4" a="1"/>
  <c r="F1331" i="4" s="1"/>
  <c r="D1348" i="10" s="1"/>
  <c r="AH1331" i="4" a="1"/>
  <c r="AH1331" i="4" s="1"/>
  <c r="AG1331" i="4"/>
  <c r="Z1331" i="4" a="1"/>
  <c r="Z1331" i="4" s="1"/>
  <c r="AI1331" i="4"/>
  <c r="AF1331" i="4" a="1"/>
  <c r="AF1331" i="4" s="1"/>
  <c r="AD1331" i="4"/>
  <c r="AC1331" i="4"/>
  <c r="AB1331" i="4"/>
  <c r="AE1331" i="4"/>
  <c r="AA1331" i="4" a="1"/>
  <c r="AA1331" i="4" s="1"/>
  <c r="F1347" i="10"/>
  <c r="E1331" i="4"/>
  <c r="C1348" i="10" s="1"/>
  <c r="J1331" i="4"/>
  <c r="H1331" i="4" a="1"/>
  <c r="H1331" i="4" s="1"/>
  <c r="I1331" i="4" a="1"/>
  <c r="I1331" i="4" s="1"/>
  <c r="G1331" i="4"/>
  <c r="E1348" i="10" s="1"/>
  <c r="K1331" i="4"/>
  <c r="L1331" i="4"/>
  <c r="M1331" i="4"/>
  <c r="Q1331" i="4"/>
  <c r="N1331" i="4" a="1"/>
  <c r="N1331" i="4" s="1"/>
  <c r="R1331" i="4" a="1"/>
  <c r="R1331" i="4" s="1"/>
  <c r="S1331" i="4" a="1"/>
  <c r="S1331" i="4" s="1"/>
  <c r="T1331" i="4" a="1"/>
  <c r="T1331" i="4" s="1"/>
  <c r="V1331" i="4" a="1"/>
  <c r="V1331" i="4" s="1"/>
  <c r="U1331" i="4" a="1"/>
  <c r="U1331" i="4" s="1"/>
  <c r="C1331" i="4"/>
  <c r="B1331" i="4"/>
  <c r="W1331" i="4"/>
  <c r="K1344" i="10"/>
  <c r="A1332" i="4"/>
  <c r="O1332" i="4" s="1" a="1"/>
  <c r="O1332" i="4" s="1"/>
  <c r="L1343" i="10"/>
  <c r="X1327" i="4"/>
  <c r="AJ1328" i="4"/>
  <c r="G1345" i="10" s="1"/>
  <c r="H1346" i="10"/>
  <c r="B1347" i="10"/>
  <c r="Y1332" i="4" l="1"/>
  <c r="P1332" i="4" a="1"/>
  <c r="P1332" i="4" s="1"/>
  <c r="F1332" i="4" a="1"/>
  <c r="F1332" i="4" s="1"/>
  <c r="D1349" i="10" s="1"/>
  <c r="AH1332" i="4" a="1"/>
  <c r="AH1332" i="4" s="1"/>
  <c r="AG1332" i="4"/>
  <c r="Z1332" i="4" a="1"/>
  <c r="Z1332" i="4" s="1"/>
  <c r="AI1332" i="4"/>
  <c r="AF1332" i="4" a="1"/>
  <c r="AF1332" i="4" s="1"/>
  <c r="AE1332" i="4"/>
  <c r="AD1332" i="4"/>
  <c r="AB1332" i="4"/>
  <c r="AA1332" i="4" a="1"/>
  <c r="AA1332" i="4" s="1"/>
  <c r="AC1332" i="4"/>
  <c r="F1348" i="10"/>
  <c r="E1332" i="4"/>
  <c r="C1349" i="10" s="1"/>
  <c r="I1332" i="4" a="1"/>
  <c r="I1332" i="4" s="1"/>
  <c r="H1332" i="4" a="1"/>
  <c r="H1332" i="4" s="1"/>
  <c r="G1332" i="4"/>
  <c r="E1349" i="10" s="1"/>
  <c r="J1332" i="4"/>
  <c r="M1332" i="4"/>
  <c r="K1332" i="4"/>
  <c r="L1332" i="4"/>
  <c r="Q1332" i="4"/>
  <c r="N1332" i="4" a="1"/>
  <c r="N1332" i="4" s="1"/>
  <c r="R1332" i="4" a="1"/>
  <c r="R1332" i="4" s="1"/>
  <c r="S1332" i="4" a="1"/>
  <c r="S1332" i="4" s="1"/>
  <c r="T1332" i="4" a="1"/>
  <c r="T1332" i="4" s="1"/>
  <c r="V1332" i="4" a="1"/>
  <c r="V1332" i="4" s="1"/>
  <c r="U1332" i="4" a="1"/>
  <c r="U1332" i="4" s="1"/>
  <c r="C1332" i="4"/>
  <c r="B1332" i="4"/>
  <c r="W1332" i="4"/>
  <c r="K1345" i="10"/>
  <c r="A1333" i="4"/>
  <c r="O1333" i="4" s="1" a="1"/>
  <c r="O1333" i="4" s="1"/>
  <c r="L1344" i="10"/>
  <c r="X1328" i="4"/>
  <c r="AJ1329" i="4"/>
  <c r="G1346" i="10" s="1"/>
  <c r="H1347" i="10"/>
  <c r="B1348" i="10"/>
  <c r="Y1333" i="4" l="1"/>
  <c r="P1333" i="4" a="1"/>
  <c r="P1333" i="4" s="1"/>
  <c r="F1333" i="4" a="1"/>
  <c r="F1333" i="4" s="1"/>
  <c r="D1350" i="10" s="1"/>
  <c r="AH1333" i="4" a="1"/>
  <c r="AH1333" i="4" s="1"/>
  <c r="AG1333" i="4"/>
  <c r="AC1333" i="4"/>
  <c r="AA1333" i="4" a="1"/>
  <c r="AA1333" i="4" s="1"/>
  <c r="Z1333" i="4" a="1"/>
  <c r="Z1333" i="4" s="1"/>
  <c r="AI1333" i="4"/>
  <c r="AF1333" i="4" a="1"/>
  <c r="AF1333" i="4" s="1"/>
  <c r="AE1333" i="4"/>
  <c r="AD1333" i="4"/>
  <c r="AB1333" i="4"/>
  <c r="F1349" i="10"/>
  <c r="E1333" i="4"/>
  <c r="C1350" i="10" s="1"/>
  <c r="H1333" i="4" a="1"/>
  <c r="H1333" i="4" s="1"/>
  <c r="I1333" i="4" a="1"/>
  <c r="I1333" i="4" s="1"/>
  <c r="G1333" i="4"/>
  <c r="E1350" i="10" s="1"/>
  <c r="J1333" i="4"/>
  <c r="L1333" i="4"/>
  <c r="M1333" i="4"/>
  <c r="K1333" i="4"/>
  <c r="Q1333" i="4"/>
  <c r="N1333" i="4" a="1"/>
  <c r="N1333" i="4" s="1"/>
  <c r="R1333" i="4" a="1"/>
  <c r="R1333" i="4" s="1"/>
  <c r="S1333" i="4" a="1"/>
  <c r="S1333" i="4" s="1"/>
  <c r="T1333" i="4" a="1"/>
  <c r="T1333" i="4" s="1"/>
  <c r="V1333" i="4" a="1"/>
  <c r="V1333" i="4" s="1"/>
  <c r="U1333" i="4" a="1"/>
  <c r="U1333" i="4" s="1"/>
  <c r="C1333" i="4"/>
  <c r="B1333" i="4"/>
  <c r="W1333" i="4"/>
  <c r="K1346" i="10"/>
  <c r="A1334" i="4"/>
  <c r="O1334" i="4" s="1" a="1"/>
  <c r="O1334" i="4" s="1"/>
  <c r="L1345" i="10"/>
  <c r="X1329" i="4"/>
  <c r="AJ1330" i="4"/>
  <c r="G1347" i="10" s="1"/>
  <c r="H1348" i="10"/>
  <c r="B1349" i="10"/>
  <c r="Y1334" i="4" l="1"/>
  <c r="P1334" i="4" a="1"/>
  <c r="P1334" i="4" s="1"/>
  <c r="F1334" i="4" a="1"/>
  <c r="F1334" i="4" s="1"/>
  <c r="D1351" i="10" s="1"/>
  <c r="AH1334" i="4" a="1"/>
  <c r="AH1334" i="4" s="1"/>
  <c r="AG1334" i="4"/>
  <c r="AF1334" i="4" a="1"/>
  <c r="AF1334" i="4" s="1"/>
  <c r="AD1334" i="4"/>
  <c r="AC1334" i="4"/>
  <c r="AB1334" i="4"/>
  <c r="AA1334" i="4" a="1"/>
  <c r="AA1334" i="4" s="1"/>
  <c r="AI1334" i="4"/>
  <c r="AE1334" i="4"/>
  <c r="Z1334" i="4" a="1"/>
  <c r="Z1334" i="4" s="1"/>
  <c r="F1350" i="10"/>
  <c r="E1334" i="4"/>
  <c r="C1351" i="10" s="1"/>
  <c r="G1334" i="4"/>
  <c r="E1351" i="10" s="1"/>
  <c r="H1334" i="4" a="1"/>
  <c r="H1334" i="4" s="1"/>
  <c r="I1334" i="4" a="1"/>
  <c r="I1334" i="4" s="1"/>
  <c r="J1334" i="4"/>
  <c r="L1334" i="4"/>
  <c r="M1334" i="4"/>
  <c r="K1334" i="4"/>
  <c r="Q1334" i="4"/>
  <c r="N1334" i="4" a="1"/>
  <c r="N1334" i="4" s="1"/>
  <c r="R1334" i="4" a="1"/>
  <c r="R1334" i="4" s="1"/>
  <c r="S1334" i="4" a="1"/>
  <c r="S1334" i="4" s="1"/>
  <c r="T1334" i="4" a="1"/>
  <c r="T1334" i="4" s="1"/>
  <c r="V1334" i="4" a="1"/>
  <c r="V1334" i="4" s="1"/>
  <c r="U1334" i="4" a="1"/>
  <c r="U1334" i="4" s="1"/>
  <c r="C1334" i="4"/>
  <c r="B1334" i="4"/>
  <c r="W1334" i="4"/>
  <c r="K1347" i="10"/>
  <c r="A1335" i="4"/>
  <c r="O1335" i="4" s="1" a="1"/>
  <c r="O1335" i="4" s="1"/>
  <c r="L1346" i="10"/>
  <c r="X1330" i="4"/>
  <c r="AJ1331" i="4"/>
  <c r="G1348" i="10" s="1"/>
  <c r="H1349" i="10"/>
  <c r="B1350" i="10"/>
  <c r="Y1335" i="4" l="1"/>
  <c r="P1335" i="4" a="1"/>
  <c r="P1335" i="4" s="1"/>
  <c r="F1335" i="4" a="1"/>
  <c r="F1335" i="4" s="1"/>
  <c r="D1352" i="10" s="1"/>
  <c r="AH1335" i="4" a="1"/>
  <c r="AH1335" i="4" s="1"/>
  <c r="AG1335" i="4"/>
  <c r="AF1335" i="4" a="1"/>
  <c r="AF1335" i="4" s="1"/>
  <c r="AE1335" i="4"/>
  <c r="AD1335" i="4"/>
  <c r="AB1335" i="4"/>
  <c r="AA1335" i="4" a="1"/>
  <c r="AA1335" i="4" s="1"/>
  <c r="Z1335" i="4" a="1"/>
  <c r="Z1335" i="4" s="1"/>
  <c r="AI1335" i="4"/>
  <c r="AC1335" i="4"/>
  <c r="F1351" i="10"/>
  <c r="E1335" i="4"/>
  <c r="C1352" i="10" s="1"/>
  <c r="G1335" i="4"/>
  <c r="E1352" i="10" s="1"/>
  <c r="H1335" i="4" a="1"/>
  <c r="H1335" i="4" s="1"/>
  <c r="J1335" i="4"/>
  <c r="I1335" i="4" a="1"/>
  <c r="I1335" i="4" s="1"/>
  <c r="K1335" i="4"/>
  <c r="M1335" i="4"/>
  <c r="L1335" i="4"/>
  <c r="Q1335" i="4"/>
  <c r="N1335" i="4" a="1"/>
  <c r="N1335" i="4" s="1"/>
  <c r="R1335" i="4" a="1"/>
  <c r="R1335" i="4" s="1"/>
  <c r="S1335" i="4" a="1"/>
  <c r="S1335" i="4" s="1"/>
  <c r="T1335" i="4" a="1"/>
  <c r="T1335" i="4" s="1"/>
  <c r="V1335" i="4" a="1"/>
  <c r="V1335" i="4" s="1"/>
  <c r="U1335" i="4" a="1"/>
  <c r="U1335" i="4" s="1"/>
  <c r="C1335" i="4"/>
  <c r="B1335" i="4"/>
  <c r="W1335" i="4"/>
  <c r="K1348" i="10"/>
  <c r="A1336" i="4"/>
  <c r="O1336" i="4" s="1" a="1"/>
  <c r="O1336" i="4" s="1"/>
  <c r="X1331" i="4"/>
  <c r="L1347" i="10"/>
  <c r="AJ1332" i="4"/>
  <c r="G1349" i="10" s="1"/>
  <c r="H1350" i="10"/>
  <c r="B1351" i="10"/>
  <c r="Y1336" i="4" l="1"/>
  <c r="P1336" i="4" a="1"/>
  <c r="P1336" i="4" s="1"/>
  <c r="F1336" i="4" a="1"/>
  <c r="F1336" i="4" s="1"/>
  <c r="D1353" i="10" s="1"/>
  <c r="AG1336" i="4"/>
  <c r="AH1336" i="4" a="1"/>
  <c r="AH1336" i="4" s="1"/>
  <c r="Z1336" i="4" a="1"/>
  <c r="Z1336" i="4" s="1"/>
  <c r="AI1336" i="4"/>
  <c r="AF1336" i="4" a="1"/>
  <c r="AF1336" i="4" s="1"/>
  <c r="AD1336" i="4"/>
  <c r="AC1336" i="4"/>
  <c r="AB1336" i="4"/>
  <c r="AE1336" i="4"/>
  <c r="AA1336" i="4" a="1"/>
  <c r="AA1336" i="4" s="1"/>
  <c r="F1352" i="10"/>
  <c r="E1336" i="4"/>
  <c r="C1353" i="10" s="1"/>
  <c r="G1336" i="4"/>
  <c r="E1353" i="10" s="1"/>
  <c r="H1336" i="4" a="1"/>
  <c r="H1336" i="4" s="1"/>
  <c r="K1336" i="4"/>
  <c r="I1336" i="4" a="1"/>
  <c r="I1336" i="4" s="1"/>
  <c r="J1336" i="4"/>
  <c r="M1336" i="4"/>
  <c r="L1336" i="4"/>
  <c r="Q1336" i="4"/>
  <c r="N1336" i="4" a="1"/>
  <c r="N1336" i="4" s="1"/>
  <c r="R1336" i="4" a="1"/>
  <c r="R1336" i="4" s="1"/>
  <c r="S1336" i="4" a="1"/>
  <c r="S1336" i="4" s="1"/>
  <c r="T1336" i="4" a="1"/>
  <c r="T1336" i="4" s="1"/>
  <c r="V1336" i="4" a="1"/>
  <c r="V1336" i="4" s="1"/>
  <c r="U1336" i="4" a="1"/>
  <c r="U1336" i="4" s="1"/>
  <c r="C1336" i="4"/>
  <c r="B1336" i="4"/>
  <c r="W1336" i="4"/>
  <c r="K1349" i="10"/>
  <c r="A1337" i="4"/>
  <c r="O1337" i="4" s="1" a="1"/>
  <c r="O1337" i="4" s="1"/>
  <c r="L1348" i="10"/>
  <c r="X1332" i="4"/>
  <c r="AJ1333" i="4"/>
  <c r="G1350" i="10" s="1"/>
  <c r="H1351" i="10"/>
  <c r="B1352" i="10"/>
  <c r="Y1337" i="4" l="1"/>
  <c r="P1337" i="4" a="1"/>
  <c r="P1337" i="4" s="1"/>
  <c r="F1337" i="4" a="1"/>
  <c r="F1337" i="4" s="1"/>
  <c r="D1354" i="10" s="1"/>
  <c r="AH1337" i="4" a="1"/>
  <c r="AH1337" i="4" s="1"/>
  <c r="AG1337" i="4"/>
  <c r="AB1337" i="4"/>
  <c r="AA1337" i="4" a="1"/>
  <c r="AA1337" i="4" s="1"/>
  <c r="Z1337" i="4" a="1"/>
  <c r="Z1337" i="4" s="1"/>
  <c r="AI1337" i="4"/>
  <c r="AF1337" i="4" a="1"/>
  <c r="AF1337" i="4" s="1"/>
  <c r="AE1337" i="4"/>
  <c r="AD1337" i="4"/>
  <c r="AC1337" i="4"/>
  <c r="F1353" i="10"/>
  <c r="E1337" i="4"/>
  <c r="C1354" i="10" s="1"/>
  <c r="G1337" i="4"/>
  <c r="E1354" i="10" s="1"/>
  <c r="H1337" i="4" a="1"/>
  <c r="H1337" i="4" s="1"/>
  <c r="K1337" i="4"/>
  <c r="I1337" i="4" a="1"/>
  <c r="I1337" i="4" s="1"/>
  <c r="J1337" i="4"/>
  <c r="L1337" i="4"/>
  <c r="M1337" i="4"/>
  <c r="Q1337" i="4"/>
  <c r="N1337" i="4" a="1"/>
  <c r="N1337" i="4" s="1"/>
  <c r="R1337" i="4" a="1"/>
  <c r="R1337" i="4" s="1"/>
  <c r="S1337" i="4" a="1"/>
  <c r="S1337" i="4" s="1"/>
  <c r="T1337" i="4" a="1"/>
  <c r="T1337" i="4" s="1"/>
  <c r="V1337" i="4" a="1"/>
  <c r="V1337" i="4" s="1"/>
  <c r="U1337" i="4" a="1"/>
  <c r="U1337" i="4" s="1"/>
  <c r="C1337" i="4"/>
  <c r="B1337" i="4"/>
  <c r="W1337" i="4"/>
  <c r="K1350" i="10"/>
  <c r="A1338" i="4"/>
  <c r="O1338" i="4" s="1" a="1"/>
  <c r="O1338" i="4" s="1"/>
  <c r="X1333" i="4"/>
  <c r="L1349" i="10"/>
  <c r="AJ1334" i="4"/>
  <c r="G1351" i="10" s="1"/>
  <c r="H1352" i="10"/>
  <c r="B1353" i="10"/>
  <c r="Y1338" i="4" l="1"/>
  <c r="P1338" i="4" a="1"/>
  <c r="P1338" i="4" s="1"/>
  <c r="F1338" i="4" a="1"/>
  <c r="F1338" i="4" s="1"/>
  <c r="D1355" i="10" s="1"/>
  <c r="AG1338" i="4"/>
  <c r="AH1338" i="4" a="1"/>
  <c r="AH1338" i="4" s="1"/>
  <c r="AF1338" i="4" a="1"/>
  <c r="AF1338" i="4" s="1"/>
  <c r="AD1338" i="4"/>
  <c r="AC1338" i="4"/>
  <c r="AB1338" i="4"/>
  <c r="AA1338" i="4" a="1"/>
  <c r="AA1338" i="4" s="1"/>
  <c r="AI1338" i="4"/>
  <c r="AE1338" i="4"/>
  <c r="Z1338" i="4" a="1"/>
  <c r="Z1338" i="4" s="1"/>
  <c r="F1354" i="10"/>
  <c r="E1338" i="4"/>
  <c r="C1355" i="10" s="1"/>
  <c r="G1338" i="4"/>
  <c r="E1355" i="10" s="1"/>
  <c r="H1338" i="4" a="1"/>
  <c r="H1338" i="4" s="1"/>
  <c r="K1338" i="4"/>
  <c r="I1338" i="4" a="1"/>
  <c r="I1338" i="4" s="1"/>
  <c r="J1338" i="4"/>
  <c r="L1338" i="4"/>
  <c r="M1338" i="4"/>
  <c r="Q1338" i="4"/>
  <c r="N1338" i="4" a="1"/>
  <c r="N1338" i="4" s="1"/>
  <c r="R1338" i="4" a="1"/>
  <c r="R1338" i="4" s="1"/>
  <c r="S1338" i="4" a="1"/>
  <c r="S1338" i="4" s="1"/>
  <c r="T1338" i="4" a="1"/>
  <c r="T1338" i="4" s="1"/>
  <c r="V1338" i="4" a="1"/>
  <c r="V1338" i="4" s="1"/>
  <c r="U1338" i="4" a="1"/>
  <c r="U1338" i="4" s="1"/>
  <c r="C1338" i="4"/>
  <c r="B1338" i="4"/>
  <c r="W1338" i="4"/>
  <c r="K1351" i="10"/>
  <c r="A1339" i="4"/>
  <c r="O1339" i="4" s="1" a="1"/>
  <c r="O1339" i="4" s="1"/>
  <c r="L1350" i="10"/>
  <c r="X1334" i="4"/>
  <c r="AJ1335" i="4"/>
  <c r="G1352" i="10" s="1"/>
  <c r="H1353" i="10"/>
  <c r="B1354" i="10"/>
  <c r="Y1339" i="4" l="1"/>
  <c r="P1339" i="4" a="1"/>
  <c r="P1339" i="4" s="1"/>
  <c r="F1339" i="4" a="1"/>
  <c r="F1339" i="4" s="1"/>
  <c r="D1356" i="10" s="1"/>
  <c r="AH1339" i="4" a="1"/>
  <c r="AH1339" i="4" s="1"/>
  <c r="AG1339" i="4"/>
  <c r="AI1339" i="4"/>
  <c r="AF1339" i="4" a="1"/>
  <c r="AF1339" i="4" s="1"/>
  <c r="AE1339" i="4"/>
  <c r="AC1339" i="4"/>
  <c r="AB1339" i="4"/>
  <c r="AA1339" i="4" a="1"/>
  <c r="AA1339" i="4" s="1"/>
  <c r="AD1339" i="4"/>
  <c r="Z1339" i="4" a="1"/>
  <c r="Z1339" i="4" s="1"/>
  <c r="F1355" i="10"/>
  <c r="E1339" i="4"/>
  <c r="C1356" i="10" s="1"/>
  <c r="I1339" i="4" a="1"/>
  <c r="I1339" i="4" s="1"/>
  <c r="G1339" i="4"/>
  <c r="E1356" i="10" s="1"/>
  <c r="J1339" i="4"/>
  <c r="H1339" i="4" a="1"/>
  <c r="H1339" i="4" s="1"/>
  <c r="K1339" i="4"/>
  <c r="L1339" i="4"/>
  <c r="M1339" i="4"/>
  <c r="Q1339" i="4"/>
  <c r="N1339" i="4" a="1"/>
  <c r="N1339" i="4" s="1"/>
  <c r="R1339" i="4" a="1"/>
  <c r="R1339" i="4" s="1"/>
  <c r="S1339" i="4" a="1"/>
  <c r="S1339" i="4" s="1"/>
  <c r="T1339" i="4" a="1"/>
  <c r="T1339" i="4" s="1"/>
  <c r="V1339" i="4" a="1"/>
  <c r="V1339" i="4" s="1"/>
  <c r="U1339" i="4" a="1"/>
  <c r="U1339" i="4" s="1"/>
  <c r="C1339" i="4"/>
  <c r="B1339" i="4"/>
  <c r="W1339" i="4"/>
  <c r="K1352" i="10"/>
  <c r="A1340" i="4"/>
  <c r="O1340" i="4" s="1" a="1"/>
  <c r="O1340" i="4" s="1"/>
  <c r="L1351" i="10"/>
  <c r="X1335" i="4"/>
  <c r="AJ1336" i="4"/>
  <c r="G1353" i="10" s="1"/>
  <c r="H1354" i="10"/>
  <c r="B1355" i="10"/>
  <c r="Y1340" i="4" l="1"/>
  <c r="P1340" i="4" a="1"/>
  <c r="P1340" i="4" s="1"/>
  <c r="F1340" i="4" a="1"/>
  <c r="F1340" i="4" s="1"/>
  <c r="D1357" i="10" s="1"/>
  <c r="AG1340" i="4"/>
  <c r="AH1340" i="4" a="1"/>
  <c r="AH1340" i="4" s="1"/>
  <c r="AB1340" i="4"/>
  <c r="Z1340" i="4" a="1"/>
  <c r="Z1340" i="4" s="1"/>
  <c r="AF1340" i="4" a="1"/>
  <c r="AF1340" i="4" s="1"/>
  <c r="AE1340" i="4"/>
  <c r="AC1340" i="4"/>
  <c r="AA1340" i="4" a="1"/>
  <c r="AA1340" i="4" s="1"/>
  <c r="AI1340" i="4"/>
  <c r="AD1340" i="4"/>
  <c r="F1356" i="10"/>
  <c r="E1340" i="4"/>
  <c r="C1357" i="10" s="1"/>
  <c r="H1340" i="4" a="1"/>
  <c r="H1340" i="4" s="1"/>
  <c r="I1340" i="4" a="1"/>
  <c r="I1340" i="4" s="1"/>
  <c r="G1340" i="4"/>
  <c r="E1357" i="10" s="1"/>
  <c r="J1340" i="4"/>
  <c r="K1340" i="4"/>
  <c r="M1340" i="4"/>
  <c r="L1340" i="4"/>
  <c r="Q1340" i="4"/>
  <c r="N1340" i="4" a="1"/>
  <c r="N1340" i="4" s="1"/>
  <c r="R1340" i="4" a="1"/>
  <c r="R1340" i="4" s="1"/>
  <c r="S1340" i="4" a="1"/>
  <c r="S1340" i="4" s="1"/>
  <c r="T1340" i="4" a="1"/>
  <c r="T1340" i="4" s="1"/>
  <c r="V1340" i="4" a="1"/>
  <c r="V1340" i="4" s="1"/>
  <c r="U1340" i="4" a="1"/>
  <c r="U1340" i="4" s="1"/>
  <c r="C1340" i="4"/>
  <c r="B1340" i="4"/>
  <c r="W1340" i="4"/>
  <c r="K1353" i="10"/>
  <c r="A1341" i="4"/>
  <c r="O1341" i="4" s="1" a="1"/>
  <c r="O1341" i="4" s="1"/>
  <c r="L1352" i="10"/>
  <c r="X1336" i="4"/>
  <c r="AJ1337" i="4"/>
  <c r="G1354" i="10" s="1"/>
  <c r="H1355" i="10"/>
  <c r="B1356" i="10"/>
  <c r="Y1341" i="4" l="1"/>
  <c r="P1341" i="4" a="1"/>
  <c r="P1341" i="4" s="1"/>
  <c r="F1341" i="4" a="1"/>
  <c r="F1341" i="4" s="1"/>
  <c r="D1358" i="10" s="1"/>
  <c r="AH1341" i="4" a="1"/>
  <c r="AH1341" i="4" s="1"/>
  <c r="AG1341" i="4"/>
  <c r="AD1341" i="4"/>
  <c r="AB1341" i="4"/>
  <c r="AA1341" i="4" a="1"/>
  <c r="AA1341" i="4" s="1"/>
  <c r="Z1341" i="4" a="1"/>
  <c r="Z1341" i="4" s="1"/>
  <c r="AI1341" i="4"/>
  <c r="AF1341" i="4" a="1"/>
  <c r="AF1341" i="4" s="1"/>
  <c r="AE1341" i="4"/>
  <c r="AC1341" i="4"/>
  <c r="F1357" i="10"/>
  <c r="E1341" i="4"/>
  <c r="C1358" i="10" s="1"/>
  <c r="H1341" i="4" a="1"/>
  <c r="H1341" i="4" s="1"/>
  <c r="G1341" i="4"/>
  <c r="E1358" i="10" s="1"/>
  <c r="I1341" i="4" a="1"/>
  <c r="I1341" i="4" s="1"/>
  <c r="J1341" i="4"/>
  <c r="M1341" i="4"/>
  <c r="K1341" i="4"/>
  <c r="L1341" i="4"/>
  <c r="Q1341" i="4"/>
  <c r="N1341" i="4" a="1"/>
  <c r="N1341" i="4" s="1"/>
  <c r="R1341" i="4" a="1"/>
  <c r="R1341" i="4" s="1"/>
  <c r="S1341" i="4" a="1"/>
  <c r="S1341" i="4" s="1"/>
  <c r="T1341" i="4" a="1"/>
  <c r="T1341" i="4" s="1"/>
  <c r="V1341" i="4" a="1"/>
  <c r="V1341" i="4" s="1"/>
  <c r="U1341" i="4" a="1"/>
  <c r="U1341" i="4" s="1"/>
  <c r="C1341" i="4"/>
  <c r="B1341" i="4"/>
  <c r="W1341" i="4"/>
  <c r="K1354" i="10"/>
  <c r="A1342" i="4"/>
  <c r="O1342" i="4" s="1" a="1"/>
  <c r="O1342" i="4" s="1"/>
  <c r="L1353" i="10"/>
  <c r="X1337" i="4"/>
  <c r="AJ1338" i="4"/>
  <c r="G1355" i="10" s="1"/>
  <c r="H1356" i="10"/>
  <c r="B1357" i="10"/>
  <c r="Y1342" i="4" l="1"/>
  <c r="P1342" i="4" a="1"/>
  <c r="P1342" i="4" s="1"/>
  <c r="F1342" i="4" a="1"/>
  <c r="F1342" i="4" s="1"/>
  <c r="D1359" i="10" s="1"/>
  <c r="AG1342" i="4"/>
  <c r="AH1342" i="4" a="1"/>
  <c r="AH1342" i="4" s="1"/>
  <c r="AE1342" i="4"/>
  <c r="AC1342" i="4"/>
  <c r="AB1342" i="4"/>
  <c r="AA1342" i="4" a="1"/>
  <c r="AA1342" i="4" s="1"/>
  <c r="Z1342" i="4" a="1"/>
  <c r="Z1342" i="4" s="1"/>
  <c r="AI1342" i="4"/>
  <c r="AF1342" i="4" a="1"/>
  <c r="AF1342" i="4" s="1"/>
  <c r="AD1342" i="4"/>
  <c r="F1358" i="10"/>
  <c r="E1342" i="4"/>
  <c r="C1359" i="10" s="1"/>
  <c r="G1342" i="4"/>
  <c r="E1359" i="10" s="1"/>
  <c r="I1342" i="4" a="1"/>
  <c r="I1342" i="4" s="1"/>
  <c r="H1342" i="4" a="1"/>
  <c r="H1342" i="4" s="1"/>
  <c r="J1342" i="4"/>
  <c r="K1342" i="4"/>
  <c r="M1342" i="4"/>
  <c r="L1342" i="4"/>
  <c r="Q1342" i="4"/>
  <c r="N1342" i="4" a="1"/>
  <c r="N1342" i="4" s="1"/>
  <c r="R1342" i="4" a="1"/>
  <c r="R1342" i="4" s="1"/>
  <c r="T1342" i="4" a="1"/>
  <c r="T1342" i="4" s="1"/>
  <c r="S1342" i="4" a="1"/>
  <c r="S1342" i="4" s="1"/>
  <c r="V1342" i="4" a="1"/>
  <c r="V1342" i="4" s="1"/>
  <c r="U1342" i="4" a="1"/>
  <c r="U1342" i="4" s="1"/>
  <c r="C1342" i="4"/>
  <c r="B1342" i="4"/>
  <c r="W1342" i="4"/>
  <c r="K1355" i="10"/>
  <c r="A1343" i="4"/>
  <c r="O1343" i="4" s="1" a="1"/>
  <c r="O1343" i="4" s="1"/>
  <c r="L1354" i="10"/>
  <c r="X1338" i="4"/>
  <c r="AJ1339" i="4"/>
  <c r="G1356" i="10" s="1"/>
  <c r="H1357" i="10"/>
  <c r="B1358" i="10"/>
  <c r="Y1343" i="4" l="1"/>
  <c r="P1343" i="4" a="1"/>
  <c r="P1343" i="4" s="1"/>
  <c r="F1343" i="4" a="1"/>
  <c r="F1343" i="4" s="1"/>
  <c r="D1360" i="10" s="1"/>
  <c r="AH1343" i="4" a="1"/>
  <c r="AH1343" i="4" s="1"/>
  <c r="AG1343" i="4"/>
  <c r="AF1343" i="4" a="1"/>
  <c r="AF1343" i="4" s="1"/>
  <c r="AE1343" i="4"/>
  <c r="AD1343" i="4"/>
  <c r="AC1343" i="4"/>
  <c r="AA1343" i="4" a="1"/>
  <c r="AA1343" i="4" s="1"/>
  <c r="Z1343" i="4" a="1"/>
  <c r="Z1343" i="4" s="1"/>
  <c r="AI1343" i="4"/>
  <c r="AB1343" i="4"/>
  <c r="F1359" i="10"/>
  <c r="E1343" i="4"/>
  <c r="C1360" i="10" s="1"/>
  <c r="G1343" i="4"/>
  <c r="E1360" i="10" s="1"/>
  <c r="I1343" i="4" a="1"/>
  <c r="I1343" i="4" s="1"/>
  <c r="J1343" i="4"/>
  <c r="H1343" i="4" a="1"/>
  <c r="H1343" i="4" s="1"/>
  <c r="M1343" i="4"/>
  <c r="K1343" i="4"/>
  <c r="L1343" i="4"/>
  <c r="Q1343" i="4"/>
  <c r="N1343" i="4" a="1"/>
  <c r="N1343" i="4" s="1"/>
  <c r="R1343" i="4" a="1"/>
  <c r="R1343" i="4" s="1"/>
  <c r="S1343" i="4" a="1"/>
  <c r="S1343" i="4" s="1"/>
  <c r="T1343" i="4" a="1"/>
  <c r="T1343" i="4" s="1"/>
  <c r="V1343" i="4" a="1"/>
  <c r="V1343" i="4" s="1"/>
  <c r="U1343" i="4" a="1"/>
  <c r="U1343" i="4" s="1"/>
  <c r="C1343" i="4"/>
  <c r="B1343" i="4"/>
  <c r="W1343" i="4"/>
  <c r="K1356" i="10"/>
  <c r="A1344" i="4"/>
  <c r="O1344" i="4" s="1" a="1"/>
  <c r="O1344" i="4" s="1"/>
  <c r="L1355" i="10"/>
  <c r="X1339" i="4"/>
  <c r="AJ1340" i="4"/>
  <c r="G1357" i="10" s="1"/>
  <c r="H1358" i="10"/>
  <c r="B1359" i="10"/>
  <c r="Y1344" i="4" l="1"/>
  <c r="P1344" i="4" a="1"/>
  <c r="P1344" i="4" s="1"/>
  <c r="F1344" i="4" a="1"/>
  <c r="F1344" i="4" s="1"/>
  <c r="D1361" i="10" s="1"/>
  <c r="AG1344" i="4"/>
  <c r="AH1344" i="4" a="1"/>
  <c r="AH1344" i="4" s="1"/>
  <c r="Z1344" i="4" a="1"/>
  <c r="Z1344" i="4" s="1"/>
  <c r="AI1344" i="4"/>
  <c r="AF1344" i="4" a="1"/>
  <c r="AF1344" i="4" s="1"/>
  <c r="AD1344" i="4"/>
  <c r="AC1344" i="4"/>
  <c r="AB1344" i="4"/>
  <c r="AA1344" i="4" a="1"/>
  <c r="AA1344" i="4" s="1"/>
  <c r="AE1344" i="4"/>
  <c r="F1360" i="10"/>
  <c r="E1344" i="4"/>
  <c r="C1361" i="10" s="1"/>
  <c r="H1344" i="4" a="1"/>
  <c r="H1344" i="4" s="1"/>
  <c r="I1344" i="4" a="1"/>
  <c r="I1344" i="4" s="1"/>
  <c r="G1344" i="4"/>
  <c r="E1361" i="10" s="1"/>
  <c r="J1344" i="4"/>
  <c r="M1344" i="4"/>
  <c r="L1344" i="4"/>
  <c r="K1344" i="4"/>
  <c r="Q1344" i="4"/>
  <c r="N1344" i="4" a="1"/>
  <c r="N1344" i="4" s="1"/>
  <c r="R1344" i="4" a="1"/>
  <c r="R1344" i="4" s="1"/>
  <c r="S1344" i="4" a="1"/>
  <c r="S1344" i="4" s="1"/>
  <c r="T1344" i="4" a="1"/>
  <c r="T1344" i="4" s="1"/>
  <c r="V1344" i="4" a="1"/>
  <c r="V1344" i="4" s="1"/>
  <c r="U1344" i="4" a="1"/>
  <c r="U1344" i="4" s="1"/>
  <c r="C1344" i="4"/>
  <c r="B1344" i="4"/>
  <c r="W1344" i="4"/>
  <c r="K1357" i="10"/>
  <c r="A1345" i="4"/>
  <c r="O1345" i="4" s="1" a="1"/>
  <c r="O1345" i="4" s="1"/>
  <c r="L1356" i="10"/>
  <c r="X1340" i="4"/>
  <c r="AJ1341" i="4"/>
  <c r="G1358" i="10" s="1"/>
  <c r="H1359" i="10"/>
  <c r="B1360" i="10"/>
  <c r="Y1345" i="4" l="1"/>
  <c r="P1345" i="4" a="1"/>
  <c r="P1345" i="4" s="1"/>
  <c r="F1345" i="4" a="1"/>
  <c r="F1345" i="4" s="1"/>
  <c r="D1362" i="10" s="1"/>
  <c r="AH1345" i="4" a="1"/>
  <c r="AH1345" i="4" s="1"/>
  <c r="AG1345" i="4"/>
  <c r="AA1345" i="4" a="1"/>
  <c r="AA1345" i="4" s="1"/>
  <c r="Z1345" i="4" a="1"/>
  <c r="Z1345" i="4" s="1"/>
  <c r="AF1345" i="4" a="1"/>
  <c r="AF1345" i="4" s="1"/>
  <c r="AE1345" i="4"/>
  <c r="AD1345" i="4"/>
  <c r="AC1345" i="4"/>
  <c r="AB1345" i="4"/>
  <c r="AI1345" i="4"/>
  <c r="F1361" i="10"/>
  <c r="E1345" i="4"/>
  <c r="C1362" i="10" s="1"/>
  <c r="G1345" i="4"/>
  <c r="E1362" i="10" s="1"/>
  <c r="I1345" i="4" a="1"/>
  <c r="I1345" i="4" s="1"/>
  <c r="J1345" i="4"/>
  <c r="H1345" i="4" a="1"/>
  <c r="H1345" i="4" s="1"/>
  <c r="K1345" i="4"/>
  <c r="L1345" i="4"/>
  <c r="M1345" i="4"/>
  <c r="Q1345" i="4"/>
  <c r="N1345" i="4" a="1"/>
  <c r="N1345" i="4" s="1"/>
  <c r="R1345" i="4" a="1"/>
  <c r="R1345" i="4" s="1"/>
  <c r="S1345" i="4" a="1"/>
  <c r="S1345" i="4" s="1"/>
  <c r="T1345" i="4" a="1"/>
  <c r="T1345" i="4" s="1"/>
  <c r="V1345" i="4" a="1"/>
  <c r="V1345" i="4" s="1"/>
  <c r="U1345" i="4" a="1"/>
  <c r="U1345" i="4" s="1"/>
  <c r="C1345" i="4"/>
  <c r="B1345" i="4"/>
  <c r="W1345" i="4"/>
  <c r="K1358" i="10"/>
  <c r="A1346" i="4"/>
  <c r="O1346" i="4" s="1" a="1"/>
  <c r="O1346" i="4" s="1"/>
  <c r="L1357" i="10"/>
  <c r="X1341" i="4"/>
  <c r="AJ1342" i="4"/>
  <c r="G1359" i="10" s="1"/>
  <c r="H1360" i="10"/>
  <c r="B1361" i="10"/>
  <c r="Y1346" i="4" l="1"/>
  <c r="P1346" i="4" a="1"/>
  <c r="P1346" i="4" s="1"/>
  <c r="F1346" i="4" a="1"/>
  <c r="F1346" i="4" s="1"/>
  <c r="D1363" i="10" s="1"/>
  <c r="AG1346" i="4"/>
  <c r="AH1346" i="4" a="1"/>
  <c r="AH1346" i="4" s="1"/>
  <c r="AE1346" i="4"/>
  <c r="AD1346" i="4"/>
  <c r="AC1346" i="4"/>
  <c r="AB1346" i="4"/>
  <c r="AA1346" i="4" a="1"/>
  <c r="AA1346" i="4" s="1"/>
  <c r="Z1346" i="4" a="1"/>
  <c r="Z1346" i="4" s="1"/>
  <c r="AI1346" i="4"/>
  <c r="AF1346" i="4" a="1"/>
  <c r="AF1346" i="4" s="1"/>
  <c r="F1362" i="10"/>
  <c r="E1346" i="4"/>
  <c r="C1363" i="10" s="1"/>
  <c r="G1346" i="4"/>
  <c r="E1363" i="10" s="1"/>
  <c r="I1346" i="4" a="1"/>
  <c r="I1346" i="4" s="1"/>
  <c r="J1346" i="4"/>
  <c r="H1346" i="4" a="1"/>
  <c r="H1346" i="4" s="1"/>
  <c r="K1346" i="4"/>
  <c r="M1346" i="4"/>
  <c r="L1346" i="4"/>
  <c r="Q1346" i="4"/>
  <c r="N1346" i="4" a="1"/>
  <c r="N1346" i="4" s="1"/>
  <c r="R1346" i="4" a="1"/>
  <c r="R1346" i="4" s="1"/>
  <c r="S1346" i="4" a="1"/>
  <c r="S1346" i="4" s="1"/>
  <c r="T1346" i="4" a="1"/>
  <c r="T1346" i="4" s="1"/>
  <c r="V1346" i="4" a="1"/>
  <c r="V1346" i="4" s="1"/>
  <c r="U1346" i="4" a="1"/>
  <c r="U1346" i="4" s="1"/>
  <c r="C1346" i="4"/>
  <c r="B1346" i="4"/>
  <c r="W1346" i="4"/>
  <c r="K1359" i="10"/>
  <c r="A1347" i="4"/>
  <c r="O1347" i="4" s="1" a="1"/>
  <c r="O1347" i="4" s="1"/>
  <c r="L1358" i="10"/>
  <c r="X1342" i="4"/>
  <c r="AJ1343" i="4"/>
  <c r="G1360" i="10" s="1"/>
  <c r="H1361" i="10"/>
  <c r="B1362" i="10"/>
  <c r="Y1347" i="4" l="1"/>
  <c r="P1347" i="4" a="1"/>
  <c r="P1347" i="4" s="1"/>
  <c r="F1347" i="4" a="1"/>
  <c r="F1347" i="4" s="1"/>
  <c r="D1364" i="10" s="1"/>
  <c r="AH1347" i="4" a="1"/>
  <c r="AH1347" i="4" s="1"/>
  <c r="AG1347" i="4"/>
  <c r="AI1347" i="4"/>
  <c r="AF1347" i="4" a="1"/>
  <c r="AF1347" i="4" s="1"/>
  <c r="AE1347" i="4"/>
  <c r="AD1347" i="4"/>
  <c r="AC1347" i="4"/>
  <c r="AA1347" i="4" a="1"/>
  <c r="AA1347" i="4" s="1"/>
  <c r="Z1347" i="4" a="1"/>
  <c r="Z1347" i="4" s="1"/>
  <c r="AB1347" i="4"/>
  <c r="F1363" i="10"/>
  <c r="E1347" i="4"/>
  <c r="C1364" i="10" s="1"/>
  <c r="G1347" i="4"/>
  <c r="E1364" i="10" s="1"/>
  <c r="J1347" i="4"/>
  <c r="I1347" i="4" a="1"/>
  <c r="I1347" i="4" s="1"/>
  <c r="H1347" i="4" a="1"/>
  <c r="H1347" i="4" s="1"/>
  <c r="K1347" i="4"/>
  <c r="L1347" i="4"/>
  <c r="M1347" i="4"/>
  <c r="Q1347" i="4"/>
  <c r="N1347" i="4" a="1"/>
  <c r="N1347" i="4" s="1"/>
  <c r="R1347" i="4" a="1"/>
  <c r="R1347" i="4" s="1"/>
  <c r="S1347" i="4" a="1"/>
  <c r="S1347" i="4" s="1"/>
  <c r="T1347" i="4" a="1"/>
  <c r="T1347" i="4" s="1"/>
  <c r="V1347" i="4" a="1"/>
  <c r="V1347" i="4" s="1"/>
  <c r="U1347" i="4" a="1"/>
  <c r="U1347" i="4" s="1"/>
  <c r="C1347" i="4"/>
  <c r="B1347" i="4"/>
  <c r="W1347" i="4"/>
  <c r="K1360" i="10"/>
  <c r="A1348" i="4"/>
  <c r="O1348" i="4" s="1" a="1"/>
  <c r="O1348" i="4" s="1"/>
  <c r="L1359" i="10"/>
  <c r="X1343" i="4"/>
  <c r="AJ1344" i="4"/>
  <c r="G1361" i="10" s="1"/>
  <c r="H1362" i="10"/>
  <c r="B1363" i="10"/>
  <c r="Y1348" i="4" l="1"/>
  <c r="P1348" i="4" a="1"/>
  <c r="P1348" i="4" s="1"/>
  <c r="F1348" i="4" a="1"/>
  <c r="F1348" i="4" s="1"/>
  <c r="D1365" i="10" s="1"/>
  <c r="AG1348" i="4"/>
  <c r="AH1348" i="4" a="1"/>
  <c r="AH1348" i="4" s="1"/>
  <c r="Z1348" i="4" a="1"/>
  <c r="Z1348" i="4" s="1"/>
  <c r="AI1348" i="4"/>
  <c r="AF1348" i="4" a="1"/>
  <c r="AF1348" i="4" s="1"/>
  <c r="AD1348" i="4"/>
  <c r="AC1348" i="4"/>
  <c r="AB1348" i="4"/>
  <c r="AE1348" i="4"/>
  <c r="AA1348" i="4" a="1"/>
  <c r="AA1348" i="4" s="1"/>
  <c r="F1364" i="10"/>
  <c r="E1348" i="4"/>
  <c r="C1365" i="10" s="1"/>
  <c r="G1348" i="4"/>
  <c r="E1365" i="10" s="1"/>
  <c r="I1348" i="4" a="1"/>
  <c r="I1348" i="4" s="1"/>
  <c r="H1348" i="4" a="1"/>
  <c r="H1348" i="4" s="1"/>
  <c r="J1348" i="4"/>
  <c r="K1348" i="4"/>
  <c r="M1348" i="4"/>
  <c r="L1348" i="4"/>
  <c r="Q1348" i="4"/>
  <c r="N1348" i="4" a="1"/>
  <c r="N1348" i="4" s="1"/>
  <c r="R1348" i="4" a="1"/>
  <c r="R1348" i="4" s="1"/>
  <c r="S1348" i="4" a="1"/>
  <c r="S1348" i="4" s="1"/>
  <c r="T1348" i="4" a="1"/>
  <c r="T1348" i="4" s="1"/>
  <c r="V1348" i="4" a="1"/>
  <c r="V1348" i="4" s="1"/>
  <c r="U1348" i="4" a="1"/>
  <c r="U1348" i="4" s="1"/>
  <c r="C1348" i="4"/>
  <c r="B1348" i="4"/>
  <c r="W1348" i="4"/>
  <c r="K1361" i="10"/>
  <c r="A1349" i="4"/>
  <c r="O1349" i="4" s="1" a="1"/>
  <c r="O1349" i="4" s="1"/>
  <c r="L1360" i="10"/>
  <c r="X1344" i="4"/>
  <c r="AJ1345" i="4"/>
  <c r="G1362" i="10" s="1"/>
  <c r="K1362" i="10" s="1"/>
  <c r="H1363" i="10"/>
  <c r="B1364" i="10"/>
  <c r="Y1349" i="4" l="1"/>
  <c r="P1349" i="4" a="1"/>
  <c r="P1349" i="4" s="1"/>
  <c r="F1349" i="4" a="1"/>
  <c r="F1349" i="4" s="1"/>
  <c r="D1366" i="10" s="1"/>
  <c r="AH1349" i="4" a="1"/>
  <c r="AH1349" i="4" s="1"/>
  <c r="AG1349" i="4"/>
  <c r="AB1349" i="4"/>
  <c r="AA1349" i="4" a="1"/>
  <c r="AA1349" i="4" s="1"/>
  <c r="Z1349" i="4" a="1"/>
  <c r="Z1349" i="4" s="1"/>
  <c r="AI1349" i="4"/>
  <c r="AF1349" i="4" a="1"/>
  <c r="AF1349" i="4" s="1"/>
  <c r="AE1349" i="4"/>
  <c r="AD1349" i="4"/>
  <c r="AC1349" i="4"/>
  <c r="F1365" i="10"/>
  <c r="E1349" i="4"/>
  <c r="C1366" i="10" s="1"/>
  <c r="G1349" i="4"/>
  <c r="E1366" i="10" s="1"/>
  <c r="H1349" i="4" a="1"/>
  <c r="H1349" i="4" s="1"/>
  <c r="I1349" i="4" a="1"/>
  <c r="I1349" i="4" s="1"/>
  <c r="K1349" i="4"/>
  <c r="J1349" i="4"/>
  <c r="L1349" i="4"/>
  <c r="M1349" i="4"/>
  <c r="Q1349" i="4"/>
  <c r="N1349" i="4" a="1"/>
  <c r="N1349" i="4" s="1"/>
  <c r="R1349" i="4" a="1"/>
  <c r="R1349" i="4" s="1"/>
  <c r="S1349" i="4" a="1"/>
  <c r="S1349" i="4" s="1"/>
  <c r="T1349" i="4" a="1"/>
  <c r="T1349" i="4" s="1"/>
  <c r="V1349" i="4" a="1"/>
  <c r="V1349" i="4" s="1"/>
  <c r="U1349" i="4" a="1"/>
  <c r="U1349" i="4" s="1"/>
  <c r="C1349" i="4"/>
  <c r="B1349" i="4"/>
  <c r="W1349" i="4"/>
  <c r="A1350" i="4"/>
  <c r="O1350" i="4" s="1" a="1"/>
  <c r="O1350" i="4" s="1"/>
  <c r="L1361" i="10"/>
  <c r="X1345" i="4"/>
  <c r="AJ1346" i="4"/>
  <c r="G1363" i="10" s="1"/>
  <c r="H1364" i="10"/>
  <c r="B1365" i="10"/>
  <c r="Y1350" i="4" l="1"/>
  <c r="P1350" i="4" a="1"/>
  <c r="P1350" i="4" s="1"/>
  <c r="F1350" i="4" a="1"/>
  <c r="F1350" i="4" s="1"/>
  <c r="D1367" i="10" s="1"/>
  <c r="AG1350" i="4"/>
  <c r="AH1350" i="4" a="1"/>
  <c r="AH1350" i="4" s="1"/>
  <c r="AE1350" i="4"/>
  <c r="AD1350" i="4"/>
  <c r="AC1350" i="4"/>
  <c r="AB1350" i="4"/>
  <c r="AA1350" i="4" a="1"/>
  <c r="AA1350" i="4" s="1"/>
  <c r="AI1350" i="4"/>
  <c r="AF1350" i="4" a="1"/>
  <c r="AF1350" i="4" s="1"/>
  <c r="Z1350" i="4" a="1"/>
  <c r="Z1350" i="4" s="1"/>
  <c r="F1366" i="10"/>
  <c r="E1350" i="4"/>
  <c r="C1367" i="10" s="1"/>
  <c r="G1350" i="4"/>
  <c r="E1367" i="10" s="1"/>
  <c r="H1350" i="4" a="1"/>
  <c r="H1350" i="4" s="1"/>
  <c r="I1350" i="4" a="1"/>
  <c r="I1350" i="4" s="1"/>
  <c r="K1350" i="4"/>
  <c r="J1350" i="4"/>
  <c r="L1350" i="4"/>
  <c r="M1350" i="4"/>
  <c r="Q1350" i="4"/>
  <c r="N1350" i="4" a="1"/>
  <c r="N1350" i="4" s="1"/>
  <c r="R1350" i="4" a="1"/>
  <c r="R1350" i="4" s="1"/>
  <c r="S1350" i="4" a="1"/>
  <c r="S1350" i="4" s="1"/>
  <c r="T1350" i="4" a="1"/>
  <c r="T1350" i="4" s="1"/>
  <c r="V1350" i="4" a="1"/>
  <c r="V1350" i="4" s="1"/>
  <c r="U1350" i="4" a="1"/>
  <c r="U1350" i="4" s="1"/>
  <c r="C1350" i="4"/>
  <c r="B1350" i="4"/>
  <c r="W1350" i="4"/>
  <c r="K1363" i="10"/>
  <c r="A1351" i="4"/>
  <c r="O1351" i="4" s="1" a="1"/>
  <c r="O1351" i="4" s="1"/>
  <c r="L1362" i="10"/>
  <c r="X1346" i="4"/>
  <c r="AJ1347" i="4"/>
  <c r="G1364" i="10" s="1"/>
  <c r="K1364" i="10" s="1"/>
  <c r="H1365" i="10"/>
  <c r="B1366" i="10"/>
  <c r="Y1351" i="4" l="1"/>
  <c r="P1351" i="4" a="1"/>
  <c r="P1351" i="4" s="1"/>
  <c r="F1351" i="4" a="1"/>
  <c r="F1351" i="4" s="1"/>
  <c r="D1368" i="10" s="1"/>
  <c r="AH1351" i="4" a="1"/>
  <c r="AH1351" i="4" s="1"/>
  <c r="AG1351" i="4"/>
  <c r="AI1351" i="4"/>
  <c r="AF1351" i="4" a="1"/>
  <c r="AF1351" i="4" s="1"/>
  <c r="AE1351" i="4"/>
  <c r="AD1351" i="4"/>
  <c r="AB1351" i="4"/>
  <c r="AA1351" i="4" a="1"/>
  <c r="AA1351" i="4" s="1"/>
  <c r="Z1351" i="4" a="1"/>
  <c r="Z1351" i="4" s="1"/>
  <c r="AC1351" i="4"/>
  <c r="F1367" i="10"/>
  <c r="E1351" i="4"/>
  <c r="C1368" i="10" s="1"/>
  <c r="G1351" i="4"/>
  <c r="E1368" i="10" s="1"/>
  <c r="H1351" i="4" a="1"/>
  <c r="H1351" i="4" s="1"/>
  <c r="I1351" i="4" a="1"/>
  <c r="I1351" i="4" s="1"/>
  <c r="K1351" i="4"/>
  <c r="J1351" i="4"/>
  <c r="L1351" i="4"/>
  <c r="M1351" i="4"/>
  <c r="Q1351" i="4"/>
  <c r="N1351" i="4" a="1"/>
  <c r="N1351" i="4" s="1"/>
  <c r="R1351" i="4" a="1"/>
  <c r="R1351" i="4" s="1"/>
  <c r="S1351" i="4" a="1"/>
  <c r="S1351" i="4" s="1"/>
  <c r="T1351" i="4" a="1"/>
  <c r="T1351" i="4" s="1"/>
  <c r="V1351" i="4" a="1"/>
  <c r="V1351" i="4" s="1"/>
  <c r="U1351" i="4" a="1"/>
  <c r="U1351" i="4" s="1"/>
  <c r="C1351" i="4"/>
  <c r="B1351" i="4"/>
  <c r="W1351" i="4"/>
  <c r="A1352" i="4"/>
  <c r="O1352" i="4" s="1" a="1"/>
  <c r="O1352" i="4" s="1"/>
  <c r="L1363" i="10"/>
  <c r="X1347" i="4"/>
  <c r="AJ1348" i="4"/>
  <c r="G1365" i="10" s="1"/>
  <c r="H1366" i="10"/>
  <c r="B1367" i="10"/>
  <c r="Y1352" i="4" l="1"/>
  <c r="P1352" i="4" a="1"/>
  <c r="P1352" i="4" s="1"/>
  <c r="F1352" i="4" a="1"/>
  <c r="F1352" i="4" s="1"/>
  <c r="D1369" i="10" s="1"/>
  <c r="AG1352" i="4"/>
  <c r="AH1352" i="4" a="1"/>
  <c r="AH1352" i="4" s="1"/>
  <c r="Z1352" i="4" a="1"/>
  <c r="Z1352" i="4" s="1"/>
  <c r="AI1352" i="4"/>
  <c r="AE1352" i="4"/>
  <c r="AD1352" i="4"/>
  <c r="AC1352" i="4"/>
  <c r="AF1352" i="4" a="1"/>
  <c r="AF1352" i="4" s="1"/>
  <c r="AB1352" i="4"/>
  <c r="AA1352" i="4" a="1"/>
  <c r="AA1352" i="4" s="1"/>
  <c r="F1368" i="10"/>
  <c r="E1352" i="4"/>
  <c r="C1369" i="10" s="1"/>
  <c r="H1352" i="4" a="1"/>
  <c r="H1352" i="4" s="1"/>
  <c r="G1352" i="4"/>
  <c r="E1369" i="10" s="1"/>
  <c r="I1352" i="4" a="1"/>
  <c r="I1352" i="4" s="1"/>
  <c r="J1352" i="4"/>
  <c r="K1352" i="4"/>
  <c r="L1352" i="4"/>
  <c r="M1352" i="4"/>
  <c r="Q1352" i="4"/>
  <c r="N1352" i="4" a="1"/>
  <c r="N1352" i="4" s="1"/>
  <c r="R1352" i="4" a="1"/>
  <c r="R1352" i="4" s="1"/>
  <c r="S1352" i="4" a="1"/>
  <c r="S1352" i="4" s="1"/>
  <c r="T1352" i="4" a="1"/>
  <c r="T1352" i="4" s="1"/>
  <c r="V1352" i="4" a="1"/>
  <c r="V1352" i="4" s="1"/>
  <c r="U1352" i="4" a="1"/>
  <c r="U1352" i="4" s="1"/>
  <c r="C1352" i="4"/>
  <c r="B1352" i="4"/>
  <c r="W1352" i="4"/>
  <c r="K1365" i="10"/>
  <c r="A1353" i="4"/>
  <c r="O1353" i="4" s="1" a="1"/>
  <c r="O1353" i="4" s="1"/>
  <c r="L1364" i="10"/>
  <c r="X1348" i="4"/>
  <c r="AJ1349" i="4"/>
  <c r="G1366" i="10" s="1"/>
  <c r="H1367" i="10"/>
  <c r="B1368" i="10"/>
  <c r="Y1353" i="4" l="1"/>
  <c r="P1353" i="4" a="1"/>
  <c r="P1353" i="4" s="1"/>
  <c r="F1353" i="4" a="1"/>
  <c r="F1353" i="4" s="1"/>
  <c r="D1370" i="10" s="1"/>
  <c r="AH1353" i="4" a="1"/>
  <c r="AH1353" i="4" s="1"/>
  <c r="AG1353" i="4"/>
  <c r="AB1353" i="4"/>
  <c r="AA1353" i="4" a="1"/>
  <c r="AA1353" i="4" s="1"/>
  <c r="Z1353" i="4" a="1"/>
  <c r="Z1353" i="4" s="1"/>
  <c r="AF1353" i="4" a="1"/>
  <c r="AF1353" i="4" s="1"/>
  <c r="AE1353" i="4"/>
  <c r="AI1353" i="4"/>
  <c r="AD1353" i="4"/>
  <c r="AC1353" i="4"/>
  <c r="F1369" i="10"/>
  <c r="E1353" i="4"/>
  <c r="C1370" i="10" s="1"/>
  <c r="H1353" i="4" a="1"/>
  <c r="H1353" i="4" s="1"/>
  <c r="I1353" i="4" a="1"/>
  <c r="I1353" i="4" s="1"/>
  <c r="G1353" i="4"/>
  <c r="E1370" i="10" s="1"/>
  <c r="J1353" i="4"/>
  <c r="L1353" i="4"/>
  <c r="K1353" i="4"/>
  <c r="M1353" i="4"/>
  <c r="Q1353" i="4"/>
  <c r="N1353" i="4" a="1"/>
  <c r="N1353" i="4" s="1"/>
  <c r="R1353" i="4" a="1"/>
  <c r="R1353" i="4" s="1"/>
  <c r="S1353" i="4" a="1"/>
  <c r="S1353" i="4" s="1"/>
  <c r="T1353" i="4" a="1"/>
  <c r="T1353" i="4" s="1"/>
  <c r="V1353" i="4" a="1"/>
  <c r="V1353" i="4" s="1"/>
  <c r="U1353" i="4" a="1"/>
  <c r="U1353" i="4" s="1"/>
  <c r="C1353" i="4"/>
  <c r="B1353" i="4"/>
  <c r="W1353" i="4"/>
  <c r="K1366" i="10"/>
  <c r="A1354" i="4"/>
  <c r="O1354" i="4" s="1" a="1"/>
  <c r="O1354" i="4" s="1"/>
  <c r="L1365" i="10"/>
  <c r="X1349" i="4"/>
  <c r="AJ1350" i="4"/>
  <c r="G1367" i="10" s="1"/>
  <c r="H1368" i="10"/>
  <c r="B1369" i="10"/>
  <c r="Y1354" i="4" l="1"/>
  <c r="P1354" i="4" a="1"/>
  <c r="P1354" i="4" s="1"/>
  <c r="F1354" i="4" a="1"/>
  <c r="F1354" i="4" s="1"/>
  <c r="D1371" i="10" s="1"/>
  <c r="AH1354" i="4" a="1"/>
  <c r="AH1354" i="4" s="1"/>
  <c r="AG1354" i="4"/>
  <c r="AC1354" i="4"/>
  <c r="AB1354" i="4"/>
  <c r="AA1354" i="4" a="1"/>
  <c r="AA1354" i="4" s="1"/>
  <c r="Z1354" i="4" a="1"/>
  <c r="Z1354" i="4" s="1"/>
  <c r="AI1354" i="4"/>
  <c r="AF1354" i="4" a="1"/>
  <c r="AF1354" i="4" s="1"/>
  <c r="AE1354" i="4"/>
  <c r="AD1354" i="4"/>
  <c r="F1370" i="10"/>
  <c r="E1354" i="4"/>
  <c r="C1371" i="10" s="1"/>
  <c r="G1354" i="4"/>
  <c r="E1371" i="10" s="1"/>
  <c r="H1354" i="4" a="1"/>
  <c r="H1354" i="4" s="1"/>
  <c r="J1354" i="4"/>
  <c r="I1354" i="4" a="1"/>
  <c r="I1354" i="4" s="1"/>
  <c r="K1354" i="4"/>
  <c r="L1354" i="4"/>
  <c r="M1354" i="4"/>
  <c r="Q1354" i="4"/>
  <c r="N1354" i="4" a="1"/>
  <c r="N1354" i="4" s="1"/>
  <c r="R1354" i="4" a="1"/>
  <c r="R1354" i="4" s="1"/>
  <c r="S1354" i="4" a="1"/>
  <c r="S1354" i="4" s="1"/>
  <c r="T1354" i="4" a="1"/>
  <c r="T1354" i="4" s="1"/>
  <c r="V1354" i="4" a="1"/>
  <c r="V1354" i="4" s="1"/>
  <c r="U1354" i="4" a="1"/>
  <c r="U1354" i="4" s="1"/>
  <c r="C1354" i="4"/>
  <c r="B1354" i="4"/>
  <c r="W1354" i="4"/>
  <c r="K1367" i="10"/>
  <c r="A1355" i="4"/>
  <c r="O1355" i="4" s="1" a="1"/>
  <c r="O1355" i="4" s="1"/>
  <c r="L1366" i="10"/>
  <c r="X1350" i="4"/>
  <c r="AJ1351" i="4"/>
  <c r="G1368" i="10" s="1"/>
  <c r="H1369" i="10"/>
  <c r="B1370" i="10"/>
  <c r="Y1355" i="4" l="1"/>
  <c r="P1355" i="4" a="1"/>
  <c r="P1355" i="4" s="1"/>
  <c r="F1355" i="4" a="1"/>
  <c r="F1355" i="4" s="1"/>
  <c r="D1372" i="10" s="1"/>
  <c r="AH1355" i="4" a="1"/>
  <c r="AH1355" i="4" s="1"/>
  <c r="AG1355" i="4"/>
  <c r="AF1355" i="4" a="1"/>
  <c r="AF1355" i="4" s="1"/>
  <c r="AE1355" i="4"/>
  <c r="AD1355" i="4"/>
  <c r="AC1355" i="4"/>
  <c r="AB1355" i="4"/>
  <c r="Z1355" i="4" a="1"/>
  <c r="Z1355" i="4" s="1"/>
  <c r="AI1355" i="4"/>
  <c r="AA1355" i="4" a="1"/>
  <c r="AA1355" i="4" s="1"/>
  <c r="F1371" i="10"/>
  <c r="E1355" i="4"/>
  <c r="C1372" i="10" s="1"/>
  <c r="H1355" i="4" a="1"/>
  <c r="H1355" i="4" s="1"/>
  <c r="I1355" i="4" a="1"/>
  <c r="I1355" i="4" s="1"/>
  <c r="G1355" i="4"/>
  <c r="E1372" i="10" s="1"/>
  <c r="J1355" i="4"/>
  <c r="L1355" i="4"/>
  <c r="K1355" i="4"/>
  <c r="M1355" i="4"/>
  <c r="Q1355" i="4"/>
  <c r="N1355" i="4" a="1"/>
  <c r="N1355" i="4" s="1"/>
  <c r="R1355" i="4" a="1"/>
  <c r="R1355" i="4" s="1"/>
  <c r="S1355" i="4" a="1"/>
  <c r="S1355" i="4" s="1"/>
  <c r="T1355" i="4" a="1"/>
  <c r="T1355" i="4" s="1"/>
  <c r="V1355" i="4" a="1"/>
  <c r="V1355" i="4" s="1"/>
  <c r="U1355" i="4" a="1"/>
  <c r="U1355" i="4" s="1"/>
  <c r="C1355" i="4"/>
  <c r="B1355" i="4"/>
  <c r="W1355" i="4"/>
  <c r="K1368" i="10"/>
  <c r="A1356" i="4"/>
  <c r="O1356" i="4" s="1" a="1"/>
  <c r="O1356" i="4" s="1"/>
  <c r="L1367" i="10"/>
  <c r="X1351" i="4"/>
  <c r="AJ1352" i="4"/>
  <c r="G1369" i="10" s="1"/>
  <c r="H1370" i="10"/>
  <c r="B1371" i="10"/>
  <c r="Y1356" i="4" l="1"/>
  <c r="P1356" i="4" a="1"/>
  <c r="P1356" i="4" s="1"/>
  <c r="F1356" i="4" a="1"/>
  <c r="F1356" i="4" s="1"/>
  <c r="D1373" i="10" s="1"/>
  <c r="AH1356" i="4" a="1"/>
  <c r="AH1356" i="4" s="1"/>
  <c r="AG1356" i="4"/>
  <c r="AI1356" i="4"/>
  <c r="AF1356" i="4" a="1"/>
  <c r="AF1356" i="4" s="1"/>
  <c r="AE1356" i="4"/>
  <c r="AD1356" i="4"/>
  <c r="AC1356" i="4"/>
  <c r="AA1356" i="4" a="1"/>
  <c r="AA1356" i="4" s="1"/>
  <c r="Z1356" i="4" a="1"/>
  <c r="Z1356" i="4" s="1"/>
  <c r="AB1356" i="4"/>
  <c r="F1372" i="10"/>
  <c r="E1356" i="4"/>
  <c r="C1373" i="10" s="1"/>
  <c r="G1356" i="4"/>
  <c r="E1373" i="10" s="1"/>
  <c r="H1356" i="4" a="1"/>
  <c r="H1356" i="4" s="1"/>
  <c r="J1356" i="4"/>
  <c r="I1356" i="4" a="1"/>
  <c r="I1356" i="4" s="1"/>
  <c r="K1356" i="4"/>
  <c r="M1356" i="4"/>
  <c r="L1356" i="4"/>
  <c r="Q1356" i="4"/>
  <c r="N1356" i="4" a="1"/>
  <c r="N1356" i="4" s="1"/>
  <c r="R1356" i="4" a="1"/>
  <c r="R1356" i="4" s="1"/>
  <c r="S1356" i="4" a="1"/>
  <c r="S1356" i="4" s="1"/>
  <c r="T1356" i="4" a="1"/>
  <c r="T1356" i="4" s="1"/>
  <c r="V1356" i="4" a="1"/>
  <c r="V1356" i="4" s="1"/>
  <c r="U1356" i="4" a="1"/>
  <c r="U1356" i="4" s="1"/>
  <c r="C1356" i="4"/>
  <c r="B1356" i="4"/>
  <c r="W1356" i="4"/>
  <c r="K1369" i="10"/>
  <c r="A1357" i="4"/>
  <c r="O1357" i="4" s="1" a="1"/>
  <c r="O1357" i="4" s="1"/>
  <c r="L1368" i="10"/>
  <c r="X1352" i="4"/>
  <c r="AJ1353" i="4"/>
  <c r="G1370" i="10" s="1"/>
  <c r="H1371" i="10"/>
  <c r="B1372" i="10"/>
  <c r="Y1357" i="4" l="1"/>
  <c r="P1357" i="4" a="1"/>
  <c r="P1357" i="4" s="1"/>
  <c r="F1357" i="4" a="1"/>
  <c r="F1357" i="4" s="1"/>
  <c r="D1374" i="10" s="1"/>
  <c r="AH1357" i="4" a="1"/>
  <c r="AH1357" i="4" s="1"/>
  <c r="AG1357" i="4"/>
  <c r="Z1357" i="4" a="1"/>
  <c r="Z1357" i="4" s="1"/>
  <c r="AI1357" i="4"/>
  <c r="AF1357" i="4" a="1"/>
  <c r="AF1357" i="4" s="1"/>
  <c r="AD1357" i="4"/>
  <c r="AC1357" i="4"/>
  <c r="AB1357" i="4"/>
  <c r="AE1357" i="4"/>
  <c r="AA1357" i="4" a="1"/>
  <c r="AA1357" i="4" s="1"/>
  <c r="F1373" i="10"/>
  <c r="E1357" i="4"/>
  <c r="C1374" i="10" s="1"/>
  <c r="G1357" i="4"/>
  <c r="E1374" i="10" s="1"/>
  <c r="H1357" i="4" a="1"/>
  <c r="H1357" i="4" s="1"/>
  <c r="J1357" i="4"/>
  <c r="I1357" i="4" a="1"/>
  <c r="I1357" i="4" s="1"/>
  <c r="K1357" i="4"/>
  <c r="L1357" i="4"/>
  <c r="M1357" i="4"/>
  <c r="Q1357" i="4"/>
  <c r="N1357" i="4" a="1"/>
  <c r="N1357" i="4" s="1"/>
  <c r="R1357" i="4" a="1"/>
  <c r="R1357" i="4" s="1"/>
  <c r="S1357" i="4" a="1"/>
  <c r="S1357" i="4" s="1"/>
  <c r="T1357" i="4" a="1"/>
  <c r="T1357" i="4" s="1"/>
  <c r="V1357" i="4" a="1"/>
  <c r="V1357" i="4" s="1"/>
  <c r="U1357" i="4" a="1"/>
  <c r="U1357" i="4" s="1"/>
  <c r="C1357" i="4"/>
  <c r="B1357" i="4"/>
  <c r="W1357" i="4"/>
  <c r="K1370" i="10"/>
  <c r="A1358" i="4"/>
  <c r="O1358" i="4" s="1" a="1"/>
  <c r="O1358" i="4" s="1"/>
  <c r="L1369" i="10"/>
  <c r="X1353" i="4"/>
  <c r="AJ1354" i="4"/>
  <c r="G1371" i="10" s="1"/>
  <c r="H1372" i="10"/>
  <c r="B1373" i="10"/>
  <c r="Y1358" i="4" l="1"/>
  <c r="P1358" i="4" a="1"/>
  <c r="P1358" i="4" s="1"/>
  <c r="F1358" i="4" a="1"/>
  <c r="F1358" i="4" s="1"/>
  <c r="D1375" i="10" s="1"/>
  <c r="AG1358" i="4"/>
  <c r="AB1358" i="4"/>
  <c r="AA1358" i="4" a="1"/>
  <c r="AA1358" i="4" s="1"/>
  <c r="Z1358" i="4" a="1"/>
  <c r="Z1358" i="4" s="1"/>
  <c r="AF1358" i="4" a="1"/>
  <c r="AF1358" i="4" s="1"/>
  <c r="AE1358" i="4"/>
  <c r="AI1358" i="4"/>
  <c r="AD1358" i="4"/>
  <c r="AC1358" i="4"/>
  <c r="AH1358" i="4" a="1"/>
  <c r="AH1358" i="4" s="1"/>
  <c r="F1374" i="10"/>
  <c r="E1358" i="4"/>
  <c r="C1375" i="10" s="1"/>
  <c r="G1358" i="4"/>
  <c r="E1375" i="10" s="1"/>
  <c r="H1358" i="4" a="1"/>
  <c r="H1358" i="4" s="1"/>
  <c r="J1358" i="4"/>
  <c r="I1358" i="4" a="1"/>
  <c r="I1358" i="4" s="1"/>
  <c r="K1358" i="4"/>
  <c r="L1358" i="4"/>
  <c r="M1358" i="4"/>
  <c r="Q1358" i="4"/>
  <c r="N1358" i="4" a="1"/>
  <c r="N1358" i="4" s="1"/>
  <c r="R1358" i="4" a="1"/>
  <c r="R1358" i="4" s="1"/>
  <c r="S1358" i="4" a="1"/>
  <c r="S1358" i="4" s="1"/>
  <c r="T1358" i="4" a="1"/>
  <c r="T1358" i="4" s="1"/>
  <c r="V1358" i="4" a="1"/>
  <c r="V1358" i="4" s="1"/>
  <c r="U1358" i="4" a="1"/>
  <c r="U1358" i="4" s="1"/>
  <c r="C1358" i="4"/>
  <c r="B1358" i="4"/>
  <c r="W1358" i="4"/>
  <c r="K1371" i="10"/>
  <c r="A1359" i="4"/>
  <c r="O1359" i="4" s="1" a="1"/>
  <c r="O1359" i="4" s="1"/>
  <c r="L1370" i="10"/>
  <c r="X1354" i="4"/>
  <c r="AJ1355" i="4"/>
  <c r="G1372" i="10" s="1"/>
  <c r="H1373" i="10"/>
  <c r="B1374" i="10"/>
  <c r="Y1359" i="4" l="1"/>
  <c r="P1359" i="4" a="1"/>
  <c r="P1359" i="4" s="1"/>
  <c r="F1359" i="4" a="1"/>
  <c r="F1359" i="4" s="1"/>
  <c r="D1376" i="10" s="1"/>
  <c r="AH1359" i="4" a="1"/>
  <c r="AH1359" i="4" s="1"/>
  <c r="AG1359" i="4"/>
  <c r="AD1359" i="4"/>
  <c r="AC1359" i="4"/>
  <c r="AB1359" i="4"/>
  <c r="AA1359" i="4" a="1"/>
  <c r="AA1359" i="4" s="1"/>
  <c r="Z1359" i="4" a="1"/>
  <c r="Z1359" i="4" s="1"/>
  <c r="AI1359" i="4"/>
  <c r="AF1359" i="4" a="1"/>
  <c r="AF1359" i="4" s="1"/>
  <c r="AE1359" i="4"/>
  <c r="F1375" i="10"/>
  <c r="E1359" i="4"/>
  <c r="C1376" i="10" s="1"/>
  <c r="G1359" i="4"/>
  <c r="E1376" i="10" s="1"/>
  <c r="J1359" i="4"/>
  <c r="H1359" i="4" a="1"/>
  <c r="H1359" i="4" s="1"/>
  <c r="I1359" i="4" a="1"/>
  <c r="I1359" i="4" s="1"/>
  <c r="K1359" i="4"/>
  <c r="L1359" i="4"/>
  <c r="M1359" i="4"/>
  <c r="Q1359" i="4"/>
  <c r="N1359" i="4" a="1"/>
  <c r="N1359" i="4" s="1"/>
  <c r="R1359" i="4" a="1"/>
  <c r="R1359" i="4" s="1"/>
  <c r="S1359" i="4" a="1"/>
  <c r="S1359" i="4" s="1"/>
  <c r="T1359" i="4" a="1"/>
  <c r="T1359" i="4" s="1"/>
  <c r="V1359" i="4" a="1"/>
  <c r="V1359" i="4" s="1"/>
  <c r="U1359" i="4" a="1"/>
  <c r="U1359" i="4" s="1"/>
  <c r="C1359" i="4"/>
  <c r="B1359" i="4"/>
  <c r="W1359" i="4"/>
  <c r="K1372" i="10"/>
  <c r="A1360" i="4"/>
  <c r="O1360" i="4" s="1" a="1"/>
  <c r="O1360" i="4" s="1"/>
  <c r="L1371" i="10"/>
  <c r="X1355" i="4"/>
  <c r="AJ1356" i="4"/>
  <c r="G1373" i="10" s="1"/>
  <c r="H1374" i="10"/>
  <c r="B1375" i="10"/>
  <c r="Y1360" i="4" l="1"/>
  <c r="P1360" i="4" a="1"/>
  <c r="P1360" i="4" s="1"/>
  <c r="F1360" i="4" a="1"/>
  <c r="F1360" i="4" s="1"/>
  <c r="D1377" i="10" s="1"/>
  <c r="AH1360" i="4" a="1"/>
  <c r="AH1360" i="4" s="1"/>
  <c r="AG1360" i="4"/>
  <c r="AF1360" i="4" a="1"/>
  <c r="AF1360" i="4" s="1"/>
  <c r="AE1360" i="4"/>
  <c r="AD1360" i="4"/>
  <c r="AC1360" i="4"/>
  <c r="AB1360" i="4"/>
  <c r="AA1360" i="4" a="1"/>
  <c r="AA1360" i="4" s="1"/>
  <c r="Z1360" i="4" a="1"/>
  <c r="Z1360" i="4" s="1"/>
  <c r="AI1360" i="4"/>
  <c r="F1376" i="10"/>
  <c r="E1360" i="4"/>
  <c r="C1377" i="10" s="1"/>
  <c r="G1360" i="4"/>
  <c r="E1377" i="10" s="1"/>
  <c r="I1360" i="4" a="1"/>
  <c r="I1360" i="4" s="1"/>
  <c r="H1360" i="4" a="1"/>
  <c r="H1360" i="4" s="1"/>
  <c r="J1360" i="4"/>
  <c r="K1360" i="4"/>
  <c r="L1360" i="4"/>
  <c r="M1360" i="4"/>
  <c r="Q1360" i="4"/>
  <c r="N1360" i="4" a="1"/>
  <c r="N1360" i="4" s="1"/>
  <c r="R1360" i="4" a="1"/>
  <c r="R1360" i="4" s="1"/>
  <c r="S1360" i="4" a="1"/>
  <c r="S1360" i="4" s="1"/>
  <c r="T1360" i="4" a="1"/>
  <c r="T1360" i="4" s="1"/>
  <c r="V1360" i="4" a="1"/>
  <c r="V1360" i="4" s="1"/>
  <c r="U1360" i="4" a="1"/>
  <c r="U1360" i="4" s="1"/>
  <c r="C1360" i="4"/>
  <c r="B1360" i="4"/>
  <c r="W1360" i="4"/>
  <c r="K1373" i="10"/>
  <c r="A1361" i="4"/>
  <c r="O1361" i="4" s="1" a="1"/>
  <c r="O1361" i="4" s="1"/>
  <c r="L1372" i="10"/>
  <c r="X1356" i="4"/>
  <c r="AJ1357" i="4"/>
  <c r="G1374" i="10" s="1"/>
  <c r="H1375" i="10"/>
  <c r="B1376" i="10"/>
  <c r="Y1361" i="4" l="1"/>
  <c r="P1361" i="4" a="1"/>
  <c r="P1361" i="4" s="1"/>
  <c r="F1361" i="4" a="1"/>
  <c r="F1361" i="4" s="1"/>
  <c r="D1378" i="10" s="1"/>
  <c r="AG1361" i="4"/>
  <c r="AH1361" i="4" a="1"/>
  <c r="AH1361" i="4" s="1"/>
  <c r="AI1361" i="4"/>
  <c r="AF1361" i="4" a="1"/>
  <c r="AF1361" i="4" s="1"/>
  <c r="AE1361" i="4"/>
  <c r="AD1361" i="4"/>
  <c r="AB1361" i="4"/>
  <c r="AA1361" i="4" a="1"/>
  <c r="AA1361" i="4" s="1"/>
  <c r="Z1361" i="4" a="1"/>
  <c r="Z1361" i="4" s="1"/>
  <c r="AC1361" i="4"/>
  <c r="F1377" i="10"/>
  <c r="E1361" i="4"/>
  <c r="C1378" i="10" s="1"/>
  <c r="I1361" i="4" a="1"/>
  <c r="I1361" i="4" s="1"/>
  <c r="G1361" i="4"/>
  <c r="E1378" i="10" s="1"/>
  <c r="H1361" i="4" a="1"/>
  <c r="H1361" i="4" s="1"/>
  <c r="K1361" i="4"/>
  <c r="J1361" i="4"/>
  <c r="L1361" i="4"/>
  <c r="M1361" i="4"/>
  <c r="Q1361" i="4"/>
  <c r="N1361" i="4" a="1"/>
  <c r="N1361" i="4" s="1"/>
  <c r="R1361" i="4" a="1"/>
  <c r="R1361" i="4" s="1"/>
  <c r="S1361" i="4" a="1"/>
  <c r="S1361" i="4" s="1"/>
  <c r="T1361" i="4" a="1"/>
  <c r="T1361" i="4" s="1"/>
  <c r="V1361" i="4" a="1"/>
  <c r="V1361" i="4" s="1"/>
  <c r="U1361" i="4" a="1"/>
  <c r="U1361" i="4" s="1"/>
  <c r="C1361" i="4"/>
  <c r="B1361" i="4"/>
  <c r="W1361" i="4"/>
  <c r="K1374" i="10"/>
  <c r="A1362" i="4"/>
  <c r="O1362" i="4" s="1" a="1"/>
  <c r="O1362" i="4" s="1"/>
  <c r="L1373" i="10"/>
  <c r="X1357" i="4"/>
  <c r="AJ1358" i="4"/>
  <c r="G1375" i="10" s="1"/>
  <c r="H1376" i="10"/>
  <c r="B1377" i="10"/>
  <c r="Y1362" i="4" l="1"/>
  <c r="P1362" i="4" a="1"/>
  <c r="P1362" i="4" s="1"/>
  <c r="F1362" i="4" a="1"/>
  <c r="F1362" i="4" s="1"/>
  <c r="D1379" i="10" s="1"/>
  <c r="AH1362" i="4" a="1"/>
  <c r="AH1362" i="4" s="1"/>
  <c r="AG1362" i="4"/>
  <c r="Z1362" i="4" a="1"/>
  <c r="Z1362" i="4" s="1"/>
  <c r="AI1362" i="4"/>
  <c r="AE1362" i="4"/>
  <c r="AD1362" i="4"/>
  <c r="AC1362" i="4"/>
  <c r="AF1362" i="4" a="1"/>
  <c r="AF1362" i="4" s="1"/>
  <c r="AB1362" i="4"/>
  <c r="AA1362" i="4" a="1"/>
  <c r="AA1362" i="4" s="1"/>
  <c r="F1378" i="10"/>
  <c r="E1362" i="4"/>
  <c r="C1379" i="10" s="1"/>
  <c r="G1362" i="4"/>
  <c r="E1379" i="10" s="1"/>
  <c r="H1362" i="4" a="1"/>
  <c r="H1362" i="4" s="1"/>
  <c r="I1362" i="4" a="1"/>
  <c r="I1362" i="4" s="1"/>
  <c r="J1362" i="4"/>
  <c r="K1362" i="4"/>
  <c r="L1362" i="4"/>
  <c r="M1362" i="4"/>
  <c r="Q1362" i="4"/>
  <c r="N1362" i="4" a="1"/>
  <c r="N1362" i="4" s="1"/>
  <c r="S1362" i="4" a="1"/>
  <c r="S1362" i="4" s="1"/>
  <c r="R1362" i="4" a="1"/>
  <c r="R1362" i="4" s="1"/>
  <c r="T1362" i="4" a="1"/>
  <c r="T1362" i="4" s="1"/>
  <c r="V1362" i="4" a="1"/>
  <c r="V1362" i="4" s="1"/>
  <c r="U1362" i="4" a="1"/>
  <c r="U1362" i="4" s="1"/>
  <c r="C1362" i="4"/>
  <c r="B1362" i="4"/>
  <c r="W1362" i="4"/>
  <c r="K1375" i="10"/>
  <c r="A1363" i="4"/>
  <c r="O1363" i="4" s="1" a="1"/>
  <c r="O1363" i="4" s="1"/>
  <c r="L1374" i="10"/>
  <c r="X1358" i="4"/>
  <c r="AJ1359" i="4"/>
  <c r="G1376" i="10" s="1"/>
  <c r="H1377" i="10"/>
  <c r="B1378" i="10"/>
  <c r="Y1363" i="4" l="1"/>
  <c r="P1363" i="4" a="1"/>
  <c r="P1363" i="4" s="1"/>
  <c r="F1363" i="4" a="1"/>
  <c r="F1363" i="4" s="1"/>
  <c r="D1380" i="10" s="1"/>
  <c r="AG1363" i="4"/>
  <c r="AH1363" i="4" a="1"/>
  <c r="AH1363" i="4" s="1"/>
  <c r="AD1363" i="4"/>
  <c r="AC1363" i="4"/>
  <c r="AB1363" i="4"/>
  <c r="AA1363" i="4" a="1"/>
  <c r="AA1363" i="4" s="1"/>
  <c r="Z1363" i="4" a="1"/>
  <c r="Z1363" i="4" s="1"/>
  <c r="AI1363" i="4"/>
  <c r="AF1363" i="4" a="1"/>
  <c r="AF1363" i="4" s="1"/>
  <c r="AE1363" i="4"/>
  <c r="F1379" i="10"/>
  <c r="E1363" i="4"/>
  <c r="C1380" i="10" s="1"/>
  <c r="G1363" i="4"/>
  <c r="E1380" i="10" s="1"/>
  <c r="H1363" i="4" a="1"/>
  <c r="H1363" i="4" s="1"/>
  <c r="I1363" i="4" a="1"/>
  <c r="I1363" i="4" s="1"/>
  <c r="K1363" i="4"/>
  <c r="J1363" i="4"/>
  <c r="M1363" i="4"/>
  <c r="L1363" i="4"/>
  <c r="Q1363" i="4"/>
  <c r="N1363" i="4" a="1"/>
  <c r="N1363" i="4" s="1"/>
  <c r="S1363" i="4" a="1"/>
  <c r="S1363" i="4" s="1"/>
  <c r="R1363" i="4" a="1"/>
  <c r="R1363" i="4" s="1"/>
  <c r="T1363" i="4" a="1"/>
  <c r="T1363" i="4" s="1"/>
  <c r="V1363" i="4" a="1"/>
  <c r="V1363" i="4" s="1"/>
  <c r="U1363" i="4" a="1"/>
  <c r="U1363" i="4" s="1"/>
  <c r="C1363" i="4"/>
  <c r="B1363" i="4"/>
  <c r="W1363" i="4"/>
  <c r="K1376" i="10"/>
  <c r="A1364" i="4"/>
  <c r="O1364" i="4" s="1" a="1"/>
  <c r="O1364" i="4" s="1"/>
  <c r="L1375" i="10"/>
  <c r="X1359" i="4"/>
  <c r="AJ1360" i="4"/>
  <c r="G1377" i="10" s="1"/>
  <c r="H1378" i="10"/>
  <c r="B1379" i="10"/>
  <c r="Y1364" i="4" l="1"/>
  <c r="P1364" i="4" a="1"/>
  <c r="P1364" i="4" s="1"/>
  <c r="F1364" i="4" a="1"/>
  <c r="F1364" i="4" s="1"/>
  <c r="D1381" i="10" s="1"/>
  <c r="AH1364" i="4" a="1"/>
  <c r="AH1364" i="4" s="1"/>
  <c r="AG1364" i="4"/>
  <c r="AI1364" i="4"/>
  <c r="AF1364" i="4" a="1"/>
  <c r="AF1364" i="4" s="1"/>
  <c r="AE1364" i="4"/>
  <c r="AD1364" i="4"/>
  <c r="AC1364" i="4"/>
  <c r="AA1364" i="4" a="1"/>
  <c r="AA1364" i="4" s="1"/>
  <c r="Z1364" i="4" a="1"/>
  <c r="Z1364" i="4" s="1"/>
  <c r="AB1364" i="4"/>
  <c r="F1380" i="10"/>
  <c r="G1364" i="4"/>
  <c r="E1381" i="10" s="1"/>
  <c r="H1364" i="4" a="1"/>
  <c r="H1364" i="4" s="1"/>
  <c r="E1364" i="4"/>
  <c r="C1381" i="10" s="1"/>
  <c r="I1364" i="4" a="1"/>
  <c r="I1364" i="4" s="1"/>
  <c r="J1364" i="4"/>
  <c r="K1364" i="4"/>
  <c r="M1364" i="4"/>
  <c r="L1364" i="4"/>
  <c r="Q1364" i="4"/>
  <c r="N1364" i="4" a="1"/>
  <c r="N1364" i="4" s="1"/>
  <c r="R1364" i="4" a="1"/>
  <c r="R1364" i="4" s="1"/>
  <c r="S1364" i="4" a="1"/>
  <c r="S1364" i="4" s="1"/>
  <c r="T1364" i="4" a="1"/>
  <c r="T1364" i="4" s="1"/>
  <c r="V1364" i="4" a="1"/>
  <c r="V1364" i="4" s="1"/>
  <c r="U1364" i="4" a="1"/>
  <c r="U1364" i="4" s="1"/>
  <c r="C1364" i="4"/>
  <c r="B1364" i="4"/>
  <c r="W1364" i="4"/>
  <c r="K1377" i="10"/>
  <c r="A1365" i="4"/>
  <c r="O1365" i="4" s="1" a="1"/>
  <c r="O1365" i="4" s="1"/>
  <c r="L1376" i="10"/>
  <c r="X1360" i="4"/>
  <c r="AJ1361" i="4"/>
  <c r="G1378" i="10" s="1"/>
  <c r="H1379" i="10"/>
  <c r="B1380" i="10"/>
  <c r="Y1365" i="4" l="1"/>
  <c r="P1365" i="4" a="1"/>
  <c r="P1365" i="4" s="1"/>
  <c r="F1365" i="4" a="1"/>
  <c r="F1365" i="4" s="1"/>
  <c r="D1382" i="10" s="1"/>
  <c r="AG1365" i="4"/>
  <c r="AH1365" i="4" a="1"/>
  <c r="AH1365" i="4" s="1"/>
  <c r="Z1365" i="4" a="1"/>
  <c r="Z1365" i="4" s="1"/>
  <c r="AI1365" i="4"/>
  <c r="AE1365" i="4"/>
  <c r="AD1365" i="4"/>
  <c r="AC1365" i="4"/>
  <c r="AF1365" i="4" a="1"/>
  <c r="AF1365" i="4" s="1"/>
  <c r="AB1365" i="4"/>
  <c r="AA1365" i="4" a="1"/>
  <c r="AA1365" i="4" s="1"/>
  <c r="F1381" i="10"/>
  <c r="E1365" i="4"/>
  <c r="C1382" i="10" s="1"/>
  <c r="H1365" i="4" a="1"/>
  <c r="H1365" i="4" s="1"/>
  <c r="I1365" i="4" a="1"/>
  <c r="I1365" i="4" s="1"/>
  <c r="G1365" i="4"/>
  <c r="E1382" i="10" s="1"/>
  <c r="J1365" i="4"/>
  <c r="K1365" i="4"/>
  <c r="M1365" i="4"/>
  <c r="L1365" i="4"/>
  <c r="Q1365" i="4"/>
  <c r="N1365" i="4" a="1"/>
  <c r="N1365" i="4" s="1"/>
  <c r="R1365" i="4" a="1"/>
  <c r="R1365" i="4" s="1"/>
  <c r="S1365" i="4" a="1"/>
  <c r="S1365" i="4" s="1"/>
  <c r="T1365" i="4" a="1"/>
  <c r="T1365" i="4" s="1"/>
  <c r="V1365" i="4" a="1"/>
  <c r="V1365" i="4" s="1"/>
  <c r="U1365" i="4" a="1"/>
  <c r="U1365" i="4" s="1"/>
  <c r="C1365" i="4"/>
  <c r="B1365" i="4"/>
  <c r="W1365" i="4"/>
  <c r="K1378" i="10"/>
  <c r="A1366" i="4"/>
  <c r="O1366" i="4" s="1" a="1"/>
  <c r="O1366" i="4" s="1"/>
  <c r="L1377" i="10"/>
  <c r="X1361" i="4"/>
  <c r="AJ1362" i="4"/>
  <c r="G1379" i="10" s="1"/>
  <c r="H1380" i="10"/>
  <c r="B1381" i="10"/>
  <c r="Y1366" i="4" l="1"/>
  <c r="P1366" i="4" a="1"/>
  <c r="P1366" i="4" s="1"/>
  <c r="F1366" i="4" a="1"/>
  <c r="F1366" i="4" s="1"/>
  <c r="D1383" i="10" s="1"/>
  <c r="AH1366" i="4" a="1"/>
  <c r="AH1366" i="4" s="1"/>
  <c r="AG1366" i="4"/>
  <c r="AD1366" i="4"/>
  <c r="AC1366" i="4"/>
  <c r="AB1366" i="4"/>
  <c r="AA1366" i="4" a="1"/>
  <c r="AA1366" i="4" s="1"/>
  <c r="Z1366" i="4" a="1"/>
  <c r="Z1366" i="4" s="1"/>
  <c r="AI1366" i="4"/>
  <c r="AF1366" i="4" a="1"/>
  <c r="AF1366" i="4" s="1"/>
  <c r="AE1366" i="4"/>
  <c r="F1382" i="10"/>
  <c r="E1366" i="4"/>
  <c r="C1383" i="10" s="1"/>
  <c r="H1366" i="4" a="1"/>
  <c r="H1366" i="4" s="1"/>
  <c r="G1366" i="4"/>
  <c r="E1383" i="10" s="1"/>
  <c r="I1366" i="4" a="1"/>
  <c r="I1366" i="4" s="1"/>
  <c r="J1366" i="4"/>
  <c r="K1366" i="4"/>
  <c r="L1366" i="4"/>
  <c r="M1366" i="4"/>
  <c r="Q1366" i="4"/>
  <c r="N1366" i="4" a="1"/>
  <c r="N1366" i="4" s="1"/>
  <c r="R1366" i="4" a="1"/>
  <c r="R1366" i="4" s="1"/>
  <c r="S1366" i="4" a="1"/>
  <c r="S1366" i="4" s="1"/>
  <c r="T1366" i="4" a="1"/>
  <c r="T1366" i="4" s="1"/>
  <c r="V1366" i="4" a="1"/>
  <c r="V1366" i="4" s="1"/>
  <c r="U1366" i="4" a="1"/>
  <c r="U1366" i="4" s="1"/>
  <c r="C1366" i="4"/>
  <c r="B1366" i="4"/>
  <c r="W1366" i="4"/>
  <c r="K1379" i="10"/>
  <c r="A1367" i="4"/>
  <c r="O1367" i="4" s="1" a="1"/>
  <c r="O1367" i="4" s="1"/>
  <c r="L1378" i="10"/>
  <c r="X1362" i="4"/>
  <c r="AJ1363" i="4"/>
  <c r="G1380" i="10" s="1"/>
  <c r="H1381" i="10"/>
  <c r="B1382" i="10"/>
  <c r="Y1367" i="4" l="1"/>
  <c r="P1367" i="4" a="1"/>
  <c r="P1367" i="4" s="1"/>
  <c r="F1367" i="4" a="1"/>
  <c r="F1367" i="4" s="1"/>
  <c r="D1384" i="10" s="1"/>
  <c r="AG1367" i="4"/>
  <c r="AH1367" i="4" a="1"/>
  <c r="AH1367" i="4" s="1"/>
  <c r="AF1367" i="4" a="1"/>
  <c r="AF1367" i="4" s="1"/>
  <c r="AE1367" i="4"/>
  <c r="AD1367" i="4"/>
  <c r="AC1367" i="4"/>
  <c r="AB1367" i="4"/>
  <c r="Z1367" i="4" a="1"/>
  <c r="Z1367" i="4" s="1"/>
  <c r="AI1367" i="4"/>
  <c r="AA1367" i="4" a="1"/>
  <c r="AA1367" i="4" s="1"/>
  <c r="F1383" i="10"/>
  <c r="E1367" i="4"/>
  <c r="C1384" i="10" s="1"/>
  <c r="G1367" i="4"/>
  <c r="E1384" i="10" s="1"/>
  <c r="H1367" i="4" a="1"/>
  <c r="H1367" i="4" s="1"/>
  <c r="J1367" i="4"/>
  <c r="I1367" i="4" a="1"/>
  <c r="I1367" i="4" s="1"/>
  <c r="K1367" i="4"/>
  <c r="M1367" i="4"/>
  <c r="L1367" i="4"/>
  <c r="Q1367" i="4"/>
  <c r="N1367" i="4" a="1"/>
  <c r="N1367" i="4" s="1"/>
  <c r="R1367" i="4" a="1"/>
  <c r="R1367" i="4" s="1"/>
  <c r="S1367" i="4" a="1"/>
  <c r="S1367" i="4" s="1"/>
  <c r="T1367" i="4" a="1"/>
  <c r="T1367" i="4" s="1"/>
  <c r="V1367" i="4" a="1"/>
  <c r="V1367" i="4" s="1"/>
  <c r="U1367" i="4" a="1"/>
  <c r="U1367" i="4" s="1"/>
  <c r="C1367" i="4"/>
  <c r="B1367" i="4"/>
  <c r="W1367" i="4"/>
  <c r="K1380" i="10"/>
  <c r="A1368" i="4"/>
  <c r="O1368" i="4" s="1" a="1"/>
  <c r="O1368" i="4" s="1"/>
  <c r="L1379" i="10"/>
  <c r="X1363" i="4"/>
  <c r="AJ1364" i="4"/>
  <c r="G1381" i="10" s="1"/>
  <c r="H1382" i="10"/>
  <c r="B1383" i="10"/>
  <c r="Y1368" i="4" l="1"/>
  <c r="P1368" i="4" a="1"/>
  <c r="P1368" i="4" s="1"/>
  <c r="F1368" i="4" a="1"/>
  <c r="F1368" i="4" s="1"/>
  <c r="D1385" i="10" s="1"/>
  <c r="AH1368" i="4" a="1"/>
  <c r="AH1368" i="4" s="1"/>
  <c r="AG1368" i="4"/>
  <c r="AI1368" i="4"/>
  <c r="AF1368" i="4" a="1"/>
  <c r="AF1368" i="4" s="1"/>
  <c r="AE1368" i="4"/>
  <c r="AD1368" i="4"/>
  <c r="AB1368" i="4"/>
  <c r="AA1368" i="4" a="1"/>
  <c r="AA1368" i="4" s="1"/>
  <c r="AC1368" i="4"/>
  <c r="Z1368" i="4" a="1"/>
  <c r="Z1368" i="4" s="1"/>
  <c r="F1384" i="10"/>
  <c r="E1368" i="4"/>
  <c r="C1385" i="10" s="1"/>
  <c r="I1368" i="4" a="1"/>
  <c r="I1368" i="4" s="1"/>
  <c r="G1368" i="4"/>
  <c r="E1385" i="10" s="1"/>
  <c r="H1368" i="4" a="1"/>
  <c r="H1368" i="4" s="1"/>
  <c r="J1368" i="4"/>
  <c r="K1368" i="4"/>
  <c r="M1368" i="4"/>
  <c r="L1368" i="4"/>
  <c r="Q1368" i="4"/>
  <c r="N1368" i="4" a="1"/>
  <c r="N1368" i="4" s="1"/>
  <c r="R1368" i="4" a="1"/>
  <c r="R1368" i="4" s="1"/>
  <c r="S1368" i="4" a="1"/>
  <c r="S1368" i="4" s="1"/>
  <c r="T1368" i="4" a="1"/>
  <c r="T1368" i="4" s="1"/>
  <c r="V1368" i="4" a="1"/>
  <c r="V1368" i="4" s="1"/>
  <c r="U1368" i="4" a="1"/>
  <c r="U1368" i="4" s="1"/>
  <c r="C1368" i="4"/>
  <c r="B1368" i="4"/>
  <c r="W1368" i="4"/>
  <c r="K1381" i="10"/>
  <c r="A1369" i="4"/>
  <c r="O1369" i="4" s="1" a="1"/>
  <c r="O1369" i="4" s="1"/>
  <c r="L1380" i="10"/>
  <c r="X1364" i="4"/>
  <c r="AJ1365" i="4"/>
  <c r="G1382" i="10" s="1"/>
  <c r="H1383" i="10"/>
  <c r="B1384" i="10"/>
  <c r="Y1369" i="4" l="1"/>
  <c r="P1369" i="4" a="1"/>
  <c r="P1369" i="4" s="1"/>
  <c r="F1369" i="4" a="1"/>
  <c r="F1369" i="4" s="1"/>
  <c r="D1386" i="10" s="1"/>
  <c r="AG1369" i="4"/>
  <c r="AH1369" i="4" a="1"/>
  <c r="AH1369" i="4" s="1"/>
  <c r="Z1369" i="4" a="1"/>
  <c r="Z1369" i="4" s="1"/>
  <c r="AI1369" i="4"/>
  <c r="AF1369" i="4" a="1"/>
  <c r="AF1369" i="4" s="1"/>
  <c r="AD1369" i="4"/>
  <c r="AC1369" i="4"/>
  <c r="AB1369" i="4"/>
  <c r="AE1369" i="4"/>
  <c r="AA1369" i="4" a="1"/>
  <c r="AA1369" i="4" s="1"/>
  <c r="F1385" i="10"/>
  <c r="E1369" i="4"/>
  <c r="C1386" i="10" s="1"/>
  <c r="H1369" i="4" a="1"/>
  <c r="H1369" i="4" s="1"/>
  <c r="I1369" i="4" a="1"/>
  <c r="I1369" i="4" s="1"/>
  <c r="G1369" i="4"/>
  <c r="E1386" i="10" s="1"/>
  <c r="J1369" i="4"/>
  <c r="K1369" i="4"/>
  <c r="L1369" i="4"/>
  <c r="M1369" i="4"/>
  <c r="Q1369" i="4"/>
  <c r="N1369" i="4" a="1"/>
  <c r="N1369" i="4" s="1"/>
  <c r="R1369" i="4" a="1"/>
  <c r="R1369" i="4" s="1"/>
  <c r="S1369" i="4" a="1"/>
  <c r="S1369" i="4" s="1"/>
  <c r="T1369" i="4" a="1"/>
  <c r="T1369" i="4" s="1"/>
  <c r="V1369" i="4" a="1"/>
  <c r="V1369" i="4" s="1"/>
  <c r="U1369" i="4" a="1"/>
  <c r="U1369" i="4" s="1"/>
  <c r="C1369" i="4"/>
  <c r="B1369" i="4"/>
  <c r="W1369" i="4"/>
  <c r="K1382" i="10"/>
  <c r="A1370" i="4"/>
  <c r="O1370" i="4" s="1" a="1"/>
  <c r="O1370" i="4" s="1"/>
  <c r="L1381" i="10"/>
  <c r="X1365" i="4"/>
  <c r="AJ1366" i="4"/>
  <c r="G1383" i="10" s="1"/>
  <c r="H1384" i="10"/>
  <c r="B1385" i="10"/>
  <c r="Y1370" i="4" l="1"/>
  <c r="P1370" i="4" a="1"/>
  <c r="P1370" i="4" s="1"/>
  <c r="F1370" i="4" a="1"/>
  <c r="F1370" i="4" s="1"/>
  <c r="D1387" i="10" s="1"/>
  <c r="AH1370" i="4" a="1"/>
  <c r="AH1370" i="4" s="1"/>
  <c r="AG1370" i="4"/>
  <c r="AC1370" i="4"/>
  <c r="AB1370" i="4"/>
  <c r="AA1370" i="4" a="1"/>
  <c r="AA1370" i="4" s="1"/>
  <c r="Z1370" i="4" a="1"/>
  <c r="Z1370" i="4" s="1"/>
  <c r="AI1370" i="4"/>
  <c r="AF1370" i="4" a="1"/>
  <c r="AF1370" i="4" s="1"/>
  <c r="AE1370" i="4"/>
  <c r="AD1370" i="4"/>
  <c r="F1386" i="10"/>
  <c r="E1370" i="4"/>
  <c r="C1387" i="10" s="1"/>
  <c r="J1370" i="4"/>
  <c r="H1370" i="4" a="1"/>
  <c r="H1370" i="4" s="1"/>
  <c r="G1370" i="4"/>
  <c r="E1387" i="10" s="1"/>
  <c r="K1370" i="4"/>
  <c r="M1370" i="4"/>
  <c r="L1370" i="4"/>
  <c r="I1370" i="4" a="1"/>
  <c r="I1370" i="4" s="1"/>
  <c r="Q1370" i="4"/>
  <c r="N1370" i="4" a="1"/>
  <c r="N1370" i="4" s="1"/>
  <c r="R1370" i="4" a="1"/>
  <c r="R1370" i="4" s="1"/>
  <c r="S1370" i="4" a="1"/>
  <c r="S1370" i="4" s="1"/>
  <c r="T1370" i="4" a="1"/>
  <c r="T1370" i="4" s="1"/>
  <c r="V1370" i="4" a="1"/>
  <c r="V1370" i="4" s="1"/>
  <c r="U1370" i="4" a="1"/>
  <c r="U1370" i="4" s="1"/>
  <c r="C1370" i="4"/>
  <c r="B1370" i="4"/>
  <c r="W1370" i="4"/>
  <c r="K1383" i="10"/>
  <c r="A1371" i="4"/>
  <c r="O1371" i="4" s="1" a="1"/>
  <c r="O1371" i="4" s="1"/>
  <c r="L1382" i="10"/>
  <c r="X1366" i="4"/>
  <c r="AJ1367" i="4"/>
  <c r="G1384" i="10" s="1"/>
  <c r="H1385" i="10"/>
  <c r="B1386" i="10"/>
  <c r="Y1371" i="4" l="1"/>
  <c r="P1371" i="4" a="1"/>
  <c r="P1371" i="4" s="1"/>
  <c r="F1371" i="4" a="1"/>
  <c r="F1371" i="4" s="1"/>
  <c r="D1388" i="10" s="1"/>
  <c r="AG1371" i="4"/>
  <c r="AH1371" i="4" a="1"/>
  <c r="AH1371" i="4" s="1"/>
  <c r="AI1371" i="4"/>
  <c r="AF1371" i="4" a="1"/>
  <c r="AF1371" i="4" s="1"/>
  <c r="AE1371" i="4"/>
  <c r="AD1371" i="4"/>
  <c r="AC1371" i="4"/>
  <c r="AB1371" i="4"/>
  <c r="Z1371" i="4" a="1"/>
  <c r="Z1371" i="4" s="1"/>
  <c r="AA1371" i="4" a="1"/>
  <c r="AA1371" i="4" s="1"/>
  <c r="F1387" i="10"/>
  <c r="I1371" i="4" a="1"/>
  <c r="I1371" i="4" s="1"/>
  <c r="E1371" i="4"/>
  <c r="C1388" i="10" s="1"/>
  <c r="H1371" i="4" a="1"/>
  <c r="H1371" i="4" s="1"/>
  <c r="J1371" i="4"/>
  <c r="G1371" i="4"/>
  <c r="E1388" i="10" s="1"/>
  <c r="M1371" i="4"/>
  <c r="L1371" i="4"/>
  <c r="K1371" i="4"/>
  <c r="Q1371" i="4"/>
  <c r="N1371" i="4" a="1"/>
  <c r="N1371" i="4" s="1"/>
  <c r="R1371" i="4" a="1"/>
  <c r="R1371" i="4" s="1"/>
  <c r="S1371" i="4" a="1"/>
  <c r="S1371" i="4" s="1"/>
  <c r="T1371" i="4" a="1"/>
  <c r="T1371" i="4" s="1"/>
  <c r="V1371" i="4" a="1"/>
  <c r="V1371" i="4" s="1"/>
  <c r="U1371" i="4" a="1"/>
  <c r="U1371" i="4" s="1"/>
  <c r="C1371" i="4"/>
  <c r="B1371" i="4"/>
  <c r="W1371" i="4"/>
  <c r="K1384" i="10"/>
  <c r="A1372" i="4"/>
  <c r="O1372" i="4" s="1" a="1"/>
  <c r="O1372" i="4" s="1"/>
  <c r="L1383" i="10"/>
  <c r="X1367" i="4"/>
  <c r="AJ1368" i="4"/>
  <c r="G1385" i="10" s="1"/>
  <c r="H1386" i="10"/>
  <c r="B1387" i="10"/>
  <c r="Y1372" i="4" l="1"/>
  <c r="P1372" i="4" a="1"/>
  <c r="P1372" i="4" s="1"/>
  <c r="F1372" i="4" a="1"/>
  <c r="F1372" i="4" s="1"/>
  <c r="D1389" i="10" s="1"/>
  <c r="AH1372" i="4" a="1"/>
  <c r="AH1372" i="4" s="1"/>
  <c r="AG1372" i="4"/>
  <c r="AI1372" i="4"/>
  <c r="AF1372" i="4" a="1"/>
  <c r="AF1372" i="4" s="1"/>
  <c r="AE1372" i="4"/>
  <c r="AD1372" i="4"/>
  <c r="AB1372" i="4"/>
  <c r="AA1372" i="4" a="1"/>
  <c r="AA1372" i="4" s="1"/>
  <c r="Z1372" i="4" a="1"/>
  <c r="Z1372" i="4" s="1"/>
  <c r="AC1372" i="4"/>
  <c r="F1388" i="10"/>
  <c r="E1372" i="4"/>
  <c r="C1389" i="10" s="1"/>
  <c r="G1372" i="4"/>
  <c r="E1389" i="10" s="1"/>
  <c r="I1372" i="4" a="1"/>
  <c r="I1372" i="4" s="1"/>
  <c r="J1372" i="4"/>
  <c r="H1372" i="4" a="1"/>
  <c r="H1372" i="4" s="1"/>
  <c r="K1372" i="4"/>
  <c r="M1372" i="4"/>
  <c r="L1372" i="4"/>
  <c r="Q1372" i="4"/>
  <c r="N1372" i="4" a="1"/>
  <c r="N1372" i="4" s="1"/>
  <c r="R1372" i="4" a="1"/>
  <c r="R1372" i="4" s="1"/>
  <c r="S1372" i="4" a="1"/>
  <c r="S1372" i="4" s="1"/>
  <c r="T1372" i="4" a="1"/>
  <c r="T1372" i="4" s="1"/>
  <c r="V1372" i="4" a="1"/>
  <c r="V1372" i="4" s="1"/>
  <c r="U1372" i="4" a="1"/>
  <c r="U1372" i="4" s="1"/>
  <c r="C1372" i="4"/>
  <c r="B1372" i="4"/>
  <c r="W1372" i="4"/>
  <c r="K1385" i="10"/>
  <c r="A1373" i="4"/>
  <c r="O1373" i="4" s="1" a="1"/>
  <c r="O1373" i="4" s="1"/>
  <c r="L1384" i="10"/>
  <c r="X1368" i="4"/>
  <c r="AJ1369" i="4"/>
  <c r="G1386" i="10" s="1"/>
  <c r="H1387" i="10"/>
  <c r="B1388" i="10"/>
  <c r="Y1373" i="4" l="1"/>
  <c r="P1373" i="4" a="1"/>
  <c r="P1373" i="4" s="1"/>
  <c r="F1373" i="4" a="1"/>
  <c r="F1373" i="4" s="1"/>
  <c r="D1390" i="10" s="1"/>
  <c r="AG1373" i="4"/>
  <c r="AH1373" i="4" a="1"/>
  <c r="AH1373" i="4" s="1"/>
  <c r="AA1373" i="4" a="1"/>
  <c r="AA1373" i="4" s="1"/>
  <c r="Z1373" i="4" a="1"/>
  <c r="Z1373" i="4" s="1"/>
  <c r="AF1373" i="4" a="1"/>
  <c r="AF1373" i="4" s="1"/>
  <c r="AE1373" i="4"/>
  <c r="AD1373" i="4"/>
  <c r="AI1373" i="4"/>
  <c r="AC1373" i="4"/>
  <c r="AB1373" i="4"/>
  <c r="F1389" i="10"/>
  <c r="I1373" i="4" a="1"/>
  <c r="I1373" i="4" s="1"/>
  <c r="J1373" i="4"/>
  <c r="H1373" i="4" a="1"/>
  <c r="H1373" i="4" s="1"/>
  <c r="E1373" i="4"/>
  <c r="C1390" i="10" s="1"/>
  <c r="K1373" i="4"/>
  <c r="G1373" i="4"/>
  <c r="E1390" i="10" s="1"/>
  <c r="L1373" i="4"/>
  <c r="M1373" i="4"/>
  <c r="Q1373" i="4"/>
  <c r="N1373" i="4" a="1"/>
  <c r="N1373" i="4" s="1"/>
  <c r="S1373" i="4" a="1"/>
  <c r="S1373" i="4" s="1"/>
  <c r="R1373" i="4" a="1"/>
  <c r="R1373" i="4" s="1"/>
  <c r="T1373" i="4" a="1"/>
  <c r="T1373" i="4" s="1"/>
  <c r="V1373" i="4" a="1"/>
  <c r="V1373" i="4" s="1"/>
  <c r="U1373" i="4" a="1"/>
  <c r="U1373" i="4" s="1"/>
  <c r="C1373" i="4"/>
  <c r="B1373" i="4"/>
  <c r="W1373" i="4"/>
  <c r="K1386" i="10"/>
  <c r="A1374" i="4"/>
  <c r="O1374" i="4" s="1" a="1"/>
  <c r="O1374" i="4" s="1"/>
  <c r="L1385" i="10"/>
  <c r="X1369" i="4"/>
  <c r="AJ1370" i="4"/>
  <c r="G1387" i="10" s="1"/>
  <c r="H1388" i="10"/>
  <c r="B1389" i="10"/>
  <c r="Y1374" i="4" l="1"/>
  <c r="P1374" i="4" a="1"/>
  <c r="P1374" i="4" s="1"/>
  <c r="F1374" i="4" a="1"/>
  <c r="F1374" i="4" s="1"/>
  <c r="D1391" i="10" s="1"/>
  <c r="AH1374" i="4" a="1"/>
  <c r="AH1374" i="4" s="1"/>
  <c r="AG1374" i="4"/>
  <c r="AD1374" i="4"/>
  <c r="AC1374" i="4"/>
  <c r="AB1374" i="4"/>
  <c r="AA1374" i="4" a="1"/>
  <c r="AA1374" i="4" s="1"/>
  <c r="Z1374" i="4" a="1"/>
  <c r="Z1374" i="4" s="1"/>
  <c r="AI1374" i="4"/>
  <c r="AF1374" i="4" a="1"/>
  <c r="AF1374" i="4" s="1"/>
  <c r="AE1374" i="4"/>
  <c r="F1390" i="10"/>
  <c r="E1374" i="4"/>
  <c r="C1391" i="10" s="1"/>
  <c r="H1374" i="4" a="1"/>
  <c r="H1374" i="4" s="1"/>
  <c r="G1374" i="4"/>
  <c r="E1391" i="10" s="1"/>
  <c r="J1374" i="4"/>
  <c r="K1374" i="4"/>
  <c r="I1374" i="4" a="1"/>
  <c r="I1374" i="4" s="1"/>
  <c r="L1374" i="4"/>
  <c r="M1374" i="4"/>
  <c r="Q1374" i="4"/>
  <c r="N1374" i="4" a="1"/>
  <c r="N1374" i="4" s="1"/>
  <c r="R1374" i="4" a="1"/>
  <c r="R1374" i="4" s="1"/>
  <c r="S1374" i="4" a="1"/>
  <c r="S1374" i="4" s="1"/>
  <c r="T1374" i="4" a="1"/>
  <c r="T1374" i="4" s="1"/>
  <c r="V1374" i="4" a="1"/>
  <c r="V1374" i="4" s="1"/>
  <c r="U1374" i="4" a="1"/>
  <c r="U1374" i="4" s="1"/>
  <c r="C1374" i="4"/>
  <c r="B1374" i="4"/>
  <c r="W1374" i="4"/>
  <c r="K1387" i="10"/>
  <c r="A1375" i="4"/>
  <c r="O1375" i="4" s="1" a="1"/>
  <c r="O1375" i="4" s="1"/>
  <c r="L1386" i="10"/>
  <c r="X1370" i="4"/>
  <c r="AJ1371" i="4"/>
  <c r="G1388" i="10" s="1"/>
  <c r="H1389" i="10"/>
  <c r="B1390" i="10"/>
  <c r="Y1375" i="4" l="1"/>
  <c r="P1375" i="4" a="1"/>
  <c r="P1375" i="4" s="1"/>
  <c r="F1375" i="4" a="1"/>
  <c r="F1375" i="4" s="1"/>
  <c r="D1392" i="10" s="1"/>
  <c r="AG1375" i="4"/>
  <c r="AH1375" i="4" a="1"/>
  <c r="AH1375" i="4" s="1"/>
  <c r="AF1375" i="4" a="1"/>
  <c r="AF1375" i="4" s="1"/>
  <c r="AE1375" i="4"/>
  <c r="AD1375" i="4"/>
  <c r="AC1375" i="4"/>
  <c r="AB1375" i="4"/>
  <c r="Z1375" i="4" a="1"/>
  <c r="Z1375" i="4" s="1"/>
  <c r="AA1375" i="4" a="1"/>
  <c r="AA1375" i="4" s="1"/>
  <c r="AI1375" i="4"/>
  <c r="F1391" i="10"/>
  <c r="E1375" i="4"/>
  <c r="C1392" i="10" s="1"/>
  <c r="G1375" i="4"/>
  <c r="E1392" i="10" s="1"/>
  <c r="H1375" i="4" a="1"/>
  <c r="H1375" i="4" s="1"/>
  <c r="I1375" i="4" a="1"/>
  <c r="I1375" i="4" s="1"/>
  <c r="K1375" i="4"/>
  <c r="J1375" i="4"/>
  <c r="M1375" i="4"/>
  <c r="L1375" i="4"/>
  <c r="Q1375" i="4"/>
  <c r="N1375" i="4" a="1"/>
  <c r="N1375" i="4" s="1"/>
  <c r="R1375" i="4" a="1"/>
  <c r="R1375" i="4" s="1"/>
  <c r="S1375" i="4" a="1"/>
  <c r="S1375" i="4" s="1"/>
  <c r="T1375" i="4" a="1"/>
  <c r="T1375" i="4" s="1"/>
  <c r="V1375" i="4" a="1"/>
  <c r="V1375" i="4" s="1"/>
  <c r="U1375" i="4" a="1"/>
  <c r="U1375" i="4" s="1"/>
  <c r="C1375" i="4"/>
  <c r="B1375" i="4"/>
  <c r="W1375" i="4"/>
  <c r="K1388" i="10"/>
  <c r="A1376" i="4"/>
  <c r="O1376" i="4" s="1" a="1"/>
  <c r="O1376" i="4" s="1"/>
  <c r="L1387" i="10"/>
  <c r="X1371" i="4"/>
  <c r="AJ1372" i="4"/>
  <c r="G1389" i="10" s="1"/>
  <c r="H1390" i="10"/>
  <c r="B1391" i="10"/>
  <c r="Y1376" i="4" l="1"/>
  <c r="P1376" i="4" a="1"/>
  <c r="P1376" i="4" s="1"/>
  <c r="F1376" i="4" a="1"/>
  <c r="F1376" i="4" s="1"/>
  <c r="D1393" i="10" s="1"/>
  <c r="AH1376" i="4" a="1"/>
  <c r="AH1376" i="4" s="1"/>
  <c r="AG1376" i="4"/>
  <c r="AI1376" i="4"/>
  <c r="AF1376" i="4" a="1"/>
  <c r="AF1376" i="4" s="1"/>
  <c r="AE1376" i="4"/>
  <c r="AC1376" i="4"/>
  <c r="AB1376" i="4"/>
  <c r="AA1376" i="4" a="1"/>
  <c r="AA1376" i="4" s="1"/>
  <c r="AD1376" i="4"/>
  <c r="Z1376" i="4" a="1"/>
  <c r="Z1376" i="4" s="1"/>
  <c r="F1392" i="10"/>
  <c r="E1376" i="4"/>
  <c r="C1393" i="10" s="1"/>
  <c r="G1376" i="4"/>
  <c r="E1393" i="10" s="1"/>
  <c r="J1376" i="4"/>
  <c r="H1376" i="4" a="1"/>
  <c r="H1376" i="4" s="1"/>
  <c r="I1376" i="4" a="1"/>
  <c r="I1376" i="4" s="1"/>
  <c r="K1376" i="4"/>
  <c r="L1376" i="4"/>
  <c r="M1376" i="4"/>
  <c r="Q1376" i="4"/>
  <c r="N1376" i="4" a="1"/>
  <c r="N1376" i="4" s="1"/>
  <c r="R1376" i="4" a="1"/>
  <c r="R1376" i="4" s="1"/>
  <c r="S1376" i="4" a="1"/>
  <c r="S1376" i="4" s="1"/>
  <c r="T1376" i="4" a="1"/>
  <c r="T1376" i="4" s="1"/>
  <c r="V1376" i="4" a="1"/>
  <c r="V1376" i="4" s="1"/>
  <c r="U1376" i="4" a="1"/>
  <c r="U1376" i="4" s="1"/>
  <c r="C1376" i="4"/>
  <c r="B1376" i="4"/>
  <c r="W1376" i="4"/>
  <c r="K1389" i="10"/>
  <c r="A1377" i="4"/>
  <c r="O1377" i="4" s="1" a="1"/>
  <c r="O1377" i="4" s="1"/>
  <c r="L1388" i="10"/>
  <c r="X1372" i="4"/>
  <c r="AJ1373" i="4"/>
  <c r="G1390" i="10" s="1"/>
  <c r="H1391" i="10"/>
  <c r="B1392" i="10"/>
  <c r="Y1377" i="4" l="1"/>
  <c r="P1377" i="4" a="1"/>
  <c r="P1377" i="4" s="1"/>
  <c r="F1377" i="4" a="1"/>
  <c r="F1377" i="4" s="1"/>
  <c r="D1394" i="10" s="1"/>
  <c r="AG1377" i="4"/>
  <c r="AH1377" i="4" a="1"/>
  <c r="AH1377" i="4" s="1"/>
  <c r="AA1377" i="4" a="1"/>
  <c r="AA1377" i="4" s="1"/>
  <c r="Z1377" i="4" a="1"/>
  <c r="Z1377" i="4" s="1"/>
  <c r="AI1377" i="4"/>
  <c r="AF1377" i="4" a="1"/>
  <c r="AF1377" i="4" s="1"/>
  <c r="AE1377" i="4"/>
  <c r="AD1377" i="4"/>
  <c r="AC1377" i="4"/>
  <c r="AB1377" i="4"/>
  <c r="F1393" i="10"/>
  <c r="E1377" i="4"/>
  <c r="C1394" i="10" s="1"/>
  <c r="G1377" i="4"/>
  <c r="E1394" i="10" s="1"/>
  <c r="H1377" i="4" a="1"/>
  <c r="H1377" i="4" s="1"/>
  <c r="I1377" i="4" a="1"/>
  <c r="I1377" i="4" s="1"/>
  <c r="J1377" i="4"/>
  <c r="L1377" i="4"/>
  <c r="M1377" i="4"/>
  <c r="K1377" i="4"/>
  <c r="Q1377" i="4"/>
  <c r="N1377" i="4" a="1"/>
  <c r="N1377" i="4" s="1"/>
  <c r="R1377" i="4" a="1"/>
  <c r="R1377" i="4" s="1"/>
  <c r="S1377" i="4" a="1"/>
  <c r="S1377" i="4" s="1"/>
  <c r="T1377" i="4" a="1"/>
  <c r="T1377" i="4" s="1"/>
  <c r="V1377" i="4" a="1"/>
  <c r="V1377" i="4" s="1"/>
  <c r="U1377" i="4" a="1"/>
  <c r="U1377" i="4" s="1"/>
  <c r="C1377" i="4"/>
  <c r="B1377" i="4"/>
  <c r="W1377" i="4"/>
  <c r="K1390" i="10"/>
  <c r="A1378" i="4"/>
  <c r="O1378" i="4" s="1" a="1"/>
  <c r="O1378" i="4" s="1"/>
  <c r="L1389" i="10"/>
  <c r="X1373" i="4"/>
  <c r="AJ1374" i="4"/>
  <c r="G1391" i="10" s="1"/>
  <c r="H1392" i="10"/>
  <c r="B1393" i="10"/>
  <c r="Y1378" i="4" l="1"/>
  <c r="P1378" i="4" a="1"/>
  <c r="P1378" i="4" s="1"/>
  <c r="F1378" i="4" a="1"/>
  <c r="F1378" i="4" s="1"/>
  <c r="D1395" i="10" s="1"/>
  <c r="AH1378" i="4" a="1"/>
  <c r="AH1378" i="4" s="1"/>
  <c r="AG1378" i="4"/>
  <c r="AD1378" i="4"/>
  <c r="AC1378" i="4"/>
  <c r="AB1378" i="4"/>
  <c r="AA1378" i="4" a="1"/>
  <c r="AA1378" i="4" s="1"/>
  <c r="Z1378" i="4" a="1"/>
  <c r="Z1378" i="4" s="1"/>
  <c r="AI1378" i="4"/>
  <c r="AF1378" i="4" a="1"/>
  <c r="AF1378" i="4" s="1"/>
  <c r="AE1378" i="4"/>
  <c r="F1394" i="10"/>
  <c r="E1378" i="4"/>
  <c r="C1395" i="10" s="1"/>
  <c r="G1378" i="4"/>
  <c r="E1395" i="10" s="1"/>
  <c r="J1378" i="4"/>
  <c r="H1378" i="4" a="1"/>
  <c r="H1378" i="4" s="1"/>
  <c r="I1378" i="4" a="1"/>
  <c r="I1378" i="4" s="1"/>
  <c r="K1378" i="4"/>
  <c r="M1378" i="4"/>
  <c r="L1378" i="4"/>
  <c r="Q1378" i="4"/>
  <c r="N1378" i="4" a="1"/>
  <c r="N1378" i="4" s="1"/>
  <c r="R1378" i="4" a="1"/>
  <c r="R1378" i="4" s="1"/>
  <c r="S1378" i="4" a="1"/>
  <c r="S1378" i="4" s="1"/>
  <c r="T1378" i="4" a="1"/>
  <c r="T1378" i="4" s="1"/>
  <c r="V1378" i="4" a="1"/>
  <c r="V1378" i="4" s="1"/>
  <c r="U1378" i="4" a="1"/>
  <c r="U1378" i="4" s="1"/>
  <c r="C1378" i="4"/>
  <c r="B1378" i="4"/>
  <c r="W1378" i="4"/>
  <c r="K1391" i="10"/>
  <c r="A1379" i="4"/>
  <c r="O1379" i="4" s="1" a="1"/>
  <c r="O1379" i="4" s="1"/>
  <c r="L1390" i="10"/>
  <c r="X1374" i="4"/>
  <c r="AJ1375" i="4"/>
  <c r="G1392" i="10" s="1"/>
  <c r="H1393" i="10"/>
  <c r="B1394" i="10"/>
  <c r="Y1379" i="4" l="1"/>
  <c r="P1379" i="4" a="1"/>
  <c r="P1379" i="4" s="1"/>
  <c r="F1379" i="4" a="1"/>
  <c r="F1379" i="4" s="1"/>
  <c r="D1396" i="10" s="1"/>
  <c r="AG1379" i="4"/>
  <c r="AH1379" i="4" a="1"/>
  <c r="AH1379" i="4" s="1"/>
  <c r="AI1379" i="4"/>
  <c r="AF1379" i="4" a="1"/>
  <c r="AF1379" i="4" s="1"/>
  <c r="AE1379" i="4"/>
  <c r="AD1379" i="4"/>
  <c r="AC1379" i="4"/>
  <c r="AB1379" i="4"/>
  <c r="AA1379" i="4" a="1"/>
  <c r="AA1379" i="4" s="1"/>
  <c r="Z1379" i="4" a="1"/>
  <c r="Z1379" i="4" s="1"/>
  <c r="F1395" i="10"/>
  <c r="E1379" i="4"/>
  <c r="C1396" i="10" s="1"/>
  <c r="H1379" i="4" a="1"/>
  <c r="H1379" i="4" s="1"/>
  <c r="G1379" i="4"/>
  <c r="E1396" i="10" s="1"/>
  <c r="I1379" i="4" a="1"/>
  <c r="I1379" i="4" s="1"/>
  <c r="J1379" i="4"/>
  <c r="K1379" i="4"/>
  <c r="L1379" i="4"/>
  <c r="M1379" i="4"/>
  <c r="Q1379" i="4"/>
  <c r="N1379" i="4" a="1"/>
  <c r="N1379" i="4" s="1"/>
  <c r="R1379" i="4" a="1"/>
  <c r="R1379" i="4" s="1"/>
  <c r="S1379" i="4" a="1"/>
  <c r="S1379" i="4" s="1"/>
  <c r="T1379" i="4" a="1"/>
  <c r="T1379" i="4" s="1"/>
  <c r="V1379" i="4" a="1"/>
  <c r="V1379" i="4" s="1"/>
  <c r="U1379" i="4" a="1"/>
  <c r="U1379" i="4" s="1"/>
  <c r="C1379" i="4"/>
  <c r="B1379" i="4"/>
  <c r="W1379" i="4"/>
  <c r="K1392" i="10"/>
  <c r="A1380" i="4"/>
  <c r="O1380" i="4" s="1" a="1"/>
  <c r="O1380" i="4" s="1"/>
  <c r="L1391" i="10"/>
  <c r="X1375" i="4"/>
  <c r="AJ1376" i="4"/>
  <c r="G1393" i="10" s="1"/>
  <c r="H1394" i="10"/>
  <c r="B1395" i="10"/>
  <c r="Y1380" i="4" l="1"/>
  <c r="P1380" i="4" a="1"/>
  <c r="P1380" i="4" s="1"/>
  <c r="F1380" i="4" a="1"/>
  <c r="F1380" i="4" s="1"/>
  <c r="D1397" i="10" s="1"/>
  <c r="AH1380" i="4" a="1"/>
  <c r="AH1380" i="4" s="1"/>
  <c r="AG1380" i="4"/>
  <c r="AI1380" i="4"/>
  <c r="AF1380" i="4" a="1"/>
  <c r="AF1380" i="4" s="1"/>
  <c r="AD1380" i="4"/>
  <c r="AC1380" i="4"/>
  <c r="AB1380" i="4"/>
  <c r="AE1380" i="4"/>
  <c r="AA1380" i="4" a="1"/>
  <c r="AA1380" i="4" s="1"/>
  <c r="Z1380" i="4" a="1"/>
  <c r="Z1380" i="4" s="1"/>
  <c r="F1396" i="10"/>
  <c r="E1380" i="4"/>
  <c r="C1397" i="10" s="1"/>
  <c r="G1380" i="4"/>
  <c r="E1397" i="10" s="1"/>
  <c r="H1380" i="4" a="1"/>
  <c r="H1380" i="4" s="1"/>
  <c r="I1380" i="4" a="1"/>
  <c r="I1380" i="4" s="1"/>
  <c r="M1380" i="4"/>
  <c r="J1380" i="4"/>
  <c r="K1380" i="4"/>
  <c r="L1380" i="4"/>
  <c r="Q1380" i="4"/>
  <c r="N1380" i="4" a="1"/>
  <c r="N1380" i="4" s="1"/>
  <c r="R1380" i="4" a="1"/>
  <c r="R1380" i="4" s="1"/>
  <c r="S1380" i="4" a="1"/>
  <c r="S1380" i="4" s="1"/>
  <c r="T1380" i="4" a="1"/>
  <c r="T1380" i="4" s="1"/>
  <c r="V1380" i="4" a="1"/>
  <c r="V1380" i="4" s="1"/>
  <c r="U1380" i="4" a="1"/>
  <c r="U1380" i="4" s="1"/>
  <c r="C1380" i="4"/>
  <c r="B1380" i="4"/>
  <c r="W1380" i="4"/>
  <c r="K1393" i="10"/>
  <c r="A1381" i="4"/>
  <c r="O1381" i="4" s="1" a="1"/>
  <c r="O1381" i="4" s="1"/>
  <c r="L1392" i="10"/>
  <c r="X1376" i="4"/>
  <c r="AJ1377" i="4"/>
  <c r="G1394" i="10" s="1"/>
  <c r="H1395" i="10"/>
  <c r="B1396" i="10"/>
  <c r="Y1381" i="4" l="1"/>
  <c r="P1381" i="4" a="1"/>
  <c r="P1381" i="4" s="1"/>
  <c r="F1381" i="4" a="1"/>
  <c r="F1381" i="4" s="1"/>
  <c r="D1398" i="10" s="1"/>
  <c r="AH1381" i="4" a="1"/>
  <c r="AH1381" i="4" s="1"/>
  <c r="AG1381" i="4"/>
  <c r="AB1381" i="4"/>
  <c r="AA1381" i="4" a="1"/>
  <c r="AA1381" i="4" s="1"/>
  <c r="Z1381" i="4" a="1"/>
  <c r="Z1381" i="4" s="1"/>
  <c r="AI1381" i="4"/>
  <c r="AF1381" i="4" a="1"/>
  <c r="AF1381" i="4" s="1"/>
  <c r="AE1381" i="4"/>
  <c r="AD1381" i="4"/>
  <c r="AC1381" i="4"/>
  <c r="F1397" i="10"/>
  <c r="E1381" i="4"/>
  <c r="C1398" i="10" s="1"/>
  <c r="I1381" i="4" a="1"/>
  <c r="I1381" i="4" s="1"/>
  <c r="G1381" i="4"/>
  <c r="E1398" i="10" s="1"/>
  <c r="H1381" i="4" a="1"/>
  <c r="H1381" i="4" s="1"/>
  <c r="L1381" i="4"/>
  <c r="M1381" i="4"/>
  <c r="K1381" i="4"/>
  <c r="J1381" i="4"/>
  <c r="Q1381" i="4"/>
  <c r="N1381" i="4" a="1"/>
  <c r="N1381" i="4" s="1"/>
  <c r="R1381" i="4" a="1"/>
  <c r="R1381" i="4" s="1"/>
  <c r="S1381" i="4" a="1"/>
  <c r="S1381" i="4" s="1"/>
  <c r="T1381" i="4" a="1"/>
  <c r="T1381" i="4" s="1"/>
  <c r="V1381" i="4" a="1"/>
  <c r="V1381" i="4" s="1"/>
  <c r="U1381" i="4" a="1"/>
  <c r="U1381" i="4" s="1"/>
  <c r="C1381" i="4"/>
  <c r="B1381" i="4"/>
  <c r="W1381" i="4"/>
  <c r="K1394" i="10"/>
  <c r="A1382" i="4"/>
  <c r="O1382" i="4" s="1" a="1"/>
  <c r="O1382" i="4" s="1"/>
  <c r="L1393" i="10"/>
  <c r="X1377" i="4"/>
  <c r="AJ1378" i="4"/>
  <c r="G1395" i="10" s="1"/>
  <c r="K1395" i="10" s="1"/>
  <c r="H1396" i="10"/>
  <c r="B1397" i="10"/>
  <c r="Y1382" i="4" l="1"/>
  <c r="P1382" i="4" a="1"/>
  <c r="P1382" i="4" s="1"/>
  <c r="F1382" i="4" a="1"/>
  <c r="F1382" i="4" s="1"/>
  <c r="D1399" i="10" s="1"/>
  <c r="AH1382" i="4" a="1"/>
  <c r="AH1382" i="4" s="1"/>
  <c r="AG1382" i="4"/>
  <c r="AF1382" i="4" a="1"/>
  <c r="AF1382" i="4" s="1"/>
  <c r="AE1382" i="4"/>
  <c r="AD1382" i="4"/>
  <c r="AC1382" i="4"/>
  <c r="AB1382" i="4"/>
  <c r="AA1382" i="4" a="1"/>
  <c r="AA1382" i="4" s="1"/>
  <c r="AI1382" i="4"/>
  <c r="Z1382" i="4" a="1"/>
  <c r="Z1382" i="4" s="1"/>
  <c r="F1398" i="10"/>
  <c r="E1382" i="4"/>
  <c r="C1399" i="10" s="1"/>
  <c r="I1382" i="4" a="1"/>
  <c r="I1382" i="4" s="1"/>
  <c r="G1382" i="4"/>
  <c r="E1399" i="10" s="1"/>
  <c r="H1382" i="4" a="1"/>
  <c r="H1382" i="4" s="1"/>
  <c r="L1382" i="4"/>
  <c r="M1382" i="4"/>
  <c r="K1382" i="4"/>
  <c r="J1382" i="4"/>
  <c r="Q1382" i="4"/>
  <c r="N1382" i="4" a="1"/>
  <c r="N1382" i="4" s="1"/>
  <c r="R1382" i="4" a="1"/>
  <c r="R1382" i="4" s="1"/>
  <c r="S1382" i="4" a="1"/>
  <c r="S1382" i="4" s="1"/>
  <c r="T1382" i="4" a="1"/>
  <c r="T1382" i="4" s="1"/>
  <c r="V1382" i="4" a="1"/>
  <c r="V1382" i="4" s="1"/>
  <c r="U1382" i="4" a="1"/>
  <c r="U1382" i="4" s="1"/>
  <c r="C1382" i="4"/>
  <c r="B1382" i="4"/>
  <c r="W1382" i="4"/>
  <c r="A1383" i="4"/>
  <c r="O1383" i="4" s="1" a="1"/>
  <c r="O1383" i="4" s="1"/>
  <c r="X1378" i="4"/>
  <c r="L1394" i="10"/>
  <c r="AJ1379" i="4"/>
  <c r="G1396" i="10" s="1"/>
  <c r="H1397" i="10"/>
  <c r="B1398" i="10"/>
  <c r="Y1383" i="4" l="1"/>
  <c r="P1383" i="4" a="1"/>
  <c r="P1383" i="4" s="1"/>
  <c r="F1383" i="4" a="1"/>
  <c r="F1383" i="4" s="1"/>
  <c r="D1400" i="10" s="1"/>
  <c r="AH1383" i="4" a="1"/>
  <c r="AH1383" i="4" s="1"/>
  <c r="AG1383" i="4"/>
  <c r="AI1383" i="4"/>
  <c r="AF1383" i="4" a="1"/>
  <c r="AF1383" i="4" s="1"/>
  <c r="AE1383" i="4"/>
  <c r="AD1383" i="4"/>
  <c r="AB1383" i="4"/>
  <c r="AA1383" i="4" a="1"/>
  <c r="AA1383" i="4" s="1"/>
  <c r="Z1383" i="4" a="1"/>
  <c r="Z1383" i="4" s="1"/>
  <c r="AC1383" i="4"/>
  <c r="F1399" i="10"/>
  <c r="E1383" i="4"/>
  <c r="C1400" i="10" s="1"/>
  <c r="I1383" i="4" a="1"/>
  <c r="I1383" i="4" s="1"/>
  <c r="G1383" i="4"/>
  <c r="E1400" i="10" s="1"/>
  <c r="J1383" i="4"/>
  <c r="L1383" i="4"/>
  <c r="M1383" i="4"/>
  <c r="H1383" i="4" a="1"/>
  <c r="H1383" i="4" s="1"/>
  <c r="K1383" i="4"/>
  <c r="Q1383" i="4"/>
  <c r="N1383" i="4" a="1"/>
  <c r="N1383" i="4" s="1"/>
  <c r="S1383" i="4" a="1"/>
  <c r="S1383" i="4" s="1"/>
  <c r="R1383" i="4" a="1"/>
  <c r="R1383" i="4" s="1"/>
  <c r="T1383" i="4" a="1"/>
  <c r="T1383" i="4" s="1"/>
  <c r="V1383" i="4" a="1"/>
  <c r="V1383" i="4" s="1"/>
  <c r="U1383" i="4" a="1"/>
  <c r="U1383" i="4" s="1"/>
  <c r="C1383" i="4"/>
  <c r="B1383" i="4"/>
  <c r="W1383" i="4"/>
  <c r="K1396" i="10"/>
  <c r="A1384" i="4"/>
  <c r="O1384" i="4" s="1" a="1"/>
  <c r="O1384" i="4" s="1"/>
  <c r="L1395" i="10"/>
  <c r="X1379" i="4"/>
  <c r="AJ1380" i="4"/>
  <c r="G1397" i="10" s="1"/>
  <c r="H1398" i="10"/>
  <c r="B1399" i="10"/>
  <c r="Y1384" i="4" l="1"/>
  <c r="P1384" i="4" a="1"/>
  <c r="P1384" i="4" s="1"/>
  <c r="F1384" i="4" a="1"/>
  <c r="F1384" i="4" s="1"/>
  <c r="D1401" i="10" s="1"/>
  <c r="AG1384" i="4"/>
  <c r="AH1384" i="4" a="1"/>
  <c r="AH1384" i="4" s="1"/>
  <c r="Z1384" i="4" a="1"/>
  <c r="Z1384" i="4" s="1"/>
  <c r="AI1384" i="4"/>
  <c r="AE1384" i="4"/>
  <c r="AD1384" i="4"/>
  <c r="AC1384" i="4"/>
  <c r="AF1384" i="4" a="1"/>
  <c r="AF1384" i="4" s="1"/>
  <c r="AB1384" i="4"/>
  <c r="AA1384" i="4" a="1"/>
  <c r="AA1384" i="4" s="1"/>
  <c r="F1400" i="10"/>
  <c r="E1384" i="4"/>
  <c r="C1401" i="10" s="1"/>
  <c r="G1384" i="4"/>
  <c r="E1401" i="10" s="1"/>
  <c r="H1384" i="4" a="1"/>
  <c r="H1384" i="4" s="1"/>
  <c r="I1384" i="4" a="1"/>
  <c r="I1384" i="4" s="1"/>
  <c r="K1384" i="4"/>
  <c r="M1384" i="4"/>
  <c r="L1384" i="4"/>
  <c r="J1384" i="4"/>
  <c r="Q1384" i="4"/>
  <c r="N1384" i="4" a="1"/>
  <c r="N1384" i="4" s="1"/>
  <c r="R1384" i="4" a="1"/>
  <c r="R1384" i="4" s="1"/>
  <c r="S1384" i="4" a="1"/>
  <c r="S1384" i="4" s="1"/>
  <c r="T1384" i="4" a="1"/>
  <c r="T1384" i="4" s="1"/>
  <c r="V1384" i="4" a="1"/>
  <c r="V1384" i="4" s="1"/>
  <c r="U1384" i="4" a="1"/>
  <c r="U1384" i="4" s="1"/>
  <c r="C1384" i="4"/>
  <c r="B1384" i="4"/>
  <c r="W1384" i="4"/>
  <c r="K1397" i="10"/>
  <c r="A1385" i="4"/>
  <c r="O1385" i="4" s="1" a="1"/>
  <c r="O1385" i="4" s="1"/>
  <c r="L1396" i="10"/>
  <c r="X1380" i="4"/>
  <c r="AJ1381" i="4"/>
  <c r="G1398" i="10" s="1"/>
  <c r="H1399" i="10"/>
  <c r="B1400" i="10"/>
  <c r="Y1385" i="4" l="1"/>
  <c r="P1385" i="4" a="1"/>
  <c r="P1385" i="4" s="1"/>
  <c r="F1385" i="4" a="1"/>
  <c r="F1385" i="4" s="1"/>
  <c r="D1402" i="10" s="1"/>
  <c r="AH1385" i="4" a="1"/>
  <c r="AH1385" i="4" s="1"/>
  <c r="AG1385" i="4"/>
  <c r="AC1385" i="4"/>
  <c r="AB1385" i="4"/>
  <c r="AA1385" i="4" a="1"/>
  <c r="AA1385" i="4" s="1"/>
  <c r="Z1385" i="4" a="1"/>
  <c r="Z1385" i="4" s="1"/>
  <c r="AI1385" i="4"/>
  <c r="AF1385" i="4" a="1"/>
  <c r="AF1385" i="4" s="1"/>
  <c r="AE1385" i="4"/>
  <c r="AD1385" i="4"/>
  <c r="F1401" i="10"/>
  <c r="E1385" i="4"/>
  <c r="C1402" i="10" s="1"/>
  <c r="I1385" i="4" a="1"/>
  <c r="I1385" i="4" s="1"/>
  <c r="G1385" i="4"/>
  <c r="E1402" i="10" s="1"/>
  <c r="H1385" i="4" a="1"/>
  <c r="H1385" i="4" s="1"/>
  <c r="J1385" i="4"/>
  <c r="K1385" i="4"/>
  <c r="L1385" i="4"/>
  <c r="M1385" i="4"/>
  <c r="Q1385" i="4"/>
  <c r="N1385" i="4" a="1"/>
  <c r="N1385" i="4" s="1"/>
  <c r="R1385" i="4" a="1"/>
  <c r="R1385" i="4" s="1"/>
  <c r="S1385" i="4" a="1"/>
  <c r="S1385" i="4" s="1"/>
  <c r="T1385" i="4" a="1"/>
  <c r="T1385" i="4" s="1"/>
  <c r="V1385" i="4" a="1"/>
  <c r="V1385" i="4" s="1"/>
  <c r="U1385" i="4" a="1"/>
  <c r="U1385" i="4" s="1"/>
  <c r="C1385" i="4"/>
  <c r="B1385" i="4"/>
  <c r="W1385" i="4"/>
  <c r="K1398" i="10"/>
  <c r="A1386" i="4"/>
  <c r="O1386" i="4" s="1" a="1"/>
  <c r="O1386" i="4" s="1"/>
  <c r="X1381" i="4"/>
  <c r="L1397" i="10"/>
  <c r="AJ1382" i="4"/>
  <c r="G1399" i="10" s="1"/>
  <c r="H1400" i="10"/>
  <c r="B1401" i="10"/>
  <c r="Y1386" i="4" l="1"/>
  <c r="P1386" i="4" a="1"/>
  <c r="P1386" i="4" s="1"/>
  <c r="F1386" i="4" a="1"/>
  <c r="F1386" i="4" s="1"/>
  <c r="D1403" i="10" s="1"/>
  <c r="AG1386" i="4"/>
  <c r="AH1386" i="4" a="1"/>
  <c r="AH1386" i="4" s="1"/>
  <c r="AF1386" i="4" a="1"/>
  <c r="AF1386" i="4" s="1"/>
  <c r="AE1386" i="4"/>
  <c r="AD1386" i="4"/>
  <c r="AC1386" i="4"/>
  <c r="AB1386" i="4"/>
  <c r="Z1386" i="4" a="1"/>
  <c r="Z1386" i="4" s="1"/>
  <c r="AA1386" i="4" a="1"/>
  <c r="AA1386" i="4" s="1"/>
  <c r="AI1386" i="4"/>
  <c r="F1402" i="10"/>
  <c r="E1386" i="4"/>
  <c r="C1403" i="10" s="1"/>
  <c r="G1386" i="4"/>
  <c r="E1403" i="10" s="1"/>
  <c r="H1386" i="4" a="1"/>
  <c r="H1386" i="4" s="1"/>
  <c r="I1386" i="4" a="1"/>
  <c r="I1386" i="4" s="1"/>
  <c r="J1386" i="4"/>
  <c r="K1386" i="4"/>
  <c r="L1386" i="4"/>
  <c r="M1386" i="4"/>
  <c r="Q1386" i="4"/>
  <c r="N1386" i="4" a="1"/>
  <c r="N1386" i="4" s="1"/>
  <c r="R1386" i="4" a="1"/>
  <c r="R1386" i="4" s="1"/>
  <c r="S1386" i="4" a="1"/>
  <c r="S1386" i="4" s="1"/>
  <c r="T1386" i="4" a="1"/>
  <c r="T1386" i="4" s="1"/>
  <c r="V1386" i="4" a="1"/>
  <c r="V1386" i="4" s="1"/>
  <c r="U1386" i="4" a="1"/>
  <c r="U1386" i="4" s="1"/>
  <c r="C1386" i="4"/>
  <c r="B1386" i="4"/>
  <c r="W1386" i="4"/>
  <c r="K1399" i="10"/>
  <c r="A1387" i="4"/>
  <c r="O1387" i="4" s="1" a="1"/>
  <c r="O1387" i="4" s="1"/>
  <c r="L1398" i="10"/>
  <c r="X1382" i="4"/>
  <c r="AJ1383" i="4"/>
  <c r="G1400" i="10" s="1"/>
  <c r="H1401" i="10"/>
  <c r="B1402" i="10"/>
  <c r="Y1387" i="4" l="1"/>
  <c r="P1387" i="4" a="1"/>
  <c r="P1387" i="4" s="1"/>
  <c r="F1387" i="4" a="1"/>
  <c r="F1387" i="4" s="1"/>
  <c r="D1404" i="10" s="1"/>
  <c r="AH1387" i="4" a="1"/>
  <c r="AH1387" i="4" s="1"/>
  <c r="AG1387" i="4"/>
  <c r="AI1387" i="4"/>
  <c r="AF1387" i="4" a="1"/>
  <c r="AF1387" i="4" s="1"/>
  <c r="AE1387" i="4"/>
  <c r="AD1387" i="4"/>
  <c r="AC1387" i="4"/>
  <c r="AA1387" i="4" a="1"/>
  <c r="AA1387" i="4" s="1"/>
  <c r="Z1387" i="4" a="1"/>
  <c r="Z1387" i="4" s="1"/>
  <c r="AB1387" i="4"/>
  <c r="F1403" i="10"/>
  <c r="E1387" i="4"/>
  <c r="C1404" i="10" s="1"/>
  <c r="H1387" i="4" a="1"/>
  <c r="H1387" i="4" s="1"/>
  <c r="I1387" i="4" a="1"/>
  <c r="I1387" i="4" s="1"/>
  <c r="G1387" i="4"/>
  <c r="E1404" i="10" s="1"/>
  <c r="J1387" i="4"/>
  <c r="K1387" i="4"/>
  <c r="M1387" i="4"/>
  <c r="L1387" i="4"/>
  <c r="Q1387" i="4"/>
  <c r="N1387" i="4" a="1"/>
  <c r="N1387" i="4" s="1"/>
  <c r="R1387" i="4" a="1"/>
  <c r="R1387" i="4" s="1"/>
  <c r="T1387" i="4" a="1"/>
  <c r="T1387" i="4" s="1"/>
  <c r="S1387" i="4" a="1"/>
  <c r="S1387" i="4" s="1"/>
  <c r="V1387" i="4" a="1"/>
  <c r="V1387" i="4" s="1"/>
  <c r="U1387" i="4" a="1"/>
  <c r="U1387" i="4" s="1"/>
  <c r="C1387" i="4"/>
  <c r="B1387" i="4"/>
  <c r="W1387" i="4"/>
  <c r="K1400" i="10"/>
  <c r="A1388" i="4"/>
  <c r="O1388" i="4" s="1" a="1"/>
  <c r="O1388" i="4" s="1"/>
  <c r="X1383" i="4"/>
  <c r="L1399" i="10"/>
  <c r="AJ1384" i="4"/>
  <c r="G1401" i="10" s="1"/>
  <c r="H1402" i="10"/>
  <c r="B1403" i="10"/>
  <c r="Y1388" i="4" l="1"/>
  <c r="P1388" i="4" a="1"/>
  <c r="P1388" i="4" s="1"/>
  <c r="F1388" i="4" a="1"/>
  <c r="F1388" i="4" s="1"/>
  <c r="D1405" i="10" s="1"/>
  <c r="AG1388" i="4"/>
  <c r="AH1388" i="4" a="1"/>
  <c r="AH1388" i="4" s="1"/>
  <c r="Z1388" i="4" a="1"/>
  <c r="Z1388" i="4" s="1"/>
  <c r="AI1388" i="4"/>
  <c r="AE1388" i="4"/>
  <c r="AD1388" i="4"/>
  <c r="AC1388" i="4"/>
  <c r="AB1388" i="4"/>
  <c r="AA1388" i="4" a="1"/>
  <c r="AA1388" i="4" s="1"/>
  <c r="AF1388" i="4" a="1"/>
  <c r="AF1388" i="4" s="1"/>
  <c r="F1404" i="10"/>
  <c r="E1388" i="4"/>
  <c r="C1405" i="10" s="1"/>
  <c r="G1388" i="4"/>
  <c r="E1405" i="10" s="1"/>
  <c r="H1388" i="4" a="1"/>
  <c r="H1388" i="4" s="1"/>
  <c r="I1388" i="4" a="1"/>
  <c r="I1388" i="4" s="1"/>
  <c r="J1388" i="4"/>
  <c r="K1388" i="4"/>
  <c r="M1388" i="4"/>
  <c r="L1388" i="4"/>
  <c r="Q1388" i="4"/>
  <c r="N1388" i="4" a="1"/>
  <c r="N1388" i="4" s="1"/>
  <c r="R1388" i="4" a="1"/>
  <c r="R1388" i="4" s="1"/>
  <c r="S1388" i="4" a="1"/>
  <c r="S1388" i="4" s="1"/>
  <c r="T1388" i="4" a="1"/>
  <c r="T1388" i="4" s="1"/>
  <c r="V1388" i="4" a="1"/>
  <c r="V1388" i="4" s="1"/>
  <c r="U1388" i="4" a="1"/>
  <c r="U1388" i="4" s="1"/>
  <c r="C1388" i="4"/>
  <c r="B1388" i="4"/>
  <c r="W1388" i="4"/>
  <c r="K1401" i="10"/>
  <c r="A1389" i="4"/>
  <c r="O1389" i="4" s="1" a="1"/>
  <c r="O1389" i="4" s="1"/>
  <c r="L1400" i="10"/>
  <c r="X1384" i="4"/>
  <c r="AJ1385" i="4"/>
  <c r="G1402" i="10" s="1"/>
  <c r="H1403" i="10"/>
  <c r="B1404" i="10"/>
  <c r="Y1389" i="4" l="1"/>
  <c r="P1389" i="4" a="1"/>
  <c r="P1389" i="4" s="1"/>
  <c r="F1389" i="4" a="1"/>
  <c r="F1389" i="4" s="1"/>
  <c r="D1406" i="10" s="1"/>
  <c r="AH1389" i="4" a="1"/>
  <c r="AH1389" i="4" s="1"/>
  <c r="AG1389" i="4"/>
  <c r="AD1389" i="4"/>
  <c r="AC1389" i="4"/>
  <c r="AB1389" i="4"/>
  <c r="AA1389" i="4" a="1"/>
  <c r="AA1389" i="4" s="1"/>
  <c r="Z1389" i="4" a="1"/>
  <c r="Z1389" i="4" s="1"/>
  <c r="AI1389" i="4"/>
  <c r="AF1389" i="4" a="1"/>
  <c r="AF1389" i="4" s="1"/>
  <c r="AE1389" i="4"/>
  <c r="F1405" i="10"/>
  <c r="E1389" i="4"/>
  <c r="C1406" i="10" s="1"/>
  <c r="G1389" i="4"/>
  <c r="E1406" i="10" s="1"/>
  <c r="I1389" i="4" a="1"/>
  <c r="I1389" i="4" s="1"/>
  <c r="J1389" i="4"/>
  <c r="K1389" i="4"/>
  <c r="H1389" i="4" a="1"/>
  <c r="H1389" i="4" s="1"/>
  <c r="M1389" i="4"/>
  <c r="L1389" i="4"/>
  <c r="Q1389" i="4"/>
  <c r="N1389" i="4" a="1"/>
  <c r="N1389" i="4" s="1"/>
  <c r="R1389" i="4" a="1"/>
  <c r="R1389" i="4" s="1"/>
  <c r="T1389" i="4" a="1"/>
  <c r="T1389" i="4" s="1"/>
  <c r="S1389" i="4" a="1"/>
  <c r="S1389" i="4" s="1"/>
  <c r="V1389" i="4" a="1"/>
  <c r="V1389" i="4" s="1"/>
  <c r="U1389" i="4" a="1"/>
  <c r="U1389" i="4" s="1"/>
  <c r="C1389" i="4"/>
  <c r="B1389" i="4"/>
  <c r="W1389" i="4"/>
  <c r="K1402" i="10"/>
  <c r="A1390" i="4"/>
  <c r="O1390" i="4" s="1" a="1"/>
  <c r="O1390" i="4" s="1"/>
  <c r="L1401" i="10"/>
  <c r="X1385" i="4"/>
  <c r="AJ1386" i="4"/>
  <c r="G1403" i="10" s="1"/>
  <c r="H1404" i="10"/>
  <c r="B1405" i="10"/>
  <c r="Y1390" i="4" l="1"/>
  <c r="P1390" i="4" a="1"/>
  <c r="P1390" i="4" s="1"/>
  <c r="F1390" i="4" a="1"/>
  <c r="F1390" i="4" s="1"/>
  <c r="D1407" i="10" s="1"/>
  <c r="AG1390" i="4"/>
  <c r="AH1390" i="4" a="1"/>
  <c r="AH1390" i="4" s="1"/>
  <c r="AI1390" i="4"/>
  <c r="AF1390" i="4" a="1"/>
  <c r="AF1390" i="4" s="1"/>
  <c r="AE1390" i="4"/>
  <c r="AD1390" i="4"/>
  <c r="AC1390" i="4"/>
  <c r="AA1390" i="4" a="1"/>
  <c r="AA1390" i="4" s="1"/>
  <c r="Z1390" i="4" a="1"/>
  <c r="Z1390" i="4" s="1"/>
  <c r="AB1390" i="4"/>
  <c r="F1406" i="10"/>
  <c r="E1390" i="4"/>
  <c r="C1407" i="10" s="1"/>
  <c r="G1390" i="4"/>
  <c r="E1407" i="10" s="1"/>
  <c r="J1390" i="4"/>
  <c r="I1390" i="4" a="1"/>
  <c r="I1390" i="4" s="1"/>
  <c r="K1390" i="4"/>
  <c r="H1390" i="4" a="1"/>
  <c r="H1390" i="4" s="1"/>
  <c r="M1390" i="4"/>
  <c r="L1390" i="4"/>
  <c r="Q1390" i="4"/>
  <c r="N1390" i="4" a="1"/>
  <c r="N1390" i="4" s="1"/>
  <c r="R1390" i="4" a="1"/>
  <c r="R1390" i="4" s="1"/>
  <c r="S1390" i="4" a="1"/>
  <c r="S1390" i="4" s="1"/>
  <c r="T1390" i="4" a="1"/>
  <c r="T1390" i="4" s="1"/>
  <c r="V1390" i="4" a="1"/>
  <c r="V1390" i="4" s="1"/>
  <c r="U1390" i="4" a="1"/>
  <c r="U1390" i="4" s="1"/>
  <c r="C1390" i="4"/>
  <c r="B1390" i="4"/>
  <c r="W1390" i="4"/>
  <c r="K1403" i="10"/>
  <c r="A1391" i="4"/>
  <c r="O1391" i="4" s="1" a="1"/>
  <c r="O1391" i="4" s="1"/>
  <c r="L1402" i="10"/>
  <c r="X1386" i="4"/>
  <c r="AJ1387" i="4"/>
  <c r="G1404" i="10" s="1"/>
  <c r="H1405" i="10"/>
  <c r="B1406" i="10"/>
  <c r="Y1391" i="4" l="1"/>
  <c r="P1391" i="4" a="1"/>
  <c r="P1391" i="4" s="1"/>
  <c r="F1391" i="4" a="1"/>
  <c r="F1391" i="4" s="1"/>
  <c r="D1408" i="10" s="1"/>
  <c r="AH1391" i="4" a="1"/>
  <c r="AH1391" i="4" s="1"/>
  <c r="AG1391" i="4"/>
  <c r="Z1391" i="4" a="1"/>
  <c r="Z1391" i="4" s="1"/>
  <c r="AI1391" i="4"/>
  <c r="AE1391" i="4"/>
  <c r="AD1391" i="4"/>
  <c r="AC1391" i="4"/>
  <c r="AF1391" i="4" a="1"/>
  <c r="AF1391" i="4" s="1"/>
  <c r="AB1391" i="4"/>
  <c r="AA1391" i="4" a="1"/>
  <c r="AA1391" i="4" s="1"/>
  <c r="F1407" i="10"/>
  <c r="E1391" i="4"/>
  <c r="C1408" i="10" s="1"/>
  <c r="J1391" i="4"/>
  <c r="G1391" i="4"/>
  <c r="E1408" i="10" s="1"/>
  <c r="K1391" i="4"/>
  <c r="H1391" i="4" a="1"/>
  <c r="H1391" i="4" s="1"/>
  <c r="I1391" i="4" a="1"/>
  <c r="I1391" i="4" s="1"/>
  <c r="M1391" i="4"/>
  <c r="L1391" i="4"/>
  <c r="Q1391" i="4"/>
  <c r="N1391" i="4" a="1"/>
  <c r="N1391" i="4" s="1"/>
  <c r="R1391" i="4" a="1"/>
  <c r="R1391" i="4" s="1"/>
  <c r="S1391" i="4" a="1"/>
  <c r="S1391" i="4" s="1"/>
  <c r="T1391" i="4" a="1"/>
  <c r="T1391" i="4" s="1"/>
  <c r="V1391" i="4" a="1"/>
  <c r="V1391" i="4" s="1"/>
  <c r="U1391" i="4" a="1"/>
  <c r="U1391" i="4" s="1"/>
  <c r="C1391" i="4"/>
  <c r="B1391" i="4"/>
  <c r="W1391" i="4"/>
  <c r="K1404" i="10"/>
  <c r="A1392" i="4"/>
  <c r="O1392" i="4" s="1" a="1"/>
  <c r="O1392" i="4" s="1"/>
  <c r="L1403" i="10"/>
  <c r="X1387" i="4"/>
  <c r="AJ1388" i="4"/>
  <c r="G1405" i="10" s="1"/>
  <c r="H1406" i="10"/>
  <c r="B1407" i="10"/>
  <c r="Y1392" i="4" l="1"/>
  <c r="P1392" i="4" a="1"/>
  <c r="P1392" i="4" s="1"/>
  <c r="F1392" i="4" a="1"/>
  <c r="F1392" i="4" s="1"/>
  <c r="D1409" i="10" s="1"/>
  <c r="AG1392" i="4"/>
  <c r="AD1392" i="4"/>
  <c r="AC1392" i="4"/>
  <c r="AB1392" i="4"/>
  <c r="AA1392" i="4" a="1"/>
  <c r="AA1392" i="4" s="1"/>
  <c r="Z1392" i="4" a="1"/>
  <c r="Z1392" i="4" s="1"/>
  <c r="AI1392" i="4"/>
  <c r="AH1392" i="4" a="1"/>
  <c r="AH1392" i="4" s="1"/>
  <c r="AF1392" i="4" a="1"/>
  <c r="AF1392" i="4" s="1"/>
  <c r="AE1392" i="4"/>
  <c r="F1408" i="10"/>
  <c r="E1392" i="4"/>
  <c r="C1409" i="10" s="1"/>
  <c r="H1392" i="4" a="1"/>
  <c r="H1392" i="4" s="1"/>
  <c r="I1392" i="4" a="1"/>
  <c r="I1392" i="4" s="1"/>
  <c r="G1392" i="4"/>
  <c r="E1409" i="10" s="1"/>
  <c r="J1392" i="4"/>
  <c r="K1392" i="4"/>
  <c r="M1392" i="4"/>
  <c r="L1392" i="4"/>
  <c r="Q1392" i="4"/>
  <c r="N1392" i="4" a="1"/>
  <c r="N1392" i="4" s="1"/>
  <c r="R1392" i="4" a="1"/>
  <c r="R1392" i="4" s="1"/>
  <c r="S1392" i="4" a="1"/>
  <c r="S1392" i="4" s="1"/>
  <c r="T1392" i="4" a="1"/>
  <c r="T1392" i="4" s="1"/>
  <c r="V1392" i="4" a="1"/>
  <c r="V1392" i="4" s="1"/>
  <c r="U1392" i="4" a="1"/>
  <c r="U1392" i="4" s="1"/>
  <c r="C1392" i="4"/>
  <c r="B1392" i="4"/>
  <c r="W1392" i="4"/>
  <c r="K1405" i="10"/>
  <c r="A1393" i="4"/>
  <c r="O1393" i="4" s="1" a="1"/>
  <c r="O1393" i="4" s="1"/>
  <c r="L1404" i="10"/>
  <c r="X1388" i="4"/>
  <c r="AJ1389" i="4"/>
  <c r="G1406" i="10" s="1"/>
  <c r="H1407" i="10"/>
  <c r="B1408" i="10"/>
  <c r="Y1393" i="4" l="1"/>
  <c r="P1393" i="4" a="1"/>
  <c r="P1393" i="4" s="1"/>
  <c r="F1393" i="4" a="1"/>
  <c r="F1393" i="4" s="1"/>
  <c r="D1410" i="10" s="1"/>
  <c r="AH1393" i="4" a="1"/>
  <c r="AH1393" i="4" s="1"/>
  <c r="AF1393" i="4" a="1"/>
  <c r="AF1393" i="4" s="1"/>
  <c r="AE1393" i="4"/>
  <c r="AD1393" i="4"/>
  <c r="AC1393" i="4"/>
  <c r="AB1393" i="4"/>
  <c r="AA1393" i="4" a="1"/>
  <c r="AA1393" i="4" s="1"/>
  <c r="Z1393" i="4" a="1"/>
  <c r="Z1393" i="4" s="1"/>
  <c r="AG1393" i="4"/>
  <c r="AI1393" i="4"/>
  <c r="F1409" i="10"/>
  <c r="E1393" i="4"/>
  <c r="C1410" i="10" s="1"/>
  <c r="G1393" i="4"/>
  <c r="E1410" i="10" s="1"/>
  <c r="H1393" i="4" a="1"/>
  <c r="H1393" i="4" s="1"/>
  <c r="I1393" i="4" a="1"/>
  <c r="I1393" i="4" s="1"/>
  <c r="J1393" i="4"/>
  <c r="K1393" i="4"/>
  <c r="L1393" i="4"/>
  <c r="M1393" i="4"/>
  <c r="Q1393" i="4"/>
  <c r="N1393" i="4" a="1"/>
  <c r="N1393" i="4" s="1"/>
  <c r="R1393" i="4" a="1"/>
  <c r="R1393" i="4" s="1"/>
  <c r="S1393" i="4" a="1"/>
  <c r="S1393" i="4" s="1"/>
  <c r="T1393" i="4" a="1"/>
  <c r="T1393" i="4" s="1"/>
  <c r="V1393" i="4" a="1"/>
  <c r="V1393" i="4" s="1"/>
  <c r="U1393" i="4" a="1"/>
  <c r="U1393" i="4" s="1"/>
  <c r="C1393" i="4"/>
  <c r="B1393" i="4"/>
  <c r="W1393" i="4"/>
  <c r="K1406" i="10"/>
  <c r="A1394" i="4"/>
  <c r="O1394" i="4" s="1" a="1"/>
  <c r="O1394" i="4" s="1"/>
  <c r="L1405" i="10"/>
  <c r="X1389" i="4"/>
  <c r="AJ1390" i="4"/>
  <c r="G1407" i="10" s="1"/>
  <c r="H1408" i="10"/>
  <c r="B1409" i="10"/>
  <c r="Y1394" i="4" l="1"/>
  <c r="P1394" i="4" a="1"/>
  <c r="P1394" i="4" s="1"/>
  <c r="F1394" i="4" a="1"/>
  <c r="F1394" i="4" s="1"/>
  <c r="D1411" i="10" s="1"/>
  <c r="AG1394" i="4"/>
  <c r="AI1394" i="4"/>
  <c r="AF1394" i="4" a="1"/>
  <c r="AF1394" i="4" s="1"/>
  <c r="AE1394" i="4"/>
  <c r="AD1394" i="4"/>
  <c r="AB1394" i="4"/>
  <c r="AH1394" i="4" a="1"/>
  <c r="AH1394" i="4" s="1"/>
  <c r="AA1394" i="4" a="1"/>
  <c r="AA1394" i="4" s="1"/>
  <c r="Z1394" i="4" a="1"/>
  <c r="Z1394" i="4" s="1"/>
  <c r="AC1394" i="4"/>
  <c r="F1410" i="10"/>
  <c r="E1394" i="4"/>
  <c r="C1411" i="10" s="1"/>
  <c r="H1394" i="4" a="1"/>
  <c r="H1394" i="4" s="1"/>
  <c r="I1394" i="4" a="1"/>
  <c r="I1394" i="4" s="1"/>
  <c r="G1394" i="4"/>
  <c r="E1411" i="10" s="1"/>
  <c r="J1394" i="4"/>
  <c r="K1394" i="4"/>
  <c r="L1394" i="4"/>
  <c r="M1394" i="4"/>
  <c r="Q1394" i="4"/>
  <c r="N1394" i="4" a="1"/>
  <c r="N1394" i="4" s="1"/>
  <c r="R1394" i="4" a="1"/>
  <c r="R1394" i="4" s="1"/>
  <c r="S1394" i="4" a="1"/>
  <c r="S1394" i="4" s="1"/>
  <c r="T1394" i="4" a="1"/>
  <c r="T1394" i="4" s="1"/>
  <c r="V1394" i="4" a="1"/>
  <c r="V1394" i="4" s="1"/>
  <c r="U1394" i="4" a="1"/>
  <c r="U1394" i="4" s="1"/>
  <c r="C1394" i="4"/>
  <c r="B1394" i="4"/>
  <c r="W1394" i="4"/>
  <c r="K1407" i="10"/>
  <c r="A1395" i="4"/>
  <c r="O1395" i="4" s="1" a="1"/>
  <c r="O1395" i="4" s="1"/>
  <c r="L1406" i="10"/>
  <c r="X1390" i="4"/>
  <c r="AJ1391" i="4"/>
  <c r="G1408" i="10" s="1"/>
  <c r="H1409" i="10"/>
  <c r="B1410" i="10"/>
  <c r="Y1395" i="4" l="1"/>
  <c r="P1395" i="4" a="1"/>
  <c r="P1395" i="4" s="1"/>
  <c r="F1395" i="4" a="1"/>
  <c r="F1395" i="4" s="1"/>
  <c r="D1412" i="10" s="1"/>
  <c r="AH1395" i="4" a="1"/>
  <c r="AH1395" i="4" s="1"/>
  <c r="AG1395" i="4"/>
  <c r="Z1395" i="4" a="1"/>
  <c r="Z1395" i="4" s="1"/>
  <c r="AI1395" i="4"/>
  <c r="AF1395" i="4" a="1"/>
  <c r="AF1395" i="4" s="1"/>
  <c r="AD1395" i="4"/>
  <c r="AC1395" i="4"/>
  <c r="AB1395" i="4"/>
  <c r="AE1395" i="4"/>
  <c r="AA1395" i="4" a="1"/>
  <c r="AA1395" i="4" s="1"/>
  <c r="F1411" i="10"/>
  <c r="E1395" i="4"/>
  <c r="C1412" i="10" s="1"/>
  <c r="H1395" i="4" a="1"/>
  <c r="H1395" i="4" s="1"/>
  <c r="G1395" i="4"/>
  <c r="E1412" i="10" s="1"/>
  <c r="J1395" i="4"/>
  <c r="I1395" i="4" a="1"/>
  <c r="I1395" i="4" s="1"/>
  <c r="M1395" i="4"/>
  <c r="K1395" i="4"/>
  <c r="L1395" i="4"/>
  <c r="Q1395" i="4"/>
  <c r="N1395" i="4" a="1"/>
  <c r="N1395" i="4" s="1"/>
  <c r="R1395" i="4" a="1"/>
  <c r="R1395" i="4" s="1"/>
  <c r="S1395" i="4" a="1"/>
  <c r="S1395" i="4" s="1"/>
  <c r="T1395" i="4" a="1"/>
  <c r="T1395" i="4" s="1"/>
  <c r="V1395" i="4" a="1"/>
  <c r="V1395" i="4" s="1"/>
  <c r="U1395" i="4" a="1"/>
  <c r="U1395" i="4" s="1"/>
  <c r="C1395" i="4"/>
  <c r="B1395" i="4"/>
  <c r="W1395" i="4"/>
  <c r="K1408" i="10"/>
  <c r="A1396" i="4"/>
  <c r="O1396" i="4" s="1" a="1"/>
  <c r="O1396" i="4" s="1"/>
  <c r="L1407" i="10"/>
  <c r="X1391" i="4"/>
  <c r="AJ1392" i="4"/>
  <c r="G1409" i="10" s="1"/>
  <c r="H1410" i="10"/>
  <c r="B1411" i="10"/>
  <c r="Y1396" i="4" l="1"/>
  <c r="P1396" i="4" a="1"/>
  <c r="P1396" i="4" s="1"/>
  <c r="F1396" i="4" a="1"/>
  <c r="F1396" i="4" s="1"/>
  <c r="D1413" i="10" s="1"/>
  <c r="AH1396" i="4" a="1"/>
  <c r="AH1396" i="4" s="1"/>
  <c r="AG1396" i="4"/>
  <c r="AA1396" i="4" a="1"/>
  <c r="AA1396" i="4" s="1"/>
  <c r="Z1396" i="4" a="1"/>
  <c r="Z1396" i="4" s="1"/>
  <c r="AI1396" i="4"/>
  <c r="AF1396" i="4" a="1"/>
  <c r="AF1396" i="4" s="1"/>
  <c r="AE1396" i="4"/>
  <c r="AD1396" i="4"/>
  <c r="AC1396" i="4"/>
  <c r="AB1396" i="4"/>
  <c r="F1412" i="10"/>
  <c r="G1396" i="4"/>
  <c r="E1413" i="10" s="1"/>
  <c r="E1396" i="4"/>
  <c r="C1413" i="10" s="1"/>
  <c r="H1396" i="4" a="1"/>
  <c r="H1396" i="4" s="1"/>
  <c r="I1396" i="4" a="1"/>
  <c r="I1396" i="4" s="1"/>
  <c r="K1396" i="4"/>
  <c r="J1396" i="4"/>
  <c r="L1396" i="4"/>
  <c r="M1396" i="4"/>
  <c r="Q1396" i="4"/>
  <c r="N1396" i="4" a="1"/>
  <c r="N1396" i="4" s="1"/>
  <c r="R1396" i="4" a="1"/>
  <c r="R1396" i="4" s="1"/>
  <c r="S1396" i="4" a="1"/>
  <c r="S1396" i="4" s="1"/>
  <c r="T1396" i="4" a="1"/>
  <c r="T1396" i="4" s="1"/>
  <c r="V1396" i="4" a="1"/>
  <c r="V1396" i="4" s="1"/>
  <c r="U1396" i="4" a="1"/>
  <c r="U1396" i="4" s="1"/>
  <c r="C1396" i="4"/>
  <c r="B1396" i="4"/>
  <c r="W1396" i="4"/>
  <c r="K1409" i="10"/>
  <c r="A1397" i="4"/>
  <c r="O1397" i="4" s="1" a="1"/>
  <c r="O1397" i="4" s="1"/>
  <c r="L1408" i="10"/>
  <c r="X1392" i="4"/>
  <c r="AJ1393" i="4"/>
  <c r="G1410" i="10" s="1"/>
  <c r="K1410" i="10" s="1"/>
  <c r="H1411" i="10"/>
  <c r="B1412" i="10"/>
  <c r="Y1397" i="4" l="1"/>
  <c r="P1397" i="4" a="1"/>
  <c r="P1397" i="4" s="1"/>
  <c r="F1397" i="4" a="1"/>
  <c r="F1397" i="4" s="1"/>
  <c r="D1414" i="10" s="1"/>
  <c r="AG1397" i="4"/>
  <c r="AH1397" i="4" a="1"/>
  <c r="AH1397" i="4" s="1"/>
  <c r="AC1397" i="4"/>
  <c r="AB1397" i="4"/>
  <c r="AA1397" i="4" a="1"/>
  <c r="AA1397" i="4" s="1"/>
  <c r="Z1397" i="4" a="1"/>
  <c r="Z1397" i="4" s="1"/>
  <c r="AI1397" i="4"/>
  <c r="AF1397" i="4" a="1"/>
  <c r="AF1397" i="4" s="1"/>
  <c r="AE1397" i="4"/>
  <c r="AD1397" i="4"/>
  <c r="F1413" i="10"/>
  <c r="E1397" i="4"/>
  <c r="C1414" i="10" s="1"/>
  <c r="G1397" i="4"/>
  <c r="E1414" i="10" s="1"/>
  <c r="H1397" i="4" a="1"/>
  <c r="H1397" i="4" s="1"/>
  <c r="I1397" i="4" a="1"/>
  <c r="I1397" i="4" s="1"/>
  <c r="K1397" i="4"/>
  <c r="J1397" i="4"/>
  <c r="L1397" i="4"/>
  <c r="M1397" i="4"/>
  <c r="Q1397" i="4"/>
  <c r="N1397" i="4" a="1"/>
  <c r="N1397" i="4" s="1"/>
  <c r="R1397" i="4" a="1"/>
  <c r="R1397" i="4" s="1"/>
  <c r="S1397" i="4" a="1"/>
  <c r="S1397" i="4" s="1"/>
  <c r="T1397" i="4" a="1"/>
  <c r="T1397" i="4" s="1"/>
  <c r="V1397" i="4" a="1"/>
  <c r="V1397" i="4" s="1"/>
  <c r="U1397" i="4" a="1"/>
  <c r="U1397" i="4" s="1"/>
  <c r="C1397" i="4"/>
  <c r="B1397" i="4"/>
  <c r="W1397" i="4"/>
  <c r="A1398" i="4"/>
  <c r="O1398" i="4" s="1" a="1"/>
  <c r="O1398" i="4" s="1"/>
  <c r="L1409" i="10"/>
  <c r="X1393" i="4"/>
  <c r="AJ1394" i="4"/>
  <c r="G1411" i="10" s="1"/>
  <c r="H1412" i="10"/>
  <c r="B1413" i="10"/>
  <c r="Y1398" i="4" l="1"/>
  <c r="P1398" i="4" a="1"/>
  <c r="P1398" i="4" s="1"/>
  <c r="F1398" i="4" a="1"/>
  <c r="F1398" i="4" s="1"/>
  <c r="D1415" i="10" s="1"/>
  <c r="AH1398" i="4" a="1"/>
  <c r="AH1398" i="4" s="1"/>
  <c r="AG1398" i="4"/>
  <c r="AI1398" i="4"/>
  <c r="AF1398" i="4" a="1"/>
  <c r="AF1398" i="4" s="1"/>
  <c r="AE1398" i="4"/>
  <c r="AD1398" i="4"/>
  <c r="AC1398" i="4"/>
  <c r="AB1398" i="4"/>
  <c r="Z1398" i="4" a="1"/>
  <c r="Z1398" i="4" s="1"/>
  <c r="AA1398" i="4" a="1"/>
  <c r="AA1398" i="4" s="1"/>
  <c r="F1414" i="10"/>
  <c r="E1398" i="4"/>
  <c r="C1415" i="10" s="1"/>
  <c r="G1398" i="4"/>
  <c r="E1415" i="10" s="1"/>
  <c r="H1398" i="4" a="1"/>
  <c r="H1398" i="4" s="1"/>
  <c r="I1398" i="4" a="1"/>
  <c r="I1398" i="4" s="1"/>
  <c r="K1398" i="4"/>
  <c r="J1398" i="4"/>
  <c r="L1398" i="4"/>
  <c r="M1398" i="4"/>
  <c r="Q1398" i="4"/>
  <c r="N1398" i="4" a="1"/>
  <c r="N1398" i="4" s="1"/>
  <c r="R1398" i="4" a="1"/>
  <c r="R1398" i="4" s="1"/>
  <c r="S1398" i="4" a="1"/>
  <c r="S1398" i="4" s="1"/>
  <c r="T1398" i="4" a="1"/>
  <c r="T1398" i="4" s="1"/>
  <c r="V1398" i="4" a="1"/>
  <c r="V1398" i="4" s="1"/>
  <c r="U1398" i="4" a="1"/>
  <c r="U1398" i="4" s="1"/>
  <c r="C1398" i="4"/>
  <c r="B1398" i="4"/>
  <c r="W1398" i="4"/>
  <c r="K1411" i="10"/>
  <c r="A1399" i="4"/>
  <c r="O1399" i="4" s="1" a="1"/>
  <c r="O1399" i="4" s="1"/>
  <c r="L1410" i="10"/>
  <c r="X1394" i="4"/>
  <c r="AJ1395" i="4"/>
  <c r="G1412" i="10" s="1"/>
  <c r="H1413" i="10"/>
  <c r="B1414" i="10"/>
  <c r="Y1399" i="4" l="1"/>
  <c r="P1399" i="4" a="1"/>
  <c r="P1399" i="4" s="1"/>
  <c r="F1399" i="4" a="1"/>
  <c r="F1399" i="4" s="1"/>
  <c r="D1416" i="10" s="1"/>
  <c r="AG1399" i="4"/>
  <c r="AH1399" i="4" a="1"/>
  <c r="AH1399" i="4" s="1"/>
  <c r="AI1399" i="4"/>
  <c r="AF1399" i="4" a="1"/>
  <c r="AF1399" i="4" s="1"/>
  <c r="AE1399" i="4"/>
  <c r="AD1399" i="4"/>
  <c r="AB1399" i="4"/>
  <c r="AA1399" i="4" a="1"/>
  <c r="AA1399" i="4" s="1"/>
  <c r="Z1399" i="4" a="1"/>
  <c r="Z1399" i="4" s="1"/>
  <c r="AC1399" i="4"/>
  <c r="F1415" i="10"/>
  <c r="E1399" i="4"/>
  <c r="C1416" i="10" s="1"/>
  <c r="H1399" i="4" a="1"/>
  <c r="H1399" i="4" s="1"/>
  <c r="G1399" i="4"/>
  <c r="E1416" i="10" s="1"/>
  <c r="I1399" i="4" a="1"/>
  <c r="I1399" i="4" s="1"/>
  <c r="J1399" i="4"/>
  <c r="K1399" i="4"/>
  <c r="L1399" i="4"/>
  <c r="M1399" i="4"/>
  <c r="Q1399" i="4"/>
  <c r="N1399" i="4" a="1"/>
  <c r="N1399" i="4" s="1"/>
  <c r="R1399" i="4" a="1"/>
  <c r="R1399" i="4" s="1"/>
  <c r="S1399" i="4" a="1"/>
  <c r="S1399" i="4" s="1"/>
  <c r="T1399" i="4" a="1"/>
  <c r="T1399" i="4" s="1"/>
  <c r="V1399" i="4" a="1"/>
  <c r="V1399" i="4" s="1"/>
  <c r="U1399" i="4" a="1"/>
  <c r="U1399" i="4" s="1"/>
  <c r="C1399" i="4"/>
  <c r="B1399" i="4"/>
  <c r="W1399" i="4"/>
  <c r="K1412" i="10"/>
  <c r="A1400" i="4"/>
  <c r="O1400" i="4" s="1" a="1"/>
  <c r="O1400" i="4" s="1"/>
  <c r="X1395" i="4"/>
  <c r="L1411" i="10"/>
  <c r="AJ1396" i="4"/>
  <c r="G1413" i="10" s="1"/>
  <c r="H1414" i="10"/>
  <c r="B1415" i="10"/>
  <c r="Y1400" i="4" l="1"/>
  <c r="P1400" i="4" a="1"/>
  <c r="P1400" i="4" s="1"/>
  <c r="F1400" i="4" a="1"/>
  <c r="F1400" i="4" s="1"/>
  <c r="D1417" i="10" s="1"/>
  <c r="AH1400" i="4" a="1"/>
  <c r="AH1400" i="4" s="1"/>
  <c r="AG1400" i="4"/>
  <c r="Z1400" i="4" a="1"/>
  <c r="Z1400" i="4" s="1"/>
  <c r="AI1400" i="4"/>
  <c r="AF1400" i="4" a="1"/>
  <c r="AF1400" i="4" s="1"/>
  <c r="AD1400" i="4"/>
  <c r="AC1400" i="4"/>
  <c r="AB1400" i="4"/>
  <c r="AE1400" i="4"/>
  <c r="AA1400" i="4" a="1"/>
  <c r="AA1400" i="4" s="1"/>
  <c r="F1416" i="10"/>
  <c r="E1400" i="4"/>
  <c r="C1417" i="10" s="1"/>
  <c r="G1400" i="4"/>
  <c r="E1417" i="10" s="1"/>
  <c r="I1400" i="4" a="1"/>
  <c r="I1400" i="4" s="1"/>
  <c r="H1400" i="4" a="1"/>
  <c r="H1400" i="4" s="1"/>
  <c r="J1400" i="4"/>
  <c r="K1400" i="4"/>
  <c r="M1400" i="4"/>
  <c r="L1400" i="4"/>
  <c r="Q1400" i="4"/>
  <c r="N1400" i="4" a="1"/>
  <c r="N1400" i="4" s="1"/>
  <c r="R1400" i="4" a="1"/>
  <c r="R1400" i="4" s="1"/>
  <c r="S1400" i="4" a="1"/>
  <c r="S1400" i="4" s="1"/>
  <c r="T1400" i="4" a="1"/>
  <c r="T1400" i="4" s="1"/>
  <c r="V1400" i="4" a="1"/>
  <c r="V1400" i="4" s="1"/>
  <c r="U1400" i="4" a="1"/>
  <c r="U1400" i="4" s="1"/>
  <c r="C1400" i="4"/>
  <c r="B1400" i="4"/>
  <c r="W1400" i="4"/>
  <c r="K1413" i="10"/>
  <c r="A1401" i="4"/>
  <c r="O1401" i="4" s="1" a="1"/>
  <c r="O1401" i="4" s="1"/>
  <c r="L1412" i="10"/>
  <c r="X1396" i="4"/>
  <c r="AJ1397" i="4"/>
  <c r="G1414" i="10" s="1"/>
  <c r="H1415" i="10"/>
  <c r="B1416" i="10"/>
  <c r="Y1401" i="4" l="1"/>
  <c r="P1401" i="4" a="1"/>
  <c r="P1401" i="4" s="1"/>
  <c r="F1401" i="4" a="1"/>
  <c r="F1401" i="4" s="1"/>
  <c r="D1418" i="10" s="1"/>
  <c r="AG1401" i="4"/>
  <c r="AH1401" i="4" a="1"/>
  <c r="AH1401" i="4" s="1"/>
  <c r="AC1401" i="4"/>
  <c r="AB1401" i="4"/>
  <c r="AA1401" i="4" a="1"/>
  <c r="AA1401" i="4" s="1"/>
  <c r="Z1401" i="4" a="1"/>
  <c r="Z1401" i="4" s="1"/>
  <c r="AI1401" i="4"/>
  <c r="AF1401" i="4" a="1"/>
  <c r="AF1401" i="4" s="1"/>
  <c r="AE1401" i="4"/>
  <c r="AD1401" i="4"/>
  <c r="F1417" i="10"/>
  <c r="E1401" i="4"/>
  <c r="C1418" i="10" s="1"/>
  <c r="G1401" i="4"/>
  <c r="E1418" i="10" s="1"/>
  <c r="I1401" i="4" a="1"/>
  <c r="I1401" i="4" s="1"/>
  <c r="H1401" i="4" a="1"/>
  <c r="H1401" i="4" s="1"/>
  <c r="J1401" i="4"/>
  <c r="K1401" i="4"/>
  <c r="L1401" i="4"/>
  <c r="M1401" i="4"/>
  <c r="Q1401" i="4"/>
  <c r="N1401" i="4" a="1"/>
  <c r="N1401" i="4" s="1"/>
  <c r="R1401" i="4" a="1"/>
  <c r="R1401" i="4" s="1"/>
  <c r="S1401" i="4" a="1"/>
  <c r="S1401" i="4" s="1"/>
  <c r="T1401" i="4" a="1"/>
  <c r="T1401" i="4" s="1"/>
  <c r="V1401" i="4" a="1"/>
  <c r="V1401" i="4" s="1"/>
  <c r="U1401" i="4" a="1"/>
  <c r="U1401" i="4" s="1"/>
  <c r="C1401" i="4"/>
  <c r="B1401" i="4"/>
  <c r="W1401" i="4"/>
  <c r="K1414" i="10"/>
  <c r="A1402" i="4"/>
  <c r="O1402" i="4" s="1" a="1"/>
  <c r="O1402" i="4" s="1"/>
  <c r="X1397" i="4"/>
  <c r="L1413" i="10"/>
  <c r="AJ1398" i="4"/>
  <c r="G1415" i="10" s="1"/>
  <c r="H1416" i="10"/>
  <c r="B1417" i="10"/>
  <c r="Y1402" i="4" l="1"/>
  <c r="P1402" i="4" a="1"/>
  <c r="P1402" i="4" s="1"/>
  <c r="F1402" i="4" a="1"/>
  <c r="F1402" i="4" s="1"/>
  <c r="D1419" i="10" s="1"/>
  <c r="AH1402" i="4" a="1"/>
  <c r="AH1402" i="4" s="1"/>
  <c r="AG1402" i="4"/>
  <c r="AF1402" i="4" a="1"/>
  <c r="AF1402" i="4" s="1"/>
  <c r="AE1402" i="4"/>
  <c r="AD1402" i="4"/>
  <c r="AC1402" i="4"/>
  <c r="AB1402" i="4"/>
  <c r="AA1402" i="4" a="1"/>
  <c r="AA1402" i="4" s="1"/>
  <c r="Z1402" i="4" a="1"/>
  <c r="Z1402" i="4" s="1"/>
  <c r="AI1402" i="4"/>
  <c r="F1418" i="10"/>
  <c r="E1402" i="4"/>
  <c r="C1419" i="10" s="1"/>
  <c r="G1402" i="4"/>
  <c r="E1419" i="10" s="1"/>
  <c r="H1402" i="4" a="1"/>
  <c r="H1402" i="4" s="1"/>
  <c r="J1402" i="4"/>
  <c r="I1402" i="4" a="1"/>
  <c r="I1402" i="4" s="1"/>
  <c r="K1402" i="4"/>
  <c r="L1402" i="4"/>
  <c r="M1402" i="4"/>
  <c r="Q1402" i="4"/>
  <c r="N1402" i="4" a="1"/>
  <c r="N1402" i="4" s="1"/>
  <c r="R1402" i="4" a="1"/>
  <c r="R1402" i="4" s="1"/>
  <c r="S1402" i="4" a="1"/>
  <c r="S1402" i="4" s="1"/>
  <c r="T1402" i="4" a="1"/>
  <c r="T1402" i="4" s="1"/>
  <c r="V1402" i="4" a="1"/>
  <c r="V1402" i="4" s="1"/>
  <c r="U1402" i="4" a="1"/>
  <c r="U1402" i="4" s="1"/>
  <c r="C1402" i="4"/>
  <c r="B1402" i="4"/>
  <c r="W1402" i="4"/>
  <c r="K1415" i="10"/>
  <c r="A1403" i="4"/>
  <c r="O1403" i="4" s="1" a="1"/>
  <c r="O1403" i="4" s="1"/>
  <c r="L1414" i="10"/>
  <c r="X1398" i="4"/>
  <c r="AJ1399" i="4"/>
  <c r="G1416" i="10" s="1"/>
  <c r="H1417" i="10"/>
  <c r="B1418" i="10"/>
  <c r="Y1403" i="4" l="1"/>
  <c r="P1403" i="4" a="1"/>
  <c r="P1403" i="4" s="1"/>
  <c r="F1403" i="4" a="1"/>
  <c r="F1403" i="4" s="1"/>
  <c r="D1420" i="10" s="1"/>
  <c r="AG1403" i="4"/>
  <c r="AH1403" i="4" a="1"/>
  <c r="AH1403" i="4" s="1"/>
  <c r="AI1403" i="4"/>
  <c r="AF1403" i="4" a="1"/>
  <c r="AF1403" i="4" s="1"/>
  <c r="AE1403" i="4"/>
  <c r="AD1403" i="4"/>
  <c r="AB1403" i="4"/>
  <c r="AA1403" i="4" a="1"/>
  <c r="AA1403" i="4" s="1"/>
  <c r="Z1403" i="4" a="1"/>
  <c r="Z1403" i="4" s="1"/>
  <c r="AC1403" i="4"/>
  <c r="F1419" i="10"/>
  <c r="E1403" i="4"/>
  <c r="C1420" i="10" s="1"/>
  <c r="G1403" i="4"/>
  <c r="E1420" i="10" s="1"/>
  <c r="H1403" i="4" a="1"/>
  <c r="H1403" i="4" s="1"/>
  <c r="I1403" i="4" a="1"/>
  <c r="I1403" i="4" s="1"/>
  <c r="J1403" i="4"/>
  <c r="K1403" i="4"/>
  <c r="M1403" i="4"/>
  <c r="L1403" i="4"/>
  <c r="Q1403" i="4"/>
  <c r="N1403" i="4" a="1"/>
  <c r="N1403" i="4" s="1"/>
  <c r="R1403" i="4" a="1"/>
  <c r="R1403" i="4" s="1"/>
  <c r="S1403" i="4" a="1"/>
  <c r="S1403" i="4" s="1"/>
  <c r="T1403" i="4" a="1"/>
  <c r="T1403" i="4" s="1"/>
  <c r="V1403" i="4" a="1"/>
  <c r="V1403" i="4" s="1"/>
  <c r="U1403" i="4" a="1"/>
  <c r="U1403" i="4" s="1"/>
  <c r="C1403" i="4"/>
  <c r="B1403" i="4"/>
  <c r="W1403" i="4"/>
  <c r="K1416" i="10"/>
  <c r="A1404" i="4"/>
  <c r="O1404" i="4" s="1" a="1"/>
  <c r="O1404" i="4" s="1"/>
  <c r="L1415" i="10"/>
  <c r="X1399" i="4"/>
  <c r="AJ1400" i="4"/>
  <c r="G1417" i="10" s="1"/>
  <c r="H1418" i="10"/>
  <c r="B1419" i="10"/>
  <c r="Y1404" i="4" l="1"/>
  <c r="P1404" i="4" a="1"/>
  <c r="P1404" i="4" s="1"/>
  <c r="F1404" i="4" a="1"/>
  <c r="F1404" i="4" s="1"/>
  <c r="D1421" i="10" s="1"/>
  <c r="AH1404" i="4" a="1"/>
  <c r="AH1404" i="4" s="1"/>
  <c r="AG1404" i="4"/>
  <c r="Z1404" i="4" a="1"/>
  <c r="Z1404" i="4" s="1"/>
  <c r="AI1404" i="4"/>
  <c r="AE1404" i="4"/>
  <c r="AD1404" i="4"/>
  <c r="AC1404" i="4"/>
  <c r="AB1404" i="4"/>
  <c r="AA1404" i="4" a="1"/>
  <c r="AA1404" i="4" s="1"/>
  <c r="AF1404" i="4" a="1"/>
  <c r="AF1404" i="4" s="1"/>
  <c r="F1420" i="10"/>
  <c r="E1404" i="4"/>
  <c r="C1421" i="10" s="1"/>
  <c r="I1404" i="4" a="1"/>
  <c r="I1404" i="4" s="1"/>
  <c r="H1404" i="4" a="1"/>
  <c r="H1404" i="4" s="1"/>
  <c r="J1404" i="4"/>
  <c r="G1404" i="4"/>
  <c r="E1421" i="10" s="1"/>
  <c r="M1404" i="4"/>
  <c r="K1404" i="4"/>
  <c r="L1404" i="4"/>
  <c r="Q1404" i="4"/>
  <c r="N1404" i="4" a="1"/>
  <c r="N1404" i="4" s="1"/>
  <c r="R1404" i="4" a="1"/>
  <c r="R1404" i="4" s="1"/>
  <c r="S1404" i="4" a="1"/>
  <c r="S1404" i="4" s="1"/>
  <c r="T1404" i="4" a="1"/>
  <c r="T1404" i="4" s="1"/>
  <c r="V1404" i="4" a="1"/>
  <c r="V1404" i="4" s="1"/>
  <c r="U1404" i="4" a="1"/>
  <c r="U1404" i="4" s="1"/>
  <c r="C1404" i="4"/>
  <c r="B1404" i="4"/>
  <c r="W1404" i="4"/>
  <c r="K1417" i="10"/>
  <c r="A1405" i="4"/>
  <c r="O1405" i="4" s="1" a="1"/>
  <c r="O1405" i="4" s="1"/>
  <c r="L1416" i="10"/>
  <c r="X1400" i="4"/>
  <c r="AJ1401" i="4"/>
  <c r="G1418" i="10" s="1"/>
  <c r="H1419" i="10"/>
  <c r="B1420" i="10"/>
  <c r="Y1405" i="4" l="1"/>
  <c r="P1405" i="4" a="1"/>
  <c r="P1405" i="4" s="1"/>
  <c r="F1405" i="4" a="1"/>
  <c r="F1405" i="4" s="1"/>
  <c r="D1422" i="10" s="1"/>
  <c r="AG1405" i="4"/>
  <c r="AH1405" i="4" a="1"/>
  <c r="AH1405" i="4" s="1"/>
  <c r="AC1405" i="4"/>
  <c r="AB1405" i="4"/>
  <c r="AA1405" i="4" a="1"/>
  <c r="AA1405" i="4" s="1"/>
  <c r="Z1405" i="4" a="1"/>
  <c r="Z1405" i="4" s="1"/>
  <c r="AI1405" i="4"/>
  <c r="AF1405" i="4" a="1"/>
  <c r="AF1405" i="4" s="1"/>
  <c r="AE1405" i="4"/>
  <c r="AD1405" i="4"/>
  <c r="F1421" i="10"/>
  <c r="E1405" i="4"/>
  <c r="C1422" i="10" s="1"/>
  <c r="I1405" i="4" a="1"/>
  <c r="I1405" i="4" s="1"/>
  <c r="G1405" i="4"/>
  <c r="E1422" i="10" s="1"/>
  <c r="H1405" i="4" a="1"/>
  <c r="H1405" i="4" s="1"/>
  <c r="J1405" i="4"/>
  <c r="K1405" i="4"/>
  <c r="L1405" i="4"/>
  <c r="M1405" i="4"/>
  <c r="Q1405" i="4"/>
  <c r="N1405" i="4" a="1"/>
  <c r="N1405" i="4" s="1"/>
  <c r="S1405" i="4" a="1"/>
  <c r="S1405" i="4" s="1"/>
  <c r="R1405" i="4" a="1"/>
  <c r="R1405" i="4" s="1"/>
  <c r="T1405" i="4" a="1"/>
  <c r="T1405" i="4" s="1"/>
  <c r="V1405" i="4" a="1"/>
  <c r="V1405" i="4" s="1"/>
  <c r="U1405" i="4" a="1"/>
  <c r="U1405" i="4" s="1"/>
  <c r="C1405" i="4"/>
  <c r="B1405" i="4"/>
  <c r="W1405" i="4"/>
  <c r="K1418" i="10"/>
  <c r="A1406" i="4"/>
  <c r="O1406" i="4" s="1" a="1"/>
  <c r="O1406" i="4" s="1"/>
  <c r="L1417" i="10"/>
  <c r="X1401" i="4"/>
  <c r="AJ1402" i="4"/>
  <c r="G1419" i="10" s="1"/>
  <c r="H1420" i="10"/>
  <c r="B1421" i="10"/>
  <c r="Y1406" i="4" l="1"/>
  <c r="P1406" i="4" a="1"/>
  <c r="P1406" i="4" s="1"/>
  <c r="F1406" i="4" a="1"/>
  <c r="F1406" i="4" s="1"/>
  <c r="D1423" i="10" s="1"/>
  <c r="AH1406" i="4" a="1"/>
  <c r="AH1406" i="4" s="1"/>
  <c r="AG1406" i="4"/>
  <c r="AF1406" i="4" a="1"/>
  <c r="AF1406" i="4" s="1"/>
  <c r="AE1406" i="4"/>
  <c r="AD1406" i="4"/>
  <c r="AC1406" i="4"/>
  <c r="AB1406" i="4"/>
  <c r="AA1406" i="4" a="1"/>
  <c r="AA1406" i="4" s="1"/>
  <c r="Z1406" i="4" a="1"/>
  <c r="Z1406" i="4" s="1"/>
  <c r="AI1406" i="4"/>
  <c r="F1422" i="10"/>
  <c r="H1406" i="4" a="1"/>
  <c r="H1406" i="4" s="1"/>
  <c r="E1406" i="4"/>
  <c r="C1423" i="10" s="1"/>
  <c r="G1406" i="4"/>
  <c r="E1423" i="10" s="1"/>
  <c r="I1406" i="4" a="1"/>
  <c r="I1406" i="4" s="1"/>
  <c r="K1406" i="4"/>
  <c r="J1406" i="4"/>
  <c r="M1406" i="4"/>
  <c r="L1406" i="4"/>
  <c r="Q1406" i="4"/>
  <c r="N1406" i="4" a="1"/>
  <c r="N1406" i="4" s="1"/>
  <c r="R1406" i="4" a="1"/>
  <c r="R1406" i="4" s="1"/>
  <c r="S1406" i="4" a="1"/>
  <c r="S1406" i="4" s="1"/>
  <c r="T1406" i="4" a="1"/>
  <c r="T1406" i="4" s="1"/>
  <c r="V1406" i="4" a="1"/>
  <c r="V1406" i="4" s="1"/>
  <c r="U1406" i="4" a="1"/>
  <c r="U1406" i="4" s="1"/>
  <c r="C1406" i="4"/>
  <c r="B1406" i="4"/>
  <c r="W1406" i="4"/>
  <c r="K1419" i="10"/>
  <c r="A1407" i="4"/>
  <c r="O1407" i="4" s="1" a="1"/>
  <c r="O1407" i="4" s="1"/>
  <c r="L1418" i="10"/>
  <c r="X1402" i="4"/>
  <c r="AJ1403" i="4"/>
  <c r="G1420" i="10" s="1"/>
  <c r="H1421" i="10"/>
  <c r="B1422" i="10"/>
  <c r="Y1407" i="4" l="1"/>
  <c r="P1407" i="4" a="1"/>
  <c r="P1407" i="4" s="1"/>
  <c r="F1407" i="4" a="1"/>
  <c r="F1407" i="4" s="1"/>
  <c r="D1424" i="10" s="1"/>
  <c r="AG1407" i="4"/>
  <c r="AH1407" i="4" a="1"/>
  <c r="AH1407" i="4" s="1"/>
  <c r="AI1407" i="4"/>
  <c r="AF1407" i="4" a="1"/>
  <c r="AF1407" i="4" s="1"/>
  <c r="AE1407" i="4"/>
  <c r="AD1407" i="4"/>
  <c r="AB1407" i="4"/>
  <c r="AA1407" i="4" a="1"/>
  <c r="AA1407" i="4" s="1"/>
  <c r="AC1407" i="4"/>
  <c r="Z1407" i="4" a="1"/>
  <c r="Z1407" i="4" s="1"/>
  <c r="F1423" i="10"/>
  <c r="E1407" i="4"/>
  <c r="C1424" i="10" s="1"/>
  <c r="H1407" i="4" a="1"/>
  <c r="H1407" i="4" s="1"/>
  <c r="I1407" i="4" a="1"/>
  <c r="I1407" i="4" s="1"/>
  <c r="J1407" i="4"/>
  <c r="K1407" i="4"/>
  <c r="L1407" i="4"/>
  <c r="M1407" i="4"/>
  <c r="G1407" i="4"/>
  <c r="E1424" i="10" s="1"/>
  <c r="Q1407" i="4"/>
  <c r="N1407" i="4" a="1"/>
  <c r="N1407" i="4" s="1"/>
  <c r="R1407" i="4" a="1"/>
  <c r="R1407" i="4" s="1"/>
  <c r="S1407" i="4" a="1"/>
  <c r="S1407" i="4" s="1"/>
  <c r="T1407" i="4" a="1"/>
  <c r="T1407" i="4" s="1"/>
  <c r="V1407" i="4" a="1"/>
  <c r="V1407" i="4" s="1"/>
  <c r="U1407" i="4" a="1"/>
  <c r="U1407" i="4" s="1"/>
  <c r="C1407" i="4"/>
  <c r="B1407" i="4"/>
  <c r="W1407" i="4"/>
  <c r="K1420" i="10"/>
  <c r="A1408" i="4"/>
  <c r="O1408" i="4" s="1" a="1"/>
  <c r="O1408" i="4" s="1"/>
  <c r="L1419" i="10"/>
  <c r="X1403" i="4"/>
  <c r="AJ1404" i="4"/>
  <c r="G1421" i="10" s="1"/>
  <c r="K1421" i="10" s="1"/>
  <c r="H1422" i="10"/>
  <c r="B1423" i="10"/>
  <c r="Y1408" i="4" l="1"/>
  <c r="P1408" i="4" a="1"/>
  <c r="P1408" i="4" s="1"/>
  <c r="F1408" i="4" a="1"/>
  <c r="F1408" i="4" s="1"/>
  <c r="D1425" i="10" s="1"/>
  <c r="AH1408" i="4" a="1"/>
  <c r="AH1408" i="4" s="1"/>
  <c r="AG1408" i="4"/>
  <c r="Z1408" i="4" a="1"/>
  <c r="Z1408" i="4" s="1"/>
  <c r="AI1408" i="4"/>
  <c r="AF1408" i="4" a="1"/>
  <c r="AF1408" i="4" s="1"/>
  <c r="AD1408" i="4"/>
  <c r="AC1408" i="4"/>
  <c r="AB1408" i="4"/>
  <c r="AE1408" i="4"/>
  <c r="AA1408" i="4" a="1"/>
  <c r="AA1408" i="4" s="1"/>
  <c r="F1424" i="10"/>
  <c r="E1408" i="4"/>
  <c r="C1425" i="10" s="1"/>
  <c r="G1408" i="4"/>
  <c r="E1425" i="10" s="1"/>
  <c r="H1408" i="4" a="1"/>
  <c r="H1408" i="4" s="1"/>
  <c r="K1408" i="4"/>
  <c r="I1408" i="4" a="1"/>
  <c r="I1408" i="4" s="1"/>
  <c r="J1408" i="4"/>
  <c r="M1408" i="4"/>
  <c r="L1408" i="4"/>
  <c r="Q1408" i="4"/>
  <c r="N1408" i="4" a="1"/>
  <c r="N1408" i="4" s="1"/>
  <c r="R1408" i="4" a="1"/>
  <c r="R1408" i="4" s="1"/>
  <c r="S1408" i="4" a="1"/>
  <c r="S1408" i="4" s="1"/>
  <c r="T1408" i="4" a="1"/>
  <c r="T1408" i="4" s="1"/>
  <c r="V1408" i="4" a="1"/>
  <c r="V1408" i="4" s="1"/>
  <c r="U1408" i="4" a="1"/>
  <c r="U1408" i="4" s="1"/>
  <c r="C1408" i="4"/>
  <c r="B1408" i="4"/>
  <c r="W1408" i="4"/>
  <c r="A1409" i="4"/>
  <c r="O1409" i="4" s="1" a="1"/>
  <c r="O1409" i="4" s="1"/>
  <c r="L1420" i="10"/>
  <c r="X1404" i="4"/>
  <c r="AJ1405" i="4"/>
  <c r="G1422" i="10" s="1"/>
  <c r="H1423" i="10"/>
  <c r="B1424" i="10"/>
  <c r="Y1409" i="4" l="1"/>
  <c r="P1409" i="4" a="1"/>
  <c r="P1409" i="4" s="1"/>
  <c r="F1409" i="4" a="1"/>
  <c r="F1409" i="4" s="1"/>
  <c r="D1426" i="10" s="1"/>
  <c r="AG1409" i="4"/>
  <c r="AH1409" i="4" a="1"/>
  <c r="AH1409" i="4" s="1"/>
  <c r="AA1409" i="4" a="1"/>
  <c r="AA1409" i="4" s="1"/>
  <c r="Z1409" i="4" a="1"/>
  <c r="Z1409" i="4" s="1"/>
  <c r="AI1409" i="4"/>
  <c r="AE1409" i="4"/>
  <c r="AD1409" i="4"/>
  <c r="AC1409" i="4"/>
  <c r="AB1409" i="4"/>
  <c r="AF1409" i="4" a="1"/>
  <c r="AF1409" i="4" s="1"/>
  <c r="F1425" i="10"/>
  <c r="E1409" i="4"/>
  <c r="C1426" i="10" s="1"/>
  <c r="H1409" i="4" a="1"/>
  <c r="H1409" i="4" s="1"/>
  <c r="G1409" i="4"/>
  <c r="E1426" i="10" s="1"/>
  <c r="K1409" i="4"/>
  <c r="I1409" i="4" a="1"/>
  <c r="I1409" i="4" s="1"/>
  <c r="L1409" i="4"/>
  <c r="M1409" i="4"/>
  <c r="J1409" i="4"/>
  <c r="Q1409" i="4"/>
  <c r="N1409" i="4" a="1"/>
  <c r="N1409" i="4" s="1"/>
  <c r="S1409" i="4" a="1"/>
  <c r="S1409" i="4" s="1"/>
  <c r="R1409" i="4" a="1"/>
  <c r="R1409" i="4" s="1"/>
  <c r="T1409" i="4" a="1"/>
  <c r="T1409" i="4" s="1"/>
  <c r="V1409" i="4" a="1"/>
  <c r="V1409" i="4" s="1"/>
  <c r="U1409" i="4" a="1"/>
  <c r="U1409" i="4" s="1"/>
  <c r="C1409" i="4"/>
  <c r="B1409" i="4"/>
  <c r="W1409" i="4"/>
  <c r="K1422" i="10"/>
  <c r="A1410" i="4"/>
  <c r="O1410" i="4" s="1" a="1"/>
  <c r="O1410" i="4" s="1"/>
  <c r="L1421" i="10"/>
  <c r="X1405" i="4"/>
  <c r="AJ1406" i="4"/>
  <c r="G1423" i="10" s="1"/>
  <c r="H1424" i="10"/>
  <c r="B1425" i="10"/>
  <c r="Y1410" i="4" l="1"/>
  <c r="P1410" i="4" a="1"/>
  <c r="P1410" i="4" s="1"/>
  <c r="F1410" i="4" a="1"/>
  <c r="F1410" i="4" s="1"/>
  <c r="D1427" i="10" s="1"/>
  <c r="AH1410" i="4" a="1"/>
  <c r="AH1410" i="4" s="1"/>
  <c r="AG1410" i="4"/>
  <c r="AD1410" i="4"/>
  <c r="AC1410" i="4"/>
  <c r="AB1410" i="4"/>
  <c r="AA1410" i="4" a="1"/>
  <c r="AA1410" i="4" s="1"/>
  <c r="Z1410" i="4" a="1"/>
  <c r="Z1410" i="4" s="1"/>
  <c r="AI1410" i="4"/>
  <c r="AF1410" i="4" a="1"/>
  <c r="AF1410" i="4" s="1"/>
  <c r="AE1410" i="4"/>
  <c r="F1426" i="10"/>
  <c r="E1410" i="4"/>
  <c r="C1427" i="10" s="1"/>
  <c r="H1410" i="4" a="1"/>
  <c r="H1410" i="4" s="1"/>
  <c r="G1410" i="4"/>
  <c r="E1427" i="10" s="1"/>
  <c r="I1410" i="4" a="1"/>
  <c r="I1410" i="4" s="1"/>
  <c r="K1410" i="4"/>
  <c r="L1410" i="4"/>
  <c r="J1410" i="4"/>
  <c r="M1410" i="4"/>
  <c r="Q1410" i="4"/>
  <c r="N1410" i="4" a="1"/>
  <c r="N1410" i="4" s="1"/>
  <c r="R1410" i="4" a="1"/>
  <c r="R1410" i="4" s="1"/>
  <c r="S1410" i="4" a="1"/>
  <c r="S1410" i="4" s="1"/>
  <c r="T1410" i="4" a="1"/>
  <c r="T1410" i="4" s="1"/>
  <c r="V1410" i="4" a="1"/>
  <c r="V1410" i="4" s="1"/>
  <c r="U1410" i="4" a="1"/>
  <c r="U1410" i="4" s="1"/>
  <c r="C1410" i="4"/>
  <c r="B1410" i="4"/>
  <c r="W1410" i="4"/>
  <c r="K1423" i="10"/>
  <c r="A1411" i="4"/>
  <c r="O1411" i="4" s="1" a="1"/>
  <c r="O1411" i="4" s="1"/>
  <c r="X1406" i="4"/>
  <c r="L1422" i="10"/>
  <c r="AJ1407" i="4"/>
  <c r="G1424" i="10" s="1"/>
  <c r="H1425" i="10"/>
  <c r="B1426" i="10"/>
  <c r="Y1411" i="4" l="1"/>
  <c r="P1411" i="4" a="1"/>
  <c r="P1411" i="4" s="1"/>
  <c r="F1411" i="4" a="1"/>
  <c r="F1411" i="4" s="1"/>
  <c r="D1428" i="10" s="1"/>
  <c r="AG1411" i="4"/>
  <c r="AH1411" i="4" a="1"/>
  <c r="AH1411" i="4" s="1"/>
  <c r="AF1411" i="4" a="1"/>
  <c r="AF1411" i="4" s="1"/>
  <c r="AE1411" i="4"/>
  <c r="AD1411" i="4"/>
  <c r="AC1411" i="4"/>
  <c r="AB1411" i="4"/>
  <c r="Z1411" i="4" a="1"/>
  <c r="Z1411" i="4" s="1"/>
  <c r="AI1411" i="4"/>
  <c r="AA1411" i="4" a="1"/>
  <c r="AA1411" i="4" s="1"/>
  <c r="F1427" i="10"/>
  <c r="E1411" i="4"/>
  <c r="C1428" i="10" s="1"/>
  <c r="H1411" i="4" a="1"/>
  <c r="H1411" i="4" s="1"/>
  <c r="G1411" i="4"/>
  <c r="E1428" i="10" s="1"/>
  <c r="I1411" i="4" a="1"/>
  <c r="I1411" i="4" s="1"/>
  <c r="K1411" i="4"/>
  <c r="J1411" i="4"/>
  <c r="M1411" i="4"/>
  <c r="L1411" i="4"/>
  <c r="Q1411" i="4"/>
  <c r="N1411" i="4" a="1"/>
  <c r="N1411" i="4" s="1"/>
  <c r="R1411" i="4" a="1"/>
  <c r="R1411" i="4" s="1"/>
  <c r="S1411" i="4" a="1"/>
  <c r="S1411" i="4" s="1"/>
  <c r="T1411" i="4" a="1"/>
  <c r="T1411" i="4" s="1"/>
  <c r="V1411" i="4" a="1"/>
  <c r="V1411" i="4" s="1"/>
  <c r="U1411" i="4" a="1"/>
  <c r="U1411" i="4" s="1"/>
  <c r="C1411" i="4"/>
  <c r="B1411" i="4"/>
  <c r="W1411" i="4"/>
  <c r="K1424" i="10"/>
  <c r="A1412" i="4"/>
  <c r="O1412" i="4" s="1" a="1"/>
  <c r="O1412" i="4" s="1"/>
  <c r="L1423" i="10"/>
  <c r="X1407" i="4"/>
  <c r="AJ1408" i="4"/>
  <c r="G1425" i="10" s="1"/>
  <c r="H1426" i="10"/>
  <c r="B1427" i="10"/>
  <c r="Y1412" i="4" l="1"/>
  <c r="P1412" i="4" a="1"/>
  <c r="P1412" i="4" s="1"/>
  <c r="F1412" i="4" a="1"/>
  <c r="F1412" i="4" s="1"/>
  <c r="D1429" i="10" s="1"/>
  <c r="AH1412" i="4" a="1"/>
  <c r="AH1412" i="4" s="1"/>
  <c r="AG1412" i="4"/>
  <c r="AI1412" i="4"/>
  <c r="AF1412" i="4" a="1"/>
  <c r="AF1412" i="4" s="1"/>
  <c r="AE1412" i="4"/>
  <c r="AD1412" i="4"/>
  <c r="AB1412" i="4"/>
  <c r="AA1412" i="4" a="1"/>
  <c r="AA1412" i="4" s="1"/>
  <c r="AC1412" i="4"/>
  <c r="Z1412" i="4" a="1"/>
  <c r="Z1412" i="4" s="1"/>
  <c r="F1428" i="10"/>
  <c r="E1412" i="4"/>
  <c r="C1429" i="10" s="1"/>
  <c r="H1412" i="4" a="1"/>
  <c r="H1412" i="4" s="1"/>
  <c r="G1412" i="4"/>
  <c r="E1429" i="10" s="1"/>
  <c r="I1412" i="4" a="1"/>
  <c r="I1412" i="4" s="1"/>
  <c r="J1412" i="4"/>
  <c r="M1412" i="4"/>
  <c r="K1412" i="4"/>
  <c r="L1412" i="4"/>
  <c r="Q1412" i="4"/>
  <c r="N1412" i="4" a="1"/>
  <c r="N1412" i="4" s="1"/>
  <c r="R1412" i="4" a="1"/>
  <c r="R1412" i="4" s="1"/>
  <c r="S1412" i="4" a="1"/>
  <c r="S1412" i="4" s="1"/>
  <c r="T1412" i="4" a="1"/>
  <c r="T1412" i="4" s="1"/>
  <c r="V1412" i="4" a="1"/>
  <c r="V1412" i="4" s="1"/>
  <c r="U1412" i="4" a="1"/>
  <c r="U1412" i="4" s="1"/>
  <c r="C1412" i="4"/>
  <c r="B1412" i="4"/>
  <c r="W1412" i="4"/>
  <c r="K1425" i="10"/>
  <c r="A1413" i="4"/>
  <c r="O1413" i="4" s="1" a="1"/>
  <c r="O1413" i="4" s="1"/>
  <c r="L1424" i="10"/>
  <c r="X1408" i="4"/>
  <c r="AJ1409" i="4"/>
  <c r="G1426" i="10" s="1"/>
  <c r="H1427" i="10"/>
  <c r="B1428" i="10"/>
  <c r="Y1413" i="4" l="1"/>
  <c r="P1413" i="4" a="1"/>
  <c r="P1413" i="4" s="1"/>
  <c r="F1413" i="4" a="1"/>
  <c r="F1413" i="4" s="1"/>
  <c r="D1430" i="10" s="1"/>
  <c r="AG1413" i="4"/>
  <c r="AH1413" i="4" a="1"/>
  <c r="AH1413" i="4" s="1"/>
  <c r="AA1413" i="4" a="1"/>
  <c r="AA1413" i="4" s="1"/>
  <c r="Z1413" i="4" a="1"/>
  <c r="Z1413" i="4" s="1"/>
  <c r="AI1413" i="4"/>
  <c r="AE1413" i="4"/>
  <c r="AD1413" i="4"/>
  <c r="AC1413" i="4"/>
  <c r="AF1413" i="4" a="1"/>
  <c r="AF1413" i="4" s="1"/>
  <c r="AB1413" i="4"/>
  <c r="F1429" i="10"/>
  <c r="G1413" i="4"/>
  <c r="E1430" i="10" s="1"/>
  <c r="H1413" i="4" a="1"/>
  <c r="H1413" i="4" s="1"/>
  <c r="E1413" i="4"/>
  <c r="C1430" i="10" s="1"/>
  <c r="I1413" i="4" a="1"/>
  <c r="I1413" i="4" s="1"/>
  <c r="J1413" i="4"/>
  <c r="M1413" i="4"/>
  <c r="K1413" i="4"/>
  <c r="L1413" i="4"/>
  <c r="Q1413" i="4"/>
  <c r="N1413" i="4" a="1"/>
  <c r="N1413" i="4" s="1"/>
  <c r="R1413" i="4" a="1"/>
  <c r="R1413" i="4" s="1"/>
  <c r="S1413" i="4" a="1"/>
  <c r="S1413" i="4" s="1"/>
  <c r="T1413" i="4" a="1"/>
  <c r="T1413" i="4" s="1"/>
  <c r="V1413" i="4" a="1"/>
  <c r="V1413" i="4" s="1"/>
  <c r="U1413" i="4" a="1"/>
  <c r="U1413" i="4" s="1"/>
  <c r="C1413" i="4"/>
  <c r="B1413" i="4"/>
  <c r="W1413" i="4"/>
  <c r="K1426" i="10"/>
  <c r="A1414" i="4"/>
  <c r="O1414" i="4" s="1" a="1"/>
  <c r="O1414" i="4" s="1"/>
  <c r="L1425" i="10"/>
  <c r="X1409" i="4"/>
  <c r="AJ1410" i="4"/>
  <c r="G1427" i="10" s="1"/>
  <c r="H1428" i="10"/>
  <c r="B1429" i="10"/>
  <c r="Y1414" i="4" l="1"/>
  <c r="P1414" i="4" a="1"/>
  <c r="P1414" i="4" s="1"/>
  <c r="F1414" i="4" a="1"/>
  <c r="F1414" i="4" s="1"/>
  <c r="D1431" i="10" s="1"/>
  <c r="AH1414" i="4" a="1"/>
  <c r="AH1414" i="4" s="1"/>
  <c r="AG1414" i="4"/>
  <c r="AB1414" i="4"/>
  <c r="AA1414" i="4" a="1"/>
  <c r="AA1414" i="4" s="1"/>
  <c r="Z1414" i="4" a="1"/>
  <c r="Z1414" i="4" s="1"/>
  <c r="AF1414" i="4" a="1"/>
  <c r="AF1414" i="4" s="1"/>
  <c r="AE1414" i="4"/>
  <c r="AD1414" i="4"/>
  <c r="AC1414" i="4"/>
  <c r="AI1414" i="4"/>
  <c r="F1430" i="10"/>
  <c r="E1414" i="4"/>
  <c r="C1431" i="10" s="1"/>
  <c r="G1414" i="4"/>
  <c r="E1431" i="10" s="1"/>
  <c r="I1414" i="4" a="1"/>
  <c r="I1414" i="4" s="1"/>
  <c r="J1414" i="4"/>
  <c r="H1414" i="4" a="1"/>
  <c r="H1414" i="4" s="1"/>
  <c r="K1414" i="4"/>
  <c r="M1414" i="4"/>
  <c r="L1414" i="4"/>
  <c r="Q1414" i="4"/>
  <c r="N1414" i="4" a="1"/>
  <c r="N1414" i="4" s="1"/>
  <c r="R1414" i="4" a="1"/>
  <c r="R1414" i="4" s="1"/>
  <c r="S1414" i="4" a="1"/>
  <c r="S1414" i="4" s="1"/>
  <c r="T1414" i="4" a="1"/>
  <c r="T1414" i="4" s="1"/>
  <c r="V1414" i="4" a="1"/>
  <c r="V1414" i="4" s="1"/>
  <c r="U1414" i="4" a="1"/>
  <c r="U1414" i="4" s="1"/>
  <c r="C1414" i="4"/>
  <c r="B1414" i="4"/>
  <c r="W1414" i="4"/>
  <c r="K1427" i="10"/>
  <c r="A1415" i="4"/>
  <c r="O1415" i="4" s="1" a="1"/>
  <c r="O1415" i="4" s="1"/>
  <c r="L1426" i="10"/>
  <c r="X1410" i="4"/>
  <c r="AJ1411" i="4"/>
  <c r="G1428" i="10" s="1"/>
  <c r="H1429" i="10"/>
  <c r="B1430" i="10"/>
  <c r="Y1415" i="4" l="1"/>
  <c r="P1415" i="4" a="1"/>
  <c r="P1415" i="4" s="1"/>
  <c r="F1415" i="4" a="1"/>
  <c r="F1415" i="4" s="1"/>
  <c r="D1432" i="10" s="1"/>
  <c r="AG1415" i="4"/>
  <c r="AH1415" i="4" a="1"/>
  <c r="AH1415" i="4" s="1"/>
  <c r="AD1415" i="4"/>
  <c r="AC1415" i="4"/>
  <c r="AB1415" i="4"/>
  <c r="AA1415" i="4" a="1"/>
  <c r="AA1415" i="4" s="1"/>
  <c r="Z1415" i="4" a="1"/>
  <c r="Z1415" i="4" s="1"/>
  <c r="AI1415" i="4"/>
  <c r="AF1415" i="4" a="1"/>
  <c r="AF1415" i="4" s="1"/>
  <c r="AE1415" i="4"/>
  <c r="F1431" i="10"/>
  <c r="E1415" i="4"/>
  <c r="C1432" i="10" s="1"/>
  <c r="G1415" i="4"/>
  <c r="E1432" i="10" s="1"/>
  <c r="I1415" i="4" a="1"/>
  <c r="I1415" i="4" s="1"/>
  <c r="H1415" i="4" a="1"/>
  <c r="H1415" i="4" s="1"/>
  <c r="J1415" i="4"/>
  <c r="M1415" i="4"/>
  <c r="K1415" i="4"/>
  <c r="L1415" i="4"/>
  <c r="Q1415" i="4"/>
  <c r="N1415" i="4" a="1"/>
  <c r="N1415" i="4" s="1"/>
  <c r="R1415" i="4" a="1"/>
  <c r="R1415" i="4" s="1"/>
  <c r="S1415" i="4" a="1"/>
  <c r="S1415" i="4" s="1"/>
  <c r="T1415" i="4" a="1"/>
  <c r="T1415" i="4" s="1"/>
  <c r="V1415" i="4" a="1"/>
  <c r="V1415" i="4" s="1"/>
  <c r="U1415" i="4" a="1"/>
  <c r="U1415" i="4" s="1"/>
  <c r="C1415" i="4"/>
  <c r="B1415" i="4"/>
  <c r="W1415" i="4"/>
  <c r="K1428" i="10"/>
  <c r="A1416" i="4"/>
  <c r="O1416" i="4" s="1" a="1"/>
  <c r="O1416" i="4" s="1"/>
  <c r="L1427" i="10"/>
  <c r="X1411" i="4"/>
  <c r="AJ1412" i="4"/>
  <c r="G1429" i="10" s="1"/>
  <c r="H1430" i="10"/>
  <c r="B1431" i="10"/>
  <c r="Y1416" i="4" l="1"/>
  <c r="P1416" i="4" a="1"/>
  <c r="P1416" i="4" s="1"/>
  <c r="F1416" i="4" a="1"/>
  <c r="F1416" i="4" s="1"/>
  <c r="D1433" i="10" s="1"/>
  <c r="AH1416" i="4" a="1"/>
  <c r="AH1416" i="4" s="1"/>
  <c r="AG1416" i="4"/>
  <c r="AI1416" i="4"/>
  <c r="AF1416" i="4" a="1"/>
  <c r="AF1416" i="4" s="1"/>
  <c r="AE1416" i="4"/>
  <c r="AD1416" i="4"/>
  <c r="AC1416" i="4"/>
  <c r="AB1416" i="4"/>
  <c r="Z1416" i="4" a="1"/>
  <c r="Z1416" i="4" s="1"/>
  <c r="AA1416" i="4" a="1"/>
  <c r="AA1416" i="4" s="1"/>
  <c r="F1432" i="10"/>
  <c r="E1416" i="4"/>
  <c r="C1433" i="10" s="1"/>
  <c r="G1416" i="4"/>
  <c r="E1433" i="10" s="1"/>
  <c r="I1416" i="4" a="1"/>
  <c r="I1416" i="4" s="1"/>
  <c r="J1416" i="4"/>
  <c r="H1416" i="4" a="1"/>
  <c r="H1416" i="4" s="1"/>
  <c r="K1416" i="4"/>
  <c r="M1416" i="4"/>
  <c r="L1416" i="4"/>
  <c r="Q1416" i="4"/>
  <c r="N1416" i="4" a="1"/>
  <c r="N1416" i="4" s="1"/>
  <c r="R1416" i="4" a="1"/>
  <c r="R1416" i="4" s="1"/>
  <c r="S1416" i="4" a="1"/>
  <c r="S1416" i="4" s="1"/>
  <c r="T1416" i="4" a="1"/>
  <c r="T1416" i="4" s="1"/>
  <c r="V1416" i="4" a="1"/>
  <c r="V1416" i="4" s="1"/>
  <c r="U1416" i="4" a="1"/>
  <c r="U1416" i="4" s="1"/>
  <c r="C1416" i="4"/>
  <c r="B1416" i="4"/>
  <c r="W1416" i="4"/>
  <c r="K1429" i="10"/>
  <c r="A1417" i="4"/>
  <c r="O1417" i="4" s="1" a="1"/>
  <c r="O1417" i="4" s="1"/>
  <c r="L1428" i="10"/>
  <c r="X1412" i="4"/>
  <c r="AJ1413" i="4"/>
  <c r="G1430" i="10" s="1"/>
  <c r="H1431" i="10"/>
  <c r="B1432" i="10"/>
  <c r="Y1417" i="4" l="1"/>
  <c r="P1417" i="4" a="1"/>
  <c r="P1417" i="4" s="1"/>
  <c r="F1417" i="4" a="1"/>
  <c r="F1417" i="4" s="1"/>
  <c r="D1434" i="10" s="1"/>
  <c r="AG1417" i="4"/>
  <c r="AH1417" i="4" a="1"/>
  <c r="AH1417" i="4" s="1"/>
  <c r="AI1417" i="4"/>
  <c r="AF1417" i="4" a="1"/>
  <c r="AF1417" i="4" s="1"/>
  <c r="AE1417" i="4"/>
  <c r="AC1417" i="4"/>
  <c r="AB1417" i="4"/>
  <c r="AD1417" i="4"/>
  <c r="AA1417" i="4" a="1"/>
  <c r="AA1417" i="4" s="1"/>
  <c r="Z1417" i="4" a="1"/>
  <c r="Z1417" i="4" s="1"/>
  <c r="F1433" i="10"/>
  <c r="G1417" i="4"/>
  <c r="E1434" i="10" s="1"/>
  <c r="I1417" i="4" a="1"/>
  <c r="I1417" i="4" s="1"/>
  <c r="J1417" i="4"/>
  <c r="H1417" i="4" a="1"/>
  <c r="H1417" i="4" s="1"/>
  <c r="E1417" i="4"/>
  <c r="C1434" i="10" s="1"/>
  <c r="L1417" i="4"/>
  <c r="M1417" i="4"/>
  <c r="K1417" i="4"/>
  <c r="Q1417" i="4"/>
  <c r="N1417" i="4" a="1"/>
  <c r="N1417" i="4" s="1"/>
  <c r="S1417" i="4" a="1"/>
  <c r="S1417" i="4" s="1"/>
  <c r="R1417" i="4" a="1"/>
  <c r="R1417" i="4" s="1"/>
  <c r="T1417" i="4" a="1"/>
  <c r="T1417" i="4" s="1"/>
  <c r="V1417" i="4" a="1"/>
  <c r="V1417" i="4" s="1"/>
  <c r="U1417" i="4" a="1"/>
  <c r="U1417" i="4" s="1"/>
  <c r="C1417" i="4"/>
  <c r="B1417" i="4"/>
  <c r="W1417" i="4"/>
  <c r="K1430" i="10"/>
  <c r="A1418" i="4"/>
  <c r="O1418" i="4" s="1" a="1"/>
  <c r="O1418" i="4" s="1"/>
  <c r="X1413" i="4"/>
  <c r="L1429" i="10"/>
  <c r="AJ1414" i="4"/>
  <c r="G1431" i="10" s="1"/>
  <c r="H1432" i="10"/>
  <c r="B1433" i="10"/>
  <c r="Y1418" i="4" l="1"/>
  <c r="P1418" i="4" a="1"/>
  <c r="P1418" i="4" s="1"/>
  <c r="F1418" i="4" a="1"/>
  <c r="F1418" i="4" s="1"/>
  <c r="D1435" i="10" s="1"/>
  <c r="AH1418" i="4" a="1"/>
  <c r="AH1418" i="4" s="1"/>
  <c r="AG1418" i="4"/>
  <c r="AA1418" i="4" a="1"/>
  <c r="AA1418" i="4" s="1"/>
  <c r="Z1418" i="4" a="1"/>
  <c r="Z1418" i="4" s="1"/>
  <c r="AF1418" i="4" a="1"/>
  <c r="AF1418" i="4" s="1"/>
  <c r="AE1418" i="4"/>
  <c r="AD1418" i="4"/>
  <c r="AI1418" i="4"/>
  <c r="AC1418" i="4"/>
  <c r="AB1418" i="4"/>
  <c r="F1434" i="10"/>
  <c r="E1418" i="4"/>
  <c r="C1435" i="10" s="1"/>
  <c r="H1418" i="4" a="1"/>
  <c r="H1418" i="4" s="1"/>
  <c r="G1418" i="4"/>
  <c r="E1435" i="10" s="1"/>
  <c r="I1418" i="4" a="1"/>
  <c r="I1418" i="4" s="1"/>
  <c r="J1418" i="4"/>
  <c r="L1418" i="4"/>
  <c r="M1418" i="4"/>
  <c r="K1418" i="4"/>
  <c r="Q1418" i="4"/>
  <c r="N1418" i="4" a="1"/>
  <c r="N1418" i="4" s="1"/>
  <c r="R1418" i="4" a="1"/>
  <c r="R1418" i="4" s="1"/>
  <c r="S1418" i="4" a="1"/>
  <c r="S1418" i="4" s="1"/>
  <c r="T1418" i="4" a="1"/>
  <c r="T1418" i="4" s="1"/>
  <c r="V1418" i="4" a="1"/>
  <c r="V1418" i="4" s="1"/>
  <c r="U1418" i="4" a="1"/>
  <c r="U1418" i="4" s="1"/>
  <c r="C1418" i="4"/>
  <c r="B1418" i="4"/>
  <c r="W1418" i="4"/>
  <c r="K1431" i="10"/>
  <c r="A1419" i="4"/>
  <c r="O1419" i="4" s="1" a="1"/>
  <c r="O1419" i="4" s="1"/>
  <c r="L1430" i="10"/>
  <c r="X1414" i="4"/>
  <c r="AJ1415" i="4"/>
  <c r="G1432" i="10" s="1"/>
  <c r="H1433" i="10"/>
  <c r="B1434" i="10"/>
  <c r="Y1419" i="4" l="1"/>
  <c r="P1419" i="4" a="1"/>
  <c r="P1419" i="4" s="1"/>
  <c r="F1419" i="4" a="1"/>
  <c r="F1419" i="4" s="1"/>
  <c r="D1436" i="10" s="1"/>
  <c r="AG1419" i="4"/>
  <c r="AH1419" i="4" a="1"/>
  <c r="AH1419" i="4" s="1"/>
  <c r="AE1419" i="4"/>
  <c r="AD1419" i="4"/>
  <c r="AC1419" i="4"/>
  <c r="AB1419" i="4"/>
  <c r="AA1419" i="4" a="1"/>
  <c r="AA1419" i="4" s="1"/>
  <c r="Z1419" i="4" a="1"/>
  <c r="Z1419" i="4" s="1"/>
  <c r="AI1419" i="4"/>
  <c r="AF1419" i="4" a="1"/>
  <c r="AF1419" i="4" s="1"/>
  <c r="F1435" i="10"/>
  <c r="E1419" i="4"/>
  <c r="C1436" i="10" s="1"/>
  <c r="H1419" i="4" a="1"/>
  <c r="H1419" i="4" s="1"/>
  <c r="G1419" i="4"/>
  <c r="E1436" i="10" s="1"/>
  <c r="J1419" i="4"/>
  <c r="I1419" i="4" a="1"/>
  <c r="I1419" i="4" s="1"/>
  <c r="K1419" i="4"/>
  <c r="M1419" i="4"/>
  <c r="L1419" i="4"/>
  <c r="Q1419" i="4"/>
  <c r="N1419" i="4" a="1"/>
  <c r="N1419" i="4" s="1"/>
  <c r="R1419" i="4" a="1"/>
  <c r="R1419" i="4" s="1"/>
  <c r="S1419" i="4" a="1"/>
  <c r="S1419" i="4" s="1"/>
  <c r="T1419" i="4" a="1"/>
  <c r="T1419" i="4" s="1"/>
  <c r="V1419" i="4" a="1"/>
  <c r="V1419" i="4" s="1"/>
  <c r="U1419" i="4" a="1"/>
  <c r="U1419" i="4" s="1"/>
  <c r="C1419" i="4"/>
  <c r="B1419" i="4"/>
  <c r="W1419" i="4"/>
  <c r="K1432" i="10"/>
  <c r="A1420" i="4"/>
  <c r="O1420" i="4" s="1" a="1"/>
  <c r="O1420" i="4" s="1"/>
  <c r="L1431" i="10"/>
  <c r="X1415" i="4"/>
  <c r="AJ1416" i="4"/>
  <c r="G1433" i="10" s="1"/>
  <c r="H1434" i="10"/>
  <c r="B1435" i="10"/>
  <c r="Y1420" i="4" l="1"/>
  <c r="P1420" i="4" a="1"/>
  <c r="P1420" i="4" s="1"/>
  <c r="F1420" i="4" a="1"/>
  <c r="F1420" i="4" s="1"/>
  <c r="D1437" i="10" s="1"/>
  <c r="AH1420" i="4" a="1"/>
  <c r="AH1420" i="4" s="1"/>
  <c r="AG1420" i="4"/>
  <c r="AI1420" i="4"/>
  <c r="AF1420" i="4" a="1"/>
  <c r="AF1420" i="4" s="1"/>
  <c r="AE1420" i="4"/>
  <c r="AD1420" i="4"/>
  <c r="AC1420" i="4"/>
  <c r="AA1420" i="4" a="1"/>
  <c r="AA1420" i="4" s="1"/>
  <c r="Z1420" i="4" a="1"/>
  <c r="Z1420" i="4" s="1"/>
  <c r="AB1420" i="4"/>
  <c r="F1436" i="10"/>
  <c r="E1420" i="4"/>
  <c r="C1437" i="10" s="1"/>
  <c r="G1420" i="4"/>
  <c r="E1437" i="10" s="1"/>
  <c r="I1420" i="4" a="1"/>
  <c r="I1420" i="4" s="1"/>
  <c r="J1420" i="4"/>
  <c r="H1420" i="4" a="1"/>
  <c r="H1420" i="4" s="1"/>
  <c r="K1420" i="4"/>
  <c r="L1420" i="4"/>
  <c r="M1420" i="4"/>
  <c r="Q1420" i="4"/>
  <c r="N1420" i="4" a="1"/>
  <c r="N1420" i="4" s="1"/>
  <c r="R1420" i="4" a="1"/>
  <c r="R1420" i="4" s="1"/>
  <c r="S1420" i="4" a="1"/>
  <c r="S1420" i="4" s="1"/>
  <c r="T1420" i="4" a="1"/>
  <c r="T1420" i="4" s="1"/>
  <c r="V1420" i="4" a="1"/>
  <c r="V1420" i="4" s="1"/>
  <c r="U1420" i="4" a="1"/>
  <c r="U1420" i="4" s="1"/>
  <c r="C1420" i="4"/>
  <c r="B1420" i="4"/>
  <c r="W1420" i="4"/>
  <c r="K1433" i="10"/>
  <c r="A1421" i="4"/>
  <c r="O1421" i="4" s="1" a="1"/>
  <c r="O1421" i="4" s="1"/>
  <c r="L1432" i="10"/>
  <c r="X1416" i="4"/>
  <c r="AJ1417" i="4"/>
  <c r="G1434" i="10" s="1"/>
  <c r="H1435" i="10"/>
  <c r="B1436" i="10"/>
  <c r="Y1421" i="4" l="1"/>
  <c r="P1421" i="4" a="1"/>
  <c r="P1421" i="4" s="1"/>
  <c r="F1421" i="4" a="1"/>
  <c r="F1421" i="4" s="1"/>
  <c r="D1438" i="10" s="1"/>
  <c r="AG1421" i="4"/>
  <c r="AH1421" i="4" a="1"/>
  <c r="AH1421" i="4" s="1"/>
  <c r="AI1421" i="4"/>
  <c r="AF1421" i="4" a="1"/>
  <c r="AF1421" i="4" s="1"/>
  <c r="AE1421" i="4"/>
  <c r="AD1421" i="4"/>
  <c r="AB1421" i="4"/>
  <c r="AA1421" i="4" a="1"/>
  <c r="AA1421" i="4" s="1"/>
  <c r="AC1421" i="4"/>
  <c r="Z1421" i="4" a="1"/>
  <c r="Z1421" i="4" s="1"/>
  <c r="F1437" i="10"/>
  <c r="E1421" i="4"/>
  <c r="C1438" i="10" s="1"/>
  <c r="H1421" i="4" a="1"/>
  <c r="H1421" i="4" s="1"/>
  <c r="G1421" i="4"/>
  <c r="E1438" i="10" s="1"/>
  <c r="I1421" i="4" a="1"/>
  <c r="I1421" i="4" s="1"/>
  <c r="K1421" i="4"/>
  <c r="J1421" i="4"/>
  <c r="L1421" i="4"/>
  <c r="M1421" i="4"/>
  <c r="Q1421" i="4"/>
  <c r="N1421" i="4" a="1"/>
  <c r="N1421" i="4" s="1"/>
  <c r="R1421" i="4" a="1"/>
  <c r="R1421" i="4" s="1"/>
  <c r="S1421" i="4" a="1"/>
  <c r="S1421" i="4" s="1"/>
  <c r="T1421" i="4" a="1"/>
  <c r="T1421" i="4" s="1"/>
  <c r="V1421" i="4" a="1"/>
  <c r="V1421" i="4" s="1"/>
  <c r="U1421" i="4" a="1"/>
  <c r="U1421" i="4" s="1"/>
  <c r="C1421" i="4"/>
  <c r="B1421" i="4"/>
  <c r="W1421" i="4"/>
  <c r="K1434" i="10"/>
  <c r="A1422" i="4"/>
  <c r="O1422" i="4" s="1" a="1"/>
  <c r="O1422" i="4" s="1"/>
  <c r="L1433" i="10"/>
  <c r="X1417" i="4"/>
  <c r="AJ1418" i="4"/>
  <c r="G1435" i="10" s="1"/>
  <c r="H1436" i="10"/>
  <c r="B1437" i="10"/>
  <c r="Y1422" i="4" l="1"/>
  <c r="P1422" i="4" a="1"/>
  <c r="P1422" i="4" s="1"/>
  <c r="F1422" i="4" a="1"/>
  <c r="F1422" i="4" s="1"/>
  <c r="D1439" i="10" s="1"/>
  <c r="AH1422" i="4" a="1"/>
  <c r="AH1422" i="4" s="1"/>
  <c r="AG1422" i="4"/>
  <c r="AA1422" i="4" a="1"/>
  <c r="AA1422" i="4" s="1"/>
  <c r="Z1422" i="4" a="1"/>
  <c r="Z1422" i="4" s="1"/>
  <c r="AF1422" i="4" a="1"/>
  <c r="AF1422" i="4" s="1"/>
  <c r="AE1422" i="4"/>
  <c r="AD1422" i="4"/>
  <c r="AI1422" i="4"/>
  <c r="AC1422" i="4"/>
  <c r="AB1422" i="4"/>
  <c r="F1438" i="10"/>
  <c r="E1422" i="4"/>
  <c r="C1439" i="10" s="1"/>
  <c r="G1422" i="4"/>
  <c r="E1439" i="10" s="1"/>
  <c r="H1422" i="4" a="1"/>
  <c r="H1422" i="4" s="1"/>
  <c r="K1422" i="4"/>
  <c r="J1422" i="4"/>
  <c r="I1422" i="4" a="1"/>
  <c r="I1422" i="4" s="1"/>
  <c r="L1422" i="4"/>
  <c r="M1422" i="4"/>
  <c r="Q1422" i="4"/>
  <c r="N1422" i="4" a="1"/>
  <c r="N1422" i="4" s="1"/>
  <c r="R1422" i="4" a="1"/>
  <c r="R1422" i="4" s="1"/>
  <c r="S1422" i="4" a="1"/>
  <c r="S1422" i="4" s="1"/>
  <c r="T1422" i="4" a="1"/>
  <c r="T1422" i="4" s="1"/>
  <c r="V1422" i="4" a="1"/>
  <c r="V1422" i="4" s="1"/>
  <c r="U1422" i="4" a="1"/>
  <c r="U1422" i="4" s="1"/>
  <c r="C1422" i="4"/>
  <c r="B1422" i="4"/>
  <c r="W1422" i="4"/>
  <c r="K1435" i="10"/>
  <c r="A1423" i="4"/>
  <c r="O1423" i="4" s="1" a="1"/>
  <c r="O1423" i="4" s="1"/>
  <c r="L1434" i="10"/>
  <c r="X1418" i="4"/>
  <c r="AJ1419" i="4"/>
  <c r="G1436" i="10" s="1"/>
  <c r="H1437" i="10"/>
  <c r="B1438" i="10"/>
  <c r="Y1423" i="4" l="1"/>
  <c r="P1423" i="4" a="1"/>
  <c r="P1423" i="4" s="1"/>
  <c r="F1423" i="4" a="1"/>
  <c r="F1423" i="4" s="1"/>
  <c r="D1440" i="10" s="1"/>
  <c r="AH1423" i="4" a="1"/>
  <c r="AH1423" i="4" s="1"/>
  <c r="AG1423" i="4"/>
  <c r="AD1423" i="4"/>
  <c r="AC1423" i="4"/>
  <c r="AB1423" i="4"/>
  <c r="AA1423" i="4" a="1"/>
  <c r="AA1423" i="4" s="1"/>
  <c r="Z1423" i="4" a="1"/>
  <c r="Z1423" i="4" s="1"/>
  <c r="AI1423" i="4"/>
  <c r="AF1423" i="4" a="1"/>
  <c r="AF1423" i="4" s="1"/>
  <c r="AE1423" i="4"/>
  <c r="F1439" i="10"/>
  <c r="E1423" i="4"/>
  <c r="C1440" i="10" s="1"/>
  <c r="H1423" i="4" a="1"/>
  <c r="H1423" i="4" s="1"/>
  <c r="G1423" i="4"/>
  <c r="E1440" i="10" s="1"/>
  <c r="I1423" i="4" a="1"/>
  <c r="I1423" i="4" s="1"/>
  <c r="J1423" i="4"/>
  <c r="K1423" i="4"/>
  <c r="L1423" i="4"/>
  <c r="M1423" i="4"/>
  <c r="Q1423" i="4"/>
  <c r="N1423" i="4" a="1"/>
  <c r="N1423" i="4" s="1"/>
  <c r="R1423" i="4" a="1"/>
  <c r="R1423" i="4" s="1"/>
  <c r="S1423" i="4" a="1"/>
  <c r="S1423" i="4" s="1"/>
  <c r="T1423" i="4" a="1"/>
  <c r="T1423" i="4" s="1"/>
  <c r="V1423" i="4" a="1"/>
  <c r="V1423" i="4" s="1"/>
  <c r="U1423" i="4" a="1"/>
  <c r="U1423" i="4" s="1"/>
  <c r="C1423" i="4"/>
  <c r="B1423" i="4"/>
  <c r="W1423" i="4"/>
  <c r="K1436" i="10"/>
  <c r="A1424" i="4"/>
  <c r="O1424" i="4" s="1" a="1"/>
  <c r="O1424" i="4" s="1"/>
  <c r="L1435" i="10"/>
  <c r="X1419" i="4"/>
  <c r="AJ1420" i="4"/>
  <c r="G1437" i="10" s="1"/>
  <c r="H1438" i="10"/>
  <c r="B1439" i="10"/>
  <c r="Y1424" i="4" l="1"/>
  <c r="P1424" i="4" a="1"/>
  <c r="P1424" i="4" s="1"/>
  <c r="F1424" i="4" a="1"/>
  <c r="F1424" i="4" s="1"/>
  <c r="D1441" i="10" s="1"/>
  <c r="AH1424" i="4" a="1"/>
  <c r="AH1424" i="4" s="1"/>
  <c r="AG1424" i="4"/>
  <c r="AI1424" i="4"/>
  <c r="AF1424" i="4" a="1"/>
  <c r="AF1424" i="4" s="1"/>
  <c r="AE1424" i="4"/>
  <c r="AD1424" i="4"/>
  <c r="AC1424" i="4"/>
  <c r="AB1424" i="4"/>
  <c r="Z1424" i="4" a="1"/>
  <c r="Z1424" i="4" s="1"/>
  <c r="AA1424" i="4" a="1"/>
  <c r="AA1424" i="4" s="1"/>
  <c r="F1440" i="10"/>
  <c r="E1424" i="4"/>
  <c r="C1441" i="10" s="1"/>
  <c r="H1424" i="4" a="1"/>
  <c r="H1424" i="4" s="1"/>
  <c r="G1424" i="4"/>
  <c r="E1441" i="10" s="1"/>
  <c r="J1424" i="4"/>
  <c r="K1424" i="4"/>
  <c r="M1424" i="4"/>
  <c r="I1424" i="4" a="1"/>
  <c r="I1424" i="4" s="1"/>
  <c r="L1424" i="4"/>
  <c r="Q1424" i="4"/>
  <c r="N1424" i="4" a="1"/>
  <c r="N1424" i="4" s="1"/>
  <c r="R1424" i="4" a="1"/>
  <c r="R1424" i="4" s="1"/>
  <c r="S1424" i="4" a="1"/>
  <c r="S1424" i="4" s="1"/>
  <c r="T1424" i="4" a="1"/>
  <c r="T1424" i="4" s="1"/>
  <c r="V1424" i="4" a="1"/>
  <c r="V1424" i="4" s="1"/>
  <c r="U1424" i="4" a="1"/>
  <c r="U1424" i="4" s="1"/>
  <c r="C1424" i="4"/>
  <c r="B1424" i="4"/>
  <c r="W1424" i="4"/>
  <c r="K1437" i="10"/>
  <c r="A1425" i="4"/>
  <c r="O1425" i="4" s="1" a="1"/>
  <c r="O1425" i="4" s="1"/>
  <c r="L1436" i="10"/>
  <c r="X1420" i="4"/>
  <c r="AJ1421" i="4"/>
  <c r="G1438" i="10" s="1"/>
  <c r="H1439" i="10"/>
  <c r="B1440" i="10"/>
  <c r="Y1425" i="4" l="1"/>
  <c r="P1425" i="4" a="1"/>
  <c r="P1425" i="4" s="1"/>
  <c r="F1425" i="4" a="1"/>
  <c r="F1425" i="4" s="1"/>
  <c r="D1442" i="10" s="1"/>
  <c r="AH1425" i="4" a="1"/>
  <c r="AH1425" i="4" s="1"/>
  <c r="AG1425" i="4"/>
  <c r="AB1425" i="4"/>
  <c r="AA1425" i="4" a="1"/>
  <c r="AA1425" i="4" s="1"/>
  <c r="Z1425" i="4" a="1"/>
  <c r="Z1425" i="4" s="1"/>
  <c r="AI1425" i="4"/>
  <c r="AF1425" i="4" a="1"/>
  <c r="AF1425" i="4" s="1"/>
  <c r="AE1425" i="4"/>
  <c r="AD1425" i="4"/>
  <c r="AC1425" i="4"/>
  <c r="F1441" i="10"/>
  <c r="E1425" i="4"/>
  <c r="C1442" i="10" s="1"/>
  <c r="I1425" i="4" a="1"/>
  <c r="I1425" i="4" s="1"/>
  <c r="H1425" i="4" a="1"/>
  <c r="H1425" i="4" s="1"/>
  <c r="G1425" i="4"/>
  <c r="E1442" i="10" s="1"/>
  <c r="J1425" i="4"/>
  <c r="K1425" i="4"/>
  <c r="L1425" i="4"/>
  <c r="M1425" i="4"/>
  <c r="Q1425" i="4"/>
  <c r="N1425" i="4" a="1"/>
  <c r="N1425" i="4" s="1"/>
  <c r="R1425" i="4" a="1"/>
  <c r="R1425" i="4" s="1"/>
  <c r="S1425" i="4" a="1"/>
  <c r="S1425" i="4" s="1"/>
  <c r="T1425" i="4" a="1"/>
  <c r="T1425" i="4" s="1"/>
  <c r="V1425" i="4" a="1"/>
  <c r="V1425" i="4" s="1"/>
  <c r="U1425" i="4" a="1"/>
  <c r="U1425" i="4" s="1"/>
  <c r="C1425" i="4"/>
  <c r="B1425" i="4"/>
  <c r="W1425" i="4"/>
  <c r="K1438" i="10"/>
  <c r="A1426" i="4"/>
  <c r="O1426" i="4" s="1" a="1"/>
  <c r="O1426" i="4" s="1"/>
  <c r="L1437" i="10"/>
  <c r="X1421" i="4"/>
  <c r="AJ1422" i="4"/>
  <c r="G1439" i="10" s="1"/>
  <c r="H1440" i="10"/>
  <c r="B1441" i="10"/>
  <c r="Y1426" i="4" l="1"/>
  <c r="P1426" i="4" a="1"/>
  <c r="P1426" i="4" s="1"/>
  <c r="F1426" i="4" a="1"/>
  <c r="F1426" i="4" s="1"/>
  <c r="D1443" i="10" s="1"/>
  <c r="AG1426" i="4"/>
  <c r="AH1426" i="4" a="1"/>
  <c r="AH1426" i="4" s="1"/>
  <c r="AE1426" i="4"/>
  <c r="AD1426" i="4"/>
  <c r="AC1426" i="4"/>
  <c r="AB1426" i="4"/>
  <c r="AI1426" i="4"/>
  <c r="AF1426" i="4" a="1"/>
  <c r="AF1426" i="4" s="1"/>
  <c r="AA1426" i="4" a="1"/>
  <c r="AA1426" i="4" s="1"/>
  <c r="Z1426" i="4" a="1"/>
  <c r="Z1426" i="4" s="1"/>
  <c r="F1442" i="10"/>
  <c r="E1426" i="4"/>
  <c r="C1443" i="10" s="1"/>
  <c r="I1426" i="4" a="1"/>
  <c r="I1426" i="4" s="1"/>
  <c r="J1426" i="4"/>
  <c r="G1426" i="4"/>
  <c r="E1443" i="10" s="1"/>
  <c r="H1426" i="4" a="1"/>
  <c r="H1426" i="4" s="1"/>
  <c r="K1426" i="4"/>
  <c r="L1426" i="4"/>
  <c r="M1426" i="4"/>
  <c r="Q1426" i="4"/>
  <c r="N1426" i="4" a="1"/>
  <c r="N1426" i="4" s="1"/>
  <c r="R1426" i="4" a="1"/>
  <c r="R1426" i="4" s="1"/>
  <c r="S1426" i="4" a="1"/>
  <c r="S1426" i="4" s="1"/>
  <c r="T1426" i="4" a="1"/>
  <c r="T1426" i="4" s="1"/>
  <c r="V1426" i="4" a="1"/>
  <c r="V1426" i="4" s="1"/>
  <c r="U1426" i="4" a="1"/>
  <c r="U1426" i="4" s="1"/>
  <c r="C1426" i="4"/>
  <c r="B1426" i="4"/>
  <c r="W1426" i="4"/>
  <c r="K1439" i="10"/>
  <c r="A1427" i="4"/>
  <c r="O1427" i="4" s="1" a="1"/>
  <c r="O1427" i="4" s="1"/>
  <c r="L1438" i="10"/>
  <c r="X1422" i="4"/>
  <c r="AJ1423" i="4"/>
  <c r="G1440" i="10" s="1"/>
  <c r="H1441" i="10"/>
  <c r="B1442" i="10"/>
  <c r="Y1427" i="4" l="1"/>
  <c r="P1427" i="4" a="1"/>
  <c r="P1427" i="4" s="1"/>
  <c r="F1427" i="4" a="1"/>
  <c r="F1427" i="4" s="1"/>
  <c r="D1444" i="10" s="1"/>
  <c r="AH1427" i="4" a="1"/>
  <c r="AH1427" i="4" s="1"/>
  <c r="AI1427" i="4"/>
  <c r="AF1427" i="4" a="1"/>
  <c r="AF1427" i="4" s="1"/>
  <c r="AE1427" i="4"/>
  <c r="AD1427" i="4"/>
  <c r="AA1427" i="4" a="1"/>
  <c r="AA1427" i="4" s="1"/>
  <c r="Z1427" i="4" a="1"/>
  <c r="Z1427" i="4" s="1"/>
  <c r="AC1427" i="4"/>
  <c r="AB1427" i="4"/>
  <c r="AG1427" i="4"/>
  <c r="F1443" i="10"/>
  <c r="E1427" i="4"/>
  <c r="C1444" i="10" s="1"/>
  <c r="G1427" i="4"/>
  <c r="E1444" i="10" s="1"/>
  <c r="I1427" i="4" a="1"/>
  <c r="I1427" i="4" s="1"/>
  <c r="H1427" i="4" a="1"/>
  <c r="H1427" i="4" s="1"/>
  <c r="K1427" i="4"/>
  <c r="J1427" i="4"/>
  <c r="M1427" i="4"/>
  <c r="L1427" i="4"/>
  <c r="Q1427" i="4"/>
  <c r="N1427" i="4" a="1"/>
  <c r="N1427" i="4" s="1"/>
  <c r="R1427" i="4" a="1"/>
  <c r="R1427" i="4" s="1"/>
  <c r="S1427" i="4" a="1"/>
  <c r="S1427" i="4" s="1"/>
  <c r="T1427" i="4" a="1"/>
  <c r="T1427" i="4" s="1"/>
  <c r="V1427" i="4" a="1"/>
  <c r="V1427" i="4" s="1"/>
  <c r="U1427" i="4" a="1"/>
  <c r="U1427" i="4" s="1"/>
  <c r="C1427" i="4"/>
  <c r="B1427" i="4"/>
  <c r="W1427" i="4"/>
  <c r="K1440" i="10"/>
  <c r="A1428" i="4"/>
  <c r="O1428" i="4" s="1" a="1"/>
  <c r="O1428" i="4" s="1"/>
  <c r="L1439" i="10"/>
  <c r="X1423" i="4"/>
  <c r="AJ1424" i="4"/>
  <c r="G1441" i="10" s="1"/>
  <c r="H1442" i="10"/>
  <c r="B1443" i="10"/>
  <c r="Y1428" i="4" l="1"/>
  <c r="P1428" i="4" a="1"/>
  <c r="P1428" i="4" s="1"/>
  <c r="F1428" i="4" a="1"/>
  <c r="F1428" i="4" s="1"/>
  <c r="D1445" i="10" s="1"/>
  <c r="AG1428" i="4"/>
  <c r="AI1428" i="4"/>
  <c r="AD1428" i="4"/>
  <c r="AC1428" i="4"/>
  <c r="AB1428" i="4"/>
  <c r="AH1428" i="4" a="1"/>
  <c r="AH1428" i="4" s="1"/>
  <c r="AA1428" i="4" a="1"/>
  <c r="AA1428" i="4" s="1"/>
  <c r="AF1428" i="4" a="1"/>
  <c r="AF1428" i="4" s="1"/>
  <c r="AE1428" i="4"/>
  <c r="Z1428" i="4" a="1"/>
  <c r="Z1428" i="4" s="1"/>
  <c r="F1444" i="10"/>
  <c r="E1428" i="4"/>
  <c r="C1445" i="10" s="1"/>
  <c r="G1428" i="4"/>
  <c r="E1445" i="10" s="1"/>
  <c r="H1428" i="4" a="1"/>
  <c r="H1428" i="4" s="1"/>
  <c r="J1428" i="4"/>
  <c r="K1428" i="4"/>
  <c r="M1428" i="4"/>
  <c r="L1428" i="4"/>
  <c r="I1428" i="4" a="1"/>
  <c r="I1428" i="4" s="1"/>
  <c r="Q1428" i="4"/>
  <c r="N1428" i="4" a="1"/>
  <c r="N1428" i="4" s="1"/>
  <c r="S1428" i="4" a="1"/>
  <c r="S1428" i="4" s="1"/>
  <c r="R1428" i="4" a="1"/>
  <c r="R1428" i="4" s="1"/>
  <c r="T1428" i="4" a="1"/>
  <c r="T1428" i="4" s="1"/>
  <c r="V1428" i="4" a="1"/>
  <c r="V1428" i="4" s="1"/>
  <c r="U1428" i="4" a="1"/>
  <c r="U1428" i="4" s="1"/>
  <c r="C1428" i="4"/>
  <c r="B1428" i="4"/>
  <c r="W1428" i="4"/>
  <c r="K1441" i="10"/>
  <c r="A1429" i="4"/>
  <c r="O1429" i="4" s="1" a="1"/>
  <c r="O1429" i="4" s="1"/>
  <c r="L1440" i="10"/>
  <c r="X1424" i="4"/>
  <c r="AJ1425" i="4"/>
  <c r="G1442" i="10" s="1"/>
  <c r="H1443" i="10"/>
  <c r="B1444" i="10"/>
  <c r="Y1429" i="4" l="1"/>
  <c r="P1429" i="4" a="1"/>
  <c r="P1429" i="4" s="1"/>
  <c r="F1429" i="4" a="1"/>
  <c r="F1429" i="4" s="1"/>
  <c r="D1446" i="10" s="1"/>
  <c r="AH1429" i="4" a="1"/>
  <c r="AH1429" i="4" s="1"/>
  <c r="AG1429" i="4"/>
  <c r="AA1429" i="4" a="1"/>
  <c r="AA1429" i="4" s="1"/>
  <c r="Z1429" i="4" a="1"/>
  <c r="Z1429" i="4" s="1"/>
  <c r="AF1429" i="4" a="1"/>
  <c r="AF1429" i="4" s="1"/>
  <c r="AE1429" i="4"/>
  <c r="AD1429" i="4"/>
  <c r="AC1429" i="4"/>
  <c r="AI1429" i="4"/>
  <c r="AB1429" i="4"/>
  <c r="F1445" i="10"/>
  <c r="E1429" i="4"/>
  <c r="C1446" i="10" s="1"/>
  <c r="H1429" i="4" a="1"/>
  <c r="H1429" i="4" s="1"/>
  <c r="G1429" i="4"/>
  <c r="E1446" i="10" s="1"/>
  <c r="I1429" i="4" a="1"/>
  <c r="I1429" i="4" s="1"/>
  <c r="J1429" i="4"/>
  <c r="L1429" i="4"/>
  <c r="M1429" i="4"/>
  <c r="K1429" i="4"/>
  <c r="Q1429" i="4"/>
  <c r="N1429" i="4" a="1"/>
  <c r="N1429" i="4" s="1"/>
  <c r="R1429" i="4" a="1"/>
  <c r="R1429" i="4" s="1"/>
  <c r="S1429" i="4" a="1"/>
  <c r="S1429" i="4" s="1"/>
  <c r="T1429" i="4" a="1"/>
  <c r="T1429" i="4" s="1"/>
  <c r="V1429" i="4" a="1"/>
  <c r="V1429" i="4" s="1"/>
  <c r="U1429" i="4" a="1"/>
  <c r="U1429" i="4" s="1"/>
  <c r="C1429" i="4"/>
  <c r="B1429" i="4"/>
  <c r="W1429" i="4"/>
  <c r="K1442" i="10"/>
  <c r="A1430" i="4"/>
  <c r="O1430" i="4" s="1" a="1"/>
  <c r="O1430" i="4" s="1"/>
  <c r="L1441" i="10"/>
  <c r="X1425" i="4"/>
  <c r="AJ1426" i="4"/>
  <c r="G1443" i="10" s="1"/>
  <c r="H1444" i="10"/>
  <c r="B1445" i="10"/>
  <c r="Y1430" i="4" l="1"/>
  <c r="P1430" i="4" a="1"/>
  <c r="P1430" i="4" s="1"/>
  <c r="F1430" i="4" a="1"/>
  <c r="F1430" i="4" s="1"/>
  <c r="D1447" i="10" s="1"/>
  <c r="AG1430" i="4"/>
  <c r="AH1430" i="4" a="1"/>
  <c r="AH1430" i="4" s="1"/>
  <c r="AD1430" i="4"/>
  <c r="AC1430" i="4"/>
  <c r="AB1430" i="4"/>
  <c r="AA1430" i="4" a="1"/>
  <c r="AA1430" i="4" s="1"/>
  <c r="AI1430" i="4"/>
  <c r="AF1430" i="4" a="1"/>
  <c r="AF1430" i="4" s="1"/>
  <c r="AE1430" i="4"/>
  <c r="Z1430" i="4" a="1"/>
  <c r="Z1430" i="4" s="1"/>
  <c r="F1446" i="10"/>
  <c r="E1430" i="4"/>
  <c r="C1447" i="10" s="1"/>
  <c r="H1430" i="4" a="1"/>
  <c r="H1430" i="4" s="1"/>
  <c r="J1430" i="4"/>
  <c r="G1430" i="4"/>
  <c r="E1447" i="10" s="1"/>
  <c r="L1430" i="4"/>
  <c r="M1430" i="4"/>
  <c r="K1430" i="4"/>
  <c r="I1430" i="4" a="1"/>
  <c r="I1430" i="4" s="1"/>
  <c r="Q1430" i="4"/>
  <c r="N1430" i="4" a="1"/>
  <c r="N1430" i="4" s="1"/>
  <c r="R1430" i="4" a="1"/>
  <c r="R1430" i="4" s="1"/>
  <c r="S1430" i="4" a="1"/>
  <c r="S1430" i="4" s="1"/>
  <c r="T1430" i="4" a="1"/>
  <c r="T1430" i="4" s="1"/>
  <c r="V1430" i="4" a="1"/>
  <c r="V1430" i="4" s="1"/>
  <c r="U1430" i="4" a="1"/>
  <c r="U1430" i="4" s="1"/>
  <c r="C1430" i="4"/>
  <c r="B1430" i="4"/>
  <c r="W1430" i="4"/>
  <c r="K1443" i="10"/>
  <c r="A1431" i="4"/>
  <c r="O1431" i="4" s="1" a="1"/>
  <c r="O1431" i="4" s="1"/>
  <c r="L1442" i="10"/>
  <c r="X1426" i="4"/>
  <c r="AJ1427" i="4"/>
  <c r="G1444" i="10" s="1"/>
  <c r="H1445" i="10"/>
  <c r="B1446" i="10"/>
  <c r="Y1431" i="4" l="1"/>
  <c r="P1431" i="4" a="1"/>
  <c r="P1431" i="4" s="1"/>
  <c r="F1431" i="4" a="1"/>
  <c r="F1431" i="4" s="1"/>
  <c r="D1448" i="10" s="1"/>
  <c r="AH1431" i="4" a="1"/>
  <c r="AH1431" i="4" s="1"/>
  <c r="AG1431" i="4"/>
  <c r="AI1431" i="4"/>
  <c r="AF1431" i="4" a="1"/>
  <c r="AF1431" i="4" s="1"/>
  <c r="AE1431" i="4"/>
  <c r="AA1431" i="4" a="1"/>
  <c r="AA1431" i="4" s="1"/>
  <c r="Z1431" i="4" a="1"/>
  <c r="Z1431" i="4" s="1"/>
  <c r="AD1431" i="4"/>
  <c r="AC1431" i="4"/>
  <c r="AB1431" i="4"/>
  <c r="F1447" i="10"/>
  <c r="E1431" i="4"/>
  <c r="C1448" i="10" s="1"/>
  <c r="H1431" i="4" a="1"/>
  <c r="H1431" i="4" s="1"/>
  <c r="G1431" i="4"/>
  <c r="E1448" i="10" s="1"/>
  <c r="J1431" i="4"/>
  <c r="I1431" i="4" a="1"/>
  <c r="I1431" i="4" s="1"/>
  <c r="L1431" i="4"/>
  <c r="M1431" i="4"/>
  <c r="K1431" i="4"/>
  <c r="Q1431" i="4"/>
  <c r="N1431" i="4" a="1"/>
  <c r="N1431" i="4" s="1"/>
  <c r="R1431" i="4" a="1"/>
  <c r="R1431" i="4" s="1"/>
  <c r="S1431" i="4" a="1"/>
  <c r="S1431" i="4" s="1"/>
  <c r="T1431" i="4" a="1"/>
  <c r="T1431" i="4" s="1"/>
  <c r="V1431" i="4" a="1"/>
  <c r="V1431" i="4" s="1"/>
  <c r="U1431" i="4" a="1"/>
  <c r="U1431" i="4" s="1"/>
  <c r="C1431" i="4"/>
  <c r="B1431" i="4"/>
  <c r="W1431" i="4"/>
  <c r="K1444" i="10"/>
  <c r="A1432" i="4"/>
  <c r="O1432" i="4" s="1" a="1"/>
  <c r="O1432" i="4" s="1"/>
  <c r="L1443" i="10"/>
  <c r="X1427" i="4"/>
  <c r="AJ1428" i="4"/>
  <c r="G1445" i="10" s="1"/>
  <c r="H1446" i="10"/>
  <c r="B1447" i="10"/>
  <c r="Y1432" i="4" l="1"/>
  <c r="P1432" i="4" a="1"/>
  <c r="P1432" i="4" s="1"/>
  <c r="F1432" i="4" a="1"/>
  <c r="F1432" i="4" s="1"/>
  <c r="D1449" i="10" s="1"/>
  <c r="AH1432" i="4" a="1"/>
  <c r="AH1432" i="4" s="1"/>
  <c r="AG1432" i="4"/>
  <c r="Z1432" i="4" a="1"/>
  <c r="Z1432" i="4" s="1"/>
  <c r="AI1432" i="4"/>
  <c r="AC1432" i="4"/>
  <c r="AB1432" i="4"/>
  <c r="AA1432" i="4" a="1"/>
  <c r="AA1432" i="4" s="1"/>
  <c r="AF1432" i="4" a="1"/>
  <c r="AF1432" i="4" s="1"/>
  <c r="AE1432" i="4"/>
  <c r="AD1432" i="4"/>
  <c r="F1448" i="10"/>
  <c r="G1432" i="4"/>
  <c r="E1449" i="10" s="1"/>
  <c r="E1432" i="4"/>
  <c r="C1449" i="10" s="1"/>
  <c r="I1432" i="4" a="1"/>
  <c r="I1432" i="4" s="1"/>
  <c r="H1432" i="4" a="1"/>
  <c r="H1432" i="4" s="1"/>
  <c r="J1432" i="4"/>
  <c r="K1432" i="4"/>
  <c r="M1432" i="4"/>
  <c r="L1432" i="4"/>
  <c r="Q1432" i="4"/>
  <c r="N1432" i="4" a="1"/>
  <c r="N1432" i="4" s="1"/>
  <c r="S1432" i="4" a="1"/>
  <c r="S1432" i="4" s="1"/>
  <c r="R1432" i="4" a="1"/>
  <c r="R1432" i="4" s="1"/>
  <c r="T1432" i="4" a="1"/>
  <c r="T1432" i="4" s="1"/>
  <c r="V1432" i="4" a="1"/>
  <c r="V1432" i="4" s="1"/>
  <c r="U1432" i="4" a="1"/>
  <c r="U1432" i="4" s="1"/>
  <c r="C1432" i="4"/>
  <c r="B1432" i="4"/>
  <c r="W1432" i="4"/>
  <c r="K1445" i="10"/>
  <c r="A1433" i="4"/>
  <c r="O1433" i="4" s="1" a="1"/>
  <c r="O1433" i="4" s="1"/>
  <c r="L1444" i="10"/>
  <c r="X1428" i="4"/>
  <c r="AJ1429" i="4"/>
  <c r="G1446" i="10" s="1"/>
  <c r="H1447" i="10"/>
  <c r="B1448" i="10"/>
  <c r="Y1433" i="4" l="1"/>
  <c r="P1433" i="4" a="1"/>
  <c r="P1433" i="4" s="1"/>
  <c r="F1433" i="4" a="1"/>
  <c r="F1433" i="4" s="1"/>
  <c r="D1450" i="10" s="1"/>
  <c r="AH1433" i="4" a="1"/>
  <c r="AH1433" i="4" s="1"/>
  <c r="AG1433" i="4"/>
  <c r="Z1433" i="4" a="1"/>
  <c r="Z1433" i="4" s="1"/>
  <c r="AE1433" i="4"/>
  <c r="AD1433" i="4"/>
  <c r="AC1433" i="4"/>
  <c r="AB1433" i="4"/>
  <c r="AI1433" i="4"/>
  <c r="AF1433" i="4" a="1"/>
  <c r="AF1433" i="4" s="1"/>
  <c r="AA1433" i="4" a="1"/>
  <c r="AA1433" i="4" s="1"/>
  <c r="F1449" i="10"/>
  <c r="E1433" i="4"/>
  <c r="C1450" i="10" s="1"/>
  <c r="G1433" i="4"/>
  <c r="E1450" i="10" s="1"/>
  <c r="I1433" i="4" a="1"/>
  <c r="I1433" i="4" s="1"/>
  <c r="H1433" i="4" a="1"/>
  <c r="H1433" i="4" s="1"/>
  <c r="K1433" i="4"/>
  <c r="J1433" i="4"/>
  <c r="L1433" i="4"/>
  <c r="M1433" i="4"/>
  <c r="Q1433" i="4"/>
  <c r="N1433" i="4" a="1"/>
  <c r="N1433" i="4" s="1"/>
  <c r="R1433" i="4" a="1"/>
  <c r="R1433" i="4" s="1"/>
  <c r="S1433" i="4" a="1"/>
  <c r="S1433" i="4" s="1"/>
  <c r="T1433" i="4" a="1"/>
  <c r="T1433" i="4" s="1"/>
  <c r="V1433" i="4" a="1"/>
  <c r="V1433" i="4" s="1"/>
  <c r="U1433" i="4" a="1"/>
  <c r="U1433" i="4" s="1"/>
  <c r="C1433" i="4"/>
  <c r="B1433" i="4"/>
  <c r="W1433" i="4"/>
  <c r="K1446" i="10"/>
  <c r="A1434" i="4"/>
  <c r="O1434" i="4" s="1" a="1"/>
  <c r="O1434" i="4" s="1"/>
  <c r="L1445" i="10"/>
  <c r="X1429" i="4"/>
  <c r="AJ1430" i="4"/>
  <c r="G1447" i="10" s="1"/>
  <c r="H1448" i="10"/>
  <c r="B1449" i="10"/>
  <c r="Y1434" i="4" l="1"/>
  <c r="P1434" i="4" a="1"/>
  <c r="P1434" i="4" s="1"/>
  <c r="F1434" i="4" a="1"/>
  <c r="F1434" i="4" s="1"/>
  <c r="D1451" i="10" s="1"/>
  <c r="AH1434" i="4" a="1"/>
  <c r="AH1434" i="4" s="1"/>
  <c r="AG1434" i="4"/>
  <c r="AC1434" i="4"/>
  <c r="AB1434" i="4"/>
  <c r="AA1434" i="4" a="1"/>
  <c r="AA1434" i="4" s="1"/>
  <c r="AI1434" i="4"/>
  <c r="AF1434" i="4" a="1"/>
  <c r="AF1434" i="4" s="1"/>
  <c r="AE1434" i="4"/>
  <c r="AD1434" i="4"/>
  <c r="Z1434" i="4" a="1"/>
  <c r="Z1434" i="4" s="1"/>
  <c r="F1450" i="10"/>
  <c r="E1434" i="4"/>
  <c r="C1451" i="10" s="1"/>
  <c r="I1434" i="4" a="1"/>
  <c r="I1434" i="4" s="1"/>
  <c r="G1434" i="4"/>
  <c r="E1451" i="10" s="1"/>
  <c r="J1434" i="4"/>
  <c r="K1434" i="4"/>
  <c r="H1434" i="4" a="1"/>
  <c r="H1434" i="4" s="1"/>
  <c r="L1434" i="4"/>
  <c r="M1434" i="4"/>
  <c r="Q1434" i="4"/>
  <c r="N1434" i="4" a="1"/>
  <c r="N1434" i="4" s="1"/>
  <c r="R1434" i="4" a="1"/>
  <c r="R1434" i="4" s="1"/>
  <c r="S1434" i="4" a="1"/>
  <c r="S1434" i="4" s="1"/>
  <c r="T1434" i="4" a="1"/>
  <c r="T1434" i="4" s="1"/>
  <c r="V1434" i="4" a="1"/>
  <c r="V1434" i="4" s="1"/>
  <c r="U1434" i="4" a="1"/>
  <c r="U1434" i="4" s="1"/>
  <c r="C1434" i="4"/>
  <c r="B1434" i="4"/>
  <c r="W1434" i="4"/>
  <c r="K1447" i="10"/>
  <c r="A1435" i="4"/>
  <c r="O1435" i="4" s="1" a="1"/>
  <c r="O1435" i="4" s="1"/>
  <c r="L1446" i="10"/>
  <c r="X1430" i="4"/>
  <c r="AJ1431" i="4"/>
  <c r="G1448" i="10" s="1"/>
  <c r="H1449" i="10"/>
  <c r="B1450" i="10"/>
  <c r="Y1435" i="4" l="1"/>
  <c r="P1435" i="4" a="1"/>
  <c r="P1435" i="4" s="1"/>
  <c r="F1435" i="4" a="1"/>
  <c r="F1435" i="4" s="1"/>
  <c r="D1452" i="10" s="1"/>
  <c r="AH1435" i="4" a="1"/>
  <c r="AH1435" i="4" s="1"/>
  <c r="AG1435" i="4"/>
  <c r="AE1435" i="4"/>
  <c r="AD1435" i="4"/>
  <c r="AC1435" i="4"/>
  <c r="AB1435" i="4"/>
  <c r="AI1435" i="4"/>
  <c r="AF1435" i="4" a="1"/>
  <c r="AF1435" i="4" s="1"/>
  <c r="AA1435" i="4" a="1"/>
  <c r="AA1435" i="4" s="1"/>
  <c r="Z1435" i="4" a="1"/>
  <c r="Z1435" i="4" s="1"/>
  <c r="F1451" i="10"/>
  <c r="E1435" i="4"/>
  <c r="C1452" i="10" s="1"/>
  <c r="G1435" i="4"/>
  <c r="E1452" i="10" s="1"/>
  <c r="H1435" i="4" a="1"/>
  <c r="H1435" i="4" s="1"/>
  <c r="I1435" i="4" a="1"/>
  <c r="I1435" i="4" s="1"/>
  <c r="K1435" i="4"/>
  <c r="J1435" i="4"/>
  <c r="L1435" i="4"/>
  <c r="M1435" i="4"/>
  <c r="Q1435" i="4"/>
  <c r="N1435" i="4" a="1"/>
  <c r="N1435" i="4" s="1"/>
  <c r="R1435" i="4" a="1"/>
  <c r="R1435" i="4" s="1"/>
  <c r="S1435" i="4" a="1"/>
  <c r="S1435" i="4" s="1"/>
  <c r="T1435" i="4" a="1"/>
  <c r="T1435" i="4" s="1"/>
  <c r="V1435" i="4" a="1"/>
  <c r="V1435" i="4" s="1"/>
  <c r="U1435" i="4" a="1"/>
  <c r="U1435" i="4" s="1"/>
  <c r="C1435" i="4"/>
  <c r="B1435" i="4"/>
  <c r="W1435" i="4"/>
  <c r="K1448" i="10"/>
  <c r="A1436" i="4"/>
  <c r="O1436" i="4" s="1" a="1"/>
  <c r="O1436" i="4" s="1"/>
  <c r="L1447" i="10"/>
  <c r="X1431" i="4"/>
  <c r="AJ1432" i="4"/>
  <c r="G1449" i="10" s="1"/>
  <c r="H1450" i="10"/>
  <c r="B1451" i="10"/>
  <c r="Y1436" i="4" l="1"/>
  <c r="P1436" i="4" a="1"/>
  <c r="P1436" i="4" s="1"/>
  <c r="F1436" i="4" a="1"/>
  <c r="F1436" i="4" s="1"/>
  <c r="D1453" i="10" s="1"/>
  <c r="AH1436" i="4" a="1"/>
  <c r="AH1436" i="4" s="1"/>
  <c r="AG1436" i="4"/>
  <c r="AI1436" i="4"/>
  <c r="AF1436" i="4" a="1"/>
  <c r="AF1436" i="4" s="1"/>
  <c r="AE1436" i="4"/>
  <c r="AA1436" i="4" a="1"/>
  <c r="AA1436" i="4" s="1"/>
  <c r="Z1436" i="4" a="1"/>
  <c r="Z1436" i="4" s="1"/>
  <c r="AD1436" i="4"/>
  <c r="AC1436" i="4"/>
  <c r="AB1436" i="4"/>
  <c r="F1452" i="10"/>
  <c r="E1436" i="4"/>
  <c r="C1453" i="10" s="1"/>
  <c r="G1436" i="4"/>
  <c r="E1453" i="10" s="1"/>
  <c r="H1436" i="4" a="1"/>
  <c r="H1436" i="4" s="1"/>
  <c r="I1436" i="4" a="1"/>
  <c r="I1436" i="4" s="1"/>
  <c r="J1436" i="4"/>
  <c r="K1436" i="4"/>
  <c r="M1436" i="4"/>
  <c r="L1436" i="4"/>
  <c r="Q1436" i="4"/>
  <c r="N1436" i="4" a="1"/>
  <c r="N1436" i="4" s="1"/>
  <c r="R1436" i="4" a="1"/>
  <c r="R1436" i="4" s="1"/>
  <c r="S1436" i="4" a="1"/>
  <c r="S1436" i="4" s="1"/>
  <c r="T1436" i="4" a="1"/>
  <c r="T1436" i="4" s="1"/>
  <c r="V1436" i="4" a="1"/>
  <c r="V1436" i="4" s="1"/>
  <c r="U1436" i="4" a="1"/>
  <c r="U1436" i="4" s="1"/>
  <c r="C1436" i="4"/>
  <c r="B1436" i="4"/>
  <c r="W1436" i="4"/>
  <c r="K1449" i="10"/>
  <c r="A1437" i="4"/>
  <c r="O1437" i="4" s="1" a="1"/>
  <c r="O1437" i="4" s="1"/>
  <c r="L1448" i="10"/>
  <c r="X1432" i="4"/>
  <c r="AJ1433" i="4"/>
  <c r="G1450" i="10" s="1"/>
  <c r="H1451" i="10"/>
  <c r="B1452" i="10"/>
  <c r="Y1437" i="4" l="1"/>
  <c r="P1437" i="4" a="1"/>
  <c r="P1437" i="4" s="1"/>
  <c r="F1437" i="4" a="1"/>
  <c r="F1437" i="4" s="1"/>
  <c r="D1454" i="10" s="1"/>
  <c r="AH1437" i="4" a="1"/>
  <c r="AH1437" i="4" s="1"/>
  <c r="AG1437" i="4"/>
  <c r="Z1437" i="4" a="1"/>
  <c r="Z1437" i="4" s="1"/>
  <c r="AE1437" i="4"/>
  <c r="AD1437" i="4"/>
  <c r="AC1437" i="4"/>
  <c r="AB1437" i="4"/>
  <c r="AI1437" i="4"/>
  <c r="AF1437" i="4" a="1"/>
  <c r="AF1437" i="4" s="1"/>
  <c r="AA1437" i="4" a="1"/>
  <c r="AA1437" i="4" s="1"/>
  <c r="F1453" i="10"/>
  <c r="E1437" i="4"/>
  <c r="C1454" i="10" s="1"/>
  <c r="H1437" i="4" a="1"/>
  <c r="H1437" i="4" s="1"/>
  <c r="I1437" i="4" a="1"/>
  <c r="I1437" i="4" s="1"/>
  <c r="G1437" i="4"/>
  <c r="E1454" i="10" s="1"/>
  <c r="J1437" i="4"/>
  <c r="K1437" i="4"/>
  <c r="M1437" i="4"/>
  <c r="L1437" i="4"/>
  <c r="Q1437" i="4"/>
  <c r="N1437" i="4" a="1"/>
  <c r="N1437" i="4" s="1"/>
  <c r="R1437" i="4" a="1"/>
  <c r="R1437" i="4" s="1"/>
  <c r="S1437" i="4" a="1"/>
  <c r="S1437" i="4" s="1"/>
  <c r="T1437" i="4" a="1"/>
  <c r="T1437" i="4" s="1"/>
  <c r="V1437" i="4" a="1"/>
  <c r="V1437" i="4" s="1"/>
  <c r="U1437" i="4" a="1"/>
  <c r="U1437" i="4" s="1"/>
  <c r="C1437" i="4"/>
  <c r="B1437" i="4"/>
  <c r="W1437" i="4"/>
  <c r="K1450" i="10"/>
  <c r="A1438" i="4"/>
  <c r="O1438" i="4" s="1" a="1"/>
  <c r="O1438" i="4" s="1"/>
  <c r="L1449" i="10"/>
  <c r="X1433" i="4"/>
  <c r="AJ1434" i="4"/>
  <c r="G1451" i="10" s="1"/>
  <c r="H1452" i="10"/>
  <c r="B1453" i="10"/>
  <c r="Y1438" i="4" l="1"/>
  <c r="P1438" i="4" a="1"/>
  <c r="P1438" i="4" s="1"/>
  <c r="F1438" i="4" a="1"/>
  <c r="F1438" i="4" s="1"/>
  <c r="D1455" i="10" s="1"/>
  <c r="AH1438" i="4" a="1"/>
  <c r="AH1438" i="4" s="1"/>
  <c r="AG1438" i="4"/>
  <c r="AC1438" i="4"/>
  <c r="AB1438" i="4"/>
  <c r="AA1438" i="4" a="1"/>
  <c r="AA1438" i="4" s="1"/>
  <c r="AI1438" i="4"/>
  <c r="AF1438" i="4" a="1"/>
  <c r="AF1438" i="4" s="1"/>
  <c r="AE1438" i="4"/>
  <c r="AD1438" i="4"/>
  <c r="Z1438" i="4" a="1"/>
  <c r="Z1438" i="4" s="1"/>
  <c r="F1454" i="10"/>
  <c r="E1438" i="4"/>
  <c r="C1455" i="10" s="1"/>
  <c r="H1438" i="4" a="1"/>
  <c r="H1438" i="4" s="1"/>
  <c r="I1438" i="4" a="1"/>
  <c r="I1438" i="4" s="1"/>
  <c r="G1438" i="4"/>
  <c r="E1455" i="10" s="1"/>
  <c r="J1438" i="4"/>
  <c r="K1438" i="4"/>
  <c r="M1438" i="4"/>
  <c r="L1438" i="4"/>
  <c r="Q1438" i="4"/>
  <c r="N1438" i="4" a="1"/>
  <c r="N1438" i="4" s="1"/>
  <c r="R1438" i="4" a="1"/>
  <c r="R1438" i="4" s="1"/>
  <c r="S1438" i="4" a="1"/>
  <c r="S1438" i="4" s="1"/>
  <c r="T1438" i="4" a="1"/>
  <c r="T1438" i="4" s="1"/>
  <c r="V1438" i="4" a="1"/>
  <c r="V1438" i="4" s="1"/>
  <c r="U1438" i="4" a="1"/>
  <c r="U1438" i="4" s="1"/>
  <c r="C1438" i="4"/>
  <c r="B1438" i="4"/>
  <c r="W1438" i="4"/>
  <c r="K1451" i="10"/>
  <c r="A1439" i="4"/>
  <c r="O1439" i="4" s="1" a="1"/>
  <c r="O1439" i="4" s="1"/>
  <c r="L1450" i="10"/>
  <c r="X1434" i="4"/>
  <c r="AJ1435" i="4"/>
  <c r="G1452" i="10" s="1"/>
  <c r="H1453" i="10"/>
  <c r="B1454" i="10"/>
  <c r="Y1439" i="4" l="1"/>
  <c r="P1439" i="4" a="1"/>
  <c r="P1439" i="4" s="1"/>
  <c r="F1439" i="4" a="1"/>
  <c r="F1439" i="4" s="1"/>
  <c r="D1456" i="10" s="1"/>
  <c r="AH1439" i="4" a="1"/>
  <c r="AH1439" i="4" s="1"/>
  <c r="AG1439" i="4"/>
  <c r="AD1439" i="4"/>
  <c r="AC1439" i="4"/>
  <c r="AB1439" i="4"/>
  <c r="AI1439" i="4"/>
  <c r="AF1439" i="4" a="1"/>
  <c r="AF1439" i="4" s="1"/>
  <c r="AE1439" i="4"/>
  <c r="AA1439" i="4" a="1"/>
  <c r="AA1439" i="4" s="1"/>
  <c r="Z1439" i="4" a="1"/>
  <c r="Z1439" i="4" s="1"/>
  <c r="F1455" i="10"/>
  <c r="H1439" i="4" a="1"/>
  <c r="H1439" i="4" s="1"/>
  <c r="I1439" i="4" a="1"/>
  <c r="I1439" i="4" s="1"/>
  <c r="G1439" i="4"/>
  <c r="E1456" i="10" s="1"/>
  <c r="E1439" i="4"/>
  <c r="C1456" i="10" s="1"/>
  <c r="J1439" i="4"/>
  <c r="M1439" i="4"/>
  <c r="K1439" i="4"/>
  <c r="L1439" i="4"/>
  <c r="Q1439" i="4"/>
  <c r="N1439" i="4" a="1"/>
  <c r="N1439" i="4" s="1"/>
  <c r="R1439" i="4" a="1"/>
  <c r="R1439" i="4" s="1"/>
  <c r="S1439" i="4" a="1"/>
  <c r="S1439" i="4" s="1"/>
  <c r="T1439" i="4" a="1"/>
  <c r="T1439" i="4" s="1"/>
  <c r="V1439" i="4" a="1"/>
  <c r="V1439" i="4" s="1"/>
  <c r="U1439" i="4" a="1"/>
  <c r="U1439" i="4" s="1"/>
  <c r="C1439" i="4"/>
  <c r="B1439" i="4"/>
  <c r="W1439" i="4"/>
  <c r="K1452" i="10"/>
  <c r="A1440" i="4"/>
  <c r="O1440" i="4" s="1" a="1"/>
  <c r="O1440" i="4" s="1"/>
  <c r="L1451" i="10"/>
  <c r="X1435" i="4"/>
  <c r="AJ1436" i="4"/>
  <c r="G1453" i="10" s="1"/>
  <c r="H1454" i="10"/>
  <c r="B1455" i="10"/>
  <c r="Y1440" i="4" l="1"/>
  <c r="P1440" i="4" a="1"/>
  <c r="P1440" i="4" s="1"/>
  <c r="F1440" i="4" a="1"/>
  <c r="F1440" i="4" s="1"/>
  <c r="D1457" i="10" s="1"/>
  <c r="AH1440" i="4" a="1"/>
  <c r="AH1440" i="4" s="1"/>
  <c r="AG1440" i="4"/>
  <c r="AI1440" i="4"/>
  <c r="AF1440" i="4" a="1"/>
  <c r="AF1440" i="4" s="1"/>
  <c r="AE1440" i="4"/>
  <c r="AA1440" i="4" a="1"/>
  <c r="AA1440" i="4" s="1"/>
  <c r="Z1440" i="4" a="1"/>
  <c r="Z1440" i="4" s="1"/>
  <c r="AD1440" i="4"/>
  <c r="AC1440" i="4"/>
  <c r="AB1440" i="4"/>
  <c r="F1456" i="10"/>
  <c r="E1440" i="4"/>
  <c r="C1457" i="10" s="1"/>
  <c r="G1440" i="4"/>
  <c r="E1457" i="10" s="1"/>
  <c r="H1440" i="4" a="1"/>
  <c r="H1440" i="4" s="1"/>
  <c r="I1440" i="4" a="1"/>
  <c r="I1440" i="4" s="1"/>
  <c r="J1440" i="4"/>
  <c r="M1440" i="4"/>
  <c r="K1440" i="4"/>
  <c r="L1440" i="4"/>
  <c r="Q1440" i="4"/>
  <c r="N1440" i="4" a="1"/>
  <c r="N1440" i="4" s="1"/>
  <c r="R1440" i="4" a="1"/>
  <c r="R1440" i="4" s="1"/>
  <c r="S1440" i="4" a="1"/>
  <c r="S1440" i="4" s="1"/>
  <c r="T1440" i="4" a="1"/>
  <c r="T1440" i="4" s="1"/>
  <c r="V1440" i="4" a="1"/>
  <c r="V1440" i="4" s="1"/>
  <c r="U1440" i="4" a="1"/>
  <c r="U1440" i="4" s="1"/>
  <c r="C1440" i="4"/>
  <c r="B1440" i="4"/>
  <c r="W1440" i="4"/>
  <c r="K1453" i="10"/>
  <c r="A1441" i="4"/>
  <c r="O1441" i="4" s="1" a="1"/>
  <c r="O1441" i="4" s="1"/>
  <c r="L1452" i="10"/>
  <c r="X1436" i="4"/>
  <c r="AJ1437" i="4"/>
  <c r="G1454" i="10" s="1"/>
  <c r="H1455" i="10"/>
  <c r="B1456" i="10"/>
  <c r="Y1441" i="4" l="1"/>
  <c r="P1441" i="4" a="1"/>
  <c r="P1441" i="4" s="1"/>
  <c r="F1441" i="4" a="1"/>
  <c r="F1441" i="4" s="1"/>
  <c r="D1458" i="10" s="1"/>
  <c r="AH1441" i="4" a="1"/>
  <c r="AH1441" i="4" s="1"/>
  <c r="AG1441" i="4"/>
  <c r="AI1441" i="4"/>
  <c r="AC1441" i="4"/>
  <c r="AB1441" i="4"/>
  <c r="AA1441" i="4" a="1"/>
  <c r="AA1441" i="4" s="1"/>
  <c r="AF1441" i="4" a="1"/>
  <c r="AF1441" i="4" s="1"/>
  <c r="AE1441" i="4"/>
  <c r="AD1441" i="4"/>
  <c r="Z1441" i="4" a="1"/>
  <c r="Z1441" i="4" s="1"/>
  <c r="F1457" i="10"/>
  <c r="E1441" i="4"/>
  <c r="C1458" i="10" s="1"/>
  <c r="G1441" i="4"/>
  <c r="E1458" i="10" s="1"/>
  <c r="H1441" i="4" a="1"/>
  <c r="H1441" i="4" s="1"/>
  <c r="I1441" i="4" a="1"/>
  <c r="I1441" i="4" s="1"/>
  <c r="J1441" i="4"/>
  <c r="K1441" i="4"/>
  <c r="L1441" i="4"/>
  <c r="M1441" i="4"/>
  <c r="Q1441" i="4"/>
  <c r="N1441" i="4" a="1"/>
  <c r="N1441" i="4" s="1"/>
  <c r="R1441" i="4" a="1"/>
  <c r="R1441" i="4" s="1"/>
  <c r="S1441" i="4" a="1"/>
  <c r="S1441" i="4" s="1"/>
  <c r="T1441" i="4" a="1"/>
  <c r="T1441" i="4" s="1"/>
  <c r="V1441" i="4" a="1"/>
  <c r="V1441" i="4" s="1"/>
  <c r="U1441" i="4" a="1"/>
  <c r="U1441" i="4" s="1"/>
  <c r="C1441" i="4"/>
  <c r="B1441" i="4"/>
  <c r="W1441" i="4"/>
  <c r="K1454" i="10"/>
  <c r="A1442" i="4"/>
  <c r="O1442" i="4" s="1" a="1"/>
  <c r="O1442" i="4" s="1"/>
  <c r="X1437" i="4"/>
  <c r="L1453" i="10"/>
  <c r="AJ1438" i="4"/>
  <c r="G1455" i="10" s="1"/>
  <c r="H1456" i="10"/>
  <c r="B1457" i="10"/>
  <c r="Y1442" i="4" l="1"/>
  <c r="P1442" i="4" a="1"/>
  <c r="P1442" i="4" s="1"/>
  <c r="F1442" i="4" a="1"/>
  <c r="F1442" i="4" s="1"/>
  <c r="D1459" i="10" s="1"/>
  <c r="AH1442" i="4" a="1"/>
  <c r="AH1442" i="4" s="1"/>
  <c r="AG1442" i="4"/>
  <c r="Z1442" i="4" a="1"/>
  <c r="Z1442" i="4" s="1"/>
  <c r="AE1442" i="4"/>
  <c r="AD1442" i="4"/>
  <c r="AC1442" i="4"/>
  <c r="AB1442" i="4"/>
  <c r="AI1442" i="4"/>
  <c r="AA1442" i="4" a="1"/>
  <c r="AA1442" i="4" s="1"/>
  <c r="AF1442" i="4" a="1"/>
  <c r="AF1442" i="4" s="1"/>
  <c r="F1458" i="10"/>
  <c r="E1442" i="4"/>
  <c r="C1459" i="10" s="1"/>
  <c r="G1442" i="4"/>
  <c r="E1459" i="10" s="1"/>
  <c r="J1442" i="4"/>
  <c r="I1442" i="4" a="1"/>
  <c r="I1442" i="4" s="1"/>
  <c r="H1442" i="4" a="1"/>
  <c r="H1442" i="4" s="1"/>
  <c r="K1442" i="4"/>
  <c r="M1442" i="4"/>
  <c r="L1442" i="4"/>
  <c r="Q1442" i="4"/>
  <c r="N1442" i="4" a="1"/>
  <c r="N1442" i="4" s="1"/>
  <c r="R1442" i="4" a="1"/>
  <c r="R1442" i="4" s="1"/>
  <c r="S1442" i="4" a="1"/>
  <c r="S1442" i="4" s="1"/>
  <c r="T1442" i="4" a="1"/>
  <c r="T1442" i="4" s="1"/>
  <c r="V1442" i="4" a="1"/>
  <c r="V1442" i="4" s="1"/>
  <c r="U1442" i="4" a="1"/>
  <c r="U1442" i="4" s="1"/>
  <c r="C1442" i="4"/>
  <c r="B1442" i="4"/>
  <c r="W1442" i="4"/>
  <c r="K1455" i="10"/>
  <c r="A1443" i="4"/>
  <c r="O1443" i="4" s="1" a="1"/>
  <c r="O1443" i="4" s="1"/>
  <c r="L1454" i="10"/>
  <c r="X1438" i="4"/>
  <c r="AJ1439" i="4"/>
  <c r="G1456" i="10" s="1"/>
  <c r="H1457" i="10"/>
  <c r="B1458" i="10"/>
  <c r="Y1443" i="4" l="1"/>
  <c r="P1443" i="4" a="1"/>
  <c r="P1443" i="4" s="1"/>
  <c r="F1443" i="4" a="1"/>
  <c r="F1443" i="4" s="1"/>
  <c r="D1460" i="10" s="1"/>
  <c r="AH1443" i="4" a="1"/>
  <c r="AH1443" i="4" s="1"/>
  <c r="AG1443" i="4"/>
  <c r="AB1443" i="4"/>
  <c r="AA1443" i="4" a="1"/>
  <c r="AA1443" i="4" s="1"/>
  <c r="Z1443" i="4" a="1"/>
  <c r="Z1443" i="4" s="1"/>
  <c r="AI1443" i="4"/>
  <c r="AF1443" i="4" a="1"/>
  <c r="AF1443" i="4" s="1"/>
  <c r="AE1443" i="4"/>
  <c r="AD1443" i="4"/>
  <c r="AC1443" i="4"/>
  <c r="F1459" i="10"/>
  <c r="E1443" i="4"/>
  <c r="C1460" i="10" s="1"/>
  <c r="H1443" i="4" a="1"/>
  <c r="H1443" i="4" s="1"/>
  <c r="J1443" i="4"/>
  <c r="G1443" i="4"/>
  <c r="E1460" i="10" s="1"/>
  <c r="I1443" i="4" a="1"/>
  <c r="I1443" i="4" s="1"/>
  <c r="K1443" i="4"/>
  <c r="M1443" i="4"/>
  <c r="L1443" i="4"/>
  <c r="Q1443" i="4"/>
  <c r="N1443" i="4" a="1"/>
  <c r="N1443" i="4" s="1"/>
  <c r="R1443" i="4" a="1"/>
  <c r="R1443" i="4" s="1"/>
  <c r="S1443" i="4" a="1"/>
  <c r="S1443" i="4" s="1"/>
  <c r="T1443" i="4" a="1"/>
  <c r="T1443" i="4" s="1"/>
  <c r="V1443" i="4" a="1"/>
  <c r="V1443" i="4" s="1"/>
  <c r="U1443" i="4" a="1"/>
  <c r="U1443" i="4" s="1"/>
  <c r="C1443" i="4"/>
  <c r="B1443" i="4"/>
  <c r="W1443" i="4"/>
  <c r="K1456" i="10"/>
  <c r="A1444" i="4"/>
  <c r="O1444" i="4" s="1" a="1"/>
  <c r="O1444" i="4" s="1"/>
  <c r="L1455" i="10"/>
  <c r="X1439" i="4"/>
  <c r="AJ1440" i="4"/>
  <c r="G1457" i="10" s="1"/>
  <c r="H1458" i="10"/>
  <c r="B1459" i="10"/>
  <c r="Y1444" i="4" l="1"/>
  <c r="P1444" i="4" a="1"/>
  <c r="P1444" i="4" s="1"/>
  <c r="F1444" i="4" a="1"/>
  <c r="F1444" i="4" s="1"/>
  <c r="D1461" i="10" s="1"/>
  <c r="AD1444" i="4"/>
  <c r="AC1444" i="4"/>
  <c r="AB1444" i="4"/>
  <c r="AH1444" i="4" a="1"/>
  <c r="AH1444" i="4" s="1"/>
  <c r="AI1444" i="4"/>
  <c r="AG1444" i="4"/>
  <c r="AF1444" i="4" a="1"/>
  <c r="AF1444" i="4" s="1"/>
  <c r="AA1444" i="4" a="1"/>
  <c r="AA1444" i="4" s="1"/>
  <c r="Z1444" i="4" a="1"/>
  <c r="Z1444" i="4" s="1"/>
  <c r="AE1444" i="4"/>
  <c r="F1460" i="10"/>
  <c r="G1444" i="4"/>
  <c r="E1461" i="10" s="1"/>
  <c r="E1444" i="4"/>
  <c r="C1461" i="10" s="1"/>
  <c r="H1444" i="4" a="1"/>
  <c r="H1444" i="4" s="1"/>
  <c r="J1444" i="4"/>
  <c r="I1444" i="4" a="1"/>
  <c r="I1444" i="4" s="1"/>
  <c r="K1444" i="4"/>
  <c r="M1444" i="4"/>
  <c r="L1444" i="4"/>
  <c r="Q1444" i="4"/>
  <c r="N1444" i="4" a="1"/>
  <c r="N1444" i="4" s="1"/>
  <c r="R1444" i="4" a="1"/>
  <c r="R1444" i="4" s="1"/>
  <c r="S1444" i="4" a="1"/>
  <c r="S1444" i="4" s="1"/>
  <c r="T1444" i="4" a="1"/>
  <c r="T1444" i="4" s="1"/>
  <c r="V1444" i="4" a="1"/>
  <c r="V1444" i="4" s="1"/>
  <c r="U1444" i="4" a="1"/>
  <c r="U1444" i="4" s="1"/>
  <c r="C1444" i="4"/>
  <c r="B1444" i="4"/>
  <c r="W1444" i="4"/>
  <c r="K1457" i="10"/>
  <c r="A1445" i="4"/>
  <c r="O1445" i="4" s="1" a="1"/>
  <c r="O1445" i="4" s="1"/>
  <c r="L1456" i="10"/>
  <c r="X1440" i="4"/>
  <c r="AJ1441" i="4"/>
  <c r="G1458" i="10" s="1"/>
  <c r="H1459" i="10"/>
  <c r="B1460" i="10"/>
  <c r="Y1445" i="4" l="1"/>
  <c r="P1445" i="4" a="1"/>
  <c r="P1445" i="4" s="1"/>
  <c r="F1445" i="4" a="1"/>
  <c r="F1445" i="4" s="1"/>
  <c r="D1462" i="10" s="1"/>
  <c r="AH1445" i="4" a="1"/>
  <c r="AH1445" i="4" s="1"/>
  <c r="AG1445" i="4"/>
  <c r="AE1445" i="4"/>
  <c r="AD1445" i="4"/>
  <c r="AC1445" i="4"/>
  <c r="AB1445" i="4"/>
  <c r="Z1445" i="4" a="1"/>
  <c r="Z1445" i="4" s="1"/>
  <c r="AI1445" i="4"/>
  <c r="AF1445" i="4" a="1"/>
  <c r="AF1445" i="4" s="1"/>
  <c r="AA1445" i="4" a="1"/>
  <c r="AA1445" i="4" s="1"/>
  <c r="F1461" i="10"/>
  <c r="E1445" i="4"/>
  <c r="C1462" i="10" s="1"/>
  <c r="G1445" i="4"/>
  <c r="E1462" i="10" s="1"/>
  <c r="H1445" i="4" a="1"/>
  <c r="H1445" i="4" s="1"/>
  <c r="J1445" i="4"/>
  <c r="K1445" i="4"/>
  <c r="I1445" i="4" a="1"/>
  <c r="I1445" i="4" s="1"/>
  <c r="L1445" i="4"/>
  <c r="M1445" i="4"/>
  <c r="Q1445" i="4"/>
  <c r="N1445" i="4" a="1"/>
  <c r="N1445" i="4" s="1"/>
  <c r="R1445" i="4" a="1"/>
  <c r="R1445" i="4" s="1"/>
  <c r="S1445" i="4" a="1"/>
  <c r="S1445" i="4" s="1"/>
  <c r="T1445" i="4" a="1"/>
  <c r="T1445" i="4" s="1"/>
  <c r="V1445" i="4" a="1"/>
  <c r="V1445" i="4" s="1"/>
  <c r="U1445" i="4" a="1"/>
  <c r="U1445" i="4" s="1"/>
  <c r="C1445" i="4"/>
  <c r="B1445" i="4"/>
  <c r="W1445" i="4"/>
  <c r="K1458" i="10"/>
  <c r="A1446" i="4"/>
  <c r="O1446" i="4" s="1" a="1"/>
  <c r="O1446" i="4" s="1"/>
  <c r="L1457" i="10"/>
  <c r="X1441" i="4"/>
  <c r="AJ1442" i="4"/>
  <c r="G1459" i="10" s="1"/>
  <c r="H1460" i="10"/>
  <c r="B1461" i="10"/>
  <c r="Y1446" i="4" l="1"/>
  <c r="P1446" i="4" a="1"/>
  <c r="P1446" i="4" s="1"/>
  <c r="F1446" i="4" a="1"/>
  <c r="F1446" i="4" s="1"/>
  <c r="D1463" i="10" s="1"/>
  <c r="AH1446" i="4" a="1"/>
  <c r="AH1446" i="4" s="1"/>
  <c r="AI1446" i="4"/>
  <c r="AF1446" i="4" a="1"/>
  <c r="AF1446" i="4" s="1"/>
  <c r="AG1446" i="4"/>
  <c r="AB1446" i="4"/>
  <c r="AA1446" i="4" a="1"/>
  <c r="AA1446" i="4" s="1"/>
  <c r="Z1446" i="4" a="1"/>
  <c r="Z1446" i="4" s="1"/>
  <c r="AE1446" i="4"/>
  <c r="AD1446" i="4"/>
  <c r="AC1446" i="4"/>
  <c r="F1462" i="10"/>
  <c r="E1446" i="4"/>
  <c r="C1463" i="10" s="1"/>
  <c r="G1446" i="4"/>
  <c r="E1463" i="10" s="1"/>
  <c r="H1446" i="4" a="1"/>
  <c r="H1446" i="4" s="1"/>
  <c r="J1446" i="4"/>
  <c r="I1446" i="4" a="1"/>
  <c r="I1446" i="4" s="1"/>
  <c r="K1446" i="4"/>
  <c r="L1446" i="4"/>
  <c r="M1446" i="4"/>
  <c r="Q1446" i="4"/>
  <c r="N1446" i="4" a="1"/>
  <c r="N1446" i="4" s="1"/>
  <c r="R1446" i="4" a="1"/>
  <c r="R1446" i="4" s="1"/>
  <c r="S1446" i="4" a="1"/>
  <c r="S1446" i="4" s="1"/>
  <c r="T1446" i="4" a="1"/>
  <c r="T1446" i="4" s="1"/>
  <c r="V1446" i="4" a="1"/>
  <c r="V1446" i="4" s="1"/>
  <c r="U1446" i="4" a="1"/>
  <c r="U1446" i="4" s="1"/>
  <c r="C1446" i="4"/>
  <c r="B1446" i="4"/>
  <c r="W1446" i="4"/>
  <c r="K1459" i="10"/>
  <c r="A1447" i="4"/>
  <c r="O1447" i="4" s="1" a="1"/>
  <c r="O1447" i="4" s="1"/>
  <c r="L1458" i="10"/>
  <c r="X1442" i="4"/>
  <c r="AJ1443" i="4"/>
  <c r="G1460" i="10" s="1"/>
  <c r="H1461" i="10"/>
  <c r="B1462" i="10"/>
  <c r="Y1447" i="4" l="1"/>
  <c r="P1447" i="4" a="1"/>
  <c r="P1447" i="4" s="1"/>
  <c r="F1447" i="4" a="1"/>
  <c r="F1447" i="4" s="1"/>
  <c r="D1464" i="10" s="1"/>
  <c r="AH1447" i="4" a="1"/>
  <c r="AH1447" i="4" s="1"/>
  <c r="AG1447" i="4"/>
  <c r="Z1447" i="4" a="1"/>
  <c r="Z1447" i="4" s="1"/>
  <c r="AD1447" i="4"/>
  <c r="AC1447" i="4"/>
  <c r="AB1447" i="4"/>
  <c r="AI1447" i="4"/>
  <c r="AF1447" i="4" a="1"/>
  <c r="AF1447" i="4" s="1"/>
  <c r="AE1447" i="4"/>
  <c r="AA1447" i="4" a="1"/>
  <c r="AA1447" i="4" s="1"/>
  <c r="F1463" i="10"/>
  <c r="I1447" i="4" a="1"/>
  <c r="I1447" i="4" s="1"/>
  <c r="E1447" i="4"/>
  <c r="C1464" i="10" s="1"/>
  <c r="H1447" i="4" a="1"/>
  <c r="H1447" i="4" s="1"/>
  <c r="G1447" i="4"/>
  <c r="E1464" i="10" s="1"/>
  <c r="J1447" i="4"/>
  <c r="K1447" i="4"/>
  <c r="M1447" i="4"/>
  <c r="L1447" i="4"/>
  <c r="Q1447" i="4"/>
  <c r="N1447" i="4" a="1"/>
  <c r="N1447" i="4" s="1"/>
  <c r="R1447" i="4" a="1"/>
  <c r="R1447" i="4" s="1"/>
  <c r="S1447" i="4" a="1"/>
  <c r="S1447" i="4" s="1"/>
  <c r="T1447" i="4" a="1"/>
  <c r="T1447" i="4" s="1"/>
  <c r="V1447" i="4" a="1"/>
  <c r="V1447" i="4" s="1"/>
  <c r="U1447" i="4" a="1"/>
  <c r="U1447" i="4" s="1"/>
  <c r="C1447" i="4"/>
  <c r="B1447" i="4"/>
  <c r="W1447" i="4"/>
  <c r="K1460" i="10"/>
  <c r="A1448" i="4"/>
  <c r="O1448" i="4" s="1" a="1"/>
  <c r="O1448" i="4" s="1"/>
  <c r="L1459" i="10"/>
  <c r="X1443" i="4"/>
  <c r="AJ1444" i="4"/>
  <c r="G1461" i="10" s="1"/>
  <c r="H1462" i="10"/>
  <c r="B1463" i="10"/>
  <c r="Y1448" i="4" l="1"/>
  <c r="P1448" i="4" a="1"/>
  <c r="P1448" i="4" s="1"/>
  <c r="F1448" i="4" a="1"/>
  <c r="F1448" i="4" s="1"/>
  <c r="D1465" i="10" s="1"/>
  <c r="AH1448" i="4" a="1"/>
  <c r="AH1448" i="4" s="1"/>
  <c r="AG1448" i="4"/>
  <c r="AB1448" i="4"/>
  <c r="AA1448" i="4" a="1"/>
  <c r="AA1448" i="4" s="1"/>
  <c r="Z1448" i="4" a="1"/>
  <c r="Z1448" i="4" s="1"/>
  <c r="AI1448" i="4"/>
  <c r="AF1448" i="4" a="1"/>
  <c r="AF1448" i="4" s="1"/>
  <c r="AE1448" i="4"/>
  <c r="AD1448" i="4"/>
  <c r="AC1448" i="4"/>
  <c r="F1464" i="10"/>
  <c r="I1448" i="4" a="1"/>
  <c r="I1448" i="4" s="1"/>
  <c r="E1448" i="4"/>
  <c r="C1465" i="10" s="1"/>
  <c r="H1448" i="4" a="1"/>
  <c r="H1448" i="4" s="1"/>
  <c r="J1448" i="4"/>
  <c r="G1448" i="4"/>
  <c r="E1465" i="10" s="1"/>
  <c r="M1448" i="4"/>
  <c r="L1448" i="4"/>
  <c r="K1448" i="4"/>
  <c r="Q1448" i="4"/>
  <c r="N1448" i="4" a="1"/>
  <c r="N1448" i="4" s="1"/>
  <c r="R1448" i="4" a="1"/>
  <c r="R1448" i="4" s="1"/>
  <c r="S1448" i="4" a="1"/>
  <c r="S1448" i="4" s="1"/>
  <c r="T1448" i="4" a="1"/>
  <c r="T1448" i="4" s="1"/>
  <c r="V1448" i="4" a="1"/>
  <c r="V1448" i="4" s="1"/>
  <c r="U1448" i="4" a="1"/>
  <c r="U1448" i="4" s="1"/>
  <c r="C1448" i="4"/>
  <c r="B1448" i="4"/>
  <c r="W1448" i="4"/>
  <c r="K1461" i="10"/>
  <c r="A1449" i="4"/>
  <c r="O1449" i="4" s="1" a="1"/>
  <c r="O1449" i="4" s="1"/>
  <c r="L1460" i="10"/>
  <c r="X1444" i="4"/>
  <c r="AJ1445" i="4"/>
  <c r="G1462" i="10" s="1"/>
  <c r="H1463" i="10"/>
  <c r="B1464" i="10"/>
  <c r="Y1449" i="4" l="1"/>
  <c r="P1449" i="4" a="1"/>
  <c r="P1449" i="4" s="1"/>
  <c r="F1449" i="4" a="1"/>
  <c r="F1449" i="4" s="1"/>
  <c r="D1466" i="10" s="1"/>
  <c r="AH1449" i="4" a="1"/>
  <c r="AH1449" i="4" s="1"/>
  <c r="AG1449" i="4"/>
  <c r="AE1449" i="4"/>
  <c r="AD1449" i="4"/>
  <c r="AC1449" i="4"/>
  <c r="AB1449" i="4"/>
  <c r="AI1449" i="4"/>
  <c r="AF1449" i="4" a="1"/>
  <c r="AF1449" i="4" s="1"/>
  <c r="AA1449" i="4" a="1"/>
  <c r="AA1449" i="4" s="1"/>
  <c r="Z1449" i="4" a="1"/>
  <c r="Z1449" i="4" s="1"/>
  <c r="F1465" i="10"/>
  <c r="E1449" i="4"/>
  <c r="C1466" i="10" s="1"/>
  <c r="I1449" i="4" a="1"/>
  <c r="I1449" i="4" s="1"/>
  <c r="H1449" i="4" a="1"/>
  <c r="H1449" i="4" s="1"/>
  <c r="G1449" i="4"/>
  <c r="E1466" i="10" s="1"/>
  <c r="J1449" i="4"/>
  <c r="L1449" i="4"/>
  <c r="M1449" i="4"/>
  <c r="K1449" i="4"/>
  <c r="Q1449" i="4"/>
  <c r="N1449" i="4" a="1"/>
  <c r="N1449" i="4" s="1"/>
  <c r="R1449" i="4" a="1"/>
  <c r="R1449" i="4" s="1"/>
  <c r="S1449" i="4" a="1"/>
  <c r="S1449" i="4" s="1"/>
  <c r="T1449" i="4" a="1"/>
  <c r="T1449" i="4" s="1"/>
  <c r="V1449" i="4" a="1"/>
  <c r="V1449" i="4" s="1"/>
  <c r="U1449" i="4" a="1"/>
  <c r="U1449" i="4" s="1"/>
  <c r="C1449" i="4"/>
  <c r="B1449" i="4"/>
  <c r="W1449" i="4"/>
  <c r="K1462" i="10"/>
  <c r="A1450" i="4"/>
  <c r="O1450" i="4" s="1" a="1"/>
  <c r="O1450" i="4" s="1"/>
  <c r="L1461" i="10"/>
  <c r="X1445" i="4"/>
  <c r="AJ1446" i="4"/>
  <c r="G1463" i="10" s="1"/>
  <c r="H1464" i="10"/>
  <c r="B1465" i="10"/>
  <c r="Y1450" i="4" l="1"/>
  <c r="P1450" i="4" a="1"/>
  <c r="P1450" i="4" s="1"/>
  <c r="F1450" i="4" a="1"/>
  <c r="F1450" i="4" s="1"/>
  <c r="D1467" i="10" s="1"/>
  <c r="AH1450" i="4" a="1"/>
  <c r="AH1450" i="4" s="1"/>
  <c r="AG1450" i="4"/>
  <c r="AI1450" i="4"/>
  <c r="AF1450" i="4" a="1"/>
  <c r="AF1450" i="4" s="1"/>
  <c r="AE1450" i="4"/>
  <c r="AA1450" i="4" a="1"/>
  <c r="AA1450" i="4" s="1"/>
  <c r="Z1450" i="4" a="1"/>
  <c r="Z1450" i="4" s="1"/>
  <c r="AD1450" i="4"/>
  <c r="AC1450" i="4"/>
  <c r="AB1450" i="4"/>
  <c r="F1466" i="10"/>
  <c r="E1450" i="4"/>
  <c r="C1467" i="10" s="1"/>
  <c r="I1450" i="4" a="1"/>
  <c r="I1450" i="4" s="1"/>
  <c r="H1450" i="4" a="1"/>
  <c r="H1450" i="4" s="1"/>
  <c r="J1450" i="4"/>
  <c r="G1450" i="4"/>
  <c r="E1467" i="10" s="1"/>
  <c r="K1450" i="4"/>
  <c r="L1450" i="4"/>
  <c r="M1450" i="4"/>
  <c r="Q1450" i="4"/>
  <c r="N1450" i="4" a="1"/>
  <c r="N1450" i="4" s="1"/>
  <c r="R1450" i="4" a="1"/>
  <c r="R1450" i="4" s="1"/>
  <c r="S1450" i="4" a="1"/>
  <c r="S1450" i="4" s="1"/>
  <c r="T1450" i="4" a="1"/>
  <c r="T1450" i="4" s="1"/>
  <c r="V1450" i="4" a="1"/>
  <c r="V1450" i="4" s="1"/>
  <c r="U1450" i="4" a="1"/>
  <c r="U1450" i="4" s="1"/>
  <c r="C1450" i="4"/>
  <c r="B1450" i="4"/>
  <c r="W1450" i="4"/>
  <c r="K1463" i="10"/>
  <c r="A1451" i="4"/>
  <c r="O1451" i="4" s="1" a="1"/>
  <c r="O1451" i="4" s="1"/>
  <c r="L1462" i="10"/>
  <c r="X1446" i="4"/>
  <c r="AJ1447" i="4"/>
  <c r="G1464" i="10" s="1"/>
  <c r="H1465" i="10"/>
  <c r="B1466" i="10"/>
  <c r="Y1451" i="4" l="1"/>
  <c r="P1451" i="4" a="1"/>
  <c r="P1451" i="4" s="1"/>
  <c r="F1451" i="4" a="1"/>
  <c r="F1451" i="4" s="1"/>
  <c r="D1468" i="10" s="1"/>
  <c r="AG1451" i="4"/>
  <c r="AH1451" i="4" a="1"/>
  <c r="AH1451" i="4" s="1"/>
  <c r="AD1451" i="4"/>
  <c r="AC1451" i="4"/>
  <c r="AB1451" i="4"/>
  <c r="AA1451" i="4" a="1"/>
  <c r="AA1451" i="4" s="1"/>
  <c r="AI1451" i="4"/>
  <c r="AF1451" i="4" a="1"/>
  <c r="AF1451" i="4" s="1"/>
  <c r="AE1451" i="4"/>
  <c r="Z1451" i="4" a="1"/>
  <c r="Z1451" i="4" s="1"/>
  <c r="F1467" i="10"/>
  <c r="E1451" i="4"/>
  <c r="C1468" i="10" s="1"/>
  <c r="H1451" i="4" a="1"/>
  <c r="H1451" i="4" s="1"/>
  <c r="I1451" i="4" a="1"/>
  <c r="I1451" i="4" s="1"/>
  <c r="G1451" i="4"/>
  <c r="E1468" i="10" s="1"/>
  <c r="J1451" i="4"/>
  <c r="K1451" i="4"/>
  <c r="L1451" i="4"/>
  <c r="M1451" i="4"/>
  <c r="Q1451" i="4"/>
  <c r="N1451" i="4" a="1"/>
  <c r="N1451" i="4" s="1"/>
  <c r="R1451" i="4" a="1"/>
  <c r="R1451" i="4" s="1"/>
  <c r="S1451" i="4" a="1"/>
  <c r="S1451" i="4" s="1"/>
  <c r="T1451" i="4" a="1"/>
  <c r="T1451" i="4" s="1"/>
  <c r="V1451" i="4" a="1"/>
  <c r="V1451" i="4" s="1"/>
  <c r="U1451" i="4" a="1"/>
  <c r="U1451" i="4" s="1"/>
  <c r="C1451" i="4"/>
  <c r="B1451" i="4"/>
  <c r="W1451" i="4"/>
  <c r="K1464" i="10"/>
  <c r="A1452" i="4"/>
  <c r="O1452" i="4" s="1" a="1"/>
  <c r="O1452" i="4" s="1"/>
  <c r="L1463" i="10"/>
  <c r="X1447" i="4"/>
  <c r="AJ1448" i="4"/>
  <c r="G1465" i="10" s="1"/>
  <c r="H1466" i="10"/>
  <c r="B1467" i="10"/>
  <c r="Y1452" i="4" l="1"/>
  <c r="P1452" i="4" a="1"/>
  <c r="P1452" i="4" s="1"/>
  <c r="F1452" i="4" a="1"/>
  <c r="F1452" i="4" s="1"/>
  <c r="D1469" i="10" s="1"/>
  <c r="AH1452" i="4" a="1"/>
  <c r="AH1452" i="4" s="1"/>
  <c r="AG1452" i="4"/>
  <c r="AC1452" i="4"/>
  <c r="AB1452" i="4"/>
  <c r="AA1452" i="4" a="1"/>
  <c r="AA1452" i="4" s="1"/>
  <c r="Z1452" i="4" a="1"/>
  <c r="Z1452" i="4" s="1"/>
  <c r="AI1452" i="4"/>
  <c r="AF1452" i="4" a="1"/>
  <c r="AF1452" i="4" s="1"/>
  <c r="AE1452" i="4"/>
  <c r="AD1452" i="4"/>
  <c r="F1468" i="10"/>
  <c r="E1452" i="4"/>
  <c r="C1469" i="10" s="1"/>
  <c r="H1452" i="4" a="1"/>
  <c r="H1452" i="4" s="1"/>
  <c r="G1452" i="4"/>
  <c r="E1469" i="10" s="1"/>
  <c r="I1452" i="4" a="1"/>
  <c r="I1452" i="4" s="1"/>
  <c r="J1452" i="4"/>
  <c r="K1452" i="4"/>
  <c r="M1452" i="4"/>
  <c r="L1452" i="4"/>
  <c r="Q1452" i="4"/>
  <c r="N1452" i="4" a="1"/>
  <c r="N1452" i="4" s="1"/>
  <c r="R1452" i="4" a="1"/>
  <c r="R1452" i="4" s="1"/>
  <c r="S1452" i="4" a="1"/>
  <c r="S1452" i="4" s="1"/>
  <c r="T1452" i="4" a="1"/>
  <c r="T1452" i="4" s="1"/>
  <c r="V1452" i="4" a="1"/>
  <c r="V1452" i="4" s="1"/>
  <c r="U1452" i="4" a="1"/>
  <c r="U1452" i="4" s="1"/>
  <c r="C1452" i="4"/>
  <c r="B1452" i="4"/>
  <c r="W1452" i="4"/>
  <c r="K1465" i="10"/>
  <c r="A1453" i="4"/>
  <c r="O1453" i="4" s="1" a="1"/>
  <c r="O1453" i="4" s="1"/>
  <c r="L1464" i="10"/>
  <c r="X1448" i="4"/>
  <c r="AJ1449" i="4"/>
  <c r="G1466" i="10" s="1"/>
  <c r="H1467" i="10"/>
  <c r="B1468" i="10"/>
  <c r="Y1453" i="4" l="1"/>
  <c r="P1453" i="4" a="1"/>
  <c r="P1453" i="4" s="1"/>
  <c r="F1453" i="4" a="1"/>
  <c r="F1453" i="4" s="1"/>
  <c r="D1470" i="10" s="1"/>
  <c r="AH1453" i="4" a="1"/>
  <c r="AH1453" i="4" s="1"/>
  <c r="AG1453" i="4"/>
  <c r="AF1453" i="4" a="1"/>
  <c r="AF1453" i="4" s="1"/>
  <c r="AE1453" i="4"/>
  <c r="AD1453" i="4"/>
  <c r="AC1453" i="4"/>
  <c r="Z1453" i="4" a="1"/>
  <c r="Z1453" i="4" s="1"/>
  <c r="AI1453" i="4"/>
  <c r="AB1453" i="4"/>
  <c r="AA1453" i="4" a="1"/>
  <c r="AA1453" i="4" s="1"/>
  <c r="F1469" i="10"/>
  <c r="E1453" i="4"/>
  <c r="C1470" i="10" s="1"/>
  <c r="G1453" i="4"/>
  <c r="E1470" i="10" s="1"/>
  <c r="H1453" i="4" a="1"/>
  <c r="H1453" i="4" s="1"/>
  <c r="I1453" i="4" a="1"/>
  <c r="I1453" i="4" s="1"/>
  <c r="J1453" i="4"/>
  <c r="K1453" i="4"/>
  <c r="L1453" i="4"/>
  <c r="M1453" i="4"/>
  <c r="Q1453" i="4"/>
  <c r="N1453" i="4" a="1"/>
  <c r="N1453" i="4" s="1"/>
  <c r="R1453" i="4" a="1"/>
  <c r="R1453" i="4" s="1"/>
  <c r="S1453" i="4" a="1"/>
  <c r="S1453" i="4" s="1"/>
  <c r="T1453" i="4" a="1"/>
  <c r="T1453" i="4" s="1"/>
  <c r="V1453" i="4" a="1"/>
  <c r="V1453" i="4" s="1"/>
  <c r="U1453" i="4" a="1"/>
  <c r="U1453" i="4" s="1"/>
  <c r="C1453" i="4"/>
  <c r="B1453" i="4"/>
  <c r="W1453" i="4"/>
  <c r="K1466" i="10"/>
  <c r="A1454" i="4"/>
  <c r="O1454" i="4" s="1" a="1"/>
  <c r="O1454" i="4" s="1"/>
  <c r="L1465" i="10"/>
  <c r="X1449" i="4"/>
  <c r="AJ1450" i="4"/>
  <c r="G1467" i="10" s="1"/>
  <c r="H1468" i="10"/>
  <c r="B1469" i="10"/>
  <c r="Y1454" i="4" l="1"/>
  <c r="P1454" i="4" a="1"/>
  <c r="P1454" i="4" s="1"/>
  <c r="F1454" i="4" a="1"/>
  <c r="F1454" i="4" s="1"/>
  <c r="D1471" i="10" s="1"/>
  <c r="AH1454" i="4" a="1"/>
  <c r="AH1454" i="4" s="1"/>
  <c r="AG1454" i="4"/>
  <c r="AI1454" i="4"/>
  <c r="AF1454" i="4" a="1"/>
  <c r="AF1454" i="4" s="1"/>
  <c r="AB1454" i="4"/>
  <c r="AA1454" i="4" a="1"/>
  <c r="AA1454" i="4" s="1"/>
  <c r="Z1454" i="4" a="1"/>
  <c r="Z1454" i="4" s="1"/>
  <c r="AE1454" i="4"/>
  <c r="AD1454" i="4"/>
  <c r="AC1454" i="4"/>
  <c r="F1470" i="10"/>
  <c r="E1454" i="4"/>
  <c r="C1471" i="10" s="1"/>
  <c r="G1454" i="4"/>
  <c r="E1471" i="10" s="1"/>
  <c r="H1454" i="4" a="1"/>
  <c r="H1454" i="4" s="1"/>
  <c r="I1454" i="4" a="1"/>
  <c r="I1454" i="4" s="1"/>
  <c r="J1454" i="4"/>
  <c r="K1454" i="4"/>
  <c r="L1454" i="4"/>
  <c r="M1454" i="4"/>
  <c r="Q1454" i="4"/>
  <c r="N1454" i="4" a="1"/>
  <c r="N1454" i="4" s="1"/>
  <c r="R1454" i="4" a="1"/>
  <c r="R1454" i="4" s="1"/>
  <c r="T1454" i="4" a="1"/>
  <c r="T1454" i="4" s="1"/>
  <c r="S1454" i="4" a="1"/>
  <c r="S1454" i="4" s="1"/>
  <c r="V1454" i="4" a="1"/>
  <c r="V1454" i="4" s="1"/>
  <c r="U1454" i="4" a="1"/>
  <c r="U1454" i="4" s="1"/>
  <c r="C1454" i="4"/>
  <c r="B1454" i="4"/>
  <c r="W1454" i="4"/>
  <c r="K1467" i="10"/>
  <c r="A1455" i="4"/>
  <c r="O1455" i="4" s="1" a="1"/>
  <c r="O1455" i="4" s="1"/>
  <c r="X1450" i="4"/>
  <c r="L1466" i="10"/>
  <c r="AJ1451" i="4"/>
  <c r="G1468" i="10" s="1"/>
  <c r="H1469" i="10"/>
  <c r="B1470" i="10"/>
  <c r="Y1455" i="4" l="1"/>
  <c r="P1455" i="4" a="1"/>
  <c r="P1455" i="4" s="1"/>
  <c r="F1455" i="4" a="1"/>
  <c r="F1455" i="4" s="1"/>
  <c r="D1472" i="10" s="1"/>
  <c r="AH1455" i="4" a="1"/>
  <c r="AH1455" i="4" s="1"/>
  <c r="AG1455" i="4"/>
  <c r="AA1455" i="4" a="1"/>
  <c r="AA1455" i="4" s="1"/>
  <c r="Z1455" i="4" a="1"/>
  <c r="Z1455" i="4" s="1"/>
  <c r="AF1455" i="4" a="1"/>
  <c r="AF1455" i="4" s="1"/>
  <c r="AE1455" i="4"/>
  <c r="AD1455" i="4"/>
  <c r="AC1455" i="4"/>
  <c r="AI1455" i="4"/>
  <c r="AB1455" i="4"/>
  <c r="F1471" i="10"/>
  <c r="E1455" i="4"/>
  <c r="C1472" i="10" s="1"/>
  <c r="G1455" i="4"/>
  <c r="E1472" i="10" s="1"/>
  <c r="H1455" i="4" a="1"/>
  <c r="H1455" i="4" s="1"/>
  <c r="J1455" i="4"/>
  <c r="I1455" i="4" a="1"/>
  <c r="I1455" i="4" s="1"/>
  <c r="M1455" i="4"/>
  <c r="K1455" i="4"/>
  <c r="L1455" i="4"/>
  <c r="Q1455" i="4"/>
  <c r="N1455" i="4" a="1"/>
  <c r="N1455" i="4" s="1"/>
  <c r="R1455" i="4" a="1"/>
  <c r="R1455" i="4" s="1"/>
  <c r="S1455" i="4" a="1"/>
  <c r="S1455" i="4" s="1"/>
  <c r="T1455" i="4" a="1"/>
  <c r="T1455" i="4" s="1"/>
  <c r="V1455" i="4" a="1"/>
  <c r="V1455" i="4" s="1"/>
  <c r="U1455" i="4" a="1"/>
  <c r="U1455" i="4" s="1"/>
  <c r="C1455" i="4"/>
  <c r="B1455" i="4"/>
  <c r="W1455" i="4"/>
  <c r="K1468" i="10"/>
  <c r="A1456" i="4"/>
  <c r="O1456" i="4" s="1" a="1"/>
  <c r="O1456" i="4" s="1"/>
  <c r="L1467" i="10"/>
  <c r="X1451" i="4"/>
  <c r="AJ1452" i="4"/>
  <c r="G1469" i="10" s="1"/>
  <c r="H1470" i="10"/>
  <c r="B1471" i="10"/>
  <c r="Y1456" i="4" l="1"/>
  <c r="P1456" i="4" a="1"/>
  <c r="P1456" i="4" s="1"/>
  <c r="F1456" i="4" a="1"/>
  <c r="F1456" i="4" s="1"/>
  <c r="D1473" i="10" s="1"/>
  <c r="AH1456" i="4" a="1"/>
  <c r="AH1456" i="4" s="1"/>
  <c r="AG1456" i="4"/>
  <c r="AD1456" i="4"/>
  <c r="AC1456" i="4"/>
  <c r="AB1456" i="4"/>
  <c r="AI1456" i="4"/>
  <c r="AF1456" i="4" a="1"/>
  <c r="AF1456" i="4" s="1"/>
  <c r="AA1456" i="4" a="1"/>
  <c r="AA1456" i="4" s="1"/>
  <c r="Z1456" i="4" a="1"/>
  <c r="Z1456" i="4" s="1"/>
  <c r="AE1456" i="4"/>
  <c r="F1472" i="10"/>
  <c r="E1456" i="4"/>
  <c r="C1473" i="10" s="1"/>
  <c r="G1456" i="4"/>
  <c r="E1473" i="10" s="1"/>
  <c r="H1456" i="4" a="1"/>
  <c r="H1456" i="4" s="1"/>
  <c r="I1456" i="4" a="1"/>
  <c r="I1456" i="4" s="1"/>
  <c r="K1456" i="4"/>
  <c r="M1456" i="4"/>
  <c r="L1456" i="4"/>
  <c r="J1456" i="4"/>
  <c r="Q1456" i="4"/>
  <c r="N1456" i="4" a="1"/>
  <c r="N1456" i="4" s="1"/>
  <c r="R1456" i="4" a="1"/>
  <c r="R1456" i="4" s="1"/>
  <c r="S1456" i="4" a="1"/>
  <c r="S1456" i="4" s="1"/>
  <c r="T1456" i="4" a="1"/>
  <c r="T1456" i="4" s="1"/>
  <c r="V1456" i="4" a="1"/>
  <c r="V1456" i="4" s="1"/>
  <c r="U1456" i="4" a="1"/>
  <c r="U1456" i="4" s="1"/>
  <c r="C1456" i="4"/>
  <c r="B1456" i="4"/>
  <c r="W1456" i="4"/>
  <c r="K1469" i="10"/>
  <c r="A1457" i="4"/>
  <c r="O1457" i="4" s="1" a="1"/>
  <c r="O1457" i="4" s="1"/>
  <c r="L1468" i="10"/>
  <c r="X1452" i="4"/>
  <c r="AJ1453" i="4"/>
  <c r="G1470" i="10" s="1"/>
  <c r="H1471" i="10"/>
  <c r="B1472" i="10"/>
  <c r="Y1457" i="4" l="1"/>
  <c r="P1457" i="4" a="1"/>
  <c r="P1457" i="4" s="1"/>
  <c r="F1457" i="4" a="1"/>
  <c r="F1457" i="4" s="1"/>
  <c r="D1474" i="10" s="1"/>
  <c r="AH1457" i="4" a="1"/>
  <c r="AH1457" i="4" s="1"/>
  <c r="AG1457" i="4"/>
  <c r="AE1457" i="4"/>
  <c r="AD1457" i="4"/>
  <c r="AC1457" i="4"/>
  <c r="AB1457" i="4"/>
  <c r="Z1457" i="4" a="1"/>
  <c r="Z1457" i="4" s="1"/>
  <c r="AI1457" i="4"/>
  <c r="AF1457" i="4" a="1"/>
  <c r="AF1457" i="4" s="1"/>
  <c r="AA1457" i="4" a="1"/>
  <c r="AA1457" i="4" s="1"/>
  <c r="F1473" i="10"/>
  <c r="E1457" i="4"/>
  <c r="C1474" i="10" s="1"/>
  <c r="G1457" i="4"/>
  <c r="E1474" i="10" s="1"/>
  <c r="H1457" i="4" a="1"/>
  <c r="H1457" i="4" s="1"/>
  <c r="J1457" i="4"/>
  <c r="K1457" i="4"/>
  <c r="I1457" i="4" a="1"/>
  <c r="I1457" i="4" s="1"/>
  <c r="L1457" i="4"/>
  <c r="M1457" i="4"/>
  <c r="Q1457" i="4"/>
  <c r="N1457" i="4" a="1"/>
  <c r="N1457" i="4" s="1"/>
  <c r="R1457" i="4" a="1"/>
  <c r="R1457" i="4" s="1"/>
  <c r="S1457" i="4" a="1"/>
  <c r="S1457" i="4" s="1"/>
  <c r="T1457" i="4" a="1"/>
  <c r="T1457" i="4" s="1"/>
  <c r="V1457" i="4" a="1"/>
  <c r="V1457" i="4" s="1"/>
  <c r="U1457" i="4" a="1"/>
  <c r="U1457" i="4" s="1"/>
  <c r="C1457" i="4"/>
  <c r="B1457" i="4"/>
  <c r="W1457" i="4"/>
  <c r="K1470" i="10"/>
  <c r="A1458" i="4"/>
  <c r="O1458" i="4" s="1" a="1"/>
  <c r="O1458" i="4" s="1"/>
  <c r="L1469" i="10"/>
  <c r="X1453" i="4"/>
  <c r="AJ1454" i="4"/>
  <c r="G1471" i="10" s="1"/>
  <c r="H1472" i="10"/>
  <c r="B1473" i="10"/>
  <c r="Y1458" i="4" l="1"/>
  <c r="P1458" i="4" a="1"/>
  <c r="P1458" i="4" s="1"/>
  <c r="F1458" i="4" a="1"/>
  <c r="F1458" i="4" s="1"/>
  <c r="D1475" i="10" s="1"/>
  <c r="AH1458" i="4" a="1"/>
  <c r="AH1458" i="4" s="1"/>
  <c r="AG1458" i="4"/>
  <c r="AI1458" i="4"/>
  <c r="AF1458" i="4" a="1"/>
  <c r="AF1458" i="4" s="1"/>
  <c r="AB1458" i="4"/>
  <c r="AA1458" i="4" a="1"/>
  <c r="AA1458" i="4" s="1"/>
  <c r="Z1458" i="4" a="1"/>
  <c r="Z1458" i="4" s="1"/>
  <c r="AE1458" i="4"/>
  <c r="AD1458" i="4"/>
  <c r="AC1458" i="4"/>
  <c r="F1474" i="10"/>
  <c r="G1458" i="4"/>
  <c r="E1475" i="10" s="1"/>
  <c r="H1458" i="4" a="1"/>
  <c r="H1458" i="4" s="1"/>
  <c r="E1458" i="4"/>
  <c r="C1475" i="10" s="1"/>
  <c r="J1458" i="4"/>
  <c r="K1458" i="4"/>
  <c r="I1458" i="4" a="1"/>
  <c r="I1458" i="4" s="1"/>
  <c r="L1458" i="4"/>
  <c r="M1458" i="4"/>
  <c r="Q1458" i="4"/>
  <c r="N1458" i="4" a="1"/>
  <c r="N1458" i="4" s="1"/>
  <c r="R1458" i="4" a="1"/>
  <c r="R1458" i="4" s="1"/>
  <c r="S1458" i="4" a="1"/>
  <c r="S1458" i="4" s="1"/>
  <c r="T1458" i="4" a="1"/>
  <c r="T1458" i="4" s="1"/>
  <c r="V1458" i="4" a="1"/>
  <c r="V1458" i="4" s="1"/>
  <c r="U1458" i="4" a="1"/>
  <c r="U1458" i="4" s="1"/>
  <c r="C1458" i="4"/>
  <c r="B1458" i="4"/>
  <c r="W1458" i="4"/>
  <c r="K1471" i="10"/>
  <c r="A1459" i="4"/>
  <c r="O1459" i="4" s="1" a="1"/>
  <c r="O1459" i="4" s="1"/>
  <c r="L1470" i="10"/>
  <c r="X1454" i="4"/>
  <c r="AJ1455" i="4"/>
  <c r="G1472" i="10" s="1"/>
  <c r="H1473" i="10"/>
  <c r="B1474" i="10"/>
  <c r="Y1459" i="4" l="1"/>
  <c r="P1459" i="4" a="1"/>
  <c r="P1459" i="4" s="1"/>
  <c r="F1459" i="4" a="1"/>
  <c r="F1459" i="4" s="1"/>
  <c r="D1476" i="10" s="1"/>
  <c r="AH1459" i="4" a="1"/>
  <c r="AH1459" i="4" s="1"/>
  <c r="AG1459" i="4"/>
  <c r="AA1459" i="4" a="1"/>
  <c r="AA1459" i="4" s="1"/>
  <c r="Z1459" i="4" a="1"/>
  <c r="Z1459" i="4" s="1"/>
  <c r="AE1459" i="4"/>
  <c r="AD1459" i="4"/>
  <c r="AC1459" i="4"/>
  <c r="AB1459" i="4"/>
  <c r="AI1459" i="4"/>
  <c r="AF1459" i="4" a="1"/>
  <c r="AF1459" i="4" s="1"/>
  <c r="F1475" i="10"/>
  <c r="E1459" i="4"/>
  <c r="C1476" i="10" s="1"/>
  <c r="G1459" i="4"/>
  <c r="E1476" i="10" s="1"/>
  <c r="H1459" i="4" a="1"/>
  <c r="H1459" i="4" s="1"/>
  <c r="I1459" i="4" a="1"/>
  <c r="I1459" i="4" s="1"/>
  <c r="J1459" i="4"/>
  <c r="K1459" i="4"/>
  <c r="L1459" i="4"/>
  <c r="M1459" i="4"/>
  <c r="Q1459" i="4"/>
  <c r="N1459" i="4" a="1"/>
  <c r="N1459" i="4" s="1"/>
  <c r="R1459" i="4" a="1"/>
  <c r="R1459" i="4" s="1"/>
  <c r="S1459" i="4" a="1"/>
  <c r="S1459" i="4" s="1"/>
  <c r="T1459" i="4" a="1"/>
  <c r="T1459" i="4" s="1"/>
  <c r="V1459" i="4" a="1"/>
  <c r="V1459" i="4" s="1"/>
  <c r="U1459" i="4" a="1"/>
  <c r="U1459" i="4" s="1"/>
  <c r="C1459" i="4"/>
  <c r="B1459" i="4"/>
  <c r="W1459" i="4"/>
  <c r="K1472" i="10"/>
  <c r="A1460" i="4"/>
  <c r="O1460" i="4" s="1" a="1"/>
  <c r="O1460" i="4" s="1"/>
  <c r="L1471" i="10"/>
  <c r="X1455" i="4"/>
  <c r="AJ1456" i="4"/>
  <c r="G1473" i="10" s="1"/>
  <c r="H1474" i="10"/>
  <c r="B1475" i="10"/>
  <c r="Y1460" i="4" l="1"/>
  <c r="P1460" i="4" a="1"/>
  <c r="P1460" i="4" s="1"/>
  <c r="F1460" i="4" a="1"/>
  <c r="F1460" i="4" s="1"/>
  <c r="D1477" i="10" s="1"/>
  <c r="AH1460" i="4" a="1"/>
  <c r="AH1460" i="4" s="1"/>
  <c r="AG1460" i="4"/>
  <c r="AC1460" i="4"/>
  <c r="AB1460" i="4"/>
  <c r="AA1460" i="4" a="1"/>
  <c r="AA1460" i="4" s="1"/>
  <c r="AI1460" i="4"/>
  <c r="AF1460" i="4" a="1"/>
  <c r="AF1460" i="4" s="1"/>
  <c r="AE1460" i="4"/>
  <c r="Z1460" i="4" a="1"/>
  <c r="Z1460" i="4" s="1"/>
  <c r="AD1460" i="4"/>
  <c r="F1476" i="10"/>
  <c r="E1460" i="4"/>
  <c r="C1477" i="10" s="1"/>
  <c r="I1460" i="4" a="1"/>
  <c r="I1460" i="4" s="1"/>
  <c r="G1460" i="4"/>
  <c r="E1477" i="10" s="1"/>
  <c r="J1460" i="4"/>
  <c r="H1460" i="4" a="1"/>
  <c r="H1460" i="4" s="1"/>
  <c r="K1460" i="4"/>
  <c r="M1460" i="4"/>
  <c r="L1460" i="4"/>
  <c r="Q1460" i="4"/>
  <c r="N1460" i="4" a="1"/>
  <c r="N1460" i="4" s="1"/>
  <c r="R1460" i="4" a="1"/>
  <c r="R1460" i="4" s="1"/>
  <c r="S1460" i="4" a="1"/>
  <c r="S1460" i="4" s="1"/>
  <c r="T1460" i="4" a="1"/>
  <c r="T1460" i="4" s="1"/>
  <c r="V1460" i="4" a="1"/>
  <c r="V1460" i="4" s="1"/>
  <c r="U1460" i="4" a="1"/>
  <c r="U1460" i="4" s="1"/>
  <c r="C1460" i="4"/>
  <c r="B1460" i="4"/>
  <c r="W1460" i="4"/>
  <c r="K1473" i="10"/>
  <c r="A1461" i="4"/>
  <c r="O1461" i="4" s="1" a="1"/>
  <c r="O1461" i="4" s="1"/>
  <c r="L1472" i="10"/>
  <c r="X1456" i="4"/>
  <c r="AJ1457" i="4"/>
  <c r="G1474" i="10" s="1"/>
  <c r="H1475" i="10"/>
  <c r="B1476" i="10"/>
  <c r="Y1461" i="4" l="1"/>
  <c r="P1461" i="4" a="1"/>
  <c r="P1461" i="4" s="1"/>
  <c r="F1461" i="4" a="1"/>
  <c r="F1461" i="4" s="1"/>
  <c r="D1478" i="10" s="1"/>
  <c r="AH1461" i="4" a="1"/>
  <c r="AH1461" i="4" s="1"/>
  <c r="AF1461" i="4" a="1"/>
  <c r="AF1461" i="4" s="1"/>
  <c r="AE1461" i="4"/>
  <c r="AD1461" i="4"/>
  <c r="AC1461" i="4"/>
  <c r="Z1461" i="4" a="1"/>
  <c r="Z1461" i="4" s="1"/>
  <c r="AI1461" i="4"/>
  <c r="AB1461" i="4"/>
  <c r="AA1461" i="4" a="1"/>
  <c r="AA1461" i="4" s="1"/>
  <c r="AG1461" i="4"/>
  <c r="F1477" i="10"/>
  <c r="E1461" i="4"/>
  <c r="C1478" i="10" s="1"/>
  <c r="I1461" i="4" a="1"/>
  <c r="I1461" i="4" s="1"/>
  <c r="G1461" i="4"/>
  <c r="E1478" i="10" s="1"/>
  <c r="H1461" i="4" a="1"/>
  <c r="H1461" i="4" s="1"/>
  <c r="K1461" i="4"/>
  <c r="J1461" i="4"/>
  <c r="M1461" i="4"/>
  <c r="L1461" i="4"/>
  <c r="Q1461" i="4"/>
  <c r="N1461" i="4" a="1"/>
  <c r="N1461" i="4" s="1"/>
  <c r="R1461" i="4" a="1"/>
  <c r="R1461" i="4" s="1"/>
  <c r="S1461" i="4" a="1"/>
  <c r="S1461" i="4" s="1"/>
  <c r="T1461" i="4" a="1"/>
  <c r="T1461" i="4" s="1"/>
  <c r="V1461" i="4" a="1"/>
  <c r="V1461" i="4" s="1"/>
  <c r="U1461" i="4" a="1"/>
  <c r="U1461" i="4" s="1"/>
  <c r="C1461" i="4"/>
  <c r="B1461" i="4"/>
  <c r="W1461" i="4"/>
  <c r="K1474" i="10"/>
  <c r="A1462" i="4"/>
  <c r="O1462" i="4" s="1" a="1"/>
  <c r="O1462" i="4" s="1"/>
  <c r="L1473" i="10"/>
  <c r="X1457" i="4"/>
  <c r="AJ1458" i="4"/>
  <c r="G1475" i="10" s="1"/>
  <c r="H1476" i="10"/>
  <c r="B1477" i="10"/>
  <c r="Y1462" i="4" l="1"/>
  <c r="P1462" i="4" a="1"/>
  <c r="P1462" i="4" s="1"/>
  <c r="F1462" i="4" a="1"/>
  <c r="F1462" i="4" s="1"/>
  <c r="D1479" i="10" s="1"/>
  <c r="AH1462" i="4" a="1"/>
  <c r="AH1462" i="4" s="1"/>
  <c r="AG1462" i="4"/>
  <c r="AI1462" i="4"/>
  <c r="AF1462" i="4" a="1"/>
  <c r="AF1462" i="4" s="1"/>
  <c r="AB1462" i="4"/>
  <c r="AA1462" i="4" a="1"/>
  <c r="AA1462" i="4" s="1"/>
  <c r="Z1462" i="4" a="1"/>
  <c r="Z1462" i="4" s="1"/>
  <c r="AE1462" i="4"/>
  <c r="AD1462" i="4"/>
  <c r="AC1462" i="4"/>
  <c r="F1478" i="10"/>
  <c r="E1462" i="4"/>
  <c r="C1479" i="10" s="1"/>
  <c r="H1462" i="4" a="1"/>
  <c r="H1462" i="4" s="1"/>
  <c r="I1462" i="4" a="1"/>
  <c r="I1462" i="4" s="1"/>
  <c r="G1462" i="4"/>
  <c r="E1479" i="10" s="1"/>
  <c r="J1462" i="4"/>
  <c r="K1462" i="4"/>
  <c r="M1462" i="4"/>
  <c r="L1462" i="4"/>
  <c r="Q1462" i="4"/>
  <c r="N1462" i="4" a="1"/>
  <c r="N1462" i="4" s="1"/>
  <c r="R1462" i="4" a="1"/>
  <c r="R1462" i="4" s="1"/>
  <c r="S1462" i="4" a="1"/>
  <c r="S1462" i="4" s="1"/>
  <c r="T1462" i="4" a="1"/>
  <c r="T1462" i="4" s="1"/>
  <c r="V1462" i="4" a="1"/>
  <c r="V1462" i="4" s="1"/>
  <c r="U1462" i="4" a="1"/>
  <c r="U1462" i="4" s="1"/>
  <c r="C1462" i="4"/>
  <c r="B1462" i="4"/>
  <c r="W1462" i="4"/>
  <c r="K1475" i="10"/>
  <c r="A1463" i="4"/>
  <c r="O1463" i="4" s="1" a="1"/>
  <c r="O1463" i="4" s="1"/>
  <c r="X1458" i="4"/>
  <c r="L1474" i="10"/>
  <c r="AJ1459" i="4"/>
  <c r="G1476" i="10" s="1"/>
  <c r="H1477" i="10"/>
  <c r="B1478" i="10"/>
  <c r="Y1463" i="4" l="1"/>
  <c r="P1463" i="4" a="1"/>
  <c r="P1463" i="4" s="1"/>
  <c r="F1463" i="4" a="1"/>
  <c r="F1463" i="4" s="1"/>
  <c r="D1480" i="10" s="1"/>
  <c r="AH1463" i="4" a="1"/>
  <c r="AH1463" i="4" s="1"/>
  <c r="AG1463" i="4"/>
  <c r="Z1463" i="4" a="1"/>
  <c r="Z1463" i="4" s="1"/>
  <c r="AE1463" i="4"/>
  <c r="AD1463" i="4"/>
  <c r="AC1463" i="4"/>
  <c r="AB1463" i="4"/>
  <c r="AI1463" i="4"/>
  <c r="AF1463" i="4" a="1"/>
  <c r="AF1463" i="4" s="1"/>
  <c r="AA1463" i="4" a="1"/>
  <c r="AA1463" i="4" s="1"/>
  <c r="F1479" i="10"/>
  <c r="E1463" i="4"/>
  <c r="C1480" i="10" s="1"/>
  <c r="H1463" i="4" a="1"/>
  <c r="H1463" i="4" s="1"/>
  <c r="G1463" i="4"/>
  <c r="E1480" i="10" s="1"/>
  <c r="I1463" i="4" a="1"/>
  <c r="I1463" i="4" s="1"/>
  <c r="J1463" i="4"/>
  <c r="K1463" i="4"/>
  <c r="M1463" i="4"/>
  <c r="L1463" i="4"/>
  <c r="Q1463" i="4"/>
  <c r="N1463" i="4" a="1"/>
  <c r="N1463" i="4" s="1"/>
  <c r="R1463" i="4" a="1"/>
  <c r="R1463" i="4" s="1"/>
  <c r="S1463" i="4" a="1"/>
  <c r="S1463" i="4" s="1"/>
  <c r="T1463" i="4" a="1"/>
  <c r="T1463" i="4" s="1"/>
  <c r="V1463" i="4" a="1"/>
  <c r="V1463" i="4" s="1"/>
  <c r="U1463" i="4" a="1"/>
  <c r="U1463" i="4" s="1"/>
  <c r="C1463" i="4"/>
  <c r="B1463" i="4"/>
  <c r="W1463" i="4"/>
  <c r="K1476" i="10"/>
  <c r="A1464" i="4"/>
  <c r="O1464" i="4" s="1" a="1"/>
  <c r="O1464" i="4" s="1"/>
  <c r="L1475" i="10"/>
  <c r="X1459" i="4"/>
  <c r="AJ1460" i="4"/>
  <c r="G1477" i="10" s="1"/>
  <c r="H1478" i="10"/>
  <c r="B1479" i="10"/>
  <c r="Y1464" i="4" l="1"/>
  <c r="P1464" i="4" a="1"/>
  <c r="P1464" i="4" s="1"/>
  <c r="F1464" i="4" a="1"/>
  <c r="F1464" i="4" s="1"/>
  <c r="D1481" i="10" s="1"/>
  <c r="AH1464" i="4" a="1"/>
  <c r="AH1464" i="4" s="1"/>
  <c r="AG1464" i="4"/>
  <c r="AD1464" i="4"/>
  <c r="AC1464" i="4"/>
  <c r="AB1464" i="4"/>
  <c r="AA1464" i="4" a="1"/>
  <c r="AA1464" i="4" s="1"/>
  <c r="AI1464" i="4"/>
  <c r="AF1464" i="4" a="1"/>
  <c r="AF1464" i="4" s="1"/>
  <c r="Z1464" i="4" a="1"/>
  <c r="Z1464" i="4" s="1"/>
  <c r="AE1464" i="4"/>
  <c r="F1480" i="10"/>
  <c r="E1464" i="4"/>
  <c r="C1481" i="10" s="1"/>
  <c r="I1464" i="4" a="1"/>
  <c r="I1464" i="4" s="1"/>
  <c r="G1464" i="4"/>
  <c r="E1481" i="10" s="1"/>
  <c r="H1464" i="4" a="1"/>
  <c r="H1464" i="4" s="1"/>
  <c r="K1464" i="4"/>
  <c r="J1464" i="4"/>
  <c r="M1464" i="4"/>
  <c r="L1464" i="4"/>
  <c r="Q1464" i="4"/>
  <c r="N1464" i="4" a="1"/>
  <c r="N1464" i="4" s="1"/>
  <c r="R1464" i="4" a="1"/>
  <c r="R1464" i="4" s="1"/>
  <c r="T1464" i="4" a="1"/>
  <c r="T1464" i="4" s="1"/>
  <c r="S1464" i="4" a="1"/>
  <c r="S1464" i="4" s="1"/>
  <c r="V1464" i="4" a="1"/>
  <c r="V1464" i="4" s="1"/>
  <c r="U1464" i="4" a="1"/>
  <c r="U1464" i="4" s="1"/>
  <c r="C1464" i="4"/>
  <c r="B1464" i="4"/>
  <c r="W1464" i="4"/>
  <c r="K1477" i="10"/>
  <c r="A1465" i="4"/>
  <c r="O1465" i="4" s="1" a="1"/>
  <c r="O1465" i="4" s="1"/>
  <c r="AJ1461" i="4"/>
  <c r="G1478" i="10" s="1"/>
  <c r="L1476" i="10"/>
  <c r="X1460" i="4"/>
  <c r="H1479" i="10"/>
  <c r="B1480" i="10"/>
  <c r="Y1465" i="4" l="1"/>
  <c r="P1465" i="4" a="1"/>
  <c r="P1465" i="4" s="1"/>
  <c r="F1465" i="4" a="1"/>
  <c r="F1465" i="4" s="1"/>
  <c r="D1482" i="10" s="1"/>
  <c r="AH1465" i="4" a="1"/>
  <c r="AH1465" i="4" s="1"/>
  <c r="AG1465" i="4"/>
  <c r="AI1465" i="4"/>
  <c r="AF1465" i="4" a="1"/>
  <c r="AF1465" i="4" s="1"/>
  <c r="AE1465" i="4"/>
  <c r="AD1465" i="4"/>
  <c r="AA1465" i="4" a="1"/>
  <c r="AA1465" i="4" s="1"/>
  <c r="Z1465" i="4" a="1"/>
  <c r="Z1465" i="4" s="1"/>
  <c r="AC1465" i="4"/>
  <c r="AB1465" i="4"/>
  <c r="F1481" i="10"/>
  <c r="E1465" i="4"/>
  <c r="C1482" i="10" s="1"/>
  <c r="G1465" i="4"/>
  <c r="E1482" i="10" s="1"/>
  <c r="I1465" i="4" a="1"/>
  <c r="I1465" i="4" s="1"/>
  <c r="J1465" i="4"/>
  <c r="H1465" i="4" a="1"/>
  <c r="H1465" i="4" s="1"/>
  <c r="L1465" i="4"/>
  <c r="M1465" i="4"/>
  <c r="K1465" i="4"/>
  <c r="Q1465" i="4"/>
  <c r="N1465" i="4" a="1"/>
  <c r="N1465" i="4" s="1"/>
  <c r="R1465" i="4" a="1"/>
  <c r="R1465" i="4" s="1"/>
  <c r="S1465" i="4" a="1"/>
  <c r="S1465" i="4" s="1"/>
  <c r="T1465" i="4" a="1"/>
  <c r="T1465" i="4" s="1"/>
  <c r="V1465" i="4" a="1"/>
  <c r="V1465" i="4" s="1"/>
  <c r="U1465" i="4" a="1"/>
  <c r="U1465" i="4" s="1"/>
  <c r="C1465" i="4"/>
  <c r="B1465" i="4"/>
  <c r="W1465" i="4"/>
  <c r="A1466" i="4"/>
  <c r="O1466" i="4" s="1" a="1"/>
  <c r="O1466" i="4" s="1"/>
  <c r="K1478" i="10"/>
  <c r="L1477" i="10"/>
  <c r="X1461" i="4"/>
  <c r="AJ1462" i="4"/>
  <c r="G1479" i="10" s="1"/>
  <c r="H1480" i="10"/>
  <c r="B1481" i="10"/>
  <c r="Y1466" i="4" l="1"/>
  <c r="P1466" i="4" a="1"/>
  <c r="P1466" i="4" s="1"/>
  <c r="F1466" i="4" a="1"/>
  <c r="F1466" i="4" s="1"/>
  <c r="D1483" i="10" s="1"/>
  <c r="AH1466" i="4" a="1"/>
  <c r="AH1466" i="4" s="1"/>
  <c r="AG1466" i="4"/>
  <c r="AI1466" i="4"/>
  <c r="AC1466" i="4"/>
  <c r="AB1466" i="4"/>
  <c r="AA1466" i="4" a="1"/>
  <c r="AA1466" i="4" s="1"/>
  <c r="AF1466" i="4" a="1"/>
  <c r="AF1466" i="4" s="1"/>
  <c r="AE1466" i="4"/>
  <c r="Z1466" i="4" a="1"/>
  <c r="Z1466" i="4" s="1"/>
  <c r="AD1466" i="4"/>
  <c r="F1482" i="10"/>
  <c r="G1466" i="4"/>
  <c r="E1483" i="10" s="1"/>
  <c r="E1466" i="4"/>
  <c r="C1483" i="10" s="1"/>
  <c r="H1466" i="4" a="1"/>
  <c r="H1466" i="4" s="1"/>
  <c r="I1466" i="4" a="1"/>
  <c r="I1466" i="4" s="1"/>
  <c r="J1466" i="4"/>
  <c r="L1466" i="4"/>
  <c r="M1466" i="4"/>
  <c r="K1466" i="4"/>
  <c r="Q1466" i="4"/>
  <c r="N1466" i="4" a="1"/>
  <c r="N1466" i="4" s="1"/>
  <c r="R1466" i="4" a="1"/>
  <c r="R1466" i="4" s="1"/>
  <c r="S1466" i="4" a="1"/>
  <c r="S1466" i="4" s="1"/>
  <c r="T1466" i="4" a="1"/>
  <c r="T1466" i="4" s="1"/>
  <c r="V1466" i="4" a="1"/>
  <c r="V1466" i="4" s="1"/>
  <c r="U1466" i="4" a="1"/>
  <c r="U1466" i="4" s="1"/>
  <c r="C1466" i="4"/>
  <c r="B1466" i="4"/>
  <c r="W1466" i="4"/>
  <c r="B1483" i="10"/>
  <c r="K1483" i="10" s="1"/>
  <c r="X1466" i="4"/>
  <c r="AJ1466" i="4"/>
  <c r="H1483" i="10"/>
  <c r="K1479" i="10"/>
  <c r="L1478" i="10"/>
  <c r="X1462" i="4"/>
  <c r="AJ1463" i="4"/>
  <c r="G1480" i="10" s="1"/>
  <c r="H1481" i="10"/>
  <c r="B1482" i="10"/>
  <c r="L1483" i="10" l="1"/>
  <c r="F1483" i="10"/>
  <c r="G1483" i="10"/>
  <c r="K1480" i="10"/>
  <c r="L1480" i="10" s="1"/>
  <c r="AJ1464" i="4"/>
  <c r="G1481" i="10" s="1"/>
  <c r="K1481" i="10" s="1"/>
  <c r="L1481" i="10" s="1"/>
  <c r="X1464" i="4"/>
  <c r="L1479" i="10"/>
  <c r="X1463" i="4"/>
  <c r="H1482" i="10"/>
  <c r="AJ1465" i="4" l="1"/>
  <c r="X1465" i="4"/>
  <c r="G1482" i="10" l="1"/>
  <c r="K1482" i="10" s="1"/>
  <c r="C7" i="3"/>
  <c r="E7" i="3"/>
  <c r="L1482" i="10" l="1"/>
  <c r="G37" i="3"/>
  <c r="G7" i="3"/>
  <c r="C10" i="3" s="1"/>
  <c r="G10" i="3" l="1"/>
  <c r="E25" i="3" s="1"/>
  <c r="E37" i="3"/>
  <c r="E34" i="3"/>
  <c r="E4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<sst xmlns="http://schemas.openxmlformats.org/spreadsheetml/2006/main" count="364" uniqueCount="290">
  <si>
    <t>Weekly</t>
  </si>
  <si>
    <t>Monthly</t>
  </si>
  <si>
    <t>Yearly</t>
  </si>
  <si>
    <t>Name</t>
  </si>
  <si>
    <t>Amount</t>
  </si>
  <si>
    <t>Due Date</t>
  </si>
  <si>
    <t>Income</t>
  </si>
  <si>
    <t>Take Home Amount</t>
  </si>
  <si>
    <t>One-Time</t>
  </si>
  <si>
    <t>Weeks</t>
  </si>
  <si>
    <t>Date</t>
  </si>
  <si>
    <t>Expense sum</t>
  </si>
  <si>
    <t>Yearly exp</t>
  </si>
  <si>
    <t>Weekly inc</t>
  </si>
  <si>
    <t>Monthly inc</t>
  </si>
  <si>
    <t>Yearly inc</t>
  </si>
  <si>
    <t>Income sum</t>
  </si>
  <si>
    <t>Monthly exp</t>
  </si>
  <si>
    <t>One-Time exp</t>
  </si>
  <si>
    <t>Day</t>
  </si>
  <si>
    <t>Adjustment</t>
  </si>
  <si>
    <t>Bank Balance</t>
  </si>
  <si>
    <t>Weekly Extra</t>
  </si>
  <si>
    <t>One-Time inc</t>
  </si>
  <si>
    <t>Allowance</t>
  </si>
  <si>
    <t>Chart</t>
  </si>
  <si>
    <t>Week</t>
  </si>
  <si>
    <t>Month</t>
  </si>
  <si>
    <t>Year</t>
  </si>
  <si>
    <t>One-time</t>
  </si>
  <si>
    <t>Start</t>
  </si>
  <si>
    <t>Years</t>
  </si>
  <si>
    <t>End</t>
  </si>
  <si>
    <t xml:space="preserve">           *Savings accounts, tax returns, over-time hours, gifts, etc...</t>
  </si>
  <si>
    <t xml:space="preserve">              Let these be good surprises to your budget.</t>
  </si>
  <si>
    <t>Fixed expenses occur on a regular basis and the amount usually stays the same.</t>
  </si>
  <si>
    <t>Monthly Total</t>
  </si>
  <si>
    <t>Yearly Total</t>
  </si>
  <si>
    <t>One-Time Total</t>
  </si>
  <si>
    <t>Description</t>
  </si>
  <si>
    <t>Fixed Expenses</t>
  </si>
  <si>
    <t>Total Fixed Expenses</t>
  </si>
  <si>
    <t>Day of the Month</t>
  </si>
  <si>
    <t>Spendable Money</t>
  </si>
  <si>
    <t>*Just type in the start date and the number of weeks. The spreadhseet will do the rest.</t>
  </si>
  <si>
    <t>per week</t>
  </si>
  <si>
    <t>1) Period</t>
  </si>
  <si>
    <t>2) Income</t>
  </si>
  <si>
    <t>Now let's figure out how much money you have to work with.</t>
  </si>
  <si>
    <t>Total Income</t>
  </si>
  <si>
    <t>Why you need the spreadsheet!</t>
  </si>
  <si>
    <t>Your max allowance assumes you have all of the cash available right when you need it (which doesn't always happen).</t>
  </si>
  <si>
    <t>*Spreadsheet linear regression magic.</t>
  </si>
  <si>
    <t>Adjust cash flow</t>
  </si>
  <si>
    <t>Here's a glimpse into some of the magic that the spreadsheet is doing for you.</t>
  </si>
  <si>
    <t>You can see day by day what is being projected for your fixed expenses, income, and weekly allowance.</t>
  </si>
  <si>
    <t>--&gt;  Follow the tabs along the bottom for the next steps!</t>
  </si>
  <si>
    <t>*Positive numbers add money (or undo an expense), negative numbers remove money.</t>
  </si>
  <si>
    <t>For details about each day go to the next tab on the bottom called "Adjust Cash Flow"</t>
  </si>
  <si>
    <r>
      <t xml:space="preserve">You are </t>
    </r>
    <r>
      <rPr>
        <b/>
        <sz val="11"/>
        <color rgb="FFC00000"/>
        <rFont val="Calibri"/>
        <family val="2"/>
        <scheme val="minor"/>
      </rPr>
      <t>over</t>
    </r>
    <r>
      <rPr>
        <sz val="11"/>
        <color theme="1"/>
        <rFont val="Calibri"/>
        <family val="2"/>
        <scheme val="minor"/>
      </rPr>
      <t>/</t>
    </r>
    <r>
      <rPr>
        <b/>
        <sz val="11"/>
        <color theme="6" tint="-0.249977111117893"/>
        <rFont val="Calibri"/>
        <family val="2"/>
        <scheme val="minor"/>
      </rPr>
      <t>under</t>
    </r>
    <r>
      <rPr>
        <sz val="11"/>
        <color theme="1"/>
        <rFont val="Calibri"/>
        <family val="2"/>
        <scheme val="minor"/>
      </rPr>
      <t xml:space="preserve"> spending by:</t>
    </r>
  </si>
  <si>
    <t>Every Other Week inc</t>
  </si>
  <si>
    <t>1st and 15th inc</t>
  </si>
  <si>
    <t>2nd Wed inc</t>
  </si>
  <si>
    <t>3rd Wed inc</t>
  </si>
  <si>
    <t>4th Wed inc</t>
  </si>
  <si>
    <r>
      <t>The first step is to figure out the</t>
    </r>
    <r>
      <rPr>
        <sz val="11"/>
        <color rgb="FFF1943F"/>
        <rFont val="Calibri"/>
        <family val="2"/>
        <scheme val="minor"/>
      </rPr>
      <t xml:space="preserve"> </t>
    </r>
    <r>
      <rPr>
        <b/>
        <sz val="11"/>
        <color rgb="FFF1943F"/>
        <rFont val="Calibri"/>
        <family val="2"/>
        <scheme val="minor"/>
      </rPr>
      <t>period</t>
    </r>
    <r>
      <rPr>
        <sz val="11"/>
        <color rgb="FFF1943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of time that your budget will cover.</t>
    </r>
  </si>
  <si>
    <r>
      <t xml:space="preserve">You can </t>
    </r>
    <r>
      <rPr>
        <b/>
        <sz val="11"/>
        <color rgb="FFF1943F"/>
        <rFont val="Calibri"/>
        <family val="2"/>
        <scheme val="minor"/>
      </rPr>
      <t>start</t>
    </r>
    <r>
      <rPr>
        <sz val="11"/>
        <color theme="1"/>
        <rFont val="Calibri"/>
        <family val="2"/>
        <scheme val="minor"/>
      </rPr>
      <t xml:space="preserve"> on any day of the week or month.</t>
    </r>
  </si>
  <si>
    <r>
      <t>The</t>
    </r>
    <r>
      <rPr>
        <sz val="11"/>
        <color rgb="FFF1943F"/>
        <rFont val="Calibri"/>
        <family val="2"/>
        <scheme val="minor"/>
      </rPr>
      <t xml:space="preserve"> </t>
    </r>
    <r>
      <rPr>
        <b/>
        <sz val="11"/>
        <color rgb="FFF1943F"/>
        <rFont val="Calibri"/>
        <family val="2"/>
        <scheme val="minor"/>
      </rPr>
      <t>end</t>
    </r>
    <r>
      <rPr>
        <sz val="11"/>
        <color theme="1"/>
        <rFont val="Calibri"/>
        <family val="2"/>
        <scheme val="minor"/>
      </rPr>
      <t xml:space="preserve"> should usually be a year or two into the future.  (52 - 104 weeks)</t>
    </r>
  </si>
  <si>
    <t>Thank you for using our spreadsheet! Let's guide you through the steps to create your budget</t>
  </si>
  <si>
    <t>Copyright 2022 The Happy Giraffe Company. All rights reserved.</t>
  </si>
  <si>
    <r>
      <rPr>
        <b/>
        <sz val="11"/>
        <color rgb="FFF1943F"/>
        <rFont val="Calibri"/>
        <family val="2"/>
        <scheme val="minor"/>
      </rPr>
      <t>Include</t>
    </r>
    <r>
      <rPr>
        <sz val="11"/>
        <color theme="1"/>
        <rFont val="Calibri"/>
        <family val="2"/>
        <scheme val="minor"/>
      </rPr>
      <t xml:space="preserve"> the money in your bank account and any regular income.</t>
    </r>
  </si>
  <si>
    <r>
      <rPr>
        <b/>
        <sz val="11"/>
        <color rgb="FFF1943F"/>
        <rFont val="Calibri"/>
        <family val="2"/>
        <scheme val="minor"/>
      </rPr>
      <t>Don't include</t>
    </r>
    <r>
      <rPr>
        <sz val="11"/>
        <color theme="1"/>
        <rFont val="Calibri"/>
        <family val="2"/>
        <scheme val="minor"/>
      </rPr>
      <t xml:space="preserve"> income you can't count on or savings you don't want to spend.</t>
    </r>
  </si>
  <si>
    <t>Income Sources:</t>
  </si>
  <si>
    <r>
      <rPr>
        <b/>
        <sz val="11"/>
        <color rgb="FFF1943F"/>
        <rFont val="Calibri"/>
        <family val="2"/>
        <scheme val="minor"/>
      </rPr>
      <t>Don't include</t>
    </r>
    <r>
      <rPr>
        <sz val="11"/>
        <color theme="1"/>
        <rFont val="Calibri"/>
        <family val="2"/>
        <scheme val="minor"/>
      </rPr>
      <t xml:space="preserve"> expenses that change frequently like eating out or entertainment.</t>
    </r>
  </si>
  <si>
    <r>
      <rPr>
        <b/>
        <sz val="11"/>
        <color rgb="FFF1943F"/>
        <rFont val="Calibri"/>
        <family val="2"/>
        <scheme val="minor"/>
      </rPr>
      <t>Include</t>
    </r>
    <r>
      <rPr>
        <sz val="11"/>
        <color theme="1"/>
        <rFont val="Calibri"/>
        <family val="2"/>
        <scheme val="minor"/>
      </rPr>
      <t xml:space="preserve"> tithing, savings, and other fixed expenses in the sections below.</t>
    </r>
  </si>
  <si>
    <r>
      <t xml:space="preserve">Next, list your </t>
    </r>
    <r>
      <rPr>
        <b/>
        <sz val="11"/>
        <color rgb="FFF1943F"/>
        <rFont val="Calibri"/>
        <family val="2"/>
        <scheme val="minor"/>
      </rPr>
      <t>fixed</t>
    </r>
    <r>
      <rPr>
        <sz val="11"/>
        <color rgb="FFF1943F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expenses.</t>
    </r>
  </si>
  <si>
    <r>
      <t xml:space="preserve">It also assumes you want to be </t>
    </r>
    <r>
      <rPr>
        <b/>
        <sz val="11"/>
        <color rgb="FFF1943F"/>
        <rFont val="Calibri"/>
        <family val="2"/>
        <scheme val="minor"/>
      </rPr>
      <t>COMPLETELY BROKE</t>
    </r>
    <r>
      <rPr>
        <sz val="11"/>
        <color theme="1"/>
        <rFont val="Calibri"/>
        <family val="2"/>
        <scheme val="minor"/>
      </rPr>
      <t xml:space="preserve"> at the end of your budget period (probably not the case).</t>
    </r>
  </si>
  <si>
    <r>
      <t xml:space="preserve">In reality, life isn't that simple.  Most of us have to worry about something called </t>
    </r>
    <r>
      <rPr>
        <b/>
        <sz val="11"/>
        <color rgb="FFF1943F"/>
        <rFont val="Calibri"/>
        <family val="2"/>
        <scheme val="minor"/>
      </rPr>
      <t>CASH FLOW</t>
    </r>
    <r>
      <rPr>
        <sz val="11"/>
        <color theme="1"/>
        <rFont val="Calibri"/>
        <family val="2"/>
        <scheme val="minor"/>
      </rPr>
      <t>.</t>
    </r>
  </si>
  <si>
    <t>(When does your budget start and how far are we looking into the future?)</t>
  </si>
  <si>
    <t>*The budget doesn't actually end on that date. The calculations need to know how far to look forward.</t>
  </si>
  <si>
    <t>3) Fixed Expenses</t>
  </si>
  <si>
    <t>Minus</t>
  </si>
  <si>
    <t>Equals</t>
  </si>
  <si>
    <t>-</t>
  </si>
  <si>
    <t>=</t>
  </si>
  <si>
    <t>Divided by</t>
  </si>
  <si>
    <t>/</t>
  </si>
  <si>
    <t>4) Happy Money =</t>
  </si>
  <si>
    <r>
      <t xml:space="preserve">Below is your </t>
    </r>
    <r>
      <rPr>
        <b/>
        <sz val="11"/>
        <color theme="1"/>
        <rFont val="Calibri"/>
        <family val="2"/>
        <scheme val="minor"/>
      </rPr>
      <t>maximum</t>
    </r>
    <r>
      <rPr>
        <sz val="11"/>
        <color theme="1"/>
        <rFont val="Calibri"/>
        <family val="2"/>
        <scheme val="minor"/>
      </rPr>
      <t xml:space="preserve"> weekly allowance in an easy, perfect world.</t>
    </r>
  </si>
  <si>
    <t>Make the CASH FLOW work</t>
  </si>
  <si>
    <r>
      <t xml:space="preserve">The first few days of your budget may need some adjustments.  Use the </t>
    </r>
    <r>
      <rPr>
        <b/>
        <sz val="11"/>
        <color theme="1"/>
        <rFont val="Calibri"/>
        <family val="2"/>
        <scheme val="minor"/>
      </rPr>
      <t>Adjustment</t>
    </r>
    <r>
      <rPr>
        <sz val="11"/>
        <color theme="1"/>
        <rFont val="Calibri"/>
        <family val="2"/>
        <scheme val="minor"/>
      </rPr>
      <t xml:space="preserve"> column for this.</t>
    </r>
  </si>
  <si>
    <t>Every Other Week</t>
  </si>
  <si>
    <t>Charity</t>
  </si>
  <si>
    <t>Mortgage/Rent</t>
  </si>
  <si>
    <t>Utilities</t>
  </si>
  <si>
    <t>Internet/Cable</t>
  </si>
  <si>
    <t>Car Payment</t>
  </si>
  <si>
    <t>Cell Phone</t>
  </si>
  <si>
    <t>Savings</t>
  </si>
  <si>
    <t>Car Insurance</t>
  </si>
  <si>
    <t>Car Registration</t>
  </si>
  <si>
    <t>Christmas</t>
  </si>
  <si>
    <t>Credit Card Payoff</t>
  </si>
  <si>
    <t>Birthday Party</t>
  </si>
  <si>
    <t>Currency</t>
  </si>
  <si>
    <t>Dollar</t>
  </si>
  <si>
    <t>Per Week</t>
  </si>
  <si>
    <t>Change</t>
  </si>
  <si>
    <t>Fixed formula issues so the numbers will calculate correctly in any country</t>
  </si>
  <si>
    <t>Hello@HappyGiraffe.org</t>
  </si>
  <si>
    <t>Added Next Step tab to help with confusion about where to track weekly expenses.</t>
  </si>
  <si>
    <t>Budget Spreadsheet</t>
  </si>
  <si>
    <t>Next Pay Date</t>
  </si>
  <si>
    <r>
      <rPr>
        <b/>
        <sz val="11"/>
        <color rgb="FFF1943F"/>
        <rFont val="Calibri"/>
        <family val="2"/>
        <scheme val="minor"/>
      </rPr>
      <t>Example of removing an expense:</t>
    </r>
    <r>
      <rPr>
        <sz val="11"/>
        <color theme="1"/>
        <rFont val="Calibri"/>
        <family val="2"/>
        <scheme val="minor"/>
      </rPr>
      <t xml:space="preserve">  A monthly fixed expense ($100) usually happens on the 10th, but you paid it early. If your budget starts on the 10th, the chart below will show ($100) in the month column. This needs to be corrected so you aren't "paying for it" twice. In the adjustment column enter $100 (as a positive number). The bank balance column will increase $100, correcting it for the month.</t>
    </r>
  </si>
  <si>
    <t>Buy Our Book</t>
  </si>
  <si>
    <t>We are a nonprofit. Any donation helps!</t>
  </si>
  <si>
    <r>
      <t xml:space="preserve">Please email us with any questions. </t>
    </r>
    <r>
      <rPr>
        <b/>
        <sz val="11"/>
        <color theme="1"/>
        <rFont val="Calibri"/>
        <family val="2"/>
        <scheme val="minor"/>
      </rPr>
      <t>Help is always free!</t>
    </r>
  </si>
  <si>
    <t>Our website has video tutorials and other resources.</t>
  </si>
  <si>
    <t>HappyGiraffe.org</t>
  </si>
  <si>
    <t>Our book is also available on Amazon!</t>
  </si>
  <si>
    <t>5) Next Steps:</t>
  </si>
  <si>
    <t>* Tracking</t>
  </si>
  <si>
    <t>* Donate</t>
  </si>
  <si>
    <t>* More Help</t>
  </si>
  <si>
    <t>Added currency selector. Included new currencies: Dollar, Euro, Pound, Real, Rupee, Phillipine Peso</t>
  </si>
  <si>
    <t>Changed table colors</t>
  </si>
  <si>
    <t>Found issue with more than one income, not showing up on correct days of the week in adjust cash flow tab</t>
  </si>
  <si>
    <t>Fixed both weekly and every other week using Mod and Sumproduct formulas</t>
  </si>
  <si>
    <t>Removed all references to full columns in Detailed cash flow. Income limited to row 25. Expenses limited to boxes shown.</t>
  </si>
  <si>
    <t>Added filters to the fixed expenses lists</t>
  </si>
  <si>
    <t>Added income every 4 weeks for govt payments in UK.</t>
  </si>
  <si>
    <t>Every 4 wks</t>
  </si>
  <si>
    <t>Frequency</t>
  </si>
  <si>
    <t>Start Date</t>
  </si>
  <si>
    <t>End Date</t>
  </si>
  <si>
    <t>1st And 15th</t>
  </si>
  <si>
    <t>2nd Wednesday</t>
  </si>
  <si>
    <t>3rd Wednesday</t>
  </si>
  <si>
    <t>4th Wednesday</t>
  </si>
  <si>
    <t>Every 4 Weeks</t>
  </si>
  <si>
    <t>Start Month</t>
  </si>
  <si>
    <t>Start Day</t>
  </si>
  <si>
    <t>Expenses</t>
  </si>
  <si>
    <t>Every 3 Months</t>
  </si>
  <si>
    <t>Every 6 Months</t>
  </si>
  <si>
    <t>Every 4 Months</t>
  </si>
  <si>
    <t>Every 2 Months</t>
  </si>
  <si>
    <t>Other</t>
  </si>
  <si>
    <t>End Date Calc</t>
  </si>
  <si>
    <t>sum income amount in column E where:</t>
  </si>
  <si>
    <t>The type is set to monthly</t>
  </si>
  <si>
    <t>The date entered is less than or equal to A2</t>
  </si>
  <si>
    <t>Column I showing "Day x" has the same DAY as A2</t>
  </si>
  <si>
    <t>&gt; Day</t>
  </si>
  <si>
    <t>Column I showing "Day x" is greater than or equal to the DAY of A2</t>
  </si>
  <si>
    <t>So due on 31 will always show in &gt; Day column</t>
  </si>
  <si>
    <t>Due on 29th will have some 0 values when month has 30 and 31 values</t>
  </si>
  <si>
    <t>IF(A2="","",IF(AND(A3="",DAY(A2)&lt;DAY(A2+1)),V2,IF(AND(A3="",DAY(A2)&gt;DAY(A2+1)),W2,IF(DAY(A3)&gt;DAY(A2),V2,W2))))</t>
  </si>
  <si>
    <t>if A2 is empty then don't show anything</t>
  </si>
  <si>
    <t>test A2 as the end of the month by seeing if the next date has a day value lower than A2. That means A3 starts a new month.</t>
  </si>
  <si>
    <t>We want to capture if A3 is empty but not sure why?</t>
  </si>
  <si>
    <t xml:space="preserve">If next day is empty and A2 IS the end of the month do the value in &gt;Day  </t>
  </si>
  <si>
    <t>If the next day is greater than today, we are not at the end of the month, so do the value in DAY</t>
  </si>
  <si>
    <t>If we are at the end of the month, do the value in &gt;Day.</t>
  </si>
  <si>
    <t xml:space="preserve">Not sure why to do the checks for A3 being blank before anything else, or even at all.  Why does I tmatter if next day is empty? </t>
  </si>
  <si>
    <t>IF(A2="","",IF(AND(A3="",DAY(A2)&lt;DAY(A2+1)),SUMIF('3) Fixed Expenses'!$H$12:$H$42,DAY(A2),'3) Fixed Expenses'!$G$12:$G$42),IF(AND(A3="",DAY(A2)&gt;DAY(A2+1)),SUMIF('3) Fixed Expenses'!$H$12:$H$42,"&gt;="&amp;DAY(A2),'3) Fixed Expenses'!$G$12:$G$42),IF(DAY(A3)&gt;DAY(A2),SUMIF('3) Fixed Expenses'!$H$12:$H$42,DAY(A2),'3) Fixed Expenses'!$G$12:$G$42),SUMIF('3) Fixed Expenses'!$H$12:$H$42,"&gt;="&amp;DAY(A2),'3) Fixed Expenses'!$G$12:$G$42)))))</t>
  </si>
  <si>
    <t>If A2 is empty then do nothing</t>
  </si>
  <si>
    <t>if the next day is empty and A2 is NOT the end of the month do the value in DAY</t>
  </si>
  <si>
    <t>if the next day is empty and A2 is NOT the end of the month sum the amounts that match the day for A2</t>
  </si>
  <si>
    <t xml:space="preserve">If next day is empty and A2 IS the end of the month sum the amounts that are greater than the day value in A2  </t>
  </si>
  <si>
    <t>Same as before. Not sure why we are so concerned with A3 being empty</t>
  </si>
  <si>
    <t>If A2 IS NOT the end of the month, sum the expenses that match A2</t>
  </si>
  <si>
    <t>Otherwise sum the expenses that ARE greater than A2 because A2 IS the end of the month</t>
  </si>
  <si>
    <t>Awesome end of the month test (Day(A2)&gt;Day(A2+1)) If this is true, then A2 is the end of the month.</t>
  </si>
  <si>
    <t>IF(A2="","",IF(Day(A2)&lt;Day(A2+1),SUMIF('3) Fixed Expenses'!$H$12:$H$42,DAY(A2),'3) Fixed Expenses'!$G$12:$G$42),SUMIF('3) Fixed Expenses'!$H$12:$H$42,"&gt;="&amp;DAY(A2),'3) Fixed Expenses'!$G$12:$G$42)))</t>
  </si>
  <si>
    <t>If A2 is not the end of the month, sum up all amounts for the same day as A2</t>
  </si>
  <si>
    <t>If A2 IS the end of the month, sum up all values greater than or equal to the Day of A2</t>
  </si>
  <si>
    <t>This seems to work perfectly as well as the longer formula. I just removed the dependence on A3 and it being empty</t>
  </si>
  <si>
    <t>So if we remove that empty A3 issue, then we get this simplified formula</t>
  </si>
  <si>
    <t>This doesn't handle start or end dates though</t>
  </si>
  <si>
    <t>We has a column called this in column V</t>
  </si>
  <si>
    <t>We had a column called this in column W</t>
  </si>
  <si>
    <t>This is what we had in the monthly expense column</t>
  </si>
  <si>
    <t>Change the sum to sumifs to match the income style</t>
  </si>
  <si>
    <t>End of Month</t>
  </si>
  <si>
    <t>Weekend</t>
  </si>
  <si>
    <t>IF(A2="","",IF(COUNTIF(Table513[Frequency],"Yearly")=0,"",SUMPRODUCT(--(Table513[Frequency]="Yearly"),--(Table513[Start Date]&lt;=A2),--(Table513[End Date Calc]&gt;=A2),IF(B2="N",--(Table513[Start Day]=DAY(A2)),--(Table513[Start Day]&gt;=DAY(A2))),--(IFERROR(MOD(Table513[Start Month]-MONTH(A2)+12,12),1)=0),Table513[Amount])))</t>
  </si>
  <si>
    <t>If A2 is empty do nothing</t>
  </si>
  <si>
    <t>If there are no "Yearly" amounts in the table, do nothing. This is a big formula and I don't want it working hard if it doesn't need to.</t>
  </si>
  <si>
    <t>Sumproduct will first look at items marked as yearly</t>
  </si>
  <si>
    <t>Make sure the start date is today or in the past</t>
  </si>
  <si>
    <t>Make sure the end date is today or in the future</t>
  </si>
  <si>
    <t>if statement</t>
  </si>
  <si>
    <t>if this is NOT the last day of the month, sum all the days equal to the current date</t>
  </si>
  <si>
    <t>If this IS the last day of the month, sum all the days equal to or greater than the current date</t>
  </si>
  <si>
    <t>mod to check for being 12 months away from (or equal to) the start date.</t>
  </si>
  <si>
    <t>This formula can then handle a start date of feb 29, and show the correct value on feb 28 the next year</t>
  </si>
  <si>
    <t>It can also be adjusted well for showing every 6 months, 4, 3, etc.</t>
  </si>
  <si>
    <t>If everything else is true, sum the amounts that match all of those conditions.</t>
  </si>
  <si>
    <t>Monthly Income Original</t>
  </si>
  <si>
    <t>Yearly expenses</t>
  </si>
  <si>
    <t>Added Other column to fixed expenses</t>
  </si>
  <si>
    <t>This involved a lot in the detailed tab.</t>
  </si>
  <si>
    <t>All formulas were updated to look at tables</t>
  </si>
  <si>
    <t>All formulas were updated for consistency</t>
  </si>
  <si>
    <t>Decsriptions of key formulas were added</t>
  </si>
  <si>
    <t>Yearly can now handle a feb 29 date (putting it on Feb 28 in subsequent years)</t>
  </si>
  <si>
    <t>All day and month references are in formulas and shown as a number</t>
  </si>
  <si>
    <t>Previously this was a mix of numbers and text mixed with numbers ("Month "&amp;Month(A2))</t>
  </si>
  <si>
    <t>We decided to have a mix of the old format and an other section for all options. Every other week, every 3 months, etc</t>
  </si>
  <si>
    <t>Other Sum</t>
  </si>
  <si>
    <t>I'm still leaving the adjustment tab as an option to use, but most issues should be handled by the other section in expenses</t>
  </si>
  <si>
    <t>Added the other section to the adjustment tab</t>
  </si>
  <si>
    <t>Other Total</t>
  </si>
  <si>
    <t>On fixed expenses tab, changed the hidden columns to be protected.</t>
  </si>
  <si>
    <t>changed hidden formulas in the columns to have table references [@[Column Name]]</t>
  </si>
  <si>
    <t>This fixes any issues with copying, cutting, or pasting</t>
  </si>
  <si>
    <t>Fixed some cells that did not have correct conditional formatting for the currency symbol</t>
  </si>
  <si>
    <t>Added more lines for income. Now it can handle up to 20.</t>
  </si>
  <si>
    <t>SUMIFS('2) Income'!$E$13:$E$32,'2) Income'!$D$13:$D$32,"monthly",'2) Income'!$F$13:$F$32,"&lt;="&amp;$A2,'2) Income'!$J$13:$J$25,"&gt;="&amp;DAY(A2))</t>
  </si>
  <si>
    <t>SUMIFS('2) Income'!$E$13:$E$32,'2) Income'!$D$13:$D$32,"monthly",'2) Income'!$F$13:$F$32,"&lt;="&amp;$A2,'2) Income'!$I$13:$I$32,"Day "&amp;DAY(A2))</t>
  </si>
  <si>
    <t>IF(A2="","",IF(DAY(A2)&lt;DAY(A2+1),SUMIFS('2) Income'!$E$13:$E$32,'2) Income'!$D$13:$D$32,"monthly",'2) Income'!$F$13:$F$32,"&lt;="&amp;$A2,'2) Income'!$I$13:$I$32,"Day "&amp;DAY(A2)),SUMIFS('2) Income'!$E$13:$E$32,'2) Income'!$D$13:$D$32,"monthly",'2) Income'!$F$13:$F$32,"&lt;="&amp;$A2,'2) Income'!$J$13:$J$25,"&gt;="&amp;DAY(A2))))</t>
  </si>
  <si>
    <t>Congratulations on making it this far in your budgeting journey!</t>
  </si>
  <si>
    <t xml:space="preserve">This spreadsheet is unique because its main purpose is to figure out a weekly allowance that will work for your specific financial situation. </t>
  </si>
  <si>
    <t>Euro</t>
  </si>
  <si>
    <t>Philippine Peso</t>
  </si>
  <si>
    <t>Pound</t>
  </si>
  <si>
    <t>Real</t>
  </si>
  <si>
    <t>Rupee</t>
  </si>
  <si>
    <t>ZAR</t>
  </si>
  <si>
    <t>Added ZAR to the list of currencies</t>
  </si>
  <si>
    <t>Made the list of currencies a list on the "Lists" tab to make it easier to add more</t>
  </si>
  <si>
    <t>CLICK HERE for a video showing how to use the spreadsheet!</t>
  </si>
  <si>
    <t>Fixed words being cut off at the top of the next steps tab.</t>
  </si>
  <si>
    <t>Shilling</t>
  </si>
  <si>
    <t>None</t>
  </si>
  <si>
    <t>Added currency formatting for the KES shilling and "None"</t>
  </si>
  <si>
    <t>Every 8 Weeks</t>
  </si>
  <si>
    <t>Added the option for an expense to happen every 8 weeks</t>
  </si>
  <si>
    <t>Renamed the tables on the fixed expenses tab to be more understandable. (Replaced table numbers with words)</t>
  </si>
  <si>
    <t>Extended the expenses rows to handle 15 more rows for a total of 55</t>
  </si>
  <si>
    <t>Notes</t>
  </si>
  <si>
    <t>Paid Early</t>
  </si>
  <si>
    <t>My Main Paycheck</t>
  </si>
  <si>
    <t>My estimated side income</t>
  </si>
  <si>
    <t>Subscription</t>
  </si>
  <si>
    <t>Debt 1</t>
  </si>
  <si>
    <t>Debt 2</t>
  </si>
  <si>
    <t>Debt 3</t>
  </si>
  <si>
    <t>Debt 4</t>
  </si>
  <si>
    <t>Every 6 Weeks</t>
  </si>
  <si>
    <t>Added every 6 weeks to the list and the calculations.</t>
  </si>
  <si>
    <r>
      <t xml:space="preserve">Your next step is to start </t>
    </r>
    <r>
      <rPr>
        <b/>
        <sz val="11"/>
        <color theme="1"/>
        <rFont val="Calibri"/>
        <family val="2"/>
        <scheme val="minor"/>
      </rPr>
      <t>tracking what you spend</t>
    </r>
    <r>
      <rPr>
        <sz val="11"/>
        <color theme="1"/>
        <rFont val="Calibri"/>
        <family val="2"/>
        <scheme val="minor"/>
      </rPr>
      <t xml:space="preserve"> to make sure you stay within your weekly allowance (your Happy Money). </t>
    </r>
    <r>
      <rPr>
        <u/>
        <sz val="11"/>
        <color theme="1"/>
        <rFont val="Calibri"/>
        <family val="2"/>
        <scheme val="minor"/>
      </rPr>
      <t>You won't do that in this spreadsheet</t>
    </r>
    <r>
      <rPr>
        <sz val="11"/>
        <color theme="1"/>
        <rFont val="Calibri"/>
        <family val="2"/>
        <scheme val="minor"/>
      </rPr>
      <t xml:space="preserve">. You can do that however you like. </t>
    </r>
    <r>
      <rPr>
        <b/>
        <sz val="11"/>
        <color theme="1"/>
        <rFont val="Calibri"/>
        <family val="2"/>
        <scheme val="minor"/>
      </rPr>
      <t>We suggest using our free app!</t>
    </r>
  </si>
  <si>
    <t>Download Our New App!</t>
  </si>
  <si>
    <t>Download The App</t>
  </si>
  <si>
    <t>Cleaned up some phantom borders on the fixed expenses tab.</t>
  </si>
  <si>
    <t>Added more rows to the fixed expenses tab so it can handle up to 120 rows.</t>
  </si>
  <si>
    <t>Added the date that the lowest balance will happen to the happy money tab</t>
  </si>
  <si>
    <t>Adjust this one! --&gt;</t>
  </si>
  <si>
    <t>Refill Day</t>
  </si>
  <si>
    <t>How to Know It Works</t>
  </si>
  <si>
    <t>Use these 3 checks to make sure your allowance works in real life.</t>
  </si>
  <si>
    <t>happens on</t>
  </si>
  <si>
    <t>Days your account will go negative:</t>
  </si>
  <si>
    <t>Your lowest bank balance:</t>
  </si>
  <si>
    <t>You want this to be 0 (not a negative number!)</t>
  </si>
  <si>
    <t>Smaller is better. Just keep the other checks green!</t>
  </si>
  <si>
    <t>A small number means you're spending, saving, or planning for every dollar (which is the goal!)</t>
  </si>
  <si>
    <r>
      <t xml:space="preserve">This number shows how much money is sitting </t>
    </r>
    <r>
      <rPr>
        <b/>
        <sz val="10"/>
        <color theme="1" tint="0.34998626667073579"/>
        <rFont val="Calibri"/>
        <family val="2"/>
        <scheme val="minor"/>
      </rPr>
      <t>unused</t>
    </r>
    <r>
      <rPr>
        <sz val="10"/>
        <color theme="1" tint="0.34998626667073579"/>
        <rFont val="Calibri"/>
        <family val="2"/>
        <scheme val="minor"/>
      </rPr>
      <t xml:space="preserve"> each week.</t>
    </r>
  </si>
  <si>
    <t>Select the day --&gt;</t>
  </si>
  <si>
    <t>*They use your cash flow chart (the next tab) to show what’s working and what’s not.</t>
  </si>
  <si>
    <t>Sunday</t>
  </si>
  <si>
    <t>Monday</t>
  </si>
  <si>
    <t>Tuesday</t>
  </si>
  <si>
    <t>Wednesday</t>
  </si>
  <si>
    <t>Thursday</t>
  </si>
  <si>
    <t>Friday</t>
  </si>
  <si>
    <t>Saturday</t>
  </si>
  <si>
    <t>Pro-Rated</t>
  </si>
  <si>
    <t>1) Choose your refill day (the day your allowance resets each week)</t>
  </si>
  <si>
    <t>Max. Weekly Allowance</t>
  </si>
  <si>
    <t>Max weekly</t>
  </si>
  <si>
    <t>Actual weekly</t>
  </si>
  <si>
    <t>2) Pro-Rated  shows a smaller amount to use until your first refill day.</t>
  </si>
  <si>
    <t>3) Start with the Max amount, then adjust your Actual until all 3 checks stay green.</t>
  </si>
  <si>
    <t>Changed adjust cashflow to add in shading for the weekends</t>
  </si>
  <si>
    <t>Changed Happy Money to allow for refil days other than today in order to better match the app</t>
  </si>
  <si>
    <t>Added in a prorated amount to get you to your first full weekly allowance</t>
  </si>
  <si>
    <t>Changed the explanations of the checks to be more clear</t>
  </si>
  <si>
    <t>Changed the formulas in the detailed forecast to handle the refill day selection and pro-rated amounts.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</si>
</sst>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409]d\-mmm;@"/>
    <numFmt numFmtId="166" formatCode="[$-409]mmmm\ d\,\ yyyy;@"/>
    <numFmt numFmtId="167" formatCode="[$-F800]dddd\,\ mmmm\ dd\,\ yyyy"/>
    <numFmt numFmtId="168" formatCode="mmm\.\ dd\,\ yyyy"/>
    <numFmt numFmtId="169" formatCode="&quot;$&quot;#,##0"/>
    <numFmt numFmtId="170" formatCode="&quot;$&quot;#,##0.00"/>
    <numFmt numFmtId="171" formatCode="_(&quot;$&quot;* #,##0.00_);_(&quot;$&quot;* \(#,##0.00\);_(&quot;$&quot;* &quot;-&quot;_);_(@_)"/>
    <numFmt numFmtId="172" formatCode="[$-409]d\-mmm\-yyyy;@"/>
    <numFmt numFmtId="173" formatCode="[$-409]d\-mmm\-yy;@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9" tint="-0.249977111117893"/>
      <name val="Magnolia Sky"/>
    </font>
    <font>
      <sz val="12"/>
      <color theme="1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28"/>
      <color rgb="FFF1943F"/>
      <name val="Ostrich Sans"/>
    </font>
    <font>
      <sz val="11"/>
      <color theme="1"/>
      <name val="Ostrich Sans"/>
    </font>
    <font>
      <b/>
      <sz val="16"/>
      <color rgb="FFF1943F"/>
      <name val="Arial Black"/>
      <family val="2"/>
    </font>
    <font>
      <sz val="11"/>
      <color rgb="FFF1943F"/>
      <name val="Calibri"/>
      <family val="2"/>
      <scheme val="minor"/>
    </font>
    <font>
      <b/>
      <sz val="11"/>
      <color rgb="FFF1943F"/>
      <name val="Calibri"/>
      <family val="2"/>
      <scheme val="minor"/>
    </font>
    <font>
      <b/>
      <sz val="12"/>
      <color rgb="FFF1943F"/>
      <name val="Calibri"/>
      <family val="2"/>
      <scheme val="minor"/>
    </font>
    <font>
      <b/>
      <sz val="14"/>
      <color rgb="FFF1943F"/>
      <name val="Calibri"/>
      <family val="2"/>
      <scheme val="minor"/>
    </font>
    <font>
      <b/>
      <sz val="20"/>
      <color rgb="FFF1943F"/>
      <name val="Arial Black"/>
      <family val="2"/>
    </font>
    <font>
      <b/>
      <sz val="12"/>
      <color rgb="FFF1943F"/>
      <name val="Arial Black"/>
      <family val="2"/>
    </font>
    <font>
      <sz val="11"/>
      <color theme="0" tint="-0.499984740745262"/>
      <name val="Calibri"/>
      <family val="2"/>
      <scheme val="minor"/>
    </font>
    <font>
      <b/>
      <sz val="18"/>
      <color rgb="FFF1943F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u/>
      <sz val="11"/>
      <color rgb="FFF1943F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rgb="FFF1943F"/>
      <name val="Calibri"/>
      <family val="2"/>
      <scheme val="minor"/>
    </font>
    <font>
      <b/>
      <sz val="13"/>
      <color rgb="FFF1943F"/>
      <name val="Calibri"/>
      <family val="2"/>
      <scheme val="minor"/>
    </font>
    <font>
      <b/>
      <sz val="18"/>
      <color rgb="FFF1943F"/>
      <name val="Arial Black"/>
      <family val="2"/>
    </font>
    <font>
      <b/>
      <u/>
      <sz val="14"/>
      <color rgb="FFF1943F"/>
      <name val="Calibri"/>
      <family val="2"/>
      <scheme val="minor"/>
    </font>
    <font>
      <b/>
      <sz val="11"/>
      <color theme="0"/>
      <name val="Arial Black"/>
      <family val="2"/>
    </font>
    <font>
      <u/>
      <sz val="11"/>
      <color rgb="FFF1943F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9"/>
      </patternFill>
    </fill>
    <fill>
      <patternFill patternType="solid">
        <fgColor rgb="FFF1943F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rgb="FFF1943F"/>
      </bottom>
      <diagonal/>
    </border>
    <border>
      <left/>
      <right/>
      <top style="thin">
        <color rgb="FFF1943F"/>
      </top>
      <bottom style="thin">
        <color rgb="FFF1943F"/>
      </bottom>
      <diagonal/>
    </border>
    <border>
      <left style="medium">
        <color rgb="FFF1943F"/>
      </left>
      <right/>
      <top style="medium">
        <color rgb="FFF1943F"/>
      </top>
      <bottom/>
      <diagonal/>
    </border>
    <border>
      <left/>
      <right/>
      <top style="medium">
        <color rgb="FFF1943F"/>
      </top>
      <bottom/>
      <diagonal/>
    </border>
    <border>
      <left/>
      <right style="medium">
        <color rgb="FFF1943F"/>
      </right>
      <top style="medium">
        <color rgb="FFF1943F"/>
      </top>
      <bottom/>
      <diagonal/>
    </border>
    <border>
      <left style="medium">
        <color rgb="FFF1943F"/>
      </left>
      <right/>
      <top/>
      <bottom/>
      <diagonal/>
    </border>
    <border>
      <left/>
      <right style="medium">
        <color rgb="FFF1943F"/>
      </right>
      <top/>
      <bottom/>
      <diagonal/>
    </border>
    <border>
      <left style="medium">
        <color rgb="FFF1943F"/>
      </left>
      <right/>
      <top/>
      <bottom style="medium">
        <color rgb="FFF1943F"/>
      </bottom>
      <diagonal/>
    </border>
    <border>
      <left/>
      <right/>
      <top/>
      <bottom style="medium">
        <color rgb="FFF1943F"/>
      </bottom>
      <diagonal/>
    </border>
    <border>
      <left/>
      <right style="medium">
        <color rgb="FFF1943F"/>
      </right>
      <top/>
      <bottom style="medium">
        <color rgb="FFF1943F"/>
      </bottom>
      <diagonal/>
    </border>
    <border>
      <left/>
      <right/>
      <top/>
      <bottom style="double">
        <color rgb="FFF1943F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rgb="FFF1943F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ck">
        <color rgb="FFF1943F"/>
      </left>
      <right/>
      <top style="thick">
        <color rgb="FFF1943F"/>
      </top>
      <bottom/>
      <diagonal/>
    </border>
    <border>
      <left/>
      <right style="thick">
        <color rgb="FFF1943F"/>
      </right>
      <top style="thick">
        <color rgb="FFF1943F"/>
      </top>
      <bottom/>
      <diagonal/>
    </border>
    <border>
      <left style="thick">
        <color rgb="FFF1943F"/>
      </left>
      <right/>
      <top/>
      <bottom/>
      <diagonal/>
    </border>
    <border>
      <left/>
      <right/>
      <top style="thick">
        <color rgb="FFF1943F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1943F"/>
      </left>
      <right style="thick">
        <color rgb="FFF1943F"/>
      </right>
      <top/>
      <bottom/>
      <diagonal/>
    </border>
    <border>
      <left style="double">
        <color rgb="FFF1943F"/>
      </left>
      <right/>
      <top style="double">
        <color rgb="FFF1943F"/>
      </top>
      <bottom style="double">
        <color rgb="FFF1943F"/>
      </bottom>
      <diagonal/>
    </border>
    <border>
      <left/>
      <right style="double">
        <color rgb="FFF1943F"/>
      </right>
      <top style="double">
        <color rgb="FFF1943F"/>
      </top>
      <bottom style="double">
        <color rgb="FFF1943F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198">
    <xf numFmtId="0" fontId="0" fillId="0" borderId="0" xfId="0"/>
    <xf numFmtId="1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4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168" fontId="0" fillId="0" borderId="0" xfId="0" applyNumberFormat="1"/>
    <xf numFmtId="42" fontId="0" fillId="0" borderId="0" xfId="1" applyNumberFormat="1" applyFont="1"/>
    <xf numFmtId="42" fontId="3" fillId="0" borderId="0" xfId="1" applyNumberFormat="1" applyFont="1"/>
    <xf numFmtId="0" fontId="7" fillId="0" borderId="0" xfId="0" applyFont="1"/>
    <xf numFmtId="0" fontId="11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170" fontId="0" fillId="0" borderId="0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170" fontId="0" fillId="0" borderId="0" xfId="1" applyNumberFormat="1" applyFont="1" applyBorder="1" applyAlignment="1">
      <alignment horizontal="center"/>
    </xf>
    <xf numFmtId="0" fontId="12" fillId="0" borderId="0" xfId="0" applyFont="1"/>
    <xf numFmtId="0" fontId="9" fillId="0" borderId="0" xfId="0" applyFont="1" applyProtection="1">
      <protection locked="0"/>
    </xf>
    <xf numFmtId="169" fontId="1" fillId="0" borderId="0" xfId="1" applyNumberFormat="1" applyFont="1" applyFill="1" applyBorder="1" applyAlignment="1" applyProtection="1">
      <alignment horizontal="left"/>
    </xf>
    <xf numFmtId="164" fontId="2" fillId="0" borderId="0" xfId="1" applyNumberFormat="1" applyFont="1" applyFill="1" applyBorder="1"/>
    <xf numFmtId="0" fontId="9" fillId="0" borderId="0" xfId="0" applyFont="1"/>
    <xf numFmtId="0" fontId="9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169" fontId="9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70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70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170" fontId="3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170" fontId="2" fillId="0" borderId="0" xfId="1" applyNumberFormat="1" applyFont="1" applyAlignment="1" applyProtection="1">
      <alignment horizontal="center"/>
    </xf>
    <xf numFmtId="0" fontId="0" fillId="0" borderId="0" xfId="0" applyAlignment="1">
      <alignment horizontal="center" vertical="center" wrapText="1"/>
    </xf>
    <xf numFmtId="164" fontId="2" fillId="0" borderId="0" xfId="1" applyNumberFormat="1" applyFont="1" applyFill="1"/>
    <xf numFmtId="0" fontId="4" fillId="0" borderId="0" xfId="0" applyFont="1" applyAlignment="1">
      <alignment vertical="center"/>
    </xf>
    <xf numFmtId="170" fontId="4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19" fillId="0" borderId="0" xfId="0" applyFont="1"/>
    <xf numFmtId="0" fontId="20" fillId="0" borderId="0" xfId="0" applyFont="1" applyAlignment="1">
      <alignment vertical="center"/>
    </xf>
    <xf numFmtId="0" fontId="24" fillId="0" borderId="0" xfId="0" quotePrefix="1" applyFont="1"/>
    <xf numFmtId="0" fontId="25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170" fontId="21" fillId="0" borderId="0" xfId="1" applyNumberFormat="1" applyFont="1" applyFill="1" applyBorder="1" applyAlignment="1">
      <alignment horizontal="center"/>
    </xf>
    <xf numFmtId="166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5" fillId="0" borderId="0" xfId="0" applyFont="1"/>
    <xf numFmtId="0" fontId="26" fillId="0" borderId="0" xfId="0" applyFont="1"/>
    <xf numFmtId="170" fontId="23" fillId="0" borderId="1" xfId="0" applyNumberFormat="1" applyFont="1" applyBorder="1" applyAlignment="1">
      <alignment horizontal="center"/>
    </xf>
    <xf numFmtId="1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21" fillId="0" borderId="0" xfId="0" applyFont="1"/>
    <xf numFmtId="170" fontId="14" fillId="0" borderId="0" xfId="1" applyNumberFormat="1" applyFont="1" applyFill="1" applyBorder="1" applyAlignment="1">
      <alignment horizontal="center"/>
    </xf>
    <xf numFmtId="0" fontId="27" fillId="0" borderId="0" xfId="0" applyFont="1"/>
    <xf numFmtId="0" fontId="27" fillId="0" borderId="0" xfId="0" applyFont="1" applyAlignment="1">
      <alignment horizontal="right"/>
    </xf>
    <xf numFmtId="1" fontId="0" fillId="0" borderId="0" xfId="0" applyNumberFormat="1" applyAlignment="1">
      <alignment horizontal="center"/>
    </xf>
    <xf numFmtId="0" fontId="27" fillId="0" borderId="0" xfId="0" applyFont="1" applyAlignment="1">
      <alignment horizontal="center"/>
    </xf>
    <xf numFmtId="170" fontId="9" fillId="0" borderId="0" xfId="0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0" fontId="25" fillId="0" borderId="11" xfId="0" applyFont="1" applyBorder="1"/>
    <xf numFmtId="0" fontId="2" fillId="0" borderId="11" xfId="0" applyFont="1" applyBorder="1"/>
    <xf numFmtId="170" fontId="28" fillId="0" borderId="11" xfId="1" applyNumberFormat="1" applyFont="1" applyFill="1" applyBorder="1" applyAlignment="1" applyProtection="1"/>
    <xf numFmtId="0" fontId="28" fillId="0" borderId="11" xfId="0" applyFont="1" applyBorder="1"/>
    <xf numFmtId="0" fontId="29" fillId="0" borderId="11" xfId="0" applyFont="1" applyBorder="1"/>
    <xf numFmtId="0" fontId="0" fillId="0" borderId="0" xfId="0" applyAlignment="1">
      <alignment horizontal="left" vertical="top" wrapText="1"/>
    </xf>
    <xf numFmtId="0" fontId="3" fillId="0" borderId="0" xfId="0" applyFont="1"/>
    <xf numFmtId="0" fontId="14" fillId="0" borderId="13" xfId="0" applyFont="1" applyBorder="1" applyAlignment="1">
      <alignment horizontal="center"/>
    </xf>
    <xf numFmtId="0" fontId="14" fillId="0" borderId="13" xfId="0" applyFont="1" applyBorder="1"/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14" fontId="5" fillId="3" borderId="6" xfId="0" applyNumberFormat="1" applyFont="1" applyFill="1" applyBorder="1"/>
    <xf numFmtId="0" fontId="5" fillId="3" borderId="0" xfId="0" applyFont="1" applyFill="1"/>
    <xf numFmtId="0" fontId="5" fillId="3" borderId="7" xfId="0" applyFont="1" applyFill="1" applyBorder="1"/>
    <xf numFmtId="0" fontId="9" fillId="0" borderId="2" xfId="0" applyFont="1" applyBorder="1" applyAlignment="1" applyProtection="1">
      <alignment horizontal="left"/>
      <protection locked="0"/>
    </xf>
    <xf numFmtId="0" fontId="36" fillId="0" borderId="0" xfId="0" applyFont="1"/>
    <xf numFmtId="0" fontId="15" fillId="0" borderId="0" xfId="0" applyFont="1"/>
    <xf numFmtId="0" fontId="15" fillId="0" borderId="0" xfId="0" applyFont="1" applyAlignment="1">
      <alignment horizontal="left"/>
    </xf>
    <xf numFmtId="0" fontId="20" fillId="0" borderId="0" xfId="0" applyFont="1" applyAlignment="1">
      <alignment wrapText="1"/>
    </xf>
    <xf numFmtId="0" fontId="37" fillId="0" borderId="0" xfId="0" applyFont="1" applyAlignment="1">
      <alignment horizontal="left" wrapText="1"/>
    </xf>
    <xf numFmtId="0" fontId="35" fillId="0" borderId="0" xfId="0" applyFont="1" applyAlignment="1">
      <alignment horizontal="left" vertical="top" wrapText="1"/>
    </xf>
    <xf numFmtId="0" fontId="14" fillId="0" borderId="19" xfId="0" applyFont="1" applyBorder="1" applyAlignment="1">
      <alignment horizontal="right"/>
    </xf>
    <xf numFmtId="0" fontId="9" fillId="0" borderId="1" xfId="0" applyFont="1" applyBorder="1" applyProtection="1">
      <protection locked="0"/>
    </xf>
    <xf numFmtId="0" fontId="9" fillId="0" borderId="1" xfId="0" applyFont="1" applyBorder="1" applyAlignment="1" applyProtection="1">
      <alignment horizontal="center"/>
      <protection locked="0"/>
    </xf>
    <xf numFmtId="170" fontId="9" fillId="0" borderId="1" xfId="1" applyNumberFormat="1" applyFont="1" applyFill="1" applyBorder="1" applyAlignment="1" applyProtection="1">
      <alignment horizontal="center"/>
      <protection locked="0"/>
    </xf>
    <xf numFmtId="166" fontId="9" fillId="0" borderId="1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0" fontId="9" fillId="0" borderId="2" xfId="0" applyFont="1" applyBorder="1" applyAlignment="1" applyProtection="1">
      <alignment horizontal="center"/>
      <protection locked="0"/>
    </xf>
    <xf numFmtId="170" fontId="9" fillId="0" borderId="2" xfId="1" applyNumberFormat="1" applyFont="1" applyFill="1" applyBorder="1" applyAlignment="1" applyProtection="1">
      <alignment horizontal="center"/>
      <protection locked="0"/>
    </xf>
    <xf numFmtId="166" fontId="9" fillId="0" borderId="2" xfId="0" applyNumberFormat="1" applyFont="1" applyBorder="1" applyAlignment="1" applyProtection="1">
      <alignment horizontal="center"/>
      <protection locked="0"/>
    </xf>
    <xf numFmtId="0" fontId="36" fillId="0" borderId="0" xfId="0" applyFont="1" applyAlignment="1">
      <alignment horizontal="center"/>
    </xf>
    <xf numFmtId="170" fontId="36" fillId="0" borderId="0" xfId="1" applyNumberFormat="1" applyFont="1" applyFill="1" applyBorder="1" applyAlignment="1">
      <alignment horizontal="center"/>
    </xf>
    <xf numFmtId="165" fontId="2" fillId="0" borderId="0" xfId="0" applyNumberFormat="1" applyFont="1"/>
    <xf numFmtId="165" fontId="9" fillId="0" borderId="0" xfId="0" applyNumberFormat="1" applyFont="1"/>
    <xf numFmtId="42" fontId="0" fillId="0" borderId="12" xfId="0" applyNumberFormat="1" applyBorder="1"/>
    <xf numFmtId="14" fontId="5" fillId="2" borderId="22" xfId="0" applyNumberFormat="1" applyFont="1" applyFill="1" applyBorder="1"/>
    <xf numFmtId="0" fontId="5" fillId="2" borderId="22" xfId="0" applyFont="1" applyFill="1" applyBorder="1"/>
    <xf numFmtId="0" fontId="5" fillId="2" borderId="24" xfId="0" applyFont="1" applyFill="1" applyBorder="1"/>
    <xf numFmtId="0" fontId="5" fillId="2" borderId="23" xfId="0" applyFont="1" applyFill="1" applyBorder="1"/>
    <xf numFmtId="0" fontId="24" fillId="0" borderId="0" xfId="0" applyFont="1" applyAlignment="1">
      <alignment horizontal="left" vertical="top"/>
    </xf>
    <xf numFmtId="0" fontId="38" fillId="0" borderId="0" xfId="2" applyFont="1" applyAlignment="1" applyProtection="1">
      <protection locked="0"/>
    </xf>
    <xf numFmtId="0" fontId="31" fillId="0" borderId="0" xfId="2" applyFont="1" applyAlignment="1" applyProtection="1">
      <protection locked="0"/>
    </xf>
    <xf numFmtId="0" fontId="0" fillId="0" borderId="0" xfId="0" applyAlignment="1">
      <alignment horizontal="left" vertical="top"/>
    </xf>
    <xf numFmtId="0" fontId="25" fillId="0" borderId="0" xfId="0" applyFont="1" applyAlignment="1">
      <alignment horizontal="left" vertical="top"/>
    </xf>
    <xf numFmtId="170" fontId="9" fillId="0" borderId="1" xfId="1" applyNumberFormat="1" applyFont="1" applyFill="1" applyBorder="1" applyAlignment="1" applyProtection="1">
      <alignment horizontal="left"/>
      <protection locked="0"/>
    </xf>
    <xf numFmtId="0" fontId="39" fillId="2" borderId="22" xfId="0" applyFont="1" applyFill="1" applyBorder="1"/>
    <xf numFmtId="0" fontId="39" fillId="3" borderId="0" xfId="0" applyFont="1" applyFill="1"/>
    <xf numFmtId="170" fontId="41" fillId="0" borderId="0" xfId="1" applyNumberFormat="1" applyFont="1" applyFill="1" applyBorder="1" applyAlignment="1" applyProtection="1">
      <alignment horizontal="right"/>
      <protection locked="0"/>
    </xf>
    <xf numFmtId="170" fontId="9" fillId="0" borderId="12" xfId="1" applyNumberFormat="1" applyFont="1" applyFill="1" applyBorder="1" applyAlignment="1" applyProtection="1">
      <alignment horizontal="right"/>
      <protection locked="0"/>
    </xf>
    <xf numFmtId="14" fontId="2" fillId="0" borderId="0" xfId="1" applyNumberFormat="1" applyFont="1" applyFill="1" applyBorder="1"/>
    <xf numFmtId="14" fontId="14" fillId="0" borderId="0" xfId="1" applyNumberFormat="1" applyFont="1" applyFill="1" applyBorder="1" applyAlignment="1">
      <alignment horizontal="center"/>
    </xf>
    <xf numFmtId="170" fontId="9" fillId="0" borderId="23" xfId="1" applyNumberFormat="1" applyFont="1" applyFill="1" applyBorder="1" applyAlignment="1" applyProtection="1">
      <alignment horizontal="right"/>
      <protection locked="0"/>
    </xf>
    <xf numFmtId="0" fontId="0" fillId="0" borderId="0" xfId="0" applyAlignment="1">
      <alignment wrapText="1"/>
    </xf>
    <xf numFmtId="0" fontId="2" fillId="0" borderId="0" xfId="1" applyNumberFormat="1" applyFont="1" applyFill="1" applyBorder="1"/>
    <xf numFmtId="0" fontId="14" fillId="0" borderId="0" xfId="1" applyNumberFormat="1" applyFont="1" applyFill="1" applyBorder="1" applyAlignment="1">
      <alignment horizontal="center"/>
    </xf>
    <xf numFmtId="0" fontId="2" fillId="0" borderId="19" xfId="0" applyFont="1" applyBorder="1"/>
    <xf numFmtId="0" fontId="14" fillId="0" borderId="19" xfId="0" applyFont="1" applyBorder="1"/>
    <xf numFmtId="0" fontId="9" fillId="0" borderId="19" xfId="0" applyFont="1" applyBorder="1"/>
    <xf numFmtId="0" fontId="41" fillId="0" borderId="0" xfId="0" applyFont="1" applyAlignment="1" applyProtection="1">
      <alignment horizontal="center"/>
      <protection locked="0"/>
    </xf>
    <xf numFmtId="14" fontId="9" fillId="0" borderId="21" xfId="0" applyNumberFormat="1" applyFont="1" applyBorder="1" applyProtection="1">
      <protection locked="0"/>
    </xf>
    <xf numFmtId="14" fontId="9" fillId="0" borderId="22" xfId="0" applyNumberFormat="1" applyFont="1" applyBorder="1" applyProtection="1">
      <protection locked="0"/>
    </xf>
    <xf numFmtId="164" fontId="2" fillId="0" borderId="0" xfId="1" applyNumberFormat="1" applyFont="1" applyFill="1" applyProtection="1"/>
    <xf numFmtId="0" fontId="10" fillId="0" borderId="0" xfId="0" applyFont="1" applyAlignment="1">
      <alignment horizontal="center"/>
    </xf>
    <xf numFmtId="0" fontId="34" fillId="0" borderId="0" xfId="0" applyFont="1"/>
    <xf numFmtId="0" fontId="10" fillId="0" borderId="19" xfId="0" applyFont="1" applyBorder="1" applyAlignment="1">
      <alignment horizontal="center"/>
    </xf>
    <xf numFmtId="0" fontId="33" fillId="0" borderId="0" xfId="0" applyFont="1" applyAlignment="1" applyProtection="1">
      <alignment horizontal="left"/>
      <protection locked="0"/>
    </xf>
    <xf numFmtId="164" fontId="33" fillId="0" borderId="0" xfId="1" applyNumberFormat="1" applyFont="1" applyFill="1" applyBorder="1" applyAlignment="1" applyProtection="1">
      <alignment horizontal="left"/>
      <protection locked="0"/>
    </xf>
    <xf numFmtId="14" fontId="33" fillId="0" borderId="0" xfId="1" applyNumberFormat="1" applyFont="1" applyFill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33" fillId="0" borderId="0" xfId="1" applyNumberFormat="1" applyFont="1" applyFill="1" applyBorder="1" applyAlignment="1" applyProtection="1">
      <alignment horizontal="left"/>
      <protection locked="0"/>
    </xf>
    <xf numFmtId="0" fontId="33" fillId="2" borderId="0" xfId="1" applyNumberFormat="1" applyFont="1" applyFill="1" applyBorder="1" applyAlignment="1" applyProtection="1">
      <alignment horizontal="left"/>
      <protection locked="0"/>
    </xf>
    <xf numFmtId="0" fontId="9" fillId="0" borderId="0" xfId="1" applyNumberFormat="1" applyFont="1" applyFill="1" applyBorder="1" applyAlignment="1" applyProtection="1">
      <alignment horizontal="right"/>
    </xf>
    <xf numFmtId="170" fontId="41" fillId="0" borderId="0" xfId="1" applyNumberFormat="1" applyFont="1" applyFill="1" applyAlignment="1" applyProtection="1">
      <alignment horizontal="right"/>
      <protection locked="0"/>
    </xf>
    <xf numFmtId="0" fontId="0" fillId="0" borderId="0" xfId="0" applyAlignment="1">
      <alignment vertical="top" wrapText="1"/>
    </xf>
    <xf numFmtId="0" fontId="41" fillId="0" borderId="0" xfId="0" applyFont="1" applyAlignment="1" applyProtection="1">
      <alignment wrapText="1"/>
      <protection locked="0"/>
    </xf>
    <xf numFmtId="14" fontId="9" fillId="0" borderId="0" xfId="0" applyNumberFormat="1" applyFont="1" applyProtection="1">
      <protection locked="0"/>
    </xf>
    <xf numFmtId="0" fontId="14" fillId="0" borderId="0" xfId="0" applyFont="1" applyAlignment="1">
      <alignment horizontal="right"/>
    </xf>
    <xf numFmtId="170" fontId="9" fillId="0" borderId="0" xfId="1" applyNumberFormat="1" applyFont="1" applyFill="1" applyBorder="1" applyAlignment="1" applyProtection="1">
      <alignment horizontal="right"/>
      <protection locked="0"/>
    </xf>
    <xf numFmtId="14" fontId="9" fillId="0" borderId="0" xfId="1" applyNumberFormat="1" applyFont="1" applyFill="1" applyBorder="1" applyAlignment="1" applyProtection="1">
      <alignment horizontal="right"/>
      <protection locked="0"/>
    </xf>
    <xf numFmtId="164" fontId="2" fillId="0" borderId="0" xfId="1" applyNumberFormat="1" applyFont="1" applyFill="1" applyBorder="1" applyProtection="1"/>
    <xf numFmtId="0" fontId="2" fillId="0" borderId="0" xfId="1" applyNumberFormat="1" applyFont="1" applyFill="1" applyBorder="1" applyProtection="1"/>
    <xf numFmtId="0" fontId="9" fillId="0" borderId="27" xfId="0" applyFont="1" applyBorder="1"/>
    <xf numFmtId="0" fontId="34" fillId="0" borderId="27" xfId="0" applyFont="1" applyBorder="1"/>
    <xf numFmtId="165" fontId="9" fillId="0" borderId="27" xfId="0" applyNumberFormat="1" applyFont="1" applyBorder="1"/>
    <xf numFmtId="165" fontId="2" fillId="0" borderId="27" xfId="0" applyNumberFormat="1" applyFont="1" applyBorder="1"/>
    <xf numFmtId="0" fontId="33" fillId="2" borderId="0" xfId="0" applyFont="1" applyFill="1" applyAlignment="1" applyProtection="1">
      <alignment horizontal="left"/>
      <protection locked="0"/>
    </xf>
    <xf numFmtId="14" fontId="9" fillId="0" borderId="0" xfId="0" applyNumberFormat="1" applyFont="1"/>
    <xf numFmtId="14" fontId="2" fillId="0" borderId="0" xfId="1" applyNumberFormat="1" applyFont="1" applyFill="1" applyBorder="1" applyProtection="1"/>
    <xf numFmtId="0" fontId="9" fillId="0" borderId="0" xfId="0" applyFont="1" applyAlignment="1" applyProtection="1">
      <alignment wrapText="1"/>
      <protection locked="0"/>
    </xf>
    <xf numFmtId="0" fontId="9" fillId="0" borderId="25" xfId="0" applyFont="1" applyBorder="1" applyAlignment="1" applyProtection="1">
      <alignment wrapText="1"/>
      <protection locked="0"/>
    </xf>
    <xf numFmtId="0" fontId="9" fillId="0" borderId="26" xfId="0" applyFont="1" applyBorder="1" applyAlignment="1" applyProtection="1">
      <alignment wrapText="1"/>
      <protection locked="0"/>
    </xf>
    <xf numFmtId="169" fontId="22" fillId="0" borderId="28" xfId="0" applyNumberFormat="1" applyFont="1" applyBorder="1" applyAlignment="1">
      <alignment horizontal="center" vertical="center" wrapText="1"/>
    </xf>
    <xf numFmtId="170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69" fontId="2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172" fontId="0" fillId="0" borderId="0" xfId="0" applyNumberFormat="1" applyAlignment="1">
      <alignment horizontal="center"/>
    </xf>
    <xf numFmtId="172" fontId="0" fillId="0" borderId="0" xfId="0" applyNumberFormat="1" applyAlignment="1">
      <alignment horizontal="left"/>
    </xf>
    <xf numFmtId="0" fontId="12" fillId="0" borderId="0" xfId="0" applyFont="1" applyAlignment="1">
      <alignment horizontal="center" vertical="center"/>
    </xf>
    <xf numFmtId="170" fontId="24" fillId="0" borderId="29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71" fontId="0" fillId="0" borderId="12" xfId="0" applyNumberFormat="1" applyBorder="1"/>
    <xf numFmtId="171" fontId="0" fillId="0" borderId="12" xfId="0" applyNumberFormat="1" applyBorder="1" applyProtection="1">
      <protection locked="0"/>
    </xf>
    <xf numFmtId="173" fontId="0" fillId="0" borderId="12" xfId="0" applyNumberFormat="1" applyBorder="1"/>
    <xf numFmtId="42" fontId="0" fillId="0" borderId="7" xfId="0" applyNumberFormat="1" applyBorder="1"/>
    <xf numFmtId="173" fontId="0" fillId="0" borderId="6" xfId="0" applyNumberFormat="1" applyBorder="1"/>
    <xf numFmtId="0" fontId="40" fillId="0" borderId="0" xfId="2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7" fontId="9" fillId="0" borderId="1" xfId="0" applyNumberFormat="1" applyFont="1" applyBorder="1" applyAlignment="1" applyProtection="1">
      <alignment horizontal="left"/>
      <protection locked="0"/>
    </xf>
    <xf numFmtId="167" fontId="15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0" fontId="30" fillId="0" borderId="0" xfId="2" applyAlignment="1" applyProtection="1">
      <alignment horizontal="center"/>
      <protection locked="0"/>
    </xf>
    <xf numFmtId="0" fontId="36" fillId="0" borderId="17" xfId="0" applyFont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3" fillId="4" borderId="14" xfId="0" applyFont="1" applyFill="1" applyBorder="1" applyAlignment="1">
      <alignment horizontal="center"/>
    </xf>
    <xf numFmtId="0" fontId="33" fillId="4" borderId="15" xfId="0" applyFont="1" applyFill="1" applyBorder="1" applyAlignment="1">
      <alignment horizontal="center"/>
    </xf>
    <xf numFmtId="0" fontId="33" fillId="4" borderId="16" xfId="0" applyFont="1" applyFill="1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30" fillId="0" borderId="0" xfId="2" applyAlignment="1" applyProtection="1">
      <alignment horizontal="left"/>
      <protection locked="0"/>
    </xf>
    <xf numFmtId="0" fontId="20" fillId="0" borderId="0" xfId="0" applyFont="1" applyAlignment="1">
      <alignment horizontal="center" vertical="center" wrapText="1"/>
    </xf>
    <xf numFmtId="0" fontId="30" fillId="0" borderId="0" xfId="2" applyAlignment="1">
      <alignment horizontal="left" vertical="top"/>
    </xf>
  </cellXfs>
  <cellStyles count="3">
    <cellStyle name="Currency" xfId="1" builtinId="4"/>
    <cellStyle name="Hyperlink" xfId="2" builtinId="8"/>
    <cellStyle name="Normal" xfId="0" builtinId="0"/>
  </cellStyles>
  <dxfs count="82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numFmt numFmtId="174" formatCode="_ [$₹-445]\ * #,##0.00_ ;_ [$₹-445]\ * \-#,##0.00_ ;_ [$₹-445]\ * &quot;-&quot;??_ ;_ @_ "/>
    </dxf>
    <dxf>
      <numFmt numFmtId="175" formatCode="_-[$R$-416]\ * #,##0.00_-;\-[$R$-416]\ * #,##0.00_-;_-[$R$-416]\ * &quot;-&quot;??_-;_-@_-"/>
    </dxf>
    <dxf>
      <numFmt numFmtId="34" formatCode="_(&quot;$&quot;* #,##0.00_);_(&quot;$&quot;* \(#,##0.00\);_(&quot;$&quot;* &quot;-&quot;??_);_(@_)"/>
    </dxf>
    <dxf>
      <numFmt numFmtId="176" formatCode="_-[$£-809]* #,##0.00_-;\-[$£-809]* #,##0.00_-;_-[$£-809]* &quot;-&quot;??_-;_-@_-"/>
    </dxf>
    <dxf>
      <numFmt numFmtId="177" formatCode="_([$€-2]\ * #,##0.00_);_([$€-2]\ * \(#,##0.00\);_([$€-2]\ * &quot;-&quot;??_);_(@_)"/>
    </dxf>
    <dxf>
      <numFmt numFmtId="178" formatCode="_-[$₱-3409]* #,##0.00_-;\-[$₱-3409]* #,##0.00_-;_-[$₱-3409]* &quot;-&quot;??_-;_-@_-"/>
    </dxf>
    <dxf>
      <numFmt numFmtId="179" formatCode="_-[$R-1C09]* #,##0.00_-;\-[$R-1C09]* #,##0.00_-;_-[$R-1C09]* &quot;-&quot;??_-;_-@_-"/>
    </dxf>
    <dxf>
      <numFmt numFmtId="180" formatCode="_([$KES]\ * #,##0.00_);_([$KES]\ * \(#,##0.00\);_([$KES]\ * &quot;-&quot;??_);_(@_)"/>
    </dxf>
    <dxf>
      <numFmt numFmtId="35" formatCode="_(* #,##0.00_);_(* \(#,##0.00\);_(* &quot;-&quot;??_);_(@_)"/>
    </dxf>
    <dxf>
      <fill>
        <patternFill>
          <bgColor theme="9" tint="0.79998168889431442"/>
        </patternFill>
      </fill>
    </dxf>
    <dxf>
      <font>
        <color theme="1"/>
      </font>
      <fill>
        <patternFill>
          <fgColor rgb="FFC3D69B"/>
          <bgColor rgb="FFC3D69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rgb="FFC3D69B"/>
          <bgColor rgb="FFC3D69B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rgb="FFC3D69B"/>
          <bgColor rgb="FFC3D69B"/>
        </patternFill>
      </fill>
    </dxf>
    <dxf>
      <numFmt numFmtId="181" formatCode="[$₹-445]\ #,##0.00"/>
    </dxf>
    <dxf>
      <numFmt numFmtId="182" formatCode="[$R$-416]\ #,##0.00"/>
    </dxf>
    <dxf>
      <numFmt numFmtId="170" formatCode="&quot;$&quot;#,##0.00"/>
    </dxf>
    <dxf>
      <numFmt numFmtId="183" formatCode="[$£-809]#,##0.00"/>
    </dxf>
    <dxf>
      <numFmt numFmtId="184" formatCode="[$€-2]\ #,##0.00"/>
    </dxf>
    <dxf>
      <numFmt numFmtId="185" formatCode="[$₱-3409]#,##0.00"/>
    </dxf>
    <dxf>
      <numFmt numFmtId="186" formatCode="[$R-1C09]#,##0.00"/>
    </dxf>
    <dxf>
      <numFmt numFmtId="187" formatCode="[$KES]\ #,##0.00"/>
    </dxf>
    <dxf>
      <numFmt numFmtId="4" formatCode="#,##0.00"/>
    </dxf>
    <dxf>
      <numFmt numFmtId="181" formatCode="[$₹-445]\ #,##0.00"/>
    </dxf>
    <dxf>
      <numFmt numFmtId="182" formatCode="[$R$-416]\ #,##0.00"/>
    </dxf>
    <dxf>
      <numFmt numFmtId="170" formatCode="&quot;$&quot;#,##0.00"/>
    </dxf>
    <dxf>
      <numFmt numFmtId="183" formatCode="[$£-809]#,##0.00"/>
    </dxf>
    <dxf>
      <numFmt numFmtId="184" formatCode="[$€-2]\ #,##0.00"/>
    </dxf>
    <dxf>
      <numFmt numFmtId="185" formatCode="[$₱-3409]#,##0.00"/>
    </dxf>
    <dxf>
      <numFmt numFmtId="186" formatCode="[$R-1C09]#,##0.00"/>
    </dxf>
    <dxf>
      <numFmt numFmtId="187" formatCode="[$KES]\ #,##0.00"/>
    </dxf>
    <dxf>
      <numFmt numFmtId="4" formatCode="#,##0.00"/>
    </dxf>
    <dxf>
      <numFmt numFmtId="184" formatCode="[$€-2]\ #,##0.00"/>
    </dxf>
    <dxf>
      <numFmt numFmtId="183" formatCode="[$£-809]#,##0.00"/>
    </dxf>
    <dxf>
      <numFmt numFmtId="170" formatCode="&quot;$&quot;#,##0.00"/>
    </dxf>
    <dxf>
      <numFmt numFmtId="182" formatCode="[$R$-416]\ #,##0.00"/>
    </dxf>
    <dxf>
      <numFmt numFmtId="181" formatCode="[$₹-445]\ #,##0.00"/>
    </dxf>
    <dxf>
      <numFmt numFmtId="185" formatCode="[$₱-3409]#,##0.00"/>
    </dxf>
    <dxf>
      <numFmt numFmtId="186" formatCode="[$R-1C09]#,##0.00"/>
    </dxf>
    <dxf>
      <numFmt numFmtId="187" formatCode="[$KES]\ 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  <protection locked="0" hidden="0"/>
    </dxf>
    <dxf>
      <border outline="0">
        <left style="thick">
          <color rgb="FFF1943F"/>
        </left>
        <right style="thick">
          <color rgb="FFF1943F"/>
        </right>
        <bottom style="thick">
          <color rgb="FFF1943F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border outline="0">
        <left style="thick">
          <color rgb="FFF1943F"/>
        </left>
        <right style="thick">
          <color rgb="FFF1943F"/>
        </right>
        <bottom style="thick">
          <color rgb="FFF1943F"/>
        </bottom>
      </border>
    </dxf>
    <dxf>
      <fill>
        <patternFill patternType="none">
          <fgColor indexed="64"/>
          <bgColor auto="1"/>
        </patternFill>
      </fill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border outline="0">
        <top style="thin">
          <color rgb="FFBFBFBF"/>
        </top>
      </border>
    </dxf>
    <dxf>
      <border outline="0">
        <left style="thick">
          <color rgb="FFF1943F"/>
        </left>
        <right style="thick">
          <color rgb="FFF1943F"/>
        </right>
        <bottom style="thick">
          <color rgb="FFF1943F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BFBFBF"/>
        </bottom>
      </border>
    </dxf>
    <dxf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0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0" hidden="0"/>
    </dxf>
    <dxf>
      <border diagonalUp="0" diagonalDown="0">
        <left style="thick">
          <color rgb="FFF1943F"/>
        </left>
        <right style="thick">
          <color rgb="FFF1943F"/>
        </right>
        <top/>
        <bottom style="thick">
          <color rgb="FFF1943F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fill>
        <patternFill patternType="none">
          <bgColor auto="1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1" defaultTableStyle="TableStyleMedium2" defaultPivotStyle="PivotStyleLight16">
    <tableStyle name="Grey HG Table" pivot="0" count="4" xr9:uid="{67F051ED-3272-4B99-95DA-791525488393}">
      <tableStyleElement type="wholeTable" dxfId="81"/>
      <tableStyleElement type="headerRow" dxfId="80"/>
      <tableStyleElement type="firstRowStripe" dxfId="79"/>
      <tableStyleElement type="secondRowStripe" dxfId="78"/>
    </tableStyle>
  </tableStyles>
  <colors>
    <mruColors>
      <color rgb="FFF1943F"/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F1943F"/>
                </a:solidFill>
                <a:latin typeface="Arial Black" panose="020B0A04020102020204" pitchFamily="34" charset="0"/>
              </a:rPr>
              <a:t>Your</a:t>
            </a:r>
            <a:r>
              <a:rPr lang="en-US" sz="2400" b="1" baseline="0">
                <a:solidFill>
                  <a:srgbClr val="F1943F"/>
                </a:solidFill>
                <a:latin typeface="Arial Black" panose="020B0A04020102020204" pitchFamily="34" charset="0"/>
              </a:rPr>
              <a:t> </a:t>
            </a:r>
            <a:r>
              <a:rPr lang="en-US" sz="2400" b="1">
                <a:solidFill>
                  <a:srgbClr val="F1943F"/>
                </a:solidFill>
                <a:latin typeface="Arial Black" panose="020B0A04020102020204" pitchFamily="34" charset="0"/>
              </a:rPr>
              <a:t>Cash Flow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3"/>
          <c:order val="0"/>
          <c:tx>
            <c:strRef>
              <c:f>'Adjust Cash Flow'!$K$18</c:f>
              <c:strCache>
                <c:ptCount val="1"/>
                <c:pt idx="0">
                  <c:v>Bank Balance</c:v>
                </c:pt>
              </c:strCache>
            </c:strRef>
          </c:tx>
          <c:spPr>
            <a:solidFill>
              <a:srgbClr val="C3D69B"/>
            </a:solidFill>
            <a:ln>
              <a:noFill/>
            </a:ln>
            <a:effectLst/>
          </c:spPr>
          <c:invertIfNegative val="1"/>
          <c:cat>
            <c:strRef>
              <c:f>'Adjust Cash Flow'!$B$19:$B$1483</c:f>
              <c:strCache>
                <c:ptCount val="728"/>
                <c:pt idx="0">
                  <c:v>1-Jul-24</c:v>
                </c:pt>
                <c:pt idx="1">
                  <c:v>2-Jul-24</c:v>
                </c:pt>
                <c:pt idx="2">
                  <c:v>3-Jul-24</c:v>
                </c:pt>
                <c:pt idx="3">
                  <c:v>4-Jul-24</c:v>
                </c:pt>
                <c:pt idx="4">
                  <c:v>5-Jul-24</c:v>
                </c:pt>
                <c:pt idx="5">
                  <c:v>6-Jul-24</c:v>
                </c:pt>
                <c:pt idx="6">
                  <c:v>7-Jul-24</c:v>
                </c:pt>
                <c:pt idx="7">
                  <c:v>8-Jul-24</c:v>
                </c:pt>
                <c:pt idx="8">
                  <c:v>9-Jul-24</c:v>
                </c:pt>
                <c:pt idx="9">
                  <c:v>10-Jul-24</c:v>
                </c:pt>
                <c:pt idx="10">
                  <c:v>11-Jul-24</c:v>
                </c:pt>
                <c:pt idx="11">
                  <c:v>12-Jul-24</c:v>
                </c:pt>
                <c:pt idx="12">
                  <c:v>13-Jul-24</c:v>
                </c:pt>
                <c:pt idx="13">
                  <c:v>14-Jul-24</c:v>
                </c:pt>
                <c:pt idx="14">
                  <c:v>15-Jul-24</c:v>
                </c:pt>
                <c:pt idx="15">
                  <c:v>16-Jul-24</c:v>
                </c:pt>
                <c:pt idx="16">
                  <c:v>17-Jul-24</c:v>
                </c:pt>
                <c:pt idx="17">
                  <c:v>18-Jul-24</c:v>
                </c:pt>
                <c:pt idx="18">
                  <c:v>19-Jul-24</c:v>
                </c:pt>
                <c:pt idx="19">
                  <c:v>20-Jul-24</c:v>
                </c:pt>
                <c:pt idx="20">
                  <c:v>21-Jul-24</c:v>
                </c:pt>
                <c:pt idx="21">
                  <c:v>22-Jul-24</c:v>
                </c:pt>
                <c:pt idx="22">
                  <c:v>23-Jul-24</c:v>
                </c:pt>
                <c:pt idx="23">
                  <c:v>24-Jul-24</c:v>
                </c:pt>
                <c:pt idx="24">
                  <c:v>25-Jul-24</c:v>
                </c:pt>
                <c:pt idx="25">
                  <c:v>26-Jul-24</c:v>
                </c:pt>
                <c:pt idx="26">
                  <c:v>27-Jul-24</c:v>
                </c:pt>
                <c:pt idx="27">
                  <c:v>28-Jul-24</c:v>
                </c:pt>
                <c:pt idx="28">
                  <c:v>29-Jul-24</c:v>
                </c:pt>
                <c:pt idx="29">
                  <c:v>30-Jul-24</c:v>
                </c:pt>
                <c:pt idx="30">
                  <c:v>31-Jul-24</c:v>
                </c:pt>
                <c:pt idx="31">
                  <c:v>1-Aug-24</c:v>
                </c:pt>
                <c:pt idx="32">
                  <c:v>2-Aug-24</c:v>
                </c:pt>
                <c:pt idx="33">
                  <c:v>3-Aug-24</c:v>
                </c:pt>
                <c:pt idx="34">
                  <c:v>4-Aug-24</c:v>
                </c:pt>
                <c:pt idx="35">
                  <c:v>5-Aug-24</c:v>
                </c:pt>
                <c:pt idx="36">
                  <c:v>6-Aug-24</c:v>
                </c:pt>
                <c:pt idx="37">
                  <c:v>7-Aug-24</c:v>
                </c:pt>
                <c:pt idx="38">
                  <c:v>8-Aug-24</c:v>
                </c:pt>
                <c:pt idx="39">
                  <c:v>9-Aug-24</c:v>
                </c:pt>
                <c:pt idx="40">
                  <c:v>10-Aug-24</c:v>
                </c:pt>
                <c:pt idx="41">
                  <c:v>11-Aug-24</c:v>
                </c:pt>
                <c:pt idx="42">
                  <c:v>12-Aug-24</c:v>
                </c:pt>
                <c:pt idx="43">
                  <c:v>13-Aug-24</c:v>
                </c:pt>
                <c:pt idx="44">
                  <c:v>14-Aug-24</c:v>
                </c:pt>
                <c:pt idx="45">
                  <c:v>15-Aug-24</c:v>
                </c:pt>
                <c:pt idx="46">
                  <c:v>16-Aug-24</c:v>
                </c:pt>
                <c:pt idx="47">
                  <c:v>17-Aug-24</c:v>
                </c:pt>
                <c:pt idx="48">
                  <c:v>18-Aug-24</c:v>
                </c:pt>
                <c:pt idx="49">
                  <c:v>19-Aug-24</c:v>
                </c:pt>
                <c:pt idx="50">
                  <c:v>20-Aug-24</c:v>
                </c:pt>
                <c:pt idx="51">
                  <c:v>21-Aug-24</c:v>
                </c:pt>
                <c:pt idx="52">
                  <c:v>22-Aug-24</c:v>
                </c:pt>
                <c:pt idx="53">
                  <c:v>23-Aug-24</c:v>
                </c:pt>
                <c:pt idx="54">
                  <c:v>24-Aug-24</c:v>
                </c:pt>
                <c:pt idx="55">
                  <c:v>25-Aug-24</c:v>
                </c:pt>
                <c:pt idx="56">
                  <c:v>26-Aug-24</c:v>
                </c:pt>
                <c:pt idx="57">
                  <c:v>27-Aug-24</c:v>
                </c:pt>
                <c:pt idx="58">
                  <c:v>28-Aug-24</c:v>
                </c:pt>
                <c:pt idx="59">
                  <c:v>29-Aug-24</c:v>
                </c:pt>
                <c:pt idx="60">
                  <c:v>30-Aug-24</c:v>
                </c:pt>
                <c:pt idx="61">
                  <c:v>31-Aug-24</c:v>
                </c:pt>
                <c:pt idx="62">
                  <c:v>1-Sep-24</c:v>
                </c:pt>
                <c:pt idx="63">
                  <c:v>2-Sep-24</c:v>
                </c:pt>
                <c:pt idx="64">
                  <c:v>3-Sep-24</c:v>
                </c:pt>
                <c:pt idx="65">
                  <c:v>4-Sep-24</c:v>
                </c:pt>
                <c:pt idx="66">
                  <c:v>5-Sep-24</c:v>
                </c:pt>
                <c:pt idx="67">
                  <c:v>6-Sep-24</c:v>
                </c:pt>
                <c:pt idx="68">
                  <c:v>7-Sep-24</c:v>
                </c:pt>
                <c:pt idx="69">
                  <c:v>8-Sep-24</c:v>
                </c:pt>
                <c:pt idx="70">
                  <c:v>9-Sep-24</c:v>
                </c:pt>
                <c:pt idx="71">
                  <c:v>10-Sep-24</c:v>
                </c:pt>
                <c:pt idx="72">
                  <c:v>11-Sep-24</c:v>
                </c:pt>
                <c:pt idx="73">
                  <c:v>12-Sep-24</c:v>
                </c:pt>
                <c:pt idx="74">
                  <c:v>13-Sep-24</c:v>
                </c:pt>
                <c:pt idx="75">
                  <c:v>14-Sep-24</c:v>
                </c:pt>
                <c:pt idx="76">
                  <c:v>15-Sep-24</c:v>
                </c:pt>
                <c:pt idx="77">
                  <c:v>16-Sep-24</c:v>
                </c:pt>
                <c:pt idx="78">
                  <c:v>17-Sep-24</c:v>
                </c:pt>
                <c:pt idx="79">
                  <c:v>18-Sep-24</c:v>
                </c:pt>
                <c:pt idx="80">
                  <c:v>19-Sep-24</c:v>
                </c:pt>
                <c:pt idx="81">
                  <c:v>20-Sep-24</c:v>
                </c:pt>
                <c:pt idx="82">
                  <c:v>21-Sep-24</c:v>
                </c:pt>
                <c:pt idx="83">
                  <c:v>22-Sep-24</c:v>
                </c:pt>
                <c:pt idx="84">
                  <c:v>23-Sep-24</c:v>
                </c:pt>
                <c:pt idx="85">
                  <c:v>24-Sep-24</c:v>
                </c:pt>
                <c:pt idx="86">
                  <c:v>25-Sep-24</c:v>
                </c:pt>
                <c:pt idx="87">
                  <c:v>26-Sep-24</c:v>
                </c:pt>
                <c:pt idx="88">
                  <c:v>27-Sep-24</c:v>
                </c:pt>
                <c:pt idx="89">
                  <c:v>28-Sep-24</c:v>
                </c:pt>
                <c:pt idx="90">
                  <c:v>29-Sep-24</c:v>
                </c:pt>
                <c:pt idx="91">
                  <c:v>30-Sep-24</c:v>
                </c:pt>
                <c:pt idx="92">
                  <c:v>1-Oct-24</c:v>
                </c:pt>
                <c:pt idx="93">
                  <c:v>2-Oct-24</c:v>
                </c:pt>
                <c:pt idx="94">
                  <c:v>3-Oct-24</c:v>
                </c:pt>
                <c:pt idx="95">
                  <c:v>4-Oct-24</c:v>
                </c:pt>
                <c:pt idx="96">
                  <c:v>5-Oct-24</c:v>
                </c:pt>
                <c:pt idx="97">
                  <c:v>6-Oct-24</c:v>
                </c:pt>
                <c:pt idx="98">
                  <c:v>7-Oct-24</c:v>
                </c:pt>
                <c:pt idx="99">
                  <c:v>8-Oct-24</c:v>
                </c:pt>
                <c:pt idx="100">
                  <c:v>9-Oct-24</c:v>
                </c:pt>
                <c:pt idx="101">
                  <c:v>10-Oct-24</c:v>
                </c:pt>
                <c:pt idx="102">
                  <c:v>11-Oct-24</c:v>
                </c:pt>
                <c:pt idx="103">
                  <c:v>12-Oct-24</c:v>
                </c:pt>
                <c:pt idx="104">
                  <c:v>13-Oct-24</c:v>
                </c:pt>
                <c:pt idx="105">
                  <c:v>14-Oct-24</c:v>
                </c:pt>
                <c:pt idx="106">
                  <c:v>15-Oct-24</c:v>
                </c:pt>
                <c:pt idx="107">
                  <c:v>16-Oct-24</c:v>
                </c:pt>
                <c:pt idx="108">
                  <c:v>17-Oct-24</c:v>
                </c:pt>
                <c:pt idx="109">
                  <c:v>18-Oct-24</c:v>
                </c:pt>
                <c:pt idx="110">
                  <c:v>19-Oct-24</c:v>
                </c:pt>
                <c:pt idx="111">
                  <c:v>20-Oct-24</c:v>
                </c:pt>
                <c:pt idx="112">
                  <c:v>21-Oct-24</c:v>
                </c:pt>
                <c:pt idx="113">
                  <c:v>22-Oct-24</c:v>
                </c:pt>
                <c:pt idx="114">
                  <c:v>23-Oct-24</c:v>
                </c:pt>
                <c:pt idx="115">
                  <c:v>24-Oct-24</c:v>
                </c:pt>
                <c:pt idx="116">
                  <c:v>25-Oct-24</c:v>
                </c:pt>
                <c:pt idx="117">
                  <c:v>26-Oct-24</c:v>
                </c:pt>
                <c:pt idx="118">
                  <c:v>27-Oct-24</c:v>
                </c:pt>
                <c:pt idx="119">
                  <c:v>28-Oct-24</c:v>
                </c:pt>
                <c:pt idx="120">
                  <c:v>29-Oct-24</c:v>
                </c:pt>
                <c:pt idx="121">
                  <c:v>30-Oct-24</c:v>
                </c:pt>
                <c:pt idx="122">
                  <c:v>31-Oct-24</c:v>
                </c:pt>
                <c:pt idx="123">
                  <c:v>1-Nov-24</c:v>
                </c:pt>
                <c:pt idx="124">
                  <c:v>2-Nov-24</c:v>
                </c:pt>
                <c:pt idx="125">
                  <c:v>3-Nov-24</c:v>
                </c:pt>
                <c:pt idx="126">
                  <c:v>4-Nov-24</c:v>
                </c:pt>
                <c:pt idx="127">
                  <c:v>5-Nov-24</c:v>
                </c:pt>
                <c:pt idx="128">
                  <c:v>6-Nov-24</c:v>
                </c:pt>
                <c:pt idx="129">
                  <c:v>7-Nov-24</c:v>
                </c:pt>
                <c:pt idx="130">
                  <c:v>8-Nov-24</c:v>
                </c:pt>
                <c:pt idx="131">
                  <c:v>9-Nov-24</c:v>
                </c:pt>
                <c:pt idx="132">
                  <c:v>10-Nov-24</c:v>
                </c:pt>
                <c:pt idx="133">
                  <c:v>11-Nov-24</c:v>
                </c:pt>
                <c:pt idx="134">
                  <c:v>12-Nov-24</c:v>
                </c:pt>
                <c:pt idx="135">
                  <c:v>13-Nov-24</c:v>
                </c:pt>
                <c:pt idx="136">
                  <c:v>14-Nov-24</c:v>
                </c:pt>
                <c:pt idx="137">
                  <c:v>15-Nov-24</c:v>
                </c:pt>
                <c:pt idx="138">
                  <c:v>16-Nov-24</c:v>
                </c:pt>
                <c:pt idx="139">
                  <c:v>17-Nov-24</c:v>
                </c:pt>
                <c:pt idx="140">
                  <c:v>18-Nov-24</c:v>
                </c:pt>
                <c:pt idx="141">
                  <c:v>19-Nov-24</c:v>
                </c:pt>
                <c:pt idx="142">
                  <c:v>20-Nov-24</c:v>
                </c:pt>
                <c:pt idx="143">
                  <c:v>21-Nov-24</c:v>
                </c:pt>
                <c:pt idx="144">
                  <c:v>22-Nov-24</c:v>
                </c:pt>
                <c:pt idx="145">
                  <c:v>23-Nov-24</c:v>
                </c:pt>
                <c:pt idx="146">
                  <c:v>24-Nov-24</c:v>
                </c:pt>
                <c:pt idx="147">
                  <c:v>25-Nov-24</c:v>
                </c:pt>
                <c:pt idx="148">
                  <c:v>26-Nov-24</c:v>
                </c:pt>
                <c:pt idx="149">
                  <c:v>27-Nov-24</c:v>
                </c:pt>
                <c:pt idx="150">
                  <c:v>28-Nov-24</c:v>
                </c:pt>
                <c:pt idx="151">
                  <c:v>29-Nov-24</c:v>
                </c:pt>
                <c:pt idx="152">
                  <c:v>30-Nov-24</c:v>
                </c:pt>
                <c:pt idx="153">
                  <c:v>1-Dec-24</c:v>
                </c:pt>
                <c:pt idx="154">
                  <c:v>2-Dec-24</c:v>
                </c:pt>
                <c:pt idx="155">
                  <c:v>3-Dec-24</c:v>
                </c:pt>
                <c:pt idx="156">
                  <c:v>4-Dec-24</c:v>
                </c:pt>
                <c:pt idx="157">
                  <c:v>5-Dec-24</c:v>
                </c:pt>
                <c:pt idx="158">
                  <c:v>6-Dec-24</c:v>
                </c:pt>
                <c:pt idx="159">
                  <c:v>7-Dec-24</c:v>
                </c:pt>
                <c:pt idx="160">
                  <c:v>8-Dec-24</c:v>
                </c:pt>
                <c:pt idx="161">
                  <c:v>9-Dec-24</c:v>
                </c:pt>
                <c:pt idx="162">
                  <c:v>10-Dec-24</c:v>
                </c:pt>
                <c:pt idx="163">
                  <c:v>11-Dec-24</c:v>
                </c:pt>
                <c:pt idx="164">
                  <c:v>12-Dec-24</c:v>
                </c:pt>
                <c:pt idx="165">
                  <c:v>13-Dec-24</c:v>
                </c:pt>
                <c:pt idx="166">
                  <c:v>14-Dec-24</c:v>
                </c:pt>
                <c:pt idx="167">
                  <c:v>15-Dec-24</c:v>
                </c:pt>
                <c:pt idx="168">
                  <c:v>16-Dec-24</c:v>
                </c:pt>
                <c:pt idx="169">
                  <c:v>17-Dec-24</c:v>
                </c:pt>
                <c:pt idx="170">
                  <c:v>18-Dec-24</c:v>
                </c:pt>
                <c:pt idx="171">
                  <c:v>19-Dec-24</c:v>
                </c:pt>
                <c:pt idx="172">
                  <c:v>20-Dec-24</c:v>
                </c:pt>
                <c:pt idx="173">
                  <c:v>21-Dec-24</c:v>
                </c:pt>
                <c:pt idx="174">
                  <c:v>22-Dec-24</c:v>
                </c:pt>
                <c:pt idx="175">
                  <c:v>23-Dec-24</c:v>
                </c:pt>
                <c:pt idx="176">
                  <c:v>24-Dec-24</c:v>
                </c:pt>
                <c:pt idx="177">
                  <c:v>25-Dec-24</c:v>
                </c:pt>
                <c:pt idx="178">
                  <c:v>26-Dec-24</c:v>
                </c:pt>
                <c:pt idx="179">
                  <c:v>27-Dec-24</c:v>
                </c:pt>
                <c:pt idx="180">
                  <c:v>28-Dec-24</c:v>
                </c:pt>
                <c:pt idx="181">
                  <c:v>29-Dec-24</c:v>
                </c:pt>
                <c:pt idx="182">
                  <c:v>30-Dec-24</c:v>
                </c:pt>
                <c:pt idx="183">
                  <c:v>31-Dec-24</c:v>
                </c:pt>
                <c:pt idx="184">
                  <c:v>1-Jan-25</c:v>
                </c:pt>
                <c:pt idx="185">
                  <c:v>2-Jan-25</c:v>
                </c:pt>
                <c:pt idx="186">
                  <c:v>3-Jan-25</c:v>
                </c:pt>
                <c:pt idx="187">
                  <c:v>4-Jan-25</c:v>
                </c:pt>
                <c:pt idx="188">
                  <c:v>5-Jan-25</c:v>
                </c:pt>
                <c:pt idx="189">
                  <c:v>6-Jan-25</c:v>
                </c:pt>
                <c:pt idx="190">
                  <c:v>7-Jan-25</c:v>
                </c:pt>
                <c:pt idx="191">
                  <c:v>8-Jan-25</c:v>
                </c:pt>
                <c:pt idx="192">
                  <c:v>9-Jan-25</c:v>
                </c:pt>
                <c:pt idx="193">
                  <c:v>10-Jan-25</c:v>
                </c:pt>
                <c:pt idx="194">
                  <c:v>11-Jan-25</c:v>
                </c:pt>
                <c:pt idx="195">
                  <c:v>12-Jan-25</c:v>
                </c:pt>
                <c:pt idx="196">
                  <c:v>13-Jan-25</c:v>
                </c:pt>
                <c:pt idx="197">
                  <c:v>14-Jan-25</c:v>
                </c:pt>
                <c:pt idx="198">
                  <c:v>15-Jan-25</c:v>
                </c:pt>
                <c:pt idx="199">
                  <c:v>16-Jan-25</c:v>
                </c:pt>
                <c:pt idx="200">
                  <c:v>17-Jan-25</c:v>
                </c:pt>
                <c:pt idx="201">
                  <c:v>18-Jan-25</c:v>
                </c:pt>
                <c:pt idx="202">
                  <c:v>19-Jan-25</c:v>
                </c:pt>
                <c:pt idx="203">
                  <c:v>20-Jan-25</c:v>
                </c:pt>
                <c:pt idx="204">
                  <c:v>21-Jan-25</c:v>
                </c:pt>
                <c:pt idx="205">
                  <c:v>22-Jan-25</c:v>
                </c:pt>
                <c:pt idx="206">
                  <c:v>23-Jan-25</c:v>
                </c:pt>
                <c:pt idx="207">
                  <c:v>24-Jan-25</c:v>
                </c:pt>
                <c:pt idx="208">
                  <c:v>25-Jan-25</c:v>
                </c:pt>
                <c:pt idx="209">
                  <c:v>26-Jan-25</c:v>
                </c:pt>
                <c:pt idx="210">
                  <c:v>27-Jan-25</c:v>
                </c:pt>
                <c:pt idx="211">
                  <c:v>28-Jan-25</c:v>
                </c:pt>
                <c:pt idx="212">
                  <c:v>29-Jan-25</c:v>
                </c:pt>
                <c:pt idx="213">
                  <c:v>30-Jan-25</c:v>
                </c:pt>
                <c:pt idx="214">
                  <c:v>31-Jan-25</c:v>
                </c:pt>
                <c:pt idx="215">
                  <c:v>1-Feb-25</c:v>
                </c:pt>
                <c:pt idx="216">
                  <c:v>2-Feb-25</c:v>
                </c:pt>
                <c:pt idx="217">
                  <c:v>3-Feb-25</c:v>
                </c:pt>
                <c:pt idx="218">
                  <c:v>4-Feb-25</c:v>
                </c:pt>
                <c:pt idx="219">
                  <c:v>5-Feb-25</c:v>
                </c:pt>
                <c:pt idx="220">
                  <c:v>6-Feb-25</c:v>
                </c:pt>
                <c:pt idx="221">
                  <c:v>7-Feb-25</c:v>
                </c:pt>
                <c:pt idx="222">
                  <c:v>8-Feb-25</c:v>
                </c:pt>
                <c:pt idx="223">
                  <c:v>9-Feb-25</c:v>
                </c:pt>
                <c:pt idx="224">
                  <c:v>10-Feb-25</c:v>
                </c:pt>
                <c:pt idx="225">
                  <c:v>11-Feb-25</c:v>
                </c:pt>
                <c:pt idx="226">
                  <c:v>12-Feb-25</c:v>
                </c:pt>
                <c:pt idx="227">
                  <c:v>13-Feb-25</c:v>
                </c:pt>
                <c:pt idx="228">
                  <c:v>14-Feb-25</c:v>
                </c:pt>
                <c:pt idx="229">
                  <c:v>15-Feb-25</c:v>
                </c:pt>
                <c:pt idx="230">
                  <c:v>16-Feb-25</c:v>
                </c:pt>
                <c:pt idx="231">
                  <c:v>17-Feb-25</c:v>
                </c:pt>
                <c:pt idx="232">
                  <c:v>18-Feb-25</c:v>
                </c:pt>
                <c:pt idx="233">
                  <c:v>19-Feb-25</c:v>
                </c:pt>
                <c:pt idx="234">
                  <c:v>20-Feb-25</c:v>
                </c:pt>
                <c:pt idx="235">
                  <c:v>21-Feb-25</c:v>
                </c:pt>
                <c:pt idx="236">
                  <c:v>22-Feb-25</c:v>
                </c:pt>
                <c:pt idx="237">
                  <c:v>23-Feb-25</c:v>
                </c:pt>
                <c:pt idx="238">
                  <c:v>24-Feb-25</c:v>
                </c:pt>
                <c:pt idx="239">
                  <c:v>25-Feb-25</c:v>
                </c:pt>
                <c:pt idx="240">
                  <c:v>26-Feb-25</c:v>
                </c:pt>
                <c:pt idx="241">
                  <c:v>27-Feb-25</c:v>
                </c:pt>
                <c:pt idx="242">
                  <c:v>28-Feb-25</c:v>
                </c:pt>
                <c:pt idx="243">
                  <c:v>1-Mar-25</c:v>
                </c:pt>
                <c:pt idx="244">
                  <c:v>2-Mar-25</c:v>
                </c:pt>
                <c:pt idx="245">
                  <c:v>3-Mar-25</c:v>
                </c:pt>
                <c:pt idx="246">
                  <c:v>4-Mar-25</c:v>
                </c:pt>
                <c:pt idx="247">
                  <c:v>5-Mar-25</c:v>
                </c:pt>
                <c:pt idx="248">
                  <c:v>6-Mar-25</c:v>
                </c:pt>
                <c:pt idx="249">
                  <c:v>7-Mar-25</c:v>
                </c:pt>
                <c:pt idx="250">
                  <c:v>8-Mar-25</c:v>
                </c:pt>
                <c:pt idx="251">
                  <c:v>9-Mar-25</c:v>
                </c:pt>
                <c:pt idx="252">
                  <c:v>10-Mar-25</c:v>
                </c:pt>
                <c:pt idx="253">
                  <c:v>11-Mar-25</c:v>
                </c:pt>
                <c:pt idx="254">
                  <c:v>12-Mar-25</c:v>
                </c:pt>
                <c:pt idx="255">
                  <c:v>13-Mar-25</c:v>
                </c:pt>
                <c:pt idx="256">
                  <c:v>14-Mar-25</c:v>
                </c:pt>
                <c:pt idx="257">
                  <c:v>15-Mar-25</c:v>
                </c:pt>
                <c:pt idx="258">
                  <c:v>16-Mar-25</c:v>
                </c:pt>
                <c:pt idx="259">
                  <c:v>17-Mar-25</c:v>
                </c:pt>
                <c:pt idx="260">
                  <c:v>18-Mar-25</c:v>
                </c:pt>
                <c:pt idx="261">
                  <c:v>19-Mar-25</c:v>
                </c:pt>
                <c:pt idx="262">
                  <c:v>20-Mar-25</c:v>
                </c:pt>
                <c:pt idx="263">
                  <c:v>21-Mar-25</c:v>
                </c:pt>
                <c:pt idx="264">
                  <c:v>22-Mar-25</c:v>
                </c:pt>
                <c:pt idx="265">
                  <c:v>23-Mar-25</c:v>
                </c:pt>
                <c:pt idx="266">
                  <c:v>24-Mar-25</c:v>
                </c:pt>
                <c:pt idx="267">
                  <c:v>25-Mar-25</c:v>
                </c:pt>
                <c:pt idx="268">
                  <c:v>26-Mar-25</c:v>
                </c:pt>
                <c:pt idx="269">
                  <c:v>27-Mar-25</c:v>
                </c:pt>
                <c:pt idx="270">
                  <c:v>28-Mar-25</c:v>
                </c:pt>
                <c:pt idx="271">
                  <c:v>29-Mar-25</c:v>
                </c:pt>
                <c:pt idx="272">
                  <c:v>30-Mar-25</c:v>
                </c:pt>
                <c:pt idx="273">
                  <c:v>31-Mar-25</c:v>
                </c:pt>
                <c:pt idx="274">
                  <c:v>1-Apr-25</c:v>
                </c:pt>
                <c:pt idx="275">
                  <c:v>2-Apr-25</c:v>
                </c:pt>
                <c:pt idx="276">
                  <c:v>3-Apr-25</c:v>
                </c:pt>
                <c:pt idx="277">
                  <c:v>4-Apr-25</c:v>
                </c:pt>
                <c:pt idx="278">
                  <c:v>5-Apr-25</c:v>
                </c:pt>
                <c:pt idx="279">
                  <c:v>6-Apr-25</c:v>
                </c:pt>
                <c:pt idx="280">
                  <c:v>7-Apr-25</c:v>
                </c:pt>
                <c:pt idx="281">
                  <c:v>8-Apr-25</c:v>
                </c:pt>
                <c:pt idx="282">
                  <c:v>9-Apr-25</c:v>
                </c:pt>
                <c:pt idx="283">
                  <c:v>10-Apr-25</c:v>
                </c:pt>
                <c:pt idx="284">
                  <c:v>11-Apr-25</c:v>
                </c:pt>
                <c:pt idx="285">
                  <c:v>12-Apr-25</c:v>
                </c:pt>
                <c:pt idx="286">
                  <c:v>13-Apr-25</c:v>
                </c:pt>
                <c:pt idx="287">
                  <c:v>14-Apr-25</c:v>
                </c:pt>
                <c:pt idx="288">
                  <c:v>15-Apr-25</c:v>
                </c:pt>
                <c:pt idx="289">
                  <c:v>16-Apr-25</c:v>
                </c:pt>
                <c:pt idx="290">
                  <c:v>17-Apr-25</c:v>
                </c:pt>
                <c:pt idx="291">
                  <c:v>18-Apr-25</c:v>
                </c:pt>
                <c:pt idx="292">
                  <c:v>19-Apr-25</c:v>
                </c:pt>
                <c:pt idx="293">
                  <c:v>20-Apr-25</c:v>
                </c:pt>
                <c:pt idx="294">
                  <c:v>21-Apr-25</c:v>
                </c:pt>
                <c:pt idx="295">
                  <c:v>22-Apr-25</c:v>
                </c:pt>
                <c:pt idx="296">
                  <c:v>23-Apr-25</c:v>
                </c:pt>
                <c:pt idx="297">
                  <c:v>24-Apr-25</c:v>
                </c:pt>
                <c:pt idx="298">
                  <c:v>25-Apr-25</c:v>
                </c:pt>
                <c:pt idx="299">
                  <c:v>26-Apr-25</c:v>
                </c:pt>
                <c:pt idx="300">
                  <c:v>27-Apr-25</c:v>
                </c:pt>
                <c:pt idx="301">
                  <c:v>28-Apr-25</c:v>
                </c:pt>
                <c:pt idx="302">
                  <c:v>29-Apr-25</c:v>
                </c:pt>
                <c:pt idx="303">
                  <c:v>30-Apr-25</c:v>
                </c:pt>
                <c:pt idx="304">
                  <c:v>1-May-25</c:v>
                </c:pt>
                <c:pt idx="305">
                  <c:v>2-May-25</c:v>
                </c:pt>
                <c:pt idx="306">
                  <c:v>3-May-25</c:v>
                </c:pt>
                <c:pt idx="307">
                  <c:v>4-May-25</c:v>
                </c:pt>
                <c:pt idx="308">
                  <c:v>5-May-25</c:v>
                </c:pt>
                <c:pt idx="309">
                  <c:v>6-May-25</c:v>
                </c:pt>
                <c:pt idx="310">
                  <c:v>7-May-25</c:v>
                </c:pt>
                <c:pt idx="311">
                  <c:v>8-May-25</c:v>
                </c:pt>
                <c:pt idx="312">
                  <c:v>9-May-25</c:v>
                </c:pt>
                <c:pt idx="313">
                  <c:v>10-May-25</c:v>
                </c:pt>
                <c:pt idx="314">
                  <c:v>11-May-25</c:v>
                </c:pt>
                <c:pt idx="315">
                  <c:v>12-May-25</c:v>
                </c:pt>
                <c:pt idx="316">
                  <c:v>13-May-25</c:v>
                </c:pt>
                <c:pt idx="317">
                  <c:v>14-May-25</c:v>
                </c:pt>
                <c:pt idx="318">
                  <c:v>15-May-25</c:v>
                </c:pt>
                <c:pt idx="319">
                  <c:v>16-May-25</c:v>
                </c:pt>
                <c:pt idx="320">
                  <c:v>17-May-25</c:v>
                </c:pt>
                <c:pt idx="321">
                  <c:v>18-May-25</c:v>
                </c:pt>
                <c:pt idx="322">
                  <c:v>19-May-25</c:v>
                </c:pt>
                <c:pt idx="323">
                  <c:v>20-May-25</c:v>
                </c:pt>
                <c:pt idx="324">
                  <c:v>21-May-25</c:v>
                </c:pt>
                <c:pt idx="325">
                  <c:v>22-May-25</c:v>
                </c:pt>
                <c:pt idx="326">
                  <c:v>23-May-25</c:v>
                </c:pt>
                <c:pt idx="327">
                  <c:v>24-May-25</c:v>
                </c:pt>
                <c:pt idx="328">
                  <c:v>25-May-25</c:v>
                </c:pt>
                <c:pt idx="329">
                  <c:v>26-May-25</c:v>
                </c:pt>
                <c:pt idx="330">
                  <c:v>27-May-25</c:v>
                </c:pt>
                <c:pt idx="331">
                  <c:v>28-May-25</c:v>
                </c:pt>
                <c:pt idx="332">
                  <c:v>29-May-25</c:v>
                </c:pt>
                <c:pt idx="333">
                  <c:v>30-May-25</c:v>
                </c:pt>
                <c:pt idx="334">
                  <c:v>31-May-25</c:v>
                </c:pt>
                <c:pt idx="335">
                  <c:v>1-Jun-25</c:v>
                </c:pt>
                <c:pt idx="336">
                  <c:v>2-Jun-25</c:v>
                </c:pt>
                <c:pt idx="337">
                  <c:v>3-Jun-25</c:v>
                </c:pt>
                <c:pt idx="338">
                  <c:v>4-Jun-25</c:v>
                </c:pt>
                <c:pt idx="339">
                  <c:v>5-Jun-25</c:v>
                </c:pt>
                <c:pt idx="340">
                  <c:v>6-Jun-25</c:v>
                </c:pt>
                <c:pt idx="341">
                  <c:v>7-Jun-25</c:v>
                </c:pt>
                <c:pt idx="342">
                  <c:v>8-Jun-25</c:v>
                </c:pt>
                <c:pt idx="343">
                  <c:v>9-Jun-25</c:v>
                </c:pt>
                <c:pt idx="344">
                  <c:v>10-Jun-25</c:v>
                </c:pt>
                <c:pt idx="345">
                  <c:v>11-Jun-25</c:v>
                </c:pt>
                <c:pt idx="346">
                  <c:v>12-Jun-25</c:v>
                </c:pt>
                <c:pt idx="347">
                  <c:v>13-Jun-25</c:v>
                </c:pt>
                <c:pt idx="348">
                  <c:v>14-Jun-25</c:v>
                </c:pt>
                <c:pt idx="349">
                  <c:v>15-Jun-25</c:v>
                </c:pt>
                <c:pt idx="350">
                  <c:v>16-Jun-25</c:v>
                </c:pt>
                <c:pt idx="351">
                  <c:v>17-Jun-25</c:v>
                </c:pt>
                <c:pt idx="352">
                  <c:v>18-Jun-25</c:v>
                </c:pt>
                <c:pt idx="353">
                  <c:v>19-Jun-25</c:v>
                </c:pt>
                <c:pt idx="354">
                  <c:v>20-Jun-25</c:v>
                </c:pt>
                <c:pt idx="355">
                  <c:v>21-Jun-25</c:v>
                </c:pt>
                <c:pt idx="356">
                  <c:v>22-Jun-25</c:v>
                </c:pt>
                <c:pt idx="357">
                  <c:v>23-Jun-25</c:v>
                </c:pt>
                <c:pt idx="358">
                  <c:v>24-Jun-25</c:v>
                </c:pt>
                <c:pt idx="359">
                  <c:v>25-Jun-25</c:v>
                </c:pt>
                <c:pt idx="360">
                  <c:v>26-Jun-25</c:v>
                </c:pt>
                <c:pt idx="361">
                  <c:v>27-Jun-25</c:v>
                </c:pt>
                <c:pt idx="362">
                  <c:v>28-Jun-25</c:v>
                </c:pt>
                <c:pt idx="363">
                  <c:v>29-Jun-25</c:v>
                </c:pt>
                <c:pt idx="364">
                  <c:v>30-Jun-25</c:v>
                </c:pt>
                <c:pt idx="365">
                  <c:v>1-Jul-25</c:v>
                </c:pt>
                <c:pt idx="366">
                  <c:v>2-Jul-25</c:v>
                </c:pt>
                <c:pt idx="367">
                  <c:v>3-Jul-25</c:v>
                </c:pt>
                <c:pt idx="368">
                  <c:v>4-Jul-25</c:v>
                </c:pt>
                <c:pt idx="369">
                  <c:v>5-Jul-25</c:v>
                </c:pt>
                <c:pt idx="370">
                  <c:v>6-Jul-25</c:v>
                </c:pt>
                <c:pt idx="371">
                  <c:v>7-Jul-25</c:v>
                </c:pt>
                <c:pt idx="372">
                  <c:v>8-Jul-25</c:v>
                </c:pt>
                <c:pt idx="373">
                  <c:v>9-Jul-25</c:v>
                </c:pt>
                <c:pt idx="374">
                  <c:v>10-Jul-25</c:v>
                </c:pt>
                <c:pt idx="375">
                  <c:v>11-Jul-25</c:v>
                </c:pt>
                <c:pt idx="376">
                  <c:v>12-Jul-25</c:v>
                </c:pt>
                <c:pt idx="377">
                  <c:v>13-Jul-25</c:v>
                </c:pt>
                <c:pt idx="378">
                  <c:v>14-Jul-25</c:v>
                </c:pt>
                <c:pt idx="379">
                  <c:v>15-Jul-25</c:v>
                </c:pt>
                <c:pt idx="380">
                  <c:v>16-Jul-25</c:v>
                </c:pt>
                <c:pt idx="381">
                  <c:v>17-Jul-25</c:v>
                </c:pt>
                <c:pt idx="382">
                  <c:v>18-Jul-25</c:v>
                </c:pt>
                <c:pt idx="383">
                  <c:v>19-Jul-25</c:v>
                </c:pt>
                <c:pt idx="384">
                  <c:v>20-Jul-25</c:v>
                </c:pt>
                <c:pt idx="385">
                  <c:v>21-Jul-25</c:v>
                </c:pt>
                <c:pt idx="386">
                  <c:v>22-Jul-25</c:v>
                </c:pt>
                <c:pt idx="387">
                  <c:v>23-Jul-25</c:v>
                </c:pt>
                <c:pt idx="388">
                  <c:v>24-Jul-25</c:v>
                </c:pt>
                <c:pt idx="389">
                  <c:v>25-Jul-25</c:v>
                </c:pt>
                <c:pt idx="390">
                  <c:v>26-Jul-25</c:v>
                </c:pt>
                <c:pt idx="391">
                  <c:v>27-Jul-25</c:v>
                </c:pt>
                <c:pt idx="392">
                  <c:v>28-Jul-25</c:v>
                </c:pt>
                <c:pt idx="393">
                  <c:v>29-Jul-25</c:v>
                </c:pt>
                <c:pt idx="394">
                  <c:v>30-Jul-25</c:v>
                </c:pt>
                <c:pt idx="395">
                  <c:v>31-Jul-25</c:v>
                </c:pt>
                <c:pt idx="396">
                  <c:v>1-Aug-25</c:v>
                </c:pt>
                <c:pt idx="397">
                  <c:v>2-Aug-25</c:v>
                </c:pt>
                <c:pt idx="398">
                  <c:v>3-Aug-25</c:v>
                </c:pt>
                <c:pt idx="399">
                  <c:v>4-Aug-25</c:v>
                </c:pt>
                <c:pt idx="400">
                  <c:v>5-Aug-25</c:v>
                </c:pt>
                <c:pt idx="401">
                  <c:v>6-Aug-25</c:v>
                </c:pt>
                <c:pt idx="402">
                  <c:v>7-Aug-25</c:v>
                </c:pt>
                <c:pt idx="403">
                  <c:v>8-Aug-25</c:v>
                </c:pt>
                <c:pt idx="404">
                  <c:v>9-Aug-25</c:v>
                </c:pt>
                <c:pt idx="405">
                  <c:v>10-Aug-25</c:v>
                </c:pt>
                <c:pt idx="406">
                  <c:v>11-Aug-25</c:v>
                </c:pt>
                <c:pt idx="407">
                  <c:v>12-Aug-25</c:v>
                </c:pt>
                <c:pt idx="408">
                  <c:v>13-Aug-25</c:v>
                </c:pt>
                <c:pt idx="409">
                  <c:v>14-Aug-25</c:v>
                </c:pt>
                <c:pt idx="410">
                  <c:v>15-Aug-25</c:v>
                </c:pt>
                <c:pt idx="411">
                  <c:v>16-Aug-25</c:v>
                </c:pt>
                <c:pt idx="412">
                  <c:v>17-Aug-25</c:v>
                </c:pt>
                <c:pt idx="413">
                  <c:v>18-Aug-25</c:v>
                </c:pt>
                <c:pt idx="414">
                  <c:v>19-Aug-25</c:v>
                </c:pt>
                <c:pt idx="415">
                  <c:v>20-Aug-25</c:v>
                </c:pt>
                <c:pt idx="416">
                  <c:v>21-Aug-25</c:v>
                </c:pt>
                <c:pt idx="417">
                  <c:v>22-Aug-25</c:v>
                </c:pt>
                <c:pt idx="418">
                  <c:v>23-Aug-25</c:v>
                </c:pt>
                <c:pt idx="419">
                  <c:v>24-Aug-25</c:v>
                </c:pt>
                <c:pt idx="420">
                  <c:v>25-Aug-25</c:v>
                </c:pt>
                <c:pt idx="421">
                  <c:v>26-Aug-25</c:v>
                </c:pt>
                <c:pt idx="422">
                  <c:v>27-Aug-25</c:v>
                </c:pt>
                <c:pt idx="423">
                  <c:v>28-Aug-25</c:v>
                </c:pt>
                <c:pt idx="424">
                  <c:v>29-Aug-25</c:v>
                </c:pt>
                <c:pt idx="425">
                  <c:v>30-Aug-25</c:v>
                </c:pt>
                <c:pt idx="426">
                  <c:v>31-Aug-25</c:v>
                </c:pt>
                <c:pt idx="427">
                  <c:v>1-Sep-25</c:v>
                </c:pt>
                <c:pt idx="428">
                  <c:v>2-Sep-25</c:v>
                </c:pt>
                <c:pt idx="429">
                  <c:v>3-Sep-25</c:v>
                </c:pt>
                <c:pt idx="430">
                  <c:v>4-Sep-25</c:v>
                </c:pt>
                <c:pt idx="431">
                  <c:v>5-Sep-25</c:v>
                </c:pt>
                <c:pt idx="432">
                  <c:v>6-Sep-25</c:v>
                </c:pt>
                <c:pt idx="433">
                  <c:v>7-Sep-25</c:v>
                </c:pt>
                <c:pt idx="434">
                  <c:v>8-Sep-25</c:v>
                </c:pt>
                <c:pt idx="435">
                  <c:v>9-Sep-25</c:v>
                </c:pt>
                <c:pt idx="436">
                  <c:v>10-Sep-25</c:v>
                </c:pt>
                <c:pt idx="437">
                  <c:v>11-Sep-25</c:v>
                </c:pt>
                <c:pt idx="438">
                  <c:v>12-Sep-25</c:v>
                </c:pt>
                <c:pt idx="439">
                  <c:v>13-Sep-25</c:v>
                </c:pt>
                <c:pt idx="440">
                  <c:v>14-Sep-25</c:v>
                </c:pt>
                <c:pt idx="441">
                  <c:v>15-Sep-25</c:v>
                </c:pt>
                <c:pt idx="442">
                  <c:v>16-Sep-25</c:v>
                </c:pt>
                <c:pt idx="443">
                  <c:v>17-Sep-25</c:v>
                </c:pt>
                <c:pt idx="444">
                  <c:v>18-Sep-25</c:v>
                </c:pt>
                <c:pt idx="445">
                  <c:v>19-Sep-25</c:v>
                </c:pt>
                <c:pt idx="446">
                  <c:v>20-Sep-25</c:v>
                </c:pt>
                <c:pt idx="447">
                  <c:v>21-Sep-25</c:v>
                </c:pt>
                <c:pt idx="448">
                  <c:v>22-Sep-25</c:v>
                </c:pt>
                <c:pt idx="449">
                  <c:v>23-Sep-25</c:v>
                </c:pt>
                <c:pt idx="450">
                  <c:v>24-Sep-25</c:v>
                </c:pt>
                <c:pt idx="451">
                  <c:v>25-Sep-25</c:v>
                </c:pt>
                <c:pt idx="452">
                  <c:v>26-Sep-25</c:v>
                </c:pt>
                <c:pt idx="453">
                  <c:v>27-Sep-25</c:v>
                </c:pt>
                <c:pt idx="454">
                  <c:v>28-Sep-25</c:v>
                </c:pt>
                <c:pt idx="455">
                  <c:v>29-Sep-25</c:v>
                </c:pt>
                <c:pt idx="456">
                  <c:v>30-Sep-25</c:v>
                </c:pt>
                <c:pt idx="457">
                  <c:v>1-Oct-25</c:v>
                </c:pt>
                <c:pt idx="458">
                  <c:v>2-Oct-25</c:v>
                </c:pt>
                <c:pt idx="459">
                  <c:v>3-Oct-25</c:v>
                </c:pt>
                <c:pt idx="460">
                  <c:v>4-Oct-25</c:v>
                </c:pt>
                <c:pt idx="461">
                  <c:v>5-Oct-25</c:v>
                </c:pt>
                <c:pt idx="462">
                  <c:v>6-Oct-25</c:v>
                </c:pt>
                <c:pt idx="463">
                  <c:v>7-Oct-25</c:v>
                </c:pt>
                <c:pt idx="464">
                  <c:v>8-Oct-25</c:v>
                </c:pt>
                <c:pt idx="465">
                  <c:v>9-Oct-25</c:v>
                </c:pt>
                <c:pt idx="466">
                  <c:v>10-Oct-25</c:v>
                </c:pt>
                <c:pt idx="467">
                  <c:v>11-Oct-25</c:v>
                </c:pt>
                <c:pt idx="468">
                  <c:v>12-Oct-25</c:v>
                </c:pt>
                <c:pt idx="469">
                  <c:v>13-Oct-25</c:v>
                </c:pt>
                <c:pt idx="470">
                  <c:v>14-Oct-25</c:v>
                </c:pt>
                <c:pt idx="471">
                  <c:v>15-Oct-25</c:v>
                </c:pt>
                <c:pt idx="472">
                  <c:v>16-Oct-25</c:v>
                </c:pt>
                <c:pt idx="473">
                  <c:v>17-Oct-25</c:v>
                </c:pt>
                <c:pt idx="474">
                  <c:v>18-Oct-25</c:v>
                </c:pt>
                <c:pt idx="475">
                  <c:v>19-Oct-25</c:v>
                </c:pt>
                <c:pt idx="476">
                  <c:v>20-Oct-25</c:v>
                </c:pt>
                <c:pt idx="477">
                  <c:v>21-Oct-25</c:v>
                </c:pt>
                <c:pt idx="478">
                  <c:v>22-Oct-25</c:v>
                </c:pt>
                <c:pt idx="479">
                  <c:v>23-Oct-25</c:v>
                </c:pt>
                <c:pt idx="480">
                  <c:v>24-Oct-25</c:v>
                </c:pt>
                <c:pt idx="481">
                  <c:v>25-Oct-25</c:v>
                </c:pt>
                <c:pt idx="482">
                  <c:v>26-Oct-25</c:v>
                </c:pt>
                <c:pt idx="483">
                  <c:v>27-Oct-25</c:v>
                </c:pt>
                <c:pt idx="484">
                  <c:v>28-Oct-25</c:v>
                </c:pt>
                <c:pt idx="485">
                  <c:v>29-Oct-25</c:v>
                </c:pt>
                <c:pt idx="486">
                  <c:v>30-Oct-25</c:v>
                </c:pt>
                <c:pt idx="487">
                  <c:v>31-Oct-25</c:v>
                </c:pt>
                <c:pt idx="488">
                  <c:v>1-Nov-25</c:v>
                </c:pt>
                <c:pt idx="489">
                  <c:v>2-Nov-25</c:v>
                </c:pt>
                <c:pt idx="490">
                  <c:v>3-Nov-25</c:v>
                </c:pt>
                <c:pt idx="491">
                  <c:v>4-Nov-25</c:v>
                </c:pt>
                <c:pt idx="492">
                  <c:v>5-Nov-25</c:v>
                </c:pt>
                <c:pt idx="493">
                  <c:v>6-Nov-25</c:v>
                </c:pt>
                <c:pt idx="494">
                  <c:v>7-Nov-25</c:v>
                </c:pt>
                <c:pt idx="495">
                  <c:v>8-Nov-25</c:v>
                </c:pt>
                <c:pt idx="496">
                  <c:v>9-Nov-25</c:v>
                </c:pt>
                <c:pt idx="497">
                  <c:v>10-Nov-25</c:v>
                </c:pt>
                <c:pt idx="498">
                  <c:v>11-Nov-25</c:v>
                </c:pt>
                <c:pt idx="499">
                  <c:v>12-Nov-25</c:v>
                </c:pt>
                <c:pt idx="500">
                  <c:v>13-Nov-25</c:v>
                </c:pt>
                <c:pt idx="501">
                  <c:v>14-Nov-25</c:v>
                </c:pt>
                <c:pt idx="502">
                  <c:v>15-Nov-25</c:v>
                </c:pt>
                <c:pt idx="503">
                  <c:v>16-Nov-25</c:v>
                </c:pt>
                <c:pt idx="504">
                  <c:v>17-Nov-25</c:v>
                </c:pt>
                <c:pt idx="505">
                  <c:v>18-Nov-25</c:v>
                </c:pt>
                <c:pt idx="506">
                  <c:v>19-Nov-25</c:v>
                </c:pt>
                <c:pt idx="507">
                  <c:v>20-Nov-25</c:v>
                </c:pt>
                <c:pt idx="508">
                  <c:v>21-Nov-25</c:v>
                </c:pt>
                <c:pt idx="509">
                  <c:v>22-Nov-25</c:v>
                </c:pt>
                <c:pt idx="510">
                  <c:v>23-Nov-25</c:v>
                </c:pt>
                <c:pt idx="511">
                  <c:v>24-Nov-25</c:v>
                </c:pt>
                <c:pt idx="512">
                  <c:v>25-Nov-25</c:v>
                </c:pt>
                <c:pt idx="513">
                  <c:v>26-Nov-25</c:v>
                </c:pt>
                <c:pt idx="514">
                  <c:v>27-Nov-25</c:v>
                </c:pt>
                <c:pt idx="515">
                  <c:v>28-Nov-25</c:v>
                </c:pt>
                <c:pt idx="516">
                  <c:v>29-Nov-25</c:v>
                </c:pt>
                <c:pt idx="517">
                  <c:v>30-Nov-25</c:v>
                </c:pt>
                <c:pt idx="518">
                  <c:v>1-Dec-25</c:v>
                </c:pt>
                <c:pt idx="519">
                  <c:v>2-Dec-25</c:v>
                </c:pt>
                <c:pt idx="520">
                  <c:v>3-Dec-25</c:v>
                </c:pt>
                <c:pt idx="521">
                  <c:v>4-Dec-25</c:v>
                </c:pt>
                <c:pt idx="522">
                  <c:v>5-Dec-25</c:v>
                </c:pt>
                <c:pt idx="523">
                  <c:v>6-Dec-25</c:v>
                </c:pt>
                <c:pt idx="524">
                  <c:v>7-Dec-25</c:v>
                </c:pt>
                <c:pt idx="525">
                  <c:v>8-Dec-25</c:v>
                </c:pt>
                <c:pt idx="526">
                  <c:v>9-Dec-25</c:v>
                </c:pt>
                <c:pt idx="527">
                  <c:v>10-Dec-25</c:v>
                </c:pt>
                <c:pt idx="528">
                  <c:v>11-Dec-25</c:v>
                </c:pt>
                <c:pt idx="529">
                  <c:v>12-Dec-25</c:v>
                </c:pt>
                <c:pt idx="530">
                  <c:v>13-Dec-25</c:v>
                </c:pt>
                <c:pt idx="531">
                  <c:v>14-Dec-25</c:v>
                </c:pt>
                <c:pt idx="532">
                  <c:v>15-Dec-25</c:v>
                </c:pt>
                <c:pt idx="533">
                  <c:v>16-Dec-25</c:v>
                </c:pt>
                <c:pt idx="534">
                  <c:v>17-Dec-25</c:v>
                </c:pt>
                <c:pt idx="535">
                  <c:v>18-Dec-25</c:v>
                </c:pt>
                <c:pt idx="536">
                  <c:v>19-Dec-25</c:v>
                </c:pt>
                <c:pt idx="537">
                  <c:v>20-Dec-25</c:v>
                </c:pt>
                <c:pt idx="538">
                  <c:v>21-Dec-25</c:v>
                </c:pt>
                <c:pt idx="539">
                  <c:v>22-Dec-25</c:v>
                </c:pt>
                <c:pt idx="540">
                  <c:v>23-Dec-25</c:v>
                </c:pt>
                <c:pt idx="541">
                  <c:v>24-Dec-25</c:v>
                </c:pt>
                <c:pt idx="542">
                  <c:v>25-Dec-25</c:v>
                </c:pt>
                <c:pt idx="543">
                  <c:v>26-Dec-25</c:v>
                </c:pt>
                <c:pt idx="544">
                  <c:v>27-Dec-25</c:v>
                </c:pt>
                <c:pt idx="545">
                  <c:v>28-Dec-25</c:v>
                </c:pt>
                <c:pt idx="546">
                  <c:v>29-Dec-25</c:v>
                </c:pt>
                <c:pt idx="547">
                  <c:v>30-Dec-25</c:v>
                </c:pt>
                <c:pt idx="548">
                  <c:v>31-Dec-25</c:v>
                </c:pt>
                <c:pt idx="549">
                  <c:v>1-Jan-26</c:v>
                </c:pt>
                <c:pt idx="550">
                  <c:v>2-Jan-26</c:v>
                </c:pt>
                <c:pt idx="551">
                  <c:v>3-Jan-26</c:v>
                </c:pt>
                <c:pt idx="552">
                  <c:v>4-Jan-26</c:v>
                </c:pt>
                <c:pt idx="553">
                  <c:v>5-Jan-26</c:v>
                </c:pt>
                <c:pt idx="554">
                  <c:v>6-Jan-26</c:v>
                </c:pt>
                <c:pt idx="555">
                  <c:v>7-Jan-26</c:v>
                </c:pt>
                <c:pt idx="556">
                  <c:v>8-Jan-26</c:v>
                </c:pt>
                <c:pt idx="557">
                  <c:v>9-Jan-26</c:v>
                </c:pt>
                <c:pt idx="558">
                  <c:v>10-Jan-26</c:v>
                </c:pt>
                <c:pt idx="559">
                  <c:v>11-Jan-26</c:v>
                </c:pt>
                <c:pt idx="560">
                  <c:v>12-Jan-26</c:v>
                </c:pt>
                <c:pt idx="561">
                  <c:v>13-Jan-26</c:v>
                </c:pt>
                <c:pt idx="562">
                  <c:v>14-Jan-26</c:v>
                </c:pt>
                <c:pt idx="563">
                  <c:v>15-Jan-26</c:v>
                </c:pt>
                <c:pt idx="564">
                  <c:v>16-Jan-26</c:v>
                </c:pt>
                <c:pt idx="565">
                  <c:v>17-Jan-26</c:v>
                </c:pt>
                <c:pt idx="566">
                  <c:v>18-Jan-26</c:v>
                </c:pt>
                <c:pt idx="567">
                  <c:v>19-Jan-26</c:v>
                </c:pt>
                <c:pt idx="568">
                  <c:v>20-Jan-26</c:v>
                </c:pt>
                <c:pt idx="569">
                  <c:v>21-Jan-26</c:v>
                </c:pt>
                <c:pt idx="570">
                  <c:v>22-Jan-26</c:v>
                </c:pt>
                <c:pt idx="571">
                  <c:v>23-Jan-26</c:v>
                </c:pt>
                <c:pt idx="572">
                  <c:v>24-Jan-26</c:v>
                </c:pt>
                <c:pt idx="573">
                  <c:v>25-Jan-26</c:v>
                </c:pt>
                <c:pt idx="574">
                  <c:v>26-Jan-26</c:v>
                </c:pt>
                <c:pt idx="575">
                  <c:v>27-Jan-26</c:v>
                </c:pt>
                <c:pt idx="576">
                  <c:v>28-Jan-26</c:v>
                </c:pt>
                <c:pt idx="577">
                  <c:v>29-Jan-26</c:v>
                </c:pt>
                <c:pt idx="578">
                  <c:v>30-Jan-26</c:v>
                </c:pt>
                <c:pt idx="579">
                  <c:v>31-Jan-26</c:v>
                </c:pt>
                <c:pt idx="580">
                  <c:v>1-Feb-26</c:v>
                </c:pt>
                <c:pt idx="581">
                  <c:v>2-Feb-26</c:v>
                </c:pt>
                <c:pt idx="582">
                  <c:v>3-Feb-26</c:v>
                </c:pt>
                <c:pt idx="583">
                  <c:v>4-Feb-26</c:v>
                </c:pt>
                <c:pt idx="584">
                  <c:v>5-Feb-26</c:v>
                </c:pt>
                <c:pt idx="585">
                  <c:v>6-Feb-26</c:v>
                </c:pt>
                <c:pt idx="586">
                  <c:v>7-Feb-26</c:v>
                </c:pt>
                <c:pt idx="587">
                  <c:v>8-Feb-26</c:v>
                </c:pt>
                <c:pt idx="588">
                  <c:v>9-Feb-26</c:v>
                </c:pt>
                <c:pt idx="589">
                  <c:v>10-Feb-26</c:v>
                </c:pt>
                <c:pt idx="590">
                  <c:v>11-Feb-26</c:v>
                </c:pt>
                <c:pt idx="591">
                  <c:v>12-Feb-26</c:v>
                </c:pt>
                <c:pt idx="592">
                  <c:v>13-Feb-26</c:v>
                </c:pt>
                <c:pt idx="593">
                  <c:v>14-Feb-26</c:v>
                </c:pt>
                <c:pt idx="594">
                  <c:v>15-Feb-26</c:v>
                </c:pt>
                <c:pt idx="595">
                  <c:v>16-Feb-26</c:v>
                </c:pt>
                <c:pt idx="596">
                  <c:v>17-Feb-26</c:v>
                </c:pt>
                <c:pt idx="597">
                  <c:v>18-Feb-26</c:v>
                </c:pt>
                <c:pt idx="598">
                  <c:v>19-Feb-26</c:v>
                </c:pt>
                <c:pt idx="599">
                  <c:v>20-Feb-26</c:v>
                </c:pt>
                <c:pt idx="600">
                  <c:v>21-Feb-26</c:v>
                </c:pt>
                <c:pt idx="601">
                  <c:v>22-Feb-26</c:v>
                </c:pt>
                <c:pt idx="602">
                  <c:v>23-Feb-26</c:v>
                </c:pt>
                <c:pt idx="603">
                  <c:v>24-Feb-26</c:v>
                </c:pt>
                <c:pt idx="604">
                  <c:v>25-Feb-26</c:v>
                </c:pt>
                <c:pt idx="605">
                  <c:v>26-Feb-26</c:v>
                </c:pt>
                <c:pt idx="606">
                  <c:v>27-Feb-26</c:v>
                </c:pt>
                <c:pt idx="607">
                  <c:v>28-Feb-26</c:v>
                </c:pt>
                <c:pt idx="608">
                  <c:v>1-Mar-26</c:v>
                </c:pt>
                <c:pt idx="609">
                  <c:v>2-Mar-26</c:v>
                </c:pt>
                <c:pt idx="610">
                  <c:v>3-Mar-26</c:v>
                </c:pt>
                <c:pt idx="611">
                  <c:v>4-Mar-26</c:v>
                </c:pt>
                <c:pt idx="612">
                  <c:v>5-Mar-26</c:v>
                </c:pt>
                <c:pt idx="613">
                  <c:v>6-Mar-26</c:v>
                </c:pt>
                <c:pt idx="614">
                  <c:v>7-Mar-26</c:v>
                </c:pt>
                <c:pt idx="615">
                  <c:v>8-Mar-26</c:v>
                </c:pt>
                <c:pt idx="616">
                  <c:v>9-Mar-26</c:v>
                </c:pt>
                <c:pt idx="617">
                  <c:v>10-Mar-26</c:v>
                </c:pt>
                <c:pt idx="618">
                  <c:v>11-Mar-26</c:v>
                </c:pt>
                <c:pt idx="619">
                  <c:v>12-Mar-26</c:v>
                </c:pt>
                <c:pt idx="620">
                  <c:v>13-Mar-26</c:v>
                </c:pt>
                <c:pt idx="621">
                  <c:v>14-Mar-26</c:v>
                </c:pt>
                <c:pt idx="622">
                  <c:v>15-Mar-26</c:v>
                </c:pt>
                <c:pt idx="623">
                  <c:v>16-Mar-26</c:v>
                </c:pt>
                <c:pt idx="624">
                  <c:v>17-Mar-26</c:v>
                </c:pt>
                <c:pt idx="625">
                  <c:v>18-Mar-26</c:v>
                </c:pt>
                <c:pt idx="626">
                  <c:v>19-Mar-26</c:v>
                </c:pt>
                <c:pt idx="627">
                  <c:v>20-Mar-26</c:v>
                </c:pt>
                <c:pt idx="628">
                  <c:v>21-Mar-26</c:v>
                </c:pt>
                <c:pt idx="629">
                  <c:v>22-Mar-26</c:v>
                </c:pt>
                <c:pt idx="630">
                  <c:v>23-Mar-26</c:v>
                </c:pt>
                <c:pt idx="631">
                  <c:v>24-Mar-26</c:v>
                </c:pt>
                <c:pt idx="632">
                  <c:v>25-Mar-26</c:v>
                </c:pt>
                <c:pt idx="633">
                  <c:v>26-Mar-26</c:v>
                </c:pt>
                <c:pt idx="634">
                  <c:v>27-Mar-26</c:v>
                </c:pt>
                <c:pt idx="635">
                  <c:v>28-Mar-26</c:v>
                </c:pt>
                <c:pt idx="636">
                  <c:v>29-Mar-26</c:v>
                </c:pt>
                <c:pt idx="637">
                  <c:v>30-Mar-26</c:v>
                </c:pt>
                <c:pt idx="638">
                  <c:v>31-Mar-26</c:v>
                </c:pt>
                <c:pt idx="639">
                  <c:v>1-Apr-26</c:v>
                </c:pt>
                <c:pt idx="640">
                  <c:v>2-Apr-26</c:v>
                </c:pt>
                <c:pt idx="641">
                  <c:v>3-Apr-26</c:v>
                </c:pt>
                <c:pt idx="642">
                  <c:v>4-Apr-26</c:v>
                </c:pt>
                <c:pt idx="643">
                  <c:v>5-Apr-26</c:v>
                </c:pt>
                <c:pt idx="644">
                  <c:v>6-Apr-26</c:v>
                </c:pt>
                <c:pt idx="645">
                  <c:v>7-Apr-26</c:v>
                </c:pt>
                <c:pt idx="646">
                  <c:v>8-Apr-26</c:v>
                </c:pt>
                <c:pt idx="647">
                  <c:v>9-Apr-26</c:v>
                </c:pt>
                <c:pt idx="648">
                  <c:v>10-Apr-26</c:v>
                </c:pt>
                <c:pt idx="649">
                  <c:v>11-Apr-26</c:v>
                </c:pt>
                <c:pt idx="650">
                  <c:v>12-Apr-26</c:v>
                </c:pt>
                <c:pt idx="651">
                  <c:v>13-Apr-26</c:v>
                </c:pt>
                <c:pt idx="652">
                  <c:v>14-Apr-26</c:v>
                </c:pt>
                <c:pt idx="653">
                  <c:v>15-Apr-26</c:v>
                </c:pt>
                <c:pt idx="654">
                  <c:v>16-Apr-26</c:v>
                </c:pt>
                <c:pt idx="655">
                  <c:v>17-Apr-26</c:v>
                </c:pt>
                <c:pt idx="656">
                  <c:v>18-Apr-26</c:v>
                </c:pt>
                <c:pt idx="657">
                  <c:v>19-Apr-26</c:v>
                </c:pt>
                <c:pt idx="658">
                  <c:v>20-Apr-26</c:v>
                </c:pt>
                <c:pt idx="659">
                  <c:v>21-Apr-26</c:v>
                </c:pt>
                <c:pt idx="660">
                  <c:v>22-Apr-26</c:v>
                </c:pt>
                <c:pt idx="661">
                  <c:v>23-Apr-26</c:v>
                </c:pt>
                <c:pt idx="662">
                  <c:v>24-Apr-26</c:v>
                </c:pt>
                <c:pt idx="663">
                  <c:v>25-Apr-26</c:v>
                </c:pt>
                <c:pt idx="664">
                  <c:v>26-Apr-26</c:v>
                </c:pt>
                <c:pt idx="665">
                  <c:v>27-Apr-26</c:v>
                </c:pt>
                <c:pt idx="666">
                  <c:v>28-Apr-26</c:v>
                </c:pt>
                <c:pt idx="667">
                  <c:v>29-Apr-26</c:v>
                </c:pt>
                <c:pt idx="668">
                  <c:v>30-Apr-26</c:v>
                </c:pt>
                <c:pt idx="669">
                  <c:v>1-May-26</c:v>
                </c:pt>
                <c:pt idx="670">
                  <c:v>2-May-26</c:v>
                </c:pt>
                <c:pt idx="671">
                  <c:v>3-May-26</c:v>
                </c:pt>
                <c:pt idx="672">
                  <c:v>4-May-26</c:v>
                </c:pt>
                <c:pt idx="673">
                  <c:v>5-May-26</c:v>
                </c:pt>
                <c:pt idx="674">
                  <c:v>6-May-26</c:v>
                </c:pt>
                <c:pt idx="675">
                  <c:v>7-May-26</c:v>
                </c:pt>
                <c:pt idx="676">
                  <c:v>8-May-26</c:v>
                </c:pt>
                <c:pt idx="677">
                  <c:v>9-May-26</c:v>
                </c:pt>
                <c:pt idx="678">
                  <c:v>10-May-26</c:v>
                </c:pt>
                <c:pt idx="679">
                  <c:v>11-May-26</c:v>
                </c:pt>
                <c:pt idx="680">
                  <c:v>12-May-26</c:v>
                </c:pt>
                <c:pt idx="681">
                  <c:v>13-May-26</c:v>
                </c:pt>
                <c:pt idx="682">
                  <c:v>14-May-26</c:v>
                </c:pt>
                <c:pt idx="683">
                  <c:v>15-May-26</c:v>
                </c:pt>
                <c:pt idx="684">
                  <c:v>16-May-26</c:v>
                </c:pt>
                <c:pt idx="685">
                  <c:v>17-May-26</c:v>
                </c:pt>
                <c:pt idx="686">
                  <c:v>18-May-26</c:v>
                </c:pt>
                <c:pt idx="687">
                  <c:v>19-May-26</c:v>
                </c:pt>
                <c:pt idx="688">
                  <c:v>20-May-26</c:v>
                </c:pt>
                <c:pt idx="689">
                  <c:v>21-May-26</c:v>
                </c:pt>
                <c:pt idx="690">
                  <c:v>22-May-26</c:v>
                </c:pt>
                <c:pt idx="691">
                  <c:v>23-May-26</c:v>
                </c:pt>
                <c:pt idx="692">
                  <c:v>24-May-26</c:v>
                </c:pt>
                <c:pt idx="693">
                  <c:v>25-May-26</c:v>
                </c:pt>
                <c:pt idx="694">
                  <c:v>26-May-26</c:v>
                </c:pt>
                <c:pt idx="695">
                  <c:v>27-May-26</c:v>
                </c:pt>
                <c:pt idx="696">
                  <c:v>28-May-26</c:v>
                </c:pt>
                <c:pt idx="697">
                  <c:v>29-May-26</c:v>
                </c:pt>
                <c:pt idx="698">
                  <c:v>30-May-26</c:v>
                </c:pt>
                <c:pt idx="699">
                  <c:v>31-May-26</c:v>
                </c:pt>
                <c:pt idx="700">
                  <c:v>1-Jun-26</c:v>
                </c:pt>
                <c:pt idx="701">
                  <c:v>2-Jun-26</c:v>
                </c:pt>
                <c:pt idx="702">
                  <c:v>3-Jun-26</c:v>
                </c:pt>
                <c:pt idx="703">
                  <c:v>4-Jun-26</c:v>
                </c:pt>
                <c:pt idx="704">
                  <c:v>5-Jun-26</c:v>
                </c:pt>
                <c:pt idx="705">
                  <c:v>6-Jun-26</c:v>
                </c:pt>
                <c:pt idx="706">
                  <c:v>7-Jun-26</c:v>
                </c:pt>
                <c:pt idx="707">
                  <c:v>8-Jun-26</c:v>
                </c:pt>
                <c:pt idx="708">
                  <c:v>9-Jun-26</c:v>
                </c:pt>
                <c:pt idx="709">
                  <c:v>10-Jun-26</c:v>
                </c:pt>
                <c:pt idx="710">
                  <c:v>11-Jun-26</c:v>
                </c:pt>
                <c:pt idx="711">
                  <c:v>12-Jun-26</c:v>
                </c:pt>
                <c:pt idx="712">
                  <c:v>13-Jun-26</c:v>
                </c:pt>
                <c:pt idx="713">
                  <c:v>14-Jun-26</c:v>
                </c:pt>
                <c:pt idx="714">
                  <c:v>15-Jun-26</c:v>
                </c:pt>
                <c:pt idx="715">
                  <c:v>16-Jun-26</c:v>
                </c:pt>
                <c:pt idx="716">
                  <c:v>17-Jun-26</c:v>
                </c:pt>
                <c:pt idx="717">
                  <c:v>18-Jun-26</c:v>
                </c:pt>
                <c:pt idx="718">
                  <c:v>19-Jun-26</c:v>
                </c:pt>
                <c:pt idx="719">
                  <c:v>20-Jun-26</c:v>
                </c:pt>
                <c:pt idx="720">
                  <c:v>21-Jun-26</c:v>
                </c:pt>
                <c:pt idx="721">
                  <c:v>22-Jun-26</c:v>
                </c:pt>
                <c:pt idx="722">
                  <c:v>23-Jun-26</c:v>
                </c:pt>
                <c:pt idx="723">
                  <c:v>24-Jun-26</c:v>
                </c:pt>
                <c:pt idx="724">
                  <c:v>25-Jun-26</c:v>
                </c:pt>
                <c:pt idx="725">
                  <c:v>26-Jun-26</c:v>
                </c:pt>
                <c:pt idx="726">
                  <c:v>27-Jun-26</c:v>
                </c:pt>
                <c:pt idx="727">
                  <c:v>28-Jun-26</c:v>
                </c:pt>
              </c:strCache>
            </c:strRef>
          </c:cat>
          <c:val>
            <c:numRef>
              <c:f>'Adjust Cash Flow'!$K$19:$K$1483</c:f>
              <c:numCache>
                <c:formatCode>_("$"* #,##0.00_);_("$"* \(#,##0.00\);_("$"* "-"_);_(@_)</c:formatCode>
                <c:ptCount val="1465"/>
                <c:pt idx="0">
                  <c:v>1305</c:v>
                </c:pt>
                <c:pt idx="1">
                  <c:v>1270</c:v>
                </c:pt>
                <c:pt idx="2">
                  <c:v>1235</c:v>
                </c:pt>
                <c:pt idx="3">
                  <c:v>1200</c:v>
                </c:pt>
                <c:pt idx="4">
                  <c:v>3500</c:v>
                </c:pt>
                <c:pt idx="5">
                  <c:v>3500</c:v>
                </c:pt>
                <c:pt idx="6">
                  <c:v>3500</c:v>
                </c:pt>
                <c:pt idx="7">
                  <c:v>3100</c:v>
                </c:pt>
                <c:pt idx="8">
                  <c:v>2600</c:v>
                </c:pt>
                <c:pt idx="9">
                  <c:v>2100</c:v>
                </c:pt>
                <c:pt idx="10">
                  <c:v>1800</c:v>
                </c:pt>
                <c:pt idx="11">
                  <c:v>1800</c:v>
                </c:pt>
                <c:pt idx="12">
                  <c:v>1800</c:v>
                </c:pt>
                <c:pt idx="13">
                  <c:v>1800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3700</c:v>
                </c:pt>
                <c:pt idx="19">
                  <c:v>3700</c:v>
                </c:pt>
                <c:pt idx="20">
                  <c:v>3700</c:v>
                </c:pt>
                <c:pt idx="21">
                  <c:v>3300</c:v>
                </c:pt>
                <c:pt idx="22">
                  <c:v>3300</c:v>
                </c:pt>
                <c:pt idx="23">
                  <c:v>3300</c:v>
                </c:pt>
                <c:pt idx="24">
                  <c:v>3300</c:v>
                </c:pt>
                <c:pt idx="25">
                  <c:v>3300</c:v>
                </c:pt>
                <c:pt idx="26">
                  <c:v>3200</c:v>
                </c:pt>
                <c:pt idx="27">
                  <c:v>3200</c:v>
                </c:pt>
                <c:pt idx="28">
                  <c:v>2800</c:v>
                </c:pt>
                <c:pt idx="29">
                  <c:v>2800</c:v>
                </c:pt>
                <c:pt idx="30">
                  <c:v>800</c:v>
                </c:pt>
                <c:pt idx="31">
                  <c:v>1055</c:v>
                </c:pt>
                <c:pt idx="32">
                  <c:v>3320</c:v>
                </c:pt>
                <c:pt idx="33">
                  <c:v>3285</c:v>
                </c:pt>
                <c:pt idx="34">
                  <c:v>3250</c:v>
                </c:pt>
                <c:pt idx="35">
                  <c:v>2620</c:v>
                </c:pt>
                <c:pt idx="36">
                  <c:v>2620</c:v>
                </c:pt>
                <c:pt idx="37">
                  <c:v>2620</c:v>
                </c:pt>
                <c:pt idx="38">
                  <c:v>2620</c:v>
                </c:pt>
                <c:pt idx="39">
                  <c:v>2620</c:v>
                </c:pt>
                <c:pt idx="40">
                  <c:v>2120</c:v>
                </c:pt>
                <c:pt idx="41">
                  <c:v>1820</c:v>
                </c:pt>
                <c:pt idx="42">
                  <c:v>1420</c:v>
                </c:pt>
                <c:pt idx="43">
                  <c:v>1420</c:v>
                </c:pt>
                <c:pt idx="44">
                  <c:v>1420</c:v>
                </c:pt>
                <c:pt idx="45">
                  <c:v>1420</c:v>
                </c:pt>
                <c:pt idx="46">
                  <c:v>3720</c:v>
                </c:pt>
                <c:pt idx="47">
                  <c:v>3720</c:v>
                </c:pt>
                <c:pt idx="48">
                  <c:v>3720</c:v>
                </c:pt>
                <c:pt idx="49">
                  <c:v>3090</c:v>
                </c:pt>
                <c:pt idx="50">
                  <c:v>3090</c:v>
                </c:pt>
                <c:pt idx="51">
                  <c:v>3090</c:v>
                </c:pt>
                <c:pt idx="52">
                  <c:v>3090</c:v>
                </c:pt>
                <c:pt idx="53">
                  <c:v>3090</c:v>
                </c:pt>
                <c:pt idx="54">
                  <c:v>3090</c:v>
                </c:pt>
                <c:pt idx="55">
                  <c:v>3015</c:v>
                </c:pt>
                <c:pt idx="56">
                  <c:v>2615</c:v>
                </c:pt>
                <c:pt idx="57">
                  <c:v>2515</c:v>
                </c:pt>
                <c:pt idx="58">
                  <c:v>2515</c:v>
                </c:pt>
                <c:pt idx="59">
                  <c:v>2515</c:v>
                </c:pt>
                <c:pt idx="60">
                  <c:v>4815</c:v>
                </c:pt>
                <c:pt idx="61">
                  <c:v>2815</c:v>
                </c:pt>
                <c:pt idx="62">
                  <c:v>3270</c:v>
                </c:pt>
                <c:pt idx="63">
                  <c:v>2605</c:v>
                </c:pt>
                <c:pt idx="64">
                  <c:v>2570</c:v>
                </c:pt>
                <c:pt idx="65">
                  <c:v>2535</c:v>
                </c:pt>
                <c:pt idx="66">
                  <c:v>2535</c:v>
                </c:pt>
                <c:pt idx="67">
                  <c:v>2535</c:v>
                </c:pt>
                <c:pt idx="68">
                  <c:v>2535</c:v>
                </c:pt>
                <c:pt idx="69">
                  <c:v>2535</c:v>
                </c:pt>
                <c:pt idx="70">
                  <c:v>2135</c:v>
                </c:pt>
                <c:pt idx="71">
                  <c:v>1635</c:v>
                </c:pt>
                <c:pt idx="72">
                  <c:v>1335</c:v>
                </c:pt>
                <c:pt idx="73">
                  <c:v>1335</c:v>
                </c:pt>
                <c:pt idx="74">
                  <c:v>3635</c:v>
                </c:pt>
                <c:pt idx="75">
                  <c:v>3635</c:v>
                </c:pt>
                <c:pt idx="76">
                  <c:v>3635</c:v>
                </c:pt>
                <c:pt idx="77">
                  <c:v>3005</c:v>
                </c:pt>
                <c:pt idx="78">
                  <c:v>3005</c:v>
                </c:pt>
                <c:pt idx="79">
                  <c:v>3005</c:v>
                </c:pt>
                <c:pt idx="80">
                  <c:v>3005</c:v>
                </c:pt>
                <c:pt idx="81">
                  <c:v>3005</c:v>
                </c:pt>
                <c:pt idx="82">
                  <c:v>3005</c:v>
                </c:pt>
                <c:pt idx="83">
                  <c:v>3005</c:v>
                </c:pt>
                <c:pt idx="84">
                  <c:v>2605</c:v>
                </c:pt>
                <c:pt idx="85">
                  <c:v>2605</c:v>
                </c:pt>
                <c:pt idx="86">
                  <c:v>2530</c:v>
                </c:pt>
                <c:pt idx="87">
                  <c:v>2530</c:v>
                </c:pt>
                <c:pt idx="88">
                  <c:v>4730</c:v>
                </c:pt>
                <c:pt idx="89">
                  <c:v>4730</c:v>
                </c:pt>
                <c:pt idx="90">
                  <c:v>4730</c:v>
                </c:pt>
                <c:pt idx="91">
                  <c:v>2100</c:v>
                </c:pt>
                <c:pt idx="92">
                  <c:v>2555</c:v>
                </c:pt>
                <c:pt idx="93">
                  <c:v>2520</c:v>
                </c:pt>
                <c:pt idx="94">
                  <c:v>2485</c:v>
                </c:pt>
                <c:pt idx="95">
                  <c:v>2450</c:v>
                </c:pt>
                <c:pt idx="96">
                  <c:v>2450</c:v>
                </c:pt>
                <c:pt idx="97">
                  <c:v>2450</c:v>
                </c:pt>
                <c:pt idx="98">
                  <c:v>2050</c:v>
                </c:pt>
                <c:pt idx="99">
                  <c:v>2050</c:v>
                </c:pt>
                <c:pt idx="100">
                  <c:v>2050</c:v>
                </c:pt>
                <c:pt idx="101">
                  <c:v>1550</c:v>
                </c:pt>
                <c:pt idx="102">
                  <c:v>3550</c:v>
                </c:pt>
                <c:pt idx="103">
                  <c:v>3550</c:v>
                </c:pt>
                <c:pt idx="104">
                  <c:v>3550</c:v>
                </c:pt>
                <c:pt idx="105">
                  <c:v>2920</c:v>
                </c:pt>
                <c:pt idx="106">
                  <c:v>2920</c:v>
                </c:pt>
                <c:pt idx="107">
                  <c:v>2920</c:v>
                </c:pt>
                <c:pt idx="108">
                  <c:v>2920</c:v>
                </c:pt>
                <c:pt idx="109">
                  <c:v>2920</c:v>
                </c:pt>
                <c:pt idx="110">
                  <c:v>2920</c:v>
                </c:pt>
                <c:pt idx="111">
                  <c:v>2920</c:v>
                </c:pt>
                <c:pt idx="112">
                  <c:v>2520</c:v>
                </c:pt>
                <c:pt idx="113">
                  <c:v>2520</c:v>
                </c:pt>
                <c:pt idx="114">
                  <c:v>2520</c:v>
                </c:pt>
                <c:pt idx="115">
                  <c:v>2520</c:v>
                </c:pt>
                <c:pt idx="116">
                  <c:v>4745</c:v>
                </c:pt>
                <c:pt idx="117">
                  <c:v>4745</c:v>
                </c:pt>
                <c:pt idx="118">
                  <c:v>4645</c:v>
                </c:pt>
                <c:pt idx="119">
                  <c:v>4015</c:v>
                </c:pt>
                <c:pt idx="120">
                  <c:v>4015</c:v>
                </c:pt>
                <c:pt idx="121">
                  <c:v>4015</c:v>
                </c:pt>
                <c:pt idx="122">
                  <c:v>2015</c:v>
                </c:pt>
                <c:pt idx="123">
                  <c:v>2370</c:v>
                </c:pt>
                <c:pt idx="124">
                  <c:v>2335</c:v>
                </c:pt>
                <c:pt idx="125">
                  <c:v>2300</c:v>
                </c:pt>
                <c:pt idx="126">
                  <c:v>1865</c:v>
                </c:pt>
                <c:pt idx="127">
                  <c:v>1865</c:v>
                </c:pt>
                <c:pt idx="128">
                  <c:v>1865</c:v>
                </c:pt>
                <c:pt idx="129">
                  <c:v>1865</c:v>
                </c:pt>
                <c:pt idx="130">
                  <c:v>4165</c:v>
                </c:pt>
                <c:pt idx="131">
                  <c:v>4165</c:v>
                </c:pt>
                <c:pt idx="132">
                  <c:v>3665</c:v>
                </c:pt>
                <c:pt idx="133">
                  <c:v>2735</c:v>
                </c:pt>
                <c:pt idx="134">
                  <c:v>2735</c:v>
                </c:pt>
                <c:pt idx="135">
                  <c:v>2735</c:v>
                </c:pt>
                <c:pt idx="136">
                  <c:v>2735</c:v>
                </c:pt>
                <c:pt idx="137">
                  <c:v>2735</c:v>
                </c:pt>
                <c:pt idx="138">
                  <c:v>2735</c:v>
                </c:pt>
                <c:pt idx="139">
                  <c:v>2735</c:v>
                </c:pt>
                <c:pt idx="140">
                  <c:v>2335</c:v>
                </c:pt>
                <c:pt idx="141">
                  <c:v>2335</c:v>
                </c:pt>
                <c:pt idx="142">
                  <c:v>2335</c:v>
                </c:pt>
                <c:pt idx="143">
                  <c:v>2335</c:v>
                </c:pt>
                <c:pt idx="144">
                  <c:v>4635</c:v>
                </c:pt>
                <c:pt idx="145">
                  <c:v>4635</c:v>
                </c:pt>
                <c:pt idx="146">
                  <c:v>4635</c:v>
                </c:pt>
                <c:pt idx="147">
                  <c:v>4005</c:v>
                </c:pt>
                <c:pt idx="148">
                  <c:v>4005</c:v>
                </c:pt>
                <c:pt idx="149">
                  <c:v>3905</c:v>
                </c:pt>
                <c:pt idx="150">
                  <c:v>3905</c:v>
                </c:pt>
                <c:pt idx="151">
                  <c:v>3905</c:v>
                </c:pt>
                <c:pt idx="152">
                  <c:v>1905</c:v>
                </c:pt>
                <c:pt idx="153">
                  <c:v>1360</c:v>
                </c:pt>
                <c:pt idx="154">
                  <c:v>925</c:v>
                </c:pt>
                <c:pt idx="155">
                  <c:v>890</c:v>
                </c:pt>
                <c:pt idx="156">
                  <c:v>855</c:v>
                </c:pt>
                <c:pt idx="157">
                  <c:v>855</c:v>
                </c:pt>
                <c:pt idx="158">
                  <c:v>3155</c:v>
                </c:pt>
                <c:pt idx="159">
                  <c:v>3155</c:v>
                </c:pt>
                <c:pt idx="160">
                  <c:v>3155</c:v>
                </c:pt>
                <c:pt idx="161">
                  <c:v>2525</c:v>
                </c:pt>
                <c:pt idx="162">
                  <c:v>2025</c:v>
                </c:pt>
                <c:pt idx="163">
                  <c:v>1725</c:v>
                </c:pt>
                <c:pt idx="164">
                  <c:v>1725</c:v>
                </c:pt>
                <c:pt idx="165">
                  <c:v>1725</c:v>
                </c:pt>
                <c:pt idx="166">
                  <c:v>1725</c:v>
                </c:pt>
                <c:pt idx="167">
                  <c:v>1325</c:v>
                </c:pt>
                <c:pt idx="168">
                  <c:v>925</c:v>
                </c:pt>
                <c:pt idx="169">
                  <c:v>925</c:v>
                </c:pt>
                <c:pt idx="170">
                  <c:v>925</c:v>
                </c:pt>
                <c:pt idx="171">
                  <c:v>925</c:v>
                </c:pt>
                <c:pt idx="172">
                  <c:v>3225</c:v>
                </c:pt>
                <c:pt idx="173">
                  <c:v>3225</c:v>
                </c:pt>
                <c:pt idx="174">
                  <c:v>3225</c:v>
                </c:pt>
                <c:pt idx="175">
                  <c:v>2595</c:v>
                </c:pt>
                <c:pt idx="176">
                  <c:v>2595</c:v>
                </c:pt>
                <c:pt idx="177">
                  <c:v>2595</c:v>
                </c:pt>
                <c:pt idx="178">
                  <c:v>2595</c:v>
                </c:pt>
                <c:pt idx="179">
                  <c:v>2495</c:v>
                </c:pt>
                <c:pt idx="180">
                  <c:v>2495</c:v>
                </c:pt>
                <c:pt idx="181">
                  <c:v>2495</c:v>
                </c:pt>
                <c:pt idx="182">
                  <c:v>2095</c:v>
                </c:pt>
                <c:pt idx="183">
                  <c:v>95</c:v>
                </c:pt>
                <c:pt idx="184">
                  <c:v>550</c:v>
                </c:pt>
                <c:pt idx="185">
                  <c:v>515</c:v>
                </c:pt>
                <c:pt idx="186">
                  <c:v>2780</c:v>
                </c:pt>
                <c:pt idx="187">
                  <c:v>2745</c:v>
                </c:pt>
                <c:pt idx="188">
                  <c:v>2745</c:v>
                </c:pt>
                <c:pt idx="189">
                  <c:v>2115</c:v>
                </c:pt>
                <c:pt idx="190">
                  <c:v>2115</c:v>
                </c:pt>
                <c:pt idx="191">
                  <c:v>2115</c:v>
                </c:pt>
                <c:pt idx="192">
                  <c:v>2115</c:v>
                </c:pt>
                <c:pt idx="193">
                  <c:v>1615</c:v>
                </c:pt>
                <c:pt idx="194">
                  <c:v>1315</c:v>
                </c:pt>
                <c:pt idx="195">
                  <c:v>1315</c:v>
                </c:pt>
                <c:pt idx="196">
                  <c:v>915</c:v>
                </c:pt>
                <c:pt idx="197">
                  <c:v>915</c:v>
                </c:pt>
                <c:pt idx="198">
                  <c:v>915</c:v>
                </c:pt>
                <c:pt idx="199">
                  <c:v>915</c:v>
                </c:pt>
                <c:pt idx="200">
                  <c:v>3215</c:v>
                </c:pt>
                <c:pt idx="201">
                  <c:v>3215</c:v>
                </c:pt>
                <c:pt idx="202">
                  <c:v>3215</c:v>
                </c:pt>
                <c:pt idx="203">
                  <c:v>2585</c:v>
                </c:pt>
                <c:pt idx="204">
                  <c:v>2585</c:v>
                </c:pt>
                <c:pt idx="205">
                  <c:v>2585</c:v>
                </c:pt>
                <c:pt idx="206">
                  <c:v>2585</c:v>
                </c:pt>
                <c:pt idx="207">
                  <c:v>2585</c:v>
                </c:pt>
                <c:pt idx="208">
                  <c:v>2585</c:v>
                </c:pt>
                <c:pt idx="209">
                  <c:v>2585</c:v>
                </c:pt>
                <c:pt idx="210">
                  <c:v>2085</c:v>
                </c:pt>
                <c:pt idx="211">
                  <c:v>2085</c:v>
                </c:pt>
                <c:pt idx="212">
                  <c:v>2085</c:v>
                </c:pt>
                <c:pt idx="213">
                  <c:v>2085</c:v>
                </c:pt>
                <c:pt idx="214">
                  <c:v>2385</c:v>
                </c:pt>
                <c:pt idx="215">
                  <c:v>2840</c:v>
                </c:pt>
                <c:pt idx="216">
                  <c:v>2805</c:v>
                </c:pt>
                <c:pt idx="217">
                  <c:v>2140</c:v>
                </c:pt>
                <c:pt idx="218">
                  <c:v>2105</c:v>
                </c:pt>
                <c:pt idx="219">
                  <c:v>2105</c:v>
                </c:pt>
                <c:pt idx="220">
                  <c:v>2105</c:v>
                </c:pt>
                <c:pt idx="221">
                  <c:v>2105</c:v>
                </c:pt>
                <c:pt idx="222">
                  <c:v>2105</c:v>
                </c:pt>
                <c:pt idx="223">
                  <c:v>2105</c:v>
                </c:pt>
                <c:pt idx="224">
                  <c:v>1205</c:v>
                </c:pt>
                <c:pt idx="225">
                  <c:v>905</c:v>
                </c:pt>
                <c:pt idx="226">
                  <c:v>905</c:v>
                </c:pt>
                <c:pt idx="227">
                  <c:v>905</c:v>
                </c:pt>
                <c:pt idx="228">
                  <c:v>3205</c:v>
                </c:pt>
                <c:pt idx="229">
                  <c:v>3205</c:v>
                </c:pt>
                <c:pt idx="230">
                  <c:v>3205</c:v>
                </c:pt>
                <c:pt idx="231">
                  <c:v>2575</c:v>
                </c:pt>
                <c:pt idx="232">
                  <c:v>2575</c:v>
                </c:pt>
                <c:pt idx="233">
                  <c:v>2575</c:v>
                </c:pt>
                <c:pt idx="234">
                  <c:v>2575</c:v>
                </c:pt>
                <c:pt idx="235">
                  <c:v>2575</c:v>
                </c:pt>
                <c:pt idx="236">
                  <c:v>2575</c:v>
                </c:pt>
                <c:pt idx="237">
                  <c:v>2575</c:v>
                </c:pt>
                <c:pt idx="238">
                  <c:v>2175</c:v>
                </c:pt>
                <c:pt idx="239">
                  <c:v>2175</c:v>
                </c:pt>
                <c:pt idx="240">
                  <c:v>2175</c:v>
                </c:pt>
                <c:pt idx="241">
                  <c:v>2075</c:v>
                </c:pt>
                <c:pt idx="242">
                  <c:v>2375</c:v>
                </c:pt>
                <c:pt idx="243">
                  <c:v>2830</c:v>
                </c:pt>
                <c:pt idx="244">
                  <c:v>2795</c:v>
                </c:pt>
                <c:pt idx="245">
                  <c:v>2130</c:v>
                </c:pt>
                <c:pt idx="246">
                  <c:v>2095</c:v>
                </c:pt>
                <c:pt idx="247">
                  <c:v>2095</c:v>
                </c:pt>
                <c:pt idx="248">
                  <c:v>2095</c:v>
                </c:pt>
                <c:pt idx="249">
                  <c:v>2095</c:v>
                </c:pt>
                <c:pt idx="250">
                  <c:v>2095</c:v>
                </c:pt>
                <c:pt idx="251">
                  <c:v>2095</c:v>
                </c:pt>
                <c:pt idx="252">
                  <c:v>1195</c:v>
                </c:pt>
                <c:pt idx="253">
                  <c:v>895</c:v>
                </c:pt>
                <c:pt idx="254">
                  <c:v>895</c:v>
                </c:pt>
                <c:pt idx="255">
                  <c:v>895</c:v>
                </c:pt>
                <c:pt idx="256">
                  <c:v>3195</c:v>
                </c:pt>
                <c:pt idx="257">
                  <c:v>3195</c:v>
                </c:pt>
                <c:pt idx="258">
                  <c:v>3195</c:v>
                </c:pt>
                <c:pt idx="259">
                  <c:v>2565</c:v>
                </c:pt>
                <c:pt idx="260">
                  <c:v>2565</c:v>
                </c:pt>
                <c:pt idx="261">
                  <c:v>2565</c:v>
                </c:pt>
                <c:pt idx="262">
                  <c:v>2565</c:v>
                </c:pt>
                <c:pt idx="263">
                  <c:v>2565</c:v>
                </c:pt>
                <c:pt idx="264">
                  <c:v>2565</c:v>
                </c:pt>
                <c:pt idx="265">
                  <c:v>2565</c:v>
                </c:pt>
                <c:pt idx="266">
                  <c:v>2165</c:v>
                </c:pt>
                <c:pt idx="267">
                  <c:v>2165</c:v>
                </c:pt>
                <c:pt idx="268">
                  <c:v>2165</c:v>
                </c:pt>
                <c:pt idx="269">
                  <c:v>2065</c:v>
                </c:pt>
                <c:pt idx="270">
                  <c:v>4365</c:v>
                </c:pt>
                <c:pt idx="271">
                  <c:v>4365</c:v>
                </c:pt>
                <c:pt idx="272">
                  <c:v>4365</c:v>
                </c:pt>
                <c:pt idx="273">
                  <c:v>1735</c:v>
                </c:pt>
                <c:pt idx="274">
                  <c:v>2190</c:v>
                </c:pt>
                <c:pt idx="275">
                  <c:v>2155</c:v>
                </c:pt>
                <c:pt idx="276">
                  <c:v>2120</c:v>
                </c:pt>
                <c:pt idx="277">
                  <c:v>2085</c:v>
                </c:pt>
                <c:pt idx="278">
                  <c:v>2085</c:v>
                </c:pt>
                <c:pt idx="279">
                  <c:v>2085</c:v>
                </c:pt>
                <c:pt idx="280">
                  <c:v>1685</c:v>
                </c:pt>
                <c:pt idx="281">
                  <c:v>1685</c:v>
                </c:pt>
                <c:pt idx="282">
                  <c:v>1685</c:v>
                </c:pt>
                <c:pt idx="283">
                  <c:v>1185</c:v>
                </c:pt>
                <c:pt idx="284">
                  <c:v>3185</c:v>
                </c:pt>
                <c:pt idx="285">
                  <c:v>3185</c:v>
                </c:pt>
                <c:pt idx="286">
                  <c:v>3185</c:v>
                </c:pt>
                <c:pt idx="287">
                  <c:v>2555</c:v>
                </c:pt>
                <c:pt idx="288">
                  <c:v>2555</c:v>
                </c:pt>
                <c:pt idx="289">
                  <c:v>2555</c:v>
                </c:pt>
                <c:pt idx="290">
                  <c:v>2555</c:v>
                </c:pt>
                <c:pt idx="291">
                  <c:v>2555</c:v>
                </c:pt>
                <c:pt idx="292">
                  <c:v>2555</c:v>
                </c:pt>
                <c:pt idx="293">
                  <c:v>2555</c:v>
                </c:pt>
                <c:pt idx="294">
                  <c:v>2155</c:v>
                </c:pt>
                <c:pt idx="295">
                  <c:v>2155</c:v>
                </c:pt>
                <c:pt idx="296">
                  <c:v>2155</c:v>
                </c:pt>
                <c:pt idx="297">
                  <c:v>2155</c:v>
                </c:pt>
                <c:pt idx="298">
                  <c:v>4455</c:v>
                </c:pt>
                <c:pt idx="299">
                  <c:v>4455</c:v>
                </c:pt>
                <c:pt idx="300">
                  <c:v>4355</c:v>
                </c:pt>
                <c:pt idx="301">
                  <c:v>3725</c:v>
                </c:pt>
                <c:pt idx="302">
                  <c:v>3725</c:v>
                </c:pt>
                <c:pt idx="303">
                  <c:v>1725</c:v>
                </c:pt>
                <c:pt idx="304">
                  <c:v>2180</c:v>
                </c:pt>
                <c:pt idx="305">
                  <c:v>2145</c:v>
                </c:pt>
                <c:pt idx="306">
                  <c:v>2110</c:v>
                </c:pt>
                <c:pt idx="307">
                  <c:v>2075</c:v>
                </c:pt>
                <c:pt idx="308">
                  <c:v>1675</c:v>
                </c:pt>
                <c:pt idx="309">
                  <c:v>1675</c:v>
                </c:pt>
                <c:pt idx="310">
                  <c:v>1675</c:v>
                </c:pt>
                <c:pt idx="311">
                  <c:v>1675</c:v>
                </c:pt>
                <c:pt idx="312">
                  <c:v>3975</c:v>
                </c:pt>
                <c:pt idx="313">
                  <c:v>3475</c:v>
                </c:pt>
                <c:pt idx="314">
                  <c:v>3175</c:v>
                </c:pt>
                <c:pt idx="315">
                  <c:v>2545</c:v>
                </c:pt>
                <c:pt idx="316">
                  <c:v>2545</c:v>
                </c:pt>
                <c:pt idx="317">
                  <c:v>2545</c:v>
                </c:pt>
                <c:pt idx="318">
                  <c:v>2545</c:v>
                </c:pt>
                <c:pt idx="319">
                  <c:v>2545</c:v>
                </c:pt>
                <c:pt idx="320">
                  <c:v>2545</c:v>
                </c:pt>
                <c:pt idx="321">
                  <c:v>2545</c:v>
                </c:pt>
                <c:pt idx="322">
                  <c:v>2145</c:v>
                </c:pt>
                <c:pt idx="323">
                  <c:v>2145</c:v>
                </c:pt>
                <c:pt idx="324">
                  <c:v>2145</c:v>
                </c:pt>
                <c:pt idx="325">
                  <c:v>2145</c:v>
                </c:pt>
                <c:pt idx="326">
                  <c:v>4445</c:v>
                </c:pt>
                <c:pt idx="327">
                  <c:v>4445</c:v>
                </c:pt>
                <c:pt idx="328">
                  <c:v>4445</c:v>
                </c:pt>
                <c:pt idx="329">
                  <c:v>3815</c:v>
                </c:pt>
                <c:pt idx="330">
                  <c:v>3715</c:v>
                </c:pt>
                <c:pt idx="331">
                  <c:v>3715</c:v>
                </c:pt>
                <c:pt idx="332">
                  <c:v>3715</c:v>
                </c:pt>
                <c:pt idx="333">
                  <c:v>3715</c:v>
                </c:pt>
                <c:pt idx="334">
                  <c:v>1715</c:v>
                </c:pt>
                <c:pt idx="335">
                  <c:v>1870</c:v>
                </c:pt>
                <c:pt idx="336">
                  <c:v>1435</c:v>
                </c:pt>
                <c:pt idx="337">
                  <c:v>1400</c:v>
                </c:pt>
                <c:pt idx="338">
                  <c:v>1365</c:v>
                </c:pt>
                <c:pt idx="339">
                  <c:v>1365</c:v>
                </c:pt>
                <c:pt idx="340">
                  <c:v>3665</c:v>
                </c:pt>
                <c:pt idx="341">
                  <c:v>3665</c:v>
                </c:pt>
                <c:pt idx="342">
                  <c:v>3665</c:v>
                </c:pt>
                <c:pt idx="343">
                  <c:v>3035</c:v>
                </c:pt>
                <c:pt idx="344">
                  <c:v>2535</c:v>
                </c:pt>
                <c:pt idx="345">
                  <c:v>2235</c:v>
                </c:pt>
                <c:pt idx="346">
                  <c:v>2235</c:v>
                </c:pt>
                <c:pt idx="347">
                  <c:v>2235</c:v>
                </c:pt>
                <c:pt idx="348">
                  <c:v>2235</c:v>
                </c:pt>
                <c:pt idx="349">
                  <c:v>1835</c:v>
                </c:pt>
                <c:pt idx="350">
                  <c:v>1435</c:v>
                </c:pt>
                <c:pt idx="351">
                  <c:v>1435</c:v>
                </c:pt>
                <c:pt idx="352">
                  <c:v>1435</c:v>
                </c:pt>
                <c:pt idx="353">
                  <c:v>1435</c:v>
                </c:pt>
                <c:pt idx="354">
                  <c:v>3735</c:v>
                </c:pt>
                <c:pt idx="355">
                  <c:v>3735</c:v>
                </c:pt>
                <c:pt idx="356">
                  <c:v>3735</c:v>
                </c:pt>
                <c:pt idx="357">
                  <c:v>3105</c:v>
                </c:pt>
                <c:pt idx="358">
                  <c:v>3105</c:v>
                </c:pt>
                <c:pt idx="359">
                  <c:v>3105</c:v>
                </c:pt>
                <c:pt idx="360">
                  <c:v>3105</c:v>
                </c:pt>
                <c:pt idx="361">
                  <c:v>3005</c:v>
                </c:pt>
                <c:pt idx="362">
                  <c:v>3005</c:v>
                </c:pt>
                <c:pt idx="363">
                  <c:v>3005</c:v>
                </c:pt>
                <c:pt idx="364">
                  <c:v>605</c:v>
                </c:pt>
                <c:pt idx="365">
                  <c:v>1060</c:v>
                </c:pt>
                <c:pt idx="366">
                  <c:v>1025</c:v>
                </c:pt>
                <c:pt idx="367">
                  <c:v>990</c:v>
                </c:pt>
                <c:pt idx="368">
                  <c:v>3255</c:v>
                </c:pt>
                <c:pt idx="369">
                  <c:v>3255</c:v>
                </c:pt>
                <c:pt idx="370">
                  <c:v>3255</c:v>
                </c:pt>
                <c:pt idx="371">
                  <c:v>2625</c:v>
                </c:pt>
                <c:pt idx="372">
                  <c:v>2625</c:v>
                </c:pt>
                <c:pt idx="373">
                  <c:v>2625</c:v>
                </c:pt>
                <c:pt idx="374">
                  <c:v>2125</c:v>
                </c:pt>
                <c:pt idx="375">
                  <c:v>1825</c:v>
                </c:pt>
                <c:pt idx="376">
                  <c:v>1825</c:v>
                </c:pt>
                <c:pt idx="377">
                  <c:v>1825</c:v>
                </c:pt>
                <c:pt idx="378">
                  <c:v>1425</c:v>
                </c:pt>
                <c:pt idx="379">
                  <c:v>1425</c:v>
                </c:pt>
                <c:pt idx="380">
                  <c:v>1425</c:v>
                </c:pt>
                <c:pt idx="381">
                  <c:v>1425</c:v>
                </c:pt>
                <c:pt idx="382">
                  <c:v>3725</c:v>
                </c:pt>
                <c:pt idx="383">
                  <c:v>3725</c:v>
                </c:pt>
                <c:pt idx="384">
                  <c:v>3725</c:v>
                </c:pt>
                <c:pt idx="385">
                  <c:v>3095</c:v>
                </c:pt>
                <c:pt idx="386">
                  <c:v>3095</c:v>
                </c:pt>
                <c:pt idx="387">
                  <c:v>3095</c:v>
                </c:pt>
                <c:pt idx="388">
                  <c:v>3095</c:v>
                </c:pt>
                <c:pt idx="389">
                  <c:v>3095</c:v>
                </c:pt>
                <c:pt idx="390">
                  <c:v>3095</c:v>
                </c:pt>
                <c:pt idx="391">
                  <c:v>2995</c:v>
                </c:pt>
                <c:pt idx="392">
                  <c:v>2595</c:v>
                </c:pt>
                <c:pt idx="393">
                  <c:v>2595</c:v>
                </c:pt>
                <c:pt idx="394">
                  <c:v>2595</c:v>
                </c:pt>
                <c:pt idx="395">
                  <c:v>595</c:v>
                </c:pt>
                <c:pt idx="396">
                  <c:v>3350</c:v>
                </c:pt>
                <c:pt idx="397">
                  <c:v>3315</c:v>
                </c:pt>
                <c:pt idx="398">
                  <c:v>3280</c:v>
                </c:pt>
                <c:pt idx="399">
                  <c:v>2615</c:v>
                </c:pt>
                <c:pt idx="400">
                  <c:v>2615</c:v>
                </c:pt>
                <c:pt idx="401">
                  <c:v>2615</c:v>
                </c:pt>
                <c:pt idx="402">
                  <c:v>2615</c:v>
                </c:pt>
                <c:pt idx="403">
                  <c:v>2615</c:v>
                </c:pt>
                <c:pt idx="404">
                  <c:v>2615</c:v>
                </c:pt>
                <c:pt idx="405">
                  <c:v>2115</c:v>
                </c:pt>
                <c:pt idx="406">
                  <c:v>1415</c:v>
                </c:pt>
                <c:pt idx="407">
                  <c:v>1415</c:v>
                </c:pt>
                <c:pt idx="408">
                  <c:v>1415</c:v>
                </c:pt>
                <c:pt idx="409">
                  <c:v>1415</c:v>
                </c:pt>
                <c:pt idx="410">
                  <c:v>3715</c:v>
                </c:pt>
                <c:pt idx="411">
                  <c:v>3715</c:v>
                </c:pt>
                <c:pt idx="412">
                  <c:v>3715</c:v>
                </c:pt>
                <c:pt idx="413">
                  <c:v>3085</c:v>
                </c:pt>
                <c:pt idx="414">
                  <c:v>3085</c:v>
                </c:pt>
                <c:pt idx="415">
                  <c:v>3085</c:v>
                </c:pt>
                <c:pt idx="416">
                  <c:v>3085</c:v>
                </c:pt>
                <c:pt idx="417">
                  <c:v>3085</c:v>
                </c:pt>
                <c:pt idx="418">
                  <c:v>3085</c:v>
                </c:pt>
                <c:pt idx="419">
                  <c:v>3085</c:v>
                </c:pt>
                <c:pt idx="420">
                  <c:v>2685</c:v>
                </c:pt>
                <c:pt idx="421">
                  <c:v>2685</c:v>
                </c:pt>
                <c:pt idx="422">
                  <c:v>2585</c:v>
                </c:pt>
                <c:pt idx="423">
                  <c:v>2585</c:v>
                </c:pt>
                <c:pt idx="424">
                  <c:v>4885</c:v>
                </c:pt>
                <c:pt idx="425">
                  <c:v>4885</c:v>
                </c:pt>
                <c:pt idx="426">
                  <c:v>2885</c:v>
                </c:pt>
                <c:pt idx="427">
                  <c:v>2710</c:v>
                </c:pt>
                <c:pt idx="428">
                  <c:v>2675</c:v>
                </c:pt>
                <c:pt idx="429">
                  <c:v>2640</c:v>
                </c:pt>
                <c:pt idx="430">
                  <c:v>2605</c:v>
                </c:pt>
                <c:pt idx="431">
                  <c:v>2605</c:v>
                </c:pt>
                <c:pt idx="432">
                  <c:v>2605</c:v>
                </c:pt>
                <c:pt idx="433">
                  <c:v>2605</c:v>
                </c:pt>
                <c:pt idx="434">
                  <c:v>2205</c:v>
                </c:pt>
                <c:pt idx="435">
                  <c:v>2205</c:v>
                </c:pt>
                <c:pt idx="436">
                  <c:v>1705</c:v>
                </c:pt>
                <c:pt idx="437">
                  <c:v>1405</c:v>
                </c:pt>
                <c:pt idx="438">
                  <c:v>3705</c:v>
                </c:pt>
                <c:pt idx="439">
                  <c:v>3705</c:v>
                </c:pt>
                <c:pt idx="440">
                  <c:v>3705</c:v>
                </c:pt>
                <c:pt idx="441">
                  <c:v>3075</c:v>
                </c:pt>
                <c:pt idx="442">
                  <c:v>3075</c:v>
                </c:pt>
                <c:pt idx="443">
                  <c:v>3075</c:v>
                </c:pt>
                <c:pt idx="444">
                  <c:v>3075</c:v>
                </c:pt>
                <c:pt idx="445">
                  <c:v>3075</c:v>
                </c:pt>
                <c:pt idx="446">
                  <c:v>3075</c:v>
                </c:pt>
                <c:pt idx="447">
                  <c:v>3075</c:v>
                </c:pt>
                <c:pt idx="448">
                  <c:v>2675</c:v>
                </c:pt>
                <c:pt idx="449">
                  <c:v>2675</c:v>
                </c:pt>
                <c:pt idx="450">
                  <c:v>2675</c:v>
                </c:pt>
                <c:pt idx="451">
                  <c:v>2675</c:v>
                </c:pt>
                <c:pt idx="452">
                  <c:v>4975</c:v>
                </c:pt>
                <c:pt idx="453">
                  <c:v>4875</c:v>
                </c:pt>
                <c:pt idx="454">
                  <c:v>4875</c:v>
                </c:pt>
                <c:pt idx="455">
                  <c:v>4245</c:v>
                </c:pt>
                <c:pt idx="456">
                  <c:v>2245</c:v>
                </c:pt>
                <c:pt idx="457">
                  <c:v>2700</c:v>
                </c:pt>
                <c:pt idx="458">
                  <c:v>2665</c:v>
                </c:pt>
                <c:pt idx="459">
                  <c:v>2630</c:v>
                </c:pt>
                <c:pt idx="460">
                  <c:v>2595</c:v>
                </c:pt>
                <c:pt idx="461">
                  <c:v>2595</c:v>
                </c:pt>
                <c:pt idx="462">
                  <c:v>2195</c:v>
                </c:pt>
                <c:pt idx="463">
                  <c:v>2195</c:v>
                </c:pt>
                <c:pt idx="464">
                  <c:v>2195</c:v>
                </c:pt>
                <c:pt idx="465">
                  <c:v>2195</c:v>
                </c:pt>
                <c:pt idx="466">
                  <c:v>3995</c:v>
                </c:pt>
                <c:pt idx="467">
                  <c:v>3695</c:v>
                </c:pt>
                <c:pt idx="468">
                  <c:v>3695</c:v>
                </c:pt>
                <c:pt idx="469">
                  <c:v>3065</c:v>
                </c:pt>
                <c:pt idx="470">
                  <c:v>3065</c:v>
                </c:pt>
                <c:pt idx="471">
                  <c:v>3065</c:v>
                </c:pt>
                <c:pt idx="472">
                  <c:v>3065</c:v>
                </c:pt>
                <c:pt idx="473">
                  <c:v>3065</c:v>
                </c:pt>
                <c:pt idx="474">
                  <c:v>3065</c:v>
                </c:pt>
                <c:pt idx="475">
                  <c:v>3065</c:v>
                </c:pt>
                <c:pt idx="476">
                  <c:v>2665</c:v>
                </c:pt>
                <c:pt idx="477">
                  <c:v>2665</c:v>
                </c:pt>
                <c:pt idx="478">
                  <c:v>2665</c:v>
                </c:pt>
                <c:pt idx="479">
                  <c:v>2665</c:v>
                </c:pt>
                <c:pt idx="480">
                  <c:v>4965</c:v>
                </c:pt>
                <c:pt idx="481">
                  <c:v>4965</c:v>
                </c:pt>
                <c:pt idx="482">
                  <c:v>4965</c:v>
                </c:pt>
                <c:pt idx="483">
                  <c:v>4235</c:v>
                </c:pt>
                <c:pt idx="484">
                  <c:v>4235</c:v>
                </c:pt>
                <c:pt idx="485">
                  <c:v>4235</c:v>
                </c:pt>
                <c:pt idx="486">
                  <c:v>4235</c:v>
                </c:pt>
                <c:pt idx="487">
                  <c:v>2235</c:v>
                </c:pt>
                <c:pt idx="488">
                  <c:v>2590</c:v>
                </c:pt>
                <c:pt idx="489">
                  <c:v>2555</c:v>
                </c:pt>
                <c:pt idx="490">
                  <c:v>2120</c:v>
                </c:pt>
                <c:pt idx="491">
                  <c:v>2085</c:v>
                </c:pt>
                <c:pt idx="492">
                  <c:v>2085</c:v>
                </c:pt>
                <c:pt idx="493">
                  <c:v>2085</c:v>
                </c:pt>
                <c:pt idx="494">
                  <c:v>4385</c:v>
                </c:pt>
                <c:pt idx="495">
                  <c:v>4385</c:v>
                </c:pt>
                <c:pt idx="496">
                  <c:v>4385</c:v>
                </c:pt>
                <c:pt idx="497">
                  <c:v>3255</c:v>
                </c:pt>
                <c:pt idx="498">
                  <c:v>2955</c:v>
                </c:pt>
                <c:pt idx="499">
                  <c:v>2955</c:v>
                </c:pt>
                <c:pt idx="500">
                  <c:v>2955</c:v>
                </c:pt>
                <c:pt idx="501">
                  <c:v>2955</c:v>
                </c:pt>
                <c:pt idx="502">
                  <c:v>2955</c:v>
                </c:pt>
                <c:pt idx="503">
                  <c:v>2955</c:v>
                </c:pt>
                <c:pt idx="504">
                  <c:v>2555</c:v>
                </c:pt>
                <c:pt idx="505">
                  <c:v>2555</c:v>
                </c:pt>
                <c:pt idx="506">
                  <c:v>2555</c:v>
                </c:pt>
                <c:pt idx="507">
                  <c:v>2555</c:v>
                </c:pt>
                <c:pt idx="508">
                  <c:v>4855</c:v>
                </c:pt>
                <c:pt idx="509">
                  <c:v>4855</c:v>
                </c:pt>
                <c:pt idx="510">
                  <c:v>4855</c:v>
                </c:pt>
                <c:pt idx="511">
                  <c:v>4225</c:v>
                </c:pt>
                <c:pt idx="512">
                  <c:v>4225</c:v>
                </c:pt>
                <c:pt idx="513">
                  <c:v>4225</c:v>
                </c:pt>
                <c:pt idx="514">
                  <c:v>4125</c:v>
                </c:pt>
                <c:pt idx="515">
                  <c:v>4125</c:v>
                </c:pt>
                <c:pt idx="516">
                  <c:v>4125</c:v>
                </c:pt>
                <c:pt idx="517">
                  <c:v>2125</c:v>
                </c:pt>
                <c:pt idx="518">
                  <c:v>1180</c:v>
                </c:pt>
                <c:pt idx="519">
                  <c:v>1145</c:v>
                </c:pt>
                <c:pt idx="520">
                  <c:v>1110</c:v>
                </c:pt>
                <c:pt idx="521">
                  <c:v>1075</c:v>
                </c:pt>
                <c:pt idx="522">
                  <c:v>3375</c:v>
                </c:pt>
                <c:pt idx="523">
                  <c:v>3375</c:v>
                </c:pt>
                <c:pt idx="524">
                  <c:v>3375</c:v>
                </c:pt>
                <c:pt idx="525">
                  <c:v>2745</c:v>
                </c:pt>
                <c:pt idx="526">
                  <c:v>2745</c:v>
                </c:pt>
                <c:pt idx="527">
                  <c:v>2245</c:v>
                </c:pt>
                <c:pt idx="528">
                  <c:v>1945</c:v>
                </c:pt>
                <c:pt idx="529">
                  <c:v>1945</c:v>
                </c:pt>
                <c:pt idx="530">
                  <c:v>1945</c:v>
                </c:pt>
                <c:pt idx="531">
                  <c:v>1945</c:v>
                </c:pt>
                <c:pt idx="532">
                  <c:v>1145</c:v>
                </c:pt>
                <c:pt idx="533">
                  <c:v>1145</c:v>
                </c:pt>
                <c:pt idx="534">
                  <c:v>1145</c:v>
                </c:pt>
                <c:pt idx="535">
                  <c:v>1145</c:v>
                </c:pt>
                <c:pt idx="536">
                  <c:v>3445</c:v>
                </c:pt>
                <c:pt idx="537">
                  <c:v>3445</c:v>
                </c:pt>
                <c:pt idx="538">
                  <c:v>3445</c:v>
                </c:pt>
                <c:pt idx="539">
                  <c:v>2815</c:v>
                </c:pt>
                <c:pt idx="540">
                  <c:v>2815</c:v>
                </c:pt>
                <c:pt idx="541">
                  <c:v>2815</c:v>
                </c:pt>
                <c:pt idx="542">
                  <c:v>2815</c:v>
                </c:pt>
                <c:pt idx="543">
                  <c:v>2815</c:v>
                </c:pt>
                <c:pt idx="544">
                  <c:v>2715</c:v>
                </c:pt>
                <c:pt idx="545">
                  <c:v>2715</c:v>
                </c:pt>
                <c:pt idx="546">
                  <c:v>2315</c:v>
                </c:pt>
                <c:pt idx="547">
                  <c:v>2315</c:v>
                </c:pt>
                <c:pt idx="548">
                  <c:v>315</c:v>
                </c:pt>
                <c:pt idx="549">
                  <c:v>770</c:v>
                </c:pt>
                <c:pt idx="550">
                  <c:v>3035</c:v>
                </c:pt>
                <c:pt idx="551">
                  <c:v>3000</c:v>
                </c:pt>
                <c:pt idx="552">
                  <c:v>2965</c:v>
                </c:pt>
                <c:pt idx="553">
                  <c:v>2335</c:v>
                </c:pt>
                <c:pt idx="554">
                  <c:v>2335</c:v>
                </c:pt>
                <c:pt idx="555">
                  <c:v>2335</c:v>
                </c:pt>
                <c:pt idx="556">
                  <c:v>2335</c:v>
                </c:pt>
                <c:pt idx="557">
                  <c:v>2335</c:v>
                </c:pt>
                <c:pt idx="558">
                  <c:v>1835</c:v>
                </c:pt>
                <c:pt idx="559">
                  <c:v>1535</c:v>
                </c:pt>
                <c:pt idx="560">
                  <c:v>1135</c:v>
                </c:pt>
                <c:pt idx="561">
                  <c:v>1135</c:v>
                </c:pt>
                <c:pt idx="562">
                  <c:v>1135</c:v>
                </c:pt>
                <c:pt idx="563">
                  <c:v>1135</c:v>
                </c:pt>
                <c:pt idx="564">
                  <c:v>3435</c:v>
                </c:pt>
                <c:pt idx="565">
                  <c:v>3435</c:v>
                </c:pt>
                <c:pt idx="566">
                  <c:v>3435</c:v>
                </c:pt>
                <c:pt idx="567">
                  <c:v>2805</c:v>
                </c:pt>
                <c:pt idx="568">
                  <c:v>2805</c:v>
                </c:pt>
                <c:pt idx="569">
                  <c:v>2805</c:v>
                </c:pt>
                <c:pt idx="570">
                  <c:v>2805</c:v>
                </c:pt>
                <c:pt idx="571">
                  <c:v>2805</c:v>
                </c:pt>
                <c:pt idx="572">
                  <c:v>2805</c:v>
                </c:pt>
                <c:pt idx="573">
                  <c:v>2805</c:v>
                </c:pt>
                <c:pt idx="574">
                  <c:v>2405</c:v>
                </c:pt>
                <c:pt idx="575">
                  <c:v>2305</c:v>
                </c:pt>
                <c:pt idx="576">
                  <c:v>2305</c:v>
                </c:pt>
                <c:pt idx="577">
                  <c:v>2305</c:v>
                </c:pt>
                <c:pt idx="578">
                  <c:v>4605</c:v>
                </c:pt>
                <c:pt idx="579">
                  <c:v>2605</c:v>
                </c:pt>
                <c:pt idx="580">
                  <c:v>3060</c:v>
                </c:pt>
                <c:pt idx="581">
                  <c:v>2395</c:v>
                </c:pt>
                <c:pt idx="582">
                  <c:v>2360</c:v>
                </c:pt>
                <c:pt idx="583">
                  <c:v>2325</c:v>
                </c:pt>
                <c:pt idx="584">
                  <c:v>2325</c:v>
                </c:pt>
                <c:pt idx="585">
                  <c:v>2325</c:v>
                </c:pt>
                <c:pt idx="586">
                  <c:v>2325</c:v>
                </c:pt>
                <c:pt idx="587">
                  <c:v>2325</c:v>
                </c:pt>
                <c:pt idx="588">
                  <c:v>1925</c:v>
                </c:pt>
                <c:pt idx="589">
                  <c:v>1425</c:v>
                </c:pt>
                <c:pt idx="590">
                  <c:v>1125</c:v>
                </c:pt>
                <c:pt idx="591">
                  <c:v>1125</c:v>
                </c:pt>
                <c:pt idx="592">
                  <c:v>3425</c:v>
                </c:pt>
                <c:pt idx="593">
                  <c:v>3425</c:v>
                </c:pt>
                <c:pt idx="594">
                  <c:v>3425</c:v>
                </c:pt>
                <c:pt idx="595">
                  <c:v>2795</c:v>
                </c:pt>
                <c:pt idx="596">
                  <c:v>2795</c:v>
                </c:pt>
                <c:pt idx="597">
                  <c:v>2795</c:v>
                </c:pt>
                <c:pt idx="598">
                  <c:v>2795</c:v>
                </c:pt>
                <c:pt idx="599">
                  <c:v>2795</c:v>
                </c:pt>
                <c:pt idx="600">
                  <c:v>2795</c:v>
                </c:pt>
                <c:pt idx="601">
                  <c:v>2795</c:v>
                </c:pt>
                <c:pt idx="602">
                  <c:v>2395</c:v>
                </c:pt>
                <c:pt idx="603">
                  <c:v>2395</c:v>
                </c:pt>
                <c:pt idx="604">
                  <c:v>2395</c:v>
                </c:pt>
                <c:pt idx="605">
                  <c:v>2395</c:v>
                </c:pt>
                <c:pt idx="606">
                  <c:v>4595</c:v>
                </c:pt>
                <c:pt idx="607">
                  <c:v>2595</c:v>
                </c:pt>
                <c:pt idx="608">
                  <c:v>3050</c:v>
                </c:pt>
                <c:pt idx="609">
                  <c:v>2385</c:v>
                </c:pt>
                <c:pt idx="610">
                  <c:v>2350</c:v>
                </c:pt>
                <c:pt idx="611">
                  <c:v>2315</c:v>
                </c:pt>
                <c:pt idx="612">
                  <c:v>2315</c:v>
                </c:pt>
                <c:pt idx="613">
                  <c:v>2315</c:v>
                </c:pt>
                <c:pt idx="614">
                  <c:v>2315</c:v>
                </c:pt>
                <c:pt idx="615">
                  <c:v>2315</c:v>
                </c:pt>
                <c:pt idx="616">
                  <c:v>1915</c:v>
                </c:pt>
                <c:pt idx="617">
                  <c:v>1415</c:v>
                </c:pt>
                <c:pt idx="618">
                  <c:v>1115</c:v>
                </c:pt>
                <c:pt idx="619">
                  <c:v>1115</c:v>
                </c:pt>
                <c:pt idx="620">
                  <c:v>3415</c:v>
                </c:pt>
                <c:pt idx="621">
                  <c:v>3415</c:v>
                </c:pt>
                <c:pt idx="622">
                  <c:v>3415</c:v>
                </c:pt>
                <c:pt idx="623">
                  <c:v>2785</c:v>
                </c:pt>
                <c:pt idx="624">
                  <c:v>2785</c:v>
                </c:pt>
                <c:pt idx="625">
                  <c:v>2785</c:v>
                </c:pt>
                <c:pt idx="626">
                  <c:v>2785</c:v>
                </c:pt>
                <c:pt idx="627">
                  <c:v>2785</c:v>
                </c:pt>
                <c:pt idx="628">
                  <c:v>2785</c:v>
                </c:pt>
                <c:pt idx="629">
                  <c:v>2785</c:v>
                </c:pt>
                <c:pt idx="630">
                  <c:v>2385</c:v>
                </c:pt>
                <c:pt idx="631">
                  <c:v>2385</c:v>
                </c:pt>
                <c:pt idx="632">
                  <c:v>2385</c:v>
                </c:pt>
                <c:pt idx="633">
                  <c:v>2385</c:v>
                </c:pt>
                <c:pt idx="634">
                  <c:v>4585</c:v>
                </c:pt>
                <c:pt idx="635">
                  <c:v>4585</c:v>
                </c:pt>
                <c:pt idx="636">
                  <c:v>4585</c:v>
                </c:pt>
                <c:pt idx="637">
                  <c:v>3955</c:v>
                </c:pt>
                <c:pt idx="638">
                  <c:v>1955</c:v>
                </c:pt>
                <c:pt idx="639">
                  <c:v>2410</c:v>
                </c:pt>
                <c:pt idx="640">
                  <c:v>2375</c:v>
                </c:pt>
                <c:pt idx="641">
                  <c:v>2340</c:v>
                </c:pt>
                <c:pt idx="642">
                  <c:v>2305</c:v>
                </c:pt>
                <c:pt idx="643">
                  <c:v>2305</c:v>
                </c:pt>
                <c:pt idx="644">
                  <c:v>1905</c:v>
                </c:pt>
                <c:pt idx="645">
                  <c:v>1905</c:v>
                </c:pt>
                <c:pt idx="646">
                  <c:v>1905</c:v>
                </c:pt>
                <c:pt idx="647">
                  <c:v>1905</c:v>
                </c:pt>
                <c:pt idx="648">
                  <c:v>3705</c:v>
                </c:pt>
                <c:pt idx="649">
                  <c:v>3405</c:v>
                </c:pt>
                <c:pt idx="650">
                  <c:v>3405</c:v>
                </c:pt>
                <c:pt idx="651">
                  <c:v>2775</c:v>
                </c:pt>
                <c:pt idx="652">
                  <c:v>2775</c:v>
                </c:pt>
                <c:pt idx="653">
                  <c:v>2775</c:v>
                </c:pt>
                <c:pt idx="654">
                  <c:v>2775</c:v>
                </c:pt>
                <c:pt idx="655">
                  <c:v>2775</c:v>
                </c:pt>
                <c:pt idx="656">
                  <c:v>2775</c:v>
                </c:pt>
                <c:pt idx="657">
                  <c:v>2775</c:v>
                </c:pt>
                <c:pt idx="658">
                  <c:v>2375</c:v>
                </c:pt>
                <c:pt idx="659">
                  <c:v>2375</c:v>
                </c:pt>
                <c:pt idx="660">
                  <c:v>2375</c:v>
                </c:pt>
                <c:pt idx="661">
                  <c:v>2375</c:v>
                </c:pt>
                <c:pt idx="662">
                  <c:v>4675</c:v>
                </c:pt>
                <c:pt idx="663">
                  <c:v>4675</c:v>
                </c:pt>
                <c:pt idx="664">
                  <c:v>4675</c:v>
                </c:pt>
                <c:pt idx="665">
                  <c:v>3945</c:v>
                </c:pt>
                <c:pt idx="666">
                  <c:v>3945</c:v>
                </c:pt>
                <c:pt idx="667">
                  <c:v>3945</c:v>
                </c:pt>
                <c:pt idx="668">
                  <c:v>1945</c:v>
                </c:pt>
                <c:pt idx="669">
                  <c:v>2400</c:v>
                </c:pt>
                <c:pt idx="670">
                  <c:v>2365</c:v>
                </c:pt>
                <c:pt idx="671">
                  <c:v>2330</c:v>
                </c:pt>
                <c:pt idx="672">
                  <c:v>1895</c:v>
                </c:pt>
                <c:pt idx="673">
                  <c:v>1895</c:v>
                </c:pt>
                <c:pt idx="674">
                  <c:v>1895</c:v>
                </c:pt>
                <c:pt idx="675">
                  <c:v>1895</c:v>
                </c:pt>
                <c:pt idx="676">
                  <c:v>4195</c:v>
                </c:pt>
                <c:pt idx="677">
                  <c:v>4195</c:v>
                </c:pt>
                <c:pt idx="678">
                  <c:v>3695</c:v>
                </c:pt>
                <c:pt idx="679">
                  <c:v>2765</c:v>
                </c:pt>
                <c:pt idx="680">
                  <c:v>2765</c:v>
                </c:pt>
                <c:pt idx="681">
                  <c:v>2765</c:v>
                </c:pt>
                <c:pt idx="682">
                  <c:v>2765</c:v>
                </c:pt>
                <c:pt idx="683">
                  <c:v>2765</c:v>
                </c:pt>
                <c:pt idx="684">
                  <c:v>2765</c:v>
                </c:pt>
                <c:pt idx="685">
                  <c:v>2765</c:v>
                </c:pt>
                <c:pt idx="686">
                  <c:v>2365</c:v>
                </c:pt>
                <c:pt idx="687">
                  <c:v>2365</c:v>
                </c:pt>
                <c:pt idx="688">
                  <c:v>2365</c:v>
                </c:pt>
                <c:pt idx="689">
                  <c:v>2365</c:v>
                </c:pt>
                <c:pt idx="690">
                  <c:v>4665</c:v>
                </c:pt>
                <c:pt idx="691">
                  <c:v>4665</c:v>
                </c:pt>
                <c:pt idx="692">
                  <c:v>4665</c:v>
                </c:pt>
                <c:pt idx="693">
                  <c:v>4035</c:v>
                </c:pt>
                <c:pt idx="694">
                  <c:v>4035</c:v>
                </c:pt>
                <c:pt idx="695">
                  <c:v>3935</c:v>
                </c:pt>
                <c:pt idx="696">
                  <c:v>3935</c:v>
                </c:pt>
                <c:pt idx="697">
                  <c:v>3935</c:v>
                </c:pt>
                <c:pt idx="698">
                  <c:v>3935</c:v>
                </c:pt>
                <c:pt idx="699">
                  <c:v>1935</c:v>
                </c:pt>
                <c:pt idx="700">
                  <c:v>1690</c:v>
                </c:pt>
                <c:pt idx="701">
                  <c:v>1655</c:v>
                </c:pt>
                <c:pt idx="702">
                  <c:v>1620</c:v>
                </c:pt>
                <c:pt idx="703">
                  <c:v>1585</c:v>
                </c:pt>
                <c:pt idx="704">
                  <c:v>3885</c:v>
                </c:pt>
                <c:pt idx="705">
                  <c:v>3885</c:v>
                </c:pt>
                <c:pt idx="706">
                  <c:v>3885</c:v>
                </c:pt>
                <c:pt idx="707">
                  <c:v>3255</c:v>
                </c:pt>
                <c:pt idx="708">
                  <c:v>3255</c:v>
                </c:pt>
                <c:pt idx="709">
                  <c:v>2755</c:v>
                </c:pt>
                <c:pt idx="710">
                  <c:v>2455</c:v>
                </c:pt>
                <c:pt idx="711">
                  <c:v>2455</c:v>
                </c:pt>
                <c:pt idx="712">
                  <c:v>2455</c:v>
                </c:pt>
                <c:pt idx="713">
                  <c:v>2455</c:v>
                </c:pt>
                <c:pt idx="714">
                  <c:v>1655</c:v>
                </c:pt>
                <c:pt idx="715">
                  <c:v>1655</c:v>
                </c:pt>
                <c:pt idx="716">
                  <c:v>1655</c:v>
                </c:pt>
                <c:pt idx="717">
                  <c:v>1655</c:v>
                </c:pt>
                <c:pt idx="718">
                  <c:v>3955</c:v>
                </c:pt>
                <c:pt idx="719">
                  <c:v>3955</c:v>
                </c:pt>
                <c:pt idx="720">
                  <c:v>3955</c:v>
                </c:pt>
                <c:pt idx="721">
                  <c:v>3325</c:v>
                </c:pt>
                <c:pt idx="722">
                  <c:v>3325</c:v>
                </c:pt>
                <c:pt idx="723">
                  <c:v>3325</c:v>
                </c:pt>
                <c:pt idx="724">
                  <c:v>3325</c:v>
                </c:pt>
                <c:pt idx="725">
                  <c:v>3325</c:v>
                </c:pt>
                <c:pt idx="726">
                  <c:v>3225</c:v>
                </c:pt>
                <c:pt idx="727">
                  <c:v>3225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07C-4AE2-8420-67109977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141646120"/>
        <c:axId val="1141651040"/>
        <c:extLst/>
      </c:barChart>
      <c:dateAx>
        <c:axId val="114164612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51040"/>
        <c:crosses val="autoZero"/>
        <c:auto val="1"/>
        <c:lblOffset val="100"/>
        <c:baseTimeUnit val="days"/>
      </c:dateAx>
      <c:valAx>
        <c:axId val="11416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_(&quot;$&quot;* #,##0.00_);_(&quot;$&quot;* \(#,##0.00\);_(&quot;$&quot;* &quot;-&quot;_);_(@_)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461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https://givebutter.com/budgethappy" TargetMode="External"/><Relationship Id="rId7" Type="http://schemas.openxmlformats.org/officeDocument/2006/relationships/hyperlink" Target="https://happygiraffe.org/budgeting-app/" TargetMode="External"/><Relationship Id="rId2" Type="http://schemas.openxmlformats.org/officeDocument/2006/relationships/image" Target="../media/image2.jpeg"/><Relationship Id="rId1" Type="http://schemas.openxmlformats.org/officeDocument/2006/relationships/hyperlink" Target="https://HappyGiraffe.org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www.HappyGiraffe.org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533400</xdr:colOff>
      <xdr:row>1</xdr:row>
      <xdr:rowOff>142875</xdr:rowOff>
    </xdr:from>
    <xdr:to>
      <xdr:col>9</xdr:col>
      <xdr:colOff>117229</xdr:colOff>
      <xdr:row>4</xdr:row>
      <xdr:rowOff>220980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C4DF07-2431-4329-8628-FCD8780C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285750"/>
          <a:ext cx="3241429" cy="2495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33335</xdr:rowOff>
    </xdr:from>
    <xdr:to>
      <xdr:col>23</xdr:col>
      <xdr:colOff>266700</xdr:colOff>
      <xdr:row>28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7B481-A458-4EAB-BA09-C4CB64FFE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9525</xdr:rowOff>
    </xdr:from>
    <xdr:to>
      <xdr:col>3</xdr:col>
      <xdr:colOff>364869</xdr:colOff>
      <xdr:row>6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60FAD5-029C-4BEF-8E3B-8D40E1C8E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92405"/>
          <a:ext cx="1904108" cy="142303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19</xdr:row>
      <xdr:rowOff>105093</xdr:rowOff>
    </xdr:from>
    <xdr:to>
      <xdr:col>6</xdr:col>
      <xdr:colOff>632812</xdr:colOff>
      <xdr:row>21</xdr:row>
      <xdr:rowOff>175317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F6B013-C90D-E21B-B7A0-4C59FA2A3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9220" y="4677093"/>
          <a:ext cx="3231232" cy="52742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</xdr:colOff>
      <xdr:row>22</xdr:row>
      <xdr:rowOff>33063</xdr:rowOff>
    </xdr:from>
    <xdr:to>
      <xdr:col>10</xdr:col>
      <xdr:colOff>106992</xdr:colOff>
      <xdr:row>31</xdr:row>
      <xdr:rowOff>168073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1FD03A-DF8B-9995-8A26-8E41834FC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83580" y="5473743"/>
          <a:ext cx="1303332" cy="181141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10</xdr:col>
      <xdr:colOff>342900</xdr:colOff>
      <xdr:row>22</xdr:row>
      <xdr:rowOff>13458</xdr:rowOff>
    </xdr:from>
    <xdr:to>
      <xdr:col>12</xdr:col>
      <xdr:colOff>104775</xdr:colOff>
      <xdr:row>32</xdr:row>
      <xdr:rowOff>19050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6B392C-3AC2-1007-3744-7BC1B13A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5328408"/>
          <a:ext cx="981075" cy="193916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37C6825-0E05-442F-8338-63E2B4FA864A}" name="TMonthly" displayName="TMonthly" ref="C11:E131" totalsRowShown="0" headerRowDxfId="77" dataDxfId="76" tableBorderDxfId="75">
  <autoFilter ref="C11:E131" xr:uid="{2CAEC411-580E-4A2D-AE72-08A30535AC1C}"/>
  <tableColumns count="3">
    <tableColumn id="1" xr3:uid="{0A3048A7-6A6E-4E64-9DFD-DFE401EE099D}" name="Description" dataDxfId="74"/>
    <tableColumn id="2" xr3:uid="{94D6923E-2357-43F9-BCF3-01EAC3E7EB6D}" name="Amount" dataDxfId="73" dataCellStyle="Currency"/>
    <tableColumn id="3" xr3:uid="{F66F77D5-1C23-4336-A732-22AE79036855}" name="Day of the Month" dataDxfId="72"/>
  </tableColumns>
  <tableStyleInfo name="Grey HG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B054C9-09BB-4652-A54E-BC379C746B06}" name="TYearly" displayName="TYearly" ref="G11:K131" totalsRowShown="0" headerRowDxfId="71" dataDxfId="69" headerRowBorderDxfId="70" tableBorderDxfId="68" totalsRowBorderDxfId="67">
  <autoFilter ref="G11:K131" xr:uid="{6A96805C-33AC-4CFC-9A38-8EAEA292D2EE}"/>
  <tableColumns count="5">
    <tableColumn id="1" xr3:uid="{C91CE1E6-8B24-4C03-9F49-1E7161AD0ACB}" name="Description" dataDxfId="66"/>
    <tableColumn id="2" xr3:uid="{DBDC20A8-A0A6-4DA7-BAE5-162126980890}" name="Amount" dataDxfId="65" dataCellStyle="Currency"/>
    <tableColumn id="6" xr3:uid="{8B13240E-484C-4FE2-9010-6DFF92C3E9C1}" name="Due Date" dataDxfId="64" dataCellStyle="Currency"/>
    <tableColumn id="5" xr3:uid="{8D61C8E0-C794-49D5-AB27-2A3DCE347ED9}" name="Month" dataDxfId="63" dataCellStyle="Currency">
      <calculatedColumnFormula>IF(TYearly[[#This Row],[Due Date]]="","",MONTH(TYearly[[#This Row],[Due Date]]))</calculatedColumnFormula>
    </tableColumn>
    <tableColumn id="4" xr3:uid="{33D2757F-DE24-4CE7-9BA7-B60627800EA7}" name="Day" dataDxfId="62" dataCellStyle="Currency">
      <calculatedColumnFormula>IF(TYearly[[#This Row],[Due Date]]="","",DAY(TYearly[[#This Row],[Due Date]]))</calculatedColumnFormula>
    </tableColumn>
  </tableColumns>
  <tableStyleInfo name="Grey HG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C42CAA9-541F-4562-AEC9-F75D894BF018}" name="TOther" displayName="TOther" ref="Q11:X131" totalsRowShown="0" headerRowDxfId="61" dataDxfId="60" tableBorderDxfId="59">
  <autoFilter ref="Q11:X131" xr:uid="{92907AA9-4796-4CF1-8031-2233D1572549}"/>
  <sortState xmlns:xlrd2="http://schemas.microsoft.com/office/spreadsheetml/2017/richdata2" ref="Q12:X42">
    <sortCondition descending="1" ref="T11:T42"/>
  </sortState>
  <tableColumns count="8">
    <tableColumn id="1" xr3:uid="{49570489-28C3-4C36-A9A1-C465C3A3E35E}" name="Description" dataDxfId="58"/>
    <tableColumn id="2" xr3:uid="{AC1A41D1-A24E-42EB-85F7-C3CAB4238991}" name="Amount" dataDxfId="57" dataCellStyle="Currency"/>
    <tableColumn id="4" xr3:uid="{B18E66D8-5ED1-415F-B22F-77B3A4D3D291}" name="Frequency" dataDxfId="56" dataCellStyle="Currency"/>
    <tableColumn id="5" xr3:uid="{40B7516C-4722-4C50-B515-4A68B22B4180}" name="Start Date" dataDxfId="55" dataCellStyle="Currency"/>
    <tableColumn id="6" xr3:uid="{BBD27EF1-CCB6-4412-A0B1-AF666C82E4FF}" name="End Date" dataDxfId="54" dataCellStyle="Currency"/>
    <tableColumn id="9" xr3:uid="{9ACD5324-47F8-4E79-862F-B48CBF2F6353}" name="Start Month" dataDxfId="53" dataCellStyle="Currency">
      <calculatedColumnFormula>IF(TOther[[#This Row],[Start Date]]="","",MONTH(TOther[[#This Row],[Start Date]]))</calculatedColumnFormula>
    </tableColumn>
    <tableColumn id="8" xr3:uid="{BD2DBEC0-77FE-4081-AA37-B369C85EAEBD}" name="Start Day" dataDxfId="52" dataCellStyle="Currency">
      <calculatedColumnFormula>IF(TOther[[#This Row],[Start Date]]="","",DAY(TOther[[#This Row],[Start Date]]))</calculatedColumnFormula>
    </tableColumn>
    <tableColumn id="3" xr3:uid="{67507B34-E2BA-4E73-8D3E-6163E9755DE1}" name="End Date Calc" dataDxfId="51">
      <calculatedColumnFormula>IF(TOther[[#This Row],[End Date]]="",DATE(3000,12,31),TOther[[#This Row],[End Date]])</calculatedColumnFormula>
    </tableColumn>
  </tableColumns>
  <tableStyleInfo name="Grey HG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8C9C4F6-A9A8-4814-BC49-EE9F75BB100D}" name="TOneTime" displayName="TOneTime" ref="M11:O131" totalsRowShown="0" headerRowDxfId="50" dataDxfId="49" tableBorderDxfId="48">
  <autoFilter ref="M11:O131" xr:uid="{38C9C4F6-A9A8-4814-BC49-EE9F75BB100D}"/>
  <tableColumns count="3">
    <tableColumn id="1" xr3:uid="{D0860C07-F2BF-4A45-A0A4-252FE572BD55}" name="Description" dataDxfId="47"/>
    <tableColumn id="2" xr3:uid="{9FCD3285-C3D9-4588-AF5E-00A39229BD14}" name="Amount" dataDxfId="46" dataCellStyle="Currency"/>
    <tableColumn id="3" xr3:uid="{7262C86D-6D5A-4464-997B-FDBD032A2C45}" name="Due Date" dataDxfId="45"/>
  </tableColumns>
  <tableStyleInfo name="Grey HG Table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youtu.be/_eBMU_hxl-M" TargetMode="External"/><Relationship Id="rId1" Type="http://schemas.openxmlformats.org/officeDocument/2006/relationships/hyperlink" Target="https://happygiraffe.org/eula-liability-limitation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happygiraffe.org/budgeting-app/" TargetMode="External"/><Relationship Id="rId3" Type="http://schemas.openxmlformats.org/officeDocument/2006/relationships/hyperlink" Target="mailto:Hello@HappyGiraffe.org" TargetMode="External"/><Relationship Id="rId7" Type="http://schemas.openxmlformats.org/officeDocument/2006/relationships/hyperlink" Target="https://happygiraffe.org/budgeting-app/" TargetMode="External"/><Relationship Id="rId2" Type="http://schemas.openxmlformats.org/officeDocument/2006/relationships/hyperlink" Target="https://www.amazon.com/Happy-Giraffe-Budget/dp/B09WYWVT66/" TargetMode="External"/><Relationship Id="rId1" Type="http://schemas.openxmlformats.org/officeDocument/2006/relationships/hyperlink" Target="mailto:Hello@HappyGiraffe.org" TargetMode="External"/><Relationship Id="rId6" Type="http://schemas.openxmlformats.org/officeDocument/2006/relationships/hyperlink" Target="mailto:Hello@HappyGiraffe.org" TargetMode="External"/><Relationship Id="rId5" Type="http://schemas.openxmlformats.org/officeDocument/2006/relationships/hyperlink" Target="https://www.amazon.com/Happy-Giraffe-Budget/dp/B09WYWVT66/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https://www.happygiraffe.org/" TargetMode="External"/><Relationship Id="rId9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"/>
  <sheetViews>
    <sheetView showGridLines="0" showRowColHeaders="0" tabSelected="1" workbookViewId="0">
      <selection activeCell="E18" sqref="E18:H18"/>
    </sheetView>
  </sheetViews>
  <sheetFormatPr defaultRowHeight="14.4"/>
  <cols>
    <col min="1" max="1" width="4.33203125" customWidth="1"/>
    <col min="3" max="3" width="4.44140625" customWidth="1"/>
    <col min="4" max="4" width="9.109375" customWidth="1"/>
    <col min="10" max="10" width="7" customWidth="1"/>
    <col min="11" max="11" width="16" customWidth="1"/>
  </cols>
  <sheetData>
    <row r="1" spans="2:11" ht="11.25" customHeight="1"/>
    <row r="2" spans="2:11" ht="148.5" customHeight="1">
      <c r="B2" s="177"/>
      <c r="C2" s="177"/>
      <c r="D2" s="177"/>
      <c r="E2" s="177"/>
      <c r="F2" s="177"/>
      <c r="G2" s="177"/>
      <c r="H2" s="177"/>
      <c r="I2" s="177"/>
      <c r="J2" s="177"/>
    </row>
    <row r="3" spans="2:11" ht="27.6">
      <c r="C3" s="178"/>
      <c r="D3" s="178"/>
      <c r="E3" s="178"/>
      <c r="F3" s="178"/>
      <c r="G3" s="178"/>
      <c r="H3" s="178"/>
      <c r="I3" s="178"/>
      <c r="J3" s="178"/>
    </row>
    <row r="4" spans="2:11">
      <c r="F4" s="41"/>
    </row>
    <row r="5" spans="2:11" ht="30" customHeight="1"/>
    <row r="6" spans="2:11" ht="25.2">
      <c r="B6" s="181" t="s">
        <v>111</v>
      </c>
      <c r="C6" s="181"/>
      <c r="D6" s="181"/>
      <c r="E6" s="181"/>
      <c r="F6" s="181"/>
      <c r="G6" s="181"/>
      <c r="H6" s="181"/>
      <c r="I6" s="181"/>
      <c r="J6" s="181"/>
      <c r="K6" s="181"/>
    </row>
    <row r="7" spans="2:11">
      <c r="B7" s="176" t="s">
        <v>68</v>
      </c>
      <c r="C7" s="176"/>
      <c r="D7" s="176"/>
      <c r="E7" s="176"/>
      <c r="F7" s="176"/>
      <c r="G7" s="176"/>
      <c r="H7" s="176"/>
      <c r="I7" s="176"/>
      <c r="J7" s="176"/>
      <c r="K7" s="176"/>
    </row>
    <row r="8" spans="2:11">
      <c r="B8" s="12"/>
      <c r="C8" s="12"/>
      <c r="D8" s="182" t="s">
        <v>232</v>
      </c>
      <c r="E8" s="182"/>
      <c r="F8" s="182"/>
      <c r="G8" s="182"/>
      <c r="H8" s="182"/>
      <c r="I8" s="182"/>
      <c r="J8" s="182"/>
      <c r="K8" s="12"/>
    </row>
    <row r="10" spans="2:11" ht="25.2">
      <c r="B10" s="42" t="s">
        <v>46</v>
      </c>
    </row>
    <row r="11" spans="2:11">
      <c r="C11" t="s">
        <v>65</v>
      </c>
    </row>
    <row r="12" spans="2:11">
      <c r="D12" t="s">
        <v>78</v>
      </c>
    </row>
    <row r="13" spans="2:11">
      <c r="C13" t="s">
        <v>66</v>
      </c>
    </row>
    <row r="14" spans="2:11">
      <c r="C14" t="s">
        <v>67</v>
      </c>
    </row>
    <row r="15" spans="2:11">
      <c r="D15" s="17" t="s">
        <v>79</v>
      </c>
    </row>
    <row r="16" spans="2:11">
      <c r="D16" s="17" t="s">
        <v>44</v>
      </c>
    </row>
    <row r="17" spans="2:11">
      <c r="D17" s="10"/>
    </row>
    <row r="18" spans="2:11" ht="17.399999999999999">
      <c r="D18" s="78" t="s">
        <v>30</v>
      </c>
      <c r="E18" s="179">
        <v>45474</v>
      </c>
      <c r="F18" s="179"/>
      <c r="G18" s="179"/>
      <c r="H18" s="179"/>
      <c r="K18" s="78" t="s">
        <v>104</v>
      </c>
    </row>
    <row r="19" spans="2:11" ht="17.399999999999999">
      <c r="D19" s="78" t="s">
        <v>9</v>
      </c>
      <c r="E19" s="77">
        <v>104</v>
      </c>
      <c r="K19" s="18" t="s">
        <v>105</v>
      </c>
    </row>
    <row r="20" spans="2:11" ht="15.6">
      <c r="D20" s="79" t="s">
        <v>31</v>
      </c>
      <c r="E20" s="80">
        <f>(DATEDIF(E18,E21,"M")+1)/12</f>
        <v>2</v>
      </c>
      <c r="F20" s="79"/>
      <c r="G20" s="79"/>
      <c r="H20" s="79"/>
    </row>
    <row r="21" spans="2:11" ht="15.6">
      <c r="D21" s="79" t="s">
        <v>32</v>
      </c>
      <c r="E21" s="180">
        <f>E18+(E19*7)-1</f>
        <v>46201</v>
      </c>
      <c r="F21" s="180"/>
      <c r="G21" s="180"/>
      <c r="H21" s="180"/>
    </row>
    <row r="23" spans="2:11" ht="18">
      <c r="B23" s="43" t="s">
        <v>56</v>
      </c>
    </row>
    <row r="25" spans="2:11">
      <c r="B25" s="175" t="s">
        <v>69</v>
      </c>
      <c r="C25" s="175"/>
      <c r="D25" s="175"/>
      <c r="E25" s="175"/>
      <c r="F25" s="175"/>
      <c r="G25" s="175"/>
      <c r="H25" s="175"/>
      <c r="I25" s="175"/>
      <c r="J25" s="175"/>
      <c r="K25" s="175"/>
    </row>
  </sheetData>
  <sheetProtection algorithmName="SHA-512" hashValue="uMWYyQh+6whsDrjZAhXUYJ6eVQ4bsj2LAKFGT0TT/uppS8UBjHdG9wB3J/JkO2RicncqN95s/YBzdX+eXrnjAg==" saltValue="wGHOVS25RpQkdgv3CmbdPg==" spinCount="100000" sheet="1" objects="1" scenarios="1" selectLockedCells="1"/>
  <mergeCells count="8">
    <mergeCell ref="B25:K25"/>
    <mergeCell ref="B7:K7"/>
    <mergeCell ref="B2:J2"/>
    <mergeCell ref="C3:J3"/>
    <mergeCell ref="E18:H18"/>
    <mergeCell ref="E21:H21"/>
    <mergeCell ref="B6:K6"/>
    <mergeCell ref="D8:J8"/>
  </mergeCells>
  <dataValidations count="2">
    <dataValidation type="date" operator="greaterThan" showErrorMessage="1" errorTitle="That Doesn't Look Right" error="This should be a date and it can't be blank.  It's the first step!  The whole rest of the spreadsheet depends on this date." sqref="E18:H18" xr:uid="{00000000-0002-0000-0000-000000000000}">
      <formula1>1</formula1>
    </dataValidation>
    <dataValidation type="whole" showInputMessage="1" showErrorMessage="1" errorTitle="That doesn't look right" error="This should be a number between 1 and 208.  That means I'm going to help you look anywhere between 1 week and 4 years into the future!" prompt="104 = 2 years_x000a_52 = 1 year" sqref="E19" xr:uid="{00000000-0002-0000-0000-000001000000}">
      <formula1>1</formula1>
      <formula2>208</formula2>
    </dataValidation>
  </dataValidations>
  <hyperlinks>
    <hyperlink ref="B25:K25" r:id="rId1" display="Copyright 2022 The Happy Giraffe Company. All rights reserved." xr:uid="{7A80B791-204E-442E-8DDA-6CE05D4DD5E2}"/>
    <hyperlink ref="D8" r:id="rId2" xr:uid="{95E21EF8-F805-46D0-A911-E7607F029ABD}"/>
  </hyperlinks>
  <pageMargins left="0.7" right="0.7" top="0.75" bottom="0.75" header="0.3" footer="0.3"/>
  <pageSetup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That Doesn't Look Right" error="Pick something from the list." prompt="Change the currency symbol if you want to. Does not affect any calculations." xr:uid="{2D5813FB-1C64-4666-BA2A-D3E7F946471B}">
          <x14:formula1>
            <xm:f>Lists!$C$1:$C$9</xm:f>
          </x14:formula1>
          <xm:sqref>K19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I32"/>
  <sheetViews>
    <sheetView showGridLines="0" showRowColHeaders="0" workbookViewId="0">
      <selection activeCell="D9" sqref="D9"/>
    </sheetView>
  </sheetViews>
  <sheetFormatPr defaultRowHeight="14.4"/>
  <cols>
    <col min="1" max="1" width="4.33203125" customWidth="1"/>
    <col min="2" max="2" width="5.33203125" customWidth="1"/>
    <col min="3" max="3" width="28.6640625" customWidth="1"/>
    <col min="4" max="4" width="17.88671875" style="12" customWidth="1"/>
    <col min="5" max="5" width="22.33203125" style="16" customWidth="1"/>
    <col min="6" max="6" width="21.88671875" style="3" customWidth="1"/>
    <col min="7" max="7" width="17.44140625" style="2" customWidth="1"/>
    <col min="8" max="8" width="10.6640625" hidden="1" customWidth="1"/>
    <col min="9" max="9" width="8.44140625" hidden="1" customWidth="1"/>
  </cols>
  <sheetData>
    <row r="1" spans="2:9" ht="11.25" customHeight="1"/>
    <row r="2" spans="2:9" ht="30" customHeight="1">
      <c r="B2" s="44" t="s">
        <v>47</v>
      </c>
      <c r="D2" s="38"/>
      <c r="E2" s="39"/>
      <c r="F2" s="15"/>
    </row>
    <row r="3" spans="2:9" ht="15" customHeight="1">
      <c r="C3" t="s">
        <v>48</v>
      </c>
      <c r="E3" s="14"/>
      <c r="F3" s="12"/>
      <c r="G3"/>
    </row>
    <row r="4" spans="2:9" ht="15" customHeight="1">
      <c r="C4" t="s">
        <v>70</v>
      </c>
      <c r="E4" s="14"/>
      <c r="F4" s="12"/>
      <c r="G4"/>
    </row>
    <row r="5" spans="2:9" ht="15" customHeight="1">
      <c r="C5" t="s">
        <v>71</v>
      </c>
      <c r="E5" s="14"/>
      <c r="F5" s="12"/>
      <c r="G5"/>
    </row>
    <row r="6" spans="2:9" ht="15" customHeight="1">
      <c r="C6" s="11" t="s">
        <v>33</v>
      </c>
      <c r="E6" s="14"/>
      <c r="F6" s="12"/>
      <c r="G6"/>
    </row>
    <row r="7" spans="2:9" ht="15" customHeight="1">
      <c r="C7" s="11" t="s">
        <v>34</v>
      </c>
      <c r="E7" s="14"/>
      <c r="F7" s="12"/>
      <c r="G7"/>
    </row>
    <row r="8" spans="2:9" ht="15" customHeight="1">
      <c r="E8" s="14"/>
      <c r="F8" s="12"/>
      <c r="G8"/>
    </row>
    <row r="9" spans="2:9" ht="17.399999999999999">
      <c r="C9" s="73" t="s">
        <v>21</v>
      </c>
      <c r="D9" s="107">
        <v>1250</v>
      </c>
      <c r="E9" s="14"/>
    </row>
    <row r="10" spans="2:9">
      <c r="C10" s="13"/>
      <c r="D10" s="19"/>
      <c r="E10" s="14"/>
    </row>
    <row r="11" spans="2:9" ht="21">
      <c r="C11" s="72" t="s">
        <v>72</v>
      </c>
      <c r="D11" s="45"/>
      <c r="E11" s="46"/>
      <c r="F11" s="47"/>
    </row>
    <row r="12" spans="2:9" ht="17.399999999999999">
      <c r="C12" s="73" t="s">
        <v>3</v>
      </c>
      <c r="D12" s="93" t="s">
        <v>132</v>
      </c>
      <c r="E12" s="94" t="s">
        <v>7</v>
      </c>
      <c r="F12" s="93" t="s">
        <v>112</v>
      </c>
      <c r="G12" s="3"/>
      <c r="H12" t="s">
        <v>140</v>
      </c>
      <c r="I12" t="s">
        <v>141</v>
      </c>
    </row>
    <row r="13" spans="2:9" ht="15.6">
      <c r="C13" s="85" t="s">
        <v>243</v>
      </c>
      <c r="D13" s="86" t="s">
        <v>91</v>
      </c>
      <c r="E13" s="87">
        <v>2300</v>
      </c>
      <c r="F13" s="88">
        <v>45478</v>
      </c>
      <c r="H13">
        <f>IF(F13="","",MONTH(F13))</f>
        <v>7</v>
      </c>
      <c r="I13">
        <f>IF(F13="","",DAY(F13))</f>
        <v>5</v>
      </c>
    </row>
    <row r="14" spans="2:9" ht="15.6">
      <c r="C14" s="89" t="s">
        <v>244</v>
      </c>
      <c r="D14" s="90" t="s">
        <v>1</v>
      </c>
      <c r="E14" s="91">
        <v>650</v>
      </c>
      <c r="F14" s="92">
        <v>45474</v>
      </c>
      <c r="H14">
        <f t="shared" ref="H14:H23" si="0">IF(F14="","",MONTH(F14))</f>
        <v>7</v>
      </c>
      <c r="I14">
        <f t="shared" ref="I14:I23" si="1">IF(F14="","",DAY(F14))</f>
        <v>1</v>
      </c>
    </row>
    <row r="15" spans="2:9" ht="15.6">
      <c r="C15" s="85"/>
      <c r="D15" s="86"/>
      <c r="E15" s="87"/>
      <c r="F15" s="88"/>
      <c r="H15" t="str">
        <f t="shared" si="0"/>
        <v/>
      </c>
      <c r="I15" t="str">
        <f t="shared" si="1"/>
        <v/>
      </c>
    </row>
    <row r="16" spans="2:9" ht="15.6">
      <c r="C16" s="89"/>
      <c r="D16" s="90"/>
      <c r="E16" s="91"/>
      <c r="F16" s="92"/>
      <c r="H16" t="str">
        <f t="shared" si="0"/>
        <v/>
      </c>
      <c r="I16" t="str">
        <f t="shared" si="1"/>
        <v/>
      </c>
    </row>
    <row r="17" spans="3:9" ht="15.6">
      <c r="C17" s="85"/>
      <c r="D17" s="86"/>
      <c r="E17" s="87"/>
      <c r="F17" s="88"/>
      <c r="H17" t="str">
        <f t="shared" si="0"/>
        <v/>
      </c>
      <c r="I17" t="str">
        <f t="shared" si="1"/>
        <v/>
      </c>
    </row>
    <row r="18" spans="3:9" ht="15.6">
      <c r="C18" s="89"/>
      <c r="D18" s="90"/>
      <c r="E18" s="91"/>
      <c r="F18" s="92"/>
      <c r="H18" t="str">
        <f t="shared" si="0"/>
        <v/>
      </c>
      <c r="I18" t="str">
        <f t="shared" si="1"/>
        <v/>
      </c>
    </row>
    <row r="19" spans="3:9" ht="15.6">
      <c r="C19" s="89"/>
      <c r="D19" s="90"/>
      <c r="E19" s="91"/>
      <c r="F19" s="88"/>
      <c r="H19" t="str">
        <f t="shared" si="0"/>
        <v/>
      </c>
      <c r="I19" t="str">
        <f t="shared" si="1"/>
        <v/>
      </c>
    </row>
    <row r="20" spans="3:9" ht="15.6">
      <c r="C20" s="89"/>
      <c r="D20" s="90"/>
      <c r="E20" s="91"/>
      <c r="F20" s="92"/>
      <c r="H20" t="str">
        <f t="shared" si="0"/>
        <v/>
      </c>
      <c r="I20" t="str">
        <f t="shared" si="1"/>
        <v/>
      </c>
    </row>
    <row r="21" spans="3:9" ht="15.6">
      <c r="C21" s="89"/>
      <c r="D21" s="90"/>
      <c r="E21" s="91"/>
      <c r="F21" s="92"/>
      <c r="H21" t="str">
        <f t="shared" si="0"/>
        <v/>
      </c>
      <c r="I21" t="str">
        <f t="shared" si="1"/>
        <v/>
      </c>
    </row>
    <row r="22" spans="3:9" ht="15.6">
      <c r="C22" s="89"/>
      <c r="D22" s="90"/>
      <c r="E22" s="91"/>
      <c r="F22" s="92"/>
      <c r="H22" t="str">
        <f t="shared" si="0"/>
        <v/>
      </c>
      <c r="I22" t="str">
        <f t="shared" si="1"/>
        <v/>
      </c>
    </row>
    <row r="23" spans="3:9" ht="15.6">
      <c r="C23" s="89"/>
      <c r="D23" s="90"/>
      <c r="E23" s="91"/>
      <c r="F23" s="92"/>
      <c r="H23" t="str">
        <f t="shared" si="0"/>
        <v/>
      </c>
      <c r="I23" t="str">
        <f t="shared" si="1"/>
        <v/>
      </c>
    </row>
    <row r="24" spans="3:9" ht="15.6">
      <c r="C24" s="89"/>
      <c r="D24" s="90"/>
      <c r="E24" s="91"/>
      <c r="F24" s="92"/>
      <c r="H24" t="str">
        <f t="shared" ref="H24:H32" si="2">IF(F24="","",MONTH(F24))</f>
        <v/>
      </c>
      <c r="I24" t="str">
        <f t="shared" ref="I24:I32" si="3">IF(F24="","",DAY(F24))</f>
        <v/>
      </c>
    </row>
    <row r="25" spans="3:9" ht="15.6">
      <c r="C25" s="89"/>
      <c r="D25" s="90"/>
      <c r="E25" s="91"/>
      <c r="F25" s="92"/>
      <c r="H25" t="str">
        <f t="shared" si="2"/>
        <v/>
      </c>
      <c r="I25" t="str">
        <f t="shared" si="3"/>
        <v/>
      </c>
    </row>
    <row r="26" spans="3:9" ht="15.6">
      <c r="C26" s="89"/>
      <c r="D26" s="90"/>
      <c r="E26" s="91"/>
      <c r="F26" s="88"/>
      <c r="H26" t="str">
        <f t="shared" si="2"/>
        <v/>
      </c>
      <c r="I26" t="str">
        <f t="shared" si="3"/>
        <v/>
      </c>
    </row>
    <row r="27" spans="3:9" ht="15.6">
      <c r="C27" s="89"/>
      <c r="D27" s="90"/>
      <c r="E27" s="91"/>
      <c r="F27" s="92"/>
      <c r="H27" t="str">
        <f t="shared" si="2"/>
        <v/>
      </c>
      <c r="I27" t="str">
        <f t="shared" si="3"/>
        <v/>
      </c>
    </row>
    <row r="28" spans="3:9" ht="15.6">
      <c r="C28" s="89"/>
      <c r="D28" s="90"/>
      <c r="E28" s="91"/>
      <c r="F28" s="92"/>
      <c r="H28" t="str">
        <f t="shared" si="2"/>
        <v/>
      </c>
      <c r="I28" t="str">
        <f t="shared" si="3"/>
        <v/>
      </c>
    </row>
    <row r="29" spans="3:9" ht="15.6">
      <c r="C29" s="89"/>
      <c r="D29" s="90"/>
      <c r="E29" s="91"/>
      <c r="F29" s="92"/>
      <c r="H29" t="str">
        <f t="shared" si="2"/>
        <v/>
      </c>
      <c r="I29" t="str">
        <f t="shared" si="3"/>
        <v/>
      </c>
    </row>
    <row r="30" spans="3:9" ht="15.6">
      <c r="C30" s="89"/>
      <c r="D30" s="90"/>
      <c r="E30" s="91"/>
      <c r="F30" s="92"/>
      <c r="H30" t="str">
        <f t="shared" si="2"/>
        <v/>
      </c>
      <c r="I30" t="str">
        <f t="shared" si="3"/>
        <v/>
      </c>
    </row>
    <row r="31" spans="3:9" ht="15.6">
      <c r="C31" s="89"/>
      <c r="D31" s="90"/>
      <c r="E31" s="91"/>
      <c r="F31" s="92"/>
      <c r="H31" t="str">
        <f t="shared" si="2"/>
        <v/>
      </c>
      <c r="I31" t="str">
        <f t="shared" si="3"/>
        <v/>
      </c>
    </row>
    <row r="32" spans="3:9" ht="15.6">
      <c r="C32" s="89"/>
      <c r="D32" s="90"/>
      <c r="E32" s="91"/>
      <c r="F32" s="92"/>
      <c r="H32" t="str">
        <f t="shared" si="2"/>
        <v/>
      </c>
      <c r="I32" t="str">
        <f t="shared" si="3"/>
        <v/>
      </c>
    </row>
  </sheetData>
  <sheetProtection algorithmName="SHA-512" hashValue="zlB01AEno5gEZpwXCzEmuBG3d5uDKdKz/bmhW5mHqt+eNvZd7Ambequnkpdu64MBSCAuDK9Q5EeHEZXb7fzQfg==" saltValue="M1H6QExlr0xBo8iSue6jMA==" spinCount="100000" sheet="1" objects="1" scenarios="1" selectLockedCells="1"/>
  <dataValidations count="6">
    <dataValidation type="date" operator="greaterThan" allowBlank="1" showErrorMessage="1" errorTitle="That Doesn't Look Right" error="This needs to be a date." sqref="F13:F32" xr:uid="{00000000-0002-0000-0100-000000000000}">
      <formula1>1</formula1>
    </dataValidation>
    <dataValidation type="decimal" operator="greaterThanOrEqual" allowBlank="1" showInputMessage="1" showErrorMessage="1" error="The amount needs to be entered as a positive number.  It can also be left as $0." sqref="D10" xr:uid="{00000000-0002-0000-0100-000002000000}">
      <formula1>0</formula1>
    </dataValidation>
    <dataValidation type="decimal" operator="greaterThanOrEqual" allowBlank="1" showErrorMessage="1" errorTitle="That Doesn't Look Right" error="Your pay should be a positive number or you have some serious problems that even The Happy Giraffe can't help with." sqref="E13:E32" xr:uid="{00000000-0002-0000-0100-000003000000}">
      <formula1>0</formula1>
    </dataValidation>
    <dataValidation operator="greaterThan" allowBlank="1" showErrorMessage="1" error="This needs to be a date." sqref="F11:G12" xr:uid="{00000000-0002-0000-0100-000004000000}"/>
    <dataValidation operator="greaterThanOrEqual" allowBlank="1" showErrorMessage="1" error="The amount needs to be entered as a positive number.  It can also be $0." sqref="E9:E12" xr:uid="{00000000-0002-0000-0100-000005000000}"/>
    <dataValidation type="decimal" operator="greaterThanOrEqual" allowBlank="1" showInputMessage="1" showErrorMessage="1" errorTitle="That Doesn't Look Right" error="The amount needs to be entered as a positive number.  It can also be left as $0." sqref="D9" xr:uid="{910B4E7E-5614-4039-8893-C44EF9FEDC01}">
      <formula1>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B77C1FE-266E-4502-9199-0C66EF25E4D9}">
            <xm:f>'1) Period'!$K$19="None"</xm:f>
            <x14:dxf>
              <numFmt numFmtId="4" formatCode="#,##0.00"/>
            </x14:dxf>
          </x14:cfRule>
          <x14:cfRule type="expression" priority="2" id="{91032C5F-AD10-474A-82D5-3C39732B6395}">
            <xm:f>'1) Period'!$K$19="Shilling"</xm:f>
            <x14:dxf>
              <numFmt numFmtId="187" formatCode="[$KES]\ #,##0.00"/>
            </x14:dxf>
          </x14:cfRule>
          <x14:cfRule type="expression" priority="3" id="{7200F6C7-2718-4EF1-9EAF-2BDD01D1664F}">
            <xm:f>'1) Period'!$K$19="ZAR"</xm:f>
            <x14:dxf>
              <numFmt numFmtId="186" formatCode="[$R-1C09]#,##0.00"/>
            </x14:dxf>
          </x14:cfRule>
          <x14:cfRule type="expression" priority="4" id="{11978250-7181-47AC-A60B-56B1F75EEBAD}">
            <xm:f>'1) Period'!$K$19="Philippine Peso"</xm:f>
            <x14:dxf>
              <numFmt numFmtId="185" formatCode="[$₱-3409]#,##0.00"/>
            </x14:dxf>
          </x14:cfRule>
          <x14:cfRule type="expression" priority="5" id="{1A9A00B4-5367-424A-9527-EA2DC02FE0D0}">
            <xm:f>'1) Period'!$K$19="Rupee"</xm:f>
            <x14:dxf>
              <numFmt numFmtId="181" formatCode="[$₹-445]\ #,##0.00"/>
            </x14:dxf>
          </x14:cfRule>
          <x14:cfRule type="expression" priority="6" id="{8C5FDADF-CD27-43E6-98A7-71E14E2771C9}">
            <xm:f>'1) Period'!$K$19="Real"</xm:f>
            <x14:dxf>
              <numFmt numFmtId="182" formatCode="[$R$-416]\ #,##0.00"/>
            </x14:dxf>
          </x14:cfRule>
          <x14:cfRule type="expression" priority="7" id="{28118F8D-3AC4-4F43-A81B-919D5E48693B}">
            <xm:f>'1) Period'!$K$19="Dollar"</xm:f>
            <x14:dxf>
              <numFmt numFmtId="170" formatCode="&quot;$&quot;#,##0.00"/>
            </x14:dxf>
          </x14:cfRule>
          <x14:cfRule type="expression" priority="8" id="{5AF1F38E-CDD3-4DFE-9596-7208DD4B284C}">
            <xm:f>'1) Period'!$K$19="Pound"</xm:f>
            <x14:dxf>
              <numFmt numFmtId="183" formatCode="[$£-809]#,##0.00"/>
            </x14:dxf>
          </x14:cfRule>
          <x14:cfRule type="expression" priority="9" id="{E5622055-F458-40D8-94B7-EDDF216E98FF}">
            <xm:f>'1) Period'!$K$19="Euro"</xm:f>
            <x14:dxf>
              <numFmt numFmtId="184" formatCode="[$€-2]\ #,##0.00"/>
            </x14:dxf>
          </x14:cfRule>
          <xm:sqref>D9 E13:E32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hat Doesn't Look Right" error="You need to select something from the list." xr:uid="{00000000-0002-0000-0100-000001000000}">
          <x14:formula1>
            <xm:f>Lists!$A$2:$A$11</xm:f>
          </x14:formula1>
          <xm:sqref>D13:D32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630B-F91B-4B7B-8292-7BC84C539603}">
  <dimension ref="B1:Y131"/>
  <sheetViews>
    <sheetView showGridLines="0" showRowColHeaders="0" zoomScaleNormal="100" workbookViewId="0">
      <selection activeCell="C12" sqref="C12"/>
    </sheetView>
  </sheetViews>
  <sheetFormatPr defaultColWidth="9.109375" defaultRowHeight="13.8"/>
  <cols>
    <col min="1" max="1" width="4.33203125" style="5" customWidth="1"/>
    <col min="2" max="2" width="5.33203125" style="5" customWidth="1"/>
    <col min="3" max="3" width="28.44140625" style="5" customWidth="1"/>
    <col min="4" max="4" width="12.5546875" style="124" customWidth="1"/>
    <col min="5" max="5" width="18.109375" style="6" customWidth="1"/>
    <col min="6" max="6" width="2.44140625" style="5" customWidth="1"/>
    <col min="7" max="7" width="28.44140625" style="5" customWidth="1"/>
    <col min="8" max="9" width="12.5546875" style="142" customWidth="1"/>
    <col min="10" max="11" width="12.5546875" style="143" hidden="1" customWidth="1"/>
    <col min="12" max="12" width="2.44140625" style="95" customWidth="1"/>
    <col min="13" max="13" width="28.44140625" style="5" customWidth="1"/>
    <col min="14" max="14" width="12.5546875" style="124" customWidth="1"/>
    <col min="15" max="15" width="12.33203125" style="5" customWidth="1"/>
    <col min="16" max="16" width="2.44140625" style="95" customWidth="1"/>
    <col min="17" max="17" width="28.44140625" style="5" customWidth="1"/>
    <col min="18" max="18" width="12.5546875" style="142" customWidth="1"/>
    <col min="19" max="19" width="18.44140625" style="142" bestFit="1" customWidth="1"/>
    <col min="20" max="21" width="13.109375" style="150" customWidth="1"/>
    <col min="22" max="23" width="13.6640625" style="143" hidden="1" customWidth="1"/>
    <col min="24" max="24" width="13.6640625" style="5" hidden="1" customWidth="1"/>
    <col min="25" max="16384" width="9.109375" style="5"/>
  </cols>
  <sheetData>
    <row r="1" spans="2:25" ht="11.25" customHeight="1">
      <c r="D1" s="37"/>
      <c r="H1" s="20"/>
      <c r="I1" s="20"/>
      <c r="J1" s="116"/>
      <c r="K1" s="116"/>
      <c r="N1" s="37"/>
      <c r="R1" s="20"/>
      <c r="S1" s="20"/>
      <c r="T1" s="112"/>
      <c r="U1" s="112"/>
      <c r="V1" s="116"/>
      <c r="W1" s="116"/>
    </row>
    <row r="2" spans="2:25" ht="30">
      <c r="B2" s="44" t="s">
        <v>80</v>
      </c>
      <c r="D2" s="20"/>
      <c r="H2" s="20"/>
      <c r="I2" s="20"/>
      <c r="J2" s="116"/>
      <c r="K2" s="116"/>
      <c r="N2" s="20"/>
      <c r="R2" s="20"/>
      <c r="S2" s="20"/>
      <c r="T2" s="112"/>
      <c r="U2" s="112"/>
      <c r="V2" s="116"/>
      <c r="W2" s="116"/>
    </row>
    <row r="3" spans="2:25" ht="14.4">
      <c r="C3" t="s">
        <v>75</v>
      </c>
      <c r="D3" s="20"/>
      <c r="H3" s="20"/>
      <c r="I3" s="20"/>
      <c r="J3" s="116"/>
      <c r="K3" s="116"/>
      <c r="N3" s="20"/>
      <c r="R3" s="20"/>
      <c r="S3" s="20"/>
      <c r="T3" s="112"/>
      <c r="U3" s="112"/>
      <c r="V3" s="116"/>
      <c r="W3" s="116"/>
    </row>
    <row r="4" spans="2:25" ht="14.4">
      <c r="C4" t="s">
        <v>35</v>
      </c>
      <c r="D4" s="20"/>
      <c r="H4" s="20"/>
      <c r="I4" s="20"/>
      <c r="J4" s="116"/>
      <c r="K4" s="116"/>
      <c r="N4" s="20"/>
      <c r="R4" s="20"/>
      <c r="S4" s="20"/>
      <c r="T4" s="112"/>
      <c r="U4" s="112"/>
      <c r="V4" s="116"/>
      <c r="W4" s="116"/>
    </row>
    <row r="5" spans="2:25" ht="14.4">
      <c r="C5" t="s">
        <v>74</v>
      </c>
      <c r="D5" s="20"/>
      <c r="H5" s="20"/>
      <c r="I5" s="20"/>
      <c r="J5" s="116"/>
      <c r="K5" s="116"/>
      <c r="N5" s="20"/>
      <c r="R5" s="20"/>
      <c r="S5" s="20"/>
      <c r="T5" s="112"/>
      <c r="U5" s="112"/>
      <c r="V5" s="116"/>
      <c r="W5" s="116"/>
    </row>
    <row r="6" spans="2:25" ht="14.4">
      <c r="C6" t="s">
        <v>73</v>
      </c>
      <c r="D6" s="20"/>
      <c r="H6" s="20"/>
      <c r="I6" s="20"/>
      <c r="J6" s="116"/>
      <c r="K6" s="116"/>
      <c r="N6" s="20"/>
      <c r="R6" s="20"/>
      <c r="S6" s="20"/>
      <c r="T6" s="112"/>
      <c r="U6" s="112"/>
      <c r="V6" s="116"/>
      <c r="W6" s="116"/>
    </row>
    <row r="7" spans="2:25">
      <c r="D7" s="20"/>
      <c r="H7" s="20"/>
      <c r="I7" s="20"/>
      <c r="J7" s="116"/>
      <c r="K7" s="116"/>
      <c r="N7" s="20"/>
      <c r="R7" s="20"/>
      <c r="S7" s="20"/>
      <c r="T7" s="112"/>
      <c r="U7" s="112"/>
      <c r="V7" s="116"/>
      <c r="W7" s="116"/>
    </row>
    <row r="8" spans="2:25" ht="14.4" thickBot="1">
      <c r="D8" s="20"/>
      <c r="H8" s="20"/>
      <c r="I8" s="20"/>
      <c r="J8" s="116"/>
      <c r="K8" s="116"/>
      <c r="N8" s="20"/>
      <c r="R8" s="20"/>
      <c r="S8" s="20"/>
      <c r="T8" s="112"/>
      <c r="U8" s="112"/>
      <c r="V8" s="116"/>
      <c r="W8" s="116"/>
    </row>
    <row r="9" spans="2:25" ht="18" thickTop="1">
      <c r="C9" s="183" t="s">
        <v>1</v>
      </c>
      <c r="D9" s="184"/>
      <c r="E9" s="185"/>
      <c r="F9" s="21"/>
      <c r="G9" s="183" t="s">
        <v>2</v>
      </c>
      <c r="H9" s="184"/>
      <c r="I9" s="184"/>
      <c r="J9" s="184"/>
      <c r="K9" s="184"/>
      <c r="L9" s="144"/>
      <c r="M9" s="184" t="s">
        <v>8</v>
      </c>
      <c r="N9" s="184"/>
      <c r="O9" s="185"/>
      <c r="P9" s="21"/>
      <c r="Q9" s="183" t="s">
        <v>147</v>
      </c>
      <c r="R9" s="184"/>
      <c r="S9" s="184"/>
      <c r="T9" s="184"/>
      <c r="U9" s="184"/>
      <c r="V9" s="184"/>
      <c r="W9" s="184"/>
      <c r="X9" s="184"/>
      <c r="Y9" s="118"/>
    </row>
    <row r="10" spans="2:25" s="23" customFormat="1" ht="15.6">
      <c r="C10" s="84" t="s">
        <v>36</v>
      </c>
      <c r="D10" s="56">
        <f>SUM(TMonthly[Amount])</f>
        <v>3200</v>
      </c>
      <c r="E10" s="70"/>
      <c r="F10" s="21"/>
      <c r="G10" s="84" t="s">
        <v>37</v>
      </c>
      <c r="H10" s="56">
        <f>SUM(TYearly[Amount])</f>
        <v>1400</v>
      </c>
      <c r="I10" s="56"/>
      <c r="J10" s="117"/>
      <c r="K10" s="117"/>
      <c r="L10" s="144"/>
      <c r="M10" s="139" t="s">
        <v>38</v>
      </c>
      <c r="N10" s="56">
        <f>SUM(TOneTime[Amount])</f>
        <v>700</v>
      </c>
      <c r="O10" s="71"/>
      <c r="P10" s="21"/>
      <c r="Q10" s="119"/>
      <c r="R10" s="139" t="s">
        <v>213</v>
      </c>
      <c r="S10" s="56">
        <f>SUM(TOther[Amount])</f>
        <v>705</v>
      </c>
      <c r="T10" s="113"/>
      <c r="U10" s="113"/>
      <c r="V10" s="117"/>
      <c r="W10" s="117"/>
      <c r="Y10" s="119"/>
    </row>
    <row r="11" spans="2:25" s="125" customFormat="1" ht="15.6">
      <c r="C11" s="128" t="s">
        <v>39</v>
      </c>
      <c r="D11" s="129" t="s">
        <v>4</v>
      </c>
      <c r="E11" s="131" t="s">
        <v>42</v>
      </c>
      <c r="F11" s="126"/>
      <c r="G11" s="128" t="s">
        <v>39</v>
      </c>
      <c r="H11" s="129" t="s">
        <v>4</v>
      </c>
      <c r="I11" s="128" t="s">
        <v>5</v>
      </c>
      <c r="J11" s="132" t="s">
        <v>27</v>
      </c>
      <c r="K11" s="132" t="s">
        <v>19</v>
      </c>
      <c r="L11" s="145"/>
      <c r="M11" s="128" t="s">
        <v>39</v>
      </c>
      <c r="N11" s="129" t="s">
        <v>4</v>
      </c>
      <c r="O11" s="128" t="s">
        <v>5</v>
      </c>
      <c r="P11" s="126"/>
      <c r="Q11" s="128" t="s">
        <v>39</v>
      </c>
      <c r="R11" s="129" t="s">
        <v>4</v>
      </c>
      <c r="S11" s="129" t="s">
        <v>132</v>
      </c>
      <c r="T11" s="130" t="s">
        <v>133</v>
      </c>
      <c r="U11" s="130" t="s">
        <v>134</v>
      </c>
      <c r="V11" s="132" t="s">
        <v>140</v>
      </c>
      <c r="W11" s="133" t="s">
        <v>141</v>
      </c>
      <c r="X11" s="148" t="s">
        <v>148</v>
      </c>
      <c r="Y11" s="127"/>
    </row>
    <row r="12" spans="2:25" s="21" customFormat="1" ht="15.6">
      <c r="C12" s="137" t="s">
        <v>93</v>
      </c>
      <c r="D12" s="110">
        <v>2000</v>
      </c>
      <c r="E12" s="121">
        <v>31</v>
      </c>
      <c r="G12" s="151" t="s">
        <v>100</v>
      </c>
      <c r="H12" s="140">
        <v>300</v>
      </c>
      <c r="I12" s="138">
        <v>45444</v>
      </c>
      <c r="J12" s="134">
        <f>IF(TYearly[[#This Row],[Due Date]]="","",MONTH(TYearly[[#This Row],[Due Date]]))</f>
        <v>6</v>
      </c>
      <c r="K12" s="134">
        <f>IF(TYearly[[#This Row],[Due Date]]="","",DAY(TYearly[[#This Row],[Due Date]]))</f>
        <v>1</v>
      </c>
      <c r="L12" s="146"/>
      <c r="M12" s="152" t="s">
        <v>102</v>
      </c>
      <c r="N12" s="111">
        <v>500</v>
      </c>
      <c r="O12" s="122">
        <v>45482</v>
      </c>
      <c r="P12" s="96"/>
      <c r="Q12" s="151" t="s">
        <v>92</v>
      </c>
      <c r="R12" s="140">
        <v>230</v>
      </c>
      <c r="S12" s="140" t="s">
        <v>91</v>
      </c>
      <c r="T12" s="141">
        <v>45509</v>
      </c>
      <c r="U12" s="141"/>
      <c r="V12" s="134">
        <f>IF(TOther[[#This Row],[Start Date]]="","",MONTH(TOther[[#This Row],[Start Date]]))</f>
        <v>8</v>
      </c>
      <c r="W12" s="134">
        <f>IF(TOther[[#This Row],[Start Date]]="","",DAY(TOther[[#This Row],[Start Date]]))</f>
        <v>5</v>
      </c>
      <c r="X12" s="149">
        <f>IF(TOther[[#This Row],[End Date]]="",DATE(3000,12,31),TOther[[#This Row],[End Date]])</f>
        <v>402133</v>
      </c>
      <c r="Y12" s="120"/>
    </row>
    <row r="13" spans="2:25" s="21" customFormat="1" ht="15.6">
      <c r="C13" s="137" t="s">
        <v>94</v>
      </c>
      <c r="D13" s="110">
        <v>300</v>
      </c>
      <c r="E13" s="121">
        <v>11</v>
      </c>
      <c r="G13" s="151" t="s">
        <v>245</v>
      </c>
      <c r="H13" s="140">
        <v>100</v>
      </c>
      <c r="I13" s="138">
        <v>45597</v>
      </c>
      <c r="J13" s="134">
        <f>IF(TYearly[[#This Row],[Due Date]]="","",MONTH(TYearly[[#This Row],[Due Date]]))</f>
        <v>11</v>
      </c>
      <c r="K13" s="134">
        <f>IF(TYearly[[#This Row],[Due Date]]="","",DAY(TYearly[[#This Row],[Due Date]]))</f>
        <v>1</v>
      </c>
      <c r="L13" s="146"/>
      <c r="M13" s="152" t="s">
        <v>103</v>
      </c>
      <c r="N13" s="111">
        <v>200</v>
      </c>
      <c r="O13" s="122">
        <v>45505</v>
      </c>
      <c r="P13" s="96"/>
      <c r="Q13" s="151" t="s">
        <v>245</v>
      </c>
      <c r="R13" s="140">
        <v>75</v>
      </c>
      <c r="S13" s="140" t="s">
        <v>1</v>
      </c>
      <c r="T13" s="141">
        <v>45529</v>
      </c>
      <c r="U13" s="141">
        <v>45590</v>
      </c>
      <c r="V13" s="134">
        <f>IF(TOther[[#This Row],[Start Date]]="","",MONTH(TOther[[#This Row],[Start Date]]))</f>
        <v>8</v>
      </c>
      <c r="W13" s="134">
        <f>IF(TOther[[#This Row],[Start Date]]="","",DAY(TOther[[#This Row],[Start Date]]))</f>
        <v>25</v>
      </c>
      <c r="X13" s="149">
        <f>IF(TOther[[#This Row],[End Date]]="",DATE(3000,12,31),TOther[[#This Row],[End Date]])</f>
        <v>45590</v>
      </c>
      <c r="Y13" s="120"/>
    </row>
    <row r="14" spans="2:25" s="21" customFormat="1" ht="15.6">
      <c r="C14" s="137" t="s">
        <v>95</v>
      </c>
      <c r="D14" s="110">
        <v>100</v>
      </c>
      <c r="E14" s="121">
        <v>10</v>
      </c>
      <c r="G14" s="151" t="s">
        <v>101</v>
      </c>
      <c r="H14" s="140">
        <v>1000</v>
      </c>
      <c r="I14" s="138">
        <v>45627</v>
      </c>
      <c r="J14" s="134">
        <f>IF(TYearly[[#This Row],[Due Date]]="","",MONTH(TYearly[[#This Row],[Due Date]]))</f>
        <v>12</v>
      </c>
      <c r="K14" s="134">
        <f>IF(TYearly[[#This Row],[Due Date]]="","",DAY(TYearly[[#This Row],[Due Date]]))</f>
        <v>1</v>
      </c>
      <c r="L14" s="146"/>
      <c r="M14" s="152"/>
      <c r="N14" s="111"/>
      <c r="O14" s="122"/>
      <c r="P14" s="96"/>
      <c r="Q14" s="151" t="s">
        <v>99</v>
      </c>
      <c r="R14" s="140">
        <v>400</v>
      </c>
      <c r="S14" s="140" t="s">
        <v>144</v>
      </c>
      <c r="T14" s="141">
        <v>45458</v>
      </c>
      <c r="U14" s="141"/>
      <c r="V14" s="134">
        <f>IF(TOther[[#This Row],[Start Date]]="","",MONTH(TOther[[#This Row],[Start Date]]))</f>
        <v>6</v>
      </c>
      <c r="W14" s="134">
        <f>IF(TOther[[#This Row],[Start Date]]="","",DAY(TOther[[#This Row],[Start Date]]))</f>
        <v>15</v>
      </c>
      <c r="X14" s="149">
        <f>IF(TOther[[#This Row],[End Date]]="",DATE(3000,12,31),TOther[[#This Row],[End Date]])</f>
        <v>402133</v>
      </c>
      <c r="Y14" s="120"/>
    </row>
    <row r="15" spans="2:25" s="21" customFormat="1" ht="15.6">
      <c r="C15" s="137" t="s">
        <v>96</v>
      </c>
      <c r="D15" s="110">
        <v>400</v>
      </c>
      <c r="E15" s="121">
        <v>10</v>
      </c>
      <c r="G15" s="151"/>
      <c r="H15" s="140"/>
      <c r="I15" s="169"/>
      <c r="J15" t="str">
        <f>IF(TYearly[[#This Row],[Due Date]]="","",MONTH(TYearly[[#This Row],[Due Date]]))</f>
        <v/>
      </c>
      <c r="K15" s="134" t="str">
        <f>IF(TYearly[[#This Row],[Due Date]]="","",DAY(TYearly[[#This Row],[Due Date]]))</f>
        <v/>
      </c>
      <c r="L15" s="146"/>
      <c r="M15" s="152"/>
      <c r="N15" s="111"/>
      <c r="O15" s="122"/>
      <c r="P15" s="96"/>
      <c r="Q15" s="151"/>
      <c r="R15" s="140"/>
      <c r="S15" s="140"/>
      <c r="T15" s="141"/>
      <c r="U15" s="141"/>
      <c r="V15" s="134" t="str">
        <f>IF(TOther[[#This Row],[Start Date]]="","",MONTH(TOther[[#This Row],[Start Date]]))</f>
        <v/>
      </c>
      <c r="W15" s="134" t="str">
        <f>IF(TOther[[#This Row],[Start Date]]="","",DAY(TOther[[#This Row],[Start Date]]))</f>
        <v/>
      </c>
      <c r="X15" s="149">
        <f>IF(TOther[[#This Row],[End Date]]="",DATE(3000,12,31),TOther[[#This Row],[End Date]])</f>
        <v>402133</v>
      </c>
      <c r="Y15" s="120"/>
    </row>
    <row r="16" spans="2:25" s="21" customFormat="1" ht="15.6">
      <c r="C16" s="137" t="s">
        <v>97</v>
      </c>
      <c r="D16" s="110">
        <v>100</v>
      </c>
      <c r="E16" s="121">
        <v>27</v>
      </c>
      <c r="G16" s="151"/>
      <c r="H16" s="140"/>
      <c r="I16" s="138"/>
      <c r="J16" s="134" t="str">
        <f>IF(TYearly[[#This Row],[Due Date]]="","",MONTH(TYearly[[#This Row],[Due Date]]))</f>
        <v/>
      </c>
      <c r="K16" s="134" t="str">
        <f>IF(TYearly[[#This Row],[Due Date]]="","",DAY(TYearly[[#This Row],[Due Date]]))</f>
        <v/>
      </c>
      <c r="L16" s="146"/>
      <c r="M16" s="152"/>
      <c r="N16" s="111"/>
      <c r="O16" s="122"/>
      <c r="P16" s="96"/>
      <c r="Q16" s="151"/>
      <c r="R16" s="140"/>
      <c r="S16" s="140"/>
      <c r="T16" s="141"/>
      <c r="U16" s="141"/>
      <c r="V16" s="134" t="str">
        <f>IF(TOther[[#This Row],[Start Date]]="","",MONTH(TOther[[#This Row],[Start Date]]))</f>
        <v/>
      </c>
      <c r="W16" s="134" t="str">
        <f>IF(TOther[[#This Row],[Start Date]]="","",DAY(TOther[[#This Row],[Start Date]]))</f>
        <v/>
      </c>
      <c r="X16" s="149">
        <f>IF(TOther[[#This Row],[End Date]]="",DATE(3000,12,31),TOther[[#This Row],[End Date]])</f>
        <v>402133</v>
      </c>
      <c r="Y16" s="120"/>
    </row>
    <row r="17" spans="3:25" s="21" customFormat="1" ht="15.6">
      <c r="C17" s="137" t="s">
        <v>245</v>
      </c>
      <c r="D17" s="110">
        <v>50</v>
      </c>
      <c r="E17" s="121">
        <v>1</v>
      </c>
      <c r="G17" s="151"/>
      <c r="H17" s="140"/>
      <c r="I17" s="141"/>
      <c r="J17" s="134" t="str">
        <f>IF(TYearly[[#This Row],[Due Date]]="","",MONTH(TYearly[[#This Row],[Due Date]]))</f>
        <v/>
      </c>
      <c r="K17" s="134" t="str">
        <f>IF(TYearly[[#This Row],[Due Date]]="","",DAY(TYearly[[#This Row],[Due Date]]))</f>
        <v/>
      </c>
      <c r="L17" s="146"/>
      <c r="M17" s="152"/>
      <c r="N17" s="111"/>
      <c r="O17" s="122"/>
      <c r="P17" s="96"/>
      <c r="Q17" s="151"/>
      <c r="R17" s="140"/>
      <c r="S17" s="140"/>
      <c r="T17" s="141"/>
      <c r="U17" s="141"/>
      <c r="V17" s="134" t="str">
        <f>IF(TOther[[#This Row],[Start Date]]="","",MONTH(TOther[[#This Row],[Start Date]]))</f>
        <v/>
      </c>
      <c r="W17" s="134" t="str">
        <f>IF(TOther[[#This Row],[Start Date]]="","",DAY(TOther[[#This Row],[Start Date]]))</f>
        <v/>
      </c>
      <c r="X17" s="149">
        <f>IF(TOther[[#This Row],[End Date]]="",DATE(3000,12,31),TOther[[#This Row],[End Date]])</f>
        <v>402133</v>
      </c>
      <c r="Y17" s="120"/>
    </row>
    <row r="18" spans="3:25" s="21" customFormat="1" ht="15.6">
      <c r="C18" s="137" t="s">
        <v>98</v>
      </c>
      <c r="D18" s="110">
        <v>50</v>
      </c>
      <c r="E18" s="121">
        <v>1</v>
      </c>
      <c r="G18" s="151"/>
      <c r="H18" s="140"/>
      <c r="I18" s="141"/>
      <c r="J18" s="134" t="str">
        <f>IF(TYearly[[#This Row],[Due Date]]="","",MONTH(TYearly[[#This Row],[Due Date]]))</f>
        <v/>
      </c>
      <c r="K18" s="134" t="str">
        <f>IF(TYearly[[#This Row],[Due Date]]="","",DAY(TYearly[[#This Row],[Due Date]]))</f>
        <v/>
      </c>
      <c r="L18" s="146"/>
      <c r="M18" s="152"/>
      <c r="N18" s="111"/>
      <c r="O18" s="122"/>
      <c r="P18" s="96"/>
      <c r="Q18" s="151"/>
      <c r="R18" s="140"/>
      <c r="S18" s="140"/>
      <c r="T18" s="141"/>
      <c r="U18" s="141"/>
      <c r="V18" s="134" t="str">
        <f>IF(TOther[[#This Row],[Start Date]]="","",MONTH(TOther[[#This Row],[Start Date]]))</f>
        <v/>
      </c>
      <c r="W18" s="134" t="str">
        <f>IF(TOther[[#This Row],[Start Date]]="","",DAY(TOther[[#This Row],[Start Date]]))</f>
        <v/>
      </c>
      <c r="X18" s="149">
        <f>IF(TOther[[#This Row],[End Date]]="",DATE(3000,12,31),TOther[[#This Row],[End Date]])</f>
        <v>402133</v>
      </c>
      <c r="Y18" s="120"/>
    </row>
    <row r="19" spans="3:25" s="21" customFormat="1" ht="15.6">
      <c r="C19" s="137" t="s">
        <v>246</v>
      </c>
      <c r="D19" s="110">
        <v>95</v>
      </c>
      <c r="E19" s="121">
        <v>1</v>
      </c>
      <c r="G19" s="151"/>
      <c r="H19" s="140"/>
      <c r="I19" s="141"/>
      <c r="J19" s="134" t="str">
        <f>IF(TYearly[[#This Row],[Due Date]]="","",MONTH(TYearly[[#This Row],[Due Date]]))</f>
        <v/>
      </c>
      <c r="K19" s="134" t="str">
        <f>IF(TYearly[[#This Row],[Due Date]]="","",DAY(TYearly[[#This Row],[Due Date]]))</f>
        <v/>
      </c>
      <c r="L19" s="146"/>
      <c r="M19" s="152"/>
      <c r="N19" s="111"/>
      <c r="O19" s="122"/>
      <c r="P19" s="96"/>
      <c r="Q19" s="151"/>
      <c r="R19" s="140"/>
      <c r="S19" s="140"/>
      <c r="T19" s="141"/>
      <c r="U19" s="141"/>
      <c r="V19" s="134" t="str">
        <f>IF(TOther[[#This Row],[Start Date]]="","",MONTH(TOther[[#This Row],[Start Date]]))</f>
        <v/>
      </c>
      <c r="W19" s="134" t="str">
        <f>IF(TOther[[#This Row],[Start Date]]="","",DAY(TOther[[#This Row],[Start Date]]))</f>
        <v/>
      </c>
      <c r="X19" s="149">
        <f>IF(TOther[[#This Row],[End Date]]="",DATE(3000,12,31),TOther[[#This Row],[End Date]])</f>
        <v>402133</v>
      </c>
      <c r="Y19" s="120"/>
    </row>
    <row r="20" spans="3:25" s="21" customFormat="1" ht="15.6">
      <c r="C20" s="137" t="s">
        <v>247</v>
      </c>
      <c r="D20" s="110">
        <v>35</v>
      </c>
      <c r="E20" s="121">
        <v>2</v>
      </c>
      <c r="G20" s="151"/>
      <c r="H20" s="140"/>
      <c r="I20" s="141"/>
      <c r="J20" s="134" t="str">
        <f>IF(TYearly[[#This Row],[Due Date]]="","",MONTH(TYearly[[#This Row],[Due Date]]))</f>
        <v/>
      </c>
      <c r="K20" s="134" t="str">
        <f>IF(TYearly[[#This Row],[Due Date]]="","",DAY(TYearly[[#This Row],[Due Date]]))</f>
        <v/>
      </c>
      <c r="L20" s="146"/>
      <c r="M20" s="152"/>
      <c r="N20" s="111"/>
      <c r="O20" s="122"/>
      <c r="P20" s="96"/>
      <c r="Q20" s="151"/>
      <c r="R20" s="140"/>
      <c r="S20" s="140"/>
      <c r="T20" s="141"/>
      <c r="U20" s="141"/>
      <c r="V20" s="134" t="str">
        <f>IF(TOther[[#This Row],[Start Date]]="","",MONTH(TOther[[#This Row],[Start Date]]))</f>
        <v/>
      </c>
      <c r="W20" s="134" t="str">
        <f>IF(TOther[[#This Row],[Start Date]]="","",DAY(TOther[[#This Row],[Start Date]]))</f>
        <v/>
      </c>
      <c r="X20" s="149">
        <f>IF(TOther[[#This Row],[End Date]]="",DATE(3000,12,31),TOther[[#This Row],[End Date]])</f>
        <v>402133</v>
      </c>
      <c r="Y20" s="120"/>
    </row>
    <row r="21" spans="3:25" s="21" customFormat="1" ht="15.6">
      <c r="C21" s="137" t="s">
        <v>248</v>
      </c>
      <c r="D21" s="110">
        <v>35</v>
      </c>
      <c r="E21" s="121">
        <v>3</v>
      </c>
      <c r="G21" s="151"/>
      <c r="H21" s="140"/>
      <c r="I21" s="138"/>
      <c r="J21" s="134" t="str">
        <f>IF(TYearly[[#This Row],[Due Date]]="","",MONTH(TYearly[[#This Row],[Due Date]]))</f>
        <v/>
      </c>
      <c r="K21" s="134" t="str">
        <f>IF(TYearly[[#This Row],[Due Date]]="","",DAY(TYearly[[#This Row],[Due Date]]))</f>
        <v/>
      </c>
      <c r="L21" s="146"/>
      <c r="M21" s="152"/>
      <c r="N21" s="111"/>
      <c r="O21" s="122"/>
      <c r="P21" s="96"/>
      <c r="Q21" s="151"/>
      <c r="R21" s="140"/>
      <c r="S21" s="140"/>
      <c r="T21" s="141"/>
      <c r="U21" s="141"/>
      <c r="V21" s="134" t="str">
        <f>IF(TOther[[#This Row],[Start Date]]="","",MONTH(TOther[[#This Row],[Start Date]]))</f>
        <v/>
      </c>
      <c r="W21" s="134" t="str">
        <f>IF(TOther[[#This Row],[Start Date]]="","",DAY(TOther[[#This Row],[Start Date]]))</f>
        <v/>
      </c>
      <c r="X21" s="149">
        <f>IF(TOther[[#This Row],[End Date]]="",DATE(3000,12,31),TOther[[#This Row],[End Date]])</f>
        <v>402133</v>
      </c>
      <c r="Y21" s="120"/>
    </row>
    <row r="22" spans="3:25" s="21" customFormat="1" ht="15.6">
      <c r="C22" s="137" t="s">
        <v>249</v>
      </c>
      <c r="D22" s="110">
        <v>35</v>
      </c>
      <c r="E22" s="121">
        <v>4</v>
      </c>
      <c r="G22" s="151"/>
      <c r="H22" s="140"/>
      <c r="I22" s="141"/>
      <c r="J22" s="134" t="str">
        <f>IF(TYearly[[#This Row],[Due Date]]="","",MONTH(TYearly[[#This Row],[Due Date]]))</f>
        <v/>
      </c>
      <c r="K22" s="134" t="str">
        <f>IF(TYearly[[#This Row],[Due Date]]="","",DAY(TYearly[[#This Row],[Due Date]]))</f>
        <v/>
      </c>
      <c r="L22" s="146"/>
      <c r="M22" s="152"/>
      <c r="N22" s="111"/>
      <c r="O22" s="122"/>
      <c r="P22" s="96"/>
      <c r="Q22" s="151"/>
      <c r="R22" s="140"/>
      <c r="S22" s="140"/>
      <c r="T22" s="141"/>
      <c r="U22" s="141"/>
      <c r="V22" s="134" t="str">
        <f>IF(TOther[[#This Row],[Start Date]]="","",MONTH(TOther[[#This Row],[Start Date]]))</f>
        <v/>
      </c>
      <c r="W22" s="134" t="str">
        <f>IF(TOther[[#This Row],[Start Date]]="","",DAY(TOther[[#This Row],[Start Date]]))</f>
        <v/>
      </c>
      <c r="X22" s="149">
        <f>IF(TOther[[#This Row],[End Date]]="",DATE(3000,12,31),TOther[[#This Row],[End Date]])</f>
        <v>402133</v>
      </c>
      <c r="Y22" s="120"/>
    </row>
    <row r="23" spans="3:25" s="21" customFormat="1" ht="15.6">
      <c r="C23" s="137"/>
      <c r="D23" s="110"/>
      <c r="E23" s="121"/>
      <c r="G23" s="151"/>
      <c r="H23" s="140"/>
      <c r="I23" s="138"/>
      <c r="J23" s="134" t="str">
        <f>IF(TYearly[[#This Row],[Due Date]]="","",MONTH(TYearly[[#This Row],[Due Date]]))</f>
        <v/>
      </c>
      <c r="K23" s="134" t="str">
        <f>IF(TYearly[[#This Row],[Due Date]]="","",DAY(TYearly[[#This Row],[Due Date]]))</f>
        <v/>
      </c>
      <c r="L23" s="146"/>
      <c r="M23" s="152"/>
      <c r="N23" s="111"/>
      <c r="O23" s="122"/>
      <c r="P23" s="96"/>
      <c r="Q23" s="151"/>
      <c r="R23" s="140"/>
      <c r="S23" s="140"/>
      <c r="T23" s="141"/>
      <c r="U23" s="141"/>
      <c r="V23" s="134" t="str">
        <f>IF(TOther[[#This Row],[Start Date]]="","",MONTH(TOther[[#This Row],[Start Date]]))</f>
        <v/>
      </c>
      <c r="W23" s="134" t="str">
        <f>IF(TOther[[#This Row],[Start Date]]="","",DAY(TOther[[#This Row],[Start Date]]))</f>
        <v/>
      </c>
      <c r="X23" s="149">
        <f>IF(TOther[[#This Row],[End Date]]="",DATE(3000,12,31),TOther[[#This Row],[End Date]])</f>
        <v>402133</v>
      </c>
      <c r="Y23" s="120"/>
    </row>
    <row r="24" spans="3:25" s="21" customFormat="1" ht="15.6">
      <c r="C24" s="137"/>
      <c r="D24" s="110"/>
      <c r="E24" s="121"/>
      <c r="G24" s="151"/>
      <c r="H24" s="140"/>
      <c r="I24" s="138"/>
      <c r="J24" s="134" t="str">
        <f>IF(TYearly[[#This Row],[Due Date]]="","",MONTH(TYearly[[#This Row],[Due Date]]))</f>
        <v/>
      </c>
      <c r="K24" s="134" t="str">
        <f>IF(TYearly[[#This Row],[Due Date]]="","",DAY(TYearly[[#This Row],[Due Date]]))</f>
        <v/>
      </c>
      <c r="L24" s="146"/>
      <c r="M24" s="152"/>
      <c r="N24" s="111"/>
      <c r="O24" s="122"/>
      <c r="P24" s="96"/>
      <c r="Q24" s="151"/>
      <c r="R24" s="140"/>
      <c r="S24" s="140"/>
      <c r="T24" s="141"/>
      <c r="U24" s="141"/>
      <c r="V24" s="134" t="str">
        <f>IF(TOther[[#This Row],[Start Date]]="","",MONTH(TOther[[#This Row],[Start Date]]))</f>
        <v/>
      </c>
      <c r="W24" s="134" t="str">
        <f>IF(TOther[[#This Row],[Start Date]]="","",DAY(TOther[[#This Row],[Start Date]]))</f>
        <v/>
      </c>
      <c r="X24" s="149">
        <f>IF(TOther[[#This Row],[End Date]]="",DATE(3000,12,31),TOther[[#This Row],[End Date]])</f>
        <v>402133</v>
      </c>
      <c r="Y24" s="120"/>
    </row>
    <row r="25" spans="3:25" s="21" customFormat="1" ht="15.6">
      <c r="C25" s="137"/>
      <c r="D25" s="110"/>
      <c r="E25" s="121"/>
      <c r="G25" s="151"/>
      <c r="H25" s="140"/>
      <c r="I25" s="141"/>
      <c r="J25" s="134" t="str">
        <f>IF(TYearly[[#This Row],[Due Date]]="","",MONTH(TYearly[[#This Row],[Due Date]]))</f>
        <v/>
      </c>
      <c r="K25" s="134" t="str">
        <f>IF(TYearly[[#This Row],[Due Date]]="","",DAY(TYearly[[#This Row],[Due Date]]))</f>
        <v/>
      </c>
      <c r="L25" s="146"/>
      <c r="M25" s="152"/>
      <c r="N25" s="111"/>
      <c r="O25" s="122"/>
      <c r="P25" s="96"/>
      <c r="Q25" s="151"/>
      <c r="R25" s="140"/>
      <c r="S25" s="140"/>
      <c r="T25" s="141"/>
      <c r="U25" s="141"/>
      <c r="V25" s="134" t="str">
        <f>IF(TOther[[#This Row],[Start Date]]="","",MONTH(TOther[[#This Row],[Start Date]]))</f>
        <v/>
      </c>
      <c r="W25" s="134" t="str">
        <f>IF(TOther[[#This Row],[Start Date]]="","",DAY(TOther[[#This Row],[Start Date]]))</f>
        <v/>
      </c>
      <c r="X25" s="149">
        <f>IF(TOther[[#This Row],[End Date]]="",DATE(3000,12,31),TOther[[#This Row],[End Date]])</f>
        <v>402133</v>
      </c>
      <c r="Y25" s="120"/>
    </row>
    <row r="26" spans="3:25" s="21" customFormat="1" ht="15.6">
      <c r="C26" s="137"/>
      <c r="D26" s="110"/>
      <c r="E26" s="121"/>
      <c r="G26" s="151"/>
      <c r="H26" s="140"/>
      <c r="I26" s="141"/>
      <c r="J26" s="134" t="str">
        <f>IF(TYearly[[#This Row],[Due Date]]="","",MONTH(TYearly[[#This Row],[Due Date]]))</f>
        <v/>
      </c>
      <c r="K26" s="134" t="str">
        <f>IF(TYearly[[#This Row],[Due Date]]="","",DAY(TYearly[[#This Row],[Due Date]]))</f>
        <v/>
      </c>
      <c r="L26" s="146"/>
      <c r="M26" s="152"/>
      <c r="N26" s="111"/>
      <c r="O26" s="122"/>
      <c r="P26" s="96"/>
      <c r="Q26" s="151"/>
      <c r="R26" s="140"/>
      <c r="S26" s="140"/>
      <c r="T26" s="141"/>
      <c r="U26" s="141"/>
      <c r="V26" s="134" t="str">
        <f>IF(TOther[[#This Row],[Start Date]]="","",MONTH(TOther[[#This Row],[Start Date]]))</f>
        <v/>
      </c>
      <c r="W26" s="134" t="str">
        <f>IF(TOther[[#This Row],[Start Date]]="","",DAY(TOther[[#This Row],[Start Date]]))</f>
        <v/>
      </c>
      <c r="X26" s="149">
        <f>IF(TOther[[#This Row],[End Date]]="",DATE(3000,12,31),TOther[[#This Row],[End Date]])</f>
        <v>402133</v>
      </c>
      <c r="Y26" s="120"/>
    </row>
    <row r="27" spans="3:25" s="21" customFormat="1" ht="15.6">
      <c r="C27" s="137"/>
      <c r="D27" s="110"/>
      <c r="E27" s="121"/>
      <c r="G27" s="151"/>
      <c r="H27" s="140"/>
      <c r="I27" s="141"/>
      <c r="J27" s="134" t="str">
        <f>IF(TYearly[[#This Row],[Due Date]]="","",MONTH(TYearly[[#This Row],[Due Date]]))</f>
        <v/>
      </c>
      <c r="K27" s="134" t="str">
        <f>IF(TYearly[[#This Row],[Due Date]]="","",DAY(TYearly[[#This Row],[Due Date]]))</f>
        <v/>
      </c>
      <c r="L27" s="146"/>
      <c r="M27" s="152"/>
      <c r="N27" s="111"/>
      <c r="O27" s="122"/>
      <c r="P27" s="96"/>
      <c r="Q27" s="151"/>
      <c r="R27" s="140"/>
      <c r="S27" s="140"/>
      <c r="T27" s="141"/>
      <c r="U27" s="141"/>
      <c r="V27" s="134" t="str">
        <f>IF(TOther[[#This Row],[Start Date]]="","",MONTH(TOther[[#This Row],[Start Date]]))</f>
        <v/>
      </c>
      <c r="W27" s="134" t="str">
        <f>IF(TOther[[#This Row],[Start Date]]="","",DAY(TOther[[#This Row],[Start Date]]))</f>
        <v/>
      </c>
      <c r="X27" s="149">
        <f>IF(TOther[[#This Row],[End Date]]="",DATE(3000,12,31),TOther[[#This Row],[End Date]])</f>
        <v>402133</v>
      </c>
      <c r="Y27" s="120"/>
    </row>
    <row r="28" spans="3:25" s="21" customFormat="1" ht="15.6">
      <c r="C28" s="137"/>
      <c r="D28" s="110"/>
      <c r="E28" s="121"/>
      <c r="G28" s="151"/>
      <c r="H28" s="140"/>
      <c r="I28" s="138"/>
      <c r="J28" s="134" t="str">
        <f>IF(TYearly[[#This Row],[Due Date]]="","",MONTH(TYearly[[#This Row],[Due Date]]))</f>
        <v/>
      </c>
      <c r="K28" s="134" t="str">
        <f>IF(TYearly[[#This Row],[Due Date]]="","",DAY(TYearly[[#This Row],[Due Date]]))</f>
        <v/>
      </c>
      <c r="L28" s="146"/>
      <c r="M28" s="152"/>
      <c r="N28" s="111"/>
      <c r="O28" s="122"/>
      <c r="P28" s="96"/>
      <c r="Q28" s="151"/>
      <c r="R28" s="140"/>
      <c r="S28" s="140"/>
      <c r="T28" s="141"/>
      <c r="U28" s="141"/>
      <c r="V28" s="134" t="str">
        <f>IF(TOther[[#This Row],[Start Date]]="","",MONTH(TOther[[#This Row],[Start Date]]))</f>
        <v/>
      </c>
      <c r="W28" s="134" t="str">
        <f>IF(TOther[[#This Row],[Start Date]]="","",DAY(TOther[[#This Row],[Start Date]]))</f>
        <v/>
      </c>
      <c r="X28" s="149">
        <f>IF(TOther[[#This Row],[End Date]]="",DATE(3000,12,31),TOther[[#This Row],[End Date]])</f>
        <v>402133</v>
      </c>
      <c r="Y28" s="120"/>
    </row>
    <row r="29" spans="3:25" s="21" customFormat="1" ht="15.6">
      <c r="C29" s="137"/>
      <c r="D29" s="110"/>
      <c r="E29" s="121"/>
      <c r="G29" s="151"/>
      <c r="H29" s="140"/>
      <c r="I29" s="138"/>
      <c r="J29" s="134" t="str">
        <f>IF(TYearly[[#This Row],[Due Date]]="","",MONTH(TYearly[[#This Row],[Due Date]]))</f>
        <v/>
      </c>
      <c r="K29" s="134" t="str">
        <f>IF(TYearly[[#This Row],[Due Date]]="","",DAY(TYearly[[#This Row],[Due Date]]))</f>
        <v/>
      </c>
      <c r="L29" s="146"/>
      <c r="M29" s="152"/>
      <c r="N29" s="111"/>
      <c r="O29" s="122"/>
      <c r="P29" s="96"/>
      <c r="Q29" s="151"/>
      <c r="R29" s="140"/>
      <c r="S29" s="140"/>
      <c r="T29" s="141"/>
      <c r="U29" s="141"/>
      <c r="V29" s="134" t="str">
        <f>IF(TOther[[#This Row],[Start Date]]="","",MONTH(TOther[[#This Row],[Start Date]]))</f>
        <v/>
      </c>
      <c r="W29" s="134" t="str">
        <f>IF(TOther[[#This Row],[Start Date]]="","",DAY(TOther[[#This Row],[Start Date]]))</f>
        <v/>
      </c>
      <c r="X29" s="149">
        <f>IF(TOther[[#This Row],[End Date]]="",DATE(3000,12,31),TOther[[#This Row],[End Date]])</f>
        <v>402133</v>
      </c>
      <c r="Y29" s="120"/>
    </row>
    <row r="30" spans="3:25" s="21" customFormat="1" ht="15.6">
      <c r="C30" s="137"/>
      <c r="D30" s="110"/>
      <c r="E30" s="121"/>
      <c r="G30" s="151"/>
      <c r="H30" s="140"/>
      <c r="I30" s="138"/>
      <c r="J30" s="134" t="str">
        <f>IF(TYearly[[#This Row],[Due Date]]="","",MONTH(TYearly[[#This Row],[Due Date]]))</f>
        <v/>
      </c>
      <c r="K30" s="134" t="str">
        <f>IF(TYearly[[#This Row],[Due Date]]="","",DAY(TYearly[[#This Row],[Due Date]]))</f>
        <v/>
      </c>
      <c r="L30" s="146"/>
      <c r="M30" s="152"/>
      <c r="N30" s="111"/>
      <c r="O30" s="122"/>
      <c r="P30" s="96"/>
      <c r="Q30" s="151"/>
      <c r="R30" s="140"/>
      <c r="S30" s="140"/>
      <c r="T30" s="141"/>
      <c r="U30" s="141"/>
      <c r="V30" s="134" t="str">
        <f>IF(TOther[[#This Row],[Start Date]]="","",MONTH(TOther[[#This Row],[Start Date]]))</f>
        <v/>
      </c>
      <c r="W30" s="134" t="str">
        <f>IF(TOther[[#This Row],[Start Date]]="","",DAY(TOther[[#This Row],[Start Date]]))</f>
        <v/>
      </c>
      <c r="X30" s="149">
        <f>IF(TOther[[#This Row],[End Date]]="",DATE(3000,12,31),TOther[[#This Row],[End Date]])</f>
        <v>402133</v>
      </c>
      <c r="Y30" s="120"/>
    </row>
    <row r="31" spans="3:25" s="21" customFormat="1" ht="15.6">
      <c r="C31" s="137"/>
      <c r="D31" s="110"/>
      <c r="E31" s="121"/>
      <c r="G31" s="151"/>
      <c r="H31" s="140"/>
      <c r="I31" s="138"/>
      <c r="J31" s="134" t="str">
        <f>IF(TYearly[[#This Row],[Due Date]]="","",MONTH(TYearly[[#This Row],[Due Date]]))</f>
        <v/>
      </c>
      <c r="K31" s="134" t="str">
        <f>IF(TYearly[[#This Row],[Due Date]]="","",DAY(TYearly[[#This Row],[Due Date]]))</f>
        <v/>
      </c>
      <c r="L31" s="146"/>
      <c r="M31" s="152"/>
      <c r="N31" s="111"/>
      <c r="O31" s="122"/>
      <c r="P31" s="96"/>
      <c r="Q31" s="151"/>
      <c r="R31" s="140"/>
      <c r="S31" s="140"/>
      <c r="T31" s="141"/>
      <c r="U31" s="141"/>
      <c r="V31" s="134" t="str">
        <f>IF(TOther[[#This Row],[Start Date]]="","",MONTH(TOther[[#This Row],[Start Date]]))</f>
        <v/>
      </c>
      <c r="W31" s="134" t="str">
        <f>IF(TOther[[#This Row],[Start Date]]="","",DAY(TOther[[#This Row],[Start Date]]))</f>
        <v/>
      </c>
      <c r="X31" s="149">
        <f>IF(TOther[[#This Row],[End Date]]="",DATE(3000,12,31),TOther[[#This Row],[End Date]])</f>
        <v>402133</v>
      </c>
      <c r="Y31" s="120"/>
    </row>
    <row r="32" spans="3:25" s="21" customFormat="1" ht="15.6">
      <c r="C32" s="137"/>
      <c r="D32" s="110"/>
      <c r="E32" s="121"/>
      <c r="G32" s="151"/>
      <c r="H32" s="140"/>
      <c r="I32" s="138"/>
      <c r="J32" s="134" t="str">
        <f>IF(TYearly[[#This Row],[Due Date]]="","",MONTH(TYearly[[#This Row],[Due Date]]))</f>
        <v/>
      </c>
      <c r="K32" s="134" t="str">
        <f>IF(TYearly[[#This Row],[Due Date]]="","",DAY(TYearly[[#This Row],[Due Date]]))</f>
        <v/>
      </c>
      <c r="L32" s="146"/>
      <c r="M32" s="152"/>
      <c r="N32" s="111"/>
      <c r="O32" s="122"/>
      <c r="P32" s="96"/>
      <c r="Q32" s="151"/>
      <c r="R32" s="140"/>
      <c r="S32" s="140"/>
      <c r="T32" s="141"/>
      <c r="U32" s="141"/>
      <c r="V32" s="134" t="str">
        <f>IF(TOther[[#This Row],[Start Date]]="","",MONTH(TOther[[#This Row],[Start Date]]))</f>
        <v/>
      </c>
      <c r="W32" s="134" t="str">
        <f>IF(TOther[[#This Row],[Start Date]]="","",DAY(TOther[[#This Row],[Start Date]]))</f>
        <v/>
      </c>
      <c r="X32" s="149">
        <f>IF(TOther[[#This Row],[End Date]]="",DATE(3000,12,31),TOther[[#This Row],[End Date]])</f>
        <v>402133</v>
      </c>
      <c r="Y32" s="120"/>
    </row>
    <row r="33" spans="3:25" s="21" customFormat="1" ht="15.6">
      <c r="C33" s="137"/>
      <c r="D33" s="110"/>
      <c r="E33" s="121"/>
      <c r="G33" s="151"/>
      <c r="H33" s="140"/>
      <c r="I33" s="138"/>
      <c r="J33" s="134" t="str">
        <f>IF(TYearly[[#This Row],[Due Date]]="","",MONTH(TYearly[[#This Row],[Due Date]]))</f>
        <v/>
      </c>
      <c r="K33" s="134" t="str">
        <f>IF(TYearly[[#This Row],[Due Date]]="","",DAY(TYearly[[#This Row],[Due Date]]))</f>
        <v/>
      </c>
      <c r="L33" s="146"/>
      <c r="M33" s="152"/>
      <c r="N33" s="111"/>
      <c r="O33" s="122"/>
      <c r="P33" s="96"/>
      <c r="Q33" s="151"/>
      <c r="R33" s="140"/>
      <c r="S33" s="140"/>
      <c r="T33" s="141"/>
      <c r="U33" s="141"/>
      <c r="V33" s="134" t="str">
        <f>IF(TOther[[#This Row],[Start Date]]="","",MONTH(TOther[[#This Row],[Start Date]]))</f>
        <v/>
      </c>
      <c r="W33" s="134" t="str">
        <f>IF(TOther[[#This Row],[Start Date]]="","",DAY(TOther[[#This Row],[Start Date]]))</f>
        <v/>
      </c>
      <c r="X33" s="149">
        <f>IF(TOther[[#This Row],[End Date]]="",DATE(3000,12,31),TOther[[#This Row],[End Date]])</f>
        <v>402133</v>
      </c>
      <c r="Y33" s="120"/>
    </row>
    <row r="34" spans="3:25" s="21" customFormat="1" ht="15.6">
      <c r="C34" s="137"/>
      <c r="D34" s="110"/>
      <c r="E34" s="121"/>
      <c r="G34" s="151"/>
      <c r="H34" s="140"/>
      <c r="I34" s="138"/>
      <c r="J34" s="134" t="str">
        <f>IF(TYearly[[#This Row],[Due Date]]="","",MONTH(TYearly[[#This Row],[Due Date]]))</f>
        <v/>
      </c>
      <c r="K34" s="134" t="str">
        <f>IF(TYearly[[#This Row],[Due Date]]="","",DAY(TYearly[[#This Row],[Due Date]]))</f>
        <v/>
      </c>
      <c r="L34" s="146"/>
      <c r="M34" s="152"/>
      <c r="N34" s="111"/>
      <c r="O34" s="122"/>
      <c r="P34" s="96"/>
      <c r="Q34" s="151"/>
      <c r="R34" s="140"/>
      <c r="S34" s="140"/>
      <c r="T34" s="141"/>
      <c r="U34" s="141"/>
      <c r="V34" s="134" t="str">
        <f>IF(TOther[[#This Row],[Start Date]]="","",MONTH(TOther[[#This Row],[Start Date]]))</f>
        <v/>
      </c>
      <c r="W34" s="134" t="str">
        <f>IF(TOther[[#This Row],[Start Date]]="","",DAY(TOther[[#This Row],[Start Date]]))</f>
        <v/>
      </c>
      <c r="X34" s="149">
        <f>IF(TOther[[#This Row],[End Date]]="",DATE(3000,12,31),TOther[[#This Row],[End Date]])</f>
        <v>402133</v>
      </c>
      <c r="Y34" s="120"/>
    </row>
    <row r="35" spans="3:25" s="21" customFormat="1" ht="15.6">
      <c r="C35" s="137"/>
      <c r="D35" s="110"/>
      <c r="E35" s="121"/>
      <c r="G35" s="151"/>
      <c r="H35" s="140"/>
      <c r="I35" s="138"/>
      <c r="J35" s="134" t="str">
        <f>IF(TYearly[[#This Row],[Due Date]]="","",MONTH(TYearly[[#This Row],[Due Date]]))</f>
        <v/>
      </c>
      <c r="K35" s="134" t="str">
        <f>IF(TYearly[[#This Row],[Due Date]]="","",DAY(TYearly[[#This Row],[Due Date]]))</f>
        <v/>
      </c>
      <c r="L35" s="146"/>
      <c r="M35" s="152"/>
      <c r="N35" s="111"/>
      <c r="O35" s="122"/>
      <c r="P35" s="96"/>
      <c r="Q35" s="151"/>
      <c r="R35" s="140"/>
      <c r="S35" s="140"/>
      <c r="T35" s="141"/>
      <c r="U35" s="141"/>
      <c r="V35" s="134" t="str">
        <f>IF(TOther[[#This Row],[Start Date]]="","",MONTH(TOther[[#This Row],[Start Date]]))</f>
        <v/>
      </c>
      <c r="W35" s="134" t="str">
        <f>IF(TOther[[#This Row],[Start Date]]="","",DAY(TOther[[#This Row],[Start Date]]))</f>
        <v/>
      </c>
      <c r="X35" s="149">
        <f>IF(TOther[[#This Row],[End Date]]="",DATE(3000,12,31),TOther[[#This Row],[End Date]])</f>
        <v>402133</v>
      </c>
      <c r="Y35" s="120"/>
    </row>
    <row r="36" spans="3:25" s="21" customFormat="1" ht="15.6">
      <c r="C36" s="137"/>
      <c r="D36" s="110"/>
      <c r="E36" s="121"/>
      <c r="G36" s="151"/>
      <c r="H36" s="140"/>
      <c r="I36" s="138"/>
      <c r="J36" s="134" t="str">
        <f>IF(TYearly[[#This Row],[Due Date]]="","",MONTH(TYearly[[#This Row],[Due Date]]))</f>
        <v/>
      </c>
      <c r="K36" s="134" t="str">
        <f>IF(TYearly[[#This Row],[Due Date]]="","",DAY(TYearly[[#This Row],[Due Date]]))</f>
        <v/>
      </c>
      <c r="L36" s="146"/>
      <c r="M36" s="152"/>
      <c r="N36" s="111"/>
      <c r="O36" s="122"/>
      <c r="P36" s="96"/>
      <c r="Q36" s="151"/>
      <c r="R36" s="140"/>
      <c r="S36" s="140"/>
      <c r="T36" s="141"/>
      <c r="U36" s="141"/>
      <c r="V36" s="134" t="str">
        <f>IF(TOther[[#This Row],[Start Date]]="","",MONTH(TOther[[#This Row],[Start Date]]))</f>
        <v/>
      </c>
      <c r="W36" s="134" t="str">
        <f>IF(TOther[[#This Row],[Start Date]]="","",DAY(TOther[[#This Row],[Start Date]]))</f>
        <v/>
      </c>
      <c r="X36" s="149">
        <f>IF(TOther[[#This Row],[End Date]]="",DATE(3000,12,31),TOther[[#This Row],[End Date]])</f>
        <v>402133</v>
      </c>
      <c r="Y36" s="120"/>
    </row>
    <row r="37" spans="3:25" s="21" customFormat="1" ht="15.6">
      <c r="C37" s="137"/>
      <c r="D37" s="110"/>
      <c r="E37" s="121"/>
      <c r="G37" s="151"/>
      <c r="H37" s="140"/>
      <c r="I37" s="138"/>
      <c r="J37" s="134" t="str">
        <f>IF(TYearly[[#This Row],[Due Date]]="","",MONTH(TYearly[[#This Row],[Due Date]]))</f>
        <v/>
      </c>
      <c r="K37" s="134" t="str">
        <f>IF(TYearly[[#This Row],[Due Date]]="","",DAY(TYearly[[#This Row],[Due Date]]))</f>
        <v/>
      </c>
      <c r="L37" s="144"/>
      <c r="M37" s="152"/>
      <c r="N37" s="111"/>
      <c r="O37" s="122"/>
      <c r="Q37" s="151"/>
      <c r="R37" s="140"/>
      <c r="S37" s="140"/>
      <c r="T37" s="141"/>
      <c r="U37" s="141"/>
      <c r="V37" s="134" t="str">
        <f>IF(TOther[[#This Row],[Start Date]]="","",MONTH(TOther[[#This Row],[Start Date]]))</f>
        <v/>
      </c>
      <c r="W37" s="134" t="str">
        <f>IF(TOther[[#This Row],[Start Date]]="","",DAY(TOther[[#This Row],[Start Date]]))</f>
        <v/>
      </c>
      <c r="X37" s="149">
        <f>IF(TOther[[#This Row],[End Date]]="",DATE(3000,12,31),TOther[[#This Row],[End Date]])</f>
        <v>402133</v>
      </c>
      <c r="Y37" s="120"/>
    </row>
    <row r="38" spans="3:25" s="21" customFormat="1" ht="15.6">
      <c r="C38" s="137"/>
      <c r="D38" s="110"/>
      <c r="E38" s="121"/>
      <c r="G38" s="151"/>
      <c r="H38" s="140"/>
      <c r="I38" s="138"/>
      <c r="J38" s="134" t="str">
        <f>IF(TYearly[[#This Row],[Due Date]]="","",MONTH(TYearly[[#This Row],[Due Date]]))</f>
        <v/>
      </c>
      <c r="K38" s="134" t="str">
        <f>IF(TYearly[[#This Row],[Due Date]]="","",DAY(TYearly[[#This Row],[Due Date]]))</f>
        <v/>
      </c>
      <c r="L38" s="146"/>
      <c r="M38" s="152"/>
      <c r="N38" s="111"/>
      <c r="O38" s="122"/>
      <c r="P38" s="96"/>
      <c r="Q38" s="151"/>
      <c r="R38" s="140"/>
      <c r="S38" s="140"/>
      <c r="T38" s="141"/>
      <c r="U38" s="141"/>
      <c r="V38" s="134" t="str">
        <f>IF(TOther[[#This Row],[Start Date]]="","",MONTH(TOther[[#This Row],[Start Date]]))</f>
        <v/>
      </c>
      <c r="W38" s="134" t="str">
        <f>IF(TOther[[#This Row],[Start Date]]="","",DAY(TOther[[#This Row],[Start Date]]))</f>
        <v/>
      </c>
      <c r="X38" s="149">
        <f>IF(TOther[[#This Row],[End Date]]="",DATE(3000,12,31),TOther[[#This Row],[End Date]])</f>
        <v>402133</v>
      </c>
      <c r="Y38" s="120"/>
    </row>
    <row r="39" spans="3:25" s="21" customFormat="1" ht="15.6">
      <c r="C39" s="137"/>
      <c r="D39" s="110"/>
      <c r="E39" s="121"/>
      <c r="G39" s="151"/>
      <c r="H39" s="140"/>
      <c r="I39" s="138"/>
      <c r="J39" s="134" t="str">
        <f>IF(TYearly[[#This Row],[Due Date]]="","",MONTH(TYearly[[#This Row],[Due Date]]))</f>
        <v/>
      </c>
      <c r="K39" s="134" t="str">
        <f>IF(TYearly[[#This Row],[Due Date]]="","",DAY(TYearly[[#This Row],[Due Date]]))</f>
        <v/>
      </c>
      <c r="L39" s="144"/>
      <c r="M39" s="152"/>
      <c r="N39" s="111"/>
      <c r="O39" s="122"/>
      <c r="Q39" s="151"/>
      <c r="R39" s="140"/>
      <c r="S39" s="140"/>
      <c r="T39" s="141"/>
      <c r="U39" s="141"/>
      <c r="V39" s="134" t="str">
        <f>IF(TOther[[#This Row],[Start Date]]="","",MONTH(TOther[[#This Row],[Start Date]]))</f>
        <v/>
      </c>
      <c r="W39" s="134" t="str">
        <f>IF(TOther[[#This Row],[Start Date]]="","",DAY(TOther[[#This Row],[Start Date]]))</f>
        <v/>
      </c>
      <c r="X39" s="149">
        <f>IF(TOther[[#This Row],[End Date]]="",DATE(3000,12,31),TOther[[#This Row],[End Date]])</f>
        <v>402133</v>
      </c>
      <c r="Y39" s="120"/>
    </row>
    <row r="40" spans="3:25" s="21" customFormat="1" ht="15.6">
      <c r="C40" s="137"/>
      <c r="D40" s="110"/>
      <c r="E40" s="121"/>
      <c r="G40" s="151"/>
      <c r="H40" s="140"/>
      <c r="I40" s="138"/>
      <c r="J40" s="134" t="str">
        <f>IF(TYearly[[#This Row],[Due Date]]="","",MONTH(TYearly[[#This Row],[Due Date]]))</f>
        <v/>
      </c>
      <c r="K40" s="134" t="str">
        <f>IF(TYearly[[#This Row],[Due Date]]="","",DAY(TYearly[[#This Row],[Due Date]]))</f>
        <v/>
      </c>
      <c r="L40" s="146"/>
      <c r="M40" s="152"/>
      <c r="N40" s="111"/>
      <c r="O40" s="122"/>
      <c r="P40" s="96"/>
      <c r="Q40" s="151"/>
      <c r="R40" s="140"/>
      <c r="S40" s="140"/>
      <c r="T40" s="141"/>
      <c r="U40" s="141"/>
      <c r="V40" s="134" t="str">
        <f>IF(TOther[[#This Row],[Start Date]]="","",MONTH(TOther[[#This Row],[Start Date]]))</f>
        <v/>
      </c>
      <c r="W40" s="134" t="str">
        <f>IF(TOther[[#This Row],[Start Date]]="","",DAY(TOther[[#This Row],[Start Date]]))</f>
        <v/>
      </c>
      <c r="X40" s="149">
        <f>IF(TOther[[#This Row],[End Date]]="",DATE(3000,12,31),TOther[[#This Row],[End Date]])</f>
        <v>402133</v>
      </c>
      <c r="Y40" s="120"/>
    </row>
    <row r="41" spans="3:25" s="21" customFormat="1" ht="15.6">
      <c r="C41" s="137"/>
      <c r="D41" s="110"/>
      <c r="E41" s="121"/>
      <c r="G41" s="151"/>
      <c r="H41" s="140"/>
      <c r="I41" s="138"/>
      <c r="J41" s="134" t="str">
        <f>IF(TYearly[[#This Row],[Due Date]]="","",MONTH(TYearly[[#This Row],[Due Date]]))</f>
        <v/>
      </c>
      <c r="K41" s="134" t="str">
        <f>IF(TYearly[[#This Row],[Due Date]]="","",DAY(TYearly[[#This Row],[Due Date]]))</f>
        <v/>
      </c>
      <c r="L41" s="144"/>
      <c r="M41" s="152"/>
      <c r="N41" s="111"/>
      <c r="O41" s="122"/>
      <c r="Q41" s="151"/>
      <c r="R41" s="140"/>
      <c r="S41" s="140"/>
      <c r="T41" s="141"/>
      <c r="U41" s="141"/>
      <c r="V41" s="134" t="str">
        <f>IF(TOther[[#This Row],[Start Date]]="","",MONTH(TOther[[#This Row],[Start Date]]))</f>
        <v/>
      </c>
      <c r="W41" s="134" t="str">
        <f>IF(TOther[[#This Row],[Start Date]]="","",DAY(TOther[[#This Row],[Start Date]]))</f>
        <v/>
      </c>
      <c r="X41" s="149">
        <f>IF(TOther[[#This Row],[End Date]]="",DATE(3000,12,31),TOther[[#This Row],[End Date]])</f>
        <v>402133</v>
      </c>
      <c r="Y41" s="120"/>
    </row>
    <row r="42" spans="3:25" s="21" customFormat="1" ht="15.6">
      <c r="C42" s="137"/>
      <c r="D42" s="110"/>
      <c r="E42" s="121"/>
      <c r="G42" s="151"/>
      <c r="H42" s="140"/>
      <c r="I42" s="138"/>
      <c r="J42" s="134" t="str">
        <f>IF(TYearly[[#This Row],[Due Date]]="","",MONTH(TYearly[[#This Row],[Due Date]]))</f>
        <v/>
      </c>
      <c r="K42" s="134" t="str">
        <f>IF(TYearly[[#This Row],[Due Date]]="","",DAY(TYearly[[#This Row],[Due Date]]))</f>
        <v/>
      </c>
      <c r="L42" s="146"/>
      <c r="M42" s="153"/>
      <c r="N42" s="114"/>
      <c r="O42" s="123"/>
      <c r="P42" s="96"/>
      <c r="Q42" s="151"/>
      <c r="R42" s="140"/>
      <c r="S42" s="140"/>
      <c r="T42" s="141"/>
      <c r="U42" s="141"/>
      <c r="V42" s="134" t="str">
        <f>IF(TOther[[#This Row],[Start Date]]="","",MONTH(TOther[[#This Row],[Start Date]]))</f>
        <v/>
      </c>
      <c r="W42" s="134" t="str">
        <f>IF(TOther[[#This Row],[Start Date]]="","",DAY(TOther[[#This Row],[Start Date]]))</f>
        <v/>
      </c>
      <c r="X42" s="149">
        <f>IF(TOther[[#This Row],[End Date]]="",DATE(3000,12,31),TOther[[#This Row],[End Date]])</f>
        <v>402133</v>
      </c>
      <c r="Y42" s="120"/>
    </row>
    <row r="43" spans="3:25" s="21" customFormat="1" ht="15.6">
      <c r="C43" s="137"/>
      <c r="D43" s="110"/>
      <c r="E43" s="121"/>
      <c r="G43" s="151"/>
      <c r="H43" s="140"/>
      <c r="I43" s="138"/>
      <c r="J43" s="134" t="str">
        <f>IF(TYearly[[#This Row],[Due Date]]="","",MONTH(TYearly[[#This Row],[Due Date]]))</f>
        <v/>
      </c>
      <c r="K43" s="134" t="str">
        <f>IF(TYearly[[#This Row],[Due Date]]="","",DAY(TYearly[[#This Row],[Due Date]]))</f>
        <v/>
      </c>
      <c r="L43" s="146"/>
      <c r="M43" s="152"/>
      <c r="N43" s="111"/>
      <c r="O43" s="122"/>
      <c r="P43" s="96"/>
      <c r="Q43" s="151"/>
      <c r="R43" s="140"/>
      <c r="S43" s="140"/>
      <c r="T43" s="141"/>
      <c r="U43" s="141"/>
      <c r="V43" s="134" t="str">
        <f>IF(TOther[[#This Row],[Start Date]]="","",MONTH(TOther[[#This Row],[Start Date]]))</f>
        <v/>
      </c>
      <c r="W43" s="134" t="str">
        <f>IF(TOther[[#This Row],[Start Date]]="","",DAY(TOther[[#This Row],[Start Date]]))</f>
        <v/>
      </c>
      <c r="X43" s="149">
        <f>IF(TOther[[#This Row],[End Date]]="",DATE(3000,12,31),TOther[[#This Row],[End Date]])</f>
        <v>402133</v>
      </c>
      <c r="Y43" s="120"/>
    </row>
    <row r="44" spans="3:25" ht="15.6">
      <c r="C44" s="137"/>
      <c r="D44" s="110"/>
      <c r="E44" s="121"/>
      <c r="G44" s="151"/>
      <c r="H44" s="140"/>
      <c r="I44" s="138"/>
      <c r="J44" s="134" t="str">
        <f>IF(TYearly[[#This Row],[Due Date]]="","",MONTH(TYearly[[#This Row],[Due Date]]))</f>
        <v/>
      </c>
      <c r="K44" s="134" t="str">
        <f>IF(TYearly[[#This Row],[Due Date]]="","",DAY(TYearly[[#This Row],[Due Date]]))</f>
        <v/>
      </c>
      <c r="L44" s="147"/>
      <c r="M44" s="152"/>
      <c r="N44" s="111"/>
      <c r="O44" s="122"/>
      <c r="Q44" s="151"/>
      <c r="R44" s="140"/>
      <c r="S44" s="140"/>
      <c r="T44" s="141"/>
      <c r="U44" s="141"/>
      <c r="V44" s="134" t="str">
        <f>IF(TOther[[#This Row],[Start Date]]="","",MONTH(TOther[[#This Row],[Start Date]]))</f>
        <v/>
      </c>
      <c r="W44" s="134" t="str">
        <f>IF(TOther[[#This Row],[Start Date]]="","",DAY(TOther[[#This Row],[Start Date]]))</f>
        <v/>
      </c>
      <c r="X44" s="149">
        <f>IF(TOther[[#This Row],[End Date]]="",DATE(3000,12,31),TOther[[#This Row],[End Date]])</f>
        <v>402133</v>
      </c>
      <c r="Y44" s="118"/>
    </row>
    <row r="45" spans="3:25" ht="15.6">
      <c r="C45" s="137"/>
      <c r="D45" s="110"/>
      <c r="E45" s="121"/>
      <c r="G45" s="151"/>
      <c r="H45" s="140"/>
      <c r="I45" s="138"/>
      <c r="J45" s="134" t="str">
        <f>IF(TYearly[[#This Row],[Due Date]]="","",MONTH(TYearly[[#This Row],[Due Date]]))</f>
        <v/>
      </c>
      <c r="K45" s="134" t="str">
        <f>IF(TYearly[[#This Row],[Due Date]]="","",DAY(TYearly[[#This Row],[Due Date]]))</f>
        <v/>
      </c>
      <c r="L45" s="147"/>
      <c r="M45" s="152"/>
      <c r="N45" s="111"/>
      <c r="O45" s="122"/>
      <c r="Q45" s="151"/>
      <c r="R45" s="140"/>
      <c r="S45" s="140"/>
      <c r="T45" s="141"/>
      <c r="U45" s="141"/>
      <c r="V45" s="134" t="str">
        <f>IF(TOther[[#This Row],[Start Date]]="","",MONTH(TOther[[#This Row],[Start Date]]))</f>
        <v/>
      </c>
      <c r="W45" s="134" t="str">
        <f>IF(TOther[[#This Row],[Start Date]]="","",DAY(TOther[[#This Row],[Start Date]]))</f>
        <v/>
      </c>
      <c r="X45" s="149">
        <f>IF(TOther[[#This Row],[End Date]]="",DATE(3000,12,31),TOther[[#This Row],[End Date]])</f>
        <v>402133</v>
      </c>
      <c r="Y45" s="118"/>
    </row>
    <row r="46" spans="3:25" ht="15.6">
      <c r="C46" s="137"/>
      <c r="D46" s="110"/>
      <c r="E46" s="121"/>
      <c r="G46" s="151"/>
      <c r="H46" s="140"/>
      <c r="I46" s="138"/>
      <c r="J46" s="134" t="str">
        <f>IF(TYearly[[#This Row],[Due Date]]="","",MONTH(TYearly[[#This Row],[Due Date]]))</f>
        <v/>
      </c>
      <c r="K46" s="134" t="str">
        <f>IF(TYearly[[#This Row],[Due Date]]="","",DAY(TYearly[[#This Row],[Due Date]]))</f>
        <v/>
      </c>
      <c r="L46" s="147"/>
      <c r="M46" s="152"/>
      <c r="N46" s="111"/>
      <c r="O46" s="122"/>
      <c r="Q46" s="151"/>
      <c r="R46" s="140"/>
      <c r="S46" s="140"/>
      <c r="T46" s="141"/>
      <c r="U46" s="141"/>
      <c r="V46" s="134" t="str">
        <f>IF(TOther[[#This Row],[Start Date]]="","",MONTH(TOther[[#This Row],[Start Date]]))</f>
        <v/>
      </c>
      <c r="W46" s="134" t="str">
        <f>IF(TOther[[#This Row],[Start Date]]="","",DAY(TOther[[#This Row],[Start Date]]))</f>
        <v/>
      </c>
      <c r="X46" s="149">
        <f>IF(TOther[[#This Row],[End Date]]="",DATE(3000,12,31),TOther[[#This Row],[End Date]])</f>
        <v>402133</v>
      </c>
      <c r="Y46" s="118"/>
    </row>
    <row r="47" spans="3:25" ht="15.6">
      <c r="C47" s="137"/>
      <c r="D47" s="110"/>
      <c r="E47" s="121"/>
      <c r="G47" s="151"/>
      <c r="H47" s="140"/>
      <c r="I47" s="138"/>
      <c r="J47" s="134" t="str">
        <f>IF(TYearly[[#This Row],[Due Date]]="","",MONTH(TYearly[[#This Row],[Due Date]]))</f>
        <v/>
      </c>
      <c r="K47" s="134" t="str">
        <f>IF(TYearly[[#This Row],[Due Date]]="","",DAY(TYearly[[#This Row],[Due Date]]))</f>
        <v/>
      </c>
      <c r="L47" s="147"/>
      <c r="M47" s="152"/>
      <c r="N47" s="111"/>
      <c r="O47" s="122"/>
      <c r="Q47" s="151"/>
      <c r="R47" s="140"/>
      <c r="S47" s="140"/>
      <c r="T47" s="141"/>
      <c r="U47" s="141"/>
      <c r="V47" s="134" t="str">
        <f>IF(TOther[[#This Row],[Start Date]]="","",MONTH(TOther[[#This Row],[Start Date]]))</f>
        <v/>
      </c>
      <c r="W47" s="134" t="str">
        <f>IF(TOther[[#This Row],[Start Date]]="","",DAY(TOther[[#This Row],[Start Date]]))</f>
        <v/>
      </c>
      <c r="X47" s="149">
        <f>IF(TOther[[#This Row],[End Date]]="",DATE(3000,12,31),TOther[[#This Row],[End Date]])</f>
        <v>402133</v>
      </c>
      <c r="Y47" s="118"/>
    </row>
    <row r="48" spans="3:25" ht="15.6">
      <c r="C48" s="137"/>
      <c r="D48" s="110"/>
      <c r="E48" s="121"/>
      <c r="G48" s="151"/>
      <c r="H48" s="140"/>
      <c r="I48" s="138"/>
      <c r="J48" s="134" t="str">
        <f>IF(TYearly[[#This Row],[Due Date]]="","",MONTH(TYearly[[#This Row],[Due Date]]))</f>
        <v/>
      </c>
      <c r="K48" s="134" t="str">
        <f>IF(TYearly[[#This Row],[Due Date]]="","",DAY(TYearly[[#This Row],[Due Date]]))</f>
        <v/>
      </c>
      <c r="L48" s="147"/>
      <c r="M48" s="152"/>
      <c r="N48" s="111"/>
      <c r="O48" s="122"/>
      <c r="Q48" s="151"/>
      <c r="R48" s="140"/>
      <c r="S48" s="140"/>
      <c r="T48" s="141"/>
      <c r="U48" s="141"/>
      <c r="V48" s="134" t="str">
        <f>IF(TOther[[#This Row],[Start Date]]="","",MONTH(TOther[[#This Row],[Start Date]]))</f>
        <v/>
      </c>
      <c r="W48" s="134" t="str">
        <f>IF(TOther[[#This Row],[Start Date]]="","",DAY(TOther[[#This Row],[Start Date]]))</f>
        <v/>
      </c>
      <c r="X48" s="149">
        <f>IF(TOther[[#This Row],[End Date]]="",DATE(3000,12,31),TOther[[#This Row],[End Date]])</f>
        <v>402133</v>
      </c>
      <c r="Y48" s="118"/>
    </row>
    <row r="49" spans="3:25" ht="15.6">
      <c r="C49" s="137"/>
      <c r="D49" s="110"/>
      <c r="E49" s="121"/>
      <c r="G49" s="151"/>
      <c r="H49" s="140"/>
      <c r="I49" s="138"/>
      <c r="J49" s="134" t="str">
        <f>IF(TYearly[[#This Row],[Due Date]]="","",MONTH(TYearly[[#This Row],[Due Date]]))</f>
        <v/>
      </c>
      <c r="K49" s="134" t="str">
        <f>IF(TYearly[[#This Row],[Due Date]]="","",DAY(TYearly[[#This Row],[Due Date]]))</f>
        <v/>
      </c>
      <c r="L49" s="147"/>
      <c r="M49" s="152"/>
      <c r="N49" s="111"/>
      <c r="O49" s="122"/>
      <c r="Q49" s="151"/>
      <c r="R49" s="140"/>
      <c r="S49" s="140"/>
      <c r="T49" s="141"/>
      <c r="U49" s="141"/>
      <c r="V49" s="134" t="str">
        <f>IF(TOther[[#This Row],[Start Date]]="","",MONTH(TOther[[#This Row],[Start Date]]))</f>
        <v/>
      </c>
      <c r="W49" s="134" t="str">
        <f>IF(TOther[[#This Row],[Start Date]]="","",DAY(TOther[[#This Row],[Start Date]]))</f>
        <v/>
      </c>
      <c r="X49" s="149">
        <f>IF(TOther[[#This Row],[End Date]]="",DATE(3000,12,31),TOther[[#This Row],[End Date]])</f>
        <v>402133</v>
      </c>
      <c r="Y49" s="118"/>
    </row>
    <row r="50" spans="3:25" ht="15.6">
      <c r="C50" s="137"/>
      <c r="D50" s="110"/>
      <c r="E50" s="121"/>
      <c r="G50" s="151"/>
      <c r="H50" s="140"/>
      <c r="I50" s="138"/>
      <c r="J50" s="134" t="str">
        <f>IF(TYearly[[#This Row],[Due Date]]="","",MONTH(TYearly[[#This Row],[Due Date]]))</f>
        <v/>
      </c>
      <c r="K50" s="134" t="str">
        <f>IF(TYearly[[#This Row],[Due Date]]="","",DAY(TYearly[[#This Row],[Due Date]]))</f>
        <v/>
      </c>
      <c r="L50" s="147"/>
      <c r="M50" s="152"/>
      <c r="N50" s="111"/>
      <c r="O50" s="122"/>
      <c r="Q50" s="151"/>
      <c r="R50" s="140"/>
      <c r="S50" s="140"/>
      <c r="T50" s="141"/>
      <c r="U50" s="141"/>
      <c r="V50" s="134" t="str">
        <f>IF(TOther[[#This Row],[Start Date]]="","",MONTH(TOther[[#This Row],[Start Date]]))</f>
        <v/>
      </c>
      <c r="W50" s="134" t="str">
        <f>IF(TOther[[#This Row],[Start Date]]="","",DAY(TOther[[#This Row],[Start Date]]))</f>
        <v/>
      </c>
      <c r="X50" s="149">
        <f>IF(TOther[[#This Row],[End Date]]="",DATE(3000,12,31),TOther[[#This Row],[End Date]])</f>
        <v>402133</v>
      </c>
      <c r="Y50" s="118"/>
    </row>
    <row r="51" spans="3:25" ht="15.6">
      <c r="C51" s="137"/>
      <c r="D51" s="110"/>
      <c r="E51" s="121"/>
      <c r="G51" s="151"/>
      <c r="H51" s="140"/>
      <c r="I51" s="138"/>
      <c r="J51" s="134" t="str">
        <f>IF(TYearly[[#This Row],[Due Date]]="","",MONTH(TYearly[[#This Row],[Due Date]]))</f>
        <v/>
      </c>
      <c r="K51" s="134" t="str">
        <f>IF(TYearly[[#This Row],[Due Date]]="","",DAY(TYearly[[#This Row],[Due Date]]))</f>
        <v/>
      </c>
      <c r="L51" s="147"/>
      <c r="M51" s="153"/>
      <c r="N51" s="114"/>
      <c r="O51" s="123"/>
      <c r="Q51" s="151"/>
      <c r="R51" s="140"/>
      <c r="S51" s="140"/>
      <c r="T51" s="141"/>
      <c r="U51" s="141"/>
      <c r="V51" s="134" t="str">
        <f>IF(TOther[[#This Row],[Start Date]]="","",MONTH(TOther[[#This Row],[Start Date]]))</f>
        <v/>
      </c>
      <c r="W51" s="134" t="str">
        <f>IF(TOther[[#This Row],[Start Date]]="","",DAY(TOther[[#This Row],[Start Date]]))</f>
        <v/>
      </c>
      <c r="X51" s="149">
        <f>IF(TOther[[#This Row],[End Date]]="",DATE(3000,12,31),TOther[[#This Row],[End Date]])</f>
        <v>402133</v>
      </c>
      <c r="Y51" s="118"/>
    </row>
    <row r="52" spans="3:25" ht="15.6">
      <c r="C52" s="137"/>
      <c r="D52" s="110"/>
      <c r="E52" s="121"/>
      <c r="G52" s="151"/>
      <c r="H52" s="140"/>
      <c r="I52" s="141"/>
      <c r="J52" s="134" t="str">
        <f>IF(TYearly[[#This Row],[Due Date]]="","",MONTH(TYearly[[#This Row],[Due Date]]))</f>
        <v/>
      </c>
      <c r="K52" s="134" t="str">
        <f>IF(TYearly[[#This Row],[Due Date]]="","",DAY(TYearly[[#This Row],[Due Date]]))</f>
        <v/>
      </c>
      <c r="L52" s="147"/>
      <c r="M52" s="152"/>
      <c r="N52" s="111"/>
      <c r="O52" s="122"/>
      <c r="Q52" s="151"/>
      <c r="R52" s="140"/>
      <c r="S52" s="140"/>
      <c r="T52" s="141"/>
      <c r="U52" s="141"/>
      <c r="V52" s="134" t="str">
        <f>IF(TOther[[#This Row],[Start Date]]="","",MONTH(TOther[[#This Row],[Start Date]]))</f>
        <v/>
      </c>
      <c r="W52" s="134" t="str">
        <f>IF(TOther[[#This Row],[Start Date]]="","",DAY(TOther[[#This Row],[Start Date]]))</f>
        <v/>
      </c>
      <c r="X52" s="149">
        <f>IF(TOther[[#This Row],[End Date]]="",DATE(3000,12,31),TOther[[#This Row],[End Date]])</f>
        <v>402133</v>
      </c>
      <c r="Y52" s="118"/>
    </row>
    <row r="53" spans="3:25" ht="15.6">
      <c r="C53" s="137"/>
      <c r="D53" s="135"/>
      <c r="E53" s="121"/>
      <c r="G53" s="151"/>
      <c r="H53" s="140"/>
      <c r="I53" s="141"/>
      <c r="J53" s="134" t="str">
        <f>IF(TYearly[[#This Row],[Due Date]]="","",MONTH(TYearly[[#This Row],[Due Date]]))</f>
        <v/>
      </c>
      <c r="K53" s="134" t="str">
        <f>IF(TYearly[[#This Row],[Due Date]]="","",DAY(TYearly[[#This Row],[Due Date]]))</f>
        <v/>
      </c>
      <c r="L53" s="147"/>
      <c r="M53" s="152"/>
      <c r="N53" s="111"/>
      <c r="O53" s="122"/>
      <c r="Q53" s="151"/>
      <c r="R53" s="140"/>
      <c r="S53" s="140"/>
      <c r="T53" s="141"/>
      <c r="U53" s="141"/>
      <c r="V53" s="134" t="str">
        <f>IF(TOther[[#This Row],[Start Date]]="","",MONTH(TOther[[#This Row],[Start Date]]))</f>
        <v/>
      </c>
      <c r="W53" s="134" t="str">
        <f>IF(TOther[[#This Row],[Start Date]]="","",DAY(TOther[[#This Row],[Start Date]]))</f>
        <v/>
      </c>
      <c r="X53" s="149">
        <f>IF(TOther[[#This Row],[End Date]]="",DATE(3000,12,31),TOther[[#This Row],[End Date]])</f>
        <v>402133</v>
      </c>
      <c r="Y53" s="118"/>
    </row>
    <row r="54" spans="3:25" ht="15.6">
      <c r="C54" s="137"/>
      <c r="D54" s="135"/>
      <c r="E54" s="121"/>
      <c r="G54" s="151"/>
      <c r="H54" s="140"/>
      <c r="I54" s="141"/>
      <c r="J54" s="134" t="str">
        <f>IF(TYearly[[#This Row],[Due Date]]="","",MONTH(TYearly[[#This Row],[Due Date]]))</f>
        <v/>
      </c>
      <c r="K54" s="134" t="str">
        <f>IF(TYearly[[#This Row],[Due Date]]="","",DAY(TYearly[[#This Row],[Due Date]]))</f>
        <v/>
      </c>
      <c r="L54" s="147"/>
      <c r="M54" s="152"/>
      <c r="N54" s="111"/>
      <c r="O54" s="122"/>
      <c r="Q54" s="151"/>
      <c r="R54" s="140"/>
      <c r="S54" s="140"/>
      <c r="T54" s="141"/>
      <c r="U54" s="141"/>
      <c r="V54" s="134" t="str">
        <f>IF(TOther[[#This Row],[Start Date]]="","",MONTH(TOther[[#This Row],[Start Date]]))</f>
        <v/>
      </c>
      <c r="W54" s="134" t="str">
        <f>IF(TOther[[#This Row],[Start Date]]="","",DAY(TOther[[#This Row],[Start Date]]))</f>
        <v/>
      </c>
      <c r="X54" s="149">
        <f>IF(TOther[[#This Row],[End Date]]="",DATE(3000,12,31),TOther[[#This Row],[End Date]])</f>
        <v>402133</v>
      </c>
      <c r="Y54" s="118"/>
    </row>
    <row r="55" spans="3:25" ht="15.6">
      <c r="C55" s="137"/>
      <c r="D55" s="135"/>
      <c r="E55" s="121"/>
      <c r="G55" s="151"/>
      <c r="H55" s="140"/>
      <c r="I55" s="141"/>
      <c r="J55" s="134" t="str">
        <f>IF(TYearly[[#This Row],[Due Date]]="","",MONTH(TYearly[[#This Row],[Due Date]]))</f>
        <v/>
      </c>
      <c r="K55" s="134" t="str">
        <f>IF(TYearly[[#This Row],[Due Date]]="","",DAY(TYearly[[#This Row],[Due Date]]))</f>
        <v/>
      </c>
      <c r="L55" s="147"/>
      <c r="M55" s="152"/>
      <c r="N55" s="111"/>
      <c r="O55" s="122"/>
      <c r="Q55" s="151"/>
      <c r="R55" s="140"/>
      <c r="S55" s="140"/>
      <c r="T55" s="141"/>
      <c r="U55" s="141"/>
      <c r="V55" s="134" t="str">
        <f>IF(TOther[[#This Row],[Start Date]]="","",MONTH(TOther[[#This Row],[Start Date]]))</f>
        <v/>
      </c>
      <c r="W55" s="134" t="str">
        <f>IF(TOther[[#This Row],[Start Date]]="","",DAY(TOther[[#This Row],[Start Date]]))</f>
        <v/>
      </c>
      <c r="X55" s="149">
        <f>IF(TOther[[#This Row],[End Date]]="",DATE(3000,12,31),TOther[[#This Row],[End Date]])</f>
        <v>402133</v>
      </c>
      <c r="Y55" s="118"/>
    </row>
    <row r="56" spans="3:25" ht="15.6">
      <c r="C56" s="137"/>
      <c r="D56" s="135"/>
      <c r="E56" s="121"/>
      <c r="G56" s="151"/>
      <c r="H56" s="140"/>
      <c r="I56" s="141"/>
      <c r="J56" s="134" t="str">
        <f>IF(TYearly[[#This Row],[Due Date]]="","",MONTH(TYearly[[#This Row],[Due Date]]))</f>
        <v/>
      </c>
      <c r="K56" s="134" t="str">
        <f>IF(TYearly[[#This Row],[Due Date]]="","",DAY(TYearly[[#This Row],[Due Date]]))</f>
        <v/>
      </c>
      <c r="L56" s="147"/>
      <c r="M56" s="152"/>
      <c r="N56" s="111"/>
      <c r="O56" s="122"/>
      <c r="Q56" s="151"/>
      <c r="R56" s="140"/>
      <c r="S56" s="140"/>
      <c r="T56" s="141"/>
      <c r="U56" s="141"/>
      <c r="V56" s="134" t="str">
        <f>IF(TOther[[#This Row],[Start Date]]="","",MONTH(TOther[[#This Row],[Start Date]]))</f>
        <v/>
      </c>
      <c r="W56" s="134" t="str">
        <f>IF(TOther[[#This Row],[Start Date]]="","",DAY(TOther[[#This Row],[Start Date]]))</f>
        <v/>
      </c>
      <c r="X56" s="149">
        <f>IF(TOther[[#This Row],[End Date]]="",DATE(3000,12,31),TOther[[#This Row],[End Date]])</f>
        <v>402133</v>
      </c>
      <c r="Y56" s="118"/>
    </row>
    <row r="57" spans="3:25" ht="15.6">
      <c r="C57" s="137"/>
      <c r="D57" s="135"/>
      <c r="E57" s="121"/>
      <c r="G57" s="151"/>
      <c r="H57" s="140"/>
      <c r="I57" s="141"/>
      <c r="J57" s="134" t="str">
        <f>IF(TYearly[[#This Row],[Due Date]]="","",MONTH(TYearly[[#This Row],[Due Date]]))</f>
        <v/>
      </c>
      <c r="K57" s="134" t="str">
        <f>IF(TYearly[[#This Row],[Due Date]]="","",DAY(TYearly[[#This Row],[Due Date]]))</f>
        <v/>
      </c>
      <c r="L57" s="147"/>
      <c r="M57" s="152"/>
      <c r="N57" s="111"/>
      <c r="O57" s="122"/>
      <c r="Q57" s="151"/>
      <c r="R57" s="140"/>
      <c r="S57" s="140"/>
      <c r="T57" s="141"/>
      <c r="U57" s="141"/>
      <c r="V57" s="134" t="str">
        <f>IF(TOther[[#This Row],[Start Date]]="","",MONTH(TOther[[#This Row],[Start Date]]))</f>
        <v/>
      </c>
      <c r="W57" s="134" t="str">
        <f>IF(TOther[[#This Row],[Start Date]]="","",DAY(TOther[[#This Row],[Start Date]]))</f>
        <v/>
      </c>
      <c r="X57" s="149">
        <f>IF(TOther[[#This Row],[End Date]]="",DATE(3000,12,31),TOther[[#This Row],[End Date]])</f>
        <v>402133</v>
      </c>
      <c r="Y57" s="118"/>
    </row>
    <row r="58" spans="3:25" ht="15.6">
      <c r="C58" s="137"/>
      <c r="D58" s="135"/>
      <c r="E58" s="121"/>
      <c r="G58" s="151"/>
      <c r="H58" s="140"/>
      <c r="I58" s="141"/>
      <c r="J58" s="134" t="str">
        <f>IF(TYearly[[#This Row],[Due Date]]="","",MONTH(TYearly[[#This Row],[Due Date]]))</f>
        <v/>
      </c>
      <c r="K58" s="134" t="str">
        <f>IF(TYearly[[#This Row],[Due Date]]="","",DAY(TYearly[[#This Row],[Due Date]]))</f>
        <v/>
      </c>
      <c r="L58" s="147"/>
      <c r="M58" s="152"/>
      <c r="N58" s="111"/>
      <c r="O58" s="122"/>
      <c r="Q58" s="151"/>
      <c r="R58" s="140"/>
      <c r="S58" s="140"/>
      <c r="T58" s="141"/>
      <c r="U58" s="141"/>
      <c r="V58" s="134" t="str">
        <f>IF(TOther[[#This Row],[Start Date]]="","",MONTH(TOther[[#This Row],[Start Date]]))</f>
        <v/>
      </c>
      <c r="W58" s="134" t="str">
        <f>IF(TOther[[#This Row],[Start Date]]="","",DAY(TOther[[#This Row],[Start Date]]))</f>
        <v/>
      </c>
      <c r="X58" s="149">
        <f>IF(TOther[[#This Row],[End Date]]="",DATE(3000,12,31),TOther[[#This Row],[End Date]])</f>
        <v>402133</v>
      </c>
      <c r="Y58" s="118"/>
    </row>
    <row r="59" spans="3:25" ht="15.6">
      <c r="C59" s="137"/>
      <c r="D59" s="135"/>
      <c r="E59" s="121"/>
      <c r="G59" s="151"/>
      <c r="H59" s="140"/>
      <c r="I59" s="141"/>
      <c r="J59" s="134" t="str">
        <f>IF(TYearly[[#This Row],[Due Date]]="","",MONTH(TYearly[[#This Row],[Due Date]]))</f>
        <v/>
      </c>
      <c r="K59" s="134" t="str">
        <f>IF(TYearly[[#This Row],[Due Date]]="","",DAY(TYearly[[#This Row],[Due Date]]))</f>
        <v/>
      </c>
      <c r="L59" s="147"/>
      <c r="M59" s="152"/>
      <c r="N59" s="111"/>
      <c r="O59" s="122"/>
      <c r="Q59" s="151"/>
      <c r="R59" s="140"/>
      <c r="S59" s="140"/>
      <c r="T59" s="141"/>
      <c r="U59" s="141"/>
      <c r="V59" s="134" t="str">
        <f>IF(TOther[[#This Row],[Start Date]]="","",MONTH(TOther[[#This Row],[Start Date]]))</f>
        <v/>
      </c>
      <c r="W59" s="134" t="str">
        <f>IF(TOther[[#This Row],[Start Date]]="","",DAY(TOther[[#This Row],[Start Date]]))</f>
        <v/>
      </c>
      <c r="X59" s="149">
        <f>IF(TOther[[#This Row],[End Date]]="",DATE(3000,12,31),TOther[[#This Row],[End Date]])</f>
        <v>402133</v>
      </c>
      <c r="Y59" s="118"/>
    </row>
    <row r="60" spans="3:25" ht="15.6">
      <c r="C60" s="137"/>
      <c r="D60" s="135"/>
      <c r="E60" s="121"/>
      <c r="G60" s="151"/>
      <c r="H60" s="140"/>
      <c r="I60" s="141"/>
      <c r="J60" s="134" t="str">
        <f>IF(TYearly[[#This Row],[Due Date]]="","",MONTH(TYearly[[#This Row],[Due Date]]))</f>
        <v/>
      </c>
      <c r="K60" s="134" t="str">
        <f>IF(TYearly[[#This Row],[Due Date]]="","",DAY(TYearly[[#This Row],[Due Date]]))</f>
        <v/>
      </c>
      <c r="L60" s="147"/>
      <c r="M60" s="152"/>
      <c r="N60" s="111"/>
      <c r="O60" s="122"/>
      <c r="Q60" s="151"/>
      <c r="R60" s="140"/>
      <c r="S60" s="140"/>
      <c r="T60" s="141"/>
      <c r="U60" s="141"/>
      <c r="V60" s="134" t="str">
        <f>IF(TOther[[#This Row],[Start Date]]="","",MONTH(TOther[[#This Row],[Start Date]]))</f>
        <v/>
      </c>
      <c r="W60" s="134" t="str">
        <f>IF(TOther[[#This Row],[Start Date]]="","",DAY(TOther[[#This Row],[Start Date]]))</f>
        <v/>
      </c>
      <c r="X60" s="149">
        <f>IF(TOther[[#This Row],[End Date]]="",DATE(3000,12,31),TOther[[#This Row],[End Date]])</f>
        <v>402133</v>
      </c>
      <c r="Y60" s="118"/>
    </row>
    <row r="61" spans="3:25" ht="15.6">
      <c r="C61" s="137"/>
      <c r="D61" s="135"/>
      <c r="E61" s="121"/>
      <c r="G61" s="151"/>
      <c r="H61" s="140"/>
      <c r="I61" s="141"/>
      <c r="J61" s="134" t="str">
        <f>IF(TYearly[[#This Row],[Due Date]]="","",MONTH(TYearly[[#This Row],[Due Date]]))</f>
        <v/>
      </c>
      <c r="K61" s="134" t="str">
        <f>IF(TYearly[[#This Row],[Due Date]]="","",DAY(TYearly[[#This Row],[Due Date]]))</f>
        <v/>
      </c>
      <c r="L61" s="147"/>
      <c r="M61" s="152"/>
      <c r="N61" s="111"/>
      <c r="O61" s="122"/>
      <c r="Q61" s="151"/>
      <c r="R61" s="140"/>
      <c r="S61" s="140"/>
      <c r="T61" s="141"/>
      <c r="U61" s="141"/>
      <c r="V61" s="134" t="str">
        <f>IF(TOther[[#This Row],[Start Date]]="","",MONTH(TOther[[#This Row],[Start Date]]))</f>
        <v/>
      </c>
      <c r="W61" s="134" t="str">
        <f>IF(TOther[[#This Row],[Start Date]]="","",DAY(TOther[[#This Row],[Start Date]]))</f>
        <v/>
      </c>
      <c r="X61" s="149">
        <f>IF(TOther[[#This Row],[End Date]]="",DATE(3000,12,31),TOther[[#This Row],[End Date]])</f>
        <v>402133</v>
      </c>
      <c r="Y61" s="118"/>
    </row>
    <row r="62" spans="3:25" ht="15.6">
      <c r="C62" s="137"/>
      <c r="D62" s="135"/>
      <c r="E62" s="121"/>
      <c r="G62" s="151"/>
      <c r="H62" s="140"/>
      <c r="I62" s="141"/>
      <c r="J62" s="134" t="str">
        <f>IF(TYearly[[#This Row],[Due Date]]="","",MONTH(TYearly[[#This Row],[Due Date]]))</f>
        <v/>
      </c>
      <c r="K62" s="134" t="str">
        <f>IF(TYearly[[#This Row],[Due Date]]="","",DAY(TYearly[[#This Row],[Due Date]]))</f>
        <v/>
      </c>
      <c r="L62" s="147"/>
      <c r="M62" s="152"/>
      <c r="N62" s="111"/>
      <c r="O62" s="122"/>
      <c r="Q62" s="151"/>
      <c r="R62" s="140"/>
      <c r="S62" s="140"/>
      <c r="T62" s="141"/>
      <c r="U62" s="141"/>
      <c r="V62" s="134" t="str">
        <f>IF(TOther[[#This Row],[Start Date]]="","",MONTH(TOther[[#This Row],[Start Date]]))</f>
        <v/>
      </c>
      <c r="W62" s="134" t="str">
        <f>IF(TOther[[#This Row],[Start Date]]="","",DAY(TOther[[#This Row],[Start Date]]))</f>
        <v/>
      </c>
      <c r="X62" s="149">
        <f>IF(TOther[[#This Row],[End Date]]="",DATE(3000,12,31),TOther[[#This Row],[End Date]])</f>
        <v>402133</v>
      </c>
      <c r="Y62" s="118"/>
    </row>
    <row r="63" spans="3:25" ht="15.6">
      <c r="C63" s="137"/>
      <c r="D63" s="135"/>
      <c r="E63" s="121"/>
      <c r="G63" s="151"/>
      <c r="H63" s="140"/>
      <c r="I63" s="141"/>
      <c r="J63" s="134" t="str">
        <f>IF(TYearly[[#This Row],[Due Date]]="","",MONTH(TYearly[[#This Row],[Due Date]]))</f>
        <v/>
      </c>
      <c r="K63" s="134" t="str">
        <f>IF(TYearly[[#This Row],[Due Date]]="","",DAY(TYearly[[#This Row],[Due Date]]))</f>
        <v/>
      </c>
      <c r="L63" s="147"/>
      <c r="M63" s="152"/>
      <c r="N63" s="111"/>
      <c r="O63" s="122"/>
      <c r="Q63" s="151"/>
      <c r="R63" s="140"/>
      <c r="S63" s="140"/>
      <c r="T63" s="141"/>
      <c r="U63" s="141"/>
      <c r="V63" s="134" t="str">
        <f>IF(TOther[[#This Row],[Start Date]]="","",MONTH(TOther[[#This Row],[Start Date]]))</f>
        <v/>
      </c>
      <c r="W63" s="134" t="str">
        <f>IF(TOther[[#This Row],[Start Date]]="","",DAY(TOther[[#This Row],[Start Date]]))</f>
        <v/>
      </c>
      <c r="X63" s="149">
        <f>IF(TOther[[#This Row],[End Date]]="",DATE(3000,12,31),TOther[[#This Row],[End Date]])</f>
        <v>402133</v>
      </c>
      <c r="Y63" s="118"/>
    </row>
    <row r="64" spans="3:25" ht="15.6">
      <c r="C64" s="137"/>
      <c r="D64" s="135"/>
      <c r="E64" s="121"/>
      <c r="G64" s="151"/>
      <c r="H64" s="140"/>
      <c r="I64" s="141"/>
      <c r="J64" s="134" t="str">
        <f>IF(TYearly[[#This Row],[Due Date]]="","",MONTH(TYearly[[#This Row],[Due Date]]))</f>
        <v/>
      </c>
      <c r="K64" s="134" t="str">
        <f>IF(TYearly[[#This Row],[Due Date]]="","",DAY(TYearly[[#This Row],[Due Date]]))</f>
        <v/>
      </c>
      <c r="L64" s="147"/>
      <c r="M64" s="152"/>
      <c r="N64" s="111"/>
      <c r="O64" s="122"/>
      <c r="Q64" s="151"/>
      <c r="R64" s="140"/>
      <c r="S64" s="140"/>
      <c r="T64" s="141"/>
      <c r="U64" s="141"/>
      <c r="V64" s="134" t="str">
        <f>IF(TOther[[#This Row],[Start Date]]="","",MONTH(TOther[[#This Row],[Start Date]]))</f>
        <v/>
      </c>
      <c r="W64" s="134" t="str">
        <f>IF(TOther[[#This Row],[Start Date]]="","",DAY(TOther[[#This Row],[Start Date]]))</f>
        <v/>
      </c>
      <c r="X64" s="149">
        <f>IF(TOther[[#This Row],[End Date]]="",DATE(3000,12,31),TOther[[#This Row],[End Date]])</f>
        <v>402133</v>
      </c>
      <c r="Y64" s="118"/>
    </row>
    <row r="65" spans="3:25" ht="15.6">
      <c r="C65" s="137"/>
      <c r="D65" s="135"/>
      <c r="E65" s="121"/>
      <c r="G65" s="151"/>
      <c r="H65" s="140"/>
      <c r="I65" s="141"/>
      <c r="J65" s="134" t="str">
        <f>IF(TYearly[[#This Row],[Due Date]]="","",MONTH(TYearly[[#This Row],[Due Date]]))</f>
        <v/>
      </c>
      <c r="K65" s="134" t="str">
        <f>IF(TYearly[[#This Row],[Due Date]]="","",DAY(TYearly[[#This Row],[Due Date]]))</f>
        <v/>
      </c>
      <c r="L65" s="147"/>
      <c r="M65" s="152"/>
      <c r="N65" s="111"/>
      <c r="O65" s="122"/>
      <c r="Q65" s="151"/>
      <c r="R65" s="140"/>
      <c r="S65" s="140"/>
      <c r="T65" s="141"/>
      <c r="U65" s="141"/>
      <c r="V65" s="134" t="str">
        <f>IF(TOther[[#This Row],[Start Date]]="","",MONTH(TOther[[#This Row],[Start Date]]))</f>
        <v/>
      </c>
      <c r="W65" s="134" t="str">
        <f>IF(TOther[[#This Row],[Start Date]]="","",DAY(TOther[[#This Row],[Start Date]]))</f>
        <v/>
      </c>
      <c r="X65" s="149">
        <f>IF(TOther[[#This Row],[End Date]]="",DATE(3000,12,31),TOther[[#This Row],[End Date]])</f>
        <v>402133</v>
      </c>
      <c r="Y65" s="118"/>
    </row>
    <row r="66" spans="3:25" ht="15.6">
      <c r="C66" s="137"/>
      <c r="D66" s="135"/>
      <c r="E66" s="121"/>
      <c r="G66" s="151"/>
      <c r="H66" s="140"/>
      <c r="I66" s="141"/>
      <c r="J66" s="134" t="str">
        <f>IF(TYearly[[#This Row],[Due Date]]="","",MONTH(TYearly[[#This Row],[Due Date]]))</f>
        <v/>
      </c>
      <c r="K66" s="134" t="str">
        <f>IF(TYearly[[#This Row],[Due Date]]="","",DAY(TYearly[[#This Row],[Due Date]]))</f>
        <v/>
      </c>
      <c r="L66" s="147"/>
      <c r="M66" s="153"/>
      <c r="N66" s="114"/>
      <c r="O66" s="123"/>
      <c r="Q66" s="151"/>
      <c r="R66" s="140"/>
      <c r="S66" s="140"/>
      <c r="T66" s="141"/>
      <c r="U66" s="141"/>
      <c r="V66" s="134" t="str">
        <f>IF(TOther[[#This Row],[Start Date]]="","",MONTH(TOther[[#This Row],[Start Date]]))</f>
        <v/>
      </c>
      <c r="W66" s="134" t="str">
        <f>IF(TOther[[#This Row],[Start Date]]="","",DAY(TOther[[#This Row],[Start Date]]))</f>
        <v/>
      </c>
      <c r="X66" s="149">
        <f>IF(TOther[[#This Row],[End Date]]="",DATE(3000,12,31),TOther[[#This Row],[End Date]])</f>
        <v>402133</v>
      </c>
      <c r="Y66" s="118"/>
    </row>
    <row r="67" spans="3:25" ht="15.6">
      <c r="C67" s="137"/>
      <c r="D67" s="135"/>
      <c r="E67" s="121"/>
      <c r="G67" s="151"/>
      <c r="H67" s="140"/>
      <c r="I67" s="141"/>
      <c r="J67" s="134" t="str">
        <f>IF(TYearly[[#This Row],[Due Date]]="","",MONTH(TYearly[[#This Row],[Due Date]]))</f>
        <v/>
      </c>
      <c r="K67" s="134" t="str">
        <f>IF(TYearly[[#This Row],[Due Date]]="","",DAY(TYearly[[#This Row],[Due Date]]))</f>
        <v/>
      </c>
      <c r="L67" s="147"/>
      <c r="M67" s="152"/>
      <c r="N67" s="111"/>
      <c r="O67" s="122"/>
      <c r="Q67" s="151"/>
      <c r="R67" s="140"/>
      <c r="S67" s="140"/>
      <c r="T67" s="141"/>
      <c r="U67" s="141"/>
      <c r="V67" s="134" t="str">
        <f>IF(TOther[[#This Row],[Start Date]]="","",MONTH(TOther[[#This Row],[Start Date]]))</f>
        <v/>
      </c>
      <c r="W67" s="134" t="str">
        <f>IF(TOther[[#This Row],[Start Date]]="","",DAY(TOther[[#This Row],[Start Date]]))</f>
        <v/>
      </c>
      <c r="X67" s="149">
        <f>IF(TOther[[#This Row],[End Date]]="",DATE(3000,12,31),TOther[[#This Row],[End Date]])</f>
        <v>402133</v>
      </c>
      <c r="Y67" s="118"/>
    </row>
    <row r="68" spans="3:25" ht="15.6">
      <c r="C68" s="137"/>
      <c r="D68" s="135"/>
      <c r="E68" s="121"/>
      <c r="G68" s="151"/>
      <c r="H68" s="140"/>
      <c r="I68" s="141"/>
      <c r="J68" s="134" t="str">
        <f>IF(TYearly[[#This Row],[Due Date]]="","",MONTH(TYearly[[#This Row],[Due Date]]))</f>
        <v/>
      </c>
      <c r="K68" s="134" t="str">
        <f>IF(TYearly[[#This Row],[Due Date]]="","",DAY(TYearly[[#This Row],[Due Date]]))</f>
        <v/>
      </c>
      <c r="L68" s="147"/>
      <c r="M68" s="152"/>
      <c r="N68" s="111"/>
      <c r="O68" s="122"/>
      <c r="Q68" s="151"/>
      <c r="R68" s="140"/>
      <c r="S68" s="140"/>
      <c r="T68" s="141"/>
      <c r="U68" s="141"/>
      <c r="V68" s="134" t="str">
        <f>IF(TOther[[#This Row],[Start Date]]="","",MONTH(TOther[[#This Row],[Start Date]]))</f>
        <v/>
      </c>
      <c r="W68" s="134" t="str">
        <f>IF(TOther[[#This Row],[Start Date]]="","",DAY(TOther[[#This Row],[Start Date]]))</f>
        <v/>
      </c>
      <c r="X68" s="149">
        <f>IF(TOther[[#This Row],[End Date]]="",DATE(3000,12,31),TOther[[#This Row],[End Date]])</f>
        <v>402133</v>
      </c>
      <c r="Y68" s="118"/>
    </row>
    <row r="69" spans="3:25" ht="15.6">
      <c r="C69" s="137"/>
      <c r="D69" s="135"/>
      <c r="E69" s="121"/>
      <c r="G69" s="151"/>
      <c r="H69" s="140"/>
      <c r="I69" s="141"/>
      <c r="J69" s="134" t="str">
        <f>IF(TYearly[[#This Row],[Due Date]]="","",MONTH(TYearly[[#This Row],[Due Date]]))</f>
        <v/>
      </c>
      <c r="K69" s="134" t="str">
        <f>IF(TYearly[[#This Row],[Due Date]]="","",DAY(TYearly[[#This Row],[Due Date]]))</f>
        <v/>
      </c>
      <c r="L69" s="147"/>
      <c r="M69" s="152"/>
      <c r="N69" s="111"/>
      <c r="O69" s="122"/>
      <c r="Q69" s="151"/>
      <c r="R69" s="140"/>
      <c r="S69" s="140"/>
      <c r="T69" s="141"/>
      <c r="U69" s="141"/>
      <c r="V69" s="134" t="str">
        <f>IF(TOther[[#This Row],[Start Date]]="","",MONTH(TOther[[#This Row],[Start Date]]))</f>
        <v/>
      </c>
      <c r="W69" s="134" t="str">
        <f>IF(TOther[[#This Row],[Start Date]]="","",DAY(TOther[[#This Row],[Start Date]]))</f>
        <v/>
      </c>
      <c r="X69" s="149">
        <f>IF(TOther[[#This Row],[End Date]]="",DATE(3000,12,31),TOther[[#This Row],[End Date]])</f>
        <v>402133</v>
      </c>
      <c r="Y69" s="118"/>
    </row>
    <row r="70" spans="3:25" ht="15.6">
      <c r="C70" s="137"/>
      <c r="D70" s="135"/>
      <c r="E70" s="121"/>
      <c r="G70" s="151"/>
      <c r="H70" s="140"/>
      <c r="I70" s="141"/>
      <c r="J70" s="134" t="str">
        <f>IF(TYearly[[#This Row],[Due Date]]="","",MONTH(TYearly[[#This Row],[Due Date]]))</f>
        <v/>
      </c>
      <c r="K70" s="134" t="str">
        <f>IF(TYearly[[#This Row],[Due Date]]="","",DAY(TYearly[[#This Row],[Due Date]]))</f>
        <v/>
      </c>
      <c r="L70" s="147"/>
      <c r="M70" s="152"/>
      <c r="N70" s="111"/>
      <c r="O70" s="122"/>
      <c r="Q70" s="151"/>
      <c r="R70" s="140"/>
      <c r="S70" s="140"/>
      <c r="T70" s="141"/>
      <c r="U70" s="141"/>
      <c r="V70" s="134" t="str">
        <f>IF(TOther[[#This Row],[Start Date]]="","",MONTH(TOther[[#This Row],[Start Date]]))</f>
        <v/>
      </c>
      <c r="W70" s="134" t="str">
        <f>IF(TOther[[#This Row],[Start Date]]="","",DAY(TOther[[#This Row],[Start Date]]))</f>
        <v/>
      </c>
      <c r="X70" s="149">
        <f>IF(TOther[[#This Row],[End Date]]="",DATE(3000,12,31),TOther[[#This Row],[End Date]])</f>
        <v>402133</v>
      </c>
      <c r="Y70" s="118"/>
    </row>
    <row r="71" spans="3:25" ht="15.6">
      <c r="C71" s="137"/>
      <c r="D71" s="135"/>
      <c r="E71" s="121"/>
      <c r="G71" s="151"/>
      <c r="H71" s="140"/>
      <c r="I71" s="141"/>
      <c r="J71" s="134" t="str">
        <f>IF(TYearly[[#This Row],[Due Date]]="","",MONTH(TYearly[[#This Row],[Due Date]]))</f>
        <v/>
      </c>
      <c r="K71" s="134" t="str">
        <f>IF(TYearly[[#This Row],[Due Date]]="","",DAY(TYearly[[#This Row],[Due Date]]))</f>
        <v/>
      </c>
      <c r="L71" s="147"/>
      <c r="M71" s="152"/>
      <c r="N71" s="111"/>
      <c r="O71" s="122"/>
      <c r="Q71" s="151"/>
      <c r="R71" s="140"/>
      <c r="S71" s="140"/>
      <c r="T71" s="141"/>
      <c r="U71" s="141"/>
      <c r="V71" s="134" t="str">
        <f>IF(TOther[[#This Row],[Start Date]]="","",MONTH(TOther[[#This Row],[Start Date]]))</f>
        <v/>
      </c>
      <c r="W71" s="134" t="str">
        <f>IF(TOther[[#This Row],[Start Date]]="","",DAY(TOther[[#This Row],[Start Date]]))</f>
        <v/>
      </c>
      <c r="X71" s="149">
        <f>IF(TOther[[#This Row],[End Date]]="",DATE(3000,12,31),TOther[[#This Row],[End Date]])</f>
        <v>402133</v>
      </c>
      <c r="Y71" s="118"/>
    </row>
    <row r="72" spans="3:25" ht="15.6">
      <c r="C72" s="137"/>
      <c r="D72" s="135"/>
      <c r="E72" s="121"/>
      <c r="G72" s="151"/>
      <c r="H72" s="140"/>
      <c r="I72" s="141"/>
      <c r="J72" s="134" t="str">
        <f>IF(TYearly[[#This Row],[Due Date]]="","",MONTH(TYearly[[#This Row],[Due Date]]))</f>
        <v/>
      </c>
      <c r="K72" s="134" t="str">
        <f>IF(TYearly[[#This Row],[Due Date]]="","",DAY(TYearly[[#This Row],[Due Date]]))</f>
        <v/>
      </c>
      <c r="L72" s="147"/>
      <c r="M72" s="152"/>
      <c r="N72" s="111"/>
      <c r="O72" s="122"/>
      <c r="Q72" s="151"/>
      <c r="R72" s="140"/>
      <c r="S72" s="140"/>
      <c r="T72" s="141"/>
      <c r="U72" s="141"/>
      <c r="V72" s="134" t="str">
        <f>IF(TOther[[#This Row],[Start Date]]="","",MONTH(TOther[[#This Row],[Start Date]]))</f>
        <v/>
      </c>
      <c r="W72" s="134" t="str">
        <f>IF(TOther[[#This Row],[Start Date]]="","",DAY(TOther[[#This Row],[Start Date]]))</f>
        <v/>
      </c>
      <c r="X72" s="149">
        <f>IF(TOther[[#This Row],[End Date]]="",DATE(3000,12,31),TOther[[#This Row],[End Date]])</f>
        <v>402133</v>
      </c>
      <c r="Y72" s="118"/>
    </row>
    <row r="73" spans="3:25" ht="15.6">
      <c r="C73" s="137"/>
      <c r="D73" s="135"/>
      <c r="E73" s="121"/>
      <c r="G73" s="151"/>
      <c r="H73" s="140"/>
      <c r="I73" s="141"/>
      <c r="J73" s="134" t="str">
        <f>IF(TYearly[[#This Row],[Due Date]]="","",MONTH(TYearly[[#This Row],[Due Date]]))</f>
        <v/>
      </c>
      <c r="K73" s="134" t="str">
        <f>IF(TYearly[[#This Row],[Due Date]]="","",DAY(TYearly[[#This Row],[Due Date]]))</f>
        <v/>
      </c>
      <c r="L73" s="147"/>
      <c r="M73" s="152"/>
      <c r="N73" s="111"/>
      <c r="O73" s="122"/>
      <c r="Q73" s="151"/>
      <c r="R73" s="140"/>
      <c r="S73" s="140"/>
      <c r="T73" s="141"/>
      <c r="U73" s="141"/>
      <c r="V73" s="134" t="str">
        <f>IF(TOther[[#This Row],[Start Date]]="","",MONTH(TOther[[#This Row],[Start Date]]))</f>
        <v/>
      </c>
      <c r="W73" s="134" t="str">
        <f>IF(TOther[[#This Row],[Start Date]]="","",DAY(TOther[[#This Row],[Start Date]]))</f>
        <v/>
      </c>
      <c r="X73" s="149">
        <f>IF(TOther[[#This Row],[End Date]]="",DATE(3000,12,31),TOther[[#This Row],[End Date]])</f>
        <v>402133</v>
      </c>
      <c r="Y73" s="118"/>
    </row>
    <row r="74" spans="3:25" ht="15.6">
      <c r="C74" s="137"/>
      <c r="D74" s="135"/>
      <c r="E74" s="121"/>
      <c r="G74" s="151"/>
      <c r="H74" s="140"/>
      <c r="I74" s="141"/>
      <c r="J74" s="134" t="str">
        <f>IF(TYearly[[#This Row],[Due Date]]="","",MONTH(TYearly[[#This Row],[Due Date]]))</f>
        <v/>
      </c>
      <c r="K74" s="134" t="str">
        <f>IF(TYearly[[#This Row],[Due Date]]="","",DAY(TYearly[[#This Row],[Due Date]]))</f>
        <v/>
      </c>
      <c r="L74" s="147"/>
      <c r="M74" s="152"/>
      <c r="N74" s="111"/>
      <c r="O74" s="122"/>
      <c r="Q74" s="151"/>
      <c r="R74" s="140"/>
      <c r="S74" s="140"/>
      <c r="T74" s="141"/>
      <c r="U74" s="141"/>
      <c r="V74" s="134" t="str">
        <f>IF(TOther[[#This Row],[Start Date]]="","",MONTH(TOther[[#This Row],[Start Date]]))</f>
        <v/>
      </c>
      <c r="W74" s="134" t="str">
        <f>IF(TOther[[#This Row],[Start Date]]="","",DAY(TOther[[#This Row],[Start Date]]))</f>
        <v/>
      </c>
      <c r="X74" s="149">
        <f>IF(TOther[[#This Row],[End Date]]="",DATE(3000,12,31),TOther[[#This Row],[End Date]])</f>
        <v>402133</v>
      </c>
      <c r="Y74" s="118"/>
    </row>
    <row r="75" spans="3:25" ht="15.6">
      <c r="C75" s="137"/>
      <c r="D75" s="135"/>
      <c r="E75" s="121"/>
      <c r="G75" s="151"/>
      <c r="H75" s="140"/>
      <c r="I75" s="141"/>
      <c r="J75" s="134" t="str">
        <f>IF(TYearly[[#This Row],[Due Date]]="","",MONTH(TYearly[[#This Row],[Due Date]]))</f>
        <v/>
      </c>
      <c r="K75" s="134" t="str">
        <f>IF(TYearly[[#This Row],[Due Date]]="","",DAY(TYearly[[#This Row],[Due Date]]))</f>
        <v/>
      </c>
      <c r="L75" s="147"/>
      <c r="M75" s="152"/>
      <c r="N75" s="111"/>
      <c r="O75" s="122"/>
      <c r="Q75" s="151"/>
      <c r="R75" s="140"/>
      <c r="S75" s="140"/>
      <c r="T75" s="141"/>
      <c r="U75" s="141"/>
      <c r="V75" s="134" t="str">
        <f>IF(TOther[[#This Row],[Start Date]]="","",MONTH(TOther[[#This Row],[Start Date]]))</f>
        <v/>
      </c>
      <c r="W75" s="134" t="str">
        <f>IF(TOther[[#This Row],[Start Date]]="","",DAY(TOther[[#This Row],[Start Date]]))</f>
        <v/>
      </c>
      <c r="X75" s="149">
        <f>IF(TOther[[#This Row],[End Date]]="",DATE(3000,12,31),TOther[[#This Row],[End Date]])</f>
        <v>402133</v>
      </c>
      <c r="Y75" s="118"/>
    </row>
    <row r="76" spans="3:25" ht="15.6">
      <c r="C76" s="137"/>
      <c r="D76" s="135"/>
      <c r="E76" s="121"/>
      <c r="G76" s="151"/>
      <c r="H76" s="140"/>
      <c r="I76" s="141"/>
      <c r="J76" s="134" t="str">
        <f>IF(TYearly[[#This Row],[Due Date]]="","",MONTH(TYearly[[#This Row],[Due Date]]))</f>
        <v/>
      </c>
      <c r="K76" s="134" t="str">
        <f>IF(TYearly[[#This Row],[Due Date]]="","",DAY(TYearly[[#This Row],[Due Date]]))</f>
        <v/>
      </c>
      <c r="L76" s="147"/>
      <c r="M76" s="152"/>
      <c r="N76" s="111"/>
      <c r="O76" s="122"/>
      <c r="Q76" s="151"/>
      <c r="R76" s="140"/>
      <c r="S76" s="140"/>
      <c r="T76" s="141"/>
      <c r="U76" s="141"/>
      <c r="V76" s="134" t="str">
        <f>IF(TOther[[#This Row],[Start Date]]="","",MONTH(TOther[[#This Row],[Start Date]]))</f>
        <v/>
      </c>
      <c r="W76" s="134" t="str">
        <f>IF(TOther[[#This Row],[Start Date]]="","",DAY(TOther[[#This Row],[Start Date]]))</f>
        <v/>
      </c>
      <c r="X76" s="149">
        <f>IF(TOther[[#This Row],[End Date]]="",DATE(3000,12,31),TOther[[#This Row],[End Date]])</f>
        <v>402133</v>
      </c>
      <c r="Y76" s="118"/>
    </row>
    <row r="77" spans="3:25" ht="15.6">
      <c r="C77" s="137"/>
      <c r="D77" s="135"/>
      <c r="E77" s="121"/>
      <c r="G77" s="151"/>
      <c r="H77" s="140"/>
      <c r="I77" s="141"/>
      <c r="J77" s="134" t="str">
        <f>IF(TYearly[[#This Row],[Due Date]]="","",MONTH(TYearly[[#This Row],[Due Date]]))</f>
        <v/>
      </c>
      <c r="K77" s="134" t="str">
        <f>IF(TYearly[[#This Row],[Due Date]]="","",DAY(TYearly[[#This Row],[Due Date]]))</f>
        <v/>
      </c>
      <c r="L77" s="147"/>
      <c r="M77" s="152"/>
      <c r="N77" s="111"/>
      <c r="O77" s="122"/>
      <c r="Q77" s="151"/>
      <c r="R77" s="140"/>
      <c r="S77" s="140"/>
      <c r="T77" s="141"/>
      <c r="U77" s="141"/>
      <c r="V77" s="134" t="str">
        <f>IF(TOther[[#This Row],[Start Date]]="","",MONTH(TOther[[#This Row],[Start Date]]))</f>
        <v/>
      </c>
      <c r="W77" s="134" t="str">
        <f>IF(TOther[[#This Row],[Start Date]]="","",DAY(TOther[[#This Row],[Start Date]]))</f>
        <v/>
      </c>
      <c r="X77" s="149">
        <f>IF(TOther[[#This Row],[End Date]]="",DATE(3000,12,31),TOther[[#This Row],[End Date]])</f>
        <v>402133</v>
      </c>
      <c r="Y77" s="118"/>
    </row>
    <row r="78" spans="3:25" ht="15.6">
      <c r="C78" s="137"/>
      <c r="D78" s="135"/>
      <c r="E78" s="121"/>
      <c r="G78" s="151"/>
      <c r="H78" s="140"/>
      <c r="I78" s="141"/>
      <c r="J78" s="134" t="str">
        <f>IF(TYearly[[#This Row],[Due Date]]="","",MONTH(TYearly[[#This Row],[Due Date]]))</f>
        <v/>
      </c>
      <c r="K78" s="134" t="str">
        <f>IF(TYearly[[#This Row],[Due Date]]="","",DAY(TYearly[[#This Row],[Due Date]]))</f>
        <v/>
      </c>
      <c r="L78" s="147"/>
      <c r="M78" s="152"/>
      <c r="N78" s="111"/>
      <c r="O78" s="122"/>
      <c r="Q78" s="151"/>
      <c r="R78" s="140"/>
      <c r="S78" s="140"/>
      <c r="T78" s="141"/>
      <c r="U78" s="141"/>
      <c r="V78" s="134" t="str">
        <f>IF(TOther[[#This Row],[Start Date]]="","",MONTH(TOther[[#This Row],[Start Date]]))</f>
        <v/>
      </c>
      <c r="W78" s="134" t="str">
        <f>IF(TOther[[#This Row],[Start Date]]="","",DAY(TOther[[#This Row],[Start Date]]))</f>
        <v/>
      </c>
      <c r="X78" s="149">
        <f>IF(TOther[[#This Row],[End Date]]="",DATE(3000,12,31),TOther[[#This Row],[End Date]])</f>
        <v>402133</v>
      </c>
      <c r="Y78" s="118"/>
    </row>
    <row r="79" spans="3:25" ht="15.6">
      <c r="C79" s="137"/>
      <c r="D79" s="135"/>
      <c r="E79" s="121"/>
      <c r="G79" s="151"/>
      <c r="H79" s="140"/>
      <c r="I79" s="141"/>
      <c r="J79" s="134" t="str">
        <f>IF(TYearly[[#This Row],[Due Date]]="","",MONTH(TYearly[[#This Row],[Due Date]]))</f>
        <v/>
      </c>
      <c r="K79" s="134" t="str">
        <f>IF(TYearly[[#This Row],[Due Date]]="","",DAY(TYearly[[#This Row],[Due Date]]))</f>
        <v/>
      </c>
      <c r="L79" s="147"/>
      <c r="M79" s="152"/>
      <c r="N79" s="111"/>
      <c r="O79" s="122"/>
      <c r="Q79" s="151"/>
      <c r="R79" s="140"/>
      <c r="S79" s="140"/>
      <c r="T79" s="141"/>
      <c r="U79" s="141"/>
      <c r="V79" s="134" t="str">
        <f>IF(TOther[[#This Row],[Start Date]]="","",MONTH(TOther[[#This Row],[Start Date]]))</f>
        <v/>
      </c>
      <c r="W79" s="134" t="str">
        <f>IF(TOther[[#This Row],[Start Date]]="","",DAY(TOther[[#This Row],[Start Date]]))</f>
        <v/>
      </c>
      <c r="X79" s="149">
        <f>IF(TOther[[#This Row],[End Date]]="",DATE(3000,12,31),TOther[[#This Row],[End Date]])</f>
        <v>402133</v>
      </c>
      <c r="Y79" s="118"/>
    </row>
    <row r="80" spans="3:25" ht="15.6">
      <c r="C80" s="137"/>
      <c r="D80" s="135"/>
      <c r="E80" s="121"/>
      <c r="G80" s="151"/>
      <c r="H80" s="140"/>
      <c r="I80" s="141"/>
      <c r="J80" s="134" t="str">
        <f>IF(TYearly[[#This Row],[Due Date]]="","",MONTH(TYearly[[#This Row],[Due Date]]))</f>
        <v/>
      </c>
      <c r="K80" s="134" t="str">
        <f>IF(TYearly[[#This Row],[Due Date]]="","",DAY(TYearly[[#This Row],[Due Date]]))</f>
        <v/>
      </c>
      <c r="L80" s="147"/>
      <c r="M80" s="152"/>
      <c r="N80" s="111"/>
      <c r="O80" s="122"/>
      <c r="Q80" s="151"/>
      <c r="R80" s="140"/>
      <c r="S80" s="140"/>
      <c r="T80" s="141"/>
      <c r="U80" s="141"/>
      <c r="V80" s="134" t="str">
        <f>IF(TOther[[#This Row],[Start Date]]="","",MONTH(TOther[[#This Row],[Start Date]]))</f>
        <v/>
      </c>
      <c r="W80" s="134" t="str">
        <f>IF(TOther[[#This Row],[Start Date]]="","",DAY(TOther[[#This Row],[Start Date]]))</f>
        <v/>
      </c>
      <c r="X80" s="149">
        <f>IF(TOther[[#This Row],[End Date]]="",DATE(3000,12,31),TOther[[#This Row],[End Date]])</f>
        <v>402133</v>
      </c>
      <c r="Y80" s="118"/>
    </row>
    <row r="81" spans="3:25" ht="15.6">
      <c r="C81" s="137"/>
      <c r="D81" s="135"/>
      <c r="E81" s="121"/>
      <c r="G81" s="151"/>
      <c r="H81" s="140"/>
      <c r="I81" s="141"/>
      <c r="J81" s="134" t="str">
        <f>IF(TYearly[[#This Row],[Due Date]]="","",MONTH(TYearly[[#This Row],[Due Date]]))</f>
        <v/>
      </c>
      <c r="K81" s="134" t="str">
        <f>IF(TYearly[[#This Row],[Due Date]]="","",DAY(TYearly[[#This Row],[Due Date]]))</f>
        <v/>
      </c>
      <c r="L81" s="147"/>
      <c r="M81" s="152"/>
      <c r="N81" s="111"/>
      <c r="O81" s="122"/>
      <c r="Q81" s="151"/>
      <c r="R81" s="140"/>
      <c r="S81" s="140"/>
      <c r="T81" s="141"/>
      <c r="U81" s="141"/>
      <c r="V81" s="134" t="str">
        <f>IF(TOther[[#This Row],[Start Date]]="","",MONTH(TOther[[#This Row],[Start Date]]))</f>
        <v/>
      </c>
      <c r="W81" s="134" t="str">
        <f>IF(TOther[[#This Row],[Start Date]]="","",DAY(TOther[[#This Row],[Start Date]]))</f>
        <v/>
      </c>
      <c r="X81" s="149">
        <f>IF(TOther[[#This Row],[End Date]]="",DATE(3000,12,31),TOther[[#This Row],[End Date]])</f>
        <v>402133</v>
      </c>
      <c r="Y81" s="118"/>
    </row>
    <row r="82" spans="3:25" ht="15.6">
      <c r="C82" s="137"/>
      <c r="D82" s="135"/>
      <c r="E82" s="121"/>
      <c r="G82" s="151"/>
      <c r="H82" s="140"/>
      <c r="I82" s="141"/>
      <c r="J82" s="134" t="str">
        <f>IF(TYearly[[#This Row],[Due Date]]="","",MONTH(TYearly[[#This Row],[Due Date]]))</f>
        <v/>
      </c>
      <c r="K82" s="134" t="str">
        <f>IF(TYearly[[#This Row],[Due Date]]="","",DAY(TYearly[[#This Row],[Due Date]]))</f>
        <v/>
      </c>
      <c r="L82" s="147"/>
      <c r="M82" s="152"/>
      <c r="N82" s="111"/>
      <c r="O82" s="122"/>
      <c r="Q82" s="151"/>
      <c r="R82" s="140"/>
      <c r="S82" s="140"/>
      <c r="T82" s="141"/>
      <c r="U82" s="141"/>
      <c r="V82" s="134" t="str">
        <f>IF(TOther[[#This Row],[Start Date]]="","",MONTH(TOther[[#This Row],[Start Date]]))</f>
        <v/>
      </c>
      <c r="W82" s="134" t="str">
        <f>IF(TOther[[#This Row],[Start Date]]="","",DAY(TOther[[#This Row],[Start Date]]))</f>
        <v/>
      </c>
      <c r="X82" s="149">
        <f>IF(TOther[[#This Row],[End Date]]="",DATE(3000,12,31),TOther[[#This Row],[End Date]])</f>
        <v>402133</v>
      </c>
      <c r="Y82" s="118"/>
    </row>
    <row r="83" spans="3:25" ht="15.6">
      <c r="C83" s="137"/>
      <c r="D83" s="135"/>
      <c r="E83" s="121"/>
      <c r="G83" s="151"/>
      <c r="H83" s="140"/>
      <c r="I83" s="141"/>
      <c r="J83" s="134" t="str">
        <f>IF(TYearly[[#This Row],[Due Date]]="","",MONTH(TYearly[[#This Row],[Due Date]]))</f>
        <v/>
      </c>
      <c r="K83" s="134" t="str">
        <f>IF(TYearly[[#This Row],[Due Date]]="","",DAY(TYearly[[#This Row],[Due Date]]))</f>
        <v/>
      </c>
      <c r="L83" s="147"/>
      <c r="M83" s="152"/>
      <c r="N83" s="111"/>
      <c r="O83" s="122"/>
      <c r="Q83" s="151"/>
      <c r="R83" s="140"/>
      <c r="S83" s="140"/>
      <c r="T83" s="141"/>
      <c r="U83" s="141"/>
      <c r="V83" s="134" t="str">
        <f>IF(TOther[[#This Row],[Start Date]]="","",MONTH(TOther[[#This Row],[Start Date]]))</f>
        <v/>
      </c>
      <c r="W83" s="134" t="str">
        <f>IF(TOther[[#This Row],[Start Date]]="","",DAY(TOther[[#This Row],[Start Date]]))</f>
        <v/>
      </c>
      <c r="X83" s="149">
        <f>IF(TOther[[#This Row],[End Date]]="",DATE(3000,12,31),TOther[[#This Row],[End Date]])</f>
        <v>402133</v>
      </c>
      <c r="Y83" s="118"/>
    </row>
    <row r="84" spans="3:25" ht="15.6">
      <c r="C84" s="137"/>
      <c r="D84" s="135"/>
      <c r="E84" s="121"/>
      <c r="G84" s="151"/>
      <c r="H84" s="140"/>
      <c r="I84" s="141"/>
      <c r="J84" s="134" t="str">
        <f>IF(TYearly[[#This Row],[Due Date]]="","",MONTH(TYearly[[#This Row],[Due Date]]))</f>
        <v/>
      </c>
      <c r="K84" s="134" t="str">
        <f>IF(TYearly[[#This Row],[Due Date]]="","",DAY(TYearly[[#This Row],[Due Date]]))</f>
        <v/>
      </c>
      <c r="L84" s="147"/>
      <c r="M84" s="152"/>
      <c r="N84" s="111"/>
      <c r="O84" s="122"/>
      <c r="Q84" s="151"/>
      <c r="R84" s="140"/>
      <c r="S84" s="140"/>
      <c r="T84" s="141"/>
      <c r="U84" s="141"/>
      <c r="V84" s="134" t="str">
        <f>IF(TOther[[#This Row],[Start Date]]="","",MONTH(TOther[[#This Row],[Start Date]]))</f>
        <v/>
      </c>
      <c r="W84" s="134" t="str">
        <f>IF(TOther[[#This Row],[Start Date]]="","",DAY(TOther[[#This Row],[Start Date]]))</f>
        <v/>
      </c>
      <c r="X84" s="149">
        <f>IF(TOther[[#This Row],[End Date]]="",DATE(3000,12,31),TOther[[#This Row],[End Date]])</f>
        <v>402133</v>
      </c>
      <c r="Y84" s="118"/>
    </row>
    <row r="85" spans="3:25" ht="15.6">
      <c r="C85" s="137"/>
      <c r="D85" s="135"/>
      <c r="E85" s="121"/>
      <c r="G85" s="151"/>
      <c r="H85" s="140"/>
      <c r="I85" s="141"/>
      <c r="J85" s="134" t="str">
        <f>IF(TYearly[[#This Row],[Due Date]]="","",MONTH(TYearly[[#This Row],[Due Date]]))</f>
        <v/>
      </c>
      <c r="K85" s="134" t="str">
        <f>IF(TYearly[[#This Row],[Due Date]]="","",DAY(TYearly[[#This Row],[Due Date]]))</f>
        <v/>
      </c>
      <c r="L85" s="147"/>
      <c r="M85" s="152"/>
      <c r="N85" s="111"/>
      <c r="O85" s="122"/>
      <c r="Q85" s="151"/>
      <c r="R85" s="140"/>
      <c r="S85" s="140"/>
      <c r="T85" s="141"/>
      <c r="U85" s="141"/>
      <c r="V85" s="134" t="str">
        <f>IF(TOther[[#This Row],[Start Date]]="","",MONTH(TOther[[#This Row],[Start Date]]))</f>
        <v/>
      </c>
      <c r="W85" s="134" t="str">
        <f>IF(TOther[[#This Row],[Start Date]]="","",DAY(TOther[[#This Row],[Start Date]]))</f>
        <v/>
      </c>
      <c r="X85" s="149">
        <f>IF(TOther[[#This Row],[End Date]]="",DATE(3000,12,31),TOther[[#This Row],[End Date]])</f>
        <v>402133</v>
      </c>
      <c r="Y85" s="118"/>
    </row>
    <row r="86" spans="3:25" ht="15.6">
      <c r="C86" s="137"/>
      <c r="D86" s="135"/>
      <c r="E86" s="121"/>
      <c r="G86" s="151"/>
      <c r="H86" s="140"/>
      <c r="I86" s="141"/>
      <c r="J86" s="134" t="str">
        <f>IF(TYearly[[#This Row],[Due Date]]="","",MONTH(TYearly[[#This Row],[Due Date]]))</f>
        <v/>
      </c>
      <c r="K86" s="134" t="str">
        <f>IF(TYearly[[#This Row],[Due Date]]="","",DAY(TYearly[[#This Row],[Due Date]]))</f>
        <v/>
      </c>
      <c r="L86" s="147"/>
      <c r="M86" s="152"/>
      <c r="N86" s="111"/>
      <c r="O86" s="122"/>
      <c r="Q86" s="151"/>
      <c r="R86" s="140"/>
      <c r="S86" s="140"/>
      <c r="T86" s="141"/>
      <c r="U86" s="141"/>
      <c r="V86" s="134" t="str">
        <f>IF(TOther[[#This Row],[Start Date]]="","",MONTH(TOther[[#This Row],[Start Date]]))</f>
        <v/>
      </c>
      <c r="W86" s="134" t="str">
        <f>IF(TOther[[#This Row],[Start Date]]="","",DAY(TOther[[#This Row],[Start Date]]))</f>
        <v/>
      </c>
      <c r="X86" s="149">
        <f>IF(TOther[[#This Row],[End Date]]="",DATE(3000,12,31),TOther[[#This Row],[End Date]])</f>
        <v>402133</v>
      </c>
      <c r="Y86" s="118"/>
    </row>
    <row r="87" spans="3:25" ht="15.6">
      <c r="C87" s="137"/>
      <c r="D87" s="135"/>
      <c r="E87" s="121"/>
      <c r="G87" s="151"/>
      <c r="H87" s="140"/>
      <c r="I87" s="141"/>
      <c r="J87" s="134" t="str">
        <f>IF(TYearly[[#This Row],[Due Date]]="","",MONTH(TYearly[[#This Row],[Due Date]]))</f>
        <v/>
      </c>
      <c r="K87" s="134" t="str">
        <f>IF(TYearly[[#This Row],[Due Date]]="","",DAY(TYearly[[#This Row],[Due Date]]))</f>
        <v/>
      </c>
      <c r="L87" s="147"/>
      <c r="M87" s="152"/>
      <c r="N87" s="111"/>
      <c r="O87" s="122"/>
      <c r="Q87" s="151"/>
      <c r="R87" s="140"/>
      <c r="S87" s="140"/>
      <c r="T87" s="141"/>
      <c r="U87" s="141"/>
      <c r="V87" s="134" t="str">
        <f>IF(TOther[[#This Row],[Start Date]]="","",MONTH(TOther[[#This Row],[Start Date]]))</f>
        <v/>
      </c>
      <c r="W87" s="134" t="str">
        <f>IF(TOther[[#This Row],[Start Date]]="","",DAY(TOther[[#This Row],[Start Date]]))</f>
        <v/>
      </c>
      <c r="X87" s="149">
        <f>IF(TOther[[#This Row],[End Date]]="",DATE(3000,12,31),TOther[[#This Row],[End Date]])</f>
        <v>402133</v>
      </c>
      <c r="Y87" s="118"/>
    </row>
    <row r="88" spans="3:25" ht="15.6">
      <c r="C88" s="137"/>
      <c r="D88" s="135"/>
      <c r="E88" s="121"/>
      <c r="G88" s="151"/>
      <c r="H88" s="140"/>
      <c r="I88" s="141"/>
      <c r="J88" s="134" t="str">
        <f>IF(TYearly[[#This Row],[Due Date]]="","",MONTH(TYearly[[#This Row],[Due Date]]))</f>
        <v/>
      </c>
      <c r="K88" s="134" t="str">
        <f>IF(TYearly[[#This Row],[Due Date]]="","",DAY(TYearly[[#This Row],[Due Date]]))</f>
        <v/>
      </c>
      <c r="L88" s="147"/>
      <c r="M88" s="152"/>
      <c r="N88" s="111"/>
      <c r="O88" s="122"/>
      <c r="Q88" s="151"/>
      <c r="R88" s="140"/>
      <c r="S88" s="140"/>
      <c r="T88" s="141"/>
      <c r="U88" s="141"/>
      <c r="V88" s="134" t="str">
        <f>IF(TOther[[#This Row],[Start Date]]="","",MONTH(TOther[[#This Row],[Start Date]]))</f>
        <v/>
      </c>
      <c r="W88" s="134" t="str">
        <f>IF(TOther[[#This Row],[Start Date]]="","",DAY(TOther[[#This Row],[Start Date]]))</f>
        <v/>
      </c>
      <c r="X88" s="149">
        <f>IF(TOther[[#This Row],[End Date]]="",DATE(3000,12,31),TOther[[#This Row],[End Date]])</f>
        <v>402133</v>
      </c>
      <c r="Y88" s="118"/>
    </row>
    <row r="89" spans="3:25" ht="15.6">
      <c r="C89" s="137"/>
      <c r="D89" s="135"/>
      <c r="E89" s="121"/>
      <c r="G89" s="151"/>
      <c r="H89" s="140"/>
      <c r="I89" s="141"/>
      <c r="J89" s="134" t="str">
        <f>IF(TYearly[[#This Row],[Due Date]]="","",MONTH(TYearly[[#This Row],[Due Date]]))</f>
        <v/>
      </c>
      <c r="K89" s="134" t="str">
        <f>IF(TYearly[[#This Row],[Due Date]]="","",DAY(TYearly[[#This Row],[Due Date]]))</f>
        <v/>
      </c>
      <c r="L89" s="147"/>
      <c r="M89" s="152"/>
      <c r="N89" s="111"/>
      <c r="O89" s="122"/>
      <c r="Q89" s="151"/>
      <c r="R89" s="140"/>
      <c r="S89" s="140"/>
      <c r="T89" s="141"/>
      <c r="U89" s="141"/>
      <c r="V89" s="134" t="str">
        <f>IF(TOther[[#This Row],[Start Date]]="","",MONTH(TOther[[#This Row],[Start Date]]))</f>
        <v/>
      </c>
      <c r="W89" s="134" t="str">
        <f>IF(TOther[[#This Row],[Start Date]]="","",DAY(TOther[[#This Row],[Start Date]]))</f>
        <v/>
      </c>
      <c r="X89" s="149">
        <f>IF(TOther[[#This Row],[End Date]]="",DATE(3000,12,31),TOther[[#This Row],[End Date]])</f>
        <v>402133</v>
      </c>
      <c r="Y89" s="118"/>
    </row>
    <row r="90" spans="3:25" ht="15.6">
      <c r="C90" s="137"/>
      <c r="D90" s="135"/>
      <c r="E90" s="121"/>
      <c r="G90" s="151"/>
      <c r="H90" s="140"/>
      <c r="I90" s="141"/>
      <c r="J90" s="134" t="str">
        <f>IF(TYearly[[#This Row],[Due Date]]="","",MONTH(TYearly[[#This Row],[Due Date]]))</f>
        <v/>
      </c>
      <c r="K90" s="134" t="str">
        <f>IF(TYearly[[#This Row],[Due Date]]="","",DAY(TYearly[[#This Row],[Due Date]]))</f>
        <v/>
      </c>
      <c r="L90" s="147"/>
      <c r="M90" s="152"/>
      <c r="N90" s="111"/>
      <c r="O90" s="122"/>
      <c r="Q90" s="151"/>
      <c r="R90" s="140"/>
      <c r="S90" s="140"/>
      <c r="T90" s="141"/>
      <c r="U90" s="141"/>
      <c r="V90" s="134" t="str">
        <f>IF(TOther[[#This Row],[Start Date]]="","",MONTH(TOther[[#This Row],[Start Date]]))</f>
        <v/>
      </c>
      <c r="W90" s="134" t="str">
        <f>IF(TOther[[#This Row],[Start Date]]="","",DAY(TOther[[#This Row],[Start Date]]))</f>
        <v/>
      </c>
      <c r="X90" s="149">
        <f>IF(TOther[[#This Row],[End Date]]="",DATE(3000,12,31),TOther[[#This Row],[End Date]])</f>
        <v>402133</v>
      </c>
      <c r="Y90" s="118"/>
    </row>
    <row r="91" spans="3:25" ht="15.6">
      <c r="C91" s="137"/>
      <c r="D91" s="135"/>
      <c r="E91" s="121"/>
      <c r="G91" s="151"/>
      <c r="H91" s="140"/>
      <c r="I91" s="141"/>
      <c r="J91" s="134" t="str">
        <f>IF(TYearly[[#This Row],[Due Date]]="","",MONTH(TYearly[[#This Row],[Due Date]]))</f>
        <v/>
      </c>
      <c r="K91" s="134" t="str">
        <f>IF(TYearly[[#This Row],[Due Date]]="","",DAY(TYearly[[#This Row],[Due Date]]))</f>
        <v/>
      </c>
      <c r="L91" s="147"/>
      <c r="M91" s="152"/>
      <c r="N91" s="111"/>
      <c r="O91" s="122"/>
      <c r="Q91" s="151"/>
      <c r="R91" s="140"/>
      <c r="S91" s="140"/>
      <c r="T91" s="141"/>
      <c r="U91" s="141"/>
      <c r="V91" s="134" t="str">
        <f>IF(TOther[[#This Row],[Start Date]]="","",MONTH(TOther[[#This Row],[Start Date]]))</f>
        <v/>
      </c>
      <c r="W91" s="134" t="str">
        <f>IF(TOther[[#This Row],[Start Date]]="","",DAY(TOther[[#This Row],[Start Date]]))</f>
        <v/>
      </c>
      <c r="X91" s="149">
        <f>IF(TOther[[#This Row],[End Date]]="",DATE(3000,12,31),TOther[[#This Row],[End Date]])</f>
        <v>402133</v>
      </c>
      <c r="Y91" s="118"/>
    </row>
    <row r="92" spans="3:25" ht="15.6">
      <c r="C92" s="137"/>
      <c r="D92" s="135"/>
      <c r="E92" s="121"/>
      <c r="G92" s="151"/>
      <c r="H92" s="140"/>
      <c r="I92" s="141"/>
      <c r="J92" s="134" t="str">
        <f>IF(TYearly[[#This Row],[Due Date]]="","",MONTH(TYearly[[#This Row],[Due Date]]))</f>
        <v/>
      </c>
      <c r="K92" s="134" t="str">
        <f>IF(TYearly[[#This Row],[Due Date]]="","",DAY(TYearly[[#This Row],[Due Date]]))</f>
        <v/>
      </c>
      <c r="L92" s="147"/>
      <c r="M92" s="152"/>
      <c r="N92" s="111"/>
      <c r="O92" s="122"/>
      <c r="Q92" s="151"/>
      <c r="R92" s="140"/>
      <c r="S92" s="140"/>
      <c r="T92" s="141"/>
      <c r="U92" s="141"/>
      <c r="V92" s="134" t="str">
        <f>IF(TOther[[#This Row],[Start Date]]="","",MONTH(TOther[[#This Row],[Start Date]]))</f>
        <v/>
      </c>
      <c r="W92" s="134" t="str">
        <f>IF(TOther[[#This Row],[Start Date]]="","",DAY(TOther[[#This Row],[Start Date]]))</f>
        <v/>
      </c>
      <c r="X92" s="149">
        <f>IF(TOther[[#This Row],[End Date]]="",DATE(3000,12,31),TOther[[#This Row],[End Date]])</f>
        <v>402133</v>
      </c>
      <c r="Y92" s="118"/>
    </row>
    <row r="93" spans="3:25" ht="15.6">
      <c r="C93" s="137"/>
      <c r="D93" s="135"/>
      <c r="E93" s="121"/>
      <c r="G93" s="151"/>
      <c r="H93" s="140"/>
      <c r="I93" s="141"/>
      <c r="J93" s="134" t="str">
        <f>IF(TYearly[[#This Row],[Due Date]]="","",MONTH(TYearly[[#This Row],[Due Date]]))</f>
        <v/>
      </c>
      <c r="K93" s="134" t="str">
        <f>IF(TYearly[[#This Row],[Due Date]]="","",DAY(TYearly[[#This Row],[Due Date]]))</f>
        <v/>
      </c>
      <c r="L93" s="147"/>
      <c r="M93" s="152"/>
      <c r="N93" s="111"/>
      <c r="O93" s="122"/>
      <c r="Q93" s="151"/>
      <c r="R93" s="140"/>
      <c r="S93" s="140"/>
      <c r="T93" s="141"/>
      <c r="U93" s="141"/>
      <c r="V93" s="134" t="str">
        <f>IF(TOther[[#This Row],[Start Date]]="","",MONTH(TOther[[#This Row],[Start Date]]))</f>
        <v/>
      </c>
      <c r="W93" s="134" t="str">
        <f>IF(TOther[[#This Row],[Start Date]]="","",DAY(TOther[[#This Row],[Start Date]]))</f>
        <v/>
      </c>
      <c r="X93" s="149">
        <f>IF(TOther[[#This Row],[End Date]]="",DATE(3000,12,31),TOther[[#This Row],[End Date]])</f>
        <v>402133</v>
      </c>
      <c r="Y93" s="118"/>
    </row>
    <row r="94" spans="3:25" ht="15.6">
      <c r="C94" s="137"/>
      <c r="D94" s="135"/>
      <c r="E94" s="121"/>
      <c r="G94" s="151"/>
      <c r="H94" s="140"/>
      <c r="I94" s="141"/>
      <c r="J94" s="134" t="str">
        <f>IF(TYearly[[#This Row],[Due Date]]="","",MONTH(TYearly[[#This Row],[Due Date]]))</f>
        <v/>
      </c>
      <c r="K94" s="134" t="str">
        <f>IF(TYearly[[#This Row],[Due Date]]="","",DAY(TYearly[[#This Row],[Due Date]]))</f>
        <v/>
      </c>
      <c r="L94" s="147"/>
      <c r="M94" s="152"/>
      <c r="N94" s="111"/>
      <c r="O94" s="122"/>
      <c r="Q94" s="151"/>
      <c r="R94" s="140"/>
      <c r="S94" s="140"/>
      <c r="T94" s="141"/>
      <c r="U94" s="141"/>
      <c r="V94" s="134" t="str">
        <f>IF(TOther[[#This Row],[Start Date]]="","",MONTH(TOther[[#This Row],[Start Date]]))</f>
        <v/>
      </c>
      <c r="W94" s="134" t="str">
        <f>IF(TOther[[#This Row],[Start Date]]="","",DAY(TOther[[#This Row],[Start Date]]))</f>
        <v/>
      </c>
      <c r="X94" s="149">
        <f>IF(TOther[[#This Row],[End Date]]="",DATE(3000,12,31),TOther[[#This Row],[End Date]])</f>
        <v>402133</v>
      </c>
      <c r="Y94" s="118"/>
    </row>
    <row r="95" spans="3:25" ht="15.6">
      <c r="C95" s="137"/>
      <c r="D95" s="135"/>
      <c r="E95" s="121"/>
      <c r="G95" s="151"/>
      <c r="H95" s="140"/>
      <c r="I95" s="141"/>
      <c r="J95" s="134" t="str">
        <f>IF(TYearly[[#This Row],[Due Date]]="","",MONTH(TYearly[[#This Row],[Due Date]]))</f>
        <v/>
      </c>
      <c r="K95" s="134" t="str">
        <f>IF(TYearly[[#This Row],[Due Date]]="","",DAY(TYearly[[#This Row],[Due Date]]))</f>
        <v/>
      </c>
      <c r="L95" s="147"/>
      <c r="M95" s="152"/>
      <c r="N95" s="111"/>
      <c r="O95" s="122"/>
      <c r="Q95" s="151"/>
      <c r="R95" s="140"/>
      <c r="S95" s="140"/>
      <c r="T95" s="141"/>
      <c r="U95" s="141"/>
      <c r="V95" s="134" t="str">
        <f>IF(TOther[[#This Row],[Start Date]]="","",MONTH(TOther[[#This Row],[Start Date]]))</f>
        <v/>
      </c>
      <c r="W95" s="134" t="str">
        <f>IF(TOther[[#This Row],[Start Date]]="","",DAY(TOther[[#This Row],[Start Date]]))</f>
        <v/>
      </c>
      <c r="X95" s="149">
        <f>IF(TOther[[#This Row],[End Date]]="",DATE(3000,12,31),TOther[[#This Row],[End Date]])</f>
        <v>402133</v>
      </c>
      <c r="Y95" s="118"/>
    </row>
    <row r="96" spans="3:25" ht="15.6">
      <c r="C96" s="137"/>
      <c r="D96" s="135"/>
      <c r="E96" s="121"/>
      <c r="G96" s="151"/>
      <c r="H96" s="140"/>
      <c r="I96" s="141"/>
      <c r="J96" s="134" t="str">
        <f>IF(TYearly[[#This Row],[Due Date]]="","",MONTH(TYearly[[#This Row],[Due Date]]))</f>
        <v/>
      </c>
      <c r="K96" s="134" t="str">
        <f>IF(TYearly[[#This Row],[Due Date]]="","",DAY(TYearly[[#This Row],[Due Date]]))</f>
        <v/>
      </c>
      <c r="L96" s="147"/>
      <c r="M96" s="152"/>
      <c r="N96" s="111"/>
      <c r="O96" s="122"/>
      <c r="Q96" s="151"/>
      <c r="R96" s="140"/>
      <c r="S96" s="140"/>
      <c r="T96" s="141"/>
      <c r="U96" s="141"/>
      <c r="V96" s="134" t="str">
        <f>IF(TOther[[#This Row],[Start Date]]="","",MONTH(TOther[[#This Row],[Start Date]]))</f>
        <v/>
      </c>
      <c r="W96" s="134" t="str">
        <f>IF(TOther[[#This Row],[Start Date]]="","",DAY(TOther[[#This Row],[Start Date]]))</f>
        <v/>
      </c>
      <c r="X96" s="149">
        <f>IF(TOther[[#This Row],[End Date]]="",DATE(3000,12,31),TOther[[#This Row],[End Date]])</f>
        <v>402133</v>
      </c>
      <c r="Y96" s="118"/>
    </row>
    <row r="97" spans="3:25" ht="15.6">
      <c r="C97" s="137"/>
      <c r="D97" s="135"/>
      <c r="E97" s="121"/>
      <c r="G97" s="151"/>
      <c r="H97" s="140"/>
      <c r="I97" s="141"/>
      <c r="J97" s="134" t="str">
        <f>IF(TYearly[[#This Row],[Due Date]]="","",MONTH(TYearly[[#This Row],[Due Date]]))</f>
        <v/>
      </c>
      <c r="K97" s="134" t="str">
        <f>IF(TYearly[[#This Row],[Due Date]]="","",DAY(TYearly[[#This Row],[Due Date]]))</f>
        <v/>
      </c>
      <c r="L97" s="147"/>
      <c r="M97" s="152"/>
      <c r="N97" s="111"/>
      <c r="O97" s="122"/>
      <c r="Q97" s="151"/>
      <c r="R97" s="140"/>
      <c r="S97" s="140"/>
      <c r="T97" s="141"/>
      <c r="U97" s="141"/>
      <c r="V97" s="134" t="str">
        <f>IF(TOther[[#This Row],[Start Date]]="","",MONTH(TOther[[#This Row],[Start Date]]))</f>
        <v/>
      </c>
      <c r="W97" s="134" t="str">
        <f>IF(TOther[[#This Row],[Start Date]]="","",DAY(TOther[[#This Row],[Start Date]]))</f>
        <v/>
      </c>
      <c r="X97" s="149">
        <f>IF(TOther[[#This Row],[End Date]]="",DATE(3000,12,31),TOther[[#This Row],[End Date]])</f>
        <v>402133</v>
      </c>
      <c r="Y97" s="118"/>
    </row>
    <row r="98" spans="3:25" ht="15.6">
      <c r="C98" s="137"/>
      <c r="D98" s="135"/>
      <c r="E98" s="121"/>
      <c r="G98" s="151"/>
      <c r="H98" s="140"/>
      <c r="I98" s="141"/>
      <c r="J98" s="134" t="str">
        <f>IF(TYearly[[#This Row],[Due Date]]="","",MONTH(TYearly[[#This Row],[Due Date]]))</f>
        <v/>
      </c>
      <c r="K98" s="134" t="str">
        <f>IF(TYearly[[#This Row],[Due Date]]="","",DAY(TYearly[[#This Row],[Due Date]]))</f>
        <v/>
      </c>
      <c r="L98" s="147"/>
      <c r="M98" s="152"/>
      <c r="N98" s="111"/>
      <c r="O98" s="122"/>
      <c r="Q98" s="151"/>
      <c r="R98" s="140"/>
      <c r="S98" s="140"/>
      <c r="T98" s="141"/>
      <c r="U98" s="141"/>
      <c r="V98" s="134" t="str">
        <f>IF(TOther[[#This Row],[Start Date]]="","",MONTH(TOther[[#This Row],[Start Date]]))</f>
        <v/>
      </c>
      <c r="W98" s="134" t="str">
        <f>IF(TOther[[#This Row],[Start Date]]="","",DAY(TOther[[#This Row],[Start Date]]))</f>
        <v/>
      </c>
      <c r="X98" s="149">
        <f>IF(TOther[[#This Row],[End Date]]="",DATE(3000,12,31),TOther[[#This Row],[End Date]])</f>
        <v>402133</v>
      </c>
      <c r="Y98" s="118"/>
    </row>
    <row r="99" spans="3:25" ht="15.6">
      <c r="C99" s="137"/>
      <c r="D99" s="135"/>
      <c r="E99" s="121"/>
      <c r="G99" s="151"/>
      <c r="H99" s="140"/>
      <c r="I99" s="141"/>
      <c r="J99" s="134" t="str">
        <f>IF(TYearly[[#This Row],[Due Date]]="","",MONTH(TYearly[[#This Row],[Due Date]]))</f>
        <v/>
      </c>
      <c r="K99" s="134" t="str">
        <f>IF(TYearly[[#This Row],[Due Date]]="","",DAY(TYearly[[#This Row],[Due Date]]))</f>
        <v/>
      </c>
      <c r="L99" s="147"/>
      <c r="M99" s="152"/>
      <c r="N99" s="111"/>
      <c r="O99" s="122"/>
      <c r="Q99" s="151"/>
      <c r="R99" s="140"/>
      <c r="S99" s="140"/>
      <c r="T99" s="141"/>
      <c r="U99" s="141"/>
      <c r="V99" s="134" t="str">
        <f>IF(TOther[[#This Row],[Start Date]]="","",MONTH(TOther[[#This Row],[Start Date]]))</f>
        <v/>
      </c>
      <c r="W99" s="134" t="str">
        <f>IF(TOther[[#This Row],[Start Date]]="","",DAY(TOther[[#This Row],[Start Date]]))</f>
        <v/>
      </c>
      <c r="X99" s="149">
        <f>IF(TOther[[#This Row],[End Date]]="",DATE(3000,12,31),TOther[[#This Row],[End Date]])</f>
        <v>402133</v>
      </c>
      <c r="Y99" s="118"/>
    </row>
    <row r="100" spans="3:25" ht="15.6">
      <c r="C100" s="137"/>
      <c r="D100" s="135"/>
      <c r="E100" s="121"/>
      <c r="G100" s="151"/>
      <c r="H100" s="140"/>
      <c r="I100" s="141"/>
      <c r="J100" s="134" t="str">
        <f>IF(TYearly[[#This Row],[Due Date]]="","",MONTH(TYearly[[#This Row],[Due Date]]))</f>
        <v/>
      </c>
      <c r="K100" s="134" t="str">
        <f>IF(TYearly[[#This Row],[Due Date]]="","",DAY(TYearly[[#This Row],[Due Date]]))</f>
        <v/>
      </c>
      <c r="L100" s="147"/>
      <c r="M100" s="152"/>
      <c r="N100" s="111"/>
      <c r="O100" s="122"/>
      <c r="Q100" s="151"/>
      <c r="R100" s="140"/>
      <c r="S100" s="140"/>
      <c r="T100" s="141"/>
      <c r="U100" s="141"/>
      <c r="V100" s="134" t="str">
        <f>IF(TOther[[#This Row],[Start Date]]="","",MONTH(TOther[[#This Row],[Start Date]]))</f>
        <v/>
      </c>
      <c r="W100" s="134" t="str">
        <f>IF(TOther[[#This Row],[Start Date]]="","",DAY(TOther[[#This Row],[Start Date]]))</f>
        <v/>
      </c>
      <c r="X100" s="149">
        <f>IF(TOther[[#This Row],[End Date]]="",DATE(3000,12,31),TOther[[#This Row],[End Date]])</f>
        <v>402133</v>
      </c>
      <c r="Y100" s="118"/>
    </row>
    <row r="101" spans="3:25" ht="15.6">
      <c r="C101" s="137"/>
      <c r="D101" s="135"/>
      <c r="E101" s="121"/>
      <c r="G101" s="151"/>
      <c r="H101" s="140"/>
      <c r="I101" s="141"/>
      <c r="J101" s="134" t="str">
        <f>IF(TYearly[[#This Row],[Due Date]]="","",MONTH(TYearly[[#This Row],[Due Date]]))</f>
        <v/>
      </c>
      <c r="K101" s="134" t="str">
        <f>IF(TYearly[[#This Row],[Due Date]]="","",DAY(TYearly[[#This Row],[Due Date]]))</f>
        <v/>
      </c>
      <c r="L101" s="147"/>
      <c r="M101" s="152"/>
      <c r="N101" s="111"/>
      <c r="O101" s="122"/>
      <c r="Q101" s="151"/>
      <c r="R101" s="140"/>
      <c r="S101" s="140"/>
      <c r="T101" s="141"/>
      <c r="U101" s="141"/>
      <c r="V101" s="134" t="str">
        <f>IF(TOther[[#This Row],[Start Date]]="","",MONTH(TOther[[#This Row],[Start Date]]))</f>
        <v/>
      </c>
      <c r="W101" s="134" t="str">
        <f>IF(TOther[[#This Row],[Start Date]]="","",DAY(TOther[[#This Row],[Start Date]]))</f>
        <v/>
      </c>
      <c r="X101" s="149">
        <f>IF(TOther[[#This Row],[End Date]]="",DATE(3000,12,31),TOther[[#This Row],[End Date]])</f>
        <v>402133</v>
      </c>
      <c r="Y101" s="118"/>
    </row>
    <row r="102" spans="3:25" ht="15.6">
      <c r="C102" s="137"/>
      <c r="D102" s="135"/>
      <c r="E102" s="121"/>
      <c r="G102" s="151"/>
      <c r="H102" s="140"/>
      <c r="I102" s="141"/>
      <c r="J102" s="134" t="str">
        <f>IF(TYearly[[#This Row],[Due Date]]="","",MONTH(TYearly[[#This Row],[Due Date]]))</f>
        <v/>
      </c>
      <c r="K102" s="134" t="str">
        <f>IF(TYearly[[#This Row],[Due Date]]="","",DAY(TYearly[[#This Row],[Due Date]]))</f>
        <v/>
      </c>
      <c r="L102" s="147"/>
      <c r="M102" s="152"/>
      <c r="N102" s="111"/>
      <c r="O102" s="122"/>
      <c r="Q102" s="151"/>
      <c r="R102" s="140"/>
      <c r="S102" s="140"/>
      <c r="T102" s="141"/>
      <c r="U102" s="141"/>
      <c r="V102" s="134" t="str">
        <f>IF(TOther[[#This Row],[Start Date]]="","",MONTH(TOther[[#This Row],[Start Date]]))</f>
        <v/>
      </c>
      <c r="W102" s="134" t="str">
        <f>IF(TOther[[#This Row],[Start Date]]="","",DAY(TOther[[#This Row],[Start Date]]))</f>
        <v/>
      </c>
      <c r="X102" s="149">
        <f>IF(TOther[[#This Row],[End Date]]="",DATE(3000,12,31),TOther[[#This Row],[End Date]])</f>
        <v>402133</v>
      </c>
      <c r="Y102" s="118"/>
    </row>
    <row r="103" spans="3:25" ht="15.6">
      <c r="C103" s="137"/>
      <c r="D103" s="135"/>
      <c r="E103" s="121"/>
      <c r="G103" s="151"/>
      <c r="H103" s="140"/>
      <c r="I103" s="141"/>
      <c r="J103" s="134" t="str">
        <f>IF(TYearly[[#This Row],[Due Date]]="","",MONTH(TYearly[[#This Row],[Due Date]]))</f>
        <v/>
      </c>
      <c r="K103" s="134" t="str">
        <f>IF(TYearly[[#This Row],[Due Date]]="","",DAY(TYearly[[#This Row],[Due Date]]))</f>
        <v/>
      </c>
      <c r="L103" s="147"/>
      <c r="M103" s="152"/>
      <c r="N103" s="111"/>
      <c r="O103" s="122"/>
      <c r="Q103" s="151"/>
      <c r="R103" s="140"/>
      <c r="S103" s="140"/>
      <c r="T103" s="141"/>
      <c r="U103" s="141"/>
      <c r="V103" s="134" t="str">
        <f>IF(TOther[[#This Row],[Start Date]]="","",MONTH(TOther[[#This Row],[Start Date]]))</f>
        <v/>
      </c>
      <c r="W103" s="134" t="str">
        <f>IF(TOther[[#This Row],[Start Date]]="","",DAY(TOther[[#This Row],[Start Date]]))</f>
        <v/>
      </c>
      <c r="X103" s="149">
        <f>IF(TOther[[#This Row],[End Date]]="",DATE(3000,12,31),TOther[[#This Row],[End Date]])</f>
        <v>402133</v>
      </c>
      <c r="Y103" s="118"/>
    </row>
    <row r="104" spans="3:25" ht="15.6">
      <c r="C104" s="137"/>
      <c r="D104" s="135"/>
      <c r="E104" s="121"/>
      <c r="G104" s="151"/>
      <c r="H104" s="140"/>
      <c r="I104" s="141"/>
      <c r="J104" s="134" t="str">
        <f>IF(TYearly[[#This Row],[Due Date]]="","",MONTH(TYearly[[#This Row],[Due Date]]))</f>
        <v/>
      </c>
      <c r="K104" s="134" t="str">
        <f>IF(TYearly[[#This Row],[Due Date]]="","",DAY(TYearly[[#This Row],[Due Date]]))</f>
        <v/>
      </c>
      <c r="L104" s="147"/>
      <c r="M104" s="152"/>
      <c r="N104" s="111"/>
      <c r="O104" s="122"/>
      <c r="Q104" s="151"/>
      <c r="R104" s="140"/>
      <c r="S104" s="140"/>
      <c r="T104" s="141"/>
      <c r="U104" s="141"/>
      <c r="V104" s="134" t="str">
        <f>IF(TOther[[#This Row],[Start Date]]="","",MONTH(TOther[[#This Row],[Start Date]]))</f>
        <v/>
      </c>
      <c r="W104" s="134" t="str">
        <f>IF(TOther[[#This Row],[Start Date]]="","",DAY(TOther[[#This Row],[Start Date]]))</f>
        <v/>
      </c>
      <c r="X104" s="149">
        <f>IF(TOther[[#This Row],[End Date]]="",DATE(3000,12,31),TOther[[#This Row],[End Date]])</f>
        <v>402133</v>
      </c>
      <c r="Y104" s="118"/>
    </row>
    <row r="105" spans="3:25" ht="15.6">
      <c r="C105" s="137"/>
      <c r="D105" s="135"/>
      <c r="E105" s="121"/>
      <c r="G105" s="151"/>
      <c r="H105" s="140"/>
      <c r="I105" s="141"/>
      <c r="J105" s="134" t="str">
        <f>IF(TYearly[[#This Row],[Due Date]]="","",MONTH(TYearly[[#This Row],[Due Date]]))</f>
        <v/>
      </c>
      <c r="K105" s="134" t="str">
        <f>IF(TYearly[[#This Row],[Due Date]]="","",DAY(TYearly[[#This Row],[Due Date]]))</f>
        <v/>
      </c>
      <c r="L105" s="147"/>
      <c r="M105" s="152"/>
      <c r="N105" s="111"/>
      <c r="O105" s="122"/>
      <c r="Q105" s="151"/>
      <c r="R105" s="140"/>
      <c r="S105" s="140"/>
      <c r="T105" s="141"/>
      <c r="U105" s="141"/>
      <c r="V105" s="134" t="str">
        <f>IF(TOther[[#This Row],[Start Date]]="","",MONTH(TOther[[#This Row],[Start Date]]))</f>
        <v/>
      </c>
      <c r="W105" s="134" t="str">
        <f>IF(TOther[[#This Row],[Start Date]]="","",DAY(TOther[[#This Row],[Start Date]]))</f>
        <v/>
      </c>
      <c r="X105" s="149">
        <f>IF(TOther[[#This Row],[End Date]]="",DATE(3000,12,31),TOther[[#This Row],[End Date]])</f>
        <v>402133</v>
      </c>
      <c r="Y105" s="118"/>
    </row>
    <row r="106" spans="3:25" ht="15.6">
      <c r="C106" s="137"/>
      <c r="D106" s="135"/>
      <c r="E106" s="121"/>
      <c r="G106" s="151"/>
      <c r="H106" s="140"/>
      <c r="I106" s="141"/>
      <c r="J106" s="134" t="str">
        <f>IF(TYearly[[#This Row],[Due Date]]="","",MONTH(TYearly[[#This Row],[Due Date]]))</f>
        <v/>
      </c>
      <c r="K106" s="134" t="str">
        <f>IF(TYearly[[#This Row],[Due Date]]="","",DAY(TYearly[[#This Row],[Due Date]]))</f>
        <v/>
      </c>
      <c r="L106" s="147"/>
      <c r="M106" s="152"/>
      <c r="N106" s="111"/>
      <c r="O106" s="122"/>
      <c r="Q106" s="151"/>
      <c r="R106" s="140"/>
      <c r="S106" s="140"/>
      <c r="T106" s="141"/>
      <c r="U106" s="141"/>
      <c r="V106" s="134" t="str">
        <f>IF(TOther[[#This Row],[Start Date]]="","",MONTH(TOther[[#This Row],[Start Date]]))</f>
        <v/>
      </c>
      <c r="W106" s="134" t="str">
        <f>IF(TOther[[#This Row],[Start Date]]="","",DAY(TOther[[#This Row],[Start Date]]))</f>
        <v/>
      </c>
      <c r="X106" s="149">
        <f>IF(TOther[[#This Row],[End Date]]="",DATE(3000,12,31),TOther[[#This Row],[End Date]])</f>
        <v>402133</v>
      </c>
      <c r="Y106" s="118"/>
    </row>
    <row r="107" spans="3:25" ht="15.6">
      <c r="C107" s="137"/>
      <c r="D107" s="135"/>
      <c r="E107" s="121"/>
      <c r="G107" s="151"/>
      <c r="H107" s="140"/>
      <c r="I107" s="141"/>
      <c r="J107" s="134" t="str">
        <f>IF(TYearly[[#This Row],[Due Date]]="","",MONTH(TYearly[[#This Row],[Due Date]]))</f>
        <v/>
      </c>
      <c r="K107" s="134" t="str">
        <f>IF(TYearly[[#This Row],[Due Date]]="","",DAY(TYearly[[#This Row],[Due Date]]))</f>
        <v/>
      </c>
      <c r="L107" s="147"/>
      <c r="M107" s="152"/>
      <c r="N107" s="111"/>
      <c r="O107" s="122"/>
      <c r="Q107" s="151"/>
      <c r="R107" s="140"/>
      <c r="S107" s="140"/>
      <c r="T107" s="141"/>
      <c r="U107" s="141"/>
      <c r="V107" s="134" t="str">
        <f>IF(TOther[[#This Row],[Start Date]]="","",MONTH(TOther[[#This Row],[Start Date]]))</f>
        <v/>
      </c>
      <c r="W107" s="134" t="str">
        <f>IF(TOther[[#This Row],[Start Date]]="","",DAY(TOther[[#This Row],[Start Date]]))</f>
        <v/>
      </c>
      <c r="X107" s="149">
        <f>IF(TOther[[#This Row],[End Date]]="",DATE(3000,12,31),TOther[[#This Row],[End Date]])</f>
        <v>402133</v>
      </c>
      <c r="Y107" s="118"/>
    </row>
    <row r="108" spans="3:25" ht="15.6">
      <c r="C108" s="137"/>
      <c r="D108" s="135"/>
      <c r="E108" s="121"/>
      <c r="G108" s="151"/>
      <c r="H108" s="140"/>
      <c r="I108" s="141"/>
      <c r="J108" s="134" t="str">
        <f>IF(TYearly[[#This Row],[Due Date]]="","",MONTH(TYearly[[#This Row],[Due Date]]))</f>
        <v/>
      </c>
      <c r="K108" s="134" t="str">
        <f>IF(TYearly[[#This Row],[Due Date]]="","",DAY(TYearly[[#This Row],[Due Date]]))</f>
        <v/>
      </c>
      <c r="L108" s="147"/>
      <c r="M108" s="152"/>
      <c r="N108" s="111"/>
      <c r="O108" s="122"/>
      <c r="Q108" s="151"/>
      <c r="R108" s="140"/>
      <c r="S108" s="140"/>
      <c r="T108" s="141"/>
      <c r="U108" s="141"/>
      <c r="V108" s="134" t="str">
        <f>IF(TOther[[#This Row],[Start Date]]="","",MONTH(TOther[[#This Row],[Start Date]]))</f>
        <v/>
      </c>
      <c r="W108" s="134" t="str">
        <f>IF(TOther[[#This Row],[Start Date]]="","",DAY(TOther[[#This Row],[Start Date]]))</f>
        <v/>
      </c>
      <c r="X108" s="149">
        <f>IF(TOther[[#This Row],[End Date]]="",DATE(3000,12,31),TOther[[#This Row],[End Date]])</f>
        <v>402133</v>
      </c>
      <c r="Y108" s="118"/>
    </row>
    <row r="109" spans="3:25" ht="15.6">
      <c r="C109" s="137"/>
      <c r="D109" s="135"/>
      <c r="E109" s="121"/>
      <c r="G109" s="151"/>
      <c r="H109" s="140"/>
      <c r="I109" s="141"/>
      <c r="J109" s="134" t="str">
        <f>IF(TYearly[[#This Row],[Due Date]]="","",MONTH(TYearly[[#This Row],[Due Date]]))</f>
        <v/>
      </c>
      <c r="K109" s="134" t="str">
        <f>IF(TYearly[[#This Row],[Due Date]]="","",DAY(TYearly[[#This Row],[Due Date]]))</f>
        <v/>
      </c>
      <c r="L109" s="147"/>
      <c r="M109" s="152"/>
      <c r="N109" s="111"/>
      <c r="O109" s="122"/>
      <c r="Q109" s="151"/>
      <c r="R109" s="140"/>
      <c r="S109" s="140"/>
      <c r="T109" s="141"/>
      <c r="U109" s="141"/>
      <c r="V109" s="134" t="str">
        <f>IF(TOther[[#This Row],[Start Date]]="","",MONTH(TOther[[#This Row],[Start Date]]))</f>
        <v/>
      </c>
      <c r="W109" s="134" t="str">
        <f>IF(TOther[[#This Row],[Start Date]]="","",DAY(TOther[[#This Row],[Start Date]]))</f>
        <v/>
      </c>
      <c r="X109" s="149">
        <f>IF(TOther[[#This Row],[End Date]]="",DATE(3000,12,31),TOther[[#This Row],[End Date]])</f>
        <v>402133</v>
      </c>
      <c r="Y109" s="118"/>
    </row>
    <row r="110" spans="3:25" ht="15.6">
      <c r="C110" s="137"/>
      <c r="D110" s="135"/>
      <c r="E110" s="121"/>
      <c r="G110" s="151"/>
      <c r="H110" s="140"/>
      <c r="I110" s="141"/>
      <c r="J110" s="134" t="str">
        <f>IF(TYearly[[#This Row],[Due Date]]="","",MONTH(TYearly[[#This Row],[Due Date]]))</f>
        <v/>
      </c>
      <c r="K110" s="134" t="str">
        <f>IF(TYearly[[#This Row],[Due Date]]="","",DAY(TYearly[[#This Row],[Due Date]]))</f>
        <v/>
      </c>
      <c r="L110" s="147"/>
      <c r="M110" s="152"/>
      <c r="N110" s="111"/>
      <c r="O110" s="122"/>
      <c r="Q110" s="151"/>
      <c r="R110" s="140"/>
      <c r="S110" s="140"/>
      <c r="T110" s="141"/>
      <c r="U110" s="141"/>
      <c r="V110" s="134" t="str">
        <f>IF(TOther[[#This Row],[Start Date]]="","",MONTH(TOther[[#This Row],[Start Date]]))</f>
        <v/>
      </c>
      <c r="W110" s="134" t="str">
        <f>IF(TOther[[#This Row],[Start Date]]="","",DAY(TOther[[#This Row],[Start Date]]))</f>
        <v/>
      </c>
      <c r="X110" s="149">
        <f>IF(TOther[[#This Row],[End Date]]="",DATE(3000,12,31),TOther[[#This Row],[End Date]])</f>
        <v>402133</v>
      </c>
      <c r="Y110" s="118"/>
    </row>
    <row r="111" spans="3:25" ht="15.6">
      <c r="C111" s="137"/>
      <c r="D111" s="135"/>
      <c r="E111" s="121"/>
      <c r="G111" s="151"/>
      <c r="H111" s="140"/>
      <c r="I111" s="141"/>
      <c r="J111" s="134" t="str">
        <f>IF(TYearly[[#This Row],[Due Date]]="","",MONTH(TYearly[[#This Row],[Due Date]]))</f>
        <v/>
      </c>
      <c r="K111" s="134" t="str">
        <f>IF(TYearly[[#This Row],[Due Date]]="","",DAY(TYearly[[#This Row],[Due Date]]))</f>
        <v/>
      </c>
      <c r="L111" s="147"/>
      <c r="M111" s="152"/>
      <c r="N111" s="111"/>
      <c r="O111" s="122"/>
      <c r="Q111" s="151"/>
      <c r="R111" s="140"/>
      <c r="S111" s="140"/>
      <c r="T111" s="141"/>
      <c r="U111" s="141"/>
      <c r="V111" s="134" t="str">
        <f>IF(TOther[[#This Row],[Start Date]]="","",MONTH(TOther[[#This Row],[Start Date]]))</f>
        <v/>
      </c>
      <c r="W111" s="134" t="str">
        <f>IF(TOther[[#This Row],[Start Date]]="","",DAY(TOther[[#This Row],[Start Date]]))</f>
        <v/>
      </c>
      <c r="X111" s="149">
        <f>IF(TOther[[#This Row],[End Date]]="",DATE(3000,12,31),TOther[[#This Row],[End Date]])</f>
        <v>402133</v>
      </c>
      <c r="Y111" s="118"/>
    </row>
    <row r="112" spans="3:25" ht="15.6">
      <c r="C112" s="137"/>
      <c r="D112" s="135"/>
      <c r="E112" s="121"/>
      <c r="G112" s="151"/>
      <c r="H112" s="140"/>
      <c r="I112" s="141"/>
      <c r="J112" s="134" t="str">
        <f>IF(TYearly[[#This Row],[Due Date]]="","",MONTH(TYearly[[#This Row],[Due Date]]))</f>
        <v/>
      </c>
      <c r="K112" s="134" t="str">
        <f>IF(TYearly[[#This Row],[Due Date]]="","",DAY(TYearly[[#This Row],[Due Date]]))</f>
        <v/>
      </c>
      <c r="L112" s="147"/>
      <c r="M112" s="152"/>
      <c r="N112" s="111"/>
      <c r="O112" s="122"/>
      <c r="Q112" s="151"/>
      <c r="R112" s="140"/>
      <c r="S112" s="140"/>
      <c r="T112" s="141"/>
      <c r="U112" s="141"/>
      <c r="V112" s="134" t="str">
        <f>IF(TOther[[#This Row],[Start Date]]="","",MONTH(TOther[[#This Row],[Start Date]]))</f>
        <v/>
      </c>
      <c r="W112" s="134" t="str">
        <f>IF(TOther[[#This Row],[Start Date]]="","",DAY(TOther[[#This Row],[Start Date]]))</f>
        <v/>
      </c>
      <c r="X112" s="149">
        <f>IF(TOther[[#This Row],[End Date]]="",DATE(3000,12,31),TOther[[#This Row],[End Date]])</f>
        <v>402133</v>
      </c>
      <c r="Y112" s="118"/>
    </row>
    <row r="113" spans="3:25" ht="15.6">
      <c r="C113" s="137"/>
      <c r="D113" s="135"/>
      <c r="E113" s="121"/>
      <c r="G113" s="151"/>
      <c r="H113" s="140"/>
      <c r="I113" s="141"/>
      <c r="J113" s="134" t="str">
        <f>IF(TYearly[[#This Row],[Due Date]]="","",MONTH(TYearly[[#This Row],[Due Date]]))</f>
        <v/>
      </c>
      <c r="K113" s="134" t="str">
        <f>IF(TYearly[[#This Row],[Due Date]]="","",DAY(TYearly[[#This Row],[Due Date]]))</f>
        <v/>
      </c>
      <c r="L113" s="147"/>
      <c r="M113" s="152"/>
      <c r="N113" s="111"/>
      <c r="O113" s="122"/>
      <c r="Q113" s="151"/>
      <c r="R113" s="140"/>
      <c r="S113" s="140"/>
      <c r="T113" s="141"/>
      <c r="U113" s="141"/>
      <c r="V113" s="134" t="str">
        <f>IF(TOther[[#This Row],[Start Date]]="","",MONTH(TOther[[#This Row],[Start Date]]))</f>
        <v/>
      </c>
      <c r="W113" s="134" t="str">
        <f>IF(TOther[[#This Row],[Start Date]]="","",DAY(TOther[[#This Row],[Start Date]]))</f>
        <v/>
      </c>
      <c r="X113" s="149">
        <f>IF(TOther[[#This Row],[End Date]]="",DATE(3000,12,31),TOther[[#This Row],[End Date]])</f>
        <v>402133</v>
      </c>
      <c r="Y113" s="118"/>
    </row>
    <row r="114" spans="3:25" ht="15.6">
      <c r="C114" s="137"/>
      <c r="D114" s="135"/>
      <c r="E114" s="121"/>
      <c r="G114" s="151"/>
      <c r="H114" s="140"/>
      <c r="I114" s="141"/>
      <c r="J114" s="134" t="str">
        <f>IF(TYearly[[#This Row],[Due Date]]="","",MONTH(TYearly[[#This Row],[Due Date]]))</f>
        <v/>
      </c>
      <c r="K114" s="134" t="str">
        <f>IF(TYearly[[#This Row],[Due Date]]="","",DAY(TYearly[[#This Row],[Due Date]]))</f>
        <v/>
      </c>
      <c r="L114" s="147"/>
      <c r="M114" s="152"/>
      <c r="N114" s="111"/>
      <c r="O114" s="122"/>
      <c r="Q114" s="151"/>
      <c r="R114" s="140"/>
      <c r="S114" s="140"/>
      <c r="T114" s="141"/>
      <c r="U114" s="141"/>
      <c r="V114" s="134" t="str">
        <f>IF(TOther[[#This Row],[Start Date]]="","",MONTH(TOther[[#This Row],[Start Date]]))</f>
        <v/>
      </c>
      <c r="W114" s="134" t="str">
        <f>IF(TOther[[#This Row],[Start Date]]="","",DAY(TOther[[#This Row],[Start Date]]))</f>
        <v/>
      </c>
      <c r="X114" s="149">
        <f>IF(TOther[[#This Row],[End Date]]="",DATE(3000,12,31),TOther[[#This Row],[End Date]])</f>
        <v>402133</v>
      </c>
      <c r="Y114" s="118"/>
    </row>
    <row r="115" spans="3:25" ht="15.6">
      <c r="C115" s="137"/>
      <c r="D115" s="135"/>
      <c r="E115" s="121"/>
      <c r="G115" s="151"/>
      <c r="H115" s="140"/>
      <c r="I115" s="141"/>
      <c r="J115" s="134" t="str">
        <f>IF(TYearly[[#This Row],[Due Date]]="","",MONTH(TYearly[[#This Row],[Due Date]]))</f>
        <v/>
      </c>
      <c r="K115" s="134" t="str">
        <f>IF(TYearly[[#This Row],[Due Date]]="","",DAY(TYearly[[#This Row],[Due Date]]))</f>
        <v/>
      </c>
      <c r="L115" s="147"/>
      <c r="M115" s="152"/>
      <c r="N115" s="111"/>
      <c r="O115" s="122"/>
      <c r="Q115" s="151"/>
      <c r="R115" s="140"/>
      <c r="S115" s="140"/>
      <c r="T115" s="141"/>
      <c r="U115" s="141"/>
      <c r="V115" s="134" t="str">
        <f>IF(TOther[[#This Row],[Start Date]]="","",MONTH(TOther[[#This Row],[Start Date]]))</f>
        <v/>
      </c>
      <c r="W115" s="134" t="str">
        <f>IF(TOther[[#This Row],[Start Date]]="","",DAY(TOther[[#This Row],[Start Date]]))</f>
        <v/>
      </c>
      <c r="X115" s="149">
        <f>IF(TOther[[#This Row],[End Date]]="",DATE(3000,12,31),TOther[[#This Row],[End Date]])</f>
        <v>402133</v>
      </c>
      <c r="Y115" s="118"/>
    </row>
    <row r="116" spans="3:25" ht="15.6">
      <c r="C116" s="137"/>
      <c r="D116" s="135"/>
      <c r="E116" s="121"/>
      <c r="G116" s="151"/>
      <c r="H116" s="140"/>
      <c r="I116" s="141"/>
      <c r="J116" s="134" t="str">
        <f>IF(TYearly[[#This Row],[Due Date]]="","",MONTH(TYearly[[#This Row],[Due Date]]))</f>
        <v/>
      </c>
      <c r="K116" s="134" t="str">
        <f>IF(TYearly[[#This Row],[Due Date]]="","",DAY(TYearly[[#This Row],[Due Date]]))</f>
        <v/>
      </c>
      <c r="L116" s="147"/>
      <c r="M116" s="152"/>
      <c r="N116" s="111"/>
      <c r="O116" s="122"/>
      <c r="Q116" s="151"/>
      <c r="R116" s="140"/>
      <c r="S116" s="140"/>
      <c r="T116" s="141"/>
      <c r="U116" s="141"/>
      <c r="V116" s="134" t="str">
        <f>IF(TOther[[#This Row],[Start Date]]="","",MONTH(TOther[[#This Row],[Start Date]]))</f>
        <v/>
      </c>
      <c r="W116" s="134" t="str">
        <f>IF(TOther[[#This Row],[Start Date]]="","",DAY(TOther[[#This Row],[Start Date]]))</f>
        <v/>
      </c>
      <c r="X116" s="149">
        <f>IF(TOther[[#This Row],[End Date]]="",DATE(3000,12,31),TOther[[#This Row],[End Date]])</f>
        <v>402133</v>
      </c>
      <c r="Y116" s="118"/>
    </row>
    <row r="117" spans="3:25" ht="15.6">
      <c r="C117" s="137"/>
      <c r="D117" s="135"/>
      <c r="E117" s="121"/>
      <c r="G117" s="151"/>
      <c r="H117" s="140"/>
      <c r="I117" s="141"/>
      <c r="J117" s="134" t="str">
        <f>IF(TYearly[[#This Row],[Due Date]]="","",MONTH(TYearly[[#This Row],[Due Date]]))</f>
        <v/>
      </c>
      <c r="K117" s="134" t="str">
        <f>IF(TYearly[[#This Row],[Due Date]]="","",DAY(TYearly[[#This Row],[Due Date]]))</f>
        <v/>
      </c>
      <c r="L117" s="147"/>
      <c r="M117" s="152"/>
      <c r="N117" s="111"/>
      <c r="O117" s="122"/>
      <c r="Q117" s="151"/>
      <c r="R117" s="140"/>
      <c r="S117" s="140"/>
      <c r="T117" s="141"/>
      <c r="U117" s="141"/>
      <c r="V117" s="134" t="str">
        <f>IF(TOther[[#This Row],[Start Date]]="","",MONTH(TOther[[#This Row],[Start Date]]))</f>
        <v/>
      </c>
      <c r="W117" s="134" t="str">
        <f>IF(TOther[[#This Row],[Start Date]]="","",DAY(TOther[[#This Row],[Start Date]]))</f>
        <v/>
      </c>
      <c r="X117" s="149">
        <f>IF(TOther[[#This Row],[End Date]]="",DATE(3000,12,31),TOther[[#This Row],[End Date]])</f>
        <v>402133</v>
      </c>
      <c r="Y117" s="118"/>
    </row>
    <row r="118" spans="3:25" ht="15.6">
      <c r="C118" s="137"/>
      <c r="D118" s="135"/>
      <c r="E118" s="121"/>
      <c r="G118" s="151"/>
      <c r="H118" s="140"/>
      <c r="I118" s="141"/>
      <c r="J118" s="134" t="str">
        <f>IF(TYearly[[#This Row],[Due Date]]="","",MONTH(TYearly[[#This Row],[Due Date]]))</f>
        <v/>
      </c>
      <c r="K118" s="134" t="str">
        <f>IF(TYearly[[#This Row],[Due Date]]="","",DAY(TYearly[[#This Row],[Due Date]]))</f>
        <v/>
      </c>
      <c r="L118" s="147"/>
      <c r="M118" s="152"/>
      <c r="N118" s="111"/>
      <c r="O118" s="122"/>
      <c r="Q118" s="151"/>
      <c r="R118" s="140"/>
      <c r="S118" s="140"/>
      <c r="T118" s="141"/>
      <c r="U118" s="141"/>
      <c r="V118" s="134" t="str">
        <f>IF(TOther[[#This Row],[Start Date]]="","",MONTH(TOther[[#This Row],[Start Date]]))</f>
        <v/>
      </c>
      <c r="W118" s="134" t="str">
        <f>IF(TOther[[#This Row],[Start Date]]="","",DAY(TOther[[#This Row],[Start Date]]))</f>
        <v/>
      </c>
      <c r="X118" s="149">
        <f>IF(TOther[[#This Row],[End Date]]="",DATE(3000,12,31),TOther[[#This Row],[End Date]])</f>
        <v>402133</v>
      </c>
      <c r="Y118" s="118"/>
    </row>
    <row r="119" spans="3:25" ht="15.6">
      <c r="C119" s="137"/>
      <c r="D119" s="135"/>
      <c r="E119" s="121"/>
      <c r="G119" s="151"/>
      <c r="H119" s="140"/>
      <c r="I119" s="141"/>
      <c r="J119" s="134" t="str">
        <f>IF(TYearly[[#This Row],[Due Date]]="","",MONTH(TYearly[[#This Row],[Due Date]]))</f>
        <v/>
      </c>
      <c r="K119" s="134" t="str">
        <f>IF(TYearly[[#This Row],[Due Date]]="","",DAY(TYearly[[#This Row],[Due Date]]))</f>
        <v/>
      </c>
      <c r="L119" s="147"/>
      <c r="M119" s="152"/>
      <c r="N119" s="111"/>
      <c r="O119" s="122"/>
      <c r="Q119" s="151"/>
      <c r="R119" s="140"/>
      <c r="S119" s="140"/>
      <c r="T119" s="141"/>
      <c r="U119" s="141"/>
      <c r="V119" s="134" t="str">
        <f>IF(TOther[[#This Row],[Start Date]]="","",MONTH(TOther[[#This Row],[Start Date]]))</f>
        <v/>
      </c>
      <c r="W119" s="134" t="str">
        <f>IF(TOther[[#This Row],[Start Date]]="","",DAY(TOther[[#This Row],[Start Date]]))</f>
        <v/>
      </c>
      <c r="X119" s="149">
        <f>IF(TOther[[#This Row],[End Date]]="",DATE(3000,12,31),TOther[[#This Row],[End Date]])</f>
        <v>402133</v>
      </c>
      <c r="Y119" s="118"/>
    </row>
    <row r="120" spans="3:25" ht="15.6">
      <c r="C120" s="137"/>
      <c r="D120" s="135"/>
      <c r="E120" s="121"/>
      <c r="G120" s="151"/>
      <c r="H120" s="140"/>
      <c r="I120" s="141"/>
      <c r="J120" s="134" t="str">
        <f>IF(TYearly[[#This Row],[Due Date]]="","",MONTH(TYearly[[#This Row],[Due Date]]))</f>
        <v/>
      </c>
      <c r="K120" s="134" t="str">
        <f>IF(TYearly[[#This Row],[Due Date]]="","",DAY(TYearly[[#This Row],[Due Date]]))</f>
        <v/>
      </c>
      <c r="L120" s="147"/>
      <c r="M120" s="152"/>
      <c r="N120" s="111"/>
      <c r="O120" s="122"/>
      <c r="Q120" s="151"/>
      <c r="R120" s="140"/>
      <c r="S120" s="140"/>
      <c r="T120" s="141"/>
      <c r="U120" s="141"/>
      <c r="V120" s="134" t="str">
        <f>IF(TOther[[#This Row],[Start Date]]="","",MONTH(TOther[[#This Row],[Start Date]]))</f>
        <v/>
      </c>
      <c r="W120" s="134" t="str">
        <f>IF(TOther[[#This Row],[Start Date]]="","",DAY(TOther[[#This Row],[Start Date]]))</f>
        <v/>
      </c>
      <c r="X120" s="149">
        <f>IF(TOther[[#This Row],[End Date]]="",DATE(3000,12,31),TOther[[#This Row],[End Date]])</f>
        <v>402133</v>
      </c>
      <c r="Y120" s="118"/>
    </row>
    <row r="121" spans="3:25" ht="15.6">
      <c r="C121" s="137"/>
      <c r="D121" s="135"/>
      <c r="E121" s="121"/>
      <c r="G121" s="151"/>
      <c r="H121" s="140"/>
      <c r="I121" s="141"/>
      <c r="J121" s="134" t="str">
        <f>IF(TYearly[[#This Row],[Due Date]]="","",MONTH(TYearly[[#This Row],[Due Date]]))</f>
        <v/>
      </c>
      <c r="K121" s="134" t="str">
        <f>IF(TYearly[[#This Row],[Due Date]]="","",DAY(TYearly[[#This Row],[Due Date]]))</f>
        <v/>
      </c>
      <c r="L121" s="147"/>
      <c r="M121" s="152"/>
      <c r="N121" s="111"/>
      <c r="O121" s="122"/>
      <c r="Q121" s="151"/>
      <c r="R121" s="140"/>
      <c r="S121" s="140"/>
      <c r="T121" s="141"/>
      <c r="U121" s="141"/>
      <c r="V121" s="134" t="str">
        <f>IF(TOther[[#This Row],[Start Date]]="","",MONTH(TOther[[#This Row],[Start Date]]))</f>
        <v/>
      </c>
      <c r="W121" s="134" t="str">
        <f>IF(TOther[[#This Row],[Start Date]]="","",DAY(TOther[[#This Row],[Start Date]]))</f>
        <v/>
      </c>
      <c r="X121" s="149">
        <f>IF(TOther[[#This Row],[End Date]]="",DATE(3000,12,31),TOther[[#This Row],[End Date]])</f>
        <v>402133</v>
      </c>
      <c r="Y121" s="118"/>
    </row>
    <row r="122" spans="3:25" ht="15.6">
      <c r="C122" s="137"/>
      <c r="D122" s="135"/>
      <c r="E122" s="121"/>
      <c r="G122" s="151"/>
      <c r="H122" s="140"/>
      <c r="I122" s="141"/>
      <c r="J122" s="134" t="str">
        <f>IF(TYearly[[#This Row],[Due Date]]="","",MONTH(TYearly[[#This Row],[Due Date]]))</f>
        <v/>
      </c>
      <c r="K122" s="134" t="str">
        <f>IF(TYearly[[#This Row],[Due Date]]="","",DAY(TYearly[[#This Row],[Due Date]]))</f>
        <v/>
      </c>
      <c r="L122" s="147"/>
      <c r="M122" s="152"/>
      <c r="N122" s="111"/>
      <c r="O122" s="122"/>
      <c r="Q122" s="151"/>
      <c r="R122" s="140"/>
      <c r="S122" s="140"/>
      <c r="T122" s="141"/>
      <c r="U122" s="141"/>
      <c r="V122" s="134" t="str">
        <f>IF(TOther[[#This Row],[Start Date]]="","",MONTH(TOther[[#This Row],[Start Date]]))</f>
        <v/>
      </c>
      <c r="W122" s="134" t="str">
        <f>IF(TOther[[#This Row],[Start Date]]="","",DAY(TOther[[#This Row],[Start Date]]))</f>
        <v/>
      </c>
      <c r="X122" s="149">
        <f>IF(TOther[[#This Row],[End Date]]="",DATE(3000,12,31),TOther[[#This Row],[End Date]])</f>
        <v>402133</v>
      </c>
      <c r="Y122" s="118"/>
    </row>
    <row r="123" spans="3:25" ht="15.6">
      <c r="C123" s="137"/>
      <c r="D123" s="135"/>
      <c r="E123" s="121"/>
      <c r="G123" s="151"/>
      <c r="H123" s="140"/>
      <c r="I123" s="141"/>
      <c r="J123" s="134" t="str">
        <f>IF(TYearly[[#This Row],[Due Date]]="","",MONTH(TYearly[[#This Row],[Due Date]]))</f>
        <v/>
      </c>
      <c r="K123" s="134" t="str">
        <f>IF(TYearly[[#This Row],[Due Date]]="","",DAY(TYearly[[#This Row],[Due Date]]))</f>
        <v/>
      </c>
      <c r="L123" s="147"/>
      <c r="M123" s="152"/>
      <c r="N123" s="111"/>
      <c r="O123" s="122"/>
      <c r="Q123" s="151"/>
      <c r="R123" s="140"/>
      <c r="S123" s="140"/>
      <c r="T123" s="141"/>
      <c r="U123" s="141"/>
      <c r="V123" s="134" t="str">
        <f>IF(TOther[[#This Row],[Start Date]]="","",MONTH(TOther[[#This Row],[Start Date]]))</f>
        <v/>
      </c>
      <c r="W123" s="134" t="str">
        <f>IF(TOther[[#This Row],[Start Date]]="","",DAY(TOther[[#This Row],[Start Date]]))</f>
        <v/>
      </c>
      <c r="X123" s="149">
        <f>IF(TOther[[#This Row],[End Date]]="",DATE(3000,12,31),TOther[[#This Row],[End Date]])</f>
        <v>402133</v>
      </c>
      <c r="Y123" s="118"/>
    </row>
    <row r="124" spans="3:25" ht="15.6">
      <c r="C124" s="137"/>
      <c r="D124" s="135"/>
      <c r="E124" s="121"/>
      <c r="G124" s="151"/>
      <c r="H124" s="140"/>
      <c r="I124" s="141"/>
      <c r="J124" s="134" t="str">
        <f>IF(TYearly[[#This Row],[Due Date]]="","",MONTH(TYearly[[#This Row],[Due Date]]))</f>
        <v/>
      </c>
      <c r="K124" s="134" t="str">
        <f>IF(TYearly[[#This Row],[Due Date]]="","",DAY(TYearly[[#This Row],[Due Date]]))</f>
        <v/>
      </c>
      <c r="L124" s="147"/>
      <c r="M124" s="152"/>
      <c r="N124" s="111"/>
      <c r="O124" s="122"/>
      <c r="Q124" s="151"/>
      <c r="R124" s="140"/>
      <c r="S124" s="140"/>
      <c r="T124" s="141"/>
      <c r="U124" s="141"/>
      <c r="V124" s="134" t="str">
        <f>IF(TOther[[#This Row],[Start Date]]="","",MONTH(TOther[[#This Row],[Start Date]]))</f>
        <v/>
      </c>
      <c r="W124" s="134" t="str">
        <f>IF(TOther[[#This Row],[Start Date]]="","",DAY(TOther[[#This Row],[Start Date]]))</f>
        <v/>
      </c>
      <c r="X124" s="149">
        <f>IF(TOther[[#This Row],[End Date]]="",DATE(3000,12,31),TOther[[#This Row],[End Date]])</f>
        <v>402133</v>
      </c>
      <c r="Y124" s="118"/>
    </row>
    <row r="125" spans="3:25" ht="15.6">
      <c r="C125" s="137"/>
      <c r="D125" s="135"/>
      <c r="E125" s="121"/>
      <c r="G125" s="151"/>
      <c r="H125" s="140"/>
      <c r="I125" s="141"/>
      <c r="J125" s="134" t="str">
        <f>IF(TYearly[[#This Row],[Due Date]]="","",MONTH(TYearly[[#This Row],[Due Date]]))</f>
        <v/>
      </c>
      <c r="K125" s="134" t="str">
        <f>IF(TYearly[[#This Row],[Due Date]]="","",DAY(TYearly[[#This Row],[Due Date]]))</f>
        <v/>
      </c>
      <c r="L125" s="147"/>
      <c r="M125" s="152"/>
      <c r="N125" s="111"/>
      <c r="O125" s="122"/>
      <c r="Q125" s="151"/>
      <c r="R125" s="140"/>
      <c r="S125" s="140"/>
      <c r="T125" s="141"/>
      <c r="U125" s="141"/>
      <c r="V125" s="134" t="str">
        <f>IF(TOther[[#This Row],[Start Date]]="","",MONTH(TOther[[#This Row],[Start Date]]))</f>
        <v/>
      </c>
      <c r="W125" s="134" t="str">
        <f>IF(TOther[[#This Row],[Start Date]]="","",DAY(TOther[[#This Row],[Start Date]]))</f>
        <v/>
      </c>
      <c r="X125" s="149">
        <f>IF(TOther[[#This Row],[End Date]]="",DATE(3000,12,31),TOther[[#This Row],[End Date]])</f>
        <v>402133</v>
      </c>
      <c r="Y125" s="118"/>
    </row>
    <row r="126" spans="3:25" ht="15.6">
      <c r="C126" s="137"/>
      <c r="D126" s="135"/>
      <c r="E126" s="121"/>
      <c r="G126" s="151"/>
      <c r="H126" s="140"/>
      <c r="I126" s="141"/>
      <c r="J126" s="134" t="str">
        <f>IF(TYearly[[#This Row],[Due Date]]="","",MONTH(TYearly[[#This Row],[Due Date]]))</f>
        <v/>
      </c>
      <c r="K126" s="134" t="str">
        <f>IF(TYearly[[#This Row],[Due Date]]="","",DAY(TYearly[[#This Row],[Due Date]]))</f>
        <v/>
      </c>
      <c r="L126" s="147"/>
      <c r="M126" s="152"/>
      <c r="N126" s="111"/>
      <c r="O126" s="122"/>
      <c r="Q126" s="151"/>
      <c r="R126" s="140"/>
      <c r="S126" s="140"/>
      <c r="T126" s="141"/>
      <c r="U126" s="141"/>
      <c r="V126" s="134" t="str">
        <f>IF(TOther[[#This Row],[Start Date]]="","",MONTH(TOther[[#This Row],[Start Date]]))</f>
        <v/>
      </c>
      <c r="W126" s="134" t="str">
        <f>IF(TOther[[#This Row],[Start Date]]="","",DAY(TOther[[#This Row],[Start Date]]))</f>
        <v/>
      </c>
      <c r="X126" s="149">
        <f>IF(TOther[[#This Row],[End Date]]="",DATE(3000,12,31),TOther[[#This Row],[End Date]])</f>
        <v>402133</v>
      </c>
      <c r="Y126" s="118"/>
    </row>
    <row r="127" spans="3:25" ht="15.6">
      <c r="C127" s="137"/>
      <c r="D127" s="135"/>
      <c r="E127" s="121"/>
      <c r="G127" s="151"/>
      <c r="H127" s="140"/>
      <c r="I127" s="141"/>
      <c r="J127" s="134" t="str">
        <f>IF(TYearly[[#This Row],[Due Date]]="","",MONTH(TYearly[[#This Row],[Due Date]]))</f>
        <v/>
      </c>
      <c r="K127" s="134" t="str">
        <f>IF(TYearly[[#This Row],[Due Date]]="","",DAY(TYearly[[#This Row],[Due Date]]))</f>
        <v/>
      </c>
      <c r="L127" s="147"/>
      <c r="M127" s="152"/>
      <c r="N127" s="111"/>
      <c r="O127" s="122"/>
      <c r="Q127" s="151"/>
      <c r="R127" s="140"/>
      <c r="S127" s="140"/>
      <c r="T127" s="141"/>
      <c r="U127" s="141"/>
      <c r="V127" s="134" t="str">
        <f>IF(TOther[[#This Row],[Start Date]]="","",MONTH(TOther[[#This Row],[Start Date]]))</f>
        <v/>
      </c>
      <c r="W127" s="134" t="str">
        <f>IF(TOther[[#This Row],[Start Date]]="","",DAY(TOther[[#This Row],[Start Date]]))</f>
        <v/>
      </c>
      <c r="X127" s="149">
        <f>IF(TOther[[#This Row],[End Date]]="",DATE(3000,12,31),TOther[[#This Row],[End Date]])</f>
        <v>402133</v>
      </c>
      <c r="Y127" s="118"/>
    </row>
    <row r="128" spans="3:25" ht="15.6">
      <c r="C128" s="137"/>
      <c r="D128" s="135"/>
      <c r="E128" s="121"/>
      <c r="G128" s="151"/>
      <c r="H128" s="140"/>
      <c r="I128" s="141"/>
      <c r="J128" s="134" t="str">
        <f>IF(TYearly[[#This Row],[Due Date]]="","",MONTH(TYearly[[#This Row],[Due Date]]))</f>
        <v/>
      </c>
      <c r="K128" s="134" t="str">
        <f>IF(TYearly[[#This Row],[Due Date]]="","",DAY(TYearly[[#This Row],[Due Date]]))</f>
        <v/>
      </c>
      <c r="L128" s="147"/>
      <c r="M128" s="152"/>
      <c r="N128" s="111"/>
      <c r="O128" s="122"/>
      <c r="Q128" s="151"/>
      <c r="R128" s="140"/>
      <c r="S128" s="140"/>
      <c r="T128" s="141"/>
      <c r="U128" s="141"/>
      <c r="V128" s="134" t="str">
        <f>IF(TOther[[#This Row],[Start Date]]="","",MONTH(TOther[[#This Row],[Start Date]]))</f>
        <v/>
      </c>
      <c r="W128" s="134" t="str">
        <f>IF(TOther[[#This Row],[Start Date]]="","",DAY(TOther[[#This Row],[Start Date]]))</f>
        <v/>
      </c>
      <c r="X128" s="149">
        <f>IF(TOther[[#This Row],[End Date]]="",DATE(3000,12,31),TOther[[#This Row],[End Date]])</f>
        <v>402133</v>
      </c>
      <c r="Y128" s="118"/>
    </row>
    <row r="129" spans="3:25" ht="15.6">
      <c r="C129" s="137"/>
      <c r="D129" s="135"/>
      <c r="E129" s="121"/>
      <c r="G129" s="151"/>
      <c r="H129" s="140"/>
      <c r="I129" s="141"/>
      <c r="J129" s="134" t="str">
        <f>IF(TYearly[[#This Row],[Due Date]]="","",MONTH(TYearly[[#This Row],[Due Date]]))</f>
        <v/>
      </c>
      <c r="K129" s="134" t="str">
        <f>IF(TYearly[[#This Row],[Due Date]]="","",DAY(TYearly[[#This Row],[Due Date]]))</f>
        <v/>
      </c>
      <c r="L129" s="147"/>
      <c r="M129" s="152"/>
      <c r="N129" s="111"/>
      <c r="O129" s="122"/>
      <c r="Q129" s="151"/>
      <c r="R129" s="140"/>
      <c r="S129" s="140"/>
      <c r="T129" s="141"/>
      <c r="U129" s="141"/>
      <c r="V129" s="134" t="str">
        <f>IF(TOther[[#This Row],[Start Date]]="","",MONTH(TOther[[#This Row],[Start Date]]))</f>
        <v/>
      </c>
      <c r="W129" s="134" t="str">
        <f>IF(TOther[[#This Row],[Start Date]]="","",DAY(TOther[[#This Row],[Start Date]]))</f>
        <v/>
      </c>
      <c r="X129" s="149">
        <f>IF(TOther[[#This Row],[End Date]]="",DATE(3000,12,31),TOther[[#This Row],[End Date]])</f>
        <v>402133</v>
      </c>
      <c r="Y129" s="118"/>
    </row>
    <row r="130" spans="3:25" ht="15.6">
      <c r="C130" s="137"/>
      <c r="D130" s="135"/>
      <c r="E130" s="121"/>
      <c r="G130" s="151"/>
      <c r="H130" s="140"/>
      <c r="I130" s="141"/>
      <c r="J130" s="134" t="str">
        <f>IF(TYearly[[#This Row],[Due Date]]="","",MONTH(TYearly[[#This Row],[Due Date]]))</f>
        <v/>
      </c>
      <c r="K130" s="134" t="str">
        <f>IF(TYearly[[#This Row],[Due Date]]="","",DAY(TYearly[[#This Row],[Due Date]]))</f>
        <v/>
      </c>
      <c r="L130" s="147"/>
      <c r="M130" s="152"/>
      <c r="N130" s="111"/>
      <c r="O130" s="122"/>
      <c r="Q130" s="151"/>
      <c r="R130" s="140"/>
      <c r="S130" s="140"/>
      <c r="T130" s="141"/>
      <c r="U130" s="141"/>
      <c r="V130" s="134" t="str">
        <f>IF(TOther[[#This Row],[Start Date]]="","",MONTH(TOther[[#This Row],[Start Date]]))</f>
        <v/>
      </c>
      <c r="W130" s="134" t="str">
        <f>IF(TOther[[#This Row],[Start Date]]="","",DAY(TOther[[#This Row],[Start Date]]))</f>
        <v/>
      </c>
      <c r="X130" s="149">
        <f>IF(TOther[[#This Row],[End Date]]="",DATE(3000,12,31),TOther[[#This Row],[End Date]])</f>
        <v>402133</v>
      </c>
      <c r="Y130" s="118"/>
    </row>
    <row r="131" spans="3:25" ht="15.6">
      <c r="C131" s="137"/>
      <c r="D131" s="135"/>
      <c r="E131" s="121"/>
      <c r="G131" s="151"/>
      <c r="H131" s="140"/>
      <c r="I131" s="141"/>
      <c r="J131" s="134" t="str">
        <f>IF(TYearly[[#This Row],[Due Date]]="","",MONTH(TYearly[[#This Row],[Due Date]]))</f>
        <v/>
      </c>
      <c r="K131" s="134" t="str">
        <f>IF(TYearly[[#This Row],[Due Date]]="","",DAY(TYearly[[#This Row],[Due Date]]))</f>
        <v/>
      </c>
      <c r="L131" s="147"/>
      <c r="M131" s="153"/>
      <c r="N131" s="114"/>
      <c r="O131" s="123"/>
      <c r="Q131" s="151"/>
      <c r="R131" s="140"/>
      <c r="S131" s="140"/>
      <c r="T131" s="141"/>
      <c r="U131" s="141"/>
      <c r="V131" s="134" t="str">
        <f>IF(TOther[[#This Row],[Start Date]]="","",MONTH(TOther[[#This Row],[Start Date]]))</f>
        <v/>
      </c>
      <c r="W131" s="134" t="str">
        <f>IF(TOther[[#This Row],[Start Date]]="","",DAY(TOther[[#This Row],[Start Date]]))</f>
        <v/>
      </c>
      <c r="X131" s="149">
        <f>IF(TOther[[#This Row],[End Date]]="",DATE(3000,12,31),TOther[[#This Row],[End Date]])</f>
        <v>402133</v>
      </c>
      <c r="Y131" s="118"/>
    </row>
  </sheetData>
  <sheetProtection algorithmName="SHA-512" hashValue="v+Gpowr1GvDorgOOfrt1FxN+EHaz7nJ/w00jVOOg4vwXQsUUSOwMPjdARvAi1b8es41Ch089PEO2ISJHsE7v6A==" saltValue="6QXpC0umDcMk9a6rxCeywg==" spinCount="100000" sheet="1" objects="1" scenarios="1" selectLockedCells="1" sort="0" autoFilter="0"/>
  <mergeCells count="4">
    <mergeCell ref="C9:E9"/>
    <mergeCell ref="G9:K9"/>
    <mergeCell ref="Q9:X9"/>
    <mergeCell ref="M9:O9"/>
  </mergeCells>
  <phoneticPr fontId="42" type="noConversion"/>
  <dataValidations count="7">
    <dataValidation allowBlank="1" showInputMessage="1" showErrorMessage="1" error="The due date is the day of the month when this expense is paid.  It has to be between 1 and 31." sqref="E10:E11" xr:uid="{2687F004-9F33-4C6E-8498-BB45A4B2BA88}"/>
    <dataValidation operator="greaterThan" allowBlank="1" showErrorMessage="1" error="This needs to be a date." sqref="X10:X11 I11 O11" xr:uid="{608C260E-A32C-4A8C-B466-623093E07BCC}"/>
    <dataValidation operator="greaterThanOrEqual" allowBlank="1" showErrorMessage="1" error="The amount needs to be entered as a positive number." sqref="N11 R11:W11 D11 H11 J11:K11" xr:uid="{03C307A3-5DC2-48F0-B240-9CF507E2BF17}"/>
    <dataValidation type="decimal" operator="greaterThanOrEqual" allowBlank="1" showErrorMessage="1" errorTitle="That Doesn't Look Right" error="The amount needs to be entered as a positive number." sqref="R12:R131 N12:N131 J10:K10 H12:H131 V10:W10 V12:W1048576 J12:K131 D12:D131" xr:uid="{9F44CBB6-AF7F-44C7-8C5F-2AE5F5630B27}">
      <formula1>0</formula1>
    </dataValidation>
    <dataValidation type="date" operator="greaterThan" allowBlank="1" showErrorMessage="1" errorTitle="That Doesn't Look Right" error="This needs to be a date." sqref="X12:X1048576 O12:O131 T12:T131 I12:I131" xr:uid="{5D0684EB-68C0-4FEE-AB2E-36323A9F6DA0}">
      <formula1>1</formula1>
    </dataValidation>
    <dataValidation type="whole" allowBlank="1" showInputMessage="1" showErrorMessage="1" error="The due date is the day of the month when this expense is paid. It has to be between 1 and 31." promptTitle="Not The Full Date" prompt="We only want the day this will happen each month. It should be a number between 1 and 31." sqref="E12:E131" xr:uid="{F0B1EF27-0832-4192-ABC3-83EB0AEA8C96}">
      <formula1>1</formula1>
      <formula2>31</formula2>
    </dataValidation>
    <dataValidation type="date" operator="greaterThan" allowBlank="1" showInputMessage="1" showErrorMessage="1" error="This needs to be a date." promptTitle="Stops AFTER This Date" prompt="The End Date is the last time this expense could happen. Aything AFTER the date you enter will not happen." sqref="U12:U131" xr:uid="{2A8302DC-6B9D-46F3-B634-3CDAA349029D}">
      <formula1>1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062A960-2123-4BBC-BF56-A7217E9A97EE}">
            <xm:f>'1) Period'!$K$19="None"</xm:f>
            <x14:dxf>
              <numFmt numFmtId="4" formatCode="#,##0.00"/>
            </x14:dxf>
          </x14:cfRule>
          <x14:cfRule type="expression" priority="2" id="{62ACD15C-05ED-4FCD-A4FA-F5793D9984C4}">
            <xm:f>'1) Period'!$K$19="Shilling"</xm:f>
            <x14:dxf>
              <numFmt numFmtId="187" formatCode="[$KES]\ #,##0.00"/>
            </x14:dxf>
          </x14:cfRule>
          <x14:cfRule type="expression" priority="3" id="{01713724-55EE-4815-B92E-5AECEF13D218}">
            <xm:f>'1) Period'!$K$19="ZAR"</xm:f>
            <x14:dxf>
              <numFmt numFmtId="186" formatCode="[$R-1C09]#,##0.00"/>
            </x14:dxf>
          </x14:cfRule>
          <x14:cfRule type="expression" priority="4" id="{49129088-0530-44CA-8D8F-A3B96BAD9A05}">
            <xm:f>'1) Period'!$K$19="Philippine Peso"</xm:f>
            <x14:dxf>
              <numFmt numFmtId="185" formatCode="[$₱-3409]#,##0.00"/>
            </x14:dxf>
          </x14:cfRule>
          <x14:cfRule type="expression" priority="5" id="{56C37005-28A1-4B85-AB32-739B578EDBDD}">
            <xm:f>'1) Period'!$K$19="Euro"</xm:f>
            <x14:dxf>
              <numFmt numFmtId="184" formatCode="[$€-2]\ #,##0.00"/>
            </x14:dxf>
          </x14:cfRule>
          <x14:cfRule type="expression" priority="6" id="{9142EC20-2B91-424B-A860-01CB2D33975C}">
            <xm:f>'1) Period'!$K$19="Pound"</xm:f>
            <x14:dxf>
              <numFmt numFmtId="183" formatCode="[$£-809]#,##0.00"/>
            </x14:dxf>
          </x14:cfRule>
          <x14:cfRule type="expression" priority="7" id="{ACBA8C42-ABD5-4FE7-A059-DE31ACB9E477}">
            <xm:f>'1) Period'!$K$19="Dollar"</xm:f>
            <x14:dxf>
              <numFmt numFmtId="170" formatCode="&quot;$&quot;#,##0.00"/>
            </x14:dxf>
          </x14:cfRule>
          <x14:cfRule type="expression" priority="8" id="{43EE1918-C06D-4016-9B8D-B909FE8E52FB}">
            <xm:f>'1) Period'!$K$19="Real"</xm:f>
            <x14:dxf>
              <numFmt numFmtId="182" formatCode="[$R$-416]\ #,##0.00"/>
            </x14:dxf>
          </x14:cfRule>
          <x14:cfRule type="expression" priority="9" id="{6C63359B-8608-4B62-A8F2-AA6E2AFFD7BA}">
            <xm:f>'1) Period'!$K$19="Rupee"</xm:f>
            <x14:dxf>
              <numFmt numFmtId="181" formatCode="[$₹-445]\ #,##0.00"/>
            </x14:dxf>
          </x14:cfRule>
          <xm:sqref>D10 H10 N10 S10 D12:D131 H12:H131 N12:N131 R12:R131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hat Doesn't Look Right" error="You need to select something from the list." xr:uid="{2D09AB62-B9A7-4E2C-9A5E-E968BCCE763B}">
          <x14:formula1>
            <xm:f>Lists!$B$2:$B$17</xm:f>
          </x14:formula1>
          <xm:sqref>S12:S131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1:H43"/>
  <sheetViews>
    <sheetView showGridLines="0" showRowColHeaders="0" topLeftCell="A2" workbookViewId="0">
      <selection activeCell="E23" sqref="E23"/>
    </sheetView>
  </sheetViews>
  <sheetFormatPr defaultColWidth="9.109375" defaultRowHeight="13.8"/>
  <cols>
    <col min="1" max="1" width="4.33203125" style="5" customWidth="1"/>
    <col min="2" max="2" width="5.33203125" style="5" customWidth="1"/>
    <col min="3" max="3" width="19" style="5" customWidth="1"/>
    <col min="4" max="4" width="13" style="5" customWidth="1"/>
    <col min="5" max="5" width="19.88671875" style="5" customWidth="1"/>
    <col min="6" max="6" width="12.109375" style="5" customWidth="1"/>
    <col min="7" max="7" width="22.109375" style="5" customWidth="1"/>
    <col min="8" max="8" width="12.6640625" style="5" hidden="1" customWidth="1"/>
    <col min="9" max="9" width="12.6640625" style="5" customWidth="1"/>
    <col min="10" max="11" width="9.109375" style="5"/>
    <col min="12" max="12" width="12.109375" style="5" customWidth="1"/>
    <col min="13" max="16384" width="9.109375" style="5"/>
  </cols>
  <sheetData>
    <row r="1" spans="2:7" ht="11.25" customHeight="1"/>
    <row r="2" spans="2:7" ht="30.6" thickBot="1">
      <c r="B2" s="63" t="s">
        <v>87</v>
      </c>
      <c r="C2" s="64"/>
      <c r="D2" s="64"/>
      <c r="E2" s="65">
        <f>WAllowance</f>
        <v>400</v>
      </c>
      <c r="F2" s="66" t="s">
        <v>106</v>
      </c>
      <c r="G2" s="67"/>
    </row>
    <row r="3" spans="2:7" ht="15" customHeight="1" thickTop="1">
      <c r="B3" s="49"/>
      <c r="E3" s="62"/>
    </row>
    <row r="4" spans="2:7" customFormat="1" ht="14.4">
      <c r="C4" t="s">
        <v>88</v>
      </c>
    </row>
    <row r="5" spans="2:7" customFormat="1" ht="14.4"/>
    <row r="6" spans="2:7" customFormat="1" ht="14.4">
      <c r="C6" s="45" t="s">
        <v>49</v>
      </c>
      <c r="D6" s="60" t="s">
        <v>81</v>
      </c>
      <c r="E6" s="45" t="s">
        <v>41</v>
      </c>
      <c r="F6" s="58" t="s">
        <v>82</v>
      </c>
      <c r="G6" s="45" t="s">
        <v>43</v>
      </c>
    </row>
    <row r="7" spans="2:7" customFormat="1" ht="14.4">
      <c r="C7" s="26">
        <f>'2) Income'!D9+SUM('Detailed Cash Flow'!AJ2:AJ1466)</f>
        <v>136450</v>
      </c>
      <c r="D7" s="60" t="s">
        <v>83</v>
      </c>
      <c r="E7" s="26">
        <f>-SUM('Adjust Cash Flow'!C19:F1483,'Adjust Cash Flow'!I19:I1483)</f>
        <v>91625</v>
      </c>
      <c r="F7" s="58" t="s">
        <v>84</v>
      </c>
      <c r="G7" s="26">
        <f>C7-E7</f>
        <v>44825</v>
      </c>
    </row>
    <row r="8" spans="2:7" customFormat="1" ht="14.4">
      <c r="C8" s="26"/>
      <c r="D8" s="57"/>
      <c r="E8" s="26"/>
      <c r="F8" s="58"/>
      <c r="G8" s="26"/>
    </row>
    <row r="9" spans="2:7" customFormat="1" ht="14.4">
      <c r="C9" s="45" t="s">
        <v>43</v>
      </c>
      <c r="D9" s="60" t="s">
        <v>85</v>
      </c>
      <c r="E9" s="45" t="s">
        <v>9</v>
      </c>
      <c r="F9" s="58" t="s">
        <v>82</v>
      </c>
      <c r="G9" s="48" t="s">
        <v>280</v>
      </c>
    </row>
    <row r="10" spans="2:7" customFormat="1" ht="15.6">
      <c r="C10" s="26">
        <f>G7</f>
        <v>44825</v>
      </c>
      <c r="D10" s="60" t="s">
        <v>86</v>
      </c>
      <c r="E10" s="59">
        <f>'1) Period'!E19</f>
        <v>104</v>
      </c>
      <c r="F10" s="58" t="s">
        <v>84</v>
      </c>
      <c r="G10" s="51">
        <f>G7/'1) Period'!E19</f>
        <v>431.00961538461536</v>
      </c>
    </row>
    <row r="11" spans="2:7" customFormat="1" ht="14.4"/>
    <row r="12" spans="2:7" customFormat="1" ht="18.600000000000001">
      <c r="B12" s="50" t="s">
        <v>50</v>
      </c>
      <c r="G12" s="33"/>
    </row>
    <row r="13" spans="2:7" customFormat="1" ht="14.4">
      <c r="C13" t="s">
        <v>77</v>
      </c>
      <c r="G13" s="33"/>
    </row>
    <row r="14" spans="2:7" customFormat="1" ht="14.4">
      <c r="C14" t="s">
        <v>51</v>
      </c>
      <c r="G14" s="33"/>
    </row>
    <row r="15" spans="2:7" customFormat="1" ht="14.4">
      <c r="C15" t="s">
        <v>76</v>
      </c>
      <c r="G15" s="33"/>
    </row>
    <row r="16" spans="2:7" customFormat="1" ht="15.6">
      <c r="C16" s="25"/>
      <c r="D16" s="24"/>
      <c r="E16" s="22"/>
      <c r="F16" s="24"/>
      <c r="G16" s="27"/>
    </row>
    <row r="17" spans="2:8" customFormat="1" ht="18.600000000000001">
      <c r="B17" s="50" t="s">
        <v>89</v>
      </c>
      <c r="D17" s="24"/>
      <c r="E17" s="22"/>
      <c r="F17" s="24"/>
      <c r="G17" s="27"/>
    </row>
    <row r="18" spans="2:8" customFormat="1" ht="18.600000000000001">
      <c r="B18" s="50"/>
      <c r="C18" s="30" t="s">
        <v>279</v>
      </c>
      <c r="D18" s="24"/>
      <c r="E18" s="22"/>
      <c r="F18" s="24"/>
      <c r="G18" s="27"/>
    </row>
    <row r="19" spans="2:8" customFormat="1" ht="18.600000000000001">
      <c r="B19" s="50"/>
      <c r="C19" s="30" t="s">
        <v>283</v>
      </c>
      <c r="D19" s="24"/>
      <c r="E19" s="22"/>
      <c r="F19" s="24"/>
      <c r="G19" s="27"/>
    </row>
    <row r="20" spans="2:8" customFormat="1" ht="14.4">
      <c r="C20" s="30" t="s">
        <v>284</v>
      </c>
      <c r="D20" s="28"/>
      <c r="E20" s="12"/>
      <c r="F20" s="28"/>
      <c r="G20" s="29"/>
    </row>
    <row r="21" spans="2:8" customFormat="1" ht="14.4">
      <c r="C21" s="34" t="str">
        <f>"*This is where the spreadsheet does the hard work for you.  It is calculating your daily personal cash flow for the next " &amp; '1) Period'!E19&amp;  " weeks!"</f>
        <v>*This is where the spreadsheet does the hard work for you.  It is calculating your daily personal cash flow for the next 104 weeks!</v>
      </c>
      <c r="D21" s="28"/>
      <c r="E21" s="12"/>
      <c r="F21" s="28"/>
      <c r="G21" s="29"/>
    </row>
    <row r="22" spans="2:8" customFormat="1" ht="14.4">
      <c r="C22" s="34"/>
      <c r="D22" s="28"/>
      <c r="E22" s="12"/>
      <c r="F22" s="28"/>
      <c r="G22" s="29"/>
    </row>
    <row r="23" spans="2:8" customFormat="1" ht="14.4">
      <c r="C23" s="159" t="s">
        <v>269</v>
      </c>
      <c r="D23" s="165" t="s">
        <v>259</v>
      </c>
      <c r="E23" s="168" t="s">
        <v>272</v>
      </c>
      <c r="F23" s="28"/>
      <c r="G23" s="29"/>
    </row>
    <row r="24" spans="2:8" customFormat="1" ht="14.4">
      <c r="C24" s="156"/>
      <c r="D24" s="28"/>
      <c r="E24" s="12"/>
      <c r="F24" s="28"/>
      <c r="G24" s="29"/>
    </row>
    <row r="25" spans="2:8" customFormat="1" ht="15" customHeight="1" thickBot="1">
      <c r="C25" s="156"/>
      <c r="D25" s="28" t="s">
        <v>281</v>
      </c>
      <c r="E25" s="155">
        <f>G10</f>
        <v>431.00961538461536</v>
      </c>
      <c r="F25" s="28"/>
      <c r="G25" s="29"/>
    </row>
    <row r="26" spans="2:8" customFormat="1" ht="19.95" customHeight="1" thickTop="1" thickBot="1">
      <c r="C26" s="159" t="s">
        <v>258</v>
      </c>
      <c r="D26" s="154" t="s">
        <v>282</v>
      </c>
      <c r="E26" s="164">
        <v>400</v>
      </c>
      <c r="F26" s="28"/>
      <c r="G26" s="29"/>
      <c r="H26">
        <f>VLOOKUP($E$23,Lists!$D$1:$E$7,2,FALSE)</f>
        <v>2</v>
      </c>
    </row>
    <row r="27" spans="2:8" customFormat="1" ht="15" thickTop="1">
      <c r="C27" s="34"/>
      <c r="D27" s="156"/>
      <c r="E27" s="5"/>
      <c r="F27" s="28"/>
      <c r="G27" s="29"/>
      <c r="H27">
        <f>WEEKDAY('1) Period'!E18,1)</f>
        <v>2</v>
      </c>
    </row>
    <row r="28" spans="2:8" customFormat="1" ht="14.4">
      <c r="C28" s="5"/>
      <c r="D28" s="163" t="s">
        <v>278</v>
      </c>
      <c r="E28" s="166">
        <f>'Detailed Cash Flow'!D2</f>
        <v>400</v>
      </c>
      <c r="F28" s="167" t="str">
        <f>IF(E28=WAllowance,"Today is your refill day! You get the full amount!","This is your starting amount to use until your first refill day.")</f>
        <v>Today is your refill day! You get the full amount!</v>
      </c>
      <c r="G28" s="29"/>
      <c r="H28">
        <f>IF(H26&gt;=H27,(H26-H27),7-(H27-H26))</f>
        <v>0</v>
      </c>
    </row>
    <row r="29" spans="2:8" customFormat="1" ht="14.4">
      <c r="C29" s="157"/>
      <c r="D29" s="157"/>
      <c r="E29" s="12"/>
      <c r="F29" s="28"/>
      <c r="G29" s="29"/>
    </row>
    <row r="30" spans="2:8" customFormat="1" ht="18.600000000000001">
      <c r="B30" s="50" t="s">
        <v>260</v>
      </c>
      <c r="C30" s="157"/>
      <c r="D30" s="157"/>
      <c r="E30" s="12"/>
      <c r="F30" s="28"/>
      <c r="G30" s="29"/>
    </row>
    <row r="31" spans="2:8" customFormat="1" ht="14.4">
      <c r="C31" s="30" t="s">
        <v>261</v>
      </c>
      <c r="D31" s="28"/>
      <c r="E31" s="12"/>
      <c r="F31" s="28"/>
      <c r="G31" s="29"/>
    </row>
    <row r="32" spans="2:8" customFormat="1" ht="14.4">
      <c r="C32" s="34" t="s">
        <v>270</v>
      </c>
      <c r="D32" s="28"/>
      <c r="E32" s="12"/>
      <c r="F32" s="28"/>
      <c r="G32" s="29"/>
    </row>
    <row r="33" spans="2:8" s="31" customFormat="1" ht="15.6" customHeight="1">
      <c r="C33" s="158"/>
      <c r="D33" s="32"/>
      <c r="E33" s="36"/>
      <c r="F33" s="32"/>
      <c r="G33" s="36"/>
      <c r="H33" s="36"/>
    </row>
    <row r="34" spans="2:8" s="21" customFormat="1" ht="15.6" customHeight="1">
      <c r="C34" s="160" t="s">
        <v>263</v>
      </c>
      <c r="D34" s="22"/>
      <c r="E34" s="22">
        <f>COUNTIF('Adjust Cash Flow'!K19:K1483,"&lt;0")</f>
        <v>0</v>
      </c>
      <c r="F34" s="22"/>
    </row>
    <row r="35" spans="2:8" customFormat="1" ht="14.4">
      <c r="C35" s="160"/>
      <c r="E35" s="17" t="s">
        <v>265</v>
      </c>
      <c r="G35" s="1"/>
    </row>
    <row r="36" spans="2:8" customFormat="1" ht="14.4">
      <c r="C36" s="160"/>
      <c r="E36" s="17"/>
      <c r="G36" s="1"/>
    </row>
    <row r="37" spans="2:8" customFormat="1" ht="15.6">
      <c r="C37" s="160" t="s">
        <v>264</v>
      </c>
      <c r="E37" s="61">
        <f>MIN('Adjust Cash Flow'!K19:K1483)</f>
        <v>95</v>
      </c>
      <c r="F37" s="159" t="s">
        <v>262</v>
      </c>
      <c r="G37" s="162">
        <f>INDEX('Adjust Cash Flow'!B19:B1483, MATCH(MIN('Adjust Cash Flow'!K19:K1483), 'Adjust Cash Flow'!K19:K1483, 0))</f>
        <v>45657</v>
      </c>
    </row>
    <row r="38" spans="2:8" customFormat="1" ht="14.4">
      <c r="C38" s="160"/>
      <c r="E38" s="17" t="str">
        <f>"Keep this number above zero! It shows your lowest point over the next " &amp; '1) Period'!E19&amp;  " weeks!"</f>
        <v>Keep this number above zero! It shows your lowest point over the next 104 weeks!</v>
      </c>
      <c r="F38" s="159"/>
      <c r="G38" s="161"/>
    </row>
    <row r="39" spans="2:8" customFormat="1" ht="18.600000000000001">
      <c r="B39" s="50"/>
      <c r="C39" s="160"/>
    </row>
    <row r="40" spans="2:8" customFormat="1" ht="14.4">
      <c r="C40" s="160" t="s">
        <v>59</v>
      </c>
      <c r="E40" s="35">
        <f>SLOPE('Adjust Cash Flow'!$K19:$K1483,'Adjust Cash Flow'!$B19:$B1483)*7</f>
        <v>3.5307687300274804</v>
      </c>
      <c r="F40" t="s">
        <v>45</v>
      </c>
      <c r="G40" s="5"/>
    </row>
    <row r="41" spans="2:8" customFormat="1" ht="14.4">
      <c r="C41" s="17" t="s">
        <v>52</v>
      </c>
      <c r="E41" s="17" t="s">
        <v>266</v>
      </c>
      <c r="G41" s="17"/>
    </row>
    <row r="42" spans="2:8" customFormat="1" ht="14.4">
      <c r="E42" s="17" t="s">
        <v>268</v>
      </c>
      <c r="G42" s="17"/>
    </row>
    <row r="43" spans="2:8" customFormat="1" ht="14.4">
      <c r="E43" s="17" t="s">
        <v>267</v>
      </c>
      <c r="G43" s="17"/>
    </row>
  </sheetData>
  <sheetProtection algorithmName="SHA-512" hashValue="/BQoeJyJKqWGZ9ZN236L/6svxzyXQ32guOZuMTLZL3jj30Nh6Gq/rIGJE5yrxPdoSfgn9ViruCuCwILln1gycg==" saltValue="VWbozXq91x2yjnsaG4YxrA==" spinCount="100000" sheet="1" objects="1" scenarios="1" selectLockedCells="1"/>
  <conditionalFormatting sqref="E34">
    <cfRule type="cellIs" dxfId="17" priority="14" operator="equal">
      <formula>0</formula>
    </cfRule>
    <cfRule type="cellIs" dxfId="16" priority="15" operator="greaterThan">
      <formula>0</formula>
    </cfRule>
  </conditionalFormatting>
  <conditionalFormatting sqref="E37">
    <cfRule type="cellIs" dxfId="15" priority="12" operator="greaterThan">
      <formula>0</formula>
    </cfRule>
    <cfRule type="cellIs" dxfId="14" priority="13" operator="lessThan">
      <formula>0</formula>
    </cfRule>
  </conditionalFormatting>
  <conditionalFormatting sqref="E40">
    <cfRule type="cellIs" dxfId="13" priority="10" operator="lessThan">
      <formula>0</formula>
    </cfRule>
    <cfRule type="cellIs" dxfId="12" priority="11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2A70DF7-D3EB-45E8-833D-0AB1CA845521}">
            <xm:f>'1) Period'!$K$19="None"</xm:f>
            <x14:dxf>
              <numFmt numFmtId="4" formatCode="#,##0.00"/>
            </x14:dxf>
          </x14:cfRule>
          <x14:cfRule type="expression" priority="2" id="{F6BD9DB7-78CC-4DE1-806B-57ACF99EC8F5}">
            <xm:f>'1) Period'!$K$19="Shilling"</xm:f>
            <x14:dxf>
              <numFmt numFmtId="187" formatCode="[$KES]\ #,##0.00"/>
            </x14:dxf>
          </x14:cfRule>
          <x14:cfRule type="expression" priority="3" id="{D6DE339D-B101-4ABF-AF4A-66AB51DB5676}">
            <xm:f>'1) Period'!$K$19="ZAR"</xm:f>
            <x14:dxf>
              <numFmt numFmtId="186" formatCode="[$R-1C09]#,##0.00"/>
            </x14:dxf>
          </x14:cfRule>
          <x14:cfRule type="expression" priority="4" id="{F6BA95E9-4515-45F6-915C-1D55489024DD}">
            <xm:f>'1) Period'!$K$19="Philippine Peso"</xm:f>
            <x14:dxf>
              <numFmt numFmtId="185" formatCode="[$₱-3409]#,##0.00"/>
            </x14:dxf>
          </x14:cfRule>
          <x14:cfRule type="expression" priority="5" id="{9AA1C9FB-0CBF-461B-BD11-82D272B48BA2}">
            <xm:f>'1) Period'!$K$19="Euro"</xm:f>
            <x14:dxf>
              <numFmt numFmtId="184" formatCode="[$€-2]\ #,##0.00"/>
            </x14:dxf>
          </x14:cfRule>
          <x14:cfRule type="expression" priority="6" id="{B1F872C7-B435-4A67-8014-8B6F660B84F5}">
            <xm:f>'1) Period'!$K$19="Pound"</xm:f>
            <x14:dxf>
              <numFmt numFmtId="183" formatCode="[$£-809]#,##0.00"/>
            </x14:dxf>
          </x14:cfRule>
          <x14:cfRule type="expression" priority="7" id="{EC781E6D-6FF3-46EC-AE7F-54379F987A5B}">
            <xm:f>'1) Period'!$K$19="Dollar"</xm:f>
            <x14:dxf>
              <numFmt numFmtId="170" formatCode="&quot;$&quot;#,##0.00"/>
            </x14:dxf>
          </x14:cfRule>
          <x14:cfRule type="expression" priority="8" id="{150F7810-3A37-46AF-BBB0-5801E7084C81}">
            <xm:f>'1) Period'!$K$19="Real"</xm:f>
            <x14:dxf>
              <numFmt numFmtId="182" formatCode="[$R$-416]\ #,##0.00"/>
            </x14:dxf>
          </x14:cfRule>
          <x14:cfRule type="expression" priority="9" id="{0DF2C7FF-6545-4BEE-9DDD-4A82284B537A}">
            <xm:f>'1) Period'!$K$19="Rupee"</xm:f>
            <x14:dxf>
              <numFmt numFmtId="181" formatCode="[$₹-445]\ #,##0.00"/>
            </x14:dxf>
          </x14:cfRule>
          <xm:sqref>E2 C7 E7 G7 C10 G10 E25:E26 E28 E37 E40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1C1CB1F9-E0BB-4BF2-8DE9-EBA7AA75F1FE}">
          <x14:formula1>
            <xm:f>Lists!$D$1:$D$7</xm:f>
          </x14:formula1>
          <xm:sqref>E23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75D6-8665-4C15-B5B5-8D014930DEC0}">
  <dimension ref="H30"/>
  <sheetViews>
    <sheetView showGridLines="0" showRowColHeaders="0" zoomScaleNormal="100" workbookViewId="0">
      <selection activeCell="D31" sqref="D31"/>
    </sheetView>
  </sheetViews>
  <sheetFormatPr defaultRowHeight="14.4"/>
  <sheetData>
    <row r="30" spans="8:8" ht="18">
      <c r="H30" s="43" t="s">
        <v>58</v>
      </c>
    </row>
  </sheetData>
  <sheetProtection algorithmName="SHA-512" hashValue="B1MX8jzda1PsrbRaY1EmrXdiXbqvAUAxA2Mv7aLtJ1fI0qdGJ2uZhoGZUnsFJQSnW74akls4XwOwTq8uiZo4Jg==" saltValue="q/wg7cCdQ1opZD0kHMm8zQ==" spinCount="100000" sheet="1" objects="1" scenarios="1" selectLockedCells="1" selectUnlockedCells="1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B1:L1483"/>
  <sheetViews>
    <sheetView showGridLines="0" workbookViewId="0">
      <selection activeCell="I19" sqref="I19"/>
    </sheetView>
  </sheetViews>
  <sheetFormatPr defaultRowHeight="14.4"/>
  <cols>
    <col min="1" max="1" width="4.33203125" customWidth="1"/>
    <col min="2" max="2" width="12.109375" style="1" customWidth="1"/>
    <col min="3" max="9" width="15.6640625" customWidth="1"/>
    <col min="10" max="10" width="55" customWidth="1"/>
    <col min="11" max="11" width="15.6640625" customWidth="1"/>
    <col min="12" max="12" width="68.5546875" customWidth="1"/>
  </cols>
  <sheetData>
    <row r="1" spans="2:11" ht="11.25" customHeight="1"/>
    <row r="2" spans="2:11" ht="30">
      <c r="B2" s="49" t="s">
        <v>53</v>
      </c>
    </row>
    <row r="3" spans="2:11">
      <c r="B3" t="s">
        <v>54</v>
      </c>
    </row>
    <row r="4" spans="2:11">
      <c r="B4" t="s">
        <v>55</v>
      </c>
    </row>
    <row r="5" spans="2:11">
      <c r="B5" t="s">
        <v>90</v>
      </c>
    </row>
    <row r="6" spans="2:11">
      <c r="B6" s="17" t="s">
        <v>57</v>
      </c>
    </row>
    <row r="7" spans="2:11" ht="12" customHeight="1" thickBot="1"/>
    <row r="8" spans="2:11" ht="15" customHeight="1">
      <c r="B8" s="189" t="s">
        <v>113</v>
      </c>
      <c r="C8" s="190"/>
      <c r="D8" s="190"/>
      <c r="E8" s="190"/>
      <c r="F8" s="190"/>
      <c r="G8" s="190"/>
      <c r="H8" s="190"/>
      <c r="I8" s="190"/>
      <c r="J8" s="190"/>
      <c r="K8" s="191"/>
    </row>
    <row r="9" spans="2:11">
      <c r="B9" s="192"/>
      <c r="C9" s="193"/>
      <c r="D9" s="193"/>
      <c r="E9" s="193"/>
      <c r="F9" s="193"/>
      <c r="G9" s="193"/>
      <c r="H9" s="193"/>
      <c r="I9" s="193"/>
      <c r="J9" s="193"/>
      <c r="K9" s="194"/>
    </row>
    <row r="10" spans="2:11">
      <c r="B10" s="192"/>
      <c r="C10" s="193"/>
      <c r="D10" s="193"/>
      <c r="E10" s="193"/>
      <c r="F10" s="193"/>
      <c r="G10" s="193"/>
      <c r="H10" s="193"/>
      <c r="I10" s="193"/>
      <c r="J10" s="193"/>
      <c r="K10" s="194"/>
    </row>
    <row r="11" spans="2:11" ht="9" customHeight="1">
      <c r="B11" s="192"/>
      <c r="C11" s="193"/>
      <c r="D11" s="193"/>
      <c r="E11" s="193"/>
      <c r="F11" s="193"/>
      <c r="G11" s="193"/>
      <c r="H11" s="193"/>
      <c r="I11" s="193"/>
      <c r="J11" s="193"/>
      <c r="K11" s="194"/>
    </row>
    <row r="12" spans="2:11" ht="17.399999999999999">
      <c r="B12" s="74" t="s">
        <v>10</v>
      </c>
      <c r="C12" s="75" t="s">
        <v>26</v>
      </c>
      <c r="D12" s="75" t="s">
        <v>27</v>
      </c>
      <c r="E12" s="75" t="s">
        <v>28</v>
      </c>
      <c r="F12" s="75" t="s">
        <v>29</v>
      </c>
      <c r="G12" s="75" t="s">
        <v>6</v>
      </c>
      <c r="H12" s="75" t="s">
        <v>24</v>
      </c>
      <c r="I12" s="109" t="s">
        <v>20</v>
      </c>
      <c r="J12" s="109" t="s">
        <v>241</v>
      </c>
      <c r="K12" s="76" t="s">
        <v>21</v>
      </c>
    </row>
    <row r="13" spans="2:11">
      <c r="B13" s="174">
        <v>43200</v>
      </c>
      <c r="C13" s="4">
        <v>0</v>
      </c>
      <c r="D13" s="4">
        <v>-100</v>
      </c>
      <c r="E13" s="4">
        <v>0</v>
      </c>
      <c r="F13" s="4">
        <v>0</v>
      </c>
      <c r="G13" s="4">
        <v>0</v>
      </c>
      <c r="H13" s="4">
        <v>0</v>
      </c>
      <c r="I13" s="4">
        <v>100</v>
      </c>
      <c r="J13" s="4" t="s">
        <v>242</v>
      </c>
      <c r="K13" s="173">
        <v>1625</v>
      </c>
    </row>
    <row r="14" spans="2:11" ht="15" thickBot="1">
      <c r="B14" s="52"/>
      <c r="C14" s="53"/>
      <c r="D14" s="53"/>
      <c r="E14" s="53"/>
      <c r="F14" s="53"/>
      <c r="G14" s="53"/>
      <c r="H14" s="53"/>
      <c r="I14" s="53"/>
      <c r="J14" s="53"/>
      <c r="K14" s="54"/>
    </row>
    <row r="15" spans="2:11">
      <c r="E15" s="55"/>
    </row>
    <row r="17" spans="2:12" ht="15" customHeight="1">
      <c r="C17" s="186" t="s">
        <v>40</v>
      </c>
      <c r="D17" s="187"/>
      <c r="E17" s="187"/>
      <c r="F17" s="188"/>
      <c r="H17" s="40"/>
      <c r="I17" s="40"/>
      <c r="J17" s="40"/>
      <c r="K17" s="40"/>
      <c r="L17" s="40"/>
    </row>
    <row r="18" spans="2:12" ht="17.399999999999999">
      <c r="B18" s="98" t="s">
        <v>10</v>
      </c>
      <c r="C18" s="99" t="s">
        <v>27</v>
      </c>
      <c r="D18" s="99" t="s">
        <v>28</v>
      </c>
      <c r="E18" s="99" t="s">
        <v>29</v>
      </c>
      <c r="F18" s="101" t="s">
        <v>147</v>
      </c>
      <c r="G18" s="100" t="s">
        <v>6</v>
      </c>
      <c r="H18" s="99" t="s">
        <v>24</v>
      </c>
      <c r="I18" s="108" t="s">
        <v>20</v>
      </c>
      <c r="J18" s="108" t="s">
        <v>241</v>
      </c>
      <c r="K18" s="99" t="s">
        <v>21</v>
      </c>
      <c r="L18" s="101" t="s">
        <v>25</v>
      </c>
    </row>
    <row r="19" spans="2:12">
      <c r="B19" s="172">
        <f>'Detailed Cash Flow'!A2</f>
        <v>45474</v>
      </c>
      <c r="C19" s="170">
        <f>IF('Detailed Cash Flow'!E2="","",'Detailed Cash Flow'!E2*-1)</f>
        <v>-195</v>
      </c>
      <c r="D19" s="170">
        <f>IF('Detailed Cash Flow'!F2="","",'Detailed Cash Flow'!F2*-1)</f>
        <v>0</v>
      </c>
      <c r="E19" s="170">
        <f>IF('Detailed Cash Flow'!G2="","",'Detailed Cash Flow'!G2*-1)</f>
        <v>0</v>
      </c>
      <c r="F19" s="170">
        <f>IF('Detailed Cash Flow'!Y2="","",'Detailed Cash Flow'!Y2*-1)</f>
        <v>0</v>
      </c>
      <c r="G19" s="170">
        <f>'Detailed Cash Flow'!AJ2</f>
        <v>650</v>
      </c>
      <c r="H19" s="170">
        <f>IF('Detailed Cash Flow'!D2="","",'Detailed Cash Flow'!D2*-1)</f>
        <v>-400</v>
      </c>
      <c r="I19" s="171"/>
      <c r="J19" s="171"/>
      <c r="K19" s="170">
        <f>IF(B19="","",'2) Income'!$D$9+G19+C19+D19+E19+F19+H19+I19)</f>
        <v>1305</v>
      </c>
      <c r="L19" s="97">
        <f>K19</f>
        <v>1305</v>
      </c>
    </row>
    <row r="20" spans="2:12">
      <c r="B20" s="172">
        <f>'Detailed Cash Flow'!A3</f>
        <v>45475</v>
      </c>
      <c r="C20" s="170">
        <f>IF('Detailed Cash Flow'!E3="","",'Detailed Cash Flow'!E3*-1)</f>
        <v>-35</v>
      </c>
      <c r="D20" s="170">
        <f>IF('Detailed Cash Flow'!F3="","",'Detailed Cash Flow'!F3*-1)</f>
        <v>0</v>
      </c>
      <c r="E20" s="170">
        <f>IF('Detailed Cash Flow'!G3="","",'Detailed Cash Flow'!G3*-1)</f>
        <v>0</v>
      </c>
      <c r="F20" s="170">
        <f>IF('Detailed Cash Flow'!Y3="","",'Detailed Cash Flow'!Y3*-1)</f>
        <v>0</v>
      </c>
      <c r="G20" s="170">
        <f>'Detailed Cash Flow'!AJ3</f>
        <v>0</v>
      </c>
      <c r="H20" s="170">
        <f>IF('Detailed Cash Flow'!D3="","",'Detailed Cash Flow'!D3*-1)</f>
        <v>0</v>
      </c>
      <c r="I20" s="171"/>
      <c r="J20" s="171"/>
      <c r="K20" s="170">
        <f>IF(B20="","",K19+G20+C20+D20+E20+F20+H20+I20)</f>
        <v>1270</v>
      </c>
      <c r="L20" s="97">
        <f t="shared" ref="L20:L53" si="0">K20</f>
        <v>1270</v>
      </c>
    </row>
    <row r="21" spans="2:12">
      <c r="B21" s="172">
        <f>'Detailed Cash Flow'!A4</f>
        <v>45476</v>
      </c>
      <c r="C21" s="170">
        <f>IF('Detailed Cash Flow'!E4="","",'Detailed Cash Flow'!E4*-1)</f>
        <v>-35</v>
      </c>
      <c r="D21" s="170">
        <f>IF('Detailed Cash Flow'!F4="","",'Detailed Cash Flow'!F4*-1)</f>
        <v>0</v>
      </c>
      <c r="E21" s="170">
        <f>IF('Detailed Cash Flow'!G4="","",'Detailed Cash Flow'!G4*-1)</f>
        <v>0</v>
      </c>
      <c r="F21" s="170">
        <f>IF('Detailed Cash Flow'!Y4="","",'Detailed Cash Flow'!Y4*-1)</f>
        <v>0</v>
      </c>
      <c r="G21" s="170">
        <f>'Detailed Cash Flow'!AJ4</f>
        <v>0</v>
      </c>
      <c r="H21" s="170">
        <f>IF('Detailed Cash Flow'!D4="","",'Detailed Cash Flow'!D4*-1)</f>
        <v>0</v>
      </c>
      <c r="I21" s="171"/>
      <c r="J21" s="171"/>
      <c r="K21" s="170">
        <f t="shared" ref="K21:K84" si="1">IF(B21="","",K20+G21+C21+D21+E21+F21+H21+I21)</f>
        <v>1235</v>
      </c>
      <c r="L21" s="97">
        <f t="shared" si="0"/>
        <v>1235</v>
      </c>
    </row>
    <row r="22" spans="2:12">
      <c r="B22" s="172">
        <f>'Detailed Cash Flow'!A5</f>
        <v>45477</v>
      </c>
      <c r="C22" s="170">
        <f>IF('Detailed Cash Flow'!E5="","",'Detailed Cash Flow'!E5*-1)</f>
        <v>-35</v>
      </c>
      <c r="D22" s="170">
        <f>IF('Detailed Cash Flow'!F5="","",'Detailed Cash Flow'!F5*-1)</f>
        <v>0</v>
      </c>
      <c r="E22" s="170">
        <f>IF('Detailed Cash Flow'!G5="","",'Detailed Cash Flow'!G5*-1)</f>
        <v>0</v>
      </c>
      <c r="F22" s="170">
        <f>IF('Detailed Cash Flow'!Y5="","",'Detailed Cash Flow'!Y5*-1)</f>
        <v>0</v>
      </c>
      <c r="G22" s="170">
        <f>'Detailed Cash Flow'!AJ5</f>
        <v>0</v>
      </c>
      <c r="H22" s="170">
        <f>IF('Detailed Cash Flow'!D5="","",'Detailed Cash Flow'!D5*-1)</f>
        <v>0</v>
      </c>
      <c r="I22" s="171"/>
      <c r="J22" s="171"/>
      <c r="K22" s="170">
        <f t="shared" si="1"/>
        <v>1200</v>
      </c>
      <c r="L22" s="97">
        <f t="shared" si="0"/>
        <v>1200</v>
      </c>
    </row>
    <row r="23" spans="2:12">
      <c r="B23" s="172">
        <f>'Detailed Cash Flow'!A6</f>
        <v>45478</v>
      </c>
      <c r="C23" s="170">
        <f>IF('Detailed Cash Flow'!E6="","",'Detailed Cash Flow'!E6*-1)</f>
        <v>0</v>
      </c>
      <c r="D23" s="170">
        <f>IF('Detailed Cash Flow'!F6="","",'Detailed Cash Flow'!F6*-1)</f>
        <v>0</v>
      </c>
      <c r="E23" s="170">
        <f>IF('Detailed Cash Flow'!G6="","",'Detailed Cash Flow'!G6*-1)</f>
        <v>0</v>
      </c>
      <c r="F23" s="170">
        <f>IF('Detailed Cash Flow'!Y6="","",'Detailed Cash Flow'!Y6*-1)</f>
        <v>0</v>
      </c>
      <c r="G23" s="170">
        <f>'Detailed Cash Flow'!AJ6</f>
        <v>2300</v>
      </c>
      <c r="H23" s="170">
        <f>IF('Detailed Cash Flow'!D6="","",'Detailed Cash Flow'!D6*-1)</f>
        <v>0</v>
      </c>
      <c r="I23" s="171"/>
      <c r="J23" s="171"/>
      <c r="K23" s="170">
        <f t="shared" si="1"/>
        <v>3500</v>
      </c>
      <c r="L23" s="97">
        <f t="shared" si="0"/>
        <v>3500</v>
      </c>
    </row>
    <row r="24" spans="2:12">
      <c r="B24" s="172">
        <f>'Detailed Cash Flow'!A7</f>
        <v>45479</v>
      </c>
      <c r="C24" s="170">
        <f>IF('Detailed Cash Flow'!E7="","",'Detailed Cash Flow'!E7*-1)</f>
        <v>0</v>
      </c>
      <c r="D24" s="170">
        <f>IF('Detailed Cash Flow'!F7="","",'Detailed Cash Flow'!F7*-1)</f>
        <v>0</v>
      </c>
      <c r="E24" s="170">
        <f>IF('Detailed Cash Flow'!G7="","",'Detailed Cash Flow'!G7*-1)</f>
        <v>0</v>
      </c>
      <c r="F24" s="170">
        <f>IF('Detailed Cash Flow'!Y7="","",'Detailed Cash Flow'!Y7*-1)</f>
        <v>0</v>
      </c>
      <c r="G24" s="170">
        <f>'Detailed Cash Flow'!AJ7</f>
        <v>0</v>
      </c>
      <c r="H24" s="170">
        <f>IF('Detailed Cash Flow'!D7="","",'Detailed Cash Flow'!D7*-1)</f>
        <v>0</v>
      </c>
      <c r="I24" s="171"/>
      <c r="J24" s="171"/>
      <c r="K24" s="170">
        <f t="shared" si="1"/>
        <v>3500</v>
      </c>
      <c r="L24" s="97">
        <f t="shared" si="0"/>
        <v>3500</v>
      </c>
    </row>
    <row r="25" spans="2:12">
      <c r="B25" s="172">
        <f>'Detailed Cash Flow'!A8</f>
        <v>45480</v>
      </c>
      <c r="C25" s="170">
        <f>IF('Detailed Cash Flow'!E8="","",'Detailed Cash Flow'!E8*-1)</f>
        <v>0</v>
      </c>
      <c r="D25" s="170">
        <f>IF('Detailed Cash Flow'!F8="","",'Detailed Cash Flow'!F8*-1)</f>
        <v>0</v>
      </c>
      <c r="E25" s="170">
        <f>IF('Detailed Cash Flow'!G8="","",'Detailed Cash Flow'!G8*-1)</f>
        <v>0</v>
      </c>
      <c r="F25" s="170">
        <f>IF('Detailed Cash Flow'!Y8="","",'Detailed Cash Flow'!Y8*-1)</f>
        <v>0</v>
      </c>
      <c r="G25" s="170">
        <f>'Detailed Cash Flow'!AJ8</f>
        <v>0</v>
      </c>
      <c r="H25" s="170">
        <f>IF('Detailed Cash Flow'!D8="","",'Detailed Cash Flow'!D8*-1)</f>
        <v>0</v>
      </c>
      <c r="I25" s="171"/>
      <c r="J25" s="171"/>
      <c r="K25" s="170">
        <f t="shared" si="1"/>
        <v>3500</v>
      </c>
      <c r="L25" s="97">
        <f t="shared" si="0"/>
        <v>3500</v>
      </c>
    </row>
    <row r="26" spans="2:12">
      <c r="B26" s="172">
        <f>'Detailed Cash Flow'!A9</f>
        <v>45481</v>
      </c>
      <c r="C26" s="170">
        <f>IF('Detailed Cash Flow'!E9="","",'Detailed Cash Flow'!E9*-1)</f>
        <v>0</v>
      </c>
      <c r="D26" s="170">
        <f>IF('Detailed Cash Flow'!F9="","",'Detailed Cash Flow'!F9*-1)</f>
        <v>0</v>
      </c>
      <c r="E26" s="170">
        <f>IF('Detailed Cash Flow'!G9="","",'Detailed Cash Flow'!G9*-1)</f>
        <v>0</v>
      </c>
      <c r="F26" s="170">
        <f>IF('Detailed Cash Flow'!Y9="","",'Detailed Cash Flow'!Y9*-1)</f>
        <v>0</v>
      </c>
      <c r="G26" s="170">
        <f>'Detailed Cash Flow'!AJ9</f>
        <v>0</v>
      </c>
      <c r="H26" s="170">
        <f>IF('Detailed Cash Flow'!D9="","",'Detailed Cash Flow'!D9*-1)</f>
        <v>-400</v>
      </c>
      <c r="I26" s="171"/>
      <c r="J26" s="171"/>
      <c r="K26" s="170">
        <f t="shared" si="1"/>
        <v>3100</v>
      </c>
      <c r="L26" s="97">
        <f t="shared" si="0"/>
        <v>3100</v>
      </c>
    </row>
    <row r="27" spans="2:12">
      <c r="B27" s="172">
        <f>'Detailed Cash Flow'!A10</f>
        <v>45482</v>
      </c>
      <c r="C27" s="170">
        <f>IF('Detailed Cash Flow'!E10="","",'Detailed Cash Flow'!E10*-1)</f>
        <v>0</v>
      </c>
      <c r="D27" s="170">
        <f>IF('Detailed Cash Flow'!F10="","",'Detailed Cash Flow'!F10*-1)</f>
        <v>0</v>
      </c>
      <c r="E27" s="170">
        <f>IF('Detailed Cash Flow'!G10="","",'Detailed Cash Flow'!G10*-1)</f>
        <v>-500</v>
      </c>
      <c r="F27" s="170">
        <f>IF('Detailed Cash Flow'!Y10="","",'Detailed Cash Flow'!Y10*-1)</f>
        <v>0</v>
      </c>
      <c r="G27" s="170">
        <f>'Detailed Cash Flow'!AJ10</f>
        <v>0</v>
      </c>
      <c r="H27" s="170">
        <f>IF('Detailed Cash Flow'!D10="","",'Detailed Cash Flow'!D10*-1)</f>
        <v>0</v>
      </c>
      <c r="I27" s="171"/>
      <c r="J27" s="171"/>
      <c r="K27" s="170">
        <f t="shared" si="1"/>
        <v>2600</v>
      </c>
      <c r="L27" s="97">
        <f t="shared" si="0"/>
        <v>2600</v>
      </c>
    </row>
    <row r="28" spans="2:12">
      <c r="B28" s="172">
        <f>'Detailed Cash Flow'!A11</f>
        <v>45483</v>
      </c>
      <c r="C28" s="170">
        <f>IF('Detailed Cash Flow'!E11="","",'Detailed Cash Flow'!E11*-1)</f>
        <v>-500</v>
      </c>
      <c r="D28" s="170">
        <f>IF('Detailed Cash Flow'!F11="","",'Detailed Cash Flow'!F11*-1)</f>
        <v>0</v>
      </c>
      <c r="E28" s="170">
        <f>IF('Detailed Cash Flow'!G11="","",'Detailed Cash Flow'!G11*-1)</f>
        <v>0</v>
      </c>
      <c r="F28" s="170">
        <f>IF('Detailed Cash Flow'!Y11="","",'Detailed Cash Flow'!Y11*-1)</f>
        <v>0</v>
      </c>
      <c r="G28" s="170">
        <f>'Detailed Cash Flow'!AJ11</f>
        <v>0</v>
      </c>
      <c r="H28" s="170">
        <f>IF('Detailed Cash Flow'!D11="","",'Detailed Cash Flow'!D11*-1)</f>
        <v>0</v>
      </c>
      <c r="I28" s="171"/>
      <c r="J28" s="171"/>
      <c r="K28" s="170">
        <f t="shared" si="1"/>
        <v>2100</v>
      </c>
      <c r="L28" s="97">
        <f t="shared" si="0"/>
        <v>2100</v>
      </c>
    </row>
    <row r="29" spans="2:12">
      <c r="B29" s="172">
        <f>'Detailed Cash Flow'!A12</f>
        <v>45484</v>
      </c>
      <c r="C29" s="170">
        <f>IF('Detailed Cash Flow'!E12="","",'Detailed Cash Flow'!E12*-1)</f>
        <v>-300</v>
      </c>
      <c r="D29" s="170">
        <f>IF('Detailed Cash Flow'!F12="","",'Detailed Cash Flow'!F12*-1)</f>
        <v>0</v>
      </c>
      <c r="E29" s="170">
        <f>IF('Detailed Cash Flow'!G12="","",'Detailed Cash Flow'!G12*-1)</f>
        <v>0</v>
      </c>
      <c r="F29" s="170">
        <f>IF('Detailed Cash Flow'!Y12="","",'Detailed Cash Flow'!Y12*-1)</f>
        <v>0</v>
      </c>
      <c r="G29" s="170">
        <f>'Detailed Cash Flow'!AJ12</f>
        <v>0</v>
      </c>
      <c r="H29" s="170">
        <f>IF('Detailed Cash Flow'!D12="","",'Detailed Cash Flow'!D12*-1)</f>
        <v>0</v>
      </c>
      <c r="I29" s="171"/>
      <c r="J29" s="171"/>
      <c r="K29" s="170">
        <f t="shared" si="1"/>
        <v>1800</v>
      </c>
      <c r="L29" s="97">
        <f t="shared" si="0"/>
        <v>1800</v>
      </c>
    </row>
    <row r="30" spans="2:12">
      <c r="B30" s="172">
        <f>'Detailed Cash Flow'!A13</f>
        <v>45485</v>
      </c>
      <c r="C30" s="170">
        <f>IF('Detailed Cash Flow'!E13="","",'Detailed Cash Flow'!E13*-1)</f>
        <v>0</v>
      </c>
      <c r="D30" s="170">
        <f>IF('Detailed Cash Flow'!F13="","",'Detailed Cash Flow'!F13*-1)</f>
        <v>0</v>
      </c>
      <c r="E30" s="170">
        <f>IF('Detailed Cash Flow'!G13="","",'Detailed Cash Flow'!G13*-1)</f>
        <v>0</v>
      </c>
      <c r="F30" s="170">
        <f>IF('Detailed Cash Flow'!Y13="","",'Detailed Cash Flow'!Y13*-1)</f>
        <v>0</v>
      </c>
      <c r="G30" s="170">
        <f>'Detailed Cash Flow'!AJ13</f>
        <v>0</v>
      </c>
      <c r="H30" s="170">
        <f>IF('Detailed Cash Flow'!D13="","",'Detailed Cash Flow'!D13*-1)</f>
        <v>0</v>
      </c>
      <c r="I30" s="171"/>
      <c r="J30" s="171"/>
      <c r="K30" s="170">
        <f t="shared" si="1"/>
        <v>1800</v>
      </c>
      <c r="L30" s="97">
        <f t="shared" si="0"/>
        <v>1800</v>
      </c>
    </row>
    <row r="31" spans="2:12">
      <c r="B31" s="172">
        <f>'Detailed Cash Flow'!A14</f>
        <v>45486</v>
      </c>
      <c r="C31" s="170">
        <f>IF('Detailed Cash Flow'!E14="","",'Detailed Cash Flow'!E14*-1)</f>
        <v>0</v>
      </c>
      <c r="D31" s="170">
        <f>IF('Detailed Cash Flow'!F14="","",'Detailed Cash Flow'!F14*-1)</f>
        <v>0</v>
      </c>
      <c r="E31" s="170">
        <f>IF('Detailed Cash Flow'!G14="","",'Detailed Cash Flow'!G14*-1)</f>
        <v>0</v>
      </c>
      <c r="F31" s="170">
        <f>IF('Detailed Cash Flow'!Y14="","",'Detailed Cash Flow'!Y14*-1)</f>
        <v>0</v>
      </c>
      <c r="G31" s="170">
        <f>'Detailed Cash Flow'!AJ14</f>
        <v>0</v>
      </c>
      <c r="H31" s="170">
        <f>IF('Detailed Cash Flow'!D14="","",'Detailed Cash Flow'!D14*-1)</f>
        <v>0</v>
      </c>
      <c r="I31" s="171"/>
      <c r="J31" s="171"/>
      <c r="K31" s="170">
        <f t="shared" si="1"/>
        <v>1800</v>
      </c>
      <c r="L31" s="97">
        <f t="shared" si="0"/>
        <v>1800</v>
      </c>
    </row>
    <row r="32" spans="2:12">
      <c r="B32" s="172">
        <f>'Detailed Cash Flow'!A15</f>
        <v>45487</v>
      </c>
      <c r="C32" s="170">
        <f>IF('Detailed Cash Flow'!E15="","",'Detailed Cash Flow'!E15*-1)</f>
        <v>0</v>
      </c>
      <c r="D32" s="170">
        <f>IF('Detailed Cash Flow'!F15="","",'Detailed Cash Flow'!F15*-1)</f>
        <v>0</v>
      </c>
      <c r="E32" s="170">
        <f>IF('Detailed Cash Flow'!G15="","",'Detailed Cash Flow'!G15*-1)</f>
        <v>0</v>
      </c>
      <c r="F32" s="170">
        <f>IF('Detailed Cash Flow'!Y15="","",'Detailed Cash Flow'!Y15*-1)</f>
        <v>0</v>
      </c>
      <c r="G32" s="170">
        <f>'Detailed Cash Flow'!AJ15</f>
        <v>0</v>
      </c>
      <c r="H32" s="170">
        <f>IF('Detailed Cash Flow'!D15="","",'Detailed Cash Flow'!D15*-1)</f>
        <v>0</v>
      </c>
      <c r="I32" s="171"/>
      <c r="J32" s="171"/>
      <c r="K32" s="170">
        <f t="shared" si="1"/>
        <v>1800</v>
      </c>
      <c r="L32" s="97">
        <f t="shared" si="0"/>
        <v>1800</v>
      </c>
    </row>
    <row r="33" spans="2:12">
      <c r="B33" s="172">
        <f>'Detailed Cash Flow'!A16</f>
        <v>45488</v>
      </c>
      <c r="C33" s="170">
        <f>IF('Detailed Cash Flow'!E16="","",'Detailed Cash Flow'!E16*-1)</f>
        <v>0</v>
      </c>
      <c r="D33" s="170">
        <f>IF('Detailed Cash Flow'!F16="","",'Detailed Cash Flow'!F16*-1)</f>
        <v>0</v>
      </c>
      <c r="E33" s="170">
        <f>IF('Detailed Cash Flow'!G16="","",'Detailed Cash Flow'!G16*-1)</f>
        <v>0</v>
      </c>
      <c r="F33" s="170">
        <f>IF('Detailed Cash Flow'!Y16="","",'Detailed Cash Flow'!Y16*-1)</f>
        <v>0</v>
      </c>
      <c r="G33" s="170">
        <f>'Detailed Cash Flow'!AJ16</f>
        <v>0</v>
      </c>
      <c r="H33" s="170">
        <f>IF('Detailed Cash Flow'!D16="","",'Detailed Cash Flow'!D16*-1)</f>
        <v>-400</v>
      </c>
      <c r="I33" s="171"/>
      <c r="J33" s="171"/>
      <c r="K33" s="170">
        <f t="shared" si="1"/>
        <v>1400</v>
      </c>
      <c r="L33" s="97">
        <f t="shared" si="0"/>
        <v>1400</v>
      </c>
    </row>
    <row r="34" spans="2:12">
      <c r="B34" s="172">
        <f>'Detailed Cash Flow'!A17</f>
        <v>45489</v>
      </c>
      <c r="C34" s="170">
        <f>IF('Detailed Cash Flow'!E17="","",'Detailed Cash Flow'!E17*-1)</f>
        <v>0</v>
      </c>
      <c r="D34" s="170">
        <f>IF('Detailed Cash Flow'!F17="","",'Detailed Cash Flow'!F17*-1)</f>
        <v>0</v>
      </c>
      <c r="E34" s="170">
        <f>IF('Detailed Cash Flow'!G17="","",'Detailed Cash Flow'!G17*-1)</f>
        <v>0</v>
      </c>
      <c r="F34" s="170">
        <f>IF('Detailed Cash Flow'!Y17="","",'Detailed Cash Flow'!Y17*-1)</f>
        <v>0</v>
      </c>
      <c r="G34" s="170">
        <f>'Detailed Cash Flow'!AJ17</f>
        <v>0</v>
      </c>
      <c r="H34" s="170">
        <f>IF('Detailed Cash Flow'!D17="","",'Detailed Cash Flow'!D17*-1)</f>
        <v>0</v>
      </c>
      <c r="I34" s="171"/>
      <c r="J34" s="171"/>
      <c r="K34" s="170">
        <f t="shared" si="1"/>
        <v>1400</v>
      </c>
      <c r="L34" s="97">
        <f t="shared" si="0"/>
        <v>1400</v>
      </c>
    </row>
    <row r="35" spans="2:12">
      <c r="B35" s="172">
        <f>'Detailed Cash Flow'!A18</f>
        <v>45490</v>
      </c>
      <c r="C35" s="170">
        <f>IF('Detailed Cash Flow'!E18="","",'Detailed Cash Flow'!E18*-1)</f>
        <v>0</v>
      </c>
      <c r="D35" s="170">
        <f>IF('Detailed Cash Flow'!F18="","",'Detailed Cash Flow'!F18*-1)</f>
        <v>0</v>
      </c>
      <c r="E35" s="170">
        <f>IF('Detailed Cash Flow'!G18="","",'Detailed Cash Flow'!G18*-1)</f>
        <v>0</v>
      </c>
      <c r="F35" s="170">
        <f>IF('Detailed Cash Flow'!Y18="","",'Detailed Cash Flow'!Y18*-1)</f>
        <v>0</v>
      </c>
      <c r="G35" s="170">
        <f>'Detailed Cash Flow'!AJ18</f>
        <v>0</v>
      </c>
      <c r="H35" s="170">
        <f>IF('Detailed Cash Flow'!D18="","",'Detailed Cash Flow'!D18*-1)</f>
        <v>0</v>
      </c>
      <c r="I35" s="171"/>
      <c r="J35" s="171"/>
      <c r="K35" s="170">
        <f t="shared" si="1"/>
        <v>1400</v>
      </c>
      <c r="L35" s="97">
        <f t="shared" si="0"/>
        <v>1400</v>
      </c>
    </row>
    <row r="36" spans="2:12">
      <c r="B36" s="172">
        <f>'Detailed Cash Flow'!A19</f>
        <v>45491</v>
      </c>
      <c r="C36" s="170">
        <f>IF('Detailed Cash Flow'!E19="","",'Detailed Cash Flow'!E19*-1)</f>
        <v>0</v>
      </c>
      <c r="D36" s="170">
        <f>IF('Detailed Cash Flow'!F19="","",'Detailed Cash Flow'!F19*-1)</f>
        <v>0</v>
      </c>
      <c r="E36" s="170">
        <f>IF('Detailed Cash Flow'!G19="","",'Detailed Cash Flow'!G19*-1)</f>
        <v>0</v>
      </c>
      <c r="F36" s="170">
        <f>IF('Detailed Cash Flow'!Y19="","",'Detailed Cash Flow'!Y19*-1)</f>
        <v>0</v>
      </c>
      <c r="G36" s="170">
        <f>'Detailed Cash Flow'!AJ19</f>
        <v>0</v>
      </c>
      <c r="H36" s="170">
        <f>IF('Detailed Cash Flow'!D19="","",'Detailed Cash Flow'!D19*-1)</f>
        <v>0</v>
      </c>
      <c r="I36" s="171"/>
      <c r="J36" s="171"/>
      <c r="K36" s="170">
        <f t="shared" si="1"/>
        <v>1400</v>
      </c>
      <c r="L36" s="97">
        <f t="shared" si="0"/>
        <v>1400</v>
      </c>
    </row>
    <row r="37" spans="2:12">
      <c r="B37" s="172">
        <f>'Detailed Cash Flow'!A20</f>
        <v>45492</v>
      </c>
      <c r="C37" s="170">
        <f>IF('Detailed Cash Flow'!E20="","",'Detailed Cash Flow'!E20*-1)</f>
        <v>0</v>
      </c>
      <c r="D37" s="170">
        <f>IF('Detailed Cash Flow'!F20="","",'Detailed Cash Flow'!F20*-1)</f>
        <v>0</v>
      </c>
      <c r="E37" s="170">
        <f>IF('Detailed Cash Flow'!G20="","",'Detailed Cash Flow'!G20*-1)</f>
        <v>0</v>
      </c>
      <c r="F37" s="170">
        <f>IF('Detailed Cash Flow'!Y20="","",'Detailed Cash Flow'!Y20*-1)</f>
        <v>0</v>
      </c>
      <c r="G37" s="170">
        <f>'Detailed Cash Flow'!AJ20</f>
        <v>2300</v>
      </c>
      <c r="H37" s="170">
        <f>IF('Detailed Cash Flow'!D20="","",'Detailed Cash Flow'!D20*-1)</f>
        <v>0</v>
      </c>
      <c r="I37" s="171"/>
      <c r="J37" s="171"/>
      <c r="K37" s="170">
        <f t="shared" si="1"/>
        <v>3700</v>
      </c>
      <c r="L37" s="97">
        <f t="shared" si="0"/>
        <v>3700</v>
      </c>
    </row>
    <row r="38" spans="2:12">
      <c r="B38" s="172">
        <f>'Detailed Cash Flow'!A21</f>
        <v>45493</v>
      </c>
      <c r="C38" s="170">
        <f>IF('Detailed Cash Flow'!E21="","",'Detailed Cash Flow'!E21*-1)</f>
        <v>0</v>
      </c>
      <c r="D38" s="170">
        <f>IF('Detailed Cash Flow'!F21="","",'Detailed Cash Flow'!F21*-1)</f>
        <v>0</v>
      </c>
      <c r="E38" s="170">
        <f>IF('Detailed Cash Flow'!G21="","",'Detailed Cash Flow'!G21*-1)</f>
        <v>0</v>
      </c>
      <c r="F38" s="170">
        <f>IF('Detailed Cash Flow'!Y21="","",'Detailed Cash Flow'!Y21*-1)</f>
        <v>0</v>
      </c>
      <c r="G38" s="170">
        <f>'Detailed Cash Flow'!AJ21</f>
        <v>0</v>
      </c>
      <c r="H38" s="170">
        <f>IF('Detailed Cash Flow'!D21="","",'Detailed Cash Flow'!D21*-1)</f>
        <v>0</v>
      </c>
      <c r="I38" s="171"/>
      <c r="J38" s="171"/>
      <c r="K38" s="170">
        <f t="shared" si="1"/>
        <v>3700</v>
      </c>
      <c r="L38" s="97">
        <f t="shared" si="0"/>
        <v>3700</v>
      </c>
    </row>
    <row r="39" spans="2:12">
      <c r="B39" s="172">
        <f>'Detailed Cash Flow'!A22</f>
        <v>45494</v>
      </c>
      <c r="C39" s="170">
        <f>IF('Detailed Cash Flow'!E22="","",'Detailed Cash Flow'!E22*-1)</f>
        <v>0</v>
      </c>
      <c r="D39" s="170">
        <f>IF('Detailed Cash Flow'!F22="","",'Detailed Cash Flow'!F22*-1)</f>
        <v>0</v>
      </c>
      <c r="E39" s="170">
        <f>IF('Detailed Cash Flow'!G22="","",'Detailed Cash Flow'!G22*-1)</f>
        <v>0</v>
      </c>
      <c r="F39" s="170">
        <f>IF('Detailed Cash Flow'!Y22="","",'Detailed Cash Flow'!Y22*-1)</f>
        <v>0</v>
      </c>
      <c r="G39" s="170">
        <f>'Detailed Cash Flow'!AJ22</f>
        <v>0</v>
      </c>
      <c r="H39" s="170">
        <f>IF('Detailed Cash Flow'!D22="","",'Detailed Cash Flow'!D22*-1)</f>
        <v>0</v>
      </c>
      <c r="I39" s="171"/>
      <c r="J39" s="171"/>
      <c r="K39" s="170">
        <f t="shared" si="1"/>
        <v>3700</v>
      </c>
      <c r="L39" s="97">
        <f t="shared" si="0"/>
        <v>3700</v>
      </c>
    </row>
    <row r="40" spans="2:12">
      <c r="B40" s="172">
        <f>'Detailed Cash Flow'!A23</f>
        <v>45495</v>
      </c>
      <c r="C40" s="170">
        <f>IF('Detailed Cash Flow'!E23="","",'Detailed Cash Flow'!E23*-1)</f>
        <v>0</v>
      </c>
      <c r="D40" s="170">
        <f>IF('Detailed Cash Flow'!F23="","",'Detailed Cash Flow'!F23*-1)</f>
        <v>0</v>
      </c>
      <c r="E40" s="170">
        <f>IF('Detailed Cash Flow'!G23="","",'Detailed Cash Flow'!G23*-1)</f>
        <v>0</v>
      </c>
      <c r="F40" s="170">
        <f>IF('Detailed Cash Flow'!Y23="","",'Detailed Cash Flow'!Y23*-1)</f>
        <v>0</v>
      </c>
      <c r="G40" s="170">
        <f>'Detailed Cash Flow'!AJ23</f>
        <v>0</v>
      </c>
      <c r="H40" s="170">
        <f>IF('Detailed Cash Flow'!D23="","",'Detailed Cash Flow'!D23*-1)</f>
        <v>-400</v>
      </c>
      <c r="I40" s="171"/>
      <c r="J40" s="171"/>
      <c r="K40" s="170">
        <f t="shared" si="1"/>
        <v>3300</v>
      </c>
      <c r="L40" s="97">
        <f t="shared" si="0"/>
        <v>3300</v>
      </c>
    </row>
    <row r="41" spans="2:12">
      <c r="B41" s="172">
        <f>'Detailed Cash Flow'!A24</f>
        <v>45496</v>
      </c>
      <c r="C41" s="170">
        <f>IF('Detailed Cash Flow'!E24="","",'Detailed Cash Flow'!E24*-1)</f>
        <v>0</v>
      </c>
      <c r="D41" s="170">
        <f>IF('Detailed Cash Flow'!F24="","",'Detailed Cash Flow'!F24*-1)</f>
        <v>0</v>
      </c>
      <c r="E41" s="170">
        <f>IF('Detailed Cash Flow'!G24="","",'Detailed Cash Flow'!G24*-1)</f>
        <v>0</v>
      </c>
      <c r="F41" s="170">
        <f>IF('Detailed Cash Flow'!Y24="","",'Detailed Cash Flow'!Y24*-1)</f>
        <v>0</v>
      </c>
      <c r="G41" s="170">
        <f>'Detailed Cash Flow'!AJ24</f>
        <v>0</v>
      </c>
      <c r="H41" s="170">
        <f>IF('Detailed Cash Flow'!D24="","",'Detailed Cash Flow'!D24*-1)</f>
        <v>0</v>
      </c>
      <c r="I41" s="171"/>
      <c r="J41" s="171"/>
      <c r="K41" s="170">
        <f t="shared" si="1"/>
        <v>3300</v>
      </c>
      <c r="L41" s="97">
        <f t="shared" si="0"/>
        <v>3300</v>
      </c>
    </row>
    <row r="42" spans="2:12">
      <c r="B42" s="172">
        <f>'Detailed Cash Flow'!A25</f>
        <v>45497</v>
      </c>
      <c r="C42" s="170">
        <f>IF('Detailed Cash Flow'!E25="","",'Detailed Cash Flow'!E25*-1)</f>
        <v>0</v>
      </c>
      <c r="D42" s="170">
        <f>IF('Detailed Cash Flow'!F25="","",'Detailed Cash Flow'!F25*-1)</f>
        <v>0</v>
      </c>
      <c r="E42" s="170">
        <f>IF('Detailed Cash Flow'!G25="","",'Detailed Cash Flow'!G25*-1)</f>
        <v>0</v>
      </c>
      <c r="F42" s="170">
        <f>IF('Detailed Cash Flow'!Y25="","",'Detailed Cash Flow'!Y25*-1)</f>
        <v>0</v>
      </c>
      <c r="G42" s="170">
        <f>'Detailed Cash Flow'!AJ25</f>
        <v>0</v>
      </c>
      <c r="H42" s="170">
        <f>IF('Detailed Cash Flow'!D25="","",'Detailed Cash Flow'!D25*-1)</f>
        <v>0</v>
      </c>
      <c r="I42" s="171"/>
      <c r="J42" s="171"/>
      <c r="K42" s="170">
        <f t="shared" si="1"/>
        <v>3300</v>
      </c>
      <c r="L42" s="97">
        <f t="shared" si="0"/>
        <v>3300</v>
      </c>
    </row>
    <row r="43" spans="2:12">
      <c r="B43" s="172">
        <f>'Detailed Cash Flow'!A26</f>
        <v>45498</v>
      </c>
      <c r="C43" s="170">
        <f>IF('Detailed Cash Flow'!E26="","",'Detailed Cash Flow'!E26*-1)</f>
        <v>0</v>
      </c>
      <c r="D43" s="170">
        <f>IF('Detailed Cash Flow'!F26="","",'Detailed Cash Flow'!F26*-1)</f>
        <v>0</v>
      </c>
      <c r="E43" s="170">
        <f>IF('Detailed Cash Flow'!G26="","",'Detailed Cash Flow'!G26*-1)</f>
        <v>0</v>
      </c>
      <c r="F43" s="170">
        <f>IF('Detailed Cash Flow'!Y26="","",'Detailed Cash Flow'!Y26*-1)</f>
        <v>0</v>
      </c>
      <c r="G43" s="170">
        <f>'Detailed Cash Flow'!AJ26</f>
        <v>0</v>
      </c>
      <c r="H43" s="170">
        <f>IF('Detailed Cash Flow'!D26="","",'Detailed Cash Flow'!D26*-1)</f>
        <v>0</v>
      </c>
      <c r="I43" s="171"/>
      <c r="J43" s="171"/>
      <c r="K43" s="170">
        <f t="shared" si="1"/>
        <v>3300</v>
      </c>
      <c r="L43" s="97">
        <f t="shared" si="0"/>
        <v>3300</v>
      </c>
    </row>
    <row r="44" spans="2:12">
      <c r="B44" s="172">
        <f>'Detailed Cash Flow'!A27</f>
        <v>45499</v>
      </c>
      <c r="C44" s="170">
        <f>IF('Detailed Cash Flow'!E27="","",'Detailed Cash Flow'!E27*-1)</f>
        <v>0</v>
      </c>
      <c r="D44" s="170">
        <f>IF('Detailed Cash Flow'!F27="","",'Detailed Cash Flow'!F27*-1)</f>
        <v>0</v>
      </c>
      <c r="E44" s="170">
        <f>IF('Detailed Cash Flow'!G27="","",'Detailed Cash Flow'!G27*-1)</f>
        <v>0</v>
      </c>
      <c r="F44" s="170">
        <f>IF('Detailed Cash Flow'!Y27="","",'Detailed Cash Flow'!Y27*-1)</f>
        <v>0</v>
      </c>
      <c r="G44" s="170">
        <f>'Detailed Cash Flow'!AJ27</f>
        <v>0</v>
      </c>
      <c r="H44" s="170">
        <f>IF('Detailed Cash Flow'!D27="","",'Detailed Cash Flow'!D27*-1)</f>
        <v>0</v>
      </c>
      <c r="I44" s="171"/>
      <c r="J44" s="171"/>
      <c r="K44" s="170">
        <f t="shared" si="1"/>
        <v>3300</v>
      </c>
      <c r="L44" s="97">
        <f t="shared" si="0"/>
        <v>3300</v>
      </c>
    </row>
    <row r="45" spans="2:12">
      <c r="B45" s="172">
        <f>'Detailed Cash Flow'!A28</f>
        <v>45500</v>
      </c>
      <c r="C45" s="170">
        <f>IF('Detailed Cash Flow'!E28="","",'Detailed Cash Flow'!E28*-1)</f>
        <v>-100</v>
      </c>
      <c r="D45" s="170">
        <f>IF('Detailed Cash Flow'!F28="","",'Detailed Cash Flow'!F28*-1)</f>
        <v>0</v>
      </c>
      <c r="E45" s="170">
        <f>IF('Detailed Cash Flow'!G28="","",'Detailed Cash Flow'!G28*-1)</f>
        <v>0</v>
      </c>
      <c r="F45" s="170">
        <f>IF('Detailed Cash Flow'!Y28="","",'Detailed Cash Flow'!Y28*-1)</f>
        <v>0</v>
      </c>
      <c r="G45" s="170">
        <f>'Detailed Cash Flow'!AJ28</f>
        <v>0</v>
      </c>
      <c r="H45" s="170">
        <f>IF('Detailed Cash Flow'!D28="","",'Detailed Cash Flow'!D28*-1)</f>
        <v>0</v>
      </c>
      <c r="I45" s="171"/>
      <c r="J45" s="171"/>
      <c r="K45" s="170">
        <f t="shared" si="1"/>
        <v>3200</v>
      </c>
      <c r="L45" s="97">
        <f t="shared" si="0"/>
        <v>3200</v>
      </c>
    </row>
    <row r="46" spans="2:12">
      <c r="B46" s="172">
        <f>'Detailed Cash Flow'!A29</f>
        <v>45501</v>
      </c>
      <c r="C46" s="170">
        <f>IF('Detailed Cash Flow'!E29="","",'Detailed Cash Flow'!E29*-1)</f>
        <v>0</v>
      </c>
      <c r="D46" s="170">
        <f>IF('Detailed Cash Flow'!F29="","",'Detailed Cash Flow'!F29*-1)</f>
        <v>0</v>
      </c>
      <c r="E46" s="170">
        <f>IF('Detailed Cash Flow'!G29="","",'Detailed Cash Flow'!G29*-1)</f>
        <v>0</v>
      </c>
      <c r="F46" s="170">
        <f>IF('Detailed Cash Flow'!Y29="","",'Detailed Cash Flow'!Y29*-1)</f>
        <v>0</v>
      </c>
      <c r="G46" s="170">
        <f>'Detailed Cash Flow'!AJ29</f>
        <v>0</v>
      </c>
      <c r="H46" s="170">
        <f>IF('Detailed Cash Flow'!D29="","",'Detailed Cash Flow'!D29*-1)</f>
        <v>0</v>
      </c>
      <c r="I46" s="171"/>
      <c r="J46" s="171"/>
      <c r="K46" s="170">
        <f t="shared" si="1"/>
        <v>3200</v>
      </c>
      <c r="L46" s="97">
        <f t="shared" si="0"/>
        <v>3200</v>
      </c>
    </row>
    <row r="47" spans="2:12">
      <c r="B47" s="172">
        <f>'Detailed Cash Flow'!A30</f>
        <v>45502</v>
      </c>
      <c r="C47" s="170">
        <f>IF('Detailed Cash Flow'!E30="","",'Detailed Cash Flow'!E30*-1)</f>
        <v>0</v>
      </c>
      <c r="D47" s="170">
        <f>IF('Detailed Cash Flow'!F30="","",'Detailed Cash Flow'!F30*-1)</f>
        <v>0</v>
      </c>
      <c r="E47" s="170">
        <f>IF('Detailed Cash Flow'!G30="","",'Detailed Cash Flow'!G30*-1)</f>
        <v>0</v>
      </c>
      <c r="F47" s="170">
        <f>IF('Detailed Cash Flow'!Y30="","",'Detailed Cash Flow'!Y30*-1)</f>
        <v>0</v>
      </c>
      <c r="G47" s="170">
        <f>'Detailed Cash Flow'!AJ30</f>
        <v>0</v>
      </c>
      <c r="H47" s="170">
        <f>IF('Detailed Cash Flow'!D30="","",'Detailed Cash Flow'!D30*-1)</f>
        <v>-400</v>
      </c>
      <c r="I47" s="171"/>
      <c r="J47" s="171"/>
      <c r="K47" s="170">
        <f t="shared" si="1"/>
        <v>2800</v>
      </c>
      <c r="L47" s="97">
        <f t="shared" si="0"/>
        <v>2800</v>
      </c>
    </row>
    <row r="48" spans="2:12">
      <c r="B48" s="172">
        <f>'Detailed Cash Flow'!A31</f>
        <v>45503</v>
      </c>
      <c r="C48" s="170">
        <f>IF('Detailed Cash Flow'!E31="","",'Detailed Cash Flow'!E31*-1)</f>
        <v>0</v>
      </c>
      <c r="D48" s="170">
        <f>IF('Detailed Cash Flow'!F31="","",'Detailed Cash Flow'!F31*-1)</f>
        <v>0</v>
      </c>
      <c r="E48" s="170">
        <f>IF('Detailed Cash Flow'!G31="","",'Detailed Cash Flow'!G31*-1)</f>
        <v>0</v>
      </c>
      <c r="F48" s="170">
        <f>IF('Detailed Cash Flow'!Y31="","",'Detailed Cash Flow'!Y31*-1)</f>
        <v>0</v>
      </c>
      <c r="G48" s="170">
        <f>'Detailed Cash Flow'!AJ31</f>
        <v>0</v>
      </c>
      <c r="H48" s="170">
        <f>IF('Detailed Cash Flow'!D31="","",'Detailed Cash Flow'!D31*-1)</f>
        <v>0</v>
      </c>
      <c r="I48" s="171"/>
      <c r="J48" s="171"/>
      <c r="K48" s="170">
        <f t="shared" si="1"/>
        <v>2800</v>
      </c>
      <c r="L48" s="97">
        <f t="shared" si="0"/>
        <v>2800</v>
      </c>
    </row>
    <row r="49" spans="2:12">
      <c r="B49" s="172">
        <f>'Detailed Cash Flow'!A32</f>
        <v>45504</v>
      </c>
      <c r="C49" s="170">
        <f>IF('Detailed Cash Flow'!E32="","",'Detailed Cash Flow'!E32*-1)</f>
        <v>-2000</v>
      </c>
      <c r="D49" s="170">
        <f>IF('Detailed Cash Flow'!F32="","",'Detailed Cash Flow'!F32*-1)</f>
        <v>0</v>
      </c>
      <c r="E49" s="170">
        <f>IF('Detailed Cash Flow'!G32="","",'Detailed Cash Flow'!G32*-1)</f>
        <v>0</v>
      </c>
      <c r="F49" s="170">
        <f>IF('Detailed Cash Flow'!Y32="","",'Detailed Cash Flow'!Y32*-1)</f>
        <v>0</v>
      </c>
      <c r="G49" s="170">
        <f>'Detailed Cash Flow'!AJ32</f>
        <v>0</v>
      </c>
      <c r="H49" s="170">
        <f>IF('Detailed Cash Flow'!D32="","",'Detailed Cash Flow'!D32*-1)</f>
        <v>0</v>
      </c>
      <c r="I49" s="171"/>
      <c r="J49" s="171"/>
      <c r="K49" s="170">
        <f t="shared" si="1"/>
        <v>800</v>
      </c>
      <c r="L49" s="97">
        <f t="shared" si="0"/>
        <v>800</v>
      </c>
    </row>
    <row r="50" spans="2:12">
      <c r="B50" s="172">
        <f>'Detailed Cash Flow'!A33</f>
        <v>45505</v>
      </c>
      <c r="C50" s="170">
        <f>IF('Detailed Cash Flow'!E33="","",'Detailed Cash Flow'!E33*-1)</f>
        <v>-195</v>
      </c>
      <c r="D50" s="170">
        <f>IF('Detailed Cash Flow'!F33="","",'Detailed Cash Flow'!F33*-1)</f>
        <v>0</v>
      </c>
      <c r="E50" s="170">
        <f>IF('Detailed Cash Flow'!G33="","",'Detailed Cash Flow'!G33*-1)</f>
        <v>-200</v>
      </c>
      <c r="F50" s="170">
        <f>IF('Detailed Cash Flow'!Y33="","",'Detailed Cash Flow'!Y33*-1)</f>
        <v>0</v>
      </c>
      <c r="G50" s="170">
        <f>'Detailed Cash Flow'!AJ33</f>
        <v>650</v>
      </c>
      <c r="H50" s="170">
        <f>IF('Detailed Cash Flow'!D33="","",'Detailed Cash Flow'!D33*-1)</f>
        <v>0</v>
      </c>
      <c r="I50" s="171"/>
      <c r="J50" s="171"/>
      <c r="K50" s="170">
        <f t="shared" si="1"/>
        <v>1055</v>
      </c>
      <c r="L50" s="97">
        <f t="shared" si="0"/>
        <v>1055</v>
      </c>
    </row>
    <row r="51" spans="2:12">
      <c r="B51" s="172">
        <f>'Detailed Cash Flow'!A34</f>
        <v>45506</v>
      </c>
      <c r="C51" s="170">
        <f>IF('Detailed Cash Flow'!E34="","",'Detailed Cash Flow'!E34*-1)</f>
        <v>-35</v>
      </c>
      <c r="D51" s="170">
        <f>IF('Detailed Cash Flow'!F34="","",'Detailed Cash Flow'!F34*-1)</f>
        <v>0</v>
      </c>
      <c r="E51" s="170">
        <f>IF('Detailed Cash Flow'!G34="","",'Detailed Cash Flow'!G34*-1)</f>
        <v>0</v>
      </c>
      <c r="F51" s="170">
        <f>IF('Detailed Cash Flow'!Y34="","",'Detailed Cash Flow'!Y34*-1)</f>
        <v>0</v>
      </c>
      <c r="G51" s="170">
        <f>'Detailed Cash Flow'!AJ34</f>
        <v>2300</v>
      </c>
      <c r="H51" s="170">
        <f>IF('Detailed Cash Flow'!D34="","",'Detailed Cash Flow'!D34*-1)</f>
        <v>0</v>
      </c>
      <c r="I51" s="171"/>
      <c r="J51" s="171"/>
      <c r="K51" s="170">
        <f t="shared" si="1"/>
        <v>3320</v>
      </c>
      <c r="L51" s="97">
        <f t="shared" si="0"/>
        <v>3320</v>
      </c>
    </row>
    <row r="52" spans="2:12">
      <c r="B52" s="172">
        <f>'Detailed Cash Flow'!A35</f>
        <v>45507</v>
      </c>
      <c r="C52" s="170">
        <f>IF('Detailed Cash Flow'!E35="","",'Detailed Cash Flow'!E35*-1)</f>
        <v>-35</v>
      </c>
      <c r="D52" s="170">
        <f>IF('Detailed Cash Flow'!F35="","",'Detailed Cash Flow'!F35*-1)</f>
        <v>0</v>
      </c>
      <c r="E52" s="170">
        <f>IF('Detailed Cash Flow'!G35="","",'Detailed Cash Flow'!G35*-1)</f>
        <v>0</v>
      </c>
      <c r="F52" s="170">
        <f>IF('Detailed Cash Flow'!Y35="","",'Detailed Cash Flow'!Y35*-1)</f>
        <v>0</v>
      </c>
      <c r="G52" s="170">
        <f>'Detailed Cash Flow'!AJ35</f>
        <v>0</v>
      </c>
      <c r="H52" s="170">
        <f>IF('Detailed Cash Flow'!D35="","",'Detailed Cash Flow'!D35*-1)</f>
        <v>0</v>
      </c>
      <c r="I52" s="171"/>
      <c r="J52" s="171"/>
      <c r="K52" s="170">
        <f t="shared" si="1"/>
        <v>3285</v>
      </c>
      <c r="L52" s="97">
        <f t="shared" si="0"/>
        <v>3285</v>
      </c>
    </row>
    <row r="53" spans="2:12">
      <c r="B53" s="172">
        <f>'Detailed Cash Flow'!A36</f>
        <v>45508</v>
      </c>
      <c r="C53" s="170">
        <f>IF('Detailed Cash Flow'!E36="","",'Detailed Cash Flow'!E36*-1)</f>
        <v>-35</v>
      </c>
      <c r="D53" s="170">
        <f>IF('Detailed Cash Flow'!F36="","",'Detailed Cash Flow'!F36*-1)</f>
        <v>0</v>
      </c>
      <c r="E53" s="170">
        <f>IF('Detailed Cash Flow'!G36="","",'Detailed Cash Flow'!G36*-1)</f>
        <v>0</v>
      </c>
      <c r="F53" s="170">
        <f>IF('Detailed Cash Flow'!Y36="","",'Detailed Cash Flow'!Y36*-1)</f>
        <v>0</v>
      </c>
      <c r="G53" s="170">
        <f>'Detailed Cash Flow'!AJ36</f>
        <v>0</v>
      </c>
      <c r="H53" s="170">
        <f>IF('Detailed Cash Flow'!D36="","",'Detailed Cash Flow'!D36*-1)</f>
        <v>0</v>
      </c>
      <c r="I53" s="171"/>
      <c r="J53" s="171"/>
      <c r="K53" s="170">
        <f t="shared" si="1"/>
        <v>3250</v>
      </c>
      <c r="L53" s="97">
        <f t="shared" si="0"/>
        <v>3250</v>
      </c>
    </row>
    <row r="54" spans="2:12">
      <c r="B54" s="172">
        <f>'Detailed Cash Flow'!A37</f>
        <v>45509</v>
      </c>
      <c r="C54" s="170">
        <f>IF('Detailed Cash Flow'!E37="","",'Detailed Cash Flow'!E37*-1)</f>
        <v>0</v>
      </c>
      <c r="D54" s="170">
        <f>IF('Detailed Cash Flow'!F37="","",'Detailed Cash Flow'!F37*-1)</f>
        <v>0</v>
      </c>
      <c r="E54" s="170">
        <f>IF('Detailed Cash Flow'!G37="","",'Detailed Cash Flow'!G37*-1)</f>
        <v>0</v>
      </c>
      <c r="F54" s="170">
        <f>IF('Detailed Cash Flow'!Y37="","",'Detailed Cash Flow'!Y37*-1)</f>
        <v>-230</v>
      </c>
      <c r="G54" s="170">
        <f>'Detailed Cash Flow'!AJ37</f>
        <v>0</v>
      </c>
      <c r="H54" s="170">
        <f>IF('Detailed Cash Flow'!D37="","",'Detailed Cash Flow'!D37*-1)</f>
        <v>-400</v>
      </c>
      <c r="I54" s="171"/>
      <c r="J54" s="171"/>
      <c r="K54" s="170">
        <f t="shared" si="1"/>
        <v>2620</v>
      </c>
      <c r="L54" s="97">
        <f t="shared" ref="L54:L81" si="2">K54</f>
        <v>2620</v>
      </c>
    </row>
    <row r="55" spans="2:12">
      <c r="B55" s="172">
        <f>'Detailed Cash Flow'!A38</f>
        <v>45510</v>
      </c>
      <c r="C55" s="170">
        <f>IF('Detailed Cash Flow'!E38="","",'Detailed Cash Flow'!E38*-1)</f>
        <v>0</v>
      </c>
      <c r="D55" s="170">
        <f>IF('Detailed Cash Flow'!F38="","",'Detailed Cash Flow'!F38*-1)</f>
        <v>0</v>
      </c>
      <c r="E55" s="170">
        <f>IF('Detailed Cash Flow'!G38="","",'Detailed Cash Flow'!G38*-1)</f>
        <v>0</v>
      </c>
      <c r="F55" s="170">
        <f>IF('Detailed Cash Flow'!Y38="","",'Detailed Cash Flow'!Y38*-1)</f>
        <v>0</v>
      </c>
      <c r="G55" s="170">
        <f>'Detailed Cash Flow'!AJ38</f>
        <v>0</v>
      </c>
      <c r="H55" s="170">
        <f>IF('Detailed Cash Flow'!D38="","",'Detailed Cash Flow'!D38*-1)</f>
        <v>0</v>
      </c>
      <c r="I55" s="171"/>
      <c r="J55" s="171"/>
      <c r="K55" s="170">
        <f t="shared" si="1"/>
        <v>2620</v>
      </c>
      <c r="L55" s="97">
        <f t="shared" si="2"/>
        <v>2620</v>
      </c>
    </row>
    <row r="56" spans="2:12">
      <c r="B56" s="172">
        <f>'Detailed Cash Flow'!A39</f>
        <v>45511</v>
      </c>
      <c r="C56" s="170">
        <f>IF('Detailed Cash Flow'!E39="","",'Detailed Cash Flow'!E39*-1)</f>
        <v>0</v>
      </c>
      <c r="D56" s="170">
        <f>IF('Detailed Cash Flow'!F39="","",'Detailed Cash Flow'!F39*-1)</f>
        <v>0</v>
      </c>
      <c r="E56" s="170">
        <f>IF('Detailed Cash Flow'!G39="","",'Detailed Cash Flow'!G39*-1)</f>
        <v>0</v>
      </c>
      <c r="F56" s="170">
        <f>IF('Detailed Cash Flow'!Y39="","",'Detailed Cash Flow'!Y39*-1)</f>
        <v>0</v>
      </c>
      <c r="G56" s="170">
        <f>'Detailed Cash Flow'!AJ39</f>
        <v>0</v>
      </c>
      <c r="H56" s="170">
        <f>IF('Detailed Cash Flow'!D39="","",'Detailed Cash Flow'!D39*-1)</f>
        <v>0</v>
      </c>
      <c r="I56" s="171"/>
      <c r="J56" s="171"/>
      <c r="K56" s="170">
        <f t="shared" si="1"/>
        <v>2620</v>
      </c>
      <c r="L56" s="97">
        <f t="shared" si="2"/>
        <v>2620</v>
      </c>
    </row>
    <row r="57" spans="2:12">
      <c r="B57" s="172">
        <f>'Detailed Cash Flow'!A40</f>
        <v>45512</v>
      </c>
      <c r="C57" s="170">
        <f>IF('Detailed Cash Flow'!E40="","",'Detailed Cash Flow'!E40*-1)</f>
        <v>0</v>
      </c>
      <c r="D57" s="170">
        <f>IF('Detailed Cash Flow'!F40="","",'Detailed Cash Flow'!F40*-1)</f>
        <v>0</v>
      </c>
      <c r="E57" s="170">
        <f>IF('Detailed Cash Flow'!G40="","",'Detailed Cash Flow'!G40*-1)</f>
        <v>0</v>
      </c>
      <c r="F57" s="170">
        <f>IF('Detailed Cash Flow'!Y40="","",'Detailed Cash Flow'!Y40*-1)</f>
        <v>0</v>
      </c>
      <c r="G57" s="170">
        <f>'Detailed Cash Flow'!AJ40</f>
        <v>0</v>
      </c>
      <c r="H57" s="170">
        <f>IF('Detailed Cash Flow'!D40="","",'Detailed Cash Flow'!D40*-1)</f>
        <v>0</v>
      </c>
      <c r="I57" s="171"/>
      <c r="J57" s="171"/>
      <c r="K57" s="170">
        <f t="shared" si="1"/>
        <v>2620</v>
      </c>
      <c r="L57" s="97">
        <f t="shared" si="2"/>
        <v>2620</v>
      </c>
    </row>
    <row r="58" spans="2:12">
      <c r="B58" s="172">
        <f>'Detailed Cash Flow'!A41</f>
        <v>45513</v>
      </c>
      <c r="C58" s="170">
        <f>IF('Detailed Cash Flow'!E41="","",'Detailed Cash Flow'!E41*-1)</f>
        <v>0</v>
      </c>
      <c r="D58" s="170">
        <f>IF('Detailed Cash Flow'!F41="","",'Detailed Cash Flow'!F41*-1)</f>
        <v>0</v>
      </c>
      <c r="E58" s="170">
        <f>IF('Detailed Cash Flow'!G41="","",'Detailed Cash Flow'!G41*-1)</f>
        <v>0</v>
      </c>
      <c r="F58" s="170">
        <f>IF('Detailed Cash Flow'!Y41="","",'Detailed Cash Flow'!Y41*-1)</f>
        <v>0</v>
      </c>
      <c r="G58" s="170">
        <f>'Detailed Cash Flow'!AJ41</f>
        <v>0</v>
      </c>
      <c r="H58" s="170">
        <f>IF('Detailed Cash Flow'!D41="","",'Detailed Cash Flow'!D41*-1)</f>
        <v>0</v>
      </c>
      <c r="I58" s="171"/>
      <c r="J58" s="171"/>
      <c r="K58" s="170">
        <f t="shared" si="1"/>
        <v>2620</v>
      </c>
      <c r="L58" s="97">
        <f t="shared" si="2"/>
        <v>2620</v>
      </c>
    </row>
    <row r="59" spans="2:12">
      <c r="B59" s="172">
        <f>'Detailed Cash Flow'!A42</f>
        <v>45514</v>
      </c>
      <c r="C59" s="170">
        <f>IF('Detailed Cash Flow'!E42="","",'Detailed Cash Flow'!E42*-1)</f>
        <v>-500</v>
      </c>
      <c r="D59" s="170">
        <f>IF('Detailed Cash Flow'!F42="","",'Detailed Cash Flow'!F42*-1)</f>
        <v>0</v>
      </c>
      <c r="E59" s="170">
        <f>IF('Detailed Cash Flow'!G42="","",'Detailed Cash Flow'!G42*-1)</f>
        <v>0</v>
      </c>
      <c r="F59" s="170">
        <f>IF('Detailed Cash Flow'!Y42="","",'Detailed Cash Flow'!Y42*-1)</f>
        <v>0</v>
      </c>
      <c r="G59" s="170">
        <f>'Detailed Cash Flow'!AJ42</f>
        <v>0</v>
      </c>
      <c r="H59" s="170">
        <f>IF('Detailed Cash Flow'!D42="","",'Detailed Cash Flow'!D42*-1)</f>
        <v>0</v>
      </c>
      <c r="I59" s="171"/>
      <c r="J59" s="171"/>
      <c r="K59" s="170">
        <f t="shared" si="1"/>
        <v>2120</v>
      </c>
      <c r="L59" s="97">
        <f t="shared" si="2"/>
        <v>2120</v>
      </c>
    </row>
    <row r="60" spans="2:12">
      <c r="B60" s="172">
        <f>'Detailed Cash Flow'!A43</f>
        <v>45515</v>
      </c>
      <c r="C60" s="170">
        <f>IF('Detailed Cash Flow'!E43="","",'Detailed Cash Flow'!E43*-1)</f>
        <v>-300</v>
      </c>
      <c r="D60" s="170">
        <f>IF('Detailed Cash Flow'!F43="","",'Detailed Cash Flow'!F43*-1)</f>
        <v>0</v>
      </c>
      <c r="E60" s="170">
        <f>IF('Detailed Cash Flow'!G43="","",'Detailed Cash Flow'!G43*-1)</f>
        <v>0</v>
      </c>
      <c r="F60" s="170">
        <f>IF('Detailed Cash Flow'!Y43="","",'Detailed Cash Flow'!Y43*-1)</f>
        <v>0</v>
      </c>
      <c r="G60" s="170">
        <f>'Detailed Cash Flow'!AJ43</f>
        <v>0</v>
      </c>
      <c r="H60" s="170">
        <f>IF('Detailed Cash Flow'!D43="","",'Detailed Cash Flow'!D43*-1)</f>
        <v>0</v>
      </c>
      <c r="I60" s="171"/>
      <c r="J60" s="171"/>
      <c r="K60" s="170">
        <f t="shared" si="1"/>
        <v>1820</v>
      </c>
      <c r="L60" s="97">
        <f t="shared" si="2"/>
        <v>1820</v>
      </c>
    </row>
    <row r="61" spans="2:12">
      <c r="B61" s="172">
        <f>'Detailed Cash Flow'!A44</f>
        <v>45516</v>
      </c>
      <c r="C61" s="170">
        <f>IF('Detailed Cash Flow'!E44="","",'Detailed Cash Flow'!E44*-1)</f>
        <v>0</v>
      </c>
      <c r="D61" s="170">
        <f>IF('Detailed Cash Flow'!F44="","",'Detailed Cash Flow'!F44*-1)</f>
        <v>0</v>
      </c>
      <c r="E61" s="170">
        <f>IF('Detailed Cash Flow'!G44="","",'Detailed Cash Flow'!G44*-1)</f>
        <v>0</v>
      </c>
      <c r="F61" s="170">
        <f>IF('Detailed Cash Flow'!Y44="","",'Detailed Cash Flow'!Y44*-1)</f>
        <v>0</v>
      </c>
      <c r="G61" s="170">
        <f>'Detailed Cash Flow'!AJ44</f>
        <v>0</v>
      </c>
      <c r="H61" s="170">
        <f>IF('Detailed Cash Flow'!D44="","",'Detailed Cash Flow'!D44*-1)</f>
        <v>-400</v>
      </c>
      <c r="I61" s="171"/>
      <c r="J61" s="171"/>
      <c r="K61" s="170">
        <f t="shared" si="1"/>
        <v>1420</v>
      </c>
      <c r="L61" s="97">
        <f t="shared" si="2"/>
        <v>1420</v>
      </c>
    </row>
    <row r="62" spans="2:12">
      <c r="B62" s="172">
        <f>'Detailed Cash Flow'!A45</f>
        <v>45517</v>
      </c>
      <c r="C62" s="170">
        <f>IF('Detailed Cash Flow'!E45="","",'Detailed Cash Flow'!E45*-1)</f>
        <v>0</v>
      </c>
      <c r="D62" s="170">
        <f>IF('Detailed Cash Flow'!F45="","",'Detailed Cash Flow'!F45*-1)</f>
        <v>0</v>
      </c>
      <c r="E62" s="170">
        <f>IF('Detailed Cash Flow'!G45="","",'Detailed Cash Flow'!G45*-1)</f>
        <v>0</v>
      </c>
      <c r="F62" s="170">
        <f>IF('Detailed Cash Flow'!Y45="","",'Detailed Cash Flow'!Y45*-1)</f>
        <v>0</v>
      </c>
      <c r="G62" s="170">
        <f>'Detailed Cash Flow'!AJ45</f>
        <v>0</v>
      </c>
      <c r="H62" s="170">
        <f>IF('Detailed Cash Flow'!D45="","",'Detailed Cash Flow'!D45*-1)</f>
        <v>0</v>
      </c>
      <c r="I62" s="171"/>
      <c r="J62" s="171"/>
      <c r="K62" s="170">
        <f t="shared" si="1"/>
        <v>1420</v>
      </c>
      <c r="L62" s="97">
        <f t="shared" si="2"/>
        <v>1420</v>
      </c>
    </row>
    <row r="63" spans="2:12">
      <c r="B63" s="172">
        <f>'Detailed Cash Flow'!A46</f>
        <v>45518</v>
      </c>
      <c r="C63" s="170">
        <f>IF('Detailed Cash Flow'!E46="","",'Detailed Cash Flow'!E46*-1)</f>
        <v>0</v>
      </c>
      <c r="D63" s="170">
        <f>IF('Detailed Cash Flow'!F46="","",'Detailed Cash Flow'!F46*-1)</f>
        <v>0</v>
      </c>
      <c r="E63" s="170">
        <f>IF('Detailed Cash Flow'!G46="","",'Detailed Cash Flow'!G46*-1)</f>
        <v>0</v>
      </c>
      <c r="F63" s="170">
        <f>IF('Detailed Cash Flow'!Y46="","",'Detailed Cash Flow'!Y46*-1)</f>
        <v>0</v>
      </c>
      <c r="G63" s="170">
        <f>'Detailed Cash Flow'!AJ46</f>
        <v>0</v>
      </c>
      <c r="H63" s="170">
        <f>IF('Detailed Cash Flow'!D46="","",'Detailed Cash Flow'!D46*-1)</f>
        <v>0</v>
      </c>
      <c r="I63" s="171"/>
      <c r="J63" s="171"/>
      <c r="K63" s="170">
        <f t="shared" si="1"/>
        <v>1420</v>
      </c>
      <c r="L63" s="97">
        <f t="shared" si="2"/>
        <v>1420</v>
      </c>
    </row>
    <row r="64" spans="2:12">
      <c r="B64" s="172">
        <f>'Detailed Cash Flow'!A47</f>
        <v>45519</v>
      </c>
      <c r="C64" s="170">
        <f>IF('Detailed Cash Flow'!E47="","",'Detailed Cash Flow'!E47*-1)</f>
        <v>0</v>
      </c>
      <c r="D64" s="170">
        <f>IF('Detailed Cash Flow'!F47="","",'Detailed Cash Flow'!F47*-1)</f>
        <v>0</v>
      </c>
      <c r="E64" s="170">
        <f>IF('Detailed Cash Flow'!G47="","",'Detailed Cash Flow'!G47*-1)</f>
        <v>0</v>
      </c>
      <c r="F64" s="170">
        <f>IF('Detailed Cash Flow'!Y47="","",'Detailed Cash Flow'!Y47*-1)</f>
        <v>0</v>
      </c>
      <c r="G64" s="170">
        <f>'Detailed Cash Flow'!AJ47</f>
        <v>0</v>
      </c>
      <c r="H64" s="170">
        <f>IF('Detailed Cash Flow'!D47="","",'Detailed Cash Flow'!D47*-1)</f>
        <v>0</v>
      </c>
      <c r="I64" s="171"/>
      <c r="J64" s="171"/>
      <c r="K64" s="170">
        <f t="shared" si="1"/>
        <v>1420</v>
      </c>
      <c r="L64" s="97">
        <f t="shared" si="2"/>
        <v>1420</v>
      </c>
    </row>
    <row r="65" spans="2:12">
      <c r="B65" s="172">
        <f>'Detailed Cash Flow'!A48</f>
        <v>45520</v>
      </c>
      <c r="C65" s="170">
        <f>IF('Detailed Cash Flow'!E48="","",'Detailed Cash Flow'!E48*-1)</f>
        <v>0</v>
      </c>
      <c r="D65" s="170">
        <f>IF('Detailed Cash Flow'!F48="","",'Detailed Cash Flow'!F48*-1)</f>
        <v>0</v>
      </c>
      <c r="E65" s="170">
        <f>IF('Detailed Cash Flow'!G48="","",'Detailed Cash Flow'!G48*-1)</f>
        <v>0</v>
      </c>
      <c r="F65" s="170">
        <f>IF('Detailed Cash Flow'!Y48="","",'Detailed Cash Flow'!Y48*-1)</f>
        <v>0</v>
      </c>
      <c r="G65" s="170">
        <f>'Detailed Cash Flow'!AJ48</f>
        <v>2300</v>
      </c>
      <c r="H65" s="170">
        <f>IF('Detailed Cash Flow'!D48="","",'Detailed Cash Flow'!D48*-1)</f>
        <v>0</v>
      </c>
      <c r="I65" s="171"/>
      <c r="J65" s="171"/>
      <c r="K65" s="170">
        <f t="shared" si="1"/>
        <v>3720</v>
      </c>
      <c r="L65" s="97">
        <f t="shared" si="2"/>
        <v>3720</v>
      </c>
    </row>
    <row r="66" spans="2:12">
      <c r="B66" s="172">
        <f>'Detailed Cash Flow'!A49</f>
        <v>45521</v>
      </c>
      <c r="C66" s="170">
        <f>IF('Detailed Cash Flow'!E49="","",'Detailed Cash Flow'!E49*-1)</f>
        <v>0</v>
      </c>
      <c r="D66" s="170">
        <f>IF('Detailed Cash Flow'!F49="","",'Detailed Cash Flow'!F49*-1)</f>
        <v>0</v>
      </c>
      <c r="E66" s="170">
        <f>IF('Detailed Cash Flow'!G49="","",'Detailed Cash Flow'!G49*-1)</f>
        <v>0</v>
      </c>
      <c r="F66" s="170">
        <f>IF('Detailed Cash Flow'!Y49="","",'Detailed Cash Flow'!Y49*-1)</f>
        <v>0</v>
      </c>
      <c r="G66" s="170">
        <f>'Detailed Cash Flow'!AJ49</f>
        <v>0</v>
      </c>
      <c r="H66" s="170">
        <f>IF('Detailed Cash Flow'!D49="","",'Detailed Cash Flow'!D49*-1)</f>
        <v>0</v>
      </c>
      <c r="I66" s="171"/>
      <c r="J66" s="171"/>
      <c r="K66" s="170">
        <f t="shared" si="1"/>
        <v>3720</v>
      </c>
      <c r="L66" s="97">
        <f t="shared" si="2"/>
        <v>3720</v>
      </c>
    </row>
    <row r="67" spans="2:12">
      <c r="B67" s="172">
        <f>'Detailed Cash Flow'!A50</f>
        <v>45522</v>
      </c>
      <c r="C67" s="170">
        <f>IF('Detailed Cash Flow'!E50="","",'Detailed Cash Flow'!E50*-1)</f>
        <v>0</v>
      </c>
      <c r="D67" s="170">
        <f>IF('Detailed Cash Flow'!F50="","",'Detailed Cash Flow'!F50*-1)</f>
        <v>0</v>
      </c>
      <c r="E67" s="170">
        <f>IF('Detailed Cash Flow'!G50="","",'Detailed Cash Flow'!G50*-1)</f>
        <v>0</v>
      </c>
      <c r="F67" s="170">
        <f>IF('Detailed Cash Flow'!Y50="","",'Detailed Cash Flow'!Y50*-1)</f>
        <v>0</v>
      </c>
      <c r="G67" s="170">
        <f>'Detailed Cash Flow'!AJ50</f>
        <v>0</v>
      </c>
      <c r="H67" s="170">
        <f>IF('Detailed Cash Flow'!D50="","",'Detailed Cash Flow'!D50*-1)</f>
        <v>0</v>
      </c>
      <c r="I67" s="171"/>
      <c r="J67" s="171"/>
      <c r="K67" s="170">
        <f t="shared" si="1"/>
        <v>3720</v>
      </c>
      <c r="L67" s="97">
        <f t="shared" si="2"/>
        <v>3720</v>
      </c>
    </row>
    <row r="68" spans="2:12">
      <c r="B68" s="172">
        <f>'Detailed Cash Flow'!A51</f>
        <v>45523</v>
      </c>
      <c r="C68" s="170">
        <f>IF('Detailed Cash Flow'!E51="","",'Detailed Cash Flow'!E51*-1)</f>
        <v>0</v>
      </c>
      <c r="D68" s="170">
        <f>IF('Detailed Cash Flow'!F51="","",'Detailed Cash Flow'!F51*-1)</f>
        <v>0</v>
      </c>
      <c r="E68" s="170">
        <f>IF('Detailed Cash Flow'!G51="","",'Detailed Cash Flow'!G51*-1)</f>
        <v>0</v>
      </c>
      <c r="F68" s="170">
        <f>IF('Detailed Cash Flow'!Y51="","",'Detailed Cash Flow'!Y51*-1)</f>
        <v>-230</v>
      </c>
      <c r="G68" s="170">
        <f>'Detailed Cash Flow'!AJ51</f>
        <v>0</v>
      </c>
      <c r="H68" s="170">
        <f>IF('Detailed Cash Flow'!D51="","",'Detailed Cash Flow'!D51*-1)</f>
        <v>-400</v>
      </c>
      <c r="I68" s="171"/>
      <c r="J68" s="171"/>
      <c r="K68" s="170">
        <f t="shared" si="1"/>
        <v>3090</v>
      </c>
      <c r="L68" s="97">
        <f t="shared" si="2"/>
        <v>3090</v>
      </c>
    </row>
    <row r="69" spans="2:12">
      <c r="B69" s="172">
        <f>'Detailed Cash Flow'!A52</f>
        <v>45524</v>
      </c>
      <c r="C69" s="170">
        <f>IF('Detailed Cash Flow'!E52="","",'Detailed Cash Flow'!E52*-1)</f>
        <v>0</v>
      </c>
      <c r="D69" s="170">
        <f>IF('Detailed Cash Flow'!F52="","",'Detailed Cash Flow'!F52*-1)</f>
        <v>0</v>
      </c>
      <c r="E69" s="170">
        <f>IF('Detailed Cash Flow'!G52="","",'Detailed Cash Flow'!G52*-1)</f>
        <v>0</v>
      </c>
      <c r="F69" s="170">
        <f>IF('Detailed Cash Flow'!Y52="","",'Detailed Cash Flow'!Y52*-1)</f>
        <v>0</v>
      </c>
      <c r="G69" s="170">
        <f>'Detailed Cash Flow'!AJ52</f>
        <v>0</v>
      </c>
      <c r="H69" s="170">
        <f>IF('Detailed Cash Flow'!D52="","",'Detailed Cash Flow'!D52*-1)</f>
        <v>0</v>
      </c>
      <c r="I69" s="171"/>
      <c r="J69" s="171"/>
      <c r="K69" s="170">
        <f t="shared" si="1"/>
        <v>3090</v>
      </c>
      <c r="L69" s="97">
        <f t="shared" si="2"/>
        <v>3090</v>
      </c>
    </row>
    <row r="70" spans="2:12">
      <c r="B70" s="172">
        <f>'Detailed Cash Flow'!A53</f>
        <v>45525</v>
      </c>
      <c r="C70" s="170">
        <f>IF('Detailed Cash Flow'!E53="","",'Detailed Cash Flow'!E53*-1)</f>
        <v>0</v>
      </c>
      <c r="D70" s="170">
        <f>IF('Detailed Cash Flow'!F53="","",'Detailed Cash Flow'!F53*-1)</f>
        <v>0</v>
      </c>
      <c r="E70" s="170">
        <f>IF('Detailed Cash Flow'!G53="","",'Detailed Cash Flow'!G53*-1)</f>
        <v>0</v>
      </c>
      <c r="F70" s="170">
        <f>IF('Detailed Cash Flow'!Y53="","",'Detailed Cash Flow'!Y53*-1)</f>
        <v>0</v>
      </c>
      <c r="G70" s="170">
        <f>'Detailed Cash Flow'!AJ53</f>
        <v>0</v>
      </c>
      <c r="H70" s="170">
        <f>IF('Detailed Cash Flow'!D53="","",'Detailed Cash Flow'!D53*-1)</f>
        <v>0</v>
      </c>
      <c r="I70" s="171"/>
      <c r="J70" s="171"/>
      <c r="K70" s="170">
        <f t="shared" si="1"/>
        <v>3090</v>
      </c>
      <c r="L70" s="97">
        <f t="shared" si="2"/>
        <v>3090</v>
      </c>
    </row>
    <row r="71" spans="2:12">
      <c r="B71" s="172">
        <f>'Detailed Cash Flow'!A54</f>
        <v>45526</v>
      </c>
      <c r="C71" s="170">
        <f>IF('Detailed Cash Flow'!E54="","",'Detailed Cash Flow'!E54*-1)</f>
        <v>0</v>
      </c>
      <c r="D71" s="170">
        <f>IF('Detailed Cash Flow'!F54="","",'Detailed Cash Flow'!F54*-1)</f>
        <v>0</v>
      </c>
      <c r="E71" s="170">
        <f>IF('Detailed Cash Flow'!G54="","",'Detailed Cash Flow'!G54*-1)</f>
        <v>0</v>
      </c>
      <c r="F71" s="170">
        <f>IF('Detailed Cash Flow'!Y54="","",'Detailed Cash Flow'!Y54*-1)</f>
        <v>0</v>
      </c>
      <c r="G71" s="170">
        <f>'Detailed Cash Flow'!AJ54</f>
        <v>0</v>
      </c>
      <c r="H71" s="170">
        <f>IF('Detailed Cash Flow'!D54="","",'Detailed Cash Flow'!D54*-1)</f>
        <v>0</v>
      </c>
      <c r="I71" s="171"/>
      <c r="J71" s="171"/>
      <c r="K71" s="170">
        <f t="shared" si="1"/>
        <v>3090</v>
      </c>
      <c r="L71" s="97">
        <f t="shared" si="2"/>
        <v>3090</v>
      </c>
    </row>
    <row r="72" spans="2:12">
      <c r="B72" s="172">
        <f>'Detailed Cash Flow'!A55</f>
        <v>45527</v>
      </c>
      <c r="C72" s="170">
        <f>IF('Detailed Cash Flow'!E55="","",'Detailed Cash Flow'!E55*-1)</f>
        <v>0</v>
      </c>
      <c r="D72" s="170">
        <f>IF('Detailed Cash Flow'!F55="","",'Detailed Cash Flow'!F55*-1)</f>
        <v>0</v>
      </c>
      <c r="E72" s="170">
        <f>IF('Detailed Cash Flow'!G55="","",'Detailed Cash Flow'!G55*-1)</f>
        <v>0</v>
      </c>
      <c r="F72" s="170">
        <f>IF('Detailed Cash Flow'!Y55="","",'Detailed Cash Flow'!Y55*-1)</f>
        <v>0</v>
      </c>
      <c r="G72" s="170">
        <f>'Detailed Cash Flow'!AJ55</f>
        <v>0</v>
      </c>
      <c r="H72" s="170">
        <f>IF('Detailed Cash Flow'!D55="","",'Detailed Cash Flow'!D55*-1)</f>
        <v>0</v>
      </c>
      <c r="I72" s="171"/>
      <c r="J72" s="171"/>
      <c r="K72" s="170">
        <f t="shared" si="1"/>
        <v>3090</v>
      </c>
      <c r="L72" s="97">
        <f t="shared" si="2"/>
        <v>3090</v>
      </c>
    </row>
    <row r="73" spans="2:12">
      <c r="B73" s="172">
        <f>'Detailed Cash Flow'!A56</f>
        <v>45528</v>
      </c>
      <c r="C73" s="170">
        <f>IF('Detailed Cash Flow'!E56="","",'Detailed Cash Flow'!E56*-1)</f>
        <v>0</v>
      </c>
      <c r="D73" s="170">
        <f>IF('Detailed Cash Flow'!F56="","",'Detailed Cash Flow'!F56*-1)</f>
        <v>0</v>
      </c>
      <c r="E73" s="170">
        <f>IF('Detailed Cash Flow'!G56="","",'Detailed Cash Flow'!G56*-1)</f>
        <v>0</v>
      </c>
      <c r="F73" s="170">
        <f>IF('Detailed Cash Flow'!Y56="","",'Detailed Cash Flow'!Y56*-1)</f>
        <v>0</v>
      </c>
      <c r="G73" s="170">
        <f>'Detailed Cash Flow'!AJ56</f>
        <v>0</v>
      </c>
      <c r="H73" s="170">
        <f>IF('Detailed Cash Flow'!D56="","",'Detailed Cash Flow'!D56*-1)</f>
        <v>0</v>
      </c>
      <c r="I73" s="171"/>
      <c r="J73" s="171"/>
      <c r="K73" s="170">
        <f t="shared" si="1"/>
        <v>3090</v>
      </c>
      <c r="L73" s="97">
        <f t="shared" si="2"/>
        <v>3090</v>
      </c>
    </row>
    <row r="74" spans="2:12">
      <c r="B74" s="172">
        <f>'Detailed Cash Flow'!A57</f>
        <v>45529</v>
      </c>
      <c r="C74" s="170">
        <f>IF('Detailed Cash Flow'!E57="","",'Detailed Cash Flow'!E57*-1)</f>
        <v>0</v>
      </c>
      <c r="D74" s="170">
        <f>IF('Detailed Cash Flow'!F57="","",'Detailed Cash Flow'!F57*-1)</f>
        <v>0</v>
      </c>
      <c r="E74" s="170">
        <f>IF('Detailed Cash Flow'!G57="","",'Detailed Cash Flow'!G57*-1)</f>
        <v>0</v>
      </c>
      <c r="F74" s="170">
        <f>IF('Detailed Cash Flow'!Y57="","",'Detailed Cash Flow'!Y57*-1)</f>
        <v>-75</v>
      </c>
      <c r="G74" s="170">
        <f>'Detailed Cash Flow'!AJ57</f>
        <v>0</v>
      </c>
      <c r="H74" s="170">
        <f>IF('Detailed Cash Flow'!D57="","",'Detailed Cash Flow'!D57*-1)</f>
        <v>0</v>
      </c>
      <c r="I74" s="171"/>
      <c r="J74" s="171"/>
      <c r="K74" s="170">
        <f t="shared" si="1"/>
        <v>3015</v>
      </c>
      <c r="L74" s="97">
        <f t="shared" si="2"/>
        <v>3015</v>
      </c>
    </row>
    <row r="75" spans="2:12">
      <c r="B75" s="172">
        <f>'Detailed Cash Flow'!A58</f>
        <v>45530</v>
      </c>
      <c r="C75" s="170">
        <f>IF('Detailed Cash Flow'!E58="","",'Detailed Cash Flow'!E58*-1)</f>
        <v>0</v>
      </c>
      <c r="D75" s="170">
        <f>IF('Detailed Cash Flow'!F58="","",'Detailed Cash Flow'!F58*-1)</f>
        <v>0</v>
      </c>
      <c r="E75" s="170">
        <f>IF('Detailed Cash Flow'!G58="","",'Detailed Cash Flow'!G58*-1)</f>
        <v>0</v>
      </c>
      <c r="F75" s="170">
        <f>IF('Detailed Cash Flow'!Y58="","",'Detailed Cash Flow'!Y58*-1)</f>
        <v>0</v>
      </c>
      <c r="G75" s="170">
        <f>'Detailed Cash Flow'!AJ58</f>
        <v>0</v>
      </c>
      <c r="H75" s="170">
        <f>IF('Detailed Cash Flow'!D58="","",'Detailed Cash Flow'!D58*-1)</f>
        <v>-400</v>
      </c>
      <c r="I75" s="171"/>
      <c r="J75" s="171"/>
      <c r="K75" s="170">
        <f t="shared" si="1"/>
        <v>2615</v>
      </c>
      <c r="L75" s="97">
        <f t="shared" si="2"/>
        <v>2615</v>
      </c>
    </row>
    <row r="76" spans="2:12">
      <c r="B76" s="172">
        <f>'Detailed Cash Flow'!A59</f>
        <v>45531</v>
      </c>
      <c r="C76" s="170">
        <f>IF('Detailed Cash Flow'!E59="","",'Detailed Cash Flow'!E59*-1)</f>
        <v>-100</v>
      </c>
      <c r="D76" s="170">
        <f>IF('Detailed Cash Flow'!F59="","",'Detailed Cash Flow'!F59*-1)</f>
        <v>0</v>
      </c>
      <c r="E76" s="170">
        <f>IF('Detailed Cash Flow'!G59="","",'Detailed Cash Flow'!G59*-1)</f>
        <v>0</v>
      </c>
      <c r="F76" s="170">
        <f>IF('Detailed Cash Flow'!Y59="","",'Detailed Cash Flow'!Y59*-1)</f>
        <v>0</v>
      </c>
      <c r="G76" s="170">
        <f>'Detailed Cash Flow'!AJ59</f>
        <v>0</v>
      </c>
      <c r="H76" s="170">
        <f>IF('Detailed Cash Flow'!D59="","",'Detailed Cash Flow'!D59*-1)</f>
        <v>0</v>
      </c>
      <c r="I76" s="171"/>
      <c r="J76" s="171"/>
      <c r="K76" s="170">
        <f t="shared" si="1"/>
        <v>2515</v>
      </c>
      <c r="L76" s="97">
        <f t="shared" si="2"/>
        <v>2515</v>
      </c>
    </row>
    <row r="77" spans="2:12">
      <c r="B77" s="172">
        <f>'Detailed Cash Flow'!A60</f>
        <v>45532</v>
      </c>
      <c r="C77" s="170">
        <f>IF('Detailed Cash Flow'!E60="","",'Detailed Cash Flow'!E60*-1)</f>
        <v>0</v>
      </c>
      <c r="D77" s="170">
        <f>IF('Detailed Cash Flow'!F60="","",'Detailed Cash Flow'!F60*-1)</f>
        <v>0</v>
      </c>
      <c r="E77" s="170">
        <f>IF('Detailed Cash Flow'!G60="","",'Detailed Cash Flow'!G60*-1)</f>
        <v>0</v>
      </c>
      <c r="F77" s="170">
        <f>IF('Detailed Cash Flow'!Y60="","",'Detailed Cash Flow'!Y60*-1)</f>
        <v>0</v>
      </c>
      <c r="G77" s="170">
        <f>'Detailed Cash Flow'!AJ60</f>
        <v>0</v>
      </c>
      <c r="H77" s="170">
        <f>IF('Detailed Cash Flow'!D60="","",'Detailed Cash Flow'!D60*-1)</f>
        <v>0</v>
      </c>
      <c r="I77" s="171"/>
      <c r="J77" s="171"/>
      <c r="K77" s="170">
        <f t="shared" si="1"/>
        <v>2515</v>
      </c>
      <c r="L77" s="97">
        <f t="shared" si="2"/>
        <v>2515</v>
      </c>
    </row>
    <row r="78" spans="2:12">
      <c r="B78" s="172">
        <f>'Detailed Cash Flow'!A61</f>
        <v>45533</v>
      </c>
      <c r="C78" s="170">
        <f>IF('Detailed Cash Flow'!E61="","",'Detailed Cash Flow'!E61*-1)</f>
        <v>0</v>
      </c>
      <c r="D78" s="170">
        <f>IF('Detailed Cash Flow'!F61="","",'Detailed Cash Flow'!F61*-1)</f>
        <v>0</v>
      </c>
      <c r="E78" s="170">
        <f>IF('Detailed Cash Flow'!G61="","",'Detailed Cash Flow'!G61*-1)</f>
        <v>0</v>
      </c>
      <c r="F78" s="170">
        <f>IF('Detailed Cash Flow'!Y61="","",'Detailed Cash Flow'!Y61*-1)</f>
        <v>0</v>
      </c>
      <c r="G78" s="170">
        <f>'Detailed Cash Flow'!AJ61</f>
        <v>0</v>
      </c>
      <c r="H78" s="170">
        <f>IF('Detailed Cash Flow'!D61="","",'Detailed Cash Flow'!D61*-1)</f>
        <v>0</v>
      </c>
      <c r="I78" s="171"/>
      <c r="J78" s="171"/>
      <c r="K78" s="170">
        <f t="shared" si="1"/>
        <v>2515</v>
      </c>
      <c r="L78" s="97">
        <f t="shared" si="2"/>
        <v>2515</v>
      </c>
    </row>
    <row r="79" spans="2:12">
      <c r="B79" s="172">
        <f>'Detailed Cash Flow'!A62</f>
        <v>45534</v>
      </c>
      <c r="C79" s="170">
        <f>IF('Detailed Cash Flow'!E62="","",'Detailed Cash Flow'!E62*-1)</f>
        <v>0</v>
      </c>
      <c r="D79" s="170">
        <f>IF('Detailed Cash Flow'!F62="","",'Detailed Cash Flow'!F62*-1)</f>
        <v>0</v>
      </c>
      <c r="E79" s="170">
        <f>IF('Detailed Cash Flow'!G62="","",'Detailed Cash Flow'!G62*-1)</f>
        <v>0</v>
      </c>
      <c r="F79" s="170">
        <f>IF('Detailed Cash Flow'!Y62="","",'Detailed Cash Flow'!Y62*-1)</f>
        <v>0</v>
      </c>
      <c r="G79" s="170">
        <f>'Detailed Cash Flow'!AJ62</f>
        <v>2300</v>
      </c>
      <c r="H79" s="170">
        <f>IF('Detailed Cash Flow'!D62="","",'Detailed Cash Flow'!D62*-1)</f>
        <v>0</v>
      </c>
      <c r="I79" s="171"/>
      <c r="J79" s="171"/>
      <c r="K79" s="170">
        <f t="shared" si="1"/>
        <v>4815</v>
      </c>
      <c r="L79" s="97">
        <f t="shared" si="2"/>
        <v>4815</v>
      </c>
    </row>
    <row r="80" spans="2:12">
      <c r="B80" s="172">
        <f>'Detailed Cash Flow'!A63</f>
        <v>45535</v>
      </c>
      <c r="C80" s="170">
        <f>IF('Detailed Cash Flow'!E63="","",'Detailed Cash Flow'!E63*-1)</f>
        <v>-2000</v>
      </c>
      <c r="D80" s="170">
        <f>IF('Detailed Cash Flow'!F63="","",'Detailed Cash Flow'!F63*-1)</f>
        <v>0</v>
      </c>
      <c r="E80" s="170">
        <f>IF('Detailed Cash Flow'!G63="","",'Detailed Cash Flow'!G63*-1)</f>
        <v>0</v>
      </c>
      <c r="F80" s="170">
        <f>IF('Detailed Cash Flow'!Y63="","",'Detailed Cash Flow'!Y63*-1)</f>
        <v>0</v>
      </c>
      <c r="G80" s="170">
        <f>'Detailed Cash Flow'!AJ63</f>
        <v>0</v>
      </c>
      <c r="H80" s="170">
        <f>IF('Detailed Cash Flow'!D63="","",'Detailed Cash Flow'!D63*-1)</f>
        <v>0</v>
      </c>
      <c r="I80" s="171"/>
      <c r="J80" s="171"/>
      <c r="K80" s="170">
        <f t="shared" si="1"/>
        <v>2815</v>
      </c>
      <c r="L80" s="97">
        <f t="shared" si="2"/>
        <v>2815</v>
      </c>
    </row>
    <row r="81" spans="2:12">
      <c r="B81" s="172">
        <f>'Detailed Cash Flow'!A64</f>
        <v>45536</v>
      </c>
      <c r="C81" s="170">
        <f>IF('Detailed Cash Flow'!E64="","",'Detailed Cash Flow'!E64*-1)</f>
        <v>-195</v>
      </c>
      <c r="D81" s="170">
        <f>IF('Detailed Cash Flow'!F64="","",'Detailed Cash Flow'!F64*-1)</f>
        <v>0</v>
      </c>
      <c r="E81" s="170">
        <f>IF('Detailed Cash Flow'!G64="","",'Detailed Cash Flow'!G64*-1)</f>
        <v>0</v>
      </c>
      <c r="F81" s="170">
        <f>IF('Detailed Cash Flow'!Y64="","",'Detailed Cash Flow'!Y64*-1)</f>
        <v>0</v>
      </c>
      <c r="G81" s="170">
        <f>'Detailed Cash Flow'!AJ64</f>
        <v>650</v>
      </c>
      <c r="H81" s="170">
        <f>IF('Detailed Cash Flow'!D64="","",'Detailed Cash Flow'!D64*-1)</f>
        <v>0</v>
      </c>
      <c r="I81" s="171"/>
      <c r="J81" s="171"/>
      <c r="K81" s="170">
        <f t="shared" si="1"/>
        <v>3270</v>
      </c>
      <c r="L81" s="97">
        <f t="shared" si="2"/>
        <v>3270</v>
      </c>
    </row>
    <row r="82" spans="2:12">
      <c r="B82" s="172">
        <f>'Detailed Cash Flow'!A65</f>
        <v>45537</v>
      </c>
      <c r="C82" s="170">
        <f>IF('Detailed Cash Flow'!E65="","",'Detailed Cash Flow'!E65*-1)</f>
        <v>-35</v>
      </c>
      <c r="D82" s="170">
        <f>IF('Detailed Cash Flow'!F65="","",'Detailed Cash Flow'!F65*-1)</f>
        <v>0</v>
      </c>
      <c r="E82" s="170">
        <f>IF('Detailed Cash Flow'!G65="","",'Detailed Cash Flow'!G65*-1)</f>
        <v>0</v>
      </c>
      <c r="F82" s="170">
        <f>IF('Detailed Cash Flow'!Y65="","",'Detailed Cash Flow'!Y65*-1)</f>
        <v>-230</v>
      </c>
      <c r="G82" s="170">
        <f>'Detailed Cash Flow'!AJ65</f>
        <v>0</v>
      </c>
      <c r="H82" s="170">
        <f>IF('Detailed Cash Flow'!D65="","",'Detailed Cash Flow'!D65*-1)</f>
        <v>-400</v>
      </c>
      <c r="I82" s="171"/>
      <c r="J82" s="171"/>
      <c r="K82" s="170">
        <f t="shared" si="1"/>
        <v>2605</v>
      </c>
      <c r="L82" s="97">
        <f t="shared" ref="L82:L145" si="3">K82</f>
        <v>2605</v>
      </c>
    </row>
    <row r="83" spans="2:12">
      <c r="B83" s="172">
        <f>'Detailed Cash Flow'!A66</f>
        <v>45538</v>
      </c>
      <c r="C83" s="170">
        <f>IF('Detailed Cash Flow'!E66="","",'Detailed Cash Flow'!E66*-1)</f>
        <v>-35</v>
      </c>
      <c r="D83" s="170">
        <f>IF('Detailed Cash Flow'!F66="","",'Detailed Cash Flow'!F66*-1)</f>
        <v>0</v>
      </c>
      <c r="E83" s="170">
        <f>IF('Detailed Cash Flow'!G66="","",'Detailed Cash Flow'!G66*-1)</f>
        <v>0</v>
      </c>
      <c r="F83" s="170">
        <f>IF('Detailed Cash Flow'!Y66="","",'Detailed Cash Flow'!Y66*-1)</f>
        <v>0</v>
      </c>
      <c r="G83" s="170">
        <f>'Detailed Cash Flow'!AJ66</f>
        <v>0</v>
      </c>
      <c r="H83" s="170">
        <f>IF('Detailed Cash Flow'!D66="","",'Detailed Cash Flow'!D66*-1)</f>
        <v>0</v>
      </c>
      <c r="I83" s="171"/>
      <c r="J83" s="171"/>
      <c r="K83" s="170">
        <f t="shared" si="1"/>
        <v>2570</v>
      </c>
      <c r="L83" s="97">
        <f t="shared" si="3"/>
        <v>2570</v>
      </c>
    </row>
    <row r="84" spans="2:12">
      <c r="B84" s="172">
        <f>'Detailed Cash Flow'!A67</f>
        <v>45539</v>
      </c>
      <c r="C84" s="170">
        <f>IF('Detailed Cash Flow'!E67="","",'Detailed Cash Flow'!E67*-1)</f>
        <v>-35</v>
      </c>
      <c r="D84" s="170">
        <f>IF('Detailed Cash Flow'!F67="","",'Detailed Cash Flow'!F67*-1)</f>
        <v>0</v>
      </c>
      <c r="E84" s="170">
        <f>IF('Detailed Cash Flow'!G67="","",'Detailed Cash Flow'!G67*-1)</f>
        <v>0</v>
      </c>
      <c r="F84" s="170">
        <f>IF('Detailed Cash Flow'!Y67="","",'Detailed Cash Flow'!Y67*-1)</f>
        <v>0</v>
      </c>
      <c r="G84" s="170">
        <f>'Detailed Cash Flow'!AJ67</f>
        <v>0</v>
      </c>
      <c r="H84" s="170">
        <f>IF('Detailed Cash Flow'!D67="","",'Detailed Cash Flow'!D67*-1)</f>
        <v>0</v>
      </c>
      <c r="I84" s="171"/>
      <c r="J84" s="171"/>
      <c r="K84" s="170">
        <f t="shared" si="1"/>
        <v>2535</v>
      </c>
      <c r="L84" s="97">
        <f t="shared" si="3"/>
        <v>2535</v>
      </c>
    </row>
    <row r="85" spans="2:12">
      <c r="B85" s="172">
        <f>'Detailed Cash Flow'!A68</f>
        <v>45540</v>
      </c>
      <c r="C85" s="170">
        <f>IF('Detailed Cash Flow'!E68="","",'Detailed Cash Flow'!E68*-1)</f>
        <v>0</v>
      </c>
      <c r="D85" s="170">
        <f>IF('Detailed Cash Flow'!F68="","",'Detailed Cash Flow'!F68*-1)</f>
        <v>0</v>
      </c>
      <c r="E85" s="170">
        <f>IF('Detailed Cash Flow'!G68="","",'Detailed Cash Flow'!G68*-1)</f>
        <v>0</v>
      </c>
      <c r="F85" s="170">
        <f>IF('Detailed Cash Flow'!Y68="","",'Detailed Cash Flow'!Y68*-1)</f>
        <v>0</v>
      </c>
      <c r="G85" s="170">
        <f>'Detailed Cash Flow'!AJ68</f>
        <v>0</v>
      </c>
      <c r="H85" s="170">
        <f>IF('Detailed Cash Flow'!D68="","",'Detailed Cash Flow'!D68*-1)</f>
        <v>0</v>
      </c>
      <c r="I85" s="171"/>
      <c r="J85" s="171"/>
      <c r="K85" s="170">
        <f t="shared" ref="K85:K148" si="4">IF(B85="","",K84+G85+C85+D85+E85+F85+H85+I85)</f>
        <v>2535</v>
      </c>
      <c r="L85" s="97">
        <f t="shared" si="3"/>
        <v>2535</v>
      </c>
    </row>
    <row r="86" spans="2:12">
      <c r="B86" s="172">
        <f>'Detailed Cash Flow'!A69</f>
        <v>45541</v>
      </c>
      <c r="C86" s="170">
        <f>IF('Detailed Cash Flow'!E69="","",'Detailed Cash Flow'!E69*-1)</f>
        <v>0</v>
      </c>
      <c r="D86" s="170">
        <f>IF('Detailed Cash Flow'!F69="","",'Detailed Cash Flow'!F69*-1)</f>
        <v>0</v>
      </c>
      <c r="E86" s="170">
        <f>IF('Detailed Cash Flow'!G69="","",'Detailed Cash Flow'!G69*-1)</f>
        <v>0</v>
      </c>
      <c r="F86" s="170">
        <f>IF('Detailed Cash Flow'!Y69="","",'Detailed Cash Flow'!Y69*-1)</f>
        <v>0</v>
      </c>
      <c r="G86" s="170">
        <f>'Detailed Cash Flow'!AJ69</f>
        <v>0</v>
      </c>
      <c r="H86" s="170">
        <f>IF('Detailed Cash Flow'!D69="","",'Detailed Cash Flow'!D69*-1)</f>
        <v>0</v>
      </c>
      <c r="I86" s="171"/>
      <c r="J86" s="171"/>
      <c r="K86" s="170">
        <f t="shared" si="4"/>
        <v>2535</v>
      </c>
      <c r="L86" s="97">
        <f t="shared" si="3"/>
        <v>2535</v>
      </c>
    </row>
    <row r="87" spans="2:12">
      <c r="B87" s="172">
        <f>'Detailed Cash Flow'!A70</f>
        <v>45542</v>
      </c>
      <c r="C87" s="170">
        <f>IF('Detailed Cash Flow'!E70="","",'Detailed Cash Flow'!E70*-1)</f>
        <v>0</v>
      </c>
      <c r="D87" s="170">
        <f>IF('Detailed Cash Flow'!F70="","",'Detailed Cash Flow'!F70*-1)</f>
        <v>0</v>
      </c>
      <c r="E87" s="170">
        <f>IF('Detailed Cash Flow'!G70="","",'Detailed Cash Flow'!G70*-1)</f>
        <v>0</v>
      </c>
      <c r="F87" s="170">
        <f>IF('Detailed Cash Flow'!Y70="","",'Detailed Cash Flow'!Y70*-1)</f>
        <v>0</v>
      </c>
      <c r="G87" s="170">
        <f>'Detailed Cash Flow'!AJ70</f>
        <v>0</v>
      </c>
      <c r="H87" s="170">
        <f>IF('Detailed Cash Flow'!D70="","",'Detailed Cash Flow'!D70*-1)</f>
        <v>0</v>
      </c>
      <c r="I87" s="171"/>
      <c r="J87" s="171"/>
      <c r="K87" s="170">
        <f t="shared" si="4"/>
        <v>2535</v>
      </c>
      <c r="L87" s="97">
        <f t="shared" si="3"/>
        <v>2535</v>
      </c>
    </row>
    <row r="88" spans="2:12">
      <c r="B88" s="172">
        <f>'Detailed Cash Flow'!A71</f>
        <v>45543</v>
      </c>
      <c r="C88" s="170">
        <f>IF('Detailed Cash Flow'!E71="","",'Detailed Cash Flow'!E71*-1)</f>
        <v>0</v>
      </c>
      <c r="D88" s="170">
        <f>IF('Detailed Cash Flow'!F71="","",'Detailed Cash Flow'!F71*-1)</f>
        <v>0</v>
      </c>
      <c r="E88" s="170">
        <f>IF('Detailed Cash Flow'!G71="","",'Detailed Cash Flow'!G71*-1)</f>
        <v>0</v>
      </c>
      <c r="F88" s="170">
        <f>IF('Detailed Cash Flow'!Y71="","",'Detailed Cash Flow'!Y71*-1)</f>
        <v>0</v>
      </c>
      <c r="G88" s="170">
        <f>'Detailed Cash Flow'!AJ71</f>
        <v>0</v>
      </c>
      <c r="H88" s="170">
        <f>IF('Detailed Cash Flow'!D71="","",'Detailed Cash Flow'!D71*-1)</f>
        <v>0</v>
      </c>
      <c r="I88" s="171"/>
      <c r="J88" s="171"/>
      <c r="K88" s="170">
        <f t="shared" si="4"/>
        <v>2535</v>
      </c>
      <c r="L88" s="97">
        <f t="shared" si="3"/>
        <v>2535</v>
      </c>
    </row>
    <row r="89" spans="2:12">
      <c r="B89" s="172">
        <f>'Detailed Cash Flow'!A72</f>
        <v>45544</v>
      </c>
      <c r="C89" s="170">
        <f>IF('Detailed Cash Flow'!E72="","",'Detailed Cash Flow'!E72*-1)</f>
        <v>0</v>
      </c>
      <c r="D89" s="170">
        <f>IF('Detailed Cash Flow'!F72="","",'Detailed Cash Flow'!F72*-1)</f>
        <v>0</v>
      </c>
      <c r="E89" s="170">
        <f>IF('Detailed Cash Flow'!G72="","",'Detailed Cash Flow'!G72*-1)</f>
        <v>0</v>
      </c>
      <c r="F89" s="170">
        <f>IF('Detailed Cash Flow'!Y72="","",'Detailed Cash Flow'!Y72*-1)</f>
        <v>0</v>
      </c>
      <c r="G89" s="170">
        <f>'Detailed Cash Flow'!AJ72</f>
        <v>0</v>
      </c>
      <c r="H89" s="170">
        <f>IF('Detailed Cash Flow'!D72="","",'Detailed Cash Flow'!D72*-1)</f>
        <v>-400</v>
      </c>
      <c r="I89" s="171"/>
      <c r="J89" s="171"/>
      <c r="K89" s="170">
        <f t="shared" si="4"/>
        <v>2135</v>
      </c>
      <c r="L89" s="97">
        <f t="shared" si="3"/>
        <v>2135</v>
      </c>
    </row>
    <row r="90" spans="2:12">
      <c r="B90" s="172">
        <f>'Detailed Cash Flow'!A73</f>
        <v>45545</v>
      </c>
      <c r="C90" s="170">
        <f>IF('Detailed Cash Flow'!E73="","",'Detailed Cash Flow'!E73*-1)</f>
        <v>-500</v>
      </c>
      <c r="D90" s="170">
        <f>IF('Detailed Cash Flow'!F73="","",'Detailed Cash Flow'!F73*-1)</f>
        <v>0</v>
      </c>
      <c r="E90" s="170">
        <f>IF('Detailed Cash Flow'!G73="","",'Detailed Cash Flow'!G73*-1)</f>
        <v>0</v>
      </c>
      <c r="F90" s="170">
        <f>IF('Detailed Cash Flow'!Y73="","",'Detailed Cash Flow'!Y73*-1)</f>
        <v>0</v>
      </c>
      <c r="G90" s="170">
        <f>'Detailed Cash Flow'!AJ73</f>
        <v>0</v>
      </c>
      <c r="H90" s="170">
        <f>IF('Detailed Cash Flow'!D73="","",'Detailed Cash Flow'!D73*-1)</f>
        <v>0</v>
      </c>
      <c r="I90" s="171"/>
      <c r="J90" s="171"/>
      <c r="K90" s="170">
        <f t="shared" si="4"/>
        <v>1635</v>
      </c>
      <c r="L90" s="97">
        <f t="shared" si="3"/>
        <v>1635</v>
      </c>
    </row>
    <row r="91" spans="2:12">
      <c r="B91" s="172">
        <f>'Detailed Cash Flow'!A74</f>
        <v>45546</v>
      </c>
      <c r="C91" s="170">
        <f>IF('Detailed Cash Flow'!E74="","",'Detailed Cash Flow'!E74*-1)</f>
        <v>-300</v>
      </c>
      <c r="D91" s="170">
        <f>IF('Detailed Cash Flow'!F74="","",'Detailed Cash Flow'!F74*-1)</f>
        <v>0</v>
      </c>
      <c r="E91" s="170">
        <f>IF('Detailed Cash Flow'!G74="","",'Detailed Cash Flow'!G74*-1)</f>
        <v>0</v>
      </c>
      <c r="F91" s="170">
        <f>IF('Detailed Cash Flow'!Y74="","",'Detailed Cash Flow'!Y74*-1)</f>
        <v>0</v>
      </c>
      <c r="G91" s="170">
        <f>'Detailed Cash Flow'!AJ74</f>
        <v>0</v>
      </c>
      <c r="H91" s="170">
        <f>IF('Detailed Cash Flow'!D74="","",'Detailed Cash Flow'!D74*-1)</f>
        <v>0</v>
      </c>
      <c r="I91" s="171"/>
      <c r="J91" s="171"/>
      <c r="K91" s="170">
        <f t="shared" si="4"/>
        <v>1335</v>
      </c>
      <c r="L91" s="97">
        <f t="shared" si="3"/>
        <v>1335</v>
      </c>
    </row>
    <row r="92" spans="2:12">
      <c r="B92" s="172">
        <f>'Detailed Cash Flow'!A75</f>
        <v>45547</v>
      </c>
      <c r="C92" s="170">
        <f>IF('Detailed Cash Flow'!E75="","",'Detailed Cash Flow'!E75*-1)</f>
        <v>0</v>
      </c>
      <c r="D92" s="170">
        <f>IF('Detailed Cash Flow'!F75="","",'Detailed Cash Flow'!F75*-1)</f>
        <v>0</v>
      </c>
      <c r="E92" s="170">
        <f>IF('Detailed Cash Flow'!G75="","",'Detailed Cash Flow'!G75*-1)</f>
        <v>0</v>
      </c>
      <c r="F92" s="170">
        <f>IF('Detailed Cash Flow'!Y75="","",'Detailed Cash Flow'!Y75*-1)</f>
        <v>0</v>
      </c>
      <c r="G92" s="170">
        <f>'Detailed Cash Flow'!AJ75</f>
        <v>0</v>
      </c>
      <c r="H92" s="170">
        <f>IF('Detailed Cash Flow'!D75="","",'Detailed Cash Flow'!D75*-1)</f>
        <v>0</v>
      </c>
      <c r="I92" s="171"/>
      <c r="J92" s="171"/>
      <c r="K92" s="170">
        <f t="shared" si="4"/>
        <v>1335</v>
      </c>
      <c r="L92" s="97">
        <f t="shared" si="3"/>
        <v>1335</v>
      </c>
    </row>
    <row r="93" spans="2:12">
      <c r="B93" s="172">
        <f>'Detailed Cash Flow'!A76</f>
        <v>45548</v>
      </c>
      <c r="C93" s="170">
        <f>IF('Detailed Cash Flow'!E76="","",'Detailed Cash Flow'!E76*-1)</f>
        <v>0</v>
      </c>
      <c r="D93" s="170">
        <f>IF('Detailed Cash Flow'!F76="","",'Detailed Cash Flow'!F76*-1)</f>
        <v>0</v>
      </c>
      <c r="E93" s="170">
        <f>IF('Detailed Cash Flow'!G76="","",'Detailed Cash Flow'!G76*-1)</f>
        <v>0</v>
      </c>
      <c r="F93" s="170">
        <f>IF('Detailed Cash Flow'!Y76="","",'Detailed Cash Flow'!Y76*-1)</f>
        <v>0</v>
      </c>
      <c r="G93" s="170">
        <f>'Detailed Cash Flow'!AJ76</f>
        <v>2300</v>
      </c>
      <c r="H93" s="170">
        <f>IF('Detailed Cash Flow'!D76="","",'Detailed Cash Flow'!D76*-1)</f>
        <v>0</v>
      </c>
      <c r="I93" s="171"/>
      <c r="J93" s="171"/>
      <c r="K93" s="170">
        <f t="shared" si="4"/>
        <v>3635</v>
      </c>
      <c r="L93" s="97">
        <f t="shared" si="3"/>
        <v>3635</v>
      </c>
    </row>
    <row r="94" spans="2:12">
      <c r="B94" s="172">
        <f>'Detailed Cash Flow'!A77</f>
        <v>45549</v>
      </c>
      <c r="C94" s="170">
        <f>IF('Detailed Cash Flow'!E77="","",'Detailed Cash Flow'!E77*-1)</f>
        <v>0</v>
      </c>
      <c r="D94" s="170">
        <f>IF('Detailed Cash Flow'!F77="","",'Detailed Cash Flow'!F77*-1)</f>
        <v>0</v>
      </c>
      <c r="E94" s="170">
        <f>IF('Detailed Cash Flow'!G77="","",'Detailed Cash Flow'!G77*-1)</f>
        <v>0</v>
      </c>
      <c r="F94" s="170">
        <f>IF('Detailed Cash Flow'!Y77="","",'Detailed Cash Flow'!Y77*-1)</f>
        <v>0</v>
      </c>
      <c r="G94" s="170">
        <f>'Detailed Cash Flow'!AJ77</f>
        <v>0</v>
      </c>
      <c r="H94" s="170">
        <f>IF('Detailed Cash Flow'!D77="","",'Detailed Cash Flow'!D77*-1)</f>
        <v>0</v>
      </c>
      <c r="I94" s="171"/>
      <c r="J94" s="171"/>
      <c r="K94" s="170">
        <f t="shared" si="4"/>
        <v>3635</v>
      </c>
      <c r="L94" s="97">
        <f t="shared" si="3"/>
        <v>3635</v>
      </c>
    </row>
    <row r="95" spans="2:12">
      <c r="B95" s="172">
        <f>'Detailed Cash Flow'!A78</f>
        <v>45550</v>
      </c>
      <c r="C95" s="170">
        <f>IF('Detailed Cash Flow'!E78="","",'Detailed Cash Flow'!E78*-1)</f>
        <v>0</v>
      </c>
      <c r="D95" s="170">
        <f>IF('Detailed Cash Flow'!F78="","",'Detailed Cash Flow'!F78*-1)</f>
        <v>0</v>
      </c>
      <c r="E95" s="170">
        <f>IF('Detailed Cash Flow'!G78="","",'Detailed Cash Flow'!G78*-1)</f>
        <v>0</v>
      </c>
      <c r="F95" s="170">
        <f>IF('Detailed Cash Flow'!Y78="","",'Detailed Cash Flow'!Y78*-1)</f>
        <v>0</v>
      </c>
      <c r="G95" s="170">
        <f>'Detailed Cash Flow'!AJ78</f>
        <v>0</v>
      </c>
      <c r="H95" s="170">
        <f>IF('Detailed Cash Flow'!D78="","",'Detailed Cash Flow'!D78*-1)</f>
        <v>0</v>
      </c>
      <c r="I95" s="171"/>
      <c r="J95" s="171"/>
      <c r="K95" s="170">
        <f t="shared" si="4"/>
        <v>3635</v>
      </c>
      <c r="L95" s="97">
        <f t="shared" si="3"/>
        <v>3635</v>
      </c>
    </row>
    <row r="96" spans="2:12">
      <c r="B96" s="172">
        <f>'Detailed Cash Flow'!A79</f>
        <v>45551</v>
      </c>
      <c r="C96" s="170">
        <f>IF('Detailed Cash Flow'!E79="","",'Detailed Cash Flow'!E79*-1)</f>
        <v>0</v>
      </c>
      <c r="D96" s="170">
        <f>IF('Detailed Cash Flow'!F79="","",'Detailed Cash Flow'!F79*-1)</f>
        <v>0</v>
      </c>
      <c r="E96" s="170">
        <f>IF('Detailed Cash Flow'!G79="","",'Detailed Cash Flow'!G79*-1)</f>
        <v>0</v>
      </c>
      <c r="F96" s="170">
        <f>IF('Detailed Cash Flow'!Y79="","",'Detailed Cash Flow'!Y79*-1)</f>
        <v>-230</v>
      </c>
      <c r="G96" s="170">
        <f>'Detailed Cash Flow'!AJ79</f>
        <v>0</v>
      </c>
      <c r="H96" s="170">
        <f>IF('Detailed Cash Flow'!D79="","",'Detailed Cash Flow'!D79*-1)</f>
        <v>-400</v>
      </c>
      <c r="I96" s="171"/>
      <c r="J96" s="171"/>
      <c r="K96" s="170">
        <f t="shared" si="4"/>
        <v>3005</v>
      </c>
      <c r="L96" s="97">
        <f t="shared" si="3"/>
        <v>3005</v>
      </c>
    </row>
    <row r="97" spans="2:12">
      <c r="B97" s="172">
        <f>'Detailed Cash Flow'!A80</f>
        <v>45552</v>
      </c>
      <c r="C97" s="170">
        <f>IF('Detailed Cash Flow'!E80="","",'Detailed Cash Flow'!E80*-1)</f>
        <v>0</v>
      </c>
      <c r="D97" s="170">
        <f>IF('Detailed Cash Flow'!F80="","",'Detailed Cash Flow'!F80*-1)</f>
        <v>0</v>
      </c>
      <c r="E97" s="170">
        <f>IF('Detailed Cash Flow'!G80="","",'Detailed Cash Flow'!G80*-1)</f>
        <v>0</v>
      </c>
      <c r="F97" s="170">
        <f>IF('Detailed Cash Flow'!Y80="","",'Detailed Cash Flow'!Y80*-1)</f>
        <v>0</v>
      </c>
      <c r="G97" s="170">
        <f>'Detailed Cash Flow'!AJ80</f>
        <v>0</v>
      </c>
      <c r="H97" s="170">
        <f>IF('Detailed Cash Flow'!D80="","",'Detailed Cash Flow'!D80*-1)</f>
        <v>0</v>
      </c>
      <c r="I97" s="171"/>
      <c r="J97" s="171"/>
      <c r="K97" s="170">
        <f t="shared" si="4"/>
        <v>3005</v>
      </c>
      <c r="L97" s="97">
        <f t="shared" si="3"/>
        <v>3005</v>
      </c>
    </row>
    <row r="98" spans="2:12">
      <c r="B98" s="172">
        <f>'Detailed Cash Flow'!A81</f>
        <v>45553</v>
      </c>
      <c r="C98" s="170">
        <f>IF('Detailed Cash Flow'!E81="","",'Detailed Cash Flow'!E81*-1)</f>
        <v>0</v>
      </c>
      <c r="D98" s="170">
        <f>IF('Detailed Cash Flow'!F81="","",'Detailed Cash Flow'!F81*-1)</f>
        <v>0</v>
      </c>
      <c r="E98" s="170">
        <f>IF('Detailed Cash Flow'!G81="","",'Detailed Cash Flow'!G81*-1)</f>
        <v>0</v>
      </c>
      <c r="F98" s="170">
        <f>IF('Detailed Cash Flow'!Y81="","",'Detailed Cash Flow'!Y81*-1)</f>
        <v>0</v>
      </c>
      <c r="G98" s="170">
        <f>'Detailed Cash Flow'!AJ81</f>
        <v>0</v>
      </c>
      <c r="H98" s="170">
        <f>IF('Detailed Cash Flow'!D81="","",'Detailed Cash Flow'!D81*-1)</f>
        <v>0</v>
      </c>
      <c r="I98" s="171"/>
      <c r="J98" s="171"/>
      <c r="K98" s="170">
        <f t="shared" si="4"/>
        <v>3005</v>
      </c>
      <c r="L98" s="97">
        <f t="shared" si="3"/>
        <v>3005</v>
      </c>
    </row>
    <row r="99" spans="2:12">
      <c r="B99" s="172">
        <f>'Detailed Cash Flow'!A82</f>
        <v>45554</v>
      </c>
      <c r="C99" s="170">
        <f>IF('Detailed Cash Flow'!E82="","",'Detailed Cash Flow'!E82*-1)</f>
        <v>0</v>
      </c>
      <c r="D99" s="170">
        <f>IF('Detailed Cash Flow'!F82="","",'Detailed Cash Flow'!F82*-1)</f>
        <v>0</v>
      </c>
      <c r="E99" s="170">
        <f>IF('Detailed Cash Flow'!G82="","",'Detailed Cash Flow'!G82*-1)</f>
        <v>0</v>
      </c>
      <c r="F99" s="170">
        <f>IF('Detailed Cash Flow'!Y82="","",'Detailed Cash Flow'!Y82*-1)</f>
        <v>0</v>
      </c>
      <c r="G99" s="170">
        <f>'Detailed Cash Flow'!AJ82</f>
        <v>0</v>
      </c>
      <c r="H99" s="170">
        <f>IF('Detailed Cash Flow'!D82="","",'Detailed Cash Flow'!D82*-1)</f>
        <v>0</v>
      </c>
      <c r="I99" s="171"/>
      <c r="J99" s="171"/>
      <c r="K99" s="170">
        <f t="shared" si="4"/>
        <v>3005</v>
      </c>
      <c r="L99" s="97">
        <f t="shared" si="3"/>
        <v>3005</v>
      </c>
    </row>
    <row r="100" spans="2:12">
      <c r="B100" s="172">
        <f>'Detailed Cash Flow'!A83</f>
        <v>45555</v>
      </c>
      <c r="C100" s="170">
        <f>IF('Detailed Cash Flow'!E83="","",'Detailed Cash Flow'!E83*-1)</f>
        <v>0</v>
      </c>
      <c r="D100" s="170">
        <f>IF('Detailed Cash Flow'!F83="","",'Detailed Cash Flow'!F83*-1)</f>
        <v>0</v>
      </c>
      <c r="E100" s="170">
        <f>IF('Detailed Cash Flow'!G83="","",'Detailed Cash Flow'!G83*-1)</f>
        <v>0</v>
      </c>
      <c r="F100" s="170">
        <f>IF('Detailed Cash Flow'!Y83="","",'Detailed Cash Flow'!Y83*-1)</f>
        <v>0</v>
      </c>
      <c r="G100" s="170">
        <f>'Detailed Cash Flow'!AJ83</f>
        <v>0</v>
      </c>
      <c r="H100" s="170">
        <f>IF('Detailed Cash Flow'!D83="","",'Detailed Cash Flow'!D83*-1)</f>
        <v>0</v>
      </c>
      <c r="I100" s="171"/>
      <c r="J100" s="171"/>
      <c r="K100" s="170">
        <f t="shared" si="4"/>
        <v>3005</v>
      </c>
      <c r="L100" s="97">
        <f t="shared" si="3"/>
        <v>3005</v>
      </c>
    </row>
    <row r="101" spans="2:12">
      <c r="B101" s="172">
        <f>'Detailed Cash Flow'!A84</f>
        <v>45556</v>
      </c>
      <c r="C101" s="170">
        <f>IF('Detailed Cash Flow'!E84="","",'Detailed Cash Flow'!E84*-1)</f>
        <v>0</v>
      </c>
      <c r="D101" s="170">
        <f>IF('Detailed Cash Flow'!F84="","",'Detailed Cash Flow'!F84*-1)</f>
        <v>0</v>
      </c>
      <c r="E101" s="170">
        <f>IF('Detailed Cash Flow'!G84="","",'Detailed Cash Flow'!G84*-1)</f>
        <v>0</v>
      </c>
      <c r="F101" s="170">
        <f>IF('Detailed Cash Flow'!Y84="","",'Detailed Cash Flow'!Y84*-1)</f>
        <v>0</v>
      </c>
      <c r="G101" s="170">
        <f>'Detailed Cash Flow'!AJ84</f>
        <v>0</v>
      </c>
      <c r="H101" s="170">
        <f>IF('Detailed Cash Flow'!D84="","",'Detailed Cash Flow'!D84*-1)</f>
        <v>0</v>
      </c>
      <c r="I101" s="171"/>
      <c r="J101" s="171"/>
      <c r="K101" s="170">
        <f t="shared" si="4"/>
        <v>3005</v>
      </c>
      <c r="L101" s="97">
        <f t="shared" si="3"/>
        <v>3005</v>
      </c>
    </row>
    <row r="102" spans="2:12">
      <c r="B102" s="172">
        <f>'Detailed Cash Flow'!A85</f>
        <v>45557</v>
      </c>
      <c r="C102" s="170">
        <f>IF('Detailed Cash Flow'!E85="","",'Detailed Cash Flow'!E85*-1)</f>
        <v>0</v>
      </c>
      <c r="D102" s="170">
        <f>IF('Detailed Cash Flow'!F85="","",'Detailed Cash Flow'!F85*-1)</f>
        <v>0</v>
      </c>
      <c r="E102" s="170">
        <f>IF('Detailed Cash Flow'!G85="","",'Detailed Cash Flow'!G85*-1)</f>
        <v>0</v>
      </c>
      <c r="F102" s="170">
        <f>IF('Detailed Cash Flow'!Y85="","",'Detailed Cash Flow'!Y85*-1)</f>
        <v>0</v>
      </c>
      <c r="G102" s="170">
        <f>'Detailed Cash Flow'!AJ85</f>
        <v>0</v>
      </c>
      <c r="H102" s="170">
        <f>IF('Detailed Cash Flow'!D85="","",'Detailed Cash Flow'!D85*-1)</f>
        <v>0</v>
      </c>
      <c r="I102" s="171"/>
      <c r="J102" s="171"/>
      <c r="K102" s="170">
        <f t="shared" si="4"/>
        <v>3005</v>
      </c>
      <c r="L102" s="97">
        <f t="shared" si="3"/>
        <v>3005</v>
      </c>
    </row>
    <row r="103" spans="2:12">
      <c r="B103" s="172">
        <f>'Detailed Cash Flow'!A86</f>
        <v>45558</v>
      </c>
      <c r="C103" s="170">
        <f>IF('Detailed Cash Flow'!E86="","",'Detailed Cash Flow'!E86*-1)</f>
        <v>0</v>
      </c>
      <c r="D103" s="170">
        <f>IF('Detailed Cash Flow'!F86="","",'Detailed Cash Flow'!F86*-1)</f>
        <v>0</v>
      </c>
      <c r="E103" s="170">
        <f>IF('Detailed Cash Flow'!G86="","",'Detailed Cash Flow'!G86*-1)</f>
        <v>0</v>
      </c>
      <c r="F103" s="170">
        <f>IF('Detailed Cash Flow'!Y86="","",'Detailed Cash Flow'!Y86*-1)</f>
        <v>0</v>
      </c>
      <c r="G103" s="170">
        <f>'Detailed Cash Flow'!AJ86</f>
        <v>0</v>
      </c>
      <c r="H103" s="170">
        <f>IF('Detailed Cash Flow'!D86="","",'Detailed Cash Flow'!D86*-1)</f>
        <v>-400</v>
      </c>
      <c r="I103" s="171"/>
      <c r="J103" s="171"/>
      <c r="K103" s="170">
        <f t="shared" si="4"/>
        <v>2605</v>
      </c>
      <c r="L103" s="97">
        <f t="shared" si="3"/>
        <v>2605</v>
      </c>
    </row>
    <row r="104" spans="2:12">
      <c r="B104" s="172">
        <f>'Detailed Cash Flow'!A87</f>
        <v>45559</v>
      </c>
      <c r="C104" s="170">
        <f>IF('Detailed Cash Flow'!E87="","",'Detailed Cash Flow'!E87*-1)</f>
        <v>0</v>
      </c>
      <c r="D104" s="170">
        <f>IF('Detailed Cash Flow'!F87="","",'Detailed Cash Flow'!F87*-1)</f>
        <v>0</v>
      </c>
      <c r="E104" s="170">
        <f>IF('Detailed Cash Flow'!G87="","",'Detailed Cash Flow'!G87*-1)</f>
        <v>0</v>
      </c>
      <c r="F104" s="170">
        <f>IF('Detailed Cash Flow'!Y87="","",'Detailed Cash Flow'!Y87*-1)</f>
        <v>0</v>
      </c>
      <c r="G104" s="170">
        <f>'Detailed Cash Flow'!AJ87</f>
        <v>0</v>
      </c>
      <c r="H104" s="170">
        <f>IF('Detailed Cash Flow'!D87="","",'Detailed Cash Flow'!D87*-1)</f>
        <v>0</v>
      </c>
      <c r="I104" s="171"/>
      <c r="J104" s="171"/>
      <c r="K104" s="170">
        <f t="shared" si="4"/>
        <v>2605</v>
      </c>
      <c r="L104" s="97">
        <f t="shared" si="3"/>
        <v>2605</v>
      </c>
    </row>
    <row r="105" spans="2:12">
      <c r="B105" s="172">
        <f>'Detailed Cash Flow'!A88</f>
        <v>45560</v>
      </c>
      <c r="C105" s="170">
        <f>IF('Detailed Cash Flow'!E88="","",'Detailed Cash Flow'!E88*-1)</f>
        <v>0</v>
      </c>
      <c r="D105" s="170">
        <f>IF('Detailed Cash Flow'!F88="","",'Detailed Cash Flow'!F88*-1)</f>
        <v>0</v>
      </c>
      <c r="E105" s="170">
        <f>IF('Detailed Cash Flow'!G88="","",'Detailed Cash Flow'!G88*-1)</f>
        <v>0</v>
      </c>
      <c r="F105" s="170">
        <f>IF('Detailed Cash Flow'!Y88="","",'Detailed Cash Flow'!Y88*-1)</f>
        <v>-75</v>
      </c>
      <c r="G105" s="170">
        <f>'Detailed Cash Flow'!AJ88</f>
        <v>0</v>
      </c>
      <c r="H105" s="170">
        <f>IF('Detailed Cash Flow'!D88="","",'Detailed Cash Flow'!D88*-1)</f>
        <v>0</v>
      </c>
      <c r="I105" s="171"/>
      <c r="J105" s="171"/>
      <c r="K105" s="170">
        <f t="shared" si="4"/>
        <v>2530</v>
      </c>
      <c r="L105" s="97">
        <f t="shared" si="3"/>
        <v>2530</v>
      </c>
    </row>
    <row r="106" spans="2:12">
      <c r="B106" s="172">
        <f>'Detailed Cash Flow'!A89</f>
        <v>45561</v>
      </c>
      <c r="C106" s="170">
        <f>IF('Detailed Cash Flow'!E89="","",'Detailed Cash Flow'!E89*-1)</f>
        <v>0</v>
      </c>
      <c r="D106" s="170">
        <f>IF('Detailed Cash Flow'!F89="","",'Detailed Cash Flow'!F89*-1)</f>
        <v>0</v>
      </c>
      <c r="E106" s="170">
        <f>IF('Detailed Cash Flow'!G89="","",'Detailed Cash Flow'!G89*-1)</f>
        <v>0</v>
      </c>
      <c r="F106" s="170">
        <f>IF('Detailed Cash Flow'!Y89="","",'Detailed Cash Flow'!Y89*-1)</f>
        <v>0</v>
      </c>
      <c r="G106" s="170">
        <f>'Detailed Cash Flow'!AJ89</f>
        <v>0</v>
      </c>
      <c r="H106" s="170">
        <f>IF('Detailed Cash Flow'!D89="","",'Detailed Cash Flow'!D89*-1)</f>
        <v>0</v>
      </c>
      <c r="I106" s="171"/>
      <c r="J106" s="171"/>
      <c r="K106" s="170">
        <f t="shared" si="4"/>
        <v>2530</v>
      </c>
      <c r="L106" s="97">
        <f t="shared" si="3"/>
        <v>2530</v>
      </c>
    </row>
    <row r="107" spans="2:12">
      <c r="B107" s="172">
        <f>'Detailed Cash Flow'!A90</f>
        <v>45562</v>
      </c>
      <c r="C107" s="170">
        <f>IF('Detailed Cash Flow'!E90="","",'Detailed Cash Flow'!E90*-1)</f>
        <v>-100</v>
      </c>
      <c r="D107" s="170">
        <f>IF('Detailed Cash Flow'!F90="","",'Detailed Cash Flow'!F90*-1)</f>
        <v>0</v>
      </c>
      <c r="E107" s="170">
        <f>IF('Detailed Cash Flow'!G90="","",'Detailed Cash Flow'!G90*-1)</f>
        <v>0</v>
      </c>
      <c r="F107" s="170">
        <f>IF('Detailed Cash Flow'!Y90="","",'Detailed Cash Flow'!Y90*-1)</f>
        <v>0</v>
      </c>
      <c r="G107" s="170">
        <f>'Detailed Cash Flow'!AJ90</f>
        <v>2300</v>
      </c>
      <c r="H107" s="170">
        <f>IF('Detailed Cash Flow'!D90="","",'Detailed Cash Flow'!D90*-1)</f>
        <v>0</v>
      </c>
      <c r="I107" s="171"/>
      <c r="J107" s="171"/>
      <c r="K107" s="170">
        <f t="shared" si="4"/>
        <v>4730</v>
      </c>
      <c r="L107" s="97">
        <f t="shared" si="3"/>
        <v>4730</v>
      </c>
    </row>
    <row r="108" spans="2:12">
      <c r="B108" s="172">
        <f>'Detailed Cash Flow'!A91</f>
        <v>45563</v>
      </c>
      <c r="C108" s="170">
        <f>IF('Detailed Cash Flow'!E91="","",'Detailed Cash Flow'!E91*-1)</f>
        <v>0</v>
      </c>
      <c r="D108" s="170">
        <f>IF('Detailed Cash Flow'!F91="","",'Detailed Cash Flow'!F91*-1)</f>
        <v>0</v>
      </c>
      <c r="E108" s="170">
        <f>IF('Detailed Cash Flow'!G91="","",'Detailed Cash Flow'!G91*-1)</f>
        <v>0</v>
      </c>
      <c r="F108" s="170">
        <f>IF('Detailed Cash Flow'!Y91="","",'Detailed Cash Flow'!Y91*-1)</f>
        <v>0</v>
      </c>
      <c r="G108" s="170">
        <f>'Detailed Cash Flow'!AJ91</f>
        <v>0</v>
      </c>
      <c r="H108" s="170">
        <f>IF('Detailed Cash Flow'!D91="","",'Detailed Cash Flow'!D91*-1)</f>
        <v>0</v>
      </c>
      <c r="I108" s="171"/>
      <c r="J108" s="171"/>
      <c r="K108" s="170">
        <f t="shared" si="4"/>
        <v>4730</v>
      </c>
      <c r="L108" s="97">
        <f t="shared" si="3"/>
        <v>4730</v>
      </c>
    </row>
    <row r="109" spans="2:12">
      <c r="B109" s="172">
        <f>'Detailed Cash Flow'!A92</f>
        <v>45564</v>
      </c>
      <c r="C109" s="170">
        <f>IF('Detailed Cash Flow'!E92="","",'Detailed Cash Flow'!E92*-1)</f>
        <v>0</v>
      </c>
      <c r="D109" s="170">
        <f>IF('Detailed Cash Flow'!F92="","",'Detailed Cash Flow'!F92*-1)</f>
        <v>0</v>
      </c>
      <c r="E109" s="170">
        <f>IF('Detailed Cash Flow'!G92="","",'Detailed Cash Flow'!G92*-1)</f>
        <v>0</v>
      </c>
      <c r="F109" s="170">
        <f>IF('Detailed Cash Flow'!Y92="","",'Detailed Cash Flow'!Y92*-1)</f>
        <v>0</v>
      </c>
      <c r="G109" s="170">
        <f>'Detailed Cash Flow'!AJ92</f>
        <v>0</v>
      </c>
      <c r="H109" s="170">
        <f>IF('Detailed Cash Flow'!D92="","",'Detailed Cash Flow'!D92*-1)</f>
        <v>0</v>
      </c>
      <c r="I109" s="171"/>
      <c r="J109" s="171"/>
      <c r="K109" s="170">
        <f t="shared" si="4"/>
        <v>4730</v>
      </c>
      <c r="L109" s="97">
        <f t="shared" si="3"/>
        <v>4730</v>
      </c>
    </row>
    <row r="110" spans="2:12">
      <c r="B110" s="172">
        <f>'Detailed Cash Flow'!A93</f>
        <v>45565</v>
      </c>
      <c r="C110" s="170">
        <f>IF('Detailed Cash Flow'!E93="","",'Detailed Cash Flow'!E93*-1)</f>
        <v>-2000</v>
      </c>
      <c r="D110" s="170">
        <f>IF('Detailed Cash Flow'!F93="","",'Detailed Cash Flow'!F93*-1)</f>
        <v>0</v>
      </c>
      <c r="E110" s="170">
        <f>IF('Detailed Cash Flow'!G93="","",'Detailed Cash Flow'!G93*-1)</f>
        <v>0</v>
      </c>
      <c r="F110" s="170">
        <f>IF('Detailed Cash Flow'!Y93="","",'Detailed Cash Flow'!Y93*-1)</f>
        <v>-230</v>
      </c>
      <c r="G110" s="170">
        <f>'Detailed Cash Flow'!AJ93</f>
        <v>0</v>
      </c>
      <c r="H110" s="170">
        <f>IF('Detailed Cash Flow'!D93="","",'Detailed Cash Flow'!D93*-1)</f>
        <v>-400</v>
      </c>
      <c r="I110" s="171"/>
      <c r="J110" s="171"/>
      <c r="K110" s="170">
        <f t="shared" si="4"/>
        <v>2100</v>
      </c>
      <c r="L110" s="97">
        <f t="shared" si="3"/>
        <v>2100</v>
      </c>
    </row>
    <row r="111" spans="2:12">
      <c r="B111" s="172">
        <f>'Detailed Cash Flow'!A94</f>
        <v>45566</v>
      </c>
      <c r="C111" s="170">
        <f>IF('Detailed Cash Flow'!E94="","",'Detailed Cash Flow'!E94*-1)</f>
        <v>-195</v>
      </c>
      <c r="D111" s="170">
        <f>IF('Detailed Cash Flow'!F94="","",'Detailed Cash Flow'!F94*-1)</f>
        <v>0</v>
      </c>
      <c r="E111" s="170">
        <f>IF('Detailed Cash Flow'!G94="","",'Detailed Cash Flow'!G94*-1)</f>
        <v>0</v>
      </c>
      <c r="F111" s="170">
        <f>IF('Detailed Cash Flow'!Y94="","",'Detailed Cash Flow'!Y94*-1)</f>
        <v>0</v>
      </c>
      <c r="G111" s="170">
        <f>'Detailed Cash Flow'!AJ94</f>
        <v>650</v>
      </c>
      <c r="H111" s="170">
        <f>IF('Detailed Cash Flow'!D94="","",'Detailed Cash Flow'!D94*-1)</f>
        <v>0</v>
      </c>
      <c r="I111" s="171"/>
      <c r="J111" s="171"/>
      <c r="K111" s="170">
        <f t="shared" si="4"/>
        <v>2555</v>
      </c>
      <c r="L111" s="97">
        <f t="shared" si="3"/>
        <v>2555</v>
      </c>
    </row>
    <row r="112" spans="2:12">
      <c r="B112" s="172">
        <f>'Detailed Cash Flow'!A95</f>
        <v>45567</v>
      </c>
      <c r="C112" s="170">
        <f>IF('Detailed Cash Flow'!E95="","",'Detailed Cash Flow'!E95*-1)</f>
        <v>-35</v>
      </c>
      <c r="D112" s="170">
        <f>IF('Detailed Cash Flow'!F95="","",'Detailed Cash Flow'!F95*-1)</f>
        <v>0</v>
      </c>
      <c r="E112" s="170">
        <f>IF('Detailed Cash Flow'!G95="","",'Detailed Cash Flow'!G95*-1)</f>
        <v>0</v>
      </c>
      <c r="F112" s="170">
        <f>IF('Detailed Cash Flow'!Y95="","",'Detailed Cash Flow'!Y95*-1)</f>
        <v>0</v>
      </c>
      <c r="G112" s="170">
        <f>'Detailed Cash Flow'!AJ95</f>
        <v>0</v>
      </c>
      <c r="H112" s="170">
        <f>IF('Detailed Cash Flow'!D95="","",'Detailed Cash Flow'!D95*-1)</f>
        <v>0</v>
      </c>
      <c r="I112" s="171"/>
      <c r="J112" s="171"/>
      <c r="K112" s="170">
        <f t="shared" si="4"/>
        <v>2520</v>
      </c>
      <c r="L112" s="97">
        <f t="shared" si="3"/>
        <v>2520</v>
      </c>
    </row>
    <row r="113" spans="2:12">
      <c r="B113" s="172">
        <f>'Detailed Cash Flow'!A96</f>
        <v>45568</v>
      </c>
      <c r="C113" s="170">
        <f>IF('Detailed Cash Flow'!E96="","",'Detailed Cash Flow'!E96*-1)</f>
        <v>-35</v>
      </c>
      <c r="D113" s="170">
        <f>IF('Detailed Cash Flow'!F96="","",'Detailed Cash Flow'!F96*-1)</f>
        <v>0</v>
      </c>
      <c r="E113" s="170">
        <f>IF('Detailed Cash Flow'!G96="","",'Detailed Cash Flow'!G96*-1)</f>
        <v>0</v>
      </c>
      <c r="F113" s="170">
        <f>IF('Detailed Cash Flow'!Y96="","",'Detailed Cash Flow'!Y96*-1)</f>
        <v>0</v>
      </c>
      <c r="G113" s="170">
        <f>'Detailed Cash Flow'!AJ96</f>
        <v>0</v>
      </c>
      <c r="H113" s="170">
        <f>IF('Detailed Cash Flow'!D96="","",'Detailed Cash Flow'!D96*-1)</f>
        <v>0</v>
      </c>
      <c r="I113" s="171"/>
      <c r="J113" s="171"/>
      <c r="K113" s="170">
        <f t="shared" si="4"/>
        <v>2485</v>
      </c>
      <c r="L113" s="97">
        <f t="shared" si="3"/>
        <v>2485</v>
      </c>
    </row>
    <row r="114" spans="2:12">
      <c r="B114" s="172">
        <f>'Detailed Cash Flow'!A97</f>
        <v>45569</v>
      </c>
      <c r="C114" s="170">
        <f>IF('Detailed Cash Flow'!E97="","",'Detailed Cash Flow'!E97*-1)</f>
        <v>-35</v>
      </c>
      <c r="D114" s="170">
        <f>IF('Detailed Cash Flow'!F97="","",'Detailed Cash Flow'!F97*-1)</f>
        <v>0</v>
      </c>
      <c r="E114" s="170">
        <f>IF('Detailed Cash Flow'!G97="","",'Detailed Cash Flow'!G97*-1)</f>
        <v>0</v>
      </c>
      <c r="F114" s="170">
        <f>IF('Detailed Cash Flow'!Y97="","",'Detailed Cash Flow'!Y97*-1)</f>
        <v>0</v>
      </c>
      <c r="G114" s="170">
        <f>'Detailed Cash Flow'!AJ97</f>
        <v>0</v>
      </c>
      <c r="H114" s="170">
        <f>IF('Detailed Cash Flow'!D97="","",'Detailed Cash Flow'!D97*-1)</f>
        <v>0</v>
      </c>
      <c r="I114" s="171"/>
      <c r="J114" s="171"/>
      <c r="K114" s="170">
        <f t="shared" si="4"/>
        <v>2450</v>
      </c>
      <c r="L114" s="97">
        <f t="shared" si="3"/>
        <v>2450</v>
      </c>
    </row>
    <row r="115" spans="2:12">
      <c r="B115" s="172">
        <f>'Detailed Cash Flow'!A98</f>
        <v>45570</v>
      </c>
      <c r="C115" s="170">
        <f>IF('Detailed Cash Flow'!E98="","",'Detailed Cash Flow'!E98*-1)</f>
        <v>0</v>
      </c>
      <c r="D115" s="170">
        <f>IF('Detailed Cash Flow'!F98="","",'Detailed Cash Flow'!F98*-1)</f>
        <v>0</v>
      </c>
      <c r="E115" s="170">
        <f>IF('Detailed Cash Flow'!G98="","",'Detailed Cash Flow'!G98*-1)</f>
        <v>0</v>
      </c>
      <c r="F115" s="170">
        <f>IF('Detailed Cash Flow'!Y98="","",'Detailed Cash Flow'!Y98*-1)</f>
        <v>0</v>
      </c>
      <c r="G115" s="170">
        <f>'Detailed Cash Flow'!AJ98</f>
        <v>0</v>
      </c>
      <c r="H115" s="170">
        <f>IF('Detailed Cash Flow'!D98="","",'Detailed Cash Flow'!D98*-1)</f>
        <v>0</v>
      </c>
      <c r="I115" s="171"/>
      <c r="J115" s="171"/>
      <c r="K115" s="170">
        <f t="shared" si="4"/>
        <v>2450</v>
      </c>
      <c r="L115" s="97">
        <f t="shared" si="3"/>
        <v>2450</v>
      </c>
    </row>
    <row r="116" spans="2:12">
      <c r="B116" s="172">
        <f>'Detailed Cash Flow'!A99</f>
        <v>45571</v>
      </c>
      <c r="C116" s="170">
        <f>IF('Detailed Cash Flow'!E99="","",'Detailed Cash Flow'!E99*-1)</f>
        <v>0</v>
      </c>
      <c r="D116" s="170">
        <f>IF('Detailed Cash Flow'!F99="","",'Detailed Cash Flow'!F99*-1)</f>
        <v>0</v>
      </c>
      <c r="E116" s="170">
        <f>IF('Detailed Cash Flow'!G99="","",'Detailed Cash Flow'!G99*-1)</f>
        <v>0</v>
      </c>
      <c r="F116" s="170">
        <f>IF('Detailed Cash Flow'!Y99="","",'Detailed Cash Flow'!Y99*-1)</f>
        <v>0</v>
      </c>
      <c r="G116" s="170">
        <f>'Detailed Cash Flow'!AJ99</f>
        <v>0</v>
      </c>
      <c r="H116" s="170">
        <f>IF('Detailed Cash Flow'!D99="","",'Detailed Cash Flow'!D99*-1)</f>
        <v>0</v>
      </c>
      <c r="I116" s="171"/>
      <c r="J116" s="171"/>
      <c r="K116" s="170">
        <f t="shared" si="4"/>
        <v>2450</v>
      </c>
      <c r="L116" s="97">
        <f t="shared" si="3"/>
        <v>2450</v>
      </c>
    </row>
    <row r="117" spans="2:12">
      <c r="B117" s="172">
        <f>'Detailed Cash Flow'!A100</f>
        <v>45572</v>
      </c>
      <c r="C117" s="170">
        <f>IF('Detailed Cash Flow'!E100="","",'Detailed Cash Flow'!E100*-1)</f>
        <v>0</v>
      </c>
      <c r="D117" s="170">
        <f>IF('Detailed Cash Flow'!F100="","",'Detailed Cash Flow'!F100*-1)</f>
        <v>0</v>
      </c>
      <c r="E117" s="170">
        <f>IF('Detailed Cash Flow'!G100="","",'Detailed Cash Flow'!G100*-1)</f>
        <v>0</v>
      </c>
      <c r="F117" s="170">
        <f>IF('Detailed Cash Flow'!Y100="","",'Detailed Cash Flow'!Y100*-1)</f>
        <v>0</v>
      </c>
      <c r="G117" s="170">
        <f>'Detailed Cash Flow'!AJ100</f>
        <v>0</v>
      </c>
      <c r="H117" s="170">
        <f>IF('Detailed Cash Flow'!D100="","",'Detailed Cash Flow'!D100*-1)</f>
        <v>-400</v>
      </c>
      <c r="I117" s="171"/>
      <c r="J117" s="171"/>
      <c r="K117" s="170">
        <f t="shared" si="4"/>
        <v>2050</v>
      </c>
      <c r="L117" s="97">
        <f t="shared" si="3"/>
        <v>2050</v>
      </c>
    </row>
    <row r="118" spans="2:12">
      <c r="B118" s="172">
        <f>'Detailed Cash Flow'!A101</f>
        <v>45573</v>
      </c>
      <c r="C118" s="170">
        <f>IF('Detailed Cash Flow'!E101="","",'Detailed Cash Flow'!E101*-1)</f>
        <v>0</v>
      </c>
      <c r="D118" s="170">
        <f>IF('Detailed Cash Flow'!F101="","",'Detailed Cash Flow'!F101*-1)</f>
        <v>0</v>
      </c>
      <c r="E118" s="170">
        <f>IF('Detailed Cash Flow'!G101="","",'Detailed Cash Flow'!G101*-1)</f>
        <v>0</v>
      </c>
      <c r="F118" s="170">
        <f>IF('Detailed Cash Flow'!Y101="","",'Detailed Cash Flow'!Y101*-1)</f>
        <v>0</v>
      </c>
      <c r="G118" s="170">
        <f>'Detailed Cash Flow'!AJ101</f>
        <v>0</v>
      </c>
      <c r="H118" s="170">
        <f>IF('Detailed Cash Flow'!D101="","",'Detailed Cash Flow'!D101*-1)</f>
        <v>0</v>
      </c>
      <c r="I118" s="171"/>
      <c r="J118" s="171"/>
      <c r="K118" s="170">
        <f t="shared" si="4"/>
        <v>2050</v>
      </c>
      <c r="L118" s="97">
        <f t="shared" si="3"/>
        <v>2050</v>
      </c>
    </row>
    <row r="119" spans="2:12">
      <c r="B119" s="172">
        <f>'Detailed Cash Flow'!A102</f>
        <v>45574</v>
      </c>
      <c r="C119" s="170">
        <f>IF('Detailed Cash Flow'!E102="","",'Detailed Cash Flow'!E102*-1)</f>
        <v>0</v>
      </c>
      <c r="D119" s="170">
        <f>IF('Detailed Cash Flow'!F102="","",'Detailed Cash Flow'!F102*-1)</f>
        <v>0</v>
      </c>
      <c r="E119" s="170">
        <f>IF('Detailed Cash Flow'!G102="","",'Detailed Cash Flow'!G102*-1)</f>
        <v>0</v>
      </c>
      <c r="F119" s="170">
        <f>IF('Detailed Cash Flow'!Y102="","",'Detailed Cash Flow'!Y102*-1)</f>
        <v>0</v>
      </c>
      <c r="G119" s="170">
        <f>'Detailed Cash Flow'!AJ102</f>
        <v>0</v>
      </c>
      <c r="H119" s="170">
        <f>IF('Detailed Cash Flow'!D102="","",'Detailed Cash Flow'!D102*-1)</f>
        <v>0</v>
      </c>
      <c r="I119" s="171"/>
      <c r="J119" s="171"/>
      <c r="K119" s="170">
        <f t="shared" si="4"/>
        <v>2050</v>
      </c>
      <c r="L119" s="97">
        <f t="shared" si="3"/>
        <v>2050</v>
      </c>
    </row>
    <row r="120" spans="2:12">
      <c r="B120" s="172">
        <f>'Detailed Cash Flow'!A103</f>
        <v>45575</v>
      </c>
      <c r="C120" s="170">
        <f>IF('Detailed Cash Flow'!E103="","",'Detailed Cash Flow'!E103*-1)</f>
        <v>-500</v>
      </c>
      <c r="D120" s="170">
        <f>IF('Detailed Cash Flow'!F103="","",'Detailed Cash Flow'!F103*-1)</f>
        <v>0</v>
      </c>
      <c r="E120" s="170">
        <f>IF('Detailed Cash Flow'!G103="","",'Detailed Cash Flow'!G103*-1)</f>
        <v>0</v>
      </c>
      <c r="F120" s="170">
        <f>IF('Detailed Cash Flow'!Y103="","",'Detailed Cash Flow'!Y103*-1)</f>
        <v>0</v>
      </c>
      <c r="G120" s="170">
        <f>'Detailed Cash Flow'!AJ103</f>
        <v>0</v>
      </c>
      <c r="H120" s="170">
        <f>IF('Detailed Cash Flow'!D103="","",'Detailed Cash Flow'!D103*-1)</f>
        <v>0</v>
      </c>
      <c r="I120" s="171"/>
      <c r="J120" s="171"/>
      <c r="K120" s="170">
        <f t="shared" si="4"/>
        <v>1550</v>
      </c>
      <c r="L120" s="97">
        <f t="shared" si="3"/>
        <v>1550</v>
      </c>
    </row>
    <row r="121" spans="2:12">
      <c r="B121" s="172">
        <f>'Detailed Cash Flow'!A104</f>
        <v>45576</v>
      </c>
      <c r="C121" s="170">
        <f>IF('Detailed Cash Flow'!E104="","",'Detailed Cash Flow'!E104*-1)</f>
        <v>-300</v>
      </c>
      <c r="D121" s="170">
        <f>IF('Detailed Cash Flow'!F104="","",'Detailed Cash Flow'!F104*-1)</f>
        <v>0</v>
      </c>
      <c r="E121" s="170">
        <f>IF('Detailed Cash Flow'!G104="","",'Detailed Cash Flow'!G104*-1)</f>
        <v>0</v>
      </c>
      <c r="F121" s="170">
        <f>IF('Detailed Cash Flow'!Y104="","",'Detailed Cash Flow'!Y104*-1)</f>
        <v>0</v>
      </c>
      <c r="G121" s="170">
        <f>'Detailed Cash Flow'!AJ104</f>
        <v>2300</v>
      </c>
      <c r="H121" s="170">
        <f>IF('Detailed Cash Flow'!D104="","",'Detailed Cash Flow'!D104*-1)</f>
        <v>0</v>
      </c>
      <c r="I121" s="171"/>
      <c r="J121" s="171"/>
      <c r="K121" s="170">
        <f t="shared" si="4"/>
        <v>3550</v>
      </c>
      <c r="L121" s="97">
        <f t="shared" si="3"/>
        <v>3550</v>
      </c>
    </row>
    <row r="122" spans="2:12">
      <c r="B122" s="172">
        <f>'Detailed Cash Flow'!A105</f>
        <v>45577</v>
      </c>
      <c r="C122" s="170">
        <f>IF('Detailed Cash Flow'!E105="","",'Detailed Cash Flow'!E105*-1)</f>
        <v>0</v>
      </c>
      <c r="D122" s="170">
        <f>IF('Detailed Cash Flow'!F105="","",'Detailed Cash Flow'!F105*-1)</f>
        <v>0</v>
      </c>
      <c r="E122" s="170">
        <f>IF('Detailed Cash Flow'!G105="","",'Detailed Cash Flow'!G105*-1)</f>
        <v>0</v>
      </c>
      <c r="F122" s="170">
        <f>IF('Detailed Cash Flow'!Y105="","",'Detailed Cash Flow'!Y105*-1)</f>
        <v>0</v>
      </c>
      <c r="G122" s="170">
        <f>'Detailed Cash Flow'!AJ105</f>
        <v>0</v>
      </c>
      <c r="H122" s="170">
        <f>IF('Detailed Cash Flow'!D105="","",'Detailed Cash Flow'!D105*-1)</f>
        <v>0</v>
      </c>
      <c r="I122" s="171"/>
      <c r="J122" s="171"/>
      <c r="K122" s="170">
        <f t="shared" si="4"/>
        <v>3550</v>
      </c>
      <c r="L122" s="97">
        <f t="shared" si="3"/>
        <v>3550</v>
      </c>
    </row>
    <row r="123" spans="2:12">
      <c r="B123" s="172">
        <f>'Detailed Cash Flow'!A106</f>
        <v>45578</v>
      </c>
      <c r="C123" s="170">
        <f>IF('Detailed Cash Flow'!E106="","",'Detailed Cash Flow'!E106*-1)</f>
        <v>0</v>
      </c>
      <c r="D123" s="170">
        <f>IF('Detailed Cash Flow'!F106="","",'Detailed Cash Flow'!F106*-1)</f>
        <v>0</v>
      </c>
      <c r="E123" s="170">
        <f>IF('Detailed Cash Flow'!G106="","",'Detailed Cash Flow'!G106*-1)</f>
        <v>0</v>
      </c>
      <c r="F123" s="170">
        <f>IF('Detailed Cash Flow'!Y106="","",'Detailed Cash Flow'!Y106*-1)</f>
        <v>0</v>
      </c>
      <c r="G123" s="170">
        <f>'Detailed Cash Flow'!AJ106</f>
        <v>0</v>
      </c>
      <c r="H123" s="170">
        <f>IF('Detailed Cash Flow'!D106="","",'Detailed Cash Flow'!D106*-1)</f>
        <v>0</v>
      </c>
      <c r="I123" s="171"/>
      <c r="J123" s="171"/>
      <c r="K123" s="170">
        <f t="shared" si="4"/>
        <v>3550</v>
      </c>
      <c r="L123" s="97">
        <f t="shared" si="3"/>
        <v>3550</v>
      </c>
    </row>
    <row r="124" spans="2:12">
      <c r="B124" s="172">
        <f>'Detailed Cash Flow'!A107</f>
        <v>45579</v>
      </c>
      <c r="C124" s="170">
        <f>IF('Detailed Cash Flow'!E107="","",'Detailed Cash Flow'!E107*-1)</f>
        <v>0</v>
      </c>
      <c r="D124" s="170">
        <f>IF('Detailed Cash Flow'!F107="","",'Detailed Cash Flow'!F107*-1)</f>
        <v>0</v>
      </c>
      <c r="E124" s="170">
        <f>IF('Detailed Cash Flow'!G107="","",'Detailed Cash Flow'!G107*-1)</f>
        <v>0</v>
      </c>
      <c r="F124" s="170">
        <f>IF('Detailed Cash Flow'!Y107="","",'Detailed Cash Flow'!Y107*-1)</f>
        <v>-230</v>
      </c>
      <c r="G124" s="170">
        <f>'Detailed Cash Flow'!AJ107</f>
        <v>0</v>
      </c>
      <c r="H124" s="170">
        <f>IF('Detailed Cash Flow'!D107="","",'Detailed Cash Flow'!D107*-1)</f>
        <v>-400</v>
      </c>
      <c r="I124" s="171"/>
      <c r="J124" s="171"/>
      <c r="K124" s="170">
        <f t="shared" si="4"/>
        <v>2920</v>
      </c>
      <c r="L124" s="97">
        <f t="shared" si="3"/>
        <v>2920</v>
      </c>
    </row>
    <row r="125" spans="2:12">
      <c r="B125" s="172">
        <f>'Detailed Cash Flow'!A108</f>
        <v>45580</v>
      </c>
      <c r="C125" s="170">
        <f>IF('Detailed Cash Flow'!E108="","",'Detailed Cash Flow'!E108*-1)</f>
        <v>0</v>
      </c>
      <c r="D125" s="170">
        <f>IF('Detailed Cash Flow'!F108="","",'Detailed Cash Flow'!F108*-1)</f>
        <v>0</v>
      </c>
      <c r="E125" s="170">
        <f>IF('Detailed Cash Flow'!G108="","",'Detailed Cash Flow'!G108*-1)</f>
        <v>0</v>
      </c>
      <c r="F125" s="170">
        <f>IF('Detailed Cash Flow'!Y108="","",'Detailed Cash Flow'!Y108*-1)</f>
        <v>0</v>
      </c>
      <c r="G125" s="170">
        <f>'Detailed Cash Flow'!AJ108</f>
        <v>0</v>
      </c>
      <c r="H125" s="170">
        <f>IF('Detailed Cash Flow'!D108="","",'Detailed Cash Flow'!D108*-1)</f>
        <v>0</v>
      </c>
      <c r="I125" s="171"/>
      <c r="J125" s="171"/>
      <c r="K125" s="170">
        <f t="shared" si="4"/>
        <v>2920</v>
      </c>
      <c r="L125" s="97">
        <f t="shared" si="3"/>
        <v>2920</v>
      </c>
    </row>
    <row r="126" spans="2:12">
      <c r="B126" s="172">
        <f>'Detailed Cash Flow'!A109</f>
        <v>45581</v>
      </c>
      <c r="C126" s="170">
        <f>IF('Detailed Cash Flow'!E109="","",'Detailed Cash Flow'!E109*-1)</f>
        <v>0</v>
      </c>
      <c r="D126" s="170">
        <f>IF('Detailed Cash Flow'!F109="","",'Detailed Cash Flow'!F109*-1)</f>
        <v>0</v>
      </c>
      <c r="E126" s="170">
        <f>IF('Detailed Cash Flow'!G109="","",'Detailed Cash Flow'!G109*-1)</f>
        <v>0</v>
      </c>
      <c r="F126" s="170">
        <f>IF('Detailed Cash Flow'!Y109="","",'Detailed Cash Flow'!Y109*-1)</f>
        <v>0</v>
      </c>
      <c r="G126" s="170">
        <f>'Detailed Cash Flow'!AJ109</f>
        <v>0</v>
      </c>
      <c r="H126" s="170">
        <f>IF('Detailed Cash Flow'!D109="","",'Detailed Cash Flow'!D109*-1)</f>
        <v>0</v>
      </c>
      <c r="I126" s="171"/>
      <c r="J126" s="171"/>
      <c r="K126" s="170">
        <f t="shared" si="4"/>
        <v>2920</v>
      </c>
      <c r="L126" s="97">
        <f t="shared" si="3"/>
        <v>2920</v>
      </c>
    </row>
    <row r="127" spans="2:12">
      <c r="B127" s="172">
        <f>'Detailed Cash Flow'!A110</f>
        <v>45582</v>
      </c>
      <c r="C127" s="170">
        <f>IF('Detailed Cash Flow'!E110="","",'Detailed Cash Flow'!E110*-1)</f>
        <v>0</v>
      </c>
      <c r="D127" s="170">
        <f>IF('Detailed Cash Flow'!F110="","",'Detailed Cash Flow'!F110*-1)</f>
        <v>0</v>
      </c>
      <c r="E127" s="170">
        <f>IF('Detailed Cash Flow'!G110="","",'Detailed Cash Flow'!G110*-1)</f>
        <v>0</v>
      </c>
      <c r="F127" s="170">
        <f>IF('Detailed Cash Flow'!Y110="","",'Detailed Cash Flow'!Y110*-1)</f>
        <v>0</v>
      </c>
      <c r="G127" s="170">
        <f>'Detailed Cash Flow'!AJ110</f>
        <v>0</v>
      </c>
      <c r="H127" s="170">
        <f>IF('Detailed Cash Flow'!D110="","",'Detailed Cash Flow'!D110*-1)</f>
        <v>0</v>
      </c>
      <c r="I127" s="171"/>
      <c r="J127" s="171"/>
      <c r="K127" s="170">
        <f t="shared" si="4"/>
        <v>2920</v>
      </c>
      <c r="L127" s="97">
        <f t="shared" si="3"/>
        <v>2920</v>
      </c>
    </row>
    <row r="128" spans="2:12">
      <c r="B128" s="172">
        <f>'Detailed Cash Flow'!A111</f>
        <v>45583</v>
      </c>
      <c r="C128" s="170">
        <f>IF('Detailed Cash Flow'!E111="","",'Detailed Cash Flow'!E111*-1)</f>
        <v>0</v>
      </c>
      <c r="D128" s="170">
        <f>IF('Detailed Cash Flow'!F111="","",'Detailed Cash Flow'!F111*-1)</f>
        <v>0</v>
      </c>
      <c r="E128" s="170">
        <f>IF('Detailed Cash Flow'!G111="","",'Detailed Cash Flow'!G111*-1)</f>
        <v>0</v>
      </c>
      <c r="F128" s="170">
        <f>IF('Detailed Cash Flow'!Y111="","",'Detailed Cash Flow'!Y111*-1)</f>
        <v>0</v>
      </c>
      <c r="G128" s="170">
        <f>'Detailed Cash Flow'!AJ111</f>
        <v>0</v>
      </c>
      <c r="H128" s="170">
        <f>IF('Detailed Cash Flow'!D111="","",'Detailed Cash Flow'!D111*-1)</f>
        <v>0</v>
      </c>
      <c r="I128" s="171"/>
      <c r="J128" s="171"/>
      <c r="K128" s="170">
        <f t="shared" si="4"/>
        <v>2920</v>
      </c>
      <c r="L128" s="97">
        <f t="shared" si="3"/>
        <v>2920</v>
      </c>
    </row>
    <row r="129" spans="2:12">
      <c r="B129" s="172">
        <f>'Detailed Cash Flow'!A112</f>
        <v>45584</v>
      </c>
      <c r="C129" s="170">
        <f>IF('Detailed Cash Flow'!E112="","",'Detailed Cash Flow'!E112*-1)</f>
        <v>0</v>
      </c>
      <c r="D129" s="170">
        <f>IF('Detailed Cash Flow'!F112="","",'Detailed Cash Flow'!F112*-1)</f>
        <v>0</v>
      </c>
      <c r="E129" s="170">
        <f>IF('Detailed Cash Flow'!G112="","",'Detailed Cash Flow'!G112*-1)</f>
        <v>0</v>
      </c>
      <c r="F129" s="170">
        <f>IF('Detailed Cash Flow'!Y112="","",'Detailed Cash Flow'!Y112*-1)</f>
        <v>0</v>
      </c>
      <c r="G129" s="170">
        <f>'Detailed Cash Flow'!AJ112</f>
        <v>0</v>
      </c>
      <c r="H129" s="170">
        <f>IF('Detailed Cash Flow'!D112="","",'Detailed Cash Flow'!D112*-1)</f>
        <v>0</v>
      </c>
      <c r="I129" s="171"/>
      <c r="J129" s="171"/>
      <c r="K129" s="170">
        <f t="shared" si="4"/>
        <v>2920</v>
      </c>
      <c r="L129" s="97">
        <f t="shared" si="3"/>
        <v>2920</v>
      </c>
    </row>
    <row r="130" spans="2:12">
      <c r="B130" s="172">
        <f>'Detailed Cash Flow'!A113</f>
        <v>45585</v>
      </c>
      <c r="C130" s="170">
        <f>IF('Detailed Cash Flow'!E113="","",'Detailed Cash Flow'!E113*-1)</f>
        <v>0</v>
      </c>
      <c r="D130" s="170">
        <f>IF('Detailed Cash Flow'!F113="","",'Detailed Cash Flow'!F113*-1)</f>
        <v>0</v>
      </c>
      <c r="E130" s="170">
        <f>IF('Detailed Cash Flow'!G113="","",'Detailed Cash Flow'!G113*-1)</f>
        <v>0</v>
      </c>
      <c r="F130" s="170">
        <f>IF('Detailed Cash Flow'!Y113="","",'Detailed Cash Flow'!Y113*-1)</f>
        <v>0</v>
      </c>
      <c r="G130" s="170">
        <f>'Detailed Cash Flow'!AJ113</f>
        <v>0</v>
      </c>
      <c r="H130" s="170">
        <f>IF('Detailed Cash Flow'!D113="","",'Detailed Cash Flow'!D113*-1)</f>
        <v>0</v>
      </c>
      <c r="I130" s="171"/>
      <c r="J130" s="171"/>
      <c r="K130" s="170">
        <f t="shared" si="4"/>
        <v>2920</v>
      </c>
      <c r="L130" s="97">
        <f t="shared" si="3"/>
        <v>2920</v>
      </c>
    </row>
    <row r="131" spans="2:12">
      <c r="B131" s="172">
        <f>'Detailed Cash Flow'!A114</f>
        <v>45586</v>
      </c>
      <c r="C131" s="170">
        <f>IF('Detailed Cash Flow'!E114="","",'Detailed Cash Flow'!E114*-1)</f>
        <v>0</v>
      </c>
      <c r="D131" s="170">
        <f>IF('Detailed Cash Flow'!F114="","",'Detailed Cash Flow'!F114*-1)</f>
        <v>0</v>
      </c>
      <c r="E131" s="170">
        <f>IF('Detailed Cash Flow'!G114="","",'Detailed Cash Flow'!G114*-1)</f>
        <v>0</v>
      </c>
      <c r="F131" s="170">
        <f>IF('Detailed Cash Flow'!Y114="","",'Detailed Cash Flow'!Y114*-1)</f>
        <v>0</v>
      </c>
      <c r="G131" s="170">
        <f>'Detailed Cash Flow'!AJ114</f>
        <v>0</v>
      </c>
      <c r="H131" s="170">
        <f>IF('Detailed Cash Flow'!D114="","",'Detailed Cash Flow'!D114*-1)</f>
        <v>-400</v>
      </c>
      <c r="I131" s="171"/>
      <c r="J131" s="171"/>
      <c r="K131" s="170">
        <f t="shared" si="4"/>
        <v>2520</v>
      </c>
      <c r="L131" s="97">
        <f t="shared" si="3"/>
        <v>2520</v>
      </c>
    </row>
    <row r="132" spans="2:12">
      <c r="B132" s="172">
        <f>'Detailed Cash Flow'!A115</f>
        <v>45587</v>
      </c>
      <c r="C132" s="170">
        <f>IF('Detailed Cash Flow'!E115="","",'Detailed Cash Flow'!E115*-1)</f>
        <v>0</v>
      </c>
      <c r="D132" s="170">
        <f>IF('Detailed Cash Flow'!F115="","",'Detailed Cash Flow'!F115*-1)</f>
        <v>0</v>
      </c>
      <c r="E132" s="170">
        <f>IF('Detailed Cash Flow'!G115="","",'Detailed Cash Flow'!G115*-1)</f>
        <v>0</v>
      </c>
      <c r="F132" s="170">
        <f>IF('Detailed Cash Flow'!Y115="","",'Detailed Cash Flow'!Y115*-1)</f>
        <v>0</v>
      </c>
      <c r="G132" s="170">
        <f>'Detailed Cash Flow'!AJ115</f>
        <v>0</v>
      </c>
      <c r="H132" s="170">
        <f>IF('Detailed Cash Flow'!D115="","",'Detailed Cash Flow'!D115*-1)</f>
        <v>0</v>
      </c>
      <c r="I132" s="171"/>
      <c r="J132" s="171"/>
      <c r="K132" s="170">
        <f t="shared" si="4"/>
        <v>2520</v>
      </c>
      <c r="L132" s="97">
        <f t="shared" si="3"/>
        <v>2520</v>
      </c>
    </row>
    <row r="133" spans="2:12">
      <c r="B133" s="172">
        <f>'Detailed Cash Flow'!A116</f>
        <v>45588</v>
      </c>
      <c r="C133" s="170">
        <f>IF('Detailed Cash Flow'!E116="","",'Detailed Cash Flow'!E116*-1)</f>
        <v>0</v>
      </c>
      <c r="D133" s="170">
        <f>IF('Detailed Cash Flow'!F116="","",'Detailed Cash Flow'!F116*-1)</f>
        <v>0</v>
      </c>
      <c r="E133" s="170">
        <f>IF('Detailed Cash Flow'!G116="","",'Detailed Cash Flow'!G116*-1)</f>
        <v>0</v>
      </c>
      <c r="F133" s="170">
        <f>IF('Detailed Cash Flow'!Y116="","",'Detailed Cash Flow'!Y116*-1)</f>
        <v>0</v>
      </c>
      <c r="G133" s="170">
        <f>'Detailed Cash Flow'!AJ116</f>
        <v>0</v>
      </c>
      <c r="H133" s="170">
        <f>IF('Detailed Cash Flow'!D116="","",'Detailed Cash Flow'!D116*-1)</f>
        <v>0</v>
      </c>
      <c r="I133" s="171"/>
      <c r="J133" s="171"/>
      <c r="K133" s="170">
        <f t="shared" si="4"/>
        <v>2520</v>
      </c>
      <c r="L133" s="97">
        <f t="shared" si="3"/>
        <v>2520</v>
      </c>
    </row>
    <row r="134" spans="2:12">
      <c r="B134" s="172">
        <f>'Detailed Cash Flow'!A117</f>
        <v>45589</v>
      </c>
      <c r="C134" s="170">
        <f>IF('Detailed Cash Flow'!E117="","",'Detailed Cash Flow'!E117*-1)</f>
        <v>0</v>
      </c>
      <c r="D134" s="170">
        <f>IF('Detailed Cash Flow'!F117="","",'Detailed Cash Flow'!F117*-1)</f>
        <v>0</v>
      </c>
      <c r="E134" s="170">
        <f>IF('Detailed Cash Flow'!G117="","",'Detailed Cash Flow'!G117*-1)</f>
        <v>0</v>
      </c>
      <c r="F134" s="170">
        <f>IF('Detailed Cash Flow'!Y117="","",'Detailed Cash Flow'!Y117*-1)</f>
        <v>0</v>
      </c>
      <c r="G134" s="170">
        <f>'Detailed Cash Flow'!AJ117</f>
        <v>0</v>
      </c>
      <c r="H134" s="170">
        <f>IF('Detailed Cash Flow'!D117="","",'Detailed Cash Flow'!D117*-1)</f>
        <v>0</v>
      </c>
      <c r="I134" s="171"/>
      <c r="J134" s="171"/>
      <c r="K134" s="170">
        <f t="shared" si="4"/>
        <v>2520</v>
      </c>
      <c r="L134" s="97">
        <f t="shared" si="3"/>
        <v>2520</v>
      </c>
    </row>
    <row r="135" spans="2:12">
      <c r="B135" s="172">
        <f>'Detailed Cash Flow'!A118</f>
        <v>45590</v>
      </c>
      <c r="C135" s="170">
        <f>IF('Detailed Cash Flow'!E118="","",'Detailed Cash Flow'!E118*-1)</f>
        <v>0</v>
      </c>
      <c r="D135" s="170">
        <f>IF('Detailed Cash Flow'!F118="","",'Detailed Cash Flow'!F118*-1)</f>
        <v>0</v>
      </c>
      <c r="E135" s="170">
        <f>IF('Detailed Cash Flow'!G118="","",'Detailed Cash Flow'!G118*-1)</f>
        <v>0</v>
      </c>
      <c r="F135" s="170">
        <f>IF('Detailed Cash Flow'!Y118="","",'Detailed Cash Flow'!Y118*-1)</f>
        <v>-75</v>
      </c>
      <c r="G135" s="170">
        <f>'Detailed Cash Flow'!AJ118</f>
        <v>2300</v>
      </c>
      <c r="H135" s="170">
        <f>IF('Detailed Cash Flow'!D118="","",'Detailed Cash Flow'!D118*-1)</f>
        <v>0</v>
      </c>
      <c r="I135" s="171"/>
      <c r="J135" s="171"/>
      <c r="K135" s="170">
        <f t="shared" si="4"/>
        <v>4745</v>
      </c>
      <c r="L135" s="97">
        <f t="shared" si="3"/>
        <v>4745</v>
      </c>
    </row>
    <row r="136" spans="2:12">
      <c r="B136" s="172">
        <f>'Detailed Cash Flow'!A119</f>
        <v>45591</v>
      </c>
      <c r="C136" s="170">
        <f>IF('Detailed Cash Flow'!E119="","",'Detailed Cash Flow'!E119*-1)</f>
        <v>0</v>
      </c>
      <c r="D136" s="170">
        <f>IF('Detailed Cash Flow'!F119="","",'Detailed Cash Flow'!F119*-1)</f>
        <v>0</v>
      </c>
      <c r="E136" s="170">
        <f>IF('Detailed Cash Flow'!G119="","",'Detailed Cash Flow'!G119*-1)</f>
        <v>0</v>
      </c>
      <c r="F136" s="170">
        <f>IF('Detailed Cash Flow'!Y119="","",'Detailed Cash Flow'!Y119*-1)</f>
        <v>0</v>
      </c>
      <c r="G136" s="170">
        <f>'Detailed Cash Flow'!AJ119</f>
        <v>0</v>
      </c>
      <c r="H136" s="170">
        <f>IF('Detailed Cash Flow'!D119="","",'Detailed Cash Flow'!D119*-1)</f>
        <v>0</v>
      </c>
      <c r="I136" s="171"/>
      <c r="J136" s="171"/>
      <c r="K136" s="170">
        <f t="shared" si="4"/>
        <v>4745</v>
      </c>
      <c r="L136" s="97">
        <f t="shared" si="3"/>
        <v>4745</v>
      </c>
    </row>
    <row r="137" spans="2:12">
      <c r="B137" s="172">
        <f>'Detailed Cash Flow'!A120</f>
        <v>45592</v>
      </c>
      <c r="C137" s="170">
        <f>IF('Detailed Cash Flow'!E120="","",'Detailed Cash Flow'!E120*-1)</f>
        <v>-100</v>
      </c>
      <c r="D137" s="170">
        <f>IF('Detailed Cash Flow'!F120="","",'Detailed Cash Flow'!F120*-1)</f>
        <v>0</v>
      </c>
      <c r="E137" s="170">
        <f>IF('Detailed Cash Flow'!G120="","",'Detailed Cash Flow'!G120*-1)</f>
        <v>0</v>
      </c>
      <c r="F137" s="170">
        <f>IF('Detailed Cash Flow'!Y120="","",'Detailed Cash Flow'!Y120*-1)</f>
        <v>0</v>
      </c>
      <c r="G137" s="170">
        <f>'Detailed Cash Flow'!AJ120</f>
        <v>0</v>
      </c>
      <c r="H137" s="170">
        <f>IF('Detailed Cash Flow'!D120="","",'Detailed Cash Flow'!D120*-1)</f>
        <v>0</v>
      </c>
      <c r="I137" s="171"/>
      <c r="J137" s="171"/>
      <c r="K137" s="170">
        <f t="shared" si="4"/>
        <v>4645</v>
      </c>
      <c r="L137" s="97">
        <f t="shared" si="3"/>
        <v>4645</v>
      </c>
    </row>
    <row r="138" spans="2:12">
      <c r="B138" s="172">
        <f>'Detailed Cash Flow'!A121</f>
        <v>45593</v>
      </c>
      <c r="C138" s="170">
        <f>IF('Detailed Cash Flow'!E121="","",'Detailed Cash Flow'!E121*-1)</f>
        <v>0</v>
      </c>
      <c r="D138" s="170">
        <f>IF('Detailed Cash Flow'!F121="","",'Detailed Cash Flow'!F121*-1)</f>
        <v>0</v>
      </c>
      <c r="E138" s="170">
        <f>IF('Detailed Cash Flow'!G121="","",'Detailed Cash Flow'!G121*-1)</f>
        <v>0</v>
      </c>
      <c r="F138" s="170">
        <f>IF('Detailed Cash Flow'!Y121="","",'Detailed Cash Flow'!Y121*-1)</f>
        <v>-230</v>
      </c>
      <c r="G138" s="170">
        <f>'Detailed Cash Flow'!AJ121</f>
        <v>0</v>
      </c>
      <c r="H138" s="170">
        <f>IF('Detailed Cash Flow'!D121="","",'Detailed Cash Flow'!D121*-1)</f>
        <v>-400</v>
      </c>
      <c r="I138" s="171"/>
      <c r="J138" s="171"/>
      <c r="K138" s="170">
        <f t="shared" si="4"/>
        <v>4015</v>
      </c>
      <c r="L138" s="97">
        <f t="shared" si="3"/>
        <v>4015</v>
      </c>
    </row>
    <row r="139" spans="2:12">
      <c r="B139" s="172">
        <f>'Detailed Cash Flow'!A122</f>
        <v>45594</v>
      </c>
      <c r="C139" s="170">
        <f>IF('Detailed Cash Flow'!E122="","",'Detailed Cash Flow'!E122*-1)</f>
        <v>0</v>
      </c>
      <c r="D139" s="170">
        <f>IF('Detailed Cash Flow'!F122="","",'Detailed Cash Flow'!F122*-1)</f>
        <v>0</v>
      </c>
      <c r="E139" s="170">
        <f>IF('Detailed Cash Flow'!G122="","",'Detailed Cash Flow'!G122*-1)</f>
        <v>0</v>
      </c>
      <c r="F139" s="170">
        <f>IF('Detailed Cash Flow'!Y122="","",'Detailed Cash Flow'!Y122*-1)</f>
        <v>0</v>
      </c>
      <c r="G139" s="170">
        <f>'Detailed Cash Flow'!AJ122</f>
        <v>0</v>
      </c>
      <c r="H139" s="170">
        <f>IF('Detailed Cash Flow'!D122="","",'Detailed Cash Flow'!D122*-1)</f>
        <v>0</v>
      </c>
      <c r="I139" s="171"/>
      <c r="J139" s="171"/>
      <c r="K139" s="170">
        <f t="shared" si="4"/>
        <v>4015</v>
      </c>
      <c r="L139" s="97">
        <f t="shared" si="3"/>
        <v>4015</v>
      </c>
    </row>
    <row r="140" spans="2:12">
      <c r="B140" s="172">
        <f>'Detailed Cash Flow'!A123</f>
        <v>45595</v>
      </c>
      <c r="C140" s="170">
        <f>IF('Detailed Cash Flow'!E123="","",'Detailed Cash Flow'!E123*-1)</f>
        <v>0</v>
      </c>
      <c r="D140" s="170">
        <f>IF('Detailed Cash Flow'!F123="","",'Detailed Cash Flow'!F123*-1)</f>
        <v>0</v>
      </c>
      <c r="E140" s="170">
        <f>IF('Detailed Cash Flow'!G123="","",'Detailed Cash Flow'!G123*-1)</f>
        <v>0</v>
      </c>
      <c r="F140" s="170">
        <f>IF('Detailed Cash Flow'!Y123="","",'Detailed Cash Flow'!Y123*-1)</f>
        <v>0</v>
      </c>
      <c r="G140" s="170">
        <f>'Detailed Cash Flow'!AJ123</f>
        <v>0</v>
      </c>
      <c r="H140" s="170">
        <f>IF('Detailed Cash Flow'!D123="","",'Detailed Cash Flow'!D123*-1)</f>
        <v>0</v>
      </c>
      <c r="I140" s="171"/>
      <c r="J140" s="171"/>
      <c r="K140" s="170">
        <f t="shared" si="4"/>
        <v>4015</v>
      </c>
      <c r="L140" s="97">
        <f t="shared" si="3"/>
        <v>4015</v>
      </c>
    </row>
    <row r="141" spans="2:12">
      <c r="B141" s="172">
        <f>'Detailed Cash Flow'!A124</f>
        <v>45596</v>
      </c>
      <c r="C141" s="170">
        <f>IF('Detailed Cash Flow'!E124="","",'Detailed Cash Flow'!E124*-1)</f>
        <v>-2000</v>
      </c>
      <c r="D141" s="170">
        <f>IF('Detailed Cash Flow'!F124="","",'Detailed Cash Flow'!F124*-1)</f>
        <v>0</v>
      </c>
      <c r="E141" s="170">
        <f>IF('Detailed Cash Flow'!G124="","",'Detailed Cash Flow'!G124*-1)</f>
        <v>0</v>
      </c>
      <c r="F141" s="170">
        <f>IF('Detailed Cash Flow'!Y124="","",'Detailed Cash Flow'!Y124*-1)</f>
        <v>0</v>
      </c>
      <c r="G141" s="170">
        <f>'Detailed Cash Flow'!AJ124</f>
        <v>0</v>
      </c>
      <c r="H141" s="170">
        <f>IF('Detailed Cash Flow'!D124="","",'Detailed Cash Flow'!D124*-1)</f>
        <v>0</v>
      </c>
      <c r="I141" s="171"/>
      <c r="J141" s="171"/>
      <c r="K141" s="170">
        <f t="shared" si="4"/>
        <v>2015</v>
      </c>
      <c r="L141" s="97">
        <f t="shared" si="3"/>
        <v>2015</v>
      </c>
    </row>
    <row r="142" spans="2:12">
      <c r="B142" s="172">
        <f>'Detailed Cash Flow'!A125</f>
        <v>45597</v>
      </c>
      <c r="C142" s="170">
        <f>IF('Detailed Cash Flow'!E125="","",'Detailed Cash Flow'!E125*-1)</f>
        <v>-195</v>
      </c>
      <c r="D142" s="170">
        <f>IF('Detailed Cash Flow'!F125="","",'Detailed Cash Flow'!F125*-1)</f>
        <v>-100</v>
      </c>
      <c r="E142" s="170">
        <f>IF('Detailed Cash Flow'!G125="","",'Detailed Cash Flow'!G125*-1)</f>
        <v>0</v>
      </c>
      <c r="F142" s="170">
        <f>IF('Detailed Cash Flow'!Y125="","",'Detailed Cash Flow'!Y125*-1)</f>
        <v>0</v>
      </c>
      <c r="G142" s="170">
        <f>'Detailed Cash Flow'!AJ125</f>
        <v>650</v>
      </c>
      <c r="H142" s="170">
        <f>IF('Detailed Cash Flow'!D125="","",'Detailed Cash Flow'!D125*-1)</f>
        <v>0</v>
      </c>
      <c r="I142" s="171"/>
      <c r="J142" s="171"/>
      <c r="K142" s="170">
        <f t="shared" si="4"/>
        <v>2370</v>
      </c>
      <c r="L142" s="97">
        <f t="shared" si="3"/>
        <v>2370</v>
      </c>
    </row>
    <row r="143" spans="2:12">
      <c r="B143" s="172">
        <f>'Detailed Cash Flow'!A126</f>
        <v>45598</v>
      </c>
      <c r="C143" s="170">
        <f>IF('Detailed Cash Flow'!E126="","",'Detailed Cash Flow'!E126*-1)</f>
        <v>-35</v>
      </c>
      <c r="D143" s="170">
        <f>IF('Detailed Cash Flow'!F126="","",'Detailed Cash Flow'!F126*-1)</f>
        <v>0</v>
      </c>
      <c r="E143" s="170">
        <f>IF('Detailed Cash Flow'!G126="","",'Detailed Cash Flow'!G126*-1)</f>
        <v>0</v>
      </c>
      <c r="F143" s="170">
        <f>IF('Detailed Cash Flow'!Y126="","",'Detailed Cash Flow'!Y126*-1)</f>
        <v>0</v>
      </c>
      <c r="G143" s="170">
        <f>'Detailed Cash Flow'!AJ126</f>
        <v>0</v>
      </c>
      <c r="H143" s="170">
        <f>IF('Detailed Cash Flow'!D126="","",'Detailed Cash Flow'!D126*-1)</f>
        <v>0</v>
      </c>
      <c r="I143" s="171"/>
      <c r="J143" s="171"/>
      <c r="K143" s="170">
        <f t="shared" si="4"/>
        <v>2335</v>
      </c>
      <c r="L143" s="97">
        <f t="shared" si="3"/>
        <v>2335</v>
      </c>
    </row>
    <row r="144" spans="2:12">
      <c r="B144" s="172">
        <f>'Detailed Cash Flow'!A127</f>
        <v>45599</v>
      </c>
      <c r="C144" s="170">
        <f>IF('Detailed Cash Flow'!E127="","",'Detailed Cash Flow'!E127*-1)</f>
        <v>-35</v>
      </c>
      <c r="D144" s="170">
        <f>IF('Detailed Cash Flow'!F127="","",'Detailed Cash Flow'!F127*-1)</f>
        <v>0</v>
      </c>
      <c r="E144" s="170">
        <f>IF('Detailed Cash Flow'!G127="","",'Detailed Cash Flow'!G127*-1)</f>
        <v>0</v>
      </c>
      <c r="F144" s="170">
        <f>IF('Detailed Cash Flow'!Y127="","",'Detailed Cash Flow'!Y127*-1)</f>
        <v>0</v>
      </c>
      <c r="G144" s="170">
        <f>'Detailed Cash Flow'!AJ127</f>
        <v>0</v>
      </c>
      <c r="H144" s="170">
        <f>IF('Detailed Cash Flow'!D127="","",'Detailed Cash Flow'!D127*-1)</f>
        <v>0</v>
      </c>
      <c r="I144" s="171"/>
      <c r="J144" s="171"/>
      <c r="K144" s="170">
        <f t="shared" si="4"/>
        <v>2300</v>
      </c>
      <c r="L144" s="97">
        <f t="shared" si="3"/>
        <v>2300</v>
      </c>
    </row>
    <row r="145" spans="2:12">
      <c r="B145" s="172">
        <f>'Detailed Cash Flow'!A128</f>
        <v>45600</v>
      </c>
      <c r="C145" s="170">
        <f>IF('Detailed Cash Flow'!E128="","",'Detailed Cash Flow'!E128*-1)</f>
        <v>-35</v>
      </c>
      <c r="D145" s="170">
        <f>IF('Detailed Cash Flow'!F128="","",'Detailed Cash Flow'!F128*-1)</f>
        <v>0</v>
      </c>
      <c r="E145" s="170">
        <f>IF('Detailed Cash Flow'!G128="","",'Detailed Cash Flow'!G128*-1)</f>
        <v>0</v>
      </c>
      <c r="F145" s="170">
        <f>IF('Detailed Cash Flow'!Y128="","",'Detailed Cash Flow'!Y128*-1)</f>
        <v>0</v>
      </c>
      <c r="G145" s="170">
        <f>'Detailed Cash Flow'!AJ128</f>
        <v>0</v>
      </c>
      <c r="H145" s="170">
        <f>IF('Detailed Cash Flow'!D128="","",'Detailed Cash Flow'!D128*-1)</f>
        <v>-400</v>
      </c>
      <c r="I145" s="171"/>
      <c r="J145" s="171"/>
      <c r="K145" s="170">
        <f t="shared" si="4"/>
        <v>1865</v>
      </c>
      <c r="L145" s="97">
        <f t="shared" si="3"/>
        <v>1865</v>
      </c>
    </row>
    <row r="146" spans="2:12">
      <c r="B146" s="172">
        <f>'Detailed Cash Flow'!A129</f>
        <v>45601</v>
      </c>
      <c r="C146" s="170">
        <f>IF('Detailed Cash Flow'!E129="","",'Detailed Cash Flow'!E129*-1)</f>
        <v>0</v>
      </c>
      <c r="D146" s="170">
        <f>IF('Detailed Cash Flow'!F129="","",'Detailed Cash Flow'!F129*-1)</f>
        <v>0</v>
      </c>
      <c r="E146" s="170">
        <f>IF('Detailed Cash Flow'!G129="","",'Detailed Cash Flow'!G129*-1)</f>
        <v>0</v>
      </c>
      <c r="F146" s="170">
        <f>IF('Detailed Cash Flow'!Y129="","",'Detailed Cash Flow'!Y129*-1)</f>
        <v>0</v>
      </c>
      <c r="G146" s="170">
        <f>'Detailed Cash Flow'!AJ129</f>
        <v>0</v>
      </c>
      <c r="H146" s="170">
        <f>IF('Detailed Cash Flow'!D129="","",'Detailed Cash Flow'!D129*-1)</f>
        <v>0</v>
      </c>
      <c r="I146" s="171"/>
      <c r="J146" s="171"/>
      <c r="K146" s="170">
        <f t="shared" si="4"/>
        <v>1865</v>
      </c>
      <c r="L146" s="97">
        <f t="shared" ref="L146:L209" si="5">K146</f>
        <v>1865</v>
      </c>
    </row>
    <row r="147" spans="2:12">
      <c r="B147" s="172">
        <f>'Detailed Cash Flow'!A130</f>
        <v>45602</v>
      </c>
      <c r="C147" s="170">
        <f>IF('Detailed Cash Flow'!E130="","",'Detailed Cash Flow'!E130*-1)</f>
        <v>0</v>
      </c>
      <c r="D147" s="170">
        <f>IF('Detailed Cash Flow'!F130="","",'Detailed Cash Flow'!F130*-1)</f>
        <v>0</v>
      </c>
      <c r="E147" s="170">
        <f>IF('Detailed Cash Flow'!G130="","",'Detailed Cash Flow'!G130*-1)</f>
        <v>0</v>
      </c>
      <c r="F147" s="170">
        <f>IF('Detailed Cash Flow'!Y130="","",'Detailed Cash Flow'!Y130*-1)</f>
        <v>0</v>
      </c>
      <c r="G147" s="170">
        <f>'Detailed Cash Flow'!AJ130</f>
        <v>0</v>
      </c>
      <c r="H147" s="170">
        <f>IF('Detailed Cash Flow'!D130="","",'Detailed Cash Flow'!D130*-1)</f>
        <v>0</v>
      </c>
      <c r="I147" s="171"/>
      <c r="J147" s="171"/>
      <c r="K147" s="170">
        <f t="shared" si="4"/>
        <v>1865</v>
      </c>
      <c r="L147" s="97">
        <f t="shared" si="5"/>
        <v>1865</v>
      </c>
    </row>
    <row r="148" spans="2:12">
      <c r="B148" s="172">
        <f>'Detailed Cash Flow'!A131</f>
        <v>45603</v>
      </c>
      <c r="C148" s="170">
        <f>IF('Detailed Cash Flow'!E131="","",'Detailed Cash Flow'!E131*-1)</f>
        <v>0</v>
      </c>
      <c r="D148" s="170">
        <f>IF('Detailed Cash Flow'!F131="","",'Detailed Cash Flow'!F131*-1)</f>
        <v>0</v>
      </c>
      <c r="E148" s="170">
        <f>IF('Detailed Cash Flow'!G131="","",'Detailed Cash Flow'!G131*-1)</f>
        <v>0</v>
      </c>
      <c r="F148" s="170">
        <f>IF('Detailed Cash Flow'!Y131="","",'Detailed Cash Flow'!Y131*-1)</f>
        <v>0</v>
      </c>
      <c r="G148" s="170">
        <f>'Detailed Cash Flow'!AJ131</f>
        <v>0</v>
      </c>
      <c r="H148" s="170">
        <f>IF('Detailed Cash Flow'!D131="","",'Detailed Cash Flow'!D131*-1)</f>
        <v>0</v>
      </c>
      <c r="I148" s="171"/>
      <c r="J148" s="171"/>
      <c r="K148" s="170">
        <f t="shared" si="4"/>
        <v>1865</v>
      </c>
      <c r="L148" s="97">
        <f t="shared" si="5"/>
        <v>1865</v>
      </c>
    </row>
    <row r="149" spans="2:12">
      <c r="B149" s="172">
        <f>'Detailed Cash Flow'!A132</f>
        <v>45604</v>
      </c>
      <c r="C149" s="170">
        <f>IF('Detailed Cash Flow'!E132="","",'Detailed Cash Flow'!E132*-1)</f>
        <v>0</v>
      </c>
      <c r="D149" s="170">
        <f>IF('Detailed Cash Flow'!F132="","",'Detailed Cash Flow'!F132*-1)</f>
        <v>0</v>
      </c>
      <c r="E149" s="170">
        <f>IF('Detailed Cash Flow'!G132="","",'Detailed Cash Flow'!G132*-1)</f>
        <v>0</v>
      </c>
      <c r="F149" s="170">
        <f>IF('Detailed Cash Flow'!Y132="","",'Detailed Cash Flow'!Y132*-1)</f>
        <v>0</v>
      </c>
      <c r="G149" s="170">
        <f>'Detailed Cash Flow'!AJ132</f>
        <v>2300</v>
      </c>
      <c r="H149" s="170">
        <f>IF('Detailed Cash Flow'!D132="","",'Detailed Cash Flow'!D132*-1)</f>
        <v>0</v>
      </c>
      <c r="I149" s="171"/>
      <c r="J149" s="171"/>
      <c r="K149" s="170">
        <f t="shared" ref="K149:K212" si="6">IF(B149="","",K148+G149+C149+D149+E149+F149+H149+I149)</f>
        <v>4165</v>
      </c>
      <c r="L149" s="97">
        <f t="shared" si="5"/>
        <v>4165</v>
      </c>
    </row>
    <row r="150" spans="2:12">
      <c r="B150" s="172">
        <f>'Detailed Cash Flow'!A133</f>
        <v>45605</v>
      </c>
      <c r="C150" s="170">
        <f>IF('Detailed Cash Flow'!E133="","",'Detailed Cash Flow'!E133*-1)</f>
        <v>0</v>
      </c>
      <c r="D150" s="170">
        <f>IF('Detailed Cash Flow'!F133="","",'Detailed Cash Flow'!F133*-1)</f>
        <v>0</v>
      </c>
      <c r="E150" s="170">
        <f>IF('Detailed Cash Flow'!G133="","",'Detailed Cash Flow'!G133*-1)</f>
        <v>0</v>
      </c>
      <c r="F150" s="170">
        <f>IF('Detailed Cash Flow'!Y133="","",'Detailed Cash Flow'!Y133*-1)</f>
        <v>0</v>
      </c>
      <c r="G150" s="170">
        <f>'Detailed Cash Flow'!AJ133</f>
        <v>0</v>
      </c>
      <c r="H150" s="170">
        <f>IF('Detailed Cash Flow'!D133="","",'Detailed Cash Flow'!D133*-1)</f>
        <v>0</v>
      </c>
      <c r="I150" s="171"/>
      <c r="J150" s="171"/>
      <c r="K150" s="170">
        <f t="shared" si="6"/>
        <v>4165</v>
      </c>
      <c r="L150" s="97">
        <f t="shared" si="5"/>
        <v>4165</v>
      </c>
    </row>
    <row r="151" spans="2:12">
      <c r="B151" s="172">
        <f>'Detailed Cash Flow'!A134</f>
        <v>45606</v>
      </c>
      <c r="C151" s="170">
        <f>IF('Detailed Cash Flow'!E134="","",'Detailed Cash Flow'!E134*-1)</f>
        <v>-500</v>
      </c>
      <c r="D151" s="170">
        <f>IF('Detailed Cash Flow'!F134="","",'Detailed Cash Flow'!F134*-1)</f>
        <v>0</v>
      </c>
      <c r="E151" s="170">
        <f>IF('Detailed Cash Flow'!G134="","",'Detailed Cash Flow'!G134*-1)</f>
        <v>0</v>
      </c>
      <c r="F151" s="170">
        <f>IF('Detailed Cash Flow'!Y134="","",'Detailed Cash Flow'!Y134*-1)</f>
        <v>0</v>
      </c>
      <c r="G151" s="170">
        <f>'Detailed Cash Flow'!AJ134</f>
        <v>0</v>
      </c>
      <c r="H151" s="170">
        <f>IF('Detailed Cash Flow'!D134="","",'Detailed Cash Flow'!D134*-1)</f>
        <v>0</v>
      </c>
      <c r="I151" s="171"/>
      <c r="J151" s="171"/>
      <c r="K151" s="170">
        <f t="shared" si="6"/>
        <v>3665</v>
      </c>
      <c r="L151" s="97">
        <f t="shared" si="5"/>
        <v>3665</v>
      </c>
    </row>
    <row r="152" spans="2:12">
      <c r="B152" s="172">
        <f>'Detailed Cash Flow'!A135</f>
        <v>45607</v>
      </c>
      <c r="C152" s="170">
        <f>IF('Detailed Cash Flow'!E135="","",'Detailed Cash Flow'!E135*-1)</f>
        <v>-300</v>
      </c>
      <c r="D152" s="170">
        <f>IF('Detailed Cash Flow'!F135="","",'Detailed Cash Flow'!F135*-1)</f>
        <v>0</v>
      </c>
      <c r="E152" s="170">
        <f>IF('Detailed Cash Flow'!G135="","",'Detailed Cash Flow'!G135*-1)</f>
        <v>0</v>
      </c>
      <c r="F152" s="170">
        <f>IF('Detailed Cash Flow'!Y135="","",'Detailed Cash Flow'!Y135*-1)</f>
        <v>-230</v>
      </c>
      <c r="G152" s="170">
        <f>'Detailed Cash Flow'!AJ135</f>
        <v>0</v>
      </c>
      <c r="H152" s="170">
        <f>IF('Detailed Cash Flow'!D135="","",'Detailed Cash Flow'!D135*-1)</f>
        <v>-400</v>
      </c>
      <c r="I152" s="171"/>
      <c r="J152" s="171"/>
      <c r="K152" s="170">
        <f t="shared" si="6"/>
        <v>2735</v>
      </c>
      <c r="L152" s="97">
        <f t="shared" si="5"/>
        <v>2735</v>
      </c>
    </row>
    <row r="153" spans="2:12">
      <c r="B153" s="172">
        <f>'Detailed Cash Flow'!A136</f>
        <v>45608</v>
      </c>
      <c r="C153" s="170">
        <f>IF('Detailed Cash Flow'!E136="","",'Detailed Cash Flow'!E136*-1)</f>
        <v>0</v>
      </c>
      <c r="D153" s="170">
        <f>IF('Detailed Cash Flow'!F136="","",'Detailed Cash Flow'!F136*-1)</f>
        <v>0</v>
      </c>
      <c r="E153" s="170">
        <f>IF('Detailed Cash Flow'!G136="","",'Detailed Cash Flow'!G136*-1)</f>
        <v>0</v>
      </c>
      <c r="F153" s="170">
        <f>IF('Detailed Cash Flow'!Y136="","",'Detailed Cash Flow'!Y136*-1)</f>
        <v>0</v>
      </c>
      <c r="G153" s="170">
        <f>'Detailed Cash Flow'!AJ136</f>
        <v>0</v>
      </c>
      <c r="H153" s="170">
        <f>IF('Detailed Cash Flow'!D136="","",'Detailed Cash Flow'!D136*-1)</f>
        <v>0</v>
      </c>
      <c r="I153" s="171"/>
      <c r="J153" s="171"/>
      <c r="K153" s="170">
        <f t="shared" si="6"/>
        <v>2735</v>
      </c>
      <c r="L153" s="97">
        <f t="shared" si="5"/>
        <v>2735</v>
      </c>
    </row>
    <row r="154" spans="2:12">
      <c r="B154" s="172">
        <f>'Detailed Cash Flow'!A137</f>
        <v>45609</v>
      </c>
      <c r="C154" s="170">
        <f>IF('Detailed Cash Flow'!E137="","",'Detailed Cash Flow'!E137*-1)</f>
        <v>0</v>
      </c>
      <c r="D154" s="170">
        <f>IF('Detailed Cash Flow'!F137="","",'Detailed Cash Flow'!F137*-1)</f>
        <v>0</v>
      </c>
      <c r="E154" s="170">
        <f>IF('Detailed Cash Flow'!G137="","",'Detailed Cash Flow'!G137*-1)</f>
        <v>0</v>
      </c>
      <c r="F154" s="170">
        <f>IF('Detailed Cash Flow'!Y137="","",'Detailed Cash Flow'!Y137*-1)</f>
        <v>0</v>
      </c>
      <c r="G154" s="170">
        <f>'Detailed Cash Flow'!AJ137</f>
        <v>0</v>
      </c>
      <c r="H154" s="170">
        <f>IF('Detailed Cash Flow'!D137="","",'Detailed Cash Flow'!D137*-1)</f>
        <v>0</v>
      </c>
      <c r="I154" s="171"/>
      <c r="J154" s="171"/>
      <c r="K154" s="170">
        <f t="shared" si="6"/>
        <v>2735</v>
      </c>
      <c r="L154" s="97">
        <f t="shared" si="5"/>
        <v>2735</v>
      </c>
    </row>
    <row r="155" spans="2:12">
      <c r="B155" s="172">
        <f>'Detailed Cash Flow'!A138</f>
        <v>45610</v>
      </c>
      <c r="C155" s="170">
        <f>IF('Detailed Cash Flow'!E138="","",'Detailed Cash Flow'!E138*-1)</f>
        <v>0</v>
      </c>
      <c r="D155" s="170">
        <f>IF('Detailed Cash Flow'!F138="","",'Detailed Cash Flow'!F138*-1)</f>
        <v>0</v>
      </c>
      <c r="E155" s="170">
        <f>IF('Detailed Cash Flow'!G138="","",'Detailed Cash Flow'!G138*-1)</f>
        <v>0</v>
      </c>
      <c r="F155" s="170">
        <f>IF('Detailed Cash Flow'!Y138="","",'Detailed Cash Flow'!Y138*-1)</f>
        <v>0</v>
      </c>
      <c r="G155" s="170">
        <f>'Detailed Cash Flow'!AJ138</f>
        <v>0</v>
      </c>
      <c r="H155" s="170">
        <f>IF('Detailed Cash Flow'!D138="","",'Detailed Cash Flow'!D138*-1)</f>
        <v>0</v>
      </c>
      <c r="I155" s="171"/>
      <c r="J155" s="171"/>
      <c r="K155" s="170">
        <f t="shared" si="6"/>
        <v>2735</v>
      </c>
      <c r="L155" s="97">
        <f t="shared" si="5"/>
        <v>2735</v>
      </c>
    </row>
    <row r="156" spans="2:12">
      <c r="B156" s="172">
        <f>'Detailed Cash Flow'!A139</f>
        <v>45611</v>
      </c>
      <c r="C156" s="170">
        <f>IF('Detailed Cash Flow'!E139="","",'Detailed Cash Flow'!E139*-1)</f>
        <v>0</v>
      </c>
      <c r="D156" s="170">
        <f>IF('Detailed Cash Flow'!F139="","",'Detailed Cash Flow'!F139*-1)</f>
        <v>0</v>
      </c>
      <c r="E156" s="170">
        <f>IF('Detailed Cash Flow'!G139="","",'Detailed Cash Flow'!G139*-1)</f>
        <v>0</v>
      </c>
      <c r="F156" s="170">
        <f>IF('Detailed Cash Flow'!Y139="","",'Detailed Cash Flow'!Y139*-1)</f>
        <v>0</v>
      </c>
      <c r="G156" s="170">
        <f>'Detailed Cash Flow'!AJ139</f>
        <v>0</v>
      </c>
      <c r="H156" s="170">
        <f>IF('Detailed Cash Flow'!D139="","",'Detailed Cash Flow'!D139*-1)</f>
        <v>0</v>
      </c>
      <c r="I156" s="171"/>
      <c r="J156" s="171"/>
      <c r="K156" s="170">
        <f t="shared" si="6"/>
        <v>2735</v>
      </c>
      <c r="L156" s="97">
        <f t="shared" si="5"/>
        <v>2735</v>
      </c>
    </row>
    <row r="157" spans="2:12">
      <c r="B157" s="172">
        <f>'Detailed Cash Flow'!A140</f>
        <v>45612</v>
      </c>
      <c r="C157" s="170">
        <f>IF('Detailed Cash Flow'!E140="","",'Detailed Cash Flow'!E140*-1)</f>
        <v>0</v>
      </c>
      <c r="D157" s="170">
        <f>IF('Detailed Cash Flow'!F140="","",'Detailed Cash Flow'!F140*-1)</f>
        <v>0</v>
      </c>
      <c r="E157" s="170">
        <f>IF('Detailed Cash Flow'!G140="","",'Detailed Cash Flow'!G140*-1)</f>
        <v>0</v>
      </c>
      <c r="F157" s="170">
        <f>IF('Detailed Cash Flow'!Y140="","",'Detailed Cash Flow'!Y140*-1)</f>
        <v>0</v>
      </c>
      <c r="G157" s="170">
        <f>'Detailed Cash Flow'!AJ140</f>
        <v>0</v>
      </c>
      <c r="H157" s="170">
        <f>IF('Detailed Cash Flow'!D140="","",'Detailed Cash Flow'!D140*-1)</f>
        <v>0</v>
      </c>
      <c r="I157" s="171"/>
      <c r="J157" s="171"/>
      <c r="K157" s="170">
        <f t="shared" si="6"/>
        <v>2735</v>
      </c>
      <c r="L157" s="97">
        <f t="shared" si="5"/>
        <v>2735</v>
      </c>
    </row>
    <row r="158" spans="2:12">
      <c r="B158" s="172">
        <f>'Detailed Cash Flow'!A141</f>
        <v>45613</v>
      </c>
      <c r="C158" s="170">
        <f>IF('Detailed Cash Flow'!E141="","",'Detailed Cash Flow'!E141*-1)</f>
        <v>0</v>
      </c>
      <c r="D158" s="170">
        <f>IF('Detailed Cash Flow'!F141="","",'Detailed Cash Flow'!F141*-1)</f>
        <v>0</v>
      </c>
      <c r="E158" s="170">
        <f>IF('Detailed Cash Flow'!G141="","",'Detailed Cash Flow'!G141*-1)</f>
        <v>0</v>
      </c>
      <c r="F158" s="170">
        <f>IF('Detailed Cash Flow'!Y141="","",'Detailed Cash Flow'!Y141*-1)</f>
        <v>0</v>
      </c>
      <c r="G158" s="170">
        <f>'Detailed Cash Flow'!AJ141</f>
        <v>0</v>
      </c>
      <c r="H158" s="170">
        <f>IF('Detailed Cash Flow'!D141="","",'Detailed Cash Flow'!D141*-1)</f>
        <v>0</v>
      </c>
      <c r="I158" s="171"/>
      <c r="J158" s="171"/>
      <c r="K158" s="170">
        <f t="shared" si="6"/>
        <v>2735</v>
      </c>
      <c r="L158" s="97">
        <f t="shared" si="5"/>
        <v>2735</v>
      </c>
    </row>
    <row r="159" spans="2:12">
      <c r="B159" s="172">
        <f>'Detailed Cash Flow'!A142</f>
        <v>45614</v>
      </c>
      <c r="C159" s="170">
        <f>IF('Detailed Cash Flow'!E142="","",'Detailed Cash Flow'!E142*-1)</f>
        <v>0</v>
      </c>
      <c r="D159" s="170">
        <f>IF('Detailed Cash Flow'!F142="","",'Detailed Cash Flow'!F142*-1)</f>
        <v>0</v>
      </c>
      <c r="E159" s="170">
        <f>IF('Detailed Cash Flow'!G142="","",'Detailed Cash Flow'!G142*-1)</f>
        <v>0</v>
      </c>
      <c r="F159" s="170">
        <f>IF('Detailed Cash Flow'!Y142="","",'Detailed Cash Flow'!Y142*-1)</f>
        <v>0</v>
      </c>
      <c r="G159" s="170">
        <f>'Detailed Cash Flow'!AJ142</f>
        <v>0</v>
      </c>
      <c r="H159" s="170">
        <f>IF('Detailed Cash Flow'!D142="","",'Detailed Cash Flow'!D142*-1)</f>
        <v>-400</v>
      </c>
      <c r="I159" s="171"/>
      <c r="J159" s="171"/>
      <c r="K159" s="170">
        <f t="shared" si="6"/>
        <v>2335</v>
      </c>
      <c r="L159" s="97">
        <f t="shared" si="5"/>
        <v>2335</v>
      </c>
    </row>
    <row r="160" spans="2:12">
      <c r="B160" s="172">
        <f>'Detailed Cash Flow'!A143</f>
        <v>45615</v>
      </c>
      <c r="C160" s="170">
        <f>IF('Detailed Cash Flow'!E143="","",'Detailed Cash Flow'!E143*-1)</f>
        <v>0</v>
      </c>
      <c r="D160" s="170">
        <f>IF('Detailed Cash Flow'!F143="","",'Detailed Cash Flow'!F143*-1)</f>
        <v>0</v>
      </c>
      <c r="E160" s="170">
        <f>IF('Detailed Cash Flow'!G143="","",'Detailed Cash Flow'!G143*-1)</f>
        <v>0</v>
      </c>
      <c r="F160" s="170">
        <f>IF('Detailed Cash Flow'!Y143="","",'Detailed Cash Flow'!Y143*-1)</f>
        <v>0</v>
      </c>
      <c r="G160" s="170">
        <f>'Detailed Cash Flow'!AJ143</f>
        <v>0</v>
      </c>
      <c r="H160" s="170">
        <f>IF('Detailed Cash Flow'!D143="","",'Detailed Cash Flow'!D143*-1)</f>
        <v>0</v>
      </c>
      <c r="I160" s="171"/>
      <c r="J160" s="171"/>
      <c r="K160" s="170">
        <f t="shared" si="6"/>
        <v>2335</v>
      </c>
      <c r="L160" s="97">
        <f t="shared" si="5"/>
        <v>2335</v>
      </c>
    </row>
    <row r="161" spans="2:12">
      <c r="B161" s="172">
        <f>'Detailed Cash Flow'!A144</f>
        <v>45616</v>
      </c>
      <c r="C161" s="170">
        <f>IF('Detailed Cash Flow'!E144="","",'Detailed Cash Flow'!E144*-1)</f>
        <v>0</v>
      </c>
      <c r="D161" s="170">
        <f>IF('Detailed Cash Flow'!F144="","",'Detailed Cash Flow'!F144*-1)</f>
        <v>0</v>
      </c>
      <c r="E161" s="170">
        <f>IF('Detailed Cash Flow'!G144="","",'Detailed Cash Flow'!G144*-1)</f>
        <v>0</v>
      </c>
      <c r="F161" s="170">
        <f>IF('Detailed Cash Flow'!Y144="","",'Detailed Cash Flow'!Y144*-1)</f>
        <v>0</v>
      </c>
      <c r="G161" s="170">
        <f>'Detailed Cash Flow'!AJ144</f>
        <v>0</v>
      </c>
      <c r="H161" s="170">
        <f>IF('Detailed Cash Flow'!D144="","",'Detailed Cash Flow'!D144*-1)</f>
        <v>0</v>
      </c>
      <c r="I161" s="171"/>
      <c r="J161" s="171"/>
      <c r="K161" s="170">
        <f t="shared" si="6"/>
        <v>2335</v>
      </c>
      <c r="L161" s="97">
        <f t="shared" si="5"/>
        <v>2335</v>
      </c>
    </row>
    <row r="162" spans="2:12">
      <c r="B162" s="172">
        <f>'Detailed Cash Flow'!A145</f>
        <v>45617</v>
      </c>
      <c r="C162" s="170">
        <f>IF('Detailed Cash Flow'!E145="","",'Detailed Cash Flow'!E145*-1)</f>
        <v>0</v>
      </c>
      <c r="D162" s="170">
        <f>IF('Detailed Cash Flow'!F145="","",'Detailed Cash Flow'!F145*-1)</f>
        <v>0</v>
      </c>
      <c r="E162" s="170">
        <f>IF('Detailed Cash Flow'!G145="","",'Detailed Cash Flow'!G145*-1)</f>
        <v>0</v>
      </c>
      <c r="F162" s="170">
        <f>IF('Detailed Cash Flow'!Y145="","",'Detailed Cash Flow'!Y145*-1)</f>
        <v>0</v>
      </c>
      <c r="G162" s="170">
        <f>'Detailed Cash Flow'!AJ145</f>
        <v>0</v>
      </c>
      <c r="H162" s="170">
        <f>IF('Detailed Cash Flow'!D145="","",'Detailed Cash Flow'!D145*-1)</f>
        <v>0</v>
      </c>
      <c r="I162" s="171"/>
      <c r="J162" s="171"/>
      <c r="K162" s="170">
        <f t="shared" si="6"/>
        <v>2335</v>
      </c>
      <c r="L162" s="97">
        <f t="shared" si="5"/>
        <v>2335</v>
      </c>
    </row>
    <row r="163" spans="2:12">
      <c r="B163" s="172">
        <f>'Detailed Cash Flow'!A146</f>
        <v>45618</v>
      </c>
      <c r="C163" s="170">
        <f>IF('Detailed Cash Flow'!E146="","",'Detailed Cash Flow'!E146*-1)</f>
        <v>0</v>
      </c>
      <c r="D163" s="170">
        <f>IF('Detailed Cash Flow'!F146="","",'Detailed Cash Flow'!F146*-1)</f>
        <v>0</v>
      </c>
      <c r="E163" s="170">
        <f>IF('Detailed Cash Flow'!G146="","",'Detailed Cash Flow'!G146*-1)</f>
        <v>0</v>
      </c>
      <c r="F163" s="170">
        <f>IF('Detailed Cash Flow'!Y146="","",'Detailed Cash Flow'!Y146*-1)</f>
        <v>0</v>
      </c>
      <c r="G163" s="170">
        <f>'Detailed Cash Flow'!AJ146</f>
        <v>2300</v>
      </c>
      <c r="H163" s="170">
        <f>IF('Detailed Cash Flow'!D146="","",'Detailed Cash Flow'!D146*-1)</f>
        <v>0</v>
      </c>
      <c r="I163" s="171"/>
      <c r="J163" s="171"/>
      <c r="K163" s="170">
        <f t="shared" si="6"/>
        <v>4635</v>
      </c>
      <c r="L163" s="97">
        <f t="shared" si="5"/>
        <v>4635</v>
      </c>
    </row>
    <row r="164" spans="2:12">
      <c r="B164" s="172">
        <f>'Detailed Cash Flow'!A147</f>
        <v>45619</v>
      </c>
      <c r="C164" s="170">
        <f>IF('Detailed Cash Flow'!E147="","",'Detailed Cash Flow'!E147*-1)</f>
        <v>0</v>
      </c>
      <c r="D164" s="170">
        <f>IF('Detailed Cash Flow'!F147="","",'Detailed Cash Flow'!F147*-1)</f>
        <v>0</v>
      </c>
      <c r="E164" s="170">
        <f>IF('Detailed Cash Flow'!G147="","",'Detailed Cash Flow'!G147*-1)</f>
        <v>0</v>
      </c>
      <c r="F164" s="170">
        <f>IF('Detailed Cash Flow'!Y147="","",'Detailed Cash Flow'!Y147*-1)</f>
        <v>0</v>
      </c>
      <c r="G164" s="170">
        <f>'Detailed Cash Flow'!AJ147</f>
        <v>0</v>
      </c>
      <c r="H164" s="170">
        <f>IF('Detailed Cash Flow'!D147="","",'Detailed Cash Flow'!D147*-1)</f>
        <v>0</v>
      </c>
      <c r="I164" s="171"/>
      <c r="J164" s="171"/>
      <c r="K164" s="170">
        <f t="shared" si="6"/>
        <v>4635</v>
      </c>
      <c r="L164" s="97">
        <f t="shared" si="5"/>
        <v>4635</v>
      </c>
    </row>
    <row r="165" spans="2:12">
      <c r="B165" s="172">
        <f>'Detailed Cash Flow'!A148</f>
        <v>45620</v>
      </c>
      <c r="C165" s="170">
        <f>IF('Detailed Cash Flow'!E148="","",'Detailed Cash Flow'!E148*-1)</f>
        <v>0</v>
      </c>
      <c r="D165" s="170">
        <f>IF('Detailed Cash Flow'!F148="","",'Detailed Cash Flow'!F148*-1)</f>
        <v>0</v>
      </c>
      <c r="E165" s="170">
        <f>IF('Detailed Cash Flow'!G148="","",'Detailed Cash Flow'!G148*-1)</f>
        <v>0</v>
      </c>
      <c r="F165" s="170">
        <f>IF('Detailed Cash Flow'!Y148="","",'Detailed Cash Flow'!Y148*-1)</f>
        <v>0</v>
      </c>
      <c r="G165" s="170">
        <f>'Detailed Cash Flow'!AJ148</f>
        <v>0</v>
      </c>
      <c r="H165" s="170">
        <f>IF('Detailed Cash Flow'!D148="","",'Detailed Cash Flow'!D148*-1)</f>
        <v>0</v>
      </c>
      <c r="I165" s="171"/>
      <c r="J165" s="171"/>
      <c r="K165" s="170">
        <f t="shared" si="6"/>
        <v>4635</v>
      </c>
      <c r="L165" s="97">
        <f t="shared" si="5"/>
        <v>4635</v>
      </c>
    </row>
    <row r="166" spans="2:12">
      <c r="B166" s="172">
        <f>'Detailed Cash Flow'!A149</f>
        <v>45621</v>
      </c>
      <c r="C166" s="170">
        <f>IF('Detailed Cash Flow'!E149="","",'Detailed Cash Flow'!E149*-1)</f>
        <v>0</v>
      </c>
      <c r="D166" s="170">
        <f>IF('Detailed Cash Flow'!F149="","",'Detailed Cash Flow'!F149*-1)</f>
        <v>0</v>
      </c>
      <c r="E166" s="170">
        <f>IF('Detailed Cash Flow'!G149="","",'Detailed Cash Flow'!G149*-1)</f>
        <v>0</v>
      </c>
      <c r="F166" s="170">
        <f>IF('Detailed Cash Flow'!Y149="","",'Detailed Cash Flow'!Y149*-1)</f>
        <v>-230</v>
      </c>
      <c r="G166" s="170">
        <f>'Detailed Cash Flow'!AJ149</f>
        <v>0</v>
      </c>
      <c r="H166" s="170">
        <f>IF('Detailed Cash Flow'!D149="","",'Detailed Cash Flow'!D149*-1)</f>
        <v>-400</v>
      </c>
      <c r="I166" s="171"/>
      <c r="J166" s="171"/>
      <c r="K166" s="170">
        <f t="shared" si="6"/>
        <v>4005</v>
      </c>
      <c r="L166" s="97">
        <f t="shared" si="5"/>
        <v>4005</v>
      </c>
    </row>
    <row r="167" spans="2:12">
      <c r="B167" s="172">
        <f>'Detailed Cash Flow'!A150</f>
        <v>45622</v>
      </c>
      <c r="C167" s="170">
        <f>IF('Detailed Cash Flow'!E150="","",'Detailed Cash Flow'!E150*-1)</f>
        <v>0</v>
      </c>
      <c r="D167" s="170">
        <f>IF('Detailed Cash Flow'!F150="","",'Detailed Cash Flow'!F150*-1)</f>
        <v>0</v>
      </c>
      <c r="E167" s="170">
        <f>IF('Detailed Cash Flow'!G150="","",'Detailed Cash Flow'!G150*-1)</f>
        <v>0</v>
      </c>
      <c r="F167" s="170">
        <f>IF('Detailed Cash Flow'!Y150="","",'Detailed Cash Flow'!Y150*-1)</f>
        <v>0</v>
      </c>
      <c r="G167" s="170">
        <f>'Detailed Cash Flow'!AJ150</f>
        <v>0</v>
      </c>
      <c r="H167" s="170">
        <f>IF('Detailed Cash Flow'!D150="","",'Detailed Cash Flow'!D150*-1)</f>
        <v>0</v>
      </c>
      <c r="I167" s="171"/>
      <c r="J167" s="171"/>
      <c r="K167" s="170">
        <f t="shared" si="6"/>
        <v>4005</v>
      </c>
      <c r="L167" s="97">
        <f t="shared" si="5"/>
        <v>4005</v>
      </c>
    </row>
    <row r="168" spans="2:12">
      <c r="B168" s="172">
        <f>'Detailed Cash Flow'!A151</f>
        <v>45623</v>
      </c>
      <c r="C168" s="170">
        <f>IF('Detailed Cash Flow'!E151="","",'Detailed Cash Flow'!E151*-1)</f>
        <v>-100</v>
      </c>
      <c r="D168" s="170">
        <f>IF('Detailed Cash Flow'!F151="","",'Detailed Cash Flow'!F151*-1)</f>
        <v>0</v>
      </c>
      <c r="E168" s="170">
        <f>IF('Detailed Cash Flow'!G151="","",'Detailed Cash Flow'!G151*-1)</f>
        <v>0</v>
      </c>
      <c r="F168" s="170">
        <f>IF('Detailed Cash Flow'!Y151="","",'Detailed Cash Flow'!Y151*-1)</f>
        <v>0</v>
      </c>
      <c r="G168" s="170">
        <f>'Detailed Cash Flow'!AJ151</f>
        <v>0</v>
      </c>
      <c r="H168" s="170">
        <f>IF('Detailed Cash Flow'!D151="","",'Detailed Cash Flow'!D151*-1)</f>
        <v>0</v>
      </c>
      <c r="I168" s="171"/>
      <c r="J168" s="171"/>
      <c r="K168" s="170">
        <f t="shared" si="6"/>
        <v>3905</v>
      </c>
      <c r="L168" s="97">
        <f t="shared" si="5"/>
        <v>3905</v>
      </c>
    </row>
    <row r="169" spans="2:12">
      <c r="B169" s="172">
        <f>'Detailed Cash Flow'!A152</f>
        <v>45624</v>
      </c>
      <c r="C169" s="170">
        <f>IF('Detailed Cash Flow'!E152="","",'Detailed Cash Flow'!E152*-1)</f>
        <v>0</v>
      </c>
      <c r="D169" s="170">
        <f>IF('Detailed Cash Flow'!F152="","",'Detailed Cash Flow'!F152*-1)</f>
        <v>0</v>
      </c>
      <c r="E169" s="170">
        <f>IF('Detailed Cash Flow'!G152="","",'Detailed Cash Flow'!G152*-1)</f>
        <v>0</v>
      </c>
      <c r="F169" s="170">
        <f>IF('Detailed Cash Flow'!Y152="","",'Detailed Cash Flow'!Y152*-1)</f>
        <v>0</v>
      </c>
      <c r="G169" s="170">
        <f>'Detailed Cash Flow'!AJ152</f>
        <v>0</v>
      </c>
      <c r="H169" s="170">
        <f>IF('Detailed Cash Flow'!D152="","",'Detailed Cash Flow'!D152*-1)</f>
        <v>0</v>
      </c>
      <c r="I169" s="171"/>
      <c r="J169" s="171"/>
      <c r="K169" s="170">
        <f t="shared" si="6"/>
        <v>3905</v>
      </c>
      <c r="L169" s="97">
        <f t="shared" si="5"/>
        <v>3905</v>
      </c>
    </row>
    <row r="170" spans="2:12">
      <c r="B170" s="172">
        <f>'Detailed Cash Flow'!A153</f>
        <v>45625</v>
      </c>
      <c r="C170" s="170">
        <f>IF('Detailed Cash Flow'!E153="","",'Detailed Cash Flow'!E153*-1)</f>
        <v>0</v>
      </c>
      <c r="D170" s="170">
        <f>IF('Detailed Cash Flow'!F153="","",'Detailed Cash Flow'!F153*-1)</f>
        <v>0</v>
      </c>
      <c r="E170" s="170">
        <f>IF('Detailed Cash Flow'!G153="","",'Detailed Cash Flow'!G153*-1)</f>
        <v>0</v>
      </c>
      <c r="F170" s="170">
        <f>IF('Detailed Cash Flow'!Y153="","",'Detailed Cash Flow'!Y153*-1)</f>
        <v>0</v>
      </c>
      <c r="G170" s="170">
        <f>'Detailed Cash Flow'!AJ153</f>
        <v>0</v>
      </c>
      <c r="H170" s="170">
        <f>IF('Detailed Cash Flow'!D153="","",'Detailed Cash Flow'!D153*-1)</f>
        <v>0</v>
      </c>
      <c r="I170" s="171"/>
      <c r="J170" s="171"/>
      <c r="K170" s="170">
        <f t="shared" si="6"/>
        <v>3905</v>
      </c>
      <c r="L170" s="97">
        <f t="shared" si="5"/>
        <v>3905</v>
      </c>
    </row>
    <row r="171" spans="2:12">
      <c r="B171" s="172">
        <f>'Detailed Cash Flow'!A154</f>
        <v>45626</v>
      </c>
      <c r="C171" s="170">
        <f>IF('Detailed Cash Flow'!E154="","",'Detailed Cash Flow'!E154*-1)</f>
        <v>-2000</v>
      </c>
      <c r="D171" s="170">
        <f>IF('Detailed Cash Flow'!F154="","",'Detailed Cash Flow'!F154*-1)</f>
        <v>0</v>
      </c>
      <c r="E171" s="170">
        <f>IF('Detailed Cash Flow'!G154="","",'Detailed Cash Flow'!G154*-1)</f>
        <v>0</v>
      </c>
      <c r="F171" s="170">
        <f>IF('Detailed Cash Flow'!Y154="","",'Detailed Cash Flow'!Y154*-1)</f>
        <v>0</v>
      </c>
      <c r="G171" s="170">
        <f>'Detailed Cash Flow'!AJ154</f>
        <v>0</v>
      </c>
      <c r="H171" s="170">
        <f>IF('Detailed Cash Flow'!D154="","",'Detailed Cash Flow'!D154*-1)</f>
        <v>0</v>
      </c>
      <c r="I171" s="171"/>
      <c r="J171" s="171"/>
      <c r="K171" s="170">
        <f t="shared" si="6"/>
        <v>1905</v>
      </c>
      <c r="L171" s="97">
        <f t="shared" si="5"/>
        <v>1905</v>
      </c>
    </row>
    <row r="172" spans="2:12">
      <c r="B172" s="172">
        <f>'Detailed Cash Flow'!A155</f>
        <v>45627</v>
      </c>
      <c r="C172" s="170">
        <f>IF('Detailed Cash Flow'!E155="","",'Detailed Cash Flow'!E155*-1)</f>
        <v>-195</v>
      </c>
      <c r="D172" s="170">
        <f>IF('Detailed Cash Flow'!F155="","",'Detailed Cash Flow'!F155*-1)</f>
        <v>-1000</v>
      </c>
      <c r="E172" s="170">
        <f>IF('Detailed Cash Flow'!G155="","",'Detailed Cash Flow'!G155*-1)</f>
        <v>0</v>
      </c>
      <c r="F172" s="170">
        <f>IF('Detailed Cash Flow'!Y155="","",'Detailed Cash Flow'!Y155*-1)</f>
        <v>0</v>
      </c>
      <c r="G172" s="170">
        <f>'Detailed Cash Flow'!AJ155</f>
        <v>650</v>
      </c>
      <c r="H172" s="170">
        <f>IF('Detailed Cash Flow'!D155="","",'Detailed Cash Flow'!D155*-1)</f>
        <v>0</v>
      </c>
      <c r="I172" s="171"/>
      <c r="J172" s="171"/>
      <c r="K172" s="170">
        <f t="shared" si="6"/>
        <v>1360</v>
      </c>
      <c r="L172" s="97">
        <f t="shared" si="5"/>
        <v>1360</v>
      </c>
    </row>
    <row r="173" spans="2:12">
      <c r="B173" s="172">
        <f>'Detailed Cash Flow'!A156</f>
        <v>45628</v>
      </c>
      <c r="C173" s="170">
        <f>IF('Detailed Cash Flow'!E156="","",'Detailed Cash Flow'!E156*-1)</f>
        <v>-35</v>
      </c>
      <c r="D173" s="170">
        <f>IF('Detailed Cash Flow'!F156="","",'Detailed Cash Flow'!F156*-1)</f>
        <v>0</v>
      </c>
      <c r="E173" s="170">
        <f>IF('Detailed Cash Flow'!G156="","",'Detailed Cash Flow'!G156*-1)</f>
        <v>0</v>
      </c>
      <c r="F173" s="170">
        <f>IF('Detailed Cash Flow'!Y156="","",'Detailed Cash Flow'!Y156*-1)</f>
        <v>0</v>
      </c>
      <c r="G173" s="170">
        <f>'Detailed Cash Flow'!AJ156</f>
        <v>0</v>
      </c>
      <c r="H173" s="170">
        <f>IF('Detailed Cash Flow'!D156="","",'Detailed Cash Flow'!D156*-1)</f>
        <v>-400</v>
      </c>
      <c r="I173" s="171"/>
      <c r="J173" s="171"/>
      <c r="K173" s="170">
        <f t="shared" si="6"/>
        <v>925</v>
      </c>
      <c r="L173" s="97">
        <f t="shared" si="5"/>
        <v>925</v>
      </c>
    </row>
    <row r="174" spans="2:12">
      <c r="B174" s="172">
        <f>'Detailed Cash Flow'!A157</f>
        <v>45629</v>
      </c>
      <c r="C174" s="170">
        <f>IF('Detailed Cash Flow'!E157="","",'Detailed Cash Flow'!E157*-1)</f>
        <v>-35</v>
      </c>
      <c r="D174" s="170">
        <f>IF('Detailed Cash Flow'!F157="","",'Detailed Cash Flow'!F157*-1)</f>
        <v>0</v>
      </c>
      <c r="E174" s="170">
        <f>IF('Detailed Cash Flow'!G157="","",'Detailed Cash Flow'!G157*-1)</f>
        <v>0</v>
      </c>
      <c r="F174" s="170">
        <f>IF('Detailed Cash Flow'!Y157="","",'Detailed Cash Flow'!Y157*-1)</f>
        <v>0</v>
      </c>
      <c r="G174" s="170">
        <f>'Detailed Cash Flow'!AJ157</f>
        <v>0</v>
      </c>
      <c r="H174" s="170">
        <f>IF('Detailed Cash Flow'!D157="","",'Detailed Cash Flow'!D157*-1)</f>
        <v>0</v>
      </c>
      <c r="I174" s="171"/>
      <c r="J174" s="171"/>
      <c r="K174" s="170">
        <f t="shared" si="6"/>
        <v>890</v>
      </c>
      <c r="L174" s="97">
        <f t="shared" si="5"/>
        <v>890</v>
      </c>
    </row>
    <row r="175" spans="2:12">
      <c r="B175" s="172">
        <f>'Detailed Cash Flow'!A158</f>
        <v>45630</v>
      </c>
      <c r="C175" s="170">
        <f>IF('Detailed Cash Flow'!E158="","",'Detailed Cash Flow'!E158*-1)</f>
        <v>-35</v>
      </c>
      <c r="D175" s="170">
        <f>IF('Detailed Cash Flow'!F158="","",'Detailed Cash Flow'!F158*-1)</f>
        <v>0</v>
      </c>
      <c r="E175" s="170">
        <f>IF('Detailed Cash Flow'!G158="","",'Detailed Cash Flow'!G158*-1)</f>
        <v>0</v>
      </c>
      <c r="F175" s="170">
        <f>IF('Detailed Cash Flow'!Y158="","",'Detailed Cash Flow'!Y158*-1)</f>
        <v>0</v>
      </c>
      <c r="G175" s="170">
        <f>'Detailed Cash Flow'!AJ158</f>
        <v>0</v>
      </c>
      <c r="H175" s="170">
        <f>IF('Detailed Cash Flow'!D158="","",'Detailed Cash Flow'!D158*-1)</f>
        <v>0</v>
      </c>
      <c r="I175" s="171"/>
      <c r="J175" s="171"/>
      <c r="K175" s="170">
        <f t="shared" si="6"/>
        <v>855</v>
      </c>
      <c r="L175" s="97">
        <f t="shared" si="5"/>
        <v>855</v>
      </c>
    </row>
    <row r="176" spans="2:12">
      <c r="B176" s="172">
        <f>'Detailed Cash Flow'!A159</f>
        <v>45631</v>
      </c>
      <c r="C176" s="170">
        <f>IF('Detailed Cash Flow'!E159="","",'Detailed Cash Flow'!E159*-1)</f>
        <v>0</v>
      </c>
      <c r="D176" s="170">
        <f>IF('Detailed Cash Flow'!F159="","",'Detailed Cash Flow'!F159*-1)</f>
        <v>0</v>
      </c>
      <c r="E176" s="170">
        <f>IF('Detailed Cash Flow'!G159="","",'Detailed Cash Flow'!G159*-1)</f>
        <v>0</v>
      </c>
      <c r="F176" s="170">
        <f>IF('Detailed Cash Flow'!Y159="","",'Detailed Cash Flow'!Y159*-1)</f>
        <v>0</v>
      </c>
      <c r="G176" s="170">
        <f>'Detailed Cash Flow'!AJ159</f>
        <v>0</v>
      </c>
      <c r="H176" s="170">
        <f>IF('Detailed Cash Flow'!D159="","",'Detailed Cash Flow'!D159*-1)</f>
        <v>0</v>
      </c>
      <c r="I176" s="171"/>
      <c r="J176" s="171"/>
      <c r="K176" s="170">
        <f t="shared" si="6"/>
        <v>855</v>
      </c>
      <c r="L176" s="97">
        <f t="shared" si="5"/>
        <v>855</v>
      </c>
    </row>
    <row r="177" spans="2:12">
      <c r="B177" s="172">
        <f>'Detailed Cash Flow'!A160</f>
        <v>45632</v>
      </c>
      <c r="C177" s="170">
        <f>IF('Detailed Cash Flow'!E160="","",'Detailed Cash Flow'!E160*-1)</f>
        <v>0</v>
      </c>
      <c r="D177" s="170">
        <f>IF('Detailed Cash Flow'!F160="","",'Detailed Cash Flow'!F160*-1)</f>
        <v>0</v>
      </c>
      <c r="E177" s="170">
        <f>IF('Detailed Cash Flow'!G160="","",'Detailed Cash Flow'!G160*-1)</f>
        <v>0</v>
      </c>
      <c r="F177" s="170">
        <f>IF('Detailed Cash Flow'!Y160="","",'Detailed Cash Flow'!Y160*-1)</f>
        <v>0</v>
      </c>
      <c r="G177" s="170">
        <f>'Detailed Cash Flow'!AJ160</f>
        <v>2300</v>
      </c>
      <c r="H177" s="170">
        <f>IF('Detailed Cash Flow'!D160="","",'Detailed Cash Flow'!D160*-1)</f>
        <v>0</v>
      </c>
      <c r="I177" s="171"/>
      <c r="J177" s="171"/>
      <c r="K177" s="170">
        <f t="shared" si="6"/>
        <v>3155</v>
      </c>
      <c r="L177" s="97">
        <f t="shared" si="5"/>
        <v>3155</v>
      </c>
    </row>
    <row r="178" spans="2:12">
      <c r="B178" s="172">
        <f>'Detailed Cash Flow'!A161</f>
        <v>45633</v>
      </c>
      <c r="C178" s="170">
        <f>IF('Detailed Cash Flow'!E161="","",'Detailed Cash Flow'!E161*-1)</f>
        <v>0</v>
      </c>
      <c r="D178" s="170">
        <f>IF('Detailed Cash Flow'!F161="","",'Detailed Cash Flow'!F161*-1)</f>
        <v>0</v>
      </c>
      <c r="E178" s="170">
        <f>IF('Detailed Cash Flow'!G161="","",'Detailed Cash Flow'!G161*-1)</f>
        <v>0</v>
      </c>
      <c r="F178" s="170">
        <f>IF('Detailed Cash Flow'!Y161="","",'Detailed Cash Flow'!Y161*-1)</f>
        <v>0</v>
      </c>
      <c r="G178" s="170">
        <f>'Detailed Cash Flow'!AJ161</f>
        <v>0</v>
      </c>
      <c r="H178" s="170">
        <f>IF('Detailed Cash Flow'!D161="","",'Detailed Cash Flow'!D161*-1)</f>
        <v>0</v>
      </c>
      <c r="I178" s="171"/>
      <c r="J178" s="171"/>
      <c r="K178" s="170">
        <f t="shared" si="6"/>
        <v>3155</v>
      </c>
      <c r="L178" s="97">
        <f t="shared" si="5"/>
        <v>3155</v>
      </c>
    </row>
    <row r="179" spans="2:12">
      <c r="B179" s="172">
        <f>'Detailed Cash Flow'!A162</f>
        <v>45634</v>
      </c>
      <c r="C179" s="170">
        <f>IF('Detailed Cash Flow'!E162="","",'Detailed Cash Flow'!E162*-1)</f>
        <v>0</v>
      </c>
      <c r="D179" s="170">
        <f>IF('Detailed Cash Flow'!F162="","",'Detailed Cash Flow'!F162*-1)</f>
        <v>0</v>
      </c>
      <c r="E179" s="170">
        <f>IF('Detailed Cash Flow'!G162="","",'Detailed Cash Flow'!G162*-1)</f>
        <v>0</v>
      </c>
      <c r="F179" s="170">
        <f>IF('Detailed Cash Flow'!Y162="","",'Detailed Cash Flow'!Y162*-1)</f>
        <v>0</v>
      </c>
      <c r="G179" s="170">
        <f>'Detailed Cash Flow'!AJ162</f>
        <v>0</v>
      </c>
      <c r="H179" s="170">
        <f>IF('Detailed Cash Flow'!D162="","",'Detailed Cash Flow'!D162*-1)</f>
        <v>0</v>
      </c>
      <c r="I179" s="171"/>
      <c r="J179" s="171"/>
      <c r="K179" s="170">
        <f t="shared" si="6"/>
        <v>3155</v>
      </c>
      <c r="L179" s="97">
        <f t="shared" si="5"/>
        <v>3155</v>
      </c>
    </row>
    <row r="180" spans="2:12">
      <c r="B180" s="172">
        <f>'Detailed Cash Flow'!A163</f>
        <v>45635</v>
      </c>
      <c r="C180" s="170">
        <f>IF('Detailed Cash Flow'!E163="","",'Detailed Cash Flow'!E163*-1)</f>
        <v>0</v>
      </c>
      <c r="D180" s="170">
        <f>IF('Detailed Cash Flow'!F163="","",'Detailed Cash Flow'!F163*-1)</f>
        <v>0</v>
      </c>
      <c r="E180" s="170">
        <f>IF('Detailed Cash Flow'!G163="","",'Detailed Cash Flow'!G163*-1)</f>
        <v>0</v>
      </c>
      <c r="F180" s="170">
        <f>IF('Detailed Cash Flow'!Y163="","",'Detailed Cash Flow'!Y163*-1)</f>
        <v>-230</v>
      </c>
      <c r="G180" s="170">
        <f>'Detailed Cash Flow'!AJ163</f>
        <v>0</v>
      </c>
      <c r="H180" s="170">
        <f>IF('Detailed Cash Flow'!D163="","",'Detailed Cash Flow'!D163*-1)</f>
        <v>-400</v>
      </c>
      <c r="I180" s="171"/>
      <c r="J180" s="171"/>
      <c r="K180" s="170">
        <f t="shared" si="6"/>
        <v>2525</v>
      </c>
      <c r="L180" s="97">
        <f t="shared" si="5"/>
        <v>2525</v>
      </c>
    </row>
    <row r="181" spans="2:12">
      <c r="B181" s="172">
        <f>'Detailed Cash Flow'!A164</f>
        <v>45636</v>
      </c>
      <c r="C181" s="170">
        <f>IF('Detailed Cash Flow'!E164="","",'Detailed Cash Flow'!E164*-1)</f>
        <v>-500</v>
      </c>
      <c r="D181" s="170">
        <f>IF('Detailed Cash Flow'!F164="","",'Detailed Cash Flow'!F164*-1)</f>
        <v>0</v>
      </c>
      <c r="E181" s="170">
        <f>IF('Detailed Cash Flow'!G164="","",'Detailed Cash Flow'!G164*-1)</f>
        <v>0</v>
      </c>
      <c r="F181" s="170">
        <f>IF('Detailed Cash Flow'!Y164="","",'Detailed Cash Flow'!Y164*-1)</f>
        <v>0</v>
      </c>
      <c r="G181" s="170">
        <f>'Detailed Cash Flow'!AJ164</f>
        <v>0</v>
      </c>
      <c r="H181" s="170">
        <f>IF('Detailed Cash Flow'!D164="","",'Detailed Cash Flow'!D164*-1)</f>
        <v>0</v>
      </c>
      <c r="I181" s="171"/>
      <c r="J181" s="171"/>
      <c r="K181" s="170">
        <f t="shared" si="6"/>
        <v>2025</v>
      </c>
      <c r="L181" s="97">
        <f t="shared" si="5"/>
        <v>2025</v>
      </c>
    </row>
    <row r="182" spans="2:12">
      <c r="B182" s="172">
        <f>'Detailed Cash Flow'!A165</f>
        <v>45637</v>
      </c>
      <c r="C182" s="170">
        <f>IF('Detailed Cash Flow'!E165="","",'Detailed Cash Flow'!E165*-1)</f>
        <v>-300</v>
      </c>
      <c r="D182" s="170">
        <f>IF('Detailed Cash Flow'!F165="","",'Detailed Cash Flow'!F165*-1)</f>
        <v>0</v>
      </c>
      <c r="E182" s="170">
        <f>IF('Detailed Cash Flow'!G165="","",'Detailed Cash Flow'!G165*-1)</f>
        <v>0</v>
      </c>
      <c r="F182" s="170">
        <f>IF('Detailed Cash Flow'!Y165="","",'Detailed Cash Flow'!Y165*-1)</f>
        <v>0</v>
      </c>
      <c r="G182" s="170">
        <f>'Detailed Cash Flow'!AJ165</f>
        <v>0</v>
      </c>
      <c r="H182" s="170">
        <f>IF('Detailed Cash Flow'!D165="","",'Detailed Cash Flow'!D165*-1)</f>
        <v>0</v>
      </c>
      <c r="I182" s="171"/>
      <c r="J182" s="171"/>
      <c r="K182" s="170">
        <f t="shared" si="6"/>
        <v>1725</v>
      </c>
      <c r="L182" s="97">
        <f t="shared" si="5"/>
        <v>1725</v>
      </c>
    </row>
    <row r="183" spans="2:12">
      <c r="B183" s="172">
        <f>'Detailed Cash Flow'!A166</f>
        <v>45638</v>
      </c>
      <c r="C183" s="170">
        <f>IF('Detailed Cash Flow'!E166="","",'Detailed Cash Flow'!E166*-1)</f>
        <v>0</v>
      </c>
      <c r="D183" s="170">
        <f>IF('Detailed Cash Flow'!F166="","",'Detailed Cash Flow'!F166*-1)</f>
        <v>0</v>
      </c>
      <c r="E183" s="170">
        <f>IF('Detailed Cash Flow'!G166="","",'Detailed Cash Flow'!G166*-1)</f>
        <v>0</v>
      </c>
      <c r="F183" s="170">
        <f>IF('Detailed Cash Flow'!Y166="","",'Detailed Cash Flow'!Y166*-1)</f>
        <v>0</v>
      </c>
      <c r="G183" s="170">
        <f>'Detailed Cash Flow'!AJ166</f>
        <v>0</v>
      </c>
      <c r="H183" s="170">
        <f>IF('Detailed Cash Flow'!D166="","",'Detailed Cash Flow'!D166*-1)</f>
        <v>0</v>
      </c>
      <c r="I183" s="171"/>
      <c r="J183" s="171"/>
      <c r="K183" s="170">
        <f t="shared" si="6"/>
        <v>1725</v>
      </c>
      <c r="L183" s="97">
        <f t="shared" si="5"/>
        <v>1725</v>
      </c>
    </row>
    <row r="184" spans="2:12">
      <c r="B184" s="172">
        <f>'Detailed Cash Flow'!A167</f>
        <v>45639</v>
      </c>
      <c r="C184" s="170">
        <f>IF('Detailed Cash Flow'!E167="","",'Detailed Cash Flow'!E167*-1)</f>
        <v>0</v>
      </c>
      <c r="D184" s="170">
        <f>IF('Detailed Cash Flow'!F167="","",'Detailed Cash Flow'!F167*-1)</f>
        <v>0</v>
      </c>
      <c r="E184" s="170">
        <f>IF('Detailed Cash Flow'!G167="","",'Detailed Cash Flow'!G167*-1)</f>
        <v>0</v>
      </c>
      <c r="F184" s="170">
        <f>IF('Detailed Cash Flow'!Y167="","",'Detailed Cash Flow'!Y167*-1)</f>
        <v>0</v>
      </c>
      <c r="G184" s="170">
        <f>'Detailed Cash Flow'!AJ167</f>
        <v>0</v>
      </c>
      <c r="H184" s="170">
        <f>IF('Detailed Cash Flow'!D167="","",'Detailed Cash Flow'!D167*-1)</f>
        <v>0</v>
      </c>
      <c r="I184" s="171"/>
      <c r="J184" s="171"/>
      <c r="K184" s="170">
        <f t="shared" si="6"/>
        <v>1725</v>
      </c>
      <c r="L184" s="97">
        <f t="shared" si="5"/>
        <v>1725</v>
      </c>
    </row>
    <row r="185" spans="2:12">
      <c r="B185" s="172">
        <f>'Detailed Cash Flow'!A168</f>
        <v>45640</v>
      </c>
      <c r="C185" s="170">
        <f>IF('Detailed Cash Flow'!E168="","",'Detailed Cash Flow'!E168*-1)</f>
        <v>0</v>
      </c>
      <c r="D185" s="170">
        <f>IF('Detailed Cash Flow'!F168="","",'Detailed Cash Flow'!F168*-1)</f>
        <v>0</v>
      </c>
      <c r="E185" s="170">
        <f>IF('Detailed Cash Flow'!G168="","",'Detailed Cash Flow'!G168*-1)</f>
        <v>0</v>
      </c>
      <c r="F185" s="170">
        <f>IF('Detailed Cash Flow'!Y168="","",'Detailed Cash Flow'!Y168*-1)</f>
        <v>0</v>
      </c>
      <c r="G185" s="170">
        <f>'Detailed Cash Flow'!AJ168</f>
        <v>0</v>
      </c>
      <c r="H185" s="170">
        <f>IF('Detailed Cash Flow'!D168="","",'Detailed Cash Flow'!D168*-1)</f>
        <v>0</v>
      </c>
      <c r="I185" s="171"/>
      <c r="J185" s="171"/>
      <c r="K185" s="170">
        <f t="shared" si="6"/>
        <v>1725</v>
      </c>
      <c r="L185" s="97">
        <f t="shared" si="5"/>
        <v>1725</v>
      </c>
    </row>
    <row r="186" spans="2:12">
      <c r="B186" s="172">
        <f>'Detailed Cash Flow'!A169</f>
        <v>45641</v>
      </c>
      <c r="C186" s="170">
        <f>IF('Detailed Cash Flow'!E169="","",'Detailed Cash Flow'!E169*-1)</f>
        <v>0</v>
      </c>
      <c r="D186" s="170">
        <f>IF('Detailed Cash Flow'!F169="","",'Detailed Cash Flow'!F169*-1)</f>
        <v>0</v>
      </c>
      <c r="E186" s="170">
        <f>IF('Detailed Cash Flow'!G169="","",'Detailed Cash Flow'!G169*-1)</f>
        <v>0</v>
      </c>
      <c r="F186" s="170">
        <f>IF('Detailed Cash Flow'!Y169="","",'Detailed Cash Flow'!Y169*-1)</f>
        <v>-400</v>
      </c>
      <c r="G186" s="170">
        <f>'Detailed Cash Flow'!AJ169</f>
        <v>0</v>
      </c>
      <c r="H186" s="170">
        <f>IF('Detailed Cash Flow'!D169="","",'Detailed Cash Flow'!D169*-1)</f>
        <v>0</v>
      </c>
      <c r="I186" s="171"/>
      <c r="J186" s="171"/>
      <c r="K186" s="170">
        <f t="shared" si="6"/>
        <v>1325</v>
      </c>
      <c r="L186" s="97">
        <f t="shared" si="5"/>
        <v>1325</v>
      </c>
    </row>
    <row r="187" spans="2:12">
      <c r="B187" s="172">
        <f>'Detailed Cash Flow'!A170</f>
        <v>45642</v>
      </c>
      <c r="C187" s="170">
        <f>IF('Detailed Cash Flow'!E170="","",'Detailed Cash Flow'!E170*-1)</f>
        <v>0</v>
      </c>
      <c r="D187" s="170">
        <f>IF('Detailed Cash Flow'!F170="","",'Detailed Cash Flow'!F170*-1)</f>
        <v>0</v>
      </c>
      <c r="E187" s="170">
        <f>IF('Detailed Cash Flow'!G170="","",'Detailed Cash Flow'!G170*-1)</f>
        <v>0</v>
      </c>
      <c r="F187" s="170">
        <f>IF('Detailed Cash Flow'!Y170="","",'Detailed Cash Flow'!Y170*-1)</f>
        <v>0</v>
      </c>
      <c r="G187" s="170">
        <f>'Detailed Cash Flow'!AJ170</f>
        <v>0</v>
      </c>
      <c r="H187" s="170">
        <f>IF('Detailed Cash Flow'!D170="","",'Detailed Cash Flow'!D170*-1)</f>
        <v>-400</v>
      </c>
      <c r="I187" s="171"/>
      <c r="J187" s="171"/>
      <c r="K187" s="170">
        <f t="shared" si="6"/>
        <v>925</v>
      </c>
      <c r="L187" s="97">
        <f t="shared" si="5"/>
        <v>925</v>
      </c>
    </row>
    <row r="188" spans="2:12">
      <c r="B188" s="172">
        <f>'Detailed Cash Flow'!A171</f>
        <v>45643</v>
      </c>
      <c r="C188" s="170">
        <f>IF('Detailed Cash Flow'!E171="","",'Detailed Cash Flow'!E171*-1)</f>
        <v>0</v>
      </c>
      <c r="D188" s="170">
        <f>IF('Detailed Cash Flow'!F171="","",'Detailed Cash Flow'!F171*-1)</f>
        <v>0</v>
      </c>
      <c r="E188" s="170">
        <f>IF('Detailed Cash Flow'!G171="","",'Detailed Cash Flow'!G171*-1)</f>
        <v>0</v>
      </c>
      <c r="F188" s="170">
        <f>IF('Detailed Cash Flow'!Y171="","",'Detailed Cash Flow'!Y171*-1)</f>
        <v>0</v>
      </c>
      <c r="G188" s="170">
        <f>'Detailed Cash Flow'!AJ171</f>
        <v>0</v>
      </c>
      <c r="H188" s="170">
        <f>IF('Detailed Cash Flow'!D171="","",'Detailed Cash Flow'!D171*-1)</f>
        <v>0</v>
      </c>
      <c r="I188" s="171"/>
      <c r="J188" s="171"/>
      <c r="K188" s="170">
        <f t="shared" si="6"/>
        <v>925</v>
      </c>
      <c r="L188" s="97">
        <f t="shared" si="5"/>
        <v>925</v>
      </c>
    </row>
    <row r="189" spans="2:12">
      <c r="B189" s="172">
        <f>'Detailed Cash Flow'!A172</f>
        <v>45644</v>
      </c>
      <c r="C189" s="170">
        <f>IF('Detailed Cash Flow'!E172="","",'Detailed Cash Flow'!E172*-1)</f>
        <v>0</v>
      </c>
      <c r="D189" s="170">
        <f>IF('Detailed Cash Flow'!F172="","",'Detailed Cash Flow'!F172*-1)</f>
        <v>0</v>
      </c>
      <c r="E189" s="170">
        <f>IF('Detailed Cash Flow'!G172="","",'Detailed Cash Flow'!G172*-1)</f>
        <v>0</v>
      </c>
      <c r="F189" s="170">
        <f>IF('Detailed Cash Flow'!Y172="","",'Detailed Cash Flow'!Y172*-1)</f>
        <v>0</v>
      </c>
      <c r="G189" s="170">
        <f>'Detailed Cash Flow'!AJ172</f>
        <v>0</v>
      </c>
      <c r="H189" s="170">
        <f>IF('Detailed Cash Flow'!D172="","",'Detailed Cash Flow'!D172*-1)</f>
        <v>0</v>
      </c>
      <c r="I189" s="171"/>
      <c r="J189" s="171"/>
      <c r="K189" s="170">
        <f t="shared" si="6"/>
        <v>925</v>
      </c>
      <c r="L189" s="97">
        <f t="shared" si="5"/>
        <v>925</v>
      </c>
    </row>
    <row r="190" spans="2:12">
      <c r="B190" s="172">
        <f>'Detailed Cash Flow'!A173</f>
        <v>45645</v>
      </c>
      <c r="C190" s="170">
        <f>IF('Detailed Cash Flow'!E173="","",'Detailed Cash Flow'!E173*-1)</f>
        <v>0</v>
      </c>
      <c r="D190" s="170">
        <f>IF('Detailed Cash Flow'!F173="","",'Detailed Cash Flow'!F173*-1)</f>
        <v>0</v>
      </c>
      <c r="E190" s="170">
        <f>IF('Detailed Cash Flow'!G173="","",'Detailed Cash Flow'!G173*-1)</f>
        <v>0</v>
      </c>
      <c r="F190" s="170">
        <f>IF('Detailed Cash Flow'!Y173="","",'Detailed Cash Flow'!Y173*-1)</f>
        <v>0</v>
      </c>
      <c r="G190" s="170">
        <f>'Detailed Cash Flow'!AJ173</f>
        <v>0</v>
      </c>
      <c r="H190" s="170">
        <f>IF('Detailed Cash Flow'!D173="","",'Detailed Cash Flow'!D173*-1)</f>
        <v>0</v>
      </c>
      <c r="I190" s="171"/>
      <c r="J190" s="171"/>
      <c r="K190" s="170">
        <f t="shared" si="6"/>
        <v>925</v>
      </c>
      <c r="L190" s="97">
        <f t="shared" si="5"/>
        <v>925</v>
      </c>
    </row>
    <row r="191" spans="2:12">
      <c r="B191" s="172">
        <f>'Detailed Cash Flow'!A174</f>
        <v>45646</v>
      </c>
      <c r="C191" s="170">
        <f>IF('Detailed Cash Flow'!E174="","",'Detailed Cash Flow'!E174*-1)</f>
        <v>0</v>
      </c>
      <c r="D191" s="170">
        <f>IF('Detailed Cash Flow'!F174="","",'Detailed Cash Flow'!F174*-1)</f>
        <v>0</v>
      </c>
      <c r="E191" s="170">
        <f>IF('Detailed Cash Flow'!G174="","",'Detailed Cash Flow'!G174*-1)</f>
        <v>0</v>
      </c>
      <c r="F191" s="170">
        <f>IF('Detailed Cash Flow'!Y174="","",'Detailed Cash Flow'!Y174*-1)</f>
        <v>0</v>
      </c>
      <c r="G191" s="170">
        <f>'Detailed Cash Flow'!AJ174</f>
        <v>2300</v>
      </c>
      <c r="H191" s="170">
        <f>IF('Detailed Cash Flow'!D174="","",'Detailed Cash Flow'!D174*-1)</f>
        <v>0</v>
      </c>
      <c r="I191" s="171"/>
      <c r="J191" s="171"/>
      <c r="K191" s="170">
        <f t="shared" si="6"/>
        <v>3225</v>
      </c>
      <c r="L191" s="97">
        <f t="shared" si="5"/>
        <v>3225</v>
      </c>
    </row>
    <row r="192" spans="2:12">
      <c r="B192" s="172">
        <f>'Detailed Cash Flow'!A175</f>
        <v>45647</v>
      </c>
      <c r="C192" s="170">
        <f>IF('Detailed Cash Flow'!E175="","",'Detailed Cash Flow'!E175*-1)</f>
        <v>0</v>
      </c>
      <c r="D192" s="170">
        <f>IF('Detailed Cash Flow'!F175="","",'Detailed Cash Flow'!F175*-1)</f>
        <v>0</v>
      </c>
      <c r="E192" s="170">
        <f>IF('Detailed Cash Flow'!G175="","",'Detailed Cash Flow'!G175*-1)</f>
        <v>0</v>
      </c>
      <c r="F192" s="170">
        <f>IF('Detailed Cash Flow'!Y175="","",'Detailed Cash Flow'!Y175*-1)</f>
        <v>0</v>
      </c>
      <c r="G192" s="170">
        <f>'Detailed Cash Flow'!AJ175</f>
        <v>0</v>
      </c>
      <c r="H192" s="170">
        <f>IF('Detailed Cash Flow'!D175="","",'Detailed Cash Flow'!D175*-1)</f>
        <v>0</v>
      </c>
      <c r="I192" s="171"/>
      <c r="J192" s="171"/>
      <c r="K192" s="170">
        <f t="shared" si="6"/>
        <v>3225</v>
      </c>
      <c r="L192" s="97">
        <f t="shared" si="5"/>
        <v>3225</v>
      </c>
    </row>
    <row r="193" spans="2:12">
      <c r="B193" s="172">
        <f>'Detailed Cash Flow'!A176</f>
        <v>45648</v>
      </c>
      <c r="C193" s="170">
        <f>IF('Detailed Cash Flow'!E176="","",'Detailed Cash Flow'!E176*-1)</f>
        <v>0</v>
      </c>
      <c r="D193" s="170">
        <f>IF('Detailed Cash Flow'!F176="","",'Detailed Cash Flow'!F176*-1)</f>
        <v>0</v>
      </c>
      <c r="E193" s="170">
        <f>IF('Detailed Cash Flow'!G176="","",'Detailed Cash Flow'!G176*-1)</f>
        <v>0</v>
      </c>
      <c r="F193" s="170">
        <f>IF('Detailed Cash Flow'!Y176="","",'Detailed Cash Flow'!Y176*-1)</f>
        <v>0</v>
      </c>
      <c r="G193" s="170">
        <f>'Detailed Cash Flow'!AJ176</f>
        <v>0</v>
      </c>
      <c r="H193" s="170">
        <f>IF('Detailed Cash Flow'!D176="","",'Detailed Cash Flow'!D176*-1)</f>
        <v>0</v>
      </c>
      <c r="I193" s="171"/>
      <c r="J193" s="171"/>
      <c r="K193" s="170">
        <f t="shared" si="6"/>
        <v>3225</v>
      </c>
      <c r="L193" s="97">
        <f t="shared" si="5"/>
        <v>3225</v>
      </c>
    </row>
    <row r="194" spans="2:12">
      <c r="B194" s="172">
        <f>'Detailed Cash Flow'!A177</f>
        <v>45649</v>
      </c>
      <c r="C194" s="170">
        <f>IF('Detailed Cash Flow'!E177="","",'Detailed Cash Flow'!E177*-1)</f>
        <v>0</v>
      </c>
      <c r="D194" s="170">
        <f>IF('Detailed Cash Flow'!F177="","",'Detailed Cash Flow'!F177*-1)</f>
        <v>0</v>
      </c>
      <c r="E194" s="170">
        <f>IF('Detailed Cash Flow'!G177="","",'Detailed Cash Flow'!G177*-1)</f>
        <v>0</v>
      </c>
      <c r="F194" s="170">
        <f>IF('Detailed Cash Flow'!Y177="","",'Detailed Cash Flow'!Y177*-1)</f>
        <v>-230</v>
      </c>
      <c r="G194" s="170">
        <f>'Detailed Cash Flow'!AJ177</f>
        <v>0</v>
      </c>
      <c r="H194" s="170">
        <f>IF('Detailed Cash Flow'!D177="","",'Detailed Cash Flow'!D177*-1)</f>
        <v>-400</v>
      </c>
      <c r="I194" s="171"/>
      <c r="J194" s="171"/>
      <c r="K194" s="170">
        <f t="shared" si="6"/>
        <v>2595</v>
      </c>
      <c r="L194" s="97">
        <f t="shared" si="5"/>
        <v>2595</v>
      </c>
    </row>
    <row r="195" spans="2:12">
      <c r="B195" s="172">
        <f>'Detailed Cash Flow'!A178</f>
        <v>45650</v>
      </c>
      <c r="C195" s="170">
        <f>IF('Detailed Cash Flow'!E178="","",'Detailed Cash Flow'!E178*-1)</f>
        <v>0</v>
      </c>
      <c r="D195" s="170">
        <f>IF('Detailed Cash Flow'!F178="","",'Detailed Cash Flow'!F178*-1)</f>
        <v>0</v>
      </c>
      <c r="E195" s="170">
        <f>IF('Detailed Cash Flow'!G178="","",'Detailed Cash Flow'!G178*-1)</f>
        <v>0</v>
      </c>
      <c r="F195" s="170">
        <f>IF('Detailed Cash Flow'!Y178="","",'Detailed Cash Flow'!Y178*-1)</f>
        <v>0</v>
      </c>
      <c r="G195" s="170">
        <f>'Detailed Cash Flow'!AJ178</f>
        <v>0</v>
      </c>
      <c r="H195" s="170">
        <f>IF('Detailed Cash Flow'!D178="","",'Detailed Cash Flow'!D178*-1)</f>
        <v>0</v>
      </c>
      <c r="I195" s="171"/>
      <c r="J195" s="171"/>
      <c r="K195" s="170">
        <f t="shared" si="6"/>
        <v>2595</v>
      </c>
      <c r="L195" s="97">
        <f t="shared" si="5"/>
        <v>2595</v>
      </c>
    </row>
    <row r="196" spans="2:12">
      <c r="B196" s="172">
        <f>'Detailed Cash Flow'!A179</f>
        <v>45651</v>
      </c>
      <c r="C196" s="170">
        <f>IF('Detailed Cash Flow'!E179="","",'Detailed Cash Flow'!E179*-1)</f>
        <v>0</v>
      </c>
      <c r="D196" s="170">
        <f>IF('Detailed Cash Flow'!F179="","",'Detailed Cash Flow'!F179*-1)</f>
        <v>0</v>
      </c>
      <c r="E196" s="170">
        <f>IF('Detailed Cash Flow'!G179="","",'Detailed Cash Flow'!G179*-1)</f>
        <v>0</v>
      </c>
      <c r="F196" s="170">
        <f>IF('Detailed Cash Flow'!Y179="","",'Detailed Cash Flow'!Y179*-1)</f>
        <v>0</v>
      </c>
      <c r="G196" s="170">
        <f>'Detailed Cash Flow'!AJ179</f>
        <v>0</v>
      </c>
      <c r="H196" s="170">
        <f>IF('Detailed Cash Flow'!D179="","",'Detailed Cash Flow'!D179*-1)</f>
        <v>0</v>
      </c>
      <c r="I196" s="171"/>
      <c r="J196" s="171"/>
      <c r="K196" s="170">
        <f t="shared" si="6"/>
        <v>2595</v>
      </c>
      <c r="L196" s="97">
        <f t="shared" si="5"/>
        <v>2595</v>
      </c>
    </row>
    <row r="197" spans="2:12">
      <c r="B197" s="172">
        <f>'Detailed Cash Flow'!A180</f>
        <v>45652</v>
      </c>
      <c r="C197" s="170">
        <f>IF('Detailed Cash Flow'!E180="","",'Detailed Cash Flow'!E180*-1)</f>
        <v>0</v>
      </c>
      <c r="D197" s="170">
        <f>IF('Detailed Cash Flow'!F180="","",'Detailed Cash Flow'!F180*-1)</f>
        <v>0</v>
      </c>
      <c r="E197" s="170">
        <f>IF('Detailed Cash Flow'!G180="","",'Detailed Cash Flow'!G180*-1)</f>
        <v>0</v>
      </c>
      <c r="F197" s="170">
        <f>IF('Detailed Cash Flow'!Y180="","",'Detailed Cash Flow'!Y180*-1)</f>
        <v>0</v>
      </c>
      <c r="G197" s="170">
        <f>'Detailed Cash Flow'!AJ180</f>
        <v>0</v>
      </c>
      <c r="H197" s="170">
        <f>IF('Detailed Cash Flow'!D180="","",'Detailed Cash Flow'!D180*-1)</f>
        <v>0</v>
      </c>
      <c r="I197" s="171"/>
      <c r="J197" s="171"/>
      <c r="K197" s="170">
        <f t="shared" si="6"/>
        <v>2595</v>
      </c>
      <c r="L197" s="97">
        <f t="shared" si="5"/>
        <v>2595</v>
      </c>
    </row>
    <row r="198" spans="2:12">
      <c r="B198" s="172">
        <f>'Detailed Cash Flow'!A181</f>
        <v>45653</v>
      </c>
      <c r="C198" s="170">
        <f>IF('Detailed Cash Flow'!E181="","",'Detailed Cash Flow'!E181*-1)</f>
        <v>-100</v>
      </c>
      <c r="D198" s="170">
        <f>IF('Detailed Cash Flow'!F181="","",'Detailed Cash Flow'!F181*-1)</f>
        <v>0</v>
      </c>
      <c r="E198" s="170">
        <f>IF('Detailed Cash Flow'!G181="","",'Detailed Cash Flow'!G181*-1)</f>
        <v>0</v>
      </c>
      <c r="F198" s="170">
        <f>IF('Detailed Cash Flow'!Y181="","",'Detailed Cash Flow'!Y181*-1)</f>
        <v>0</v>
      </c>
      <c r="G198" s="170">
        <f>'Detailed Cash Flow'!AJ181</f>
        <v>0</v>
      </c>
      <c r="H198" s="170">
        <f>IF('Detailed Cash Flow'!D181="","",'Detailed Cash Flow'!D181*-1)</f>
        <v>0</v>
      </c>
      <c r="I198" s="171"/>
      <c r="J198" s="171"/>
      <c r="K198" s="170">
        <f t="shared" si="6"/>
        <v>2495</v>
      </c>
      <c r="L198" s="97">
        <f t="shared" si="5"/>
        <v>2495</v>
      </c>
    </row>
    <row r="199" spans="2:12">
      <c r="B199" s="172">
        <f>'Detailed Cash Flow'!A182</f>
        <v>45654</v>
      </c>
      <c r="C199" s="170">
        <f>IF('Detailed Cash Flow'!E182="","",'Detailed Cash Flow'!E182*-1)</f>
        <v>0</v>
      </c>
      <c r="D199" s="170">
        <f>IF('Detailed Cash Flow'!F182="","",'Detailed Cash Flow'!F182*-1)</f>
        <v>0</v>
      </c>
      <c r="E199" s="170">
        <f>IF('Detailed Cash Flow'!G182="","",'Detailed Cash Flow'!G182*-1)</f>
        <v>0</v>
      </c>
      <c r="F199" s="170">
        <f>IF('Detailed Cash Flow'!Y182="","",'Detailed Cash Flow'!Y182*-1)</f>
        <v>0</v>
      </c>
      <c r="G199" s="170">
        <f>'Detailed Cash Flow'!AJ182</f>
        <v>0</v>
      </c>
      <c r="H199" s="170">
        <f>IF('Detailed Cash Flow'!D182="","",'Detailed Cash Flow'!D182*-1)</f>
        <v>0</v>
      </c>
      <c r="I199" s="171"/>
      <c r="J199" s="171"/>
      <c r="K199" s="170">
        <f t="shared" si="6"/>
        <v>2495</v>
      </c>
      <c r="L199" s="97">
        <f t="shared" si="5"/>
        <v>2495</v>
      </c>
    </row>
    <row r="200" spans="2:12">
      <c r="B200" s="172">
        <f>'Detailed Cash Flow'!A183</f>
        <v>45655</v>
      </c>
      <c r="C200" s="170">
        <f>IF('Detailed Cash Flow'!E183="","",'Detailed Cash Flow'!E183*-1)</f>
        <v>0</v>
      </c>
      <c r="D200" s="170">
        <f>IF('Detailed Cash Flow'!F183="","",'Detailed Cash Flow'!F183*-1)</f>
        <v>0</v>
      </c>
      <c r="E200" s="170">
        <f>IF('Detailed Cash Flow'!G183="","",'Detailed Cash Flow'!G183*-1)</f>
        <v>0</v>
      </c>
      <c r="F200" s="170">
        <f>IF('Detailed Cash Flow'!Y183="","",'Detailed Cash Flow'!Y183*-1)</f>
        <v>0</v>
      </c>
      <c r="G200" s="170">
        <f>'Detailed Cash Flow'!AJ183</f>
        <v>0</v>
      </c>
      <c r="H200" s="170">
        <f>IF('Detailed Cash Flow'!D183="","",'Detailed Cash Flow'!D183*-1)</f>
        <v>0</v>
      </c>
      <c r="I200" s="171"/>
      <c r="J200" s="171"/>
      <c r="K200" s="170">
        <f t="shared" si="6"/>
        <v>2495</v>
      </c>
      <c r="L200" s="97">
        <f t="shared" si="5"/>
        <v>2495</v>
      </c>
    </row>
    <row r="201" spans="2:12">
      <c r="B201" s="172">
        <f>'Detailed Cash Flow'!A184</f>
        <v>45656</v>
      </c>
      <c r="C201" s="170">
        <f>IF('Detailed Cash Flow'!E184="","",'Detailed Cash Flow'!E184*-1)</f>
        <v>0</v>
      </c>
      <c r="D201" s="170">
        <f>IF('Detailed Cash Flow'!F184="","",'Detailed Cash Flow'!F184*-1)</f>
        <v>0</v>
      </c>
      <c r="E201" s="170">
        <f>IF('Detailed Cash Flow'!G184="","",'Detailed Cash Flow'!G184*-1)</f>
        <v>0</v>
      </c>
      <c r="F201" s="170">
        <f>IF('Detailed Cash Flow'!Y184="","",'Detailed Cash Flow'!Y184*-1)</f>
        <v>0</v>
      </c>
      <c r="G201" s="170">
        <f>'Detailed Cash Flow'!AJ184</f>
        <v>0</v>
      </c>
      <c r="H201" s="170">
        <f>IF('Detailed Cash Flow'!D184="","",'Detailed Cash Flow'!D184*-1)</f>
        <v>-400</v>
      </c>
      <c r="I201" s="171"/>
      <c r="J201" s="171"/>
      <c r="K201" s="170">
        <f t="shared" si="6"/>
        <v>2095</v>
      </c>
      <c r="L201" s="97">
        <f t="shared" si="5"/>
        <v>2095</v>
      </c>
    </row>
    <row r="202" spans="2:12">
      <c r="B202" s="172">
        <f>'Detailed Cash Flow'!A185</f>
        <v>45657</v>
      </c>
      <c r="C202" s="170">
        <f>IF('Detailed Cash Flow'!E185="","",'Detailed Cash Flow'!E185*-1)</f>
        <v>-2000</v>
      </c>
      <c r="D202" s="170">
        <f>IF('Detailed Cash Flow'!F185="","",'Detailed Cash Flow'!F185*-1)</f>
        <v>0</v>
      </c>
      <c r="E202" s="170">
        <f>IF('Detailed Cash Flow'!G185="","",'Detailed Cash Flow'!G185*-1)</f>
        <v>0</v>
      </c>
      <c r="F202" s="170">
        <f>IF('Detailed Cash Flow'!Y185="","",'Detailed Cash Flow'!Y185*-1)</f>
        <v>0</v>
      </c>
      <c r="G202" s="170">
        <f>'Detailed Cash Flow'!AJ185</f>
        <v>0</v>
      </c>
      <c r="H202" s="170">
        <f>IF('Detailed Cash Flow'!D185="","",'Detailed Cash Flow'!D185*-1)</f>
        <v>0</v>
      </c>
      <c r="I202" s="171"/>
      <c r="J202" s="171"/>
      <c r="K202" s="170">
        <f t="shared" si="6"/>
        <v>95</v>
      </c>
      <c r="L202" s="97">
        <f t="shared" si="5"/>
        <v>95</v>
      </c>
    </row>
    <row r="203" spans="2:12">
      <c r="B203" s="172">
        <f>'Detailed Cash Flow'!A186</f>
        <v>45658</v>
      </c>
      <c r="C203" s="170">
        <f>IF('Detailed Cash Flow'!E186="","",'Detailed Cash Flow'!E186*-1)</f>
        <v>-195</v>
      </c>
      <c r="D203" s="170">
        <f>IF('Detailed Cash Flow'!F186="","",'Detailed Cash Flow'!F186*-1)</f>
        <v>0</v>
      </c>
      <c r="E203" s="170">
        <f>IF('Detailed Cash Flow'!G186="","",'Detailed Cash Flow'!G186*-1)</f>
        <v>0</v>
      </c>
      <c r="F203" s="170">
        <f>IF('Detailed Cash Flow'!Y186="","",'Detailed Cash Flow'!Y186*-1)</f>
        <v>0</v>
      </c>
      <c r="G203" s="170">
        <f>'Detailed Cash Flow'!AJ186</f>
        <v>650</v>
      </c>
      <c r="H203" s="170">
        <f>IF('Detailed Cash Flow'!D186="","",'Detailed Cash Flow'!D186*-1)</f>
        <v>0</v>
      </c>
      <c r="I203" s="171"/>
      <c r="J203" s="171"/>
      <c r="K203" s="170">
        <f t="shared" si="6"/>
        <v>550</v>
      </c>
      <c r="L203" s="97">
        <f t="shared" si="5"/>
        <v>550</v>
      </c>
    </row>
    <row r="204" spans="2:12">
      <c r="B204" s="172">
        <f>'Detailed Cash Flow'!A187</f>
        <v>45659</v>
      </c>
      <c r="C204" s="170">
        <f>IF('Detailed Cash Flow'!E187="","",'Detailed Cash Flow'!E187*-1)</f>
        <v>-35</v>
      </c>
      <c r="D204" s="170">
        <f>IF('Detailed Cash Flow'!F187="","",'Detailed Cash Flow'!F187*-1)</f>
        <v>0</v>
      </c>
      <c r="E204" s="170">
        <f>IF('Detailed Cash Flow'!G187="","",'Detailed Cash Flow'!G187*-1)</f>
        <v>0</v>
      </c>
      <c r="F204" s="170">
        <f>IF('Detailed Cash Flow'!Y187="","",'Detailed Cash Flow'!Y187*-1)</f>
        <v>0</v>
      </c>
      <c r="G204" s="170">
        <f>'Detailed Cash Flow'!AJ187</f>
        <v>0</v>
      </c>
      <c r="H204" s="170">
        <f>IF('Detailed Cash Flow'!D187="","",'Detailed Cash Flow'!D187*-1)</f>
        <v>0</v>
      </c>
      <c r="I204" s="171"/>
      <c r="J204" s="171"/>
      <c r="K204" s="170">
        <f t="shared" si="6"/>
        <v>515</v>
      </c>
      <c r="L204" s="97">
        <f t="shared" si="5"/>
        <v>515</v>
      </c>
    </row>
    <row r="205" spans="2:12">
      <c r="B205" s="172">
        <f>'Detailed Cash Flow'!A188</f>
        <v>45660</v>
      </c>
      <c r="C205" s="170">
        <f>IF('Detailed Cash Flow'!E188="","",'Detailed Cash Flow'!E188*-1)</f>
        <v>-35</v>
      </c>
      <c r="D205" s="170">
        <f>IF('Detailed Cash Flow'!F188="","",'Detailed Cash Flow'!F188*-1)</f>
        <v>0</v>
      </c>
      <c r="E205" s="170">
        <f>IF('Detailed Cash Flow'!G188="","",'Detailed Cash Flow'!G188*-1)</f>
        <v>0</v>
      </c>
      <c r="F205" s="170">
        <f>IF('Detailed Cash Flow'!Y188="","",'Detailed Cash Flow'!Y188*-1)</f>
        <v>0</v>
      </c>
      <c r="G205" s="170">
        <f>'Detailed Cash Flow'!AJ188</f>
        <v>2300</v>
      </c>
      <c r="H205" s="170">
        <f>IF('Detailed Cash Flow'!D188="","",'Detailed Cash Flow'!D188*-1)</f>
        <v>0</v>
      </c>
      <c r="I205" s="171"/>
      <c r="J205" s="171"/>
      <c r="K205" s="170">
        <f t="shared" si="6"/>
        <v>2780</v>
      </c>
      <c r="L205" s="97">
        <f t="shared" si="5"/>
        <v>2780</v>
      </c>
    </row>
    <row r="206" spans="2:12">
      <c r="B206" s="172">
        <f>'Detailed Cash Flow'!A189</f>
        <v>45661</v>
      </c>
      <c r="C206" s="170">
        <f>IF('Detailed Cash Flow'!E189="","",'Detailed Cash Flow'!E189*-1)</f>
        <v>-35</v>
      </c>
      <c r="D206" s="170">
        <f>IF('Detailed Cash Flow'!F189="","",'Detailed Cash Flow'!F189*-1)</f>
        <v>0</v>
      </c>
      <c r="E206" s="170">
        <f>IF('Detailed Cash Flow'!G189="","",'Detailed Cash Flow'!G189*-1)</f>
        <v>0</v>
      </c>
      <c r="F206" s="170">
        <f>IF('Detailed Cash Flow'!Y189="","",'Detailed Cash Flow'!Y189*-1)</f>
        <v>0</v>
      </c>
      <c r="G206" s="170">
        <f>'Detailed Cash Flow'!AJ189</f>
        <v>0</v>
      </c>
      <c r="H206" s="170">
        <f>IF('Detailed Cash Flow'!D189="","",'Detailed Cash Flow'!D189*-1)</f>
        <v>0</v>
      </c>
      <c r="I206" s="171"/>
      <c r="J206" s="171"/>
      <c r="K206" s="170">
        <f t="shared" si="6"/>
        <v>2745</v>
      </c>
      <c r="L206" s="97">
        <f t="shared" si="5"/>
        <v>2745</v>
      </c>
    </row>
    <row r="207" spans="2:12">
      <c r="B207" s="172">
        <f>'Detailed Cash Flow'!A190</f>
        <v>45662</v>
      </c>
      <c r="C207" s="170">
        <f>IF('Detailed Cash Flow'!E190="","",'Detailed Cash Flow'!E190*-1)</f>
        <v>0</v>
      </c>
      <c r="D207" s="170">
        <f>IF('Detailed Cash Flow'!F190="","",'Detailed Cash Flow'!F190*-1)</f>
        <v>0</v>
      </c>
      <c r="E207" s="170">
        <f>IF('Detailed Cash Flow'!G190="","",'Detailed Cash Flow'!G190*-1)</f>
        <v>0</v>
      </c>
      <c r="F207" s="170">
        <f>IF('Detailed Cash Flow'!Y190="","",'Detailed Cash Flow'!Y190*-1)</f>
        <v>0</v>
      </c>
      <c r="G207" s="170">
        <f>'Detailed Cash Flow'!AJ190</f>
        <v>0</v>
      </c>
      <c r="H207" s="170">
        <f>IF('Detailed Cash Flow'!D190="","",'Detailed Cash Flow'!D190*-1)</f>
        <v>0</v>
      </c>
      <c r="I207" s="171"/>
      <c r="J207" s="171"/>
      <c r="K207" s="170">
        <f t="shared" si="6"/>
        <v>2745</v>
      </c>
      <c r="L207" s="97">
        <f t="shared" si="5"/>
        <v>2745</v>
      </c>
    </row>
    <row r="208" spans="2:12">
      <c r="B208" s="172">
        <f>'Detailed Cash Flow'!A191</f>
        <v>45663</v>
      </c>
      <c r="C208" s="170">
        <f>IF('Detailed Cash Flow'!E191="","",'Detailed Cash Flow'!E191*-1)</f>
        <v>0</v>
      </c>
      <c r="D208" s="170">
        <f>IF('Detailed Cash Flow'!F191="","",'Detailed Cash Flow'!F191*-1)</f>
        <v>0</v>
      </c>
      <c r="E208" s="170">
        <f>IF('Detailed Cash Flow'!G191="","",'Detailed Cash Flow'!G191*-1)</f>
        <v>0</v>
      </c>
      <c r="F208" s="170">
        <f>IF('Detailed Cash Flow'!Y191="","",'Detailed Cash Flow'!Y191*-1)</f>
        <v>-230</v>
      </c>
      <c r="G208" s="170">
        <f>'Detailed Cash Flow'!AJ191</f>
        <v>0</v>
      </c>
      <c r="H208" s="170">
        <f>IF('Detailed Cash Flow'!D191="","",'Detailed Cash Flow'!D191*-1)</f>
        <v>-400</v>
      </c>
      <c r="I208" s="171"/>
      <c r="J208" s="171"/>
      <c r="K208" s="170">
        <f t="shared" si="6"/>
        <v>2115</v>
      </c>
      <c r="L208" s="97">
        <f t="shared" si="5"/>
        <v>2115</v>
      </c>
    </row>
    <row r="209" spans="2:12">
      <c r="B209" s="172">
        <f>'Detailed Cash Flow'!A192</f>
        <v>45664</v>
      </c>
      <c r="C209" s="170">
        <f>IF('Detailed Cash Flow'!E192="","",'Detailed Cash Flow'!E192*-1)</f>
        <v>0</v>
      </c>
      <c r="D209" s="170">
        <f>IF('Detailed Cash Flow'!F192="","",'Detailed Cash Flow'!F192*-1)</f>
        <v>0</v>
      </c>
      <c r="E209" s="170">
        <f>IF('Detailed Cash Flow'!G192="","",'Detailed Cash Flow'!G192*-1)</f>
        <v>0</v>
      </c>
      <c r="F209" s="170">
        <f>IF('Detailed Cash Flow'!Y192="","",'Detailed Cash Flow'!Y192*-1)</f>
        <v>0</v>
      </c>
      <c r="G209" s="170">
        <f>'Detailed Cash Flow'!AJ192</f>
        <v>0</v>
      </c>
      <c r="H209" s="170">
        <f>IF('Detailed Cash Flow'!D192="","",'Detailed Cash Flow'!D192*-1)</f>
        <v>0</v>
      </c>
      <c r="I209" s="171"/>
      <c r="J209" s="171"/>
      <c r="K209" s="170">
        <f t="shared" si="6"/>
        <v>2115</v>
      </c>
      <c r="L209" s="97">
        <f t="shared" si="5"/>
        <v>2115</v>
      </c>
    </row>
    <row r="210" spans="2:12">
      <c r="B210" s="172">
        <f>'Detailed Cash Flow'!A193</f>
        <v>45665</v>
      </c>
      <c r="C210" s="170">
        <f>IF('Detailed Cash Flow'!E193="","",'Detailed Cash Flow'!E193*-1)</f>
        <v>0</v>
      </c>
      <c r="D210" s="170">
        <f>IF('Detailed Cash Flow'!F193="","",'Detailed Cash Flow'!F193*-1)</f>
        <v>0</v>
      </c>
      <c r="E210" s="170">
        <f>IF('Detailed Cash Flow'!G193="","",'Detailed Cash Flow'!G193*-1)</f>
        <v>0</v>
      </c>
      <c r="F210" s="170">
        <f>IF('Detailed Cash Flow'!Y193="","",'Detailed Cash Flow'!Y193*-1)</f>
        <v>0</v>
      </c>
      <c r="G210" s="170">
        <f>'Detailed Cash Flow'!AJ193</f>
        <v>0</v>
      </c>
      <c r="H210" s="170">
        <f>IF('Detailed Cash Flow'!D193="","",'Detailed Cash Flow'!D193*-1)</f>
        <v>0</v>
      </c>
      <c r="I210" s="171"/>
      <c r="J210" s="171"/>
      <c r="K210" s="170">
        <f t="shared" si="6"/>
        <v>2115</v>
      </c>
      <c r="L210" s="97">
        <f t="shared" ref="L210:L273" si="7">K210</f>
        <v>2115</v>
      </c>
    </row>
    <row r="211" spans="2:12">
      <c r="B211" s="172">
        <f>'Detailed Cash Flow'!A194</f>
        <v>45666</v>
      </c>
      <c r="C211" s="170">
        <f>IF('Detailed Cash Flow'!E194="","",'Detailed Cash Flow'!E194*-1)</f>
        <v>0</v>
      </c>
      <c r="D211" s="170">
        <f>IF('Detailed Cash Flow'!F194="","",'Detailed Cash Flow'!F194*-1)</f>
        <v>0</v>
      </c>
      <c r="E211" s="170">
        <f>IF('Detailed Cash Flow'!G194="","",'Detailed Cash Flow'!G194*-1)</f>
        <v>0</v>
      </c>
      <c r="F211" s="170">
        <f>IF('Detailed Cash Flow'!Y194="","",'Detailed Cash Flow'!Y194*-1)</f>
        <v>0</v>
      </c>
      <c r="G211" s="170">
        <f>'Detailed Cash Flow'!AJ194</f>
        <v>0</v>
      </c>
      <c r="H211" s="170">
        <f>IF('Detailed Cash Flow'!D194="","",'Detailed Cash Flow'!D194*-1)</f>
        <v>0</v>
      </c>
      <c r="I211" s="171"/>
      <c r="J211" s="171"/>
      <c r="K211" s="170">
        <f t="shared" si="6"/>
        <v>2115</v>
      </c>
      <c r="L211" s="97">
        <f t="shared" si="7"/>
        <v>2115</v>
      </c>
    </row>
    <row r="212" spans="2:12">
      <c r="B212" s="172">
        <f>'Detailed Cash Flow'!A195</f>
        <v>45667</v>
      </c>
      <c r="C212" s="170">
        <f>IF('Detailed Cash Flow'!E195="","",'Detailed Cash Flow'!E195*-1)</f>
        <v>-500</v>
      </c>
      <c r="D212" s="170">
        <f>IF('Detailed Cash Flow'!F195="","",'Detailed Cash Flow'!F195*-1)</f>
        <v>0</v>
      </c>
      <c r="E212" s="170">
        <f>IF('Detailed Cash Flow'!G195="","",'Detailed Cash Flow'!G195*-1)</f>
        <v>0</v>
      </c>
      <c r="F212" s="170">
        <f>IF('Detailed Cash Flow'!Y195="","",'Detailed Cash Flow'!Y195*-1)</f>
        <v>0</v>
      </c>
      <c r="G212" s="170">
        <f>'Detailed Cash Flow'!AJ195</f>
        <v>0</v>
      </c>
      <c r="H212" s="170">
        <f>IF('Detailed Cash Flow'!D195="","",'Detailed Cash Flow'!D195*-1)</f>
        <v>0</v>
      </c>
      <c r="I212" s="171"/>
      <c r="J212" s="171"/>
      <c r="K212" s="170">
        <f t="shared" si="6"/>
        <v>1615</v>
      </c>
      <c r="L212" s="97">
        <f t="shared" si="7"/>
        <v>1615</v>
      </c>
    </row>
    <row r="213" spans="2:12">
      <c r="B213" s="172">
        <f>'Detailed Cash Flow'!A196</f>
        <v>45668</v>
      </c>
      <c r="C213" s="170">
        <f>IF('Detailed Cash Flow'!E196="","",'Detailed Cash Flow'!E196*-1)</f>
        <v>-300</v>
      </c>
      <c r="D213" s="170">
        <f>IF('Detailed Cash Flow'!F196="","",'Detailed Cash Flow'!F196*-1)</f>
        <v>0</v>
      </c>
      <c r="E213" s="170">
        <f>IF('Detailed Cash Flow'!G196="","",'Detailed Cash Flow'!G196*-1)</f>
        <v>0</v>
      </c>
      <c r="F213" s="170">
        <f>IF('Detailed Cash Flow'!Y196="","",'Detailed Cash Flow'!Y196*-1)</f>
        <v>0</v>
      </c>
      <c r="G213" s="170">
        <f>'Detailed Cash Flow'!AJ196</f>
        <v>0</v>
      </c>
      <c r="H213" s="170">
        <f>IF('Detailed Cash Flow'!D196="","",'Detailed Cash Flow'!D196*-1)</f>
        <v>0</v>
      </c>
      <c r="I213" s="171"/>
      <c r="J213" s="171"/>
      <c r="K213" s="170">
        <f t="shared" ref="K213:K276" si="8">IF(B213="","",K212+G213+C213+D213+E213+F213+H213+I213)</f>
        <v>1315</v>
      </c>
      <c r="L213" s="97">
        <f t="shared" si="7"/>
        <v>1315</v>
      </c>
    </row>
    <row r="214" spans="2:12">
      <c r="B214" s="172">
        <f>'Detailed Cash Flow'!A197</f>
        <v>45669</v>
      </c>
      <c r="C214" s="170">
        <f>IF('Detailed Cash Flow'!E197="","",'Detailed Cash Flow'!E197*-1)</f>
        <v>0</v>
      </c>
      <c r="D214" s="170">
        <f>IF('Detailed Cash Flow'!F197="","",'Detailed Cash Flow'!F197*-1)</f>
        <v>0</v>
      </c>
      <c r="E214" s="170">
        <f>IF('Detailed Cash Flow'!G197="","",'Detailed Cash Flow'!G197*-1)</f>
        <v>0</v>
      </c>
      <c r="F214" s="170">
        <f>IF('Detailed Cash Flow'!Y197="","",'Detailed Cash Flow'!Y197*-1)</f>
        <v>0</v>
      </c>
      <c r="G214" s="170">
        <f>'Detailed Cash Flow'!AJ197</f>
        <v>0</v>
      </c>
      <c r="H214" s="170">
        <f>IF('Detailed Cash Flow'!D197="","",'Detailed Cash Flow'!D197*-1)</f>
        <v>0</v>
      </c>
      <c r="I214" s="171"/>
      <c r="J214" s="171"/>
      <c r="K214" s="170">
        <f t="shared" si="8"/>
        <v>1315</v>
      </c>
      <c r="L214" s="97">
        <f t="shared" si="7"/>
        <v>1315</v>
      </c>
    </row>
    <row r="215" spans="2:12">
      <c r="B215" s="172">
        <f>'Detailed Cash Flow'!A198</f>
        <v>45670</v>
      </c>
      <c r="C215" s="170">
        <f>IF('Detailed Cash Flow'!E198="","",'Detailed Cash Flow'!E198*-1)</f>
        <v>0</v>
      </c>
      <c r="D215" s="170">
        <f>IF('Detailed Cash Flow'!F198="","",'Detailed Cash Flow'!F198*-1)</f>
        <v>0</v>
      </c>
      <c r="E215" s="170">
        <f>IF('Detailed Cash Flow'!G198="","",'Detailed Cash Flow'!G198*-1)</f>
        <v>0</v>
      </c>
      <c r="F215" s="170">
        <f>IF('Detailed Cash Flow'!Y198="","",'Detailed Cash Flow'!Y198*-1)</f>
        <v>0</v>
      </c>
      <c r="G215" s="170">
        <f>'Detailed Cash Flow'!AJ198</f>
        <v>0</v>
      </c>
      <c r="H215" s="170">
        <f>IF('Detailed Cash Flow'!D198="","",'Detailed Cash Flow'!D198*-1)</f>
        <v>-400</v>
      </c>
      <c r="I215" s="171"/>
      <c r="J215" s="171"/>
      <c r="K215" s="170">
        <f t="shared" si="8"/>
        <v>915</v>
      </c>
      <c r="L215" s="97">
        <f t="shared" si="7"/>
        <v>915</v>
      </c>
    </row>
    <row r="216" spans="2:12">
      <c r="B216" s="172">
        <f>'Detailed Cash Flow'!A199</f>
        <v>45671</v>
      </c>
      <c r="C216" s="170">
        <f>IF('Detailed Cash Flow'!E199="","",'Detailed Cash Flow'!E199*-1)</f>
        <v>0</v>
      </c>
      <c r="D216" s="170">
        <f>IF('Detailed Cash Flow'!F199="","",'Detailed Cash Flow'!F199*-1)</f>
        <v>0</v>
      </c>
      <c r="E216" s="170">
        <f>IF('Detailed Cash Flow'!G199="","",'Detailed Cash Flow'!G199*-1)</f>
        <v>0</v>
      </c>
      <c r="F216" s="170">
        <f>IF('Detailed Cash Flow'!Y199="","",'Detailed Cash Flow'!Y199*-1)</f>
        <v>0</v>
      </c>
      <c r="G216" s="170">
        <f>'Detailed Cash Flow'!AJ199</f>
        <v>0</v>
      </c>
      <c r="H216" s="170">
        <f>IF('Detailed Cash Flow'!D199="","",'Detailed Cash Flow'!D199*-1)</f>
        <v>0</v>
      </c>
      <c r="I216" s="171"/>
      <c r="J216" s="171"/>
      <c r="K216" s="170">
        <f t="shared" si="8"/>
        <v>915</v>
      </c>
      <c r="L216" s="97">
        <f t="shared" si="7"/>
        <v>915</v>
      </c>
    </row>
    <row r="217" spans="2:12">
      <c r="B217" s="172">
        <f>'Detailed Cash Flow'!A200</f>
        <v>45672</v>
      </c>
      <c r="C217" s="170">
        <f>IF('Detailed Cash Flow'!E200="","",'Detailed Cash Flow'!E200*-1)</f>
        <v>0</v>
      </c>
      <c r="D217" s="170">
        <f>IF('Detailed Cash Flow'!F200="","",'Detailed Cash Flow'!F200*-1)</f>
        <v>0</v>
      </c>
      <c r="E217" s="170">
        <f>IF('Detailed Cash Flow'!G200="","",'Detailed Cash Flow'!G200*-1)</f>
        <v>0</v>
      </c>
      <c r="F217" s="170">
        <f>IF('Detailed Cash Flow'!Y200="","",'Detailed Cash Flow'!Y200*-1)</f>
        <v>0</v>
      </c>
      <c r="G217" s="170">
        <f>'Detailed Cash Flow'!AJ200</f>
        <v>0</v>
      </c>
      <c r="H217" s="170">
        <f>IF('Detailed Cash Flow'!D200="","",'Detailed Cash Flow'!D200*-1)</f>
        <v>0</v>
      </c>
      <c r="I217" s="171"/>
      <c r="J217" s="171"/>
      <c r="K217" s="170">
        <f t="shared" si="8"/>
        <v>915</v>
      </c>
      <c r="L217" s="97">
        <f t="shared" si="7"/>
        <v>915</v>
      </c>
    </row>
    <row r="218" spans="2:12">
      <c r="B218" s="172">
        <f>'Detailed Cash Flow'!A201</f>
        <v>45673</v>
      </c>
      <c r="C218" s="170">
        <f>IF('Detailed Cash Flow'!E201="","",'Detailed Cash Flow'!E201*-1)</f>
        <v>0</v>
      </c>
      <c r="D218" s="170">
        <f>IF('Detailed Cash Flow'!F201="","",'Detailed Cash Flow'!F201*-1)</f>
        <v>0</v>
      </c>
      <c r="E218" s="170">
        <f>IF('Detailed Cash Flow'!G201="","",'Detailed Cash Flow'!G201*-1)</f>
        <v>0</v>
      </c>
      <c r="F218" s="170">
        <f>IF('Detailed Cash Flow'!Y201="","",'Detailed Cash Flow'!Y201*-1)</f>
        <v>0</v>
      </c>
      <c r="G218" s="170">
        <f>'Detailed Cash Flow'!AJ201</f>
        <v>0</v>
      </c>
      <c r="H218" s="170">
        <f>IF('Detailed Cash Flow'!D201="","",'Detailed Cash Flow'!D201*-1)</f>
        <v>0</v>
      </c>
      <c r="I218" s="171"/>
      <c r="J218" s="171"/>
      <c r="K218" s="170">
        <f t="shared" si="8"/>
        <v>915</v>
      </c>
      <c r="L218" s="97">
        <f t="shared" si="7"/>
        <v>915</v>
      </c>
    </row>
    <row r="219" spans="2:12">
      <c r="B219" s="172">
        <f>'Detailed Cash Flow'!A202</f>
        <v>45674</v>
      </c>
      <c r="C219" s="170">
        <f>IF('Detailed Cash Flow'!E202="","",'Detailed Cash Flow'!E202*-1)</f>
        <v>0</v>
      </c>
      <c r="D219" s="170">
        <f>IF('Detailed Cash Flow'!F202="","",'Detailed Cash Flow'!F202*-1)</f>
        <v>0</v>
      </c>
      <c r="E219" s="170">
        <f>IF('Detailed Cash Flow'!G202="","",'Detailed Cash Flow'!G202*-1)</f>
        <v>0</v>
      </c>
      <c r="F219" s="170">
        <f>IF('Detailed Cash Flow'!Y202="","",'Detailed Cash Flow'!Y202*-1)</f>
        <v>0</v>
      </c>
      <c r="G219" s="170">
        <f>'Detailed Cash Flow'!AJ202</f>
        <v>2300</v>
      </c>
      <c r="H219" s="170">
        <f>IF('Detailed Cash Flow'!D202="","",'Detailed Cash Flow'!D202*-1)</f>
        <v>0</v>
      </c>
      <c r="I219" s="171"/>
      <c r="J219" s="171"/>
      <c r="K219" s="170">
        <f t="shared" si="8"/>
        <v>3215</v>
      </c>
      <c r="L219" s="97">
        <f t="shared" si="7"/>
        <v>3215</v>
      </c>
    </row>
    <row r="220" spans="2:12">
      <c r="B220" s="172">
        <f>'Detailed Cash Flow'!A203</f>
        <v>45675</v>
      </c>
      <c r="C220" s="170">
        <f>IF('Detailed Cash Flow'!E203="","",'Detailed Cash Flow'!E203*-1)</f>
        <v>0</v>
      </c>
      <c r="D220" s="170">
        <f>IF('Detailed Cash Flow'!F203="","",'Detailed Cash Flow'!F203*-1)</f>
        <v>0</v>
      </c>
      <c r="E220" s="170">
        <f>IF('Detailed Cash Flow'!G203="","",'Detailed Cash Flow'!G203*-1)</f>
        <v>0</v>
      </c>
      <c r="F220" s="170">
        <f>IF('Detailed Cash Flow'!Y203="","",'Detailed Cash Flow'!Y203*-1)</f>
        <v>0</v>
      </c>
      <c r="G220" s="170">
        <f>'Detailed Cash Flow'!AJ203</f>
        <v>0</v>
      </c>
      <c r="H220" s="170">
        <f>IF('Detailed Cash Flow'!D203="","",'Detailed Cash Flow'!D203*-1)</f>
        <v>0</v>
      </c>
      <c r="I220" s="171"/>
      <c r="J220" s="171"/>
      <c r="K220" s="170">
        <f t="shared" si="8"/>
        <v>3215</v>
      </c>
      <c r="L220" s="97">
        <f t="shared" si="7"/>
        <v>3215</v>
      </c>
    </row>
    <row r="221" spans="2:12">
      <c r="B221" s="172">
        <f>'Detailed Cash Flow'!A204</f>
        <v>45676</v>
      </c>
      <c r="C221" s="170">
        <f>IF('Detailed Cash Flow'!E204="","",'Detailed Cash Flow'!E204*-1)</f>
        <v>0</v>
      </c>
      <c r="D221" s="170">
        <f>IF('Detailed Cash Flow'!F204="","",'Detailed Cash Flow'!F204*-1)</f>
        <v>0</v>
      </c>
      <c r="E221" s="170">
        <f>IF('Detailed Cash Flow'!G204="","",'Detailed Cash Flow'!G204*-1)</f>
        <v>0</v>
      </c>
      <c r="F221" s="170">
        <f>IF('Detailed Cash Flow'!Y204="","",'Detailed Cash Flow'!Y204*-1)</f>
        <v>0</v>
      </c>
      <c r="G221" s="170">
        <f>'Detailed Cash Flow'!AJ204</f>
        <v>0</v>
      </c>
      <c r="H221" s="170">
        <f>IF('Detailed Cash Flow'!D204="","",'Detailed Cash Flow'!D204*-1)</f>
        <v>0</v>
      </c>
      <c r="I221" s="171"/>
      <c r="J221" s="171"/>
      <c r="K221" s="170">
        <f t="shared" si="8"/>
        <v>3215</v>
      </c>
      <c r="L221" s="97">
        <f t="shared" si="7"/>
        <v>3215</v>
      </c>
    </row>
    <row r="222" spans="2:12">
      <c r="B222" s="172">
        <f>'Detailed Cash Flow'!A205</f>
        <v>45677</v>
      </c>
      <c r="C222" s="170">
        <f>IF('Detailed Cash Flow'!E205="","",'Detailed Cash Flow'!E205*-1)</f>
        <v>0</v>
      </c>
      <c r="D222" s="170">
        <f>IF('Detailed Cash Flow'!F205="","",'Detailed Cash Flow'!F205*-1)</f>
        <v>0</v>
      </c>
      <c r="E222" s="170">
        <f>IF('Detailed Cash Flow'!G205="","",'Detailed Cash Flow'!G205*-1)</f>
        <v>0</v>
      </c>
      <c r="F222" s="170">
        <f>IF('Detailed Cash Flow'!Y205="","",'Detailed Cash Flow'!Y205*-1)</f>
        <v>-230</v>
      </c>
      <c r="G222" s="170">
        <f>'Detailed Cash Flow'!AJ205</f>
        <v>0</v>
      </c>
      <c r="H222" s="170">
        <f>IF('Detailed Cash Flow'!D205="","",'Detailed Cash Flow'!D205*-1)</f>
        <v>-400</v>
      </c>
      <c r="I222" s="171"/>
      <c r="J222" s="171"/>
      <c r="K222" s="170">
        <f t="shared" si="8"/>
        <v>2585</v>
      </c>
      <c r="L222" s="97">
        <f t="shared" si="7"/>
        <v>2585</v>
      </c>
    </row>
    <row r="223" spans="2:12">
      <c r="B223" s="172">
        <f>'Detailed Cash Flow'!A206</f>
        <v>45678</v>
      </c>
      <c r="C223" s="170">
        <f>IF('Detailed Cash Flow'!E206="","",'Detailed Cash Flow'!E206*-1)</f>
        <v>0</v>
      </c>
      <c r="D223" s="170">
        <f>IF('Detailed Cash Flow'!F206="","",'Detailed Cash Flow'!F206*-1)</f>
        <v>0</v>
      </c>
      <c r="E223" s="170">
        <f>IF('Detailed Cash Flow'!G206="","",'Detailed Cash Flow'!G206*-1)</f>
        <v>0</v>
      </c>
      <c r="F223" s="170">
        <f>IF('Detailed Cash Flow'!Y206="","",'Detailed Cash Flow'!Y206*-1)</f>
        <v>0</v>
      </c>
      <c r="G223" s="170">
        <f>'Detailed Cash Flow'!AJ206</f>
        <v>0</v>
      </c>
      <c r="H223" s="170">
        <f>IF('Detailed Cash Flow'!D206="","",'Detailed Cash Flow'!D206*-1)</f>
        <v>0</v>
      </c>
      <c r="I223" s="171"/>
      <c r="J223" s="171"/>
      <c r="K223" s="170">
        <f t="shared" si="8"/>
        <v>2585</v>
      </c>
      <c r="L223" s="97">
        <f t="shared" si="7"/>
        <v>2585</v>
      </c>
    </row>
    <row r="224" spans="2:12">
      <c r="B224" s="172">
        <f>'Detailed Cash Flow'!A207</f>
        <v>45679</v>
      </c>
      <c r="C224" s="170">
        <f>IF('Detailed Cash Flow'!E207="","",'Detailed Cash Flow'!E207*-1)</f>
        <v>0</v>
      </c>
      <c r="D224" s="170">
        <f>IF('Detailed Cash Flow'!F207="","",'Detailed Cash Flow'!F207*-1)</f>
        <v>0</v>
      </c>
      <c r="E224" s="170">
        <f>IF('Detailed Cash Flow'!G207="","",'Detailed Cash Flow'!G207*-1)</f>
        <v>0</v>
      </c>
      <c r="F224" s="170">
        <f>IF('Detailed Cash Flow'!Y207="","",'Detailed Cash Flow'!Y207*-1)</f>
        <v>0</v>
      </c>
      <c r="G224" s="170">
        <f>'Detailed Cash Flow'!AJ207</f>
        <v>0</v>
      </c>
      <c r="H224" s="170">
        <f>IF('Detailed Cash Flow'!D207="","",'Detailed Cash Flow'!D207*-1)</f>
        <v>0</v>
      </c>
      <c r="I224" s="171"/>
      <c r="J224" s="171"/>
      <c r="K224" s="170">
        <f t="shared" si="8"/>
        <v>2585</v>
      </c>
      <c r="L224" s="97">
        <f t="shared" si="7"/>
        <v>2585</v>
      </c>
    </row>
    <row r="225" spans="2:12">
      <c r="B225" s="172">
        <f>'Detailed Cash Flow'!A208</f>
        <v>45680</v>
      </c>
      <c r="C225" s="170">
        <f>IF('Detailed Cash Flow'!E208="","",'Detailed Cash Flow'!E208*-1)</f>
        <v>0</v>
      </c>
      <c r="D225" s="170">
        <f>IF('Detailed Cash Flow'!F208="","",'Detailed Cash Flow'!F208*-1)</f>
        <v>0</v>
      </c>
      <c r="E225" s="170">
        <f>IF('Detailed Cash Flow'!G208="","",'Detailed Cash Flow'!G208*-1)</f>
        <v>0</v>
      </c>
      <c r="F225" s="170">
        <f>IF('Detailed Cash Flow'!Y208="","",'Detailed Cash Flow'!Y208*-1)</f>
        <v>0</v>
      </c>
      <c r="G225" s="170">
        <f>'Detailed Cash Flow'!AJ208</f>
        <v>0</v>
      </c>
      <c r="H225" s="170">
        <f>IF('Detailed Cash Flow'!D208="","",'Detailed Cash Flow'!D208*-1)</f>
        <v>0</v>
      </c>
      <c r="I225" s="171"/>
      <c r="J225" s="171"/>
      <c r="K225" s="170">
        <f t="shared" si="8"/>
        <v>2585</v>
      </c>
      <c r="L225" s="97">
        <f t="shared" si="7"/>
        <v>2585</v>
      </c>
    </row>
    <row r="226" spans="2:12">
      <c r="B226" s="172">
        <f>'Detailed Cash Flow'!A209</f>
        <v>45681</v>
      </c>
      <c r="C226" s="170">
        <f>IF('Detailed Cash Flow'!E209="","",'Detailed Cash Flow'!E209*-1)</f>
        <v>0</v>
      </c>
      <c r="D226" s="170">
        <f>IF('Detailed Cash Flow'!F209="","",'Detailed Cash Flow'!F209*-1)</f>
        <v>0</v>
      </c>
      <c r="E226" s="170">
        <f>IF('Detailed Cash Flow'!G209="","",'Detailed Cash Flow'!G209*-1)</f>
        <v>0</v>
      </c>
      <c r="F226" s="170">
        <f>IF('Detailed Cash Flow'!Y209="","",'Detailed Cash Flow'!Y209*-1)</f>
        <v>0</v>
      </c>
      <c r="G226" s="170">
        <f>'Detailed Cash Flow'!AJ209</f>
        <v>0</v>
      </c>
      <c r="H226" s="170">
        <f>IF('Detailed Cash Flow'!D209="","",'Detailed Cash Flow'!D209*-1)</f>
        <v>0</v>
      </c>
      <c r="I226" s="171"/>
      <c r="J226" s="171"/>
      <c r="K226" s="170">
        <f t="shared" si="8"/>
        <v>2585</v>
      </c>
      <c r="L226" s="97">
        <f t="shared" si="7"/>
        <v>2585</v>
      </c>
    </row>
    <row r="227" spans="2:12">
      <c r="B227" s="172">
        <f>'Detailed Cash Flow'!A210</f>
        <v>45682</v>
      </c>
      <c r="C227" s="170">
        <f>IF('Detailed Cash Flow'!E210="","",'Detailed Cash Flow'!E210*-1)</f>
        <v>0</v>
      </c>
      <c r="D227" s="170">
        <f>IF('Detailed Cash Flow'!F210="","",'Detailed Cash Flow'!F210*-1)</f>
        <v>0</v>
      </c>
      <c r="E227" s="170">
        <f>IF('Detailed Cash Flow'!G210="","",'Detailed Cash Flow'!G210*-1)</f>
        <v>0</v>
      </c>
      <c r="F227" s="170">
        <f>IF('Detailed Cash Flow'!Y210="","",'Detailed Cash Flow'!Y210*-1)</f>
        <v>0</v>
      </c>
      <c r="G227" s="170">
        <f>'Detailed Cash Flow'!AJ210</f>
        <v>0</v>
      </c>
      <c r="H227" s="170">
        <f>IF('Detailed Cash Flow'!D210="","",'Detailed Cash Flow'!D210*-1)</f>
        <v>0</v>
      </c>
      <c r="I227" s="171"/>
      <c r="J227" s="171"/>
      <c r="K227" s="170">
        <f t="shared" si="8"/>
        <v>2585</v>
      </c>
      <c r="L227" s="97">
        <f t="shared" si="7"/>
        <v>2585</v>
      </c>
    </row>
    <row r="228" spans="2:12">
      <c r="B228" s="172">
        <f>'Detailed Cash Flow'!A211</f>
        <v>45683</v>
      </c>
      <c r="C228" s="170">
        <f>IF('Detailed Cash Flow'!E211="","",'Detailed Cash Flow'!E211*-1)</f>
        <v>0</v>
      </c>
      <c r="D228" s="170">
        <f>IF('Detailed Cash Flow'!F211="","",'Detailed Cash Flow'!F211*-1)</f>
        <v>0</v>
      </c>
      <c r="E228" s="170">
        <f>IF('Detailed Cash Flow'!G211="","",'Detailed Cash Flow'!G211*-1)</f>
        <v>0</v>
      </c>
      <c r="F228" s="170">
        <f>IF('Detailed Cash Flow'!Y211="","",'Detailed Cash Flow'!Y211*-1)</f>
        <v>0</v>
      </c>
      <c r="G228" s="170">
        <f>'Detailed Cash Flow'!AJ211</f>
        <v>0</v>
      </c>
      <c r="H228" s="170">
        <f>IF('Detailed Cash Flow'!D211="","",'Detailed Cash Flow'!D211*-1)</f>
        <v>0</v>
      </c>
      <c r="I228" s="171"/>
      <c r="J228" s="171"/>
      <c r="K228" s="170">
        <f t="shared" si="8"/>
        <v>2585</v>
      </c>
      <c r="L228" s="97">
        <f t="shared" si="7"/>
        <v>2585</v>
      </c>
    </row>
    <row r="229" spans="2:12">
      <c r="B229" s="172">
        <f>'Detailed Cash Flow'!A212</f>
        <v>45684</v>
      </c>
      <c r="C229" s="170">
        <f>IF('Detailed Cash Flow'!E212="","",'Detailed Cash Flow'!E212*-1)</f>
        <v>-100</v>
      </c>
      <c r="D229" s="170">
        <f>IF('Detailed Cash Flow'!F212="","",'Detailed Cash Flow'!F212*-1)</f>
        <v>0</v>
      </c>
      <c r="E229" s="170">
        <f>IF('Detailed Cash Flow'!G212="","",'Detailed Cash Flow'!G212*-1)</f>
        <v>0</v>
      </c>
      <c r="F229" s="170">
        <f>IF('Detailed Cash Flow'!Y212="","",'Detailed Cash Flow'!Y212*-1)</f>
        <v>0</v>
      </c>
      <c r="G229" s="170">
        <f>'Detailed Cash Flow'!AJ212</f>
        <v>0</v>
      </c>
      <c r="H229" s="170">
        <f>IF('Detailed Cash Flow'!D212="","",'Detailed Cash Flow'!D212*-1)</f>
        <v>-400</v>
      </c>
      <c r="I229" s="171"/>
      <c r="J229" s="171"/>
      <c r="K229" s="170">
        <f t="shared" si="8"/>
        <v>2085</v>
      </c>
      <c r="L229" s="97">
        <f t="shared" si="7"/>
        <v>2085</v>
      </c>
    </row>
    <row r="230" spans="2:12">
      <c r="B230" s="172">
        <f>'Detailed Cash Flow'!A213</f>
        <v>45685</v>
      </c>
      <c r="C230" s="170">
        <f>IF('Detailed Cash Flow'!E213="","",'Detailed Cash Flow'!E213*-1)</f>
        <v>0</v>
      </c>
      <c r="D230" s="170">
        <f>IF('Detailed Cash Flow'!F213="","",'Detailed Cash Flow'!F213*-1)</f>
        <v>0</v>
      </c>
      <c r="E230" s="170">
        <f>IF('Detailed Cash Flow'!G213="","",'Detailed Cash Flow'!G213*-1)</f>
        <v>0</v>
      </c>
      <c r="F230" s="170">
        <f>IF('Detailed Cash Flow'!Y213="","",'Detailed Cash Flow'!Y213*-1)</f>
        <v>0</v>
      </c>
      <c r="G230" s="170">
        <f>'Detailed Cash Flow'!AJ213</f>
        <v>0</v>
      </c>
      <c r="H230" s="170">
        <f>IF('Detailed Cash Flow'!D213="","",'Detailed Cash Flow'!D213*-1)</f>
        <v>0</v>
      </c>
      <c r="I230" s="171"/>
      <c r="J230" s="171"/>
      <c r="K230" s="170">
        <f t="shared" si="8"/>
        <v>2085</v>
      </c>
      <c r="L230" s="97">
        <f t="shared" si="7"/>
        <v>2085</v>
      </c>
    </row>
    <row r="231" spans="2:12">
      <c r="B231" s="172">
        <f>'Detailed Cash Flow'!A214</f>
        <v>45686</v>
      </c>
      <c r="C231" s="170">
        <f>IF('Detailed Cash Flow'!E214="","",'Detailed Cash Flow'!E214*-1)</f>
        <v>0</v>
      </c>
      <c r="D231" s="170">
        <f>IF('Detailed Cash Flow'!F214="","",'Detailed Cash Flow'!F214*-1)</f>
        <v>0</v>
      </c>
      <c r="E231" s="170">
        <f>IF('Detailed Cash Flow'!G214="","",'Detailed Cash Flow'!G214*-1)</f>
        <v>0</v>
      </c>
      <c r="F231" s="170">
        <f>IF('Detailed Cash Flow'!Y214="","",'Detailed Cash Flow'!Y214*-1)</f>
        <v>0</v>
      </c>
      <c r="G231" s="170">
        <f>'Detailed Cash Flow'!AJ214</f>
        <v>0</v>
      </c>
      <c r="H231" s="170">
        <f>IF('Detailed Cash Flow'!D214="","",'Detailed Cash Flow'!D214*-1)</f>
        <v>0</v>
      </c>
      <c r="I231" s="171"/>
      <c r="J231" s="171"/>
      <c r="K231" s="170">
        <f t="shared" si="8"/>
        <v>2085</v>
      </c>
      <c r="L231" s="97">
        <f t="shared" si="7"/>
        <v>2085</v>
      </c>
    </row>
    <row r="232" spans="2:12">
      <c r="B232" s="172">
        <f>'Detailed Cash Flow'!A215</f>
        <v>45687</v>
      </c>
      <c r="C232" s="170">
        <f>IF('Detailed Cash Flow'!E215="","",'Detailed Cash Flow'!E215*-1)</f>
        <v>0</v>
      </c>
      <c r="D232" s="170">
        <f>IF('Detailed Cash Flow'!F215="","",'Detailed Cash Flow'!F215*-1)</f>
        <v>0</v>
      </c>
      <c r="E232" s="170">
        <f>IF('Detailed Cash Flow'!G215="","",'Detailed Cash Flow'!G215*-1)</f>
        <v>0</v>
      </c>
      <c r="F232" s="170">
        <f>IF('Detailed Cash Flow'!Y215="","",'Detailed Cash Flow'!Y215*-1)</f>
        <v>0</v>
      </c>
      <c r="G232" s="170">
        <f>'Detailed Cash Flow'!AJ215</f>
        <v>0</v>
      </c>
      <c r="H232" s="170">
        <f>IF('Detailed Cash Flow'!D215="","",'Detailed Cash Flow'!D215*-1)</f>
        <v>0</v>
      </c>
      <c r="I232" s="171"/>
      <c r="J232" s="171"/>
      <c r="K232" s="170">
        <f t="shared" si="8"/>
        <v>2085</v>
      </c>
      <c r="L232" s="97">
        <f t="shared" si="7"/>
        <v>2085</v>
      </c>
    </row>
    <row r="233" spans="2:12">
      <c r="B233" s="172">
        <f>'Detailed Cash Flow'!A216</f>
        <v>45688</v>
      </c>
      <c r="C233" s="170">
        <f>IF('Detailed Cash Flow'!E216="","",'Detailed Cash Flow'!E216*-1)</f>
        <v>-2000</v>
      </c>
      <c r="D233" s="170">
        <f>IF('Detailed Cash Flow'!F216="","",'Detailed Cash Flow'!F216*-1)</f>
        <v>0</v>
      </c>
      <c r="E233" s="170">
        <f>IF('Detailed Cash Flow'!G216="","",'Detailed Cash Flow'!G216*-1)</f>
        <v>0</v>
      </c>
      <c r="F233" s="170">
        <f>IF('Detailed Cash Flow'!Y216="","",'Detailed Cash Flow'!Y216*-1)</f>
        <v>0</v>
      </c>
      <c r="G233" s="170">
        <f>'Detailed Cash Flow'!AJ216</f>
        <v>2300</v>
      </c>
      <c r="H233" s="170">
        <f>IF('Detailed Cash Flow'!D216="","",'Detailed Cash Flow'!D216*-1)</f>
        <v>0</v>
      </c>
      <c r="I233" s="171"/>
      <c r="J233" s="171"/>
      <c r="K233" s="170">
        <f t="shared" si="8"/>
        <v>2385</v>
      </c>
      <c r="L233" s="97">
        <f t="shared" si="7"/>
        <v>2385</v>
      </c>
    </row>
    <row r="234" spans="2:12">
      <c r="B234" s="172">
        <f>'Detailed Cash Flow'!A217</f>
        <v>45689</v>
      </c>
      <c r="C234" s="170">
        <f>IF('Detailed Cash Flow'!E217="","",'Detailed Cash Flow'!E217*-1)</f>
        <v>-195</v>
      </c>
      <c r="D234" s="170">
        <f>IF('Detailed Cash Flow'!F217="","",'Detailed Cash Flow'!F217*-1)</f>
        <v>0</v>
      </c>
      <c r="E234" s="170">
        <f>IF('Detailed Cash Flow'!G217="","",'Detailed Cash Flow'!G217*-1)</f>
        <v>0</v>
      </c>
      <c r="F234" s="170">
        <f>IF('Detailed Cash Flow'!Y217="","",'Detailed Cash Flow'!Y217*-1)</f>
        <v>0</v>
      </c>
      <c r="G234" s="170">
        <f>'Detailed Cash Flow'!AJ217</f>
        <v>650</v>
      </c>
      <c r="H234" s="170">
        <f>IF('Detailed Cash Flow'!D217="","",'Detailed Cash Flow'!D217*-1)</f>
        <v>0</v>
      </c>
      <c r="I234" s="171"/>
      <c r="J234" s="171"/>
      <c r="K234" s="170">
        <f t="shared" si="8"/>
        <v>2840</v>
      </c>
      <c r="L234" s="97">
        <f t="shared" si="7"/>
        <v>2840</v>
      </c>
    </row>
    <row r="235" spans="2:12">
      <c r="B235" s="172">
        <f>'Detailed Cash Flow'!A218</f>
        <v>45690</v>
      </c>
      <c r="C235" s="170">
        <f>IF('Detailed Cash Flow'!E218="","",'Detailed Cash Flow'!E218*-1)</f>
        <v>-35</v>
      </c>
      <c r="D235" s="170">
        <f>IF('Detailed Cash Flow'!F218="","",'Detailed Cash Flow'!F218*-1)</f>
        <v>0</v>
      </c>
      <c r="E235" s="170">
        <f>IF('Detailed Cash Flow'!G218="","",'Detailed Cash Flow'!G218*-1)</f>
        <v>0</v>
      </c>
      <c r="F235" s="170">
        <f>IF('Detailed Cash Flow'!Y218="","",'Detailed Cash Flow'!Y218*-1)</f>
        <v>0</v>
      </c>
      <c r="G235" s="170">
        <f>'Detailed Cash Flow'!AJ218</f>
        <v>0</v>
      </c>
      <c r="H235" s="170">
        <f>IF('Detailed Cash Flow'!D218="","",'Detailed Cash Flow'!D218*-1)</f>
        <v>0</v>
      </c>
      <c r="I235" s="171"/>
      <c r="J235" s="171"/>
      <c r="K235" s="170">
        <f t="shared" si="8"/>
        <v>2805</v>
      </c>
      <c r="L235" s="97">
        <f t="shared" si="7"/>
        <v>2805</v>
      </c>
    </row>
    <row r="236" spans="2:12">
      <c r="B236" s="172">
        <f>'Detailed Cash Flow'!A219</f>
        <v>45691</v>
      </c>
      <c r="C236" s="170">
        <f>IF('Detailed Cash Flow'!E219="","",'Detailed Cash Flow'!E219*-1)</f>
        <v>-35</v>
      </c>
      <c r="D236" s="170">
        <f>IF('Detailed Cash Flow'!F219="","",'Detailed Cash Flow'!F219*-1)</f>
        <v>0</v>
      </c>
      <c r="E236" s="170">
        <f>IF('Detailed Cash Flow'!G219="","",'Detailed Cash Flow'!G219*-1)</f>
        <v>0</v>
      </c>
      <c r="F236" s="170">
        <f>IF('Detailed Cash Flow'!Y219="","",'Detailed Cash Flow'!Y219*-1)</f>
        <v>-230</v>
      </c>
      <c r="G236" s="170">
        <f>'Detailed Cash Flow'!AJ219</f>
        <v>0</v>
      </c>
      <c r="H236" s="170">
        <f>IF('Detailed Cash Flow'!D219="","",'Detailed Cash Flow'!D219*-1)</f>
        <v>-400</v>
      </c>
      <c r="I236" s="171"/>
      <c r="J236" s="171"/>
      <c r="K236" s="170">
        <f t="shared" si="8"/>
        <v>2140</v>
      </c>
      <c r="L236" s="97">
        <f t="shared" si="7"/>
        <v>2140</v>
      </c>
    </row>
    <row r="237" spans="2:12">
      <c r="B237" s="172">
        <f>'Detailed Cash Flow'!A220</f>
        <v>45692</v>
      </c>
      <c r="C237" s="170">
        <f>IF('Detailed Cash Flow'!E220="","",'Detailed Cash Flow'!E220*-1)</f>
        <v>-35</v>
      </c>
      <c r="D237" s="170">
        <f>IF('Detailed Cash Flow'!F220="","",'Detailed Cash Flow'!F220*-1)</f>
        <v>0</v>
      </c>
      <c r="E237" s="170">
        <f>IF('Detailed Cash Flow'!G220="","",'Detailed Cash Flow'!G220*-1)</f>
        <v>0</v>
      </c>
      <c r="F237" s="170">
        <f>IF('Detailed Cash Flow'!Y220="","",'Detailed Cash Flow'!Y220*-1)</f>
        <v>0</v>
      </c>
      <c r="G237" s="170">
        <f>'Detailed Cash Flow'!AJ220</f>
        <v>0</v>
      </c>
      <c r="H237" s="170">
        <f>IF('Detailed Cash Flow'!D220="","",'Detailed Cash Flow'!D220*-1)</f>
        <v>0</v>
      </c>
      <c r="I237" s="171"/>
      <c r="J237" s="171"/>
      <c r="K237" s="170">
        <f t="shared" si="8"/>
        <v>2105</v>
      </c>
      <c r="L237" s="97">
        <f t="shared" si="7"/>
        <v>2105</v>
      </c>
    </row>
    <row r="238" spans="2:12">
      <c r="B238" s="172">
        <f>'Detailed Cash Flow'!A221</f>
        <v>45693</v>
      </c>
      <c r="C238" s="170">
        <f>IF('Detailed Cash Flow'!E221="","",'Detailed Cash Flow'!E221*-1)</f>
        <v>0</v>
      </c>
      <c r="D238" s="170">
        <f>IF('Detailed Cash Flow'!F221="","",'Detailed Cash Flow'!F221*-1)</f>
        <v>0</v>
      </c>
      <c r="E238" s="170">
        <f>IF('Detailed Cash Flow'!G221="","",'Detailed Cash Flow'!G221*-1)</f>
        <v>0</v>
      </c>
      <c r="F238" s="170">
        <f>IF('Detailed Cash Flow'!Y221="","",'Detailed Cash Flow'!Y221*-1)</f>
        <v>0</v>
      </c>
      <c r="G238" s="170">
        <f>'Detailed Cash Flow'!AJ221</f>
        <v>0</v>
      </c>
      <c r="H238" s="170">
        <f>IF('Detailed Cash Flow'!D221="","",'Detailed Cash Flow'!D221*-1)</f>
        <v>0</v>
      </c>
      <c r="I238" s="171"/>
      <c r="J238" s="171"/>
      <c r="K238" s="170">
        <f t="shared" si="8"/>
        <v>2105</v>
      </c>
      <c r="L238" s="97">
        <f t="shared" si="7"/>
        <v>2105</v>
      </c>
    </row>
    <row r="239" spans="2:12">
      <c r="B239" s="172">
        <f>'Detailed Cash Flow'!A222</f>
        <v>45694</v>
      </c>
      <c r="C239" s="170">
        <f>IF('Detailed Cash Flow'!E222="","",'Detailed Cash Flow'!E222*-1)</f>
        <v>0</v>
      </c>
      <c r="D239" s="170">
        <f>IF('Detailed Cash Flow'!F222="","",'Detailed Cash Flow'!F222*-1)</f>
        <v>0</v>
      </c>
      <c r="E239" s="170">
        <f>IF('Detailed Cash Flow'!G222="","",'Detailed Cash Flow'!G222*-1)</f>
        <v>0</v>
      </c>
      <c r="F239" s="170">
        <f>IF('Detailed Cash Flow'!Y222="","",'Detailed Cash Flow'!Y222*-1)</f>
        <v>0</v>
      </c>
      <c r="G239" s="170">
        <f>'Detailed Cash Flow'!AJ222</f>
        <v>0</v>
      </c>
      <c r="H239" s="170">
        <f>IF('Detailed Cash Flow'!D222="","",'Detailed Cash Flow'!D222*-1)</f>
        <v>0</v>
      </c>
      <c r="I239" s="171"/>
      <c r="J239" s="171"/>
      <c r="K239" s="170">
        <f t="shared" si="8"/>
        <v>2105</v>
      </c>
      <c r="L239" s="97">
        <f t="shared" si="7"/>
        <v>2105</v>
      </c>
    </row>
    <row r="240" spans="2:12">
      <c r="B240" s="172">
        <f>'Detailed Cash Flow'!A223</f>
        <v>45695</v>
      </c>
      <c r="C240" s="170">
        <f>IF('Detailed Cash Flow'!E223="","",'Detailed Cash Flow'!E223*-1)</f>
        <v>0</v>
      </c>
      <c r="D240" s="170">
        <f>IF('Detailed Cash Flow'!F223="","",'Detailed Cash Flow'!F223*-1)</f>
        <v>0</v>
      </c>
      <c r="E240" s="170">
        <f>IF('Detailed Cash Flow'!G223="","",'Detailed Cash Flow'!G223*-1)</f>
        <v>0</v>
      </c>
      <c r="F240" s="170">
        <f>IF('Detailed Cash Flow'!Y223="","",'Detailed Cash Flow'!Y223*-1)</f>
        <v>0</v>
      </c>
      <c r="G240" s="170">
        <f>'Detailed Cash Flow'!AJ223</f>
        <v>0</v>
      </c>
      <c r="H240" s="170">
        <f>IF('Detailed Cash Flow'!D223="","",'Detailed Cash Flow'!D223*-1)</f>
        <v>0</v>
      </c>
      <c r="I240" s="171"/>
      <c r="J240" s="171"/>
      <c r="K240" s="170">
        <f t="shared" si="8"/>
        <v>2105</v>
      </c>
      <c r="L240" s="97">
        <f t="shared" si="7"/>
        <v>2105</v>
      </c>
    </row>
    <row r="241" spans="2:12">
      <c r="B241" s="172">
        <f>'Detailed Cash Flow'!A224</f>
        <v>45696</v>
      </c>
      <c r="C241" s="170">
        <f>IF('Detailed Cash Flow'!E224="","",'Detailed Cash Flow'!E224*-1)</f>
        <v>0</v>
      </c>
      <c r="D241" s="170">
        <f>IF('Detailed Cash Flow'!F224="","",'Detailed Cash Flow'!F224*-1)</f>
        <v>0</v>
      </c>
      <c r="E241" s="170">
        <f>IF('Detailed Cash Flow'!G224="","",'Detailed Cash Flow'!G224*-1)</f>
        <v>0</v>
      </c>
      <c r="F241" s="170">
        <f>IF('Detailed Cash Flow'!Y224="","",'Detailed Cash Flow'!Y224*-1)</f>
        <v>0</v>
      </c>
      <c r="G241" s="170">
        <f>'Detailed Cash Flow'!AJ224</f>
        <v>0</v>
      </c>
      <c r="H241" s="170">
        <f>IF('Detailed Cash Flow'!D224="","",'Detailed Cash Flow'!D224*-1)</f>
        <v>0</v>
      </c>
      <c r="I241" s="171"/>
      <c r="J241" s="171"/>
      <c r="K241" s="170">
        <f t="shared" si="8"/>
        <v>2105</v>
      </c>
      <c r="L241" s="97">
        <f t="shared" si="7"/>
        <v>2105</v>
      </c>
    </row>
    <row r="242" spans="2:12">
      <c r="B242" s="172">
        <f>'Detailed Cash Flow'!A225</f>
        <v>45697</v>
      </c>
      <c r="C242" s="170">
        <f>IF('Detailed Cash Flow'!E225="","",'Detailed Cash Flow'!E225*-1)</f>
        <v>0</v>
      </c>
      <c r="D242" s="170">
        <f>IF('Detailed Cash Flow'!F225="","",'Detailed Cash Flow'!F225*-1)</f>
        <v>0</v>
      </c>
      <c r="E242" s="170">
        <f>IF('Detailed Cash Flow'!G225="","",'Detailed Cash Flow'!G225*-1)</f>
        <v>0</v>
      </c>
      <c r="F242" s="170">
        <f>IF('Detailed Cash Flow'!Y225="","",'Detailed Cash Flow'!Y225*-1)</f>
        <v>0</v>
      </c>
      <c r="G242" s="170">
        <f>'Detailed Cash Flow'!AJ225</f>
        <v>0</v>
      </c>
      <c r="H242" s="170">
        <f>IF('Detailed Cash Flow'!D225="","",'Detailed Cash Flow'!D225*-1)</f>
        <v>0</v>
      </c>
      <c r="I242" s="171"/>
      <c r="J242" s="171"/>
      <c r="K242" s="170">
        <f t="shared" si="8"/>
        <v>2105</v>
      </c>
      <c r="L242" s="97">
        <f t="shared" si="7"/>
        <v>2105</v>
      </c>
    </row>
    <row r="243" spans="2:12">
      <c r="B243" s="172">
        <f>'Detailed Cash Flow'!A226</f>
        <v>45698</v>
      </c>
      <c r="C243" s="170">
        <f>IF('Detailed Cash Flow'!E226="","",'Detailed Cash Flow'!E226*-1)</f>
        <v>-500</v>
      </c>
      <c r="D243" s="170">
        <f>IF('Detailed Cash Flow'!F226="","",'Detailed Cash Flow'!F226*-1)</f>
        <v>0</v>
      </c>
      <c r="E243" s="170">
        <f>IF('Detailed Cash Flow'!G226="","",'Detailed Cash Flow'!G226*-1)</f>
        <v>0</v>
      </c>
      <c r="F243" s="170">
        <f>IF('Detailed Cash Flow'!Y226="","",'Detailed Cash Flow'!Y226*-1)</f>
        <v>0</v>
      </c>
      <c r="G243" s="170">
        <f>'Detailed Cash Flow'!AJ226</f>
        <v>0</v>
      </c>
      <c r="H243" s="170">
        <f>IF('Detailed Cash Flow'!D226="","",'Detailed Cash Flow'!D226*-1)</f>
        <v>-400</v>
      </c>
      <c r="I243" s="171"/>
      <c r="J243" s="171"/>
      <c r="K243" s="170">
        <f t="shared" si="8"/>
        <v>1205</v>
      </c>
      <c r="L243" s="97">
        <f t="shared" si="7"/>
        <v>1205</v>
      </c>
    </row>
    <row r="244" spans="2:12">
      <c r="B244" s="172">
        <f>'Detailed Cash Flow'!A227</f>
        <v>45699</v>
      </c>
      <c r="C244" s="170">
        <f>IF('Detailed Cash Flow'!E227="","",'Detailed Cash Flow'!E227*-1)</f>
        <v>-300</v>
      </c>
      <c r="D244" s="170">
        <f>IF('Detailed Cash Flow'!F227="","",'Detailed Cash Flow'!F227*-1)</f>
        <v>0</v>
      </c>
      <c r="E244" s="170">
        <f>IF('Detailed Cash Flow'!G227="","",'Detailed Cash Flow'!G227*-1)</f>
        <v>0</v>
      </c>
      <c r="F244" s="170">
        <f>IF('Detailed Cash Flow'!Y227="","",'Detailed Cash Flow'!Y227*-1)</f>
        <v>0</v>
      </c>
      <c r="G244" s="170">
        <f>'Detailed Cash Flow'!AJ227</f>
        <v>0</v>
      </c>
      <c r="H244" s="170">
        <f>IF('Detailed Cash Flow'!D227="","",'Detailed Cash Flow'!D227*-1)</f>
        <v>0</v>
      </c>
      <c r="I244" s="171"/>
      <c r="J244" s="171"/>
      <c r="K244" s="170">
        <f t="shared" si="8"/>
        <v>905</v>
      </c>
      <c r="L244" s="97">
        <f t="shared" si="7"/>
        <v>905</v>
      </c>
    </row>
    <row r="245" spans="2:12">
      <c r="B245" s="172">
        <f>'Detailed Cash Flow'!A228</f>
        <v>45700</v>
      </c>
      <c r="C245" s="170">
        <f>IF('Detailed Cash Flow'!E228="","",'Detailed Cash Flow'!E228*-1)</f>
        <v>0</v>
      </c>
      <c r="D245" s="170">
        <f>IF('Detailed Cash Flow'!F228="","",'Detailed Cash Flow'!F228*-1)</f>
        <v>0</v>
      </c>
      <c r="E245" s="170">
        <f>IF('Detailed Cash Flow'!G228="","",'Detailed Cash Flow'!G228*-1)</f>
        <v>0</v>
      </c>
      <c r="F245" s="170">
        <f>IF('Detailed Cash Flow'!Y228="","",'Detailed Cash Flow'!Y228*-1)</f>
        <v>0</v>
      </c>
      <c r="G245" s="170">
        <f>'Detailed Cash Flow'!AJ228</f>
        <v>0</v>
      </c>
      <c r="H245" s="170">
        <f>IF('Detailed Cash Flow'!D228="","",'Detailed Cash Flow'!D228*-1)</f>
        <v>0</v>
      </c>
      <c r="I245" s="171"/>
      <c r="J245" s="171"/>
      <c r="K245" s="170">
        <f t="shared" si="8"/>
        <v>905</v>
      </c>
      <c r="L245" s="97">
        <f t="shared" si="7"/>
        <v>905</v>
      </c>
    </row>
    <row r="246" spans="2:12">
      <c r="B246" s="172">
        <f>'Detailed Cash Flow'!A229</f>
        <v>45701</v>
      </c>
      <c r="C246" s="170">
        <f>IF('Detailed Cash Flow'!E229="","",'Detailed Cash Flow'!E229*-1)</f>
        <v>0</v>
      </c>
      <c r="D246" s="170">
        <f>IF('Detailed Cash Flow'!F229="","",'Detailed Cash Flow'!F229*-1)</f>
        <v>0</v>
      </c>
      <c r="E246" s="170">
        <f>IF('Detailed Cash Flow'!G229="","",'Detailed Cash Flow'!G229*-1)</f>
        <v>0</v>
      </c>
      <c r="F246" s="170">
        <f>IF('Detailed Cash Flow'!Y229="","",'Detailed Cash Flow'!Y229*-1)</f>
        <v>0</v>
      </c>
      <c r="G246" s="170">
        <f>'Detailed Cash Flow'!AJ229</f>
        <v>0</v>
      </c>
      <c r="H246" s="170">
        <f>IF('Detailed Cash Flow'!D229="","",'Detailed Cash Flow'!D229*-1)</f>
        <v>0</v>
      </c>
      <c r="I246" s="171"/>
      <c r="J246" s="171"/>
      <c r="K246" s="170">
        <f t="shared" si="8"/>
        <v>905</v>
      </c>
      <c r="L246" s="97">
        <f t="shared" si="7"/>
        <v>905</v>
      </c>
    </row>
    <row r="247" spans="2:12">
      <c r="B247" s="172">
        <f>'Detailed Cash Flow'!A230</f>
        <v>45702</v>
      </c>
      <c r="C247" s="170">
        <f>IF('Detailed Cash Flow'!E230="","",'Detailed Cash Flow'!E230*-1)</f>
        <v>0</v>
      </c>
      <c r="D247" s="170">
        <f>IF('Detailed Cash Flow'!F230="","",'Detailed Cash Flow'!F230*-1)</f>
        <v>0</v>
      </c>
      <c r="E247" s="170">
        <f>IF('Detailed Cash Flow'!G230="","",'Detailed Cash Flow'!G230*-1)</f>
        <v>0</v>
      </c>
      <c r="F247" s="170">
        <f>IF('Detailed Cash Flow'!Y230="","",'Detailed Cash Flow'!Y230*-1)</f>
        <v>0</v>
      </c>
      <c r="G247" s="170">
        <f>'Detailed Cash Flow'!AJ230</f>
        <v>2300</v>
      </c>
      <c r="H247" s="170">
        <f>IF('Detailed Cash Flow'!D230="","",'Detailed Cash Flow'!D230*-1)</f>
        <v>0</v>
      </c>
      <c r="I247" s="171"/>
      <c r="J247" s="171"/>
      <c r="K247" s="170">
        <f t="shared" si="8"/>
        <v>3205</v>
      </c>
      <c r="L247" s="97">
        <f t="shared" si="7"/>
        <v>3205</v>
      </c>
    </row>
    <row r="248" spans="2:12">
      <c r="B248" s="172">
        <f>'Detailed Cash Flow'!A231</f>
        <v>45703</v>
      </c>
      <c r="C248" s="170">
        <f>IF('Detailed Cash Flow'!E231="","",'Detailed Cash Flow'!E231*-1)</f>
        <v>0</v>
      </c>
      <c r="D248" s="170">
        <f>IF('Detailed Cash Flow'!F231="","",'Detailed Cash Flow'!F231*-1)</f>
        <v>0</v>
      </c>
      <c r="E248" s="170">
        <f>IF('Detailed Cash Flow'!G231="","",'Detailed Cash Flow'!G231*-1)</f>
        <v>0</v>
      </c>
      <c r="F248" s="170">
        <f>IF('Detailed Cash Flow'!Y231="","",'Detailed Cash Flow'!Y231*-1)</f>
        <v>0</v>
      </c>
      <c r="G248" s="170">
        <f>'Detailed Cash Flow'!AJ231</f>
        <v>0</v>
      </c>
      <c r="H248" s="170">
        <f>IF('Detailed Cash Flow'!D231="","",'Detailed Cash Flow'!D231*-1)</f>
        <v>0</v>
      </c>
      <c r="I248" s="171"/>
      <c r="J248" s="171"/>
      <c r="K248" s="170">
        <f t="shared" si="8"/>
        <v>3205</v>
      </c>
      <c r="L248" s="97">
        <f t="shared" si="7"/>
        <v>3205</v>
      </c>
    </row>
    <row r="249" spans="2:12">
      <c r="B249" s="172">
        <f>'Detailed Cash Flow'!A232</f>
        <v>45704</v>
      </c>
      <c r="C249" s="170">
        <f>IF('Detailed Cash Flow'!E232="","",'Detailed Cash Flow'!E232*-1)</f>
        <v>0</v>
      </c>
      <c r="D249" s="170">
        <f>IF('Detailed Cash Flow'!F232="","",'Detailed Cash Flow'!F232*-1)</f>
        <v>0</v>
      </c>
      <c r="E249" s="170">
        <f>IF('Detailed Cash Flow'!G232="","",'Detailed Cash Flow'!G232*-1)</f>
        <v>0</v>
      </c>
      <c r="F249" s="170">
        <f>IF('Detailed Cash Flow'!Y232="","",'Detailed Cash Flow'!Y232*-1)</f>
        <v>0</v>
      </c>
      <c r="G249" s="170">
        <f>'Detailed Cash Flow'!AJ232</f>
        <v>0</v>
      </c>
      <c r="H249" s="170">
        <f>IF('Detailed Cash Flow'!D232="","",'Detailed Cash Flow'!D232*-1)</f>
        <v>0</v>
      </c>
      <c r="I249" s="171"/>
      <c r="J249" s="171"/>
      <c r="K249" s="170">
        <f t="shared" si="8"/>
        <v>3205</v>
      </c>
      <c r="L249" s="97">
        <f t="shared" si="7"/>
        <v>3205</v>
      </c>
    </row>
    <row r="250" spans="2:12">
      <c r="B250" s="172">
        <f>'Detailed Cash Flow'!A233</f>
        <v>45705</v>
      </c>
      <c r="C250" s="170">
        <f>IF('Detailed Cash Flow'!E233="","",'Detailed Cash Flow'!E233*-1)</f>
        <v>0</v>
      </c>
      <c r="D250" s="170">
        <f>IF('Detailed Cash Flow'!F233="","",'Detailed Cash Flow'!F233*-1)</f>
        <v>0</v>
      </c>
      <c r="E250" s="170">
        <f>IF('Detailed Cash Flow'!G233="","",'Detailed Cash Flow'!G233*-1)</f>
        <v>0</v>
      </c>
      <c r="F250" s="170">
        <f>IF('Detailed Cash Flow'!Y233="","",'Detailed Cash Flow'!Y233*-1)</f>
        <v>-230</v>
      </c>
      <c r="G250" s="170">
        <f>'Detailed Cash Flow'!AJ233</f>
        <v>0</v>
      </c>
      <c r="H250" s="170">
        <f>IF('Detailed Cash Flow'!D233="","",'Detailed Cash Flow'!D233*-1)</f>
        <v>-400</v>
      </c>
      <c r="I250" s="171"/>
      <c r="J250" s="171"/>
      <c r="K250" s="170">
        <f t="shared" si="8"/>
        <v>2575</v>
      </c>
      <c r="L250" s="97">
        <f t="shared" si="7"/>
        <v>2575</v>
      </c>
    </row>
    <row r="251" spans="2:12">
      <c r="B251" s="172">
        <f>'Detailed Cash Flow'!A234</f>
        <v>45706</v>
      </c>
      <c r="C251" s="170">
        <f>IF('Detailed Cash Flow'!E234="","",'Detailed Cash Flow'!E234*-1)</f>
        <v>0</v>
      </c>
      <c r="D251" s="170">
        <f>IF('Detailed Cash Flow'!F234="","",'Detailed Cash Flow'!F234*-1)</f>
        <v>0</v>
      </c>
      <c r="E251" s="170">
        <f>IF('Detailed Cash Flow'!G234="","",'Detailed Cash Flow'!G234*-1)</f>
        <v>0</v>
      </c>
      <c r="F251" s="170">
        <f>IF('Detailed Cash Flow'!Y234="","",'Detailed Cash Flow'!Y234*-1)</f>
        <v>0</v>
      </c>
      <c r="G251" s="170">
        <f>'Detailed Cash Flow'!AJ234</f>
        <v>0</v>
      </c>
      <c r="H251" s="170">
        <f>IF('Detailed Cash Flow'!D234="","",'Detailed Cash Flow'!D234*-1)</f>
        <v>0</v>
      </c>
      <c r="I251" s="171"/>
      <c r="J251" s="171"/>
      <c r="K251" s="170">
        <f t="shared" si="8"/>
        <v>2575</v>
      </c>
      <c r="L251" s="97">
        <f t="shared" si="7"/>
        <v>2575</v>
      </c>
    </row>
    <row r="252" spans="2:12">
      <c r="B252" s="172">
        <f>'Detailed Cash Flow'!A235</f>
        <v>45707</v>
      </c>
      <c r="C252" s="170">
        <f>IF('Detailed Cash Flow'!E235="","",'Detailed Cash Flow'!E235*-1)</f>
        <v>0</v>
      </c>
      <c r="D252" s="170">
        <f>IF('Detailed Cash Flow'!F235="","",'Detailed Cash Flow'!F235*-1)</f>
        <v>0</v>
      </c>
      <c r="E252" s="170">
        <f>IF('Detailed Cash Flow'!G235="","",'Detailed Cash Flow'!G235*-1)</f>
        <v>0</v>
      </c>
      <c r="F252" s="170">
        <f>IF('Detailed Cash Flow'!Y235="","",'Detailed Cash Flow'!Y235*-1)</f>
        <v>0</v>
      </c>
      <c r="G252" s="170">
        <f>'Detailed Cash Flow'!AJ235</f>
        <v>0</v>
      </c>
      <c r="H252" s="170">
        <f>IF('Detailed Cash Flow'!D235="","",'Detailed Cash Flow'!D235*-1)</f>
        <v>0</v>
      </c>
      <c r="I252" s="171"/>
      <c r="J252" s="171"/>
      <c r="K252" s="170">
        <f t="shared" si="8"/>
        <v>2575</v>
      </c>
      <c r="L252" s="97">
        <f t="shared" si="7"/>
        <v>2575</v>
      </c>
    </row>
    <row r="253" spans="2:12">
      <c r="B253" s="172">
        <f>'Detailed Cash Flow'!A236</f>
        <v>45708</v>
      </c>
      <c r="C253" s="170">
        <f>IF('Detailed Cash Flow'!E236="","",'Detailed Cash Flow'!E236*-1)</f>
        <v>0</v>
      </c>
      <c r="D253" s="170">
        <f>IF('Detailed Cash Flow'!F236="","",'Detailed Cash Flow'!F236*-1)</f>
        <v>0</v>
      </c>
      <c r="E253" s="170">
        <f>IF('Detailed Cash Flow'!G236="","",'Detailed Cash Flow'!G236*-1)</f>
        <v>0</v>
      </c>
      <c r="F253" s="170">
        <f>IF('Detailed Cash Flow'!Y236="","",'Detailed Cash Flow'!Y236*-1)</f>
        <v>0</v>
      </c>
      <c r="G253" s="170">
        <f>'Detailed Cash Flow'!AJ236</f>
        <v>0</v>
      </c>
      <c r="H253" s="170">
        <f>IF('Detailed Cash Flow'!D236="","",'Detailed Cash Flow'!D236*-1)</f>
        <v>0</v>
      </c>
      <c r="I253" s="171"/>
      <c r="J253" s="171"/>
      <c r="K253" s="170">
        <f t="shared" si="8"/>
        <v>2575</v>
      </c>
      <c r="L253" s="97">
        <f t="shared" si="7"/>
        <v>2575</v>
      </c>
    </row>
    <row r="254" spans="2:12">
      <c r="B254" s="172">
        <f>'Detailed Cash Flow'!A237</f>
        <v>45709</v>
      </c>
      <c r="C254" s="170">
        <f>IF('Detailed Cash Flow'!E237="","",'Detailed Cash Flow'!E237*-1)</f>
        <v>0</v>
      </c>
      <c r="D254" s="170">
        <f>IF('Detailed Cash Flow'!F237="","",'Detailed Cash Flow'!F237*-1)</f>
        <v>0</v>
      </c>
      <c r="E254" s="170">
        <f>IF('Detailed Cash Flow'!G237="","",'Detailed Cash Flow'!G237*-1)</f>
        <v>0</v>
      </c>
      <c r="F254" s="170">
        <f>IF('Detailed Cash Flow'!Y237="","",'Detailed Cash Flow'!Y237*-1)</f>
        <v>0</v>
      </c>
      <c r="G254" s="170">
        <f>'Detailed Cash Flow'!AJ237</f>
        <v>0</v>
      </c>
      <c r="H254" s="170">
        <f>IF('Detailed Cash Flow'!D237="","",'Detailed Cash Flow'!D237*-1)</f>
        <v>0</v>
      </c>
      <c r="I254" s="171"/>
      <c r="J254" s="171"/>
      <c r="K254" s="170">
        <f t="shared" si="8"/>
        <v>2575</v>
      </c>
      <c r="L254" s="97">
        <f t="shared" si="7"/>
        <v>2575</v>
      </c>
    </row>
    <row r="255" spans="2:12">
      <c r="B255" s="172">
        <f>'Detailed Cash Flow'!A238</f>
        <v>45710</v>
      </c>
      <c r="C255" s="170">
        <f>IF('Detailed Cash Flow'!E238="","",'Detailed Cash Flow'!E238*-1)</f>
        <v>0</v>
      </c>
      <c r="D255" s="170">
        <f>IF('Detailed Cash Flow'!F238="","",'Detailed Cash Flow'!F238*-1)</f>
        <v>0</v>
      </c>
      <c r="E255" s="170">
        <f>IF('Detailed Cash Flow'!G238="","",'Detailed Cash Flow'!G238*-1)</f>
        <v>0</v>
      </c>
      <c r="F255" s="170">
        <f>IF('Detailed Cash Flow'!Y238="","",'Detailed Cash Flow'!Y238*-1)</f>
        <v>0</v>
      </c>
      <c r="G255" s="170">
        <f>'Detailed Cash Flow'!AJ238</f>
        <v>0</v>
      </c>
      <c r="H255" s="170">
        <f>IF('Detailed Cash Flow'!D238="","",'Detailed Cash Flow'!D238*-1)</f>
        <v>0</v>
      </c>
      <c r="I255" s="171"/>
      <c r="J255" s="171"/>
      <c r="K255" s="170">
        <f t="shared" si="8"/>
        <v>2575</v>
      </c>
      <c r="L255" s="97">
        <f t="shared" si="7"/>
        <v>2575</v>
      </c>
    </row>
    <row r="256" spans="2:12">
      <c r="B256" s="172">
        <f>'Detailed Cash Flow'!A239</f>
        <v>45711</v>
      </c>
      <c r="C256" s="170">
        <f>IF('Detailed Cash Flow'!E239="","",'Detailed Cash Flow'!E239*-1)</f>
        <v>0</v>
      </c>
      <c r="D256" s="170">
        <f>IF('Detailed Cash Flow'!F239="","",'Detailed Cash Flow'!F239*-1)</f>
        <v>0</v>
      </c>
      <c r="E256" s="170">
        <f>IF('Detailed Cash Flow'!G239="","",'Detailed Cash Flow'!G239*-1)</f>
        <v>0</v>
      </c>
      <c r="F256" s="170">
        <f>IF('Detailed Cash Flow'!Y239="","",'Detailed Cash Flow'!Y239*-1)</f>
        <v>0</v>
      </c>
      <c r="G256" s="170">
        <f>'Detailed Cash Flow'!AJ239</f>
        <v>0</v>
      </c>
      <c r="H256" s="170">
        <f>IF('Detailed Cash Flow'!D239="","",'Detailed Cash Flow'!D239*-1)</f>
        <v>0</v>
      </c>
      <c r="I256" s="171"/>
      <c r="J256" s="171"/>
      <c r="K256" s="170">
        <f t="shared" si="8"/>
        <v>2575</v>
      </c>
      <c r="L256" s="97">
        <f t="shared" si="7"/>
        <v>2575</v>
      </c>
    </row>
    <row r="257" spans="2:12">
      <c r="B257" s="172">
        <f>'Detailed Cash Flow'!A240</f>
        <v>45712</v>
      </c>
      <c r="C257" s="170">
        <f>IF('Detailed Cash Flow'!E240="","",'Detailed Cash Flow'!E240*-1)</f>
        <v>0</v>
      </c>
      <c r="D257" s="170">
        <f>IF('Detailed Cash Flow'!F240="","",'Detailed Cash Flow'!F240*-1)</f>
        <v>0</v>
      </c>
      <c r="E257" s="170">
        <f>IF('Detailed Cash Flow'!G240="","",'Detailed Cash Flow'!G240*-1)</f>
        <v>0</v>
      </c>
      <c r="F257" s="170">
        <f>IF('Detailed Cash Flow'!Y240="","",'Detailed Cash Flow'!Y240*-1)</f>
        <v>0</v>
      </c>
      <c r="G257" s="170">
        <f>'Detailed Cash Flow'!AJ240</f>
        <v>0</v>
      </c>
      <c r="H257" s="170">
        <f>IF('Detailed Cash Flow'!D240="","",'Detailed Cash Flow'!D240*-1)</f>
        <v>-400</v>
      </c>
      <c r="I257" s="171"/>
      <c r="J257" s="171"/>
      <c r="K257" s="170">
        <f t="shared" si="8"/>
        <v>2175</v>
      </c>
      <c r="L257" s="97">
        <f t="shared" si="7"/>
        <v>2175</v>
      </c>
    </row>
    <row r="258" spans="2:12">
      <c r="B258" s="172">
        <f>'Detailed Cash Flow'!A241</f>
        <v>45713</v>
      </c>
      <c r="C258" s="170">
        <f>IF('Detailed Cash Flow'!E241="","",'Detailed Cash Flow'!E241*-1)</f>
        <v>0</v>
      </c>
      <c r="D258" s="170">
        <f>IF('Detailed Cash Flow'!F241="","",'Detailed Cash Flow'!F241*-1)</f>
        <v>0</v>
      </c>
      <c r="E258" s="170">
        <f>IF('Detailed Cash Flow'!G241="","",'Detailed Cash Flow'!G241*-1)</f>
        <v>0</v>
      </c>
      <c r="F258" s="170">
        <f>IF('Detailed Cash Flow'!Y241="","",'Detailed Cash Flow'!Y241*-1)</f>
        <v>0</v>
      </c>
      <c r="G258" s="170">
        <f>'Detailed Cash Flow'!AJ241</f>
        <v>0</v>
      </c>
      <c r="H258" s="170">
        <f>IF('Detailed Cash Flow'!D241="","",'Detailed Cash Flow'!D241*-1)</f>
        <v>0</v>
      </c>
      <c r="I258" s="171"/>
      <c r="J258" s="171"/>
      <c r="K258" s="170">
        <f t="shared" si="8"/>
        <v>2175</v>
      </c>
      <c r="L258" s="97">
        <f t="shared" si="7"/>
        <v>2175</v>
      </c>
    </row>
    <row r="259" spans="2:12">
      <c r="B259" s="172">
        <f>'Detailed Cash Flow'!A242</f>
        <v>45714</v>
      </c>
      <c r="C259" s="170">
        <f>IF('Detailed Cash Flow'!E242="","",'Detailed Cash Flow'!E242*-1)</f>
        <v>0</v>
      </c>
      <c r="D259" s="170">
        <f>IF('Detailed Cash Flow'!F242="","",'Detailed Cash Flow'!F242*-1)</f>
        <v>0</v>
      </c>
      <c r="E259" s="170">
        <f>IF('Detailed Cash Flow'!G242="","",'Detailed Cash Flow'!G242*-1)</f>
        <v>0</v>
      </c>
      <c r="F259" s="170">
        <f>IF('Detailed Cash Flow'!Y242="","",'Detailed Cash Flow'!Y242*-1)</f>
        <v>0</v>
      </c>
      <c r="G259" s="170">
        <f>'Detailed Cash Flow'!AJ242</f>
        <v>0</v>
      </c>
      <c r="H259" s="170">
        <f>IF('Detailed Cash Flow'!D242="","",'Detailed Cash Flow'!D242*-1)</f>
        <v>0</v>
      </c>
      <c r="I259" s="171"/>
      <c r="J259" s="171"/>
      <c r="K259" s="170">
        <f t="shared" si="8"/>
        <v>2175</v>
      </c>
      <c r="L259" s="97">
        <f t="shared" si="7"/>
        <v>2175</v>
      </c>
    </row>
    <row r="260" spans="2:12">
      <c r="B260" s="172">
        <f>'Detailed Cash Flow'!A243</f>
        <v>45715</v>
      </c>
      <c r="C260" s="170">
        <f>IF('Detailed Cash Flow'!E243="","",'Detailed Cash Flow'!E243*-1)</f>
        <v>-100</v>
      </c>
      <c r="D260" s="170">
        <f>IF('Detailed Cash Flow'!F243="","",'Detailed Cash Flow'!F243*-1)</f>
        <v>0</v>
      </c>
      <c r="E260" s="170">
        <f>IF('Detailed Cash Flow'!G243="","",'Detailed Cash Flow'!G243*-1)</f>
        <v>0</v>
      </c>
      <c r="F260" s="170">
        <f>IF('Detailed Cash Flow'!Y243="","",'Detailed Cash Flow'!Y243*-1)</f>
        <v>0</v>
      </c>
      <c r="G260" s="170">
        <f>'Detailed Cash Flow'!AJ243</f>
        <v>0</v>
      </c>
      <c r="H260" s="170">
        <f>IF('Detailed Cash Flow'!D243="","",'Detailed Cash Flow'!D243*-1)</f>
        <v>0</v>
      </c>
      <c r="I260" s="171"/>
      <c r="J260" s="171"/>
      <c r="K260" s="170">
        <f t="shared" si="8"/>
        <v>2075</v>
      </c>
      <c r="L260" s="97">
        <f t="shared" si="7"/>
        <v>2075</v>
      </c>
    </row>
    <row r="261" spans="2:12">
      <c r="B261" s="172">
        <f>'Detailed Cash Flow'!A244</f>
        <v>45716</v>
      </c>
      <c r="C261" s="170">
        <f>IF('Detailed Cash Flow'!E244="","",'Detailed Cash Flow'!E244*-1)</f>
        <v>-2000</v>
      </c>
      <c r="D261" s="170">
        <f>IF('Detailed Cash Flow'!F244="","",'Detailed Cash Flow'!F244*-1)</f>
        <v>0</v>
      </c>
      <c r="E261" s="170">
        <f>IF('Detailed Cash Flow'!G244="","",'Detailed Cash Flow'!G244*-1)</f>
        <v>0</v>
      </c>
      <c r="F261" s="170">
        <f>IF('Detailed Cash Flow'!Y244="","",'Detailed Cash Flow'!Y244*-1)</f>
        <v>0</v>
      </c>
      <c r="G261" s="170">
        <f>'Detailed Cash Flow'!AJ244</f>
        <v>2300</v>
      </c>
      <c r="H261" s="170">
        <f>IF('Detailed Cash Flow'!D244="","",'Detailed Cash Flow'!D244*-1)</f>
        <v>0</v>
      </c>
      <c r="I261" s="171"/>
      <c r="J261" s="171"/>
      <c r="K261" s="170">
        <f t="shared" si="8"/>
        <v>2375</v>
      </c>
      <c r="L261" s="97">
        <f t="shared" si="7"/>
        <v>2375</v>
      </c>
    </row>
    <row r="262" spans="2:12">
      <c r="B262" s="172">
        <f>'Detailed Cash Flow'!A245</f>
        <v>45717</v>
      </c>
      <c r="C262" s="170">
        <f>IF('Detailed Cash Flow'!E245="","",'Detailed Cash Flow'!E245*-1)</f>
        <v>-195</v>
      </c>
      <c r="D262" s="170">
        <f>IF('Detailed Cash Flow'!F245="","",'Detailed Cash Flow'!F245*-1)</f>
        <v>0</v>
      </c>
      <c r="E262" s="170">
        <f>IF('Detailed Cash Flow'!G245="","",'Detailed Cash Flow'!G245*-1)</f>
        <v>0</v>
      </c>
      <c r="F262" s="170">
        <f>IF('Detailed Cash Flow'!Y245="","",'Detailed Cash Flow'!Y245*-1)</f>
        <v>0</v>
      </c>
      <c r="G262" s="170">
        <f>'Detailed Cash Flow'!AJ245</f>
        <v>650</v>
      </c>
      <c r="H262" s="170">
        <f>IF('Detailed Cash Flow'!D245="","",'Detailed Cash Flow'!D245*-1)</f>
        <v>0</v>
      </c>
      <c r="I262" s="171"/>
      <c r="J262" s="171"/>
      <c r="K262" s="170">
        <f t="shared" si="8"/>
        <v>2830</v>
      </c>
      <c r="L262" s="97">
        <f t="shared" si="7"/>
        <v>2830</v>
      </c>
    </row>
    <row r="263" spans="2:12">
      <c r="B263" s="172">
        <f>'Detailed Cash Flow'!A246</f>
        <v>45718</v>
      </c>
      <c r="C263" s="170">
        <f>IF('Detailed Cash Flow'!E246="","",'Detailed Cash Flow'!E246*-1)</f>
        <v>-35</v>
      </c>
      <c r="D263" s="170">
        <f>IF('Detailed Cash Flow'!F246="","",'Detailed Cash Flow'!F246*-1)</f>
        <v>0</v>
      </c>
      <c r="E263" s="170">
        <f>IF('Detailed Cash Flow'!G246="","",'Detailed Cash Flow'!G246*-1)</f>
        <v>0</v>
      </c>
      <c r="F263" s="170">
        <f>IF('Detailed Cash Flow'!Y246="","",'Detailed Cash Flow'!Y246*-1)</f>
        <v>0</v>
      </c>
      <c r="G263" s="170">
        <f>'Detailed Cash Flow'!AJ246</f>
        <v>0</v>
      </c>
      <c r="H263" s="170">
        <f>IF('Detailed Cash Flow'!D246="","",'Detailed Cash Flow'!D246*-1)</f>
        <v>0</v>
      </c>
      <c r="I263" s="171"/>
      <c r="J263" s="171"/>
      <c r="K263" s="170">
        <f t="shared" si="8"/>
        <v>2795</v>
      </c>
      <c r="L263" s="97">
        <f t="shared" si="7"/>
        <v>2795</v>
      </c>
    </row>
    <row r="264" spans="2:12">
      <c r="B264" s="172">
        <f>'Detailed Cash Flow'!A247</f>
        <v>45719</v>
      </c>
      <c r="C264" s="170">
        <f>IF('Detailed Cash Flow'!E247="","",'Detailed Cash Flow'!E247*-1)</f>
        <v>-35</v>
      </c>
      <c r="D264" s="170">
        <f>IF('Detailed Cash Flow'!F247="","",'Detailed Cash Flow'!F247*-1)</f>
        <v>0</v>
      </c>
      <c r="E264" s="170">
        <f>IF('Detailed Cash Flow'!G247="","",'Detailed Cash Flow'!G247*-1)</f>
        <v>0</v>
      </c>
      <c r="F264" s="170">
        <f>IF('Detailed Cash Flow'!Y247="","",'Detailed Cash Flow'!Y247*-1)</f>
        <v>-230</v>
      </c>
      <c r="G264" s="170">
        <f>'Detailed Cash Flow'!AJ247</f>
        <v>0</v>
      </c>
      <c r="H264" s="170">
        <f>IF('Detailed Cash Flow'!D247="","",'Detailed Cash Flow'!D247*-1)</f>
        <v>-400</v>
      </c>
      <c r="I264" s="171"/>
      <c r="J264" s="171"/>
      <c r="K264" s="170">
        <f t="shared" si="8"/>
        <v>2130</v>
      </c>
      <c r="L264" s="97">
        <f t="shared" si="7"/>
        <v>2130</v>
      </c>
    </row>
    <row r="265" spans="2:12">
      <c r="B265" s="172">
        <f>'Detailed Cash Flow'!A248</f>
        <v>45720</v>
      </c>
      <c r="C265" s="170">
        <f>IF('Detailed Cash Flow'!E248="","",'Detailed Cash Flow'!E248*-1)</f>
        <v>-35</v>
      </c>
      <c r="D265" s="170">
        <f>IF('Detailed Cash Flow'!F248="","",'Detailed Cash Flow'!F248*-1)</f>
        <v>0</v>
      </c>
      <c r="E265" s="170">
        <f>IF('Detailed Cash Flow'!G248="","",'Detailed Cash Flow'!G248*-1)</f>
        <v>0</v>
      </c>
      <c r="F265" s="170">
        <f>IF('Detailed Cash Flow'!Y248="","",'Detailed Cash Flow'!Y248*-1)</f>
        <v>0</v>
      </c>
      <c r="G265" s="170">
        <f>'Detailed Cash Flow'!AJ248</f>
        <v>0</v>
      </c>
      <c r="H265" s="170">
        <f>IF('Detailed Cash Flow'!D248="","",'Detailed Cash Flow'!D248*-1)</f>
        <v>0</v>
      </c>
      <c r="I265" s="171"/>
      <c r="J265" s="171"/>
      <c r="K265" s="170">
        <f t="shared" si="8"/>
        <v>2095</v>
      </c>
      <c r="L265" s="97">
        <f t="shared" si="7"/>
        <v>2095</v>
      </c>
    </row>
    <row r="266" spans="2:12">
      <c r="B266" s="172">
        <f>'Detailed Cash Flow'!A249</f>
        <v>45721</v>
      </c>
      <c r="C266" s="170">
        <f>IF('Detailed Cash Flow'!E249="","",'Detailed Cash Flow'!E249*-1)</f>
        <v>0</v>
      </c>
      <c r="D266" s="170">
        <f>IF('Detailed Cash Flow'!F249="","",'Detailed Cash Flow'!F249*-1)</f>
        <v>0</v>
      </c>
      <c r="E266" s="170">
        <f>IF('Detailed Cash Flow'!G249="","",'Detailed Cash Flow'!G249*-1)</f>
        <v>0</v>
      </c>
      <c r="F266" s="170">
        <f>IF('Detailed Cash Flow'!Y249="","",'Detailed Cash Flow'!Y249*-1)</f>
        <v>0</v>
      </c>
      <c r="G266" s="170">
        <f>'Detailed Cash Flow'!AJ249</f>
        <v>0</v>
      </c>
      <c r="H266" s="170">
        <f>IF('Detailed Cash Flow'!D249="","",'Detailed Cash Flow'!D249*-1)</f>
        <v>0</v>
      </c>
      <c r="I266" s="171"/>
      <c r="J266" s="171"/>
      <c r="K266" s="170">
        <f t="shared" si="8"/>
        <v>2095</v>
      </c>
      <c r="L266" s="97">
        <f t="shared" si="7"/>
        <v>2095</v>
      </c>
    </row>
    <row r="267" spans="2:12">
      <c r="B267" s="172">
        <f>'Detailed Cash Flow'!A250</f>
        <v>45722</v>
      </c>
      <c r="C267" s="170">
        <f>IF('Detailed Cash Flow'!E250="","",'Detailed Cash Flow'!E250*-1)</f>
        <v>0</v>
      </c>
      <c r="D267" s="170">
        <f>IF('Detailed Cash Flow'!F250="","",'Detailed Cash Flow'!F250*-1)</f>
        <v>0</v>
      </c>
      <c r="E267" s="170">
        <f>IF('Detailed Cash Flow'!G250="","",'Detailed Cash Flow'!G250*-1)</f>
        <v>0</v>
      </c>
      <c r="F267" s="170">
        <f>IF('Detailed Cash Flow'!Y250="","",'Detailed Cash Flow'!Y250*-1)</f>
        <v>0</v>
      </c>
      <c r="G267" s="170">
        <f>'Detailed Cash Flow'!AJ250</f>
        <v>0</v>
      </c>
      <c r="H267" s="170">
        <f>IF('Detailed Cash Flow'!D250="","",'Detailed Cash Flow'!D250*-1)</f>
        <v>0</v>
      </c>
      <c r="I267" s="171"/>
      <c r="J267" s="171"/>
      <c r="K267" s="170">
        <f t="shared" si="8"/>
        <v>2095</v>
      </c>
      <c r="L267" s="97">
        <f t="shared" si="7"/>
        <v>2095</v>
      </c>
    </row>
    <row r="268" spans="2:12">
      <c r="B268" s="172">
        <f>'Detailed Cash Flow'!A251</f>
        <v>45723</v>
      </c>
      <c r="C268" s="170">
        <f>IF('Detailed Cash Flow'!E251="","",'Detailed Cash Flow'!E251*-1)</f>
        <v>0</v>
      </c>
      <c r="D268" s="170">
        <f>IF('Detailed Cash Flow'!F251="","",'Detailed Cash Flow'!F251*-1)</f>
        <v>0</v>
      </c>
      <c r="E268" s="170">
        <f>IF('Detailed Cash Flow'!G251="","",'Detailed Cash Flow'!G251*-1)</f>
        <v>0</v>
      </c>
      <c r="F268" s="170">
        <f>IF('Detailed Cash Flow'!Y251="","",'Detailed Cash Flow'!Y251*-1)</f>
        <v>0</v>
      </c>
      <c r="G268" s="170">
        <f>'Detailed Cash Flow'!AJ251</f>
        <v>0</v>
      </c>
      <c r="H268" s="170">
        <f>IF('Detailed Cash Flow'!D251="","",'Detailed Cash Flow'!D251*-1)</f>
        <v>0</v>
      </c>
      <c r="I268" s="171"/>
      <c r="J268" s="171"/>
      <c r="K268" s="170">
        <f t="shared" si="8"/>
        <v>2095</v>
      </c>
      <c r="L268" s="97">
        <f t="shared" si="7"/>
        <v>2095</v>
      </c>
    </row>
    <row r="269" spans="2:12">
      <c r="B269" s="172">
        <f>'Detailed Cash Flow'!A252</f>
        <v>45724</v>
      </c>
      <c r="C269" s="170">
        <f>IF('Detailed Cash Flow'!E252="","",'Detailed Cash Flow'!E252*-1)</f>
        <v>0</v>
      </c>
      <c r="D269" s="170">
        <f>IF('Detailed Cash Flow'!F252="","",'Detailed Cash Flow'!F252*-1)</f>
        <v>0</v>
      </c>
      <c r="E269" s="170">
        <f>IF('Detailed Cash Flow'!G252="","",'Detailed Cash Flow'!G252*-1)</f>
        <v>0</v>
      </c>
      <c r="F269" s="170">
        <f>IF('Detailed Cash Flow'!Y252="","",'Detailed Cash Flow'!Y252*-1)</f>
        <v>0</v>
      </c>
      <c r="G269" s="170">
        <f>'Detailed Cash Flow'!AJ252</f>
        <v>0</v>
      </c>
      <c r="H269" s="170">
        <f>IF('Detailed Cash Flow'!D252="","",'Detailed Cash Flow'!D252*-1)</f>
        <v>0</v>
      </c>
      <c r="I269" s="171"/>
      <c r="J269" s="171"/>
      <c r="K269" s="170">
        <f t="shared" si="8"/>
        <v>2095</v>
      </c>
      <c r="L269" s="97">
        <f t="shared" si="7"/>
        <v>2095</v>
      </c>
    </row>
    <row r="270" spans="2:12">
      <c r="B270" s="172">
        <f>'Detailed Cash Flow'!A253</f>
        <v>45725</v>
      </c>
      <c r="C270" s="170">
        <f>IF('Detailed Cash Flow'!E253="","",'Detailed Cash Flow'!E253*-1)</f>
        <v>0</v>
      </c>
      <c r="D270" s="170">
        <f>IF('Detailed Cash Flow'!F253="","",'Detailed Cash Flow'!F253*-1)</f>
        <v>0</v>
      </c>
      <c r="E270" s="170">
        <f>IF('Detailed Cash Flow'!G253="","",'Detailed Cash Flow'!G253*-1)</f>
        <v>0</v>
      </c>
      <c r="F270" s="170">
        <f>IF('Detailed Cash Flow'!Y253="","",'Detailed Cash Flow'!Y253*-1)</f>
        <v>0</v>
      </c>
      <c r="G270" s="170">
        <f>'Detailed Cash Flow'!AJ253</f>
        <v>0</v>
      </c>
      <c r="H270" s="170">
        <f>IF('Detailed Cash Flow'!D253="","",'Detailed Cash Flow'!D253*-1)</f>
        <v>0</v>
      </c>
      <c r="I270" s="171"/>
      <c r="J270" s="171"/>
      <c r="K270" s="170">
        <f t="shared" si="8"/>
        <v>2095</v>
      </c>
      <c r="L270" s="97">
        <f t="shared" si="7"/>
        <v>2095</v>
      </c>
    </row>
    <row r="271" spans="2:12">
      <c r="B271" s="172">
        <f>'Detailed Cash Flow'!A254</f>
        <v>45726</v>
      </c>
      <c r="C271" s="170">
        <f>IF('Detailed Cash Flow'!E254="","",'Detailed Cash Flow'!E254*-1)</f>
        <v>-500</v>
      </c>
      <c r="D271" s="170">
        <f>IF('Detailed Cash Flow'!F254="","",'Detailed Cash Flow'!F254*-1)</f>
        <v>0</v>
      </c>
      <c r="E271" s="170">
        <f>IF('Detailed Cash Flow'!G254="","",'Detailed Cash Flow'!G254*-1)</f>
        <v>0</v>
      </c>
      <c r="F271" s="170">
        <f>IF('Detailed Cash Flow'!Y254="","",'Detailed Cash Flow'!Y254*-1)</f>
        <v>0</v>
      </c>
      <c r="G271" s="170">
        <f>'Detailed Cash Flow'!AJ254</f>
        <v>0</v>
      </c>
      <c r="H271" s="170">
        <f>IF('Detailed Cash Flow'!D254="","",'Detailed Cash Flow'!D254*-1)</f>
        <v>-400</v>
      </c>
      <c r="I271" s="171"/>
      <c r="J271" s="171"/>
      <c r="K271" s="170">
        <f t="shared" si="8"/>
        <v>1195</v>
      </c>
      <c r="L271" s="97">
        <f t="shared" si="7"/>
        <v>1195</v>
      </c>
    </row>
    <row r="272" spans="2:12">
      <c r="B272" s="172">
        <f>'Detailed Cash Flow'!A255</f>
        <v>45727</v>
      </c>
      <c r="C272" s="170">
        <f>IF('Detailed Cash Flow'!E255="","",'Detailed Cash Flow'!E255*-1)</f>
        <v>-300</v>
      </c>
      <c r="D272" s="170">
        <f>IF('Detailed Cash Flow'!F255="","",'Detailed Cash Flow'!F255*-1)</f>
        <v>0</v>
      </c>
      <c r="E272" s="170">
        <f>IF('Detailed Cash Flow'!G255="","",'Detailed Cash Flow'!G255*-1)</f>
        <v>0</v>
      </c>
      <c r="F272" s="170">
        <f>IF('Detailed Cash Flow'!Y255="","",'Detailed Cash Flow'!Y255*-1)</f>
        <v>0</v>
      </c>
      <c r="G272" s="170">
        <f>'Detailed Cash Flow'!AJ255</f>
        <v>0</v>
      </c>
      <c r="H272" s="170">
        <f>IF('Detailed Cash Flow'!D255="","",'Detailed Cash Flow'!D255*-1)</f>
        <v>0</v>
      </c>
      <c r="I272" s="171"/>
      <c r="J272" s="171"/>
      <c r="K272" s="170">
        <f t="shared" si="8"/>
        <v>895</v>
      </c>
      <c r="L272" s="97">
        <f t="shared" si="7"/>
        <v>895</v>
      </c>
    </row>
    <row r="273" spans="2:12">
      <c r="B273" s="172">
        <f>'Detailed Cash Flow'!A256</f>
        <v>45728</v>
      </c>
      <c r="C273" s="170">
        <f>IF('Detailed Cash Flow'!E256="","",'Detailed Cash Flow'!E256*-1)</f>
        <v>0</v>
      </c>
      <c r="D273" s="170">
        <f>IF('Detailed Cash Flow'!F256="","",'Detailed Cash Flow'!F256*-1)</f>
        <v>0</v>
      </c>
      <c r="E273" s="170">
        <f>IF('Detailed Cash Flow'!G256="","",'Detailed Cash Flow'!G256*-1)</f>
        <v>0</v>
      </c>
      <c r="F273" s="170">
        <f>IF('Detailed Cash Flow'!Y256="","",'Detailed Cash Flow'!Y256*-1)</f>
        <v>0</v>
      </c>
      <c r="G273" s="170">
        <f>'Detailed Cash Flow'!AJ256</f>
        <v>0</v>
      </c>
      <c r="H273" s="170">
        <f>IF('Detailed Cash Flow'!D256="","",'Detailed Cash Flow'!D256*-1)</f>
        <v>0</v>
      </c>
      <c r="I273" s="171"/>
      <c r="J273" s="171"/>
      <c r="K273" s="170">
        <f t="shared" si="8"/>
        <v>895</v>
      </c>
      <c r="L273" s="97">
        <f t="shared" si="7"/>
        <v>895</v>
      </c>
    </row>
    <row r="274" spans="2:12">
      <c r="B274" s="172">
        <f>'Detailed Cash Flow'!A257</f>
        <v>45729</v>
      </c>
      <c r="C274" s="170">
        <f>IF('Detailed Cash Flow'!E257="","",'Detailed Cash Flow'!E257*-1)</f>
        <v>0</v>
      </c>
      <c r="D274" s="170">
        <f>IF('Detailed Cash Flow'!F257="","",'Detailed Cash Flow'!F257*-1)</f>
        <v>0</v>
      </c>
      <c r="E274" s="170">
        <f>IF('Detailed Cash Flow'!G257="","",'Detailed Cash Flow'!G257*-1)</f>
        <v>0</v>
      </c>
      <c r="F274" s="170">
        <f>IF('Detailed Cash Flow'!Y257="","",'Detailed Cash Flow'!Y257*-1)</f>
        <v>0</v>
      </c>
      <c r="G274" s="170">
        <f>'Detailed Cash Flow'!AJ257</f>
        <v>0</v>
      </c>
      <c r="H274" s="170">
        <f>IF('Detailed Cash Flow'!D257="","",'Detailed Cash Flow'!D257*-1)</f>
        <v>0</v>
      </c>
      <c r="I274" s="171"/>
      <c r="J274" s="171"/>
      <c r="K274" s="170">
        <f t="shared" si="8"/>
        <v>895</v>
      </c>
      <c r="L274" s="97">
        <f t="shared" ref="L274:L337" si="9">K274</f>
        <v>895</v>
      </c>
    </row>
    <row r="275" spans="2:12">
      <c r="B275" s="172">
        <f>'Detailed Cash Flow'!A258</f>
        <v>45730</v>
      </c>
      <c r="C275" s="170">
        <f>IF('Detailed Cash Flow'!E258="","",'Detailed Cash Flow'!E258*-1)</f>
        <v>0</v>
      </c>
      <c r="D275" s="170">
        <f>IF('Detailed Cash Flow'!F258="","",'Detailed Cash Flow'!F258*-1)</f>
        <v>0</v>
      </c>
      <c r="E275" s="170">
        <f>IF('Detailed Cash Flow'!G258="","",'Detailed Cash Flow'!G258*-1)</f>
        <v>0</v>
      </c>
      <c r="F275" s="170">
        <f>IF('Detailed Cash Flow'!Y258="","",'Detailed Cash Flow'!Y258*-1)</f>
        <v>0</v>
      </c>
      <c r="G275" s="170">
        <f>'Detailed Cash Flow'!AJ258</f>
        <v>2300</v>
      </c>
      <c r="H275" s="170">
        <f>IF('Detailed Cash Flow'!D258="","",'Detailed Cash Flow'!D258*-1)</f>
        <v>0</v>
      </c>
      <c r="I275" s="171"/>
      <c r="J275" s="171"/>
      <c r="K275" s="170">
        <f t="shared" si="8"/>
        <v>3195</v>
      </c>
      <c r="L275" s="97">
        <f t="shared" si="9"/>
        <v>3195</v>
      </c>
    </row>
    <row r="276" spans="2:12">
      <c r="B276" s="172">
        <f>'Detailed Cash Flow'!A259</f>
        <v>45731</v>
      </c>
      <c r="C276" s="170">
        <f>IF('Detailed Cash Flow'!E259="","",'Detailed Cash Flow'!E259*-1)</f>
        <v>0</v>
      </c>
      <c r="D276" s="170">
        <f>IF('Detailed Cash Flow'!F259="","",'Detailed Cash Flow'!F259*-1)</f>
        <v>0</v>
      </c>
      <c r="E276" s="170">
        <f>IF('Detailed Cash Flow'!G259="","",'Detailed Cash Flow'!G259*-1)</f>
        <v>0</v>
      </c>
      <c r="F276" s="170">
        <f>IF('Detailed Cash Flow'!Y259="","",'Detailed Cash Flow'!Y259*-1)</f>
        <v>0</v>
      </c>
      <c r="G276" s="170">
        <f>'Detailed Cash Flow'!AJ259</f>
        <v>0</v>
      </c>
      <c r="H276" s="170">
        <f>IF('Detailed Cash Flow'!D259="","",'Detailed Cash Flow'!D259*-1)</f>
        <v>0</v>
      </c>
      <c r="I276" s="171"/>
      <c r="J276" s="171"/>
      <c r="K276" s="170">
        <f t="shared" si="8"/>
        <v>3195</v>
      </c>
      <c r="L276" s="97">
        <f t="shared" si="9"/>
        <v>3195</v>
      </c>
    </row>
    <row r="277" spans="2:12">
      <c r="B277" s="172">
        <f>'Detailed Cash Flow'!A260</f>
        <v>45732</v>
      </c>
      <c r="C277" s="170">
        <f>IF('Detailed Cash Flow'!E260="","",'Detailed Cash Flow'!E260*-1)</f>
        <v>0</v>
      </c>
      <c r="D277" s="170">
        <f>IF('Detailed Cash Flow'!F260="","",'Detailed Cash Flow'!F260*-1)</f>
        <v>0</v>
      </c>
      <c r="E277" s="170">
        <f>IF('Detailed Cash Flow'!G260="","",'Detailed Cash Flow'!G260*-1)</f>
        <v>0</v>
      </c>
      <c r="F277" s="170">
        <f>IF('Detailed Cash Flow'!Y260="","",'Detailed Cash Flow'!Y260*-1)</f>
        <v>0</v>
      </c>
      <c r="G277" s="170">
        <f>'Detailed Cash Flow'!AJ260</f>
        <v>0</v>
      </c>
      <c r="H277" s="170">
        <f>IF('Detailed Cash Flow'!D260="","",'Detailed Cash Flow'!D260*-1)</f>
        <v>0</v>
      </c>
      <c r="I277" s="171"/>
      <c r="J277" s="171"/>
      <c r="K277" s="170">
        <f t="shared" ref="K277:K340" si="10">IF(B277="","",K276+G277+C277+D277+E277+F277+H277+I277)</f>
        <v>3195</v>
      </c>
      <c r="L277" s="97">
        <f t="shared" si="9"/>
        <v>3195</v>
      </c>
    </row>
    <row r="278" spans="2:12">
      <c r="B278" s="172">
        <f>'Detailed Cash Flow'!A261</f>
        <v>45733</v>
      </c>
      <c r="C278" s="170">
        <f>IF('Detailed Cash Flow'!E261="","",'Detailed Cash Flow'!E261*-1)</f>
        <v>0</v>
      </c>
      <c r="D278" s="170">
        <f>IF('Detailed Cash Flow'!F261="","",'Detailed Cash Flow'!F261*-1)</f>
        <v>0</v>
      </c>
      <c r="E278" s="170">
        <f>IF('Detailed Cash Flow'!G261="","",'Detailed Cash Flow'!G261*-1)</f>
        <v>0</v>
      </c>
      <c r="F278" s="170">
        <f>IF('Detailed Cash Flow'!Y261="","",'Detailed Cash Flow'!Y261*-1)</f>
        <v>-230</v>
      </c>
      <c r="G278" s="170">
        <f>'Detailed Cash Flow'!AJ261</f>
        <v>0</v>
      </c>
      <c r="H278" s="170">
        <f>IF('Detailed Cash Flow'!D261="","",'Detailed Cash Flow'!D261*-1)</f>
        <v>-400</v>
      </c>
      <c r="I278" s="171"/>
      <c r="J278" s="171"/>
      <c r="K278" s="170">
        <f t="shared" si="10"/>
        <v>2565</v>
      </c>
      <c r="L278" s="97">
        <f t="shared" si="9"/>
        <v>2565</v>
      </c>
    </row>
    <row r="279" spans="2:12">
      <c r="B279" s="172">
        <f>'Detailed Cash Flow'!A262</f>
        <v>45734</v>
      </c>
      <c r="C279" s="170">
        <f>IF('Detailed Cash Flow'!E262="","",'Detailed Cash Flow'!E262*-1)</f>
        <v>0</v>
      </c>
      <c r="D279" s="170">
        <f>IF('Detailed Cash Flow'!F262="","",'Detailed Cash Flow'!F262*-1)</f>
        <v>0</v>
      </c>
      <c r="E279" s="170">
        <f>IF('Detailed Cash Flow'!G262="","",'Detailed Cash Flow'!G262*-1)</f>
        <v>0</v>
      </c>
      <c r="F279" s="170">
        <f>IF('Detailed Cash Flow'!Y262="","",'Detailed Cash Flow'!Y262*-1)</f>
        <v>0</v>
      </c>
      <c r="G279" s="170">
        <f>'Detailed Cash Flow'!AJ262</f>
        <v>0</v>
      </c>
      <c r="H279" s="170">
        <f>IF('Detailed Cash Flow'!D262="","",'Detailed Cash Flow'!D262*-1)</f>
        <v>0</v>
      </c>
      <c r="I279" s="171"/>
      <c r="J279" s="171"/>
      <c r="K279" s="170">
        <f t="shared" si="10"/>
        <v>2565</v>
      </c>
      <c r="L279" s="97">
        <f t="shared" si="9"/>
        <v>2565</v>
      </c>
    </row>
    <row r="280" spans="2:12">
      <c r="B280" s="172">
        <f>'Detailed Cash Flow'!A263</f>
        <v>45735</v>
      </c>
      <c r="C280" s="170">
        <f>IF('Detailed Cash Flow'!E263="","",'Detailed Cash Flow'!E263*-1)</f>
        <v>0</v>
      </c>
      <c r="D280" s="170">
        <f>IF('Detailed Cash Flow'!F263="","",'Detailed Cash Flow'!F263*-1)</f>
        <v>0</v>
      </c>
      <c r="E280" s="170">
        <f>IF('Detailed Cash Flow'!G263="","",'Detailed Cash Flow'!G263*-1)</f>
        <v>0</v>
      </c>
      <c r="F280" s="170">
        <f>IF('Detailed Cash Flow'!Y263="","",'Detailed Cash Flow'!Y263*-1)</f>
        <v>0</v>
      </c>
      <c r="G280" s="170">
        <f>'Detailed Cash Flow'!AJ263</f>
        <v>0</v>
      </c>
      <c r="H280" s="170">
        <f>IF('Detailed Cash Flow'!D263="","",'Detailed Cash Flow'!D263*-1)</f>
        <v>0</v>
      </c>
      <c r="I280" s="171"/>
      <c r="J280" s="171"/>
      <c r="K280" s="170">
        <f t="shared" si="10"/>
        <v>2565</v>
      </c>
      <c r="L280" s="97">
        <f t="shared" si="9"/>
        <v>2565</v>
      </c>
    </row>
    <row r="281" spans="2:12">
      <c r="B281" s="172">
        <f>'Detailed Cash Flow'!A264</f>
        <v>45736</v>
      </c>
      <c r="C281" s="170">
        <f>IF('Detailed Cash Flow'!E264="","",'Detailed Cash Flow'!E264*-1)</f>
        <v>0</v>
      </c>
      <c r="D281" s="170">
        <f>IF('Detailed Cash Flow'!F264="","",'Detailed Cash Flow'!F264*-1)</f>
        <v>0</v>
      </c>
      <c r="E281" s="170">
        <f>IF('Detailed Cash Flow'!G264="","",'Detailed Cash Flow'!G264*-1)</f>
        <v>0</v>
      </c>
      <c r="F281" s="170">
        <f>IF('Detailed Cash Flow'!Y264="","",'Detailed Cash Flow'!Y264*-1)</f>
        <v>0</v>
      </c>
      <c r="G281" s="170">
        <f>'Detailed Cash Flow'!AJ264</f>
        <v>0</v>
      </c>
      <c r="H281" s="170">
        <f>IF('Detailed Cash Flow'!D264="","",'Detailed Cash Flow'!D264*-1)</f>
        <v>0</v>
      </c>
      <c r="I281" s="171"/>
      <c r="J281" s="171"/>
      <c r="K281" s="170">
        <f t="shared" si="10"/>
        <v>2565</v>
      </c>
      <c r="L281" s="97">
        <f t="shared" si="9"/>
        <v>2565</v>
      </c>
    </row>
    <row r="282" spans="2:12">
      <c r="B282" s="172">
        <f>'Detailed Cash Flow'!A265</f>
        <v>45737</v>
      </c>
      <c r="C282" s="170">
        <f>IF('Detailed Cash Flow'!E265="","",'Detailed Cash Flow'!E265*-1)</f>
        <v>0</v>
      </c>
      <c r="D282" s="170">
        <f>IF('Detailed Cash Flow'!F265="","",'Detailed Cash Flow'!F265*-1)</f>
        <v>0</v>
      </c>
      <c r="E282" s="170">
        <f>IF('Detailed Cash Flow'!G265="","",'Detailed Cash Flow'!G265*-1)</f>
        <v>0</v>
      </c>
      <c r="F282" s="170">
        <f>IF('Detailed Cash Flow'!Y265="","",'Detailed Cash Flow'!Y265*-1)</f>
        <v>0</v>
      </c>
      <c r="G282" s="170">
        <f>'Detailed Cash Flow'!AJ265</f>
        <v>0</v>
      </c>
      <c r="H282" s="170">
        <f>IF('Detailed Cash Flow'!D265="","",'Detailed Cash Flow'!D265*-1)</f>
        <v>0</v>
      </c>
      <c r="I282" s="171"/>
      <c r="J282" s="171"/>
      <c r="K282" s="170">
        <f t="shared" si="10"/>
        <v>2565</v>
      </c>
      <c r="L282" s="97">
        <f t="shared" si="9"/>
        <v>2565</v>
      </c>
    </row>
    <row r="283" spans="2:12">
      <c r="B283" s="172">
        <f>'Detailed Cash Flow'!A266</f>
        <v>45738</v>
      </c>
      <c r="C283" s="170">
        <f>IF('Detailed Cash Flow'!E266="","",'Detailed Cash Flow'!E266*-1)</f>
        <v>0</v>
      </c>
      <c r="D283" s="170">
        <f>IF('Detailed Cash Flow'!F266="","",'Detailed Cash Flow'!F266*-1)</f>
        <v>0</v>
      </c>
      <c r="E283" s="170">
        <f>IF('Detailed Cash Flow'!G266="","",'Detailed Cash Flow'!G266*-1)</f>
        <v>0</v>
      </c>
      <c r="F283" s="170">
        <f>IF('Detailed Cash Flow'!Y266="","",'Detailed Cash Flow'!Y266*-1)</f>
        <v>0</v>
      </c>
      <c r="G283" s="170">
        <f>'Detailed Cash Flow'!AJ266</f>
        <v>0</v>
      </c>
      <c r="H283" s="170">
        <f>IF('Detailed Cash Flow'!D266="","",'Detailed Cash Flow'!D266*-1)</f>
        <v>0</v>
      </c>
      <c r="I283" s="171"/>
      <c r="J283" s="171"/>
      <c r="K283" s="170">
        <f t="shared" si="10"/>
        <v>2565</v>
      </c>
      <c r="L283" s="97">
        <f t="shared" si="9"/>
        <v>2565</v>
      </c>
    </row>
    <row r="284" spans="2:12">
      <c r="B284" s="172">
        <f>'Detailed Cash Flow'!A267</f>
        <v>45739</v>
      </c>
      <c r="C284" s="170">
        <f>IF('Detailed Cash Flow'!E267="","",'Detailed Cash Flow'!E267*-1)</f>
        <v>0</v>
      </c>
      <c r="D284" s="170">
        <f>IF('Detailed Cash Flow'!F267="","",'Detailed Cash Flow'!F267*-1)</f>
        <v>0</v>
      </c>
      <c r="E284" s="170">
        <f>IF('Detailed Cash Flow'!G267="","",'Detailed Cash Flow'!G267*-1)</f>
        <v>0</v>
      </c>
      <c r="F284" s="170">
        <f>IF('Detailed Cash Flow'!Y267="","",'Detailed Cash Flow'!Y267*-1)</f>
        <v>0</v>
      </c>
      <c r="G284" s="170">
        <f>'Detailed Cash Flow'!AJ267</f>
        <v>0</v>
      </c>
      <c r="H284" s="170">
        <f>IF('Detailed Cash Flow'!D267="","",'Detailed Cash Flow'!D267*-1)</f>
        <v>0</v>
      </c>
      <c r="I284" s="171"/>
      <c r="J284" s="171"/>
      <c r="K284" s="170">
        <f t="shared" si="10"/>
        <v>2565</v>
      </c>
      <c r="L284" s="97">
        <f t="shared" si="9"/>
        <v>2565</v>
      </c>
    </row>
    <row r="285" spans="2:12">
      <c r="B285" s="172">
        <f>'Detailed Cash Flow'!A268</f>
        <v>45740</v>
      </c>
      <c r="C285" s="170">
        <f>IF('Detailed Cash Flow'!E268="","",'Detailed Cash Flow'!E268*-1)</f>
        <v>0</v>
      </c>
      <c r="D285" s="170">
        <f>IF('Detailed Cash Flow'!F268="","",'Detailed Cash Flow'!F268*-1)</f>
        <v>0</v>
      </c>
      <c r="E285" s="170">
        <f>IF('Detailed Cash Flow'!G268="","",'Detailed Cash Flow'!G268*-1)</f>
        <v>0</v>
      </c>
      <c r="F285" s="170">
        <f>IF('Detailed Cash Flow'!Y268="","",'Detailed Cash Flow'!Y268*-1)</f>
        <v>0</v>
      </c>
      <c r="G285" s="170">
        <f>'Detailed Cash Flow'!AJ268</f>
        <v>0</v>
      </c>
      <c r="H285" s="170">
        <f>IF('Detailed Cash Flow'!D268="","",'Detailed Cash Flow'!D268*-1)</f>
        <v>-400</v>
      </c>
      <c r="I285" s="171"/>
      <c r="J285" s="171"/>
      <c r="K285" s="170">
        <f t="shared" si="10"/>
        <v>2165</v>
      </c>
      <c r="L285" s="97">
        <f t="shared" si="9"/>
        <v>2165</v>
      </c>
    </row>
    <row r="286" spans="2:12">
      <c r="B286" s="172">
        <f>'Detailed Cash Flow'!A269</f>
        <v>45741</v>
      </c>
      <c r="C286" s="170">
        <f>IF('Detailed Cash Flow'!E269="","",'Detailed Cash Flow'!E269*-1)</f>
        <v>0</v>
      </c>
      <c r="D286" s="170">
        <f>IF('Detailed Cash Flow'!F269="","",'Detailed Cash Flow'!F269*-1)</f>
        <v>0</v>
      </c>
      <c r="E286" s="170">
        <f>IF('Detailed Cash Flow'!G269="","",'Detailed Cash Flow'!G269*-1)</f>
        <v>0</v>
      </c>
      <c r="F286" s="170">
        <f>IF('Detailed Cash Flow'!Y269="","",'Detailed Cash Flow'!Y269*-1)</f>
        <v>0</v>
      </c>
      <c r="G286" s="170">
        <f>'Detailed Cash Flow'!AJ269</f>
        <v>0</v>
      </c>
      <c r="H286" s="170">
        <f>IF('Detailed Cash Flow'!D269="","",'Detailed Cash Flow'!D269*-1)</f>
        <v>0</v>
      </c>
      <c r="I286" s="171"/>
      <c r="J286" s="171"/>
      <c r="K286" s="170">
        <f t="shared" si="10"/>
        <v>2165</v>
      </c>
      <c r="L286" s="97">
        <f t="shared" si="9"/>
        <v>2165</v>
      </c>
    </row>
    <row r="287" spans="2:12">
      <c r="B287" s="172">
        <f>'Detailed Cash Flow'!A270</f>
        <v>45742</v>
      </c>
      <c r="C287" s="170">
        <f>IF('Detailed Cash Flow'!E270="","",'Detailed Cash Flow'!E270*-1)</f>
        <v>0</v>
      </c>
      <c r="D287" s="170">
        <f>IF('Detailed Cash Flow'!F270="","",'Detailed Cash Flow'!F270*-1)</f>
        <v>0</v>
      </c>
      <c r="E287" s="170">
        <f>IF('Detailed Cash Flow'!G270="","",'Detailed Cash Flow'!G270*-1)</f>
        <v>0</v>
      </c>
      <c r="F287" s="170">
        <f>IF('Detailed Cash Flow'!Y270="","",'Detailed Cash Flow'!Y270*-1)</f>
        <v>0</v>
      </c>
      <c r="G287" s="170">
        <f>'Detailed Cash Flow'!AJ270</f>
        <v>0</v>
      </c>
      <c r="H287" s="170">
        <f>IF('Detailed Cash Flow'!D270="","",'Detailed Cash Flow'!D270*-1)</f>
        <v>0</v>
      </c>
      <c r="I287" s="171"/>
      <c r="J287" s="171"/>
      <c r="K287" s="170">
        <f t="shared" si="10"/>
        <v>2165</v>
      </c>
      <c r="L287" s="97">
        <f t="shared" si="9"/>
        <v>2165</v>
      </c>
    </row>
    <row r="288" spans="2:12">
      <c r="B288" s="172">
        <f>'Detailed Cash Flow'!A271</f>
        <v>45743</v>
      </c>
      <c r="C288" s="170">
        <f>IF('Detailed Cash Flow'!E271="","",'Detailed Cash Flow'!E271*-1)</f>
        <v>-100</v>
      </c>
      <c r="D288" s="170">
        <f>IF('Detailed Cash Flow'!F271="","",'Detailed Cash Flow'!F271*-1)</f>
        <v>0</v>
      </c>
      <c r="E288" s="170">
        <f>IF('Detailed Cash Flow'!G271="","",'Detailed Cash Flow'!G271*-1)</f>
        <v>0</v>
      </c>
      <c r="F288" s="170">
        <f>IF('Detailed Cash Flow'!Y271="","",'Detailed Cash Flow'!Y271*-1)</f>
        <v>0</v>
      </c>
      <c r="G288" s="170">
        <f>'Detailed Cash Flow'!AJ271</f>
        <v>0</v>
      </c>
      <c r="H288" s="170">
        <f>IF('Detailed Cash Flow'!D271="","",'Detailed Cash Flow'!D271*-1)</f>
        <v>0</v>
      </c>
      <c r="I288" s="171"/>
      <c r="J288" s="171"/>
      <c r="K288" s="170">
        <f t="shared" si="10"/>
        <v>2065</v>
      </c>
      <c r="L288" s="97">
        <f t="shared" si="9"/>
        <v>2065</v>
      </c>
    </row>
    <row r="289" spans="2:12">
      <c r="B289" s="172">
        <f>'Detailed Cash Flow'!A272</f>
        <v>45744</v>
      </c>
      <c r="C289" s="170">
        <f>IF('Detailed Cash Flow'!E272="","",'Detailed Cash Flow'!E272*-1)</f>
        <v>0</v>
      </c>
      <c r="D289" s="170">
        <f>IF('Detailed Cash Flow'!F272="","",'Detailed Cash Flow'!F272*-1)</f>
        <v>0</v>
      </c>
      <c r="E289" s="170">
        <f>IF('Detailed Cash Flow'!G272="","",'Detailed Cash Flow'!G272*-1)</f>
        <v>0</v>
      </c>
      <c r="F289" s="170">
        <f>IF('Detailed Cash Flow'!Y272="","",'Detailed Cash Flow'!Y272*-1)</f>
        <v>0</v>
      </c>
      <c r="G289" s="170">
        <f>'Detailed Cash Flow'!AJ272</f>
        <v>2300</v>
      </c>
      <c r="H289" s="170">
        <f>IF('Detailed Cash Flow'!D272="","",'Detailed Cash Flow'!D272*-1)</f>
        <v>0</v>
      </c>
      <c r="I289" s="171"/>
      <c r="J289" s="171"/>
      <c r="K289" s="170">
        <f t="shared" si="10"/>
        <v>4365</v>
      </c>
      <c r="L289" s="97">
        <f t="shared" si="9"/>
        <v>4365</v>
      </c>
    </row>
    <row r="290" spans="2:12">
      <c r="B290" s="172">
        <f>'Detailed Cash Flow'!A273</f>
        <v>45745</v>
      </c>
      <c r="C290" s="170">
        <f>IF('Detailed Cash Flow'!E273="","",'Detailed Cash Flow'!E273*-1)</f>
        <v>0</v>
      </c>
      <c r="D290" s="170">
        <f>IF('Detailed Cash Flow'!F273="","",'Detailed Cash Flow'!F273*-1)</f>
        <v>0</v>
      </c>
      <c r="E290" s="170">
        <f>IF('Detailed Cash Flow'!G273="","",'Detailed Cash Flow'!G273*-1)</f>
        <v>0</v>
      </c>
      <c r="F290" s="170">
        <f>IF('Detailed Cash Flow'!Y273="","",'Detailed Cash Flow'!Y273*-1)</f>
        <v>0</v>
      </c>
      <c r="G290" s="170">
        <f>'Detailed Cash Flow'!AJ273</f>
        <v>0</v>
      </c>
      <c r="H290" s="170">
        <f>IF('Detailed Cash Flow'!D273="","",'Detailed Cash Flow'!D273*-1)</f>
        <v>0</v>
      </c>
      <c r="I290" s="171"/>
      <c r="J290" s="171"/>
      <c r="K290" s="170">
        <f t="shared" si="10"/>
        <v>4365</v>
      </c>
      <c r="L290" s="97">
        <f t="shared" si="9"/>
        <v>4365</v>
      </c>
    </row>
    <row r="291" spans="2:12">
      <c r="B291" s="172">
        <f>'Detailed Cash Flow'!A274</f>
        <v>45746</v>
      </c>
      <c r="C291" s="170">
        <f>IF('Detailed Cash Flow'!E274="","",'Detailed Cash Flow'!E274*-1)</f>
        <v>0</v>
      </c>
      <c r="D291" s="170">
        <f>IF('Detailed Cash Flow'!F274="","",'Detailed Cash Flow'!F274*-1)</f>
        <v>0</v>
      </c>
      <c r="E291" s="170">
        <f>IF('Detailed Cash Flow'!G274="","",'Detailed Cash Flow'!G274*-1)</f>
        <v>0</v>
      </c>
      <c r="F291" s="170">
        <f>IF('Detailed Cash Flow'!Y274="","",'Detailed Cash Flow'!Y274*-1)</f>
        <v>0</v>
      </c>
      <c r="G291" s="170">
        <f>'Detailed Cash Flow'!AJ274</f>
        <v>0</v>
      </c>
      <c r="H291" s="170">
        <f>IF('Detailed Cash Flow'!D274="","",'Detailed Cash Flow'!D274*-1)</f>
        <v>0</v>
      </c>
      <c r="I291" s="171"/>
      <c r="J291" s="171"/>
      <c r="K291" s="170">
        <f t="shared" si="10"/>
        <v>4365</v>
      </c>
      <c r="L291" s="97">
        <f t="shared" si="9"/>
        <v>4365</v>
      </c>
    </row>
    <row r="292" spans="2:12">
      <c r="B292" s="172">
        <f>'Detailed Cash Flow'!A275</f>
        <v>45747</v>
      </c>
      <c r="C292" s="170">
        <f>IF('Detailed Cash Flow'!E275="","",'Detailed Cash Flow'!E275*-1)</f>
        <v>-2000</v>
      </c>
      <c r="D292" s="170">
        <f>IF('Detailed Cash Flow'!F275="","",'Detailed Cash Flow'!F275*-1)</f>
        <v>0</v>
      </c>
      <c r="E292" s="170">
        <f>IF('Detailed Cash Flow'!G275="","",'Detailed Cash Flow'!G275*-1)</f>
        <v>0</v>
      </c>
      <c r="F292" s="170">
        <f>IF('Detailed Cash Flow'!Y275="","",'Detailed Cash Flow'!Y275*-1)</f>
        <v>-230</v>
      </c>
      <c r="G292" s="170">
        <f>'Detailed Cash Flow'!AJ275</f>
        <v>0</v>
      </c>
      <c r="H292" s="170">
        <f>IF('Detailed Cash Flow'!D275="","",'Detailed Cash Flow'!D275*-1)</f>
        <v>-400</v>
      </c>
      <c r="I292" s="171"/>
      <c r="J292" s="171"/>
      <c r="K292" s="170">
        <f t="shared" si="10"/>
        <v>1735</v>
      </c>
      <c r="L292" s="97">
        <f t="shared" si="9"/>
        <v>1735</v>
      </c>
    </row>
    <row r="293" spans="2:12">
      <c r="B293" s="172">
        <f>'Detailed Cash Flow'!A276</f>
        <v>45748</v>
      </c>
      <c r="C293" s="170">
        <f>IF('Detailed Cash Flow'!E276="","",'Detailed Cash Flow'!E276*-1)</f>
        <v>-195</v>
      </c>
      <c r="D293" s="170">
        <f>IF('Detailed Cash Flow'!F276="","",'Detailed Cash Flow'!F276*-1)</f>
        <v>0</v>
      </c>
      <c r="E293" s="170">
        <f>IF('Detailed Cash Flow'!G276="","",'Detailed Cash Flow'!G276*-1)</f>
        <v>0</v>
      </c>
      <c r="F293" s="170">
        <f>IF('Detailed Cash Flow'!Y276="","",'Detailed Cash Flow'!Y276*-1)</f>
        <v>0</v>
      </c>
      <c r="G293" s="170">
        <f>'Detailed Cash Flow'!AJ276</f>
        <v>650</v>
      </c>
      <c r="H293" s="170">
        <f>IF('Detailed Cash Flow'!D276="","",'Detailed Cash Flow'!D276*-1)</f>
        <v>0</v>
      </c>
      <c r="I293" s="171"/>
      <c r="J293" s="171"/>
      <c r="K293" s="170">
        <f t="shared" si="10"/>
        <v>2190</v>
      </c>
      <c r="L293" s="97">
        <f t="shared" si="9"/>
        <v>2190</v>
      </c>
    </row>
    <row r="294" spans="2:12">
      <c r="B294" s="172">
        <f>'Detailed Cash Flow'!A277</f>
        <v>45749</v>
      </c>
      <c r="C294" s="170">
        <f>IF('Detailed Cash Flow'!E277="","",'Detailed Cash Flow'!E277*-1)</f>
        <v>-35</v>
      </c>
      <c r="D294" s="170">
        <f>IF('Detailed Cash Flow'!F277="","",'Detailed Cash Flow'!F277*-1)</f>
        <v>0</v>
      </c>
      <c r="E294" s="170">
        <f>IF('Detailed Cash Flow'!G277="","",'Detailed Cash Flow'!G277*-1)</f>
        <v>0</v>
      </c>
      <c r="F294" s="170">
        <f>IF('Detailed Cash Flow'!Y277="","",'Detailed Cash Flow'!Y277*-1)</f>
        <v>0</v>
      </c>
      <c r="G294" s="170">
        <f>'Detailed Cash Flow'!AJ277</f>
        <v>0</v>
      </c>
      <c r="H294" s="170">
        <f>IF('Detailed Cash Flow'!D277="","",'Detailed Cash Flow'!D277*-1)</f>
        <v>0</v>
      </c>
      <c r="I294" s="171"/>
      <c r="J294" s="171"/>
      <c r="K294" s="170">
        <f t="shared" si="10"/>
        <v>2155</v>
      </c>
      <c r="L294" s="97">
        <f t="shared" si="9"/>
        <v>2155</v>
      </c>
    </row>
    <row r="295" spans="2:12">
      <c r="B295" s="172">
        <f>'Detailed Cash Flow'!A278</f>
        <v>45750</v>
      </c>
      <c r="C295" s="170">
        <f>IF('Detailed Cash Flow'!E278="","",'Detailed Cash Flow'!E278*-1)</f>
        <v>-35</v>
      </c>
      <c r="D295" s="170">
        <f>IF('Detailed Cash Flow'!F278="","",'Detailed Cash Flow'!F278*-1)</f>
        <v>0</v>
      </c>
      <c r="E295" s="170">
        <f>IF('Detailed Cash Flow'!G278="","",'Detailed Cash Flow'!G278*-1)</f>
        <v>0</v>
      </c>
      <c r="F295" s="170">
        <f>IF('Detailed Cash Flow'!Y278="","",'Detailed Cash Flow'!Y278*-1)</f>
        <v>0</v>
      </c>
      <c r="G295" s="170">
        <f>'Detailed Cash Flow'!AJ278</f>
        <v>0</v>
      </c>
      <c r="H295" s="170">
        <f>IF('Detailed Cash Flow'!D278="","",'Detailed Cash Flow'!D278*-1)</f>
        <v>0</v>
      </c>
      <c r="I295" s="171"/>
      <c r="J295" s="171"/>
      <c r="K295" s="170">
        <f t="shared" si="10"/>
        <v>2120</v>
      </c>
      <c r="L295" s="97">
        <f t="shared" si="9"/>
        <v>2120</v>
      </c>
    </row>
    <row r="296" spans="2:12">
      <c r="B296" s="172">
        <f>'Detailed Cash Flow'!A279</f>
        <v>45751</v>
      </c>
      <c r="C296" s="170">
        <f>IF('Detailed Cash Flow'!E279="","",'Detailed Cash Flow'!E279*-1)</f>
        <v>-35</v>
      </c>
      <c r="D296" s="170">
        <f>IF('Detailed Cash Flow'!F279="","",'Detailed Cash Flow'!F279*-1)</f>
        <v>0</v>
      </c>
      <c r="E296" s="170">
        <f>IF('Detailed Cash Flow'!G279="","",'Detailed Cash Flow'!G279*-1)</f>
        <v>0</v>
      </c>
      <c r="F296" s="170">
        <f>IF('Detailed Cash Flow'!Y279="","",'Detailed Cash Flow'!Y279*-1)</f>
        <v>0</v>
      </c>
      <c r="G296" s="170">
        <f>'Detailed Cash Flow'!AJ279</f>
        <v>0</v>
      </c>
      <c r="H296" s="170">
        <f>IF('Detailed Cash Flow'!D279="","",'Detailed Cash Flow'!D279*-1)</f>
        <v>0</v>
      </c>
      <c r="I296" s="171"/>
      <c r="J296" s="171"/>
      <c r="K296" s="170">
        <f t="shared" si="10"/>
        <v>2085</v>
      </c>
      <c r="L296" s="97">
        <f t="shared" si="9"/>
        <v>2085</v>
      </c>
    </row>
    <row r="297" spans="2:12">
      <c r="B297" s="172">
        <f>'Detailed Cash Flow'!A280</f>
        <v>45752</v>
      </c>
      <c r="C297" s="170">
        <f>IF('Detailed Cash Flow'!E280="","",'Detailed Cash Flow'!E280*-1)</f>
        <v>0</v>
      </c>
      <c r="D297" s="170">
        <f>IF('Detailed Cash Flow'!F280="","",'Detailed Cash Flow'!F280*-1)</f>
        <v>0</v>
      </c>
      <c r="E297" s="170">
        <f>IF('Detailed Cash Flow'!G280="","",'Detailed Cash Flow'!G280*-1)</f>
        <v>0</v>
      </c>
      <c r="F297" s="170">
        <f>IF('Detailed Cash Flow'!Y280="","",'Detailed Cash Flow'!Y280*-1)</f>
        <v>0</v>
      </c>
      <c r="G297" s="170">
        <f>'Detailed Cash Flow'!AJ280</f>
        <v>0</v>
      </c>
      <c r="H297" s="170">
        <f>IF('Detailed Cash Flow'!D280="","",'Detailed Cash Flow'!D280*-1)</f>
        <v>0</v>
      </c>
      <c r="I297" s="171"/>
      <c r="J297" s="171"/>
      <c r="K297" s="170">
        <f t="shared" si="10"/>
        <v>2085</v>
      </c>
      <c r="L297" s="97">
        <f t="shared" si="9"/>
        <v>2085</v>
      </c>
    </row>
    <row r="298" spans="2:12">
      <c r="B298" s="172">
        <f>'Detailed Cash Flow'!A281</f>
        <v>45753</v>
      </c>
      <c r="C298" s="170">
        <f>IF('Detailed Cash Flow'!E281="","",'Detailed Cash Flow'!E281*-1)</f>
        <v>0</v>
      </c>
      <c r="D298" s="170">
        <f>IF('Detailed Cash Flow'!F281="","",'Detailed Cash Flow'!F281*-1)</f>
        <v>0</v>
      </c>
      <c r="E298" s="170">
        <f>IF('Detailed Cash Flow'!G281="","",'Detailed Cash Flow'!G281*-1)</f>
        <v>0</v>
      </c>
      <c r="F298" s="170">
        <f>IF('Detailed Cash Flow'!Y281="","",'Detailed Cash Flow'!Y281*-1)</f>
        <v>0</v>
      </c>
      <c r="G298" s="170">
        <f>'Detailed Cash Flow'!AJ281</f>
        <v>0</v>
      </c>
      <c r="H298" s="170">
        <f>IF('Detailed Cash Flow'!D281="","",'Detailed Cash Flow'!D281*-1)</f>
        <v>0</v>
      </c>
      <c r="I298" s="171"/>
      <c r="J298" s="171"/>
      <c r="K298" s="170">
        <f t="shared" si="10"/>
        <v>2085</v>
      </c>
      <c r="L298" s="97">
        <f t="shared" si="9"/>
        <v>2085</v>
      </c>
    </row>
    <row r="299" spans="2:12">
      <c r="B299" s="172">
        <f>'Detailed Cash Flow'!A282</f>
        <v>45754</v>
      </c>
      <c r="C299" s="170">
        <f>IF('Detailed Cash Flow'!E282="","",'Detailed Cash Flow'!E282*-1)</f>
        <v>0</v>
      </c>
      <c r="D299" s="170">
        <f>IF('Detailed Cash Flow'!F282="","",'Detailed Cash Flow'!F282*-1)</f>
        <v>0</v>
      </c>
      <c r="E299" s="170">
        <f>IF('Detailed Cash Flow'!G282="","",'Detailed Cash Flow'!G282*-1)</f>
        <v>0</v>
      </c>
      <c r="F299" s="170">
        <f>IF('Detailed Cash Flow'!Y282="","",'Detailed Cash Flow'!Y282*-1)</f>
        <v>0</v>
      </c>
      <c r="G299" s="170">
        <f>'Detailed Cash Flow'!AJ282</f>
        <v>0</v>
      </c>
      <c r="H299" s="170">
        <f>IF('Detailed Cash Flow'!D282="","",'Detailed Cash Flow'!D282*-1)</f>
        <v>-400</v>
      </c>
      <c r="I299" s="171"/>
      <c r="J299" s="171"/>
      <c r="K299" s="170">
        <f t="shared" si="10"/>
        <v>1685</v>
      </c>
      <c r="L299" s="97">
        <f t="shared" si="9"/>
        <v>1685</v>
      </c>
    </row>
    <row r="300" spans="2:12">
      <c r="B300" s="172">
        <f>'Detailed Cash Flow'!A283</f>
        <v>45755</v>
      </c>
      <c r="C300" s="170">
        <f>IF('Detailed Cash Flow'!E283="","",'Detailed Cash Flow'!E283*-1)</f>
        <v>0</v>
      </c>
      <c r="D300" s="170">
        <f>IF('Detailed Cash Flow'!F283="","",'Detailed Cash Flow'!F283*-1)</f>
        <v>0</v>
      </c>
      <c r="E300" s="170">
        <f>IF('Detailed Cash Flow'!G283="","",'Detailed Cash Flow'!G283*-1)</f>
        <v>0</v>
      </c>
      <c r="F300" s="170">
        <f>IF('Detailed Cash Flow'!Y283="","",'Detailed Cash Flow'!Y283*-1)</f>
        <v>0</v>
      </c>
      <c r="G300" s="170">
        <f>'Detailed Cash Flow'!AJ283</f>
        <v>0</v>
      </c>
      <c r="H300" s="170">
        <f>IF('Detailed Cash Flow'!D283="","",'Detailed Cash Flow'!D283*-1)</f>
        <v>0</v>
      </c>
      <c r="I300" s="171"/>
      <c r="J300" s="171"/>
      <c r="K300" s="170">
        <f t="shared" si="10"/>
        <v>1685</v>
      </c>
      <c r="L300" s="97">
        <f t="shared" si="9"/>
        <v>1685</v>
      </c>
    </row>
    <row r="301" spans="2:12">
      <c r="B301" s="172">
        <f>'Detailed Cash Flow'!A284</f>
        <v>45756</v>
      </c>
      <c r="C301" s="170">
        <f>IF('Detailed Cash Flow'!E284="","",'Detailed Cash Flow'!E284*-1)</f>
        <v>0</v>
      </c>
      <c r="D301" s="170">
        <f>IF('Detailed Cash Flow'!F284="","",'Detailed Cash Flow'!F284*-1)</f>
        <v>0</v>
      </c>
      <c r="E301" s="170">
        <f>IF('Detailed Cash Flow'!G284="","",'Detailed Cash Flow'!G284*-1)</f>
        <v>0</v>
      </c>
      <c r="F301" s="170">
        <f>IF('Detailed Cash Flow'!Y284="","",'Detailed Cash Flow'!Y284*-1)</f>
        <v>0</v>
      </c>
      <c r="G301" s="170">
        <f>'Detailed Cash Flow'!AJ284</f>
        <v>0</v>
      </c>
      <c r="H301" s="170">
        <f>IF('Detailed Cash Flow'!D284="","",'Detailed Cash Flow'!D284*-1)</f>
        <v>0</v>
      </c>
      <c r="I301" s="171"/>
      <c r="J301" s="171"/>
      <c r="K301" s="170">
        <f t="shared" si="10"/>
        <v>1685</v>
      </c>
      <c r="L301" s="97">
        <f t="shared" si="9"/>
        <v>1685</v>
      </c>
    </row>
    <row r="302" spans="2:12">
      <c r="B302" s="172">
        <f>'Detailed Cash Flow'!A285</f>
        <v>45757</v>
      </c>
      <c r="C302" s="170">
        <f>IF('Detailed Cash Flow'!E285="","",'Detailed Cash Flow'!E285*-1)</f>
        <v>-500</v>
      </c>
      <c r="D302" s="170">
        <f>IF('Detailed Cash Flow'!F285="","",'Detailed Cash Flow'!F285*-1)</f>
        <v>0</v>
      </c>
      <c r="E302" s="170">
        <f>IF('Detailed Cash Flow'!G285="","",'Detailed Cash Flow'!G285*-1)</f>
        <v>0</v>
      </c>
      <c r="F302" s="170">
        <f>IF('Detailed Cash Flow'!Y285="","",'Detailed Cash Flow'!Y285*-1)</f>
        <v>0</v>
      </c>
      <c r="G302" s="170">
        <f>'Detailed Cash Flow'!AJ285</f>
        <v>0</v>
      </c>
      <c r="H302" s="170">
        <f>IF('Detailed Cash Flow'!D285="","",'Detailed Cash Flow'!D285*-1)</f>
        <v>0</v>
      </c>
      <c r="I302" s="171"/>
      <c r="J302" s="171"/>
      <c r="K302" s="170">
        <f t="shared" si="10"/>
        <v>1185</v>
      </c>
      <c r="L302" s="97">
        <f t="shared" si="9"/>
        <v>1185</v>
      </c>
    </row>
    <row r="303" spans="2:12">
      <c r="B303" s="172">
        <f>'Detailed Cash Flow'!A286</f>
        <v>45758</v>
      </c>
      <c r="C303" s="170">
        <f>IF('Detailed Cash Flow'!E286="","",'Detailed Cash Flow'!E286*-1)</f>
        <v>-300</v>
      </c>
      <c r="D303" s="170">
        <f>IF('Detailed Cash Flow'!F286="","",'Detailed Cash Flow'!F286*-1)</f>
        <v>0</v>
      </c>
      <c r="E303" s="170">
        <f>IF('Detailed Cash Flow'!G286="","",'Detailed Cash Flow'!G286*-1)</f>
        <v>0</v>
      </c>
      <c r="F303" s="170">
        <f>IF('Detailed Cash Flow'!Y286="","",'Detailed Cash Flow'!Y286*-1)</f>
        <v>0</v>
      </c>
      <c r="G303" s="170">
        <f>'Detailed Cash Flow'!AJ286</f>
        <v>2300</v>
      </c>
      <c r="H303" s="170">
        <f>IF('Detailed Cash Flow'!D286="","",'Detailed Cash Flow'!D286*-1)</f>
        <v>0</v>
      </c>
      <c r="I303" s="171"/>
      <c r="J303" s="171"/>
      <c r="K303" s="170">
        <f t="shared" si="10"/>
        <v>3185</v>
      </c>
      <c r="L303" s="97">
        <f t="shared" si="9"/>
        <v>3185</v>
      </c>
    </row>
    <row r="304" spans="2:12">
      <c r="B304" s="172">
        <f>'Detailed Cash Flow'!A287</f>
        <v>45759</v>
      </c>
      <c r="C304" s="170">
        <f>IF('Detailed Cash Flow'!E287="","",'Detailed Cash Flow'!E287*-1)</f>
        <v>0</v>
      </c>
      <c r="D304" s="170">
        <f>IF('Detailed Cash Flow'!F287="","",'Detailed Cash Flow'!F287*-1)</f>
        <v>0</v>
      </c>
      <c r="E304" s="170">
        <f>IF('Detailed Cash Flow'!G287="","",'Detailed Cash Flow'!G287*-1)</f>
        <v>0</v>
      </c>
      <c r="F304" s="170">
        <f>IF('Detailed Cash Flow'!Y287="","",'Detailed Cash Flow'!Y287*-1)</f>
        <v>0</v>
      </c>
      <c r="G304" s="170">
        <f>'Detailed Cash Flow'!AJ287</f>
        <v>0</v>
      </c>
      <c r="H304" s="170">
        <f>IF('Detailed Cash Flow'!D287="","",'Detailed Cash Flow'!D287*-1)</f>
        <v>0</v>
      </c>
      <c r="I304" s="171"/>
      <c r="J304" s="171"/>
      <c r="K304" s="170">
        <f t="shared" si="10"/>
        <v>3185</v>
      </c>
      <c r="L304" s="97">
        <f t="shared" si="9"/>
        <v>3185</v>
      </c>
    </row>
    <row r="305" spans="2:12">
      <c r="B305" s="172">
        <f>'Detailed Cash Flow'!A288</f>
        <v>45760</v>
      </c>
      <c r="C305" s="170">
        <f>IF('Detailed Cash Flow'!E288="","",'Detailed Cash Flow'!E288*-1)</f>
        <v>0</v>
      </c>
      <c r="D305" s="170">
        <f>IF('Detailed Cash Flow'!F288="","",'Detailed Cash Flow'!F288*-1)</f>
        <v>0</v>
      </c>
      <c r="E305" s="170">
        <f>IF('Detailed Cash Flow'!G288="","",'Detailed Cash Flow'!G288*-1)</f>
        <v>0</v>
      </c>
      <c r="F305" s="170">
        <f>IF('Detailed Cash Flow'!Y288="","",'Detailed Cash Flow'!Y288*-1)</f>
        <v>0</v>
      </c>
      <c r="G305" s="170">
        <f>'Detailed Cash Flow'!AJ288</f>
        <v>0</v>
      </c>
      <c r="H305" s="170">
        <f>IF('Detailed Cash Flow'!D288="","",'Detailed Cash Flow'!D288*-1)</f>
        <v>0</v>
      </c>
      <c r="I305" s="171"/>
      <c r="J305" s="171"/>
      <c r="K305" s="170">
        <f t="shared" si="10"/>
        <v>3185</v>
      </c>
      <c r="L305" s="97">
        <f t="shared" si="9"/>
        <v>3185</v>
      </c>
    </row>
    <row r="306" spans="2:12">
      <c r="B306" s="172">
        <f>'Detailed Cash Flow'!A289</f>
        <v>45761</v>
      </c>
      <c r="C306" s="170">
        <f>IF('Detailed Cash Flow'!E289="","",'Detailed Cash Flow'!E289*-1)</f>
        <v>0</v>
      </c>
      <c r="D306" s="170">
        <f>IF('Detailed Cash Flow'!F289="","",'Detailed Cash Flow'!F289*-1)</f>
        <v>0</v>
      </c>
      <c r="E306" s="170">
        <f>IF('Detailed Cash Flow'!G289="","",'Detailed Cash Flow'!G289*-1)</f>
        <v>0</v>
      </c>
      <c r="F306" s="170">
        <f>IF('Detailed Cash Flow'!Y289="","",'Detailed Cash Flow'!Y289*-1)</f>
        <v>-230</v>
      </c>
      <c r="G306" s="170">
        <f>'Detailed Cash Flow'!AJ289</f>
        <v>0</v>
      </c>
      <c r="H306" s="170">
        <f>IF('Detailed Cash Flow'!D289="","",'Detailed Cash Flow'!D289*-1)</f>
        <v>-400</v>
      </c>
      <c r="I306" s="171"/>
      <c r="J306" s="171"/>
      <c r="K306" s="170">
        <f t="shared" si="10"/>
        <v>2555</v>
      </c>
      <c r="L306" s="97">
        <f t="shared" si="9"/>
        <v>2555</v>
      </c>
    </row>
    <row r="307" spans="2:12">
      <c r="B307" s="172">
        <f>'Detailed Cash Flow'!A290</f>
        <v>45762</v>
      </c>
      <c r="C307" s="170">
        <f>IF('Detailed Cash Flow'!E290="","",'Detailed Cash Flow'!E290*-1)</f>
        <v>0</v>
      </c>
      <c r="D307" s="170">
        <f>IF('Detailed Cash Flow'!F290="","",'Detailed Cash Flow'!F290*-1)</f>
        <v>0</v>
      </c>
      <c r="E307" s="170">
        <f>IF('Detailed Cash Flow'!G290="","",'Detailed Cash Flow'!G290*-1)</f>
        <v>0</v>
      </c>
      <c r="F307" s="170">
        <f>IF('Detailed Cash Flow'!Y290="","",'Detailed Cash Flow'!Y290*-1)</f>
        <v>0</v>
      </c>
      <c r="G307" s="170">
        <f>'Detailed Cash Flow'!AJ290</f>
        <v>0</v>
      </c>
      <c r="H307" s="170">
        <f>IF('Detailed Cash Flow'!D290="","",'Detailed Cash Flow'!D290*-1)</f>
        <v>0</v>
      </c>
      <c r="I307" s="171"/>
      <c r="J307" s="171"/>
      <c r="K307" s="170">
        <f t="shared" si="10"/>
        <v>2555</v>
      </c>
      <c r="L307" s="97">
        <f t="shared" si="9"/>
        <v>2555</v>
      </c>
    </row>
    <row r="308" spans="2:12">
      <c r="B308" s="172">
        <f>'Detailed Cash Flow'!A291</f>
        <v>45763</v>
      </c>
      <c r="C308" s="170">
        <f>IF('Detailed Cash Flow'!E291="","",'Detailed Cash Flow'!E291*-1)</f>
        <v>0</v>
      </c>
      <c r="D308" s="170">
        <f>IF('Detailed Cash Flow'!F291="","",'Detailed Cash Flow'!F291*-1)</f>
        <v>0</v>
      </c>
      <c r="E308" s="170">
        <f>IF('Detailed Cash Flow'!G291="","",'Detailed Cash Flow'!G291*-1)</f>
        <v>0</v>
      </c>
      <c r="F308" s="170">
        <f>IF('Detailed Cash Flow'!Y291="","",'Detailed Cash Flow'!Y291*-1)</f>
        <v>0</v>
      </c>
      <c r="G308" s="170">
        <f>'Detailed Cash Flow'!AJ291</f>
        <v>0</v>
      </c>
      <c r="H308" s="170">
        <f>IF('Detailed Cash Flow'!D291="","",'Detailed Cash Flow'!D291*-1)</f>
        <v>0</v>
      </c>
      <c r="I308" s="171"/>
      <c r="J308" s="171"/>
      <c r="K308" s="170">
        <f t="shared" si="10"/>
        <v>2555</v>
      </c>
      <c r="L308" s="97">
        <f t="shared" si="9"/>
        <v>2555</v>
      </c>
    </row>
    <row r="309" spans="2:12">
      <c r="B309" s="172">
        <f>'Detailed Cash Flow'!A292</f>
        <v>45764</v>
      </c>
      <c r="C309" s="170">
        <f>IF('Detailed Cash Flow'!E292="","",'Detailed Cash Flow'!E292*-1)</f>
        <v>0</v>
      </c>
      <c r="D309" s="170">
        <f>IF('Detailed Cash Flow'!F292="","",'Detailed Cash Flow'!F292*-1)</f>
        <v>0</v>
      </c>
      <c r="E309" s="170">
        <f>IF('Detailed Cash Flow'!G292="","",'Detailed Cash Flow'!G292*-1)</f>
        <v>0</v>
      </c>
      <c r="F309" s="170">
        <f>IF('Detailed Cash Flow'!Y292="","",'Detailed Cash Flow'!Y292*-1)</f>
        <v>0</v>
      </c>
      <c r="G309" s="170">
        <f>'Detailed Cash Flow'!AJ292</f>
        <v>0</v>
      </c>
      <c r="H309" s="170">
        <f>IF('Detailed Cash Flow'!D292="","",'Detailed Cash Flow'!D292*-1)</f>
        <v>0</v>
      </c>
      <c r="I309" s="171"/>
      <c r="J309" s="171"/>
      <c r="K309" s="170">
        <f t="shared" si="10"/>
        <v>2555</v>
      </c>
      <c r="L309" s="97">
        <f t="shared" si="9"/>
        <v>2555</v>
      </c>
    </row>
    <row r="310" spans="2:12">
      <c r="B310" s="172">
        <f>'Detailed Cash Flow'!A293</f>
        <v>45765</v>
      </c>
      <c r="C310" s="170">
        <f>IF('Detailed Cash Flow'!E293="","",'Detailed Cash Flow'!E293*-1)</f>
        <v>0</v>
      </c>
      <c r="D310" s="170">
        <f>IF('Detailed Cash Flow'!F293="","",'Detailed Cash Flow'!F293*-1)</f>
        <v>0</v>
      </c>
      <c r="E310" s="170">
        <f>IF('Detailed Cash Flow'!G293="","",'Detailed Cash Flow'!G293*-1)</f>
        <v>0</v>
      </c>
      <c r="F310" s="170">
        <f>IF('Detailed Cash Flow'!Y293="","",'Detailed Cash Flow'!Y293*-1)</f>
        <v>0</v>
      </c>
      <c r="G310" s="170">
        <f>'Detailed Cash Flow'!AJ293</f>
        <v>0</v>
      </c>
      <c r="H310" s="170">
        <f>IF('Detailed Cash Flow'!D293="","",'Detailed Cash Flow'!D293*-1)</f>
        <v>0</v>
      </c>
      <c r="I310" s="171"/>
      <c r="J310" s="171"/>
      <c r="K310" s="170">
        <f t="shared" si="10"/>
        <v>2555</v>
      </c>
      <c r="L310" s="97">
        <f t="shared" si="9"/>
        <v>2555</v>
      </c>
    </row>
    <row r="311" spans="2:12">
      <c r="B311" s="172">
        <f>'Detailed Cash Flow'!A294</f>
        <v>45766</v>
      </c>
      <c r="C311" s="170">
        <f>IF('Detailed Cash Flow'!E294="","",'Detailed Cash Flow'!E294*-1)</f>
        <v>0</v>
      </c>
      <c r="D311" s="170">
        <f>IF('Detailed Cash Flow'!F294="","",'Detailed Cash Flow'!F294*-1)</f>
        <v>0</v>
      </c>
      <c r="E311" s="170">
        <f>IF('Detailed Cash Flow'!G294="","",'Detailed Cash Flow'!G294*-1)</f>
        <v>0</v>
      </c>
      <c r="F311" s="170">
        <f>IF('Detailed Cash Flow'!Y294="","",'Detailed Cash Flow'!Y294*-1)</f>
        <v>0</v>
      </c>
      <c r="G311" s="170">
        <f>'Detailed Cash Flow'!AJ294</f>
        <v>0</v>
      </c>
      <c r="H311" s="170">
        <f>IF('Detailed Cash Flow'!D294="","",'Detailed Cash Flow'!D294*-1)</f>
        <v>0</v>
      </c>
      <c r="I311" s="171"/>
      <c r="J311" s="171"/>
      <c r="K311" s="170">
        <f t="shared" si="10"/>
        <v>2555</v>
      </c>
      <c r="L311" s="97">
        <f t="shared" si="9"/>
        <v>2555</v>
      </c>
    </row>
    <row r="312" spans="2:12">
      <c r="B312" s="172">
        <f>'Detailed Cash Flow'!A295</f>
        <v>45767</v>
      </c>
      <c r="C312" s="170">
        <f>IF('Detailed Cash Flow'!E295="","",'Detailed Cash Flow'!E295*-1)</f>
        <v>0</v>
      </c>
      <c r="D312" s="170">
        <f>IF('Detailed Cash Flow'!F295="","",'Detailed Cash Flow'!F295*-1)</f>
        <v>0</v>
      </c>
      <c r="E312" s="170">
        <f>IF('Detailed Cash Flow'!G295="","",'Detailed Cash Flow'!G295*-1)</f>
        <v>0</v>
      </c>
      <c r="F312" s="170">
        <f>IF('Detailed Cash Flow'!Y295="","",'Detailed Cash Flow'!Y295*-1)</f>
        <v>0</v>
      </c>
      <c r="G312" s="170">
        <f>'Detailed Cash Flow'!AJ295</f>
        <v>0</v>
      </c>
      <c r="H312" s="170">
        <f>IF('Detailed Cash Flow'!D295="","",'Detailed Cash Flow'!D295*-1)</f>
        <v>0</v>
      </c>
      <c r="I312" s="171"/>
      <c r="J312" s="171"/>
      <c r="K312" s="170">
        <f t="shared" si="10"/>
        <v>2555</v>
      </c>
      <c r="L312" s="97">
        <f t="shared" si="9"/>
        <v>2555</v>
      </c>
    </row>
    <row r="313" spans="2:12">
      <c r="B313" s="172">
        <f>'Detailed Cash Flow'!A296</f>
        <v>45768</v>
      </c>
      <c r="C313" s="170">
        <f>IF('Detailed Cash Flow'!E296="","",'Detailed Cash Flow'!E296*-1)</f>
        <v>0</v>
      </c>
      <c r="D313" s="170">
        <f>IF('Detailed Cash Flow'!F296="","",'Detailed Cash Flow'!F296*-1)</f>
        <v>0</v>
      </c>
      <c r="E313" s="170">
        <f>IF('Detailed Cash Flow'!G296="","",'Detailed Cash Flow'!G296*-1)</f>
        <v>0</v>
      </c>
      <c r="F313" s="170">
        <f>IF('Detailed Cash Flow'!Y296="","",'Detailed Cash Flow'!Y296*-1)</f>
        <v>0</v>
      </c>
      <c r="G313" s="170">
        <f>'Detailed Cash Flow'!AJ296</f>
        <v>0</v>
      </c>
      <c r="H313" s="170">
        <f>IF('Detailed Cash Flow'!D296="","",'Detailed Cash Flow'!D296*-1)</f>
        <v>-400</v>
      </c>
      <c r="I313" s="171"/>
      <c r="J313" s="171"/>
      <c r="K313" s="170">
        <f t="shared" si="10"/>
        <v>2155</v>
      </c>
      <c r="L313" s="97">
        <f t="shared" si="9"/>
        <v>2155</v>
      </c>
    </row>
    <row r="314" spans="2:12">
      <c r="B314" s="172">
        <f>'Detailed Cash Flow'!A297</f>
        <v>45769</v>
      </c>
      <c r="C314" s="170">
        <f>IF('Detailed Cash Flow'!E297="","",'Detailed Cash Flow'!E297*-1)</f>
        <v>0</v>
      </c>
      <c r="D314" s="170">
        <f>IF('Detailed Cash Flow'!F297="","",'Detailed Cash Flow'!F297*-1)</f>
        <v>0</v>
      </c>
      <c r="E314" s="170">
        <f>IF('Detailed Cash Flow'!G297="","",'Detailed Cash Flow'!G297*-1)</f>
        <v>0</v>
      </c>
      <c r="F314" s="170">
        <f>IF('Detailed Cash Flow'!Y297="","",'Detailed Cash Flow'!Y297*-1)</f>
        <v>0</v>
      </c>
      <c r="G314" s="170">
        <f>'Detailed Cash Flow'!AJ297</f>
        <v>0</v>
      </c>
      <c r="H314" s="170">
        <f>IF('Detailed Cash Flow'!D297="","",'Detailed Cash Flow'!D297*-1)</f>
        <v>0</v>
      </c>
      <c r="I314" s="171"/>
      <c r="J314" s="171"/>
      <c r="K314" s="170">
        <f t="shared" si="10"/>
        <v>2155</v>
      </c>
      <c r="L314" s="97">
        <f t="shared" si="9"/>
        <v>2155</v>
      </c>
    </row>
    <row r="315" spans="2:12">
      <c r="B315" s="172">
        <f>'Detailed Cash Flow'!A298</f>
        <v>45770</v>
      </c>
      <c r="C315" s="170">
        <f>IF('Detailed Cash Flow'!E298="","",'Detailed Cash Flow'!E298*-1)</f>
        <v>0</v>
      </c>
      <c r="D315" s="170">
        <f>IF('Detailed Cash Flow'!F298="","",'Detailed Cash Flow'!F298*-1)</f>
        <v>0</v>
      </c>
      <c r="E315" s="170">
        <f>IF('Detailed Cash Flow'!G298="","",'Detailed Cash Flow'!G298*-1)</f>
        <v>0</v>
      </c>
      <c r="F315" s="170">
        <f>IF('Detailed Cash Flow'!Y298="","",'Detailed Cash Flow'!Y298*-1)</f>
        <v>0</v>
      </c>
      <c r="G315" s="170">
        <f>'Detailed Cash Flow'!AJ298</f>
        <v>0</v>
      </c>
      <c r="H315" s="170">
        <f>IF('Detailed Cash Flow'!D298="","",'Detailed Cash Flow'!D298*-1)</f>
        <v>0</v>
      </c>
      <c r="I315" s="171"/>
      <c r="J315" s="171"/>
      <c r="K315" s="170">
        <f t="shared" si="10"/>
        <v>2155</v>
      </c>
      <c r="L315" s="97">
        <f t="shared" si="9"/>
        <v>2155</v>
      </c>
    </row>
    <row r="316" spans="2:12">
      <c r="B316" s="172">
        <f>'Detailed Cash Flow'!A299</f>
        <v>45771</v>
      </c>
      <c r="C316" s="170">
        <f>IF('Detailed Cash Flow'!E299="","",'Detailed Cash Flow'!E299*-1)</f>
        <v>0</v>
      </c>
      <c r="D316" s="170">
        <f>IF('Detailed Cash Flow'!F299="","",'Detailed Cash Flow'!F299*-1)</f>
        <v>0</v>
      </c>
      <c r="E316" s="170">
        <f>IF('Detailed Cash Flow'!G299="","",'Detailed Cash Flow'!G299*-1)</f>
        <v>0</v>
      </c>
      <c r="F316" s="170">
        <f>IF('Detailed Cash Flow'!Y299="","",'Detailed Cash Flow'!Y299*-1)</f>
        <v>0</v>
      </c>
      <c r="G316" s="170">
        <f>'Detailed Cash Flow'!AJ299</f>
        <v>0</v>
      </c>
      <c r="H316" s="170">
        <f>IF('Detailed Cash Flow'!D299="","",'Detailed Cash Flow'!D299*-1)</f>
        <v>0</v>
      </c>
      <c r="I316" s="171"/>
      <c r="J316" s="171"/>
      <c r="K316" s="170">
        <f t="shared" si="10"/>
        <v>2155</v>
      </c>
      <c r="L316" s="97">
        <f t="shared" si="9"/>
        <v>2155</v>
      </c>
    </row>
    <row r="317" spans="2:12">
      <c r="B317" s="172">
        <f>'Detailed Cash Flow'!A300</f>
        <v>45772</v>
      </c>
      <c r="C317" s="170">
        <f>IF('Detailed Cash Flow'!E300="","",'Detailed Cash Flow'!E300*-1)</f>
        <v>0</v>
      </c>
      <c r="D317" s="170">
        <f>IF('Detailed Cash Flow'!F300="","",'Detailed Cash Flow'!F300*-1)</f>
        <v>0</v>
      </c>
      <c r="E317" s="170">
        <f>IF('Detailed Cash Flow'!G300="","",'Detailed Cash Flow'!G300*-1)</f>
        <v>0</v>
      </c>
      <c r="F317" s="170">
        <f>IF('Detailed Cash Flow'!Y300="","",'Detailed Cash Flow'!Y300*-1)</f>
        <v>0</v>
      </c>
      <c r="G317" s="170">
        <f>'Detailed Cash Flow'!AJ300</f>
        <v>2300</v>
      </c>
      <c r="H317" s="170">
        <f>IF('Detailed Cash Flow'!D300="","",'Detailed Cash Flow'!D300*-1)</f>
        <v>0</v>
      </c>
      <c r="I317" s="171"/>
      <c r="J317" s="171"/>
      <c r="K317" s="170">
        <f t="shared" si="10"/>
        <v>4455</v>
      </c>
      <c r="L317" s="97">
        <f t="shared" si="9"/>
        <v>4455</v>
      </c>
    </row>
    <row r="318" spans="2:12">
      <c r="B318" s="172">
        <f>'Detailed Cash Flow'!A301</f>
        <v>45773</v>
      </c>
      <c r="C318" s="170">
        <f>IF('Detailed Cash Flow'!E301="","",'Detailed Cash Flow'!E301*-1)</f>
        <v>0</v>
      </c>
      <c r="D318" s="170">
        <f>IF('Detailed Cash Flow'!F301="","",'Detailed Cash Flow'!F301*-1)</f>
        <v>0</v>
      </c>
      <c r="E318" s="170">
        <f>IF('Detailed Cash Flow'!G301="","",'Detailed Cash Flow'!G301*-1)</f>
        <v>0</v>
      </c>
      <c r="F318" s="170">
        <f>IF('Detailed Cash Flow'!Y301="","",'Detailed Cash Flow'!Y301*-1)</f>
        <v>0</v>
      </c>
      <c r="G318" s="170">
        <f>'Detailed Cash Flow'!AJ301</f>
        <v>0</v>
      </c>
      <c r="H318" s="170">
        <f>IF('Detailed Cash Flow'!D301="","",'Detailed Cash Flow'!D301*-1)</f>
        <v>0</v>
      </c>
      <c r="I318" s="171"/>
      <c r="J318" s="171"/>
      <c r="K318" s="170">
        <f t="shared" si="10"/>
        <v>4455</v>
      </c>
      <c r="L318" s="97">
        <f t="shared" si="9"/>
        <v>4455</v>
      </c>
    </row>
    <row r="319" spans="2:12">
      <c r="B319" s="172">
        <f>'Detailed Cash Flow'!A302</f>
        <v>45774</v>
      </c>
      <c r="C319" s="170">
        <f>IF('Detailed Cash Flow'!E302="","",'Detailed Cash Flow'!E302*-1)</f>
        <v>-100</v>
      </c>
      <c r="D319" s="170">
        <f>IF('Detailed Cash Flow'!F302="","",'Detailed Cash Flow'!F302*-1)</f>
        <v>0</v>
      </c>
      <c r="E319" s="170">
        <f>IF('Detailed Cash Flow'!G302="","",'Detailed Cash Flow'!G302*-1)</f>
        <v>0</v>
      </c>
      <c r="F319" s="170">
        <f>IF('Detailed Cash Flow'!Y302="","",'Detailed Cash Flow'!Y302*-1)</f>
        <v>0</v>
      </c>
      <c r="G319" s="170">
        <f>'Detailed Cash Flow'!AJ302</f>
        <v>0</v>
      </c>
      <c r="H319" s="170">
        <f>IF('Detailed Cash Flow'!D302="","",'Detailed Cash Flow'!D302*-1)</f>
        <v>0</v>
      </c>
      <c r="I319" s="171"/>
      <c r="J319" s="171"/>
      <c r="K319" s="170">
        <f t="shared" si="10"/>
        <v>4355</v>
      </c>
      <c r="L319" s="97">
        <f t="shared" si="9"/>
        <v>4355</v>
      </c>
    </row>
    <row r="320" spans="2:12">
      <c r="B320" s="172">
        <f>'Detailed Cash Flow'!A303</f>
        <v>45775</v>
      </c>
      <c r="C320" s="170">
        <f>IF('Detailed Cash Flow'!E303="","",'Detailed Cash Flow'!E303*-1)</f>
        <v>0</v>
      </c>
      <c r="D320" s="170">
        <f>IF('Detailed Cash Flow'!F303="","",'Detailed Cash Flow'!F303*-1)</f>
        <v>0</v>
      </c>
      <c r="E320" s="170">
        <f>IF('Detailed Cash Flow'!G303="","",'Detailed Cash Flow'!G303*-1)</f>
        <v>0</v>
      </c>
      <c r="F320" s="170">
        <f>IF('Detailed Cash Flow'!Y303="","",'Detailed Cash Flow'!Y303*-1)</f>
        <v>-230</v>
      </c>
      <c r="G320" s="170">
        <f>'Detailed Cash Flow'!AJ303</f>
        <v>0</v>
      </c>
      <c r="H320" s="170">
        <f>IF('Detailed Cash Flow'!D303="","",'Detailed Cash Flow'!D303*-1)</f>
        <v>-400</v>
      </c>
      <c r="I320" s="171"/>
      <c r="J320" s="171"/>
      <c r="K320" s="170">
        <f t="shared" si="10"/>
        <v>3725</v>
      </c>
      <c r="L320" s="97">
        <f t="shared" si="9"/>
        <v>3725</v>
      </c>
    </row>
    <row r="321" spans="2:12">
      <c r="B321" s="172">
        <f>'Detailed Cash Flow'!A304</f>
        <v>45776</v>
      </c>
      <c r="C321" s="170">
        <f>IF('Detailed Cash Flow'!E304="","",'Detailed Cash Flow'!E304*-1)</f>
        <v>0</v>
      </c>
      <c r="D321" s="170">
        <f>IF('Detailed Cash Flow'!F304="","",'Detailed Cash Flow'!F304*-1)</f>
        <v>0</v>
      </c>
      <c r="E321" s="170">
        <f>IF('Detailed Cash Flow'!G304="","",'Detailed Cash Flow'!G304*-1)</f>
        <v>0</v>
      </c>
      <c r="F321" s="170">
        <f>IF('Detailed Cash Flow'!Y304="","",'Detailed Cash Flow'!Y304*-1)</f>
        <v>0</v>
      </c>
      <c r="G321" s="170">
        <f>'Detailed Cash Flow'!AJ304</f>
        <v>0</v>
      </c>
      <c r="H321" s="170">
        <f>IF('Detailed Cash Flow'!D304="","",'Detailed Cash Flow'!D304*-1)</f>
        <v>0</v>
      </c>
      <c r="I321" s="171"/>
      <c r="J321" s="171"/>
      <c r="K321" s="170">
        <f t="shared" si="10"/>
        <v>3725</v>
      </c>
      <c r="L321" s="97">
        <f t="shared" si="9"/>
        <v>3725</v>
      </c>
    </row>
    <row r="322" spans="2:12">
      <c r="B322" s="172">
        <f>'Detailed Cash Flow'!A305</f>
        <v>45777</v>
      </c>
      <c r="C322" s="170">
        <f>IF('Detailed Cash Flow'!E305="","",'Detailed Cash Flow'!E305*-1)</f>
        <v>-2000</v>
      </c>
      <c r="D322" s="170">
        <f>IF('Detailed Cash Flow'!F305="","",'Detailed Cash Flow'!F305*-1)</f>
        <v>0</v>
      </c>
      <c r="E322" s="170">
        <f>IF('Detailed Cash Flow'!G305="","",'Detailed Cash Flow'!G305*-1)</f>
        <v>0</v>
      </c>
      <c r="F322" s="170">
        <f>IF('Detailed Cash Flow'!Y305="","",'Detailed Cash Flow'!Y305*-1)</f>
        <v>0</v>
      </c>
      <c r="G322" s="170">
        <f>'Detailed Cash Flow'!AJ305</f>
        <v>0</v>
      </c>
      <c r="H322" s="170">
        <f>IF('Detailed Cash Flow'!D305="","",'Detailed Cash Flow'!D305*-1)</f>
        <v>0</v>
      </c>
      <c r="I322" s="171"/>
      <c r="J322" s="171"/>
      <c r="K322" s="170">
        <f t="shared" si="10"/>
        <v>1725</v>
      </c>
      <c r="L322" s="97">
        <f t="shared" si="9"/>
        <v>1725</v>
      </c>
    </row>
    <row r="323" spans="2:12">
      <c r="B323" s="172">
        <f>'Detailed Cash Flow'!A306</f>
        <v>45778</v>
      </c>
      <c r="C323" s="170">
        <f>IF('Detailed Cash Flow'!E306="","",'Detailed Cash Flow'!E306*-1)</f>
        <v>-195</v>
      </c>
      <c r="D323" s="170">
        <f>IF('Detailed Cash Flow'!F306="","",'Detailed Cash Flow'!F306*-1)</f>
        <v>0</v>
      </c>
      <c r="E323" s="170">
        <f>IF('Detailed Cash Flow'!G306="","",'Detailed Cash Flow'!G306*-1)</f>
        <v>0</v>
      </c>
      <c r="F323" s="170">
        <f>IF('Detailed Cash Flow'!Y306="","",'Detailed Cash Flow'!Y306*-1)</f>
        <v>0</v>
      </c>
      <c r="G323" s="170">
        <f>'Detailed Cash Flow'!AJ306</f>
        <v>650</v>
      </c>
      <c r="H323" s="170">
        <f>IF('Detailed Cash Flow'!D306="","",'Detailed Cash Flow'!D306*-1)</f>
        <v>0</v>
      </c>
      <c r="I323" s="171"/>
      <c r="J323" s="171"/>
      <c r="K323" s="170">
        <f t="shared" si="10"/>
        <v>2180</v>
      </c>
      <c r="L323" s="97">
        <f t="shared" si="9"/>
        <v>2180</v>
      </c>
    </row>
    <row r="324" spans="2:12">
      <c r="B324" s="172">
        <f>'Detailed Cash Flow'!A307</f>
        <v>45779</v>
      </c>
      <c r="C324" s="170">
        <f>IF('Detailed Cash Flow'!E307="","",'Detailed Cash Flow'!E307*-1)</f>
        <v>-35</v>
      </c>
      <c r="D324" s="170">
        <f>IF('Detailed Cash Flow'!F307="","",'Detailed Cash Flow'!F307*-1)</f>
        <v>0</v>
      </c>
      <c r="E324" s="170">
        <f>IF('Detailed Cash Flow'!G307="","",'Detailed Cash Flow'!G307*-1)</f>
        <v>0</v>
      </c>
      <c r="F324" s="170">
        <f>IF('Detailed Cash Flow'!Y307="","",'Detailed Cash Flow'!Y307*-1)</f>
        <v>0</v>
      </c>
      <c r="G324" s="170">
        <f>'Detailed Cash Flow'!AJ307</f>
        <v>0</v>
      </c>
      <c r="H324" s="170">
        <f>IF('Detailed Cash Flow'!D307="","",'Detailed Cash Flow'!D307*-1)</f>
        <v>0</v>
      </c>
      <c r="I324" s="171"/>
      <c r="J324" s="171"/>
      <c r="K324" s="170">
        <f t="shared" si="10"/>
        <v>2145</v>
      </c>
      <c r="L324" s="97">
        <f t="shared" si="9"/>
        <v>2145</v>
      </c>
    </row>
    <row r="325" spans="2:12">
      <c r="B325" s="172">
        <f>'Detailed Cash Flow'!A308</f>
        <v>45780</v>
      </c>
      <c r="C325" s="170">
        <f>IF('Detailed Cash Flow'!E308="","",'Detailed Cash Flow'!E308*-1)</f>
        <v>-35</v>
      </c>
      <c r="D325" s="170">
        <f>IF('Detailed Cash Flow'!F308="","",'Detailed Cash Flow'!F308*-1)</f>
        <v>0</v>
      </c>
      <c r="E325" s="170">
        <f>IF('Detailed Cash Flow'!G308="","",'Detailed Cash Flow'!G308*-1)</f>
        <v>0</v>
      </c>
      <c r="F325" s="170">
        <f>IF('Detailed Cash Flow'!Y308="","",'Detailed Cash Flow'!Y308*-1)</f>
        <v>0</v>
      </c>
      <c r="G325" s="170">
        <f>'Detailed Cash Flow'!AJ308</f>
        <v>0</v>
      </c>
      <c r="H325" s="170">
        <f>IF('Detailed Cash Flow'!D308="","",'Detailed Cash Flow'!D308*-1)</f>
        <v>0</v>
      </c>
      <c r="I325" s="171"/>
      <c r="J325" s="171"/>
      <c r="K325" s="170">
        <f t="shared" si="10"/>
        <v>2110</v>
      </c>
      <c r="L325" s="97">
        <f t="shared" si="9"/>
        <v>2110</v>
      </c>
    </row>
    <row r="326" spans="2:12">
      <c r="B326" s="172">
        <f>'Detailed Cash Flow'!A309</f>
        <v>45781</v>
      </c>
      <c r="C326" s="170">
        <f>IF('Detailed Cash Flow'!E309="","",'Detailed Cash Flow'!E309*-1)</f>
        <v>-35</v>
      </c>
      <c r="D326" s="170">
        <f>IF('Detailed Cash Flow'!F309="","",'Detailed Cash Flow'!F309*-1)</f>
        <v>0</v>
      </c>
      <c r="E326" s="170">
        <f>IF('Detailed Cash Flow'!G309="","",'Detailed Cash Flow'!G309*-1)</f>
        <v>0</v>
      </c>
      <c r="F326" s="170">
        <f>IF('Detailed Cash Flow'!Y309="","",'Detailed Cash Flow'!Y309*-1)</f>
        <v>0</v>
      </c>
      <c r="G326" s="170">
        <f>'Detailed Cash Flow'!AJ309</f>
        <v>0</v>
      </c>
      <c r="H326" s="170">
        <f>IF('Detailed Cash Flow'!D309="","",'Detailed Cash Flow'!D309*-1)</f>
        <v>0</v>
      </c>
      <c r="I326" s="171"/>
      <c r="J326" s="171"/>
      <c r="K326" s="170">
        <f t="shared" si="10"/>
        <v>2075</v>
      </c>
      <c r="L326" s="97">
        <f t="shared" si="9"/>
        <v>2075</v>
      </c>
    </row>
    <row r="327" spans="2:12">
      <c r="B327" s="172">
        <f>'Detailed Cash Flow'!A310</f>
        <v>45782</v>
      </c>
      <c r="C327" s="170">
        <f>IF('Detailed Cash Flow'!E310="","",'Detailed Cash Flow'!E310*-1)</f>
        <v>0</v>
      </c>
      <c r="D327" s="170">
        <f>IF('Detailed Cash Flow'!F310="","",'Detailed Cash Flow'!F310*-1)</f>
        <v>0</v>
      </c>
      <c r="E327" s="170">
        <f>IF('Detailed Cash Flow'!G310="","",'Detailed Cash Flow'!G310*-1)</f>
        <v>0</v>
      </c>
      <c r="F327" s="170">
        <f>IF('Detailed Cash Flow'!Y310="","",'Detailed Cash Flow'!Y310*-1)</f>
        <v>0</v>
      </c>
      <c r="G327" s="170">
        <f>'Detailed Cash Flow'!AJ310</f>
        <v>0</v>
      </c>
      <c r="H327" s="170">
        <f>IF('Detailed Cash Flow'!D310="","",'Detailed Cash Flow'!D310*-1)</f>
        <v>-400</v>
      </c>
      <c r="I327" s="171"/>
      <c r="J327" s="171"/>
      <c r="K327" s="170">
        <f t="shared" si="10"/>
        <v>1675</v>
      </c>
      <c r="L327" s="97">
        <f t="shared" si="9"/>
        <v>1675</v>
      </c>
    </row>
    <row r="328" spans="2:12">
      <c r="B328" s="172">
        <f>'Detailed Cash Flow'!A311</f>
        <v>45783</v>
      </c>
      <c r="C328" s="170">
        <f>IF('Detailed Cash Flow'!E311="","",'Detailed Cash Flow'!E311*-1)</f>
        <v>0</v>
      </c>
      <c r="D328" s="170">
        <f>IF('Detailed Cash Flow'!F311="","",'Detailed Cash Flow'!F311*-1)</f>
        <v>0</v>
      </c>
      <c r="E328" s="170">
        <f>IF('Detailed Cash Flow'!G311="","",'Detailed Cash Flow'!G311*-1)</f>
        <v>0</v>
      </c>
      <c r="F328" s="170">
        <f>IF('Detailed Cash Flow'!Y311="","",'Detailed Cash Flow'!Y311*-1)</f>
        <v>0</v>
      </c>
      <c r="G328" s="170">
        <f>'Detailed Cash Flow'!AJ311</f>
        <v>0</v>
      </c>
      <c r="H328" s="170">
        <f>IF('Detailed Cash Flow'!D311="","",'Detailed Cash Flow'!D311*-1)</f>
        <v>0</v>
      </c>
      <c r="I328" s="171"/>
      <c r="J328" s="171"/>
      <c r="K328" s="170">
        <f t="shared" si="10"/>
        <v>1675</v>
      </c>
      <c r="L328" s="97">
        <f t="shared" si="9"/>
        <v>1675</v>
      </c>
    </row>
    <row r="329" spans="2:12">
      <c r="B329" s="172">
        <f>'Detailed Cash Flow'!A312</f>
        <v>45784</v>
      </c>
      <c r="C329" s="170">
        <f>IF('Detailed Cash Flow'!E312="","",'Detailed Cash Flow'!E312*-1)</f>
        <v>0</v>
      </c>
      <c r="D329" s="170">
        <f>IF('Detailed Cash Flow'!F312="","",'Detailed Cash Flow'!F312*-1)</f>
        <v>0</v>
      </c>
      <c r="E329" s="170">
        <f>IF('Detailed Cash Flow'!G312="","",'Detailed Cash Flow'!G312*-1)</f>
        <v>0</v>
      </c>
      <c r="F329" s="170">
        <f>IF('Detailed Cash Flow'!Y312="","",'Detailed Cash Flow'!Y312*-1)</f>
        <v>0</v>
      </c>
      <c r="G329" s="170">
        <f>'Detailed Cash Flow'!AJ312</f>
        <v>0</v>
      </c>
      <c r="H329" s="170">
        <f>IF('Detailed Cash Flow'!D312="","",'Detailed Cash Flow'!D312*-1)</f>
        <v>0</v>
      </c>
      <c r="I329" s="171"/>
      <c r="J329" s="171"/>
      <c r="K329" s="170">
        <f t="shared" si="10"/>
        <v>1675</v>
      </c>
      <c r="L329" s="97">
        <f t="shared" si="9"/>
        <v>1675</v>
      </c>
    </row>
    <row r="330" spans="2:12">
      <c r="B330" s="172">
        <f>'Detailed Cash Flow'!A313</f>
        <v>45785</v>
      </c>
      <c r="C330" s="170">
        <f>IF('Detailed Cash Flow'!E313="","",'Detailed Cash Flow'!E313*-1)</f>
        <v>0</v>
      </c>
      <c r="D330" s="170">
        <f>IF('Detailed Cash Flow'!F313="","",'Detailed Cash Flow'!F313*-1)</f>
        <v>0</v>
      </c>
      <c r="E330" s="170">
        <f>IF('Detailed Cash Flow'!G313="","",'Detailed Cash Flow'!G313*-1)</f>
        <v>0</v>
      </c>
      <c r="F330" s="170">
        <f>IF('Detailed Cash Flow'!Y313="","",'Detailed Cash Flow'!Y313*-1)</f>
        <v>0</v>
      </c>
      <c r="G330" s="170">
        <f>'Detailed Cash Flow'!AJ313</f>
        <v>0</v>
      </c>
      <c r="H330" s="170">
        <f>IF('Detailed Cash Flow'!D313="","",'Detailed Cash Flow'!D313*-1)</f>
        <v>0</v>
      </c>
      <c r="I330" s="171"/>
      <c r="J330" s="171"/>
      <c r="K330" s="170">
        <f t="shared" si="10"/>
        <v>1675</v>
      </c>
      <c r="L330" s="97">
        <f t="shared" si="9"/>
        <v>1675</v>
      </c>
    </row>
    <row r="331" spans="2:12">
      <c r="B331" s="172">
        <f>'Detailed Cash Flow'!A314</f>
        <v>45786</v>
      </c>
      <c r="C331" s="170">
        <f>IF('Detailed Cash Flow'!E314="","",'Detailed Cash Flow'!E314*-1)</f>
        <v>0</v>
      </c>
      <c r="D331" s="170">
        <f>IF('Detailed Cash Flow'!F314="","",'Detailed Cash Flow'!F314*-1)</f>
        <v>0</v>
      </c>
      <c r="E331" s="170">
        <f>IF('Detailed Cash Flow'!G314="","",'Detailed Cash Flow'!G314*-1)</f>
        <v>0</v>
      </c>
      <c r="F331" s="170">
        <f>IF('Detailed Cash Flow'!Y314="","",'Detailed Cash Flow'!Y314*-1)</f>
        <v>0</v>
      </c>
      <c r="G331" s="170">
        <f>'Detailed Cash Flow'!AJ314</f>
        <v>2300</v>
      </c>
      <c r="H331" s="170">
        <f>IF('Detailed Cash Flow'!D314="","",'Detailed Cash Flow'!D314*-1)</f>
        <v>0</v>
      </c>
      <c r="I331" s="171"/>
      <c r="J331" s="171"/>
      <c r="K331" s="170">
        <f t="shared" si="10"/>
        <v>3975</v>
      </c>
      <c r="L331" s="97">
        <f t="shared" si="9"/>
        <v>3975</v>
      </c>
    </row>
    <row r="332" spans="2:12">
      <c r="B332" s="172">
        <f>'Detailed Cash Flow'!A315</f>
        <v>45787</v>
      </c>
      <c r="C332" s="170">
        <f>IF('Detailed Cash Flow'!E315="","",'Detailed Cash Flow'!E315*-1)</f>
        <v>-500</v>
      </c>
      <c r="D332" s="170">
        <f>IF('Detailed Cash Flow'!F315="","",'Detailed Cash Flow'!F315*-1)</f>
        <v>0</v>
      </c>
      <c r="E332" s="170">
        <f>IF('Detailed Cash Flow'!G315="","",'Detailed Cash Flow'!G315*-1)</f>
        <v>0</v>
      </c>
      <c r="F332" s="170">
        <f>IF('Detailed Cash Flow'!Y315="","",'Detailed Cash Flow'!Y315*-1)</f>
        <v>0</v>
      </c>
      <c r="G332" s="170">
        <f>'Detailed Cash Flow'!AJ315</f>
        <v>0</v>
      </c>
      <c r="H332" s="170">
        <f>IF('Detailed Cash Flow'!D315="","",'Detailed Cash Flow'!D315*-1)</f>
        <v>0</v>
      </c>
      <c r="I332" s="171"/>
      <c r="J332" s="171"/>
      <c r="K332" s="170">
        <f t="shared" si="10"/>
        <v>3475</v>
      </c>
      <c r="L332" s="97">
        <f t="shared" si="9"/>
        <v>3475</v>
      </c>
    </row>
    <row r="333" spans="2:12">
      <c r="B333" s="172">
        <f>'Detailed Cash Flow'!A316</f>
        <v>45788</v>
      </c>
      <c r="C333" s="170">
        <f>IF('Detailed Cash Flow'!E316="","",'Detailed Cash Flow'!E316*-1)</f>
        <v>-300</v>
      </c>
      <c r="D333" s="170">
        <f>IF('Detailed Cash Flow'!F316="","",'Detailed Cash Flow'!F316*-1)</f>
        <v>0</v>
      </c>
      <c r="E333" s="170">
        <f>IF('Detailed Cash Flow'!G316="","",'Detailed Cash Flow'!G316*-1)</f>
        <v>0</v>
      </c>
      <c r="F333" s="170">
        <f>IF('Detailed Cash Flow'!Y316="","",'Detailed Cash Flow'!Y316*-1)</f>
        <v>0</v>
      </c>
      <c r="G333" s="170">
        <f>'Detailed Cash Flow'!AJ316</f>
        <v>0</v>
      </c>
      <c r="H333" s="170">
        <f>IF('Detailed Cash Flow'!D316="","",'Detailed Cash Flow'!D316*-1)</f>
        <v>0</v>
      </c>
      <c r="I333" s="171"/>
      <c r="J333" s="171"/>
      <c r="K333" s="170">
        <f t="shared" si="10"/>
        <v>3175</v>
      </c>
      <c r="L333" s="97">
        <f t="shared" si="9"/>
        <v>3175</v>
      </c>
    </row>
    <row r="334" spans="2:12">
      <c r="B334" s="172">
        <f>'Detailed Cash Flow'!A317</f>
        <v>45789</v>
      </c>
      <c r="C334" s="170">
        <f>IF('Detailed Cash Flow'!E317="","",'Detailed Cash Flow'!E317*-1)</f>
        <v>0</v>
      </c>
      <c r="D334" s="170">
        <f>IF('Detailed Cash Flow'!F317="","",'Detailed Cash Flow'!F317*-1)</f>
        <v>0</v>
      </c>
      <c r="E334" s="170">
        <f>IF('Detailed Cash Flow'!G317="","",'Detailed Cash Flow'!G317*-1)</f>
        <v>0</v>
      </c>
      <c r="F334" s="170">
        <f>IF('Detailed Cash Flow'!Y317="","",'Detailed Cash Flow'!Y317*-1)</f>
        <v>-230</v>
      </c>
      <c r="G334" s="170">
        <f>'Detailed Cash Flow'!AJ317</f>
        <v>0</v>
      </c>
      <c r="H334" s="170">
        <f>IF('Detailed Cash Flow'!D317="","",'Detailed Cash Flow'!D317*-1)</f>
        <v>-400</v>
      </c>
      <c r="I334" s="171"/>
      <c r="J334" s="171"/>
      <c r="K334" s="170">
        <f t="shared" si="10"/>
        <v>2545</v>
      </c>
      <c r="L334" s="97">
        <f t="shared" si="9"/>
        <v>2545</v>
      </c>
    </row>
    <row r="335" spans="2:12">
      <c r="B335" s="172">
        <f>'Detailed Cash Flow'!A318</f>
        <v>45790</v>
      </c>
      <c r="C335" s="170">
        <f>IF('Detailed Cash Flow'!E318="","",'Detailed Cash Flow'!E318*-1)</f>
        <v>0</v>
      </c>
      <c r="D335" s="170">
        <f>IF('Detailed Cash Flow'!F318="","",'Detailed Cash Flow'!F318*-1)</f>
        <v>0</v>
      </c>
      <c r="E335" s="170">
        <f>IF('Detailed Cash Flow'!G318="","",'Detailed Cash Flow'!G318*-1)</f>
        <v>0</v>
      </c>
      <c r="F335" s="170">
        <f>IF('Detailed Cash Flow'!Y318="","",'Detailed Cash Flow'!Y318*-1)</f>
        <v>0</v>
      </c>
      <c r="G335" s="170">
        <f>'Detailed Cash Flow'!AJ318</f>
        <v>0</v>
      </c>
      <c r="H335" s="170">
        <f>IF('Detailed Cash Flow'!D318="","",'Detailed Cash Flow'!D318*-1)</f>
        <v>0</v>
      </c>
      <c r="I335" s="171"/>
      <c r="J335" s="171"/>
      <c r="K335" s="170">
        <f t="shared" si="10"/>
        <v>2545</v>
      </c>
      <c r="L335" s="97">
        <f t="shared" si="9"/>
        <v>2545</v>
      </c>
    </row>
    <row r="336" spans="2:12">
      <c r="B336" s="172">
        <f>'Detailed Cash Flow'!A319</f>
        <v>45791</v>
      </c>
      <c r="C336" s="170">
        <f>IF('Detailed Cash Flow'!E319="","",'Detailed Cash Flow'!E319*-1)</f>
        <v>0</v>
      </c>
      <c r="D336" s="170">
        <f>IF('Detailed Cash Flow'!F319="","",'Detailed Cash Flow'!F319*-1)</f>
        <v>0</v>
      </c>
      <c r="E336" s="170">
        <f>IF('Detailed Cash Flow'!G319="","",'Detailed Cash Flow'!G319*-1)</f>
        <v>0</v>
      </c>
      <c r="F336" s="170">
        <f>IF('Detailed Cash Flow'!Y319="","",'Detailed Cash Flow'!Y319*-1)</f>
        <v>0</v>
      </c>
      <c r="G336" s="170">
        <f>'Detailed Cash Flow'!AJ319</f>
        <v>0</v>
      </c>
      <c r="H336" s="170">
        <f>IF('Detailed Cash Flow'!D319="","",'Detailed Cash Flow'!D319*-1)</f>
        <v>0</v>
      </c>
      <c r="I336" s="171"/>
      <c r="J336" s="171"/>
      <c r="K336" s="170">
        <f t="shared" si="10"/>
        <v>2545</v>
      </c>
      <c r="L336" s="97">
        <f t="shared" si="9"/>
        <v>2545</v>
      </c>
    </row>
    <row r="337" spans="2:12">
      <c r="B337" s="172">
        <f>'Detailed Cash Flow'!A320</f>
        <v>45792</v>
      </c>
      <c r="C337" s="170">
        <f>IF('Detailed Cash Flow'!E320="","",'Detailed Cash Flow'!E320*-1)</f>
        <v>0</v>
      </c>
      <c r="D337" s="170">
        <f>IF('Detailed Cash Flow'!F320="","",'Detailed Cash Flow'!F320*-1)</f>
        <v>0</v>
      </c>
      <c r="E337" s="170">
        <f>IF('Detailed Cash Flow'!G320="","",'Detailed Cash Flow'!G320*-1)</f>
        <v>0</v>
      </c>
      <c r="F337" s="170">
        <f>IF('Detailed Cash Flow'!Y320="","",'Detailed Cash Flow'!Y320*-1)</f>
        <v>0</v>
      </c>
      <c r="G337" s="170">
        <f>'Detailed Cash Flow'!AJ320</f>
        <v>0</v>
      </c>
      <c r="H337" s="170">
        <f>IF('Detailed Cash Flow'!D320="","",'Detailed Cash Flow'!D320*-1)</f>
        <v>0</v>
      </c>
      <c r="I337" s="171"/>
      <c r="J337" s="171"/>
      <c r="K337" s="170">
        <f t="shared" si="10"/>
        <v>2545</v>
      </c>
      <c r="L337" s="97">
        <f t="shared" si="9"/>
        <v>2545</v>
      </c>
    </row>
    <row r="338" spans="2:12">
      <c r="B338" s="172">
        <f>'Detailed Cash Flow'!A321</f>
        <v>45793</v>
      </c>
      <c r="C338" s="170">
        <f>IF('Detailed Cash Flow'!E321="","",'Detailed Cash Flow'!E321*-1)</f>
        <v>0</v>
      </c>
      <c r="D338" s="170">
        <f>IF('Detailed Cash Flow'!F321="","",'Detailed Cash Flow'!F321*-1)</f>
        <v>0</v>
      </c>
      <c r="E338" s="170">
        <f>IF('Detailed Cash Flow'!G321="","",'Detailed Cash Flow'!G321*-1)</f>
        <v>0</v>
      </c>
      <c r="F338" s="170">
        <f>IF('Detailed Cash Flow'!Y321="","",'Detailed Cash Flow'!Y321*-1)</f>
        <v>0</v>
      </c>
      <c r="G338" s="170">
        <f>'Detailed Cash Flow'!AJ321</f>
        <v>0</v>
      </c>
      <c r="H338" s="170">
        <f>IF('Detailed Cash Flow'!D321="","",'Detailed Cash Flow'!D321*-1)</f>
        <v>0</v>
      </c>
      <c r="I338" s="171"/>
      <c r="J338" s="171"/>
      <c r="K338" s="170">
        <f t="shared" si="10"/>
        <v>2545</v>
      </c>
      <c r="L338" s="97">
        <f t="shared" ref="L338:L401" si="11">K338</f>
        <v>2545</v>
      </c>
    </row>
    <row r="339" spans="2:12">
      <c r="B339" s="172">
        <f>'Detailed Cash Flow'!A322</f>
        <v>45794</v>
      </c>
      <c r="C339" s="170">
        <f>IF('Detailed Cash Flow'!E322="","",'Detailed Cash Flow'!E322*-1)</f>
        <v>0</v>
      </c>
      <c r="D339" s="170">
        <f>IF('Detailed Cash Flow'!F322="","",'Detailed Cash Flow'!F322*-1)</f>
        <v>0</v>
      </c>
      <c r="E339" s="170">
        <f>IF('Detailed Cash Flow'!G322="","",'Detailed Cash Flow'!G322*-1)</f>
        <v>0</v>
      </c>
      <c r="F339" s="170">
        <f>IF('Detailed Cash Flow'!Y322="","",'Detailed Cash Flow'!Y322*-1)</f>
        <v>0</v>
      </c>
      <c r="G339" s="170">
        <f>'Detailed Cash Flow'!AJ322</f>
        <v>0</v>
      </c>
      <c r="H339" s="170">
        <f>IF('Detailed Cash Flow'!D322="","",'Detailed Cash Flow'!D322*-1)</f>
        <v>0</v>
      </c>
      <c r="I339" s="171"/>
      <c r="J339" s="171"/>
      <c r="K339" s="170">
        <f t="shared" si="10"/>
        <v>2545</v>
      </c>
      <c r="L339" s="97">
        <f t="shared" si="11"/>
        <v>2545</v>
      </c>
    </row>
    <row r="340" spans="2:12">
      <c r="B340" s="172">
        <f>'Detailed Cash Flow'!A323</f>
        <v>45795</v>
      </c>
      <c r="C340" s="170">
        <f>IF('Detailed Cash Flow'!E323="","",'Detailed Cash Flow'!E323*-1)</f>
        <v>0</v>
      </c>
      <c r="D340" s="170">
        <f>IF('Detailed Cash Flow'!F323="","",'Detailed Cash Flow'!F323*-1)</f>
        <v>0</v>
      </c>
      <c r="E340" s="170">
        <f>IF('Detailed Cash Flow'!G323="","",'Detailed Cash Flow'!G323*-1)</f>
        <v>0</v>
      </c>
      <c r="F340" s="170">
        <f>IF('Detailed Cash Flow'!Y323="","",'Detailed Cash Flow'!Y323*-1)</f>
        <v>0</v>
      </c>
      <c r="G340" s="170">
        <f>'Detailed Cash Flow'!AJ323</f>
        <v>0</v>
      </c>
      <c r="H340" s="170">
        <f>IF('Detailed Cash Flow'!D323="","",'Detailed Cash Flow'!D323*-1)</f>
        <v>0</v>
      </c>
      <c r="I340" s="171"/>
      <c r="J340" s="171"/>
      <c r="K340" s="170">
        <f t="shared" si="10"/>
        <v>2545</v>
      </c>
      <c r="L340" s="97">
        <f t="shared" si="11"/>
        <v>2545</v>
      </c>
    </row>
    <row r="341" spans="2:12">
      <c r="B341" s="172">
        <f>'Detailed Cash Flow'!A324</f>
        <v>45796</v>
      </c>
      <c r="C341" s="170">
        <f>IF('Detailed Cash Flow'!E324="","",'Detailed Cash Flow'!E324*-1)</f>
        <v>0</v>
      </c>
      <c r="D341" s="170">
        <f>IF('Detailed Cash Flow'!F324="","",'Detailed Cash Flow'!F324*-1)</f>
        <v>0</v>
      </c>
      <c r="E341" s="170">
        <f>IF('Detailed Cash Flow'!G324="","",'Detailed Cash Flow'!G324*-1)</f>
        <v>0</v>
      </c>
      <c r="F341" s="170">
        <f>IF('Detailed Cash Flow'!Y324="","",'Detailed Cash Flow'!Y324*-1)</f>
        <v>0</v>
      </c>
      <c r="G341" s="170">
        <f>'Detailed Cash Flow'!AJ324</f>
        <v>0</v>
      </c>
      <c r="H341" s="170">
        <f>IF('Detailed Cash Flow'!D324="","",'Detailed Cash Flow'!D324*-1)</f>
        <v>-400</v>
      </c>
      <c r="I341" s="171"/>
      <c r="J341" s="171"/>
      <c r="K341" s="170">
        <f t="shared" ref="K341:K404" si="12">IF(B341="","",K340+G341+C341+D341+E341+F341+H341+I341)</f>
        <v>2145</v>
      </c>
      <c r="L341" s="97">
        <f t="shared" si="11"/>
        <v>2145</v>
      </c>
    </row>
    <row r="342" spans="2:12">
      <c r="B342" s="172">
        <f>'Detailed Cash Flow'!A325</f>
        <v>45797</v>
      </c>
      <c r="C342" s="170">
        <f>IF('Detailed Cash Flow'!E325="","",'Detailed Cash Flow'!E325*-1)</f>
        <v>0</v>
      </c>
      <c r="D342" s="170">
        <f>IF('Detailed Cash Flow'!F325="","",'Detailed Cash Flow'!F325*-1)</f>
        <v>0</v>
      </c>
      <c r="E342" s="170">
        <f>IF('Detailed Cash Flow'!G325="","",'Detailed Cash Flow'!G325*-1)</f>
        <v>0</v>
      </c>
      <c r="F342" s="170">
        <f>IF('Detailed Cash Flow'!Y325="","",'Detailed Cash Flow'!Y325*-1)</f>
        <v>0</v>
      </c>
      <c r="G342" s="170">
        <f>'Detailed Cash Flow'!AJ325</f>
        <v>0</v>
      </c>
      <c r="H342" s="170">
        <f>IF('Detailed Cash Flow'!D325="","",'Detailed Cash Flow'!D325*-1)</f>
        <v>0</v>
      </c>
      <c r="I342" s="171"/>
      <c r="J342" s="171"/>
      <c r="K342" s="170">
        <f t="shared" si="12"/>
        <v>2145</v>
      </c>
      <c r="L342" s="97">
        <f t="shared" si="11"/>
        <v>2145</v>
      </c>
    </row>
    <row r="343" spans="2:12">
      <c r="B343" s="172">
        <f>'Detailed Cash Flow'!A326</f>
        <v>45798</v>
      </c>
      <c r="C343" s="170">
        <f>IF('Detailed Cash Flow'!E326="","",'Detailed Cash Flow'!E326*-1)</f>
        <v>0</v>
      </c>
      <c r="D343" s="170">
        <f>IF('Detailed Cash Flow'!F326="","",'Detailed Cash Flow'!F326*-1)</f>
        <v>0</v>
      </c>
      <c r="E343" s="170">
        <f>IF('Detailed Cash Flow'!G326="","",'Detailed Cash Flow'!G326*-1)</f>
        <v>0</v>
      </c>
      <c r="F343" s="170">
        <f>IF('Detailed Cash Flow'!Y326="","",'Detailed Cash Flow'!Y326*-1)</f>
        <v>0</v>
      </c>
      <c r="G343" s="170">
        <f>'Detailed Cash Flow'!AJ326</f>
        <v>0</v>
      </c>
      <c r="H343" s="170">
        <f>IF('Detailed Cash Flow'!D326="","",'Detailed Cash Flow'!D326*-1)</f>
        <v>0</v>
      </c>
      <c r="I343" s="171"/>
      <c r="J343" s="171"/>
      <c r="K343" s="170">
        <f t="shared" si="12"/>
        <v>2145</v>
      </c>
      <c r="L343" s="97">
        <f t="shared" si="11"/>
        <v>2145</v>
      </c>
    </row>
    <row r="344" spans="2:12">
      <c r="B344" s="172">
        <f>'Detailed Cash Flow'!A327</f>
        <v>45799</v>
      </c>
      <c r="C344" s="170">
        <f>IF('Detailed Cash Flow'!E327="","",'Detailed Cash Flow'!E327*-1)</f>
        <v>0</v>
      </c>
      <c r="D344" s="170">
        <f>IF('Detailed Cash Flow'!F327="","",'Detailed Cash Flow'!F327*-1)</f>
        <v>0</v>
      </c>
      <c r="E344" s="170">
        <f>IF('Detailed Cash Flow'!G327="","",'Detailed Cash Flow'!G327*-1)</f>
        <v>0</v>
      </c>
      <c r="F344" s="170">
        <f>IF('Detailed Cash Flow'!Y327="","",'Detailed Cash Flow'!Y327*-1)</f>
        <v>0</v>
      </c>
      <c r="G344" s="170">
        <f>'Detailed Cash Flow'!AJ327</f>
        <v>0</v>
      </c>
      <c r="H344" s="170">
        <f>IF('Detailed Cash Flow'!D327="","",'Detailed Cash Flow'!D327*-1)</f>
        <v>0</v>
      </c>
      <c r="I344" s="171"/>
      <c r="J344" s="171"/>
      <c r="K344" s="170">
        <f t="shared" si="12"/>
        <v>2145</v>
      </c>
      <c r="L344" s="97">
        <f t="shared" si="11"/>
        <v>2145</v>
      </c>
    </row>
    <row r="345" spans="2:12">
      <c r="B345" s="172">
        <f>'Detailed Cash Flow'!A328</f>
        <v>45800</v>
      </c>
      <c r="C345" s="170">
        <f>IF('Detailed Cash Flow'!E328="","",'Detailed Cash Flow'!E328*-1)</f>
        <v>0</v>
      </c>
      <c r="D345" s="170">
        <f>IF('Detailed Cash Flow'!F328="","",'Detailed Cash Flow'!F328*-1)</f>
        <v>0</v>
      </c>
      <c r="E345" s="170">
        <f>IF('Detailed Cash Flow'!G328="","",'Detailed Cash Flow'!G328*-1)</f>
        <v>0</v>
      </c>
      <c r="F345" s="170">
        <f>IF('Detailed Cash Flow'!Y328="","",'Detailed Cash Flow'!Y328*-1)</f>
        <v>0</v>
      </c>
      <c r="G345" s="170">
        <f>'Detailed Cash Flow'!AJ328</f>
        <v>2300</v>
      </c>
      <c r="H345" s="170">
        <f>IF('Detailed Cash Flow'!D328="","",'Detailed Cash Flow'!D328*-1)</f>
        <v>0</v>
      </c>
      <c r="I345" s="171"/>
      <c r="J345" s="171"/>
      <c r="K345" s="170">
        <f t="shared" si="12"/>
        <v>4445</v>
      </c>
      <c r="L345" s="97">
        <f t="shared" si="11"/>
        <v>4445</v>
      </c>
    </row>
    <row r="346" spans="2:12">
      <c r="B346" s="172">
        <f>'Detailed Cash Flow'!A329</f>
        <v>45801</v>
      </c>
      <c r="C346" s="170">
        <f>IF('Detailed Cash Flow'!E329="","",'Detailed Cash Flow'!E329*-1)</f>
        <v>0</v>
      </c>
      <c r="D346" s="170">
        <f>IF('Detailed Cash Flow'!F329="","",'Detailed Cash Flow'!F329*-1)</f>
        <v>0</v>
      </c>
      <c r="E346" s="170">
        <f>IF('Detailed Cash Flow'!G329="","",'Detailed Cash Flow'!G329*-1)</f>
        <v>0</v>
      </c>
      <c r="F346" s="170">
        <f>IF('Detailed Cash Flow'!Y329="","",'Detailed Cash Flow'!Y329*-1)</f>
        <v>0</v>
      </c>
      <c r="G346" s="170">
        <f>'Detailed Cash Flow'!AJ329</f>
        <v>0</v>
      </c>
      <c r="H346" s="170">
        <f>IF('Detailed Cash Flow'!D329="","",'Detailed Cash Flow'!D329*-1)</f>
        <v>0</v>
      </c>
      <c r="I346" s="171"/>
      <c r="J346" s="171"/>
      <c r="K346" s="170">
        <f t="shared" si="12"/>
        <v>4445</v>
      </c>
      <c r="L346" s="97">
        <f t="shared" si="11"/>
        <v>4445</v>
      </c>
    </row>
    <row r="347" spans="2:12">
      <c r="B347" s="172">
        <f>'Detailed Cash Flow'!A330</f>
        <v>45802</v>
      </c>
      <c r="C347" s="170">
        <f>IF('Detailed Cash Flow'!E330="","",'Detailed Cash Flow'!E330*-1)</f>
        <v>0</v>
      </c>
      <c r="D347" s="170">
        <f>IF('Detailed Cash Flow'!F330="","",'Detailed Cash Flow'!F330*-1)</f>
        <v>0</v>
      </c>
      <c r="E347" s="170">
        <f>IF('Detailed Cash Flow'!G330="","",'Detailed Cash Flow'!G330*-1)</f>
        <v>0</v>
      </c>
      <c r="F347" s="170">
        <f>IF('Detailed Cash Flow'!Y330="","",'Detailed Cash Flow'!Y330*-1)</f>
        <v>0</v>
      </c>
      <c r="G347" s="170">
        <f>'Detailed Cash Flow'!AJ330</f>
        <v>0</v>
      </c>
      <c r="H347" s="170">
        <f>IF('Detailed Cash Flow'!D330="","",'Detailed Cash Flow'!D330*-1)</f>
        <v>0</v>
      </c>
      <c r="I347" s="171"/>
      <c r="J347" s="171"/>
      <c r="K347" s="170">
        <f t="shared" si="12"/>
        <v>4445</v>
      </c>
      <c r="L347" s="97">
        <f t="shared" si="11"/>
        <v>4445</v>
      </c>
    </row>
    <row r="348" spans="2:12">
      <c r="B348" s="172">
        <f>'Detailed Cash Flow'!A331</f>
        <v>45803</v>
      </c>
      <c r="C348" s="170">
        <f>IF('Detailed Cash Flow'!E331="","",'Detailed Cash Flow'!E331*-1)</f>
        <v>0</v>
      </c>
      <c r="D348" s="170">
        <f>IF('Detailed Cash Flow'!F331="","",'Detailed Cash Flow'!F331*-1)</f>
        <v>0</v>
      </c>
      <c r="E348" s="170">
        <f>IF('Detailed Cash Flow'!G331="","",'Detailed Cash Flow'!G331*-1)</f>
        <v>0</v>
      </c>
      <c r="F348" s="170">
        <f>IF('Detailed Cash Flow'!Y331="","",'Detailed Cash Flow'!Y331*-1)</f>
        <v>-230</v>
      </c>
      <c r="G348" s="170">
        <f>'Detailed Cash Flow'!AJ331</f>
        <v>0</v>
      </c>
      <c r="H348" s="170">
        <f>IF('Detailed Cash Flow'!D331="","",'Detailed Cash Flow'!D331*-1)</f>
        <v>-400</v>
      </c>
      <c r="I348" s="171"/>
      <c r="J348" s="171"/>
      <c r="K348" s="170">
        <f t="shared" si="12"/>
        <v>3815</v>
      </c>
      <c r="L348" s="97">
        <f t="shared" si="11"/>
        <v>3815</v>
      </c>
    </row>
    <row r="349" spans="2:12">
      <c r="B349" s="172">
        <f>'Detailed Cash Flow'!A332</f>
        <v>45804</v>
      </c>
      <c r="C349" s="170">
        <f>IF('Detailed Cash Flow'!E332="","",'Detailed Cash Flow'!E332*-1)</f>
        <v>-100</v>
      </c>
      <c r="D349" s="170">
        <f>IF('Detailed Cash Flow'!F332="","",'Detailed Cash Flow'!F332*-1)</f>
        <v>0</v>
      </c>
      <c r="E349" s="170">
        <f>IF('Detailed Cash Flow'!G332="","",'Detailed Cash Flow'!G332*-1)</f>
        <v>0</v>
      </c>
      <c r="F349" s="170">
        <f>IF('Detailed Cash Flow'!Y332="","",'Detailed Cash Flow'!Y332*-1)</f>
        <v>0</v>
      </c>
      <c r="G349" s="170">
        <f>'Detailed Cash Flow'!AJ332</f>
        <v>0</v>
      </c>
      <c r="H349" s="170">
        <f>IF('Detailed Cash Flow'!D332="","",'Detailed Cash Flow'!D332*-1)</f>
        <v>0</v>
      </c>
      <c r="I349" s="171"/>
      <c r="J349" s="171"/>
      <c r="K349" s="170">
        <f t="shared" si="12"/>
        <v>3715</v>
      </c>
      <c r="L349" s="97">
        <f t="shared" si="11"/>
        <v>3715</v>
      </c>
    </row>
    <row r="350" spans="2:12">
      <c r="B350" s="172">
        <f>'Detailed Cash Flow'!A333</f>
        <v>45805</v>
      </c>
      <c r="C350" s="170">
        <f>IF('Detailed Cash Flow'!E333="","",'Detailed Cash Flow'!E333*-1)</f>
        <v>0</v>
      </c>
      <c r="D350" s="170">
        <f>IF('Detailed Cash Flow'!F333="","",'Detailed Cash Flow'!F333*-1)</f>
        <v>0</v>
      </c>
      <c r="E350" s="170">
        <f>IF('Detailed Cash Flow'!G333="","",'Detailed Cash Flow'!G333*-1)</f>
        <v>0</v>
      </c>
      <c r="F350" s="170">
        <f>IF('Detailed Cash Flow'!Y333="","",'Detailed Cash Flow'!Y333*-1)</f>
        <v>0</v>
      </c>
      <c r="G350" s="170">
        <f>'Detailed Cash Flow'!AJ333</f>
        <v>0</v>
      </c>
      <c r="H350" s="170">
        <f>IF('Detailed Cash Flow'!D333="","",'Detailed Cash Flow'!D333*-1)</f>
        <v>0</v>
      </c>
      <c r="I350" s="171"/>
      <c r="J350" s="171"/>
      <c r="K350" s="170">
        <f t="shared" si="12"/>
        <v>3715</v>
      </c>
      <c r="L350" s="97">
        <f t="shared" si="11"/>
        <v>3715</v>
      </c>
    </row>
    <row r="351" spans="2:12">
      <c r="B351" s="172">
        <f>'Detailed Cash Flow'!A334</f>
        <v>45806</v>
      </c>
      <c r="C351" s="170">
        <f>IF('Detailed Cash Flow'!E334="","",'Detailed Cash Flow'!E334*-1)</f>
        <v>0</v>
      </c>
      <c r="D351" s="170">
        <f>IF('Detailed Cash Flow'!F334="","",'Detailed Cash Flow'!F334*-1)</f>
        <v>0</v>
      </c>
      <c r="E351" s="170">
        <f>IF('Detailed Cash Flow'!G334="","",'Detailed Cash Flow'!G334*-1)</f>
        <v>0</v>
      </c>
      <c r="F351" s="170">
        <f>IF('Detailed Cash Flow'!Y334="","",'Detailed Cash Flow'!Y334*-1)</f>
        <v>0</v>
      </c>
      <c r="G351" s="170">
        <f>'Detailed Cash Flow'!AJ334</f>
        <v>0</v>
      </c>
      <c r="H351" s="170">
        <f>IF('Detailed Cash Flow'!D334="","",'Detailed Cash Flow'!D334*-1)</f>
        <v>0</v>
      </c>
      <c r="I351" s="171"/>
      <c r="J351" s="171"/>
      <c r="K351" s="170">
        <f t="shared" si="12"/>
        <v>3715</v>
      </c>
      <c r="L351" s="97">
        <f t="shared" si="11"/>
        <v>3715</v>
      </c>
    </row>
    <row r="352" spans="2:12">
      <c r="B352" s="172">
        <f>'Detailed Cash Flow'!A335</f>
        <v>45807</v>
      </c>
      <c r="C352" s="170">
        <f>IF('Detailed Cash Flow'!E335="","",'Detailed Cash Flow'!E335*-1)</f>
        <v>0</v>
      </c>
      <c r="D352" s="170">
        <f>IF('Detailed Cash Flow'!F335="","",'Detailed Cash Flow'!F335*-1)</f>
        <v>0</v>
      </c>
      <c r="E352" s="170">
        <f>IF('Detailed Cash Flow'!G335="","",'Detailed Cash Flow'!G335*-1)</f>
        <v>0</v>
      </c>
      <c r="F352" s="170">
        <f>IF('Detailed Cash Flow'!Y335="","",'Detailed Cash Flow'!Y335*-1)</f>
        <v>0</v>
      </c>
      <c r="G352" s="170">
        <f>'Detailed Cash Flow'!AJ335</f>
        <v>0</v>
      </c>
      <c r="H352" s="170">
        <f>IF('Detailed Cash Flow'!D335="","",'Detailed Cash Flow'!D335*-1)</f>
        <v>0</v>
      </c>
      <c r="I352" s="171"/>
      <c r="J352" s="171"/>
      <c r="K352" s="170">
        <f t="shared" si="12"/>
        <v>3715</v>
      </c>
      <c r="L352" s="97">
        <f t="shared" si="11"/>
        <v>3715</v>
      </c>
    </row>
    <row r="353" spans="2:12">
      <c r="B353" s="172">
        <f>'Detailed Cash Flow'!A336</f>
        <v>45808</v>
      </c>
      <c r="C353" s="170">
        <f>IF('Detailed Cash Flow'!E336="","",'Detailed Cash Flow'!E336*-1)</f>
        <v>-2000</v>
      </c>
      <c r="D353" s="170">
        <f>IF('Detailed Cash Flow'!F336="","",'Detailed Cash Flow'!F336*-1)</f>
        <v>0</v>
      </c>
      <c r="E353" s="170">
        <f>IF('Detailed Cash Flow'!G336="","",'Detailed Cash Flow'!G336*-1)</f>
        <v>0</v>
      </c>
      <c r="F353" s="170">
        <f>IF('Detailed Cash Flow'!Y336="","",'Detailed Cash Flow'!Y336*-1)</f>
        <v>0</v>
      </c>
      <c r="G353" s="170">
        <f>'Detailed Cash Flow'!AJ336</f>
        <v>0</v>
      </c>
      <c r="H353" s="170">
        <f>IF('Detailed Cash Flow'!D336="","",'Detailed Cash Flow'!D336*-1)</f>
        <v>0</v>
      </c>
      <c r="I353" s="171"/>
      <c r="J353" s="171"/>
      <c r="K353" s="170">
        <f t="shared" si="12"/>
        <v>1715</v>
      </c>
      <c r="L353" s="97">
        <f t="shared" si="11"/>
        <v>1715</v>
      </c>
    </row>
    <row r="354" spans="2:12">
      <c r="B354" s="172">
        <f>'Detailed Cash Flow'!A337</f>
        <v>45809</v>
      </c>
      <c r="C354" s="170">
        <f>IF('Detailed Cash Flow'!E337="","",'Detailed Cash Flow'!E337*-1)</f>
        <v>-195</v>
      </c>
      <c r="D354" s="170">
        <f>IF('Detailed Cash Flow'!F337="","",'Detailed Cash Flow'!F337*-1)</f>
        <v>-300</v>
      </c>
      <c r="E354" s="170">
        <f>IF('Detailed Cash Flow'!G337="","",'Detailed Cash Flow'!G337*-1)</f>
        <v>0</v>
      </c>
      <c r="F354" s="170">
        <f>IF('Detailed Cash Flow'!Y337="","",'Detailed Cash Flow'!Y337*-1)</f>
        <v>0</v>
      </c>
      <c r="G354" s="170">
        <f>'Detailed Cash Flow'!AJ337</f>
        <v>650</v>
      </c>
      <c r="H354" s="170">
        <f>IF('Detailed Cash Flow'!D337="","",'Detailed Cash Flow'!D337*-1)</f>
        <v>0</v>
      </c>
      <c r="I354" s="171"/>
      <c r="J354" s="171"/>
      <c r="K354" s="170">
        <f t="shared" si="12"/>
        <v>1870</v>
      </c>
      <c r="L354" s="97">
        <f t="shared" si="11"/>
        <v>1870</v>
      </c>
    </row>
    <row r="355" spans="2:12">
      <c r="B355" s="172">
        <f>'Detailed Cash Flow'!A338</f>
        <v>45810</v>
      </c>
      <c r="C355" s="170">
        <f>IF('Detailed Cash Flow'!E338="","",'Detailed Cash Flow'!E338*-1)</f>
        <v>-35</v>
      </c>
      <c r="D355" s="170">
        <f>IF('Detailed Cash Flow'!F338="","",'Detailed Cash Flow'!F338*-1)</f>
        <v>0</v>
      </c>
      <c r="E355" s="170">
        <f>IF('Detailed Cash Flow'!G338="","",'Detailed Cash Flow'!G338*-1)</f>
        <v>0</v>
      </c>
      <c r="F355" s="170">
        <f>IF('Detailed Cash Flow'!Y338="","",'Detailed Cash Flow'!Y338*-1)</f>
        <v>0</v>
      </c>
      <c r="G355" s="170">
        <f>'Detailed Cash Flow'!AJ338</f>
        <v>0</v>
      </c>
      <c r="H355" s="170">
        <f>IF('Detailed Cash Flow'!D338="","",'Detailed Cash Flow'!D338*-1)</f>
        <v>-400</v>
      </c>
      <c r="I355" s="171"/>
      <c r="J355" s="171"/>
      <c r="K355" s="170">
        <f t="shared" si="12"/>
        <v>1435</v>
      </c>
      <c r="L355" s="97">
        <f t="shared" si="11"/>
        <v>1435</v>
      </c>
    </row>
    <row r="356" spans="2:12">
      <c r="B356" s="172">
        <f>'Detailed Cash Flow'!A339</f>
        <v>45811</v>
      </c>
      <c r="C356" s="170">
        <f>IF('Detailed Cash Flow'!E339="","",'Detailed Cash Flow'!E339*-1)</f>
        <v>-35</v>
      </c>
      <c r="D356" s="170">
        <f>IF('Detailed Cash Flow'!F339="","",'Detailed Cash Flow'!F339*-1)</f>
        <v>0</v>
      </c>
      <c r="E356" s="170">
        <f>IF('Detailed Cash Flow'!G339="","",'Detailed Cash Flow'!G339*-1)</f>
        <v>0</v>
      </c>
      <c r="F356" s="170">
        <f>IF('Detailed Cash Flow'!Y339="","",'Detailed Cash Flow'!Y339*-1)</f>
        <v>0</v>
      </c>
      <c r="G356" s="170">
        <f>'Detailed Cash Flow'!AJ339</f>
        <v>0</v>
      </c>
      <c r="H356" s="170">
        <f>IF('Detailed Cash Flow'!D339="","",'Detailed Cash Flow'!D339*-1)</f>
        <v>0</v>
      </c>
      <c r="I356" s="171"/>
      <c r="J356" s="171"/>
      <c r="K356" s="170">
        <f t="shared" si="12"/>
        <v>1400</v>
      </c>
      <c r="L356" s="97">
        <f t="shared" si="11"/>
        <v>1400</v>
      </c>
    </row>
    <row r="357" spans="2:12">
      <c r="B357" s="172">
        <f>'Detailed Cash Flow'!A340</f>
        <v>45812</v>
      </c>
      <c r="C357" s="170">
        <f>IF('Detailed Cash Flow'!E340="","",'Detailed Cash Flow'!E340*-1)</f>
        <v>-35</v>
      </c>
      <c r="D357" s="170">
        <f>IF('Detailed Cash Flow'!F340="","",'Detailed Cash Flow'!F340*-1)</f>
        <v>0</v>
      </c>
      <c r="E357" s="170">
        <f>IF('Detailed Cash Flow'!G340="","",'Detailed Cash Flow'!G340*-1)</f>
        <v>0</v>
      </c>
      <c r="F357" s="170">
        <f>IF('Detailed Cash Flow'!Y340="","",'Detailed Cash Flow'!Y340*-1)</f>
        <v>0</v>
      </c>
      <c r="G357" s="170">
        <f>'Detailed Cash Flow'!AJ340</f>
        <v>0</v>
      </c>
      <c r="H357" s="170">
        <f>IF('Detailed Cash Flow'!D340="","",'Detailed Cash Flow'!D340*-1)</f>
        <v>0</v>
      </c>
      <c r="I357" s="171"/>
      <c r="J357" s="171"/>
      <c r="K357" s="170">
        <f t="shared" si="12"/>
        <v>1365</v>
      </c>
      <c r="L357" s="97">
        <f t="shared" si="11"/>
        <v>1365</v>
      </c>
    </row>
    <row r="358" spans="2:12">
      <c r="B358" s="172">
        <f>'Detailed Cash Flow'!A341</f>
        <v>45813</v>
      </c>
      <c r="C358" s="170">
        <f>IF('Detailed Cash Flow'!E341="","",'Detailed Cash Flow'!E341*-1)</f>
        <v>0</v>
      </c>
      <c r="D358" s="170">
        <f>IF('Detailed Cash Flow'!F341="","",'Detailed Cash Flow'!F341*-1)</f>
        <v>0</v>
      </c>
      <c r="E358" s="170">
        <f>IF('Detailed Cash Flow'!G341="","",'Detailed Cash Flow'!G341*-1)</f>
        <v>0</v>
      </c>
      <c r="F358" s="170">
        <f>IF('Detailed Cash Flow'!Y341="","",'Detailed Cash Flow'!Y341*-1)</f>
        <v>0</v>
      </c>
      <c r="G358" s="170">
        <f>'Detailed Cash Flow'!AJ341</f>
        <v>0</v>
      </c>
      <c r="H358" s="170">
        <f>IF('Detailed Cash Flow'!D341="","",'Detailed Cash Flow'!D341*-1)</f>
        <v>0</v>
      </c>
      <c r="I358" s="171"/>
      <c r="J358" s="171"/>
      <c r="K358" s="170">
        <f t="shared" si="12"/>
        <v>1365</v>
      </c>
      <c r="L358" s="97">
        <f t="shared" si="11"/>
        <v>1365</v>
      </c>
    </row>
    <row r="359" spans="2:12">
      <c r="B359" s="172">
        <f>'Detailed Cash Flow'!A342</f>
        <v>45814</v>
      </c>
      <c r="C359" s="170">
        <f>IF('Detailed Cash Flow'!E342="","",'Detailed Cash Flow'!E342*-1)</f>
        <v>0</v>
      </c>
      <c r="D359" s="170">
        <f>IF('Detailed Cash Flow'!F342="","",'Detailed Cash Flow'!F342*-1)</f>
        <v>0</v>
      </c>
      <c r="E359" s="170">
        <f>IF('Detailed Cash Flow'!G342="","",'Detailed Cash Flow'!G342*-1)</f>
        <v>0</v>
      </c>
      <c r="F359" s="170">
        <f>IF('Detailed Cash Flow'!Y342="","",'Detailed Cash Flow'!Y342*-1)</f>
        <v>0</v>
      </c>
      <c r="G359" s="170">
        <f>'Detailed Cash Flow'!AJ342</f>
        <v>2300</v>
      </c>
      <c r="H359" s="170">
        <f>IF('Detailed Cash Flow'!D342="","",'Detailed Cash Flow'!D342*-1)</f>
        <v>0</v>
      </c>
      <c r="I359" s="171"/>
      <c r="J359" s="171"/>
      <c r="K359" s="170">
        <f t="shared" si="12"/>
        <v>3665</v>
      </c>
      <c r="L359" s="97">
        <f t="shared" si="11"/>
        <v>3665</v>
      </c>
    </row>
    <row r="360" spans="2:12">
      <c r="B360" s="172">
        <f>'Detailed Cash Flow'!A343</f>
        <v>45815</v>
      </c>
      <c r="C360" s="170">
        <f>IF('Detailed Cash Flow'!E343="","",'Detailed Cash Flow'!E343*-1)</f>
        <v>0</v>
      </c>
      <c r="D360" s="170">
        <f>IF('Detailed Cash Flow'!F343="","",'Detailed Cash Flow'!F343*-1)</f>
        <v>0</v>
      </c>
      <c r="E360" s="170">
        <f>IF('Detailed Cash Flow'!G343="","",'Detailed Cash Flow'!G343*-1)</f>
        <v>0</v>
      </c>
      <c r="F360" s="170">
        <f>IF('Detailed Cash Flow'!Y343="","",'Detailed Cash Flow'!Y343*-1)</f>
        <v>0</v>
      </c>
      <c r="G360" s="170">
        <f>'Detailed Cash Flow'!AJ343</f>
        <v>0</v>
      </c>
      <c r="H360" s="170">
        <f>IF('Detailed Cash Flow'!D343="","",'Detailed Cash Flow'!D343*-1)</f>
        <v>0</v>
      </c>
      <c r="I360" s="171"/>
      <c r="J360" s="171"/>
      <c r="K360" s="170">
        <f t="shared" si="12"/>
        <v>3665</v>
      </c>
      <c r="L360" s="97">
        <f t="shared" si="11"/>
        <v>3665</v>
      </c>
    </row>
    <row r="361" spans="2:12">
      <c r="B361" s="172">
        <f>'Detailed Cash Flow'!A344</f>
        <v>45816</v>
      </c>
      <c r="C361" s="170">
        <f>IF('Detailed Cash Flow'!E344="","",'Detailed Cash Flow'!E344*-1)</f>
        <v>0</v>
      </c>
      <c r="D361" s="170">
        <f>IF('Detailed Cash Flow'!F344="","",'Detailed Cash Flow'!F344*-1)</f>
        <v>0</v>
      </c>
      <c r="E361" s="170">
        <f>IF('Detailed Cash Flow'!G344="","",'Detailed Cash Flow'!G344*-1)</f>
        <v>0</v>
      </c>
      <c r="F361" s="170">
        <f>IF('Detailed Cash Flow'!Y344="","",'Detailed Cash Flow'!Y344*-1)</f>
        <v>0</v>
      </c>
      <c r="G361" s="170">
        <f>'Detailed Cash Flow'!AJ344</f>
        <v>0</v>
      </c>
      <c r="H361" s="170">
        <f>IF('Detailed Cash Flow'!D344="","",'Detailed Cash Flow'!D344*-1)</f>
        <v>0</v>
      </c>
      <c r="I361" s="171"/>
      <c r="J361" s="171"/>
      <c r="K361" s="170">
        <f t="shared" si="12"/>
        <v>3665</v>
      </c>
      <c r="L361" s="97">
        <f t="shared" si="11"/>
        <v>3665</v>
      </c>
    </row>
    <row r="362" spans="2:12">
      <c r="B362" s="172">
        <f>'Detailed Cash Flow'!A345</f>
        <v>45817</v>
      </c>
      <c r="C362" s="170">
        <f>IF('Detailed Cash Flow'!E345="","",'Detailed Cash Flow'!E345*-1)</f>
        <v>0</v>
      </c>
      <c r="D362" s="170">
        <f>IF('Detailed Cash Flow'!F345="","",'Detailed Cash Flow'!F345*-1)</f>
        <v>0</v>
      </c>
      <c r="E362" s="170">
        <f>IF('Detailed Cash Flow'!G345="","",'Detailed Cash Flow'!G345*-1)</f>
        <v>0</v>
      </c>
      <c r="F362" s="170">
        <f>IF('Detailed Cash Flow'!Y345="","",'Detailed Cash Flow'!Y345*-1)</f>
        <v>-230</v>
      </c>
      <c r="G362" s="170">
        <f>'Detailed Cash Flow'!AJ345</f>
        <v>0</v>
      </c>
      <c r="H362" s="170">
        <f>IF('Detailed Cash Flow'!D345="","",'Detailed Cash Flow'!D345*-1)</f>
        <v>-400</v>
      </c>
      <c r="I362" s="171"/>
      <c r="J362" s="171"/>
      <c r="K362" s="170">
        <f t="shared" si="12"/>
        <v>3035</v>
      </c>
      <c r="L362" s="97">
        <f t="shared" si="11"/>
        <v>3035</v>
      </c>
    </row>
    <row r="363" spans="2:12">
      <c r="B363" s="172">
        <f>'Detailed Cash Flow'!A346</f>
        <v>45818</v>
      </c>
      <c r="C363" s="170">
        <f>IF('Detailed Cash Flow'!E346="","",'Detailed Cash Flow'!E346*-1)</f>
        <v>-500</v>
      </c>
      <c r="D363" s="170">
        <f>IF('Detailed Cash Flow'!F346="","",'Detailed Cash Flow'!F346*-1)</f>
        <v>0</v>
      </c>
      <c r="E363" s="170">
        <f>IF('Detailed Cash Flow'!G346="","",'Detailed Cash Flow'!G346*-1)</f>
        <v>0</v>
      </c>
      <c r="F363" s="170">
        <f>IF('Detailed Cash Flow'!Y346="","",'Detailed Cash Flow'!Y346*-1)</f>
        <v>0</v>
      </c>
      <c r="G363" s="170">
        <f>'Detailed Cash Flow'!AJ346</f>
        <v>0</v>
      </c>
      <c r="H363" s="170">
        <f>IF('Detailed Cash Flow'!D346="","",'Detailed Cash Flow'!D346*-1)</f>
        <v>0</v>
      </c>
      <c r="I363" s="171"/>
      <c r="J363" s="171"/>
      <c r="K363" s="170">
        <f t="shared" si="12"/>
        <v>2535</v>
      </c>
      <c r="L363" s="97">
        <f t="shared" si="11"/>
        <v>2535</v>
      </c>
    </row>
    <row r="364" spans="2:12">
      <c r="B364" s="172">
        <f>'Detailed Cash Flow'!A347</f>
        <v>45819</v>
      </c>
      <c r="C364" s="170">
        <f>IF('Detailed Cash Flow'!E347="","",'Detailed Cash Flow'!E347*-1)</f>
        <v>-300</v>
      </c>
      <c r="D364" s="170">
        <f>IF('Detailed Cash Flow'!F347="","",'Detailed Cash Flow'!F347*-1)</f>
        <v>0</v>
      </c>
      <c r="E364" s="170">
        <f>IF('Detailed Cash Flow'!G347="","",'Detailed Cash Flow'!G347*-1)</f>
        <v>0</v>
      </c>
      <c r="F364" s="170">
        <f>IF('Detailed Cash Flow'!Y347="","",'Detailed Cash Flow'!Y347*-1)</f>
        <v>0</v>
      </c>
      <c r="G364" s="170">
        <f>'Detailed Cash Flow'!AJ347</f>
        <v>0</v>
      </c>
      <c r="H364" s="170">
        <f>IF('Detailed Cash Flow'!D347="","",'Detailed Cash Flow'!D347*-1)</f>
        <v>0</v>
      </c>
      <c r="I364" s="171"/>
      <c r="J364" s="171"/>
      <c r="K364" s="170">
        <f t="shared" si="12"/>
        <v>2235</v>
      </c>
      <c r="L364" s="97">
        <f t="shared" si="11"/>
        <v>2235</v>
      </c>
    </row>
    <row r="365" spans="2:12">
      <c r="B365" s="172">
        <f>'Detailed Cash Flow'!A348</f>
        <v>45820</v>
      </c>
      <c r="C365" s="170">
        <f>IF('Detailed Cash Flow'!E348="","",'Detailed Cash Flow'!E348*-1)</f>
        <v>0</v>
      </c>
      <c r="D365" s="170">
        <f>IF('Detailed Cash Flow'!F348="","",'Detailed Cash Flow'!F348*-1)</f>
        <v>0</v>
      </c>
      <c r="E365" s="170">
        <f>IF('Detailed Cash Flow'!G348="","",'Detailed Cash Flow'!G348*-1)</f>
        <v>0</v>
      </c>
      <c r="F365" s="170">
        <f>IF('Detailed Cash Flow'!Y348="","",'Detailed Cash Flow'!Y348*-1)</f>
        <v>0</v>
      </c>
      <c r="G365" s="170">
        <f>'Detailed Cash Flow'!AJ348</f>
        <v>0</v>
      </c>
      <c r="H365" s="170">
        <f>IF('Detailed Cash Flow'!D348="","",'Detailed Cash Flow'!D348*-1)</f>
        <v>0</v>
      </c>
      <c r="I365" s="171"/>
      <c r="J365" s="171"/>
      <c r="K365" s="170">
        <f t="shared" si="12"/>
        <v>2235</v>
      </c>
      <c r="L365" s="97">
        <f t="shared" si="11"/>
        <v>2235</v>
      </c>
    </row>
    <row r="366" spans="2:12">
      <c r="B366" s="172">
        <f>'Detailed Cash Flow'!A349</f>
        <v>45821</v>
      </c>
      <c r="C366" s="170">
        <f>IF('Detailed Cash Flow'!E349="","",'Detailed Cash Flow'!E349*-1)</f>
        <v>0</v>
      </c>
      <c r="D366" s="170">
        <f>IF('Detailed Cash Flow'!F349="","",'Detailed Cash Flow'!F349*-1)</f>
        <v>0</v>
      </c>
      <c r="E366" s="170">
        <f>IF('Detailed Cash Flow'!G349="","",'Detailed Cash Flow'!G349*-1)</f>
        <v>0</v>
      </c>
      <c r="F366" s="170">
        <f>IF('Detailed Cash Flow'!Y349="","",'Detailed Cash Flow'!Y349*-1)</f>
        <v>0</v>
      </c>
      <c r="G366" s="170">
        <f>'Detailed Cash Flow'!AJ349</f>
        <v>0</v>
      </c>
      <c r="H366" s="170">
        <f>IF('Detailed Cash Flow'!D349="","",'Detailed Cash Flow'!D349*-1)</f>
        <v>0</v>
      </c>
      <c r="I366" s="171"/>
      <c r="J366" s="171"/>
      <c r="K366" s="170">
        <f t="shared" si="12"/>
        <v>2235</v>
      </c>
      <c r="L366" s="97">
        <f t="shared" si="11"/>
        <v>2235</v>
      </c>
    </row>
    <row r="367" spans="2:12">
      <c r="B367" s="172">
        <f>'Detailed Cash Flow'!A350</f>
        <v>45822</v>
      </c>
      <c r="C367" s="170">
        <f>IF('Detailed Cash Flow'!E350="","",'Detailed Cash Flow'!E350*-1)</f>
        <v>0</v>
      </c>
      <c r="D367" s="170">
        <f>IF('Detailed Cash Flow'!F350="","",'Detailed Cash Flow'!F350*-1)</f>
        <v>0</v>
      </c>
      <c r="E367" s="170">
        <f>IF('Detailed Cash Flow'!G350="","",'Detailed Cash Flow'!G350*-1)</f>
        <v>0</v>
      </c>
      <c r="F367" s="170">
        <f>IF('Detailed Cash Flow'!Y350="","",'Detailed Cash Flow'!Y350*-1)</f>
        <v>0</v>
      </c>
      <c r="G367" s="170">
        <f>'Detailed Cash Flow'!AJ350</f>
        <v>0</v>
      </c>
      <c r="H367" s="170">
        <f>IF('Detailed Cash Flow'!D350="","",'Detailed Cash Flow'!D350*-1)</f>
        <v>0</v>
      </c>
      <c r="I367" s="171"/>
      <c r="J367" s="171"/>
      <c r="K367" s="170">
        <f t="shared" si="12"/>
        <v>2235</v>
      </c>
      <c r="L367" s="97">
        <f t="shared" si="11"/>
        <v>2235</v>
      </c>
    </row>
    <row r="368" spans="2:12">
      <c r="B368" s="172">
        <f>'Detailed Cash Flow'!A351</f>
        <v>45823</v>
      </c>
      <c r="C368" s="170">
        <f>IF('Detailed Cash Flow'!E351="","",'Detailed Cash Flow'!E351*-1)</f>
        <v>0</v>
      </c>
      <c r="D368" s="170">
        <f>IF('Detailed Cash Flow'!F351="","",'Detailed Cash Flow'!F351*-1)</f>
        <v>0</v>
      </c>
      <c r="E368" s="170">
        <f>IF('Detailed Cash Flow'!G351="","",'Detailed Cash Flow'!G351*-1)</f>
        <v>0</v>
      </c>
      <c r="F368" s="170">
        <f>IF('Detailed Cash Flow'!Y351="","",'Detailed Cash Flow'!Y351*-1)</f>
        <v>-400</v>
      </c>
      <c r="G368" s="170">
        <f>'Detailed Cash Flow'!AJ351</f>
        <v>0</v>
      </c>
      <c r="H368" s="170">
        <f>IF('Detailed Cash Flow'!D351="","",'Detailed Cash Flow'!D351*-1)</f>
        <v>0</v>
      </c>
      <c r="I368" s="171"/>
      <c r="J368" s="171"/>
      <c r="K368" s="170">
        <f t="shared" si="12"/>
        <v>1835</v>
      </c>
      <c r="L368" s="97">
        <f t="shared" si="11"/>
        <v>1835</v>
      </c>
    </row>
    <row r="369" spans="2:12">
      <c r="B369" s="172">
        <f>'Detailed Cash Flow'!A352</f>
        <v>45824</v>
      </c>
      <c r="C369" s="170">
        <f>IF('Detailed Cash Flow'!E352="","",'Detailed Cash Flow'!E352*-1)</f>
        <v>0</v>
      </c>
      <c r="D369" s="170">
        <f>IF('Detailed Cash Flow'!F352="","",'Detailed Cash Flow'!F352*-1)</f>
        <v>0</v>
      </c>
      <c r="E369" s="170">
        <f>IF('Detailed Cash Flow'!G352="","",'Detailed Cash Flow'!G352*-1)</f>
        <v>0</v>
      </c>
      <c r="F369" s="170">
        <f>IF('Detailed Cash Flow'!Y352="","",'Detailed Cash Flow'!Y352*-1)</f>
        <v>0</v>
      </c>
      <c r="G369" s="170">
        <f>'Detailed Cash Flow'!AJ352</f>
        <v>0</v>
      </c>
      <c r="H369" s="170">
        <f>IF('Detailed Cash Flow'!D352="","",'Detailed Cash Flow'!D352*-1)</f>
        <v>-400</v>
      </c>
      <c r="I369" s="171"/>
      <c r="J369" s="171"/>
      <c r="K369" s="170">
        <f t="shared" si="12"/>
        <v>1435</v>
      </c>
      <c r="L369" s="97">
        <f t="shared" si="11"/>
        <v>1435</v>
      </c>
    </row>
    <row r="370" spans="2:12">
      <c r="B370" s="172">
        <f>'Detailed Cash Flow'!A353</f>
        <v>45825</v>
      </c>
      <c r="C370" s="170">
        <f>IF('Detailed Cash Flow'!E353="","",'Detailed Cash Flow'!E353*-1)</f>
        <v>0</v>
      </c>
      <c r="D370" s="170">
        <f>IF('Detailed Cash Flow'!F353="","",'Detailed Cash Flow'!F353*-1)</f>
        <v>0</v>
      </c>
      <c r="E370" s="170">
        <f>IF('Detailed Cash Flow'!G353="","",'Detailed Cash Flow'!G353*-1)</f>
        <v>0</v>
      </c>
      <c r="F370" s="170">
        <f>IF('Detailed Cash Flow'!Y353="","",'Detailed Cash Flow'!Y353*-1)</f>
        <v>0</v>
      </c>
      <c r="G370" s="170">
        <f>'Detailed Cash Flow'!AJ353</f>
        <v>0</v>
      </c>
      <c r="H370" s="170">
        <f>IF('Detailed Cash Flow'!D353="","",'Detailed Cash Flow'!D353*-1)</f>
        <v>0</v>
      </c>
      <c r="I370" s="171"/>
      <c r="J370" s="171"/>
      <c r="K370" s="170">
        <f t="shared" si="12"/>
        <v>1435</v>
      </c>
      <c r="L370" s="97">
        <f t="shared" si="11"/>
        <v>1435</v>
      </c>
    </row>
    <row r="371" spans="2:12">
      <c r="B371" s="172">
        <f>'Detailed Cash Flow'!A354</f>
        <v>45826</v>
      </c>
      <c r="C371" s="170">
        <f>IF('Detailed Cash Flow'!E354="","",'Detailed Cash Flow'!E354*-1)</f>
        <v>0</v>
      </c>
      <c r="D371" s="170">
        <f>IF('Detailed Cash Flow'!F354="","",'Detailed Cash Flow'!F354*-1)</f>
        <v>0</v>
      </c>
      <c r="E371" s="170">
        <f>IF('Detailed Cash Flow'!G354="","",'Detailed Cash Flow'!G354*-1)</f>
        <v>0</v>
      </c>
      <c r="F371" s="170">
        <f>IF('Detailed Cash Flow'!Y354="","",'Detailed Cash Flow'!Y354*-1)</f>
        <v>0</v>
      </c>
      <c r="G371" s="170">
        <f>'Detailed Cash Flow'!AJ354</f>
        <v>0</v>
      </c>
      <c r="H371" s="170">
        <f>IF('Detailed Cash Flow'!D354="","",'Detailed Cash Flow'!D354*-1)</f>
        <v>0</v>
      </c>
      <c r="I371" s="171"/>
      <c r="J371" s="171"/>
      <c r="K371" s="170">
        <f t="shared" si="12"/>
        <v>1435</v>
      </c>
      <c r="L371" s="97">
        <f t="shared" si="11"/>
        <v>1435</v>
      </c>
    </row>
    <row r="372" spans="2:12">
      <c r="B372" s="172">
        <f>'Detailed Cash Flow'!A355</f>
        <v>45827</v>
      </c>
      <c r="C372" s="170">
        <f>IF('Detailed Cash Flow'!E355="","",'Detailed Cash Flow'!E355*-1)</f>
        <v>0</v>
      </c>
      <c r="D372" s="170">
        <f>IF('Detailed Cash Flow'!F355="","",'Detailed Cash Flow'!F355*-1)</f>
        <v>0</v>
      </c>
      <c r="E372" s="170">
        <f>IF('Detailed Cash Flow'!G355="","",'Detailed Cash Flow'!G355*-1)</f>
        <v>0</v>
      </c>
      <c r="F372" s="170">
        <f>IF('Detailed Cash Flow'!Y355="","",'Detailed Cash Flow'!Y355*-1)</f>
        <v>0</v>
      </c>
      <c r="G372" s="170">
        <f>'Detailed Cash Flow'!AJ355</f>
        <v>0</v>
      </c>
      <c r="H372" s="170">
        <f>IF('Detailed Cash Flow'!D355="","",'Detailed Cash Flow'!D355*-1)</f>
        <v>0</v>
      </c>
      <c r="I372" s="171"/>
      <c r="J372" s="171"/>
      <c r="K372" s="170">
        <f t="shared" si="12"/>
        <v>1435</v>
      </c>
      <c r="L372" s="97">
        <f t="shared" si="11"/>
        <v>1435</v>
      </c>
    </row>
    <row r="373" spans="2:12">
      <c r="B373" s="172">
        <f>'Detailed Cash Flow'!A356</f>
        <v>45828</v>
      </c>
      <c r="C373" s="170">
        <f>IF('Detailed Cash Flow'!E356="","",'Detailed Cash Flow'!E356*-1)</f>
        <v>0</v>
      </c>
      <c r="D373" s="170">
        <f>IF('Detailed Cash Flow'!F356="","",'Detailed Cash Flow'!F356*-1)</f>
        <v>0</v>
      </c>
      <c r="E373" s="170">
        <f>IF('Detailed Cash Flow'!G356="","",'Detailed Cash Flow'!G356*-1)</f>
        <v>0</v>
      </c>
      <c r="F373" s="170">
        <f>IF('Detailed Cash Flow'!Y356="","",'Detailed Cash Flow'!Y356*-1)</f>
        <v>0</v>
      </c>
      <c r="G373" s="170">
        <f>'Detailed Cash Flow'!AJ356</f>
        <v>2300</v>
      </c>
      <c r="H373" s="170">
        <f>IF('Detailed Cash Flow'!D356="","",'Detailed Cash Flow'!D356*-1)</f>
        <v>0</v>
      </c>
      <c r="I373" s="171"/>
      <c r="J373" s="171"/>
      <c r="K373" s="170">
        <f t="shared" si="12"/>
        <v>3735</v>
      </c>
      <c r="L373" s="97">
        <f t="shared" si="11"/>
        <v>3735</v>
      </c>
    </row>
    <row r="374" spans="2:12">
      <c r="B374" s="172">
        <f>'Detailed Cash Flow'!A357</f>
        <v>45829</v>
      </c>
      <c r="C374" s="170">
        <f>IF('Detailed Cash Flow'!E357="","",'Detailed Cash Flow'!E357*-1)</f>
        <v>0</v>
      </c>
      <c r="D374" s="170">
        <f>IF('Detailed Cash Flow'!F357="","",'Detailed Cash Flow'!F357*-1)</f>
        <v>0</v>
      </c>
      <c r="E374" s="170">
        <f>IF('Detailed Cash Flow'!G357="","",'Detailed Cash Flow'!G357*-1)</f>
        <v>0</v>
      </c>
      <c r="F374" s="170">
        <f>IF('Detailed Cash Flow'!Y357="","",'Detailed Cash Flow'!Y357*-1)</f>
        <v>0</v>
      </c>
      <c r="G374" s="170">
        <f>'Detailed Cash Flow'!AJ357</f>
        <v>0</v>
      </c>
      <c r="H374" s="170">
        <f>IF('Detailed Cash Flow'!D357="","",'Detailed Cash Flow'!D357*-1)</f>
        <v>0</v>
      </c>
      <c r="I374" s="171"/>
      <c r="J374" s="171"/>
      <c r="K374" s="170">
        <f t="shared" si="12"/>
        <v>3735</v>
      </c>
      <c r="L374" s="97">
        <f t="shared" si="11"/>
        <v>3735</v>
      </c>
    </row>
    <row r="375" spans="2:12">
      <c r="B375" s="172">
        <f>'Detailed Cash Flow'!A358</f>
        <v>45830</v>
      </c>
      <c r="C375" s="170">
        <f>IF('Detailed Cash Flow'!E358="","",'Detailed Cash Flow'!E358*-1)</f>
        <v>0</v>
      </c>
      <c r="D375" s="170">
        <f>IF('Detailed Cash Flow'!F358="","",'Detailed Cash Flow'!F358*-1)</f>
        <v>0</v>
      </c>
      <c r="E375" s="170">
        <f>IF('Detailed Cash Flow'!G358="","",'Detailed Cash Flow'!G358*-1)</f>
        <v>0</v>
      </c>
      <c r="F375" s="170">
        <f>IF('Detailed Cash Flow'!Y358="","",'Detailed Cash Flow'!Y358*-1)</f>
        <v>0</v>
      </c>
      <c r="G375" s="170">
        <f>'Detailed Cash Flow'!AJ358</f>
        <v>0</v>
      </c>
      <c r="H375" s="170">
        <f>IF('Detailed Cash Flow'!D358="","",'Detailed Cash Flow'!D358*-1)</f>
        <v>0</v>
      </c>
      <c r="I375" s="171"/>
      <c r="J375" s="171"/>
      <c r="K375" s="170">
        <f t="shared" si="12"/>
        <v>3735</v>
      </c>
      <c r="L375" s="97">
        <f t="shared" si="11"/>
        <v>3735</v>
      </c>
    </row>
    <row r="376" spans="2:12">
      <c r="B376" s="172">
        <f>'Detailed Cash Flow'!A359</f>
        <v>45831</v>
      </c>
      <c r="C376" s="170">
        <f>IF('Detailed Cash Flow'!E359="","",'Detailed Cash Flow'!E359*-1)</f>
        <v>0</v>
      </c>
      <c r="D376" s="170">
        <f>IF('Detailed Cash Flow'!F359="","",'Detailed Cash Flow'!F359*-1)</f>
        <v>0</v>
      </c>
      <c r="E376" s="170">
        <f>IF('Detailed Cash Flow'!G359="","",'Detailed Cash Flow'!G359*-1)</f>
        <v>0</v>
      </c>
      <c r="F376" s="170">
        <f>IF('Detailed Cash Flow'!Y359="","",'Detailed Cash Flow'!Y359*-1)</f>
        <v>-230</v>
      </c>
      <c r="G376" s="170">
        <f>'Detailed Cash Flow'!AJ359</f>
        <v>0</v>
      </c>
      <c r="H376" s="170">
        <f>IF('Detailed Cash Flow'!D359="","",'Detailed Cash Flow'!D359*-1)</f>
        <v>-400</v>
      </c>
      <c r="I376" s="171"/>
      <c r="J376" s="171"/>
      <c r="K376" s="170">
        <f t="shared" si="12"/>
        <v>3105</v>
      </c>
      <c r="L376" s="97">
        <f t="shared" si="11"/>
        <v>3105</v>
      </c>
    </row>
    <row r="377" spans="2:12">
      <c r="B377" s="172">
        <f>'Detailed Cash Flow'!A360</f>
        <v>45832</v>
      </c>
      <c r="C377" s="170">
        <f>IF('Detailed Cash Flow'!E360="","",'Detailed Cash Flow'!E360*-1)</f>
        <v>0</v>
      </c>
      <c r="D377" s="170">
        <f>IF('Detailed Cash Flow'!F360="","",'Detailed Cash Flow'!F360*-1)</f>
        <v>0</v>
      </c>
      <c r="E377" s="170">
        <f>IF('Detailed Cash Flow'!G360="","",'Detailed Cash Flow'!G360*-1)</f>
        <v>0</v>
      </c>
      <c r="F377" s="170">
        <f>IF('Detailed Cash Flow'!Y360="","",'Detailed Cash Flow'!Y360*-1)</f>
        <v>0</v>
      </c>
      <c r="G377" s="170">
        <f>'Detailed Cash Flow'!AJ360</f>
        <v>0</v>
      </c>
      <c r="H377" s="170">
        <f>IF('Detailed Cash Flow'!D360="","",'Detailed Cash Flow'!D360*-1)</f>
        <v>0</v>
      </c>
      <c r="I377" s="171"/>
      <c r="J377" s="171"/>
      <c r="K377" s="170">
        <f t="shared" si="12"/>
        <v>3105</v>
      </c>
      <c r="L377" s="97">
        <f t="shared" si="11"/>
        <v>3105</v>
      </c>
    </row>
    <row r="378" spans="2:12">
      <c r="B378" s="172">
        <f>'Detailed Cash Flow'!A361</f>
        <v>45833</v>
      </c>
      <c r="C378" s="170">
        <f>IF('Detailed Cash Flow'!E361="","",'Detailed Cash Flow'!E361*-1)</f>
        <v>0</v>
      </c>
      <c r="D378" s="170">
        <f>IF('Detailed Cash Flow'!F361="","",'Detailed Cash Flow'!F361*-1)</f>
        <v>0</v>
      </c>
      <c r="E378" s="170">
        <f>IF('Detailed Cash Flow'!G361="","",'Detailed Cash Flow'!G361*-1)</f>
        <v>0</v>
      </c>
      <c r="F378" s="170">
        <f>IF('Detailed Cash Flow'!Y361="","",'Detailed Cash Flow'!Y361*-1)</f>
        <v>0</v>
      </c>
      <c r="G378" s="170">
        <f>'Detailed Cash Flow'!AJ361</f>
        <v>0</v>
      </c>
      <c r="H378" s="170">
        <f>IF('Detailed Cash Flow'!D361="","",'Detailed Cash Flow'!D361*-1)</f>
        <v>0</v>
      </c>
      <c r="I378" s="171"/>
      <c r="J378" s="171"/>
      <c r="K378" s="170">
        <f t="shared" si="12"/>
        <v>3105</v>
      </c>
      <c r="L378" s="97">
        <f t="shared" si="11"/>
        <v>3105</v>
      </c>
    </row>
    <row r="379" spans="2:12">
      <c r="B379" s="172">
        <f>'Detailed Cash Flow'!A362</f>
        <v>45834</v>
      </c>
      <c r="C379" s="170">
        <f>IF('Detailed Cash Flow'!E362="","",'Detailed Cash Flow'!E362*-1)</f>
        <v>0</v>
      </c>
      <c r="D379" s="170">
        <f>IF('Detailed Cash Flow'!F362="","",'Detailed Cash Flow'!F362*-1)</f>
        <v>0</v>
      </c>
      <c r="E379" s="170">
        <f>IF('Detailed Cash Flow'!G362="","",'Detailed Cash Flow'!G362*-1)</f>
        <v>0</v>
      </c>
      <c r="F379" s="170">
        <f>IF('Detailed Cash Flow'!Y362="","",'Detailed Cash Flow'!Y362*-1)</f>
        <v>0</v>
      </c>
      <c r="G379" s="170">
        <f>'Detailed Cash Flow'!AJ362</f>
        <v>0</v>
      </c>
      <c r="H379" s="170">
        <f>IF('Detailed Cash Flow'!D362="","",'Detailed Cash Flow'!D362*-1)</f>
        <v>0</v>
      </c>
      <c r="I379" s="171"/>
      <c r="J379" s="171"/>
      <c r="K379" s="170">
        <f t="shared" si="12"/>
        <v>3105</v>
      </c>
      <c r="L379" s="97">
        <f t="shared" si="11"/>
        <v>3105</v>
      </c>
    </row>
    <row r="380" spans="2:12">
      <c r="B380" s="172">
        <f>'Detailed Cash Flow'!A363</f>
        <v>45835</v>
      </c>
      <c r="C380" s="170">
        <f>IF('Detailed Cash Flow'!E363="","",'Detailed Cash Flow'!E363*-1)</f>
        <v>-100</v>
      </c>
      <c r="D380" s="170">
        <f>IF('Detailed Cash Flow'!F363="","",'Detailed Cash Flow'!F363*-1)</f>
        <v>0</v>
      </c>
      <c r="E380" s="170">
        <f>IF('Detailed Cash Flow'!G363="","",'Detailed Cash Flow'!G363*-1)</f>
        <v>0</v>
      </c>
      <c r="F380" s="170">
        <f>IF('Detailed Cash Flow'!Y363="","",'Detailed Cash Flow'!Y363*-1)</f>
        <v>0</v>
      </c>
      <c r="G380" s="170">
        <f>'Detailed Cash Flow'!AJ363</f>
        <v>0</v>
      </c>
      <c r="H380" s="170">
        <f>IF('Detailed Cash Flow'!D363="","",'Detailed Cash Flow'!D363*-1)</f>
        <v>0</v>
      </c>
      <c r="I380" s="171"/>
      <c r="J380" s="171"/>
      <c r="K380" s="170">
        <f t="shared" si="12"/>
        <v>3005</v>
      </c>
      <c r="L380" s="97">
        <f t="shared" si="11"/>
        <v>3005</v>
      </c>
    </row>
    <row r="381" spans="2:12">
      <c r="B381" s="172">
        <f>'Detailed Cash Flow'!A364</f>
        <v>45836</v>
      </c>
      <c r="C381" s="170">
        <f>IF('Detailed Cash Flow'!E364="","",'Detailed Cash Flow'!E364*-1)</f>
        <v>0</v>
      </c>
      <c r="D381" s="170">
        <f>IF('Detailed Cash Flow'!F364="","",'Detailed Cash Flow'!F364*-1)</f>
        <v>0</v>
      </c>
      <c r="E381" s="170">
        <f>IF('Detailed Cash Flow'!G364="","",'Detailed Cash Flow'!G364*-1)</f>
        <v>0</v>
      </c>
      <c r="F381" s="170">
        <f>IF('Detailed Cash Flow'!Y364="","",'Detailed Cash Flow'!Y364*-1)</f>
        <v>0</v>
      </c>
      <c r="G381" s="170">
        <f>'Detailed Cash Flow'!AJ364</f>
        <v>0</v>
      </c>
      <c r="H381" s="170">
        <f>IF('Detailed Cash Flow'!D364="","",'Detailed Cash Flow'!D364*-1)</f>
        <v>0</v>
      </c>
      <c r="I381" s="171"/>
      <c r="J381" s="171"/>
      <c r="K381" s="170">
        <f t="shared" si="12"/>
        <v>3005</v>
      </c>
      <c r="L381" s="97">
        <f t="shared" si="11"/>
        <v>3005</v>
      </c>
    </row>
    <row r="382" spans="2:12">
      <c r="B382" s="172">
        <f>'Detailed Cash Flow'!A365</f>
        <v>45837</v>
      </c>
      <c r="C382" s="170">
        <f>IF('Detailed Cash Flow'!E365="","",'Detailed Cash Flow'!E365*-1)</f>
        <v>0</v>
      </c>
      <c r="D382" s="170">
        <f>IF('Detailed Cash Flow'!F365="","",'Detailed Cash Flow'!F365*-1)</f>
        <v>0</v>
      </c>
      <c r="E382" s="170">
        <f>IF('Detailed Cash Flow'!G365="","",'Detailed Cash Flow'!G365*-1)</f>
        <v>0</v>
      </c>
      <c r="F382" s="170">
        <f>IF('Detailed Cash Flow'!Y365="","",'Detailed Cash Flow'!Y365*-1)</f>
        <v>0</v>
      </c>
      <c r="G382" s="170">
        <f>'Detailed Cash Flow'!AJ365</f>
        <v>0</v>
      </c>
      <c r="H382" s="170">
        <f>IF('Detailed Cash Flow'!D365="","",'Detailed Cash Flow'!D365*-1)</f>
        <v>0</v>
      </c>
      <c r="I382" s="171"/>
      <c r="J382" s="171"/>
      <c r="K382" s="170">
        <f t="shared" si="12"/>
        <v>3005</v>
      </c>
      <c r="L382" s="97">
        <f t="shared" si="11"/>
        <v>3005</v>
      </c>
    </row>
    <row r="383" spans="2:12">
      <c r="B383" s="172">
        <f>'Detailed Cash Flow'!A366</f>
        <v>45838</v>
      </c>
      <c r="C383" s="170">
        <f>IF('Detailed Cash Flow'!E366="","",'Detailed Cash Flow'!E366*-1)</f>
        <v>-2000</v>
      </c>
      <c r="D383" s="170">
        <f>IF('Detailed Cash Flow'!F366="","",'Detailed Cash Flow'!F366*-1)</f>
        <v>0</v>
      </c>
      <c r="E383" s="170">
        <f>IF('Detailed Cash Flow'!G366="","",'Detailed Cash Flow'!G366*-1)</f>
        <v>0</v>
      </c>
      <c r="F383" s="170">
        <f>IF('Detailed Cash Flow'!Y366="","",'Detailed Cash Flow'!Y366*-1)</f>
        <v>0</v>
      </c>
      <c r="G383" s="170">
        <f>'Detailed Cash Flow'!AJ366</f>
        <v>0</v>
      </c>
      <c r="H383" s="170">
        <f>IF('Detailed Cash Flow'!D366="","",'Detailed Cash Flow'!D366*-1)</f>
        <v>-400</v>
      </c>
      <c r="I383" s="171"/>
      <c r="J383" s="171"/>
      <c r="K383" s="170">
        <f t="shared" si="12"/>
        <v>605</v>
      </c>
      <c r="L383" s="97">
        <f t="shared" si="11"/>
        <v>605</v>
      </c>
    </row>
    <row r="384" spans="2:12">
      <c r="B384" s="172">
        <f>'Detailed Cash Flow'!A367</f>
        <v>45839</v>
      </c>
      <c r="C384" s="170">
        <f>IF('Detailed Cash Flow'!E367="","",'Detailed Cash Flow'!E367*-1)</f>
        <v>-195</v>
      </c>
      <c r="D384" s="170">
        <f>IF('Detailed Cash Flow'!F367="","",'Detailed Cash Flow'!F367*-1)</f>
        <v>0</v>
      </c>
      <c r="E384" s="170">
        <f>IF('Detailed Cash Flow'!G367="","",'Detailed Cash Flow'!G367*-1)</f>
        <v>0</v>
      </c>
      <c r="F384" s="170">
        <f>IF('Detailed Cash Flow'!Y367="","",'Detailed Cash Flow'!Y367*-1)</f>
        <v>0</v>
      </c>
      <c r="G384" s="170">
        <f>'Detailed Cash Flow'!AJ367</f>
        <v>650</v>
      </c>
      <c r="H384" s="170">
        <f>IF('Detailed Cash Flow'!D367="","",'Detailed Cash Flow'!D367*-1)</f>
        <v>0</v>
      </c>
      <c r="I384" s="171"/>
      <c r="J384" s="171"/>
      <c r="K384" s="170">
        <f t="shared" si="12"/>
        <v>1060</v>
      </c>
      <c r="L384" s="97">
        <f t="shared" si="11"/>
        <v>1060</v>
      </c>
    </row>
    <row r="385" spans="2:12">
      <c r="B385" s="172">
        <f>'Detailed Cash Flow'!A368</f>
        <v>45840</v>
      </c>
      <c r="C385" s="170">
        <f>IF('Detailed Cash Flow'!E368="","",'Detailed Cash Flow'!E368*-1)</f>
        <v>-35</v>
      </c>
      <c r="D385" s="170">
        <f>IF('Detailed Cash Flow'!F368="","",'Detailed Cash Flow'!F368*-1)</f>
        <v>0</v>
      </c>
      <c r="E385" s="170">
        <f>IF('Detailed Cash Flow'!G368="","",'Detailed Cash Flow'!G368*-1)</f>
        <v>0</v>
      </c>
      <c r="F385" s="170">
        <f>IF('Detailed Cash Flow'!Y368="","",'Detailed Cash Flow'!Y368*-1)</f>
        <v>0</v>
      </c>
      <c r="G385" s="170">
        <f>'Detailed Cash Flow'!AJ368</f>
        <v>0</v>
      </c>
      <c r="H385" s="170">
        <f>IF('Detailed Cash Flow'!D368="","",'Detailed Cash Flow'!D368*-1)</f>
        <v>0</v>
      </c>
      <c r="I385" s="171"/>
      <c r="J385" s="171"/>
      <c r="K385" s="170">
        <f t="shared" si="12"/>
        <v>1025</v>
      </c>
      <c r="L385" s="97">
        <f t="shared" si="11"/>
        <v>1025</v>
      </c>
    </row>
    <row r="386" spans="2:12">
      <c r="B386" s="172">
        <f>'Detailed Cash Flow'!A369</f>
        <v>45841</v>
      </c>
      <c r="C386" s="170">
        <f>IF('Detailed Cash Flow'!E369="","",'Detailed Cash Flow'!E369*-1)</f>
        <v>-35</v>
      </c>
      <c r="D386" s="170">
        <f>IF('Detailed Cash Flow'!F369="","",'Detailed Cash Flow'!F369*-1)</f>
        <v>0</v>
      </c>
      <c r="E386" s="170">
        <f>IF('Detailed Cash Flow'!G369="","",'Detailed Cash Flow'!G369*-1)</f>
        <v>0</v>
      </c>
      <c r="F386" s="170">
        <f>IF('Detailed Cash Flow'!Y369="","",'Detailed Cash Flow'!Y369*-1)</f>
        <v>0</v>
      </c>
      <c r="G386" s="170">
        <f>'Detailed Cash Flow'!AJ369</f>
        <v>0</v>
      </c>
      <c r="H386" s="170">
        <f>IF('Detailed Cash Flow'!D369="","",'Detailed Cash Flow'!D369*-1)</f>
        <v>0</v>
      </c>
      <c r="I386" s="171"/>
      <c r="J386" s="171"/>
      <c r="K386" s="170">
        <f t="shared" si="12"/>
        <v>990</v>
      </c>
      <c r="L386" s="97">
        <f t="shared" si="11"/>
        <v>990</v>
      </c>
    </row>
    <row r="387" spans="2:12">
      <c r="B387" s="172">
        <f>'Detailed Cash Flow'!A370</f>
        <v>45842</v>
      </c>
      <c r="C387" s="170">
        <f>IF('Detailed Cash Flow'!E370="","",'Detailed Cash Flow'!E370*-1)</f>
        <v>-35</v>
      </c>
      <c r="D387" s="170">
        <f>IF('Detailed Cash Flow'!F370="","",'Detailed Cash Flow'!F370*-1)</f>
        <v>0</v>
      </c>
      <c r="E387" s="170">
        <f>IF('Detailed Cash Flow'!G370="","",'Detailed Cash Flow'!G370*-1)</f>
        <v>0</v>
      </c>
      <c r="F387" s="170">
        <f>IF('Detailed Cash Flow'!Y370="","",'Detailed Cash Flow'!Y370*-1)</f>
        <v>0</v>
      </c>
      <c r="G387" s="170">
        <f>'Detailed Cash Flow'!AJ370</f>
        <v>2300</v>
      </c>
      <c r="H387" s="170">
        <f>IF('Detailed Cash Flow'!D370="","",'Detailed Cash Flow'!D370*-1)</f>
        <v>0</v>
      </c>
      <c r="I387" s="171"/>
      <c r="J387" s="171"/>
      <c r="K387" s="170">
        <f t="shared" si="12"/>
        <v>3255</v>
      </c>
      <c r="L387" s="97">
        <f t="shared" si="11"/>
        <v>3255</v>
      </c>
    </row>
    <row r="388" spans="2:12">
      <c r="B388" s="172">
        <f>'Detailed Cash Flow'!A371</f>
        <v>45843</v>
      </c>
      <c r="C388" s="170">
        <f>IF('Detailed Cash Flow'!E371="","",'Detailed Cash Flow'!E371*-1)</f>
        <v>0</v>
      </c>
      <c r="D388" s="170">
        <f>IF('Detailed Cash Flow'!F371="","",'Detailed Cash Flow'!F371*-1)</f>
        <v>0</v>
      </c>
      <c r="E388" s="170">
        <f>IF('Detailed Cash Flow'!G371="","",'Detailed Cash Flow'!G371*-1)</f>
        <v>0</v>
      </c>
      <c r="F388" s="170">
        <f>IF('Detailed Cash Flow'!Y371="","",'Detailed Cash Flow'!Y371*-1)</f>
        <v>0</v>
      </c>
      <c r="G388" s="170">
        <f>'Detailed Cash Flow'!AJ371</f>
        <v>0</v>
      </c>
      <c r="H388" s="170">
        <f>IF('Detailed Cash Flow'!D371="","",'Detailed Cash Flow'!D371*-1)</f>
        <v>0</v>
      </c>
      <c r="I388" s="171"/>
      <c r="J388" s="171"/>
      <c r="K388" s="170">
        <f t="shared" si="12"/>
        <v>3255</v>
      </c>
      <c r="L388" s="97">
        <f t="shared" si="11"/>
        <v>3255</v>
      </c>
    </row>
    <row r="389" spans="2:12">
      <c r="B389" s="172">
        <f>'Detailed Cash Flow'!A372</f>
        <v>45844</v>
      </c>
      <c r="C389" s="170">
        <f>IF('Detailed Cash Flow'!E372="","",'Detailed Cash Flow'!E372*-1)</f>
        <v>0</v>
      </c>
      <c r="D389" s="170">
        <f>IF('Detailed Cash Flow'!F372="","",'Detailed Cash Flow'!F372*-1)</f>
        <v>0</v>
      </c>
      <c r="E389" s="170">
        <f>IF('Detailed Cash Flow'!G372="","",'Detailed Cash Flow'!G372*-1)</f>
        <v>0</v>
      </c>
      <c r="F389" s="170">
        <f>IF('Detailed Cash Flow'!Y372="","",'Detailed Cash Flow'!Y372*-1)</f>
        <v>0</v>
      </c>
      <c r="G389" s="170">
        <f>'Detailed Cash Flow'!AJ372</f>
        <v>0</v>
      </c>
      <c r="H389" s="170">
        <f>IF('Detailed Cash Flow'!D372="","",'Detailed Cash Flow'!D372*-1)</f>
        <v>0</v>
      </c>
      <c r="I389" s="171"/>
      <c r="J389" s="171"/>
      <c r="K389" s="170">
        <f t="shared" si="12"/>
        <v>3255</v>
      </c>
      <c r="L389" s="97">
        <f t="shared" si="11"/>
        <v>3255</v>
      </c>
    </row>
    <row r="390" spans="2:12">
      <c r="B390" s="172">
        <f>'Detailed Cash Flow'!A373</f>
        <v>45845</v>
      </c>
      <c r="C390" s="170">
        <f>IF('Detailed Cash Flow'!E373="","",'Detailed Cash Flow'!E373*-1)</f>
        <v>0</v>
      </c>
      <c r="D390" s="170">
        <f>IF('Detailed Cash Flow'!F373="","",'Detailed Cash Flow'!F373*-1)</f>
        <v>0</v>
      </c>
      <c r="E390" s="170">
        <f>IF('Detailed Cash Flow'!G373="","",'Detailed Cash Flow'!G373*-1)</f>
        <v>0</v>
      </c>
      <c r="F390" s="170">
        <f>IF('Detailed Cash Flow'!Y373="","",'Detailed Cash Flow'!Y373*-1)</f>
        <v>-230</v>
      </c>
      <c r="G390" s="170">
        <f>'Detailed Cash Flow'!AJ373</f>
        <v>0</v>
      </c>
      <c r="H390" s="170">
        <f>IF('Detailed Cash Flow'!D373="","",'Detailed Cash Flow'!D373*-1)</f>
        <v>-400</v>
      </c>
      <c r="I390" s="171"/>
      <c r="J390" s="171"/>
      <c r="K390" s="170">
        <f t="shared" si="12"/>
        <v>2625</v>
      </c>
      <c r="L390" s="97">
        <f t="shared" si="11"/>
        <v>2625</v>
      </c>
    </row>
    <row r="391" spans="2:12">
      <c r="B391" s="172">
        <f>'Detailed Cash Flow'!A374</f>
        <v>45846</v>
      </c>
      <c r="C391" s="170">
        <f>IF('Detailed Cash Flow'!E374="","",'Detailed Cash Flow'!E374*-1)</f>
        <v>0</v>
      </c>
      <c r="D391" s="170">
        <f>IF('Detailed Cash Flow'!F374="","",'Detailed Cash Flow'!F374*-1)</f>
        <v>0</v>
      </c>
      <c r="E391" s="170">
        <f>IF('Detailed Cash Flow'!G374="","",'Detailed Cash Flow'!G374*-1)</f>
        <v>0</v>
      </c>
      <c r="F391" s="170">
        <f>IF('Detailed Cash Flow'!Y374="","",'Detailed Cash Flow'!Y374*-1)</f>
        <v>0</v>
      </c>
      <c r="G391" s="170">
        <f>'Detailed Cash Flow'!AJ374</f>
        <v>0</v>
      </c>
      <c r="H391" s="170">
        <f>IF('Detailed Cash Flow'!D374="","",'Detailed Cash Flow'!D374*-1)</f>
        <v>0</v>
      </c>
      <c r="I391" s="171"/>
      <c r="J391" s="171"/>
      <c r="K391" s="170">
        <f t="shared" si="12"/>
        <v>2625</v>
      </c>
      <c r="L391" s="97">
        <f t="shared" si="11"/>
        <v>2625</v>
      </c>
    </row>
    <row r="392" spans="2:12">
      <c r="B392" s="172">
        <f>'Detailed Cash Flow'!A375</f>
        <v>45847</v>
      </c>
      <c r="C392" s="170">
        <f>IF('Detailed Cash Flow'!E375="","",'Detailed Cash Flow'!E375*-1)</f>
        <v>0</v>
      </c>
      <c r="D392" s="170">
        <f>IF('Detailed Cash Flow'!F375="","",'Detailed Cash Flow'!F375*-1)</f>
        <v>0</v>
      </c>
      <c r="E392" s="170">
        <f>IF('Detailed Cash Flow'!G375="","",'Detailed Cash Flow'!G375*-1)</f>
        <v>0</v>
      </c>
      <c r="F392" s="170">
        <f>IF('Detailed Cash Flow'!Y375="","",'Detailed Cash Flow'!Y375*-1)</f>
        <v>0</v>
      </c>
      <c r="G392" s="170">
        <f>'Detailed Cash Flow'!AJ375</f>
        <v>0</v>
      </c>
      <c r="H392" s="170">
        <f>IF('Detailed Cash Flow'!D375="","",'Detailed Cash Flow'!D375*-1)</f>
        <v>0</v>
      </c>
      <c r="I392" s="171"/>
      <c r="J392" s="171"/>
      <c r="K392" s="170">
        <f t="shared" si="12"/>
        <v>2625</v>
      </c>
      <c r="L392" s="97">
        <f t="shared" si="11"/>
        <v>2625</v>
      </c>
    </row>
    <row r="393" spans="2:12">
      <c r="B393" s="172">
        <f>'Detailed Cash Flow'!A376</f>
        <v>45848</v>
      </c>
      <c r="C393" s="170">
        <f>IF('Detailed Cash Flow'!E376="","",'Detailed Cash Flow'!E376*-1)</f>
        <v>-500</v>
      </c>
      <c r="D393" s="170">
        <f>IF('Detailed Cash Flow'!F376="","",'Detailed Cash Flow'!F376*-1)</f>
        <v>0</v>
      </c>
      <c r="E393" s="170">
        <f>IF('Detailed Cash Flow'!G376="","",'Detailed Cash Flow'!G376*-1)</f>
        <v>0</v>
      </c>
      <c r="F393" s="170">
        <f>IF('Detailed Cash Flow'!Y376="","",'Detailed Cash Flow'!Y376*-1)</f>
        <v>0</v>
      </c>
      <c r="G393" s="170">
        <f>'Detailed Cash Flow'!AJ376</f>
        <v>0</v>
      </c>
      <c r="H393" s="170">
        <f>IF('Detailed Cash Flow'!D376="","",'Detailed Cash Flow'!D376*-1)</f>
        <v>0</v>
      </c>
      <c r="I393" s="171"/>
      <c r="J393" s="171"/>
      <c r="K393" s="170">
        <f t="shared" si="12"/>
        <v>2125</v>
      </c>
      <c r="L393" s="97">
        <f t="shared" si="11"/>
        <v>2125</v>
      </c>
    </row>
    <row r="394" spans="2:12">
      <c r="B394" s="172">
        <f>'Detailed Cash Flow'!A377</f>
        <v>45849</v>
      </c>
      <c r="C394" s="170">
        <f>IF('Detailed Cash Flow'!E377="","",'Detailed Cash Flow'!E377*-1)</f>
        <v>-300</v>
      </c>
      <c r="D394" s="170">
        <f>IF('Detailed Cash Flow'!F377="","",'Detailed Cash Flow'!F377*-1)</f>
        <v>0</v>
      </c>
      <c r="E394" s="170">
        <f>IF('Detailed Cash Flow'!G377="","",'Detailed Cash Flow'!G377*-1)</f>
        <v>0</v>
      </c>
      <c r="F394" s="170">
        <f>IF('Detailed Cash Flow'!Y377="","",'Detailed Cash Flow'!Y377*-1)</f>
        <v>0</v>
      </c>
      <c r="G394" s="170">
        <f>'Detailed Cash Flow'!AJ377</f>
        <v>0</v>
      </c>
      <c r="H394" s="170">
        <f>IF('Detailed Cash Flow'!D377="","",'Detailed Cash Flow'!D377*-1)</f>
        <v>0</v>
      </c>
      <c r="I394" s="171"/>
      <c r="J394" s="171"/>
      <c r="K394" s="170">
        <f t="shared" si="12"/>
        <v>1825</v>
      </c>
      <c r="L394" s="97">
        <f t="shared" si="11"/>
        <v>1825</v>
      </c>
    </row>
    <row r="395" spans="2:12">
      <c r="B395" s="172">
        <f>'Detailed Cash Flow'!A378</f>
        <v>45850</v>
      </c>
      <c r="C395" s="170">
        <f>IF('Detailed Cash Flow'!E378="","",'Detailed Cash Flow'!E378*-1)</f>
        <v>0</v>
      </c>
      <c r="D395" s="170">
        <f>IF('Detailed Cash Flow'!F378="","",'Detailed Cash Flow'!F378*-1)</f>
        <v>0</v>
      </c>
      <c r="E395" s="170">
        <f>IF('Detailed Cash Flow'!G378="","",'Detailed Cash Flow'!G378*-1)</f>
        <v>0</v>
      </c>
      <c r="F395" s="170">
        <f>IF('Detailed Cash Flow'!Y378="","",'Detailed Cash Flow'!Y378*-1)</f>
        <v>0</v>
      </c>
      <c r="G395" s="170">
        <f>'Detailed Cash Flow'!AJ378</f>
        <v>0</v>
      </c>
      <c r="H395" s="170">
        <f>IF('Detailed Cash Flow'!D378="","",'Detailed Cash Flow'!D378*-1)</f>
        <v>0</v>
      </c>
      <c r="I395" s="171"/>
      <c r="J395" s="171"/>
      <c r="K395" s="170">
        <f t="shared" si="12"/>
        <v>1825</v>
      </c>
      <c r="L395" s="97">
        <f t="shared" si="11"/>
        <v>1825</v>
      </c>
    </row>
    <row r="396" spans="2:12">
      <c r="B396" s="172">
        <f>'Detailed Cash Flow'!A379</f>
        <v>45851</v>
      </c>
      <c r="C396" s="170">
        <f>IF('Detailed Cash Flow'!E379="","",'Detailed Cash Flow'!E379*-1)</f>
        <v>0</v>
      </c>
      <c r="D396" s="170">
        <f>IF('Detailed Cash Flow'!F379="","",'Detailed Cash Flow'!F379*-1)</f>
        <v>0</v>
      </c>
      <c r="E396" s="170">
        <f>IF('Detailed Cash Flow'!G379="","",'Detailed Cash Flow'!G379*-1)</f>
        <v>0</v>
      </c>
      <c r="F396" s="170">
        <f>IF('Detailed Cash Flow'!Y379="","",'Detailed Cash Flow'!Y379*-1)</f>
        <v>0</v>
      </c>
      <c r="G396" s="170">
        <f>'Detailed Cash Flow'!AJ379</f>
        <v>0</v>
      </c>
      <c r="H396" s="170">
        <f>IF('Detailed Cash Flow'!D379="","",'Detailed Cash Flow'!D379*-1)</f>
        <v>0</v>
      </c>
      <c r="I396" s="171"/>
      <c r="J396" s="171"/>
      <c r="K396" s="170">
        <f t="shared" si="12"/>
        <v>1825</v>
      </c>
      <c r="L396" s="97">
        <f t="shared" si="11"/>
        <v>1825</v>
      </c>
    </row>
    <row r="397" spans="2:12">
      <c r="B397" s="172">
        <f>'Detailed Cash Flow'!A380</f>
        <v>45852</v>
      </c>
      <c r="C397" s="170">
        <f>IF('Detailed Cash Flow'!E380="","",'Detailed Cash Flow'!E380*-1)</f>
        <v>0</v>
      </c>
      <c r="D397" s="170">
        <f>IF('Detailed Cash Flow'!F380="","",'Detailed Cash Flow'!F380*-1)</f>
        <v>0</v>
      </c>
      <c r="E397" s="170">
        <f>IF('Detailed Cash Flow'!G380="","",'Detailed Cash Flow'!G380*-1)</f>
        <v>0</v>
      </c>
      <c r="F397" s="170">
        <f>IF('Detailed Cash Flow'!Y380="","",'Detailed Cash Flow'!Y380*-1)</f>
        <v>0</v>
      </c>
      <c r="G397" s="170">
        <f>'Detailed Cash Flow'!AJ380</f>
        <v>0</v>
      </c>
      <c r="H397" s="170">
        <f>IF('Detailed Cash Flow'!D380="","",'Detailed Cash Flow'!D380*-1)</f>
        <v>-400</v>
      </c>
      <c r="I397" s="171"/>
      <c r="J397" s="171"/>
      <c r="K397" s="170">
        <f t="shared" si="12"/>
        <v>1425</v>
      </c>
      <c r="L397" s="97">
        <f t="shared" si="11"/>
        <v>1425</v>
      </c>
    </row>
    <row r="398" spans="2:12">
      <c r="B398" s="172">
        <f>'Detailed Cash Flow'!A381</f>
        <v>45853</v>
      </c>
      <c r="C398" s="170">
        <f>IF('Detailed Cash Flow'!E381="","",'Detailed Cash Flow'!E381*-1)</f>
        <v>0</v>
      </c>
      <c r="D398" s="170">
        <f>IF('Detailed Cash Flow'!F381="","",'Detailed Cash Flow'!F381*-1)</f>
        <v>0</v>
      </c>
      <c r="E398" s="170">
        <f>IF('Detailed Cash Flow'!G381="","",'Detailed Cash Flow'!G381*-1)</f>
        <v>0</v>
      </c>
      <c r="F398" s="170">
        <f>IF('Detailed Cash Flow'!Y381="","",'Detailed Cash Flow'!Y381*-1)</f>
        <v>0</v>
      </c>
      <c r="G398" s="170">
        <f>'Detailed Cash Flow'!AJ381</f>
        <v>0</v>
      </c>
      <c r="H398" s="170">
        <f>IF('Detailed Cash Flow'!D381="","",'Detailed Cash Flow'!D381*-1)</f>
        <v>0</v>
      </c>
      <c r="I398" s="171"/>
      <c r="J398" s="171"/>
      <c r="K398" s="170">
        <f t="shared" si="12"/>
        <v>1425</v>
      </c>
      <c r="L398" s="97">
        <f t="shared" si="11"/>
        <v>1425</v>
      </c>
    </row>
    <row r="399" spans="2:12">
      <c r="B399" s="172">
        <f>'Detailed Cash Flow'!A382</f>
        <v>45854</v>
      </c>
      <c r="C399" s="170">
        <f>IF('Detailed Cash Flow'!E382="","",'Detailed Cash Flow'!E382*-1)</f>
        <v>0</v>
      </c>
      <c r="D399" s="170">
        <f>IF('Detailed Cash Flow'!F382="","",'Detailed Cash Flow'!F382*-1)</f>
        <v>0</v>
      </c>
      <c r="E399" s="170">
        <f>IF('Detailed Cash Flow'!G382="","",'Detailed Cash Flow'!G382*-1)</f>
        <v>0</v>
      </c>
      <c r="F399" s="170">
        <f>IF('Detailed Cash Flow'!Y382="","",'Detailed Cash Flow'!Y382*-1)</f>
        <v>0</v>
      </c>
      <c r="G399" s="170">
        <f>'Detailed Cash Flow'!AJ382</f>
        <v>0</v>
      </c>
      <c r="H399" s="170">
        <f>IF('Detailed Cash Flow'!D382="","",'Detailed Cash Flow'!D382*-1)</f>
        <v>0</v>
      </c>
      <c r="I399" s="171"/>
      <c r="J399" s="171"/>
      <c r="K399" s="170">
        <f t="shared" si="12"/>
        <v>1425</v>
      </c>
      <c r="L399" s="97">
        <f t="shared" si="11"/>
        <v>1425</v>
      </c>
    </row>
    <row r="400" spans="2:12">
      <c r="B400" s="172">
        <f>'Detailed Cash Flow'!A383</f>
        <v>45855</v>
      </c>
      <c r="C400" s="170">
        <f>IF('Detailed Cash Flow'!E383="","",'Detailed Cash Flow'!E383*-1)</f>
        <v>0</v>
      </c>
      <c r="D400" s="170">
        <f>IF('Detailed Cash Flow'!F383="","",'Detailed Cash Flow'!F383*-1)</f>
        <v>0</v>
      </c>
      <c r="E400" s="170">
        <f>IF('Detailed Cash Flow'!G383="","",'Detailed Cash Flow'!G383*-1)</f>
        <v>0</v>
      </c>
      <c r="F400" s="170">
        <f>IF('Detailed Cash Flow'!Y383="","",'Detailed Cash Flow'!Y383*-1)</f>
        <v>0</v>
      </c>
      <c r="G400" s="170">
        <f>'Detailed Cash Flow'!AJ383</f>
        <v>0</v>
      </c>
      <c r="H400" s="170">
        <f>IF('Detailed Cash Flow'!D383="","",'Detailed Cash Flow'!D383*-1)</f>
        <v>0</v>
      </c>
      <c r="I400" s="171"/>
      <c r="J400" s="171"/>
      <c r="K400" s="170">
        <f t="shared" si="12"/>
        <v>1425</v>
      </c>
      <c r="L400" s="97">
        <f t="shared" si="11"/>
        <v>1425</v>
      </c>
    </row>
    <row r="401" spans="2:12">
      <c r="B401" s="172">
        <f>'Detailed Cash Flow'!A384</f>
        <v>45856</v>
      </c>
      <c r="C401" s="170">
        <f>IF('Detailed Cash Flow'!E384="","",'Detailed Cash Flow'!E384*-1)</f>
        <v>0</v>
      </c>
      <c r="D401" s="170">
        <f>IF('Detailed Cash Flow'!F384="","",'Detailed Cash Flow'!F384*-1)</f>
        <v>0</v>
      </c>
      <c r="E401" s="170">
        <f>IF('Detailed Cash Flow'!G384="","",'Detailed Cash Flow'!G384*-1)</f>
        <v>0</v>
      </c>
      <c r="F401" s="170">
        <f>IF('Detailed Cash Flow'!Y384="","",'Detailed Cash Flow'!Y384*-1)</f>
        <v>0</v>
      </c>
      <c r="G401" s="170">
        <f>'Detailed Cash Flow'!AJ384</f>
        <v>2300</v>
      </c>
      <c r="H401" s="170">
        <f>IF('Detailed Cash Flow'!D384="","",'Detailed Cash Flow'!D384*-1)</f>
        <v>0</v>
      </c>
      <c r="I401" s="171"/>
      <c r="J401" s="171"/>
      <c r="K401" s="170">
        <f t="shared" si="12"/>
        <v>3725</v>
      </c>
      <c r="L401" s="97">
        <f t="shared" si="11"/>
        <v>3725</v>
      </c>
    </row>
    <row r="402" spans="2:12">
      <c r="B402" s="172">
        <f>'Detailed Cash Flow'!A385</f>
        <v>45857</v>
      </c>
      <c r="C402" s="170">
        <f>IF('Detailed Cash Flow'!E385="","",'Detailed Cash Flow'!E385*-1)</f>
        <v>0</v>
      </c>
      <c r="D402" s="170">
        <f>IF('Detailed Cash Flow'!F385="","",'Detailed Cash Flow'!F385*-1)</f>
        <v>0</v>
      </c>
      <c r="E402" s="170">
        <f>IF('Detailed Cash Flow'!G385="","",'Detailed Cash Flow'!G385*-1)</f>
        <v>0</v>
      </c>
      <c r="F402" s="170">
        <f>IF('Detailed Cash Flow'!Y385="","",'Detailed Cash Flow'!Y385*-1)</f>
        <v>0</v>
      </c>
      <c r="G402" s="170">
        <f>'Detailed Cash Flow'!AJ385</f>
        <v>0</v>
      </c>
      <c r="H402" s="170">
        <f>IF('Detailed Cash Flow'!D385="","",'Detailed Cash Flow'!D385*-1)</f>
        <v>0</v>
      </c>
      <c r="I402" s="171"/>
      <c r="J402" s="171"/>
      <c r="K402" s="170">
        <f t="shared" si="12"/>
        <v>3725</v>
      </c>
      <c r="L402" s="97">
        <f t="shared" ref="L402:L465" si="13">K402</f>
        <v>3725</v>
      </c>
    </row>
    <row r="403" spans="2:12">
      <c r="B403" s="172">
        <f>'Detailed Cash Flow'!A386</f>
        <v>45858</v>
      </c>
      <c r="C403" s="170">
        <f>IF('Detailed Cash Flow'!E386="","",'Detailed Cash Flow'!E386*-1)</f>
        <v>0</v>
      </c>
      <c r="D403" s="170">
        <f>IF('Detailed Cash Flow'!F386="","",'Detailed Cash Flow'!F386*-1)</f>
        <v>0</v>
      </c>
      <c r="E403" s="170">
        <f>IF('Detailed Cash Flow'!G386="","",'Detailed Cash Flow'!G386*-1)</f>
        <v>0</v>
      </c>
      <c r="F403" s="170">
        <f>IF('Detailed Cash Flow'!Y386="","",'Detailed Cash Flow'!Y386*-1)</f>
        <v>0</v>
      </c>
      <c r="G403" s="170">
        <f>'Detailed Cash Flow'!AJ386</f>
        <v>0</v>
      </c>
      <c r="H403" s="170">
        <f>IF('Detailed Cash Flow'!D386="","",'Detailed Cash Flow'!D386*-1)</f>
        <v>0</v>
      </c>
      <c r="I403" s="171"/>
      <c r="J403" s="171"/>
      <c r="K403" s="170">
        <f t="shared" si="12"/>
        <v>3725</v>
      </c>
      <c r="L403" s="97">
        <f t="shared" si="13"/>
        <v>3725</v>
      </c>
    </row>
    <row r="404" spans="2:12">
      <c r="B404" s="172">
        <f>'Detailed Cash Flow'!A387</f>
        <v>45859</v>
      </c>
      <c r="C404" s="170">
        <f>IF('Detailed Cash Flow'!E387="","",'Detailed Cash Flow'!E387*-1)</f>
        <v>0</v>
      </c>
      <c r="D404" s="170">
        <f>IF('Detailed Cash Flow'!F387="","",'Detailed Cash Flow'!F387*-1)</f>
        <v>0</v>
      </c>
      <c r="E404" s="170">
        <f>IF('Detailed Cash Flow'!G387="","",'Detailed Cash Flow'!G387*-1)</f>
        <v>0</v>
      </c>
      <c r="F404" s="170">
        <f>IF('Detailed Cash Flow'!Y387="","",'Detailed Cash Flow'!Y387*-1)</f>
        <v>-230</v>
      </c>
      <c r="G404" s="170">
        <f>'Detailed Cash Flow'!AJ387</f>
        <v>0</v>
      </c>
      <c r="H404" s="170">
        <f>IF('Detailed Cash Flow'!D387="","",'Detailed Cash Flow'!D387*-1)</f>
        <v>-400</v>
      </c>
      <c r="I404" s="171"/>
      <c r="J404" s="171"/>
      <c r="K404" s="170">
        <f t="shared" si="12"/>
        <v>3095</v>
      </c>
      <c r="L404" s="97">
        <f t="shared" si="13"/>
        <v>3095</v>
      </c>
    </row>
    <row r="405" spans="2:12">
      <c r="B405" s="172">
        <f>'Detailed Cash Flow'!A388</f>
        <v>45860</v>
      </c>
      <c r="C405" s="170">
        <f>IF('Detailed Cash Flow'!E388="","",'Detailed Cash Flow'!E388*-1)</f>
        <v>0</v>
      </c>
      <c r="D405" s="170">
        <f>IF('Detailed Cash Flow'!F388="","",'Detailed Cash Flow'!F388*-1)</f>
        <v>0</v>
      </c>
      <c r="E405" s="170">
        <f>IF('Detailed Cash Flow'!G388="","",'Detailed Cash Flow'!G388*-1)</f>
        <v>0</v>
      </c>
      <c r="F405" s="170">
        <f>IF('Detailed Cash Flow'!Y388="","",'Detailed Cash Flow'!Y388*-1)</f>
        <v>0</v>
      </c>
      <c r="G405" s="170">
        <f>'Detailed Cash Flow'!AJ388</f>
        <v>0</v>
      </c>
      <c r="H405" s="170">
        <f>IF('Detailed Cash Flow'!D388="","",'Detailed Cash Flow'!D388*-1)</f>
        <v>0</v>
      </c>
      <c r="I405" s="171"/>
      <c r="J405" s="171"/>
      <c r="K405" s="170">
        <f t="shared" ref="K405:K468" si="14">IF(B405="","",K404+G405+C405+D405+E405+F405+H405+I405)</f>
        <v>3095</v>
      </c>
      <c r="L405" s="97">
        <f t="shared" si="13"/>
        <v>3095</v>
      </c>
    </row>
    <row r="406" spans="2:12">
      <c r="B406" s="172">
        <f>'Detailed Cash Flow'!A389</f>
        <v>45861</v>
      </c>
      <c r="C406" s="170">
        <f>IF('Detailed Cash Flow'!E389="","",'Detailed Cash Flow'!E389*-1)</f>
        <v>0</v>
      </c>
      <c r="D406" s="170">
        <f>IF('Detailed Cash Flow'!F389="","",'Detailed Cash Flow'!F389*-1)</f>
        <v>0</v>
      </c>
      <c r="E406" s="170">
        <f>IF('Detailed Cash Flow'!G389="","",'Detailed Cash Flow'!G389*-1)</f>
        <v>0</v>
      </c>
      <c r="F406" s="170">
        <f>IF('Detailed Cash Flow'!Y389="","",'Detailed Cash Flow'!Y389*-1)</f>
        <v>0</v>
      </c>
      <c r="G406" s="170">
        <f>'Detailed Cash Flow'!AJ389</f>
        <v>0</v>
      </c>
      <c r="H406" s="170">
        <f>IF('Detailed Cash Flow'!D389="","",'Detailed Cash Flow'!D389*-1)</f>
        <v>0</v>
      </c>
      <c r="I406" s="171"/>
      <c r="J406" s="171"/>
      <c r="K406" s="170">
        <f t="shared" si="14"/>
        <v>3095</v>
      </c>
      <c r="L406" s="97">
        <f t="shared" si="13"/>
        <v>3095</v>
      </c>
    </row>
    <row r="407" spans="2:12">
      <c r="B407" s="172">
        <f>'Detailed Cash Flow'!A390</f>
        <v>45862</v>
      </c>
      <c r="C407" s="170">
        <f>IF('Detailed Cash Flow'!E390="","",'Detailed Cash Flow'!E390*-1)</f>
        <v>0</v>
      </c>
      <c r="D407" s="170">
        <f>IF('Detailed Cash Flow'!F390="","",'Detailed Cash Flow'!F390*-1)</f>
        <v>0</v>
      </c>
      <c r="E407" s="170">
        <f>IF('Detailed Cash Flow'!G390="","",'Detailed Cash Flow'!G390*-1)</f>
        <v>0</v>
      </c>
      <c r="F407" s="170">
        <f>IF('Detailed Cash Flow'!Y390="","",'Detailed Cash Flow'!Y390*-1)</f>
        <v>0</v>
      </c>
      <c r="G407" s="170">
        <f>'Detailed Cash Flow'!AJ390</f>
        <v>0</v>
      </c>
      <c r="H407" s="170">
        <f>IF('Detailed Cash Flow'!D390="","",'Detailed Cash Flow'!D390*-1)</f>
        <v>0</v>
      </c>
      <c r="I407" s="171"/>
      <c r="J407" s="171"/>
      <c r="K407" s="170">
        <f t="shared" si="14"/>
        <v>3095</v>
      </c>
      <c r="L407" s="97">
        <f t="shared" si="13"/>
        <v>3095</v>
      </c>
    </row>
    <row r="408" spans="2:12">
      <c r="B408" s="172">
        <f>'Detailed Cash Flow'!A391</f>
        <v>45863</v>
      </c>
      <c r="C408" s="170">
        <f>IF('Detailed Cash Flow'!E391="","",'Detailed Cash Flow'!E391*-1)</f>
        <v>0</v>
      </c>
      <c r="D408" s="170">
        <f>IF('Detailed Cash Flow'!F391="","",'Detailed Cash Flow'!F391*-1)</f>
        <v>0</v>
      </c>
      <c r="E408" s="170">
        <f>IF('Detailed Cash Flow'!G391="","",'Detailed Cash Flow'!G391*-1)</f>
        <v>0</v>
      </c>
      <c r="F408" s="170">
        <f>IF('Detailed Cash Flow'!Y391="","",'Detailed Cash Flow'!Y391*-1)</f>
        <v>0</v>
      </c>
      <c r="G408" s="170">
        <f>'Detailed Cash Flow'!AJ391</f>
        <v>0</v>
      </c>
      <c r="H408" s="170">
        <f>IF('Detailed Cash Flow'!D391="","",'Detailed Cash Flow'!D391*-1)</f>
        <v>0</v>
      </c>
      <c r="I408" s="171"/>
      <c r="J408" s="171"/>
      <c r="K408" s="170">
        <f t="shared" si="14"/>
        <v>3095</v>
      </c>
      <c r="L408" s="97">
        <f t="shared" si="13"/>
        <v>3095</v>
      </c>
    </row>
    <row r="409" spans="2:12">
      <c r="B409" s="172">
        <f>'Detailed Cash Flow'!A392</f>
        <v>45864</v>
      </c>
      <c r="C409" s="170">
        <f>IF('Detailed Cash Flow'!E392="","",'Detailed Cash Flow'!E392*-1)</f>
        <v>0</v>
      </c>
      <c r="D409" s="170">
        <f>IF('Detailed Cash Flow'!F392="","",'Detailed Cash Flow'!F392*-1)</f>
        <v>0</v>
      </c>
      <c r="E409" s="170">
        <f>IF('Detailed Cash Flow'!G392="","",'Detailed Cash Flow'!G392*-1)</f>
        <v>0</v>
      </c>
      <c r="F409" s="170">
        <f>IF('Detailed Cash Flow'!Y392="","",'Detailed Cash Flow'!Y392*-1)</f>
        <v>0</v>
      </c>
      <c r="G409" s="170">
        <f>'Detailed Cash Flow'!AJ392</f>
        <v>0</v>
      </c>
      <c r="H409" s="170">
        <f>IF('Detailed Cash Flow'!D392="","",'Detailed Cash Flow'!D392*-1)</f>
        <v>0</v>
      </c>
      <c r="I409" s="171"/>
      <c r="J409" s="171"/>
      <c r="K409" s="170">
        <f t="shared" si="14"/>
        <v>3095</v>
      </c>
      <c r="L409" s="97">
        <f t="shared" si="13"/>
        <v>3095</v>
      </c>
    </row>
    <row r="410" spans="2:12">
      <c r="B410" s="172">
        <f>'Detailed Cash Flow'!A393</f>
        <v>45865</v>
      </c>
      <c r="C410" s="170">
        <f>IF('Detailed Cash Flow'!E393="","",'Detailed Cash Flow'!E393*-1)</f>
        <v>-100</v>
      </c>
      <c r="D410" s="170">
        <f>IF('Detailed Cash Flow'!F393="","",'Detailed Cash Flow'!F393*-1)</f>
        <v>0</v>
      </c>
      <c r="E410" s="170">
        <f>IF('Detailed Cash Flow'!G393="","",'Detailed Cash Flow'!G393*-1)</f>
        <v>0</v>
      </c>
      <c r="F410" s="170">
        <f>IF('Detailed Cash Flow'!Y393="","",'Detailed Cash Flow'!Y393*-1)</f>
        <v>0</v>
      </c>
      <c r="G410" s="170">
        <f>'Detailed Cash Flow'!AJ393</f>
        <v>0</v>
      </c>
      <c r="H410" s="170">
        <f>IF('Detailed Cash Flow'!D393="","",'Detailed Cash Flow'!D393*-1)</f>
        <v>0</v>
      </c>
      <c r="I410" s="171"/>
      <c r="J410" s="171"/>
      <c r="K410" s="170">
        <f t="shared" si="14"/>
        <v>2995</v>
      </c>
      <c r="L410" s="97">
        <f t="shared" si="13"/>
        <v>2995</v>
      </c>
    </row>
    <row r="411" spans="2:12">
      <c r="B411" s="172">
        <f>'Detailed Cash Flow'!A394</f>
        <v>45866</v>
      </c>
      <c r="C411" s="170">
        <f>IF('Detailed Cash Flow'!E394="","",'Detailed Cash Flow'!E394*-1)</f>
        <v>0</v>
      </c>
      <c r="D411" s="170">
        <f>IF('Detailed Cash Flow'!F394="","",'Detailed Cash Flow'!F394*-1)</f>
        <v>0</v>
      </c>
      <c r="E411" s="170">
        <f>IF('Detailed Cash Flow'!G394="","",'Detailed Cash Flow'!G394*-1)</f>
        <v>0</v>
      </c>
      <c r="F411" s="170">
        <f>IF('Detailed Cash Flow'!Y394="","",'Detailed Cash Flow'!Y394*-1)</f>
        <v>0</v>
      </c>
      <c r="G411" s="170">
        <f>'Detailed Cash Flow'!AJ394</f>
        <v>0</v>
      </c>
      <c r="H411" s="170">
        <f>IF('Detailed Cash Flow'!D394="","",'Detailed Cash Flow'!D394*-1)</f>
        <v>-400</v>
      </c>
      <c r="I411" s="171"/>
      <c r="J411" s="171"/>
      <c r="K411" s="170">
        <f t="shared" si="14"/>
        <v>2595</v>
      </c>
      <c r="L411" s="97">
        <f t="shared" si="13"/>
        <v>2595</v>
      </c>
    </row>
    <row r="412" spans="2:12">
      <c r="B412" s="172">
        <f>'Detailed Cash Flow'!A395</f>
        <v>45867</v>
      </c>
      <c r="C412" s="170">
        <f>IF('Detailed Cash Flow'!E395="","",'Detailed Cash Flow'!E395*-1)</f>
        <v>0</v>
      </c>
      <c r="D412" s="170">
        <f>IF('Detailed Cash Flow'!F395="","",'Detailed Cash Flow'!F395*-1)</f>
        <v>0</v>
      </c>
      <c r="E412" s="170">
        <f>IF('Detailed Cash Flow'!G395="","",'Detailed Cash Flow'!G395*-1)</f>
        <v>0</v>
      </c>
      <c r="F412" s="170">
        <f>IF('Detailed Cash Flow'!Y395="","",'Detailed Cash Flow'!Y395*-1)</f>
        <v>0</v>
      </c>
      <c r="G412" s="170">
        <f>'Detailed Cash Flow'!AJ395</f>
        <v>0</v>
      </c>
      <c r="H412" s="170">
        <f>IF('Detailed Cash Flow'!D395="","",'Detailed Cash Flow'!D395*-1)</f>
        <v>0</v>
      </c>
      <c r="I412" s="171"/>
      <c r="J412" s="171"/>
      <c r="K412" s="170">
        <f t="shared" si="14"/>
        <v>2595</v>
      </c>
      <c r="L412" s="97">
        <f t="shared" si="13"/>
        <v>2595</v>
      </c>
    </row>
    <row r="413" spans="2:12">
      <c r="B413" s="172">
        <f>'Detailed Cash Flow'!A396</f>
        <v>45868</v>
      </c>
      <c r="C413" s="170">
        <f>IF('Detailed Cash Flow'!E396="","",'Detailed Cash Flow'!E396*-1)</f>
        <v>0</v>
      </c>
      <c r="D413" s="170">
        <f>IF('Detailed Cash Flow'!F396="","",'Detailed Cash Flow'!F396*-1)</f>
        <v>0</v>
      </c>
      <c r="E413" s="170">
        <f>IF('Detailed Cash Flow'!G396="","",'Detailed Cash Flow'!G396*-1)</f>
        <v>0</v>
      </c>
      <c r="F413" s="170">
        <f>IF('Detailed Cash Flow'!Y396="","",'Detailed Cash Flow'!Y396*-1)</f>
        <v>0</v>
      </c>
      <c r="G413" s="170">
        <f>'Detailed Cash Flow'!AJ396</f>
        <v>0</v>
      </c>
      <c r="H413" s="170">
        <f>IF('Detailed Cash Flow'!D396="","",'Detailed Cash Flow'!D396*-1)</f>
        <v>0</v>
      </c>
      <c r="I413" s="171"/>
      <c r="J413" s="171"/>
      <c r="K413" s="170">
        <f t="shared" si="14"/>
        <v>2595</v>
      </c>
      <c r="L413" s="97">
        <f t="shared" si="13"/>
        <v>2595</v>
      </c>
    </row>
    <row r="414" spans="2:12">
      <c r="B414" s="172">
        <f>'Detailed Cash Flow'!A397</f>
        <v>45869</v>
      </c>
      <c r="C414" s="170">
        <f>IF('Detailed Cash Flow'!E397="","",'Detailed Cash Flow'!E397*-1)</f>
        <v>-2000</v>
      </c>
      <c r="D414" s="170">
        <f>IF('Detailed Cash Flow'!F397="","",'Detailed Cash Flow'!F397*-1)</f>
        <v>0</v>
      </c>
      <c r="E414" s="170">
        <f>IF('Detailed Cash Flow'!G397="","",'Detailed Cash Flow'!G397*-1)</f>
        <v>0</v>
      </c>
      <c r="F414" s="170">
        <f>IF('Detailed Cash Flow'!Y397="","",'Detailed Cash Flow'!Y397*-1)</f>
        <v>0</v>
      </c>
      <c r="G414" s="170">
        <f>'Detailed Cash Flow'!AJ397</f>
        <v>0</v>
      </c>
      <c r="H414" s="170">
        <f>IF('Detailed Cash Flow'!D397="","",'Detailed Cash Flow'!D397*-1)</f>
        <v>0</v>
      </c>
      <c r="I414" s="171"/>
      <c r="J414" s="171"/>
      <c r="K414" s="170">
        <f t="shared" si="14"/>
        <v>595</v>
      </c>
      <c r="L414" s="97">
        <f t="shared" si="13"/>
        <v>595</v>
      </c>
    </row>
    <row r="415" spans="2:12">
      <c r="B415" s="172">
        <f>'Detailed Cash Flow'!A398</f>
        <v>45870</v>
      </c>
      <c r="C415" s="170">
        <f>IF('Detailed Cash Flow'!E398="","",'Detailed Cash Flow'!E398*-1)</f>
        <v>-195</v>
      </c>
      <c r="D415" s="170">
        <f>IF('Detailed Cash Flow'!F398="","",'Detailed Cash Flow'!F398*-1)</f>
        <v>0</v>
      </c>
      <c r="E415" s="170">
        <f>IF('Detailed Cash Flow'!G398="","",'Detailed Cash Flow'!G398*-1)</f>
        <v>0</v>
      </c>
      <c r="F415" s="170">
        <f>IF('Detailed Cash Flow'!Y398="","",'Detailed Cash Flow'!Y398*-1)</f>
        <v>0</v>
      </c>
      <c r="G415" s="170">
        <f>'Detailed Cash Flow'!AJ398</f>
        <v>2950</v>
      </c>
      <c r="H415" s="170">
        <f>IF('Detailed Cash Flow'!D398="","",'Detailed Cash Flow'!D398*-1)</f>
        <v>0</v>
      </c>
      <c r="I415" s="171"/>
      <c r="J415" s="171"/>
      <c r="K415" s="170">
        <f t="shared" si="14"/>
        <v>3350</v>
      </c>
      <c r="L415" s="97">
        <f t="shared" si="13"/>
        <v>3350</v>
      </c>
    </row>
    <row r="416" spans="2:12">
      <c r="B416" s="172">
        <f>'Detailed Cash Flow'!A399</f>
        <v>45871</v>
      </c>
      <c r="C416" s="170">
        <f>IF('Detailed Cash Flow'!E399="","",'Detailed Cash Flow'!E399*-1)</f>
        <v>-35</v>
      </c>
      <c r="D416" s="170">
        <f>IF('Detailed Cash Flow'!F399="","",'Detailed Cash Flow'!F399*-1)</f>
        <v>0</v>
      </c>
      <c r="E416" s="170">
        <f>IF('Detailed Cash Flow'!G399="","",'Detailed Cash Flow'!G399*-1)</f>
        <v>0</v>
      </c>
      <c r="F416" s="170">
        <f>IF('Detailed Cash Flow'!Y399="","",'Detailed Cash Flow'!Y399*-1)</f>
        <v>0</v>
      </c>
      <c r="G416" s="170">
        <f>'Detailed Cash Flow'!AJ399</f>
        <v>0</v>
      </c>
      <c r="H416" s="170">
        <f>IF('Detailed Cash Flow'!D399="","",'Detailed Cash Flow'!D399*-1)</f>
        <v>0</v>
      </c>
      <c r="I416" s="171"/>
      <c r="J416" s="171"/>
      <c r="K416" s="170">
        <f t="shared" si="14"/>
        <v>3315</v>
      </c>
      <c r="L416" s="97">
        <f t="shared" si="13"/>
        <v>3315</v>
      </c>
    </row>
    <row r="417" spans="2:12">
      <c r="B417" s="172">
        <f>'Detailed Cash Flow'!A400</f>
        <v>45872</v>
      </c>
      <c r="C417" s="170">
        <f>IF('Detailed Cash Flow'!E400="","",'Detailed Cash Flow'!E400*-1)</f>
        <v>-35</v>
      </c>
      <c r="D417" s="170">
        <f>IF('Detailed Cash Flow'!F400="","",'Detailed Cash Flow'!F400*-1)</f>
        <v>0</v>
      </c>
      <c r="E417" s="170">
        <f>IF('Detailed Cash Flow'!G400="","",'Detailed Cash Flow'!G400*-1)</f>
        <v>0</v>
      </c>
      <c r="F417" s="170">
        <f>IF('Detailed Cash Flow'!Y400="","",'Detailed Cash Flow'!Y400*-1)</f>
        <v>0</v>
      </c>
      <c r="G417" s="170">
        <f>'Detailed Cash Flow'!AJ400</f>
        <v>0</v>
      </c>
      <c r="H417" s="170">
        <f>IF('Detailed Cash Flow'!D400="","",'Detailed Cash Flow'!D400*-1)</f>
        <v>0</v>
      </c>
      <c r="I417" s="171"/>
      <c r="J417" s="171"/>
      <c r="K417" s="170">
        <f t="shared" si="14"/>
        <v>3280</v>
      </c>
      <c r="L417" s="97">
        <f t="shared" si="13"/>
        <v>3280</v>
      </c>
    </row>
    <row r="418" spans="2:12">
      <c r="B418" s="172">
        <f>'Detailed Cash Flow'!A401</f>
        <v>45873</v>
      </c>
      <c r="C418" s="170">
        <f>IF('Detailed Cash Flow'!E401="","",'Detailed Cash Flow'!E401*-1)</f>
        <v>-35</v>
      </c>
      <c r="D418" s="170">
        <f>IF('Detailed Cash Flow'!F401="","",'Detailed Cash Flow'!F401*-1)</f>
        <v>0</v>
      </c>
      <c r="E418" s="170">
        <f>IF('Detailed Cash Flow'!G401="","",'Detailed Cash Flow'!G401*-1)</f>
        <v>0</v>
      </c>
      <c r="F418" s="170">
        <f>IF('Detailed Cash Flow'!Y401="","",'Detailed Cash Flow'!Y401*-1)</f>
        <v>-230</v>
      </c>
      <c r="G418" s="170">
        <f>'Detailed Cash Flow'!AJ401</f>
        <v>0</v>
      </c>
      <c r="H418" s="170">
        <f>IF('Detailed Cash Flow'!D401="","",'Detailed Cash Flow'!D401*-1)</f>
        <v>-400</v>
      </c>
      <c r="I418" s="171"/>
      <c r="J418" s="171"/>
      <c r="K418" s="170">
        <f t="shared" si="14"/>
        <v>2615</v>
      </c>
      <c r="L418" s="97">
        <f t="shared" si="13"/>
        <v>2615</v>
      </c>
    </row>
    <row r="419" spans="2:12">
      <c r="B419" s="172">
        <f>'Detailed Cash Flow'!A402</f>
        <v>45874</v>
      </c>
      <c r="C419" s="170">
        <f>IF('Detailed Cash Flow'!E402="","",'Detailed Cash Flow'!E402*-1)</f>
        <v>0</v>
      </c>
      <c r="D419" s="170">
        <f>IF('Detailed Cash Flow'!F402="","",'Detailed Cash Flow'!F402*-1)</f>
        <v>0</v>
      </c>
      <c r="E419" s="170">
        <f>IF('Detailed Cash Flow'!G402="","",'Detailed Cash Flow'!G402*-1)</f>
        <v>0</v>
      </c>
      <c r="F419" s="170">
        <f>IF('Detailed Cash Flow'!Y402="","",'Detailed Cash Flow'!Y402*-1)</f>
        <v>0</v>
      </c>
      <c r="G419" s="170">
        <f>'Detailed Cash Flow'!AJ402</f>
        <v>0</v>
      </c>
      <c r="H419" s="170">
        <f>IF('Detailed Cash Flow'!D402="","",'Detailed Cash Flow'!D402*-1)</f>
        <v>0</v>
      </c>
      <c r="I419" s="171"/>
      <c r="J419" s="171"/>
      <c r="K419" s="170">
        <f t="shared" si="14"/>
        <v>2615</v>
      </c>
      <c r="L419" s="97">
        <f t="shared" si="13"/>
        <v>2615</v>
      </c>
    </row>
    <row r="420" spans="2:12">
      <c r="B420" s="172">
        <f>'Detailed Cash Flow'!A403</f>
        <v>45875</v>
      </c>
      <c r="C420" s="170">
        <f>IF('Detailed Cash Flow'!E403="","",'Detailed Cash Flow'!E403*-1)</f>
        <v>0</v>
      </c>
      <c r="D420" s="170">
        <f>IF('Detailed Cash Flow'!F403="","",'Detailed Cash Flow'!F403*-1)</f>
        <v>0</v>
      </c>
      <c r="E420" s="170">
        <f>IF('Detailed Cash Flow'!G403="","",'Detailed Cash Flow'!G403*-1)</f>
        <v>0</v>
      </c>
      <c r="F420" s="170">
        <f>IF('Detailed Cash Flow'!Y403="","",'Detailed Cash Flow'!Y403*-1)</f>
        <v>0</v>
      </c>
      <c r="G420" s="170">
        <f>'Detailed Cash Flow'!AJ403</f>
        <v>0</v>
      </c>
      <c r="H420" s="170">
        <f>IF('Detailed Cash Flow'!D403="","",'Detailed Cash Flow'!D403*-1)</f>
        <v>0</v>
      </c>
      <c r="I420" s="171"/>
      <c r="J420" s="171"/>
      <c r="K420" s="170">
        <f t="shared" si="14"/>
        <v>2615</v>
      </c>
      <c r="L420" s="97">
        <f t="shared" si="13"/>
        <v>2615</v>
      </c>
    </row>
    <row r="421" spans="2:12">
      <c r="B421" s="172">
        <f>'Detailed Cash Flow'!A404</f>
        <v>45876</v>
      </c>
      <c r="C421" s="170">
        <f>IF('Detailed Cash Flow'!E404="","",'Detailed Cash Flow'!E404*-1)</f>
        <v>0</v>
      </c>
      <c r="D421" s="170">
        <f>IF('Detailed Cash Flow'!F404="","",'Detailed Cash Flow'!F404*-1)</f>
        <v>0</v>
      </c>
      <c r="E421" s="170">
        <f>IF('Detailed Cash Flow'!G404="","",'Detailed Cash Flow'!G404*-1)</f>
        <v>0</v>
      </c>
      <c r="F421" s="170">
        <f>IF('Detailed Cash Flow'!Y404="","",'Detailed Cash Flow'!Y404*-1)</f>
        <v>0</v>
      </c>
      <c r="G421" s="170">
        <f>'Detailed Cash Flow'!AJ404</f>
        <v>0</v>
      </c>
      <c r="H421" s="170">
        <f>IF('Detailed Cash Flow'!D404="","",'Detailed Cash Flow'!D404*-1)</f>
        <v>0</v>
      </c>
      <c r="I421" s="171"/>
      <c r="J421" s="171"/>
      <c r="K421" s="170">
        <f t="shared" si="14"/>
        <v>2615</v>
      </c>
      <c r="L421" s="97">
        <f t="shared" si="13"/>
        <v>2615</v>
      </c>
    </row>
    <row r="422" spans="2:12">
      <c r="B422" s="172">
        <f>'Detailed Cash Flow'!A405</f>
        <v>45877</v>
      </c>
      <c r="C422" s="170">
        <f>IF('Detailed Cash Flow'!E405="","",'Detailed Cash Flow'!E405*-1)</f>
        <v>0</v>
      </c>
      <c r="D422" s="170">
        <f>IF('Detailed Cash Flow'!F405="","",'Detailed Cash Flow'!F405*-1)</f>
        <v>0</v>
      </c>
      <c r="E422" s="170">
        <f>IF('Detailed Cash Flow'!G405="","",'Detailed Cash Flow'!G405*-1)</f>
        <v>0</v>
      </c>
      <c r="F422" s="170">
        <f>IF('Detailed Cash Flow'!Y405="","",'Detailed Cash Flow'!Y405*-1)</f>
        <v>0</v>
      </c>
      <c r="G422" s="170">
        <f>'Detailed Cash Flow'!AJ405</f>
        <v>0</v>
      </c>
      <c r="H422" s="170">
        <f>IF('Detailed Cash Flow'!D405="","",'Detailed Cash Flow'!D405*-1)</f>
        <v>0</v>
      </c>
      <c r="I422" s="171"/>
      <c r="J422" s="171"/>
      <c r="K422" s="170">
        <f t="shared" si="14"/>
        <v>2615</v>
      </c>
      <c r="L422" s="97">
        <f t="shared" si="13"/>
        <v>2615</v>
      </c>
    </row>
    <row r="423" spans="2:12">
      <c r="B423" s="172">
        <f>'Detailed Cash Flow'!A406</f>
        <v>45878</v>
      </c>
      <c r="C423" s="170">
        <f>IF('Detailed Cash Flow'!E406="","",'Detailed Cash Flow'!E406*-1)</f>
        <v>0</v>
      </c>
      <c r="D423" s="170">
        <f>IF('Detailed Cash Flow'!F406="","",'Detailed Cash Flow'!F406*-1)</f>
        <v>0</v>
      </c>
      <c r="E423" s="170">
        <f>IF('Detailed Cash Flow'!G406="","",'Detailed Cash Flow'!G406*-1)</f>
        <v>0</v>
      </c>
      <c r="F423" s="170">
        <f>IF('Detailed Cash Flow'!Y406="","",'Detailed Cash Flow'!Y406*-1)</f>
        <v>0</v>
      </c>
      <c r="G423" s="170">
        <f>'Detailed Cash Flow'!AJ406</f>
        <v>0</v>
      </c>
      <c r="H423" s="170">
        <f>IF('Detailed Cash Flow'!D406="","",'Detailed Cash Flow'!D406*-1)</f>
        <v>0</v>
      </c>
      <c r="I423" s="171"/>
      <c r="J423" s="171"/>
      <c r="K423" s="170">
        <f t="shared" si="14"/>
        <v>2615</v>
      </c>
      <c r="L423" s="97">
        <f t="shared" si="13"/>
        <v>2615</v>
      </c>
    </row>
    <row r="424" spans="2:12">
      <c r="B424" s="172">
        <f>'Detailed Cash Flow'!A407</f>
        <v>45879</v>
      </c>
      <c r="C424" s="170">
        <f>IF('Detailed Cash Flow'!E407="","",'Detailed Cash Flow'!E407*-1)</f>
        <v>-500</v>
      </c>
      <c r="D424" s="170">
        <f>IF('Detailed Cash Flow'!F407="","",'Detailed Cash Flow'!F407*-1)</f>
        <v>0</v>
      </c>
      <c r="E424" s="170">
        <f>IF('Detailed Cash Flow'!G407="","",'Detailed Cash Flow'!G407*-1)</f>
        <v>0</v>
      </c>
      <c r="F424" s="170">
        <f>IF('Detailed Cash Flow'!Y407="","",'Detailed Cash Flow'!Y407*-1)</f>
        <v>0</v>
      </c>
      <c r="G424" s="170">
        <f>'Detailed Cash Flow'!AJ407</f>
        <v>0</v>
      </c>
      <c r="H424" s="170">
        <f>IF('Detailed Cash Flow'!D407="","",'Detailed Cash Flow'!D407*-1)</f>
        <v>0</v>
      </c>
      <c r="I424" s="171"/>
      <c r="J424" s="171"/>
      <c r="K424" s="170">
        <f t="shared" si="14"/>
        <v>2115</v>
      </c>
      <c r="L424" s="97">
        <f t="shared" si="13"/>
        <v>2115</v>
      </c>
    </row>
    <row r="425" spans="2:12">
      <c r="B425" s="172">
        <f>'Detailed Cash Flow'!A408</f>
        <v>45880</v>
      </c>
      <c r="C425" s="170">
        <f>IF('Detailed Cash Flow'!E408="","",'Detailed Cash Flow'!E408*-1)</f>
        <v>-300</v>
      </c>
      <c r="D425" s="170">
        <f>IF('Detailed Cash Flow'!F408="","",'Detailed Cash Flow'!F408*-1)</f>
        <v>0</v>
      </c>
      <c r="E425" s="170">
        <f>IF('Detailed Cash Flow'!G408="","",'Detailed Cash Flow'!G408*-1)</f>
        <v>0</v>
      </c>
      <c r="F425" s="170">
        <f>IF('Detailed Cash Flow'!Y408="","",'Detailed Cash Flow'!Y408*-1)</f>
        <v>0</v>
      </c>
      <c r="G425" s="170">
        <f>'Detailed Cash Flow'!AJ408</f>
        <v>0</v>
      </c>
      <c r="H425" s="170">
        <f>IF('Detailed Cash Flow'!D408="","",'Detailed Cash Flow'!D408*-1)</f>
        <v>-400</v>
      </c>
      <c r="I425" s="171"/>
      <c r="J425" s="171"/>
      <c r="K425" s="170">
        <f t="shared" si="14"/>
        <v>1415</v>
      </c>
      <c r="L425" s="97">
        <f t="shared" si="13"/>
        <v>1415</v>
      </c>
    </row>
    <row r="426" spans="2:12">
      <c r="B426" s="172">
        <f>'Detailed Cash Flow'!A409</f>
        <v>45881</v>
      </c>
      <c r="C426" s="170">
        <f>IF('Detailed Cash Flow'!E409="","",'Detailed Cash Flow'!E409*-1)</f>
        <v>0</v>
      </c>
      <c r="D426" s="170">
        <f>IF('Detailed Cash Flow'!F409="","",'Detailed Cash Flow'!F409*-1)</f>
        <v>0</v>
      </c>
      <c r="E426" s="170">
        <f>IF('Detailed Cash Flow'!G409="","",'Detailed Cash Flow'!G409*-1)</f>
        <v>0</v>
      </c>
      <c r="F426" s="170">
        <f>IF('Detailed Cash Flow'!Y409="","",'Detailed Cash Flow'!Y409*-1)</f>
        <v>0</v>
      </c>
      <c r="G426" s="170">
        <f>'Detailed Cash Flow'!AJ409</f>
        <v>0</v>
      </c>
      <c r="H426" s="170">
        <f>IF('Detailed Cash Flow'!D409="","",'Detailed Cash Flow'!D409*-1)</f>
        <v>0</v>
      </c>
      <c r="I426" s="171"/>
      <c r="J426" s="171"/>
      <c r="K426" s="170">
        <f t="shared" si="14"/>
        <v>1415</v>
      </c>
      <c r="L426" s="97">
        <f t="shared" si="13"/>
        <v>1415</v>
      </c>
    </row>
    <row r="427" spans="2:12">
      <c r="B427" s="172">
        <f>'Detailed Cash Flow'!A410</f>
        <v>45882</v>
      </c>
      <c r="C427" s="170">
        <f>IF('Detailed Cash Flow'!E410="","",'Detailed Cash Flow'!E410*-1)</f>
        <v>0</v>
      </c>
      <c r="D427" s="170">
        <f>IF('Detailed Cash Flow'!F410="","",'Detailed Cash Flow'!F410*-1)</f>
        <v>0</v>
      </c>
      <c r="E427" s="170">
        <f>IF('Detailed Cash Flow'!G410="","",'Detailed Cash Flow'!G410*-1)</f>
        <v>0</v>
      </c>
      <c r="F427" s="170">
        <f>IF('Detailed Cash Flow'!Y410="","",'Detailed Cash Flow'!Y410*-1)</f>
        <v>0</v>
      </c>
      <c r="G427" s="170">
        <f>'Detailed Cash Flow'!AJ410</f>
        <v>0</v>
      </c>
      <c r="H427" s="170">
        <f>IF('Detailed Cash Flow'!D410="","",'Detailed Cash Flow'!D410*-1)</f>
        <v>0</v>
      </c>
      <c r="I427" s="171"/>
      <c r="J427" s="171"/>
      <c r="K427" s="170">
        <f t="shared" si="14"/>
        <v>1415</v>
      </c>
      <c r="L427" s="97">
        <f t="shared" si="13"/>
        <v>1415</v>
      </c>
    </row>
    <row r="428" spans="2:12">
      <c r="B428" s="172">
        <f>'Detailed Cash Flow'!A411</f>
        <v>45883</v>
      </c>
      <c r="C428" s="170">
        <f>IF('Detailed Cash Flow'!E411="","",'Detailed Cash Flow'!E411*-1)</f>
        <v>0</v>
      </c>
      <c r="D428" s="170">
        <f>IF('Detailed Cash Flow'!F411="","",'Detailed Cash Flow'!F411*-1)</f>
        <v>0</v>
      </c>
      <c r="E428" s="170">
        <f>IF('Detailed Cash Flow'!G411="","",'Detailed Cash Flow'!G411*-1)</f>
        <v>0</v>
      </c>
      <c r="F428" s="170">
        <f>IF('Detailed Cash Flow'!Y411="","",'Detailed Cash Flow'!Y411*-1)</f>
        <v>0</v>
      </c>
      <c r="G428" s="170">
        <f>'Detailed Cash Flow'!AJ411</f>
        <v>0</v>
      </c>
      <c r="H428" s="170">
        <f>IF('Detailed Cash Flow'!D411="","",'Detailed Cash Flow'!D411*-1)</f>
        <v>0</v>
      </c>
      <c r="I428" s="171"/>
      <c r="J428" s="171"/>
      <c r="K428" s="170">
        <f t="shared" si="14"/>
        <v>1415</v>
      </c>
      <c r="L428" s="97">
        <f t="shared" si="13"/>
        <v>1415</v>
      </c>
    </row>
    <row r="429" spans="2:12">
      <c r="B429" s="172">
        <f>'Detailed Cash Flow'!A412</f>
        <v>45884</v>
      </c>
      <c r="C429" s="170">
        <f>IF('Detailed Cash Flow'!E412="","",'Detailed Cash Flow'!E412*-1)</f>
        <v>0</v>
      </c>
      <c r="D429" s="170">
        <f>IF('Detailed Cash Flow'!F412="","",'Detailed Cash Flow'!F412*-1)</f>
        <v>0</v>
      </c>
      <c r="E429" s="170">
        <f>IF('Detailed Cash Flow'!G412="","",'Detailed Cash Flow'!G412*-1)</f>
        <v>0</v>
      </c>
      <c r="F429" s="170">
        <f>IF('Detailed Cash Flow'!Y412="","",'Detailed Cash Flow'!Y412*-1)</f>
        <v>0</v>
      </c>
      <c r="G429" s="170">
        <f>'Detailed Cash Flow'!AJ412</f>
        <v>2300</v>
      </c>
      <c r="H429" s="170">
        <f>IF('Detailed Cash Flow'!D412="","",'Detailed Cash Flow'!D412*-1)</f>
        <v>0</v>
      </c>
      <c r="I429" s="171"/>
      <c r="J429" s="171"/>
      <c r="K429" s="170">
        <f t="shared" si="14"/>
        <v>3715</v>
      </c>
      <c r="L429" s="97">
        <f t="shared" si="13"/>
        <v>3715</v>
      </c>
    </row>
    <row r="430" spans="2:12">
      <c r="B430" s="172">
        <f>'Detailed Cash Flow'!A413</f>
        <v>45885</v>
      </c>
      <c r="C430" s="170">
        <f>IF('Detailed Cash Flow'!E413="","",'Detailed Cash Flow'!E413*-1)</f>
        <v>0</v>
      </c>
      <c r="D430" s="170">
        <f>IF('Detailed Cash Flow'!F413="","",'Detailed Cash Flow'!F413*-1)</f>
        <v>0</v>
      </c>
      <c r="E430" s="170">
        <f>IF('Detailed Cash Flow'!G413="","",'Detailed Cash Flow'!G413*-1)</f>
        <v>0</v>
      </c>
      <c r="F430" s="170">
        <f>IF('Detailed Cash Flow'!Y413="","",'Detailed Cash Flow'!Y413*-1)</f>
        <v>0</v>
      </c>
      <c r="G430" s="170">
        <f>'Detailed Cash Flow'!AJ413</f>
        <v>0</v>
      </c>
      <c r="H430" s="170">
        <f>IF('Detailed Cash Flow'!D413="","",'Detailed Cash Flow'!D413*-1)</f>
        <v>0</v>
      </c>
      <c r="I430" s="171"/>
      <c r="J430" s="171"/>
      <c r="K430" s="170">
        <f t="shared" si="14"/>
        <v>3715</v>
      </c>
      <c r="L430" s="97">
        <f t="shared" si="13"/>
        <v>3715</v>
      </c>
    </row>
    <row r="431" spans="2:12">
      <c r="B431" s="172">
        <f>'Detailed Cash Flow'!A414</f>
        <v>45886</v>
      </c>
      <c r="C431" s="170">
        <f>IF('Detailed Cash Flow'!E414="","",'Detailed Cash Flow'!E414*-1)</f>
        <v>0</v>
      </c>
      <c r="D431" s="170">
        <f>IF('Detailed Cash Flow'!F414="","",'Detailed Cash Flow'!F414*-1)</f>
        <v>0</v>
      </c>
      <c r="E431" s="170">
        <f>IF('Detailed Cash Flow'!G414="","",'Detailed Cash Flow'!G414*-1)</f>
        <v>0</v>
      </c>
      <c r="F431" s="170">
        <f>IF('Detailed Cash Flow'!Y414="","",'Detailed Cash Flow'!Y414*-1)</f>
        <v>0</v>
      </c>
      <c r="G431" s="170">
        <f>'Detailed Cash Flow'!AJ414</f>
        <v>0</v>
      </c>
      <c r="H431" s="170">
        <f>IF('Detailed Cash Flow'!D414="","",'Detailed Cash Flow'!D414*-1)</f>
        <v>0</v>
      </c>
      <c r="I431" s="171"/>
      <c r="J431" s="171"/>
      <c r="K431" s="170">
        <f t="shared" si="14"/>
        <v>3715</v>
      </c>
      <c r="L431" s="97">
        <f t="shared" si="13"/>
        <v>3715</v>
      </c>
    </row>
    <row r="432" spans="2:12">
      <c r="B432" s="172">
        <f>'Detailed Cash Flow'!A415</f>
        <v>45887</v>
      </c>
      <c r="C432" s="170">
        <f>IF('Detailed Cash Flow'!E415="","",'Detailed Cash Flow'!E415*-1)</f>
        <v>0</v>
      </c>
      <c r="D432" s="170">
        <f>IF('Detailed Cash Flow'!F415="","",'Detailed Cash Flow'!F415*-1)</f>
        <v>0</v>
      </c>
      <c r="E432" s="170">
        <f>IF('Detailed Cash Flow'!G415="","",'Detailed Cash Flow'!G415*-1)</f>
        <v>0</v>
      </c>
      <c r="F432" s="170">
        <f>IF('Detailed Cash Flow'!Y415="","",'Detailed Cash Flow'!Y415*-1)</f>
        <v>-230</v>
      </c>
      <c r="G432" s="170">
        <f>'Detailed Cash Flow'!AJ415</f>
        <v>0</v>
      </c>
      <c r="H432" s="170">
        <f>IF('Detailed Cash Flow'!D415="","",'Detailed Cash Flow'!D415*-1)</f>
        <v>-400</v>
      </c>
      <c r="I432" s="171"/>
      <c r="J432" s="171"/>
      <c r="K432" s="170">
        <f t="shared" si="14"/>
        <v>3085</v>
      </c>
      <c r="L432" s="97">
        <f t="shared" si="13"/>
        <v>3085</v>
      </c>
    </row>
    <row r="433" spans="2:12">
      <c r="B433" s="172">
        <f>'Detailed Cash Flow'!A416</f>
        <v>45888</v>
      </c>
      <c r="C433" s="170">
        <f>IF('Detailed Cash Flow'!E416="","",'Detailed Cash Flow'!E416*-1)</f>
        <v>0</v>
      </c>
      <c r="D433" s="170">
        <f>IF('Detailed Cash Flow'!F416="","",'Detailed Cash Flow'!F416*-1)</f>
        <v>0</v>
      </c>
      <c r="E433" s="170">
        <f>IF('Detailed Cash Flow'!G416="","",'Detailed Cash Flow'!G416*-1)</f>
        <v>0</v>
      </c>
      <c r="F433" s="170">
        <f>IF('Detailed Cash Flow'!Y416="","",'Detailed Cash Flow'!Y416*-1)</f>
        <v>0</v>
      </c>
      <c r="G433" s="170">
        <f>'Detailed Cash Flow'!AJ416</f>
        <v>0</v>
      </c>
      <c r="H433" s="170">
        <f>IF('Detailed Cash Flow'!D416="","",'Detailed Cash Flow'!D416*-1)</f>
        <v>0</v>
      </c>
      <c r="I433" s="171"/>
      <c r="J433" s="171"/>
      <c r="K433" s="170">
        <f t="shared" si="14"/>
        <v>3085</v>
      </c>
      <c r="L433" s="97">
        <f t="shared" si="13"/>
        <v>3085</v>
      </c>
    </row>
    <row r="434" spans="2:12">
      <c r="B434" s="172">
        <f>'Detailed Cash Flow'!A417</f>
        <v>45889</v>
      </c>
      <c r="C434" s="170">
        <f>IF('Detailed Cash Flow'!E417="","",'Detailed Cash Flow'!E417*-1)</f>
        <v>0</v>
      </c>
      <c r="D434" s="170">
        <f>IF('Detailed Cash Flow'!F417="","",'Detailed Cash Flow'!F417*-1)</f>
        <v>0</v>
      </c>
      <c r="E434" s="170">
        <f>IF('Detailed Cash Flow'!G417="","",'Detailed Cash Flow'!G417*-1)</f>
        <v>0</v>
      </c>
      <c r="F434" s="170">
        <f>IF('Detailed Cash Flow'!Y417="","",'Detailed Cash Flow'!Y417*-1)</f>
        <v>0</v>
      </c>
      <c r="G434" s="170">
        <f>'Detailed Cash Flow'!AJ417</f>
        <v>0</v>
      </c>
      <c r="H434" s="170">
        <f>IF('Detailed Cash Flow'!D417="","",'Detailed Cash Flow'!D417*-1)</f>
        <v>0</v>
      </c>
      <c r="I434" s="171"/>
      <c r="J434" s="171"/>
      <c r="K434" s="170">
        <f t="shared" si="14"/>
        <v>3085</v>
      </c>
      <c r="L434" s="97">
        <f t="shared" si="13"/>
        <v>3085</v>
      </c>
    </row>
    <row r="435" spans="2:12">
      <c r="B435" s="172">
        <f>'Detailed Cash Flow'!A418</f>
        <v>45890</v>
      </c>
      <c r="C435" s="170">
        <f>IF('Detailed Cash Flow'!E418="","",'Detailed Cash Flow'!E418*-1)</f>
        <v>0</v>
      </c>
      <c r="D435" s="170">
        <f>IF('Detailed Cash Flow'!F418="","",'Detailed Cash Flow'!F418*-1)</f>
        <v>0</v>
      </c>
      <c r="E435" s="170">
        <f>IF('Detailed Cash Flow'!G418="","",'Detailed Cash Flow'!G418*-1)</f>
        <v>0</v>
      </c>
      <c r="F435" s="170">
        <f>IF('Detailed Cash Flow'!Y418="","",'Detailed Cash Flow'!Y418*-1)</f>
        <v>0</v>
      </c>
      <c r="G435" s="170">
        <f>'Detailed Cash Flow'!AJ418</f>
        <v>0</v>
      </c>
      <c r="H435" s="170">
        <f>IF('Detailed Cash Flow'!D418="","",'Detailed Cash Flow'!D418*-1)</f>
        <v>0</v>
      </c>
      <c r="I435" s="171"/>
      <c r="J435" s="171"/>
      <c r="K435" s="170">
        <f t="shared" si="14"/>
        <v>3085</v>
      </c>
      <c r="L435" s="97">
        <f t="shared" si="13"/>
        <v>3085</v>
      </c>
    </row>
    <row r="436" spans="2:12">
      <c r="B436" s="172">
        <f>'Detailed Cash Flow'!A419</f>
        <v>45891</v>
      </c>
      <c r="C436" s="170">
        <f>IF('Detailed Cash Flow'!E419="","",'Detailed Cash Flow'!E419*-1)</f>
        <v>0</v>
      </c>
      <c r="D436" s="170">
        <f>IF('Detailed Cash Flow'!F419="","",'Detailed Cash Flow'!F419*-1)</f>
        <v>0</v>
      </c>
      <c r="E436" s="170">
        <f>IF('Detailed Cash Flow'!G419="","",'Detailed Cash Flow'!G419*-1)</f>
        <v>0</v>
      </c>
      <c r="F436" s="170">
        <f>IF('Detailed Cash Flow'!Y419="","",'Detailed Cash Flow'!Y419*-1)</f>
        <v>0</v>
      </c>
      <c r="G436" s="170">
        <f>'Detailed Cash Flow'!AJ419</f>
        <v>0</v>
      </c>
      <c r="H436" s="170">
        <f>IF('Detailed Cash Flow'!D419="","",'Detailed Cash Flow'!D419*-1)</f>
        <v>0</v>
      </c>
      <c r="I436" s="171"/>
      <c r="J436" s="171"/>
      <c r="K436" s="170">
        <f t="shared" si="14"/>
        <v>3085</v>
      </c>
      <c r="L436" s="97">
        <f t="shared" si="13"/>
        <v>3085</v>
      </c>
    </row>
    <row r="437" spans="2:12">
      <c r="B437" s="172">
        <f>'Detailed Cash Flow'!A420</f>
        <v>45892</v>
      </c>
      <c r="C437" s="170">
        <f>IF('Detailed Cash Flow'!E420="","",'Detailed Cash Flow'!E420*-1)</f>
        <v>0</v>
      </c>
      <c r="D437" s="170">
        <f>IF('Detailed Cash Flow'!F420="","",'Detailed Cash Flow'!F420*-1)</f>
        <v>0</v>
      </c>
      <c r="E437" s="170">
        <f>IF('Detailed Cash Flow'!G420="","",'Detailed Cash Flow'!G420*-1)</f>
        <v>0</v>
      </c>
      <c r="F437" s="170">
        <f>IF('Detailed Cash Flow'!Y420="","",'Detailed Cash Flow'!Y420*-1)</f>
        <v>0</v>
      </c>
      <c r="G437" s="170">
        <f>'Detailed Cash Flow'!AJ420</f>
        <v>0</v>
      </c>
      <c r="H437" s="170">
        <f>IF('Detailed Cash Flow'!D420="","",'Detailed Cash Flow'!D420*-1)</f>
        <v>0</v>
      </c>
      <c r="I437" s="171"/>
      <c r="J437" s="171"/>
      <c r="K437" s="170">
        <f t="shared" si="14"/>
        <v>3085</v>
      </c>
      <c r="L437" s="97">
        <f t="shared" si="13"/>
        <v>3085</v>
      </c>
    </row>
    <row r="438" spans="2:12">
      <c r="B438" s="172">
        <f>'Detailed Cash Flow'!A421</f>
        <v>45893</v>
      </c>
      <c r="C438" s="170">
        <f>IF('Detailed Cash Flow'!E421="","",'Detailed Cash Flow'!E421*-1)</f>
        <v>0</v>
      </c>
      <c r="D438" s="170">
        <f>IF('Detailed Cash Flow'!F421="","",'Detailed Cash Flow'!F421*-1)</f>
        <v>0</v>
      </c>
      <c r="E438" s="170">
        <f>IF('Detailed Cash Flow'!G421="","",'Detailed Cash Flow'!G421*-1)</f>
        <v>0</v>
      </c>
      <c r="F438" s="170">
        <f>IF('Detailed Cash Flow'!Y421="","",'Detailed Cash Flow'!Y421*-1)</f>
        <v>0</v>
      </c>
      <c r="G438" s="170">
        <f>'Detailed Cash Flow'!AJ421</f>
        <v>0</v>
      </c>
      <c r="H438" s="170">
        <f>IF('Detailed Cash Flow'!D421="","",'Detailed Cash Flow'!D421*-1)</f>
        <v>0</v>
      </c>
      <c r="I438" s="171"/>
      <c r="J438" s="171"/>
      <c r="K438" s="170">
        <f t="shared" si="14"/>
        <v>3085</v>
      </c>
      <c r="L438" s="97">
        <f t="shared" si="13"/>
        <v>3085</v>
      </c>
    </row>
    <row r="439" spans="2:12">
      <c r="B439" s="172">
        <f>'Detailed Cash Flow'!A422</f>
        <v>45894</v>
      </c>
      <c r="C439" s="170">
        <f>IF('Detailed Cash Flow'!E422="","",'Detailed Cash Flow'!E422*-1)</f>
        <v>0</v>
      </c>
      <c r="D439" s="170">
        <f>IF('Detailed Cash Flow'!F422="","",'Detailed Cash Flow'!F422*-1)</f>
        <v>0</v>
      </c>
      <c r="E439" s="170">
        <f>IF('Detailed Cash Flow'!G422="","",'Detailed Cash Flow'!G422*-1)</f>
        <v>0</v>
      </c>
      <c r="F439" s="170">
        <f>IF('Detailed Cash Flow'!Y422="","",'Detailed Cash Flow'!Y422*-1)</f>
        <v>0</v>
      </c>
      <c r="G439" s="170">
        <f>'Detailed Cash Flow'!AJ422</f>
        <v>0</v>
      </c>
      <c r="H439" s="170">
        <f>IF('Detailed Cash Flow'!D422="","",'Detailed Cash Flow'!D422*-1)</f>
        <v>-400</v>
      </c>
      <c r="I439" s="171"/>
      <c r="J439" s="171"/>
      <c r="K439" s="170">
        <f t="shared" si="14"/>
        <v>2685</v>
      </c>
      <c r="L439" s="97">
        <f t="shared" si="13"/>
        <v>2685</v>
      </c>
    </row>
    <row r="440" spans="2:12">
      <c r="B440" s="172">
        <f>'Detailed Cash Flow'!A423</f>
        <v>45895</v>
      </c>
      <c r="C440" s="170">
        <f>IF('Detailed Cash Flow'!E423="","",'Detailed Cash Flow'!E423*-1)</f>
        <v>0</v>
      </c>
      <c r="D440" s="170">
        <f>IF('Detailed Cash Flow'!F423="","",'Detailed Cash Flow'!F423*-1)</f>
        <v>0</v>
      </c>
      <c r="E440" s="170">
        <f>IF('Detailed Cash Flow'!G423="","",'Detailed Cash Flow'!G423*-1)</f>
        <v>0</v>
      </c>
      <c r="F440" s="170">
        <f>IF('Detailed Cash Flow'!Y423="","",'Detailed Cash Flow'!Y423*-1)</f>
        <v>0</v>
      </c>
      <c r="G440" s="170">
        <f>'Detailed Cash Flow'!AJ423</f>
        <v>0</v>
      </c>
      <c r="H440" s="170">
        <f>IF('Detailed Cash Flow'!D423="","",'Detailed Cash Flow'!D423*-1)</f>
        <v>0</v>
      </c>
      <c r="I440" s="171"/>
      <c r="J440" s="171"/>
      <c r="K440" s="170">
        <f t="shared" si="14"/>
        <v>2685</v>
      </c>
      <c r="L440" s="97">
        <f t="shared" si="13"/>
        <v>2685</v>
      </c>
    </row>
    <row r="441" spans="2:12">
      <c r="B441" s="172">
        <f>'Detailed Cash Flow'!A424</f>
        <v>45896</v>
      </c>
      <c r="C441" s="170">
        <f>IF('Detailed Cash Flow'!E424="","",'Detailed Cash Flow'!E424*-1)</f>
        <v>-100</v>
      </c>
      <c r="D441" s="170">
        <f>IF('Detailed Cash Flow'!F424="","",'Detailed Cash Flow'!F424*-1)</f>
        <v>0</v>
      </c>
      <c r="E441" s="170">
        <f>IF('Detailed Cash Flow'!G424="","",'Detailed Cash Flow'!G424*-1)</f>
        <v>0</v>
      </c>
      <c r="F441" s="170">
        <f>IF('Detailed Cash Flow'!Y424="","",'Detailed Cash Flow'!Y424*-1)</f>
        <v>0</v>
      </c>
      <c r="G441" s="170">
        <f>'Detailed Cash Flow'!AJ424</f>
        <v>0</v>
      </c>
      <c r="H441" s="170">
        <f>IF('Detailed Cash Flow'!D424="","",'Detailed Cash Flow'!D424*-1)</f>
        <v>0</v>
      </c>
      <c r="I441" s="171"/>
      <c r="J441" s="171"/>
      <c r="K441" s="170">
        <f t="shared" si="14"/>
        <v>2585</v>
      </c>
      <c r="L441" s="97">
        <f t="shared" si="13"/>
        <v>2585</v>
      </c>
    </row>
    <row r="442" spans="2:12">
      <c r="B442" s="172">
        <f>'Detailed Cash Flow'!A425</f>
        <v>45897</v>
      </c>
      <c r="C442" s="170">
        <f>IF('Detailed Cash Flow'!E425="","",'Detailed Cash Flow'!E425*-1)</f>
        <v>0</v>
      </c>
      <c r="D442" s="170">
        <f>IF('Detailed Cash Flow'!F425="","",'Detailed Cash Flow'!F425*-1)</f>
        <v>0</v>
      </c>
      <c r="E442" s="170">
        <f>IF('Detailed Cash Flow'!G425="","",'Detailed Cash Flow'!G425*-1)</f>
        <v>0</v>
      </c>
      <c r="F442" s="170">
        <f>IF('Detailed Cash Flow'!Y425="","",'Detailed Cash Flow'!Y425*-1)</f>
        <v>0</v>
      </c>
      <c r="G442" s="170">
        <f>'Detailed Cash Flow'!AJ425</f>
        <v>0</v>
      </c>
      <c r="H442" s="170">
        <f>IF('Detailed Cash Flow'!D425="","",'Detailed Cash Flow'!D425*-1)</f>
        <v>0</v>
      </c>
      <c r="I442" s="171"/>
      <c r="J442" s="171"/>
      <c r="K442" s="170">
        <f t="shared" si="14"/>
        <v>2585</v>
      </c>
      <c r="L442" s="97">
        <f t="shared" si="13"/>
        <v>2585</v>
      </c>
    </row>
    <row r="443" spans="2:12">
      <c r="B443" s="172">
        <f>'Detailed Cash Flow'!A426</f>
        <v>45898</v>
      </c>
      <c r="C443" s="170">
        <f>IF('Detailed Cash Flow'!E426="","",'Detailed Cash Flow'!E426*-1)</f>
        <v>0</v>
      </c>
      <c r="D443" s="170">
        <f>IF('Detailed Cash Flow'!F426="","",'Detailed Cash Flow'!F426*-1)</f>
        <v>0</v>
      </c>
      <c r="E443" s="170">
        <f>IF('Detailed Cash Flow'!G426="","",'Detailed Cash Flow'!G426*-1)</f>
        <v>0</v>
      </c>
      <c r="F443" s="170">
        <f>IF('Detailed Cash Flow'!Y426="","",'Detailed Cash Flow'!Y426*-1)</f>
        <v>0</v>
      </c>
      <c r="G443" s="170">
        <f>'Detailed Cash Flow'!AJ426</f>
        <v>2300</v>
      </c>
      <c r="H443" s="170">
        <f>IF('Detailed Cash Flow'!D426="","",'Detailed Cash Flow'!D426*-1)</f>
        <v>0</v>
      </c>
      <c r="I443" s="171"/>
      <c r="J443" s="171"/>
      <c r="K443" s="170">
        <f t="shared" si="14"/>
        <v>4885</v>
      </c>
      <c r="L443" s="97">
        <f t="shared" si="13"/>
        <v>4885</v>
      </c>
    </row>
    <row r="444" spans="2:12">
      <c r="B444" s="172">
        <f>'Detailed Cash Flow'!A427</f>
        <v>45899</v>
      </c>
      <c r="C444" s="170">
        <f>IF('Detailed Cash Flow'!E427="","",'Detailed Cash Flow'!E427*-1)</f>
        <v>0</v>
      </c>
      <c r="D444" s="170">
        <f>IF('Detailed Cash Flow'!F427="","",'Detailed Cash Flow'!F427*-1)</f>
        <v>0</v>
      </c>
      <c r="E444" s="170">
        <f>IF('Detailed Cash Flow'!G427="","",'Detailed Cash Flow'!G427*-1)</f>
        <v>0</v>
      </c>
      <c r="F444" s="170">
        <f>IF('Detailed Cash Flow'!Y427="","",'Detailed Cash Flow'!Y427*-1)</f>
        <v>0</v>
      </c>
      <c r="G444" s="170">
        <f>'Detailed Cash Flow'!AJ427</f>
        <v>0</v>
      </c>
      <c r="H444" s="170">
        <f>IF('Detailed Cash Flow'!D427="","",'Detailed Cash Flow'!D427*-1)</f>
        <v>0</v>
      </c>
      <c r="I444" s="171"/>
      <c r="J444" s="171"/>
      <c r="K444" s="170">
        <f t="shared" si="14"/>
        <v>4885</v>
      </c>
      <c r="L444" s="97">
        <f t="shared" si="13"/>
        <v>4885</v>
      </c>
    </row>
    <row r="445" spans="2:12">
      <c r="B445" s="172">
        <f>'Detailed Cash Flow'!A428</f>
        <v>45900</v>
      </c>
      <c r="C445" s="170">
        <f>IF('Detailed Cash Flow'!E428="","",'Detailed Cash Flow'!E428*-1)</f>
        <v>-2000</v>
      </c>
      <c r="D445" s="170">
        <f>IF('Detailed Cash Flow'!F428="","",'Detailed Cash Flow'!F428*-1)</f>
        <v>0</v>
      </c>
      <c r="E445" s="170">
        <f>IF('Detailed Cash Flow'!G428="","",'Detailed Cash Flow'!G428*-1)</f>
        <v>0</v>
      </c>
      <c r="F445" s="170">
        <f>IF('Detailed Cash Flow'!Y428="","",'Detailed Cash Flow'!Y428*-1)</f>
        <v>0</v>
      </c>
      <c r="G445" s="170">
        <f>'Detailed Cash Flow'!AJ428</f>
        <v>0</v>
      </c>
      <c r="H445" s="170">
        <f>IF('Detailed Cash Flow'!D428="","",'Detailed Cash Flow'!D428*-1)</f>
        <v>0</v>
      </c>
      <c r="I445" s="171"/>
      <c r="J445" s="171"/>
      <c r="K445" s="170">
        <f t="shared" si="14"/>
        <v>2885</v>
      </c>
      <c r="L445" s="97">
        <f t="shared" si="13"/>
        <v>2885</v>
      </c>
    </row>
    <row r="446" spans="2:12">
      <c r="B446" s="172">
        <f>'Detailed Cash Flow'!A429</f>
        <v>45901</v>
      </c>
      <c r="C446" s="170">
        <f>IF('Detailed Cash Flow'!E429="","",'Detailed Cash Flow'!E429*-1)</f>
        <v>-195</v>
      </c>
      <c r="D446" s="170">
        <f>IF('Detailed Cash Flow'!F429="","",'Detailed Cash Flow'!F429*-1)</f>
        <v>0</v>
      </c>
      <c r="E446" s="170">
        <f>IF('Detailed Cash Flow'!G429="","",'Detailed Cash Flow'!G429*-1)</f>
        <v>0</v>
      </c>
      <c r="F446" s="170">
        <f>IF('Detailed Cash Flow'!Y429="","",'Detailed Cash Flow'!Y429*-1)</f>
        <v>-230</v>
      </c>
      <c r="G446" s="170">
        <f>'Detailed Cash Flow'!AJ429</f>
        <v>650</v>
      </c>
      <c r="H446" s="170">
        <f>IF('Detailed Cash Flow'!D429="","",'Detailed Cash Flow'!D429*-1)</f>
        <v>-400</v>
      </c>
      <c r="I446" s="171"/>
      <c r="J446" s="171"/>
      <c r="K446" s="170">
        <f t="shared" si="14"/>
        <v>2710</v>
      </c>
      <c r="L446" s="97">
        <f t="shared" si="13"/>
        <v>2710</v>
      </c>
    </row>
    <row r="447" spans="2:12">
      <c r="B447" s="172">
        <f>'Detailed Cash Flow'!A430</f>
        <v>45902</v>
      </c>
      <c r="C447" s="170">
        <f>IF('Detailed Cash Flow'!E430="","",'Detailed Cash Flow'!E430*-1)</f>
        <v>-35</v>
      </c>
      <c r="D447" s="170">
        <f>IF('Detailed Cash Flow'!F430="","",'Detailed Cash Flow'!F430*-1)</f>
        <v>0</v>
      </c>
      <c r="E447" s="170">
        <f>IF('Detailed Cash Flow'!G430="","",'Detailed Cash Flow'!G430*-1)</f>
        <v>0</v>
      </c>
      <c r="F447" s="170">
        <f>IF('Detailed Cash Flow'!Y430="","",'Detailed Cash Flow'!Y430*-1)</f>
        <v>0</v>
      </c>
      <c r="G447" s="170">
        <f>'Detailed Cash Flow'!AJ430</f>
        <v>0</v>
      </c>
      <c r="H447" s="170">
        <f>IF('Detailed Cash Flow'!D430="","",'Detailed Cash Flow'!D430*-1)</f>
        <v>0</v>
      </c>
      <c r="I447" s="171"/>
      <c r="J447" s="171"/>
      <c r="K447" s="170">
        <f t="shared" si="14"/>
        <v>2675</v>
      </c>
      <c r="L447" s="97">
        <f t="shared" si="13"/>
        <v>2675</v>
      </c>
    </row>
    <row r="448" spans="2:12">
      <c r="B448" s="172">
        <f>'Detailed Cash Flow'!A431</f>
        <v>45903</v>
      </c>
      <c r="C448" s="170">
        <f>IF('Detailed Cash Flow'!E431="","",'Detailed Cash Flow'!E431*-1)</f>
        <v>-35</v>
      </c>
      <c r="D448" s="170">
        <f>IF('Detailed Cash Flow'!F431="","",'Detailed Cash Flow'!F431*-1)</f>
        <v>0</v>
      </c>
      <c r="E448" s="170">
        <f>IF('Detailed Cash Flow'!G431="","",'Detailed Cash Flow'!G431*-1)</f>
        <v>0</v>
      </c>
      <c r="F448" s="170">
        <f>IF('Detailed Cash Flow'!Y431="","",'Detailed Cash Flow'!Y431*-1)</f>
        <v>0</v>
      </c>
      <c r="G448" s="170">
        <f>'Detailed Cash Flow'!AJ431</f>
        <v>0</v>
      </c>
      <c r="H448" s="170">
        <f>IF('Detailed Cash Flow'!D431="","",'Detailed Cash Flow'!D431*-1)</f>
        <v>0</v>
      </c>
      <c r="I448" s="171"/>
      <c r="J448" s="171"/>
      <c r="K448" s="170">
        <f t="shared" si="14"/>
        <v>2640</v>
      </c>
      <c r="L448" s="97">
        <f t="shared" si="13"/>
        <v>2640</v>
      </c>
    </row>
    <row r="449" spans="2:12">
      <c r="B449" s="172">
        <f>'Detailed Cash Flow'!A432</f>
        <v>45904</v>
      </c>
      <c r="C449" s="170">
        <f>IF('Detailed Cash Flow'!E432="","",'Detailed Cash Flow'!E432*-1)</f>
        <v>-35</v>
      </c>
      <c r="D449" s="170">
        <f>IF('Detailed Cash Flow'!F432="","",'Detailed Cash Flow'!F432*-1)</f>
        <v>0</v>
      </c>
      <c r="E449" s="170">
        <f>IF('Detailed Cash Flow'!G432="","",'Detailed Cash Flow'!G432*-1)</f>
        <v>0</v>
      </c>
      <c r="F449" s="170">
        <f>IF('Detailed Cash Flow'!Y432="","",'Detailed Cash Flow'!Y432*-1)</f>
        <v>0</v>
      </c>
      <c r="G449" s="170">
        <f>'Detailed Cash Flow'!AJ432</f>
        <v>0</v>
      </c>
      <c r="H449" s="170">
        <f>IF('Detailed Cash Flow'!D432="","",'Detailed Cash Flow'!D432*-1)</f>
        <v>0</v>
      </c>
      <c r="I449" s="171"/>
      <c r="J449" s="171"/>
      <c r="K449" s="170">
        <f t="shared" si="14"/>
        <v>2605</v>
      </c>
      <c r="L449" s="97">
        <f t="shared" si="13"/>
        <v>2605</v>
      </c>
    </row>
    <row r="450" spans="2:12">
      <c r="B450" s="172">
        <f>'Detailed Cash Flow'!A433</f>
        <v>45905</v>
      </c>
      <c r="C450" s="170">
        <f>IF('Detailed Cash Flow'!E433="","",'Detailed Cash Flow'!E433*-1)</f>
        <v>0</v>
      </c>
      <c r="D450" s="170">
        <f>IF('Detailed Cash Flow'!F433="","",'Detailed Cash Flow'!F433*-1)</f>
        <v>0</v>
      </c>
      <c r="E450" s="170">
        <f>IF('Detailed Cash Flow'!G433="","",'Detailed Cash Flow'!G433*-1)</f>
        <v>0</v>
      </c>
      <c r="F450" s="170">
        <f>IF('Detailed Cash Flow'!Y433="","",'Detailed Cash Flow'!Y433*-1)</f>
        <v>0</v>
      </c>
      <c r="G450" s="170">
        <f>'Detailed Cash Flow'!AJ433</f>
        <v>0</v>
      </c>
      <c r="H450" s="170">
        <f>IF('Detailed Cash Flow'!D433="","",'Detailed Cash Flow'!D433*-1)</f>
        <v>0</v>
      </c>
      <c r="I450" s="171"/>
      <c r="J450" s="171"/>
      <c r="K450" s="170">
        <f t="shared" si="14"/>
        <v>2605</v>
      </c>
      <c r="L450" s="97">
        <f t="shared" si="13"/>
        <v>2605</v>
      </c>
    </row>
    <row r="451" spans="2:12">
      <c r="B451" s="172">
        <f>'Detailed Cash Flow'!A434</f>
        <v>45906</v>
      </c>
      <c r="C451" s="170">
        <f>IF('Detailed Cash Flow'!E434="","",'Detailed Cash Flow'!E434*-1)</f>
        <v>0</v>
      </c>
      <c r="D451" s="170">
        <f>IF('Detailed Cash Flow'!F434="","",'Detailed Cash Flow'!F434*-1)</f>
        <v>0</v>
      </c>
      <c r="E451" s="170">
        <f>IF('Detailed Cash Flow'!G434="","",'Detailed Cash Flow'!G434*-1)</f>
        <v>0</v>
      </c>
      <c r="F451" s="170">
        <f>IF('Detailed Cash Flow'!Y434="","",'Detailed Cash Flow'!Y434*-1)</f>
        <v>0</v>
      </c>
      <c r="G451" s="170">
        <f>'Detailed Cash Flow'!AJ434</f>
        <v>0</v>
      </c>
      <c r="H451" s="170">
        <f>IF('Detailed Cash Flow'!D434="","",'Detailed Cash Flow'!D434*-1)</f>
        <v>0</v>
      </c>
      <c r="I451" s="171"/>
      <c r="J451" s="171"/>
      <c r="K451" s="170">
        <f t="shared" si="14"/>
        <v>2605</v>
      </c>
      <c r="L451" s="97">
        <f t="shared" si="13"/>
        <v>2605</v>
      </c>
    </row>
    <row r="452" spans="2:12">
      <c r="B452" s="172">
        <f>'Detailed Cash Flow'!A435</f>
        <v>45907</v>
      </c>
      <c r="C452" s="170">
        <f>IF('Detailed Cash Flow'!E435="","",'Detailed Cash Flow'!E435*-1)</f>
        <v>0</v>
      </c>
      <c r="D452" s="170">
        <f>IF('Detailed Cash Flow'!F435="","",'Detailed Cash Flow'!F435*-1)</f>
        <v>0</v>
      </c>
      <c r="E452" s="170">
        <f>IF('Detailed Cash Flow'!G435="","",'Detailed Cash Flow'!G435*-1)</f>
        <v>0</v>
      </c>
      <c r="F452" s="170">
        <f>IF('Detailed Cash Flow'!Y435="","",'Detailed Cash Flow'!Y435*-1)</f>
        <v>0</v>
      </c>
      <c r="G452" s="170">
        <f>'Detailed Cash Flow'!AJ435</f>
        <v>0</v>
      </c>
      <c r="H452" s="170">
        <f>IF('Detailed Cash Flow'!D435="","",'Detailed Cash Flow'!D435*-1)</f>
        <v>0</v>
      </c>
      <c r="I452" s="171"/>
      <c r="J452" s="171"/>
      <c r="K452" s="170">
        <f t="shared" si="14"/>
        <v>2605</v>
      </c>
      <c r="L452" s="97">
        <f t="shared" si="13"/>
        <v>2605</v>
      </c>
    </row>
    <row r="453" spans="2:12">
      <c r="B453" s="172">
        <f>'Detailed Cash Flow'!A436</f>
        <v>45908</v>
      </c>
      <c r="C453" s="170">
        <f>IF('Detailed Cash Flow'!E436="","",'Detailed Cash Flow'!E436*-1)</f>
        <v>0</v>
      </c>
      <c r="D453" s="170">
        <f>IF('Detailed Cash Flow'!F436="","",'Detailed Cash Flow'!F436*-1)</f>
        <v>0</v>
      </c>
      <c r="E453" s="170">
        <f>IF('Detailed Cash Flow'!G436="","",'Detailed Cash Flow'!G436*-1)</f>
        <v>0</v>
      </c>
      <c r="F453" s="170">
        <f>IF('Detailed Cash Flow'!Y436="","",'Detailed Cash Flow'!Y436*-1)</f>
        <v>0</v>
      </c>
      <c r="G453" s="170">
        <f>'Detailed Cash Flow'!AJ436</f>
        <v>0</v>
      </c>
      <c r="H453" s="170">
        <f>IF('Detailed Cash Flow'!D436="","",'Detailed Cash Flow'!D436*-1)</f>
        <v>-400</v>
      </c>
      <c r="I453" s="171"/>
      <c r="J453" s="171"/>
      <c r="K453" s="170">
        <f t="shared" si="14"/>
        <v>2205</v>
      </c>
      <c r="L453" s="97">
        <f t="shared" si="13"/>
        <v>2205</v>
      </c>
    </row>
    <row r="454" spans="2:12">
      <c r="B454" s="172">
        <f>'Detailed Cash Flow'!A437</f>
        <v>45909</v>
      </c>
      <c r="C454" s="170">
        <f>IF('Detailed Cash Flow'!E437="","",'Detailed Cash Flow'!E437*-1)</f>
        <v>0</v>
      </c>
      <c r="D454" s="170">
        <f>IF('Detailed Cash Flow'!F437="","",'Detailed Cash Flow'!F437*-1)</f>
        <v>0</v>
      </c>
      <c r="E454" s="170">
        <f>IF('Detailed Cash Flow'!G437="","",'Detailed Cash Flow'!G437*-1)</f>
        <v>0</v>
      </c>
      <c r="F454" s="170">
        <f>IF('Detailed Cash Flow'!Y437="","",'Detailed Cash Flow'!Y437*-1)</f>
        <v>0</v>
      </c>
      <c r="G454" s="170">
        <f>'Detailed Cash Flow'!AJ437</f>
        <v>0</v>
      </c>
      <c r="H454" s="170">
        <f>IF('Detailed Cash Flow'!D437="","",'Detailed Cash Flow'!D437*-1)</f>
        <v>0</v>
      </c>
      <c r="I454" s="171"/>
      <c r="J454" s="171"/>
      <c r="K454" s="170">
        <f t="shared" si="14"/>
        <v>2205</v>
      </c>
      <c r="L454" s="97">
        <f t="shared" si="13"/>
        <v>2205</v>
      </c>
    </row>
    <row r="455" spans="2:12">
      <c r="B455" s="172">
        <f>'Detailed Cash Flow'!A438</f>
        <v>45910</v>
      </c>
      <c r="C455" s="170">
        <f>IF('Detailed Cash Flow'!E438="","",'Detailed Cash Flow'!E438*-1)</f>
        <v>-500</v>
      </c>
      <c r="D455" s="170">
        <f>IF('Detailed Cash Flow'!F438="","",'Detailed Cash Flow'!F438*-1)</f>
        <v>0</v>
      </c>
      <c r="E455" s="170">
        <f>IF('Detailed Cash Flow'!G438="","",'Detailed Cash Flow'!G438*-1)</f>
        <v>0</v>
      </c>
      <c r="F455" s="170">
        <f>IF('Detailed Cash Flow'!Y438="","",'Detailed Cash Flow'!Y438*-1)</f>
        <v>0</v>
      </c>
      <c r="G455" s="170">
        <f>'Detailed Cash Flow'!AJ438</f>
        <v>0</v>
      </c>
      <c r="H455" s="170">
        <f>IF('Detailed Cash Flow'!D438="","",'Detailed Cash Flow'!D438*-1)</f>
        <v>0</v>
      </c>
      <c r="I455" s="171"/>
      <c r="J455" s="171"/>
      <c r="K455" s="170">
        <f t="shared" si="14"/>
        <v>1705</v>
      </c>
      <c r="L455" s="97">
        <f t="shared" si="13"/>
        <v>1705</v>
      </c>
    </row>
    <row r="456" spans="2:12">
      <c r="B456" s="172">
        <f>'Detailed Cash Flow'!A439</f>
        <v>45911</v>
      </c>
      <c r="C456" s="170">
        <f>IF('Detailed Cash Flow'!E439="","",'Detailed Cash Flow'!E439*-1)</f>
        <v>-300</v>
      </c>
      <c r="D456" s="170">
        <f>IF('Detailed Cash Flow'!F439="","",'Detailed Cash Flow'!F439*-1)</f>
        <v>0</v>
      </c>
      <c r="E456" s="170">
        <f>IF('Detailed Cash Flow'!G439="","",'Detailed Cash Flow'!G439*-1)</f>
        <v>0</v>
      </c>
      <c r="F456" s="170">
        <f>IF('Detailed Cash Flow'!Y439="","",'Detailed Cash Flow'!Y439*-1)</f>
        <v>0</v>
      </c>
      <c r="G456" s="170">
        <f>'Detailed Cash Flow'!AJ439</f>
        <v>0</v>
      </c>
      <c r="H456" s="170">
        <f>IF('Detailed Cash Flow'!D439="","",'Detailed Cash Flow'!D439*-1)</f>
        <v>0</v>
      </c>
      <c r="I456" s="171"/>
      <c r="J456" s="171"/>
      <c r="K456" s="170">
        <f t="shared" si="14"/>
        <v>1405</v>
      </c>
      <c r="L456" s="97">
        <f t="shared" si="13"/>
        <v>1405</v>
      </c>
    </row>
    <row r="457" spans="2:12">
      <c r="B457" s="172">
        <f>'Detailed Cash Flow'!A440</f>
        <v>45912</v>
      </c>
      <c r="C457" s="170">
        <f>IF('Detailed Cash Flow'!E440="","",'Detailed Cash Flow'!E440*-1)</f>
        <v>0</v>
      </c>
      <c r="D457" s="170">
        <f>IF('Detailed Cash Flow'!F440="","",'Detailed Cash Flow'!F440*-1)</f>
        <v>0</v>
      </c>
      <c r="E457" s="170">
        <f>IF('Detailed Cash Flow'!G440="","",'Detailed Cash Flow'!G440*-1)</f>
        <v>0</v>
      </c>
      <c r="F457" s="170">
        <f>IF('Detailed Cash Flow'!Y440="","",'Detailed Cash Flow'!Y440*-1)</f>
        <v>0</v>
      </c>
      <c r="G457" s="170">
        <f>'Detailed Cash Flow'!AJ440</f>
        <v>2300</v>
      </c>
      <c r="H457" s="170">
        <f>IF('Detailed Cash Flow'!D440="","",'Detailed Cash Flow'!D440*-1)</f>
        <v>0</v>
      </c>
      <c r="I457" s="171"/>
      <c r="J457" s="171"/>
      <c r="K457" s="170">
        <f t="shared" si="14"/>
        <v>3705</v>
      </c>
      <c r="L457" s="97">
        <f t="shared" si="13"/>
        <v>3705</v>
      </c>
    </row>
    <row r="458" spans="2:12">
      <c r="B458" s="172">
        <f>'Detailed Cash Flow'!A441</f>
        <v>45913</v>
      </c>
      <c r="C458" s="170">
        <f>IF('Detailed Cash Flow'!E441="","",'Detailed Cash Flow'!E441*-1)</f>
        <v>0</v>
      </c>
      <c r="D458" s="170">
        <f>IF('Detailed Cash Flow'!F441="","",'Detailed Cash Flow'!F441*-1)</f>
        <v>0</v>
      </c>
      <c r="E458" s="170">
        <f>IF('Detailed Cash Flow'!G441="","",'Detailed Cash Flow'!G441*-1)</f>
        <v>0</v>
      </c>
      <c r="F458" s="170">
        <f>IF('Detailed Cash Flow'!Y441="","",'Detailed Cash Flow'!Y441*-1)</f>
        <v>0</v>
      </c>
      <c r="G458" s="170">
        <f>'Detailed Cash Flow'!AJ441</f>
        <v>0</v>
      </c>
      <c r="H458" s="170">
        <f>IF('Detailed Cash Flow'!D441="","",'Detailed Cash Flow'!D441*-1)</f>
        <v>0</v>
      </c>
      <c r="I458" s="171"/>
      <c r="J458" s="171"/>
      <c r="K458" s="170">
        <f t="shared" si="14"/>
        <v>3705</v>
      </c>
      <c r="L458" s="97">
        <f t="shared" si="13"/>
        <v>3705</v>
      </c>
    </row>
    <row r="459" spans="2:12">
      <c r="B459" s="172">
        <f>'Detailed Cash Flow'!A442</f>
        <v>45914</v>
      </c>
      <c r="C459" s="170">
        <f>IF('Detailed Cash Flow'!E442="","",'Detailed Cash Flow'!E442*-1)</f>
        <v>0</v>
      </c>
      <c r="D459" s="170">
        <f>IF('Detailed Cash Flow'!F442="","",'Detailed Cash Flow'!F442*-1)</f>
        <v>0</v>
      </c>
      <c r="E459" s="170">
        <f>IF('Detailed Cash Flow'!G442="","",'Detailed Cash Flow'!G442*-1)</f>
        <v>0</v>
      </c>
      <c r="F459" s="170">
        <f>IF('Detailed Cash Flow'!Y442="","",'Detailed Cash Flow'!Y442*-1)</f>
        <v>0</v>
      </c>
      <c r="G459" s="170">
        <f>'Detailed Cash Flow'!AJ442</f>
        <v>0</v>
      </c>
      <c r="H459" s="170">
        <f>IF('Detailed Cash Flow'!D442="","",'Detailed Cash Flow'!D442*-1)</f>
        <v>0</v>
      </c>
      <c r="I459" s="171"/>
      <c r="J459" s="171"/>
      <c r="K459" s="170">
        <f t="shared" si="14"/>
        <v>3705</v>
      </c>
      <c r="L459" s="97">
        <f t="shared" si="13"/>
        <v>3705</v>
      </c>
    </row>
    <row r="460" spans="2:12">
      <c r="B460" s="172">
        <f>'Detailed Cash Flow'!A443</f>
        <v>45915</v>
      </c>
      <c r="C460" s="170">
        <f>IF('Detailed Cash Flow'!E443="","",'Detailed Cash Flow'!E443*-1)</f>
        <v>0</v>
      </c>
      <c r="D460" s="170">
        <f>IF('Detailed Cash Flow'!F443="","",'Detailed Cash Flow'!F443*-1)</f>
        <v>0</v>
      </c>
      <c r="E460" s="170">
        <f>IF('Detailed Cash Flow'!G443="","",'Detailed Cash Flow'!G443*-1)</f>
        <v>0</v>
      </c>
      <c r="F460" s="170">
        <f>IF('Detailed Cash Flow'!Y443="","",'Detailed Cash Flow'!Y443*-1)</f>
        <v>-230</v>
      </c>
      <c r="G460" s="170">
        <f>'Detailed Cash Flow'!AJ443</f>
        <v>0</v>
      </c>
      <c r="H460" s="170">
        <f>IF('Detailed Cash Flow'!D443="","",'Detailed Cash Flow'!D443*-1)</f>
        <v>-400</v>
      </c>
      <c r="I460" s="171"/>
      <c r="J460" s="171"/>
      <c r="K460" s="170">
        <f t="shared" si="14"/>
        <v>3075</v>
      </c>
      <c r="L460" s="97">
        <f t="shared" si="13"/>
        <v>3075</v>
      </c>
    </row>
    <row r="461" spans="2:12">
      <c r="B461" s="172">
        <f>'Detailed Cash Flow'!A444</f>
        <v>45916</v>
      </c>
      <c r="C461" s="170">
        <f>IF('Detailed Cash Flow'!E444="","",'Detailed Cash Flow'!E444*-1)</f>
        <v>0</v>
      </c>
      <c r="D461" s="170">
        <f>IF('Detailed Cash Flow'!F444="","",'Detailed Cash Flow'!F444*-1)</f>
        <v>0</v>
      </c>
      <c r="E461" s="170">
        <f>IF('Detailed Cash Flow'!G444="","",'Detailed Cash Flow'!G444*-1)</f>
        <v>0</v>
      </c>
      <c r="F461" s="170">
        <f>IF('Detailed Cash Flow'!Y444="","",'Detailed Cash Flow'!Y444*-1)</f>
        <v>0</v>
      </c>
      <c r="G461" s="170">
        <f>'Detailed Cash Flow'!AJ444</f>
        <v>0</v>
      </c>
      <c r="H461" s="170">
        <f>IF('Detailed Cash Flow'!D444="","",'Detailed Cash Flow'!D444*-1)</f>
        <v>0</v>
      </c>
      <c r="I461" s="171"/>
      <c r="J461" s="171"/>
      <c r="K461" s="170">
        <f t="shared" si="14"/>
        <v>3075</v>
      </c>
      <c r="L461" s="97">
        <f t="shared" si="13"/>
        <v>3075</v>
      </c>
    </row>
    <row r="462" spans="2:12">
      <c r="B462" s="172">
        <f>'Detailed Cash Flow'!A445</f>
        <v>45917</v>
      </c>
      <c r="C462" s="170">
        <f>IF('Detailed Cash Flow'!E445="","",'Detailed Cash Flow'!E445*-1)</f>
        <v>0</v>
      </c>
      <c r="D462" s="170">
        <f>IF('Detailed Cash Flow'!F445="","",'Detailed Cash Flow'!F445*-1)</f>
        <v>0</v>
      </c>
      <c r="E462" s="170">
        <f>IF('Detailed Cash Flow'!G445="","",'Detailed Cash Flow'!G445*-1)</f>
        <v>0</v>
      </c>
      <c r="F462" s="170">
        <f>IF('Detailed Cash Flow'!Y445="","",'Detailed Cash Flow'!Y445*-1)</f>
        <v>0</v>
      </c>
      <c r="G462" s="170">
        <f>'Detailed Cash Flow'!AJ445</f>
        <v>0</v>
      </c>
      <c r="H462" s="170">
        <f>IF('Detailed Cash Flow'!D445="","",'Detailed Cash Flow'!D445*-1)</f>
        <v>0</v>
      </c>
      <c r="I462" s="171"/>
      <c r="J462" s="171"/>
      <c r="K462" s="170">
        <f t="shared" si="14"/>
        <v>3075</v>
      </c>
      <c r="L462" s="97">
        <f t="shared" si="13"/>
        <v>3075</v>
      </c>
    </row>
    <row r="463" spans="2:12">
      <c r="B463" s="172">
        <f>'Detailed Cash Flow'!A446</f>
        <v>45918</v>
      </c>
      <c r="C463" s="170">
        <f>IF('Detailed Cash Flow'!E446="","",'Detailed Cash Flow'!E446*-1)</f>
        <v>0</v>
      </c>
      <c r="D463" s="170">
        <f>IF('Detailed Cash Flow'!F446="","",'Detailed Cash Flow'!F446*-1)</f>
        <v>0</v>
      </c>
      <c r="E463" s="170">
        <f>IF('Detailed Cash Flow'!G446="","",'Detailed Cash Flow'!G446*-1)</f>
        <v>0</v>
      </c>
      <c r="F463" s="170">
        <f>IF('Detailed Cash Flow'!Y446="","",'Detailed Cash Flow'!Y446*-1)</f>
        <v>0</v>
      </c>
      <c r="G463" s="170">
        <f>'Detailed Cash Flow'!AJ446</f>
        <v>0</v>
      </c>
      <c r="H463" s="170">
        <f>IF('Detailed Cash Flow'!D446="","",'Detailed Cash Flow'!D446*-1)</f>
        <v>0</v>
      </c>
      <c r="I463" s="171"/>
      <c r="J463" s="171"/>
      <c r="K463" s="170">
        <f t="shared" si="14"/>
        <v>3075</v>
      </c>
      <c r="L463" s="97">
        <f t="shared" si="13"/>
        <v>3075</v>
      </c>
    </row>
    <row r="464" spans="2:12">
      <c r="B464" s="172">
        <f>'Detailed Cash Flow'!A447</f>
        <v>45919</v>
      </c>
      <c r="C464" s="170">
        <f>IF('Detailed Cash Flow'!E447="","",'Detailed Cash Flow'!E447*-1)</f>
        <v>0</v>
      </c>
      <c r="D464" s="170">
        <f>IF('Detailed Cash Flow'!F447="","",'Detailed Cash Flow'!F447*-1)</f>
        <v>0</v>
      </c>
      <c r="E464" s="170">
        <f>IF('Detailed Cash Flow'!G447="","",'Detailed Cash Flow'!G447*-1)</f>
        <v>0</v>
      </c>
      <c r="F464" s="170">
        <f>IF('Detailed Cash Flow'!Y447="","",'Detailed Cash Flow'!Y447*-1)</f>
        <v>0</v>
      </c>
      <c r="G464" s="170">
        <f>'Detailed Cash Flow'!AJ447</f>
        <v>0</v>
      </c>
      <c r="H464" s="170">
        <f>IF('Detailed Cash Flow'!D447="","",'Detailed Cash Flow'!D447*-1)</f>
        <v>0</v>
      </c>
      <c r="I464" s="171"/>
      <c r="J464" s="171"/>
      <c r="K464" s="170">
        <f t="shared" si="14"/>
        <v>3075</v>
      </c>
      <c r="L464" s="97">
        <f t="shared" si="13"/>
        <v>3075</v>
      </c>
    </row>
    <row r="465" spans="2:12">
      <c r="B465" s="172">
        <f>'Detailed Cash Flow'!A448</f>
        <v>45920</v>
      </c>
      <c r="C465" s="170">
        <f>IF('Detailed Cash Flow'!E448="","",'Detailed Cash Flow'!E448*-1)</f>
        <v>0</v>
      </c>
      <c r="D465" s="170">
        <f>IF('Detailed Cash Flow'!F448="","",'Detailed Cash Flow'!F448*-1)</f>
        <v>0</v>
      </c>
      <c r="E465" s="170">
        <f>IF('Detailed Cash Flow'!G448="","",'Detailed Cash Flow'!G448*-1)</f>
        <v>0</v>
      </c>
      <c r="F465" s="170">
        <f>IF('Detailed Cash Flow'!Y448="","",'Detailed Cash Flow'!Y448*-1)</f>
        <v>0</v>
      </c>
      <c r="G465" s="170">
        <f>'Detailed Cash Flow'!AJ448</f>
        <v>0</v>
      </c>
      <c r="H465" s="170">
        <f>IF('Detailed Cash Flow'!D448="","",'Detailed Cash Flow'!D448*-1)</f>
        <v>0</v>
      </c>
      <c r="I465" s="171"/>
      <c r="J465" s="171"/>
      <c r="K465" s="170">
        <f t="shared" si="14"/>
        <v>3075</v>
      </c>
      <c r="L465" s="97">
        <f t="shared" si="13"/>
        <v>3075</v>
      </c>
    </row>
    <row r="466" spans="2:12">
      <c r="B466" s="172">
        <f>'Detailed Cash Flow'!A449</f>
        <v>45921</v>
      </c>
      <c r="C466" s="170">
        <f>IF('Detailed Cash Flow'!E449="","",'Detailed Cash Flow'!E449*-1)</f>
        <v>0</v>
      </c>
      <c r="D466" s="170">
        <f>IF('Detailed Cash Flow'!F449="","",'Detailed Cash Flow'!F449*-1)</f>
        <v>0</v>
      </c>
      <c r="E466" s="170">
        <f>IF('Detailed Cash Flow'!G449="","",'Detailed Cash Flow'!G449*-1)</f>
        <v>0</v>
      </c>
      <c r="F466" s="170">
        <f>IF('Detailed Cash Flow'!Y449="","",'Detailed Cash Flow'!Y449*-1)</f>
        <v>0</v>
      </c>
      <c r="G466" s="170">
        <f>'Detailed Cash Flow'!AJ449</f>
        <v>0</v>
      </c>
      <c r="H466" s="170">
        <f>IF('Detailed Cash Flow'!D449="","",'Detailed Cash Flow'!D449*-1)</f>
        <v>0</v>
      </c>
      <c r="I466" s="171"/>
      <c r="J466" s="171"/>
      <c r="K466" s="170">
        <f t="shared" si="14"/>
        <v>3075</v>
      </c>
      <c r="L466" s="97">
        <f t="shared" ref="L466:L529" si="15">K466</f>
        <v>3075</v>
      </c>
    </row>
    <row r="467" spans="2:12">
      <c r="B467" s="172">
        <f>'Detailed Cash Flow'!A450</f>
        <v>45922</v>
      </c>
      <c r="C467" s="170">
        <f>IF('Detailed Cash Flow'!E450="","",'Detailed Cash Flow'!E450*-1)</f>
        <v>0</v>
      </c>
      <c r="D467" s="170">
        <f>IF('Detailed Cash Flow'!F450="","",'Detailed Cash Flow'!F450*-1)</f>
        <v>0</v>
      </c>
      <c r="E467" s="170">
        <f>IF('Detailed Cash Flow'!G450="","",'Detailed Cash Flow'!G450*-1)</f>
        <v>0</v>
      </c>
      <c r="F467" s="170">
        <f>IF('Detailed Cash Flow'!Y450="","",'Detailed Cash Flow'!Y450*-1)</f>
        <v>0</v>
      </c>
      <c r="G467" s="170">
        <f>'Detailed Cash Flow'!AJ450</f>
        <v>0</v>
      </c>
      <c r="H467" s="170">
        <f>IF('Detailed Cash Flow'!D450="","",'Detailed Cash Flow'!D450*-1)</f>
        <v>-400</v>
      </c>
      <c r="I467" s="171"/>
      <c r="J467" s="171"/>
      <c r="K467" s="170">
        <f t="shared" si="14"/>
        <v>2675</v>
      </c>
      <c r="L467" s="97">
        <f t="shared" si="15"/>
        <v>2675</v>
      </c>
    </row>
    <row r="468" spans="2:12">
      <c r="B468" s="172">
        <f>'Detailed Cash Flow'!A451</f>
        <v>45923</v>
      </c>
      <c r="C468" s="170">
        <f>IF('Detailed Cash Flow'!E451="","",'Detailed Cash Flow'!E451*-1)</f>
        <v>0</v>
      </c>
      <c r="D468" s="170">
        <f>IF('Detailed Cash Flow'!F451="","",'Detailed Cash Flow'!F451*-1)</f>
        <v>0</v>
      </c>
      <c r="E468" s="170">
        <f>IF('Detailed Cash Flow'!G451="","",'Detailed Cash Flow'!G451*-1)</f>
        <v>0</v>
      </c>
      <c r="F468" s="170">
        <f>IF('Detailed Cash Flow'!Y451="","",'Detailed Cash Flow'!Y451*-1)</f>
        <v>0</v>
      </c>
      <c r="G468" s="170">
        <f>'Detailed Cash Flow'!AJ451</f>
        <v>0</v>
      </c>
      <c r="H468" s="170">
        <f>IF('Detailed Cash Flow'!D451="","",'Detailed Cash Flow'!D451*-1)</f>
        <v>0</v>
      </c>
      <c r="I468" s="171"/>
      <c r="J468" s="171"/>
      <c r="K468" s="170">
        <f t="shared" si="14"/>
        <v>2675</v>
      </c>
      <c r="L468" s="97">
        <f t="shared" si="15"/>
        <v>2675</v>
      </c>
    </row>
    <row r="469" spans="2:12">
      <c r="B469" s="172">
        <f>'Detailed Cash Flow'!A452</f>
        <v>45924</v>
      </c>
      <c r="C469" s="170">
        <f>IF('Detailed Cash Flow'!E452="","",'Detailed Cash Flow'!E452*-1)</f>
        <v>0</v>
      </c>
      <c r="D469" s="170">
        <f>IF('Detailed Cash Flow'!F452="","",'Detailed Cash Flow'!F452*-1)</f>
        <v>0</v>
      </c>
      <c r="E469" s="170">
        <f>IF('Detailed Cash Flow'!G452="","",'Detailed Cash Flow'!G452*-1)</f>
        <v>0</v>
      </c>
      <c r="F469" s="170">
        <f>IF('Detailed Cash Flow'!Y452="","",'Detailed Cash Flow'!Y452*-1)</f>
        <v>0</v>
      </c>
      <c r="G469" s="170">
        <f>'Detailed Cash Flow'!AJ452</f>
        <v>0</v>
      </c>
      <c r="H469" s="170">
        <f>IF('Detailed Cash Flow'!D452="","",'Detailed Cash Flow'!D452*-1)</f>
        <v>0</v>
      </c>
      <c r="I469" s="171"/>
      <c r="J469" s="171"/>
      <c r="K469" s="170">
        <f t="shared" ref="K469:K532" si="16">IF(B469="","",K468+G469+C469+D469+E469+F469+H469+I469)</f>
        <v>2675</v>
      </c>
      <c r="L469" s="97">
        <f t="shared" si="15"/>
        <v>2675</v>
      </c>
    </row>
    <row r="470" spans="2:12">
      <c r="B470" s="172">
        <f>'Detailed Cash Flow'!A453</f>
        <v>45925</v>
      </c>
      <c r="C470" s="170">
        <f>IF('Detailed Cash Flow'!E453="","",'Detailed Cash Flow'!E453*-1)</f>
        <v>0</v>
      </c>
      <c r="D470" s="170">
        <f>IF('Detailed Cash Flow'!F453="","",'Detailed Cash Flow'!F453*-1)</f>
        <v>0</v>
      </c>
      <c r="E470" s="170">
        <f>IF('Detailed Cash Flow'!G453="","",'Detailed Cash Flow'!G453*-1)</f>
        <v>0</v>
      </c>
      <c r="F470" s="170">
        <f>IF('Detailed Cash Flow'!Y453="","",'Detailed Cash Flow'!Y453*-1)</f>
        <v>0</v>
      </c>
      <c r="G470" s="170">
        <f>'Detailed Cash Flow'!AJ453</f>
        <v>0</v>
      </c>
      <c r="H470" s="170">
        <f>IF('Detailed Cash Flow'!D453="","",'Detailed Cash Flow'!D453*-1)</f>
        <v>0</v>
      </c>
      <c r="I470" s="171"/>
      <c r="J470" s="171"/>
      <c r="K470" s="170">
        <f t="shared" si="16"/>
        <v>2675</v>
      </c>
      <c r="L470" s="97">
        <f t="shared" si="15"/>
        <v>2675</v>
      </c>
    </row>
    <row r="471" spans="2:12">
      <c r="B471" s="172">
        <f>'Detailed Cash Flow'!A454</f>
        <v>45926</v>
      </c>
      <c r="C471" s="170">
        <f>IF('Detailed Cash Flow'!E454="","",'Detailed Cash Flow'!E454*-1)</f>
        <v>0</v>
      </c>
      <c r="D471" s="170">
        <f>IF('Detailed Cash Flow'!F454="","",'Detailed Cash Flow'!F454*-1)</f>
        <v>0</v>
      </c>
      <c r="E471" s="170">
        <f>IF('Detailed Cash Flow'!G454="","",'Detailed Cash Flow'!G454*-1)</f>
        <v>0</v>
      </c>
      <c r="F471" s="170">
        <f>IF('Detailed Cash Flow'!Y454="","",'Detailed Cash Flow'!Y454*-1)</f>
        <v>0</v>
      </c>
      <c r="G471" s="170">
        <f>'Detailed Cash Flow'!AJ454</f>
        <v>2300</v>
      </c>
      <c r="H471" s="170">
        <f>IF('Detailed Cash Flow'!D454="","",'Detailed Cash Flow'!D454*-1)</f>
        <v>0</v>
      </c>
      <c r="I471" s="171"/>
      <c r="J471" s="171"/>
      <c r="K471" s="170">
        <f t="shared" si="16"/>
        <v>4975</v>
      </c>
      <c r="L471" s="97">
        <f t="shared" si="15"/>
        <v>4975</v>
      </c>
    </row>
    <row r="472" spans="2:12">
      <c r="B472" s="172">
        <f>'Detailed Cash Flow'!A455</f>
        <v>45927</v>
      </c>
      <c r="C472" s="170">
        <f>IF('Detailed Cash Flow'!E455="","",'Detailed Cash Flow'!E455*-1)</f>
        <v>-100</v>
      </c>
      <c r="D472" s="170">
        <f>IF('Detailed Cash Flow'!F455="","",'Detailed Cash Flow'!F455*-1)</f>
        <v>0</v>
      </c>
      <c r="E472" s="170">
        <f>IF('Detailed Cash Flow'!G455="","",'Detailed Cash Flow'!G455*-1)</f>
        <v>0</v>
      </c>
      <c r="F472" s="170">
        <f>IF('Detailed Cash Flow'!Y455="","",'Detailed Cash Flow'!Y455*-1)</f>
        <v>0</v>
      </c>
      <c r="G472" s="170">
        <f>'Detailed Cash Flow'!AJ455</f>
        <v>0</v>
      </c>
      <c r="H472" s="170">
        <f>IF('Detailed Cash Flow'!D455="","",'Detailed Cash Flow'!D455*-1)</f>
        <v>0</v>
      </c>
      <c r="I472" s="171"/>
      <c r="J472" s="171"/>
      <c r="K472" s="170">
        <f t="shared" si="16"/>
        <v>4875</v>
      </c>
      <c r="L472" s="97">
        <f t="shared" si="15"/>
        <v>4875</v>
      </c>
    </row>
    <row r="473" spans="2:12">
      <c r="B473" s="172">
        <f>'Detailed Cash Flow'!A456</f>
        <v>45928</v>
      </c>
      <c r="C473" s="170">
        <f>IF('Detailed Cash Flow'!E456="","",'Detailed Cash Flow'!E456*-1)</f>
        <v>0</v>
      </c>
      <c r="D473" s="170">
        <f>IF('Detailed Cash Flow'!F456="","",'Detailed Cash Flow'!F456*-1)</f>
        <v>0</v>
      </c>
      <c r="E473" s="170">
        <f>IF('Detailed Cash Flow'!G456="","",'Detailed Cash Flow'!G456*-1)</f>
        <v>0</v>
      </c>
      <c r="F473" s="170">
        <f>IF('Detailed Cash Flow'!Y456="","",'Detailed Cash Flow'!Y456*-1)</f>
        <v>0</v>
      </c>
      <c r="G473" s="170">
        <f>'Detailed Cash Flow'!AJ456</f>
        <v>0</v>
      </c>
      <c r="H473" s="170">
        <f>IF('Detailed Cash Flow'!D456="","",'Detailed Cash Flow'!D456*-1)</f>
        <v>0</v>
      </c>
      <c r="I473" s="171"/>
      <c r="J473" s="171"/>
      <c r="K473" s="170">
        <f t="shared" si="16"/>
        <v>4875</v>
      </c>
      <c r="L473" s="97">
        <f t="shared" si="15"/>
        <v>4875</v>
      </c>
    </row>
    <row r="474" spans="2:12">
      <c r="B474" s="172">
        <f>'Detailed Cash Flow'!A457</f>
        <v>45929</v>
      </c>
      <c r="C474" s="170">
        <f>IF('Detailed Cash Flow'!E457="","",'Detailed Cash Flow'!E457*-1)</f>
        <v>0</v>
      </c>
      <c r="D474" s="170">
        <f>IF('Detailed Cash Flow'!F457="","",'Detailed Cash Flow'!F457*-1)</f>
        <v>0</v>
      </c>
      <c r="E474" s="170">
        <f>IF('Detailed Cash Flow'!G457="","",'Detailed Cash Flow'!G457*-1)</f>
        <v>0</v>
      </c>
      <c r="F474" s="170">
        <f>IF('Detailed Cash Flow'!Y457="","",'Detailed Cash Flow'!Y457*-1)</f>
        <v>-230</v>
      </c>
      <c r="G474" s="170">
        <f>'Detailed Cash Flow'!AJ457</f>
        <v>0</v>
      </c>
      <c r="H474" s="170">
        <f>IF('Detailed Cash Flow'!D457="","",'Detailed Cash Flow'!D457*-1)</f>
        <v>-400</v>
      </c>
      <c r="I474" s="171"/>
      <c r="J474" s="171"/>
      <c r="K474" s="170">
        <f t="shared" si="16"/>
        <v>4245</v>
      </c>
      <c r="L474" s="97">
        <f t="shared" si="15"/>
        <v>4245</v>
      </c>
    </row>
    <row r="475" spans="2:12">
      <c r="B475" s="172">
        <f>'Detailed Cash Flow'!A458</f>
        <v>45930</v>
      </c>
      <c r="C475" s="170">
        <f>IF('Detailed Cash Flow'!E458="","",'Detailed Cash Flow'!E458*-1)</f>
        <v>-2000</v>
      </c>
      <c r="D475" s="170">
        <f>IF('Detailed Cash Flow'!F458="","",'Detailed Cash Flow'!F458*-1)</f>
        <v>0</v>
      </c>
      <c r="E475" s="170">
        <f>IF('Detailed Cash Flow'!G458="","",'Detailed Cash Flow'!G458*-1)</f>
        <v>0</v>
      </c>
      <c r="F475" s="170">
        <f>IF('Detailed Cash Flow'!Y458="","",'Detailed Cash Flow'!Y458*-1)</f>
        <v>0</v>
      </c>
      <c r="G475" s="170">
        <f>'Detailed Cash Flow'!AJ458</f>
        <v>0</v>
      </c>
      <c r="H475" s="170">
        <f>IF('Detailed Cash Flow'!D458="","",'Detailed Cash Flow'!D458*-1)</f>
        <v>0</v>
      </c>
      <c r="I475" s="171"/>
      <c r="J475" s="171"/>
      <c r="K475" s="170">
        <f t="shared" si="16"/>
        <v>2245</v>
      </c>
      <c r="L475" s="97">
        <f t="shared" si="15"/>
        <v>2245</v>
      </c>
    </row>
    <row r="476" spans="2:12">
      <c r="B476" s="172">
        <f>'Detailed Cash Flow'!A459</f>
        <v>45931</v>
      </c>
      <c r="C476" s="170">
        <f>IF('Detailed Cash Flow'!E459="","",'Detailed Cash Flow'!E459*-1)</f>
        <v>-195</v>
      </c>
      <c r="D476" s="170">
        <f>IF('Detailed Cash Flow'!F459="","",'Detailed Cash Flow'!F459*-1)</f>
        <v>0</v>
      </c>
      <c r="E476" s="170">
        <f>IF('Detailed Cash Flow'!G459="","",'Detailed Cash Flow'!G459*-1)</f>
        <v>0</v>
      </c>
      <c r="F476" s="170">
        <f>IF('Detailed Cash Flow'!Y459="","",'Detailed Cash Flow'!Y459*-1)</f>
        <v>0</v>
      </c>
      <c r="G476" s="170">
        <f>'Detailed Cash Flow'!AJ459</f>
        <v>650</v>
      </c>
      <c r="H476" s="170">
        <f>IF('Detailed Cash Flow'!D459="","",'Detailed Cash Flow'!D459*-1)</f>
        <v>0</v>
      </c>
      <c r="I476" s="171"/>
      <c r="J476" s="171"/>
      <c r="K476" s="170">
        <f t="shared" si="16"/>
        <v>2700</v>
      </c>
      <c r="L476" s="97">
        <f t="shared" si="15"/>
        <v>2700</v>
      </c>
    </row>
    <row r="477" spans="2:12">
      <c r="B477" s="172">
        <f>'Detailed Cash Flow'!A460</f>
        <v>45932</v>
      </c>
      <c r="C477" s="170">
        <f>IF('Detailed Cash Flow'!E460="","",'Detailed Cash Flow'!E460*-1)</f>
        <v>-35</v>
      </c>
      <c r="D477" s="170">
        <f>IF('Detailed Cash Flow'!F460="","",'Detailed Cash Flow'!F460*-1)</f>
        <v>0</v>
      </c>
      <c r="E477" s="170">
        <f>IF('Detailed Cash Flow'!G460="","",'Detailed Cash Flow'!G460*-1)</f>
        <v>0</v>
      </c>
      <c r="F477" s="170">
        <f>IF('Detailed Cash Flow'!Y460="","",'Detailed Cash Flow'!Y460*-1)</f>
        <v>0</v>
      </c>
      <c r="G477" s="170">
        <f>'Detailed Cash Flow'!AJ460</f>
        <v>0</v>
      </c>
      <c r="H477" s="170">
        <f>IF('Detailed Cash Flow'!D460="","",'Detailed Cash Flow'!D460*-1)</f>
        <v>0</v>
      </c>
      <c r="I477" s="171"/>
      <c r="J477" s="171"/>
      <c r="K477" s="170">
        <f t="shared" si="16"/>
        <v>2665</v>
      </c>
      <c r="L477" s="97">
        <f t="shared" si="15"/>
        <v>2665</v>
      </c>
    </row>
    <row r="478" spans="2:12">
      <c r="B478" s="172">
        <f>'Detailed Cash Flow'!A461</f>
        <v>45933</v>
      </c>
      <c r="C478" s="170">
        <f>IF('Detailed Cash Flow'!E461="","",'Detailed Cash Flow'!E461*-1)</f>
        <v>-35</v>
      </c>
      <c r="D478" s="170">
        <f>IF('Detailed Cash Flow'!F461="","",'Detailed Cash Flow'!F461*-1)</f>
        <v>0</v>
      </c>
      <c r="E478" s="170">
        <f>IF('Detailed Cash Flow'!G461="","",'Detailed Cash Flow'!G461*-1)</f>
        <v>0</v>
      </c>
      <c r="F478" s="170">
        <f>IF('Detailed Cash Flow'!Y461="","",'Detailed Cash Flow'!Y461*-1)</f>
        <v>0</v>
      </c>
      <c r="G478" s="170">
        <f>'Detailed Cash Flow'!AJ461</f>
        <v>0</v>
      </c>
      <c r="H478" s="170">
        <f>IF('Detailed Cash Flow'!D461="","",'Detailed Cash Flow'!D461*-1)</f>
        <v>0</v>
      </c>
      <c r="I478" s="171"/>
      <c r="J478" s="171"/>
      <c r="K478" s="170">
        <f t="shared" si="16"/>
        <v>2630</v>
      </c>
      <c r="L478" s="97">
        <f t="shared" si="15"/>
        <v>2630</v>
      </c>
    </row>
    <row r="479" spans="2:12">
      <c r="B479" s="172">
        <f>'Detailed Cash Flow'!A462</f>
        <v>45934</v>
      </c>
      <c r="C479" s="170">
        <f>IF('Detailed Cash Flow'!E462="","",'Detailed Cash Flow'!E462*-1)</f>
        <v>-35</v>
      </c>
      <c r="D479" s="170">
        <f>IF('Detailed Cash Flow'!F462="","",'Detailed Cash Flow'!F462*-1)</f>
        <v>0</v>
      </c>
      <c r="E479" s="170">
        <f>IF('Detailed Cash Flow'!G462="","",'Detailed Cash Flow'!G462*-1)</f>
        <v>0</v>
      </c>
      <c r="F479" s="170">
        <f>IF('Detailed Cash Flow'!Y462="","",'Detailed Cash Flow'!Y462*-1)</f>
        <v>0</v>
      </c>
      <c r="G479" s="170">
        <f>'Detailed Cash Flow'!AJ462</f>
        <v>0</v>
      </c>
      <c r="H479" s="170">
        <f>IF('Detailed Cash Flow'!D462="","",'Detailed Cash Flow'!D462*-1)</f>
        <v>0</v>
      </c>
      <c r="I479" s="171"/>
      <c r="J479" s="171"/>
      <c r="K479" s="170">
        <f t="shared" si="16"/>
        <v>2595</v>
      </c>
      <c r="L479" s="97">
        <f t="shared" si="15"/>
        <v>2595</v>
      </c>
    </row>
    <row r="480" spans="2:12">
      <c r="B480" s="172">
        <f>'Detailed Cash Flow'!A463</f>
        <v>45935</v>
      </c>
      <c r="C480" s="170">
        <f>IF('Detailed Cash Flow'!E463="","",'Detailed Cash Flow'!E463*-1)</f>
        <v>0</v>
      </c>
      <c r="D480" s="170">
        <f>IF('Detailed Cash Flow'!F463="","",'Detailed Cash Flow'!F463*-1)</f>
        <v>0</v>
      </c>
      <c r="E480" s="170">
        <f>IF('Detailed Cash Flow'!G463="","",'Detailed Cash Flow'!G463*-1)</f>
        <v>0</v>
      </c>
      <c r="F480" s="170">
        <f>IF('Detailed Cash Flow'!Y463="","",'Detailed Cash Flow'!Y463*-1)</f>
        <v>0</v>
      </c>
      <c r="G480" s="170">
        <f>'Detailed Cash Flow'!AJ463</f>
        <v>0</v>
      </c>
      <c r="H480" s="170">
        <f>IF('Detailed Cash Flow'!D463="","",'Detailed Cash Flow'!D463*-1)</f>
        <v>0</v>
      </c>
      <c r="I480" s="171"/>
      <c r="J480" s="171"/>
      <c r="K480" s="170">
        <f t="shared" si="16"/>
        <v>2595</v>
      </c>
      <c r="L480" s="97">
        <f t="shared" si="15"/>
        <v>2595</v>
      </c>
    </row>
    <row r="481" spans="2:12">
      <c r="B481" s="172">
        <f>'Detailed Cash Flow'!A464</f>
        <v>45936</v>
      </c>
      <c r="C481" s="170">
        <f>IF('Detailed Cash Flow'!E464="","",'Detailed Cash Flow'!E464*-1)</f>
        <v>0</v>
      </c>
      <c r="D481" s="170">
        <f>IF('Detailed Cash Flow'!F464="","",'Detailed Cash Flow'!F464*-1)</f>
        <v>0</v>
      </c>
      <c r="E481" s="170">
        <f>IF('Detailed Cash Flow'!G464="","",'Detailed Cash Flow'!G464*-1)</f>
        <v>0</v>
      </c>
      <c r="F481" s="170">
        <f>IF('Detailed Cash Flow'!Y464="","",'Detailed Cash Flow'!Y464*-1)</f>
        <v>0</v>
      </c>
      <c r="G481" s="170">
        <f>'Detailed Cash Flow'!AJ464</f>
        <v>0</v>
      </c>
      <c r="H481" s="170">
        <f>IF('Detailed Cash Flow'!D464="","",'Detailed Cash Flow'!D464*-1)</f>
        <v>-400</v>
      </c>
      <c r="I481" s="171"/>
      <c r="J481" s="171"/>
      <c r="K481" s="170">
        <f t="shared" si="16"/>
        <v>2195</v>
      </c>
      <c r="L481" s="97">
        <f t="shared" si="15"/>
        <v>2195</v>
      </c>
    </row>
    <row r="482" spans="2:12">
      <c r="B482" s="172">
        <f>'Detailed Cash Flow'!A465</f>
        <v>45937</v>
      </c>
      <c r="C482" s="170">
        <f>IF('Detailed Cash Flow'!E465="","",'Detailed Cash Flow'!E465*-1)</f>
        <v>0</v>
      </c>
      <c r="D482" s="170">
        <f>IF('Detailed Cash Flow'!F465="","",'Detailed Cash Flow'!F465*-1)</f>
        <v>0</v>
      </c>
      <c r="E482" s="170">
        <f>IF('Detailed Cash Flow'!G465="","",'Detailed Cash Flow'!G465*-1)</f>
        <v>0</v>
      </c>
      <c r="F482" s="170">
        <f>IF('Detailed Cash Flow'!Y465="","",'Detailed Cash Flow'!Y465*-1)</f>
        <v>0</v>
      </c>
      <c r="G482" s="170">
        <f>'Detailed Cash Flow'!AJ465</f>
        <v>0</v>
      </c>
      <c r="H482" s="170">
        <f>IF('Detailed Cash Flow'!D465="","",'Detailed Cash Flow'!D465*-1)</f>
        <v>0</v>
      </c>
      <c r="I482" s="171"/>
      <c r="J482" s="171"/>
      <c r="K482" s="170">
        <f t="shared" si="16"/>
        <v>2195</v>
      </c>
      <c r="L482" s="97">
        <f t="shared" si="15"/>
        <v>2195</v>
      </c>
    </row>
    <row r="483" spans="2:12">
      <c r="B483" s="172">
        <f>'Detailed Cash Flow'!A466</f>
        <v>45938</v>
      </c>
      <c r="C483" s="170">
        <f>IF('Detailed Cash Flow'!E466="","",'Detailed Cash Flow'!E466*-1)</f>
        <v>0</v>
      </c>
      <c r="D483" s="170">
        <f>IF('Detailed Cash Flow'!F466="","",'Detailed Cash Flow'!F466*-1)</f>
        <v>0</v>
      </c>
      <c r="E483" s="170">
        <f>IF('Detailed Cash Flow'!G466="","",'Detailed Cash Flow'!G466*-1)</f>
        <v>0</v>
      </c>
      <c r="F483" s="170">
        <f>IF('Detailed Cash Flow'!Y466="","",'Detailed Cash Flow'!Y466*-1)</f>
        <v>0</v>
      </c>
      <c r="G483" s="170">
        <f>'Detailed Cash Flow'!AJ466</f>
        <v>0</v>
      </c>
      <c r="H483" s="170">
        <f>IF('Detailed Cash Flow'!D466="","",'Detailed Cash Flow'!D466*-1)</f>
        <v>0</v>
      </c>
      <c r="I483" s="171"/>
      <c r="J483" s="171"/>
      <c r="K483" s="170">
        <f t="shared" si="16"/>
        <v>2195</v>
      </c>
      <c r="L483" s="97">
        <f t="shared" si="15"/>
        <v>2195</v>
      </c>
    </row>
    <row r="484" spans="2:12">
      <c r="B484" s="172">
        <f>'Detailed Cash Flow'!A467</f>
        <v>45939</v>
      </c>
      <c r="C484" s="170">
        <f>IF('Detailed Cash Flow'!E467="","",'Detailed Cash Flow'!E467*-1)</f>
        <v>0</v>
      </c>
      <c r="D484" s="170">
        <f>IF('Detailed Cash Flow'!F467="","",'Detailed Cash Flow'!F467*-1)</f>
        <v>0</v>
      </c>
      <c r="E484" s="170">
        <f>IF('Detailed Cash Flow'!G467="","",'Detailed Cash Flow'!G467*-1)</f>
        <v>0</v>
      </c>
      <c r="F484" s="170">
        <f>IF('Detailed Cash Flow'!Y467="","",'Detailed Cash Flow'!Y467*-1)</f>
        <v>0</v>
      </c>
      <c r="G484" s="170">
        <f>'Detailed Cash Flow'!AJ467</f>
        <v>0</v>
      </c>
      <c r="H484" s="170">
        <f>IF('Detailed Cash Flow'!D467="","",'Detailed Cash Flow'!D467*-1)</f>
        <v>0</v>
      </c>
      <c r="I484" s="171"/>
      <c r="J484" s="171"/>
      <c r="K484" s="170">
        <f t="shared" si="16"/>
        <v>2195</v>
      </c>
      <c r="L484" s="97">
        <f t="shared" si="15"/>
        <v>2195</v>
      </c>
    </row>
    <row r="485" spans="2:12">
      <c r="B485" s="172">
        <f>'Detailed Cash Flow'!A468</f>
        <v>45940</v>
      </c>
      <c r="C485" s="170">
        <f>IF('Detailed Cash Flow'!E468="","",'Detailed Cash Flow'!E468*-1)</f>
        <v>-500</v>
      </c>
      <c r="D485" s="170">
        <f>IF('Detailed Cash Flow'!F468="","",'Detailed Cash Flow'!F468*-1)</f>
        <v>0</v>
      </c>
      <c r="E485" s="170">
        <f>IF('Detailed Cash Flow'!G468="","",'Detailed Cash Flow'!G468*-1)</f>
        <v>0</v>
      </c>
      <c r="F485" s="170">
        <f>IF('Detailed Cash Flow'!Y468="","",'Detailed Cash Flow'!Y468*-1)</f>
        <v>0</v>
      </c>
      <c r="G485" s="170">
        <f>'Detailed Cash Flow'!AJ468</f>
        <v>2300</v>
      </c>
      <c r="H485" s="170">
        <f>IF('Detailed Cash Flow'!D468="","",'Detailed Cash Flow'!D468*-1)</f>
        <v>0</v>
      </c>
      <c r="I485" s="171"/>
      <c r="J485" s="171"/>
      <c r="K485" s="170">
        <f t="shared" si="16"/>
        <v>3995</v>
      </c>
      <c r="L485" s="97">
        <f t="shared" si="15"/>
        <v>3995</v>
      </c>
    </row>
    <row r="486" spans="2:12">
      <c r="B486" s="172">
        <f>'Detailed Cash Flow'!A469</f>
        <v>45941</v>
      </c>
      <c r="C486" s="170">
        <f>IF('Detailed Cash Flow'!E469="","",'Detailed Cash Flow'!E469*-1)</f>
        <v>-300</v>
      </c>
      <c r="D486" s="170">
        <f>IF('Detailed Cash Flow'!F469="","",'Detailed Cash Flow'!F469*-1)</f>
        <v>0</v>
      </c>
      <c r="E486" s="170">
        <f>IF('Detailed Cash Flow'!G469="","",'Detailed Cash Flow'!G469*-1)</f>
        <v>0</v>
      </c>
      <c r="F486" s="170">
        <f>IF('Detailed Cash Flow'!Y469="","",'Detailed Cash Flow'!Y469*-1)</f>
        <v>0</v>
      </c>
      <c r="G486" s="170">
        <f>'Detailed Cash Flow'!AJ469</f>
        <v>0</v>
      </c>
      <c r="H486" s="170">
        <f>IF('Detailed Cash Flow'!D469="","",'Detailed Cash Flow'!D469*-1)</f>
        <v>0</v>
      </c>
      <c r="I486" s="171"/>
      <c r="J486" s="171"/>
      <c r="K486" s="170">
        <f t="shared" si="16"/>
        <v>3695</v>
      </c>
      <c r="L486" s="97">
        <f t="shared" si="15"/>
        <v>3695</v>
      </c>
    </row>
    <row r="487" spans="2:12">
      <c r="B487" s="172">
        <f>'Detailed Cash Flow'!A470</f>
        <v>45942</v>
      </c>
      <c r="C487" s="170">
        <f>IF('Detailed Cash Flow'!E470="","",'Detailed Cash Flow'!E470*-1)</f>
        <v>0</v>
      </c>
      <c r="D487" s="170">
        <f>IF('Detailed Cash Flow'!F470="","",'Detailed Cash Flow'!F470*-1)</f>
        <v>0</v>
      </c>
      <c r="E487" s="170">
        <f>IF('Detailed Cash Flow'!G470="","",'Detailed Cash Flow'!G470*-1)</f>
        <v>0</v>
      </c>
      <c r="F487" s="170">
        <f>IF('Detailed Cash Flow'!Y470="","",'Detailed Cash Flow'!Y470*-1)</f>
        <v>0</v>
      </c>
      <c r="G487" s="170">
        <f>'Detailed Cash Flow'!AJ470</f>
        <v>0</v>
      </c>
      <c r="H487" s="170">
        <f>IF('Detailed Cash Flow'!D470="","",'Detailed Cash Flow'!D470*-1)</f>
        <v>0</v>
      </c>
      <c r="I487" s="171"/>
      <c r="J487" s="171"/>
      <c r="K487" s="170">
        <f t="shared" si="16"/>
        <v>3695</v>
      </c>
      <c r="L487" s="97">
        <f t="shared" si="15"/>
        <v>3695</v>
      </c>
    </row>
    <row r="488" spans="2:12">
      <c r="B488" s="172">
        <f>'Detailed Cash Flow'!A471</f>
        <v>45943</v>
      </c>
      <c r="C488" s="170">
        <f>IF('Detailed Cash Flow'!E471="","",'Detailed Cash Flow'!E471*-1)</f>
        <v>0</v>
      </c>
      <c r="D488" s="170">
        <f>IF('Detailed Cash Flow'!F471="","",'Detailed Cash Flow'!F471*-1)</f>
        <v>0</v>
      </c>
      <c r="E488" s="170">
        <f>IF('Detailed Cash Flow'!G471="","",'Detailed Cash Flow'!G471*-1)</f>
        <v>0</v>
      </c>
      <c r="F488" s="170">
        <f>IF('Detailed Cash Flow'!Y471="","",'Detailed Cash Flow'!Y471*-1)</f>
        <v>-230</v>
      </c>
      <c r="G488" s="170">
        <f>'Detailed Cash Flow'!AJ471</f>
        <v>0</v>
      </c>
      <c r="H488" s="170">
        <f>IF('Detailed Cash Flow'!D471="","",'Detailed Cash Flow'!D471*-1)</f>
        <v>-400</v>
      </c>
      <c r="I488" s="171"/>
      <c r="J488" s="171"/>
      <c r="K488" s="170">
        <f t="shared" si="16"/>
        <v>3065</v>
      </c>
      <c r="L488" s="97">
        <f t="shared" si="15"/>
        <v>3065</v>
      </c>
    </row>
    <row r="489" spans="2:12">
      <c r="B489" s="172">
        <f>'Detailed Cash Flow'!A472</f>
        <v>45944</v>
      </c>
      <c r="C489" s="170">
        <f>IF('Detailed Cash Flow'!E472="","",'Detailed Cash Flow'!E472*-1)</f>
        <v>0</v>
      </c>
      <c r="D489" s="170">
        <f>IF('Detailed Cash Flow'!F472="","",'Detailed Cash Flow'!F472*-1)</f>
        <v>0</v>
      </c>
      <c r="E489" s="170">
        <f>IF('Detailed Cash Flow'!G472="","",'Detailed Cash Flow'!G472*-1)</f>
        <v>0</v>
      </c>
      <c r="F489" s="170">
        <f>IF('Detailed Cash Flow'!Y472="","",'Detailed Cash Flow'!Y472*-1)</f>
        <v>0</v>
      </c>
      <c r="G489" s="170">
        <f>'Detailed Cash Flow'!AJ472</f>
        <v>0</v>
      </c>
      <c r="H489" s="170">
        <f>IF('Detailed Cash Flow'!D472="","",'Detailed Cash Flow'!D472*-1)</f>
        <v>0</v>
      </c>
      <c r="I489" s="171"/>
      <c r="J489" s="171"/>
      <c r="K489" s="170">
        <f t="shared" si="16"/>
        <v>3065</v>
      </c>
      <c r="L489" s="97">
        <f t="shared" si="15"/>
        <v>3065</v>
      </c>
    </row>
    <row r="490" spans="2:12">
      <c r="B490" s="172">
        <f>'Detailed Cash Flow'!A473</f>
        <v>45945</v>
      </c>
      <c r="C490" s="170">
        <f>IF('Detailed Cash Flow'!E473="","",'Detailed Cash Flow'!E473*-1)</f>
        <v>0</v>
      </c>
      <c r="D490" s="170">
        <f>IF('Detailed Cash Flow'!F473="","",'Detailed Cash Flow'!F473*-1)</f>
        <v>0</v>
      </c>
      <c r="E490" s="170">
        <f>IF('Detailed Cash Flow'!G473="","",'Detailed Cash Flow'!G473*-1)</f>
        <v>0</v>
      </c>
      <c r="F490" s="170">
        <f>IF('Detailed Cash Flow'!Y473="","",'Detailed Cash Flow'!Y473*-1)</f>
        <v>0</v>
      </c>
      <c r="G490" s="170">
        <f>'Detailed Cash Flow'!AJ473</f>
        <v>0</v>
      </c>
      <c r="H490" s="170">
        <f>IF('Detailed Cash Flow'!D473="","",'Detailed Cash Flow'!D473*-1)</f>
        <v>0</v>
      </c>
      <c r="I490" s="171"/>
      <c r="J490" s="171"/>
      <c r="K490" s="170">
        <f t="shared" si="16"/>
        <v>3065</v>
      </c>
      <c r="L490" s="97">
        <f t="shared" si="15"/>
        <v>3065</v>
      </c>
    </row>
    <row r="491" spans="2:12">
      <c r="B491" s="172">
        <f>'Detailed Cash Flow'!A474</f>
        <v>45946</v>
      </c>
      <c r="C491" s="170">
        <f>IF('Detailed Cash Flow'!E474="","",'Detailed Cash Flow'!E474*-1)</f>
        <v>0</v>
      </c>
      <c r="D491" s="170">
        <f>IF('Detailed Cash Flow'!F474="","",'Detailed Cash Flow'!F474*-1)</f>
        <v>0</v>
      </c>
      <c r="E491" s="170">
        <f>IF('Detailed Cash Flow'!G474="","",'Detailed Cash Flow'!G474*-1)</f>
        <v>0</v>
      </c>
      <c r="F491" s="170">
        <f>IF('Detailed Cash Flow'!Y474="","",'Detailed Cash Flow'!Y474*-1)</f>
        <v>0</v>
      </c>
      <c r="G491" s="170">
        <f>'Detailed Cash Flow'!AJ474</f>
        <v>0</v>
      </c>
      <c r="H491" s="170">
        <f>IF('Detailed Cash Flow'!D474="","",'Detailed Cash Flow'!D474*-1)</f>
        <v>0</v>
      </c>
      <c r="I491" s="171"/>
      <c r="J491" s="171"/>
      <c r="K491" s="170">
        <f t="shared" si="16"/>
        <v>3065</v>
      </c>
      <c r="L491" s="97">
        <f t="shared" si="15"/>
        <v>3065</v>
      </c>
    </row>
    <row r="492" spans="2:12">
      <c r="B492" s="172">
        <f>'Detailed Cash Flow'!A475</f>
        <v>45947</v>
      </c>
      <c r="C492" s="170">
        <f>IF('Detailed Cash Flow'!E475="","",'Detailed Cash Flow'!E475*-1)</f>
        <v>0</v>
      </c>
      <c r="D492" s="170">
        <f>IF('Detailed Cash Flow'!F475="","",'Detailed Cash Flow'!F475*-1)</f>
        <v>0</v>
      </c>
      <c r="E492" s="170">
        <f>IF('Detailed Cash Flow'!G475="","",'Detailed Cash Flow'!G475*-1)</f>
        <v>0</v>
      </c>
      <c r="F492" s="170">
        <f>IF('Detailed Cash Flow'!Y475="","",'Detailed Cash Flow'!Y475*-1)</f>
        <v>0</v>
      </c>
      <c r="G492" s="170">
        <f>'Detailed Cash Flow'!AJ475</f>
        <v>0</v>
      </c>
      <c r="H492" s="170">
        <f>IF('Detailed Cash Flow'!D475="","",'Detailed Cash Flow'!D475*-1)</f>
        <v>0</v>
      </c>
      <c r="I492" s="171"/>
      <c r="J492" s="171"/>
      <c r="K492" s="170">
        <f t="shared" si="16"/>
        <v>3065</v>
      </c>
      <c r="L492" s="97">
        <f t="shared" si="15"/>
        <v>3065</v>
      </c>
    </row>
    <row r="493" spans="2:12">
      <c r="B493" s="172">
        <f>'Detailed Cash Flow'!A476</f>
        <v>45948</v>
      </c>
      <c r="C493" s="170">
        <f>IF('Detailed Cash Flow'!E476="","",'Detailed Cash Flow'!E476*-1)</f>
        <v>0</v>
      </c>
      <c r="D493" s="170">
        <f>IF('Detailed Cash Flow'!F476="","",'Detailed Cash Flow'!F476*-1)</f>
        <v>0</v>
      </c>
      <c r="E493" s="170">
        <f>IF('Detailed Cash Flow'!G476="","",'Detailed Cash Flow'!G476*-1)</f>
        <v>0</v>
      </c>
      <c r="F493" s="170">
        <f>IF('Detailed Cash Flow'!Y476="","",'Detailed Cash Flow'!Y476*-1)</f>
        <v>0</v>
      </c>
      <c r="G493" s="170">
        <f>'Detailed Cash Flow'!AJ476</f>
        <v>0</v>
      </c>
      <c r="H493" s="170">
        <f>IF('Detailed Cash Flow'!D476="","",'Detailed Cash Flow'!D476*-1)</f>
        <v>0</v>
      </c>
      <c r="I493" s="171"/>
      <c r="J493" s="171"/>
      <c r="K493" s="170">
        <f t="shared" si="16"/>
        <v>3065</v>
      </c>
      <c r="L493" s="97">
        <f t="shared" si="15"/>
        <v>3065</v>
      </c>
    </row>
    <row r="494" spans="2:12">
      <c r="B494" s="172">
        <f>'Detailed Cash Flow'!A477</f>
        <v>45949</v>
      </c>
      <c r="C494" s="170">
        <f>IF('Detailed Cash Flow'!E477="","",'Detailed Cash Flow'!E477*-1)</f>
        <v>0</v>
      </c>
      <c r="D494" s="170">
        <f>IF('Detailed Cash Flow'!F477="","",'Detailed Cash Flow'!F477*-1)</f>
        <v>0</v>
      </c>
      <c r="E494" s="170">
        <f>IF('Detailed Cash Flow'!G477="","",'Detailed Cash Flow'!G477*-1)</f>
        <v>0</v>
      </c>
      <c r="F494" s="170">
        <f>IF('Detailed Cash Flow'!Y477="","",'Detailed Cash Flow'!Y477*-1)</f>
        <v>0</v>
      </c>
      <c r="G494" s="170">
        <f>'Detailed Cash Flow'!AJ477</f>
        <v>0</v>
      </c>
      <c r="H494" s="170">
        <f>IF('Detailed Cash Flow'!D477="","",'Detailed Cash Flow'!D477*-1)</f>
        <v>0</v>
      </c>
      <c r="I494" s="171"/>
      <c r="J494" s="171"/>
      <c r="K494" s="170">
        <f t="shared" si="16"/>
        <v>3065</v>
      </c>
      <c r="L494" s="97">
        <f t="shared" si="15"/>
        <v>3065</v>
      </c>
    </row>
    <row r="495" spans="2:12">
      <c r="B495" s="172">
        <f>'Detailed Cash Flow'!A478</f>
        <v>45950</v>
      </c>
      <c r="C495" s="170">
        <f>IF('Detailed Cash Flow'!E478="","",'Detailed Cash Flow'!E478*-1)</f>
        <v>0</v>
      </c>
      <c r="D495" s="170">
        <f>IF('Detailed Cash Flow'!F478="","",'Detailed Cash Flow'!F478*-1)</f>
        <v>0</v>
      </c>
      <c r="E495" s="170">
        <f>IF('Detailed Cash Flow'!G478="","",'Detailed Cash Flow'!G478*-1)</f>
        <v>0</v>
      </c>
      <c r="F495" s="170">
        <f>IF('Detailed Cash Flow'!Y478="","",'Detailed Cash Flow'!Y478*-1)</f>
        <v>0</v>
      </c>
      <c r="G495" s="170">
        <f>'Detailed Cash Flow'!AJ478</f>
        <v>0</v>
      </c>
      <c r="H495" s="170">
        <f>IF('Detailed Cash Flow'!D478="","",'Detailed Cash Flow'!D478*-1)</f>
        <v>-400</v>
      </c>
      <c r="I495" s="171"/>
      <c r="J495" s="171"/>
      <c r="K495" s="170">
        <f t="shared" si="16"/>
        <v>2665</v>
      </c>
      <c r="L495" s="97">
        <f t="shared" si="15"/>
        <v>2665</v>
      </c>
    </row>
    <row r="496" spans="2:12">
      <c r="B496" s="172">
        <f>'Detailed Cash Flow'!A479</f>
        <v>45951</v>
      </c>
      <c r="C496" s="170">
        <f>IF('Detailed Cash Flow'!E479="","",'Detailed Cash Flow'!E479*-1)</f>
        <v>0</v>
      </c>
      <c r="D496" s="170">
        <f>IF('Detailed Cash Flow'!F479="","",'Detailed Cash Flow'!F479*-1)</f>
        <v>0</v>
      </c>
      <c r="E496" s="170">
        <f>IF('Detailed Cash Flow'!G479="","",'Detailed Cash Flow'!G479*-1)</f>
        <v>0</v>
      </c>
      <c r="F496" s="170">
        <f>IF('Detailed Cash Flow'!Y479="","",'Detailed Cash Flow'!Y479*-1)</f>
        <v>0</v>
      </c>
      <c r="G496" s="170">
        <f>'Detailed Cash Flow'!AJ479</f>
        <v>0</v>
      </c>
      <c r="H496" s="170">
        <f>IF('Detailed Cash Flow'!D479="","",'Detailed Cash Flow'!D479*-1)</f>
        <v>0</v>
      </c>
      <c r="I496" s="171"/>
      <c r="J496" s="171"/>
      <c r="K496" s="170">
        <f t="shared" si="16"/>
        <v>2665</v>
      </c>
      <c r="L496" s="97">
        <f t="shared" si="15"/>
        <v>2665</v>
      </c>
    </row>
    <row r="497" spans="2:12">
      <c r="B497" s="172">
        <f>'Detailed Cash Flow'!A480</f>
        <v>45952</v>
      </c>
      <c r="C497" s="170">
        <f>IF('Detailed Cash Flow'!E480="","",'Detailed Cash Flow'!E480*-1)</f>
        <v>0</v>
      </c>
      <c r="D497" s="170">
        <f>IF('Detailed Cash Flow'!F480="","",'Detailed Cash Flow'!F480*-1)</f>
        <v>0</v>
      </c>
      <c r="E497" s="170">
        <f>IF('Detailed Cash Flow'!G480="","",'Detailed Cash Flow'!G480*-1)</f>
        <v>0</v>
      </c>
      <c r="F497" s="170">
        <f>IF('Detailed Cash Flow'!Y480="","",'Detailed Cash Flow'!Y480*-1)</f>
        <v>0</v>
      </c>
      <c r="G497" s="170">
        <f>'Detailed Cash Flow'!AJ480</f>
        <v>0</v>
      </c>
      <c r="H497" s="170">
        <f>IF('Detailed Cash Flow'!D480="","",'Detailed Cash Flow'!D480*-1)</f>
        <v>0</v>
      </c>
      <c r="I497" s="171"/>
      <c r="J497" s="171"/>
      <c r="K497" s="170">
        <f t="shared" si="16"/>
        <v>2665</v>
      </c>
      <c r="L497" s="97">
        <f t="shared" si="15"/>
        <v>2665</v>
      </c>
    </row>
    <row r="498" spans="2:12">
      <c r="B498" s="172">
        <f>'Detailed Cash Flow'!A481</f>
        <v>45953</v>
      </c>
      <c r="C498" s="170">
        <f>IF('Detailed Cash Flow'!E481="","",'Detailed Cash Flow'!E481*-1)</f>
        <v>0</v>
      </c>
      <c r="D498" s="170">
        <f>IF('Detailed Cash Flow'!F481="","",'Detailed Cash Flow'!F481*-1)</f>
        <v>0</v>
      </c>
      <c r="E498" s="170">
        <f>IF('Detailed Cash Flow'!G481="","",'Detailed Cash Flow'!G481*-1)</f>
        <v>0</v>
      </c>
      <c r="F498" s="170">
        <f>IF('Detailed Cash Flow'!Y481="","",'Detailed Cash Flow'!Y481*-1)</f>
        <v>0</v>
      </c>
      <c r="G498" s="170">
        <f>'Detailed Cash Flow'!AJ481</f>
        <v>0</v>
      </c>
      <c r="H498" s="170">
        <f>IF('Detailed Cash Flow'!D481="","",'Detailed Cash Flow'!D481*-1)</f>
        <v>0</v>
      </c>
      <c r="I498" s="171"/>
      <c r="J498" s="171"/>
      <c r="K498" s="170">
        <f t="shared" si="16"/>
        <v>2665</v>
      </c>
      <c r="L498" s="97">
        <f t="shared" si="15"/>
        <v>2665</v>
      </c>
    </row>
    <row r="499" spans="2:12">
      <c r="B499" s="172">
        <f>'Detailed Cash Flow'!A482</f>
        <v>45954</v>
      </c>
      <c r="C499" s="170">
        <f>IF('Detailed Cash Flow'!E482="","",'Detailed Cash Flow'!E482*-1)</f>
        <v>0</v>
      </c>
      <c r="D499" s="170">
        <f>IF('Detailed Cash Flow'!F482="","",'Detailed Cash Flow'!F482*-1)</f>
        <v>0</v>
      </c>
      <c r="E499" s="170">
        <f>IF('Detailed Cash Flow'!G482="","",'Detailed Cash Flow'!G482*-1)</f>
        <v>0</v>
      </c>
      <c r="F499" s="170">
        <f>IF('Detailed Cash Flow'!Y482="","",'Detailed Cash Flow'!Y482*-1)</f>
        <v>0</v>
      </c>
      <c r="G499" s="170">
        <f>'Detailed Cash Flow'!AJ482</f>
        <v>2300</v>
      </c>
      <c r="H499" s="170">
        <f>IF('Detailed Cash Flow'!D482="","",'Detailed Cash Flow'!D482*-1)</f>
        <v>0</v>
      </c>
      <c r="I499" s="171"/>
      <c r="J499" s="171"/>
      <c r="K499" s="170">
        <f t="shared" si="16"/>
        <v>4965</v>
      </c>
      <c r="L499" s="97">
        <f t="shared" si="15"/>
        <v>4965</v>
      </c>
    </row>
    <row r="500" spans="2:12">
      <c r="B500" s="172">
        <f>'Detailed Cash Flow'!A483</f>
        <v>45955</v>
      </c>
      <c r="C500" s="170">
        <f>IF('Detailed Cash Flow'!E483="","",'Detailed Cash Flow'!E483*-1)</f>
        <v>0</v>
      </c>
      <c r="D500" s="170">
        <f>IF('Detailed Cash Flow'!F483="","",'Detailed Cash Flow'!F483*-1)</f>
        <v>0</v>
      </c>
      <c r="E500" s="170">
        <f>IF('Detailed Cash Flow'!G483="","",'Detailed Cash Flow'!G483*-1)</f>
        <v>0</v>
      </c>
      <c r="F500" s="170">
        <f>IF('Detailed Cash Flow'!Y483="","",'Detailed Cash Flow'!Y483*-1)</f>
        <v>0</v>
      </c>
      <c r="G500" s="170">
        <f>'Detailed Cash Flow'!AJ483</f>
        <v>0</v>
      </c>
      <c r="H500" s="170">
        <f>IF('Detailed Cash Flow'!D483="","",'Detailed Cash Flow'!D483*-1)</f>
        <v>0</v>
      </c>
      <c r="I500" s="171"/>
      <c r="J500" s="171"/>
      <c r="K500" s="170">
        <f t="shared" si="16"/>
        <v>4965</v>
      </c>
      <c r="L500" s="97">
        <f t="shared" si="15"/>
        <v>4965</v>
      </c>
    </row>
    <row r="501" spans="2:12">
      <c r="B501" s="172">
        <f>'Detailed Cash Flow'!A484</f>
        <v>45956</v>
      </c>
      <c r="C501" s="170">
        <f>IF('Detailed Cash Flow'!E484="","",'Detailed Cash Flow'!E484*-1)</f>
        <v>0</v>
      </c>
      <c r="D501" s="170">
        <f>IF('Detailed Cash Flow'!F484="","",'Detailed Cash Flow'!F484*-1)</f>
        <v>0</v>
      </c>
      <c r="E501" s="170">
        <f>IF('Detailed Cash Flow'!G484="","",'Detailed Cash Flow'!G484*-1)</f>
        <v>0</v>
      </c>
      <c r="F501" s="170">
        <f>IF('Detailed Cash Flow'!Y484="","",'Detailed Cash Flow'!Y484*-1)</f>
        <v>0</v>
      </c>
      <c r="G501" s="170">
        <f>'Detailed Cash Flow'!AJ484</f>
        <v>0</v>
      </c>
      <c r="H501" s="170">
        <f>IF('Detailed Cash Flow'!D484="","",'Detailed Cash Flow'!D484*-1)</f>
        <v>0</v>
      </c>
      <c r="I501" s="171"/>
      <c r="J501" s="171"/>
      <c r="K501" s="170">
        <f t="shared" si="16"/>
        <v>4965</v>
      </c>
      <c r="L501" s="97">
        <f t="shared" si="15"/>
        <v>4965</v>
      </c>
    </row>
    <row r="502" spans="2:12">
      <c r="B502" s="172">
        <f>'Detailed Cash Flow'!A485</f>
        <v>45957</v>
      </c>
      <c r="C502" s="170">
        <f>IF('Detailed Cash Flow'!E485="","",'Detailed Cash Flow'!E485*-1)</f>
        <v>-100</v>
      </c>
      <c r="D502" s="170">
        <f>IF('Detailed Cash Flow'!F485="","",'Detailed Cash Flow'!F485*-1)</f>
        <v>0</v>
      </c>
      <c r="E502" s="170">
        <f>IF('Detailed Cash Flow'!G485="","",'Detailed Cash Flow'!G485*-1)</f>
        <v>0</v>
      </c>
      <c r="F502" s="170">
        <f>IF('Detailed Cash Flow'!Y485="","",'Detailed Cash Flow'!Y485*-1)</f>
        <v>-230</v>
      </c>
      <c r="G502" s="170">
        <f>'Detailed Cash Flow'!AJ485</f>
        <v>0</v>
      </c>
      <c r="H502" s="170">
        <f>IF('Detailed Cash Flow'!D485="","",'Detailed Cash Flow'!D485*-1)</f>
        <v>-400</v>
      </c>
      <c r="I502" s="171"/>
      <c r="J502" s="171"/>
      <c r="K502" s="170">
        <f t="shared" si="16"/>
        <v>4235</v>
      </c>
      <c r="L502" s="97">
        <f t="shared" si="15"/>
        <v>4235</v>
      </c>
    </row>
    <row r="503" spans="2:12">
      <c r="B503" s="172">
        <f>'Detailed Cash Flow'!A486</f>
        <v>45958</v>
      </c>
      <c r="C503" s="170">
        <f>IF('Detailed Cash Flow'!E486="","",'Detailed Cash Flow'!E486*-1)</f>
        <v>0</v>
      </c>
      <c r="D503" s="170">
        <f>IF('Detailed Cash Flow'!F486="","",'Detailed Cash Flow'!F486*-1)</f>
        <v>0</v>
      </c>
      <c r="E503" s="170">
        <f>IF('Detailed Cash Flow'!G486="","",'Detailed Cash Flow'!G486*-1)</f>
        <v>0</v>
      </c>
      <c r="F503" s="170">
        <f>IF('Detailed Cash Flow'!Y486="","",'Detailed Cash Flow'!Y486*-1)</f>
        <v>0</v>
      </c>
      <c r="G503" s="170">
        <f>'Detailed Cash Flow'!AJ486</f>
        <v>0</v>
      </c>
      <c r="H503" s="170">
        <f>IF('Detailed Cash Flow'!D486="","",'Detailed Cash Flow'!D486*-1)</f>
        <v>0</v>
      </c>
      <c r="I503" s="171"/>
      <c r="J503" s="171"/>
      <c r="K503" s="170">
        <f t="shared" si="16"/>
        <v>4235</v>
      </c>
      <c r="L503" s="97">
        <f t="shared" si="15"/>
        <v>4235</v>
      </c>
    </row>
    <row r="504" spans="2:12">
      <c r="B504" s="172">
        <f>'Detailed Cash Flow'!A487</f>
        <v>45959</v>
      </c>
      <c r="C504" s="170">
        <f>IF('Detailed Cash Flow'!E487="","",'Detailed Cash Flow'!E487*-1)</f>
        <v>0</v>
      </c>
      <c r="D504" s="170">
        <f>IF('Detailed Cash Flow'!F487="","",'Detailed Cash Flow'!F487*-1)</f>
        <v>0</v>
      </c>
      <c r="E504" s="170">
        <f>IF('Detailed Cash Flow'!G487="","",'Detailed Cash Flow'!G487*-1)</f>
        <v>0</v>
      </c>
      <c r="F504" s="170">
        <f>IF('Detailed Cash Flow'!Y487="","",'Detailed Cash Flow'!Y487*-1)</f>
        <v>0</v>
      </c>
      <c r="G504" s="170">
        <f>'Detailed Cash Flow'!AJ487</f>
        <v>0</v>
      </c>
      <c r="H504" s="170">
        <f>IF('Detailed Cash Flow'!D487="","",'Detailed Cash Flow'!D487*-1)</f>
        <v>0</v>
      </c>
      <c r="I504" s="171"/>
      <c r="J504" s="171"/>
      <c r="K504" s="170">
        <f t="shared" si="16"/>
        <v>4235</v>
      </c>
      <c r="L504" s="97">
        <f t="shared" si="15"/>
        <v>4235</v>
      </c>
    </row>
    <row r="505" spans="2:12">
      <c r="B505" s="172">
        <f>'Detailed Cash Flow'!A488</f>
        <v>45960</v>
      </c>
      <c r="C505" s="170">
        <f>IF('Detailed Cash Flow'!E488="","",'Detailed Cash Flow'!E488*-1)</f>
        <v>0</v>
      </c>
      <c r="D505" s="170">
        <f>IF('Detailed Cash Flow'!F488="","",'Detailed Cash Flow'!F488*-1)</f>
        <v>0</v>
      </c>
      <c r="E505" s="170">
        <f>IF('Detailed Cash Flow'!G488="","",'Detailed Cash Flow'!G488*-1)</f>
        <v>0</v>
      </c>
      <c r="F505" s="170">
        <f>IF('Detailed Cash Flow'!Y488="","",'Detailed Cash Flow'!Y488*-1)</f>
        <v>0</v>
      </c>
      <c r="G505" s="170">
        <f>'Detailed Cash Flow'!AJ488</f>
        <v>0</v>
      </c>
      <c r="H505" s="170">
        <f>IF('Detailed Cash Flow'!D488="","",'Detailed Cash Flow'!D488*-1)</f>
        <v>0</v>
      </c>
      <c r="I505" s="171"/>
      <c r="J505" s="171"/>
      <c r="K505" s="170">
        <f t="shared" si="16"/>
        <v>4235</v>
      </c>
      <c r="L505" s="97">
        <f t="shared" si="15"/>
        <v>4235</v>
      </c>
    </row>
    <row r="506" spans="2:12">
      <c r="B506" s="172">
        <f>'Detailed Cash Flow'!A489</f>
        <v>45961</v>
      </c>
      <c r="C506" s="170">
        <f>IF('Detailed Cash Flow'!E489="","",'Detailed Cash Flow'!E489*-1)</f>
        <v>-2000</v>
      </c>
      <c r="D506" s="170">
        <f>IF('Detailed Cash Flow'!F489="","",'Detailed Cash Flow'!F489*-1)</f>
        <v>0</v>
      </c>
      <c r="E506" s="170">
        <f>IF('Detailed Cash Flow'!G489="","",'Detailed Cash Flow'!G489*-1)</f>
        <v>0</v>
      </c>
      <c r="F506" s="170">
        <f>IF('Detailed Cash Flow'!Y489="","",'Detailed Cash Flow'!Y489*-1)</f>
        <v>0</v>
      </c>
      <c r="G506" s="170">
        <f>'Detailed Cash Flow'!AJ489</f>
        <v>0</v>
      </c>
      <c r="H506" s="170">
        <f>IF('Detailed Cash Flow'!D489="","",'Detailed Cash Flow'!D489*-1)</f>
        <v>0</v>
      </c>
      <c r="I506" s="171"/>
      <c r="J506" s="171"/>
      <c r="K506" s="170">
        <f t="shared" si="16"/>
        <v>2235</v>
      </c>
      <c r="L506" s="97">
        <f t="shared" si="15"/>
        <v>2235</v>
      </c>
    </row>
    <row r="507" spans="2:12">
      <c r="B507" s="172">
        <f>'Detailed Cash Flow'!A490</f>
        <v>45962</v>
      </c>
      <c r="C507" s="170">
        <f>IF('Detailed Cash Flow'!E490="","",'Detailed Cash Flow'!E490*-1)</f>
        <v>-195</v>
      </c>
      <c r="D507" s="170">
        <f>IF('Detailed Cash Flow'!F490="","",'Detailed Cash Flow'!F490*-1)</f>
        <v>-100</v>
      </c>
      <c r="E507" s="170">
        <f>IF('Detailed Cash Flow'!G490="","",'Detailed Cash Flow'!G490*-1)</f>
        <v>0</v>
      </c>
      <c r="F507" s="170">
        <f>IF('Detailed Cash Flow'!Y490="","",'Detailed Cash Flow'!Y490*-1)</f>
        <v>0</v>
      </c>
      <c r="G507" s="170">
        <f>'Detailed Cash Flow'!AJ490</f>
        <v>650</v>
      </c>
      <c r="H507" s="170">
        <f>IF('Detailed Cash Flow'!D490="","",'Detailed Cash Flow'!D490*-1)</f>
        <v>0</v>
      </c>
      <c r="I507" s="171"/>
      <c r="J507" s="171"/>
      <c r="K507" s="170">
        <f t="shared" si="16"/>
        <v>2590</v>
      </c>
      <c r="L507" s="97">
        <f t="shared" si="15"/>
        <v>2590</v>
      </c>
    </row>
    <row r="508" spans="2:12">
      <c r="B508" s="172">
        <f>'Detailed Cash Flow'!A491</f>
        <v>45963</v>
      </c>
      <c r="C508" s="170">
        <f>IF('Detailed Cash Flow'!E491="","",'Detailed Cash Flow'!E491*-1)</f>
        <v>-35</v>
      </c>
      <c r="D508" s="170">
        <f>IF('Detailed Cash Flow'!F491="","",'Detailed Cash Flow'!F491*-1)</f>
        <v>0</v>
      </c>
      <c r="E508" s="170">
        <f>IF('Detailed Cash Flow'!G491="","",'Detailed Cash Flow'!G491*-1)</f>
        <v>0</v>
      </c>
      <c r="F508" s="170">
        <f>IF('Detailed Cash Flow'!Y491="","",'Detailed Cash Flow'!Y491*-1)</f>
        <v>0</v>
      </c>
      <c r="G508" s="170">
        <f>'Detailed Cash Flow'!AJ491</f>
        <v>0</v>
      </c>
      <c r="H508" s="170">
        <f>IF('Detailed Cash Flow'!D491="","",'Detailed Cash Flow'!D491*-1)</f>
        <v>0</v>
      </c>
      <c r="I508" s="171"/>
      <c r="J508" s="171"/>
      <c r="K508" s="170">
        <f t="shared" si="16"/>
        <v>2555</v>
      </c>
      <c r="L508" s="97">
        <f t="shared" si="15"/>
        <v>2555</v>
      </c>
    </row>
    <row r="509" spans="2:12">
      <c r="B509" s="172">
        <f>'Detailed Cash Flow'!A492</f>
        <v>45964</v>
      </c>
      <c r="C509" s="170">
        <f>IF('Detailed Cash Flow'!E492="","",'Detailed Cash Flow'!E492*-1)</f>
        <v>-35</v>
      </c>
      <c r="D509" s="170">
        <f>IF('Detailed Cash Flow'!F492="","",'Detailed Cash Flow'!F492*-1)</f>
        <v>0</v>
      </c>
      <c r="E509" s="170">
        <f>IF('Detailed Cash Flow'!G492="","",'Detailed Cash Flow'!G492*-1)</f>
        <v>0</v>
      </c>
      <c r="F509" s="170">
        <f>IF('Detailed Cash Flow'!Y492="","",'Detailed Cash Flow'!Y492*-1)</f>
        <v>0</v>
      </c>
      <c r="G509" s="170">
        <f>'Detailed Cash Flow'!AJ492</f>
        <v>0</v>
      </c>
      <c r="H509" s="170">
        <f>IF('Detailed Cash Flow'!D492="","",'Detailed Cash Flow'!D492*-1)</f>
        <v>-400</v>
      </c>
      <c r="I509" s="171"/>
      <c r="J509" s="171"/>
      <c r="K509" s="170">
        <f t="shared" si="16"/>
        <v>2120</v>
      </c>
      <c r="L509" s="97">
        <f t="shared" si="15"/>
        <v>2120</v>
      </c>
    </row>
    <row r="510" spans="2:12">
      <c r="B510" s="172">
        <f>'Detailed Cash Flow'!A493</f>
        <v>45965</v>
      </c>
      <c r="C510" s="170">
        <f>IF('Detailed Cash Flow'!E493="","",'Detailed Cash Flow'!E493*-1)</f>
        <v>-35</v>
      </c>
      <c r="D510" s="170">
        <f>IF('Detailed Cash Flow'!F493="","",'Detailed Cash Flow'!F493*-1)</f>
        <v>0</v>
      </c>
      <c r="E510" s="170">
        <f>IF('Detailed Cash Flow'!G493="","",'Detailed Cash Flow'!G493*-1)</f>
        <v>0</v>
      </c>
      <c r="F510" s="170">
        <f>IF('Detailed Cash Flow'!Y493="","",'Detailed Cash Flow'!Y493*-1)</f>
        <v>0</v>
      </c>
      <c r="G510" s="170">
        <f>'Detailed Cash Flow'!AJ493</f>
        <v>0</v>
      </c>
      <c r="H510" s="170">
        <f>IF('Detailed Cash Flow'!D493="","",'Detailed Cash Flow'!D493*-1)</f>
        <v>0</v>
      </c>
      <c r="I510" s="171"/>
      <c r="J510" s="171"/>
      <c r="K510" s="170">
        <f t="shared" si="16"/>
        <v>2085</v>
      </c>
      <c r="L510" s="97">
        <f t="shared" si="15"/>
        <v>2085</v>
      </c>
    </row>
    <row r="511" spans="2:12">
      <c r="B511" s="172">
        <f>'Detailed Cash Flow'!A494</f>
        <v>45966</v>
      </c>
      <c r="C511" s="170">
        <f>IF('Detailed Cash Flow'!E494="","",'Detailed Cash Flow'!E494*-1)</f>
        <v>0</v>
      </c>
      <c r="D511" s="170">
        <f>IF('Detailed Cash Flow'!F494="","",'Detailed Cash Flow'!F494*-1)</f>
        <v>0</v>
      </c>
      <c r="E511" s="170">
        <f>IF('Detailed Cash Flow'!G494="","",'Detailed Cash Flow'!G494*-1)</f>
        <v>0</v>
      </c>
      <c r="F511" s="170">
        <f>IF('Detailed Cash Flow'!Y494="","",'Detailed Cash Flow'!Y494*-1)</f>
        <v>0</v>
      </c>
      <c r="G511" s="170">
        <f>'Detailed Cash Flow'!AJ494</f>
        <v>0</v>
      </c>
      <c r="H511" s="170">
        <f>IF('Detailed Cash Flow'!D494="","",'Detailed Cash Flow'!D494*-1)</f>
        <v>0</v>
      </c>
      <c r="I511" s="171"/>
      <c r="J511" s="171"/>
      <c r="K511" s="170">
        <f t="shared" si="16"/>
        <v>2085</v>
      </c>
      <c r="L511" s="97">
        <f t="shared" si="15"/>
        <v>2085</v>
      </c>
    </row>
    <row r="512" spans="2:12">
      <c r="B512" s="172">
        <f>'Detailed Cash Flow'!A495</f>
        <v>45967</v>
      </c>
      <c r="C512" s="170">
        <f>IF('Detailed Cash Flow'!E495="","",'Detailed Cash Flow'!E495*-1)</f>
        <v>0</v>
      </c>
      <c r="D512" s="170">
        <f>IF('Detailed Cash Flow'!F495="","",'Detailed Cash Flow'!F495*-1)</f>
        <v>0</v>
      </c>
      <c r="E512" s="170">
        <f>IF('Detailed Cash Flow'!G495="","",'Detailed Cash Flow'!G495*-1)</f>
        <v>0</v>
      </c>
      <c r="F512" s="170">
        <f>IF('Detailed Cash Flow'!Y495="","",'Detailed Cash Flow'!Y495*-1)</f>
        <v>0</v>
      </c>
      <c r="G512" s="170">
        <f>'Detailed Cash Flow'!AJ495</f>
        <v>0</v>
      </c>
      <c r="H512" s="170">
        <f>IF('Detailed Cash Flow'!D495="","",'Detailed Cash Flow'!D495*-1)</f>
        <v>0</v>
      </c>
      <c r="I512" s="171"/>
      <c r="J512" s="171"/>
      <c r="K512" s="170">
        <f t="shared" si="16"/>
        <v>2085</v>
      </c>
      <c r="L512" s="97">
        <f t="shared" si="15"/>
        <v>2085</v>
      </c>
    </row>
    <row r="513" spans="2:12">
      <c r="B513" s="172">
        <f>'Detailed Cash Flow'!A496</f>
        <v>45968</v>
      </c>
      <c r="C513" s="170">
        <f>IF('Detailed Cash Flow'!E496="","",'Detailed Cash Flow'!E496*-1)</f>
        <v>0</v>
      </c>
      <c r="D513" s="170">
        <f>IF('Detailed Cash Flow'!F496="","",'Detailed Cash Flow'!F496*-1)</f>
        <v>0</v>
      </c>
      <c r="E513" s="170">
        <f>IF('Detailed Cash Flow'!G496="","",'Detailed Cash Flow'!G496*-1)</f>
        <v>0</v>
      </c>
      <c r="F513" s="170">
        <f>IF('Detailed Cash Flow'!Y496="","",'Detailed Cash Flow'!Y496*-1)</f>
        <v>0</v>
      </c>
      <c r="G513" s="170">
        <f>'Detailed Cash Flow'!AJ496</f>
        <v>2300</v>
      </c>
      <c r="H513" s="170">
        <f>IF('Detailed Cash Flow'!D496="","",'Detailed Cash Flow'!D496*-1)</f>
        <v>0</v>
      </c>
      <c r="I513" s="171"/>
      <c r="J513" s="171"/>
      <c r="K513" s="170">
        <f t="shared" si="16"/>
        <v>4385</v>
      </c>
      <c r="L513" s="97">
        <f t="shared" si="15"/>
        <v>4385</v>
      </c>
    </row>
    <row r="514" spans="2:12">
      <c r="B514" s="172">
        <f>'Detailed Cash Flow'!A497</f>
        <v>45969</v>
      </c>
      <c r="C514" s="170">
        <f>IF('Detailed Cash Flow'!E497="","",'Detailed Cash Flow'!E497*-1)</f>
        <v>0</v>
      </c>
      <c r="D514" s="170">
        <f>IF('Detailed Cash Flow'!F497="","",'Detailed Cash Flow'!F497*-1)</f>
        <v>0</v>
      </c>
      <c r="E514" s="170">
        <f>IF('Detailed Cash Flow'!G497="","",'Detailed Cash Flow'!G497*-1)</f>
        <v>0</v>
      </c>
      <c r="F514" s="170">
        <f>IF('Detailed Cash Flow'!Y497="","",'Detailed Cash Flow'!Y497*-1)</f>
        <v>0</v>
      </c>
      <c r="G514" s="170">
        <f>'Detailed Cash Flow'!AJ497</f>
        <v>0</v>
      </c>
      <c r="H514" s="170">
        <f>IF('Detailed Cash Flow'!D497="","",'Detailed Cash Flow'!D497*-1)</f>
        <v>0</v>
      </c>
      <c r="I514" s="171"/>
      <c r="J514" s="171"/>
      <c r="K514" s="170">
        <f t="shared" si="16"/>
        <v>4385</v>
      </c>
      <c r="L514" s="97">
        <f t="shared" si="15"/>
        <v>4385</v>
      </c>
    </row>
    <row r="515" spans="2:12">
      <c r="B515" s="172">
        <f>'Detailed Cash Flow'!A498</f>
        <v>45970</v>
      </c>
      <c r="C515" s="170">
        <f>IF('Detailed Cash Flow'!E498="","",'Detailed Cash Flow'!E498*-1)</f>
        <v>0</v>
      </c>
      <c r="D515" s="170">
        <f>IF('Detailed Cash Flow'!F498="","",'Detailed Cash Flow'!F498*-1)</f>
        <v>0</v>
      </c>
      <c r="E515" s="170">
        <f>IF('Detailed Cash Flow'!G498="","",'Detailed Cash Flow'!G498*-1)</f>
        <v>0</v>
      </c>
      <c r="F515" s="170">
        <f>IF('Detailed Cash Flow'!Y498="","",'Detailed Cash Flow'!Y498*-1)</f>
        <v>0</v>
      </c>
      <c r="G515" s="170">
        <f>'Detailed Cash Flow'!AJ498</f>
        <v>0</v>
      </c>
      <c r="H515" s="170">
        <f>IF('Detailed Cash Flow'!D498="","",'Detailed Cash Flow'!D498*-1)</f>
        <v>0</v>
      </c>
      <c r="I515" s="171"/>
      <c r="J515" s="171"/>
      <c r="K515" s="170">
        <f t="shared" si="16"/>
        <v>4385</v>
      </c>
      <c r="L515" s="97">
        <f t="shared" si="15"/>
        <v>4385</v>
      </c>
    </row>
    <row r="516" spans="2:12">
      <c r="B516" s="172">
        <f>'Detailed Cash Flow'!A499</f>
        <v>45971</v>
      </c>
      <c r="C516" s="170">
        <f>IF('Detailed Cash Flow'!E499="","",'Detailed Cash Flow'!E499*-1)</f>
        <v>-500</v>
      </c>
      <c r="D516" s="170">
        <f>IF('Detailed Cash Flow'!F499="","",'Detailed Cash Flow'!F499*-1)</f>
        <v>0</v>
      </c>
      <c r="E516" s="170">
        <f>IF('Detailed Cash Flow'!G499="","",'Detailed Cash Flow'!G499*-1)</f>
        <v>0</v>
      </c>
      <c r="F516" s="170">
        <f>IF('Detailed Cash Flow'!Y499="","",'Detailed Cash Flow'!Y499*-1)</f>
        <v>-230</v>
      </c>
      <c r="G516" s="170">
        <f>'Detailed Cash Flow'!AJ499</f>
        <v>0</v>
      </c>
      <c r="H516" s="170">
        <f>IF('Detailed Cash Flow'!D499="","",'Detailed Cash Flow'!D499*-1)</f>
        <v>-400</v>
      </c>
      <c r="I516" s="171"/>
      <c r="J516" s="171"/>
      <c r="K516" s="170">
        <f t="shared" si="16"/>
        <v>3255</v>
      </c>
      <c r="L516" s="97">
        <f t="shared" si="15"/>
        <v>3255</v>
      </c>
    </row>
    <row r="517" spans="2:12">
      <c r="B517" s="172">
        <f>'Detailed Cash Flow'!A500</f>
        <v>45972</v>
      </c>
      <c r="C517" s="170">
        <f>IF('Detailed Cash Flow'!E500="","",'Detailed Cash Flow'!E500*-1)</f>
        <v>-300</v>
      </c>
      <c r="D517" s="170">
        <f>IF('Detailed Cash Flow'!F500="","",'Detailed Cash Flow'!F500*-1)</f>
        <v>0</v>
      </c>
      <c r="E517" s="170">
        <f>IF('Detailed Cash Flow'!G500="","",'Detailed Cash Flow'!G500*-1)</f>
        <v>0</v>
      </c>
      <c r="F517" s="170">
        <f>IF('Detailed Cash Flow'!Y500="","",'Detailed Cash Flow'!Y500*-1)</f>
        <v>0</v>
      </c>
      <c r="G517" s="170">
        <f>'Detailed Cash Flow'!AJ500</f>
        <v>0</v>
      </c>
      <c r="H517" s="170">
        <f>IF('Detailed Cash Flow'!D500="","",'Detailed Cash Flow'!D500*-1)</f>
        <v>0</v>
      </c>
      <c r="I517" s="171"/>
      <c r="J517" s="171"/>
      <c r="K517" s="170">
        <f t="shared" si="16"/>
        <v>2955</v>
      </c>
      <c r="L517" s="97">
        <f t="shared" si="15"/>
        <v>2955</v>
      </c>
    </row>
    <row r="518" spans="2:12">
      <c r="B518" s="172">
        <f>'Detailed Cash Flow'!A501</f>
        <v>45973</v>
      </c>
      <c r="C518" s="170">
        <f>IF('Detailed Cash Flow'!E501="","",'Detailed Cash Flow'!E501*-1)</f>
        <v>0</v>
      </c>
      <c r="D518" s="170">
        <f>IF('Detailed Cash Flow'!F501="","",'Detailed Cash Flow'!F501*-1)</f>
        <v>0</v>
      </c>
      <c r="E518" s="170">
        <f>IF('Detailed Cash Flow'!G501="","",'Detailed Cash Flow'!G501*-1)</f>
        <v>0</v>
      </c>
      <c r="F518" s="170">
        <f>IF('Detailed Cash Flow'!Y501="","",'Detailed Cash Flow'!Y501*-1)</f>
        <v>0</v>
      </c>
      <c r="G518" s="170">
        <f>'Detailed Cash Flow'!AJ501</f>
        <v>0</v>
      </c>
      <c r="H518" s="170">
        <f>IF('Detailed Cash Flow'!D501="","",'Detailed Cash Flow'!D501*-1)</f>
        <v>0</v>
      </c>
      <c r="I518" s="171"/>
      <c r="J518" s="171"/>
      <c r="K518" s="170">
        <f t="shared" si="16"/>
        <v>2955</v>
      </c>
      <c r="L518" s="97">
        <f t="shared" si="15"/>
        <v>2955</v>
      </c>
    </row>
    <row r="519" spans="2:12">
      <c r="B519" s="172">
        <f>'Detailed Cash Flow'!A502</f>
        <v>45974</v>
      </c>
      <c r="C519" s="170">
        <f>IF('Detailed Cash Flow'!E502="","",'Detailed Cash Flow'!E502*-1)</f>
        <v>0</v>
      </c>
      <c r="D519" s="170">
        <f>IF('Detailed Cash Flow'!F502="","",'Detailed Cash Flow'!F502*-1)</f>
        <v>0</v>
      </c>
      <c r="E519" s="170">
        <f>IF('Detailed Cash Flow'!G502="","",'Detailed Cash Flow'!G502*-1)</f>
        <v>0</v>
      </c>
      <c r="F519" s="170">
        <f>IF('Detailed Cash Flow'!Y502="","",'Detailed Cash Flow'!Y502*-1)</f>
        <v>0</v>
      </c>
      <c r="G519" s="170">
        <f>'Detailed Cash Flow'!AJ502</f>
        <v>0</v>
      </c>
      <c r="H519" s="170">
        <f>IF('Detailed Cash Flow'!D502="","",'Detailed Cash Flow'!D502*-1)</f>
        <v>0</v>
      </c>
      <c r="I519" s="171"/>
      <c r="J519" s="171"/>
      <c r="K519" s="170">
        <f t="shared" si="16"/>
        <v>2955</v>
      </c>
      <c r="L519" s="97">
        <f t="shared" si="15"/>
        <v>2955</v>
      </c>
    </row>
    <row r="520" spans="2:12">
      <c r="B520" s="172">
        <f>'Detailed Cash Flow'!A503</f>
        <v>45975</v>
      </c>
      <c r="C520" s="170">
        <f>IF('Detailed Cash Flow'!E503="","",'Detailed Cash Flow'!E503*-1)</f>
        <v>0</v>
      </c>
      <c r="D520" s="170">
        <f>IF('Detailed Cash Flow'!F503="","",'Detailed Cash Flow'!F503*-1)</f>
        <v>0</v>
      </c>
      <c r="E520" s="170">
        <f>IF('Detailed Cash Flow'!G503="","",'Detailed Cash Flow'!G503*-1)</f>
        <v>0</v>
      </c>
      <c r="F520" s="170">
        <f>IF('Detailed Cash Flow'!Y503="","",'Detailed Cash Flow'!Y503*-1)</f>
        <v>0</v>
      </c>
      <c r="G520" s="170">
        <f>'Detailed Cash Flow'!AJ503</f>
        <v>0</v>
      </c>
      <c r="H520" s="170">
        <f>IF('Detailed Cash Flow'!D503="","",'Detailed Cash Flow'!D503*-1)</f>
        <v>0</v>
      </c>
      <c r="I520" s="171"/>
      <c r="J520" s="171"/>
      <c r="K520" s="170">
        <f t="shared" si="16"/>
        <v>2955</v>
      </c>
      <c r="L520" s="97">
        <f t="shared" si="15"/>
        <v>2955</v>
      </c>
    </row>
    <row r="521" spans="2:12">
      <c r="B521" s="172">
        <f>'Detailed Cash Flow'!A504</f>
        <v>45976</v>
      </c>
      <c r="C521" s="170">
        <f>IF('Detailed Cash Flow'!E504="","",'Detailed Cash Flow'!E504*-1)</f>
        <v>0</v>
      </c>
      <c r="D521" s="170">
        <f>IF('Detailed Cash Flow'!F504="","",'Detailed Cash Flow'!F504*-1)</f>
        <v>0</v>
      </c>
      <c r="E521" s="170">
        <f>IF('Detailed Cash Flow'!G504="","",'Detailed Cash Flow'!G504*-1)</f>
        <v>0</v>
      </c>
      <c r="F521" s="170">
        <f>IF('Detailed Cash Flow'!Y504="","",'Detailed Cash Flow'!Y504*-1)</f>
        <v>0</v>
      </c>
      <c r="G521" s="170">
        <f>'Detailed Cash Flow'!AJ504</f>
        <v>0</v>
      </c>
      <c r="H521" s="170">
        <f>IF('Detailed Cash Flow'!D504="","",'Detailed Cash Flow'!D504*-1)</f>
        <v>0</v>
      </c>
      <c r="I521" s="171"/>
      <c r="J521" s="171"/>
      <c r="K521" s="170">
        <f t="shared" si="16"/>
        <v>2955</v>
      </c>
      <c r="L521" s="97">
        <f t="shared" si="15"/>
        <v>2955</v>
      </c>
    </row>
    <row r="522" spans="2:12">
      <c r="B522" s="172">
        <f>'Detailed Cash Flow'!A505</f>
        <v>45977</v>
      </c>
      <c r="C522" s="170">
        <f>IF('Detailed Cash Flow'!E505="","",'Detailed Cash Flow'!E505*-1)</f>
        <v>0</v>
      </c>
      <c r="D522" s="170">
        <f>IF('Detailed Cash Flow'!F505="","",'Detailed Cash Flow'!F505*-1)</f>
        <v>0</v>
      </c>
      <c r="E522" s="170">
        <f>IF('Detailed Cash Flow'!G505="","",'Detailed Cash Flow'!G505*-1)</f>
        <v>0</v>
      </c>
      <c r="F522" s="170">
        <f>IF('Detailed Cash Flow'!Y505="","",'Detailed Cash Flow'!Y505*-1)</f>
        <v>0</v>
      </c>
      <c r="G522" s="170">
        <f>'Detailed Cash Flow'!AJ505</f>
        <v>0</v>
      </c>
      <c r="H522" s="170">
        <f>IF('Detailed Cash Flow'!D505="","",'Detailed Cash Flow'!D505*-1)</f>
        <v>0</v>
      </c>
      <c r="I522" s="171"/>
      <c r="J522" s="171"/>
      <c r="K522" s="170">
        <f t="shared" si="16"/>
        <v>2955</v>
      </c>
      <c r="L522" s="97">
        <f t="shared" si="15"/>
        <v>2955</v>
      </c>
    </row>
    <row r="523" spans="2:12">
      <c r="B523" s="172">
        <f>'Detailed Cash Flow'!A506</f>
        <v>45978</v>
      </c>
      <c r="C523" s="170">
        <f>IF('Detailed Cash Flow'!E506="","",'Detailed Cash Flow'!E506*-1)</f>
        <v>0</v>
      </c>
      <c r="D523" s="170">
        <f>IF('Detailed Cash Flow'!F506="","",'Detailed Cash Flow'!F506*-1)</f>
        <v>0</v>
      </c>
      <c r="E523" s="170">
        <f>IF('Detailed Cash Flow'!G506="","",'Detailed Cash Flow'!G506*-1)</f>
        <v>0</v>
      </c>
      <c r="F523" s="170">
        <f>IF('Detailed Cash Flow'!Y506="","",'Detailed Cash Flow'!Y506*-1)</f>
        <v>0</v>
      </c>
      <c r="G523" s="170">
        <f>'Detailed Cash Flow'!AJ506</f>
        <v>0</v>
      </c>
      <c r="H523" s="170">
        <f>IF('Detailed Cash Flow'!D506="","",'Detailed Cash Flow'!D506*-1)</f>
        <v>-400</v>
      </c>
      <c r="I523" s="171"/>
      <c r="J523" s="171"/>
      <c r="K523" s="170">
        <f t="shared" si="16"/>
        <v>2555</v>
      </c>
      <c r="L523" s="97">
        <f t="shared" si="15"/>
        <v>2555</v>
      </c>
    </row>
    <row r="524" spans="2:12">
      <c r="B524" s="172">
        <f>'Detailed Cash Flow'!A507</f>
        <v>45979</v>
      </c>
      <c r="C524" s="170">
        <f>IF('Detailed Cash Flow'!E507="","",'Detailed Cash Flow'!E507*-1)</f>
        <v>0</v>
      </c>
      <c r="D524" s="170">
        <f>IF('Detailed Cash Flow'!F507="","",'Detailed Cash Flow'!F507*-1)</f>
        <v>0</v>
      </c>
      <c r="E524" s="170">
        <f>IF('Detailed Cash Flow'!G507="","",'Detailed Cash Flow'!G507*-1)</f>
        <v>0</v>
      </c>
      <c r="F524" s="170">
        <f>IF('Detailed Cash Flow'!Y507="","",'Detailed Cash Flow'!Y507*-1)</f>
        <v>0</v>
      </c>
      <c r="G524" s="170">
        <f>'Detailed Cash Flow'!AJ507</f>
        <v>0</v>
      </c>
      <c r="H524" s="170">
        <f>IF('Detailed Cash Flow'!D507="","",'Detailed Cash Flow'!D507*-1)</f>
        <v>0</v>
      </c>
      <c r="I524" s="171"/>
      <c r="J524" s="171"/>
      <c r="K524" s="170">
        <f t="shared" si="16"/>
        <v>2555</v>
      </c>
      <c r="L524" s="97">
        <f t="shared" si="15"/>
        <v>2555</v>
      </c>
    </row>
    <row r="525" spans="2:12">
      <c r="B525" s="172">
        <f>'Detailed Cash Flow'!A508</f>
        <v>45980</v>
      </c>
      <c r="C525" s="170">
        <f>IF('Detailed Cash Flow'!E508="","",'Detailed Cash Flow'!E508*-1)</f>
        <v>0</v>
      </c>
      <c r="D525" s="170">
        <f>IF('Detailed Cash Flow'!F508="","",'Detailed Cash Flow'!F508*-1)</f>
        <v>0</v>
      </c>
      <c r="E525" s="170">
        <f>IF('Detailed Cash Flow'!G508="","",'Detailed Cash Flow'!G508*-1)</f>
        <v>0</v>
      </c>
      <c r="F525" s="170">
        <f>IF('Detailed Cash Flow'!Y508="","",'Detailed Cash Flow'!Y508*-1)</f>
        <v>0</v>
      </c>
      <c r="G525" s="170">
        <f>'Detailed Cash Flow'!AJ508</f>
        <v>0</v>
      </c>
      <c r="H525" s="170">
        <f>IF('Detailed Cash Flow'!D508="","",'Detailed Cash Flow'!D508*-1)</f>
        <v>0</v>
      </c>
      <c r="I525" s="171"/>
      <c r="J525" s="171"/>
      <c r="K525" s="170">
        <f t="shared" si="16"/>
        <v>2555</v>
      </c>
      <c r="L525" s="97">
        <f t="shared" si="15"/>
        <v>2555</v>
      </c>
    </row>
    <row r="526" spans="2:12">
      <c r="B526" s="172">
        <f>'Detailed Cash Flow'!A509</f>
        <v>45981</v>
      </c>
      <c r="C526" s="170">
        <f>IF('Detailed Cash Flow'!E509="","",'Detailed Cash Flow'!E509*-1)</f>
        <v>0</v>
      </c>
      <c r="D526" s="170">
        <f>IF('Detailed Cash Flow'!F509="","",'Detailed Cash Flow'!F509*-1)</f>
        <v>0</v>
      </c>
      <c r="E526" s="170">
        <f>IF('Detailed Cash Flow'!G509="","",'Detailed Cash Flow'!G509*-1)</f>
        <v>0</v>
      </c>
      <c r="F526" s="170">
        <f>IF('Detailed Cash Flow'!Y509="","",'Detailed Cash Flow'!Y509*-1)</f>
        <v>0</v>
      </c>
      <c r="G526" s="170">
        <f>'Detailed Cash Flow'!AJ509</f>
        <v>0</v>
      </c>
      <c r="H526" s="170">
        <f>IF('Detailed Cash Flow'!D509="","",'Detailed Cash Flow'!D509*-1)</f>
        <v>0</v>
      </c>
      <c r="I526" s="171"/>
      <c r="J526" s="171"/>
      <c r="K526" s="170">
        <f t="shared" si="16"/>
        <v>2555</v>
      </c>
      <c r="L526" s="97">
        <f t="shared" si="15"/>
        <v>2555</v>
      </c>
    </row>
    <row r="527" spans="2:12">
      <c r="B527" s="172">
        <f>'Detailed Cash Flow'!A510</f>
        <v>45982</v>
      </c>
      <c r="C527" s="170">
        <f>IF('Detailed Cash Flow'!E510="","",'Detailed Cash Flow'!E510*-1)</f>
        <v>0</v>
      </c>
      <c r="D527" s="170">
        <f>IF('Detailed Cash Flow'!F510="","",'Detailed Cash Flow'!F510*-1)</f>
        <v>0</v>
      </c>
      <c r="E527" s="170">
        <f>IF('Detailed Cash Flow'!G510="","",'Detailed Cash Flow'!G510*-1)</f>
        <v>0</v>
      </c>
      <c r="F527" s="170">
        <f>IF('Detailed Cash Flow'!Y510="","",'Detailed Cash Flow'!Y510*-1)</f>
        <v>0</v>
      </c>
      <c r="G527" s="170">
        <f>'Detailed Cash Flow'!AJ510</f>
        <v>2300</v>
      </c>
      <c r="H527" s="170">
        <f>IF('Detailed Cash Flow'!D510="","",'Detailed Cash Flow'!D510*-1)</f>
        <v>0</v>
      </c>
      <c r="I527" s="171"/>
      <c r="J527" s="171"/>
      <c r="K527" s="170">
        <f t="shared" si="16"/>
        <v>4855</v>
      </c>
      <c r="L527" s="97">
        <f t="shared" si="15"/>
        <v>4855</v>
      </c>
    </row>
    <row r="528" spans="2:12">
      <c r="B528" s="172">
        <f>'Detailed Cash Flow'!A511</f>
        <v>45983</v>
      </c>
      <c r="C528" s="170">
        <f>IF('Detailed Cash Flow'!E511="","",'Detailed Cash Flow'!E511*-1)</f>
        <v>0</v>
      </c>
      <c r="D528" s="170">
        <f>IF('Detailed Cash Flow'!F511="","",'Detailed Cash Flow'!F511*-1)</f>
        <v>0</v>
      </c>
      <c r="E528" s="170">
        <f>IF('Detailed Cash Flow'!G511="","",'Detailed Cash Flow'!G511*-1)</f>
        <v>0</v>
      </c>
      <c r="F528" s="170">
        <f>IF('Detailed Cash Flow'!Y511="","",'Detailed Cash Flow'!Y511*-1)</f>
        <v>0</v>
      </c>
      <c r="G528" s="170">
        <f>'Detailed Cash Flow'!AJ511</f>
        <v>0</v>
      </c>
      <c r="H528" s="170">
        <f>IF('Detailed Cash Flow'!D511="","",'Detailed Cash Flow'!D511*-1)</f>
        <v>0</v>
      </c>
      <c r="I528" s="171"/>
      <c r="J528" s="171"/>
      <c r="K528" s="170">
        <f t="shared" si="16"/>
        <v>4855</v>
      </c>
      <c r="L528" s="97">
        <f t="shared" si="15"/>
        <v>4855</v>
      </c>
    </row>
    <row r="529" spans="2:12">
      <c r="B529" s="172">
        <f>'Detailed Cash Flow'!A512</f>
        <v>45984</v>
      </c>
      <c r="C529" s="170">
        <f>IF('Detailed Cash Flow'!E512="","",'Detailed Cash Flow'!E512*-1)</f>
        <v>0</v>
      </c>
      <c r="D529" s="170">
        <f>IF('Detailed Cash Flow'!F512="","",'Detailed Cash Flow'!F512*-1)</f>
        <v>0</v>
      </c>
      <c r="E529" s="170">
        <f>IF('Detailed Cash Flow'!G512="","",'Detailed Cash Flow'!G512*-1)</f>
        <v>0</v>
      </c>
      <c r="F529" s="170">
        <f>IF('Detailed Cash Flow'!Y512="","",'Detailed Cash Flow'!Y512*-1)</f>
        <v>0</v>
      </c>
      <c r="G529" s="170">
        <f>'Detailed Cash Flow'!AJ512</f>
        <v>0</v>
      </c>
      <c r="H529" s="170">
        <f>IF('Detailed Cash Flow'!D512="","",'Detailed Cash Flow'!D512*-1)</f>
        <v>0</v>
      </c>
      <c r="I529" s="171"/>
      <c r="J529" s="171"/>
      <c r="K529" s="170">
        <f t="shared" si="16"/>
        <v>4855</v>
      </c>
      <c r="L529" s="97">
        <f t="shared" si="15"/>
        <v>4855</v>
      </c>
    </row>
    <row r="530" spans="2:12">
      <c r="B530" s="172">
        <f>'Detailed Cash Flow'!A513</f>
        <v>45985</v>
      </c>
      <c r="C530" s="170">
        <f>IF('Detailed Cash Flow'!E513="","",'Detailed Cash Flow'!E513*-1)</f>
        <v>0</v>
      </c>
      <c r="D530" s="170">
        <f>IF('Detailed Cash Flow'!F513="","",'Detailed Cash Flow'!F513*-1)</f>
        <v>0</v>
      </c>
      <c r="E530" s="170">
        <f>IF('Detailed Cash Flow'!G513="","",'Detailed Cash Flow'!G513*-1)</f>
        <v>0</v>
      </c>
      <c r="F530" s="170">
        <f>IF('Detailed Cash Flow'!Y513="","",'Detailed Cash Flow'!Y513*-1)</f>
        <v>-230</v>
      </c>
      <c r="G530" s="170">
        <f>'Detailed Cash Flow'!AJ513</f>
        <v>0</v>
      </c>
      <c r="H530" s="170">
        <f>IF('Detailed Cash Flow'!D513="","",'Detailed Cash Flow'!D513*-1)</f>
        <v>-400</v>
      </c>
      <c r="I530" s="171"/>
      <c r="J530" s="171"/>
      <c r="K530" s="170">
        <f t="shared" si="16"/>
        <v>4225</v>
      </c>
      <c r="L530" s="97">
        <f t="shared" ref="L530:L593" si="17">K530</f>
        <v>4225</v>
      </c>
    </row>
    <row r="531" spans="2:12">
      <c r="B531" s="172">
        <f>'Detailed Cash Flow'!A514</f>
        <v>45986</v>
      </c>
      <c r="C531" s="170">
        <f>IF('Detailed Cash Flow'!E514="","",'Detailed Cash Flow'!E514*-1)</f>
        <v>0</v>
      </c>
      <c r="D531" s="170">
        <f>IF('Detailed Cash Flow'!F514="","",'Detailed Cash Flow'!F514*-1)</f>
        <v>0</v>
      </c>
      <c r="E531" s="170">
        <f>IF('Detailed Cash Flow'!G514="","",'Detailed Cash Flow'!G514*-1)</f>
        <v>0</v>
      </c>
      <c r="F531" s="170">
        <f>IF('Detailed Cash Flow'!Y514="","",'Detailed Cash Flow'!Y514*-1)</f>
        <v>0</v>
      </c>
      <c r="G531" s="170">
        <f>'Detailed Cash Flow'!AJ514</f>
        <v>0</v>
      </c>
      <c r="H531" s="170">
        <f>IF('Detailed Cash Flow'!D514="","",'Detailed Cash Flow'!D514*-1)</f>
        <v>0</v>
      </c>
      <c r="I531" s="171"/>
      <c r="J531" s="171"/>
      <c r="K531" s="170">
        <f t="shared" si="16"/>
        <v>4225</v>
      </c>
      <c r="L531" s="97">
        <f t="shared" si="17"/>
        <v>4225</v>
      </c>
    </row>
    <row r="532" spans="2:12">
      <c r="B532" s="172">
        <f>'Detailed Cash Flow'!A515</f>
        <v>45987</v>
      </c>
      <c r="C532" s="170">
        <f>IF('Detailed Cash Flow'!E515="","",'Detailed Cash Flow'!E515*-1)</f>
        <v>0</v>
      </c>
      <c r="D532" s="170">
        <f>IF('Detailed Cash Flow'!F515="","",'Detailed Cash Flow'!F515*-1)</f>
        <v>0</v>
      </c>
      <c r="E532" s="170">
        <f>IF('Detailed Cash Flow'!G515="","",'Detailed Cash Flow'!G515*-1)</f>
        <v>0</v>
      </c>
      <c r="F532" s="170">
        <f>IF('Detailed Cash Flow'!Y515="","",'Detailed Cash Flow'!Y515*-1)</f>
        <v>0</v>
      </c>
      <c r="G532" s="170">
        <f>'Detailed Cash Flow'!AJ515</f>
        <v>0</v>
      </c>
      <c r="H532" s="170">
        <f>IF('Detailed Cash Flow'!D515="","",'Detailed Cash Flow'!D515*-1)</f>
        <v>0</v>
      </c>
      <c r="I532" s="171"/>
      <c r="J532" s="171"/>
      <c r="K532" s="170">
        <f t="shared" si="16"/>
        <v>4225</v>
      </c>
      <c r="L532" s="97">
        <f t="shared" si="17"/>
        <v>4225</v>
      </c>
    </row>
    <row r="533" spans="2:12">
      <c r="B533" s="172">
        <f>'Detailed Cash Flow'!A516</f>
        <v>45988</v>
      </c>
      <c r="C533" s="170">
        <f>IF('Detailed Cash Flow'!E516="","",'Detailed Cash Flow'!E516*-1)</f>
        <v>-100</v>
      </c>
      <c r="D533" s="170">
        <f>IF('Detailed Cash Flow'!F516="","",'Detailed Cash Flow'!F516*-1)</f>
        <v>0</v>
      </c>
      <c r="E533" s="170">
        <f>IF('Detailed Cash Flow'!G516="","",'Detailed Cash Flow'!G516*-1)</f>
        <v>0</v>
      </c>
      <c r="F533" s="170">
        <f>IF('Detailed Cash Flow'!Y516="","",'Detailed Cash Flow'!Y516*-1)</f>
        <v>0</v>
      </c>
      <c r="G533" s="170">
        <f>'Detailed Cash Flow'!AJ516</f>
        <v>0</v>
      </c>
      <c r="H533" s="170">
        <f>IF('Detailed Cash Flow'!D516="","",'Detailed Cash Flow'!D516*-1)</f>
        <v>0</v>
      </c>
      <c r="I533" s="171"/>
      <c r="J533" s="171"/>
      <c r="K533" s="170">
        <f t="shared" ref="K533:K596" si="18">IF(B533="","",K532+G533+C533+D533+E533+F533+H533+I533)</f>
        <v>4125</v>
      </c>
      <c r="L533" s="97">
        <f t="shared" si="17"/>
        <v>4125</v>
      </c>
    </row>
    <row r="534" spans="2:12">
      <c r="B534" s="172">
        <f>'Detailed Cash Flow'!A517</f>
        <v>45989</v>
      </c>
      <c r="C534" s="170">
        <f>IF('Detailed Cash Flow'!E517="","",'Detailed Cash Flow'!E517*-1)</f>
        <v>0</v>
      </c>
      <c r="D534" s="170">
        <f>IF('Detailed Cash Flow'!F517="","",'Detailed Cash Flow'!F517*-1)</f>
        <v>0</v>
      </c>
      <c r="E534" s="170">
        <f>IF('Detailed Cash Flow'!G517="","",'Detailed Cash Flow'!G517*-1)</f>
        <v>0</v>
      </c>
      <c r="F534" s="170">
        <f>IF('Detailed Cash Flow'!Y517="","",'Detailed Cash Flow'!Y517*-1)</f>
        <v>0</v>
      </c>
      <c r="G534" s="170">
        <f>'Detailed Cash Flow'!AJ517</f>
        <v>0</v>
      </c>
      <c r="H534" s="170">
        <f>IF('Detailed Cash Flow'!D517="","",'Detailed Cash Flow'!D517*-1)</f>
        <v>0</v>
      </c>
      <c r="I534" s="171"/>
      <c r="J534" s="171"/>
      <c r="K534" s="170">
        <f t="shared" si="18"/>
        <v>4125</v>
      </c>
      <c r="L534" s="97">
        <f t="shared" si="17"/>
        <v>4125</v>
      </c>
    </row>
    <row r="535" spans="2:12">
      <c r="B535" s="172">
        <f>'Detailed Cash Flow'!A518</f>
        <v>45990</v>
      </c>
      <c r="C535" s="170">
        <f>IF('Detailed Cash Flow'!E518="","",'Detailed Cash Flow'!E518*-1)</f>
        <v>0</v>
      </c>
      <c r="D535" s="170">
        <f>IF('Detailed Cash Flow'!F518="","",'Detailed Cash Flow'!F518*-1)</f>
        <v>0</v>
      </c>
      <c r="E535" s="170">
        <f>IF('Detailed Cash Flow'!G518="","",'Detailed Cash Flow'!G518*-1)</f>
        <v>0</v>
      </c>
      <c r="F535" s="170">
        <f>IF('Detailed Cash Flow'!Y518="","",'Detailed Cash Flow'!Y518*-1)</f>
        <v>0</v>
      </c>
      <c r="G535" s="170">
        <f>'Detailed Cash Flow'!AJ518</f>
        <v>0</v>
      </c>
      <c r="H535" s="170">
        <f>IF('Detailed Cash Flow'!D518="","",'Detailed Cash Flow'!D518*-1)</f>
        <v>0</v>
      </c>
      <c r="I535" s="171"/>
      <c r="J535" s="171"/>
      <c r="K535" s="170">
        <f t="shared" si="18"/>
        <v>4125</v>
      </c>
      <c r="L535" s="97">
        <f t="shared" si="17"/>
        <v>4125</v>
      </c>
    </row>
    <row r="536" spans="2:12">
      <c r="B536" s="172">
        <f>'Detailed Cash Flow'!A519</f>
        <v>45991</v>
      </c>
      <c r="C536" s="170">
        <f>IF('Detailed Cash Flow'!E519="","",'Detailed Cash Flow'!E519*-1)</f>
        <v>-2000</v>
      </c>
      <c r="D536" s="170">
        <f>IF('Detailed Cash Flow'!F519="","",'Detailed Cash Flow'!F519*-1)</f>
        <v>0</v>
      </c>
      <c r="E536" s="170">
        <f>IF('Detailed Cash Flow'!G519="","",'Detailed Cash Flow'!G519*-1)</f>
        <v>0</v>
      </c>
      <c r="F536" s="170">
        <f>IF('Detailed Cash Flow'!Y519="","",'Detailed Cash Flow'!Y519*-1)</f>
        <v>0</v>
      </c>
      <c r="G536" s="170">
        <f>'Detailed Cash Flow'!AJ519</f>
        <v>0</v>
      </c>
      <c r="H536" s="170">
        <f>IF('Detailed Cash Flow'!D519="","",'Detailed Cash Flow'!D519*-1)</f>
        <v>0</v>
      </c>
      <c r="I536" s="171"/>
      <c r="J536" s="171"/>
      <c r="K536" s="170">
        <f t="shared" si="18"/>
        <v>2125</v>
      </c>
      <c r="L536" s="97">
        <f t="shared" si="17"/>
        <v>2125</v>
      </c>
    </row>
    <row r="537" spans="2:12">
      <c r="B537" s="172">
        <f>'Detailed Cash Flow'!A520</f>
        <v>45992</v>
      </c>
      <c r="C537" s="170">
        <f>IF('Detailed Cash Flow'!E520="","",'Detailed Cash Flow'!E520*-1)</f>
        <v>-195</v>
      </c>
      <c r="D537" s="170">
        <f>IF('Detailed Cash Flow'!F520="","",'Detailed Cash Flow'!F520*-1)</f>
        <v>-1000</v>
      </c>
      <c r="E537" s="170">
        <f>IF('Detailed Cash Flow'!G520="","",'Detailed Cash Flow'!G520*-1)</f>
        <v>0</v>
      </c>
      <c r="F537" s="170">
        <f>IF('Detailed Cash Flow'!Y520="","",'Detailed Cash Flow'!Y520*-1)</f>
        <v>0</v>
      </c>
      <c r="G537" s="170">
        <f>'Detailed Cash Flow'!AJ520</f>
        <v>650</v>
      </c>
      <c r="H537" s="170">
        <f>IF('Detailed Cash Flow'!D520="","",'Detailed Cash Flow'!D520*-1)</f>
        <v>-400</v>
      </c>
      <c r="I537" s="171"/>
      <c r="J537" s="171"/>
      <c r="K537" s="170">
        <f t="shared" si="18"/>
        <v>1180</v>
      </c>
      <c r="L537" s="97">
        <f t="shared" si="17"/>
        <v>1180</v>
      </c>
    </row>
    <row r="538" spans="2:12">
      <c r="B538" s="172">
        <f>'Detailed Cash Flow'!A521</f>
        <v>45993</v>
      </c>
      <c r="C538" s="170">
        <f>IF('Detailed Cash Flow'!E521="","",'Detailed Cash Flow'!E521*-1)</f>
        <v>-35</v>
      </c>
      <c r="D538" s="170">
        <f>IF('Detailed Cash Flow'!F521="","",'Detailed Cash Flow'!F521*-1)</f>
        <v>0</v>
      </c>
      <c r="E538" s="170">
        <f>IF('Detailed Cash Flow'!G521="","",'Detailed Cash Flow'!G521*-1)</f>
        <v>0</v>
      </c>
      <c r="F538" s="170">
        <f>IF('Detailed Cash Flow'!Y521="","",'Detailed Cash Flow'!Y521*-1)</f>
        <v>0</v>
      </c>
      <c r="G538" s="170">
        <f>'Detailed Cash Flow'!AJ521</f>
        <v>0</v>
      </c>
      <c r="H538" s="170">
        <f>IF('Detailed Cash Flow'!D521="","",'Detailed Cash Flow'!D521*-1)</f>
        <v>0</v>
      </c>
      <c r="I538" s="171"/>
      <c r="J538" s="171"/>
      <c r="K538" s="170">
        <f t="shared" si="18"/>
        <v>1145</v>
      </c>
      <c r="L538" s="97">
        <f t="shared" si="17"/>
        <v>1145</v>
      </c>
    </row>
    <row r="539" spans="2:12">
      <c r="B539" s="172">
        <f>'Detailed Cash Flow'!A522</f>
        <v>45994</v>
      </c>
      <c r="C539" s="170">
        <f>IF('Detailed Cash Flow'!E522="","",'Detailed Cash Flow'!E522*-1)</f>
        <v>-35</v>
      </c>
      <c r="D539" s="170">
        <f>IF('Detailed Cash Flow'!F522="","",'Detailed Cash Flow'!F522*-1)</f>
        <v>0</v>
      </c>
      <c r="E539" s="170">
        <f>IF('Detailed Cash Flow'!G522="","",'Detailed Cash Flow'!G522*-1)</f>
        <v>0</v>
      </c>
      <c r="F539" s="170">
        <f>IF('Detailed Cash Flow'!Y522="","",'Detailed Cash Flow'!Y522*-1)</f>
        <v>0</v>
      </c>
      <c r="G539" s="170">
        <f>'Detailed Cash Flow'!AJ522</f>
        <v>0</v>
      </c>
      <c r="H539" s="170">
        <f>IF('Detailed Cash Flow'!D522="","",'Detailed Cash Flow'!D522*-1)</f>
        <v>0</v>
      </c>
      <c r="I539" s="171"/>
      <c r="J539" s="171"/>
      <c r="K539" s="170">
        <f t="shared" si="18"/>
        <v>1110</v>
      </c>
      <c r="L539" s="97">
        <f t="shared" si="17"/>
        <v>1110</v>
      </c>
    </row>
    <row r="540" spans="2:12">
      <c r="B540" s="172">
        <f>'Detailed Cash Flow'!A523</f>
        <v>45995</v>
      </c>
      <c r="C540" s="170">
        <f>IF('Detailed Cash Flow'!E523="","",'Detailed Cash Flow'!E523*-1)</f>
        <v>-35</v>
      </c>
      <c r="D540" s="170">
        <f>IF('Detailed Cash Flow'!F523="","",'Detailed Cash Flow'!F523*-1)</f>
        <v>0</v>
      </c>
      <c r="E540" s="170">
        <f>IF('Detailed Cash Flow'!G523="","",'Detailed Cash Flow'!G523*-1)</f>
        <v>0</v>
      </c>
      <c r="F540" s="170">
        <f>IF('Detailed Cash Flow'!Y523="","",'Detailed Cash Flow'!Y523*-1)</f>
        <v>0</v>
      </c>
      <c r="G540" s="170">
        <f>'Detailed Cash Flow'!AJ523</f>
        <v>0</v>
      </c>
      <c r="H540" s="170">
        <f>IF('Detailed Cash Flow'!D523="","",'Detailed Cash Flow'!D523*-1)</f>
        <v>0</v>
      </c>
      <c r="I540" s="171"/>
      <c r="J540" s="171"/>
      <c r="K540" s="170">
        <f t="shared" si="18"/>
        <v>1075</v>
      </c>
      <c r="L540" s="97">
        <f t="shared" si="17"/>
        <v>1075</v>
      </c>
    </row>
    <row r="541" spans="2:12">
      <c r="B541" s="172">
        <f>'Detailed Cash Flow'!A524</f>
        <v>45996</v>
      </c>
      <c r="C541" s="170">
        <f>IF('Detailed Cash Flow'!E524="","",'Detailed Cash Flow'!E524*-1)</f>
        <v>0</v>
      </c>
      <c r="D541" s="170">
        <f>IF('Detailed Cash Flow'!F524="","",'Detailed Cash Flow'!F524*-1)</f>
        <v>0</v>
      </c>
      <c r="E541" s="170">
        <f>IF('Detailed Cash Flow'!G524="","",'Detailed Cash Flow'!G524*-1)</f>
        <v>0</v>
      </c>
      <c r="F541" s="170">
        <f>IF('Detailed Cash Flow'!Y524="","",'Detailed Cash Flow'!Y524*-1)</f>
        <v>0</v>
      </c>
      <c r="G541" s="170">
        <f>'Detailed Cash Flow'!AJ524</f>
        <v>2300</v>
      </c>
      <c r="H541" s="170">
        <f>IF('Detailed Cash Flow'!D524="","",'Detailed Cash Flow'!D524*-1)</f>
        <v>0</v>
      </c>
      <c r="I541" s="171"/>
      <c r="J541" s="171"/>
      <c r="K541" s="170">
        <f t="shared" si="18"/>
        <v>3375</v>
      </c>
      <c r="L541" s="97">
        <f t="shared" si="17"/>
        <v>3375</v>
      </c>
    </row>
    <row r="542" spans="2:12">
      <c r="B542" s="172">
        <f>'Detailed Cash Flow'!A525</f>
        <v>45997</v>
      </c>
      <c r="C542" s="170">
        <f>IF('Detailed Cash Flow'!E525="","",'Detailed Cash Flow'!E525*-1)</f>
        <v>0</v>
      </c>
      <c r="D542" s="170">
        <f>IF('Detailed Cash Flow'!F525="","",'Detailed Cash Flow'!F525*-1)</f>
        <v>0</v>
      </c>
      <c r="E542" s="170">
        <f>IF('Detailed Cash Flow'!G525="","",'Detailed Cash Flow'!G525*-1)</f>
        <v>0</v>
      </c>
      <c r="F542" s="170">
        <f>IF('Detailed Cash Flow'!Y525="","",'Detailed Cash Flow'!Y525*-1)</f>
        <v>0</v>
      </c>
      <c r="G542" s="170">
        <f>'Detailed Cash Flow'!AJ525</f>
        <v>0</v>
      </c>
      <c r="H542" s="170">
        <f>IF('Detailed Cash Flow'!D525="","",'Detailed Cash Flow'!D525*-1)</f>
        <v>0</v>
      </c>
      <c r="I542" s="171"/>
      <c r="J542" s="171"/>
      <c r="K542" s="170">
        <f t="shared" si="18"/>
        <v>3375</v>
      </c>
      <c r="L542" s="97">
        <f t="shared" si="17"/>
        <v>3375</v>
      </c>
    </row>
    <row r="543" spans="2:12">
      <c r="B543" s="172">
        <f>'Detailed Cash Flow'!A526</f>
        <v>45998</v>
      </c>
      <c r="C543" s="170">
        <f>IF('Detailed Cash Flow'!E526="","",'Detailed Cash Flow'!E526*-1)</f>
        <v>0</v>
      </c>
      <c r="D543" s="170">
        <f>IF('Detailed Cash Flow'!F526="","",'Detailed Cash Flow'!F526*-1)</f>
        <v>0</v>
      </c>
      <c r="E543" s="170">
        <f>IF('Detailed Cash Flow'!G526="","",'Detailed Cash Flow'!G526*-1)</f>
        <v>0</v>
      </c>
      <c r="F543" s="170">
        <f>IF('Detailed Cash Flow'!Y526="","",'Detailed Cash Flow'!Y526*-1)</f>
        <v>0</v>
      </c>
      <c r="G543" s="170">
        <f>'Detailed Cash Flow'!AJ526</f>
        <v>0</v>
      </c>
      <c r="H543" s="170">
        <f>IF('Detailed Cash Flow'!D526="","",'Detailed Cash Flow'!D526*-1)</f>
        <v>0</v>
      </c>
      <c r="I543" s="171"/>
      <c r="J543" s="171"/>
      <c r="K543" s="170">
        <f t="shared" si="18"/>
        <v>3375</v>
      </c>
      <c r="L543" s="97">
        <f t="shared" si="17"/>
        <v>3375</v>
      </c>
    </row>
    <row r="544" spans="2:12">
      <c r="B544" s="172">
        <f>'Detailed Cash Flow'!A527</f>
        <v>45999</v>
      </c>
      <c r="C544" s="170">
        <f>IF('Detailed Cash Flow'!E527="","",'Detailed Cash Flow'!E527*-1)</f>
        <v>0</v>
      </c>
      <c r="D544" s="170">
        <f>IF('Detailed Cash Flow'!F527="","",'Detailed Cash Flow'!F527*-1)</f>
        <v>0</v>
      </c>
      <c r="E544" s="170">
        <f>IF('Detailed Cash Flow'!G527="","",'Detailed Cash Flow'!G527*-1)</f>
        <v>0</v>
      </c>
      <c r="F544" s="170">
        <f>IF('Detailed Cash Flow'!Y527="","",'Detailed Cash Flow'!Y527*-1)</f>
        <v>-230</v>
      </c>
      <c r="G544" s="170">
        <f>'Detailed Cash Flow'!AJ527</f>
        <v>0</v>
      </c>
      <c r="H544" s="170">
        <f>IF('Detailed Cash Flow'!D527="","",'Detailed Cash Flow'!D527*-1)</f>
        <v>-400</v>
      </c>
      <c r="I544" s="171"/>
      <c r="J544" s="171"/>
      <c r="K544" s="170">
        <f t="shared" si="18"/>
        <v>2745</v>
      </c>
      <c r="L544" s="97">
        <f t="shared" si="17"/>
        <v>2745</v>
      </c>
    </row>
    <row r="545" spans="2:12">
      <c r="B545" s="172">
        <f>'Detailed Cash Flow'!A528</f>
        <v>46000</v>
      </c>
      <c r="C545" s="170">
        <f>IF('Detailed Cash Flow'!E528="","",'Detailed Cash Flow'!E528*-1)</f>
        <v>0</v>
      </c>
      <c r="D545" s="170">
        <f>IF('Detailed Cash Flow'!F528="","",'Detailed Cash Flow'!F528*-1)</f>
        <v>0</v>
      </c>
      <c r="E545" s="170">
        <f>IF('Detailed Cash Flow'!G528="","",'Detailed Cash Flow'!G528*-1)</f>
        <v>0</v>
      </c>
      <c r="F545" s="170">
        <f>IF('Detailed Cash Flow'!Y528="","",'Detailed Cash Flow'!Y528*-1)</f>
        <v>0</v>
      </c>
      <c r="G545" s="170">
        <f>'Detailed Cash Flow'!AJ528</f>
        <v>0</v>
      </c>
      <c r="H545" s="170">
        <f>IF('Detailed Cash Flow'!D528="","",'Detailed Cash Flow'!D528*-1)</f>
        <v>0</v>
      </c>
      <c r="I545" s="171"/>
      <c r="J545" s="171"/>
      <c r="K545" s="170">
        <f t="shared" si="18"/>
        <v>2745</v>
      </c>
      <c r="L545" s="97">
        <f t="shared" si="17"/>
        <v>2745</v>
      </c>
    </row>
    <row r="546" spans="2:12">
      <c r="B546" s="172">
        <f>'Detailed Cash Flow'!A529</f>
        <v>46001</v>
      </c>
      <c r="C546" s="170">
        <f>IF('Detailed Cash Flow'!E529="","",'Detailed Cash Flow'!E529*-1)</f>
        <v>-500</v>
      </c>
      <c r="D546" s="170">
        <f>IF('Detailed Cash Flow'!F529="","",'Detailed Cash Flow'!F529*-1)</f>
        <v>0</v>
      </c>
      <c r="E546" s="170">
        <f>IF('Detailed Cash Flow'!G529="","",'Detailed Cash Flow'!G529*-1)</f>
        <v>0</v>
      </c>
      <c r="F546" s="170">
        <f>IF('Detailed Cash Flow'!Y529="","",'Detailed Cash Flow'!Y529*-1)</f>
        <v>0</v>
      </c>
      <c r="G546" s="170">
        <f>'Detailed Cash Flow'!AJ529</f>
        <v>0</v>
      </c>
      <c r="H546" s="170">
        <f>IF('Detailed Cash Flow'!D529="","",'Detailed Cash Flow'!D529*-1)</f>
        <v>0</v>
      </c>
      <c r="I546" s="171"/>
      <c r="J546" s="171"/>
      <c r="K546" s="170">
        <f t="shared" si="18"/>
        <v>2245</v>
      </c>
      <c r="L546" s="97">
        <f t="shared" si="17"/>
        <v>2245</v>
      </c>
    </row>
    <row r="547" spans="2:12">
      <c r="B547" s="172">
        <f>'Detailed Cash Flow'!A530</f>
        <v>46002</v>
      </c>
      <c r="C547" s="170">
        <f>IF('Detailed Cash Flow'!E530="","",'Detailed Cash Flow'!E530*-1)</f>
        <v>-300</v>
      </c>
      <c r="D547" s="170">
        <f>IF('Detailed Cash Flow'!F530="","",'Detailed Cash Flow'!F530*-1)</f>
        <v>0</v>
      </c>
      <c r="E547" s="170">
        <f>IF('Detailed Cash Flow'!G530="","",'Detailed Cash Flow'!G530*-1)</f>
        <v>0</v>
      </c>
      <c r="F547" s="170">
        <f>IF('Detailed Cash Flow'!Y530="","",'Detailed Cash Flow'!Y530*-1)</f>
        <v>0</v>
      </c>
      <c r="G547" s="170">
        <f>'Detailed Cash Flow'!AJ530</f>
        <v>0</v>
      </c>
      <c r="H547" s="170">
        <f>IF('Detailed Cash Flow'!D530="","",'Detailed Cash Flow'!D530*-1)</f>
        <v>0</v>
      </c>
      <c r="I547" s="171"/>
      <c r="J547" s="171"/>
      <c r="K547" s="170">
        <f t="shared" si="18"/>
        <v>1945</v>
      </c>
      <c r="L547" s="97">
        <f t="shared" si="17"/>
        <v>1945</v>
      </c>
    </row>
    <row r="548" spans="2:12">
      <c r="B548" s="172">
        <f>'Detailed Cash Flow'!A531</f>
        <v>46003</v>
      </c>
      <c r="C548" s="170">
        <f>IF('Detailed Cash Flow'!E531="","",'Detailed Cash Flow'!E531*-1)</f>
        <v>0</v>
      </c>
      <c r="D548" s="170">
        <f>IF('Detailed Cash Flow'!F531="","",'Detailed Cash Flow'!F531*-1)</f>
        <v>0</v>
      </c>
      <c r="E548" s="170">
        <f>IF('Detailed Cash Flow'!G531="","",'Detailed Cash Flow'!G531*-1)</f>
        <v>0</v>
      </c>
      <c r="F548" s="170">
        <f>IF('Detailed Cash Flow'!Y531="","",'Detailed Cash Flow'!Y531*-1)</f>
        <v>0</v>
      </c>
      <c r="G548" s="170">
        <f>'Detailed Cash Flow'!AJ531</f>
        <v>0</v>
      </c>
      <c r="H548" s="170">
        <f>IF('Detailed Cash Flow'!D531="","",'Detailed Cash Flow'!D531*-1)</f>
        <v>0</v>
      </c>
      <c r="I548" s="171"/>
      <c r="J548" s="171"/>
      <c r="K548" s="170">
        <f t="shared" si="18"/>
        <v>1945</v>
      </c>
      <c r="L548" s="97">
        <f t="shared" si="17"/>
        <v>1945</v>
      </c>
    </row>
    <row r="549" spans="2:12">
      <c r="B549" s="172">
        <f>'Detailed Cash Flow'!A532</f>
        <v>46004</v>
      </c>
      <c r="C549" s="170">
        <f>IF('Detailed Cash Flow'!E532="","",'Detailed Cash Flow'!E532*-1)</f>
        <v>0</v>
      </c>
      <c r="D549" s="170">
        <f>IF('Detailed Cash Flow'!F532="","",'Detailed Cash Flow'!F532*-1)</f>
        <v>0</v>
      </c>
      <c r="E549" s="170">
        <f>IF('Detailed Cash Flow'!G532="","",'Detailed Cash Flow'!G532*-1)</f>
        <v>0</v>
      </c>
      <c r="F549" s="170">
        <f>IF('Detailed Cash Flow'!Y532="","",'Detailed Cash Flow'!Y532*-1)</f>
        <v>0</v>
      </c>
      <c r="G549" s="170">
        <f>'Detailed Cash Flow'!AJ532</f>
        <v>0</v>
      </c>
      <c r="H549" s="170">
        <f>IF('Detailed Cash Flow'!D532="","",'Detailed Cash Flow'!D532*-1)</f>
        <v>0</v>
      </c>
      <c r="I549" s="171"/>
      <c r="J549" s="171"/>
      <c r="K549" s="170">
        <f t="shared" si="18"/>
        <v>1945</v>
      </c>
      <c r="L549" s="97">
        <f t="shared" si="17"/>
        <v>1945</v>
      </c>
    </row>
    <row r="550" spans="2:12">
      <c r="B550" s="172">
        <f>'Detailed Cash Flow'!A533</f>
        <v>46005</v>
      </c>
      <c r="C550" s="170">
        <f>IF('Detailed Cash Flow'!E533="","",'Detailed Cash Flow'!E533*-1)</f>
        <v>0</v>
      </c>
      <c r="D550" s="170">
        <f>IF('Detailed Cash Flow'!F533="","",'Detailed Cash Flow'!F533*-1)</f>
        <v>0</v>
      </c>
      <c r="E550" s="170">
        <f>IF('Detailed Cash Flow'!G533="","",'Detailed Cash Flow'!G533*-1)</f>
        <v>0</v>
      </c>
      <c r="F550" s="170">
        <f>IF('Detailed Cash Flow'!Y533="","",'Detailed Cash Flow'!Y533*-1)</f>
        <v>0</v>
      </c>
      <c r="G550" s="170">
        <f>'Detailed Cash Flow'!AJ533</f>
        <v>0</v>
      </c>
      <c r="H550" s="170">
        <f>IF('Detailed Cash Flow'!D533="","",'Detailed Cash Flow'!D533*-1)</f>
        <v>0</v>
      </c>
      <c r="I550" s="171"/>
      <c r="J550" s="171"/>
      <c r="K550" s="170">
        <f t="shared" si="18"/>
        <v>1945</v>
      </c>
      <c r="L550" s="97">
        <f t="shared" si="17"/>
        <v>1945</v>
      </c>
    </row>
    <row r="551" spans="2:12">
      <c r="B551" s="172">
        <f>'Detailed Cash Flow'!A534</f>
        <v>46006</v>
      </c>
      <c r="C551" s="170">
        <f>IF('Detailed Cash Flow'!E534="","",'Detailed Cash Flow'!E534*-1)</f>
        <v>0</v>
      </c>
      <c r="D551" s="170">
        <f>IF('Detailed Cash Flow'!F534="","",'Detailed Cash Flow'!F534*-1)</f>
        <v>0</v>
      </c>
      <c r="E551" s="170">
        <f>IF('Detailed Cash Flow'!G534="","",'Detailed Cash Flow'!G534*-1)</f>
        <v>0</v>
      </c>
      <c r="F551" s="170">
        <f>IF('Detailed Cash Flow'!Y534="","",'Detailed Cash Flow'!Y534*-1)</f>
        <v>-400</v>
      </c>
      <c r="G551" s="170">
        <f>'Detailed Cash Flow'!AJ534</f>
        <v>0</v>
      </c>
      <c r="H551" s="170">
        <f>IF('Detailed Cash Flow'!D534="","",'Detailed Cash Flow'!D534*-1)</f>
        <v>-400</v>
      </c>
      <c r="I551" s="171"/>
      <c r="J551" s="171"/>
      <c r="K551" s="170">
        <f t="shared" si="18"/>
        <v>1145</v>
      </c>
      <c r="L551" s="97">
        <f t="shared" si="17"/>
        <v>1145</v>
      </c>
    </row>
    <row r="552" spans="2:12">
      <c r="B552" s="172">
        <f>'Detailed Cash Flow'!A535</f>
        <v>46007</v>
      </c>
      <c r="C552" s="170">
        <f>IF('Detailed Cash Flow'!E535="","",'Detailed Cash Flow'!E535*-1)</f>
        <v>0</v>
      </c>
      <c r="D552" s="170">
        <f>IF('Detailed Cash Flow'!F535="","",'Detailed Cash Flow'!F535*-1)</f>
        <v>0</v>
      </c>
      <c r="E552" s="170">
        <f>IF('Detailed Cash Flow'!G535="","",'Detailed Cash Flow'!G535*-1)</f>
        <v>0</v>
      </c>
      <c r="F552" s="170">
        <f>IF('Detailed Cash Flow'!Y535="","",'Detailed Cash Flow'!Y535*-1)</f>
        <v>0</v>
      </c>
      <c r="G552" s="170">
        <f>'Detailed Cash Flow'!AJ535</f>
        <v>0</v>
      </c>
      <c r="H552" s="170">
        <f>IF('Detailed Cash Flow'!D535="","",'Detailed Cash Flow'!D535*-1)</f>
        <v>0</v>
      </c>
      <c r="I552" s="171"/>
      <c r="J552" s="171"/>
      <c r="K552" s="170">
        <f t="shared" si="18"/>
        <v>1145</v>
      </c>
      <c r="L552" s="97">
        <f t="shared" si="17"/>
        <v>1145</v>
      </c>
    </row>
    <row r="553" spans="2:12">
      <c r="B553" s="172">
        <f>'Detailed Cash Flow'!A536</f>
        <v>46008</v>
      </c>
      <c r="C553" s="170">
        <f>IF('Detailed Cash Flow'!E536="","",'Detailed Cash Flow'!E536*-1)</f>
        <v>0</v>
      </c>
      <c r="D553" s="170">
        <f>IF('Detailed Cash Flow'!F536="","",'Detailed Cash Flow'!F536*-1)</f>
        <v>0</v>
      </c>
      <c r="E553" s="170">
        <f>IF('Detailed Cash Flow'!G536="","",'Detailed Cash Flow'!G536*-1)</f>
        <v>0</v>
      </c>
      <c r="F553" s="170">
        <f>IF('Detailed Cash Flow'!Y536="","",'Detailed Cash Flow'!Y536*-1)</f>
        <v>0</v>
      </c>
      <c r="G553" s="170">
        <f>'Detailed Cash Flow'!AJ536</f>
        <v>0</v>
      </c>
      <c r="H553" s="170">
        <f>IF('Detailed Cash Flow'!D536="","",'Detailed Cash Flow'!D536*-1)</f>
        <v>0</v>
      </c>
      <c r="I553" s="171"/>
      <c r="J553" s="171"/>
      <c r="K553" s="170">
        <f t="shared" si="18"/>
        <v>1145</v>
      </c>
      <c r="L553" s="97">
        <f t="shared" si="17"/>
        <v>1145</v>
      </c>
    </row>
    <row r="554" spans="2:12">
      <c r="B554" s="172">
        <f>'Detailed Cash Flow'!A537</f>
        <v>46009</v>
      </c>
      <c r="C554" s="170">
        <f>IF('Detailed Cash Flow'!E537="","",'Detailed Cash Flow'!E537*-1)</f>
        <v>0</v>
      </c>
      <c r="D554" s="170">
        <f>IF('Detailed Cash Flow'!F537="","",'Detailed Cash Flow'!F537*-1)</f>
        <v>0</v>
      </c>
      <c r="E554" s="170">
        <f>IF('Detailed Cash Flow'!G537="","",'Detailed Cash Flow'!G537*-1)</f>
        <v>0</v>
      </c>
      <c r="F554" s="170">
        <f>IF('Detailed Cash Flow'!Y537="","",'Detailed Cash Flow'!Y537*-1)</f>
        <v>0</v>
      </c>
      <c r="G554" s="170">
        <f>'Detailed Cash Flow'!AJ537</f>
        <v>0</v>
      </c>
      <c r="H554" s="170">
        <f>IF('Detailed Cash Flow'!D537="","",'Detailed Cash Flow'!D537*-1)</f>
        <v>0</v>
      </c>
      <c r="I554" s="171"/>
      <c r="J554" s="171"/>
      <c r="K554" s="170">
        <f t="shared" si="18"/>
        <v>1145</v>
      </c>
      <c r="L554" s="97">
        <f t="shared" si="17"/>
        <v>1145</v>
      </c>
    </row>
    <row r="555" spans="2:12">
      <c r="B555" s="172">
        <f>'Detailed Cash Flow'!A538</f>
        <v>46010</v>
      </c>
      <c r="C555" s="170">
        <f>IF('Detailed Cash Flow'!E538="","",'Detailed Cash Flow'!E538*-1)</f>
        <v>0</v>
      </c>
      <c r="D555" s="170">
        <f>IF('Detailed Cash Flow'!F538="","",'Detailed Cash Flow'!F538*-1)</f>
        <v>0</v>
      </c>
      <c r="E555" s="170">
        <f>IF('Detailed Cash Flow'!G538="","",'Detailed Cash Flow'!G538*-1)</f>
        <v>0</v>
      </c>
      <c r="F555" s="170">
        <f>IF('Detailed Cash Flow'!Y538="","",'Detailed Cash Flow'!Y538*-1)</f>
        <v>0</v>
      </c>
      <c r="G555" s="170">
        <f>'Detailed Cash Flow'!AJ538</f>
        <v>2300</v>
      </c>
      <c r="H555" s="170">
        <f>IF('Detailed Cash Flow'!D538="","",'Detailed Cash Flow'!D538*-1)</f>
        <v>0</v>
      </c>
      <c r="I555" s="171"/>
      <c r="J555" s="171"/>
      <c r="K555" s="170">
        <f t="shared" si="18"/>
        <v>3445</v>
      </c>
      <c r="L555" s="97">
        <f t="shared" si="17"/>
        <v>3445</v>
      </c>
    </row>
    <row r="556" spans="2:12">
      <c r="B556" s="172">
        <f>'Detailed Cash Flow'!A539</f>
        <v>46011</v>
      </c>
      <c r="C556" s="170">
        <f>IF('Detailed Cash Flow'!E539="","",'Detailed Cash Flow'!E539*-1)</f>
        <v>0</v>
      </c>
      <c r="D556" s="170">
        <f>IF('Detailed Cash Flow'!F539="","",'Detailed Cash Flow'!F539*-1)</f>
        <v>0</v>
      </c>
      <c r="E556" s="170">
        <f>IF('Detailed Cash Flow'!G539="","",'Detailed Cash Flow'!G539*-1)</f>
        <v>0</v>
      </c>
      <c r="F556" s="170">
        <f>IF('Detailed Cash Flow'!Y539="","",'Detailed Cash Flow'!Y539*-1)</f>
        <v>0</v>
      </c>
      <c r="G556" s="170">
        <f>'Detailed Cash Flow'!AJ539</f>
        <v>0</v>
      </c>
      <c r="H556" s="170">
        <f>IF('Detailed Cash Flow'!D539="","",'Detailed Cash Flow'!D539*-1)</f>
        <v>0</v>
      </c>
      <c r="I556" s="171"/>
      <c r="J556" s="171"/>
      <c r="K556" s="170">
        <f t="shared" si="18"/>
        <v>3445</v>
      </c>
      <c r="L556" s="97">
        <f t="shared" si="17"/>
        <v>3445</v>
      </c>
    </row>
    <row r="557" spans="2:12">
      <c r="B557" s="172">
        <f>'Detailed Cash Flow'!A540</f>
        <v>46012</v>
      </c>
      <c r="C557" s="170">
        <f>IF('Detailed Cash Flow'!E540="","",'Detailed Cash Flow'!E540*-1)</f>
        <v>0</v>
      </c>
      <c r="D557" s="170">
        <f>IF('Detailed Cash Flow'!F540="","",'Detailed Cash Flow'!F540*-1)</f>
        <v>0</v>
      </c>
      <c r="E557" s="170">
        <f>IF('Detailed Cash Flow'!G540="","",'Detailed Cash Flow'!G540*-1)</f>
        <v>0</v>
      </c>
      <c r="F557" s="170">
        <f>IF('Detailed Cash Flow'!Y540="","",'Detailed Cash Flow'!Y540*-1)</f>
        <v>0</v>
      </c>
      <c r="G557" s="170">
        <f>'Detailed Cash Flow'!AJ540</f>
        <v>0</v>
      </c>
      <c r="H557" s="170">
        <f>IF('Detailed Cash Flow'!D540="","",'Detailed Cash Flow'!D540*-1)</f>
        <v>0</v>
      </c>
      <c r="I557" s="171"/>
      <c r="J557" s="171"/>
      <c r="K557" s="170">
        <f t="shared" si="18"/>
        <v>3445</v>
      </c>
      <c r="L557" s="97">
        <f t="shared" si="17"/>
        <v>3445</v>
      </c>
    </row>
    <row r="558" spans="2:12">
      <c r="B558" s="172">
        <f>'Detailed Cash Flow'!A541</f>
        <v>46013</v>
      </c>
      <c r="C558" s="170">
        <f>IF('Detailed Cash Flow'!E541="","",'Detailed Cash Flow'!E541*-1)</f>
        <v>0</v>
      </c>
      <c r="D558" s="170">
        <f>IF('Detailed Cash Flow'!F541="","",'Detailed Cash Flow'!F541*-1)</f>
        <v>0</v>
      </c>
      <c r="E558" s="170">
        <f>IF('Detailed Cash Flow'!G541="","",'Detailed Cash Flow'!G541*-1)</f>
        <v>0</v>
      </c>
      <c r="F558" s="170">
        <f>IF('Detailed Cash Flow'!Y541="","",'Detailed Cash Flow'!Y541*-1)</f>
        <v>-230</v>
      </c>
      <c r="G558" s="170">
        <f>'Detailed Cash Flow'!AJ541</f>
        <v>0</v>
      </c>
      <c r="H558" s="170">
        <f>IF('Detailed Cash Flow'!D541="","",'Detailed Cash Flow'!D541*-1)</f>
        <v>-400</v>
      </c>
      <c r="I558" s="171"/>
      <c r="J558" s="171"/>
      <c r="K558" s="170">
        <f t="shared" si="18"/>
        <v>2815</v>
      </c>
      <c r="L558" s="97">
        <f t="shared" si="17"/>
        <v>2815</v>
      </c>
    </row>
    <row r="559" spans="2:12">
      <c r="B559" s="172">
        <f>'Detailed Cash Flow'!A542</f>
        <v>46014</v>
      </c>
      <c r="C559" s="170">
        <f>IF('Detailed Cash Flow'!E542="","",'Detailed Cash Flow'!E542*-1)</f>
        <v>0</v>
      </c>
      <c r="D559" s="170">
        <f>IF('Detailed Cash Flow'!F542="","",'Detailed Cash Flow'!F542*-1)</f>
        <v>0</v>
      </c>
      <c r="E559" s="170">
        <f>IF('Detailed Cash Flow'!G542="","",'Detailed Cash Flow'!G542*-1)</f>
        <v>0</v>
      </c>
      <c r="F559" s="170">
        <f>IF('Detailed Cash Flow'!Y542="","",'Detailed Cash Flow'!Y542*-1)</f>
        <v>0</v>
      </c>
      <c r="G559" s="170">
        <f>'Detailed Cash Flow'!AJ542</f>
        <v>0</v>
      </c>
      <c r="H559" s="170">
        <f>IF('Detailed Cash Flow'!D542="","",'Detailed Cash Flow'!D542*-1)</f>
        <v>0</v>
      </c>
      <c r="I559" s="171"/>
      <c r="J559" s="171"/>
      <c r="K559" s="170">
        <f t="shared" si="18"/>
        <v>2815</v>
      </c>
      <c r="L559" s="97">
        <f t="shared" si="17"/>
        <v>2815</v>
      </c>
    </row>
    <row r="560" spans="2:12">
      <c r="B560" s="172">
        <f>'Detailed Cash Flow'!A543</f>
        <v>46015</v>
      </c>
      <c r="C560" s="170">
        <f>IF('Detailed Cash Flow'!E543="","",'Detailed Cash Flow'!E543*-1)</f>
        <v>0</v>
      </c>
      <c r="D560" s="170">
        <f>IF('Detailed Cash Flow'!F543="","",'Detailed Cash Flow'!F543*-1)</f>
        <v>0</v>
      </c>
      <c r="E560" s="170">
        <f>IF('Detailed Cash Flow'!G543="","",'Detailed Cash Flow'!G543*-1)</f>
        <v>0</v>
      </c>
      <c r="F560" s="170">
        <f>IF('Detailed Cash Flow'!Y543="","",'Detailed Cash Flow'!Y543*-1)</f>
        <v>0</v>
      </c>
      <c r="G560" s="170">
        <f>'Detailed Cash Flow'!AJ543</f>
        <v>0</v>
      </c>
      <c r="H560" s="170">
        <f>IF('Detailed Cash Flow'!D543="","",'Detailed Cash Flow'!D543*-1)</f>
        <v>0</v>
      </c>
      <c r="I560" s="171"/>
      <c r="J560" s="171"/>
      <c r="K560" s="170">
        <f t="shared" si="18"/>
        <v>2815</v>
      </c>
      <c r="L560" s="97">
        <f t="shared" si="17"/>
        <v>2815</v>
      </c>
    </row>
    <row r="561" spans="2:12">
      <c r="B561" s="172">
        <f>'Detailed Cash Flow'!A544</f>
        <v>46016</v>
      </c>
      <c r="C561" s="170">
        <f>IF('Detailed Cash Flow'!E544="","",'Detailed Cash Flow'!E544*-1)</f>
        <v>0</v>
      </c>
      <c r="D561" s="170">
        <f>IF('Detailed Cash Flow'!F544="","",'Detailed Cash Flow'!F544*-1)</f>
        <v>0</v>
      </c>
      <c r="E561" s="170">
        <f>IF('Detailed Cash Flow'!G544="","",'Detailed Cash Flow'!G544*-1)</f>
        <v>0</v>
      </c>
      <c r="F561" s="170">
        <f>IF('Detailed Cash Flow'!Y544="","",'Detailed Cash Flow'!Y544*-1)</f>
        <v>0</v>
      </c>
      <c r="G561" s="170">
        <f>'Detailed Cash Flow'!AJ544</f>
        <v>0</v>
      </c>
      <c r="H561" s="170">
        <f>IF('Detailed Cash Flow'!D544="","",'Detailed Cash Flow'!D544*-1)</f>
        <v>0</v>
      </c>
      <c r="I561" s="171"/>
      <c r="J561" s="171"/>
      <c r="K561" s="170">
        <f t="shared" si="18"/>
        <v>2815</v>
      </c>
      <c r="L561" s="97">
        <f t="shared" si="17"/>
        <v>2815</v>
      </c>
    </row>
    <row r="562" spans="2:12">
      <c r="B562" s="172">
        <f>'Detailed Cash Flow'!A545</f>
        <v>46017</v>
      </c>
      <c r="C562" s="170">
        <f>IF('Detailed Cash Flow'!E545="","",'Detailed Cash Flow'!E545*-1)</f>
        <v>0</v>
      </c>
      <c r="D562" s="170">
        <f>IF('Detailed Cash Flow'!F545="","",'Detailed Cash Flow'!F545*-1)</f>
        <v>0</v>
      </c>
      <c r="E562" s="170">
        <f>IF('Detailed Cash Flow'!G545="","",'Detailed Cash Flow'!G545*-1)</f>
        <v>0</v>
      </c>
      <c r="F562" s="170">
        <f>IF('Detailed Cash Flow'!Y545="","",'Detailed Cash Flow'!Y545*-1)</f>
        <v>0</v>
      </c>
      <c r="G562" s="170">
        <f>'Detailed Cash Flow'!AJ545</f>
        <v>0</v>
      </c>
      <c r="H562" s="170">
        <f>IF('Detailed Cash Flow'!D545="","",'Detailed Cash Flow'!D545*-1)</f>
        <v>0</v>
      </c>
      <c r="I562" s="171"/>
      <c r="J562" s="171"/>
      <c r="K562" s="170">
        <f t="shared" si="18"/>
        <v>2815</v>
      </c>
      <c r="L562" s="97">
        <f t="shared" si="17"/>
        <v>2815</v>
      </c>
    </row>
    <row r="563" spans="2:12">
      <c r="B563" s="172">
        <f>'Detailed Cash Flow'!A546</f>
        <v>46018</v>
      </c>
      <c r="C563" s="170">
        <f>IF('Detailed Cash Flow'!E546="","",'Detailed Cash Flow'!E546*-1)</f>
        <v>-100</v>
      </c>
      <c r="D563" s="170">
        <f>IF('Detailed Cash Flow'!F546="","",'Detailed Cash Flow'!F546*-1)</f>
        <v>0</v>
      </c>
      <c r="E563" s="170">
        <f>IF('Detailed Cash Flow'!G546="","",'Detailed Cash Flow'!G546*-1)</f>
        <v>0</v>
      </c>
      <c r="F563" s="170">
        <f>IF('Detailed Cash Flow'!Y546="","",'Detailed Cash Flow'!Y546*-1)</f>
        <v>0</v>
      </c>
      <c r="G563" s="170">
        <f>'Detailed Cash Flow'!AJ546</f>
        <v>0</v>
      </c>
      <c r="H563" s="170">
        <f>IF('Detailed Cash Flow'!D546="","",'Detailed Cash Flow'!D546*-1)</f>
        <v>0</v>
      </c>
      <c r="I563" s="171"/>
      <c r="J563" s="171"/>
      <c r="K563" s="170">
        <f t="shared" si="18"/>
        <v>2715</v>
      </c>
      <c r="L563" s="97">
        <f t="shared" si="17"/>
        <v>2715</v>
      </c>
    </row>
    <row r="564" spans="2:12">
      <c r="B564" s="172">
        <f>'Detailed Cash Flow'!A547</f>
        <v>46019</v>
      </c>
      <c r="C564" s="170">
        <f>IF('Detailed Cash Flow'!E547="","",'Detailed Cash Flow'!E547*-1)</f>
        <v>0</v>
      </c>
      <c r="D564" s="170">
        <f>IF('Detailed Cash Flow'!F547="","",'Detailed Cash Flow'!F547*-1)</f>
        <v>0</v>
      </c>
      <c r="E564" s="170">
        <f>IF('Detailed Cash Flow'!G547="","",'Detailed Cash Flow'!G547*-1)</f>
        <v>0</v>
      </c>
      <c r="F564" s="170">
        <f>IF('Detailed Cash Flow'!Y547="","",'Detailed Cash Flow'!Y547*-1)</f>
        <v>0</v>
      </c>
      <c r="G564" s="170">
        <f>'Detailed Cash Flow'!AJ547</f>
        <v>0</v>
      </c>
      <c r="H564" s="170">
        <f>IF('Detailed Cash Flow'!D547="","",'Detailed Cash Flow'!D547*-1)</f>
        <v>0</v>
      </c>
      <c r="I564" s="171"/>
      <c r="J564" s="171"/>
      <c r="K564" s="170">
        <f t="shared" si="18"/>
        <v>2715</v>
      </c>
      <c r="L564" s="97">
        <f t="shared" si="17"/>
        <v>2715</v>
      </c>
    </row>
    <row r="565" spans="2:12">
      <c r="B565" s="172">
        <f>'Detailed Cash Flow'!A548</f>
        <v>46020</v>
      </c>
      <c r="C565" s="170">
        <f>IF('Detailed Cash Flow'!E548="","",'Detailed Cash Flow'!E548*-1)</f>
        <v>0</v>
      </c>
      <c r="D565" s="170">
        <f>IF('Detailed Cash Flow'!F548="","",'Detailed Cash Flow'!F548*-1)</f>
        <v>0</v>
      </c>
      <c r="E565" s="170">
        <f>IF('Detailed Cash Flow'!G548="","",'Detailed Cash Flow'!G548*-1)</f>
        <v>0</v>
      </c>
      <c r="F565" s="170">
        <f>IF('Detailed Cash Flow'!Y548="","",'Detailed Cash Flow'!Y548*-1)</f>
        <v>0</v>
      </c>
      <c r="G565" s="170">
        <f>'Detailed Cash Flow'!AJ548</f>
        <v>0</v>
      </c>
      <c r="H565" s="170">
        <f>IF('Detailed Cash Flow'!D548="","",'Detailed Cash Flow'!D548*-1)</f>
        <v>-400</v>
      </c>
      <c r="I565" s="171"/>
      <c r="J565" s="171"/>
      <c r="K565" s="170">
        <f t="shared" si="18"/>
        <v>2315</v>
      </c>
      <c r="L565" s="97">
        <f t="shared" si="17"/>
        <v>2315</v>
      </c>
    </row>
    <row r="566" spans="2:12">
      <c r="B566" s="172">
        <f>'Detailed Cash Flow'!A549</f>
        <v>46021</v>
      </c>
      <c r="C566" s="170">
        <f>IF('Detailed Cash Flow'!E549="","",'Detailed Cash Flow'!E549*-1)</f>
        <v>0</v>
      </c>
      <c r="D566" s="170">
        <f>IF('Detailed Cash Flow'!F549="","",'Detailed Cash Flow'!F549*-1)</f>
        <v>0</v>
      </c>
      <c r="E566" s="170">
        <f>IF('Detailed Cash Flow'!G549="","",'Detailed Cash Flow'!G549*-1)</f>
        <v>0</v>
      </c>
      <c r="F566" s="170">
        <f>IF('Detailed Cash Flow'!Y549="","",'Detailed Cash Flow'!Y549*-1)</f>
        <v>0</v>
      </c>
      <c r="G566" s="170">
        <f>'Detailed Cash Flow'!AJ549</f>
        <v>0</v>
      </c>
      <c r="H566" s="170">
        <f>IF('Detailed Cash Flow'!D549="","",'Detailed Cash Flow'!D549*-1)</f>
        <v>0</v>
      </c>
      <c r="I566" s="171"/>
      <c r="J566" s="171"/>
      <c r="K566" s="170">
        <f t="shared" si="18"/>
        <v>2315</v>
      </c>
      <c r="L566" s="97">
        <f t="shared" si="17"/>
        <v>2315</v>
      </c>
    </row>
    <row r="567" spans="2:12">
      <c r="B567" s="172">
        <f>'Detailed Cash Flow'!A550</f>
        <v>46022</v>
      </c>
      <c r="C567" s="170">
        <f>IF('Detailed Cash Flow'!E550="","",'Detailed Cash Flow'!E550*-1)</f>
        <v>-2000</v>
      </c>
      <c r="D567" s="170">
        <f>IF('Detailed Cash Flow'!F550="","",'Detailed Cash Flow'!F550*-1)</f>
        <v>0</v>
      </c>
      <c r="E567" s="170">
        <f>IF('Detailed Cash Flow'!G550="","",'Detailed Cash Flow'!G550*-1)</f>
        <v>0</v>
      </c>
      <c r="F567" s="170">
        <f>IF('Detailed Cash Flow'!Y550="","",'Detailed Cash Flow'!Y550*-1)</f>
        <v>0</v>
      </c>
      <c r="G567" s="170">
        <f>'Detailed Cash Flow'!AJ550</f>
        <v>0</v>
      </c>
      <c r="H567" s="170">
        <f>IF('Detailed Cash Flow'!D550="","",'Detailed Cash Flow'!D550*-1)</f>
        <v>0</v>
      </c>
      <c r="I567" s="171"/>
      <c r="J567" s="171"/>
      <c r="K567" s="170">
        <f t="shared" si="18"/>
        <v>315</v>
      </c>
      <c r="L567" s="97">
        <f t="shared" si="17"/>
        <v>315</v>
      </c>
    </row>
    <row r="568" spans="2:12">
      <c r="B568" s="172">
        <f>'Detailed Cash Flow'!A551</f>
        <v>46023</v>
      </c>
      <c r="C568" s="170">
        <f>IF('Detailed Cash Flow'!E551="","",'Detailed Cash Flow'!E551*-1)</f>
        <v>-195</v>
      </c>
      <c r="D568" s="170">
        <f>IF('Detailed Cash Flow'!F551="","",'Detailed Cash Flow'!F551*-1)</f>
        <v>0</v>
      </c>
      <c r="E568" s="170">
        <f>IF('Detailed Cash Flow'!G551="","",'Detailed Cash Flow'!G551*-1)</f>
        <v>0</v>
      </c>
      <c r="F568" s="170">
        <f>IF('Detailed Cash Flow'!Y551="","",'Detailed Cash Flow'!Y551*-1)</f>
        <v>0</v>
      </c>
      <c r="G568" s="170">
        <f>'Detailed Cash Flow'!AJ551</f>
        <v>650</v>
      </c>
      <c r="H568" s="170">
        <f>IF('Detailed Cash Flow'!D551="","",'Detailed Cash Flow'!D551*-1)</f>
        <v>0</v>
      </c>
      <c r="I568" s="171"/>
      <c r="J568" s="171"/>
      <c r="K568" s="170">
        <f t="shared" si="18"/>
        <v>770</v>
      </c>
      <c r="L568" s="97">
        <f t="shared" si="17"/>
        <v>770</v>
      </c>
    </row>
    <row r="569" spans="2:12">
      <c r="B569" s="172">
        <f>'Detailed Cash Flow'!A552</f>
        <v>46024</v>
      </c>
      <c r="C569" s="170">
        <f>IF('Detailed Cash Flow'!E552="","",'Detailed Cash Flow'!E552*-1)</f>
        <v>-35</v>
      </c>
      <c r="D569" s="170">
        <f>IF('Detailed Cash Flow'!F552="","",'Detailed Cash Flow'!F552*-1)</f>
        <v>0</v>
      </c>
      <c r="E569" s="170">
        <f>IF('Detailed Cash Flow'!G552="","",'Detailed Cash Flow'!G552*-1)</f>
        <v>0</v>
      </c>
      <c r="F569" s="170">
        <f>IF('Detailed Cash Flow'!Y552="","",'Detailed Cash Flow'!Y552*-1)</f>
        <v>0</v>
      </c>
      <c r="G569" s="170">
        <f>'Detailed Cash Flow'!AJ552</f>
        <v>2300</v>
      </c>
      <c r="H569" s="170">
        <f>IF('Detailed Cash Flow'!D552="","",'Detailed Cash Flow'!D552*-1)</f>
        <v>0</v>
      </c>
      <c r="I569" s="171"/>
      <c r="J569" s="171"/>
      <c r="K569" s="170">
        <f t="shared" si="18"/>
        <v>3035</v>
      </c>
      <c r="L569" s="97">
        <f t="shared" si="17"/>
        <v>3035</v>
      </c>
    </row>
    <row r="570" spans="2:12">
      <c r="B570" s="172">
        <f>'Detailed Cash Flow'!A553</f>
        <v>46025</v>
      </c>
      <c r="C570" s="170">
        <f>IF('Detailed Cash Flow'!E553="","",'Detailed Cash Flow'!E553*-1)</f>
        <v>-35</v>
      </c>
      <c r="D570" s="170">
        <f>IF('Detailed Cash Flow'!F553="","",'Detailed Cash Flow'!F553*-1)</f>
        <v>0</v>
      </c>
      <c r="E570" s="170">
        <f>IF('Detailed Cash Flow'!G553="","",'Detailed Cash Flow'!G553*-1)</f>
        <v>0</v>
      </c>
      <c r="F570" s="170">
        <f>IF('Detailed Cash Flow'!Y553="","",'Detailed Cash Flow'!Y553*-1)</f>
        <v>0</v>
      </c>
      <c r="G570" s="170">
        <f>'Detailed Cash Flow'!AJ553</f>
        <v>0</v>
      </c>
      <c r="H570" s="170">
        <f>IF('Detailed Cash Flow'!D553="","",'Detailed Cash Flow'!D553*-1)</f>
        <v>0</v>
      </c>
      <c r="I570" s="171"/>
      <c r="J570" s="171"/>
      <c r="K570" s="170">
        <f t="shared" si="18"/>
        <v>3000</v>
      </c>
      <c r="L570" s="97">
        <f t="shared" si="17"/>
        <v>3000</v>
      </c>
    </row>
    <row r="571" spans="2:12">
      <c r="B571" s="172">
        <f>'Detailed Cash Flow'!A554</f>
        <v>46026</v>
      </c>
      <c r="C571" s="170">
        <f>IF('Detailed Cash Flow'!E554="","",'Detailed Cash Flow'!E554*-1)</f>
        <v>-35</v>
      </c>
      <c r="D571" s="170">
        <f>IF('Detailed Cash Flow'!F554="","",'Detailed Cash Flow'!F554*-1)</f>
        <v>0</v>
      </c>
      <c r="E571" s="170">
        <f>IF('Detailed Cash Flow'!G554="","",'Detailed Cash Flow'!G554*-1)</f>
        <v>0</v>
      </c>
      <c r="F571" s="170">
        <f>IF('Detailed Cash Flow'!Y554="","",'Detailed Cash Flow'!Y554*-1)</f>
        <v>0</v>
      </c>
      <c r="G571" s="170">
        <f>'Detailed Cash Flow'!AJ554</f>
        <v>0</v>
      </c>
      <c r="H571" s="170">
        <f>IF('Detailed Cash Flow'!D554="","",'Detailed Cash Flow'!D554*-1)</f>
        <v>0</v>
      </c>
      <c r="I571" s="171"/>
      <c r="J571" s="171"/>
      <c r="K571" s="170">
        <f t="shared" si="18"/>
        <v>2965</v>
      </c>
      <c r="L571" s="97">
        <f t="shared" si="17"/>
        <v>2965</v>
      </c>
    </row>
    <row r="572" spans="2:12">
      <c r="B572" s="172">
        <f>'Detailed Cash Flow'!A555</f>
        <v>46027</v>
      </c>
      <c r="C572" s="170">
        <f>IF('Detailed Cash Flow'!E555="","",'Detailed Cash Flow'!E555*-1)</f>
        <v>0</v>
      </c>
      <c r="D572" s="170">
        <f>IF('Detailed Cash Flow'!F555="","",'Detailed Cash Flow'!F555*-1)</f>
        <v>0</v>
      </c>
      <c r="E572" s="170">
        <f>IF('Detailed Cash Flow'!G555="","",'Detailed Cash Flow'!G555*-1)</f>
        <v>0</v>
      </c>
      <c r="F572" s="170">
        <f>IF('Detailed Cash Flow'!Y555="","",'Detailed Cash Flow'!Y555*-1)</f>
        <v>-230</v>
      </c>
      <c r="G572" s="170">
        <f>'Detailed Cash Flow'!AJ555</f>
        <v>0</v>
      </c>
      <c r="H572" s="170">
        <f>IF('Detailed Cash Flow'!D555="","",'Detailed Cash Flow'!D555*-1)</f>
        <v>-400</v>
      </c>
      <c r="I572" s="171"/>
      <c r="J572" s="171"/>
      <c r="K572" s="170">
        <f t="shared" si="18"/>
        <v>2335</v>
      </c>
      <c r="L572" s="97">
        <f t="shared" si="17"/>
        <v>2335</v>
      </c>
    </row>
    <row r="573" spans="2:12">
      <c r="B573" s="172">
        <f>'Detailed Cash Flow'!A556</f>
        <v>46028</v>
      </c>
      <c r="C573" s="170">
        <f>IF('Detailed Cash Flow'!E556="","",'Detailed Cash Flow'!E556*-1)</f>
        <v>0</v>
      </c>
      <c r="D573" s="170">
        <f>IF('Detailed Cash Flow'!F556="","",'Detailed Cash Flow'!F556*-1)</f>
        <v>0</v>
      </c>
      <c r="E573" s="170">
        <f>IF('Detailed Cash Flow'!G556="","",'Detailed Cash Flow'!G556*-1)</f>
        <v>0</v>
      </c>
      <c r="F573" s="170">
        <f>IF('Detailed Cash Flow'!Y556="","",'Detailed Cash Flow'!Y556*-1)</f>
        <v>0</v>
      </c>
      <c r="G573" s="170">
        <f>'Detailed Cash Flow'!AJ556</f>
        <v>0</v>
      </c>
      <c r="H573" s="170">
        <f>IF('Detailed Cash Flow'!D556="","",'Detailed Cash Flow'!D556*-1)</f>
        <v>0</v>
      </c>
      <c r="I573" s="171"/>
      <c r="J573" s="171"/>
      <c r="K573" s="170">
        <f t="shared" si="18"/>
        <v>2335</v>
      </c>
      <c r="L573" s="97">
        <f t="shared" si="17"/>
        <v>2335</v>
      </c>
    </row>
    <row r="574" spans="2:12">
      <c r="B574" s="172">
        <f>'Detailed Cash Flow'!A557</f>
        <v>46029</v>
      </c>
      <c r="C574" s="170">
        <f>IF('Detailed Cash Flow'!E557="","",'Detailed Cash Flow'!E557*-1)</f>
        <v>0</v>
      </c>
      <c r="D574" s="170">
        <f>IF('Detailed Cash Flow'!F557="","",'Detailed Cash Flow'!F557*-1)</f>
        <v>0</v>
      </c>
      <c r="E574" s="170">
        <f>IF('Detailed Cash Flow'!G557="","",'Detailed Cash Flow'!G557*-1)</f>
        <v>0</v>
      </c>
      <c r="F574" s="170">
        <f>IF('Detailed Cash Flow'!Y557="","",'Detailed Cash Flow'!Y557*-1)</f>
        <v>0</v>
      </c>
      <c r="G574" s="170">
        <f>'Detailed Cash Flow'!AJ557</f>
        <v>0</v>
      </c>
      <c r="H574" s="170">
        <f>IF('Detailed Cash Flow'!D557="","",'Detailed Cash Flow'!D557*-1)</f>
        <v>0</v>
      </c>
      <c r="I574" s="171"/>
      <c r="J574" s="171"/>
      <c r="K574" s="170">
        <f t="shared" si="18"/>
        <v>2335</v>
      </c>
      <c r="L574" s="97">
        <f t="shared" si="17"/>
        <v>2335</v>
      </c>
    </row>
    <row r="575" spans="2:12">
      <c r="B575" s="172">
        <f>'Detailed Cash Flow'!A558</f>
        <v>46030</v>
      </c>
      <c r="C575" s="170">
        <f>IF('Detailed Cash Flow'!E558="","",'Detailed Cash Flow'!E558*-1)</f>
        <v>0</v>
      </c>
      <c r="D575" s="170">
        <f>IF('Detailed Cash Flow'!F558="","",'Detailed Cash Flow'!F558*-1)</f>
        <v>0</v>
      </c>
      <c r="E575" s="170">
        <f>IF('Detailed Cash Flow'!G558="","",'Detailed Cash Flow'!G558*-1)</f>
        <v>0</v>
      </c>
      <c r="F575" s="170">
        <f>IF('Detailed Cash Flow'!Y558="","",'Detailed Cash Flow'!Y558*-1)</f>
        <v>0</v>
      </c>
      <c r="G575" s="170">
        <f>'Detailed Cash Flow'!AJ558</f>
        <v>0</v>
      </c>
      <c r="H575" s="170">
        <f>IF('Detailed Cash Flow'!D558="","",'Detailed Cash Flow'!D558*-1)</f>
        <v>0</v>
      </c>
      <c r="I575" s="171"/>
      <c r="J575" s="171"/>
      <c r="K575" s="170">
        <f t="shared" si="18"/>
        <v>2335</v>
      </c>
      <c r="L575" s="97">
        <f t="shared" si="17"/>
        <v>2335</v>
      </c>
    </row>
    <row r="576" spans="2:12">
      <c r="B576" s="172">
        <f>'Detailed Cash Flow'!A559</f>
        <v>46031</v>
      </c>
      <c r="C576" s="170">
        <f>IF('Detailed Cash Flow'!E559="","",'Detailed Cash Flow'!E559*-1)</f>
        <v>0</v>
      </c>
      <c r="D576" s="170">
        <f>IF('Detailed Cash Flow'!F559="","",'Detailed Cash Flow'!F559*-1)</f>
        <v>0</v>
      </c>
      <c r="E576" s="170">
        <f>IF('Detailed Cash Flow'!G559="","",'Detailed Cash Flow'!G559*-1)</f>
        <v>0</v>
      </c>
      <c r="F576" s="170">
        <f>IF('Detailed Cash Flow'!Y559="","",'Detailed Cash Flow'!Y559*-1)</f>
        <v>0</v>
      </c>
      <c r="G576" s="170">
        <f>'Detailed Cash Flow'!AJ559</f>
        <v>0</v>
      </c>
      <c r="H576" s="170">
        <f>IF('Detailed Cash Flow'!D559="","",'Detailed Cash Flow'!D559*-1)</f>
        <v>0</v>
      </c>
      <c r="I576" s="171"/>
      <c r="J576" s="171"/>
      <c r="K576" s="170">
        <f t="shared" si="18"/>
        <v>2335</v>
      </c>
      <c r="L576" s="97">
        <f t="shared" si="17"/>
        <v>2335</v>
      </c>
    </row>
    <row r="577" spans="2:12">
      <c r="B577" s="172">
        <f>'Detailed Cash Flow'!A560</f>
        <v>46032</v>
      </c>
      <c r="C577" s="170">
        <f>IF('Detailed Cash Flow'!E560="","",'Detailed Cash Flow'!E560*-1)</f>
        <v>-500</v>
      </c>
      <c r="D577" s="170">
        <f>IF('Detailed Cash Flow'!F560="","",'Detailed Cash Flow'!F560*-1)</f>
        <v>0</v>
      </c>
      <c r="E577" s="170">
        <f>IF('Detailed Cash Flow'!G560="","",'Detailed Cash Flow'!G560*-1)</f>
        <v>0</v>
      </c>
      <c r="F577" s="170">
        <f>IF('Detailed Cash Flow'!Y560="","",'Detailed Cash Flow'!Y560*-1)</f>
        <v>0</v>
      </c>
      <c r="G577" s="170">
        <f>'Detailed Cash Flow'!AJ560</f>
        <v>0</v>
      </c>
      <c r="H577" s="170">
        <f>IF('Detailed Cash Flow'!D560="","",'Detailed Cash Flow'!D560*-1)</f>
        <v>0</v>
      </c>
      <c r="I577" s="171"/>
      <c r="J577" s="171"/>
      <c r="K577" s="170">
        <f t="shared" si="18"/>
        <v>1835</v>
      </c>
      <c r="L577" s="97">
        <f t="shared" si="17"/>
        <v>1835</v>
      </c>
    </row>
    <row r="578" spans="2:12">
      <c r="B578" s="172">
        <f>'Detailed Cash Flow'!A561</f>
        <v>46033</v>
      </c>
      <c r="C578" s="170">
        <f>IF('Detailed Cash Flow'!E561="","",'Detailed Cash Flow'!E561*-1)</f>
        <v>-300</v>
      </c>
      <c r="D578" s="170">
        <f>IF('Detailed Cash Flow'!F561="","",'Detailed Cash Flow'!F561*-1)</f>
        <v>0</v>
      </c>
      <c r="E578" s="170">
        <f>IF('Detailed Cash Flow'!G561="","",'Detailed Cash Flow'!G561*-1)</f>
        <v>0</v>
      </c>
      <c r="F578" s="170">
        <f>IF('Detailed Cash Flow'!Y561="","",'Detailed Cash Flow'!Y561*-1)</f>
        <v>0</v>
      </c>
      <c r="G578" s="170">
        <f>'Detailed Cash Flow'!AJ561</f>
        <v>0</v>
      </c>
      <c r="H578" s="170">
        <f>IF('Detailed Cash Flow'!D561="","",'Detailed Cash Flow'!D561*-1)</f>
        <v>0</v>
      </c>
      <c r="I578" s="171"/>
      <c r="J578" s="171"/>
      <c r="K578" s="170">
        <f t="shared" si="18"/>
        <v>1535</v>
      </c>
      <c r="L578" s="97">
        <f t="shared" si="17"/>
        <v>1535</v>
      </c>
    </row>
    <row r="579" spans="2:12">
      <c r="B579" s="172">
        <f>'Detailed Cash Flow'!A562</f>
        <v>46034</v>
      </c>
      <c r="C579" s="170">
        <f>IF('Detailed Cash Flow'!E562="","",'Detailed Cash Flow'!E562*-1)</f>
        <v>0</v>
      </c>
      <c r="D579" s="170">
        <f>IF('Detailed Cash Flow'!F562="","",'Detailed Cash Flow'!F562*-1)</f>
        <v>0</v>
      </c>
      <c r="E579" s="170">
        <f>IF('Detailed Cash Flow'!G562="","",'Detailed Cash Flow'!G562*-1)</f>
        <v>0</v>
      </c>
      <c r="F579" s="170">
        <f>IF('Detailed Cash Flow'!Y562="","",'Detailed Cash Flow'!Y562*-1)</f>
        <v>0</v>
      </c>
      <c r="G579" s="170">
        <f>'Detailed Cash Flow'!AJ562</f>
        <v>0</v>
      </c>
      <c r="H579" s="170">
        <f>IF('Detailed Cash Flow'!D562="","",'Detailed Cash Flow'!D562*-1)</f>
        <v>-400</v>
      </c>
      <c r="I579" s="171"/>
      <c r="J579" s="171"/>
      <c r="K579" s="170">
        <f t="shared" si="18"/>
        <v>1135</v>
      </c>
      <c r="L579" s="97">
        <f t="shared" si="17"/>
        <v>1135</v>
      </c>
    </row>
    <row r="580" spans="2:12">
      <c r="B580" s="172">
        <f>'Detailed Cash Flow'!A563</f>
        <v>46035</v>
      </c>
      <c r="C580" s="170">
        <f>IF('Detailed Cash Flow'!E563="","",'Detailed Cash Flow'!E563*-1)</f>
        <v>0</v>
      </c>
      <c r="D580" s="170">
        <f>IF('Detailed Cash Flow'!F563="","",'Detailed Cash Flow'!F563*-1)</f>
        <v>0</v>
      </c>
      <c r="E580" s="170">
        <f>IF('Detailed Cash Flow'!G563="","",'Detailed Cash Flow'!G563*-1)</f>
        <v>0</v>
      </c>
      <c r="F580" s="170">
        <f>IF('Detailed Cash Flow'!Y563="","",'Detailed Cash Flow'!Y563*-1)</f>
        <v>0</v>
      </c>
      <c r="G580" s="170">
        <f>'Detailed Cash Flow'!AJ563</f>
        <v>0</v>
      </c>
      <c r="H580" s="170">
        <f>IF('Detailed Cash Flow'!D563="","",'Detailed Cash Flow'!D563*-1)</f>
        <v>0</v>
      </c>
      <c r="I580" s="171"/>
      <c r="J580" s="171"/>
      <c r="K580" s="170">
        <f t="shared" si="18"/>
        <v>1135</v>
      </c>
      <c r="L580" s="97">
        <f t="shared" si="17"/>
        <v>1135</v>
      </c>
    </row>
    <row r="581" spans="2:12">
      <c r="B581" s="172">
        <f>'Detailed Cash Flow'!A564</f>
        <v>46036</v>
      </c>
      <c r="C581" s="170">
        <f>IF('Detailed Cash Flow'!E564="","",'Detailed Cash Flow'!E564*-1)</f>
        <v>0</v>
      </c>
      <c r="D581" s="170">
        <f>IF('Detailed Cash Flow'!F564="","",'Detailed Cash Flow'!F564*-1)</f>
        <v>0</v>
      </c>
      <c r="E581" s="170">
        <f>IF('Detailed Cash Flow'!G564="","",'Detailed Cash Flow'!G564*-1)</f>
        <v>0</v>
      </c>
      <c r="F581" s="170">
        <f>IF('Detailed Cash Flow'!Y564="","",'Detailed Cash Flow'!Y564*-1)</f>
        <v>0</v>
      </c>
      <c r="G581" s="170">
        <f>'Detailed Cash Flow'!AJ564</f>
        <v>0</v>
      </c>
      <c r="H581" s="170">
        <f>IF('Detailed Cash Flow'!D564="","",'Detailed Cash Flow'!D564*-1)</f>
        <v>0</v>
      </c>
      <c r="I581" s="171"/>
      <c r="J581" s="171"/>
      <c r="K581" s="170">
        <f t="shared" si="18"/>
        <v>1135</v>
      </c>
      <c r="L581" s="97">
        <f t="shared" si="17"/>
        <v>1135</v>
      </c>
    </row>
    <row r="582" spans="2:12">
      <c r="B582" s="172">
        <f>'Detailed Cash Flow'!A565</f>
        <v>46037</v>
      </c>
      <c r="C582" s="170">
        <f>IF('Detailed Cash Flow'!E565="","",'Detailed Cash Flow'!E565*-1)</f>
        <v>0</v>
      </c>
      <c r="D582" s="170">
        <f>IF('Detailed Cash Flow'!F565="","",'Detailed Cash Flow'!F565*-1)</f>
        <v>0</v>
      </c>
      <c r="E582" s="170">
        <f>IF('Detailed Cash Flow'!G565="","",'Detailed Cash Flow'!G565*-1)</f>
        <v>0</v>
      </c>
      <c r="F582" s="170">
        <f>IF('Detailed Cash Flow'!Y565="","",'Detailed Cash Flow'!Y565*-1)</f>
        <v>0</v>
      </c>
      <c r="G582" s="170">
        <f>'Detailed Cash Flow'!AJ565</f>
        <v>0</v>
      </c>
      <c r="H582" s="170">
        <f>IF('Detailed Cash Flow'!D565="","",'Detailed Cash Flow'!D565*-1)</f>
        <v>0</v>
      </c>
      <c r="I582" s="171"/>
      <c r="J582" s="171"/>
      <c r="K582" s="170">
        <f t="shared" si="18"/>
        <v>1135</v>
      </c>
      <c r="L582" s="97">
        <f t="shared" si="17"/>
        <v>1135</v>
      </c>
    </row>
    <row r="583" spans="2:12">
      <c r="B583" s="172">
        <f>'Detailed Cash Flow'!A566</f>
        <v>46038</v>
      </c>
      <c r="C583" s="170">
        <f>IF('Detailed Cash Flow'!E566="","",'Detailed Cash Flow'!E566*-1)</f>
        <v>0</v>
      </c>
      <c r="D583" s="170">
        <f>IF('Detailed Cash Flow'!F566="","",'Detailed Cash Flow'!F566*-1)</f>
        <v>0</v>
      </c>
      <c r="E583" s="170">
        <f>IF('Detailed Cash Flow'!G566="","",'Detailed Cash Flow'!G566*-1)</f>
        <v>0</v>
      </c>
      <c r="F583" s="170">
        <f>IF('Detailed Cash Flow'!Y566="","",'Detailed Cash Flow'!Y566*-1)</f>
        <v>0</v>
      </c>
      <c r="G583" s="170">
        <f>'Detailed Cash Flow'!AJ566</f>
        <v>2300</v>
      </c>
      <c r="H583" s="170">
        <f>IF('Detailed Cash Flow'!D566="","",'Detailed Cash Flow'!D566*-1)</f>
        <v>0</v>
      </c>
      <c r="I583" s="171"/>
      <c r="J583" s="171"/>
      <c r="K583" s="170">
        <f t="shared" si="18"/>
        <v>3435</v>
      </c>
      <c r="L583" s="97">
        <f t="shared" si="17"/>
        <v>3435</v>
      </c>
    </row>
    <row r="584" spans="2:12">
      <c r="B584" s="172">
        <f>'Detailed Cash Flow'!A567</f>
        <v>46039</v>
      </c>
      <c r="C584" s="170">
        <f>IF('Detailed Cash Flow'!E567="","",'Detailed Cash Flow'!E567*-1)</f>
        <v>0</v>
      </c>
      <c r="D584" s="170">
        <f>IF('Detailed Cash Flow'!F567="","",'Detailed Cash Flow'!F567*-1)</f>
        <v>0</v>
      </c>
      <c r="E584" s="170">
        <f>IF('Detailed Cash Flow'!G567="","",'Detailed Cash Flow'!G567*-1)</f>
        <v>0</v>
      </c>
      <c r="F584" s="170">
        <f>IF('Detailed Cash Flow'!Y567="","",'Detailed Cash Flow'!Y567*-1)</f>
        <v>0</v>
      </c>
      <c r="G584" s="170">
        <f>'Detailed Cash Flow'!AJ567</f>
        <v>0</v>
      </c>
      <c r="H584" s="170">
        <f>IF('Detailed Cash Flow'!D567="","",'Detailed Cash Flow'!D567*-1)</f>
        <v>0</v>
      </c>
      <c r="I584" s="171"/>
      <c r="J584" s="171"/>
      <c r="K584" s="170">
        <f t="shared" si="18"/>
        <v>3435</v>
      </c>
      <c r="L584" s="97">
        <f t="shared" si="17"/>
        <v>3435</v>
      </c>
    </row>
    <row r="585" spans="2:12">
      <c r="B585" s="172">
        <f>'Detailed Cash Flow'!A568</f>
        <v>46040</v>
      </c>
      <c r="C585" s="170">
        <f>IF('Detailed Cash Flow'!E568="","",'Detailed Cash Flow'!E568*-1)</f>
        <v>0</v>
      </c>
      <c r="D585" s="170">
        <f>IF('Detailed Cash Flow'!F568="","",'Detailed Cash Flow'!F568*-1)</f>
        <v>0</v>
      </c>
      <c r="E585" s="170">
        <f>IF('Detailed Cash Flow'!G568="","",'Detailed Cash Flow'!G568*-1)</f>
        <v>0</v>
      </c>
      <c r="F585" s="170">
        <f>IF('Detailed Cash Flow'!Y568="","",'Detailed Cash Flow'!Y568*-1)</f>
        <v>0</v>
      </c>
      <c r="G585" s="170">
        <f>'Detailed Cash Flow'!AJ568</f>
        <v>0</v>
      </c>
      <c r="H585" s="170">
        <f>IF('Detailed Cash Flow'!D568="","",'Detailed Cash Flow'!D568*-1)</f>
        <v>0</v>
      </c>
      <c r="I585" s="171"/>
      <c r="J585" s="171"/>
      <c r="K585" s="170">
        <f t="shared" si="18"/>
        <v>3435</v>
      </c>
      <c r="L585" s="97">
        <f t="shared" si="17"/>
        <v>3435</v>
      </c>
    </row>
    <row r="586" spans="2:12">
      <c r="B586" s="172">
        <f>'Detailed Cash Flow'!A569</f>
        <v>46041</v>
      </c>
      <c r="C586" s="170">
        <f>IF('Detailed Cash Flow'!E569="","",'Detailed Cash Flow'!E569*-1)</f>
        <v>0</v>
      </c>
      <c r="D586" s="170">
        <f>IF('Detailed Cash Flow'!F569="","",'Detailed Cash Flow'!F569*-1)</f>
        <v>0</v>
      </c>
      <c r="E586" s="170">
        <f>IF('Detailed Cash Flow'!G569="","",'Detailed Cash Flow'!G569*-1)</f>
        <v>0</v>
      </c>
      <c r="F586" s="170">
        <f>IF('Detailed Cash Flow'!Y569="","",'Detailed Cash Flow'!Y569*-1)</f>
        <v>-230</v>
      </c>
      <c r="G586" s="170">
        <f>'Detailed Cash Flow'!AJ569</f>
        <v>0</v>
      </c>
      <c r="H586" s="170">
        <f>IF('Detailed Cash Flow'!D569="","",'Detailed Cash Flow'!D569*-1)</f>
        <v>-400</v>
      </c>
      <c r="I586" s="171"/>
      <c r="J586" s="171"/>
      <c r="K586" s="170">
        <f t="shared" si="18"/>
        <v>2805</v>
      </c>
      <c r="L586" s="97">
        <f t="shared" si="17"/>
        <v>2805</v>
      </c>
    </row>
    <row r="587" spans="2:12">
      <c r="B587" s="172">
        <f>'Detailed Cash Flow'!A570</f>
        <v>46042</v>
      </c>
      <c r="C587" s="170">
        <f>IF('Detailed Cash Flow'!E570="","",'Detailed Cash Flow'!E570*-1)</f>
        <v>0</v>
      </c>
      <c r="D587" s="170">
        <f>IF('Detailed Cash Flow'!F570="","",'Detailed Cash Flow'!F570*-1)</f>
        <v>0</v>
      </c>
      <c r="E587" s="170">
        <f>IF('Detailed Cash Flow'!G570="","",'Detailed Cash Flow'!G570*-1)</f>
        <v>0</v>
      </c>
      <c r="F587" s="170">
        <f>IF('Detailed Cash Flow'!Y570="","",'Detailed Cash Flow'!Y570*-1)</f>
        <v>0</v>
      </c>
      <c r="G587" s="170">
        <f>'Detailed Cash Flow'!AJ570</f>
        <v>0</v>
      </c>
      <c r="H587" s="170">
        <f>IF('Detailed Cash Flow'!D570="","",'Detailed Cash Flow'!D570*-1)</f>
        <v>0</v>
      </c>
      <c r="I587" s="171"/>
      <c r="J587" s="171"/>
      <c r="K587" s="170">
        <f t="shared" si="18"/>
        <v>2805</v>
      </c>
      <c r="L587" s="97">
        <f t="shared" si="17"/>
        <v>2805</v>
      </c>
    </row>
    <row r="588" spans="2:12">
      <c r="B588" s="172">
        <f>'Detailed Cash Flow'!A571</f>
        <v>46043</v>
      </c>
      <c r="C588" s="170">
        <f>IF('Detailed Cash Flow'!E571="","",'Detailed Cash Flow'!E571*-1)</f>
        <v>0</v>
      </c>
      <c r="D588" s="170">
        <f>IF('Detailed Cash Flow'!F571="","",'Detailed Cash Flow'!F571*-1)</f>
        <v>0</v>
      </c>
      <c r="E588" s="170">
        <f>IF('Detailed Cash Flow'!G571="","",'Detailed Cash Flow'!G571*-1)</f>
        <v>0</v>
      </c>
      <c r="F588" s="170">
        <f>IF('Detailed Cash Flow'!Y571="","",'Detailed Cash Flow'!Y571*-1)</f>
        <v>0</v>
      </c>
      <c r="G588" s="170">
        <f>'Detailed Cash Flow'!AJ571</f>
        <v>0</v>
      </c>
      <c r="H588" s="170">
        <f>IF('Detailed Cash Flow'!D571="","",'Detailed Cash Flow'!D571*-1)</f>
        <v>0</v>
      </c>
      <c r="I588" s="171"/>
      <c r="J588" s="171"/>
      <c r="K588" s="170">
        <f t="shared" si="18"/>
        <v>2805</v>
      </c>
      <c r="L588" s="97">
        <f t="shared" si="17"/>
        <v>2805</v>
      </c>
    </row>
    <row r="589" spans="2:12">
      <c r="B589" s="172">
        <f>'Detailed Cash Flow'!A572</f>
        <v>46044</v>
      </c>
      <c r="C589" s="170">
        <f>IF('Detailed Cash Flow'!E572="","",'Detailed Cash Flow'!E572*-1)</f>
        <v>0</v>
      </c>
      <c r="D589" s="170">
        <f>IF('Detailed Cash Flow'!F572="","",'Detailed Cash Flow'!F572*-1)</f>
        <v>0</v>
      </c>
      <c r="E589" s="170">
        <f>IF('Detailed Cash Flow'!G572="","",'Detailed Cash Flow'!G572*-1)</f>
        <v>0</v>
      </c>
      <c r="F589" s="170">
        <f>IF('Detailed Cash Flow'!Y572="","",'Detailed Cash Flow'!Y572*-1)</f>
        <v>0</v>
      </c>
      <c r="G589" s="170">
        <f>'Detailed Cash Flow'!AJ572</f>
        <v>0</v>
      </c>
      <c r="H589" s="170">
        <f>IF('Detailed Cash Flow'!D572="","",'Detailed Cash Flow'!D572*-1)</f>
        <v>0</v>
      </c>
      <c r="I589" s="171"/>
      <c r="J589" s="171"/>
      <c r="K589" s="170">
        <f t="shared" si="18"/>
        <v>2805</v>
      </c>
      <c r="L589" s="97">
        <f t="shared" si="17"/>
        <v>2805</v>
      </c>
    </row>
    <row r="590" spans="2:12">
      <c r="B590" s="172">
        <f>'Detailed Cash Flow'!A573</f>
        <v>46045</v>
      </c>
      <c r="C590" s="170">
        <f>IF('Detailed Cash Flow'!E573="","",'Detailed Cash Flow'!E573*-1)</f>
        <v>0</v>
      </c>
      <c r="D590" s="170">
        <f>IF('Detailed Cash Flow'!F573="","",'Detailed Cash Flow'!F573*-1)</f>
        <v>0</v>
      </c>
      <c r="E590" s="170">
        <f>IF('Detailed Cash Flow'!G573="","",'Detailed Cash Flow'!G573*-1)</f>
        <v>0</v>
      </c>
      <c r="F590" s="170">
        <f>IF('Detailed Cash Flow'!Y573="","",'Detailed Cash Flow'!Y573*-1)</f>
        <v>0</v>
      </c>
      <c r="G590" s="170">
        <f>'Detailed Cash Flow'!AJ573</f>
        <v>0</v>
      </c>
      <c r="H590" s="170">
        <f>IF('Detailed Cash Flow'!D573="","",'Detailed Cash Flow'!D573*-1)</f>
        <v>0</v>
      </c>
      <c r="I590" s="171"/>
      <c r="J590" s="171"/>
      <c r="K590" s="170">
        <f t="shared" si="18"/>
        <v>2805</v>
      </c>
      <c r="L590" s="97">
        <f t="shared" si="17"/>
        <v>2805</v>
      </c>
    </row>
    <row r="591" spans="2:12">
      <c r="B591" s="172">
        <f>'Detailed Cash Flow'!A574</f>
        <v>46046</v>
      </c>
      <c r="C591" s="170">
        <f>IF('Detailed Cash Flow'!E574="","",'Detailed Cash Flow'!E574*-1)</f>
        <v>0</v>
      </c>
      <c r="D591" s="170">
        <f>IF('Detailed Cash Flow'!F574="","",'Detailed Cash Flow'!F574*-1)</f>
        <v>0</v>
      </c>
      <c r="E591" s="170">
        <f>IF('Detailed Cash Flow'!G574="","",'Detailed Cash Flow'!G574*-1)</f>
        <v>0</v>
      </c>
      <c r="F591" s="170">
        <f>IF('Detailed Cash Flow'!Y574="","",'Detailed Cash Flow'!Y574*-1)</f>
        <v>0</v>
      </c>
      <c r="G591" s="170">
        <f>'Detailed Cash Flow'!AJ574</f>
        <v>0</v>
      </c>
      <c r="H591" s="170">
        <f>IF('Detailed Cash Flow'!D574="","",'Detailed Cash Flow'!D574*-1)</f>
        <v>0</v>
      </c>
      <c r="I591" s="171"/>
      <c r="J591" s="171"/>
      <c r="K591" s="170">
        <f t="shared" si="18"/>
        <v>2805</v>
      </c>
      <c r="L591" s="97">
        <f t="shared" si="17"/>
        <v>2805</v>
      </c>
    </row>
    <row r="592" spans="2:12">
      <c r="B592" s="172">
        <f>'Detailed Cash Flow'!A575</f>
        <v>46047</v>
      </c>
      <c r="C592" s="170">
        <f>IF('Detailed Cash Flow'!E575="","",'Detailed Cash Flow'!E575*-1)</f>
        <v>0</v>
      </c>
      <c r="D592" s="170">
        <f>IF('Detailed Cash Flow'!F575="","",'Detailed Cash Flow'!F575*-1)</f>
        <v>0</v>
      </c>
      <c r="E592" s="170">
        <f>IF('Detailed Cash Flow'!G575="","",'Detailed Cash Flow'!G575*-1)</f>
        <v>0</v>
      </c>
      <c r="F592" s="170">
        <f>IF('Detailed Cash Flow'!Y575="","",'Detailed Cash Flow'!Y575*-1)</f>
        <v>0</v>
      </c>
      <c r="G592" s="170">
        <f>'Detailed Cash Flow'!AJ575</f>
        <v>0</v>
      </c>
      <c r="H592" s="170">
        <f>IF('Detailed Cash Flow'!D575="","",'Detailed Cash Flow'!D575*-1)</f>
        <v>0</v>
      </c>
      <c r="I592" s="171"/>
      <c r="J592" s="171"/>
      <c r="K592" s="170">
        <f t="shared" si="18"/>
        <v>2805</v>
      </c>
      <c r="L592" s="97">
        <f t="shared" si="17"/>
        <v>2805</v>
      </c>
    </row>
    <row r="593" spans="2:12">
      <c r="B593" s="172">
        <f>'Detailed Cash Flow'!A576</f>
        <v>46048</v>
      </c>
      <c r="C593" s="170">
        <f>IF('Detailed Cash Flow'!E576="","",'Detailed Cash Flow'!E576*-1)</f>
        <v>0</v>
      </c>
      <c r="D593" s="170">
        <f>IF('Detailed Cash Flow'!F576="","",'Detailed Cash Flow'!F576*-1)</f>
        <v>0</v>
      </c>
      <c r="E593" s="170">
        <f>IF('Detailed Cash Flow'!G576="","",'Detailed Cash Flow'!G576*-1)</f>
        <v>0</v>
      </c>
      <c r="F593" s="170">
        <f>IF('Detailed Cash Flow'!Y576="","",'Detailed Cash Flow'!Y576*-1)</f>
        <v>0</v>
      </c>
      <c r="G593" s="170">
        <f>'Detailed Cash Flow'!AJ576</f>
        <v>0</v>
      </c>
      <c r="H593" s="170">
        <f>IF('Detailed Cash Flow'!D576="","",'Detailed Cash Flow'!D576*-1)</f>
        <v>-400</v>
      </c>
      <c r="I593" s="171"/>
      <c r="J593" s="171"/>
      <c r="K593" s="170">
        <f t="shared" si="18"/>
        <v>2405</v>
      </c>
      <c r="L593" s="97">
        <f t="shared" si="17"/>
        <v>2405</v>
      </c>
    </row>
    <row r="594" spans="2:12">
      <c r="B594" s="172">
        <f>'Detailed Cash Flow'!A577</f>
        <v>46049</v>
      </c>
      <c r="C594" s="170">
        <f>IF('Detailed Cash Flow'!E577="","",'Detailed Cash Flow'!E577*-1)</f>
        <v>-100</v>
      </c>
      <c r="D594" s="170">
        <f>IF('Detailed Cash Flow'!F577="","",'Detailed Cash Flow'!F577*-1)</f>
        <v>0</v>
      </c>
      <c r="E594" s="170">
        <f>IF('Detailed Cash Flow'!G577="","",'Detailed Cash Flow'!G577*-1)</f>
        <v>0</v>
      </c>
      <c r="F594" s="170">
        <f>IF('Detailed Cash Flow'!Y577="","",'Detailed Cash Flow'!Y577*-1)</f>
        <v>0</v>
      </c>
      <c r="G594" s="170">
        <f>'Detailed Cash Flow'!AJ577</f>
        <v>0</v>
      </c>
      <c r="H594" s="170">
        <f>IF('Detailed Cash Flow'!D577="","",'Detailed Cash Flow'!D577*-1)</f>
        <v>0</v>
      </c>
      <c r="I594" s="171"/>
      <c r="J594" s="171"/>
      <c r="K594" s="170">
        <f t="shared" si="18"/>
        <v>2305</v>
      </c>
      <c r="L594" s="97">
        <f t="shared" ref="L594:L657" si="19">K594</f>
        <v>2305</v>
      </c>
    </row>
    <row r="595" spans="2:12">
      <c r="B595" s="172">
        <f>'Detailed Cash Flow'!A578</f>
        <v>46050</v>
      </c>
      <c r="C595" s="170">
        <f>IF('Detailed Cash Flow'!E578="","",'Detailed Cash Flow'!E578*-1)</f>
        <v>0</v>
      </c>
      <c r="D595" s="170">
        <f>IF('Detailed Cash Flow'!F578="","",'Detailed Cash Flow'!F578*-1)</f>
        <v>0</v>
      </c>
      <c r="E595" s="170">
        <f>IF('Detailed Cash Flow'!G578="","",'Detailed Cash Flow'!G578*-1)</f>
        <v>0</v>
      </c>
      <c r="F595" s="170">
        <f>IF('Detailed Cash Flow'!Y578="","",'Detailed Cash Flow'!Y578*-1)</f>
        <v>0</v>
      </c>
      <c r="G595" s="170">
        <f>'Detailed Cash Flow'!AJ578</f>
        <v>0</v>
      </c>
      <c r="H595" s="170">
        <f>IF('Detailed Cash Flow'!D578="","",'Detailed Cash Flow'!D578*-1)</f>
        <v>0</v>
      </c>
      <c r="I595" s="171"/>
      <c r="J595" s="171"/>
      <c r="K595" s="170">
        <f t="shared" si="18"/>
        <v>2305</v>
      </c>
      <c r="L595" s="97">
        <f t="shared" si="19"/>
        <v>2305</v>
      </c>
    </row>
    <row r="596" spans="2:12">
      <c r="B596" s="172">
        <f>'Detailed Cash Flow'!A579</f>
        <v>46051</v>
      </c>
      <c r="C596" s="170">
        <f>IF('Detailed Cash Flow'!E579="","",'Detailed Cash Flow'!E579*-1)</f>
        <v>0</v>
      </c>
      <c r="D596" s="170">
        <f>IF('Detailed Cash Flow'!F579="","",'Detailed Cash Flow'!F579*-1)</f>
        <v>0</v>
      </c>
      <c r="E596" s="170">
        <f>IF('Detailed Cash Flow'!G579="","",'Detailed Cash Flow'!G579*-1)</f>
        <v>0</v>
      </c>
      <c r="F596" s="170">
        <f>IF('Detailed Cash Flow'!Y579="","",'Detailed Cash Flow'!Y579*-1)</f>
        <v>0</v>
      </c>
      <c r="G596" s="170">
        <f>'Detailed Cash Flow'!AJ579</f>
        <v>0</v>
      </c>
      <c r="H596" s="170">
        <f>IF('Detailed Cash Flow'!D579="","",'Detailed Cash Flow'!D579*-1)</f>
        <v>0</v>
      </c>
      <c r="I596" s="171"/>
      <c r="J596" s="171"/>
      <c r="K596" s="170">
        <f t="shared" si="18"/>
        <v>2305</v>
      </c>
      <c r="L596" s="97">
        <f t="shared" si="19"/>
        <v>2305</v>
      </c>
    </row>
    <row r="597" spans="2:12">
      <c r="B597" s="172">
        <f>'Detailed Cash Flow'!A580</f>
        <v>46052</v>
      </c>
      <c r="C597" s="170">
        <f>IF('Detailed Cash Flow'!E580="","",'Detailed Cash Flow'!E580*-1)</f>
        <v>0</v>
      </c>
      <c r="D597" s="170">
        <f>IF('Detailed Cash Flow'!F580="","",'Detailed Cash Flow'!F580*-1)</f>
        <v>0</v>
      </c>
      <c r="E597" s="170">
        <f>IF('Detailed Cash Flow'!G580="","",'Detailed Cash Flow'!G580*-1)</f>
        <v>0</v>
      </c>
      <c r="F597" s="170">
        <f>IF('Detailed Cash Flow'!Y580="","",'Detailed Cash Flow'!Y580*-1)</f>
        <v>0</v>
      </c>
      <c r="G597" s="170">
        <f>'Detailed Cash Flow'!AJ580</f>
        <v>2300</v>
      </c>
      <c r="H597" s="170">
        <f>IF('Detailed Cash Flow'!D580="","",'Detailed Cash Flow'!D580*-1)</f>
        <v>0</v>
      </c>
      <c r="I597" s="171"/>
      <c r="J597" s="171"/>
      <c r="K597" s="170">
        <f t="shared" ref="K597:K660" si="20">IF(B597="","",K596+G597+C597+D597+E597+F597+H597+I597)</f>
        <v>4605</v>
      </c>
      <c r="L597" s="97">
        <f t="shared" si="19"/>
        <v>4605</v>
      </c>
    </row>
    <row r="598" spans="2:12">
      <c r="B598" s="172">
        <f>'Detailed Cash Flow'!A581</f>
        <v>46053</v>
      </c>
      <c r="C598" s="170">
        <f>IF('Detailed Cash Flow'!E581="","",'Detailed Cash Flow'!E581*-1)</f>
        <v>-2000</v>
      </c>
      <c r="D598" s="170">
        <f>IF('Detailed Cash Flow'!F581="","",'Detailed Cash Flow'!F581*-1)</f>
        <v>0</v>
      </c>
      <c r="E598" s="170">
        <f>IF('Detailed Cash Flow'!G581="","",'Detailed Cash Flow'!G581*-1)</f>
        <v>0</v>
      </c>
      <c r="F598" s="170">
        <f>IF('Detailed Cash Flow'!Y581="","",'Detailed Cash Flow'!Y581*-1)</f>
        <v>0</v>
      </c>
      <c r="G598" s="170">
        <f>'Detailed Cash Flow'!AJ581</f>
        <v>0</v>
      </c>
      <c r="H598" s="170">
        <f>IF('Detailed Cash Flow'!D581="","",'Detailed Cash Flow'!D581*-1)</f>
        <v>0</v>
      </c>
      <c r="I598" s="171"/>
      <c r="J598" s="171"/>
      <c r="K598" s="170">
        <f t="shared" si="20"/>
        <v>2605</v>
      </c>
      <c r="L598" s="97">
        <f t="shared" si="19"/>
        <v>2605</v>
      </c>
    </row>
    <row r="599" spans="2:12">
      <c r="B599" s="172">
        <f>'Detailed Cash Flow'!A582</f>
        <v>46054</v>
      </c>
      <c r="C599" s="170">
        <f>IF('Detailed Cash Flow'!E582="","",'Detailed Cash Flow'!E582*-1)</f>
        <v>-195</v>
      </c>
      <c r="D599" s="170">
        <f>IF('Detailed Cash Flow'!F582="","",'Detailed Cash Flow'!F582*-1)</f>
        <v>0</v>
      </c>
      <c r="E599" s="170">
        <f>IF('Detailed Cash Flow'!G582="","",'Detailed Cash Flow'!G582*-1)</f>
        <v>0</v>
      </c>
      <c r="F599" s="170">
        <f>IF('Detailed Cash Flow'!Y582="","",'Detailed Cash Flow'!Y582*-1)</f>
        <v>0</v>
      </c>
      <c r="G599" s="170">
        <f>'Detailed Cash Flow'!AJ582</f>
        <v>650</v>
      </c>
      <c r="H599" s="170">
        <f>IF('Detailed Cash Flow'!D582="","",'Detailed Cash Flow'!D582*-1)</f>
        <v>0</v>
      </c>
      <c r="I599" s="171"/>
      <c r="J599" s="171"/>
      <c r="K599" s="170">
        <f t="shared" si="20"/>
        <v>3060</v>
      </c>
      <c r="L599" s="97">
        <f t="shared" si="19"/>
        <v>3060</v>
      </c>
    </row>
    <row r="600" spans="2:12">
      <c r="B600" s="172">
        <f>'Detailed Cash Flow'!A583</f>
        <v>46055</v>
      </c>
      <c r="C600" s="170">
        <f>IF('Detailed Cash Flow'!E583="","",'Detailed Cash Flow'!E583*-1)</f>
        <v>-35</v>
      </c>
      <c r="D600" s="170">
        <f>IF('Detailed Cash Flow'!F583="","",'Detailed Cash Flow'!F583*-1)</f>
        <v>0</v>
      </c>
      <c r="E600" s="170">
        <f>IF('Detailed Cash Flow'!G583="","",'Detailed Cash Flow'!G583*-1)</f>
        <v>0</v>
      </c>
      <c r="F600" s="170">
        <f>IF('Detailed Cash Flow'!Y583="","",'Detailed Cash Flow'!Y583*-1)</f>
        <v>-230</v>
      </c>
      <c r="G600" s="170">
        <f>'Detailed Cash Flow'!AJ583</f>
        <v>0</v>
      </c>
      <c r="H600" s="170">
        <f>IF('Detailed Cash Flow'!D583="","",'Detailed Cash Flow'!D583*-1)</f>
        <v>-400</v>
      </c>
      <c r="I600" s="171"/>
      <c r="J600" s="171"/>
      <c r="K600" s="170">
        <f t="shared" si="20"/>
        <v>2395</v>
      </c>
      <c r="L600" s="97">
        <f t="shared" si="19"/>
        <v>2395</v>
      </c>
    </row>
    <row r="601" spans="2:12">
      <c r="B601" s="172">
        <f>'Detailed Cash Flow'!A584</f>
        <v>46056</v>
      </c>
      <c r="C601" s="170">
        <f>IF('Detailed Cash Flow'!E584="","",'Detailed Cash Flow'!E584*-1)</f>
        <v>-35</v>
      </c>
      <c r="D601" s="170">
        <f>IF('Detailed Cash Flow'!F584="","",'Detailed Cash Flow'!F584*-1)</f>
        <v>0</v>
      </c>
      <c r="E601" s="170">
        <f>IF('Detailed Cash Flow'!G584="","",'Detailed Cash Flow'!G584*-1)</f>
        <v>0</v>
      </c>
      <c r="F601" s="170">
        <f>IF('Detailed Cash Flow'!Y584="","",'Detailed Cash Flow'!Y584*-1)</f>
        <v>0</v>
      </c>
      <c r="G601" s="170">
        <f>'Detailed Cash Flow'!AJ584</f>
        <v>0</v>
      </c>
      <c r="H601" s="170">
        <f>IF('Detailed Cash Flow'!D584="","",'Detailed Cash Flow'!D584*-1)</f>
        <v>0</v>
      </c>
      <c r="I601" s="171"/>
      <c r="J601" s="171"/>
      <c r="K601" s="170">
        <f t="shared" si="20"/>
        <v>2360</v>
      </c>
      <c r="L601" s="97">
        <f t="shared" si="19"/>
        <v>2360</v>
      </c>
    </row>
    <row r="602" spans="2:12">
      <c r="B602" s="172">
        <f>'Detailed Cash Flow'!A585</f>
        <v>46057</v>
      </c>
      <c r="C602" s="170">
        <f>IF('Detailed Cash Flow'!E585="","",'Detailed Cash Flow'!E585*-1)</f>
        <v>-35</v>
      </c>
      <c r="D602" s="170">
        <f>IF('Detailed Cash Flow'!F585="","",'Detailed Cash Flow'!F585*-1)</f>
        <v>0</v>
      </c>
      <c r="E602" s="170">
        <f>IF('Detailed Cash Flow'!G585="","",'Detailed Cash Flow'!G585*-1)</f>
        <v>0</v>
      </c>
      <c r="F602" s="170">
        <f>IF('Detailed Cash Flow'!Y585="","",'Detailed Cash Flow'!Y585*-1)</f>
        <v>0</v>
      </c>
      <c r="G602" s="170">
        <f>'Detailed Cash Flow'!AJ585</f>
        <v>0</v>
      </c>
      <c r="H602" s="170">
        <f>IF('Detailed Cash Flow'!D585="","",'Detailed Cash Flow'!D585*-1)</f>
        <v>0</v>
      </c>
      <c r="I602" s="171"/>
      <c r="J602" s="171"/>
      <c r="K602" s="170">
        <f t="shared" si="20"/>
        <v>2325</v>
      </c>
      <c r="L602" s="97">
        <f t="shared" si="19"/>
        <v>2325</v>
      </c>
    </row>
    <row r="603" spans="2:12">
      <c r="B603" s="172">
        <f>'Detailed Cash Flow'!A586</f>
        <v>46058</v>
      </c>
      <c r="C603" s="170">
        <f>IF('Detailed Cash Flow'!E586="","",'Detailed Cash Flow'!E586*-1)</f>
        <v>0</v>
      </c>
      <c r="D603" s="170">
        <f>IF('Detailed Cash Flow'!F586="","",'Detailed Cash Flow'!F586*-1)</f>
        <v>0</v>
      </c>
      <c r="E603" s="170">
        <f>IF('Detailed Cash Flow'!G586="","",'Detailed Cash Flow'!G586*-1)</f>
        <v>0</v>
      </c>
      <c r="F603" s="170">
        <f>IF('Detailed Cash Flow'!Y586="","",'Detailed Cash Flow'!Y586*-1)</f>
        <v>0</v>
      </c>
      <c r="G603" s="170">
        <f>'Detailed Cash Flow'!AJ586</f>
        <v>0</v>
      </c>
      <c r="H603" s="170">
        <f>IF('Detailed Cash Flow'!D586="","",'Detailed Cash Flow'!D586*-1)</f>
        <v>0</v>
      </c>
      <c r="I603" s="171"/>
      <c r="J603" s="171"/>
      <c r="K603" s="170">
        <f t="shared" si="20"/>
        <v>2325</v>
      </c>
      <c r="L603" s="97">
        <f t="shared" si="19"/>
        <v>2325</v>
      </c>
    </row>
    <row r="604" spans="2:12">
      <c r="B604" s="172">
        <f>'Detailed Cash Flow'!A587</f>
        <v>46059</v>
      </c>
      <c r="C604" s="170">
        <f>IF('Detailed Cash Flow'!E587="","",'Detailed Cash Flow'!E587*-1)</f>
        <v>0</v>
      </c>
      <c r="D604" s="170">
        <f>IF('Detailed Cash Flow'!F587="","",'Detailed Cash Flow'!F587*-1)</f>
        <v>0</v>
      </c>
      <c r="E604" s="170">
        <f>IF('Detailed Cash Flow'!G587="","",'Detailed Cash Flow'!G587*-1)</f>
        <v>0</v>
      </c>
      <c r="F604" s="170">
        <f>IF('Detailed Cash Flow'!Y587="","",'Detailed Cash Flow'!Y587*-1)</f>
        <v>0</v>
      </c>
      <c r="G604" s="170">
        <f>'Detailed Cash Flow'!AJ587</f>
        <v>0</v>
      </c>
      <c r="H604" s="170">
        <f>IF('Detailed Cash Flow'!D587="","",'Detailed Cash Flow'!D587*-1)</f>
        <v>0</v>
      </c>
      <c r="I604" s="171"/>
      <c r="J604" s="171"/>
      <c r="K604" s="170">
        <f t="shared" si="20"/>
        <v>2325</v>
      </c>
      <c r="L604" s="97">
        <f t="shared" si="19"/>
        <v>2325</v>
      </c>
    </row>
    <row r="605" spans="2:12">
      <c r="B605" s="172">
        <f>'Detailed Cash Flow'!A588</f>
        <v>46060</v>
      </c>
      <c r="C605" s="170">
        <f>IF('Detailed Cash Flow'!E588="","",'Detailed Cash Flow'!E588*-1)</f>
        <v>0</v>
      </c>
      <c r="D605" s="170">
        <f>IF('Detailed Cash Flow'!F588="","",'Detailed Cash Flow'!F588*-1)</f>
        <v>0</v>
      </c>
      <c r="E605" s="170">
        <f>IF('Detailed Cash Flow'!G588="","",'Detailed Cash Flow'!G588*-1)</f>
        <v>0</v>
      </c>
      <c r="F605" s="170">
        <f>IF('Detailed Cash Flow'!Y588="","",'Detailed Cash Flow'!Y588*-1)</f>
        <v>0</v>
      </c>
      <c r="G605" s="170">
        <f>'Detailed Cash Flow'!AJ588</f>
        <v>0</v>
      </c>
      <c r="H605" s="170">
        <f>IF('Detailed Cash Flow'!D588="","",'Detailed Cash Flow'!D588*-1)</f>
        <v>0</v>
      </c>
      <c r="I605" s="171"/>
      <c r="J605" s="171"/>
      <c r="K605" s="170">
        <f t="shared" si="20"/>
        <v>2325</v>
      </c>
      <c r="L605" s="97">
        <f t="shared" si="19"/>
        <v>2325</v>
      </c>
    </row>
    <row r="606" spans="2:12">
      <c r="B606" s="172">
        <f>'Detailed Cash Flow'!A589</f>
        <v>46061</v>
      </c>
      <c r="C606" s="170">
        <f>IF('Detailed Cash Flow'!E589="","",'Detailed Cash Flow'!E589*-1)</f>
        <v>0</v>
      </c>
      <c r="D606" s="170">
        <f>IF('Detailed Cash Flow'!F589="","",'Detailed Cash Flow'!F589*-1)</f>
        <v>0</v>
      </c>
      <c r="E606" s="170">
        <f>IF('Detailed Cash Flow'!G589="","",'Detailed Cash Flow'!G589*-1)</f>
        <v>0</v>
      </c>
      <c r="F606" s="170">
        <f>IF('Detailed Cash Flow'!Y589="","",'Detailed Cash Flow'!Y589*-1)</f>
        <v>0</v>
      </c>
      <c r="G606" s="170">
        <f>'Detailed Cash Flow'!AJ589</f>
        <v>0</v>
      </c>
      <c r="H606" s="170">
        <f>IF('Detailed Cash Flow'!D589="","",'Detailed Cash Flow'!D589*-1)</f>
        <v>0</v>
      </c>
      <c r="I606" s="171"/>
      <c r="J606" s="171"/>
      <c r="K606" s="170">
        <f t="shared" si="20"/>
        <v>2325</v>
      </c>
      <c r="L606" s="97">
        <f t="shared" si="19"/>
        <v>2325</v>
      </c>
    </row>
    <row r="607" spans="2:12">
      <c r="B607" s="172">
        <f>'Detailed Cash Flow'!A590</f>
        <v>46062</v>
      </c>
      <c r="C607" s="170">
        <f>IF('Detailed Cash Flow'!E590="","",'Detailed Cash Flow'!E590*-1)</f>
        <v>0</v>
      </c>
      <c r="D607" s="170">
        <f>IF('Detailed Cash Flow'!F590="","",'Detailed Cash Flow'!F590*-1)</f>
        <v>0</v>
      </c>
      <c r="E607" s="170">
        <f>IF('Detailed Cash Flow'!G590="","",'Detailed Cash Flow'!G590*-1)</f>
        <v>0</v>
      </c>
      <c r="F607" s="170">
        <f>IF('Detailed Cash Flow'!Y590="","",'Detailed Cash Flow'!Y590*-1)</f>
        <v>0</v>
      </c>
      <c r="G607" s="170">
        <f>'Detailed Cash Flow'!AJ590</f>
        <v>0</v>
      </c>
      <c r="H607" s="170">
        <f>IF('Detailed Cash Flow'!D590="","",'Detailed Cash Flow'!D590*-1)</f>
        <v>-400</v>
      </c>
      <c r="I607" s="171"/>
      <c r="J607" s="171"/>
      <c r="K607" s="170">
        <f t="shared" si="20"/>
        <v>1925</v>
      </c>
      <c r="L607" s="97">
        <f t="shared" si="19"/>
        <v>1925</v>
      </c>
    </row>
    <row r="608" spans="2:12">
      <c r="B608" s="172">
        <f>'Detailed Cash Flow'!A591</f>
        <v>46063</v>
      </c>
      <c r="C608" s="170">
        <f>IF('Detailed Cash Flow'!E591="","",'Detailed Cash Flow'!E591*-1)</f>
        <v>-500</v>
      </c>
      <c r="D608" s="170">
        <f>IF('Detailed Cash Flow'!F591="","",'Detailed Cash Flow'!F591*-1)</f>
        <v>0</v>
      </c>
      <c r="E608" s="170">
        <f>IF('Detailed Cash Flow'!G591="","",'Detailed Cash Flow'!G591*-1)</f>
        <v>0</v>
      </c>
      <c r="F608" s="170">
        <f>IF('Detailed Cash Flow'!Y591="","",'Detailed Cash Flow'!Y591*-1)</f>
        <v>0</v>
      </c>
      <c r="G608" s="170">
        <f>'Detailed Cash Flow'!AJ591</f>
        <v>0</v>
      </c>
      <c r="H608" s="170">
        <f>IF('Detailed Cash Flow'!D591="","",'Detailed Cash Flow'!D591*-1)</f>
        <v>0</v>
      </c>
      <c r="I608" s="171"/>
      <c r="J608" s="171"/>
      <c r="K608" s="170">
        <f t="shared" si="20"/>
        <v>1425</v>
      </c>
      <c r="L608" s="97">
        <f t="shared" si="19"/>
        <v>1425</v>
      </c>
    </row>
    <row r="609" spans="2:12">
      <c r="B609" s="172">
        <f>'Detailed Cash Flow'!A592</f>
        <v>46064</v>
      </c>
      <c r="C609" s="170">
        <f>IF('Detailed Cash Flow'!E592="","",'Detailed Cash Flow'!E592*-1)</f>
        <v>-300</v>
      </c>
      <c r="D609" s="170">
        <f>IF('Detailed Cash Flow'!F592="","",'Detailed Cash Flow'!F592*-1)</f>
        <v>0</v>
      </c>
      <c r="E609" s="170">
        <f>IF('Detailed Cash Flow'!G592="","",'Detailed Cash Flow'!G592*-1)</f>
        <v>0</v>
      </c>
      <c r="F609" s="170">
        <f>IF('Detailed Cash Flow'!Y592="","",'Detailed Cash Flow'!Y592*-1)</f>
        <v>0</v>
      </c>
      <c r="G609" s="170">
        <f>'Detailed Cash Flow'!AJ592</f>
        <v>0</v>
      </c>
      <c r="H609" s="170">
        <f>IF('Detailed Cash Flow'!D592="","",'Detailed Cash Flow'!D592*-1)</f>
        <v>0</v>
      </c>
      <c r="I609" s="171"/>
      <c r="J609" s="171"/>
      <c r="K609" s="170">
        <f t="shared" si="20"/>
        <v>1125</v>
      </c>
      <c r="L609" s="97">
        <f t="shared" si="19"/>
        <v>1125</v>
      </c>
    </row>
    <row r="610" spans="2:12">
      <c r="B610" s="172">
        <f>'Detailed Cash Flow'!A593</f>
        <v>46065</v>
      </c>
      <c r="C610" s="170">
        <f>IF('Detailed Cash Flow'!E593="","",'Detailed Cash Flow'!E593*-1)</f>
        <v>0</v>
      </c>
      <c r="D610" s="170">
        <f>IF('Detailed Cash Flow'!F593="","",'Detailed Cash Flow'!F593*-1)</f>
        <v>0</v>
      </c>
      <c r="E610" s="170">
        <f>IF('Detailed Cash Flow'!G593="","",'Detailed Cash Flow'!G593*-1)</f>
        <v>0</v>
      </c>
      <c r="F610" s="170">
        <f>IF('Detailed Cash Flow'!Y593="","",'Detailed Cash Flow'!Y593*-1)</f>
        <v>0</v>
      </c>
      <c r="G610" s="170">
        <f>'Detailed Cash Flow'!AJ593</f>
        <v>0</v>
      </c>
      <c r="H610" s="170">
        <f>IF('Detailed Cash Flow'!D593="","",'Detailed Cash Flow'!D593*-1)</f>
        <v>0</v>
      </c>
      <c r="I610" s="171"/>
      <c r="J610" s="171"/>
      <c r="K610" s="170">
        <f t="shared" si="20"/>
        <v>1125</v>
      </c>
      <c r="L610" s="97">
        <f t="shared" si="19"/>
        <v>1125</v>
      </c>
    </row>
    <row r="611" spans="2:12">
      <c r="B611" s="172">
        <f>'Detailed Cash Flow'!A594</f>
        <v>46066</v>
      </c>
      <c r="C611" s="170">
        <f>IF('Detailed Cash Flow'!E594="","",'Detailed Cash Flow'!E594*-1)</f>
        <v>0</v>
      </c>
      <c r="D611" s="170">
        <f>IF('Detailed Cash Flow'!F594="","",'Detailed Cash Flow'!F594*-1)</f>
        <v>0</v>
      </c>
      <c r="E611" s="170">
        <f>IF('Detailed Cash Flow'!G594="","",'Detailed Cash Flow'!G594*-1)</f>
        <v>0</v>
      </c>
      <c r="F611" s="170">
        <f>IF('Detailed Cash Flow'!Y594="","",'Detailed Cash Flow'!Y594*-1)</f>
        <v>0</v>
      </c>
      <c r="G611" s="170">
        <f>'Detailed Cash Flow'!AJ594</f>
        <v>2300</v>
      </c>
      <c r="H611" s="170">
        <f>IF('Detailed Cash Flow'!D594="","",'Detailed Cash Flow'!D594*-1)</f>
        <v>0</v>
      </c>
      <c r="I611" s="171"/>
      <c r="J611" s="171"/>
      <c r="K611" s="170">
        <f t="shared" si="20"/>
        <v>3425</v>
      </c>
      <c r="L611" s="97">
        <f t="shared" si="19"/>
        <v>3425</v>
      </c>
    </row>
    <row r="612" spans="2:12">
      <c r="B612" s="172">
        <f>'Detailed Cash Flow'!A595</f>
        <v>46067</v>
      </c>
      <c r="C612" s="170">
        <f>IF('Detailed Cash Flow'!E595="","",'Detailed Cash Flow'!E595*-1)</f>
        <v>0</v>
      </c>
      <c r="D612" s="170">
        <f>IF('Detailed Cash Flow'!F595="","",'Detailed Cash Flow'!F595*-1)</f>
        <v>0</v>
      </c>
      <c r="E612" s="170">
        <f>IF('Detailed Cash Flow'!G595="","",'Detailed Cash Flow'!G595*-1)</f>
        <v>0</v>
      </c>
      <c r="F612" s="170">
        <f>IF('Detailed Cash Flow'!Y595="","",'Detailed Cash Flow'!Y595*-1)</f>
        <v>0</v>
      </c>
      <c r="G612" s="170">
        <f>'Detailed Cash Flow'!AJ595</f>
        <v>0</v>
      </c>
      <c r="H612" s="170">
        <f>IF('Detailed Cash Flow'!D595="","",'Detailed Cash Flow'!D595*-1)</f>
        <v>0</v>
      </c>
      <c r="I612" s="171"/>
      <c r="J612" s="171"/>
      <c r="K612" s="170">
        <f t="shared" si="20"/>
        <v>3425</v>
      </c>
      <c r="L612" s="97">
        <f t="shared" si="19"/>
        <v>3425</v>
      </c>
    </row>
    <row r="613" spans="2:12">
      <c r="B613" s="172">
        <f>'Detailed Cash Flow'!A596</f>
        <v>46068</v>
      </c>
      <c r="C613" s="170">
        <f>IF('Detailed Cash Flow'!E596="","",'Detailed Cash Flow'!E596*-1)</f>
        <v>0</v>
      </c>
      <c r="D613" s="170">
        <f>IF('Detailed Cash Flow'!F596="","",'Detailed Cash Flow'!F596*-1)</f>
        <v>0</v>
      </c>
      <c r="E613" s="170">
        <f>IF('Detailed Cash Flow'!G596="","",'Detailed Cash Flow'!G596*-1)</f>
        <v>0</v>
      </c>
      <c r="F613" s="170">
        <f>IF('Detailed Cash Flow'!Y596="","",'Detailed Cash Flow'!Y596*-1)</f>
        <v>0</v>
      </c>
      <c r="G613" s="170">
        <f>'Detailed Cash Flow'!AJ596</f>
        <v>0</v>
      </c>
      <c r="H613" s="170">
        <f>IF('Detailed Cash Flow'!D596="","",'Detailed Cash Flow'!D596*-1)</f>
        <v>0</v>
      </c>
      <c r="I613" s="171"/>
      <c r="J613" s="171"/>
      <c r="K613" s="170">
        <f t="shared" si="20"/>
        <v>3425</v>
      </c>
      <c r="L613" s="97">
        <f t="shared" si="19"/>
        <v>3425</v>
      </c>
    </row>
    <row r="614" spans="2:12">
      <c r="B614" s="172">
        <f>'Detailed Cash Flow'!A597</f>
        <v>46069</v>
      </c>
      <c r="C614" s="170">
        <f>IF('Detailed Cash Flow'!E597="","",'Detailed Cash Flow'!E597*-1)</f>
        <v>0</v>
      </c>
      <c r="D614" s="170">
        <f>IF('Detailed Cash Flow'!F597="","",'Detailed Cash Flow'!F597*-1)</f>
        <v>0</v>
      </c>
      <c r="E614" s="170">
        <f>IF('Detailed Cash Flow'!G597="","",'Detailed Cash Flow'!G597*-1)</f>
        <v>0</v>
      </c>
      <c r="F614" s="170">
        <f>IF('Detailed Cash Flow'!Y597="","",'Detailed Cash Flow'!Y597*-1)</f>
        <v>-230</v>
      </c>
      <c r="G614" s="170">
        <f>'Detailed Cash Flow'!AJ597</f>
        <v>0</v>
      </c>
      <c r="H614" s="170">
        <f>IF('Detailed Cash Flow'!D597="","",'Detailed Cash Flow'!D597*-1)</f>
        <v>-400</v>
      </c>
      <c r="I614" s="171"/>
      <c r="J614" s="171"/>
      <c r="K614" s="170">
        <f t="shared" si="20"/>
        <v>2795</v>
      </c>
      <c r="L614" s="97">
        <f t="shared" si="19"/>
        <v>2795</v>
      </c>
    </row>
    <row r="615" spans="2:12">
      <c r="B615" s="172">
        <f>'Detailed Cash Flow'!A598</f>
        <v>46070</v>
      </c>
      <c r="C615" s="170">
        <f>IF('Detailed Cash Flow'!E598="","",'Detailed Cash Flow'!E598*-1)</f>
        <v>0</v>
      </c>
      <c r="D615" s="170">
        <f>IF('Detailed Cash Flow'!F598="","",'Detailed Cash Flow'!F598*-1)</f>
        <v>0</v>
      </c>
      <c r="E615" s="170">
        <f>IF('Detailed Cash Flow'!G598="","",'Detailed Cash Flow'!G598*-1)</f>
        <v>0</v>
      </c>
      <c r="F615" s="170">
        <f>IF('Detailed Cash Flow'!Y598="","",'Detailed Cash Flow'!Y598*-1)</f>
        <v>0</v>
      </c>
      <c r="G615" s="170">
        <f>'Detailed Cash Flow'!AJ598</f>
        <v>0</v>
      </c>
      <c r="H615" s="170">
        <f>IF('Detailed Cash Flow'!D598="","",'Detailed Cash Flow'!D598*-1)</f>
        <v>0</v>
      </c>
      <c r="I615" s="171"/>
      <c r="J615" s="171"/>
      <c r="K615" s="170">
        <f t="shared" si="20"/>
        <v>2795</v>
      </c>
      <c r="L615" s="97">
        <f t="shared" si="19"/>
        <v>2795</v>
      </c>
    </row>
    <row r="616" spans="2:12">
      <c r="B616" s="172">
        <f>'Detailed Cash Flow'!A599</f>
        <v>46071</v>
      </c>
      <c r="C616" s="170">
        <f>IF('Detailed Cash Flow'!E599="","",'Detailed Cash Flow'!E599*-1)</f>
        <v>0</v>
      </c>
      <c r="D616" s="170">
        <f>IF('Detailed Cash Flow'!F599="","",'Detailed Cash Flow'!F599*-1)</f>
        <v>0</v>
      </c>
      <c r="E616" s="170">
        <f>IF('Detailed Cash Flow'!G599="","",'Detailed Cash Flow'!G599*-1)</f>
        <v>0</v>
      </c>
      <c r="F616" s="170">
        <f>IF('Detailed Cash Flow'!Y599="","",'Detailed Cash Flow'!Y599*-1)</f>
        <v>0</v>
      </c>
      <c r="G616" s="170">
        <f>'Detailed Cash Flow'!AJ599</f>
        <v>0</v>
      </c>
      <c r="H616" s="170">
        <f>IF('Detailed Cash Flow'!D599="","",'Detailed Cash Flow'!D599*-1)</f>
        <v>0</v>
      </c>
      <c r="I616" s="171"/>
      <c r="J616" s="171"/>
      <c r="K616" s="170">
        <f t="shared" si="20"/>
        <v>2795</v>
      </c>
      <c r="L616" s="97">
        <f t="shared" si="19"/>
        <v>2795</v>
      </c>
    </row>
    <row r="617" spans="2:12">
      <c r="B617" s="172">
        <f>'Detailed Cash Flow'!A600</f>
        <v>46072</v>
      </c>
      <c r="C617" s="170">
        <f>IF('Detailed Cash Flow'!E600="","",'Detailed Cash Flow'!E600*-1)</f>
        <v>0</v>
      </c>
      <c r="D617" s="170">
        <f>IF('Detailed Cash Flow'!F600="","",'Detailed Cash Flow'!F600*-1)</f>
        <v>0</v>
      </c>
      <c r="E617" s="170">
        <f>IF('Detailed Cash Flow'!G600="","",'Detailed Cash Flow'!G600*-1)</f>
        <v>0</v>
      </c>
      <c r="F617" s="170">
        <f>IF('Detailed Cash Flow'!Y600="","",'Detailed Cash Flow'!Y600*-1)</f>
        <v>0</v>
      </c>
      <c r="G617" s="170">
        <f>'Detailed Cash Flow'!AJ600</f>
        <v>0</v>
      </c>
      <c r="H617" s="170">
        <f>IF('Detailed Cash Flow'!D600="","",'Detailed Cash Flow'!D600*-1)</f>
        <v>0</v>
      </c>
      <c r="I617" s="171"/>
      <c r="J617" s="171"/>
      <c r="K617" s="170">
        <f t="shared" si="20"/>
        <v>2795</v>
      </c>
      <c r="L617" s="97">
        <f t="shared" si="19"/>
        <v>2795</v>
      </c>
    </row>
    <row r="618" spans="2:12">
      <c r="B618" s="172">
        <f>'Detailed Cash Flow'!A601</f>
        <v>46073</v>
      </c>
      <c r="C618" s="170">
        <f>IF('Detailed Cash Flow'!E601="","",'Detailed Cash Flow'!E601*-1)</f>
        <v>0</v>
      </c>
      <c r="D618" s="170">
        <f>IF('Detailed Cash Flow'!F601="","",'Detailed Cash Flow'!F601*-1)</f>
        <v>0</v>
      </c>
      <c r="E618" s="170">
        <f>IF('Detailed Cash Flow'!G601="","",'Detailed Cash Flow'!G601*-1)</f>
        <v>0</v>
      </c>
      <c r="F618" s="170">
        <f>IF('Detailed Cash Flow'!Y601="","",'Detailed Cash Flow'!Y601*-1)</f>
        <v>0</v>
      </c>
      <c r="G618" s="170">
        <f>'Detailed Cash Flow'!AJ601</f>
        <v>0</v>
      </c>
      <c r="H618" s="170">
        <f>IF('Detailed Cash Flow'!D601="","",'Detailed Cash Flow'!D601*-1)</f>
        <v>0</v>
      </c>
      <c r="I618" s="171"/>
      <c r="J618" s="171"/>
      <c r="K618" s="170">
        <f t="shared" si="20"/>
        <v>2795</v>
      </c>
      <c r="L618" s="97">
        <f t="shared" si="19"/>
        <v>2795</v>
      </c>
    </row>
    <row r="619" spans="2:12">
      <c r="B619" s="172">
        <f>'Detailed Cash Flow'!A602</f>
        <v>46074</v>
      </c>
      <c r="C619" s="170">
        <f>IF('Detailed Cash Flow'!E602="","",'Detailed Cash Flow'!E602*-1)</f>
        <v>0</v>
      </c>
      <c r="D619" s="170">
        <f>IF('Detailed Cash Flow'!F602="","",'Detailed Cash Flow'!F602*-1)</f>
        <v>0</v>
      </c>
      <c r="E619" s="170">
        <f>IF('Detailed Cash Flow'!G602="","",'Detailed Cash Flow'!G602*-1)</f>
        <v>0</v>
      </c>
      <c r="F619" s="170">
        <f>IF('Detailed Cash Flow'!Y602="","",'Detailed Cash Flow'!Y602*-1)</f>
        <v>0</v>
      </c>
      <c r="G619" s="170">
        <f>'Detailed Cash Flow'!AJ602</f>
        <v>0</v>
      </c>
      <c r="H619" s="170">
        <f>IF('Detailed Cash Flow'!D602="","",'Detailed Cash Flow'!D602*-1)</f>
        <v>0</v>
      </c>
      <c r="I619" s="171"/>
      <c r="J619" s="171"/>
      <c r="K619" s="170">
        <f t="shared" si="20"/>
        <v>2795</v>
      </c>
      <c r="L619" s="97">
        <f t="shared" si="19"/>
        <v>2795</v>
      </c>
    </row>
    <row r="620" spans="2:12">
      <c r="B620" s="172">
        <f>'Detailed Cash Flow'!A603</f>
        <v>46075</v>
      </c>
      <c r="C620" s="170">
        <f>IF('Detailed Cash Flow'!E603="","",'Detailed Cash Flow'!E603*-1)</f>
        <v>0</v>
      </c>
      <c r="D620" s="170">
        <f>IF('Detailed Cash Flow'!F603="","",'Detailed Cash Flow'!F603*-1)</f>
        <v>0</v>
      </c>
      <c r="E620" s="170">
        <f>IF('Detailed Cash Flow'!G603="","",'Detailed Cash Flow'!G603*-1)</f>
        <v>0</v>
      </c>
      <c r="F620" s="170">
        <f>IF('Detailed Cash Flow'!Y603="","",'Detailed Cash Flow'!Y603*-1)</f>
        <v>0</v>
      </c>
      <c r="G620" s="170">
        <f>'Detailed Cash Flow'!AJ603</f>
        <v>0</v>
      </c>
      <c r="H620" s="170">
        <f>IF('Detailed Cash Flow'!D603="","",'Detailed Cash Flow'!D603*-1)</f>
        <v>0</v>
      </c>
      <c r="I620" s="171"/>
      <c r="J620" s="171"/>
      <c r="K620" s="170">
        <f t="shared" si="20"/>
        <v>2795</v>
      </c>
      <c r="L620" s="97">
        <f t="shared" si="19"/>
        <v>2795</v>
      </c>
    </row>
    <row r="621" spans="2:12">
      <c r="B621" s="172">
        <f>'Detailed Cash Flow'!A604</f>
        <v>46076</v>
      </c>
      <c r="C621" s="170">
        <f>IF('Detailed Cash Flow'!E604="","",'Detailed Cash Flow'!E604*-1)</f>
        <v>0</v>
      </c>
      <c r="D621" s="170">
        <f>IF('Detailed Cash Flow'!F604="","",'Detailed Cash Flow'!F604*-1)</f>
        <v>0</v>
      </c>
      <c r="E621" s="170">
        <f>IF('Detailed Cash Flow'!G604="","",'Detailed Cash Flow'!G604*-1)</f>
        <v>0</v>
      </c>
      <c r="F621" s="170">
        <f>IF('Detailed Cash Flow'!Y604="","",'Detailed Cash Flow'!Y604*-1)</f>
        <v>0</v>
      </c>
      <c r="G621" s="170">
        <f>'Detailed Cash Flow'!AJ604</f>
        <v>0</v>
      </c>
      <c r="H621" s="170">
        <f>IF('Detailed Cash Flow'!D604="","",'Detailed Cash Flow'!D604*-1)</f>
        <v>-400</v>
      </c>
      <c r="I621" s="171"/>
      <c r="J621" s="171"/>
      <c r="K621" s="170">
        <f t="shared" si="20"/>
        <v>2395</v>
      </c>
      <c r="L621" s="97">
        <f t="shared" si="19"/>
        <v>2395</v>
      </c>
    </row>
    <row r="622" spans="2:12">
      <c r="B622" s="172">
        <f>'Detailed Cash Flow'!A605</f>
        <v>46077</v>
      </c>
      <c r="C622" s="170">
        <f>IF('Detailed Cash Flow'!E605="","",'Detailed Cash Flow'!E605*-1)</f>
        <v>0</v>
      </c>
      <c r="D622" s="170">
        <f>IF('Detailed Cash Flow'!F605="","",'Detailed Cash Flow'!F605*-1)</f>
        <v>0</v>
      </c>
      <c r="E622" s="170">
        <f>IF('Detailed Cash Flow'!G605="","",'Detailed Cash Flow'!G605*-1)</f>
        <v>0</v>
      </c>
      <c r="F622" s="170">
        <f>IF('Detailed Cash Flow'!Y605="","",'Detailed Cash Flow'!Y605*-1)</f>
        <v>0</v>
      </c>
      <c r="G622" s="170">
        <f>'Detailed Cash Flow'!AJ605</f>
        <v>0</v>
      </c>
      <c r="H622" s="170">
        <f>IF('Detailed Cash Flow'!D605="","",'Detailed Cash Flow'!D605*-1)</f>
        <v>0</v>
      </c>
      <c r="I622" s="171"/>
      <c r="J622" s="171"/>
      <c r="K622" s="170">
        <f t="shared" si="20"/>
        <v>2395</v>
      </c>
      <c r="L622" s="97">
        <f t="shared" si="19"/>
        <v>2395</v>
      </c>
    </row>
    <row r="623" spans="2:12">
      <c r="B623" s="172">
        <f>'Detailed Cash Flow'!A606</f>
        <v>46078</v>
      </c>
      <c r="C623" s="170">
        <f>IF('Detailed Cash Flow'!E606="","",'Detailed Cash Flow'!E606*-1)</f>
        <v>0</v>
      </c>
      <c r="D623" s="170">
        <f>IF('Detailed Cash Flow'!F606="","",'Detailed Cash Flow'!F606*-1)</f>
        <v>0</v>
      </c>
      <c r="E623" s="170">
        <f>IF('Detailed Cash Flow'!G606="","",'Detailed Cash Flow'!G606*-1)</f>
        <v>0</v>
      </c>
      <c r="F623" s="170">
        <f>IF('Detailed Cash Flow'!Y606="","",'Detailed Cash Flow'!Y606*-1)</f>
        <v>0</v>
      </c>
      <c r="G623" s="170">
        <f>'Detailed Cash Flow'!AJ606</f>
        <v>0</v>
      </c>
      <c r="H623" s="170">
        <f>IF('Detailed Cash Flow'!D606="","",'Detailed Cash Flow'!D606*-1)</f>
        <v>0</v>
      </c>
      <c r="I623" s="171"/>
      <c r="J623" s="171"/>
      <c r="K623" s="170">
        <f t="shared" si="20"/>
        <v>2395</v>
      </c>
      <c r="L623" s="97">
        <f t="shared" si="19"/>
        <v>2395</v>
      </c>
    </row>
    <row r="624" spans="2:12">
      <c r="B624" s="172">
        <f>'Detailed Cash Flow'!A607</f>
        <v>46079</v>
      </c>
      <c r="C624" s="170">
        <f>IF('Detailed Cash Flow'!E607="","",'Detailed Cash Flow'!E607*-1)</f>
        <v>0</v>
      </c>
      <c r="D624" s="170">
        <f>IF('Detailed Cash Flow'!F607="","",'Detailed Cash Flow'!F607*-1)</f>
        <v>0</v>
      </c>
      <c r="E624" s="170">
        <f>IF('Detailed Cash Flow'!G607="","",'Detailed Cash Flow'!G607*-1)</f>
        <v>0</v>
      </c>
      <c r="F624" s="170">
        <f>IF('Detailed Cash Flow'!Y607="","",'Detailed Cash Flow'!Y607*-1)</f>
        <v>0</v>
      </c>
      <c r="G624" s="170">
        <f>'Detailed Cash Flow'!AJ607</f>
        <v>0</v>
      </c>
      <c r="H624" s="170">
        <f>IF('Detailed Cash Flow'!D607="","",'Detailed Cash Flow'!D607*-1)</f>
        <v>0</v>
      </c>
      <c r="I624" s="171"/>
      <c r="J624" s="171"/>
      <c r="K624" s="170">
        <f t="shared" si="20"/>
        <v>2395</v>
      </c>
      <c r="L624" s="97">
        <f t="shared" si="19"/>
        <v>2395</v>
      </c>
    </row>
    <row r="625" spans="2:12">
      <c r="B625" s="172">
        <f>'Detailed Cash Flow'!A608</f>
        <v>46080</v>
      </c>
      <c r="C625" s="170">
        <f>IF('Detailed Cash Flow'!E608="","",'Detailed Cash Flow'!E608*-1)</f>
        <v>-100</v>
      </c>
      <c r="D625" s="170">
        <f>IF('Detailed Cash Flow'!F608="","",'Detailed Cash Flow'!F608*-1)</f>
        <v>0</v>
      </c>
      <c r="E625" s="170">
        <f>IF('Detailed Cash Flow'!G608="","",'Detailed Cash Flow'!G608*-1)</f>
        <v>0</v>
      </c>
      <c r="F625" s="170">
        <f>IF('Detailed Cash Flow'!Y608="","",'Detailed Cash Flow'!Y608*-1)</f>
        <v>0</v>
      </c>
      <c r="G625" s="170">
        <f>'Detailed Cash Flow'!AJ608</f>
        <v>2300</v>
      </c>
      <c r="H625" s="170">
        <f>IF('Detailed Cash Flow'!D608="","",'Detailed Cash Flow'!D608*-1)</f>
        <v>0</v>
      </c>
      <c r="I625" s="171"/>
      <c r="J625" s="171"/>
      <c r="K625" s="170">
        <f t="shared" si="20"/>
        <v>4595</v>
      </c>
      <c r="L625" s="97">
        <f t="shared" si="19"/>
        <v>4595</v>
      </c>
    </row>
    <row r="626" spans="2:12">
      <c r="B626" s="172">
        <f>'Detailed Cash Flow'!A609</f>
        <v>46081</v>
      </c>
      <c r="C626" s="170">
        <f>IF('Detailed Cash Flow'!E609="","",'Detailed Cash Flow'!E609*-1)</f>
        <v>-2000</v>
      </c>
      <c r="D626" s="170">
        <f>IF('Detailed Cash Flow'!F609="","",'Detailed Cash Flow'!F609*-1)</f>
        <v>0</v>
      </c>
      <c r="E626" s="170">
        <f>IF('Detailed Cash Flow'!G609="","",'Detailed Cash Flow'!G609*-1)</f>
        <v>0</v>
      </c>
      <c r="F626" s="170">
        <f>IF('Detailed Cash Flow'!Y609="","",'Detailed Cash Flow'!Y609*-1)</f>
        <v>0</v>
      </c>
      <c r="G626" s="170">
        <f>'Detailed Cash Flow'!AJ609</f>
        <v>0</v>
      </c>
      <c r="H626" s="170">
        <f>IF('Detailed Cash Flow'!D609="","",'Detailed Cash Flow'!D609*-1)</f>
        <v>0</v>
      </c>
      <c r="I626" s="171"/>
      <c r="J626" s="171"/>
      <c r="K626" s="170">
        <f t="shared" si="20"/>
        <v>2595</v>
      </c>
      <c r="L626" s="97">
        <f t="shared" si="19"/>
        <v>2595</v>
      </c>
    </row>
    <row r="627" spans="2:12">
      <c r="B627" s="172">
        <f>'Detailed Cash Flow'!A610</f>
        <v>46082</v>
      </c>
      <c r="C627" s="170">
        <f>IF('Detailed Cash Flow'!E610="","",'Detailed Cash Flow'!E610*-1)</f>
        <v>-195</v>
      </c>
      <c r="D627" s="170">
        <f>IF('Detailed Cash Flow'!F610="","",'Detailed Cash Flow'!F610*-1)</f>
        <v>0</v>
      </c>
      <c r="E627" s="170">
        <f>IF('Detailed Cash Flow'!G610="","",'Detailed Cash Flow'!G610*-1)</f>
        <v>0</v>
      </c>
      <c r="F627" s="170">
        <f>IF('Detailed Cash Flow'!Y610="","",'Detailed Cash Flow'!Y610*-1)</f>
        <v>0</v>
      </c>
      <c r="G627" s="170">
        <f>'Detailed Cash Flow'!AJ610</f>
        <v>650</v>
      </c>
      <c r="H627" s="170">
        <f>IF('Detailed Cash Flow'!D610="","",'Detailed Cash Flow'!D610*-1)</f>
        <v>0</v>
      </c>
      <c r="I627" s="171"/>
      <c r="J627" s="171"/>
      <c r="K627" s="170">
        <f t="shared" si="20"/>
        <v>3050</v>
      </c>
      <c r="L627" s="97">
        <f t="shared" si="19"/>
        <v>3050</v>
      </c>
    </row>
    <row r="628" spans="2:12">
      <c r="B628" s="172">
        <f>'Detailed Cash Flow'!A611</f>
        <v>46083</v>
      </c>
      <c r="C628" s="170">
        <f>IF('Detailed Cash Flow'!E611="","",'Detailed Cash Flow'!E611*-1)</f>
        <v>-35</v>
      </c>
      <c r="D628" s="170">
        <f>IF('Detailed Cash Flow'!F611="","",'Detailed Cash Flow'!F611*-1)</f>
        <v>0</v>
      </c>
      <c r="E628" s="170">
        <f>IF('Detailed Cash Flow'!G611="","",'Detailed Cash Flow'!G611*-1)</f>
        <v>0</v>
      </c>
      <c r="F628" s="170">
        <f>IF('Detailed Cash Flow'!Y611="","",'Detailed Cash Flow'!Y611*-1)</f>
        <v>-230</v>
      </c>
      <c r="G628" s="170">
        <f>'Detailed Cash Flow'!AJ611</f>
        <v>0</v>
      </c>
      <c r="H628" s="170">
        <f>IF('Detailed Cash Flow'!D611="","",'Detailed Cash Flow'!D611*-1)</f>
        <v>-400</v>
      </c>
      <c r="I628" s="171"/>
      <c r="J628" s="171"/>
      <c r="K628" s="170">
        <f t="shared" si="20"/>
        <v>2385</v>
      </c>
      <c r="L628" s="97">
        <f t="shared" si="19"/>
        <v>2385</v>
      </c>
    </row>
    <row r="629" spans="2:12">
      <c r="B629" s="172">
        <f>'Detailed Cash Flow'!A612</f>
        <v>46084</v>
      </c>
      <c r="C629" s="170">
        <f>IF('Detailed Cash Flow'!E612="","",'Detailed Cash Flow'!E612*-1)</f>
        <v>-35</v>
      </c>
      <c r="D629" s="170">
        <f>IF('Detailed Cash Flow'!F612="","",'Detailed Cash Flow'!F612*-1)</f>
        <v>0</v>
      </c>
      <c r="E629" s="170">
        <f>IF('Detailed Cash Flow'!G612="","",'Detailed Cash Flow'!G612*-1)</f>
        <v>0</v>
      </c>
      <c r="F629" s="170">
        <f>IF('Detailed Cash Flow'!Y612="","",'Detailed Cash Flow'!Y612*-1)</f>
        <v>0</v>
      </c>
      <c r="G629" s="170">
        <f>'Detailed Cash Flow'!AJ612</f>
        <v>0</v>
      </c>
      <c r="H629" s="170">
        <f>IF('Detailed Cash Flow'!D612="","",'Detailed Cash Flow'!D612*-1)</f>
        <v>0</v>
      </c>
      <c r="I629" s="171"/>
      <c r="J629" s="171"/>
      <c r="K629" s="170">
        <f t="shared" si="20"/>
        <v>2350</v>
      </c>
      <c r="L629" s="97">
        <f t="shared" si="19"/>
        <v>2350</v>
      </c>
    </row>
    <row r="630" spans="2:12">
      <c r="B630" s="172">
        <f>'Detailed Cash Flow'!A613</f>
        <v>46085</v>
      </c>
      <c r="C630" s="170">
        <f>IF('Detailed Cash Flow'!E613="","",'Detailed Cash Flow'!E613*-1)</f>
        <v>-35</v>
      </c>
      <c r="D630" s="170">
        <f>IF('Detailed Cash Flow'!F613="","",'Detailed Cash Flow'!F613*-1)</f>
        <v>0</v>
      </c>
      <c r="E630" s="170">
        <f>IF('Detailed Cash Flow'!G613="","",'Detailed Cash Flow'!G613*-1)</f>
        <v>0</v>
      </c>
      <c r="F630" s="170">
        <f>IF('Detailed Cash Flow'!Y613="","",'Detailed Cash Flow'!Y613*-1)</f>
        <v>0</v>
      </c>
      <c r="G630" s="170">
        <f>'Detailed Cash Flow'!AJ613</f>
        <v>0</v>
      </c>
      <c r="H630" s="170">
        <f>IF('Detailed Cash Flow'!D613="","",'Detailed Cash Flow'!D613*-1)</f>
        <v>0</v>
      </c>
      <c r="I630" s="171"/>
      <c r="J630" s="171"/>
      <c r="K630" s="170">
        <f t="shared" si="20"/>
        <v>2315</v>
      </c>
      <c r="L630" s="97">
        <f t="shared" si="19"/>
        <v>2315</v>
      </c>
    </row>
    <row r="631" spans="2:12">
      <c r="B631" s="172">
        <f>'Detailed Cash Flow'!A614</f>
        <v>46086</v>
      </c>
      <c r="C631" s="170">
        <f>IF('Detailed Cash Flow'!E614="","",'Detailed Cash Flow'!E614*-1)</f>
        <v>0</v>
      </c>
      <c r="D631" s="170">
        <f>IF('Detailed Cash Flow'!F614="","",'Detailed Cash Flow'!F614*-1)</f>
        <v>0</v>
      </c>
      <c r="E631" s="170">
        <f>IF('Detailed Cash Flow'!G614="","",'Detailed Cash Flow'!G614*-1)</f>
        <v>0</v>
      </c>
      <c r="F631" s="170">
        <f>IF('Detailed Cash Flow'!Y614="","",'Detailed Cash Flow'!Y614*-1)</f>
        <v>0</v>
      </c>
      <c r="G631" s="170">
        <f>'Detailed Cash Flow'!AJ614</f>
        <v>0</v>
      </c>
      <c r="H631" s="170">
        <f>IF('Detailed Cash Flow'!D614="","",'Detailed Cash Flow'!D614*-1)</f>
        <v>0</v>
      </c>
      <c r="I631" s="171"/>
      <c r="J631" s="171"/>
      <c r="K631" s="170">
        <f t="shared" si="20"/>
        <v>2315</v>
      </c>
      <c r="L631" s="97">
        <f t="shared" si="19"/>
        <v>2315</v>
      </c>
    </row>
    <row r="632" spans="2:12">
      <c r="B632" s="172">
        <f>'Detailed Cash Flow'!A615</f>
        <v>46087</v>
      </c>
      <c r="C632" s="170">
        <f>IF('Detailed Cash Flow'!E615="","",'Detailed Cash Flow'!E615*-1)</f>
        <v>0</v>
      </c>
      <c r="D632" s="170">
        <f>IF('Detailed Cash Flow'!F615="","",'Detailed Cash Flow'!F615*-1)</f>
        <v>0</v>
      </c>
      <c r="E632" s="170">
        <f>IF('Detailed Cash Flow'!G615="","",'Detailed Cash Flow'!G615*-1)</f>
        <v>0</v>
      </c>
      <c r="F632" s="170">
        <f>IF('Detailed Cash Flow'!Y615="","",'Detailed Cash Flow'!Y615*-1)</f>
        <v>0</v>
      </c>
      <c r="G632" s="170">
        <f>'Detailed Cash Flow'!AJ615</f>
        <v>0</v>
      </c>
      <c r="H632" s="170">
        <f>IF('Detailed Cash Flow'!D615="","",'Detailed Cash Flow'!D615*-1)</f>
        <v>0</v>
      </c>
      <c r="I632" s="171"/>
      <c r="J632" s="171"/>
      <c r="K632" s="170">
        <f t="shared" si="20"/>
        <v>2315</v>
      </c>
      <c r="L632" s="97">
        <f t="shared" si="19"/>
        <v>2315</v>
      </c>
    </row>
    <row r="633" spans="2:12">
      <c r="B633" s="172">
        <f>'Detailed Cash Flow'!A616</f>
        <v>46088</v>
      </c>
      <c r="C633" s="170">
        <f>IF('Detailed Cash Flow'!E616="","",'Detailed Cash Flow'!E616*-1)</f>
        <v>0</v>
      </c>
      <c r="D633" s="170">
        <f>IF('Detailed Cash Flow'!F616="","",'Detailed Cash Flow'!F616*-1)</f>
        <v>0</v>
      </c>
      <c r="E633" s="170">
        <f>IF('Detailed Cash Flow'!G616="","",'Detailed Cash Flow'!G616*-1)</f>
        <v>0</v>
      </c>
      <c r="F633" s="170">
        <f>IF('Detailed Cash Flow'!Y616="","",'Detailed Cash Flow'!Y616*-1)</f>
        <v>0</v>
      </c>
      <c r="G633" s="170">
        <f>'Detailed Cash Flow'!AJ616</f>
        <v>0</v>
      </c>
      <c r="H633" s="170">
        <f>IF('Detailed Cash Flow'!D616="","",'Detailed Cash Flow'!D616*-1)</f>
        <v>0</v>
      </c>
      <c r="I633" s="171"/>
      <c r="J633" s="171"/>
      <c r="K633" s="170">
        <f t="shared" si="20"/>
        <v>2315</v>
      </c>
      <c r="L633" s="97">
        <f t="shared" si="19"/>
        <v>2315</v>
      </c>
    </row>
    <row r="634" spans="2:12">
      <c r="B634" s="172">
        <f>'Detailed Cash Flow'!A617</f>
        <v>46089</v>
      </c>
      <c r="C634" s="170">
        <f>IF('Detailed Cash Flow'!E617="","",'Detailed Cash Flow'!E617*-1)</f>
        <v>0</v>
      </c>
      <c r="D634" s="170">
        <f>IF('Detailed Cash Flow'!F617="","",'Detailed Cash Flow'!F617*-1)</f>
        <v>0</v>
      </c>
      <c r="E634" s="170">
        <f>IF('Detailed Cash Flow'!G617="","",'Detailed Cash Flow'!G617*-1)</f>
        <v>0</v>
      </c>
      <c r="F634" s="170">
        <f>IF('Detailed Cash Flow'!Y617="","",'Detailed Cash Flow'!Y617*-1)</f>
        <v>0</v>
      </c>
      <c r="G634" s="170">
        <f>'Detailed Cash Flow'!AJ617</f>
        <v>0</v>
      </c>
      <c r="H634" s="170">
        <f>IF('Detailed Cash Flow'!D617="","",'Detailed Cash Flow'!D617*-1)</f>
        <v>0</v>
      </c>
      <c r="I634" s="171"/>
      <c r="J634" s="171"/>
      <c r="K634" s="170">
        <f t="shared" si="20"/>
        <v>2315</v>
      </c>
      <c r="L634" s="97">
        <f t="shared" si="19"/>
        <v>2315</v>
      </c>
    </row>
    <row r="635" spans="2:12">
      <c r="B635" s="172">
        <f>'Detailed Cash Flow'!A618</f>
        <v>46090</v>
      </c>
      <c r="C635" s="170">
        <f>IF('Detailed Cash Flow'!E618="","",'Detailed Cash Flow'!E618*-1)</f>
        <v>0</v>
      </c>
      <c r="D635" s="170">
        <f>IF('Detailed Cash Flow'!F618="","",'Detailed Cash Flow'!F618*-1)</f>
        <v>0</v>
      </c>
      <c r="E635" s="170">
        <f>IF('Detailed Cash Flow'!G618="","",'Detailed Cash Flow'!G618*-1)</f>
        <v>0</v>
      </c>
      <c r="F635" s="170">
        <f>IF('Detailed Cash Flow'!Y618="","",'Detailed Cash Flow'!Y618*-1)</f>
        <v>0</v>
      </c>
      <c r="G635" s="170">
        <f>'Detailed Cash Flow'!AJ618</f>
        <v>0</v>
      </c>
      <c r="H635" s="170">
        <f>IF('Detailed Cash Flow'!D618="","",'Detailed Cash Flow'!D618*-1)</f>
        <v>-400</v>
      </c>
      <c r="I635" s="171"/>
      <c r="J635" s="171"/>
      <c r="K635" s="170">
        <f t="shared" si="20"/>
        <v>1915</v>
      </c>
      <c r="L635" s="97">
        <f t="shared" si="19"/>
        <v>1915</v>
      </c>
    </row>
    <row r="636" spans="2:12">
      <c r="B636" s="172">
        <f>'Detailed Cash Flow'!A619</f>
        <v>46091</v>
      </c>
      <c r="C636" s="170">
        <f>IF('Detailed Cash Flow'!E619="","",'Detailed Cash Flow'!E619*-1)</f>
        <v>-500</v>
      </c>
      <c r="D636" s="170">
        <f>IF('Detailed Cash Flow'!F619="","",'Detailed Cash Flow'!F619*-1)</f>
        <v>0</v>
      </c>
      <c r="E636" s="170">
        <f>IF('Detailed Cash Flow'!G619="","",'Detailed Cash Flow'!G619*-1)</f>
        <v>0</v>
      </c>
      <c r="F636" s="170">
        <f>IF('Detailed Cash Flow'!Y619="","",'Detailed Cash Flow'!Y619*-1)</f>
        <v>0</v>
      </c>
      <c r="G636" s="170">
        <f>'Detailed Cash Flow'!AJ619</f>
        <v>0</v>
      </c>
      <c r="H636" s="170">
        <f>IF('Detailed Cash Flow'!D619="","",'Detailed Cash Flow'!D619*-1)</f>
        <v>0</v>
      </c>
      <c r="I636" s="171"/>
      <c r="J636" s="171"/>
      <c r="K636" s="170">
        <f t="shared" si="20"/>
        <v>1415</v>
      </c>
      <c r="L636" s="97">
        <f t="shared" si="19"/>
        <v>1415</v>
      </c>
    </row>
    <row r="637" spans="2:12">
      <c r="B637" s="172">
        <f>'Detailed Cash Flow'!A620</f>
        <v>46092</v>
      </c>
      <c r="C637" s="170">
        <f>IF('Detailed Cash Flow'!E620="","",'Detailed Cash Flow'!E620*-1)</f>
        <v>-300</v>
      </c>
      <c r="D637" s="170">
        <f>IF('Detailed Cash Flow'!F620="","",'Detailed Cash Flow'!F620*-1)</f>
        <v>0</v>
      </c>
      <c r="E637" s="170">
        <f>IF('Detailed Cash Flow'!G620="","",'Detailed Cash Flow'!G620*-1)</f>
        <v>0</v>
      </c>
      <c r="F637" s="170">
        <f>IF('Detailed Cash Flow'!Y620="","",'Detailed Cash Flow'!Y620*-1)</f>
        <v>0</v>
      </c>
      <c r="G637" s="170">
        <f>'Detailed Cash Flow'!AJ620</f>
        <v>0</v>
      </c>
      <c r="H637" s="170">
        <f>IF('Detailed Cash Flow'!D620="","",'Detailed Cash Flow'!D620*-1)</f>
        <v>0</v>
      </c>
      <c r="I637" s="171"/>
      <c r="J637" s="171"/>
      <c r="K637" s="170">
        <f t="shared" si="20"/>
        <v>1115</v>
      </c>
      <c r="L637" s="97">
        <f t="shared" si="19"/>
        <v>1115</v>
      </c>
    </row>
    <row r="638" spans="2:12">
      <c r="B638" s="172">
        <f>'Detailed Cash Flow'!A621</f>
        <v>46093</v>
      </c>
      <c r="C638" s="170">
        <f>IF('Detailed Cash Flow'!E621="","",'Detailed Cash Flow'!E621*-1)</f>
        <v>0</v>
      </c>
      <c r="D638" s="170">
        <f>IF('Detailed Cash Flow'!F621="","",'Detailed Cash Flow'!F621*-1)</f>
        <v>0</v>
      </c>
      <c r="E638" s="170">
        <f>IF('Detailed Cash Flow'!G621="","",'Detailed Cash Flow'!G621*-1)</f>
        <v>0</v>
      </c>
      <c r="F638" s="170">
        <f>IF('Detailed Cash Flow'!Y621="","",'Detailed Cash Flow'!Y621*-1)</f>
        <v>0</v>
      </c>
      <c r="G638" s="170">
        <f>'Detailed Cash Flow'!AJ621</f>
        <v>0</v>
      </c>
      <c r="H638" s="170">
        <f>IF('Detailed Cash Flow'!D621="","",'Detailed Cash Flow'!D621*-1)</f>
        <v>0</v>
      </c>
      <c r="I638" s="171"/>
      <c r="J638" s="171"/>
      <c r="K638" s="170">
        <f t="shared" si="20"/>
        <v>1115</v>
      </c>
      <c r="L638" s="97">
        <f t="shared" si="19"/>
        <v>1115</v>
      </c>
    </row>
    <row r="639" spans="2:12">
      <c r="B639" s="172">
        <f>'Detailed Cash Flow'!A622</f>
        <v>46094</v>
      </c>
      <c r="C639" s="170">
        <f>IF('Detailed Cash Flow'!E622="","",'Detailed Cash Flow'!E622*-1)</f>
        <v>0</v>
      </c>
      <c r="D639" s="170">
        <f>IF('Detailed Cash Flow'!F622="","",'Detailed Cash Flow'!F622*-1)</f>
        <v>0</v>
      </c>
      <c r="E639" s="170">
        <f>IF('Detailed Cash Flow'!G622="","",'Detailed Cash Flow'!G622*-1)</f>
        <v>0</v>
      </c>
      <c r="F639" s="170">
        <f>IF('Detailed Cash Flow'!Y622="","",'Detailed Cash Flow'!Y622*-1)</f>
        <v>0</v>
      </c>
      <c r="G639" s="170">
        <f>'Detailed Cash Flow'!AJ622</f>
        <v>2300</v>
      </c>
      <c r="H639" s="170">
        <f>IF('Detailed Cash Flow'!D622="","",'Detailed Cash Flow'!D622*-1)</f>
        <v>0</v>
      </c>
      <c r="I639" s="171"/>
      <c r="J639" s="171"/>
      <c r="K639" s="170">
        <f t="shared" si="20"/>
        <v>3415</v>
      </c>
      <c r="L639" s="97">
        <f t="shared" si="19"/>
        <v>3415</v>
      </c>
    </row>
    <row r="640" spans="2:12">
      <c r="B640" s="172">
        <f>'Detailed Cash Flow'!A623</f>
        <v>46095</v>
      </c>
      <c r="C640" s="170">
        <f>IF('Detailed Cash Flow'!E623="","",'Detailed Cash Flow'!E623*-1)</f>
        <v>0</v>
      </c>
      <c r="D640" s="170">
        <f>IF('Detailed Cash Flow'!F623="","",'Detailed Cash Flow'!F623*-1)</f>
        <v>0</v>
      </c>
      <c r="E640" s="170">
        <f>IF('Detailed Cash Flow'!G623="","",'Detailed Cash Flow'!G623*-1)</f>
        <v>0</v>
      </c>
      <c r="F640" s="170">
        <f>IF('Detailed Cash Flow'!Y623="","",'Detailed Cash Flow'!Y623*-1)</f>
        <v>0</v>
      </c>
      <c r="G640" s="170">
        <f>'Detailed Cash Flow'!AJ623</f>
        <v>0</v>
      </c>
      <c r="H640" s="170">
        <f>IF('Detailed Cash Flow'!D623="","",'Detailed Cash Flow'!D623*-1)</f>
        <v>0</v>
      </c>
      <c r="I640" s="171"/>
      <c r="J640" s="171"/>
      <c r="K640" s="170">
        <f t="shared" si="20"/>
        <v>3415</v>
      </c>
      <c r="L640" s="97">
        <f t="shared" si="19"/>
        <v>3415</v>
      </c>
    </row>
    <row r="641" spans="2:12">
      <c r="B641" s="172">
        <f>'Detailed Cash Flow'!A624</f>
        <v>46096</v>
      </c>
      <c r="C641" s="170">
        <f>IF('Detailed Cash Flow'!E624="","",'Detailed Cash Flow'!E624*-1)</f>
        <v>0</v>
      </c>
      <c r="D641" s="170">
        <f>IF('Detailed Cash Flow'!F624="","",'Detailed Cash Flow'!F624*-1)</f>
        <v>0</v>
      </c>
      <c r="E641" s="170">
        <f>IF('Detailed Cash Flow'!G624="","",'Detailed Cash Flow'!G624*-1)</f>
        <v>0</v>
      </c>
      <c r="F641" s="170">
        <f>IF('Detailed Cash Flow'!Y624="","",'Detailed Cash Flow'!Y624*-1)</f>
        <v>0</v>
      </c>
      <c r="G641" s="170">
        <f>'Detailed Cash Flow'!AJ624</f>
        <v>0</v>
      </c>
      <c r="H641" s="170">
        <f>IF('Detailed Cash Flow'!D624="","",'Detailed Cash Flow'!D624*-1)</f>
        <v>0</v>
      </c>
      <c r="I641" s="171"/>
      <c r="J641" s="171"/>
      <c r="K641" s="170">
        <f t="shared" si="20"/>
        <v>3415</v>
      </c>
      <c r="L641" s="97">
        <f t="shared" si="19"/>
        <v>3415</v>
      </c>
    </row>
    <row r="642" spans="2:12">
      <c r="B642" s="172">
        <f>'Detailed Cash Flow'!A625</f>
        <v>46097</v>
      </c>
      <c r="C642" s="170">
        <f>IF('Detailed Cash Flow'!E625="","",'Detailed Cash Flow'!E625*-1)</f>
        <v>0</v>
      </c>
      <c r="D642" s="170">
        <f>IF('Detailed Cash Flow'!F625="","",'Detailed Cash Flow'!F625*-1)</f>
        <v>0</v>
      </c>
      <c r="E642" s="170">
        <f>IF('Detailed Cash Flow'!G625="","",'Detailed Cash Flow'!G625*-1)</f>
        <v>0</v>
      </c>
      <c r="F642" s="170">
        <f>IF('Detailed Cash Flow'!Y625="","",'Detailed Cash Flow'!Y625*-1)</f>
        <v>-230</v>
      </c>
      <c r="G642" s="170">
        <f>'Detailed Cash Flow'!AJ625</f>
        <v>0</v>
      </c>
      <c r="H642" s="170">
        <f>IF('Detailed Cash Flow'!D625="","",'Detailed Cash Flow'!D625*-1)</f>
        <v>-400</v>
      </c>
      <c r="I642" s="171"/>
      <c r="J642" s="171"/>
      <c r="K642" s="170">
        <f t="shared" si="20"/>
        <v>2785</v>
      </c>
      <c r="L642" s="97">
        <f t="shared" si="19"/>
        <v>2785</v>
      </c>
    </row>
    <row r="643" spans="2:12">
      <c r="B643" s="172">
        <f>'Detailed Cash Flow'!A626</f>
        <v>46098</v>
      </c>
      <c r="C643" s="170">
        <f>IF('Detailed Cash Flow'!E626="","",'Detailed Cash Flow'!E626*-1)</f>
        <v>0</v>
      </c>
      <c r="D643" s="170">
        <f>IF('Detailed Cash Flow'!F626="","",'Detailed Cash Flow'!F626*-1)</f>
        <v>0</v>
      </c>
      <c r="E643" s="170">
        <f>IF('Detailed Cash Flow'!G626="","",'Detailed Cash Flow'!G626*-1)</f>
        <v>0</v>
      </c>
      <c r="F643" s="170">
        <f>IF('Detailed Cash Flow'!Y626="","",'Detailed Cash Flow'!Y626*-1)</f>
        <v>0</v>
      </c>
      <c r="G643" s="170">
        <f>'Detailed Cash Flow'!AJ626</f>
        <v>0</v>
      </c>
      <c r="H643" s="170">
        <f>IF('Detailed Cash Flow'!D626="","",'Detailed Cash Flow'!D626*-1)</f>
        <v>0</v>
      </c>
      <c r="I643" s="171"/>
      <c r="J643" s="171"/>
      <c r="K643" s="170">
        <f t="shared" si="20"/>
        <v>2785</v>
      </c>
      <c r="L643" s="97">
        <f t="shared" si="19"/>
        <v>2785</v>
      </c>
    </row>
    <row r="644" spans="2:12">
      <c r="B644" s="172">
        <f>'Detailed Cash Flow'!A627</f>
        <v>46099</v>
      </c>
      <c r="C644" s="170">
        <f>IF('Detailed Cash Flow'!E627="","",'Detailed Cash Flow'!E627*-1)</f>
        <v>0</v>
      </c>
      <c r="D644" s="170">
        <f>IF('Detailed Cash Flow'!F627="","",'Detailed Cash Flow'!F627*-1)</f>
        <v>0</v>
      </c>
      <c r="E644" s="170">
        <f>IF('Detailed Cash Flow'!G627="","",'Detailed Cash Flow'!G627*-1)</f>
        <v>0</v>
      </c>
      <c r="F644" s="170">
        <f>IF('Detailed Cash Flow'!Y627="","",'Detailed Cash Flow'!Y627*-1)</f>
        <v>0</v>
      </c>
      <c r="G644" s="170">
        <f>'Detailed Cash Flow'!AJ627</f>
        <v>0</v>
      </c>
      <c r="H644" s="170">
        <f>IF('Detailed Cash Flow'!D627="","",'Detailed Cash Flow'!D627*-1)</f>
        <v>0</v>
      </c>
      <c r="I644" s="171"/>
      <c r="J644" s="171"/>
      <c r="K644" s="170">
        <f t="shared" si="20"/>
        <v>2785</v>
      </c>
      <c r="L644" s="97">
        <f t="shared" si="19"/>
        <v>2785</v>
      </c>
    </row>
    <row r="645" spans="2:12">
      <c r="B645" s="172">
        <f>'Detailed Cash Flow'!A628</f>
        <v>46100</v>
      </c>
      <c r="C645" s="170">
        <f>IF('Detailed Cash Flow'!E628="","",'Detailed Cash Flow'!E628*-1)</f>
        <v>0</v>
      </c>
      <c r="D645" s="170">
        <f>IF('Detailed Cash Flow'!F628="","",'Detailed Cash Flow'!F628*-1)</f>
        <v>0</v>
      </c>
      <c r="E645" s="170">
        <f>IF('Detailed Cash Flow'!G628="","",'Detailed Cash Flow'!G628*-1)</f>
        <v>0</v>
      </c>
      <c r="F645" s="170">
        <f>IF('Detailed Cash Flow'!Y628="","",'Detailed Cash Flow'!Y628*-1)</f>
        <v>0</v>
      </c>
      <c r="G645" s="170">
        <f>'Detailed Cash Flow'!AJ628</f>
        <v>0</v>
      </c>
      <c r="H645" s="170">
        <f>IF('Detailed Cash Flow'!D628="","",'Detailed Cash Flow'!D628*-1)</f>
        <v>0</v>
      </c>
      <c r="I645" s="171"/>
      <c r="J645" s="171"/>
      <c r="K645" s="170">
        <f t="shared" si="20"/>
        <v>2785</v>
      </c>
      <c r="L645" s="97">
        <f t="shared" si="19"/>
        <v>2785</v>
      </c>
    </row>
    <row r="646" spans="2:12">
      <c r="B646" s="172">
        <f>'Detailed Cash Flow'!A629</f>
        <v>46101</v>
      </c>
      <c r="C646" s="170">
        <f>IF('Detailed Cash Flow'!E629="","",'Detailed Cash Flow'!E629*-1)</f>
        <v>0</v>
      </c>
      <c r="D646" s="170">
        <f>IF('Detailed Cash Flow'!F629="","",'Detailed Cash Flow'!F629*-1)</f>
        <v>0</v>
      </c>
      <c r="E646" s="170">
        <f>IF('Detailed Cash Flow'!G629="","",'Detailed Cash Flow'!G629*-1)</f>
        <v>0</v>
      </c>
      <c r="F646" s="170">
        <f>IF('Detailed Cash Flow'!Y629="","",'Detailed Cash Flow'!Y629*-1)</f>
        <v>0</v>
      </c>
      <c r="G646" s="170">
        <f>'Detailed Cash Flow'!AJ629</f>
        <v>0</v>
      </c>
      <c r="H646" s="170">
        <f>IF('Detailed Cash Flow'!D629="","",'Detailed Cash Flow'!D629*-1)</f>
        <v>0</v>
      </c>
      <c r="I646" s="171"/>
      <c r="J646" s="171"/>
      <c r="K646" s="170">
        <f t="shared" si="20"/>
        <v>2785</v>
      </c>
      <c r="L646" s="97">
        <f t="shared" si="19"/>
        <v>2785</v>
      </c>
    </row>
    <row r="647" spans="2:12">
      <c r="B647" s="172">
        <f>'Detailed Cash Flow'!A630</f>
        <v>46102</v>
      </c>
      <c r="C647" s="170">
        <f>IF('Detailed Cash Flow'!E630="","",'Detailed Cash Flow'!E630*-1)</f>
        <v>0</v>
      </c>
      <c r="D647" s="170">
        <f>IF('Detailed Cash Flow'!F630="","",'Detailed Cash Flow'!F630*-1)</f>
        <v>0</v>
      </c>
      <c r="E647" s="170">
        <f>IF('Detailed Cash Flow'!G630="","",'Detailed Cash Flow'!G630*-1)</f>
        <v>0</v>
      </c>
      <c r="F647" s="170">
        <f>IF('Detailed Cash Flow'!Y630="","",'Detailed Cash Flow'!Y630*-1)</f>
        <v>0</v>
      </c>
      <c r="G647" s="170">
        <f>'Detailed Cash Flow'!AJ630</f>
        <v>0</v>
      </c>
      <c r="H647" s="170">
        <f>IF('Detailed Cash Flow'!D630="","",'Detailed Cash Flow'!D630*-1)</f>
        <v>0</v>
      </c>
      <c r="I647" s="171"/>
      <c r="J647" s="171"/>
      <c r="K647" s="170">
        <f t="shared" si="20"/>
        <v>2785</v>
      </c>
      <c r="L647" s="97">
        <f t="shared" si="19"/>
        <v>2785</v>
      </c>
    </row>
    <row r="648" spans="2:12">
      <c r="B648" s="172">
        <f>'Detailed Cash Flow'!A631</f>
        <v>46103</v>
      </c>
      <c r="C648" s="170">
        <f>IF('Detailed Cash Flow'!E631="","",'Detailed Cash Flow'!E631*-1)</f>
        <v>0</v>
      </c>
      <c r="D648" s="170">
        <f>IF('Detailed Cash Flow'!F631="","",'Detailed Cash Flow'!F631*-1)</f>
        <v>0</v>
      </c>
      <c r="E648" s="170">
        <f>IF('Detailed Cash Flow'!G631="","",'Detailed Cash Flow'!G631*-1)</f>
        <v>0</v>
      </c>
      <c r="F648" s="170">
        <f>IF('Detailed Cash Flow'!Y631="","",'Detailed Cash Flow'!Y631*-1)</f>
        <v>0</v>
      </c>
      <c r="G648" s="170">
        <f>'Detailed Cash Flow'!AJ631</f>
        <v>0</v>
      </c>
      <c r="H648" s="170">
        <f>IF('Detailed Cash Flow'!D631="","",'Detailed Cash Flow'!D631*-1)</f>
        <v>0</v>
      </c>
      <c r="I648" s="171"/>
      <c r="J648" s="171"/>
      <c r="K648" s="170">
        <f t="shared" si="20"/>
        <v>2785</v>
      </c>
      <c r="L648" s="97">
        <f t="shared" si="19"/>
        <v>2785</v>
      </c>
    </row>
    <row r="649" spans="2:12">
      <c r="B649" s="172">
        <f>'Detailed Cash Flow'!A632</f>
        <v>46104</v>
      </c>
      <c r="C649" s="170">
        <f>IF('Detailed Cash Flow'!E632="","",'Detailed Cash Flow'!E632*-1)</f>
        <v>0</v>
      </c>
      <c r="D649" s="170">
        <f>IF('Detailed Cash Flow'!F632="","",'Detailed Cash Flow'!F632*-1)</f>
        <v>0</v>
      </c>
      <c r="E649" s="170">
        <f>IF('Detailed Cash Flow'!G632="","",'Detailed Cash Flow'!G632*-1)</f>
        <v>0</v>
      </c>
      <c r="F649" s="170">
        <f>IF('Detailed Cash Flow'!Y632="","",'Detailed Cash Flow'!Y632*-1)</f>
        <v>0</v>
      </c>
      <c r="G649" s="170">
        <f>'Detailed Cash Flow'!AJ632</f>
        <v>0</v>
      </c>
      <c r="H649" s="170">
        <f>IF('Detailed Cash Flow'!D632="","",'Detailed Cash Flow'!D632*-1)</f>
        <v>-400</v>
      </c>
      <c r="I649" s="171"/>
      <c r="J649" s="171"/>
      <c r="K649" s="170">
        <f t="shared" si="20"/>
        <v>2385</v>
      </c>
      <c r="L649" s="97">
        <f t="shared" si="19"/>
        <v>2385</v>
      </c>
    </row>
    <row r="650" spans="2:12">
      <c r="B650" s="172">
        <f>'Detailed Cash Flow'!A633</f>
        <v>46105</v>
      </c>
      <c r="C650" s="170">
        <f>IF('Detailed Cash Flow'!E633="","",'Detailed Cash Flow'!E633*-1)</f>
        <v>0</v>
      </c>
      <c r="D650" s="170">
        <f>IF('Detailed Cash Flow'!F633="","",'Detailed Cash Flow'!F633*-1)</f>
        <v>0</v>
      </c>
      <c r="E650" s="170">
        <f>IF('Detailed Cash Flow'!G633="","",'Detailed Cash Flow'!G633*-1)</f>
        <v>0</v>
      </c>
      <c r="F650" s="170">
        <f>IF('Detailed Cash Flow'!Y633="","",'Detailed Cash Flow'!Y633*-1)</f>
        <v>0</v>
      </c>
      <c r="G650" s="170">
        <f>'Detailed Cash Flow'!AJ633</f>
        <v>0</v>
      </c>
      <c r="H650" s="170">
        <f>IF('Detailed Cash Flow'!D633="","",'Detailed Cash Flow'!D633*-1)</f>
        <v>0</v>
      </c>
      <c r="I650" s="171"/>
      <c r="J650" s="171"/>
      <c r="K650" s="170">
        <f t="shared" si="20"/>
        <v>2385</v>
      </c>
      <c r="L650" s="97">
        <f t="shared" si="19"/>
        <v>2385</v>
      </c>
    </row>
    <row r="651" spans="2:12">
      <c r="B651" s="172">
        <f>'Detailed Cash Flow'!A634</f>
        <v>46106</v>
      </c>
      <c r="C651" s="170">
        <f>IF('Detailed Cash Flow'!E634="","",'Detailed Cash Flow'!E634*-1)</f>
        <v>0</v>
      </c>
      <c r="D651" s="170">
        <f>IF('Detailed Cash Flow'!F634="","",'Detailed Cash Flow'!F634*-1)</f>
        <v>0</v>
      </c>
      <c r="E651" s="170">
        <f>IF('Detailed Cash Flow'!G634="","",'Detailed Cash Flow'!G634*-1)</f>
        <v>0</v>
      </c>
      <c r="F651" s="170">
        <f>IF('Detailed Cash Flow'!Y634="","",'Detailed Cash Flow'!Y634*-1)</f>
        <v>0</v>
      </c>
      <c r="G651" s="170">
        <f>'Detailed Cash Flow'!AJ634</f>
        <v>0</v>
      </c>
      <c r="H651" s="170">
        <f>IF('Detailed Cash Flow'!D634="","",'Detailed Cash Flow'!D634*-1)</f>
        <v>0</v>
      </c>
      <c r="I651" s="171"/>
      <c r="J651" s="171"/>
      <c r="K651" s="170">
        <f t="shared" si="20"/>
        <v>2385</v>
      </c>
      <c r="L651" s="97">
        <f t="shared" si="19"/>
        <v>2385</v>
      </c>
    </row>
    <row r="652" spans="2:12">
      <c r="B652" s="172">
        <f>'Detailed Cash Flow'!A635</f>
        <v>46107</v>
      </c>
      <c r="C652" s="170">
        <f>IF('Detailed Cash Flow'!E635="","",'Detailed Cash Flow'!E635*-1)</f>
        <v>0</v>
      </c>
      <c r="D652" s="170">
        <f>IF('Detailed Cash Flow'!F635="","",'Detailed Cash Flow'!F635*-1)</f>
        <v>0</v>
      </c>
      <c r="E652" s="170">
        <f>IF('Detailed Cash Flow'!G635="","",'Detailed Cash Flow'!G635*-1)</f>
        <v>0</v>
      </c>
      <c r="F652" s="170">
        <f>IF('Detailed Cash Flow'!Y635="","",'Detailed Cash Flow'!Y635*-1)</f>
        <v>0</v>
      </c>
      <c r="G652" s="170">
        <f>'Detailed Cash Flow'!AJ635</f>
        <v>0</v>
      </c>
      <c r="H652" s="170">
        <f>IF('Detailed Cash Flow'!D635="","",'Detailed Cash Flow'!D635*-1)</f>
        <v>0</v>
      </c>
      <c r="I652" s="171"/>
      <c r="J652" s="171"/>
      <c r="K652" s="170">
        <f t="shared" si="20"/>
        <v>2385</v>
      </c>
      <c r="L652" s="97">
        <f t="shared" si="19"/>
        <v>2385</v>
      </c>
    </row>
    <row r="653" spans="2:12">
      <c r="B653" s="172">
        <f>'Detailed Cash Flow'!A636</f>
        <v>46108</v>
      </c>
      <c r="C653" s="170">
        <f>IF('Detailed Cash Flow'!E636="","",'Detailed Cash Flow'!E636*-1)</f>
        <v>-100</v>
      </c>
      <c r="D653" s="170">
        <f>IF('Detailed Cash Flow'!F636="","",'Detailed Cash Flow'!F636*-1)</f>
        <v>0</v>
      </c>
      <c r="E653" s="170">
        <f>IF('Detailed Cash Flow'!G636="","",'Detailed Cash Flow'!G636*-1)</f>
        <v>0</v>
      </c>
      <c r="F653" s="170">
        <f>IF('Detailed Cash Flow'!Y636="","",'Detailed Cash Flow'!Y636*-1)</f>
        <v>0</v>
      </c>
      <c r="G653" s="170">
        <f>'Detailed Cash Flow'!AJ636</f>
        <v>2300</v>
      </c>
      <c r="H653" s="170">
        <f>IF('Detailed Cash Flow'!D636="","",'Detailed Cash Flow'!D636*-1)</f>
        <v>0</v>
      </c>
      <c r="I653" s="171"/>
      <c r="J653" s="171"/>
      <c r="K653" s="170">
        <f t="shared" si="20"/>
        <v>4585</v>
      </c>
      <c r="L653" s="97">
        <f t="shared" si="19"/>
        <v>4585</v>
      </c>
    </row>
    <row r="654" spans="2:12">
      <c r="B654" s="172">
        <f>'Detailed Cash Flow'!A637</f>
        <v>46109</v>
      </c>
      <c r="C654" s="170">
        <f>IF('Detailed Cash Flow'!E637="","",'Detailed Cash Flow'!E637*-1)</f>
        <v>0</v>
      </c>
      <c r="D654" s="170">
        <f>IF('Detailed Cash Flow'!F637="","",'Detailed Cash Flow'!F637*-1)</f>
        <v>0</v>
      </c>
      <c r="E654" s="170">
        <f>IF('Detailed Cash Flow'!G637="","",'Detailed Cash Flow'!G637*-1)</f>
        <v>0</v>
      </c>
      <c r="F654" s="170">
        <f>IF('Detailed Cash Flow'!Y637="","",'Detailed Cash Flow'!Y637*-1)</f>
        <v>0</v>
      </c>
      <c r="G654" s="170">
        <f>'Detailed Cash Flow'!AJ637</f>
        <v>0</v>
      </c>
      <c r="H654" s="170">
        <f>IF('Detailed Cash Flow'!D637="","",'Detailed Cash Flow'!D637*-1)</f>
        <v>0</v>
      </c>
      <c r="I654" s="171"/>
      <c r="J654" s="171"/>
      <c r="K654" s="170">
        <f t="shared" si="20"/>
        <v>4585</v>
      </c>
      <c r="L654" s="97">
        <f t="shared" si="19"/>
        <v>4585</v>
      </c>
    </row>
    <row r="655" spans="2:12">
      <c r="B655" s="172">
        <f>'Detailed Cash Flow'!A638</f>
        <v>46110</v>
      </c>
      <c r="C655" s="170">
        <f>IF('Detailed Cash Flow'!E638="","",'Detailed Cash Flow'!E638*-1)</f>
        <v>0</v>
      </c>
      <c r="D655" s="170">
        <f>IF('Detailed Cash Flow'!F638="","",'Detailed Cash Flow'!F638*-1)</f>
        <v>0</v>
      </c>
      <c r="E655" s="170">
        <f>IF('Detailed Cash Flow'!G638="","",'Detailed Cash Flow'!G638*-1)</f>
        <v>0</v>
      </c>
      <c r="F655" s="170">
        <f>IF('Detailed Cash Flow'!Y638="","",'Detailed Cash Flow'!Y638*-1)</f>
        <v>0</v>
      </c>
      <c r="G655" s="170">
        <f>'Detailed Cash Flow'!AJ638</f>
        <v>0</v>
      </c>
      <c r="H655" s="170">
        <f>IF('Detailed Cash Flow'!D638="","",'Detailed Cash Flow'!D638*-1)</f>
        <v>0</v>
      </c>
      <c r="I655" s="171"/>
      <c r="J655" s="171"/>
      <c r="K655" s="170">
        <f t="shared" si="20"/>
        <v>4585</v>
      </c>
      <c r="L655" s="97">
        <f t="shared" si="19"/>
        <v>4585</v>
      </c>
    </row>
    <row r="656" spans="2:12">
      <c r="B656" s="172">
        <f>'Detailed Cash Flow'!A639</f>
        <v>46111</v>
      </c>
      <c r="C656" s="170">
        <f>IF('Detailed Cash Flow'!E639="","",'Detailed Cash Flow'!E639*-1)</f>
        <v>0</v>
      </c>
      <c r="D656" s="170">
        <f>IF('Detailed Cash Flow'!F639="","",'Detailed Cash Flow'!F639*-1)</f>
        <v>0</v>
      </c>
      <c r="E656" s="170">
        <f>IF('Detailed Cash Flow'!G639="","",'Detailed Cash Flow'!G639*-1)</f>
        <v>0</v>
      </c>
      <c r="F656" s="170">
        <f>IF('Detailed Cash Flow'!Y639="","",'Detailed Cash Flow'!Y639*-1)</f>
        <v>-230</v>
      </c>
      <c r="G656" s="170">
        <f>'Detailed Cash Flow'!AJ639</f>
        <v>0</v>
      </c>
      <c r="H656" s="170">
        <f>IF('Detailed Cash Flow'!D639="","",'Detailed Cash Flow'!D639*-1)</f>
        <v>-400</v>
      </c>
      <c r="I656" s="171"/>
      <c r="J656" s="171"/>
      <c r="K656" s="170">
        <f t="shared" si="20"/>
        <v>3955</v>
      </c>
      <c r="L656" s="97">
        <f t="shared" si="19"/>
        <v>3955</v>
      </c>
    </row>
    <row r="657" spans="2:12">
      <c r="B657" s="172">
        <f>'Detailed Cash Flow'!A640</f>
        <v>46112</v>
      </c>
      <c r="C657" s="170">
        <f>IF('Detailed Cash Flow'!E640="","",'Detailed Cash Flow'!E640*-1)</f>
        <v>-2000</v>
      </c>
      <c r="D657" s="170">
        <f>IF('Detailed Cash Flow'!F640="","",'Detailed Cash Flow'!F640*-1)</f>
        <v>0</v>
      </c>
      <c r="E657" s="170">
        <f>IF('Detailed Cash Flow'!G640="","",'Detailed Cash Flow'!G640*-1)</f>
        <v>0</v>
      </c>
      <c r="F657" s="170">
        <f>IF('Detailed Cash Flow'!Y640="","",'Detailed Cash Flow'!Y640*-1)</f>
        <v>0</v>
      </c>
      <c r="G657" s="170">
        <f>'Detailed Cash Flow'!AJ640</f>
        <v>0</v>
      </c>
      <c r="H657" s="170">
        <f>IF('Detailed Cash Flow'!D640="","",'Detailed Cash Flow'!D640*-1)</f>
        <v>0</v>
      </c>
      <c r="I657" s="171"/>
      <c r="J657" s="171"/>
      <c r="K657" s="170">
        <f t="shared" si="20"/>
        <v>1955</v>
      </c>
      <c r="L657" s="97">
        <f t="shared" si="19"/>
        <v>1955</v>
      </c>
    </row>
    <row r="658" spans="2:12">
      <c r="B658" s="172">
        <f>'Detailed Cash Flow'!A641</f>
        <v>46113</v>
      </c>
      <c r="C658" s="170">
        <f>IF('Detailed Cash Flow'!E641="","",'Detailed Cash Flow'!E641*-1)</f>
        <v>-195</v>
      </c>
      <c r="D658" s="170">
        <f>IF('Detailed Cash Flow'!F641="","",'Detailed Cash Flow'!F641*-1)</f>
        <v>0</v>
      </c>
      <c r="E658" s="170">
        <f>IF('Detailed Cash Flow'!G641="","",'Detailed Cash Flow'!G641*-1)</f>
        <v>0</v>
      </c>
      <c r="F658" s="170">
        <f>IF('Detailed Cash Flow'!Y641="","",'Detailed Cash Flow'!Y641*-1)</f>
        <v>0</v>
      </c>
      <c r="G658" s="170">
        <f>'Detailed Cash Flow'!AJ641</f>
        <v>650</v>
      </c>
      <c r="H658" s="170">
        <f>IF('Detailed Cash Flow'!D641="","",'Detailed Cash Flow'!D641*-1)</f>
        <v>0</v>
      </c>
      <c r="I658" s="171"/>
      <c r="J658" s="171"/>
      <c r="K658" s="170">
        <f t="shared" si="20"/>
        <v>2410</v>
      </c>
      <c r="L658" s="97">
        <f t="shared" ref="L658:L721" si="21">K658</f>
        <v>2410</v>
      </c>
    </row>
    <row r="659" spans="2:12">
      <c r="B659" s="172">
        <f>'Detailed Cash Flow'!A642</f>
        <v>46114</v>
      </c>
      <c r="C659" s="170">
        <f>IF('Detailed Cash Flow'!E642="","",'Detailed Cash Flow'!E642*-1)</f>
        <v>-35</v>
      </c>
      <c r="D659" s="170">
        <f>IF('Detailed Cash Flow'!F642="","",'Detailed Cash Flow'!F642*-1)</f>
        <v>0</v>
      </c>
      <c r="E659" s="170">
        <f>IF('Detailed Cash Flow'!G642="","",'Detailed Cash Flow'!G642*-1)</f>
        <v>0</v>
      </c>
      <c r="F659" s="170">
        <f>IF('Detailed Cash Flow'!Y642="","",'Detailed Cash Flow'!Y642*-1)</f>
        <v>0</v>
      </c>
      <c r="G659" s="170">
        <f>'Detailed Cash Flow'!AJ642</f>
        <v>0</v>
      </c>
      <c r="H659" s="170">
        <f>IF('Detailed Cash Flow'!D642="","",'Detailed Cash Flow'!D642*-1)</f>
        <v>0</v>
      </c>
      <c r="I659" s="171"/>
      <c r="J659" s="171"/>
      <c r="K659" s="170">
        <f t="shared" si="20"/>
        <v>2375</v>
      </c>
      <c r="L659" s="97">
        <f t="shared" si="21"/>
        <v>2375</v>
      </c>
    </row>
    <row r="660" spans="2:12">
      <c r="B660" s="172">
        <f>'Detailed Cash Flow'!A643</f>
        <v>46115</v>
      </c>
      <c r="C660" s="170">
        <f>IF('Detailed Cash Flow'!E643="","",'Detailed Cash Flow'!E643*-1)</f>
        <v>-35</v>
      </c>
      <c r="D660" s="170">
        <f>IF('Detailed Cash Flow'!F643="","",'Detailed Cash Flow'!F643*-1)</f>
        <v>0</v>
      </c>
      <c r="E660" s="170">
        <f>IF('Detailed Cash Flow'!G643="","",'Detailed Cash Flow'!G643*-1)</f>
        <v>0</v>
      </c>
      <c r="F660" s="170">
        <f>IF('Detailed Cash Flow'!Y643="","",'Detailed Cash Flow'!Y643*-1)</f>
        <v>0</v>
      </c>
      <c r="G660" s="170">
        <f>'Detailed Cash Flow'!AJ643</f>
        <v>0</v>
      </c>
      <c r="H660" s="170">
        <f>IF('Detailed Cash Flow'!D643="","",'Detailed Cash Flow'!D643*-1)</f>
        <v>0</v>
      </c>
      <c r="I660" s="171"/>
      <c r="J660" s="171"/>
      <c r="K660" s="170">
        <f t="shared" si="20"/>
        <v>2340</v>
      </c>
      <c r="L660" s="97">
        <f t="shared" si="21"/>
        <v>2340</v>
      </c>
    </row>
    <row r="661" spans="2:12">
      <c r="B661" s="172">
        <f>'Detailed Cash Flow'!A644</f>
        <v>46116</v>
      </c>
      <c r="C661" s="170">
        <f>IF('Detailed Cash Flow'!E644="","",'Detailed Cash Flow'!E644*-1)</f>
        <v>-35</v>
      </c>
      <c r="D661" s="170">
        <f>IF('Detailed Cash Flow'!F644="","",'Detailed Cash Flow'!F644*-1)</f>
        <v>0</v>
      </c>
      <c r="E661" s="170">
        <f>IF('Detailed Cash Flow'!G644="","",'Detailed Cash Flow'!G644*-1)</f>
        <v>0</v>
      </c>
      <c r="F661" s="170">
        <f>IF('Detailed Cash Flow'!Y644="","",'Detailed Cash Flow'!Y644*-1)</f>
        <v>0</v>
      </c>
      <c r="G661" s="170">
        <f>'Detailed Cash Flow'!AJ644</f>
        <v>0</v>
      </c>
      <c r="H661" s="170">
        <f>IF('Detailed Cash Flow'!D644="","",'Detailed Cash Flow'!D644*-1)</f>
        <v>0</v>
      </c>
      <c r="I661" s="171"/>
      <c r="J661" s="171"/>
      <c r="K661" s="170">
        <f t="shared" ref="K661:K724" si="22">IF(B661="","",K660+G661+C661+D661+E661+F661+H661+I661)</f>
        <v>2305</v>
      </c>
      <c r="L661" s="97">
        <f t="shared" si="21"/>
        <v>2305</v>
      </c>
    </row>
    <row r="662" spans="2:12">
      <c r="B662" s="172">
        <f>'Detailed Cash Flow'!A645</f>
        <v>46117</v>
      </c>
      <c r="C662" s="170">
        <f>IF('Detailed Cash Flow'!E645="","",'Detailed Cash Flow'!E645*-1)</f>
        <v>0</v>
      </c>
      <c r="D662" s="170">
        <f>IF('Detailed Cash Flow'!F645="","",'Detailed Cash Flow'!F645*-1)</f>
        <v>0</v>
      </c>
      <c r="E662" s="170">
        <f>IF('Detailed Cash Flow'!G645="","",'Detailed Cash Flow'!G645*-1)</f>
        <v>0</v>
      </c>
      <c r="F662" s="170">
        <f>IF('Detailed Cash Flow'!Y645="","",'Detailed Cash Flow'!Y645*-1)</f>
        <v>0</v>
      </c>
      <c r="G662" s="170">
        <f>'Detailed Cash Flow'!AJ645</f>
        <v>0</v>
      </c>
      <c r="H662" s="170">
        <f>IF('Detailed Cash Flow'!D645="","",'Detailed Cash Flow'!D645*-1)</f>
        <v>0</v>
      </c>
      <c r="I662" s="171"/>
      <c r="J662" s="171"/>
      <c r="K662" s="170">
        <f t="shared" si="22"/>
        <v>2305</v>
      </c>
      <c r="L662" s="97">
        <f t="shared" si="21"/>
        <v>2305</v>
      </c>
    </row>
    <row r="663" spans="2:12">
      <c r="B663" s="172">
        <f>'Detailed Cash Flow'!A646</f>
        <v>46118</v>
      </c>
      <c r="C663" s="170">
        <f>IF('Detailed Cash Flow'!E646="","",'Detailed Cash Flow'!E646*-1)</f>
        <v>0</v>
      </c>
      <c r="D663" s="170">
        <f>IF('Detailed Cash Flow'!F646="","",'Detailed Cash Flow'!F646*-1)</f>
        <v>0</v>
      </c>
      <c r="E663" s="170">
        <f>IF('Detailed Cash Flow'!G646="","",'Detailed Cash Flow'!G646*-1)</f>
        <v>0</v>
      </c>
      <c r="F663" s="170">
        <f>IF('Detailed Cash Flow'!Y646="","",'Detailed Cash Flow'!Y646*-1)</f>
        <v>0</v>
      </c>
      <c r="G663" s="170">
        <f>'Detailed Cash Flow'!AJ646</f>
        <v>0</v>
      </c>
      <c r="H663" s="170">
        <f>IF('Detailed Cash Flow'!D646="","",'Detailed Cash Flow'!D646*-1)</f>
        <v>-400</v>
      </c>
      <c r="I663" s="171"/>
      <c r="J663" s="171"/>
      <c r="K663" s="170">
        <f t="shared" si="22"/>
        <v>1905</v>
      </c>
      <c r="L663" s="97">
        <f t="shared" si="21"/>
        <v>1905</v>
      </c>
    </row>
    <row r="664" spans="2:12">
      <c r="B664" s="172">
        <f>'Detailed Cash Flow'!A647</f>
        <v>46119</v>
      </c>
      <c r="C664" s="170">
        <f>IF('Detailed Cash Flow'!E647="","",'Detailed Cash Flow'!E647*-1)</f>
        <v>0</v>
      </c>
      <c r="D664" s="170">
        <f>IF('Detailed Cash Flow'!F647="","",'Detailed Cash Flow'!F647*-1)</f>
        <v>0</v>
      </c>
      <c r="E664" s="170">
        <f>IF('Detailed Cash Flow'!G647="","",'Detailed Cash Flow'!G647*-1)</f>
        <v>0</v>
      </c>
      <c r="F664" s="170">
        <f>IF('Detailed Cash Flow'!Y647="","",'Detailed Cash Flow'!Y647*-1)</f>
        <v>0</v>
      </c>
      <c r="G664" s="170">
        <f>'Detailed Cash Flow'!AJ647</f>
        <v>0</v>
      </c>
      <c r="H664" s="170">
        <f>IF('Detailed Cash Flow'!D647="","",'Detailed Cash Flow'!D647*-1)</f>
        <v>0</v>
      </c>
      <c r="I664" s="171"/>
      <c r="J664" s="171"/>
      <c r="K664" s="170">
        <f t="shared" si="22"/>
        <v>1905</v>
      </c>
      <c r="L664" s="97">
        <f t="shared" si="21"/>
        <v>1905</v>
      </c>
    </row>
    <row r="665" spans="2:12">
      <c r="B665" s="172">
        <f>'Detailed Cash Flow'!A648</f>
        <v>46120</v>
      </c>
      <c r="C665" s="170">
        <f>IF('Detailed Cash Flow'!E648="","",'Detailed Cash Flow'!E648*-1)</f>
        <v>0</v>
      </c>
      <c r="D665" s="170">
        <f>IF('Detailed Cash Flow'!F648="","",'Detailed Cash Flow'!F648*-1)</f>
        <v>0</v>
      </c>
      <c r="E665" s="170">
        <f>IF('Detailed Cash Flow'!G648="","",'Detailed Cash Flow'!G648*-1)</f>
        <v>0</v>
      </c>
      <c r="F665" s="170">
        <f>IF('Detailed Cash Flow'!Y648="","",'Detailed Cash Flow'!Y648*-1)</f>
        <v>0</v>
      </c>
      <c r="G665" s="170">
        <f>'Detailed Cash Flow'!AJ648</f>
        <v>0</v>
      </c>
      <c r="H665" s="170">
        <f>IF('Detailed Cash Flow'!D648="","",'Detailed Cash Flow'!D648*-1)</f>
        <v>0</v>
      </c>
      <c r="I665" s="171"/>
      <c r="J665" s="171"/>
      <c r="K665" s="170">
        <f t="shared" si="22"/>
        <v>1905</v>
      </c>
      <c r="L665" s="97">
        <f t="shared" si="21"/>
        <v>1905</v>
      </c>
    </row>
    <row r="666" spans="2:12">
      <c r="B666" s="172">
        <f>'Detailed Cash Flow'!A649</f>
        <v>46121</v>
      </c>
      <c r="C666" s="170">
        <f>IF('Detailed Cash Flow'!E649="","",'Detailed Cash Flow'!E649*-1)</f>
        <v>0</v>
      </c>
      <c r="D666" s="170">
        <f>IF('Detailed Cash Flow'!F649="","",'Detailed Cash Flow'!F649*-1)</f>
        <v>0</v>
      </c>
      <c r="E666" s="170">
        <f>IF('Detailed Cash Flow'!G649="","",'Detailed Cash Flow'!G649*-1)</f>
        <v>0</v>
      </c>
      <c r="F666" s="170">
        <f>IF('Detailed Cash Flow'!Y649="","",'Detailed Cash Flow'!Y649*-1)</f>
        <v>0</v>
      </c>
      <c r="G666" s="170">
        <f>'Detailed Cash Flow'!AJ649</f>
        <v>0</v>
      </c>
      <c r="H666" s="170">
        <f>IF('Detailed Cash Flow'!D649="","",'Detailed Cash Flow'!D649*-1)</f>
        <v>0</v>
      </c>
      <c r="I666" s="171"/>
      <c r="J666" s="171"/>
      <c r="K666" s="170">
        <f t="shared" si="22"/>
        <v>1905</v>
      </c>
      <c r="L666" s="97">
        <f t="shared" si="21"/>
        <v>1905</v>
      </c>
    </row>
    <row r="667" spans="2:12">
      <c r="B667" s="172">
        <f>'Detailed Cash Flow'!A650</f>
        <v>46122</v>
      </c>
      <c r="C667" s="170">
        <f>IF('Detailed Cash Flow'!E650="","",'Detailed Cash Flow'!E650*-1)</f>
        <v>-500</v>
      </c>
      <c r="D667" s="170">
        <f>IF('Detailed Cash Flow'!F650="","",'Detailed Cash Flow'!F650*-1)</f>
        <v>0</v>
      </c>
      <c r="E667" s="170">
        <f>IF('Detailed Cash Flow'!G650="","",'Detailed Cash Flow'!G650*-1)</f>
        <v>0</v>
      </c>
      <c r="F667" s="170">
        <f>IF('Detailed Cash Flow'!Y650="","",'Detailed Cash Flow'!Y650*-1)</f>
        <v>0</v>
      </c>
      <c r="G667" s="170">
        <f>'Detailed Cash Flow'!AJ650</f>
        <v>2300</v>
      </c>
      <c r="H667" s="170">
        <f>IF('Detailed Cash Flow'!D650="","",'Detailed Cash Flow'!D650*-1)</f>
        <v>0</v>
      </c>
      <c r="I667" s="171"/>
      <c r="J667" s="171"/>
      <c r="K667" s="170">
        <f t="shared" si="22"/>
        <v>3705</v>
      </c>
      <c r="L667" s="97">
        <f t="shared" si="21"/>
        <v>3705</v>
      </c>
    </row>
    <row r="668" spans="2:12">
      <c r="B668" s="172">
        <f>'Detailed Cash Flow'!A651</f>
        <v>46123</v>
      </c>
      <c r="C668" s="170">
        <f>IF('Detailed Cash Flow'!E651="","",'Detailed Cash Flow'!E651*-1)</f>
        <v>-300</v>
      </c>
      <c r="D668" s="170">
        <f>IF('Detailed Cash Flow'!F651="","",'Detailed Cash Flow'!F651*-1)</f>
        <v>0</v>
      </c>
      <c r="E668" s="170">
        <f>IF('Detailed Cash Flow'!G651="","",'Detailed Cash Flow'!G651*-1)</f>
        <v>0</v>
      </c>
      <c r="F668" s="170">
        <f>IF('Detailed Cash Flow'!Y651="","",'Detailed Cash Flow'!Y651*-1)</f>
        <v>0</v>
      </c>
      <c r="G668" s="170">
        <f>'Detailed Cash Flow'!AJ651</f>
        <v>0</v>
      </c>
      <c r="H668" s="170">
        <f>IF('Detailed Cash Flow'!D651="","",'Detailed Cash Flow'!D651*-1)</f>
        <v>0</v>
      </c>
      <c r="I668" s="171"/>
      <c r="J668" s="171"/>
      <c r="K668" s="170">
        <f t="shared" si="22"/>
        <v>3405</v>
      </c>
      <c r="L668" s="97">
        <f t="shared" si="21"/>
        <v>3405</v>
      </c>
    </row>
    <row r="669" spans="2:12">
      <c r="B669" s="172">
        <f>'Detailed Cash Flow'!A652</f>
        <v>46124</v>
      </c>
      <c r="C669" s="170">
        <f>IF('Detailed Cash Flow'!E652="","",'Detailed Cash Flow'!E652*-1)</f>
        <v>0</v>
      </c>
      <c r="D669" s="170">
        <f>IF('Detailed Cash Flow'!F652="","",'Detailed Cash Flow'!F652*-1)</f>
        <v>0</v>
      </c>
      <c r="E669" s="170">
        <f>IF('Detailed Cash Flow'!G652="","",'Detailed Cash Flow'!G652*-1)</f>
        <v>0</v>
      </c>
      <c r="F669" s="170">
        <f>IF('Detailed Cash Flow'!Y652="","",'Detailed Cash Flow'!Y652*-1)</f>
        <v>0</v>
      </c>
      <c r="G669" s="170">
        <f>'Detailed Cash Flow'!AJ652</f>
        <v>0</v>
      </c>
      <c r="H669" s="170">
        <f>IF('Detailed Cash Flow'!D652="","",'Detailed Cash Flow'!D652*-1)</f>
        <v>0</v>
      </c>
      <c r="I669" s="171"/>
      <c r="J669" s="171"/>
      <c r="K669" s="170">
        <f t="shared" si="22"/>
        <v>3405</v>
      </c>
      <c r="L669" s="97">
        <f t="shared" si="21"/>
        <v>3405</v>
      </c>
    </row>
    <row r="670" spans="2:12">
      <c r="B670" s="172">
        <f>'Detailed Cash Flow'!A653</f>
        <v>46125</v>
      </c>
      <c r="C670" s="170">
        <f>IF('Detailed Cash Flow'!E653="","",'Detailed Cash Flow'!E653*-1)</f>
        <v>0</v>
      </c>
      <c r="D670" s="170">
        <f>IF('Detailed Cash Flow'!F653="","",'Detailed Cash Flow'!F653*-1)</f>
        <v>0</v>
      </c>
      <c r="E670" s="170">
        <f>IF('Detailed Cash Flow'!G653="","",'Detailed Cash Flow'!G653*-1)</f>
        <v>0</v>
      </c>
      <c r="F670" s="170">
        <f>IF('Detailed Cash Flow'!Y653="","",'Detailed Cash Flow'!Y653*-1)</f>
        <v>-230</v>
      </c>
      <c r="G670" s="170">
        <f>'Detailed Cash Flow'!AJ653</f>
        <v>0</v>
      </c>
      <c r="H670" s="170">
        <f>IF('Detailed Cash Flow'!D653="","",'Detailed Cash Flow'!D653*-1)</f>
        <v>-400</v>
      </c>
      <c r="I670" s="171"/>
      <c r="J670" s="171"/>
      <c r="K670" s="170">
        <f t="shared" si="22"/>
        <v>2775</v>
      </c>
      <c r="L670" s="97">
        <f t="shared" si="21"/>
        <v>2775</v>
      </c>
    </row>
    <row r="671" spans="2:12">
      <c r="B671" s="172">
        <f>'Detailed Cash Flow'!A654</f>
        <v>46126</v>
      </c>
      <c r="C671" s="170">
        <f>IF('Detailed Cash Flow'!E654="","",'Detailed Cash Flow'!E654*-1)</f>
        <v>0</v>
      </c>
      <c r="D671" s="170">
        <f>IF('Detailed Cash Flow'!F654="","",'Detailed Cash Flow'!F654*-1)</f>
        <v>0</v>
      </c>
      <c r="E671" s="170">
        <f>IF('Detailed Cash Flow'!G654="","",'Detailed Cash Flow'!G654*-1)</f>
        <v>0</v>
      </c>
      <c r="F671" s="170">
        <f>IF('Detailed Cash Flow'!Y654="","",'Detailed Cash Flow'!Y654*-1)</f>
        <v>0</v>
      </c>
      <c r="G671" s="170">
        <f>'Detailed Cash Flow'!AJ654</f>
        <v>0</v>
      </c>
      <c r="H671" s="170">
        <f>IF('Detailed Cash Flow'!D654="","",'Detailed Cash Flow'!D654*-1)</f>
        <v>0</v>
      </c>
      <c r="I671" s="171"/>
      <c r="J671" s="171"/>
      <c r="K671" s="170">
        <f t="shared" si="22"/>
        <v>2775</v>
      </c>
      <c r="L671" s="97">
        <f t="shared" si="21"/>
        <v>2775</v>
      </c>
    </row>
    <row r="672" spans="2:12">
      <c r="B672" s="172">
        <f>'Detailed Cash Flow'!A655</f>
        <v>46127</v>
      </c>
      <c r="C672" s="170">
        <f>IF('Detailed Cash Flow'!E655="","",'Detailed Cash Flow'!E655*-1)</f>
        <v>0</v>
      </c>
      <c r="D672" s="170">
        <f>IF('Detailed Cash Flow'!F655="","",'Detailed Cash Flow'!F655*-1)</f>
        <v>0</v>
      </c>
      <c r="E672" s="170">
        <f>IF('Detailed Cash Flow'!G655="","",'Detailed Cash Flow'!G655*-1)</f>
        <v>0</v>
      </c>
      <c r="F672" s="170">
        <f>IF('Detailed Cash Flow'!Y655="","",'Detailed Cash Flow'!Y655*-1)</f>
        <v>0</v>
      </c>
      <c r="G672" s="170">
        <f>'Detailed Cash Flow'!AJ655</f>
        <v>0</v>
      </c>
      <c r="H672" s="170">
        <f>IF('Detailed Cash Flow'!D655="","",'Detailed Cash Flow'!D655*-1)</f>
        <v>0</v>
      </c>
      <c r="I672" s="171"/>
      <c r="J672" s="171"/>
      <c r="K672" s="170">
        <f t="shared" si="22"/>
        <v>2775</v>
      </c>
      <c r="L672" s="97">
        <f t="shared" si="21"/>
        <v>2775</v>
      </c>
    </row>
    <row r="673" spans="2:12">
      <c r="B673" s="172">
        <f>'Detailed Cash Flow'!A656</f>
        <v>46128</v>
      </c>
      <c r="C673" s="170">
        <f>IF('Detailed Cash Flow'!E656="","",'Detailed Cash Flow'!E656*-1)</f>
        <v>0</v>
      </c>
      <c r="D673" s="170">
        <f>IF('Detailed Cash Flow'!F656="","",'Detailed Cash Flow'!F656*-1)</f>
        <v>0</v>
      </c>
      <c r="E673" s="170">
        <f>IF('Detailed Cash Flow'!G656="","",'Detailed Cash Flow'!G656*-1)</f>
        <v>0</v>
      </c>
      <c r="F673" s="170">
        <f>IF('Detailed Cash Flow'!Y656="","",'Detailed Cash Flow'!Y656*-1)</f>
        <v>0</v>
      </c>
      <c r="G673" s="170">
        <f>'Detailed Cash Flow'!AJ656</f>
        <v>0</v>
      </c>
      <c r="H673" s="170">
        <f>IF('Detailed Cash Flow'!D656="","",'Detailed Cash Flow'!D656*-1)</f>
        <v>0</v>
      </c>
      <c r="I673" s="171"/>
      <c r="J673" s="171"/>
      <c r="K673" s="170">
        <f t="shared" si="22"/>
        <v>2775</v>
      </c>
      <c r="L673" s="97">
        <f t="shared" si="21"/>
        <v>2775</v>
      </c>
    </row>
    <row r="674" spans="2:12">
      <c r="B674" s="172">
        <f>'Detailed Cash Flow'!A657</f>
        <v>46129</v>
      </c>
      <c r="C674" s="170">
        <f>IF('Detailed Cash Flow'!E657="","",'Detailed Cash Flow'!E657*-1)</f>
        <v>0</v>
      </c>
      <c r="D674" s="170">
        <f>IF('Detailed Cash Flow'!F657="","",'Detailed Cash Flow'!F657*-1)</f>
        <v>0</v>
      </c>
      <c r="E674" s="170">
        <f>IF('Detailed Cash Flow'!G657="","",'Detailed Cash Flow'!G657*-1)</f>
        <v>0</v>
      </c>
      <c r="F674" s="170">
        <f>IF('Detailed Cash Flow'!Y657="","",'Detailed Cash Flow'!Y657*-1)</f>
        <v>0</v>
      </c>
      <c r="G674" s="170">
        <f>'Detailed Cash Flow'!AJ657</f>
        <v>0</v>
      </c>
      <c r="H674" s="170">
        <f>IF('Detailed Cash Flow'!D657="","",'Detailed Cash Flow'!D657*-1)</f>
        <v>0</v>
      </c>
      <c r="I674" s="171"/>
      <c r="J674" s="171"/>
      <c r="K674" s="170">
        <f t="shared" si="22"/>
        <v>2775</v>
      </c>
      <c r="L674" s="97">
        <f t="shared" si="21"/>
        <v>2775</v>
      </c>
    </row>
    <row r="675" spans="2:12">
      <c r="B675" s="172">
        <f>'Detailed Cash Flow'!A658</f>
        <v>46130</v>
      </c>
      <c r="C675" s="170">
        <f>IF('Detailed Cash Flow'!E658="","",'Detailed Cash Flow'!E658*-1)</f>
        <v>0</v>
      </c>
      <c r="D675" s="170">
        <f>IF('Detailed Cash Flow'!F658="","",'Detailed Cash Flow'!F658*-1)</f>
        <v>0</v>
      </c>
      <c r="E675" s="170">
        <f>IF('Detailed Cash Flow'!G658="","",'Detailed Cash Flow'!G658*-1)</f>
        <v>0</v>
      </c>
      <c r="F675" s="170">
        <f>IF('Detailed Cash Flow'!Y658="","",'Detailed Cash Flow'!Y658*-1)</f>
        <v>0</v>
      </c>
      <c r="G675" s="170">
        <f>'Detailed Cash Flow'!AJ658</f>
        <v>0</v>
      </c>
      <c r="H675" s="170">
        <f>IF('Detailed Cash Flow'!D658="","",'Detailed Cash Flow'!D658*-1)</f>
        <v>0</v>
      </c>
      <c r="I675" s="171"/>
      <c r="J675" s="171"/>
      <c r="K675" s="170">
        <f t="shared" si="22"/>
        <v>2775</v>
      </c>
      <c r="L675" s="97">
        <f t="shared" si="21"/>
        <v>2775</v>
      </c>
    </row>
    <row r="676" spans="2:12">
      <c r="B676" s="172">
        <f>'Detailed Cash Flow'!A659</f>
        <v>46131</v>
      </c>
      <c r="C676" s="170">
        <f>IF('Detailed Cash Flow'!E659="","",'Detailed Cash Flow'!E659*-1)</f>
        <v>0</v>
      </c>
      <c r="D676" s="170">
        <f>IF('Detailed Cash Flow'!F659="","",'Detailed Cash Flow'!F659*-1)</f>
        <v>0</v>
      </c>
      <c r="E676" s="170">
        <f>IF('Detailed Cash Flow'!G659="","",'Detailed Cash Flow'!G659*-1)</f>
        <v>0</v>
      </c>
      <c r="F676" s="170">
        <f>IF('Detailed Cash Flow'!Y659="","",'Detailed Cash Flow'!Y659*-1)</f>
        <v>0</v>
      </c>
      <c r="G676" s="170">
        <f>'Detailed Cash Flow'!AJ659</f>
        <v>0</v>
      </c>
      <c r="H676" s="170">
        <f>IF('Detailed Cash Flow'!D659="","",'Detailed Cash Flow'!D659*-1)</f>
        <v>0</v>
      </c>
      <c r="I676" s="171"/>
      <c r="J676" s="171"/>
      <c r="K676" s="170">
        <f t="shared" si="22"/>
        <v>2775</v>
      </c>
      <c r="L676" s="97">
        <f t="shared" si="21"/>
        <v>2775</v>
      </c>
    </row>
    <row r="677" spans="2:12">
      <c r="B677" s="172">
        <f>'Detailed Cash Flow'!A660</f>
        <v>46132</v>
      </c>
      <c r="C677" s="170">
        <f>IF('Detailed Cash Flow'!E660="","",'Detailed Cash Flow'!E660*-1)</f>
        <v>0</v>
      </c>
      <c r="D677" s="170">
        <f>IF('Detailed Cash Flow'!F660="","",'Detailed Cash Flow'!F660*-1)</f>
        <v>0</v>
      </c>
      <c r="E677" s="170">
        <f>IF('Detailed Cash Flow'!G660="","",'Detailed Cash Flow'!G660*-1)</f>
        <v>0</v>
      </c>
      <c r="F677" s="170">
        <f>IF('Detailed Cash Flow'!Y660="","",'Detailed Cash Flow'!Y660*-1)</f>
        <v>0</v>
      </c>
      <c r="G677" s="170">
        <f>'Detailed Cash Flow'!AJ660</f>
        <v>0</v>
      </c>
      <c r="H677" s="170">
        <f>IF('Detailed Cash Flow'!D660="","",'Detailed Cash Flow'!D660*-1)</f>
        <v>-400</v>
      </c>
      <c r="I677" s="171"/>
      <c r="J677" s="171"/>
      <c r="K677" s="170">
        <f t="shared" si="22"/>
        <v>2375</v>
      </c>
      <c r="L677" s="97">
        <f t="shared" si="21"/>
        <v>2375</v>
      </c>
    </row>
    <row r="678" spans="2:12">
      <c r="B678" s="172">
        <f>'Detailed Cash Flow'!A661</f>
        <v>46133</v>
      </c>
      <c r="C678" s="170">
        <f>IF('Detailed Cash Flow'!E661="","",'Detailed Cash Flow'!E661*-1)</f>
        <v>0</v>
      </c>
      <c r="D678" s="170">
        <f>IF('Detailed Cash Flow'!F661="","",'Detailed Cash Flow'!F661*-1)</f>
        <v>0</v>
      </c>
      <c r="E678" s="170">
        <f>IF('Detailed Cash Flow'!G661="","",'Detailed Cash Flow'!G661*-1)</f>
        <v>0</v>
      </c>
      <c r="F678" s="170">
        <f>IF('Detailed Cash Flow'!Y661="","",'Detailed Cash Flow'!Y661*-1)</f>
        <v>0</v>
      </c>
      <c r="G678" s="170">
        <f>'Detailed Cash Flow'!AJ661</f>
        <v>0</v>
      </c>
      <c r="H678" s="170">
        <f>IF('Detailed Cash Flow'!D661="","",'Detailed Cash Flow'!D661*-1)</f>
        <v>0</v>
      </c>
      <c r="I678" s="171"/>
      <c r="J678" s="171"/>
      <c r="K678" s="170">
        <f t="shared" si="22"/>
        <v>2375</v>
      </c>
      <c r="L678" s="97">
        <f t="shared" si="21"/>
        <v>2375</v>
      </c>
    </row>
    <row r="679" spans="2:12">
      <c r="B679" s="172">
        <f>'Detailed Cash Flow'!A662</f>
        <v>46134</v>
      </c>
      <c r="C679" s="170">
        <f>IF('Detailed Cash Flow'!E662="","",'Detailed Cash Flow'!E662*-1)</f>
        <v>0</v>
      </c>
      <c r="D679" s="170">
        <f>IF('Detailed Cash Flow'!F662="","",'Detailed Cash Flow'!F662*-1)</f>
        <v>0</v>
      </c>
      <c r="E679" s="170">
        <f>IF('Detailed Cash Flow'!G662="","",'Detailed Cash Flow'!G662*-1)</f>
        <v>0</v>
      </c>
      <c r="F679" s="170">
        <f>IF('Detailed Cash Flow'!Y662="","",'Detailed Cash Flow'!Y662*-1)</f>
        <v>0</v>
      </c>
      <c r="G679" s="170">
        <f>'Detailed Cash Flow'!AJ662</f>
        <v>0</v>
      </c>
      <c r="H679" s="170">
        <f>IF('Detailed Cash Flow'!D662="","",'Detailed Cash Flow'!D662*-1)</f>
        <v>0</v>
      </c>
      <c r="I679" s="171"/>
      <c r="J679" s="171"/>
      <c r="K679" s="170">
        <f t="shared" si="22"/>
        <v>2375</v>
      </c>
      <c r="L679" s="97">
        <f t="shared" si="21"/>
        <v>2375</v>
      </c>
    </row>
    <row r="680" spans="2:12">
      <c r="B680" s="172">
        <f>'Detailed Cash Flow'!A663</f>
        <v>46135</v>
      </c>
      <c r="C680" s="170">
        <f>IF('Detailed Cash Flow'!E663="","",'Detailed Cash Flow'!E663*-1)</f>
        <v>0</v>
      </c>
      <c r="D680" s="170">
        <f>IF('Detailed Cash Flow'!F663="","",'Detailed Cash Flow'!F663*-1)</f>
        <v>0</v>
      </c>
      <c r="E680" s="170">
        <f>IF('Detailed Cash Flow'!G663="","",'Detailed Cash Flow'!G663*-1)</f>
        <v>0</v>
      </c>
      <c r="F680" s="170">
        <f>IF('Detailed Cash Flow'!Y663="","",'Detailed Cash Flow'!Y663*-1)</f>
        <v>0</v>
      </c>
      <c r="G680" s="170">
        <f>'Detailed Cash Flow'!AJ663</f>
        <v>0</v>
      </c>
      <c r="H680" s="170">
        <f>IF('Detailed Cash Flow'!D663="","",'Detailed Cash Flow'!D663*-1)</f>
        <v>0</v>
      </c>
      <c r="I680" s="171"/>
      <c r="J680" s="171"/>
      <c r="K680" s="170">
        <f t="shared" si="22"/>
        <v>2375</v>
      </c>
      <c r="L680" s="97">
        <f t="shared" si="21"/>
        <v>2375</v>
      </c>
    </row>
    <row r="681" spans="2:12">
      <c r="B681" s="172">
        <f>'Detailed Cash Flow'!A664</f>
        <v>46136</v>
      </c>
      <c r="C681" s="170">
        <f>IF('Detailed Cash Flow'!E664="","",'Detailed Cash Flow'!E664*-1)</f>
        <v>0</v>
      </c>
      <c r="D681" s="170">
        <f>IF('Detailed Cash Flow'!F664="","",'Detailed Cash Flow'!F664*-1)</f>
        <v>0</v>
      </c>
      <c r="E681" s="170">
        <f>IF('Detailed Cash Flow'!G664="","",'Detailed Cash Flow'!G664*-1)</f>
        <v>0</v>
      </c>
      <c r="F681" s="170">
        <f>IF('Detailed Cash Flow'!Y664="","",'Detailed Cash Flow'!Y664*-1)</f>
        <v>0</v>
      </c>
      <c r="G681" s="170">
        <f>'Detailed Cash Flow'!AJ664</f>
        <v>2300</v>
      </c>
      <c r="H681" s="170">
        <f>IF('Detailed Cash Flow'!D664="","",'Detailed Cash Flow'!D664*-1)</f>
        <v>0</v>
      </c>
      <c r="I681" s="171"/>
      <c r="J681" s="171"/>
      <c r="K681" s="170">
        <f t="shared" si="22"/>
        <v>4675</v>
      </c>
      <c r="L681" s="97">
        <f t="shared" si="21"/>
        <v>4675</v>
      </c>
    </row>
    <row r="682" spans="2:12">
      <c r="B682" s="172">
        <f>'Detailed Cash Flow'!A665</f>
        <v>46137</v>
      </c>
      <c r="C682" s="170">
        <f>IF('Detailed Cash Flow'!E665="","",'Detailed Cash Flow'!E665*-1)</f>
        <v>0</v>
      </c>
      <c r="D682" s="170">
        <f>IF('Detailed Cash Flow'!F665="","",'Detailed Cash Flow'!F665*-1)</f>
        <v>0</v>
      </c>
      <c r="E682" s="170">
        <f>IF('Detailed Cash Flow'!G665="","",'Detailed Cash Flow'!G665*-1)</f>
        <v>0</v>
      </c>
      <c r="F682" s="170">
        <f>IF('Detailed Cash Flow'!Y665="","",'Detailed Cash Flow'!Y665*-1)</f>
        <v>0</v>
      </c>
      <c r="G682" s="170">
        <f>'Detailed Cash Flow'!AJ665</f>
        <v>0</v>
      </c>
      <c r="H682" s="170">
        <f>IF('Detailed Cash Flow'!D665="","",'Detailed Cash Flow'!D665*-1)</f>
        <v>0</v>
      </c>
      <c r="I682" s="171"/>
      <c r="J682" s="171"/>
      <c r="K682" s="170">
        <f t="shared" si="22"/>
        <v>4675</v>
      </c>
      <c r="L682" s="97">
        <f t="shared" si="21"/>
        <v>4675</v>
      </c>
    </row>
    <row r="683" spans="2:12">
      <c r="B683" s="172">
        <f>'Detailed Cash Flow'!A666</f>
        <v>46138</v>
      </c>
      <c r="C683" s="170">
        <f>IF('Detailed Cash Flow'!E666="","",'Detailed Cash Flow'!E666*-1)</f>
        <v>0</v>
      </c>
      <c r="D683" s="170">
        <f>IF('Detailed Cash Flow'!F666="","",'Detailed Cash Flow'!F666*-1)</f>
        <v>0</v>
      </c>
      <c r="E683" s="170">
        <f>IF('Detailed Cash Flow'!G666="","",'Detailed Cash Flow'!G666*-1)</f>
        <v>0</v>
      </c>
      <c r="F683" s="170">
        <f>IF('Detailed Cash Flow'!Y666="","",'Detailed Cash Flow'!Y666*-1)</f>
        <v>0</v>
      </c>
      <c r="G683" s="170">
        <f>'Detailed Cash Flow'!AJ666</f>
        <v>0</v>
      </c>
      <c r="H683" s="170">
        <f>IF('Detailed Cash Flow'!D666="","",'Detailed Cash Flow'!D666*-1)</f>
        <v>0</v>
      </c>
      <c r="I683" s="171"/>
      <c r="J683" s="171"/>
      <c r="K683" s="170">
        <f t="shared" si="22"/>
        <v>4675</v>
      </c>
      <c r="L683" s="97">
        <f t="shared" si="21"/>
        <v>4675</v>
      </c>
    </row>
    <row r="684" spans="2:12">
      <c r="B684" s="172">
        <f>'Detailed Cash Flow'!A667</f>
        <v>46139</v>
      </c>
      <c r="C684" s="170">
        <f>IF('Detailed Cash Flow'!E667="","",'Detailed Cash Flow'!E667*-1)</f>
        <v>-100</v>
      </c>
      <c r="D684" s="170">
        <f>IF('Detailed Cash Flow'!F667="","",'Detailed Cash Flow'!F667*-1)</f>
        <v>0</v>
      </c>
      <c r="E684" s="170">
        <f>IF('Detailed Cash Flow'!G667="","",'Detailed Cash Flow'!G667*-1)</f>
        <v>0</v>
      </c>
      <c r="F684" s="170">
        <f>IF('Detailed Cash Flow'!Y667="","",'Detailed Cash Flow'!Y667*-1)</f>
        <v>-230</v>
      </c>
      <c r="G684" s="170">
        <f>'Detailed Cash Flow'!AJ667</f>
        <v>0</v>
      </c>
      <c r="H684" s="170">
        <f>IF('Detailed Cash Flow'!D667="","",'Detailed Cash Flow'!D667*-1)</f>
        <v>-400</v>
      </c>
      <c r="I684" s="171"/>
      <c r="J684" s="171"/>
      <c r="K684" s="170">
        <f t="shared" si="22"/>
        <v>3945</v>
      </c>
      <c r="L684" s="97">
        <f t="shared" si="21"/>
        <v>3945</v>
      </c>
    </row>
    <row r="685" spans="2:12">
      <c r="B685" s="172">
        <f>'Detailed Cash Flow'!A668</f>
        <v>46140</v>
      </c>
      <c r="C685" s="170">
        <f>IF('Detailed Cash Flow'!E668="","",'Detailed Cash Flow'!E668*-1)</f>
        <v>0</v>
      </c>
      <c r="D685" s="170">
        <f>IF('Detailed Cash Flow'!F668="","",'Detailed Cash Flow'!F668*-1)</f>
        <v>0</v>
      </c>
      <c r="E685" s="170">
        <f>IF('Detailed Cash Flow'!G668="","",'Detailed Cash Flow'!G668*-1)</f>
        <v>0</v>
      </c>
      <c r="F685" s="170">
        <f>IF('Detailed Cash Flow'!Y668="","",'Detailed Cash Flow'!Y668*-1)</f>
        <v>0</v>
      </c>
      <c r="G685" s="170">
        <f>'Detailed Cash Flow'!AJ668</f>
        <v>0</v>
      </c>
      <c r="H685" s="170">
        <f>IF('Detailed Cash Flow'!D668="","",'Detailed Cash Flow'!D668*-1)</f>
        <v>0</v>
      </c>
      <c r="I685" s="171"/>
      <c r="J685" s="171"/>
      <c r="K685" s="170">
        <f t="shared" si="22"/>
        <v>3945</v>
      </c>
      <c r="L685" s="97">
        <f t="shared" si="21"/>
        <v>3945</v>
      </c>
    </row>
    <row r="686" spans="2:12">
      <c r="B686" s="172">
        <f>'Detailed Cash Flow'!A669</f>
        <v>46141</v>
      </c>
      <c r="C686" s="170">
        <f>IF('Detailed Cash Flow'!E669="","",'Detailed Cash Flow'!E669*-1)</f>
        <v>0</v>
      </c>
      <c r="D686" s="170">
        <f>IF('Detailed Cash Flow'!F669="","",'Detailed Cash Flow'!F669*-1)</f>
        <v>0</v>
      </c>
      <c r="E686" s="170">
        <f>IF('Detailed Cash Flow'!G669="","",'Detailed Cash Flow'!G669*-1)</f>
        <v>0</v>
      </c>
      <c r="F686" s="170">
        <f>IF('Detailed Cash Flow'!Y669="","",'Detailed Cash Flow'!Y669*-1)</f>
        <v>0</v>
      </c>
      <c r="G686" s="170">
        <f>'Detailed Cash Flow'!AJ669</f>
        <v>0</v>
      </c>
      <c r="H686" s="170">
        <f>IF('Detailed Cash Flow'!D669="","",'Detailed Cash Flow'!D669*-1)</f>
        <v>0</v>
      </c>
      <c r="I686" s="171"/>
      <c r="J686" s="171"/>
      <c r="K686" s="170">
        <f t="shared" si="22"/>
        <v>3945</v>
      </c>
      <c r="L686" s="97">
        <f t="shared" si="21"/>
        <v>3945</v>
      </c>
    </row>
    <row r="687" spans="2:12">
      <c r="B687" s="172">
        <f>'Detailed Cash Flow'!A670</f>
        <v>46142</v>
      </c>
      <c r="C687" s="170">
        <f>IF('Detailed Cash Flow'!E670="","",'Detailed Cash Flow'!E670*-1)</f>
        <v>-2000</v>
      </c>
      <c r="D687" s="170">
        <f>IF('Detailed Cash Flow'!F670="","",'Detailed Cash Flow'!F670*-1)</f>
        <v>0</v>
      </c>
      <c r="E687" s="170">
        <f>IF('Detailed Cash Flow'!G670="","",'Detailed Cash Flow'!G670*-1)</f>
        <v>0</v>
      </c>
      <c r="F687" s="170">
        <f>IF('Detailed Cash Flow'!Y670="","",'Detailed Cash Flow'!Y670*-1)</f>
        <v>0</v>
      </c>
      <c r="G687" s="170">
        <f>'Detailed Cash Flow'!AJ670</f>
        <v>0</v>
      </c>
      <c r="H687" s="170">
        <f>IF('Detailed Cash Flow'!D670="","",'Detailed Cash Flow'!D670*-1)</f>
        <v>0</v>
      </c>
      <c r="I687" s="171"/>
      <c r="J687" s="171"/>
      <c r="K687" s="170">
        <f t="shared" si="22"/>
        <v>1945</v>
      </c>
      <c r="L687" s="97">
        <f t="shared" si="21"/>
        <v>1945</v>
      </c>
    </row>
    <row r="688" spans="2:12">
      <c r="B688" s="172">
        <f>'Detailed Cash Flow'!A671</f>
        <v>46143</v>
      </c>
      <c r="C688" s="170">
        <f>IF('Detailed Cash Flow'!E671="","",'Detailed Cash Flow'!E671*-1)</f>
        <v>-195</v>
      </c>
      <c r="D688" s="170">
        <f>IF('Detailed Cash Flow'!F671="","",'Detailed Cash Flow'!F671*-1)</f>
        <v>0</v>
      </c>
      <c r="E688" s="170">
        <f>IF('Detailed Cash Flow'!G671="","",'Detailed Cash Flow'!G671*-1)</f>
        <v>0</v>
      </c>
      <c r="F688" s="170">
        <f>IF('Detailed Cash Flow'!Y671="","",'Detailed Cash Flow'!Y671*-1)</f>
        <v>0</v>
      </c>
      <c r="G688" s="170">
        <f>'Detailed Cash Flow'!AJ671</f>
        <v>650</v>
      </c>
      <c r="H688" s="170">
        <f>IF('Detailed Cash Flow'!D671="","",'Detailed Cash Flow'!D671*-1)</f>
        <v>0</v>
      </c>
      <c r="I688" s="171"/>
      <c r="J688" s="171"/>
      <c r="K688" s="170">
        <f t="shared" si="22"/>
        <v>2400</v>
      </c>
      <c r="L688" s="97">
        <f t="shared" si="21"/>
        <v>2400</v>
      </c>
    </row>
    <row r="689" spans="2:12">
      <c r="B689" s="172">
        <f>'Detailed Cash Flow'!A672</f>
        <v>46144</v>
      </c>
      <c r="C689" s="170">
        <f>IF('Detailed Cash Flow'!E672="","",'Detailed Cash Flow'!E672*-1)</f>
        <v>-35</v>
      </c>
      <c r="D689" s="170">
        <f>IF('Detailed Cash Flow'!F672="","",'Detailed Cash Flow'!F672*-1)</f>
        <v>0</v>
      </c>
      <c r="E689" s="170">
        <f>IF('Detailed Cash Flow'!G672="","",'Detailed Cash Flow'!G672*-1)</f>
        <v>0</v>
      </c>
      <c r="F689" s="170">
        <f>IF('Detailed Cash Flow'!Y672="","",'Detailed Cash Flow'!Y672*-1)</f>
        <v>0</v>
      </c>
      <c r="G689" s="170">
        <f>'Detailed Cash Flow'!AJ672</f>
        <v>0</v>
      </c>
      <c r="H689" s="170">
        <f>IF('Detailed Cash Flow'!D672="","",'Detailed Cash Flow'!D672*-1)</f>
        <v>0</v>
      </c>
      <c r="I689" s="171"/>
      <c r="J689" s="171"/>
      <c r="K689" s="170">
        <f t="shared" si="22"/>
        <v>2365</v>
      </c>
      <c r="L689" s="97">
        <f t="shared" si="21"/>
        <v>2365</v>
      </c>
    </row>
    <row r="690" spans="2:12">
      <c r="B690" s="172">
        <f>'Detailed Cash Flow'!A673</f>
        <v>46145</v>
      </c>
      <c r="C690" s="170">
        <f>IF('Detailed Cash Flow'!E673="","",'Detailed Cash Flow'!E673*-1)</f>
        <v>-35</v>
      </c>
      <c r="D690" s="170">
        <f>IF('Detailed Cash Flow'!F673="","",'Detailed Cash Flow'!F673*-1)</f>
        <v>0</v>
      </c>
      <c r="E690" s="170">
        <f>IF('Detailed Cash Flow'!G673="","",'Detailed Cash Flow'!G673*-1)</f>
        <v>0</v>
      </c>
      <c r="F690" s="170">
        <f>IF('Detailed Cash Flow'!Y673="","",'Detailed Cash Flow'!Y673*-1)</f>
        <v>0</v>
      </c>
      <c r="G690" s="170">
        <f>'Detailed Cash Flow'!AJ673</f>
        <v>0</v>
      </c>
      <c r="H690" s="170">
        <f>IF('Detailed Cash Flow'!D673="","",'Detailed Cash Flow'!D673*-1)</f>
        <v>0</v>
      </c>
      <c r="I690" s="171"/>
      <c r="J690" s="171"/>
      <c r="K690" s="170">
        <f t="shared" si="22"/>
        <v>2330</v>
      </c>
      <c r="L690" s="97">
        <f t="shared" si="21"/>
        <v>2330</v>
      </c>
    </row>
    <row r="691" spans="2:12">
      <c r="B691" s="172">
        <f>'Detailed Cash Flow'!A674</f>
        <v>46146</v>
      </c>
      <c r="C691" s="170">
        <f>IF('Detailed Cash Flow'!E674="","",'Detailed Cash Flow'!E674*-1)</f>
        <v>-35</v>
      </c>
      <c r="D691" s="170">
        <f>IF('Detailed Cash Flow'!F674="","",'Detailed Cash Flow'!F674*-1)</f>
        <v>0</v>
      </c>
      <c r="E691" s="170">
        <f>IF('Detailed Cash Flow'!G674="","",'Detailed Cash Flow'!G674*-1)</f>
        <v>0</v>
      </c>
      <c r="F691" s="170">
        <f>IF('Detailed Cash Flow'!Y674="","",'Detailed Cash Flow'!Y674*-1)</f>
        <v>0</v>
      </c>
      <c r="G691" s="170">
        <f>'Detailed Cash Flow'!AJ674</f>
        <v>0</v>
      </c>
      <c r="H691" s="170">
        <f>IF('Detailed Cash Flow'!D674="","",'Detailed Cash Flow'!D674*-1)</f>
        <v>-400</v>
      </c>
      <c r="I691" s="171"/>
      <c r="J691" s="171"/>
      <c r="K691" s="170">
        <f t="shared" si="22"/>
        <v>1895</v>
      </c>
      <c r="L691" s="97">
        <f t="shared" si="21"/>
        <v>1895</v>
      </c>
    </row>
    <row r="692" spans="2:12">
      <c r="B692" s="172">
        <f>'Detailed Cash Flow'!A675</f>
        <v>46147</v>
      </c>
      <c r="C692" s="170">
        <f>IF('Detailed Cash Flow'!E675="","",'Detailed Cash Flow'!E675*-1)</f>
        <v>0</v>
      </c>
      <c r="D692" s="170">
        <f>IF('Detailed Cash Flow'!F675="","",'Detailed Cash Flow'!F675*-1)</f>
        <v>0</v>
      </c>
      <c r="E692" s="170">
        <f>IF('Detailed Cash Flow'!G675="","",'Detailed Cash Flow'!G675*-1)</f>
        <v>0</v>
      </c>
      <c r="F692" s="170">
        <f>IF('Detailed Cash Flow'!Y675="","",'Detailed Cash Flow'!Y675*-1)</f>
        <v>0</v>
      </c>
      <c r="G692" s="170">
        <f>'Detailed Cash Flow'!AJ675</f>
        <v>0</v>
      </c>
      <c r="H692" s="170">
        <f>IF('Detailed Cash Flow'!D675="","",'Detailed Cash Flow'!D675*-1)</f>
        <v>0</v>
      </c>
      <c r="I692" s="171"/>
      <c r="J692" s="171"/>
      <c r="K692" s="170">
        <f t="shared" si="22"/>
        <v>1895</v>
      </c>
      <c r="L692" s="97">
        <f t="shared" si="21"/>
        <v>1895</v>
      </c>
    </row>
    <row r="693" spans="2:12">
      <c r="B693" s="172">
        <f>'Detailed Cash Flow'!A676</f>
        <v>46148</v>
      </c>
      <c r="C693" s="170">
        <f>IF('Detailed Cash Flow'!E676="","",'Detailed Cash Flow'!E676*-1)</f>
        <v>0</v>
      </c>
      <c r="D693" s="170">
        <f>IF('Detailed Cash Flow'!F676="","",'Detailed Cash Flow'!F676*-1)</f>
        <v>0</v>
      </c>
      <c r="E693" s="170">
        <f>IF('Detailed Cash Flow'!G676="","",'Detailed Cash Flow'!G676*-1)</f>
        <v>0</v>
      </c>
      <c r="F693" s="170">
        <f>IF('Detailed Cash Flow'!Y676="","",'Detailed Cash Flow'!Y676*-1)</f>
        <v>0</v>
      </c>
      <c r="G693" s="170">
        <f>'Detailed Cash Flow'!AJ676</f>
        <v>0</v>
      </c>
      <c r="H693" s="170">
        <f>IF('Detailed Cash Flow'!D676="","",'Detailed Cash Flow'!D676*-1)</f>
        <v>0</v>
      </c>
      <c r="I693" s="171"/>
      <c r="J693" s="171"/>
      <c r="K693" s="170">
        <f t="shared" si="22"/>
        <v>1895</v>
      </c>
      <c r="L693" s="97">
        <f t="shared" si="21"/>
        <v>1895</v>
      </c>
    </row>
    <row r="694" spans="2:12">
      <c r="B694" s="172">
        <f>'Detailed Cash Flow'!A677</f>
        <v>46149</v>
      </c>
      <c r="C694" s="170">
        <f>IF('Detailed Cash Flow'!E677="","",'Detailed Cash Flow'!E677*-1)</f>
        <v>0</v>
      </c>
      <c r="D694" s="170">
        <f>IF('Detailed Cash Flow'!F677="","",'Detailed Cash Flow'!F677*-1)</f>
        <v>0</v>
      </c>
      <c r="E694" s="170">
        <f>IF('Detailed Cash Flow'!G677="","",'Detailed Cash Flow'!G677*-1)</f>
        <v>0</v>
      </c>
      <c r="F694" s="170">
        <f>IF('Detailed Cash Flow'!Y677="","",'Detailed Cash Flow'!Y677*-1)</f>
        <v>0</v>
      </c>
      <c r="G694" s="170">
        <f>'Detailed Cash Flow'!AJ677</f>
        <v>0</v>
      </c>
      <c r="H694" s="170">
        <f>IF('Detailed Cash Flow'!D677="","",'Detailed Cash Flow'!D677*-1)</f>
        <v>0</v>
      </c>
      <c r="I694" s="171"/>
      <c r="J694" s="171"/>
      <c r="K694" s="170">
        <f t="shared" si="22"/>
        <v>1895</v>
      </c>
      <c r="L694" s="97">
        <f t="shared" si="21"/>
        <v>1895</v>
      </c>
    </row>
    <row r="695" spans="2:12">
      <c r="B695" s="172">
        <f>'Detailed Cash Flow'!A678</f>
        <v>46150</v>
      </c>
      <c r="C695" s="170">
        <f>IF('Detailed Cash Flow'!E678="","",'Detailed Cash Flow'!E678*-1)</f>
        <v>0</v>
      </c>
      <c r="D695" s="170">
        <f>IF('Detailed Cash Flow'!F678="","",'Detailed Cash Flow'!F678*-1)</f>
        <v>0</v>
      </c>
      <c r="E695" s="170">
        <f>IF('Detailed Cash Flow'!G678="","",'Detailed Cash Flow'!G678*-1)</f>
        <v>0</v>
      </c>
      <c r="F695" s="170">
        <f>IF('Detailed Cash Flow'!Y678="","",'Detailed Cash Flow'!Y678*-1)</f>
        <v>0</v>
      </c>
      <c r="G695" s="170">
        <f>'Detailed Cash Flow'!AJ678</f>
        <v>2300</v>
      </c>
      <c r="H695" s="170">
        <f>IF('Detailed Cash Flow'!D678="","",'Detailed Cash Flow'!D678*-1)</f>
        <v>0</v>
      </c>
      <c r="I695" s="171"/>
      <c r="J695" s="171"/>
      <c r="K695" s="170">
        <f t="shared" si="22"/>
        <v>4195</v>
      </c>
      <c r="L695" s="97">
        <f t="shared" si="21"/>
        <v>4195</v>
      </c>
    </row>
    <row r="696" spans="2:12">
      <c r="B696" s="172">
        <f>'Detailed Cash Flow'!A679</f>
        <v>46151</v>
      </c>
      <c r="C696" s="170">
        <f>IF('Detailed Cash Flow'!E679="","",'Detailed Cash Flow'!E679*-1)</f>
        <v>0</v>
      </c>
      <c r="D696" s="170">
        <f>IF('Detailed Cash Flow'!F679="","",'Detailed Cash Flow'!F679*-1)</f>
        <v>0</v>
      </c>
      <c r="E696" s="170">
        <f>IF('Detailed Cash Flow'!G679="","",'Detailed Cash Flow'!G679*-1)</f>
        <v>0</v>
      </c>
      <c r="F696" s="170">
        <f>IF('Detailed Cash Flow'!Y679="","",'Detailed Cash Flow'!Y679*-1)</f>
        <v>0</v>
      </c>
      <c r="G696" s="170">
        <f>'Detailed Cash Flow'!AJ679</f>
        <v>0</v>
      </c>
      <c r="H696" s="170">
        <f>IF('Detailed Cash Flow'!D679="","",'Detailed Cash Flow'!D679*-1)</f>
        <v>0</v>
      </c>
      <c r="I696" s="171"/>
      <c r="J696" s="171"/>
      <c r="K696" s="170">
        <f t="shared" si="22"/>
        <v>4195</v>
      </c>
      <c r="L696" s="97">
        <f t="shared" si="21"/>
        <v>4195</v>
      </c>
    </row>
    <row r="697" spans="2:12">
      <c r="B697" s="172">
        <f>'Detailed Cash Flow'!A680</f>
        <v>46152</v>
      </c>
      <c r="C697" s="170">
        <f>IF('Detailed Cash Flow'!E680="","",'Detailed Cash Flow'!E680*-1)</f>
        <v>-500</v>
      </c>
      <c r="D697" s="170">
        <f>IF('Detailed Cash Flow'!F680="","",'Detailed Cash Flow'!F680*-1)</f>
        <v>0</v>
      </c>
      <c r="E697" s="170">
        <f>IF('Detailed Cash Flow'!G680="","",'Detailed Cash Flow'!G680*-1)</f>
        <v>0</v>
      </c>
      <c r="F697" s="170">
        <f>IF('Detailed Cash Flow'!Y680="","",'Detailed Cash Flow'!Y680*-1)</f>
        <v>0</v>
      </c>
      <c r="G697" s="170">
        <f>'Detailed Cash Flow'!AJ680</f>
        <v>0</v>
      </c>
      <c r="H697" s="170">
        <f>IF('Detailed Cash Flow'!D680="","",'Detailed Cash Flow'!D680*-1)</f>
        <v>0</v>
      </c>
      <c r="I697" s="171"/>
      <c r="J697" s="171"/>
      <c r="K697" s="170">
        <f t="shared" si="22"/>
        <v>3695</v>
      </c>
      <c r="L697" s="97">
        <f t="shared" si="21"/>
        <v>3695</v>
      </c>
    </row>
    <row r="698" spans="2:12">
      <c r="B698" s="172">
        <f>'Detailed Cash Flow'!A681</f>
        <v>46153</v>
      </c>
      <c r="C698" s="170">
        <f>IF('Detailed Cash Flow'!E681="","",'Detailed Cash Flow'!E681*-1)</f>
        <v>-300</v>
      </c>
      <c r="D698" s="170">
        <f>IF('Detailed Cash Flow'!F681="","",'Detailed Cash Flow'!F681*-1)</f>
        <v>0</v>
      </c>
      <c r="E698" s="170">
        <f>IF('Detailed Cash Flow'!G681="","",'Detailed Cash Flow'!G681*-1)</f>
        <v>0</v>
      </c>
      <c r="F698" s="170">
        <f>IF('Detailed Cash Flow'!Y681="","",'Detailed Cash Flow'!Y681*-1)</f>
        <v>-230</v>
      </c>
      <c r="G698" s="170">
        <f>'Detailed Cash Flow'!AJ681</f>
        <v>0</v>
      </c>
      <c r="H698" s="170">
        <f>IF('Detailed Cash Flow'!D681="","",'Detailed Cash Flow'!D681*-1)</f>
        <v>-400</v>
      </c>
      <c r="I698" s="171"/>
      <c r="J698" s="171"/>
      <c r="K698" s="170">
        <f t="shared" si="22"/>
        <v>2765</v>
      </c>
      <c r="L698" s="97">
        <f t="shared" si="21"/>
        <v>2765</v>
      </c>
    </row>
    <row r="699" spans="2:12">
      <c r="B699" s="172">
        <f>'Detailed Cash Flow'!A682</f>
        <v>46154</v>
      </c>
      <c r="C699" s="170">
        <f>IF('Detailed Cash Flow'!E682="","",'Detailed Cash Flow'!E682*-1)</f>
        <v>0</v>
      </c>
      <c r="D699" s="170">
        <f>IF('Detailed Cash Flow'!F682="","",'Detailed Cash Flow'!F682*-1)</f>
        <v>0</v>
      </c>
      <c r="E699" s="170">
        <f>IF('Detailed Cash Flow'!G682="","",'Detailed Cash Flow'!G682*-1)</f>
        <v>0</v>
      </c>
      <c r="F699" s="170">
        <f>IF('Detailed Cash Flow'!Y682="","",'Detailed Cash Flow'!Y682*-1)</f>
        <v>0</v>
      </c>
      <c r="G699" s="170">
        <f>'Detailed Cash Flow'!AJ682</f>
        <v>0</v>
      </c>
      <c r="H699" s="170">
        <f>IF('Detailed Cash Flow'!D682="","",'Detailed Cash Flow'!D682*-1)</f>
        <v>0</v>
      </c>
      <c r="I699" s="171"/>
      <c r="J699" s="171"/>
      <c r="K699" s="170">
        <f t="shared" si="22"/>
        <v>2765</v>
      </c>
      <c r="L699" s="97">
        <f t="shared" si="21"/>
        <v>2765</v>
      </c>
    </row>
    <row r="700" spans="2:12">
      <c r="B700" s="172">
        <f>'Detailed Cash Flow'!A683</f>
        <v>46155</v>
      </c>
      <c r="C700" s="170">
        <f>IF('Detailed Cash Flow'!E683="","",'Detailed Cash Flow'!E683*-1)</f>
        <v>0</v>
      </c>
      <c r="D700" s="170">
        <f>IF('Detailed Cash Flow'!F683="","",'Detailed Cash Flow'!F683*-1)</f>
        <v>0</v>
      </c>
      <c r="E700" s="170">
        <f>IF('Detailed Cash Flow'!G683="","",'Detailed Cash Flow'!G683*-1)</f>
        <v>0</v>
      </c>
      <c r="F700" s="170">
        <f>IF('Detailed Cash Flow'!Y683="","",'Detailed Cash Flow'!Y683*-1)</f>
        <v>0</v>
      </c>
      <c r="G700" s="170">
        <f>'Detailed Cash Flow'!AJ683</f>
        <v>0</v>
      </c>
      <c r="H700" s="170">
        <f>IF('Detailed Cash Flow'!D683="","",'Detailed Cash Flow'!D683*-1)</f>
        <v>0</v>
      </c>
      <c r="I700" s="171"/>
      <c r="J700" s="171"/>
      <c r="K700" s="170">
        <f t="shared" si="22"/>
        <v>2765</v>
      </c>
      <c r="L700" s="97">
        <f t="shared" si="21"/>
        <v>2765</v>
      </c>
    </row>
    <row r="701" spans="2:12">
      <c r="B701" s="172">
        <f>'Detailed Cash Flow'!A684</f>
        <v>46156</v>
      </c>
      <c r="C701" s="170">
        <f>IF('Detailed Cash Flow'!E684="","",'Detailed Cash Flow'!E684*-1)</f>
        <v>0</v>
      </c>
      <c r="D701" s="170">
        <f>IF('Detailed Cash Flow'!F684="","",'Detailed Cash Flow'!F684*-1)</f>
        <v>0</v>
      </c>
      <c r="E701" s="170">
        <f>IF('Detailed Cash Flow'!G684="","",'Detailed Cash Flow'!G684*-1)</f>
        <v>0</v>
      </c>
      <c r="F701" s="170">
        <f>IF('Detailed Cash Flow'!Y684="","",'Detailed Cash Flow'!Y684*-1)</f>
        <v>0</v>
      </c>
      <c r="G701" s="170">
        <f>'Detailed Cash Flow'!AJ684</f>
        <v>0</v>
      </c>
      <c r="H701" s="170">
        <f>IF('Detailed Cash Flow'!D684="","",'Detailed Cash Flow'!D684*-1)</f>
        <v>0</v>
      </c>
      <c r="I701" s="171"/>
      <c r="J701" s="171"/>
      <c r="K701" s="170">
        <f t="shared" si="22"/>
        <v>2765</v>
      </c>
      <c r="L701" s="97">
        <f t="shared" si="21"/>
        <v>2765</v>
      </c>
    </row>
    <row r="702" spans="2:12">
      <c r="B702" s="172">
        <f>'Detailed Cash Flow'!A685</f>
        <v>46157</v>
      </c>
      <c r="C702" s="170">
        <f>IF('Detailed Cash Flow'!E685="","",'Detailed Cash Flow'!E685*-1)</f>
        <v>0</v>
      </c>
      <c r="D702" s="170">
        <f>IF('Detailed Cash Flow'!F685="","",'Detailed Cash Flow'!F685*-1)</f>
        <v>0</v>
      </c>
      <c r="E702" s="170">
        <f>IF('Detailed Cash Flow'!G685="","",'Detailed Cash Flow'!G685*-1)</f>
        <v>0</v>
      </c>
      <c r="F702" s="170">
        <f>IF('Detailed Cash Flow'!Y685="","",'Detailed Cash Flow'!Y685*-1)</f>
        <v>0</v>
      </c>
      <c r="G702" s="170">
        <f>'Detailed Cash Flow'!AJ685</f>
        <v>0</v>
      </c>
      <c r="H702" s="170">
        <f>IF('Detailed Cash Flow'!D685="","",'Detailed Cash Flow'!D685*-1)</f>
        <v>0</v>
      </c>
      <c r="I702" s="171"/>
      <c r="J702" s="171"/>
      <c r="K702" s="170">
        <f t="shared" si="22"/>
        <v>2765</v>
      </c>
      <c r="L702" s="97">
        <f t="shared" si="21"/>
        <v>2765</v>
      </c>
    </row>
    <row r="703" spans="2:12">
      <c r="B703" s="172">
        <f>'Detailed Cash Flow'!A686</f>
        <v>46158</v>
      </c>
      <c r="C703" s="170">
        <f>IF('Detailed Cash Flow'!E686="","",'Detailed Cash Flow'!E686*-1)</f>
        <v>0</v>
      </c>
      <c r="D703" s="170">
        <f>IF('Detailed Cash Flow'!F686="","",'Detailed Cash Flow'!F686*-1)</f>
        <v>0</v>
      </c>
      <c r="E703" s="170">
        <f>IF('Detailed Cash Flow'!G686="","",'Detailed Cash Flow'!G686*-1)</f>
        <v>0</v>
      </c>
      <c r="F703" s="170">
        <f>IF('Detailed Cash Flow'!Y686="","",'Detailed Cash Flow'!Y686*-1)</f>
        <v>0</v>
      </c>
      <c r="G703" s="170">
        <f>'Detailed Cash Flow'!AJ686</f>
        <v>0</v>
      </c>
      <c r="H703" s="170">
        <f>IF('Detailed Cash Flow'!D686="","",'Detailed Cash Flow'!D686*-1)</f>
        <v>0</v>
      </c>
      <c r="I703" s="171"/>
      <c r="J703" s="171"/>
      <c r="K703" s="170">
        <f t="shared" si="22"/>
        <v>2765</v>
      </c>
      <c r="L703" s="97">
        <f t="shared" si="21"/>
        <v>2765</v>
      </c>
    </row>
    <row r="704" spans="2:12">
      <c r="B704" s="172">
        <f>'Detailed Cash Flow'!A687</f>
        <v>46159</v>
      </c>
      <c r="C704" s="170">
        <f>IF('Detailed Cash Flow'!E687="","",'Detailed Cash Flow'!E687*-1)</f>
        <v>0</v>
      </c>
      <c r="D704" s="170">
        <f>IF('Detailed Cash Flow'!F687="","",'Detailed Cash Flow'!F687*-1)</f>
        <v>0</v>
      </c>
      <c r="E704" s="170">
        <f>IF('Detailed Cash Flow'!G687="","",'Detailed Cash Flow'!G687*-1)</f>
        <v>0</v>
      </c>
      <c r="F704" s="170">
        <f>IF('Detailed Cash Flow'!Y687="","",'Detailed Cash Flow'!Y687*-1)</f>
        <v>0</v>
      </c>
      <c r="G704" s="170">
        <f>'Detailed Cash Flow'!AJ687</f>
        <v>0</v>
      </c>
      <c r="H704" s="170">
        <f>IF('Detailed Cash Flow'!D687="","",'Detailed Cash Flow'!D687*-1)</f>
        <v>0</v>
      </c>
      <c r="I704" s="171"/>
      <c r="J704" s="171"/>
      <c r="K704" s="170">
        <f t="shared" si="22"/>
        <v>2765</v>
      </c>
      <c r="L704" s="97">
        <f t="shared" si="21"/>
        <v>2765</v>
      </c>
    </row>
    <row r="705" spans="2:12">
      <c r="B705" s="172">
        <f>'Detailed Cash Flow'!A688</f>
        <v>46160</v>
      </c>
      <c r="C705" s="170">
        <f>IF('Detailed Cash Flow'!E688="","",'Detailed Cash Flow'!E688*-1)</f>
        <v>0</v>
      </c>
      <c r="D705" s="170">
        <f>IF('Detailed Cash Flow'!F688="","",'Detailed Cash Flow'!F688*-1)</f>
        <v>0</v>
      </c>
      <c r="E705" s="170">
        <f>IF('Detailed Cash Flow'!G688="","",'Detailed Cash Flow'!G688*-1)</f>
        <v>0</v>
      </c>
      <c r="F705" s="170">
        <f>IF('Detailed Cash Flow'!Y688="","",'Detailed Cash Flow'!Y688*-1)</f>
        <v>0</v>
      </c>
      <c r="G705" s="170">
        <f>'Detailed Cash Flow'!AJ688</f>
        <v>0</v>
      </c>
      <c r="H705" s="170">
        <f>IF('Detailed Cash Flow'!D688="","",'Detailed Cash Flow'!D688*-1)</f>
        <v>-400</v>
      </c>
      <c r="I705" s="171"/>
      <c r="J705" s="171"/>
      <c r="K705" s="170">
        <f t="shared" si="22"/>
        <v>2365</v>
      </c>
      <c r="L705" s="97">
        <f t="shared" si="21"/>
        <v>2365</v>
      </c>
    </row>
    <row r="706" spans="2:12">
      <c r="B706" s="172">
        <f>'Detailed Cash Flow'!A689</f>
        <v>46161</v>
      </c>
      <c r="C706" s="170">
        <f>IF('Detailed Cash Flow'!E689="","",'Detailed Cash Flow'!E689*-1)</f>
        <v>0</v>
      </c>
      <c r="D706" s="170">
        <f>IF('Detailed Cash Flow'!F689="","",'Detailed Cash Flow'!F689*-1)</f>
        <v>0</v>
      </c>
      <c r="E706" s="170">
        <f>IF('Detailed Cash Flow'!G689="","",'Detailed Cash Flow'!G689*-1)</f>
        <v>0</v>
      </c>
      <c r="F706" s="170">
        <f>IF('Detailed Cash Flow'!Y689="","",'Detailed Cash Flow'!Y689*-1)</f>
        <v>0</v>
      </c>
      <c r="G706" s="170">
        <f>'Detailed Cash Flow'!AJ689</f>
        <v>0</v>
      </c>
      <c r="H706" s="170">
        <f>IF('Detailed Cash Flow'!D689="","",'Detailed Cash Flow'!D689*-1)</f>
        <v>0</v>
      </c>
      <c r="I706" s="171"/>
      <c r="J706" s="171"/>
      <c r="K706" s="170">
        <f t="shared" si="22"/>
        <v>2365</v>
      </c>
      <c r="L706" s="97">
        <f t="shared" si="21"/>
        <v>2365</v>
      </c>
    </row>
    <row r="707" spans="2:12">
      <c r="B707" s="172">
        <f>'Detailed Cash Flow'!A690</f>
        <v>46162</v>
      </c>
      <c r="C707" s="170">
        <f>IF('Detailed Cash Flow'!E690="","",'Detailed Cash Flow'!E690*-1)</f>
        <v>0</v>
      </c>
      <c r="D707" s="170">
        <f>IF('Detailed Cash Flow'!F690="","",'Detailed Cash Flow'!F690*-1)</f>
        <v>0</v>
      </c>
      <c r="E707" s="170">
        <f>IF('Detailed Cash Flow'!G690="","",'Detailed Cash Flow'!G690*-1)</f>
        <v>0</v>
      </c>
      <c r="F707" s="170">
        <f>IF('Detailed Cash Flow'!Y690="","",'Detailed Cash Flow'!Y690*-1)</f>
        <v>0</v>
      </c>
      <c r="G707" s="170">
        <f>'Detailed Cash Flow'!AJ690</f>
        <v>0</v>
      </c>
      <c r="H707" s="170">
        <f>IF('Detailed Cash Flow'!D690="","",'Detailed Cash Flow'!D690*-1)</f>
        <v>0</v>
      </c>
      <c r="I707" s="171"/>
      <c r="J707" s="171"/>
      <c r="K707" s="170">
        <f t="shared" si="22"/>
        <v>2365</v>
      </c>
      <c r="L707" s="97">
        <f t="shared" si="21"/>
        <v>2365</v>
      </c>
    </row>
    <row r="708" spans="2:12">
      <c r="B708" s="172">
        <f>'Detailed Cash Flow'!A691</f>
        <v>46163</v>
      </c>
      <c r="C708" s="170">
        <f>IF('Detailed Cash Flow'!E691="","",'Detailed Cash Flow'!E691*-1)</f>
        <v>0</v>
      </c>
      <c r="D708" s="170">
        <f>IF('Detailed Cash Flow'!F691="","",'Detailed Cash Flow'!F691*-1)</f>
        <v>0</v>
      </c>
      <c r="E708" s="170">
        <f>IF('Detailed Cash Flow'!G691="","",'Detailed Cash Flow'!G691*-1)</f>
        <v>0</v>
      </c>
      <c r="F708" s="170">
        <f>IF('Detailed Cash Flow'!Y691="","",'Detailed Cash Flow'!Y691*-1)</f>
        <v>0</v>
      </c>
      <c r="G708" s="170">
        <f>'Detailed Cash Flow'!AJ691</f>
        <v>0</v>
      </c>
      <c r="H708" s="170">
        <f>IF('Detailed Cash Flow'!D691="","",'Detailed Cash Flow'!D691*-1)</f>
        <v>0</v>
      </c>
      <c r="I708" s="171"/>
      <c r="J708" s="171"/>
      <c r="K708" s="170">
        <f t="shared" si="22"/>
        <v>2365</v>
      </c>
      <c r="L708" s="97">
        <f t="shared" si="21"/>
        <v>2365</v>
      </c>
    </row>
    <row r="709" spans="2:12">
      <c r="B709" s="172">
        <f>'Detailed Cash Flow'!A692</f>
        <v>46164</v>
      </c>
      <c r="C709" s="170">
        <f>IF('Detailed Cash Flow'!E692="","",'Detailed Cash Flow'!E692*-1)</f>
        <v>0</v>
      </c>
      <c r="D709" s="170">
        <f>IF('Detailed Cash Flow'!F692="","",'Detailed Cash Flow'!F692*-1)</f>
        <v>0</v>
      </c>
      <c r="E709" s="170">
        <f>IF('Detailed Cash Flow'!G692="","",'Detailed Cash Flow'!G692*-1)</f>
        <v>0</v>
      </c>
      <c r="F709" s="170">
        <f>IF('Detailed Cash Flow'!Y692="","",'Detailed Cash Flow'!Y692*-1)</f>
        <v>0</v>
      </c>
      <c r="G709" s="170">
        <f>'Detailed Cash Flow'!AJ692</f>
        <v>2300</v>
      </c>
      <c r="H709" s="170">
        <f>IF('Detailed Cash Flow'!D692="","",'Detailed Cash Flow'!D692*-1)</f>
        <v>0</v>
      </c>
      <c r="I709" s="171"/>
      <c r="J709" s="171"/>
      <c r="K709" s="170">
        <f t="shared" si="22"/>
        <v>4665</v>
      </c>
      <c r="L709" s="97">
        <f t="shared" si="21"/>
        <v>4665</v>
      </c>
    </row>
    <row r="710" spans="2:12">
      <c r="B710" s="172">
        <f>'Detailed Cash Flow'!A693</f>
        <v>46165</v>
      </c>
      <c r="C710" s="170">
        <f>IF('Detailed Cash Flow'!E693="","",'Detailed Cash Flow'!E693*-1)</f>
        <v>0</v>
      </c>
      <c r="D710" s="170">
        <f>IF('Detailed Cash Flow'!F693="","",'Detailed Cash Flow'!F693*-1)</f>
        <v>0</v>
      </c>
      <c r="E710" s="170">
        <f>IF('Detailed Cash Flow'!G693="","",'Detailed Cash Flow'!G693*-1)</f>
        <v>0</v>
      </c>
      <c r="F710" s="170">
        <f>IF('Detailed Cash Flow'!Y693="","",'Detailed Cash Flow'!Y693*-1)</f>
        <v>0</v>
      </c>
      <c r="G710" s="170">
        <f>'Detailed Cash Flow'!AJ693</f>
        <v>0</v>
      </c>
      <c r="H710" s="170">
        <f>IF('Detailed Cash Flow'!D693="","",'Detailed Cash Flow'!D693*-1)</f>
        <v>0</v>
      </c>
      <c r="I710" s="171"/>
      <c r="J710" s="171"/>
      <c r="K710" s="170">
        <f t="shared" si="22"/>
        <v>4665</v>
      </c>
      <c r="L710" s="97">
        <f t="shared" si="21"/>
        <v>4665</v>
      </c>
    </row>
    <row r="711" spans="2:12">
      <c r="B711" s="172">
        <f>'Detailed Cash Flow'!A694</f>
        <v>46166</v>
      </c>
      <c r="C711" s="170">
        <f>IF('Detailed Cash Flow'!E694="","",'Detailed Cash Flow'!E694*-1)</f>
        <v>0</v>
      </c>
      <c r="D711" s="170">
        <f>IF('Detailed Cash Flow'!F694="","",'Detailed Cash Flow'!F694*-1)</f>
        <v>0</v>
      </c>
      <c r="E711" s="170">
        <f>IF('Detailed Cash Flow'!G694="","",'Detailed Cash Flow'!G694*-1)</f>
        <v>0</v>
      </c>
      <c r="F711" s="170">
        <f>IF('Detailed Cash Flow'!Y694="","",'Detailed Cash Flow'!Y694*-1)</f>
        <v>0</v>
      </c>
      <c r="G711" s="170">
        <f>'Detailed Cash Flow'!AJ694</f>
        <v>0</v>
      </c>
      <c r="H711" s="170">
        <f>IF('Detailed Cash Flow'!D694="","",'Detailed Cash Flow'!D694*-1)</f>
        <v>0</v>
      </c>
      <c r="I711" s="171"/>
      <c r="J711" s="171"/>
      <c r="K711" s="170">
        <f t="shared" si="22"/>
        <v>4665</v>
      </c>
      <c r="L711" s="97">
        <f t="shared" si="21"/>
        <v>4665</v>
      </c>
    </row>
    <row r="712" spans="2:12">
      <c r="B712" s="172">
        <f>'Detailed Cash Flow'!A695</f>
        <v>46167</v>
      </c>
      <c r="C712" s="170">
        <f>IF('Detailed Cash Flow'!E695="","",'Detailed Cash Flow'!E695*-1)</f>
        <v>0</v>
      </c>
      <c r="D712" s="170">
        <f>IF('Detailed Cash Flow'!F695="","",'Detailed Cash Flow'!F695*-1)</f>
        <v>0</v>
      </c>
      <c r="E712" s="170">
        <f>IF('Detailed Cash Flow'!G695="","",'Detailed Cash Flow'!G695*-1)</f>
        <v>0</v>
      </c>
      <c r="F712" s="170">
        <f>IF('Detailed Cash Flow'!Y695="","",'Detailed Cash Flow'!Y695*-1)</f>
        <v>-230</v>
      </c>
      <c r="G712" s="170">
        <f>'Detailed Cash Flow'!AJ695</f>
        <v>0</v>
      </c>
      <c r="H712" s="170">
        <f>IF('Detailed Cash Flow'!D695="","",'Detailed Cash Flow'!D695*-1)</f>
        <v>-400</v>
      </c>
      <c r="I712" s="171"/>
      <c r="J712" s="171"/>
      <c r="K712" s="170">
        <f t="shared" si="22"/>
        <v>4035</v>
      </c>
      <c r="L712" s="97">
        <f t="shared" si="21"/>
        <v>4035</v>
      </c>
    </row>
    <row r="713" spans="2:12">
      <c r="B713" s="172">
        <f>'Detailed Cash Flow'!A696</f>
        <v>46168</v>
      </c>
      <c r="C713" s="170">
        <f>IF('Detailed Cash Flow'!E696="","",'Detailed Cash Flow'!E696*-1)</f>
        <v>0</v>
      </c>
      <c r="D713" s="170">
        <f>IF('Detailed Cash Flow'!F696="","",'Detailed Cash Flow'!F696*-1)</f>
        <v>0</v>
      </c>
      <c r="E713" s="170">
        <f>IF('Detailed Cash Flow'!G696="","",'Detailed Cash Flow'!G696*-1)</f>
        <v>0</v>
      </c>
      <c r="F713" s="170">
        <f>IF('Detailed Cash Flow'!Y696="","",'Detailed Cash Flow'!Y696*-1)</f>
        <v>0</v>
      </c>
      <c r="G713" s="170">
        <f>'Detailed Cash Flow'!AJ696</f>
        <v>0</v>
      </c>
      <c r="H713" s="170">
        <f>IF('Detailed Cash Flow'!D696="","",'Detailed Cash Flow'!D696*-1)</f>
        <v>0</v>
      </c>
      <c r="I713" s="171"/>
      <c r="J713" s="171"/>
      <c r="K713" s="170">
        <f t="shared" si="22"/>
        <v>4035</v>
      </c>
      <c r="L713" s="97">
        <f t="shared" si="21"/>
        <v>4035</v>
      </c>
    </row>
    <row r="714" spans="2:12">
      <c r="B714" s="172">
        <f>'Detailed Cash Flow'!A697</f>
        <v>46169</v>
      </c>
      <c r="C714" s="170">
        <f>IF('Detailed Cash Flow'!E697="","",'Detailed Cash Flow'!E697*-1)</f>
        <v>-100</v>
      </c>
      <c r="D714" s="170">
        <f>IF('Detailed Cash Flow'!F697="","",'Detailed Cash Flow'!F697*-1)</f>
        <v>0</v>
      </c>
      <c r="E714" s="170">
        <f>IF('Detailed Cash Flow'!G697="","",'Detailed Cash Flow'!G697*-1)</f>
        <v>0</v>
      </c>
      <c r="F714" s="170">
        <f>IF('Detailed Cash Flow'!Y697="","",'Detailed Cash Flow'!Y697*-1)</f>
        <v>0</v>
      </c>
      <c r="G714" s="170">
        <f>'Detailed Cash Flow'!AJ697</f>
        <v>0</v>
      </c>
      <c r="H714" s="170">
        <f>IF('Detailed Cash Flow'!D697="","",'Detailed Cash Flow'!D697*-1)</f>
        <v>0</v>
      </c>
      <c r="I714" s="171"/>
      <c r="J714" s="171"/>
      <c r="K714" s="170">
        <f t="shared" si="22"/>
        <v>3935</v>
      </c>
      <c r="L714" s="97">
        <f t="shared" si="21"/>
        <v>3935</v>
      </c>
    </row>
    <row r="715" spans="2:12">
      <c r="B715" s="172">
        <f>'Detailed Cash Flow'!A698</f>
        <v>46170</v>
      </c>
      <c r="C715" s="170">
        <f>IF('Detailed Cash Flow'!E698="","",'Detailed Cash Flow'!E698*-1)</f>
        <v>0</v>
      </c>
      <c r="D715" s="170">
        <f>IF('Detailed Cash Flow'!F698="","",'Detailed Cash Flow'!F698*-1)</f>
        <v>0</v>
      </c>
      <c r="E715" s="170">
        <f>IF('Detailed Cash Flow'!G698="","",'Detailed Cash Flow'!G698*-1)</f>
        <v>0</v>
      </c>
      <c r="F715" s="170">
        <f>IF('Detailed Cash Flow'!Y698="","",'Detailed Cash Flow'!Y698*-1)</f>
        <v>0</v>
      </c>
      <c r="G715" s="170">
        <f>'Detailed Cash Flow'!AJ698</f>
        <v>0</v>
      </c>
      <c r="H715" s="170">
        <f>IF('Detailed Cash Flow'!D698="","",'Detailed Cash Flow'!D698*-1)</f>
        <v>0</v>
      </c>
      <c r="I715" s="171"/>
      <c r="J715" s="171"/>
      <c r="K715" s="170">
        <f t="shared" si="22"/>
        <v>3935</v>
      </c>
      <c r="L715" s="97">
        <f t="shared" si="21"/>
        <v>3935</v>
      </c>
    </row>
    <row r="716" spans="2:12">
      <c r="B716" s="172">
        <f>'Detailed Cash Flow'!A699</f>
        <v>46171</v>
      </c>
      <c r="C716" s="170">
        <f>IF('Detailed Cash Flow'!E699="","",'Detailed Cash Flow'!E699*-1)</f>
        <v>0</v>
      </c>
      <c r="D716" s="170">
        <f>IF('Detailed Cash Flow'!F699="","",'Detailed Cash Flow'!F699*-1)</f>
        <v>0</v>
      </c>
      <c r="E716" s="170">
        <f>IF('Detailed Cash Flow'!G699="","",'Detailed Cash Flow'!G699*-1)</f>
        <v>0</v>
      </c>
      <c r="F716" s="170">
        <f>IF('Detailed Cash Flow'!Y699="","",'Detailed Cash Flow'!Y699*-1)</f>
        <v>0</v>
      </c>
      <c r="G716" s="170">
        <f>'Detailed Cash Flow'!AJ699</f>
        <v>0</v>
      </c>
      <c r="H716" s="170">
        <f>IF('Detailed Cash Flow'!D699="","",'Detailed Cash Flow'!D699*-1)</f>
        <v>0</v>
      </c>
      <c r="I716" s="171"/>
      <c r="J716" s="171"/>
      <c r="K716" s="170">
        <f t="shared" si="22"/>
        <v>3935</v>
      </c>
      <c r="L716" s="97">
        <f t="shared" si="21"/>
        <v>3935</v>
      </c>
    </row>
    <row r="717" spans="2:12">
      <c r="B717" s="172">
        <f>'Detailed Cash Flow'!A700</f>
        <v>46172</v>
      </c>
      <c r="C717" s="170">
        <f>IF('Detailed Cash Flow'!E700="","",'Detailed Cash Flow'!E700*-1)</f>
        <v>0</v>
      </c>
      <c r="D717" s="170">
        <f>IF('Detailed Cash Flow'!F700="","",'Detailed Cash Flow'!F700*-1)</f>
        <v>0</v>
      </c>
      <c r="E717" s="170">
        <f>IF('Detailed Cash Flow'!G700="","",'Detailed Cash Flow'!G700*-1)</f>
        <v>0</v>
      </c>
      <c r="F717" s="170">
        <f>IF('Detailed Cash Flow'!Y700="","",'Detailed Cash Flow'!Y700*-1)</f>
        <v>0</v>
      </c>
      <c r="G717" s="170">
        <f>'Detailed Cash Flow'!AJ700</f>
        <v>0</v>
      </c>
      <c r="H717" s="170">
        <f>IF('Detailed Cash Flow'!D700="","",'Detailed Cash Flow'!D700*-1)</f>
        <v>0</v>
      </c>
      <c r="I717" s="171"/>
      <c r="J717" s="171"/>
      <c r="K717" s="170">
        <f t="shared" si="22"/>
        <v>3935</v>
      </c>
      <c r="L717" s="97">
        <f t="shared" si="21"/>
        <v>3935</v>
      </c>
    </row>
    <row r="718" spans="2:12">
      <c r="B718" s="172">
        <f>'Detailed Cash Flow'!A701</f>
        <v>46173</v>
      </c>
      <c r="C718" s="170">
        <f>IF('Detailed Cash Flow'!E701="","",'Detailed Cash Flow'!E701*-1)</f>
        <v>-2000</v>
      </c>
      <c r="D718" s="170">
        <f>IF('Detailed Cash Flow'!F701="","",'Detailed Cash Flow'!F701*-1)</f>
        <v>0</v>
      </c>
      <c r="E718" s="170">
        <f>IF('Detailed Cash Flow'!G701="","",'Detailed Cash Flow'!G701*-1)</f>
        <v>0</v>
      </c>
      <c r="F718" s="170">
        <f>IF('Detailed Cash Flow'!Y701="","",'Detailed Cash Flow'!Y701*-1)</f>
        <v>0</v>
      </c>
      <c r="G718" s="170">
        <f>'Detailed Cash Flow'!AJ701</f>
        <v>0</v>
      </c>
      <c r="H718" s="170">
        <f>IF('Detailed Cash Flow'!D701="","",'Detailed Cash Flow'!D701*-1)</f>
        <v>0</v>
      </c>
      <c r="I718" s="171"/>
      <c r="J718" s="171"/>
      <c r="K718" s="170">
        <f t="shared" si="22"/>
        <v>1935</v>
      </c>
      <c r="L718" s="97">
        <f t="shared" si="21"/>
        <v>1935</v>
      </c>
    </row>
    <row r="719" spans="2:12">
      <c r="B719" s="172">
        <f>'Detailed Cash Flow'!A702</f>
        <v>46174</v>
      </c>
      <c r="C719" s="170">
        <f>IF('Detailed Cash Flow'!E702="","",'Detailed Cash Flow'!E702*-1)</f>
        <v>-195</v>
      </c>
      <c r="D719" s="170">
        <f>IF('Detailed Cash Flow'!F702="","",'Detailed Cash Flow'!F702*-1)</f>
        <v>-300</v>
      </c>
      <c r="E719" s="170">
        <f>IF('Detailed Cash Flow'!G702="","",'Detailed Cash Flow'!G702*-1)</f>
        <v>0</v>
      </c>
      <c r="F719" s="170">
        <f>IF('Detailed Cash Flow'!Y702="","",'Detailed Cash Flow'!Y702*-1)</f>
        <v>0</v>
      </c>
      <c r="G719" s="170">
        <f>'Detailed Cash Flow'!AJ702</f>
        <v>650</v>
      </c>
      <c r="H719" s="170">
        <f>IF('Detailed Cash Flow'!D702="","",'Detailed Cash Flow'!D702*-1)</f>
        <v>-400</v>
      </c>
      <c r="I719" s="171"/>
      <c r="J719" s="171"/>
      <c r="K719" s="170">
        <f t="shared" si="22"/>
        <v>1690</v>
      </c>
      <c r="L719" s="97">
        <f t="shared" si="21"/>
        <v>1690</v>
      </c>
    </row>
    <row r="720" spans="2:12">
      <c r="B720" s="172">
        <f>'Detailed Cash Flow'!A703</f>
        <v>46175</v>
      </c>
      <c r="C720" s="170">
        <f>IF('Detailed Cash Flow'!E703="","",'Detailed Cash Flow'!E703*-1)</f>
        <v>-35</v>
      </c>
      <c r="D720" s="170">
        <f>IF('Detailed Cash Flow'!F703="","",'Detailed Cash Flow'!F703*-1)</f>
        <v>0</v>
      </c>
      <c r="E720" s="170">
        <f>IF('Detailed Cash Flow'!G703="","",'Detailed Cash Flow'!G703*-1)</f>
        <v>0</v>
      </c>
      <c r="F720" s="170">
        <f>IF('Detailed Cash Flow'!Y703="","",'Detailed Cash Flow'!Y703*-1)</f>
        <v>0</v>
      </c>
      <c r="G720" s="170">
        <f>'Detailed Cash Flow'!AJ703</f>
        <v>0</v>
      </c>
      <c r="H720" s="170">
        <f>IF('Detailed Cash Flow'!D703="","",'Detailed Cash Flow'!D703*-1)</f>
        <v>0</v>
      </c>
      <c r="I720" s="171"/>
      <c r="J720" s="171"/>
      <c r="K720" s="170">
        <f t="shared" si="22"/>
        <v>1655</v>
      </c>
      <c r="L720" s="97">
        <f t="shared" si="21"/>
        <v>1655</v>
      </c>
    </row>
    <row r="721" spans="2:12">
      <c r="B721" s="172">
        <f>'Detailed Cash Flow'!A704</f>
        <v>46176</v>
      </c>
      <c r="C721" s="170">
        <f>IF('Detailed Cash Flow'!E704="","",'Detailed Cash Flow'!E704*-1)</f>
        <v>-35</v>
      </c>
      <c r="D721" s="170">
        <f>IF('Detailed Cash Flow'!F704="","",'Detailed Cash Flow'!F704*-1)</f>
        <v>0</v>
      </c>
      <c r="E721" s="170">
        <f>IF('Detailed Cash Flow'!G704="","",'Detailed Cash Flow'!G704*-1)</f>
        <v>0</v>
      </c>
      <c r="F721" s="170">
        <f>IF('Detailed Cash Flow'!Y704="","",'Detailed Cash Flow'!Y704*-1)</f>
        <v>0</v>
      </c>
      <c r="G721" s="170">
        <f>'Detailed Cash Flow'!AJ704</f>
        <v>0</v>
      </c>
      <c r="H721" s="170">
        <f>IF('Detailed Cash Flow'!D704="","",'Detailed Cash Flow'!D704*-1)</f>
        <v>0</v>
      </c>
      <c r="I721" s="171"/>
      <c r="J721" s="171"/>
      <c r="K721" s="170">
        <f t="shared" si="22"/>
        <v>1620</v>
      </c>
      <c r="L721" s="97">
        <f t="shared" si="21"/>
        <v>1620</v>
      </c>
    </row>
    <row r="722" spans="2:12">
      <c r="B722" s="172">
        <f>'Detailed Cash Flow'!A705</f>
        <v>46177</v>
      </c>
      <c r="C722" s="170">
        <f>IF('Detailed Cash Flow'!E705="","",'Detailed Cash Flow'!E705*-1)</f>
        <v>-35</v>
      </c>
      <c r="D722" s="170">
        <f>IF('Detailed Cash Flow'!F705="","",'Detailed Cash Flow'!F705*-1)</f>
        <v>0</v>
      </c>
      <c r="E722" s="170">
        <f>IF('Detailed Cash Flow'!G705="","",'Detailed Cash Flow'!G705*-1)</f>
        <v>0</v>
      </c>
      <c r="F722" s="170">
        <f>IF('Detailed Cash Flow'!Y705="","",'Detailed Cash Flow'!Y705*-1)</f>
        <v>0</v>
      </c>
      <c r="G722" s="170">
        <f>'Detailed Cash Flow'!AJ705</f>
        <v>0</v>
      </c>
      <c r="H722" s="170">
        <f>IF('Detailed Cash Flow'!D705="","",'Detailed Cash Flow'!D705*-1)</f>
        <v>0</v>
      </c>
      <c r="I722" s="171"/>
      <c r="J722" s="171"/>
      <c r="K722" s="170">
        <f t="shared" si="22"/>
        <v>1585</v>
      </c>
      <c r="L722" s="97">
        <f t="shared" ref="L722:L785" si="23">K722</f>
        <v>1585</v>
      </c>
    </row>
    <row r="723" spans="2:12">
      <c r="B723" s="172">
        <f>'Detailed Cash Flow'!A706</f>
        <v>46178</v>
      </c>
      <c r="C723" s="170">
        <f>IF('Detailed Cash Flow'!E706="","",'Detailed Cash Flow'!E706*-1)</f>
        <v>0</v>
      </c>
      <c r="D723" s="170">
        <f>IF('Detailed Cash Flow'!F706="","",'Detailed Cash Flow'!F706*-1)</f>
        <v>0</v>
      </c>
      <c r="E723" s="170">
        <f>IF('Detailed Cash Flow'!G706="","",'Detailed Cash Flow'!G706*-1)</f>
        <v>0</v>
      </c>
      <c r="F723" s="170">
        <f>IF('Detailed Cash Flow'!Y706="","",'Detailed Cash Flow'!Y706*-1)</f>
        <v>0</v>
      </c>
      <c r="G723" s="170">
        <f>'Detailed Cash Flow'!AJ706</f>
        <v>2300</v>
      </c>
      <c r="H723" s="170">
        <f>IF('Detailed Cash Flow'!D706="","",'Detailed Cash Flow'!D706*-1)</f>
        <v>0</v>
      </c>
      <c r="I723" s="171"/>
      <c r="J723" s="171"/>
      <c r="K723" s="170">
        <f t="shared" si="22"/>
        <v>3885</v>
      </c>
      <c r="L723" s="97">
        <f t="shared" si="23"/>
        <v>3885</v>
      </c>
    </row>
    <row r="724" spans="2:12">
      <c r="B724" s="172">
        <f>'Detailed Cash Flow'!A707</f>
        <v>46179</v>
      </c>
      <c r="C724" s="170">
        <f>IF('Detailed Cash Flow'!E707="","",'Detailed Cash Flow'!E707*-1)</f>
        <v>0</v>
      </c>
      <c r="D724" s="170">
        <f>IF('Detailed Cash Flow'!F707="","",'Detailed Cash Flow'!F707*-1)</f>
        <v>0</v>
      </c>
      <c r="E724" s="170">
        <f>IF('Detailed Cash Flow'!G707="","",'Detailed Cash Flow'!G707*-1)</f>
        <v>0</v>
      </c>
      <c r="F724" s="170">
        <f>IF('Detailed Cash Flow'!Y707="","",'Detailed Cash Flow'!Y707*-1)</f>
        <v>0</v>
      </c>
      <c r="G724" s="170">
        <f>'Detailed Cash Flow'!AJ707</f>
        <v>0</v>
      </c>
      <c r="H724" s="170">
        <f>IF('Detailed Cash Flow'!D707="","",'Detailed Cash Flow'!D707*-1)</f>
        <v>0</v>
      </c>
      <c r="I724" s="171"/>
      <c r="J724" s="171"/>
      <c r="K724" s="170">
        <f t="shared" si="22"/>
        <v>3885</v>
      </c>
      <c r="L724" s="97">
        <f t="shared" si="23"/>
        <v>3885</v>
      </c>
    </row>
    <row r="725" spans="2:12">
      <c r="B725" s="172">
        <f>'Detailed Cash Flow'!A708</f>
        <v>46180</v>
      </c>
      <c r="C725" s="170">
        <f>IF('Detailed Cash Flow'!E708="","",'Detailed Cash Flow'!E708*-1)</f>
        <v>0</v>
      </c>
      <c r="D725" s="170">
        <f>IF('Detailed Cash Flow'!F708="","",'Detailed Cash Flow'!F708*-1)</f>
        <v>0</v>
      </c>
      <c r="E725" s="170">
        <f>IF('Detailed Cash Flow'!G708="","",'Detailed Cash Flow'!G708*-1)</f>
        <v>0</v>
      </c>
      <c r="F725" s="170">
        <f>IF('Detailed Cash Flow'!Y708="","",'Detailed Cash Flow'!Y708*-1)</f>
        <v>0</v>
      </c>
      <c r="G725" s="170">
        <f>'Detailed Cash Flow'!AJ708</f>
        <v>0</v>
      </c>
      <c r="H725" s="170">
        <f>IF('Detailed Cash Flow'!D708="","",'Detailed Cash Flow'!D708*-1)</f>
        <v>0</v>
      </c>
      <c r="I725" s="171"/>
      <c r="J725" s="171"/>
      <c r="K725" s="170">
        <f t="shared" ref="K725:K788" si="24">IF(B725="","",K724+G725+C725+D725+E725+F725+H725+I725)</f>
        <v>3885</v>
      </c>
      <c r="L725" s="97">
        <f t="shared" si="23"/>
        <v>3885</v>
      </c>
    </row>
    <row r="726" spans="2:12">
      <c r="B726" s="172">
        <f>'Detailed Cash Flow'!A709</f>
        <v>46181</v>
      </c>
      <c r="C726" s="170">
        <f>IF('Detailed Cash Flow'!E709="","",'Detailed Cash Flow'!E709*-1)</f>
        <v>0</v>
      </c>
      <c r="D726" s="170">
        <f>IF('Detailed Cash Flow'!F709="","",'Detailed Cash Flow'!F709*-1)</f>
        <v>0</v>
      </c>
      <c r="E726" s="170">
        <f>IF('Detailed Cash Flow'!G709="","",'Detailed Cash Flow'!G709*-1)</f>
        <v>0</v>
      </c>
      <c r="F726" s="170">
        <f>IF('Detailed Cash Flow'!Y709="","",'Detailed Cash Flow'!Y709*-1)</f>
        <v>-230</v>
      </c>
      <c r="G726" s="170">
        <f>'Detailed Cash Flow'!AJ709</f>
        <v>0</v>
      </c>
      <c r="H726" s="170">
        <f>IF('Detailed Cash Flow'!D709="","",'Detailed Cash Flow'!D709*-1)</f>
        <v>-400</v>
      </c>
      <c r="I726" s="171"/>
      <c r="J726" s="171"/>
      <c r="K726" s="170">
        <f t="shared" si="24"/>
        <v>3255</v>
      </c>
      <c r="L726" s="97">
        <f t="shared" si="23"/>
        <v>3255</v>
      </c>
    </row>
    <row r="727" spans="2:12">
      <c r="B727" s="172">
        <f>'Detailed Cash Flow'!A710</f>
        <v>46182</v>
      </c>
      <c r="C727" s="170">
        <f>IF('Detailed Cash Flow'!E710="","",'Detailed Cash Flow'!E710*-1)</f>
        <v>0</v>
      </c>
      <c r="D727" s="170">
        <f>IF('Detailed Cash Flow'!F710="","",'Detailed Cash Flow'!F710*-1)</f>
        <v>0</v>
      </c>
      <c r="E727" s="170">
        <f>IF('Detailed Cash Flow'!G710="","",'Detailed Cash Flow'!G710*-1)</f>
        <v>0</v>
      </c>
      <c r="F727" s="170">
        <f>IF('Detailed Cash Flow'!Y710="","",'Detailed Cash Flow'!Y710*-1)</f>
        <v>0</v>
      </c>
      <c r="G727" s="170">
        <f>'Detailed Cash Flow'!AJ710</f>
        <v>0</v>
      </c>
      <c r="H727" s="170">
        <f>IF('Detailed Cash Flow'!D710="","",'Detailed Cash Flow'!D710*-1)</f>
        <v>0</v>
      </c>
      <c r="I727" s="171"/>
      <c r="J727" s="171"/>
      <c r="K727" s="170">
        <f t="shared" si="24"/>
        <v>3255</v>
      </c>
      <c r="L727" s="97">
        <f t="shared" si="23"/>
        <v>3255</v>
      </c>
    </row>
    <row r="728" spans="2:12">
      <c r="B728" s="172">
        <f>'Detailed Cash Flow'!A711</f>
        <v>46183</v>
      </c>
      <c r="C728" s="170">
        <f>IF('Detailed Cash Flow'!E711="","",'Detailed Cash Flow'!E711*-1)</f>
        <v>-500</v>
      </c>
      <c r="D728" s="170">
        <f>IF('Detailed Cash Flow'!F711="","",'Detailed Cash Flow'!F711*-1)</f>
        <v>0</v>
      </c>
      <c r="E728" s="170">
        <f>IF('Detailed Cash Flow'!G711="","",'Detailed Cash Flow'!G711*-1)</f>
        <v>0</v>
      </c>
      <c r="F728" s="170">
        <f>IF('Detailed Cash Flow'!Y711="","",'Detailed Cash Flow'!Y711*-1)</f>
        <v>0</v>
      </c>
      <c r="G728" s="170">
        <f>'Detailed Cash Flow'!AJ711</f>
        <v>0</v>
      </c>
      <c r="H728" s="170">
        <f>IF('Detailed Cash Flow'!D711="","",'Detailed Cash Flow'!D711*-1)</f>
        <v>0</v>
      </c>
      <c r="I728" s="171"/>
      <c r="J728" s="171"/>
      <c r="K728" s="170">
        <f t="shared" si="24"/>
        <v>2755</v>
      </c>
      <c r="L728" s="97">
        <f t="shared" si="23"/>
        <v>2755</v>
      </c>
    </row>
    <row r="729" spans="2:12">
      <c r="B729" s="172">
        <f>'Detailed Cash Flow'!A712</f>
        <v>46184</v>
      </c>
      <c r="C729" s="170">
        <f>IF('Detailed Cash Flow'!E712="","",'Detailed Cash Flow'!E712*-1)</f>
        <v>-300</v>
      </c>
      <c r="D729" s="170">
        <f>IF('Detailed Cash Flow'!F712="","",'Detailed Cash Flow'!F712*-1)</f>
        <v>0</v>
      </c>
      <c r="E729" s="170">
        <f>IF('Detailed Cash Flow'!G712="","",'Detailed Cash Flow'!G712*-1)</f>
        <v>0</v>
      </c>
      <c r="F729" s="170">
        <f>IF('Detailed Cash Flow'!Y712="","",'Detailed Cash Flow'!Y712*-1)</f>
        <v>0</v>
      </c>
      <c r="G729" s="170">
        <f>'Detailed Cash Flow'!AJ712</f>
        <v>0</v>
      </c>
      <c r="H729" s="170">
        <f>IF('Detailed Cash Flow'!D712="","",'Detailed Cash Flow'!D712*-1)</f>
        <v>0</v>
      </c>
      <c r="I729" s="171"/>
      <c r="J729" s="171"/>
      <c r="K729" s="170">
        <f t="shared" si="24"/>
        <v>2455</v>
      </c>
      <c r="L729" s="97">
        <f t="shared" si="23"/>
        <v>2455</v>
      </c>
    </row>
    <row r="730" spans="2:12">
      <c r="B730" s="172">
        <f>'Detailed Cash Flow'!A713</f>
        <v>46185</v>
      </c>
      <c r="C730" s="170">
        <f>IF('Detailed Cash Flow'!E713="","",'Detailed Cash Flow'!E713*-1)</f>
        <v>0</v>
      </c>
      <c r="D730" s="170">
        <f>IF('Detailed Cash Flow'!F713="","",'Detailed Cash Flow'!F713*-1)</f>
        <v>0</v>
      </c>
      <c r="E730" s="170">
        <f>IF('Detailed Cash Flow'!G713="","",'Detailed Cash Flow'!G713*-1)</f>
        <v>0</v>
      </c>
      <c r="F730" s="170">
        <f>IF('Detailed Cash Flow'!Y713="","",'Detailed Cash Flow'!Y713*-1)</f>
        <v>0</v>
      </c>
      <c r="G730" s="170">
        <f>'Detailed Cash Flow'!AJ713</f>
        <v>0</v>
      </c>
      <c r="H730" s="170">
        <f>IF('Detailed Cash Flow'!D713="","",'Detailed Cash Flow'!D713*-1)</f>
        <v>0</v>
      </c>
      <c r="I730" s="171"/>
      <c r="J730" s="171"/>
      <c r="K730" s="170">
        <f t="shared" si="24"/>
        <v>2455</v>
      </c>
      <c r="L730" s="97">
        <f t="shared" si="23"/>
        <v>2455</v>
      </c>
    </row>
    <row r="731" spans="2:12">
      <c r="B731" s="172">
        <f>'Detailed Cash Flow'!A714</f>
        <v>46186</v>
      </c>
      <c r="C731" s="170">
        <f>IF('Detailed Cash Flow'!E714="","",'Detailed Cash Flow'!E714*-1)</f>
        <v>0</v>
      </c>
      <c r="D731" s="170">
        <f>IF('Detailed Cash Flow'!F714="","",'Detailed Cash Flow'!F714*-1)</f>
        <v>0</v>
      </c>
      <c r="E731" s="170">
        <f>IF('Detailed Cash Flow'!G714="","",'Detailed Cash Flow'!G714*-1)</f>
        <v>0</v>
      </c>
      <c r="F731" s="170">
        <f>IF('Detailed Cash Flow'!Y714="","",'Detailed Cash Flow'!Y714*-1)</f>
        <v>0</v>
      </c>
      <c r="G731" s="170">
        <f>'Detailed Cash Flow'!AJ714</f>
        <v>0</v>
      </c>
      <c r="H731" s="170">
        <f>IF('Detailed Cash Flow'!D714="","",'Detailed Cash Flow'!D714*-1)</f>
        <v>0</v>
      </c>
      <c r="I731" s="171"/>
      <c r="J731" s="171"/>
      <c r="K731" s="170">
        <f t="shared" si="24"/>
        <v>2455</v>
      </c>
      <c r="L731" s="97">
        <f t="shared" si="23"/>
        <v>2455</v>
      </c>
    </row>
    <row r="732" spans="2:12">
      <c r="B732" s="172">
        <f>'Detailed Cash Flow'!A715</f>
        <v>46187</v>
      </c>
      <c r="C732" s="170">
        <f>IF('Detailed Cash Flow'!E715="","",'Detailed Cash Flow'!E715*-1)</f>
        <v>0</v>
      </c>
      <c r="D732" s="170">
        <f>IF('Detailed Cash Flow'!F715="","",'Detailed Cash Flow'!F715*-1)</f>
        <v>0</v>
      </c>
      <c r="E732" s="170">
        <f>IF('Detailed Cash Flow'!G715="","",'Detailed Cash Flow'!G715*-1)</f>
        <v>0</v>
      </c>
      <c r="F732" s="170">
        <f>IF('Detailed Cash Flow'!Y715="","",'Detailed Cash Flow'!Y715*-1)</f>
        <v>0</v>
      </c>
      <c r="G732" s="170">
        <f>'Detailed Cash Flow'!AJ715</f>
        <v>0</v>
      </c>
      <c r="H732" s="170">
        <f>IF('Detailed Cash Flow'!D715="","",'Detailed Cash Flow'!D715*-1)</f>
        <v>0</v>
      </c>
      <c r="I732" s="171"/>
      <c r="J732" s="171"/>
      <c r="K732" s="170">
        <f t="shared" si="24"/>
        <v>2455</v>
      </c>
      <c r="L732" s="97">
        <f t="shared" si="23"/>
        <v>2455</v>
      </c>
    </row>
    <row r="733" spans="2:12">
      <c r="B733" s="172">
        <f>'Detailed Cash Flow'!A716</f>
        <v>46188</v>
      </c>
      <c r="C733" s="170">
        <f>IF('Detailed Cash Flow'!E716="","",'Detailed Cash Flow'!E716*-1)</f>
        <v>0</v>
      </c>
      <c r="D733" s="170">
        <f>IF('Detailed Cash Flow'!F716="","",'Detailed Cash Flow'!F716*-1)</f>
        <v>0</v>
      </c>
      <c r="E733" s="170">
        <f>IF('Detailed Cash Flow'!G716="","",'Detailed Cash Flow'!G716*-1)</f>
        <v>0</v>
      </c>
      <c r="F733" s="170">
        <f>IF('Detailed Cash Flow'!Y716="","",'Detailed Cash Flow'!Y716*-1)</f>
        <v>-400</v>
      </c>
      <c r="G733" s="170">
        <f>'Detailed Cash Flow'!AJ716</f>
        <v>0</v>
      </c>
      <c r="H733" s="170">
        <f>IF('Detailed Cash Flow'!D716="","",'Detailed Cash Flow'!D716*-1)</f>
        <v>-400</v>
      </c>
      <c r="I733" s="171"/>
      <c r="J733" s="171"/>
      <c r="K733" s="170">
        <f t="shared" si="24"/>
        <v>1655</v>
      </c>
      <c r="L733" s="97">
        <f t="shared" si="23"/>
        <v>1655</v>
      </c>
    </row>
    <row r="734" spans="2:12">
      <c r="B734" s="172">
        <f>'Detailed Cash Flow'!A717</f>
        <v>46189</v>
      </c>
      <c r="C734" s="170">
        <f>IF('Detailed Cash Flow'!E717="","",'Detailed Cash Flow'!E717*-1)</f>
        <v>0</v>
      </c>
      <c r="D734" s="170">
        <f>IF('Detailed Cash Flow'!F717="","",'Detailed Cash Flow'!F717*-1)</f>
        <v>0</v>
      </c>
      <c r="E734" s="170">
        <f>IF('Detailed Cash Flow'!G717="","",'Detailed Cash Flow'!G717*-1)</f>
        <v>0</v>
      </c>
      <c r="F734" s="170">
        <f>IF('Detailed Cash Flow'!Y717="","",'Detailed Cash Flow'!Y717*-1)</f>
        <v>0</v>
      </c>
      <c r="G734" s="170">
        <f>'Detailed Cash Flow'!AJ717</f>
        <v>0</v>
      </c>
      <c r="H734" s="170">
        <f>IF('Detailed Cash Flow'!D717="","",'Detailed Cash Flow'!D717*-1)</f>
        <v>0</v>
      </c>
      <c r="I734" s="171"/>
      <c r="J734" s="171"/>
      <c r="K734" s="170">
        <f t="shared" si="24"/>
        <v>1655</v>
      </c>
      <c r="L734" s="97">
        <f t="shared" si="23"/>
        <v>1655</v>
      </c>
    </row>
    <row r="735" spans="2:12">
      <c r="B735" s="172">
        <f>'Detailed Cash Flow'!A718</f>
        <v>46190</v>
      </c>
      <c r="C735" s="170">
        <f>IF('Detailed Cash Flow'!E718="","",'Detailed Cash Flow'!E718*-1)</f>
        <v>0</v>
      </c>
      <c r="D735" s="170">
        <f>IF('Detailed Cash Flow'!F718="","",'Detailed Cash Flow'!F718*-1)</f>
        <v>0</v>
      </c>
      <c r="E735" s="170">
        <f>IF('Detailed Cash Flow'!G718="","",'Detailed Cash Flow'!G718*-1)</f>
        <v>0</v>
      </c>
      <c r="F735" s="170">
        <f>IF('Detailed Cash Flow'!Y718="","",'Detailed Cash Flow'!Y718*-1)</f>
        <v>0</v>
      </c>
      <c r="G735" s="170">
        <f>'Detailed Cash Flow'!AJ718</f>
        <v>0</v>
      </c>
      <c r="H735" s="170">
        <f>IF('Detailed Cash Flow'!D718="","",'Detailed Cash Flow'!D718*-1)</f>
        <v>0</v>
      </c>
      <c r="I735" s="171"/>
      <c r="J735" s="171"/>
      <c r="K735" s="170">
        <f t="shared" si="24"/>
        <v>1655</v>
      </c>
      <c r="L735" s="97">
        <f t="shared" si="23"/>
        <v>1655</v>
      </c>
    </row>
    <row r="736" spans="2:12">
      <c r="B736" s="172">
        <f>'Detailed Cash Flow'!A719</f>
        <v>46191</v>
      </c>
      <c r="C736" s="170">
        <f>IF('Detailed Cash Flow'!E719="","",'Detailed Cash Flow'!E719*-1)</f>
        <v>0</v>
      </c>
      <c r="D736" s="170">
        <f>IF('Detailed Cash Flow'!F719="","",'Detailed Cash Flow'!F719*-1)</f>
        <v>0</v>
      </c>
      <c r="E736" s="170">
        <f>IF('Detailed Cash Flow'!G719="","",'Detailed Cash Flow'!G719*-1)</f>
        <v>0</v>
      </c>
      <c r="F736" s="170">
        <f>IF('Detailed Cash Flow'!Y719="","",'Detailed Cash Flow'!Y719*-1)</f>
        <v>0</v>
      </c>
      <c r="G736" s="170">
        <f>'Detailed Cash Flow'!AJ719</f>
        <v>0</v>
      </c>
      <c r="H736" s="170">
        <f>IF('Detailed Cash Flow'!D719="","",'Detailed Cash Flow'!D719*-1)</f>
        <v>0</v>
      </c>
      <c r="I736" s="171"/>
      <c r="J736" s="171"/>
      <c r="K736" s="170">
        <f t="shared" si="24"/>
        <v>1655</v>
      </c>
      <c r="L736" s="97">
        <f t="shared" si="23"/>
        <v>1655</v>
      </c>
    </row>
    <row r="737" spans="2:12">
      <c r="B737" s="172">
        <f>'Detailed Cash Flow'!A720</f>
        <v>46192</v>
      </c>
      <c r="C737" s="170">
        <f>IF('Detailed Cash Flow'!E720="","",'Detailed Cash Flow'!E720*-1)</f>
        <v>0</v>
      </c>
      <c r="D737" s="170">
        <f>IF('Detailed Cash Flow'!F720="","",'Detailed Cash Flow'!F720*-1)</f>
        <v>0</v>
      </c>
      <c r="E737" s="170">
        <f>IF('Detailed Cash Flow'!G720="","",'Detailed Cash Flow'!G720*-1)</f>
        <v>0</v>
      </c>
      <c r="F737" s="170">
        <f>IF('Detailed Cash Flow'!Y720="","",'Detailed Cash Flow'!Y720*-1)</f>
        <v>0</v>
      </c>
      <c r="G737" s="170">
        <f>'Detailed Cash Flow'!AJ720</f>
        <v>2300</v>
      </c>
      <c r="H737" s="170">
        <f>IF('Detailed Cash Flow'!D720="","",'Detailed Cash Flow'!D720*-1)</f>
        <v>0</v>
      </c>
      <c r="I737" s="171"/>
      <c r="J737" s="171"/>
      <c r="K737" s="170">
        <f t="shared" si="24"/>
        <v>3955</v>
      </c>
      <c r="L737" s="97">
        <f t="shared" si="23"/>
        <v>3955</v>
      </c>
    </row>
    <row r="738" spans="2:12">
      <c r="B738" s="172">
        <f>'Detailed Cash Flow'!A721</f>
        <v>46193</v>
      </c>
      <c r="C738" s="170">
        <f>IF('Detailed Cash Flow'!E721="","",'Detailed Cash Flow'!E721*-1)</f>
        <v>0</v>
      </c>
      <c r="D738" s="170">
        <f>IF('Detailed Cash Flow'!F721="","",'Detailed Cash Flow'!F721*-1)</f>
        <v>0</v>
      </c>
      <c r="E738" s="170">
        <f>IF('Detailed Cash Flow'!G721="","",'Detailed Cash Flow'!G721*-1)</f>
        <v>0</v>
      </c>
      <c r="F738" s="170">
        <f>IF('Detailed Cash Flow'!Y721="","",'Detailed Cash Flow'!Y721*-1)</f>
        <v>0</v>
      </c>
      <c r="G738" s="170">
        <f>'Detailed Cash Flow'!AJ721</f>
        <v>0</v>
      </c>
      <c r="H738" s="170">
        <f>IF('Detailed Cash Flow'!D721="","",'Detailed Cash Flow'!D721*-1)</f>
        <v>0</v>
      </c>
      <c r="I738" s="171"/>
      <c r="J738" s="171"/>
      <c r="K738" s="170">
        <f t="shared" si="24"/>
        <v>3955</v>
      </c>
      <c r="L738" s="97">
        <f t="shared" si="23"/>
        <v>3955</v>
      </c>
    </row>
    <row r="739" spans="2:12">
      <c r="B739" s="172">
        <f>'Detailed Cash Flow'!A722</f>
        <v>46194</v>
      </c>
      <c r="C739" s="170">
        <f>IF('Detailed Cash Flow'!E722="","",'Detailed Cash Flow'!E722*-1)</f>
        <v>0</v>
      </c>
      <c r="D739" s="170">
        <f>IF('Detailed Cash Flow'!F722="","",'Detailed Cash Flow'!F722*-1)</f>
        <v>0</v>
      </c>
      <c r="E739" s="170">
        <f>IF('Detailed Cash Flow'!G722="","",'Detailed Cash Flow'!G722*-1)</f>
        <v>0</v>
      </c>
      <c r="F739" s="170">
        <f>IF('Detailed Cash Flow'!Y722="","",'Detailed Cash Flow'!Y722*-1)</f>
        <v>0</v>
      </c>
      <c r="G739" s="170">
        <f>'Detailed Cash Flow'!AJ722</f>
        <v>0</v>
      </c>
      <c r="H739" s="170">
        <f>IF('Detailed Cash Flow'!D722="","",'Detailed Cash Flow'!D722*-1)</f>
        <v>0</v>
      </c>
      <c r="I739" s="171"/>
      <c r="J739" s="171"/>
      <c r="K739" s="170">
        <f t="shared" si="24"/>
        <v>3955</v>
      </c>
      <c r="L739" s="97">
        <f t="shared" si="23"/>
        <v>3955</v>
      </c>
    </row>
    <row r="740" spans="2:12">
      <c r="B740" s="172">
        <f>'Detailed Cash Flow'!A723</f>
        <v>46195</v>
      </c>
      <c r="C740" s="170">
        <f>IF('Detailed Cash Flow'!E723="","",'Detailed Cash Flow'!E723*-1)</f>
        <v>0</v>
      </c>
      <c r="D740" s="170">
        <f>IF('Detailed Cash Flow'!F723="","",'Detailed Cash Flow'!F723*-1)</f>
        <v>0</v>
      </c>
      <c r="E740" s="170">
        <f>IF('Detailed Cash Flow'!G723="","",'Detailed Cash Flow'!G723*-1)</f>
        <v>0</v>
      </c>
      <c r="F740" s="170">
        <f>IF('Detailed Cash Flow'!Y723="","",'Detailed Cash Flow'!Y723*-1)</f>
        <v>-230</v>
      </c>
      <c r="G740" s="170">
        <f>'Detailed Cash Flow'!AJ723</f>
        <v>0</v>
      </c>
      <c r="H740" s="170">
        <f>IF('Detailed Cash Flow'!D723="","",'Detailed Cash Flow'!D723*-1)</f>
        <v>-400</v>
      </c>
      <c r="I740" s="171"/>
      <c r="J740" s="171"/>
      <c r="K740" s="170">
        <f t="shared" si="24"/>
        <v>3325</v>
      </c>
      <c r="L740" s="97">
        <f t="shared" si="23"/>
        <v>3325</v>
      </c>
    </row>
    <row r="741" spans="2:12">
      <c r="B741" s="172">
        <f>'Detailed Cash Flow'!A724</f>
        <v>46196</v>
      </c>
      <c r="C741" s="170">
        <f>IF('Detailed Cash Flow'!E724="","",'Detailed Cash Flow'!E724*-1)</f>
        <v>0</v>
      </c>
      <c r="D741" s="170">
        <f>IF('Detailed Cash Flow'!F724="","",'Detailed Cash Flow'!F724*-1)</f>
        <v>0</v>
      </c>
      <c r="E741" s="170">
        <f>IF('Detailed Cash Flow'!G724="","",'Detailed Cash Flow'!G724*-1)</f>
        <v>0</v>
      </c>
      <c r="F741" s="170">
        <f>IF('Detailed Cash Flow'!Y724="","",'Detailed Cash Flow'!Y724*-1)</f>
        <v>0</v>
      </c>
      <c r="G741" s="170">
        <f>'Detailed Cash Flow'!AJ724</f>
        <v>0</v>
      </c>
      <c r="H741" s="170">
        <f>IF('Detailed Cash Flow'!D724="","",'Detailed Cash Flow'!D724*-1)</f>
        <v>0</v>
      </c>
      <c r="I741" s="171"/>
      <c r="J741" s="171"/>
      <c r="K741" s="170">
        <f t="shared" si="24"/>
        <v>3325</v>
      </c>
      <c r="L741" s="97">
        <f t="shared" si="23"/>
        <v>3325</v>
      </c>
    </row>
    <row r="742" spans="2:12">
      <c r="B742" s="172">
        <f>'Detailed Cash Flow'!A725</f>
        <v>46197</v>
      </c>
      <c r="C742" s="170">
        <f>IF('Detailed Cash Flow'!E725="","",'Detailed Cash Flow'!E725*-1)</f>
        <v>0</v>
      </c>
      <c r="D742" s="170">
        <f>IF('Detailed Cash Flow'!F725="","",'Detailed Cash Flow'!F725*-1)</f>
        <v>0</v>
      </c>
      <c r="E742" s="170">
        <f>IF('Detailed Cash Flow'!G725="","",'Detailed Cash Flow'!G725*-1)</f>
        <v>0</v>
      </c>
      <c r="F742" s="170">
        <f>IF('Detailed Cash Flow'!Y725="","",'Detailed Cash Flow'!Y725*-1)</f>
        <v>0</v>
      </c>
      <c r="G742" s="170">
        <f>'Detailed Cash Flow'!AJ725</f>
        <v>0</v>
      </c>
      <c r="H742" s="170">
        <f>IF('Detailed Cash Flow'!D725="","",'Detailed Cash Flow'!D725*-1)</f>
        <v>0</v>
      </c>
      <c r="I742" s="171"/>
      <c r="J742" s="171"/>
      <c r="K742" s="170">
        <f t="shared" si="24"/>
        <v>3325</v>
      </c>
      <c r="L742" s="97">
        <f t="shared" si="23"/>
        <v>3325</v>
      </c>
    </row>
    <row r="743" spans="2:12">
      <c r="B743" s="172">
        <f>'Detailed Cash Flow'!A726</f>
        <v>46198</v>
      </c>
      <c r="C743" s="170">
        <f>IF('Detailed Cash Flow'!E726="","",'Detailed Cash Flow'!E726*-1)</f>
        <v>0</v>
      </c>
      <c r="D743" s="170">
        <f>IF('Detailed Cash Flow'!F726="","",'Detailed Cash Flow'!F726*-1)</f>
        <v>0</v>
      </c>
      <c r="E743" s="170">
        <f>IF('Detailed Cash Flow'!G726="","",'Detailed Cash Flow'!G726*-1)</f>
        <v>0</v>
      </c>
      <c r="F743" s="170">
        <f>IF('Detailed Cash Flow'!Y726="","",'Detailed Cash Flow'!Y726*-1)</f>
        <v>0</v>
      </c>
      <c r="G743" s="170">
        <f>'Detailed Cash Flow'!AJ726</f>
        <v>0</v>
      </c>
      <c r="H743" s="170">
        <f>IF('Detailed Cash Flow'!D726="","",'Detailed Cash Flow'!D726*-1)</f>
        <v>0</v>
      </c>
      <c r="I743" s="171"/>
      <c r="J743" s="171"/>
      <c r="K743" s="170">
        <f t="shared" si="24"/>
        <v>3325</v>
      </c>
      <c r="L743" s="97">
        <f t="shared" si="23"/>
        <v>3325</v>
      </c>
    </row>
    <row r="744" spans="2:12">
      <c r="B744" s="172">
        <f>'Detailed Cash Flow'!A727</f>
        <v>46199</v>
      </c>
      <c r="C744" s="170">
        <f>IF('Detailed Cash Flow'!E727="","",'Detailed Cash Flow'!E727*-1)</f>
        <v>0</v>
      </c>
      <c r="D744" s="170">
        <f>IF('Detailed Cash Flow'!F727="","",'Detailed Cash Flow'!F727*-1)</f>
        <v>0</v>
      </c>
      <c r="E744" s="170">
        <f>IF('Detailed Cash Flow'!G727="","",'Detailed Cash Flow'!G727*-1)</f>
        <v>0</v>
      </c>
      <c r="F744" s="170">
        <f>IF('Detailed Cash Flow'!Y727="","",'Detailed Cash Flow'!Y727*-1)</f>
        <v>0</v>
      </c>
      <c r="G744" s="170">
        <f>'Detailed Cash Flow'!AJ727</f>
        <v>0</v>
      </c>
      <c r="H744" s="170">
        <f>IF('Detailed Cash Flow'!D727="","",'Detailed Cash Flow'!D727*-1)</f>
        <v>0</v>
      </c>
      <c r="I744" s="171"/>
      <c r="J744" s="171"/>
      <c r="K744" s="170">
        <f t="shared" si="24"/>
        <v>3325</v>
      </c>
      <c r="L744" s="97">
        <f t="shared" si="23"/>
        <v>3325</v>
      </c>
    </row>
    <row r="745" spans="2:12">
      <c r="B745" s="172">
        <f>'Detailed Cash Flow'!A728</f>
        <v>46200</v>
      </c>
      <c r="C745" s="170">
        <f>IF('Detailed Cash Flow'!E728="","",'Detailed Cash Flow'!E728*-1)</f>
        <v>-100</v>
      </c>
      <c r="D745" s="170">
        <f>IF('Detailed Cash Flow'!F728="","",'Detailed Cash Flow'!F728*-1)</f>
        <v>0</v>
      </c>
      <c r="E745" s="170">
        <f>IF('Detailed Cash Flow'!G728="","",'Detailed Cash Flow'!G728*-1)</f>
        <v>0</v>
      </c>
      <c r="F745" s="170">
        <f>IF('Detailed Cash Flow'!Y728="","",'Detailed Cash Flow'!Y728*-1)</f>
        <v>0</v>
      </c>
      <c r="G745" s="170">
        <f>'Detailed Cash Flow'!AJ728</f>
        <v>0</v>
      </c>
      <c r="H745" s="170">
        <f>IF('Detailed Cash Flow'!D728="","",'Detailed Cash Flow'!D728*-1)</f>
        <v>0</v>
      </c>
      <c r="I745" s="171"/>
      <c r="J745" s="171"/>
      <c r="K745" s="170">
        <f t="shared" si="24"/>
        <v>3225</v>
      </c>
      <c r="L745" s="97">
        <f t="shared" si="23"/>
        <v>3225</v>
      </c>
    </row>
    <row r="746" spans="2:12">
      <c r="B746" s="172">
        <f>'Detailed Cash Flow'!A729</f>
        <v>46201</v>
      </c>
      <c r="C746" s="170">
        <f>IF('Detailed Cash Flow'!E729="","",'Detailed Cash Flow'!E729*-1)</f>
        <v>0</v>
      </c>
      <c r="D746" s="170">
        <f>IF('Detailed Cash Flow'!F729="","",'Detailed Cash Flow'!F729*-1)</f>
        <v>0</v>
      </c>
      <c r="E746" s="170">
        <f>IF('Detailed Cash Flow'!G729="","",'Detailed Cash Flow'!G729*-1)</f>
        <v>0</v>
      </c>
      <c r="F746" s="170">
        <f>IF('Detailed Cash Flow'!Y729="","",'Detailed Cash Flow'!Y729*-1)</f>
        <v>0</v>
      </c>
      <c r="G746" s="170">
        <f>'Detailed Cash Flow'!AJ729</f>
        <v>0</v>
      </c>
      <c r="H746" s="170">
        <f>IF('Detailed Cash Flow'!D729="","",'Detailed Cash Flow'!D729*-1)</f>
        <v>0</v>
      </c>
      <c r="I746" s="171"/>
      <c r="J746" s="171"/>
      <c r="K746" s="170">
        <f t="shared" si="24"/>
        <v>3225</v>
      </c>
      <c r="L746" s="97">
        <f t="shared" si="23"/>
        <v>3225</v>
      </c>
    </row>
    <row r="747" spans="2:12">
      <c r="B747" s="172" t="str">
        <f>'Detailed Cash Flow'!A730</f>
        <v/>
      </c>
      <c r="C747" s="170" t="str">
        <f>IF('Detailed Cash Flow'!E730="","",'Detailed Cash Flow'!E730*-1)</f>
        <v/>
      </c>
      <c r="D747" s="170" t="str">
        <f>IF('Detailed Cash Flow'!F730="","",'Detailed Cash Flow'!F730*-1)</f>
        <v/>
      </c>
      <c r="E747" s="170" t="str">
        <f>IF('Detailed Cash Flow'!G730="","",'Detailed Cash Flow'!G730*-1)</f>
        <v/>
      </c>
      <c r="F747" s="170" t="str">
        <f>IF('Detailed Cash Flow'!Y730="","",'Detailed Cash Flow'!Y730*-1)</f>
        <v/>
      </c>
      <c r="G747" s="170" t="str">
        <f>'Detailed Cash Flow'!AJ730</f>
        <v/>
      </c>
      <c r="H747" s="170" t="str">
        <f>IF('Detailed Cash Flow'!D730="","",'Detailed Cash Flow'!D730*-1)</f>
        <v/>
      </c>
      <c r="I747" s="171"/>
      <c r="J747" s="171"/>
      <c r="K747" s="170" t="str">
        <f t="shared" si="24"/>
        <v/>
      </c>
      <c r="L747" s="97" t="str">
        <f t="shared" si="23"/>
        <v/>
      </c>
    </row>
    <row r="748" spans="2:12">
      <c r="B748" s="172" t="str">
        <f>'Detailed Cash Flow'!A731</f>
        <v/>
      </c>
      <c r="C748" s="170" t="str">
        <f>IF('Detailed Cash Flow'!E731="","",'Detailed Cash Flow'!E731*-1)</f>
        <v/>
      </c>
      <c r="D748" s="170" t="str">
        <f>IF('Detailed Cash Flow'!F731="","",'Detailed Cash Flow'!F731*-1)</f>
        <v/>
      </c>
      <c r="E748" s="170" t="str">
        <f>IF('Detailed Cash Flow'!G731="","",'Detailed Cash Flow'!G731*-1)</f>
        <v/>
      </c>
      <c r="F748" s="170" t="str">
        <f>IF('Detailed Cash Flow'!Y731="","",'Detailed Cash Flow'!Y731*-1)</f>
        <v/>
      </c>
      <c r="G748" s="170" t="str">
        <f>'Detailed Cash Flow'!AJ731</f>
        <v/>
      </c>
      <c r="H748" s="170" t="str">
        <f>IF('Detailed Cash Flow'!D731="","",'Detailed Cash Flow'!D731*-1)</f>
        <v/>
      </c>
      <c r="I748" s="171"/>
      <c r="J748" s="171"/>
      <c r="K748" s="170" t="str">
        <f t="shared" si="24"/>
        <v/>
      </c>
      <c r="L748" s="97" t="str">
        <f t="shared" si="23"/>
        <v/>
      </c>
    </row>
    <row r="749" spans="2:12">
      <c r="B749" s="172" t="str">
        <f>'Detailed Cash Flow'!A732</f>
        <v/>
      </c>
      <c r="C749" s="170" t="str">
        <f>IF('Detailed Cash Flow'!E732="","",'Detailed Cash Flow'!E732*-1)</f>
        <v/>
      </c>
      <c r="D749" s="170" t="str">
        <f>IF('Detailed Cash Flow'!F732="","",'Detailed Cash Flow'!F732*-1)</f>
        <v/>
      </c>
      <c r="E749" s="170" t="str">
        <f>IF('Detailed Cash Flow'!G732="","",'Detailed Cash Flow'!G732*-1)</f>
        <v/>
      </c>
      <c r="F749" s="170" t="str">
        <f>IF('Detailed Cash Flow'!Y732="","",'Detailed Cash Flow'!Y732*-1)</f>
        <v/>
      </c>
      <c r="G749" s="170" t="str">
        <f>'Detailed Cash Flow'!AJ732</f>
        <v/>
      </c>
      <c r="H749" s="170" t="str">
        <f>IF('Detailed Cash Flow'!D732="","",'Detailed Cash Flow'!D732*-1)</f>
        <v/>
      </c>
      <c r="I749" s="171"/>
      <c r="J749" s="171"/>
      <c r="K749" s="170" t="str">
        <f t="shared" si="24"/>
        <v/>
      </c>
      <c r="L749" s="97" t="str">
        <f t="shared" si="23"/>
        <v/>
      </c>
    </row>
    <row r="750" spans="2:12">
      <c r="B750" s="172" t="str">
        <f>'Detailed Cash Flow'!A733</f>
        <v/>
      </c>
      <c r="C750" s="170" t="str">
        <f>IF('Detailed Cash Flow'!E733="","",'Detailed Cash Flow'!E733*-1)</f>
        <v/>
      </c>
      <c r="D750" s="170" t="str">
        <f>IF('Detailed Cash Flow'!F733="","",'Detailed Cash Flow'!F733*-1)</f>
        <v/>
      </c>
      <c r="E750" s="170" t="str">
        <f>IF('Detailed Cash Flow'!G733="","",'Detailed Cash Flow'!G733*-1)</f>
        <v/>
      </c>
      <c r="F750" s="170" t="str">
        <f>IF('Detailed Cash Flow'!Y733="","",'Detailed Cash Flow'!Y733*-1)</f>
        <v/>
      </c>
      <c r="G750" s="170" t="str">
        <f>'Detailed Cash Flow'!AJ733</f>
        <v/>
      </c>
      <c r="H750" s="170" t="str">
        <f>IF('Detailed Cash Flow'!D733="","",'Detailed Cash Flow'!D733*-1)</f>
        <v/>
      </c>
      <c r="I750" s="171"/>
      <c r="J750" s="171"/>
      <c r="K750" s="170" t="str">
        <f t="shared" si="24"/>
        <v/>
      </c>
      <c r="L750" s="97" t="str">
        <f t="shared" si="23"/>
        <v/>
      </c>
    </row>
    <row r="751" spans="2:12">
      <c r="B751" s="172" t="str">
        <f>'Detailed Cash Flow'!A734</f>
        <v/>
      </c>
      <c r="C751" s="170" t="str">
        <f>IF('Detailed Cash Flow'!E734="","",'Detailed Cash Flow'!E734*-1)</f>
        <v/>
      </c>
      <c r="D751" s="170" t="str">
        <f>IF('Detailed Cash Flow'!F734="","",'Detailed Cash Flow'!F734*-1)</f>
        <v/>
      </c>
      <c r="E751" s="170" t="str">
        <f>IF('Detailed Cash Flow'!G734="","",'Detailed Cash Flow'!G734*-1)</f>
        <v/>
      </c>
      <c r="F751" s="170" t="str">
        <f>IF('Detailed Cash Flow'!Y734="","",'Detailed Cash Flow'!Y734*-1)</f>
        <v/>
      </c>
      <c r="G751" s="170" t="str">
        <f>'Detailed Cash Flow'!AJ734</f>
        <v/>
      </c>
      <c r="H751" s="170" t="str">
        <f>IF('Detailed Cash Flow'!D734="","",'Detailed Cash Flow'!D734*-1)</f>
        <v/>
      </c>
      <c r="I751" s="171"/>
      <c r="J751" s="171"/>
      <c r="K751" s="170" t="str">
        <f t="shared" si="24"/>
        <v/>
      </c>
      <c r="L751" s="97" t="str">
        <f t="shared" si="23"/>
        <v/>
      </c>
    </row>
    <row r="752" spans="2:12">
      <c r="B752" s="172" t="str">
        <f>'Detailed Cash Flow'!A735</f>
        <v/>
      </c>
      <c r="C752" s="170" t="str">
        <f>IF('Detailed Cash Flow'!E735="","",'Detailed Cash Flow'!E735*-1)</f>
        <v/>
      </c>
      <c r="D752" s="170" t="str">
        <f>IF('Detailed Cash Flow'!F735="","",'Detailed Cash Flow'!F735*-1)</f>
        <v/>
      </c>
      <c r="E752" s="170" t="str">
        <f>IF('Detailed Cash Flow'!G735="","",'Detailed Cash Flow'!G735*-1)</f>
        <v/>
      </c>
      <c r="F752" s="170" t="str">
        <f>IF('Detailed Cash Flow'!Y735="","",'Detailed Cash Flow'!Y735*-1)</f>
        <v/>
      </c>
      <c r="G752" s="170" t="str">
        <f>'Detailed Cash Flow'!AJ735</f>
        <v/>
      </c>
      <c r="H752" s="170" t="str">
        <f>IF('Detailed Cash Flow'!D735="","",'Detailed Cash Flow'!D735*-1)</f>
        <v/>
      </c>
      <c r="I752" s="171"/>
      <c r="J752" s="171"/>
      <c r="K752" s="170" t="str">
        <f t="shared" si="24"/>
        <v/>
      </c>
      <c r="L752" s="97" t="str">
        <f t="shared" si="23"/>
        <v/>
      </c>
    </row>
    <row r="753" spans="2:12">
      <c r="B753" s="172" t="str">
        <f>'Detailed Cash Flow'!A736</f>
        <v/>
      </c>
      <c r="C753" s="170" t="str">
        <f>IF('Detailed Cash Flow'!E736="","",'Detailed Cash Flow'!E736*-1)</f>
        <v/>
      </c>
      <c r="D753" s="170" t="str">
        <f>IF('Detailed Cash Flow'!F736="","",'Detailed Cash Flow'!F736*-1)</f>
        <v/>
      </c>
      <c r="E753" s="170" t="str">
        <f>IF('Detailed Cash Flow'!G736="","",'Detailed Cash Flow'!G736*-1)</f>
        <v/>
      </c>
      <c r="F753" s="170" t="str">
        <f>IF('Detailed Cash Flow'!Y736="","",'Detailed Cash Flow'!Y736*-1)</f>
        <v/>
      </c>
      <c r="G753" s="170" t="str">
        <f>'Detailed Cash Flow'!AJ736</f>
        <v/>
      </c>
      <c r="H753" s="170" t="str">
        <f>IF('Detailed Cash Flow'!D736="","",'Detailed Cash Flow'!D736*-1)</f>
        <v/>
      </c>
      <c r="I753" s="171"/>
      <c r="J753" s="171"/>
      <c r="K753" s="170" t="str">
        <f t="shared" si="24"/>
        <v/>
      </c>
      <c r="L753" s="97" t="str">
        <f t="shared" si="23"/>
        <v/>
      </c>
    </row>
    <row r="754" spans="2:12">
      <c r="B754" s="172" t="str">
        <f>'Detailed Cash Flow'!A737</f>
        <v/>
      </c>
      <c r="C754" s="170" t="str">
        <f>IF('Detailed Cash Flow'!E737="","",'Detailed Cash Flow'!E737*-1)</f>
        <v/>
      </c>
      <c r="D754" s="170" t="str">
        <f>IF('Detailed Cash Flow'!F737="","",'Detailed Cash Flow'!F737*-1)</f>
        <v/>
      </c>
      <c r="E754" s="170" t="str">
        <f>IF('Detailed Cash Flow'!G737="","",'Detailed Cash Flow'!G737*-1)</f>
        <v/>
      </c>
      <c r="F754" s="170" t="str">
        <f>IF('Detailed Cash Flow'!Y737="","",'Detailed Cash Flow'!Y737*-1)</f>
        <v/>
      </c>
      <c r="G754" s="170" t="str">
        <f>'Detailed Cash Flow'!AJ737</f>
        <v/>
      </c>
      <c r="H754" s="170" t="str">
        <f>IF('Detailed Cash Flow'!D737="","",'Detailed Cash Flow'!D737*-1)</f>
        <v/>
      </c>
      <c r="I754" s="171"/>
      <c r="J754" s="171"/>
      <c r="K754" s="170" t="str">
        <f t="shared" si="24"/>
        <v/>
      </c>
      <c r="L754" s="97" t="str">
        <f t="shared" si="23"/>
        <v/>
      </c>
    </row>
    <row r="755" spans="2:12">
      <c r="B755" s="172" t="str">
        <f>'Detailed Cash Flow'!A738</f>
        <v/>
      </c>
      <c r="C755" s="170" t="str">
        <f>IF('Detailed Cash Flow'!E738="","",'Detailed Cash Flow'!E738*-1)</f>
        <v/>
      </c>
      <c r="D755" s="170" t="str">
        <f>IF('Detailed Cash Flow'!F738="","",'Detailed Cash Flow'!F738*-1)</f>
        <v/>
      </c>
      <c r="E755" s="170" t="str">
        <f>IF('Detailed Cash Flow'!G738="","",'Detailed Cash Flow'!G738*-1)</f>
        <v/>
      </c>
      <c r="F755" s="170" t="str">
        <f>IF('Detailed Cash Flow'!Y738="","",'Detailed Cash Flow'!Y738*-1)</f>
        <v/>
      </c>
      <c r="G755" s="170" t="str">
        <f>'Detailed Cash Flow'!AJ738</f>
        <v/>
      </c>
      <c r="H755" s="170" t="str">
        <f>IF('Detailed Cash Flow'!D738="","",'Detailed Cash Flow'!D738*-1)</f>
        <v/>
      </c>
      <c r="I755" s="171"/>
      <c r="J755" s="171"/>
      <c r="K755" s="170" t="str">
        <f t="shared" si="24"/>
        <v/>
      </c>
      <c r="L755" s="97" t="str">
        <f t="shared" si="23"/>
        <v/>
      </c>
    </row>
    <row r="756" spans="2:12">
      <c r="B756" s="172" t="str">
        <f>'Detailed Cash Flow'!A739</f>
        <v/>
      </c>
      <c r="C756" s="170" t="str">
        <f>IF('Detailed Cash Flow'!E739="","",'Detailed Cash Flow'!E739*-1)</f>
        <v/>
      </c>
      <c r="D756" s="170" t="str">
        <f>IF('Detailed Cash Flow'!F739="","",'Detailed Cash Flow'!F739*-1)</f>
        <v/>
      </c>
      <c r="E756" s="170" t="str">
        <f>IF('Detailed Cash Flow'!G739="","",'Detailed Cash Flow'!G739*-1)</f>
        <v/>
      </c>
      <c r="F756" s="170" t="str">
        <f>IF('Detailed Cash Flow'!Y739="","",'Detailed Cash Flow'!Y739*-1)</f>
        <v/>
      </c>
      <c r="G756" s="170" t="str">
        <f>'Detailed Cash Flow'!AJ739</f>
        <v/>
      </c>
      <c r="H756" s="170" t="str">
        <f>IF('Detailed Cash Flow'!D739="","",'Detailed Cash Flow'!D739*-1)</f>
        <v/>
      </c>
      <c r="I756" s="171"/>
      <c r="J756" s="171"/>
      <c r="K756" s="170" t="str">
        <f t="shared" si="24"/>
        <v/>
      </c>
      <c r="L756" s="97" t="str">
        <f t="shared" si="23"/>
        <v/>
      </c>
    </row>
    <row r="757" spans="2:12">
      <c r="B757" s="172" t="str">
        <f>'Detailed Cash Flow'!A740</f>
        <v/>
      </c>
      <c r="C757" s="170" t="str">
        <f>IF('Detailed Cash Flow'!E740="","",'Detailed Cash Flow'!E740*-1)</f>
        <v/>
      </c>
      <c r="D757" s="170" t="str">
        <f>IF('Detailed Cash Flow'!F740="","",'Detailed Cash Flow'!F740*-1)</f>
        <v/>
      </c>
      <c r="E757" s="170" t="str">
        <f>IF('Detailed Cash Flow'!G740="","",'Detailed Cash Flow'!G740*-1)</f>
        <v/>
      </c>
      <c r="F757" s="170" t="str">
        <f>IF('Detailed Cash Flow'!Y740="","",'Detailed Cash Flow'!Y740*-1)</f>
        <v/>
      </c>
      <c r="G757" s="170" t="str">
        <f>'Detailed Cash Flow'!AJ740</f>
        <v/>
      </c>
      <c r="H757" s="170" t="str">
        <f>IF('Detailed Cash Flow'!D740="","",'Detailed Cash Flow'!D740*-1)</f>
        <v/>
      </c>
      <c r="I757" s="171"/>
      <c r="J757" s="171"/>
      <c r="K757" s="170" t="str">
        <f t="shared" si="24"/>
        <v/>
      </c>
      <c r="L757" s="97" t="str">
        <f t="shared" si="23"/>
        <v/>
      </c>
    </row>
    <row r="758" spans="2:12">
      <c r="B758" s="172" t="str">
        <f>'Detailed Cash Flow'!A741</f>
        <v/>
      </c>
      <c r="C758" s="170" t="str">
        <f>IF('Detailed Cash Flow'!E741="","",'Detailed Cash Flow'!E741*-1)</f>
        <v/>
      </c>
      <c r="D758" s="170" t="str">
        <f>IF('Detailed Cash Flow'!F741="","",'Detailed Cash Flow'!F741*-1)</f>
        <v/>
      </c>
      <c r="E758" s="170" t="str">
        <f>IF('Detailed Cash Flow'!G741="","",'Detailed Cash Flow'!G741*-1)</f>
        <v/>
      </c>
      <c r="F758" s="170" t="str">
        <f>IF('Detailed Cash Flow'!Y741="","",'Detailed Cash Flow'!Y741*-1)</f>
        <v/>
      </c>
      <c r="G758" s="170" t="str">
        <f>'Detailed Cash Flow'!AJ741</f>
        <v/>
      </c>
      <c r="H758" s="170" t="str">
        <f>IF('Detailed Cash Flow'!D741="","",'Detailed Cash Flow'!D741*-1)</f>
        <v/>
      </c>
      <c r="I758" s="171"/>
      <c r="J758" s="171"/>
      <c r="K758" s="170" t="str">
        <f t="shared" si="24"/>
        <v/>
      </c>
      <c r="L758" s="97" t="str">
        <f t="shared" si="23"/>
        <v/>
      </c>
    </row>
    <row r="759" spans="2:12">
      <c r="B759" s="172" t="str">
        <f>'Detailed Cash Flow'!A742</f>
        <v/>
      </c>
      <c r="C759" s="170" t="str">
        <f>IF('Detailed Cash Flow'!E742="","",'Detailed Cash Flow'!E742*-1)</f>
        <v/>
      </c>
      <c r="D759" s="170" t="str">
        <f>IF('Detailed Cash Flow'!F742="","",'Detailed Cash Flow'!F742*-1)</f>
        <v/>
      </c>
      <c r="E759" s="170" t="str">
        <f>IF('Detailed Cash Flow'!G742="","",'Detailed Cash Flow'!G742*-1)</f>
        <v/>
      </c>
      <c r="F759" s="170" t="str">
        <f>IF('Detailed Cash Flow'!Y742="","",'Detailed Cash Flow'!Y742*-1)</f>
        <v/>
      </c>
      <c r="G759" s="170" t="str">
        <f>'Detailed Cash Flow'!AJ742</f>
        <v/>
      </c>
      <c r="H759" s="170" t="str">
        <f>IF('Detailed Cash Flow'!D742="","",'Detailed Cash Flow'!D742*-1)</f>
        <v/>
      </c>
      <c r="I759" s="171"/>
      <c r="J759" s="171"/>
      <c r="K759" s="170" t="str">
        <f t="shared" si="24"/>
        <v/>
      </c>
      <c r="L759" s="97" t="str">
        <f t="shared" si="23"/>
        <v/>
      </c>
    </row>
    <row r="760" spans="2:12">
      <c r="B760" s="172" t="str">
        <f>'Detailed Cash Flow'!A743</f>
        <v/>
      </c>
      <c r="C760" s="170" t="str">
        <f>IF('Detailed Cash Flow'!E743="","",'Detailed Cash Flow'!E743*-1)</f>
        <v/>
      </c>
      <c r="D760" s="170" t="str">
        <f>IF('Detailed Cash Flow'!F743="","",'Detailed Cash Flow'!F743*-1)</f>
        <v/>
      </c>
      <c r="E760" s="170" t="str">
        <f>IF('Detailed Cash Flow'!G743="","",'Detailed Cash Flow'!G743*-1)</f>
        <v/>
      </c>
      <c r="F760" s="170" t="str">
        <f>IF('Detailed Cash Flow'!Y743="","",'Detailed Cash Flow'!Y743*-1)</f>
        <v/>
      </c>
      <c r="G760" s="170" t="str">
        <f>'Detailed Cash Flow'!AJ743</f>
        <v/>
      </c>
      <c r="H760" s="170" t="str">
        <f>IF('Detailed Cash Flow'!D743="","",'Detailed Cash Flow'!D743*-1)</f>
        <v/>
      </c>
      <c r="I760" s="171"/>
      <c r="J760" s="171"/>
      <c r="K760" s="170" t="str">
        <f t="shared" si="24"/>
        <v/>
      </c>
      <c r="L760" s="97" t="str">
        <f t="shared" si="23"/>
        <v/>
      </c>
    </row>
    <row r="761" spans="2:12">
      <c r="B761" s="172" t="str">
        <f>'Detailed Cash Flow'!A744</f>
        <v/>
      </c>
      <c r="C761" s="170" t="str">
        <f>IF('Detailed Cash Flow'!E744="","",'Detailed Cash Flow'!E744*-1)</f>
        <v/>
      </c>
      <c r="D761" s="170" t="str">
        <f>IF('Detailed Cash Flow'!F744="","",'Detailed Cash Flow'!F744*-1)</f>
        <v/>
      </c>
      <c r="E761" s="170" t="str">
        <f>IF('Detailed Cash Flow'!G744="","",'Detailed Cash Flow'!G744*-1)</f>
        <v/>
      </c>
      <c r="F761" s="170" t="str">
        <f>IF('Detailed Cash Flow'!Y744="","",'Detailed Cash Flow'!Y744*-1)</f>
        <v/>
      </c>
      <c r="G761" s="170" t="str">
        <f>'Detailed Cash Flow'!AJ744</f>
        <v/>
      </c>
      <c r="H761" s="170" t="str">
        <f>IF('Detailed Cash Flow'!D744="","",'Detailed Cash Flow'!D744*-1)</f>
        <v/>
      </c>
      <c r="I761" s="171"/>
      <c r="J761" s="171"/>
      <c r="K761" s="170" t="str">
        <f t="shared" si="24"/>
        <v/>
      </c>
      <c r="L761" s="97" t="str">
        <f t="shared" si="23"/>
        <v/>
      </c>
    </row>
    <row r="762" spans="2:12">
      <c r="B762" s="172" t="str">
        <f>'Detailed Cash Flow'!A745</f>
        <v/>
      </c>
      <c r="C762" s="170" t="str">
        <f>IF('Detailed Cash Flow'!E745="","",'Detailed Cash Flow'!E745*-1)</f>
        <v/>
      </c>
      <c r="D762" s="170" t="str">
        <f>IF('Detailed Cash Flow'!F745="","",'Detailed Cash Flow'!F745*-1)</f>
        <v/>
      </c>
      <c r="E762" s="170" t="str">
        <f>IF('Detailed Cash Flow'!G745="","",'Detailed Cash Flow'!G745*-1)</f>
        <v/>
      </c>
      <c r="F762" s="170" t="str">
        <f>IF('Detailed Cash Flow'!Y745="","",'Detailed Cash Flow'!Y745*-1)</f>
        <v/>
      </c>
      <c r="G762" s="170" t="str">
        <f>'Detailed Cash Flow'!AJ745</f>
        <v/>
      </c>
      <c r="H762" s="170" t="str">
        <f>IF('Detailed Cash Flow'!D745="","",'Detailed Cash Flow'!D745*-1)</f>
        <v/>
      </c>
      <c r="I762" s="171"/>
      <c r="J762" s="171"/>
      <c r="K762" s="170" t="str">
        <f t="shared" si="24"/>
        <v/>
      </c>
      <c r="L762" s="97" t="str">
        <f t="shared" si="23"/>
        <v/>
      </c>
    </row>
    <row r="763" spans="2:12">
      <c r="B763" s="172" t="str">
        <f>'Detailed Cash Flow'!A746</f>
        <v/>
      </c>
      <c r="C763" s="170" t="str">
        <f>IF('Detailed Cash Flow'!E746="","",'Detailed Cash Flow'!E746*-1)</f>
        <v/>
      </c>
      <c r="D763" s="170" t="str">
        <f>IF('Detailed Cash Flow'!F746="","",'Detailed Cash Flow'!F746*-1)</f>
        <v/>
      </c>
      <c r="E763" s="170" t="str">
        <f>IF('Detailed Cash Flow'!G746="","",'Detailed Cash Flow'!G746*-1)</f>
        <v/>
      </c>
      <c r="F763" s="170" t="str">
        <f>IF('Detailed Cash Flow'!Y746="","",'Detailed Cash Flow'!Y746*-1)</f>
        <v/>
      </c>
      <c r="G763" s="170" t="str">
        <f>'Detailed Cash Flow'!AJ746</f>
        <v/>
      </c>
      <c r="H763" s="170" t="str">
        <f>IF('Detailed Cash Flow'!D746="","",'Detailed Cash Flow'!D746*-1)</f>
        <v/>
      </c>
      <c r="I763" s="171"/>
      <c r="J763" s="171"/>
      <c r="K763" s="170" t="str">
        <f t="shared" si="24"/>
        <v/>
      </c>
      <c r="L763" s="97" t="str">
        <f t="shared" si="23"/>
        <v/>
      </c>
    </row>
    <row r="764" spans="2:12">
      <c r="B764" s="172" t="str">
        <f>'Detailed Cash Flow'!A747</f>
        <v/>
      </c>
      <c r="C764" s="170" t="str">
        <f>IF('Detailed Cash Flow'!E747="","",'Detailed Cash Flow'!E747*-1)</f>
        <v/>
      </c>
      <c r="D764" s="170" t="str">
        <f>IF('Detailed Cash Flow'!F747="","",'Detailed Cash Flow'!F747*-1)</f>
        <v/>
      </c>
      <c r="E764" s="170" t="str">
        <f>IF('Detailed Cash Flow'!G747="","",'Detailed Cash Flow'!G747*-1)</f>
        <v/>
      </c>
      <c r="F764" s="170" t="str">
        <f>IF('Detailed Cash Flow'!Y747="","",'Detailed Cash Flow'!Y747*-1)</f>
        <v/>
      </c>
      <c r="G764" s="170" t="str">
        <f>'Detailed Cash Flow'!AJ747</f>
        <v/>
      </c>
      <c r="H764" s="170" t="str">
        <f>IF('Detailed Cash Flow'!D747="","",'Detailed Cash Flow'!D747*-1)</f>
        <v/>
      </c>
      <c r="I764" s="171"/>
      <c r="J764" s="171"/>
      <c r="K764" s="170" t="str">
        <f t="shared" si="24"/>
        <v/>
      </c>
      <c r="L764" s="97" t="str">
        <f t="shared" si="23"/>
        <v/>
      </c>
    </row>
    <row r="765" spans="2:12">
      <c r="B765" s="172" t="str">
        <f>'Detailed Cash Flow'!A748</f>
        <v/>
      </c>
      <c r="C765" s="170" t="str">
        <f>IF('Detailed Cash Flow'!E748="","",'Detailed Cash Flow'!E748*-1)</f>
        <v/>
      </c>
      <c r="D765" s="170" t="str">
        <f>IF('Detailed Cash Flow'!F748="","",'Detailed Cash Flow'!F748*-1)</f>
        <v/>
      </c>
      <c r="E765" s="170" t="str">
        <f>IF('Detailed Cash Flow'!G748="","",'Detailed Cash Flow'!G748*-1)</f>
        <v/>
      </c>
      <c r="F765" s="170" t="str">
        <f>IF('Detailed Cash Flow'!Y748="","",'Detailed Cash Flow'!Y748*-1)</f>
        <v/>
      </c>
      <c r="G765" s="170" t="str">
        <f>'Detailed Cash Flow'!AJ748</f>
        <v/>
      </c>
      <c r="H765" s="170" t="str">
        <f>IF('Detailed Cash Flow'!D748="","",'Detailed Cash Flow'!D748*-1)</f>
        <v/>
      </c>
      <c r="I765" s="171"/>
      <c r="J765" s="171"/>
      <c r="K765" s="170" t="str">
        <f t="shared" si="24"/>
        <v/>
      </c>
      <c r="L765" s="97" t="str">
        <f t="shared" si="23"/>
        <v/>
      </c>
    </row>
    <row r="766" spans="2:12">
      <c r="B766" s="172" t="str">
        <f>'Detailed Cash Flow'!A749</f>
        <v/>
      </c>
      <c r="C766" s="170" t="str">
        <f>IF('Detailed Cash Flow'!E749="","",'Detailed Cash Flow'!E749*-1)</f>
        <v/>
      </c>
      <c r="D766" s="170" t="str">
        <f>IF('Detailed Cash Flow'!F749="","",'Detailed Cash Flow'!F749*-1)</f>
        <v/>
      </c>
      <c r="E766" s="170" t="str">
        <f>IF('Detailed Cash Flow'!G749="","",'Detailed Cash Flow'!G749*-1)</f>
        <v/>
      </c>
      <c r="F766" s="170" t="str">
        <f>IF('Detailed Cash Flow'!Y749="","",'Detailed Cash Flow'!Y749*-1)</f>
        <v/>
      </c>
      <c r="G766" s="170" t="str">
        <f>'Detailed Cash Flow'!AJ749</f>
        <v/>
      </c>
      <c r="H766" s="170" t="str">
        <f>IF('Detailed Cash Flow'!D749="","",'Detailed Cash Flow'!D749*-1)</f>
        <v/>
      </c>
      <c r="I766" s="171"/>
      <c r="J766" s="171"/>
      <c r="K766" s="170" t="str">
        <f t="shared" si="24"/>
        <v/>
      </c>
      <c r="L766" s="97" t="str">
        <f t="shared" si="23"/>
        <v/>
      </c>
    </row>
    <row r="767" spans="2:12">
      <c r="B767" s="172" t="str">
        <f>'Detailed Cash Flow'!A750</f>
        <v/>
      </c>
      <c r="C767" s="170" t="str">
        <f>IF('Detailed Cash Flow'!E750="","",'Detailed Cash Flow'!E750*-1)</f>
        <v/>
      </c>
      <c r="D767" s="170" t="str">
        <f>IF('Detailed Cash Flow'!F750="","",'Detailed Cash Flow'!F750*-1)</f>
        <v/>
      </c>
      <c r="E767" s="170" t="str">
        <f>IF('Detailed Cash Flow'!G750="","",'Detailed Cash Flow'!G750*-1)</f>
        <v/>
      </c>
      <c r="F767" s="170" t="str">
        <f>IF('Detailed Cash Flow'!Y750="","",'Detailed Cash Flow'!Y750*-1)</f>
        <v/>
      </c>
      <c r="G767" s="170" t="str">
        <f>'Detailed Cash Flow'!AJ750</f>
        <v/>
      </c>
      <c r="H767" s="170" t="str">
        <f>IF('Detailed Cash Flow'!D750="","",'Detailed Cash Flow'!D750*-1)</f>
        <v/>
      </c>
      <c r="I767" s="171"/>
      <c r="J767" s="171"/>
      <c r="K767" s="170" t="str">
        <f t="shared" si="24"/>
        <v/>
      </c>
      <c r="L767" s="97" t="str">
        <f t="shared" si="23"/>
        <v/>
      </c>
    </row>
    <row r="768" spans="2:12">
      <c r="B768" s="172" t="str">
        <f>'Detailed Cash Flow'!A751</f>
        <v/>
      </c>
      <c r="C768" s="170" t="str">
        <f>IF('Detailed Cash Flow'!E751="","",'Detailed Cash Flow'!E751*-1)</f>
        <v/>
      </c>
      <c r="D768" s="170" t="str">
        <f>IF('Detailed Cash Flow'!F751="","",'Detailed Cash Flow'!F751*-1)</f>
        <v/>
      </c>
      <c r="E768" s="170" t="str">
        <f>IF('Detailed Cash Flow'!G751="","",'Detailed Cash Flow'!G751*-1)</f>
        <v/>
      </c>
      <c r="F768" s="170" t="str">
        <f>IF('Detailed Cash Flow'!Y751="","",'Detailed Cash Flow'!Y751*-1)</f>
        <v/>
      </c>
      <c r="G768" s="170" t="str">
        <f>'Detailed Cash Flow'!AJ751</f>
        <v/>
      </c>
      <c r="H768" s="170" t="str">
        <f>IF('Detailed Cash Flow'!D751="","",'Detailed Cash Flow'!D751*-1)</f>
        <v/>
      </c>
      <c r="I768" s="171"/>
      <c r="J768" s="171"/>
      <c r="K768" s="170" t="str">
        <f t="shared" si="24"/>
        <v/>
      </c>
      <c r="L768" s="97" t="str">
        <f t="shared" si="23"/>
        <v/>
      </c>
    </row>
    <row r="769" spans="2:12">
      <c r="B769" s="172" t="str">
        <f>'Detailed Cash Flow'!A752</f>
        <v/>
      </c>
      <c r="C769" s="170" t="str">
        <f>IF('Detailed Cash Flow'!E752="","",'Detailed Cash Flow'!E752*-1)</f>
        <v/>
      </c>
      <c r="D769" s="170" t="str">
        <f>IF('Detailed Cash Flow'!F752="","",'Detailed Cash Flow'!F752*-1)</f>
        <v/>
      </c>
      <c r="E769" s="170" t="str">
        <f>IF('Detailed Cash Flow'!G752="","",'Detailed Cash Flow'!G752*-1)</f>
        <v/>
      </c>
      <c r="F769" s="170" t="str">
        <f>IF('Detailed Cash Flow'!Y752="","",'Detailed Cash Flow'!Y752*-1)</f>
        <v/>
      </c>
      <c r="G769" s="170" t="str">
        <f>'Detailed Cash Flow'!AJ752</f>
        <v/>
      </c>
      <c r="H769" s="170" t="str">
        <f>IF('Detailed Cash Flow'!D752="","",'Detailed Cash Flow'!D752*-1)</f>
        <v/>
      </c>
      <c r="I769" s="171"/>
      <c r="J769" s="171"/>
      <c r="K769" s="170" t="str">
        <f t="shared" si="24"/>
        <v/>
      </c>
      <c r="L769" s="97" t="str">
        <f t="shared" si="23"/>
        <v/>
      </c>
    </row>
    <row r="770" spans="2:12">
      <c r="B770" s="172" t="str">
        <f>'Detailed Cash Flow'!A753</f>
        <v/>
      </c>
      <c r="C770" s="170" t="str">
        <f>IF('Detailed Cash Flow'!E753="","",'Detailed Cash Flow'!E753*-1)</f>
        <v/>
      </c>
      <c r="D770" s="170" t="str">
        <f>IF('Detailed Cash Flow'!F753="","",'Detailed Cash Flow'!F753*-1)</f>
        <v/>
      </c>
      <c r="E770" s="170" t="str">
        <f>IF('Detailed Cash Flow'!G753="","",'Detailed Cash Flow'!G753*-1)</f>
        <v/>
      </c>
      <c r="F770" s="170" t="str">
        <f>IF('Detailed Cash Flow'!Y753="","",'Detailed Cash Flow'!Y753*-1)</f>
        <v/>
      </c>
      <c r="G770" s="170" t="str">
        <f>'Detailed Cash Flow'!AJ753</f>
        <v/>
      </c>
      <c r="H770" s="170" t="str">
        <f>IF('Detailed Cash Flow'!D753="","",'Detailed Cash Flow'!D753*-1)</f>
        <v/>
      </c>
      <c r="I770" s="171"/>
      <c r="J770" s="171"/>
      <c r="K770" s="170" t="str">
        <f t="shared" si="24"/>
        <v/>
      </c>
      <c r="L770" s="97" t="str">
        <f t="shared" si="23"/>
        <v/>
      </c>
    </row>
    <row r="771" spans="2:12">
      <c r="B771" s="172" t="str">
        <f>'Detailed Cash Flow'!A754</f>
        <v/>
      </c>
      <c r="C771" s="170" t="str">
        <f>IF('Detailed Cash Flow'!E754="","",'Detailed Cash Flow'!E754*-1)</f>
        <v/>
      </c>
      <c r="D771" s="170" t="str">
        <f>IF('Detailed Cash Flow'!F754="","",'Detailed Cash Flow'!F754*-1)</f>
        <v/>
      </c>
      <c r="E771" s="170" t="str">
        <f>IF('Detailed Cash Flow'!G754="","",'Detailed Cash Flow'!G754*-1)</f>
        <v/>
      </c>
      <c r="F771" s="170" t="str">
        <f>IF('Detailed Cash Flow'!Y754="","",'Detailed Cash Flow'!Y754*-1)</f>
        <v/>
      </c>
      <c r="G771" s="170" t="str">
        <f>'Detailed Cash Flow'!AJ754</f>
        <v/>
      </c>
      <c r="H771" s="170" t="str">
        <f>IF('Detailed Cash Flow'!D754="","",'Detailed Cash Flow'!D754*-1)</f>
        <v/>
      </c>
      <c r="I771" s="171"/>
      <c r="J771" s="171"/>
      <c r="K771" s="170" t="str">
        <f t="shared" si="24"/>
        <v/>
      </c>
      <c r="L771" s="97" t="str">
        <f t="shared" si="23"/>
        <v/>
      </c>
    </row>
    <row r="772" spans="2:12">
      <c r="B772" s="172" t="str">
        <f>'Detailed Cash Flow'!A755</f>
        <v/>
      </c>
      <c r="C772" s="170" t="str">
        <f>IF('Detailed Cash Flow'!E755="","",'Detailed Cash Flow'!E755*-1)</f>
        <v/>
      </c>
      <c r="D772" s="170" t="str">
        <f>IF('Detailed Cash Flow'!F755="","",'Detailed Cash Flow'!F755*-1)</f>
        <v/>
      </c>
      <c r="E772" s="170" t="str">
        <f>IF('Detailed Cash Flow'!G755="","",'Detailed Cash Flow'!G755*-1)</f>
        <v/>
      </c>
      <c r="F772" s="170" t="str">
        <f>IF('Detailed Cash Flow'!Y755="","",'Detailed Cash Flow'!Y755*-1)</f>
        <v/>
      </c>
      <c r="G772" s="170" t="str">
        <f>'Detailed Cash Flow'!AJ755</f>
        <v/>
      </c>
      <c r="H772" s="170" t="str">
        <f>IF('Detailed Cash Flow'!D755="","",'Detailed Cash Flow'!D755*-1)</f>
        <v/>
      </c>
      <c r="I772" s="171"/>
      <c r="J772" s="171"/>
      <c r="K772" s="170" t="str">
        <f t="shared" si="24"/>
        <v/>
      </c>
      <c r="L772" s="97" t="str">
        <f t="shared" si="23"/>
        <v/>
      </c>
    </row>
    <row r="773" spans="2:12">
      <c r="B773" s="172" t="str">
        <f>'Detailed Cash Flow'!A756</f>
        <v/>
      </c>
      <c r="C773" s="170" t="str">
        <f>IF('Detailed Cash Flow'!E756="","",'Detailed Cash Flow'!E756*-1)</f>
        <v/>
      </c>
      <c r="D773" s="170" t="str">
        <f>IF('Detailed Cash Flow'!F756="","",'Detailed Cash Flow'!F756*-1)</f>
        <v/>
      </c>
      <c r="E773" s="170" t="str">
        <f>IF('Detailed Cash Flow'!G756="","",'Detailed Cash Flow'!G756*-1)</f>
        <v/>
      </c>
      <c r="F773" s="170" t="str">
        <f>IF('Detailed Cash Flow'!Y756="","",'Detailed Cash Flow'!Y756*-1)</f>
        <v/>
      </c>
      <c r="G773" s="170" t="str">
        <f>'Detailed Cash Flow'!AJ756</f>
        <v/>
      </c>
      <c r="H773" s="170" t="str">
        <f>IF('Detailed Cash Flow'!D756="","",'Detailed Cash Flow'!D756*-1)</f>
        <v/>
      </c>
      <c r="I773" s="171"/>
      <c r="J773" s="171"/>
      <c r="K773" s="170" t="str">
        <f t="shared" si="24"/>
        <v/>
      </c>
      <c r="L773" s="97" t="str">
        <f t="shared" si="23"/>
        <v/>
      </c>
    </row>
    <row r="774" spans="2:12">
      <c r="B774" s="172" t="str">
        <f>'Detailed Cash Flow'!A757</f>
        <v/>
      </c>
      <c r="C774" s="170" t="str">
        <f>IF('Detailed Cash Flow'!E757="","",'Detailed Cash Flow'!E757*-1)</f>
        <v/>
      </c>
      <c r="D774" s="170" t="str">
        <f>IF('Detailed Cash Flow'!F757="","",'Detailed Cash Flow'!F757*-1)</f>
        <v/>
      </c>
      <c r="E774" s="170" t="str">
        <f>IF('Detailed Cash Flow'!G757="","",'Detailed Cash Flow'!G757*-1)</f>
        <v/>
      </c>
      <c r="F774" s="170" t="str">
        <f>IF('Detailed Cash Flow'!Y757="","",'Detailed Cash Flow'!Y757*-1)</f>
        <v/>
      </c>
      <c r="G774" s="170" t="str">
        <f>'Detailed Cash Flow'!AJ757</f>
        <v/>
      </c>
      <c r="H774" s="170" t="str">
        <f>IF('Detailed Cash Flow'!D757="","",'Detailed Cash Flow'!D757*-1)</f>
        <v/>
      </c>
      <c r="I774" s="171"/>
      <c r="J774" s="171"/>
      <c r="K774" s="170" t="str">
        <f t="shared" si="24"/>
        <v/>
      </c>
      <c r="L774" s="97" t="str">
        <f t="shared" si="23"/>
        <v/>
      </c>
    </row>
    <row r="775" spans="2:12">
      <c r="B775" s="172" t="str">
        <f>'Detailed Cash Flow'!A758</f>
        <v/>
      </c>
      <c r="C775" s="170" t="str">
        <f>IF('Detailed Cash Flow'!E758="","",'Detailed Cash Flow'!E758*-1)</f>
        <v/>
      </c>
      <c r="D775" s="170" t="str">
        <f>IF('Detailed Cash Flow'!F758="","",'Detailed Cash Flow'!F758*-1)</f>
        <v/>
      </c>
      <c r="E775" s="170" t="str">
        <f>IF('Detailed Cash Flow'!G758="","",'Detailed Cash Flow'!G758*-1)</f>
        <v/>
      </c>
      <c r="F775" s="170" t="str">
        <f>IF('Detailed Cash Flow'!Y758="","",'Detailed Cash Flow'!Y758*-1)</f>
        <v/>
      </c>
      <c r="G775" s="170" t="str">
        <f>'Detailed Cash Flow'!AJ758</f>
        <v/>
      </c>
      <c r="H775" s="170" t="str">
        <f>IF('Detailed Cash Flow'!D758="","",'Detailed Cash Flow'!D758*-1)</f>
        <v/>
      </c>
      <c r="I775" s="171"/>
      <c r="J775" s="171"/>
      <c r="K775" s="170" t="str">
        <f t="shared" si="24"/>
        <v/>
      </c>
      <c r="L775" s="97" t="str">
        <f t="shared" si="23"/>
        <v/>
      </c>
    </row>
    <row r="776" spans="2:12">
      <c r="B776" s="172" t="str">
        <f>'Detailed Cash Flow'!A759</f>
        <v/>
      </c>
      <c r="C776" s="170" t="str">
        <f>IF('Detailed Cash Flow'!E759="","",'Detailed Cash Flow'!E759*-1)</f>
        <v/>
      </c>
      <c r="D776" s="170" t="str">
        <f>IF('Detailed Cash Flow'!F759="","",'Detailed Cash Flow'!F759*-1)</f>
        <v/>
      </c>
      <c r="E776" s="170" t="str">
        <f>IF('Detailed Cash Flow'!G759="","",'Detailed Cash Flow'!G759*-1)</f>
        <v/>
      </c>
      <c r="F776" s="170" t="str">
        <f>IF('Detailed Cash Flow'!Y759="","",'Detailed Cash Flow'!Y759*-1)</f>
        <v/>
      </c>
      <c r="G776" s="170" t="str">
        <f>'Detailed Cash Flow'!AJ759</f>
        <v/>
      </c>
      <c r="H776" s="170" t="str">
        <f>IF('Detailed Cash Flow'!D759="","",'Detailed Cash Flow'!D759*-1)</f>
        <v/>
      </c>
      <c r="I776" s="171"/>
      <c r="J776" s="171"/>
      <c r="K776" s="170" t="str">
        <f t="shared" si="24"/>
        <v/>
      </c>
      <c r="L776" s="97" t="str">
        <f t="shared" si="23"/>
        <v/>
      </c>
    </row>
    <row r="777" spans="2:12">
      <c r="B777" s="172" t="str">
        <f>'Detailed Cash Flow'!A760</f>
        <v/>
      </c>
      <c r="C777" s="170" t="str">
        <f>IF('Detailed Cash Flow'!E760="","",'Detailed Cash Flow'!E760*-1)</f>
        <v/>
      </c>
      <c r="D777" s="170" t="str">
        <f>IF('Detailed Cash Flow'!F760="","",'Detailed Cash Flow'!F760*-1)</f>
        <v/>
      </c>
      <c r="E777" s="170" t="str">
        <f>IF('Detailed Cash Flow'!G760="","",'Detailed Cash Flow'!G760*-1)</f>
        <v/>
      </c>
      <c r="F777" s="170" t="str">
        <f>IF('Detailed Cash Flow'!Y760="","",'Detailed Cash Flow'!Y760*-1)</f>
        <v/>
      </c>
      <c r="G777" s="170" t="str">
        <f>'Detailed Cash Flow'!AJ760</f>
        <v/>
      </c>
      <c r="H777" s="170" t="str">
        <f>IF('Detailed Cash Flow'!D760="","",'Detailed Cash Flow'!D760*-1)</f>
        <v/>
      </c>
      <c r="I777" s="171"/>
      <c r="J777" s="171"/>
      <c r="K777" s="170" t="str">
        <f t="shared" si="24"/>
        <v/>
      </c>
      <c r="L777" s="97" t="str">
        <f t="shared" si="23"/>
        <v/>
      </c>
    </row>
    <row r="778" spans="2:12">
      <c r="B778" s="172" t="str">
        <f>'Detailed Cash Flow'!A761</f>
        <v/>
      </c>
      <c r="C778" s="170" t="str">
        <f>IF('Detailed Cash Flow'!E761="","",'Detailed Cash Flow'!E761*-1)</f>
        <v/>
      </c>
      <c r="D778" s="170" t="str">
        <f>IF('Detailed Cash Flow'!F761="","",'Detailed Cash Flow'!F761*-1)</f>
        <v/>
      </c>
      <c r="E778" s="170" t="str">
        <f>IF('Detailed Cash Flow'!G761="","",'Detailed Cash Flow'!G761*-1)</f>
        <v/>
      </c>
      <c r="F778" s="170" t="str">
        <f>IF('Detailed Cash Flow'!Y761="","",'Detailed Cash Flow'!Y761*-1)</f>
        <v/>
      </c>
      <c r="G778" s="170" t="str">
        <f>'Detailed Cash Flow'!AJ761</f>
        <v/>
      </c>
      <c r="H778" s="170" t="str">
        <f>IF('Detailed Cash Flow'!D761="","",'Detailed Cash Flow'!D761*-1)</f>
        <v/>
      </c>
      <c r="I778" s="171"/>
      <c r="J778" s="171"/>
      <c r="K778" s="170" t="str">
        <f t="shared" si="24"/>
        <v/>
      </c>
      <c r="L778" s="97" t="str">
        <f t="shared" si="23"/>
        <v/>
      </c>
    </row>
    <row r="779" spans="2:12">
      <c r="B779" s="172" t="str">
        <f>'Detailed Cash Flow'!A762</f>
        <v/>
      </c>
      <c r="C779" s="170" t="str">
        <f>IF('Detailed Cash Flow'!E762="","",'Detailed Cash Flow'!E762*-1)</f>
        <v/>
      </c>
      <c r="D779" s="170" t="str">
        <f>IF('Detailed Cash Flow'!F762="","",'Detailed Cash Flow'!F762*-1)</f>
        <v/>
      </c>
      <c r="E779" s="170" t="str">
        <f>IF('Detailed Cash Flow'!G762="","",'Detailed Cash Flow'!G762*-1)</f>
        <v/>
      </c>
      <c r="F779" s="170" t="str">
        <f>IF('Detailed Cash Flow'!Y762="","",'Detailed Cash Flow'!Y762*-1)</f>
        <v/>
      </c>
      <c r="G779" s="170" t="str">
        <f>'Detailed Cash Flow'!AJ762</f>
        <v/>
      </c>
      <c r="H779" s="170" t="str">
        <f>IF('Detailed Cash Flow'!D762="","",'Detailed Cash Flow'!D762*-1)</f>
        <v/>
      </c>
      <c r="I779" s="171"/>
      <c r="J779" s="171"/>
      <c r="K779" s="170" t="str">
        <f t="shared" si="24"/>
        <v/>
      </c>
      <c r="L779" s="97" t="str">
        <f t="shared" si="23"/>
        <v/>
      </c>
    </row>
    <row r="780" spans="2:12">
      <c r="B780" s="172" t="str">
        <f>'Detailed Cash Flow'!A763</f>
        <v/>
      </c>
      <c r="C780" s="170" t="str">
        <f>IF('Detailed Cash Flow'!E763="","",'Detailed Cash Flow'!E763*-1)</f>
        <v/>
      </c>
      <c r="D780" s="170" t="str">
        <f>IF('Detailed Cash Flow'!F763="","",'Detailed Cash Flow'!F763*-1)</f>
        <v/>
      </c>
      <c r="E780" s="170" t="str">
        <f>IF('Detailed Cash Flow'!G763="","",'Detailed Cash Flow'!G763*-1)</f>
        <v/>
      </c>
      <c r="F780" s="170" t="str">
        <f>IF('Detailed Cash Flow'!Y763="","",'Detailed Cash Flow'!Y763*-1)</f>
        <v/>
      </c>
      <c r="G780" s="170" t="str">
        <f>'Detailed Cash Flow'!AJ763</f>
        <v/>
      </c>
      <c r="H780" s="170" t="str">
        <f>IF('Detailed Cash Flow'!D763="","",'Detailed Cash Flow'!D763*-1)</f>
        <v/>
      </c>
      <c r="I780" s="171"/>
      <c r="J780" s="171"/>
      <c r="K780" s="170" t="str">
        <f t="shared" si="24"/>
        <v/>
      </c>
      <c r="L780" s="97" t="str">
        <f t="shared" si="23"/>
        <v/>
      </c>
    </row>
    <row r="781" spans="2:12">
      <c r="B781" s="172" t="str">
        <f>'Detailed Cash Flow'!A764</f>
        <v/>
      </c>
      <c r="C781" s="170" t="str">
        <f>IF('Detailed Cash Flow'!E764="","",'Detailed Cash Flow'!E764*-1)</f>
        <v/>
      </c>
      <c r="D781" s="170" t="str">
        <f>IF('Detailed Cash Flow'!F764="","",'Detailed Cash Flow'!F764*-1)</f>
        <v/>
      </c>
      <c r="E781" s="170" t="str">
        <f>IF('Detailed Cash Flow'!G764="","",'Detailed Cash Flow'!G764*-1)</f>
        <v/>
      </c>
      <c r="F781" s="170" t="str">
        <f>IF('Detailed Cash Flow'!Y764="","",'Detailed Cash Flow'!Y764*-1)</f>
        <v/>
      </c>
      <c r="G781" s="170" t="str">
        <f>'Detailed Cash Flow'!AJ764</f>
        <v/>
      </c>
      <c r="H781" s="170" t="str">
        <f>IF('Detailed Cash Flow'!D764="","",'Detailed Cash Flow'!D764*-1)</f>
        <v/>
      </c>
      <c r="I781" s="171"/>
      <c r="J781" s="171"/>
      <c r="K781" s="170" t="str">
        <f t="shared" si="24"/>
        <v/>
      </c>
      <c r="L781" s="97" t="str">
        <f t="shared" si="23"/>
        <v/>
      </c>
    </row>
    <row r="782" spans="2:12">
      <c r="B782" s="172" t="str">
        <f>'Detailed Cash Flow'!A765</f>
        <v/>
      </c>
      <c r="C782" s="170" t="str">
        <f>IF('Detailed Cash Flow'!E765="","",'Detailed Cash Flow'!E765*-1)</f>
        <v/>
      </c>
      <c r="D782" s="170" t="str">
        <f>IF('Detailed Cash Flow'!F765="","",'Detailed Cash Flow'!F765*-1)</f>
        <v/>
      </c>
      <c r="E782" s="170" t="str">
        <f>IF('Detailed Cash Flow'!G765="","",'Detailed Cash Flow'!G765*-1)</f>
        <v/>
      </c>
      <c r="F782" s="170" t="str">
        <f>IF('Detailed Cash Flow'!Y765="","",'Detailed Cash Flow'!Y765*-1)</f>
        <v/>
      </c>
      <c r="G782" s="170" t="str">
        <f>'Detailed Cash Flow'!AJ765</f>
        <v/>
      </c>
      <c r="H782" s="170" t="str">
        <f>IF('Detailed Cash Flow'!D765="","",'Detailed Cash Flow'!D765*-1)</f>
        <v/>
      </c>
      <c r="I782" s="171"/>
      <c r="J782" s="171"/>
      <c r="K782" s="170" t="str">
        <f t="shared" si="24"/>
        <v/>
      </c>
      <c r="L782" s="97" t="str">
        <f t="shared" si="23"/>
        <v/>
      </c>
    </row>
    <row r="783" spans="2:12">
      <c r="B783" s="172" t="str">
        <f>'Detailed Cash Flow'!A766</f>
        <v/>
      </c>
      <c r="C783" s="170" t="str">
        <f>IF('Detailed Cash Flow'!E766="","",'Detailed Cash Flow'!E766*-1)</f>
        <v/>
      </c>
      <c r="D783" s="170" t="str">
        <f>IF('Detailed Cash Flow'!F766="","",'Detailed Cash Flow'!F766*-1)</f>
        <v/>
      </c>
      <c r="E783" s="170" t="str">
        <f>IF('Detailed Cash Flow'!G766="","",'Detailed Cash Flow'!G766*-1)</f>
        <v/>
      </c>
      <c r="F783" s="170" t="str">
        <f>IF('Detailed Cash Flow'!Y766="","",'Detailed Cash Flow'!Y766*-1)</f>
        <v/>
      </c>
      <c r="G783" s="170" t="str">
        <f>'Detailed Cash Flow'!AJ766</f>
        <v/>
      </c>
      <c r="H783" s="170" t="str">
        <f>IF('Detailed Cash Flow'!D766="","",'Detailed Cash Flow'!D766*-1)</f>
        <v/>
      </c>
      <c r="I783" s="171"/>
      <c r="J783" s="171"/>
      <c r="K783" s="170" t="str">
        <f t="shared" si="24"/>
        <v/>
      </c>
      <c r="L783" s="97" t="str">
        <f t="shared" si="23"/>
        <v/>
      </c>
    </row>
    <row r="784" spans="2:12">
      <c r="B784" s="172" t="str">
        <f>'Detailed Cash Flow'!A767</f>
        <v/>
      </c>
      <c r="C784" s="170" t="str">
        <f>IF('Detailed Cash Flow'!E767="","",'Detailed Cash Flow'!E767*-1)</f>
        <v/>
      </c>
      <c r="D784" s="170" t="str">
        <f>IF('Detailed Cash Flow'!F767="","",'Detailed Cash Flow'!F767*-1)</f>
        <v/>
      </c>
      <c r="E784" s="170" t="str">
        <f>IF('Detailed Cash Flow'!G767="","",'Detailed Cash Flow'!G767*-1)</f>
        <v/>
      </c>
      <c r="F784" s="170" t="str">
        <f>IF('Detailed Cash Flow'!Y767="","",'Detailed Cash Flow'!Y767*-1)</f>
        <v/>
      </c>
      <c r="G784" s="170" t="str">
        <f>'Detailed Cash Flow'!AJ767</f>
        <v/>
      </c>
      <c r="H784" s="170" t="str">
        <f>IF('Detailed Cash Flow'!D767="","",'Detailed Cash Flow'!D767*-1)</f>
        <v/>
      </c>
      <c r="I784" s="171"/>
      <c r="J784" s="171"/>
      <c r="K784" s="170" t="str">
        <f t="shared" si="24"/>
        <v/>
      </c>
      <c r="L784" s="97" t="str">
        <f t="shared" si="23"/>
        <v/>
      </c>
    </row>
    <row r="785" spans="2:12">
      <c r="B785" s="172" t="str">
        <f>'Detailed Cash Flow'!A768</f>
        <v/>
      </c>
      <c r="C785" s="170" t="str">
        <f>IF('Detailed Cash Flow'!E768="","",'Detailed Cash Flow'!E768*-1)</f>
        <v/>
      </c>
      <c r="D785" s="170" t="str">
        <f>IF('Detailed Cash Flow'!F768="","",'Detailed Cash Flow'!F768*-1)</f>
        <v/>
      </c>
      <c r="E785" s="170" t="str">
        <f>IF('Detailed Cash Flow'!G768="","",'Detailed Cash Flow'!G768*-1)</f>
        <v/>
      </c>
      <c r="F785" s="170" t="str">
        <f>IF('Detailed Cash Flow'!Y768="","",'Detailed Cash Flow'!Y768*-1)</f>
        <v/>
      </c>
      <c r="G785" s="170" t="str">
        <f>'Detailed Cash Flow'!AJ768</f>
        <v/>
      </c>
      <c r="H785" s="170" t="str">
        <f>IF('Detailed Cash Flow'!D768="","",'Detailed Cash Flow'!D768*-1)</f>
        <v/>
      </c>
      <c r="I785" s="171"/>
      <c r="J785" s="171"/>
      <c r="K785" s="170" t="str">
        <f t="shared" si="24"/>
        <v/>
      </c>
      <c r="L785" s="97" t="str">
        <f t="shared" si="23"/>
        <v/>
      </c>
    </row>
    <row r="786" spans="2:12">
      <c r="B786" s="172" t="str">
        <f>'Detailed Cash Flow'!A769</f>
        <v/>
      </c>
      <c r="C786" s="170" t="str">
        <f>IF('Detailed Cash Flow'!E769="","",'Detailed Cash Flow'!E769*-1)</f>
        <v/>
      </c>
      <c r="D786" s="170" t="str">
        <f>IF('Detailed Cash Flow'!F769="","",'Detailed Cash Flow'!F769*-1)</f>
        <v/>
      </c>
      <c r="E786" s="170" t="str">
        <f>IF('Detailed Cash Flow'!G769="","",'Detailed Cash Flow'!G769*-1)</f>
        <v/>
      </c>
      <c r="F786" s="170" t="str">
        <f>IF('Detailed Cash Flow'!Y769="","",'Detailed Cash Flow'!Y769*-1)</f>
        <v/>
      </c>
      <c r="G786" s="170" t="str">
        <f>'Detailed Cash Flow'!AJ769</f>
        <v/>
      </c>
      <c r="H786" s="170" t="str">
        <f>IF('Detailed Cash Flow'!D769="","",'Detailed Cash Flow'!D769*-1)</f>
        <v/>
      </c>
      <c r="I786" s="171"/>
      <c r="J786" s="171"/>
      <c r="K786" s="170" t="str">
        <f t="shared" si="24"/>
        <v/>
      </c>
      <c r="L786" s="97" t="str">
        <f t="shared" ref="L786:L849" si="25">K786</f>
        <v/>
      </c>
    </row>
    <row r="787" spans="2:12">
      <c r="B787" s="172" t="str">
        <f>'Detailed Cash Flow'!A770</f>
        <v/>
      </c>
      <c r="C787" s="170" t="str">
        <f>IF('Detailed Cash Flow'!E770="","",'Detailed Cash Flow'!E770*-1)</f>
        <v/>
      </c>
      <c r="D787" s="170" t="str">
        <f>IF('Detailed Cash Flow'!F770="","",'Detailed Cash Flow'!F770*-1)</f>
        <v/>
      </c>
      <c r="E787" s="170" t="str">
        <f>IF('Detailed Cash Flow'!G770="","",'Detailed Cash Flow'!G770*-1)</f>
        <v/>
      </c>
      <c r="F787" s="170" t="str">
        <f>IF('Detailed Cash Flow'!Y770="","",'Detailed Cash Flow'!Y770*-1)</f>
        <v/>
      </c>
      <c r="G787" s="170" t="str">
        <f>'Detailed Cash Flow'!AJ770</f>
        <v/>
      </c>
      <c r="H787" s="170" t="str">
        <f>IF('Detailed Cash Flow'!D770="","",'Detailed Cash Flow'!D770*-1)</f>
        <v/>
      </c>
      <c r="I787" s="171"/>
      <c r="J787" s="171"/>
      <c r="K787" s="170" t="str">
        <f t="shared" si="24"/>
        <v/>
      </c>
      <c r="L787" s="97" t="str">
        <f t="shared" si="25"/>
        <v/>
      </c>
    </row>
    <row r="788" spans="2:12">
      <c r="B788" s="172" t="str">
        <f>'Detailed Cash Flow'!A771</f>
        <v/>
      </c>
      <c r="C788" s="170" t="str">
        <f>IF('Detailed Cash Flow'!E771="","",'Detailed Cash Flow'!E771*-1)</f>
        <v/>
      </c>
      <c r="D788" s="170" t="str">
        <f>IF('Detailed Cash Flow'!F771="","",'Detailed Cash Flow'!F771*-1)</f>
        <v/>
      </c>
      <c r="E788" s="170" t="str">
        <f>IF('Detailed Cash Flow'!G771="","",'Detailed Cash Flow'!G771*-1)</f>
        <v/>
      </c>
      <c r="F788" s="170" t="str">
        <f>IF('Detailed Cash Flow'!Y771="","",'Detailed Cash Flow'!Y771*-1)</f>
        <v/>
      </c>
      <c r="G788" s="170" t="str">
        <f>'Detailed Cash Flow'!AJ771</f>
        <v/>
      </c>
      <c r="H788" s="170" t="str">
        <f>IF('Detailed Cash Flow'!D771="","",'Detailed Cash Flow'!D771*-1)</f>
        <v/>
      </c>
      <c r="I788" s="171"/>
      <c r="J788" s="171"/>
      <c r="K788" s="170" t="str">
        <f t="shared" si="24"/>
        <v/>
      </c>
      <c r="L788" s="97" t="str">
        <f t="shared" si="25"/>
        <v/>
      </c>
    </row>
    <row r="789" spans="2:12">
      <c r="B789" s="172" t="str">
        <f>'Detailed Cash Flow'!A772</f>
        <v/>
      </c>
      <c r="C789" s="170" t="str">
        <f>IF('Detailed Cash Flow'!E772="","",'Detailed Cash Flow'!E772*-1)</f>
        <v/>
      </c>
      <c r="D789" s="170" t="str">
        <f>IF('Detailed Cash Flow'!F772="","",'Detailed Cash Flow'!F772*-1)</f>
        <v/>
      </c>
      <c r="E789" s="170" t="str">
        <f>IF('Detailed Cash Flow'!G772="","",'Detailed Cash Flow'!G772*-1)</f>
        <v/>
      </c>
      <c r="F789" s="170" t="str">
        <f>IF('Detailed Cash Flow'!Y772="","",'Detailed Cash Flow'!Y772*-1)</f>
        <v/>
      </c>
      <c r="G789" s="170" t="str">
        <f>'Detailed Cash Flow'!AJ772</f>
        <v/>
      </c>
      <c r="H789" s="170" t="str">
        <f>IF('Detailed Cash Flow'!D772="","",'Detailed Cash Flow'!D772*-1)</f>
        <v/>
      </c>
      <c r="I789" s="171"/>
      <c r="J789" s="171"/>
      <c r="K789" s="170" t="str">
        <f t="shared" ref="K789:K852" si="26">IF(B789="","",K788+G789+C789+D789+E789+F789+H789+I789)</f>
        <v/>
      </c>
      <c r="L789" s="97" t="str">
        <f t="shared" si="25"/>
        <v/>
      </c>
    </row>
    <row r="790" spans="2:12">
      <c r="B790" s="172" t="str">
        <f>'Detailed Cash Flow'!A773</f>
        <v/>
      </c>
      <c r="C790" s="170" t="str">
        <f>IF('Detailed Cash Flow'!E773="","",'Detailed Cash Flow'!E773*-1)</f>
        <v/>
      </c>
      <c r="D790" s="170" t="str">
        <f>IF('Detailed Cash Flow'!F773="","",'Detailed Cash Flow'!F773*-1)</f>
        <v/>
      </c>
      <c r="E790" s="170" t="str">
        <f>IF('Detailed Cash Flow'!G773="","",'Detailed Cash Flow'!G773*-1)</f>
        <v/>
      </c>
      <c r="F790" s="170" t="str">
        <f>IF('Detailed Cash Flow'!Y773="","",'Detailed Cash Flow'!Y773*-1)</f>
        <v/>
      </c>
      <c r="G790" s="170" t="str">
        <f>'Detailed Cash Flow'!AJ773</f>
        <v/>
      </c>
      <c r="H790" s="170" t="str">
        <f>IF('Detailed Cash Flow'!D773="","",'Detailed Cash Flow'!D773*-1)</f>
        <v/>
      </c>
      <c r="I790" s="171"/>
      <c r="J790" s="171"/>
      <c r="K790" s="170" t="str">
        <f t="shared" si="26"/>
        <v/>
      </c>
      <c r="L790" s="97" t="str">
        <f t="shared" si="25"/>
        <v/>
      </c>
    </row>
    <row r="791" spans="2:12">
      <c r="B791" s="172" t="str">
        <f>'Detailed Cash Flow'!A774</f>
        <v/>
      </c>
      <c r="C791" s="170" t="str">
        <f>IF('Detailed Cash Flow'!E774="","",'Detailed Cash Flow'!E774*-1)</f>
        <v/>
      </c>
      <c r="D791" s="170" t="str">
        <f>IF('Detailed Cash Flow'!F774="","",'Detailed Cash Flow'!F774*-1)</f>
        <v/>
      </c>
      <c r="E791" s="170" t="str">
        <f>IF('Detailed Cash Flow'!G774="","",'Detailed Cash Flow'!G774*-1)</f>
        <v/>
      </c>
      <c r="F791" s="170" t="str">
        <f>IF('Detailed Cash Flow'!Y774="","",'Detailed Cash Flow'!Y774*-1)</f>
        <v/>
      </c>
      <c r="G791" s="170" t="str">
        <f>'Detailed Cash Flow'!AJ774</f>
        <v/>
      </c>
      <c r="H791" s="170" t="str">
        <f>IF('Detailed Cash Flow'!D774="","",'Detailed Cash Flow'!D774*-1)</f>
        <v/>
      </c>
      <c r="I791" s="171"/>
      <c r="J791" s="171"/>
      <c r="K791" s="170" t="str">
        <f t="shared" si="26"/>
        <v/>
      </c>
      <c r="L791" s="97" t="str">
        <f t="shared" si="25"/>
        <v/>
      </c>
    </row>
    <row r="792" spans="2:12">
      <c r="B792" s="172" t="str">
        <f>'Detailed Cash Flow'!A775</f>
        <v/>
      </c>
      <c r="C792" s="170" t="str">
        <f>IF('Detailed Cash Flow'!E775="","",'Detailed Cash Flow'!E775*-1)</f>
        <v/>
      </c>
      <c r="D792" s="170" t="str">
        <f>IF('Detailed Cash Flow'!F775="","",'Detailed Cash Flow'!F775*-1)</f>
        <v/>
      </c>
      <c r="E792" s="170" t="str">
        <f>IF('Detailed Cash Flow'!G775="","",'Detailed Cash Flow'!G775*-1)</f>
        <v/>
      </c>
      <c r="F792" s="170" t="str">
        <f>IF('Detailed Cash Flow'!Y775="","",'Detailed Cash Flow'!Y775*-1)</f>
        <v/>
      </c>
      <c r="G792" s="170" t="str">
        <f>'Detailed Cash Flow'!AJ775</f>
        <v/>
      </c>
      <c r="H792" s="170" t="str">
        <f>IF('Detailed Cash Flow'!D775="","",'Detailed Cash Flow'!D775*-1)</f>
        <v/>
      </c>
      <c r="I792" s="171"/>
      <c r="J792" s="171"/>
      <c r="K792" s="170" t="str">
        <f t="shared" si="26"/>
        <v/>
      </c>
      <c r="L792" s="97" t="str">
        <f t="shared" si="25"/>
        <v/>
      </c>
    </row>
    <row r="793" spans="2:12">
      <c r="B793" s="172" t="str">
        <f>'Detailed Cash Flow'!A776</f>
        <v/>
      </c>
      <c r="C793" s="170" t="str">
        <f>IF('Detailed Cash Flow'!E776="","",'Detailed Cash Flow'!E776*-1)</f>
        <v/>
      </c>
      <c r="D793" s="170" t="str">
        <f>IF('Detailed Cash Flow'!F776="","",'Detailed Cash Flow'!F776*-1)</f>
        <v/>
      </c>
      <c r="E793" s="170" t="str">
        <f>IF('Detailed Cash Flow'!G776="","",'Detailed Cash Flow'!G776*-1)</f>
        <v/>
      </c>
      <c r="F793" s="170" t="str">
        <f>IF('Detailed Cash Flow'!Y776="","",'Detailed Cash Flow'!Y776*-1)</f>
        <v/>
      </c>
      <c r="G793" s="170" t="str">
        <f>'Detailed Cash Flow'!AJ776</f>
        <v/>
      </c>
      <c r="H793" s="170" t="str">
        <f>IF('Detailed Cash Flow'!D776="","",'Detailed Cash Flow'!D776*-1)</f>
        <v/>
      </c>
      <c r="I793" s="171"/>
      <c r="J793" s="171"/>
      <c r="K793" s="170" t="str">
        <f t="shared" si="26"/>
        <v/>
      </c>
      <c r="L793" s="97" t="str">
        <f t="shared" si="25"/>
        <v/>
      </c>
    </row>
    <row r="794" spans="2:12">
      <c r="B794" s="172" t="str">
        <f>'Detailed Cash Flow'!A777</f>
        <v/>
      </c>
      <c r="C794" s="170" t="str">
        <f>IF('Detailed Cash Flow'!E777="","",'Detailed Cash Flow'!E777*-1)</f>
        <v/>
      </c>
      <c r="D794" s="170" t="str">
        <f>IF('Detailed Cash Flow'!F777="","",'Detailed Cash Flow'!F777*-1)</f>
        <v/>
      </c>
      <c r="E794" s="170" t="str">
        <f>IF('Detailed Cash Flow'!G777="","",'Detailed Cash Flow'!G777*-1)</f>
        <v/>
      </c>
      <c r="F794" s="170" t="str">
        <f>IF('Detailed Cash Flow'!Y777="","",'Detailed Cash Flow'!Y777*-1)</f>
        <v/>
      </c>
      <c r="G794" s="170" t="str">
        <f>'Detailed Cash Flow'!AJ777</f>
        <v/>
      </c>
      <c r="H794" s="170" t="str">
        <f>IF('Detailed Cash Flow'!D777="","",'Detailed Cash Flow'!D777*-1)</f>
        <v/>
      </c>
      <c r="I794" s="171"/>
      <c r="J794" s="171"/>
      <c r="K794" s="170" t="str">
        <f t="shared" si="26"/>
        <v/>
      </c>
      <c r="L794" s="97" t="str">
        <f t="shared" si="25"/>
        <v/>
      </c>
    </row>
    <row r="795" spans="2:12">
      <c r="B795" s="172" t="str">
        <f>'Detailed Cash Flow'!A778</f>
        <v/>
      </c>
      <c r="C795" s="170" t="str">
        <f>IF('Detailed Cash Flow'!E778="","",'Detailed Cash Flow'!E778*-1)</f>
        <v/>
      </c>
      <c r="D795" s="170" t="str">
        <f>IF('Detailed Cash Flow'!F778="","",'Detailed Cash Flow'!F778*-1)</f>
        <v/>
      </c>
      <c r="E795" s="170" t="str">
        <f>IF('Detailed Cash Flow'!G778="","",'Detailed Cash Flow'!G778*-1)</f>
        <v/>
      </c>
      <c r="F795" s="170" t="str">
        <f>IF('Detailed Cash Flow'!Y778="","",'Detailed Cash Flow'!Y778*-1)</f>
        <v/>
      </c>
      <c r="G795" s="170" t="str">
        <f>'Detailed Cash Flow'!AJ778</f>
        <v/>
      </c>
      <c r="H795" s="170" t="str">
        <f>IF('Detailed Cash Flow'!D778="","",'Detailed Cash Flow'!D778*-1)</f>
        <v/>
      </c>
      <c r="I795" s="171"/>
      <c r="J795" s="171"/>
      <c r="K795" s="170" t="str">
        <f t="shared" si="26"/>
        <v/>
      </c>
      <c r="L795" s="97" t="str">
        <f t="shared" si="25"/>
        <v/>
      </c>
    </row>
    <row r="796" spans="2:12">
      <c r="B796" s="172" t="str">
        <f>'Detailed Cash Flow'!A779</f>
        <v/>
      </c>
      <c r="C796" s="170" t="str">
        <f>IF('Detailed Cash Flow'!E779="","",'Detailed Cash Flow'!E779*-1)</f>
        <v/>
      </c>
      <c r="D796" s="170" t="str">
        <f>IF('Detailed Cash Flow'!F779="","",'Detailed Cash Flow'!F779*-1)</f>
        <v/>
      </c>
      <c r="E796" s="170" t="str">
        <f>IF('Detailed Cash Flow'!G779="","",'Detailed Cash Flow'!G779*-1)</f>
        <v/>
      </c>
      <c r="F796" s="170" t="str">
        <f>IF('Detailed Cash Flow'!Y779="","",'Detailed Cash Flow'!Y779*-1)</f>
        <v/>
      </c>
      <c r="G796" s="170" t="str">
        <f>'Detailed Cash Flow'!AJ779</f>
        <v/>
      </c>
      <c r="H796" s="170" t="str">
        <f>IF('Detailed Cash Flow'!D779="","",'Detailed Cash Flow'!D779*-1)</f>
        <v/>
      </c>
      <c r="I796" s="171"/>
      <c r="J796" s="171"/>
      <c r="K796" s="170" t="str">
        <f t="shared" si="26"/>
        <v/>
      </c>
      <c r="L796" s="97" t="str">
        <f t="shared" si="25"/>
        <v/>
      </c>
    </row>
    <row r="797" spans="2:12">
      <c r="B797" s="172" t="str">
        <f>'Detailed Cash Flow'!A780</f>
        <v/>
      </c>
      <c r="C797" s="170" t="str">
        <f>IF('Detailed Cash Flow'!E780="","",'Detailed Cash Flow'!E780*-1)</f>
        <v/>
      </c>
      <c r="D797" s="170" t="str">
        <f>IF('Detailed Cash Flow'!F780="","",'Detailed Cash Flow'!F780*-1)</f>
        <v/>
      </c>
      <c r="E797" s="170" t="str">
        <f>IF('Detailed Cash Flow'!G780="","",'Detailed Cash Flow'!G780*-1)</f>
        <v/>
      </c>
      <c r="F797" s="170" t="str">
        <f>IF('Detailed Cash Flow'!Y780="","",'Detailed Cash Flow'!Y780*-1)</f>
        <v/>
      </c>
      <c r="G797" s="170" t="str">
        <f>'Detailed Cash Flow'!AJ780</f>
        <v/>
      </c>
      <c r="H797" s="170" t="str">
        <f>IF('Detailed Cash Flow'!D780="","",'Detailed Cash Flow'!D780*-1)</f>
        <v/>
      </c>
      <c r="I797" s="171"/>
      <c r="J797" s="171"/>
      <c r="K797" s="170" t="str">
        <f t="shared" si="26"/>
        <v/>
      </c>
      <c r="L797" s="97" t="str">
        <f t="shared" si="25"/>
        <v/>
      </c>
    </row>
    <row r="798" spans="2:12">
      <c r="B798" s="172" t="str">
        <f>'Detailed Cash Flow'!A781</f>
        <v/>
      </c>
      <c r="C798" s="170" t="str">
        <f>IF('Detailed Cash Flow'!E781="","",'Detailed Cash Flow'!E781*-1)</f>
        <v/>
      </c>
      <c r="D798" s="170" t="str">
        <f>IF('Detailed Cash Flow'!F781="","",'Detailed Cash Flow'!F781*-1)</f>
        <v/>
      </c>
      <c r="E798" s="170" t="str">
        <f>IF('Detailed Cash Flow'!G781="","",'Detailed Cash Flow'!G781*-1)</f>
        <v/>
      </c>
      <c r="F798" s="170" t="str">
        <f>IF('Detailed Cash Flow'!Y781="","",'Detailed Cash Flow'!Y781*-1)</f>
        <v/>
      </c>
      <c r="G798" s="170" t="str">
        <f>'Detailed Cash Flow'!AJ781</f>
        <v/>
      </c>
      <c r="H798" s="170" t="str">
        <f>IF('Detailed Cash Flow'!D781="","",'Detailed Cash Flow'!D781*-1)</f>
        <v/>
      </c>
      <c r="I798" s="171"/>
      <c r="J798" s="171"/>
      <c r="K798" s="170" t="str">
        <f t="shared" si="26"/>
        <v/>
      </c>
      <c r="L798" s="97" t="str">
        <f t="shared" si="25"/>
        <v/>
      </c>
    </row>
    <row r="799" spans="2:12">
      <c r="B799" s="172" t="str">
        <f>'Detailed Cash Flow'!A782</f>
        <v/>
      </c>
      <c r="C799" s="170" t="str">
        <f>IF('Detailed Cash Flow'!E782="","",'Detailed Cash Flow'!E782*-1)</f>
        <v/>
      </c>
      <c r="D799" s="170" t="str">
        <f>IF('Detailed Cash Flow'!F782="","",'Detailed Cash Flow'!F782*-1)</f>
        <v/>
      </c>
      <c r="E799" s="170" t="str">
        <f>IF('Detailed Cash Flow'!G782="","",'Detailed Cash Flow'!G782*-1)</f>
        <v/>
      </c>
      <c r="F799" s="170" t="str">
        <f>IF('Detailed Cash Flow'!Y782="","",'Detailed Cash Flow'!Y782*-1)</f>
        <v/>
      </c>
      <c r="G799" s="170" t="str">
        <f>'Detailed Cash Flow'!AJ782</f>
        <v/>
      </c>
      <c r="H799" s="170" t="str">
        <f>IF('Detailed Cash Flow'!D782="","",'Detailed Cash Flow'!D782*-1)</f>
        <v/>
      </c>
      <c r="I799" s="171"/>
      <c r="J799" s="171"/>
      <c r="K799" s="170" t="str">
        <f t="shared" si="26"/>
        <v/>
      </c>
      <c r="L799" s="97" t="str">
        <f t="shared" si="25"/>
        <v/>
      </c>
    </row>
    <row r="800" spans="2:12">
      <c r="B800" s="172" t="str">
        <f>'Detailed Cash Flow'!A783</f>
        <v/>
      </c>
      <c r="C800" s="170" t="str">
        <f>IF('Detailed Cash Flow'!E783="","",'Detailed Cash Flow'!E783*-1)</f>
        <v/>
      </c>
      <c r="D800" s="170" t="str">
        <f>IF('Detailed Cash Flow'!F783="","",'Detailed Cash Flow'!F783*-1)</f>
        <v/>
      </c>
      <c r="E800" s="170" t="str">
        <f>IF('Detailed Cash Flow'!G783="","",'Detailed Cash Flow'!G783*-1)</f>
        <v/>
      </c>
      <c r="F800" s="170" t="str">
        <f>IF('Detailed Cash Flow'!Y783="","",'Detailed Cash Flow'!Y783*-1)</f>
        <v/>
      </c>
      <c r="G800" s="170" t="str">
        <f>'Detailed Cash Flow'!AJ783</f>
        <v/>
      </c>
      <c r="H800" s="170" t="str">
        <f>IF('Detailed Cash Flow'!D783="","",'Detailed Cash Flow'!D783*-1)</f>
        <v/>
      </c>
      <c r="I800" s="171"/>
      <c r="J800" s="171"/>
      <c r="K800" s="170" t="str">
        <f t="shared" si="26"/>
        <v/>
      </c>
      <c r="L800" s="97" t="str">
        <f t="shared" si="25"/>
        <v/>
      </c>
    </row>
    <row r="801" spans="2:12">
      <c r="B801" s="172" t="str">
        <f>'Detailed Cash Flow'!A784</f>
        <v/>
      </c>
      <c r="C801" s="170" t="str">
        <f>IF('Detailed Cash Flow'!E784="","",'Detailed Cash Flow'!E784*-1)</f>
        <v/>
      </c>
      <c r="D801" s="170" t="str">
        <f>IF('Detailed Cash Flow'!F784="","",'Detailed Cash Flow'!F784*-1)</f>
        <v/>
      </c>
      <c r="E801" s="170" t="str">
        <f>IF('Detailed Cash Flow'!G784="","",'Detailed Cash Flow'!G784*-1)</f>
        <v/>
      </c>
      <c r="F801" s="170" t="str">
        <f>IF('Detailed Cash Flow'!Y784="","",'Detailed Cash Flow'!Y784*-1)</f>
        <v/>
      </c>
      <c r="G801" s="170" t="str">
        <f>'Detailed Cash Flow'!AJ784</f>
        <v/>
      </c>
      <c r="H801" s="170" t="str">
        <f>IF('Detailed Cash Flow'!D784="","",'Detailed Cash Flow'!D784*-1)</f>
        <v/>
      </c>
      <c r="I801" s="171"/>
      <c r="J801" s="171"/>
      <c r="K801" s="170" t="str">
        <f t="shared" si="26"/>
        <v/>
      </c>
      <c r="L801" s="97" t="str">
        <f t="shared" si="25"/>
        <v/>
      </c>
    </row>
    <row r="802" spans="2:12">
      <c r="B802" s="172" t="str">
        <f>'Detailed Cash Flow'!A785</f>
        <v/>
      </c>
      <c r="C802" s="170" t="str">
        <f>IF('Detailed Cash Flow'!E785="","",'Detailed Cash Flow'!E785*-1)</f>
        <v/>
      </c>
      <c r="D802" s="170" t="str">
        <f>IF('Detailed Cash Flow'!F785="","",'Detailed Cash Flow'!F785*-1)</f>
        <v/>
      </c>
      <c r="E802" s="170" t="str">
        <f>IF('Detailed Cash Flow'!G785="","",'Detailed Cash Flow'!G785*-1)</f>
        <v/>
      </c>
      <c r="F802" s="170" t="str">
        <f>IF('Detailed Cash Flow'!Y785="","",'Detailed Cash Flow'!Y785*-1)</f>
        <v/>
      </c>
      <c r="G802" s="170" t="str">
        <f>'Detailed Cash Flow'!AJ785</f>
        <v/>
      </c>
      <c r="H802" s="170" t="str">
        <f>IF('Detailed Cash Flow'!D785="","",'Detailed Cash Flow'!D785*-1)</f>
        <v/>
      </c>
      <c r="I802" s="171"/>
      <c r="J802" s="171"/>
      <c r="K802" s="170" t="str">
        <f t="shared" si="26"/>
        <v/>
      </c>
      <c r="L802" s="97" t="str">
        <f t="shared" si="25"/>
        <v/>
      </c>
    </row>
    <row r="803" spans="2:12">
      <c r="B803" s="172" t="str">
        <f>'Detailed Cash Flow'!A786</f>
        <v/>
      </c>
      <c r="C803" s="170" t="str">
        <f>IF('Detailed Cash Flow'!E786="","",'Detailed Cash Flow'!E786*-1)</f>
        <v/>
      </c>
      <c r="D803" s="170" t="str">
        <f>IF('Detailed Cash Flow'!F786="","",'Detailed Cash Flow'!F786*-1)</f>
        <v/>
      </c>
      <c r="E803" s="170" t="str">
        <f>IF('Detailed Cash Flow'!G786="","",'Detailed Cash Flow'!G786*-1)</f>
        <v/>
      </c>
      <c r="F803" s="170" t="str">
        <f>IF('Detailed Cash Flow'!Y786="","",'Detailed Cash Flow'!Y786*-1)</f>
        <v/>
      </c>
      <c r="G803" s="170" t="str">
        <f>'Detailed Cash Flow'!AJ786</f>
        <v/>
      </c>
      <c r="H803" s="170" t="str">
        <f>IF('Detailed Cash Flow'!D786="","",'Detailed Cash Flow'!D786*-1)</f>
        <v/>
      </c>
      <c r="I803" s="171"/>
      <c r="J803" s="171"/>
      <c r="K803" s="170" t="str">
        <f t="shared" si="26"/>
        <v/>
      </c>
      <c r="L803" s="97" t="str">
        <f t="shared" si="25"/>
        <v/>
      </c>
    </row>
    <row r="804" spans="2:12">
      <c r="B804" s="172" t="str">
        <f>'Detailed Cash Flow'!A787</f>
        <v/>
      </c>
      <c r="C804" s="170" t="str">
        <f>IF('Detailed Cash Flow'!E787="","",'Detailed Cash Flow'!E787*-1)</f>
        <v/>
      </c>
      <c r="D804" s="170" t="str">
        <f>IF('Detailed Cash Flow'!F787="","",'Detailed Cash Flow'!F787*-1)</f>
        <v/>
      </c>
      <c r="E804" s="170" t="str">
        <f>IF('Detailed Cash Flow'!G787="","",'Detailed Cash Flow'!G787*-1)</f>
        <v/>
      </c>
      <c r="F804" s="170" t="str">
        <f>IF('Detailed Cash Flow'!Y787="","",'Detailed Cash Flow'!Y787*-1)</f>
        <v/>
      </c>
      <c r="G804" s="170" t="str">
        <f>'Detailed Cash Flow'!AJ787</f>
        <v/>
      </c>
      <c r="H804" s="170" t="str">
        <f>IF('Detailed Cash Flow'!D787="","",'Detailed Cash Flow'!D787*-1)</f>
        <v/>
      </c>
      <c r="I804" s="171"/>
      <c r="J804" s="171"/>
      <c r="K804" s="170" t="str">
        <f t="shared" si="26"/>
        <v/>
      </c>
      <c r="L804" s="97" t="str">
        <f t="shared" si="25"/>
        <v/>
      </c>
    </row>
    <row r="805" spans="2:12">
      <c r="B805" s="172" t="str">
        <f>'Detailed Cash Flow'!A788</f>
        <v/>
      </c>
      <c r="C805" s="170" t="str">
        <f>IF('Detailed Cash Flow'!E788="","",'Detailed Cash Flow'!E788*-1)</f>
        <v/>
      </c>
      <c r="D805" s="170" t="str">
        <f>IF('Detailed Cash Flow'!F788="","",'Detailed Cash Flow'!F788*-1)</f>
        <v/>
      </c>
      <c r="E805" s="170" t="str">
        <f>IF('Detailed Cash Flow'!G788="","",'Detailed Cash Flow'!G788*-1)</f>
        <v/>
      </c>
      <c r="F805" s="170" t="str">
        <f>IF('Detailed Cash Flow'!Y788="","",'Detailed Cash Flow'!Y788*-1)</f>
        <v/>
      </c>
      <c r="G805" s="170" t="str">
        <f>'Detailed Cash Flow'!AJ788</f>
        <v/>
      </c>
      <c r="H805" s="170" t="str">
        <f>IF('Detailed Cash Flow'!D788="","",'Detailed Cash Flow'!D788*-1)</f>
        <v/>
      </c>
      <c r="I805" s="171"/>
      <c r="J805" s="171"/>
      <c r="K805" s="170" t="str">
        <f t="shared" si="26"/>
        <v/>
      </c>
      <c r="L805" s="97" t="str">
        <f t="shared" si="25"/>
        <v/>
      </c>
    </row>
    <row r="806" spans="2:12">
      <c r="B806" s="172" t="str">
        <f>'Detailed Cash Flow'!A789</f>
        <v/>
      </c>
      <c r="C806" s="170" t="str">
        <f>IF('Detailed Cash Flow'!E789="","",'Detailed Cash Flow'!E789*-1)</f>
        <v/>
      </c>
      <c r="D806" s="170" t="str">
        <f>IF('Detailed Cash Flow'!F789="","",'Detailed Cash Flow'!F789*-1)</f>
        <v/>
      </c>
      <c r="E806" s="170" t="str">
        <f>IF('Detailed Cash Flow'!G789="","",'Detailed Cash Flow'!G789*-1)</f>
        <v/>
      </c>
      <c r="F806" s="170" t="str">
        <f>IF('Detailed Cash Flow'!Y789="","",'Detailed Cash Flow'!Y789*-1)</f>
        <v/>
      </c>
      <c r="G806" s="170" t="str">
        <f>'Detailed Cash Flow'!AJ789</f>
        <v/>
      </c>
      <c r="H806" s="170" t="str">
        <f>IF('Detailed Cash Flow'!D789="","",'Detailed Cash Flow'!D789*-1)</f>
        <v/>
      </c>
      <c r="I806" s="171"/>
      <c r="J806" s="171"/>
      <c r="K806" s="170" t="str">
        <f t="shared" si="26"/>
        <v/>
      </c>
      <c r="L806" s="97" t="str">
        <f t="shared" si="25"/>
        <v/>
      </c>
    </row>
    <row r="807" spans="2:12">
      <c r="B807" s="172" t="str">
        <f>'Detailed Cash Flow'!A790</f>
        <v/>
      </c>
      <c r="C807" s="170" t="str">
        <f>IF('Detailed Cash Flow'!E790="","",'Detailed Cash Flow'!E790*-1)</f>
        <v/>
      </c>
      <c r="D807" s="170" t="str">
        <f>IF('Detailed Cash Flow'!F790="","",'Detailed Cash Flow'!F790*-1)</f>
        <v/>
      </c>
      <c r="E807" s="170" t="str">
        <f>IF('Detailed Cash Flow'!G790="","",'Detailed Cash Flow'!G790*-1)</f>
        <v/>
      </c>
      <c r="F807" s="170" t="str">
        <f>IF('Detailed Cash Flow'!Y790="","",'Detailed Cash Flow'!Y790*-1)</f>
        <v/>
      </c>
      <c r="G807" s="170" t="str">
        <f>'Detailed Cash Flow'!AJ790</f>
        <v/>
      </c>
      <c r="H807" s="170" t="str">
        <f>IF('Detailed Cash Flow'!D790="","",'Detailed Cash Flow'!D790*-1)</f>
        <v/>
      </c>
      <c r="I807" s="171"/>
      <c r="J807" s="171"/>
      <c r="K807" s="170" t="str">
        <f t="shared" si="26"/>
        <v/>
      </c>
      <c r="L807" s="97" t="str">
        <f t="shared" si="25"/>
        <v/>
      </c>
    </row>
    <row r="808" spans="2:12">
      <c r="B808" s="172" t="str">
        <f>'Detailed Cash Flow'!A791</f>
        <v/>
      </c>
      <c r="C808" s="170" t="str">
        <f>IF('Detailed Cash Flow'!E791="","",'Detailed Cash Flow'!E791*-1)</f>
        <v/>
      </c>
      <c r="D808" s="170" t="str">
        <f>IF('Detailed Cash Flow'!F791="","",'Detailed Cash Flow'!F791*-1)</f>
        <v/>
      </c>
      <c r="E808" s="170" t="str">
        <f>IF('Detailed Cash Flow'!G791="","",'Detailed Cash Flow'!G791*-1)</f>
        <v/>
      </c>
      <c r="F808" s="170" t="str">
        <f>IF('Detailed Cash Flow'!Y791="","",'Detailed Cash Flow'!Y791*-1)</f>
        <v/>
      </c>
      <c r="G808" s="170" t="str">
        <f>'Detailed Cash Flow'!AJ791</f>
        <v/>
      </c>
      <c r="H808" s="170" t="str">
        <f>IF('Detailed Cash Flow'!D791="","",'Detailed Cash Flow'!D791*-1)</f>
        <v/>
      </c>
      <c r="I808" s="171"/>
      <c r="J808" s="171"/>
      <c r="K808" s="170" t="str">
        <f t="shared" si="26"/>
        <v/>
      </c>
      <c r="L808" s="97" t="str">
        <f t="shared" si="25"/>
        <v/>
      </c>
    </row>
    <row r="809" spans="2:12">
      <c r="B809" s="172" t="str">
        <f>'Detailed Cash Flow'!A792</f>
        <v/>
      </c>
      <c r="C809" s="170" t="str">
        <f>IF('Detailed Cash Flow'!E792="","",'Detailed Cash Flow'!E792*-1)</f>
        <v/>
      </c>
      <c r="D809" s="170" t="str">
        <f>IF('Detailed Cash Flow'!F792="","",'Detailed Cash Flow'!F792*-1)</f>
        <v/>
      </c>
      <c r="E809" s="170" t="str">
        <f>IF('Detailed Cash Flow'!G792="","",'Detailed Cash Flow'!G792*-1)</f>
        <v/>
      </c>
      <c r="F809" s="170" t="str">
        <f>IF('Detailed Cash Flow'!Y792="","",'Detailed Cash Flow'!Y792*-1)</f>
        <v/>
      </c>
      <c r="G809" s="170" t="str">
        <f>'Detailed Cash Flow'!AJ792</f>
        <v/>
      </c>
      <c r="H809" s="170" t="str">
        <f>IF('Detailed Cash Flow'!D792="","",'Detailed Cash Flow'!D792*-1)</f>
        <v/>
      </c>
      <c r="I809" s="171"/>
      <c r="J809" s="171"/>
      <c r="K809" s="170" t="str">
        <f t="shared" si="26"/>
        <v/>
      </c>
      <c r="L809" s="97" t="str">
        <f t="shared" si="25"/>
        <v/>
      </c>
    </row>
    <row r="810" spans="2:12">
      <c r="B810" s="172" t="str">
        <f>'Detailed Cash Flow'!A793</f>
        <v/>
      </c>
      <c r="C810" s="170" t="str">
        <f>IF('Detailed Cash Flow'!E793="","",'Detailed Cash Flow'!E793*-1)</f>
        <v/>
      </c>
      <c r="D810" s="170" t="str">
        <f>IF('Detailed Cash Flow'!F793="","",'Detailed Cash Flow'!F793*-1)</f>
        <v/>
      </c>
      <c r="E810" s="170" t="str">
        <f>IF('Detailed Cash Flow'!G793="","",'Detailed Cash Flow'!G793*-1)</f>
        <v/>
      </c>
      <c r="F810" s="170" t="str">
        <f>IF('Detailed Cash Flow'!Y793="","",'Detailed Cash Flow'!Y793*-1)</f>
        <v/>
      </c>
      <c r="G810" s="170" t="str">
        <f>'Detailed Cash Flow'!AJ793</f>
        <v/>
      </c>
      <c r="H810" s="170" t="str">
        <f>IF('Detailed Cash Flow'!D793="","",'Detailed Cash Flow'!D793*-1)</f>
        <v/>
      </c>
      <c r="I810" s="171"/>
      <c r="J810" s="171"/>
      <c r="K810" s="170" t="str">
        <f t="shared" si="26"/>
        <v/>
      </c>
      <c r="L810" s="97" t="str">
        <f t="shared" si="25"/>
        <v/>
      </c>
    </row>
    <row r="811" spans="2:12">
      <c r="B811" s="172" t="str">
        <f>'Detailed Cash Flow'!A794</f>
        <v/>
      </c>
      <c r="C811" s="170" t="str">
        <f>IF('Detailed Cash Flow'!E794="","",'Detailed Cash Flow'!E794*-1)</f>
        <v/>
      </c>
      <c r="D811" s="170" t="str">
        <f>IF('Detailed Cash Flow'!F794="","",'Detailed Cash Flow'!F794*-1)</f>
        <v/>
      </c>
      <c r="E811" s="170" t="str">
        <f>IF('Detailed Cash Flow'!G794="","",'Detailed Cash Flow'!G794*-1)</f>
        <v/>
      </c>
      <c r="F811" s="170" t="str">
        <f>IF('Detailed Cash Flow'!Y794="","",'Detailed Cash Flow'!Y794*-1)</f>
        <v/>
      </c>
      <c r="G811" s="170" t="str">
        <f>'Detailed Cash Flow'!AJ794</f>
        <v/>
      </c>
      <c r="H811" s="170" t="str">
        <f>IF('Detailed Cash Flow'!D794="","",'Detailed Cash Flow'!D794*-1)</f>
        <v/>
      </c>
      <c r="I811" s="171"/>
      <c r="J811" s="171"/>
      <c r="K811" s="170" t="str">
        <f t="shared" si="26"/>
        <v/>
      </c>
      <c r="L811" s="97" t="str">
        <f t="shared" si="25"/>
        <v/>
      </c>
    </row>
    <row r="812" spans="2:12">
      <c r="B812" s="172" t="str">
        <f>'Detailed Cash Flow'!A795</f>
        <v/>
      </c>
      <c r="C812" s="170" t="str">
        <f>IF('Detailed Cash Flow'!E795="","",'Detailed Cash Flow'!E795*-1)</f>
        <v/>
      </c>
      <c r="D812" s="170" t="str">
        <f>IF('Detailed Cash Flow'!F795="","",'Detailed Cash Flow'!F795*-1)</f>
        <v/>
      </c>
      <c r="E812" s="170" t="str">
        <f>IF('Detailed Cash Flow'!G795="","",'Detailed Cash Flow'!G795*-1)</f>
        <v/>
      </c>
      <c r="F812" s="170" t="str">
        <f>IF('Detailed Cash Flow'!Y795="","",'Detailed Cash Flow'!Y795*-1)</f>
        <v/>
      </c>
      <c r="G812" s="170" t="str">
        <f>'Detailed Cash Flow'!AJ795</f>
        <v/>
      </c>
      <c r="H812" s="170" t="str">
        <f>IF('Detailed Cash Flow'!D795="","",'Detailed Cash Flow'!D795*-1)</f>
        <v/>
      </c>
      <c r="I812" s="171"/>
      <c r="J812" s="171"/>
      <c r="K812" s="170" t="str">
        <f t="shared" si="26"/>
        <v/>
      </c>
      <c r="L812" s="97" t="str">
        <f t="shared" si="25"/>
        <v/>
      </c>
    </row>
    <row r="813" spans="2:12">
      <c r="B813" s="172" t="str">
        <f>'Detailed Cash Flow'!A796</f>
        <v/>
      </c>
      <c r="C813" s="170" t="str">
        <f>IF('Detailed Cash Flow'!E796="","",'Detailed Cash Flow'!E796*-1)</f>
        <v/>
      </c>
      <c r="D813" s="170" t="str">
        <f>IF('Detailed Cash Flow'!F796="","",'Detailed Cash Flow'!F796*-1)</f>
        <v/>
      </c>
      <c r="E813" s="170" t="str">
        <f>IF('Detailed Cash Flow'!G796="","",'Detailed Cash Flow'!G796*-1)</f>
        <v/>
      </c>
      <c r="F813" s="170" t="str">
        <f>IF('Detailed Cash Flow'!Y796="","",'Detailed Cash Flow'!Y796*-1)</f>
        <v/>
      </c>
      <c r="G813" s="170" t="str">
        <f>'Detailed Cash Flow'!AJ796</f>
        <v/>
      </c>
      <c r="H813" s="170" t="str">
        <f>IF('Detailed Cash Flow'!D796="","",'Detailed Cash Flow'!D796*-1)</f>
        <v/>
      </c>
      <c r="I813" s="171"/>
      <c r="J813" s="171"/>
      <c r="K813" s="170" t="str">
        <f t="shared" si="26"/>
        <v/>
      </c>
      <c r="L813" s="97" t="str">
        <f t="shared" si="25"/>
        <v/>
      </c>
    </row>
    <row r="814" spans="2:12">
      <c r="B814" s="172" t="str">
        <f>'Detailed Cash Flow'!A797</f>
        <v/>
      </c>
      <c r="C814" s="170" t="str">
        <f>IF('Detailed Cash Flow'!E797="","",'Detailed Cash Flow'!E797*-1)</f>
        <v/>
      </c>
      <c r="D814" s="170" t="str">
        <f>IF('Detailed Cash Flow'!F797="","",'Detailed Cash Flow'!F797*-1)</f>
        <v/>
      </c>
      <c r="E814" s="170" t="str">
        <f>IF('Detailed Cash Flow'!G797="","",'Detailed Cash Flow'!G797*-1)</f>
        <v/>
      </c>
      <c r="F814" s="170" t="str">
        <f>IF('Detailed Cash Flow'!Y797="","",'Detailed Cash Flow'!Y797*-1)</f>
        <v/>
      </c>
      <c r="G814" s="170" t="str">
        <f>'Detailed Cash Flow'!AJ797</f>
        <v/>
      </c>
      <c r="H814" s="170" t="str">
        <f>IF('Detailed Cash Flow'!D797="","",'Detailed Cash Flow'!D797*-1)</f>
        <v/>
      </c>
      <c r="I814" s="171"/>
      <c r="J814" s="171"/>
      <c r="K814" s="170" t="str">
        <f t="shared" si="26"/>
        <v/>
      </c>
      <c r="L814" s="97" t="str">
        <f t="shared" si="25"/>
        <v/>
      </c>
    </row>
    <row r="815" spans="2:12">
      <c r="B815" s="172" t="str">
        <f>'Detailed Cash Flow'!A798</f>
        <v/>
      </c>
      <c r="C815" s="170" t="str">
        <f>IF('Detailed Cash Flow'!E798="","",'Detailed Cash Flow'!E798*-1)</f>
        <v/>
      </c>
      <c r="D815" s="170" t="str">
        <f>IF('Detailed Cash Flow'!F798="","",'Detailed Cash Flow'!F798*-1)</f>
        <v/>
      </c>
      <c r="E815" s="170" t="str">
        <f>IF('Detailed Cash Flow'!G798="","",'Detailed Cash Flow'!G798*-1)</f>
        <v/>
      </c>
      <c r="F815" s="170" t="str">
        <f>IF('Detailed Cash Flow'!Y798="","",'Detailed Cash Flow'!Y798*-1)</f>
        <v/>
      </c>
      <c r="G815" s="170" t="str">
        <f>'Detailed Cash Flow'!AJ798</f>
        <v/>
      </c>
      <c r="H815" s="170" t="str">
        <f>IF('Detailed Cash Flow'!D798="","",'Detailed Cash Flow'!D798*-1)</f>
        <v/>
      </c>
      <c r="I815" s="171"/>
      <c r="J815" s="171"/>
      <c r="K815" s="170" t="str">
        <f t="shared" si="26"/>
        <v/>
      </c>
      <c r="L815" s="97" t="str">
        <f t="shared" si="25"/>
        <v/>
      </c>
    </row>
    <row r="816" spans="2:12">
      <c r="B816" s="172" t="str">
        <f>'Detailed Cash Flow'!A799</f>
        <v/>
      </c>
      <c r="C816" s="170" t="str">
        <f>IF('Detailed Cash Flow'!E799="","",'Detailed Cash Flow'!E799*-1)</f>
        <v/>
      </c>
      <c r="D816" s="170" t="str">
        <f>IF('Detailed Cash Flow'!F799="","",'Detailed Cash Flow'!F799*-1)</f>
        <v/>
      </c>
      <c r="E816" s="170" t="str">
        <f>IF('Detailed Cash Flow'!G799="","",'Detailed Cash Flow'!G799*-1)</f>
        <v/>
      </c>
      <c r="F816" s="170" t="str">
        <f>IF('Detailed Cash Flow'!Y799="","",'Detailed Cash Flow'!Y799*-1)</f>
        <v/>
      </c>
      <c r="G816" s="170" t="str">
        <f>'Detailed Cash Flow'!AJ799</f>
        <v/>
      </c>
      <c r="H816" s="170" t="str">
        <f>IF('Detailed Cash Flow'!D799="","",'Detailed Cash Flow'!D799*-1)</f>
        <v/>
      </c>
      <c r="I816" s="171"/>
      <c r="J816" s="171"/>
      <c r="K816" s="170" t="str">
        <f t="shared" si="26"/>
        <v/>
      </c>
      <c r="L816" s="97" t="str">
        <f t="shared" si="25"/>
        <v/>
      </c>
    </row>
    <row r="817" spans="2:12">
      <c r="B817" s="172" t="str">
        <f>'Detailed Cash Flow'!A800</f>
        <v/>
      </c>
      <c r="C817" s="170" t="str">
        <f>IF('Detailed Cash Flow'!E800="","",'Detailed Cash Flow'!E800*-1)</f>
        <v/>
      </c>
      <c r="D817" s="170" t="str">
        <f>IF('Detailed Cash Flow'!F800="","",'Detailed Cash Flow'!F800*-1)</f>
        <v/>
      </c>
      <c r="E817" s="170" t="str">
        <f>IF('Detailed Cash Flow'!G800="","",'Detailed Cash Flow'!G800*-1)</f>
        <v/>
      </c>
      <c r="F817" s="170" t="str">
        <f>IF('Detailed Cash Flow'!Y800="","",'Detailed Cash Flow'!Y800*-1)</f>
        <v/>
      </c>
      <c r="G817" s="170" t="str">
        <f>'Detailed Cash Flow'!AJ800</f>
        <v/>
      </c>
      <c r="H817" s="170" t="str">
        <f>IF('Detailed Cash Flow'!D800="","",'Detailed Cash Flow'!D800*-1)</f>
        <v/>
      </c>
      <c r="I817" s="171"/>
      <c r="J817" s="171"/>
      <c r="K817" s="170" t="str">
        <f t="shared" si="26"/>
        <v/>
      </c>
      <c r="L817" s="97" t="str">
        <f t="shared" si="25"/>
        <v/>
      </c>
    </row>
    <row r="818" spans="2:12">
      <c r="B818" s="172" t="str">
        <f>'Detailed Cash Flow'!A801</f>
        <v/>
      </c>
      <c r="C818" s="170" t="str">
        <f>IF('Detailed Cash Flow'!E801="","",'Detailed Cash Flow'!E801*-1)</f>
        <v/>
      </c>
      <c r="D818" s="170" t="str">
        <f>IF('Detailed Cash Flow'!F801="","",'Detailed Cash Flow'!F801*-1)</f>
        <v/>
      </c>
      <c r="E818" s="170" t="str">
        <f>IF('Detailed Cash Flow'!G801="","",'Detailed Cash Flow'!G801*-1)</f>
        <v/>
      </c>
      <c r="F818" s="170" t="str">
        <f>IF('Detailed Cash Flow'!Y801="","",'Detailed Cash Flow'!Y801*-1)</f>
        <v/>
      </c>
      <c r="G818" s="170" t="str">
        <f>'Detailed Cash Flow'!AJ801</f>
        <v/>
      </c>
      <c r="H818" s="170" t="str">
        <f>IF('Detailed Cash Flow'!D801="","",'Detailed Cash Flow'!D801*-1)</f>
        <v/>
      </c>
      <c r="I818" s="171"/>
      <c r="J818" s="171"/>
      <c r="K818" s="170" t="str">
        <f t="shared" si="26"/>
        <v/>
      </c>
      <c r="L818" s="97" t="str">
        <f t="shared" si="25"/>
        <v/>
      </c>
    </row>
    <row r="819" spans="2:12">
      <c r="B819" s="172" t="str">
        <f>'Detailed Cash Flow'!A802</f>
        <v/>
      </c>
      <c r="C819" s="170" t="str">
        <f>IF('Detailed Cash Flow'!E802="","",'Detailed Cash Flow'!E802*-1)</f>
        <v/>
      </c>
      <c r="D819" s="170" t="str">
        <f>IF('Detailed Cash Flow'!F802="","",'Detailed Cash Flow'!F802*-1)</f>
        <v/>
      </c>
      <c r="E819" s="170" t="str">
        <f>IF('Detailed Cash Flow'!G802="","",'Detailed Cash Flow'!G802*-1)</f>
        <v/>
      </c>
      <c r="F819" s="170" t="str">
        <f>IF('Detailed Cash Flow'!Y802="","",'Detailed Cash Flow'!Y802*-1)</f>
        <v/>
      </c>
      <c r="G819" s="170" t="str">
        <f>'Detailed Cash Flow'!AJ802</f>
        <v/>
      </c>
      <c r="H819" s="170" t="str">
        <f>IF('Detailed Cash Flow'!D802="","",'Detailed Cash Flow'!D802*-1)</f>
        <v/>
      </c>
      <c r="I819" s="171"/>
      <c r="J819" s="171"/>
      <c r="K819" s="170" t="str">
        <f t="shared" si="26"/>
        <v/>
      </c>
      <c r="L819" s="97" t="str">
        <f t="shared" si="25"/>
        <v/>
      </c>
    </row>
    <row r="820" spans="2:12">
      <c r="B820" s="172" t="str">
        <f>'Detailed Cash Flow'!A803</f>
        <v/>
      </c>
      <c r="C820" s="170" t="str">
        <f>IF('Detailed Cash Flow'!E803="","",'Detailed Cash Flow'!E803*-1)</f>
        <v/>
      </c>
      <c r="D820" s="170" t="str">
        <f>IF('Detailed Cash Flow'!F803="","",'Detailed Cash Flow'!F803*-1)</f>
        <v/>
      </c>
      <c r="E820" s="170" t="str">
        <f>IF('Detailed Cash Flow'!G803="","",'Detailed Cash Flow'!G803*-1)</f>
        <v/>
      </c>
      <c r="F820" s="170" t="str">
        <f>IF('Detailed Cash Flow'!Y803="","",'Detailed Cash Flow'!Y803*-1)</f>
        <v/>
      </c>
      <c r="G820" s="170" t="str">
        <f>'Detailed Cash Flow'!AJ803</f>
        <v/>
      </c>
      <c r="H820" s="170" t="str">
        <f>IF('Detailed Cash Flow'!D803="","",'Detailed Cash Flow'!D803*-1)</f>
        <v/>
      </c>
      <c r="I820" s="171"/>
      <c r="J820" s="171"/>
      <c r="K820" s="170" t="str">
        <f t="shared" si="26"/>
        <v/>
      </c>
      <c r="L820" s="97" t="str">
        <f t="shared" si="25"/>
        <v/>
      </c>
    </row>
    <row r="821" spans="2:12">
      <c r="B821" s="172" t="str">
        <f>'Detailed Cash Flow'!A804</f>
        <v/>
      </c>
      <c r="C821" s="170" t="str">
        <f>IF('Detailed Cash Flow'!E804="","",'Detailed Cash Flow'!E804*-1)</f>
        <v/>
      </c>
      <c r="D821" s="170" t="str">
        <f>IF('Detailed Cash Flow'!F804="","",'Detailed Cash Flow'!F804*-1)</f>
        <v/>
      </c>
      <c r="E821" s="170" t="str">
        <f>IF('Detailed Cash Flow'!G804="","",'Detailed Cash Flow'!G804*-1)</f>
        <v/>
      </c>
      <c r="F821" s="170" t="str">
        <f>IF('Detailed Cash Flow'!Y804="","",'Detailed Cash Flow'!Y804*-1)</f>
        <v/>
      </c>
      <c r="G821" s="170" t="str">
        <f>'Detailed Cash Flow'!AJ804</f>
        <v/>
      </c>
      <c r="H821" s="170" t="str">
        <f>IF('Detailed Cash Flow'!D804="","",'Detailed Cash Flow'!D804*-1)</f>
        <v/>
      </c>
      <c r="I821" s="171"/>
      <c r="J821" s="171"/>
      <c r="K821" s="170" t="str">
        <f t="shared" si="26"/>
        <v/>
      </c>
      <c r="L821" s="97" t="str">
        <f t="shared" si="25"/>
        <v/>
      </c>
    </row>
    <row r="822" spans="2:12">
      <c r="B822" s="172" t="str">
        <f>'Detailed Cash Flow'!A805</f>
        <v/>
      </c>
      <c r="C822" s="170" t="str">
        <f>IF('Detailed Cash Flow'!E805="","",'Detailed Cash Flow'!E805*-1)</f>
        <v/>
      </c>
      <c r="D822" s="170" t="str">
        <f>IF('Detailed Cash Flow'!F805="","",'Detailed Cash Flow'!F805*-1)</f>
        <v/>
      </c>
      <c r="E822" s="170" t="str">
        <f>IF('Detailed Cash Flow'!G805="","",'Detailed Cash Flow'!G805*-1)</f>
        <v/>
      </c>
      <c r="F822" s="170" t="str">
        <f>IF('Detailed Cash Flow'!Y805="","",'Detailed Cash Flow'!Y805*-1)</f>
        <v/>
      </c>
      <c r="G822" s="170" t="str">
        <f>'Detailed Cash Flow'!AJ805</f>
        <v/>
      </c>
      <c r="H822" s="170" t="str">
        <f>IF('Detailed Cash Flow'!D805="","",'Detailed Cash Flow'!D805*-1)</f>
        <v/>
      </c>
      <c r="I822" s="171"/>
      <c r="J822" s="171"/>
      <c r="K822" s="170" t="str">
        <f t="shared" si="26"/>
        <v/>
      </c>
      <c r="L822" s="97" t="str">
        <f t="shared" si="25"/>
        <v/>
      </c>
    </row>
    <row r="823" spans="2:12">
      <c r="B823" s="172" t="str">
        <f>'Detailed Cash Flow'!A806</f>
        <v/>
      </c>
      <c r="C823" s="170" t="str">
        <f>IF('Detailed Cash Flow'!E806="","",'Detailed Cash Flow'!E806*-1)</f>
        <v/>
      </c>
      <c r="D823" s="170" t="str">
        <f>IF('Detailed Cash Flow'!F806="","",'Detailed Cash Flow'!F806*-1)</f>
        <v/>
      </c>
      <c r="E823" s="170" t="str">
        <f>IF('Detailed Cash Flow'!G806="","",'Detailed Cash Flow'!G806*-1)</f>
        <v/>
      </c>
      <c r="F823" s="170" t="str">
        <f>IF('Detailed Cash Flow'!Y806="","",'Detailed Cash Flow'!Y806*-1)</f>
        <v/>
      </c>
      <c r="G823" s="170" t="str">
        <f>'Detailed Cash Flow'!AJ806</f>
        <v/>
      </c>
      <c r="H823" s="170" t="str">
        <f>IF('Detailed Cash Flow'!D806="","",'Detailed Cash Flow'!D806*-1)</f>
        <v/>
      </c>
      <c r="I823" s="171"/>
      <c r="J823" s="171"/>
      <c r="K823" s="170" t="str">
        <f t="shared" si="26"/>
        <v/>
      </c>
      <c r="L823" s="97" t="str">
        <f t="shared" si="25"/>
        <v/>
      </c>
    </row>
    <row r="824" spans="2:12">
      <c r="B824" s="172" t="str">
        <f>'Detailed Cash Flow'!A807</f>
        <v/>
      </c>
      <c r="C824" s="170" t="str">
        <f>IF('Detailed Cash Flow'!E807="","",'Detailed Cash Flow'!E807*-1)</f>
        <v/>
      </c>
      <c r="D824" s="170" t="str">
        <f>IF('Detailed Cash Flow'!F807="","",'Detailed Cash Flow'!F807*-1)</f>
        <v/>
      </c>
      <c r="E824" s="170" t="str">
        <f>IF('Detailed Cash Flow'!G807="","",'Detailed Cash Flow'!G807*-1)</f>
        <v/>
      </c>
      <c r="F824" s="170" t="str">
        <f>IF('Detailed Cash Flow'!Y807="","",'Detailed Cash Flow'!Y807*-1)</f>
        <v/>
      </c>
      <c r="G824" s="170" t="str">
        <f>'Detailed Cash Flow'!AJ807</f>
        <v/>
      </c>
      <c r="H824" s="170" t="str">
        <f>IF('Detailed Cash Flow'!D807="","",'Detailed Cash Flow'!D807*-1)</f>
        <v/>
      </c>
      <c r="I824" s="171"/>
      <c r="J824" s="171"/>
      <c r="K824" s="170" t="str">
        <f t="shared" si="26"/>
        <v/>
      </c>
      <c r="L824" s="97" t="str">
        <f t="shared" si="25"/>
        <v/>
      </c>
    </row>
    <row r="825" spans="2:12">
      <c r="B825" s="172" t="str">
        <f>'Detailed Cash Flow'!A808</f>
        <v/>
      </c>
      <c r="C825" s="170" t="str">
        <f>IF('Detailed Cash Flow'!E808="","",'Detailed Cash Flow'!E808*-1)</f>
        <v/>
      </c>
      <c r="D825" s="170" t="str">
        <f>IF('Detailed Cash Flow'!F808="","",'Detailed Cash Flow'!F808*-1)</f>
        <v/>
      </c>
      <c r="E825" s="170" t="str">
        <f>IF('Detailed Cash Flow'!G808="","",'Detailed Cash Flow'!G808*-1)</f>
        <v/>
      </c>
      <c r="F825" s="170" t="str">
        <f>IF('Detailed Cash Flow'!Y808="","",'Detailed Cash Flow'!Y808*-1)</f>
        <v/>
      </c>
      <c r="G825" s="170" t="str">
        <f>'Detailed Cash Flow'!AJ808</f>
        <v/>
      </c>
      <c r="H825" s="170" t="str">
        <f>IF('Detailed Cash Flow'!D808="","",'Detailed Cash Flow'!D808*-1)</f>
        <v/>
      </c>
      <c r="I825" s="171"/>
      <c r="J825" s="171"/>
      <c r="K825" s="170" t="str">
        <f t="shared" si="26"/>
        <v/>
      </c>
      <c r="L825" s="97" t="str">
        <f t="shared" si="25"/>
        <v/>
      </c>
    </row>
    <row r="826" spans="2:12">
      <c r="B826" s="172" t="str">
        <f>'Detailed Cash Flow'!A809</f>
        <v/>
      </c>
      <c r="C826" s="170" t="str">
        <f>IF('Detailed Cash Flow'!E809="","",'Detailed Cash Flow'!E809*-1)</f>
        <v/>
      </c>
      <c r="D826" s="170" t="str">
        <f>IF('Detailed Cash Flow'!F809="","",'Detailed Cash Flow'!F809*-1)</f>
        <v/>
      </c>
      <c r="E826" s="170" t="str">
        <f>IF('Detailed Cash Flow'!G809="","",'Detailed Cash Flow'!G809*-1)</f>
        <v/>
      </c>
      <c r="F826" s="170" t="str">
        <f>IF('Detailed Cash Flow'!Y809="","",'Detailed Cash Flow'!Y809*-1)</f>
        <v/>
      </c>
      <c r="G826" s="170" t="str">
        <f>'Detailed Cash Flow'!AJ809</f>
        <v/>
      </c>
      <c r="H826" s="170" t="str">
        <f>IF('Detailed Cash Flow'!D809="","",'Detailed Cash Flow'!D809*-1)</f>
        <v/>
      </c>
      <c r="I826" s="171"/>
      <c r="J826" s="171"/>
      <c r="K826" s="170" t="str">
        <f t="shared" si="26"/>
        <v/>
      </c>
      <c r="L826" s="97" t="str">
        <f t="shared" si="25"/>
        <v/>
      </c>
    </row>
    <row r="827" spans="2:12">
      <c r="B827" s="172" t="str">
        <f>'Detailed Cash Flow'!A810</f>
        <v/>
      </c>
      <c r="C827" s="170" t="str">
        <f>IF('Detailed Cash Flow'!E810="","",'Detailed Cash Flow'!E810*-1)</f>
        <v/>
      </c>
      <c r="D827" s="170" t="str">
        <f>IF('Detailed Cash Flow'!F810="","",'Detailed Cash Flow'!F810*-1)</f>
        <v/>
      </c>
      <c r="E827" s="170" t="str">
        <f>IF('Detailed Cash Flow'!G810="","",'Detailed Cash Flow'!G810*-1)</f>
        <v/>
      </c>
      <c r="F827" s="170" t="str">
        <f>IF('Detailed Cash Flow'!Y810="","",'Detailed Cash Flow'!Y810*-1)</f>
        <v/>
      </c>
      <c r="G827" s="170" t="str">
        <f>'Detailed Cash Flow'!AJ810</f>
        <v/>
      </c>
      <c r="H827" s="170" t="str">
        <f>IF('Detailed Cash Flow'!D810="","",'Detailed Cash Flow'!D810*-1)</f>
        <v/>
      </c>
      <c r="I827" s="171"/>
      <c r="J827" s="171"/>
      <c r="K827" s="170" t="str">
        <f t="shared" si="26"/>
        <v/>
      </c>
      <c r="L827" s="97" t="str">
        <f t="shared" si="25"/>
        <v/>
      </c>
    </row>
    <row r="828" spans="2:12">
      <c r="B828" s="172" t="str">
        <f>'Detailed Cash Flow'!A811</f>
        <v/>
      </c>
      <c r="C828" s="170" t="str">
        <f>IF('Detailed Cash Flow'!E811="","",'Detailed Cash Flow'!E811*-1)</f>
        <v/>
      </c>
      <c r="D828" s="170" t="str">
        <f>IF('Detailed Cash Flow'!F811="","",'Detailed Cash Flow'!F811*-1)</f>
        <v/>
      </c>
      <c r="E828" s="170" t="str">
        <f>IF('Detailed Cash Flow'!G811="","",'Detailed Cash Flow'!G811*-1)</f>
        <v/>
      </c>
      <c r="F828" s="170" t="str">
        <f>IF('Detailed Cash Flow'!Y811="","",'Detailed Cash Flow'!Y811*-1)</f>
        <v/>
      </c>
      <c r="G828" s="170" t="str">
        <f>'Detailed Cash Flow'!AJ811</f>
        <v/>
      </c>
      <c r="H828" s="170" t="str">
        <f>IF('Detailed Cash Flow'!D811="","",'Detailed Cash Flow'!D811*-1)</f>
        <v/>
      </c>
      <c r="I828" s="171"/>
      <c r="J828" s="171"/>
      <c r="K828" s="170" t="str">
        <f t="shared" si="26"/>
        <v/>
      </c>
      <c r="L828" s="97" t="str">
        <f t="shared" si="25"/>
        <v/>
      </c>
    </row>
    <row r="829" spans="2:12">
      <c r="B829" s="172" t="str">
        <f>'Detailed Cash Flow'!A812</f>
        <v/>
      </c>
      <c r="C829" s="170" t="str">
        <f>IF('Detailed Cash Flow'!E812="","",'Detailed Cash Flow'!E812*-1)</f>
        <v/>
      </c>
      <c r="D829" s="170" t="str">
        <f>IF('Detailed Cash Flow'!F812="","",'Detailed Cash Flow'!F812*-1)</f>
        <v/>
      </c>
      <c r="E829" s="170" t="str">
        <f>IF('Detailed Cash Flow'!G812="","",'Detailed Cash Flow'!G812*-1)</f>
        <v/>
      </c>
      <c r="F829" s="170" t="str">
        <f>IF('Detailed Cash Flow'!Y812="","",'Detailed Cash Flow'!Y812*-1)</f>
        <v/>
      </c>
      <c r="G829" s="170" t="str">
        <f>'Detailed Cash Flow'!AJ812</f>
        <v/>
      </c>
      <c r="H829" s="170" t="str">
        <f>IF('Detailed Cash Flow'!D812="","",'Detailed Cash Flow'!D812*-1)</f>
        <v/>
      </c>
      <c r="I829" s="171"/>
      <c r="J829" s="171"/>
      <c r="K829" s="170" t="str">
        <f t="shared" si="26"/>
        <v/>
      </c>
      <c r="L829" s="97" t="str">
        <f t="shared" si="25"/>
        <v/>
      </c>
    </row>
    <row r="830" spans="2:12">
      <c r="B830" s="172" t="str">
        <f>'Detailed Cash Flow'!A813</f>
        <v/>
      </c>
      <c r="C830" s="170" t="str">
        <f>IF('Detailed Cash Flow'!E813="","",'Detailed Cash Flow'!E813*-1)</f>
        <v/>
      </c>
      <c r="D830" s="170" t="str">
        <f>IF('Detailed Cash Flow'!F813="","",'Detailed Cash Flow'!F813*-1)</f>
        <v/>
      </c>
      <c r="E830" s="170" t="str">
        <f>IF('Detailed Cash Flow'!G813="","",'Detailed Cash Flow'!G813*-1)</f>
        <v/>
      </c>
      <c r="F830" s="170" t="str">
        <f>IF('Detailed Cash Flow'!Y813="","",'Detailed Cash Flow'!Y813*-1)</f>
        <v/>
      </c>
      <c r="G830" s="170" t="str">
        <f>'Detailed Cash Flow'!AJ813</f>
        <v/>
      </c>
      <c r="H830" s="170" t="str">
        <f>IF('Detailed Cash Flow'!D813="","",'Detailed Cash Flow'!D813*-1)</f>
        <v/>
      </c>
      <c r="I830" s="171"/>
      <c r="J830" s="171"/>
      <c r="K830" s="170" t="str">
        <f t="shared" si="26"/>
        <v/>
      </c>
      <c r="L830" s="97" t="str">
        <f t="shared" si="25"/>
        <v/>
      </c>
    </row>
    <row r="831" spans="2:12">
      <c r="B831" s="172" t="str">
        <f>'Detailed Cash Flow'!A814</f>
        <v/>
      </c>
      <c r="C831" s="170" t="str">
        <f>IF('Detailed Cash Flow'!E814="","",'Detailed Cash Flow'!E814*-1)</f>
        <v/>
      </c>
      <c r="D831" s="170" t="str">
        <f>IF('Detailed Cash Flow'!F814="","",'Detailed Cash Flow'!F814*-1)</f>
        <v/>
      </c>
      <c r="E831" s="170" t="str">
        <f>IF('Detailed Cash Flow'!G814="","",'Detailed Cash Flow'!G814*-1)</f>
        <v/>
      </c>
      <c r="F831" s="170" t="str">
        <f>IF('Detailed Cash Flow'!Y814="","",'Detailed Cash Flow'!Y814*-1)</f>
        <v/>
      </c>
      <c r="G831" s="170" t="str">
        <f>'Detailed Cash Flow'!AJ814</f>
        <v/>
      </c>
      <c r="H831" s="170" t="str">
        <f>IF('Detailed Cash Flow'!D814="","",'Detailed Cash Flow'!D814*-1)</f>
        <v/>
      </c>
      <c r="I831" s="171"/>
      <c r="J831" s="171"/>
      <c r="K831" s="170" t="str">
        <f t="shared" si="26"/>
        <v/>
      </c>
      <c r="L831" s="97" t="str">
        <f t="shared" si="25"/>
        <v/>
      </c>
    </row>
    <row r="832" spans="2:12">
      <c r="B832" s="172" t="str">
        <f>'Detailed Cash Flow'!A815</f>
        <v/>
      </c>
      <c r="C832" s="170" t="str">
        <f>IF('Detailed Cash Flow'!E815="","",'Detailed Cash Flow'!E815*-1)</f>
        <v/>
      </c>
      <c r="D832" s="170" t="str">
        <f>IF('Detailed Cash Flow'!F815="","",'Detailed Cash Flow'!F815*-1)</f>
        <v/>
      </c>
      <c r="E832" s="170" t="str">
        <f>IF('Detailed Cash Flow'!G815="","",'Detailed Cash Flow'!G815*-1)</f>
        <v/>
      </c>
      <c r="F832" s="170" t="str">
        <f>IF('Detailed Cash Flow'!Y815="","",'Detailed Cash Flow'!Y815*-1)</f>
        <v/>
      </c>
      <c r="G832" s="170" t="str">
        <f>'Detailed Cash Flow'!AJ815</f>
        <v/>
      </c>
      <c r="H832" s="170" t="str">
        <f>IF('Detailed Cash Flow'!D815="","",'Detailed Cash Flow'!D815*-1)</f>
        <v/>
      </c>
      <c r="I832" s="171"/>
      <c r="J832" s="171"/>
      <c r="K832" s="170" t="str">
        <f t="shared" si="26"/>
        <v/>
      </c>
      <c r="L832" s="97" t="str">
        <f t="shared" si="25"/>
        <v/>
      </c>
    </row>
    <row r="833" spans="2:12">
      <c r="B833" s="172" t="str">
        <f>'Detailed Cash Flow'!A816</f>
        <v/>
      </c>
      <c r="C833" s="170" t="str">
        <f>IF('Detailed Cash Flow'!E816="","",'Detailed Cash Flow'!E816*-1)</f>
        <v/>
      </c>
      <c r="D833" s="170" t="str">
        <f>IF('Detailed Cash Flow'!F816="","",'Detailed Cash Flow'!F816*-1)</f>
        <v/>
      </c>
      <c r="E833" s="170" t="str">
        <f>IF('Detailed Cash Flow'!G816="","",'Detailed Cash Flow'!G816*-1)</f>
        <v/>
      </c>
      <c r="F833" s="170" t="str">
        <f>IF('Detailed Cash Flow'!Y816="","",'Detailed Cash Flow'!Y816*-1)</f>
        <v/>
      </c>
      <c r="G833" s="170" t="str">
        <f>'Detailed Cash Flow'!AJ816</f>
        <v/>
      </c>
      <c r="H833" s="170" t="str">
        <f>IF('Detailed Cash Flow'!D816="","",'Detailed Cash Flow'!D816*-1)</f>
        <v/>
      </c>
      <c r="I833" s="171"/>
      <c r="J833" s="171"/>
      <c r="K833" s="170" t="str">
        <f t="shared" si="26"/>
        <v/>
      </c>
      <c r="L833" s="97" t="str">
        <f t="shared" si="25"/>
        <v/>
      </c>
    </row>
    <row r="834" spans="2:12">
      <c r="B834" s="172" t="str">
        <f>'Detailed Cash Flow'!A817</f>
        <v/>
      </c>
      <c r="C834" s="170" t="str">
        <f>IF('Detailed Cash Flow'!E817="","",'Detailed Cash Flow'!E817*-1)</f>
        <v/>
      </c>
      <c r="D834" s="170" t="str">
        <f>IF('Detailed Cash Flow'!F817="","",'Detailed Cash Flow'!F817*-1)</f>
        <v/>
      </c>
      <c r="E834" s="170" t="str">
        <f>IF('Detailed Cash Flow'!G817="","",'Detailed Cash Flow'!G817*-1)</f>
        <v/>
      </c>
      <c r="F834" s="170" t="str">
        <f>IF('Detailed Cash Flow'!Y817="","",'Detailed Cash Flow'!Y817*-1)</f>
        <v/>
      </c>
      <c r="G834" s="170" t="str">
        <f>'Detailed Cash Flow'!AJ817</f>
        <v/>
      </c>
      <c r="H834" s="170" t="str">
        <f>IF('Detailed Cash Flow'!D817="","",'Detailed Cash Flow'!D817*-1)</f>
        <v/>
      </c>
      <c r="I834" s="171"/>
      <c r="J834" s="171"/>
      <c r="K834" s="170" t="str">
        <f t="shared" si="26"/>
        <v/>
      </c>
      <c r="L834" s="97" t="str">
        <f t="shared" si="25"/>
        <v/>
      </c>
    </row>
    <row r="835" spans="2:12">
      <c r="B835" s="172" t="str">
        <f>'Detailed Cash Flow'!A818</f>
        <v/>
      </c>
      <c r="C835" s="170" t="str">
        <f>IF('Detailed Cash Flow'!E818="","",'Detailed Cash Flow'!E818*-1)</f>
        <v/>
      </c>
      <c r="D835" s="170" t="str">
        <f>IF('Detailed Cash Flow'!F818="","",'Detailed Cash Flow'!F818*-1)</f>
        <v/>
      </c>
      <c r="E835" s="170" t="str">
        <f>IF('Detailed Cash Flow'!G818="","",'Detailed Cash Flow'!G818*-1)</f>
        <v/>
      </c>
      <c r="F835" s="170" t="str">
        <f>IF('Detailed Cash Flow'!Y818="","",'Detailed Cash Flow'!Y818*-1)</f>
        <v/>
      </c>
      <c r="G835" s="170" t="str">
        <f>'Detailed Cash Flow'!AJ818</f>
        <v/>
      </c>
      <c r="H835" s="170" t="str">
        <f>IF('Detailed Cash Flow'!D818="","",'Detailed Cash Flow'!D818*-1)</f>
        <v/>
      </c>
      <c r="I835" s="171"/>
      <c r="J835" s="171"/>
      <c r="K835" s="170" t="str">
        <f t="shared" si="26"/>
        <v/>
      </c>
      <c r="L835" s="97" t="str">
        <f t="shared" si="25"/>
        <v/>
      </c>
    </row>
    <row r="836" spans="2:12">
      <c r="B836" s="172" t="str">
        <f>'Detailed Cash Flow'!A819</f>
        <v/>
      </c>
      <c r="C836" s="170" t="str">
        <f>IF('Detailed Cash Flow'!E819="","",'Detailed Cash Flow'!E819*-1)</f>
        <v/>
      </c>
      <c r="D836" s="170" t="str">
        <f>IF('Detailed Cash Flow'!F819="","",'Detailed Cash Flow'!F819*-1)</f>
        <v/>
      </c>
      <c r="E836" s="170" t="str">
        <f>IF('Detailed Cash Flow'!G819="","",'Detailed Cash Flow'!G819*-1)</f>
        <v/>
      </c>
      <c r="F836" s="170" t="str">
        <f>IF('Detailed Cash Flow'!Y819="","",'Detailed Cash Flow'!Y819*-1)</f>
        <v/>
      </c>
      <c r="G836" s="170" t="str">
        <f>'Detailed Cash Flow'!AJ819</f>
        <v/>
      </c>
      <c r="H836" s="170" t="str">
        <f>IF('Detailed Cash Flow'!D819="","",'Detailed Cash Flow'!D819*-1)</f>
        <v/>
      </c>
      <c r="I836" s="171"/>
      <c r="J836" s="171"/>
      <c r="K836" s="170" t="str">
        <f t="shared" si="26"/>
        <v/>
      </c>
      <c r="L836" s="97" t="str">
        <f t="shared" si="25"/>
        <v/>
      </c>
    </row>
    <row r="837" spans="2:12">
      <c r="B837" s="172" t="str">
        <f>'Detailed Cash Flow'!A820</f>
        <v/>
      </c>
      <c r="C837" s="170" t="str">
        <f>IF('Detailed Cash Flow'!E820="","",'Detailed Cash Flow'!E820*-1)</f>
        <v/>
      </c>
      <c r="D837" s="170" t="str">
        <f>IF('Detailed Cash Flow'!F820="","",'Detailed Cash Flow'!F820*-1)</f>
        <v/>
      </c>
      <c r="E837" s="170" t="str">
        <f>IF('Detailed Cash Flow'!G820="","",'Detailed Cash Flow'!G820*-1)</f>
        <v/>
      </c>
      <c r="F837" s="170" t="str">
        <f>IF('Detailed Cash Flow'!Y820="","",'Detailed Cash Flow'!Y820*-1)</f>
        <v/>
      </c>
      <c r="G837" s="170" t="str">
        <f>'Detailed Cash Flow'!AJ820</f>
        <v/>
      </c>
      <c r="H837" s="170" t="str">
        <f>IF('Detailed Cash Flow'!D820="","",'Detailed Cash Flow'!D820*-1)</f>
        <v/>
      </c>
      <c r="I837" s="171"/>
      <c r="J837" s="171"/>
      <c r="K837" s="170" t="str">
        <f t="shared" si="26"/>
        <v/>
      </c>
      <c r="L837" s="97" t="str">
        <f t="shared" si="25"/>
        <v/>
      </c>
    </row>
    <row r="838" spans="2:12">
      <c r="B838" s="172" t="str">
        <f>'Detailed Cash Flow'!A821</f>
        <v/>
      </c>
      <c r="C838" s="170" t="str">
        <f>IF('Detailed Cash Flow'!E821="","",'Detailed Cash Flow'!E821*-1)</f>
        <v/>
      </c>
      <c r="D838" s="170" t="str">
        <f>IF('Detailed Cash Flow'!F821="","",'Detailed Cash Flow'!F821*-1)</f>
        <v/>
      </c>
      <c r="E838" s="170" t="str">
        <f>IF('Detailed Cash Flow'!G821="","",'Detailed Cash Flow'!G821*-1)</f>
        <v/>
      </c>
      <c r="F838" s="170" t="str">
        <f>IF('Detailed Cash Flow'!Y821="","",'Detailed Cash Flow'!Y821*-1)</f>
        <v/>
      </c>
      <c r="G838" s="170" t="str">
        <f>'Detailed Cash Flow'!AJ821</f>
        <v/>
      </c>
      <c r="H838" s="170" t="str">
        <f>IF('Detailed Cash Flow'!D821="","",'Detailed Cash Flow'!D821*-1)</f>
        <v/>
      </c>
      <c r="I838" s="171"/>
      <c r="J838" s="171"/>
      <c r="K838" s="170" t="str">
        <f t="shared" si="26"/>
        <v/>
      </c>
      <c r="L838" s="97" t="str">
        <f t="shared" si="25"/>
        <v/>
      </c>
    </row>
    <row r="839" spans="2:12">
      <c r="B839" s="172" t="str">
        <f>'Detailed Cash Flow'!A822</f>
        <v/>
      </c>
      <c r="C839" s="170" t="str">
        <f>IF('Detailed Cash Flow'!E822="","",'Detailed Cash Flow'!E822*-1)</f>
        <v/>
      </c>
      <c r="D839" s="170" t="str">
        <f>IF('Detailed Cash Flow'!F822="","",'Detailed Cash Flow'!F822*-1)</f>
        <v/>
      </c>
      <c r="E839" s="170" t="str">
        <f>IF('Detailed Cash Flow'!G822="","",'Detailed Cash Flow'!G822*-1)</f>
        <v/>
      </c>
      <c r="F839" s="170" t="str">
        <f>IF('Detailed Cash Flow'!Y822="","",'Detailed Cash Flow'!Y822*-1)</f>
        <v/>
      </c>
      <c r="G839" s="170" t="str">
        <f>'Detailed Cash Flow'!AJ822</f>
        <v/>
      </c>
      <c r="H839" s="170" t="str">
        <f>IF('Detailed Cash Flow'!D822="","",'Detailed Cash Flow'!D822*-1)</f>
        <v/>
      </c>
      <c r="I839" s="171"/>
      <c r="J839" s="171"/>
      <c r="K839" s="170" t="str">
        <f t="shared" si="26"/>
        <v/>
      </c>
      <c r="L839" s="97" t="str">
        <f t="shared" si="25"/>
        <v/>
      </c>
    </row>
    <row r="840" spans="2:12">
      <c r="B840" s="172" t="str">
        <f>'Detailed Cash Flow'!A823</f>
        <v/>
      </c>
      <c r="C840" s="170" t="str">
        <f>IF('Detailed Cash Flow'!E823="","",'Detailed Cash Flow'!E823*-1)</f>
        <v/>
      </c>
      <c r="D840" s="170" t="str">
        <f>IF('Detailed Cash Flow'!F823="","",'Detailed Cash Flow'!F823*-1)</f>
        <v/>
      </c>
      <c r="E840" s="170" t="str">
        <f>IF('Detailed Cash Flow'!G823="","",'Detailed Cash Flow'!G823*-1)</f>
        <v/>
      </c>
      <c r="F840" s="170" t="str">
        <f>IF('Detailed Cash Flow'!Y823="","",'Detailed Cash Flow'!Y823*-1)</f>
        <v/>
      </c>
      <c r="G840" s="170" t="str">
        <f>'Detailed Cash Flow'!AJ823</f>
        <v/>
      </c>
      <c r="H840" s="170" t="str">
        <f>IF('Detailed Cash Flow'!D823="","",'Detailed Cash Flow'!D823*-1)</f>
        <v/>
      </c>
      <c r="I840" s="171"/>
      <c r="J840" s="171"/>
      <c r="K840" s="170" t="str">
        <f t="shared" si="26"/>
        <v/>
      </c>
      <c r="L840" s="97" t="str">
        <f t="shared" si="25"/>
        <v/>
      </c>
    </row>
    <row r="841" spans="2:12">
      <c r="B841" s="172" t="str">
        <f>'Detailed Cash Flow'!A824</f>
        <v/>
      </c>
      <c r="C841" s="170" t="str">
        <f>IF('Detailed Cash Flow'!E824="","",'Detailed Cash Flow'!E824*-1)</f>
        <v/>
      </c>
      <c r="D841" s="170" t="str">
        <f>IF('Detailed Cash Flow'!F824="","",'Detailed Cash Flow'!F824*-1)</f>
        <v/>
      </c>
      <c r="E841" s="170" t="str">
        <f>IF('Detailed Cash Flow'!G824="","",'Detailed Cash Flow'!G824*-1)</f>
        <v/>
      </c>
      <c r="F841" s="170" t="str">
        <f>IF('Detailed Cash Flow'!Y824="","",'Detailed Cash Flow'!Y824*-1)</f>
        <v/>
      </c>
      <c r="G841" s="170" t="str">
        <f>'Detailed Cash Flow'!AJ824</f>
        <v/>
      </c>
      <c r="H841" s="170" t="str">
        <f>IF('Detailed Cash Flow'!D824="","",'Detailed Cash Flow'!D824*-1)</f>
        <v/>
      </c>
      <c r="I841" s="171"/>
      <c r="J841" s="171"/>
      <c r="K841" s="170" t="str">
        <f t="shared" si="26"/>
        <v/>
      </c>
      <c r="L841" s="97" t="str">
        <f t="shared" si="25"/>
        <v/>
      </c>
    </row>
    <row r="842" spans="2:12">
      <c r="B842" s="172" t="str">
        <f>'Detailed Cash Flow'!A825</f>
        <v/>
      </c>
      <c r="C842" s="170" t="str">
        <f>IF('Detailed Cash Flow'!E825="","",'Detailed Cash Flow'!E825*-1)</f>
        <v/>
      </c>
      <c r="D842" s="170" t="str">
        <f>IF('Detailed Cash Flow'!F825="","",'Detailed Cash Flow'!F825*-1)</f>
        <v/>
      </c>
      <c r="E842" s="170" t="str">
        <f>IF('Detailed Cash Flow'!G825="","",'Detailed Cash Flow'!G825*-1)</f>
        <v/>
      </c>
      <c r="F842" s="170" t="str">
        <f>IF('Detailed Cash Flow'!Y825="","",'Detailed Cash Flow'!Y825*-1)</f>
        <v/>
      </c>
      <c r="G842" s="170" t="str">
        <f>'Detailed Cash Flow'!AJ825</f>
        <v/>
      </c>
      <c r="H842" s="170" t="str">
        <f>IF('Detailed Cash Flow'!D825="","",'Detailed Cash Flow'!D825*-1)</f>
        <v/>
      </c>
      <c r="I842" s="171"/>
      <c r="J842" s="171"/>
      <c r="K842" s="170" t="str">
        <f t="shared" si="26"/>
        <v/>
      </c>
      <c r="L842" s="97" t="str">
        <f t="shared" si="25"/>
        <v/>
      </c>
    </row>
    <row r="843" spans="2:12">
      <c r="B843" s="172" t="str">
        <f>'Detailed Cash Flow'!A826</f>
        <v/>
      </c>
      <c r="C843" s="170" t="str">
        <f>IF('Detailed Cash Flow'!E826="","",'Detailed Cash Flow'!E826*-1)</f>
        <v/>
      </c>
      <c r="D843" s="170" t="str">
        <f>IF('Detailed Cash Flow'!F826="","",'Detailed Cash Flow'!F826*-1)</f>
        <v/>
      </c>
      <c r="E843" s="170" t="str">
        <f>IF('Detailed Cash Flow'!G826="","",'Detailed Cash Flow'!G826*-1)</f>
        <v/>
      </c>
      <c r="F843" s="170" t="str">
        <f>IF('Detailed Cash Flow'!Y826="","",'Detailed Cash Flow'!Y826*-1)</f>
        <v/>
      </c>
      <c r="G843" s="170" t="str">
        <f>'Detailed Cash Flow'!AJ826</f>
        <v/>
      </c>
      <c r="H843" s="170" t="str">
        <f>IF('Detailed Cash Flow'!D826="","",'Detailed Cash Flow'!D826*-1)</f>
        <v/>
      </c>
      <c r="I843" s="171"/>
      <c r="J843" s="171"/>
      <c r="K843" s="170" t="str">
        <f t="shared" si="26"/>
        <v/>
      </c>
      <c r="L843" s="97" t="str">
        <f t="shared" si="25"/>
        <v/>
      </c>
    </row>
    <row r="844" spans="2:12">
      <c r="B844" s="172" t="str">
        <f>'Detailed Cash Flow'!A827</f>
        <v/>
      </c>
      <c r="C844" s="170" t="str">
        <f>IF('Detailed Cash Flow'!E827="","",'Detailed Cash Flow'!E827*-1)</f>
        <v/>
      </c>
      <c r="D844" s="170" t="str">
        <f>IF('Detailed Cash Flow'!F827="","",'Detailed Cash Flow'!F827*-1)</f>
        <v/>
      </c>
      <c r="E844" s="170" t="str">
        <f>IF('Detailed Cash Flow'!G827="","",'Detailed Cash Flow'!G827*-1)</f>
        <v/>
      </c>
      <c r="F844" s="170" t="str">
        <f>IF('Detailed Cash Flow'!Y827="","",'Detailed Cash Flow'!Y827*-1)</f>
        <v/>
      </c>
      <c r="G844" s="170" t="str">
        <f>'Detailed Cash Flow'!AJ827</f>
        <v/>
      </c>
      <c r="H844" s="170" t="str">
        <f>IF('Detailed Cash Flow'!D827="","",'Detailed Cash Flow'!D827*-1)</f>
        <v/>
      </c>
      <c r="I844" s="171"/>
      <c r="J844" s="171"/>
      <c r="K844" s="170" t="str">
        <f t="shared" si="26"/>
        <v/>
      </c>
      <c r="L844" s="97" t="str">
        <f t="shared" si="25"/>
        <v/>
      </c>
    </row>
    <row r="845" spans="2:12">
      <c r="B845" s="172" t="str">
        <f>'Detailed Cash Flow'!A828</f>
        <v/>
      </c>
      <c r="C845" s="170" t="str">
        <f>IF('Detailed Cash Flow'!E828="","",'Detailed Cash Flow'!E828*-1)</f>
        <v/>
      </c>
      <c r="D845" s="170" t="str">
        <f>IF('Detailed Cash Flow'!F828="","",'Detailed Cash Flow'!F828*-1)</f>
        <v/>
      </c>
      <c r="E845" s="170" t="str">
        <f>IF('Detailed Cash Flow'!G828="","",'Detailed Cash Flow'!G828*-1)</f>
        <v/>
      </c>
      <c r="F845" s="170" t="str">
        <f>IF('Detailed Cash Flow'!Y828="","",'Detailed Cash Flow'!Y828*-1)</f>
        <v/>
      </c>
      <c r="G845" s="170" t="str">
        <f>'Detailed Cash Flow'!AJ828</f>
        <v/>
      </c>
      <c r="H845" s="170" t="str">
        <f>IF('Detailed Cash Flow'!D828="","",'Detailed Cash Flow'!D828*-1)</f>
        <v/>
      </c>
      <c r="I845" s="171"/>
      <c r="J845" s="171"/>
      <c r="K845" s="170" t="str">
        <f t="shared" si="26"/>
        <v/>
      </c>
      <c r="L845" s="97" t="str">
        <f t="shared" si="25"/>
        <v/>
      </c>
    </row>
    <row r="846" spans="2:12">
      <c r="B846" s="172" t="str">
        <f>'Detailed Cash Flow'!A829</f>
        <v/>
      </c>
      <c r="C846" s="170" t="str">
        <f>IF('Detailed Cash Flow'!E829="","",'Detailed Cash Flow'!E829*-1)</f>
        <v/>
      </c>
      <c r="D846" s="170" t="str">
        <f>IF('Detailed Cash Flow'!F829="","",'Detailed Cash Flow'!F829*-1)</f>
        <v/>
      </c>
      <c r="E846" s="170" t="str">
        <f>IF('Detailed Cash Flow'!G829="","",'Detailed Cash Flow'!G829*-1)</f>
        <v/>
      </c>
      <c r="F846" s="170" t="str">
        <f>IF('Detailed Cash Flow'!Y829="","",'Detailed Cash Flow'!Y829*-1)</f>
        <v/>
      </c>
      <c r="G846" s="170" t="str">
        <f>'Detailed Cash Flow'!AJ829</f>
        <v/>
      </c>
      <c r="H846" s="170" t="str">
        <f>IF('Detailed Cash Flow'!D829="","",'Detailed Cash Flow'!D829*-1)</f>
        <v/>
      </c>
      <c r="I846" s="171"/>
      <c r="J846" s="171"/>
      <c r="K846" s="170" t="str">
        <f t="shared" si="26"/>
        <v/>
      </c>
      <c r="L846" s="97" t="str">
        <f t="shared" si="25"/>
        <v/>
      </c>
    </row>
    <row r="847" spans="2:12">
      <c r="B847" s="172" t="str">
        <f>'Detailed Cash Flow'!A830</f>
        <v/>
      </c>
      <c r="C847" s="170" t="str">
        <f>IF('Detailed Cash Flow'!E830="","",'Detailed Cash Flow'!E830*-1)</f>
        <v/>
      </c>
      <c r="D847" s="170" t="str">
        <f>IF('Detailed Cash Flow'!F830="","",'Detailed Cash Flow'!F830*-1)</f>
        <v/>
      </c>
      <c r="E847" s="170" t="str">
        <f>IF('Detailed Cash Flow'!G830="","",'Detailed Cash Flow'!G830*-1)</f>
        <v/>
      </c>
      <c r="F847" s="170" t="str">
        <f>IF('Detailed Cash Flow'!Y830="","",'Detailed Cash Flow'!Y830*-1)</f>
        <v/>
      </c>
      <c r="G847" s="170" t="str">
        <f>'Detailed Cash Flow'!AJ830</f>
        <v/>
      </c>
      <c r="H847" s="170" t="str">
        <f>IF('Detailed Cash Flow'!D830="","",'Detailed Cash Flow'!D830*-1)</f>
        <v/>
      </c>
      <c r="I847" s="171"/>
      <c r="J847" s="171"/>
      <c r="K847" s="170" t="str">
        <f t="shared" si="26"/>
        <v/>
      </c>
      <c r="L847" s="97" t="str">
        <f t="shared" si="25"/>
        <v/>
      </c>
    </row>
    <row r="848" spans="2:12">
      <c r="B848" s="172" t="str">
        <f>'Detailed Cash Flow'!A831</f>
        <v/>
      </c>
      <c r="C848" s="170" t="str">
        <f>IF('Detailed Cash Flow'!E831="","",'Detailed Cash Flow'!E831*-1)</f>
        <v/>
      </c>
      <c r="D848" s="170" t="str">
        <f>IF('Detailed Cash Flow'!F831="","",'Detailed Cash Flow'!F831*-1)</f>
        <v/>
      </c>
      <c r="E848" s="170" t="str">
        <f>IF('Detailed Cash Flow'!G831="","",'Detailed Cash Flow'!G831*-1)</f>
        <v/>
      </c>
      <c r="F848" s="170" t="str">
        <f>IF('Detailed Cash Flow'!Y831="","",'Detailed Cash Flow'!Y831*-1)</f>
        <v/>
      </c>
      <c r="G848" s="170" t="str">
        <f>'Detailed Cash Flow'!AJ831</f>
        <v/>
      </c>
      <c r="H848" s="170" t="str">
        <f>IF('Detailed Cash Flow'!D831="","",'Detailed Cash Flow'!D831*-1)</f>
        <v/>
      </c>
      <c r="I848" s="171"/>
      <c r="J848" s="171"/>
      <c r="K848" s="170" t="str">
        <f t="shared" si="26"/>
        <v/>
      </c>
      <c r="L848" s="97" t="str">
        <f t="shared" si="25"/>
        <v/>
      </c>
    </row>
    <row r="849" spans="2:12">
      <c r="B849" s="172" t="str">
        <f>'Detailed Cash Flow'!A832</f>
        <v/>
      </c>
      <c r="C849" s="170" t="str">
        <f>IF('Detailed Cash Flow'!E832="","",'Detailed Cash Flow'!E832*-1)</f>
        <v/>
      </c>
      <c r="D849" s="170" t="str">
        <f>IF('Detailed Cash Flow'!F832="","",'Detailed Cash Flow'!F832*-1)</f>
        <v/>
      </c>
      <c r="E849" s="170" t="str">
        <f>IF('Detailed Cash Flow'!G832="","",'Detailed Cash Flow'!G832*-1)</f>
        <v/>
      </c>
      <c r="F849" s="170" t="str">
        <f>IF('Detailed Cash Flow'!Y832="","",'Detailed Cash Flow'!Y832*-1)</f>
        <v/>
      </c>
      <c r="G849" s="170" t="str">
        <f>'Detailed Cash Flow'!AJ832</f>
        <v/>
      </c>
      <c r="H849" s="170" t="str">
        <f>IF('Detailed Cash Flow'!D832="","",'Detailed Cash Flow'!D832*-1)</f>
        <v/>
      </c>
      <c r="I849" s="171"/>
      <c r="J849" s="171"/>
      <c r="K849" s="170" t="str">
        <f t="shared" si="26"/>
        <v/>
      </c>
      <c r="L849" s="97" t="str">
        <f t="shared" si="25"/>
        <v/>
      </c>
    </row>
    <row r="850" spans="2:12">
      <c r="B850" s="172" t="str">
        <f>'Detailed Cash Flow'!A833</f>
        <v/>
      </c>
      <c r="C850" s="170" t="str">
        <f>IF('Detailed Cash Flow'!E833="","",'Detailed Cash Flow'!E833*-1)</f>
        <v/>
      </c>
      <c r="D850" s="170" t="str">
        <f>IF('Detailed Cash Flow'!F833="","",'Detailed Cash Flow'!F833*-1)</f>
        <v/>
      </c>
      <c r="E850" s="170" t="str">
        <f>IF('Detailed Cash Flow'!G833="","",'Detailed Cash Flow'!G833*-1)</f>
        <v/>
      </c>
      <c r="F850" s="170" t="str">
        <f>IF('Detailed Cash Flow'!Y833="","",'Detailed Cash Flow'!Y833*-1)</f>
        <v/>
      </c>
      <c r="G850" s="170" t="str">
        <f>'Detailed Cash Flow'!AJ833</f>
        <v/>
      </c>
      <c r="H850" s="170" t="str">
        <f>IF('Detailed Cash Flow'!D833="","",'Detailed Cash Flow'!D833*-1)</f>
        <v/>
      </c>
      <c r="I850" s="171"/>
      <c r="J850" s="171"/>
      <c r="K850" s="170" t="str">
        <f t="shared" si="26"/>
        <v/>
      </c>
      <c r="L850" s="97" t="str">
        <f t="shared" ref="L850:L913" si="27">K850</f>
        <v/>
      </c>
    </row>
    <row r="851" spans="2:12">
      <c r="B851" s="172" t="str">
        <f>'Detailed Cash Flow'!A834</f>
        <v/>
      </c>
      <c r="C851" s="170" t="str">
        <f>IF('Detailed Cash Flow'!E834="","",'Detailed Cash Flow'!E834*-1)</f>
        <v/>
      </c>
      <c r="D851" s="170" t="str">
        <f>IF('Detailed Cash Flow'!F834="","",'Detailed Cash Flow'!F834*-1)</f>
        <v/>
      </c>
      <c r="E851" s="170" t="str">
        <f>IF('Detailed Cash Flow'!G834="","",'Detailed Cash Flow'!G834*-1)</f>
        <v/>
      </c>
      <c r="F851" s="170" t="str">
        <f>IF('Detailed Cash Flow'!Y834="","",'Detailed Cash Flow'!Y834*-1)</f>
        <v/>
      </c>
      <c r="G851" s="170" t="str">
        <f>'Detailed Cash Flow'!AJ834</f>
        <v/>
      </c>
      <c r="H851" s="170" t="str">
        <f>IF('Detailed Cash Flow'!D834="","",'Detailed Cash Flow'!D834*-1)</f>
        <v/>
      </c>
      <c r="I851" s="171"/>
      <c r="J851" s="171"/>
      <c r="K851" s="170" t="str">
        <f t="shared" si="26"/>
        <v/>
      </c>
      <c r="L851" s="97" t="str">
        <f t="shared" si="27"/>
        <v/>
      </c>
    </row>
    <row r="852" spans="2:12">
      <c r="B852" s="172" t="str">
        <f>'Detailed Cash Flow'!A835</f>
        <v/>
      </c>
      <c r="C852" s="170" t="str">
        <f>IF('Detailed Cash Flow'!E835="","",'Detailed Cash Flow'!E835*-1)</f>
        <v/>
      </c>
      <c r="D852" s="170" t="str">
        <f>IF('Detailed Cash Flow'!F835="","",'Detailed Cash Flow'!F835*-1)</f>
        <v/>
      </c>
      <c r="E852" s="170" t="str">
        <f>IF('Detailed Cash Flow'!G835="","",'Detailed Cash Flow'!G835*-1)</f>
        <v/>
      </c>
      <c r="F852" s="170" t="str">
        <f>IF('Detailed Cash Flow'!Y835="","",'Detailed Cash Flow'!Y835*-1)</f>
        <v/>
      </c>
      <c r="G852" s="170" t="str">
        <f>'Detailed Cash Flow'!AJ835</f>
        <v/>
      </c>
      <c r="H852" s="170" t="str">
        <f>IF('Detailed Cash Flow'!D835="","",'Detailed Cash Flow'!D835*-1)</f>
        <v/>
      </c>
      <c r="I852" s="171"/>
      <c r="J852" s="171"/>
      <c r="K852" s="170" t="str">
        <f t="shared" si="26"/>
        <v/>
      </c>
      <c r="L852" s="97" t="str">
        <f t="shared" si="27"/>
        <v/>
      </c>
    </row>
    <row r="853" spans="2:12">
      <c r="B853" s="172" t="str">
        <f>'Detailed Cash Flow'!A836</f>
        <v/>
      </c>
      <c r="C853" s="170" t="str">
        <f>IF('Detailed Cash Flow'!E836="","",'Detailed Cash Flow'!E836*-1)</f>
        <v/>
      </c>
      <c r="D853" s="170" t="str">
        <f>IF('Detailed Cash Flow'!F836="","",'Detailed Cash Flow'!F836*-1)</f>
        <v/>
      </c>
      <c r="E853" s="170" t="str">
        <f>IF('Detailed Cash Flow'!G836="","",'Detailed Cash Flow'!G836*-1)</f>
        <v/>
      </c>
      <c r="F853" s="170" t="str">
        <f>IF('Detailed Cash Flow'!Y836="","",'Detailed Cash Flow'!Y836*-1)</f>
        <v/>
      </c>
      <c r="G853" s="170" t="str">
        <f>'Detailed Cash Flow'!AJ836</f>
        <v/>
      </c>
      <c r="H853" s="170" t="str">
        <f>IF('Detailed Cash Flow'!D836="","",'Detailed Cash Flow'!D836*-1)</f>
        <v/>
      </c>
      <c r="I853" s="171"/>
      <c r="J853" s="171"/>
      <c r="K853" s="170" t="str">
        <f t="shared" ref="K853:K916" si="28">IF(B853="","",K852+G853+C853+D853+E853+F853+H853+I853)</f>
        <v/>
      </c>
      <c r="L853" s="97" t="str">
        <f t="shared" si="27"/>
        <v/>
      </c>
    </row>
    <row r="854" spans="2:12">
      <c r="B854" s="172" t="str">
        <f>'Detailed Cash Flow'!A837</f>
        <v/>
      </c>
      <c r="C854" s="170" t="str">
        <f>IF('Detailed Cash Flow'!E837="","",'Detailed Cash Flow'!E837*-1)</f>
        <v/>
      </c>
      <c r="D854" s="170" t="str">
        <f>IF('Detailed Cash Flow'!F837="","",'Detailed Cash Flow'!F837*-1)</f>
        <v/>
      </c>
      <c r="E854" s="170" t="str">
        <f>IF('Detailed Cash Flow'!G837="","",'Detailed Cash Flow'!G837*-1)</f>
        <v/>
      </c>
      <c r="F854" s="170" t="str">
        <f>IF('Detailed Cash Flow'!Y837="","",'Detailed Cash Flow'!Y837*-1)</f>
        <v/>
      </c>
      <c r="G854" s="170" t="str">
        <f>'Detailed Cash Flow'!AJ837</f>
        <v/>
      </c>
      <c r="H854" s="170" t="str">
        <f>IF('Detailed Cash Flow'!D837="","",'Detailed Cash Flow'!D837*-1)</f>
        <v/>
      </c>
      <c r="I854" s="171"/>
      <c r="J854" s="171"/>
      <c r="K854" s="170" t="str">
        <f t="shared" si="28"/>
        <v/>
      </c>
      <c r="L854" s="97" t="str">
        <f t="shared" si="27"/>
        <v/>
      </c>
    </row>
    <row r="855" spans="2:12">
      <c r="B855" s="172" t="str">
        <f>'Detailed Cash Flow'!A838</f>
        <v/>
      </c>
      <c r="C855" s="170" t="str">
        <f>IF('Detailed Cash Flow'!E838="","",'Detailed Cash Flow'!E838*-1)</f>
        <v/>
      </c>
      <c r="D855" s="170" t="str">
        <f>IF('Detailed Cash Flow'!F838="","",'Detailed Cash Flow'!F838*-1)</f>
        <v/>
      </c>
      <c r="E855" s="170" t="str">
        <f>IF('Detailed Cash Flow'!G838="","",'Detailed Cash Flow'!G838*-1)</f>
        <v/>
      </c>
      <c r="F855" s="170" t="str">
        <f>IF('Detailed Cash Flow'!Y838="","",'Detailed Cash Flow'!Y838*-1)</f>
        <v/>
      </c>
      <c r="G855" s="170" t="str">
        <f>'Detailed Cash Flow'!AJ838</f>
        <v/>
      </c>
      <c r="H855" s="170" t="str">
        <f>IF('Detailed Cash Flow'!D838="","",'Detailed Cash Flow'!D838*-1)</f>
        <v/>
      </c>
      <c r="I855" s="171"/>
      <c r="J855" s="171"/>
      <c r="K855" s="170" t="str">
        <f t="shared" si="28"/>
        <v/>
      </c>
      <c r="L855" s="97" t="str">
        <f t="shared" si="27"/>
        <v/>
      </c>
    </row>
    <row r="856" spans="2:12">
      <c r="B856" s="172" t="str">
        <f>'Detailed Cash Flow'!A839</f>
        <v/>
      </c>
      <c r="C856" s="170" t="str">
        <f>IF('Detailed Cash Flow'!E839="","",'Detailed Cash Flow'!E839*-1)</f>
        <v/>
      </c>
      <c r="D856" s="170" t="str">
        <f>IF('Detailed Cash Flow'!F839="","",'Detailed Cash Flow'!F839*-1)</f>
        <v/>
      </c>
      <c r="E856" s="170" t="str">
        <f>IF('Detailed Cash Flow'!G839="","",'Detailed Cash Flow'!G839*-1)</f>
        <v/>
      </c>
      <c r="F856" s="170" t="str">
        <f>IF('Detailed Cash Flow'!Y839="","",'Detailed Cash Flow'!Y839*-1)</f>
        <v/>
      </c>
      <c r="G856" s="170" t="str">
        <f>'Detailed Cash Flow'!AJ839</f>
        <v/>
      </c>
      <c r="H856" s="170" t="str">
        <f>IF('Detailed Cash Flow'!D839="","",'Detailed Cash Flow'!D839*-1)</f>
        <v/>
      </c>
      <c r="I856" s="171"/>
      <c r="J856" s="171"/>
      <c r="K856" s="170" t="str">
        <f t="shared" si="28"/>
        <v/>
      </c>
      <c r="L856" s="97" t="str">
        <f t="shared" si="27"/>
        <v/>
      </c>
    </row>
    <row r="857" spans="2:12">
      <c r="B857" s="172" t="str">
        <f>'Detailed Cash Flow'!A840</f>
        <v/>
      </c>
      <c r="C857" s="170" t="str">
        <f>IF('Detailed Cash Flow'!E840="","",'Detailed Cash Flow'!E840*-1)</f>
        <v/>
      </c>
      <c r="D857" s="170" t="str">
        <f>IF('Detailed Cash Flow'!F840="","",'Detailed Cash Flow'!F840*-1)</f>
        <v/>
      </c>
      <c r="E857" s="170" t="str">
        <f>IF('Detailed Cash Flow'!G840="","",'Detailed Cash Flow'!G840*-1)</f>
        <v/>
      </c>
      <c r="F857" s="170" t="str">
        <f>IF('Detailed Cash Flow'!Y840="","",'Detailed Cash Flow'!Y840*-1)</f>
        <v/>
      </c>
      <c r="G857" s="170" t="str">
        <f>'Detailed Cash Flow'!AJ840</f>
        <v/>
      </c>
      <c r="H857" s="170" t="str">
        <f>IF('Detailed Cash Flow'!D840="","",'Detailed Cash Flow'!D840*-1)</f>
        <v/>
      </c>
      <c r="I857" s="171"/>
      <c r="J857" s="171"/>
      <c r="K857" s="170" t="str">
        <f t="shared" si="28"/>
        <v/>
      </c>
      <c r="L857" s="97" t="str">
        <f t="shared" si="27"/>
        <v/>
      </c>
    </row>
    <row r="858" spans="2:12">
      <c r="B858" s="172" t="str">
        <f>'Detailed Cash Flow'!A841</f>
        <v/>
      </c>
      <c r="C858" s="170" t="str">
        <f>IF('Detailed Cash Flow'!E841="","",'Detailed Cash Flow'!E841*-1)</f>
        <v/>
      </c>
      <c r="D858" s="170" t="str">
        <f>IF('Detailed Cash Flow'!F841="","",'Detailed Cash Flow'!F841*-1)</f>
        <v/>
      </c>
      <c r="E858" s="170" t="str">
        <f>IF('Detailed Cash Flow'!G841="","",'Detailed Cash Flow'!G841*-1)</f>
        <v/>
      </c>
      <c r="F858" s="170" t="str">
        <f>IF('Detailed Cash Flow'!Y841="","",'Detailed Cash Flow'!Y841*-1)</f>
        <v/>
      </c>
      <c r="G858" s="170" t="str">
        <f>'Detailed Cash Flow'!AJ841</f>
        <v/>
      </c>
      <c r="H858" s="170" t="str">
        <f>IF('Detailed Cash Flow'!D841="","",'Detailed Cash Flow'!D841*-1)</f>
        <v/>
      </c>
      <c r="I858" s="171"/>
      <c r="J858" s="171"/>
      <c r="K858" s="170" t="str">
        <f t="shared" si="28"/>
        <v/>
      </c>
      <c r="L858" s="97" t="str">
        <f t="shared" si="27"/>
        <v/>
      </c>
    </row>
    <row r="859" spans="2:12">
      <c r="B859" s="172" t="str">
        <f>'Detailed Cash Flow'!A842</f>
        <v/>
      </c>
      <c r="C859" s="170" t="str">
        <f>IF('Detailed Cash Flow'!E842="","",'Detailed Cash Flow'!E842*-1)</f>
        <v/>
      </c>
      <c r="D859" s="170" t="str">
        <f>IF('Detailed Cash Flow'!F842="","",'Detailed Cash Flow'!F842*-1)</f>
        <v/>
      </c>
      <c r="E859" s="170" t="str">
        <f>IF('Detailed Cash Flow'!G842="","",'Detailed Cash Flow'!G842*-1)</f>
        <v/>
      </c>
      <c r="F859" s="170" t="str">
        <f>IF('Detailed Cash Flow'!Y842="","",'Detailed Cash Flow'!Y842*-1)</f>
        <v/>
      </c>
      <c r="G859" s="170" t="str">
        <f>'Detailed Cash Flow'!AJ842</f>
        <v/>
      </c>
      <c r="H859" s="170" t="str">
        <f>IF('Detailed Cash Flow'!D842="","",'Detailed Cash Flow'!D842*-1)</f>
        <v/>
      </c>
      <c r="I859" s="171"/>
      <c r="J859" s="171"/>
      <c r="K859" s="170" t="str">
        <f t="shared" si="28"/>
        <v/>
      </c>
      <c r="L859" s="97" t="str">
        <f t="shared" si="27"/>
        <v/>
      </c>
    </row>
    <row r="860" spans="2:12">
      <c r="B860" s="172" t="str">
        <f>'Detailed Cash Flow'!A843</f>
        <v/>
      </c>
      <c r="C860" s="170" t="str">
        <f>IF('Detailed Cash Flow'!E843="","",'Detailed Cash Flow'!E843*-1)</f>
        <v/>
      </c>
      <c r="D860" s="170" t="str">
        <f>IF('Detailed Cash Flow'!F843="","",'Detailed Cash Flow'!F843*-1)</f>
        <v/>
      </c>
      <c r="E860" s="170" t="str">
        <f>IF('Detailed Cash Flow'!G843="","",'Detailed Cash Flow'!G843*-1)</f>
        <v/>
      </c>
      <c r="F860" s="170" t="str">
        <f>IF('Detailed Cash Flow'!Y843="","",'Detailed Cash Flow'!Y843*-1)</f>
        <v/>
      </c>
      <c r="G860" s="170" t="str">
        <f>'Detailed Cash Flow'!AJ843</f>
        <v/>
      </c>
      <c r="H860" s="170" t="str">
        <f>IF('Detailed Cash Flow'!D843="","",'Detailed Cash Flow'!D843*-1)</f>
        <v/>
      </c>
      <c r="I860" s="171"/>
      <c r="J860" s="171"/>
      <c r="K860" s="170" t="str">
        <f t="shared" si="28"/>
        <v/>
      </c>
      <c r="L860" s="97" t="str">
        <f t="shared" si="27"/>
        <v/>
      </c>
    </row>
    <row r="861" spans="2:12">
      <c r="B861" s="172" t="str">
        <f>'Detailed Cash Flow'!A844</f>
        <v/>
      </c>
      <c r="C861" s="170" t="str">
        <f>IF('Detailed Cash Flow'!E844="","",'Detailed Cash Flow'!E844*-1)</f>
        <v/>
      </c>
      <c r="D861" s="170" t="str">
        <f>IF('Detailed Cash Flow'!F844="","",'Detailed Cash Flow'!F844*-1)</f>
        <v/>
      </c>
      <c r="E861" s="170" t="str">
        <f>IF('Detailed Cash Flow'!G844="","",'Detailed Cash Flow'!G844*-1)</f>
        <v/>
      </c>
      <c r="F861" s="170" t="str">
        <f>IF('Detailed Cash Flow'!Y844="","",'Detailed Cash Flow'!Y844*-1)</f>
        <v/>
      </c>
      <c r="G861" s="170" t="str">
        <f>'Detailed Cash Flow'!AJ844</f>
        <v/>
      </c>
      <c r="H861" s="170" t="str">
        <f>IF('Detailed Cash Flow'!D844="","",'Detailed Cash Flow'!D844*-1)</f>
        <v/>
      </c>
      <c r="I861" s="171"/>
      <c r="J861" s="171"/>
      <c r="K861" s="170" t="str">
        <f t="shared" si="28"/>
        <v/>
      </c>
      <c r="L861" s="97" t="str">
        <f t="shared" si="27"/>
        <v/>
      </c>
    </row>
    <row r="862" spans="2:12">
      <c r="B862" s="172" t="str">
        <f>'Detailed Cash Flow'!A845</f>
        <v/>
      </c>
      <c r="C862" s="170" t="str">
        <f>IF('Detailed Cash Flow'!E845="","",'Detailed Cash Flow'!E845*-1)</f>
        <v/>
      </c>
      <c r="D862" s="170" t="str">
        <f>IF('Detailed Cash Flow'!F845="","",'Detailed Cash Flow'!F845*-1)</f>
        <v/>
      </c>
      <c r="E862" s="170" t="str">
        <f>IF('Detailed Cash Flow'!G845="","",'Detailed Cash Flow'!G845*-1)</f>
        <v/>
      </c>
      <c r="F862" s="170" t="str">
        <f>IF('Detailed Cash Flow'!Y845="","",'Detailed Cash Flow'!Y845*-1)</f>
        <v/>
      </c>
      <c r="G862" s="170" t="str">
        <f>'Detailed Cash Flow'!AJ845</f>
        <v/>
      </c>
      <c r="H862" s="170" t="str">
        <f>IF('Detailed Cash Flow'!D845="","",'Detailed Cash Flow'!D845*-1)</f>
        <v/>
      </c>
      <c r="I862" s="171"/>
      <c r="J862" s="171"/>
      <c r="K862" s="170" t="str">
        <f t="shared" si="28"/>
        <v/>
      </c>
      <c r="L862" s="97" t="str">
        <f t="shared" si="27"/>
        <v/>
      </c>
    </row>
    <row r="863" spans="2:12">
      <c r="B863" s="172" t="str">
        <f>'Detailed Cash Flow'!A846</f>
        <v/>
      </c>
      <c r="C863" s="170" t="str">
        <f>IF('Detailed Cash Flow'!E846="","",'Detailed Cash Flow'!E846*-1)</f>
        <v/>
      </c>
      <c r="D863" s="170" t="str">
        <f>IF('Detailed Cash Flow'!F846="","",'Detailed Cash Flow'!F846*-1)</f>
        <v/>
      </c>
      <c r="E863" s="170" t="str">
        <f>IF('Detailed Cash Flow'!G846="","",'Detailed Cash Flow'!G846*-1)</f>
        <v/>
      </c>
      <c r="F863" s="170" t="str">
        <f>IF('Detailed Cash Flow'!Y846="","",'Detailed Cash Flow'!Y846*-1)</f>
        <v/>
      </c>
      <c r="G863" s="170" t="str">
        <f>'Detailed Cash Flow'!AJ846</f>
        <v/>
      </c>
      <c r="H863" s="170" t="str">
        <f>IF('Detailed Cash Flow'!D846="","",'Detailed Cash Flow'!D846*-1)</f>
        <v/>
      </c>
      <c r="I863" s="171"/>
      <c r="J863" s="171"/>
      <c r="K863" s="170" t="str">
        <f t="shared" si="28"/>
        <v/>
      </c>
      <c r="L863" s="97" t="str">
        <f t="shared" si="27"/>
        <v/>
      </c>
    </row>
    <row r="864" spans="2:12">
      <c r="B864" s="172" t="str">
        <f>'Detailed Cash Flow'!A847</f>
        <v/>
      </c>
      <c r="C864" s="170" t="str">
        <f>IF('Detailed Cash Flow'!E847="","",'Detailed Cash Flow'!E847*-1)</f>
        <v/>
      </c>
      <c r="D864" s="170" t="str">
        <f>IF('Detailed Cash Flow'!F847="","",'Detailed Cash Flow'!F847*-1)</f>
        <v/>
      </c>
      <c r="E864" s="170" t="str">
        <f>IF('Detailed Cash Flow'!G847="","",'Detailed Cash Flow'!G847*-1)</f>
        <v/>
      </c>
      <c r="F864" s="170" t="str">
        <f>IF('Detailed Cash Flow'!Y847="","",'Detailed Cash Flow'!Y847*-1)</f>
        <v/>
      </c>
      <c r="G864" s="170" t="str">
        <f>'Detailed Cash Flow'!AJ847</f>
        <v/>
      </c>
      <c r="H864" s="170" t="str">
        <f>IF('Detailed Cash Flow'!D847="","",'Detailed Cash Flow'!D847*-1)</f>
        <v/>
      </c>
      <c r="I864" s="171"/>
      <c r="J864" s="171"/>
      <c r="K864" s="170" t="str">
        <f t="shared" si="28"/>
        <v/>
      </c>
      <c r="L864" s="97" t="str">
        <f t="shared" si="27"/>
        <v/>
      </c>
    </row>
    <row r="865" spans="2:12">
      <c r="B865" s="172" t="str">
        <f>'Detailed Cash Flow'!A848</f>
        <v/>
      </c>
      <c r="C865" s="170" t="str">
        <f>IF('Detailed Cash Flow'!E848="","",'Detailed Cash Flow'!E848*-1)</f>
        <v/>
      </c>
      <c r="D865" s="170" t="str">
        <f>IF('Detailed Cash Flow'!F848="","",'Detailed Cash Flow'!F848*-1)</f>
        <v/>
      </c>
      <c r="E865" s="170" t="str">
        <f>IF('Detailed Cash Flow'!G848="","",'Detailed Cash Flow'!G848*-1)</f>
        <v/>
      </c>
      <c r="F865" s="170" t="str">
        <f>IF('Detailed Cash Flow'!Y848="","",'Detailed Cash Flow'!Y848*-1)</f>
        <v/>
      </c>
      <c r="G865" s="170" t="str">
        <f>'Detailed Cash Flow'!AJ848</f>
        <v/>
      </c>
      <c r="H865" s="170" t="str">
        <f>IF('Detailed Cash Flow'!D848="","",'Detailed Cash Flow'!D848*-1)</f>
        <v/>
      </c>
      <c r="I865" s="171"/>
      <c r="J865" s="171"/>
      <c r="K865" s="170" t="str">
        <f t="shared" si="28"/>
        <v/>
      </c>
      <c r="L865" s="97" t="str">
        <f t="shared" si="27"/>
        <v/>
      </c>
    </row>
    <row r="866" spans="2:12">
      <c r="B866" s="172" t="str">
        <f>'Detailed Cash Flow'!A849</f>
        <v/>
      </c>
      <c r="C866" s="170" t="str">
        <f>IF('Detailed Cash Flow'!E849="","",'Detailed Cash Flow'!E849*-1)</f>
        <v/>
      </c>
      <c r="D866" s="170" t="str">
        <f>IF('Detailed Cash Flow'!F849="","",'Detailed Cash Flow'!F849*-1)</f>
        <v/>
      </c>
      <c r="E866" s="170" t="str">
        <f>IF('Detailed Cash Flow'!G849="","",'Detailed Cash Flow'!G849*-1)</f>
        <v/>
      </c>
      <c r="F866" s="170" t="str">
        <f>IF('Detailed Cash Flow'!Y849="","",'Detailed Cash Flow'!Y849*-1)</f>
        <v/>
      </c>
      <c r="G866" s="170" t="str">
        <f>'Detailed Cash Flow'!AJ849</f>
        <v/>
      </c>
      <c r="H866" s="170" t="str">
        <f>IF('Detailed Cash Flow'!D849="","",'Detailed Cash Flow'!D849*-1)</f>
        <v/>
      </c>
      <c r="I866" s="171"/>
      <c r="J866" s="171"/>
      <c r="K866" s="170" t="str">
        <f t="shared" si="28"/>
        <v/>
      </c>
      <c r="L866" s="97" t="str">
        <f t="shared" si="27"/>
        <v/>
      </c>
    </row>
    <row r="867" spans="2:12">
      <c r="B867" s="172" t="str">
        <f>'Detailed Cash Flow'!A850</f>
        <v/>
      </c>
      <c r="C867" s="170" t="str">
        <f>IF('Detailed Cash Flow'!E850="","",'Detailed Cash Flow'!E850*-1)</f>
        <v/>
      </c>
      <c r="D867" s="170" t="str">
        <f>IF('Detailed Cash Flow'!F850="","",'Detailed Cash Flow'!F850*-1)</f>
        <v/>
      </c>
      <c r="E867" s="170" t="str">
        <f>IF('Detailed Cash Flow'!G850="","",'Detailed Cash Flow'!G850*-1)</f>
        <v/>
      </c>
      <c r="F867" s="170" t="str">
        <f>IF('Detailed Cash Flow'!Y850="","",'Detailed Cash Flow'!Y850*-1)</f>
        <v/>
      </c>
      <c r="G867" s="170" t="str">
        <f>'Detailed Cash Flow'!AJ850</f>
        <v/>
      </c>
      <c r="H867" s="170" t="str">
        <f>IF('Detailed Cash Flow'!D850="","",'Detailed Cash Flow'!D850*-1)</f>
        <v/>
      </c>
      <c r="I867" s="171"/>
      <c r="J867" s="171"/>
      <c r="K867" s="170" t="str">
        <f t="shared" si="28"/>
        <v/>
      </c>
      <c r="L867" s="97" t="str">
        <f t="shared" si="27"/>
        <v/>
      </c>
    </row>
    <row r="868" spans="2:12">
      <c r="B868" s="172" t="str">
        <f>'Detailed Cash Flow'!A851</f>
        <v/>
      </c>
      <c r="C868" s="170" t="str">
        <f>IF('Detailed Cash Flow'!E851="","",'Detailed Cash Flow'!E851*-1)</f>
        <v/>
      </c>
      <c r="D868" s="170" t="str">
        <f>IF('Detailed Cash Flow'!F851="","",'Detailed Cash Flow'!F851*-1)</f>
        <v/>
      </c>
      <c r="E868" s="170" t="str">
        <f>IF('Detailed Cash Flow'!G851="","",'Detailed Cash Flow'!G851*-1)</f>
        <v/>
      </c>
      <c r="F868" s="170" t="str">
        <f>IF('Detailed Cash Flow'!Y851="","",'Detailed Cash Flow'!Y851*-1)</f>
        <v/>
      </c>
      <c r="G868" s="170" t="str">
        <f>'Detailed Cash Flow'!AJ851</f>
        <v/>
      </c>
      <c r="H868" s="170" t="str">
        <f>IF('Detailed Cash Flow'!D851="","",'Detailed Cash Flow'!D851*-1)</f>
        <v/>
      </c>
      <c r="I868" s="171"/>
      <c r="J868" s="171"/>
      <c r="K868" s="170" t="str">
        <f t="shared" si="28"/>
        <v/>
      </c>
      <c r="L868" s="97" t="str">
        <f t="shared" si="27"/>
        <v/>
      </c>
    </row>
    <row r="869" spans="2:12">
      <c r="B869" s="172" t="str">
        <f>'Detailed Cash Flow'!A852</f>
        <v/>
      </c>
      <c r="C869" s="170" t="str">
        <f>IF('Detailed Cash Flow'!E852="","",'Detailed Cash Flow'!E852*-1)</f>
        <v/>
      </c>
      <c r="D869" s="170" t="str">
        <f>IF('Detailed Cash Flow'!F852="","",'Detailed Cash Flow'!F852*-1)</f>
        <v/>
      </c>
      <c r="E869" s="170" t="str">
        <f>IF('Detailed Cash Flow'!G852="","",'Detailed Cash Flow'!G852*-1)</f>
        <v/>
      </c>
      <c r="F869" s="170" t="str">
        <f>IF('Detailed Cash Flow'!Y852="","",'Detailed Cash Flow'!Y852*-1)</f>
        <v/>
      </c>
      <c r="G869" s="170" t="str">
        <f>'Detailed Cash Flow'!AJ852</f>
        <v/>
      </c>
      <c r="H869" s="170" t="str">
        <f>IF('Detailed Cash Flow'!D852="","",'Detailed Cash Flow'!D852*-1)</f>
        <v/>
      </c>
      <c r="I869" s="171"/>
      <c r="J869" s="171"/>
      <c r="K869" s="170" t="str">
        <f t="shared" si="28"/>
        <v/>
      </c>
      <c r="L869" s="97" t="str">
        <f t="shared" si="27"/>
        <v/>
      </c>
    </row>
    <row r="870" spans="2:12">
      <c r="B870" s="172" t="str">
        <f>'Detailed Cash Flow'!A853</f>
        <v/>
      </c>
      <c r="C870" s="170" t="str">
        <f>IF('Detailed Cash Flow'!E853="","",'Detailed Cash Flow'!E853*-1)</f>
        <v/>
      </c>
      <c r="D870" s="170" t="str">
        <f>IF('Detailed Cash Flow'!F853="","",'Detailed Cash Flow'!F853*-1)</f>
        <v/>
      </c>
      <c r="E870" s="170" t="str">
        <f>IF('Detailed Cash Flow'!G853="","",'Detailed Cash Flow'!G853*-1)</f>
        <v/>
      </c>
      <c r="F870" s="170" t="str">
        <f>IF('Detailed Cash Flow'!Y853="","",'Detailed Cash Flow'!Y853*-1)</f>
        <v/>
      </c>
      <c r="G870" s="170" t="str">
        <f>'Detailed Cash Flow'!AJ853</f>
        <v/>
      </c>
      <c r="H870" s="170" t="str">
        <f>IF('Detailed Cash Flow'!D853="","",'Detailed Cash Flow'!D853*-1)</f>
        <v/>
      </c>
      <c r="I870" s="171"/>
      <c r="J870" s="171"/>
      <c r="K870" s="170" t="str">
        <f t="shared" si="28"/>
        <v/>
      </c>
      <c r="L870" s="97" t="str">
        <f t="shared" si="27"/>
        <v/>
      </c>
    </row>
    <row r="871" spans="2:12">
      <c r="B871" s="172" t="str">
        <f>'Detailed Cash Flow'!A854</f>
        <v/>
      </c>
      <c r="C871" s="170" t="str">
        <f>IF('Detailed Cash Flow'!E854="","",'Detailed Cash Flow'!E854*-1)</f>
        <v/>
      </c>
      <c r="D871" s="170" t="str">
        <f>IF('Detailed Cash Flow'!F854="","",'Detailed Cash Flow'!F854*-1)</f>
        <v/>
      </c>
      <c r="E871" s="170" t="str">
        <f>IF('Detailed Cash Flow'!G854="","",'Detailed Cash Flow'!G854*-1)</f>
        <v/>
      </c>
      <c r="F871" s="170" t="str">
        <f>IF('Detailed Cash Flow'!Y854="","",'Detailed Cash Flow'!Y854*-1)</f>
        <v/>
      </c>
      <c r="G871" s="170" t="str">
        <f>'Detailed Cash Flow'!AJ854</f>
        <v/>
      </c>
      <c r="H871" s="170" t="str">
        <f>IF('Detailed Cash Flow'!D854="","",'Detailed Cash Flow'!D854*-1)</f>
        <v/>
      </c>
      <c r="I871" s="171"/>
      <c r="J871" s="171"/>
      <c r="K871" s="170" t="str">
        <f t="shared" si="28"/>
        <v/>
      </c>
      <c r="L871" s="97" t="str">
        <f t="shared" si="27"/>
        <v/>
      </c>
    </row>
    <row r="872" spans="2:12">
      <c r="B872" s="172" t="str">
        <f>'Detailed Cash Flow'!A855</f>
        <v/>
      </c>
      <c r="C872" s="170" t="str">
        <f>IF('Detailed Cash Flow'!E855="","",'Detailed Cash Flow'!E855*-1)</f>
        <v/>
      </c>
      <c r="D872" s="170" t="str">
        <f>IF('Detailed Cash Flow'!F855="","",'Detailed Cash Flow'!F855*-1)</f>
        <v/>
      </c>
      <c r="E872" s="170" t="str">
        <f>IF('Detailed Cash Flow'!G855="","",'Detailed Cash Flow'!G855*-1)</f>
        <v/>
      </c>
      <c r="F872" s="170" t="str">
        <f>IF('Detailed Cash Flow'!Y855="","",'Detailed Cash Flow'!Y855*-1)</f>
        <v/>
      </c>
      <c r="G872" s="170" t="str">
        <f>'Detailed Cash Flow'!AJ855</f>
        <v/>
      </c>
      <c r="H872" s="170" t="str">
        <f>IF('Detailed Cash Flow'!D855="","",'Detailed Cash Flow'!D855*-1)</f>
        <v/>
      </c>
      <c r="I872" s="171"/>
      <c r="J872" s="171"/>
      <c r="K872" s="170" t="str">
        <f t="shared" si="28"/>
        <v/>
      </c>
      <c r="L872" s="97" t="str">
        <f t="shared" si="27"/>
        <v/>
      </c>
    </row>
    <row r="873" spans="2:12">
      <c r="B873" s="172" t="str">
        <f>'Detailed Cash Flow'!A856</f>
        <v/>
      </c>
      <c r="C873" s="170" t="str">
        <f>IF('Detailed Cash Flow'!E856="","",'Detailed Cash Flow'!E856*-1)</f>
        <v/>
      </c>
      <c r="D873" s="170" t="str">
        <f>IF('Detailed Cash Flow'!F856="","",'Detailed Cash Flow'!F856*-1)</f>
        <v/>
      </c>
      <c r="E873" s="170" t="str">
        <f>IF('Detailed Cash Flow'!G856="","",'Detailed Cash Flow'!G856*-1)</f>
        <v/>
      </c>
      <c r="F873" s="170" t="str">
        <f>IF('Detailed Cash Flow'!Y856="","",'Detailed Cash Flow'!Y856*-1)</f>
        <v/>
      </c>
      <c r="G873" s="170" t="str">
        <f>'Detailed Cash Flow'!AJ856</f>
        <v/>
      </c>
      <c r="H873" s="170" t="str">
        <f>IF('Detailed Cash Flow'!D856="","",'Detailed Cash Flow'!D856*-1)</f>
        <v/>
      </c>
      <c r="I873" s="171"/>
      <c r="J873" s="171"/>
      <c r="K873" s="170" t="str">
        <f t="shared" si="28"/>
        <v/>
      </c>
      <c r="L873" s="97" t="str">
        <f t="shared" si="27"/>
        <v/>
      </c>
    </row>
    <row r="874" spans="2:12">
      <c r="B874" s="172" t="str">
        <f>'Detailed Cash Flow'!A857</f>
        <v/>
      </c>
      <c r="C874" s="170" t="str">
        <f>IF('Detailed Cash Flow'!E857="","",'Detailed Cash Flow'!E857*-1)</f>
        <v/>
      </c>
      <c r="D874" s="170" t="str">
        <f>IF('Detailed Cash Flow'!F857="","",'Detailed Cash Flow'!F857*-1)</f>
        <v/>
      </c>
      <c r="E874" s="170" t="str">
        <f>IF('Detailed Cash Flow'!G857="","",'Detailed Cash Flow'!G857*-1)</f>
        <v/>
      </c>
      <c r="F874" s="170" t="str">
        <f>IF('Detailed Cash Flow'!Y857="","",'Detailed Cash Flow'!Y857*-1)</f>
        <v/>
      </c>
      <c r="G874" s="170" t="str">
        <f>'Detailed Cash Flow'!AJ857</f>
        <v/>
      </c>
      <c r="H874" s="170" t="str">
        <f>IF('Detailed Cash Flow'!D857="","",'Detailed Cash Flow'!D857*-1)</f>
        <v/>
      </c>
      <c r="I874" s="171"/>
      <c r="J874" s="171"/>
      <c r="K874" s="170" t="str">
        <f t="shared" si="28"/>
        <v/>
      </c>
      <c r="L874" s="97" t="str">
        <f t="shared" si="27"/>
        <v/>
      </c>
    </row>
    <row r="875" spans="2:12">
      <c r="B875" s="172" t="str">
        <f>'Detailed Cash Flow'!A858</f>
        <v/>
      </c>
      <c r="C875" s="170" t="str">
        <f>IF('Detailed Cash Flow'!E858="","",'Detailed Cash Flow'!E858*-1)</f>
        <v/>
      </c>
      <c r="D875" s="170" t="str">
        <f>IF('Detailed Cash Flow'!F858="","",'Detailed Cash Flow'!F858*-1)</f>
        <v/>
      </c>
      <c r="E875" s="170" t="str">
        <f>IF('Detailed Cash Flow'!G858="","",'Detailed Cash Flow'!G858*-1)</f>
        <v/>
      </c>
      <c r="F875" s="170" t="str">
        <f>IF('Detailed Cash Flow'!Y858="","",'Detailed Cash Flow'!Y858*-1)</f>
        <v/>
      </c>
      <c r="G875" s="170" t="str">
        <f>'Detailed Cash Flow'!AJ858</f>
        <v/>
      </c>
      <c r="H875" s="170" t="str">
        <f>IF('Detailed Cash Flow'!D858="","",'Detailed Cash Flow'!D858*-1)</f>
        <v/>
      </c>
      <c r="I875" s="171"/>
      <c r="J875" s="171"/>
      <c r="K875" s="170" t="str">
        <f t="shared" si="28"/>
        <v/>
      </c>
      <c r="L875" s="97" t="str">
        <f t="shared" si="27"/>
        <v/>
      </c>
    </row>
    <row r="876" spans="2:12">
      <c r="B876" s="172" t="str">
        <f>'Detailed Cash Flow'!A859</f>
        <v/>
      </c>
      <c r="C876" s="170" t="str">
        <f>IF('Detailed Cash Flow'!E859="","",'Detailed Cash Flow'!E859*-1)</f>
        <v/>
      </c>
      <c r="D876" s="170" t="str">
        <f>IF('Detailed Cash Flow'!F859="","",'Detailed Cash Flow'!F859*-1)</f>
        <v/>
      </c>
      <c r="E876" s="170" t="str">
        <f>IF('Detailed Cash Flow'!G859="","",'Detailed Cash Flow'!G859*-1)</f>
        <v/>
      </c>
      <c r="F876" s="170" t="str">
        <f>IF('Detailed Cash Flow'!Y859="","",'Detailed Cash Flow'!Y859*-1)</f>
        <v/>
      </c>
      <c r="G876" s="170" t="str">
        <f>'Detailed Cash Flow'!AJ859</f>
        <v/>
      </c>
      <c r="H876" s="170" t="str">
        <f>IF('Detailed Cash Flow'!D859="","",'Detailed Cash Flow'!D859*-1)</f>
        <v/>
      </c>
      <c r="I876" s="171"/>
      <c r="J876" s="171"/>
      <c r="K876" s="170" t="str">
        <f t="shared" si="28"/>
        <v/>
      </c>
      <c r="L876" s="97" t="str">
        <f t="shared" si="27"/>
        <v/>
      </c>
    </row>
    <row r="877" spans="2:12">
      <c r="B877" s="172" t="str">
        <f>'Detailed Cash Flow'!A860</f>
        <v/>
      </c>
      <c r="C877" s="170" t="str">
        <f>IF('Detailed Cash Flow'!E860="","",'Detailed Cash Flow'!E860*-1)</f>
        <v/>
      </c>
      <c r="D877" s="170" t="str">
        <f>IF('Detailed Cash Flow'!F860="","",'Detailed Cash Flow'!F860*-1)</f>
        <v/>
      </c>
      <c r="E877" s="170" t="str">
        <f>IF('Detailed Cash Flow'!G860="","",'Detailed Cash Flow'!G860*-1)</f>
        <v/>
      </c>
      <c r="F877" s="170" t="str">
        <f>IF('Detailed Cash Flow'!Y860="","",'Detailed Cash Flow'!Y860*-1)</f>
        <v/>
      </c>
      <c r="G877" s="170" t="str">
        <f>'Detailed Cash Flow'!AJ860</f>
        <v/>
      </c>
      <c r="H877" s="170" t="str">
        <f>IF('Detailed Cash Flow'!D860="","",'Detailed Cash Flow'!D860*-1)</f>
        <v/>
      </c>
      <c r="I877" s="171"/>
      <c r="J877" s="171"/>
      <c r="K877" s="170" t="str">
        <f t="shared" si="28"/>
        <v/>
      </c>
      <c r="L877" s="97" t="str">
        <f t="shared" si="27"/>
        <v/>
      </c>
    </row>
    <row r="878" spans="2:12">
      <c r="B878" s="172" t="str">
        <f>'Detailed Cash Flow'!A861</f>
        <v/>
      </c>
      <c r="C878" s="170" t="str">
        <f>IF('Detailed Cash Flow'!E861="","",'Detailed Cash Flow'!E861*-1)</f>
        <v/>
      </c>
      <c r="D878" s="170" t="str">
        <f>IF('Detailed Cash Flow'!F861="","",'Detailed Cash Flow'!F861*-1)</f>
        <v/>
      </c>
      <c r="E878" s="170" t="str">
        <f>IF('Detailed Cash Flow'!G861="","",'Detailed Cash Flow'!G861*-1)</f>
        <v/>
      </c>
      <c r="F878" s="170" t="str">
        <f>IF('Detailed Cash Flow'!Y861="","",'Detailed Cash Flow'!Y861*-1)</f>
        <v/>
      </c>
      <c r="G878" s="170" t="str">
        <f>'Detailed Cash Flow'!AJ861</f>
        <v/>
      </c>
      <c r="H878" s="170" t="str">
        <f>IF('Detailed Cash Flow'!D861="","",'Detailed Cash Flow'!D861*-1)</f>
        <v/>
      </c>
      <c r="I878" s="171"/>
      <c r="J878" s="171"/>
      <c r="K878" s="170" t="str">
        <f t="shared" si="28"/>
        <v/>
      </c>
      <c r="L878" s="97" t="str">
        <f t="shared" si="27"/>
        <v/>
      </c>
    </row>
    <row r="879" spans="2:12">
      <c r="B879" s="172" t="str">
        <f>'Detailed Cash Flow'!A862</f>
        <v/>
      </c>
      <c r="C879" s="170" t="str">
        <f>IF('Detailed Cash Flow'!E862="","",'Detailed Cash Flow'!E862*-1)</f>
        <v/>
      </c>
      <c r="D879" s="170" t="str">
        <f>IF('Detailed Cash Flow'!F862="","",'Detailed Cash Flow'!F862*-1)</f>
        <v/>
      </c>
      <c r="E879" s="170" t="str">
        <f>IF('Detailed Cash Flow'!G862="","",'Detailed Cash Flow'!G862*-1)</f>
        <v/>
      </c>
      <c r="F879" s="170" t="str">
        <f>IF('Detailed Cash Flow'!Y862="","",'Detailed Cash Flow'!Y862*-1)</f>
        <v/>
      </c>
      <c r="G879" s="170" t="str">
        <f>'Detailed Cash Flow'!AJ862</f>
        <v/>
      </c>
      <c r="H879" s="170" t="str">
        <f>IF('Detailed Cash Flow'!D862="","",'Detailed Cash Flow'!D862*-1)</f>
        <v/>
      </c>
      <c r="I879" s="171"/>
      <c r="J879" s="171"/>
      <c r="K879" s="170" t="str">
        <f t="shared" si="28"/>
        <v/>
      </c>
      <c r="L879" s="97" t="str">
        <f t="shared" si="27"/>
        <v/>
      </c>
    </row>
    <row r="880" spans="2:12">
      <c r="B880" s="172" t="str">
        <f>'Detailed Cash Flow'!A863</f>
        <v/>
      </c>
      <c r="C880" s="170" t="str">
        <f>IF('Detailed Cash Flow'!E863="","",'Detailed Cash Flow'!E863*-1)</f>
        <v/>
      </c>
      <c r="D880" s="170" t="str">
        <f>IF('Detailed Cash Flow'!F863="","",'Detailed Cash Flow'!F863*-1)</f>
        <v/>
      </c>
      <c r="E880" s="170" t="str">
        <f>IF('Detailed Cash Flow'!G863="","",'Detailed Cash Flow'!G863*-1)</f>
        <v/>
      </c>
      <c r="F880" s="170" t="str">
        <f>IF('Detailed Cash Flow'!Y863="","",'Detailed Cash Flow'!Y863*-1)</f>
        <v/>
      </c>
      <c r="G880" s="170" t="str">
        <f>'Detailed Cash Flow'!AJ863</f>
        <v/>
      </c>
      <c r="H880" s="170" t="str">
        <f>IF('Detailed Cash Flow'!D863="","",'Detailed Cash Flow'!D863*-1)</f>
        <v/>
      </c>
      <c r="I880" s="171"/>
      <c r="J880" s="171"/>
      <c r="K880" s="170" t="str">
        <f t="shared" si="28"/>
        <v/>
      </c>
      <c r="L880" s="97" t="str">
        <f t="shared" si="27"/>
        <v/>
      </c>
    </row>
    <row r="881" spans="2:12">
      <c r="B881" s="172" t="str">
        <f>'Detailed Cash Flow'!A864</f>
        <v/>
      </c>
      <c r="C881" s="170" t="str">
        <f>IF('Detailed Cash Flow'!E864="","",'Detailed Cash Flow'!E864*-1)</f>
        <v/>
      </c>
      <c r="D881" s="170" t="str">
        <f>IF('Detailed Cash Flow'!F864="","",'Detailed Cash Flow'!F864*-1)</f>
        <v/>
      </c>
      <c r="E881" s="170" t="str">
        <f>IF('Detailed Cash Flow'!G864="","",'Detailed Cash Flow'!G864*-1)</f>
        <v/>
      </c>
      <c r="F881" s="170" t="str">
        <f>IF('Detailed Cash Flow'!Y864="","",'Detailed Cash Flow'!Y864*-1)</f>
        <v/>
      </c>
      <c r="G881" s="170" t="str">
        <f>'Detailed Cash Flow'!AJ864</f>
        <v/>
      </c>
      <c r="H881" s="170" t="str">
        <f>IF('Detailed Cash Flow'!D864="","",'Detailed Cash Flow'!D864*-1)</f>
        <v/>
      </c>
      <c r="I881" s="171"/>
      <c r="J881" s="171"/>
      <c r="K881" s="170" t="str">
        <f t="shared" si="28"/>
        <v/>
      </c>
      <c r="L881" s="97" t="str">
        <f t="shared" si="27"/>
        <v/>
      </c>
    </row>
    <row r="882" spans="2:12">
      <c r="B882" s="172" t="str">
        <f>'Detailed Cash Flow'!A865</f>
        <v/>
      </c>
      <c r="C882" s="170" t="str">
        <f>IF('Detailed Cash Flow'!E865="","",'Detailed Cash Flow'!E865*-1)</f>
        <v/>
      </c>
      <c r="D882" s="170" t="str">
        <f>IF('Detailed Cash Flow'!F865="","",'Detailed Cash Flow'!F865*-1)</f>
        <v/>
      </c>
      <c r="E882" s="170" t="str">
        <f>IF('Detailed Cash Flow'!G865="","",'Detailed Cash Flow'!G865*-1)</f>
        <v/>
      </c>
      <c r="F882" s="170" t="str">
        <f>IF('Detailed Cash Flow'!Y865="","",'Detailed Cash Flow'!Y865*-1)</f>
        <v/>
      </c>
      <c r="G882" s="170" t="str">
        <f>'Detailed Cash Flow'!AJ865</f>
        <v/>
      </c>
      <c r="H882" s="170" t="str">
        <f>IF('Detailed Cash Flow'!D865="","",'Detailed Cash Flow'!D865*-1)</f>
        <v/>
      </c>
      <c r="I882" s="171"/>
      <c r="J882" s="171"/>
      <c r="K882" s="170" t="str">
        <f t="shared" si="28"/>
        <v/>
      </c>
      <c r="L882" s="97" t="str">
        <f t="shared" si="27"/>
        <v/>
      </c>
    </row>
    <row r="883" spans="2:12">
      <c r="B883" s="172" t="str">
        <f>'Detailed Cash Flow'!A866</f>
        <v/>
      </c>
      <c r="C883" s="170" t="str">
        <f>IF('Detailed Cash Flow'!E866="","",'Detailed Cash Flow'!E866*-1)</f>
        <v/>
      </c>
      <c r="D883" s="170" t="str">
        <f>IF('Detailed Cash Flow'!F866="","",'Detailed Cash Flow'!F866*-1)</f>
        <v/>
      </c>
      <c r="E883" s="170" t="str">
        <f>IF('Detailed Cash Flow'!G866="","",'Detailed Cash Flow'!G866*-1)</f>
        <v/>
      </c>
      <c r="F883" s="170" t="str">
        <f>IF('Detailed Cash Flow'!Y866="","",'Detailed Cash Flow'!Y866*-1)</f>
        <v/>
      </c>
      <c r="G883" s="170" t="str">
        <f>'Detailed Cash Flow'!AJ866</f>
        <v/>
      </c>
      <c r="H883" s="170" t="str">
        <f>IF('Detailed Cash Flow'!D866="","",'Detailed Cash Flow'!D866*-1)</f>
        <v/>
      </c>
      <c r="I883" s="171"/>
      <c r="J883" s="171"/>
      <c r="K883" s="170" t="str">
        <f t="shared" si="28"/>
        <v/>
      </c>
      <c r="L883" s="97" t="str">
        <f t="shared" si="27"/>
        <v/>
      </c>
    </row>
    <row r="884" spans="2:12">
      <c r="B884" s="172" t="str">
        <f>'Detailed Cash Flow'!A867</f>
        <v/>
      </c>
      <c r="C884" s="170" t="str">
        <f>IF('Detailed Cash Flow'!E867="","",'Detailed Cash Flow'!E867*-1)</f>
        <v/>
      </c>
      <c r="D884" s="170" t="str">
        <f>IF('Detailed Cash Flow'!F867="","",'Detailed Cash Flow'!F867*-1)</f>
        <v/>
      </c>
      <c r="E884" s="170" t="str">
        <f>IF('Detailed Cash Flow'!G867="","",'Detailed Cash Flow'!G867*-1)</f>
        <v/>
      </c>
      <c r="F884" s="170" t="str">
        <f>IF('Detailed Cash Flow'!Y867="","",'Detailed Cash Flow'!Y867*-1)</f>
        <v/>
      </c>
      <c r="G884" s="170" t="str">
        <f>'Detailed Cash Flow'!AJ867</f>
        <v/>
      </c>
      <c r="H884" s="170" t="str">
        <f>IF('Detailed Cash Flow'!D867="","",'Detailed Cash Flow'!D867*-1)</f>
        <v/>
      </c>
      <c r="I884" s="171"/>
      <c r="J884" s="171"/>
      <c r="K884" s="170" t="str">
        <f t="shared" si="28"/>
        <v/>
      </c>
      <c r="L884" s="97" t="str">
        <f t="shared" si="27"/>
        <v/>
      </c>
    </row>
    <row r="885" spans="2:12">
      <c r="B885" s="172" t="str">
        <f>'Detailed Cash Flow'!A868</f>
        <v/>
      </c>
      <c r="C885" s="170" t="str">
        <f>IF('Detailed Cash Flow'!E868="","",'Detailed Cash Flow'!E868*-1)</f>
        <v/>
      </c>
      <c r="D885" s="170" t="str">
        <f>IF('Detailed Cash Flow'!F868="","",'Detailed Cash Flow'!F868*-1)</f>
        <v/>
      </c>
      <c r="E885" s="170" t="str">
        <f>IF('Detailed Cash Flow'!G868="","",'Detailed Cash Flow'!G868*-1)</f>
        <v/>
      </c>
      <c r="F885" s="170" t="str">
        <f>IF('Detailed Cash Flow'!Y868="","",'Detailed Cash Flow'!Y868*-1)</f>
        <v/>
      </c>
      <c r="G885" s="170" t="str">
        <f>'Detailed Cash Flow'!AJ868</f>
        <v/>
      </c>
      <c r="H885" s="170" t="str">
        <f>IF('Detailed Cash Flow'!D868="","",'Detailed Cash Flow'!D868*-1)</f>
        <v/>
      </c>
      <c r="I885" s="171"/>
      <c r="J885" s="171"/>
      <c r="K885" s="170" t="str">
        <f t="shared" si="28"/>
        <v/>
      </c>
      <c r="L885" s="97" t="str">
        <f t="shared" si="27"/>
        <v/>
      </c>
    </row>
    <row r="886" spans="2:12">
      <c r="B886" s="172" t="str">
        <f>'Detailed Cash Flow'!A869</f>
        <v/>
      </c>
      <c r="C886" s="170" t="str">
        <f>IF('Detailed Cash Flow'!E869="","",'Detailed Cash Flow'!E869*-1)</f>
        <v/>
      </c>
      <c r="D886" s="170" t="str">
        <f>IF('Detailed Cash Flow'!F869="","",'Detailed Cash Flow'!F869*-1)</f>
        <v/>
      </c>
      <c r="E886" s="170" t="str">
        <f>IF('Detailed Cash Flow'!G869="","",'Detailed Cash Flow'!G869*-1)</f>
        <v/>
      </c>
      <c r="F886" s="170" t="str">
        <f>IF('Detailed Cash Flow'!Y869="","",'Detailed Cash Flow'!Y869*-1)</f>
        <v/>
      </c>
      <c r="G886" s="170" t="str">
        <f>'Detailed Cash Flow'!AJ869</f>
        <v/>
      </c>
      <c r="H886" s="170" t="str">
        <f>IF('Detailed Cash Flow'!D869="","",'Detailed Cash Flow'!D869*-1)</f>
        <v/>
      </c>
      <c r="I886" s="171"/>
      <c r="J886" s="171"/>
      <c r="K886" s="170" t="str">
        <f t="shared" si="28"/>
        <v/>
      </c>
      <c r="L886" s="97" t="str">
        <f t="shared" si="27"/>
        <v/>
      </c>
    </row>
    <row r="887" spans="2:12">
      <c r="B887" s="172" t="str">
        <f>'Detailed Cash Flow'!A870</f>
        <v/>
      </c>
      <c r="C887" s="170" t="str">
        <f>IF('Detailed Cash Flow'!E870="","",'Detailed Cash Flow'!E870*-1)</f>
        <v/>
      </c>
      <c r="D887" s="170" t="str">
        <f>IF('Detailed Cash Flow'!F870="","",'Detailed Cash Flow'!F870*-1)</f>
        <v/>
      </c>
      <c r="E887" s="170" t="str">
        <f>IF('Detailed Cash Flow'!G870="","",'Detailed Cash Flow'!G870*-1)</f>
        <v/>
      </c>
      <c r="F887" s="170" t="str">
        <f>IF('Detailed Cash Flow'!Y870="","",'Detailed Cash Flow'!Y870*-1)</f>
        <v/>
      </c>
      <c r="G887" s="170" t="str">
        <f>'Detailed Cash Flow'!AJ870</f>
        <v/>
      </c>
      <c r="H887" s="170" t="str">
        <f>IF('Detailed Cash Flow'!D870="","",'Detailed Cash Flow'!D870*-1)</f>
        <v/>
      </c>
      <c r="I887" s="171"/>
      <c r="J887" s="171"/>
      <c r="K887" s="170" t="str">
        <f t="shared" si="28"/>
        <v/>
      </c>
      <c r="L887" s="97" t="str">
        <f t="shared" si="27"/>
        <v/>
      </c>
    </row>
    <row r="888" spans="2:12">
      <c r="B888" s="172" t="str">
        <f>'Detailed Cash Flow'!A871</f>
        <v/>
      </c>
      <c r="C888" s="170" t="str">
        <f>IF('Detailed Cash Flow'!E871="","",'Detailed Cash Flow'!E871*-1)</f>
        <v/>
      </c>
      <c r="D888" s="170" t="str">
        <f>IF('Detailed Cash Flow'!F871="","",'Detailed Cash Flow'!F871*-1)</f>
        <v/>
      </c>
      <c r="E888" s="170" t="str">
        <f>IF('Detailed Cash Flow'!G871="","",'Detailed Cash Flow'!G871*-1)</f>
        <v/>
      </c>
      <c r="F888" s="170" t="str">
        <f>IF('Detailed Cash Flow'!Y871="","",'Detailed Cash Flow'!Y871*-1)</f>
        <v/>
      </c>
      <c r="G888" s="170" t="str">
        <f>'Detailed Cash Flow'!AJ871</f>
        <v/>
      </c>
      <c r="H888" s="170" t="str">
        <f>IF('Detailed Cash Flow'!D871="","",'Detailed Cash Flow'!D871*-1)</f>
        <v/>
      </c>
      <c r="I888" s="171"/>
      <c r="J888" s="171"/>
      <c r="K888" s="170" t="str">
        <f t="shared" si="28"/>
        <v/>
      </c>
      <c r="L888" s="97" t="str">
        <f t="shared" si="27"/>
        <v/>
      </c>
    </row>
    <row r="889" spans="2:12">
      <c r="B889" s="172" t="str">
        <f>'Detailed Cash Flow'!A872</f>
        <v/>
      </c>
      <c r="C889" s="170" t="str">
        <f>IF('Detailed Cash Flow'!E872="","",'Detailed Cash Flow'!E872*-1)</f>
        <v/>
      </c>
      <c r="D889" s="170" t="str">
        <f>IF('Detailed Cash Flow'!F872="","",'Detailed Cash Flow'!F872*-1)</f>
        <v/>
      </c>
      <c r="E889" s="170" t="str">
        <f>IF('Detailed Cash Flow'!G872="","",'Detailed Cash Flow'!G872*-1)</f>
        <v/>
      </c>
      <c r="F889" s="170" t="str">
        <f>IF('Detailed Cash Flow'!Y872="","",'Detailed Cash Flow'!Y872*-1)</f>
        <v/>
      </c>
      <c r="G889" s="170" t="str">
        <f>'Detailed Cash Flow'!AJ872</f>
        <v/>
      </c>
      <c r="H889" s="170" t="str">
        <f>IF('Detailed Cash Flow'!D872="","",'Detailed Cash Flow'!D872*-1)</f>
        <v/>
      </c>
      <c r="I889" s="171"/>
      <c r="J889" s="171"/>
      <c r="K889" s="170" t="str">
        <f t="shared" si="28"/>
        <v/>
      </c>
      <c r="L889" s="97" t="str">
        <f t="shared" si="27"/>
        <v/>
      </c>
    </row>
    <row r="890" spans="2:12">
      <c r="B890" s="172" t="str">
        <f>'Detailed Cash Flow'!A873</f>
        <v/>
      </c>
      <c r="C890" s="170" t="str">
        <f>IF('Detailed Cash Flow'!E873="","",'Detailed Cash Flow'!E873*-1)</f>
        <v/>
      </c>
      <c r="D890" s="170" t="str">
        <f>IF('Detailed Cash Flow'!F873="","",'Detailed Cash Flow'!F873*-1)</f>
        <v/>
      </c>
      <c r="E890" s="170" t="str">
        <f>IF('Detailed Cash Flow'!G873="","",'Detailed Cash Flow'!G873*-1)</f>
        <v/>
      </c>
      <c r="F890" s="170" t="str">
        <f>IF('Detailed Cash Flow'!Y873="","",'Detailed Cash Flow'!Y873*-1)</f>
        <v/>
      </c>
      <c r="G890" s="170" t="str">
        <f>'Detailed Cash Flow'!AJ873</f>
        <v/>
      </c>
      <c r="H890" s="170" t="str">
        <f>IF('Detailed Cash Flow'!D873="","",'Detailed Cash Flow'!D873*-1)</f>
        <v/>
      </c>
      <c r="I890" s="171"/>
      <c r="J890" s="171"/>
      <c r="K890" s="170" t="str">
        <f t="shared" si="28"/>
        <v/>
      </c>
      <c r="L890" s="97" t="str">
        <f t="shared" si="27"/>
        <v/>
      </c>
    </row>
    <row r="891" spans="2:12">
      <c r="B891" s="172" t="str">
        <f>'Detailed Cash Flow'!A874</f>
        <v/>
      </c>
      <c r="C891" s="170" t="str">
        <f>IF('Detailed Cash Flow'!E874="","",'Detailed Cash Flow'!E874*-1)</f>
        <v/>
      </c>
      <c r="D891" s="170" t="str">
        <f>IF('Detailed Cash Flow'!F874="","",'Detailed Cash Flow'!F874*-1)</f>
        <v/>
      </c>
      <c r="E891" s="170" t="str">
        <f>IF('Detailed Cash Flow'!G874="","",'Detailed Cash Flow'!G874*-1)</f>
        <v/>
      </c>
      <c r="F891" s="170" t="str">
        <f>IF('Detailed Cash Flow'!Y874="","",'Detailed Cash Flow'!Y874*-1)</f>
        <v/>
      </c>
      <c r="G891" s="170" t="str">
        <f>'Detailed Cash Flow'!AJ874</f>
        <v/>
      </c>
      <c r="H891" s="170" t="str">
        <f>IF('Detailed Cash Flow'!D874="","",'Detailed Cash Flow'!D874*-1)</f>
        <v/>
      </c>
      <c r="I891" s="171"/>
      <c r="J891" s="171"/>
      <c r="K891" s="170" t="str">
        <f t="shared" si="28"/>
        <v/>
      </c>
      <c r="L891" s="97" t="str">
        <f t="shared" si="27"/>
        <v/>
      </c>
    </row>
    <row r="892" spans="2:12">
      <c r="B892" s="172" t="str">
        <f>'Detailed Cash Flow'!A875</f>
        <v/>
      </c>
      <c r="C892" s="170" t="str">
        <f>IF('Detailed Cash Flow'!E875="","",'Detailed Cash Flow'!E875*-1)</f>
        <v/>
      </c>
      <c r="D892" s="170" t="str">
        <f>IF('Detailed Cash Flow'!F875="","",'Detailed Cash Flow'!F875*-1)</f>
        <v/>
      </c>
      <c r="E892" s="170" t="str">
        <f>IF('Detailed Cash Flow'!G875="","",'Detailed Cash Flow'!G875*-1)</f>
        <v/>
      </c>
      <c r="F892" s="170" t="str">
        <f>IF('Detailed Cash Flow'!Y875="","",'Detailed Cash Flow'!Y875*-1)</f>
        <v/>
      </c>
      <c r="G892" s="170" t="str">
        <f>'Detailed Cash Flow'!AJ875</f>
        <v/>
      </c>
      <c r="H892" s="170" t="str">
        <f>IF('Detailed Cash Flow'!D875="","",'Detailed Cash Flow'!D875*-1)</f>
        <v/>
      </c>
      <c r="I892" s="171"/>
      <c r="J892" s="171"/>
      <c r="K892" s="170" t="str">
        <f t="shared" si="28"/>
        <v/>
      </c>
      <c r="L892" s="97" t="str">
        <f t="shared" si="27"/>
        <v/>
      </c>
    </row>
    <row r="893" spans="2:12">
      <c r="B893" s="172" t="str">
        <f>'Detailed Cash Flow'!A876</f>
        <v/>
      </c>
      <c r="C893" s="170" t="str">
        <f>IF('Detailed Cash Flow'!E876="","",'Detailed Cash Flow'!E876*-1)</f>
        <v/>
      </c>
      <c r="D893" s="170" t="str">
        <f>IF('Detailed Cash Flow'!F876="","",'Detailed Cash Flow'!F876*-1)</f>
        <v/>
      </c>
      <c r="E893" s="170" t="str">
        <f>IF('Detailed Cash Flow'!G876="","",'Detailed Cash Flow'!G876*-1)</f>
        <v/>
      </c>
      <c r="F893" s="170" t="str">
        <f>IF('Detailed Cash Flow'!Y876="","",'Detailed Cash Flow'!Y876*-1)</f>
        <v/>
      </c>
      <c r="G893" s="170" t="str">
        <f>'Detailed Cash Flow'!AJ876</f>
        <v/>
      </c>
      <c r="H893" s="170" t="str">
        <f>IF('Detailed Cash Flow'!D876="","",'Detailed Cash Flow'!D876*-1)</f>
        <v/>
      </c>
      <c r="I893" s="171"/>
      <c r="J893" s="171"/>
      <c r="K893" s="170" t="str">
        <f t="shared" si="28"/>
        <v/>
      </c>
      <c r="L893" s="97" t="str">
        <f t="shared" si="27"/>
        <v/>
      </c>
    </row>
    <row r="894" spans="2:12">
      <c r="B894" s="172" t="str">
        <f>'Detailed Cash Flow'!A877</f>
        <v/>
      </c>
      <c r="C894" s="170" t="str">
        <f>IF('Detailed Cash Flow'!E877="","",'Detailed Cash Flow'!E877*-1)</f>
        <v/>
      </c>
      <c r="D894" s="170" t="str">
        <f>IF('Detailed Cash Flow'!F877="","",'Detailed Cash Flow'!F877*-1)</f>
        <v/>
      </c>
      <c r="E894" s="170" t="str">
        <f>IF('Detailed Cash Flow'!G877="","",'Detailed Cash Flow'!G877*-1)</f>
        <v/>
      </c>
      <c r="F894" s="170" t="str">
        <f>IF('Detailed Cash Flow'!Y877="","",'Detailed Cash Flow'!Y877*-1)</f>
        <v/>
      </c>
      <c r="G894" s="170" t="str">
        <f>'Detailed Cash Flow'!AJ877</f>
        <v/>
      </c>
      <c r="H894" s="170" t="str">
        <f>IF('Detailed Cash Flow'!D877="","",'Detailed Cash Flow'!D877*-1)</f>
        <v/>
      </c>
      <c r="I894" s="171"/>
      <c r="J894" s="171"/>
      <c r="K894" s="170" t="str">
        <f t="shared" si="28"/>
        <v/>
      </c>
      <c r="L894" s="97" t="str">
        <f t="shared" si="27"/>
        <v/>
      </c>
    </row>
    <row r="895" spans="2:12">
      <c r="B895" s="172" t="str">
        <f>'Detailed Cash Flow'!A878</f>
        <v/>
      </c>
      <c r="C895" s="170" t="str">
        <f>IF('Detailed Cash Flow'!E878="","",'Detailed Cash Flow'!E878*-1)</f>
        <v/>
      </c>
      <c r="D895" s="170" t="str">
        <f>IF('Detailed Cash Flow'!F878="","",'Detailed Cash Flow'!F878*-1)</f>
        <v/>
      </c>
      <c r="E895" s="170" t="str">
        <f>IF('Detailed Cash Flow'!G878="","",'Detailed Cash Flow'!G878*-1)</f>
        <v/>
      </c>
      <c r="F895" s="170" t="str">
        <f>IF('Detailed Cash Flow'!Y878="","",'Detailed Cash Flow'!Y878*-1)</f>
        <v/>
      </c>
      <c r="G895" s="170" t="str">
        <f>'Detailed Cash Flow'!AJ878</f>
        <v/>
      </c>
      <c r="H895" s="170" t="str">
        <f>IF('Detailed Cash Flow'!D878="","",'Detailed Cash Flow'!D878*-1)</f>
        <v/>
      </c>
      <c r="I895" s="171"/>
      <c r="J895" s="171"/>
      <c r="K895" s="170" t="str">
        <f t="shared" si="28"/>
        <v/>
      </c>
      <c r="L895" s="97" t="str">
        <f t="shared" si="27"/>
        <v/>
      </c>
    </row>
    <row r="896" spans="2:12">
      <c r="B896" s="172" t="str">
        <f>'Detailed Cash Flow'!A879</f>
        <v/>
      </c>
      <c r="C896" s="170" t="str">
        <f>IF('Detailed Cash Flow'!E879="","",'Detailed Cash Flow'!E879*-1)</f>
        <v/>
      </c>
      <c r="D896" s="170" t="str">
        <f>IF('Detailed Cash Flow'!F879="","",'Detailed Cash Flow'!F879*-1)</f>
        <v/>
      </c>
      <c r="E896" s="170" t="str">
        <f>IF('Detailed Cash Flow'!G879="","",'Detailed Cash Flow'!G879*-1)</f>
        <v/>
      </c>
      <c r="F896" s="170" t="str">
        <f>IF('Detailed Cash Flow'!Y879="","",'Detailed Cash Flow'!Y879*-1)</f>
        <v/>
      </c>
      <c r="G896" s="170" t="str">
        <f>'Detailed Cash Flow'!AJ879</f>
        <v/>
      </c>
      <c r="H896" s="170" t="str">
        <f>IF('Detailed Cash Flow'!D879="","",'Detailed Cash Flow'!D879*-1)</f>
        <v/>
      </c>
      <c r="I896" s="171"/>
      <c r="J896" s="171"/>
      <c r="K896" s="170" t="str">
        <f t="shared" si="28"/>
        <v/>
      </c>
      <c r="L896" s="97" t="str">
        <f t="shared" si="27"/>
        <v/>
      </c>
    </row>
    <row r="897" spans="2:12">
      <c r="B897" s="172" t="str">
        <f>'Detailed Cash Flow'!A880</f>
        <v/>
      </c>
      <c r="C897" s="170" t="str">
        <f>IF('Detailed Cash Flow'!E880="","",'Detailed Cash Flow'!E880*-1)</f>
        <v/>
      </c>
      <c r="D897" s="170" t="str">
        <f>IF('Detailed Cash Flow'!F880="","",'Detailed Cash Flow'!F880*-1)</f>
        <v/>
      </c>
      <c r="E897" s="170" t="str">
        <f>IF('Detailed Cash Flow'!G880="","",'Detailed Cash Flow'!G880*-1)</f>
        <v/>
      </c>
      <c r="F897" s="170" t="str">
        <f>IF('Detailed Cash Flow'!Y880="","",'Detailed Cash Flow'!Y880*-1)</f>
        <v/>
      </c>
      <c r="G897" s="170" t="str">
        <f>'Detailed Cash Flow'!AJ880</f>
        <v/>
      </c>
      <c r="H897" s="170" t="str">
        <f>IF('Detailed Cash Flow'!D880="","",'Detailed Cash Flow'!D880*-1)</f>
        <v/>
      </c>
      <c r="I897" s="171"/>
      <c r="J897" s="171"/>
      <c r="K897" s="170" t="str">
        <f t="shared" si="28"/>
        <v/>
      </c>
      <c r="L897" s="97" t="str">
        <f t="shared" si="27"/>
        <v/>
      </c>
    </row>
    <row r="898" spans="2:12">
      <c r="B898" s="172" t="str">
        <f>'Detailed Cash Flow'!A881</f>
        <v/>
      </c>
      <c r="C898" s="170" t="str">
        <f>IF('Detailed Cash Flow'!E881="","",'Detailed Cash Flow'!E881*-1)</f>
        <v/>
      </c>
      <c r="D898" s="170" t="str">
        <f>IF('Detailed Cash Flow'!F881="","",'Detailed Cash Flow'!F881*-1)</f>
        <v/>
      </c>
      <c r="E898" s="170" t="str">
        <f>IF('Detailed Cash Flow'!G881="","",'Detailed Cash Flow'!G881*-1)</f>
        <v/>
      </c>
      <c r="F898" s="170" t="str">
        <f>IF('Detailed Cash Flow'!Y881="","",'Detailed Cash Flow'!Y881*-1)</f>
        <v/>
      </c>
      <c r="G898" s="170" t="str">
        <f>'Detailed Cash Flow'!AJ881</f>
        <v/>
      </c>
      <c r="H898" s="170" t="str">
        <f>IF('Detailed Cash Flow'!D881="","",'Detailed Cash Flow'!D881*-1)</f>
        <v/>
      </c>
      <c r="I898" s="171"/>
      <c r="J898" s="171"/>
      <c r="K898" s="170" t="str">
        <f t="shared" si="28"/>
        <v/>
      </c>
      <c r="L898" s="97" t="str">
        <f t="shared" si="27"/>
        <v/>
      </c>
    </row>
    <row r="899" spans="2:12">
      <c r="B899" s="172" t="str">
        <f>'Detailed Cash Flow'!A882</f>
        <v/>
      </c>
      <c r="C899" s="170" t="str">
        <f>IF('Detailed Cash Flow'!E882="","",'Detailed Cash Flow'!E882*-1)</f>
        <v/>
      </c>
      <c r="D899" s="170" t="str">
        <f>IF('Detailed Cash Flow'!F882="","",'Detailed Cash Flow'!F882*-1)</f>
        <v/>
      </c>
      <c r="E899" s="170" t="str">
        <f>IF('Detailed Cash Flow'!G882="","",'Detailed Cash Flow'!G882*-1)</f>
        <v/>
      </c>
      <c r="F899" s="170" t="str">
        <f>IF('Detailed Cash Flow'!Y882="","",'Detailed Cash Flow'!Y882*-1)</f>
        <v/>
      </c>
      <c r="G899" s="170" t="str">
        <f>'Detailed Cash Flow'!AJ882</f>
        <v/>
      </c>
      <c r="H899" s="170" t="str">
        <f>IF('Detailed Cash Flow'!D882="","",'Detailed Cash Flow'!D882*-1)</f>
        <v/>
      </c>
      <c r="I899" s="171"/>
      <c r="J899" s="171"/>
      <c r="K899" s="170" t="str">
        <f t="shared" si="28"/>
        <v/>
      </c>
      <c r="L899" s="97" t="str">
        <f t="shared" si="27"/>
        <v/>
      </c>
    </row>
    <row r="900" spans="2:12">
      <c r="B900" s="172" t="str">
        <f>'Detailed Cash Flow'!A883</f>
        <v/>
      </c>
      <c r="C900" s="170" t="str">
        <f>IF('Detailed Cash Flow'!E883="","",'Detailed Cash Flow'!E883*-1)</f>
        <v/>
      </c>
      <c r="D900" s="170" t="str">
        <f>IF('Detailed Cash Flow'!F883="","",'Detailed Cash Flow'!F883*-1)</f>
        <v/>
      </c>
      <c r="E900" s="170" t="str">
        <f>IF('Detailed Cash Flow'!G883="","",'Detailed Cash Flow'!G883*-1)</f>
        <v/>
      </c>
      <c r="F900" s="170" t="str">
        <f>IF('Detailed Cash Flow'!Y883="","",'Detailed Cash Flow'!Y883*-1)</f>
        <v/>
      </c>
      <c r="G900" s="170" t="str">
        <f>'Detailed Cash Flow'!AJ883</f>
        <v/>
      </c>
      <c r="H900" s="170" t="str">
        <f>IF('Detailed Cash Flow'!D883="","",'Detailed Cash Flow'!D883*-1)</f>
        <v/>
      </c>
      <c r="I900" s="171"/>
      <c r="J900" s="171"/>
      <c r="K900" s="170" t="str">
        <f t="shared" si="28"/>
        <v/>
      </c>
      <c r="L900" s="97" t="str">
        <f t="shared" si="27"/>
        <v/>
      </c>
    </row>
    <row r="901" spans="2:12">
      <c r="B901" s="172" t="str">
        <f>'Detailed Cash Flow'!A884</f>
        <v/>
      </c>
      <c r="C901" s="170" t="str">
        <f>IF('Detailed Cash Flow'!E884="","",'Detailed Cash Flow'!E884*-1)</f>
        <v/>
      </c>
      <c r="D901" s="170" t="str">
        <f>IF('Detailed Cash Flow'!F884="","",'Detailed Cash Flow'!F884*-1)</f>
        <v/>
      </c>
      <c r="E901" s="170" t="str">
        <f>IF('Detailed Cash Flow'!G884="","",'Detailed Cash Flow'!G884*-1)</f>
        <v/>
      </c>
      <c r="F901" s="170" t="str">
        <f>IF('Detailed Cash Flow'!Y884="","",'Detailed Cash Flow'!Y884*-1)</f>
        <v/>
      </c>
      <c r="G901" s="170" t="str">
        <f>'Detailed Cash Flow'!AJ884</f>
        <v/>
      </c>
      <c r="H901" s="170" t="str">
        <f>IF('Detailed Cash Flow'!D884="","",'Detailed Cash Flow'!D884*-1)</f>
        <v/>
      </c>
      <c r="I901" s="171"/>
      <c r="J901" s="171"/>
      <c r="K901" s="170" t="str">
        <f t="shared" si="28"/>
        <v/>
      </c>
      <c r="L901" s="97" t="str">
        <f t="shared" si="27"/>
        <v/>
      </c>
    </row>
    <row r="902" spans="2:12">
      <c r="B902" s="172" t="str">
        <f>'Detailed Cash Flow'!A885</f>
        <v/>
      </c>
      <c r="C902" s="170" t="str">
        <f>IF('Detailed Cash Flow'!E885="","",'Detailed Cash Flow'!E885*-1)</f>
        <v/>
      </c>
      <c r="D902" s="170" t="str">
        <f>IF('Detailed Cash Flow'!F885="","",'Detailed Cash Flow'!F885*-1)</f>
        <v/>
      </c>
      <c r="E902" s="170" t="str">
        <f>IF('Detailed Cash Flow'!G885="","",'Detailed Cash Flow'!G885*-1)</f>
        <v/>
      </c>
      <c r="F902" s="170" t="str">
        <f>IF('Detailed Cash Flow'!Y885="","",'Detailed Cash Flow'!Y885*-1)</f>
        <v/>
      </c>
      <c r="G902" s="170" t="str">
        <f>'Detailed Cash Flow'!AJ885</f>
        <v/>
      </c>
      <c r="H902" s="170" t="str">
        <f>IF('Detailed Cash Flow'!D885="","",'Detailed Cash Flow'!D885*-1)</f>
        <v/>
      </c>
      <c r="I902" s="171"/>
      <c r="J902" s="171"/>
      <c r="K902" s="170" t="str">
        <f t="shared" si="28"/>
        <v/>
      </c>
      <c r="L902" s="97" t="str">
        <f t="shared" si="27"/>
        <v/>
      </c>
    </row>
    <row r="903" spans="2:12">
      <c r="B903" s="172" t="str">
        <f>'Detailed Cash Flow'!A886</f>
        <v/>
      </c>
      <c r="C903" s="170" t="str">
        <f>IF('Detailed Cash Flow'!E886="","",'Detailed Cash Flow'!E886*-1)</f>
        <v/>
      </c>
      <c r="D903" s="170" t="str">
        <f>IF('Detailed Cash Flow'!F886="","",'Detailed Cash Flow'!F886*-1)</f>
        <v/>
      </c>
      <c r="E903" s="170" t="str">
        <f>IF('Detailed Cash Flow'!G886="","",'Detailed Cash Flow'!G886*-1)</f>
        <v/>
      </c>
      <c r="F903" s="170" t="str">
        <f>IF('Detailed Cash Flow'!Y886="","",'Detailed Cash Flow'!Y886*-1)</f>
        <v/>
      </c>
      <c r="G903" s="170" t="str">
        <f>'Detailed Cash Flow'!AJ886</f>
        <v/>
      </c>
      <c r="H903" s="170" t="str">
        <f>IF('Detailed Cash Flow'!D886="","",'Detailed Cash Flow'!D886*-1)</f>
        <v/>
      </c>
      <c r="I903" s="171"/>
      <c r="J903" s="171"/>
      <c r="K903" s="170" t="str">
        <f t="shared" si="28"/>
        <v/>
      </c>
      <c r="L903" s="97" t="str">
        <f t="shared" si="27"/>
        <v/>
      </c>
    </row>
    <row r="904" spans="2:12">
      <c r="B904" s="172" t="str">
        <f>'Detailed Cash Flow'!A887</f>
        <v/>
      </c>
      <c r="C904" s="170" t="str">
        <f>IF('Detailed Cash Flow'!E887="","",'Detailed Cash Flow'!E887*-1)</f>
        <v/>
      </c>
      <c r="D904" s="170" t="str">
        <f>IF('Detailed Cash Flow'!F887="","",'Detailed Cash Flow'!F887*-1)</f>
        <v/>
      </c>
      <c r="E904" s="170" t="str">
        <f>IF('Detailed Cash Flow'!G887="","",'Detailed Cash Flow'!G887*-1)</f>
        <v/>
      </c>
      <c r="F904" s="170" t="str">
        <f>IF('Detailed Cash Flow'!Y887="","",'Detailed Cash Flow'!Y887*-1)</f>
        <v/>
      </c>
      <c r="G904" s="170" t="str">
        <f>'Detailed Cash Flow'!AJ887</f>
        <v/>
      </c>
      <c r="H904" s="170" t="str">
        <f>IF('Detailed Cash Flow'!D887="","",'Detailed Cash Flow'!D887*-1)</f>
        <v/>
      </c>
      <c r="I904" s="171"/>
      <c r="J904" s="171"/>
      <c r="K904" s="170" t="str">
        <f t="shared" si="28"/>
        <v/>
      </c>
      <c r="L904" s="97" t="str">
        <f t="shared" si="27"/>
        <v/>
      </c>
    </row>
    <row r="905" spans="2:12">
      <c r="B905" s="172" t="str">
        <f>'Detailed Cash Flow'!A888</f>
        <v/>
      </c>
      <c r="C905" s="170" t="str">
        <f>IF('Detailed Cash Flow'!E888="","",'Detailed Cash Flow'!E888*-1)</f>
        <v/>
      </c>
      <c r="D905" s="170" t="str">
        <f>IF('Detailed Cash Flow'!F888="","",'Detailed Cash Flow'!F888*-1)</f>
        <v/>
      </c>
      <c r="E905" s="170" t="str">
        <f>IF('Detailed Cash Flow'!G888="","",'Detailed Cash Flow'!G888*-1)</f>
        <v/>
      </c>
      <c r="F905" s="170" t="str">
        <f>IF('Detailed Cash Flow'!Y888="","",'Detailed Cash Flow'!Y888*-1)</f>
        <v/>
      </c>
      <c r="G905" s="170" t="str">
        <f>'Detailed Cash Flow'!AJ888</f>
        <v/>
      </c>
      <c r="H905" s="170" t="str">
        <f>IF('Detailed Cash Flow'!D888="","",'Detailed Cash Flow'!D888*-1)</f>
        <v/>
      </c>
      <c r="I905" s="171"/>
      <c r="J905" s="171"/>
      <c r="K905" s="170" t="str">
        <f t="shared" si="28"/>
        <v/>
      </c>
      <c r="L905" s="97" t="str">
        <f t="shared" si="27"/>
        <v/>
      </c>
    </row>
    <row r="906" spans="2:12">
      <c r="B906" s="172" t="str">
        <f>'Detailed Cash Flow'!A889</f>
        <v/>
      </c>
      <c r="C906" s="170" t="str">
        <f>IF('Detailed Cash Flow'!E889="","",'Detailed Cash Flow'!E889*-1)</f>
        <v/>
      </c>
      <c r="D906" s="170" t="str">
        <f>IF('Detailed Cash Flow'!F889="","",'Detailed Cash Flow'!F889*-1)</f>
        <v/>
      </c>
      <c r="E906" s="170" t="str">
        <f>IF('Detailed Cash Flow'!G889="","",'Detailed Cash Flow'!G889*-1)</f>
        <v/>
      </c>
      <c r="F906" s="170" t="str">
        <f>IF('Detailed Cash Flow'!Y889="","",'Detailed Cash Flow'!Y889*-1)</f>
        <v/>
      </c>
      <c r="G906" s="170" t="str">
        <f>'Detailed Cash Flow'!AJ889</f>
        <v/>
      </c>
      <c r="H906" s="170" t="str">
        <f>IF('Detailed Cash Flow'!D889="","",'Detailed Cash Flow'!D889*-1)</f>
        <v/>
      </c>
      <c r="I906" s="171"/>
      <c r="J906" s="171"/>
      <c r="K906" s="170" t="str">
        <f t="shared" si="28"/>
        <v/>
      </c>
      <c r="L906" s="97" t="str">
        <f t="shared" si="27"/>
        <v/>
      </c>
    </row>
    <row r="907" spans="2:12">
      <c r="B907" s="172" t="str">
        <f>'Detailed Cash Flow'!A890</f>
        <v/>
      </c>
      <c r="C907" s="170" t="str">
        <f>IF('Detailed Cash Flow'!E890="","",'Detailed Cash Flow'!E890*-1)</f>
        <v/>
      </c>
      <c r="D907" s="170" t="str">
        <f>IF('Detailed Cash Flow'!F890="","",'Detailed Cash Flow'!F890*-1)</f>
        <v/>
      </c>
      <c r="E907" s="170" t="str">
        <f>IF('Detailed Cash Flow'!G890="","",'Detailed Cash Flow'!G890*-1)</f>
        <v/>
      </c>
      <c r="F907" s="170" t="str">
        <f>IF('Detailed Cash Flow'!Y890="","",'Detailed Cash Flow'!Y890*-1)</f>
        <v/>
      </c>
      <c r="G907" s="170" t="str">
        <f>'Detailed Cash Flow'!AJ890</f>
        <v/>
      </c>
      <c r="H907" s="170" t="str">
        <f>IF('Detailed Cash Flow'!D890="","",'Detailed Cash Flow'!D890*-1)</f>
        <v/>
      </c>
      <c r="I907" s="171"/>
      <c r="J907" s="171"/>
      <c r="K907" s="170" t="str">
        <f t="shared" si="28"/>
        <v/>
      </c>
      <c r="L907" s="97" t="str">
        <f t="shared" si="27"/>
        <v/>
      </c>
    </row>
    <row r="908" spans="2:12">
      <c r="B908" s="172" t="str">
        <f>'Detailed Cash Flow'!A891</f>
        <v/>
      </c>
      <c r="C908" s="170" t="str">
        <f>IF('Detailed Cash Flow'!E891="","",'Detailed Cash Flow'!E891*-1)</f>
        <v/>
      </c>
      <c r="D908" s="170" t="str">
        <f>IF('Detailed Cash Flow'!F891="","",'Detailed Cash Flow'!F891*-1)</f>
        <v/>
      </c>
      <c r="E908" s="170" t="str">
        <f>IF('Detailed Cash Flow'!G891="","",'Detailed Cash Flow'!G891*-1)</f>
        <v/>
      </c>
      <c r="F908" s="170" t="str">
        <f>IF('Detailed Cash Flow'!Y891="","",'Detailed Cash Flow'!Y891*-1)</f>
        <v/>
      </c>
      <c r="G908" s="170" t="str">
        <f>'Detailed Cash Flow'!AJ891</f>
        <v/>
      </c>
      <c r="H908" s="170" t="str">
        <f>IF('Detailed Cash Flow'!D891="","",'Detailed Cash Flow'!D891*-1)</f>
        <v/>
      </c>
      <c r="I908" s="171"/>
      <c r="J908" s="171"/>
      <c r="K908" s="170" t="str">
        <f t="shared" si="28"/>
        <v/>
      </c>
      <c r="L908" s="97" t="str">
        <f t="shared" si="27"/>
        <v/>
      </c>
    </row>
    <row r="909" spans="2:12">
      <c r="B909" s="172" t="str">
        <f>'Detailed Cash Flow'!A892</f>
        <v/>
      </c>
      <c r="C909" s="170" t="str">
        <f>IF('Detailed Cash Flow'!E892="","",'Detailed Cash Flow'!E892*-1)</f>
        <v/>
      </c>
      <c r="D909" s="170" t="str">
        <f>IF('Detailed Cash Flow'!F892="","",'Detailed Cash Flow'!F892*-1)</f>
        <v/>
      </c>
      <c r="E909" s="170" t="str">
        <f>IF('Detailed Cash Flow'!G892="","",'Detailed Cash Flow'!G892*-1)</f>
        <v/>
      </c>
      <c r="F909" s="170" t="str">
        <f>IF('Detailed Cash Flow'!Y892="","",'Detailed Cash Flow'!Y892*-1)</f>
        <v/>
      </c>
      <c r="G909" s="170" t="str">
        <f>'Detailed Cash Flow'!AJ892</f>
        <v/>
      </c>
      <c r="H909" s="170" t="str">
        <f>IF('Detailed Cash Flow'!D892="","",'Detailed Cash Flow'!D892*-1)</f>
        <v/>
      </c>
      <c r="I909" s="171"/>
      <c r="J909" s="171"/>
      <c r="K909" s="170" t="str">
        <f t="shared" si="28"/>
        <v/>
      </c>
      <c r="L909" s="97" t="str">
        <f t="shared" si="27"/>
        <v/>
      </c>
    </row>
    <row r="910" spans="2:12">
      <c r="B910" s="172" t="str">
        <f>'Detailed Cash Flow'!A893</f>
        <v/>
      </c>
      <c r="C910" s="170" t="str">
        <f>IF('Detailed Cash Flow'!E893="","",'Detailed Cash Flow'!E893*-1)</f>
        <v/>
      </c>
      <c r="D910" s="170" t="str">
        <f>IF('Detailed Cash Flow'!F893="","",'Detailed Cash Flow'!F893*-1)</f>
        <v/>
      </c>
      <c r="E910" s="170" t="str">
        <f>IF('Detailed Cash Flow'!G893="","",'Detailed Cash Flow'!G893*-1)</f>
        <v/>
      </c>
      <c r="F910" s="170" t="str">
        <f>IF('Detailed Cash Flow'!Y893="","",'Detailed Cash Flow'!Y893*-1)</f>
        <v/>
      </c>
      <c r="G910" s="170" t="str">
        <f>'Detailed Cash Flow'!AJ893</f>
        <v/>
      </c>
      <c r="H910" s="170" t="str">
        <f>IF('Detailed Cash Flow'!D893="","",'Detailed Cash Flow'!D893*-1)</f>
        <v/>
      </c>
      <c r="I910" s="171"/>
      <c r="J910" s="171"/>
      <c r="K910" s="170" t="str">
        <f t="shared" si="28"/>
        <v/>
      </c>
      <c r="L910" s="97" t="str">
        <f t="shared" si="27"/>
        <v/>
      </c>
    </row>
    <row r="911" spans="2:12">
      <c r="B911" s="172" t="str">
        <f>'Detailed Cash Flow'!A894</f>
        <v/>
      </c>
      <c r="C911" s="170" t="str">
        <f>IF('Detailed Cash Flow'!E894="","",'Detailed Cash Flow'!E894*-1)</f>
        <v/>
      </c>
      <c r="D911" s="170" t="str">
        <f>IF('Detailed Cash Flow'!F894="","",'Detailed Cash Flow'!F894*-1)</f>
        <v/>
      </c>
      <c r="E911" s="170" t="str">
        <f>IF('Detailed Cash Flow'!G894="","",'Detailed Cash Flow'!G894*-1)</f>
        <v/>
      </c>
      <c r="F911" s="170" t="str">
        <f>IF('Detailed Cash Flow'!Y894="","",'Detailed Cash Flow'!Y894*-1)</f>
        <v/>
      </c>
      <c r="G911" s="170" t="str">
        <f>'Detailed Cash Flow'!AJ894</f>
        <v/>
      </c>
      <c r="H911" s="170" t="str">
        <f>IF('Detailed Cash Flow'!D894="","",'Detailed Cash Flow'!D894*-1)</f>
        <v/>
      </c>
      <c r="I911" s="171"/>
      <c r="J911" s="171"/>
      <c r="K911" s="170" t="str">
        <f t="shared" si="28"/>
        <v/>
      </c>
      <c r="L911" s="97" t="str">
        <f t="shared" si="27"/>
        <v/>
      </c>
    </row>
    <row r="912" spans="2:12">
      <c r="B912" s="172" t="str">
        <f>'Detailed Cash Flow'!A895</f>
        <v/>
      </c>
      <c r="C912" s="170" t="str">
        <f>IF('Detailed Cash Flow'!E895="","",'Detailed Cash Flow'!E895*-1)</f>
        <v/>
      </c>
      <c r="D912" s="170" t="str">
        <f>IF('Detailed Cash Flow'!F895="","",'Detailed Cash Flow'!F895*-1)</f>
        <v/>
      </c>
      <c r="E912" s="170" t="str">
        <f>IF('Detailed Cash Flow'!G895="","",'Detailed Cash Flow'!G895*-1)</f>
        <v/>
      </c>
      <c r="F912" s="170" t="str">
        <f>IF('Detailed Cash Flow'!Y895="","",'Detailed Cash Flow'!Y895*-1)</f>
        <v/>
      </c>
      <c r="G912" s="170" t="str">
        <f>'Detailed Cash Flow'!AJ895</f>
        <v/>
      </c>
      <c r="H912" s="170" t="str">
        <f>IF('Detailed Cash Flow'!D895="","",'Detailed Cash Flow'!D895*-1)</f>
        <v/>
      </c>
      <c r="I912" s="171"/>
      <c r="J912" s="171"/>
      <c r="K912" s="170" t="str">
        <f t="shared" si="28"/>
        <v/>
      </c>
      <c r="L912" s="97" t="str">
        <f t="shared" si="27"/>
        <v/>
      </c>
    </row>
    <row r="913" spans="2:12">
      <c r="B913" s="172" t="str">
        <f>'Detailed Cash Flow'!A896</f>
        <v/>
      </c>
      <c r="C913" s="170" t="str">
        <f>IF('Detailed Cash Flow'!E896="","",'Detailed Cash Flow'!E896*-1)</f>
        <v/>
      </c>
      <c r="D913" s="170" t="str">
        <f>IF('Detailed Cash Flow'!F896="","",'Detailed Cash Flow'!F896*-1)</f>
        <v/>
      </c>
      <c r="E913" s="170" t="str">
        <f>IF('Detailed Cash Flow'!G896="","",'Detailed Cash Flow'!G896*-1)</f>
        <v/>
      </c>
      <c r="F913" s="170" t="str">
        <f>IF('Detailed Cash Flow'!Y896="","",'Detailed Cash Flow'!Y896*-1)</f>
        <v/>
      </c>
      <c r="G913" s="170" t="str">
        <f>'Detailed Cash Flow'!AJ896</f>
        <v/>
      </c>
      <c r="H913" s="170" t="str">
        <f>IF('Detailed Cash Flow'!D896="","",'Detailed Cash Flow'!D896*-1)</f>
        <v/>
      </c>
      <c r="I913" s="171"/>
      <c r="J913" s="171"/>
      <c r="K913" s="170" t="str">
        <f t="shared" si="28"/>
        <v/>
      </c>
      <c r="L913" s="97" t="str">
        <f t="shared" si="27"/>
        <v/>
      </c>
    </row>
    <row r="914" spans="2:12">
      <c r="B914" s="172" t="str">
        <f>'Detailed Cash Flow'!A897</f>
        <v/>
      </c>
      <c r="C914" s="170" t="str">
        <f>IF('Detailed Cash Flow'!E897="","",'Detailed Cash Flow'!E897*-1)</f>
        <v/>
      </c>
      <c r="D914" s="170" t="str">
        <f>IF('Detailed Cash Flow'!F897="","",'Detailed Cash Flow'!F897*-1)</f>
        <v/>
      </c>
      <c r="E914" s="170" t="str">
        <f>IF('Detailed Cash Flow'!G897="","",'Detailed Cash Flow'!G897*-1)</f>
        <v/>
      </c>
      <c r="F914" s="170" t="str">
        <f>IF('Detailed Cash Flow'!Y897="","",'Detailed Cash Flow'!Y897*-1)</f>
        <v/>
      </c>
      <c r="G914" s="170" t="str">
        <f>'Detailed Cash Flow'!AJ897</f>
        <v/>
      </c>
      <c r="H914" s="170" t="str">
        <f>IF('Detailed Cash Flow'!D897="","",'Detailed Cash Flow'!D897*-1)</f>
        <v/>
      </c>
      <c r="I914" s="171"/>
      <c r="J914" s="171"/>
      <c r="K914" s="170" t="str">
        <f t="shared" si="28"/>
        <v/>
      </c>
      <c r="L914" s="97" t="str">
        <f t="shared" ref="L914:L977" si="29">K914</f>
        <v/>
      </c>
    </row>
    <row r="915" spans="2:12">
      <c r="B915" s="172" t="str">
        <f>'Detailed Cash Flow'!A898</f>
        <v/>
      </c>
      <c r="C915" s="170" t="str">
        <f>IF('Detailed Cash Flow'!E898="","",'Detailed Cash Flow'!E898*-1)</f>
        <v/>
      </c>
      <c r="D915" s="170" t="str">
        <f>IF('Detailed Cash Flow'!F898="","",'Detailed Cash Flow'!F898*-1)</f>
        <v/>
      </c>
      <c r="E915" s="170" t="str">
        <f>IF('Detailed Cash Flow'!G898="","",'Detailed Cash Flow'!G898*-1)</f>
        <v/>
      </c>
      <c r="F915" s="170" t="str">
        <f>IF('Detailed Cash Flow'!Y898="","",'Detailed Cash Flow'!Y898*-1)</f>
        <v/>
      </c>
      <c r="G915" s="170" t="str">
        <f>'Detailed Cash Flow'!AJ898</f>
        <v/>
      </c>
      <c r="H915" s="170" t="str">
        <f>IF('Detailed Cash Flow'!D898="","",'Detailed Cash Flow'!D898*-1)</f>
        <v/>
      </c>
      <c r="I915" s="171"/>
      <c r="J915" s="171"/>
      <c r="K915" s="170" t="str">
        <f t="shared" si="28"/>
        <v/>
      </c>
      <c r="L915" s="97" t="str">
        <f t="shared" si="29"/>
        <v/>
      </c>
    </row>
    <row r="916" spans="2:12">
      <c r="B916" s="172" t="str">
        <f>'Detailed Cash Flow'!A899</f>
        <v/>
      </c>
      <c r="C916" s="170" t="str">
        <f>IF('Detailed Cash Flow'!E899="","",'Detailed Cash Flow'!E899*-1)</f>
        <v/>
      </c>
      <c r="D916" s="170" t="str">
        <f>IF('Detailed Cash Flow'!F899="","",'Detailed Cash Flow'!F899*-1)</f>
        <v/>
      </c>
      <c r="E916" s="170" t="str">
        <f>IF('Detailed Cash Flow'!G899="","",'Detailed Cash Flow'!G899*-1)</f>
        <v/>
      </c>
      <c r="F916" s="170" t="str">
        <f>IF('Detailed Cash Flow'!Y899="","",'Detailed Cash Flow'!Y899*-1)</f>
        <v/>
      </c>
      <c r="G916" s="170" t="str">
        <f>'Detailed Cash Flow'!AJ899</f>
        <v/>
      </c>
      <c r="H916" s="170" t="str">
        <f>IF('Detailed Cash Flow'!D899="","",'Detailed Cash Flow'!D899*-1)</f>
        <v/>
      </c>
      <c r="I916" s="171"/>
      <c r="J916" s="171"/>
      <c r="K916" s="170" t="str">
        <f t="shared" si="28"/>
        <v/>
      </c>
      <c r="L916" s="97" t="str">
        <f t="shared" si="29"/>
        <v/>
      </c>
    </row>
    <row r="917" spans="2:12">
      <c r="B917" s="172" t="str">
        <f>'Detailed Cash Flow'!A900</f>
        <v/>
      </c>
      <c r="C917" s="170" t="str">
        <f>IF('Detailed Cash Flow'!E900="","",'Detailed Cash Flow'!E900*-1)</f>
        <v/>
      </c>
      <c r="D917" s="170" t="str">
        <f>IF('Detailed Cash Flow'!F900="","",'Detailed Cash Flow'!F900*-1)</f>
        <v/>
      </c>
      <c r="E917" s="170" t="str">
        <f>IF('Detailed Cash Flow'!G900="","",'Detailed Cash Flow'!G900*-1)</f>
        <v/>
      </c>
      <c r="F917" s="170" t="str">
        <f>IF('Detailed Cash Flow'!Y900="","",'Detailed Cash Flow'!Y900*-1)</f>
        <v/>
      </c>
      <c r="G917" s="170" t="str">
        <f>'Detailed Cash Flow'!AJ900</f>
        <v/>
      </c>
      <c r="H917" s="170" t="str">
        <f>IF('Detailed Cash Flow'!D900="","",'Detailed Cash Flow'!D900*-1)</f>
        <v/>
      </c>
      <c r="I917" s="171"/>
      <c r="J917" s="171"/>
      <c r="K917" s="170" t="str">
        <f t="shared" ref="K917:K980" si="30">IF(B917="","",K916+G917+C917+D917+E917+F917+H917+I917)</f>
        <v/>
      </c>
      <c r="L917" s="97" t="str">
        <f t="shared" si="29"/>
        <v/>
      </c>
    </row>
    <row r="918" spans="2:12">
      <c r="B918" s="172" t="str">
        <f>'Detailed Cash Flow'!A901</f>
        <v/>
      </c>
      <c r="C918" s="170" t="str">
        <f>IF('Detailed Cash Flow'!E901="","",'Detailed Cash Flow'!E901*-1)</f>
        <v/>
      </c>
      <c r="D918" s="170" t="str">
        <f>IF('Detailed Cash Flow'!F901="","",'Detailed Cash Flow'!F901*-1)</f>
        <v/>
      </c>
      <c r="E918" s="170" t="str">
        <f>IF('Detailed Cash Flow'!G901="","",'Detailed Cash Flow'!G901*-1)</f>
        <v/>
      </c>
      <c r="F918" s="170" t="str">
        <f>IF('Detailed Cash Flow'!Y901="","",'Detailed Cash Flow'!Y901*-1)</f>
        <v/>
      </c>
      <c r="G918" s="170" t="str">
        <f>'Detailed Cash Flow'!AJ901</f>
        <v/>
      </c>
      <c r="H918" s="170" t="str">
        <f>IF('Detailed Cash Flow'!D901="","",'Detailed Cash Flow'!D901*-1)</f>
        <v/>
      </c>
      <c r="I918" s="171"/>
      <c r="J918" s="171"/>
      <c r="K918" s="170" t="str">
        <f t="shared" si="30"/>
        <v/>
      </c>
      <c r="L918" s="97" t="str">
        <f t="shared" si="29"/>
        <v/>
      </c>
    </row>
    <row r="919" spans="2:12">
      <c r="B919" s="172" t="str">
        <f>'Detailed Cash Flow'!A902</f>
        <v/>
      </c>
      <c r="C919" s="170" t="str">
        <f>IF('Detailed Cash Flow'!E902="","",'Detailed Cash Flow'!E902*-1)</f>
        <v/>
      </c>
      <c r="D919" s="170" t="str">
        <f>IF('Detailed Cash Flow'!F902="","",'Detailed Cash Flow'!F902*-1)</f>
        <v/>
      </c>
      <c r="E919" s="170" t="str">
        <f>IF('Detailed Cash Flow'!G902="","",'Detailed Cash Flow'!G902*-1)</f>
        <v/>
      </c>
      <c r="F919" s="170" t="str">
        <f>IF('Detailed Cash Flow'!Y902="","",'Detailed Cash Flow'!Y902*-1)</f>
        <v/>
      </c>
      <c r="G919" s="170" t="str">
        <f>'Detailed Cash Flow'!AJ902</f>
        <v/>
      </c>
      <c r="H919" s="170" t="str">
        <f>IF('Detailed Cash Flow'!D902="","",'Detailed Cash Flow'!D902*-1)</f>
        <v/>
      </c>
      <c r="I919" s="171"/>
      <c r="J919" s="171"/>
      <c r="K919" s="170" t="str">
        <f t="shared" si="30"/>
        <v/>
      </c>
      <c r="L919" s="97" t="str">
        <f t="shared" si="29"/>
        <v/>
      </c>
    </row>
    <row r="920" spans="2:12">
      <c r="B920" s="172" t="str">
        <f>'Detailed Cash Flow'!A903</f>
        <v/>
      </c>
      <c r="C920" s="170" t="str">
        <f>IF('Detailed Cash Flow'!E903="","",'Detailed Cash Flow'!E903*-1)</f>
        <v/>
      </c>
      <c r="D920" s="170" t="str">
        <f>IF('Detailed Cash Flow'!F903="","",'Detailed Cash Flow'!F903*-1)</f>
        <v/>
      </c>
      <c r="E920" s="170" t="str">
        <f>IF('Detailed Cash Flow'!G903="","",'Detailed Cash Flow'!G903*-1)</f>
        <v/>
      </c>
      <c r="F920" s="170" t="str">
        <f>IF('Detailed Cash Flow'!Y903="","",'Detailed Cash Flow'!Y903*-1)</f>
        <v/>
      </c>
      <c r="G920" s="170" t="str">
        <f>'Detailed Cash Flow'!AJ903</f>
        <v/>
      </c>
      <c r="H920" s="170" t="str">
        <f>IF('Detailed Cash Flow'!D903="","",'Detailed Cash Flow'!D903*-1)</f>
        <v/>
      </c>
      <c r="I920" s="171"/>
      <c r="J920" s="171"/>
      <c r="K920" s="170" t="str">
        <f t="shared" si="30"/>
        <v/>
      </c>
      <c r="L920" s="97" t="str">
        <f t="shared" si="29"/>
        <v/>
      </c>
    </row>
    <row r="921" spans="2:12">
      <c r="B921" s="172" t="str">
        <f>'Detailed Cash Flow'!A904</f>
        <v/>
      </c>
      <c r="C921" s="170" t="str">
        <f>IF('Detailed Cash Flow'!E904="","",'Detailed Cash Flow'!E904*-1)</f>
        <v/>
      </c>
      <c r="D921" s="170" t="str">
        <f>IF('Detailed Cash Flow'!F904="","",'Detailed Cash Flow'!F904*-1)</f>
        <v/>
      </c>
      <c r="E921" s="170" t="str">
        <f>IF('Detailed Cash Flow'!G904="","",'Detailed Cash Flow'!G904*-1)</f>
        <v/>
      </c>
      <c r="F921" s="170" t="str">
        <f>IF('Detailed Cash Flow'!Y904="","",'Detailed Cash Flow'!Y904*-1)</f>
        <v/>
      </c>
      <c r="G921" s="170" t="str">
        <f>'Detailed Cash Flow'!AJ904</f>
        <v/>
      </c>
      <c r="H921" s="170" t="str">
        <f>IF('Detailed Cash Flow'!D904="","",'Detailed Cash Flow'!D904*-1)</f>
        <v/>
      </c>
      <c r="I921" s="171"/>
      <c r="J921" s="171"/>
      <c r="K921" s="170" t="str">
        <f t="shared" si="30"/>
        <v/>
      </c>
      <c r="L921" s="97" t="str">
        <f t="shared" si="29"/>
        <v/>
      </c>
    </row>
    <row r="922" spans="2:12">
      <c r="B922" s="172" t="str">
        <f>'Detailed Cash Flow'!A905</f>
        <v/>
      </c>
      <c r="C922" s="170" t="str">
        <f>IF('Detailed Cash Flow'!E905="","",'Detailed Cash Flow'!E905*-1)</f>
        <v/>
      </c>
      <c r="D922" s="170" t="str">
        <f>IF('Detailed Cash Flow'!F905="","",'Detailed Cash Flow'!F905*-1)</f>
        <v/>
      </c>
      <c r="E922" s="170" t="str">
        <f>IF('Detailed Cash Flow'!G905="","",'Detailed Cash Flow'!G905*-1)</f>
        <v/>
      </c>
      <c r="F922" s="170" t="str">
        <f>IF('Detailed Cash Flow'!Y905="","",'Detailed Cash Flow'!Y905*-1)</f>
        <v/>
      </c>
      <c r="G922" s="170" t="str">
        <f>'Detailed Cash Flow'!AJ905</f>
        <v/>
      </c>
      <c r="H922" s="170" t="str">
        <f>IF('Detailed Cash Flow'!D905="","",'Detailed Cash Flow'!D905*-1)</f>
        <v/>
      </c>
      <c r="I922" s="171"/>
      <c r="J922" s="171"/>
      <c r="K922" s="170" t="str">
        <f t="shared" si="30"/>
        <v/>
      </c>
      <c r="L922" s="97" t="str">
        <f t="shared" si="29"/>
        <v/>
      </c>
    </row>
    <row r="923" spans="2:12">
      <c r="B923" s="172" t="str">
        <f>'Detailed Cash Flow'!A906</f>
        <v/>
      </c>
      <c r="C923" s="170" t="str">
        <f>IF('Detailed Cash Flow'!E906="","",'Detailed Cash Flow'!E906*-1)</f>
        <v/>
      </c>
      <c r="D923" s="170" t="str">
        <f>IF('Detailed Cash Flow'!F906="","",'Detailed Cash Flow'!F906*-1)</f>
        <v/>
      </c>
      <c r="E923" s="170" t="str">
        <f>IF('Detailed Cash Flow'!G906="","",'Detailed Cash Flow'!G906*-1)</f>
        <v/>
      </c>
      <c r="F923" s="170" t="str">
        <f>IF('Detailed Cash Flow'!Y906="","",'Detailed Cash Flow'!Y906*-1)</f>
        <v/>
      </c>
      <c r="G923" s="170" t="str">
        <f>'Detailed Cash Flow'!AJ906</f>
        <v/>
      </c>
      <c r="H923" s="170" t="str">
        <f>IF('Detailed Cash Flow'!D906="","",'Detailed Cash Flow'!D906*-1)</f>
        <v/>
      </c>
      <c r="I923" s="171"/>
      <c r="J923" s="171"/>
      <c r="K923" s="170" t="str">
        <f t="shared" si="30"/>
        <v/>
      </c>
      <c r="L923" s="97" t="str">
        <f t="shared" si="29"/>
        <v/>
      </c>
    </row>
    <row r="924" spans="2:12">
      <c r="B924" s="172" t="str">
        <f>'Detailed Cash Flow'!A907</f>
        <v/>
      </c>
      <c r="C924" s="170" t="str">
        <f>IF('Detailed Cash Flow'!E907="","",'Detailed Cash Flow'!E907*-1)</f>
        <v/>
      </c>
      <c r="D924" s="170" t="str">
        <f>IF('Detailed Cash Flow'!F907="","",'Detailed Cash Flow'!F907*-1)</f>
        <v/>
      </c>
      <c r="E924" s="170" t="str">
        <f>IF('Detailed Cash Flow'!G907="","",'Detailed Cash Flow'!G907*-1)</f>
        <v/>
      </c>
      <c r="F924" s="170" t="str">
        <f>IF('Detailed Cash Flow'!Y907="","",'Detailed Cash Flow'!Y907*-1)</f>
        <v/>
      </c>
      <c r="G924" s="170" t="str">
        <f>'Detailed Cash Flow'!AJ907</f>
        <v/>
      </c>
      <c r="H924" s="170" t="str">
        <f>IF('Detailed Cash Flow'!D907="","",'Detailed Cash Flow'!D907*-1)</f>
        <v/>
      </c>
      <c r="I924" s="171"/>
      <c r="J924" s="171"/>
      <c r="K924" s="170" t="str">
        <f t="shared" si="30"/>
        <v/>
      </c>
      <c r="L924" s="97" t="str">
        <f t="shared" si="29"/>
        <v/>
      </c>
    </row>
    <row r="925" spans="2:12">
      <c r="B925" s="172" t="str">
        <f>'Detailed Cash Flow'!A908</f>
        <v/>
      </c>
      <c r="C925" s="170" t="str">
        <f>IF('Detailed Cash Flow'!E908="","",'Detailed Cash Flow'!E908*-1)</f>
        <v/>
      </c>
      <c r="D925" s="170" t="str">
        <f>IF('Detailed Cash Flow'!F908="","",'Detailed Cash Flow'!F908*-1)</f>
        <v/>
      </c>
      <c r="E925" s="170" t="str">
        <f>IF('Detailed Cash Flow'!G908="","",'Detailed Cash Flow'!G908*-1)</f>
        <v/>
      </c>
      <c r="F925" s="170" t="str">
        <f>IF('Detailed Cash Flow'!Y908="","",'Detailed Cash Flow'!Y908*-1)</f>
        <v/>
      </c>
      <c r="G925" s="170" t="str">
        <f>'Detailed Cash Flow'!AJ908</f>
        <v/>
      </c>
      <c r="H925" s="170" t="str">
        <f>IF('Detailed Cash Flow'!D908="","",'Detailed Cash Flow'!D908*-1)</f>
        <v/>
      </c>
      <c r="I925" s="171"/>
      <c r="J925" s="171"/>
      <c r="K925" s="170" t="str">
        <f t="shared" si="30"/>
        <v/>
      </c>
      <c r="L925" s="97" t="str">
        <f t="shared" si="29"/>
        <v/>
      </c>
    </row>
    <row r="926" spans="2:12">
      <c r="B926" s="172" t="str">
        <f>'Detailed Cash Flow'!A909</f>
        <v/>
      </c>
      <c r="C926" s="170" t="str">
        <f>IF('Detailed Cash Flow'!E909="","",'Detailed Cash Flow'!E909*-1)</f>
        <v/>
      </c>
      <c r="D926" s="170" t="str">
        <f>IF('Detailed Cash Flow'!F909="","",'Detailed Cash Flow'!F909*-1)</f>
        <v/>
      </c>
      <c r="E926" s="170" t="str">
        <f>IF('Detailed Cash Flow'!G909="","",'Detailed Cash Flow'!G909*-1)</f>
        <v/>
      </c>
      <c r="F926" s="170" t="str">
        <f>IF('Detailed Cash Flow'!Y909="","",'Detailed Cash Flow'!Y909*-1)</f>
        <v/>
      </c>
      <c r="G926" s="170" t="str">
        <f>'Detailed Cash Flow'!AJ909</f>
        <v/>
      </c>
      <c r="H926" s="170" t="str">
        <f>IF('Detailed Cash Flow'!D909="","",'Detailed Cash Flow'!D909*-1)</f>
        <v/>
      </c>
      <c r="I926" s="171"/>
      <c r="J926" s="171"/>
      <c r="K926" s="170" t="str">
        <f t="shared" si="30"/>
        <v/>
      </c>
      <c r="L926" s="97" t="str">
        <f t="shared" si="29"/>
        <v/>
      </c>
    </row>
    <row r="927" spans="2:12">
      <c r="B927" s="172" t="str">
        <f>'Detailed Cash Flow'!A910</f>
        <v/>
      </c>
      <c r="C927" s="170" t="str">
        <f>IF('Detailed Cash Flow'!E910="","",'Detailed Cash Flow'!E910*-1)</f>
        <v/>
      </c>
      <c r="D927" s="170" t="str">
        <f>IF('Detailed Cash Flow'!F910="","",'Detailed Cash Flow'!F910*-1)</f>
        <v/>
      </c>
      <c r="E927" s="170" t="str">
        <f>IF('Detailed Cash Flow'!G910="","",'Detailed Cash Flow'!G910*-1)</f>
        <v/>
      </c>
      <c r="F927" s="170" t="str">
        <f>IF('Detailed Cash Flow'!Y910="","",'Detailed Cash Flow'!Y910*-1)</f>
        <v/>
      </c>
      <c r="G927" s="170" t="str">
        <f>'Detailed Cash Flow'!AJ910</f>
        <v/>
      </c>
      <c r="H927" s="170" t="str">
        <f>IF('Detailed Cash Flow'!D910="","",'Detailed Cash Flow'!D910*-1)</f>
        <v/>
      </c>
      <c r="I927" s="171"/>
      <c r="J927" s="171"/>
      <c r="K927" s="170" t="str">
        <f t="shared" si="30"/>
        <v/>
      </c>
      <c r="L927" s="97" t="str">
        <f t="shared" si="29"/>
        <v/>
      </c>
    </row>
    <row r="928" spans="2:12">
      <c r="B928" s="172" t="str">
        <f>'Detailed Cash Flow'!A911</f>
        <v/>
      </c>
      <c r="C928" s="170" t="str">
        <f>IF('Detailed Cash Flow'!E911="","",'Detailed Cash Flow'!E911*-1)</f>
        <v/>
      </c>
      <c r="D928" s="170" t="str">
        <f>IF('Detailed Cash Flow'!F911="","",'Detailed Cash Flow'!F911*-1)</f>
        <v/>
      </c>
      <c r="E928" s="170" t="str">
        <f>IF('Detailed Cash Flow'!G911="","",'Detailed Cash Flow'!G911*-1)</f>
        <v/>
      </c>
      <c r="F928" s="170" t="str">
        <f>IF('Detailed Cash Flow'!Y911="","",'Detailed Cash Flow'!Y911*-1)</f>
        <v/>
      </c>
      <c r="G928" s="170" t="str">
        <f>'Detailed Cash Flow'!AJ911</f>
        <v/>
      </c>
      <c r="H928" s="170" t="str">
        <f>IF('Detailed Cash Flow'!D911="","",'Detailed Cash Flow'!D911*-1)</f>
        <v/>
      </c>
      <c r="I928" s="171"/>
      <c r="J928" s="171"/>
      <c r="K928" s="170" t="str">
        <f t="shared" si="30"/>
        <v/>
      </c>
      <c r="L928" s="97" t="str">
        <f t="shared" si="29"/>
        <v/>
      </c>
    </row>
    <row r="929" spans="2:12">
      <c r="B929" s="172" t="str">
        <f>'Detailed Cash Flow'!A912</f>
        <v/>
      </c>
      <c r="C929" s="170" t="str">
        <f>IF('Detailed Cash Flow'!E912="","",'Detailed Cash Flow'!E912*-1)</f>
        <v/>
      </c>
      <c r="D929" s="170" t="str">
        <f>IF('Detailed Cash Flow'!F912="","",'Detailed Cash Flow'!F912*-1)</f>
        <v/>
      </c>
      <c r="E929" s="170" t="str">
        <f>IF('Detailed Cash Flow'!G912="","",'Detailed Cash Flow'!G912*-1)</f>
        <v/>
      </c>
      <c r="F929" s="170" t="str">
        <f>IF('Detailed Cash Flow'!Y912="","",'Detailed Cash Flow'!Y912*-1)</f>
        <v/>
      </c>
      <c r="G929" s="170" t="str">
        <f>'Detailed Cash Flow'!AJ912</f>
        <v/>
      </c>
      <c r="H929" s="170" t="str">
        <f>IF('Detailed Cash Flow'!D912="","",'Detailed Cash Flow'!D912*-1)</f>
        <v/>
      </c>
      <c r="I929" s="171"/>
      <c r="J929" s="171"/>
      <c r="K929" s="170" t="str">
        <f t="shared" si="30"/>
        <v/>
      </c>
      <c r="L929" s="97" t="str">
        <f t="shared" si="29"/>
        <v/>
      </c>
    </row>
    <row r="930" spans="2:12">
      <c r="B930" s="172" t="str">
        <f>'Detailed Cash Flow'!A913</f>
        <v/>
      </c>
      <c r="C930" s="170" t="str">
        <f>IF('Detailed Cash Flow'!E913="","",'Detailed Cash Flow'!E913*-1)</f>
        <v/>
      </c>
      <c r="D930" s="170" t="str">
        <f>IF('Detailed Cash Flow'!F913="","",'Detailed Cash Flow'!F913*-1)</f>
        <v/>
      </c>
      <c r="E930" s="170" t="str">
        <f>IF('Detailed Cash Flow'!G913="","",'Detailed Cash Flow'!G913*-1)</f>
        <v/>
      </c>
      <c r="F930" s="170" t="str">
        <f>IF('Detailed Cash Flow'!Y913="","",'Detailed Cash Flow'!Y913*-1)</f>
        <v/>
      </c>
      <c r="G930" s="170" t="str">
        <f>'Detailed Cash Flow'!AJ913</f>
        <v/>
      </c>
      <c r="H930" s="170" t="str">
        <f>IF('Detailed Cash Flow'!D913="","",'Detailed Cash Flow'!D913*-1)</f>
        <v/>
      </c>
      <c r="I930" s="171"/>
      <c r="J930" s="171"/>
      <c r="K930" s="170" t="str">
        <f t="shared" si="30"/>
        <v/>
      </c>
      <c r="L930" s="97" t="str">
        <f t="shared" si="29"/>
        <v/>
      </c>
    </row>
    <row r="931" spans="2:12">
      <c r="B931" s="172" t="str">
        <f>'Detailed Cash Flow'!A914</f>
        <v/>
      </c>
      <c r="C931" s="170" t="str">
        <f>IF('Detailed Cash Flow'!E914="","",'Detailed Cash Flow'!E914*-1)</f>
        <v/>
      </c>
      <c r="D931" s="170" t="str">
        <f>IF('Detailed Cash Flow'!F914="","",'Detailed Cash Flow'!F914*-1)</f>
        <v/>
      </c>
      <c r="E931" s="170" t="str">
        <f>IF('Detailed Cash Flow'!G914="","",'Detailed Cash Flow'!G914*-1)</f>
        <v/>
      </c>
      <c r="F931" s="170" t="str">
        <f>IF('Detailed Cash Flow'!Y914="","",'Detailed Cash Flow'!Y914*-1)</f>
        <v/>
      </c>
      <c r="G931" s="170" t="str">
        <f>'Detailed Cash Flow'!AJ914</f>
        <v/>
      </c>
      <c r="H931" s="170" t="str">
        <f>IF('Detailed Cash Flow'!D914="","",'Detailed Cash Flow'!D914*-1)</f>
        <v/>
      </c>
      <c r="I931" s="171"/>
      <c r="J931" s="171"/>
      <c r="K931" s="170" t="str">
        <f t="shared" si="30"/>
        <v/>
      </c>
      <c r="L931" s="97" t="str">
        <f t="shared" si="29"/>
        <v/>
      </c>
    </row>
    <row r="932" spans="2:12">
      <c r="B932" s="172" t="str">
        <f>'Detailed Cash Flow'!A915</f>
        <v/>
      </c>
      <c r="C932" s="170" t="str">
        <f>IF('Detailed Cash Flow'!E915="","",'Detailed Cash Flow'!E915*-1)</f>
        <v/>
      </c>
      <c r="D932" s="170" t="str">
        <f>IF('Detailed Cash Flow'!F915="","",'Detailed Cash Flow'!F915*-1)</f>
        <v/>
      </c>
      <c r="E932" s="170" t="str">
        <f>IF('Detailed Cash Flow'!G915="","",'Detailed Cash Flow'!G915*-1)</f>
        <v/>
      </c>
      <c r="F932" s="170" t="str">
        <f>IF('Detailed Cash Flow'!Y915="","",'Detailed Cash Flow'!Y915*-1)</f>
        <v/>
      </c>
      <c r="G932" s="170" t="str">
        <f>'Detailed Cash Flow'!AJ915</f>
        <v/>
      </c>
      <c r="H932" s="170" t="str">
        <f>IF('Detailed Cash Flow'!D915="","",'Detailed Cash Flow'!D915*-1)</f>
        <v/>
      </c>
      <c r="I932" s="171"/>
      <c r="J932" s="171"/>
      <c r="K932" s="170" t="str">
        <f t="shared" si="30"/>
        <v/>
      </c>
      <c r="L932" s="97" t="str">
        <f t="shared" si="29"/>
        <v/>
      </c>
    </row>
    <row r="933" spans="2:12">
      <c r="B933" s="172" t="str">
        <f>'Detailed Cash Flow'!A916</f>
        <v/>
      </c>
      <c r="C933" s="170" t="str">
        <f>IF('Detailed Cash Flow'!E916="","",'Detailed Cash Flow'!E916*-1)</f>
        <v/>
      </c>
      <c r="D933" s="170" t="str">
        <f>IF('Detailed Cash Flow'!F916="","",'Detailed Cash Flow'!F916*-1)</f>
        <v/>
      </c>
      <c r="E933" s="170" t="str">
        <f>IF('Detailed Cash Flow'!G916="","",'Detailed Cash Flow'!G916*-1)</f>
        <v/>
      </c>
      <c r="F933" s="170" t="str">
        <f>IF('Detailed Cash Flow'!Y916="","",'Detailed Cash Flow'!Y916*-1)</f>
        <v/>
      </c>
      <c r="G933" s="170" t="str">
        <f>'Detailed Cash Flow'!AJ916</f>
        <v/>
      </c>
      <c r="H933" s="170" t="str">
        <f>IF('Detailed Cash Flow'!D916="","",'Detailed Cash Flow'!D916*-1)</f>
        <v/>
      </c>
      <c r="I933" s="171"/>
      <c r="J933" s="171"/>
      <c r="K933" s="170" t="str">
        <f t="shared" si="30"/>
        <v/>
      </c>
      <c r="L933" s="97" t="str">
        <f t="shared" si="29"/>
        <v/>
      </c>
    </row>
    <row r="934" spans="2:12">
      <c r="B934" s="172" t="str">
        <f>'Detailed Cash Flow'!A917</f>
        <v/>
      </c>
      <c r="C934" s="170" t="str">
        <f>IF('Detailed Cash Flow'!E917="","",'Detailed Cash Flow'!E917*-1)</f>
        <v/>
      </c>
      <c r="D934" s="170" t="str">
        <f>IF('Detailed Cash Flow'!F917="","",'Detailed Cash Flow'!F917*-1)</f>
        <v/>
      </c>
      <c r="E934" s="170" t="str">
        <f>IF('Detailed Cash Flow'!G917="","",'Detailed Cash Flow'!G917*-1)</f>
        <v/>
      </c>
      <c r="F934" s="170" t="str">
        <f>IF('Detailed Cash Flow'!Y917="","",'Detailed Cash Flow'!Y917*-1)</f>
        <v/>
      </c>
      <c r="G934" s="170" t="str">
        <f>'Detailed Cash Flow'!AJ917</f>
        <v/>
      </c>
      <c r="H934" s="170" t="str">
        <f>IF('Detailed Cash Flow'!D917="","",'Detailed Cash Flow'!D917*-1)</f>
        <v/>
      </c>
      <c r="I934" s="171"/>
      <c r="J934" s="171"/>
      <c r="K934" s="170" t="str">
        <f t="shared" si="30"/>
        <v/>
      </c>
      <c r="L934" s="97" t="str">
        <f t="shared" si="29"/>
        <v/>
      </c>
    </row>
    <row r="935" spans="2:12">
      <c r="B935" s="172" t="str">
        <f>'Detailed Cash Flow'!A918</f>
        <v/>
      </c>
      <c r="C935" s="170" t="str">
        <f>IF('Detailed Cash Flow'!E918="","",'Detailed Cash Flow'!E918*-1)</f>
        <v/>
      </c>
      <c r="D935" s="170" t="str">
        <f>IF('Detailed Cash Flow'!F918="","",'Detailed Cash Flow'!F918*-1)</f>
        <v/>
      </c>
      <c r="E935" s="170" t="str">
        <f>IF('Detailed Cash Flow'!G918="","",'Detailed Cash Flow'!G918*-1)</f>
        <v/>
      </c>
      <c r="F935" s="170" t="str">
        <f>IF('Detailed Cash Flow'!Y918="","",'Detailed Cash Flow'!Y918*-1)</f>
        <v/>
      </c>
      <c r="G935" s="170" t="str">
        <f>'Detailed Cash Flow'!AJ918</f>
        <v/>
      </c>
      <c r="H935" s="170" t="str">
        <f>IF('Detailed Cash Flow'!D918="","",'Detailed Cash Flow'!D918*-1)</f>
        <v/>
      </c>
      <c r="I935" s="171"/>
      <c r="J935" s="171"/>
      <c r="K935" s="170" t="str">
        <f t="shared" si="30"/>
        <v/>
      </c>
      <c r="L935" s="97" t="str">
        <f t="shared" si="29"/>
        <v/>
      </c>
    </row>
    <row r="936" spans="2:12">
      <c r="B936" s="172" t="str">
        <f>'Detailed Cash Flow'!A919</f>
        <v/>
      </c>
      <c r="C936" s="170" t="str">
        <f>IF('Detailed Cash Flow'!E919="","",'Detailed Cash Flow'!E919*-1)</f>
        <v/>
      </c>
      <c r="D936" s="170" t="str">
        <f>IF('Detailed Cash Flow'!F919="","",'Detailed Cash Flow'!F919*-1)</f>
        <v/>
      </c>
      <c r="E936" s="170" t="str">
        <f>IF('Detailed Cash Flow'!G919="","",'Detailed Cash Flow'!G919*-1)</f>
        <v/>
      </c>
      <c r="F936" s="170" t="str">
        <f>IF('Detailed Cash Flow'!Y919="","",'Detailed Cash Flow'!Y919*-1)</f>
        <v/>
      </c>
      <c r="G936" s="170" t="str">
        <f>'Detailed Cash Flow'!AJ919</f>
        <v/>
      </c>
      <c r="H936" s="170" t="str">
        <f>IF('Detailed Cash Flow'!D919="","",'Detailed Cash Flow'!D919*-1)</f>
        <v/>
      </c>
      <c r="I936" s="171"/>
      <c r="J936" s="171"/>
      <c r="K936" s="170" t="str">
        <f t="shared" si="30"/>
        <v/>
      </c>
      <c r="L936" s="97" t="str">
        <f t="shared" si="29"/>
        <v/>
      </c>
    </row>
    <row r="937" spans="2:12">
      <c r="B937" s="172" t="str">
        <f>'Detailed Cash Flow'!A920</f>
        <v/>
      </c>
      <c r="C937" s="170" t="str">
        <f>IF('Detailed Cash Flow'!E920="","",'Detailed Cash Flow'!E920*-1)</f>
        <v/>
      </c>
      <c r="D937" s="170" t="str">
        <f>IF('Detailed Cash Flow'!F920="","",'Detailed Cash Flow'!F920*-1)</f>
        <v/>
      </c>
      <c r="E937" s="170" t="str">
        <f>IF('Detailed Cash Flow'!G920="","",'Detailed Cash Flow'!G920*-1)</f>
        <v/>
      </c>
      <c r="F937" s="170" t="str">
        <f>IF('Detailed Cash Flow'!Y920="","",'Detailed Cash Flow'!Y920*-1)</f>
        <v/>
      </c>
      <c r="G937" s="170" t="str">
        <f>'Detailed Cash Flow'!AJ920</f>
        <v/>
      </c>
      <c r="H937" s="170" t="str">
        <f>IF('Detailed Cash Flow'!D920="","",'Detailed Cash Flow'!D920*-1)</f>
        <v/>
      </c>
      <c r="I937" s="171"/>
      <c r="J937" s="171"/>
      <c r="K937" s="170" t="str">
        <f t="shared" si="30"/>
        <v/>
      </c>
      <c r="L937" s="97" t="str">
        <f t="shared" si="29"/>
        <v/>
      </c>
    </row>
    <row r="938" spans="2:12">
      <c r="B938" s="172" t="str">
        <f>'Detailed Cash Flow'!A921</f>
        <v/>
      </c>
      <c r="C938" s="170" t="str">
        <f>IF('Detailed Cash Flow'!E921="","",'Detailed Cash Flow'!E921*-1)</f>
        <v/>
      </c>
      <c r="D938" s="170" t="str">
        <f>IF('Detailed Cash Flow'!F921="","",'Detailed Cash Flow'!F921*-1)</f>
        <v/>
      </c>
      <c r="E938" s="170" t="str">
        <f>IF('Detailed Cash Flow'!G921="","",'Detailed Cash Flow'!G921*-1)</f>
        <v/>
      </c>
      <c r="F938" s="170" t="str">
        <f>IF('Detailed Cash Flow'!Y921="","",'Detailed Cash Flow'!Y921*-1)</f>
        <v/>
      </c>
      <c r="G938" s="170" t="str">
        <f>'Detailed Cash Flow'!AJ921</f>
        <v/>
      </c>
      <c r="H938" s="170" t="str">
        <f>IF('Detailed Cash Flow'!D921="","",'Detailed Cash Flow'!D921*-1)</f>
        <v/>
      </c>
      <c r="I938" s="171"/>
      <c r="J938" s="171"/>
      <c r="K938" s="170" t="str">
        <f t="shared" si="30"/>
        <v/>
      </c>
      <c r="L938" s="97" t="str">
        <f t="shared" si="29"/>
        <v/>
      </c>
    </row>
    <row r="939" spans="2:12">
      <c r="B939" s="172" t="str">
        <f>'Detailed Cash Flow'!A922</f>
        <v/>
      </c>
      <c r="C939" s="170" t="str">
        <f>IF('Detailed Cash Flow'!E922="","",'Detailed Cash Flow'!E922*-1)</f>
        <v/>
      </c>
      <c r="D939" s="170" t="str">
        <f>IF('Detailed Cash Flow'!F922="","",'Detailed Cash Flow'!F922*-1)</f>
        <v/>
      </c>
      <c r="E939" s="170" t="str">
        <f>IF('Detailed Cash Flow'!G922="","",'Detailed Cash Flow'!G922*-1)</f>
        <v/>
      </c>
      <c r="F939" s="170" t="str">
        <f>IF('Detailed Cash Flow'!Y922="","",'Detailed Cash Flow'!Y922*-1)</f>
        <v/>
      </c>
      <c r="G939" s="170" t="str">
        <f>'Detailed Cash Flow'!AJ922</f>
        <v/>
      </c>
      <c r="H939" s="170" t="str">
        <f>IF('Detailed Cash Flow'!D922="","",'Detailed Cash Flow'!D922*-1)</f>
        <v/>
      </c>
      <c r="I939" s="171"/>
      <c r="J939" s="171"/>
      <c r="K939" s="170" t="str">
        <f t="shared" si="30"/>
        <v/>
      </c>
      <c r="L939" s="97" t="str">
        <f t="shared" si="29"/>
        <v/>
      </c>
    </row>
    <row r="940" spans="2:12">
      <c r="B940" s="172" t="str">
        <f>'Detailed Cash Flow'!A923</f>
        <v/>
      </c>
      <c r="C940" s="170" t="str">
        <f>IF('Detailed Cash Flow'!E923="","",'Detailed Cash Flow'!E923*-1)</f>
        <v/>
      </c>
      <c r="D940" s="170" t="str">
        <f>IF('Detailed Cash Flow'!F923="","",'Detailed Cash Flow'!F923*-1)</f>
        <v/>
      </c>
      <c r="E940" s="170" t="str">
        <f>IF('Detailed Cash Flow'!G923="","",'Detailed Cash Flow'!G923*-1)</f>
        <v/>
      </c>
      <c r="F940" s="170" t="str">
        <f>IF('Detailed Cash Flow'!Y923="","",'Detailed Cash Flow'!Y923*-1)</f>
        <v/>
      </c>
      <c r="G940" s="170" t="str">
        <f>'Detailed Cash Flow'!AJ923</f>
        <v/>
      </c>
      <c r="H940" s="170" t="str">
        <f>IF('Detailed Cash Flow'!D923="","",'Detailed Cash Flow'!D923*-1)</f>
        <v/>
      </c>
      <c r="I940" s="171"/>
      <c r="J940" s="171"/>
      <c r="K940" s="170" t="str">
        <f t="shared" si="30"/>
        <v/>
      </c>
      <c r="L940" s="97" t="str">
        <f t="shared" si="29"/>
        <v/>
      </c>
    </row>
    <row r="941" spans="2:12">
      <c r="B941" s="172" t="str">
        <f>'Detailed Cash Flow'!A924</f>
        <v/>
      </c>
      <c r="C941" s="170" t="str">
        <f>IF('Detailed Cash Flow'!E924="","",'Detailed Cash Flow'!E924*-1)</f>
        <v/>
      </c>
      <c r="D941" s="170" t="str">
        <f>IF('Detailed Cash Flow'!F924="","",'Detailed Cash Flow'!F924*-1)</f>
        <v/>
      </c>
      <c r="E941" s="170" t="str">
        <f>IF('Detailed Cash Flow'!G924="","",'Detailed Cash Flow'!G924*-1)</f>
        <v/>
      </c>
      <c r="F941" s="170" t="str">
        <f>IF('Detailed Cash Flow'!Y924="","",'Detailed Cash Flow'!Y924*-1)</f>
        <v/>
      </c>
      <c r="G941" s="170" t="str">
        <f>'Detailed Cash Flow'!AJ924</f>
        <v/>
      </c>
      <c r="H941" s="170" t="str">
        <f>IF('Detailed Cash Flow'!D924="","",'Detailed Cash Flow'!D924*-1)</f>
        <v/>
      </c>
      <c r="I941" s="171"/>
      <c r="J941" s="171"/>
      <c r="K941" s="170" t="str">
        <f t="shared" si="30"/>
        <v/>
      </c>
      <c r="L941" s="97" t="str">
        <f t="shared" si="29"/>
        <v/>
      </c>
    </row>
    <row r="942" spans="2:12">
      <c r="B942" s="172" t="str">
        <f>'Detailed Cash Flow'!A925</f>
        <v/>
      </c>
      <c r="C942" s="170" t="str">
        <f>IF('Detailed Cash Flow'!E925="","",'Detailed Cash Flow'!E925*-1)</f>
        <v/>
      </c>
      <c r="D942" s="170" t="str">
        <f>IF('Detailed Cash Flow'!F925="","",'Detailed Cash Flow'!F925*-1)</f>
        <v/>
      </c>
      <c r="E942" s="170" t="str">
        <f>IF('Detailed Cash Flow'!G925="","",'Detailed Cash Flow'!G925*-1)</f>
        <v/>
      </c>
      <c r="F942" s="170" t="str">
        <f>IF('Detailed Cash Flow'!Y925="","",'Detailed Cash Flow'!Y925*-1)</f>
        <v/>
      </c>
      <c r="G942" s="170" t="str">
        <f>'Detailed Cash Flow'!AJ925</f>
        <v/>
      </c>
      <c r="H942" s="170" t="str">
        <f>IF('Detailed Cash Flow'!D925="","",'Detailed Cash Flow'!D925*-1)</f>
        <v/>
      </c>
      <c r="I942" s="171"/>
      <c r="J942" s="171"/>
      <c r="K942" s="170" t="str">
        <f t="shared" si="30"/>
        <v/>
      </c>
      <c r="L942" s="97" t="str">
        <f t="shared" si="29"/>
        <v/>
      </c>
    </row>
    <row r="943" spans="2:12">
      <c r="B943" s="172" t="str">
        <f>'Detailed Cash Flow'!A926</f>
        <v/>
      </c>
      <c r="C943" s="170" t="str">
        <f>IF('Detailed Cash Flow'!E926="","",'Detailed Cash Flow'!E926*-1)</f>
        <v/>
      </c>
      <c r="D943" s="170" t="str">
        <f>IF('Detailed Cash Flow'!F926="","",'Detailed Cash Flow'!F926*-1)</f>
        <v/>
      </c>
      <c r="E943" s="170" t="str">
        <f>IF('Detailed Cash Flow'!G926="","",'Detailed Cash Flow'!G926*-1)</f>
        <v/>
      </c>
      <c r="F943" s="170" t="str">
        <f>IF('Detailed Cash Flow'!Y926="","",'Detailed Cash Flow'!Y926*-1)</f>
        <v/>
      </c>
      <c r="G943" s="170" t="str">
        <f>'Detailed Cash Flow'!AJ926</f>
        <v/>
      </c>
      <c r="H943" s="170" t="str">
        <f>IF('Detailed Cash Flow'!D926="","",'Detailed Cash Flow'!D926*-1)</f>
        <v/>
      </c>
      <c r="I943" s="171"/>
      <c r="J943" s="171"/>
      <c r="K943" s="170" t="str">
        <f t="shared" si="30"/>
        <v/>
      </c>
      <c r="L943" s="97" t="str">
        <f t="shared" si="29"/>
        <v/>
      </c>
    </row>
    <row r="944" spans="2:12">
      <c r="B944" s="172" t="str">
        <f>'Detailed Cash Flow'!A927</f>
        <v/>
      </c>
      <c r="C944" s="170" t="str">
        <f>IF('Detailed Cash Flow'!E927="","",'Detailed Cash Flow'!E927*-1)</f>
        <v/>
      </c>
      <c r="D944" s="170" t="str">
        <f>IF('Detailed Cash Flow'!F927="","",'Detailed Cash Flow'!F927*-1)</f>
        <v/>
      </c>
      <c r="E944" s="170" t="str">
        <f>IF('Detailed Cash Flow'!G927="","",'Detailed Cash Flow'!G927*-1)</f>
        <v/>
      </c>
      <c r="F944" s="170" t="str">
        <f>IF('Detailed Cash Flow'!Y927="","",'Detailed Cash Flow'!Y927*-1)</f>
        <v/>
      </c>
      <c r="G944" s="170" t="str">
        <f>'Detailed Cash Flow'!AJ927</f>
        <v/>
      </c>
      <c r="H944" s="170" t="str">
        <f>IF('Detailed Cash Flow'!D927="","",'Detailed Cash Flow'!D927*-1)</f>
        <v/>
      </c>
      <c r="I944" s="171"/>
      <c r="J944" s="171"/>
      <c r="K944" s="170" t="str">
        <f t="shared" si="30"/>
        <v/>
      </c>
      <c r="L944" s="97" t="str">
        <f t="shared" si="29"/>
        <v/>
      </c>
    </row>
    <row r="945" spans="2:12">
      <c r="B945" s="172" t="str">
        <f>'Detailed Cash Flow'!A928</f>
        <v/>
      </c>
      <c r="C945" s="170" t="str">
        <f>IF('Detailed Cash Flow'!E928="","",'Detailed Cash Flow'!E928*-1)</f>
        <v/>
      </c>
      <c r="D945" s="170" t="str">
        <f>IF('Detailed Cash Flow'!F928="","",'Detailed Cash Flow'!F928*-1)</f>
        <v/>
      </c>
      <c r="E945" s="170" t="str">
        <f>IF('Detailed Cash Flow'!G928="","",'Detailed Cash Flow'!G928*-1)</f>
        <v/>
      </c>
      <c r="F945" s="170" t="str">
        <f>IF('Detailed Cash Flow'!Y928="","",'Detailed Cash Flow'!Y928*-1)</f>
        <v/>
      </c>
      <c r="G945" s="170" t="str">
        <f>'Detailed Cash Flow'!AJ928</f>
        <v/>
      </c>
      <c r="H945" s="170" t="str">
        <f>IF('Detailed Cash Flow'!D928="","",'Detailed Cash Flow'!D928*-1)</f>
        <v/>
      </c>
      <c r="I945" s="171"/>
      <c r="J945" s="171"/>
      <c r="K945" s="170" t="str">
        <f t="shared" si="30"/>
        <v/>
      </c>
      <c r="L945" s="97" t="str">
        <f t="shared" si="29"/>
        <v/>
      </c>
    </row>
    <row r="946" spans="2:12">
      <c r="B946" s="172" t="str">
        <f>'Detailed Cash Flow'!A929</f>
        <v/>
      </c>
      <c r="C946" s="170" t="str">
        <f>IF('Detailed Cash Flow'!E929="","",'Detailed Cash Flow'!E929*-1)</f>
        <v/>
      </c>
      <c r="D946" s="170" t="str">
        <f>IF('Detailed Cash Flow'!F929="","",'Detailed Cash Flow'!F929*-1)</f>
        <v/>
      </c>
      <c r="E946" s="170" t="str">
        <f>IF('Detailed Cash Flow'!G929="","",'Detailed Cash Flow'!G929*-1)</f>
        <v/>
      </c>
      <c r="F946" s="170" t="str">
        <f>IF('Detailed Cash Flow'!Y929="","",'Detailed Cash Flow'!Y929*-1)</f>
        <v/>
      </c>
      <c r="G946" s="170" t="str">
        <f>'Detailed Cash Flow'!AJ929</f>
        <v/>
      </c>
      <c r="H946" s="170" t="str">
        <f>IF('Detailed Cash Flow'!D929="","",'Detailed Cash Flow'!D929*-1)</f>
        <v/>
      </c>
      <c r="I946" s="171"/>
      <c r="J946" s="171"/>
      <c r="K946" s="170" t="str">
        <f t="shared" si="30"/>
        <v/>
      </c>
      <c r="L946" s="97" t="str">
        <f t="shared" si="29"/>
        <v/>
      </c>
    </row>
    <row r="947" spans="2:12">
      <c r="B947" s="172" t="str">
        <f>'Detailed Cash Flow'!A930</f>
        <v/>
      </c>
      <c r="C947" s="170" t="str">
        <f>IF('Detailed Cash Flow'!E930="","",'Detailed Cash Flow'!E930*-1)</f>
        <v/>
      </c>
      <c r="D947" s="170" t="str">
        <f>IF('Detailed Cash Flow'!F930="","",'Detailed Cash Flow'!F930*-1)</f>
        <v/>
      </c>
      <c r="E947" s="170" t="str">
        <f>IF('Detailed Cash Flow'!G930="","",'Detailed Cash Flow'!G930*-1)</f>
        <v/>
      </c>
      <c r="F947" s="170" t="str">
        <f>IF('Detailed Cash Flow'!Y930="","",'Detailed Cash Flow'!Y930*-1)</f>
        <v/>
      </c>
      <c r="G947" s="170" t="str">
        <f>'Detailed Cash Flow'!AJ930</f>
        <v/>
      </c>
      <c r="H947" s="170" t="str">
        <f>IF('Detailed Cash Flow'!D930="","",'Detailed Cash Flow'!D930*-1)</f>
        <v/>
      </c>
      <c r="I947" s="171"/>
      <c r="J947" s="171"/>
      <c r="K947" s="170" t="str">
        <f t="shared" si="30"/>
        <v/>
      </c>
      <c r="L947" s="97" t="str">
        <f t="shared" si="29"/>
        <v/>
      </c>
    </row>
    <row r="948" spans="2:12">
      <c r="B948" s="172" t="str">
        <f>'Detailed Cash Flow'!A931</f>
        <v/>
      </c>
      <c r="C948" s="170" t="str">
        <f>IF('Detailed Cash Flow'!E931="","",'Detailed Cash Flow'!E931*-1)</f>
        <v/>
      </c>
      <c r="D948" s="170" t="str">
        <f>IF('Detailed Cash Flow'!F931="","",'Detailed Cash Flow'!F931*-1)</f>
        <v/>
      </c>
      <c r="E948" s="170" t="str">
        <f>IF('Detailed Cash Flow'!G931="","",'Detailed Cash Flow'!G931*-1)</f>
        <v/>
      </c>
      <c r="F948" s="170" t="str">
        <f>IF('Detailed Cash Flow'!Y931="","",'Detailed Cash Flow'!Y931*-1)</f>
        <v/>
      </c>
      <c r="G948" s="170" t="str">
        <f>'Detailed Cash Flow'!AJ931</f>
        <v/>
      </c>
      <c r="H948" s="170" t="str">
        <f>IF('Detailed Cash Flow'!D931="","",'Detailed Cash Flow'!D931*-1)</f>
        <v/>
      </c>
      <c r="I948" s="171"/>
      <c r="J948" s="171"/>
      <c r="K948" s="170" t="str">
        <f t="shared" si="30"/>
        <v/>
      </c>
      <c r="L948" s="97" t="str">
        <f t="shared" si="29"/>
        <v/>
      </c>
    </row>
    <row r="949" spans="2:12">
      <c r="B949" s="172" t="str">
        <f>'Detailed Cash Flow'!A932</f>
        <v/>
      </c>
      <c r="C949" s="170" t="str">
        <f>IF('Detailed Cash Flow'!E932="","",'Detailed Cash Flow'!E932*-1)</f>
        <v/>
      </c>
      <c r="D949" s="170" t="str">
        <f>IF('Detailed Cash Flow'!F932="","",'Detailed Cash Flow'!F932*-1)</f>
        <v/>
      </c>
      <c r="E949" s="170" t="str">
        <f>IF('Detailed Cash Flow'!G932="","",'Detailed Cash Flow'!G932*-1)</f>
        <v/>
      </c>
      <c r="F949" s="170" t="str">
        <f>IF('Detailed Cash Flow'!Y932="","",'Detailed Cash Flow'!Y932*-1)</f>
        <v/>
      </c>
      <c r="G949" s="170" t="str">
        <f>'Detailed Cash Flow'!AJ932</f>
        <v/>
      </c>
      <c r="H949" s="170" t="str">
        <f>IF('Detailed Cash Flow'!D932="","",'Detailed Cash Flow'!D932*-1)</f>
        <v/>
      </c>
      <c r="I949" s="171"/>
      <c r="J949" s="171"/>
      <c r="K949" s="170" t="str">
        <f t="shared" si="30"/>
        <v/>
      </c>
      <c r="L949" s="97" t="str">
        <f t="shared" si="29"/>
        <v/>
      </c>
    </row>
    <row r="950" spans="2:12">
      <c r="B950" s="172" t="str">
        <f>'Detailed Cash Flow'!A933</f>
        <v/>
      </c>
      <c r="C950" s="170" t="str">
        <f>IF('Detailed Cash Flow'!E933="","",'Detailed Cash Flow'!E933*-1)</f>
        <v/>
      </c>
      <c r="D950" s="170" t="str">
        <f>IF('Detailed Cash Flow'!F933="","",'Detailed Cash Flow'!F933*-1)</f>
        <v/>
      </c>
      <c r="E950" s="170" t="str">
        <f>IF('Detailed Cash Flow'!G933="","",'Detailed Cash Flow'!G933*-1)</f>
        <v/>
      </c>
      <c r="F950" s="170" t="str">
        <f>IF('Detailed Cash Flow'!Y933="","",'Detailed Cash Flow'!Y933*-1)</f>
        <v/>
      </c>
      <c r="G950" s="170" t="str">
        <f>'Detailed Cash Flow'!AJ933</f>
        <v/>
      </c>
      <c r="H950" s="170" t="str">
        <f>IF('Detailed Cash Flow'!D933="","",'Detailed Cash Flow'!D933*-1)</f>
        <v/>
      </c>
      <c r="I950" s="171"/>
      <c r="J950" s="171"/>
      <c r="K950" s="170" t="str">
        <f t="shared" si="30"/>
        <v/>
      </c>
      <c r="L950" s="97" t="str">
        <f t="shared" si="29"/>
        <v/>
      </c>
    </row>
    <row r="951" spans="2:12">
      <c r="B951" s="172" t="str">
        <f>'Detailed Cash Flow'!A934</f>
        <v/>
      </c>
      <c r="C951" s="170" t="str">
        <f>IF('Detailed Cash Flow'!E934="","",'Detailed Cash Flow'!E934*-1)</f>
        <v/>
      </c>
      <c r="D951" s="170" t="str">
        <f>IF('Detailed Cash Flow'!F934="","",'Detailed Cash Flow'!F934*-1)</f>
        <v/>
      </c>
      <c r="E951" s="170" t="str">
        <f>IF('Detailed Cash Flow'!G934="","",'Detailed Cash Flow'!G934*-1)</f>
        <v/>
      </c>
      <c r="F951" s="170" t="str">
        <f>IF('Detailed Cash Flow'!Y934="","",'Detailed Cash Flow'!Y934*-1)</f>
        <v/>
      </c>
      <c r="G951" s="170" t="str">
        <f>'Detailed Cash Flow'!AJ934</f>
        <v/>
      </c>
      <c r="H951" s="170" t="str">
        <f>IF('Detailed Cash Flow'!D934="","",'Detailed Cash Flow'!D934*-1)</f>
        <v/>
      </c>
      <c r="I951" s="171"/>
      <c r="J951" s="171"/>
      <c r="K951" s="170" t="str">
        <f t="shared" si="30"/>
        <v/>
      </c>
      <c r="L951" s="97" t="str">
        <f t="shared" si="29"/>
        <v/>
      </c>
    </row>
    <row r="952" spans="2:12">
      <c r="B952" s="172" t="str">
        <f>'Detailed Cash Flow'!A935</f>
        <v/>
      </c>
      <c r="C952" s="170" t="str">
        <f>IF('Detailed Cash Flow'!E935="","",'Detailed Cash Flow'!E935*-1)</f>
        <v/>
      </c>
      <c r="D952" s="170" t="str">
        <f>IF('Detailed Cash Flow'!F935="","",'Detailed Cash Flow'!F935*-1)</f>
        <v/>
      </c>
      <c r="E952" s="170" t="str">
        <f>IF('Detailed Cash Flow'!G935="","",'Detailed Cash Flow'!G935*-1)</f>
        <v/>
      </c>
      <c r="F952" s="170" t="str">
        <f>IF('Detailed Cash Flow'!Y935="","",'Detailed Cash Flow'!Y935*-1)</f>
        <v/>
      </c>
      <c r="G952" s="170" t="str">
        <f>'Detailed Cash Flow'!AJ935</f>
        <v/>
      </c>
      <c r="H952" s="170" t="str">
        <f>IF('Detailed Cash Flow'!D935="","",'Detailed Cash Flow'!D935*-1)</f>
        <v/>
      </c>
      <c r="I952" s="171"/>
      <c r="J952" s="171"/>
      <c r="K952" s="170" t="str">
        <f t="shared" si="30"/>
        <v/>
      </c>
      <c r="L952" s="97" t="str">
        <f t="shared" si="29"/>
        <v/>
      </c>
    </row>
    <row r="953" spans="2:12">
      <c r="B953" s="172" t="str">
        <f>'Detailed Cash Flow'!A936</f>
        <v/>
      </c>
      <c r="C953" s="170" t="str">
        <f>IF('Detailed Cash Flow'!E936="","",'Detailed Cash Flow'!E936*-1)</f>
        <v/>
      </c>
      <c r="D953" s="170" t="str">
        <f>IF('Detailed Cash Flow'!F936="","",'Detailed Cash Flow'!F936*-1)</f>
        <v/>
      </c>
      <c r="E953" s="170" t="str">
        <f>IF('Detailed Cash Flow'!G936="","",'Detailed Cash Flow'!G936*-1)</f>
        <v/>
      </c>
      <c r="F953" s="170" t="str">
        <f>IF('Detailed Cash Flow'!Y936="","",'Detailed Cash Flow'!Y936*-1)</f>
        <v/>
      </c>
      <c r="G953" s="170" t="str">
        <f>'Detailed Cash Flow'!AJ936</f>
        <v/>
      </c>
      <c r="H953" s="170" t="str">
        <f>IF('Detailed Cash Flow'!D936="","",'Detailed Cash Flow'!D936*-1)</f>
        <v/>
      </c>
      <c r="I953" s="171"/>
      <c r="J953" s="171"/>
      <c r="K953" s="170" t="str">
        <f t="shared" si="30"/>
        <v/>
      </c>
      <c r="L953" s="97" t="str">
        <f t="shared" si="29"/>
        <v/>
      </c>
    </row>
    <row r="954" spans="2:12">
      <c r="B954" s="172" t="str">
        <f>'Detailed Cash Flow'!A937</f>
        <v/>
      </c>
      <c r="C954" s="170" t="str">
        <f>IF('Detailed Cash Flow'!E937="","",'Detailed Cash Flow'!E937*-1)</f>
        <v/>
      </c>
      <c r="D954" s="170" t="str">
        <f>IF('Detailed Cash Flow'!F937="","",'Detailed Cash Flow'!F937*-1)</f>
        <v/>
      </c>
      <c r="E954" s="170" t="str">
        <f>IF('Detailed Cash Flow'!G937="","",'Detailed Cash Flow'!G937*-1)</f>
        <v/>
      </c>
      <c r="F954" s="170" t="str">
        <f>IF('Detailed Cash Flow'!Y937="","",'Detailed Cash Flow'!Y937*-1)</f>
        <v/>
      </c>
      <c r="G954" s="170" t="str">
        <f>'Detailed Cash Flow'!AJ937</f>
        <v/>
      </c>
      <c r="H954" s="170" t="str">
        <f>IF('Detailed Cash Flow'!D937="","",'Detailed Cash Flow'!D937*-1)</f>
        <v/>
      </c>
      <c r="I954" s="171"/>
      <c r="J954" s="171"/>
      <c r="K954" s="170" t="str">
        <f t="shared" si="30"/>
        <v/>
      </c>
      <c r="L954" s="97" t="str">
        <f t="shared" si="29"/>
        <v/>
      </c>
    </row>
    <row r="955" spans="2:12">
      <c r="B955" s="172" t="str">
        <f>'Detailed Cash Flow'!A938</f>
        <v/>
      </c>
      <c r="C955" s="170" t="str">
        <f>IF('Detailed Cash Flow'!E938="","",'Detailed Cash Flow'!E938*-1)</f>
        <v/>
      </c>
      <c r="D955" s="170" t="str">
        <f>IF('Detailed Cash Flow'!F938="","",'Detailed Cash Flow'!F938*-1)</f>
        <v/>
      </c>
      <c r="E955" s="170" t="str">
        <f>IF('Detailed Cash Flow'!G938="","",'Detailed Cash Flow'!G938*-1)</f>
        <v/>
      </c>
      <c r="F955" s="170" t="str">
        <f>IF('Detailed Cash Flow'!Y938="","",'Detailed Cash Flow'!Y938*-1)</f>
        <v/>
      </c>
      <c r="G955" s="170" t="str">
        <f>'Detailed Cash Flow'!AJ938</f>
        <v/>
      </c>
      <c r="H955" s="170" t="str">
        <f>IF('Detailed Cash Flow'!D938="","",'Detailed Cash Flow'!D938*-1)</f>
        <v/>
      </c>
      <c r="I955" s="171"/>
      <c r="J955" s="171"/>
      <c r="K955" s="170" t="str">
        <f t="shared" si="30"/>
        <v/>
      </c>
      <c r="L955" s="97" t="str">
        <f t="shared" si="29"/>
        <v/>
      </c>
    </row>
    <row r="956" spans="2:12">
      <c r="B956" s="172" t="str">
        <f>'Detailed Cash Flow'!A939</f>
        <v/>
      </c>
      <c r="C956" s="170" t="str">
        <f>IF('Detailed Cash Flow'!E939="","",'Detailed Cash Flow'!E939*-1)</f>
        <v/>
      </c>
      <c r="D956" s="170" t="str">
        <f>IF('Detailed Cash Flow'!F939="","",'Detailed Cash Flow'!F939*-1)</f>
        <v/>
      </c>
      <c r="E956" s="170" t="str">
        <f>IF('Detailed Cash Flow'!G939="","",'Detailed Cash Flow'!G939*-1)</f>
        <v/>
      </c>
      <c r="F956" s="170" t="str">
        <f>IF('Detailed Cash Flow'!Y939="","",'Detailed Cash Flow'!Y939*-1)</f>
        <v/>
      </c>
      <c r="G956" s="170" t="str">
        <f>'Detailed Cash Flow'!AJ939</f>
        <v/>
      </c>
      <c r="H956" s="170" t="str">
        <f>IF('Detailed Cash Flow'!D939="","",'Detailed Cash Flow'!D939*-1)</f>
        <v/>
      </c>
      <c r="I956" s="171"/>
      <c r="J956" s="171"/>
      <c r="K956" s="170" t="str">
        <f t="shared" si="30"/>
        <v/>
      </c>
      <c r="L956" s="97" t="str">
        <f t="shared" si="29"/>
        <v/>
      </c>
    </row>
    <row r="957" spans="2:12">
      <c r="B957" s="172" t="str">
        <f>'Detailed Cash Flow'!A940</f>
        <v/>
      </c>
      <c r="C957" s="170" t="str">
        <f>IF('Detailed Cash Flow'!E940="","",'Detailed Cash Flow'!E940*-1)</f>
        <v/>
      </c>
      <c r="D957" s="170" t="str">
        <f>IF('Detailed Cash Flow'!F940="","",'Detailed Cash Flow'!F940*-1)</f>
        <v/>
      </c>
      <c r="E957" s="170" t="str">
        <f>IF('Detailed Cash Flow'!G940="","",'Detailed Cash Flow'!G940*-1)</f>
        <v/>
      </c>
      <c r="F957" s="170" t="str">
        <f>IF('Detailed Cash Flow'!Y940="","",'Detailed Cash Flow'!Y940*-1)</f>
        <v/>
      </c>
      <c r="G957" s="170" t="str">
        <f>'Detailed Cash Flow'!AJ940</f>
        <v/>
      </c>
      <c r="H957" s="170" t="str">
        <f>IF('Detailed Cash Flow'!D940="","",'Detailed Cash Flow'!D940*-1)</f>
        <v/>
      </c>
      <c r="I957" s="171"/>
      <c r="J957" s="171"/>
      <c r="K957" s="170" t="str">
        <f t="shared" si="30"/>
        <v/>
      </c>
      <c r="L957" s="97" t="str">
        <f t="shared" si="29"/>
        <v/>
      </c>
    </row>
    <row r="958" spans="2:12">
      <c r="B958" s="172" t="str">
        <f>'Detailed Cash Flow'!A941</f>
        <v/>
      </c>
      <c r="C958" s="170" t="str">
        <f>IF('Detailed Cash Flow'!E941="","",'Detailed Cash Flow'!E941*-1)</f>
        <v/>
      </c>
      <c r="D958" s="170" t="str">
        <f>IF('Detailed Cash Flow'!F941="","",'Detailed Cash Flow'!F941*-1)</f>
        <v/>
      </c>
      <c r="E958" s="170" t="str">
        <f>IF('Detailed Cash Flow'!G941="","",'Detailed Cash Flow'!G941*-1)</f>
        <v/>
      </c>
      <c r="F958" s="170" t="str">
        <f>IF('Detailed Cash Flow'!Y941="","",'Detailed Cash Flow'!Y941*-1)</f>
        <v/>
      </c>
      <c r="G958" s="170" t="str">
        <f>'Detailed Cash Flow'!AJ941</f>
        <v/>
      </c>
      <c r="H958" s="170" t="str">
        <f>IF('Detailed Cash Flow'!D941="","",'Detailed Cash Flow'!D941*-1)</f>
        <v/>
      </c>
      <c r="I958" s="171"/>
      <c r="J958" s="171"/>
      <c r="K958" s="170" t="str">
        <f t="shared" si="30"/>
        <v/>
      </c>
      <c r="L958" s="97" t="str">
        <f t="shared" si="29"/>
        <v/>
      </c>
    </row>
    <row r="959" spans="2:12">
      <c r="B959" s="172" t="str">
        <f>'Detailed Cash Flow'!A942</f>
        <v/>
      </c>
      <c r="C959" s="170" t="str">
        <f>IF('Detailed Cash Flow'!E942="","",'Detailed Cash Flow'!E942*-1)</f>
        <v/>
      </c>
      <c r="D959" s="170" t="str">
        <f>IF('Detailed Cash Flow'!F942="","",'Detailed Cash Flow'!F942*-1)</f>
        <v/>
      </c>
      <c r="E959" s="170" t="str">
        <f>IF('Detailed Cash Flow'!G942="","",'Detailed Cash Flow'!G942*-1)</f>
        <v/>
      </c>
      <c r="F959" s="170" t="str">
        <f>IF('Detailed Cash Flow'!Y942="","",'Detailed Cash Flow'!Y942*-1)</f>
        <v/>
      </c>
      <c r="G959" s="170" t="str">
        <f>'Detailed Cash Flow'!AJ942</f>
        <v/>
      </c>
      <c r="H959" s="170" t="str">
        <f>IF('Detailed Cash Flow'!D942="","",'Detailed Cash Flow'!D942*-1)</f>
        <v/>
      </c>
      <c r="I959" s="171"/>
      <c r="J959" s="171"/>
      <c r="K959" s="170" t="str">
        <f t="shared" si="30"/>
        <v/>
      </c>
      <c r="L959" s="97" t="str">
        <f t="shared" si="29"/>
        <v/>
      </c>
    </row>
    <row r="960" spans="2:12">
      <c r="B960" s="172" t="str">
        <f>'Detailed Cash Flow'!A943</f>
        <v/>
      </c>
      <c r="C960" s="170" t="str">
        <f>IF('Detailed Cash Flow'!E943="","",'Detailed Cash Flow'!E943*-1)</f>
        <v/>
      </c>
      <c r="D960" s="170" t="str">
        <f>IF('Detailed Cash Flow'!F943="","",'Detailed Cash Flow'!F943*-1)</f>
        <v/>
      </c>
      <c r="E960" s="170" t="str">
        <f>IF('Detailed Cash Flow'!G943="","",'Detailed Cash Flow'!G943*-1)</f>
        <v/>
      </c>
      <c r="F960" s="170" t="str">
        <f>IF('Detailed Cash Flow'!Y943="","",'Detailed Cash Flow'!Y943*-1)</f>
        <v/>
      </c>
      <c r="G960" s="170" t="str">
        <f>'Detailed Cash Flow'!AJ943</f>
        <v/>
      </c>
      <c r="H960" s="170" t="str">
        <f>IF('Detailed Cash Flow'!D943="","",'Detailed Cash Flow'!D943*-1)</f>
        <v/>
      </c>
      <c r="I960" s="171"/>
      <c r="J960" s="171"/>
      <c r="K960" s="170" t="str">
        <f t="shared" si="30"/>
        <v/>
      </c>
      <c r="L960" s="97" t="str">
        <f t="shared" si="29"/>
        <v/>
      </c>
    </row>
    <row r="961" spans="2:12">
      <c r="B961" s="172" t="str">
        <f>'Detailed Cash Flow'!A944</f>
        <v/>
      </c>
      <c r="C961" s="170" t="str">
        <f>IF('Detailed Cash Flow'!E944="","",'Detailed Cash Flow'!E944*-1)</f>
        <v/>
      </c>
      <c r="D961" s="170" t="str">
        <f>IF('Detailed Cash Flow'!F944="","",'Detailed Cash Flow'!F944*-1)</f>
        <v/>
      </c>
      <c r="E961" s="170" t="str">
        <f>IF('Detailed Cash Flow'!G944="","",'Detailed Cash Flow'!G944*-1)</f>
        <v/>
      </c>
      <c r="F961" s="170" t="str">
        <f>IF('Detailed Cash Flow'!Y944="","",'Detailed Cash Flow'!Y944*-1)</f>
        <v/>
      </c>
      <c r="G961" s="170" t="str">
        <f>'Detailed Cash Flow'!AJ944</f>
        <v/>
      </c>
      <c r="H961" s="170" t="str">
        <f>IF('Detailed Cash Flow'!D944="","",'Detailed Cash Flow'!D944*-1)</f>
        <v/>
      </c>
      <c r="I961" s="171"/>
      <c r="J961" s="171"/>
      <c r="K961" s="170" t="str">
        <f t="shared" si="30"/>
        <v/>
      </c>
      <c r="L961" s="97" t="str">
        <f t="shared" si="29"/>
        <v/>
      </c>
    </row>
    <row r="962" spans="2:12">
      <c r="B962" s="172" t="str">
        <f>'Detailed Cash Flow'!A945</f>
        <v/>
      </c>
      <c r="C962" s="170" t="str">
        <f>IF('Detailed Cash Flow'!E945="","",'Detailed Cash Flow'!E945*-1)</f>
        <v/>
      </c>
      <c r="D962" s="170" t="str">
        <f>IF('Detailed Cash Flow'!F945="","",'Detailed Cash Flow'!F945*-1)</f>
        <v/>
      </c>
      <c r="E962" s="170" t="str">
        <f>IF('Detailed Cash Flow'!G945="","",'Detailed Cash Flow'!G945*-1)</f>
        <v/>
      </c>
      <c r="F962" s="170" t="str">
        <f>IF('Detailed Cash Flow'!Y945="","",'Detailed Cash Flow'!Y945*-1)</f>
        <v/>
      </c>
      <c r="G962" s="170" t="str">
        <f>'Detailed Cash Flow'!AJ945</f>
        <v/>
      </c>
      <c r="H962" s="170" t="str">
        <f>IF('Detailed Cash Flow'!D945="","",'Detailed Cash Flow'!D945*-1)</f>
        <v/>
      </c>
      <c r="I962" s="171"/>
      <c r="J962" s="171"/>
      <c r="K962" s="170" t="str">
        <f t="shared" si="30"/>
        <v/>
      </c>
      <c r="L962" s="97" t="str">
        <f t="shared" si="29"/>
        <v/>
      </c>
    </row>
    <row r="963" spans="2:12">
      <c r="B963" s="172" t="str">
        <f>'Detailed Cash Flow'!A946</f>
        <v/>
      </c>
      <c r="C963" s="170" t="str">
        <f>IF('Detailed Cash Flow'!E946="","",'Detailed Cash Flow'!E946*-1)</f>
        <v/>
      </c>
      <c r="D963" s="170" t="str">
        <f>IF('Detailed Cash Flow'!F946="","",'Detailed Cash Flow'!F946*-1)</f>
        <v/>
      </c>
      <c r="E963" s="170" t="str">
        <f>IF('Detailed Cash Flow'!G946="","",'Detailed Cash Flow'!G946*-1)</f>
        <v/>
      </c>
      <c r="F963" s="170" t="str">
        <f>IF('Detailed Cash Flow'!Y946="","",'Detailed Cash Flow'!Y946*-1)</f>
        <v/>
      </c>
      <c r="G963" s="170" t="str">
        <f>'Detailed Cash Flow'!AJ946</f>
        <v/>
      </c>
      <c r="H963" s="170" t="str">
        <f>IF('Detailed Cash Flow'!D946="","",'Detailed Cash Flow'!D946*-1)</f>
        <v/>
      </c>
      <c r="I963" s="171"/>
      <c r="J963" s="171"/>
      <c r="K963" s="170" t="str">
        <f t="shared" si="30"/>
        <v/>
      </c>
      <c r="L963" s="97" t="str">
        <f t="shared" si="29"/>
        <v/>
      </c>
    </row>
    <row r="964" spans="2:12">
      <c r="B964" s="172" t="str">
        <f>'Detailed Cash Flow'!A947</f>
        <v/>
      </c>
      <c r="C964" s="170" t="str">
        <f>IF('Detailed Cash Flow'!E947="","",'Detailed Cash Flow'!E947*-1)</f>
        <v/>
      </c>
      <c r="D964" s="170" t="str">
        <f>IF('Detailed Cash Flow'!F947="","",'Detailed Cash Flow'!F947*-1)</f>
        <v/>
      </c>
      <c r="E964" s="170" t="str">
        <f>IF('Detailed Cash Flow'!G947="","",'Detailed Cash Flow'!G947*-1)</f>
        <v/>
      </c>
      <c r="F964" s="170" t="str">
        <f>IF('Detailed Cash Flow'!Y947="","",'Detailed Cash Flow'!Y947*-1)</f>
        <v/>
      </c>
      <c r="G964" s="170" t="str">
        <f>'Detailed Cash Flow'!AJ947</f>
        <v/>
      </c>
      <c r="H964" s="170" t="str">
        <f>IF('Detailed Cash Flow'!D947="","",'Detailed Cash Flow'!D947*-1)</f>
        <v/>
      </c>
      <c r="I964" s="171"/>
      <c r="J964" s="171"/>
      <c r="K964" s="170" t="str">
        <f t="shared" si="30"/>
        <v/>
      </c>
      <c r="L964" s="97" t="str">
        <f t="shared" si="29"/>
        <v/>
      </c>
    </row>
    <row r="965" spans="2:12">
      <c r="B965" s="172" t="str">
        <f>'Detailed Cash Flow'!A948</f>
        <v/>
      </c>
      <c r="C965" s="170" t="str">
        <f>IF('Detailed Cash Flow'!E948="","",'Detailed Cash Flow'!E948*-1)</f>
        <v/>
      </c>
      <c r="D965" s="170" t="str">
        <f>IF('Detailed Cash Flow'!F948="","",'Detailed Cash Flow'!F948*-1)</f>
        <v/>
      </c>
      <c r="E965" s="170" t="str">
        <f>IF('Detailed Cash Flow'!G948="","",'Detailed Cash Flow'!G948*-1)</f>
        <v/>
      </c>
      <c r="F965" s="170" t="str">
        <f>IF('Detailed Cash Flow'!Y948="","",'Detailed Cash Flow'!Y948*-1)</f>
        <v/>
      </c>
      <c r="G965" s="170" t="str">
        <f>'Detailed Cash Flow'!AJ948</f>
        <v/>
      </c>
      <c r="H965" s="170" t="str">
        <f>IF('Detailed Cash Flow'!D948="","",'Detailed Cash Flow'!D948*-1)</f>
        <v/>
      </c>
      <c r="I965" s="171"/>
      <c r="J965" s="171"/>
      <c r="K965" s="170" t="str">
        <f t="shared" si="30"/>
        <v/>
      </c>
      <c r="L965" s="97" t="str">
        <f t="shared" si="29"/>
        <v/>
      </c>
    </row>
    <row r="966" spans="2:12">
      <c r="B966" s="172" t="str">
        <f>'Detailed Cash Flow'!A949</f>
        <v/>
      </c>
      <c r="C966" s="170" t="str">
        <f>IF('Detailed Cash Flow'!E949="","",'Detailed Cash Flow'!E949*-1)</f>
        <v/>
      </c>
      <c r="D966" s="170" t="str">
        <f>IF('Detailed Cash Flow'!F949="","",'Detailed Cash Flow'!F949*-1)</f>
        <v/>
      </c>
      <c r="E966" s="170" t="str">
        <f>IF('Detailed Cash Flow'!G949="","",'Detailed Cash Flow'!G949*-1)</f>
        <v/>
      </c>
      <c r="F966" s="170" t="str">
        <f>IF('Detailed Cash Flow'!Y949="","",'Detailed Cash Flow'!Y949*-1)</f>
        <v/>
      </c>
      <c r="G966" s="170" t="str">
        <f>'Detailed Cash Flow'!AJ949</f>
        <v/>
      </c>
      <c r="H966" s="170" t="str">
        <f>IF('Detailed Cash Flow'!D949="","",'Detailed Cash Flow'!D949*-1)</f>
        <v/>
      </c>
      <c r="I966" s="171"/>
      <c r="J966" s="171"/>
      <c r="K966" s="170" t="str">
        <f t="shared" si="30"/>
        <v/>
      </c>
      <c r="L966" s="97" t="str">
        <f t="shared" si="29"/>
        <v/>
      </c>
    </row>
    <row r="967" spans="2:12">
      <c r="B967" s="172" t="str">
        <f>'Detailed Cash Flow'!A950</f>
        <v/>
      </c>
      <c r="C967" s="170" t="str">
        <f>IF('Detailed Cash Flow'!E950="","",'Detailed Cash Flow'!E950*-1)</f>
        <v/>
      </c>
      <c r="D967" s="170" t="str">
        <f>IF('Detailed Cash Flow'!F950="","",'Detailed Cash Flow'!F950*-1)</f>
        <v/>
      </c>
      <c r="E967" s="170" t="str">
        <f>IF('Detailed Cash Flow'!G950="","",'Detailed Cash Flow'!G950*-1)</f>
        <v/>
      </c>
      <c r="F967" s="170" t="str">
        <f>IF('Detailed Cash Flow'!Y950="","",'Detailed Cash Flow'!Y950*-1)</f>
        <v/>
      </c>
      <c r="G967" s="170" t="str">
        <f>'Detailed Cash Flow'!AJ950</f>
        <v/>
      </c>
      <c r="H967" s="170" t="str">
        <f>IF('Detailed Cash Flow'!D950="","",'Detailed Cash Flow'!D950*-1)</f>
        <v/>
      </c>
      <c r="I967" s="171"/>
      <c r="J967" s="171"/>
      <c r="K967" s="170" t="str">
        <f t="shared" si="30"/>
        <v/>
      </c>
      <c r="L967" s="97" t="str">
        <f t="shared" si="29"/>
        <v/>
      </c>
    </row>
    <row r="968" spans="2:12">
      <c r="B968" s="172" t="str">
        <f>'Detailed Cash Flow'!A951</f>
        <v/>
      </c>
      <c r="C968" s="170" t="str">
        <f>IF('Detailed Cash Flow'!E951="","",'Detailed Cash Flow'!E951*-1)</f>
        <v/>
      </c>
      <c r="D968" s="170" t="str">
        <f>IF('Detailed Cash Flow'!F951="","",'Detailed Cash Flow'!F951*-1)</f>
        <v/>
      </c>
      <c r="E968" s="170" t="str">
        <f>IF('Detailed Cash Flow'!G951="","",'Detailed Cash Flow'!G951*-1)</f>
        <v/>
      </c>
      <c r="F968" s="170" t="str">
        <f>IF('Detailed Cash Flow'!Y951="","",'Detailed Cash Flow'!Y951*-1)</f>
        <v/>
      </c>
      <c r="G968" s="170" t="str">
        <f>'Detailed Cash Flow'!AJ951</f>
        <v/>
      </c>
      <c r="H968" s="170" t="str">
        <f>IF('Detailed Cash Flow'!D951="","",'Detailed Cash Flow'!D951*-1)</f>
        <v/>
      </c>
      <c r="I968" s="171"/>
      <c r="J968" s="171"/>
      <c r="K968" s="170" t="str">
        <f t="shared" si="30"/>
        <v/>
      </c>
      <c r="L968" s="97" t="str">
        <f t="shared" si="29"/>
        <v/>
      </c>
    </row>
    <row r="969" spans="2:12">
      <c r="B969" s="172" t="str">
        <f>'Detailed Cash Flow'!A952</f>
        <v/>
      </c>
      <c r="C969" s="170" t="str">
        <f>IF('Detailed Cash Flow'!E952="","",'Detailed Cash Flow'!E952*-1)</f>
        <v/>
      </c>
      <c r="D969" s="170" t="str">
        <f>IF('Detailed Cash Flow'!F952="","",'Detailed Cash Flow'!F952*-1)</f>
        <v/>
      </c>
      <c r="E969" s="170" t="str">
        <f>IF('Detailed Cash Flow'!G952="","",'Detailed Cash Flow'!G952*-1)</f>
        <v/>
      </c>
      <c r="F969" s="170" t="str">
        <f>IF('Detailed Cash Flow'!Y952="","",'Detailed Cash Flow'!Y952*-1)</f>
        <v/>
      </c>
      <c r="G969" s="170" t="str">
        <f>'Detailed Cash Flow'!AJ952</f>
        <v/>
      </c>
      <c r="H969" s="170" t="str">
        <f>IF('Detailed Cash Flow'!D952="","",'Detailed Cash Flow'!D952*-1)</f>
        <v/>
      </c>
      <c r="I969" s="171"/>
      <c r="J969" s="171"/>
      <c r="K969" s="170" t="str">
        <f t="shared" si="30"/>
        <v/>
      </c>
      <c r="L969" s="97" t="str">
        <f t="shared" si="29"/>
        <v/>
      </c>
    </row>
    <row r="970" spans="2:12">
      <c r="B970" s="172" t="str">
        <f>'Detailed Cash Flow'!A953</f>
        <v/>
      </c>
      <c r="C970" s="170" t="str">
        <f>IF('Detailed Cash Flow'!E953="","",'Detailed Cash Flow'!E953*-1)</f>
        <v/>
      </c>
      <c r="D970" s="170" t="str">
        <f>IF('Detailed Cash Flow'!F953="","",'Detailed Cash Flow'!F953*-1)</f>
        <v/>
      </c>
      <c r="E970" s="170" t="str">
        <f>IF('Detailed Cash Flow'!G953="","",'Detailed Cash Flow'!G953*-1)</f>
        <v/>
      </c>
      <c r="F970" s="170" t="str">
        <f>IF('Detailed Cash Flow'!Y953="","",'Detailed Cash Flow'!Y953*-1)</f>
        <v/>
      </c>
      <c r="G970" s="170" t="str">
        <f>'Detailed Cash Flow'!AJ953</f>
        <v/>
      </c>
      <c r="H970" s="170" t="str">
        <f>IF('Detailed Cash Flow'!D953="","",'Detailed Cash Flow'!D953*-1)</f>
        <v/>
      </c>
      <c r="I970" s="171"/>
      <c r="J970" s="171"/>
      <c r="K970" s="170" t="str">
        <f t="shared" si="30"/>
        <v/>
      </c>
      <c r="L970" s="97" t="str">
        <f t="shared" si="29"/>
        <v/>
      </c>
    </row>
    <row r="971" spans="2:12">
      <c r="B971" s="172" t="str">
        <f>'Detailed Cash Flow'!A954</f>
        <v/>
      </c>
      <c r="C971" s="170" t="str">
        <f>IF('Detailed Cash Flow'!E954="","",'Detailed Cash Flow'!E954*-1)</f>
        <v/>
      </c>
      <c r="D971" s="170" t="str">
        <f>IF('Detailed Cash Flow'!F954="","",'Detailed Cash Flow'!F954*-1)</f>
        <v/>
      </c>
      <c r="E971" s="170" t="str">
        <f>IF('Detailed Cash Flow'!G954="","",'Detailed Cash Flow'!G954*-1)</f>
        <v/>
      </c>
      <c r="F971" s="170" t="str">
        <f>IF('Detailed Cash Flow'!Y954="","",'Detailed Cash Flow'!Y954*-1)</f>
        <v/>
      </c>
      <c r="G971" s="170" t="str">
        <f>'Detailed Cash Flow'!AJ954</f>
        <v/>
      </c>
      <c r="H971" s="170" t="str">
        <f>IF('Detailed Cash Flow'!D954="","",'Detailed Cash Flow'!D954*-1)</f>
        <v/>
      </c>
      <c r="I971" s="171"/>
      <c r="J971" s="171"/>
      <c r="K971" s="170" t="str">
        <f t="shared" si="30"/>
        <v/>
      </c>
      <c r="L971" s="97" t="str">
        <f t="shared" si="29"/>
        <v/>
      </c>
    </row>
    <row r="972" spans="2:12">
      <c r="B972" s="172" t="str">
        <f>'Detailed Cash Flow'!A955</f>
        <v/>
      </c>
      <c r="C972" s="170" t="str">
        <f>IF('Detailed Cash Flow'!E955="","",'Detailed Cash Flow'!E955*-1)</f>
        <v/>
      </c>
      <c r="D972" s="170" t="str">
        <f>IF('Detailed Cash Flow'!F955="","",'Detailed Cash Flow'!F955*-1)</f>
        <v/>
      </c>
      <c r="E972" s="170" t="str">
        <f>IF('Detailed Cash Flow'!G955="","",'Detailed Cash Flow'!G955*-1)</f>
        <v/>
      </c>
      <c r="F972" s="170" t="str">
        <f>IF('Detailed Cash Flow'!Y955="","",'Detailed Cash Flow'!Y955*-1)</f>
        <v/>
      </c>
      <c r="G972" s="170" t="str">
        <f>'Detailed Cash Flow'!AJ955</f>
        <v/>
      </c>
      <c r="H972" s="170" t="str">
        <f>IF('Detailed Cash Flow'!D955="","",'Detailed Cash Flow'!D955*-1)</f>
        <v/>
      </c>
      <c r="I972" s="171"/>
      <c r="J972" s="171"/>
      <c r="K972" s="170" t="str">
        <f t="shared" si="30"/>
        <v/>
      </c>
      <c r="L972" s="97" t="str">
        <f t="shared" si="29"/>
        <v/>
      </c>
    </row>
    <row r="973" spans="2:12">
      <c r="B973" s="172" t="str">
        <f>'Detailed Cash Flow'!A956</f>
        <v/>
      </c>
      <c r="C973" s="170" t="str">
        <f>IF('Detailed Cash Flow'!E956="","",'Detailed Cash Flow'!E956*-1)</f>
        <v/>
      </c>
      <c r="D973" s="170" t="str">
        <f>IF('Detailed Cash Flow'!F956="","",'Detailed Cash Flow'!F956*-1)</f>
        <v/>
      </c>
      <c r="E973" s="170" t="str">
        <f>IF('Detailed Cash Flow'!G956="","",'Detailed Cash Flow'!G956*-1)</f>
        <v/>
      </c>
      <c r="F973" s="170" t="str">
        <f>IF('Detailed Cash Flow'!Y956="","",'Detailed Cash Flow'!Y956*-1)</f>
        <v/>
      </c>
      <c r="G973" s="170" t="str">
        <f>'Detailed Cash Flow'!AJ956</f>
        <v/>
      </c>
      <c r="H973" s="170" t="str">
        <f>IF('Detailed Cash Flow'!D956="","",'Detailed Cash Flow'!D956*-1)</f>
        <v/>
      </c>
      <c r="I973" s="171"/>
      <c r="J973" s="171"/>
      <c r="K973" s="170" t="str">
        <f t="shared" si="30"/>
        <v/>
      </c>
      <c r="L973" s="97" t="str">
        <f t="shared" si="29"/>
        <v/>
      </c>
    </row>
    <row r="974" spans="2:12">
      <c r="B974" s="172" t="str">
        <f>'Detailed Cash Flow'!A957</f>
        <v/>
      </c>
      <c r="C974" s="170" t="str">
        <f>IF('Detailed Cash Flow'!E957="","",'Detailed Cash Flow'!E957*-1)</f>
        <v/>
      </c>
      <c r="D974" s="170" t="str">
        <f>IF('Detailed Cash Flow'!F957="","",'Detailed Cash Flow'!F957*-1)</f>
        <v/>
      </c>
      <c r="E974" s="170" t="str">
        <f>IF('Detailed Cash Flow'!G957="","",'Detailed Cash Flow'!G957*-1)</f>
        <v/>
      </c>
      <c r="F974" s="170" t="str">
        <f>IF('Detailed Cash Flow'!Y957="","",'Detailed Cash Flow'!Y957*-1)</f>
        <v/>
      </c>
      <c r="G974" s="170" t="str">
        <f>'Detailed Cash Flow'!AJ957</f>
        <v/>
      </c>
      <c r="H974" s="170" t="str">
        <f>IF('Detailed Cash Flow'!D957="","",'Detailed Cash Flow'!D957*-1)</f>
        <v/>
      </c>
      <c r="I974" s="171"/>
      <c r="J974" s="171"/>
      <c r="K974" s="170" t="str">
        <f t="shared" si="30"/>
        <v/>
      </c>
      <c r="L974" s="97" t="str">
        <f t="shared" si="29"/>
        <v/>
      </c>
    </row>
    <row r="975" spans="2:12">
      <c r="B975" s="172" t="str">
        <f>'Detailed Cash Flow'!A958</f>
        <v/>
      </c>
      <c r="C975" s="170" t="str">
        <f>IF('Detailed Cash Flow'!E958="","",'Detailed Cash Flow'!E958*-1)</f>
        <v/>
      </c>
      <c r="D975" s="170" t="str">
        <f>IF('Detailed Cash Flow'!F958="","",'Detailed Cash Flow'!F958*-1)</f>
        <v/>
      </c>
      <c r="E975" s="170" t="str">
        <f>IF('Detailed Cash Flow'!G958="","",'Detailed Cash Flow'!G958*-1)</f>
        <v/>
      </c>
      <c r="F975" s="170" t="str">
        <f>IF('Detailed Cash Flow'!Y958="","",'Detailed Cash Flow'!Y958*-1)</f>
        <v/>
      </c>
      <c r="G975" s="170" t="str">
        <f>'Detailed Cash Flow'!AJ958</f>
        <v/>
      </c>
      <c r="H975" s="170" t="str">
        <f>IF('Detailed Cash Flow'!D958="","",'Detailed Cash Flow'!D958*-1)</f>
        <v/>
      </c>
      <c r="I975" s="171"/>
      <c r="J975" s="171"/>
      <c r="K975" s="170" t="str">
        <f t="shared" si="30"/>
        <v/>
      </c>
      <c r="L975" s="97" t="str">
        <f t="shared" si="29"/>
        <v/>
      </c>
    </row>
    <row r="976" spans="2:12">
      <c r="B976" s="172" t="str">
        <f>'Detailed Cash Flow'!A959</f>
        <v/>
      </c>
      <c r="C976" s="170" t="str">
        <f>IF('Detailed Cash Flow'!E959="","",'Detailed Cash Flow'!E959*-1)</f>
        <v/>
      </c>
      <c r="D976" s="170" t="str">
        <f>IF('Detailed Cash Flow'!F959="","",'Detailed Cash Flow'!F959*-1)</f>
        <v/>
      </c>
      <c r="E976" s="170" t="str">
        <f>IF('Detailed Cash Flow'!G959="","",'Detailed Cash Flow'!G959*-1)</f>
        <v/>
      </c>
      <c r="F976" s="170" t="str">
        <f>IF('Detailed Cash Flow'!Y959="","",'Detailed Cash Flow'!Y959*-1)</f>
        <v/>
      </c>
      <c r="G976" s="170" t="str">
        <f>'Detailed Cash Flow'!AJ959</f>
        <v/>
      </c>
      <c r="H976" s="170" t="str">
        <f>IF('Detailed Cash Flow'!D959="","",'Detailed Cash Flow'!D959*-1)</f>
        <v/>
      </c>
      <c r="I976" s="171"/>
      <c r="J976" s="171"/>
      <c r="K976" s="170" t="str">
        <f t="shared" si="30"/>
        <v/>
      </c>
      <c r="L976" s="97" t="str">
        <f t="shared" si="29"/>
        <v/>
      </c>
    </row>
    <row r="977" spans="2:12">
      <c r="B977" s="172" t="str">
        <f>'Detailed Cash Flow'!A960</f>
        <v/>
      </c>
      <c r="C977" s="170" t="str">
        <f>IF('Detailed Cash Flow'!E960="","",'Detailed Cash Flow'!E960*-1)</f>
        <v/>
      </c>
      <c r="D977" s="170" t="str">
        <f>IF('Detailed Cash Flow'!F960="","",'Detailed Cash Flow'!F960*-1)</f>
        <v/>
      </c>
      <c r="E977" s="170" t="str">
        <f>IF('Detailed Cash Flow'!G960="","",'Detailed Cash Flow'!G960*-1)</f>
        <v/>
      </c>
      <c r="F977" s="170" t="str">
        <f>IF('Detailed Cash Flow'!Y960="","",'Detailed Cash Flow'!Y960*-1)</f>
        <v/>
      </c>
      <c r="G977" s="170" t="str">
        <f>'Detailed Cash Flow'!AJ960</f>
        <v/>
      </c>
      <c r="H977" s="170" t="str">
        <f>IF('Detailed Cash Flow'!D960="","",'Detailed Cash Flow'!D960*-1)</f>
        <v/>
      </c>
      <c r="I977" s="171"/>
      <c r="J977" s="171"/>
      <c r="K977" s="170" t="str">
        <f t="shared" si="30"/>
        <v/>
      </c>
      <c r="L977" s="97" t="str">
        <f t="shared" si="29"/>
        <v/>
      </c>
    </row>
    <row r="978" spans="2:12">
      <c r="B978" s="172" t="str">
        <f>'Detailed Cash Flow'!A961</f>
        <v/>
      </c>
      <c r="C978" s="170" t="str">
        <f>IF('Detailed Cash Flow'!E961="","",'Detailed Cash Flow'!E961*-1)</f>
        <v/>
      </c>
      <c r="D978" s="170" t="str">
        <f>IF('Detailed Cash Flow'!F961="","",'Detailed Cash Flow'!F961*-1)</f>
        <v/>
      </c>
      <c r="E978" s="170" t="str">
        <f>IF('Detailed Cash Flow'!G961="","",'Detailed Cash Flow'!G961*-1)</f>
        <v/>
      </c>
      <c r="F978" s="170" t="str">
        <f>IF('Detailed Cash Flow'!Y961="","",'Detailed Cash Flow'!Y961*-1)</f>
        <v/>
      </c>
      <c r="G978" s="170" t="str">
        <f>'Detailed Cash Flow'!AJ961</f>
        <v/>
      </c>
      <c r="H978" s="170" t="str">
        <f>IF('Detailed Cash Flow'!D961="","",'Detailed Cash Flow'!D961*-1)</f>
        <v/>
      </c>
      <c r="I978" s="171"/>
      <c r="J978" s="171"/>
      <c r="K978" s="170" t="str">
        <f t="shared" si="30"/>
        <v/>
      </c>
      <c r="L978" s="97" t="str">
        <f t="shared" ref="L978:L1041" si="31">K978</f>
        <v/>
      </c>
    </row>
    <row r="979" spans="2:12">
      <c r="B979" s="172" t="str">
        <f>'Detailed Cash Flow'!A962</f>
        <v/>
      </c>
      <c r="C979" s="170" t="str">
        <f>IF('Detailed Cash Flow'!E962="","",'Detailed Cash Flow'!E962*-1)</f>
        <v/>
      </c>
      <c r="D979" s="170" t="str">
        <f>IF('Detailed Cash Flow'!F962="","",'Detailed Cash Flow'!F962*-1)</f>
        <v/>
      </c>
      <c r="E979" s="170" t="str">
        <f>IF('Detailed Cash Flow'!G962="","",'Detailed Cash Flow'!G962*-1)</f>
        <v/>
      </c>
      <c r="F979" s="170" t="str">
        <f>IF('Detailed Cash Flow'!Y962="","",'Detailed Cash Flow'!Y962*-1)</f>
        <v/>
      </c>
      <c r="G979" s="170" t="str">
        <f>'Detailed Cash Flow'!AJ962</f>
        <v/>
      </c>
      <c r="H979" s="170" t="str">
        <f>IF('Detailed Cash Flow'!D962="","",'Detailed Cash Flow'!D962*-1)</f>
        <v/>
      </c>
      <c r="I979" s="171"/>
      <c r="J979" s="171"/>
      <c r="K979" s="170" t="str">
        <f t="shared" si="30"/>
        <v/>
      </c>
      <c r="L979" s="97" t="str">
        <f t="shared" si="31"/>
        <v/>
      </c>
    </row>
    <row r="980" spans="2:12">
      <c r="B980" s="172" t="str">
        <f>'Detailed Cash Flow'!A963</f>
        <v/>
      </c>
      <c r="C980" s="170" t="str">
        <f>IF('Detailed Cash Flow'!E963="","",'Detailed Cash Flow'!E963*-1)</f>
        <v/>
      </c>
      <c r="D980" s="170" t="str">
        <f>IF('Detailed Cash Flow'!F963="","",'Detailed Cash Flow'!F963*-1)</f>
        <v/>
      </c>
      <c r="E980" s="170" t="str">
        <f>IF('Detailed Cash Flow'!G963="","",'Detailed Cash Flow'!G963*-1)</f>
        <v/>
      </c>
      <c r="F980" s="170" t="str">
        <f>IF('Detailed Cash Flow'!Y963="","",'Detailed Cash Flow'!Y963*-1)</f>
        <v/>
      </c>
      <c r="G980" s="170" t="str">
        <f>'Detailed Cash Flow'!AJ963</f>
        <v/>
      </c>
      <c r="H980" s="170" t="str">
        <f>IF('Detailed Cash Flow'!D963="","",'Detailed Cash Flow'!D963*-1)</f>
        <v/>
      </c>
      <c r="I980" s="171"/>
      <c r="J980" s="171"/>
      <c r="K980" s="170" t="str">
        <f t="shared" si="30"/>
        <v/>
      </c>
      <c r="L980" s="97" t="str">
        <f t="shared" si="31"/>
        <v/>
      </c>
    </row>
    <row r="981" spans="2:12">
      <c r="B981" s="172" t="str">
        <f>'Detailed Cash Flow'!A964</f>
        <v/>
      </c>
      <c r="C981" s="170" t="str">
        <f>IF('Detailed Cash Flow'!E964="","",'Detailed Cash Flow'!E964*-1)</f>
        <v/>
      </c>
      <c r="D981" s="170" t="str">
        <f>IF('Detailed Cash Flow'!F964="","",'Detailed Cash Flow'!F964*-1)</f>
        <v/>
      </c>
      <c r="E981" s="170" t="str">
        <f>IF('Detailed Cash Flow'!G964="","",'Detailed Cash Flow'!G964*-1)</f>
        <v/>
      </c>
      <c r="F981" s="170" t="str">
        <f>IF('Detailed Cash Flow'!Y964="","",'Detailed Cash Flow'!Y964*-1)</f>
        <v/>
      </c>
      <c r="G981" s="170" t="str">
        <f>'Detailed Cash Flow'!AJ964</f>
        <v/>
      </c>
      <c r="H981" s="170" t="str">
        <f>IF('Detailed Cash Flow'!D964="","",'Detailed Cash Flow'!D964*-1)</f>
        <v/>
      </c>
      <c r="I981" s="171"/>
      <c r="J981" s="171"/>
      <c r="K981" s="170" t="str">
        <f t="shared" ref="K981:K1044" si="32">IF(B981="","",K980+G981+C981+D981+E981+F981+H981+I981)</f>
        <v/>
      </c>
      <c r="L981" s="97" t="str">
        <f t="shared" si="31"/>
        <v/>
      </c>
    </row>
    <row r="982" spans="2:12">
      <c r="B982" s="172" t="str">
        <f>'Detailed Cash Flow'!A965</f>
        <v/>
      </c>
      <c r="C982" s="170" t="str">
        <f>IF('Detailed Cash Flow'!E965="","",'Detailed Cash Flow'!E965*-1)</f>
        <v/>
      </c>
      <c r="D982" s="170" t="str">
        <f>IF('Detailed Cash Flow'!F965="","",'Detailed Cash Flow'!F965*-1)</f>
        <v/>
      </c>
      <c r="E982" s="170" t="str">
        <f>IF('Detailed Cash Flow'!G965="","",'Detailed Cash Flow'!G965*-1)</f>
        <v/>
      </c>
      <c r="F982" s="170" t="str">
        <f>IF('Detailed Cash Flow'!Y965="","",'Detailed Cash Flow'!Y965*-1)</f>
        <v/>
      </c>
      <c r="G982" s="170" t="str">
        <f>'Detailed Cash Flow'!AJ965</f>
        <v/>
      </c>
      <c r="H982" s="170" t="str">
        <f>IF('Detailed Cash Flow'!D965="","",'Detailed Cash Flow'!D965*-1)</f>
        <v/>
      </c>
      <c r="I982" s="171"/>
      <c r="J982" s="171"/>
      <c r="K982" s="170" t="str">
        <f t="shared" si="32"/>
        <v/>
      </c>
      <c r="L982" s="97" t="str">
        <f t="shared" si="31"/>
        <v/>
      </c>
    </row>
    <row r="983" spans="2:12">
      <c r="B983" s="172" t="str">
        <f>'Detailed Cash Flow'!A966</f>
        <v/>
      </c>
      <c r="C983" s="170" t="str">
        <f>IF('Detailed Cash Flow'!E966="","",'Detailed Cash Flow'!E966*-1)</f>
        <v/>
      </c>
      <c r="D983" s="170" t="str">
        <f>IF('Detailed Cash Flow'!F966="","",'Detailed Cash Flow'!F966*-1)</f>
        <v/>
      </c>
      <c r="E983" s="170" t="str">
        <f>IF('Detailed Cash Flow'!G966="","",'Detailed Cash Flow'!G966*-1)</f>
        <v/>
      </c>
      <c r="F983" s="170" t="str">
        <f>IF('Detailed Cash Flow'!Y966="","",'Detailed Cash Flow'!Y966*-1)</f>
        <v/>
      </c>
      <c r="G983" s="170" t="str">
        <f>'Detailed Cash Flow'!AJ966</f>
        <v/>
      </c>
      <c r="H983" s="170" t="str">
        <f>IF('Detailed Cash Flow'!D966="","",'Detailed Cash Flow'!D966*-1)</f>
        <v/>
      </c>
      <c r="I983" s="171"/>
      <c r="J983" s="171"/>
      <c r="K983" s="170" t="str">
        <f t="shared" si="32"/>
        <v/>
      </c>
      <c r="L983" s="97" t="str">
        <f t="shared" si="31"/>
        <v/>
      </c>
    </row>
    <row r="984" spans="2:12">
      <c r="B984" s="172" t="str">
        <f>'Detailed Cash Flow'!A967</f>
        <v/>
      </c>
      <c r="C984" s="170" t="str">
        <f>IF('Detailed Cash Flow'!E967="","",'Detailed Cash Flow'!E967*-1)</f>
        <v/>
      </c>
      <c r="D984" s="170" t="str">
        <f>IF('Detailed Cash Flow'!F967="","",'Detailed Cash Flow'!F967*-1)</f>
        <v/>
      </c>
      <c r="E984" s="170" t="str">
        <f>IF('Detailed Cash Flow'!G967="","",'Detailed Cash Flow'!G967*-1)</f>
        <v/>
      </c>
      <c r="F984" s="170" t="str">
        <f>IF('Detailed Cash Flow'!Y967="","",'Detailed Cash Flow'!Y967*-1)</f>
        <v/>
      </c>
      <c r="G984" s="170" t="str">
        <f>'Detailed Cash Flow'!AJ967</f>
        <v/>
      </c>
      <c r="H984" s="170" t="str">
        <f>IF('Detailed Cash Flow'!D967="","",'Detailed Cash Flow'!D967*-1)</f>
        <v/>
      </c>
      <c r="I984" s="171"/>
      <c r="J984" s="171"/>
      <c r="K984" s="170" t="str">
        <f t="shared" si="32"/>
        <v/>
      </c>
      <c r="L984" s="97" t="str">
        <f t="shared" si="31"/>
        <v/>
      </c>
    </row>
    <row r="985" spans="2:12">
      <c r="B985" s="172" t="str">
        <f>'Detailed Cash Flow'!A968</f>
        <v/>
      </c>
      <c r="C985" s="170" t="str">
        <f>IF('Detailed Cash Flow'!E968="","",'Detailed Cash Flow'!E968*-1)</f>
        <v/>
      </c>
      <c r="D985" s="170" t="str">
        <f>IF('Detailed Cash Flow'!F968="","",'Detailed Cash Flow'!F968*-1)</f>
        <v/>
      </c>
      <c r="E985" s="170" t="str">
        <f>IF('Detailed Cash Flow'!G968="","",'Detailed Cash Flow'!G968*-1)</f>
        <v/>
      </c>
      <c r="F985" s="170" t="str">
        <f>IF('Detailed Cash Flow'!Y968="","",'Detailed Cash Flow'!Y968*-1)</f>
        <v/>
      </c>
      <c r="G985" s="170" t="str">
        <f>'Detailed Cash Flow'!AJ968</f>
        <v/>
      </c>
      <c r="H985" s="170" t="str">
        <f>IF('Detailed Cash Flow'!D968="","",'Detailed Cash Flow'!D968*-1)</f>
        <v/>
      </c>
      <c r="I985" s="171"/>
      <c r="J985" s="171"/>
      <c r="K985" s="170" t="str">
        <f t="shared" si="32"/>
        <v/>
      </c>
      <c r="L985" s="97" t="str">
        <f t="shared" si="31"/>
        <v/>
      </c>
    </row>
    <row r="986" spans="2:12">
      <c r="B986" s="172" t="str">
        <f>'Detailed Cash Flow'!A969</f>
        <v/>
      </c>
      <c r="C986" s="170" t="str">
        <f>IF('Detailed Cash Flow'!E969="","",'Detailed Cash Flow'!E969*-1)</f>
        <v/>
      </c>
      <c r="D986" s="170" t="str">
        <f>IF('Detailed Cash Flow'!F969="","",'Detailed Cash Flow'!F969*-1)</f>
        <v/>
      </c>
      <c r="E986" s="170" t="str">
        <f>IF('Detailed Cash Flow'!G969="","",'Detailed Cash Flow'!G969*-1)</f>
        <v/>
      </c>
      <c r="F986" s="170" t="str">
        <f>IF('Detailed Cash Flow'!Y969="","",'Detailed Cash Flow'!Y969*-1)</f>
        <v/>
      </c>
      <c r="G986" s="170" t="str">
        <f>'Detailed Cash Flow'!AJ969</f>
        <v/>
      </c>
      <c r="H986" s="170" t="str">
        <f>IF('Detailed Cash Flow'!D969="","",'Detailed Cash Flow'!D969*-1)</f>
        <v/>
      </c>
      <c r="I986" s="171"/>
      <c r="J986" s="171"/>
      <c r="K986" s="170" t="str">
        <f t="shared" si="32"/>
        <v/>
      </c>
      <c r="L986" s="97" t="str">
        <f t="shared" si="31"/>
        <v/>
      </c>
    </row>
    <row r="987" spans="2:12">
      <c r="B987" s="172" t="str">
        <f>'Detailed Cash Flow'!A970</f>
        <v/>
      </c>
      <c r="C987" s="170" t="str">
        <f>IF('Detailed Cash Flow'!E970="","",'Detailed Cash Flow'!E970*-1)</f>
        <v/>
      </c>
      <c r="D987" s="170" t="str">
        <f>IF('Detailed Cash Flow'!F970="","",'Detailed Cash Flow'!F970*-1)</f>
        <v/>
      </c>
      <c r="E987" s="170" t="str">
        <f>IF('Detailed Cash Flow'!G970="","",'Detailed Cash Flow'!G970*-1)</f>
        <v/>
      </c>
      <c r="F987" s="170" t="str">
        <f>IF('Detailed Cash Flow'!Y970="","",'Detailed Cash Flow'!Y970*-1)</f>
        <v/>
      </c>
      <c r="G987" s="170" t="str">
        <f>'Detailed Cash Flow'!AJ970</f>
        <v/>
      </c>
      <c r="H987" s="170" t="str">
        <f>IF('Detailed Cash Flow'!D970="","",'Detailed Cash Flow'!D970*-1)</f>
        <v/>
      </c>
      <c r="I987" s="171"/>
      <c r="J987" s="171"/>
      <c r="K987" s="170" t="str">
        <f t="shared" si="32"/>
        <v/>
      </c>
      <c r="L987" s="97" t="str">
        <f t="shared" si="31"/>
        <v/>
      </c>
    </row>
    <row r="988" spans="2:12">
      <c r="B988" s="172" t="str">
        <f>'Detailed Cash Flow'!A971</f>
        <v/>
      </c>
      <c r="C988" s="170" t="str">
        <f>IF('Detailed Cash Flow'!E971="","",'Detailed Cash Flow'!E971*-1)</f>
        <v/>
      </c>
      <c r="D988" s="170" t="str">
        <f>IF('Detailed Cash Flow'!F971="","",'Detailed Cash Flow'!F971*-1)</f>
        <v/>
      </c>
      <c r="E988" s="170" t="str">
        <f>IF('Detailed Cash Flow'!G971="","",'Detailed Cash Flow'!G971*-1)</f>
        <v/>
      </c>
      <c r="F988" s="170" t="str">
        <f>IF('Detailed Cash Flow'!Y971="","",'Detailed Cash Flow'!Y971*-1)</f>
        <v/>
      </c>
      <c r="G988" s="170" t="str">
        <f>'Detailed Cash Flow'!AJ971</f>
        <v/>
      </c>
      <c r="H988" s="170" t="str">
        <f>IF('Detailed Cash Flow'!D971="","",'Detailed Cash Flow'!D971*-1)</f>
        <v/>
      </c>
      <c r="I988" s="171"/>
      <c r="J988" s="171"/>
      <c r="K988" s="170" t="str">
        <f t="shared" si="32"/>
        <v/>
      </c>
      <c r="L988" s="97" t="str">
        <f t="shared" si="31"/>
        <v/>
      </c>
    </row>
    <row r="989" spans="2:12">
      <c r="B989" s="172" t="str">
        <f>'Detailed Cash Flow'!A972</f>
        <v/>
      </c>
      <c r="C989" s="170" t="str">
        <f>IF('Detailed Cash Flow'!E972="","",'Detailed Cash Flow'!E972*-1)</f>
        <v/>
      </c>
      <c r="D989" s="170" t="str">
        <f>IF('Detailed Cash Flow'!F972="","",'Detailed Cash Flow'!F972*-1)</f>
        <v/>
      </c>
      <c r="E989" s="170" t="str">
        <f>IF('Detailed Cash Flow'!G972="","",'Detailed Cash Flow'!G972*-1)</f>
        <v/>
      </c>
      <c r="F989" s="170" t="str">
        <f>IF('Detailed Cash Flow'!Y972="","",'Detailed Cash Flow'!Y972*-1)</f>
        <v/>
      </c>
      <c r="G989" s="170" t="str">
        <f>'Detailed Cash Flow'!AJ972</f>
        <v/>
      </c>
      <c r="H989" s="170" t="str">
        <f>IF('Detailed Cash Flow'!D972="","",'Detailed Cash Flow'!D972*-1)</f>
        <v/>
      </c>
      <c r="I989" s="171"/>
      <c r="J989" s="171"/>
      <c r="K989" s="170" t="str">
        <f t="shared" si="32"/>
        <v/>
      </c>
      <c r="L989" s="97" t="str">
        <f t="shared" si="31"/>
        <v/>
      </c>
    </row>
    <row r="990" spans="2:12">
      <c r="B990" s="172" t="str">
        <f>'Detailed Cash Flow'!A973</f>
        <v/>
      </c>
      <c r="C990" s="170" t="str">
        <f>IF('Detailed Cash Flow'!E973="","",'Detailed Cash Flow'!E973*-1)</f>
        <v/>
      </c>
      <c r="D990" s="170" t="str">
        <f>IF('Detailed Cash Flow'!F973="","",'Detailed Cash Flow'!F973*-1)</f>
        <v/>
      </c>
      <c r="E990" s="170" t="str">
        <f>IF('Detailed Cash Flow'!G973="","",'Detailed Cash Flow'!G973*-1)</f>
        <v/>
      </c>
      <c r="F990" s="170" t="str">
        <f>IF('Detailed Cash Flow'!Y973="","",'Detailed Cash Flow'!Y973*-1)</f>
        <v/>
      </c>
      <c r="G990" s="170" t="str">
        <f>'Detailed Cash Flow'!AJ973</f>
        <v/>
      </c>
      <c r="H990" s="170" t="str">
        <f>IF('Detailed Cash Flow'!D973="","",'Detailed Cash Flow'!D973*-1)</f>
        <v/>
      </c>
      <c r="I990" s="171"/>
      <c r="J990" s="171"/>
      <c r="K990" s="170" t="str">
        <f t="shared" si="32"/>
        <v/>
      </c>
      <c r="L990" s="97" t="str">
        <f t="shared" si="31"/>
        <v/>
      </c>
    </row>
    <row r="991" spans="2:12">
      <c r="B991" s="172" t="str">
        <f>'Detailed Cash Flow'!A974</f>
        <v/>
      </c>
      <c r="C991" s="170" t="str">
        <f>IF('Detailed Cash Flow'!E974="","",'Detailed Cash Flow'!E974*-1)</f>
        <v/>
      </c>
      <c r="D991" s="170" t="str">
        <f>IF('Detailed Cash Flow'!F974="","",'Detailed Cash Flow'!F974*-1)</f>
        <v/>
      </c>
      <c r="E991" s="170" t="str">
        <f>IF('Detailed Cash Flow'!G974="","",'Detailed Cash Flow'!G974*-1)</f>
        <v/>
      </c>
      <c r="F991" s="170" t="str">
        <f>IF('Detailed Cash Flow'!Y974="","",'Detailed Cash Flow'!Y974*-1)</f>
        <v/>
      </c>
      <c r="G991" s="170" t="str">
        <f>'Detailed Cash Flow'!AJ974</f>
        <v/>
      </c>
      <c r="H991" s="170" t="str">
        <f>IF('Detailed Cash Flow'!D974="","",'Detailed Cash Flow'!D974*-1)</f>
        <v/>
      </c>
      <c r="I991" s="171"/>
      <c r="J991" s="171"/>
      <c r="K991" s="170" t="str">
        <f t="shared" si="32"/>
        <v/>
      </c>
      <c r="L991" s="97" t="str">
        <f t="shared" si="31"/>
        <v/>
      </c>
    </row>
    <row r="992" spans="2:12">
      <c r="B992" s="172" t="str">
        <f>'Detailed Cash Flow'!A975</f>
        <v/>
      </c>
      <c r="C992" s="170" t="str">
        <f>IF('Detailed Cash Flow'!E975="","",'Detailed Cash Flow'!E975*-1)</f>
        <v/>
      </c>
      <c r="D992" s="170" t="str">
        <f>IF('Detailed Cash Flow'!F975="","",'Detailed Cash Flow'!F975*-1)</f>
        <v/>
      </c>
      <c r="E992" s="170" t="str">
        <f>IF('Detailed Cash Flow'!G975="","",'Detailed Cash Flow'!G975*-1)</f>
        <v/>
      </c>
      <c r="F992" s="170" t="str">
        <f>IF('Detailed Cash Flow'!Y975="","",'Detailed Cash Flow'!Y975*-1)</f>
        <v/>
      </c>
      <c r="G992" s="170" t="str">
        <f>'Detailed Cash Flow'!AJ975</f>
        <v/>
      </c>
      <c r="H992" s="170" t="str">
        <f>IF('Detailed Cash Flow'!D975="","",'Detailed Cash Flow'!D975*-1)</f>
        <v/>
      </c>
      <c r="I992" s="171"/>
      <c r="J992" s="171"/>
      <c r="K992" s="170" t="str">
        <f t="shared" si="32"/>
        <v/>
      </c>
      <c r="L992" s="97" t="str">
        <f t="shared" si="31"/>
        <v/>
      </c>
    </row>
    <row r="993" spans="2:12">
      <c r="B993" s="172" t="str">
        <f>'Detailed Cash Flow'!A976</f>
        <v/>
      </c>
      <c r="C993" s="170" t="str">
        <f>IF('Detailed Cash Flow'!E976="","",'Detailed Cash Flow'!E976*-1)</f>
        <v/>
      </c>
      <c r="D993" s="170" t="str">
        <f>IF('Detailed Cash Flow'!F976="","",'Detailed Cash Flow'!F976*-1)</f>
        <v/>
      </c>
      <c r="E993" s="170" t="str">
        <f>IF('Detailed Cash Flow'!G976="","",'Detailed Cash Flow'!G976*-1)</f>
        <v/>
      </c>
      <c r="F993" s="170" t="str">
        <f>IF('Detailed Cash Flow'!Y976="","",'Detailed Cash Flow'!Y976*-1)</f>
        <v/>
      </c>
      <c r="G993" s="170" t="str">
        <f>'Detailed Cash Flow'!AJ976</f>
        <v/>
      </c>
      <c r="H993" s="170" t="str">
        <f>IF('Detailed Cash Flow'!D976="","",'Detailed Cash Flow'!D976*-1)</f>
        <v/>
      </c>
      <c r="I993" s="171"/>
      <c r="J993" s="171"/>
      <c r="K993" s="170" t="str">
        <f t="shared" si="32"/>
        <v/>
      </c>
      <c r="L993" s="97" t="str">
        <f t="shared" si="31"/>
        <v/>
      </c>
    </row>
    <row r="994" spans="2:12">
      <c r="B994" s="172" t="str">
        <f>'Detailed Cash Flow'!A977</f>
        <v/>
      </c>
      <c r="C994" s="170" t="str">
        <f>IF('Detailed Cash Flow'!E977="","",'Detailed Cash Flow'!E977*-1)</f>
        <v/>
      </c>
      <c r="D994" s="170" t="str">
        <f>IF('Detailed Cash Flow'!F977="","",'Detailed Cash Flow'!F977*-1)</f>
        <v/>
      </c>
      <c r="E994" s="170" t="str">
        <f>IF('Detailed Cash Flow'!G977="","",'Detailed Cash Flow'!G977*-1)</f>
        <v/>
      </c>
      <c r="F994" s="170" t="str">
        <f>IF('Detailed Cash Flow'!Y977="","",'Detailed Cash Flow'!Y977*-1)</f>
        <v/>
      </c>
      <c r="G994" s="170" t="str">
        <f>'Detailed Cash Flow'!AJ977</f>
        <v/>
      </c>
      <c r="H994" s="170" t="str">
        <f>IF('Detailed Cash Flow'!D977="","",'Detailed Cash Flow'!D977*-1)</f>
        <v/>
      </c>
      <c r="I994" s="171"/>
      <c r="J994" s="171"/>
      <c r="K994" s="170" t="str">
        <f t="shared" si="32"/>
        <v/>
      </c>
      <c r="L994" s="97" t="str">
        <f t="shared" si="31"/>
        <v/>
      </c>
    </row>
    <row r="995" spans="2:12">
      <c r="B995" s="172" t="str">
        <f>'Detailed Cash Flow'!A978</f>
        <v/>
      </c>
      <c r="C995" s="170" t="str">
        <f>IF('Detailed Cash Flow'!E978="","",'Detailed Cash Flow'!E978*-1)</f>
        <v/>
      </c>
      <c r="D995" s="170" t="str">
        <f>IF('Detailed Cash Flow'!F978="","",'Detailed Cash Flow'!F978*-1)</f>
        <v/>
      </c>
      <c r="E995" s="170" t="str">
        <f>IF('Detailed Cash Flow'!G978="","",'Detailed Cash Flow'!G978*-1)</f>
        <v/>
      </c>
      <c r="F995" s="170" t="str">
        <f>IF('Detailed Cash Flow'!Y978="","",'Detailed Cash Flow'!Y978*-1)</f>
        <v/>
      </c>
      <c r="G995" s="170" t="str">
        <f>'Detailed Cash Flow'!AJ978</f>
        <v/>
      </c>
      <c r="H995" s="170" t="str">
        <f>IF('Detailed Cash Flow'!D978="","",'Detailed Cash Flow'!D978*-1)</f>
        <v/>
      </c>
      <c r="I995" s="171"/>
      <c r="J995" s="171"/>
      <c r="K995" s="170" t="str">
        <f t="shared" si="32"/>
        <v/>
      </c>
      <c r="L995" s="97" t="str">
        <f t="shared" si="31"/>
        <v/>
      </c>
    </row>
    <row r="996" spans="2:12">
      <c r="B996" s="172" t="str">
        <f>'Detailed Cash Flow'!A979</f>
        <v/>
      </c>
      <c r="C996" s="170" t="str">
        <f>IF('Detailed Cash Flow'!E979="","",'Detailed Cash Flow'!E979*-1)</f>
        <v/>
      </c>
      <c r="D996" s="170" t="str">
        <f>IF('Detailed Cash Flow'!F979="","",'Detailed Cash Flow'!F979*-1)</f>
        <v/>
      </c>
      <c r="E996" s="170" t="str">
        <f>IF('Detailed Cash Flow'!G979="","",'Detailed Cash Flow'!G979*-1)</f>
        <v/>
      </c>
      <c r="F996" s="170" t="str">
        <f>IF('Detailed Cash Flow'!Y979="","",'Detailed Cash Flow'!Y979*-1)</f>
        <v/>
      </c>
      <c r="G996" s="170" t="str">
        <f>'Detailed Cash Flow'!AJ979</f>
        <v/>
      </c>
      <c r="H996" s="170" t="str">
        <f>IF('Detailed Cash Flow'!D979="","",'Detailed Cash Flow'!D979*-1)</f>
        <v/>
      </c>
      <c r="I996" s="171"/>
      <c r="J996" s="171"/>
      <c r="K996" s="170" t="str">
        <f t="shared" si="32"/>
        <v/>
      </c>
      <c r="L996" s="97" t="str">
        <f t="shared" si="31"/>
        <v/>
      </c>
    </row>
    <row r="997" spans="2:12">
      <c r="B997" s="172" t="str">
        <f>'Detailed Cash Flow'!A980</f>
        <v/>
      </c>
      <c r="C997" s="170" t="str">
        <f>IF('Detailed Cash Flow'!E980="","",'Detailed Cash Flow'!E980*-1)</f>
        <v/>
      </c>
      <c r="D997" s="170" t="str">
        <f>IF('Detailed Cash Flow'!F980="","",'Detailed Cash Flow'!F980*-1)</f>
        <v/>
      </c>
      <c r="E997" s="170" t="str">
        <f>IF('Detailed Cash Flow'!G980="","",'Detailed Cash Flow'!G980*-1)</f>
        <v/>
      </c>
      <c r="F997" s="170" t="str">
        <f>IF('Detailed Cash Flow'!Y980="","",'Detailed Cash Flow'!Y980*-1)</f>
        <v/>
      </c>
      <c r="G997" s="170" t="str">
        <f>'Detailed Cash Flow'!AJ980</f>
        <v/>
      </c>
      <c r="H997" s="170" t="str">
        <f>IF('Detailed Cash Flow'!D980="","",'Detailed Cash Flow'!D980*-1)</f>
        <v/>
      </c>
      <c r="I997" s="171"/>
      <c r="J997" s="171"/>
      <c r="K997" s="170" t="str">
        <f t="shared" si="32"/>
        <v/>
      </c>
      <c r="L997" s="97" t="str">
        <f t="shared" si="31"/>
        <v/>
      </c>
    </row>
    <row r="998" spans="2:12">
      <c r="B998" s="172" t="str">
        <f>'Detailed Cash Flow'!A981</f>
        <v/>
      </c>
      <c r="C998" s="170" t="str">
        <f>IF('Detailed Cash Flow'!E981="","",'Detailed Cash Flow'!E981*-1)</f>
        <v/>
      </c>
      <c r="D998" s="170" t="str">
        <f>IF('Detailed Cash Flow'!F981="","",'Detailed Cash Flow'!F981*-1)</f>
        <v/>
      </c>
      <c r="E998" s="170" t="str">
        <f>IF('Detailed Cash Flow'!G981="","",'Detailed Cash Flow'!G981*-1)</f>
        <v/>
      </c>
      <c r="F998" s="170" t="str">
        <f>IF('Detailed Cash Flow'!Y981="","",'Detailed Cash Flow'!Y981*-1)</f>
        <v/>
      </c>
      <c r="G998" s="170" t="str">
        <f>'Detailed Cash Flow'!AJ981</f>
        <v/>
      </c>
      <c r="H998" s="170" t="str">
        <f>IF('Detailed Cash Flow'!D981="","",'Detailed Cash Flow'!D981*-1)</f>
        <v/>
      </c>
      <c r="I998" s="171"/>
      <c r="J998" s="171"/>
      <c r="K998" s="170" t="str">
        <f t="shared" si="32"/>
        <v/>
      </c>
      <c r="L998" s="97" t="str">
        <f t="shared" si="31"/>
        <v/>
      </c>
    </row>
    <row r="999" spans="2:12">
      <c r="B999" s="172" t="str">
        <f>'Detailed Cash Flow'!A982</f>
        <v/>
      </c>
      <c r="C999" s="170" t="str">
        <f>IF('Detailed Cash Flow'!E982="","",'Detailed Cash Flow'!E982*-1)</f>
        <v/>
      </c>
      <c r="D999" s="170" t="str">
        <f>IF('Detailed Cash Flow'!F982="","",'Detailed Cash Flow'!F982*-1)</f>
        <v/>
      </c>
      <c r="E999" s="170" t="str">
        <f>IF('Detailed Cash Flow'!G982="","",'Detailed Cash Flow'!G982*-1)</f>
        <v/>
      </c>
      <c r="F999" s="170" t="str">
        <f>IF('Detailed Cash Flow'!Y982="","",'Detailed Cash Flow'!Y982*-1)</f>
        <v/>
      </c>
      <c r="G999" s="170" t="str">
        <f>'Detailed Cash Flow'!AJ982</f>
        <v/>
      </c>
      <c r="H999" s="170" t="str">
        <f>IF('Detailed Cash Flow'!D982="","",'Detailed Cash Flow'!D982*-1)</f>
        <v/>
      </c>
      <c r="I999" s="171"/>
      <c r="J999" s="171"/>
      <c r="K999" s="170" t="str">
        <f t="shared" si="32"/>
        <v/>
      </c>
      <c r="L999" s="97" t="str">
        <f t="shared" si="31"/>
        <v/>
      </c>
    </row>
    <row r="1000" spans="2:12">
      <c r="B1000" s="172" t="str">
        <f>'Detailed Cash Flow'!A983</f>
        <v/>
      </c>
      <c r="C1000" s="170" t="str">
        <f>IF('Detailed Cash Flow'!E983="","",'Detailed Cash Flow'!E983*-1)</f>
        <v/>
      </c>
      <c r="D1000" s="170" t="str">
        <f>IF('Detailed Cash Flow'!F983="","",'Detailed Cash Flow'!F983*-1)</f>
        <v/>
      </c>
      <c r="E1000" s="170" t="str">
        <f>IF('Detailed Cash Flow'!G983="","",'Detailed Cash Flow'!G983*-1)</f>
        <v/>
      </c>
      <c r="F1000" s="170" t="str">
        <f>IF('Detailed Cash Flow'!Y983="","",'Detailed Cash Flow'!Y983*-1)</f>
        <v/>
      </c>
      <c r="G1000" s="170" t="str">
        <f>'Detailed Cash Flow'!AJ983</f>
        <v/>
      </c>
      <c r="H1000" s="170" t="str">
        <f>IF('Detailed Cash Flow'!D983="","",'Detailed Cash Flow'!D983*-1)</f>
        <v/>
      </c>
      <c r="I1000" s="171"/>
      <c r="J1000" s="171"/>
      <c r="K1000" s="170" t="str">
        <f t="shared" si="32"/>
        <v/>
      </c>
      <c r="L1000" s="97" t="str">
        <f t="shared" si="31"/>
        <v/>
      </c>
    </row>
    <row r="1001" spans="2:12">
      <c r="B1001" s="172" t="str">
        <f>'Detailed Cash Flow'!A984</f>
        <v/>
      </c>
      <c r="C1001" s="170" t="str">
        <f>IF('Detailed Cash Flow'!E984="","",'Detailed Cash Flow'!E984*-1)</f>
        <v/>
      </c>
      <c r="D1001" s="170" t="str">
        <f>IF('Detailed Cash Flow'!F984="","",'Detailed Cash Flow'!F984*-1)</f>
        <v/>
      </c>
      <c r="E1001" s="170" t="str">
        <f>IF('Detailed Cash Flow'!G984="","",'Detailed Cash Flow'!G984*-1)</f>
        <v/>
      </c>
      <c r="F1001" s="170" t="str">
        <f>IF('Detailed Cash Flow'!Y984="","",'Detailed Cash Flow'!Y984*-1)</f>
        <v/>
      </c>
      <c r="G1001" s="170" t="str">
        <f>'Detailed Cash Flow'!AJ984</f>
        <v/>
      </c>
      <c r="H1001" s="170" t="str">
        <f>IF('Detailed Cash Flow'!D984="","",'Detailed Cash Flow'!D984*-1)</f>
        <v/>
      </c>
      <c r="I1001" s="171"/>
      <c r="J1001" s="171"/>
      <c r="K1001" s="170" t="str">
        <f t="shared" si="32"/>
        <v/>
      </c>
      <c r="L1001" s="97" t="str">
        <f t="shared" si="31"/>
        <v/>
      </c>
    </row>
    <row r="1002" spans="2:12">
      <c r="B1002" s="172" t="str">
        <f>'Detailed Cash Flow'!A985</f>
        <v/>
      </c>
      <c r="C1002" s="170" t="str">
        <f>IF('Detailed Cash Flow'!E985="","",'Detailed Cash Flow'!E985*-1)</f>
        <v/>
      </c>
      <c r="D1002" s="170" t="str">
        <f>IF('Detailed Cash Flow'!F985="","",'Detailed Cash Flow'!F985*-1)</f>
        <v/>
      </c>
      <c r="E1002" s="170" t="str">
        <f>IF('Detailed Cash Flow'!G985="","",'Detailed Cash Flow'!G985*-1)</f>
        <v/>
      </c>
      <c r="F1002" s="170" t="str">
        <f>IF('Detailed Cash Flow'!Y985="","",'Detailed Cash Flow'!Y985*-1)</f>
        <v/>
      </c>
      <c r="G1002" s="170" t="str">
        <f>'Detailed Cash Flow'!AJ985</f>
        <v/>
      </c>
      <c r="H1002" s="170" t="str">
        <f>IF('Detailed Cash Flow'!D985="","",'Detailed Cash Flow'!D985*-1)</f>
        <v/>
      </c>
      <c r="I1002" s="171"/>
      <c r="J1002" s="171"/>
      <c r="K1002" s="170" t="str">
        <f t="shared" si="32"/>
        <v/>
      </c>
      <c r="L1002" s="97" t="str">
        <f t="shared" si="31"/>
        <v/>
      </c>
    </row>
    <row r="1003" spans="2:12">
      <c r="B1003" s="172" t="str">
        <f>'Detailed Cash Flow'!A986</f>
        <v/>
      </c>
      <c r="C1003" s="170" t="str">
        <f>IF('Detailed Cash Flow'!E986="","",'Detailed Cash Flow'!E986*-1)</f>
        <v/>
      </c>
      <c r="D1003" s="170" t="str">
        <f>IF('Detailed Cash Flow'!F986="","",'Detailed Cash Flow'!F986*-1)</f>
        <v/>
      </c>
      <c r="E1003" s="170" t="str">
        <f>IF('Detailed Cash Flow'!G986="","",'Detailed Cash Flow'!G986*-1)</f>
        <v/>
      </c>
      <c r="F1003" s="170" t="str">
        <f>IF('Detailed Cash Flow'!Y986="","",'Detailed Cash Flow'!Y986*-1)</f>
        <v/>
      </c>
      <c r="G1003" s="170" t="str">
        <f>'Detailed Cash Flow'!AJ986</f>
        <v/>
      </c>
      <c r="H1003" s="170" t="str">
        <f>IF('Detailed Cash Flow'!D986="","",'Detailed Cash Flow'!D986*-1)</f>
        <v/>
      </c>
      <c r="I1003" s="171"/>
      <c r="J1003" s="171"/>
      <c r="K1003" s="170" t="str">
        <f t="shared" si="32"/>
        <v/>
      </c>
      <c r="L1003" s="97" t="str">
        <f t="shared" si="31"/>
        <v/>
      </c>
    </row>
    <row r="1004" spans="2:12">
      <c r="B1004" s="172" t="str">
        <f>'Detailed Cash Flow'!A987</f>
        <v/>
      </c>
      <c r="C1004" s="170" t="str">
        <f>IF('Detailed Cash Flow'!E987="","",'Detailed Cash Flow'!E987*-1)</f>
        <v/>
      </c>
      <c r="D1004" s="170" t="str">
        <f>IF('Detailed Cash Flow'!F987="","",'Detailed Cash Flow'!F987*-1)</f>
        <v/>
      </c>
      <c r="E1004" s="170" t="str">
        <f>IF('Detailed Cash Flow'!G987="","",'Detailed Cash Flow'!G987*-1)</f>
        <v/>
      </c>
      <c r="F1004" s="170" t="str">
        <f>IF('Detailed Cash Flow'!Y987="","",'Detailed Cash Flow'!Y987*-1)</f>
        <v/>
      </c>
      <c r="G1004" s="170" t="str">
        <f>'Detailed Cash Flow'!AJ987</f>
        <v/>
      </c>
      <c r="H1004" s="170" t="str">
        <f>IF('Detailed Cash Flow'!D987="","",'Detailed Cash Flow'!D987*-1)</f>
        <v/>
      </c>
      <c r="I1004" s="171"/>
      <c r="J1004" s="171"/>
      <c r="K1004" s="170" t="str">
        <f t="shared" si="32"/>
        <v/>
      </c>
      <c r="L1004" s="97" t="str">
        <f t="shared" si="31"/>
        <v/>
      </c>
    </row>
    <row r="1005" spans="2:12">
      <c r="B1005" s="172" t="str">
        <f>'Detailed Cash Flow'!A988</f>
        <v/>
      </c>
      <c r="C1005" s="170" t="str">
        <f>IF('Detailed Cash Flow'!E988="","",'Detailed Cash Flow'!E988*-1)</f>
        <v/>
      </c>
      <c r="D1005" s="170" t="str">
        <f>IF('Detailed Cash Flow'!F988="","",'Detailed Cash Flow'!F988*-1)</f>
        <v/>
      </c>
      <c r="E1005" s="170" t="str">
        <f>IF('Detailed Cash Flow'!G988="","",'Detailed Cash Flow'!G988*-1)</f>
        <v/>
      </c>
      <c r="F1005" s="170" t="str">
        <f>IF('Detailed Cash Flow'!Y988="","",'Detailed Cash Flow'!Y988*-1)</f>
        <v/>
      </c>
      <c r="G1005" s="170" t="str">
        <f>'Detailed Cash Flow'!AJ988</f>
        <v/>
      </c>
      <c r="H1005" s="170" t="str">
        <f>IF('Detailed Cash Flow'!D988="","",'Detailed Cash Flow'!D988*-1)</f>
        <v/>
      </c>
      <c r="I1005" s="171"/>
      <c r="J1005" s="171"/>
      <c r="K1005" s="170" t="str">
        <f t="shared" si="32"/>
        <v/>
      </c>
      <c r="L1005" s="97" t="str">
        <f t="shared" si="31"/>
        <v/>
      </c>
    </row>
    <row r="1006" spans="2:12">
      <c r="B1006" s="172" t="str">
        <f>'Detailed Cash Flow'!A989</f>
        <v/>
      </c>
      <c r="C1006" s="170" t="str">
        <f>IF('Detailed Cash Flow'!E989="","",'Detailed Cash Flow'!E989*-1)</f>
        <v/>
      </c>
      <c r="D1006" s="170" t="str">
        <f>IF('Detailed Cash Flow'!F989="","",'Detailed Cash Flow'!F989*-1)</f>
        <v/>
      </c>
      <c r="E1006" s="170" t="str">
        <f>IF('Detailed Cash Flow'!G989="","",'Detailed Cash Flow'!G989*-1)</f>
        <v/>
      </c>
      <c r="F1006" s="170" t="str">
        <f>IF('Detailed Cash Flow'!Y989="","",'Detailed Cash Flow'!Y989*-1)</f>
        <v/>
      </c>
      <c r="G1006" s="170" t="str">
        <f>'Detailed Cash Flow'!AJ989</f>
        <v/>
      </c>
      <c r="H1006" s="170" t="str">
        <f>IF('Detailed Cash Flow'!D989="","",'Detailed Cash Flow'!D989*-1)</f>
        <v/>
      </c>
      <c r="I1006" s="171"/>
      <c r="J1006" s="171"/>
      <c r="K1006" s="170" t="str">
        <f t="shared" si="32"/>
        <v/>
      </c>
      <c r="L1006" s="97" t="str">
        <f t="shared" si="31"/>
        <v/>
      </c>
    </row>
    <row r="1007" spans="2:12">
      <c r="B1007" s="172" t="str">
        <f>'Detailed Cash Flow'!A990</f>
        <v/>
      </c>
      <c r="C1007" s="170" t="str">
        <f>IF('Detailed Cash Flow'!E990="","",'Detailed Cash Flow'!E990*-1)</f>
        <v/>
      </c>
      <c r="D1007" s="170" t="str">
        <f>IF('Detailed Cash Flow'!F990="","",'Detailed Cash Flow'!F990*-1)</f>
        <v/>
      </c>
      <c r="E1007" s="170" t="str">
        <f>IF('Detailed Cash Flow'!G990="","",'Detailed Cash Flow'!G990*-1)</f>
        <v/>
      </c>
      <c r="F1007" s="170" t="str">
        <f>IF('Detailed Cash Flow'!Y990="","",'Detailed Cash Flow'!Y990*-1)</f>
        <v/>
      </c>
      <c r="G1007" s="170" t="str">
        <f>'Detailed Cash Flow'!AJ990</f>
        <v/>
      </c>
      <c r="H1007" s="170" t="str">
        <f>IF('Detailed Cash Flow'!D990="","",'Detailed Cash Flow'!D990*-1)</f>
        <v/>
      </c>
      <c r="I1007" s="171"/>
      <c r="J1007" s="171"/>
      <c r="K1007" s="170" t="str">
        <f t="shared" si="32"/>
        <v/>
      </c>
      <c r="L1007" s="97" t="str">
        <f t="shared" si="31"/>
        <v/>
      </c>
    </row>
    <row r="1008" spans="2:12">
      <c r="B1008" s="172" t="str">
        <f>'Detailed Cash Flow'!A991</f>
        <v/>
      </c>
      <c r="C1008" s="170" t="str">
        <f>IF('Detailed Cash Flow'!E991="","",'Detailed Cash Flow'!E991*-1)</f>
        <v/>
      </c>
      <c r="D1008" s="170" t="str">
        <f>IF('Detailed Cash Flow'!F991="","",'Detailed Cash Flow'!F991*-1)</f>
        <v/>
      </c>
      <c r="E1008" s="170" t="str">
        <f>IF('Detailed Cash Flow'!G991="","",'Detailed Cash Flow'!G991*-1)</f>
        <v/>
      </c>
      <c r="F1008" s="170" t="str">
        <f>IF('Detailed Cash Flow'!Y991="","",'Detailed Cash Flow'!Y991*-1)</f>
        <v/>
      </c>
      <c r="G1008" s="170" t="str">
        <f>'Detailed Cash Flow'!AJ991</f>
        <v/>
      </c>
      <c r="H1008" s="170" t="str">
        <f>IF('Detailed Cash Flow'!D991="","",'Detailed Cash Flow'!D991*-1)</f>
        <v/>
      </c>
      <c r="I1008" s="171"/>
      <c r="J1008" s="171"/>
      <c r="K1008" s="170" t="str">
        <f t="shared" si="32"/>
        <v/>
      </c>
      <c r="L1008" s="97" t="str">
        <f t="shared" si="31"/>
        <v/>
      </c>
    </row>
    <row r="1009" spans="2:12">
      <c r="B1009" s="172" t="str">
        <f>'Detailed Cash Flow'!A992</f>
        <v/>
      </c>
      <c r="C1009" s="170" t="str">
        <f>IF('Detailed Cash Flow'!E992="","",'Detailed Cash Flow'!E992*-1)</f>
        <v/>
      </c>
      <c r="D1009" s="170" t="str">
        <f>IF('Detailed Cash Flow'!F992="","",'Detailed Cash Flow'!F992*-1)</f>
        <v/>
      </c>
      <c r="E1009" s="170" t="str">
        <f>IF('Detailed Cash Flow'!G992="","",'Detailed Cash Flow'!G992*-1)</f>
        <v/>
      </c>
      <c r="F1009" s="170" t="str">
        <f>IF('Detailed Cash Flow'!Y992="","",'Detailed Cash Flow'!Y992*-1)</f>
        <v/>
      </c>
      <c r="G1009" s="170" t="str">
        <f>'Detailed Cash Flow'!AJ992</f>
        <v/>
      </c>
      <c r="H1009" s="170" t="str">
        <f>IF('Detailed Cash Flow'!D992="","",'Detailed Cash Flow'!D992*-1)</f>
        <v/>
      </c>
      <c r="I1009" s="171"/>
      <c r="J1009" s="171"/>
      <c r="K1009" s="170" t="str">
        <f t="shared" si="32"/>
        <v/>
      </c>
      <c r="L1009" s="97" t="str">
        <f t="shared" si="31"/>
        <v/>
      </c>
    </row>
    <row r="1010" spans="2:12">
      <c r="B1010" s="172" t="str">
        <f>'Detailed Cash Flow'!A993</f>
        <v/>
      </c>
      <c r="C1010" s="170" t="str">
        <f>IF('Detailed Cash Flow'!E993="","",'Detailed Cash Flow'!E993*-1)</f>
        <v/>
      </c>
      <c r="D1010" s="170" t="str">
        <f>IF('Detailed Cash Flow'!F993="","",'Detailed Cash Flow'!F993*-1)</f>
        <v/>
      </c>
      <c r="E1010" s="170" t="str">
        <f>IF('Detailed Cash Flow'!G993="","",'Detailed Cash Flow'!G993*-1)</f>
        <v/>
      </c>
      <c r="F1010" s="170" t="str">
        <f>IF('Detailed Cash Flow'!Y993="","",'Detailed Cash Flow'!Y993*-1)</f>
        <v/>
      </c>
      <c r="G1010" s="170" t="str">
        <f>'Detailed Cash Flow'!AJ993</f>
        <v/>
      </c>
      <c r="H1010" s="170" t="str">
        <f>IF('Detailed Cash Flow'!D993="","",'Detailed Cash Flow'!D993*-1)</f>
        <v/>
      </c>
      <c r="I1010" s="171"/>
      <c r="J1010" s="171"/>
      <c r="K1010" s="170" t="str">
        <f t="shared" si="32"/>
        <v/>
      </c>
      <c r="L1010" s="97" t="str">
        <f t="shared" si="31"/>
        <v/>
      </c>
    </row>
    <row r="1011" spans="2:12">
      <c r="B1011" s="172" t="str">
        <f>'Detailed Cash Flow'!A994</f>
        <v/>
      </c>
      <c r="C1011" s="170" t="str">
        <f>IF('Detailed Cash Flow'!E994="","",'Detailed Cash Flow'!E994*-1)</f>
        <v/>
      </c>
      <c r="D1011" s="170" t="str">
        <f>IF('Detailed Cash Flow'!F994="","",'Detailed Cash Flow'!F994*-1)</f>
        <v/>
      </c>
      <c r="E1011" s="170" t="str">
        <f>IF('Detailed Cash Flow'!G994="","",'Detailed Cash Flow'!G994*-1)</f>
        <v/>
      </c>
      <c r="F1011" s="170" t="str">
        <f>IF('Detailed Cash Flow'!Y994="","",'Detailed Cash Flow'!Y994*-1)</f>
        <v/>
      </c>
      <c r="G1011" s="170" t="str">
        <f>'Detailed Cash Flow'!AJ994</f>
        <v/>
      </c>
      <c r="H1011" s="170" t="str">
        <f>IF('Detailed Cash Flow'!D994="","",'Detailed Cash Flow'!D994*-1)</f>
        <v/>
      </c>
      <c r="I1011" s="171"/>
      <c r="J1011" s="171"/>
      <c r="K1011" s="170" t="str">
        <f t="shared" si="32"/>
        <v/>
      </c>
      <c r="L1011" s="97" t="str">
        <f t="shared" si="31"/>
        <v/>
      </c>
    </row>
    <row r="1012" spans="2:12">
      <c r="B1012" s="172" t="str">
        <f>'Detailed Cash Flow'!A995</f>
        <v/>
      </c>
      <c r="C1012" s="170" t="str">
        <f>IF('Detailed Cash Flow'!E995="","",'Detailed Cash Flow'!E995*-1)</f>
        <v/>
      </c>
      <c r="D1012" s="170" t="str">
        <f>IF('Detailed Cash Flow'!F995="","",'Detailed Cash Flow'!F995*-1)</f>
        <v/>
      </c>
      <c r="E1012" s="170" t="str">
        <f>IF('Detailed Cash Flow'!G995="","",'Detailed Cash Flow'!G995*-1)</f>
        <v/>
      </c>
      <c r="F1012" s="170" t="str">
        <f>IF('Detailed Cash Flow'!Y995="","",'Detailed Cash Flow'!Y995*-1)</f>
        <v/>
      </c>
      <c r="G1012" s="170" t="str">
        <f>'Detailed Cash Flow'!AJ995</f>
        <v/>
      </c>
      <c r="H1012" s="170" t="str">
        <f>IF('Detailed Cash Flow'!D995="","",'Detailed Cash Flow'!D995*-1)</f>
        <v/>
      </c>
      <c r="I1012" s="171"/>
      <c r="J1012" s="171"/>
      <c r="K1012" s="170" t="str">
        <f t="shared" si="32"/>
        <v/>
      </c>
      <c r="L1012" s="97" t="str">
        <f t="shared" si="31"/>
        <v/>
      </c>
    </row>
    <row r="1013" spans="2:12">
      <c r="B1013" s="172" t="str">
        <f>'Detailed Cash Flow'!A996</f>
        <v/>
      </c>
      <c r="C1013" s="170" t="str">
        <f>IF('Detailed Cash Flow'!E996="","",'Detailed Cash Flow'!E996*-1)</f>
        <v/>
      </c>
      <c r="D1013" s="170" t="str">
        <f>IF('Detailed Cash Flow'!F996="","",'Detailed Cash Flow'!F996*-1)</f>
        <v/>
      </c>
      <c r="E1013" s="170" t="str">
        <f>IF('Detailed Cash Flow'!G996="","",'Detailed Cash Flow'!G996*-1)</f>
        <v/>
      </c>
      <c r="F1013" s="170" t="str">
        <f>IF('Detailed Cash Flow'!Y996="","",'Detailed Cash Flow'!Y996*-1)</f>
        <v/>
      </c>
      <c r="G1013" s="170" t="str">
        <f>'Detailed Cash Flow'!AJ996</f>
        <v/>
      </c>
      <c r="H1013" s="170" t="str">
        <f>IF('Detailed Cash Flow'!D996="","",'Detailed Cash Flow'!D996*-1)</f>
        <v/>
      </c>
      <c r="I1013" s="171"/>
      <c r="J1013" s="171"/>
      <c r="K1013" s="170" t="str">
        <f t="shared" si="32"/>
        <v/>
      </c>
      <c r="L1013" s="97" t="str">
        <f t="shared" si="31"/>
        <v/>
      </c>
    </row>
    <row r="1014" spans="2:12">
      <c r="B1014" s="172" t="str">
        <f>'Detailed Cash Flow'!A997</f>
        <v/>
      </c>
      <c r="C1014" s="170" t="str">
        <f>IF('Detailed Cash Flow'!E997="","",'Detailed Cash Flow'!E997*-1)</f>
        <v/>
      </c>
      <c r="D1014" s="170" t="str">
        <f>IF('Detailed Cash Flow'!F997="","",'Detailed Cash Flow'!F997*-1)</f>
        <v/>
      </c>
      <c r="E1014" s="170" t="str">
        <f>IF('Detailed Cash Flow'!G997="","",'Detailed Cash Flow'!G997*-1)</f>
        <v/>
      </c>
      <c r="F1014" s="170" t="str">
        <f>IF('Detailed Cash Flow'!Y997="","",'Detailed Cash Flow'!Y997*-1)</f>
        <v/>
      </c>
      <c r="G1014" s="170" t="str">
        <f>'Detailed Cash Flow'!AJ997</f>
        <v/>
      </c>
      <c r="H1014" s="170" t="str">
        <f>IF('Detailed Cash Flow'!D997="","",'Detailed Cash Flow'!D997*-1)</f>
        <v/>
      </c>
      <c r="I1014" s="171"/>
      <c r="J1014" s="171"/>
      <c r="K1014" s="170" t="str">
        <f t="shared" si="32"/>
        <v/>
      </c>
      <c r="L1014" s="97" t="str">
        <f t="shared" si="31"/>
        <v/>
      </c>
    </row>
    <row r="1015" spans="2:12">
      <c r="B1015" s="172" t="str">
        <f>'Detailed Cash Flow'!A998</f>
        <v/>
      </c>
      <c r="C1015" s="170" t="str">
        <f>IF('Detailed Cash Flow'!E998="","",'Detailed Cash Flow'!E998*-1)</f>
        <v/>
      </c>
      <c r="D1015" s="170" t="str">
        <f>IF('Detailed Cash Flow'!F998="","",'Detailed Cash Flow'!F998*-1)</f>
        <v/>
      </c>
      <c r="E1015" s="170" t="str">
        <f>IF('Detailed Cash Flow'!G998="","",'Detailed Cash Flow'!G998*-1)</f>
        <v/>
      </c>
      <c r="F1015" s="170" t="str">
        <f>IF('Detailed Cash Flow'!Y998="","",'Detailed Cash Flow'!Y998*-1)</f>
        <v/>
      </c>
      <c r="G1015" s="170" t="str">
        <f>'Detailed Cash Flow'!AJ998</f>
        <v/>
      </c>
      <c r="H1015" s="170" t="str">
        <f>IF('Detailed Cash Flow'!D998="","",'Detailed Cash Flow'!D998*-1)</f>
        <v/>
      </c>
      <c r="I1015" s="171"/>
      <c r="J1015" s="171"/>
      <c r="K1015" s="170" t="str">
        <f t="shared" si="32"/>
        <v/>
      </c>
      <c r="L1015" s="97" t="str">
        <f t="shared" si="31"/>
        <v/>
      </c>
    </row>
    <row r="1016" spans="2:12">
      <c r="B1016" s="172" t="str">
        <f>'Detailed Cash Flow'!A999</f>
        <v/>
      </c>
      <c r="C1016" s="170" t="str">
        <f>IF('Detailed Cash Flow'!E999="","",'Detailed Cash Flow'!E999*-1)</f>
        <v/>
      </c>
      <c r="D1016" s="170" t="str">
        <f>IF('Detailed Cash Flow'!F999="","",'Detailed Cash Flow'!F999*-1)</f>
        <v/>
      </c>
      <c r="E1016" s="170" t="str">
        <f>IF('Detailed Cash Flow'!G999="","",'Detailed Cash Flow'!G999*-1)</f>
        <v/>
      </c>
      <c r="F1016" s="170" t="str">
        <f>IF('Detailed Cash Flow'!Y999="","",'Detailed Cash Flow'!Y999*-1)</f>
        <v/>
      </c>
      <c r="G1016" s="170" t="str">
        <f>'Detailed Cash Flow'!AJ999</f>
        <v/>
      </c>
      <c r="H1016" s="170" t="str">
        <f>IF('Detailed Cash Flow'!D999="","",'Detailed Cash Flow'!D999*-1)</f>
        <v/>
      </c>
      <c r="I1016" s="171"/>
      <c r="J1016" s="171"/>
      <c r="K1016" s="170" t="str">
        <f t="shared" si="32"/>
        <v/>
      </c>
      <c r="L1016" s="97" t="str">
        <f t="shared" si="31"/>
        <v/>
      </c>
    </row>
    <row r="1017" spans="2:12">
      <c r="B1017" s="172" t="str">
        <f>'Detailed Cash Flow'!A1000</f>
        <v/>
      </c>
      <c r="C1017" s="170" t="str">
        <f>IF('Detailed Cash Flow'!E1000="","",'Detailed Cash Flow'!E1000*-1)</f>
        <v/>
      </c>
      <c r="D1017" s="170" t="str">
        <f>IF('Detailed Cash Flow'!F1000="","",'Detailed Cash Flow'!F1000*-1)</f>
        <v/>
      </c>
      <c r="E1017" s="170" t="str">
        <f>IF('Detailed Cash Flow'!G1000="","",'Detailed Cash Flow'!G1000*-1)</f>
        <v/>
      </c>
      <c r="F1017" s="170" t="str">
        <f>IF('Detailed Cash Flow'!Y1000="","",'Detailed Cash Flow'!Y1000*-1)</f>
        <v/>
      </c>
      <c r="G1017" s="170" t="str">
        <f>'Detailed Cash Flow'!AJ1000</f>
        <v/>
      </c>
      <c r="H1017" s="170" t="str">
        <f>IF('Detailed Cash Flow'!D1000="","",'Detailed Cash Flow'!D1000*-1)</f>
        <v/>
      </c>
      <c r="I1017" s="171"/>
      <c r="J1017" s="171"/>
      <c r="K1017" s="170" t="str">
        <f t="shared" si="32"/>
        <v/>
      </c>
      <c r="L1017" s="97" t="str">
        <f t="shared" si="31"/>
        <v/>
      </c>
    </row>
    <row r="1018" spans="2:12">
      <c r="B1018" s="172" t="str">
        <f>'Detailed Cash Flow'!A1001</f>
        <v/>
      </c>
      <c r="C1018" s="170" t="str">
        <f>IF('Detailed Cash Flow'!E1001="","",'Detailed Cash Flow'!E1001*-1)</f>
        <v/>
      </c>
      <c r="D1018" s="170" t="str">
        <f>IF('Detailed Cash Flow'!F1001="","",'Detailed Cash Flow'!F1001*-1)</f>
        <v/>
      </c>
      <c r="E1018" s="170" t="str">
        <f>IF('Detailed Cash Flow'!G1001="","",'Detailed Cash Flow'!G1001*-1)</f>
        <v/>
      </c>
      <c r="F1018" s="170" t="str">
        <f>IF('Detailed Cash Flow'!Y1001="","",'Detailed Cash Flow'!Y1001*-1)</f>
        <v/>
      </c>
      <c r="G1018" s="170" t="str">
        <f>'Detailed Cash Flow'!AJ1001</f>
        <v/>
      </c>
      <c r="H1018" s="170" t="str">
        <f>IF('Detailed Cash Flow'!D1001="","",'Detailed Cash Flow'!D1001*-1)</f>
        <v/>
      </c>
      <c r="I1018" s="171"/>
      <c r="J1018" s="171"/>
      <c r="K1018" s="170" t="str">
        <f t="shared" si="32"/>
        <v/>
      </c>
      <c r="L1018" s="97" t="str">
        <f t="shared" si="31"/>
        <v/>
      </c>
    </row>
    <row r="1019" spans="2:12">
      <c r="B1019" s="172" t="str">
        <f>'Detailed Cash Flow'!A1002</f>
        <v/>
      </c>
      <c r="C1019" s="170" t="str">
        <f>IF('Detailed Cash Flow'!E1002="","",'Detailed Cash Flow'!E1002*-1)</f>
        <v/>
      </c>
      <c r="D1019" s="170" t="str">
        <f>IF('Detailed Cash Flow'!F1002="","",'Detailed Cash Flow'!F1002*-1)</f>
        <v/>
      </c>
      <c r="E1019" s="170" t="str">
        <f>IF('Detailed Cash Flow'!G1002="","",'Detailed Cash Flow'!G1002*-1)</f>
        <v/>
      </c>
      <c r="F1019" s="170" t="str">
        <f>IF('Detailed Cash Flow'!Y1002="","",'Detailed Cash Flow'!Y1002*-1)</f>
        <v/>
      </c>
      <c r="G1019" s="170" t="str">
        <f>'Detailed Cash Flow'!AJ1002</f>
        <v/>
      </c>
      <c r="H1019" s="170" t="str">
        <f>IF('Detailed Cash Flow'!D1002="","",'Detailed Cash Flow'!D1002*-1)</f>
        <v/>
      </c>
      <c r="I1019" s="171"/>
      <c r="J1019" s="171"/>
      <c r="K1019" s="170" t="str">
        <f t="shared" si="32"/>
        <v/>
      </c>
      <c r="L1019" s="97" t="str">
        <f t="shared" si="31"/>
        <v/>
      </c>
    </row>
    <row r="1020" spans="2:12">
      <c r="B1020" s="172" t="str">
        <f>'Detailed Cash Flow'!A1003</f>
        <v/>
      </c>
      <c r="C1020" s="170" t="str">
        <f>IF('Detailed Cash Flow'!E1003="","",'Detailed Cash Flow'!E1003*-1)</f>
        <v/>
      </c>
      <c r="D1020" s="170" t="str">
        <f>IF('Detailed Cash Flow'!F1003="","",'Detailed Cash Flow'!F1003*-1)</f>
        <v/>
      </c>
      <c r="E1020" s="170" t="str">
        <f>IF('Detailed Cash Flow'!G1003="","",'Detailed Cash Flow'!G1003*-1)</f>
        <v/>
      </c>
      <c r="F1020" s="170" t="str">
        <f>IF('Detailed Cash Flow'!Y1003="","",'Detailed Cash Flow'!Y1003*-1)</f>
        <v/>
      </c>
      <c r="G1020" s="170" t="str">
        <f>'Detailed Cash Flow'!AJ1003</f>
        <v/>
      </c>
      <c r="H1020" s="170" t="str">
        <f>IF('Detailed Cash Flow'!D1003="","",'Detailed Cash Flow'!D1003*-1)</f>
        <v/>
      </c>
      <c r="I1020" s="171"/>
      <c r="J1020" s="171"/>
      <c r="K1020" s="170" t="str">
        <f t="shared" si="32"/>
        <v/>
      </c>
      <c r="L1020" s="97" t="str">
        <f t="shared" si="31"/>
        <v/>
      </c>
    </row>
    <row r="1021" spans="2:12">
      <c r="B1021" s="172" t="str">
        <f>'Detailed Cash Flow'!A1004</f>
        <v/>
      </c>
      <c r="C1021" s="170" t="str">
        <f>IF('Detailed Cash Flow'!E1004="","",'Detailed Cash Flow'!E1004*-1)</f>
        <v/>
      </c>
      <c r="D1021" s="170" t="str">
        <f>IF('Detailed Cash Flow'!F1004="","",'Detailed Cash Flow'!F1004*-1)</f>
        <v/>
      </c>
      <c r="E1021" s="170" t="str">
        <f>IF('Detailed Cash Flow'!G1004="","",'Detailed Cash Flow'!G1004*-1)</f>
        <v/>
      </c>
      <c r="F1021" s="170" t="str">
        <f>IF('Detailed Cash Flow'!Y1004="","",'Detailed Cash Flow'!Y1004*-1)</f>
        <v/>
      </c>
      <c r="G1021" s="170" t="str">
        <f>'Detailed Cash Flow'!AJ1004</f>
        <v/>
      </c>
      <c r="H1021" s="170" t="str">
        <f>IF('Detailed Cash Flow'!D1004="","",'Detailed Cash Flow'!D1004*-1)</f>
        <v/>
      </c>
      <c r="I1021" s="171"/>
      <c r="J1021" s="171"/>
      <c r="K1021" s="170" t="str">
        <f t="shared" si="32"/>
        <v/>
      </c>
      <c r="L1021" s="97" t="str">
        <f t="shared" si="31"/>
        <v/>
      </c>
    </row>
    <row r="1022" spans="2:12">
      <c r="B1022" s="172" t="str">
        <f>'Detailed Cash Flow'!A1005</f>
        <v/>
      </c>
      <c r="C1022" s="170" t="str">
        <f>IF('Detailed Cash Flow'!E1005="","",'Detailed Cash Flow'!E1005*-1)</f>
        <v/>
      </c>
      <c r="D1022" s="170" t="str">
        <f>IF('Detailed Cash Flow'!F1005="","",'Detailed Cash Flow'!F1005*-1)</f>
        <v/>
      </c>
      <c r="E1022" s="170" t="str">
        <f>IF('Detailed Cash Flow'!G1005="","",'Detailed Cash Flow'!G1005*-1)</f>
        <v/>
      </c>
      <c r="F1022" s="170" t="str">
        <f>IF('Detailed Cash Flow'!Y1005="","",'Detailed Cash Flow'!Y1005*-1)</f>
        <v/>
      </c>
      <c r="G1022" s="170" t="str">
        <f>'Detailed Cash Flow'!AJ1005</f>
        <v/>
      </c>
      <c r="H1022" s="170" t="str">
        <f>IF('Detailed Cash Flow'!D1005="","",'Detailed Cash Flow'!D1005*-1)</f>
        <v/>
      </c>
      <c r="I1022" s="171"/>
      <c r="J1022" s="171"/>
      <c r="K1022" s="170" t="str">
        <f t="shared" si="32"/>
        <v/>
      </c>
      <c r="L1022" s="97" t="str">
        <f t="shared" si="31"/>
        <v/>
      </c>
    </row>
    <row r="1023" spans="2:12">
      <c r="B1023" s="172" t="str">
        <f>'Detailed Cash Flow'!A1006</f>
        <v/>
      </c>
      <c r="C1023" s="170" t="str">
        <f>IF('Detailed Cash Flow'!E1006="","",'Detailed Cash Flow'!E1006*-1)</f>
        <v/>
      </c>
      <c r="D1023" s="170" t="str">
        <f>IF('Detailed Cash Flow'!F1006="","",'Detailed Cash Flow'!F1006*-1)</f>
        <v/>
      </c>
      <c r="E1023" s="170" t="str">
        <f>IF('Detailed Cash Flow'!G1006="","",'Detailed Cash Flow'!G1006*-1)</f>
        <v/>
      </c>
      <c r="F1023" s="170" t="str">
        <f>IF('Detailed Cash Flow'!Y1006="","",'Detailed Cash Flow'!Y1006*-1)</f>
        <v/>
      </c>
      <c r="G1023" s="170" t="str">
        <f>'Detailed Cash Flow'!AJ1006</f>
        <v/>
      </c>
      <c r="H1023" s="170" t="str">
        <f>IF('Detailed Cash Flow'!D1006="","",'Detailed Cash Flow'!D1006*-1)</f>
        <v/>
      </c>
      <c r="I1023" s="171"/>
      <c r="J1023" s="171"/>
      <c r="K1023" s="170" t="str">
        <f t="shared" si="32"/>
        <v/>
      </c>
      <c r="L1023" s="97" t="str">
        <f t="shared" si="31"/>
        <v/>
      </c>
    </row>
    <row r="1024" spans="2:12">
      <c r="B1024" s="172" t="str">
        <f>'Detailed Cash Flow'!A1007</f>
        <v/>
      </c>
      <c r="C1024" s="170" t="str">
        <f>IF('Detailed Cash Flow'!E1007="","",'Detailed Cash Flow'!E1007*-1)</f>
        <v/>
      </c>
      <c r="D1024" s="170" t="str">
        <f>IF('Detailed Cash Flow'!F1007="","",'Detailed Cash Flow'!F1007*-1)</f>
        <v/>
      </c>
      <c r="E1024" s="170" t="str">
        <f>IF('Detailed Cash Flow'!G1007="","",'Detailed Cash Flow'!G1007*-1)</f>
        <v/>
      </c>
      <c r="F1024" s="170" t="str">
        <f>IF('Detailed Cash Flow'!Y1007="","",'Detailed Cash Flow'!Y1007*-1)</f>
        <v/>
      </c>
      <c r="G1024" s="170" t="str">
        <f>'Detailed Cash Flow'!AJ1007</f>
        <v/>
      </c>
      <c r="H1024" s="170" t="str">
        <f>IF('Detailed Cash Flow'!D1007="","",'Detailed Cash Flow'!D1007*-1)</f>
        <v/>
      </c>
      <c r="I1024" s="171"/>
      <c r="J1024" s="171"/>
      <c r="K1024" s="170" t="str">
        <f t="shared" si="32"/>
        <v/>
      </c>
      <c r="L1024" s="97" t="str">
        <f t="shared" si="31"/>
        <v/>
      </c>
    </row>
    <row r="1025" spans="2:12">
      <c r="B1025" s="172" t="str">
        <f>'Detailed Cash Flow'!A1008</f>
        <v/>
      </c>
      <c r="C1025" s="170" t="str">
        <f>IF('Detailed Cash Flow'!E1008="","",'Detailed Cash Flow'!E1008*-1)</f>
        <v/>
      </c>
      <c r="D1025" s="170" t="str">
        <f>IF('Detailed Cash Flow'!F1008="","",'Detailed Cash Flow'!F1008*-1)</f>
        <v/>
      </c>
      <c r="E1025" s="170" t="str">
        <f>IF('Detailed Cash Flow'!G1008="","",'Detailed Cash Flow'!G1008*-1)</f>
        <v/>
      </c>
      <c r="F1025" s="170" t="str">
        <f>IF('Detailed Cash Flow'!Y1008="","",'Detailed Cash Flow'!Y1008*-1)</f>
        <v/>
      </c>
      <c r="G1025" s="170" t="str">
        <f>'Detailed Cash Flow'!AJ1008</f>
        <v/>
      </c>
      <c r="H1025" s="170" t="str">
        <f>IF('Detailed Cash Flow'!D1008="","",'Detailed Cash Flow'!D1008*-1)</f>
        <v/>
      </c>
      <c r="I1025" s="171"/>
      <c r="J1025" s="171"/>
      <c r="K1025" s="170" t="str">
        <f t="shared" si="32"/>
        <v/>
      </c>
      <c r="L1025" s="97" t="str">
        <f t="shared" si="31"/>
        <v/>
      </c>
    </row>
    <row r="1026" spans="2:12">
      <c r="B1026" s="172" t="str">
        <f>'Detailed Cash Flow'!A1009</f>
        <v/>
      </c>
      <c r="C1026" s="170" t="str">
        <f>IF('Detailed Cash Flow'!E1009="","",'Detailed Cash Flow'!E1009*-1)</f>
        <v/>
      </c>
      <c r="D1026" s="170" t="str">
        <f>IF('Detailed Cash Flow'!F1009="","",'Detailed Cash Flow'!F1009*-1)</f>
        <v/>
      </c>
      <c r="E1026" s="170" t="str">
        <f>IF('Detailed Cash Flow'!G1009="","",'Detailed Cash Flow'!G1009*-1)</f>
        <v/>
      </c>
      <c r="F1026" s="170" t="str">
        <f>IF('Detailed Cash Flow'!Y1009="","",'Detailed Cash Flow'!Y1009*-1)</f>
        <v/>
      </c>
      <c r="G1026" s="170" t="str">
        <f>'Detailed Cash Flow'!AJ1009</f>
        <v/>
      </c>
      <c r="H1026" s="170" t="str">
        <f>IF('Detailed Cash Flow'!D1009="","",'Detailed Cash Flow'!D1009*-1)</f>
        <v/>
      </c>
      <c r="I1026" s="171"/>
      <c r="J1026" s="171"/>
      <c r="K1026" s="170" t="str">
        <f t="shared" si="32"/>
        <v/>
      </c>
      <c r="L1026" s="97" t="str">
        <f t="shared" si="31"/>
        <v/>
      </c>
    </row>
    <row r="1027" spans="2:12">
      <c r="B1027" s="172" t="str">
        <f>'Detailed Cash Flow'!A1010</f>
        <v/>
      </c>
      <c r="C1027" s="170" t="str">
        <f>IF('Detailed Cash Flow'!E1010="","",'Detailed Cash Flow'!E1010*-1)</f>
        <v/>
      </c>
      <c r="D1027" s="170" t="str">
        <f>IF('Detailed Cash Flow'!F1010="","",'Detailed Cash Flow'!F1010*-1)</f>
        <v/>
      </c>
      <c r="E1027" s="170" t="str">
        <f>IF('Detailed Cash Flow'!G1010="","",'Detailed Cash Flow'!G1010*-1)</f>
        <v/>
      </c>
      <c r="F1027" s="170" t="str">
        <f>IF('Detailed Cash Flow'!Y1010="","",'Detailed Cash Flow'!Y1010*-1)</f>
        <v/>
      </c>
      <c r="G1027" s="170" t="str">
        <f>'Detailed Cash Flow'!AJ1010</f>
        <v/>
      </c>
      <c r="H1027" s="170" t="str">
        <f>IF('Detailed Cash Flow'!D1010="","",'Detailed Cash Flow'!D1010*-1)</f>
        <v/>
      </c>
      <c r="I1027" s="171"/>
      <c r="J1027" s="171"/>
      <c r="K1027" s="170" t="str">
        <f t="shared" si="32"/>
        <v/>
      </c>
      <c r="L1027" s="97" t="str">
        <f t="shared" si="31"/>
        <v/>
      </c>
    </row>
    <row r="1028" spans="2:12">
      <c r="B1028" s="172" t="str">
        <f>'Detailed Cash Flow'!A1011</f>
        <v/>
      </c>
      <c r="C1028" s="170" t="str">
        <f>IF('Detailed Cash Flow'!E1011="","",'Detailed Cash Flow'!E1011*-1)</f>
        <v/>
      </c>
      <c r="D1028" s="170" t="str">
        <f>IF('Detailed Cash Flow'!F1011="","",'Detailed Cash Flow'!F1011*-1)</f>
        <v/>
      </c>
      <c r="E1028" s="170" t="str">
        <f>IF('Detailed Cash Flow'!G1011="","",'Detailed Cash Flow'!G1011*-1)</f>
        <v/>
      </c>
      <c r="F1028" s="170" t="str">
        <f>IF('Detailed Cash Flow'!Y1011="","",'Detailed Cash Flow'!Y1011*-1)</f>
        <v/>
      </c>
      <c r="G1028" s="170" t="str">
        <f>'Detailed Cash Flow'!AJ1011</f>
        <v/>
      </c>
      <c r="H1028" s="170" t="str">
        <f>IF('Detailed Cash Flow'!D1011="","",'Detailed Cash Flow'!D1011*-1)</f>
        <v/>
      </c>
      <c r="I1028" s="171"/>
      <c r="J1028" s="171"/>
      <c r="K1028" s="170" t="str">
        <f t="shared" si="32"/>
        <v/>
      </c>
      <c r="L1028" s="97" t="str">
        <f t="shared" si="31"/>
        <v/>
      </c>
    </row>
    <row r="1029" spans="2:12">
      <c r="B1029" s="172" t="str">
        <f>'Detailed Cash Flow'!A1012</f>
        <v/>
      </c>
      <c r="C1029" s="170" t="str">
        <f>IF('Detailed Cash Flow'!E1012="","",'Detailed Cash Flow'!E1012*-1)</f>
        <v/>
      </c>
      <c r="D1029" s="170" t="str">
        <f>IF('Detailed Cash Flow'!F1012="","",'Detailed Cash Flow'!F1012*-1)</f>
        <v/>
      </c>
      <c r="E1029" s="170" t="str">
        <f>IF('Detailed Cash Flow'!G1012="","",'Detailed Cash Flow'!G1012*-1)</f>
        <v/>
      </c>
      <c r="F1029" s="170" t="str">
        <f>IF('Detailed Cash Flow'!Y1012="","",'Detailed Cash Flow'!Y1012*-1)</f>
        <v/>
      </c>
      <c r="G1029" s="170" t="str">
        <f>'Detailed Cash Flow'!AJ1012</f>
        <v/>
      </c>
      <c r="H1029" s="170" t="str">
        <f>IF('Detailed Cash Flow'!D1012="","",'Detailed Cash Flow'!D1012*-1)</f>
        <v/>
      </c>
      <c r="I1029" s="171"/>
      <c r="J1029" s="171"/>
      <c r="K1029" s="170" t="str">
        <f t="shared" si="32"/>
        <v/>
      </c>
      <c r="L1029" s="97" t="str">
        <f t="shared" si="31"/>
        <v/>
      </c>
    </row>
    <row r="1030" spans="2:12">
      <c r="B1030" s="172" t="str">
        <f>'Detailed Cash Flow'!A1013</f>
        <v/>
      </c>
      <c r="C1030" s="170" t="str">
        <f>IF('Detailed Cash Flow'!E1013="","",'Detailed Cash Flow'!E1013*-1)</f>
        <v/>
      </c>
      <c r="D1030" s="170" t="str">
        <f>IF('Detailed Cash Flow'!F1013="","",'Detailed Cash Flow'!F1013*-1)</f>
        <v/>
      </c>
      <c r="E1030" s="170" t="str">
        <f>IF('Detailed Cash Flow'!G1013="","",'Detailed Cash Flow'!G1013*-1)</f>
        <v/>
      </c>
      <c r="F1030" s="170" t="str">
        <f>IF('Detailed Cash Flow'!Y1013="","",'Detailed Cash Flow'!Y1013*-1)</f>
        <v/>
      </c>
      <c r="G1030" s="170" t="str">
        <f>'Detailed Cash Flow'!AJ1013</f>
        <v/>
      </c>
      <c r="H1030" s="170" t="str">
        <f>IF('Detailed Cash Flow'!D1013="","",'Detailed Cash Flow'!D1013*-1)</f>
        <v/>
      </c>
      <c r="I1030" s="171"/>
      <c r="J1030" s="171"/>
      <c r="K1030" s="170" t="str">
        <f t="shared" si="32"/>
        <v/>
      </c>
      <c r="L1030" s="97" t="str">
        <f t="shared" si="31"/>
        <v/>
      </c>
    </row>
    <row r="1031" spans="2:12">
      <c r="B1031" s="172" t="str">
        <f>'Detailed Cash Flow'!A1014</f>
        <v/>
      </c>
      <c r="C1031" s="170" t="str">
        <f>IF('Detailed Cash Flow'!E1014="","",'Detailed Cash Flow'!E1014*-1)</f>
        <v/>
      </c>
      <c r="D1031" s="170" t="str">
        <f>IF('Detailed Cash Flow'!F1014="","",'Detailed Cash Flow'!F1014*-1)</f>
        <v/>
      </c>
      <c r="E1031" s="170" t="str">
        <f>IF('Detailed Cash Flow'!G1014="","",'Detailed Cash Flow'!G1014*-1)</f>
        <v/>
      </c>
      <c r="F1031" s="170" t="str">
        <f>IF('Detailed Cash Flow'!Y1014="","",'Detailed Cash Flow'!Y1014*-1)</f>
        <v/>
      </c>
      <c r="G1031" s="170" t="str">
        <f>'Detailed Cash Flow'!AJ1014</f>
        <v/>
      </c>
      <c r="H1031" s="170" t="str">
        <f>IF('Detailed Cash Flow'!D1014="","",'Detailed Cash Flow'!D1014*-1)</f>
        <v/>
      </c>
      <c r="I1031" s="171"/>
      <c r="J1031" s="171"/>
      <c r="K1031" s="170" t="str">
        <f t="shared" si="32"/>
        <v/>
      </c>
      <c r="L1031" s="97" t="str">
        <f t="shared" si="31"/>
        <v/>
      </c>
    </row>
    <row r="1032" spans="2:12">
      <c r="B1032" s="172" t="str">
        <f>'Detailed Cash Flow'!A1015</f>
        <v/>
      </c>
      <c r="C1032" s="170" t="str">
        <f>IF('Detailed Cash Flow'!E1015="","",'Detailed Cash Flow'!E1015*-1)</f>
        <v/>
      </c>
      <c r="D1032" s="170" t="str">
        <f>IF('Detailed Cash Flow'!F1015="","",'Detailed Cash Flow'!F1015*-1)</f>
        <v/>
      </c>
      <c r="E1032" s="170" t="str">
        <f>IF('Detailed Cash Flow'!G1015="","",'Detailed Cash Flow'!G1015*-1)</f>
        <v/>
      </c>
      <c r="F1032" s="170" t="str">
        <f>IF('Detailed Cash Flow'!Y1015="","",'Detailed Cash Flow'!Y1015*-1)</f>
        <v/>
      </c>
      <c r="G1032" s="170" t="str">
        <f>'Detailed Cash Flow'!AJ1015</f>
        <v/>
      </c>
      <c r="H1032" s="170" t="str">
        <f>IF('Detailed Cash Flow'!D1015="","",'Detailed Cash Flow'!D1015*-1)</f>
        <v/>
      </c>
      <c r="I1032" s="171"/>
      <c r="J1032" s="171"/>
      <c r="K1032" s="170" t="str">
        <f t="shared" si="32"/>
        <v/>
      </c>
      <c r="L1032" s="97" t="str">
        <f t="shared" si="31"/>
        <v/>
      </c>
    </row>
    <row r="1033" spans="2:12">
      <c r="B1033" s="172" t="str">
        <f>'Detailed Cash Flow'!A1016</f>
        <v/>
      </c>
      <c r="C1033" s="170" t="str">
        <f>IF('Detailed Cash Flow'!E1016="","",'Detailed Cash Flow'!E1016*-1)</f>
        <v/>
      </c>
      <c r="D1033" s="170" t="str">
        <f>IF('Detailed Cash Flow'!F1016="","",'Detailed Cash Flow'!F1016*-1)</f>
        <v/>
      </c>
      <c r="E1033" s="170" t="str">
        <f>IF('Detailed Cash Flow'!G1016="","",'Detailed Cash Flow'!G1016*-1)</f>
        <v/>
      </c>
      <c r="F1033" s="170" t="str">
        <f>IF('Detailed Cash Flow'!Y1016="","",'Detailed Cash Flow'!Y1016*-1)</f>
        <v/>
      </c>
      <c r="G1033" s="170" t="str">
        <f>'Detailed Cash Flow'!AJ1016</f>
        <v/>
      </c>
      <c r="H1033" s="170" t="str">
        <f>IF('Detailed Cash Flow'!D1016="","",'Detailed Cash Flow'!D1016*-1)</f>
        <v/>
      </c>
      <c r="I1033" s="171"/>
      <c r="J1033" s="171"/>
      <c r="K1033" s="170" t="str">
        <f t="shared" si="32"/>
        <v/>
      </c>
      <c r="L1033" s="97" t="str">
        <f t="shared" si="31"/>
        <v/>
      </c>
    </row>
    <row r="1034" spans="2:12">
      <c r="B1034" s="172" t="str">
        <f>'Detailed Cash Flow'!A1017</f>
        <v/>
      </c>
      <c r="C1034" s="170" t="str">
        <f>IF('Detailed Cash Flow'!E1017="","",'Detailed Cash Flow'!E1017*-1)</f>
        <v/>
      </c>
      <c r="D1034" s="170" t="str">
        <f>IF('Detailed Cash Flow'!F1017="","",'Detailed Cash Flow'!F1017*-1)</f>
        <v/>
      </c>
      <c r="E1034" s="170" t="str">
        <f>IF('Detailed Cash Flow'!G1017="","",'Detailed Cash Flow'!G1017*-1)</f>
        <v/>
      </c>
      <c r="F1034" s="170" t="str">
        <f>IF('Detailed Cash Flow'!Y1017="","",'Detailed Cash Flow'!Y1017*-1)</f>
        <v/>
      </c>
      <c r="G1034" s="170" t="str">
        <f>'Detailed Cash Flow'!AJ1017</f>
        <v/>
      </c>
      <c r="H1034" s="170" t="str">
        <f>IF('Detailed Cash Flow'!D1017="","",'Detailed Cash Flow'!D1017*-1)</f>
        <v/>
      </c>
      <c r="I1034" s="171"/>
      <c r="J1034" s="171"/>
      <c r="K1034" s="170" t="str">
        <f t="shared" si="32"/>
        <v/>
      </c>
      <c r="L1034" s="97" t="str">
        <f t="shared" si="31"/>
        <v/>
      </c>
    </row>
    <row r="1035" spans="2:12">
      <c r="B1035" s="172" t="str">
        <f>'Detailed Cash Flow'!A1018</f>
        <v/>
      </c>
      <c r="C1035" s="170" t="str">
        <f>IF('Detailed Cash Flow'!E1018="","",'Detailed Cash Flow'!E1018*-1)</f>
        <v/>
      </c>
      <c r="D1035" s="170" t="str">
        <f>IF('Detailed Cash Flow'!F1018="","",'Detailed Cash Flow'!F1018*-1)</f>
        <v/>
      </c>
      <c r="E1035" s="170" t="str">
        <f>IF('Detailed Cash Flow'!G1018="","",'Detailed Cash Flow'!G1018*-1)</f>
        <v/>
      </c>
      <c r="F1035" s="170" t="str">
        <f>IF('Detailed Cash Flow'!Y1018="","",'Detailed Cash Flow'!Y1018*-1)</f>
        <v/>
      </c>
      <c r="G1035" s="170" t="str">
        <f>'Detailed Cash Flow'!AJ1018</f>
        <v/>
      </c>
      <c r="H1035" s="170" t="str">
        <f>IF('Detailed Cash Flow'!D1018="","",'Detailed Cash Flow'!D1018*-1)</f>
        <v/>
      </c>
      <c r="I1035" s="171"/>
      <c r="J1035" s="171"/>
      <c r="K1035" s="170" t="str">
        <f t="shared" si="32"/>
        <v/>
      </c>
      <c r="L1035" s="97" t="str">
        <f t="shared" si="31"/>
        <v/>
      </c>
    </row>
    <row r="1036" spans="2:12">
      <c r="B1036" s="172" t="str">
        <f>'Detailed Cash Flow'!A1019</f>
        <v/>
      </c>
      <c r="C1036" s="170" t="str">
        <f>IF('Detailed Cash Flow'!E1019="","",'Detailed Cash Flow'!E1019*-1)</f>
        <v/>
      </c>
      <c r="D1036" s="170" t="str">
        <f>IF('Detailed Cash Flow'!F1019="","",'Detailed Cash Flow'!F1019*-1)</f>
        <v/>
      </c>
      <c r="E1036" s="170" t="str">
        <f>IF('Detailed Cash Flow'!G1019="","",'Detailed Cash Flow'!G1019*-1)</f>
        <v/>
      </c>
      <c r="F1036" s="170" t="str">
        <f>IF('Detailed Cash Flow'!Y1019="","",'Detailed Cash Flow'!Y1019*-1)</f>
        <v/>
      </c>
      <c r="G1036" s="170" t="str">
        <f>'Detailed Cash Flow'!AJ1019</f>
        <v/>
      </c>
      <c r="H1036" s="170" t="str">
        <f>IF('Detailed Cash Flow'!D1019="","",'Detailed Cash Flow'!D1019*-1)</f>
        <v/>
      </c>
      <c r="I1036" s="171"/>
      <c r="J1036" s="171"/>
      <c r="K1036" s="170" t="str">
        <f t="shared" si="32"/>
        <v/>
      </c>
      <c r="L1036" s="97" t="str">
        <f t="shared" si="31"/>
        <v/>
      </c>
    </row>
    <row r="1037" spans="2:12">
      <c r="B1037" s="172" t="str">
        <f>'Detailed Cash Flow'!A1020</f>
        <v/>
      </c>
      <c r="C1037" s="170" t="str">
        <f>IF('Detailed Cash Flow'!E1020="","",'Detailed Cash Flow'!E1020*-1)</f>
        <v/>
      </c>
      <c r="D1037" s="170" t="str">
        <f>IF('Detailed Cash Flow'!F1020="","",'Detailed Cash Flow'!F1020*-1)</f>
        <v/>
      </c>
      <c r="E1037" s="170" t="str">
        <f>IF('Detailed Cash Flow'!G1020="","",'Detailed Cash Flow'!G1020*-1)</f>
        <v/>
      </c>
      <c r="F1037" s="170" t="str">
        <f>IF('Detailed Cash Flow'!Y1020="","",'Detailed Cash Flow'!Y1020*-1)</f>
        <v/>
      </c>
      <c r="G1037" s="170" t="str">
        <f>'Detailed Cash Flow'!AJ1020</f>
        <v/>
      </c>
      <c r="H1037" s="170" t="str">
        <f>IF('Detailed Cash Flow'!D1020="","",'Detailed Cash Flow'!D1020*-1)</f>
        <v/>
      </c>
      <c r="I1037" s="171"/>
      <c r="J1037" s="171"/>
      <c r="K1037" s="170" t="str">
        <f t="shared" si="32"/>
        <v/>
      </c>
      <c r="L1037" s="97" t="str">
        <f t="shared" si="31"/>
        <v/>
      </c>
    </row>
    <row r="1038" spans="2:12">
      <c r="B1038" s="172" t="str">
        <f>'Detailed Cash Flow'!A1021</f>
        <v/>
      </c>
      <c r="C1038" s="170" t="str">
        <f>IF('Detailed Cash Flow'!E1021="","",'Detailed Cash Flow'!E1021*-1)</f>
        <v/>
      </c>
      <c r="D1038" s="170" t="str">
        <f>IF('Detailed Cash Flow'!F1021="","",'Detailed Cash Flow'!F1021*-1)</f>
        <v/>
      </c>
      <c r="E1038" s="170" t="str">
        <f>IF('Detailed Cash Flow'!G1021="","",'Detailed Cash Flow'!G1021*-1)</f>
        <v/>
      </c>
      <c r="F1038" s="170" t="str">
        <f>IF('Detailed Cash Flow'!Y1021="","",'Detailed Cash Flow'!Y1021*-1)</f>
        <v/>
      </c>
      <c r="G1038" s="170" t="str">
        <f>'Detailed Cash Flow'!AJ1021</f>
        <v/>
      </c>
      <c r="H1038" s="170" t="str">
        <f>IF('Detailed Cash Flow'!D1021="","",'Detailed Cash Flow'!D1021*-1)</f>
        <v/>
      </c>
      <c r="I1038" s="171"/>
      <c r="J1038" s="171"/>
      <c r="K1038" s="170" t="str">
        <f t="shared" si="32"/>
        <v/>
      </c>
      <c r="L1038" s="97" t="str">
        <f t="shared" si="31"/>
        <v/>
      </c>
    </row>
    <row r="1039" spans="2:12">
      <c r="B1039" s="172" t="str">
        <f>'Detailed Cash Flow'!A1022</f>
        <v/>
      </c>
      <c r="C1039" s="170" t="str">
        <f>IF('Detailed Cash Flow'!E1022="","",'Detailed Cash Flow'!E1022*-1)</f>
        <v/>
      </c>
      <c r="D1039" s="170" t="str">
        <f>IF('Detailed Cash Flow'!F1022="","",'Detailed Cash Flow'!F1022*-1)</f>
        <v/>
      </c>
      <c r="E1039" s="170" t="str">
        <f>IF('Detailed Cash Flow'!G1022="","",'Detailed Cash Flow'!G1022*-1)</f>
        <v/>
      </c>
      <c r="F1039" s="170" t="str">
        <f>IF('Detailed Cash Flow'!Y1022="","",'Detailed Cash Flow'!Y1022*-1)</f>
        <v/>
      </c>
      <c r="G1039" s="170" t="str">
        <f>'Detailed Cash Flow'!AJ1022</f>
        <v/>
      </c>
      <c r="H1039" s="170" t="str">
        <f>IF('Detailed Cash Flow'!D1022="","",'Detailed Cash Flow'!D1022*-1)</f>
        <v/>
      </c>
      <c r="I1039" s="171"/>
      <c r="J1039" s="171"/>
      <c r="K1039" s="170" t="str">
        <f t="shared" si="32"/>
        <v/>
      </c>
      <c r="L1039" s="97" t="str">
        <f t="shared" si="31"/>
        <v/>
      </c>
    </row>
    <row r="1040" spans="2:12">
      <c r="B1040" s="172" t="str">
        <f>'Detailed Cash Flow'!A1023</f>
        <v/>
      </c>
      <c r="C1040" s="170" t="str">
        <f>IF('Detailed Cash Flow'!E1023="","",'Detailed Cash Flow'!E1023*-1)</f>
        <v/>
      </c>
      <c r="D1040" s="170" t="str">
        <f>IF('Detailed Cash Flow'!F1023="","",'Detailed Cash Flow'!F1023*-1)</f>
        <v/>
      </c>
      <c r="E1040" s="170" t="str">
        <f>IF('Detailed Cash Flow'!G1023="","",'Detailed Cash Flow'!G1023*-1)</f>
        <v/>
      </c>
      <c r="F1040" s="170" t="str">
        <f>IF('Detailed Cash Flow'!Y1023="","",'Detailed Cash Flow'!Y1023*-1)</f>
        <v/>
      </c>
      <c r="G1040" s="170" t="str">
        <f>'Detailed Cash Flow'!AJ1023</f>
        <v/>
      </c>
      <c r="H1040" s="170" t="str">
        <f>IF('Detailed Cash Flow'!D1023="","",'Detailed Cash Flow'!D1023*-1)</f>
        <v/>
      </c>
      <c r="I1040" s="171"/>
      <c r="J1040" s="171"/>
      <c r="K1040" s="170" t="str">
        <f t="shared" si="32"/>
        <v/>
      </c>
      <c r="L1040" s="97" t="str">
        <f t="shared" si="31"/>
        <v/>
      </c>
    </row>
    <row r="1041" spans="2:12">
      <c r="B1041" s="172" t="str">
        <f>'Detailed Cash Flow'!A1024</f>
        <v/>
      </c>
      <c r="C1041" s="170" t="str">
        <f>IF('Detailed Cash Flow'!E1024="","",'Detailed Cash Flow'!E1024*-1)</f>
        <v/>
      </c>
      <c r="D1041" s="170" t="str">
        <f>IF('Detailed Cash Flow'!F1024="","",'Detailed Cash Flow'!F1024*-1)</f>
        <v/>
      </c>
      <c r="E1041" s="170" t="str">
        <f>IF('Detailed Cash Flow'!G1024="","",'Detailed Cash Flow'!G1024*-1)</f>
        <v/>
      </c>
      <c r="F1041" s="170" t="str">
        <f>IF('Detailed Cash Flow'!Y1024="","",'Detailed Cash Flow'!Y1024*-1)</f>
        <v/>
      </c>
      <c r="G1041" s="170" t="str">
        <f>'Detailed Cash Flow'!AJ1024</f>
        <v/>
      </c>
      <c r="H1041" s="170" t="str">
        <f>IF('Detailed Cash Flow'!D1024="","",'Detailed Cash Flow'!D1024*-1)</f>
        <v/>
      </c>
      <c r="I1041" s="171"/>
      <c r="J1041" s="171"/>
      <c r="K1041" s="170" t="str">
        <f t="shared" si="32"/>
        <v/>
      </c>
      <c r="L1041" s="97" t="str">
        <f t="shared" si="31"/>
        <v/>
      </c>
    </row>
    <row r="1042" spans="2:12">
      <c r="B1042" s="172" t="str">
        <f>'Detailed Cash Flow'!A1025</f>
        <v/>
      </c>
      <c r="C1042" s="170" t="str">
        <f>IF('Detailed Cash Flow'!E1025="","",'Detailed Cash Flow'!E1025*-1)</f>
        <v/>
      </c>
      <c r="D1042" s="170" t="str">
        <f>IF('Detailed Cash Flow'!F1025="","",'Detailed Cash Flow'!F1025*-1)</f>
        <v/>
      </c>
      <c r="E1042" s="170" t="str">
        <f>IF('Detailed Cash Flow'!G1025="","",'Detailed Cash Flow'!G1025*-1)</f>
        <v/>
      </c>
      <c r="F1042" s="170" t="str">
        <f>IF('Detailed Cash Flow'!Y1025="","",'Detailed Cash Flow'!Y1025*-1)</f>
        <v/>
      </c>
      <c r="G1042" s="170" t="str">
        <f>'Detailed Cash Flow'!AJ1025</f>
        <v/>
      </c>
      <c r="H1042" s="170" t="str">
        <f>IF('Detailed Cash Flow'!D1025="","",'Detailed Cash Flow'!D1025*-1)</f>
        <v/>
      </c>
      <c r="I1042" s="171"/>
      <c r="J1042" s="171"/>
      <c r="K1042" s="170" t="str">
        <f t="shared" si="32"/>
        <v/>
      </c>
      <c r="L1042" s="97" t="str">
        <f t="shared" ref="L1042:L1105" si="33">K1042</f>
        <v/>
      </c>
    </row>
    <row r="1043" spans="2:12">
      <c r="B1043" s="172" t="str">
        <f>'Detailed Cash Flow'!A1026</f>
        <v/>
      </c>
      <c r="C1043" s="170" t="str">
        <f>IF('Detailed Cash Flow'!E1026="","",'Detailed Cash Flow'!E1026*-1)</f>
        <v/>
      </c>
      <c r="D1043" s="170" t="str">
        <f>IF('Detailed Cash Flow'!F1026="","",'Detailed Cash Flow'!F1026*-1)</f>
        <v/>
      </c>
      <c r="E1043" s="170" t="str">
        <f>IF('Detailed Cash Flow'!G1026="","",'Detailed Cash Flow'!G1026*-1)</f>
        <v/>
      </c>
      <c r="F1043" s="170" t="str">
        <f>IF('Detailed Cash Flow'!Y1026="","",'Detailed Cash Flow'!Y1026*-1)</f>
        <v/>
      </c>
      <c r="G1043" s="170" t="str">
        <f>'Detailed Cash Flow'!AJ1026</f>
        <v/>
      </c>
      <c r="H1043" s="170" t="str">
        <f>IF('Detailed Cash Flow'!D1026="","",'Detailed Cash Flow'!D1026*-1)</f>
        <v/>
      </c>
      <c r="I1043" s="171"/>
      <c r="J1043" s="171"/>
      <c r="K1043" s="170" t="str">
        <f t="shared" si="32"/>
        <v/>
      </c>
      <c r="L1043" s="97" t="str">
        <f t="shared" si="33"/>
        <v/>
      </c>
    </row>
    <row r="1044" spans="2:12">
      <c r="B1044" s="172" t="str">
        <f>'Detailed Cash Flow'!A1027</f>
        <v/>
      </c>
      <c r="C1044" s="170" t="str">
        <f>IF('Detailed Cash Flow'!E1027="","",'Detailed Cash Flow'!E1027*-1)</f>
        <v/>
      </c>
      <c r="D1044" s="170" t="str">
        <f>IF('Detailed Cash Flow'!F1027="","",'Detailed Cash Flow'!F1027*-1)</f>
        <v/>
      </c>
      <c r="E1044" s="170" t="str">
        <f>IF('Detailed Cash Flow'!G1027="","",'Detailed Cash Flow'!G1027*-1)</f>
        <v/>
      </c>
      <c r="F1044" s="170" t="str">
        <f>IF('Detailed Cash Flow'!Y1027="","",'Detailed Cash Flow'!Y1027*-1)</f>
        <v/>
      </c>
      <c r="G1044" s="170" t="str">
        <f>'Detailed Cash Flow'!AJ1027</f>
        <v/>
      </c>
      <c r="H1044" s="170" t="str">
        <f>IF('Detailed Cash Flow'!D1027="","",'Detailed Cash Flow'!D1027*-1)</f>
        <v/>
      </c>
      <c r="I1044" s="171"/>
      <c r="J1044" s="171"/>
      <c r="K1044" s="170" t="str">
        <f t="shared" si="32"/>
        <v/>
      </c>
      <c r="L1044" s="97" t="str">
        <f t="shared" si="33"/>
        <v/>
      </c>
    </row>
    <row r="1045" spans="2:12">
      <c r="B1045" s="172" t="str">
        <f>'Detailed Cash Flow'!A1028</f>
        <v/>
      </c>
      <c r="C1045" s="170" t="str">
        <f>IF('Detailed Cash Flow'!E1028="","",'Detailed Cash Flow'!E1028*-1)</f>
        <v/>
      </c>
      <c r="D1045" s="170" t="str">
        <f>IF('Detailed Cash Flow'!F1028="","",'Detailed Cash Flow'!F1028*-1)</f>
        <v/>
      </c>
      <c r="E1045" s="170" t="str">
        <f>IF('Detailed Cash Flow'!G1028="","",'Detailed Cash Flow'!G1028*-1)</f>
        <v/>
      </c>
      <c r="F1045" s="170" t="str">
        <f>IF('Detailed Cash Flow'!Y1028="","",'Detailed Cash Flow'!Y1028*-1)</f>
        <v/>
      </c>
      <c r="G1045" s="170" t="str">
        <f>'Detailed Cash Flow'!AJ1028</f>
        <v/>
      </c>
      <c r="H1045" s="170" t="str">
        <f>IF('Detailed Cash Flow'!D1028="","",'Detailed Cash Flow'!D1028*-1)</f>
        <v/>
      </c>
      <c r="I1045" s="171"/>
      <c r="J1045" s="171"/>
      <c r="K1045" s="170" t="str">
        <f t="shared" ref="K1045:K1108" si="34">IF(B1045="","",K1044+G1045+C1045+D1045+E1045+F1045+H1045+I1045)</f>
        <v/>
      </c>
      <c r="L1045" s="97" t="str">
        <f t="shared" si="33"/>
        <v/>
      </c>
    </row>
    <row r="1046" spans="2:12">
      <c r="B1046" s="172" t="str">
        <f>'Detailed Cash Flow'!A1029</f>
        <v/>
      </c>
      <c r="C1046" s="170" t="str">
        <f>IF('Detailed Cash Flow'!E1029="","",'Detailed Cash Flow'!E1029*-1)</f>
        <v/>
      </c>
      <c r="D1046" s="170" t="str">
        <f>IF('Detailed Cash Flow'!F1029="","",'Detailed Cash Flow'!F1029*-1)</f>
        <v/>
      </c>
      <c r="E1046" s="170" t="str">
        <f>IF('Detailed Cash Flow'!G1029="","",'Detailed Cash Flow'!G1029*-1)</f>
        <v/>
      </c>
      <c r="F1046" s="170" t="str">
        <f>IF('Detailed Cash Flow'!Y1029="","",'Detailed Cash Flow'!Y1029*-1)</f>
        <v/>
      </c>
      <c r="G1046" s="170" t="str">
        <f>'Detailed Cash Flow'!AJ1029</f>
        <v/>
      </c>
      <c r="H1046" s="170" t="str">
        <f>IF('Detailed Cash Flow'!D1029="","",'Detailed Cash Flow'!D1029*-1)</f>
        <v/>
      </c>
      <c r="I1046" s="171"/>
      <c r="J1046" s="171"/>
      <c r="K1046" s="170" t="str">
        <f t="shared" si="34"/>
        <v/>
      </c>
      <c r="L1046" s="97" t="str">
        <f t="shared" si="33"/>
        <v/>
      </c>
    </row>
    <row r="1047" spans="2:12">
      <c r="B1047" s="172" t="str">
        <f>'Detailed Cash Flow'!A1030</f>
        <v/>
      </c>
      <c r="C1047" s="170" t="str">
        <f>IF('Detailed Cash Flow'!E1030="","",'Detailed Cash Flow'!E1030*-1)</f>
        <v/>
      </c>
      <c r="D1047" s="170" t="str">
        <f>IF('Detailed Cash Flow'!F1030="","",'Detailed Cash Flow'!F1030*-1)</f>
        <v/>
      </c>
      <c r="E1047" s="170" t="str">
        <f>IF('Detailed Cash Flow'!G1030="","",'Detailed Cash Flow'!G1030*-1)</f>
        <v/>
      </c>
      <c r="F1047" s="170" t="str">
        <f>IF('Detailed Cash Flow'!Y1030="","",'Detailed Cash Flow'!Y1030*-1)</f>
        <v/>
      </c>
      <c r="G1047" s="170" t="str">
        <f>'Detailed Cash Flow'!AJ1030</f>
        <v/>
      </c>
      <c r="H1047" s="170" t="str">
        <f>IF('Detailed Cash Flow'!D1030="","",'Detailed Cash Flow'!D1030*-1)</f>
        <v/>
      </c>
      <c r="I1047" s="171"/>
      <c r="J1047" s="171"/>
      <c r="K1047" s="170" t="str">
        <f t="shared" si="34"/>
        <v/>
      </c>
      <c r="L1047" s="97" t="str">
        <f t="shared" si="33"/>
        <v/>
      </c>
    </row>
    <row r="1048" spans="2:12">
      <c r="B1048" s="172" t="str">
        <f>'Detailed Cash Flow'!A1031</f>
        <v/>
      </c>
      <c r="C1048" s="170" t="str">
        <f>IF('Detailed Cash Flow'!E1031="","",'Detailed Cash Flow'!E1031*-1)</f>
        <v/>
      </c>
      <c r="D1048" s="170" t="str">
        <f>IF('Detailed Cash Flow'!F1031="","",'Detailed Cash Flow'!F1031*-1)</f>
        <v/>
      </c>
      <c r="E1048" s="170" t="str">
        <f>IF('Detailed Cash Flow'!G1031="","",'Detailed Cash Flow'!G1031*-1)</f>
        <v/>
      </c>
      <c r="F1048" s="170" t="str">
        <f>IF('Detailed Cash Flow'!Y1031="","",'Detailed Cash Flow'!Y1031*-1)</f>
        <v/>
      </c>
      <c r="G1048" s="170" t="str">
        <f>'Detailed Cash Flow'!AJ1031</f>
        <v/>
      </c>
      <c r="H1048" s="170" t="str">
        <f>IF('Detailed Cash Flow'!D1031="","",'Detailed Cash Flow'!D1031*-1)</f>
        <v/>
      </c>
      <c r="I1048" s="171"/>
      <c r="J1048" s="171"/>
      <c r="K1048" s="170" t="str">
        <f t="shared" si="34"/>
        <v/>
      </c>
      <c r="L1048" s="97" t="str">
        <f t="shared" si="33"/>
        <v/>
      </c>
    </row>
    <row r="1049" spans="2:12">
      <c r="B1049" s="172" t="str">
        <f>'Detailed Cash Flow'!A1032</f>
        <v/>
      </c>
      <c r="C1049" s="170" t="str">
        <f>IF('Detailed Cash Flow'!E1032="","",'Detailed Cash Flow'!E1032*-1)</f>
        <v/>
      </c>
      <c r="D1049" s="170" t="str">
        <f>IF('Detailed Cash Flow'!F1032="","",'Detailed Cash Flow'!F1032*-1)</f>
        <v/>
      </c>
      <c r="E1049" s="170" t="str">
        <f>IF('Detailed Cash Flow'!G1032="","",'Detailed Cash Flow'!G1032*-1)</f>
        <v/>
      </c>
      <c r="F1049" s="170" t="str">
        <f>IF('Detailed Cash Flow'!Y1032="","",'Detailed Cash Flow'!Y1032*-1)</f>
        <v/>
      </c>
      <c r="G1049" s="170" t="str">
        <f>'Detailed Cash Flow'!AJ1032</f>
        <v/>
      </c>
      <c r="H1049" s="170" t="str">
        <f>IF('Detailed Cash Flow'!D1032="","",'Detailed Cash Flow'!D1032*-1)</f>
        <v/>
      </c>
      <c r="I1049" s="171"/>
      <c r="J1049" s="171"/>
      <c r="K1049" s="170" t="str">
        <f t="shared" si="34"/>
        <v/>
      </c>
      <c r="L1049" s="97" t="str">
        <f t="shared" si="33"/>
        <v/>
      </c>
    </row>
    <row r="1050" spans="2:12">
      <c r="B1050" s="172" t="str">
        <f>'Detailed Cash Flow'!A1033</f>
        <v/>
      </c>
      <c r="C1050" s="170" t="str">
        <f>IF('Detailed Cash Flow'!E1033="","",'Detailed Cash Flow'!E1033*-1)</f>
        <v/>
      </c>
      <c r="D1050" s="170" t="str">
        <f>IF('Detailed Cash Flow'!F1033="","",'Detailed Cash Flow'!F1033*-1)</f>
        <v/>
      </c>
      <c r="E1050" s="170" t="str">
        <f>IF('Detailed Cash Flow'!G1033="","",'Detailed Cash Flow'!G1033*-1)</f>
        <v/>
      </c>
      <c r="F1050" s="170" t="str">
        <f>IF('Detailed Cash Flow'!Y1033="","",'Detailed Cash Flow'!Y1033*-1)</f>
        <v/>
      </c>
      <c r="G1050" s="170" t="str">
        <f>'Detailed Cash Flow'!AJ1033</f>
        <v/>
      </c>
      <c r="H1050" s="170" t="str">
        <f>IF('Detailed Cash Flow'!D1033="","",'Detailed Cash Flow'!D1033*-1)</f>
        <v/>
      </c>
      <c r="I1050" s="171"/>
      <c r="J1050" s="171"/>
      <c r="K1050" s="170" t="str">
        <f t="shared" si="34"/>
        <v/>
      </c>
      <c r="L1050" s="97" t="str">
        <f t="shared" si="33"/>
        <v/>
      </c>
    </row>
    <row r="1051" spans="2:12">
      <c r="B1051" s="172" t="str">
        <f>'Detailed Cash Flow'!A1034</f>
        <v/>
      </c>
      <c r="C1051" s="170" t="str">
        <f>IF('Detailed Cash Flow'!E1034="","",'Detailed Cash Flow'!E1034*-1)</f>
        <v/>
      </c>
      <c r="D1051" s="170" t="str">
        <f>IF('Detailed Cash Flow'!F1034="","",'Detailed Cash Flow'!F1034*-1)</f>
        <v/>
      </c>
      <c r="E1051" s="170" t="str">
        <f>IF('Detailed Cash Flow'!G1034="","",'Detailed Cash Flow'!G1034*-1)</f>
        <v/>
      </c>
      <c r="F1051" s="170" t="str">
        <f>IF('Detailed Cash Flow'!Y1034="","",'Detailed Cash Flow'!Y1034*-1)</f>
        <v/>
      </c>
      <c r="G1051" s="170" t="str">
        <f>'Detailed Cash Flow'!AJ1034</f>
        <v/>
      </c>
      <c r="H1051" s="170" t="str">
        <f>IF('Detailed Cash Flow'!D1034="","",'Detailed Cash Flow'!D1034*-1)</f>
        <v/>
      </c>
      <c r="I1051" s="171"/>
      <c r="J1051" s="171"/>
      <c r="K1051" s="170" t="str">
        <f t="shared" si="34"/>
        <v/>
      </c>
      <c r="L1051" s="97" t="str">
        <f t="shared" si="33"/>
        <v/>
      </c>
    </row>
    <row r="1052" spans="2:12">
      <c r="B1052" s="172" t="str">
        <f>'Detailed Cash Flow'!A1035</f>
        <v/>
      </c>
      <c r="C1052" s="170" t="str">
        <f>IF('Detailed Cash Flow'!E1035="","",'Detailed Cash Flow'!E1035*-1)</f>
        <v/>
      </c>
      <c r="D1052" s="170" t="str">
        <f>IF('Detailed Cash Flow'!F1035="","",'Detailed Cash Flow'!F1035*-1)</f>
        <v/>
      </c>
      <c r="E1052" s="170" t="str">
        <f>IF('Detailed Cash Flow'!G1035="","",'Detailed Cash Flow'!G1035*-1)</f>
        <v/>
      </c>
      <c r="F1052" s="170" t="str">
        <f>IF('Detailed Cash Flow'!Y1035="","",'Detailed Cash Flow'!Y1035*-1)</f>
        <v/>
      </c>
      <c r="G1052" s="170" t="str">
        <f>'Detailed Cash Flow'!AJ1035</f>
        <v/>
      </c>
      <c r="H1052" s="170" t="str">
        <f>IF('Detailed Cash Flow'!D1035="","",'Detailed Cash Flow'!D1035*-1)</f>
        <v/>
      </c>
      <c r="I1052" s="171"/>
      <c r="J1052" s="171"/>
      <c r="K1052" s="170" t="str">
        <f t="shared" si="34"/>
        <v/>
      </c>
      <c r="L1052" s="97" t="str">
        <f t="shared" si="33"/>
        <v/>
      </c>
    </row>
    <row r="1053" spans="2:12">
      <c r="B1053" s="172" t="str">
        <f>'Detailed Cash Flow'!A1036</f>
        <v/>
      </c>
      <c r="C1053" s="170" t="str">
        <f>IF('Detailed Cash Flow'!E1036="","",'Detailed Cash Flow'!E1036*-1)</f>
        <v/>
      </c>
      <c r="D1053" s="170" t="str">
        <f>IF('Detailed Cash Flow'!F1036="","",'Detailed Cash Flow'!F1036*-1)</f>
        <v/>
      </c>
      <c r="E1053" s="170" t="str">
        <f>IF('Detailed Cash Flow'!G1036="","",'Detailed Cash Flow'!G1036*-1)</f>
        <v/>
      </c>
      <c r="F1053" s="170" t="str">
        <f>IF('Detailed Cash Flow'!Y1036="","",'Detailed Cash Flow'!Y1036*-1)</f>
        <v/>
      </c>
      <c r="G1053" s="170" t="str">
        <f>'Detailed Cash Flow'!AJ1036</f>
        <v/>
      </c>
      <c r="H1053" s="170" t="str">
        <f>IF('Detailed Cash Flow'!D1036="","",'Detailed Cash Flow'!D1036*-1)</f>
        <v/>
      </c>
      <c r="I1053" s="171"/>
      <c r="J1053" s="171"/>
      <c r="K1053" s="170" t="str">
        <f t="shared" si="34"/>
        <v/>
      </c>
      <c r="L1053" s="97" t="str">
        <f t="shared" si="33"/>
        <v/>
      </c>
    </row>
    <row r="1054" spans="2:12">
      <c r="B1054" s="172" t="str">
        <f>'Detailed Cash Flow'!A1037</f>
        <v/>
      </c>
      <c r="C1054" s="170" t="str">
        <f>IF('Detailed Cash Flow'!E1037="","",'Detailed Cash Flow'!E1037*-1)</f>
        <v/>
      </c>
      <c r="D1054" s="170" t="str">
        <f>IF('Detailed Cash Flow'!F1037="","",'Detailed Cash Flow'!F1037*-1)</f>
        <v/>
      </c>
      <c r="E1054" s="170" t="str">
        <f>IF('Detailed Cash Flow'!G1037="","",'Detailed Cash Flow'!G1037*-1)</f>
        <v/>
      </c>
      <c r="F1054" s="170" t="str">
        <f>IF('Detailed Cash Flow'!Y1037="","",'Detailed Cash Flow'!Y1037*-1)</f>
        <v/>
      </c>
      <c r="G1054" s="170" t="str">
        <f>'Detailed Cash Flow'!AJ1037</f>
        <v/>
      </c>
      <c r="H1054" s="170" t="str">
        <f>IF('Detailed Cash Flow'!D1037="","",'Detailed Cash Flow'!D1037*-1)</f>
        <v/>
      </c>
      <c r="I1054" s="171"/>
      <c r="J1054" s="171"/>
      <c r="K1054" s="170" t="str">
        <f t="shared" si="34"/>
        <v/>
      </c>
      <c r="L1054" s="97" t="str">
        <f t="shared" si="33"/>
        <v/>
      </c>
    </row>
    <row r="1055" spans="2:12">
      <c r="B1055" s="172" t="str">
        <f>'Detailed Cash Flow'!A1038</f>
        <v/>
      </c>
      <c r="C1055" s="170" t="str">
        <f>IF('Detailed Cash Flow'!E1038="","",'Detailed Cash Flow'!E1038*-1)</f>
        <v/>
      </c>
      <c r="D1055" s="170" t="str">
        <f>IF('Detailed Cash Flow'!F1038="","",'Detailed Cash Flow'!F1038*-1)</f>
        <v/>
      </c>
      <c r="E1055" s="170" t="str">
        <f>IF('Detailed Cash Flow'!G1038="","",'Detailed Cash Flow'!G1038*-1)</f>
        <v/>
      </c>
      <c r="F1055" s="170" t="str">
        <f>IF('Detailed Cash Flow'!Y1038="","",'Detailed Cash Flow'!Y1038*-1)</f>
        <v/>
      </c>
      <c r="G1055" s="170" t="str">
        <f>'Detailed Cash Flow'!AJ1038</f>
        <v/>
      </c>
      <c r="H1055" s="170" t="str">
        <f>IF('Detailed Cash Flow'!D1038="","",'Detailed Cash Flow'!D1038*-1)</f>
        <v/>
      </c>
      <c r="I1055" s="171"/>
      <c r="J1055" s="171"/>
      <c r="K1055" s="170" t="str">
        <f t="shared" si="34"/>
        <v/>
      </c>
      <c r="L1055" s="97" t="str">
        <f t="shared" si="33"/>
        <v/>
      </c>
    </row>
    <row r="1056" spans="2:12">
      <c r="B1056" s="172" t="str">
        <f>'Detailed Cash Flow'!A1039</f>
        <v/>
      </c>
      <c r="C1056" s="170" t="str">
        <f>IF('Detailed Cash Flow'!E1039="","",'Detailed Cash Flow'!E1039*-1)</f>
        <v/>
      </c>
      <c r="D1056" s="170" t="str">
        <f>IF('Detailed Cash Flow'!F1039="","",'Detailed Cash Flow'!F1039*-1)</f>
        <v/>
      </c>
      <c r="E1056" s="170" t="str">
        <f>IF('Detailed Cash Flow'!G1039="","",'Detailed Cash Flow'!G1039*-1)</f>
        <v/>
      </c>
      <c r="F1056" s="170" t="str">
        <f>IF('Detailed Cash Flow'!Y1039="","",'Detailed Cash Flow'!Y1039*-1)</f>
        <v/>
      </c>
      <c r="G1056" s="170" t="str">
        <f>'Detailed Cash Flow'!AJ1039</f>
        <v/>
      </c>
      <c r="H1056" s="170" t="str">
        <f>IF('Detailed Cash Flow'!D1039="","",'Detailed Cash Flow'!D1039*-1)</f>
        <v/>
      </c>
      <c r="I1056" s="171"/>
      <c r="J1056" s="171"/>
      <c r="K1056" s="170" t="str">
        <f t="shared" si="34"/>
        <v/>
      </c>
      <c r="L1056" s="97" t="str">
        <f t="shared" si="33"/>
        <v/>
      </c>
    </row>
    <row r="1057" spans="2:12">
      <c r="B1057" s="172" t="str">
        <f>'Detailed Cash Flow'!A1040</f>
        <v/>
      </c>
      <c r="C1057" s="170" t="str">
        <f>IF('Detailed Cash Flow'!E1040="","",'Detailed Cash Flow'!E1040*-1)</f>
        <v/>
      </c>
      <c r="D1057" s="170" t="str">
        <f>IF('Detailed Cash Flow'!F1040="","",'Detailed Cash Flow'!F1040*-1)</f>
        <v/>
      </c>
      <c r="E1057" s="170" t="str">
        <f>IF('Detailed Cash Flow'!G1040="","",'Detailed Cash Flow'!G1040*-1)</f>
        <v/>
      </c>
      <c r="F1057" s="170" t="str">
        <f>IF('Detailed Cash Flow'!Y1040="","",'Detailed Cash Flow'!Y1040*-1)</f>
        <v/>
      </c>
      <c r="G1057" s="170" t="str">
        <f>'Detailed Cash Flow'!AJ1040</f>
        <v/>
      </c>
      <c r="H1057" s="170" t="str">
        <f>IF('Detailed Cash Flow'!D1040="","",'Detailed Cash Flow'!D1040*-1)</f>
        <v/>
      </c>
      <c r="I1057" s="171"/>
      <c r="J1057" s="171"/>
      <c r="K1057" s="170" t="str">
        <f t="shared" si="34"/>
        <v/>
      </c>
      <c r="L1057" s="97" t="str">
        <f t="shared" si="33"/>
        <v/>
      </c>
    </row>
    <row r="1058" spans="2:12">
      <c r="B1058" s="172" t="str">
        <f>'Detailed Cash Flow'!A1041</f>
        <v/>
      </c>
      <c r="C1058" s="170" t="str">
        <f>IF('Detailed Cash Flow'!E1041="","",'Detailed Cash Flow'!E1041*-1)</f>
        <v/>
      </c>
      <c r="D1058" s="170" t="str">
        <f>IF('Detailed Cash Flow'!F1041="","",'Detailed Cash Flow'!F1041*-1)</f>
        <v/>
      </c>
      <c r="E1058" s="170" t="str">
        <f>IF('Detailed Cash Flow'!G1041="","",'Detailed Cash Flow'!G1041*-1)</f>
        <v/>
      </c>
      <c r="F1058" s="170" t="str">
        <f>IF('Detailed Cash Flow'!Y1041="","",'Detailed Cash Flow'!Y1041*-1)</f>
        <v/>
      </c>
      <c r="G1058" s="170" t="str">
        <f>'Detailed Cash Flow'!AJ1041</f>
        <v/>
      </c>
      <c r="H1058" s="170" t="str">
        <f>IF('Detailed Cash Flow'!D1041="","",'Detailed Cash Flow'!D1041*-1)</f>
        <v/>
      </c>
      <c r="I1058" s="171"/>
      <c r="J1058" s="171"/>
      <c r="K1058" s="170" t="str">
        <f t="shared" si="34"/>
        <v/>
      </c>
      <c r="L1058" s="97" t="str">
        <f t="shared" si="33"/>
        <v/>
      </c>
    </row>
    <row r="1059" spans="2:12">
      <c r="B1059" s="172" t="str">
        <f>'Detailed Cash Flow'!A1042</f>
        <v/>
      </c>
      <c r="C1059" s="170" t="str">
        <f>IF('Detailed Cash Flow'!E1042="","",'Detailed Cash Flow'!E1042*-1)</f>
        <v/>
      </c>
      <c r="D1059" s="170" t="str">
        <f>IF('Detailed Cash Flow'!F1042="","",'Detailed Cash Flow'!F1042*-1)</f>
        <v/>
      </c>
      <c r="E1059" s="170" t="str">
        <f>IF('Detailed Cash Flow'!G1042="","",'Detailed Cash Flow'!G1042*-1)</f>
        <v/>
      </c>
      <c r="F1059" s="170" t="str">
        <f>IF('Detailed Cash Flow'!Y1042="","",'Detailed Cash Flow'!Y1042*-1)</f>
        <v/>
      </c>
      <c r="G1059" s="170" t="str">
        <f>'Detailed Cash Flow'!AJ1042</f>
        <v/>
      </c>
      <c r="H1059" s="170" t="str">
        <f>IF('Detailed Cash Flow'!D1042="","",'Detailed Cash Flow'!D1042*-1)</f>
        <v/>
      </c>
      <c r="I1059" s="171"/>
      <c r="J1059" s="171"/>
      <c r="K1059" s="170" t="str">
        <f t="shared" si="34"/>
        <v/>
      </c>
      <c r="L1059" s="97" t="str">
        <f t="shared" si="33"/>
        <v/>
      </c>
    </row>
    <row r="1060" spans="2:12">
      <c r="B1060" s="172" t="str">
        <f>'Detailed Cash Flow'!A1043</f>
        <v/>
      </c>
      <c r="C1060" s="170" t="str">
        <f>IF('Detailed Cash Flow'!E1043="","",'Detailed Cash Flow'!E1043*-1)</f>
        <v/>
      </c>
      <c r="D1060" s="170" t="str">
        <f>IF('Detailed Cash Flow'!F1043="","",'Detailed Cash Flow'!F1043*-1)</f>
        <v/>
      </c>
      <c r="E1060" s="170" t="str">
        <f>IF('Detailed Cash Flow'!G1043="","",'Detailed Cash Flow'!G1043*-1)</f>
        <v/>
      </c>
      <c r="F1060" s="170" t="str">
        <f>IF('Detailed Cash Flow'!Y1043="","",'Detailed Cash Flow'!Y1043*-1)</f>
        <v/>
      </c>
      <c r="G1060" s="170" t="str">
        <f>'Detailed Cash Flow'!AJ1043</f>
        <v/>
      </c>
      <c r="H1060" s="170" t="str">
        <f>IF('Detailed Cash Flow'!D1043="","",'Detailed Cash Flow'!D1043*-1)</f>
        <v/>
      </c>
      <c r="I1060" s="171"/>
      <c r="J1060" s="171"/>
      <c r="K1060" s="170" t="str">
        <f t="shared" si="34"/>
        <v/>
      </c>
      <c r="L1060" s="97" t="str">
        <f t="shared" si="33"/>
        <v/>
      </c>
    </row>
    <row r="1061" spans="2:12">
      <c r="B1061" s="172" t="str">
        <f>'Detailed Cash Flow'!A1044</f>
        <v/>
      </c>
      <c r="C1061" s="170" t="str">
        <f>IF('Detailed Cash Flow'!E1044="","",'Detailed Cash Flow'!E1044*-1)</f>
        <v/>
      </c>
      <c r="D1061" s="170" t="str">
        <f>IF('Detailed Cash Flow'!F1044="","",'Detailed Cash Flow'!F1044*-1)</f>
        <v/>
      </c>
      <c r="E1061" s="170" t="str">
        <f>IF('Detailed Cash Flow'!G1044="","",'Detailed Cash Flow'!G1044*-1)</f>
        <v/>
      </c>
      <c r="F1061" s="170" t="str">
        <f>IF('Detailed Cash Flow'!Y1044="","",'Detailed Cash Flow'!Y1044*-1)</f>
        <v/>
      </c>
      <c r="G1061" s="170" t="str">
        <f>'Detailed Cash Flow'!AJ1044</f>
        <v/>
      </c>
      <c r="H1061" s="170" t="str">
        <f>IF('Detailed Cash Flow'!D1044="","",'Detailed Cash Flow'!D1044*-1)</f>
        <v/>
      </c>
      <c r="I1061" s="171"/>
      <c r="J1061" s="171"/>
      <c r="K1061" s="170" t="str">
        <f t="shared" si="34"/>
        <v/>
      </c>
      <c r="L1061" s="97" t="str">
        <f t="shared" si="33"/>
        <v/>
      </c>
    </row>
    <row r="1062" spans="2:12">
      <c r="B1062" s="172" t="str">
        <f>'Detailed Cash Flow'!A1045</f>
        <v/>
      </c>
      <c r="C1062" s="170" t="str">
        <f>IF('Detailed Cash Flow'!E1045="","",'Detailed Cash Flow'!E1045*-1)</f>
        <v/>
      </c>
      <c r="D1062" s="170" t="str">
        <f>IF('Detailed Cash Flow'!F1045="","",'Detailed Cash Flow'!F1045*-1)</f>
        <v/>
      </c>
      <c r="E1062" s="170" t="str">
        <f>IF('Detailed Cash Flow'!G1045="","",'Detailed Cash Flow'!G1045*-1)</f>
        <v/>
      </c>
      <c r="F1062" s="170" t="str">
        <f>IF('Detailed Cash Flow'!Y1045="","",'Detailed Cash Flow'!Y1045*-1)</f>
        <v/>
      </c>
      <c r="G1062" s="170" t="str">
        <f>'Detailed Cash Flow'!AJ1045</f>
        <v/>
      </c>
      <c r="H1062" s="170" t="str">
        <f>IF('Detailed Cash Flow'!D1045="","",'Detailed Cash Flow'!D1045*-1)</f>
        <v/>
      </c>
      <c r="I1062" s="171"/>
      <c r="J1062" s="171"/>
      <c r="K1062" s="170" t="str">
        <f t="shared" si="34"/>
        <v/>
      </c>
      <c r="L1062" s="97" t="str">
        <f t="shared" si="33"/>
        <v/>
      </c>
    </row>
    <row r="1063" spans="2:12">
      <c r="B1063" s="172" t="str">
        <f>'Detailed Cash Flow'!A1046</f>
        <v/>
      </c>
      <c r="C1063" s="170" t="str">
        <f>IF('Detailed Cash Flow'!E1046="","",'Detailed Cash Flow'!E1046*-1)</f>
        <v/>
      </c>
      <c r="D1063" s="170" t="str">
        <f>IF('Detailed Cash Flow'!F1046="","",'Detailed Cash Flow'!F1046*-1)</f>
        <v/>
      </c>
      <c r="E1063" s="170" t="str">
        <f>IF('Detailed Cash Flow'!G1046="","",'Detailed Cash Flow'!G1046*-1)</f>
        <v/>
      </c>
      <c r="F1063" s="170" t="str">
        <f>IF('Detailed Cash Flow'!Y1046="","",'Detailed Cash Flow'!Y1046*-1)</f>
        <v/>
      </c>
      <c r="G1063" s="170" t="str">
        <f>'Detailed Cash Flow'!AJ1046</f>
        <v/>
      </c>
      <c r="H1063" s="170" t="str">
        <f>IF('Detailed Cash Flow'!D1046="","",'Detailed Cash Flow'!D1046*-1)</f>
        <v/>
      </c>
      <c r="I1063" s="171"/>
      <c r="J1063" s="171"/>
      <c r="K1063" s="170" t="str">
        <f t="shared" si="34"/>
        <v/>
      </c>
      <c r="L1063" s="97" t="str">
        <f t="shared" si="33"/>
        <v/>
      </c>
    </row>
    <row r="1064" spans="2:12">
      <c r="B1064" s="172" t="str">
        <f>'Detailed Cash Flow'!A1047</f>
        <v/>
      </c>
      <c r="C1064" s="170" t="str">
        <f>IF('Detailed Cash Flow'!E1047="","",'Detailed Cash Flow'!E1047*-1)</f>
        <v/>
      </c>
      <c r="D1064" s="170" t="str">
        <f>IF('Detailed Cash Flow'!F1047="","",'Detailed Cash Flow'!F1047*-1)</f>
        <v/>
      </c>
      <c r="E1064" s="170" t="str">
        <f>IF('Detailed Cash Flow'!G1047="","",'Detailed Cash Flow'!G1047*-1)</f>
        <v/>
      </c>
      <c r="F1064" s="170" t="str">
        <f>IF('Detailed Cash Flow'!Y1047="","",'Detailed Cash Flow'!Y1047*-1)</f>
        <v/>
      </c>
      <c r="G1064" s="170" t="str">
        <f>'Detailed Cash Flow'!AJ1047</f>
        <v/>
      </c>
      <c r="H1064" s="170" t="str">
        <f>IF('Detailed Cash Flow'!D1047="","",'Detailed Cash Flow'!D1047*-1)</f>
        <v/>
      </c>
      <c r="I1064" s="171"/>
      <c r="J1064" s="171"/>
      <c r="K1064" s="170" t="str">
        <f t="shared" si="34"/>
        <v/>
      </c>
      <c r="L1064" s="97" t="str">
        <f t="shared" si="33"/>
        <v/>
      </c>
    </row>
    <row r="1065" spans="2:12">
      <c r="B1065" s="172" t="str">
        <f>'Detailed Cash Flow'!A1048</f>
        <v/>
      </c>
      <c r="C1065" s="170" t="str">
        <f>IF('Detailed Cash Flow'!E1048="","",'Detailed Cash Flow'!E1048*-1)</f>
        <v/>
      </c>
      <c r="D1065" s="170" t="str">
        <f>IF('Detailed Cash Flow'!F1048="","",'Detailed Cash Flow'!F1048*-1)</f>
        <v/>
      </c>
      <c r="E1065" s="170" t="str">
        <f>IF('Detailed Cash Flow'!G1048="","",'Detailed Cash Flow'!G1048*-1)</f>
        <v/>
      </c>
      <c r="F1065" s="170" t="str">
        <f>IF('Detailed Cash Flow'!Y1048="","",'Detailed Cash Flow'!Y1048*-1)</f>
        <v/>
      </c>
      <c r="G1065" s="170" t="str">
        <f>'Detailed Cash Flow'!AJ1048</f>
        <v/>
      </c>
      <c r="H1065" s="170" t="str">
        <f>IF('Detailed Cash Flow'!D1048="","",'Detailed Cash Flow'!D1048*-1)</f>
        <v/>
      </c>
      <c r="I1065" s="171"/>
      <c r="J1065" s="171"/>
      <c r="K1065" s="170" t="str">
        <f t="shared" si="34"/>
        <v/>
      </c>
      <c r="L1065" s="97" t="str">
        <f t="shared" si="33"/>
        <v/>
      </c>
    </row>
    <row r="1066" spans="2:12">
      <c r="B1066" s="172" t="str">
        <f>'Detailed Cash Flow'!A1049</f>
        <v/>
      </c>
      <c r="C1066" s="170" t="str">
        <f>IF('Detailed Cash Flow'!E1049="","",'Detailed Cash Flow'!E1049*-1)</f>
        <v/>
      </c>
      <c r="D1066" s="170" t="str">
        <f>IF('Detailed Cash Flow'!F1049="","",'Detailed Cash Flow'!F1049*-1)</f>
        <v/>
      </c>
      <c r="E1066" s="170" t="str">
        <f>IF('Detailed Cash Flow'!G1049="","",'Detailed Cash Flow'!G1049*-1)</f>
        <v/>
      </c>
      <c r="F1066" s="170" t="str">
        <f>IF('Detailed Cash Flow'!Y1049="","",'Detailed Cash Flow'!Y1049*-1)</f>
        <v/>
      </c>
      <c r="G1066" s="170" t="str">
        <f>'Detailed Cash Flow'!AJ1049</f>
        <v/>
      </c>
      <c r="H1066" s="170" t="str">
        <f>IF('Detailed Cash Flow'!D1049="","",'Detailed Cash Flow'!D1049*-1)</f>
        <v/>
      </c>
      <c r="I1066" s="171"/>
      <c r="J1066" s="171"/>
      <c r="K1066" s="170" t="str">
        <f t="shared" si="34"/>
        <v/>
      </c>
      <c r="L1066" s="97" t="str">
        <f t="shared" si="33"/>
        <v/>
      </c>
    </row>
    <row r="1067" spans="2:12">
      <c r="B1067" s="172" t="str">
        <f>'Detailed Cash Flow'!A1050</f>
        <v/>
      </c>
      <c r="C1067" s="170" t="str">
        <f>IF('Detailed Cash Flow'!E1050="","",'Detailed Cash Flow'!E1050*-1)</f>
        <v/>
      </c>
      <c r="D1067" s="170" t="str">
        <f>IF('Detailed Cash Flow'!F1050="","",'Detailed Cash Flow'!F1050*-1)</f>
        <v/>
      </c>
      <c r="E1067" s="170" t="str">
        <f>IF('Detailed Cash Flow'!G1050="","",'Detailed Cash Flow'!G1050*-1)</f>
        <v/>
      </c>
      <c r="F1067" s="170" t="str">
        <f>IF('Detailed Cash Flow'!Y1050="","",'Detailed Cash Flow'!Y1050*-1)</f>
        <v/>
      </c>
      <c r="G1067" s="170" t="str">
        <f>'Detailed Cash Flow'!AJ1050</f>
        <v/>
      </c>
      <c r="H1067" s="170" t="str">
        <f>IF('Detailed Cash Flow'!D1050="","",'Detailed Cash Flow'!D1050*-1)</f>
        <v/>
      </c>
      <c r="I1067" s="171"/>
      <c r="J1067" s="171"/>
      <c r="K1067" s="170" t="str">
        <f t="shared" si="34"/>
        <v/>
      </c>
      <c r="L1067" s="97" t="str">
        <f t="shared" si="33"/>
        <v/>
      </c>
    </row>
    <row r="1068" spans="2:12">
      <c r="B1068" s="172" t="str">
        <f>'Detailed Cash Flow'!A1051</f>
        <v/>
      </c>
      <c r="C1068" s="170" t="str">
        <f>IF('Detailed Cash Flow'!E1051="","",'Detailed Cash Flow'!E1051*-1)</f>
        <v/>
      </c>
      <c r="D1068" s="170" t="str">
        <f>IF('Detailed Cash Flow'!F1051="","",'Detailed Cash Flow'!F1051*-1)</f>
        <v/>
      </c>
      <c r="E1068" s="170" t="str">
        <f>IF('Detailed Cash Flow'!G1051="","",'Detailed Cash Flow'!G1051*-1)</f>
        <v/>
      </c>
      <c r="F1068" s="170" t="str">
        <f>IF('Detailed Cash Flow'!Y1051="","",'Detailed Cash Flow'!Y1051*-1)</f>
        <v/>
      </c>
      <c r="G1068" s="170" t="str">
        <f>'Detailed Cash Flow'!AJ1051</f>
        <v/>
      </c>
      <c r="H1068" s="170" t="str">
        <f>IF('Detailed Cash Flow'!D1051="","",'Detailed Cash Flow'!D1051*-1)</f>
        <v/>
      </c>
      <c r="I1068" s="171"/>
      <c r="J1068" s="171"/>
      <c r="K1068" s="170" t="str">
        <f t="shared" si="34"/>
        <v/>
      </c>
      <c r="L1068" s="97" t="str">
        <f t="shared" si="33"/>
        <v/>
      </c>
    </row>
    <row r="1069" spans="2:12">
      <c r="B1069" s="172" t="str">
        <f>'Detailed Cash Flow'!A1052</f>
        <v/>
      </c>
      <c r="C1069" s="170" t="str">
        <f>IF('Detailed Cash Flow'!E1052="","",'Detailed Cash Flow'!E1052*-1)</f>
        <v/>
      </c>
      <c r="D1069" s="170" t="str">
        <f>IF('Detailed Cash Flow'!F1052="","",'Detailed Cash Flow'!F1052*-1)</f>
        <v/>
      </c>
      <c r="E1069" s="170" t="str">
        <f>IF('Detailed Cash Flow'!G1052="","",'Detailed Cash Flow'!G1052*-1)</f>
        <v/>
      </c>
      <c r="F1069" s="170" t="str">
        <f>IF('Detailed Cash Flow'!Y1052="","",'Detailed Cash Flow'!Y1052*-1)</f>
        <v/>
      </c>
      <c r="G1069" s="170" t="str">
        <f>'Detailed Cash Flow'!AJ1052</f>
        <v/>
      </c>
      <c r="H1069" s="170" t="str">
        <f>IF('Detailed Cash Flow'!D1052="","",'Detailed Cash Flow'!D1052*-1)</f>
        <v/>
      </c>
      <c r="I1069" s="171"/>
      <c r="J1069" s="171"/>
      <c r="K1069" s="170" t="str">
        <f t="shared" si="34"/>
        <v/>
      </c>
      <c r="L1069" s="97" t="str">
        <f t="shared" si="33"/>
        <v/>
      </c>
    </row>
    <row r="1070" spans="2:12">
      <c r="B1070" s="172" t="str">
        <f>'Detailed Cash Flow'!A1053</f>
        <v/>
      </c>
      <c r="C1070" s="170" t="str">
        <f>IF('Detailed Cash Flow'!E1053="","",'Detailed Cash Flow'!E1053*-1)</f>
        <v/>
      </c>
      <c r="D1070" s="170" t="str">
        <f>IF('Detailed Cash Flow'!F1053="","",'Detailed Cash Flow'!F1053*-1)</f>
        <v/>
      </c>
      <c r="E1070" s="170" t="str">
        <f>IF('Detailed Cash Flow'!G1053="","",'Detailed Cash Flow'!G1053*-1)</f>
        <v/>
      </c>
      <c r="F1070" s="170" t="str">
        <f>IF('Detailed Cash Flow'!Y1053="","",'Detailed Cash Flow'!Y1053*-1)</f>
        <v/>
      </c>
      <c r="G1070" s="170" t="str">
        <f>'Detailed Cash Flow'!AJ1053</f>
        <v/>
      </c>
      <c r="H1070" s="170" t="str">
        <f>IF('Detailed Cash Flow'!D1053="","",'Detailed Cash Flow'!D1053*-1)</f>
        <v/>
      </c>
      <c r="I1070" s="171"/>
      <c r="J1070" s="171"/>
      <c r="K1070" s="170" t="str">
        <f t="shared" si="34"/>
        <v/>
      </c>
      <c r="L1070" s="97" t="str">
        <f t="shared" si="33"/>
        <v/>
      </c>
    </row>
    <row r="1071" spans="2:12">
      <c r="B1071" s="172" t="str">
        <f>'Detailed Cash Flow'!A1054</f>
        <v/>
      </c>
      <c r="C1071" s="170" t="str">
        <f>IF('Detailed Cash Flow'!E1054="","",'Detailed Cash Flow'!E1054*-1)</f>
        <v/>
      </c>
      <c r="D1071" s="170" t="str">
        <f>IF('Detailed Cash Flow'!F1054="","",'Detailed Cash Flow'!F1054*-1)</f>
        <v/>
      </c>
      <c r="E1071" s="170" t="str">
        <f>IF('Detailed Cash Flow'!G1054="","",'Detailed Cash Flow'!G1054*-1)</f>
        <v/>
      </c>
      <c r="F1071" s="170" t="str">
        <f>IF('Detailed Cash Flow'!Y1054="","",'Detailed Cash Flow'!Y1054*-1)</f>
        <v/>
      </c>
      <c r="G1071" s="170" t="str">
        <f>'Detailed Cash Flow'!AJ1054</f>
        <v/>
      </c>
      <c r="H1071" s="170" t="str">
        <f>IF('Detailed Cash Flow'!D1054="","",'Detailed Cash Flow'!D1054*-1)</f>
        <v/>
      </c>
      <c r="I1071" s="171"/>
      <c r="J1071" s="171"/>
      <c r="K1071" s="170" t="str">
        <f t="shared" si="34"/>
        <v/>
      </c>
      <c r="L1071" s="97" t="str">
        <f t="shared" si="33"/>
        <v/>
      </c>
    </row>
    <row r="1072" spans="2:12">
      <c r="B1072" s="172" t="str">
        <f>'Detailed Cash Flow'!A1055</f>
        <v/>
      </c>
      <c r="C1072" s="170" t="str">
        <f>IF('Detailed Cash Flow'!E1055="","",'Detailed Cash Flow'!E1055*-1)</f>
        <v/>
      </c>
      <c r="D1072" s="170" t="str">
        <f>IF('Detailed Cash Flow'!F1055="","",'Detailed Cash Flow'!F1055*-1)</f>
        <v/>
      </c>
      <c r="E1072" s="170" t="str">
        <f>IF('Detailed Cash Flow'!G1055="","",'Detailed Cash Flow'!G1055*-1)</f>
        <v/>
      </c>
      <c r="F1072" s="170" t="str">
        <f>IF('Detailed Cash Flow'!Y1055="","",'Detailed Cash Flow'!Y1055*-1)</f>
        <v/>
      </c>
      <c r="G1072" s="170" t="str">
        <f>'Detailed Cash Flow'!AJ1055</f>
        <v/>
      </c>
      <c r="H1072" s="170" t="str">
        <f>IF('Detailed Cash Flow'!D1055="","",'Detailed Cash Flow'!D1055*-1)</f>
        <v/>
      </c>
      <c r="I1072" s="171"/>
      <c r="J1072" s="171"/>
      <c r="K1072" s="170" t="str">
        <f t="shared" si="34"/>
        <v/>
      </c>
      <c r="L1072" s="97" t="str">
        <f t="shared" si="33"/>
        <v/>
      </c>
    </row>
    <row r="1073" spans="2:12">
      <c r="B1073" s="172" t="str">
        <f>'Detailed Cash Flow'!A1056</f>
        <v/>
      </c>
      <c r="C1073" s="170" t="str">
        <f>IF('Detailed Cash Flow'!E1056="","",'Detailed Cash Flow'!E1056*-1)</f>
        <v/>
      </c>
      <c r="D1073" s="170" t="str">
        <f>IF('Detailed Cash Flow'!F1056="","",'Detailed Cash Flow'!F1056*-1)</f>
        <v/>
      </c>
      <c r="E1073" s="170" t="str">
        <f>IF('Detailed Cash Flow'!G1056="","",'Detailed Cash Flow'!G1056*-1)</f>
        <v/>
      </c>
      <c r="F1073" s="170" t="str">
        <f>IF('Detailed Cash Flow'!Y1056="","",'Detailed Cash Flow'!Y1056*-1)</f>
        <v/>
      </c>
      <c r="G1073" s="170" t="str">
        <f>'Detailed Cash Flow'!AJ1056</f>
        <v/>
      </c>
      <c r="H1073" s="170" t="str">
        <f>IF('Detailed Cash Flow'!D1056="","",'Detailed Cash Flow'!D1056*-1)</f>
        <v/>
      </c>
      <c r="I1073" s="171"/>
      <c r="J1073" s="171"/>
      <c r="K1073" s="170" t="str">
        <f t="shared" si="34"/>
        <v/>
      </c>
      <c r="L1073" s="97" t="str">
        <f t="shared" si="33"/>
        <v/>
      </c>
    </row>
    <row r="1074" spans="2:12">
      <c r="B1074" s="172" t="str">
        <f>'Detailed Cash Flow'!A1057</f>
        <v/>
      </c>
      <c r="C1074" s="170" t="str">
        <f>IF('Detailed Cash Flow'!E1057="","",'Detailed Cash Flow'!E1057*-1)</f>
        <v/>
      </c>
      <c r="D1074" s="170" t="str">
        <f>IF('Detailed Cash Flow'!F1057="","",'Detailed Cash Flow'!F1057*-1)</f>
        <v/>
      </c>
      <c r="E1074" s="170" t="str">
        <f>IF('Detailed Cash Flow'!G1057="","",'Detailed Cash Flow'!G1057*-1)</f>
        <v/>
      </c>
      <c r="F1074" s="170" t="str">
        <f>IF('Detailed Cash Flow'!Y1057="","",'Detailed Cash Flow'!Y1057*-1)</f>
        <v/>
      </c>
      <c r="G1074" s="170" t="str">
        <f>'Detailed Cash Flow'!AJ1057</f>
        <v/>
      </c>
      <c r="H1074" s="170" t="str">
        <f>IF('Detailed Cash Flow'!D1057="","",'Detailed Cash Flow'!D1057*-1)</f>
        <v/>
      </c>
      <c r="I1074" s="171"/>
      <c r="J1074" s="171"/>
      <c r="K1074" s="170" t="str">
        <f t="shared" si="34"/>
        <v/>
      </c>
      <c r="L1074" s="97" t="str">
        <f t="shared" si="33"/>
        <v/>
      </c>
    </row>
    <row r="1075" spans="2:12">
      <c r="B1075" s="172" t="str">
        <f>'Detailed Cash Flow'!A1058</f>
        <v/>
      </c>
      <c r="C1075" s="170" t="str">
        <f>IF('Detailed Cash Flow'!E1058="","",'Detailed Cash Flow'!E1058*-1)</f>
        <v/>
      </c>
      <c r="D1075" s="170" t="str">
        <f>IF('Detailed Cash Flow'!F1058="","",'Detailed Cash Flow'!F1058*-1)</f>
        <v/>
      </c>
      <c r="E1075" s="170" t="str">
        <f>IF('Detailed Cash Flow'!G1058="","",'Detailed Cash Flow'!G1058*-1)</f>
        <v/>
      </c>
      <c r="F1075" s="170" t="str">
        <f>IF('Detailed Cash Flow'!Y1058="","",'Detailed Cash Flow'!Y1058*-1)</f>
        <v/>
      </c>
      <c r="G1075" s="170" t="str">
        <f>'Detailed Cash Flow'!AJ1058</f>
        <v/>
      </c>
      <c r="H1075" s="170" t="str">
        <f>IF('Detailed Cash Flow'!D1058="","",'Detailed Cash Flow'!D1058*-1)</f>
        <v/>
      </c>
      <c r="I1075" s="171"/>
      <c r="J1075" s="171"/>
      <c r="K1075" s="170" t="str">
        <f t="shared" si="34"/>
        <v/>
      </c>
      <c r="L1075" s="97" t="str">
        <f t="shared" si="33"/>
        <v/>
      </c>
    </row>
    <row r="1076" spans="2:12">
      <c r="B1076" s="172" t="str">
        <f>'Detailed Cash Flow'!A1059</f>
        <v/>
      </c>
      <c r="C1076" s="170" t="str">
        <f>IF('Detailed Cash Flow'!E1059="","",'Detailed Cash Flow'!E1059*-1)</f>
        <v/>
      </c>
      <c r="D1076" s="170" t="str">
        <f>IF('Detailed Cash Flow'!F1059="","",'Detailed Cash Flow'!F1059*-1)</f>
        <v/>
      </c>
      <c r="E1076" s="170" t="str">
        <f>IF('Detailed Cash Flow'!G1059="","",'Detailed Cash Flow'!G1059*-1)</f>
        <v/>
      </c>
      <c r="F1076" s="170" t="str">
        <f>IF('Detailed Cash Flow'!Y1059="","",'Detailed Cash Flow'!Y1059*-1)</f>
        <v/>
      </c>
      <c r="G1076" s="170" t="str">
        <f>'Detailed Cash Flow'!AJ1059</f>
        <v/>
      </c>
      <c r="H1076" s="170" t="str">
        <f>IF('Detailed Cash Flow'!D1059="","",'Detailed Cash Flow'!D1059*-1)</f>
        <v/>
      </c>
      <c r="I1076" s="171"/>
      <c r="J1076" s="171"/>
      <c r="K1076" s="170" t="str">
        <f t="shared" si="34"/>
        <v/>
      </c>
      <c r="L1076" s="97" t="str">
        <f t="shared" si="33"/>
        <v/>
      </c>
    </row>
    <row r="1077" spans="2:12">
      <c r="B1077" s="172" t="str">
        <f>'Detailed Cash Flow'!A1060</f>
        <v/>
      </c>
      <c r="C1077" s="170" t="str">
        <f>IF('Detailed Cash Flow'!E1060="","",'Detailed Cash Flow'!E1060*-1)</f>
        <v/>
      </c>
      <c r="D1077" s="170" t="str">
        <f>IF('Detailed Cash Flow'!F1060="","",'Detailed Cash Flow'!F1060*-1)</f>
        <v/>
      </c>
      <c r="E1077" s="170" t="str">
        <f>IF('Detailed Cash Flow'!G1060="","",'Detailed Cash Flow'!G1060*-1)</f>
        <v/>
      </c>
      <c r="F1077" s="170" t="str">
        <f>IF('Detailed Cash Flow'!Y1060="","",'Detailed Cash Flow'!Y1060*-1)</f>
        <v/>
      </c>
      <c r="G1077" s="170" t="str">
        <f>'Detailed Cash Flow'!AJ1060</f>
        <v/>
      </c>
      <c r="H1077" s="170" t="str">
        <f>IF('Detailed Cash Flow'!D1060="","",'Detailed Cash Flow'!D1060*-1)</f>
        <v/>
      </c>
      <c r="I1077" s="171"/>
      <c r="J1077" s="171"/>
      <c r="K1077" s="170" t="str">
        <f t="shared" si="34"/>
        <v/>
      </c>
      <c r="L1077" s="97" t="str">
        <f t="shared" si="33"/>
        <v/>
      </c>
    </row>
    <row r="1078" spans="2:12">
      <c r="B1078" s="172" t="str">
        <f>'Detailed Cash Flow'!A1061</f>
        <v/>
      </c>
      <c r="C1078" s="170" t="str">
        <f>IF('Detailed Cash Flow'!E1061="","",'Detailed Cash Flow'!E1061*-1)</f>
        <v/>
      </c>
      <c r="D1078" s="170" t="str">
        <f>IF('Detailed Cash Flow'!F1061="","",'Detailed Cash Flow'!F1061*-1)</f>
        <v/>
      </c>
      <c r="E1078" s="170" t="str">
        <f>IF('Detailed Cash Flow'!G1061="","",'Detailed Cash Flow'!G1061*-1)</f>
        <v/>
      </c>
      <c r="F1078" s="170" t="str">
        <f>IF('Detailed Cash Flow'!Y1061="","",'Detailed Cash Flow'!Y1061*-1)</f>
        <v/>
      </c>
      <c r="G1078" s="170" t="str">
        <f>'Detailed Cash Flow'!AJ1061</f>
        <v/>
      </c>
      <c r="H1078" s="170" t="str">
        <f>IF('Detailed Cash Flow'!D1061="","",'Detailed Cash Flow'!D1061*-1)</f>
        <v/>
      </c>
      <c r="I1078" s="171"/>
      <c r="J1078" s="171"/>
      <c r="K1078" s="170" t="str">
        <f t="shared" si="34"/>
        <v/>
      </c>
      <c r="L1078" s="97" t="str">
        <f t="shared" si="33"/>
        <v/>
      </c>
    </row>
    <row r="1079" spans="2:12">
      <c r="B1079" s="172" t="str">
        <f>'Detailed Cash Flow'!A1062</f>
        <v/>
      </c>
      <c r="C1079" s="170" t="str">
        <f>IF('Detailed Cash Flow'!E1062="","",'Detailed Cash Flow'!E1062*-1)</f>
        <v/>
      </c>
      <c r="D1079" s="170" t="str">
        <f>IF('Detailed Cash Flow'!F1062="","",'Detailed Cash Flow'!F1062*-1)</f>
        <v/>
      </c>
      <c r="E1079" s="170" t="str">
        <f>IF('Detailed Cash Flow'!G1062="","",'Detailed Cash Flow'!G1062*-1)</f>
        <v/>
      </c>
      <c r="F1079" s="170" t="str">
        <f>IF('Detailed Cash Flow'!Y1062="","",'Detailed Cash Flow'!Y1062*-1)</f>
        <v/>
      </c>
      <c r="G1079" s="170" t="str">
        <f>'Detailed Cash Flow'!AJ1062</f>
        <v/>
      </c>
      <c r="H1079" s="170" t="str">
        <f>IF('Detailed Cash Flow'!D1062="","",'Detailed Cash Flow'!D1062*-1)</f>
        <v/>
      </c>
      <c r="I1079" s="171"/>
      <c r="J1079" s="171"/>
      <c r="K1079" s="170" t="str">
        <f t="shared" si="34"/>
        <v/>
      </c>
      <c r="L1079" s="97" t="str">
        <f t="shared" si="33"/>
        <v/>
      </c>
    </row>
    <row r="1080" spans="2:12">
      <c r="B1080" s="172" t="str">
        <f>'Detailed Cash Flow'!A1063</f>
        <v/>
      </c>
      <c r="C1080" s="170" t="str">
        <f>IF('Detailed Cash Flow'!E1063="","",'Detailed Cash Flow'!E1063*-1)</f>
        <v/>
      </c>
      <c r="D1080" s="170" t="str">
        <f>IF('Detailed Cash Flow'!F1063="","",'Detailed Cash Flow'!F1063*-1)</f>
        <v/>
      </c>
      <c r="E1080" s="170" t="str">
        <f>IF('Detailed Cash Flow'!G1063="","",'Detailed Cash Flow'!G1063*-1)</f>
        <v/>
      </c>
      <c r="F1080" s="170" t="str">
        <f>IF('Detailed Cash Flow'!Y1063="","",'Detailed Cash Flow'!Y1063*-1)</f>
        <v/>
      </c>
      <c r="G1080" s="170" t="str">
        <f>'Detailed Cash Flow'!AJ1063</f>
        <v/>
      </c>
      <c r="H1080" s="170" t="str">
        <f>IF('Detailed Cash Flow'!D1063="","",'Detailed Cash Flow'!D1063*-1)</f>
        <v/>
      </c>
      <c r="I1080" s="171"/>
      <c r="J1080" s="171"/>
      <c r="K1080" s="170" t="str">
        <f t="shared" si="34"/>
        <v/>
      </c>
      <c r="L1080" s="97" t="str">
        <f t="shared" si="33"/>
        <v/>
      </c>
    </row>
    <row r="1081" spans="2:12">
      <c r="B1081" s="172" t="str">
        <f>'Detailed Cash Flow'!A1064</f>
        <v/>
      </c>
      <c r="C1081" s="170" t="str">
        <f>IF('Detailed Cash Flow'!E1064="","",'Detailed Cash Flow'!E1064*-1)</f>
        <v/>
      </c>
      <c r="D1081" s="170" t="str">
        <f>IF('Detailed Cash Flow'!F1064="","",'Detailed Cash Flow'!F1064*-1)</f>
        <v/>
      </c>
      <c r="E1081" s="170" t="str">
        <f>IF('Detailed Cash Flow'!G1064="","",'Detailed Cash Flow'!G1064*-1)</f>
        <v/>
      </c>
      <c r="F1081" s="170" t="str">
        <f>IF('Detailed Cash Flow'!Y1064="","",'Detailed Cash Flow'!Y1064*-1)</f>
        <v/>
      </c>
      <c r="G1081" s="170" t="str">
        <f>'Detailed Cash Flow'!AJ1064</f>
        <v/>
      </c>
      <c r="H1081" s="170" t="str">
        <f>IF('Detailed Cash Flow'!D1064="","",'Detailed Cash Flow'!D1064*-1)</f>
        <v/>
      </c>
      <c r="I1081" s="171"/>
      <c r="J1081" s="171"/>
      <c r="K1081" s="170" t="str">
        <f t="shared" si="34"/>
        <v/>
      </c>
      <c r="L1081" s="97" t="str">
        <f t="shared" si="33"/>
        <v/>
      </c>
    </row>
    <row r="1082" spans="2:12">
      <c r="B1082" s="172" t="str">
        <f>'Detailed Cash Flow'!A1065</f>
        <v/>
      </c>
      <c r="C1082" s="170" t="str">
        <f>IF('Detailed Cash Flow'!E1065="","",'Detailed Cash Flow'!E1065*-1)</f>
        <v/>
      </c>
      <c r="D1082" s="170" t="str">
        <f>IF('Detailed Cash Flow'!F1065="","",'Detailed Cash Flow'!F1065*-1)</f>
        <v/>
      </c>
      <c r="E1082" s="170" t="str">
        <f>IF('Detailed Cash Flow'!G1065="","",'Detailed Cash Flow'!G1065*-1)</f>
        <v/>
      </c>
      <c r="F1082" s="170" t="str">
        <f>IF('Detailed Cash Flow'!Y1065="","",'Detailed Cash Flow'!Y1065*-1)</f>
        <v/>
      </c>
      <c r="G1082" s="170" t="str">
        <f>'Detailed Cash Flow'!AJ1065</f>
        <v/>
      </c>
      <c r="H1082" s="170" t="str">
        <f>IF('Detailed Cash Flow'!D1065="","",'Detailed Cash Flow'!D1065*-1)</f>
        <v/>
      </c>
      <c r="I1082" s="171"/>
      <c r="J1082" s="171"/>
      <c r="K1082" s="170" t="str">
        <f t="shared" si="34"/>
        <v/>
      </c>
      <c r="L1082" s="97" t="str">
        <f t="shared" si="33"/>
        <v/>
      </c>
    </row>
    <row r="1083" spans="2:12">
      <c r="B1083" s="172" t="str">
        <f>'Detailed Cash Flow'!A1066</f>
        <v/>
      </c>
      <c r="C1083" s="170" t="str">
        <f>IF('Detailed Cash Flow'!E1066="","",'Detailed Cash Flow'!E1066*-1)</f>
        <v/>
      </c>
      <c r="D1083" s="170" t="str">
        <f>IF('Detailed Cash Flow'!F1066="","",'Detailed Cash Flow'!F1066*-1)</f>
        <v/>
      </c>
      <c r="E1083" s="170" t="str">
        <f>IF('Detailed Cash Flow'!G1066="","",'Detailed Cash Flow'!G1066*-1)</f>
        <v/>
      </c>
      <c r="F1083" s="170" t="str">
        <f>IF('Detailed Cash Flow'!Y1066="","",'Detailed Cash Flow'!Y1066*-1)</f>
        <v/>
      </c>
      <c r="G1083" s="170" t="str">
        <f>'Detailed Cash Flow'!AJ1066</f>
        <v/>
      </c>
      <c r="H1083" s="170" t="str">
        <f>IF('Detailed Cash Flow'!D1066="","",'Detailed Cash Flow'!D1066*-1)</f>
        <v/>
      </c>
      <c r="I1083" s="171"/>
      <c r="J1083" s="171"/>
      <c r="K1083" s="170" t="str">
        <f t="shared" si="34"/>
        <v/>
      </c>
      <c r="L1083" s="97" t="str">
        <f t="shared" si="33"/>
        <v/>
      </c>
    </row>
    <row r="1084" spans="2:12">
      <c r="B1084" s="172" t="str">
        <f>'Detailed Cash Flow'!A1067</f>
        <v/>
      </c>
      <c r="C1084" s="170" t="str">
        <f>IF('Detailed Cash Flow'!E1067="","",'Detailed Cash Flow'!E1067*-1)</f>
        <v/>
      </c>
      <c r="D1084" s="170" t="str">
        <f>IF('Detailed Cash Flow'!F1067="","",'Detailed Cash Flow'!F1067*-1)</f>
        <v/>
      </c>
      <c r="E1084" s="170" t="str">
        <f>IF('Detailed Cash Flow'!G1067="","",'Detailed Cash Flow'!G1067*-1)</f>
        <v/>
      </c>
      <c r="F1084" s="170" t="str">
        <f>IF('Detailed Cash Flow'!Y1067="","",'Detailed Cash Flow'!Y1067*-1)</f>
        <v/>
      </c>
      <c r="G1084" s="170" t="str">
        <f>'Detailed Cash Flow'!AJ1067</f>
        <v/>
      </c>
      <c r="H1084" s="170" t="str">
        <f>IF('Detailed Cash Flow'!D1067="","",'Detailed Cash Flow'!D1067*-1)</f>
        <v/>
      </c>
      <c r="I1084" s="171"/>
      <c r="J1084" s="171"/>
      <c r="K1084" s="170" t="str">
        <f t="shared" si="34"/>
        <v/>
      </c>
      <c r="L1084" s="97" t="str">
        <f t="shared" si="33"/>
        <v/>
      </c>
    </row>
    <row r="1085" spans="2:12">
      <c r="B1085" s="172" t="str">
        <f>'Detailed Cash Flow'!A1068</f>
        <v/>
      </c>
      <c r="C1085" s="170" t="str">
        <f>IF('Detailed Cash Flow'!E1068="","",'Detailed Cash Flow'!E1068*-1)</f>
        <v/>
      </c>
      <c r="D1085" s="170" t="str">
        <f>IF('Detailed Cash Flow'!F1068="","",'Detailed Cash Flow'!F1068*-1)</f>
        <v/>
      </c>
      <c r="E1085" s="170" t="str">
        <f>IF('Detailed Cash Flow'!G1068="","",'Detailed Cash Flow'!G1068*-1)</f>
        <v/>
      </c>
      <c r="F1085" s="170" t="str">
        <f>IF('Detailed Cash Flow'!Y1068="","",'Detailed Cash Flow'!Y1068*-1)</f>
        <v/>
      </c>
      <c r="G1085" s="170" t="str">
        <f>'Detailed Cash Flow'!AJ1068</f>
        <v/>
      </c>
      <c r="H1085" s="170" t="str">
        <f>IF('Detailed Cash Flow'!D1068="","",'Detailed Cash Flow'!D1068*-1)</f>
        <v/>
      </c>
      <c r="I1085" s="171"/>
      <c r="J1085" s="171"/>
      <c r="K1085" s="170" t="str">
        <f t="shared" si="34"/>
        <v/>
      </c>
      <c r="L1085" s="97" t="str">
        <f t="shared" si="33"/>
        <v/>
      </c>
    </row>
    <row r="1086" spans="2:12">
      <c r="B1086" s="172" t="str">
        <f>'Detailed Cash Flow'!A1069</f>
        <v/>
      </c>
      <c r="C1086" s="170" t="str">
        <f>IF('Detailed Cash Flow'!E1069="","",'Detailed Cash Flow'!E1069*-1)</f>
        <v/>
      </c>
      <c r="D1086" s="170" t="str">
        <f>IF('Detailed Cash Flow'!F1069="","",'Detailed Cash Flow'!F1069*-1)</f>
        <v/>
      </c>
      <c r="E1086" s="170" t="str">
        <f>IF('Detailed Cash Flow'!G1069="","",'Detailed Cash Flow'!G1069*-1)</f>
        <v/>
      </c>
      <c r="F1086" s="170" t="str">
        <f>IF('Detailed Cash Flow'!Y1069="","",'Detailed Cash Flow'!Y1069*-1)</f>
        <v/>
      </c>
      <c r="G1086" s="170" t="str">
        <f>'Detailed Cash Flow'!AJ1069</f>
        <v/>
      </c>
      <c r="H1086" s="170" t="str">
        <f>IF('Detailed Cash Flow'!D1069="","",'Detailed Cash Flow'!D1069*-1)</f>
        <v/>
      </c>
      <c r="I1086" s="171"/>
      <c r="J1086" s="171"/>
      <c r="K1086" s="170" t="str">
        <f t="shared" si="34"/>
        <v/>
      </c>
      <c r="L1086" s="97" t="str">
        <f t="shared" si="33"/>
        <v/>
      </c>
    </row>
    <row r="1087" spans="2:12">
      <c r="B1087" s="172" t="str">
        <f>'Detailed Cash Flow'!A1070</f>
        <v/>
      </c>
      <c r="C1087" s="170" t="str">
        <f>IF('Detailed Cash Flow'!E1070="","",'Detailed Cash Flow'!E1070*-1)</f>
        <v/>
      </c>
      <c r="D1087" s="170" t="str">
        <f>IF('Detailed Cash Flow'!F1070="","",'Detailed Cash Flow'!F1070*-1)</f>
        <v/>
      </c>
      <c r="E1087" s="170" t="str">
        <f>IF('Detailed Cash Flow'!G1070="","",'Detailed Cash Flow'!G1070*-1)</f>
        <v/>
      </c>
      <c r="F1087" s="170" t="str">
        <f>IF('Detailed Cash Flow'!Y1070="","",'Detailed Cash Flow'!Y1070*-1)</f>
        <v/>
      </c>
      <c r="G1087" s="170" t="str">
        <f>'Detailed Cash Flow'!AJ1070</f>
        <v/>
      </c>
      <c r="H1087" s="170" t="str">
        <f>IF('Detailed Cash Flow'!D1070="","",'Detailed Cash Flow'!D1070*-1)</f>
        <v/>
      </c>
      <c r="I1087" s="171"/>
      <c r="J1087" s="171"/>
      <c r="K1087" s="170" t="str">
        <f t="shared" si="34"/>
        <v/>
      </c>
      <c r="L1087" s="97" t="str">
        <f t="shared" si="33"/>
        <v/>
      </c>
    </row>
    <row r="1088" spans="2:12">
      <c r="B1088" s="172" t="str">
        <f>'Detailed Cash Flow'!A1071</f>
        <v/>
      </c>
      <c r="C1088" s="170" t="str">
        <f>IF('Detailed Cash Flow'!E1071="","",'Detailed Cash Flow'!E1071*-1)</f>
        <v/>
      </c>
      <c r="D1088" s="170" t="str">
        <f>IF('Detailed Cash Flow'!F1071="","",'Detailed Cash Flow'!F1071*-1)</f>
        <v/>
      </c>
      <c r="E1088" s="170" t="str">
        <f>IF('Detailed Cash Flow'!G1071="","",'Detailed Cash Flow'!G1071*-1)</f>
        <v/>
      </c>
      <c r="F1088" s="170" t="str">
        <f>IF('Detailed Cash Flow'!Y1071="","",'Detailed Cash Flow'!Y1071*-1)</f>
        <v/>
      </c>
      <c r="G1088" s="170" t="str">
        <f>'Detailed Cash Flow'!AJ1071</f>
        <v/>
      </c>
      <c r="H1088" s="170" t="str">
        <f>IF('Detailed Cash Flow'!D1071="","",'Detailed Cash Flow'!D1071*-1)</f>
        <v/>
      </c>
      <c r="I1088" s="171"/>
      <c r="J1088" s="171"/>
      <c r="K1088" s="170" t="str">
        <f t="shared" si="34"/>
        <v/>
      </c>
      <c r="L1088" s="97" t="str">
        <f t="shared" si="33"/>
        <v/>
      </c>
    </row>
    <row r="1089" spans="2:12">
      <c r="B1089" s="172" t="str">
        <f>'Detailed Cash Flow'!A1072</f>
        <v/>
      </c>
      <c r="C1089" s="170" t="str">
        <f>IF('Detailed Cash Flow'!E1072="","",'Detailed Cash Flow'!E1072*-1)</f>
        <v/>
      </c>
      <c r="D1089" s="170" t="str">
        <f>IF('Detailed Cash Flow'!F1072="","",'Detailed Cash Flow'!F1072*-1)</f>
        <v/>
      </c>
      <c r="E1089" s="170" t="str">
        <f>IF('Detailed Cash Flow'!G1072="","",'Detailed Cash Flow'!G1072*-1)</f>
        <v/>
      </c>
      <c r="F1089" s="170" t="str">
        <f>IF('Detailed Cash Flow'!Y1072="","",'Detailed Cash Flow'!Y1072*-1)</f>
        <v/>
      </c>
      <c r="G1089" s="170" t="str">
        <f>'Detailed Cash Flow'!AJ1072</f>
        <v/>
      </c>
      <c r="H1089" s="170" t="str">
        <f>IF('Detailed Cash Flow'!D1072="","",'Detailed Cash Flow'!D1072*-1)</f>
        <v/>
      </c>
      <c r="I1089" s="171"/>
      <c r="J1089" s="171"/>
      <c r="K1089" s="170" t="str">
        <f t="shared" si="34"/>
        <v/>
      </c>
      <c r="L1089" s="97" t="str">
        <f t="shared" si="33"/>
        <v/>
      </c>
    </row>
    <row r="1090" spans="2:12">
      <c r="B1090" s="172" t="str">
        <f>'Detailed Cash Flow'!A1073</f>
        <v/>
      </c>
      <c r="C1090" s="170" t="str">
        <f>IF('Detailed Cash Flow'!E1073="","",'Detailed Cash Flow'!E1073*-1)</f>
        <v/>
      </c>
      <c r="D1090" s="170" t="str">
        <f>IF('Detailed Cash Flow'!F1073="","",'Detailed Cash Flow'!F1073*-1)</f>
        <v/>
      </c>
      <c r="E1090" s="170" t="str">
        <f>IF('Detailed Cash Flow'!G1073="","",'Detailed Cash Flow'!G1073*-1)</f>
        <v/>
      </c>
      <c r="F1090" s="170" t="str">
        <f>IF('Detailed Cash Flow'!Y1073="","",'Detailed Cash Flow'!Y1073*-1)</f>
        <v/>
      </c>
      <c r="G1090" s="170" t="str">
        <f>'Detailed Cash Flow'!AJ1073</f>
        <v/>
      </c>
      <c r="H1090" s="170" t="str">
        <f>IF('Detailed Cash Flow'!D1073="","",'Detailed Cash Flow'!D1073*-1)</f>
        <v/>
      </c>
      <c r="I1090" s="171"/>
      <c r="J1090" s="171"/>
      <c r="K1090" s="170" t="str">
        <f t="shared" si="34"/>
        <v/>
      </c>
      <c r="L1090" s="97" t="str">
        <f t="shared" si="33"/>
        <v/>
      </c>
    </row>
    <row r="1091" spans="2:12">
      <c r="B1091" s="172" t="str">
        <f>'Detailed Cash Flow'!A1074</f>
        <v/>
      </c>
      <c r="C1091" s="170" t="str">
        <f>IF('Detailed Cash Flow'!E1074="","",'Detailed Cash Flow'!E1074*-1)</f>
        <v/>
      </c>
      <c r="D1091" s="170" t="str">
        <f>IF('Detailed Cash Flow'!F1074="","",'Detailed Cash Flow'!F1074*-1)</f>
        <v/>
      </c>
      <c r="E1091" s="170" t="str">
        <f>IF('Detailed Cash Flow'!G1074="","",'Detailed Cash Flow'!G1074*-1)</f>
        <v/>
      </c>
      <c r="F1091" s="170" t="str">
        <f>IF('Detailed Cash Flow'!Y1074="","",'Detailed Cash Flow'!Y1074*-1)</f>
        <v/>
      </c>
      <c r="G1091" s="170" t="str">
        <f>'Detailed Cash Flow'!AJ1074</f>
        <v/>
      </c>
      <c r="H1091" s="170" t="str">
        <f>IF('Detailed Cash Flow'!D1074="","",'Detailed Cash Flow'!D1074*-1)</f>
        <v/>
      </c>
      <c r="I1091" s="171"/>
      <c r="J1091" s="171"/>
      <c r="K1091" s="170" t="str">
        <f t="shared" si="34"/>
        <v/>
      </c>
      <c r="L1091" s="97" t="str">
        <f t="shared" si="33"/>
        <v/>
      </c>
    </row>
    <row r="1092" spans="2:12">
      <c r="B1092" s="172" t="str">
        <f>'Detailed Cash Flow'!A1075</f>
        <v/>
      </c>
      <c r="C1092" s="170" t="str">
        <f>IF('Detailed Cash Flow'!E1075="","",'Detailed Cash Flow'!E1075*-1)</f>
        <v/>
      </c>
      <c r="D1092" s="170" t="str">
        <f>IF('Detailed Cash Flow'!F1075="","",'Detailed Cash Flow'!F1075*-1)</f>
        <v/>
      </c>
      <c r="E1092" s="170" t="str">
        <f>IF('Detailed Cash Flow'!G1075="","",'Detailed Cash Flow'!G1075*-1)</f>
        <v/>
      </c>
      <c r="F1092" s="170" t="str">
        <f>IF('Detailed Cash Flow'!Y1075="","",'Detailed Cash Flow'!Y1075*-1)</f>
        <v/>
      </c>
      <c r="G1092" s="170" t="str">
        <f>'Detailed Cash Flow'!AJ1075</f>
        <v/>
      </c>
      <c r="H1092" s="170" t="str">
        <f>IF('Detailed Cash Flow'!D1075="","",'Detailed Cash Flow'!D1075*-1)</f>
        <v/>
      </c>
      <c r="I1092" s="171"/>
      <c r="J1092" s="171"/>
      <c r="K1092" s="170" t="str">
        <f t="shared" si="34"/>
        <v/>
      </c>
      <c r="L1092" s="97" t="str">
        <f t="shared" si="33"/>
        <v/>
      </c>
    </row>
    <row r="1093" spans="2:12">
      <c r="B1093" s="172" t="str">
        <f>'Detailed Cash Flow'!A1076</f>
        <v/>
      </c>
      <c r="C1093" s="170" t="str">
        <f>IF('Detailed Cash Flow'!E1076="","",'Detailed Cash Flow'!E1076*-1)</f>
        <v/>
      </c>
      <c r="D1093" s="170" t="str">
        <f>IF('Detailed Cash Flow'!F1076="","",'Detailed Cash Flow'!F1076*-1)</f>
        <v/>
      </c>
      <c r="E1093" s="170" t="str">
        <f>IF('Detailed Cash Flow'!G1076="","",'Detailed Cash Flow'!G1076*-1)</f>
        <v/>
      </c>
      <c r="F1093" s="170" t="str">
        <f>IF('Detailed Cash Flow'!Y1076="","",'Detailed Cash Flow'!Y1076*-1)</f>
        <v/>
      </c>
      <c r="G1093" s="170" t="str">
        <f>'Detailed Cash Flow'!AJ1076</f>
        <v/>
      </c>
      <c r="H1093" s="170" t="str">
        <f>IF('Detailed Cash Flow'!D1076="","",'Detailed Cash Flow'!D1076*-1)</f>
        <v/>
      </c>
      <c r="I1093" s="171"/>
      <c r="J1093" s="171"/>
      <c r="K1093" s="170" t="str">
        <f t="shared" si="34"/>
        <v/>
      </c>
      <c r="L1093" s="97" t="str">
        <f t="shared" si="33"/>
        <v/>
      </c>
    </row>
    <row r="1094" spans="2:12">
      <c r="B1094" s="172" t="str">
        <f>'Detailed Cash Flow'!A1077</f>
        <v/>
      </c>
      <c r="C1094" s="170" t="str">
        <f>IF('Detailed Cash Flow'!E1077="","",'Detailed Cash Flow'!E1077*-1)</f>
        <v/>
      </c>
      <c r="D1094" s="170" t="str">
        <f>IF('Detailed Cash Flow'!F1077="","",'Detailed Cash Flow'!F1077*-1)</f>
        <v/>
      </c>
      <c r="E1094" s="170" t="str">
        <f>IF('Detailed Cash Flow'!G1077="","",'Detailed Cash Flow'!G1077*-1)</f>
        <v/>
      </c>
      <c r="F1094" s="170" t="str">
        <f>IF('Detailed Cash Flow'!Y1077="","",'Detailed Cash Flow'!Y1077*-1)</f>
        <v/>
      </c>
      <c r="G1094" s="170" t="str">
        <f>'Detailed Cash Flow'!AJ1077</f>
        <v/>
      </c>
      <c r="H1094" s="170" t="str">
        <f>IF('Detailed Cash Flow'!D1077="","",'Detailed Cash Flow'!D1077*-1)</f>
        <v/>
      </c>
      <c r="I1094" s="171"/>
      <c r="J1094" s="171"/>
      <c r="K1094" s="170" t="str">
        <f t="shared" si="34"/>
        <v/>
      </c>
      <c r="L1094" s="97" t="str">
        <f t="shared" si="33"/>
        <v/>
      </c>
    </row>
    <row r="1095" spans="2:12">
      <c r="B1095" s="172" t="str">
        <f>'Detailed Cash Flow'!A1078</f>
        <v/>
      </c>
      <c r="C1095" s="170" t="str">
        <f>IF('Detailed Cash Flow'!E1078="","",'Detailed Cash Flow'!E1078*-1)</f>
        <v/>
      </c>
      <c r="D1095" s="170" t="str">
        <f>IF('Detailed Cash Flow'!F1078="","",'Detailed Cash Flow'!F1078*-1)</f>
        <v/>
      </c>
      <c r="E1095" s="170" t="str">
        <f>IF('Detailed Cash Flow'!G1078="","",'Detailed Cash Flow'!G1078*-1)</f>
        <v/>
      </c>
      <c r="F1095" s="170" t="str">
        <f>IF('Detailed Cash Flow'!Y1078="","",'Detailed Cash Flow'!Y1078*-1)</f>
        <v/>
      </c>
      <c r="G1095" s="170" t="str">
        <f>'Detailed Cash Flow'!AJ1078</f>
        <v/>
      </c>
      <c r="H1095" s="170" t="str">
        <f>IF('Detailed Cash Flow'!D1078="","",'Detailed Cash Flow'!D1078*-1)</f>
        <v/>
      </c>
      <c r="I1095" s="171"/>
      <c r="J1095" s="171"/>
      <c r="K1095" s="170" t="str">
        <f t="shared" si="34"/>
        <v/>
      </c>
      <c r="L1095" s="97" t="str">
        <f t="shared" si="33"/>
        <v/>
      </c>
    </row>
    <row r="1096" spans="2:12">
      <c r="B1096" s="172" t="str">
        <f>'Detailed Cash Flow'!A1079</f>
        <v/>
      </c>
      <c r="C1096" s="170" t="str">
        <f>IF('Detailed Cash Flow'!E1079="","",'Detailed Cash Flow'!E1079*-1)</f>
        <v/>
      </c>
      <c r="D1096" s="170" t="str">
        <f>IF('Detailed Cash Flow'!F1079="","",'Detailed Cash Flow'!F1079*-1)</f>
        <v/>
      </c>
      <c r="E1096" s="170" t="str">
        <f>IF('Detailed Cash Flow'!G1079="","",'Detailed Cash Flow'!G1079*-1)</f>
        <v/>
      </c>
      <c r="F1096" s="170" t="str">
        <f>IF('Detailed Cash Flow'!Y1079="","",'Detailed Cash Flow'!Y1079*-1)</f>
        <v/>
      </c>
      <c r="G1096" s="170" t="str">
        <f>'Detailed Cash Flow'!AJ1079</f>
        <v/>
      </c>
      <c r="H1096" s="170" t="str">
        <f>IF('Detailed Cash Flow'!D1079="","",'Detailed Cash Flow'!D1079*-1)</f>
        <v/>
      </c>
      <c r="I1096" s="171"/>
      <c r="J1096" s="171"/>
      <c r="K1096" s="170" t="str">
        <f t="shared" si="34"/>
        <v/>
      </c>
      <c r="L1096" s="97" t="str">
        <f t="shared" si="33"/>
        <v/>
      </c>
    </row>
    <row r="1097" spans="2:12">
      <c r="B1097" s="172" t="str">
        <f>'Detailed Cash Flow'!A1080</f>
        <v/>
      </c>
      <c r="C1097" s="170" t="str">
        <f>IF('Detailed Cash Flow'!E1080="","",'Detailed Cash Flow'!E1080*-1)</f>
        <v/>
      </c>
      <c r="D1097" s="170" t="str">
        <f>IF('Detailed Cash Flow'!F1080="","",'Detailed Cash Flow'!F1080*-1)</f>
        <v/>
      </c>
      <c r="E1097" s="170" t="str">
        <f>IF('Detailed Cash Flow'!G1080="","",'Detailed Cash Flow'!G1080*-1)</f>
        <v/>
      </c>
      <c r="F1097" s="170" t="str">
        <f>IF('Detailed Cash Flow'!Y1080="","",'Detailed Cash Flow'!Y1080*-1)</f>
        <v/>
      </c>
      <c r="G1097" s="170" t="str">
        <f>'Detailed Cash Flow'!AJ1080</f>
        <v/>
      </c>
      <c r="H1097" s="170" t="str">
        <f>IF('Detailed Cash Flow'!D1080="","",'Detailed Cash Flow'!D1080*-1)</f>
        <v/>
      </c>
      <c r="I1097" s="171"/>
      <c r="J1097" s="171"/>
      <c r="K1097" s="170" t="str">
        <f t="shared" si="34"/>
        <v/>
      </c>
      <c r="L1097" s="97" t="str">
        <f t="shared" si="33"/>
        <v/>
      </c>
    </row>
    <row r="1098" spans="2:12">
      <c r="B1098" s="172" t="str">
        <f>'Detailed Cash Flow'!A1081</f>
        <v/>
      </c>
      <c r="C1098" s="170" t="str">
        <f>IF('Detailed Cash Flow'!E1081="","",'Detailed Cash Flow'!E1081*-1)</f>
        <v/>
      </c>
      <c r="D1098" s="170" t="str">
        <f>IF('Detailed Cash Flow'!F1081="","",'Detailed Cash Flow'!F1081*-1)</f>
        <v/>
      </c>
      <c r="E1098" s="170" t="str">
        <f>IF('Detailed Cash Flow'!G1081="","",'Detailed Cash Flow'!G1081*-1)</f>
        <v/>
      </c>
      <c r="F1098" s="170" t="str">
        <f>IF('Detailed Cash Flow'!Y1081="","",'Detailed Cash Flow'!Y1081*-1)</f>
        <v/>
      </c>
      <c r="G1098" s="170" t="str">
        <f>'Detailed Cash Flow'!AJ1081</f>
        <v/>
      </c>
      <c r="H1098" s="170" t="str">
        <f>IF('Detailed Cash Flow'!D1081="","",'Detailed Cash Flow'!D1081*-1)</f>
        <v/>
      </c>
      <c r="I1098" s="171"/>
      <c r="J1098" s="171"/>
      <c r="K1098" s="170" t="str">
        <f t="shared" si="34"/>
        <v/>
      </c>
      <c r="L1098" s="97" t="str">
        <f t="shared" si="33"/>
        <v/>
      </c>
    </row>
    <row r="1099" spans="2:12">
      <c r="B1099" s="172" t="str">
        <f>'Detailed Cash Flow'!A1082</f>
        <v/>
      </c>
      <c r="C1099" s="170" t="str">
        <f>IF('Detailed Cash Flow'!E1082="","",'Detailed Cash Flow'!E1082*-1)</f>
        <v/>
      </c>
      <c r="D1099" s="170" t="str">
        <f>IF('Detailed Cash Flow'!F1082="","",'Detailed Cash Flow'!F1082*-1)</f>
        <v/>
      </c>
      <c r="E1099" s="170" t="str">
        <f>IF('Detailed Cash Flow'!G1082="","",'Detailed Cash Flow'!G1082*-1)</f>
        <v/>
      </c>
      <c r="F1099" s="170" t="str">
        <f>IF('Detailed Cash Flow'!Y1082="","",'Detailed Cash Flow'!Y1082*-1)</f>
        <v/>
      </c>
      <c r="G1099" s="170" t="str">
        <f>'Detailed Cash Flow'!AJ1082</f>
        <v/>
      </c>
      <c r="H1099" s="170" t="str">
        <f>IF('Detailed Cash Flow'!D1082="","",'Detailed Cash Flow'!D1082*-1)</f>
        <v/>
      </c>
      <c r="I1099" s="171"/>
      <c r="J1099" s="171"/>
      <c r="K1099" s="170" t="str">
        <f t="shared" si="34"/>
        <v/>
      </c>
      <c r="L1099" s="97" t="str">
        <f t="shared" si="33"/>
        <v/>
      </c>
    </row>
    <row r="1100" spans="2:12">
      <c r="B1100" s="172" t="str">
        <f>'Detailed Cash Flow'!A1083</f>
        <v/>
      </c>
      <c r="C1100" s="170" t="str">
        <f>IF('Detailed Cash Flow'!E1083="","",'Detailed Cash Flow'!E1083*-1)</f>
        <v/>
      </c>
      <c r="D1100" s="170" t="str">
        <f>IF('Detailed Cash Flow'!F1083="","",'Detailed Cash Flow'!F1083*-1)</f>
        <v/>
      </c>
      <c r="E1100" s="170" t="str">
        <f>IF('Detailed Cash Flow'!G1083="","",'Detailed Cash Flow'!G1083*-1)</f>
        <v/>
      </c>
      <c r="F1100" s="170" t="str">
        <f>IF('Detailed Cash Flow'!Y1083="","",'Detailed Cash Flow'!Y1083*-1)</f>
        <v/>
      </c>
      <c r="G1100" s="170" t="str">
        <f>'Detailed Cash Flow'!AJ1083</f>
        <v/>
      </c>
      <c r="H1100" s="170" t="str">
        <f>IF('Detailed Cash Flow'!D1083="","",'Detailed Cash Flow'!D1083*-1)</f>
        <v/>
      </c>
      <c r="I1100" s="171"/>
      <c r="J1100" s="171"/>
      <c r="K1100" s="170" t="str">
        <f t="shared" si="34"/>
        <v/>
      </c>
      <c r="L1100" s="97" t="str">
        <f t="shared" si="33"/>
        <v/>
      </c>
    </row>
    <row r="1101" spans="2:12">
      <c r="B1101" s="172" t="str">
        <f>'Detailed Cash Flow'!A1084</f>
        <v/>
      </c>
      <c r="C1101" s="170" t="str">
        <f>IF('Detailed Cash Flow'!E1084="","",'Detailed Cash Flow'!E1084*-1)</f>
        <v/>
      </c>
      <c r="D1101" s="170" t="str">
        <f>IF('Detailed Cash Flow'!F1084="","",'Detailed Cash Flow'!F1084*-1)</f>
        <v/>
      </c>
      <c r="E1101" s="170" t="str">
        <f>IF('Detailed Cash Flow'!G1084="","",'Detailed Cash Flow'!G1084*-1)</f>
        <v/>
      </c>
      <c r="F1101" s="170" t="str">
        <f>IF('Detailed Cash Flow'!Y1084="","",'Detailed Cash Flow'!Y1084*-1)</f>
        <v/>
      </c>
      <c r="G1101" s="170" t="str">
        <f>'Detailed Cash Flow'!AJ1084</f>
        <v/>
      </c>
      <c r="H1101" s="170" t="str">
        <f>IF('Detailed Cash Flow'!D1084="","",'Detailed Cash Flow'!D1084*-1)</f>
        <v/>
      </c>
      <c r="I1101" s="171"/>
      <c r="J1101" s="171"/>
      <c r="K1101" s="170" t="str">
        <f t="shared" si="34"/>
        <v/>
      </c>
      <c r="L1101" s="97" t="str">
        <f t="shared" si="33"/>
        <v/>
      </c>
    </row>
    <row r="1102" spans="2:12">
      <c r="B1102" s="172" t="str">
        <f>'Detailed Cash Flow'!A1085</f>
        <v/>
      </c>
      <c r="C1102" s="170" t="str">
        <f>IF('Detailed Cash Flow'!E1085="","",'Detailed Cash Flow'!E1085*-1)</f>
        <v/>
      </c>
      <c r="D1102" s="170" t="str">
        <f>IF('Detailed Cash Flow'!F1085="","",'Detailed Cash Flow'!F1085*-1)</f>
        <v/>
      </c>
      <c r="E1102" s="170" t="str">
        <f>IF('Detailed Cash Flow'!G1085="","",'Detailed Cash Flow'!G1085*-1)</f>
        <v/>
      </c>
      <c r="F1102" s="170" t="str">
        <f>IF('Detailed Cash Flow'!Y1085="","",'Detailed Cash Flow'!Y1085*-1)</f>
        <v/>
      </c>
      <c r="G1102" s="170" t="str">
        <f>'Detailed Cash Flow'!AJ1085</f>
        <v/>
      </c>
      <c r="H1102" s="170" t="str">
        <f>IF('Detailed Cash Flow'!D1085="","",'Detailed Cash Flow'!D1085*-1)</f>
        <v/>
      </c>
      <c r="I1102" s="171"/>
      <c r="J1102" s="171"/>
      <c r="K1102" s="170" t="str">
        <f t="shared" si="34"/>
        <v/>
      </c>
      <c r="L1102" s="97" t="str">
        <f t="shared" si="33"/>
        <v/>
      </c>
    </row>
    <row r="1103" spans="2:12">
      <c r="B1103" s="172" t="str">
        <f>'Detailed Cash Flow'!A1086</f>
        <v/>
      </c>
      <c r="C1103" s="170" t="str">
        <f>IF('Detailed Cash Flow'!E1086="","",'Detailed Cash Flow'!E1086*-1)</f>
        <v/>
      </c>
      <c r="D1103" s="170" t="str">
        <f>IF('Detailed Cash Flow'!F1086="","",'Detailed Cash Flow'!F1086*-1)</f>
        <v/>
      </c>
      <c r="E1103" s="170" t="str">
        <f>IF('Detailed Cash Flow'!G1086="","",'Detailed Cash Flow'!G1086*-1)</f>
        <v/>
      </c>
      <c r="F1103" s="170" t="str">
        <f>IF('Detailed Cash Flow'!Y1086="","",'Detailed Cash Flow'!Y1086*-1)</f>
        <v/>
      </c>
      <c r="G1103" s="170" t="str">
        <f>'Detailed Cash Flow'!AJ1086</f>
        <v/>
      </c>
      <c r="H1103" s="170" t="str">
        <f>IF('Detailed Cash Flow'!D1086="","",'Detailed Cash Flow'!D1086*-1)</f>
        <v/>
      </c>
      <c r="I1103" s="171"/>
      <c r="J1103" s="171"/>
      <c r="K1103" s="170" t="str">
        <f t="shared" si="34"/>
        <v/>
      </c>
      <c r="L1103" s="97" t="str">
        <f t="shared" si="33"/>
        <v/>
      </c>
    </row>
    <row r="1104" spans="2:12">
      <c r="B1104" s="172" t="str">
        <f>'Detailed Cash Flow'!A1087</f>
        <v/>
      </c>
      <c r="C1104" s="170" t="str">
        <f>IF('Detailed Cash Flow'!E1087="","",'Detailed Cash Flow'!E1087*-1)</f>
        <v/>
      </c>
      <c r="D1104" s="170" t="str">
        <f>IF('Detailed Cash Flow'!F1087="","",'Detailed Cash Flow'!F1087*-1)</f>
        <v/>
      </c>
      <c r="E1104" s="170" t="str">
        <f>IF('Detailed Cash Flow'!G1087="","",'Detailed Cash Flow'!G1087*-1)</f>
        <v/>
      </c>
      <c r="F1104" s="170" t="str">
        <f>IF('Detailed Cash Flow'!Y1087="","",'Detailed Cash Flow'!Y1087*-1)</f>
        <v/>
      </c>
      <c r="G1104" s="170" t="str">
        <f>'Detailed Cash Flow'!AJ1087</f>
        <v/>
      </c>
      <c r="H1104" s="170" t="str">
        <f>IF('Detailed Cash Flow'!D1087="","",'Detailed Cash Flow'!D1087*-1)</f>
        <v/>
      </c>
      <c r="I1104" s="171"/>
      <c r="J1104" s="171"/>
      <c r="K1104" s="170" t="str">
        <f t="shared" si="34"/>
        <v/>
      </c>
      <c r="L1104" s="97" t="str">
        <f t="shared" si="33"/>
        <v/>
      </c>
    </row>
    <row r="1105" spans="2:12">
      <c r="B1105" s="172" t="str">
        <f>'Detailed Cash Flow'!A1088</f>
        <v/>
      </c>
      <c r="C1105" s="170" t="str">
        <f>IF('Detailed Cash Flow'!E1088="","",'Detailed Cash Flow'!E1088*-1)</f>
        <v/>
      </c>
      <c r="D1105" s="170" t="str">
        <f>IF('Detailed Cash Flow'!F1088="","",'Detailed Cash Flow'!F1088*-1)</f>
        <v/>
      </c>
      <c r="E1105" s="170" t="str">
        <f>IF('Detailed Cash Flow'!G1088="","",'Detailed Cash Flow'!G1088*-1)</f>
        <v/>
      </c>
      <c r="F1105" s="170" t="str">
        <f>IF('Detailed Cash Flow'!Y1088="","",'Detailed Cash Flow'!Y1088*-1)</f>
        <v/>
      </c>
      <c r="G1105" s="170" t="str">
        <f>'Detailed Cash Flow'!AJ1088</f>
        <v/>
      </c>
      <c r="H1105" s="170" t="str">
        <f>IF('Detailed Cash Flow'!D1088="","",'Detailed Cash Flow'!D1088*-1)</f>
        <v/>
      </c>
      <c r="I1105" s="171"/>
      <c r="J1105" s="171"/>
      <c r="K1105" s="170" t="str">
        <f t="shared" si="34"/>
        <v/>
      </c>
      <c r="L1105" s="97" t="str">
        <f t="shared" si="33"/>
        <v/>
      </c>
    </row>
    <row r="1106" spans="2:12">
      <c r="B1106" s="172" t="str">
        <f>'Detailed Cash Flow'!A1089</f>
        <v/>
      </c>
      <c r="C1106" s="170" t="str">
        <f>IF('Detailed Cash Flow'!E1089="","",'Detailed Cash Flow'!E1089*-1)</f>
        <v/>
      </c>
      <c r="D1106" s="170" t="str">
        <f>IF('Detailed Cash Flow'!F1089="","",'Detailed Cash Flow'!F1089*-1)</f>
        <v/>
      </c>
      <c r="E1106" s="170" t="str">
        <f>IF('Detailed Cash Flow'!G1089="","",'Detailed Cash Flow'!G1089*-1)</f>
        <v/>
      </c>
      <c r="F1106" s="170" t="str">
        <f>IF('Detailed Cash Flow'!Y1089="","",'Detailed Cash Flow'!Y1089*-1)</f>
        <v/>
      </c>
      <c r="G1106" s="170" t="str">
        <f>'Detailed Cash Flow'!AJ1089</f>
        <v/>
      </c>
      <c r="H1106" s="170" t="str">
        <f>IF('Detailed Cash Flow'!D1089="","",'Detailed Cash Flow'!D1089*-1)</f>
        <v/>
      </c>
      <c r="I1106" s="171"/>
      <c r="J1106" s="171"/>
      <c r="K1106" s="170" t="str">
        <f t="shared" si="34"/>
        <v/>
      </c>
      <c r="L1106" s="97" t="str">
        <f t="shared" ref="L1106:L1169" si="35">K1106</f>
        <v/>
      </c>
    </row>
    <row r="1107" spans="2:12">
      <c r="B1107" s="172" t="str">
        <f>'Detailed Cash Flow'!A1090</f>
        <v/>
      </c>
      <c r="C1107" s="170" t="str">
        <f>IF('Detailed Cash Flow'!E1090="","",'Detailed Cash Flow'!E1090*-1)</f>
        <v/>
      </c>
      <c r="D1107" s="170" t="str">
        <f>IF('Detailed Cash Flow'!F1090="","",'Detailed Cash Flow'!F1090*-1)</f>
        <v/>
      </c>
      <c r="E1107" s="170" t="str">
        <f>IF('Detailed Cash Flow'!G1090="","",'Detailed Cash Flow'!G1090*-1)</f>
        <v/>
      </c>
      <c r="F1107" s="170" t="str">
        <f>IF('Detailed Cash Flow'!Y1090="","",'Detailed Cash Flow'!Y1090*-1)</f>
        <v/>
      </c>
      <c r="G1107" s="170" t="str">
        <f>'Detailed Cash Flow'!AJ1090</f>
        <v/>
      </c>
      <c r="H1107" s="170" t="str">
        <f>IF('Detailed Cash Flow'!D1090="","",'Detailed Cash Flow'!D1090*-1)</f>
        <v/>
      </c>
      <c r="I1107" s="171"/>
      <c r="J1107" s="171"/>
      <c r="K1107" s="170" t="str">
        <f t="shared" si="34"/>
        <v/>
      </c>
      <c r="L1107" s="97" t="str">
        <f t="shared" si="35"/>
        <v/>
      </c>
    </row>
    <row r="1108" spans="2:12">
      <c r="B1108" s="172" t="str">
        <f>'Detailed Cash Flow'!A1091</f>
        <v/>
      </c>
      <c r="C1108" s="170" t="str">
        <f>IF('Detailed Cash Flow'!E1091="","",'Detailed Cash Flow'!E1091*-1)</f>
        <v/>
      </c>
      <c r="D1108" s="170" t="str">
        <f>IF('Detailed Cash Flow'!F1091="","",'Detailed Cash Flow'!F1091*-1)</f>
        <v/>
      </c>
      <c r="E1108" s="170" t="str">
        <f>IF('Detailed Cash Flow'!G1091="","",'Detailed Cash Flow'!G1091*-1)</f>
        <v/>
      </c>
      <c r="F1108" s="170" t="str">
        <f>IF('Detailed Cash Flow'!Y1091="","",'Detailed Cash Flow'!Y1091*-1)</f>
        <v/>
      </c>
      <c r="G1108" s="170" t="str">
        <f>'Detailed Cash Flow'!AJ1091</f>
        <v/>
      </c>
      <c r="H1108" s="170" t="str">
        <f>IF('Detailed Cash Flow'!D1091="","",'Detailed Cash Flow'!D1091*-1)</f>
        <v/>
      </c>
      <c r="I1108" s="171"/>
      <c r="J1108" s="171"/>
      <c r="K1108" s="170" t="str">
        <f t="shared" si="34"/>
        <v/>
      </c>
      <c r="L1108" s="97" t="str">
        <f t="shared" si="35"/>
        <v/>
      </c>
    </row>
    <row r="1109" spans="2:12">
      <c r="B1109" s="172" t="str">
        <f>'Detailed Cash Flow'!A1092</f>
        <v/>
      </c>
      <c r="C1109" s="170" t="str">
        <f>IF('Detailed Cash Flow'!E1092="","",'Detailed Cash Flow'!E1092*-1)</f>
        <v/>
      </c>
      <c r="D1109" s="170" t="str">
        <f>IF('Detailed Cash Flow'!F1092="","",'Detailed Cash Flow'!F1092*-1)</f>
        <v/>
      </c>
      <c r="E1109" s="170" t="str">
        <f>IF('Detailed Cash Flow'!G1092="","",'Detailed Cash Flow'!G1092*-1)</f>
        <v/>
      </c>
      <c r="F1109" s="170" t="str">
        <f>IF('Detailed Cash Flow'!Y1092="","",'Detailed Cash Flow'!Y1092*-1)</f>
        <v/>
      </c>
      <c r="G1109" s="170" t="str">
        <f>'Detailed Cash Flow'!AJ1092</f>
        <v/>
      </c>
      <c r="H1109" s="170" t="str">
        <f>IF('Detailed Cash Flow'!D1092="","",'Detailed Cash Flow'!D1092*-1)</f>
        <v/>
      </c>
      <c r="I1109" s="171"/>
      <c r="J1109" s="171"/>
      <c r="K1109" s="170" t="str">
        <f t="shared" ref="K1109:K1172" si="36">IF(B1109="","",K1108+G1109+C1109+D1109+E1109+F1109+H1109+I1109)</f>
        <v/>
      </c>
      <c r="L1109" s="97" t="str">
        <f t="shared" si="35"/>
        <v/>
      </c>
    </row>
    <row r="1110" spans="2:12">
      <c r="B1110" s="172" t="str">
        <f>'Detailed Cash Flow'!A1093</f>
        <v/>
      </c>
      <c r="C1110" s="170" t="str">
        <f>IF('Detailed Cash Flow'!E1093="","",'Detailed Cash Flow'!E1093*-1)</f>
        <v/>
      </c>
      <c r="D1110" s="170" t="str">
        <f>IF('Detailed Cash Flow'!F1093="","",'Detailed Cash Flow'!F1093*-1)</f>
        <v/>
      </c>
      <c r="E1110" s="170" t="str">
        <f>IF('Detailed Cash Flow'!G1093="","",'Detailed Cash Flow'!G1093*-1)</f>
        <v/>
      </c>
      <c r="F1110" s="170" t="str">
        <f>IF('Detailed Cash Flow'!Y1093="","",'Detailed Cash Flow'!Y1093*-1)</f>
        <v/>
      </c>
      <c r="G1110" s="170" t="str">
        <f>'Detailed Cash Flow'!AJ1093</f>
        <v/>
      </c>
      <c r="H1110" s="170" t="str">
        <f>IF('Detailed Cash Flow'!D1093="","",'Detailed Cash Flow'!D1093*-1)</f>
        <v/>
      </c>
      <c r="I1110" s="171"/>
      <c r="J1110" s="171"/>
      <c r="K1110" s="170" t="str">
        <f t="shared" si="36"/>
        <v/>
      </c>
      <c r="L1110" s="97" t="str">
        <f t="shared" si="35"/>
        <v/>
      </c>
    </row>
    <row r="1111" spans="2:12">
      <c r="B1111" s="172" t="str">
        <f>'Detailed Cash Flow'!A1094</f>
        <v/>
      </c>
      <c r="C1111" s="170" t="str">
        <f>IF('Detailed Cash Flow'!E1094="","",'Detailed Cash Flow'!E1094*-1)</f>
        <v/>
      </c>
      <c r="D1111" s="170" t="str">
        <f>IF('Detailed Cash Flow'!F1094="","",'Detailed Cash Flow'!F1094*-1)</f>
        <v/>
      </c>
      <c r="E1111" s="170" t="str">
        <f>IF('Detailed Cash Flow'!G1094="","",'Detailed Cash Flow'!G1094*-1)</f>
        <v/>
      </c>
      <c r="F1111" s="170" t="str">
        <f>IF('Detailed Cash Flow'!Y1094="","",'Detailed Cash Flow'!Y1094*-1)</f>
        <v/>
      </c>
      <c r="G1111" s="170" t="str">
        <f>'Detailed Cash Flow'!AJ1094</f>
        <v/>
      </c>
      <c r="H1111" s="170" t="str">
        <f>IF('Detailed Cash Flow'!D1094="","",'Detailed Cash Flow'!D1094*-1)</f>
        <v/>
      </c>
      <c r="I1111" s="171"/>
      <c r="J1111" s="171"/>
      <c r="K1111" s="170" t="str">
        <f t="shared" si="36"/>
        <v/>
      </c>
      <c r="L1111" s="97" t="str">
        <f t="shared" si="35"/>
        <v/>
      </c>
    </row>
    <row r="1112" spans="2:12">
      <c r="B1112" s="172" t="str">
        <f>'Detailed Cash Flow'!A1095</f>
        <v/>
      </c>
      <c r="C1112" s="170" t="str">
        <f>IF('Detailed Cash Flow'!E1095="","",'Detailed Cash Flow'!E1095*-1)</f>
        <v/>
      </c>
      <c r="D1112" s="170" t="str">
        <f>IF('Detailed Cash Flow'!F1095="","",'Detailed Cash Flow'!F1095*-1)</f>
        <v/>
      </c>
      <c r="E1112" s="170" t="str">
        <f>IF('Detailed Cash Flow'!G1095="","",'Detailed Cash Flow'!G1095*-1)</f>
        <v/>
      </c>
      <c r="F1112" s="170" t="str">
        <f>IF('Detailed Cash Flow'!Y1095="","",'Detailed Cash Flow'!Y1095*-1)</f>
        <v/>
      </c>
      <c r="G1112" s="170" t="str">
        <f>'Detailed Cash Flow'!AJ1095</f>
        <v/>
      </c>
      <c r="H1112" s="170" t="str">
        <f>IF('Detailed Cash Flow'!D1095="","",'Detailed Cash Flow'!D1095*-1)</f>
        <v/>
      </c>
      <c r="I1112" s="171"/>
      <c r="J1112" s="171"/>
      <c r="K1112" s="170" t="str">
        <f t="shared" si="36"/>
        <v/>
      </c>
      <c r="L1112" s="97" t="str">
        <f t="shared" si="35"/>
        <v/>
      </c>
    </row>
    <row r="1113" spans="2:12">
      <c r="B1113" s="172" t="str">
        <f>'Detailed Cash Flow'!A1096</f>
        <v/>
      </c>
      <c r="C1113" s="170" t="str">
        <f>IF('Detailed Cash Flow'!E1096="","",'Detailed Cash Flow'!E1096*-1)</f>
        <v/>
      </c>
      <c r="D1113" s="170" t="str">
        <f>IF('Detailed Cash Flow'!F1096="","",'Detailed Cash Flow'!F1096*-1)</f>
        <v/>
      </c>
      <c r="E1113" s="170" t="str">
        <f>IF('Detailed Cash Flow'!G1096="","",'Detailed Cash Flow'!G1096*-1)</f>
        <v/>
      </c>
      <c r="F1113" s="170" t="str">
        <f>IF('Detailed Cash Flow'!Y1096="","",'Detailed Cash Flow'!Y1096*-1)</f>
        <v/>
      </c>
      <c r="G1113" s="170" t="str">
        <f>'Detailed Cash Flow'!AJ1096</f>
        <v/>
      </c>
      <c r="H1113" s="170" t="str">
        <f>IF('Detailed Cash Flow'!D1096="","",'Detailed Cash Flow'!D1096*-1)</f>
        <v/>
      </c>
      <c r="I1113" s="171"/>
      <c r="J1113" s="171"/>
      <c r="K1113" s="170" t="str">
        <f t="shared" si="36"/>
        <v/>
      </c>
      <c r="L1113" s="97" t="str">
        <f t="shared" si="35"/>
        <v/>
      </c>
    </row>
    <row r="1114" spans="2:12">
      <c r="B1114" s="172" t="str">
        <f>'Detailed Cash Flow'!A1097</f>
        <v/>
      </c>
      <c r="C1114" s="170" t="str">
        <f>IF('Detailed Cash Flow'!E1097="","",'Detailed Cash Flow'!E1097*-1)</f>
        <v/>
      </c>
      <c r="D1114" s="170" t="str">
        <f>IF('Detailed Cash Flow'!F1097="","",'Detailed Cash Flow'!F1097*-1)</f>
        <v/>
      </c>
      <c r="E1114" s="170" t="str">
        <f>IF('Detailed Cash Flow'!G1097="","",'Detailed Cash Flow'!G1097*-1)</f>
        <v/>
      </c>
      <c r="F1114" s="170" t="str">
        <f>IF('Detailed Cash Flow'!Y1097="","",'Detailed Cash Flow'!Y1097*-1)</f>
        <v/>
      </c>
      <c r="G1114" s="170" t="str">
        <f>'Detailed Cash Flow'!AJ1097</f>
        <v/>
      </c>
      <c r="H1114" s="170" t="str">
        <f>IF('Detailed Cash Flow'!D1097="","",'Detailed Cash Flow'!D1097*-1)</f>
        <v/>
      </c>
      <c r="I1114" s="171"/>
      <c r="J1114" s="171"/>
      <c r="K1114" s="170" t="str">
        <f t="shared" si="36"/>
        <v/>
      </c>
      <c r="L1114" s="97" t="str">
        <f t="shared" si="35"/>
        <v/>
      </c>
    </row>
    <row r="1115" spans="2:12">
      <c r="B1115" s="172" t="str">
        <f>'Detailed Cash Flow'!A1098</f>
        <v/>
      </c>
      <c r="C1115" s="170" t="str">
        <f>IF('Detailed Cash Flow'!E1098="","",'Detailed Cash Flow'!E1098*-1)</f>
        <v/>
      </c>
      <c r="D1115" s="170" t="str">
        <f>IF('Detailed Cash Flow'!F1098="","",'Detailed Cash Flow'!F1098*-1)</f>
        <v/>
      </c>
      <c r="E1115" s="170" t="str">
        <f>IF('Detailed Cash Flow'!G1098="","",'Detailed Cash Flow'!G1098*-1)</f>
        <v/>
      </c>
      <c r="F1115" s="170" t="str">
        <f>IF('Detailed Cash Flow'!Y1098="","",'Detailed Cash Flow'!Y1098*-1)</f>
        <v/>
      </c>
      <c r="G1115" s="170" t="str">
        <f>'Detailed Cash Flow'!AJ1098</f>
        <v/>
      </c>
      <c r="H1115" s="170" t="str">
        <f>IF('Detailed Cash Flow'!D1098="","",'Detailed Cash Flow'!D1098*-1)</f>
        <v/>
      </c>
      <c r="I1115" s="171"/>
      <c r="J1115" s="171"/>
      <c r="K1115" s="170" t="str">
        <f t="shared" si="36"/>
        <v/>
      </c>
      <c r="L1115" s="97" t="str">
        <f t="shared" si="35"/>
        <v/>
      </c>
    </row>
    <row r="1116" spans="2:12">
      <c r="B1116" s="172" t="str">
        <f>'Detailed Cash Flow'!A1099</f>
        <v/>
      </c>
      <c r="C1116" s="170" t="str">
        <f>IF('Detailed Cash Flow'!E1099="","",'Detailed Cash Flow'!E1099*-1)</f>
        <v/>
      </c>
      <c r="D1116" s="170" t="str">
        <f>IF('Detailed Cash Flow'!F1099="","",'Detailed Cash Flow'!F1099*-1)</f>
        <v/>
      </c>
      <c r="E1116" s="170" t="str">
        <f>IF('Detailed Cash Flow'!G1099="","",'Detailed Cash Flow'!G1099*-1)</f>
        <v/>
      </c>
      <c r="F1116" s="170" t="str">
        <f>IF('Detailed Cash Flow'!Y1099="","",'Detailed Cash Flow'!Y1099*-1)</f>
        <v/>
      </c>
      <c r="G1116" s="170" t="str">
        <f>'Detailed Cash Flow'!AJ1099</f>
        <v/>
      </c>
      <c r="H1116" s="170" t="str">
        <f>IF('Detailed Cash Flow'!D1099="","",'Detailed Cash Flow'!D1099*-1)</f>
        <v/>
      </c>
      <c r="I1116" s="171"/>
      <c r="J1116" s="171"/>
      <c r="K1116" s="170" t="str">
        <f t="shared" si="36"/>
        <v/>
      </c>
      <c r="L1116" s="97" t="str">
        <f t="shared" si="35"/>
        <v/>
      </c>
    </row>
    <row r="1117" spans="2:12">
      <c r="B1117" s="172" t="str">
        <f>'Detailed Cash Flow'!A1100</f>
        <v/>
      </c>
      <c r="C1117" s="170" t="str">
        <f>IF('Detailed Cash Flow'!E1100="","",'Detailed Cash Flow'!E1100*-1)</f>
        <v/>
      </c>
      <c r="D1117" s="170" t="str">
        <f>IF('Detailed Cash Flow'!F1100="","",'Detailed Cash Flow'!F1100*-1)</f>
        <v/>
      </c>
      <c r="E1117" s="170" t="str">
        <f>IF('Detailed Cash Flow'!G1100="","",'Detailed Cash Flow'!G1100*-1)</f>
        <v/>
      </c>
      <c r="F1117" s="170" t="str">
        <f>IF('Detailed Cash Flow'!Y1100="","",'Detailed Cash Flow'!Y1100*-1)</f>
        <v/>
      </c>
      <c r="G1117" s="170" t="str">
        <f>'Detailed Cash Flow'!AJ1100</f>
        <v/>
      </c>
      <c r="H1117" s="170" t="str">
        <f>IF('Detailed Cash Flow'!D1100="","",'Detailed Cash Flow'!D1100*-1)</f>
        <v/>
      </c>
      <c r="I1117" s="171"/>
      <c r="J1117" s="171"/>
      <c r="K1117" s="170" t="str">
        <f t="shared" si="36"/>
        <v/>
      </c>
      <c r="L1117" s="97" t="str">
        <f t="shared" si="35"/>
        <v/>
      </c>
    </row>
    <row r="1118" spans="2:12">
      <c r="B1118" s="172" t="str">
        <f>'Detailed Cash Flow'!A1101</f>
        <v/>
      </c>
      <c r="C1118" s="170" t="str">
        <f>IF('Detailed Cash Flow'!E1101="","",'Detailed Cash Flow'!E1101*-1)</f>
        <v/>
      </c>
      <c r="D1118" s="170" t="str">
        <f>IF('Detailed Cash Flow'!F1101="","",'Detailed Cash Flow'!F1101*-1)</f>
        <v/>
      </c>
      <c r="E1118" s="170" t="str">
        <f>IF('Detailed Cash Flow'!G1101="","",'Detailed Cash Flow'!G1101*-1)</f>
        <v/>
      </c>
      <c r="F1118" s="170" t="str">
        <f>IF('Detailed Cash Flow'!Y1101="","",'Detailed Cash Flow'!Y1101*-1)</f>
        <v/>
      </c>
      <c r="G1118" s="170" t="str">
        <f>'Detailed Cash Flow'!AJ1101</f>
        <v/>
      </c>
      <c r="H1118" s="170" t="str">
        <f>IF('Detailed Cash Flow'!D1101="","",'Detailed Cash Flow'!D1101*-1)</f>
        <v/>
      </c>
      <c r="I1118" s="171"/>
      <c r="J1118" s="171"/>
      <c r="K1118" s="170" t="str">
        <f t="shared" si="36"/>
        <v/>
      </c>
      <c r="L1118" s="97" t="str">
        <f t="shared" si="35"/>
        <v/>
      </c>
    </row>
    <row r="1119" spans="2:12">
      <c r="B1119" s="172" t="str">
        <f>'Detailed Cash Flow'!A1102</f>
        <v/>
      </c>
      <c r="C1119" s="170" t="str">
        <f>IF('Detailed Cash Flow'!E1102="","",'Detailed Cash Flow'!E1102*-1)</f>
        <v/>
      </c>
      <c r="D1119" s="170" t="str">
        <f>IF('Detailed Cash Flow'!F1102="","",'Detailed Cash Flow'!F1102*-1)</f>
        <v/>
      </c>
      <c r="E1119" s="170" t="str">
        <f>IF('Detailed Cash Flow'!G1102="","",'Detailed Cash Flow'!G1102*-1)</f>
        <v/>
      </c>
      <c r="F1119" s="170" t="str">
        <f>IF('Detailed Cash Flow'!Y1102="","",'Detailed Cash Flow'!Y1102*-1)</f>
        <v/>
      </c>
      <c r="G1119" s="170" t="str">
        <f>'Detailed Cash Flow'!AJ1102</f>
        <v/>
      </c>
      <c r="H1119" s="170" t="str">
        <f>IF('Detailed Cash Flow'!D1102="","",'Detailed Cash Flow'!D1102*-1)</f>
        <v/>
      </c>
      <c r="I1119" s="171"/>
      <c r="J1119" s="171"/>
      <c r="K1119" s="170" t="str">
        <f t="shared" si="36"/>
        <v/>
      </c>
      <c r="L1119" s="97" t="str">
        <f t="shared" si="35"/>
        <v/>
      </c>
    </row>
    <row r="1120" spans="2:12">
      <c r="B1120" s="172" t="str">
        <f>'Detailed Cash Flow'!A1103</f>
        <v/>
      </c>
      <c r="C1120" s="170" t="str">
        <f>IF('Detailed Cash Flow'!E1103="","",'Detailed Cash Flow'!E1103*-1)</f>
        <v/>
      </c>
      <c r="D1120" s="170" t="str">
        <f>IF('Detailed Cash Flow'!F1103="","",'Detailed Cash Flow'!F1103*-1)</f>
        <v/>
      </c>
      <c r="E1120" s="170" t="str">
        <f>IF('Detailed Cash Flow'!G1103="","",'Detailed Cash Flow'!G1103*-1)</f>
        <v/>
      </c>
      <c r="F1120" s="170" t="str">
        <f>IF('Detailed Cash Flow'!Y1103="","",'Detailed Cash Flow'!Y1103*-1)</f>
        <v/>
      </c>
      <c r="G1120" s="170" t="str">
        <f>'Detailed Cash Flow'!AJ1103</f>
        <v/>
      </c>
      <c r="H1120" s="170" t="str">
        <f>IF('Detailed Cash Flow'!D1103="","",'Detailed Cash Flow'!D1103*-1)</f>
        <v/>
      </c>
      <c r="I1120" s="171"/>
      <c r="J1120" s="171"/>
      <c r="K1120" s="170" t="str">
        <f t="shared" si="36"/>
        <v/>
      </c>
      <c r="L1120" s="97" t="str">
        <f t="shared" si="35"/>
        <v/>
      </c>
    </row>
    <row r="1121" spans="2:12">
      <c r="B1121" s="172" t="str">
        <f>'Detailed Cash Flow'!A1104</f>
        <v/>
      </c>
      <c r="C1121" s="170" t="str">
        <f>IF('Detailed Cash Flow'!E1104="","",'Detailed Cash Flow'!E1104*-1)</f>
        <v/>
      </c>
      <c r="D1121" s="170" t="str">
        <f>IF('Detailed Cash Flow'!F1104="","",'Detailed Cash Flow'!F1104*-1)</f>
        <v/>
      </c>
      <c r="E1121" s="170" t="str">
        <f>IF('Detailed Cash Flow'!G1104="","",'Detailed Cash Flow'!G1104*-1)</f>
        <v/>
      </c>
      <c r="F1121" s="170" t="str">
        <f>IF('Detailed Cash Flow'!Y1104="","",'Detailed Cash Flow'!Y1104*-1)</f>
        <v/>
      </c>
      <c r="G1121" s="170" t="str">
        <f>'Detailed Cash Flow'!AJ1104</f>
        <v/>
      </c>
      <c r="H1121" s="170" t="str">
        <f>IF('Detailed Cash Flow'!D1104="","",'Detailed Cash Flow'!D1104*-1)</f>
        <v/>
      </c>
      <c r="I1121" s="171"/>
      <c r="J1121" s="171"/>
      <c r="K1121" s="170" t="str">
        <f t="shared" si="36"/>
        <v/>
      </c>
      <c r="L1121" s="97" t="str">
        <f t="shared" si="35"/>
        <v/>
      </c>
    </row>
    <row r="1122" spans="2:12">
      <c r="B1122" s="172" t="str">
        <f>'Detailed Cash Flow'!A1105</f>
        <v/>
      </c>
      <c r="C1122" s="170" t="str">
        <f>IF('Detailed Cash Flow'!E1105="","",'Detailed Cash Flow'!E1105*-1)</f>
        <v/>
      </c>
      <c r="D1122" s="170" t="str">
        <f>IF('Detailed Cash Flow'!F1105="","",'Detailed Cash Flow'!F1105*-1)</f>
        <v/>
      </c>
      <c r="E1122" s="170" t="str">
        <f>IF('Detailed Cash Flow'!G1105="","",'Detailed Cash Flow'!G1105*-1)</f>
        <v/>
      </c>
      <c r="F1122" s="170" t="str">
        <f>IF('Detailed Cash Flow'!Y1105="","",'Detailed Cash Flow'!Y1105*-1)</f>
        <v/>
      </c>
      <c r="G1122" s="170" t="str">
        <f>'Detailed Cash Flow'!AJ1105</f>
        <v/>
      </c>
      <c r="H1122" s="170" t="str">
        <f>IF('Detailed Cash Flow'!D1105="","",'Detailed Cash Flow'!D1105*-1)</f>
        <v/>
      </c>
      <c r="I1122" s="171"/>
      <c r="J1122" s="171"/>
      <c r="K1122" s="170" t="str">
        <f t="shared" si="36"/>
        <v/>
      </c>
      <c r="L1122" s="97" t="str">
        <f t="shared" si="35"/>
        <v/>
      </c>
    </row>
    <row r="1123" spans="2:12">
      <c r="B1123" s="172" t="str">
        <f>'Detailed Cash Flow'!A1106</f>
        <v/>
      </c>
      <c r="C1123" s="170" t="str">
        <f>IF('Detailed Cash Flow'!E1106="","",'Detailed Cash Flow'!E1106*-1)</f>
        <v/>
      </c>
      <c r="D1123" s="170" t="str">
        <f>IF('Detailed Cash Flow'!F1106="","",'Detailed Cash Flow'!F1106*-1)</f>
        <v/>
      </c>
      <c r="E1123" s="170" t="str">
        <f>IF('Detailed Cash Flow'!G1106="","",'Detailed Cash Flow'!G1106*-1)</f>
        <v/>
      </c>
      <c r="F1123" s="170" t="str">
        <f>IF('Detailed Cash Flow'!Y1106="","",'Detailed Cash Flow'!Y1106*-1)</f>
        <v/>
      </c>
      <c r="G1123" s="170" t="str">
        <f>'Detailed Cash Flow'!AJ1106</f>
        <v/>
      </c>
      <c r="H1123" s="170" t="str">
        <f>IF('Detailed Cash Flow'!D1106="","",'Detailed Cash Flow'!D1106*-1)</f>
        <v/>
      </c>
      <c r="I1123" s="171"/>
      <c r="J1123" s="171"/>
      <c r="K1123" s="170" t="str">
        <f t="shared" si="36"/>
        <v/>
      </c>
      <c r="L1123" s="97" t="str">
        <f t="shared" si="35"/>
        <v/>
      </c>
    </row>
    <row r="1124" spans="2:12">
      <c r="B1124" s="172" t="str">
        <f>'Detailed Cash Flow'!A1107</f>
        <v/>
      </c>
      <c r="C1124" s="170" t="str">
        <f>IF('Detailed Cash Flow'!E1107="","",'Detailed Cash Flow'!E1107*-1)</f>
        <v/>
      </c>
      <c r="D1124" s="170" t="str">
        <f>IF('Detailed Cash Flow'!F1107="","",'Detailed Cash Flow'!F1107*-1)</f>
        <v/>
      </c>
      <c r="E1124" s="170" t="str">
        <f>IF('Detailed Cash Flow'!G1107="","",'Detailed Cash Flow'!G1107*-1)</f>
        <v/>
      </c>
      <c r="F1124" s="170" t="str">
        <f>IF('Detailed Cash Flow'!Y1107="","",'Detailed Cash Flow'!Y1107*-1)</f>
        <v/>
      </c>
      <c r="G1124" s="170" t="str">
        <f>'Detailed Cash Flow'!AJ1107</f>
        <v/>
      </c>
      <c r="H1124" s="170" t="str">
        <f>IF('Detailed Cash Flow'!D1107="","",'Detailed Cash Flow'!D1107*-1)</f>
        <v/>
      </c>
      <c r="I1124" s="171"/>
      <c r="J1124" s="171"/>
      <c r="K1124" s="170" t="str">
        <f t="shared" si="36"/>
        <v/>
      </c>
      <c r="L1124" s="97" t="str">
        <f t="shared" si="35"/>
        <v/>
      </c>
    </row>
    <row r="1125" spans="2:12">
      <c r="B1125" s="172" t="str">
        <f>'Detailed Cash Flow'!A1108</f>
        <v/>
      </c>
      <c r="C1125" s="170" t="str">
        <f>IF('Detailed Cash Flow'!E1108="","",'Detailed Cash Flow'!E1108*-1)</f>
        <v/>
      </c>
      <c r="D1125" s="170" t="str">
        <f>IF('Detailed Cash Flow'!F1108="","",'Detailed Cash Flow'!F1108*-1)</f>
        <v/>
      </c>
      <c r="E1125" s="170" t="str">
        <f>IF('Detailed Cash Flow'!G1108="","",'Detailed Cash Flow'!G1108*-1)</f>
        <v/>
      </c>
      <c r="F1125" s="170" t="str">
        <f>IF('Detailed Cash Flow'!Y1108="","",'Detailed Cash Flow'!Y1108*-1)</f>
        <v/>
      </c>
      <c r="G1125" s="170" t="str">
        <f>'Detailed Cash Flow'!AJ1108</f>
        <v/>
      </c>
      <c r="H1125" s="170" t="str">
        <f>IF('Detailed Cash Flow'!D1108="","",'Detailed Cash Flow'!D1108*-1)</f>
        <v/>
      </c>
      <c r="I1125" s="171"/>
      <c r="J1125" s="171"/>
      <c r="K1125" s="170" t="str">
        <f t="shared" si="36"/>
        <v/>
      </c>
      <c r="L1125" s="97" t="str">
        <f t="shared" si="35"/>
        <v/>
      </c>
    </row>
    <row r="1126" spans="2:12">
      <c r="B1126" s="172" t="str">
        <f>'Detailed Cash Flow'!A1109</f>
        <v/>
      </c>
      <c r="C1126" s="170" t="str">
        <f>IF('Detailed Cash Flow'!E1109="","",'Detailed Cash Flow'!E1109*-1)</f>
        <v/>
      </c>
      <c r="D1126" s="170" t="str">
        <f>IF('Detailed Cash Flow'!F1109="","",'Detailed Cash Flow'!F1109*-1)</f>
        <v/>
      </c>
      <c r="E1126" s="170" t="str">
        <f>IF('Detailed Cash Flow'!G1109="","",'Detailed Cash Flow'!G1109*-1)</f>
        <v/>
      </c>
      <c r="F1126" s="170" t="str">
        <f>IF('Detailed Cash Flow'!Y1109="","",'Detailed Cash Flow'!Y1109*-1)</f>
        <v/>
      </c>
      <c r="G1126" s="170" t="str">
        <f>'Detailed Cash Flow'!AJ1109</f>
        <v/>
      </c>
      <c r="H1126" s="170" t="str">
        <f>IF('Detailed Cash Flow'!D1109="","",'Detailed Cash Flow'!D1109*-1)</f>
        <v/>
      </c>
      <c r="I1126" s="171"/>
      <c r="J1126" s="171"/>
      <c r="K1126" s="170" t="str">
        <f t="shared" si="36"/>
        <v/>
      </c>
      <c r="L1126" s="97" t="str">
        <f t="shared" si="35"/>
        <v/>
      </c>
    </row>
    <row r="1127" spans="2:12">
      <c r="B1127" s="172" t="str">
        <f>'Detailed Cash Flow'!A1110</f>
        <v/>
      </c>
      <c r="C1127" s="170" t="str">
        <f>IF('Detailed Cash Flow'!E1110="","",'Detailed Cash Flow'!E1110*-1)</f>
        <v/>
      </c>
      <c r="D1127" s="170" t="str">
        <f>IF('Detailed Cash Flow'!F1110="","",'Detailed Cash Flow'!F1110*-1)</f>
        <v/>
      </c>
      <c r="E1127" s="170" t="str">
        <f>IF('Detailed Cash Flow'!G1110="","",'Detailed Cash Flow'!G1110*-1)</f>
        <v/>
      </c>
      <c r="F1127" s="170" t="str">
        <f>IF('Detailed Cash Flow'!Y1110="","",'Detailed Cash Flow'!Y1110*-1)</f>
        <v/>
      </c>
      <c r="G1127" s="170" t="str">
        <f>'Detailed Cash Flow'!AJ1110</f>
        <v/>
      </c>
      <c r="H1127" s="170" t="str">
        <f>IF('Detailed Cash Flow'!D1110="","",'Detailed Cash Flow'!D1110*-1)</f>
        <v/>
      </c>
      <c r="I1127" s="171"/>
      <c r="J1127" s="171"/>
      <c r="K1127" s="170" t="str">
        <f t="shared" si="36"/>
        <v/>
      </c>
      <c r="L1127" s="97" t="str">
        <f t="shared" si="35"/>
        <v/>
      </c>
    </row>
    <row r="1128" spans="2:12">
      <c r="B1128" s="172" t="str">
        <f>'Detailed Cash Flow'!A1111</f>
        <v/>
      </c>
      <c r="C1128" s="170" t="str">
        <f>IF('Detailed Cash Flow'!E1111="","",'Detailed Cash Flow'!E1111*-1)</f>
        <v/>
      </c>
      <c r="D1128" s="170" t="str">
        <f>IF('Detailed Cash Flow'!F1111="","",'Detailed Cash Flow'!F1111*-1)</f>
        <v/>
      </c>
      <c r="E1128" s="170" t="str">
        <f>IF('Detailed Cash Flow'!G1111="","",'Detailed Cash Flow'!G1111*-1)</f>
        <v/>
      </c>
      <c r="F1128" s="170" t="str">
        <f>IF('Detailed Cash Flow'!Y1111="","",'Detailed Cash Flow'!Y1111*-1)</f>
        <v/>
      </c>
      <c r="G1128" s="170" t="str">
        <f>'Detailed Cash Flow'!AJ1111</f>
        <v/>
      </c>
      <c r="H1128" s="170" t="str">
        <f>IF('Detailed Cash Flow'!D1111="","",'Detailed Cash Flow'!D1111*-1)</f>
        <v/>
      </c>
      <c r="I1128" s="171"/>
      <c r="J1128" s="171"/>
      <c r="K1128" s="170" t="str">
        <f t="shared" si="36"/>
        <v/>
      </c>
      <c r="L1128" s="97" t="str">
        <f t="shared" si="35"/>
        <v/>
      </c>
    </row>
    <row r="1129" spans="2:12">
      <c r="B1129" s="172" t="str">
        <f>'Detailed Cash Flow'!A1112</f>
        <v/>
      </c>
      <c r="C1129" s="170" t="str">
        <f>IF('Detailed Cash Flow'!E1112="","",'Detailed Cash Flow'!E1112*-1)</f>
        <v/>
      </c>
      <c r="D1129" s="170" t="str">
        <f>IF('Detailed Cash Flow'!F1112="","",'Detailed Cash Flow'!F1112*-1)</f>
        <v/>
      </c>
      <c r="E1129" s="170" t="str">
        <f>IF('Detailed Cash Flow'!G1112="","",'Detailed Cash Flow'!G1112*-1)</f>
        <v/>
      </c>
      <c r="F1129" s="170" t="str">
        <f>IF('Detailed Cash Flow'!Y1112="","",'Detailed Cash Flow'!Y1112*-1)</f>
        <v/>
      </c>
      <c r="G1129" s="170" t="str">
        <f>'Detailed Cash Flow'!AJ1112</f>
        <v/>
      </c>
      <c r="H1129" s="170" t="str">
        <f>IF('Detailed Cash Flow'!D1112="","",'Detailed Cash Flow'!D1112*-1)</f>
        <v/>
      </c>
      <c r="I1129" s="171"/>
      <c r="J1129" s="171"/>
      <c r="K1129" s="170" t="str">
        <f t="shared" si="36"/>
        <v/>
      </c>
      <c r="L1129" s="97" t="str">
        <f t="shared" si="35"/>
        <v/>
      </c>
    </row>
    <row r="1130" spans="2:12">
      <c r="B1130" s="172" t="str">
        <f>'Detailed Cash Flow'!A1113</f>
        <v/>
      </c>
      <c r="C1130" s="170" t="str">
        <f>IF('Detailed Cash Flow'!E1113="","",'Detailed Cash Flow'!E1113*-1)</f>
        <v/>
      </c>
      <c r="D1130" s="170" t="str">
        <f>IF('Detailed Cash Flow'!F1113="","",'Detailed Cash Flow'!F1113*-1)</f>
        <v/>
      </c>
      <c r="E1130" s="170" t="str">
        <f>IF('Detailed Cash Flow'!G1113="","",'Detailed Cash Flow'!G1113*-1)</f>
        <v/>
      </c>
      <c r="F1130" s="170" t="str">
        <f>IF('Detailed Cash Flow'!Y1113="","",'Detailed Cash Flow'!Y1113*-1)</f>
        <v/>
      </c>
      <c r="G1130" s="170" t="str">
        <f>'Detailed Cash Flow'!AJ1113</f>
        <v/>
      </c>
      <c r="H1130" s="170" t="str">
        <f>IF('Detailed Cash Flow'!D1113="","",'Detailed Cash Flow'!D1113*-1)</f>
        <v/>
      </c>
      <c r="I1130" s="171"/>
      <c r="J1130" s="171"/>
      <c r="K1130" s="170" t="str">
        <f t="shared" si="36"/>
        <v/>
      </c>
      <c r="L1130" s="97" t="str">
        <f t="shared" si="35"/>
        <v/>
      </c>
    </row>
    <row r="1131" spans="2:12">
      <c r="B1131" s="172" t="str">
        <f>'Detailed Cash Flow'!A1114</f>
        <v/>
      </c>
      <c r="C1131" s="170" t="str">
        <f>IF('Detailed Cash Flow'!E1114="","",'Detailed Cash Flow'!E1114*-1)</f>
        <v/>
      </c>
      <c r="D1131" s="170" t="str">
        <f>IF('Detailed Cash Flow'!F1114="","",'Detailed Cash Flow'!F1114*-1)</f>
        <v/>
      </c>
      <c r="E1131" s="170" t="str">
        <f>IF('Detailed Cash Flow'!G1114="","",'Detailed Cash Flow'!G1114*-1)</f>
        <v/>
      </c>
      <c r="F1131" s="170" t="str">
        <f>IF('Detailed Cash Flow'!Y1114="","",'Detailed Cash Flow'!Y1114*-1)</f>
        <v/>
      </c>
      <c r="G1131" s="170" t="str">
        <f>'Detailed Cash Flow'!AJ1114</f>
        <v/>
      </c>
      <c r="H1131" s="170" t="str">
        <f>IF('Detailed Cash Flow'!D1114="","",'Detailed Cash Flow'!D1114*-1)</f>
        <v/>
      </c>
      <c r="I1131" s="171"/>
      <c r="J1131" s="171"/>
      <c r="K1131" s="170" t="str">
        <f t="shared" si="36"/>
        <v/>
      </c>
      <c r="L1131" s="97" t="str">
        <f t="shared" si="35"/>
        <v/>
      </c>
    </row>
    <row r="1132" spans="2:12">
      <c r="B1132" s="172" t="str">
        <f>'Detailed Cash Flow'!A1115</f>
        <v/>
      </c>
      <c r="C1132" s="170" t="str">
        <f>IF('Detailed Cash Flow'!E1115="","",'Detailed Cash Flow'!E1115*-1)</f>
        <v/>
      </c>
      <c r="D1132" s="170" t="str">
        <f>IF('Detailed Cash Flow'!F1115="","",'Detailed Cash Flow'!F1115*-1)</f>
        <v/>
      </c>
      <c r="E1132" s="170" t="str">
        <f>IF('Detailed Cash Flow'!G1115="","",'Detailed Cash Flow'!G1115*-1)</f>
        <v/>
      </c>
      <c r="F1132" s="170" t="str">
        <f>IF('Detailed Cash Flow'!Y1115="","",'Detailed Cash Flow'!Y1115*-1)</f>
        <v/>
      </c>
      <c r="G1132" s="170" t="str">
        <f>'Detailed Cash Flow'!AJ1115</f>
        <v/>
      </c>
      <c r="H1132" s="170" t="str">
        <f>IF('Detailed Cash Flow'!D1115="","",'Detailed Cash Flow'!D1115*-1)</f>
        <v/>
      </c>
      <c r="I1132" s="171"/>
      <c r="J1132" s="171"/>
      <c r="K1132" s="170" t="str">
        <f t="shared" si="36"/>
        <v/>
      </c>
      <c r="L1132" s="97" t="str">
        <f t="shared" si="35"/>
        <v/>
      </c>
    </row>
    <row r="1133" spans="2:12">
      <c r="B1133" s="172" t="str">
        <f>'Detailed Cash Flow'!A1116</f>
        <v/>
      </c>
      <c r="C1133" s="170" t="str">
        <f>IF('Detailed Cash Flow'!E1116="","",'Detailed Cash Flow'!E1116*-1)</f>
        <v/>
      </c>
      <c r="D1133" s="170" t="str">
        <f>IF('Detailed Cash Flow'!F1116="","",'Detailed Cash Flow'!F1116*-1)</f>
        <v/>
      </c>
      <c r="E1133" s="170" t="str">
        <f>IF('Detailed Cash Flow'!G1116="","",'Detailed Cash Flow'!G1116*-1)</f>
        <v/>
      </c>
      <c r="F1133" s="170" t="str">
        <f>IF('Detailed Cash Flow'!Y1116="","",'Detailed Cash Flow'!Y1116*-1)</f>
        <v/>
      </c>
      <c r="G1133" s="170" t="str">
        <f>'Detailed Cash Flow'!AJ1116</f>
        <v/>
      </c>
      <c r="H1133" s="170" t="str">
        <f>IF('Detailed Cash Flow'!D1116="","",'Detailed Cash Flow'!D1116*-1)</f>
        <v/>
      </c>
      <c r="I1133" s="171"/>
      <c r="J1133" s="171"/>
      <c r="K1133" s="170" t="str">
        <f t="shared" si="36"/>
        <v/>
      </c>
      <c r="L1133" s="97" t="str">
        <f t="shared" si="35"/>
        <v/>
      </c>
    </row>
    <row r="1134" spans="2:12">
      <c r="B1134" s="172" t="str">
        <f>'Detailed Cash Flow'!A1117</f>
        <v/>
      </c>
      <c r="C1134" s="170" t="str">
        <f>IF('Detailed Cash Flow'!E1117="","",'Detailed Cash Flow'!E1117*-1)</f>
        <v/>
      </c>
      <c r="D1134" s="170" t="str">
        <f>IF('Detailed Cash Flow'!F1117="","",'Detailed Cash Flow'!F1117*-1)</f>
        <v/>
      </c>
      <c r="E1134" s="170" t="str">
        <f>IF('Detailed Cash Flow'!G1117="","",'Detailed Cash Flow'!G1117*-1)</f>
        <v/>
      </c>
      <c r="F1134" s="170" t="str">
        <f>IF('Detailed Cash Flow'!Y1117="","",'Detailed Cash Flow'!Y1117*-1)</f>
        <v/>
      </c>
      <c r="G1134" s="170" t="str">
        <f>'Detailed Cash Flow'!AJ1117</f>
        <v/>
      </c>
      <c r="H1134" s="170" t="str">
        <f>IF('Detailed Cash Flow'!D1117="","",'Detailed Cash Flow'!D1117*-1)</f>
        <v/>
      </c>
      <c r="I1134" s="171"/>
      <c r="J1134" s="171"/>
      <c r="K1134" s="170" t="str">
        <f t="shared" si="36"/>
        <v/>
      </c>
      <c r="L1134" s="97" t="str">
        <f t="shared" si="35"/>
        <v/>
      </c>
    </row>
    <row r="1135" spans="2:12">
      <c r="B1135" s="172" t="str">
        <f>'Detailed Cash Flow'!A1118</f>
        <v/>
      </c>
      <c r="C1135" s="170" t="str">
        <f>IF('Detailed Cash Flow'!E1118="","",'Detailed Cash Flow'!E1118*-1)</f>
        <v/>
      </c>
      <c r="D1135" s="170" t="str">
        <f>IF('Detailed Cash Flow'!F1118="","",'Detailed Cash Flow'!F1118*-1)</f>
        <v/>
      </c>
      <c r="E1135" s="170" t="str">
        <f>IF('Detailed Cash Flow'!G1118="","",'Detailed Cash Flow'!G1118*-1)</f>
        <v/>
      </c>
      <c r="F1135" s="170" t="str">
        <f>IF('Detailed Cash Flow'!Y1118="","",'Detailed Cash Flow'!Y1118*-1)</f>
        <v/>
      </c>
      <c r="G1135" s="170" t="str">
        <f>'Detailed Cash Flow'!AJ1118</f>
        <v/>
      </c>
      <c r="H1135" s="170" t="str">
        <f>IF('Detailed Cash Flow'!D1118="","",'Detailed Cash Flow'!D1118*-1)</f>
        <v/>
      </c>
      <c r="I1135" s="171"/>
      <c r="J1135" s="171"/>
      <c r="K1135" s="170" t="str">
        <f t="shared" si="36"/>
        <v/>
      </c>
      <c r="L1135" s="97" t="str">
        <f t="shared" si="35"/>
        <v/>
      </c>
    </row>
    <row r="1136" spans="2:12">
      <c r="B1136" s="172" t="str">
        <f>'Detailed Cash Flow'!A1119</f>
        <v/>
      </c>
      <c r="C1136" s="170" t="str">
        <f>IF('Detailed Cash Flow'!E1119="","",'Detailed Cash Flow'!E1119*-1)</f>
        <v/>
      </c>
      <c r="D1136" s="170" t="str">
        <f>IF('Detailed Cash Flow'!F1119="","",'Detailed Cash Flow'!F1119*-1)</f>
        <v/>
      </c>
      <c r="E1136" s="170" t="str">
        <f>IF('Detailed Cash Flow'!G1119="","",'Detailed Cash Flow'!G1119*-1)</f>
        <v/>
      </c>
      <c r="F1136" s="170" t="str">
        <f>IF('Detailed Cash Flow'!Y1119="","",'Detailed Cash Flow'!Y1119*-1)</f>
        <v/>
      </c>
      <c r="G1136" s="170" t="str">
        <f>'Detailed Cash Flow'!AJ1119</f>
        <v/>
      </c>
      <c r="H1136" s="170" t="str">
        <f>IF('Detailed Cash Flow'!D1119="","",'Detailed Cash Flow'!D1119*-1)</f>
        <v/>
      </c>
      <c r="I1136" s="171"/>
      <c r="J1136" s="171"/>
      <c r="K1136" s="170" t="str">
        <f t="shared" si="36"/>
        <v/>
      </c>
      <c r="L1136" s="97" t="str">
        <f t="shared" si="35"/>
        <v/>
      </c>
    </row>
    <row r="1137" spans="2:12">
      <c r="B1137" s="172" t="str">
        <f>'Detailed Cash Flow'!A1120</f>
        <v/>
      </c>
      <c r="C1137" s="170" t="str">
        <f>IF('Detailed Cash Flow'!E1120="","",'Detailed Cash Flow'!E1120*-1)</f>
        <v/>
      </c>
      <c r="D1137" s="170" t="str">
        <f>IF('Detailed Cash Flow'!F1120="","",'Detailed Cash Flow'!F1120*-1)</f>
        <v/>
      </c>
      <c r="E1137" s="170" t="str">
        <f>IF('Detailed Cash Flow'!G1120="","",'Detailed Cash Flow'!G1120*-1)</f>
        <v/>
      </c>
      <c r="F1137" s="170" t="str">
        <f>IF('Detailed Cash Flow'!Y1120="","",'Detailed Cash Flow'!Y1120*-1)</f>
        <v/>
      </c>
      <c r="G1137" s="170" t="str">
        <f>'Detailed Cash Flow'!AJ1120</f>
        <v/>
      </c>
      <c r="H1137" s="170" t="str">
        <f>IF('Detailed Cash Flow'!D1120="","",'Detailed Cash Flow'!D1120*-1)</f>
        <v/>
      </c>
      <c r="I1137" s="171"/>
      <c r="J1137" s="171"/>
      <c r="K1137" s="170" t="str">
        <f t="shared" si="36"/>
        <v/>
      </c>
      <c r="L1137" s="97" t="str">
        <f t="shared" si="35"/>
        <v/>
      </c>
    </row>
    <row r="1138" spans="2:12">
      <c r="B1138" s="172" t="str">
        <f>'Detailed Cash Flow'!A1121</f>
        <v/>
      </c>
      <c r="C1138" s="170" t="str">
        <f>IF('Detailed Cash Flow'!E1121="","",'Detailed Cash Flow'!E1121*-1)</f>
        <v/>
      </c>
      <c r="D1138" s="170" t="str">
        <f>IF('Detailed Cash Flow'!F1121="","",'Detailed Cash Flow'!F1121*-1)</f>
        <v/>
      </c>
      <c r="E1138" s="170" t="str">
        <f>IF('Detailed Cash Flow'!G1121="","",'Detailed Cash Flow'!G1121*-1)</f>
        <v/>
      </c>
      <c r="F1138" s="170" t="str">
        <f>IF('Detailed Cash Flow'!Y1121="","",'Detailed Cash Flow'!Y1121*-1)</f>
        <v/>
      </c>
      <c r="G1138" s="170" t="str">
        <f>'Detailed Cash Flow'!AJ1121</f>
        <v/>
      </c>
      <c r="H1138" s="170" t="str">
        <f>IF('Detailed Cash Flow'!D1121="","",'Detailed Cash Flow'!D1121*-1)</f>
        <v/>
      </c>
      <c r="I1138" s="171"/>
      <c r="J1138" s="171"/>
      <c r="K1138" s="170" t="str">
        <f t="shared" si="36"/>
        <v/>
      </c>
      <c r="L1138" s="97" t="str">
        <f t="shared" si="35"/>
        <v/>
      </c>
    </row>
    <row r="1139" spans="2:12">
      <c r="B1139" s="172" t="str">
        <f>'Detailed Cash Flow'!A1122</f>
        <v/>
      </c>
      <c r="C1139" s="170" t="str">
        <f>IF('Detailed Cash Flow'!E1122="","",'Detailed Cash Flow'!E1122*-1)</f>
        <v/>
      </c>
      <c r="D1139" s="170" t="str">
        <f>IF('Detailed Cash Flow'!F1122="","",'Detailed Cash Flow'!F1122*-1)</f>
        <v/>
      </c>
      <c r="E1139" s="170" t="str">
        <f>IF('Detailed Cash Flow'!G1122="","",'Detailed Cash Flow'!G1122*-1)</f>
        <v/>
      </c>
      <c r="F1139" s="170" t="str">
        <f>IF('Detailed Cash Flow'!Y1122="","",'Detailed Cash Flow'!Y1122*-1)</f>
        <v/>
      </c>
      <c r="G1139" s="170" t="str">
        <f>'Detailed Cash Flow'!AJ1122</f>
        <v/>
      </c>
      <c r="H1139" s="170" t="str">
        <f>IF('Detailed Cash Flow'!D1122="","",'Detailed Cash Flow'!D1122*-1)</f>
        <v/>
      </c>
      <c r="I1139" s="171"/>
      <c r="J1139" s="171"/>
      <c r="K1139" s="170" t="str">
        <f t="shared" si="36"/>
        <v/>
      </c>
      <c r="L1139" s="97" t="str">
        <f t="shared" si="35"/>
        <v/>
      </c>
    </row>
    <row r="1140" spans="2:12">
      <c r="B1140" s="172" t="str">
        <f>'Detailed Cash Flow'!A1123</f>
        <v/>
      </c>
      <c r="C1140" s="170" t="str">
        <f>IF('Detailed Cash Flow'!E1123="","",'Detailed Cash Flow'!E1123*-1)</f>
        <v/>
      </c>
      <c r="D1140" s="170" t="str">
        <f>IF('Detailed Cash Flow'!F1123="","",'Detailed Cash Flow'!F1123*-1)</f>
        <v/>
      </c>
      <c r="E1140" s="170" t="str">
        <f>IF('Detailed Cash Flow'!G1123="","",'Detailed Cash Flow'!G1123*-1)</f>
        <v/>
      </c>
      <c r="F1140" s="170" t="str">
        <f>IF('Detailed Cash Flow'!Y1123="","",'Detailed Cash Flow'!Y1123*-1)</f>
        <v/>
      </c>
      <c r="G1140" s="170" t="str">
        <f>'Detailed Cash Flow'!AJ1123</f>
        <v/>
      </c>
      <c r="H1140" s="170" t="str">
        <f>IF('Detailed Cash Flow'!D1123="","",'Detailed Cash Flow'!D1123*-1)</f>
        <v/>
      </c>
      <c r="I1140" s="171"/>
      <c r="J1140" s="171"/>
      <c r="K1140" s="170" t="str">
        <f t="shared" si="36"/>
        <v/>
      </c>
      <c r="L1140" s="97" t="str">
        <f t="shared" si="35"/>
        <v/>
      </c>
    </row>
    <row r="1141" spans="2:12">
      <c r="B1141" s="172" t="str">
        <f>'Detailed Cash Flow'!A1124</f>
        <v/>
      </c>
      <c r="C1141" s="170" t="str">
        <f>IF('Detailed Cash Flow'!E1124="","",'Detailed Cash Flow'!E1124*-1)</f>
        <v/>
      </c>
      <c r="D1141" s="170" t="str">
        <f>IF('Detailed Cash Flow'!F1124="","",'Detailed Cash Flow'!F1124*-1)</f>
        <v/>
      </c>
      <c r="E1141" s="170" t="str">
        <f>IF('Detailed Cash Flow'!G1124="","",'Detailed Cash Flow'!G1124*-1)</f>
        <v/>
      </c>
      <c r="F1141" s="170" t="str">
        <f>IF('Detailed Cash Flow'!Y1124="","",'Detailed Cash Flow'!Y1124*-1)</f>
        <v/>
      </c>
      <c r="G1141" s="170" t="str">
        <f>'Detailed Cash Flow'!AJ1124</f>
        <v/>
      </c>
      <c r="H1141" s="170" t="str">
        <f>IF('Detailed Cash Flow'!D1124="","",'Detailed Cash Flow'!D1124*-1)</f>
        <v/>
      </c>
      <c r="I1141" s="171"/>
      <c r="J1141" s="171"/>
      <c r="K1141" s="170" t="str">
        <f t="shared" si="36"/>
        <v/>
      </c>
      <c r="L1141" s="97" t="str">
        <f t="shared" si="35"/>
        <v/>
      </c>
    </row>
    <row r="1142" spans="2:12">
      <c r="B1142" s="172" t="str">
        <f>'Detailed Cash Flow'!A1125</f>
        <v/>
      </c>
      <c r="C1142" s="170" t="str">
        <f>IF('Detailed Cash Flow'!E1125="","",'Detailed Cash Flow'!E1125*-1)</f>
        <v/>
      </c>
      <c r="D1142" s="170" t="str">
        <f>IF('Detailed Cash Flow'!F1125="","",'Detailed Cash Flow'!F1125*-1)</f>
        <v/>
      </c>
      <c r="E1142" s="170" t="str">
        <f>IF('Detailed Cash Flow'!G1125="","",'Detailed Cash Flow'!G1125*-1)</f>
        <v/>
      </c>
      <c r="F1142" s="170" t="str">
        <f>IF('Detailed Cash Flow'!Y1125="","",'Detailed Cash Flow'!Y1125*-1)</f>
        <v/>
      </c>
      <c r="G1142" s="170" t="str">
        <f>'Detailed Cash Flow'!AJ1125</f>
        <v/>
      </c>
      <c r="H1142" s="170" t="str">
        <f>IF('Detailed Cash Flow'!D1125="","",'Detailed Cash Flow'!D1125*-1)</f>
        <v/>
      </c>
      <c r="I1142" s="171"/>
      <c r="J1142" s="171"/>
      <c r="K1142" s="170" t="str">
        <f t="shared" si="36"/>
        <v/>
      </c>
      <c r="L1142" s="97" t="str">
        <f t="shared" si="35"/>
        <v/>
      </c>
    </row>
    <row r="1143" spans="2:12">
      <c r="B1143" s="172" t="str">
        <f>'Detailed Cash Flow'!A1126</f>
        <v/>
      </c>
      <c r="C1143" s="170" t="str">
        <f>IF('Detailed Cash Flow'!E1126="","",'Detailed Cash Flow'!E1126*-1)</f>
        <v/>
      </c>
      <c r="D1143" s="170" t="str">
        <f>IF('Detailed Cash Flow'!F1126="","",'Detailed Cash Flow'!F1126*-1)</f>
        <v/>
      </c>
      <c r="E1143" s="170" t="str">
        <f>IF('Detailed Cash Flow'!G1126="","",'Detailed Cash Flow'!G1126*-1)</f>
        <v/>
      </c>
      <c r="F1143" s="170" t="str">
        <f>IF('Detailed Cash Flow'!Y1126="","",'Detailed Cash Flow'!Y1126*-1)</f>
        <v/>
      </c>
      <c r="G1143" s="170" t="str">
        <f>'Detailed Cash Flow'!AJ1126</f>
        <v/>
      </c>
      <c r="H1143" s="170" t="str">
        <f>IF('Detailed Cash Flow'!D1126="","",'Detailed Cash Flow'!D1126*-1)</f>
        <v/>
      </c>
      <c r="I1143" s="171"/>
      <c r="J1143" s="171"/>
      <c r="K1143" s="170" t="str">
        <f t="shared" si="36"/>
        <v/>
      </c>
      <c r="L1143" s="97" t="str">
        <f t="shared" si="35"/>
        <v/>
      </c>
    </row>
    <row r="1144" spans="2:12">
      <c r="B1144" s="172" t="str">
        <f>'Detailed Cash Flow'!A1127</f>
        <v/>
      </c>
      <c r="C1144" s="170" t="str">
        <f>IF('Detailed Cash Flow'!E1127="","",'Detailed Cash Flow'!E1127*-1)</f>
        <v/>
      </c>
      <c r="D1144" s="170" t="str">
        <f>IF('Detailed Cash Flow'!F1127="","",'Detailed Cash Flow'!F1127*-1)</f>
        <v/>
      </c>
      <c r="E1144" s="170" t="str">
        <f>IF('Detailed Cash Flow'!G1127="","",'Detailed Cash Flow'!G1127*-1)</f>
        <v/>
      </c>
      <c r="F1144" s="170" t="str">
        <f>IF('Detailed Cash Flow'!Y1127="","",'Detailed Cash Flow'!Y1127*-1)</f>
        <v/>
      </c>
      <c r="G1144" s="170" t="str">
        <f>'Detailed Cash Flow'!AJ1127</f>
        <v/>
      </c>
      <c r="H1144" s="170" t="str">
        <f>IF('Detailed Cash Flow'!D1127="","",'Detailed Cash Flow'!D1127*-1)</f>
        <v/>
      </c>
      <c r="I1144" s="171"/>
      <c r="J1144" s="171"/>
      <c r="K1144" s="170" t="str">
        <f t="shared" si="36"/>
        <v/>
      </c>
      <c r="L1144" s="97" t="str">
        <f t="shared" si="35"/>
        <v/>
      </c>
    </row>
    <row r="1145" spans="2:12">
      <c r="B1145" s="172" t="str">
        <f>'Detailed Cash Flow'!A1128</f>
        <v/>
      </c>
      <c r="C1145" s="170" t="str">
        <f>IF('Detailed Cash Flow'!E1128="","",'Detailed Cash Flow'!E1128*-1)</f>
        <v/>
      </c>
      <c r="D1145" s="170" t="str">
        <f>IF('Detailed Cash Flow'!F1128="","",'Detailed Cash Flow'!F1128*-1)</f>
        <v/>
      </c>
      <c r="E1145" s="170" t="str">
        <f>IF('Detailed Cash Flow'!G1128="","",'Detailed Cash Flow'!G1128*-1)</f>
        <v/>
      </c>
      <c r="F1145" s="170" t="str">
        <f>IF('Detailed Cash Flow'!Y1128="","",'Detailed Cash Flow'!Y1128*-1)</f>
        <v/>
      </c>
      <c r="G1145" s="170" t="str">
        <f>'Detailed Cash Flow'!AJ1128</f>
        <v/>
      </c>
      <c r="H1145" s="170" t="str">
        <f>IF('Detailed Cash Flow'!D1128="","",'Detailed Cash Flow'!D1128*-1)</f>
        <v/>
      </c>
      <c r="I1145" s="171"/>
      <c r="J1145" s="171"/>
      <c r="K1145" s="170" t="str">
        <f t="shared" si="36"/>
        <v/>
      </c>
      <c r="L1145" s="97" t="str">
        <f t="shared" si="35"/>
        <v/>
      </c>
    </row>
    <row r="1146" spans="2:12">
      <c r="B1146" s="172" t="str">
        <f>'Detailed Cash Flow'!A1129</f>
        <v/>
      </c>
      <c r="C1146" s="170" t="str">
        <f>IF('Detailed Cash Flow'!E1129="","",'Detailed Cash Flow'!E1129*-1)</f>
        <v/>
      </c>
      <c r="D1146" s="170" t="str">
        <f>IF('Detailed Cash Flow'!F1129="","",'Detailed Cash Flow'!F1129*-1)</f>
        <v/>
      </c>
      <c r="E1146" s="170" t="str">
        <f>IF('Detailed Cash Flow'!G1129="","",'Detailed Cash Flow'!G1129*-1)</f>
        <v/>
      </c>
      <c r="F1146" s="170" t="str">
        <f>IF('Detailed Cash Flow'!Y1129="","",'Detailed Cash Flow'!Y1129*-1)</f>
        <v/>
      </c>
      <c r="G1146" s="170" t="str">
        <f>'Detailed Cash Flow'!AJ1129</f>
        <v/>
      </c>
      <c r="H1146" s="170" t="str">
        <f>IF('Detailed Cash Flow'!D1129="","",'Detailed Cash Flow'!D1129*-1)</f>
        <v/>
      </c>
      <c r="I1146" s="171"/>
      <c r="J1146" s="171"/>
      <c r="K1146" s="170" t="str">
        <f t="shared" si="36"/>
        <v/>
      </c>
      <c r="L1146" s="97" t="str">
        <f t="shared" si="35"/>
        <v/>
      </c>
    </row>
    <row r="1147" spans="2:12">
      <c r="B1147" s="172" t="str">
        <f>'Detailed Cash Flow'!A1130</f>
        <v/>
      </c>
      <c r="C1147" s="170" t="str">
        <f>IF('Detailed Cash Flow'!E1130="","",'Detailed Cash Flow'!E1130*-1)</f>
        <v/>
      </c>
      <c r="D1147" s="170" t="str">
        <f>IF('Detailed Cash Flow'!F1130="","",'Detailed Cash Flow'!F1130*-1)</f>
        <v/>
      </c>
      <c r="E1147" s="170" t="str">
        <f>IF('Detailed Cash Flow'!G1130="","",'Detailed Cash Flow'!G1130*-1)</f>
        <v/>
      </c>
      <c r="F1147" s="170" t="str">
        <f>IF('Detailed Cash Flow'!Y1130="","",'Detailed Cash Flow'!Y1130*-1)</f>
        <v/>
      </c>
      <c r="G1147" s="170" t="str">
        <f>'Detailed Cash Flow'!AJ1130</f>
        <v/>
      </c>
      <c r="H1147" s="170" t="str">
        <f>IF('Detailed Cash Flow'!D1130="","",'Detailed Cash Flow'!D1130*-1)</f>
        <v/>
      </c>
      <c r="I1147" s="171"/>
      <c r="J1147" s="171"/>
      <c r="K1147" s="170" t="str">
        <f t="shared" si="36"/>
        <v/>
      </c>
      <c r="L1147" s="97" t="str">
        <f t="shared" si="35"/>
        <v/>
      </c>
    </row>
    <row r="1148" spans="2:12">
      <c r="B1148" s="172" t="str">
        <f>'Detailed Cash Flow'!A1131</f>
        <v/>
      </c>
      <c r="C1148" s="170" t="str">
        <f>IF('Detailed Cash Flow'!E1131="","",'Detailed Cash Flow'!E1131*-1)</f>
        <v/>
      </c>
      <c r="D1148" s="170" t="str">
        <f>IF('Detailed Cash Flow'!F1131="","",'Detailed Cash Flow'!F1131*-1)</f>
        <v/>
      </c>
      <c r="E1148" s="170" t="str">
        <f>IF('Detailed Cash Flow'!G1131="","",'Detailed Cash Flow'!G1131*-1)</f>
        <v/>
      </c>
      <c r="F1148" s="170" t="str">
        <f>IF('Detailed Cash Flow'!Y1131="","",'Detailed Cash Flow'!Y1131*-1)</f>
        <v/>
      </c>
      <c r="G1148" s="170" t="str">
        <f>'Detailed Cash Flow'!AJ1131</f>
        <v/>
      </c>
      <c r="H1148" s="170" t="str">
        <f>IF('Detailed Cash Flow'!D1131="","",'Detailed Cash Flow'!D1131*-1)</f>
        <v/>
      </c>
      <c r="I1148" s="171"/>
      <c r="J1148" s="171"/>
      <c r="K1148" s="170" t="str">
        <f t="shared" si="36"/>
        <v/>
      </c>
      <c r="L1148" s="97" t="str">
        <f t="shared" si="35"/>
        <v/>
      </c>
    </row>
    <row r="1149" spans="2:12">
      <c r="B1149" s="172" t="str">
        <f>'Detailed Cash Flow'!A1132</f>
        <v/>
      </c>
      <c r="C1149" s="170" t="str">
        <f>IF('Detailed Cash Flow'!E1132="","",'Detailed Cash Flow'!E1132*-1)</f>
        <v/>
      </c>
      <c r="D1149" s="170" t="str">
        <f>IF('Detailed Cash Flow'!F1132="","",'Detailed Cash Flow'!F1132*-1)</f>
        <v/>
      </c>
      <c r="E1149" s="170" t="str">
        <f>IF('Detailed Cash Flow'!G1132="","",'Detailed Cash Flow'!G1132*-1)</f>
        <v/>
      </c>
      <c r="F1149" s="170" t="str">
        <f>IF('Detailed Cash Flow'!Y1132="","",'Detailed Cash Flow'!Y1132*-1)</f>
        <v/>
      </c>
      <c r="G1149" s="170" t="str">
        <f>'Detailed Cash Flow'!AJ1132</f>
        <v/>
      </c>
      <c r="H1149" s="170" t="str">
        <f>IF('Detailed Cash Flow'!D1132="","",'Detailed Cash Flow'!D1132*-1)</f>
        <v/>
      </c>
      <c r="I1149" s="171"/>
      <c r="J1149" s="171"/>
      <c r="K1149" s="170" t="str">
        <f t="shared" si="36"/>
        <v/>
      </c>
      <c r="L1149" s="97" t="str">
        <f t="shared" si="35"/>
        <v/>
      </c>
    </row>
    <row r="1150" spans="2:12">
      <c r="B1150" s="172" t="str">
        <f>'Detailed Cash Flow'!A1133</f>
        <v/>
      </c>
      <c r="C1150" s="170" t="str">
        <f>IF('Detailed Cash Flow'!E1133="","",'Detailed Cash Flow'!E1133*-1)</f>
        <v/>
      </c>
      <c r="D1150" s="170" t="str">
        <f>IF('Detailed Cash Flow'!F1133="","",'Detailed Cash Flow'!F1133*-1)</f>
        <v/>
      </c>
      <c r="E1150" s="170" t="str">
        <f>IF('Detailed Cash Flow'!G1133="","",'Detailed Cash Flow'!G1133*-1)</f>
        <v/>
      </c>
      <c r="F1150" s="170" t="str">
        <f>IF('Detailed Cash Flow'!Y1133="","",'Detailed Cash Flow'!Y1133*-1)</f>
        <v/>
      </c>
      <c r="G1150" s="170" t="str">
        <f>'Detailed Cash Flow'!AJ1133</f>
        <v/>
      </c>
      <c r="H1150" s="170" t="str">
        <f>IF('Detailed Cash Flow'!D1133="","",'Detailed Cash Flow'!D1133*-1)</f>
        <v/>
      </c>
      <c r="I1150" s="171"/>
      <c r="J1150" s="171"/>
      <c r="K1150" s="170" t="str">
        <f t="shared" si="36"/>
        <v/>
      </c>
      <c r="L1150" s="97" t="str">
        <f t="shared" si="35"/>
        <v/>
      </c>
    </row>
    <row r="1151" spans="2:12">
      <c r="B1151" s="172" t="str">
        <f>'Detailed Cash Flow'!A1134</f>
        <v/>
      </c>
      <c r="C1151" s="170" t="str">
        <f>IF('Detailed Cash Flow'!E1134="","",'Detailed Cash Flow'!E1134*-1)</f>
        <v/>
      </c>
      <c r="D1151" s="170" t="str">
        <f>IF('Detailed Cash Flow'!F1134="","",'Detailed Cash Flow'!F1134*-1)</f>
        <v/>
      </c>
      <c r="E1151" s="170" t="str">
        <f>IF('Detailed Cash Flow'!G1134="","",'Detailed Cash Flow'!G1134*-1)</f>
        <v/>
      </c>
      <c r="F1151" s="170" t="str">
        <f>IF('Detailed Cash Flow'!Y1134="","",'Detailed Cash Flow'!Y1134*-1)</f>
        <v/>
      </c>
      <c r="G1151" s="170" t="str">
        <f>'Detailed Cash Flow'!AJ1134</f>
        <v/>
      </c>
      <c r="H1151" s="170" t="str">
        <f>IF('Detailed Cash Flow'!D1134="","",'Detailed Cash Flow'!D1134*-1)</f>
        <v/>
      </c>
      <c r="I1151" s="171"/>
      <c r="J1151" s="171"/>
      <c r="K1151" s="170" t="str">
        <f t="shared" si="36"/>
        <v/>
      </c>
      <c r="L1151" s="97" t="str">
        <f t="shared" si="35"/>
        <v/>
      </c>
    </row>
    <row r="1152" spans="2:12">
      <c r="B1152" s="172" t="str">
        <f>'Detailed Cash Flow'!A1135</f>
        <v/>
      </c>
      <c r="C1152" s="170" t="str">
        <f>IF('Detailed Cash Flow'!E1135="","",'Detailed Cash Flow'!E1135*-1)</f>
        <v/>
      </c>
      <c r="D1152" s="170" t="str">
        <f>IF('Detailed Cash Flow'!F1135="","",'Detailed Cash Flow'!F1135*-1)</f>
        <v/>
      </c>
      <c r="E1152" s="170" t="str">
        <f>IF('Detailed Cash Flow'!G1135="","",'Detailed Cash Flow'!G1135*-1)</f>
        <v/>
      </c>
      <c r="F1152" s="170" t="str">
        <f>IF('Detailed Cash Flow'!Y1135="","",'Detailed Cash Flow'!Y1135*-1)</f>
        <v/>
      </c>
      <c r="G1152" s="170" t="str">
        <f>'Detailed Cash Flow'!AJ1135</f>
        <v/>
      </c>
      <c r="H1152" s="170" t="str">
        <f>IF('Detailed Cash Flow'!D1135="","",'Detailed Cash Flow'!D1135*-1)</f>
        <v/>
      </c>
      <c r="I1152" s="171"/>
      <c r="J1152" s="171"/>
      <c r="K1152" s="170" t="str">
        <f t="shared" si="36"/>
        <v/>
      </c>
      <c r="L1152" s="97" t="str">
        <f t="shared" si="35"/>
        <v/>
      </c>
    </row>
    <row r="1153" spans="2:12">
      <c r="B1153" s="172" t="str">
        <f>'Detailed Cash Flow'!A1136</f>
        <v/>
      </c>
      <c r="C1153" s="170" t="str">
        <f>IF('Detailed Cash Flow'!E1136="","",'Detailed Cash Flow'!E1136*-1)</f>
        <v/>
      </c>
      <c r="D1153" s="170" t="str">
        <f>IF('Detailed Cash Flow'!F1136="","",'Detailed Cash Flow'!F1136*-1)</f>
        <v/>
      </c>
      <c r="E1153" s="170" t="str">
        <f>IF('Detailed Cash Flow'!G1136="","",'Detailed Cash Flow'!G1136*-1)</f>
        <v/>
      </c>
      <c r="F1153" s="170" t="str">
        <f>IF('Detailed Cash Flow'!Y1136="","",'Detailed Cash Flow'!Y1136*-1)</f>
        <v/>
      </c>
      <c r="G1153" s="170" t="str">
        <f>'Detailed Cash Flow'!AJ1136</f>
        <v/>
      </c>
      <c r="H1153" s="170" t="str">
        <f>IF('Detailed Cash Flow'!D1136="","",'Detailed Cash Flow'!D1136*-1)</f>
        <v/>
      </c>
      <c r="I1153" s="171"/>
      <c r="J1153" s="171"/>
      <c r="K1153" s="170" t="str">
        <f t="shared" si="36"/>
        <v/>
      </c>
      <c r="L1153" s="97" t="str">
        <f t="shared" si="35"/>
        <v/>
      </c>
    </row>
    <row r="1154" spans="2:12">
      <c r="B1154" s="172" t="str">
        <f>'Detailed Cash Flow'!A1137</f>
        <v/>
      </c>
      <c r="C1154" s="170" t="str">
        <f>IF('Detailed Cash Flow'!E1137="","",'Detailed Cash Flow'!E1137*-1)</f>
        <v/>
      </c>
      <c r="D1154" s="170" t="str">
        <f>IF('Detailed Cash Flow'!F1137="","",'Detailed Cash Flow'!F1137*-1)</f>
        <v/>
      </c>
      <c r="E1154" s="170" t="str">
        <f>IF('Detailed Cash Flow'!G1137="","",'Detailed Cash Flow'!G1137*-1)</f>
        <v/>
      </c>
      <c r="F1154" s="170" t="str">
        <f>IF('Detailed Cash Flow'!Y1137="","",'Detailed Cash Flow'!Y1137*-1)</f>
        <v/>
      </c>
      <c r="G1154" s="170" t="str">
        <f>'Detailed Cash Flow'!AJ1137</f>
        <v/>
      </c>
      <c r="H1154" s="170" t="str">
        <f>IF('Detailed Cash Flow'!D1137="","",'Detailed Cash Flow'!D1137*-1)</f>
        <v/>
      </c>
      <c r="I1154" s="171"/>
      <c r="J1154" s="171"/>
      <c r="K1154" s="170" t="str">
        <f t="shared" si="36"/>
        <v/>
      </c>
      <c r="L1154" s="97" t="str">
        <f t="shared" si="35"/>
        <v/>
      </c>
    </row>
    <row r="1155" spans="2:12">
      <c r="B1155" s="172" t="str">
        <f>'Detailed Cash Flow'!A1138</f>
        <v/>
      </c>
      <c r="C1155" s="170" t="str">
        <f>IF('Detailed Cash Flow'!E1138="","",'Detailed Cash Flow'!E1138*-1)</f>
        <v/>
      </c>
      <c r="D1155" s="170" t="str">
        <f>IF('Detailed Cash Flow'!F1138="","",'Detailed Cash Flow'!F1138*-1)</f>
        <v/>
      </c>
      <c r="E1155" s="170" t="str">
        <f>IF('Detailed Cash Flow'!G1138="","",'Detailed Cash Flow'!G1138*-1)</f>
        <v/>
      </c>
      <c r="F1155" s="170" t="str">
        <f>IF('Detailed Cash Flow'!Y1138="","",'Detailed Cash Flow'!Y1138*-1)</f>
        <v/>
      </c>
      <c r="G1155" s="170" t="str">
        <f>'Detailed Cash Flow'!AJ1138</f>
        <v/>
      </c>
      <c r="H1155" s="170" t="str">
        <f>IF('Detailed Cash Flow'!D1138="","",'Detailed Cash Flow'!D1138*-1)</f>
        <v/>
      </c>
      <c r="I1155" s="171"/>
      <c r="J1155" s="171"/>
      <c r="K1155" s="170" t="str">
        <f t="shared" si="36"/>
        <v/>
      </c>
      <c r="L1155" s="97" t="str">
        <f t="shared" si="35"/>
        <v/>
      </c>
    </row>
    <row r="1156" spans="2:12">
      <c r="B1156" s="172" t="str">
        <f>'Detailed Cash Flow'!A1139</f>
        <v/>
      </c>
      <c r="C1156" s="170" t="str">
        <f>IF('Detailed Cash Flow'!E1139="","",'Detailed Cash Flow'!E1139*-1)</f>
        <v/>
      </c>
      <c r="D1156" s="170" t="str">
        <f>IF('Detailed Cash Flow'!F1139="","",'Detailed Cash Flow'!F1139*-1)</f>
        <v/>
      </c>
      <c r="E1156" s="170" t="str">
        <f>IF('Detailed Cash Flow'!G1139="","",'Detailed Cash Flow'!G1139*-1)</f>
        <v/>
      </c>
      <c r="F1156" s="170" t="str">
        <f>IF('Detailed Cash Flow'!Y1139="","",'Detailed Cash Flow'!Y1139*-1)</f>
        <v/>
      </c>
      <c r="G1156" s="170" t="str">
        <f>'Detailed Cash Flow'!AJ1139</f>
        <v/>
      </c>
      <c r="H1156" s="170" t="str">
        <f>IF('Detailed Cash Flow'!D1139="","",'Detailed Cash Flow'!D1139*-1)</f>
        <v/>
      </c>
      <c r="I1156" s="171"/>
      <c r="J1156" s="171"/>
      <c r="K1156" s="170" t="str">
        <f t="shared" si="36"/>
        <v/>
      </c>
      <c r="L1156" s="97" t="str">
        <f t="shared" si="35"/>
        <v/>
      </c>
    </row>
    <row r="1157" spans="2:12">
      <c r="B1157" s="172" t="str">
        <f>'Detailed Cash Flow'!A1140</f>
        <v/>
      </c>
      <c r="C1157" s="170" t="str">
        <f>IF('Detailed Cash Flow'!E1140="","",'Detailed Cash Flow'!E1140*-1)</f>
        <v/>
      </c>
      <c r="D1157" s="170" t="str">
        <f>IF('Detailed Cash Flow'!F1140="","",'Detailed Cash Flow'!F1140*-1)</f>
        <v/>
      </c>
      <c r="E1157" s="170" t="str">
        <f>IF('Detailed Cash Flow'!G1140="","",'Detailed Cash Flow'!G1140*-1)</f>
        <v/>
      </c>
      <c r="F1157" s="170" t="str">
        <f>IF('Detailed Cash Flow'!Y1140="","",'Detailed Cash Flow'!Y1140*-1)</f>
        <v/>
      </c>
      <c r="G1157" s="170" t="str">
        <f>'Detailed Cash Flow'!AJ1140</f>
        <v/>
      </c>
      <c r="H1157" s="170" t="str">
        <f>IF('Detailed Cash Flow'!D1140="","",'Detailed Cash Flow'!D1140*-1)</f>
        <v/>
      </c>
      <c r="I1157" s="171"/>
      <c r="J1157" s="171"/>
      <c r="K1157" s="170" t="str">
        <f t="shared" si="36"/>
        <v/>
      </c>
      <c r="L1157" s="97" t="str">
        <f t="shared" si="35"/>
        <v/>
      </c>
    </row>
    <row r="1158" spans="2:12">
      <c r="B1158" s="172" t="str">
        <f>'Detailed Cash Flow'!A1141</f>
        <v/>
      </c>
      <c r="C1158" s="170" t="str">
        <f>IF('Detailed Cash Flow'!E1141="","",'Detailed Cash Flow'!E1141*-1)</f>
        <v/>
      </c>
      <c r="D1158" s="170" t="str">
        <f>IF('Detailed Cash Flow'!F1141="","",'Detailed Cash Flow'!F1141*-1)</f>
        <v/>
      </c>
      <c r="E1158" s="170" t="str">
        <f>IF('Detailed Cash Flow'!G1141="","",'Detailed Cash Flow'!G1141*-1)</f>
        <v/>
      </c>
      <c r="F1158" s="170" t="str">
        <f>IF('Detailed Cash Flow'!Y1141="","",'Detailed Cash Flow'!Y1141*-1)</f>
        <v/>
      </c>
      <c r="G1158" s="170" t="str">
        <f>'Detailed Cash Flow'!AJ1141</f>
        <v/>
      </c>
      <c r="H1158" s="170" t="str">
        <f>IF('Detailed Cash Flow'!D1141="","",'Detailed Cash Flow'!D1141*-1)</f>
        <v/>
      </c>
      <c r="I1158" s="171"/>
      <c r="J1158" s="171"/>
      <c r="K1158" s="170" t="str">
        <f t="shared" si="36"/>
        <v/>
      </c>
      <c r="L1158" s="97" t="str">
        <f t="shared" si="35"/>
        <v/>
      </c>
    </row>
    <row r="1159" spans="2:12">
      <c r="B1159" s="172" t="str">
        <f>'Detailed Cash Flow'!A1142</f>
        <v/>
      </c>
      <c r="C1159" s="170" t="str">
        <f>IF('Detailed Cash Flow'!E1142="","",'Detailed Cash Flow'!E1142*-1)</f>
        <v/>
      </c>
      <c r="D1159" s="170" t="str">
        <f>IF('Detailed Cash Flow'!F1142="","",'Detailed Cash Flow'!F1142*-1)</f>
        <v/>
      </c>
      <c r="E1159" s="170" t="str">
        <f>IF('Detailed Cash Flow'!G1142="","",'Detailed Cash Flow'!G1142*-1)</f>
        <v/>
      </c>
      <c r="F1159" s="170" t="str">
        <f>IF('Detailed Cash Flow'!Y1142="","",'Detailed Cash Flow'!Y1142*-1)</f>
        <v/>
      </c>
      <c r="G1159" s="170" t="str">
        <f>'Detailed Cash Flow'!AJ1142</f>
        <v/>
      </c>
      <c r="H1159" s="170" t="str">
        <f>IF('Detailed Cash Flow'!D1142="","",'Detailed Cash Flow'!D1142*-1)</f>
        <v/>
      </c>
      <c r="I1159" s="171"/>
      <c r="J1159" s="171"/>
      <c r="K1159" s="170" t="str">
        <f t="shared" si="36"/>
        <v/>
      </c>
      <c r="L1159" s="97" t="str">
        <f t="shared" si="35"/>
        <v/>
      </c>
    </row>
    <row r="1160" spans="2:12">
      <c r="B1160" s="172" t="str">
        <f>'Detailed Cash Flow'!A1143</f>
        <v/>
      </c>
      <c r="C1160" s="170" t="str">
        <f>IF('Detailed Cash Flow'!E1143="","",'Detailed Cash Flow'!E1143*-1)</f>
        <v/>
      </c>
      <c r="D1160" s="170" t="str">
        <f>IF('Detailed Cash Flow'!F1143="","",'Detailed Cash Flow'!F1143*-1)</f>
        <v/>
      </c>
      <c r="E1160" s="170" t="str">
        <f>IF('Detailed Cash Flow'!G1143="","",'Detailed Cash Flow'!G1143*-1)</f>
        <v/>
      </c>
      <c r="F1160" s="170" t="str">
        <f>IF('Detailed Cash Flow'!Y1143="","",'Detailed Cash Flow'!Y1143*-1)</f>
        <v/>
      </c>
      <c r="G1160" s="170" t="str">
        <f>'Detailed Cash Flow'!AJ1143</f>
        <v/>
      </c>
      <c r="H1160" s="170" t="str">
        <f>IF('Detailed Cash Flow'!D1143="","",'Detailed Cash Flow'!D1143*-1)</f>
        <v/>
      </c>
      <c r="I1160" s="171"/>
      <c r="J1160" s="171"/>
      <c r="K1160" s="170" t="str">
        <f t="shared" si="36"/>
        <v/>
      </c>
      <c r="L1160" s="97" t="str">
        <f t="shared" si="35"/>
        <v/>
      </c>
    </row>
    <row r="1161" spans="2:12">
      <c r="B1161" s="172" t="str">
        <f>'Detailed Cash Flow'!A1144</f>
        <v/>
      </c>
      <c r="C1161" s="170" t="str">
        <f>IF('Detailed Cash Flow'!E1144="","",'Detailed Cash Flow'!E1144*-1)</f>
        <v/>
      </c>
      <c r="D1161" s="170" t="str">
        <f>IF('Detailed Cash Flow'!F1144="","",'Detailed Cash Flow'!F1144*-1)</f>
        <v/>
      </c>
      <c r="E1161" s="170" t="str">
        <f>IF('Detailed Cash Flow'!G1144="","",'Detailed Cash Flow'!G1144*-1)</f>
        <v/>
      </c>
      <c r="F1161" s="170" t="str">
        <f>IF('Detailed Cash Flow'!Y1144="","",'Detailed Cash Flow'!Y1144*-1)</f>
        <v/>
      </c>
      <c r="G1161" s="170" t="str">
        <f>'Detailed Cash Flow'!AJ1144</f>
        <v/>
      </c>
      <c r="H1161" s="170" t="str">
        <f>IF('Detailed Cash Flow'!D1144="","",'Detailed Cash Flow'!D1144*-1)</f>
        <v/>
      </c>
      <c r="I1161" s="171"/>
      <c r="J1161" s="171"/>
      <c r="K1161" s="170" t="str">
        <f t="shared" si="36"/>
        <v/>
      </c>
      <c r="L1161" s="97" t="str">
        <f t="shared" si="35"/>
        <v/>
      </c>
    </row>
    <row r="1162" spans="2:12">
      <c r="B1162" s="172" t="str">
        <f>'Detailed Cash Flow'!A1145</f>
        <v/>
      </c>
      <c r="C1162" s="170" t="str">
        <f>IF('Detailed Cash Flow'!E1145="","",'Detailed Cash Flow'!E1145*-1)</f>
        <v/>
      </c>
      <c r="D1162" s="170" t="str">
        <f>IF('Detailed Cash Flow'!F1145="","",'Detailed Cash Flow'!F1145*-1)</f>
        <v/>
      </c>
      <c r="E1162" s="170" t="str">
        <f>IF('Detailed Cash Flow'!G1145="","",'Detailed Cash Flow'!G1145*-1)</f>
        <v/>
      </c>
      <c r="F1162" s="170" t="str">
        <f>IF('Detailed Cash Flow'!Y1145="","",'Detailed Cash Flow'!Y1145*-1)</f>
        <v/>
      </c>
      <c r="G1162" s="170" t="str">
        <f>'Detailed Cash Flow'!AJ1145</f>
        <v/>
      </c>
      <c r="H1162" s="170" t="str">
        <f>IF('Detailed Cash Flow'!D1145="","",'Detailed Cash Flow'!D1145*-1)</f>
        <v/>
      </c>
      <c r="I1162" s="171"/>
      <c r="J1162" s="171"/>
      <c r="K1162" s="170" t="str">
        <f t="shared" si="36"/>
        <v/>
      </c>
      <c r="L1162" s="97" t="str">
        <f t="shared" si="35"/>
        <v/>
      </c>
    </row>
    <row r="1163" spans="2:12">
      <c r="B1163" s="172" t="str">
        <f>'Detailed Cash Flow'!A1146</f>
        <v/>
      </c>
      <c r="C1163" s="170" t="str">
        <f>IF('Detailed Cash Flow'!E1146="","",'Detailed Cash Flow'!E1146*-1)</f>
        <v/>
      </c>
      <c r="D1163" s="170" t="str">
        <f>IF('Detailed Cash Flow'!F1146="","",'Detailed Cash Flow'!F1146*-1)</f>
        <v/>
      </c>
      <c r="E1163" s="170" t="str">
        <f>IF('Detailed Cash Flow'!G1146="","",'Detailed Cash Flow'!G1146*-1)</f>
        <v/>
      </c>
      <c r="F1163" s="170" t="str">
        <f>IF('Detailed Cash Flow'!Y1146="","",'Detailed Cash Flow'!Y1146*-1)</f>
        <v/>
      </c>
      <c r="G1163" s="170" t="str">
        <f>'Detailed Cash Flow'!AJ1146</f>
        <v/>
      </c>
      <c r="H1163" s="170" t="str">
        <f>IF('Detailed Cash Flow'!D1146="","",'Detailed Cash Flow'!D1146*-1)</f>
        <v/>
      </c>
      <c r="I1163" s="171"/>
      <c r="J1163" s="171"/>
      <c r="K1163" s="170" t="str">
        <f t="shared" si="36"/>
        <v/>
      </c>
      <c r="L1163" s="97" t="str">
        <f t="shared" si="35"/>
        <v/>
      </c>
    </row>
    <row r="1164" spans="2:12">
      <c r="B1164" s="172" t="str">
        <f>'Detailed Cash Flow'!A1147</f>
        <v/>
      </c>
      <c r="C1164" s="170" t="str">
        <f>IF('Detailed Cash Flow'!E1147="","",'Detailed Cash Flow'!E1147*-1)</f>
        <v/>
      </c>
      <c r="D1164" s="170" t="str">
        <f>IF('Detailed Cash Flow'!F1147="","",'Detailed Cash Flow'!F1147*-1)</f>
        <v/>
      </c>
      <c r="E1164" s="170" t="str">
        <f>IF('Detailed Cash Flow'!G1147="","",'Detailed Cash Flow'!G1147*-1)</f>
        <v/>
      </c>
      <c r="F1164" s="170" t="str">
        <f>IF('Detailed Cash Flow'!Y1147="","",'Detailed Cash Flow'!Y1147*-1)</f>
        <v/>
      </c>
      <c r="G1164" s="170" t="str">
        <f>'Detailed Cash Flow'!AJ1147</f>
        <v/>
      </c>
      <c r="H1164" s="170" t="str">
        <f>IF('Detailed Cash Flow'!D1147="","",'Detailed Cash Flow'!D1147*-1)</f>
        <v/>
      </c>
      <c r="I1164" s="171"/>
      <c r="J1164" s="171"/>
      <c r="K1164" s="170" t="str">
        <f t="shared" si="36"/>
        <v/>
      </c>
      <c r="L1164" s="97" t="str">
        <f t="shared" si="35"/>
        <v/>
      </c>
    </row>
    <row r="1165" spans="2:12">
      <c r="B1165" s="172" t="str">
        <f>'Detailed Cash Flow'!A1148</f>
        <v/>
      </c>
      <c r="C1165" s="170" t="str">
        <f>IF('Detailed Cash Flow'!E1148="","",'Detailed Cash Flow'!E1148*-1)</f>
        <v/>
      </c>
      <c r="D1165" s="170" t="str">
        <f>IF('Detailed Cash Flow'!F1148="","",'Detailed Cash Flow'!F1148*-1)</f>
        <v/>
      </c>
      <c r="E1165" s="170" t="str">
        <f>IF('Detailed Cash Flow'!G1148="","",'Detailed Cash Flow'!G1148*-1)</f>
        <v/>
      </c>
      <c r="F1165" s="170" t="str">
        <f>IF('Detailed Cash Flow'!Y1148="","",'Detailed Cash Flow'!Y1148*-1)</f>
        <v/>
      </c>
      <c r="G1165" s="170" t="str">
        <f>'Detailed Cash Flow'!AJ1148</f>
        <v/>
      </c>
      <c r="H1165" s="170" t="str">
        <f>IF('Detailed Cash Flow'!D1148="","",'Detailed Cash Flow'!D1148*-1)</f>
        <v/>
      </c>
      <c r="I1165" s="171"/>
      <c r="J1165" s="171"/>
      <c r="K1165" s="170" t="str">
        <f t="shared" si="36"/>
        <v/>
      </c>
      <c r="L1165" s="97" t="str">
        <f t="shared" si="35"/>
        <v/>
      </c>
    </row>
    <row r="1166" spans="2:12">
      <c r="B1166" s="172" t="str">
        <f>'Detailed Cash Flow'!A1149</f>
        <v/>
      </c>
      <c r="C1166" s="170" t="str">
        <f>IF('Detailed Cash Flow'!E1149="","",'Detailed Cash Flow'!E1149*-1)</f>
        <v/>
      </c>
      <c r="D1166" s="170" t="str">
        <f>IF('Detailed Cash Flow'!F1149="","",'Detailed Cash Flow'!F1149*-1)</f>
        <v/>
      </c>
      <c r="E1166" s="170" t="str">
        <f>IF('Detailed Cash Flow'!G1149="","",'Detailed Cash Flow'!G1149*-1)</f>
        <v/>
      </c>
      <c r="F1166" s="170" t="str">
        <f>IF('Detailed Cash Flow'!Y1149="","",'Detailed Cash Flow'!Y1149*-1)</f>
        <v/>
      </c>
      <c r="G1166" s="170" t="str">
        <f>'Detailed Cash Flow'!AJ1149</f>
        <v/>
      </c>
      <c r="H1166" s="170" t="str">
        <f>IF('Detailed Cash Flow'!D1149="","",'Detailed Cash Flow'!D1149*-1)</f>
        <v/>
      </c>
      <c r="I1166" s="171"/>
      <c r="J1166" s="171"/>
      <c r="K1166" s="170" t="str">
        <f t="shared" si="36"/>
        <v/>
      </c>
      <c r="L1166" s="97" t="str">
        <f t="shared" si="35"/>
        <v/>
      </c>
    </row>
    <row r="1167" spans="2:12">
      <c r="B1167" s="172" t="str">
        <f>'Detailed Cash Flow'!A1150</f>
        <v/>
      </c>
      <c r="C1167" s="170" t="str">
        <f>IF('Detailed Cash Flow'!E1150="","",'Detailed Cash Flow'!E1150*-1)</f>
        <v/>
      </c>
      <c r="D1167" s="170" t="str">
        <f>IF('Detailed Cash Flow'!F1150="","",'Detailed Cash Flow'!F1150*-1)</f>
        <v/>
      </c>
      <c r="E1167" s="170" t="str">
        <f>IF('Detailed Cash Flow'!G1150="","",'Detailed Cash Flow'!G1150*-1)</f>
        <v/>
      </c>
      <c r="F1167" s="170" t="str">
        <f>IF('Detailed Cash Flow'!Y1150="","",'Detailed Cash Flow'!Y1150*-1)</f>
        <v/>
      </c>
      <c r="G1167" s="170" t="str">
        <f>'Detailed Cash Flow'!AJ1150</f>
        <v/>
      </c>
      <c r="H1167" s="170" t="str">
        <f>IF('Detailed Cash Flow'!D1150="","",'Detailed Cash Flow'!D1150*-1)</f>
        <v/>
      </c>
      <c r="I1167" s="171"/>
      <c r="J1167" s="171"/>
      <c r="K1167" s="170" t="str">
        <f t="shared" si="36"/>
        <v/>
      </c>
      <c r="L1167" s="97" t="str">
        <f t="shared" si="35"/>
        <v/>
      </c>
    </row>
    <row r="1168" spans="2:12">
      <c r="B1168" s="172" t="str">
        <f>'Detailed Cash Flow'!A1151</f>
        <v/>
      </c>
      <c r="C1168" s="170" t="str">
        <f>IF('Detailed Cash Flow'!E1151="","",'Detailed Cash Flow'!E1151*-1)</f>
        <v/>
      </c>
      <c r="D1168" s="170" t="str">
        <f>IF('Detailed Cash Flow'!F1151="","",'Detailed Cash Flow'!F1151*-1)</f>
        <v/>
      </c>
      <c r="E1168" s="170" t="str">
        <f>IF('Detailed Cash Flow'!G1151="","",'Detailed Cash Flow'!G1151*-1)</f>
        <v/>
      </c>
      <c r="F1168" s="170" t="str">
        <f>IF('Detailed Cash Flow'!Y1151="","",'Detailed Cash Flow'!Y1151*-1)</f>
        <v/>
      </c>
      <c r="G1168" s="170" t="str">
        <f>'Detailed Cash Flow'!AJ1151</f>
        <v/>
      </c>
      <c r="H1168" s="170" t="str">
        <f>IF('Detailed Cash Flow'!D1151="","",'Detailed Cash Flow'!D1151*-1)</f>
        <v/>
      </c>
      <c r="I1168" s="171"/>
      <c r="J1168" s="171"/>
      <c r="K1168" s="170" t="str">
        <f t="shared" si="36"/>
        <v/>
      </c>
      <c r="L1168" s="97" t="str">
        <f t="shared" si="35"/>
        <v/>
      </c>
    </row>
    <row r="1169" spans="2:12">
      <c r="B1169" s="172" t="str">
        <f>'Detailed Cash Flow'!A1152</f>
        <v/>
      </c>
      <c r="C1169" s="170" t="str">
        <f>IF('Detailed Cash Flow'!E1152="","",'Detailed Cash Flow'!E1152*-1)</f>
        <v/>
      </c>
      <c r="D1169" s="170" t="str">
        <f>IF('Detailed Cash Flow'!F1152="","",'Detailed Cash Flow'!F1152*-1)</f>
        <v/>
      </c>
      <c r="E1169" s="170" t="str">
        <f>IF('Detailed Cash Flow'!G1152="","",'Detailed Cash Flow'!G1152*-1)</f>
        <v/>
      </c>
      <c r="F1169" s="170" t="str">
        <f>IF('Detailed Cash Flow'!Y1152="","",'Detailed Cash Flow'!Y1152*-1)</f>
        <v/>
      </c>
      <c r="G1169" s="170" t="str">
        <f>'Detailed Cash Flow'!AJ1152</f>
        <v/>
      </c>
      <c r="H1169" s="170" t="str">
        <f>IF('Detailed Cash Flow'!D1152="","",'Detailed Cash Flow'!D1152*-1)</f>
        <v/>
      </c>
      <c r="I1169" s="171"/>
      <c r="J1169" s="171"/>
      <c r="K1169" s="170" t="str">
        <f t="shared" si="36"/>
        <v/>
      </c>
      <c r="L1169" s="97" t="str">
        <f t="shared" si="35"/>
        <v/>
      </c>
    </row>
    <row r="1170" spans="2:12">
      <c r="B1170" s="172" t="str">
        <f>'Detailed Cash Flow'!A1153</f>
        <v/>
      </c>
      <c r="C1170" s="170" t="str">
        <f>IF('Detailed Cash Flow'!E1153="","",'Detailed Cash Flow'!E1153*-1)</f>
        <v/>
      </c>
      <c r="D1170" s="170" t="str">
        <f>IF('Detailed Cash Flow'!F1153="","",'Detailed Cash Flow'!F1153*-1)</f>
        <v/>
      </c>
      <c r="E1170" s="170" t="str">
        <f>IF('Detailed Cash Flow'!G1153="","",'Detailed Cash Flow'!G1153*-1)</f>
        <v/>
      </c>
      <c r="F1170" s="170" t="str">
        <f>IF('Detailed Cash Flow'!Y1153="","",'Detailed Cash Flow'!Y1153*-1)</f>
        <v/>
      </c>
      <c r="G1170" s="170" t="str">
        <f>'Detailed Cash Flow'!AJ1153</f>
        <v/>
      </c>
      <c r="H1170" s="170" t="str">
        <f>IF('Detailed Cash Flow'!D1153="","",'Detailed Cash Flow'!D1153*-1)</f>
        <v/>
      </c>
      <c r="I1170" s="171"/>
      <c r="J1170" s="171"/>
      <c r="K1170" s="170" t="str">
        <f t="shared" si="36"/>
        <v/>
      </c>
      <c r="L1170" s="97" t="str">
        <f t="shared" ref="L1170:L1233" si="37">K1170</f>
        <v/>
      </c>
    </row>
    <row r="1171" spans="2:12">
      <c r="B1171" s="172" t="str">
        <f>'Detailed Cash Flow'!A1154</f>
        <v/>
      </c>
      <c r="C1171" s="170" t="str">
        <f>IF('Detailed Cash Flow'!E1154="","",'Detailed Cash Flow'!E1154*-1)</f>
        <v/>
      </c>
      <c r="D1171" s="170" t="str">
        <f>IF('Detailed Cash Flow'!F1154="","",'Detailed Cash Flow'!F1154*-1)</f>
        <v/>
      </c>
      <c r="E1171" s="170" t="str">
        <f>IF('Detailed Cash Flow'!G1154="","",'Detailed Cash Flow'!G1154*-1)</f>
        <v/>
      </c>
      <c r="F1171" s="170" t="str">
        <f>IF('Detailed Cash Flow'!Y1154="","",'Detailed Cash Flow'!Y1154*-1)</f>
        <v/>
      </c>
      <c r="G1171" s="170" t="str">
        <f>'Detailed Cash Flow'!AJ1154</f>
        <v/>
      </c>
      <c r="H1171" s="170" t="str">
        <f>IF('Detailed Cash Flow'!D1154="","",'Detailed Cash Flow'!D1154*-1)</f>
        <v/>
      </c>
      <c r="I1171" s="171"/>
      <c r="J1171" s="171"/>
      <c r="K1171" s="170" t="str">
        <f t="shared" si="36"/>
        <v/>
      </c>
      <c r="L1171" s="97" t="str">
        <f t="shared" si="37"/>
        <v/>
      </c>
    </row>
    <row r="1172" spans="2:12">
      <c r="B1172" s="172" t="str">
        <f>'Detailed Cash Flow'!A1155</f>
        <v/>
      </c>
      <c r="C1172" s="170" t="str">
        <f>IF('Detailed Cash Flow'!E1155="","",'Detailed Cash Flow'!E1155*-1)</f>
        <v/>
      </c>
      <c r="D1172" s="170" t="str">
        <f>IF('Detailed Cash Flow'!F1155="","",'Detailed Cash Flow'!F1155*-1)</f>
        <v/>
      </c>
      <c r="E1172" s="170" t="str">
        <f>IF('Detailed Cash Flow'!G1155="","",'Detailed Cash Flow'!G1155*-1)</f>
        <v/>
      </c>
      <c r="F1172" s="170" t="str">
        <f>IF('Detailed Cash Flow'!Y1155="","",'Detailed Cash Flow'!Y1155*-1)</f>
        <v/>
      </c>
      <c r="G1172" s="170" t="str">
        <f>'Detailed Cash Flow'!AJ1155</f>
        <v/>
      </c>
      <c r="H1172" s="170" t="str">
        <f>IF('Detailed Cash Flow'!D1155="","",'Detailed Cash Flow'!D1155*-1)</f>
        <v/>
      </c>
      <c r="I1172" s="171"/>
      <c r="J1172" s="171"/>
      <c r="K1172" s="170" t="str">
        <f t="shared" si="36"/>
        <v/>
      </c>
      <c r="L1172" s="97" t="str">
        <f t="shared" si="37"/>
        <v/>
      </c>
    </row>
    <row r="1173" spans="2:12">
      <c r="B1173" s="172" t="str">
        <f>'Detailed Cash Flow'!A1156</f>
        <v/>
      </c>
      <c r="C1173" s="170" t="str">
        <f>IF('Detailed Cash Flow'!E1156="","",'Detailed Cash Flow'!E1156*-1)</f>
        <v/>
      </c>
      <c r="D1173" s="170" t="str">
        <f>IF('Detailed Cash Flow'!F1156="","",'Detailed Cash Flow'!F1156*-1)</f>
        <v/>
      </c>
      <c r="E1173" s="170" t="str">
        <f>IF('Detailed Cash Flow'!G1156="","",'Detailed Cash Flow'!G1156*-1)</f>
        <v/>
      </c>
      <c r="F1173" s="170" t="str">
        <f>IF('Detailed Cash Flow'!Y1156="","",'Detailed Cash Flow'!Y1156*-1)</f>
        <v/>
      </c>
      <c r="G1173" s="170" t="str">
        <f>'Detailed Cash Flow'!AJ1156</f>
        <v/>
      </c>
      <c r="H1173" s="170" t="str">
        <f>IF('Detailed Cash Flow'!D1156="","",'Detailed Cash Flow'!D1156*-1)</f>
        <v/>
      </c>
      <c r="I1173" s="171"/>
      <c r="J1173" s="171"/>
      <c r="K1173" s="170" t="str">
        <f t="shared" ref="K1173:K1236" si="38">IF(B1173="","",K1172+G1173+C1173+D1173+E1173+F1173+H1173+I1173)</f>
        <v/>
      </c>
      <c r="L1173" s="97" t="str">
        <f t="shared" si="37"/>
        <v/>
      </c>
    </row>
    <row r="1174" spans="2:12">
      <c r="B1174" s="172" t="str">
        <f>'Detailed Cash Flow'!A1157</f>
        <v/>
      </c>
      <c r="C1174" s="170" t="str">
        <f>IF('Detailed Cash Flow'!E1157="","",'Detailed Cash Flow'!E1157*-1)</f>
        <v/>
      </c>
      <c r="D1174" s="170" t="str">
        <f>IF('Detailed Cash Flow'!F1157="","",'Detailed Cash Flow'!F1157*-1)</f>
        <v/>
      </c>
      <c r="E1174" s="170" t="str">
        <f>IF('Detailed Cash Flow'!G1157="","",'Detailed Cash Flow'!G1157*-1)</f>
        <v/>
      </c>
      <c r="F1174" s="170" t="str">
        <f>IF('Detailed Cash Flow'!Y1157="","",'Detailed Cash Flow'!Y1157*-1)</f>
        <v/>
      </c>
      <c r="G1174" s="170" t="str">
        <f>'Detailed Cash Flow'!AJ1157</f>
        <v/>
      </c>
      <c r="H1174" s="170" t="str">
        <f>IF('Detailed Cash Flow'!D1157="","",'Detailed Cash Flow'!D1157*-1)</f>
        <v/>
      </c>
      <c r="I1174" s="171"/>
      <c r="J1174" s="171"/>
      <c r="K1174" s="170" t="str">
        <f t="shared" si="38"/>
        <v/>
      </c>
      <c r="L1174" s="97" t="str">
        <f t="shared" si="37"/>
        <v/>
      </c>
    </row>
    <row r="1175" spans="2:12">
      <c r="B1175" s="172" t="str">
        <f>'Detailed Cash Flow'!A1158</f>
        <v/>
      </c>
      <c r="C1175" s="170" t="str">
        <f>IF('Detailed Cash Flow'!E1158="","",'Detailed Cash Flow'!E1158*-1)</f>
        <v/>
      </c>
      <c r="D1175" s="170" t="str">
        <f>IF('Detailed Cash Flow'!F1158="","",'Detailed Cash Flow'!F1158*-1)</f>
        <v/>
      </c>
      <c r="E1175" s="170" t="str">
        <f>IF('Detailed Cash Flow'!G1158="","",'Detailed Cash Flow'!G1158*-1)</f>
        <v/>
      </c>
      <c r="F1175" s="170" t="str">
        <f>IF('Detailed Cash Flow'!Y1158="","",'Detailed Cash Flow'!Y1158*-1)</f>
        <v/>
      </c>
      <c r="G1175" s="170" t="str">
        <f>'Detailed Cash Flow'!AJ1158</f>
        <v/>
      </c>
      <c r="H1175" s="170" t="str">
        <f>IF('Detailed Cash Flow'!D1158="","",'Detailed Cash Flow'!D1158*-1)</f>
        <v/>
      </c>
      <c r="I1175" s="171"/>
      <c r="J1175" s="171"/>
      <c r="K1175" s="170" t="str">
        <f t="shared" si="38"/>
        <v/>
      </c>
      <c r="L1175" s="97" t="str">
        <f t="shared" si="37"/>
        <v/>
      </c>
    </row>
    <row r="1176" spans="2:12">
      <c r="B1176" s="172" t="str">
        <f>'Detailed Cash Flow'!A1159</f>
        <v/>
      </c>
      <c r="C1176" s="170" t="str">
        <f>IF('Detailed Cash Flow'!E1159="","",'Detailed Cash Flow'!E1159*-1)</f>
        <v/>
      </c>
      <c r="D1176" s="170" t="str">
        <f>IF('Detailed Cash Flow'!F1159="","",'Detailed Cash Flow'!F1159*-1)</f>
        <v/>
      </c>
      <c r="E1176" s="170" t="str">
        <f>IF('Detailed Cash Flow'!G1159="","",'Detailed Cash Flow'!G1159*-1)</f>
        <v/>
      </c>
      <c r="F1176" s="170" t="str">
        <f>IF('Detailed Cash Flow'!Y1159="","",'Detailed Cash Flow'!Y1159*-1)</f>
        <v/>
      </c>
      <c r="G1176" s="170" t="str">
        <f>'Detailed Cash Flow'!AJ1159</f>
        <v/>
      </c>
      <c r="H1176" s="170" t="str">
        <f>IF('Detailed Cash Flow'!D1159="","",'Detailed Cash Flow'!D1159*-1)</f>
        <v/>
      </c>
      <c r="I1176" s="171"/>
      <c r="J1176" s="171"/>
      <c r="K1176" s="170" t="str">
        <f t="shared" si="38"/>
        <v/>
      </c>
      <c r="L1176" s="97" t="str">
        <f t="shared" si="37"/>
        <v/>
      </c>
    </row>
    <row r="1177" spans="2:12">
      <c r="B1177" s="172" t="str">
        <f>'Detailed Cash Flow'!A1160</f>
        <v/>
      </c>
      <c r="C1177" s="170" t="str">
        <f>IF('Detailed Cash Flow'!E1160="","",'Detailed Cash Flow'!E1160*-1)</f>
        <v/>
      </c>
      <c r="D1177" s="170" t="str">
        <f>IF('Detailed Cash Flow'!F1160="","",'Detailed Cash Flow'!F1160*-1)</f>
        <v/>
      </c>
      <c r="E1177" s="170" t="str">
        <f>IF('Detailed Cash Flow'!G1160="","",'Detailed Cash Flow'!G1160*-1)</f>
        <v/>
      </c>
      <c r="F1177" s="170" t="str">
        <f>IF('Detailed Cash Flow'!Y1160="","",'Detailed Cash Flow'!Y1160*-1)</f>
        <v/>
      </c>
      <c r="G1177" s="170" t="str">
        <f>'Detailed Cash Flow'!AJ1160</f>
        <v/>
      </c>
      <c r="H1177" s="170" t="str">
        <f>IF('Detailed Cash Flow'!D1160="","",'Detailed Cash Flow'!D1160*-1)</f>
        <v/>
      </c>
      <c r="I1177" s="171"/>
      <c r="J1177" s="171"/>
      <c r="K1177" s="170" t="str">
        <f t="shared" si="38"/>
        <v/>
      </c>
      <c r="L1177" s="97" t="str">
        <f t="shared" si="37"/>
        <v/>
      </c>
    </row>
    <row r="1178" spans="2:12">
      <c r="B1178" s="172" t="str">
        <f>'Detailed Cash Flow'!A1161</f>
        <v/>
      </c>
      <c r="C1178" s="170" t="str">
        <f>IF('Detailed Cash Flow'!E1161="","",'Detailed Cash Flow'!E1161*-1)</f>
        <v/>
      </c>
      <c r="D1178" s="170" t="str">
        <f>IF('Detailed Cash Flow'!F1161="","",'Detailed Cash Flow'!F1161*-1)</f>
        <v/>
      </c>
      <c r="E1178" s="170" t="str">
        <f>IF('Detailed Cash Flow'!G1161="","",'Detailed Cash Flow'!G1161*-1)</f>
        <v/>
      </c>
      <c r="F1178" s="170" t="str">
        <f>IF('Detailed Cash Flow'!Y1161="","",'Detailed Cash Flow'!Y1161*-1)</f>
        <v/>
      </c>
      <c r="G1178" s="170" t="str">
        <f>'Detailed Cash Flow'!AJ1161</f>
        <v/>
      </c>
      <c r="H1178" s="170" t="str">
        <f>IF('Detailed Cash Flow'!D1161="","",'Detailed Cash Flow'!D1161*-1)</f>
        <v/>
      </c>
      <c r="I1178" s="171"/>
      <c r="J1178" s="171"/>
      <c r="K1178" s="170" t="str">
        <f t="shared" si="38"/>
        <v/>
      </c>
      <c r="L1178" s="97" t="str">
        <f t="shared" si="37"/>
        <v/>
      </c>
    </row>
    <row r="1179" spans="2:12">
      <c r="B1179" s="172" t="str">
        <f>'Detailed Cash Flow'!A1162</f>
        <v/>
      </c>
      <c r="C1179" s="170" t="str">
        <f>IF('Detailed Cash Flow'!E1162="","",'Detailed Cash Flow'!E1162*-1)</f>
        <v/>
      </c>
      <c r="D1179" s="170" t="str">
        <f>IF('Detailed Cash Flow'!F1162="","",'Detailed Cash Flow'!F1162*-1)</f>
        <v/>
      </c>
      <c r="E1179" s="170" t="str">
        <f>IF('Detailed Cash Flow'!G1162="","",'Detailed Cash Flow'!G1162*-1)</f>
        <v/>
      </c>
      <c r="F1179" s="170" t="str">
        <f>IF('Detailed Cash Flow'!Y1162="","",'Detailed Cash Flow'!Y1162*-1)</f>
        <v/>
      </c>
      <c r="G1179" s="170" t="str">
        <f>'Detailed Cash Flow'!AJ1162</f>
        <v/>
      </c>
      <c r="H1179" s="170" t="str">
        <f>IF('Detailed Cash Flow'!D1162="","",'Detailed Cash Flow'!D1162*-1)</f>
        <v/>
      </c>
      <c r="I1179" s="171"/>
      <c r="J1179" s="171"/>
      <c r="K1179" s="170" t="str">
        <f t="shared" si="38"/>
        <v/>
      </c>
      <c r="L1179" s="97" t="str">
        <f t="shared" si="37"/>
        <v/>
      </c>
    </row>
    <row r="1180" spans="2:12">
      <c r="B1180" s="172" t="str">
        <f>'Detailed Cash Flow'!A1163</f>
        <v/>
      </c>
      <c r="C1180" s="170" t="str">
        <f>IF('Detailed Cash Flow'!E1163="","",'Detailed Cash Flow'!E1163*-1)</f>
        <v/>
      </c>
      <c r="D1180" s="170" t="str">
        <f>IF('Detailed Cash Flow'!F1163="","",'Detailed Cash Flow'!F1163*-1)</f>
        <v/>
      </c>
      <c r="E1180" s="170" t="str">
        <f>IF('Detailed Cash Flow'!G1163="","",'Detailed Cash Flow'!G1163*-1)</f>
        <v/>
      </c>
      <c r="F1180" s="170" t="str">
        <f>IF('Detailed Cash Flow'!Y1163="","",'Detailed Cash Flow'!Y1163*-1)</f>
        <v/>
      </c>
      <c r="G1180" s="170" t="str">
        <f>'Detailed Cash Flow'!AJ1163</f>
        <v/>
      </c>
      <c r="H1180" s="170" t="str">
        <f>IF('Detailed Cash Flow'!D1163="","",'Detailed Cash Flow'!D1163*-1)</f>
        <v/>
      </c>
      <c r="I1180" s="171"/>
      <c r="J1180" s="171"/>
      <c r="K1180" s="170" t="str">
        <f t="shared" si="38"/>
        <v/>
      </c>
      <c r="L1180" s="97" t="str">
        <f t="shared" si="37"/>
        <v/>
      </c>
    </row>
    <row r="1181" spans="2:12">
      <c r="B1181" s="172" t="str">
        <f>'Detailed Cash Flow'!A1164</f>
        <v/>
      </c>
      <c r="C1181" s="170" t="str">
        <f>IF('Detailed Cash Flow'!E1164="","",'Detailed Cash Flow'!E1164*-1)</f>
        <v/>
      </c>
      <c r="D1181" s="170" t="str">
        <f>IF('Detailed Cash Flow'!F1164="","",'Detailed Cash Flow'!F1164*-1)</f>
        <v/>
      </c>
      <c r="E1181" s="170" t="str">
        <f>IF('Detailed Cash Flow'!G1164="","",'Detailed Cash Flow'!G1164*-1)</f>
        <v/>
      </c>
      <c r="F1181" s="170" t="str">
        <f>IF('Detailed Cash Flow'!Y1164="","",'Detailed Cash Flow'!Y1164*-1)</f>
        <v/>
      </c>
      <c r="G1181" s="170" t="str">
        <f>'Detailed Cash Flow'!AJ1164</f>
        <v/>
      </c>
      <c r="H1181" s="170" t="str">
        <f>IF('Detailed Cash Flow'!D1164="","",'Detailed Cash Flow'!D1164*-1)</f>
        <v/>
      </c>
      <c r="I1181" s="171"/>
      <c r="J1181" s="171"/>
      <c r="K1181" s="170" t="str">
        <f t="shared" si="38"/>
        <v/>
      </c>
      <c r="L1181" s="97" t="str">
        <f t="shared" si="37"/>
        <v/>
      </c>
    </row>
    <row r="1182" spans="2:12">
      <c r="B1182" s="172" t="str">
        <f>'Detailed Cash Flow'!A1165</f>
        <v/>
      </c>
      <c r="C1182" s="170" t="str">
        <f>IF('Detailed Cash Flow'!E1165="","",'Detailed Cash Flow'!E1165*-1)</f>
        <v/>
      </c>
      <c r="D1182" s="170" t="str">
        <f>IF('Detailed Cash Flow'!F1165="","",'Detailed Cash Flow'!F1165*-1)</f>
        <v/>
      </c>
      <c r="E1182" s="170" t="str">
        <f>IF('Detailed Cash Flow'!G1165="","",'Detailed Cash Flow'!G1165*-1)</f>
        <v/>
      </c>
      <c r="F1182" s="170" t="str">
        <f>IF('Detailed Cash Flow'!Y1165="","",'Detailed Cash Flow'!Y1165*-1)</f>
        <v/>
      </c>
      <c r="G1182" s="170" t="str">
        <f>'Detailed Cash Flow'!AJ1165</f>
        <v/>
      </c>
      <c r="H1182" s="170" t="str">
        <f>IF('Detailed Cash Flow'!D1165="","",'Detailed Cash Flow'!D1165*-1)</f>
        <v/>
      </c>
      <c r="I1182" s="171"/>
      <c r="J1182" s="171"/>
      <c r="K1182" s="170" t="str">
        <f t="shared" si="38"/>
        <v/>
      </c>
      <c r="L1182" s="97" t="str">
        <f t="shared" si="37"/>
        <v/>
      </c>
    </row>
    <row r="1183" spans="2:12">
      <c r="B1183" s="172" t="str">
        <f>'Detailed Cash Flow'!A1166</f>
        <v/>
      </c>
      <c r="C1183" s="170" t="str">
        <f>IF('Detailed Cash Flow'!E1166="","",'Detailed Cash Flow'!E1166*-1)</f>
        <v/>
      </c>
      <c r="D1183" s="170" t="str">
        <f>IF('Detailed Cash Flow'!F1166="","",'Detailed Cash Flow'!F1166*-1)</f>
        <v/>
      </c>
      <c r="E1183" s="170" t="str">
        <f>IF('Detailed Cash Flow'!G1166="","",'Detailed Cash Flow'!G1166*-1)</f>
        <v/>
      </c>
      <c r="F1183" s="170" t="str">
        <f>IF('Detailed Cash Flow'!Y1166="","",'Detailed Cash Flow'!Y1166*-1)</f>
        <v/>
      </c>
      <c r="G1183" s="170" t="str">
        <f>'Detailed Cash Flow'!AJ1166</f>
        <v/>
      </c>
      <c r="H1183" s="170" t="str">
        <f>IF('Detailed Cash Flow'!D1166="","",'Detailed Cash Flow'!D1166*-1)</f>
        <v/>
      </c>
      <c r="I1183" s="171"/>
      <c r="J1183" s="171"/>
      <c r="K1183" s="170" t="str">
        <f t="shared" si="38"/>
        <v/>
      </c>
      <c r="L1183" s="97" t="str">
        <f t="shared" si="37"/>
        <v/>
      </c>
    </row>
    <row r="1184" spans="2:12">
      <c r="B1184" s="172" t="str">
        <f>'Detailed Cash Flow'!A1167</f>
        <v/>
      </c>
      <c r="C1184" s="170" t="str">
        <f>IF('Detailed Cash Flow'!E1167="","",'Detailed Cash Flow'!E1167*-1)</f>
        <v/>
      </c>
      <c r="D1184" s="170" t="str">
        <f>IF('Detailed Cash Flow'!F1167="","",'Detailed Cash Flow'!F1167*-1)</f>
        <v/>
      </c>
      <c r="E1184" s="170" t="str">
        <f>IF('Detailed Cash Flow'!G1167="","",'Detailed Cash Flow'!G1167*-1)</f>
        <v/>
      </c>
      <c r="F1184" s="170" t="str">
        <f>IF('Detailed Cash Flow'!Y1167="","",'Detailed Cash Flow'!Y1167*-1)</f>
        <v/>
      </c>
      <c r="G1184" s="170" t="str">
        <f>'Detailed Cash Flow'!AJ1167</f>
        <v/>
      </c>
      <c r="H1184" s="170" t="str">
        <f>IF('Detailed Cash Flow'!D1167="","",'Detailed Cash Flow'!D1167*-1)</f>
        <v/>
      </c>
      <c r="I1184" s="171"/>
      <c r="J1184" s="171"/>
      <c r="K1184" s="170" t="str">
        <f t="shared" si="38"/>
        <v/>
      </c>
      <c r="L1184" s="97" t="str">
        <f t="shared" si="37"/>
        <v/>
      </c>
    </row>
    <row r="1185" spans="2:12">
      <c r="B1185" s="172" t="str">
        <f>'Detailed Cash Flow'!A1168</f>
        <v/>
      </c>
      <c r="C1185" s="170" t="str">
        <f>IF('Detailed Cash Flow'!E1168="","",'Detailed Cash Flow'!E1168*-1)</f>
        <v/>
      </c>
      <c r="D1185" s="170" t="str">
        <f>IF('Detailed Cash Flow'!F1168="","",'Detailed Cash Flow'!F1168*-1)</f>
        <v/>
      </c>
      <c r="E1185" s="170" t="str">
        <f>IF('Detailed Cash Flow'!G1168="","",'Detailed Cash Flow'!G1168*-1)</f>
        <v/>
      </c>
      <c r="F1185" s="170" t="str">
        <f>IF('Detailed Cash Flow'!Y1168="","",'Detailed Cash Flow'!Y1168*-1)</f>
        <v/>
      </c>
      <c r="G1185" s="170" t="str">
        <f>'Detailed Cash Flow'!AJ1168</f>
        <v/>
      </c>
      <c r="H1185" s="170" t="str">
        <f>IF('Detailed Cash Flow'!D1168="","",'Detailed Cash Flow'!D1168*-1)</f>
        <v/>
      </c>
      <c r="I1185" s="171"/>
      <c r="J1185" s="171"/>
      <c r="K1185" s="170" t="str">
        <f t="shared" si="38"/>
        <v/>
      </c>
      <c r="L1185" s="97" t="str">
        <f t="shared" si="37"/>
        <v/>
      </c>
    </row>
    <row r="1186" spans="2:12">
      <c r="B1186" s="172" t="str">
        <f>'Detailed Cash Flow'!A1169</f>
        <v/>
      </c>
      <c r="C1186" s="170" t="str">
        <f>IF('Detailed Cash Flow'!E1169="","",'Detailed Cash Flow'!E1169*-1)</f>
        <v/>
      </c>
      <c r="D1186" s="170" t="str">
        <f>IF('Detailed Cash Flow'!F1169="","",'Detailed Cash Flow'!F1169*-1)</f>
        <v/>
      </c>
      <c r="E1186" s="170" t="str">
        <f>IF('Detailed Cash Flow'!G1169="","",'Detailed Cash Flow'!G1169*-1)</f>
        <v/>
      </c>
      <c r="F1186" s="170" t="str">
        <f>IF('Detailed Cash Flow'!Y1169="","",'Detailed Cash Flow'!Y1169*-1)</f>
        <v/>
      </c>
      <c r="G1186" s="170" t="str">
        <f>'Detailed Cash Flow'!AJ1169</f>
        <v/>
      </c>
      <c r="H1186" s="170" t="str">
        <f>IF('Detailed Cash Flow'!D1169="","",'Detailed Cash Flow'!D1169*-1)</f>
        <v/>
      </c>
      <c r="I1186" s="171"/>
      <c r="J1186" s="171"/>
      <c r="K1186" s="170" t="str">
        <f t="shared" si="38"/>
        <v/>
      </c>
      <c r="L1186" s="97" t="str">
        <f t="shared" si="37"/>
        <v/>
      </c>
    </row>
    <row r="1187" spans="2:12">
      <c r="B1187" s="172" t="str">
        <f>'Detailed Cash Flow'!A1170</f>
        <v/>
      </c>
      <c r="C1187" s="170" t="str">
        <f>IF('Detailed Cash Flow'!E1170="","",'Detailed Cash Flow'!E1170*-1)</f>
        <v/>
      </c>
      <c r="D1187" s="170" t="str">
        <f>IF('Detailed Cash Flow'!F1170="","",'Detailed Cash Flow'!F1170*-1)</f>
        <v/>
      </c>
      <c r="E1187" s="170" t="str">
        <f>IF('Detailed Cash Flow'!G1170="","",'Detailed Cash Flow'!G1170*-1)</f>
        <v/>
      </c>
      <c r="F1187" s="170" t="str">
        <f>IF('Detailed Cash Flow'!Y1170="","",'Detailed Cash Flow'!Y1170*-1)</f>
        <v/>
      </c>
      <c r="G1187" s="170" t="str">
        <f>'Detailed Cash Flow'!AJ1170</f>
        <v/>
      </c>
      <c r="H1187" s="170" t="str">
        <f>IF('Detailed Cash Flow'!D1170="","",'Detailed Cash Flow'!D1170*-1)</f>
        <v/>
      </c>
      <c r="I1187" s="171"/>
      <c r="J1187" s="171"/>
      <c r="K1187" s="170" t="str">
        <f t="shared" si="38"/>
        <v/>
      </c>
      <c r="L1187" s="97" t="str">
        <f t="shared" si="37"/>
        <v/>
      </c>
    </row>
    <row r="1188" spans="2:12">
      <c r="B1188" s="172" t="str">
        <f>'Detailed Cash Flow'!A1171</f>
        <v/>
      </c>
      <c r="C1188" s="170" t="str">
        <f>IF('Detailed Cash Flow'!E1171="","",'Detailed Cash Flow'!E1171*-1)</f>
        <v/>
      </c>
      <c r="D1188" s="170" t="str">
        <f>IF('Detailed Cash Flow'!F1171="","",'Detailed Cash Flow'!F1171*-1)</f>
        <v/>
      </c>
      <c r="E1188" s="170" t="str">
        <f>IF('Detailed Cash Flow'!G1171="","",'Detailed Cash Flow'!G1171*-1)</f>
        <v/>
      </c>
      <c r="F1188" s="170" t="str">
        <f>IF('Detailed Cash Flow'!Y1171="","",'Detailed Cash Flow'!Y1171*-1)</f>
        <v/>
      </c>
      <c r="G1188" s="170" t="str">
        <f>'Detailed Cash Flow'!AJ1171</f>
        <v/>
      </c>
      <c r="H1188" s="170" t="str">
        <f>IF('Detailed Cash Flow'!D1171="","",'Detailed Cash Flow'!D1171*-1)</f>
        <v/>
      </c>
      <c r="I1188" s="171"/>
      <c r="J1188" s="171"/>
      <c r="K1188" s="170" t="str">
        <f t="shared" si="38"/>
        <v/>
      </c>
      <c r="L1188" s="97" t="str">
        <f t="shared" si="37"/>
        <v/>
      </c>
    </row>
    <row r="1189" spans="2:12">
      <c r="B1189" s="172" t="str">
        <f>'Detailed Cash Flow'!A1172</f>
        <v/>
      </c>
      <c r="C1189" s="170" t="str">
        <f>IF('Detailed Cash Flow'!E1172="","",'Detailed Cash Flow'!E1172*-1)</f>
        <v/>
      </c>
      <c r="D1189" s="170" t="str">
        <f>IF('Detailed Cash Flow'!F1172="","",'Detailed Cash Flow'!F1172*-1)</f>
        <v/>
      </c>
      <c r="E1189" s="170" t="str">
        <f>IF('Detailed Cash Flow'!G1172="","",'Detailed Cash Flow'!G1172*-1)</f>
        <v/>
      </c>
      <c r="F1189" s="170" t="str">
        <f>IF('Detailed Cash Flow'!Y1172="","",'Detailed Cash Flow'!Y1172*-1)</f>
        <v/>
      </c>
      <c r="G1189" s="170" t="str">
        <f>'Detailed Cash Flow'!AJ1172</f>
        <v/>
      </c>
      <c r="H1189" s="170" t="str">
        <f>IF('Detailed Cash Flow'!D1172="","",'Detailed Cash Flow'!D1172*-1)</f>
        <v/>
      </c>
      <c r="I1189" s="171"/>
      <c r="J1189" s="171"/>
      <c r="K1189" s="170" t="str">
        <f t="shared" si="38"/>
        <v/>
      </c>
      <c r="L1189" s="97" t="str">
        <f t="shared" si="37"/>
        <v/>
      </c>
    </row>
    <row r="1190" spans="2:12">
      <c r="B1190" s="172" t="str">
        <f>'Detailed Cash Flow'!A1173</f>
        <v/>
      </c>
      <c r="C1190" s="170" t="str">
        <f>IF('Detailed Cash Flow'!E1173="","",'Detailed Cash Flow'!E1173*-1)</f>
        <v/>
      </c>
      <c r="D1190" s="170" t="str">
        <f>IF('Detailed Cash Flow'!F1173="","",'Detailed Cash Flow'!F1173*-1)</f>
        <v/>
      </c>
      <c r="E1190" s="170" t="str">
        <f>IF('Detailed Cash Flow'!G1173="","",'Detailed Cash Flow'!G1173*-1)</f>
        <v/>
      </c>
      <c r="F1190" s="170" t="str">
        <f>IF('Detailed Cash Flow'!Y1173="","",'Detailed Cash Flow'!Y1173*-1)</f>
        <v/>
      </c>
      <c r="G1190" s="170" t="str">
        <f>'Detailed Cash Flow'!AJ1173</f>
        <v/>
      </c>
      <c r="H1190" s="170" t="str">
        <f>IF('Detailed Cash Flow'!D1173="","",'Detailed Cash Flow'!D1173*-1)</f>
        <v/>
      </c>
      <c r="I1190" s="171"/>
      <c r="J1190" s="171"/>
      <c r="K1190" s="170" t="str">
        <f t="shared" si="38"/>
        <v/>
      </c>
      <c r="L1190" s="97" t="str">
        <f t="shared" si="37"/>
        <v/>
      </c>
    </row>
    <row r="1191" spans="2:12">
      <c r="B1191" s="172" t="str">
        <f>'Detailed Cash Flow'!A1174</f>
        <v/>
      </c>
      <c r="C1191" s="170" t="str">
        <f>IF('Detailed Cash Flow'!E1174="","",'Detailed Cash Flow'!E1174*-1)</f>
        <v/>
      </c>
      <c r="D1191" s="170" t="str">
        <f>IF('Detailed Cash Flow'!F1174="","",'Detailed Cash Flow'!F1174*-1)</f>
        <v/>
      </c>
      <c r="E1191" s="170" t="str">
        <f>IF('Detailed Cash Flow'!G1174="","",'Detailed Cash Flow'!G1174*-1)</f>
        <v/>
      </c>
      <c r="F1191" s="170" t="str">
        <f>IF('Detailed Cash Flow'!Y1174="","",'Detailed Cash Flow'!Y1174*-1)</f>
        <v/>
      </c>
      <c r="G1191" s="170" t="str">
        <f>'Detailed Cash Flow'!AJ1174</f>
        <v/>
      </c>
      <c r="H1191" s="170" t="str">
        <f>IF('Detailed Cash Flow'!D1174="","",'Detailed Cash Flow'!D1174*-1)</f>
        <v/>
      </c>
      <c r="I1191" s="171"/>
      <c r="J1191" s="171"/>
      <c r="K1191" s="170" t="str">
        <f t="shared" si="38"/>
        <v/>
      </c>
      <c r="L1191" s="97" t="str">
        <f t="shared" si="37"/>
        <v/>
      </c>
    </row>
    <row r="1192" spans="2:12">
      <c r="B1192" s="172" t="str">
        <f>'Detailed Cash Flow'!A1175</f>
        <v/>
      </c>
      <c r="C1192" s="170" t="str">
        <f>IF('Detailed Cash Flow'!E1175="","",'Detailed Cash Flow'!E1175*-1)</f>
        <v/>
      </c>
      <c r="D1192" s="170" t="str">
        <f>IF('Detailed Cash Flow'!F1175="","",'Detailed Cash Flow'!F1175*-1)</f>
        <v/>
      </c>
      <c r="E1192" s="170" t="str">
        <f>IF('Detailed Cash Flow'!G1175="","",'Detailed Cash Flow'!G1175*-1)</f>
        <v/>
      </c>
      <c r="F1192" s="170" t="str">
        <f>IF('Detailed Cash Flow'!Y1175="","",'Detailed Cash Flow'!Y1175*-1)</f>
        <v/>
      </c>
      <c r="G1192" s="170" t="str">
        <f>'Detailed Cash Flow'!AJ1175</f>
        <v/>
      </c>
      <c r="H1192" s="170" t="str">
        <f>IF('Detailed Cash Flow'!D1175="","",'Detailed Cash Flow'!D1175*-1)</f>
        <v/>
      </c>
      <c r="I1192" s="171"/>
      <c r="J1192" s="171"/>
      <c r="K1192" s="170" t="str">
        <f t="shared" si="38"/>
        <v/>
      </c>
      <c r="L1192" s="97" t="str">
        <f t="shared" si="37"/>
        <v/>
      </c>
    </row>
    <row r="1193" spans="2:12">
      <c r="B1193" s="172" t="str">
        <f>'Detailed Cash Flow'!A1176</f>
        <v/>
      </c>
      <c r="C1193" s="170" t="str">
        <f>IF('Detailed Cash Flow'!E1176="","",'Detailed Cash Flow'!E1176*-1)</f>
        <v/>
      </c>
      <c r="D1193" s="170" t="str">
        <f>IF('Detailed Cash Flow'!F1176="","",'Detailed Cash Flow'!F1176*-1)</f>
        <v/>
      </c>
      <c r="E1193" s="170" t="str">
        <f>IF('Detailed Cash Flow'!G1176="","",'Detailed Cash Flow'!G1176*-1)</f>
        <v/>
      </c>
      <c r="F1193" s="170" t="str">
        <f>IF('Detailed Cash Flow'!Y1176="","",'Detailed Cash Flow'!Y1176*-1)</f>
        <v/>
      </c>
      <c r="G1193" s="170" t="str">
        <f>'Detailed Cash Flow'!AJ1176</f>
        <v/>
      </c>
      <c r="H1193" s="170" t="str">
        <f>IF('Detailed Cash Flow'!D1176="","",'Detailed Cash Flow'!D1176*-1)</f>
        <v/>
      </c>
      <c r="I1193" s="171"/>
      <c r="J1193" s="171"/>
      <c r="K1193" s="170" t="str">
        <f t="shared" si="38"/>
        <v/>
      </c>
      <c r="L1193" s="97" t="str">
        <f t="shared" si="37"/>
        <v/>
      </c>
    </row>
    <row r="1194" spans="2:12">
      <c r="B1194" s="172" t="str">
        <f>'Detailed Cash Flow'!A1177</f>
        <v/>
      </c>
      <c r="C1194" s="170" t="str">
        <f>IF('Detailed Cash Flow'!E1177="","",'Detailed Cash Flow'!E1177*-1)</f>
        <v/>
      </c>
      <c r="D1194" s="170" t="str">
        <f>IF('Detailed Cash Flow'!F1177="","",'Detailed Cash Flow'!F1177*-1)</f>
        <v/>
      </c>
      <c r="E1194" s="170" t="str">
        <f>IF('Detailed Cash Flow'!G1177="","",'Detailed Cash Flow'!G1177*-1)</f>
        <v/>
      </c>
      <c r="F1194" s="170" t="str">
        <f>IF('Detailed Cash Flow'!Y1177="","",'Detailed Cash Flow'!Y1177*-1)</f>
        <v/>
      </c>
      <c r="G1194" s="170" t="str">
        <f>'Detailed Cash Flow'!AJ1177</f>
        <v/>
      </c>
      <c r="H1194" s="170" t="str">
        <f>IF('Detailed Cash Flow'!D1177="","",'Detailed Cash Flow'!D1177*-1)</f>
        <v/>
      </c>
      <c r="I1194" s="171"/>
      <c r="J1194" s="171"/>
      <c r="K1194" s="170" t="str">
        <f t="shared" si="38"/>
        <v/>
      </c>
      <c r="L1194" s="97" t="str">
        <f t="shared" si="37"/>
        <v/>
      </c>
    </row>
    <row r="1195" spans="2:12">
      <c r="B1195" s="172" t="str">
        <f>'Detailed Cash Flow'!A1178</f>
        <v/>
      </c>
      <c r="C1195" s="170" t="str">
        <f>IF('Detailed Cash Flow'!E1178="","",'Detailed Cash Flow'!E1178*-1)</f>
        <v/>
      </c>
      <c r="D1195" s="170" t="str">
        <f>IF('Detailed Cash Flow'!F1178="","",'Detailed Cash Flow'!F1178*-1)</f>
        <v/>
      </c>
      <c r="E1195" s="170" t="str">
        <f>IF('Detailed Cash Flow'!G1178="","",'Detailed Cash Flow'!G1178*-1)</f>
        <v/>
      </c>
      <c r="F1195" s="170" t="str">
        <f>IF('Detailed Cash Flow'!Y1178="","",'Detailed Cash Flow'!Y1178*-1)</f>
        <v/>
      </c>
      <c r="G1195" s="170" t="str">
        <f>'Detailed Cash Flow'!AJ1178</f>
        <v/>
      </c>
      <c r="H1195" s="170" t="str">
        <f>IF('Detailed Cash Flow'!D1178="","",'Detailed Cash Flow'!D1178*-1)</f>
        <v/>
      </c>
      <c r="I1195" s="171"/>
      <c r="J1195" s="171"/>
      <c r="K1195" s="170" t="str">
        <f t="shared" si="38"/>
        <v/>
      </c>
      <c r="L1195" s="97" t="str">
        <f t="shared" si="37"/>
        <v/>
      </c>
    </row>
    <row r="1196" spans="2:12">
      <c r="B1196" s="172" t="str">
        <f>'Detailed Cash Flow'!A1179</f>
        <v/>
      </c>
      <c r="C1196" s="170" t="str">
        <f>IF('Detailed Cash Flow'!E1179="","",'Detailed Cash Flow'!E1179*-1)</f>
        <v/>
      </c>
      <c r="D1196" s="170" t="str">
        <f>IF('Detailed Cash Flow'!F1179="","",'Detailed Cash Flow'!F1179*-1)</f>
        <v/>
      </c>
      <c r="E1196" s="170" t="str">
        <f>IF('Detailed Cash Flow'!G1179="","",'Detailed Cash Flow'!G1179*-1)</f>
        <v/>
      </c>
      <c r="F1196" s="170" t="str">
        <f>IF('Detailed Cash Flow'!Y1179="","",'Detailed Cash Flow'!Y1179*-1)</f>
        <v/>
      </c>
      <c r="G1196" s="170" t="str">
        <f>'Detailed Cash Flow'!AJ1179</f>
        <v/>
      </c>
      <c r="H1196" s="170" t="str">
        <f>IF('Detailed Cash Flow'!D1179="","",'Detailed Cash Flow'!D1179*-1)</f>
        <v/>
      </c>
      <c r="I1196" s="171"/>
      <c r="J1196" s="171"/>
      <c r="K1196" s="170" t="str">
        <f t="shared" si="38"/>
        <v/>
      </c>
      <c r="L1196" s="97" t="str">
        <f t="shared" si="37"/>
        <v/>
      </c>
    </row>
    <row r="1197" spans="2:12">
      <c r="B1197" s="172" t="str">
        <f>'Detailed Cash Flow'!A1180</f>
        <v/>
      </c>
      <c r="C1197" s="170" t="str">
        <f>IF('Detailed Cash Flow'!E1180="","",'Detailed Cash Flow'!E1180*-1)</f>
        <v/>
      </c>
      <c r="D1197" s="170" t="str">
        <f>IF('Detailed Cash Flow'!F1180="","",'Detailed Cash Flow'!F1180*-1)</f>
        <v/>
      </c>
      <c r="E1197" s="170" t="str">
        <f>IF('Detailed Cash Flow'!G1180="","",'Detailed Cash Flow'!G1180*-1)</f>
        <v/>
      </c>
      <c r="F1197" s="170" t="str">
        <f>IF('Detailed Cash Flow'!Y1180="","",'Detailed Cash Flow'!Y1180*-1)</f>
        <v/>
      </c>
      <c r="G1197" s="170" t="str">
        <f>'Detailed Cash Flow'!AJ1180</f>
        <v/>
      </c>
      <c r="H1197" s="170" t="str">
        <f>IF('Detailed Cash Flow'!D1180="","",'Detailed Cash Flow'!D1180*-1)</f>
        <v/>
      </c>
      <c r="I1197" s="171"/>
      <c r="J1197" s="171"/>
      <c r="K1197" s="170" t="str">
        <f t="shared" si="38"/>
        <v/>
      </c>
      <c r="L1197" s="97" t="str">
        <f t="shared" si="37"/>
        <v/>
      </c>
    </row>
    <row r="1198" spans="2:12">
      <c r="B1198" s="172" t="str">
        <f>'Detailed Cash Flow'!A1181</f>
        <v/>
      </c>
      <c r="C1198" s="170" t="str">
        <f>IF('Detailed Cash Flow'!E1181="","",'Detailed Cash Flow'!E1181*-1)</f>
        <v/>
      </c>
      <c r="D1198" s="170" t="str">
        <f>IF('Detailed Cash Flow'!F1181="","",'Detailed Cash Flow'!F1181*-1)</f>
        <v/>
      </c>
      <c r="E1198" s="170" t="str">
        <f>IF('Detailed Cash Flow'!G1181="","",'Detailed Cash Flow'!G1181*-1)</f>
        <v/>
      </c>
      <c r="F1198" s="170" t="str">
        <f>IF('Detailed Cash Flow'!Y1181="","",'Detailed Cash Flow'!Y1181*-1)</f>
        <v/>
      </c>
      <c r="G1198" s="170" t="str">
        <f>'Detailed Cash Flow'!AJ1181</f>
        <v/>
      </c>
      <c r="H1198" s="170" t="str">
        <f>IF('Detailed Cash Flow'!D1181="","",'Detailed Cash Flow'!D1181*-1)</f>
        <v/>
      </c>
      <c r="I1198" s="171"/>
      <c r="J1198" s="171"/>
      <c r="K1198" s="170" t="str">
        <f t="shared" si="38"/>
        <v/>
      </c>
      <c r="L1198" s="97" t="str">
        <f t="shared" si="37"/>
        <v/>
      </c>
    </row>
    <row r="1199" spans="2:12">
      <c r="B1199" s="172" t="str">
        <f>'Detailed Cash Flow'!A1182</f>
        <v/>
      </c>
      <c r="C1199" s="170" t="str">
        <f>IF('Detailed Cash Flow'!E1182="","",'Detailed Cash Flow'!E1182*-1)</f>
        <v/>
      </c>
      <c r="D1199" s="170" t="str">
        <f>IF('Detailed Cash Flow'!F1182="","",'Detailed Cash Flow'!F1182*-1)</f>
        <v/>
      </c>
      <c r="E1199" s="170" t="str">
        <f>IF('Detailed Cash Flow'!G1182="","",'Detailed Cash Flow'!G1182*-1)</f>
        <v/>
      </c>
      <c r="F1199" s="170" t="str">
        <f>IF('Detailed Cash Flow'!Y1182="","",'Detailed Cash Flow'!Y1182*-1)</f>
        <v/>
      </c>
      <c r="G1199" s="170" t="str">
        <f>'Detailed Cash Flow'!AJ1182</f>
        <v/>
      </c>
      <c r="H1199" s="170" t="str">
        <f>IF('Detailed Cash Flow'!D1182="","",'Detailed Cash Flow'!D1182*-1)</f>
        <v/>
      </c>
      <c r="I1199" s="171"/>
      <c r="J1199" s="171"/>
      <c r="K1199" s="170" t="str">
        <f t="shared" si="38"/>
        <v/>
      </c>
      <c r="L1199" s="97" t="str">
        <f t="shared" si="37"/>
        <v/>
      </c>
    </row>
    <row r="1200" spans="2:12">
      <c r="B1200" s="172" t="str">
        <f>'Detailed Cash Flow'!A1183</f>
        <v/>
      </c>
      <c r="C1200" s="170" t="str">
        <f>IF('Detailed Cash Flow'!E1183="","",'Detailed Cash Flow'!E1183*-1)</f>
        <v/>
      </c>
      <c r="D1200" s="170" t="str">
        <f>IF('Detailed Cash Flow'!F1183="","",'Detailed Cash Flow'!F1183*-1)</f>
        <v/>
      </c>
      <c r="E1200" s="170" t="str">
        <f>IF('Detailed Cash Flow'!G1183="","",'Detailed Cash Flow'!G1183*-1)</f>
        <v/>
      </c>
      <c r="F1200" s="170" t="str">
        <f>IF('Detailed Cash Flow'!Y1183="","",'Detailed Cash Flow'!Y1183*-1)</f>
        <v/>
      </c>
      <c r="G1200" s="170" t="str">
        <f>'Detailed Cash Flow'!AJ1183</f>
        <v/>
      </c>
      <c r="H1200" s="170" t="str">
        <f>IF('Detailed Cash Flow'!D1183="","",'Detailed Cash Flow'!D1183*-1)</f>
        <v/>
      </c>
      <c r="I1200" s="171"/>
      <c r="J1200" s="171"/>
      <c r="K1200" s="170" t="str">
        <f t="shared" si="38"/>
        <v/>
      </c>
      <c r="L1200" s="97" t="str">
        <f t="shared" si="37"/>
        <v/>
      </c>
    </row>
    <row r="1201" spans="2:12">
      <c r="B1201" s="172" t="str">
        <f>'Detailed Cash Flow'!A1184</f>
        <v/>
      </c>
      <c r="C1201" s="170" t="str">
        <f>IF('Detailed Cash Flow'!E1184="","",'Detailed Cash Flow'!E1184*-1)</f>
        <v/>
      </c>
      <c r="D1201" s="170" t="str">
        <f>IF('Detailed Cash Flow'!F1184="","",'Detailed Cash Flow'!F1184*-1)</f>
        <v/>
      </c>
      <c r="E1201" s="170" t="str">
        <f>IF('Detailed Cash Flow'!G1184="","",'Detailed Cash Flow'!G1184*-1)</f>
        <v/>
      </c>
      <c r="F1201" s="170" t="str">
        <f>IF('Detailed Cash Flow'!Y1184="","",'Detailed Cash Flow'!Y1184*-1)</f>
        <v/>
      </c>
      <c r="G1201" s="170" t="str">
        <f>'Detailed Cash Flow'!AJ1184</f>
        <v/>
      </c>
      <c r="H1201" s="170" t="str">
        <f>IF('Detailed Cash Flow'!D1184="","",'Detailed Cash Flow'!D1184*-1)</f>
        <v/>
      </c>
      <c r="I1201" s="171"/>
      <c r="J1201" s="171"/>
      <c r="K1201" s="170" t="str">
        <f t="shared" si="38"/>
        <v/>
      </c>
      <c r="L1201" s="97" t="str">
        <f t="shared" si="37"/>
        <v/>
      </c>
    </row>
    <row r="1202" spans="2:12">
      <c r="B1202" s="172" t="str">
        <f>'Detailed Cash Flow'!A1185</f>
        <v/>
      </c>
      <c r="C1202" s="170" t="str">
        <f>IF('Detailed Cash Flow'!E1185="","",'Detailed Cash Flow'!E1185*-1)</f>
        <v/>
      </c>
      <c r="D1202" s="170" t="str">
        <f>IF('Detailed Cash Flow'!F1185="","",'Detailed Cash Flow'!F1185*-1)</f>
        <v/>
      </c>
      <c r="E1202" s="170" t="str">
        <f>IF('Detailed Cash Flow'!G1185="","",'Detailed Cash Flow'!G1185*-1)</f>
        <v/>
      </c>
      <c r="F1202" s="170" t="str">
        <f>IF('Detailed Cash Flow'!Y1185="","",'Detailed Cash Flow'!Y1185*-1)</f>
        <v/>
      </c>
      <c r="G1202" s="170" t="str">
        <f>'Detailed Cash Flow'!AJ1185</f>
        <v/>
      </c>
      <c r="H1202" s="170" t="str">
        <f>IF('Detailed Cash Flow'!D1185="","",'Detailed Cash Flow'!D1185*-1)</f>
        <v/>
      </c>
      <c r="I1202" s="171"/>
      <c r="J1202" s="171"/>
      <c r="K1202" s="170" t="str">
        <f t="shared" si="38"/>
        <v/>
      </c>
      <c r="L1202" s="97" t="str">
        <f t="shared" si="37"/>
        <v/>
      </c>
    </row>
    <row r="1203" spans="2:12">
      <c r="B1203" s="172" t="str">
        <f>'Detailed Cash Flow'!A1186</f>
        <v/>
      </c>
      <c r="C1203" s="170" t="str">
        <f>IF('Detailed Cash Flow'!E1186="","",'Detailed Cash Flow'!E1186*-1)</f>
        <v/>
      </c>
      <c r="D1203" s="170" t="str">
        <f>IF('Detailed Cash Flow'!F1186="","",'Detailed Cash Flow'!F1186*-1)</f>
        <v/>
      </c>
      <c r="E1203" s="170" t="str">
        <f>IF('Detailed Cash Flow'!G1186="","",'Detailed Cash Flow'!G1186*-1)</f>
        <v/>
      </c>
      <c r="F1203" s="170" t="str">
        <f>IF('Detailed Cash Flow'!Y1186="","",'Detailed Cash Flow'!Y1186*-1)</f>
        <v/>
      </c>
      <c r="G1203" s="170" t="str">
        <f>'Detailed Cash Flow'!AJ1186</f>
        <v/>
      </c>
      <c r="H1203" s="170" t="str">
        <f>IF('Detailed Cash Flow'!D1186="","",'Detailed Cash Flow'!D1186*-1)</f>
        <v/>
      </c>
      <c r="I1203" s="171"/>
      <c r="J1203" s="171"/>
      <c r="K1203" s="170" t="str">
        <f t="shared" si="38"/>
        <v/>
      </c>
      <c r="L1203" s="97" t="str">
        <f t="shared" si="37"/>
        <v/>
      </c>
    </row>
    <row r="1204" spans="2:12">
      <c r="B1204" s="172" t="str">
        <f>'Detailed Cash Flow'!A1187</f>
        <v/>
      </c>
      <c r="C1204" s="170" t="str">
        <f>IF('Detailed Cash Flow'!E1187="","",'Detailed Cash Flow'!E1187*-1)</f>
        <v/>
      </c>
      <c r="D1204" s="170" t="str">
        <f>IF('Detailed Cash Flow'!F1187="","",'Detailed Cash Flow'!F1187*-1)</f>
        <v/>
      </c>
      <c r="E1204" s="170" t="str">
        <f>IF('Detailed Cash Flow'!G1187="","",'Detailed Cash Flow'!G1187*-1)</f>
        <v/>
      </c>
      <c r="F1204" s="170" t="str">
        <f>IF('Detailed Cash Flow'!Y1187="","",'Detailed Cash Flow'!Y1187*-1)</f>
        <v/>
      </c>
      <c r="G1204" s="170" t="str">
        <f>'Detailed Cash Flow'!AJ1187</f>
        <v/>
      </c>
      <c r="H1204" s="170" t="str">
        <f>IF('Detailed Cash Flow'!D1187="","",'Detailed Cash Flow'!D1187*-1)</f>
        <v/>
      </c>
      <c r="I1204" s="171"/>
      <c r="J1204" s="171"/>
      <c r="K1204" s="170" t="str">
        <f t="shared" si="38"/>
        <v/>
      </c>
      <c r="L1204" s="97" t="str">
        <f t="shared" si="37"/>
        <v/>
      </c>
    </row>
    <row r="1205" spans="2:12">
      <c r="B1205" s="172" t="str">
        <f>'Detailed Cash Flow'!A1188</f>
        <v/>
      </c>
      <c r="C1205" s="170" t="str">
        <f>IF('Detailed Cash Flow'!E1188="","",'Detailed Cash Flow'!E1188*-1)</f>
        <v/>
      </c>
      <c r="D1205" s="170" t="str">
        <f>IF('Detailed Cash Flow'!F1188="","",'Detailed Cash Flow'!F1188*-1)</f>
        <v/>
      </c>
      <c r="E1205" s="170" t="str">
        <f>IF('Detailed Cash Flow'!G1188="","",'Detailed Cash Flow'!G1188*-1)</f>
        <v/>
      </c>
      <c r="F1205" s="170" t="str">
        <f>IF('Detailed Cash Flow'!Y1188="","",'Detailed Cash Flow'!Y1188*-1)</f>
        <v/>
      </c>
      <c r="G1205" s="170" t="str">
        <f>'Detailed Cash Flow'!AJ1188</f>
        <v/>
      </c>
      <c r="H1205" s="170" t="str">
        <f>IF('Detailed Cash Flow'!D1188="","",'Detailed Cash Flow'!D1188*-1)</f>
        <v/>
      </c>
      <c r="I1205" s="171"/>
      <c r="J1205" s="171"/>
      <c r="K1205" s="170" t="str">
        <f t="shared" si="38"/>
        <v/>
      </c>
      <c r="L1205" s="97" t="str">
        <f t="shared" si="37"/>
        <v/>
      </c>
    </row>
    <row r="1206" spans="2:12">
      <c r="B1206" s="172" t="str">
        <f>'Detailed Cash Flow'!A1189</f>
        <v/>
      </c>
      <c r="C1206" s="170" t="str">
        <f>IF('Detailed Cash Flow'!E1189="","",'Detailed Cash Flow'!E1189*-1)</f>
        <v/>
      </c>
      <c r="D1206" s="170" t="str">
        <f>IF('Detailed Cash Flow'!F1189="","",'Detailed Cash Flow'!F1189*-1)</f>
        <v/>
      </c>
      <c r="E1206" s="170" t="str">
        <f>IF('Detailed Cash Flow'!G1189="","",'Detailed Cash Flow'!G1189*-1)</f>
        <v/>
      </c>
      <c r="F1206" s="170" t="str">
        <f>IF('Detailed Cash Flow'!Y1189="","",'Detailed Cash Flow'!Y1189*-1)</f>
        <v/>
      </c>
      <c r="G1206" s="170" t="str">
        <f>'Detailed Cash Flow'!AJ1189</f>
        <v/>
      </c>
      <c r="H1206" s="170" t="str">
        <f>IF('Detailed Cash Flow'!D1189="","",'Detailed Cash Flow'!D1189*-1)</f>
        <v/>
      </c>
      <c r="I1206" s="171"/>
      <c r="J1206" s="171"/>
      <c r="K1206" s="170" t="str">
        <f t="shared" si="38"/>
        <v/>
      </c>
      <c r="L1206" s="97" t="str">
        <f t="shared" si="37"/>
        <v/>
      </c>
    </row>
    <row r="1207" spans="2:12">
      <c r="B1207" s="172" t="str">
        <f>'Detailed Cash Flow'!A1190</f>
        <v/>
      </c>
      <c r="C1207" s="170" t="str">
        <f>IF('Detailed Cash Flow'!E1190="","",'Detailed Cash Flow'!E1190*-1)</f>
        <v/>
      </c>
      <c r="D1207" s="170" t="str">
        <f>IF('Detailed Cash Flow'!F1190="","",'Detailed Cash Flow'!F1190*-1)</f>
        <v/>
      </c>
      <c r="E1207" s="170" t="str">
        <f>IF('Detailed Cash Flow'!G1190="","",'Detailed Cash Flow'!G1190*-1)</f>
        <v/>
      </c>
      <c r="F1207" s="170" t="str">
        <f>IF('Detailed Cash Flow'!Y1190="","",'Detailed Cash Flow'!Y1190*-1)</f>
        <v/>
      </c>
      <c r="G1207" s="170" t="str">
        <f>'Detailed Cash Flow'!AJ1190</f>
        <v/>
      </c>
      <c r="H1207" s="170" t="str">
        <f>IF('Detailed Cash Flow'!D1190="","",'Detailed Cash Flow'!D1190*-1)</f>
        <v/>
      </c>
      <c r="I1207" s="171"/>
      <c r="J1207" s="171"/>
      <c r="K1207" s="170" t="str">
        <f t="shared" si="38"/>
        <v/>
      </c>
      <c r="L1207" s="97" t="str">
        <f t="shared" si="37"/>
        <v/>
      </c>
    </row>
    <row r="1208" spans="2:12">
      <c r="B1208" s="172" t="str">
        <f>'Detailed Cash Flow'!A1191</f>
        <v/>
      </c>
      <c r="C1208" s="170" t="str">
        <f>IF('Detailed Cash Flow'!E1191="","",'Detailed Cash Flow'!E1191*-1)</f>
        <v/>
      </c>
      <c r="D1208" s="170" t="str">
        <f>IF('Detailed Cash Flow'!F1191="","",'Detailed Cash Flow'!F1191*-1)</f>
        <v/>
      </c>
      <c r="E1208" s="170" t="str">
        <f>IF('Detailed Cash Flow'!G1191="","",'Detailed Cash Flow'!G1191*-1)</f>
        <v/>
      </c>
      <c r="F1208" s="170" t="str">
        <f>IF('Detailed Cash Flow'!Y1191="","",'Detailed Cash Flow'!Y1191*-1)</f>
        <v/>
      </c>
      <c r="G1208" s="170" t="str">
        <f>'Detailed Cash Flow'!AJ1191</f>
        <v/>
      </c>
      <c r="H1208" s="170" t="str">
        <f>IF('Detailed Cash Flow'!D1191="","",'Detailed Cash Flow'!D1191*-1)</f>
        <v/>
      </c>
      <c r="I1208" s="171"/>
      <c r="J1208" s="171"/>
      <c r="K1208" s="170" t="str">
        <f t="shared" si="38"/>
        <v/>
      </c>
      <c r="L1208" s="97" t="str">
        <f t="shared" si="37"/>
        <v/>
      </c>
    </row>
    <row r="1209" spans="2:12">
      <c r="B1209" s="172" t="str">
        <f>'Detailed Cash Flow'!A1192</f>
        <v/>
      </c>
      <c r="C1209" s="170" t="str">
        <f>IF('Detailed Cash Flow'!E1192="","",'Detailed Cash Flow'!E1192*-1)</f>
        <v/>
      </c>
      <c r="D1209" s="170" t="str">
        <f>IF('Detailed Cash Flow'!F1192="","",'Detailed Cash Flow'!F1192*-1)</f>
        <v/>
      </c>
      <c r="E1209" s="170" t="str">
        <f>IF('Detailed Cash Flow'!G1192="","",'Detailed Cash Flow'!G1192*-1)</f>
        <v/>
      </c>
      <c r="F1209" s="170" t="str">
        <f>IF('Detailed Cash Flow'!Y1192="","",'Detailed Cash Flow'!Y1192*-1)</f>
        <v/>
      </c>
      <c r="G1209" s="170" t="str">
        <f>'Detailed Cash Flow'!AJ1192</f>
        <v/>
      </c>
      <c r="H1209" s="170" t="str">
        <f>IF('Detailed Cash Flow'!D1192="","",'Detailed Cash Flow'!D1192*-1)</f>
        <v/>
      </c>
      <c r="I1209" s="171"/>
      <c r="J1209" s="171"/>
      <c r="K1209" s="170" t="str">
        <f t="shared" si="38"/>
        <v/>
      </c>
      <c r="L1209" s="97" t="str">
        <f t="shared" si="37"/>
        <v/>
      </c>
    </row>
    <row r="1210" spans="2:12">
      <c r="B1210" s="172" t="str">
        <f>'Detailed Cash Flow'!A1193</f>
        <v/>
      </c>
      <c r="C1210" s="170" t="str">
        <f>IF('Detailed Cash Flow'!E1193="","",'Detailed Cash Flow'!E1193*-1)</f>
        <v/>
      </c>
      <c r="D1210" s="170" t="str">
        <f>IF('Detailed Cash Flow'!F1193="","",'Detailed Cash Flow'!F1193*-1)</f>
        <v/>
      </c>
      <c r="E1210" s="170" t="str">
        <f>IF('Detailed Cash Flow'!G1193="","",'Detailed Cash Flow'!G1193*-1)</f>
        <v/>
      </c>
      <c r="F1210" s="170" t="str">
        <f>IF('Detailed Cash Flow'!Y1193="","",'Detailed Cash Flow'!Y1193*-1)</f>
        <v/>
      </c>
      <c r="G1210" s="170" t="str">
        <f>'Detailed Cash Flow'!AJ1193</f>
        <v/>
      </c>
      <c r="H1210" s="170" t="str">
        <f>IF('Detailed Cash Flow'!D1193="","",'Detailed Cash Flow'!D1193*-1)</f>
        <v/>
      </c>
      <c r="I1210" s="171"/>
      <c r="J1210" s="171"/>
      <c r="K1210" s="170" t="str">
        <f t="shared" si="38"/>
        <v/>
      </c>
      <c r="L1210" s="97" t="str">
        <f t="shared" si="37"/>
        <v/>
      </c>
    </row>
    <row r="1211" spans="2:12">
      <c r="B1211" s="172" t="str">
        <f>'Detailed Cash Flow'!A1194</f>
        <v/>
      </c>
      <c r="C1211" s="170" t="str">
        <f>IF('Detailed Cash Flow'!E1194="","",'Detailed Cash Flow'!E1194*-1)</f>
        <v/>
      </c>
      <c r="D1211" s="170" t="str">
        <f>IF('Detailed Cash Flow'!F1194="","",'Detailed Cash Flow'!F1194*-1)</f>
        <v/>
      </c>
      <c r="E1211" s="170" t="str">
        <f>IF('Detailed Cash Flow'!G1194="","",'Detailed Cash Flow'!G1194*-1)</f>
        <v/>
      </c>
      <c r="F1211" s="170" t="str">
        <f>IF('Detailed Cash Flow'!Y1194="","",'Detailed Cash Flow'!Y1194*-1)</f>
        <v/>
      </c>
      <c r="G1211" s="170" t="str">
        <f>'Detailed Cash Flow'!AJ1194</f>
        <v/>
      </c>
      <c r="H1211" s="170" t="str">
        <f>IF('Detailed Cash Flow'!D1194="","",'Detailed Cash Flow'!D1194*-1)</f>
        <v/>
      </c>
      <c r="I1211" s="171"/>
      <c r="J1211" s="171"/>
      <c r="K1211" s="170" t="str">
        <f t="shared" si="38"/>
        <v/>
      </c>
      <c r="L1211" s="97" t="str">
        <f t="shared" si="37"/>
        <v/>
      </c>
    </row>
    <row r="1212" spans="2:12">
      <c r="B1212" s="172" t="str">
        <f>'Detailed Cash Flow'!A1195</f>
        <v/>
      </c>
      <c r="C1212" s="170" t="str">
        <f>IF('Detailed Cash Flow'!E1195="","",'Detailed Cash Flow'!E1195*-1)</f>
        <v/>
      </c>
      <c r="D1212" s="170" t="str">
        <f>IF('Detailed Cash Flow'!F1195="","",'Detailed Cash Flow'!F1195*-1)</f>
        <v/>
      </c>
      <c r="E1212" s="170" t="str">
        <f>IF('Detailed Cash Flow'!G1195="","",'Detailed Cash Flow'!G1195*-1)</f>
        <v/>
      </c>
      <c r="F1212" s="170" t="str">
        <f>IF('Detailed Cash Flow'!Y1195="","",'Detailed Cash Flow'!Y1195*-1)</f>
        <v/>
      </c>
      <c r="G1212" s="170" t="str">
        <f>'Detailed Cash Flow'!AJ1195</f>
        <v/>
      </c>
      <c r="H1212" s="170" t="str">
        <f>IF('Detailed Cash Flow'!D1195="","",'Detailed Cash Flow'!D1195*-1)</f>
        <v/>
      </c>
      <c r="I1212" s="171"/>
      <c r="J1212" s="171"/>
      <c r="K1212" s="170" t="str">
        <f t="shared" si="38"/>
        <v/>
      </c>
      <c r="L1212" s="97" t="str">
        <f t="shared" si="37"/>
        <v/>
      </c>
    </row>
    <row r="1213" spans="2:12">
      <c r="B1213" s="172" t="str">
        <f>'Detailed Cash Flow'!A1196</f>
        <v/>
      </c>
      <c r="C1213" s="170" t="str">
        <f>IF('Detailed Cash Flow'!E1196="","",'Detailed Cash Flow'!E1196*-1)</f>
        <v/>
      </c>
      <c r="D1213" s="170" t="str">
        <f>IF('Detailed Cash Flow'!F1196="","",'Detailed Cash Flow'!F1196*-1)</f>
        <v/>
      </c>
      <c r="E1213" s="170" t="str">
        <f>IF('Detailed Cash Flow'!G1196="","",'Detailed Cash Flow'!G1196*-1)</f>
        <v/>
      </c>
      <c r="F1213" s="170" t="str">
        <f>IF('Detailed Cash Flow'!Y1196="","",'Detailed Cash Flow'!Y1196*-1)</f>
        <v/>
      </c>
      <c r="G1213" s="170" t="str">
        <f>'Detailed Cash Flow'!AJ1196</f>
        <v/>
      </c>
      <c r="H1213" s="170" t="str">
        <f>IF('Detailed Cash Flow'!D1196="","",'Detailed Cash Flow'!D1196*-1)</f>
        <v/>
      </c>
      <c r="I1213" s="171"/>
      <c r="J1213" s="171"/>
      <c r="K1213" s="170" t="str">
        <f t="shared" si="38"/>
        <v/>
      </c>
      <c r="L1213" s="97" t="str">
        <f t="shared" si="37"/>
        <v/>
      </c>
    </row>
    <row r="1214" spans="2:12">
      <c r="B1214" s="172" t="str">
        <f>'Detailed Cash Flow'!A1197</f>
        <v/>
      </c>
      <c r="C1214" s="170" t="str">
        <f>IF('Detailed Cash Flow'!E1197="","",'Detailed Cash Flow'!E1197*-1)</f>
        <v/>
      </c>
      <c r="D1214" s="170" t="str">
        <f>IF('Detailed Cash Flow'!F1197="","",'Detailed Cash Flow'!F1197*-1)</f>
        <v/>
      </c>
      <c r="E1214" s="170" t="str">
        <f>IF('Detailed Cash Flow'!G1197="","",'Detailed Cash Flow'!G1197*-1)</f>
        <v/>
      </c>
      <c r="F1214" s="170" t="str">
        <f>IF('Detailed Cash Flow'!Y1197="","",'Detailed Cash Flow'!Y1197*-1)</f>
        <v/>
      </c>
      <c r="G1214" s="170" t="str">
        <f>'Detailed Cash Flow'!AJ1197</f>
        <v/>
      </c>
      <c r="H1214" s="170" t="str">
        <f>IF('Detailed Cash Flow'!D1197="","",'Detailed Cash Flow'!D1197*-1)</f>
        <v/>
      </c>
      <c r="I1214" s="171"/>
      <c r="J1214" s="171"/>
      <c r="K1214" s="170" t="str">
        <f t="shared" si="38"/>
        <v/>
      </c>
      <c r="L1214" s="97" t="str">
        <f t="shared" si="37"/>
        <v/>
      </c>
    </row>
    <row r="1215" spans="2:12">
      <c r="B1215" s="172" t="str">
        <f>'Detailed Cash Flow'!A1198</f>
        <v/>
      </c>
      <c r="C1215" s="170" t="str">
        <f>IF('Detailed Cash Flow'!E1198="","",'Detailed Cash Flow'!E1198*-1)</f>
        <v/>
      </c>
      <c r="D1215" s="170" t="str">
        <f>IF('Detailed Cash Flow'!F1198="","",'Detailed Cash Flow'!F1198*-1)</f>
        <v/>
      </c>
      <c r="E1215" s="170" t="str">
        <f>IF('Detailed Cash Flow'!G1198="","",'Detailed Cash Flow'!G1198*-1)</f>
        <v/>
      </c>
      <c r="F1215" s="170" t="str">
        <f>IF('Detailed Cash Flow'!Y1198="","",'Detailed Cash Flow'!Y1198*-1)</f>
        <v/>
      </c>
      <c r="G1215" s="170" t="str">
        <f>'Detailed Cash Flow'!AJ1198</f>
        <v/>
      </c>
      <c r="H1215" s="170" t="str">
        <f>IF('Detailed Cash Flow'!D1198="","",'Detailed Cash Flow'!D1198*-1)</f>
        <v/>
      </c>
      <c r="I1215" s="171"/>
      <c r="J1215" s="171"/>
      <c r="K1215" s="170" t="str">
        <f t="shared" si="38"/>
        <v/>
      </c>
      <c r="L1215" s="97" t="str">
        <f t="shared" si="37"/>
        <v/>
      </c>
    </row>
    <row r="1216" spans="2:12">
      <c r="B1216" s="172" t="str">
        <f>'Detailed Cash Flow'!A1199</f>
        <v/>
      </c>
      <c r="C1216" s="170" t="str">
        <f>IF('Detailed Cash Flow'!E1199="","",'Detailed Cash Flow'!E1199*-1)</f>
        <v/>
      </c>
      <c r="D1216" s="170" t="str">
        <f>IF('Detailed Cash Flow'!F1199="","",'Detailed Cash Flow'!F1199*-1)</f>
        <v/>
      </c>
      <c r="E1216" s="170" t="str">
        <f>IF('Detailed Cash Flow'!G1199="","",'Detailed Cash Flow'!G1199*-1)</f>
        <v/>
      </c>
      <c r="F1216" s="170" t="str">
        <f>IF('Detailed Cash Flow'!Y1199="","",'Detailed Cash Flow'!Y1199*-1)</f>
        <v/>
      </c>
      <c r="G1216" s="170" t="str">
        <f>'Detailed Cash Flow'!AJ1199</f>
        <v/>
      </c>
      <c r="H1216" s="170" t="str">
        <f>IF('Detailed Cash Flow'!D1199="","",'Detailed Cash Flow'!D1199*-1)</f>
        <v/>
      </c>
      <c r="I1216" s="171"/>
      <c r="J1216" s="171"/>
      <c r="K1216" s="170" t="str">
        <f t="shared" si="38"/>
        <v/>
      </c>
      <c r="L1216" s="97" t="str">
        <f t="shared" si="37"/>
        <v/>
      </c>
    </row>
    <row r="1217" spans="2:12">
      <c r="B1217" s="172" t="str">
        <f>'Detailed Cash Flow'!A1200</f>
        <v/>
      </c>
      <c r="C1217" s="170" t="str">
        <f>IF('Detailed Cash Flow'!E1200="","",'Detailed Cash Flow'!E1200*-1)</f>
        <v/>
      </c>
      <c r="D1217" s="170" t="str">
        <f>IF('Detailed Cash Flow'!F1200="","",'Detailed Cash Flow'!F1200*-1)</f>
        <v/>
      </c>
      <c r="E1217" s="170" t="str">
        <f>IF('Detailed Cash Flow'!G1200="","",'Detailed Cash Flow'!G1200*-1)</f>
        <v/>
      </c>
      <c r="F1217" s="170" t="str">
        <f>IF('Detailed Cash Flow'!Y1200="","",'Detailed Cash Flow'!Y1200*-1)</f>
        <v/>
      </c>
      <c r="G1217" s="170" t="str">
        <f>'Detailed Cash Flow'!AJ1200</f>
        <v/>
      </c>
      <c r="H1217" s="170" t="str">
        <f>IF('Detailed Cash Flow'!D1200="","",'Detailed Cash Flow'!D1200*-1)</f>
        <v/>
      </c>
      <c r="I1217" s="171"/>
      <c r="J1217" s="171"/>
      <c r="K1217" s="170" t="str">
        <f t="shared" si="38"/>
        <v/>
      </c>
      <c r="L1217" s="97" t="str">
        <f t="shared" si="37"/>
        <v/>
      </c>
    </row>
    <row r="1218" spans="2:12">
      <c r="B1218" s="172" t="str">
        <f>'Detailed Cash Flow'!A1201</f>
        <v/>
      </c>
      <c r="C1218" s="170" t="str">
        <f>IF('Detailed Cash Flow'!E1201="","",'Detailed Cash Flow'!E1201*-1)</f>
        <v/>
      </c>
      <c r="D1218" s="170" t="str">
        <f>IF('Detailed Cash Flow'!F1201="","",'Detailed Cash Flow'!F1201*-1)</f>
        <v/>
      </c>
      <c r="E1218" s="170" t="str">
        <f>IF('Detailed Cash Flow'!G1201="","",'Detailed Cash Flow'!G1201*-1)</f>
        <v/>
      </c>
      <c r="F1218" s="170" t="str">
        <f>IF('Detailed Cash Flow'!Y1201="","",'Detailed Cash Flow'!Y1201*-1)</f>
        <v/>
      </c>
      <c r="G1218" s="170" t="str">
        <f>'Detailed Cash Flow'!AJ1201</f>
        <v/>
      </c>
      <c r="H1218" s="170" t="str">
        <f>IF('Detailed Cash Flow'!D1201="","",'Detailed Cash Flow'!D1201*-1)</f>
        <v/>
      </c>
      <c r="I1218" s="171"/>
      <c r="J1218" s="171"/>
      <c r="K1218" s="170" t="str">
        <f t="shared" si="38"/>
        <v/>
      </c>
      <c r="L1218" s="97" t="str">
        <f t="shared" si="37"/>
        <v/>
      </c>
    </row>
    <row r="1219" spans="2:12">
      <c r="B1219" s="172" t="str">
        <f>'Detailed Cash Flow'!A1202</f>
        <v/>
      </c>
      <c r="C1219" s="170" t="str">
        <f>IF('Detailed Cash Flow'!E1202="","",'Detailed Cash Flow'!E1202*-1)</f>
        <v/>
      </c>
      <c r="D1219" s="170" t="str">
        <f>IF('Detailed Cash Flow'!F1202="","",'Detailed Cash Flow'!F1202*-1)</f>
        <v/>
      </c>
      <c r="E1219" s="170" t="str">
        <f>IF('Detailed Cash Flow'!G1202="","",'Detailed Cash Flow'!G1202*-1)</f>
        <v/>
      </c>
      <c r="F1219" s="170" t="str">
        <f>IF('Detailed Cash Flow'!Y1202="","",'Detailed Cash Flow'!Y1202*-1)</f>
        <v/>
      </c>
      <c r="G1219" s="170" t="str">
        <f>'Detailed Cash Flow'!AJ1202</f>
        <v/>
      </c>
      <c r="H1219" s="170" t="str">
        <f>IF('Detailed Cash Flow'!D1202="","",'Detailed Cash Flow'!D1202*-1)</f>
        <v/>
      </c>
      <c r="I1219" s="171"/>
      <c r="J1219" s="171"/>
      <c r="K1219" s="170" t="str">
        <f t="shared" si="38"/>
        <v/>
      </c>
      <c r="L1219" s="97" t="str">
        <f t="shared" si="37"/>
        <v/>
      </c>
    </row>
    <row r="1220" spans="2:12">
      <c r="B1220" s="172" t="str">
        <f>'Detailed Cash Flow'!A1203</f>
        <v/>
      </c>
      <c r="C1220" s="170" t="str">
        <f>IF('Detailed Cash Flow'!E1203="","",'Detailed Cash Flow'!E1203*-1)</f>
        <v/>
      </c>
      <c r="D1220" s="170" t="str">
        <f>IF('Detailed Cash Flow'!F1203="","",'Detailed Cash Flow'!F1203*-1)</f>
        <v/>
      </c>
      <c r="E1220" s="170" t="str">
        <f>IF('Detailed Cash Flow'!G1203="","",'Detailed Cash Flow'!G1203*-1)</f>
        <v/>
      </c>
      <c r="F1220" s="170" t="str">
        <f>IF('Detailed Cash Flow'!Y1203="","",'Detailed Cash Flow'!Y1203*-1)</f>
        <v/>
      </c>
      <c r="G1220" s="170" t="str">
        <f>'Detailed Cash Flow'!AJ1203</f>
        <v/>
      </c>
      <c r="H1220" s="170" t="str">
        <f>IF('Detailed Cash Flow'!D1203="","",'Detailed Cash Flow'!D1203*-1)</f>
        <v/>
      </c>
      <c r="I1220" s="171"/>
      <c r="J1220" s="171"/>
      <c r="K1220" s="170" t="str">
        <f t="shared" si="38"/>
        <v/>
      </c>
      <c r="L1220" s="97" t="str">
        <f t="shared" si="37"/>
        <v/>
      </c>
    </row>
    <row r="1221" spans="2:12">
      <c r="B1221" s="172" t="str">
        <f>'Detailed Cash Flow'!A1204</f>
        <v/>
      </c>
      <c r="C1221" s="170" t="str">
        <f>IF('Detailed Cash Flow'!E1204="","",'Detailed Cash Flow'!E1204*-1)</f>
        <v/>
      </c>
      <c r="D1221" s="170" t="str">
        <f>IF('Detailed Cash Flow'!F1204="","",'Detailed Cash Flow'!F1204*-1)</f>
        <v/>
      </c>
      <c r="E1221" s="170" t="str">
        <f>IF('Detailed Cash Flow'!G1204="","",'Detailed Cash Flow'!G1204*-1)</f>
        <v/>
      </c>
      <c r="F1221" s="170" t="str">
        <f>IF('Detailed Cash Flow'!Y1204="","",'Detailed Cash Flow'!Y1204*-1)</f>
        <v/>
      </c>
      <c r="G1221" s="170" t="str">
        <f>'Detailed Cash Flow'!AJ1204</f>
        <v/>
      </c>
      <c r="H1221" s="170" t="str">
        <f>IF('Detailed Cash Flow'!D1204="","",'Detailed Cash Flow'!D1204*-1)</f>
        <v/>
      </c>
      <c r="I1221" s="171"/>
      <c r="J1221" s="171"/>
      <c r="K1221" s="170" t="str">
        <f t="shared" si="38"/>
        <v/>
      </c>
      <c r="L1221" s="97" t="str">
        <f t="shared" si="37"/>
        <v/>
      </c>
    </row>
    <row r="1222" spans="2:12">
      <c r="B1222" s="172" t="str">
        <f>'Detailed Cash Flow'!A1205</f>
        <v/>
      </c>
      <c r="C1222" s="170" t="str">
        <f>IF('Detailed Cash Flow'!E1205="","",'Detailed Cash Flow'!E1205*-1)</f>
        <v/>
      </c>
      <c r="D1222" s="170" t="str">
        <f>IF('Detailed Cash Flow'!F1205="","",'Detailed Cash Flow'!F1205*-1)</f>
        <v/>
      </c>
      <c r="E1222" s="170" t="str">
        <f>IF('Detailed Cash Flow'!G1205="","",'Detailed Cash Flow'!G1205*-1)</f>
        <v/>
      </c>
      <c r="F1222" s="170" t="str">
        <f>IF('Detailed Cash Flow'!Y1205="","",'Detailed Cash Flow'!Y1205*-1)</f>
        <v/>
      </c>
      <c r="G1222" s="170" t="str">
        <f>'Detailed Cash Flow'!AJ1205</f>
        <v/>
      </c>
      <c r="H1222" s="170" t="str">
        <f>IF('Detailed Cash Flow'!D1205="","",'Detailed Cash Flow'!D1205*-1)</f>
        <v/>
      </c>
      <c r="I1222" s="171"/>
      <c r="J1222" s="171"/>
      <c r="K1222" s="170" t="str">
        <f t="shared" si="38"/>
        <v/>
      </c>
      <c r="L1222" s="97" t="str">
        <f t="shared" si="37"/>
        <v/>
      </c>
    </row>
    <row r="1223" spans="2:12">
      <c r="B1223" s="172" t="str">
        <f>'Detailed Cash Flow'!A1206</f>
        <v/>
      </c>
      <c r="C1223" s="170" t="str">
        <f>IF('Detailed Cash Flow'!E1206="","",'Detailed Cash Flow'!E1206*-1)</f>
        <v/>
      </c>
      <c r="D1223" s="170" t="str">
        <f>IF('Detailed Cash Flow'!F1206="","",'Detailed Cash Flow'!F1206*-1)</f>
        <v/>
      </c>
      <c r="E1223" s="170" t="str">
        <f>IF('Detailed Cash Flow'!G1206="","",'Detailed Cash Flow'!G1206*-1)</f>
        <v/>
      </c>
      <c r="F1223" s="170" t="str">
        <f>IF('Detailed Cash Flow'!Y1206="","",'Detailed Cash Flow'!Y1206*-1)</f>
        <v/>
      </c>
      <c r="G1223" s="170" t="str">
        <f>'Detailed Cash Flow'!AJ1206</f>
        <v/>
      </c>
      <c r="H1223" s="170" t="str">
        <f>IF('Detailed Cash Flow'!D1206="","",'Detailed Cash Flow'!D1206*-1)</f>
        <v/>
      </c>
      <c r="I1223" s="171"/>
      <c r="J1223" s="171"/>
      <c r="K1223" s="170" t="str">
        <f t="shared" si="38"/>
        <v/>
      </c>
      <c r="L1223" s="97" t="str">
        <f t="shared" si="37"/>
        <v/>
      </c>
    </row>
    <row r="1224" spans="2:12">
      <c r="B1224" s="172" t="str">
        <f>'Detailed Cash Flow'!A1207</f>
        <v/>
      </c>
      <c r="C1224" s="170" t="str">
        <f>IF('Detailed Cash Flow'!E1207="","",'Detailed Cash Flow'!E1207*-1)</f>
        <v/>
      </c>
      <c r="D1224" s="170" t="str">
        <f>IF('Detailed Cash Flow'!F1207="","",'Detailed Cash Flow'!F1207*-1)</f>
        <v/>
      </c>
      <c r="E1224" s="170" t="str">
        <f>IF('Detailed Cash Flow'!G1207="","",'Detailed Cash Flow'!G1207*-1)</f>
        <v/>
      </c>
      <c r="F1224" s="170" t="str">
        <f>IF('Detailed Cash Flow'!Y1207="","",'Detailed Cash Flow'!Y1207*-1)</f>
        <v/>
      </c>
      <c r="G1224" s="170" t="str">
        <f>'Detailed Cash Flow'!AJ1207</f>
        <v/>
      </c>
      <c r="H1224" s="170" t="str">
        <f>IF('Detailed Cash Flow'!D1207="","",'Detailed Cash Flow'!D1207*-1)</f>
        <v/>
      </c>
      <c r="I1224" s="171"/>
      <c r="J1224" s="171"/>
      <c r="K1224" s="170" t="str">
        <f t="shared" si="38"/>
        <v/>
      </c>
      <c r="L1224" s="97" t="str">
        <f t="shared" si="37"/>
        <v/>
      </c>
    </row>
    <row r="1225" spans="2:12">
      <c r="B1225" s="172" t="str">
        <f>'Detailed Cash Flow'!A1208</f>
        <v/>
      </c>
      <c r="C1225" s="170" t="str">
        <f>IF('Detailed Cash Flow'!E1208="","",'Detailed Cash Flow'!E1208*-1)</f>
        <v/>
      </c>
      <c r="D1225" s="170" t="str">
        <f>IF('Detailed Cash Flow'!F1208="","",'Detailed Cash Flow'!F1208*-1)</f>
        <v/>
      </c>
      <c r="E1225" s="170" t="str">
        <f>IF('Detailed Cash Flow'!G1208="","",'Detailed Cash Flow'!G1208*-1)</f>
        <v/>
      </c>
      <c r="F1225" s="170" t="str">
        <f>IF('Detailed Cash Flow'!Y1208="","",'Detailed Cash Flow'!Y1208*-1)</f>
        <v/>
      </c>
      <c r="G1225" s="170" t="str">
        <f>'Detailed Cash Flow'!AJ1208</f>
        <v/>
      </c>
      <c r="H1225" s="170" t="str">
        <f>IF('Detailed Cash Flow'!D1208="","",'Detailed Cash Flow'!D1208*-1)</f>
        <v/>
      </c>
      <c r="I1225" s="171"/>
      <c r="J1225" s="171"/>
      <c r="K1225" s="170" t="str">
        <f t="shared" si="38"/>
        <v/>
      </c>
      <c r="L1225" s="97" t="str">
        <f t="shared" si="37"/>
        <v/>
      </c>
    </row>
    <row r="1226" spans="2:12">
      <c r="B1226" s="172" t="str">
        <f>'Detailed Cash Flow'!A1209</f>
        <v/>
      </c>
      <c r="C1226" s="170" t="str">
        <f>IF('Detailed Cash Flow'!E1209="","",'Detailed Cash Flow'!E1209*-1)</f>
        <v/>
      </c>
      <c r="D1226" s="170" t="str">
        <f>IF('Detailed Cash Flow'!F1209="","",'Detailed Cash Flow'!F1209*-1)</f>
        <v/>
      </c>
      <c r="E1226" s="170" t="str">
        <f>IF('Detailed Cash Flow'!G1209="","",'Detailed Cash Flow'!G1209*-1)</f>
        <v/>
      </c>
      <c r="F1226" s="170" t="str">
        <f>IF('Detailed Cash Flow'!Y1209="","",'Detailed Cash Flow'!Y1209*-1)</f>
        <v/>
      </c>
      <c r="G1226" s="170" t="str">
        <f>'Detailed Cash Flow'!AJ1209</f>
        <v/>
      </c>
      <c r="H1226" s="170" t="str">
        <f>IF('Detailed Cash Flow'!D1209="","",'Detailed Cash Flow'!D1209*-1)</f>
        <v/>
      </c>
      <c r="I1226" s="171"/>
      <c r="J1226" s="171"/>
      <c r="K1226" s="170" t="str">
        <f t="shared" si="38"/>
        <v/>
      </c>
      <c r="L1226" s="97" t="str">
        <f t="shared" si="37"/>
        <v/>
      </c>
    </row>
    <row r="1227" spans="2:12">
      <c r="B1227" s="172" t="str">
        <f>'Detailed Cash Flow'!A1210</f>
        <v/>
      </c>
      <c r="C1227" s="170" t="str">
        <f>IF('Detailed Cash Flow'!E1210="","",'Detailed Cash Flow'!E1210*-1)</f>
        <v/>
      </c>
      <c r="D1227" s="170" t="str">
        <f>IF('Detailed Cash Flow'!F1210="","",'Detailed Cash Flow'!F1210*-1)</f>
        <v/>
      </c>
      <c r="E1227" s="170" t="str">
        <f>IF('Detailed Cash Flow'!G1210="","",'Detailed Cash Flow'!G1210*-1)</f>
        <v/>
      </c>
      <c r="F1227" s="170" t="str">
        <f>IF('Detailed Cash Flow'!Y1210="","",'Detailed Cash Flow'!Y1210*-1)</f>
        <v/>
      </c>
      <c r="G1227" s="170" t="str">
        <f>'Detailed Cash Flow'!AJ1210</f>
        <v/>
      </c>
      <c r="H1227" s="170" t="str">
        <f>IF('Detailed Cash Flow'!D1210="","",'Detailed Cash Flow'!D1210*-1)</f>
        <v/>
      </c>
      <c r="I1227" s="171"/>
      <c r="J1227" s="171"/>
      <c r="K1227" s="170" t="str">
        <f t="shared" si="38"/>
        <v/>
      </c>
      <c r="L1227" s="97" t="str">
        <f t="shared" si="37"/>
        <v/>
      </c>
    </row>
    <row r="1228" spans="2:12">
      <c r="B1228" s="172" t="str">
        <f>'Detailed Cash Flow'!A1211</f>
        <v/>
      </c>
      <c r="C1228" s="170" t="str">
        <f>IF('Detailed Cash Flow'!E1211="","",'Detailed Cash Flow'!E1211*-1)</f>
        <v/>
      </c>
      <c r="D1228" s="170" t="str">
        <f>IF('Detailed Cash Flow'!F1211="","",'Detailed Cash Flow'!F1211*-1)</f>
        <v/>
      </c>
      <c r="E1228" s="170" t="str">
        <f>IF('Detailed Cash Flow'!G1211="","",'Detailed Cash Flow'!G1211*-1)</f>
        <v/>
      </c>
      <c r="F1228" s="170" t="str">
        <f>IF('Detailed Cash Flow'!Y1211="","",'Detailed Cash Flow'!Y1211*-1)</f>
        <v/>
      </c>
      <c r="G1228" s="170" t="str">
        <f>'Detailed Cash Flow'!AJ1211</f>
        <v/>
      </c>
      <c r="H1228" s="170" t="str">
        <f>IF('Detailed Cash Flow'!D1211="","",'Detailed Cash Flow'!D1211*-1)</f>
        <v/>
      </c>
      <c r="I1228" s="171"/>
      <c r="J1228" s="171"/>
      <c r="K1228" s="170" t="str">
        <f t="shared" si="38"/>
        <v/>
      </c>
      <c r="L1228" s="97" t="str">
        <f t="shared" si="37"/>
        <v/>
      </c>
    </row>
    <row r="1229" spans="2:12">
      <c r="B1229" s="172" t="str">
        <f>'Detailed Cash Flow'!A1212</f>
        <v/>
      </c>
      <c r="C1229" s="170" t="str">
        <f>IF('Detailed Cash Flow'!E1212="","",'Detailed Cash Flow'!E1212*-1)</f>
        <v/>
      </c>
      <c r="D1229" s="170" t="str">
        <f>IF('Detailed Cash Flow'!F1212="","",'Detailed Cash Flow'!F1212*-1)</f>
        <v/>
      </c>
      <c r="E1229" s="170" t="str">
        <f>IF('Detailed Cash Flow'!G1212="","",'Detailed Cash Flow'!G1212*-1)</f>
        <v/>
      </c>
      <c r="F1229" s="170" t="str">
        <f>IF('Detailed Cash Flow'!Y1212="","",'Detailed Cash Flow'!Y1212*-1)</f>
        <v/>
      </c>
      <c r="G1229" s="170" t="str">
        <f>'Detailed Cash Flow'!AJ1212</f>
        <v/>
      </c>
      <c r="H1229" s="170" t="str">
        <f>IF('Detailed Cash Flow'!D1212="","",'Detailed Cash Flow'!D1212*-1)</f>
        <v/>
      </c>
      <c r="I1229" s="171"/>
      <c r="J1229" s="171"/>
      <c r="K1229" s="170" t="str">
        <f t="shared" si="38"/>
        <v/>
      </c>
      <c r="L1229" s="97" t="str">
        <f t="shared" si="37"/>
        <v/>
      </c>
    </row>
    <row r="1230" spans="2:12">
      <c r="B1230" s="172" t="str">
        <f>'Detailed Cash Flow'!A1213</f>
        <v/>
      </c>
      <c r="C1230" s="170" t="str">
        <f>IF('Detailed Cash Flow'!E1213="","",'Detailed Cash Flow'!E1213*-1)</f>
        <v/>
      </c>
      <c r="D1230" s="170" t="str">
        <f>IF('Detailed Cash Flow'!F1213="","",'Detailed Cash Flow'!F1213*-1)</f>
        <v/>
      </c>
      <c r="E1230" s="170" t="str">
        <f>IF('Detailed Cash Flow'!G1213="","",'Detailed Cash Flow'!G1213*-1)</f>
        <v/>
      </c>
      <c r="F1230" s="170" t="str">
        <f>IF('Detailed Cash Flow'!Y1213="","",'Detailed Cash Flow'!Y1213*-1)</f>
        <v/>
      </c>
      <c r="G1230" s="170" t="str">
        <f>'Detailed Cash Flow'!AJ1213</f>
        <v/>
      </c>
      <c r="H1230" s="170" t="str">
        <f>IF('Detailed Cash Flow'!D1213="","",'Detailed Cash Flow'!D1213*-1)</f>
        <v/>
      </c>
      <c r="I1230" s="171"/>
      <c r="J1230" s="171"/>
      <c r="K1230" s="170" t="str">
        <f t="shared" si="38"/>
        <v/>
      </c>
      <c r="L1230" s="97" t="str">
        <f t="shared" si="37"/>
        <v/>
      </c>
    </row>
    <row r="1231" spans="2:12">
      <c r="B1231" s="172" t="str">
        <f>'Detailed Cash Flow'!A1214</f>
        <v/>
      </c>
      <c r="C1231" s="170" t="str">
        <f>IF('Detailed Cash Flow'!E1214="","",'Detailed Cash Flow'!E1214*-1)</f>
        <v/>
      </c>
      <c r="D1231" s="170" t="str">
        <f>IF('Detailed Cash Flow'!F1214="","",'Detailed Cash Flow'!F1214*-1)</f>
        <v/>
      </c>
      <c r="E1231" s="170" t="str">
        <f>IF('Detailed Cash Flow'!G1214="","",'Detailed Cash Flow'!G1214*-1)</f>
        <v/>
      </c>
      <c r="F1231" s="170" t="str">
        <f>IF('Detailed Cash Flow'!Y1214="","",'Detailed Cash Flow'!Y1214*-1)</f>
        <v/>
      </c>
      <c r="G1231" s="170" t="str">
        <f>'Detailed Cash Flow'!AJ1214</f>
        <v/>
      </c>
      <c r="H1231" s="170" t="str">
        <f>IF('Detailed Cash Flow'!D1214="","",'Detailed Cash Flow'!D1214*-1)</f>
        <v/>
      </c>
      <c r="I1231" s="171"/>
      <c r="J1231" s="171"/>
      <c r="K1231" s="170" t="str">
        <f t="shared" si="38"/>
        <v/>
      </c>
      <c r="L1231" s="97" t="str">
        <f t="shared" si="37"/>
        <v/>
      </c>
    </row>
    <row r="1232" spans="2:12">
      <c r="B1232" s="172" t="str">
        <f>'Detailed Cash Flow'!A1215</f>
        <v/>
      </c>
      <c r="C1232" s="170" t="str">
        <f>IF('Detailed Cash Flow'!E1215="","",'Detailed Cash Flow'!E1215*-1)</f>
        <v/>
      </c>
      <c r="D1232" s="170" t="str">
        <f>IF('Detailed Cash Flow'!F1215="","",'Detailed Cash Flow'!F1215*-1)</f>
        <v/>
      </c>
      <c r="E1232" s="170" t="str">
        <f>IF('Detailed Cash Flow'!G1215="","",'Detailed Cash Flow'!G1215*-1)</f>
        <v/>
      </c>
      <c r="F1232" s="170" t="str">
        <f>IF('Detailed Cash Flow'!Y1215="","",'Detailed Cash Flow'!Y1215*-1)</f>
        <v/>
      </c>
      <c r="G1232" s="170" t="str">
        <f>'Detailed Cash Flow'!AJ1215</f>
        <v/>
      </c>
      <c r="H1232" s="170" t="str">
        <f>IF('Detailed Cash Flow'!D1215="","",'Detailed Cash Flow'!D1215*-1)</f>
        <v/>
      </c>
      <c r="I1232" s="171"/>
      <c r="J1232" s="171"/>
      <c r="K1232" s="170" t="str">
        <f t="shared" si="38"/>
        <v/>
      </c>
      <c r="L1232" s="97" t="str">
        <f t="shared" si="37"/>
        <v/>
      </c>
    </row>
    <row r="1233" spans="2:12">
      <c r="B1233" s="172" t="str">
        <f>'Detailed Cash Flow'!A1216</f>
        <v/>
      </c>
      <c r="C1233" s="170" t="str">
        <f>IF('Detailed Cash Flow'!E1216="","",'Detailed Cash Flow'!E1216*-1)</f>
        <v/>
      </c>
      <c r="D1233" s="170" t="str">
        <f>IF('Detailed Cash Flow'!F1216="","",'Detailed Cash Flow'!F1216*-1)</f>
        <v/>
      </c>
      <c r="E1233" s="170" t="str">
        <f>IF('Detailed Cash Flow'!G1216="","",'Detailed Cash Flow'!G1216*-1)</f>
        <v/>
      </c>
      <c r="F1233" s="170" t="str">
        <f>IF('Detailed Cash Flow'!Y1216="","",'Detailed Cash Flow'!Y1216*-1)</f>
        <v/>
      </c>
      <c r="G1233" s="170" t="str">
        <f>'Detailed Cash Flow'!AJ1216</f>
        <v/>
      </c>
      <c r="H1233" s="170" t="str">
        <f>IF('Detailed Cash Flow'!D1216="","",'Detailed Cash Flow'!D1216*-1)</f>
        <v/>
      </c>
      <c r="I1233" s="171"/>
      <c r="J1233" s="171"/>
      <c r="K1233" s="170" t="str">
        <f t="shared" si="38"/>
        <v/>
      </c>
      <c r="L1233" s="97" t="str">
        <f t="shared" si="37"/>
        <v/>
      </c>
    </row>
    <row r="1234" spans="2:12">
      <c r="B1234" s="172" t="str">
        <f>'Detailed Cash Flow'!A1217</f>
        <v/>
      </c>
      <c r="C1234" s="170" t="str">
        <f>IF('Detailed Cash Flow'!E1217="","",'Detailed Cash Flow'!E1217*-1)</f>
        <v/>
      </c>
      <c r="D1234" s="170" t="str">
        <f>IF('Detailed Cash Flow'!F1217="","",'Detailed Cash Flow'!F1217*-1)</f>
        <v/>
      </c>
      <c r="E1234" s="170" t="str">
        <f>IF('Detailed Cash Flow'!G1217="","",'Detailed Cash Flow'!G1217*-1)</f>
        <v/>
      </c>
      <c r="F1234" s="170" t="str">
        <f>IF('Detailed Cash Flow'!Y1217="","",'Detailed Cash Flow'!Y1217*-1)</f>
        <v/>
      </c>
      <c r="G1234" s="170" t="str">
        <f>'Detailed Cash Flow'!AJ1217</f>
        <v/>
      </c>
      <c r="H1234" s="170" t="str">
        <f>IF('Detailed Cash Flow'!D1217="","",'Detailed Cash Flow'!D1217*-1)</f>
        <v/>
      </c>
      <c r="I1234" s="171"/>
      <c r="J1234" s="171"/>
      <c r="K1234" s="170" t="str">
        <f t="shared" si="38"/>
        <v/>
      </c>
      <c r="L1234" s="97" t="str">
        <f t="shared" ref="L1234:L1297" si="39">K1234</f>
        <v/>
      </c>
    </row>
    <row r="1235" spans="2:12">
      <c r="B1235" s="172" t="str">
        <f>'Detailed Cash Flow'!A1218</f>
        <v/>
      </c>
      <c r="C1235" s="170" t="str">
        <f>IF('Detailed Cash Flow'!E1218="","",'Detailed Cash Flow'!E1218*-1)</f>
        <v/>
      </c>
      <c r="D1235" s="170" t="str">
        <f>IF('Detailed Cash Flow'!F1218="","",'Detailed Cash Flow'!F1218*-1)</f>
        <v/>
      </c>
      <c r="E1235" s="170" t="str">
        <f>IF('Detailed Cash Flow'!G1218="","",'Detailed Cash Flow'!G1218*-1)</f>
        <v/>
      </c>
      <c r="F1235" s="170" t="str">
        <f>IF('Detailed Cash Flow'!Y1218="","",'Detailed Cash Flow'!Y1218*-1)</f>
        <v/>
      </c>
      <c r="G1235" s="170" t="str">
        <f>'Detailed Cash Flow'!AJ1218</f>
        <v/>
      </c>
      <c r="H1235" s="170" t="str">
        <f>IF('Detailed Cash Flow'!D1218="","",'Detailed Cash Flow'!D1218*-1)</f>
        <v/>
      </c>
      <c r="I1235" s="171"/>
      <c r="J1235" s="171"/>
      <c r="K1235" s="170" t="str">
        <f t="shared" si="38"/>
        <v/>
      </c>
      <c r="L1235" s="97" t="str">
        <f t="shared" si="39"/>
        <v/>
      </c>
    </row>
    <row r="1236" spans="2:12">
      <c r="B1236" s="172" t="str">
        <f>'Detailed Cash Flow'!A1219</f>
        <v/>
      </c>
      <c r="C1236" s="170" t="str">
        <f>IF('Detailed Cash Flow'!E1219="","",'Detailed Cash Flow'!E1219*-1)</f>
        <v/>
      </c>
      <c r="D1236" s="170" t="str">
        <f>IF('Detailed Cash Flow'!F1219="","",'Detailed Cash Flow'!F1219*-1)</f>
        <v/>
      </c>
      <c r="E1236" s="170" t="str">
        <f>IF('Detailed Cash Flow'!G1219="","",'Detailed Cash Flow'!G1219*-1)</f>
        <v/>
      </c>
      <c r="F1236" s="170" t="str">
        <f>IF('Detailed Cash Flow'!Y1219="","",'Detailed Cash Flow'!Y1219*-1)</f>
        <v/>
      </c>
      <c r="G1236" s="170" t="str">
        <f>'Detailed Cash Flow'!AJ1219</f>
        <v/>
      </c>
      <c r="H1236" s="170" t="str">
        <f>IF('Detailed Cash Flow'!D1219="","",'Detailed Cash Flow'!D1219*-1)</f>
        <v/>
      </c>
      <c r="I1236" s="171"/>
      <c r="J1236" s="171"/>
      <c r="K1236" s="170" t="str">
        <f t="shared" si="38"/>
        <v/>
      </c>
      <c r="L1236" s="97" t="str">
        <f t="shared" si="39"/>
        <v/>
      </c>
    </row>
    <row r="1237" spans="2:12">
      <c r="B1237" s="172" t="str">
        <f>'Detailed Cash Flow'!A1220</f>
        <v/>
      </c>
      <c r="C1237" s="170" t="str">
        <f>IF('Detailed Cash Flow'!E1220="","",'Detailed Cash Flow'!E1220*-1)</f>
        <v/>
      </c>
      <c r="D1237" s="170" t="str">
        <f>IF('Detailed Cash Flow'!F1220="","",'Detailed Cash Flow'!F1220*-1)</f>
        <v/>
      </c>
      <c r="E1237" s="170" t="str">
        <f>IF('Detailed Cash Flow'!G1220="","",'Detailed Cash Flow'!G1220*-1)</f>
        <v/>
      </c>
      <c r="F1237" s="170" t="str">
        <f>IF('Detailed Cash Flow'!Y1220="","",'Detailed Cash Flow'!Y1220*-1)</f>
        <v/>
      </c>
      <c r="G1237" s="170" t="str">
        <f>'Detailed Cash Flow'!AJ1220</f>
        <v/>
      </c>
      <c r="H1237" s="170" t="str">
        <f>IF('Detailed Cash Flow'!D1220="","",'Detailed Cash Flow'!D1220*-1)</f>
        <v/>
      </c>
      <c r="I1237" s="171"/>
      <c r="J1237" s="171"/>
      <c r="K1237" s="170" t="str">
        <f t="shared" ref="K1237:K1300" si="40">IF(B1237="","",K1236+G1237+C1237+D1237+E1237+F1237+H1237+I1237)</f>
        <v/>
      </c>
      <c r="L1237" s="97" t="str">
        <f t="shared" si="39"/>
        <v/>
      </c>
    </row>
    <row r="1238" spans="2:12">
      <c r="B1238" s="172" t="str">
        <f>'Detailed Cash Flow'!A1221</f>
        <v/>
      </c>
      <c r="C1238" s="170" t="str">
        <f>IF('Detailed Cash Flow'!E1221="","",'Detailed Cash Flow'!E1221*-1)</f>
        <v/>
      </c>
      <c r="D1238" s="170" t="str">
        <f>IF('Detailed Cash Flow'!F1221="","",'Detailed Cash Flow'!F1221*-1)</f>
        <v/>
      </c>
      <c r="E1238" s="170" t="str">
        <f>IF('Detailed Cash Flow'!G1221="","",'Detailed Cash Flow'!G1221*-1)</f>
        <v/>
      </c>
      <c r="F1238" s="170" t="str">
        <f>IF('Detailed Cash Flow'!Y1221="","",'Detailed Cash Flow'!Y1221*-1)</f>
        <v/>
      </c>
      <c r="G1238" s="170" t="str">
        <f>'Detailed Cash Flow'!AJ1221</f>
        <v/>
      </c>
      <c r="H1238" s="170" t="str">
        <f>IF('Detailed Cash Flow'!D1221="","",'Detailed Cash Flow'!D1221*-1)</f>
        <v/>
      </c>
      <c r="I1238" s="171"/>
      <c r="J1238" s="171"/>
      <c r="K1238" s="170" t="str">
        <f t="shared" si="40"/>
        <v/>
      </c>
      <c r="L1238" s="97" t="str">
        <f t="shared" si="39"/>
        <v/>
      </c>
    </row>
    <row r="1239" spans="2:12">
      <c r="B1239" s="172" t="str">
        <f>'Detailed Cash Flow'!A1222</f>
        <v/>
      </c>
      <c r="C1239" s="170" t="str">
        <f>IF('Detailed Cash Flow'!E1222="","",'Detailed Cash Flow'!E1222*-1)</f>
        <v/>
      </c>
      <c r="D1239" s="170" t="str">
        <f>IF('Detailed Cash Flow'!F1222="","",'Detailed Cash Flow'!F1222*-1)</f>
        <v/>
      </c>
      <c r="E1239" s="170" t="str">
        <f>IF('Detailed Cash Flow'!G1222="","",'Detailed Cash Flow'!G1222*-1)</f>
        <v/>
      </c>
      <c r="F1239" s="170" t="str">
        <f>IF('Detailed Cash Flow'!Y1222="","",'Detailed Cash Flow'!Y1222*-1)</f>
        <v/>
      </c>
      <c r="G1239" s="170" t="str">
        <f>'Detailed Cash Flow'!AJ1222</f>
        <v/>
      </c>
      <c r="H1239" s="170" t="str">
        <f>IF('Detailed Cash Flow'!D1222="","",'Detailed Cash Flow'!D1222*-1)</f>
        <v/>
      </c>
      <c r="I1239" s="171"/>
      <c r="J1239" s="171"/>
      <c r="K1239" s="170" t="str">
        <f t="shared" si="40"/>
        <v/>
      </c>
      <c r="L1239" s="97" t="str">
        <f t="shared" si="39"/>
        <v/>
      </c>
    </row>
    <row r="1240" spans="2:12">
      <c r="B1240" s="172" t="str">
        <f>'Detailed Cash Flow'!A1223</f>
        <v/>
      </c>
      <c r="C1240" s="170" t="str">
        <f>IF('Detailed Cash Flow'!E1223="","",'Detailed Cash Flow'!E1223*-1)</f>
        <v/>
      </c>
      <c r="D1240" s="170" t="str">
        <f>IF('Detailed Cash Flow'!F1223="","",'Detailed Cash Flow'!F1223*-1)</f>
        <v/>
      </c>
      <c r="E1240" s="170" t="str">
        <f>IF('Detailed Cash Flow'!G1223="","",'Detailed Cash Flow'!G1223*-1)</f>
        <v/>
      </c>
      <c r="F1240" s="170" t="str">
        <f>IF('Detailed Cash Flow'!Y1223="","",'Detailed Cash Flow'!Y1223*-1)</f>
        <v/>
      </c>
      <c r="G1240" s="170" t="str">
        <f>'Detailed Cash Flow'!AJ1223</f>
        <v/>
      </c>
      <c r="H1240" s="170" t="str">
        <f>IF('Detailed Cash Flow'!D1223="","",'Detailed Cash Flow'!D1223*-1)</f>
        <v/>
      </c>
      <c r="I1240" s="171"/>
      <c r="J1240" s="171"/>
      <c r="K1240" s="170" t="str">
        <f t="shared" si="40"/>
        <v/>
      </c>
      <c r="L1240" s="97" t="str">
        <f t="shared" si="39"/>
        <v/>
      </c>
    </row>
    <row r="1241" spans="2:12">
      <c r="B1241" s="172" t="str">
        <f>'Detailed Cash Flow'!A1224</f>
        <v/>
      </c>
      <c r="C1241" s="170" t="str">
        <f>IF('Detailed Cash Flow'!E1224="","",'Detailed Cash Flow'!E1224*-1)</f>
        <v/>
      </c>
      <c r="D1241" s="170" t="str">
        <f>IF('Detailed Cash Flow'!F1224="","",'Detailed Cash Flow'!F1224*-1)</f>
        <v/>
      </c>
      <c r="E1241" s="170" t="str">
        <f>IF('Detailed Cash Flow'!G1224="","",'Detailed Cash Flow'!G1224*-1)</f>
        <v/>
      </c>
      <c r="F1241" s="170" t="str">
        <f>IF('Detailed Cash Flow'!Y1224="","",'Detailed Cash Flow'!Y1224*-1)</f>
        <v/>
      </c>
      <c r="G1241" s="170" t="str">
        <f>'Detailed Cash Flow'!AJ1224</f>
        <v/>
      </c>
      <c r="H1241" s="170" t="str">
        <f>IF('Detailed Cash Flow'!D1224="","",'Detailed Cash Flow'!D1224*-1)</f>
        <v/>
      </c>
      <c r="I1241" s="171"/>
      <c r="J1241" s="171"/>
      <c r="K1241" s="170" t="str">
        <f t="shared" si="40"/>
        <v/>
      </c>
      <c r="L1241" s="97" t="str">
        <f t="shared" si="39"/>
        <v/>
      </c>
    </row>
    <row r="1242" spans="2:12">
      <c r="B1242" s="172" t="str">
        <f>'Detailed Cash Flow'!A1225</f>
        <v/>
      </c>
      <c r="C1242" s="170" t="str">
        <f>IF('Detailed Cash Flow'!E1225="","",'Detailed Cash Flow'!E1225*-1)</f>
        <v/>
      </c>
      <c r="D1242" s="170" t="str">
        <f>IF('Detailed Cash Flow'!F1225="","",'Detailed Cash Flow'!F1225*-1)</f>
        <v/>
      </c>
      <c r="E1242" s="170" t="str">
        <f>IF('Detailed Cash Flow'!G1225="","",'Detailed Cash Flow'!G1225*-1)</f>
        <v/>
      </c>
      <c r="F1242" s="170" t="str">
        <f>IF('Detailed Cash Flow'!Y1225="","",'Detailed Cash Flow'!Y1225*-1)</f>
        <v/>
      </c>
      <c r="G1242" s="170" t="str">
        <f>'Detailed Cash Flow'!AJ1225</f>
        <v/>
      </c>
      <c r="H1242" s="170" t="str">
        <f>IF('Detailed Cash Flow'!D1225="","",'Detailed Cash Flow'!D1225*-1)</f>
        <v/>
      </c>
      <c r="I1242" s="171"/>
      <c r="J1242" s="171"/>
      <c r="K1242" s="170" t="str">
        <f t="shared" si="40"/>
        <v/>
      </c>
      <c r="L1242" s="97" t="str">
        <f t="shared" si="39"/>
        <v/>
      </c>
    </row>
    <row r="1243" spans="2:12">
      <c r="B1243" s="172" t="str">
        <f>'Detailed Cash Flow'!A1226</f>
        <v/>
      </c>
      <c r="C1243" s="170" t="str">
        <f>IF('Detailed Cash Flow'!E1226="","",'Detailed Cash Flow'!E1226*-1)</f>
        <v/>
      </c>
      <c r="D1243" s="170" t="str">
        <f>IF('Detailed Cash Flow'!F1226="","",'Detailed Cash Flow'!F1226*-1)</f>
        <v/>
      </c>
      <c r="E1243" s="170" t="str">
        <f>IF('Detailed Cash Flow'!G1226="","",'Detailed Cash Flow'!G1226*-1)</f>
        <v/>
      </c>
      <c r="F1243" s="170" t="str">
        <f>IF('Detailed Cash Flow'!Y1226="","",'Detailed Cash Flow'!Y1226*-1)</f>
        <v/>
      </c>
      <c r="G1243" s="170" t="str">
        <f>'Detailed Cash Flow'!AJ1226</f>
        <v/>
      </c>
      <c r="H1243" s="170" t="str">
        <f>IF('Detailed Cash Flow'!D1226="","",'Detailed Cash Flow'!D1226*-1)</f>
        <v/>
      </c>
      <c r="I1243" s="171"/>
      <c r="J1243" s="171"/>
      <c r="K1243" s="170" t="str">
        <f t="shared" si="40"/>
        <v/>
      </c>
      <c r="L1243" s="97" t="str">
        <f t="shared" si="39"/>
        <v/>
      </c>
    </row>
    <row r="1244" spans="2:12">
      <c r="B1244" s="172" t="str">
        <f>'Detailed Cash Flow'!A1227</f>
        <v/>
      </c>
      <c r="C1244" s="170" t="str">
        <f>IF('Detailed Cash Flow'!E1227="","",'Detailed Cash Flow'!E1227*-1)</f>
        <v/>
      </c>
      <c r="D1244" s="170" t="str">
        <f>IF('Detailed Cash Flow'!F1227="","",'Detailed Cash Flow'!F1227*-1)</f>
        <v/>
      </c>
      <c r="E1244" s="170" t="str">
        <f>IF('Detailed Cash Flow'!G1227="","",'Detailed Cash Flow'!G1227*-1)</f>
        <v/>
      </c>
      <c r="F1244" s="170" t="str">
        <f>IF('Detailed Cash Flow'!Y1227="","",'Detailed Cash Flow'!Y1227*-1)</f>
        <v/>
      </c>
      <c r="G1244" s="170" t="str">
        <f>'Detailed Cash Flow'!AJ1227</f>
        <v/>
      </c>
      <c r="H1244" s="170" t="str">
        <f>IF('Detailed Cash Flow'!D1227="","",'Detailed Cash Flow'!D1227*-1)</f>
        <v/>
      </c>
      <c r="I1244" s="171"/>
      <c r="J1244" s="171"/>
      <c r="K1244" s="170" t="str">
        <f t="shared" si="40"/>
        <v/>
      </c>
      <c r="L1244" s="97" t="str">
        <f t="shared" si="39"/>
        <v/>
      </c>
    </row>
    <row r="1245" spans="2:12">
      <c r="B1245" s="172" t="str">
        <f>'Detailed Cash Flow'!A1228</f>
        <v/>
      </c>
      <c r="C1245" s="170" t="str">
        <f>IF('Detailed Cash Flow'!E1228="","",'Detailed Cash Flow'!E1228*-1)</f>
        <v/>
      </c>
      <c r="D1245" s="170" t="str">
        <f>IF('Detailed Cash Flow'!F1228="","",'Detailed Cash Flow'!F1228*-1)</f>
        <v/>
      </c>
      <c r="E1245" s="170" t="str">
        <f>IF('Detailed Cash Flow'!G1228="","",'Detailed Cash Flow'!G1228*-1)</f>
        <v/>
      </c>
      <c r="F1245" s="170" t="str">
        <f>IF('Detailed Cash Flow'!Y1228="","",'Detailed Cash Flow'!Y1228*-1)</f>
        <v/>
      </c>
      <c r="G1245" s="170" t="str">
        <f>'Detailed Cash Flow'!AJ1228</f>
        <v/>
      </c>
      <c r="H1245" s="170" t="str">
        <f>IF('Detailed Cash Flow'!D1228="","",'Detailed Cash Flow'!D1228*-1)</f>
        <v/>
      </c>
      <c r="I1245" s="171"/>
      <c r="J1245" s="171"/>
      <c r="K1245" s="170" t="str">
        <f t="shared" si="40"/>
        <v/>
      </c>
      <c r="L1245" s="97" t="str">
        <f t="shared" si="39"/>
        <v/>
      </c>
    </row>
    <row r="1246" spans="2:12">
      <c r="B1246" s="172" t="str">
        <f>'Detailed Cash Flow'!A1229</f>
        <v/>
      </c>
      <c r="C1246" s="170" t="str">
        <f>IF('Detailed Cash Flow'!E1229="","",'Detailed Cash Flow'!E1229*-1)</f>
        <v/>
      </c>
      <c r="D1246" s="170" t="str">
        <f>IF('Detailed Cash Flow'!F1229="","",'Detailed Cash Flow'!F1229*-1)</f>
        <v/>
      </c>
      <c r="E1246" s="170" t="str">
        <f>IF('Detailed Cash Flow'!G1229="","",'Detailed Cash Flow'!G1229*-1)</f>
        <v/>
      </c>
      <c r="F1246" s="170" t="str">
        <f>IF('Detailed Cash Flow'!Y1229="","",'Detailed Cash Flow'!Y1229*-1)</f>
        <v/>
      </c>
      <c r="G1246" s="170" t="str">
        <f>'Detailed Cash Flow'!AJ1229</f>
        <v/>
      </c>
      <c r="H1246" s="170" t="str">
        <f>IF('Detailed Cash Flow'!D1229="","",'Detailed Cash Flow'!D1229*-1)</f>
        <v/>
      </c>
      <c r="I1246" s="171"/>
      <c r="J1246" s="171"/>
      <c r="K1246" s="170" t="str">
        <f t="shared" si="40"/>
        <v/>
      </c>
      <c r="L1246" s="97" t="str">
        <f t="shared" si="39"/>
        <v/>
      </c>
    </row>
    <row r="1247" spans="2:12">
      <c r="B1247" s="172" t="str">
        <f>'Detailed Cash Flow'!A1230</f>
        <v/>
      </c>
      <c r="C1247" s="170" t="str">
        <f>IF('Detailed Cash Flow'!E1230="","",'Detailed Cash Flow'!E1230*-1)</f>
        <v/>
      </c>
      <c r="D1247" s="170" t="str">
        <f>IF('Detailed Cash Flow'!F1230="","",'Detailed Cash Flow'!F1230*-1)</f>
        <v/>
      </c>
      <c r="E1247" s="170" t="str">
        <f>IF('Detailed Cash Flow'!G1230="","",'Detailed Cash Flow'!G1230*-1)</f>
        <v/>
      </c>
      <c r="F1247" s="170" t="str">
        <f>IF('Detailed Cash Flow'!Y1230="","",'Detailed Cash Flow'!Y1230*-1)</f>
        <v/>
      </c>
      <c r="G1247" s="170" t="str">
        <f>'Detailed Cash Flow'!AJ1230</f>
        <v/>
      </c>
      <c r="H1247" s="170" t="str">
        <f>IF('Detailed Cash Flow'!D1230="","",'Detailed Cash Flow'!D1230*-1)</f>
        <v/>
      </c>
      <c r="I1247" s="171"/>
      <c r="J1247" s="171"/>
      <c r="K1247" s="170" t="str">
        <f t="shared" si="40"/>
        <v/>
      </c>
      <c r="L1247" s="97" t="str">
        <f t="shared" si="39"/>
        <v/>
      </c>
    </row>
    <row r="1248" spans="2:12">
      <c r="B1248" s="172" t="str">
        <f>'Detailed Cash Flow'!A1231</f>
        <v/>
      </c>
      <c r="C1248" s="170" t="str">
        <f>IF('Detailed Cash Flow'!E1231="","",'Detailed Cash Flow'!E1231*-1)</f>
        <v/>
      </c>
      <c r="D1248" s="170" t="str">
        <f>IF('Detailed Cash Flow'!F1231="","",'Detailed Cash Flow'!F1231*-1)</f>
        <v/>
      </c>
      <c r="E1248" s="170" t="str">
        <f>IF('Detailed Cash Flow'!G1231="","",'Detailed Cash Flow'!G1231*-1)</f>
        <v/>
      </c>
      <c r="F1248" s="170" t="str">
        <f>IF('Detailed Cash Flow'!Y1231="","",'Detailed Cash Flow'!Y1231*-1)</f>
        <v/>
      </c>
      <c r="G1248" s="170" t="str">
        <f>'Detailed Cash Flow'!AJ1231</f>
        <v/>
      </c>
      <c r="H1248" s="170" t="str">
        <f>IF('Detailed Cash Flow'!D1231="","",'Detailed Cash Flow'!D1231*-1)</f>
        <v/>
      </c>
      <c r="I1248" s="171"/>
      <c r="J1248" s="171"/>
      <c r="K1248" s="170" t="str">
        <f t="shared" si="40"/>
        <v/>
      </c>
      <c r="L1248" s="97" t="str">
        <f t="shared" si="39"/>
        <v/>
      </c>
    </row>
    <row r="1249" spans="2:12">
      <c r="B1249" s="172" t="str">
        <f>'Detailed Cash Flow'!A1232</f>
        <v/>
      </c>
      <c r="C1249" s="170" t="str">
        <f>IF('Detailed Cash Flow'!E1232="","",'Detailed Cash Flow'!E1232*-1)</f>
        <v/>
      </c>
      <c r="D1249" s="170" t="str">
        <f>IF('Detailed Cash Flow'!F1232="","",'Detailed Cash Flow'!F1232*-1)</f>
        <v/>
      </c>
      <c r="E1249" s="170" t="str">
        <f>IF('Detailed Cash Flow'!G1232="","",'Detailed Cash Flow'!G1232*-1)</f>
        <v/>
      </c>
      <c r="F1249" s="170" t="str">
        <f>IF('Detailed Cash Flow'!Y1232="","",'Detailed Cash Flow'!Y1232*-1)</f>
        <v/>
      </c>
      <c r="G1249" s="170" t="str">
        <f>'Detailed Cash Flow'!AJ1232</f>
        <v/>
      </c>
      <c r="H1249" s="170" t="str">
        <f>IF('Detailed Cash Flow'!D1232="","",'Detailed Cash Flow'!D1232*-1)</f>
        <v/>
      </c>
      <c r="I1249" s="171"/>
      <c r="J1249" s="171"/>
      <c r="K1249" s="170" t="str">
        <f t="shared" si="40"/>
        <v/>
      </c>
      <c r="L1249" s="97" t="str">
        <f t="shared" si="39"/>
        <v/>
      </c>
    </row>
    <row r="1250" spans="2:12">
      <c r="B1250" s="172" t="str">
        <f>'Detailed Cash Flow'!A1233</f>
        <v/>
      </c>
      <c r="C1250" s="170" t="str">
        <f>IF('Detailed Cash Flow'!E1233="","",'Detailed Cash Flow'!E1233*-1)</f>
        <v/>
      </c>
      <c r="D1250" s="170" t="str">
        <f>IF('Detailed Cash Flow'!F1233="","",'Detailed Cash Flow'!F1233*-1)</f>
        <v/>
      </c>
      <c r="E1250" s="170" t="str">
        <f>IF('Detailed Cash Flow'!G1233="","",'Detailed Cash Flow'!G1233*-1)</f>
        <v/>
      </c>
      <c r="F1250" s="170" t="str">
        <f>IF('Detailed Cash Flow'!Y1233="","",'Detailed Cash Flow'!Y1233*-1)</f>
        <v/>
      </c>
      <c r="G1250" s="170" t="str">
        <f>'Detailed Cash Flow'!AJ1233</f>
        <v/>
      </c>
      <c r="H1250" s="170" t="str">
        <f>IF('Detailed Cash Flow'!D1233="","",'Detailed Cash Flow'!D1233*-1)</f>
        <v/>
      </c>
      <c r="I1250" s="171"/>
      <c r="J1250" s="171"/>
      <c r="K1250" s="170" t="str">
        <f t="shared" si="40"/>
        <v/>
      </c>
      <c r="L1250" s="97" t="str">
        <f t="shared" si="39"/>
        <v/>
      </c>
    </row>
    <row r="1251" spans="2:12">
      <c r="B1251" s="172" t="str">
        <f>'Detailed Cash Flow'!A1234</f>
        <v/>
      </c>
      <c r="C1251" s="170" t="str">
        <f>IF('Detailed Cash Flow'!E1234="","",'Detailed Cash Flow'!E1234*-1)</f>
        <v/>
      </c>
      <c r="D1251" s="170" t="str">
        <f>IF('Detailed Cash Flow'!F1234="","",'Detailed Cash Flow'!F1234*-1)</f>
        <v/>
      </c>
      <c r="E1251" s="170" t="str">
        <f>IF('Detailed Cash Flow'!G1234="","",'Detailed Cash Flow'!G1234*-1)</f>
        <v/>
      </c>
      <c r="F1251" s="170" t="str">
        <f>IF('Detailed Cash Flow'!Y1234="","",'Detailed Cash Flow'!Y1234*-1)</f>
        <v/>
      </c>
      <c r="G1251" s="170" t="str">
        <f>'Detailed Cash Flow'!AJ1234</f>
        <v/>
      </c>
      <c r="H1251" s="170" t="str">
        <f>IF('Detailed Cash Flow'!D1234="","",'Detailed Cash Flow'!D1234*-1)</f>
        <v/>
      </c>
      <c r="I1251" s="171"/>
      <c r="J1251" s="171"/>
      <c r="K1251" s="170" t="str">
        <f t="shared" si="40"/>
        <v/>
      </c>
      <c r="L1251" s="97" t="str">
        <f t="shared" si="39"/>
        <v/>
      </c>
    </row>
    <row r="1252" spans="2:12">
      <c r="B1252" s="172" t="str">
        <f>'Detailed Cash Flow'!A1235</f>
        <v/>
      </c>
      <c r="C1252" s="170" t="str">
        <f>IF('Detailed Cash Flow'!E1235="","",'Detailed Cash Flow'!E1235*-1)</f>
        <v/>
      </c>
      <c r="D1252" s="170" t="str">
        <f>IF('Detailed Cash Flow'!F1235="","",'Detailed Cash Flow'!F1235*-1)</f>
        <v/>
      </c>
      <c r="E1252" s="170" t="str">
        <f>IF('Detailed Cash Flow'!G1235="","",'Detailed Cash Flow'!G1235*-1)</f>
        <v/>
      </c>
      <c r="F1252" s="170" t="str">
        <f>IF('Detailed Cash Flow'!Y1235="","",'Detailed Cash Flow'!Y1235*-1)</f>
        <v/>
      </c>
      <c r="G1252" s="170" t="str">
        <f>'Detailed Cash Flow'!AJ1235</f>
        <v/>
      </c>
      <c r="H1252" s="170" t="str">
        <f>IF('Detailed Cash Flow'!D1235="","",'Detailed Cash Flow'!D1235*-1)</f>
        <v/>
      </c>
      <c r="I1252" s="171"/>
      <c r="J1252" s="171"/>
      <c r="K1252" s="170" t="str">
        <f t="shared" si="40"/>
        <v/>
      </c>
      <c r="L1252" s="97" t="str">
        <f t="shared" si="39"/>
        <v/>
      </c>
    </row>
    <row r="1253" spans="2:12">
      <c r="B1253" s="172" t="str">
        <f>'Detailed Cash Flow'!A1236</f>
        <v/>
      </c>
      <c r="C1253" s="170" t="str">
        <f>IF('Detailed Cash Flow'!E1236="","",'Detailed Cash Flow'!E1236*-1)</f>
        <v/>
      </c>
      <c r="D1253" s="170" t="str">
        <f>IF('Detailed Cash Flow'!F1236="","",'Detailed Cash Flow'!F1236*-1)</f>
        <v/>
      </c>
      <c r="E1253" s="170" t="str">
        <f>IF('Detailed Cash Flow'!G1236="","",'Detailed Cash Flow'!G1236*-1)</f>
        <v/>
      </c>
      <c r="F1253" s="170" t="str">
        <f>IF('Detailed Cash Flow'!Y1236="","",'Detailed Cash Flow'!Y1236*-1)</f>
        <v/>
      </c>
      <c r="G1253" s="170" t="str">
        <f>'Detailed Cash Flow'!AJ1236</f>
        <v/>
      </c>
      <c r="H1253" s="170" t="str">
        <f>IF('Detailed Cash Flow'!D1236="","",'Detailed Cash Flow'!D1236*-1)</f>
        <v/>
      </c>
      <c r="I1253" s="171"/>
      <c r="J1253" s="171"/>
      <c r="K1253" s="170" t="str">
        <f t="shared" si="40"/>
        <v/>
      </c>
      <c r="L1253" s="97" t="str">
        <f t="shared" si="39"/>
        <v/>
      </c>
    </row>
    <row r="1254" spans="2:12">
      <c r="B1254" s="172" t="str">
        <f>'Detailed Cash Flow'!A1237</f>
        <v/>
      </c>
      <c r="C1254" s="170" t="str">
        <f>IF('Detailed Cash Flow'!E1237="","",'Detailed Cash Flow'!E1237*-1)</f>
        <v/>
      </c>
      <c r="D1254" s="170" t="str">
        <f>IF('Detailed Cash Flow'!F1237="","",'Detailed Cash Flow'!F1237*-1)</f>
        <v/>
      </c>
      <c r="E1254" s="170" t="str">
        <f>IF('Detailed Cash Flow'!G1237="","",'Detailed Cash Flow'!G1237*-1)</f>
        <v/>
      </c>
      <c r="F1254" s="170" t="str">
        <f>IF('Detailed Cash Flow'!Y1237="","",'Detailed Cash Flow'!Y1237*-1)</f>
        <v/>
      </c>
      <c r="G1254" s="170" t="str">
        <f>'Detailed Cash Flow'!AJ1237</f>
        <v/>
      </c>
      <c r="H1254" s="170" t="str">
        <f>IF('Detailed Cash Flow'!D1237="","",'Detailed Cash Flow'!D1237*-1)</f>
        <v/>
      </c>
      <c r="I1254" s="171"/>
      <c r="J1254" s="171"/>
      <c r="K1254" s="170" t="str">
        <f t="shared" si="40"/>
        <v/>
      </c>
      <c r="L1254" s="97" t="str">
        <f t="shared" si="39"/>
        <v/>
      </c>
    </row>
    <row r="1255" spans="2:12">
      <c r="B1255" s="172" t="str">
        <f>'Detailed Cash Flow'!A1238</f>
        <v/>
      </c>
      <c r="C1255" s="170" t="str">
        <f>IF('Detailed Cash Flow'!E1238="","",'Detailed Cash Flow'!E1238*-1)</f>
        <v/>
      </c>
      <c r="D1255" s="170" t="str">
        <f>IF('Detailed Cash Flow'!F1238="","",'Detailed Cash Flow'!F1238*-1)</f>
        <v/>
      </c>
      <c r="E1255" s="170" t="str">
        <f>IF('Detailed Cash Flow'!G1238="","",'Detailed Cash Flow'!G1238*-1)</f>
        <v/>
      </c>
      <c r="F1255" s="170" t="str">
        <f>IF('Detailed Cash Flow'!Y1238="","",'Detailed Cash Flow'!Y1238*-1)</f>
        <v/>
      </c>
      <c r="G1255" s="170" t="str">
        <f>'Detailed Cash Flow'!AJ1238</f>
        <v/>
      </c>
      <c r="H1255" s="170" t="str">
        <f>IF('Detailed Cash Flow'!D1238="","",'Detailed Cash Flow'!D1238*-1)</f>
        <v/>
      </c>
      <c r="I1255" s="171"/>
      <c r="J1255" s="171"/>
      <c r="K1255" s="170" t="str">
        <f t="shared" si="40"/>
        <v/>
      </c>
      <c r="L1255" s="97" t="str">
        <f t="shared" si="39"/>
        <v/>
      </c>
    </row>
    <row r="1256" spans="2:12">
      <c r="B1256" s="172" t="str">
        <f>'Detailed Cash Flow'!A1239</f>
        <v/>
      </c>
      <c r="C1256" s="170" t="str">
        <f>IF('Detailed Cash Flow'!E1239="","",'Detailed Cash Flow'!E1239*-1)</f>
        <v/>
      </c>
      <c r="D1256" s="170" t="str">
        <f>IF('Detailed Cash Flow'!F1239="","",'Detailed Cash Flow'!F1239*-1)</f>
        <v/>
      </c>
      <c r="E1256" s="170" t="str">
        <f>IF('Detailed Cash Flow'!G1239="","",'Detailed Cash Flow'!G1239*-1)</f>
        <v/>
      </c>
      <c r="F1256" s="170" t="str">
        <f>IF('Detailed Cash Flow'!Y1239="","",'Detailed Cash Flow'!Y1239*-1)</f>
        <v/>
      </c>
      <c r="G1256" s="170" t="str">
        <f>'Detailed Cash Flow'!AJ1239</f>
        <v/>
      </c>
      <c r="H1256" s="170" t="str">
        <f>IF('Detailed Cash Flow'!D1239="","",'Detailed Cash Flow'!D1239*-1)</f>
        <v/>
      </c>
      <c r="I1256" s="171"/>
      <c r="J1256" s="171"/>
      <c r="K1256" s="170" t="str">
        <f t="shared" si="40"/>
        <v/>
      </c>
      <c r="L1256" s="97" t="str">
        <f t="shared" si="39"/>
        <v/>
      </c>
    </row>
    <row r="1257" spans="2:12">
      <c r="B1257" s="172" t="str">
        <f>'Detailed Cash Flow'!A1240</f>
        <v/>
      </c>
      <c r="C1257" s="170" t="str">
        <f>IF('Detailed Cash Flow'!E1240="","",'Detailed Cash Flow'!E1240*-1)</f>
        <v/>
      </c>
      <c r="D1257" s="170" t="str">
        <f>IF('Detailed Cash Flow'!F1240="","",'Detailed Cash Flow'!F1240*-1)</f>
        <v/>
      </c>
      <c r="E1257" s="170" t="str">
        <f>IF('Detailed Cash Flow'!G1240="","",'Detailed Cash Flow'!G1240*-1)</f>
        <v/>
      </c>
      <c r="F1257" s="170" t="str">
        <f>IF('Detailed Cash Flow'!Y1240="","",'Detailed Cash Flow'!Y1240*-1)</f>
        <v/>
      </c>
      <c r="G1257" s="170" t="str">
        <f>'Detailed Cash Flow'!AJ1240</f>
        <v/>
      </c>
      <c r="H1257" s="170" t="str">
        <f>IF('Detailed Cash Flow'!D1240="","",'Detailed Cash Flow'!D1240*-1)</f>
        <v/>
      </c>
      <c r="I1257" s="171"/>
      <c r="J1257" s="171"/>
      <c r="K1257" s="170" t="str">
        <f t="shared" si="40"/>
        <v/>
      </c>
      <c r="L1257" s="97" t="str">
        <f t="shared" si="39"/>
        <v/>
      </c>
    </row>
    <row r="1258" spans="2:12">
      <c r="B1258" s="172" t="str">
        <f>'Detailed Cash Flow'!A1241</f>
        <v/>
      </c>
      <c r="C1258" s="170" t="str">
        <f>IF('Detailed Cash Flow'!E1241="","",'Detailed Cash Flow'!E1241*-1)</f>
        <v/>
      </c>
      <c r="D1258" s="170" t="str">
        <f>IF('Detailed Cash Flow'!F1241="","",'Detailed Cash Flow'!F1241*-1)</f>
        <v/>
      </c>
      <c r="E1258" s="170" t="str">
        <f>IF('Detailed Cash Flow'!G1241="","",'Detailed Cash Flow'!G1241*-1)</f>
        <v/>
      </c>
      <c r="F1258" s="170" t="str">
        <f>IF('Detailed Cash Flow'!Y1241="","",'Detailed Cash Flow'!Y1241*-1)</f>
        <v/>
      </c>
      <c r="G1258" s="170" t="str">
        <f>'Detailed Cash Flow'!AJ1241</f>
        <v/>
      </c>
      <c r="H1258" s="170" t="str">
        <f>IF('Detailed Cash Flow'!D1241="","",'Detailed Cash Flow'!D1241*-1)</f>
        <v/>
      </c>
      <c r="I1258" s="171"/>
      <c r="J1258" s="171"/>
      <c r="K1258" s="170" t="str">
        <f t="shared" si="40"/>
        <v/>
      </c>
      <c r="L1258" s="97" t="str">
        <f t="shared" si="39"/>
        <v/>
      </c>
    </row>
    <row r="1259" spans="2:12">
      <c r="B1259" s="172" t="str">
        <f>'Detailed Cash Flow'!A1242</f>
        <v/>
      </c>
      <c r="C1259" s="170" t="str">
        <f>IF('Detailed Cash Flow'!E1242="","",'Detailed Cash Flow'!E1242*-1)</f>
        <v/>
      </c>
      <c r="D1259" s="170" t="str">
        <f>IF('Detailed Cash Flow'!F1242="","",'Detailed Cash Flow'!F1242*-1)</f>
        <v/>
      </c>
      <c r="E1259" s="170" t="str">
        <f>IF('Detailed Cash Flow'!G1242="","",'Detailed Cash Flow'!G1242*-1)</f>
        <v/>
      </c>
      <c r="F1259" s="170" t="str">
        <f>IF('Detailed Cash Flow'!Y1242="","",'Detailed Cash Flow'!Y1242*-1)</f>
        <v/>
      </c>
      <c r="G1259" s="170" t="str">
        <f>'Detailed Cash Flow'!AJ1242</f>
        <v/>
      </c>
      <c r="H1259" s="170" t="str">
        <f>IF('Detailed Cash Flow'!D1242="","",'Detailed Cash Flow'!D1242*-1)</f>
        <v/>
      </c>
      <c r="I1259" s="171"/>
      <c r="J1259" s="171"/>
      <c r="K1259" s="170" t="str">
        <f t="shared" si="40"/>
        <v/>
      </c>
      <c r="L1259" s="97" t="str">
        <f t="shared" si="39"/>
        <v/>
      </c>
    </row>
    <row r="1260" spans="2:12">
      <c r="B1260" s="172" t="str">
        <f>'Detailed Cash Flow'!A1243</f>
        <v/>
      </c>
      <c r="C1260" s="170" t="str">
        <f>IF('Detailed Cash Flow'!E1243="","",'Detailed Cash Flow'!E1243*-1)</f>
        <v/>
      </c>
      <c r="D1260" s="170" t="str">
        <f>IF('Detailed Cash Flow'!F1243="","",'Detailed Cash Flow'!F1243*-1)</f>
        <v/>
      </c>
      <c r="E1260" s="170" t="str">
        <f>IF('Detailed Cash Flow'!G1243="","",'Detailed Cash Flow'!G1243*-1)</f>
        <v/>
      </c>
      <c r="F1260" s="170" t="str">
        <f>IF('Detailed Cash Flow'!Y1243="","",'Detailed Cash Flow'!Y1243*-1)</f>
        <v/>
      </c>
      <c r="G1260" s="170" t="str">
        <f>'Detailed Cash Flow'!AJ1243</f>
        <v/>
      </c>
      <c r="H1260" s="170" t="str">
        <f>IF('Detailed Cash Flow'!D1243="","",'Detailed Cash Flow'!D1243*-1)</f>
        <v/>
      </c>
      <c r="I1260" s="171"/>
      <c r="J1260" s="171"/>
      <c r="K1260" s="170" t="str">
        <f t="shared" si="40"/>
        <v/>
      </c>
      <c r="L1260" s="97" t="str">
        <f t="shared" si="39"/>
        <v/>
      </c>
    </row>
    <row r="1261" spans="2:12">
      <c r="B1261" s="172" t="str">
        <f>'Detailed Cash Flow'!A1244</f>
        <v/>
      </c>
      <c r="C1261" s="170" t="str">
        <f>IF('Detailed Cash Flow'!E1244="","",'Detailed Cash Flow'!E1244*-1)</f>
        <v/>
      </c>
      <c r="D1261" s="170" t="str">
        <f>IF('Detailed Cash Flow'!F1244="","",'Detailed Cash Flow'!F1244*-1)</f>
        <v/>
      </c>
      <c r="E1261" s="170" t="str">
        <f>IF('Detailed Cash Flow'!G1244="","",'Detailed Cash Flow'!G1244*-1)</f>
        <v/>
      </c>
      <c r="F1261" s="170" t="str">
        <f>IF('Detailed Cash Flow'!Y1244="","",'Detailed Cash Flow'!Y1244*-1)</f>
        <v/>
      </c>
      <c r="G1261" s="170" t="str">
        <f>'Detailed Cash Flow'!AJ1244</f>
        <v/>
      </c>
      <c r="H1261" s="170" t="str">
        <f>IF('Detailed Cash Flow'!D1244="","",'Detailed Cash Flow'!D1244*-1)</f>
        <v/>
      </c>
      <c r="I1261" s="171"/>
      <c r="J1261" s="171"/>
      <c r="K1261" s="170" t="str">
        <f t="shared" si="40"/>
        <v/>
      </c>
      <c r="L1261" s="97" t="str">
        <f t="shared" si="39"/>
        <v/>
      </c>
    </row>
    <row r="1262" spans="2:12">
      <c r="B1262" s="172" t="str">
        <f>'Detailed Cash Flow'!A1245</f>
        <v/>
      </c>
      <c r="C1262" s="170" t="str">
        <f>IF('Detailed Cash Flow'!E1245="","",'Detailed Cash Flow'!E1245*-1)</f>
        <v/>
      </c>
      <c r="D1262" s="170" t="str">
        <f>IF('Detailed Cash Flow'!F1245="","",'Detailed Cash Flow'!F1245*-1)</f>
        <v/>
      </c>
      <c r="E1262" s="170" t="str">
        <f>IF('Detailed Cash Flow'!G1245="","",'Detailed Cash Flow'!G1245*-1)</f>
        <v/>
      </c>
      <c r="F1262" s="170" t="str">
        <f>IF('Detailed Cash Flow'!Y1245="","",'Detailed Cash Flow'!Y1245*-1)</f>
        <v/>
      </c>
      <c r="G1262" s="170" t="str">
        <f>'Detailed Cash Flow'!AJ1245</f>
        <v/>
      </c>
      <c r="H1262" s="170" t="str">
        <f>IF('Detailed Cash Flow'!D1245="","",'Detailed Cash Flow'!D1245*-1)</f>
        <v/>
      </c>
      <c r="I1262" s="171"/>
      <c r="J1262" s="171"/>
      <c r="K1262" s="170" t="str">
        <f t="shared" si="40"/>
        <v/>
      </c>
      <c r="L1262" s="97" t="str">
        <f t="shared" si="39"/>
        <v/>
      </c>
    </row>
    <row r="1263" spans="2:12">
      <c r="B1263" s="172" t="str">
        <f>'Detailed Cash Flow'!A1246</f>
        <v/>
      </c>
      <c r="C1263" s="170" t="str">
        <f>IF('Detailed Cash Flow'!E1246="","",'Detailed Cash Flow'!E1246*-1)</f>
        <v/>
      </c>
      <c r="D1263" s="170" t="str">
        <f>IF('Detailed Cash Flow'!F1246="","",'Detailed Cash Flow'!F1246*-1)</f>
        <v/>
      </c>
      <c r="E1263" s="170" t="str">
        <f>IF('Detailed Cash Flow'!G1246="","",'Detailed Cash Flow'!G1246*-1)</f>
        <v/>
      </c>
      <c r="F1263" s="170" t="str">
        <f>IF('Detailed Cash Flow'!Y1246="","",'Detailed Cash Flow'!Y1246*-1)</f>
        <v/>
      </c>
      <c r="G1263" s="170" t="str">
        <f>'Detailed Cash Flow'!AJ1246</f>
        <v/>
      </c>
      <c r="H1263" s="170" t="str">
        <f>IF('Detailed Cash Flow'!D1246="","",'Detailed Cash Flow'!D1246*-1)</f>
        <v/>
      </c>
      <c r="I1263" s="171"/>
      <c r="J1263" s="171"/>
      <c r="K1263" s="170" t="str">
        <f t="shared" si="40"/>
        <v/>
      </c>
      <c r="L1263" s="97" t="str">
        <f t="shared" si="39"/>
        <v/>
      </c>
    </row>
    <row r="1264" spans="2:12">
      <c r="B1264" s="172" t="str">
        <f>'Detailed Cash Flow'!A1247</f>
        <v/>
      </c>
      <c r="C1264" s="170" t="str">
        <f>IF('Detailed Cash Flow'!E1247="","",'Detailed Cash Flow'!E1247*-1)</f>
        <v/>
      </c>
      <c r="D1264" s="170" t="str">
        <f>IF('Detailed Cash Flow'!F1247="","",'Detailed Cash Flow'!F1247*-1)</f>
        <v/>
      </c>
      <c r="E1264" s="170" t="str">
        <f>IF('Detailed Cash Flow'!G1247="","",'Detailed Cash Flow'!G1247*-1)</f>
        <v/>
      </c>
      <c r="F1264" s="170" t="str">
        <f>IF('Detailed Cash Flow'!Y1247="","",'Detailed Cash Flow'!Y1247*-1)</f>
        <v/>
      </c>
      <c r="G1264" s="170" t="str">
        <f>'Detailed Cash Flow'!AJ1247</f>
        <v/>
      </c>
      <c r="H1264" s="170" t="str">
        <f>IF('Detailed Cash Flow'!D1247="","",'Detailed Cash Flow'!D1247*-1)</f>
        <v/>
      </c>
      <c r="I1264" s="171"/>
      <c r="J1264" s="171"/>
      <c r="K1264" s="170" t="str">
        <f t="shared" si="40"/>
        <v/>
      </c>
      <c r="L1264" s="97" t="str">
        <f t="shared" si="39"/>
        <v/>
      </c>
    </row>
    <row r="1265" spans="2:12">
      <c r="B1265" s="172" t="str">
        <f>'Detailed Cash Flow'!A1248</f>
        <v/>
      </c>
      <c r="C1265" s="170" t="str">
        <f>IF('Detailed Cash Flow'!E1248="","",'Detailed Cash Flow'!E1248*-1)</f>
        <v/>
      </c>
      <c r="D1265" s="170" t="str">
        <f>IF('Detailed Cash Flow'!F1248="","",'Detailed Cash Flow'!F1248*-1)</f>
        <v/>
      </c>
      <c r="E1265" s="170" t="str">
        <f>IF('Detailed Cash Flow'!G1248="","",'Detailed Cash Flow'!G1248*-1)</f>
        <v/>
      </c>
      <c r="F1265" s="170" t="str">
        <f>IF('Detailed Cash Flow'!Y1248="","",'Detailed Cash Flow'!Y1248*-1)</f>
        <v/>
      </c>
      <c r="G1265" s="170" t="str">
        <f>'Detailed Cash Flow'!AJ1248</f>
        <v/>
      </c>
      <c r="H1265" s="170" t="str">
        <f>IF('Detailed Cash Flow'!D1248="","",'Detailed Cash Flow'!D1248*-1)</f>
        <v/>
      </c>
      <c r="I1265" s="171"/>
      <c r="J1265" s="171"/>
      <c r="K1265" s="170" t="str">
        <f t="shared" si="40"/>
        <v/>
      </c>
      <c r="L1265" s="97" t="str">
        <f t="shared" si="39"/>
        <v/>
      </c>
    </row>
    <row r="1266" spans="2:12">
      <c r="B1266" s="172" t="str">
        <f>'Detailed Cash Flow'!A1249</f>
        <v/>
      </c>
      <c r="C1266" s="170" t="str">
        <f>IF('Detailed Cash Flow'!E1249="","",'Detailed Cash Flow'!E1249*-1)</f>
        <v/>
      </c>
      <c r="D1266" s="170" t="str">
        <f>IF('Detailed Cash Flow'!F1249="","",'Detailed Cash Flow'!F1249*-1)</f>
        <v/>
      </c>
      <c r="E1266" s="170" t="str">
        <f>IF('Detailed Cash Flow'!G1249="","",'Detailed Cash Flow'!G1249*-1)</f>
        <v/>
      </c>
      <c r="F1266" s="170" t="str">
        <f>IF('Detailed Cash Flow'!Y1249="","",'Detailed Cash Flow'!Y1249*-1)</f>
        <v/>
      </c>
      <c r="G1266" s="170" t="str">
        <f>'Detailed Cash Flow'!AJ1249</f>
        <v/>
      </c>
      <c r="H1266" s="170" t="str">
        <f>IF('Detailed Cash Flow'!D1249="","",'Detailed Cash Flow'!D1249*-1)</f>
        <v/>
      </c>
      <c r="I1266" s="171"/>
      <c r="J1266" s="171"/>
      <c r="K1266" s="170" t="str">
        <f t="shared" si="40"/>
        <v/>
      </c>
      <c r="L1266" s="97" t="str">
        <f t="shared" si="39"/>
        <v/>
      </c>
    </row>
    <row r="1267" spans="2:12">
      <c r="B1267" s="172" t="str">
        <f>'Detailed Cash Flow'!A1250</f>
        <v/>
      </c>
      <c r="C1267" s="170" t="str">
        <f>IF('Detailed Cash Flow'!E1250="","",'Detailed Cash Flow'!E1250*-1)</f>
        <v/>
      </c>
      <c r="D1267" s="170" t="str">
        <f>IF('Detailed Cash Flow'!F1250="","",'Detailed Cash Flow'!F1250*-1)</f>
        <v/>
      </c>
      <c r="E1267" s="170" t="str">
        <f>IF('Detailed Cash Flow'!G1250="","",'Detailed Cash Flow'!G1250*-1)</f>
        <v/>
      </c>
      <c r="F1267" s="170" t="str">
        <f>IF('Detailed Cash Flow'!Y1250="","",'Detailed Cash Flow'!Y1250*-1)</f>
        <v/>
      </c>
      <c r="G1267" s="170" t="str">
        <f>'Detailed Cash Flow'!AJ1250</f>
        <v/>
      </c>
      <c r="H1267" s="170" t="str">
        <f>IF('Detailed Cash Flow'!D1250="","",'Detailed Cash Flow'!D1250*-1)</f>
        <v/>
      </c>
      <c r="I1267" s="171"/>
      <c r="J1267" s="171"/>
      <c r="K1267" s="170" t="str">
        <f t="shared" si="40"/>
        <v/>
      </c>
      <c r="L1267" s="97" t="str">
        <f t="shared" si="39"/>
        <v/>
      </c>
    </row>
    <row r="1268" spans="2:12">
      <c r="B1268" s="172" t="str">
        <f>'Detailed Cash Flow'!A1251</f>
        <v/>
      </c>
      <c r="C1268" s="170" t="str">
        <f>IF('Detailed Cash Flow'!E1251="","",'Detailed Cash Flow'!E1251*-1)</f>
        <v/>
      </c>
      <c r="D1268" s="170" t="str">
        <f>IF('Detailed Cash Flow'!F1251="","",'Detailed Cash Flow'!F1251*-1)</f>
        <v/>
      </c>
      <c r="E1268" s="170" t="str">
        <f>IF('Detailed Cash Flow'!G1251="","",'Detailed Cash Flow'!G1251*-1)</f>
        <v/>
      </c>
      <c r="F1268" s="170" t="str">
        <f>IF('Detailed Cash Flow'!Y1251="","",'Detailed Cash Flow'!Y1251*-1)</f>
        <v/>
      </c>
      <c r="G1268" s="170" t="str">
        <f>'Detailed Cash Flow'!AJ1251</f>
        <v/>
      </c>
      <c r="H1268" s="170" t="str">
        <f>IF('Detailed Cash Flow'!D1251="","",'Detailed Cash Flow'!D1251*-1)</f>
        <v/>
      </c>
      <c r="I1268" s="171"/>
      <c r="J1268" s="171"/>
      <c r="K1268" s="170" t="str">
        <f t="shared" si="40"/>
        <v/>
      </c>
      <c r="L1268" s="97" t="str">
        <f t="shared" si="39"/>
        <v/>
      </c>
    </row>
    <row r="1269" spans="2:12">
      <c r="B1269" s="172" t="str">
        <f>'Detailed Cash Flow'!A1252</f>
        <v/>
      </c>
      <c r="C1269" s="170" t="str">
        <f>IF('Detailed Cash Flow'!E1252="","",'Detailed Cash Flow'!E1252*-1)</f>
        <v/>
      </c>
      <c r="D1269" s="170" t="str">
        <f>IF('Detailed Cash Flow'!F1252="","",'Detailed Cash Flow'!F1252*-1)</f>
        <v/>
      </c>
      <c r="E1269" s="170" t="str">
        <f>IF('Detailed Cash Flow'!G1252="","",'Detailed Cash Flow'!G1252*-1)</f>
        <v/>
      </c>
      <c r="F1269" s="170" t="str">
        <f>IF('Detailed Cash Flow'!Y1252="","",'Detailed Cash Flow'!Y1252*-1)</f>
        <v/>
      </c>
      <c r="G1269" s="170" t="str">
        <f>'Detailed Cash Flow'!AJ1252</f>
        <v/>
      </c>
      <c r="H1269" s="170" t="str">
        <f>IF('Detailed Cash Flow'!D1252="","",'Detailed Cash Flow'!D1252*-1)</f>
        <v/>
      </c>
      <c r="I1269" s="171"/>
      <c r="J1269" s="171"/>
      <c r="K1269" s="170" t="str">
        <f t="shared" si="40"/>
        <v/>
      </c>
      <c r="L1269" s="97" t="str">
        <f t="shared" si="39"/>
        <v/>
      </c>
    </row>
    <row r="1270" spans="2:12">
      <c r="B1270" s="172" t="str">
        <f>'Detailed Cash Flow'!A1253</f>
        <v/>
      </c>
      <c r="C1270" s="170" t="str">
        <f>IF('Detailed Cash Flow'!E1253="","",'Detailed Cash Flow'!E1253*-1)</f>
        <v/>
      </c>
      <c r="D1270" s="170" t="str">
        <f>IF('Detailed Cash Flow'!F1253="","",'Detailed Cash Flow'!F1253*-1)</f>
        <v/>
      </c>
      <c r="E1270" s="170" t="str">
        <f>IF('Detailed Cash Flow'!G1253="","",'Detailed Cash Flow'!G1253*-1)</f>
        <v/>
      </c>
      <c r="F1270" s="170" t="str">
        <f>IF('Detailed Cash Flow'!Y1253="","",'Detailed Cash Flow'!Y1253*-1)</f>
        <v/>
      </c>
      <c r="G1270" s="170" t="str">
        <f>'Detailed Cash Flow'!AJ1253</f>
        <v/>
      </c>
      <c r="H1270" s="170" t="str">
        <f>IF('Detailed Cash Flow'!D1253="","",'Detailed Cash Flow'!D1253*-1)</f>
        <v/>
      </c>
      <c r="I1270" s="171"/>
      <c r="J1270" s="171"/>
      <c r="K1270" s="170" t="str">
        <f t="shared" si="40"/>
        <v/>
      </c>
      <c r="L1270" s="97" t="str">
        <f t="shared" si="39"/>
        <v/>
      </c>
    </row>
    <row r="1271" spans="2:12">
      <c r="B1271" s="172" t="str">
        <f>'Detailed Cash Flow'!A1254</f>
        <v/>
      </c>
      <c r="C1271" s="170" t="str">
        <f>IF('Detailed Cash Flow'!E1254="","",'Detailed Cash Flow'!E1254*-1)</f>
        <v/>
      </c>
      <c r="D1271" s="170" t="str">
        <f>IF('Detailed Cash Flow'!F1254="","",'Detailed Cash Flow'!F1254*-1)</f>
        <v/>
      </c>
      <c r="E1271" s="170" t="str">
        <f>IF('Detailed Cash Flow'!G1254="","",'Detailed Cash Flow'!G1254*-1)</f>
        <v/>
      </c>
      <c r="F1271" s="170" t="str">
        <f>IF('Detailed Cash Flow'!Y1254="","",'Detailed Cash Flow'!Y1254*-1)</f>
        <v/>
      </c>
      <c r="G1271" s="170" t="str">
        <f>'Detailed Cash Flow'!AJ1254</f>
        <v/>
      </c>
      <c r="H1271" s="170" t="str">
        <f>IF('Detailed Cash Flow'!D1254="","",'Detailed Cash Flow'!D1254*-1)</f>
        <v/>
      </c>
      <c r="I1271" s="171"/>
      <c r="J1271" s="171"/>
      <c r="K1271" s="170" t="str">
        <f t="shared" si="40"/>
        <v/>
      </c>
      <c r="L1271" s="97" t="str">
        <f t="shared" si="39"/>
        <v/>
      </c>
    </row>
    <row r="1272" spans="2:12">
      <c r="B1272" s="172" t="str">
        <f>'Detailed Cash Flow'!A1255</f>
        <v/>
      </c>
      <c r="C1272" s="170" t="str">
        <f>IF('Detailed Cash Flow'!E1255="","",'Detailed Cash Flow'!E1255*-1)</f>
        <v/>
      </c>
      <c r="D1272" s="170" t="str">
        <f>IF('Detailed Cash Flow'!F1255="","",'Detailed Cash Flow'!F1255*-1)</f>
        <v/>
      </c>
      <c r="E1272" s="170" t="str">
        <f>IF('Detailed Cash Flow'!G1255="","",'Detailed Cash Flow'!G1255*-1)</f>
        <v/>
      </c>
      <c r="F1272" s="170" t="str">
        <f>IF('Detailed Cash Flow'!Y1255="","",'Detailed Cash Flow'!Y1255*-1)</f>
        <v/>
      </c>
      <c r="G1272" s="170" t="str">
        <f>'Detailed Cash Flow'!AJ1255</f>
        <v/>
      </c>
      <c r="H1272" s="170" t="str">
        <f>IF('Detailed Cash Flow'!D1255="","",'Detailed Cash Flow'!D1255*-1)</f>
        <v/>
      </c>
      <c r="I1272" s="171"/>
      <c r="J1272" s="171"/>
      <c r="K1272" s="170" t="str">
        <f t="shared" si="40"/>
        <v/>
      </c>
      <c r="L1272" s="97" t="str">
        <f t="shared" si="39"/>
        <v/>
      </c>
    </row>
    <row r="1273" spans="2:12">
      <c r="B1273" s="172" t="str">
        <f>'Detailed Cash Flow'!A1256</f>
        <v/>
      </c>
      <c r="C1273" s="170" t="str">
        <f>IF('Detailed Cash Flow'!E1256="","",'Detailed Cash Flow'!E1256*-1)</f>
        <v/>
      </c>
      <c r="D1273" s="170" t="str">
        <f>IF('Detailed Cash Flow'!F1256="","",'Detailed Cash Flow'!F1256*-1)</f>
        <v/>
      </c>
      <c r="E1273" s="170" t="str">
        <f>IF('Detailed Cash Flow'!G1256="","",'Detailed Cash Flow'!G1256*-1)</f>
        <v/>
      </c>
      <c r="F1273" s="170" t="str">
        <f>IF('Detailed Cash Flow'!Y1256="","",'Detailed Cash Flow'!Y1256*-1)</f>
        <v/>
      </c>
      <c r="G1273" s="170" t="str">
        <f>'Detailed Cash Flow'!AJ1256</f>
        <v/>
      </c>
      <c r="H1273" s="170" t="str">
        <f>IF('Detailed Cash Flow'!D1256="","",'Detailed Cash Flow'!D1256*-1)</f>
        <v/>
      </c>
      <c r="I1273" s="171"/>
      <c r="J1273" s="171"/>
      <c r="K1273" s="170" t="str">
        <f t="shared" si="40"/>
        <v/>
      </c>
      <c r="L1273" s="97" t="str">
        <f t="shared" si="39"/>
        <v/>
      </c>
    </row>
    <row r="1274" spans="2:12">
      <c r="B1274" s="172" t="str">
        <f>'Detailed Cash Flow'!A1257</f>
        <v/>
      </c>
      <c r="C1274" s="170" t="str">
        <f>IF('Detailed Cash Flow'!E1257="","",'Detailed Cash Flow'!E1257*-1)</f>
        <v/>
      </c>
      <c r="D1274" s="170" t="str">
        <f>IF('Detailed Cash Flow'!F1257="","",'Detailed Cash Flow'!F1257*-1)</f>
        <v/>
      </c>
      <c r="E1274" s="170" t="str">
        <f>IF('Detailed Cash Flow'!G1257="","",'Detailed Cash Flow'!G1257*-1)</f>
        <v/>
      </c>
      <c r="F1274" s="170" t="str">
        <f>IF('Detailed Cash Flow'!Y1257="","",'Detailed Cash Flow'!Y1257*-1)</f>
        <v/>
      </c>
      <c r="G1274" s="170" t="str">
        <f>'Detailed Cash Flow'!AJ1257</f>
        <v/>
      </c>
      <c r="H1274" s="170" t="str">
        <f>IF('Detailed Cash Flow'!D1257="","",'Detailed Cash Flow'!D1257*-1)</f>
        <v/>
      </c>
      <c r="I1274" s="171"/>
      <c r="J1274" s="171"/>
      <c r="K1274" s="170" t="str">
        <f t="shared" si="40"/>
        <v/>
      </c>
      <c r="L1274" s="97" t="str">
        <f t="shared" si="39"/>
        <v/>
      </c>
    </row>
    <row r="1275" spans="2:12">
      <c r="B1275" s="172" t="str">
        <f>'Detailed Cash Flow'!A1258</f>
        <v/>
      </c>
      <c r="C1275" s="170" t="str">
        <f>IF('Detailed Cash Flow'!E1258="","",'Detailed Cash Flow'!E1258*-1)</f>
        <v/>
      </c>
      <c r="D1275" s="170" t="str">
        <f>IF('Detailed Cash Flow'!F1258="","",'Detailed Cash Flow'!F1258*-1)</f>
        <v/>
      </c>
      <c r="E1275" s="170" t="str">
        <f>IF('Detailed Cash Flow'!G1258="","",'Detailed Cash Flow'!G1258*-1)</f>
        <v/>
      </c>
      <c r="F1275" s="170" t="str">
        <f>IF('Detailed Cash Flow'!Y1258="","",'Detailed Cash Flow'!Y1258*-1)</f>
        <v/>
      </c>
      <c r="G1275" s="170" t="str">
        <f>'Detailed Cash Flow'!AJ1258</f>
        <v/>
      </c>
      <c r="H1275" s="170" t="str">
        <f>IF('Detailed Cash Flow'!D1258="","",'Detailed Cash Flow'!D1258*-1)</f>
        <v/>
      </c>
      <c r="I1275" s="171"/>
      <c r="J1275" s="171"/>
      <c r="K1275" s="170" t="str">
        <f t="shared" si="40"/>
        <v/>
      </c>
      <c r="L1275" s="97" t="str">
        <f t="shared" si="39"/>
        <v/>
      </c>
    </row>
    <row r="1276" spans="2:12">
      <c r="B1276" s="172" t="str">
        <f>'Detailed Cash Flow'!A1259</f>
        <v/>
      </c>
      <c r="C1276" s="170" t="str">
        <f>IF('Detailed Cash Flow'!E1259="","",'Detailed Cash Flow'!E1259*-1)</f>
        <v/>
      </c>
      <c r="D1276" s="170" t="str">
        <f>IF('Detailed Cash Flow'!F1259="","",'Detailed Cash Flow'!F1259*-1)</f>
        <v/>
      </c>
      <c r="E1276" s="170" t="str">
        <f>IF('Detailed Cash Flow'!G1259="","",'Detailed Cash Flow'!G1259*-1)</f>
        <v/>
      </c>
      <c r="F1276" s="170" t="str">
        <f>IF('Detailed Cash Flow'!Y1259="","",'Detailed Cash Flow'!Y1259*-1)</f>
        <v/>
      </c>
      <c r="G1276" s="170" t="str">
        <f>'Detailed Cash Flow'!AJ1259</f>
        <v/>
      </c>
      <c r="H1276" s="170" t="str">
        <f>IF('Detailed Cash Flow'!D1259="","",'Detailed Cash Flow'!D1259*-1)</f>
        <v/>
      </c>
      <c r="I1276" s="171"/>
      <c r="J1276" s="171"/>
      <c r="K1276" s="170" t="str">
        <f t="shared" si="40"/>
        <v/>
      </c>
      <c r="L1276" s="97" t="str">
        <f t="shared" si="39"/>
        <v/>
      </c>
    </row>
    <row r="1277" spans="2:12">
      <c r="B1277" s="172" t="str">
        <f>'Detailed Cash Flow'!A1260</f>
        <v/>
      </c>
      <c r="C1277" s="170" t="str">
        <f>IF('Detailed Cash Flow'!E1260="","",'Detailed Cash Flow'!E1260*-1)</f>
        <v/>
      </c>
      <c r="D1277" s="170" t="str">
        <f>IF('Detailed Cash Flow'!F1260="","",'Detailed Cash Flow'!F1260*-1)</f>
        <v/>
      </c>
      <c r="E1277" s="170" t="str">
        <f>IF('Detailed Cash Flow'!G1260="","",'Detailed Cash Flow'!G1260*-1)</f>
        <v/>
      </c>
      <c r="F1277" s="170" t="str">
        <f>IF('Detailed Cash Flow'!Y1260="","",'Detailed Cash Flow'!Y1260*-1)</f>
        <v/>
      </c>
      <c r="G1277" s="170" t="str">
        <f>'Detailed Cash Flow'!AJ1260</f>
        <v/>
      </c>
      <c r="H1277" s="170" t="str">
        <f>IF('Detailed Cash Flow'!D1260="","",'Detailed Cash Flow'!D1260*-1)</f>
        <v/>
      </c>
      <c r="I1277" s="171"/>
      <c r="J1277" s="171"/>
      <c r="K1277" s="170" t="str">
        <f t="shared" si="40"/>
        <v/>
      </c>
      <c r="L1277" s="97" t="str">
        <f t="shared" si="39"/>
        <v/>
      </c>
    </row>
    <row r="1278" spans="2:12">
      <c r="B1278" s="172" t="str">
        <f>'Detailed Cash Flow'!A1261</f>
        <v/>
      </c>
      <c r="C1278" s="170" t="str">
        <f>IF('Detailed Cash Flow'!E1261="","",'Detailed Cash Flow'!E1261*-1)</f>
        <v/>
      </c>
      <c r="D1278" s="170" t="str">
        <f>IF('Detailed Cash Flow'!F1261="","",'Detailed Cash Flow'!F1261*-1)</f>
        <v/>
      </c>
      <c r="E1278" s="170" t="str">
        <f>IF('Detailed Cash Flow'!G1261="","",'Detailed Cash Flow'!G1261*-1)</f>
        <v/>
      </c>
      <c r="F1278" s="170" t="str">
        <f>IF('Detailed Cash Flow'!Y1261="","",'Detailed Cash Flow'!Y1261*-1)</f>
        <v/>
      </c>
      <c r="G1278" s="170" t="str">
        <f>'Detailed Cash Flow'!AJ1261</f>
        <v/>
      </c>
      <c r="H1278" s="170" t="str">
        <f>IF('Detailed Cash Flow'!D1261="","",'Detailed Cash Flow'!D1261*-1)</f>
        <v/>
      </c>
      <c r="I1278" s="171"/>
      <c r="J1278" s="171"/>
      <c r="K1278" s="170" t="str">
        <f t="shared" si="40"/>
        <v/>
      </c>
      <c r="L1278" s="97" t="str">
        <f t="shared" si="39"/>
        <v/>
      </c>
    </row>
    <row r="1279" spans="2:12">
      <c r="B1279" s="172" t="str">
        <f>'Detailed Cash Flow'!A1262</f>
        <v/>
      </c>
      <c r="C1279" s="170" t="str">
        <f>IF('Detailed Cash Flow'!E1262="","",'Detailed Cash Flow'!E1262*-1)</f>
        <v/>
      </c>
      <c r="D1279" s="170" t="str">
        <f>IF('Detailed Cash Flow'!F1262="","",'Detailed Cash Flow'!F1262*-1)</f>
        <v/>
      </c>
      <c r="E1279" s="170" t="str">
        <f>IF('Detailed Cash Flow'!G1262="","",'Detailed Cash Flow'!G1262*-1)</f>
        <v/>
      </c>
      <c r="F1279" s="170" t="str">
        <f>IF('Detailed Cash Flow'!Y1262="","",'Detailed Cash Flow'!Y1262*-1)</f>
        <v/>
      </c>
      <c r="G1279" s="170" t="str">
        <f>'Detailed Cash Flow'!AJ1262</f>
        <v/>
      </c>
      <c r="H1279" s="170" t="str">
        <f>IF('Detailed Cash Flow'!D1262="","",'Detailed Cash Flow'!D1262*-1)</f>
        <v/>
      </c>
      <c r="I1279" s="171"/>
      <c r="J1279" s="171"/>
      <c r="K1279" s="170" t="str">
        <f t="shared" si="40"/>
        <v/>
      </c>
      <c r="L1279" s="97" t="str">
        <f t="shared" si="39"/>
        <v/>
      </c>
    </row>
    <row r="1280" spans="2:12">
      <c r="B1280" s="172" t="str">
        <f>'Detailed Cash Flow'!A1263</f>
        <v/>
      </c>
      <c r="C1280" s="170" t="str">
        <f>IF('Detailed Cash Flow'!E1263="","",'Detailed Cash Flow'!E1263*-1)</f>
        <v/>
      </c>
      <c r="D1280" s="170" t="str">
        <f>IF('Detailed Cash Flow'!F1263="","",'Detailed Cash Flow'!F1263*-1)</f>
        <v/>
      </c>
      <c r="E1280" s="170" t="str">
        <f>IF('Detailed Cash Flow'!G1263="","",'Detailed Cash Flow'!G1263*-1)</f>
        <v/>
      </c>
      <c r="F1280" s="170" t="str">
        <f>IF('Detailed Cash Flow'!Y1263="","",'Detailed Cash Flow'!Y1263*-1)</f>
        <v/>
      </c>
      <c r="G1280" s="170" t="str">
        <f>'Detailed Cash Flow'!AJ1263</f>
        <v/>
      </c>
      <c r="H1280" s="170" t="str">
        <f>IF('Detailed Cash Flow'!D1263="","",'Detailed Cash Flow'!D1263*-1)</f>
        <v/>
      </c>
      <c r="I1280" s="171"/>
      <c r="J1280" s="171"/>
      <c r="K1280" s="170" t="str">
        <f t="shared" si="40"/>
        <v/>
      </c>
      <c r="L1280" s="97" t="str">
        <f t="shared" si="39"/>
        <v/>
      </c>
    </row>
    <row r="1281" spans="2:12">
      <c r="B1281" s="172" t="str">
        <f>'Detailed Cash Flow'!A1264</f>
        <v/>
      </c>
      <c r="C1281" s="170" t="str">
        <f>IF('Detailed Cash Flow'!E1264="","",'Detailed Cash Flow'!E1264*-1)</f>
        <v/>
      </c>
      <c r="D1281" s="170" t="str">
        <f>IF('Detailed Cash Flow'!F1264="","",'Detailed Cash Flow'!F1264*-1)</f>
        <v/>
      </c>
      <c r="E1281" s="170" t="str">
        <f>IF('Detailed Cash Flow'!G1264="","",'Detailed Cash Flow'!G1264*-1)</f>
        <v/>
      </c>
      <c r="F1281" s="170" t="str">
        <f>IF('Detailed Cash Flow'!Y1264="","",'Detailed Cash Flow'!Y1264*-1)</f>
        <v/>
      </c>
      <c r="G1281" s="170" t="str">
        <f>'Detailed Cash Flow'!AJ1264</f>
        <v/>
      </c>
      <c r="H1281" s="170" t="str">
        <f>IF('Detailed Cash Flow'!D1264="","",'Detailed Cash Flow'!D1264*-1)</f>
        <v/>
      </c>
      <c r="I1281" s="171"/>
      <c r="J1281" s="171"/>
      <c r="K1281" s="170" t="str">
        <f t="shared" si="40"/>
        <v/>
      </c>
      <c r="L1281" s="97" t="str">
        <f t="shared" si="39"/>
        <v/>
      </c>
    </row>
    <row r="1282" spans="2:12">
      <c r="B1282" s="172" t="str">
        <f>'Detailed Cash Flow'!A1265</f>
        <v/>
      </c>
      <c r="C1282" s="170" t="str">
        <f>IF('Detailed Cash Flow'!E1265="","",'Detailed Cash Flow'!E1265*-1)</f>
        <v/>
      </c>
      <c r="D1282" s="170" t="str">
        <f>IF('Detailed Cash Flow'!F1265="","",'Detailed Cash Flow'!F1265*-1)</f>
        <v/>
      </c>
      <c r="E1282" s="170" t="str">
        <f>IF('Detailed Cash Flow'!G1265="","",'Detailed Cash Flow'!G1265*-1)</f>
        <v/>
      </c>
      <c r="F1282" s="170" t="str">
        <f>IF('Detailed Cash Flow'!Y1265="","",'Detailed Cash Flow'!Y1265*-1)</f>
        <v/>
      </c>
      <c r="G1282" s="170" t="str">
        <f>'Detailed Cash Flow'!AJ1265</f>
        <v/>
      </c>
      <c r="H1282" s="170" t="str">
        <f>IF('Detailed Cash Flow'!D1265="","",'Detailed Cash Flow'!D1265*-1)</f>
        <v/>
      </c>
      <c r="I1282" s="171"/>
      <c r="J1282" s="171"/>
      <c r="K1282" s="170" t="str">
        <f t="shared" si="40"/>
        <v/>
      </c>
      <c r="L1282" s="97" t="str">
        <f t="shared" si="39"/>
        <v/>
      </c>
    </row>
    <row r="1283" spans="2:12">
      <c r="B1283" s="172" t="str">
        <f>'Detailed Cash Flow'!A1266</f>
        <v/>
      </c>
      <c r="C1283" s="170" t="str">
        <f>IF('Detailed Cash Flow'!E1266="","",'Detailed Cash Flow'!E1266*-1)</f>
        <v/>
      </c>
      <c r="D1283" s="170" t="str">
        <f>IF('Detailed Cash Flow'!F1266="","",'Detailed Cash Flow'!F1266*-1)</f>
        <v/>
      </c>
      <c r="E1283" s="170" t="str">
        <f>IF('Detailed Cash Flow'!G1266="","",'Detailed Cash Flow'!G1266*-1)</f>
        <v/>
      </c>
      <c r="F1283" s="170" t="str">
        <f>IF('Detailed Cash Flow'!Y1266="","",'Detailed Cash Flow'!Y1266*-1)</f>
        <v/>
      </c>
      <c r="G1283" s="170" t="str">
        <f>'Detailed Cash Flow'!AJ1266</f>
        <v/>
      </c>
      <c r="H1283" s="170" t="str">
        <f>IF('Detailed Cash Flow'!D1266="","",'Detailed Cash Flow'!D1266*-1)</f>
        <v/>
      </c>
      <c r="I1283" s="171"/>
      <c r="J1283" s="171"/>
      <c r="K1283" s="170" t="str">
        <f t="shared" si="40"/>
        <v/>
      </c>
      <c r="L1283" s="97" t="str">
        <f t="shared" si="39"/>
        <v/>
      </c>
    </row>
    <row r="1284" spans="2:12">
      <c r="B1284" s="172" t="str">
        <f>'Detailed Cash Flow'!A1267</f>
        <v/>
      </c>
      <c r="C1284" s="170" t="str">
        <f>IF('Detailed Cash Flow'!E1267="","",'Detailed Cash Flow'!E1267*-1)</f>
        <v/>
      </c>
      <c r="D1284" s="170" t="str">
        <f>IF('Detailed Cash Flow'!F1267="","",'Detailed Cash Flow'!F1267*-1)</f>
        <v/>
      </c>
      <c r="E1284" s="170" t="str">
        <f>IF('Detailed Cash Flow'!G1267="","",'Detailed Cash Flow'!G1267*-1)</f>
        <v/>
      </c>
      <c r="F1284" s="170" t="str">
        <f>IF('Detailed Cash Flow'!Y1267="","",'Detailed Cash Flow'!Y1267*-1)</f>
        <v/>
      </c>
      <c r="G1284" s="170" t="str">
        <f>'Detailed Cash Flow'!AJ1267</f>
        <v/>
      </c>
      <c r="H1284" s="170" t="str">
        <f>IF('Detailed Cash Flow'!D1267="","",'Detailed Cash Flow'!D1267*-1)</f>
        <v/>
      </c>
      <c r="I1284" s="171"/>
      <c r="J1284" s="171"/>
      <c r="K1284" s="170" t="str">
        <f t="shared" si="40"/>
        <v/>
      </c>
      <c r="L1284" s="97" t="str">
        <f t="shared" si="39"/>
        <v/>
      </c>
    </row>
    <row r="1285" spans="2:12">
      <c r="B1285" s="172" t="str">
        <f>'Detailed Cash Flow'!A1268</f>
        <v/>
      </c>
      <c r="C1285" s="170" t="str">
        <f>IF('Detailed Cash Flow'!E1268="","",'Detailed Cash Flow'!E1268*-1)</f>
        <v/>
      </c>
      <c r="D1285" s="170" t="str">
        <f>IF('Detailed Cash Flow'!F1268="","",'Detailed Cash Flow'!F1268*-1)</f>
        <v/>
      </c>
      <c r="E1285" s="170" t="str">
        <f>IF('Detailed Cash Flow'!G1268="","",'Detailed Cash Flow'!G1268*-1)</f>
        <v/>
      </c>
      <c r="F1285" s="170" t="str">
        <f>IF('Detailed Cash Flow'!Y1268="","",'Detailed Cash Flow'!Y1268*-1)</f>
        <v/>
      </c>
      <c r="G1285" s="170" t="str">
        <f>'Detailed Cash Flow'!AJ1268</f>
        <v/>
      </c>
      <c r="H1285" s="170" t="str">
        <f>IF('Detailed Cash Flow'!D1268="","",'Detailed Cash Flow'!D1268*-1)</f>
        <v/>
      </c>
      <c r="I1285" s="171"/>
      <c r="J1285" s="171"/>
      <c r="K1285" s="170" t="str">
        <f t="shared" si="40"/>
        <v/>
      </c>
      <c r="L1285" s="97" t="str">
        <f t="shared" si="39"/>
        <v/>
      </c>
    </row>
    <row r="1286" spans="2:12">
      <c r="B1286" s="172" t="str">
        <f>'Detailed Cash Flow'!A1269</f>
        <v/>
      </c>
      <c r="C1286" s="170" t="str">
        <f>IF('Detailed Cash Flow'!E1269="","",'Detailed Cash Flow'!E1269*-1)</f>
        <v/>
      </c>
      <c r="D1286" s="170" t="str">
        <f>IF('Detailed Cash Flow'!F1269="","",'Detailed Cash Flow'!F1269*-1)</f>
        <v/>
      </c>
      <c r="E1286" s="170" t="str">
        <f>IF('Detailed Cash Flow'!G1269="","",'Detailed Cash Flow'!G1269*-1)</f>
        <v/>
      </c>
      <c r="F1286" s="170" t="str">
        <f>IF('Detailed Cash Flow'!Y1269="","",'Detailed Cash Flow'!Y1269*-1)</f>
        <v/>
      </c>
      <c r="G1286" s="170" t="str">
        <f>'Detailed Cash Flow'!AJ1269</f>
        <v/>
      </c>
      <c r="H1286" s="170" t="str">
        <f>IF('Detailed Cash Flow'!D1269="","",'Detailed Cash Flow'!D1269*-1)</f>
        <v/>
      </c>
      <c r="I1286" s="171"/>
      <c r="J1286" s="171"/>
      <c r="K1286" s="170" t="str">
        <f t="shared" si="40"/>
        <v/>
      </c>
      <c r="L1286" s="97" t="str">
        <f t="shared" si="39"/>
        <v/>
      </c>
    </row>
    <row r="1287" spans="2:12">
      <c r="B1287" s="172" t="str">
        <f>'Detailed Cash Flow'!A1270</f>
        <v/>
      </c>
      <c r="C1287" s="170" t="str">
        <f>IF('Detailed Cash Flow'!E1270="","",'Detailed Cash Flow'!E1270*-1)</f>
        <v/>
      </c>
      <c r="D1287" s="170" t="str">
        <f>IF('Detailed Cash Flow'!F1270="","",'Detailed Cash Flow'!F1270*-1)</f>
        <v/>
      </c>
      <c r="E1287" s="170" t="str">
        <f>IF('Detailed Cash Flow'!G1270="","",'Detailed Cash Flow'!G1270*-1)</f>
        <v/>
      </c>
      <c r="F1287" s="170" t="str">
        <f>IF('Detailed Cash Flow'!Y1270="","",'Detailed Cash Flow'!Y1270*-1)</f>
        <v/>
      </c>
      <c r="G1287" s="170" t="str">
        <f>'Detailed Cash Flow'!AJ1270</f>
        <v/>
      </c>
      <c r="H1287" s="170" t="str">
        <f>IF('Detailed Cash Flow'!D1270="","",'Detailed Cash Flow'!D1270*-1)</f>
        <v/>
      </c>
      <c r="I1287" s="171"/>
      <c r="J1287" s="171"/>
      <c r="K1287" s="170" t="str">
        <f t="shared" si="40"/>
        <v/>
      </c>
      <c r="L1287" s="97" t="str">
        <f t="shared" si="39"/>
        <v/>
      </c>
    </row>
    <row r="1288" spans="2:12">
      <c r="B1288" s="172" t="str">
        <f>'Detailed Cash Flow'!A1271</f>
        <v/>
      </c>
      <c r="C1288" s="170" t="str">
        <f>IF('Detailed Cash Flow'!E1271="","",'Detailed Cash Flow'!E1271*-1)</f>
        <v/>
      </c>
      <c r="D1288" s="170" t="str">
        <f>IF('Detailed Cash Flow'!F1271="","",'Detailed Cash Flow'!F1271*-1)</f>
        <v/>
      </c>
      <c r="E1288" s="170" t="str">
        <f>IF('Detailed Cash Flow'!G1271="","",'Detailed Cash Flow'!G1271*-1)</f>
        <v/>
      </c>
      <c r="F1288" s="170" t="str">
        <f>IF('Detailed Cash Flow'!Y1271="","",'Detailed Cash Flow'!Y1271*-1)</f>
        <v/>
      </c>
      <c r="G1288" s="170" t="str">
        <f>'Detailed Cash Flow'!AJ1271</f>
        <v/>
      </c>
      <c r="H1288" s="170" t="str">
        <f>IF('Detailed Cash Flow'!D1271="","",'Detailed Cash Flow'!D1271*-1)</f>
        <v/>
      </c>
      <c r="I1288" s="171"/>
      <c r="J1288" s="171"/>
      <c r="K1288" s="170" t="str">
        <f t="shared" si="40"/>
        <v/>
      </c>
      <c r="L1288" s="97" t="str">
        <f t="shared" si="39"/>
        <v/>
      </c>
    </row>
    <row r="1289" spans="2:12">
      <c r="B1289" s="172" t="str">
        <f>'Detailed Cash Flow'!A1272</f>
        <v/>
      </c>
      <c r="C1289" s="170" t="str">
        <f>IF('Detailed Cash Flow'!E1272="","",'Detailed Cash Flow'!E1272*-1)</f>
        <v/>
      </c>
      <c r="D1289" s="170" t="str">
        <f>IF('Detailed Cash Flow'!F1272="","",'Detailed Cash Flow'!F1272*-1)</f>
        <v/>
      </c>
      <c r="E1289" s="170" t="str">
        <f>IF('Detailed Cash Flow'!G1272="","",'Detailed Cash Flow'!G1272*-1)</f>
        <v/>
      </c>
      <c r="F1289" s="170" t="str">
        <f>IF('Detailed Cash Flow'!Y1272="","",'Detailed Cash Flow'!Y1272*-1)</f>
        <v/>
      </c>
      <c r="G1289" s="170" t="str">
        <f>'Detailed Cash Flow'!AJ1272</f>
        <v/>
      </c>
      <c r="H1289" s="170" t="str">
        <f>IF('Detailed Cash Flow'!D1272="","",'Detailed Cash Flow'!D1272*-1)</f>
        <v/>
      </c>
      <c r="I1289" s="171"/>
      <c r="J1289" s="171"/>
      <c r="K1289" s="170" t="str">
        <f t="shared" si="40"/>
        <v/>
      </c>
      <c r="L1289" s="97" t="str">
        <f t="shared" si="39"/>
        <v/>
      </c>
    </row>
    <row r="1290" spans="2:12">
      <c r="B1290" s="172" t="str">
        <f>'Detailed Cash Flow'!A1273</f>
        <v/>
      </c>
      <c r="C1290" s="170" t="str">
        <f>IF('Detailed Cash Flow'!E1273="","",'Detailed Cash Flow'!E1273*-1)</f>
        <v/>
      </c>
      <c r="D1290" s="170" t="str">
        <f>IF('Detailed Cash Flow'!F1273="","",'Detailed Cash Flow'!F1273*-1)</f>
        <v/>
      </c>
      <c r="E1290" s="170" t="str">
        <f>IF('Detailed Cash Flow'!G1273="","",'Detailed Cash Flow'!G1273*-1)</f>
        <v/>
      </c>
      <c r="F1290" s="170" t="str">
        <f>IF('Detailed Cash Flow'!Y1273="","",'Detailed Cash Flow'!Y1273*-1)</f>
        <v/>
      </c>
      <c r="G1290" s="170" t="str">
        <f>'Detailed Cash Flow'!AJ1273</f>
        <v/>
      </c>
      <c r="H1290" s="170" t="str">
        <f>IF('Detailed Cash Flow'!D1273="","",'Detailed Cash Flow'!D1273*-1)</f>
        <v/>
      </c>
      <c r="I1290" s="171"/>
      <c r="J1290" s="171"/>
      <c r="K1290" s="170" t="str">
        <f t="shared" si="40"/>
        <v/>
      </c>
      <c r="L1290" s="97" t="str">
        <f t="shared" si="39"/>
        <v/>
      </c>
    </row>
    <row r="1291" spans="2:12">
      <c r="B1291" s="172" t="str">
        <f>'Detailed Cash Flow'!A1274</f>
        <v/>
      </c>
      <c r="C1291" s="170" t="str">
        <f>IF('Detailed Cash Flow'!E1274="","",'Detailed Cash Flow'!E1274*-1)</f>
        <v/>
      </c>
      <c r="D1291" s="170" t="str">
        <f>IF('Detailed Cash Flow'!F1274="","",'Detailed Cash Flow'!F1274*-1)</f>
        <v/>
      </c>
      <c r="E1291" s="170" t="str">
        <f>IF('Detailed Cash Flow'!G1274="","",'Detailed Cash Flow'!G1274*-1)</f>
        <v/>
      </c>
      <c r="F1291" s="170" t="str">
        <f>IF('Detailed Cash Flow'!Y1274="","",'Detailed Cash Flow'!Y1274*-1)</f>
        <v/>
      </c>
      <c r="G1291" s="170" t="str">
        <f>'Detailed Cash Flow'!AJ1274</f>
        <v/>
      </c>
      <c r="H1291" s="170" t="str">
        <f>IF('Detailed Cash Flow'!D1274="","",'Detailed Cash Flow'!D1274*-1)</f>
        <v/>
      </c>
      <c r="I1291" s="171"/>
      <c r="J1291" s="171"/>
      <c r="K1291" s="170" t="str">
        <f t="shared" si="40"/>
        <v/>
      </c>
      <c r="L1291" s="97" t="str">
        <f t="shared" si="39"/>
        <v/>
      </c>
    </row>
    <row r="1292" spans="2:12">
      <c r="B1292" s="172" t="str">
        <f>'Detailed Cash Flow'!A1275</f>
        <v/>
      </c>
      <c r="C1292" s="170" t="str">
        <f>IF('Detailed Cash Flow'!E1275="","",'Detailed Cash Flow'!E1275*-1)</f>
        <v/>
      </c>
      <c r="D1292" s="170" t="str">
        <f>IF('Detailed Cash Flow'!F1275="","",'Detailed Cash Flow'!F1275*-1)</f>
        <v/>
      </c>
      <c r="E1292" s="170" t="str">
        <f>IF('Detailed Cash Flow'!G1275="","",'Detailed Cash Flow'!G1275*-1)</f>
        <v/>
      </c>
      <c r="F1292" s="170" t="str">
        <f>IF('Detailed Cash Flow'!Y1275="","",'Detailed Cash Flow'!Y1275*-1)</f>
        <v/>
      </c>
      <c r="G1292" s="170" t="str">
        <f>'Detailed Cash Flow'!AJ1275</f>
        <v/>
      </c>
      <c r="H1292" s="170" t="str">
        <f>IF('Detailed Cash Flow'!D1275="","",'Detailed Cash Flow'!D1275*-1)</f>
        <v/>
      </c>
      <c r="I1292" s="171"/>
      <c r="J1292" s="171"/>
      <c r="K1292" s="170" t="str">
        <f t="shared" si="40"/>
        <v/>
      </c>
      <c r="L1292" s="97" t="str">
        <f t="shared" si="39"/>
        <v/>
      </c>
    </row>
    <row r="1293" spans="2:12">
      <c r="B1293" s="172" t="str">
        <f>'Detailed Cash Flow'!A1276</f>
        <v/>
      </c>
      <c r="C1293" s="170" t="str">
        <f>IF('Detailed Cash Flow'!E1276="","",'Detailed Cash Flow'!E1276*-1)</f>
        <v/>
      </c>
      <c r="D1293" s="170" t="str">
        <f>IF('Detailed Cash Flow'!F1276="","",'Detailed Cash Flow'!F1276*-1)</f>
        <v/>
      </c>
      <c r="E1293" s="170" t="str">
        <f>IF('Detailed Cash Flow'!G1276="","",'Detailed Cash Flow'!G1276*-1)</f>
        <v/>
      </c>
      <c r="F1293" s="170" t="str">
        <f>IF('Detailed Cash Flow'!Y1276="","",'Detailed Cash Flow'!Y1276*-1)</f>
        <v/>
      </c>
      <c r="G1293" s="170" t="str">
        <f>'Detailed Cash Flow'!AJ1276</f>
        <v/>
      </c>
      <c r="H1293" s="170" t="str">
        <f>IF('Detailed Cash Flow'!D1276="","",'Detailed Cash Flow'!D1276*-1)</f>
        <v/>
      </c>
      <c r="I1293" s="171"/>
      <c r="J1293" s="171"/>
      <c r="K1293" s="170" t="str">
        <f t="shared" si="40"/>
        <v/>
      </c>
      <c r="L1293" s="97" t="str">
        <f t="shared" si="39"/>
        <v/>
      </c>
    </row>
    <row r="1294" spans="2:12">
      <c r="B1294" s="172" t="str">
        <f>'Detailed Cash Flow'!A1277</f>
        <v/>
      </c>
      <c r="C1294" s="170" t="str">
        <f>IF('Detailed Cash Flow'!E1277="","",'Detailed Cash Flow'!E1277*-1)</f>
        <v/>
      </c>
      <c r="D1294" s="170" t="str">
        <f>IF('Detailed Cash Flow'!F1277="","",'Detailed Cash Flow'!F1277*-1)</f>
        <v/>
      </c>
      <c r="E1294" s="170" t="str">
        <f>IF('Detailed Cash Flow'!G1277="","",'Detailed Cash Flow'!G1277*-1)</f>
        <v/>
      </c>
      <c r="F1294" s="170" t="str">
        <f>IF('Detailed Cash Flow'!Y1277="","",'Detailed Cash Flow'!Y1277*-1)</f>
        <v/>
      </c>
      <c r="G1294" s="170" t="str">
        <f>'Detailed Cash Flow'!AJ1277</f>
        <v/>
      </c>
      <c r="H1294" s="170" t="str">
        <f>IF('Detailed Cash Flow'!D1277="","",'Detailed Cash Flow'!D1277*-1)</f>
        <v/>
      </c>
      <c r="I1294" s="171"/>
      <c r="J1294" s="171"/>
      <c r="K1294" s="170" t="str">
        <f t="shared" si="40"/>
        <v/>
      </c>
      <c r="L1294" s="97" t="str">
        <f t="shared" si="39"/>
        <v/>
      </c>
    </row>
    <row r="1295" spans="2:12">
      <c r="B1295" s="172" t="str">
        <f>'Detailed Cash Flow'!A1278</f>
        <v/>
      </c>
      <c r="C1295" s="170" t="str">
        <f>IF('Detailed Cash Flow'!E1278="","",'Detailed Cash Flow'!E1278*-1)</f>
        <v/>
      </c>
      <c r="D1295" s="170" t="str">
        <f>IF('Detailed Cash Flow'!F1278="","",'Detailed Cash Flow'!F1278*-1)</f>
        <v/>
      </c>
      <c r="E1295" s="170" t="str">
        <f>IF('Detailed Cash Flow'!G1278="","",'Detailed Cash Flow'!G1278*-1)</f>
        <v/>
      </c>
      <c r="F1295" s="170" t="str">
        <f>IF('Detailed Cash Flow'!Y1278="","",'Detailed Cash Flow'!Y1278*-1)</f>
        <v/>
      </c>
      <c r="G1295" s="170" t="str">
        <f>'Detailed Cash Flow'!AJ1278</f>
        <v/>
      </c>
      <c r="H1295" s="170" t="str">
        <f>IF('Detailed Cash Flow'!D1278="","",'Detailed Cash Flow'!D1278*-1)</f>
        <v/>
      </c>
      <c r="I1295" s="171"/>
      <c r="J1295" s="171"/>
      <c r="K1295" s="170" t="str">
        <f t="shared" si="40"/>
        <v/>
      </c>
      <c r="L1295" s="97" t="str">
        <f t="shared" si="39"/>
        <v/>
      </c>
    </row>
    <row r="1296" spans="2:12">
      <c r="B1296" s="172" t="str">
        <f>'Detailed Cash Flow'!A1279</f>
        <v/>
      </c>
      <c r="C1296" s="170" t="str">
        <f>IF('Detailed Cash Flow'!E1279="","",'Detailed Cash Flow'!E1279*-1)</f>
        <v/>
      </c>
      <c r="D1296" s="170" t="str">
        <f>IF('Detailed Cash Flow'!F1279="","",'Detailed Cash Flow'!F1279*-1)</f>
        <v/>
      </c>
      <c r="E1296" s="170" t="str">
        <f>IF('Detailed Cash Flow'!G1279="","",'Detailed Cash Flow'!G1279*-1)</f>
        <v/>
      </c>
      <c r="F1296" s="170" t="str">
        <f>IF('Detailed Cash Flow'!Y1279="","",'Detailed Cash Flow'!Y1279*-1)</f>
        <v/>
      </c>
      <c r="G1296" s="170" t="str">
        <f>'Detailed Cash Flow'!AJ1279</f>
        <v/>
      </c>
      <c r="H1296" s="170" t="str">
        <f>IF('Detailed Cash Flow'!D1279="","",'Detailed Cash Flow'!D1279*-1)</f>
        <v/>
      </c>
      <c r="I1296" s="171"/>
      <c r="J1296" s="171"/>
      <c r="K1296" s="170" t="str">
        <f t="shared" si="40"/>
        <v/>
      </c>
      <c r="L1296" s="97" t="str">
        <f t="shared" si="39"/>
        <v/>
      </c>
    </row>
    <row r="1297" spans="2:12">
      <c r="B1297" s="172" t="str">
        <f>'Detailed Cash Flow'!A1280</f>
        <v/>
      </c>
      <c r="C1297" s="170" t="str">
        <f>IF('Detailed Cash Flow'!E1280="","",'Detailed Cash Flow'!E1280*-1)</f>
        <v/>
      </c>
      <c r="D1297" s="170" t="str">
        <f>IF('Detailed Cash Flow'!F1280="","",'Detailed Cash Flow'!F1280*-1)</f>
        <v/>
      </c>
      <c r="E1297" s="170" t="str">
        <f>IF('Detailed Cash Flow'!G1280="","",'Detailed Cash Flow'!G1280*-1)</f>
        <v/>
      </c>
      <c r="F1297" s="170" t="str">
        <f>IF('Detailed Cash Flow'!Y1280="","",'Detailed Cash Flow'!Y1280*-1)</f>
        <v/>
      </c>
      <c r="G1297" s="170" t="str">
        <f>'Detailed Cash Flow'!AJ1280</f>
        <v/>
      </c>
      <c r="H1297" s="170" t="str">
        <f>IF('Detailed Cash Flow'!D1280="","",'Detailed Cash Flow'!D1280*-1)</f>
        <v/>
      </c>
      <c r="I1297" s="171"/>
      <c r="J1297" s="171"/>
      <c r="K1297" s="170" t="str">
        <f t="shared" si="40"/>
        <v/>
      </c>
      <c r="L1297" s="97" t="str">
        <f t="shared" si="39"/>
        <v/>
      </c>
    </row>
    <row r="1298" spans="2:12">
      <c r="B1298" s="172" t="str">
        <f>'Detailed Cash Flow'!A1281</f>
        <v/>
      </c>
      <c r="C1298" s="170" t="str">
        <f>IF('Detailed Cash Flow'!E1281="","",'Detailed Cash Flow'!E1281*-1)</f>
        <v/>
      </c>
      <c r="D1298" s="170" t="str">
        <f>IF('Detailed Cash Flow'!F1281="","",'Detailed Cash Flow'!F1281*-1)</f>
        <v/>
      </c>
      <c r="E1298" s="170" t="str">
        <f>IF('Detailed Cash Flow'!G1281="","",'Detailed Cash Flow'!G1281*-1)</f>
        <v/>
      </c>
      <c r="F1298" s="170" t="str">
        <f>IF('Detailed Cash Flow'!Y1281="","",'Detailed Cash Flow'!Y1281*-1)</f>
        <v/>
      </c>
      <c r="G1298" s="170" t="str">
        <f>'Detailed Cash Flow'!AJ1281</f>
        <v/>
      </c>
      <c r="H1298" s="170" t="str">
        <f>IF('Detailed Cash Flow'!D1281="","",'Detailed Cash Flow'!D1281*-1)</f>
        <v/>
      </c>
      <c r="I1298" s="171"/>
      <c r="J1298" s="171"/>
      <c r="K1298" s="170" t="str">
        <f t="shared" si="40"/>
        <v/>
      </c>
      <c r="L1298" s="97" t="str">
        <f t="shared" ref="L1298:L1361" si="41">K1298</f>
        <v/>
      </c>
    </row>
    <row r="1299" spans="2:12">
      <c r="B1299" s="172" t="str">
        <f>'Detailed Cash Flow'!A1282</f>
        <v/>
      </c>
      <c r="C1299" s="170" t="str">
        <f>IF('Detailed Cash Flow'!E1282="","",'Detailed Cash Flow'!E1282*-1)</f>
        <v/>
      </c>
      <c r="D1299" s="170" t="str">
        <f>IF('Detailed Cash Flow'!F1282="","",'Detailed Cash Flow'!F1282*-1)</f>
        <v/>
      </c>
      <c r="E1299" s="170" t="str">
        <f>IF('Detailed Cash Flow'!G1282="","",'Detailed Cash Flow'!G1282*-1)</f>
        <v/>
      </c>
      <c r="F1299" s="170" t="str">
        <f>IF('Detailed Cash Flow'!Y1282="","",'Detailed Cash Flow'!Y1282*-1)</f>
        <v/>
      </c>
      <c r="G1299" s="170" t="str">
        <f>'Detailed Cash Flow'!AJ1282</f>
        <v/>
      </c>
      <c r="H1299" s="170" t="str">
        <f>IF('Detailed Cash Flow'!D1282="","",'Detailed Cash Flow'!D1282*-1)</f>
        <v/>
      </c>
      <c r="I1299" s="171"/>
      <c r="J1299" s="171"/>
      <c r="K1299" s="170" t="str">
        <f t="shared" si="40"/>
        <v/>
      </c>
      <c r="L1299" s="97" t="str">
        <f t="shared" si="41"/>
        <v/>
      </c>
    </row>
    <row r="1300" spans="2:12">
      <c r="B1300" s="172" t="str">
        <f>'Detailed Cash Flow'!A1283</f>
        <v/>
      </c>
      <c r="C1300" s="170" t="str">
        <f>IF('Detailed Cash Flow'!E1283="","",'Detailed Cash Flow'!E1283*-1)</f>
        <v/>
      </c>
      <c r="D1300" s="170" t="str">
        <f>IF('Detailed Cash Flow'!F1283="","",'Detailed Cash Flow'!F1283*-1)</f>
        <v/>
      </c>
      <c r="E1300" s="170" t="str">
        <f>IF('Detailed Cash Flow'!G1283="","",'Detailed Cash Flow'!G1283*-1)</f>
        <v/>
      </c>
      <c r="F1300" s="170" t="str">
        <f>IF('Detailed Cash Flow'!Y1283="","",'Detailed Cash Flow'!Y1283*-1)</f>
        <v/>
      </c>
      <c r="G1300" s="170" t="str">
        <f>'Detailed Cash Flow'!AJ1283</f>
        <v/>
      </c>
      <c r="H1300" s="170" t="str">
        <f>IF('Detailed Cash Flow'!D1283="","",'Detailed Cash Flow'!D1283*-1)</f>
        <v/>
      </c>
      <c r="I1300" s="171"/>
      <c r="J1300" s="171"/>
      <c r="K1300" s="170" t="str">
        <f t="shared" si="40"/>
        <v/>
      </c>
      <c r="L1300" s="97" t="str">
        <f t="shared" si="41"/>
        <v/>
      </c>
    </row>
    <row r="1301" spans="2:12">
      <c r="B1301" s="172" t="str">
        <f>'Detailed Cash Flow'!A1284</f>
        <v/>
      </c>
      <c r="C1301" s="170" t="str">
        <f>IF('Detailed Cash Flow'!E1284="","",'Detailed Cash Flow'!E1284*-1)</f>
        <v/>
      </c>
      <c r="D1301" s="170" t="str">
        <f>IF('Detailed Cash Flow'!F1284="","",'Detailed Cash Flow'!F1284*-1)</f>
        <v/>
      </c>
      <c r="E1301" s="170" t="str">
        <f>IF('Detailed Cash Flow'!G1284="","",'Detailed Cash Flow'!G1284*-1)</f>
        <v/>
      </c>
      <c r="F1301" s="170" t="str">
        <f>IF('Detailed Cash Flow'!Y1284="","",'Detailed Cash Flow'!Y1284*-1)</f>
        <v/>
      </c>
      <c r="G1301" s="170" t="str">
        <f>'Detailed Cash Flow'!AJ1284</f>
        <v/>
      </c>
      <c r="H1301" s="170" t="str">
        <f>IF('Detailed Cash Flow'!D1284="","",'Detailed Cash Flow'!D1284*-1)</f>
        <v/>
      </c>
      <c r="I1301" s="171"/>
      <c r="J1301" s="171"/>
      <c r="K1301" s="170" t="str">
        <f t="shared" ref="K1301:K1364" si="42">IF(B1301="","",K1300+G1301+C1301+D1301+E1301+F1301+H1301+I1301)</f>
        <v/>
      </c>
      <c r="L1301" s="97" t="str">
        <f t="shared" si="41"/>
        <v/>
      </c>
    </row>
    <row r="1302" spans="2:12">
      <c r="B1302" s="172" t="str">
        <f>'Detailed Cash Flow'!A1285</f>
        <v/>
      </c>
      <c r="C1302" s="170" t="str">
        <f>IF('Detailed Cash Flow'!E1285="","",'Detailed Cash Flow'!E1285*-1)</f>
        <v/>
      </c>
      <c r="D1302" s="170" t="str">
        <f>IF('Detailed Cash Flow'!F1285="","",'Detailed Cash Flow'!F1285*-1)</f>
        <v/>
      </c>
      <c r="E1302" s="170" t="str">
        <f>IF('Detailed Cash Flow'!G1285="","",'Detailed Cash Flow'!G1285*-1)</f>
        <v/>
      </c>
      <c r="F1302" s="170" t="str">
        <f>IF('Detailed Cash Flow'!Y1285="","",'Detailed Cash Flow'!Y1285*-1)</f>
        <v/>
      </c>
      <c r="G1302" s="170" t="str">
        <f>'Detailed Cash Flow'!AJ1285</f>
        <v/>
      </c>
      <c r="H1302" s="170" t="str">
        <f>IF('Detailed Cash Flow'!D1285="","",'Detailed Cash Flow'!D1285*-1)</f>
        <v/>
      </c>
      <c r="I1302" s="171"/>
      <c r="J1302" s="171"/>
      <c r="K1302" s="170" t="str">
        <f t="shared" si="42"/>
        <v/>
      </c>
      <c r="L1302" s="97" t="str">
        <f t="shared" si="41"/>
        <v/>
      </c>
    </row>
    <row r="1303" spans="2:12">
      <c r="B1303" s="172" t="str">
        <f>'Detailed Cash Flow'!A1286</f>
        <v/>
      </c>
      <c r="C1303" s="170" t="str">
        <f>IF('Detailed Cash Flow'!E1286="","",'Detailed Cash Flow'!E1286*-1)</f>
        <v/>
      </c>
      <c r="D1303" s="170" t="str">
        <f>IF('Detailed Cash Flow'!F1286="","",'Detailed Cash Flow'!F1286*-1)</f>
        <v/>
      </c>
      <c r="E1303" s="170" t="str">
        <f>IF('Detailed Cash Flow'!G1286="","",'Detailed Cash Flow'!G1286*-1)</f>
        <v/>
      </c>
      <c r="F1303" s="170" t="str">
        <f>IF('Detailed Cash Flow'!Y1286="","",'Detailed Cash Flow'!Y1286*-1)</f>
        <v/>
      </c>
      <c r="G1303" s="170" t="str">
        <f>'Detailed Cash Flow'!AJ1286</f>
        <v/>
      </c>
      <c r="H1303" s="170" t="str">
        <f>IF('Detailed Cash Flow'!D1286="","",'Detailed Cash Flow'!D1286*-1)</f>
        <v/>
      </c>
      <c r="I1303" s="171"/>
      <c r="J1303" s="171"/>
      <c r="K1303" s="170" t="str">
        <f t="shared" si="42"/>
        <v/>
      </c>
      <c r="L1303" s="97" t="str">
        <f t="shared" si="41"/>
        <v/>
      </c>
    </row>
    <row r="1304" spans="2:12">
      <c r="B1304" s="172" t="str">
        <f>'Detailed Cash Flow'!A1287</f>
        <v/>
      </c>
      <c r="C1304" s="170" t="str">
        <f>IF('Detailed Cash Flow'!E1287="","",'Detailed Cash Flow'!E1287*-1)</f>
        <v/>
      </c>
      <c r="D1304" s="170" t="str">
        <f>IF('Detailed Cash Flow'!F1287="","",'Detailed Cash Flow'!F1287*-1)</f>
        <v/>
      </c>
      <c r="E1304" s="170" t="str">
        <f>IF('Detailed Cash Flow'!G1287="","",'Detailed Cash Flow'!G1287*-1)</f>
        <v/>
      </c>
      <c r="F1304" s="170" t="str">
        <f>IF('Detailed Cash Flow'!Y1287="","",'Detailed Cash Flow'!Y1287*-1)</f>
        <v/>
      </c>
      <c r="G1304" s="170" t="str">
        <f>'Detailed Cash Flow'!AJ1287</f>
        <v/>
      </c>
      <c r="H1304" s="170" t="str">
        <f>IF('Detailed Cash Flow'!D1287="","",'Detailed Cash Flow'!D1287*-1)</f>
        <v/>
      </c>
      <c r="I1304" s="171"/>
      <c r="J1304" s="171"/>
      <c r="K1304" s="170" t="str">
        <f t="shared" si="42"/>
        <v/>
      </c>
      <c r="L1304" s="97" t="str">
        <f t="shared" si="41"/>
        <v/>
      </c>
    </row>
    <row r="1305" spans="2:12">
      <c r="B1305" s="172" t="str">
        <f>'Detailed Cash Flow'!A1288</f>
        <v/>
      </c>
      <c r="C1305" s="170" t="str">
        <f>IF('Detailed Cash Flow'!E1288="","",'Detailed Cash Flow'!E1288*-1)</f>
        <v/>
      </c>
      <c r="D1305" s="170" t="str">
        <f>IF('Detailed Cash Flow'!F1288="","",'Detailed Cash Flow'!F1288*-1)</f>
        <v/>
      </c>
      <c r="E1305" s="170" t="str">
        <f>IF('Detailed Cash Flow'!G1288="","",'Detailed Cash Flow'!G1288*-1)</f>
        <v/>
      </c>
      <c r="F1305" s="170" t="str">
        <f>IF('Detailed Cash Flow'!Y1288="","",'Detailed Cash Flow'!Y1288*-1)</f>
        <v/>
      </c>
      <c r="G1305" s="170" t="str">
        <f>'Detailed Cash Flow'!AJ1288</f>
        <v/>
      </c>
      <c r="H1305" s="170" t="str">
        <f>IF('Detailed Cash Flow'!D1288="","",'Detailed Cash Flow'!D1288*-1)</f>
        <v/>
      </c>
      <c r="I1305" s="171"/>
      <c r="J1305" s="171"/>
      <c r="K1305" s="170" t="str">
        <f t="shared" si="42"/>
        <v/>
      </c>
      <c r="L1305" s="97" t="str">
        <f t="shared" si="41"/>
        <v/>
      </c>
    </row>
    <row r="1306" spans="2:12">
      <c r="B1306" s="172" t="str">
        <f>'Detailed Cash Flow'!A1289</f>
        <v/>
      </c>
      <c r="C1306" s="170" t="str">
        <f>IF('Detailed Cash Flow'!E1289="","",'Detailed Cash Flow'!E1289*-1)</f>
        <v/>
      </c>
      <c r="D1306" s="170" t="str">
        <f>IF('Detailed Cash Flow'!F1289="","",'Detailed Cash Flow'!F1289*-1)</f>
        <v/>
      </c>
      <c r="E1306" s="170" t="str">
        <f>IF('Detailed Cash Flow'!G1289="","",'Detailed Cash Flow'!G1289*-1)</f>
        <v/>
      </c>
      <c r="F1306" s="170" t="str">
        <f>IF('Detailed Cash Flow'!Y1289="","",'Detailed Cash Flow'!Y1289*-1)</f>
        <v/>
      </c>
      <c r="G1306" s="170" t="str">
        <f>'Detailed Cash Flow'!AJ1289</f>
        <v/>
      </c>
      <c r="H1306" s="170" t="str">
        <f>IF('Detailed Cash Flow'!D1289="","",'Detailed Cash Flow'!D1289*-1)</f>
        <v/>
      </c>
      <c r="I1306" s="171"/>
      <c r="J1306" s="171"/>
      <c r="K1306" s="170" t="str">
        <f t="shared" si="42"/>
        <v/>
      </c>
      <c r="L1306" s="97" t="str">
        <f t="shared" si="41"/>
        <v/>
      </c>
    </row>
    <row r="1307" spans="2:12">
      <c r="B1307" s="172" t="str">
        <f>'Detailed Cash Flow'!A1290</f>
        <v/>
      </c>
      <c r="C1307" s="170" t="str">
        <f>IF('Detailed Cash Flow'!E1290="","",'Detailed Cash Flow'!E1290*-1)</f>
        <v/>
      </c>
      <c r="D1307" s="170" t="str">
        <f>IF('Detailed Cash Flow'!F1290="","",'Detailed Cash Flow'!F1290*-1)</f>
        <v/>
      </c>
      <c r="E1307" s="170" t="str">
        <f>IF('Detailed Cash Flow'!G1290="","",'Detailed Cash Flow'!G1290*-1)</f>
        <v/>
      </c>
      <c r="F1307" s="170" t="str">
        <f>IF('Detailed Cash Flow'!Y1290="","",'Detailed Cash Flow'!Y1290*-1)</f>
        <v/>
      </c>
      <c r="G1307" s="170" t="str">
        <f>'Detailed Cash Flow'!AJ1290</f>
        <v/>
      </c>
      <c r="H1307" s="170" t="str">
        <f>IF('Detailed Cash Flow'!D1290="","",'Detailed Cash Flow'!D1290*-1)</f>
        <v/>
      </c>
      <c r="I1307" s="171"/>
      <c r="J1307" s="171"/>
      <c r="K1307" s="170" t="str">
        <f t="shared" si="42"/>
        <v/>
      </c>
      <c r="L1307" s="97" t="str">
        <f t="shared" si="41"/>
        <v/>
      </c>
    </row>
    <row r="1308" spans="2:12">
      <c r="B1308" s="172" t="str">
        <f>'Detailed Cash Flow'!A1291</f>
        <v/>
      </c>
      <c r="C1308" s="170" t="str">
        <f>IF('Detailed Cash Flow'!E1291="","",'Detailed Cash Flow'!E1291*-1)</f>
        <v/>
      </c>
      <c r="D1308" s="170" t="str">
        <f>IF('Detailed Cash Flow'!F1291="","",'Detailed Cash Flow'!F1291*-1)</f>
        <v/>
      </c>
      <c r="E1308" s="170" t="str">
        <f>IF('Detailed Cash Flow'!G1291="","",'Detailed Cash Flow'!G1291*-1)</f>
        <v/>
      </c>
      <c r="F1308" s="170" t="str">
        <f>IF('Detailed Cash Flow'!Y1291="","",'Detailed Cash Flow'!Y1291*-1)</f>
        <v/>
      </c>
      <c r="G1308" s="170" t="str">
        <f>'Detailed Cash Flow'!AJ1291</f>
        <v/>
      </c>
      <c r="H1308" s="170" t="str">
        <f>IF('Detailed Cash Flow'!D1291="","",'Detailed Cash Flow'!D1291*-1)</f>
        <v/>
      </c>
      <c r="I1308" s="171"/>
      <c r="J1308" s="171"/>
      <c r="K1308" s="170" t="str">
        <f t="shared" si="42"/>
        <v/>
      </c>
      <c r="L1308" s="97" t="str">
        <f t="shared" si="41"/>
        <v/>
      </c>
    </row>
    <row r="1309" spans="2:12">
      <c r="B1309" s="172" t="str">
        <f>'Detailed Cash Flow'!A1292</f>
        <v/>
      </c>
      <c r="C1309" s="170" t="str">
        <f>IF('Detailed Cash Flow'!E1292="","",'Detailed Cash Flow'!E1292*-1)</f>
        <v/>
      </c>
      <c r="D1309" s="170" t="str">
        <f>IF('Detailed Cash Flow'!F1292="","",'Detailed Cash Flow'!F1292*-1)</f>
        <v/>
      </c>
      <c r="E1309" s="170" t="str">
        <f>IF('Detailed Cash Flow'!G1292="","",'Detailed Cash Flow'!G1292*-1)</f>
        <v/>
      </c>
      <c r="F1309" s="170" t="str">
        <f>IF('Detailed Cash Flow'!Y1292="","",'Detailed Cash Flow'!Y1292*-1)</f>
        <v/>
      </c>
      <c r="G1309" s="170" t="str">
        <f>'Detailed Cash Flow'!AJ1292</f>
        <v/>
      </c>
      <c r="H1309" s="170" t="str">
        <f>IF('Detailed Cash Flow'!D1292="","",'Detailed Cash Flow'!D1292*-1)</f>
        <v/>
      </c>
      <c r="I1309" s="171"/>
      <c r="J1309" s="171"/>
      <c r="K1309" s="170" t="str">
        <f t="shared" si="42"/>
        <v/>
      </c>
      <c r="L1309" s="97" t="str">
        <f t="shared" si="41"/>
        <v/>
      </c>
    </row>
    <row r="1310" spans="2:12">
      <c r="B1310" s="172" t="str">
        <f>'Detailed Cash Flow'!A1293</f>
        <v/>
      </c>
      <c r="C1310" s="170" t="str">
        <f>IF('Detailed Cash Flow'!E1293="","",'Detailed Cash Flow'!E1293*-1)</f>
        <v/>
      </c>
      <c r="D1310" s="170" t="str">
        <f>IF('Detailed Cash Flow'!F1293="","",'Detailed Cash Flow'!F1293*-1)</f>
        <v/>
      </c>
      <c r="E1310" s="170" t="str">
        <f>IF('Detailed Cash Flow'!G1293="","",'Detailed Cash Flow'!G1293*-1)</f>
        <v/>
      </c>
      <c r="F1310" s="170" t="str">
        <f>IF('Detailed Cash Flow'!Y1293="","",'Detailed Cash Flow'!Y1293*-1)</f>
        <v/>
      </c>
      <c r="G1310" s="170" t="str">
        <f>'Detailed Cash Flow'!AJ1293</f>
        <v/>
      </c>
      <c r="H1310" s="170" t="str">
        <f>IF('Detailed Cash Flow'!D1293="","",'Detailed Cash Flow'!D1293*-1)</f>
        <v/>
      </c>
      <c r="I1310" s="171"/>
      <c r="J1310" s="171"/>
      <c r="K1310" s="170" t="str">
        <f t="shared" si="42"/>
        <v/>
      </c>
      <c r="L1310" s="97" t="str">
        <f t="shared" si="41"/>
        <v/>
      </c>
    </row>
    <row r="1311" spans="2:12">
      <c r="B1311" s="172" t="str">
        <f>'Detailed Cash Flow'!A1294</f>
        <v/>
      </c>
      <c r="C1311" s="170" t="str">
        <f>IF('Detailed Cash Flow'!E1294="","",'Detailed Cash Flow'!E1294*-1)</f>
        <v/>
      </c>
      <c r="D1311" s="170" t="str">
        <f>IF('Detailed Cash Flow'!F1294="","",'Detailed Cash Flow'!F1294*-1)</f>
        <v/>
      </c>
      <c r="E1311" s="170" t="str">
        <f>IF('Detailed Cash Flow'!G1294="","",'Detailed Cash Flow'!G1294*-1)</f>
        <v/>
      </c>
      <c r="F1311" s="170" t="str">
        <f>IF('Detailed Cash Flow'!Y1294="","",'Detailed Cash Flow'!Y1294*-1)</f>
        <v/>
      </c>
      <c r="G1311" s="170" t="str">
        <f>'Detailed Cash Flow'!AJ1294</f>
        <v/>
      </c>
      <c r="H1311" s="170" t="str">
        <f>IF('Detailed Cash Flow'!D1294="","",'Detailed Cash Flow'!D1294*-1)</f>
        <v/>
      </c>
      <c r="I1311" s="171"/>
      <c r="J1311" s="171"/>
      <c r="K1311" s="170" t="str">
        <f t="shared" si="42"/>
        <v/>
      </c>
      <c r="L1311" s="97" t="str">
        <f t="shared" si="41"/>
        <v/>
      </c>
    </row>
    <row r="1312" spans="2:12">
      <c r="B1312" s="172" t="str">
        <f>'Detailed Cash Flow'!A1295</f>
        <v/>
      </c>
      <c r="C1312" s="170" t="str">
        <f>IF('Detailed Cash Flow'!E1295="","",'Detailed Cash Flow'!E1295*-1)</f>
        <v/>
      </c>
      <c r="D1312" s="170" t="str">
        <f>IF('Detailed Cash Flow'!F1295="","",'Detailed Cash Flow'!F1295*-1)</f>
        <v/>
      </c>
      <c r="E1312" s="170" t="str">
        <f>IF('Detailed Cash Flow'!G1295="","",'Detailed Cash Flow'!G1295*-1)</f>
        <v/>
      </c>
      <c r="F1312" s="170" t="str">
        <f>IF('Detailed Cash Flow'!Y1295="","",'Detailed Cash Flow'!Y1295*-1)</f>
        <v/>
      </c>
      <c r="G1312" s="170" t="str">
        <f>'Detailed Cash Flow'!AJ1295</f>
        <v/>
      </c>
      <c r="H1312" s="170" t="str">
        <f>IF('Detailed Cash Flow'!D1295="","",'Detailed Cash Flow'!D1295*-1)</f>
        <v/>
      </c>
      <c r="I1312" s="171"/>
      <c r="J1312" s="171"/>
      <c r="K1312" s="170" t="str">
        <f t="shared" si="42"/>
        <v/>
      </c>
      <c r="L1312" s="97" t="str">
        <f t="shared" si="41"/>
        <v/>
      </c>
    </row>
    <row r="1313" spans="2:12">
      <c r="B1313" s="172" t="str">
        <f>'Detailed Cash Flow'!A1296</f>
        <v/>
      </c>
      <c r="C1313" s="170" t="str">
        <f>IF('Detailed Cash Flow'!E1296="","",'Detailed Cash Flow'!E1296*-1)</f>
        <v/>
      </c>
      <c r="D1313" s="170" t="str">
        <f>IF('Detailed Cash Flow'!F1296="","",'Detailed Cash Flow'!F1296*-1)</f>
        <v/>
      </c>
      <c r="E1313" s="170" t="str">
        <f>IF('Detailed Cash Flow'!G1296="","",'Detailed Cash Flow'!G1296*-1)</f>
        <v/>
      </c>
      <c r="F1313" s="170" t="str">
        <f>IF('Detailed Cash Flow'!Y1296="","",'Detailed Cash Flow'!Y1296*-1)</f>
        <v/>
      </c>
      <c r="G1313" s="170" t="str">
        <f>'Detailed Cash Flow'!AJ1296</f>
        <v/>
      </c>
      <c r="H1313" s="170" t="str">
        <f>IF('Detailed Cash Flow'!D1296="","",'Detailed Cash Flow'!D1296*-1)</f>
        <v/>
      </c>
      <c r="I1313" s="171"/>
      <c r="J1313" s="171"/>
      <c r="K1313" s="170" t="str">
        <f t="shared" si="42"/>
        <v/>
      </c>
      <c r="L1313" s="97" t="str">
        <f t="shared" si="41"/>
        <v/>
      </c>
    </row>
    <row r="1314" spans="2:12">
      <c r="B1314" s="172" t="str">
        <f>'Detailed Cash Flow'!A1297</f>
        <v/>
      </c>
      <c r="C1314" s="170" t="str">
        <f>IF('Detailed Cash Flow'!E1297="","",'Detailed Cash Flow'!E1297*-1)</f>
        <v/>
      </c>
      <c r="D1314" s="170" t="str">
        <f>IF('Detailed Cash Flow'!F1297="","",'Detailed Cash Flow'!F1297*-1)</f>
        <v/>
      </c>
      <c r="E1314" s="170" t="str">
        <f>IF('Detailed Cash Flow'!G1297="","",'Detailed Cash Flow'!G1297*-1)</f>
        <v/>
      </c>
      <c r="F1314" s="170" t="str">
        <f>IF('Detailed Cash Flow'!Y1297="","",'Detailed Cash Flow'!Y1297*-1)</f>
        <v/>
      </c>
      <c r="G1314" s="170" t="str">
        <f>'Detailed Cash Flow'!AJ1297</f>
        <v/>
      </c>
      <c r="H1314" s="170" t="str">
        <f>IF('Detailed Cash Flow'!D1297="","",'Detailed Cash Flow'!D1297*-1)</f>
        <v/>
      </c>
      <c r="I1314" s="171"/>
      <c r="J1314" s="171"/>
      <c r="K1314" s="170" t="str">
        <f t="shared" si="42"/>
        <v/>
      </c>
      <c r="L1314" s="97" t="str">
        <f t="shared" si="41"/>
        <v/>
      </c>
    </row>
    <row r="1315" spans="2:12">
      <c r="B1315" s="172" t="str">
        <f>'Detailed Cash Flow'!A1298</f>
        <v/>
      </c>
      <c r="C1315" s="170" t="str">
        <f>IF('Detailed Cash Flow'!E1298="","",'Detailed Cash Flow'!E1298*-1)</f>
        <v/>
      </c>
      <c r="D1315" s="170" t="str">
        <f>IF('Detailed Cash Flow'!F1298="","",'Detailed Cash Flow'!F1298*-1)</f>
        <v/>
      </c>
      <c r="E1315" s="170" t="str">
        <f>IF('Detailed Cash Flow'!G1298="","",'Detailed Cash Flow'!G1298*-1)</f>
        <v/>
      </c>
      <c r="F1315" s="170" t="str">
        <f>IF('Detailed Cash Flow'!Y1298="","",'Detailed Cash Flow'!Y1298*-1)</f>
        <v/>
      </c>
      <c r="G1315" s="170" t="str">
        <f>'Detailed Cash Flow'!AJ1298</f>
        <v/>
      </c>
      <c r="H1315" s="170" t="str">
        <f>IF('Detailed Cash Flow'!D1298="","",'Detailed Cash Flow'!D1298*-1)</f>
        <v/>
      </c>
      <c r="I1315" s="171"/>
      <c r="J1315" s="171"/>
      <c r="K1315" s="170" t="str">
        <f t="shared" si="42"/>
        <v/>
      </c>
      <c r="L1315" s="97" t="str">
        <f t="shared" si="41"/>
        <v/>
      </c>
    </row>
    <row r="1316" spans="2:12">
      <c r="B1316" s="172" t="str">
        <f>'Detailed Cash Flow'!A1299</f>
        <v/>
      </c>
      <c r="C1316" s="170" t="str">
        <f>IF('Detailed Cash Flow'!E1299="","",'Detailed Cash Flow'!E1299*-1)</f>
        <v/>
      </c>
      <c r="D1316" s="170" t="str">
        <f>IF('Detailed Cash Flow'!F1299="","",'Detailed Cash Flow'!F1299*-1)</f>
        <v/>
      </c>
      <c r="E1316" s="170" t="str">
        <f>IF('Detailed Cash Flow'!G1299="","",'Detailed Cash Flow'!G1299*-1)</f>
        <v/>
      </c>
      <c r="F1316" s="170" t="str">
        <f>IF('Detailed Cash Flow'!Y1299="","",'Detailed Cash Flow'!Y1299*-1)</f>
        <v/>
      </c>
      <c r="G1316" s="170" t="str">
        <f>'Detailed Cash Flow'!AJ1299</f>
        <v/>
      </c>
      <c r="H1316" s="170" t="str">
        <f>IF('Detailed Cash Flow'!D1299="","",'Detailed Cash Flow'!D1299*-1)</f>
        <v/>
      </c>
      <c r="I1316" s="171"/>
      <c r="J1316" s="171"/>
      <c r="K1316" s="170" t="str">
        <f t="shared" si="42"/>
        <v/>
      </c>
      <c r="L1316" s="97" t="str">
        <f t="shared" si="41"/>
        <v/>
      </c>
    </row>
    <row r="1317" spans="2:12">
      <c r="B1317" s="172" t="str">
        <f>'Detailed Cash Flow'!A1300</f>
        <v/>
      </c>
      <c r="C1317" s="170" t="str">
        <f>IF('Detailed Cash Flow'!E1300="","",'Detailed Cash Flow'!E1300*-1)</f>
        <v/>
      </c>
      <c r="D1317" s="170" t="str">
        <f>IF('Detailed Cash Flow'!F1300="","",'Detailed Cash Flow'!F1300*-1)</f>
        <v/>
      </c>
      <c r="E1317" s="170" t="str">
        <f>IF('Detailed Cash Flow'!G1300="","",'Detailed Cash Flow'!G1300*-1)</f>
        <v/>
      </c>
      <c r="F1317" s="170" t="str">
        <f>IF('Detailed Cash Flow'!Y1300="","",'Detailed Cash Flow'!Y1300*-1)</f>
        <v/>
      </c>
      <c r="G1317" s="170" t="str">
        <f>'Detailed Cash Flow'!AJ1300</f>
        <v/>
      </c>
      <c r="H1317" s="170" t="str">
        <f>IF('Detailed Cash Flow'!D1300="","",'Detailed Cash Flow'!D1300*-1)</f>
        <v/>
      </c>
      <c r="I1317" s="171"/>
      <c r="J1317" s="171"/>
      <c r="K1317" s="170" t="str">
        <f t="shared" si="42"/>
        <v/>
      </c>
      <c r="L1317" s="97" t="str">
        <f t="shared" si="41"/>
        <v/>
      </c>
    </row>
    <row r="1318" spans="2:12">
      <c r="B1318" s="172" t="str">
        <f>'Detailed Cash Flow'!A1301</f>
        <v/>
      </c>
      <c r="C1318" s="170" t="str">
        <f>IF('Detailed Cash Flow'!E1301="","",'Detailed Cash Flow'!E1301*-1)</f>
        <v/>
      </c>
      <c r="D1318" s="170" t="str">
        <f>IF('Detailed Cash Flow'!F1301="","",'Detailed Cash Flow'!F1301*-1)</f>
        <v/>
      </c>
      <c r="E1318" s="170" t="str">
        <f>IF('Detailed Cash Flow'!G1301="","",'Detailed Cash Flow'!G1301*-1)</f>
        <v/>
      </c>
      <c r="F1318" s="170" t="str">
        <f>IF('Detailed Cash Flow'!Y1301="","",'Detailed Cash Flow'!Y1301*-1)</f>
        <v/>
      </c>
      <c r="G1318" s="170" t="str">
        <f>'Detailed Cash Flow'!AJ1301</f>
        <v/>
      </c>
      <c r="H1318" s="170" t="str">
        <f>IF('Detailed Cash Flow'!D1301="","",'Detailed Cash Flow'!D1301*-1)</f>
        <v/>
      </c>
      <c r="I1318" s="171"/>
      <c r="J1318" s="171"/>
      <c r="K1318" s="170" t="str">
        <f t="shared" si="42"/>
        <v/>
      </c>
      <c r="L1318" s="97" t="str">
        <f t="shared" si="41"/>
        <v/>
      </c>
    </row>
    <row r="1319" spans="2:12">
      <c r="B1319" s="172" t="str">
        <f>'Detailed Cash Flow'!A1302</f>
        <v/>
      </c>
      <c r="C1319" s="170" t="str">
        <f>IF('Detailed Cash Flow'!E1302="","",'Detailed Cash Flow'!E1302*-1)</f>
        <v/>
      </c>
      <c r="D1319" s="170" t="str">
        <f>IF('Detailed Cash Flow'!F1302="","",'Detailed Cash Flow'!F1302*-1)</f>
        <v/>
      </c>
      <c r="E1319" s="170" t="str">
        <f>IF('Detailed Cash Flow'!G1302="","",'Detailed Cash Flow'!G1302*-1)</f>
        <v/>
      </c>
      <c r="F1319" s="170" t="str">
        <f>IF('Detailed Cash Flow'!Y1302="","",'Detailed Cash Flow'!Y1302*-1)</f>
        <v/>
      </c>
      <c r="G1319" s="170" t="str">
        <f>'Detailed Cash Flow'!AJ1302</f>
        <v/>
      </c>
      <c r="H1319" s="170" t="str">
        <f>IF('Detailed Cash Flow'!D1302="","",'Detailed Cash Flow'!D1302*-1)</f>
        <v/>
      </c>
      <c r="I1319" s="171"/>
      <c r="J1319" s="171"/>
      <c r="K1319" s="170" t="str">
        <f t="shared" si="42"/>
        <v/>
      </c>
      <c r="L1319" s="97" t="str">
        <f t="shared" si="41"/>
        <v/>
      </c>
    </row>
    <row r="1320" spans="2:12">
      <c r="B1320" s="172" t="str">
        <f>'Detailed Cash Flow'!A1303</f>
        <v/>
      </c>
      <c r="C1320" s="170" t="str">
        <f>IF('Detailed Cash Flow'!E1303="","",'Detailed Cash Flow'!E1303*-1)</f>
        <v/>
      </c>
      <c r="D1320" s="170" t="str">
        <f>IF('Detailed Cash Flow'!F1303="","",'Detailed Cash Flow'!F1303*-1)</f>
        <v/>
      </c>
      <c r="E1320" s="170" t="str">
        <f>IF('Detailed Cash Flow'!G1303="","",'Detailed Cash Flow'!G1303*-1)</f>
        <v/>
      </c>
      <c r="F1320" s="170" t="str">
        <f>IF('Detailed Cash Flow'!Y1303="","",'Detailed Cash Flow'!Y1303*-1)</f>
        <v/>
      </c>
      <c r="G1320" s="170" t="str">
        <f>'Detailed Cash Flow'!AJ1303</f>
        <v/>
      </c>
      <c r="H1320" s="170" t="str">
        <f>IF('Detailed Cash Flow'!D1303="","",'Detailed Cash Flow'!D1303*-1)</f>
        <v/>
      </c>
      <c r="I1320" s="171"/>
      <c r="J1320" s="171"/>
      <c r="K1320" s="170" t="str">
        <f t="shared" si="42"/>
        <v/>
      </c>
      <c r="L1320" s="97" t="str">
        <f t="shared" si="41"/>
        <v/>
      </c>
    </row>
    <row r="1321" spans="2:12">
      <c r="B1321" s="172" t="str">
        <f>'Detailed Cash Flow'!A1304</f>
        <v/>
      </c>
      <c r="C1321" s="170" t="str">
        <f>IF('Detailed Cash Flow'!E1304="","",'Detailed Cash Flow'!E1304*-1)</f>
        <v/>
      </c>
      <c r="D1321" s="170" t="str">
        <f>IF('Detailed Cash Flow'!F1304="","",'Detailed Cash Flow'!F1304*-1)</f>
        <v/>
      </c>
      <c r="E1321" s="170" t="str">
        <f>IF('Detailed Cash Flow'!G1304="","",'Detailed Cash Flow'!G1304*-1)</f>
        <v/>
      </c>
      <c r="F1321" s="170" t="str">
        <f>IF('Detailed Cash Flow'!Y1304="","",'Detailed Cash Flow'!Y1304*-1)</f>
        <v/>
      </c>
      <c r="G1321" s="170" t="str">
        <f>'Detailed Cash Flow'!AJ1304</f>
        <v/>
      </c>
      <c r="H1321" s="170" t="str">
        <f>IF('Detailed Cash Flow'!D1304="","",'Detailed Cash Flow'!D1304*-1)</f>
        <v/>
      </c>
      <c r="I1321" s="171"/>
      <c r="J1321" s="171"/>
      <c r="K1321" s="170" t="str">
        <f t="shared" si="42"/>
        <v/>
      </c>
      <c r="L1321" s="97" t="str">
        <f t="shared" si="41"/>
        <v/>
      </c>
    </row>
    <row r="1322" spans="2:12">
      <c r="B1322" s="172" t="str">
        <f>'Detailed Cash Flow'!A1305</f>
        <v/>
      </c>
      <c r="C1322" s="170" t="str">
        <f>IF('Detailed Cash Flow'!E1305="","",'Detailed Cash Flow'!E1305*-1)</f>
        <v/>
      </c>
      <c r="D1322" s="170" t="str">
        <f>IF('Detailed Cash Flow'!F1305="","",'Detailed Cash Flow'!F1305*-1)</f>
        <v/>
      </c>
      <c r="E1322" s="170" t="str">
        <f>IF('Detailed Cash Flow'!G1305="","",'Detailed Cash Flow'!G1305*-1)</f>
        <v/>
      </c>
      <c r="F1322" s="170" t="str">
        <f>IF('Detailed Cash Flow'!Y1305="","",'Detailed Cash Flow'!Y1305*-1)</f>
        <v/>
      </c>
      <c r="G1322" s="170" t="str">
        <f>'Detailed Cash Flow'!AJ1305</f>
        <v/>
      </c>
      <c r="H1322" s="170" t="str">
        <f>IF('Detailed Cash Flow'!D1305="","",'Detailed Cash Flow'!D1305*-1)</f>
        <v/>
      </c>
      <c r="I1322" s="171"/>
      <c r="J1322" s="171"/>
      <c r="K1322" s="170" t="str">
        <f t="shared" si="42"/>
        <v/>
      </c>
      <c r="L1322" s="97" t="str">
        <f t="shared" si="41"/>
        <v/>
      </c>
    </row>
    <row r="1323" spans="2:12">
      <c r="B1323" s="172" t="str">
        <f>'Detailed Cash Flow'!A1306</f>
        <v/>
      </c>
      <c r="C1323" s="170" t="str">
        <f>IF('Detailed Cash Flow'!E1306="","",'Detailed Cash Flow'!E1306*-1)</f>
        <v/>
      </c>
      <c r="D1323" s="170" t="str">
        <f>IF('Detailed Cash Flow'!F1306="","",'Detailed Cash Flow'!F1306*-1)</f>
        <v/>
      </c>
      <c r="E1323" s="170" t="str">
        <f>IF('Detailed Cash Flow'!G1306="","",'Detailed Cash Flow'!G1306*-1)</f>
        <v/>
      </c>
      <c r="F1323" s="170" t="str">
        <f>IF('Detailed Cash Flow'!Y1306="","",'Detailed Cash Flow'!Y1306*-1)</f>
        <v/>
      </c>
      <c r="G1323" s="170" t="str">
        <f>'Detailed Cash Flow'!AJ1306</f>
        <v/>
      </c>
      <c r="H1323" s="170" t="str">
        <f>IF('Detailed Cash Flow'!D1306="","",'Detailed Cash Flow'!D1306*-1)</f>
        <v/>
      </c>
      <c r="I1323" s="171"/>
      <c r="J1323" s="171"/>
      <c r="K1323" s="170" t="str">
        <f t="shared" si="42"/>
        <v/>
      </c>
      <c r="L1323" s="97" t="str">
        <f t="shared" si="41"/>
        <v/>
      </c>
    </row>
    <row r="1324" spans="2:12">
      <c r="B1324" s="172" t="str">
        <f>'Detailed Cash Flow'!A1307</f>
        <v/>
      </c>
      <c r="C1324" s="170" t="str">
        <f>IF('Detailed Cash Flow'!E1307="","",'Detailed Cash Flow'!E1307*-1)</f>
        <v/>
      </c>
      <c r="D1324" s="170" t="str">
        <f>IF('Detailed Cash Flow'!F1307="","",'Detailed Cash Flow'!F1307*-1)</f>
        <v/>
      </c>
      <c r="E1324" s="170" t="str">
        <f>IF('Detailed Cash Flow'!G1307="","",'Detailed Cash Flow'!G1307*-1)</f>
        <v/>
      </c>
      <c r="F1324" s="170" t="str">
        <f>IF('Detailed Cash Flow'!Y1307="","",'Detailed Cash Flow'!Y1307*-1)</f>
        <v/>
      </c>
      <c r="G1324" s="170" t="str">
        <f>'Detailed Cash Flow'!AJ1307</f>
        <v/>
      </c>
      <c r="H1324" s="170" t="str">
        <f>IF('Detailed Cash Flow'!D1307="","",'Detailed Cash Flow'!D1307*-1)</f>
        <v/>
      </c>
      <c r="I1324" s="171"/>
      <c r="J1324" s="171"/>
      <c r="K1324" s="170" t="str">
        <f t="shared" si="42"/>
        <v/>
      </c>
      <c r="L1324" s="97" t="str">
        <f t="shared" si="41"/>
        <v/>
      </c>
    </row>
    <row r="1325" spans="2:12">
      <c r="B1325" s="172" t="str">
        <f>'Detailed Cash Flow'!A1308</f>
        <v/>
      </c>
      <c r="C1325" s="170" t="str">
        <f>IF('Detailed Cash Flow'!E1308="","",'Detailed Cash Flow'!E1308*-1)</f>
        <v/>
      </c>
      <c r="D1325" s="170" t="str">
        <f>IF('Detailed Cash Flow'!F1308="","",'Detailed Cash Flow'!F1308*-1)</f>
        <v/>
      </c>
      <c r="E1325" s="170" t="str">
        <f>IF('Detailed Cash Flow'!G1308="","",'Detailed Cash Flow'!G1308*-1)</f>
        <v/>
      </c>
      <c r="F1325" s="170" t="str">
        <f>IF('Detailed Cash Flow'!Y1308="","",'Detailed Cash Flow'!Y1308*-1)</f>
        <v/>
      </c>
      <c r="G1325" s="170" t="str">
        <f>'Detailed Cash Flow'!AJ1308</f>
        <v/>
      </c>
      <c r="H1325" s="170" t="str">
        <f>IF('Detailed Cash Flow'!D1308="","",'Detailed Cash Flow'!D1308*-1)</f>
        <v/>
      </c>
      <c r="I1325" s="171"/>
      <c r="J1325" s="171"/>
      <c r="K1325" s="170" t="str">
        <f t="shared" si="42"/>
        <v/>
      </c>
      <c r="L1325" s="97" t="str">
        <f t="shared" si="41"/>
        <v/>
      </c>
    </row>
    <row r="1326" spans="2:12">
      <c r="B1326" s="172" t="str">
        <f>'Detailed Cash Flow'!A1309</f>
        <v/>
      </c>
      <c r="C1326" s="170" t="str">
        <f>IF('Detailed Cash Flow'!E1309="","",'Detailed Cash Flow'!E1309*-1)</f>
        <v/>
      </c>
      <c r="D1326" s="170" t="str">
        <f>IF('Detailed Cash Flow'!F1309="","",'Detailed Cash Flow'!F1309*-1)</f>
        <v/>
      </c>
      <c r="E1326" s="170" t="str">
        <f>IF('Detailed Cash Flow'!G1309="","",'Detailed Cash Flow'!G1309*-1)</f>
        <v/>
      </c>
      <c r="F1326" s="170" t="str">
        <f>IF('Detailed Cash Flow'!Y1309="","",'Detailed Cash Flow'!Y1309*-1)</f>
        <v/>
      </c>
      <c r="G1326" s="170" t="str">
        <f>'Detailed Cash Flow'!AJ1309</f>
        <v/>
      </c>
      <c r="H1326" s="170" t="str">
        <f>IF('Detailed Cash Flow'!D1309="","",'Detailed Cash Flow'!D1309*-1)</f>
        <v/>
      </c>
      <c r="I1326" s="171"/>
      <c r="J1326" s="171"/>
      <c r="K1326" s="170" t="str">
        <f t="shared" si="42"/>
        <v/>
      </c>
      <c r="L1326" s="97" t="str">
        <f t="shared" si="41"/>
        <v/>
      </c>
    </row>
    <row r="1327" spans="2:12">
      <c r="B1327" s="172" t="str">
        <f>'Detailed Cash Flow'!A1310</f>
        <v/>
      </c>
      <c r="C1327" s="170" t="str">
        <f>IF('Detailed Cash Flow'!E1310="","",'Detailed Cash Flow'!E1310*-1)</f>
        <v/>
      </c>
      <c r="D1327" s="170" t="str">
        <f>IF('Detailed Cash Flow'!F1310="","",'Detailed Cash Flow'!F1310*-1)</f>
        <v/>
      </c>
      <c r="E1327" s="170" t="str">
        <f>IF('Detailed Cash Flow'!G1310="","",'Detailed Cash Flow'!G1310*-1)</f>
        <v/>
      </c>
      <c r="F1327" s="170" t="str">
        <f>IF('Detailed Cash Flow'!Y1310="","",'Detailed Cash Flow'!Y1310*-1)</f>
        <v/>
      </c>
      <c r="G1327" s="170" t="str">
        <f>'Detailed Cash Flow'!AJ1310</f>
        <v/>
      </c>
      <c r="H1327" s="170" t="str">
        <f>IF('Detailed Cash Flow'!D1310="","",'Detailed Cash Flow'!D1310*-1)</f>
        <v/>
      </c>
      <c r="I1327" s="171"/>
      <c r="J1327" s="171"/>
      <c r="K1327" s="170" t="str">
        <f t="shared" si="42"/>
        <v/>
      </c>
      <c r="L1327" s="97" t="str">
        <f t="shared" si="41"/>
        <v/>
      </c>
    </row>
    <row r="1328" spans="2:12">
      <c r="B1328" s="172" t="str">
        <f>'Detailed Cash Flow'!A1311</f>
        <v/>
      </c>
      <c r="C1328" s="170" t="str">
        <f>IF('Detailed Cash Flow'!E1311="","",'Detailed Cash Flow'!E1311*-1)</f>
        <v/>
      </c>
      <c r="D1328" s="170" t="str">
        <f>IF('Detailed Cash Flow'!F1311="","",'Detailed Cash Flow'!F1311*-1)</f>
        <v/>
      </c>
      <c r="E1328" s="170" t="str">
        <f>IF('Detailed Cash Flow'!G1311="","",'Detailed Cash Flow'!G1311*-1)</f>
        <v/>
      </c>
      <c r="F1328" s="170" t="str">
        <f>IF('Detailed Cash Flow'!Y1311="","",'Detailed Cash Flow'!Y1311*-1)</f>
        <v/>
      </c>
      <c r="G1328" s="170" t="str">
        <f>'Detailed Cash Flow'!AJ1311</f>
        <v/>
      </c>
      <c r="H1328" s="170" t="str">
        <f>IF('Detailed Cash Flow'!D1311="","",'Detailed Cash Flow'!D1311*-1)</f>
        <v/>
      </c>
      <c r="I1328" s="171"/>
      <c r="J1328" s="171"/>
      <c r="K1328" s="170" t="str">
        <f t="shared" si="42"/>
        <v/>
      </c>
      <c r="L1328" s="97" t="str">
        <f t="shared" si="41"/>
        <v/>
      </c>
    </row>
    <row r="1329" spans="2:12">
      <c r="B1329" s="172" t="str">
        <f>'Detailed Cash Flow'!A1312</f>
        <v/>
      </c>
      <c r="C1329" s="170" t="str">
        <f>IF('Detailed Cash Flow'!E1312="","",'Detailed Cash Flow'!E1312*-1)</f>
        <v/>
      </c>
      <c r="D1329" s="170" t="str">
        <f>IF('Detailed Cash Flow'!F1312="","",'Detailed Cash Flow'!F1312*-1)</f>
        <v/>
      </c>
      <c r="E1329" s="170" t="str">
        <f>IF('Detailed Cash Flow'!G1312="","",'Detailed Cash Flow'!G1312*-1)</f>
        <v/>
      </c>
      <c r="F1329" s="170" t="str">
        <f>IF('Detailed Cash Flow'!Y1312="","",'Detailed Cash Flow'!Y1312*-1)</f>
        <v/>
      </c>
      <c r="G1329" s="170" t="str">
        <f>'Detailed Cash Flow'!AJ1312</f>
        <v/>
      </c>
      <c r="H1329" s="170" t="str">
        <f>IF('Detailed Cash Flow'!D1312="","",'Detailed Cash Flow'!D1312*-1)</f>
        <v/>
      </c>
      <c r="I1329" s="171"/>
      <c r="J1329" s="171"/>
      <c r="K1329" s="170" t="str">
        <f t="shared" si="42"/>
        <v/>
      </c>
      <c r="L1329" s="97" t="str">
        <f t="shared" si="41"/>
        <v/>
      </c>
    </row>
    <row r="1330" spans="2:12">
      <c r="B1330" s="172" t="str">
        <f>'Detailed Cash Flow'!A1313</f>
        <v/>
      </c>
      <c r="C1330" s="170" t="str">
        <f>IF('Detailed Cash Flow'!E1313="","",'Detailed Cash Flow'!E1313*-1)</f>
        <v/>
      </c>
      <c r="D1330" s="170" t="str">
        <f>IF('Detailed Cash Flow'!F1313="","",'Detailed Cash Flow'!F1313*-1)</f>
        <v/>
      </c>
      <c r="E1330" s="170" t="str">
        <f>IF('Detailed Cash Flow'!G1313="","",'Detailed Cash Flow'!G1313*-1)</f>
        <v/>
      </c>
      <c r="F1330" s="170" t="str">
        <f>IF('Detailed Cash Flow'!Y1313="","",'Detailed Cash Flow'!Y1313*-1)</f>
        <v/>
      </c>
      <c r="G1330" s="170" t="str">
        <f>'Detailed Cash Flow'!AJ1313</f>
        <v/>
      </c>
      <c r="H1330" s="170" t="str">
        <f>IF('Detailed Cash Flow'!D1313="","",'Detailed Cash Flow'!D1313*-1)</f>
        <v/>
      </c>
      <c r="I1330" s="171"/>
      <c r="J1330" s="171"/>
      <c r="K1330" s="170" t="str">
        <f t="shared" si="42"/>
        <v/>
      </c>
      <c r="L1330" s="97" t="str">
        <f t="shared" si="41"/>
        <v/>
      </c>
    </row>
    <row r="1331" spans="2:12">
      <c r="B1331" s="172" t="str">
        <f>'Detailed Cash Flow'!A1314</f>
        <v/>
      </c>
      <c r="C1331" s="170" t="str">
        <f>IF('Detailed Cash Flow'!E1314="","",'Detailed Cash Flow'!E1314*-1)</f>
        <v/>
      </c>
      <c r="D1331" s="170" t="str">
        <f>IF('Detailed Cash Flow'!F1314="","",'Detailed Cash Flow'!F1314*-1)</f>
        <v/>
      </c>
      <c r="E1331" s="170" t="str">
        <f>IF('Detailed Cash Flow'!G1314="","",'Detailed Cash Flow'!G1314*-1)</f>
        <v/>
      </c>
      <c r="F1331" s="170" t="str">
        <f>IF('Detailed Cash Flow'!Y1314="","",'Detailed Cash Flow'!Y1314*-1)</f>
        <v/>
      </c>
      <c r="G1331" s="170" t="str">
        <f>'Detailed Cash Flow'!AJ1314</f>
        <v/>
      </c>
      <c r="H1331" s="170" t="str">
        <f>IF('Detailed Cash Flow'!D1314="","",'Detailed Cash Flow'!D1314*-1)</f>
        <v/>
      </c>
      <c r="I1331" s="171"/>
      <c r="J1331" s="171"/>
      <c r="K1331" s="170" t="str">
        <f t="shared" si="42"/>
        <v/>
      </c>
      <c r="L1331" s="97" t="str">
        <f t="shared" si="41"/>
        <v/>
      </c>
    </row>
    <row r="1332" spans="2:12">
      <c r="B1332" s="172" t="str">
        <f>'Detailed Cash Flow'!A1315</f>
        <v/>
      </c>
      <c r="C1332" s="170" t="str">
        <f>IF('Detailed Cash Flow'!E1315="","",'Detailed Cash Flow'!E1315*-1)</f>
        <v/>
      </c>
      <c r="D1332" s="170" t="str">
        <f>IF('Detailed Cash Flow'!F1315="","",'Detailed Cash Flow'!F1315*-1)</f>
        <v/>
      </c>
      <c r="E1332" s="170" t="str">
        <f>IF('Detailed Cash Flow'!G1315="","",'Detailed Cash Flow'!G1315*-1)</f>
        <v/>
      </c>
      <c r="F1332" s="170" t="str">
        <f>IF('Detailed Cash Flow'!Y1315="","",'Detailed Cash Flow'!Y1315*-1)</f>
        <v/>
      </c>
      <c r="G1332" s="170" t="str">
        <f>'Detailed Cash Flow'!AJ1315</f>
        <v/>
      </c>
      <c r="H1332" s="170" t="str">
        <f>IF('Detailed Cash Flow'!D1315="","",'Detailed Cash Flow'!D1315*-1)</f>
        <v/>
      </c>
      <c r="I1332" s="171"/>
      <c r="J1332" s="171"/>
      <c r="K1332" s="170" t="str">
        <f t="shared" si="42"/>
        <v/>
      </c>
      <c r="L1332" s="97" t="str">
        <f t="shared" si="41"/>
        <v/>
      </c>
    </row>
    <row r="1333" spans="2:12">
      <c r="B1333" s="172" t="str">
        <f>'Detailed Cash Flow'!A1316</f>
        <v/>
      </c>
      <c r="C1333" s="170" t="str">
        <f>IF('Detailed Cash Flow'!E1316="","",'Detailed Cash Flow'!E1316*-1)</f>
        <v/>
      </c>
      <c r="D1333" s="170" t="str">
        <f>IF('Detailed Cash Flow'!F1316="","",'Detailed Cash Flow'!F1316*-1)</f>
        <v/>
      </c>
      <c r="E1333" s="170" t="str">
        <f>IF('Detailed Cash Flow'!G1316="","",'Detailed Cash Flow'!G1316*-1)</f>
        <v/>
      </c>
      <c r="F1333" s="170" t="str">
        <f>IF('Detailed Cash Flow'!Y1316="","",'Detailed Cash Flow'!Y1316*-1)</f>
        <v/>
      </c>
      <c r="G1333" s="170" t="str">
        <f>'Detailed Cash Flow'!AJ1316</f>
        <v/>
      </c>
      <c r="H1333" s="170" t="str">
        <f>IF('Detailed Cash Flow'!D1316="","",'Detailed Cash Flow'!D1316*-1)</f>
        <v/>
      </c>
      <c r="I1333" s="171"/>
      <c r="J1333" s="171"/>
      <c r="K1333" s="170" t="str">
        <f t="shared" si="42"/>
        <v/>
      </c>
      <c r="L1333" s="97" t="str">
        <f t="shared" si="41"/>
        <v/>
      </c>
    </row>
    <row r="1334" spans="2:12">
      <c r="B1334" s="172" t="str">
        <f>'Detailed Cash Flow'!A1317</f>
        <v/>
      </c>
      <c r="C1334" s="170" t="str">
        <f>IF('Detailed Cash Flow'!E1317="","",'Detailed Cash Flow'!E1317*-1)</f>
        <v/>
      </c>
      <c r="D1334" s="170" t="str">
        <f>IF('Detailed Cash Flow'!F1317="","",'Detailed Cash Flow'!F1317*-1)</f>
        <v/>
      </c>
      <c r="E1334" s="170" t="str">
        <f>IF('Detailed Cash Flow'!G1317="","",'Detailed Cash Flow'!G1317*-1)</f>
        <v/>
      </c>
      <c r="F1334" s="170" t="str">
        <f>IF('Detailed Cash Flow'!Y1317="","",'Detailed Cash Flow'!Y1317*-1)</f>
        <v/>
      </c>
      <c r="G1334" s="170" t="str">
        <f>'Detailed Cash Flow'!AJ1317</f>
        <v/>
      </c>
      <c r="H1334" s="170" t="str">
        <f>IF('Detailed Cash Flow'!D1317="","",'Detailed Cash Flow'!D1317*-1)</f>
        <v/>
      </c>
      <c r="I1334" s="171"/>
      <c r="J1334" s="171"/>
      <c r="K1334" s="170" t="str">
        <f t="shared" si="42"/>
        <v/>
      </c>
      <c r="L1334" s="97" t="str">
        <f t="shared" si="41"/>
        <v/>
      </c>
    </row>
    <row r="1335" spans="2:12">
      <c r="B1335" s="172" t="str">
        <f>'Detailed Cash Flow'!A1318</f>
        <v/>
      </c>
      <c r="C1335" s="170" t="str">
        <f>IF('Detailed Cash Flow'!E1318="","",'Detailed Cash Flow'!E1318*-1)</f>
        <v/>
      </c>
      <c r="D1335" s="170" t="str">
        <f>IF('Detailed Cash Flow'!F1318="","",'Detailed Cash Flow'!F1318*-1)</f>
        <v/>
      </c>
      <c r="E1335" s="170" t="str">
        <f>IF('Detailed Cash Flow'!G1318="","",'Detailed Cash Flow'!G1318*-1)</f>
        <v/>
      </c>
      <c r="F1335" s="170" t="str">
        <f>IF('Detailed Cash Flow'!Y1318="","",'Detailed Cash Flow'!Y1318*-1)</f>
        <v/>
      </c>
      <c r="G1335" s="170" t="str">
        <f>'Detailed Cash Flow'!AJ1318</f>
        <v/>
      </c>
      <c r="H1335" s="170" t="str">
        <f>IF('Detailed Cash Flow'!D1318="","",'Detailed Cash Flow'!D1318*-1)</f>
        <v/>
      </c>
      <c r="I1335" s="171"/>
      <c r="J1335" s="171"/>
      <c r="K1335" s="170" t="str">
        <f t="shared" si="42"/>
        <v/>
      </c>
      <c r="L1335" s="97" t="str">
        <f t="shared" si="41"/>
        <v/>
      </c>
    </row>
    <row r="1336" spans="2:12">
      <c r="B1336" s="172" t="str">
        <f>'Detailed Cash Flow'!A1319</f>
        <v/>
      </c>
      <c r="C1336" s="170" t="str">
        <f>IF('Detailed Cash Flow'!E1319="","",'Detailed Cash Flow'!E1319*-1)</f>
        <v/>
      </c>
      <c r="D1336" s="170" t="str">
        <f>IF('Detailed Cash Flow'!F1319="","",'Detailed Cash Flow'!F1319*-1)</f>
        <v/>
      </c>
      <c r="E1336" s="170" t="str">
        <f>IF('Detailed Cash Flow'!G1319="","",'Detailed Cash Flow'!G1319*-1)</f>
        <v/>
      </c>
      <c r="F1336" s="170" t="str">
        <f>IF('Detailed Cash Flow'!Y1319="","",'Detailed Cash Flow'!Y1319*-1)</f>
        <v/>
      </c>
      <c r="G1336" s="170" t="str">
        <f>'Detailed Cash Flow'!AJ1319</f>
        <v/>
      </c>
      <c r="H1336" s="170" t="str">
        <f>IF('Detailed Cash Flow'!D1319="","",'Detailed Cash Flow'!D1319*-1)</f>
        <v/>
      </c>
      <c r="I1336" s="171"/>
      <c r="J1336" s="171"/>
      <c r="K1336" s="170" t="str">
        <f t="shared" si="42"/>
        <v/>
      </c>
      <c r="L1336" s="97" t="str">
        <f t="shared" si="41"/>
        <v/>
      </c>
    </row>
    <row r="1337" spans="2:12">
      <c r="B1337" s="172" t="str">
        <f>'Detailed Cash Flow'!A1320</f>
        <v/>
      </c>
      <c r="C1337" s="170" t="str">
        <f>IF('Detailed Cash Flow'!E1320="","",'Detailed Cash Flow'!E1320*-1)</f>
        <v/>
      </c>
      <c r="D1337" s="170" t="str">
        <f>IF('Detailed Cash Flow'!F1320="","",'Detailed Cash Flow'!F1320*-1)</f>
        <v/>
      </c>
      <c r="E1337" s="170" t="str">
        <f>IF('Detailed Cash Flow'!G1320="","",'Detailed Cash Flow'!G1320*-1)</f>
        <v/>
      </c>
      <c r="F1337" s="170" t="str">
        <f>IF('Detailed Cash Flow'!Y1320="","",'Detailed Cash Flow'!Y1320*-1)</f>
        <v/>
      </c>
      <c r="G1337" s="170" t="str">
        <f>'Detailed Cash Flow'!AJ1320</f>
        <v/>
      </c>
      <c r="H1337" s="170" t="str">
        <f>IF('Detailed Cash Flow'!D1320="","",'Detailed Cash Flow'!D1320*-1)</f>
        <v/>
      </c>
      <c r="I1337" s="171"/>
      <c r="J1337" s="171"/>
      <c r="K1337" s="170" t="str">
        <f t="shared" si="42"/>
        <v/>
      </c>
      <c r="L1337" s="97" t="str">
        <f t="shared" si="41"/>
        <v/>
      </c>
    </row>
    <row r="1338" spans="2:12">
      <c r="B1338" s="172" t="str">
        <f>'Detailed Cash Flow'!A1321</f>
        <v/>
      </c>
      <c r="C1338" s="170" t="str">
        <f>IF('Detailed Cash Flow'!E1321="","",'Detailed Cash Flow'!E1321*-1)</f>
        <v/>
      </c>
      <c r="D1338" s="170" t="str">
        <f>IF('Detailed Cash Flow'!F1321="","",'Detailed Cash Flow'!F1321*-1)</f>
        <v/>
      </c>
      <c r="E1338" s="170" t="str">
        <f>IF('Detailed Cash Flow'!G1321="","",'Detailed Cash Flow'!G1321*-1)</f>
        <v/>
      </c>
      <c r="F1338" s="170" t="str">
        <f>IF('Detailed Cash Flow'!Y1321="","",'Detailed Cash Flow'!Y1321*-1)</f>
        <v/>
      </c>
      <c r="G1338" s="170" t="str">
        <f>'Detailed Cash Flow'!AJ1321</f>
        <v/>
      </c>
      <c r="H1338" s="170" t="str">
        <f>IF('Detailed Cash Flow'!D1321="","",'Detailed Cash Flow'!D1321*-1)</f>
        <v/>
      </c>
      <c r="I1338" s="171"/>
      <c r="J1338" s="171"/>
      <c r="K1338" s="170" t="str">
        <f t="shared" si="42"/>
        <v/>
      </c>
      <c r="L1338" s="97" t="str">
        <f t="shared" si="41"/>
        <v/>
      </c>
    </row>
    <row r="1339" spans="2:12">
      <c r="B1339" s="172" t="str">
        <f>'Detailed Cash Flow'!A1322</f>
        <v/>
      </c>
      <c r="C1339" s="170" t="str">
        <f>IF('Detailed Cash Flow'!E1322="","",'Detailed Cash Flow'!E1322*-1)</f>
        <v/>
      </c>
      <c r="D1339" s="170" t="str">
        <f>IF('Detailed Cash Flow'!F1322="","",'Detailed Cash Flow'!F1322*-1)</f>
        <v/>
      </c>
      <c r="E1339" s="170" t="str">
        <f>IF('Detailed Cash Flow'!G1322="","",'Detailed Cash Flow'!G1322*-1)</f>
        <v/>
      </c>
      <c r="F1339" s="170" t="str">
        <f>IF('Detailed Cash Flow'!Y1322="","",'Detailed Cash Flow'!Y1322*-1)</f>
        <v/>
      </c>
      <c r="G1339" s="170" t="str">
        <f>'Detailed Cash Flow'!AJ1322</f>
        <v/>
      </c>
      <c r="H1339" s="170" t="str">
        <f>IF('Detailed Cash Flow'!D1322="","",'Detailed Cash Flow'!D1322*-1)</f>
        <v/>
      </c>
      <c r="I1339" s="171"/>
      <c r="J1339" s="171"/>
      <c r="K1339" s="170" t="str">
        <f t="shared" si="42"/>
        <v/>
      </c>
      <c r="L1339" s="97" t="str">
        <f t="shared" si="41"/>
        <v/>
      </c>
    </row>
    <row r="1340" spans="2:12">
      <c r="B1340" s="172" t="str">
        <f>'Detailed Cash Flow'!A1323</f>
        <v/>
      </c>
      <c r="C1340" s="170" t="str">
        <f>IF('Detailed Cash Flow'!E1323="","",'Detailed Cash Flow'!E1323*-1)</f>
        <v/>
      </c>
      <c r="D1340" s="170" t="str">
        <f>IF('Detailed Cash Flow'!F1323="","",'Detailed Cash Flow'!F1323*-1)</f>
        <v/>
      </c>
      <c r="E1340" s="170" t="str">
        <f>IF('Detailed Cash Flow'!G1323="","",'Detailed Cash Flow'!G1323*-1)</f>
        <v/>
      </c>
      <c r="F1340" s="170" t="str">
        <f>IF('Detailed Cash Flow'!Y1323="","",'Detailed Cash Flow'!Y1323*-1)</f>
        <v/>
      </c>
      <c r="G1340" s="170" t="str">
        <f>'Detailed Cash Flow'!AJ1323</f>
        <v/>
      </c>
      <c r="H1340" s="170" t="str">
        <f>IF('Detailed Cash Flow'!D1323="","",'Detailed Cash Flow'!D1323*-1)</f>
        <v/>
      </c>
      <c r="I1340" s="171"/>
      <c r="J1340" s="171"/>
      <c r="K1340" s="170" t="str">
        <f t="shared" si="42"/>
        <v/>
      </c>
      <c r="L1340" s="97" t="str">
        <f t="shared" si="41"/>
        <v/>
      </c>
    </row>
    <row r="1341" spans="2:12">
      <c r="B1341" s="172" t="str">
        <f>'Detailed Cash Flow'!A1324</f>
        <v/>
      </c>
      <c r="C1341" s="170" t="str">
        <f>IF('Detailed Cash Flow'!E1324="","",'Detailed Cash Flow'!E1324*-1)</f>
        <v/>
      </c>
      <c r="D1341" s="170" t="str">
        <f>IF('Detailed Cash Flow'!F1324="","",'Detailed Cash Flow'!F1324*-1)</f>
        <v/>
      </c>
      <c r="E1341" s="170" t="str">
        <f>IF('Detailed Cash Flow'!G1324="","",'Detailed Cash Flow'!G1324*-1)</f>
        <v/>
      </c>
      <c r="F1341" s="170" t="str">
        <f>IF('Detailed Cash Flow'!Y1324="","",'Detailed Cash Flow'!Y1324*-1)</f>
        <v/>
      </c>
      <c r="G1341" s="170" t="str">
        <f>'Detailed Cash Flow'!AJ1324</f>
        <v/>
      </c>
      <c r="H1341" s="170" t="str">
        <f>IF('Detailed Cash Flow'!D1324="","",'Detailed Cash Flow'!D1324*-1)</f>
        <v/>
      </c>
      <c r="I1341" s="171"/>
      <c r="J1341" s="171"/>
      <c r="K1341" s="170" t="str">
        <f t="shared" si="42"/>
        <v/>
      </c>
      <c r="L1341" s="97" t="str">
        <f t="shared" si="41"/>
        <v/>
      </c>
    </row>
    <row r="1342" spans="2:12">
      <c r="B1342" s="172" t="str">
        <f>'Detailed Cash Flow'!A1325</f>
        <v/>
      </c>
      <c r="C1342" s="170" t="str">
        <f>IF('Detailed Cash Flow'!E1325="","",'Detailed Cash Flow'!E1325*-1)</f>
        <v/>
      </c>
      <c r="D1342" s="170" t="str">
        <f>IF('Detailed Cash Flow'!F1325="","",'Detailed Cash Flow'!F1325*-1)</f>
        <v/>
      </c>
      <c r="E1342" s="170" t="str">
        <f>IF('Detailed Cash Flow'!G1325="","",'Detailed Cash Flow'!G1325*-1)</f>
        <v/>
      </c>
      <c r="F1342" s="170" t="str">
        <f>IF('Detailed Cash Flow'!Y1325="","",'Detailed Cash Flow'!Y1325*-1)</f>
        <v/>
      </c>
      <c r="G1342" s="170" t="str">
        <f>'Detailed Cash Flow'!AJ1325</f>
        <v/>
      </c>
      <c r="H1342" s="170" t="str">
        <f>IF('Detailed Cash Flow'!D1325="","",'Detailed Cash Flow'!D1325*-1)</f>
        <v/>
      </c>
      <c r="I1342" s="171"/>
      <c r="J1342" s="171"/>
      <c r="K1342" s="170" t="str">
        <f t="shared" si="42"/>
        <v/>
      </c>
      <c r="L1342" s="97" t="str">
        <f t="shared" si="41"/>
        <v/>
      </c>
    </row>
    <row r="1343" spans="2:12">
      <c r="B1343" s="172" t="str">
        <f>'Detailed Cash Flow'!A1326</f>
        <v/>
      </c>
      <c r="C1343" s="170" t="str">
        <f>IF('Detailed Cash Flow'!E1326="","",'Detailed Cash Flow'!E1326*-1)</f>
        <v/>
      </c>
      <c r="D1343" s="170" t="str">
        <f>IF('Detailed Cash Flow'!F1326="","",'Detailed Cash Flow'!F1326*-1)</f>
        <v/>
      </c>
      <c r="E1343" s="170" t="str">
        <f>IF('Detailed Cash Flow'!G1326="","",'Detailed Cash Flow'!G1326*-1)</f>
        <v/>
      </c>
      <c r="F1343" s="170" t="str">
        <f>IF('Detailed Cash Flow'!Y1326="","",'Detailed Cash Flow'!Y1326*-1)</f>
        <v/>
      </c>
      <c r="G1343" s="170" t="str">
        <f>'Detailed Cash Flow'!AJ1326</f>
        <v/>
      </c>
      <c r="H1343" s="170" t="str">
        <f>IF('Detailed Cash Flow'!D1326="","",'Detailed Cash Flow'!D1326*-1)</f>
        <v/>
      </c>
      <c r="I1343" s="171"/>
      <c r="J1343" s="171"/>
      <c r="K1343" s="170" t="str">
        <f t="shared" si="42"/>
        <v/>
      </c>
      <c r="L1343" s="97" t="str">
        <f t="shared" si="41"/>
        <v/>
      </c>
    </row>
    <row r="1344" spans="2:12">
      <c r="B1344" s="172" t="str">
        <f>'Detailed Cash Flow'!A1327</f>
        <v/>
      </c>
      <c r="C1344" s="170" t="str">
        <f>IF('Detailed Cash Flow'!E1327="","",'Detailed Cash Flow'!E1327*-1)</f>
        <v/>
      </c>
      <c r="D1344" s="170" t="str">
        <f>IF('Detailed Cash Flow'!F1327="","",'Detailed Cash Flow'!F1327*-1)</f>
        <v/>
      </c>
      <c r="E1344" s="170" t="str">
        <f>IF('Detailed Cash Flow'!G1327="","",'Detailed Cash Flow'!G1327*-1)</f>
        <v/>
      </c>
      <c r="F1344" s="170" t="str">
        <f>IF('Detailed Cash Flow'!Y1327="","",'Detailed Cash Flow'!Y1327*-1)</f>
        <v/>
      </c>
      <c r="G1344" s="170" t="str">
        <f>'Detailed Cash Flow'!AJ1327</f>
        <v/>
      </c>
      <c r="H1344" s="170" t="str">
        <f>IF('Detailed Cash Flow'!D1327="","",'Detailed Cash Flow'!D1327*-1)</f>
        <v/>
      </c>
      <c r="I1344" s="171"/>
      <c r="J1344" s="171"/>
      <c r="K1344" s="170" t="str">
        <f t="shared" si="42"/>
        <v/>
      </c>
      <c r="L1344" s="97" t="str">
        <f t="shared" si="41"/>
        <v/>
      </c>
    </row>
    <row r="1345" spans="2:12">
      <c r="B1345" s="172" t="str">
        <f>'Detailed Cash Flow'!A1328</f>
        <v/>
      </c>
      <c r="C1345" s="170" t="str">
        <f>IF('Detailed Cash Flow'!E1328="","",'Detailed Cash Flow'!E1328*-1)</f>
        <v/>
      </c>
      <c r="D1345" s="170" t="str">
        <f>IF('Detailed Cash Flow'!F1328="","",'Detailed Cash Flow'!F1328*-1)</f>
        <v/>
      </c>
      <c r="E1345" s="170" t="str">
        <f>IF('Detailed Cash Flow'!G1328="","",'Detailed Cash Flow'!G1328*-1)</f>
        <v/>
      </c>
      <c r="F1345" s="170" t="str">
        <f>IF('Detailed Cash Flow'!Y1328="","",'Detailed Cash Flow'!Y1328*-1)</f>
        <v/>
      </c>
      <c r="G1345" s="170" t="str">
        <f>'Detailed Cash Flow'!AJ1328</f>
        <v/>
      </c>
      <c r="H1345" s="170" t="str">
        <f>IF('Detailed Cash Flow'!D1328="","",'Detailed Cash Flow'!D1328*-1)</f>
        <v/>
      </c>
      <c r="I1345" s="171"/>
      <c r="J1345" s="171"/>
      <c r="K1345" s="170" t="str">
        <f t="shared" si="42"/>
        <v/>
      </c>
      <c r="L1345" s="97" t="str">
        <f t="shared" si="41"/>
        <v/>
      </c>
    </row>
    <row r="1346" spans="2:12">
      <c r="B1346" s="172" t="str">
        <f>'Detailed Cash Flow'!A1329</f>
        <v/>
      </c>
      <c r="C1346" s="170" t="str">
        <f>IF('Detailed Cash Flow'!E1329="","",'Detailed Cash Flow'!E1329*-1)</f>
        <v/>
      </c>
      <c r="D1346" s="170" t="str">
        <f>IF('Detailed Cash Flow'!F1329="","",'Detailed Cash Flow'!F1329*-1)</f>
        <v/>
      </c>
      <c r="E1346" s="170" t="str">
        <f>IF('Detailed Cash Flow'!G1329="","",'Detailed Cash Flow'!G1329*-1)</f>
        <v/>
      </c>
      <c r="F1346" s="170" t="str">
        <f>IF('Detailed Cash Flow'!Y1329="","",'Detailed Cash Flow'!Y1329*-1)</f>
        <v/>
      </c>
      <c r="G1346" s="170" t="str">
        <f>'Detailed Cash Flow'!AJ1329</f>
        <v/>
      </c>
      <c r="H1346" s="170" t="str">
        <f>IF('Detailed Cash Flow'!D1329="","",'Detailed Cash Flow'!D1329*-1)</f>
        <v/>
      </c>
      <c r="I1346" s="171"/>
      <c r="J1346" s="171"/>
      <c r="K1346" s="170" t="str">
        <f t="shared" si="42"/>
        <v/>
      </c>
      <c r="L1346" s="97" t="str">
        <f t="shared" si="41"/>
        <v/>
      </c>
    </row>
    <row r="1347" spans="2:12">
      <c r="B1347" s="172" t="str">
        <f>'Detailed Cash Flow'!A1330</f>
        <v/>
      </c>
      <c r="C1347" s="170" t="str">
        <f>IF('Detailed Cash Flow'!E1330="","",'Detailed Cash Flow'!E1330*-1)</f>
        <v/>
      </c>
      <c r="D1347" s="170" t="str">
        <f>IF('Detailed Cash Flow'!F1330="","",'Detailed Cash Flow'!F1330*-1)</f>
        <v/>
      </c>
      <c r="E1347" s="170" t="str">
        <f>IF('Detailed Cash Flow'!G1330="","",'Detailed Cash Flow'!G1330*-1)</f>
        <v/>
      </c>
      <c r="F1347" s="170" t="str">
        <f>IF('Detailed Cash Flow'!Y1330="","",'Detailed Cash Flow'!Y1330*-1)</f>
        <v/>
      </c>
      <c r="G1347" s="170" t="str">
        <f>'Detailed Cash Flow'!AJ1330</f>
        <v/>
      </c>
      <c r="H1347" s="170" t="str">
        <f>IF('Detailed Cash Flow'!D1330="","",'Detailed Cash Flow'!D1330*-1)</f>
        <v/>
      </c>
      <c r="I1347" s="171"/>
      <c r="J1347" s="171"/>
      <c r="K1347" s="170" t="str">
        <f t="shared" si="42"/>
        <v/>
      </c>
      <c r="L1347" s="97" t="str">
        <f t="shared" si="41"/>
        <v/>
      </c>
    </row>
    <row r="1348" spans="2:12">
      <c r="B1348" s="172" t="str">
        <f>'Detailed Cash Flow'!A1331</f>
        <v/>
      </c>
      <c r="C1348" s="170" t="str">
        <f>IF('Detailed Cash Flow'!E1331="","",'Detailed Cash Flow'!E1331*-1)</f>
        <v/>
      </c>
      <c r="D1348" s="170" t="str">
        <f>IF('Detailed Cash Flow'!F1331="","",'Detailed Cash Flow'!F1331*-1)</f>
        <v/>
      </c>
      <c r="E1348" s="170" t="str">
        <f>IF('Detailed Cash Flow'!G1331="","",'Detailed Cash Flow'!G1331*-1)</f>
        <v/>
      </c>
      <c r="F1348" s="170" t="str">
        <f>IF('Detailed Cash Flow'!Y1331="","",'Detailed Cash Flow'!Y1331*-1)</f>
        <v/>
      </c>
      <c r="G1348" s="170" t="str">
        <f>'Detailed Cash Flow'!AJ1331</f>
        <v/>
      </c>
      <c r="H1348" s="170" t="str">
        <f>IF('Detailed Cash Flow'!D1331="","",'Detailed Cash Flow'!D1331*-1)</f>
        <v/>
      </c>
      <c r="I1348" s="171"/>
      <c r="J1348" s="171"/>
      <c r="K1348" s="170" t="str">
        <f t="shared" si="42"/>
        <v/>
      </c>
      <c r="L1348" s="97" t="str">
        <f t="shared" si="41"/>
        <v/>
      </c>
    </row>
    <row r="1349" spans="2:12">
      <c r="B1349" s="172" t="str">
        <f>'Detailed Cash Flow'!A1332</f>
        <v/>
      </c>
      <c r="C1349" s="170" t="str">
        <f>IF('Detailed Cash Flow'!E1332="","",'Detailed Cash Flow'!E1332*-1)</f>
        <v/>
      </c>
      <c r="D1349" s="170" t="str">
        <f>IF('Detailed Cash Flow'!F1332="","",'Detailed Cash Flow'!F1332*-1)</f>
        <v/>
      </c>
      <c r="E1349" s="170" t="str">
        <f>IF('Detailed Cash Flow'!G1332="","",'Detailed Cash Flow'!G1332*-1)</f>
        <v/>
      </c>
      <c r="F1349" s="170" t="str">
        <f>IF('Detailed Cash Flow'!Y1332="","",'Detailed Cash Flow'!Y1332*-1)</f>
        <v/>
      </c>
      <c r="G1349" s="170" t="str">
        <f>'Detailed Cash Flow'!AJ1332</f>
        <v/>
      </c>
      <c r="H1349" s="170" t="str">
        <f>IF('Detailed Cash Flow'!D1332="","",'Detailed Cash Flow'!D1332*-1)</f>
        <v/>
      </c>
      <c r="I1349" s="171"/>
      <c r="J1349" s="171"/>
      <c r="K1349" s="170" t="str">
        <f t="shared" si="42"/>
        <v/>
      </c>
      <c r="L1349" s="97" t="str">
        <f t="shared" si="41"/>
        <v/>
      </c>
    </row>
    <row r="1350" spans="2:12">
      <c r="B1350" s="172" t="str">
        <f>'Detailed Cash Flow'!A1333</f>
        <v/>
      </c>
      <c r="C1350" s="170" t="str">
        <f>IF('Detailed Cash Flow'!E1333="","",'Detailed Cash Flow'!E1333*-1)</f>
        <v/>
      </c>
      <c r="D1350" s="170" t="str">
        <f>IF('Detailed Cash Flow'!F1333="","",'Detailed Cash Flow'!F1333*-1)</f>
        <v/>
      </c>
      <c r="E1350" s="170" t="str">
        <f>IF('Detailed Cash Flow'!G1333="","",'Detailed Cash Flow'!G1333*-1)</f>
        <v/>
      </c>
      <c r="F1350" s="170" t="str">
        <f>IF('Detailed Cash Flow'!Y1333="","",'Detailed Cash Flow'!Y1333*-1)</f>
        <v/>
      </c>
      <c r="G1350" s="170" t="str">
        <f>'Detailed Cash Flow'!AJ1333</f>
        <v/>
      </c>
      <c r="H1350" s="170" t="str">
        <f>IF('Detailed Cash Flow'!D1333="","",'Detailed Cash Flow'!D1333*-1)</f>
        <v/>
      </c>
      <c r="I1350" s="171"/>
      <c r="J1350" s="171"/>
      <c r="K1350" s="170" t="str">
        <f t="shared" si="42"/>
        <v/>
      </c>
      <c r="L1350" s="97" t="str">
        <f t="shared" si="41"/>
        <v/>
      </c>
    </row>
    <row r="1351" spans="2:12">
      <c r="B1351" s="172" t="str">
        <f>'Detailed Cash Flow'!A1334</f>
        <v/>
      </c>
      <c r="C1351" s="170" t="str">
        <f>IF('Detailed Cash Flow'!E1334="","",'Detailed Cash Flow'!E1334*-1)</f>
        <v/>
      </c>
      <c r="D1351" s="170" t="str">
        <f>IF('Detailed Cash Flow'!F1334="","",'Detailed Cash Flow'!F1334*-1)</f>
        <v/>
      </c>
      <c r="E1351" s="170" t="str">
        <f>IF('Detailed Cash Flow'!G1334="","",'Detailed Cash Flow'!G1334*-1)</f>
        <v/>
      </c>
      <c r="F1351" s="170" t="str">
        <f>IF('Detailed Cash Flow'!Y1334="","",'Detailed Cash Flow'!Y1334*-1)</f>
        <v/>
      </c>
      <c r="G1351" s="170" t="str">
        <f>'Detailed Cash Flow'!AJ1334</f>
        <v/>
      </c>
      <c r="H1351" s="170" t="str">
        <f>IF('Detailed Cash Flow'!D1334="","",'Detailed Cash Flow'!D1334*-1)</f>
        <v/>
      </c>
      <c r="I1351" s="171"/>
      <c r="J1351" s="171"/>
      <c r="K1351" s="170" t="str">
        <f t="shared" si="42"/>
        <v/>
      </c>
      <c r="L1351" s="97" t="str">
        <f t="shared" si="41"/>
        <v/>
      </c>
    </row>
    <row r="1352" spans="2:12">
      <c r="B1352" s="172" t="str">
        <f>'Detailed Cash Flow'!A1335</f>
        <v/>
      </c>
      <c r="C1352" s="170" t="str">
        <f>IF('Detailed Cash Flow'!E1335="","",'Detailed Cash Flow'!E1335*-1)</f>
        <v/>
      </c>
      <c r="D1352" s="170" t="str">
        <f>IF('Detailed Cash Flow'!F1335="","",'Detailed Cash Flow'!F1335*-1)</f>
        <v/>
      </c>
      <c r="E1352" s="170" t="str">
        <f>IF('Detailed Cash Flow'!G1335="","",'Detailed Cash Flow'!G1335*-1)</f>
        <v/>
      </c>
      <c r="F1352" s="170" t="str">
        <f>IF('Detailed Cash Flow'!Y1335="","",'Detailed Cash Flow'!Y1335*-1)</f>
        <v/>
      </c>
      <c r="G1352" s="170" t="str">
        <f>'Detailed Cash Flow'!AJ1335</f>
        <v/>
      </c>
      <c r="H1352" s="170" t="str">
        <f>IF('Detailed Cash Flow'!D1335="","",'Detailed Cash Flow'!D1335*-1)</f>
        <v/>
      </c>
      <c r="I1352" s="171"/>
      <c r="J1352" s="171"/>
      <c r="K1352" s="170" t="str">
        <f t="shared" si="42"/>
        <v/>
      </c>
      <c r="L1352" s="97" t="str">
        <f t="shared" si="41"/>
        <v/>
      </c>
    </row>
    <row r="1353" spans="2:12">
      <c r="B1353" s="172" t="str">
        <f>'Detailed Cash Flow'!A1336</f>
        <v/>
      </c>
      <c r="C1353" s="170" t="str">
        <f>IF('Detailed Cash Flow'!E1336="","",'Detailed Cash Flow'!E1336*-1)</f>
        <v/>
      </c>
      <c r="D1353" s="170" t="str">
        <f>IF('Detailed Cash Flow'!F1336="","",'Detailed Cash Flow'!F1336*-1)</f>
        <v/>
      </c>
      <c r="E1353" s="170" t="str">
        <f>IF('Detailed Cash Flow'!G1336="","",'Detailed Cash Flow'!G1336*-1)</f>
        <v/>
      </c>
      <c r="F1353" s="170" t="str">
        <f>IF('Detailed Cash Flow'!Y1336="","",'Detailed Cash Flow'!Y1336*-1)</f>
        <v/>
      </c>
      <c r="G1353" s="170" t="str">
        <f>'Detailed Cash Flow'!AJ1336</f>
        <v/>
      </c>
      <c r="H1353" s="170" t="str">
        <f>IF('Detailed Cash Flow'!D1336="","",'Detailed Cash Flow'!D1336*-1)</f>
        <v/>
      </c>
      <c r="I1353" s="171"/>
      <c r="J1353" s="171"/>
      <c r="K1353" s="170" t="str">
        <f t="shared" si="42"/>
        <v/>
      </c>
      <c r="L1353" s="97" t="str">
        <f t="shared" si="41"/>
        <v/>
      </c>
    </row>
    <row r="1354" spans="2:12">
      <c r="B1354" s="172" t="str">
        <f>'Detailed Cash Flow'!A1337</f>
        <v/>
      </c>
      <c r="C1354" s="170" t="str">
        <f>IF('Detailed Cash Flow'!E1337="","",'Detailed Cash Flow'!E1337*-1)</f>
        <v/>
      </c>
      <c r="D1354" s="170" t="str">
        <f>IF('Detailed Cash Flow'!F1337="","",'Detailed Cash Flow'!F1337*-1)</f>
        <v/>
      </c>
      <c r="E1354" s="170" t="str">
        <f>IF('Detailed Cash Flow'!G1337="","",'Detailed Cash Flow'!G1337*-1)</f>
        <v/>
      </c>
      <c r="F1354" s="170" t="str">
        <f>IF('Detailed Cash Flow'!Y1337="","",'Detailed Cash Flow'!Y1337*-1)</f>
        <v/>
      </c>
      <c r="G1354" s="170" t="str">
        <f>'Detailed Cash Flow'!AJ1337</f>
        <v/>
      </c>
      <c r="H1354" s="170" t="str">
        <f>IF('Detailed Cash Flow'!D1337="","",'Detailed Cash Flow'!D1337*-1)</f>
        <v/>
      </c>
      <c r="I1354" s="171"/>
      <c r="J1354" s="171"/>
      <c r="K1354" s="170" t="str">
        <f t="shared" si="42"/>
        <v/>
      </c>
      <c r="L1354" s="97" t="str">
        <f t="shared" si="41"/>
        <v/>
      </c>
    </row>
    <row r="1355" spans="2:12">
      <c r="B1355" s="172" t="str">
        <f>'Detailed Cash Flow'!A1338</f>
        <v/>
      </c>
      <c r="C1355" s="170" t="str">
        <f>IF('Detailed Cash Flow'!E1338="","",'Detailed Cash Flow'!E1338*-1)</f>
        <v/>
      </c>
      <c r="D1355" s="170" t="str">
        <f>IF('Detailed Cash Flow'!F1338="","",'Detailed Cash Flow'!F1338*-1)</f>
        <v/>
      </c>
      <c r="E1355" s="170" t="str">
        <f>IF('Detailed Cash Flow'!G1338="","",'Detailed Cash Flow'!G1338*-1)</f>
        <v/>
      </c>
      <c r="F1355" s="170" t="str">
        <f>IF('Detailed Cash Flow'!Y1338="","",'Detailed Cash Flow'!Y1338*-1)</f>
        <v/>
      </c>
      <c r="G1355" s="170" t="str">
        <f>'Detailed Cash Flow'!AJ1338</f>
        <v/>
      </c>
      <c r="H1355" s="170" t="str">
        <f>IF('Detailed Cash Flow'!D1338="","",'Detailed Cash Flow'!D1338*-1)</f>
        <v/>
      </c>
      <c r="I1355" s="171"/>
      <c r="J1355" s="171"/>
      <c r="K1355" s="170" t="str">
        <f t="shared" si="42"/>
        <v/>
      </c>
      <c r="L1355" s="97" t="str">
        <f t="shared" si="41"/>
        <v/>
      </c>
    </row>
    <row r="1356" spans="2:12">
      <c r="B1356" s="172" t="str">
        <f>'Detailed Cash Flow'!A1339</f>
        <v/>
      </c>
      <c r="C1356" s="170" t="str">
        <f>IF('Detailed Cash Flow'!E1339="","",'Detailed Cash Flow'!E1339*-1)</f>
        <v/>
      </c>
      <c r="D1356" s="170" t="str">
        <f>IF('Detailed Cash Flow'!F1339="","",'Detailed Cash Flow'!F1339*-1)</f>
        <v/>
      </c>
      <c r="E1356" s="170" t="str">
        <f>IF('Detailed Cash Flow'!G1339="","",'Detailed Cash Flow'!G1339*-1)</f>
        <v/>
      </c>
      <c r="F1356" s="170" t="str">
        <f>IF('Detailed Cash Flow'!Y1339="","",'Detailed Cash Flow'!Y1339*-1)</f>
        <v/>
      </c>
      <c r="G1356" s="170" t="str">
        <f>'Detailed Cash Flow'!AJ1339</f>
        <v/>
      </c>
      <c r="H1356" s="170" t="str">
        <f>IF('Detailed Cash Flow'!D1339="","",'Detailed Cash Flow'!D1339*-1)</f>
        <v/>
      </c>
      <c r="I1356" s="171"/>
      <c r="J1356" s="171"/>
      <c r="K1356" s="170" t="str">
        <f t="shared" si="42"/>
        <v/>
      </c>
      <c r="L1356" s="97" t="str">
        <f t="shared" si="41"/>
        <v/>
      </c>
    </row>
    <row r="1357" spans="2:12">
      <c r="B1357" s="172" t="str">
        <f>'Detailed Cash Flow'!A1340</f>
        <v/>
      </c>
      <c r="C1357" s="170" t="str">
        <f>IF('Detailed Cash Flow'!E1340="","",'Detailed Cash Flow'!E1340*-1)</f>
        <v/>
      </c>
      <c r="D1357" s="170" t="str">
        <f>IF('Detailed Cash Flow'!F1340="","",'Detailed Cash Flow'!F1340*-1)</f>
        <v/>
      </c>
      <c r="E1357" s="170" t="str">
        <f>IF('Detailed Cash Flow'!G1340="","",'Detailed Cash Flow'!G1340*-1)</f>
        <v/>
      </c>
      <c r="F1357" s="170" t="str">
        <f>IF('Detailed Cash Flow'!Y1340="","",'Detailed Cash Flow'!Y1340*-1)</f>
        <v/>
      </c>
      <c r="G1357" s="170" t="str">
        <f>'Detailed Cash Flow'!AJ1340</f>
        <v/>
      </c>
      <c r="H1357" s="170" t="str">
        <f>IF('Detailed Cash Flow'!D1340="","",'Detailed Cash Flow'!D1340*-1)</f>
        <v/>
      </c>
      <c r="I1357" s="171"/>
      <c r="J1357" s="171"/>
      <c r="K1357" s="170" t="str">
        <f t="shared" si="42"/>
        <v/>
      </c>
      <c r="L1357" s="97" t="str">
        <f t="shared" si="41"/>
        <v/>
      </c>
    </row>
    <row r="1358" spans="2:12">
      <c r="B1358" s="172" t="str">
        <f>'Detailed Cash Flow'!A1341</f>
        <v/>
      </c>
      <c r="C1358" s="170" t="str">
        <f>IF('Detailed Cash Flow'!E1341="","",'Detailed Cash Flow'!E1341*-1)</f>
        <v/>
      </c>
      <c r="D1358" s="170" t="str">
        <f>IF('Detailed Cash Flow'!F1341="","",'Detailed Cash Flow'!F1341*-1)</f>
        <v/>
      </c>
      <c r="E1358" s="170" t="str">
        <f>IF('Detailed Cash Flow'!G1341="","",'Detailed Cash Flow'!G1341*-1)</f>
        <v/>
      </c>
      <c r="F1358" s="170" t="str">
        <f>IF('Detailed Cash Flow'!Y1341="","",'Detailed Cash Flow'!Y1341*-1)</f>
        <v/>
      </c>
      <c r="G1358" s="170" t="str">
        <f>'Detailed Cash Flow'!AJ1341</f>
        <v/>
      </c>
      <c r="H1358" s="170" t="str">
        <f>IF('Detailed Cash Flow'!D1341="","",'Detailed Cash Flow'!D1341*-1)</f>
        <v/>
      </c>
      <c r="I1358" s="171"/>
      <c r="J1358" s="171"/>
      <c r="K1358" s="170" t="str">
        <f t="shared" si="42"/>
        <v/>
      </c>
      <c r="L1358" s="97" t="str">
        <f t="shared" si="41"/>
        <v/>
      </c>
    </row>
    <row r="1359" spans="2:12">
      <c r="B1359" s="172" t="str">
        <f>'Detailed Cash Flow'!A1342</f>
        <v/>
      </c>
      <c r="C1359" s="170" t="str">
        <f>IF('Detailed Cash Flow'!E1342="","",'Detailed Cash Flow'!E1342*-1)</f>
        <v/>
      </c>
      <c r="D1359" s="170" t="str">
        <f>IF('Detailed Cash Flow'!F1342="","",'Detailed Cash Flow'!F1342*-1)</f>
        <v/>
      </c>
      <c r="E1359" s="170" t="str">
        <f>IF('Detailed Cash Flow'!G1342="","",'Detailed Cash Flow'!G1342*-1)</f>
        <v/>
      </c>
      <c r="F1359" s="170" t="str">
        <f>IF('Detailed Cash Flow'!Y1342="","",'Detailed Cash Flow'!Y1342*-1)</f>
        <v/>
      </c>
      <c r="G1359" s="170" t="str">
        <f>'Detailed Cash Flow'!AJ1342</f>
        <v/>
      </c>
      <c r="H1359" s="170" t="str">
        <f>IF('Detailed Cash Flow'!D1342="","",'Detailed Cash Flow'!D1342*-1)</f>
        <v/>
      </c>
      <c r="I1359" s="171"/>
      <c r="J1359" s="171"/>
      <c r="K1359" s="170" t="str">
        <f t="shared" si="42"/>
        <v/>
      </c>
      <c r="L1359" s="97" t="str">
        <f t="shared" si="41"/>
        <v/>
      </c>
    </row>
    <row r="1360" spans="2:12">
      <c r="B1360" s="172" t="str">
        <f>'Detailed Cash Flow'!A1343</f>
        <v/>
      </c>
      <c r="C1360" s="170" t="str">
        <f>IF('Detailed Cash Flow'!E1343="","",'Detailed Cash Flow'!E1343*-1)</f>
        <v/>
      </c>
      <c r="D1360" s="170" t="str">
        <f>IF('Detailed Cash Flow'!F1343="","",'Detailed Cash Flow'!F1343*-1)</f>
        <v/>
      </c>
      <c r="E1360" s="170" t="str">
        <f>IF('Detailed Cash Flow'!G1343="","",'Detailed Cash Flow'!G1343*-1)</f>
        <v/>
      </c>
      <c r="F1360" s="170" t="str">
        <f>IF('Detailed Cash Flow'!Y1343="","",'Detailed Cash Flow'!Y1343*-1)</f>
        <v/>
      </c>
      <c r="G1360" s="170" t="str">
        <f>'Detailed Cash Flow'!AJ1343</f>
        <v/>
      </c>
      <c r="H1360" s="170" t="str">
        <f>IF('Detailed Cash Flow'!D1343="","",'Detailed Cash Flow'!D1343*-1)</f>
        <v/>
      </c>
      <c r="I1360" s="171"/>
      <c r="J1360" s="171"/>
      <c r="K1360" s="170" t="str">
        <f t="shared" si="42"/>
        <v/>
      </c>
      <c r="L1360" s="97" t="str">
        <f t="shared" si="41"/>
        <v/>
      </c>
    </row>
    <row r="1361" spans="2:12">
      <c r="B1361" s="172" t="str">
        <f>'Detailed Cash Flow'!A1344</f>
        <v/>
      </c>
      <c r="C1361" s="170" t="str">
        <f>IF('Detailed Cash Flow'!E1344="","",'Detailed Cash Flow'!E1344*-1)</f>
        <v/>
      </c>
      <c r="D1361" s="170" t="str">
        <f>IF('Detailed Cash Flow'!F1344="","",'Detailed Cash Flow'!F1344*-1)</f>
        <v/>
      </c>
      <c r="E1361" s="170" t="str">
        <f>IF('Detailed Cash Flow'!G1344="","",'Detailed Cash Flow'!G1344*-1)</f>
        <v/>
      </c>
      <c r="F1361" s="170" t="str">
        <f>IF('Detailed Cash Flow'!Y1344="","",'Detailed Cash Flow'!Y1344*-1)</f>
        <v/>
      </c>
      <c r="G1361" s="170" t="str">
        <f>'Detailed Cash Flow'!AJ1344</f>
        <v/>
      </c>
      <c r="H1361" s="170" t="str">
        <f>IF('Detailed Cash Flow'!D1344="","",'Detailed Cash Flow'!D1344*-1)</f>
        <v/>
      </c>
      <c r="I1361" s="171"/>
      <c r="J1361" s="171"/>
      <c r="K1361" s="170" t="str">
        <f t="shared" si="42"/>
        <v/>
      </c>
      <c r="L1361" s="97" t="str">
        <f t="shared" si="41"/>
        <v/>
      </c>
    </row>
    <row r="1362" spans="2:12">
      <c r="B1362" s="172" t="str">
        <f>'Detailed Cash Flow'!A1345</f>
        <v/>
      </c>
      <c r="C1362" s="170" t="str">
        <f>IF('Detailed Cash Flow'!E1345="","",'Detailed Cash Flow'!E1345*-1)</f>
        <v/>
      </c>
      <c r="D1362" s="170" t="str">
        <f>IF('Detailed Cash Flow'!F1345="","",'Detailed Cash Flow'!F1345*-1)</f>
        <v/>
      </c>
      <c r="E1362" s="170" t="str">
        <f>IF('Detailed Cash Flow'!G1345="","",'Detailed Cash Flow'!G1345*-1)</f>
        <v/>
      </c>
      <c r="F1362" s="170" t="str">
        <f>IF('Detailed Cash Flow'!Y1345="","",'Detailed Cash Flow'!Y1345*-1)</f>
        <v/>
      </c>
      <c r="G1362" s="170" t="str">
        <f>'Detailed Cash Flow'!AJ1345</f>
        <v/>
      </c>
      <c r="H1362" s="170" t="str">
        <f>IF('Detailed Cash Flow'!D1345="","",'Detailed Cash Flow'!D1345*-1)</f>
        <v/>
      </c>
      <c r="I1362" s="171"/>
      <c r="J1362" s="171"/>
      <c r="K1362" s="170" t="str">
        <f t="shared" si="42"/>
        <v/>
      </c>
      <c r="L1362" s="97" t="str">
        <f t="shared" ref="L1362:L1425" si="43">K1362</f>
        <v/>
      </c>
    </row>
    <row r="1363" spans="2:12">
      <c r="B1363" s="172" t="str">
        <f>'Detailed Cash Flow'!A1346</f>
        <v/>
      </c>
      <c r="C1363" s="170" t="str">
        <f>IF('Detailed Cash Flow'!E1346="","",'Detailed Cash Flow'!E1346*-1)</f>
        <v/>
      </c>
      <c r="D1363" s="170" t="str">
        <f>IF('Detailed Cash Flow'!F1346="","",'Detailed Cash Flow'!F1346*-1)</f>
        <v/>
      </c>
      <c r="E1363" s="170" t="str">
        <f>IF('Detailed Cash Flow'!G1346="","",'Detailed Cash Flow'!G1346*-1)</f>
        <v/>
      </c>
      <c r="F1363" s="170" t="str">
        <f>IF('Detailed Cash Flow'!Y1346="","",'Detailed Cash Flow'!Y1346*-1)</f>
        <v/>
      </c>
      <c r="G1363" s="170" t="str">
        <f>'Detailed Cash Flow'!AJ1346</f>
        <v/>
      </c>
      <c r="H1363" s="170" t="str">
        <f>IF('Detailed Cash Flow'!D1346="","",'Detailed Cash Flow'!D1346*-1)</f>
        <v/>
      </c>
      <c r="I1363" s="171"/>
      <c r="J1363" s="171"/>
      <c r="K1363" s="170" t="str">
        <f t="shared" si="42"/>
        <v/>
      </c>
      <c r="L1363" s="97" t="str">
        <f t="shared" si="43"/>
        <v/>
      </c>
    </row>
    <row r="1364" spans="2:12">
      <c r="B1364" s="172" t="str">
        <f>'Detailed Cash Flow'!A1347</f>
        <v/>
      </c>
      <c r="C1364" s="170" t="str">
        <f>IF('Detailed Cash Flow'!E1347="","",'Detailed Cash Flow'!E1347*-1)</f>
        <v/>
      </c>
      <c r="D1364" s="170" t="str">
        <f>IF('Detailed Cash Flow'!F1347="","",'Detailed Cash Flow'!F1347*-1)</f>
        <v/>
      </c>
      <c r="E1364" s="170" t="str">
        <f>IF('Detailed Cash Flow'!G1347="","",'Detailed Cash Flow'!G1347*-1)</f>
        <v/>
      </c>
      <c r="F1364" s="170" t="str">
        <f>IF('Detailed Cash Flow'!Y1347="","",'Detailed Cash Flow'!Y1347*-1)</f>
        <v/>
      </c>
      <c r="G1364" s="170" t="str">
        <f>'Detailed Cash Flow'!AJ1347</f>
        <v/>
      </c>
      <c r="H1364" s="170" t="str">
        <f>IF('Detailed Cash Flow'!D1347="","",'Detailed Cash Flow'!D1347*-1)</f>
        <v/>
      </c>
      <c r="I1364" s="171"/>
      <c r="J1364" s="171"/>
      <c r="K1364" s="170" t="str">
        <f t="shared" si="42"/>
        <v/>
      </c>
      <c r="L1364" s="97" t="str">
        <f t="shared" si="43"/>
        <v/>
      </c>
    </row>
    <row r="1365" spans="2:12">
      <c r="B1365" s="172" t="str">
        <f>'Detailed Cash Flow'!A1348</f>
        <v/>
      </c>
      <c r="C1365" s="170" t="str">
        <f>IF('Detailed Cash Flow'!E1348="","",'Detailed Cash Flow'!E1348*-1)</f>
        <v/>
      </c>
      <c r="D1365" s="170" t="str">
        <f>IF('Detailed Cash Flow'!F1348="","",'Detailed Cash Flow'!F1348*-1)</f>
        <v/>
      </c>
      <c r="E1365" s="170" t="str">
        <f>IF('Detailed Cash Flow'!G1348="","",'Detailed Cash Flow'!G1348*-1)</f>
        <v/>
      </c>
      <c r="F1365" s="170" t="str">
        <f>IF('Detailed Cash Flow'!Y1348="","",'Detailed Cash Flow'!Y1348*-1)</f>
        <v/>
      </c>
      <c r="G1365" s="170" t="str">
        <f>'Detailed Cash Flow'!AJ1348</f>
        <v/>
      </c>
      <c r="H1365" s="170" t="str">
        <f>IF('Detailed Cash Flow'!D1348="","",'Detailed Cash Flow'!D1348*-1)</f>
        <v/>
      </c>
      <c r="I1365" s="171"/>
      <c r="J1365" s="171"/>
      <c r="K1365" s="170" t="str">
        <f t="shared" ref="K1365:K1428" si="44">IF(B1365="","",K1364+G1365+C1365+D1365+E1365+F1365+H1365+I1365)</f>
        <v/>
      </c>
      <c r="L1365" s="97" t="str">
        <f t="shared" si="43"/>
        <v/>
      </c>
    </row>
    <row r="1366" spans="2:12">
      <c r="B1366" s="172" t="str">
        <f>'Detailed Cash Flow'!A1349</f>
        <v/>
      </c>
      <c r="C1366" s="170" t="str">
        <f>IF('Detailed Cash Flow'!E1349="","",'Detailed Cash Flow'!E1349*-1)</f>
        <v/>
      </c>
      <c r="D1366" s="170" t="str">
        <f>IF('Detailed Cash Flow'!F1349="","",'Detailed Cash Flow'!F1349*-1)</f>
        <v/>
      </c>
      <c r="E1366" s="170" t="str">
        <f>IF('Detailed Cash Flow'!G1349="","",'Detailed Cash Flow'!G1349*-1)</f>
        <v/>
      </c>
      <c r="F1366" s="170" t="str">
        <f>IF('Detailed Cash Flow'!Y1349="","",'Detailed Cash Flow'!Y1349*-1)</f>
        <v/>
      </c>
      <c r="G1366" s="170" t="str">
        <f>'Detailed Cash Flow'!AJ1349</f>
        <v/>
      </c>
      <c r="H1366" s="170" t="str">
        <f>IF('Detailed Cash Flow'!D1349="","",'Detailed Cash Flow'!D1349*-1)</f>
        <v/>
      </c>
      <c r="I1366" s="171"/>
      <c r="J1366" s="171"/>
      <c r="K1366" s="170" t="str">
        <f t="shared" si="44"/>
        <v/>
      </c>
      <c r="L1366" s="97" t="str">
        <f t="shared" si="43"/>
        <v/>
      </c>
    </row>
    <row r="1367" spans="2:12">
      <c r="B1367" s="172" t="str">
        <f>'Detailed Cash Flow'!A1350</f>
        <v/>
      </c>
      <c r="C1367" s="170" t="str">
        <f>IF('Detailed Cash Flow'!E1350="","",'Detailed Cash Flow'!E1350*-1)</f>
        <v/>
      </c>
      <c r="D1367" s="170" t="str">
        <f>IF('Detailed Cash Flow'!F1350="","",'Detailed Cash Flow'!F1350*-1)</f>
        <v/>
      </c>
      <c r="E1367" s="170" t="str">
        <f>IF('Detailed Cash Flow'!G1350="","",'Detailed Cash Flow'!G1350*-1)</f>
        <v/>
      </c>
      <c r="F1367" s="170" t="str">
        <f>IF('Detailed Cash Flow'!Y1350="","",'Detailed Cash Flow'!Y1350*-1)</f>
        <v/>
      </c>
      <c r="G1367" s="170" t="str">
        <f>'Detailed Cash Flow'!AJ1350</f>
        <v/>
      </c>
      <c r="H1367" s="170" t="str">
        <f>IF('Detailed Cash Flow'!D1350="","",'Detailed Cash Flow'!D1350*-1)</f>
        <v/>
      </c>
      <c r="I1367" s="171"/>
      <c r="J1367" s="171"/>
      <c r="K1367" s="170" t="str">
        <f t="shared" si="44"/>
        <v/>
      </c>
      <c r="L1367" s="97" t="str">
        <f t="shared" si="43"/>
        <v/>
      </c>
    </row>
    <row r="1368" spans="2:12">
      <c r="B1368" s="172" t="str">
        <f>'Detailed Cash Flow'!A1351</f>
        <v/>
      </c>
      <c r="C1368" s="170" t="str">
        <f>IF('Detailed Cash Flow'!E1351="","",'Detailed Cash Flow'!E1351*-1)</f>
        <v/>
      </c>
      <c r="D1368" s="170" t="str">
        <f>IF('Detailed Cash Flow'!F1351="","",'Detailed Cash Flow'!F1351*-1)</f>
        <v/>
      </c>
      <c r="E1368" s="170" t="str">
        <f>IF('Detailed Cash Flow'!G1351="","",'Detailed Cash Flow'!G1351*-1)</f>
        <v/>
      </c>
      <c r="F1368" s="170" t="str">
        <f>IF('Detailed Cash Flow'!Y1351="","",'Detailed Cash Flow'!Y1351*-1)</f>
        <v/>
      </c>
      <c r="G1368" s="170" t="str">
        <f>'Detailed Cash Flow'!AJ1351</f>
        <v/>
      </c>
      <c r="H1368" s="170" t="str">
        <f>IF('Detailed Cash Flow'!D1351="","",'Detailed Cash Flow'!D1351*-1)</f>
        <v/>
      </c>
      <c r="I1368" s="171"/>
      <c r="J1368" s="171"/>
      <c r="K1368" s="170" t="str">
        <f t="shared" si="44"/>
        <v/>
      </c>
      <c r="L1368" s="97" t="str">
        <f t="shared" si="43"/>
        <v/>
      </c>
    </row>
    <row r="1369" spans="2:12">
      <c r="B1369" s="172" t="str">
        <f>'Detailed Cash Flow'!A1352</f>
        <v/>
      </c>
      <c r="C1369" s="170" t="str">
        <f>IF('Detailed Cash Flow'!E1352="","",'Detailed Cash Flow'!E1352*-1)</f>
        <v/>
      </c>
      <c r="D1369" s="170" t="str">
        <f>IF('Detailed Cash Flow'!F1352="","",'Detailed Cash Flow'!F1352*-1)</f>
        <v/>
      </c>
      <c r="E1369" s="170" t="str">
        <f>IF('Detailed Cash Flow'!G1352="","",'Detailed Cash Flow'!G1352*-1)</f>
        <v/>
      </c>
      <c r="F1369" s="170" t="str">
        <f>IF('Detailed Cash Flow'!Y1352="","",'Detailed Cash Flow'!Y1352*-1)</f>
        <v/>
      </c>
      <c r="G1369" s="170" t="str">
        <f>'Detailed Cash Flow'!AJ1352</f>
        <v/>
      </c>
      <c r="H1369" s="170" t="str">
        <f>IF('Detailed Cash Flow'!D1352="","",'Detailed Cash Flow'!D1352*-1)</f>
        <v/>
      </c>
      <c r="I1369" s="171"/>
      <c r="J1369" s="171"/>
      <c r="K1369" s="170" t="str">
        <f t="shared" si="44"/>
        <v/>
      </c>
      <c r="L1369" s="97" t="str">
        <f t="shared" si="43"/>
        <v/>
      </c>
    </row>
    <row r="1370" spans="2:12">
      <c r="B1370" s="172" t="str">
        <f>'Detailed Cash Flow'!A1353</f>
        <v/>
      </c>
      <c r="C1370" s="170" t="str">
        <f>IF('Detailed Cash Flow'!E1353="","",'Detailed Cash Flow'!E1353*-1)</f>
        <v/>
      </c>
      <c r="D1370" s="170" t="str">
        <f>IF('Detailed Cash Flow'!F1353="","",'Detailed Cash Flow'!F1353*-1)</f>
        <v/>
      </c>
      <c r="E1370" s="170" t="str">
        <f>IF('Detailed Cash Flow'!G1353="","",'Detailed Cash Flow'!G1353*-1)</f>
        <v/>
      </c>
      <c r="F1370" s="170" t="str">
        <f>IF('Detailed Cash Flow'!Y1353="","",'Detailed Cash Flow'!Y1353*-1)</f>
        <v/>
      </c>
      <c r="G1370" s="170" t="str">
        <f>'Detailed Cash Flow'!AJ1353</f>
        <v/>
      </c>
      <c r="H1370" s="170" t="str">
        <f>IF('Detailed Cash Flow'!D1353="","",'Detailed Cash Flow'!D1353*-1)</f>
        <v/>
      </c>
      <c r="I1370" s="171"/>
      <c r="J1370" s="171"/>
      <c r="K1370" s="170" t="str">
        <f t="shared" si="44"/>
        <v/>
      </c>
      <c r="L1370" s="97" t="str">
        <f t="shared" si="43"/>
        <v/>
      </c>
    </row>
    <row r="1371" spans="2:12">
      <c r="B1371" s="172" t="str">
        <f>'Detailed Cash Flow'!A1354</f>
        <v/>
      </c>
      <c r="C1371" s="170" t="str">
        <f>IF('Detailed Cash Flow'!E1354="","",'Detailed Cash Flow'!E1354*-1)</f>
        <v/>
      </c>
      <c r="D1371" s="170" t="str">
        <f>IF('Detailed Cash Flow'!F1354="","",'Detailed Cash Flow'!F1354*-1)</f>
        <v/>
      </c>
      <c r="E1371" s="170" t="str">
        <f>IF('Detailed Cash Flow'!G1354="","",'Detailed Cash Flow'!G1354*-1)</f>
        <v/>
      </c>
      <c r="F1371" s="170" t="str">
        <f>IF('Detailed Cash Flow'!Y1354="","",'Detailed Cash Flow'!Y1354*-1)</f>
        <v/>
      </c>
      <c r="G1371" s="170" t="str">
        <f>'Detailed Cash Flow'!AJ1354</f>
        <v/>
      </c>
      <c r="H1371" s="170" t="str">
        <f>IF('Detailed Cash Flow'!D1354="","",'Detailed Cash Flow'!D1354*-1)</f>
        <v/>
      </c>
      <c r="I1371" s="171"/>
      <c r="J1371" s="171"/>
      <c r="K1371" s="170" t="str">
        <f t="shared" si="44"/>
        <v/>
      </c>
      <c r="L1371" s="97" t="str">
        <f t="shared" si="43"/>
        <v/>
      </c>
    </row>
    <row r="1372" spans="2:12">
      <c r="B1372" s="172" t="str">
        <f>'Detailed Cash Flow'!A1355</f>
        <v/>
      </c>
      <c r="C1372" s="170" t="str">
        <f>IF('Detailed Cash Flow'!E1355="","",'Detailed Cash Flow'!E1355*-1)</f>
        <v/>
      </c>
      <c r="D1372" s="170" t="str">
        <f>IF('Detailed Cash Flow'!F1355="","",'Detailed Cash Flow'!F1355*-1)</f>
        <v/>
      </c>
      <c r="E1372" s="170" t="str">
        <f>IF('Detailed Cash Flow'!G1355="","",'Detailed Cash Flow'!G1355*-1)</f>
        <v/>
      </c>
      <c r="F1372" s="170" t="str">
        <f>IF('Detailed Cash Flow'!Y1355="","",'Detailed Cash Flow'!Y1355*-1)</f>
        <v/>
      </c>
      <c r="G1372" s="170" t="str">
        <f>'Detailed Cash Flow'!AJ1355</f>
        <v/>
      </c>
      <c r="H1372" s="170" t="str">
        <f>IF('Detailed Cash Flow'!D1355="","",'Detailed Cash Flow'!D1355*-1)</f>
        <v/>
      </c>
      <c r="I1372" s="171"/>
      <c r="J1372" s="171"/>
      <c r="K1372" s="170" t="str">
        <f t="shared" si="44"/>
        <v/>
      </c>
      <c r="L1372" s="97" t="str">
        <f t="shared" si="43"/>
        <v/>
      </c>
    </row>
    <row r="1373" spans="2:12">
      <c r="B1373" s="172" t="str">
        <f>'Detailed Cash Flow'!A1356</f>
        <v/>
      </c>
      <c r="C1373" s="170" t="str">
        <f>IF('Detailed Cash Flow'!E1356="","",'Detailed Cash Flow'!E1356*-1)</f>
        <v/>
      </c>
      <c r="D1373" s="170" t="str">
        <f>IF('Detailed Cash Flow'!F1356="","",'Detailed Cash Flow'!F1356*-1)</f>
        <v/>
      </c>
      <c r="E1373" s="170" t="str">
        <f>IF('Detailed Cash Flow'!G1356="","",'Detailed Cash Flow'!G1356*-1)</f>
        <v/>
      </c>
      <c r="F1373" s="170" t="str">
        <f>IF('Detailed Cash Flow'!Y1356="","",'Detailed Cash Flow'!Y1356*-1)</f>
        <v/>
      </c>
      <c r="G1373" s="170" t="str">
        <f>'Detailed Cash Flow'!AJ1356</f>
        <v/>
      </c>
      <c r="H1373" s="170" t="str">
        <f>IF('Detailed Cash Flow'!D1356="","",'Detailed Cash Flow'!D1356*-1)</f>
        <v/>
      </c>
      <c r="I1373" s="171"/>
      <c r="J1373" s="171"/>
      <c r="K1373" s="170" t="str">
        <f t="shared" si="44"/>
        <v/>
      </c>
      <c r="L1373" s="97" t="str">
        <f t="shared" si="43"/>
        <v/>
      </c>
    </row>
    <row r="1374" spans="2:12">
      <c r="B1374" s="172" t="str">
        <f>'Detailed Cash Flow'!A1357</f>
        <v/>
      </c>
      <c r="C1374" s="170" t="str">
        <f>IF('Detailed Cash Flow'!E1357="","",'Detailed Cash Flow'!E1357*-1)</f>
        <v/>
      </c>
      <c r="D1374" s="170" t="str">
        <f>IF('Detailed Cash Flow'!F1357="","",'Detailed Cash Flow'!F1357*-1)</f>
        <v/>
      </c>
      <c r="E1374" s="170" t="str">
        <f>IF('Detailed Cash Flow'!G1357="","",'Detailed Cash Flow'!G1357*-1)</f>
        <v/>
      </c>
      <c r="F1374" s="170" t="str">
        <f>IF('Detailed Cash Flow'!Y1357="","",'Detailed Cash Flow'!Y1357*-1)</f>
        <v/>
      </c>
      <c r="G1374" s="170" t="str">
        <f>'Detailed Cash Flow'!AJ1357</f>
        <v/>
      </c>
      <c r="H1374" s="170" t="str">
        <f>IF('Detailed Cash Flow'!D1357="","",'Detailed Cash Flow'!D1357*-1)</f>
        <v/>
      </c>
      <c r="I1374" s="171"/>
      <c r="J1374" s="171"/>
      <c r="K1374" s="170" t="str">
        <f t="shared" si="44"/>
        <v/>
      </c>
      <c r="L1374" s="97" t="str">
        <f t="shared" si="43"/>
        <v/>
      </c>
    </row>
    <row r="1375" spans="2:12">
      <c r="B1375" s="172" t="str">
        <f>'Detailed Cash Flow'!A1358</f>
        <v/>
      </c>
      <c r="C1375" s="170" t="str">
        <f>IF('Detailed Cash Flow'!E1358="","",'Detailed Cash Flow'!E1358*-1)</f>
        <v/>
      </c>
      <c r="D1375" s="170" t="str">
        <f>IF('Detailed Cash Flow'!F1358="","",'Detailed Cash Flow'!F1358*-1)</f>
        <v/>
      </c>
      <c r="E1375" s="170" t="str">
        <f>IF('Detailed Cash Flow'!G1358="","",'Detailed Cash Flow'!G1358*-1)</f>
        <v/>
      </c>
      <c r="F1375" s="170" t="str">
        <f>IF('Detailed Cash Flow'!Y1358="","",'Detailed Cash Flow'!Y1358*-1)</f>
        <v/>
      </c>
      <c r="G1375" s="170" t="str">
        <f>'Detailed Cash Flow'!AJ1358</f>
        <v/>
      </c>
      <c r="H1375" s="170" t="str">
        <f>IF('Detailed Cash Flow'!D1358="","",'Detailed Cash Flow'!D1358*-1)</f>
        <v/>
      </c>
      <c r="I1375" s="171"/>
      <c r="J1375" s="171"/>
      <c r="K1375" s="170" t="str">
        <f t="shared" si="44"/>
        <v/>
      </c>
      <c r="L1375" s="97" t="str">
        <f t="shared" si="43"/>
        <v/>
      </c>
    </row>
    <row r="1376" spans="2:12">
      <c r="B1376" s="172" t="str">
        <f>'Detailed Cash Flow'!A1359</f>
        <v/>
      </c>
      <c r="C1376" s="170" t="str">
        <f>IF('Detailed Cash Flow'!E1359="","",'Detailed Cash Flow'!E1359*-1)</f>
        <v/>
      </c>
      <c r="D1376" s="170" t="str">
        <f>IF('Detailed Cash Flow'!F1359="","",'Detailed Cash Flow'!F1359*-1)</f>
        <v/>
      </c>
      <c r="E1376" s="170" t="str">
        <f>IF('Detailed Cash Flow'!G1359="","",'Detailed Cash Flow'!G1359*-1)</f>
        <v/>
      </c>
      <c r="F1376" s="170" t="str">
        <f>IF('Detailed Cash Flow'!Y1359="","",'Detailed Cash Flow'!Y1359*-1)</f>
        <v/>
      </c>
      <c r="G1376" s="170" t="str">
        <f>'Detailed Cash Flow'!AJ1359</f>
        <v/>
      </c>
      <c r="H1376" s="170" t="str">
        <f>IF('Detailed Cash Flow'!D1359="","",'Detailed Cash Flow'!D1359*-1)</f>
        <v/>
      </c>
      <c r="I1376" s="171"/>
      <c r="J1376" s="171"/>
      <c r="K1376" s="170" t="str">
        <f t="shared" si="44"/>
        <v/>
      </c>
      <c r="L1376" s="97" t="str">
        <f t="shared" si="43"/>
        <v/>
      </c>
    </row>
    <row r="1377" spans="2:12">
      <c r="B1377" s="172" t="str">
        <f>'Detailed Cash Flow'!A1360</f>
        <v/>
      </c>
      <c r="C1377" s="170" t="str">
        <f>IF('Detailed Cash Flow'!E1360="","",'Detailed Cash Flow'!E1360*-1)</f>
        <v/>
      </c>
      <c r="D1377" s="170" t="str">
        <f>IF('Detailed Cash Flow'!F1360="","",'Detailed Cash Flow'!F1360*-1)</f>
        <v/>
      </c>
      <c r="E1377" s="170" t="str">
        <f>IF('Detailed Cash Flow'!G1360="","",'Detailed Cash Flow'!G1360*-1)</f>
        <v/>
      </c>
      <c r="F1377" s="170" t="str">
        <f>IF('Detailed Cash Flow'!Y1360="","",'Detailed Cash Flow'!Y1360*-1)</f>
        <v/>
      </c>
      <c r="G1377" s="170" t="str">
        <f>'Detailed Cash Flow'!AJ1360</f>
        <v/>
      </c>
      <c r="H1377" s="170" t="str">
        <f>IF('Detailed Cash Flow'!D1360="","",'Detailed Cash Flow'!D1360*-1)</f>
        <v/>
      </c>
      <c r="I1377" s="171"/>
      <c r="J1377" s="171"/>
      <c r="K1377" s="170" t="str">
        <f t="shared" si="44"/>
        <v/>
      </c>
      <c r="L1377" s="97" t="str">
        <f t="shared" si="43"/>
        <v/>
      </c>
    </row>
    <row r="1378" spans="2:12">
      <c r="B1378" s="172" t="str">
        <f>'Detailed Cash Flow'!A1361</f>
        <v/>
      </c>
      <c r="C1378" s="170" t="str">
        <f>IF('Detailed Cash Flow'!E1361="","",'Detailed Cash Flow'!E1361*-1)</f>
        <v/>
      </c>
      <c r="D1378" s="170" t="str">
        <f>IF('Detailed Cash Flow'!F1361="","",'Detailed Cash Flow'!F1361*-1)</f>
        <v/>
      </c>
      <c r="E1378" s="170" t="str">
        <f>IF('Detailed Cash Flow'!G1361="","",'Detailed Cash Flow'!G1361*-1)</f>
        <v/>
      </c>
      <c r="F1378" s="170" t="str">
        <f>IF('Detailed Cash Flow'!Y1361="","",'Detailed Cash Flow'!Y1361*-1)</f>
        <v/>
      </c>
      <c r="G1378" s="170" t="str">
        <f>'Detailed Cash Flow'!AJ1361</f>
        <v/>
      </c>
      <c r="H1378" s="170" t="str">
        <f>IF('Detailed Cash Flow'!D1361="","",'Detailed Cash Flow'!D1361*-1)</f>
        <v/>
      </c>
      <c r="I1378" s="171"/>
      <c r="J1378" s="171"/>
      <c r="K1378" s="170" t="str">
        <f t="shared" si="44"/>
        <v/>
      </c>
      <c r="L1378" s="97" t="str">
        <f t="shared" si="43"/>
        <v/>
      </c>
    </row>
    <row r="1379" spans="2:12">
      <c r="B1379" s="172" t="str">
        <f>'Detailed Cash Flow'!A1362</f>
        <v/>
      </c>
      <c r="C1379" s="170" t="str">
        <f>IF('Detailed Cash Flow'!E1362="","",'Detailed Cash Flow'!E1362*-1)</f>
        <v/>
      </c>
      <c r="D1379" s="170" t="str">
        <f>IF('Detailed Cash Flow'!F1362="","",'Detailed Cash Flow'!F1362*-1)</f>
        <v/>
      </c>
      <c r="E1379" s="170" t="str">
        <f>IF('Detailed Cash Flow'!G1362="","",'Detailed Cash Flow'!G1362*-1)</f>
        <v/>
      </c>
      <c r="F1379" s="170" t="str">
        <f>IF('Detailed Cash Flow'!Y1362="","",'Detailed Cash Flow'!Y1362*-1)</f>
        <v/>
      </c>
      <c r="G1379" s="170" t="str">
        <f>'Detailed Cash Flow'!AJ1362</f>
        <v/>
      </c>
      <c r="H1379" s="170" t="str">
        <f>IF('Detailed Cash Flow'!D1362="","",'Detailed Cash Flow'!D1362*-1)</f>
        <v/>
      </c>
      <c r="I1379" s="171"/>
      <c r="J1379" s="171"/>
      <c r="K1379" s="170" t="str">
        <f t="shared" si="44"/>
        <v/>
      </c>
      <c r="L1379" s="97" t="str">
        <f t="shared" si="43"/>
        <v/>
      </c>
    </row>
    <row r="1380" spans="2:12">
      <c r="B1380" s="172" t="str">
        <f>'Detailed Cash Flow'!A1363</f>
        <v/>
      </c>
      <c r="C1380" s="170" t="str">
        <f>IF('Detailed Cash Flow'!E1363="","",'Detailed Cash Flow'!E1363*-1)</f>
        <v/>
      </c>
      <c r="D1380" s="170" t="str">
        <f>IF('Detailed Cash Flow'!F1363="","",'Detailed Cash Flow'!F1363*-1)</f>
        <v/>
      </c>
      <c r="E1380" s="170" t="str">
        <f>IF('Detailed Cash Flow'!G1363="","",'Detailed Cash Flow'!G1363*-1)</f>
        <v/>
      </c>
      <c r="F1380" s="170" t="str">
        <f>IF('Detailed Cash Flow'!Y1363="","",'Detailed Cash Flow'!Y1363*-1)</f>
        <v/>
      </c>
      <c r="G1380" s="170" t="str">
        <f>'Detailed Cash Flow'!AJ1363</f>
        <v/>
      </c>
      <c r="H1380" s="170" t="str">
        <f>IF('Detailed Cash Flow'!D1363="","",'Detailed Cash Flow'!D1363*-1)</f>
        <v/>
      </c>
      <c r="I1380" s="171"/>
      <c r="J1380" s="171"/>
      <c r="K1380" s="170" t="str">
        <f t="shared" si="44"/>
        <v/>
      </c>
      <c r="L1380" s="97" t="str">
        <f t="shared" si="43"/>
        <v/>
      </c>
    </row>
    <row r="1381" spans="2:12">
      <c r="B1381" s="172" t="str">
        <f>'Detailed Cash Flow'!A1364</f>
        <v/>
      </c>
      <c r="C1381" s="170" t="str">
        <f>IF('Detailed Cash Flow'!E1364="","",'Detailed Cash Flow'!E1364*-1)</f>
        <v/>
      </c>
      <c r="D1381" s="170" t="str">
        <f>IF('Detailed Cash Flow'!F1364="","",'Detailed Cash Flow'!F1364*-1)</f>
        <v/>
      </c>
      <c r="E1381" s="170" t="str">
        <f>IF('Detailed Cash Flow'!G1364="","",'Detailed Cash Flow'!G1364*-1)</f>
        <v/>
      </c>
      <c r="F1381" s="170" t="str">
        <f>IF('Detailed Cash Flow'!Y1364="","",'Detailed Cash Flow'!Y1364*-1)</f>
        <v/>
      </c>
      <c r="G1381" s="170" t="str">
        <f>'Detailed Cash Flow'!AJ1364</f>
        <v/>
      </c>
      <c r="H1381" s="170" t="str">
        <f>IF('Detailed Cash Flow'!D1364="","",'Detailed Cash Flow'!D1364*-1)</f>
        <v/>
      </c>
      <c r="I1381" s="171"/>
      <c r="J1381" s="171"/>
      <c r="K1381" s="170" t="str">
        <f t="shared" si="44"/>
        <v/>
      </c>
      <c r="L1381" s="97" t="str">
        <f t="shared" si="43"/>
        <v/>
      </c>
    </row>
    <row r="1382" spans="2:12">
      <c r="B1382" s="172" t="str">
        <f>'Detailed Cash Flow'!A1365</f>
        <v/>
      </c>
      <c r="C1382" s="170" t="str">
        <f>IF('Detailed Cash Flow'!E1365="","",'Detailed Cash Flow'!E1365*-1)</f>
        <v/>
      </c>
      <c r="D1382" s="170" t="str">
        <f>IF('Detailed Cash Flow'!F1365="","",'Detailed Cash Flow'!F1365*-1)</f>
        <v/>
      </c>
      <c r="E1382" s="170" t="str">
        <f>IF('Detailed Cash Flow'!G1365="","",'Detailed Cash Flow'!G1365*-1)</f>
        <v/>
      </c>
      <c r="F1382" s="170" t="str">
        <f>IF('Detailed Cash Flow'!Y1365="","",'Detailed Cash Flow'!Y1365*-1)</f>
        <v/>
      </c>
      <c r="G1382" s="170" t="str">
        <f>'Detailed Cash Flow'!AJ1365</f>
        <v/>
      </c>
      <c r="H1382" s="170" t="str">
        <f>IF('Detailed Cash Flow'!D1365="","",'Detailed Cash Flow'!D1365*-1)</f>
        <v/>
      </c>
      <c r="I1382" s="171"/>
      <c r="J1382" s="171"/>
      <c r="K1382" s="170" t="str">
        <f t="shared" si="44"/>
        <v/>
      </c>
      <c r="L1382" s="97" t="str">
        <f t="shared" si="43"/>
        <v/>
      </c>
    </row>
    <row r="1383" spans="2:12">
      <c r="B1383" s="172" t="str">
        <f>'Detailed Cash Flow'!A1366</f>
        <v/>
      </c>
      <c r="C1383" s="170" t="str">
        <f>IF('Detailed Cash Flow'!E1366="","",'Detailed Cash Flow'!E1366*-1)</f>
        <v/>
      </c>
      <c r="D1383" s="170" t="str">
        <f>IF('Detailed Cash Flow'!F1366="","",'Detailed Cash Flow'!F1366*-1)</f>
        <v/>
      </c>
      <c r="E1383" s="170" t="str">
        <f>IF('Detailed Cash Flow'!G1366="","",'Detailed Cash Flow'!G1366*-1)</f>
        <v/>
      </c>
      <c r="F1383" s="170" t="str">
        <f>IF('Detailed Cash Flow'!Y1366="","",'Detailed Cash Flow'!Y1366*-1)</f>
        <v/>
      </c>
      <c r="G1383" s="170" t="str">
        <f>'Detailed Cash Flow'!AJ1366</f>
        <v/>
      </c>
      <c r="H1383" s="170" t="str">
        <f>IF('Detailed Cash Flow'!D1366="","",'Detailed Cash Flow'!D1366*-1)</f>
        <v/>
      </c>
      <c r="I1383" s="171"/>
      <c r="J1383" s="171"/>
      <c r="K1383" s="170" t="str">
        <f t="shared" si="44"/>
        <v/>
      </c>
      <c r="L1383" s="97" t="str">
        <f t="shared" si="43"/>
        <v/>
      </c>
    </row>
    <row r="1384" spans="2:12">
      <c r="B1384" s="172" t="str">
        <f>'Detailed Cash Flow'!A1367</f>
        <v/>
      </c>
      <c r="C1384" s="170" t="str">
        <f>IF('Detailed Cash Flow'!E1367="","",'Detailed Cash Flow'!E1367*-1)</f>
        <v/>
      </c>
      <c r="D1384" s="170" t="str">
        <f>IF('Detailed Cash Flow'!F1367="","",'Detailed Cash Flow'!F1367*-1)</f>
        <v/>
      </c>
      <c r="E1384" s="170" t="str">
        <f>IF('Detailed Cash Flow'!G1367="","",'Detailed Cash Flow'!G1367*-1)</f>
        <v/>
      </c>
      <c r="F1384" s="170" t="str">
        <f>IF('Detailed Cash Flow'!Y1367="","",'Detailed Cash Flow'!Y1367*-1)</f>
        <v/>
      </c>
      <c r="G1384" s="170" t="str">
        <f>'Detailed Cash Flow'!AJ1367</f>
        <v/>
      </c>
      <c r="H1384" s="170" t="str">
        <f>IF('Detailed Cash Flow'!D1367="","",'Detailed Cash Flow'!D1367*-1)</f>
        <v/>
      </c>
      <c r="I1384" s="171"/>
      <c r="J1384" s="171"/>
      <c r="K1384" s="170" t="str">
        <f t="shared" si="44"/>
        <v/>
      </c>
      <c r="L1384" s="97" t="str">
        <f t="shared" si="43"/>
        <v/>
      </c>
    </row>
    <row r="1385" spans="2:12">
      <c r="B1385" s="172" t="str">
        <f>'Detailed Cash Flow'!A1368</f>
        <v/>
      </c>
      <c r="C1385" s="170" t="str">
        <f>IF('Detailed Cash Flow'!E1368="","",'Detailed Cash Flow'!E1368*-1)</f>
        <v/>
      </c>
      <c r="D1385" s="170" t="str">
        <f>IF('Detailed Cash Flow'!F1368="","",'Detailed Cash Flow'!F1368*-1)</f>
        <v/>
      </c>
      <c r="E1385" s="170" t="str">
        <f>IF('Detailed Cash Flow'!G1368="","",'Detailed Cash Flow'!G1368*-1)</f>
        <v/>
      </c>
      <c r="F1385" s="170" t="str">
        <f>IF('Detailed Cash Flow'!Y1368="","",'Detailed Cash Flow'!Y1368*-1)</f>
        <v/>
      </c>
      <c r="G1385" s="170" t="str">
        <f>'Detailed Cash Flow'!AJ1368</f>
        <v/>
      </c>
      <c r="H1385" s="170" t="str">
        <f>IF('Detailed Cash Flow'!D1368="","",'Detailed Cash Flow'!D1368*-1)</f>
        <v/>
      </c>
      <c r="I1385" s="171"/>
      <c r="J1385" s="171"/>
      <c r="K1385" s="170" t="str">
        <f t="shared" si="44"/>
        <v/>
      </c>
      <c r="L1385" s="97" t="str">
        <f t="shared" si="43"/>
        <v/>
      </c>
    </row>
    <row r="1386" spans="2:12">
      <c r="B1386" s="172" t="str">
        <f>'Detailed Cash Flow'!A1369</f>
        <v/>
      </c>
      <c r="C1386" s="170" t="str">
        <f>IF('Detailed Cash Flow'!E1369="","",'Detailed Cash Flow'!E1369*-1)</f>
        <v/>
      </c>
      <c r="D1386" s="170" t="str">
        <f>IF('Detailed Cash Flow'!F1369="","",'Detailed Cash Flow'!F1369*-1)</f>
        <v/>
      </c>
      <c r="E1386" s="170" t="str">
        <f>IF('Detailed Cash Flow'!G1369="","",'Detailed Cash Flow'!G1369*-1)</f>
        <v/>
      </c>
      <c r="F1386" s="170" t="str">
        <f>IF('Detailed Cash Flow'!Y1369="","",'Detailed Cash Flow'!Y1369*-1)</f>
        <v/>
      </c>
      <c r="G1386" s="170" t="str">
        <f>'Detailed Cash Flow'!AJ1369</f>
        <v/>
      </c>
      <c r="H1386" s="170" t="str">
        <f>IF('Detailed Cash Flow'!D1369="","",'Detailed Cash Flow'!D1369*-1)</f>
        <v/>
      </c>
      <c r="I1386" s="171"/>
      <c r="J1386" s="171"/>
      <c r="K1386" s="170" t="str">
        <f t="shared" si="44"/>
        <v/>
      </c>
      <c r="L1386" s="97" t="str">
        <f t="shared" si="43"/>
        <v/>
      </c>
    </row>
    <row r="1387" spans="2:12">
      <c r="B1387" s="172" t="str">
        <f>'Detailed Cash Flow'!A1370</f>
        <v/>
      </c>
      <c r="C1387" s="170" t="str">
        <f>IF('Detailed Cash Flow'!E1370="","",'Detailed Cash Flow'!E1370*-1)</f>
        <v/>
      </c>
      <c r="D1387" s="170" t="str">
        <f>IF('Detailed Cash Flow'!F1370="","",'Detailed Cash Flow'!F1370*-1)</f>
        <v/>
      </c>
      <c r="E1387" s="170" t="str">
        <f>IF('Detailed Cash Flow'!G1370="","",'Detailed Cash Flow'!G1370*-1)</f>
        <v/>
      </c>
      <c r="F1387" s="170" t="str">
        <f>IF('Detailed Cash Flow'!Y1370="","",'Detailed Cash Flow'!Y1370*-1)</f>
        <v/>
      </c>
      <c r="G1387" s="170" t="str">
        <f>'Detailed Cash Flow'!AJ1370</f>
        <v/>
      </c>
      <c r="H1387" s="170" t="str">
        <f>IF('Detailed Cash Flow'!D1370="","",'Detailed Cash Flow'!D1370*-1)</f>
        <v/>
      </c>
      <c r="I1387" s="171"/>
      <c r="J1387" s="171"/>
      <c r="K1387" s="170" t="str">
        <f t="shared" si="44"/>
        <v/>
      </c>
      <c r="L1387" s="97" t="str">
        <f t="shared" si="43"/>
        <v/>
      </c>
    </row>
    <row r="1388" spans="2:12">
      <c r="B1388" s="172" t="str">
        <f>'Detailed Cash Flow'!A1371</f>
        <v/>
      </c>
      <c r="C1388" s="170" t="str">
        <f>IF('Detailed Cash Flow'!E1371="","",'Detailed Cash Flow'!E1371*-1)</f>
        <v/>
      </c>
      <c r="D1388" s="170" t="str">
        <f>IF('Detailed Cash Flow'!F1371="","",'Detailed Cash Flow'!F1371*-1)</f>
        <v/>
      </c>
      <c r="E1388" s="170" t="str">
        <f>IF('Detailed Cash Flow'!G1371="","",'Detailed Cash Flow'!G1371*-1)</f>
        <v/>
      </c>
      <c r="F1388" s="170" t="str">
        <f>IF('Detailed Cash Flow'!Y1371="","",'Detailed Cash Flow'!Y1371*-1)</f>
        <v/>
      </c>
      <c r="G1388" s="170" t="str">
        <f>'Detailed Cash Flow'!AJ1371</f>
        <v/>
      </c>
      <c r="H1388" s="170" t="str">
        <f>IF('Detailed Cash Flow'!D1371="","",'Detailed Cash Flow'!D1371*-1)</f>
        <v/>
      </c>
      <c r="I1388" s="171"/>
      <c r="J1388" s="171"/>
      <c r="K1388" s="170" t="str">
        <f t="shared" si="44"/>
        <v/>
      </c>
      <c r="L1388" s="97" t="str">
        <f t="shared" si="43"/>
        <v/>
      </c>
    </row>
    <row r="1389" spans="2:12">
      <c r="B1389" s="172" t="str">
        <f>'Detailed Cash Flow'!A1372</f>
        <v/>
      </c>
      <c r="C1389" s="170" t="str">
        <f>IF('Detailed Cash Flow'!E1372="","",'Detailed Cash Flow'!E1372*-1)</f>
        <v/>
      </c>
      <c r="D1389" s="170" t="str">
        <f>IF('Detailed Cash Flow'!F1372="","",'Detailed Cash Flow'!F1372*-1)</f>
        <v/>
      </c>
      <c r="E1389" s="170" t="str">
        <f>IF('Detailed Cash Flow'!G1372="","",'Detailed Cash Flow'!G1372*-1)</f>
        <v/>
      </c>
      <c r="F1389" s="170" t="str">
        <f>IF('Detailed Cash Flow'!Y1372="","",'Detailed Cash Flow'!Y1372*-1)</f>
        <v/>
      </c>
      <c r="G1389" s="170" t="str">
        <f>'Detailed Cash Flow'!AJ1372</f>
        <v/>
      </c>
      <c r="H1389" s="170" t="str">
        <f>IF('Detailed Cash Flow'!D1372="","",'Detailed Cash Flow'!D1372*-1)</f>
        <v/>
      </c>
      <c r="I1389" s="171"/>
      <c r="J1389" s="171"/>
      <c r="K1389" s="170" t="str">
        <f t="shared" si="44"/>
        <v/>
      </c>
      <c r="L1389" s="97" t="str">
        <f t="shared" si="43"/>
        <v/>
      </c>
    </row>
    <row r="1390" spans="2:12">
      <c r="B1390" s="172" t="str">
        <f>'Detailed Cash Flow'!A1373</f>
        <v/>
      </c>
      <c r="C1390" s="170" t="str">
        <f>IF('Detailed Cash Flow'!E1373="","",'Detailed Cash Flow'!E1373*-1)</f>
        <v/>
      </c>
      <c r="D1390" s="170" t="str">
        <f>IF('Detailed Cash Flow'!F1373="","",'Detailed Cash Flow'!F1373*-1)</f>
        <v/>
      </c>
      <c r="E1390" s="170" t="str">
        <f>IF('Detailed Cash Flow'!G1373="","",'Detailed Cash Flow'!G1373*-1)</f>
        <v/>
      </c>
      <c r="F1390" s="170" t="str">
        <f>IF('Detailed Cash Flow'!Y1373="","",'Detailed Cash Flow'!Y1373*-1)</f>
        <v/>
      </c>
      <c r="G1390" s="170" t="str">
        <f>'Detailed Cash Flow'!AJ1373</f>
        <v/>
      </c>
      <c r="H1390" s="170" t="str">
        <f>IF('Detailed Cash Flow'!D1373="","",'Detailed Cash Flow'!D1373*-1)</f>
        <v/>
      </c>
      <c r="I1390" s="171"/>
      <c r="J1390" s="171"/>
      <c r="K1390" s="170" t="str">
        <f t="shared" si="44"/>
        <v/>
      </c>
      <c r="L1390" s="97" t="str">
        <f t="shared" si="43"/>
        <v/>
      </c>
    </row>
    <row r="1391" spans="2:12">
      <c r="B1391" s="172" t="str">
        <f>'Detailed Cash Flow'!A1374</f>
        <v/>
      </c>
      <c r="C1391" s="170" t="str">
        <f>IF('Detailed Cash Flow'!E1374="","",'Detailed Cash Flow'!E1374*-1)</f>
        <v/>
      </c>
      <c r="D1391" s="170" t="str">
        <f>IF('Detailed Cash Flow'!F1374="","",'Detailed Cash Flow'!F1374*-1)</f>
        <v/>
      </c>
      <c r="E1391" s="170" t="str">
        <f>IF('Detailed Cash Flow'!G1374="","",'Detailed Cash Flow'!G1374*-1)</f>
        <v/>
      </c>
      <c r="F1391" s="170" t="str">
        <f>IF('Detailed Cash Flow'!Y1374="","",'Detailed Cash Flow'!Y1374*-1)</f>
        <v/>
      </c>
      <c r="G1391" s="170" t="str">
        <f>'Detailed Cash Flow'!AJ1374</f>
        <v/>
      </c>
      <c r="H1391" s="170" t="str">
        <f>IF('Detailed Cash Flow'!D1374="","",'Detailed Cash Flow'!D1374*-1)</f>
        <v/>
      </c>
      <c r="I1391" s="171"/>
      <c r="J1391" s="171"/>
      <c r="K1391" s="170" t="str">
        <f t="shared" si="44"/>
        <v/>
      </c>
      <c r="L1391" s="97" t="str">
        <f t="shared" si="43"/>
        <v/>
      </c>
    </row>
    <row r="1392" spans="2:12">
      <c r="B1392" s="172" t="str">
        <f>'Detailed Cash Flow'!A1375</f>
        <v/>
      </c>
      <c r="C1392" s="170" t="str">
        <f>IF('Detailed Cash Flow'!E1375="","",'Detailed Cash Flow'!E1375*-1)</f>
        <v/>
      </c>
      <c r="D1392" s="170" t="str">
        <f>IF('Detailed Cash Flow'!F1375="","",'Detailed Cash Flow'!F1375*-1)</f>
        <v/>
      </c>
      <c r="E1392" s="170" t="str">
        <f>IF('Detailed Cash Flow'!G1375="","",'Detailed Cash Flow'!G1375*-1)</f>
        <v/>
      </c>
      <c r="F1392" s="170" t="str">
        <f>IF('Detailed Cash Flow'!Y1375="","",'Detailed Cash Flow'!Y1375*-1)</f>
        <v/>
      </c>
      <c r="G1392" s="170" t="str">
        <f>'Detailed Cash Flow'!AJ1375</f>
        <v/>
      </c>
      <c r="H1392" s="170" t="str">
        <f>IF('Detailed Cash Flow'!D1375="","",'Detailed Cash Flow'!D1375*-1)</f>
        <v/>
      </c>
      <c r="I1392" s="171"/>
      <c r="J1392" s="171"/>
      <c r="K1392" s="170" t="str">
        <f t="shared" si="44"/>
        <v/>
      </c>
      <c r="L1392" s="97" t="str">
        <f t="shared" si="43"/>
        <v/>
      </c>
    </row>
    <row r="1393" spans="2:12">
      <c r="B1393" s="172" t="str">
        <f>'Detailed Cash Flow'!A1376</f>
        <v/>
      </c>
      <c r="C1393" s="170" t="str">
        <f>IF('Detailed Cash Flow'!E1376="","",'Detailed Cash Flow'!E1376*-1)</f>
        <v/>
      </c>
      <c r="D1393" s="170" t="str">
        <f>IF('Detailed Cash Flow'!F1376="","",'Detailed Cash Flow'!F1376*-1)</f>
        <v/>
      </c>
      <c r="E1393" s="170" t="str">
        <f>IF('Detailed Cash Flow'!G1376="","",'Detailed Cash Flow'!G1376*-1)</f>
        <v/>
      </c>
      <c r="F1393" s="170" t="str">
        <f>IF('Detailed Cash Flow'!Y1376="","",'Detailed Cash Flow'!Y1376*-1)</f>
        <v/>
      </c>
      <c r="G1393" s="170" t="str">
        <f>'Detailed Cash Flow'!AJ1376</f>
        <v/>
      </c>
      <c r="H1393" s="170" t="str">
        <f>IF('Detailed Cash Flow'!D1376="","",'Detailed Cash Flow'!D1376*-1)</f>
        <v/>
      </c>
      <c r="I1393" s="171"/>
      <c r="J1393" s="171"/>
      <c r="K1393" s="170" t="str">
        <f t="shared" si="44"/>
        <v/>
      </c>
      <c r="L1393" s="97" t="str">
        <f t="shared" si="43"/>
        <v/>
      </c>
    </row>
    <row r="1394" spans="2:12">
      <c r="B1394" s="172" t="str">
        <f>'Detailed Cash Flow'!A1377</f>
        <v/>
      </c>
      <c r="C1394" s="170" t="str">
        <f>IF('Detailed Cash Flow'!E1377="","",'Detailed Cash Flow'!E1377*-1)</f>
        <v/>
      </c>
      <c r="D1394" s="170" t="str">
        <f>IF('Detailed Cash Flow'!F1377="","",'Detailed Cash Flow'!F1377*-1)</f>
        <v/>
      </c>
      <c r="E1394" s="170" t="str">
        <f>IF('Detailed Cash Flow'!G1377="","",'Detailed Cash Flow'!G1377*-1)</f>
        <v/>
      </c>
      <c r="F1394" s="170" t="str">
        <f>IF('Detailed Cash Flow'!Y1377="","",'Detailed Cash Flow'!Y1377*-1)</f>
        <v/>
      </c>
      <c r="G1394" s="170" t="str">
        <f>'Detailed Cash Flow'!AJ1377</f>
        <v/>
      </c>
      <c r="H1394" s="170" t="str">
        <f>IF('Detailed Cash Flow'!D1377="","",'Detailed Cash Flow'!D1377*-1)</f>
        <v/>
      </c>
      <c r="I1394" s="171"/>
      <c r="J1394" s="171"/>
      <c r="K1394" s="170" t="str">
        <f t="shared" si="44"/>
        <v/>
      </c>
      <c r="L1394" s="97" t="str">
        <f t="shared" si="43"/>
        <v/>
      </c>
    </row>
    <row r="1395" spans="2:12">
      <c r="B1395" s="172" t="str">
        <f>'Detailed Cash Flow'!A1378</f>
        <v/>
      </c>
      <c r="C1395" s="170" t="str">
        <f>IF('Detailed Cash Flow'!E1378="","",'Detailed Cash Flow'!E1378*-1)</f>
        <v/>
      </c>
      <c r="D1395" s="170" t="str">
        <f>IF('Detailed Cash Flow'!F1378="","",'Detailed Cash Flow'!F1378*-1)</f>
        <v/>
      </c>
      <c r="E1395" s="170" t="str">
        <f>IF('Detailed Cash Flow'!G1378="","",'Detailed Cash Flow'!G1378*-1)</f>
        <v/>
      </c>
      <c r="F1395" s="170" t="str">
        <f>IF('Detailed Cash Flow'!Y1378="","",'Detailed Cash Flow'!Y1378*-1)</f>
        <v/>
      </c>
      <c r="G1395" s="170" t="str">
        <f>'Detailed Cash Flow'!AJ1378</f>
        <v/>
      </c>
      <c r="H1395" s="170" t="str">
        <f>IF('Detailed Cash Flow'!D1378="","",'Detailed Cash Flow'!D1378*-1)</f>
        <v/>
      </c>
      <c r="I1395" s="171"/>
      <c r="J1395" s="171"/>
      <c r="K1395" s="170" t="str">
        <f t="shared" si="44"/>
        <v/>
      </c>
      <c r="L1395" s="97" t="str">
        <f t="shared" si="43"/>
        <v/>
      </c>
    </row>
    <row r="1396" spans="2:12">
      <c r="B1396" s="172" t="str">
        <f>'Detailed Cash Flow'!A1379</f>
        <v/>
      </c>
      <c r="C1396" s="170" t="str">
        <f>IF('Detailed Cash Flow'!E1379="","",'Detailed Cash Flow'!E1379*-1)</f>
        <v/>
      </c>
      <c r="D1396" s="170" t="str">
        <f>IF('Detailed Cash Flow'!F1379="","",'Detailed Cash Flow'!F1379*-1)</f>
        <v/>
      </c>
      <c r="E1396" s="170" t="str">
        <f>IF('Detailed Cash Flow'!G1379="","",'Detailed Cash Flow'!G1379*-1)</f>
        <v/>
      </c>
      <c r="F1396" s="170" t="str">
        <f>IF('Detailed Cash Flow'!Y1379="","",'Detailed Cash Flow'!Y1379*-1)</f>
        <v/>
      </c>
      <c r="G1396" s="170" t="str">
        <f>'Detailed Cash Flow'!AJ1379</f>
        <v/>
      </c>
      <c r="H1396" s="170" t="str">
        <f>IF('Detailed Cash Flow'!D1379="","",'Detailed Cash Flow'!D1379*-1)</f>
        <v/>
      </c>
      <c r="I1396" s="171"/>
      <c r="J1396" s="171"/>
      <c r="K1396" s="170" t="str">
        <f t="shared" si="44"/>
        <v/>
      </c>
      <c r="L1396" s="97" t="str">
        <f t="shared" si="43"/>
        <v/>
      </c>
    </row>
    <row r="1397" spans="2:12">
      <c r="B1397" s="172" t="str">
        <f>'Detailed Cash Flow'!A1380</f>
        <v/>
      </c>
      <c r="C1397" s="170" t="str">
        <f>IF('Detailed Cash Flow'!E1380="","",'Detailed Cash Flow'!E1380*-1)</f>
        <v/>
      </c>
      <c r="D1397" s="170" t="str">
        <f>IF('Detailed Cash Flow'!F1380="","",'Detailed Cash Flow'!F1380*-1)</f>
        <v/>
      </c>
      <c r="E1397" s="170" t="str">
        <f>IF('Detailed Cash Flow'!G1380="","",'Detailed Cash Flow'!G1380*-1)</f>
        <v/>
      </c>
      <c r="F1397" s="170" t="str">
        <f>IF('Detailed Cash Flow'!Y1380="","",'Detailed Cash Flow'!Y1380*-1)</f>
        <v/>
      </c>
      <c r="G1397" s="170" t="str">
        <f>'Detailed Cash Flow'!AJ1380</f>
        <v/>
      </c>
      <c r="H1397" s="170" t="str">
        <f>IF('Detailed Cash Flow'!D1380="","",'Detailed Cash Flow'!D1380*-1)</f>
        <v/>
      </c>
      <c r="I1397" s="171"/>
      <c r="J1397" s="171"/>
      <c r="K1397" s="170" t="str">
        <f t="shared" si="44"/>
        <v/>
      </c>
      <c r="L1397" s="97" t="str">
        <f t="shared" si="43"/>
        <v/>
      </c>
    </row>
    <row r="1398" spans="2:12">
      <c r="B1398" s="172" t="str">
        <f>'Detailed Cash Flow'!A1381</f>
        <v/>
      </c>
      <c r="C1398" s="170" t="str">
        <f>IF('Detailed Cash Flow'!E1381="","",'Detailed Cash Flow'!E1381*-1)</f>
        <v/>
      </c>
      <c r="D1398" s="170" t="str">
        <f>IF('Detailed Cash Flow'!F1381="","",'Detailed Cash Flow'!F1381*-1)</f>
        <v/>
      </c>
      <c r="E1398" s="170" t="str">
        <f>IF('Detailed Cash Flow'!G1381="","",'Detailed Cash Flow'!G1381*-1)</f>
        <v/>
      </c>
      <c r="F1398" s="170" t="str">
        <f>IF('Detailed Cash Flow'!Y1381="","",'Detailed Cash Flow'!Y1381*-1)</f>
        <v/>
      </c>
      <c r="G1398" s="170" t="str">
        <f>'Detailed Cash Flow'!AJ1381</f>
        <v/>
      </c>
      <c r="H1398" s="170" t="str">
        <f>IF('Detailed Cash Flow'!D1381="","",'Detailed Cash Flow'!D1381*-1)</f>
        <v/>
      </c>
      <c r="I1398" s="171"/>
      <c r="J1398" s="171"/>
      <c r="K1398" s="170" t="str">
        <f t="shared" si="44"/>
        <v/>
      </c>
      <c r="L1398" s="97" t="str">
        <f t="shared" si="43"/>
        <v/>
      </c>
    </row>
    <row r="1399" spans="2:12">
      <c r="B1399" s="172" t="str">
        <f>'Detailed Cash Flow'!A1382</f>
        <v/>
      </c>
      <c r="C1399" s="170" t="str">
        <f>IF('Detailed Cash Flow'!E1382="","",'Detailed Cash Flow'!E1382*-1)</f>
        <v/>
      </c>
      <c r="D1399" s="170" t="str">
        <f>IF('Detailed Cash Flow'!F1382="","",'Detailed Cash Flow'!F1382*-1)</f>
        <v/>
      </c>
      <c r="E1399" s="170" t="str">
        <f>IF('Detailed Cash Flow'!G1382="","",'Detailed Cash Flow'!G1382*-1)</f>
        <v/>
      </c>
      <c r="F1399" s="170" t="str">
        <f>IF('Detailed Cash Flow'!Y1382="","",'Detailed Cash Flow'!Y1382*-1)</f>
        <v/>
      </c>
      <c r="G1399" s="170" t="str">
        <f>'Detailed Cash Flow'!AJ1382</f>
        <v/>
      </c>
      <c r="H1399" s="170" t="str">
        <f>IF('Detailed Cash Flow'!D1382="","",'Detailed Cash Flow'!D1382*-1)</f>
        <v/>
      </c>
      <c r="I1399" s="171"/>
      <c r="J1399" s="171"/>
      <c r="K1399" s="170" t="str">
        <f t="shared" si="44"/>
        <v/>
      </c>
      <c r="L1399" s="97" t="str">
        <f t="shared" si="43"/>
        <v/>
      </c>
    </row>
    <row r="1400" spans="2:12">
      <c r="B1400" s="172" t="str">
        <f>'Detailed Cash Flow'!A1383</f>
        <v/>
      </c>
      <c r="C1400" s="170" t="str">
        <f>IF('Detailed Cash Flow'!E1383="","",'Detailed Cash Flow'!E1383*-1)</f>
        <v/>
      </c>
      <c r="D1400" s="170" t="str">
        <f>IF('Detailed Cash Flow'!F1383="","",'Detailed Cash Flow'!F1383*-1)</f>
        <v/>
      </c>
      <c r="E1400" s="170" t="str">
        <f>IF('Detailed Cash Flow'!G1383="","",'Detailed Cash Flow'!G1383*-1)</f>
        <v/>
      </c>
      <c r="F1400" s="170" t="str">
        <f>IF('Detailed Cash Flow'!Y1383="","",'Detailed Cash Flow'!Y1383*-1)</f>
        <v/>
      </c>
      <c r="G1400" s="170" t="str">
        <f>'Detailed Cash Flow'!AJ1383</f>
        <v/>
      </c>
      <c r="H1400" s="170" t="str">
        <f>IF('Detailed Cash Flow'!D1383="","",'Detailed Cash Flow'!D1383*-1)</f>
        <v/>
      </c>
      <c r="I1400" s="171"/>
      <c r="J1400" s="171"/>
      <c r="K1400" s="170" t="str">
        <f t="shared" si="44"/>
        <v/>
      </c>
      <c r="L1400" s="97" t="str">
        <f t="shared" si="43"/>
        <v/>
      </c>
    </row>
    <row r="1401" spans="2:12">
      <c r="B1401" s="172" t="str">
        <f>'Detailed Cash Flow'!A1384</f>
        <v/>
      </c>
      <c r="C1401" s="170" t="str">
        <f>IF('Detailed Cash Flow'!E1384="","",'Detailed Cash Flow'!E1384*-1)</f>
        <v/>
      </c>
      <c r="D1401" s="170" t="str">
        <f>IF('Detailed Cash Flow'!F1384="","",'Detailed Cash Flow'!F1384*-1)</f>
        <v/>
      </c>
      <c r="E1401" s="170" t="str">
        <f>IF('Detailed Cash Flow'!G1384="","",'Detailed Cash Flow'!G1384*-1)</f>
        <v/>
      </c>
      <c r="F1401" s="170" t="str">
        <f>IF('Detailed Cash Flow'!Y1384="","",'Detailed Cash Flow'!Y1384*-1)</f>
        <v/>
      </c>
      <c r="G1401" s="170" t="str">
        <f>'Detailed Cash Flow'!AJ1384</f>
        <v/>
      </c>
      <c r="H1401" s="170" t="str">
        <f>IF('Detailed Cash Flow'!D1384="","",'Detailed Cash Flow'!D1384*-1)</f>
        <v/>
      </c>
      <c r="I1401" s="171"/>
      <c r="J1401" s="171"/>
      <c r="K1401" s="170" t="str">
        <f t="shared" si="44"/>
        <v/>
      </c>
      <c r="L1401" s="97" t="str">
        <f t="shared" si="43"/>
        <v/>
      </c>
    </row>
    <row r="1402" spans="2:12">
      <c r="B1402" s="172" t="str">
        <f>'Detailed Cash Flow'!A1385</f>
        <v/>
      </c>
      <c r="C1402" s="170" t="str">
        <f>IF('Detailed Cash Flow'!E1385="","",'Detailed Cash Flow'!E1385*-1)</f>
        <v/>
      </c>
      <c r="D1402" s="170" t="str">
        <f>IF('Detailed Cash Flow'!F1385="","",'Detailed Cash Flow'!F1385*-1)</f>
        <v/>
      </c>
      <c r="E1402" s="170" t="str">
        <f>IF('Detailed Cash Flow'!G1385="","",'Detailed Cash Flow'!G1385*-1)</f>
        <v/>
      </c>
      <c r="F1402" s="170" t="str">
        <f>IF('Detailed Cash Flow'!Y1385="","",'Detailed Cash Flow'!Y1385*-1)</f>
        <v/>
      </c>
      <c r="G1402" s="170" t="str">
        <f>'Detailed Cash Flow'!AJ1385</f>
        <v/>
      </c>
      <c r="H1402" s="170" t="str">
        <f>IF('Detailed Cash Flow'!D1385="","",'Detailed Cash Flow'!D1385*-1)</f>
        <v/>
      </c>
      <c r="I1402" s="171"/>
      <c r="J1402" s="171"/>
      <c r="K1402" s="170" t="str">
        <f t="shared" si="44"/>
        <v/>
      </c>
      <c r="L1402" s="97" t="str">
        <f t="shared" si="43"/>
        <v/>
      </c>
    </row>
    <row r="1403" spans="2:12">
      <c r="B1403" s="172" t="str">
        <f>'Detailed Cash Flow'!A1386</f>
        <v/>
      </c>
      <c r="C1403" s="170" t="str">
        <f>IF('Detailed Cash Flow'!E1386="","",'Detailed Cash Flow'!E1386*-1)</f>
        <v/>
      </c>
      <c r="D1403" s="170" t="str">
        <f>IF('Detailed Cash Flow'!F1386="","",'Detailed Cash Flow'!F1386*-1)</f>
        <v/>
      </c>
      <c r="E1403" s="170" t="str">
        <f>IF('Detailed Cash Flow'!G1386="","",'Detailed Cash Flow'!G1386*-1)</f>
        <v/>
      </c>
      <c r="F1403" s="170" t="str">
        <f>IF('Detailed Cash Flow'!Y1386="","",'Detailed Cash Flow'!Y1386*-1)</f>
        <v/>
      </c>
      <c r="G1403" s="170" t="str">
        <f>'Detailed Cash Flow'!AJ1386</f>
        <v/>
      </c>
      <c r="H1403" s="170" t="str">
        <f>IF('Detailed Cash Flow'!D1386="","",'Detailed Cash Flow'!D1386*-1)</f>
        <v/>
      </c>
      <c r="I1403" s="171"/>
      <c r="J1403" s="171"/>
      <c r="K1403" s="170" t="str">
        <f t="shared" si="44"/>
        <v/>
      </c>
      <c r="L1403" s="97" t="str">
        <f t="shared" si="43"/>
        <v/>
      </c>
    </row>
    <row r="1404" spans="2:12">
      <c r="B1404" s="172" t="str">
        <f>'Detailed Cash Flow'!A1387</f>
        <v/>
      </c>
      <c r="C1404" s="170" t="str">
        <f>IF('Detailed Cash Flow'!E1387="","",'Detailed Cash Flow'!E1387*-1)</f>
        <v/>
      </c>
      <c r="D1404" s="170" t="str">
        <f>IF('Detailed Cash Flow'!F1387="","",'Detailed Cash Flow'!F1387*-1)</f>
        <v/>
      </c>
      <c r="E1404" s="170" t="str">
        <f>IF('Detailed Cash Flow'!G1387="","",'Detailed Cash Flow'!G1387*-1)</f>
        <v/>
      </c>
      <c r="F1404" s="170" t="str">
        <f>IF('Detailed Cash Flow'!Y1387="","",'Detailed Cash Flow'!Y1387*-1)</f>
        <v/>
      </c>
      <c r="G1404" s="170" t="str">
        <f>'Detailed Cash Flow'!AJ1387</f>
        <v/>
      </c>
      <c r="H1404" s="170" t="str">
        <f>IF('Detailed Cash Flow'!D1387="","",'Detailed Cash Flow'!D1387*-1)</f>
        <v/>
      </c>
      <c r="I1404" s="171"/>
      <c r="J1404" s="171"/>
      <c r="K1404" s="170" t="str">
        <f t="shared" si="44"/>
        <v/>
      </c>
      <c r="L1404" s="97" t="str">
        <f t="shared" si="43"/>
        <v/>
      </c>
    </row>
    <row r="1405" spans="2:12">
      <c r="B1405" s="172" t="str">
        <f>'Detailed Cash Flow'!A1388</f>
        <v/>
      </c>
      <c r="C1405" s="170" t="str">
        <f>IF('Detailed Cash Flow'!E1388="","",'Detailed Cash Flow'!E1388*-1)</f>
        <v/>
      </c>
      <c r="D1405" s="170" t="str">
        <f>IF('Detailed Cash Flow'!F1388="","",'Detailed Cash Flow'!F1388*-1)</f>
        <v/>
      </c>
      <c r="E1405" s="170" t="str">
        <f>IF('Detailed Cash Flow'!G1388="","",'Detailed Cash Flow'!G1388*-1)</f>
        <v/>
      </c>
      <c r="F1405" s="170" t="str">
        <f>IF('Detailed Cash Flow'!Y1388="","",'Detailed Cash Flow'!Y1388*-1)</f>
        <v/>
      </c>
      <c r="G1405" s="170" t="str">
        <f>'Detailed Cash Flow'!AJ1388</f>
        <v/>
      </c>
      <c r="H1405" s="170" t="str">
        <f>IF('Detailed Cash Flow'!D1388="","",'Detailed Cash Flow'!D1388*-1)</f>
        <v/>
      </c>
      <c r="I1405" s="171"/>
      <c r="J1405" s="171"/>
      <c r="K1405" s="170" t="str">
        <f t="shared" si="44"/>
        <v/>
      </c>
      <c r="L1405" s="97" t="str">
        <f t="shared" si="43"/>
        <v/>
      </c>
    </row>
    <row r="1406" spans="2:12">
      <c r="B1406" s="172" t="str">
        <f>'Detailed Cash Flow'!A1389</f>
        <v/>
      </c>
      <c r="C1406" s="170" t="str">
        <f>IF('Detailed Cash Flow'!E1389="","",'Detailed Cash Flow'!E1389*-1)</f>
        <v/>
      </c>
      <c r="D1406" s="170" t="str">
        <f>IF('Detailed Cash Flow'!F1389="","",'Detailed Cash Flow'!F1389*-1)</f>
        <v/>
      </c>
      <c r="E1406" s="170" t="str">
        <f>IF('Detailed Cash Flow'!G1389="","",'Detailed Cash Flow'!G1389*-1)</f>
        <v/>
      </c>
      <c r="F1406" s="170" t="str">
        <f>IF('Detailed Cash Flow'!Y1389="","",'Detailed Cash Flow'!Y1389*-1)</f>
        <v/>
      </c>
      <c r="G1406" s="170" t="str">
        <f>'Detailed Cash Flow'!AJ1389</f>
        <v/>
      </c>
      <c r="H1406" s="170" t="str">
        <f>IF('Detailed Cash Flow'!D1389="","",'Detailed Cash Flow'!D1389*-1)</f>
        <v/>
      </c>
      <c r="I1406" s="171"/>
      <c r="J1406" s="171"/>
      <c r="K1406" s="170" t="str">
        <f t="shared" si="44"/>
        <v/>
      </c>
      <c r="L1406" s="97" t="str">
        <f t="shared" si="43"/>
        <v/>
      </c>
    </row>
    <row r="1407" spans="2:12">
      <c r="B1407" s="172" t="str">
        <f>'Detailed Cash Flow'!A1390</f>
        <v/>
      </c>
      <c r="C1407" s="170" t="str">
        <f>IF('Detailed Cash Flow'!E1390="","",'Detailed Cash Flow'!E1390*-1)</f>
        <v/>
      </c>
      <c r="D1407" s="170" t="str">
        <f>IF('Detailed Cash Flow'!F1390="","",'Detailed Cash Flow'!F1390*-1)</f>
        <v/>
      </c>
      <c r="E1407" s="170" t="str">
        <f>IF('Detailed Cash Flow'!G1390="","",'Detailed Cash Flow'!G1390*-1)</f>
        <v/>
      </c>
      <c r="F1407" s="170" t="str">
        <f>IF('Detailed Cash Flow'!Y1390="","",'Detailed Cash Flow'!Y1390*-1)</f>
        <v/>
      </c>
      <c r="G1407" s="170" t="str">
        <f>'Detailed Cash Flow'!AJ1390</f>
        <v/>
      </c>
      <c r="H1407" s="170" t="str">
        <f>IF('Detailed Cash Flow'!D1390="","",'Detailed Cash Flow'!D1390*-1)</f>
        <v/>
      </c>
      <c r="I1407" s="171"/>
      <c r="J1407" s="171"/>
      <c r="K1407" s="170" t="str">
        <f t="shared" si="44"/>
        <v/>
      </c>
      <c r="L1407" s="97" t="str">
        <f t="shared" si="43"/>
        <v/>
      </c>
    </row>
    <row r="1408" spans="2:12">
      <c r="B1408" s="172" t="str">
        <f>'Detailed Cash Flow'!A1391</f>
        <v/>
      </c>
      <c r="C1408" s="170" t="str">
        <f>IF('Detailed Cash Flow'!E1391="","",'Detailed Cash Flow'!E1391*-1)</f>
        <v/>
      </c>
      <c r="D1408" s="170" t="str">
        <f>IF('Detailed Cash Flow'!F1391="","",'Detailed Cash Flow'!F1391*-1)</f>
        <v/>
      </c>
      <c r="E1408" s="170" t="str">
        <f>IF('Detailed Cash Flow'!G1391="","",'Detailed Cash Flow'!G1391*-1)</f>
        <v/>
      </c>
      <c r="F1408" s="170" t="str">
        <f>IF('Detailed Cash Flow'!Y1391="","",'Detailed Cash Flow'!Y1391*-1)</f>
        <v/>
      </c>
      <c r="G1408" s="170" t="str">
        <f>'Detailed Cash Flow'!AJ1391</f>
        <v/>
      </c>
      <c r="H1408" s="170" t="str">
        <f>IF('Detailed Cash Flow'!D1391="","",'Detailed Cash Flow'!D1391*-1)</f>
        <v/>
      </c>
      <c r="I1408" s="171"/>
      <c r="J1408" s="171"/>
      <c r="K1408" s="170" t="str">
        <f t="shared" si="44"/>
        <v/>
      </c>
      <c r="L1408" s="97" t="str">
        <f t="shared" si="43"/>
        <v/>
      </c>
    </row>
    <row r="1409" spans="2:12">
      <c r="B1409" s="172" t="str">
        <f>'Detailed Cash Flow'!A1392</f>
        <v/>
      </c>
      <c r="C1409" s="170" t="str">
        <f>IF('Detailed Cash Flow'!E1392="","",'Detailed Cash Flow'!E1392*-1)</f>
        <v/>
      </c>
      <c r="D1409" s="170" t="str">
        <f>IF('Detailed Cash Flow'!F1392="","",'Detailed Cash Flow'!F1392*-1)</f>
        <v/>
      </c>
      <c r="E1409" s="170" t="str">
        <f>IF('Detailed Cash Flow'!G1392="","",'Detailed Cash Flow'!G1392*-1)</f>
        <v/>
      </c>
      <c r="F1409" s="170" t="str">
        <f>IF('Detailed Cash Flow'!Y1392="","",'Detailed Cash Flow'!Y1392*-1)</f>
        <v/>
      </c>
      <c r="G1409" s="170" t="str">
        <f>'Detailed Cash Flow'!AJ1392</f>
        <v/>
      </c>
      <c r="H1409" s="170" t="str">
        <f>IF('Detailed Cash Flow'!D1392="","",'Detailed Cash Flow'!D1392*-1)</f>
        <v/>
      </c>
      <c r="I1409" s="171"/>
      <c r="J1409" s="171"/>
      <c r="K1409" s="170" t="str">
        <f t="shared" si="44"/>
        <v/>
      </c>
      <c r="L1409" s="97" t="str">
        <f t="shared" si="43"/>
        <v/>
      </c>
    </row>
    <row r="1410" spans="2:12">
      <c r="B1410" s="172" t="str">
        <f>'Detailed Cash Flow'!A1393</f>
        <v/>
      </c>
      <c r="C1410" s="170" t="str">
        <f>IF('Detailed Cash Flow'!E1393="","",'Detailed Cash Flow'!E1393*-1)</f>
        <v/>
      </c>
      <c r="D1410" s="170" t="str">
        <f>IF('Detailed Cash Flow'!F1393="","",'Detailed Cash Flow'!F1393*-1)</f>
        <v/>
      </c>
      <c r="E1410" s="170" t="str">
        <f>IF('Detailed Cash Flow'!G1393="","",'Detailed Cash Flow'!G1393*-1)</f>
        <v/>
      </c>
      <c r="F1410" s="170" t="str">
        <f>IF('Detailed Cash Flow'!Y1393="","",'Detailed Cash Flow'!Y1393*-1)</f>
        <v/>
      </c>
      <c r="G1410" s="170" t="str">
        <f>'Detailed Cash Flow'!AJ1393</f>
        <v/>
      </c>
      <c r="H1410" s="170" t="str">
        <f>IF('Detailed Cash Flow'!D1393="","",'Detailed Cash Flow'!D1393*-1)</f>
        <v/>
      </c>
      <c r="I1410" s="171"/>
      <c r="J1410" s="171"/>
      <c r="K1410" s="170" t="str">
        <f t="shared" si="44"/>
        <v/>
      </c>
      <c r="L1410" s="97" t="str">
        <f t="shared" si="43"/>
        <v/>
      </c>
    </row>
    <row r="1411" spans="2:12">
      <c r="B1411" s="172" t="str">
        <f>'Detailed Cash Flow'!A1394</f>
        <v/>
      </c>
      <c r="C1411" s="170" t="str">
        <f>IF('Detailed Cash Flow'!E1394="","",'Detailed Cash Flow'!E1394*-1)</f>
        <v/>
      </c>
      <c r="D1411" s="170" t="str">
        <f>IF('Detailed Cash Flow'!F1394="","",'Detailed Cash Flow'!F1394*-1)</f>
        <v/>
      </c>
      <c r="E1411" s="170" t="str">
        <f>IF('Detailed Cash Flow'!G1394="","",'Detailed Cash Flow'!G1394*-1)</f>
        <v/>
      </c>
      <c r="F1411" s="170" t="str">
        <f>IF('Detailed Cash Flow'!Y1394="","",'Detailed Cash Flow'!Y1394*-1)</f>
        <v/>
      </c>
      <c r="G1411" s="170" t="str">
        <f>'Detailed Cash Flow'!AJ1394</f>
        <v/>
      </c>
      <c r="H1411" s="170" t="str">
        <f>IF('Detailed Cash Flow'!D1394="","",'Detailed Cash Flow'!D1394*-1)</f>
        <v/>
      </c>
      <c r="I1411" s="171"/>
      <c r="J1411" s="171"/>
      <c r="K1411" s="170" t="str">
        <f t="shared" si="44"/>
        <v/>
      </c>
      <c r="L1411" s="97" t="str">
        <f t="shared" si="43"/>
        <v/>
      </c>
    </row>
    <row r="1412" spans="2:12">
      <c r="B1412" s="172" t="str">
        <f>'Detailed Cash Flow'!A1395</f>
        <v/>
      </c>
      <c r="C1412" s="170" t="str">
        <f>IF('Detailed Cash Flow'!E1395="","",'Detailed Cash Flow'!E1395*-1)</f>
        <v/>
      </c>
      <c r="D1412" s="170" t="str">
        <f>IF('Detailed Cash Flow'!F1395="","",'Detailed Cash Flow'!F1395*-1)</f>
        <v/>
      </c>
      <c r="E1412" s="170" t="str">
        <f>IF('Detailed Cash Flow'!G1395="","",'Detailed Cash Flow'!G1395*-1)</f>
        <v/>
      </c>
      <c r="F1412" s="170" t="str">
        <f>IF('Detailed Cash Flow'!Y1395="","",'Detailed Cash Flow'!Y1395*-1)</f>
        <v/>
      </c>
      <c r="G1412" s="170" t="str">
        <f>'Detailed Cash Flow'!AJ1395</f>
        <v/>
      </c>
      <c r="H1412" s="170" t="str">
        <f>IF('Detailed Cash Flow'!D1395="","",'Detailed Cash Flow'!D1395*-1)</f>
        <v/>
      </c>
      <c r="I1412" s="171"/>
      <c r="J1412" s="171"/>
      <c r="K1412" s="170" t="str">
        <f t="shared" si="44"/>
        <v/>
      </c>
      <c r="L1412" s="97" t="str">
        <f t="shared" si="43"/>
        <v/>
      </c>
    </row>
    <row r="1413" spans="2:12">
      <c r="B1413" s="172" t="str">
        <f>'Detailed Cash Flow'!A1396</f>
        <v/>
      </c>
      <c r="C1413" s="170" t="str">
        <f>IF('Detailed Cash Flow'!E1396="","",'Detailed Cash Flow'!E1396*-1)</f>
        <v/>
      </c>
      <c r="D1413" s="170" t="str">
        <f>IF('Detailed Cash Flow'!F1396="","",'Detailed Cash Flow'!F1396*-1)</f>
        <v/>
      </c>
      <c r="E1413" s="170" t="str">
        <f>IF('Detailed Cash Flow'!G1396="","",'Detailed Cash Flow'!G1396*-1)</f>
        <v/>
      </c>
      <c r="F1413" s="170" t="str">
        <f>IF('Detailed Cash Flow'!Y1396="","",'Detailed Cash Flow'!Y1396*-1)</f>
        <v/>
      </c>
      <c r="G1413" s="170" t="str">
        <f>'Detailed Cash Flow'!AJ1396</f>
        <v/>
      </c>
      <c r="H1413" s="170" t="str">
        <f>IF('Detailed Cash Flow'!D1396="","",'Detailed Cash Flow'!D1396*-1)</f>
        <v/>
      </c>
      <c r="I1413" s="171"/>
      <c r="J1413" s="171"/>
      <c r="K1413" s="170" t="str">
        <f t="shared" si="44"/>
        <v/>
      </c>
      <c r="L1413" s="97" t="str">
        <f t="shared" si="43"/>
        <v/>
      </c>
    </row>
    <row r="1414" spans="2:12">
      <c r="B1414" s="172" t="str">
        <f>'Detailed Cash Flow'!A1397</f>
        <v/>
      </c>
      <c r="C1414" s="170" t="str">
        <f>IF('Detailed Cash Flow'!E1397="","",'Detailed Cash Flow'!E1397*-1)</f>
        <v/>
      </c>
      <c r="D1414" s="170" t="str">
        <f>IF('Detailed Cash Flow'!F1397="","",'Detailed Cash Flow'!F1397*-1)</f>
        <v/>
      </c>
      <c r="E1414" s="170" t="str">
        <f>IF('Detailed Cash Flow'!G1397="","",'Detailed Cash Flow'!G1397*-1)</f>
        <v/>
      </c>
      <c r="F1414" s="170" t="str">
        <f>IF('Detailed Cash Flow'!Y1397="","",'Detailed Cash Flow'!Y1397*-1)</f>
        <v/>
      </c>
      <c r="G1414" s="170" t="str">
        <f>'Detailed Cash Flow'!AJ1397</f>
        <v/>
      </c>
      <c r="H1414" s="170" t="str">
        <f>IF('Detailed Cash Flow'!D1397="","",'Detailed Cash Flow'!D1397*-1)</f>
        <v/>
      </c>
      <c r="I1414" s="171"/>
      <c r="J1414" s="171"/>
      <c r="K1414" s="170" t="str">
        <f t="shared" si="44"/>
        <v/>
      </c>
      <c r="L1414" s="97" t="str">
        <f t="shared" si="43"/>
        <v/>
      </c>
    </row>
    <row r="1415" spans="2:12">
      <c r="B1415" s="172" t="str">
        <f>'Detailed Cash Flow'!A1398</f>
        <v/>
      </c>
      <c r="C1415" s="170" t="str">
        <f>IF('Detailed Cash Flow'!E1398="","",'Detailed Cash Flow'!E1398*-1)</f>
        <v/>
      </c>
      <c r="D1415" s="170" t="str">
        <f>IF('Detailed Cash Flow'!F1398="","",'Detailed Cash Flow'!F1398*-1)</f>
        <v/>
      </c>
      <c r="E1415" s="170" t="str">
        <f>IF('Detailed Cash Flow'!G1398="","",'Detailed Cash Flow'!G1398*-1)</f>
        <v/>
      </c>
      <c r="F1415" s="170" t="str">
        <f>IF('Detailed Cash Flow'!Y1398="","",'Detailed Cash Flow'!Y1398*-1)</f>
        <v/>
      </c>
      <c r="G1415" s="170" t="str">
        <f>'Detailed Cash Flow'!AJ1398</f>
        <v/>
      </c>
      <c r="H1415" s="170" t="str">
        <f>IF('Detailed Cash Flow'!D1398="","",'Detailed Cash Flow'!D1398*-1)</f>
        <v/>
      </c>
      <c r="I1415" s="171"/>
      <c r="J1415" s="171"/>
      <c r="K1415" s="170" t="str">
        <f t="shared" si="44"/>
        <v/>
      </c>
      <c r="L1415" s="97" t="str">
        <f t="shared" si="43"/>
        <v/>
      </c>
    </row>
    <row r="1416" spans="2:12">
      <c r="B1416" s="172" t="str">
        <f>'Detailed Cash Flow'!A1399</f>
        <v/>
      </c>
      <c r="C1416" s="170" t="str">
        <f>IF('Detailed Cash Flow'!E1399="","",'Detailed Cash Flow'!E1399*-1)</f>
        <v/>
      </c>
      <c r="D1416" s="170" t="str">
        <f>IF('Detailed Cash Flow'!F1399="","",'Detailed Cash Flow'!F1399*-1)</f>
        <v/>
      </c>
      <c r="E1416" s="170" t="str">
        <f>IF('Detailed Cash Flow'!G1399="","",'Detailed Cash Flow'!G1399*-1)</f>
        <v/>
      </c>
      <c r="F1416" s="170" t="str">
        <f>IF('Detailed Cash Flow'!Y1399="","",'Detailed Cash Flow'!Y1399*-1)</f>
        <v/>
      </c>
      <c r="G1416" s="170" t="str">
        <f>'Detailed Cash Flow'!AJ1399</f>
        <v/>
      </c>
      <c r="H1416" s="170" t="str">
        <f>IF('Detailed Cash Flow'!D1399="","",'Detailed Cash Flow'!D1399*-1)</f>
        <v/>
      </c>
      <c r="I1416" s="171"/>
      <c r="J1416" s="171"/>
      <c r="K1416" s="170" t="str">
        <f t="shared" si="44"/>
        <v/>
      </c>
      <c r="L1416" s="97" t="str">
        <f t="shared" si="43"/>
        <v/>
      </c>
    </row>
    <row r="1417" spans="2:12">
      <c r="B1417" s="172" t="str">
        <f>'Detailed Cash Flow'!A1400</f>
        <v/>
      </c>
      <c r="C1417" s="170" t="str">
        <f>IF('Detailed Cash Flow'!E1400="","",'Detailed Cash Flow'!E1400*-1)</f>
        <v/>
      </c>
      <c r="D1417" s="170" t="str">
        <f>IF('Detailed Cash Flow'!F1400="","",'Detailed Cash Flow'!F1400*-1)</f>
        <v/>
      </c>
      <c r="E1417" s="170" t="str">
        <f>IF('Detailed Cash Flow'!G1400="","",'Detailed Cash Flow'!G1400*-1)</f>
        <v/>
      </c>
      <c r="F1417" s="170" t="str">
        <f>IF('Detailed Cash Flow'!Y1400="","",'Detailed Cash Flow'!Y1400*-1)</f>
        <v/>
      </c>
      <c r="G1417" s="170" t="str">
        <f>'Detailed Cash Flow'!AJ1400</f>
        <v/>
      </c>
      <c r="H1417" s="170" t="str">
        <f>IF('Detailed Cash Flow'!D1400="","",'Detailed Cash Flow'!D1400*-1)</f>
        <v/>
      </c>
      <c r="I1417" s="171"/>
      <c r="J1417" s="171"/>
      <c r="K1417" s="170" t="str">
        <f t="shared" si="44"/>
        <v/>
      </c>
      <c r="L1417" s="97" t="str">
        <f t="shared" si="43"/>
        <v/>
      </c>
    </row>
    <row r="1418" spans="2:12">
      <c r="B1418" s="172" t="str">
        <f>'Detailed Cash Flow'!A1401</f>
        <v/>
      </c>
      <c r="C1418" s="170" t="str">
        <f>IF('Detailed Cash Flow'!E1401="","",'Detailed Cash Flow'!E1401*-1)</f>
        <v/>
      </c>
      <c r="D1418" s="170" t="str">
        <f>IF('Detailed Cash Flow'!F1401="","",'Detailed Cash Flow'!F1401*-1)</f>
        <v/>
      </c>
      <c r="E1418" s="170" t="str">
        <f>IF('Detailed Cash Flow'!G1401="","",'Detailed Cash Flow'!G1401*-1)</f>
        <v/>
      </c>
      <c r="F1418" s="170" t="str">
        <f>IF('Detailed Cash Flow'!Y1401="","",'Detailed Cash Flow'!Y1401*-1)</f>
        <v/>
      </c>
      <c r="G1418" s="170" t="str">
        <f>'Detailed Cash Flow'!AJ1401</f>
        <v/>
      </c>
      <c r="H1418" s="170" t="str">
        <f>IF('Detailed Cash Flow'!D1401="","",'Detailed Cash Flow'!D1401*-1)</f>
        <v/>
      </c>
      <c r="I1418" s="171"/>
      <c r="J1418" s="171"/>
      <c r="K1418" s="170" t="str">
        <f t="shared" si="44"/>
        <v/>
      </c>
      <c r="L1418" s="97" t="str">
        <f t="shared" si="43"/>
        <v/>
      </c>
    </row>
    <row r="1419" spans="2:12">
      <c r="B1419" s="172" t="str">
        <f>'Detailed Cash Flow'!A1402</f>
        <v/>
      </c>
      <c r="C1419" s="170" t="str">
        <f>IF('Detailed Cash Flow'!E1402="","",'Detailed Cash Flow'!E1402*-1)</f>
        <v/>
      </c>
      <c r="D1419" s="170" t="str">
        <f>IF('Detailed Cash Flow'!F1402="","",'Detailed Cash Flow'!F1402*-1)</f>
        <v/>
      </c>
      <c r="E1419" s="170" t="str">
        <f>IF('Detailed Cash Flow'!G1402="","",'Detailed Cash Flow'!G1402*-1)</f>
        <v/>
      </c>
      <c r="F1419" s="170" t="str">
        <f>IF('Detailed Cash Flow'!Y1402="","",'Detailed Cash Flow'!Y1402*-1)</f>
        <v/>
      </c>
      <c r="G1419" s="170" t="str">
        <f>'Detailed Cash Flow'!AJ1402</f>
        <v/>
      </c>
      <c r="H1419" s="170" t="str">
        <f>IF('Detailed Cash Flow'!D1402="","",'Detailed Cash Flow'!D1402*-1)</f>
        <v/>
      </c>
      <c r="I1419" s="171"/>
      <c r="J1419" s="171"/>
      <c r="K1419" s="170" t="str">
        <f t="shared" si="44"/>
        <v/>
      </c>
      <c r="L1419" s="97" t="str">
        <f t="shared" si="43"/>
        <v/>
      </c>
    </row>
    <row r="1420" spans="2:12">
      <c r="B1420" s="172" t="str">
        <f>'Detailed Cash Flow'!A1403</f>
        <v/>
      </c>
      <c r="C1420" s="170" t="str">
        <f>IF('Detailed Cash Flow'!E1403="","",'Detailed Cash Flow'!E1403*-1)</f>
        <v/>
      </c>
      <c r="D1420" s="170" t="str">
        <f>IF('Detailed Cash Flow'!F1403="","",'Detailed Cash Flow'!F1403*-1)</f>
        <v/>
      </c>
      <c r="E1420" s="170" t="str">
        <f>IF('Detailed Cash Flow'!G1403="","",'Detailed Cash Flow'!G1403*-1)</f>
        <v/>
      </c>
      <c r="F1420" s="170" t="str">
        <f>IF('Detailed Cash Flow'!Y1403="","",'Detailed Cash Flow'!Y1403*-1)</f>
        <v/>
      </c>
      <c r="G1420" s="170" t="str">
        <f>'Detailed Cash Flow'!AJ1403</f>
        <v/>
      </c>
      <c r="H1420" s="170" t="str">
        <f>IF('Detailed Cash Flow'!D1403="","",'Detailed Cash Flow'!D1403*-1)</f>
        <v/>
      </c>
      <c r="I1420" s="171"/>
      <c r="J1420" s="171"/>
      <c r="K1420" s="170" t="str">
        <f t="shared" si="44"/>
        <v/>
      </c>
      <c r="L1420" s="97" t="str">
        <f t="shared" si="43"/>
        <v/>
      </c>
    </row>
    <row r="1421" spans="2:12">
      <c r="B1421" s="172" t="str">
        <f>'Detailed Cash Flow'!A1404</f>
        <v/>
      </c>
      <c r="C1421" s="170" t="str">
        <f>IF('Detailed Cash Flow'!E1404="","",'Detailed Cash Flow'!E1404*-1)</f>
        <v/>
      </c>
      <c r="D1421" s="170" t="str">
        <f>IF('Detailed Cash Flow'!F1404="","",'Detailed Cash Flow'!F1404*-1)</f>
        <v/>
      </c>
      <c r="E1421" s="170" t="str">
        <f>IF('Detailed Cash Flow'!G1404="","",'Detailed Cash Flow'!G1404*-1)</f>
        <v/>
      </c>
      <c r="F1421" s="170" t="str">
        <f>IF('Detailed Cash Flow'!Y1404="","",'Detailed Cash Flow'!Y1404*-1)</f>
        <v/>
      </c>
      <c r="G1421" s="170" t="str">
        <f>'Detailed Cash Flow'!AJ1404</f>
        <v/>
      </c>
      <c r="H1421" s="170" t="str">
        <f>IF('Detailed Cash Flow'!D1404="","",'Detailed Cash Flow'!D1404*-1)</f>
        <v/>
      </c>
      <c r="I1421" s="171"/>
      <c r="J1421" s="171"/>
      <c r="K1421" s="170" t="str">
        <f t="shared" si="44"/>
        <v/>
      </c>
      <c r="L1421" s="97" t="str">
        <f t="shared" si="43"/>
        <v/>
      </c>
    </row>
    <row r="1422" spans="2:12">
      <c r="B1422" s="172" t="str">
        <f>'Detailed Cash Flow'!A1405</f>
        <v/>
      </c>
      <c r="C1422" s="170" t="str">
        <f>IF('Detailed Cash Flow'!E1405="","",'Detailed Cash Flow'!E1405*-1)</f>
        <v/>
      </c>
      <c r="D1422" s="170" t="str">
        <f>IF('Detailed Cash Flow'!F1405="","",'Detailed Cash Flow'!F1405*-1)</f>
        <v/>
      </c>
      <c r="E1422" s="170" t="str">
        <f>IF('Detailed Cash Flow'!G1405="","",'Detailed Cash Flow'!G1405*-1)</f>
        <v/>
      </c>
      <c r="F1422" s="170" t="str">
        <f>IF('Detailed Cash Flow'!Y1405="","",'Detailed Cash Flow'!Y1405*-1)</f>
        <v/>
      </c>
      <c r="G1422" s="170" t="str">
        <f>'Detailed Cash Flow'!AJ1405</f>
        <v/>
      </c>
      <c r="H1422" s="170" t="str">
        <f>IF('Detailed Cash Flow'!D1405="","",'Detailed Cash Flow'!D1405*-1)</f>
        <v/>
      </c>
      <c r="I1422" s="171"/>
      <c r="J1422" s="171"/>
      <c r="K1422" s="170" t="str">
        <f t="shared" si="44"/>
        <v/>
      </c>
      <c r="L1422" s="97" t="str">
        <f t="shared" si="43"/>
        <v/>
      </c>
    </row>
    <row r="1423" spans="2:12">
      <c r="B1423" s="172" t="str">
        <f>'Detailed Cash Flow'!A1406</f>
        <v/>
      </c>
      <c r="C1423" s="170" t="str">
        <f>IF('Detailed Cash Flow'!E1406="","",'Detailed Cash Flow'!E1406*-1)</f>
        <v/>
      </c>
      <c r="D1423" s="170" t="str">
        <f>IF('Detailed Cash Flow'!F1406="","",'Detailed Cash Flow'!F1406*-1)</f>
        <v/>
      </c>
      <c r="E1423" s="170" t="str">
        <f>IF('Detailed Cash Flow'!G1406="","",'Detailed Cash Flow'!G1406*-1)</f>
        <v/>
      </c>
      <c r="F1423" s="170" t="str">
        <f>IF('Detailed Cash Flow'!Y1406="","",'Detailed Cash Flow'!Y1406*-1)</f>
        <v/>
      </c>
      <c r="G1423" s="170" t="str">
        <f>'Detailed Cash Flow'!AJ1406</f>
        <v/>
      </c>
      <c r="H1423" s="170" t="str">
        <f>IF('Detailed Cash Flow'!D1406="","",'Detailed Cash Flow'!D1406*-1)</f>
        <v/>
      </c>
      <c r="I1423" s="171"/>
      <c r="J1423" s="171"/>
      <c r="K1423" s="170" t="str">
        <f t="shared" si="44"/>
        <v/>
      </c>
      <c r="L1423" s="97" t="str">
        <f t="shared" si="43"/>
        <v/>
      </c>
    </row>
    <row r="1424" spans="2:12">
      <c r="B1424" s="172" t="str">
        <f>'Detailed Cash Flow'!A1407</f>
        <v/>
      </c>
      <c r="C1424" s="170" t="str">
        <f>IF('Detailed Cash Flow'!E1407="","",'Detailed Cash Flow'!E1407*-1)</f>
        <v/>
      </c>
      <c r="D1424" s="170" t="str">
        <f>IF('Detailed Cash Flow'!F1407="","",'Detailed Cash Flow'!F1407*-1)</f>
        <v/>
      </c>
      <c r="E1424" s="170" t="str">
        <f>IF('Detailed Cash Flow'!G1407="","",'Detailed Cash Flow'!G1407*-1)</f>
        <v/>
      </c>
      <c r="F1424" s="170" t="str">
        <f>IF('Detailed Cash Flow'!Y1407="","",'Detailed Cash Flow'!Y1407*-1)</f>
        <v/>
      </c>
      <c r="G1424" s="170" t="str">
        <f>'Detailed Cash Flow'!AJ1407</f>
        <v/>
      </c>
      <c r="H1424" s="170" t="str">
        <f>IF('Detailed Cash Flow'!D1407="","",'Detailed Cash Flow'!D1407*-1)</f>
        <v/>
      </c>
      <c r="I1424" s="171"/>
      <c r="J1424" s="171"/>
      <c r="K1424" s="170" t="str">
        <f t="shared" si="44"/>
        <v/>
      </c>
      <c r="L1424" s="97" t="str">
        <f t="shared" si="43"/>
        <v/>
      </c>
    </row>
    <row r="1425" spans="2:12">
      <c r="B1425" s="172" t="str">
        <f>'Detailed Cash Flow'!A1408</f>
        <v/>
      </c>
      <c r="C1425" s="170" t="str">
        <f>IF('Detailed Cash Flow'!E1408="","",'Detailed Cash Flow'!E1408*-1)</f>
        <v/>
      </c>
      <c r="D1425" s="170" t="str">
        <f>IF('Detailed Cash Flow'!F1408="","",'Detailed Cash Flow'!F1408*-1)</f>
        <v/>
      </c>
      <c r="E1425" s="170" t="str">
        <f>IF('Detailed Cash Flow'!G1408="","",'Detailed Cash Flow'!G1408*-1)</f>
        <v/>
      </c>
      <c r="F1425" s="170" t="str">
        <f>IF('Detailed Cash Flow'!Y1408="","",'Detailed Cash Flow'!Y1408*-1)</f>
        <v/>
      </c>
      <c r="G1425" s="170" t="str">
        <f>'Detailed Cash Flow'!AJ1408</f>
        <v/>
      </c>
      <c r="H1425" s="170" t="str">
        <f>IF('Detailed Cash Flow'!D1408="","",'Detailed Cash Flow'!D1408*-1)</f>
        <v/>
      </c>
      <c r="I1425" s="171"/>
      <c r="J1425" s="171"/>
      <c r="K1425" s="170" t="str">
        <f t="shared" si="44"/>
        <v/>
      </c>
      <c r="L1425" s="97" t="str">
        <f t="shared" si="43"/>
        <v/>
      </c>
    </row>
    <row r="1426" spans="2:12">
      <c r="B1426" s="172" t="str">
        <f>'Detailed Cash Flow'!A1409</f>
        <v/>
      </c>
      <c r="C1426" s="170" t="str">
        <f>IF('Detailed Cash Flow'!E1409="","",'Detailed Cash Flow'!E1409*-1)</f>
        <v/>
      </c>
      <c r="D1426" s="170" t="str">
        <f>IF('Detailed Cash Flow'!F1409="","",'Detailed Cash Flow'!F1409*-1)</f>
        <v/>
      </c>
      <c r="E1426" s="170" t="str">
        <f>IF('Detailed Cash Flow'!G1409="","",'Detailed Cash Flow'!G1409*-1)</f>
        <v/>
      </c>
      <c r="F1426" s="170" t="str">
        <f>IF('Detailed Cash Flow'!Y1409="","",'Detailed Cash Flow'!Y1409*-1)</f>
        <v/>
      </c>
      <c r="G1426" s="170" t="str">
        <f>'Detailed Cash Flow'!AJ1409</f>
        <v/>
      </c>
      <c r="H1426" s="170" t="str">
        <f>IF('Detailed Cash Flow'!D1409="","",'Detailed Cash Flow'!D1409*-1)</f>
        <v/>
      </c>
      <c r="I1426" s="171"/>
      <c r="J1426" s="171"/>
      <c r="K1426" s="170" t="str">
        <f t="shared" si="44"/>
        <v/>
      </c>
      <c r="L1426" s="97" t="str">
        <f t="shared" ref="L1426:L1482" si="45">K1426</f>
        <v/>
      </c>
    </row>
    <row r="1427" spans="2:12">
      <c r="B1427" s="172" t="str">
        <f>'Detailed Cash Flow'!A1410</f>
        <v/>
      </c>
      <c r="C1427" s="170" t="str">
        <f>IF('Detailed Cash Flow'!E1410="","",'Detailed Cash Flow'!E1410*-1)</f>
        <v/>
      </c>
      <c r="D1427" s="170" t="str">
        <f>IF('Detailed Cash Flow'!F1410="","",'Detailed Cash Flow'!F1410*-1)</f>
        <v/>
      </c>
      <c r="E1427" s="170" t="str">
        <f>IF('Detailed Cash Flow'!G1410="","",'Detailed Cash Flow'!G1410*-1)</f>
        <v/>
      </c>
      <c r="F1427" s="170" t="str">
        <f>IF('Detailed Cash Flow'!Y1410="","",'Detailed Cash Flow'!Y1410*-1)</f>
        <v/>
      </c>
      <c r="G1427" s="170" t="str">
        <f>'Detailed Cash Flow'!AJ1410</f>
        <v/>
      </c>
      <c r="H1427" s="170" t="str">
        <f>IF('Detailed Cash Flow'!D1410="","",'Detailed Cash Flow'!D1410*-1)</f>
        <v/>
      </c>
      <c r="I1427" s="171"/>
      <c r="J1427" s="171"/>
      <c r="K1427" s="170" t="str">
        <f t="shared" si="44"/>
        <v/>
      </c>
      <c r="L1427" s="97" t="str">
        <f t="shared" si="45"/>
        <v/>
      </c>
    </row>
    <row r="1428" spans="2:12">
      <c r="B1428" s="172" t="str">
        <f>'Detailed Cash Flow'!A1411</f>
        <v/>
      </c>
      <c r="C1428" s="170" t="str">
        <f>IF('Detailed Cash Flow'!E1411="","",'Detailed Cash Flow'!E1411*-1)</f>
        <v/>
      </c>
      <c r="D1428" s="170" t="str">
        <f>IF('Detailed Cash Flow'!F1411="","",'Detailed Cash Flow'!F1411*-1)</f>
        <v/>
      </c>
      <c r="E1428" s="170" t="str">
        <f>IF('Detailed Cash Flow'!G1411="","",'Detailed Cash Flow'!G1411*-1)</f>
        <v/>
      </c>
      <c r="F1428" s="170" t="str">
        <f>IF('Detailed Cash Flow'!Y1411="","",'Detailed Cash Flow'!Y1411*-1)</f>
        <v/>
      </c>
      <c r="G1428" s="170" t="str">
        <f>'Detailed Cash Flow'!AJ1411</f>
        <v/>
      </c>
      <c r="H1428" s="170" t="str">
        <f>IF('Detailed Cash Flow'!D1411="","",'Detailed Cash Flow'!D1411*-1)</f>
        <v/>
      </c>
      <c r="I1428" s="171"/>
      <c r="J1428" s="171"/>
      <c r="K1428" s="170" t="str">
        <f t="shared" si="44"/>
        <v/>
      </c>
      <c r="L1428" s="97" t="str">
        <f t="shared" si="45"/>
        <v/>
      </c>
    </row>
    <row r="1429" spans="2:12">
      <c r="B1429" s="172" t="str">
        <f>'Detailed Cash Flow'!A1412</f>
        <v/>
      </c>
      <c r="C1429" s="170" t="str">
        <f>IF('Detailed Cash Flow'!E1412="","",'Detailed Cash Flow'!E1412*-1)</f>
        <v/>
      </c>
      <c r="D1429" s="170" t="str">
        <f>IF('Detailed Cash Flow'!F1412="","",'Detailed Cash Flow'!F1412*-1)</f>
        <v/>
      </c>
      <c r="E1429" s="170" t="str">
        <f>IF('Detailed Cash Flow'!G1412="","",'Detailed Cash Flow'!G1412*-1)</f>
        <v/>
      </c>
      <c r="F1429" s="170" t="str">
        <f>IF('Detailed Cash Flow'!Y1412="","",'Detailed Cash Flow'!Y1412*-1)</f>
        <v/>
      </c>
      <c r="G1429" s="170" t="str">
        <f>'Detailed Cash Flow'!AJ1412</f>
        <v/>
      </c>
      <c r="H1429" s="170" t="str">
        <f>IF('Detailed Cash Flow'!D1412="","",'Detailed Cash Flow'!D1412*-1)</f>
        <v/>
      </c>
      <c r="I1429" s="171"/>
      <c r="J1429" s="171"/>
      <c r="K1429" s="170" t="str">
        <f t="shared" ref="K1429:K1482" si="46">IF(B1429="","",K1428+G1429+C1429+D1429+E1429+F1429+H1429+I1429)</f>
        <v/>
      </c>
      <c r="L1429" s="97" t="str">
        <f t="shared" si="45"/>
        <v/>
      </c>
    </row>
    <row r="1430" spans="2:12">
      <c r="B1430" s="172" t="str">
        <f>'Detailed Cash Flow'!A1413</f>
        <v/>
      </c>
      <c r="C1430" s="170" t="str">
        <f>IF('Detailed Cash Flow'!E1413="","",'Detailed Cash Flow'!E1413*-1)</f>
        <v/>
      </c>
      <c r="D1430" s="170" t="str">
        <f>IF('Detailed Cash Flow'!F1413="","",'Detailed Cash Flow'!F1413*-1)</f>
        <v/>
      </c>
      <c r="E1430" s="170" t="str">
        <f>IF('Detailed Cash Flow'!G1413="","",'Detailed Cash Flow'!G1413*-1)</f>
        <v/>
      </c>
      <c r="F1430" s="170" t="str">
        <f>IF('Detailed Cash Flow'!Y1413="","",'Detailed Cash Flow'!Y1413*-1)</f>
        <v/>
      </c>
      <c r="G1430" s="170" t="str">
        <f>'Detailed Cash Flow'!AJ1413</f>
        <v/>
      </c>
      <c r="H1430" s="170" t="str">
        <f>IF('Detailed Cash Flow'!D1413="","",'Detailed Cash Flow'!D1413*-1)</f>
        <v/>
      </c>
      <c r="I1430" s="171"/>
      <c r="J1430" s="171"/>
      <c r="K1430" s="170" t="str">
        <f t="shared" si="46"/>
        <v/>
      </c>
      <c r="L1430" s="97" t="str">
        <f t="shared" si="45"/>
        <v/>
      </c>
    </row>
    <row r="1431" spans="2:12">
      <c r="B1431" s="172" t="str">
        <f>'Detailed Cash Flow'!A1414</f>
        <v/>
      </c>
      <c r="C1431" s="170" t="str">
        <f>IF('Detailed Cash Flow'!E1414="","",'Detailed Cash Flow'!E1414*-1)</f>
        <v/>
      </c>
      <c r="D1431" s="170" t="str">
        <f>IF('Detailed Cash Flow'!F1414="","",'Detailed Cash Flow'!F1414*-1)</f>
        <v/>
      </c>
      <c r="E1431" s="170" t="str">
        <f>IF('Detailed Cash Flow'!G1414="","",'Detailed Cash Flow'!G1414*-1)</f>
        <v/>
      </c>
      <c r="F1431" s="170" t="str">
        <f>IF('Detailed Cash Flow'!Y1414="","",'Detailed Cash Flow'!Y1414*-1)</f>
        <v/>
      </c>
      <c r="G1431" s="170" t="str">
        <f>'Detailed Cash Flow'!AJ1414</f>
        <v/>
      </c>
      <c r="H1431" s="170" t="str">
        <f>IF('Detailed Cash Flow'!D1414="","",'Detailed Cash Flow'!D1414*-1)</f>
        <v/>
      </c>
      <c r="I1431" s="171"/>
      <c r="J1431" s="171"/>
      <c r="K1431" s="170" t="str">
        <f t="shared" si="46"/>
        <v/>
      </c>
      <c r="L1431" s="97" t="str">
        <f t="shared" si="45"/>
        <v/>
      </c>
    </row>
    <row r="1432" spans="2:12">
      <c r="B1432" s="172" t="str">
        <f>'Detailed Cash Flow'!A1415</f>
        <v/>
      </c>
      <c r="C1432" s="170" t="str">
        <f>IF('Detailed Cash Flow'!E1415="","",'Detailed Cash Flow'!E1415*-1)</f>
        <v/>
      </c>
      <c r="D1432" s="170" t="str">
        <f>IF('Detailed Cash Flow'!F1415="","",'Detailed Cash Flow'!F1415*-1)</f>
        <v/>
      </c>
      <c r="E1432" s="170" t="str">
        <f>IF('Detailed Cash Flow'!G1415="","",'Detailed Cash Flow'!G1415*-1)</f>
        <v/>
      </c>
      <c r="F1432" s="170" t="str">
        <f>IF('Detailed Cash Flow'!Y1415="","",'Detailed Cash Flow'!Y1415*-1)</f>
        <v/>
      </c>
      <c r="G1432" s="170" t="str">
        <f>'Detailed Cash Flow'!AJ1415</f>
        <v/>
      </c>
      <c r="H1432" s="170" t="str">
        <f>IF('Detailed Cash Flow'!D1415="","",'Detailed Cash Flow'!D1415*-1)</f>
        <v/>
      </c>
      <c r="I1432" s="171"/>
      <c r="J1432" s="171"/>
      <c r="K1432" s="170" t="str">
        <f t="shared" si="46"/>
        <v/>
      </c>
      <c r="L1432" s="97" t="str">
        <f t="shared" si="45"/>
        <v/>
      </c>
    </row>
    <row r="1433" spans="2:12">
      <c r="B1433" s="172" t="str">
        <f>'Detailed Cash Flow'!A1416</f>
        <v/>
      </c>
      <c r="C1433" s="170" t="str">
        <f>IF('Detailed Cash Flow'!E1416="","",'Detailed Cash Flow'!E1416*-1)</f>
        <v/>
      </c>
      <c r="D1433" s="170" t="str">
        <f>IF('Detailed Cash Flow'!F1416="","",'Detailed Cash Flow'!F1416*-1)</f>
        <v/>
      </c>
      <c r="E1433" s="170" t="str">
        <f>IF('Detailed Cash Flow'!G1416="","",'Detailed Cash Flow'!G1416*-1)</f>
        <v/>
      </c>
      <c r="F1433" s="170" t="str">
        <f>IF('Detailed Cash Flow'!Y1416="","",'Detailed Cash Flow'!Y1416*-1)</f>
        <v/>
      </c>
      <c r="G1433" s="170" t="str">
        <f>'Detailed Cash Flow'!AJ1416</f>
        <v/>
      </c>
      <c r="H1433" s="170" t="str">
        <f>IF('Detailed Cash Flow'!D1416="","",'Detailed Cash Flow'!D1416*-1)</f>
        <v/>
      </c>
      <c r="I1433" s="171"/>
      <c r="J1433" s="171"/>
      <c r="K1433" s="170" t="str">
        <f t="shared" si="46"/>
        <v/>
      </c>
      <c r="L1433" s="97" t="str">
        <f t="shared" si="45"/>
        <v/>
      </c>
    </row>
    <row r="1434" spans="2:12">
      <c r="B1434" s="172" t="str">
        <f>'Detailed Cash Flow'!A1417</f>
        <v/>
      </c>
      <c r="C1434" s="170" t="str">
        <f>IF('Detailed Cash Flow'!E1417="","",'Detailed Cash Flow'!E1417*-1)</f>
        <v/>
      </c>
      <c r="D1434" s="170" t="str">
        <f>IF('Detailed Cash Flow'!F1417="","",'Detailed Cash Flow'!F1417*-1)</f>
        <v/>
      </c>
      <c r="E1434" s="170" t="str">
        <f>IF('Detailed Cash Flow'!G1417="","",'Detailed Cash Flow'!G1417*-1)</f>
        <v/>
      </c>
      <c r="F1434" s="170" t="str">
        <f>IF('Detailed Cash Flow'!Y1417="","",'Detailed Cash Flow'!Y1417*-1)</f>
        <v/>
      </c>
      <c r="G1434" s="170" t="str">
        <f>'Detailed Cash Flow'!AJ1417</f>
        <v/>
      </c>
      <c r="H1434" s="170" t="str">
        <f>IF('Detailed Cash Flow'!D1417="","",'Detailed Cash Flow'!D1417*-1)</f>
        <v/>
      </c>
      <c r="I1434" s="171"/>
      <c r="J1434" s="171"/>
      <c r="K1434" s="170" t="str">
        <f t="shared" si="46"/>
        <v/>
      </c>
      <c r="L1434" s="97" t="str">
        <f t="shared" si="45"/>
        <v/>
      </c>
    </row>
    <row r="1435" spans="2:12">
      <c r="B1435" s="172" t="str">
        <f>'Detailed Cash Flow'!A1418</f>
        <v/>
      </c>
      <c r="C1435" s="170" t="str">
        <f>IF('Detailed Cash Flow'!E1418="","",'Detailed Cash Flow'!E1418*-1)</f>
        <v/>
      </c>
      <c r="D1435" s="170" t="str">
        <f>IF('Detailed Cash Flow'!F1418="","",'Detailed Cash Flow'!F1418*-1)</f>
        <v/>
      </c>
      <c r="E1435" s="170" t="str">
        <f>IF('Detailed Cash Flow'!G1418="","",'Detailed Cash Flow'!G1418*-1)</f>
        <v/>
      </c>
      <c r="F1435" s="170" t="str">
        <f>IF('Detailed Cash Flow'!Y1418="","",'Detailed Cash Flow'!Y1418*-1)</f>
        <v/>
      </c>
      <c r="G1435" s="170" t="str">
        <f>'Detailed Cash Flow'!AJ1418</f>
        <v/>
      </c>
      <c r="H1435" s="170" t="str">
        <f>IF('Detailed Cash Flow'!D1418="","",'Detailed Cash Flow'!D1418*-1)</f>
        <v/>
      </c>
      <c r="I1435" s="171"/>
      <c r="J1435" s="171"/>
      <c r="K1435" s="170" t="str">
        <f t="shared" si="46"/>
        <v/>
      </c>
      <c r="L1435" s="97" t="str">
        <f t="shared" si="45"/>
        <v/>
      </c>
    </row>
    <row r="1436" spans="2:12">
      <c r="B1436" s="172" t="str">
        <f>'Detailed Cash Flow'!A1419</f>
        <v/>
      </c>
      <c r="C1436" s="170" t="str">
        <f>IF('Detailed Cash Flow'!E1419="","",'Detailed Cash Flow'!E1419*-1)</f>
        <v/>
      </c>
      <c r="D1436" s="170" t="str">
        <f>IF('Detailed Cash Flow'!F1419="","",'Detailed Cash Flow'!F1419*-1)</f>
        <v/>
      </c>
      <c r="E1436" s="170" t="str">
        <f>IF('Detailed Cash Flow'!G1419="","",'Detailed Cash Flow'!G1419*-1)</f>
        <v/>
      </c>
      <c r="F1436" s="170" t="str">
        <f>IF('Detailed Cash Flow'!Y1419="","",'Detailed Cash Flow'!Y1419*-1)</f>
        <v/>
      </c>
      <c r="G1436" s="170" t="str">
        <f>'Detailed Cash Flow'!AJ1419</f>
        <v/>
      </c>
      <c r="H1436" s="170" t="str">
        <f>IF('Detailed Cash Flow'!D1419="","",'Detailed Cash Flow'!D1419*-1)</f>
        <v/>
      </c>
      <c r="I1436" s="171"/>
      <c r="J1436" s="171"/>
      <c r="K1436" s="170" t="str">
        <f t="shared" si="46"/>
        <v/>
      </c>
      <c r="L1436" s="97" t="str">
        <f t="shared" si="45"/>
        <v/>
      </c>
    </row>
    <row r="1437" spans="2:12">
      <c r="B1437" s="172" t="str">
        <f>'Detailed Cash Flow'!A1420</f>
        <v/>
      </c>
      <c r="C1437" s="170" t="str">
        <f>IF('Detailed Cash Flow'!E1420="","",'Detailed Cash Flow'!E1420*-1)</f>
        <v/>
      </c>
      <c r="D1437" s="170" t="str">
        <f>IF('Detailed Cash Flow'!F1420="","",'Detailed Cash Flow'!F1420*-1)</f>
        <v/>
      </c>
      <c r="E1437" s="170" t="str">
        <f>IF('Detailed Cash Flow'!G1420="","",'Detailed Cash Flow'!G1420*-1)</f>
        <v/>
      </c>
      <c r="F1437" s="170" t="str">
        <f>IF('Detailed Cash Flow'!Y1420="","",'Detailed Cash Flow'!Y1420*-1)</f>
        <v/>
      </c>
      <c r="G1437" s="170" t="str">
        <f>'Detailed Cash Flow'!AJ1420</f>
        <v/>
      </c>
      <c r="H1437" s="170" t="str">
        <f>IF('Detailed Cash Flow'!D1420="","",'Detailed Cash Flow'!D1420*-1)</f>
        <v/>
      </c>
      <c r="I1437" s="171"/>
      <c r="J1437" s="171"/>
      <c r="K1437" s="170" t="str">
        <f t="shared" si="46"/>
        <v/>
      </c>
      <c r="L1437" s="97" t="str">
        <f t="shared" si="45"/>
        <v/>
      </c>
    </row>
    <row r="1438" spans="2:12">
      <c r="B1438" s="172" t="str">
        <f>'Detailed Cash Flow'!A1421</f>
        <v/>
      </c>
      <c r="C1438" s="170" t="str">
        <f>IF('Detailed Cash Flow'!E1421="","",'Detailed Cash Flow'!E1421*-1)</f>
        <v/>
      </c>
      <c r="D1438" s="170" t="str">
        <f>IF('Detailed Cash Flow'!F1421="","",'Detailed Cash Flow'!F1421*-1)</f>
        <v/>
      </c>
      <c r="E1438" s="170" t="str">
        <f>IF('Detailed Cash Flow'!G1421="","",'Detailed Cash Flow'!G1421*-1)</f>
        <v/>
      </c>
      <c r="F1438" s="170" t="str">
        <f>IF('Detailed Cash Flow'!Y1421="","",'Detailed Cash Flow'!Y1421*-1)</f>
        <v/>
      </c>
      <c r="G1438" s="170" t="str">
        <f>'Detailed Cash Flow'!AJ1421</f>
        <v/>
      </c>
      <c r="H1438" s="170" t="str">
        <f>IF('Detailed Cash Flow'!D1421="","",'Detailed Cash Flow'!D1421*-1)</f>
        <v/>
      </c>
      <c r="I1438" s="171"/>
      <c r="J1438" s="171"/>
      <c r="K1438" s="170" t="str">
        <f t="shared" si="46"/>
        <v/>
      </c>
      <c r="L1438" s="97" t="str">
        <f t="shared" si="45"/>
        <v/>
      </c>
    </row>
    <row r="1439" spans="2:12">
      <c r="B1439" s="172" t="str">
        <f>'Detailed Cash Flow'!A1422</f>
        <v/>
      </c>
      <c r="C1439" s="170" t="str">
        <f>IF('Detailed Cash Flow'!E1422="","",'Detailed Cash Flow'!E1422*-1)</f>
        <v/>
      </c>
      <c r="D1439" s="170" t="str">
        <f>IF('Detailed Cash Flow'!F1422="","",'Detailed Cash Flow'!F1422*-1)</f>
        <v/>
      </c>
      <c r="E1439" s="170" t="str">
        <f>IF('Detailed Cash Flow'!G1422="","",'Detailed Cash Flow'!G1422*-1)</f>
        <v/>
      </c>
      <c r="F1439" s="170" t="str">
        <f>IF('Detailed Cash Flow'!Y1422="","",'Detailed Cash Flow'!Y1422*-1)</f>
        <v/>
      </c>
      <c r="G1439" s="170" t="str">
        <f>'Detailed Cash Flow'!AJ1422</f>
        <v/>
      </c>
      <c r="H1439" s="170" t="str">
        <f>IF('Detailed Cash Flow'!D1422="","",'Detailed Cash Flow'!D1422*-1)</f>
        <v/>
      </c>
      <c r="I1439" s="171"/>
      <c r="J1439" s="171"/>
      <c r="K1439" s="170" t="str">
        <f t="shared" si="46"/>
        <v/>
      </c>
      <c r="L1439" s="97" t="str">
        <f t="shared" si="45"/>
        <v/>
      </c>
    </row>
    <row r="1440" spans="2:12">
      <c r="B1440" s="172" t="str">
        <f>'Detailed Cash Flow'!A1423</f>
        <v/>
      </c>
      <c r="C1440" s="170" t="str">
        <f>IF('Detailed Cash Flow'!E1423="","",'Detailed Cash Flow'!E1423*-1)</f>
        <v/>
      </c>
      <c r="D1440" s="170" t="str">
        <f>IF('Detailed Cash Flow'!F1423="","",'Detailed Cash Flow'!F1423*-1)</f>
        <v/>
      </c>
      <c r="E1440" s="170" t="str">
        <f>IF('Detailed Cash Flow'!G1423="","",'Detailed Cash Flow'!G1423*-1)</f>
        <v/>
      </c>
      <c r="F1440" s="170" t="str">
        <f>IF('Detailed Cash Flow'!Y1423="","",'Detailed Cash Flow'!Y1423*-1)</f>
        <v/>
      </c>
      <c r="G1440" s="170" t="str">
        <f>'Detailed Cash Flow'!AJ1423</f>
        <v/>
      </c>
      <c r="H1440" s="170" t="str">
        <f>IF('Detailed Cash Flow'!D1423="","",'Detailed Cash Flow'!D1423*-1)</f>
        <v/>
      </c>
      <c r="I1440" s="171"/>
      <c r="J1440" s="171"/>
      <c r="K1440" s="170" t="str">
        <f t="shared" si="46"/>
        <v/>
      </c>
      <c r="L1440" s="97" t="str">
        <f t="shared" si="45"/>
        <v/>
      </c>
    </row>
    <row r="1441" spans="2:12">
      <c r="B1441" s="172" t="str">
        <f>'Detailed Cash Flow'!A1424</f>
        <v/>
      </c>
      <c r="C1441" s="170" t="str">
        <f>IF('Detailed Cash Flow'!E1424="","",'Detailed Cash Flow'!E1424*-1)</f>
        <v/>
      </c>
      <c r="D1441" s="170" t="str">
        <f>IF('Detailed Cash Flow'!F1424="","",'Detailed Cash Flow'!F1424*-1)</f>
        <v/>
      </c>
      <c r="E1441" s="170" t="str">
        <f>IF('Detailed Cash Flow'!G1424="","",'Detailed Cash Flow'!G1424*-1)</f>
        <v/>
      </c>
      <c r="F1441" s="170" t="str">
        <f>IF('Detailed Cash Flow'!Y1424="","",'Detailed Cash Flow'!Y1424*-1)</f>
        <v/>
      </c>
      <c r="G1441" s="170" t="str">
        <f>'Detailed Cash Flow'!AJ1424</f>
        <v/>
      </c>
      <c r="H1441" s="170" t="str">
        <f>IF('Detailed Cash Flow'!D1424="","",'Detailed Cash Flow'!D1424*-1)</f>
        <v/>
      </c>
      <c r="I1441" s="171"/>
      <c r="J1441" s="171"/>
      <c r="K1441" s="170" t="str">
        <f t="shared" si="46"/>
        <v/>
      </c>
      <c r="L1441" s="97" t="str">
        <f t="shared" si="45"/>
        <v/>
      </c>
    </row>
    <row r="1442" spans="2:12">
      <c r="B1442" s="172" t="str">
        <f>'Detailed Cash Flow'!A1425</f>
        <v/>
      </c>
      <c r="C1442" s="170" t="str">
        <f>IF('Detailed Cash Flow'!E1425="","",'Detailed Cash Flow'!E1425*-1)</f>
        <v/>
      </c>
      <c r="D1442" s="170" t="str">
        <f>IF('Detailed Cash Flow'!F1425="","",'Detailed Cash Flow'!F1425*-1)</f>
        <v/>
      </c>
      <c r="E1442" s="170" t="str">
        <f>IF('Detailed Cash Flow'!G1425="","",'Detailed Cash Flow'!G1425*-1)</f>
        <v/>
      </c>
      <c r="F1442" s="170" t="str">
        <f>IF('Detailed Cash Flow'!Y1425="","",'Detailed Cash Flow'!Y1425*-1)</f>
        <v/>
      </c>
      <c r="G1442" s="170" t="str">
        <f>'Detailed Cash Flow'!AJ1425</f>
        <v/>
      </c>
      <c r="H1442" s="170" t="str">
        <f>IF('Detailed Cash Flow'!D1425="","",'Detailed Cash Flow'!D1425*-1)</f>
        <v/>
      </c>
      <c r="I1442" s="171"/>
      <c r="J1442" s="171"/>
      <c r="K1442" s="170" t="str">
        <f t="shared" si="46"/>
        <v/>
      </c>
      <c r="L1442" s="97" t="str">
        <f t="shared" si="45"/>
        <v/>
      </c>
    </row>
    <row r="1443" spans="2:12">
      <c r="B1443" s="172" t="str">
        <f>'Detailed Cash Flow'!A1426</f>
        <v/>
      </c>
      <c r="C1443" s="170" t="str">
        <f>IF('Detailed Cash Flow'!E1426="","",'Detailed Cash Flow'!E1426*-1)</f>
        <v/>
      </c>
      <c r="D1443" s="170" t="str">
        <f>IF('Detailed Cash Flow'!F1426="","",'Detailed Cash Flow'!F1426*-1)</f>
        <v/>
      </c>
      <c r="E1443" s="170" t="str">
        <f>IF('Detailed Cash Flow'!G1426="","",'Detailed Cash Flow'!G1426*-1)</f>
        <v/>
      </c>
      <c r="F1443" s="170" t="str">
        <f>IF('Detailed Cash Flow'!Y1426="","",'Detailed Cash Flow'!Y1426*-1)</f>
        <v/>
      </c>
      <c r="G1443" s="170" t="str">
        <f>'Detailed Cash Flow'!AJ1426</f>
        <v/>
      </c>
      <c r="H1443" s="170" t="str">
        <f>IF('Detailed Cash Flow'!D1426="","",'Detailed Cash Flow'!D1426*-1)</f>
        <v/>
      </c>
      <c r="I1443" s="171"/>
      <c r="J1443" s="171"/>
      <c r="K1443" s="170" t="str">
        <f t="shared" si="46"/>
        <v/>
      </c>
      <c r="L1443" s="97" t="str">
        <f t="shared" si="45"/>
        <v/>
      </c>
    </row>
    <row r="1444" spans="2:12">
      <c r="B1444" s="172" t="str">
        <f>'Detailed Cash Flow'!A1427</f>
        <v/>
      </c>
      <c r="C1444" s="170" t="str">
        <f>IF('Detailed Cash Flow'!E1427="","",'Detailed Cash Flow'!E1427*-1)</f>
        <v/>
      </c>
      <c r="D1444" s="170" t="str">
        <f>IF('Detailed Cash Flow'!F1427="","",'Detailed Cash Flow'!F1427*-1)</f>
        <v/>
      </c>
      <c r="E1444" s="170" t="str">
        <f>IF('Detailed Cash Flow'!G1427="","",'Detailed Cash Flow'!G1427*-1)</f>
        <v/>
      </c>
      <c r="F1444" s="170" t="str">
        <f>IF('Detailed Cash Flow'!Y1427="","",'Detailed Cash Flow'!Y1427*-1)</f>
        <v/>
      </c>
      <c r="G1444" s="170" t="str">
        <f>'Detailed Cash Flow'!AJ1427</f>
        <v/>
      </c>
      <c r="H1444" s="170" t="str">
        <f>IF('Detailed Cash Flow'!D1427="","",'Detailed Cash Flow'!D1427*-1)</f>
        <v/>
      </c>
      <c r="I1444" s="171"/>
      <c r="J1444" s="171"/>
      <c r="K1444" s="170" t="str">
        <f t="shared" si="46"/>
        <v/>
      </c>
      <c r="L1444" s="97" t="str">
        <f t="shared" si="45"/>
        <v/>
      </c>
    </row>
    <row r="1445" spans="2:12">
      <c r="B1445" s="172" t="str">
        <f>'Detailed Cash Flow'!A1428</f>
        <v/>
      </c>
      <c r="C1445" s="170" t="str">
        <f>IF('Detailed Cash Flow'!E1428="","",'Detailed Cash Flow'!E1428*-1)</f>
        <v/>
      </c>
      <c r="D1445" s="170" t="str">
        <f>IF('Detailed Cash Flow'!F1428="","",'Detailed Cash Flow'!F1428*-1)</f>
        <v/>
      </c>
      <c r="E1445" s="170" t="str">
        <f>IF('Detailed Cash Flow'!G1428="","",'Detailed Cash Flow'!G1428*-1)</f>
        <v/>
      </c>
      <c r="F1445" s="170" t="str">
        <f>IF('Detailed Cash Flow'!Y1428="","",'Detailed Cash Flow'!Y1428*-1)</f>
        <v/>
      </c>
      <c r="G1445" s="170" t="str">
        <f>'Detailed Cash Flow'!AJ1428</f>
        <v/>
      </c>
      <c r="H1445" s="170" t="str">
        <f>IF('Detailed Cash Flow'!D1428="","",'Detailed Cash Flow'!D1428*-1)</f>
        <v/>
      </c>
      <c r="I1445" s="171"/>
      <c r="J1445" s="171"/>
      <c r="K1445" s="170" t="str">
        <f t="shared" si="46"/>
        <v/>
      </c>
      <c r="L1445" s="97" t="str">
        <f t="shared" si="45"/>
        <v/>
      </c>
    </row>
    <row r="1446" spans="2:12">
      <c r="B1446" s="172" t="str">
        <f>'Detailed Cash Flow'!A1429</f>
        <v/>
      </c>
      <c r="C1446" s="170" t="str">
        <f>IF('Detailed Cash Flow'!E1429="","",'Detailed Cash Flow'!E1429*-1)</f>
        <v/>
      </c>
      <c r="D1446" s="170" t="str">
        <f>IF('Detailed Cash Flow'!F1429="","",'Detailed Cash Flow'!F1429*-1)</f>
        <v/>
      </c>
      <c r="E1446" s="170" t="str">
        <f>IF('Detailed Cash Flow'!G1429="","",'Detailed Cash Flow'!G1429*-1)</f>
        <v/>
      </c>
      <c r="F1446" s="170" t="str">
        <f>IF('Detailed Cash Flow'!Y1429="","",'Detailed Cash Flow'!Y1429*-1)</f>
        <v/>
      </c>
      <c r="G1446" s="170" t="str">
        <f>'Detailed Cash Flow'!AJ1429</f>
        <v/>
      </c>
      <c r="H1446" s="170" t="str">
        <f>IF('Detailed Cash Flow'!D1429="","",'Detailed Cash Flow'!D1429*-1)</f>
        <v/>
      </c>
      <c r="I1446" s="171"/>
      <c r="J1446" s="171"/>
      <c r="K1446" s="170" t="str">
        <f t="shared" si="46"/>
        <v/>
      </c>
      <c r="L1446" s="97" t="str">
        <f t="shared" si="45"/>
        <v/>
      </c>
    </row>
    <row r="1447" spans="2:12">
      <c r="B1447" s="172" t="str">
        <f>'Detailed Cash Flow'!A1430</f>
        <v/>
      </c>
      <c r="C1447" s="170" t="str">
        <f>IF('Detailed Cash Flow'!E1430="","",'Detailed Cash Flow'!E1430*-1)</f>
        <v/>
      </c>
      <c r="D1447" s="170" t="str">
        <f>IF('Detailed Cash Flow'!F1430="","",'Detailed Cash Flow'!F1430*-1)</f>
        <v/>
      </c>
      <c r="E1447" s="170" t="str">
        <f>IF('Detailed Cash Flow'!G1430="","",'Detailed Cash Flow'!G1430*-1)</f>
        <v/>
      </c>
      <c r="F1447" s="170" t="str">
        <f>IF('Detailed Cash Flow'!Y1430="","",'Detailed Cash Flow'!Y1430*-1)</f>
        <v/>
      </c>
      <c r="G1447" s="170" t="str">
        <f>'Detailed Cash Flow'!AJ1430</f>
        <v/>
      </c>
      <c r="H1447" s="170" t="str">
        <f>IF('Detailed Cash Flow'!D1430="","",'Detailed Cash Flow'!D1430*-1)</f>
        <v/>
      </c>
      <c r="I1447" s="171"/>
      <c r="J1447" s="171"/>
      <c r="K1447" s="170" t="str">
        <f t="shared" si="46"/>
        <v/>
      </c>
      <c r="L1447" s="97" t="str">
        <f t="shared" si="45"/>
        <v/>
      </c>
    </row>
    <row r="1448" spans="2:12">
      <c r="B1448" s="172" t="str">
        <f>'Detailed Cash Flow'!A1431</f>
        <v/>
      </c>
      <c r="C1448" s="170" t="str">
        <f>IF('Detailed Cash Flow'!E1431="","",'Detailed Cash Flow'!E1431*-1)</f>
        <v/>
      </c>
      <c r="D1448" s="170" t="str">
        <f>IF('Detailed Cash Flow'!F1431="","",'Detailed Cash Flow'!F1431*-1)</f>
        <v/>
      </c>
      <c r="E1448" s="170" t="str">
        <f>IF('Detailed Cash Flow'!G1431="","",'Detailed Cash Flow'!G1431*-1)</f>
        <v/>
      </c>
      <c r="F1448" s="170" t="str">
        <f>IF('Detailed Cash Flow'!Y1431="","",'Detailed Cash Flow'!Y1431*-1)</f>
        <v/>
      </c>
      <c r="G1448" s="170" t="str">
        <f>'Detailed Cash Flow'!AJ1431</f>
        <v/>
      </c>
      <c r="H1448" s="170" t="str">
        <f>IF('Detailed Cash Flow'!D1431="","",'Detailed Cash Flow'!D1431*-1)</f>
        <v/>
      </c>
      <c r="I1448" s="171"/>
      <c r="J1448" s="171"/>
      <c r="K1448" s="170" t="str">
        <f t="shared" si="46"/>
        <v/>
      </c>
      <c r="L1448" s="97" t="str">
        <f t="shared" si="45"/>
        <v/>
      </c>
    </row>
    <row r="1449" spans="2:12">
      <c r="B1449" s="172" t="str">
        <f>'Detailed Cash Flow'!A1432</f>
        <v/>
      </c>
      <c r="C1449" s="170" t="str">
        <f>IF('Detailed Cash Flow'!E1432="","",'Detailed Cash Flow'!E1432*-1)</f>
        <v/>
      </c>
      <c r="D1449" s="170" t="str">
        <f>IF('Detailed Cash Flow'!F1432="","",'Detailed Cash Flow'!F1432*-1)</f>
        <v/>
      </c>
      <c r="E1449" s="170" t="str">
        <f>IF('Detailed Cash Flow'!G1432="","",'Detailed Cash Flow'!G1432*-1)</f>
        <v/>
      </c>
      <c r="F1449" s="170" t="str">
        <f>IF('Detailed Cash Flow'!Y1432="","",'Detailed Cash Flow'!Y1432*-1)</f>
        <v/>
      </c>
      <c r="G1449" s="170" t="str">
        <f>'Detailed Cash Flow'!AJ1432</f>
        <v/>
      </c>
      <c r="H1449" s="170" t="str">
        <f>IF('Detailed Cash Flow'!D1432="","",'Detailed Cash Flow'!D1432*-1)</f>
        <v/>
      </c>
      <c r="I1449" s="171"/>
      <c r="J1449" s="171"/>
      <c r="K1449" s="170" t="str">
        <f t="shared" si="46"/>
        <v/>
      </c>
      <c r="L1449" s="97" t="str">
        <f t="shared" si="45"/>
        <v/>
      </c>
    </row>
    <row r="1450" spans="2:12">
      <c r="B1450" s="172" t="str">
        <f>'Detailed Cash Flow'!A1433</f>
        <v/>
      </c>
      <c r="C1450" s="170" t="str">
        <f>IF('Detailed Cash Flow'!E1433="","",'Detailed Cash Flow'!E1433*-1)</f>
        <v/>
      </c>
      <c r="D1450" s="170" t="str">
        <f>IF('Detailed Cash Flow'!F1433="","",'Detailed Cash Flow'!F1433*-1)</f>
        <v/>
      </c>
      <c r="E1450" s="170" t="str">
        <f>IF('Detailed Cash Flow'!G1433="","",'Detailed Cash Flow'!G1433*-1)</f>
        <v/>
      </c>
      <c r="F1450" s="170" t="str">
        <f>IF('Detailed Cash Flow'!Y1433="","",'Detailed Cash Flow'!Y1433*-1)</f>
        <v/>
      </c>
      <c r="G1450" s="170" t="str">
        <f>'Detailed Cash Flow'!AJ1433</f>
        <v/>
      </c>
      <c r="H1450" s="170" t="str">
        <f>IF('Detailed Cash Flow'!D1433="","",'Detailed Cash Flow'!D1433*-1)</f>
        <v/>
      </c>
      <c r="I1450" s="171"/>
      <c r="J1450" s="171"/>
      <c r="K1450" s="170" t="str">
        <f t="shared" si="46"/>
        <v/>
      </c>
      <c r="L1450" s="97" t="str">
        <f t="shared" si="45"/>
        <v/>
      </c>
    </row>
    <row r="1451" spans="2:12">
      <c r="B1451" s="172" t="str">
        <f>'Detailed Cash Flow'!A1434</f>
        <v/>
      </c>
      <c r="C1451" s="170" t="str">
        <f>IF('Detailed Cash Flow'!E1434="","",'Detailed Cash Flow'!E1434*-1)</f>
        <v/>
      </c>
      <c r="D1451" s="170" t="str">
        <f>IF('Detailed Cash Flow'!F1434="","",'Detailed Cash Flow'!F1434*-1)</f>
        <v/>
      </c>
      <c r="E1451" s="170" t="str">
        <f>IF('Detailed Cash Flow'!G1434="","",'Detailed Cash Flow'!G1434*-1)</f>
        <v/>
      </c>
      <c r="F1451" s="170" t="str">
        <f>IF('Detailed Cash Flow'!Y1434="","",'Detailed Cash Flow'!Y1434*-1)</f>
        <v/>
      </c>
      <c r="G1451" s="170" t="str">
        <f>'Detailed Cash Flow'!AJ1434</f>
        <v/>
      </c>
      <c r="H1451" s="170" t="str">
        <f>IF('Detailed Cash Flow'!D1434="","",'Detailed Cash Flow'!D1434*-1)</f>
        <v/>
      </c>
      <c r="I1451" s="171"/>
      <c r="J1451" s="171"/>
      <c r="K1451" s="170" t="str">
        <f t="shared" si="46"/>
        <v/>
      </c>
      <c r="L1451" s="97" t="str">
        <f t="shared" si="45"/>
        <v/>
      </c>
    </row>
    <row r="1452" spans="2:12">
      <c r="B1452" s="172" t="str">
        <f>'Detailed Cash Flow'!A1435</f>
        <v/>
      </c>
      <c r="C1452" s="170" t="str">
        <f>IF('Detailed Cash Flow'!E1435="","",'Detailed Cash Flow'!E1435*-1)</f>
        <v/>
      </c>
      <c r="D1452" s="170" t="str">
        <f>IF('Detailed Cash Flow'!F1435="","",'Detailed Cash Flow'!F1435*-1)</f>
        <v/>
      </c>
      <c r="E1452" s="170" t="str">
        <f>IF('Detailed Cash Flow'!G1435="","",'Detailed Cash Flow'!G1435*-1)</f>
        <v/>
      </c>
      <c r="F1452" s="170" t="str">
        <f>IF('Detailed Cash Flow'!Y1435="","",'Detailed Cash Flow'!Y1435*-1)</f>
        <v/>
      </c>
      <c r="G1452" s="170" t="str">
        <f>'Detailed Cash Flow'!AJ1435</f>
        <v/>
      </c>
      <c r="H1452" s="170" t="str">
        <f>IF('Detailed Cash Flow'!D1435="","",'Detailed Cash Flow'!D1435*-1)</f>
        <v/>
      </c>
      <c r="I1452" s="171"/>
      <c r="J1452" s="171"/>
      <c r="K1452" s="170" t="str">
        <f t="shared" si="46"/>
        <v/>
      </c>
      <c r="L1452" s="97" t="str">
        <f t="shared" si="45"/>
        <v/>
      </c>
    </row>
    <row r="1453" spans="2:12">
      <c r="B1453" s="172" t="str">
        <f>'Detailed Cash Flow'!A1436</f>
        <v/>
      </c>
      <c r="C1453" s="170" t="str">
        <f>IF('Detailed Cash Flow'!E1436="","",'Detailed Cash Flow'!E1436*-1)</f>
        <v/>
      </c>
      <c r="D1453" s="170" t="str">
        <f>IF('Detailed Cash Flow'!F1436="","",'Detailed Cash Flow'!F1436*-1)</f>
        <v/>
      </c>
      <c r="E1453" s="170" t="str">
        <f>IF('Detailed Cash Flow'!G1436="","",'Detailed Cash Flow'!G1436*-1)</f>
        <v/>
      </c>
      <c r="F1453" s="170" t="str">
        <f>IF('Detailed Cash Flow'!Y1436="","",'Detailed Cash Flow'!Y1436*-1)</f>
        <v/>
      </c>
      <c r="G1453" s="170" t="str">
        <f>'Detailed Cash Flow'!AJ1436</f>
        <v/>
      </c>
      <c r="H1453" s="170" t="str">
        <f>IF('Detailed Cash Flow'!D1436="","",'Detailed Cash Flow'!D1436*-1)</f>
        <v/>
      </c>
      <c r="I1453" s="171"/>
      <c r="J1453" s="171"/>
      <c r="K1453" s="170" t="str">
        <f t="shared" si="46"/>
        <v/>
      </c>
      <c r="L1453" s="97" t="str">
        <f t="shared" si="45"/>
        <v/>
      </c>
    </row>
    <row r="1454" spans="2:12">
      <c r="B1454" s="172" t="str">
        <f>'Detailed Cash Flow'!A1437</f>
        <v/>
      </c>
      <c r="C1454" s="170" t="str">
        <f>IF('Detailed Cash Flow'!E1437="","",'Detailed Cash Flow'!E1437*-1)</f>
        <v/>
      </c>
      <c r="D1454" s="170" t="str">
        <f>IF('Detailed Cash Flow'!F1437="","",'Detailed Cash Flow'!F1437*-1)</f>
        <v/>
      </c>
      <c r="E1454" s="170" t="str">
        <f>IF('Detailed Cash Flow'!G1437="","",'Detailed Cash Flow'!G1437*-1)</f>
        <v/>
      </c>
      <c r="F1454" s="170" t="str">
        <f>IF('Detailed Cash Flow'!Y1437="","",'Detailed Cash Flow'!Y1437*-1)</f>
        <v/>
      </c>
      <c r="G1454" s="170" t="str">
        <f>'Detailed Cash Flow'!AJ1437</f>
        <v/>
      </c>
      <c r="H1454" s="170" t="str">
        <f>IF('Detailed Cash Flow'!D1437="","",'Detailed Cash Flow'!D1437*-1)</f>
        <v/>
      </c>
      <c r="I1454" s="171"/>
      <c r="J1454" s="171"/>
      <c r="K1454" s="170" t="str">
        <f t="shared" si="46"/>
        <v/>
      </c>
      <c r="L1454" s="97" t="str">
        <f t="shared" si="45"/>
        <v/>
      </c>
    </row>
    <row r="1455" spans="2:12">
      <c r="B1455" s="172" t="str">
        <f>'Detailed Cash Flow'!A1438</f>
        <v/>
      </c>
      <c r="C1455" s="170" t="str">
        <f>IF('Detailed Cash Flow'!E1438="","",'Detailed Cash Flow'!E1438*-1)</f>
        <v/>
      </c>
      <c r="D1455" s="170" t="str">
        <f>IF('Detailed Cash Flow'!F1438="","",'Detailed Cash Flow'!F1438*-1)</f>
        <v/>
      </c>
      <c r="E1455" s="170" t="str">
        <f>IF('Detailed Cash Flow'!G1438="","",'Detailed Cash Flow'!G1438*-1)</f>
        <v/>
      </c>
      <c r="F1455" s="170" t="str">
        <f>IF('Detailed Cash Flow'!Y1438="","",'Detailed Cash Flow'!Y1438*-1)</f>
        <v/>
      </c>
      <c r="G1455" s="170" t="str">
        <f>'Detailed Cash Flow'!AJ1438</f>
        <v/>
      </c>
      <c r="H1455" s="170" t="str">
        <f>IF('Detailed Cash Flow'!D1438="","",'Detailed Cash Flow'!D1438*-1)</f>
        <v/>
      </c>
      <c r="I1455" s="171"/>
      <c r="J1455" s="171"/>
      <c r="K1455" s="170" t="str">
        <f t="shared" si="46"/>
        <v/>
      </c>
      <c r="L1455" s="97" t="str">
        <f t="shared" si="45"/>
        <v/>
      </c>
    </row>
    <row r="1456" spans="2:12">
      <c r="B1456" s="172" t="str">
        <f>'Detailed Cash Flow'!A1439</f>
        <v/>
      </c>
      <c r="C1456" s="170" t="str">
        <f>IF('Detailed Cash Flow'!E1439="","",'Detailed Cash Flow'!E1439*-1)</f>
        <v/>
      </c>
      <c r="D1456" s="170" t="str">
        <f>IF('Detailed Cash Flow'!F1439="","",'Detailed Cash Flow'!F1439*-1)</f>
        <v/>
      </c>
      <c r="E1456" s="170" t="str">
        <f>IF('Detailed Cash Flow'!G1439="","",'Detailed Cash Flow'!G1439*-1)</f>
        <v/>
      </c>
      <c r="F1456" s="170" t="str">
        <f>IF('Detailed Cash Flow'!Y1439="","",'Detailed Cash Flow'!Y1439*-1)</f>
        <v/>
      </c>
      <c r="G1456" s="170" t="str">
        <f>'Detailed Cash Flow'!AJ1439</f>
        <v/>
      </c>
      <c r="H1456" s="170" t="str">
        <f>IF('Detailed Cash Flow'!D1439="","",'Detailed Cash Flow'!D1439*-1)</f>
        <v/>
      </c>
      <c r="I1456" s="171"/>
      <c r="J1456" s="171"/>
      <c r="K1456" s="170" t="str">
        <f t="shared" si="46"/>
        <v/>
      </c>
      <c r="L1456" s="97" t="str">
        <f t="shared" si="45"/>
        <v/>
      </c>
    </row>
    <row r="1457" spans="2:12">
      <c r="B1457" s="172" t="str">
        <f>'Detailed Cash Flow'!A1440</f>
        <v/>
      </c>
      <c r="C1457" s="170" t="str">
        <f>IF('Detailed Cash Flow'!E1440="","",'Detailed Cash Flow'!E1440*-1)</f>
        <v/>
      </c>
      <c r="D1457" s="170" t="str">
        <f>IF('Detailed Cash Flow'!F1440="","",'Detailed Cash Flow'!F1440*-1)</f>
        <v/>
      </c>
      <c r="E1457" s="170" t="str">
        <f>IF('Detailed Cash Flow'!G1440="","",'Detailed Cash Flow'!G1440*-1)</f>
        <v/>
      </c>
      <c r="F1457" s="170" t="str">
        <f>IF('Detailed Cash Flow'!Y1440="","",'Detailed Cash Flow'!Y1440*-1)</f>
        <v/>
      </c>
      <c r="G1457" s="170" t="str">
        <f>'Detailed Cash Flow'!AJ1440</f>
        <v/>
      </c>
      <c r="H1457" s="170" t="str">
        <f>IF('Detailed Cash Flow'!D1440="","",'Detailed Cash Flow'!D1440*-1)</f>
        <v/>
      </c>
      <c r="I1457" s="171"/>
      <c r="J1457" s="171"/>
      <c r="K1457" s="170" t="str">
        <f t="shared" si="46"/>
        <v/>
      </c>
      <c r="L1457" s="97" t="str">
        <f t="shared" si="45"/>
        <v/>
      </c>
    </row>
    <row r="1458" spans="2:12">
      <c r="B1458" s="172" t="str">
        <f>'Detailed Cash Flow'!A1441</f>
        <v/>
      </c>
      <c r="C1458" s="170" t="str">
        <f>IF('Detailed Cash Flow'!E1441="","",'Detailed Cash Flow'!E1441*-1)</f>
        <v/>
      </c>
      <c r="D1458" s="170" t="str">
        <f>IF('Detailed Cash Flow'!F1441="","",'Detailed Cash Flow'!F1441*-1)</f>
        <v/>
      </c>
      <c r="E1458" s="170" t="str">
        <f>IF('Detailed Cash Flow'!G1441="","",'Detailed Cash Flow'!G1441*-1)</f>
        <v/>
      </c>
      <c r="F1458" s="170" t="str">
        <f>IF('Detailed Cash Flow'!Y1441="","",'Detailed Cash Flow'!Y1441*-1)</f>
        <v/>
      </c>
      <c r="G1458" s="170" t="str">
        <f>'Detailed Cash Flow'!AJ1441</f>
        <v/>
      </c>
      <c r="H1458" s="170" t="str">
        <f>IF('Detailed Cash Flow'!D1441="","",'Detailed Cash Flow'!D1441*-1)</f>
        <v/>
      </c>
      <c r="I1458" s="171"/>
      <c r="J1458" s="171"/>
      <c r="K1458" s="170" t="str">
        <f t="shared" si="46"/>
        <v/>
      </c>
      <c r="L1458" s="97" t="str">
        <f t="shared" si="45"/>
        <v/>
      </c>
    </row>
    <row r="1459" spans="2:12">
      <c r="B1459" s="172" t="str">
        <f>'Detailed Cash Flow'!A1442</f>
        <v/>
      </c>
      <c r="C1459" s="170" t="str">
        <f>IF('Detailed Cash Flow'!E1442="","",'Detailed Cash Flow'!E1442*-1)</f>
        <v/>
      </c>
      <c r="D1459" s="170" t="str">
        <f>IF('Detailed Cash Flow'!F1442="","",'Detailed Cash Flow'!F1442*-1)</f>
        <v/>
      </c>
      <c r="E1459" s="170" t="str">
        <f>IF('Detailed Cash Flow'!G1442="","",'Detailed Cash Flow'!G1442*-1)</f>
        <v/>
      </c>
      <c r="F1459" s="170" t="str">
        <f>IF('Detailed Cash Flow'!Y1442="","",'Detailed Cash Flow'!Y1442*-1)</f>
        <v/>
      </c>
      <c r="G1459" s="170" t="str">
        <f>'Detailed Cash Flow'!AJ1442</f>
        <v/>
      </c>
      <c r="H1459" s="170" t="str">
        <f>IF('Detailed Cash Flow'!D1442="","",'Detailed Cash Flow'!D1442*-1)</f>
        <v/>
      </c>
      <c r="I1459" s="171"/>
      <c r="J1459" s="171"/>
      <c r="K1459" s="170" t="str">
        <f t="shared" si="46"/>
        <v/>
      </c>
      <c r="L1459" s="97" t="str">
        <f t="shared" si="45"/>
        <v/>
      </c>
    </row>
    <row r="1460" spans="2:12">
      <c r="B1460" s="172" t="str">
        <f>'Detailed Cash Flow'!A1443</f>
        <v/>
      </c>
      <c r="C1460" s="170" t="str">
        <f>IF('Detailed Cash Flow'!E1443="","",'Detailed Cash Flow'!E1443*-1)</f>
        <v/>
      </c>
      <c r="D1460" s="170" t="str">
        <f>IF('Detailed Cash Flow'!F1443="","",'Detailed Cash Flow'!F1443*-1)</f>
        <v/>
      </c>
      <c r="E1460" s="170" t="str">
        <f>IF('Detailed Cash Flow'!G1443="","",'Detailed Cash Flow'!G1443*-1)</f>
        <v/>
      </c>
      <c r="F1460" s="170" t="str">
        <f>IF('Detailed Cash Flow'!Y1443="","",'Detailed Cash Flow'!Y1443*-1)</f>
        <v/>
      </c>
      <c r="G1460" s="170" t="str">
        <f>'Detailed Cash Flow'!AJ1443</f>
        <v/>
      </c>
      <c r="H1460" s="170" t="str">
        <f>IF('Detailed Cash Flow'!D1443="","",'Detailed Cash Flow'!D1443*-1)</f>
        <v/>
      </c>
      <c r="I1460" s="171"/>
      <c r="J1460" s="171"/>
      <c r="K1460" s="170" t="str">
        <f t="shared" si="46"/>
        <v/>
      </c>
      <c r="L1460" s="97" t="str">
        <f t="shared" si="45"/>
        <v/>
      </c>
    </row>
    <row r="1461" spans="2:12">
      <c r="B1461" s="172" t="str">
        <f>'Detailed Cash Flow'!A1444</f>
        <v/>
      </c>
      <c r="C1461" s="170" t="str">
        <f>IF('Detailed Cash Flow'!E1444="","",'Detailed Cash Flow'!E1444*-1)</f>
        <v/>
      </c>
      <c r="D1461" s="170" t="str">
        <f>IF('Detailed Cash Flow'!F1444="","",'Detailed Cash Flow'!F1444*-1)</f>
        <v/>
      </c>
      <c r="E1461" s="170" t="str">
        <f>IF('Detailed Cash Flow'!G1444="","",'Detailed Cash Flow'!G1444*-1)</f>
        <v/>
      </c>
      <c r="F1461" s="170" t="str">
        <f>IF('Detailed Cash Flow'!Y1444="","",'Detailed Cash Flow'!Y1444*-1)</f>
        <v/>
      </c>
      <c r="G1461" s="170" t="str">
        <f>'Detailed Cash Flow'!AJ1444</f>
        <v/>
      </c>
      <c r="H1461" s="170" t="str">
        <f>IF('Detailed Cash Flow'!D1444="","",'Detailed Cash Flow'!D1444*-1)</f>
        <v/>
      </c>
      <c r="I1461" s="171"/>
      <c r="J1461" s="171"/>
      <c r="K1461" s="170" t="str">
        <f t="shared" si="46"/>
        <v/>
      </c>
      <c r="L1461" s="97" t="str">
        <f t="shared" si="45"/>
        <v/>
      </c>
    </row>
    <row r="1462" spans="2:12">
      <c r="B1462" s="172" t="str">
        <f>'Detailed Cash Flow'!A1445</f>
        <v/>
      </c>
      <c r="C1462" s="170" t="str">
        <f>IF('Detailed Cash Flow'!E1445="","",'Detailed Cash Flow'!E1445*-1)</f>
        <v/>
      </c>
      <c r="D1462" s="170" t="str">
        <f>IF('Detailed Cash Flow'!F1445="","",'Detailed Cash Flow'!F1445*-1)</f>
        <v/>
      </c>
      <c r="E1462" s="170" t="str">
        <f>IF('Detailed Cash Flow'!G1445="","",'Detailed Cash Flow'!G1445*-1)</f>
        <v/>
      </c>
      <c r="F1462" s="170" t="str">
        <f>IF('Detailed Cash Flow'!Y1445="","",'Detailed Cash Flow'!Y1445*-1)</f>
        <v/>
      </c>
      <c r="G1462" s="170" t="str">
        <f>'Detailed Cash Flow'!AJ1445</f>
        <v/>
      </c>
      <c r="H1462" s="170" t="str">
        <f>IF('Detailed Cash Flow'!D1445="","",'Detailed Cash Flow'!D1445*-1)</f>
        <v/>
      </c>
      <c r="I1462" s="171"/>
      <c r="J1462" s="171"/>
      <c r="K1462" s="170" t="str">
        <f t="shared" si="46"/>
        <v/>
      </c>
      <c r="L1462" s="97" t="str">
        <f t="shared" si="45"/>
        <v/>
      </c>
    </row>
    <row r="1463" spans="2:12">
      <c r="B1463" s="172" t="str">
        <f>'Detailed Cash Flow'!A1446</f>
        <v/>
      </c>
      <c r="C1463" s="170" t="str">
        <f>IF('Detailed Cash Flow'!E1446="","",'Detailed Cash Flow'!E1446*-1)</f>
        <v/>
      </c>
      <c r="D1463" s="170" t="str">
        <f>IF('Detailed Cash Flow'!F1446="","",'Detailed Cash Flow'!F1446*-1)</f>
        <v/>
      </c>
      <c r="E1463" s="170" t="str">
        <f>IF('Detailed Cash Flow'!G1446="","",'Detailed Cash Flow'!G1446*-1)</f>
        <v/>
      </c>
      <c r="F1463" s="170" t="str">
        <f>IF('Detailed Cash Flow'!Y1446="","",'Detailed Cash Flow'!Y1446*-1)</f>
        <v/>
      </c>
      <c r="G1463" s="170" t="str">
        <f>'Detailed Cash Flow'!AJ1446</f>
        <v/>
      </c>
      <c r="H1463" s="170" t="str">
        <f>IF('Detailed Cash Flow'!D1446="","",'Detailed Cash Flow'!D1446*-1)</f>
        <v/>
      </c>
      <c r="I1463" s="171"/>
      <c r="J1463" s="171"/>
      <c r="K1463" s="170" t="str">
        <f t="shared" si="46"/>
        <v/>
      </c>
      <c r="L1463" s="97" t="str">
        <f t="shared" si="45"/>
        <v/>
      </c>
    </row>
    <row r="1464" spans="2:12">
      <c r="B1464" s="172" t="str">
        <f>'Detailed Cash Flow'!A1447</f>
        <v/>
      </c>
      <c r="C1464" s="170" t="str">
        <f>IF('Detailed Cash Flow'!E1447="","",'Detailed Cash Flow'!E1447*-1)</f>
        <v/>
      </c>
      <c r="D1464" s="170" t="str">
        <f>IF('Detailed Cash Flow'!F1447="","",'Detailed Cash Flow'!F1447*-1)</f>
        <v/>
      </c>
      <c r="E1464" s="170" t="str">
        <f>IF('Detailed Cash Flow'!G1447="","",'Detailed Cash Flow'!G1447*-1)</f>
        <v/>
      </c>
      <c r="F1464" s="170" t="str">
        <f>IF('Detailed Cash Flow'!Y1447="","",'Detailed Cash Flow'!Y1447*-1)</f>
        <v/>
      </c>
      <c r="G1464" s="170" t="str">
        <f>'Detailed Cash Flow'!AJ1447</f>
        <v/>
      </c>
      <c r="H1464" s="170" t="str">
        <f>IF('Detailed Cash Flow'!D1447="","",'Detailed Cash Flow'!D1447*-1)</f>
        <v/>
      </c>
      <c r="I1464" s="171"/>
      <c r="J1464" s="171"/>
      <c r="K1464" s="170" t="str">
        <f t="shared" si="46"/>
        <v/>
      </c>
      <c r="L1464" s="97" t="str">
        <f t="shared" si="45"/>
        <v/>
      </c>
    </row>
    <row r="1465" spans="2:12">
      <c r="B1465" s="172" t="str">
        <f>'Detailed Cash Flow'!A1448</f>
        <v/>
      </c>
      <c r="C1465" s="170" t="str">
        <f>IF('Detailed Cash Flow'!E1448="","",'Detailed Cash Flow'!E1448*-1)</f>
        <v/>
      </c>
      <c r="D1465" s="170" t="str">
        <f>IF('Detailed Cash Flow'!F1448="","",'Detailed Cash Flow'!F1448*-1)</f>
        <v/>
      </c>
      <c r="E1465" s="170" t="str">
        <f>IF('Detailed Cash Flow'!G1448="","",'Detailed Cash Flow'!G1448*-1)</f>
        <v/>
      </c>
      <c r="F1465" s="170" t="str">
        <f>IF('Detailed Cash Flow'!Y1448="","",'Detailed Cash Flow'!Y1448*-1)</f>
        <v/>
      </c>
      <c r="G1465" s="170" t="str">
        <f>'Detailed Cash Flow'!AJ1448</f>
        <v/>
      </c>
      <c r="H1465" s="170" t="str">
        <f>IF('Detailed Cash Flow'!D1448="","",'Detailed Cash Flow'!D1448*-1)</f>
        <v/>
      </c>
      <c r="I1465" s="171"/>
      <c r="J1465" s="171"/>
      <c r="K1465" s="170" t="str">
        <f t="shared" si="46"/>
        <v/>
      </c>
      <c r="L1465" s="97" t="str">
        <f t="shared" si="45"/>
        <v/>
      </c>
    </row>
    <row r="1466" spans="2:12">
      <c r="B1466" s="172" t="str">
        <f>'Detailed Cash Flow'!A1449</f>
        <v/>
      </c>
      <c r="C1466" s="170" t="str">
        <f>IF('Detailed Cash Flow'!E1449="","",'Detailed Cash Flow'!E1449*-1)</f>
        <v/>
      </c>
      <c r="D1466" s="170" t="str">
        <f>IF('Detailed Cash Flow'!F1449="","",'Detailed Cash Flow'!F1449*-1)</f>
        <v/>
      </c>
      <c r="E1466" s="170" t="str">
        <f>IF('Detailed Cash Flow'!G1449="","",'Detailed Cash Flow'!G1449*-1)</f>
        <v/>
      </c>
      <c r="F1466" s="170" t="str">
        <f>IF('Detailed Cash Flow'!Y1449="","",'Detailed Cash Flow'!Y1449*-1)</f>
        <v/>
      </c>
      <c r="G1466" s="170" t="str">
        <f>'Detailed Cash Flow'!AJ1449</f>
        <v/>
      </c>
      <c r="H1466" s="170" t="str">
        <f>IF('Detailed Cash Flow'!D1449="","",'Detailed Cash Flow'!D1449*-1)</f>
        <v/>
      </c>
      <c r="I1466" s="171"/>
      <c r="J1466" s="171"/>
      <c r="K1466" s="170" t="str">
        <f t="shared" si="46"/>
        <v/>
      </c>
      <c r="L1466" s="97" t="str">
        <f t="shared" si="45"/>
        <v/>
      </c>
    </row>
    <row r="1467" spans="2:12">
      <c r="B1467" s="172" t="str">
        <f>'Detailed Cash Flow'!A1450</f>
        <v/>
      </c>
      <c r="C1467" s="170" t="str">
        <f>IF('Detailed Cash Flow'!E1450="","",'Detailed Cash Flow'!E1450*-1)</f>
        <v/>
      </c>
      <c r="D1467" s="170" t="str">
        <f>IF('Detailed Cash Flow'!F1450="","",'Detailed Cash Flow'!F1450*-1)</f>
        <v/>
      </c>
      <c r="E1467" s="170" t="str">
        <f>IF('Detailed Cash Flow'!G1450="","",'Detailed Cash Flow'!G1450*-1)</f>
        <v/>
      </c>
      <c r="F1467" s="170" t="str">
        <f>IF('Detailed Cash Flow'!Y1450="","",'Detailed Cash Flow'!Y1450*-1)</f>
        <v/>
      </c>
      <c r="G1467" s="170" t="str">
        <f>'Detailed Cash Flow'!AJ1450</f>
        <v/>
      </c>
      <c r="H1467" s="170" t="str">
        <f>IF('Detailed Cash Flow'!D1450="","",'Detailed Cash Flow'!D1450*-1)</f>
        <v/>
      </c>
      <c r="I1467" s="171"/>
      <c r="J1467" s="171"/>
      <c r="K1467" s="170" t="str">
        <f t="shared" si="46"/>
        <v/>
      </c>
      <c r="L1467" s="97" t="str">
        <f t="shared" si="45"/>
        <v/>
      </c>
    </row>
    <row r="1468" spans="2:12">
      <c r="B1468" s="172" t="str">
        <f>'Detailed Cash Flow'!A1451</f>
        <v/>
      </c>
      <c r="C1468" s="170" t="str">
        <f>IF('Detailed Cash Flow'!E1451="","",'Detailed Cash Flow'!E1451*-1)</f>
        <v/>
      </c>
      <c r="D1468" s="170" t="str">
        <f>IF('Detailed Cash Flow'!F1451="","",'Detailed Cash Flow'!F1451*-1)</f>
        <v/>
      </c>
      <c r="E1468" s="170" t="str">
        <f>IF('Detailed Cash Flow'!G1451="","",'Detailed Cash Flow'!G1451*-1)</f>
        <v/>
      </c>
      <c r="F1468" s="170" t="str">
        <f>IF('Detailed Cash Flow'!Y1451="","",'Detailed Cash Flow'!Y1451*-1)</f>
        <v/>
      </c>
      <c r="G1468" s="170" t="str">
        <f>'Detailed Cash Flow'!AJ1451</f>
        <v/>
      </c>
      <c r="H1468" s="170" t="str">
        <f>IF('Detailed Cash Flow'!D1451="","",'Detailed Cash Flow'!D1451*-1)</f>
        <v/>
      </c>
      <c r="I1468" s="171"/>
      <c r="J1468" s="171"/>
      <c r="K1468" s="170" t="str">
        <f t="shared" si="46"/>
        <v/>
      </c>
      <c r="L1468" s="97" t="str">
        <f t="shared" si="45"/>
        <v/>
      </c>
    </row>
    <row r="1469" spans="2:12">
      <c r="B1469" s="172" t="str">
        <f>'Detailed Cash Flow'!A1452</f>
        <v/>
      </c>
      <c r="C1469" s="170" t="str">
        <f>IF('Detailed Cash Flow'!E1452="","",'Detailed Cash Flow'!E1452*-1)</f>
        <v/>
      </c>
      <c r="D1469" s="170" t="str">
        <f>IF('Detailed Cash Flow'!F1452="","",'Detailed Cash Flow'!F1452*-1)</f>
        <v/>
      </c>
      <c r="E1469" s="170" t="str">
        <f>IF('Detailed Cash Flow'!G1452="","",'Detailed Cash Flow'!G1452*-1)</f>
        <v/>
      </c>
      <c r="F1469" s="170" t="str">
        <f>IF('Detailed Cash Flow'!Y1452="","",'Detailed Cash Flow'!Y1452*-1)</f>
        <v/>
      </c>
      <c r="G1469" s="170" t="str">
        <f>'Detailed Cash Flow'!AJ1452</f>
        <v/>
      </c>
      <c r="H1469" s="170" t="str">
        <f>IF('Detailed Cash Flow'!D1452="","",'Detailed Cash Flow'!D1452*-1)</f>
        <v/>
      </c>
      <c r="I1469" s="171"/>
      <c r="J1469" s="171"/>
      <c r="K1469" s="170" t="str">
        <f t="shared" si="46"/>
        <v/>
      </c>
      <c r="L1469" s="97" t="str">
        <f t="shared" si="45"/>
        <v/>
      </c>
    </row>
    <row r="1470" spans="2:12">
      <c r="B1470" s="172" t="str">
        <f>'Detailed Cash Flow'!A1453</f>
        <v/>
      </c>
      <c r="C1470" s="170" t="str">
        <f>IF('Detailed Cash Flow'!E1453="","",'Detailed Cash Flow'!E1453*-1)</f>
        <v/>
      </c>
      <c r="D1470" s="170" t="str">
        <f>IF('Detailed Cash Flow'!F1453="","",'Detailed Cash Flow'!F1453*-1)</f>
        <v/>
      </c>
      <c r="E1470" s="170" t="str">
        <f>IF('Detailed Cash Flow'!G1453="","",'Detailed Cash Flow'!G1453*-1)</f>
        <v/>
      </c>
      <c r="F1470" s="170" t="str">
        <f>IF('Detailed Cash Flow'!Y1453="","",'Detailed Cash Flow'!Y1453*-1)</f>
        <v/>
      </c>
      <c r="G1470" s="170" t="str">
        <f>'Detailed Cash Flow'!AJ1453</f>
        <v/>
      </c>
      <c r="H1470" s="170" t="str">
        <f>IF('Detailed Cash Flow'!D1453="","",'Detailed Cash Flow'!D1453*-1)</f>
        <v/>
      </c>
      <c r="I1470" s="171"/>
      <c r="J1470" s="171"/>
      <c r="K1470" s="170" t="str">
        <f t="shared" si="46"/>
        <v/>
      </c>
      <c r="L1470" s="97" t="str">
        <f t="shared" si="45"/>
        <v/>
      </c>
    </row>
    <row r="1471" spans="2:12">
      <c r="B1471" s="172" t="str">
        <f>'Detailed Cash Flow'!A1454</f>
        <v/>
      </c>
      <c r="C1471" s="170" t="str">
        <f>IF('Detailed Cash Flow'!E1454="","",'Detailed Cash Flow'!E1454*-1)</f>
        <v/>
      </c>
      <c r="D1471" s="170" t="str">
        <f>IF('Detailed Cash Flow'!F1454="","",'Detailed Cash Flow'!F1454*-1)</f>
        <v/>
      </c>
      <c r="E1471" s="170" t="str">
        <f>IF('Detailed Cash Flow'!G1454="","",'Detailed Cash Flow'!G1454*-1)</f>
        <v/>
      </c>
      <c r="F1471" s="170" t="str">
        <f>IF('Detailed Cash Flow'!Y1454="","",'Detailed Cash Flow'!Y1454*-1)</f>
        <v/>
      </c>
      <c r="G1471" s="170" t="str">
        <f>'Detailed Cash Flow'!AJ1454</f>
        <v/>
      </c>
      <c r="H1471" s="170" t="str">
        <f>IF('Detailed Cash Flow'!D1454="","",'Detailed Cash Flow'!D1454*-1)</f>
        <v/>
      </c>
      <c r="I1471" s="171"/>
      <c r="J1471" s="171"/>
      <c r="K1471" s="170" t="str">
        <f t="shared" si="46"/>
        <v/>
      </c>
      <c r="L1471" s="97" t="str">
        <f t="shared" si="45"/>
        <v/>
      </c>
    </row>
    <row r="1472" spans="2:12">
      <c r="B1472" s="172" t="str">
        <f>'Detailed Cash Flow'!A1455</f>
        <v/>
      </c>
      <c r="C1472" s="170" t="str">
        <f>IF('Detailed Cash Flow'!E1455="","",'Detailed Cash Flow'!E1455*-1)</f>
        <v/>
      </c>
      <c r="D1472" s="170" t="str">
        <f>IF('Detailed Cash Flow'!F1455="","",'Detailed Cash Flow'!F1455*-1)</f>
        <v/>
      </c>
      <c r="E1472" s="170" t="str">
        <f>IF('Detailed Cash Flow'!G1455="","",'Detailed Cash Flow'!G1455*-1)</f>
        <v/>
      </c>
      <c r="F1472" s="170" t="str">
        <f>IF('Detailed Cash Flow'!Y1455="","",'Detailed Cash Flow'!Y1455*-1)</f>
        <v/>
      </c>
      <c r="G1472" s="170" t="str">
        <f>'Detailed Cash Flow'!AJ1455</f>
        <v/>
      </c>
      <c r="H1472" s="170" t="str">
        <f>IF('Detailed Cash Flow'!D1455="","",'Detailed Cash Flow'!D1455*-1)</f>
        <v/>
      </c>
      <c r="I1472" s="171"/>
      <c r="J1472" s="171"/>
      <c r="K1472" s="170" t="str">
        <f t="shared" si="46"/>
        <v/>
      </c>
      <c r="L1472" s="97" t="str">
        <f t="shared" si="45"/>
        <v/>
      </c>
    </row>
    <row r="1473" spans="2:12">
      <c r="B1473" s="172" t="str">
        <f>'Detailed Cash Flow'!A1456</f>
        <v/>
      </c>
      <c r="C1473" s="170" t="str">
        <f>IF('Detailed Cash Flow'!E1456="","",'Detailed Cash Flow'!E1456*-1)</f>
        <v/>
      </c>
      <c r="D1473" s="170" t="str">
        <f>IF('Detailed Cash Flow'!F1456="","",'Detailed Cash Flow'!F1456*-1)</f>
        <v/>
      </c>
      <c r="E1473" s="170" t="str">
        <f>IF('Detailed Cash Flow'!G1456="","",'Detailed Cash Flow'!G1456*-1)</f>
        <v/>
      </c>
      <c r="F1473" s="170" t="str">
        <f>IF('Detailed Cash Flow'!Y1456="","",'Detailed Cash Flow'!Y1456*-1)</f>
        <v/>
      </c>
      <c r="G1473" s="170" t="str">
        <f>'Detailed Cash Flow'!AJ1456</f>
        <v/>
      </c>
      <c r="H1473" s="170" t="str">
        <f>IF('Detailed Cash Flow'!D1456="","",'Detailed Cash Flow'!D1456*-1)</f>
        <v/>
      </c>
      <c r="I1473" s="171"/>
      <c r="J1473" s="171"/>
      <c r="K1473" s="170" t="str">
        <f t="shared" si="46"/>
        <v/>
      </c>
      <c r="L1473" s="97" t="str">
        <f t="shared" si="45"/>
        <v/>
      </c>
    </row>
    <row r="1474" spans="2:12">
      <c r="B1474" s="172" t="str">
        <f>'Detailed Cash Flow'!A1457</f>
        <v/>
      </c>
      <c r="C1474" s="170" t="str">
        <f>IF('Detailed Cash Flow'!E1457="","",'Detailed Cash Flow'!E1457*-1)</f>
        <v/>
      </c>
      <c r="D1474" s="170" t="str">
        <f>IF('Detailed Cash Flow'!F1457="","",'Detailed Cash Flow'!F1457*-1)</f>
        <v/>
      </c>
      <c r="E1474" s="170" t="str">
        <f>IF('Detailed Cash Flow'!G1457="","",'Detailed Cash Flow'!G1457*-1)</f>
        <v/>
      </c>
      <c r="F1474" s="170" t="str">
        <f>IF('Detailed Cash Flow'!Y1457="","",'Detailed Cash Flow'!Y1457*-1)</f>
        <v/>
      </c>
      <c r="G1474" s="170" t="str">
        <f>'Detailed Cash Flow'!AJ1457</f>
        <v/>
      </c>
      <c r="H1474" s="170" t="str">
        <f>IF('Detailed Cash Flow'!D1457="","",'Detailed Cash Flow'!D1457*-1)</f>
        <v/>
      </c>
      <c r="I1474" s="171"/>
      <c r="J1474" s="171"/>
      <c r="K1474" s="170" t="str">
        <f t="shared" si="46"/>
        <v/>
      </c>
      <c r="L1474" s="97" t="str">
        <f t="shared" si="45"/>
        <v/>
      </c>
    </row>
    <row r="1475" spans="2:12">
      <c r="B1475" s="172" t="str">
        <f>'Detailed Cash Flow'!A1458</f>
        <v/>
      </c>
      <c r="C1475" s="170" t="str">
        <f>IF('Detailed Cash Flow'!E1458="","",'Detailed Cash Flow'!E1458*-1)</f>
        <v/>
      </c>
      <c r="D1475" s="170" t="str">
        <f>IF('Detailed Cash Flow'!F1458="","",'Detailed Cash Flow'!F1458*-1)</f>
        <v/>
      </c>
      <c r="E1475" s="170" t="str">
        <f>IF('Detailed Cash Flow'!G1458="","",'Detailed Cash Flow'!G1458*-1)</f>
        <v/>
      </c>
      <c r="F1475" s="170" t="str">
        <f>IF('Detailed Cash Flow'!Y1458="","",'Detailed Cash Flow'!Y1458*-1)</f>
        <v/>
      </c>
      <c r="G1475" s="170" t="str">
        <f>'Detailed Cash Flow'!AJ1458</f>
        <v/>
      </c>
      <c r="H1475" s="170" t="str">
        <f>IF('Detailed Cash Flow'!D1458="","",'Detailed Cash Flow'!D1458*-1)</f>
        <v/>
      </c>
      <c r="I1475" s="171"/>
      <c r="J1475" s="171"/>
      <c r="K1475" s="170" t="str">
        <f t="shared" si="46"/>
        <v/>
      </c>
      <c r="L1475" s="97" t="str">
        <f t="shared" si="45"/>
        <v/>
      </c>
    </row>
    <row r="1476" spans="2:12">
      <c r="B1476" s="172" t="str">
        <f>'Detailed Cash Flow'!A1459</f>
        <v/>
      </c>
      <c r="C1476" s="170" t="str">
        <f>IF('Detailed Cash Flow'!E1459="","",'Detailed Cash Flow'!E1459*-1)</f>
        <v/>
      </c>
      <c r="D1476" s="170" t="str">
        <f>IF('Detailed Cash Flow'!F1459="","",'Detailed Cash Flow'!F1459*-1)</f>
        <v/>
      </c>
      <c r="E1476" s="170" t="str">
        <f>IF('Detailed Cash Flow'!G1459="","",'Detailed Cash Flow'!G1459*-1)</f>
        <v/>
      </c>
      <c r="F1476" s="170" t="str">
        <f>IF('Detailed Cash Flow'!Y1459="","",'Detailed Cash Flow'!Y1459*-1)</f>
        <v/>
      </c>
      <c r="G1476" s="170" t="str">
        <f>'Detailed Cash Flow'!AJ1459</f>
        <v/>
      </c>
      <c r="H1476" s="170" t="str">
        <f>IF('Detailed Cash Flow'!D1459="","",'Detailed Cash Flow'!D1459*-1)</f>
        <v/>
      </c>
      <c r="I1476" s="171"/>
      <c r="J1476" s="171"/>
      <c r="K1476" s="170" t="str">
        <f t="shared" si="46"/>
        <v/>
      </c>
      <c r="L1476" s="97" t="str">
        <f t="shared" si="45"/>
        <v/>
      </c>
    </row>
    <row r="1477" spans="2:12">
      <c r="B1477" s="172" t="str">
        <f>'Detailed Cash Flow'!A1460</f>
        <v/>
      </c>
      <c r="C1477" s="170" t="str">
        <f>IF('Detailed Cash Flow'!E1460="","",'Detailed Cash Flow'!E1460*-1)</f>
        <v/>
      </c>
      <c r="D1477" s="170" t="str">
        <f>IF('Detailed Cash Flow'!F1460="","",'Detailed Cash Flow'!F1460*-1)</f>
        <v/>
      </c>
      <c r="E1477" s="170" t="str">
        <f>IF('Detailed Cash Flow'!G1460="","",'Detailed Cash Flow'!G1460*-1)</f>
        <v/>
      </c>
      <c r="F1477" s="170" t="str">
        <f>IF('Detailed Cash Flow'!Y1460="","",'Detailed Cash Flow'!Y1460*-1)</f>
        <v/>
      </c>
      <c r="G1477" s="170" t="str">
        <f>'Detailed Cash Flow'!AJ1460</f>
        <v/>
      </c>
      <c r="H1477" s="170" t="str">
        <f>IF('Detailed Cash Flow'!D1460="","",'Detailed Cash Flow'!D1460*-1)</f>
        <v/>
      </c>
      <c r="I1477" s="171"/>
      <c r="J1477" s="171"/>
      <c r="K1477" s="170" t="str">
        <f t="shared" si="46"/>
        <v/>
      </c>
      <c r="L1477" s="97" t="str">
        <f t="shared" si="45"/>
        <v/>
      </c>
    </row>
    <row r="1478" spans="2:12">
      <c r="B1478" s="172" t="str">
        <f>'Detailed Cash Flow'!A1461</f>
        <v/>
      </c>
      <c r="C1478" s="170" t="str">
        <f>IF('Detailed Cash Flow'!E1461="","",'Detailed Cash Flow'!E1461*-1)</f>
        <v/>
      </c>
      <c r="D1478" s="170" t="str">
        <f>IF('Detailed Cash Flow'!F1461="","",'Detailed Cash Flow'!F1461*-1)</f>
        <v/>
      </c>
      <c r="E1478" s="170" t="str">
        <f>IF('Detailed Cash Flow'!G1461="","",'Detailed Cash Flow'!G1461*-1)</f>
        <v/>
      </c>
      <c r="F1478" s="170" t="str">
        <f>IF('Detailed Cash Flow'!Y1461="","",'Detailed Cash Flow'!Y1461*-1)</f>
        <v/>
      </c>
      <c r="G1478" s="170" t="str">
        <f>'Detailed Cash Flow'!AJ1461</f>
        <v/>
      </c>
      <c r="H1478" s="170" t="str">
        <f>IF('Detailed Cash Flow'!D1461="","",'Detailed Cash Flow'!D1461*-1)</f>
        <v/>
      </c>
      <c r="I1478" s="171"/>
      <c r="J1478" s="171"/>
      <c r="K1478" s="170" t="str">
        <f t="shared" si="46"/>
        <v/>
      </c>
      <c r="L1478" s="97" t="str">
        <f t="shared" si="45"/>
        <v/>
      </c>
    </row>
    <row r="1479" spans="2:12">
      <c r="B1479" s="172" t="str">
        <f>'Detailed Cash Flow'!A1462</f>
        <v/>
      </c>
      <c r="C1479" s="170" t="str">
        <f>IF('Detailed Cash Flow'!E1462="","",'Detailed Cash Flow'!E1462*-1)</f>
        <v/>
      </c>
      <c r="D1479" s="170" t="str">
        <f>IF('Detailed Cash Flow'!F1462="","",'Detailed Cash Flow'!F1462*-1)</f>
        <v/>
      </c>
      <c r="E1479" s="170" t="str">
        <f>IF('Detailed Cash Flow'!G1462="","",'Detailed Cash Flow'!G1462*-1)</f>
        <v/>
      </c>
      <c r="F1479" s="170" t="str">
        <f>IF('Detailed Cash Flow'!Y1462="","",'Detailed Cash Flow'!Y1462*-1)</f>
        <v/>
      </c>
      <c r="G1479" s="170" t="str">
        <f>'Detailed Cash Flow'!AJ1462</f>
        <v/>
      </c>
      <c r="H1479" s="170" t="str">
        <f>IF('Detailed Cash Flow'!D1462="","",'Detailed Cash Flow'!D1462*-1)</f>
        <v/>
      </c>
      <c r="I1479" s="171"/>
      <c r="J1479" s="171"/>
      <c r="K1479" s="170" t="str">
        <f t="shared" si="46"/>
        <v/>
      </c>
      <c r="L1479" s="97" t="str">
        <f t="shared" si="45"/>
        <v/>
      </c>
    </row>
    <row r="1480" spans="2:12">
      <c r="B1480" s="172" t="str">
        <f>'Detailed Cash Flow'!A1463</f>
        <v/>
      </c>
      <c r="C1480" s="170" t="str">
        <f>IF('Detailed Cash Flow'!E1463="","",'Detailed Cash Flow'!E1463*-1)</f>
        <v/>
      </c>
      <c r="D1480" s="170" t="str">
        <f>IF('Detailed Cash Flow'!F1463="","",'Detailed Cash Flow'!F1463*-1)</f>
        <v/>
      </c>
      <c r="E1480" s="170" t="str">
        <f>IF('Detailed Cash Flow'!G1463="","",'Detailed Cash Flow'!G1463*-1)</f>
        <v/>
      </c>
      <c r="F1480" s="170" t="str">
        <f>IF('Detailed Cash Flow'!Y1463="","",'Detailed Cash Flow'!Y1463*-1)</f>
        <v/>
      </c>
      <c r="G1480" s="170" t="str">
        <f>'Detailed Cash Flow'!AJ1463</f>
        <v/>
      </c>
      <c r="H1480" s="170" t="str">
        <f>IF('Detailed Cash Flow'!D1463="","",'Detailed Cash Flow'!D1463*-1)</f>
        <v/>
      </c>
      <c r="I1480" s="171"/>
      <c r="J1480" s="171"/>
      <c r="K1480" s="170" t="str">
        <f t="shared" si="46"/>
        <v/>
      </c>
      <c r="L1480" s="97" t="str">
        <f t="shared" si="45"/>
        <v/>
      </c>
    </row>
    <row r="1481" spans="2:12">
      <c r="B1481" s="172" t="str">
        <f>'Detailed Cash Flow'!A1464</f>
        <v/>
      </c>
      <c r="C1481" s="170" t="str">
        <f>IF('Detailed Cash Flow'!E1464="","",'Detailed Cash Flow'!E1464*-1)</f>
        <v/>
      </c>
      <c r="D1481" s="170" t="str">
        <f>IF('Detailed Cash Flow'!F1464="","",'Detailed Cash Flow'!F1464*-1)</f>
        <v/>
      </c>
      <c r="E1481" s="170" t="str">
        <f>IF('Detailed Cash Flow'!G1464="","",'Detailed Cash Flow'!G1464*-1)</f>
        <v/>
      </c>
      <c r="F1481" s="170" t="str">
        <f>IF('Detailed Cash Flow'!Y1464="","",'Detailed Cash Flow'!Y1464*-1)</f>
        <v/>
      </c>
      <c r="G1481" s="170" t="str">
        <f>'Detailed Cash Flow'!AJ1464</f>
        <v/>
      </c>
      <c r="H1481" s="170" t="str">
        <f>IF('Detailed Cash Flow'!D1464="","",'Detailed Cash Flow'!D1464*-1)</f>
        <v/>
      </c>
      <c r="I1481" s="171"/>
      <c r="J1481" s="171"/>
      <c r="K1481" s="170" t="str">
        <f t="shared" si="46"/>
        <v/>
      </c>
      <c r="L1481" s="97" t="str">
        <f t="shared" si="45"/>
        <v/>
      </c>
    </row>
    <row r="1482" spans="2:12">
      <c r="B1482" s="172" t="str">
        <f>'Detailed Cash Flow'!A1465</f>
        <v/>
      </c>
      <c r="C1482" s="170" t="str">
        <f>IF('Detailed Cash Flow'!E1465="","",'Detailed Cash Flow'!E1465*-1)</f>
        <v/>
      </c>
      <c r="D1482" s="170" t="str">
        <f>IF('Detailed Cash Flow'!F1465="","",'Detailed Cash Flow'!F1465*-1)</f>
        <v/>
      </c>
      <c r="E1482" s="170" t="str">
        <f>IF('Detailed Cash Flow'!G1465="","",'Detailed Cash Flow'!G1465*-1)</f>
        <v/>
      </c>
      <c r="F1482" s="170" t="str">
        <f>IF('Detailed Cash Flow'!Y1465="","",'Detailed Cash Flow'!Y1465*-1)</f>
        <v/>
      </c>
      <c r="G1482" s="170" t="str">
        <f>'Detailed Cash Flow'!AJ1465</f>
        <v/>
      </c>
      <c r="H1482" s="170" t="str">
        <f>IF('Detailed Cash Flow'!D1465="","",'Detailed Cash Flow'!D1465*-1)</f>
        <v/>
      </c>
      <c r="I1482" s="171"/>
      <c r="J1482" s="171"/>
      <c r="K1482" s="170" t="str">
        <f t="shared" si="46"/>
        <v/>
      </c>
      <c r="L1482" s="97" t="str">
        <f t="shared" si="45"/>
        <v/>
      </c>
    </row>
    <row r="1483" spans="2:12">
      <c r="B1483" s="172" t="str">
        <f>'Detailed Cash Flow'!A1466</f>
        <v/>
      </c>
      <c r="C1483" s="170" t="str">
        <f>IF('Detailed Cash Flow'!E1466="","",'Detailed Cash Flow'!E1466*-1)</f>
        <v/>
      </c>
      <c r="D1483" s="170" t="str">
        <f>IF('Detailed Cash Flow'!F1466="","",'Detailed Cash Flow'!F1466*-1)</f>
        <v/>
      </c>
      <c r="E1483" s="170" t="str">
        <f>IF('Detailed Cash Flow'!G1466="","",'Detailed Cash Flow'!G1466*-1)</f>
        <v/>
      </c>
      <c r="F1483" s="170" t="str">
        <f>IF('Detailed Cash Flow'!Y1466="","",'Detailed Cash Flow'!Y1466*-1)</f>
        <v/>
      </c>
      <c r="G1483" s="170" t="str">
        <f>'Detailed Cash Flow'!AJ1466</f>
        <v/>
      </c>
      <c r="H1483" s="170" t="str">
        <f>IF('Detailed Cash Flow'!D1466="","",'Detailed Cash Flow'!D1466*-1)</f>
        <v/>
      </c>
      <c r="I1483" s="171"/>
      <c r="J1483" s="171"/>
      <c r="K1483" s="170" t="str">
        <f t="shared" ref="K1483" si="47">IF(B1483="","",K1482+G1483+C1483+D1483+E1483+F1483+H1483+I1483)</f>
        <v/>
      </c>
      <c r="L1483" s="97" t="str">
        <f t="shared" ref="L1483" si="48">K1483</f>
        <v/>
      </c>
    </row>
  </sheetData>
  <sheetProtection algorithmName="SHA-512" hashValue="JUqNJ+QkKPRYtf4iWNtc5v6QW5zBOxdn0TciehYCuFnB2KXTi6SAcMlIiYrGN+hRw40hiKM90LsvtuEJ4fdYXg==" saltValue="F5J8SN2RCMt8XBIPg01EXA==" spinCount="100000" sheet="1" objects="1" scenarios="1" selectLockedCells="1"/>
  <mergeCells count="2">
    <mergeCell ref="C17:F17"/>
    <mergeCell ref="B8:K11"/>
  </mergeCells>
  <conditionalFormatting sqref="B19:K1483">
    <cfRule type="expression" dxfId="11" priority="1">
      <formula>OR(WEEKDAY($B19,2)=6, WEEKDAY($B19,2)=7)</formula>
    </cfRule>
  </conditionalFormatting>
  <conditionalFormatting sqref="K13">
    <cfRule type="cellIs" dxfId="1" priority="11" operator="lessThan">
      <formula>0</formula>
    </cfRule>
  </conditionalFormatting>
  <conditionalFormatting sqref="K19:K1483">
    <cfRule type="cellIs" dxfId="0" priority="12" operator="lessThan">
      <formula>0</formula>
    </cfRule>
  </conditionalFormatting>
  <conditionalFormatting sqref="L19:L1483">
    <cfRule type="dataBar" priority="20">
      <dataBar showValue="0">
        <cfvo type="min"/>
        <cfvo type="max"/>
        <color theme="6"/>
      </dataBar>
      <extLst>
        <ext xmlns:x14="http://schemas.microsoft.com/office/spreadsheetml/2009/9/main" uri="{B025F937-C7B1-47D3-B67F-A62EFF666E3E}">
          <x14:id>{17817C37-FB80-4C45-9F53-FEE9AE11CC8F}</x14:id>
        </ext>
      </extLst>
    </cfRule>
  </conditionalFormatting>
  <dataValidations count="1">
    <dataValidation type="decimal" allowBlank="1" showErrorMessage="1" errorTitle="That Doesn't Look Right" error="This should be a number. It can be positive or negative." sqref="I19:I1483" xr:uid="{35DB3DD1-154B-4946-9416-E6A424F9638A}">
      <formula1>-100000000</formula1>
      <formula2>100000000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F4389CA-F9D4-42D9-8CDF-97497362D003}">
            <xm:f>'1) Period'!$K$19="None"</xm:f>
            <x14:dxf>
              <numFmt numFmtId="35" formatCode="_(* #,##0.00_);_(* \(#,##0.00\);_(* &quot;-&quot;??_);_(@_)"/>
            </x14:dxf>
          </x14:cfRule>
          <x14:cfRule type="expression" priority="3" id="{EC2A66FC-FA13-4735-BA41-CDD0B5635709}">
            <xm:f>'1) Period'!$K$19="Shilling"</xm:f>
            <x14:dxf>
              <numFmt numFmtId="180" formatCode="_([$KES]\ * #,##0.00_);_([$KES]\ * \(#,##0.00\);_([$KES]\ * &quot;-&quot;??_);_(@_)"/>
            </x14:dxf>
          </x14:cfRule>
          <x14:cfRule type="expression" priority="4" id="{767049E0-71FA-4DD6-9AAD-F34240832FC2}">
            <xm:f>'1) Period'!$K$19="ZAR"</xm:f>
            <x14:dxf>
              <numFmt numFmtId="179" formatCode="_-[$R-1C09]* #,##0.00_-;\-[$R-1C09]* #,##0.00_-;_-[$R-1C09]* &quot;-&quot;??_-;_-@_-"/>
            </x14:dxf>
          </x14:cfRule>
          <x14:cfRule type="expression" priority="5" id="{E404BD68-9ACC-44D9-9961-0A44AF05AC97}">
            <xm:f>'1) Period'!$K$19="Philippine Peso"</xm:f>
            <x14:dxf>
              <numFmt numFmtId="178" formatCode="_-[$₱-3409]* #,##0.00_-;\-[$₱-3409]* #,##0.00_-;_-[$₱-3409]* &quot;-&quot;??_-;_-@_-"/>
            </x14:dxf>
          </x14:cfRule>
          <x14:cfRule type="expression" priority="6" id="{65412831-7146-4A11-A7EF-43B7C8A28779}">
            <xm:f>'1) Period'!$K$19="Euro"</xm:f>
            <x14:dxf>
              <numFmt numFmtId="177" formatCode="_([$€-2]\ * #,##0.00_);_([$€-2]\ * \(#,##0.00\);_([$€-2]\ * &quot;-&quot;??_);_(@_)"/>
            </x14:dxf>
          </x14:cfRule>
          <x14:cfRule type="expression" priority="7" id="{5C16F409-63D2-46F2-8F29-2D570DF6C656}">
            <xm:f>'1) Period'!$K$19="Pound"</xm:f>
            <x14:dxf>
              <numFmt numFmtId="176" formatCode="_-[$£-809]* #,##0.00_-;\-[$£-809]* #,##0.00_-;_-[$£-809]* &quot;-&quot;??_-;_-@_-"/>
            </x14:dxf>
          </x14:cfRule>
          <x14:cfRule type="expression" priority="8" id="{1D7BAD3A-B73B-41E9-9314-CFCD5A4A1934}">
            <xm:f>'1) Period'!$K$19="Dollar"</xm:f>
            <x14:dxf>
              <numFmt numFmtId="34" formatCode="_(&quot;$&quot;* #,##0.00_);_(&quot;$&quot;* \(#,##0.00\);_(&quot;$&quot;* &quot;-&quot;??_);_(@_)"/>
            </x14:dxf>
          </x14:cfRule>
          <x14:cfRule type="expression" priority="9" id="{629406AD-28E6-4A28-AB32-ACB26595584A}">
            <xm:f>'1) Period'!$K$19="Real"</xm:f>
            <x14:dxf>
              <numFmt numFmtId="175" formatCode="_-[$R$-416]\ * #,##0.00_-;\-[$R$-416]\ * #,##0.00_-;_-[$R$-416]\ * &quot;-&quot;??_-;_-@_-"/>
            </x14:dxf>
          </x14:cfRule>
          <x14:cfRule type="expression" priority="10" id="{1F778FD1-291B-4F48-A8DC-4C121FBA030B}">
            <xm:f>'1) Period'!$K$19="Rupee"</xm:f>
            <x14:dxf>
              <numFmt numFmtId="174" formatCode="_ [$₹-445]\ * #,##0.00_ ;_ [$₹-445]\ * \-#,##0.00_ ;_ [$₹-445]\ * &quot;-&quot;??_ ;_ @_ "/>
            </x14:dxf>
          </x14:cfRule>
          <xm:sqref>C13:K13 C19:K1483</xm:sqref>
        </x14:conditionalFormatting>
        <x14:conditionalFormatting xmlns:xm="http://schemas.microsoft.com/office/excel/2006/main">
          <x14:cfRule type="dataBar" id="{17817C37-FB80-4C45-9F53-FEE9AE11CC8F}">
            <x14:dataBar minLength="0" maxLength="100" border="1" negativeBarBorderColorSameAsPositive="0">
              <x14:cfvo type="autoMin"/>
              <x14:cfvo type="autoMax"/>
              <x14:borderColor theme="6"/>
              <x14:negativeFillColor rgb="FFFF0000"/>
              <x14:negativeBorderColor rgb="FFFF0000"/>
              <x14:axisColor rgb="FF000000"/>
            </x14:dataBar>
          </x14:cfRule>
          <xm:sqref>L19:L1483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3D90-8CDF-4ED4-8B0D-F28F1179AB2D}">
  <dimension ref="B2:H28"/>
  <sheetViews>
    <sheetView showGridLines="0" showRowColHeaders="0" workbookViewId="0">
      <selection activeCell="G25" sqref="G25:H25"/>
    </sheetView>
  </sheetViews>
  <sheetFormatPr defaultRowHeight="14.4"/>
  <cols>
    <col min="2" max="2" width="9.5546875" customWidth="1"/>
    <col min="3" max="3" width="12.88671875" customWidth="1"/>
    <col min="7" max="7" width="17.109375" customWidth="1"/>
  </cols>
  <sheetData>
    <row r="2" spans="2:8" ht="24.75" customHeight="1">
      <c r="C2" s="81"/>
      <c r="D2" s="81"/>
      <c r="E2" s="196" t="s">
        <v>222</v>
      </c>
      <c r="F2" s="196"/>
      <c r="G2" s="196"/>
      <c r="H2" s="81"/>
    </row>
    <row r="3" spans="2:8" ht="24.75" customHeight="1">
      <c r="B3" s="81"/>
      <c r="C3" s="81"/>
      <c r="D3" s="81"/>
      <c r="E3" s="196"/>
      <c r="F3" s="196"/>
      <c r="G3" s="196"/>
      <c r="H3" s="81"/>
    </row>
    <row r="4" spans="2:8" ht="24.75" customHeight="1">
      <c r="B4" s="81"/>
      <c r="C4" s="81"/>
      <c r="D4" s="81"/>
      <c r="E4" s="196"/>
      <c r="F4" s="196"/>
      <c r="G4" s="196"/>
      <c r="H4" s="81"/>
    </row>
    <row r="5" spans="2:8" ht="24.75" customHeight="1">
      <c r="B5" s="81"/>
      <c r="C5" s="81"/>
      <c r="D5" s="81"/>
      <c r="E5" s="196"/>
      <c r="F5" s="196"/>
      <c r="G5" s="196"/>
      <c r="H5" s="81"/>
    </row>
    <row r="6" spans="2:8">
      <c r="B6" s="69"/>
      <c r="E6" s="196"/>
      <c r="F6" s="196"/>
      <c r="G6" s="196"/>
    </row>
    <row r="7" spans="2:8" ht="27.6">
      <c r="B7" s="69"/>
      <c r="E7" s="82"/>
      <c r="F7" s="82"/>
      <c r="G7" s="82"/>
    </row>
    <row r="8" spans="2:8" ht="30">
      <c r="B8" s="106" t="s">
        <v>120</v>
      </c>
      <c r="C8" s="106"/>
      <c r="D8" s="105"/>
      <c r="E8" s="68"/>
      <c r="F8" s="68"/>
      <c r="G8" s="68"/>
      <c r="H8" s="68"/>
    </row>
    <row r="9" spans="2:8" ht="21">
      <c r="B9" s="102" t="s">
        <v>121</v>
      </c>
      <c r="C9" s="83"/>
      <c r="D9" s="68"/>
      <c r="E9" s="68"/>
      <c r="F9" s="68"/>
      <c r="G9" s="68"/>
      <c r="H9" s="68"/>
    </row>
    <row r="10" spans="2:8" ht="15" customHeight="1">
      <c r="B10" s="193" t="s">
        <v>223</v>
      </c>
      <c r="C10" s="193"/>
      <c r="D10" s="193"/>
      <c r="E10" s="193"/>
      <c r="F10" s="193"/>
      <c r="G10" s="193"/>
      <c r="H10" s="193"/>
    </row>
    <row r="11" spans="2:8">
      <c r="B11" s="193"/>
      <c r="C11" s="193"/>
      <c r="D11" s="193"/>
      <c r="E11" s="193"/>
      <c r="F11" s="193"/>
      <c r="G11" s="193"/>
      <c r="H11" s="193"/>
    </row>
    <row r="13" spans="2:8" ht="15" customHeight="1">
      <c r="B13" s="193" t="s">
        <v>252</v>
      </c>
      <c r="C13" s="193"/>
      <c r="D13" s="193"/>
      <c r="E13" s="193"/>
      <c r="F13" s="193"/>
      <c r="G13" s="193"/>
      <c r="H13" s="193"/>
    </row>
    <row r="14" spans="2:8">
      <c r="B14" s="193"/>
      <c r="C14" s="193"/>
      <c r="D14" s="193"/>
      <c r="E14" s="193"/>
      <c r="F14" s="193"/>
      <c r="G14" s="193"/>
      <c r="H14" s="193"/>
    </row>
    <row r="15" spans="2:8">
      <c r="B15" s="193"/>
      <c r="C15" s="193"/>
      <c r="D15" s="193"/>
      <c r="E15" s="193"/>
      <c r="F15" s="193"/>
      <c r="G15" s="193"/>
      <c r="H15" s="193"/>
    </row>
    <row r="16" spans="2:8">
      <c r="B16" s="197" t="s">
        <v>253</v>
      </c>
      <c r="C16" s="197"/>
      <c r="D16" s="136"/>
      <c r="E16" s="136"/>
      <c r="F16" s="136"/>
      <c r="G16" s="136"/>
      <c r="H16" s="136"/>
    </row>
    <row r="17" spans="2:8">
      <c r="B17" s="136"/>
      <c r="C17" s="136"/>
      <c r="D17" s="136"/>
      <c r="E17" s="136"/>
      <c r="F17" s="136"/>
      <c r="G17" s="136"/>
      <c r="H17" s="136"/>
    </row>
    <row r="18" spans="2:8" ht="18">
      <c r="B18" s="102" t="s">
        <v>122</v>
      </c>
    </row>
    <row r="19" spans="2:8">
      <c r="B19" t="s">
        <v>115</v>
      </c>
    </row>
    <row r="20" spans="2:8" ht="18">
      <c r="B20" s="102"/>
    </row>
    <row r="21" spans="2:8" ht="18">
      <c r="B21" s="102"/>
    </row>
    <row r="22" spans="2:8" ht="18">
      <c r="B22" s="102"/>
    </row>
    <row r="23" spans="2:8" ht="10.199999999999999" customHeight="1">
      <c r="B23" s="102"/>
    </row>
    <row r="24" spans="2:8" ht="18">
      <c r="B24" s="102" t="s">
        <v>123</v>
      </c>
    </row>
    <row r="25" spans="2:8">
      <c r="B25" t="s">
        <v>116</v>
      </c>
      <c r="G25" s="195" t="s">
        <v>109</v>
      </c>
      <c r="H25" s="195"/>
    </row>
    <row r="26" spans="2:8">
      <c r="B26" t="s">
        <v>117</v>
      </c>
      <c r="G26" s="195" t="s">
        <v>118</v>
      </c>
      <c r="H26" s="195"/>
    </row>
    <row r="27" spans="2:8">
      <c r="B27" t="s">
        <v>119</v>
      </c>
      <c r="C27" s="104"/>
      <c r="G27" s="195" t="s">
        <v>114</v>
      </c>
      <c r="H27" s="195"/>
    </row>
    <row r="28" spans="2:8" ht="18">
      <c r="C28" s="103"/>
      <c r="G28" s="195" t="s">
        <v>254</v>
      </c>
      <c r="H28" s="195"/>
    </row>
  </sheetData>
  <sheetProtection algorithmName="SHA-512" hashValue="AKqh1XVGSXdBjqbwtjaGw5jb2j1Pvk1OE7i3zI7txcWNpMvhtWAViktvFlBOQx297u7WSU4RpRPEmNU+Ba3twQ==" saltValue="OVjlcNmyRTf0fcU+phVQ0g==" spinCount="100000" sheet="1" objects="1" scenarios="1" selectLockedCells="1"/>
  <mergeCells count="8">
    <mergeCell ref="G28:H28"/>
    <mergeCell ref="G25:H25"/>
    <mergeCell ref="G26:H26"/>
    <mergeCell ref="G27:H27"/>
    <mergeCell ref="E2:G6"/>
    <mergeCell ref="B10:H11"/>
    <mergeCell ref="B13:H15"/>
    <mergeCell ref="B16:C16"/>
  </mergeCells>
  <hyperlinks>
    <hyperlink ref="G25" r:id="rId1" xr:uid="{B41C8CF4-BF9A-46CE-980C-82503A6BF6A0}"/>
    <hyperlink ref="G27" r:id="rId2" xr:uid="{36ABF154-40AA-4E51-B5A8-3E2FD83A0DAC}"/>
    <hyperlink ref="G26" r:id="rId3" display="Hello@HappyGiraffe.org" xr:uid="{65A44EAD-BB47-4914-95DF-4AC8564438EE}"/>
    <hyperlink ref="G26:H26" r:id="rId4" display="HappyGiraffe.org" xr:uid="{AD9C9A6A-15E1-4EF3-AE89-91A0EDE7E0DD}"/>
    <hyperlink ref="G27:H27" r:id="rId5" display="Buy Our Book" xr:uid="{3B45B2A8-702F-4C5B-9B64-7A30EAF10913}"/>
    <hyperlink ref="G25:H25" r:id="rId6" display="Hello@HappyGiraffe.org" xr:uid="{C0E3186C-03E3-42C0-95BF-083FA4228625}"/>
    <hyperlink ref="B16:C16" r:id="rId7" display="Download Our New App!" xr:uid="{5CD9EDB5-9D46-42F3-99B4-3C4FA01770A2}"/>
    <hyperlink ref="G28" r:id="rId8" xr:uid="{CE3B4E88-7190-4001-839E-F4B26ED4EC6A}"/>
  </hyperlinks>
  <pageMargins left="0.7" right="0.7" top="0.75" bottom="0.75" header="0.3" footer="0.3"/>
  <pageSetup orientation="portrait" r:id="rId9"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X14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4.4"/>
  <cols>
    <col min="1" max="1" width="12.6640625" style="7" bestFit="1" customWidth="1"/>
    <col min="2" max="2" width="12.6640625" style="7" customWidth="1"/>
    <col min="3" max="3" width="8.6640625" bestFit="1" customWidth="1"/>
    <col min="4" max="4" width="12.6640625" style="4" customWidth="1"/>
    <col min="5" max="5" width="13.6640625" style="8" customWidth="1"/>
    <col min="6" max="6" width="11.5546875" style="8" bestFit="1" customWidth="1"/>
    <col min="7" max="7" width="14.5546875" style="8" bestFit="1" customWidth="1"/>
    <col min="8" max="8" width="14.5546875" style="8" customWidth="1"/>
    <col min="9" max="9" width="16.88671875" style="8" bestFit="1" customWidth="1"/>
    <col min="10" max="22" width="14.5546875" style="8" customWidth="1"/>
    <col min="23" max="23" width="14.5546875" style="8" bestFit="1" customWidth="1"/>
    <col min="24" max="24" width="14.109375" style="9" bestFit="1" customWidth="1"/>
    <col min="25" max="25" width="14.109375" style="9" customWidth="1"/>
    <col min="26" max="32" width="12.109375" style="8" customWidth="1"/>
    <col min="33" max="33" width="12.88671875" style="8" customWidth="1"/>
    <col min="34" max="34" width="10.88671875" style="8" customWidth="1"/>
    <col min="35" max="35" width="13.5546875" style="8" customWidth="1"/>
    <col min="36" max="36" width="13.33203125" style="9" customWidth="1"/>
  </cols>
  <sheetData>
    <row r="1" spans="1:39">
      <c r="A1" s="7" t="s">
        <v>10</v>
      </c>
      <c r="B1" s="7" t="s">
        <v>184</v>
      </c>
      <c r="C1" t="s">
        <v>185</v>
      </c>
      <c r="D1" s="4" t="s">
        <v>22</v>
      </c>
      <c r="E1" s="8" t="s">
        <v>17</v>
      </c>
      <c r="F1" s="8" t="s">
        <v>12</v>
      </c>
      <c r="G1" s="8" t="s">
        <v>18</v>
      </c>
      <c r="H1" s="8" t="s">
        <v>0</v>
      </c>
      <c r="I1" s="8" t="s">
        <v>91</v>
      </c>
      <c r="J1" s="8" t="s">
        <v>135</v>
      </c>
      <c r="K1" s="8" t="s">
        <v>136</v>
      </c>
      <c r="L1" s="8" t="s">
        <v>137</v>
      </c>
      <c r="M1" s="8" t="s">
        <v>138</v>
      </c>
      <c r="N1" s="8" t="s">
        <v>139</v>
      </c>
      <c r="O1" s="8" t="s">
        <v>250</v>
      </c>
      <c r="P1" s="8" t="s">
        <v>237</v>
      </c>
      <c r="Q1" s="8" t="s">
        <v>1</v>
      </c>
      <c r="R1" s="8" t="s">
        <v>146</v>
      </c>
      <c r="S1" s="8" t="s">
        <v>143</v>
      </c>
      <c r="T1" s="8" t="s">
        <v>145</v>
      </c>
      <c r="U1" s="8" t="s">
        <v>144</v>
      </c>
      <c r="V1" s="8" t="s">
        <v>2</v>
      </c>
      <c r="W1" s="8" t="s">
        <v>8</v>
      </c>
      <c r="X1" s="9" t="s">
        <v>11</v>
      </c>
      <c r="Y1" s="9" t="s">
        <v>210</v>
      </c>
      <c r="Z1" s="8" t="s">
        <v>13</v>
      </c>
      <c r="AA1" s="8" t="s">
        <v>60</v>
      </c>
      <c r="AB1" s="8" t="s">
        <v>61</v>
      </c>
      <c r="AC1" s="8" t="s">
        <v>62</v>
      </c>
      <c r="AD1" s="8" t="s">
        <v>63</v>
      </c>
      <c r="AE1" s="8" t="s">
        <v>64</v>
      </c>
      <c r="AF1" s="8" t="s">
        <v>131</v>
      </c>
      <c r="AG1" s="8" t="s">
        <v>14</v>
      </c>
      <c r="AH1" s="8" t="s">
        <v>15</v>
      </c>
      <c r="AI1" s="8" t="s">
        <v>23</v>
      </c>
      <c r="AJ1" s="9" t="s">
        <v>16</v>
      </c>
    </row>
    <row r="2" spans="1:39">
      <c r="A2" s="7">
        <f>'1) Period'!E18</f>
        <v>45474</v>
      </c>
      <c r="B2" s="7" t="str">
        <f>IF(DAY(A2)&gt;DAY(A2+1),"Y","N")</f>
        <v>N</v>
      </c>
      <c r="C2" t="str">
        <f>IF(WEEKDAY(A2,2)&gt;5,"Y","F")</f>
        <v>F</v>
      </c>
      <c r="D2" s="8">
        <f>IF(A2="","",IF('4) Happy Money'!H28=0,WAllowance,ROUND((WAllowance/7)*'4) Happy Money'!H28,2)))</f>
        <v>400</v>
      </c>
      <c r="E2" s="8">
        <f>IF(A2="","",IF(B2="N",SUMIF(TMonthly[Day of the Month],DAY(A2),TMonthly[Amount]),SUMIF(TMonthly[Day of the Month],"&gt;="&amp;DAY(A2),TMonthly[Amount])))</f>
        <v>195</v>
      </c>
      <c r="F2" s="8" cm="1">
        <f t="array" ref="F2">IF(A2="","",SUMPRODUCT(--(TYearly[Due Date]&lt;=A2),IF(B2="N",--(TYearly[Day]=DAY(A2)),--(TYearly[Day]&gt;=DAY(A2))),--(IFERROR(MOD(TYearly[Month]-MONTH(A2)+12,12),1)=0),TYearly[Amount]))</f>
        <v>0</v>
      </c>
      <c r="G2" s="8">
        <f>IF(A2="","",SUMIF(TOneTime[Due Date],A2,TOneTime[Amount]))</f>
        <v>0</v>
      </c>
      <c r="H2" s="8" cm="1">
        <f t="array" ref="H2">IF(A2="","",IF(COUNTIF(TOther[Frequency],$H$1)=0,0,SUMPRODUCT(--(IFERROR(MOD(A2-TOther[Start Date],7),1)=0),--(TOther[Frequency]=$H$1),--(TOther[Start Date]&lt;=A2),--(TOther[End Date Calc]&gt;=A2),TOther[Amount])))</f>
        <v>0</v>
      </c>
      <c r="I2" s="8" cm="1">
        <f t="array" ref="I2">IF(A2="","",IF(COUNTIF(TOther[Frequency],$I$1)=0,0,SUMPRODUCT(--(IFERROR(MOD(A2-TOther[Start Date],14),1)=0),--(TOther[Frequency]=$I$1),--(TOther[Start Date]&lt;=A2),--(TOther[End Date Calc]&gt;=A2),TOther[Amount])))</f>
        <v>0</v>
      </c>
      <c r="J2" s="8">
        <f>IF(A2="","",IF(COUNTIF(TOther[Frequency],$J$1)=0,0,IF(OR(DAY(A2)=1,DAY(A2)=15),SUMIFS(TOther[Amount],TOther[Frequency],$J$1,TOther[Start Date],"&lt;="&amp;$A2,TOther[End Date Calc],"&gt;="&amp;A2),0)))</f>
        <v>0</v>
      </c>
      <c r="K2" s="8">
        <f>IF(A2="","",IF(COUNTIF(TOther[Frequency],$K$1)=0,0,IF(A2=(A2-DAY(A2)+1+2*7-WEEKDAY(A2-DAY(A2)+8-4,1)),SUMIFS(TOther[Amount],TOther[Frequency],$K$1,TOther[Start Date],"&lt;="&amp;$A2,TOther[End Date Calc],"&gt;="&amp;A2),0)))</f>
        <v>0</v>
      </c>
      <c r="L2" s="8">
        <f>IF(A2="","",IF(COUNTIF(TOther[Frequency],$L$1)=0,0,IF(A2=(A2-DAY(A2)+1+3*7-WEEKDAY(A2-DAY(A2)+8-4,1)),SUMIFS(TOther[Amount],TOther[Frequency],$L$1,TOther[Start Date],"&lt;="&amp;$A2,TOther[End Date Calc],"&gt;="&amp;A2),0)))</f>
        <v>0</v>
      </c>
      <c r="M2" s="8">
        <f>IF(A2="","",IF(COUNTIF(TOther[Frequency],$M$1)=0,0,IF(A2=(A2-DAY(A2)+1+4*7-WEEKDAY(A2-DAY(A2)+8-4,1)),SUMIFS(TOther[Amount],TOther[Frequency],$M$1,TOther[Start Date],"&lt;="&amp;$A2,TOther[End Date Calc],"&gt;="&amp;A2),0)))</f>
        <v>0</v>
      </c>
      <c r="N2" s="8" cm="1">
        <f t="array" ref="N2">IF(A2="","",IF(COUNTIF(TOther[Frequency],$N$1)=0,0,SUMPRODUCT(--(IFERROR(MOD(A2-TOther[Start Date],28),1)=0),--(TOther[Frequency]=$N$1),--(TOther[Start Date]&lt;=A2),--(TOther[End Date Calc]&gt;=A2),TOther[Amount])))</f>
        <v>0</v>
      </c>
      <c r="O2" s="8" cm="1">
        <f t="array" ref="O2">IF(A2="","",IF(COUNTIF(TOther[Frequency],$O$1)=0,0,SUMPRODUCT(--(IFERROR(MOD(A2-TOther[Start Date],42),1)=0),--(TOther[Frequency]=$O$1),--(TOther[Start Date]&lt;=A2),--(TOther[End Date Calc]&gt;=A2),TOther[Amount])))</f>
        <v>0</v>
      </c>
      <c r="P2" s="8" cm="1">
        <f t="array" ref="P2">IF(A2="","",IF(COUNTIF(TOther[Frequency],$P$1)=0,0,SUMPRODUCT(--(IFERROR(MOD(A2-TOther[Start Date],56),1)=0),--(TOther[Frequency]=$P$1),--(TOther[Start Date]&lt;=A2),--(TOther[End Date Calc]&gt;=A2),TOther[Amount])))</f>
        <v>0</v>
      </c>
      <c r="Q2" s="8">
        <f>IF(A2="","",IF(COUNTIF(TOther[Frequency],$Q$1)=0,0,IF(B2="N",SUMIFS(TOther[Amount],TOther[Frequency],$Q$1,TOther[Start Date],"&lt;="&amp;$A2,TOther[End Date Calc],"&gt;="&amp;A2,TOther[Start Day],DAY(A2)),SUMIFS(TOther[Amount],TOther[Frequency],$Q$1,TOther[Start Date],"&lt;="&amp;$A2,TOther[End Date Calc],"&gt;="&amp;A2,TOther[Start Day],"&gt;="&amp;DAY(A2)))))</f>
        <v>0</v>
      </c>
      <c r="R2" s="8" cm="1">
        <f t="array" ref="R2">IF(A2="","",IF(COUNTIF(TOther[Frequency],R$1)=0,0,SUMPRODUCT(--(TOther[Frequency]=R$1),--(TOther[Start Date]&lt;=A2),--(TOther[End Date Calc]&gt;=A2),IF(B2="N",--(TOther[Start Day]=DAY(A2)),--(TOther[Start Day]&gt;=DAY(A2))),--(IFERROR(MOD(TOther[Start Month]-MONTH(A2)+2,2),1)=0),TOther[Amount])))</f>
        <v>0</v>
      </c>
      <c r="S2" s="8" cm="1">
        <f t="array" ref="S2">IF(A2="","",IF(COUNTIF(TOther[Frequency],S$1)=0,0,SUMPRODUCT(--(TOther[Frequency]=S$1),--(TOther[Start Date]&lt;=A2),--(TOther[End Date Calc]&gt;=A2),IF(B2="N",--(TOther[Start Day]=DAY(A2)),--(TOther[Start Day]&gt;=DAY(A2))),--(IFERROR(MOD(TOther[Start Month]-MONTH(A2)+3,3),1)=0),TOther[Amount])))</f>
        <v>0</v>
      </c>
      <c r="T2" s="8" cm="1">
        <f t="array" ref="T2">IF($A2="","",IF(COUNTIF(TOther[Frequency],T$1)=0,0,SUMPRODUCT(--(TOther[Frequency]=T$1),--(TOther[Start Date]&lt;=$A2),--(TOther[End Date Calc]&gt;=$A2),IF($B2="N",--(TOther[Start Day]=DAY($A2)),--(TOther[Start Day]&gt;=DAY($A2))),--(IFERROR(MOD(TOther[Start Month]-MONTH($A2)+4,4),1)=0),TOther[Amount])))</f>
        <v>0</v>
      </c>
      <c r="U2" s="8" cm="1">
        <f t="array" ref="U2">IF(A2="","",IF(COUNTIF(TOther[Frequency],U$1)=0,0,SUMPRODUCT(--(TOther[Frequency]=U$1),--(TOther[Start Date]&lt;=A2),--(TOther[End Date Calc]&gt;=A2),IF(B2="N",--(TOther[Start Day]=DAY(A2)),--(TOther[Start Day]&gt;=DAY(A2))),--(IFERROR(MOD(TOther[Start Month]-MONTH(A2)+6,6),1)=0),TOther[Amount])))</f>
        <v>0</v>
      </c>
      <c r="V2" s="8" cm="1">
        <f t="array" ref="V2">IF(A2="","",IF(COUNTIF(TOther[Frequency],V$1)=0,0,SUMPRODUCT(--(TOther[Frequency]=V$1),--(TOther[Start Date]&lt;=A2),--(TOther[End Date Calc]&gt;=A2),IF(B2="N",--(TOther[Start Day]=DAY(A2)),--(TOther[Start Day]&gt;=DAY(A2))),--(IFERROR(MOD(TOther[Start Month]-MONTH(A2)+12,12),1)=0),TOther[Amount])))</f>
        <v>0</v>
      </c>
      <c r="W2" s="8">
        <f>IF(A2="","",IF(COUNTIF(TOther[Frequency],W$1)=0,0,SUMIFS(TOther[Amount],TOther[Start Date],A2,TOther[Frequency],W$1)))</f>
        <v>0</v>
      </c>
      <c r="X2" s="9">
        <f t="shared" ref="X2:X65" si="0">IF(A2="","",SUM(E2:W2))</f>
        <v>195</v>
      </c>
      <c r="Y2" s="9">
        <f>IF(A2="","",SUM(H2:W2))</f>
        <v>0</v>
      </c>
      <c r="Z2" s="8" cm="1">
        <f t="array" ref="Z2">IF(A2="","",IF(COUNTIF('2) Income'!$D$13:$D$32,"Weekly")=0,0,SUMPRODUCT(--(IFERROR(MOD(A2-'2) Income'!$F$13:$F$32,7),1)=0),--('2) Income'!$D$13:$D$32="Weekly"),--('2) Income'!$F$13:$F$32&lt;=A2),'2) Income'!$E$13:$E$32)))</f>
        <v>0</v>
      </c>
      <c r="AA2" s="8" cm="1">
        <f t="array" ref="AA2">IF(A2="","",IF(COUNTIF('2) Income'!$D$13:$D$32,"Every Other Week")=0,0,SUMPRODUCT(--(IFERROR(MOD(A2-'2) Income'!$F$13:$F$32,14),1)=0),--('2) Income'!$D$13:$D$32="Every Other Week"),--('2) Income'!$F$13:$F$32&lt;=A2),'2) Income'!$E$13:$E$32)))</f>
        <v>0</v>
      </c>
      <c r="AB2" s="8">
        <f>IF(A2="","",IF(COUNTIF('2) Income'!$D$13:$D$32,"1st and 15th")=0,0,IF(OR(DAY(A2)=1,DAY(A2)=15),SUMIFS('2) Income'!$E$13:$E$32,'2) Income'!$D$13:$D$32,"1st and 15th",'2) Income'!$F$13:$F$32,"&lt;="&amp;$A2),0)))</f>
        <v>0</v>
      </c>
      <c r="AC2" s="8">
        <f>IF(A2="","",IF(COUNTIF('2) Income'!$D$13:$D$32,"2nd Wednesday")=0,0,IF(A2=(A2-DAY(A2)+1+2*7-WEEKDAY(A2-DAY(A2)+8-4,1)),SUMIFS('2) Income'!$E$13:$E$32,'2) Income'!$D$13:$D$32,"2nd Wednesday",'2) Income'!$F$13:$F$32,"&lt;="&amp;$A2),0)))</f>
        <v>0</v>
      </c>
      <c r="AD2" s="8">
        <f>IF(A2="","",IF(COUNTIF('2) Income'!$D$13:$D$32,"3rd Wednesday")=0,0,IF(A2=(A2-DAY(A2)+1+3*7-WEEKDAY(A2-DAY(A2)+8-4,1)),SUMIFS('2) Income'!$E$13:$E$32,'2) Income'!$D$13:$D$32,"3rd Wednesday",'2) Income'!$F$13:$F$32,"&lt;="&amp;$A2),0)))</f>
        <v>0</v>
      </c>
      <c r="AE2" s="8">
        <f>IF(A2="","",IF(COUNTIF('2) Income'!$D$13:$D$32,"4th Wednesday")=0,0,IF(A2=(A2-DAY(A2)+1+4*7-WEEKDAY(A2-DAY(A2)+8-4,1)),SUMIFS('2) Income'!$E$13:$E$32,'2) Income'!$D$13:$D$32,"4th Wednesday",'2) Income'!$F$13:$F$32,"&lt;="&amp;$A2),0)))</f>
        <v>0</v>
      </c>
      <c r="AF2" s="8" cm="1">
        <f t="array" ref="AF2">IF(A2="","",IF(COUNTIF('2) Income'!$D$13:$D$32,"Every 4 Weeks")=0,0,SUMPRODUCT(--(IFERROR(MOD(A2-'2) Income'!$F$13:$F$32,28),1)=0),--('2) Income'!$D$13:$D$32="Every 4 Weeks"),--('2) Income'!$F$13:$F$32&lt;=A2),'2) Income'!$E$13:$E$32)))</f>
        <v>0</v>
      </c>
      <c r="AG2" s="8">
        <f>IF(A2="","",IF(COUNTIF('2) Income'!$D$13:$D$32,"Monthly")=0,0,IF(B2="N",SUMIFS('2) Income'!$E$13:$E$32,'2) Income'!$D$13:$D$32,"monthly",'2) Income'!$F$13:$F$32,"&lt;="&amp;$A2,'2) Income'!$I$13:$I$32,DAY(A2)),SUMIFS('2) Income'!$E$13:$E$32,'2) Income'!$D$13:$D$32,"monthly",'2) Income'!$F$13:$F$32,"&lt;="&amp;$A2,'2) Income'!$I$13:$I$32,"&gt;="&amp;DAY(A2)))))</f>
        <v>650</v>
      </c>
      <c r="AH2" s="8" cm="1">
        <f t="array" ref="AH2">IF(A2="","",IF(COUNTIF('2) Income'!$D$13:$D$32,"Yearly")=0,0,SUMPRODUCT(--('2) Income'!$D$13:$D$32="Yearly"),--('2) Income'!$F$13:$F$32&lt;=A2),IF(B2="N",--('2) Income'!$I$13:$I$32=DAY(A2)),--('2) Income'!$I$13:$I$32&gt;=DAY(A2))),--(IFERROR(MOD('2) Income'!$H$13:$H$32-MONTH(A2)+12,12),1)=0),'2) Income'!$E$13:$E$32)))</f>
        <v>0</v>
      </c>
      <c r="AI2" s="8">
        <f>IF(A2="","",IF(COUNTIF('2) Income'!$D$13:$D$32,"one-time")=0,0,SUMIFS('2) Income'!$E$13:$E$32,'2) Income'!$D$13:$D$32,"one-time",'2) Income'!$F$13:$F$32,"="&amp;$A2)))</f>
        <v>0</v>
      </c>
      <c r="AJ2" s="9">
        <f t="shared" ref="AJ2:AJ65" si="1">IF(A2="","",SUM(Z2:AI2))</f>
        <v>650</v>
      </c>
      <c r="AL2" s="69" t="s">
        <v>199</v>
      </c>
    </row>
    <row r="3" spans="1:39">
      <c r="A3" s="7">
        <f>IF(A2="","",IF(A2+1&lt;='1) Period'!$E$21,A2+1,""))</f>
        <v>45475</v>
      </c>
      <c r="B3" s="7" t="str">
        <f t="shared" ref="B3:B66" si="2">IF(DAY(A3)&gt;DAY(A3+1),"Y","N")</f>
        <v>N</v>
      </c>
      <c r="C3" t="str">
        <f t="shared" ref="C3:C66" si="3">IF(WEEKDAY(A3,2)&gt;5,"Y","F")</f>
        <v>F</v>
      </c>
      <c r="D3" s="8">
        <f>IF(A3="","",IF(TEXT(A3,"dddd")='4) Happy Money'!$E$23,WAllowance,0))</f>
        <v>0</v>
      </c>
      <c r="E3" s="8">
        <f>IF(A3="","",IF(B3="N",SUMIF(TMonthly[Day of the Month],DAY(A3),TMonthly[Amount]),SUMIF(TMonthly[Day of the Month],"&gt;="&amp;DAY(A3),TMonthly[Amount])))</f>
        <v>35</v>
      </c>
      <c r="F3" s="8" cm="1">
        <f t="array" ref="F3">IF(A3="","",SUMPRODUCT(--(TYearly[Due Date]&lt;=A3),IF(B3="N",--(TYearly[Day]=DAY(A3)),--(TYearly[Day]&gt;=DAY(A3))),--(IFERROR(MOD(TYearly[Month]-MONTH(A3)+12,12),1)=0),TYearly[Amount]))</f>
        <v>0</v>
      </c>
      <c r="G3" s="8">
        <f>IF(A3="","",SUMIF(TOneTime[Due Date],A3,TOneTime[Amount]))</f>
        <v>0</v>
      </c>
      <c r="H3" s="8" cm="1">
        <f t="array" ref="H3">IF(A3="","",IF(COUNTIF(TOther[Frequency],$H$1)=0,0,SUMPRODUCT(--(IFERROR(MOD(A3-TOther[Start Date],7),1)=0),--(TOther[Frequency]=$H$1),--(TOther[Start Date]&lt;=A3),--(TOther[End Date Calc]&gt;=A3),TOther[Amount])))</f>
        <v>0</v>
      </c>
      <c r="I3" s="8" cm="1">
        <f t="array" ref="I3">IF(A3="","",IF(COUNTIF(TOther[Frequency],$I$1)=0,0,SUMPRODUCT(--(IFERROR(MOD(A3-TOther[Start Date],14),1)=0),--(TOther[Frequency]=$I$1),--(TOther[Start Date]&lt;=A3),--(TOther[End Date Calc]&gt;=A3),TOther[Amount])))</f>
        <v>0</v>
      </c>
      <c r="J3" s="8">
        <f>IF(A3="","",IF(COUNTIF(TOther[Frequency],$J$1)=0,0,IF(OR(DAY(A3)=1,DAY(A3)=15),SUMIFS(TOther[Amount],TOther[Frequency],$J$1,TOther[Start Date],"&lt;="&amp;$A3,TOther[End Date Calc],"&gt;="&amp;A3),0)))</f>
        <v>0</v>
      </c>
      <c r="K3" s="8">
        <f>IF(A3="","",IF(COUNTIF(TOther[Frequency],$K$1)=0,0,IF(A3=(A3-DAY(A3)+1+2*7-WEEKDAY(A3-DAY(A3)+8-4,1)),SUMIFS(TOther[Amount],TOther[Frequency],$K$1,TOther[Start Date],"&lt;="&amp;$A3,TOther[End Date Calc],"&gt;="&amp;A3),0)))</f>
        <v>0</v>
      </c>
      <c r="L3" s="8">
        <f>IF(A3="","",IF(COUNTIF(TOther[Frequency],$L$1)=0,0,IF(A3=(A3-DAY(A3)+1+3*7-WEEKDAY(A3-DAY(A3)+8-4,1)),SUMIFS(TOther[Amount],TOther[Frequency],$L$1,TOther[Start Date],"&lt;="&amp;$A3,TOther[End Date Calc],"&gt;="&amp;A3),0)))</f>
        <v>0</v>
      </c>
      <c r="M3" s="8">
        <f>IF(A3="","",IF(COUNTIF(TOther[Frequency],$M$1)=0,0,IF(A3=(A3-DAY(A3)+1+4*7-WEEKDAY(A3-DAY(A3)+8-4,1)),SUMIFS(TOther[Amount],TOther[Frequency],$M$1,TOther[Start Date],"&lt;="&amp;$A3,TOther[End Date Calc],"&gt;="&amp;A3),0)))</f>
        <v>0</v>
      </c>
      <c r="N3" s="8" cm="1">
        <f t="array" ref="N3">IF(A3="","",IF(COUNTIF(TOther[Frequency],$N$1)=0,0,SUMPRODUCT(--(IFERROR(MOD(A3-TOther[Start Date],28),1)=0),--(TOther[Frequency]=$N$1),--(TOther[Start Date]&lt;=A3),--(TOther[End Date Calc]&gt;=A3),TOther[Amount])))</f>
        <v>0</v>
      </c>
      <c r="O3" s="8" cm="1">
        <f t="array" ref="O3">IF(A3="","",IF(COUNTIF(TOther[Frequency],$O$1)=0,0,SUMPRODUCT(--(IFERROR(MOD(A3-TOther[Start Date],42),1)=0),--(TOther[Frequency]=$O$1),--(TOther[Start Date]&lt;=A3),--(TOther[End Date Calc]&gt;=A3),TOther[Amount])))</f>
        <v>0</v>
      </c>
      <c r="P3" s="8" cm="1">
        <f t="array" ref="P3">IF(A3="","",IF(COUNTIF(TOther[Frequency],$P$1)=0,0,SUMPRODUCT(--(IFERROR(MOD(A3-TOther[Start Date],56),1)=0),--(TOther[Frequency]=$P$1),--(TOther[Start Date]&lt;=A3),--(TOther[End Date Calc]&gt;=A3),TOther[Amount])))</f>
        <v>0</v>
      </c>
      <c r="Q3" s="8">
        <f>IF(A3="","",IF(COUNTIF(TOther[Frequency],$Q$1)=0,0,IF(B3="N",SUMIFS(TOther[Amount],TOther[Frequency],$Q$1,TOther[Start Date],"&lt;="&amp;$A3,TOther[End Date Calc],"&gt;="&amp;A3,TOther[Start Day],DAY(A3)),SUMIFS(TOther[Amount],TOther[Frequency],$Q$1,TOther[Start Date],"&lt;="&amp;$A3,TOther[End Date Calc],"&gt;="&amp;A3,TOther[Start Day],"&gt;="&amp;DAY(A3)))))</f>
        <v>0</v>
      </c>
      <c r="R3" s="8" cm="1">
        <f t="array" ref="R3">IF(A3="","",IF(COUNTIF(TOther[Frequency],R$1)=0,0,SUMPRODUCT(--(TOther[Frequency]=R$1),--(TOther[Start Date]&lt;=A3),--(TOther[End Date Calc]&gt;=A3),IF(B3="N",--(TOther[Start Day]=DAY(A3)),--(TOther[Start Day]&gt;=DAY(A3))),--(IFERROR(MOD(TOther[Start Month]-MONTH(A3)+2,2),1)=0),TOther[Amount])))</f>
        <v>0</v>
      </c>
      <c r="S3" s="8" cm="1">
        <f t="array" ref="S3">IF(A3="","",IF(COUNTIF(TOther[Frequency],S$1)=0,0,SUMPRODUCT(--(TOther[Frequency]=S$1),--(TOther[Start Date]&lt;=A3),--(TOther[End Date Calc]&gt;=A3),IF(B3="N",--(TOther[Start Day]=DAY(A3)),--(TOther[Start Day]&gt;=DAY(A3))),--(IFERROR(MOD(TOther[Start Month]-MONTH(A3)+3,3),1)=0),TOther[Amount])))</f>
        <v>0</v>
      </c>
      <c r="T3" s="8" cm="1">
        <f t="array" ref="T3">IF($A3="","",IF(COUNTIF(TOther[Frequency],T$1)=0,0,SUMPRODUCT(--(TOther[Frequency]=T$1),--(TOther[Start Date]&lt;=$A3),--(TOther[End Date Calc]&gt;=$A3),IF($B3="N",--(TOther[Start Day]=DAY($A3)),--(TOther[Start Day]&gt;=DAY($A3))),--(IFERROR(MOD(TOther[Start Month]-MONTH($A3)+4,4),1)=0),TOther[Amount])))</f>
        <v>0</v>
      </c>
      <c r="U3" s="8" cm="1">
        <f t="array" ref="U3">IF(A3="","",IF(COUNTIF(TOther[Frequency],$U$1)=0,0,SUMPRODUCT(--(TOther[Frequency]=$U$1),--(TOther[Start Date]&lt;=A3),--(TOther[End Date Calc]&gt;=A3),IF(B3="N",--(TOther[Start Day]=DAY(A3)),--(TOther[Start Day]&gt;=DAY(A3))),--(IFERROR(MOD(TOther[Start Month]-MONTH(A3)+6,6),1)=0),TOther[Amount])))</f>
        <v>0</v>
      </c>
      <c r="V3" s="8" cm="1">
        <f t="array" ref="V3">IF(A3="","",IF(COUNTIF(TOther[Frequency],$V$1)=0,0,SUMPRODUCT(--(TOther[Frequency]=$V$1),--(TOther[Start Date]&lt;=A3),--(TOther[End Date Calc]&gt;=A3),IF(B3="N",--(TOther[Start Day]=DAY(A3)),--(TOther[Start Day]&gt;=DAY(A3))),--(IFERROR(MOD(TOther[Start Month]-MONTH(A3)+12,12),1)=0),TOther[Amount])))</f>
        <v>0</v>
      </c>
      <c r="W3" s="8">
        <f>IF(A3="","",SUMIFS(TOther[Amount],TOther[Start Date],A3,TOther[Frequency],$W$1))</f>
        <v>0</v>
      </c>
      <c r="X3" s="9">
        <f t="shared" si="0"/>
        <v>35</v>
      </c>
      <c r="Y3" s="9">
        <f t="shared" ref="Y3:Y66" si="4">IF(A3="","",SUM(H3:W3))</f>
        <v>0</v>
      </c>
      <c r="Z3" s="8" cm="1">
        <f t="array" ref="Z3">IF(A3="","",IF(COUNTIF('2) Income'!$D$13:$D$32,"Weekly")=0,0,SUMPRODUCT(--(IFERROR(MOD(A3-'2) Income'!$F$13:$F$32,7),1)=0),--('2) Income'!$D$13:$D$32="Weekly"),--('2) Income'!$F$13:$F$32&lt;=A3),'2) Income'!$E$13:$E$32)))</f>
        <v>0</v>
      </c>
      <c r="AA3" s="8" cm="1">
        <f t="array" ref="AA3">IF(A3="","",IF(COUNTIF('2) Income'!$D$13:$D$32,"Every Other Week")=0,0,SUMPRODUCT(--(IFERROR(MOD(A3-'2) Income'!$F$13:$F$32,14),1)=0),--('2) Income'!$D$13:$D$32="Every Other Week"),--('2) Income'!$F$13:$F$32&lt;=A3),'2) Income'!$E$13:$E$32)))</f>
        <v>0</v>
      </c>
      <c r="AB3" s="8">
        <f>IF(A3="","",IF(COUNTIF('2) Income'!$D$13:$D$32,"1st and 15th")=0,0,IF(OR(DAY(A3)=1,DAY(A3)=15),SUMIFS('2) Income'!$E$13:$E$32,'2) Income'!$D$13:$D$32,"1st and 15th",'2) Income'!$F$13:$F$32,"&lt;="&amp;$A3),0)))</f>
        <v>0</v>
      </c>
      <c r="AC3" s="8">
        <f>IF(A3="","",IF(COUNTIF('2) Income'!$D$13:$D$32,"2nd Wednesday")=0,0,IF(A3=(A3-DAY(A3)+1+2*7-WEEKDAY(A3-DAY(A3)+8-4,1)),SUMIFS('2) Income'!$E$13:$E$32,'2) Income'!$D$13:$D$32,"2nd Wednesday",'2) Income'!$F$13:$F$32,"&lt;="&amp;$A3),0)))</f>
        <v>0</v>
      </c>
      <c r="AD3" s="8">
        <f>IF(A3="","",IF(COUNTIF('2) Income'!$D$13:$D$32,"3rd Wednesday")=0,0,IF(A3=(A3-DAY(A3)+1+3*7-WEEKDAY(A3-DAY(A3)+8-4,1)),SUMIFS('2) Income'!$E$13:$E$32,'2) Income'!$D$13:$D$32,"3rd Wednesday",'2) Income'!$F$13:$F$32,"&lt;="&amp;$A3),0)))</f>
        <v>0</v>
      </c>
      <c r="AE3" s="8">
        <f>IF(A3="","",IF(COUNTIF('2) Income'!$D$13:$D$32,"4th Wednesday")=0,0,IF(A3=(A3-DAY(A3)+1+4*7-WEEKDAY(A3-DAY(A3)+8-4,1)),SUMIFS('2) Income'!$E$13:$E$32,'2) Income'!$D$13:$D$32,"4th Wednesday",'2) Income'!$F$13:$F$32,"&lt;="&amp;$A3),0)))</f>
        <v>0</v>
      </c>
      <c r="AF3" s="8" cm="1">
        <f t="array" ref="AF3">IF(A3="","",IF(COUNTIF('2) Income'!$D$13:$D$32,"Every 4 Weeks")=0,0,SUMPRODUCT(--(IFERROR(MOD(A3-'2) Income'!$F$13:$F$32,28),1)=0),--('2) Income'!$D$13:$D$32="Every 4 Weeks"),--('2) Income'!$F$13:$F$32&lt;=A3),'2) Income'!$E$13:$E$32)))</f>
        <v>0</v>
      </c>
      <c r="AG3" s="8">
        <f>IF(A3="","",IF(COUNTIF('2) Income'!$D$13:$D$32,"Monthly")=0,0,IF(B3="N",SUMIFS('2) Income'!$E$13:$E$32,'2) Income'!$D$13:$D$32,"monthly",'2) Income'!$F$13:$F$32,"&lt;="&amp;$A3,'2) Income'!$I$13:$I$32,DAY(A3)),SUMIFS('2) Income'!$E$13:$E$32,'2) Income'!$D$13:$D$32,"monthly",'2) Income'!$F$13:$F$32,"&lt;="&amp;$A3,'2) Income'!$I$13:$I$32,"&gt;="&amp;DAY(A3)))))</f>
        <v>0</v>
      </c>
      <c r="AH3" s="8" cm="1">
        <f t="array" ref="AH3">IF(A3="","",IF(COUNTIF('2) Income'!$D$13:$D$32,"Yearly")=0,0,SUMPRODUCT(--('2) Income'!$D$13:$D$32="Yearly"),--('2) Income'!$F$13:$F$32&lt;=A3),IF(B3="N",--('2) Income'!$I$13:$I$32=DAY(A3)),--('2) Income'!$I$13:$I$32&gt;=DAY(A3))),--(IFERROR(MOD('2) Income'!$H$13:$H$32-MONTH(A3)+12,12),1)=0),'2) Income'!$E$13:$E$32)))</f>
        <v>0</v>
      </c>
      <c r="AI3" s="8">
        <f>IF(A3="","",IF(COUNTIF('2) Income'!$D$13:$D$32,"one-time")=0,0,SUMIFS('2) Income'!$E$13:$E$32,'2) Income'!$D$13:$D$32,"one-time",'2) Income'!$F$13:$F$32,"="&amp;$A3)))</f>
        <v>0</v>
      </c>
      <c r="AJ3" s="9">
        <f t="shared" si="1"/>
        <v>0</v>
      </c>
      <c r="AL3" t="s">
        <v>19</v>
      </c>
      <c r="AM3" t="s">
        <v>180</v>
      </c>
    </row>
    <row r="4" spans="1:39">
      <c r="A4" s="7">
        <f>IF(A3="","",IF(A3+1&lt;='1) Period'!$E$21,A3+1,""))</f>
        <v>45476</v>
      </c>
      <c r="B4" s="7" t="str">
        <f t="shared" si="2"/>
        <v>N</v>
      </c>
      <c r="C4" t="str">
        <f t="shared" si="3"/>
        <v>F</v>
      </c>
      <c r="D4" s="8">
        <f>IF(A4="","",IF(TEXT(A4,"dddd")='4) Happy Money'!$E$23,WAllowance,0))</f>
        <v>0</v>
      </c>
      <c r="E4" s="8">
        <f>IF(A4="","",IF(B4="N",SUMIF(TMonthly[Day of the Month],DAY(A4),TMonthly[Amount]),SUMIF(TMonthly[Day of the Month],"&gt;="&amp;DAY(A4),TMonthly[Amount])))</f>
        <v>35</v>
      </c>
      <c r="F4" s="8" cm="1">
        <f t="array" ref="F4">IF(A4="","",SUMPRODUCT(--(TYearly[Due Date]&lt;=A4),IF(B4="N",--(TYearly[Day]=DAY(A4)),--(TYearly[Day]&gt;=DAY(A4))),--(IFERROR(MOD(TYearly[Month]-MONTH(A4)+12,12),1)=0),TYearly[Amount]))</f>
        <v>0</v>
      </c>
      <c r="G4" s="8">
        <f>IF(A4="","",SUMIF(TOneTime[Due Date],A4,TOneTime[Amount]))</f>
        <v>0</v>
      </c>
      <c r="H4" s="8" cm="1">
        <f t="array" ref="H4">IF(A4="","",IF(COUNTIF(TOther[Frequency],$H$1)=0,0,SUMPRODUCT(--(IFERROR(MOD(A4-TOther[Start Date],7),1)=0),--(TOther[Frequency]=$H$1),--(TOther[Start Date]&lt;=A4),--(TOther[End Date Calc]&gt;=A4),TOther[Amount])))</f>
        <v>0</v>
      </c>
      <c r="I4" s="8" cm="1">
        <f t="array" ref="I4">IF(A4="","",IF(COUNTIF(TOther[Frequency],$I$1)=0,0,SUMPRODUCT(--(IFERROR(MOD(A4-TOther[Start Date],14),1)=0),--(TOther[Frequency]=$I$1),--(TOther[Start Date]&lt;=A4),--(TOther[End Date Calc]&gt;=A4),TOther[Amount])))</f>
        <v>0</v>
      </c>
      <c r="J4" s="8">
        <f>IF(A4="","",IF(COUNTIF(TOther[Frequency],$J$1)=0,0,IF(OR(DAY(A4)=1,DAY(A4)=15),SUMIFS(TOther[Amount],TOther[Frequency],$J$1,TOther[Start Date],"&lt;="&amp;$A4,TOther[End Date Calc],"&gt;="&amp;A4),0)))</f>
        <v>0</v>
      </c>
      <c r="K4" s="8">
        <f>IF(A4="","",IF(COUNTIF(TOther[Frequency],$K$1)=0,0,IF(A4=(A4-DAY(A4)+1+2*7-WEEKDAY(A4-DAY(A4)+8-4,1)),SUMIFS(TOther[Amount],TOther[Frequency],$K$1,TOther[Start Date],"&lt;="&amp;$A4,TOther[End Date Calc],"&gt;="&amp;A4),0)))</f>
        <v>0</v>
      </c>
      <c r="L4" s="8">
        <f>IF(A4="","",IF(COUNTIF(TOther[Frequency],$L$1)=0,0,IF(A4=(A4-DAY(A4)+1+3*7-WEEKDAY(A4-DAY(A4)+8-4,1)),SUMIFS(TOther[Amount],TOther[Frequency],$L$1,TOther[Start Date],"&lt;="&amp;$A4,TOther[End Date Calc],"&gt;="&amp;A4),0)))</f>
        <v>0</v>
      </c>
      <c r="M4" s="8">
        <f>IF(A4="","",IF(COUNTIF(TOther[Frequency],$M$1)=0,0,IF(A4=(A4-DAY(A4)+1+4*7-WEEKDAY(A4-DAY(A4)+8-4,1)),SUMIFS(TOther[Amount],TOther[Frequency],$M$1,TOther[Start Date],"&lt;="&amp;$A4,TOther[End Date Calc],"&gt;="&amp;A4),0)))</f>
        <v>0</v>
      </c>
      <c r="N4" s="8" cm="1">
        <f t="array" ref="N4">IF(A4="","",IF(COUNTIF(TOther[Frequency],$N$1)=0,0,SUMPRODUCT(--(IFERROR(MOD(A4-TOther[Start Date],28),1)=0),--(TOther[Frequency]=$N$1),--(TOther[Start Date]&lt;=A4),--(TOther[End Date Calc]&gt;=A4),TOther[Amount])))</f>
        <v>0</v>
      </c>
      <c r="O4" s="8" cm="1">
        <f t="array" ref="O4">IF(A4="","",IF(COUNTIF(TOther[Frequency],$O$1)=0,0,SUMPRODUCT(--(IFERROR(MOD(A4-TOther[Start Date],42),1)=0),--(TOther[Frequency]=$O$1),--(TOther[Start Date]&lt;=A4),--(TOther[End Date Calc]&gt;=A4),TOther[Amount])))</f>
        <v>0</v>
      </c>
      <c r="P4" s="8" cm="1">
        <f t="array" ref="P4">IF(A4="","",IF(COUNTIF(TOther[Frequency],$P$1)=0,0,SUMPRODUCT(--(IFERROR(MOD(A4-TOther[Start Date],56),1)=0),--(TOther[Frequency]=$P$1),--(TOther[Start Date]&lt;=A4),--(TOther[End Date Calc]&gt;=A4),TOther[Amount])))</f>
        <v>0</v>
      </c>
      <c r="Q4" s="8">
        <f>IF(A4="","",IF(COUNTIF(TOther[Frequency],$Q$1)=0,0,IF(B4="N",SUMIFS(TOther[Amount],TOther[Frequency],$Q$1,TOther[Start Date],"&lt;="&amp;$A4,TOther[End Date Calc],"&gt;="&amp;A4,TOther[Start Day],DAY(A4)),SUMIFS(TOther[Amount],TOther[Frequency],$Q$1,TOther[Start Date],"&lt;="&amp;$A4,TOther[End Date Calc],"&gt;="&amp;A4,TOther[Start Day],"&gt;="&amp;DAY(A4)))))</f>
        <v>0</v>
      </c>
      <c r="R4" s="8" cm="1">
        <f t="array" ref="R4">IF(A4="","",IF(COUNTIF(TOther[Frequency],R$1)=0,0,SUMPRODUCT(--(TOther[Frequency]=R$1),--(TOther[Start Date]&lt;=A4),--(TOther[End Date Calc]&gt;=A4),IF(B4="N",--(TOther[Start Day]=DAY(A4)),--(TOther[Start Day]&gt;=DAY(A4))),--(IFERROR(MOD(TOther[Start Month]-MONTH(A4)+2,2),1)=0),TOther[Amount])))</f>
        <v>0</v>
      </c>
      <c r="S4" s="8" cm="1">
        <f t="array" ref="S4">IF(A4="","",IF(COUNTIF(TOther[Frequency],S$1)=0,0,SUMPRODUCT(--(TOther[Frequency]=S$1),--(TOther[Start Date]&lt;=A4),--(TOther[End Date Calc]&gt;=A4),IF(B4="N",--(TOther[Start Day]=DAY(A4)),--(TOther[Start Day]&gt;=DAY(A4))),--(IFERROR(MOD(TOther[Start Month]-MONTH(A4)+3,3),1)=0),TOther[Amount])))</f>
        <v>0</v>
      </c>
      <c r="T4" s="8" cm="1">
        <f t="array" ref="T4">IF($A4="","",IF(COUNTIF(TOther[Frequency],T$1)=0,0,SUMPRODUCT(--(TOther[Frequency]=T$1),--(TOther[Start Date]&lt;=$A4),--(TOther[End Date Calc]&gt;=$A4),IF($B4="N",--(TOther[Start Day]=DAY($A4)),--(TOther[Start Day]&gt;=DAY($A4))),--(IFERROR(MOD(TOther[Start Month]-MONTH($A4)+4,4),1)=0),TOther[Amount])))</f>
        <v>0</v>
      </c>
      <c r="U4" s="8" cm="1">
        <f t="array" ref="U4">IF(A4="","",IF(COUNTIF(TOther[Frequency],$U$1)=0,0,SUMPRODUCT(--(TOther[Frequency]=$U$1),--(TOther[Start Date]&lt;=A4),--(TOther[End Date Calc]&gt;=A4),IF(B4="N",--(TOther[Start Day]=DAY(A4)),--(TOther[Start Day]&gt;=DAY(A4))),--(IFERROR(MOD(TOther[Start Month]-MONTH(A4)+6,6),1)=0),TOther[Amount])))</f>
        <v>0</v>
      </c>
      <c r="V4" s="8" cm="1">
        <f t="array" ref="V4">IF(A4="","",IF(COUNTIF(TOther[Frequency],$V$1)=0,0,SUMPRODUCT(--(TOther[Frequency]=$V$1),--(TOther[Start Date]&lt;=A4),--(TOther[End Date Calc]&gt;=A4),IF(B4="N",--(TOther[Start Day]=DAY(A4)),--(TOther[Start Day]&gt;=DAY(A4))),--(IFERROR(MOD(TOther[Start Month]-MONTH(A4)+12,12),1)=0),TOther[Amount])))</f>
        <v>0</v>
      </c>
      <c r="W4" s="8">
        <f>IF(A4="","",SUMIFS(TOther[Amount],TOther[Start Date],A4,TOther[Frequency],$W$1))</f>
        <v>0</v>
      </c>
      <c r="X4" s="9">
        <f t="shared" si="0"/>
        <v>35</v>
      </c>
      <c r="Y4" s="9">
        <f t="shared" si="4"/>
        <v>0</v>
      </c>
      <c r="Z4" s="8" cm="1">
        <f t="array" ref="Z4">IF(A4="","",IF(COUNTIF('2) Income'!$D$13:$D$32,"Weekly")=0,0,SUMPRODUCT(--(IFERROR(MOD(A4-'2) Income'!$F$13:$F$32,7),1)=0),--('2) Income'!$D$13:$D$32="Weekly"),--('2) Income'!$F$13:$F$32&lt;=A4),'2) Income'!$E$13:$E$32)))</f>
        <v>0</v>
      </c>
      <c r="AA4" s="8" cm="1">
        <f t="array" ref="AA4">IF(A4="","",IF(COUNTIF('2) Income'!$D$13:$D$32,"Every Other Week")=0,0,SUMPRODUCT(--(IFERROR(MOD(A4-'2) Income'!$F$13:$F$32,14),1)=0),--('2) Income'!$D$13:$D$32="Every Other Week"),--('2) Income'!$F$13:$F$32&lt;=A4),'2) Income'!$E$13:$E$32)))</f>
        <v>0</v>
      </c>
      <c r="AB4" s="8">
        <f>IF(A4="","",IF(COUNTIF('2) Income'!$D$13:$D$32,"1st and 15th")=0,0,IF(OR(DAY(A4)=1,DAY(A4)=15),SUMIFS('2) Income'!$E$13:$E$32,'2) Income'!$D$13:$D$32,"1st and 15th",'2) Income'!$F$13:$F$32,"&lt;="&amp;$A4),0)))</f>
        <v>0</v>
      </c>
      <c r="AC4" s="8">
        <f>IF(A4="","",IF(COUNTIF('2) Income'!$D$13:$D$32,"2nd Wednesday")=0,0,IF(A4=(A4-DAY(A4)+1+2*7-WEEKDAY(A4-DAY(A4)+8-4,1)),SUMIFS('2) Income'!$E$13:$E$32,'2) Income'!$D$13:$D$32,"2nd Wednesday",'2) Income'!$F$13:$F$32,"&lt;="&amp;$A4),0)))</f>
        <v>0</v>
      </c>
      <c r="AD4" s="8">
        <f>IF(A4="","",IF(COUNTIF('2) Income'!$D$13:$D$32,"3rd Wednesday")=0,0,IF(A4=(A4-DAY(A4)+1+3*7-WEEKDAY(A4-DAY(A4)+8-4,1)),SUMIFS('2) Income'!$E$13:$E$32,'2) Income'!$D$13:$D$32,"3rd Wednesday",'2) Income'!$F$13:$F$32,"&lt;="&amp;$A4),0)))</f>
        <v>0</v>
      </c>
      <c r="AE4" s="8">
        <f>IF(A4="","",IF(COUNTIF('2) Income'!$D$13:$D$32,"4th Wednesday")=0,0,IF(A4=(A4-DAY(A4)+1+4*7-WEEKDAY(A4-DAY(A4)+8-4,1)),SUMIFS('2) Income'!$E$13:$E$32,'2) Income'!$D$13:$D$32,"4th Wednesday",'2) Income'!$F$13:$F$32,"&lt;="&amp;$A4),0)))</f>
        <v>0</v>
      </c>
      <c r="AF4" s="8" cm="1">
        <f t="array" ref="AF4">IF(A4="","",IF(COUNTIF('2) Income'!$D$13:$D$32,"Every 4 Weeks")=0,0,SUMPRODUCT(--(IFERROR(MOD(A4-'2) Income'!$F$13:$F$32,28),1)=0),--('2) Income'!$D$13:$D$32="Every 4 Weeks"),--('2) Income'!$F$13:$F$32&lt;=A4),'2) Income'!$E$13:$E$32)))</f>
        <v>0</v>
      </c>
      <c r="AG4" s="8">
        <f>IF(A4="","",IF(COUNTIF('2) Income'!$D$13:$D$32,"Monthly")=0,0,IF(B4="N",SUMIFS('2) Income'!$E$13:$E$32,'2) Income'!$D$13:$D$32,"monthly",'2) Income'!$F$13:$F$32,"&lt;="&amp;$A4,'2) Income'!$I$13:$I$32,DAY(A4)),SUMIFS('2) Income'!$E$13:$E$32,'2) Income'!$D$13:$D$32,"monthly",'2) Income'!$F$13:$F$32,"&lt;="&amp;$A4,'2) Income'!$I$13:$I$32,"&gt;="&amp;DAY(A4)))))</f>
        <v>0</v>
      </c>
      <c r="AH4" s="8" cm="1">
        <f t="array" ref="AH4">IF(A4="","",IF(COUNTIF('2) Income'!$D$13:$D$32,"Yearly")=0,0,SUMPRODUCT(--('2) Income'!$D$13:$D$32="Yearly"),--('2) Income'!$F$13:$F$32&lt;=A4),IF(B4="N",--('2) Income'!$I$13:$I$32=DAY(A4)),--('2) Income'!$I$13:$I$32&gt;=DAY(A4))),--(IFERROR(MOD('2) Income'!$H$13:$H$32-MONTH(A4)+12,12),1)=0),'2) Income'!$E$13:$E$32)))</f>
        <v>0</v>
      </c>
      <c r="AI4" s="8">
        <f>IF(A4="","",IF(COUNTIF('2) Income'!$D$13:$D$32,"one-time")=0,0,SUMIFS('2) Income'!$E$13:$E$32,'2) Income'!$D$13:$D$32,"one-time",'2) Income'!$F$13:$F$32,"="&amp;$A4)))</f>
        <v>0</v>
      </c>
      <c r="AJ4" s="9">
        <f t="shared" si="1"/>
        <v>0</v>
      </c>
      <c r="AL4" t="s">
        <v>220</v>
      </c>
    </row>
    <row r="5" spans="1:39">
      <c r="A5" s="7">
        <f>IF(A4="","",IF(A4+1&lt;='1) Period'!$E$21,A4+1,""))</f>
        <v>45477</v>
      </c>
      <c r="B5" s="7" t="str">
        <f t="shared" si="2"/>
        <v>N</v>
      </c>
      <c r="C5" t="str">
        <f t="shared" si="3"/>
        <v>F</v>
      </c>
      <c r="D5" s="8">
        <f>IF(A5="","",IF(TEXT(A5,"dddd")='4) Happy Money'!$E$23,WAllowance,0))</f>
        <v>0</v>
      </c>
      <c r="E5" s="8">
        <f>IF(A5="","",IF(B5="N",SUMIF(TMonthly[Day of the Month],DAY(A5),TMonthly[Amount]),SUMIF(TMonthly[Day of the Month],"&gt;="&amp;DAY(A5),TMonthly[Amount])))</f>
        <v>35</v>
      </c>
      <c r="F5" s="8" cm="1">
        <f t="array" ref="F5">IF(A5="","",SUMPRODUCT(--(TYearly[Due Date]&lt;=A5),IF(B5="N",--(TYearly[Day]=DAY(A5)),--(TYearly[Day]&gt;=DAY(A5))),--(IFERROR(MOD(TYearly[Month]-MONTH(A5)+12,12),1)=0),TYearly[Amount]))</f>
        <v>0</v>
      </c>
      <c r="G5" s="8">
        <f>IF(A5="","",SUMIF(TOneTime[Due Date],A5,TOneTime[Amount]))</f>
        <v>0</v>
      </c>
      <c r="H5" s="8" cm="1">
        <f t="array" ref="H5">IF(A5="","",IF(COUNTIF(TOther[Frequency],$H$1)=0,0,SUMPRODUCT(--(IFERROR(MOD(A5-TOther[Start Date],7),1)=0),--(TOther[Frequency]=$H$1),--(TOther[Start Date]&lt;=A5),--(TOther[End Date Calc]&gt;=A5),TOther[Amount])))</f>
        <v>0</v>
      </c>
      <c r="I5" s="8" cm="1">
        <f t="array" ref="I5">IF(A5="","",IF(COUNTIF(TOther[Frequency],$I$1)=0,0,SUMPRODUCT(--(IFERROR(MOD(A5-TOther[Start Date],14),1)=0),--(TOther[Frequency]=$I$1),--(TOther[Start Date]&lt;=A5),--(TOther[End Date Calc]&gt;=A5),TOther[Amount])))</f>
        <v>0</v>
      </c>
      <c r="J5" s="8">
        <f>IF(A5="","",IF(COUNTIF(TOther[Frequency],$J$1)=0,0,IF(OR(DAY(A5)=1,DAY(A5)=15),SUMIFS(TOther[Amount],TOther[Frequency],$J$1,TOther[Start Date],"&lt;="&amp;$A5,TOther[End Date Calc],"&gt;="&amp;A5),0)))</f>
        <v>0</v>
      </c>
      <c r="K5" s="8">
        <f>IF(A5="","",IF(COUNTIF(TOther[Frequency],$K$1)=0,0,IF(A5=(A5-DAY(A5)+1+2*7-WEEKDAY(A5-DAY(A5)+8-4,1)),SUMIFS(TOther[Amount],TOther[Frequency],$K$1,TOther[Start Date],"&lt;="&amp;$A5,TOther[End Date Calc],"&gt;="&amp;A5),0)))</f>
        <v>0</v>
      </c>
      <c r="L5" s="8">
        <f>IF(A5="","",IF(COUNTIF(TOther[Frequency],$L$1)=0,0,IF(A5=(A5-DAY(A5)+1+3*7-WEEKDAY(A5-DAY(A5)+8-4,1)),SUMIFS(TOther[Amount],TOther[Frequency],$L$1,TOther[Start Date],"&lt;="&amp;$A5,TOther[End Date Calc],"&gt;="&amp;A5),0)))</f>
        <v>0</v>
      </c>
      <c r="M5" s="8">
        <f>IF(A5="","",IF(COUNTIF(TOther[Frequency],$M$1)=0,0,IF(A5=(A5-DAY(A5)+1+4*7-WEEKDAY(A5-DAY(A5)+8-4,1)),SUMIFS(TOther[Amount],TOther[Frequency],$M$1,TOther[Start Date],"&lt;="&amp;$A5,TOther[End Date Calc],"&gt;="&amp;A5),0)))</f>
        <v>0</v>
      </c>
      <c r="N5" s="8" cm="1">
        <f t="array" ref="N5">IF(A5="","",IF(COUNTIF(TOther[Frequency],$N$1)=0,0,SUMPRODUCT(--(IFERROR(MOD(A5-TOther[Start Date],28),1)=0),--(TOther[Frequency]=$N$1),--(TOther[Start Date]&lt;=A5),--(TOther[End Date Calc]&gt;=A5),TOther[Amount])))</f>
        <v>0</v>
      </c>
      <c r="O5" s="8" cm="1">
        <f t="array" ref="O5">IF(A5="","",IF(COUNTIF(TOther[Frequency],$O$1)=0,0,SUMPRODUCT(--(IFERROR(MOD(A5-TOther[Start Date],42),1)=0),--(TOther[Frequency]=$O$1),--(TOther[Start Date]&lt;=A5),--(TOther[End Date Calc]&gt;=A5),TOther[Amount])))</f>
        <v>0</v>
      </c>
      <c r="P5" s="8" cm="1">
        <f t="array" ref="P5">IF(A5="","",IF(COUNTIF(TOther[Frequency],$P$1)=0,0,SUMPRODUCT(--(IFERROR(MOD(A5-TOther[Start Date],56),1)=0),--(TOther[Frequency]=$P$1),--(TOther[Start Date]&lt;=A5),--(TOther[End Date Calc]&gt;=A5),TOther[Amount])))</f>
        <v>0</v>
      </c>
      <c r="Q5" s="8">
        <f>IF(A5="","",IF(COUNTIF(TOther[Frequency],$Q$1)=0,0,IF(B5="N",SUMIFS(TOther[Amount],TOther[Frequency],$Q$1,TOther[Start Date],"&lt;="&amp;$A5,TOther[End Date Calc],"&gt;="&amp;A5,TOther[Start Day],DAY(A5)),SUMIFS(TOther[Amount],TOther[Frequency],$Q$1,TOther[Start Date],"&lt;="&amp;$A5,TOther[End Date Calc],"&gt;="&amp;A5,TOther[Start Day],"&gt;="&amp;DAY(A5)))))</f>
        <v>0</v>
      </c>
      <c r="R5" s="8" cm="1">
        <f t="array" ref="R5">IF(A5="","",IF(COUNTIF(TOther[Frequency],R$1)=0,0,SUMPRODUCT(--(TOther[Frequency]=R$1),--(TOther[Start Date]&lt;=A5),--(TOther[End Date Calc]&gt;=A5),IF(B5="N",--(TOther[Start Day]=DAY(A5)),--(TOther[Start Day]&gt;=DAY(A5))),--(IFERROR(MOD(TOther[Start Month]-MONTH(A5)+2,2),1)=0),TOther[Amount])))</f>
        <v>0</v>
      </c>
      <c r="S5" s="8" cm="1">
        <f t="array" ref="S5">IF(A5="","",IF(COUNTIF(TOther[Frequency],S$1)=0,0,SUMPRODUCT(--(TOther[Frequency]=S$1),--(TOther[Start Date]&lt;=A5),--(TOther[End Date Calc]&gt;=A5),IF(B5="N",--(TOther[Start Day]=DAY(A5)),--(TOther[Start Day]&gt;=DAY(A5))),--(IFERROR(MOD(TOther[Start Month]-MONTH(A5)+3,3),1)=0),TOther[Amount])))</f>
        <v>0</v>
      </c>
      <c r="T5" s="8" cm="1">
        <f t="array" ref="T5">IF($A5="","",IF(COUNTIF(TOther[Frequency],T$1)=0,0,SUMPRODUCT(--(TOther[Frequency]=T$1),--(TOther[Start Date]&lt;=$A5),--(TOther[End Date Calc]&gt;=$A5),IF($B5="N",--(TOther[Start Day]=DAY($A5)),--(TOther[Start Day]&gt;=DAY($A5))),--(IFERROR(MOD(TOther[Start Month]-MONTH($A5)+4,4),1)=0),TOther[Amount])))</f>
        <v>0</v>
      </c>
      <c r="U5" s="8" cm="1">
        <f t="array" ref="U5">IF(A5="","",IF(COUNTIF(TOther[Frequency],$U$1)=0,0,SUMPRODUCT(--(TOther[Frequency]=$U$1),--(TOther[Start Date]&lt;=A5),--(TOther[End Date Calc]&gt;=A5),IF(B5="N",--(TOther[Start Day]=DAY(A5)),--(TOther[Start Day]&gt;=DAY(A5))),--(IFERROR(MOD(TOther[Start Month]-MONTH(A5)+6,6),1)=0),TOther[Amount])))</f>
        <v>0</v>
      </c>
      <c r="V5" s="8" cm="1">
        <f t="array" ref="V5">IF(A5="","",IF(COUNTIF(TOther[Frequency],$V$1)=0,0,SUMPRODUCT(--(TOther[Frequency]=$V$1),--(TOther[Start Date]&lt;=A5),--(TOther[End Date Calc]&gt;=A5),IF(B5="N",--(TOther[Start Day]=DAY(A5)),--(TOther[Start Day]&gt;=DAY(A5))),--(IFERROR(MOD(TOther[Start Month]-MONTH(A5)+12,12),1)=0),TOther[Amount])))</f>
        <v>0</v>
      </c>
      <c r="W5" s="8">
        <f>IF(A5="","",SUMIFS(TOther[Amount],TOther[Start Date],A5,TOther[Frequency],$W$1))</f>
        <v>0</v>
      </c>
      <c r="X5" s="9">
        <f t="shared" si="0"/>
        <v>35</v>
      </c>
      <c r="Y5" s="9">
        <f t="shared" si="4"/>
        <v>0</v>
      </c>
      <c r="Z5" s="8" cm="1">
        <f t="array" ref="Z5">IF(A5="","",IF(COUNTIF('2) Income'!$D$13:$D$32,"Weekly")=0,0,SUMPRODUCT(--(IFERROR(MOD(A5-'2) Income'!$F$13:$F$32,7),1)=0),--('2) Income'!$D$13:$D$32="Weekly"),--('2) Income'!$F$13:$F$32&lt;=A5),'2) Income'!$E$13:$E$32)))</f>
        <v>0</v>
      </c>
      <c r="AA5" s="8" cm="1">
        <f t="array" ref="AA5">IF(A5="","",IF(COUNTIF('2) Income'!$D$13:$D$32,"Every Other Week")=0,0,SUMPRODUCT(--(IFERROR(MOD(A5-'2) Income'!$F$13:$F$32,14),1)=0),--('2) Income'!$D$13:$D$32="Every Other Week"),--('2) Income'!$F$13:$F$32&lt;=A5),'2) Income'!$E$13:$E$32)))</f>
        <v>0</v>
      </c>
      <c r="AB5" s="8">
        <f>IF(A5="","",IF(COUNTIF('2) Income'!$D$13:$D$32,"1st and 15th")=0,0,IF(OR(DAY(A5)=1,DAY(A5)=15),SUMIFS('2) Income'!$E$13:$E$32,'2) Income'!$D$13:$D$32,"1st and 15th",'2) Income'!$F$13:$F$32,"&lt;="&amp;$A5),0)))</f>
        <v>0</v>
      </c>
      <c r="AC5" s="8">
        <f>IF(A5="","",IF(COUNTIF('2) Income'!$D$13:$D$32,"2nd Wednesday")=0,0,IF(A5=(A5-DAY(A5)+1+2*7-WEEKDAY(A5-DAY(A5)+8-4,1)),SUMIFS('2) Income'!$E$13:$E$32,'2) Income'!$D$13:$D$32,"2nd Wednesday",'2) Income'!$F$13:$F$32,"&lt;="&amp;$A5),0)))</f>
        <v>0</v>
      </c>
      <c r="AD5" s="8">
        <f>IF(A5="","",IF(COUNTIF('2) Income'!$D$13:$D$32,"3rd Wednesday")=0,0,IF(A5=(A5-DAY(A5)+1+3*7-WEEKDAY(A5-DAY(A5)+8-4,1)),SUMIFS('2) Income'!$E$13:$E$32,'2) Income'!$D$13:$D$32,"3rd Wednesday",'2) Income'!$F$13:$F$32,"&lt;="&amp;$A5),0)))</f>
        <v>0</v>
      </c>
      <c r="AE5" s="8">
        <f>IF(A5="","",IF(COUNTIF('2) Income'!$D$13:$D$32,"4th Wednesday")=0,0,IF(A5=(A5-DAY(A5)+1+4*7-WEEKDAY(A5-DAY(A5)+8-4,1)),SUMIFS('2) Income'!$E$13:$E$32,'2) Income'!$D$13:$D$32,"4th Wednesday",'2) Income'!$F$13:$F$32,"&lt;="&amp;$A5),0)))</f>
        <v>0</v>
      </c>
      <c r="AF5" s="8" cm="1">
        <f t="array" ref="AF5">IF(A5="","",IF(COUNTIF('2) Income'!$D$13:$D$32,"Every 4 Weeks")=0,0,SUMPRODUCT(--(IFERROR(MOD(A5-'2) Income'!$F$13:$F$32,28),1)=0),--('2) Income'!$D$13:$D$32="Every 4 Weeks"),--('2) Income'!$F$13:$F$32&lt;=A5),'2) Income'!$E$13:$E$32)))</f>
        <v>0</v>
      </c>
      <c r="AG5" s="8">
        <f>IF(A5="","",IF(COUNTIF('2) Income'!$D$13:$D$32,"Monthly")=0,0,IF(B5="N",SUMIFS('2) Income'!$E$13:$E$32,'2) Income'!$D$13:$D$32,"monthly",'2) Income'!$F$13:$F$32,"&lt;="&amp;$A5,'2) Income'!$I$13:$I$32,DAY(A5)),SUMIFS('2) Income'!$E$13:$E$32,'2) Income'!$D$13:$D$32,"monthly",'2) Income'!$F$13:$F$32,"&lt;="&amp;$A5,'2) Income'!$I$13:$I$32,"&gt;="&amp;DAY(A5)))))</f>
        <v>0</v>
      </c>
      <c r="AH5" s="8" cm="1">
        <f t="array" ref="AH5">IF(A5="","",IF(COUNTIF('2) Income'!$D$13:$D$32,"Yearly")=0,0,SUMPRODUCT(--('2) Income'!$D$13:$D$32="Yearly"),--('2) Income'!$F$13:$F$32&lt;=A5),IF(B5="N",--('2) Income'!$I$13:$I$32=DAY(A5)),--('2) Income'!$I$13:$I$32&gt;=DAY(A5))),--(IFERROR(MOD('2) Income'!$H$13:$H$32-MONTH(A5)+12,12),1)=0),'2) Income'!$E$13:$E$32)))</f>
        <v>0</v>
      </c>
      <c r="AI5" s="8">
        <f>IF(A5="","",IF(COUNTIF('2) Income'!$D$13:$D$32,"one-time")=0,0,SUMIFS('2) Income'!$E$13:$E$32,'2) Income'!$D$13:$D$32,"one-time",'2) Income'!$F$13:$F$32,"="&amp;$A5)))</f>
        <v>0</v>
      </c>
      <c r="AJ5" s="9">
        <f t="shared" si="1"/>
        <v>0</v>
      </c>
      <c r="AL5" t="s">
        <v>149</v>
      </c>
    </row>
    <row r="6" spans="1:39">
      <c r="A6" s="7">
        <f>IF(A5="","",IF(A5+1&lt;='1) Period'!$E$21,A5+1,""))</f>
        <v>45478</v>
      </c>
      <c r="B6" s="7" t="str">
        <f t="shared" si="2"/>
        <v>N</v>
      </c>
      <c r="C6" t="str">
        <f t="shared" si="3"/>
        <v>F</v>
      </c>
      <c r="D6" s="8">
        <f>IF(A6="","",IF(TEXT(A6,"dddd")='4) Happy Money'!$E$23,WAllowance,0))</f>
        <v>0</v>
      </c>
      <c r="E6" s="8">
        <f>IF(A6="","",IF(B6="N",SUMIF(TMonthly[Day of the Month],DAY(A6),TMonthly[Amount]),SUMIF(TMonthly[Day of the Month],"&gt;="&amp;DAY(A6),TMonthly[Amount])))</f>
        <v>0</v>
      </c>
      <c r="F6" s="8" cm="1">
        <f t="array" ref="F6">IF(A6="","",SUMPRODUCT(--(TYearly[Due Date]&lt;=A6),IF(B6="N",--(TYearly[Day]=DAY(A6)),--(TYearly[Day]&gt;=DAY(A6))),--(IFERROR(MOD(TYearly[Month]-MONTH(A6)+12,12),1)=0),TYearly[Amount]))</f>
        <v>0</v>
      </c>
      <c r="G6" s="8">
        <f>IF(A6="","",SUMIF(TOneTime[Due Date],A6,TOneTime[Amount]))</f>
        <v>0</v>
      </c>
      <c r="H6" s="8" cm="1">
        <f t="array" ref="H6">IF(A6="","",IF(COUNTIF(TOther[Frequency],$H$1)=0,0,SUMPRODUCT(--(IFERROR(MOD(A6-TOther[Start Date],7),1)=0),--(TOther[Frequency]=$H$1),--(TOther[Start Date]&lt;=A6),--(TOther[End Date Calc]&gt;=A6),TOther[Amount])))</f>
        <v>0</v>
      </c>
      <c r="I6" s="8" cm="1">
        <f t="array" ref="I6">IF(A6="","",IF(COUNTIF(TOther[Frequency],$I$1)=0,0,SUMPRODUCT(--(IFERROR(MOD(A6-TOther[Start Date],14),1)=0),--(TOther[Frequency]=$I$1),--(TOther[Start Date]&lt;=A6),--(TOther[End Date Calc]&gt;=A6),TOther[Amount])))</f>
        <v>0</v>
      </c>
      <c r="J6" s="8">
        <f>IF(A6="","",IF(COUNTIF(TOther[Frequency],$J$1)=0,0,IF(OR(DAY(A6)=1,DAY(A6)=15),SUMIFS(TOther[Amount],TOther[Frequency],$J$1,TOther[Start Date],"&lt;="&amp;$A6,TOther[End Date Calc],"&gt;="&amp;A6),0)))</f>
        <v>0</v>
      </c>
      <c r="K6" s="8">
        <f>IF(A6="","",IF(COUNTIF(TOther[Frequency],$K$1)=0,0,IF(A6=(A6-DAY(A6)+1+2*7-WEEKDAY(A6-DAY(A6)+8-4,1)),SUMIFS(TOther[Amount],TOther[Frequency],$K$1,TOther[Start Date],"&lt;="&amp;$A6,TOther[End Date Calc],"&gt;="&amp;A6),0)))</f>
        <v>0</v>
      </c>
      <c r="L6" s="8">
        <f>IF(A6="","",IF(COUNTIF(TOther[Frequency],$L$1)=0,0,IF(A6=(A6-DAY(A6)+1+3*7-WEEKDAY(A6-DAY(A6)+8-4,1)),SUMIFS(TOther[Amount],TOther[Frequency],$L$1,TOther[Start Date],"&lt;="&amp;$A6,TOther[End Date Calc],"&gt;="&amp;A6),0)))</f>
        <v>0</v>
      </c>
      <c r="M6" s="8">
        <f>IF(A6="","",IF(COUNTIF(TOther[Frequency],$M$1)=0,0,IF(A6=(A6-DAY(A6)+1+4*7-WEEKDAY(A6-DAY(A6)+8-4,1)),SUMIFS(TOther[Amount],TOther[Frequency],$M$1,TOther[Start Date],"&lt;="&amp;$A6,TOther[End Date Calc],"&gt;="&amp;A6),0)))</f>
        <v>0</v>
      </c>
      <c r="N6" s="8" cm="1">
        <f t="array" ref="N6">IF(A6="","",IF(COUNTIF(TOther[Frequency],$N$1)=0,0,SUMPRODUCT(--(IFERROR(MOD(A6-TOther[Start Date],28),1)=0),--(TOther[Frequency]=$N$1),--(TOther[Start Date]&lt;=A6),--(TOther[End Date Calc]&gt;=A6),TOther[Amount])))</f>
        <v>0</v>
      </c>
      <c r="O6" s="8" cm="1">
        <f t="array" ref="O6">IF(A6="","",IF(COUNTIF(TOther[Frequency],$O$1)=0,0,SUMPRODUCT(--(IFERROR(MOD(A6-TOther[Start Date],42),1)=0),--(TOther[Frequency]=$O$1),--(TOther[Start Date]&lt;=A6),--(TOther[End Date Calc]&gt;=A6),TOther[Amount])))</f>
        <v>0</v>
      </c>
      <c r="P6" s="8" cm="1">
        <f t="array" ref="P6">IF(A6="","",IF(COUNTIF(TOther[Frequency],$P$1)=0,0,SUMPRODUCT(--(IFERROR(MOD(A6-TOther[Start Date],56),1)=0),--(TOther[Frequency]=$P$1),--(TOther[Start Date]&lt;=A6),--(TOther[End Date Calc]&gt;=A6),TOther[Amount])))</f>
        <v>0</v>
      </c>
      <c r="Q6" s="8">
        <f>IF(A6="","",IF(COUNTIF(TOther[Frequency],$Q$1)=0,0,IF(B6="N",SUMIFS(TOther[Amount],TOther[Frequency],$Q$1,TOther[Start Date],"&lt;="&amp;$A6,TOther[End Date Calc],"&gt;="&amp;A6,TOther[Start Day],DAY(A6)),SUMIFS(TOther[Amount],TOther[Frequency],$Q$1,TOther[Start Date],"&lt;="&amp;$A6,TOther[End Date Calc],"&gt;="&amp;A6,TOther[Start Day],"&gt;="&amp;DAY(A6)))))</f>
        <v>0</v>
      </c>
      <c r="R6" s="8" cm="1">
        <f t="array" ref="R6">IF(A6="","",IF(COUNTIF(TOther[Frequency],R$1)=0,0,SUMPRODUCT(--(TOther[Frequency]=R$1),--(TOther[Start Date]&lt;=A6),--(TOther[End Date Calc]&gt;=A6),IF(B6="N",--(TOther[Start Day]=DAY(A6)),--(TOther[Start Day]&gt;=DAY(A6))),--(IFERROR(MOD(TOther[Start Month]-MONTH(A6)+2,2),1)=0),TOther[Amount])))</f>
        <v>0</v>
      </c>
      <c r="S6" s="8" cm="1">
        <f t="array" ref="S6">IF(A6="","",IF(COUNTIF(TOther[Frequency],S$1)=0,0,SUMPRODUCT(--(TOther[Frequency]=S$1),--(TOther[Start Date]&lt;=A6),--(TOther[End Date Calc]&gt;=A6),IF(B6="N",--(TOther[Start Day]=DAY(A6)),--(TOther[Start Day]&gt;=DAY(A6))),--(IFERROR(MOD(TOther[Start Month]-MONTH(A6)+3,3),1)=0),TOther[Amount])))</f>
        <v>0</v>
      </c>
      <c r="T6" s="8" cm="1">
        <f t="array" ref="T6">IF($A6="","",IF(COUNTIF(TOther[Frequency],T$1)=0,0,SUMPRODUCT(--(TOther[Frequency]=T$1),--(TOther[Start Date]&lt;=$A6),--(TOther[End Date Calc]&gt;=$A6),IF($B6="N",--(TOther[Start Day]=DAY($A6)),--(TOther[Start Day]&gt;=DAY($A6))),--(IFERROR(MOD(TOther[Start Month]-MONTH($A6)+4,4),1)=0),TOther[Amount])))</f>
        <v>0</v>
      </c>
      <c r="U6" s="8" cm="1">
        <f t="array" ref="U6">IF(A6="","",IF(COUNTIF(TOther[Frequency],$U$1)=0,0,SUMPRODUCT(--(TOther[Frequency]=$U$1),--(TOther[Start Date]&lt;=A6),--(TOther[End Date Calc]&gt;=A6),IF(B6="N",--(TOther[Start Day]=DAY(A6)),--(TOther[Start Day]&gt;=DAY(A6))),--(IFERROR(MOD(TOther[Start Month]-MONTH(A6)+6,6),1)=0),TOther[Amount])))</f>
        <v>0</v>
      </c>
      <c r="V6" s="8" cm="1">
        <f t="array" ref="V6">IF(A6="","",IF(COUNTIF(TOther[Frequency],$V$1)=0,0,SUMPRODUCT(--(TOther[Frequency]=$V$1),--(TOther[Start Date]&lt;=A6),--(TOther[End Date Calc]&gt;=A6),IF(B6="N",--(TOther[Start Day]=DAY(A6)),--(TOther[Start Day]&gt;=DAY(A6))),--(IFERROR(MOD(TOther[Start Month]-MONTH(A6)+12,12),1)=0),TOther[Amount])))</f>
        <v>0</v>
      </c>
      <c r="W6" s="8">
        <f>IF(A6="","",SUMIFS(TOther[Amount],TOther[Start Date],A6,TOther[Frequency],$W$1))</f>
        <v>0</v>
      </c>
      <c r="X6" s="9">
        <f t="shared" si="0"/>
        <v>0</v>
      </c>
      <c r="Y6" s="9">
        <f t="shared" si="4"/>
        <v>0</v>
      </c>
      <c r="Z6" s="8" cm="1">
        <f t="array" ref="Z6">IF(A6="","",IF(COUNTIF('2) Income'!$D$13:$D$32,"Weekly")=0,0,SUMPRODUCT(--(IFERROR(MOD(A6-'2) Income'!$F$13:$F$32,7),1)=0),--('2) Income'!$D$13:$D$32="Weekly"),--('2) Income'!$F$13:$F$32&lt;=A6),'2) Income'!$E$13:$E$32)))</f>
        <v>0</v>
      </c>
      <c r="AA6" s="8" cm="1">
        <f t="array" ref="AA6">IF(A6="","",IF(COUNTIF('2) Income'!$D$13:$D$32,"Every Other Week")=0,0,SUMPRODUCT(--(IFERROR(MOD(A6-'2) Income'!$F$13:$F$32,14),1)=0),--('2) Income'!$D$13:$D$32="Every Other Week"),--('2) Income'!$F$13:$F$32&lt;=A6),'2) Income'!$E$13:$E$32)))</f>
        <v>2300</v>
      </c>
      <c r="AB6" s="8">
        <f>IF(A6="","",IF(COUNTIF('2) Income'!$D$13:$D$32,"1st and 15th")=0,0,IF(OR(DAY(A6)=1,DAY(A6)=15),SUMIFS('2) Income'!$E$13:$E$32,'2) Income'!$D$13:$D$32,"1st and 15th",'2) Income'!$F$13:$F$32,"&lt;="&amp;$A6),0)))</f>
        <v>0</v>
      </c>
      <c r="AC6" s="8">
        <f>IF(A6="","",IF(COUNTIF('2) Income'!$D$13:$D$32,"2nd Wednesday")=0,0,IF(A6=(A6-DAY(A6)+1+2*7-WEEKDAY(A6-DAY(A6)+8-4,1)),SUMIFS('2) Income'!$E$13:$E$32,'2) Income'!$D$13:$D$32,"2nd Wednesday",'2) Income'!$F$13:$F$32,"&lt;="&amp;$A6),0)))</f>
        <v>0</v>
      </c>
      <c r="AD6" s="8">
        <f>IF(A6="","",IF(COUNTIF('2) Income'!$D$13:$D$32,"3rd Wednesday")=0,0,IF(A6=(A6-DAY(A6)+1+3*7-WEEKDAY(A6-DAY(A6)+8-4,1)),SUMIFS('2) Income'!$E$13:$E$32,'2) Income'!$D$13:$D$32,"3rd Wednesday",'2) Income'!$F$13:$F$32,"&lt;="&amp;$A6),0)))</f>
        <v>0</v>
      </c>
      <c r="AE6" s="8">
        <f>IF(A6="","",IF(COUNTIF('2) Income'!$D$13:$D$32,"4th Wednesday")=0,0,IF(A6=(A6-DAY(A6)+1+4*7-WEEKDAY(A6-DAY(A6)+8-4,1)),SUMIFS('2) Income'!$E$13:$E$32,'2) Income'!$D$13:$D$32,"4th Wednesday",'2) Income'!$F$13:$F$32,"&lt;="&amp;$A6),0)))</f>
        <v>0</v>
      </c>
      <c r="AF6" s="8" cm="1">
        <f t="array" ref="AF6">IF(A6="","",IF(COUNTIF('2) Income'!$D$13:$D$32,"Every 4 Weeks")=0,0,SUMPRODUCT(--(IFERROR(MOD(A6-'2) Income'!$F$13:$F$32,28),1)=0),--('2) Income'!$D$13:$D$32="Every 4 Weeks"),--('2) Income'!$F$13:$F$32&lt;=A6),'2) Income'!$E$13:$E$32)))</f>
        <v>0</v>
      </c>
      <c r="AG6" s="8">
        <f>IF(A6="","",IF(COUNTIF('2) Income'!$D$13:$D$32,"Monthly")=0,0,IF(B6="N",SUMIFS('2) Income'!$E$13:$E$32,'2) Income'!$D$13:$D$32,"monthly",'2) Income'!$F$13:$F$32,"&lt;="&amp;$A6,'2) Income'!$I$13:$I$32,DAY(A6)),SUMIFS('2) Income'!$E$13:$E$32,'2) Income'!$D$13:$D$32,"monthly",'2) Income'!$F$13:$F$32,"&lt;="&amp;$A6,'2) Income'!$I$13:$I$32,"&gt;="&amp;DAY(A6)))))</f>
        <v>0</v>
      </c>
      <c r="AH6" s="8" cm="1">
        <f t="array" ref="AH6">IF(A6="","",IF(COUNTIF('2) Income'!$D$13:$D$32,"Yearly")=0,0,SUMPRODUCT(--('2) Income'!$D$13:$D$32="Yearly"),--('2) Income'!$F$13:$F$32&lt;=A6),IF(B6="N",--('2) Income'!$I$13:$I$32=DAY(A6)),--('2) Income'!$I$13:$I$32&gt;=DAY(A6))),--(IFERROR(MOD('2) Income'!$H$13:$H$32-MONTH(A6)+12,12),1)=0),'2) Income'!$E$13:$E$32)))</f>
        <v>0</v>
      </c>
      <c r="AI6" s="8">
        <f>IF(A6="","",IF(COUNTIF('2) Income'!$D$13:$D$32,"one-time")=0,0,SUMIFS('2) Income'!$E$13:$E$32,'2) Income'!$D$13:$D$32,"one-time",'2) Income'!$F$13:$F$32,"="&amp;$A6)))</f>
        <v>0</v>
      </c>
      <c r="AJ6" s="9">
        <f t="shared" si="1"/>
        <v>2300</v>
      </c>
      <c r="AM6" t="s">
        <v>150</v>
      </c>
    </row>
    <row r="7" spans="1:39">
      <c r="A7" s="7">
        <f>IF(A6="","",IF(A6+1&lt;='1) Period'!$E$21,A6+1,""))</f>
        <v>45479</v>
      </c>
      <c r="B7" s="7" t="str">
        <f t="shared" si="2"/>
        <v>N</v>
      </c>
      <c r="C7" t="str">
        <f t="shared" si="3"/>
        <v>Y</v>
      </c>
      <c r="D7" s="8">
        <f>IF(A7="","",IF(TEXT(A7,"dddd")='4) Happy Money'!$E$23,WAllowance,0))</f>
        <v>0</v>
      </c>
      <c r="E7" s="8">
        <f>IF(A7="","",IF(B7="N",SUMIF(TMonthly[Day of the Month],DAY(A7),TMonthly[Amount]),SUMIF(TMonthly[Day of the Month],"&gt;="&amp;DAY(A7),TMonthly[Amount])))</f>
        <v>0</v>
      </c>
      <c r="F7" s="8" cm="1">
        <f t="array" ref="F7">IF(A7="","",SUMPRODUCT(--(TYearly[Due Date]&lt;=A7),IF(B7="N",--(TYearly[Day]=DAY(A7)),--(TYearly[Day]&gt;=DAY(A7))),--(IFERROR(MOD(TYearly[Month]-MONTH(A7)+12,12),1)=0),TYearly[Amount]))</f>
        <v>0</v>
      </c>
      <c r="G7" s="8">
        <f>IF(A7="","",SUMIF(TOneTime[Due Date],A7,TOneTime[Amount]))</f>
        <v>0</v>
      </c>
      <c r="H7" s="8" cm="1">
        <f t="array" ref="H7">IF(A7="","",IF(COUNTIF(TOther[Frequency],$H$1)=0,0,SUMPRODUCT(--(IFERROR(MOD(A7-TOther[Start Date],7),1)=0),--(TOther[Frequency]=$H$1),--(TOther[Start Date]&lt;=A7),--(TOther[End Date Calc]&gt;=A7),TOther[Amount])))</f>
        <v>0</v>
      </c>
      <c r="I7" s="8" cm="1">
        <f t="array" ref="I7">IF(A7="","",IF(COUNTIF(TOther[Frequency],$I$1)=0,0,SUMPRODUCT(--(IFERROR(MOD(A7-TOther[Start Date],14),1)=0),--(TOther[Frequency]=$I$1),--(TOther[Start Date]&lt;=A7),--(TOther[End Date Calc]&gt;=A7),TOther[Amount])))</f>
        <v>0</v>
      </c>
      <c r="J7" s="8">
        <f>IF(A7="","",IF(COUNTIF(TOther[Frequency],$J$1)=0,0,IF(OR(DAY(A7)=1,DAY(A7)=15),SUMIFS(TOther[Amount],TOther[Frequency],$J$1,TOther[Start Date],"&lt;="&amp;$A7,TOther[End Date Calc],"&gt;="&amp;A7),0)))</f>
        <v>0</v>
      </c>
      <c r="K7" s="8">
        <f>IF(A7="","",IF(COUNTIF(TOther[Frequency],$K$1)=0,0,IF(A7=(A7-DAY(A7)+1+2*7-WEEKDAY(A7-DAY(A7)+8-4,1)),SUMIFS(TOther[Amount],TOther[Frequency],$K$1,TOther[Start Date],"&lt;="&amp;$A7,TOther[End Date Calc],"&gt;="&amp;A7),0)))</f>
        <v>0</v>
      </c>
      <c r="L7" s="8">
        <f>IF(A7="","",IF(COUNTIF(TOther[Frequency],$L$1)=0,0,IF(A7=(A7-DAY(A7)+1+3*7-WEEKDAY(A7-DAY(A7)+8-4,1)),SUMIFS(TOther[Amount],TOther[Frequency],$L$1,TOther[Start Date],"&lt;="&amp;$A7,TOther[End Date Calc],"&gt;="&amp;A7),0)))</f>
        <v>0</v>
      </c>
      <c r="M7" s="8">
        <f>IF(A7="","",IF(COUNTIF(TOther[Frequency],$M$1)=0,0,IF(A7=(A7-DAY(A7)+1+4*7-WEEKDAY(A7-DAY(A7)+8-4,1)),SUMIFS(TOther[Amount],TOther[Frequency],$M$1,TOther[Start Date],"&lt;="&amp;$A7,TOther[End Date Calc],"&gt;="&amp;A7),0)))</f>
        <v>0</v>
      </c>
      <c r="N7" s="8" cm="1">
        <f t="array" ref="N7">IF(A7="","",IF(COUNTIF(TOther[Frequency],$N$1)=0,0,SUMPRODUCT(--(IFERROR(MOD(A7-TOther[Start Date],28),1)=0),--(TOther[Frequency]=$N$1),--(TOther[Start Date]&lt;=A7),--(TOther[End Date Calc]&gt;=A7),TOther[Amount])))</f>
        <v>0</v>
      </c>
      <c r="O7" s="8" cm="1">
        <f t="array" ref="O7">IF(A7="","",IF(COUNTIF(TOther[Frequency],$O$1)=0,0,SUMPRODUCT(--(IFERROR(MOD(A7-TOther[Start Date],42),1)=0),--(TOther[Frequency]=$O$1),--(TOther[Start Date]&lt;=A7),--(TOther[End Date Calc]&gt;=A7),TOther[Amount])))</f>
        <v>0</v>
      </c>
      <c r="P7" s="8" cm="1">
        <f t="array" ref="P7">IF(A7="","",IF(COUNTIF(TOther[Frequency],$P$1)=0,0,SUMPRODUCT(--(IFERROR(MOD(A7-TOther[Start Date],56),1)=0),--(TOther[Frequency]=$P$1),--(TOther[Start Date]&lt;=A7),--(TOther[End Date Calc]&gt;=A7),TOther[Amount])))</f>
        <v>0</v>
      </c>
      <c r="Q7" s="8">
        <f>IF(A7="","",IF(COUNTIF(TOther[Frequency],$Q$1)=0,0,IF(B7="N",SUMIFS(TOther[Amount],TOther[Frequency],$Q$1,TOther[Start Date],"&lt;="&amp;$A7,TOther[End Date Calc],"&gt;="&amp;A7,TOther[Start Day],DAY(A7)),SUMIFS(TOther[Amount],TOther[Frequency],$Q$1,TOther[Start Date],"&lt;="&amp;$A7,TOther[End Date Calc],"&gt;="&amp;A7,TOther[Start Day],"&gt;="&amp;DAY(A7)))))</f>
        <v>0</v>
      </c>
      <c r="R7" s="8" cm="1">
        <f t="array" ref="R7">IF(A7="","",IF(COUNTIF(TOther[Frequency],R$1)=0,0,SUMPRODUCT(--(TOther[Frequency]=R$1),--(TOther[Start Date]&lt;=A7),--(TOther[End Date Calc]&gt;=A7),IF(B7="N",--(TOther[Start Day]=DAY(A7)),--(TOther[Start Day]&gt;=DAY(A7))),--(IFERROR(MOD(TOther[Start Month]-MONTH(A7)+2,2),1)=0),TOther[Amount])))</f>
        <v>0</v>
      </c>
      <c r="S7" s="8" cm="1">
        <f t="array" ref="S7">IF(A7="","",IF(COUNTIF(TOther[Frequency],S$1)=0,0,SUMPRODUCT(--(TOther[Frequency]=S$1),--(TOther[Start Date]&lt;=A7),--(TOther[End Date Calc]&gt;=A7),IF(B7="N",--(TOther[Start Day]=DAY(A7)),--(TOther[Start Day]&gt;=DAY(A7))),--(IFERROR(MOD(TOther[Start Month]-MONTH(A7)+3,3),1)=0),TOther[Amount])))</f>
        <v>0</v>
      </c>
      <c r="T7" s="8" cm="1">
        <f t="array" ref="T7">IF($A7="","",IF(COUNTIF(TOther[Frequency],T$1)=0,0,SUMPRODUCT(--(TOther[Frequency]=T$1),--(TOther[Start Date]&lt;=$A7),--(TOther[End Date Calc]&gt;=$A7),IF($B7="N",--(TOther[Start Day]=DAY($A7)),--(TOther[Start Day]&gt;=DAY($A7))),--(IFERROR(MOD(TOther[Start Month]-MONTH($A7)+4,4),1)=0),TOther[Amount])))</f>
        <v>0</v>
      </c>
      <c r="U7" s="8" cm="1">
        <f t="array" ref="U7">IF(A7="","",IF(COUNTIF(TOther[Frequency],$U$1)=0,0,SUMPRODUCT(--(TOther[Frequency]=$U$1),--(TOther[Start Date]&lt;=A7),--(TOther[End Date Calc]&gt;=A7),IF(B7="N",--(TOther[Start Day]=DAY(A7)),--(TOther[Start Day]&gt;=DAY(A7))),--(IFERROR(MOD(TOther[Start Month]-MONTH(A7)+6,6),1)=0),TOther[Amount])))</f>
        <v>0</v>
      </c>
      <c r="V7" s="8" cm="1">
        <f t="array" ref="V7">IF(A7="","",IF(COUNTIF(TOther[Frequency],$V$1)=0,0,SUMPRODUCT(--(TOther[Frequency]=$V$1),--(TOther[Start Date]&lt;=A7),--(TOther[End Date Calc]&gt;=A7),IF(B7="N",--(TOther[Start Day]=DAY(A7)),--(TOther[Start Day]&gt;=DAY(A7))),--(IFERROR(MOD(TOther[Start Month]-MONTH(A7)+12,12),1)=0),TOther[Amount])))</f>
        <v>0</v>
      </c>
      <c r="W7" s="8">
        <f>IF(A7="","",SUMIFS(TOther[Amount],TOther[Start Date],A7,TOther[Frequency],$W$1))</f>
        <v>0</v>
      </c>
      <c r="X7" s="9">
        <f t="shared" si="0"/>
        <v>0</v>
      </c>
      <c r="Y7" s="9">
        <f t="shared" si="4"/>
        <v>0</v>
      </c>
      <c r="Z7" s="8" cm="1">
        <f t="array" ref="Z7">IF(A7="","",IF(COUNTIF('2) Income'!$D$13:$D$32,"Weekly")=0,0,SUMPRODUCT(--(IFERROR(MOD(A7-'2) Income'!$F$13:$F$32,7),1)=0),--('2) Income'!$D$13:$D$32="Weekly"),--('2) Income'!$F$13:$F$32&lt;=A7),'2) Income'!$E$13:$E$32)))</f>
        <v>0</v>
      </c>
      <c r="AA7" s="8" cm="1">
        <f t="array" ref="AA7">IF(A7="","",IF(COUNTIF('2) Income'!$D$13:$D$32,"Every Other Week")=0,0,SUMPRODUCT(--(IFERROR(MOD(A7-'2) Income'!$F$13:$F$32,14),1)=0),--('2) Income'!$D$13:$D$32="Every Other Week"),--('2) Income'!$F$13:$F$32&lt;=A7),'2) Income'!$E$13:$E$32)))</f>
        <v>0</v>
      </c>
      <c r="AB7" s="8">
        <f>IF(A7="","",IF(COUNTIF('2) Income'!$D$13:$D$32,"1st and 15th")=0,0,IF(OR(DAY(A7)=1,DAY(A7)=15),SUMIFS('2) Income'!$E$13:$E$32,'2) Income'!$D$13:$D$32,"1st and 15th",'2) Income'!$F$13:$F$32,"&lt;="&amp;$A7),0)))</f>
        <v>0</v>
      </c>
      <c r="AC7" s="8">
        <f>IF(A7="","",IF(COUNTIF('2) Income'!$D$13:$D$32,"2nd Wednesday")=0,0,IF(A7=(A7-DAY(A7)+1+2*7-WEEKDAY(A7-DAY(A7)+8-4,1)),SUMIFS('2) Income'!$E$13:$E$32,'2) Income'!$D$13:$D$32,"2nd Wednesday",'2) Income'!$F$13:$F$32,"&lt;="&amp;$A7),0)))</f>
        <v>0</v>
      </c>
      <c r="AD7" s="8">
        <f>IF(A7="","",IF(COUNTIF('2) Income'!$D$13:$D$32,"3rd Wednesday")=0,0,IF(A7=(A7-DAY(A7)+1+3*7-WEEKDAY(A7-DAY(A7)+8-4,1)),SUMIFS('2) Income'!$E$13:$E$32,'2) Income'!$D$13:$D$32,"3rd Wednesday",'2) Income'!$F$13:$F$32,"&lt;="&amp;$A7),0)))</f>
        <v>0</v>
      </c>
      <c r="AE7" s="8">
        <f>IF(A7="","",IF(COUNTIF('2) Income'!$D$13:$D$32,"4th Wednesday")=0,0,IF(A7=(A7-DAY(A7)+1+4*7-WEEKDAY(A7-DAY(A7)+8-4,1)),SUMIFS('2) Income'!$E$13:$E$32,'2) Income'!$D$13:$D$32,"4th Wednesday",'2) Income'!$F$13:$F$32,"&lt;="&amp;$A7),0)))</f>
        <v>0</v>
      </c>
      <c r="AF7" s="8" cm="1">
        <f t="array" ref="AF7">IF(A7="","",IF(COUNTIF('2) Income'!$D$13:$D$32,"Every 4 Weeks")=0,0,SUMPRODUCT(--(IFERROR(MOD(A7-'2) Income'!$F$13:$F$32,28),1)=0),--('2) Income'!$D$13:$D$32="Every 4 Weeks"),--('2) Income'!$F$13:$F$32&lt;=A7),'2) Income'!$E$13:$E$32)))</f>
        <v>0</v>
      </c>
      <c r="AG7" s="8">
        <f>IF(A7="","",IF(COUNTIF('2) Income'!$D$13:$D$32,"Monthly")=0,0,IF(B7="N",SUMIFS('2) Income'!$E$13:$E$32,'2) Income'!$D$13:$D$32,"monthly",'2) Income'!$F$13:$F$32,"&lt;="&amp;$A7,'2) Income'!$I$13:$I$32,DAY(A7)),SUMIFS('2) Income'!$E$13:$E$32,'2) Income'!$D$13:$D$32,"monthly",'2) Income'!$F$13:$F$32,"&lt;="&amp;$A7,'2) Income'!$I$13:$I$32,"&gt;="&amp;DAY(A7)))))</f>
        <v>0</v>
      </c>
      <c r="AH7" s="8" cm="1">
        <f t="array" ref="AH7">IF(A7="","",IF(COUNTIF('2) Income'!$D$13:$D$32,"Yearly")=0,0,SUMPRODUCT(--('2) Income'!$D$13:$D$32="Yearly"),--('2) Income'!$F$13:$F$32&lt;=A7),IF(B7="N",--('2) Income'!$I$13:$I$32=DAY(A7)),--('2) Income'!$I$13:$I$32&gt;=DAY(A7))),--(IFERROR(MOD('2) Income'!$H$13:$H$32-MONTH(A7)+12,12),1)=0),'2) Income'!$E$13:$E$32)))</f>
        <v>0</v>
      </c>
      <c r="AI7" s="8">
        <f>IF(A7="","",IF(COUNTIF('2) Income'!$D$13:$D$32,"one-time")=0,0,SUMIFS('2) Income'!$E$13:$E$32,'2) Income'!$D$13:$D$32,"one-time",'2) Income'!$F$13:$F$32,"="&amp;$A7)))</f>
        <v>0</v>
      </c>
      <c r="AJ7" s="9">
        <f t="shared" si="1"/>
        <v>0</v>
      </c>
      <c r="AM7" t="s">
        <v>151</v>
      </c>
    </row>
    <row r="8" spans="1:39">
      <c r="A8" s="7">
        <f>IF(A7="","",IF(A7+1&lt;='1) Period'!$E$21,A7+1,""))</f>
        <v>45480</v>
      </c>
      <c r="B8" s="7" t="str">
        <f t="shared" si="2"/>
        <v>N</v>
      </c>
      <c r="C8" t="str">
        <f t="shared" si="3"/>
        <v>Y</v>
      </c>
      <c r="D8" s="8">
        <f>IF(A8="","",IF(TEXT(A8,"dddd")='4) Happy Money'!$E$23,WAllowance,0))</f>
        <v>0</v>
      </c>
      <c r="E8" s="8">
        <f>IF(A8="","",IF(B8="N",SUMIF(TMonthly[Day of the Month],DAY(A8),TMonthly[Amount]),SUMIF(TMonthly[Day of the Month],"&gt;="&amp;DAY(A8),TMonthly[Amount])))</f>
        <v>0</v>
      </c>
      <c r="F8" s="8" cm="1">
        <f t="array" ref="F8">IF(A8="","",SUMPRODUCT(--(TYearly[Due Date]&lt;=A8),IF(B8="N",--(TYearly[Day]=DAY(A8)),--(TYearly[Day]&gt;=DAY(A8))),--(IFERROR(MOD(TYearly[Month]-MONTH(A8)+12,12),1)=0),TYearly[Amount]))</f>
        <v>0</v>
      </c>
      <c r="G8" s="8">
        <f>IF(A8="","",SUMIF(TOneTime[Due Date],A8,TOneTime[Amount]))</f>
        <v>0</v>
      </c>
      <c r="H8" s="8" cm="1">
        <f t="array" ref="H8">IF(A8="","",IF(COUNTIF(TOther[Frequency],$H$1)=0,0,SUMPRODUCT(--(IFERROR(MOD(A8-TOther[Start Date],7),1)=0),--(TOther[Frequency]=$H$1),--(TOther[Start Date]&lt;=A8),--(TOther[End Date Calc]&gt;=A8),TOther[Amount])))</f>
        <v>0</v>
      </c>
      <c r="I8" s="8" cm="1">
        <f t="array" ref="I8">IF(A8="","",IF(COUNTIF(TOther[Frequency],$I$1)=0,0,SUMPRODUCT(--(IFERROR(MOD(A8-TOther[Start Date],14),1)=0),--(TOther[Frequency]=$I$1),--(TOther[Start Date]&lt;=A8),--(TOther[End Date Calc]&gt;=A8),TOther[Amount])))</f>
        <v>0</v>
      </c>
      <c r="J8" s="8">
        <f>IF(A8="","",IF(COUNTIF(TOther[Frequency],$J$1)=0,0,IF(OR(DAY(A8)=1,DAY(A8)=15),SUMIFS(TOther[Amount],TOther[Frequency],$J$1,TOther[Start Date],"&lt;="&amp;$A8,TOther[End Date Calc],"&gt;="&amp;A8),0)))</f>
        <v>0</v>
      </c>
      <c r="K8" s="8">
        <f>IF(A8="","",IF(COUNTIF(TOther[Frequency],$K$1)=0,0,IF(A8=(A8-DAY(A8)+1+2*7-WEEKDAY(A8-DAY(A8)+8-4,1)),SUMIFS(TOther[Amount],TOther[Frequency],$K$1,TOther[Start Date],"&lt;="&amp;$A8,TOther[End Date Calc],"&gt;="&amp;A8),0)))</f>
        <v>0</v>
      </c>
      <c r="L8" s="8">
        <f>IF(A8="","",IF(COUNTIF(TOther[Frequency],$L$1)=0,0,IF(A8=(A8-DAY(A8)+1+3*7-WEEKDAY(A8-DAY(A8)+8-4,1)),SUMIFS(TOther[Amount],TOther[Frequency],$L$1,TOther[Start Date],"&lt;="&amp;$A8,TOther[End Date Calc],"&gt;="&amp;A8),0)))</f>
        <v>0</v>
      </c>
      <c r="M8" s="8">
        <f>IF(A8="","",IF(COUNTIF(TOther[Frequency],$M$1)=0,0,IF(A8=(A8-DAY(A8)+1+4*7-WEEKDAY(A8-DAY(A8)+8-4,1)),SUMIFS(TOther[Amount],TOther[Frequency],$M$1,TOther[Start Date],"&lt;="&amp;$A8,TOther[End Date Calc],"&gt;="&amp;A8),0)))</f>
        <v>0</v>
      </c>
      <c r="N8" s="8" cm="1">
        <f t="array" ref="N8">IF(A8="","",IF(COUNTIF(TOther[Frequency],$N$1)=0,0,SUMPRODUCT(--(IFERROR(MOD(A8-TOther[Start Date],28),1)=0),--(TOther[Frequency]=$N$1),--(TOther[Start Date]&lt;=A8),--(TOther[End Date Calc]&gt;=A8),TOther[Amount])))</f>
        <v>0</v>
      </c>
      <c r="O8" s="8" cm="1">
        <f t="array" ref="O8">IF(A8="","",IF(COUNTIF(TOther[Frequency],$O$1)=0,0,SUMPRODUCT(--(IFERROR(MOD(A8-TOther[Start Date],42),1)=0),--(TOther[Frequency]=$O$1),--(TOther[Start Date]&lt;=A8),--(TOther[End Date Calc]&gt;=A8),TOther[Amount])))</f>
        <v>0</v>
      </c>
      <c r="P8" s="8" cm="1">
        <f t="array" ref="P8">IF(A8="","",IF(COUNTIF(TOther[Frequency],$P$1)=0,0,SUMPRODUCT(--(IFERROR(MOD(A8-TOther[Start Date],56),1)=0),--(TOther[Frequency]=$P$1),--(TOther[Start Date]&lt;=A8),--(TOther[End Date Calc]&gt;=A8),TOther[Amount])))</f>
        <v>0</v>
      </c>
      <c r="Q8" s="8">
        <f>IF(A8="","",IF(COUNTIF(TOther[Frequency],$Q$1)=0,0,IF(B8="N",SUMIFS(TOther[Amount],TOther[Frequency],$Q$1,TOther[Start Date],"&lt;="&amp;$A8,TOther[End Date Calc],"&gt;="&amp;A8,TOther[Start Day],DAY(A8)),SUMIFS(TOther[Amount],TOther[Frequency],$Q$1,TOther[Start Date],"&lt;="&amp;$A8,TOther[End Date Calc],"&gt;="&amp;A8,TOther[Start Day],"&gt;="&amp;DAY(A8)))))</f>
        <v>0</v>
      </c>
      <c r="R8" s="8" cm="1">
        <f t="array" ref="R8">IF(A8="","",IF(COUNTIF(TOther[Frequency],R$1)=0,0,SUMPRODUCT(--(TOther[Frequency]=R$1),--(TOther[Start Date]&lt;=A8),--(TOther[End Date Calc]&gt;=A8),IF(B8="N",--(TOther[Start Day]=DAY(A8)),--(TOther[Start Day]&gt;=DAY(A8))),--(IFERROR(MOD(TOther[Start Month]-MONTH(A8)+2,2),1)=0),TOther[Amount])))</f>
        <v>0</v>
      </c>
      <c r="S8" s="8" cm="1">
        <f t="array" ref="S8">IF(A8="","",IF(COUNTIF(TOther[Frequency],S$1)=0,0,SUMPRODUCT(--(TOther[Frequency]=S$1),--(TOther[Start Date]&lt;=A8),--(TOther[End Date Calc]&gt;=A8),IF(B8="N",--(TOther[Start Day]=DAY(A8)),--(TOther[Start Day]&gt;=DAY(A8))),--(IFERROR(MOD(TOther[Start Month]-MONTH(A8)+3,3),1)=0),TOther[Amount])))</f>
        <v>0</v>
      </c>
      <c r="T8" s="8" cm="1">
        <f t="array" ref="T8">IF($A8="","",IF(COUNTIF(TOther[Frequency],T$1)=0,0,SUMPRODUCT(--(TOther[Frequency]=T$1),--(TOther[Start Date]&lt;=$A8),--(TOther[End Date Calc]&gt;=$A8),IF($B8="N",--(TOther[Start Day]=DAY($A8)),--(TOther[Start Day]&gt;=DAY($A8))),--(IFERROR(MOD(TOther[Start Month]-MONTH($A8)+4,4),1)=0),TOther[Amount])))</f>
        <v>0</v>
      </c>
      <c r="U8" s="8" cm="1">
        <f t="array" ref="U8">IF(A8="","",IF(COUNTIF(TOther[Frequency],$U$1)=0,0,SUMPRODUCT(--(TOther[Frequency]=$U$1),--(TOther[Start Date]&lt;=A8),--(TOther[End Date Calc]&gt;=A8),IF(B8="N",--(TOther[Start Day]=DAY(A8)),--(TOther[Start Day]&gt;=DAY(A8))),--(IFERROR(MOD(TOther[Start Month]-MONTH(A8)+6,6),1)=0),TOther[Amount])))</f>
        <v>0</v>
      </c>
      <c r="V8" s="8" cm="1">
        <f t="array" ref="V8">IF(A8="","",IF(COUNTIF(TOther[Frequency],$V$1)=0,0,SUMPRODUCT(--(TOther[Frequency]=$V$1),--(TOther[Start Date]&lt;=A8),--(TOther[End Date Calc]&gt;=A8),IF(B8="N",--(TOther[Start Day]=DAY(A8)),--(TOther[Start Day]&gt;=DAY(A8))),--(IFERROR(MOD(TOther[Start Month]-MONTH(A8)+12,12),1)=0),TOther[Amount])))</f>
        <v>0</v>
      </c>
      <c r="W8" s="8">
        <f>IF(A8="","",SUMIFS(TOther[Amount],TOther[Start Date],A8,TOther[Frequency],$W$1))</f>
        <v>0</v>
      </c>
      <c r="X8" s="9">
        <f t="shared" si="0"/>
        <v>0</v>
      </c>
      <c r="Y8" s="9">
        <f t="shared" si="4"/>
        <v>0</v>
      </c>
      <c r="Z8" s="8" cm="1">
        <f t="array" ref="Z8">IF(A8="","",IF(COUNTIF('2) Income'!$D$13:$D$32,"Weekly")=0,0,SUMPRODUCT(--(IFERROR(MOD(A8-'2) Income'!$F$13:$F$32,7),1)=0),--('2) Income'!$D$13:$D$32="Weekly"),--('2) Income'!$F$13:$F$32&lt;=A8),'2) Income'!$E$13:$E$32)))</f>
        <v>0</v>
      </c>
      <c r="AA8" s="8" cm="1">
        <f t="array" ref="AA8">IF(A8="","",IF(COUNTIF('2) Income'!$D$13:$D$32,"Every Other Week")=0,0,SUMPRODUCT(--(IFERROR(MOD(A8-'2) Income'!$F$13:$F$32,14),1)=0),--('2) Income'!$D$13:$D$32="Every Other Week"),--('2) Income'!$F$13:$F$32&lt;=A8),'2) Income'!$E$13:$E$32)))</f>
        <v>0</v>
      </c>
      <c r="AB8" s="8">
        <f>IF(A8="","",IF(COUNTIF('2) Income'!$D$13:$D$32,"1st and 15th")=0,0,IF(OR(DAY(A8)=1,DAY(A8)=15),SUMIFS('2) Income'!$E$13:$E$32,'2) Income'!$D$13:$D$32,"1st and 15th",'2) Income'!$F$13:$F$32,"&lt;="&amp;$A8),0)))</f>
        <v>0</v>
      </c>
      <c r="AC8" s="8">
        <f>IF(A8="","",IF(COUNTIF('2) Income'!$D$13:$D$32,"2nd Wednesday")=0,0,IF(A8=(A8-DAY(A8)+1+2*7-WEEKDAY(A8-DAY(A8)+8-4,1)),SUMIFS('2) Income'!$E$13:$E$32,'2) Income'!$D$13:$D$32,"2nd Wednesday",'2) Income'!$F$13:$F$32,"&lt;="&amp;$A8),0)))</f>
        <v>0</v>
      </c>
      <c r="AD8" s="8">
        <f>IF(A8="","",IF(COUNTIF('2) Income'!$D$13:$D$32,"3rd Wednesday")=0,0,IF(A8=(A8-DAY(A8)+1+3*7-WEEKDAY(A8-DAY(A8)+8-4,1)),SUMIFS('2) Income'!$E$13:$E$32,'2) Income'!$D$13:$D$32,"3rd Wednesday",'2) Income'!$F$13:$F$32,"&lt;="&amp;$A8),0)))</f>
        <v>0</v>
      </c>
      <c r="AE8" s="8">
        <f>IF(A8="","",IF(COUNTIF('2) Income'!$D$13:$D$32,"4th Wednesday")=0,0,IF(A8=(A8-DAY(A8)+1+4*7-WEEKDAY(A8-DAY(A8)+8-4,1)),SUMIFS('2) Income'!$E$13:$E$32,'2) Income'!$D$13:$D$32,"4th Wednesday",'2) Income'!$F$13:$F$32,"&lt;="&amp;$A8),0)))</f>
        <v>0</v>
      </c>
      <c r="AF8" s="8" cm="1">
        <f t="array" ref="AF8">IF(A8="","",IF(COUNTIF('2) Income'!$D$13:$D$32,"Every 4 Weeks")=0,0,SUMPRODUCT(--(IFERROR(MOD(A8-'2) Income'!$F$13:$F$32,28),1)=0),--('2) Income'!$D$13:$D$32="Every 4 Weeks"),--('2) Income'!$F$13:$F$32&lt;=A8),'2) Income'!$E$13:$E$32)))</f>
        <v>0</v>
      </c>
      <c r="AG8" s="8">
        <f>IF(A8="","",IF(COUNTIF('2) Income'!$D$13:$D$32,"Monthly")=0,0,IF(B8="N",SUMIFS('2) Income'!$E$13:$E$32,'2) Income'!$D$13:$D$32,"monthly",'2) Income'!$F$13:$F$32,"&lt;="&amp;$A8,'2) Income'!$I$13:$I$32,DAY(A8)),SUMIFS('2) Income'!$E$13:$E$32,'2) Income'!$D$13:$D$32,"monthly",'2) Income'!$F$13:$F$32,"&lt;="&amp;$A8,'2) Income'!$I$13:$I$32,"&gt;="&amp;DAY(A8)))))</f>
        <v>0</v>
      </c>
      <c r="AH8" s="8" cm="1">
        <f t="array" ref="AH8">IF(A8="","",IF(COUNTIF('2) Income'!$D$13:$D$32,"Yearly")=0,0,SUMPRODUCT(--('2) Income'!$D$13:$D$32="Yearly"),--('2) Income'!$F$13:$F$32&lt;=A8),IF(B8="N",--('2) Income'!$I$13:$I$32=DAY(A8)),--('2) Income'!$I$13:$I$32&gt;=DAY(A8))),--(IFERROR(MOD('2) Income'!$H$13:$H$32-MONTH(A8)+12,12),1)=0),'2) Income'!$E$13:$E$32)))</f>
        <v>0</v>
      </c>
      <c r="AI8" s="8">
        <f>IF(A8="","",IF(COUNTIF('2) Income'!$D$13:$D$32,"one-time")=0,0,SUMIFS('2) Income'!$E$13:$E$32,'2) Income'!$D$13:$D$32,"one-time",'2) Income'!$F$13:$F$32,"="&amp;$A8)))</f>
        <v>0</v>
      </c>
      <c r="AJ8" s="9">
        <f t="shared" si="1"/>
        <v>0</v>
      </c>
      <c r="AM8" t="s">
        <v>152</v>
      </c>
    </row>
    <row r="9" spans="1:39">
      <c r="A9" s="7">
        <f>IF(A8="","",IF(A8+1&lt;='1) Period'!$E$21,A8+1,""))</f>
        <v>45481</v>
      </c>
      <c r="B9" s="7" t="str">
        <f t="shared" si="2"/>
        <v>N</v>
      </c>
      <c r="C9" t="str">
        <f t="shared" si="3"/>
        <v>F</v>
      </c>
      <c r="D9" s="8">
        <f>IF(A9="","",IF(TEXT(A9,"dddd")='4) Happy Money'!$E$23,WAllowance,0))</f>
        <v>400</v>
      </c>
      <c r="E9" s="8">
        <f>IF(A9="","",IF(B9="N",SUMIF(TMonthly[Day of the Month],DAY(A9),TMonthly[Amount]),SUMIF(TMonthly[Day of the Month],"&gt;="&amp;DAY(A9),TMonthly[Amount])))</f>
        <v>0</v>
      </c>
      <c r="F9" s="8" cm="1">
        <f t="array" ref="F9">IF(A9="","",SUMPRODUCT(--(TYearly[Due Date]&lt;=A9),IF(B9="N",--(TYearly[Day]=DAY(A9)),--(TYearly[Day]&gt;=DAY(A9))),--(IFERROR(MOD(TYearly[Month]-MONTH(A9)+12,12),1)=0),TYearly[Amount]))</f>
        <v>0</v>
      </c>
      <c r="G9" s="8">
        <f>IF(A9="","",SUMIF(TOneTime[Due Date],A9,TOneTime[Amount]))</f>
        <v>0</v>
      </c>
      <c r="H9" s="8" cm="1">
        <f t="array" ref="H9">IF(A9="","",IF(COUNTIF(TOther[Frequency],$H$1)=0,0,SUMPRODUCT(--(IFERROR(MOD(A9-TOther[Start Date],7),1)=0),--(TOther[Frequency]=$H$1),--(TOther[Start Date]&lt;=A9),--(TOther[End Date Calc]&gt;=A9),TOther[Amount])))</f>
        <v>0</v>
      </c>
      <c r="I9" s="8" cm="1">
        <f t="array" ref="I9">IF(A9="","",IF(COUNTIF(TOther[Frequency],$I$1)=0,0,SUMPRODUCT(--(IFERROR(MOD(A9-TOther[Start Date],14),1)=0),--(TOther[Frequency]=$I$1),--(TOther[Start Date]&lt;=A9),--(TOther[End Date Calc]&gt;=A9),TOther[Amount])))</f>
        <v>0</v>
      </c>
      <c r="J9" s="8">
        <f>IF(A9="","",IF(COUNTIF(TOther[Frequency],$J$1)=0,0,IF(OR(DAY(A9)=1,DAY(A9)=15),SUMIFS(TOther[Amount],TOther[Frequency],$J$1,TOther[Start Date],"&lt;="&amp;$A9,TOther[End Date Calc],"&gt;="&amp;A9),0)))</f>
        <v>0</v>
      </c>
      <c r="K9" s="8">
        <f>IF(A9="","",IF(COUNTIF(TOther[Frequency],$K$1)=0,0,IF(A9=(A9-DAY(A9)+1+2*7-WEEKDAY(A9-DAY(A9)+8-4,1)),SUMIFS(TOther[Amount],TOther[Frequency],$K$1,TOther[Start Date],"&lt;="&amp;$A9,TOther[End Date Calc],"&gt;="&amp;A9),0)))</f>
        <v>0</v>
      </c>
      <c r="L9" s="8">
        <f>IF(A9="","",IF(COUNTIF(TOther[Frequency],$L$1)=0,0,IF(A9=(A9-DAY(A9)+1+3*7-WEEKDAY(A9-DAY(A9)+8-4,1)),SUMIFS(TOther[Amount],TOther[Frequency],$L$1,TOther[Start Date],"&lt;="&amp;$A9,TOther[End Date Calc],"&gt;="&amp;A9),0)))</f>
        <v>0</v>
      </c>
      <c r="M9" s="8">
        <f>IF(A9="","",IF(COUNTIF(TOther[Frequency],$M$1)=0,0,IF(A9=(A9-DAY(A9)+1+4*7-WEEKDAY(A9-DAY(A9)+8-4,1)),SUMIFS(TOther[Amount],TOther[Frequency],$M$1,TOther[Start Date],"&lt;="&amp;$A9,TOther[End Date Calc],"&gt;="&amp;A9),0)))</f>
        <v>0</v>
      </c>
      <c r="N9" s="8" cm="1">
        <f t="array" ref="N9">IF(A9="","",IF(COUNTIF(TOther[Frequency],$N$1)=0,0,SUMPRODUCT(--(IFERROR(MOD(A9-TOther[Start Date],28),1)=0),--(TOther[Frequency]=$N$1),--(TOther[Start Date]&lt;=A9),--(TOther[End Date Calc]&gt;=A9),TOther[Amount])))</f>
        <v>0</v>
      </c>
      <c r="O9" s="8" cm="1">
        <f t="array" ref="O9">IF(A9="","",IF(COUNTIF(TOther[Frequency],$O$1)=0,0,SUMPRODUCT(--(IFERROR(MOD(A9-TOther[Start Date],42),1)=0),--(TOther[Frequency]=$O$1),--(TOther[Start Date]&lt;=A9),--(TOther[End Date Calc]&gt;=A9),TOther[Amount])))</f>
        <v>0</v>
      </c>
      <c r="P9" s="8" cm="1">
        <f t="array" ref="P9">IF(A9="","",IF(COUNTIF(TOther[Frequency],$P$1)=0,0,SUMPRODUCT(--(IFERROR(MOD(A9-TOther[Start Date],56),1)=0),--(TOther[Frequency]=$P$1),--(TOther[Start Date]&lt;=A9),--(TOther[End Date Calc]&gt;=A9),TOther[Amount])))</f>
        <v>0</v>
      </c>
      <c r="Q9" s="8">
        <f>IF(A9="","",IF(COUNTIF(TOther[Frequency],$Q$1)=0,0,IF(B9="N",SUMIFS(TOther[Amount],TOther[Frequency],$Q$1,TOther[Start Date],"&lt;="&amp;$A9,TOther[End Date Calc],"&gt;="&amp;A9,TOther[Start Day],DAY(A9)),SUMIFS(TOther[Amount],TOther[Frequency],$Q$1,TOther[Start Date],"&lt;="&amp;$A9,TOther[End Date Calc],"&gt;="&amp;A9,TOther[Start Day],"&gt;="&amp;DAY(A9)))))</f>
        <v>0</v>
      </c>
      <c r="R9" s="8" cm="1">
        <f t="array" ref="R9">IF(A9="","",IF(COUNTIF(TOther[Frequency],R$1)=0,0,SUMPRODUCT(--(TOther[Frequency]=R$1),--(TOther[Start Date]&lt;=A9),--(TOther[End Date Calc]&gt;=A9),IF(B9="N",--(TOther[Start Day]=DAY(A9)),--(TOther[Start Day]&gt;=DAY(A9))),--(IFERROR(MOD(TOther[Start Month]-MONTH(A9)+2,2),1)=0),TOther[Amount])))</f>
        <v>0</v>
      </c>
      <c r="S9" s="8" cm="1">
        <f t="array" ref="S9">IF(A9="","",IF(COUNTIF(TOther[Frequency],S$1)=0,0,SUMPRODUCT(--(TOther[Frequency]=S$1),--(TOther[Start Date]&lt;=A9),--(TOther[End Date Calc]&gt;=A9),IF(B9="N",--(TOther[Start Day]=DAY(A9)),--(TOther[Start Day]&gt;=DAY(A9))),--(IFERROR(MOD(TOther[Start Month]-MONTH(A9)+3,3),1)=0),TOther[Amount])))</f>
        <v>0</v>
      </c>
      <c r="T9" s="8" cm="1">
        <f t="array" ref="T9">IF($A9="","",IF(COUNTIF(TOther[Frequency],T$1)=0,0,SUMPRODUCT(--(TOther[Frequency]=T$1),--(TOther[Start Date]&lt;=$A9),--(TOther[End Date Calc]&gt;=$A9),IF($B9="N",--(TOther[Start Day]=DAY($A9)),--(TOther[Start Day]&gt;=DAY($A9))),--(IFERROR(MOD(TOther[Start Month]-MONTH($A9)+4,4),1)=0),TOther[Amount])))</f>
        <v>0</v>
      </c>
      <c r="U9" s="8" cm="1">
        <f t="array" ref="U9">IF(A9="","",IF(COUNTIF(TOther[Frequency],$U$1)=0,0,SUMPRODUCT(--(TOther[Frequency]=$U$1),--(TOther[Start Date]&lt;=A9),--(TOther[End Date Calc]&gt;=A9),IF(B9="N",--(TOther[Start Day]=DAY(A9)),--(TOther[Start Day]&gt;=DAY(A9))),--(IFERROR(MOD(TOther[Start Month]-MONTH(A9)+6,6),1)=0),TOther[Amount])))</f>
        <v>0</v>
      </c>
      <c r="V9" s="8" cm="1">
        <f t="array" ref="V9">IF(A9="","",IF(COUNTIF(TOther[Frequency],$V$1)=0,0,SUMPRODUCT(--(TOther[Frequency]=$V$1),--(TOther[Start Date]&lt;=A9),--(TOther[End Date Calc]&gt;=A9),IF(B9="N",--(TOther[Start Day]=DAY(A9)),--(TOther[Start Day]&gt;=DAY(A9))),--(IFERROR(MOD(TOther[Start Month]-MONTH(A9)+12,12),1)=0),TOther[Amount])))</f>
        <v>0</v>
      </c>
      <c r="W9" s="8">
        <f>IF(A9="","",SUMIFS(TOther[Amount],TOther[Start Date],A9,TOther[Frequency],$W$1))</f>
        <v>0</v>
      </c>
      <c r="X9" s="9">
        <f t="shared" si="0"/>
        <v>0</v>
      </c>
      <c r="Y9" s="9">
        <f t="shared" si="4"/>
        <v>0</v>
      </c>
      <c r="Z9" s="8" cm="1">
        <f t="array" ref="Z9">IF(A9="","",IF(COUNTIF('2) Income'!$D$13:$D$32,"Weekly")=0,0,SUMPRODUCT(--(IFERROR(MOD(A9-'2) Income'!$F$13:$F$32,7),1)=0),--('2) Income'!$D$13:$D$32="Weekly"),--('2) Income'!$F$13:$F$32&lt;=A9),'2) Income'!$E$13:$E$32)))</f>
        <v>0</v>
      </c>
      <c r="AA9" s="8" cm="1">
        <f t="array" ref="AA9">IF(A9="","",IF(COUNTIF('2) Income'!$D$13:$D$32,"Every Other Week")=0,0,SUMPRODUCT(--(IFERROR(MOD(A9-'2) Income'!$F$13:$F$32,14),1)=0),--('2) Income'!$D$13:$D$32="Every Other Week"),--('2) Income'!$F$13:$F$32&lt;=A9),'2) Income'!$E$13:$E$32)))</f>
        <v>0</v>
      </c>
      <c r="AB9" s="8">
        <f>IF(A9="","",IF(COUNTIF('2) Income'!$D$13:$D$32,"1st and 15th")=0,0,IF(OR(DAY(A9)=1,DAY(A9)=15),SUMIFS('2) Income'!$E$13:$E$32,'2) Income'!$D$13:$D$32,"1st and 15th",'2) Income'!$F$13:$F$32,"&lt;="&amp;$A9),0)))</f>
        <v>0</v>
      </c>
      <c r="AC9" s="8">
        <f>IF(A9="","",IF(COUNTIF('2) Income'!$D$13:$D$32,"2nd Wednesday")=0,0,IF(A9=(A9-DAY(A9)+1+2*7-WEEKDAY(A9-DAY(A9)+8-4,1)),SUMIFS('2) Income'!$E$13:$E$32,'2) Income'!$D$13:$D$32,"2nd Wednesday",'2) Income'!$F$13:$F$32,"&lt;="&amp;$A9),0)))</f>
        <v>0</v>
      </c>
      <c r="AD9" s="8">
        <f>IF(A9="","",IF(COUNTIF('2) Income'!$D$13:$D$32,"3rd Wednesday")=0,0,IF(A9=(A9-DAY(A9)+1+3*7-WEEKDAY(A9-DAY(A9)+8-4,1)),SUMIFS('2) Income'!$E$13:$E$32,'2) Income'!$D$13:$D$32,"3rd Wednesday",'2) Income'!$F$13:$F$32,"&lt;="&amp;$A9),0)))</f>
        <v>0</v>
      </c>
      <c r="AE9" s="8">
        <f>IF(A9="","",IF(COUNTIF('2) Income'!$D$13:$D$32,"4th Wednesday")=0,0,IF(A9=(A9-DAY(A9)+1+4*7-WEEKDAY(A9-DAY(A9)+8-4,1)),SUMIFS('2) Income'!$E$13:$E$32,'2) Income'!$D$13:$D$32,"4th Wednesday",'2) Income'!$F$13:$F$32,"&lt;="&amp;$A9),0)))</f>
        <v>0</v>
      </c>
      <c r="AF9" s="8" cm="1">
        <f t="array" ref="AF9">IF(A9="","",IF(COUNTIF('2) Income'!$D$13:$D$32,"Every 4 Weeks")=0,0,SUMPRODUCT(--(IFERROR(MOD(A9-'2) Income'!$F$13:$F$32,28),1)=0),--('2) Income'!$D$13:$D$32="Every 4 Weeks"),--('2) Income'!$F$13:$F$32&lt;=A9),'2) Income'!$E$13:$E$32)))</f>
        <v>0</v>
      </c>
      <c r="AG9" s="8">
        <f>IF(A9="","",IF(COUNTIF('2) Income'!$D$13:$D$32,"Monthly")=0,0,IF(B9="N",SUMIFS('2) Income'!$E$13:$E$32,'2) Income'!$D$13:$D$32,"monthly",'2) Income'!$F$13:$F$32,"&lt;="&amp;$A9,'2) Income'!$I$13:$I$32,DAY(A9)),SUMIFS('2) Income'!$E$13:$E$32,'2) Income'!$D$13:$D$32,"monthly",'2) Income'!$F$13:$F$32,"&lt;="&amp;$A9,'2) Income'!$I$13:$I$32,"&gt;="&amp;DAY(A9)))))</f>
        <v>0</v>
      </c>
      <c r="AH9" s="8" cm="1">
        <f t="array" ref="AH9">IF(A9="","",IF(COUNTIF('2) Income'!$D$13:$D$32,"Yearly")=0,0,SUMPRODUCT(--('2) Income'!$D$13:$D$32="Yearly"),--('2) Income'!$F$13:$F$32&lt;=A9),IF(B9="N",--('2) Income'!$I$13:$I$32=DAY(A9)),--('2) Income'!$I$13:$I$32&gt;=DAY(A9))),--(IFERROR(MOD('2) Income'!$H$13:$H$32-MONTH(A9)+12,12),1)=0),'2) Income'!$E$13:$E$32)))</f>
        <v>0</v>
      </c>
      <c r="AI9" s="8">
        <f>IF(A9="","",IF(COUNTIF('2) Income'!$D$13:$D$32,"one-time")=0,0,SUMIFS('2) Income'!$E$13:$E$32,'2) Income'!$D$13:$D$32,"one-time",'2) Income'!$F$13:$F$32,"="&amp;$A9)))</f>
        <v>0</v>
      </c>
      <c r="AJ9" s="9">
        <f t="shared" si="1"/>
        <v>0</v>
      </c>
    </row>
    <row r="10" spans="1:39">
      <c r="A10" s="7">
        <f>IF(A9="","",IF(A9+1&lt;='1) Period'!$E$21,A9+1,""))</f>
        <v>45482</v>
      </c>
      <c r="B10" s="7" t="str">
        <f t="shared" si="2"/>
        <v>N</v>
      </c>
      <c r="C10" t="str">
        <f t="shared" si="3"/>
        <v>F</v>
      </c>
      <c r="D10" s="8">
        <f>IF(A10="","",IF(TEXT(A10,"dddd")='4) Happy Money'!$E$23,WAllowance,0))</f>
        <v>0</v>
      </c>
      <c r="E10" s="8">
        <f>IF(A10="","",IF(B10="N",SUMIF(TMonthly[Day of the Month],DAY(A10),TMonthly[Amount]),SUMIF(TMonthly[Day of the Month],"&gt;="&amp;DAY(A10),TMonthly[Amount])))</f>
        <v>0</v>
      </c>
      <c r="F10" s="8" cm="1">
        <f t="array" ref="F10">IF(A10="","",SUMPRODUCT(--(TYearly[Due Date]&lt;=A10),IF(B10="N",--(TYearly[Day]=DAY(A10)),--(TYearly[Day]&gt;=DAY(A10))),--(IFERROR(MOD(TYearly[Month]-MONTH(A10)+12,12),1)=0),TYearly[Amount]))</f>
        <v>0</v>
      </c>
      <c r="G10" s="8">
        <f>IF(A10="","",SUMIF(TOneTime[Due Date],A10,TOneTime[Amount]))</f>
        <v>500</v>
      </c>
      <c r="H10" s="8" cm="1">
        <f t="array" ref="H10">IF(A10="","",IF(COUNTIF(TOther[Frequency],$H$1)=0,0,SUMPRODUCT(--(IFERROR(MOD(A10-TOther[Start Date],7),1)=0),--(TOther[Frequency]=$H$1),--(TOther[Start Date]&lt;=A10),--(TOther[End Date Calc]&gt;=A10),TOther[Amount])))</f>
        <v>0</v>
      </c>
      <c r="I10" s="8" cm="1">
        <f t="array" ref="I10">IF(A10="","",IF(COUNTIF(TOther[Frequency],$I$1)=0,0,SUMPRODUCT(--(IFERROR(MOD(A10-TOther[Start Date],14),1)=0),--(TOther[Frequency]=$I$1),--(TOther[Start Date]&lt;=A10),--(TOther[End Date Calc]&gt;=A10),TOther[Amount])))</f>
        <v>0</v>
      </c>
      <c r="J10" s="8">
        <f>IF(A10="","",IF(COUNTIF(TOther[Frequency],$J$1)=0,0,IF(OR(DAY(A10)=1,DAY(A10)=15),SUMIFS(TOther[Amount],TOther[Frequency],$J$1,TOther[Start Date],"&lt;="&amp;$A10,TOther[End Date Calc],"&gt;="&amp;A10),0)))</f>
        <v>0</v>
      </c>
      <c r="K10" s="8">
        <f>IF(A10="","",IF(COUNTIF(TOther[Frequency],$K$1)=0,0,IF(A10=(A10-DAY(A10)+1+2*7-WEEKDAY(A10-DAY(A10)+8-4,1)),SUMIFS(TOther[Amount],TOther[Frequency],$K$1,TOther[Start Date],"&lt;="&amp;$A10,TOther[End Date Calc],"&gt;="&amp;A10),0)))</f>
        <v>0</v>
      </c>
      <c r="L10" s="8">
        <f>IF(A10="","",IF(COUNTIF(TOther[Frequency],$L$1)=0,0,IF(A10=(A10-DAY(A10)+1+3*7-WEEKDAY(A10-DAY(A10)+8-4,1)),SUMIFS(TOther[Amount],TOther[Frequency],$L$1,TOther[Start Date],"&lt;="&amp;$A10,TOther[End Date Calc],"&gt;="&amp;A10),0)))</f>
        <v>0</v>
      </c>
      <c r="M10" s="8">
        <f>IF(A10="","",IF(COUNTIF(TOther[Frequency],$M$1)=0,0,IF(A10=(A10-DAY(A10)+1+4*7-WEEKDAY(A10-DAY(A10)+8-4,1)),SUMIFS(TOther[Amount],TOther[Frequency],$M$1,TOther[Start Date],"&lt;="&amp;$A10,TOther[End Date Calc],"&gt;="&amp;A10),0)))</f>
        <v>0</v>
      </c>
      <c r="N10" s="8" cm="1">
        <f t="array" ref="N10">IF(A10="","",IF(COUNTIF(TOther[Frequency],$N$1)=0,0,SUMPRODUCT(--(IFERROR(MOD(A10-TOther[Start Date],28),1)=0),--(TOther[Frequency]=$N$1),--(TOther[Start Date]&lt;=A10),--(TOther[End Date Calc]&gt;=A10),TOther[Amount])))</f>
        <v>0</v>
      </c>
      <c r="O10" s="8" cm="1">
        <f t="array" ref="O10">IF(A10="","",IF(COUNTIF(TOther[Frequency],$O$1)=0,0,SUMPRODUCT(--(IFERROR(MOD(A10-TOther[Start Date],42),1)=0),--(TOther[Frequency]=$O$1),--(TOther[Start Date]&lt;=A10),--(TOther[End Date Calc]&gt;=A10),TOther[Amount])))</f>
        <v>0</v>
      </c>
      <c r="P10" s="8" cm="1">
        <f t="array" ref="P10">IF(A10="","",IF(COUNTIF(TOther[Frequency],$P$1)=0,0,SUMPRODUCT(--(IFERROR(MOD(A10-TOther[Start Date],56),1)=0),--(TOther[Frequency]=$P$1),--(TOther[Start Date]&lt;=A10),--(TOther[End Date Calc]&gt;=A10),TOther[Amount])))</f>
        <v>0</v>
      </c>
      <c r="Q10" s="8">
        <f>IF(A10="","",IF(COUNTIF(TOther[Frequency],$Q$1)=0,0,IF(B10="N",SUMIFS(TOther[Amount],TOther[Frequency],$Q$1,TOther[Start Date],"&lt;="&amp;$A10,TOther[End Date Calc],"&gt;="&amp;A10,TOther[Start Day],DAY(A10)),SUMIFS(TOther[Amount],TOther[Frequency],$Q$1,TOther[Start Date],"&lt;="&amp;$A10,TOther[End Date Calc],"&gt;="&amp;A10,TOther[Start Day],"&gt;="&amp;DAY(A10)))))</f>
        <v>0</v>
      </c>
      <c r="R10" s="8" cm="1">
        <f t="array" ref="R10">IF(A10="","",IF(COUNTIF(TOther[Frequency],R$1)=0,0,SUMPRODUCT(--(TOther[Frequency]=R$1),--(TOther[Start Date]&lt;=A10),--(TOther[End Date Calc]&gt;=A10),IF(B10="N",--(TOther[Start Day]=DAY(A10)),--(TOther[Start Day]&gt;=DAY(A10))),--(IFERROR(MOD(TOther[Start Month]-MONTH(A10)+2,2),1)=0),TOther[Amount])))</f>
        <v>0</v>
      </c>
      <c r="S10" s="8" cm="1">
        <f t="array" ref="S10">IF(A10="","",IF(COUNTIF(TOther[Frequency],S$1)=0,0,SUMPRODUCT(--(TOther[Frequency]=S$1),--(TOther[Start Date]&lt;=A10),--(TOther[End Date Calc]&gt;=A10),IF(B10="N",--(TOther[Start Day]=DAY(A10)),--(TOther[Start Day]&gt;=DAY(A10))),--(IFERROR(MOD(TOther[Start Month]-MONTH(A10)+3,3),1)=0),TOther[Amount])))</f>
        <v>0</v>
      </c>
      <c r="T10" s="8" cm="1">
        <f t="array" ref="T10">IF($A10="","",IF(COUNTIF(TOther[Frequency],T$1)=0,0,SUMPRODUCT(--(TOther[Frequency]=T$1),--(TOther[Start Date]&lt;=$A10),--(TOther[End Date Calc]&gt;=$A10),IF($B10="N",--(TOther[Start Day]=DAY($A10)),--(TOther[Start Day]&gt;=DAY($A10))),--(IFERROR(MOD(TOther[Start Month]-MONTH($A10)+4,4),1)=0),TOther[Amount])))</f>
        <v>0</v>
      </c>
      <c r="U10" s="8" cm="1">
        <f t="array" ref="U10">IF(A10="","",IF(COUNTIF(TOther[Frequency],$U$1)=0,0,SUMPRODUCT(--(TOther[Frequency]=$U$1),--(TOther[Start Date]&lt;=A10),--(TOther[End Date Calc]&gt;=A10),IF(B10="N",--(TOther[Start Day]=DAY(A10)),--(TOther[Start Day]&gt;=DAY(A10))),--(IFERROR(MOD(TOther[Start Month]-MONTH(A10)+6,6),1)=0),TOther[Amount])))</f>
        <v>0</v>
      </c>
      <c r="V10" s="8" cm="1">
        <f t="array" ref="V10">IF(A10="","",IF(COUNTIF(TOther[Frequency],$V$1)=0,0,SUMPRODUCT(--(TOther[Frequency]=$V$1),--(TOther[Start Date]&lt;=A10),--(TOther[End Date Calc]&gt;=A10),IF(B10="N",--(TOther[Start Day]=DAY(A10)),--(TOther[Start Day]&gt;=DAY(A10))),--(IFERROR(MOD(TOther[Start Month]-MONTH(A10)+12,12),1)=0),TOther[Amount])))</f>
        <v>0</v>
      </c>
      <c r="W10" s="8">
        <f>IF(A10="","",SUMIFS(TOther[Amount],TOther[Start Date],A10,TOther[Frequency],$W$1))</f>
        <v>0</v>
      </c>
      <c r="X10" s="9">
        <f t="shared" si="0"/>
        <v>500</v>
      </c>
      <c r="Y10" s="9">
        <f t="shared" si="4"/>
        <v>0</v>
      </c>
      <c r="Z10" s="8" cm="1">
        <f t="array" ref="Z10">IF(A10="","",IF(COUNTIF('2) Income'!$D$13:$D$32,"Weekly")=0,0,SUMPRODUCT(--(IFERROR(MOD(A10-'2) Income'!$F$13:$F$32,7),1)=0),--('2) Income'!$D$13:$D$32="Weekly"),--('2) Income'!$F$13:$F$32&lt;=A10),'2) Income'!$E$13:$E$32)))</f>
        <v>0</v>
      </c>
      <c r="AA10" s="8" cm="1">
        <f t="array" ref="AA10">IF(A10="","",IF(COUNTIF('2) Income'!$D$13:$D$32,"Every Other Week")=0,0,SUMPRODUCT(--(IFERROR(MOD(A10-'2) Income'!$F$13:$F$32,14),1)=0),--('2) Income'!$D$13:$D$32="Every Other Week"),--('2) Income'!$F$13:$F$32&lt;=A10),'2) Income'!$E$13:$E$32)))</f>
        <v>0</v>
      </c>
      <c r="AB10" s="8">
        <f>IF(A10="","",IF(COUNTIF('2) Income'!$D$13:$D$32,"1st and 15th")=0,0,IF(OR(DAY(A10)=1,DAY(A10)=15),SUMIFS('2) Income'!$E$13:$E$32,'2) Income'!$D$13:$D$32,"1st and 15th",'2) Income'!$F$13:$F$32,"&lt;="&amp;$A10),0)))</f>
        <v>0</v>
      </c>
      <c r="AC10" s="8">
        <f>IF(A10="","",IF(COUNTIF('2) Income'!$D$13:$D$32,"2nd Wednesday")=0,0,IF(A10=(A10-DAY(A10)+1+2*7-WEEKDAY(A10-DAY(A10)+8-4,1)),SUMIFS('2) Income'!$E$13:$E$32,'2) Income'!$D$13:$D$32,"2nd Wednesday",'2) Income'!$F$13:$F$32,"&lt;="&amp;$A10),0)))</f>
        <v>0</v>
      </c>
      <c r="AD10" s="8">
        <f>IF(A10="","",IF(COUNTIF('2) Income'!$D$13:$D$32,"3rd Wednesday")=0,0,IF(A10=(A10-DAY(A10)+1+3*7-WEEKDAY(A10-DAY(A10)+8-4,1)),SUMIFS('2) Income'!$E$13:$E$32,'2) Income'!$D$13:$D$32,"3rd Wednesday",'2) Income'!$F$13:$F$32,"&lt;="&amp;$A10),0)))</f>
        <v>0</v>
      </c>
      <c r="AE10" s="8">
        <f>IF(A10="","",IF(COUNTIF('2) Income'!$D$13:$D$32,"4th Wednesday")=0,0,IF(A10=(A10-DAY(A10)+1+4*7-WEEKDAY(A10-DAY(A10)+8-4,1)),SUMIFS('2) Income'!$E$13:$E$32,'2) Income'!$D$13:$D$32,"4th Wednesday",'2) Income'!$F$13:$F$32,"&lt;="&amp;$A10),0)))</f>
        <v>0</v>
      </c>
      <c r="AF10" s="8" cm="1">
        <f t="array" ref="AF10">IF(A10="","",IF(COUNTIF('2) Income'!$D$13:$D$32,"Every 4 Weeks")=0,0,SUMPRODUCT(--(IFERROR(MOD(A10-'2) Income'!$F$13:$F$32,28),1)=0),--('2) Income'!$D$13:$D$32="Every 4 Weeks"),--('2) Income'!$F$13:$F$32&lt;=A10),'2) Income'!$E$13:$E$32)))</f>
        <v>0</v>
      </c>
      <c r="AG10" s="8">
        <f>IF(A10="","",IF(COUNTIF('2) Income'!$D$13:$D$32,"Monthly")=0,0,IF(B10="N",SUMIFS('2) Income'!$E$13:$E$32,'2) Income'!$D$13:$D$32,"monthly",'2) Income'!$F$13:$F$32,"&lt;="&amp;$A10,'2) Income'!$I$13:$I$32,DAY(A10)),SUMIFS('2) Income'!$E$13:$E$32,'2) Income'!$D$13:$D$32,"monthly",'2) Income'!$F$13:$F$32,"&lt;="&amp;$A10,'2) Income'!$I$13:$I$32,"&gt;="&amp;DAY(A10)))))</f>
        <v>0</v>
      </c>
      <c r="AH10" s="8" cm="1">
        <f t="array" ref="AH10">IF(A10="","",IF(COUNTIF('2) Income'!$D$13:$D$32,"Yearly")=0,0,SUMPRODUCT(--('2) Income'!$D$13:$D$32="Yearly"),--('2) Income'!$F$13:$F$32&lt;=A10),IF(B10="N",--('2) Income'!$I$13:$I$32=DAY(A10)),--('2) Income'!$I$13:$I$32&gt;=DAY(A10))),--(IFERROR(MOD('2) Income'!$H$13:$H$32-MONTH(A10)+12,12),1)=0),'2) Income'!$E$13:$E$32)))</f>
        <v>0</v>
      </c>
      <c r="AI10" s="8">
        <f>IF(A10="","",IF(COUNTIF('2) Income'!$D$13:$D$32,"one-time")=0,0,SUMIFS('2) Income'!$E$13:$E$32,'2) Income'!$D$13:$D$32,"one-time",'2) Income'!$F$13:$F$32,"="&amp;$A10)))</f>
        <v>0</v>
      </c>
      <c r="AJ10" s="9">
        <f t="shared" si="1"/>
        <v>0</v>
      </c>
      <c r="AL10" t="s">
        <v>153</v>
      </c>
      <c r="AM10" t="s">
        <v>181</v>
      </c>
    </row>
    <row r="11" spans="1:39">
      <c r="A11" s="7">
        <f>IF(A10="","",IF(A10+1&lt;='1) Period'!$E$21,A10+1,""))</f>
        <v>45483</v>
      </c>
      <c r="B11" s="7" t="str">
        <f t="shared" si="2"/>
        <v>N</v>
      </c>
      <c r="C11" t="str">
        <f t="shared" si="3"/>
        <v>F</v>
      </c>
      <c r="D11" s="8">
        <f>IF(A11="","",IF(TEXT(A11,"dddd")='4) Happy Money'!$E$23,WAllowance,0))</f>
        <v>0</v>
      </c>
      <c r="E11" s="8">
        <f>IF(A11="","",IF(B11="N",SUMIF(TMonthly[Day of the Month],DAY(A11),TMonthly[Amount]),SUMIF(TMonthly[Day of the Month],"&gt;="&amp;DAY(A11),TMonthly[Amount])))</f>
        <v>500</v>
      </c>
      <c r="F11" s="8" cm="1">
        <f t="array" ref="F11">IF(A11="","",SUMPRODUCT(--(TYearly[Due Date]&lt;=A11),IF(B11="N",--(TYearly[Day]=DAY(A11)),--(TYearly[Day]&gt;=DAY(A11))),--(IFERROR(MOD(TYearly[Month]-MONTH(A11)+12,12),1)=0),TYearly[Amount]))</f>
        <v>0</v>
      </c>
      <c r="G11" s="8">
        <f>IF(A11="","",SUMIF(TOneTime[Due Date],A11,TOneTime[Amount]))</f>
        <v>0</v>
      </c>
      <c r="H11" s="8" cm="1">
        <f t="array" ref="H11">IF(A11="","",IF(COUNTIF(TOther[Frequency],$H$1)=0,0,SUMPRODUCT(--(IFERROR(MOD(A11-TOther[Start Date],7),1)=0),--(TOther[Frequency]=$H$1),--(TOther[Start Date]&lt;=A11),--(TOther[End Date Calc]&gt;=A11),TOther[Amount])))</f>
        <v>0</v>
      </c>
      <c r="I11" s="8" cm="1">
        <f t="array" ref="I11">IF(A11="","",IF(COUNTIF(TOther[Frequency],$I$1)=0,0,SUMPRODUCT(--(IFERROR(MOD(A11-TOther[Start Date],14),1)=0),--(TOther[Frequency]=$I$1),--(TOther[Start Date]&lt;=A11),--(TOther[End Date Calc]&gt;=A11),TOther[Amount])))</f>
        <v>0</v>
      </c>
      <c r="J11" s="8">
        <f>IF(A11="","",IF(COUNTIF(TOther[Frequency],$J$1)=0,0,IF(OR(DAY(A11)=1,DAY(A11)=15),SUMIFS(TOther[Amount],TOther[Frequency],$J$1,TOther[Start Date],"&lt;="&amp;$A11,TOther[End Date Calc],"&gt;="&amp;A11),0)))</f>
        <v>0</v>
      </c>
      <c r="K11" s="8">
        <f>IF(A11="","",IF(COUNTIF(TOther[Frequency],$K$1)=0,0,IF(A11=(A11-DAY(A11)+1+2*7-WEEKDAY(A11-DAY(A11)+8-4,1)),SUMIFS(TOther[Amount],TOther[Frequency],$K$1,TOther[Start Date],"&lt;="&amp;$A11,TOther[End Date Calc],"&gt;="&amp;A11),0)))</f>
        <v>0</v>
      </c>
      <c r="L11" s="8">
        <f>IF(A11="","",IF(COUNTIF(TOther[Frequency],$L$1)=0,0,IF(A11=(A11-DAY(A11)+1+3*7-WEEKDAY(A11-DAY(A11)+8-4,1)),SUMIFS(TOther[Amount],TOther[Frequency],$L$1,TOther[Start Date],"&lt;="&amp;$A11,TOther[End Date Calc],"&gt;="&amp;A11),0)))</f>
        <v>0</v>
      </c>
      <c r="M11" s="8">
        <f>IF(A11="","",IF(COUNTIF(TOther[Frequency],$M$1)=0,0,IF(A11=(A11-DAY(A11)+1+4*7-WEEKDAY(A11-DAY(A11)+8-4,1)),SUMIFS(TOther[Amount],TOther[Frequency],$M$1,TOther[Start Date],"&lt;="&amp;$A11,TOther[End Date Calc],"&gt;="&amp;A11),0)))</f>
        <v>0</v>
      </c>
      <c r="N11" s="8" cm="1">
        <f t="array" ref="N11">IF(A11="","",IF(COUNTIF(TOther[Frequency],$N$1)=0,0,SUMPRODUCT(--(IFERROR(MOD(A11-TOther[Start Date],28),1)=0),--(TOther[Frequency]=$N$1),--(TOther[Start Date]&lt;=A11),--(TOther[End Date Calc]&gt;=A11),TOther[Amount])))</f>
        <v>0</v>
      </c>
      <c r="O11" s="8" cm="1">
        <f t="array" ref="O11">IF(A11="","",IF(COUNTIF(TOther[Frequency],$O$1)=0,0,SUMPRODUCT(--(IFERROR(MOD(A11-TOther[Start Date],42),1)=0),--(TOther[Frequency]=$O$1),--(TOther[Start Date]&lt;=A11),--(TOther[End Date Calc]&gt;=A11),TOther[Amount])))</f>
        <v>0</v>
      </c>
      <c r="P11" s="8" cm="1">
        <f t="array" ref="P11">IF(A11="","",IF(COUNTIF(TOther[Frequency],$P$1)=0,0,SUMPRODUCT(--(IFERROR(MOD(A11-TOther[Start Date],56),1)=0),--(TOther[Frequency]=$P$1),--(TOther[Start Date]&lt;=A11),--(TOther[End Date Calc]&gt;=A11),TOther[Amount])))</f>
        <v>0</v>
      </c>
      <c r="Q11" s="8">
        <f>IF(A11="","",IF(COUNTIF(TOther[Frequency],$Q$1)=0,0,IF(B11="N",SUMIFS(TOther[Amount],TOther[Frequency],$Q$1,TOther[Start Date],"&lt;="&amp;$A11,TOther[End Date Calc],"&gt;="&amp;A11,TOther[Start Day],DAY(A11)),SUMIFS(TOther[Amount],TOther[Frequency],$Q$1,TOther[Start Date],"&lt;="&amp;$A11,TOther[End Date Calc],"&gt;="&amp;A11,TOther[Start Day],"&gt;="&amp;DAY(A11)))))</f>
        <v>0</v>
      </c>
      <c r="R11" s="8" cm="1">
        <f t="array" ref="R11">IF(A11="","",IF(COUNTIF(TOther[Frequency],R$1)=0,0,SUMPRODUCT(--(TOther[Frequency]=R$1),--(TOther[Start Date]&lt;=A11),--(TOther[End Date Calc]&gt;=A11),IF(B11="N",--(TOther[Start Day]=DAY(A11)),--(TOther[Start Day]&gt;=DAY(A11))),--(IFERROR(MOD(TOther[Start Month]-MONTH(A11)+2,2),1)=0),TOther[Amount])))</f>
        <v>0</v>
      </c>
      <c r="S11" s="8" cm="1">
        <f t="array" ref="S11">IF(A11="","",IF(COUNTIF(TOther[Frequency],S$1)=0,0,SUMPRODUCT(--(TOther[Frequency]=S$1),--(TOther[Start Date]&lt;=A11),--(TOther[End Date Calc]&gt;=A11),IF(B11="N",--(TOther[Start Day]=DAY(A11)),--(TOther[Start Day]&gt;=DAY(A11))),--(IFERROR(MOD(TOther[Start Month]-MONTH(A11)+3,3),1)=0),TOther[Amount])))</f>
        <v>0</v>
      </c>
      <c r="T11" s="8" cm="1">
        <f t="array" ref="T11">IF($A11="","",IF(COUNTIF(TOther[Frequency],T$1)=0,0,SUMPRODUCT(--(TOther[Frequency]=T$1),--(TOther[Start Date]&lt;=$A11),--(TOther[End Date Calc]&gt;=$A11),IF($B11="N",--(TOther[Start Day]=DAY($A11)),--(TOther[Start Day]&gt;=DAY($A11))),--(IFERROR(MOD(TOther[Start Month]-MONTH($A11)+4,4),1)=0),TOther[Amount])))</f>
        <v>0</v>
      </c>
      <c r="U11" s="8" cm="1">
        <f t="array" ref="U11">IF(A11="","",IF(COUNTIF(TOther[Frequency],$U$1)=0,0,SUMPRODUCT(--(TOther[Frequency]=$U$1),--(TOther[Start Date]&lt;=A11),--(TOther[End Date Calc]&gt;=A11),IF(B11="N",--(TOther[Start Day]=DAY(A11)),--(TOther[Start Day]&gt;=DAY(A11))),--(IFERROR(MOD(TOther[Start Month]-MONTH(A11)+6,6),1)=0),TOther[Amount])))</f>
        <v>0</v>
      </c>
      <c r="V11" s="8" cm="1">
        <f t="array" ref="V11">IF(A11="","",IF(COUNTIF(TOther[Frequency],$V$1)=0,0,SUMPRODUCT(--(TOther[Frequency]=$V$1),--(TOther[Start Date]&lt;=A11),--(TOther[End Date Calc]&gt;=A11),IF(B11="N",--(TOther[Start Day]=DAY(A11)),--(TOther[Start Day]&gt;=DAY(A11))),--(IFERROR(MOD(TOther[Start Month]-MONTH(A11)+12,12),1)=0),TOther[Amount])))</f>
        <v>0</v>
      </c>
      <c r="W11" s="8">
        <f>IF(A11="","",SUMIFS(TOther[Amount],TOther[Start Date],A11,TOther[Frequency],$W$1))</f>
        <v>0</v>
      </c>
      <c r="X11" s="9">
        <f t="shared" si="0"/>
        <v>500</v>
      </c>
      <c r="Y11" s="9">
        <f t="shared" si="4"/>
        <v>0</v>
      </c>
      <c r="Z11" s="8" cm="1">
        <f t="array" ref="Z11">IF(A11="","",IF(COUNTIF('2) Income'!$D$13:$D$32,"Weekly")=0,0,SUMPRODUCT(--(IFERROR(MOD(A11-'2) Income'!$F$13:$F$32,7),1)=0),--('2) Income'!$D$13:$D$32="Weekly"),--('2) Income'!$F$13:$F$32&lt;=A11),'2) Income'!$E$13:$E$32)))</f>
        <v>0</v>
      </c>
      <c r="AA11" s="8" cm="1">
        <f t="array" ref="AA11">IF(A11="","",IF(COUNTIF('2) Income'!$D$13:$D$32,"Every Other Week")=0,0,SUMPRODUCT(--(IFERROR(MOD(A11-'2) Income'!$F$13:$F$32,14),1)=0),--('2) Income'!$D$13:$D$32="Every Other Week"),--('2) Income'!$F$13:$F$32&lt;=A11),'2) Income'!$E$13:$E$32)))</f>
        <v>0</v>
      </c>
      <c r="AB11" s="8">
        <f>IF(A11="","",IF(COUNTIF('2) Income'!$D$13:$D$32,"1st and 15th")=0,0,IF(OR(DAY(A11)=1,DAY(A11)=15),SUMIFS('2) Income'!$E$13:$E$32,'2) Income'!$D$13:$D$32,"1st and 15th",'2) Income'!$F$13:$F$32,"&lt;="&amp;$A11),0)))</f>
        <v>0</v>
      </c>
      <c r="AC11" s="8">
        <f>IF(A11="","",IF(COUNTIF('2) Income'!$D$13:$D$32,"2nd Wednesday")=0,0,IF(A11=(A11-DAY(A11)+1+2*7-WEEKDAY(A11-DAY(A11)+8-4,1)),SUMIFS('2) Income'!$E$13:$E$32,'2) Income'!$D$13:$D$32,"2nd Wednesday",'2) Income'!$F$13:$F$32,"&lt;="&amp;$A11),0)))</f>
        <v>0</v>
      </c>
      <c r="AD11" s="8">
        <f>IF(A11="","",IF(COUNTIF('2) Income'!$D$13:$D$32,"3rd Wednesday")=0,0,IF(A11=(A11-DAY(A11)+1+3*7-WEEKDAY(A11-DAY(A11)+8-4,1)),SUMIFS('2) Income'!$E$13:$E$32,'2) Income'!$D$13:$D$32,"3rd Wednesday",'2) Income'!$F$13:$F$32,"&lt;="&amp;$A11),0)))</f>
        <v>0</v>
      </c>
      <c r="AE11" s="8">
        <f>IF(A11="","",IF(COUNTIF('2) Income'!$D$13:$D$32,"4th Wednesday")=0,0,IF(A11=(A11-DAY(A11)+1+4*7-WEEKDAY(A11-DAY(A11)+8-4,1)),SUMIFS('2) Income'!$E$13:$E$32,'2) Income'!$D$13:$D$32,"4th Wednesday",'2) Income'!$F$13:$F$32,"&lt;="&amp;$A11),0)))</f>
        <v>0</v>
      </c>
      <c r="AF11" s="8" cm="1">
        <f t="array" ref="AF11">IF(A11="","",IF(COUNTIF('2) Income'!$D$13:$D$32,"Every 4 Weeks")=0,0,SUMPRODUCT(--(IFERROR(MOD(A11-'2) Income'!$F$13:$F$32,28),1)=0),--('2) Income'!$D$13:$D$32="Every 4 Weeks"),--('2) Income'!$F$13:$F$32&lt;=A11),'2) Income'!$E$13:$E$32)))</f>
        <v>0</v>
      </c>
      <c r="AG11" s="8">
        <f>IF(A11="","",IF(COUNTIF('2) Income'!$D$13:$D$32,"Monthly")=0,0,IF(B11="N",SUMIFS('2) Income'!$E$13:$E$32,'2) Income'!$D$13:$D$32,"monthly",'2) Income'!$F$13:$F$32,"&lt;="&amp;$A11,'2) Income'!$I$13:$I$32,DAY(A11)),SUMIFS('2) Income'!$E$13:$E$32,'2) Income'!$D$13:$D$32,"monthly",'2) Income'!$F$13:$F$32,"&lt;="&amp;$A11,'2) Income'!$I$13:$I$32,"&gt;="&amp;DAY(A11)))))</f>
        <v>0</v>
      </c>
      <c r="AH11" s="8" cm="1">
        <f t="array" ref="AH11">IF(A11="","",IF(COUNTIF('2) Income'!$D$13:$D$32,"Yearly")=0,0,SUMPRODUCT(--('2) Income'!$D$13:$D$32="Yearly"),--('2) Income'!$F$13:$F$32&lt;=A11),IF(B11="N",--('2) Income'!$I$13:$I$32=DAY(A11)),--('2) Income'!$I$13:$I$32&gt;=DAY(A11))),--(IFERROR(MOD('2) Income'!$H$13:$H$32-MONTH(A11)+12,12),1)=0),'2) Income'!$E$13:$E$32)))</f>
        <v>0</v>
      </c>
      <c r="AI11" s="8">
        <f>IF(A11="","",IF(COUNTIF('2) Income'!$D$13:$D$32,"one-time")=0,0,SUMIFS('2) Income'!$E$13:$E$32,'2) Income'!$D$13:$D$32,"one-time",'2) Income'!$F$13:$F$32,"="&amp;$A11)))</f>
        <v>0</v>
      </c>
      <c r="AJ11" s="9">
        <f t="shared" si="1"/>
        <v>0</v>
      </c>
      <c r="AL11" t="s">
        <v>219</v>
      </c>
    </row>
    <row r="12" spans="1:39">
      <c r="A12" s="7">
        <f>IF(A11="","",IF(A11+1&lt;='1) Period'!$E$21,A11+1,""))</f>
        <v>45484</v>
      </c>
      <c r="B12" s="7" t="str">
        <f t="shared" si="2"/>
        <v>N</v>
      </c>
      <c r="C12" t="str">
        <f t="shared" si="3"/>
        <v>F</v>
      </c>
      <c r="D12" s="8">
        <f>IF(A12="","",IF(TEXT(A12,"dddd")='4) Happy Money'!$E$23,WAllowance,0))</f>
        <v>0</v>
      </c>
      <c r="E12" s="8">
        <f>IF(A12="","",IF(B12="N",SUMIF(TMonthly[Day of the Month],DAY(A12),TMonthly[Amount]),SUMIF(TMonthly[Day of the Month],"&gt;="&amp;DAY(A12),TMonthly[Amount])))</f>
        <v>300</v>
      </c>
      <c r="F12" s="8" cm="1">
        <f t="array" ref="F12">IF(A12="","",SUMPRODUCT(--(TYearly[Due Date]&lt;=A12),IF(B12="N",--(TYearly[Day]=DAY(A12)),--(TYearly[Day]&gt;=DAY(A12))),--(IFERROR(MOD(TYearly[Month]-MONTH(A12)+12,12),1)=0),TYearly[Amount]))</f>
        <v>0</v>
      </c>
      <c r="G12" s="8">
        <f>IF(A12="","",SUMIF(TOneTime[Due Date],A12,TOneTime[Amount]))</f>
        <v>0</v>
      </c>
      <c r="H12" s="8" cm="1">
        <f t="array" ref="H12">IF(A12="","",IF(COUNTIF(TOther[Frequency],$H$1)=0,0,SUMPRODUCT(--(IFERROR(MOD(A12-TOther[Start Date],7),1)=0),--(TOther[Frequency]=$H$1),--(TOther[Start Date]&lt;=A12),--(TOther[End Date Calc]&gt;=A12),TOther[Amount])))</f>
        <v>0</v>
      </c>
      <c r="I12" s="8" cm="1">
        <f t="array" ref="I12">IF(A12="","",IF(COUNTIF(TOther[Frequency],$I$1)=0,0,SUMPRODUCT(--(IFERROR(MOD(A12-TOther[Start Date],14),1)=0),--(TOther[Frequency]=$I$1),--(TOther[Start Date]&lt;=A12),--(TOther[End Date Calc]&gt;=A12),TOther[Amount])))</f>
        <v>0</v>
      </c>
      <c r="J12" s="8">
        <f>IF(A12="","",IF(COUNTIF(TOther[Frequency],$J$1)=0,0,IF(OR(DAY(A12)=1,DAY(A12)=15),SUMIFS(TOther[Amount],TOther[Frequency],$J$1,TOther[Start Date],"&lt;="&amp;$A12,TOther[End Date Calc],"&gt;="&amp;A12),0)))</f>
        <v>0</v>
      </c>
      <c r="K12" s="8">
        <f>IF(A12="","",IF(COUNTIF(TOther[Frequency],$K$1)=0,0,IF(A12=(A12-DAY(A12)+1+2*7-WEEKDAY(A12-DAY(A12)+8-4,1)),SUMIFS(TOther[Amount],TOther[Frequency],$K$1,TOther[Start Date],"&lt;="&amp;$A12,TOther[End Date Calc],"&gt;="&amp;A12),0)))</f>
        <v>0</v>
      </c>
      <c r="L12" s="8">
        <f>IF(A12="","",IF(COUNTIF(TOther[Frequency],$L$1)=0,0,IF(A12=(A12-DAY(A12)+1+3*7-WEEKDAY(A12-DAY(A12)+8-4,1)),SUMIFS(TOther[Amount],TOther[Frequency],$L$1,TOther[Start Date],"&lt;="&amp;$A12,TOther[End Date Calc],"&gt;="&amp;A12),0)))</f>
        <v>0</v>
      </c>
      <c r="M12" s="8">
        <f>IF(A12="","",IF(COUNTIF(TOther[Frequency],$M$1)=0,0,IF(A12=(A12-DAY(A12)+1+4*7-WEEKDAY(A12-DAY(A12)+8-4,1)),SUMIFS(TOther[Amount],TOther[Frequency],$M$1,TOther[Start Date],"&lt;="&amp;$A12,TOther[End Date Calc],"&gt;="&amp;A12),0)))</f>
        <v>0</v>
      </c>
      <c r="N12" s="8" cm="1">
        <f t="array" ref="N12">IF(A12="","",IF(COUNTIF(TOther[Frequency],$N$1)=0,0,SUMPRODUCT(--(IFERROR(MOD(A12-TOther[Start Date],28),1)=0),--(TOther[Frequency]=$N$1),--(TOther[Start Date]&lt;=A12),--(TOther[End Date Calc]&gt;=A12),TOther[Amount])))</f>
        <v>0</v>
      </c>
      <c r="O12" s="8" cm="1">
        <f t="array" ref="O12">IF(A12="","",IF(COUNTIF(TOther[Frequency],$O$1)=0,0,SUMPRODUCT(--(IFERROR(MOD(A12-TOther[Start Date],42),1)=0),--(TOther[Frequency]=$O$1),--(TOther[Start Date]&lt;=A12),--(TOther[End Date Calc]&gt;=A12),TOther[Amount])))</f>
        <v>0</v>
      </c>
      <c r="P12" s="8" cm="1">
        <f t="array" ref="P12">IF(A12="","",IF(COUNTIF(TOther[Frequency],$P$1)=0,0,SUMPRODUCT(--(IFERROR(MOD(A12-TOther[Start Date],56),1)=0),--(TOther[Frequency]=$P$1),--(TOther[Start Date]&lt;=A12),--(TOther[End Date Calc]&gt;=A12),TOther[Amount])))</f>
        <v>0</v>
      </c>
      <c r="Q12" s="8">
        <f>IF(A12="","",IF(COUNTIF(TOther[Frequency],$Q$1)=0,0,IF(B12="N",SUMIFS(TOther[Amount],TOther[Frequency],$Q$1,TOther[Start Date],"&lt;="&amp;$A12,TOther[End Date Calc],"&gt;="&amp;A12,TOther[Start Day],DAY(A12)),SUMIFS(TOther[Amount],TOther[Frequency],$Q$1,TOther[Start Date],"&lt;="&amp;$A12,TOther[End Date Calc],"&gt;="&amp;A12,TOther[Start Day],"&gt;="&amp;DAY(A12)))))</f>
        <v>0</v>
      </c>
      <c r="R12" s="8" cm="1">
        <f t="array" ref="R12">IF(A12="","",IF(COUNTIF(TOther[Frequency],R$1)=0,0,SUMPRODUCT(--(TOther[Frequency]=R$1),--(TOther[Start Date]&lt;=A12),--(TOther[End Date Calc]&gt;=A12),IF(B12="N",--(TOther[Start Day]=DAY(A12)),--(TOther[Start Day]&gt;=DAY(A12))),--(IFERROR(MOD(TOther[Start Month]-MONTH(A12)+2,2),1)=0),TOther[Amount])))</f>
        <v>0</v>
      </c>
      <c r="S12" s="8" cm="1">
        <f t="array" ref="S12">IF(A12="","",IF(COUNTIF(TOther[Frequency],S$1)=0,0,SUMPRODUCT(--(TOther[Frequency]=S$1),--(TOther[Start Date]&lt;=A12),--(TOther[End Date Calc]&gt;=A12),IF(B12="N",--(TOther[Start Day]=DAY(A12)),--(TOther[Start Day]&gt;=DAY(A12))),--(IFERROR(MOD(TOther[Start Month]-MONTH(A12)+3,3),1)=0),TOther[Amount])))</f>
        <v>0</v>
      </c>
      <c r="T12" s="8" cm="1">
        <f t="array" ref="T12">IF($A12="","",IF(COUNTIF(TOther[Frequency],T$1)=0,0,SUMPRODUCT(--(TOther[Frequency]=T$1),--(TOther[Start Date]&lt;=$A12),--(TOther[End Date Calc]&gt;=$A12),IF($B12="N",--(TOther[Start Day]=DAY($A12)),--(TOther[Start Day]&gt;=DAY($A12))),--(IFERROR(MOD(TOther[Start Month]-MONTH($A12)+4,4),1)=0),TOther[Amount])))</f>
        <v>0</v>
      </c>
      <c r="U12" s="8" cm="1">
        <f t="array" ref="U12">IF(A12="","",IF(COUNTIF(TOther[Frequency],$U$1)=0,0,SUMPRODUCT(--(TOther[Frequency]=$U$1),--(TOther[Start Date]&lt;=A12),--(TOther[End Date Calc]&gt;=A12),IF(B12="N",--(TOther[Start Day]=DAY(A12)),--(TOther[Start Day]&gt;=DAY(A12))),--(IFERROR(MOD(TOther[Start Month]-MONTH(A12)+6,6),1)=0),TOther[Amount])))</f>
        <v>0</v>
      </c>
      <c r="V12" s="8" cm="1">
        <f t="array" ref="V12">IF(A12="","",IF(COUNTIF(TOther[Frequency],$V$1)=0,0,SUMPRODUCT(--(TOther[Frequency]=$V$1),--(TOther[Start Date]&lt;=A12),--(TOther[End Date Calc]&gt;=A12),IF(B12="N",--(TOther[Start Day]=DAY(A12)),--(TOther[Start Day]&gt;=DAY(A12))),--(IFERROR(MOD(TOther[Start Month]-MONTH(A12)+12,12),1)=0),TOther[Amount])))</f>
        <v>0</v>
      </c>
      <c r="W12" s="8">
        <f>IF(A12="","",SUMIFS(TOther[Amount],TOther[Start Date],A12,TOther[Frequency],$W$1))</f>
        <v>0</v>
      </c>
      <c r="X12" s="9">
        <f t="shared" si="0"/>
        <v>300</v>
      </c>
      <c r="Y12" s="9">
        <f t="shared" si="4"/>
        <v>0</v>
      </c>
      <c r="Z12" s="8" cm="1">
        <f t="array" ref="Z12">IF(A12="","",IF(COUNTIF('2) Income'!$D$13:$D$32,"Weekly")=0,0,SUMPRODUCT(--(IFERROR(MOD(A12-'2) Income'!$F$13:$F$32,7),1)=0),--('2) Income'!$D$13:$D$32="Weekly"),--('2) Income'!$F$13:$F$32&lt;=A12),'2) Income'!$E$13:$E$32)))</f>
        <v>0</v>
      </c>
      <c r="AA12" s="8" cm="1">
        <f t="array" ref="AA12">IF(A12="","",IF(COUNTIF('2) Income'!$D$13:$D$32,"Every Other Week")=0,0,SUMPRODUCT(--(IFERROR(MOD(A12-'2) Income'!$F$13:$F$32,14),1)=0),--('2) Income'!$D$13:$D$32="Every Other Week"),--('2) Income'!$F$13:$F$32&lt;=A12),'2) Income'!$E$13:$E$32)))</f>
        <v>0</v>
      </c>
      <c r="AB12" s="8">
        <f>IF(A12="","",IF(COUNTIF('2) Income'!$D$13:$D$32,"1st and 15th")=0,0,IF(OR(DAY(A12)=1,DAY(A12)=15),SUMIFS('2) Income'!$E$13:$E$32,'2) Income'!$D$13:$D$32,"1st and 15th",'2) Income'!$F$13:$F$32,"&lt;="&amp;$A12),0)))</f>
        <v>0</v>
      </c>
      <c r="AC12" s="8">
        <f>IF(A12="","",IF(COUNTIF('2) Income'!$D$13:$D$32,"2nd Wednesday")=0,0,IF(A12=(A12-DAY(A12)+1+2*7-WEEKDAY(A12-DAY(A12)+8-4,1)),SUMIFS('2) Income'!$E$13:$E$32,'2) Income'!$D$13:$D$32,"2nd Wednesday",'2) Income'!$F$13:$F$32,"&lt;="&amp;$A12),0)))</f>
        <v>0</v>
      </c>
      <c r="AD12" s="8">
        <f>IF(A12="","",IF(COUNTIF('2) Income'!$D$13:$D$32,"3rd Wednesday")=0,0,IF(A12=(A12-DAY(A12)+1+3*7-WEEKDAY(A12-DAY(A12)+8-4,1)),SUMIFS('2) Income'!$E$13:$E$32,'2) Income'!$D$13:$D$32,"3rd Wednesday",'2) Income'!$F$13:$F$32,"&lt;="&amp;$A12),0)))</f>
        <v>0</v>
      </c>
      <c r="AE12" s="8">
        <f>IF(A12="","",IF(COUNTIF('2) Income'!$D$13:$D$32,"4th Wednesday")=0,0,IF(A12=(A12-DAY(A12)+1+4*7-WEEKDAY(A12-DAY(A12)+8-4,1)),SUMIFS('2) Income'!$E$13:$E$32,'2) Income'!$D$13:$D$32,"4th Wednesday",'2) Income'!$F$13:$F$32,"&lt;="&amp;$A12),0)))</f>
        <v>0</v>
      </c>
      <c r="AF12" s="8" cm="1">
        <f t="array" ref="AF12">IF(A12="","",IF(COUNTIF('2) Income'!$D$13:$D$32,"Every 4 Weeks")=0,0,SUMPRODUCT(--(IFERROR(MOD(A12-'2) Income'!$F$13:$F$32,28),1)=0),--('2) Income'!$D$13:$D$32="Every 4 Weeks"),--('2) Income'!$F$13:$F$32&lt;=A12),'2) Income'!$E$13:$E$32)))</f>
        <v>0</v>
      </c>
      <c r="AG12" s="8">
        <f>IF(A12="","",IF(COUNTIF('2) Income'!$D$13:$D$32,"Monthly")=0,0,IF(B12="N",SUMIFS('2) Income'!$E$13:$E$32,'2) Income'!$D$13:$D$32,"monthly",'2) Income'!$F$13:$F$32,"&lt;="&amp;$A12,'2) Income'!$I$13:$I$32,DAY(A12)),SUMIFS('2) Income'!$E$13:$E$32,'2) Income'!$D$13:$D$32,"monthly",'2) Income'!$F$13:$F$32,"&lt;="&amp;$A12,'2) Income'!$I$13:$I$32,"&gt;="&amp;DAY(A12)))))</f>
        <v>0</v>
      </c>
      <c r="AH12" s="8" cm="1">
        <f t="array" ref="AH12">IF(A12="","",IF(COUNTIF('2) Income'!$D$13:$D$32,"Yearly")=0,0,SUMPRODUCT(--('2) Income'!$D$13:$D$32="Yearly"),--('2) Income'!$F$13:$F$32&lt;=A12),IF(B12="N",--('2) Income'!$I$13:$I$32=DAY(A12)),--('2) Income'!$I$13:$I$32&gt;=DAY(A12))),--(IFERROR(MOD('2) Income'!$H$13:$H$32-MONTH(A12)+12,12),1)=0),'2) Income'!$E$13:$E$32)))</f>
        <v>0</v>
      </c>
      <c r="AI12" s="8">
        <f>IF(A12="","",IF(COUNTIF('2) Income'!$D$13:$D$32,"one-time")=0,0,SUMIFS('2) Income'!$E$13:$E$32,'2) Income'!$D$13:$D$32,"one-time",'2) Income'!$F$13:$F$32,"="&amp;$A12)))</f>
        <v>0</v>
      </c>
      <c r="AJ12" s="9">
        <f t="shared" si="1"/>
        <v>0</v>
      </c>
      <c r="AL12" t="s">
        <v>149</v>
      </c>
    </row>
    <row r="13" spans="1:39">
      <c r="A13" s="7">
        <f>IF(A12="","",IF(A12+1&lt;='1) Period'!$E$21,A12+1,""))</f>
        <v>45485</v>
      </c>
      <c r="B13" s="7" t="str">
        <f t="shared" si="2"/>
        <v>N</v>
      </c>
      <c r="C13" t="str">
        <f t="shared" si="3"/>
        <v>F</v>
      </c>
      <c r="D13" s="8">
        <f>IF(A13="","",IF(TEXT(A13,"dddd")='4) Happy Money'!$E$23,WAllowance,0))</f>
        <v>0</v>
      </c>
      <c r="E13" s="8">
        <f>IF(A13="","",IF(B13="N",SUMIF(TMonthly[Day of the Month],DAY(A13),TMonthly[Amount]),SUMIF(TMonthly[Day of the Month],"&gt;="&amp;DAY(A13),TMonthly[Amount])))</f>
        <v>0</v>
      </c>
      <c r="F13" s="8" cm="1">
        <f t="array" ref="F13">IF(A13="","",SUMPRODUCT(--(TYearly[Due Date]&lt;=A13),IF(B13="N",--(TYearly[Day]=DAY(A13)),--(TYearly[Day]&gt;=DAY(A13))),--(IFERROR(MOD(TYearly[Month]-MONTH(A13)+12,12),1)=0),TYearly[Amount]))</f>
        <v>0</v>
      </c>
      <c r="G13" s="8">
        <f>IF(A13="","",SUMIF(TOneTime[Due Date],A13,TOneTime[Amount]))</f>
        <v>0</v>
      </c>
      <c r="H13" s="8" cm="1">
        <f t="array" ref="H13">IF(A13="","",IF(COUNTIF(TOther[Frequency],$H$1)=0,0,SUMPRODUCT(--(IFERROR(MOD(A13-TOther[Start Date],7),1)=0),--(TOther[Frequency]=$H$1),--(TOther[Start Date]&lt;=A13),--(TOther[End Date Calc]&gt;=A13),TOther[Amount])))</f>
        <v>0</v>
      </c>
      <c r="I13" s="8" cm="1">
        <f t="array" ref="I13">IF(A13="","",IF(COUNTIF(TOther[Frequency],$I$1)=0,0,SUMPRODUCT(--(IFERROR(MOD(A13-TOther[Start Date],14),1)=0),--(TOther[Frequency]=$I$1),--(TOther[Start Date]&lt;=A13),--(TOther[End Date Calc]&gt;=A13),TOther[Amount])))</f>
        <v>0</v>
      </c>
      <c r="J13" s="8">
        <f>IF(A13="","",IF(COUNTIF(TOther[Frequency],$J$1)=0,0,IF(OR(DAY(A13)=1,DAY(A13)=15),SUMIFS(TOther[Amount],TOther[Frequency],$J$1,TOther[Start Date],"&lt;="&amp;$A13,TOther[End Date Calc],"&gt;="&amp;A13),0)))</f>
        <v>0</v>
      </c>
      <c r="K13" s="8">
        <f>IF(A13="","",IF(COUNTIF(TOther[Frequency],$K$1)=0,0,IF(A13=(A13-DAY(A13)+1+2*7-WEEKDAY(A13-DAY(A13)+8-4,1)),SUMIFS(TOther[Amount],TOther[Frequency],$K$1,TOther[Start Date],"&lt;="&amp;$A13,TOther[End Date Calc],"&gt;="&amp;A13),0)))</f>
        <v>0</v>
      </c>
      <c r="L13" s="8">
        <f>IF(A13="","",IF(COUNTIF(TOther[Frequency],$L$1)=0,0,IF(A13=(A13-DAY(A13)+1+3*7-WEEKDAY(A13-DAY(A13)+8-4,1)),SUMIFS(TOther[Amount],TOther[Frequency],$L$1,TOther[Start Date],"&lt;="&amp;$A13,TOther[End Date Calc],"&gt;="&amp;A13),0)))</f>
        <v>0</v>
      </c>
      <c r="M13" s="8">
        <f>IF(A13="","",IF(COUNTIF(TOther[Frequency],$M$1)=0,0,IF(A13=(A13-DAY(A13)+1+4*7-WEEKDAY(A13-DAY(A13)+8-4,1)),SUMIFS(TOther[Amount],TOther[Frequency],$M$1,TOther[Start Date],"&lt;="&amp;$A13,TOther[End Date Calc],"&gt;="&amp;A13),0)))</f>
        <v>0</v>
      </c>
      <c r="N13" s="8" cm="1">
        <f t="array" ref="N13">IF(A13="","",IF(COUNTIF(TOther[Frequency],$N$1)=0,0,SUMPRODUCT(--(IFERROR(MOD(A13-TOther[Start Date],28),1)=0),--(TOther[Frequency]=$N$1),--(TOther[Start Date]&lt;=A13),--(TOther[End Date Calc]&gt;=A13),TOther[Amount])))</f>
        <v>0</v>
      </c>
      <c r="O13" s="8" cm="1">
        <f t="array" ref="O13">IF(A13="","",IF(COUNTIF(TOther[Frequency],$O$1)=0,0,SUMPRODUCT(--(IFERROR(MOD(A13-TOther[Start Date],42),1)=0),--(TOther[Frequency]=$O$1),--(TOther[Start Date]&lt;=A13),--(TOther[End Date Calc]&gt;=A13),TOther[Amount])))</f>
        <v>0</v>
      </c>
      <c r="P13" s="8" cm="1">
        <f t="array" ref="P13">IF(A13="","",IF(COUNTIF(TOther[Frequency],$P$1)=0,0,SUMPRODUCT(--(IFERROR(MOD(A13-TOther[Start Date],56),1)=0),--(TOther[Frequency]=$P$1),--(TOther[Start Date]&lt;=A13),--(TOther[End Date Calc]&gt;=A13),TOther[Amount])))</f>
        <v>0</v>
      </c>
      <c r="Q13" s="8">
        <f>IF(A13="","",IF(COUNTIF(TOther[Frequency],$Q$1)=0,0,IF(B13="N",SUMIFS(TOther[Amount],TOther[Frequency],$Q$1,TOther[Start Date],"&lt;="&amp;$A13,TOther[End Date Calc],"&gt;="&amp;A13,TOther[Start Day],DAY(A13)),SUMIFS(TOther[Amount],TOther[Frequency],$Q$1,TOther[Start Date],"&lt;="&amp;$A13,TOther[End Date Calc],"&gt;="&amp;A13,TOther[Start Day],"&gt;="&amp;DAY(A13)))))</f>
        <v>0</v>
      </c>
      <c r="R13" s="8" cm="1">
        <f t="array" ref="R13">IF(A13="","",IF(COUNTIF(TOther[Frequency],R$1)=0,0,SUMPRODUCT(--(TOther[Frequency]=R$1),--(TOther[Start Date]&lt;=A13),--(TOther[End Date Calc]&gt;=A13),IF(B13="N",--(TOther[Start Day]=DAY(A13)),--(TOther[Start Day]&gt;=DAY(A13))),--(IFERROR(MOD(TOther[Start Month]-MONTH(A13)+2,2),1)=0),TOther[Amount])))</f>
        <v>0</v>
      </c>
      <c r="S13" s="8" cm="1">
        <f t="array" ref="S13">IF(A13="","",IF(COUNTIF(TOther[Frequency],S$1)=0,0,SUMPRODUCT(--(TOther[Frequency]=S$1),--(TOther[Start Date]&lt;=A13),--(TOther[End Date Calc]&gt;=A13),IF(B13="N",--(TOther[Start Day]=DAY(A13)),--(TOther[Start Day]&gt;=DAY(A13))),--(IFERROR(MOD(TOther[Start Month]-MONTH(A13)+3,3),1)=0),TOther[Amount])))</f>
        <v>0</v>
      </c>
      <c r="T13" s="8" cm="1">
        <f t="array" ref="T13">IF($A13="","",IF(COUNTIF(TOther[Frequency],T$1)=0,0,SUMPRODUCT(--(TOther[Frequency]=T$1),--(TOther[Start Date]&lt;=$A13),--(TOther[End Date Calc]&gt;=$A13),IF($B13="N",--(TOther[Start Day]=DAY($A13)),--(TOther[Start Day]&gt;=DAY($A13))),--(IFERROR(MOD(TOther[Start Month]-MONTH($A13)+4,4),1)=0),TOther[Amount])))</f>
        <v>0</v>
      </c>
      <c r="U13" s="8" cm="1">
        <f t="array" ref="U13">IF(A13="","",IF(COUNTIF(TOther[Frequency],$U$1)=0,0,SUMPRODUCT(--(TOther[Frequency]=$U$1),--(TOther[Start Date]&lt;=A13),--(TOther[End Date Calc]&gt;=A13),IF(B13="N",--(TOther[Start Day]=DAY(A13)),--(TOther[Start Day]&gt;=DAY(A13))),--(IFERROR(MOD(TOther[Start Month]-MONTH(A13)+6,6),1)=0),TOther[Amount])))</f>
        <v>0</v>
      </c>
      <c r="V13" s="8" cm="1">
        <f t="array" ref="V13">IF(A13="","",IF(COUNTIF(TOther[Frequency],$V$1)=0,0,SUMPRODUCT(--(TOther[Frequency]=$V$1),--(TOther[Start Date]&lt;=A13),--(TOther[End Date Calc]&gt;=A13),IF(B13="N",--(TOther[Start Day]=DAY(A13)),--(TOther[Start Day]&gt;=DAY(A13))),--(IFERROR(MOD(TOther[Start Month]-MONTH(A13)+12,12),1)=0),TOther[Amount])))</f>
        <v>0</v>
      </c>
      <c r="W13" s="8">
        <f>IF(A13="","",SUMIFS(TOther[Amount],TOther[Start Date],A13,TOther[Frequency],$W$1))</f>
        <v>0</v>
      </c>
      <c r="X13" s="9">
        <f t="shared" si="0"/>
        <v>0</v>
      </c>
      <c r="Y13" s="9">
        <f t="shared" si="4"/>
        <v>0</v>
      </c>
      <c r="Z13" s="8" cm="1">
        <f t="array" ref="Z13">IF(A13="","",IF(COUNTIF('2) Income'!$D$13:$D$32,"Weekly")=0,0,SUMPRODUCT(--(IFERROR(MOD(A13-'2) Income'!$F$13:$F$32,7),1)=0),--('2) Income'!$D$13:$D$32="Weekly"),--('2) Income'!$F$13:$F$32&lt;=A13),'2) Income'!$E$13:$E$32)))</f>
        <v>0</v>
      </c>
      <c r="AA13" s="8" cm="1">
        <f t="array" ref="AA13">IF(A13="","",IF(COUNTIF('2) Income'!$D$13:$D$32,"Every Other Week")=0,0,SUMPRODUCT(--(IFERROR(MOD(A13-'2) Income'!$F$13:$F$32,14),1)=0),--('2) Income'!$D$13:$D$32="Every Other Week"),--('2) Income'!$F$13:$F$32&lt;=A13),'2) Income'!$E$13:$E$32)))</f>
        <v>0</v>
      </c>
      <c r="AB13" s="8">
        <f>IF(A13="","",IF(COUNTIF('2) Income'!$D$13:$D$32,"1st and 15th")=0,0,IF(OR(DAY(A13)=1,DAY(A13)=15),SUMIFS('2) Income'!$E$13:$E$32,'2) Income'!$D$13:$D$32,"1st and 15th",'2) Income'!$F$13:$F$32,"&lt;="&amp;$A13),0)))</f>
        <v>0</v>
      </c>
      <c r="AC13" s="8">
        <f>IF(A13="","",IF(COUNTIF('2) Income'!$D$13:$D$32,"2nd Wednesday")=0,0,IF(A13=(A13-DAY(A13)+1+2*7-WEEKDAY(A13-DAY(A13)+8-4,1)),SUMIFS('2) Income'!$E$13:$E$32,'2) Income'!$D$13:$D$32,"2nd Wednesday",'2) Income'!$F$13:$F$32,"&lt;="&amp;$A13),0)))</f>
        <v>0</v>
      </c>
      <c r="AD13" s="8">
        <f>IF(A13="","",IF(COUNTIF('2) Income'!$D$13:$D$32,"3rd Wednesday")=0,0,IF(A13=(A13-DAY(A13)+1+3*7-WEEKDAY(A13-DAY(A13)+8-4,1)),SUMIFS('2) Income'!$E$13:$E$32,'2) Income'!$D$13:$D$32,"3rd Wednesday",'2) Income'!$F$13:$F$32,"&lt;="&amp;$A13),0)))</f>
        <v>0</v>
      </c>
      <c r="AE13" s="8">
        <f>IF(A13="","",IF(COUNTIF('2) Income'!$D$13:$D$32,"4th Wednesday")=0,0,IF(A13=(A13-DAY(A13)+1+4*7-WEEKDAY(A13-DAY(A13)+8-4,1)),SUMIFS('2) Income'!$E$13:$E$32,'2) Income'!$D$13:$D$32,"4th Wednesday",'2) Income'!$F$13:$F$32,"&lt;="&amp;$A13),0)))</f>
        <v>0</v>
      </c>
      <c r="AF13" s="8" cm="1">
        <f t="array" ref="AF13">IF(A13="","",IF(COUNTIF('2) Income'!$D$13:$D$32,"Every 4 Weeks")=0,0,SUMPRODUCT(--(IFERROR(MOD(A13-'2) Income'!$F$13:$F$32,28),1)=0),--('2) Income'!$D$13:$D$32="Every 4 Weeks"),--('2) Income'!$F$13:$F$32&lt;=A13),'2) Income'!$E$13:$E$32)))</f>
        <v>0</v>
      </c>
      <c r="AG13" s="8">
        <f>IF(A13="","",IF(COUNTIF('2) Income'!$D$13:$D$32,"Monthly")=0,0,IF(B13="N",SUMIFS('2) Income'!$E$13:$E$32,'2) Income'!$D$13:$D$32,"monthly",'2) Income'!$F$13:$F$32,"&lt;="&amp;$A13,'2) Income'!$I$13:$I$32,DAY(A13)),SUMIFS('2) Income'!$E$13:$E$32,'2) Income'!$D$13:$D$32,"monthly",'2) Income'!$F$13:$F$32,"&lt;="&amp;$A13,'2) Income'!$I$13:$I$32,"&gt;="&amp;DAY(A13)))))</f>
        <v>0</v>
      </c>
      <c r="AH13" s="8" cm="1">
        <f t="array" ref="AH13">IF(A13="","",IF(COUNTIF('2) Income'!$D$13:$D$32,"Yearly")=0,0,SUMPRODUCT(--('2) Income'!$D$13:$D$32="Yearly"),--('2) Income'!$F$13:$F$32&lt;=A13),IF(B13="N",--('2) Income'!$I$13:$I$32=DAY(A13)),--('2) Income'!$I$13:$I$32&gt;=DAY(A13))),--(IFERROR(MOD('2) Income'!$H$13:$H$32-MONTH(A13)+12,12),1)=0),'2) Income'!$E$13:$E$32)))</f>
        <v>0</v>
      </c>
      <c r="AI13" s="8">
        <f>IF(A13="","",IF(COUNTIF('2) Income'!$D$13:$D$32,"one-time")=0,0,SUMIFS('2) Income'!$E$13:$E$32,'2) Income'!$D$13:$D$32,"one-time",'2) Income'!$F$13:$F$32,"="&amp;$A13)))</f>
        <v>0</v>
      </c>
      <c r="AJ13" s="9">
        <f t="shared" si="1"/>
        <v>0</v>
      </c>
      <c r="AM13" t="s">
        <v>150</v>
      </c>
    </row>
    <row r="14" spans="1:39">
      <c r="A14" s="7">
        <f>IF(A13="","",IF(A13+1&lt;='1) Period'!$E$21,A13+1,""))</f>
        <v>45486</v>
      </c>
      <c r="B14" s="7" t="str">
        <f t="shared" si="2"/>
        <v>N</v>
      </c>
      <c r="C14" t="str">
        <f t="shared" si="3"/>
        <v>Y</v>
      </c>
      <c r="D14" s="8">
        <f>IF(A14="","",IF(TEXT(A14,"dddd")='4) Happy Money'!$E$23,WAllowance,0))</f>
        <v>0</v>
      </c>
      <c r="E14" s="8">
        <f>IF(A14="","",IF(B14="N",SUMIF(TMonthly[Day of the Month],DAY(A14),TMonthly[Amount]),SUMIF(TMonthly[Day of the Month],"&gt;="&amp;DAY(A14),TMonthly[Amount])))</f>
        <v>0</v>
      </c>
      <c r="F14" s="8" cm="1">
        <f t="array" ref="F14">IF(A14="","",SUMPRODUCT(--(TYearly[Due Date]&lt;=A14),IF(B14="N",--(TYearly[Day]=DAY(A14)),--(TYearly[Day]&gt;=DAY(A14))),--(IFERROR(MOD(TYearly[Month]-MONTH(A14)+12,12),1)=0),TYearly[Amount]))</f>
        <v>0</v>
      </c>
      <c r="G14" s="8">
        <f>IF(A14="","",SUMIF(TOneTime[Due Date],A14,TOneTime[Amount]))</f>
        <v>0</v>
      </c>
      <c r="H14" s="8" cm="1">
        <f t="array" ref="H14">IF(A14="","",IF(COUNTIF(TOther[Frequency],$H$1)=0,0,SUMPRODUCT(--(IFERROR(MOD(A14-TOther[Start Date],7),1)=0),--(TOther[Frequency]=$H$1),--(TOther[Start Date]&lt;=A14),--(TOther[End Date Calc]&gt;=A14),TOther[Amount])))</f>
        <v>0</v>
      </c>
      <c r="I14" s="8" cm="1">
        <f t="array" ref="I14">IF(A14="","",IF(COUNTIF(TOther[Frequency],$I$1)=0,0,SUMPRODUCT(--(IFERROR(MOD(A14-TOther[Start Date],14),1)=0),--(TOther[Frequency]=$I$1),--(TOther[Start Date]&lt;=A14),--(TOther[End Date Calc]&gt;=A14),TOther[Amount])))</f>
        <v>0</v>
      </c>
      <c r="J14" s="8">
        <f>IF(A14="","",IF(COUNTIF(TOther[Frequency],$J$1)=0,0,IF(OR(DAY(A14)=1,DAY(A14)=15),SUMIFS(TOther[Amount],TOther[Frequency],$J$1,TOther[Start Date],"&lt;="&amp;$A14,TOther[End Date Calc],"&gt;="&amp;A14),0)))</f>
        <v>0</v>
      </c>
      <c r="K14" s="8">
        <f>IF(A14="","",IF(COUNTIF(TOther[Frequency],$K$1)=0,0,IF(A14=(A14-DAY(A14)+1+2*7-WEEKDAY(A14-DAY(A14)+8-4,1)),SUMIFS(TOther[Amount],TOther[Frequency],$K$1,TOther[Start Date],"&lt;="&amp;$A14,TOther[End Date Calc],"&gt;="&amp;A14),0)))</f>
        <v>0</v>
      </c>
      <c r="L14" s="8">
        <f>IF(A14="","",IF(COUNTIF(TOther[Frequency],$L$1)=0,0,IF(A14=(A14-DAY(A14)+1+3*7-WEEKDAY(A14-DAY(A14)+8-4,1)),SUMIFS(TOther[Amount],TOther[Frequency],$L$1,TOther[Start Date],"&lt;="&amp;$A14,TOther[End Date Calc],"&gt;="&amp;A14),0)))</f>
        <v>0</v>
      </c>
      <c r="M14" s="8">
        <f>IF(A14="","",IF(COUNTIF(TOther[Frequency],$M$1)=0,0,IF(A14=(A14-DAY(A14)+1+4*7-WEEKDAY(A14-DAY(A14)+8-4,1)),SUMIFS(TOther[Amount],TOther[Frequency],$M$1,TOther[Start Date],"&lt;="&amp;$A14,TOther[End Date Calc],"&gt;="&amp;A14),0)))</f>
        <v>0</v>
      </c>
      <c r="N14" s="8" cm="1">
        <f t="array" ref="N14">IF(A14="","",IF(COUNTIF(TOther[Frequency],$N$1)=0,0,SUMPRODUCT(--(IFERROR(MOD(A14-TOther[Start Date],28),1)=0),--(TOther[Frequency]=$N$1),--(TOther[Start Date]&lt;=A14),--(TOther[End Date Calc]&gt;=A14),TOther[Amount])))</f>
        <v>0</v>
      </c>
      <c r="O14" s="8" cm="1">
        <f t="array" ref="O14">IF(A14="","",IF(COUNTIF(TOther[Frequency],$O$1)=0,0,SUMPRODUCT(--(IFERROR(MOD(A14-TOther[Start Date],42),1)=0),--(TOther[Frequency]=$O$1),--(TOther[Start Date]&lt;=A14),--(TOther[End Date Calc]&gt;=A14),TOther[Amount])))</f>
        <v>0</v>
      </c>
      <c r="P14" s="8" cm="1">
        <f t="array" ref="P14">IF(A14="","",IF(COUNTIF(TOther[Frequency],$P$1)=0,0,SUMPRODUCT(--(IFERROR(MOD(A14-TOther[Start Date],56),1)=0),--(TOther[Frequency]=$P$1),--(TOther[Start Date]&lt;=A14),--(TOther[End Date Calc]&gt;=A14),TOther[Amount])))</f>
        <v>0</v>
      </c>
      <c r="Q14" s="8">
        <f>IF(A14="","",IF(COUNTIF(TOther[Frequency],$Q$1)=0,0,IF(B14="N",SUMIFS(TOther[Amount],TOther[Frequency],$Q$1,TOther[Start Date],"&lt;="&amp;$A14,TOther[End Date Calc],"&gt;="&amp;A14,TOther[Start Day],DAY(A14)),SUMIFS(TOther[Amount],TOther[Frequency],$Q$1,TOther[Start Date],"&lt;="&amp;$A14,TOther[End Date Calc],"&gt;="&amp;A14,TOther[Start Day],"&gt;="&amp;DAY(A14)))))</f>
        <v>0</v>
      </c>
      <c r="R14" s="8" cm="1">
        <f t="array" ref="R14">IF(A14="","",IF(COUNTIF(TOther[Frequency],R$1)=0,0,SUMPRODUCT(--(TOther[Frequency]=R$1),--(TOther[Start Date]&lt;=A14),--(TOther[End Date Calc]&gt;=A14),IF(B14="N",--(TOther[Start Day]=DAY(A14)),--(TOther[Start Day]&gt;=DAY(A14))),--(IFERROR(MOD(TOther[Start Month]-MONTH(A14)+2,2),1)=0),TOther[Amount])))</f>
        <v>0</v>
      </c>
      <c r="S14" s="8" cm="1">
        <f t="array" ref="S14">IF(A14="","",IF(COUNTIF(TOther[Frequency],S$1)=0,0,SUMPRODUCT(--(TOther[Frequency]=S$1),--(TOther[Start Date]&lt;=A14),--(TOther[End Date Calc]&gt;=A14),IF(B14="N",--(TOther[Start Day]=DAY(A14)),--(TOther[Start Day]&gt;=DAY(A14))),--(IFERROR(MOD(TOther[Start Month]-MONTH(A14)+3,3),1)=0),TOther[Amount])))</f>
        <v>0</v>
      </c>
      <c r="T14" s="8" cm="1">
        <f t="array" ref="T14">IF($A14="","",IF(COUNTIF(TOther[Frequency],T$1)=0,0,SUMPRODUCT(--(TOther[Frequency]=T$1),--(TOther[Start Date]&lt;=$A14),--(TOther[End Date Calc]&gt;=$A14),IF($B14="N",--(TOther[Start Day]=DAY($A14)),--(TOther[Start Day]&gt;=DAY($A14))),--(IFERROR(MOD(TOther[Start Month]-MONTH($A14)+4,4),1)=0),TOther[Amount])))</f>
        <v>0</v>
      </c>
      <c r="U14" s="8" cm="1">
        <f t="array" ref="U14">IF(A14="","",IF(COUNTIF(TOther[Frequency],$U$1)=0,0,SUMPRODUCT(--(TOther[Frequency]=$U$1),--(TOther[Start Date]&lt;=A14),--(TOther[End Date Calc]&gt;=A14),IF(B14="N",--(TOther[Start Day]=DAY(A14)),--(TOther[Start Day]&gt;=DAY(A14))),--(IFERROR(MOD(TOther[Start Month]-MONTH(A14)+6,6),1)=0),TOther[Amount])))</f>
        <v>0</v>
      </c>
      <c r="V14" s="8" cm="1">
        <f t="array" ref="V14">IF(A14="","",IF(COUNTIF(TOther[Frequency],$V$1)=0,0,SUMPRODUCT(--(TOther[Frequency]=$V$1),--(TOther[Start Date]&lt;=A14),--(TOther[End Date Calc]&gt;=A14),IF(B14="N",--(TOther[Start Day]=DAY(A14)),--(TOther[Start Day]&gt;=DAY(A14))),--(IFERROR(MOD(TOther[Start Month]-MONTH(A14)+12,12),1)=0),TOther[Amount])))</f>
        <v>0</v>
      </c>
      <c r="W14" s="8">
        <f>IF(A14="","",SUMIFS(TOther[Amount],TOther[Start Date],A14,TOther[Frequency],$W$1))</f>
        <v>0</v>
      </c>
      <c r="X14" s="9">
        <f t="shared" si="0"/>
        <v>0</v>
      </c>
      <c r="Y14" s="9">
        <f t="shared" si="4"/>
        <v>0</v>
      </c>
      <c r="Z14" s="8" cm="1">
        <f t="array" ref="Z14">IF(A14="","",IF(COUNTIF('2) Income'!$D$13:$D$32,"Weekly")=0,0,SUMPRODUCT(--(IFERROR(MOD(A14-'2) Income'!$F$13:$F$32,7),1)=0),--('2) Income'!$D$13:$D$32="Weekly"),--('2) Income'!$F$13:$F$32&lt;=A14),'2) Income'!$E$13:$E$32)))</f>
        <v>0</v>
      </c>
      <c r="AA14" s="8" cm="1">
        <f t="array" ref="AA14">IF(A14="","",IF(COUNTIF('2) Income'!$D$13:$D$32,"Every Other Week")=0,0,SUMPRODUCT(--(IFERROR(MOD(A14-'2) Income'!$F$13:$F$32,14),1)=0),--('2) Income'!$D$13:$D$32="Every Other Week"),--('2) Income'!$F$13:$F$32&lt;=A14),'2) Income'!$E$13:$E$32)))</f>
        <v>0</v>
      </c>
      <c r="AB14" s="8">
        <f>IF(A14="","",IF(COUNTIF('2) Income'!$D$13:$D$32,"1st and 15th")=0,0,IF(OR(DAY(A14)=1,DAY(A14)=15),SUMIFS('2) Income'!$E$13:$E$32,'2) Income'!$D$13:$D$32,"1st and 15th",'2) Income'!$F$13:$F$32,"&lt;="&amp;$A14),0)))</f>
        <v>0</v>
      </c>
      <c r="AC14" s="8">
        <f>IF(A14="","",IF(COUNTIF('2) Income'!$D$13:$D$32,"2nd Wednesday")=0,0,IF(A14=(A14-DAY(A14)+1+2*7-WEEKDAY(A14-DAY(A14)+8-4,1)),SUMIFS('2) Income'!$E$13:$E$32,'2) Income'!$D$13:$D$32,"2nd Wednesday",'2) Income'!$F$13:$F$32,"&lt;="&amp;$A14),0)))</f>
        <v>0</v>
      </c>
      <c r="AD14" s="8">
        <f>IF(A14="","",IF(COUNTIF('2) Income'!$D$13:$D$32,"3rd Wednesday")=0,0,IF(A14=(A14-DAY(A14)+1+3*7-WEEKDAY(A14-DAY(A14)+8-4,1)),SUMIFS('2) Income'!$E$13:$E$32,'2) Income'!$D$13:$D$32,"3rd Wednesday",'2) Income'!$F$13:$F$32,"&lt;="&amp;$A14),0)))</f>
        <v>0</v>
      </c>
      <c r="AE14" s="8">
        <f>IF(A14="","",IF(COUNTIF('2) Income'!$D$13:$D$32,"4th Wednesday")=0,0,IF(A14=(A14-DAY(A14)+1+4*7-WEEKDAY(A14-DAY(A14)+8-4,1)),SUMIFS('2) Income'!$E$13:$E$32,'2) Income'!$D$13:$D$32,"4th Wednesday",'2) Income'!$F$13:$F$32,"&lt;="&amp;$A14),0)))</f>
        <v>0</v>
      </c>
      <c r="AF14" s="8" cm="1">
        <f t="array" ref="AF14">IF(A14="","",IF(COUNTIF('2) Income'!$D$13:$D$32,"Every 4 Weeks")=0,0,SUMPRODUCT(--(IFERROR(MOD(A14-'2) Income'!$F$13:$F$32,28),1)=0),--('2) Income'!$D$13:$D$32="Every 4 Weeks"),--('2) Income'!$F$13:$F$32&lt;=A14),'2) Income'!$E$13:$E$32)))</f>
        <v>0</v>
      </c>
      <c r="AG14" s="8">
        <f>IF(A14="","",IF(COUNTIF('2) Income'!$D$13:$D$32,"Monthly")=0,0,IF(B14="N",SUMIFS('2) Income'!$E$13:$E$32,'2) Income'!$D$13:$D$32,"monthly",'2) Income'!$F$13:$F$32,"&lt;="&amp;$A14,'2) Income'!$I$13:$I$32,DAY(A14)),SUMIFS('2) Income'!$E$13:$E$32,'2) Income'!$D$13:$D$32,"monthly",'2) Income'!$F$13:$F$32,"&lt;="&amp;$A14,'2) Income'!$I$13:$I$32,"&gt;="&amp;DAY(A14)))))</f>
        <v>0</v>
      </c>
      <c r="AH14" s="8" cm="1">
        <f t="array" ref="AH14">IF(A14="","",IF(COUNTIF('2) Income'!$D$13:$D$32,"Yearly")=0,0,SUMPRODUCT(--('2) Income'!$D$13:$D$32="Yearly"),--('2) Income'!$F$13:$F$32&lt;=A14),IF(B14="N",--('2) Income'!$I$13:$I$32=DAY(A14)),--('2) Income'!$I$13:$I$32&gt;=DAY(A14))),--(IFERROR(MOD('2) Income'!$H$13:$H$32-MONTH(A14)+12,12),1)=0),'2) Income'!$E$13:$E$32)))</f>
        <v>0</v>
      </c>
      <c r="AI14" s="8">
        <f>IF(A14="","",IF(COUNTIF('2) Income'!$D$13:$D$32,"one-time")=0,0,SUMIFS('2) Income'!$E$13:$E$32,'2) Income'!$D$13:$D$32,"one-time",'2) Income'!$F$13:$F$32,"="&amp;$A14)))</f>
        <v>0</v>
      </c>
      <c r="AJ14" s="9">
        <f t="shared" si="1"/>
        <v>0</v>
      </c>
      <c r="AM14" t="s">
        <v>151</v>
      </c>
    </row>
    <row r="15" spans="1:39">
      <c r="A15" s="7">
        <f>IF(A14="","",IF(A14+1&lt;='1) Period'!$E$21,A14+1,""))</f>
        <v>45487</v>
      </c>
      <c r="B15" s="7" t="str">
        <f t="shared" si="2"/>
        <v>N</v>
      </c>
      <c r="C15" t="str">
        <f t="shared" si="3"/>
        <v>Y</v>
      </c>
      <c r="D15" s="8">
        <f>IF(A15="","",IF(TEXT(A15,"dddd")='4) Happy Money'!$E$23,WAllowance,0))</f>
        <v>0</v>
      </c>
      <c r="E15" s="8">
        <f>IF(A15="","",IF(B15="N",SUMIF(TMonthly[Day of the Month],DAY(A15),TMonthly[Amount]),SUMIF(TMonthly[Day of the Month],"&gt;="&amp;DAY(A15),TMonthly[Amount])))</f>
        <v>0</v>
      </c>
      <c r="F15" s="8" cm="1">
        <f t="array" ref="F15">IF(A15="","",SUMPRODUCT(--(TYearly[Due Date]&lt;=A15),IF(B15="N",--(TYearly[Day]=DAY(A15)),--(TYearly[Day]&gt;=DAY(A15))),--(IFERROR(MOD(TYearly[Month]-MONTH(A15)+12,12),1)=0),TYearly[Amount]))</f>
        <v>0</v>
      </c>
      <c r="G15" s="8">
        <f>IF(A15="","",SUMIF(TOneTime[Due Date],A15,TOneTime[Amount]))</f>
        <v>0</v>
      </c>
      <c r="H15" s="8" cm="1">
        <f t="array" ref="H15">IF(A15="","",IF(COUNTIF(TOther[Frequency],$H$1)=0,0,SUMPRODUCT(--(IFERROR(MOD(A15-TOther[Start Date],7),1)=0),--(TOther[Frequency]=$H$1),--(TOther[Start Date]&lt;=A15),--(TOther[End Date Calc]&gt;=A15),TOther[Amount])))</f>
        <v>0</v>
      </c>
      <c r="I15" s="8" cm="1">
        <f t="array" ref="I15">IF(A15="","",IF(COUNTIF(TOther[Frequency],$I$1)=0,0,SUMPRODUCT(--(IFERROR(MOD(A15-TOther[Start Date],14),1)=0),--(TOther[Frequency]=$I$1),--(TOther[Start Date]&lt;=A15),--(TOther[End Date Calc]&gt;=A15),TOther[Amount])))</f>
        <v>0</v>
      </c>
      <c r="J15" s="8">
        <f>IF(A15="","",IF(COUNTIF(TOther[Frequency],$J$1)=0,0,IF(OR(DAY(A15)=1,DAY(A15)=15),SUMIFS(TOther[Amount],TOther[Frequency],$J$1,TOther[Start Date],"&lt;="&amp;$A15,TOther[End Date Calc],"&gt;="&amp;A15),0)))</f>
        <v>0</v>
      </c>
      <c r="K15" s="8">
        <f>IF(A15="","",IF(COUNTIF(TOther[Frequency],$K$1)=0,0,IF(A15=(A15-DAY(A15)+1+2*7-WEEKDAY(A15-DAY(A15)+8-4,1)),SUMIFS(TOther[Amount],TOther[Frequency],$K$1,TOther[Start Date],"&lt;="&amp;$A15,TOther[End Date Calc],"&gt;="&amp;A15),0)))</f>
        <v>0</v>
      </c>
      <c r="L15" s="8">
        <f>IF(A15="","",IF(COUNTIF(TOther[Frequency],$L$1)=0,0,IF(A15=(A15-DAY(A15)+1+3*7-WEEKDAY(A15-DAY(A15)+8-4,1)),SUMIFS(TOther[Amount],TOther[Frequency],$L$1,TOther[Start Date],"&lt;="&amp;$A15,TOther[End Date Calc],"&gt;="&amp;A15),0)))</f>
        <v>0</v>
      </c>
      <c r="M15" s="8">
        <f>IF(A15="","",IF(COUNTIF(TOther[Frequency],$M$1)=0,0,IF(A15=(A15-DAY(A15)+1+4*7-WEEKDAY(A15-DAY(A15)+8-4,1)),SUMIFS(TOther[Amount],TOther[Frequency],$M$1,TOther[Start Date],"&lt;="&amp;$A15,TOther[End Date Calc],"&gt;="&amp;A15),0)))</f>
        <v>0</v>
      </c>
      <c r="N15" s="8" cm="1">
        <f t="array" ref="N15">IF(A15="","",IF(COUNTIF(TOther[Frequency],$N$1)=0,0,SUMPRODUCT(--(IFERROR(MOD(A15-TOther[Start Date],28),1)=0),--(TOther[Frequency]=$N$1),--(TOther[Start Date]&lt;=A15),--(TOther[End Date Calc]&gt;=A15),TOther[Amount])))</f>
        <v>0</v>
      </c>
      <c r="O15" s="8" cm="1">
        <f t="array" ref="O15">IF(A15="","",IF(COUNTIF(TOther[Frequency],$O$1)=0,0,SUMPRODUCT(--(IFERROR(MOD(A15-TOther[Start Date],42),1)=0),--(TOther[Frequency]=$O$1),--(TOther[Start Date]&lt;=A15),--(TOther[End Date Calc]&gt;=A15),TOther[Amount])))</f>
        <v>0</v>
      </c>
      <c r="P15" s="8" cm="1">
        <f t="array" ref="P15">IF(A15="","",IF(COUNTIF(TOther[Frequency],$P$1)=0,0,SUMPRODUCT(--(IFERROR(MOD(A15-TOther[Start Date],56),1)=0),--(TOther[Frequency]=$P$1),--(TOther[Start Date]&lt;=A15),--(TOther[End Date Calc]&gt;=A15),TOther[Amount])))</f>
        <v>0</v>
      </c>
      <c r="Q15" s="8">
        <f>IF(A15="","",IF(COUNTIF(TOther[Frequency],$Q$1)=0,0,IF(B15="N",SUMIFS(TOther[Amount],TOther[Frequency],$Q$1,TOther[Start Date],"&lt;="&amp;$A15,TOther[End Date Calc],"&gt;="&amp;A15,TOther[Start Day],DAY(A15)),SUMIFS(TOther[Amount],TOther[Frequency],$Q$1,TOther[Start Date],"&lt;="&amp;$A15,TOther[End Date Calc],"&gt;="&amp;A15,TOther[Start Day],"&gt;="&amp;DAY(A15)))))</f>
        <v>0</v>
      </c>
      <c r="R15" s="8" cm="1">
        <f t="array" ref="R15">IF(A15="","",IF(COUNTIF(TOther[Frequency],R$1)=0,0,SUMPRODUCT(--(TOther[Frequency]=R$1),--(TOther[Start Date]&lt;=A15),--(TOther[End Date Calc]&gt;=A15),IF(B15="N",--(TOther[Start Day]=DAY(A15)),--(TOther[Start Day]&gt;=DAY(A15))),--(IFERROR(MOD(TOther[Start Month]-MONTH(A15)+2,2),1)=0),TOther[Amount])))</f>
        <v>0</v>
      </c>
      <c r="S15" s="8" cm="1">
        <f t="array" ref="S15">IF(A15="","",IF(COUNTIF(TOther[Frequency],S$1)=0,0,SUMPRODUCT(--(TOther[Frequency]=S$1),--(TOther[Start Date]&lt;=A15),--(TOther[End Date Calc]&gt;=A15),IF(B15="N",--(TOther[Start Day]=DAY(A15)),--(TOther[Start Day]&gt;=DAY(A15))),--(IFERROR(MOD(TOther[Start Month]-MONTH(A15)+3,3),1)=0),TOther[Amount])))</f>
        <v>0</v>
      </c>
      <c r="T15" s="8" cm="1">
        <f t="array" ref="T15">IF($A15="","",IF(COUNTIF(TOther[Frequency],T$1)=0,0,SUMPRODUCT(--(TOther[Frequency]=T$1),--(TOther[Start Date]&lt;=$A15),--(TOther[End Date Calc]&gt;=$A15),IF($B15="N",--(TOther[Start Day]=DAY($A15)),--(TOther[Start Day]&gt;=DAY($A15))),--(IFERROR(MOD(TOther[Start Month]-MONTH($A15)+4,4),1)=0),TOther[Amount])))</f>
        <v>0</v>
      </c>
      <c r="U15" s="8" cm="1">
        <f t="array" ref="U15">IF(A15="","",IF(COUNTIF(TOther[Frequency],$U$1)=0,0,SUMPRODUCT(--(TOther[Frequency]=$U$1),--(TOther[Start Date]&lt;=A15),--(TOther[End Date Calc]&gt;=A15),IF(B15="N",--(TOther[Start Day]=DAY(A15)),--(TOther[Start Day]&gt;=DAY(A15))),--(IFERROR(MOD(TOther[Start Month]-MONTH(A15)+6,6),1)=0),TOther[Amount])))</f>
        <v>0</v>
      </c>
      <c r="V15" s="8" cm="1">
        <f t="array" ref="V15">IF(A15="","",IF(COUNTIF(TOther[Frequency],$V$1)=0,0,SUMPRODUCT(--(TOther[Frequency]=$V$1),--(TOther[Start Date]&lt;=A15),--(TOther[End Date Calc]&gt;=A15),IF(B15="N",--(TOther[Start Day]=DAY(A15)),--(TOther[Start Day]&gt;=DAY(A15))),--(IFERROR(MOD(TOther[Start Month]-MONTH(A15)+12,12),1)=0),TOther[Amount])))</f>
        <v>0</v>
      </c>
      <c r="W15" s="8">
        <f>IF(A15="","",SUMIFS(TOther[Amount],TOther[Start Date],A15,TOther[Frequency],$W$1))</f>
        <v>0</v>
      </c>
      <c r="X15" s="9">
        <f t="shared" si="0"/>
        <v>0</v>
      </c>
      <c r="Y15" s="9">
        <f t="shared" si="4"/>
        <v>0</v>
      </c>
      <c r="Z15" s="8" cm="1">
        <f t="array" ref="Z15">IF(A15="","",IF(COUNTIF('2) Income'!$D$13:$D$32,"Weekly")=0,0,SUMPRODUCT(--(IFERROR(MOD(A15-'2) Income'!$F$13:$F$32,7),1)=0),--('2) Income'!$D$13:$D$32="Weekly"),--('2) Income'!$F$13:$F$32&lt;=A15),'2) Income'!$E$13:$E$32)))</f>
        <v>0</v>
      </c>
      <c r="AA15" s="8" cm="1">
        <f t="array" ref="AA15">IF(A15="","",IF(COUNTIF('2) Income'!$D$13:$D$32,"Every Other Week")=0,0,SUMPRODUCT(--(IFERROR(MOD(A15-'2) Income'!$F$13:$F$32,14),1)=0),--('2) Income'!$D$13:$D$32="Every Other Week"),--('2) Income'!$F$13:$F$32&lt;=A15),'2) Income'!$E$13:$E$32)))</f>
        <v>0</v>
      </c>
      <c r="AB15" s="8">
        <f>IF(A15="","",IF(COUNTIF('2) Income'!$D$13:$D$32,"1st and 15th")=0,0,IF(OR(DAY(A15)=1,DAY(A15)=15),SUMIFS('2) Income'!$E$13:$E$32,'2) Income'!$D$13:$D$32,"1st and 15th",'2) Income'!$F$13:$F$32,"&lt;="&amp;$A15),0)))</f>
        <v>0</v>
      </c>
      <c r="AC15" s="8">
        <f>IF(A15="","",IF(COUNTIF('2) Income'!$D$13:$D$32,"2nd Wednesday")=0,0,IF(A15=(A15-DAY(A15)+1+2*7-WEEKDAY(A15-DAY(A15)+8-4,1)),SUMIFS('2) Income'!$E$13:$E$32,'2) Income'!$D$13:$D$32,"2nd Wednesday",'2) Income'!$F$13:$F$32,"&lt;="&amp;$A15),0)))</f>
        <v>0</v>
      </c>
      <c r="AD15" s="8">
        <f>IF(A15="","",IF(COUNTIF('2) Income'!$D$13:$D$32,"3rd Wednesday")=0,0,IF(A15=(A15-DAY(A15)+1+3*7-WEEKDAY(A15-DAY(A15)+8-4,1)),SUMIFS('2) Income'!$E$13:$E$32,'2) Income'!$D$13:$D$32,"3rd Wednesday",'2) Income'!$F$13:$F$32,"&lt;="&amp;$A15),0)))</f>
        <v>0</v>
      </c>
      <c r="AE15" s="8">
        <f>IF(A15="","",IF(COUNTIF('2) Income'!$D$13:$D$32,"4th Wednesday")=0,0,IF(A15=(A15-DAY(A15)+1+4*7-WEEKDAY(A15-DAY(A15)+8-4,1)),SUMIFS('2) Income'!$E$13:$E$32,'2) Income'!$D$13:$D$32,"4th Wednesday",'2) Income'!$F$13:$F$32,"&lt;="&amp;$A15),0)))</f>
        <v>0</v>
      </c>
      <c r="AF15" s="8" cm="1">
        <f t="array" ref="AF15">IF(A15="","",IF(COUNTIF('2) Income'!$D$13:$D$32,"Every 4 Weeks")=0,0,SUMPRODUCT(--(IFERROR(MOD(A15-'2) Income'!$F$13:$F$32,28),1)=0),--('2) Income'!$D$13:$D$32="Every 4 Weeks"),--('2) Income'!$F$13:$F$32&lt;=A15),'2) Income'!$E$13:$E$32)))</f>
        <v>0</v>
      </c>
      <c r="AG15" s="8">
        <f>IF(A15="","",IF(COUNTIF('2) Income'!$D$13:$D$32,"Monthly")=0,0,IF(B15="N",SUMIFS('2) Income'!$E$13:$E$32,'2) Income'!$D$13:$D$32,"monthly",'2) Income'!$F$13:$F$32,"&lt;="&amp;$A15,'2) Income'!$I$13:$I$32,DAY(A15)),SUMIFS('2) Income'!$E$13:$E$32,'2) Income'!$D$13:$D$32,"monthly",'2) Income'!$F$13:$F$32,"&lt;="&amp;$A15,'2) Income'!$I$13:$I$32,"&gt;="&amp;DAY(A15)))))</f>
        <v>0</v>
      </c>
      <c r="AH15" s="8" cm="1">
        <f t="array" ref="AH15">IF(A15="","",IF(COUNTIF('2) Income'!$D$13:$D$32,"Yearly")=0,0,SUMPRODUCT(--('2) Income'!$D$13:$D$32="Yearly"),--('2) Income'!$F$13:$F$32&lt;=A15),IF(B15="N",--('2) Income'!$I$13:$I$32=DAY(A15)),--('2) Income'!$I$13:$I$32&gt;=DAY(A15))),--(IFERROR(MOD('2) Income'!$H$13:$H$32-MONTH(A15)+12,12),1)=0),'2) Income'!$E$13:$E$32)))</f>
        <v>0</v>
      </c>
      <c r="AI15" s="8">
        <f>IF(A15="","",IF(COUNTIF('2) Income'!$D$13:$D$32,"one-time")=0,0,SUMIFS('2) Income'!$E$13:$E$32,'2) Income'!$D$13:$D$32,"one-time",'2) Income'!$F$13:$F$32,"="&amp;$A15)))</f>
        <v>0</v>
      </c>
      <c r="AJ15" s="9">
        <f t="shared" si="1"/>
        <v>0</v>
      </c>
      <c r="AM15" t="s">
        <v>154</v>
      </c>
    </row>
    <row r="16" spans="1:39">
      <c r="A16" s="7">
        <f>IF(A15="","",IF(A15+1&lt;='1) Period'!$E$21,A15+1,""))</f>
        <v>45488</v>
      </c>
      <c r="B16" s="7" t="str">
        <f t="shared" si="2"/>
        <v>N</v>
      </c>
      <c r="C16" t="str">
        <f t="shared" si="3"/>
        <v>F</v>
      </c>
      <c r="D16" s="8">
        <f>IF(A16="","",IF(TEXT(A16,"dddd")='4) Happy Money'!$E$23,WAllowance,0))</f>
        <v>400</v>
      </c>
      <c r="E16" s="8">
        <f>IF(A16="","",IF(B16="N",SUMIF(TMonthly[Day of the Month],DAY(A16),TMonthly[Amount]),SUMIF(TMonthly[Day of the Month],"&gt;="&amp;DAY(A16),TMonthly[Amount])))</f>
        <v>0</v>
      </c>
      <c r="F16" s="8" cm="1">
        <f t="array" ref="F16">IF(A16="","",SUMPRODUCT(--(TYearly[Due Date]&lt;=A16),IF(B16="N",--(TYearly[Day]=DAY(A16)),--(TYearly[Day]&gt;=DAY(A16))),--(IFERROR(MOD(TYearly[Month]-MONTH(A16)+12,12),1)=0),TYearly[Amount]))</f>
        <v>0</v>
      </c>
      <c r="G16" s="8">
        <f>IF(A16="","",SUMIF(TOneTime[Due Date],A16,TOneTime[Amount]))</f>
        <v>0</v>
      </c>
      <c r="H16" s="8" cm="1">
        <f t="array" ref="H16">IF(A16="","",IF(COUNTIF(TOther[Frequency],$H$1)=0,0,SUMPRODUCT(--(IFERROR(MOD(A16-TOther[Start Date],7),1)=0),--(TOther[Frequency]=$H$1),--(TOther[Start Date]&lt;=A16),--(TOther[End Date Calc]&gt;=A16),TOther[Amount])))</f>
        <v>0</v>
      </c>
      <c r="I16" s="8" cm="1">
        <f t="array" ref="I16">IF(A16="","",IF(COUNTIF(TOther[Frequency],$I$1)=0,0,SUMPRODUCT(--(IFERROR(MOD(A16-TOther[Start Date],14),1)=0),--(TOther[Frequency]=$I$1),--(TOther[Start Date]&lt;=A16),--(TOther[End Date Calc]&gt;=A16),TOther[Amount])))</f>
        <v>0</v>
      </c>
      <c r="J16" s="8">
        <f>IF(A16="","",IF(COUNTIF(TOther[Frequency],$J$1)=0,0,IF(OR(DAY(A16)=1,DAY(A16)=15),SUMIFS(TOther[Amount],TOther[Frequency],$J$1,TOther[Start Date],"&lt;="&amp;$A16,TOther[End Date Calc],"&gt;="&amp;A16),0)))</f>
        <v>0</v>
      </c>
      <c r="K16" s="8">
        <f>IF(A16="","",IF(COUNTIF(TOther[Frequency],$K$1)=0,0,IF(A16=(A16-DAY(A16)+1+2*7-WEEKDAY(A16-DAY(A16)+8-4,1)),SUMIFS(TOther[Amount],TOther[Frequency],$K$1,TOther[Start Date],"&lt;="&amp;$A16,TOther[End Date Calc],"&gt;="&amp;A16),0)))</f>
        <v>0</v>
      </c>
      <c r="L16" s="8">
        <f>IF(A16="","",IF(COUNTIF(TOther[Frequency],$L$1)=0,0,IF(A16=(A16-DAY(A16)+1+3*7-WEEKDAY(A16-DAY(A16)+8-4,1)),SUMIFS(TOther[Amount],TOther[Frequency],$L$1,TOther[Start Date],"&lt;="&amp;$A16,TOther[End Date Calc],"&gt;="&amp;A16),0)))</f>
        <v>0</v>
      </c>
      <c r="M16" s="8">
        <f>IF(A16="","",IF(COUNTIF(TOther[Frequency],$M$1)=0,0,IF(A16=(A16-DAY(A16)+1+4*7-WEEKDAY(A16-DAY(A16)+8-4,1)),SUMIFS(TOther[Amount],TOther[Frequency],$M$1,TOther[Start Date],"&lt;="&amp;$A16,TOther[End Date Calc],"&gt;="&amp;A16),0)))</f>
        <v>0</v>
      </c>
      <c r="N16" s="8" cm="1">
        <f t="array" ref="N16">IF(A16="","",IF(COUNTIF(TOther[Frequency],$N$1)=0,0,SUMPRODUCT(--(IFERROR(MOD(A16-TOther[Start Date],28),1)=0),--(TOther[Frequency]=$N$1),--(TOther[Start Date]&lt;=A16),--(TOther[End Date Calc]&gt;=A16),TOther[Amount])))</f>
        <v>0</v>
      </c>
      <c r="O16" s="8" cm="1">
        <f t="array" ref="O16">IF(A16="","",IF(COUNTIF(TOther[Frequency],$O$1)=0,0,SUMPRODUCT(--(IFERROR(MOD(A16-TOther[Start Date],42),1)=0),--(TOther[Frequency]=$O$1),--(TOther[Start Date]&lt;=A16),--(TOther[End Date Calc]&gt;=A16),TOther[Amount])))</f>
        <v>0</v>
      </c>
      <c r="P16" s="8" cm="1">
        <f t="array" ref="P16">IF(A16="","",IF(COUNTIF(TOther[Frequency],$P$1)=0,0,SUMPRODUCT(--(IFERROR(MOD(A16-TOther[Start Date],56),1)=0),--(TOther[Frequency]=$P$1),--(TOther[Start Date]&lt;=A16),--(TOther[End Date Calc]&gt;=A16),TOther[Amount])))</f>
        <v>0</v>
      </c>
      <c r="Q16" s="8">
        <f>IF(A16="","",IF(COUNTIF(TOther[Frequency],$Q$1)=0,0,IF(B16="N",SUMIFS(TOther[Amount],TOther[Frequency],$Q$1,TOther[Start Date],"&lt;="&amp;$A16,TOther[End Date Calc],"&gt;="&amp;A16,TOther[Start Day],DAY(A16)),SUMIFS(TOther[Amount],TOther[Frequency],$Q$1,TOther[Start Date],"&lt;="&amp;$A16,TOther[End Date Calc],"&gt;="&amp;A16,TOther[Start Day],"&gt;="&amp;DAY(A16)))))</f>
        <v>0</v>
      </c>
      <c r="R16" s="8" cm="1">
        <f t="array" ref="R16">IF(A16="","",IF(COUNTIF(TOther[Frequency],R$1)=0,0,SUMPRODUCT(--(TOther[Frequency]=R$1),--(TOther[Start Date]&lt;=A16),--(TOther[End Date Calc]&gt;=A16),IF(B16="N",--(TOther[Start Day]=DAY(A16)),--(TOther[Start Day]&gt;=DAY(A16))),--(IFERROR(MOD(TOther[Start Month]-MONTH(A16)+2,2),1)=0),TOther[Amount])))</f>
        <v>0</v>
      </c>
      <c r="S16" s="8" cm="1">
        <f t="array" ref="S16">IF(A16="","",IF(COUNTIF(TOther[Frequency],S$1)=0,0,SUMPRODUCT(--(TOther[Frequency]=S$1),--(TOther[Start Date]&lt;=A16),--(TOther[End Date Calc]&gt;=A16),IF(B16="N",--(TOther[Start Day]=DAY(A16)),--(TOther[Start Day]&gt;=DAY(A16))),--(IFERROR(MOD(TOther[Start Month]-MONTH(A16)+3,3),1)=0),TOther[Amount])))</f>
        <v>0</v>
      </c>
      <c r="T16" s="8" cm="1">
        <f t="array" ref="T16">IF($A16="","",IF(COUNTIF(TOther[Frequency],T$1)=0,0,SUMPRODUCT(--(TOther[Frequency]=T$1),--(TOther[Start Date]&lt;=$A16),--(TOther[End Date Calc]&gt;=$A16),IF($B16="N",--(TOther[Start Day]=DAY($A16)),--(TOther[Start Day]&gt;=DAY($A16))),--(IFERROR(MOD(TOther[Start Month]-MONTH($A16)+4,4),1)=0),TOther[Amount])))</f>
        <v>0</v>
      </c>
      <c r="U16" s="8" cm="1">
        <f t="array" ref="U16">IF(A16="","",IF(COUNTIF(TOther[Frequency],$U$1)=0,0,SUMPRODUCT(--(TOther[Frequency]=$U$1),--(TOther[Start Date]&lt;=A16),--(TOther[End Date Calc]&gt;=A16),IF(B16="N",--(TOther[Start Day]=DAY(A16)),--(TOther[Start Day]&gt;=DAY(A16))),--(IFERROR(MOD(TOther[Start Month]-MONTH(A16)+6,6),1)=0),TOther[Amount])))</f>
        <v>0</v>
      </c>
      <c r="V16" s="8" cm="1">
        <f t="array" ref="V16">IF(A16="","",IF(COUNTIF(TOther[Frequency],$V$1)=0,0,SUMPRODUCT(--(TOther[Frequency]=$V$1),--(TOther[Start Date]&lt;=A16),--(TOther[End Date Calc]&gt;=A16),IF(B16="N",--(TOther[Start Day]=DAY(A16)),--(TOther[Start Day]&gt;=DAY(A16))),--(IFERROR(MOD(TOther[Start Month]-MONTH(A16)+12,12),1)=0),TOther[Amount])))</f>
        <v>0</v>
      </c>
      <c r="W16" s="8">
        <f>IF(A16="","",SUMIFS(TOther[Amount],TOther[Start Date],A16,TOther[Frequency],$W$1))</f>
        <v>0</v>
      </c>
      <c r="X16" s="9">
        <f t="shared" si="0"/>
        <v>0</v>
      </c>
      <c r="Y16" s="9">
        <f t="shared" si="4"/>
        <v>0</v>
      </c>
      <c r="Z16" s="8" cm="1">
        <f t="array" ref="Z16">IF(A16="","",IF(COUNTIF('2) Income'!$D$13:$D$32,"Weekly")=0,0,SUMPRODUCT(--(IFERROR(MOD(A16-'2) Income'!$F$13:$F$32,7),1)=0),--('2) Income'!$D$13:$D$32="Weekly"),--('2) Income'!$F$13:$F$32&lt;=A16),'2) Income'!$E$13:$E$32)))</f>
        <v>0</v>
      </c>
      <c r="AA16" s="8" cm="1">
        <f t="array" ref="AA16">IF(A16="","",IF(COUNTIF('2) Income'!$D$13:$D$32,"Every Other Week")=0,0,SUMPRODUCT(--(IFERROR(MOD(A16-'2) Income'!$F$13:$F$32,14),1)=0),--('2) Income'!$D$13:$D$32="Every Other Week"),--('2) Income'!$F$13:$F$32&lt;=A16),'2) Income'!$E$13:$E$32)))</f>
        <v>0</v>
      </c>
      <c r="AB16" s="8">
        <f>IF(A16="","",IF(COUNTIF('2) Income'!$D$13:$D$32,"1st and 15th")=0,0,IF(OR(DAY(A16)=1,DAY(A16)=15),SUMIFS('2) Income'!$E$13:$E$32,'2) Income'!$D$13:$D$32,"1st and 15th",'2) Income'!$F$13:$F$32,"&lt;="&amp;$A16),0)))</f>
        <v>0</v>
      </c>
      <c r="AC16" s="8">
        <f>IF(A16="","",IF(COUNTIF('2) Income'!$D$13:$D$32,"2nd Wednesday")=0,0,IF(A16=(A16-DAY(A16)+1+2*7-WEEKDAY(A16-DAY(A16)+8-4,1)),SUMIFS('2) Income'!$E$13:$E$32,'2) Income'!$D$13:$D$32,"2nd Wednesday",'2) Income'!$F$13:$F$32,"&lt;="&amp;$A16),0)))</f>
        <v>0</v>
      </c>
      <c r="AD16" s="8">
        <f>IF(A16="","",IF(COUNTIF('2) Income'!$D$13:$D$32,"3rd Wednesday")=0,0,IF(A16=(A16-DAY(A16)+1+3*7-WEEKDAY(A16-DAY(A16)+8-4,1)),SUMIFS('2) Income'!$E$13:$E$32,'2) Income'!$D$13:$D$32,"3rd Wednesday",'2) Income'!$F$13:$F$32,"&lt;="&amp;$A16),0)))</f>
        <v>0</v>
      </c>
      <c r="AE16" s="8">
        <f>IF(A16="","",IF(COUNTIF('2) Income'!$D$13:$D$32,"4th Wednesday")=0,0,IF(A16=(A16-DAY(A16)+1+4*7-WEEKDAY(A16-DAY(A16)+8-4,1)),SUMIFS('2) Income'!$E$13:$E$32,'2) Income'!$D$13:$D$32,"4th Wednesday",'2) Income'!$F$13:$F$32,"&lt;="&amp;$A16),0)))</f>
        <v>0</v>
      </c>
      <c r="AF16" s="8" cm="1">
        <f t="array" ref="AF16">IF(A16="","",IF(COUNTIF('2) Income'!$D$13:$D$32,"Every 4 Weeks")=0,0,SUMPRODUCT(--(IFERROR(MOD(A16-'2) Income'!$F$13:$F$32,28),1)=0),--('2) Income'!$D$13:$D$32="Every 4 Weeks"),--('2) Income'!$F$13:$F$32&lt;=A16),'2) Income'!$E$13:$E$32)))</f>
        <v>0</v>
      </c>
      <c r="AG16" s="8">
        <f>IF(A16="","",IF(COUNTIF('2) Income'!$D$13:$D$32,"Monthly")=0,0,IF(B16="N",SUMIFS('2) Income'!$E$13:$E$32,'2) Income'!$D$13:$D$32,"monthly",'2) Income'!$F$13:$F$32,"&lt;="&amp;$A16,'2) Income'!$I$13:$I$32,DAY(A16)),SUMIFS('2) Income'!$E$13:$E$32,'2) Income'!$D$13:$D$32,"monthly",'2) Income'!$F$13:$F$32,"&lt;="&amp;$A16,'2) Income'!$I$13:$I$32,"&gt;="&amp;DAY(A16)))))</f>
        <v>0</v>
      </c>
      <c r="AH16" s="8" cm="1">
        <f t="array" ref="AH16">IF(A16="","",IF(COUNTIF('2) Income'!$D$13:$D$32,"Yearly")=0,0,SUMPRODUCT(--('2) Income'!$D$13:$D$32="Yearly"),--('2) Income'!$F$13:$F$32&lt;=A16),IF(B16="N",--('2) Income'!$I$13:$I$32=DAY(A16)),--('2) Income'!$I$13:$I$32&gt;=DAY(A16))),--(IFERROR(MOD('2) Income'!$H$13:$H$32-MONTH(A16)+12,12),1)=0),'2) Income'!$E$13:$E$32)))</f>
        <v>0</v>
      </c>
      <c r="AI16" s="8">
        <f>IF(A16="","",IF(COUNTIF('2) Income'!$D$13:$D$32,"one-time")=0,0,SUMIFS('2) Income'!$E$13:$E$32,'2) Income'!$D$13:$D$32,"one-time",'2) Income'!$F$13:$F$32,"="&amp;$A16)))</f>
        <v>0</v>
      </c>
      <c r="AJ16" s="9">
        <f t="shared" si="1"/>
        <v>0</v>
      </c>
    </row>
    <row r="17" spans="1:39">
      <c r="A17" s="7">
        <f>IF(A16="","",IF(A16+1&lt;='1) Period'!$E$21,A16+1,""))</f>
        <v>45489</v>
      </c>
      <c r="B17" s="7" t="str">
        <f t="shared" si="2"/>
        <v>N</v>
      </c>
      <c r="C17" t="str">
        <f t="shared" si="3"/>
        <v>F</v>
      </c>
      <c r="D17" s="8">
        <f>IF(A17="","",IF(TEXT(A17,"dddd")='4) Happy Money'!$E$23,WAllowance,0))</f>
        <v>0</v>
      </c>
      <c r="E17" s="8">
        <f>IF(A17="","",IF(B17="N",SUMIF(TMonthly[Day of the Month],DAY(A17),TMonthly[Amount]),SUMIF(TMonthly[Day of the Month],"&gt;="&amp;DAY(A17),TMonthly[Amount])))</f>
        <v>0</v>
      </c>
      <c r="F17" s="8" cm="1">
        <f t="array" ref="F17">IF(A17="","",SUMPRODUCT(--(TYearly[Due Date]&lt;=A17),IF(B17="N",--(TYearly[Day]=DAY(A17)),--(TYearly[Day]&gt;=DAY(A17))),--(IFERROR(MOD(TYearly[Month]-MONTH(A17)+12,12),1)=0),TYearly[Amount]))</f>
        <v>0</v>
      </c>
      <c r="G17" s="8">
        <f>IF(A17="","",SUMIF(TOneTime[Due Date],A17,TOneTime[Amount]))</f>
        <v>0</v>
      </c>
      <c r="H17" s="8" cm="1">
        <f t="array" ref="H17">IF(A17="","",IF(COUNTIF(TOther[Frequency],$H$1)=0,0,SUMPRODUCT(--(IFERROR(MOD(A17-TOther[Start Date],7),1)=0),--(TOther[Frequency]=$H$1),--(TOther[Start Date]&lt;=A17),--(TOther[End Date Calc]&gt;=A17),TOther[Amount])))</f>
        <v>0</v>
      </c>
      <c r="I17" s="8" cm="1">
        <f t="array" ref="I17">IF(A17="","",IF(COUNTIF(TOther[Frequency],$I$1)=0,0,SUMPRODUCT(--(IFERROR(MOD(A17-TOther[Start Date],14),1)=0),--(TOther[Frequency]=$I$1),--(TOther[Start Date]&lt;=A17),--(TOther[End Date Calc]&gt;=A17),TOther[Amount])))</f>
        <v>0</v>
      </c>
      <c r="J17" s="8">
        <f>IF(A17="","",IF(COUNTIF(TOther[Frequency],$J$1)=0,0,IF(OR(DAY(A17)=1,DAY(A17)=15),SUMIFS(TOther[Amount],TOther[Frequency],$J$1,TOther[Start Date],"&lt;="&amp;$A17,TOther[End Date Calc],"&gt;="&amp;A17),0)))</f>
        <v>0</v>
      </c>
      <c r="K17" s="8">
        <f>IF(A17="","",IF(COUNTIF(TOther[Frequency],$K$1)=0,0,IF(A17=(A17-DAY(A17)+1+2*7-WEEKDAY(A17-DAY(A17)+8-4,1)),SUMIFS(TOther[Amount],TOther[Frequency],$K$1,TOther[Start Date],"&lt;="&amp;$A17,TOther[End Date Calc],"&gt;="&amp;A17),0)))</f>
        <v>0</v>
      </c>
      <c r="L17" s="8">
        <f>IF(A17="","",IF(COUNTIF(TOther[Frequency],$L$1)=0,0,IF(A17=(A17-DAY(A17)+1+3*7-WEEKDAY(A17-DAY(A17)+8-4,1)),SUMIFS(TOther[Amount],TOther[Frequency],$L$1,TOther[Start Date],"&lt;="&amp;$A17,TOther[End Date Calc],"&gt;="&amp;A17),0)))</f>
        <v>0</v>
      </c>
      <c r="M17" s="8">
        <f>IF(A17="","",IF(COUNTIF(TOther[Frequency],$M$1)=0,0,IF(A17=(A17-DAY(A17)+1+4*7-WEEKDAY(A17-DAY(A17)+8-4,1)),SUMIFS(TOther[Amount],TOther[Frequency],$M$1,TOther[Start Date],"&lt;="&amp;$A17,TOther[End Date Calc],"&gt;="&amp;A17),0)))</f>
        <v>0</v>
      </c>
      <c r="N17" s="8" cm="1">
        <f t="array" ref="N17">IF(A17="","",IF(COUNTIF(TOther[Frequency],$N$1)=0,0,SUMPRODUCT(--(IFERROR(MOD(A17-TOther[Start Date],28),1)=0),--(TOther[Frequency]=$N$1),--(TOther[Start Date]&lt;=A17),--(TOther[End Date Calc]&gt;=A17),TOther[Amount])))</f>
        <v>0</v>
      </c>
      <c r="O17" s="8" cm="1">
        <f t="array" ref="O17">IF(A17="","",IF(COUNTIF(TOther[Frequency],$O$1)=0,0,SUMPRODUCT(--(IFERROR(MOD(A17-TOther[Start Date],42),1)=0),--(TOther[Frequency]=$O$1),--(TOther[Start Date]&lt;=A17),--(TOther[End Date Calc]&gt;=A17),TOther[Amount])))</f>
        <v>0</v>
      </c>
      <c r="P17" s="8" cm="1">
        <f t="array" ref="P17">IF(A17="","",IF(COUNTIF(TOther[Frequency],$P$1)=0,0,SUMPRODUCT(--(IFERROR(MOD(A17-TOther[Start Date],56),1)=0),--(TOther[Frequency]=$P$1),--(TOther[Start Date]&lt;=A17),--(TOther[End Date Calc]&gt;=A17),TOther[Amount])))</f>
        <v>0</v>
      </c>
      <c r="Q17" s="8">
        <f>IF(A17="","",IF(COUNTIF(TOther[Frequency],$Q$1)=0,0,IF(B17="N",SUMIFS(TOther[Amount],TOther[Frequency],$Q$1,TOther[Start Date],"&lt;="&amp;$A17,TOther[End Date Calc],"&gt;="&amp;A17,TOther[Start Day],DAY(A17)),SUMIFS(TOther[Amount],TOther[Frequency],$Q$1,TOther[Start Date],"&lt;="&amp;$A17,TOther[End Date Calc],"&gt;="&amp;A17,TOther[Start Day],"&gt;="&amp;DAY(A17)))))</f>
        <v>0</v>
      </c>
      <c r="R17" s="8" cm="1">
        <f t="array" ref="R17">IF(A17="","",IF(COUNTIF(TOther[Frequency],R$1)=0,0,SUMPRODUCT(--(TOther[Frequency]=R$1),--(TOther[Start Date]&lt;=A17),--(TOther[End Date Calc]&gt;=A17),IF(B17="N",--(TOther[Start Day]=DAY(A17)),--(TOther[Start Day]&gt;=DAY(A17))),--(IFERROR(MOD(TOther[Start Month]-MONTH(A17)+2,2),1)=0),TOther[Amount])))</f>
        <v>0</v>
      </c>
      <c r="S17" s="8" cm="1">
        <f t="array" ref="S17">IF(A17="","",IF(COUNTIF(TOther[Frequency],S$1)=0,0,SUMPRODUCT(--(TOther[Frequency]=S$1),--(TOther[Start Date]&lt;=A17),--(TOther[End Date Calc]&gt;=A17),IF(B17="N",--(TOther[Start Day]=DAY(A17)),--(TOther[Start Day]&gt;=DAY(A17))),--(IFERROR(MOD(TOther[Start Month]-MONTH(A17)+3,3),1)=0),TOther[Amount])))</f>
        <v>0</v>
      </c>
      <c r="T17" s="8" cm="1">
        <f t="array" ref="T17">IF($A17="","",IF(COUNTIF(TOther[Frequency],T$1)=0,0,SUMPRODUCT(--(TOther[Frequency]=T$1),--(TOther[Start Date]&lt;=$A17),--(TOther[End Date Calc]&gt;=$A17),IF($B17="N",--(TOther[Start Day]=DAY($A17)),--(TOther[Start Day]&gt;=DAY($A17))),--(IFERROR(MOD(TOther[Start Month]-MONTH($A17)+4,4),1)=0),TOther[Amount])))</f>
        <v>0</v>
      </c>
      <c r="U17" s="8" cm="1">
        <f t="array" ref="U17">IF(A17="","",IF(COUNTIF(TOther[Frequency],$U$1)=0,0,SUMPRODUCT(--(TOther[Frequency]=$U$1),--(TOther[Start Date]&lt;=A17),--(TOther[End Date Calc]&gt;=A17),IF(B17="N",--(TOther[Start Day]=DAY(A17)),--(TOther[Start Day]&gt;=DAY(A17))),--(IFERROR(MOD(TOther[Start Month]-MONTH(A17)+6,6),1)=0),TOther[Amount])))</f>
        <v>0</v>
      </c>
      <c r="V17" s="8" cm="1">
        <f t="array" ref="V17">IF(A17="","",IF(COUNTIF(TOther[Frequency],$V$1)=0,0,SUMPRODUCT(--(TOther[Frequency]=$V$1),--(TOther[Start Date]&lt;=A17),--(TOther[End Date Calc]&gt;=A17),IF(B17="N",--(TOther[Start Day]=DAY(A17)),--(TOther[Start Day]&gt;=DAY(A17))),--(IFERROR(MOD(TOther[Start Month]-MONTH(A17)+12,12),1)=0),TOther[Amount])))</f>
        <v>0</v>
      </c>
      <c r="W17" s="8">
        <f>IF(A17="","",SUMIFS(TOther[Amount],TOther[Start Date],A17,TOther[Frequency],$W$1))</f>
        <v>0</v>
      </c>
      <c r="X17" s="9">
        <f t="shared" si="0"/>
        <v>0</v>
      </c>
      <c r="Y17" s="9">
        <f t="shared" si="4"/>
        <v>0</v>
      </c>
      <c r="Z17" s="8" cm="1">
        <f t="array" ref="Z17">IF(A17="","",IF(COUNTIF('2) Income'!$D$13:$D$32,"Weekly")=0,0,SUMPRODUCT(--(IFERROR(MOD(A17-'2) Income'!$F$13:$F$32,7),1)=0),--('2) Income'!$D$13:$D$32="Weekly"),--('2) Income'!$F$13:$F$32&lt;=A17),'2) Income'!$E$13:$E$32)))</f>
        <v>0</v>
      </c>
      <c r="AA17" s="8" cm="1">
        <f t="array" ref="AA17">IF(A17="","",IF(COUNTIF('2) Income'!$D$13:$D$32,"Every Other Week")=0,0,SUMPRODUCT(--(IFERROR(MOD(A17-'2) Income'!$F$13:$F$32,14),1)=0),--('2) Income'!$D$13:$D$32="Every Other Week"),--('2) Income'!$F$13:$F$32&lt;=A17),'2) Income'!$E$13:$E$32)))</f>
        <v>0</v>
      </c>
      <c r="AB17" s="8">
        <f>IF(A17="","",IF(COUNTIF('2) Income'!$D$13:$D$32,"1st and 15th")=0,0,IF(OR(DAY(A17)=1,DAY(A17)=15),SUMIFS('2) Income'!$E$13:$E$32,'2) Income'!$D$13:$D$32,"1st and 15th",'2) Income'!$F$13:$F$32,"&lt;="&amp;$A17),0)))</f>
        <v>0</v>
      </c>
      <c r="AC17" s="8">
        <f>IF(A17="","",IF(COUNTIF('2) Income'!$D$13:$D$32,"2nd Wednesday")=0,0,IF(A17=(A17-DAY(A17)+1+2*7-WEEKDAY(A17-DAY(A17)+8-4,1)),SUMIFS('2) Income'!$E$13:$E$32,'2) Income'!$D$13:$D$32,"2nd Wednesday",'2) Income'!$F$13:$F$32,"&lt;="&amp;$A17),0)))</f>
        <v>0</v>
      </c>
      <c r="AD17" s="8">
        <f>IF(A17="","",IF(COUNTIF('2) Income'!$D$13:$D$32,"3rd Wednesday")=0,0,IF(A17=(A17-DAY(A17)+1+3*7-WEEKDAY(A17-DAY(A17)+8-4,1)),SUMIFS('2) Income'!$E$13:$E$32,'2) Income'!$D$13:$D$32,"3rd Wednesday",'2) Income'!$F$13:$F$32,"&lt;="&amp;$A17),0)))</f>
        <v>0</v>
      </c>
      <c r="AE17" s="8">
        <f>IF(A17="","",IF(COUNTIF('2) Income'!$D$13:$D$32,"4th Wednesday")=0,0,IF(A17=(A17-DAY(A17)+1+4*7-WEEKDAY(A17-DAY(A17)+8-4,1)),SUMIFS('2) Income'!$E$13:$E$32,'2) Income'!$D$13:$D$32,"4th Wednesday",'2) Income'!$F$13:$F$32,"&lt;="&amp;$A17),0)))</f>
        <v>0</v>
      </c>
      <c r="AF17" s="8" cm="1">
        <f t="array" ref="AF17">IF(A17="","",IF(COUNTIF('2) Income'!$D$13:$D$32,"Every 4 Weeks")=0,0,SUMPRODUCT(--(IFERROR(MOD(A17-'2) Income'!$F$13:$F$32,28),1)=0),--('2) Income'!$D$13:$D$32="Every 4 Weeks"),--('2) Income'!$F$13:$F$32&lt;=A17),'2) Income'!$E$13:$E$32)))</f>
        <v>0</v>
      </c>
      <c r="AG17" s="8">
        <f>IF(A17="","",IF(COUNTIF('2) Income'!$D$13:$D$32,"Monthly")=0,0,IF(B17="N",SUMIFS('2) Income'!$E$13:$E$32,'2) Income'!$D$13:$D$32,"monthly",'2) Income'!$F$13:$F$32,"&lt;="&amp;$A17,'2) Income'!$I$13:$I$32,DAY(A17)),SUMIFS('2) Income'!$E$13:$E$32,'2) Income'!$D$13:$D$32,"monthly",'2) Income'!$F$13:$F$32,"&lt;="&amp;$A17,'2) Income'!$I$13:$I$32,"&gt;="&amp;DAY(A17)))))</f>
        <v>0</v>
      </c>
      <c r="AH17" s="8" cm="1">
        <f t="array" ref="AH17">IF(A17="","",IF(COUNTIF('2) Income'!$D$13:$D$32,"Yearly")=0,0,SUMPRODUCT(--('2) Income'!$D$13:$D$32="Yearly"),--('2) Income'!$F$13:$F$32&lt;=A17),IF(B17="N",--('2) Income'!$I$13:$I$32=DAY(A17)),--('2) Income'!$I$13:$I$32&gt;=DAY(A17))),--(IFERROR(MOD('2) Income'!$H$13:$H$32-MONTH(A17)+12,12),1)=0),'2) Income'!$E$13:$E$32)))</f>
        <v>0</v>
      </c>
      <c r="AI17" s="8">
        <f>IF(A17="","",IF(COUNTIF('2) Income'!$D$13:$D$32,"one-time")=0,0,SUMIFS('2) Income'!$E$13:$E$32,'2) Income'!$D$13:$D$32,"one-time",'2) Income'!$F$13:$F$32,"="&amp;$A17)))</f>
        <v>0</v>
      </c>
      <c r="AJ17" s="9">
        <f t="shared" si="1"/>
        <v>0</v>
      </c>
      <c r="AL17" t="s">
        <v>155</v>
      </c>
    </row>
    <row r="18" spans="1:39">
      <c r="A18" s="7">
        <f>IF(A17="","",IF(A17+1&lt;='1) Period'!$E$21,A17+1,""))</f>
        <v>45490</v>
      </c>
      <c r="B18" s="7" t="str">
        <f t="shared" si="2"/>
        <v>N</v>
      </c>
      <c r="C18" t="str">
        <f t="shared" si="3"/>
        <v>F</v>
      </c>
      <c r="D18" s="8">
        <f>IF(A18="","",IF(TEXT(A18,"dddd")='4) Happy Money'!$E$23,WAllowance,0))</f>
        <v>0</v>
      </c>
      <c r="E18" s="8">
        <f>IF(A18="","",IF(B18="N",SUMIF(TMonthly[Day of the Month],DAY(A18),TMonthly[Amount]),SUMIF(TMonthly[Day of the Month],"&gt;="&amp;DAY(A18),TMonthly[Amount])))</f>
        <v>0</v>
      </c>
      <c r="F18" s="8" cm="1">
        <f t="array" ref="F18">IF(A18="","",SUMPRODUCT(--(TYearly[Due Date]&lt;=A18),IF(B18="N",--(TYearly[Day]=DAY(A18)),--(TYearly[Day]&gt;=DAY(A18))),--(IFERROR(MOD(TYearly[Month]-MONTH(A18)+12,12),1)=0),TYearly[Amount]))</f>
        <v>0</v>
      </c>
      <c r="G18" s="8">
        <f>IF(A18="","",SUMIF(TOneTime[Due Date],A18,TOneTime[Amount]))</f>
        <v>0</v>
      </c>
      <c r="H18" s="8" cm="1">
        <f t="array" ref="H18">IF(A18="","",IF(COUNTIF(TOther[Frequency],$H$1)=0,0,SUMPRODUCT(--(IFERROR(MOD(A18-TOther[Start Date],7),1)=0),--(TOther[Frequency]=$H$1),--(TOther[Start Date]&lt;=A18),--(TOther[End Date Calc]&gt;=A18),TOther[Amount])))</f>
        <v>0</v>
      </c>
      <c r="I18" s="8" cm="1">
        <f t="array" ref="I18">IF(A18="","",IF(COUNTIF(TOther[Frequency],$I$1)=0,0,SUMPRODUCT(--(IFERROR(MOD(A18-TOther[Start Date],14),1)=0),--(TOther[Frequency]=$I$1),--(TOther[Start Date]&lt;=A18),--(TOther[End Date Calc]&gt;=A18),TOther[Amount])))</f>
        <v>0</v>
      </c>
      <c r="J18" s="8">
        <f>IF(A18="","",IF(COUNTIF(TOther[Frequency],$J$1)=0,0,IF(OR(DAY(A18)=1,DAY(A18)=15),SUMIFS(TOther[Amount],TOther[Frequency],$J$1,TOther[Start Date],"&lt;="&amp;$A18,TOther[End Date Calc],"&gt;="&amp;A18),0)))</f>
        <v>0</v>
      </c>
      <c r="K18" s="8">
        <f>IF(A18="","",IF(COUNTIF(TOther[Frequency],$K$1)=0,0,IF(A18=(A18-DAY(A18)+1+2*7-WEEKDAY(A18-DAY(A18)+8-4,1)),SUMIFS(TOther[Amount],TOther[Frequency],$K$1,TOther[Start Date],"&lt;="&amp;$A18,TOther[End Date Calc],"&gt;="&amp;A18),0)))</f>
        <v>0</v>
      </c>
      <c r="L18" s="8">
        <f>IF(A18="","",IF(COUNTIF(TOther[Frequency],$L$1)=0,0,IF(A18=(A18-DAY(A18)+1+3*7-WEEKDAY(A18-DAY(A18)+8-4,1)),SUMIFS(TOther[Amount],TOther[Frequency],$L$1,TOther[Start Date],"&lt;="&amp;$A18,TOther[End Date Calc],"&gt;="&amp;A18),0)))</f>
        <v>0</v>
      </c>
      <c r="M18" s="8">
        <f>IF(A18="","",IF(COUNTIF(TOther[Frequency],$M$1)=0,0,IF(A18=(A18-DAY(A18)+1+4*7-WEEKDAY(A18-DAY(A18)+8-4,1)),SUMIFS(TOther[Amount],TOther[Frequency],$M$1,TOther[Start Date],"&lt;="&amp;$A18,TOther[End Date Calc],"&gt;="&amp;A18),0)))</f>
        <v>0</v>
      </c>
      <c r="N18" s="8" cm="1">
        <f t="array" ref="N18">IF(A18="","",IF(COUNTIF(TOther[Frequency],$N$1)=0,0,SUMPRODUCT(--(IFERROR(MOD(A18-TOther[Start Date],28),1)=0),--(TOther[Frequency]=$N$1),--(TOther[Start Date]&lt;=A18),--(TOther[End Date Calc]&gt;=A18),TOther[Amount])))</f>
        <v>0</v>
      </c>
      <c r="O18" s="8" cm="1">
        <f t="array" ref="O18">IF(A18="","",IF(COUNTIF(TOther[Frequency],$O$1)=0,0,SUMPRODUCT(--(IFERROR(MOD(A18-TOther[Start Date],42),1)=0),--(TOther[Frequency]=$O$1),--(TOther[Start Date]&lt;=A18),--(TOther[End Date Calc]&gt;=A18),TOther[Amount])))</f>
        <v>0</v>
      </c>
      <c r="P18" s="8" cm="1">
        <f t="array" ref="P18">IF(A18="","",IF(COUNTIF(TOther[Frequency],$P$1)=0,0,SUMPRODUCT(--(IFERROR(MOD(A18-TOther[Start Date],56),1)=0),--(TOther[Frequency]=$P$1),--(TOther[Start Date]&lt;=A18),--(TOther[End Date Calc]&gt;=A18),TOther[Amount])))</f>
        <v>0</v>
      </c>
      <c r="Q18" s="8">
        <f>IF(A18="","",IF(COUNTIF(TOther[Frequency],$Q$1)=0,0,IF(B18="N",SUMIFS(TOther[Amount],TOther[Frequency],$Q$1,TOther[Start Date],"&lt;="&amp;$A18,TOther[End Date Calc],"&gt;="&amp;A18,TOther[Start Day],DAY(A18)),SUMIFS(TOther[Amount],TOther[Frequency],$Q$1,TOther[Start Date],"&lt;="&amp;$A18,TOther[End Date Calc],"&gt;="&amp;A18,TOther[Start Day],"&gt;="&amp;DAY(A18)))))</f>
        <v>0</v>
      </c>
      <c r="R18" s="8" cm="1">
        <f t="array" ref="R18">IF(A18="","",IF(COUNTIF(TOther[Frequency],R$1)=0,0,SUMPRODUCT(--(TOther[Frequency]=R$1),--(TOther[Start Date]&lt;=A18),--(TOther[End Date Calc]&gt;=A18),IF(B18="N",--(TOther[Start Day]=DAY(A18)),--(TOther[Start Day]&gt;=DAY(A18))),--(IFERROR(MOD(TOther[Start Month]-MONTH(A18)+2,2),1)=0),TOther[Amount])))</f>
        <v>0</v>
      </c>
      <c r="S18" s="8" cm="1">
        <f t="array" ref="S18">IF(A18="","",IF(COUNTIF(TOther[Frequency],S$1)=0,0,SUMPRODUCT(--(TOther[Frequency]=S$1),--(TOther[Start Date]&lt;=A18),--(TOther[End Date Calc]&gt;=A18),IF(B18="N",--(TOther[Start Day]=DAY(A18)),--(TOther[Start Day]&gt;=DAY(A18))),--(IFERROR(MOD(TOther[Start Month]-MONTH(A18)+3,3),1)=0),TOther[Amount])))</f>
        <v>0</v>
      </c>
      <c r="T18" s="8" cm="1">
        <f t="array" ref="T18">IF($A18="","",IF(COUNTIF(TOther[Frequency],T$1)=0,0,SUMPRODUCT(--(TOther[Frequency]=T$1),--(TOther[Start Date]&lt;=$A18),--(TOther[End Date Calc]&gt;=$A18),IF($B18="N",--(TOther[Start Day]=DAY($A18)),--(TOther[Start Day]&gt;=DAY($A18))),--(IFERROR(MOD(TOther[Start Month]-MONTH($A18)+4,4),1)=0),TOther[Amount])))</f>
        <v>0</v>
      </c>
      <c r="U18" s="8" cm="1">
        <f t="array" ref="U18">IF(A18="","",IF(COUNTIF(TOther[Frequency],$U$1)=0,0,SUMPRODUCT(--(TOther[Frequency]=$U$1),--(TOther[Start Date]&lt;=A18),--(TOther[End Date Calc]&gt;=A18),IF(B18="N",--(TOther[Start Day]=DAY(A18)),--(TOther[Start Day]&gt;=DAY(A18))),--(IFERROR(MOD(TOther[Start Month]-MONTH(A18)+6,6),1)=0),TOther[Amount])))</f>
        <v>0</v>
      </c>
      <c r="V18" s="8" cm="1">
        <f t="array" ref="V18">IF(A18="","",IF(COUNTIF(TOther[Frequency],$V$1)=0,0,SUMPRODUCT(--(TOther[Frequency]=$V$1),--(TOther[Start Date]&lt;=A18),--(TOther[End Date Calc]&gt;=A18),IF(B18="N",--(TOther[Start Day]=DAY(A18)),--(TOther[Start Day]&gt;=DAY(A18))),--(IFERROR(MOD(TOther[Start Month]-MONTH(A18)+12,12),1)=0),TOther[Amount])))</f>
        <v>0</v>
      </c>
      <c r="W18" s="8">
        <f>IF(A18="","",SUMIFS(TOther[Amount],TOther[Start Date],A18,TOther[Frequency],$W$1))</f>
        <v>0</v>
      </c>
      <c r="X18" s="9">
        <f t="shared" si="0"/>
        <v>0</v>
      </c>
      <c r="Y18" s="9">
        <f t="shared" si="4"/>
        <v>0</v>
      </c>
      <c r="Z18" s="8" cm="1">
        <f t="array" ref="Z18">IF(A18="","",IF(COUNTIF('2) Income'!$D$13:$D$32,"Weekly")=0,0,SUMPRODUCT(--(IFERROR(MOD(A18-'2) Income'!$F$13:$F$32,7),1)=0),--('2) Income'!$D$13:$D$32="Weekly"),--('2) Income'!$F$13:$F$32&lt;=A18),'2) Income'!$E$13:$E$32)))</f>
        <v>0</v>
      </c>
      <c r="AA18" s="8" cm="1">
        <f t="array" ref="AA18">IF(A18="","",IF(COUNTIF('2) Income'!$D$13:$D$32,"Every Other Week")=0,0,SUMPRODUCT(--(IFERROR(MOD(A18-'2) Income'!$F$13:$F$32,14),1)=0),--('2) Income'!$D$13:$D$32="Every Other Week"),--('2) Income'!$F$13:$F$32&lt;=A18),'2) Income'!$E$13:$E$32)))</f>
        <v>0</v>
      </c>
      <c r="AB18" s="8">
        <f>IF(A18="","",IF(COUNTIF('2) Income'!$D$13:$D$32,"1st and 15th")=0,0,IF(OR(DAY(A18)=1,DAY(A18)=15),SUMIFS('2) Income'!$E$13:$E$32,'2) Income'!$D$13:$D$32,"1st and 15th",'2) Income'!$F$13:$F$32,"&lt;="&amp;$A18),0)))</f>
        <v>0</v>
      </c>
      <c r="AC18" s="8">
        <f>IF(A18="","",IF(COUNTIF('2) Income'!$D$13:$D$32,"2nd Wednesday")=0,0,IF(A18=(A18-DAY(A18)+1+2*7-WEEKDAY(A18-DAY(A18)+8-4,1)),SUMIFS('2) Income'!$E$13:$E$32,'2) Income'!$D$13:$D$32,"2nd Wednesday",'2) Income'!$F$13:$F$32,"&lt;="&amp;$A18),0)))</f>
        <v>0</v>
      </c>
      <c r="AD18" s="8">
        <f>IF(A18="","",IF(COUNTIF('2) Income'!$D$13:$D$32,"3rd Wednesday")=0,0,IF(A18=(A18-DAY(A18)+1+3*7-WEEKDAY(A18-DAY(A18)+8-4,1)),SUMIFS('2) Income'!$E$13:$E$32,'2) Income'!$D$13:$D$32,"3rd Wednesday",'2) Income'!$F$13:$F$32,"&lt;="&amp;$A18),0)))</f>
        <v>0</v>
      </c>
      <c r="AE18" s="8">
        <f>IF(A18="","",IF(COUNTIF('2) Income'!$D$13:$D$32,"4th Wednesday")=0,0,IF(A18=(A18-DAY(A18)+1+4*7-WEEKDAY(A18-DAY(A18)+8-4,1)),SUMIFS('2) Income'!$E$13:$E$32,'2) Income'!$D$13:$D$32,"4th Wednesday",'2) Income'!$F$13:$F$32,"&lt;="&amp;$A18),0)))</f>
        <v>0</v>
      </c>
      <c r="AF18" s="8" cm="1">
        <f t="array" ref="AF18">IF(A18="","",IF(COUNTIF('2) Income'!$D$13:$D$32,"Every 4 Weeks")=0,0,SUMPRODUCT(--(IFERROR(MOD(A18-'2) Income'!$F$13:$F$32,28),1)=0),--('2) Income'!$D$13:$D$32="Every 4 Weeks"),--('2) Income'!$F$13:$F$32&lt;=A18),'2) Income'!$E$13:$E$32)))</f>
        <v>0</v>
      </c>
      <c r="AG18" s="8">
        <f>IF(A18="","",IF(COUNTIF('2) Income'!$D$13:$D$32,"Monthly")=0,0,IF(B18="N",SUMIFS('2) Income'!$E$13:$E$32,'2) Income'!$D$13:$D$32,"monthly",'2) Income'!$F$13:$F$32,"&lt;="&amp;$A18,'2) Income'!$I$13:$I$32,DAY(A18)),SUMIFS('2) Income'!$E$13:$E$32,'2) Income'!$D$13:$D$32,"monthly",'2) Income'!$F$13:$F$32,"&lt;="&amp;$A18,'2) Income'!$I$13:$I$32,"&gt;="&amp;DAY(A18)))))</f>
        <v>0</v>
      </c>
      <c r="AH18" s="8" cm="1">
        <f t="array" ref="AH18">IF(A18="","",IF(COUNTIF('2) Income'!$D$13:$D$32,"Yearly")=0,0,SUMPRODUCT(--('2) Income'!$D$13:$D$32="Yearly"),--('2) Income'!$F$13:$F$32&lt;=A18),IF(B18="N",--('2) Income'!$I$13:$I$32=DAY(A18)),--('2) Income'!$I$13:$I$32&gt;=DAY(A18))),--(IFERROR(MOD('2) Income'!$H$13:$H$32-MONTH(A18)+12,12),1)=0),'2) Income'!$E$13:$E$32)))</f>
        <v>0</v>
      </c>
      <c r="AI18" s="8">
        <f>IF(A18="","",IF(COUNTIF('2) Income'!$D$13:$D$32,"one-time")=0,0,SUMIFS('2) Income'!$E$13:$E$32,'2) Income'!$D$13:$D$32,"one-time",'2) Income'!$F$13:$F$32,"="&amp;$A18)))</f>
        <v>0</v>
      </c>
      <c r="AJ18" s="9">
        <f t="shared" si="1"/>
        <v>0</v>
      </c>
      <c r="AL18" t="s">
        <v>156</v>
      </c>
    </row>
    <row r="19" spans="1:39">
      <c r="A19" s="7">
        <f>IF(A18="","",IF(A18+1&lt;='1) Period'!$E$21,A18+1,""))</f>
        <v>45491</v>
      </c>
      <c r="B19" s="7" t="str">
        <f t="shared" si="2"/>
        <v>N</v>
      </c>
      <c r="C19" t="str">
        <f t="shared" si="3"/>
        <v>F</v>
      </c>
      <c r="D19" s="8">
        <f>IF(A19="","",IF(TEXT(A19,"dddd")='4) Happy Money'!$E$23,WAllowance,0))</f>
        <v>0</v>
      </c>
      <c r="E19" s="8">
        <f>IF(A19="","",IF(B19="N",SUMIF(TMonthly[Day of the Month],DAY(A19),TMonthly[Amount]),SUMIF(TMonthly[Day of the Month],"&gt;="&amp;DAY(A19),TMonthly[Amount])))</f>
        <v>0</v>
      </c>
      <c r="F19" s="8" cm="1">
        <f t="array" ref="F19">IF(A19="","",SUMPRODUCT(--(TYearly[Due Date]&lt;=A19),IF(B19="N",--(TYearly[Day]=DAY(A19)),--(TYearly[Day]&gt;=DAY(A19))),--(IFERROR(MOD(TYearly[Month]-MONTH(A19)+12,12),1)=0),TYearly[Amount]))</f>
        <v>0</v>
      </c>
      <c r="G19" s="8">
        <f>IF(A19="","",SUMIF(TOneTime[Due Date],A19,TOneTime[Amount]))</f>
        <v>0</v>
      </c>
      <c r="H19" s="8" cm="1">
        <f t="array" ref="H19">IF(A19="","",IF(COUNTIF(TOther[Frequency],$H$1)=0,0,SUMPRODUCT(--(IFERROR(MOD(A19-TOther[Start Date],7),1)=0),--(TOther[Frequency]=$H$1),--(TOther[Start Date]&lt;=A19),--(TOther[End Date Calc]&gt;=A19),TOther[Amount])))</f>
        <v>0</v>
      </c>
      <c r="I19" s="8" cm="1">
        <f t="array" ref="I19">IF(A19="","",IF(COUNTIF(TOther[Frequency],$I$1)=0,0,SUMPRODUCT(--(IFERROR(MOD(A19-TOther[Start Date],14),1)=0),--(TOther[Frequency]=$I$1),--(TOther[Start Date]&lt;=A19),--(TOther[End Date Calc]&gt;=A19),TOther[Amount])))</f>
        <v>0</v>
      </c>
      <c r="J19" s="8">
        <f>IF(A19="","",IF(COUNTIF(TOther[Frequency],$J$1)=0,0,IF(OR(DAY(A19)=1,DAY(A19)=15),SUMIFS(TOther[Amount],TOther[Frequency],$J$1,TOther[Start Date],"&lt;="&amp;$A19,TOther[End Date Calc],"&gt;="&amp;A19),0)))</f>
        <v>0</v>
      </c>
      <c r="K19" s="8">
        <f>IF(A19="","",IF(COUNTIF(TOther[Frequency],$K$1)=0,0,IF(A19=(A19-DAY(A19)+1+2*7-WEEKDAY(A19-DAY(A19)+8-4,1)),SUMIFS(TOther[Amount],TOther[Frequency],$K$1,TOther[Start Date],"&lt;="&amp;$A19,TOther[End Date Calc],"&gt;="&amp;A19),0)))</f>
        <v>0</v>
      </c>
      <c r="L19" s="8">
        <f>IF(A19="","",IF(COUNTIF(TOther[Frequency],$L$1)=0,0,IF(A19=(A19-DAY(A19)+1+3*7-WEEKDAY(A19-DAY(A19)+8-4,1)),SUMIFS(TOther[Amount],TOther[Frequency],$L$1,TOther[Start Date],"&lt;="&amp;$A19,TOther[End Date Calc],"&gt;="&amp;A19),0)))</f>
        <v>0</v>
      </c>
      <c r="M19" s="8">
        <f>IF(A19="","",IF(COUNTIF(TOther[Frequency],$M$1)=0,0,IF(A19=(A19-DAY(A19)+1+4*7-WEEKDAY(A19-DAY(A19)+8-4,1)),SUMIFS(TOther[Amount],TOther[Frequency],$M$1,TOther[Start Date],"&lt;="&amp;$A19,TOther[End Date Calc],"&gt;="&amp;A19),0)))</f>
        <v>0</v>
      </c>
      <c r="N19" s="8" cm="1">
        <f t="array" ref="N19">IF(A19="","",IF(COUNTIF(TOther[Frequency],$N$1)=0,0,SUMPRODUCT(--(IFERROR(MOD(A19-TOther[Start Date],28),1)=0),--(TOther[Frequency]=$N$1),--(TOther[Start Date]&lt;=A19),--(TOther[End Date Calc]&gt;=A19),TOther[Amount])))</f>
        <v>0</v>
      </c>
      <c r="O19" s="8" cm="1">
        <f t="array" ref="O19">IF(A19="","",IF(COUNTIF(TOther[Frequency],$O$1)=0,0,SUMPRODUCT(--(IFERROR(MOD(A19-TOther[Start Date],42),1)=0),--(TOther[Frequency]=$O$1),--(TOther[Start Date]&lt;=A19),--(TOther[End Date Calc]&gt;=A19),TOther[Amount])))</f>
        <v>0</v>
      </c>
      <c r="P19" s="8" cm="1">
        <f t="array" ref="P19">IF(A19="","",IF(COUNTIF(TOther[Frequency],$P$1)=0,0,SUMPRODUCT(--(IFERROR(MOD(A19-TOther[Start Date],56),1)=0),--(TOther[Frequency]=$P$1),--(TOther[Start Date]&lt;=A19),--(TOther[End Date Calc]&gt;=A19),TOther[Amount])))</f>
        <v>0</v>
      </c>
      <c r="Q19" s="8">
        <f>IF(A19="","",IF(COUNTIF(TOther[Frequency],$Q$1)=0,0,IF(B19="N",SUMIFS(TOther[Amount],TOther[Frequency],$Q$1,TOther[Start Date],"&lt;="&amp;$A19,TOther[End Date Calc],"&gt;="&amp;A19,TOther[Start Day],DAY(A19)),SUMIFS(TOther[Amount],TOther[Frequency],$Q$1,TOther[Start Date],"&lt;="&amp;$A19,TOther[End Date Calc],"&gt;="&amp;A19,TOther[Start Day],"&gt;="&amp;DAY(A19)))))</f>
        <v>0</v>
      </c>
      <c r="R19" s="8" cm="1">
        <f t="array" ref="R19">IF(A19="","",IF(COUNTIF(TOther[Frequency],R$1)=0,0,SUMPRODUCT(--(TOther[Frequency]=R$1),--(TOther[Start Date]&lt;=A19),--(TOther[End Date Calc]&gt;=A19),IF(B19="N",--(TOther[Start Day]=DAY(A19)),--(TOther[Start Day]&gt;=DAY(A19))),--(IFERROR(MOD(TOther[Start Month]-MONTH(A19)+2,2),1)=0),TOther[Amount])))</f>
        <v>0</v>
      </c>
      <c r="S19" s="8" cm="1">
        <f t="array" ref="S19">IF(A19="","",IF(COUNTIF(TOther[Frequency],S$1)=0,0,SUMPRODUCT(--(TOther[Frequency]=S$1),--(TOther[Start Date]&lt;=A19),--(TOther[End Date Calc]&gt;=A19),IF(B19="N",--(TOther[Start Day]=DAY(A19)),--(TOther[Start Day]&gt;=DAY(A19))),--(IFERROR(MOD(TOther[Start Month]-MONTH(A19)+3,3),1)=0),TOther[Amount])))</f>
        <v>0</v>
      </c>
      <c r="T19" s="8" cm="1">
        <f t="array" ref="T19">IF($A19="","",IF(COUNTIF(TOther[Frequency],T$1)=0,0,SUMPRODUCT(--(TOther[Frequency]=T$1),--(TOther[Start Date]&lt;=$A19),--(TOther[End Date Calc]&gt;=$A19),IF($B19="N",--(TOther[Start Day]=DAY($A19)),--(TOther[Start Day]&gt;=DAY($A19))),--(IFERROR(MOD(TOther[Start Month]-MONTH($A19)+4,4),1)=0),TOther[Amount])))</f>
        <v>0</v>
      </c>
      <c r="U19" s="8" cm="1">
        <f t="array" ref="U19">IF(A19="","",IF(COUNTIF(TOther[Frequency],$U$1)=0,0,SUMPRODUCT(--(TOther[Frequency]=$U$1),--(TOther[Start Date]&lt;=A19),--(TOther[End Date Calc]&gt;=A19),IF(B19="N",--(TOther[Start Day]=DAY(A19)),--(TOther[Start Day]&gt;=DAY(A19))),--(IFERROR(MOD(TOther[Start Month]-MONTH(A19)+6,6),1)=0),TOther[Amount])))</f>
        <v>0</v>
      </c>
      <c r="V19" s="8" cm="1">
        <f t="array" ref="V19">IF(A19="","",IF(COUNTIF(TOther[Frequency],$V$1)=0,0,SUMPRODUCT(--(TOther[Frequency]=$V$1),--(TOther[Start Date]&lt;=A19),--(TOther[End Date Calc]&gt;=A19),IF(B19="N",--(TOther[Start Day]=DAY(A19)),--(TOther[Start Day]&gt;=DAY(A19))),--(IFERROR(MOD(TOther[Start Month]-MONTH(A19)+12,12),1)=0),TOther[Amount])))</f>
        <v>0</v>
      </c>
      <c r="W19" s="8">
        <f>IF(A19="","",SUMIFS(TOther[Amount],TOther[Start Date],A19,TOther[Frequency],$W$1))</f>
        <v>0</v>
      </c>
      <c r="X19" s="9">
        <f t="shared" si="0"/>
        <v>0</v>
      </c>
      <c r="Y19" s="9">
        <f t="shared" si="4"/>
        <v>0</v>
      </c>
      <c r="Z19" s="8" cm="1">
        <f t="array" ref="Z19">IF(A19="","",IF(COUNTIF('2) Income'!$D$13:$D$32,"Weekly")=0,0,SUMPRODUCT(--(IFERROR(MOD(A19-'2) Income'!$F$13:$F$32,7),1)=0),--('2) Income'!$D$13:$D$32="Weekly"),--('2) Income'!$F$13:$F$32&lt;=A19),'2) Income'!$E$13:$E$32)))</f>
        <v>0</v>
      </c>
      <c r="AA19" s="8" cm="1">
        <f t="array" ref="AA19">IF(A19="","",IF(COUNTIF('2) Income'!$D$13:$D$32,"Every Other Week")=0,0,SUMPRODUCT(--(IFERROR(MOD(A19-'2) Income'!$F$13:$F$32,14),1)=0),--('2) Income'!$D$13:$D$32="Every Other Week"),--('2) Income'!$F$13:$F$32&lt;=A19),'2) Income'!$E$13:$E$32)))</f>
        <v>0</v>
      </c>
      <c r="AB19" s="8">
        <f>IF(A19="","",IF(COUNTIF('2) Income'!$D$13:$D$32,"1st and 15th")=0,0,IF(OR(DAY(A19)=1,DAY(A19)=15),SUMIFS('2) Income'!$E$13:$E$32,'2) Income'!$D$13:$D$32,"1st and 15th",'2) Income'!$F$13:$F$32,"&lt;="&amp;$A19),0)))</f>
        <v>0</v>
      </c>
      <c r="AC19" s="8">
        <f>IF(A19="","",IF(COUNTIF('2) Income'!$D$13:$D$32,"2nd Wednesday")=0,0,IF(A19=(A19-DAY(A19)+1+2*7-WEEKDAY(A19-DAY(A19)+8-4,1)),SUMIFS('2) Income'!$E$13:$E$32,'2) Income'!$D$13:$D$32,"2nd Wednesday",'2) Income'!$F$13:$F$32,"&lt;="&amp;$A19),0)))</f>
        <v>0</v>
      </c>
      <c r="AD19" s="8">
        <f>IF(A19="","",IF(COUNTIF('2) Income'!$D$13:$D$32,"3rd Wednesday")=0,0,IF(A19=(A19-DAY(A19)+1+3*7-WEEKDAY(A19-DAY(A19)+8-4,1)),SUMIFS('2) Income'!$E$13:$E$32,'2) Income'!$D$13:$D$32,"3rd Wednesday",'2) Income'!$F$13:$F$32,"&lt;="&amp;$A19),0)))</f>
        <v>0</v>
      </c>
      <c r="AE19" s="8">
        <f>IF(A19="","",IF(COUNTIF('2) Income'!$D$13:$D$32,"4th Wednesday")=0,0,IF(A19=(A19-DAY(A19)+1+4*7-WEEKDAY(A19-DAY(A19)+8-4,1)),SUMIFS('2) Income'!$E$13:$E$32,'2) Income'!$D$13:$D$32,"4th Wednesday",'2) Income'!$F$13:$F$32,"&lt;="&amp;$A19),0)))</f>
        <v>0</v>
      </c>
      <c r="AF19" s="8" cm="1">
        <f t="array" ref="AF19">IF(A19="","",IF(COUNTIF('2) Income'!$D$13:$D$32,"Every 4 Weeks")=0,0,SUMPRODUCT(--(IFERROR(MOD(A19-'2) Income'!$F$13:$F$32,28),1)=0),--('2) Income'!$D$13:$D$32="Every 4 Weeks"),--('2) Income'!$F$13:$F$32&lt;=A19),'2) Income'!$E$13:$E$32)))</f>
        <v>0</v>
      </c>
      <c r="AG19" s="8">
        <f>IF(A19="","",IF(COUNTIF('2) Income'!$D$13:$D$32,"Monthly")=0,0,IF(B19="N",SUMIFS('2) Income'!$E$13:$E$32,'2) Income'!$D$13:$D$32,"monthly",'2) Income'!$F$13:$F$32,"&lt;="&amp;$A19,'2) Income'!$I$13:$I$32,DAY(A19)),SUMIFS('2) Income'!$E$13:$E$32,'2) Income'!$D$13:$D$32,"monthly",'2) Income'!$F$13:$F$32,"&lt;="&amp;$A19,'2) Income'!$I$13:$I$32,"&gt;="&amp;DAY(A19)))))</f>
        <v>0</v>
      </c>
      <c r="AH19" s="8" cm="1">
        <f t="array" ref="AH19">IF(A19="","",IF(COUNTIF('2) Income'!$D$13:$D$32,"Yearly")=0,0,SUMPRODUCT(--('2) Income'!$D$13:$D$32="Yearly"),--('2) Income'!$F$13:$F$32&lt;=A19),IF(B19="N",--('2) Income'!$I$13:$I$32=DAY(A19)),--('2) Income'!$I$13:$I$32&gt;=DAY(A19))),--(IFERROR(MOD('2) Income'!$H$13:$H$32-MONTH(A19)+12,12),1)=0),'2) Income'!$E$13:$E$32)))</f>
        <v>0</v>
      </c>
      <c r="AI19" s="8">
        <f>IF(A19="","",IF(COUNTIF('2) Income'!$D$13:$D$32,"one-time")=0,0,SUMIFS('2) Income'!$E$13:$E$32,'2) Income'!$D$13:$D$32,"one-time",'2) Income'!$F$13:$F$32,"="&amp;$A19)))</f>
        <v>0</v>
      </c>
      <c r="AJ19" s="9">
        <f t="shared" si="1"/>
        <v>0</v>
      </c>
    </row>
    <row r="20" spans="1:39">
      <c r="A20" s="7">
        <f>IF(A19="","",IF(A19+1&lt;='1) Period'!$E$21,A19+1,""))</f>
        <v>45492</v>
      </c>
      <c r="B20" s="7" t="str">
        <f t="shared" si="2"/>
        <v>N</v>
      </c>
      <c r="C20" t="str">
        <f t="shared" si="3"/>
        <v>F</v>
      </c>
      <c r="D20" s="8">
        <f>IF(A20="","",IF(TEXT(A20,"dddd")='4) Happy Money'!$E$23,WAllowance,0))</f>
        <v>0</v>
      </c>
      <c r="E20" s="8">
        <f>IF(A20="","",IF(B20="N",SUMIF(TMonthly[Day of the Month],DAY(A20),TMonthly[Amount]),SUMIF(TMonthly[Day of the Month],"&gt;="&amp;DAY(A20),TMonthly[Amount])))</f>
        <v>0</v>
      </c>
      <c r="F20" s="8" cm="1">
        <f t="array" ref="F20">IF(A20="","",SUMPRODUCT(--(TYearly[Due Date]&lt;=A20),IF(B20="N",--(TYearly[Day]=DAY(A20)),--(TYearly[Day]&gt;=DAY(A20))),--(IFERROR(MOD(TYearly[Month]-MONTH(A20)+12,12),1)=0),TYearly[Amount]))</f>
        <v>0</v>
      </c>
      <c r="G20" s="8">
        <f>IF(A20="","",SUMIF(TOneTime[Due Date],A20,TOneTime[Amount]))</f>
        <v>0</v>
      </c>
      <c r="H20" s="8" cm="1">
        <f t="array" ref="H20">IF(A20="","",IF(COUNTIF(TOther[Frequency],$H$1)=0,0,SUMPRODUCT(--(IFERROR(MOD(A20-TOther[Start Date],7),1)=0),--(TOther[Frequency]=$H$1),--(TOther[Start Date]&lt;=A20),--(TOther[End Date Calc]&gt;=A20),TOther[Amount])))</f>
        <v>0</v>
      </c>
      <c r="I20" s="8" cm="1">
        <f t="array" ref="I20">IF(A20="","",IF(COUNTIF(TOther[Frequency],$I$1)=0,0,SUMPRODUCT(--(IFERROR(MOD(A20-TOther[Start Date],14),1)=0),--(TOther[Frequency]=$I$1),--(TOther[Start Date]&lt;=A20),--(TOther[End Date Calc]&gt;=A20),TOther[Amount])))</f>
        <v>0</v>
      </c>
      <c r="J20" s="8">
        <f>IF(A20="","",IF(COUNTIF(TOther[Frequency],$J$1)=0,0,IF(OR(DAY(A20)=1,DAY(A20)=15),SUMIFS(TOther[Amount],TOther[Frequency],$J$1,TOther[Start Date],"&lt;="&amp;$A20,TOther[End Date Calc],"&gt;="&amp;A20),0)))</f>
        <v>0</v>
      </c>
      <c r="K20" s="8">
        <f>IF(A20="","",IF(COUNTIF(TOther[Frequency],$K$1)=0,0,IF(A20=(A20-DAY(A20)+1+2*7-WEEKDAY(A20-DAY(A20)+8-4,1)),SUMIFS(TOther[Amount],TOther[Frequency],$K$1,TOther[Start Date],"&lt;="&amp;$A20,TOther[End Date Calc],"&gt;="&amp;A20),0)))</f>
        <v>0</v>
      </c>
      <c r="L20" s="8">
        <f>IF(A20="","",IF(COUNTIF(TOther[Frequency],$L$1)=0,0,IF(A20=(A20-DAY(A20)+1+3*7-WEEKDAY(A20-DAY(A20)+8-4,1)),SUMIFS(TOther[Amount],TOther[Frequency],$L$1,TOther[Start Date],"&lt;="&amp;$A20,TOther[End Date Calc],"&gt;="&amp;A20),0)))</f>
        <v>0</v>
      </c>
      <c r="M20" s="8">
        <f>IF(A20="","",IF(COUNTIF(TOther[Frequency],$M$1)=0,0,IF(A20=(A20-DAY(A20)+1+4*7-WEEKDAY(A20-DAY(A20)+8-4,1)),SUMIFS(TOther[Amount],TOther[Frequency],$M$1,TOther[Start Date],"&lt;="&amp;$A20,TOther[End Date Calc],"&gt;="&amp;A20),0)))</f>
        <v>0</v>
      </c>
      <c r="N20" s="8" cm="1">
        <f t="array" ref="N20">IF(A20="","",IF(COUNTIF(TOther[Frequency],$N$1)=0,0,SUMPRODUCT(--(IFERROR(MOD(A20-TOther[Start Date],28),1)=0),--(TOther[Frequency]=$N$1),--(TOther[Start Date]&lt;=A20),--(TOther[End Date Calc]&gt;=A20),TOther[Amount])))</f>
        <v>0</v>
      </c>
      <c r="O20" s="8" cm="1">
        <f t="array" ref="O20">IF(A20="","",IF(COUNTIF(TOther[Frequency],$O$1)=0,0,SUMPRODUCT(--(IFERROR(MOD(A20-TOther[Start Date],42),1)=0),--(TOther[Frequency]=$O$1),--(TOther[Start Date]&lt;=A20),--(TOther[End Date Calc]&gt;=A20),TOther[Amount])))</f>
        <v>0</v>
      </c>
      <c r="P20" s="8" cm="1">
        <f t="array" ref="P20">IF(A20="","",IF(COUNTIF(TOther[Frequency],$P$1)=0,0,SUMPRODUCT(--(IFERROR(MOD(A20-TOther[Start Date],56),1)=0),--(TOther[Frequency]=$P$1),--(TOther[Start Date]&lt;=A20),--(TOther[End Date Calc]&gt;=A20),TOther[Amount])))</f>
        <v>0</v>
      </c>
      <c r="Q20" s="8">
        <f>IF(A20="","",IF(COUNTIF(TOther[Frequency],$Q$1)=0,0,IF(B20="N",SUMIFS(TOther[Amount],TOther[Frequency],$Q$1,TOther[Start Date],"&lt;="&amp;$A20,TOther[End Date Calc],"&gt;="&amp;A20,TOther[Start Day],DAY(A20)),SUMIFS(TOther[Amount],TOther[Frequency],$Q$1,TOther[Start Date],"&lt;="&amp;$A20,TOther[End Date Calc],"&gt;="&amp;A20,TOther[Start Day],"&gt;="&amp;DAY(A20)))))</f>
        <v>0</v>
      </c>
      <c r="R20" s="8" cm="1">
        <f t="array" ref="R20">IF(A20="","",IF(COUNTIF(TOther[Frequency],R$1)=0,0,SUMPRODUCT(--(TOther[Frequency]=R$1),--(TOther[Start Date]&lt;=A20),--(TOther[End Date Calc]&gt;=A20),IF(B20="N",--(TOther[Start Day]=DAY(A20)),--(TOther[Start Day]&gt;=DAY(A20))),--(IFERROR(MOD(TOther[Start Month]-MONTH(A20)+2,2),1)=0),TOther[Amount])))</f>
        <v>0</v>
      </c>
      <c r="S20" s="8" cm="1">
        <f t="array" ref="S20">IF(A20="","",IF(COUNTIF(TOther[Frequency],S$1)=0,0,SUMPRODUCT(--(TOther[Frequency]=S$1),--(TOther[Start Date]&lt;=A20),--(TOther[End Date Calc]&gt;=A20),IF(B20="N",--(TOther[Start Day]=DAY(A20)),--(TOther[Start Day]&gt;=DAY(A20))),--(IFERROR(MOD(TOther[Start Month]-MONTH(A20)+3,3),1)=0),TOther[Amount])))</f>
        <v>0</v>
      </c>
      <c r="T20" s="8" cm="1">
        <f t="array" ref="T20">IF($A20="","",IF(COUNTIF(TOther[Frequency],T$1)=0,0,SUMPRODUCT(--(TOther[Frequency]=T$1),--(TOther[Start Date]&lt;=$A20),--(TOther[End Date Calc]&gt;=$A20),IF($B20="N",--(TOther[Start Day]=DAY($A20)),--(TOther[Start Day]&gt;=DAY($A20))),--(IFERROR(MOD(TOther[Start Month]-MONTH($A20)+4,4),1)=0),TOther[Amount])))</f>
        <v>0</v>
      </c>
      <c r="U20" s="8" cm="1">
        <f t="array" ref="U20">IF(A20="","",IF(COUNTIF(TOther[Frequency],$U$1)=0,0,SUMPRODUCT(--(TOther[Frequency]=$U$1),--(TOther[Start Date]&lt;=A20),--(TOther[End Date Calc]&gt;=A20),IF(B20="N",--(TOther[Start Day]=DAY(A20)),--(TOther[Start Day]&gt;=DAY(A20))),--(IFERROR(MOD(TOther[Start Month]-MONTH(A20)+6,6),1)=0),TOther[Amount])))</f>
        <v>0</v>
      </c>
      <c r="V20" s="8" cm="1">
        <f t="array" ref="V20">IF(A20="","",IF(COUNTIF(TOther[Frequency],$V$1)=0,0,SUMPRODUCT(--(TOther[Frequency]=$V$1),--(TOther[Start Date]&lt;=A20),--(TOther[End Date Calc]&gt;=A20),IF(B20="N",--(TOther[Start Day]=DAY(A20)),--(TOther[Start Day]&gt;=DAY(A20))),--(IFERROR(MOD(TOther[Start Month]-MONTH(A20)+12,12),1)=0),TOther[Amount])))</f>
        <v>0</v>
      </c>
      <c r="W20" s="8">
        <f>IF(A20="","",SUMIFS(TOther[Amount],TOther[Start Date],A20,TOther[Frequency],$W$1))</f>
        <v>0</v>
      </c>
      <c r="X20" s="9">
        <f t="shared" si="0"/>
        <v>0</v>
      </c>
      <c r="Y20" s="9">
        <f t="shared" si="4"/>
        <v>0</v>
      </c>
      <c r="Z20" s="8" cm="1">
        <f t="array" ref="Z20">IF(A20="","",IF(COUNTIF('2) Income'!$D$13:$D$32,"Weekly")=0,0,SUMPRODUCT(--(IFERROR(MOD(A20-'2) Income'!$F$13:$F$32,7),1)=0),--('2) Income'!$D$13:$D$32="Weekly"),--('2) Income'!$F$13:$F$32&lt;=A20),'2) Income'!$E$13:$E$32)))</f>
        <v>0</v>
      </c>
      <c r="AA20" s="8" cm="1">
        <f t="array" ref="AA20">IF(A20="","",IF(COUNTIF('2) Income'!$D$13:$D$32,"Every Other Week")=0,0,SUMPRODUCT(--(IFERROR(MOD(A20-'2) Income'!$F$13:$F$32,14),1)=0),--('2) Income'!$D$13:$D$32="Every Other Week"),--('2) Income'!$F$13:$F$32&lt;=A20),'2) Income'!$E$13:$E$32)))</f>
        <v>2300</v>
      </c>
      <c r="AB20" s="8">
        <f>IF(A20="","",IF(COUNTIF('2) Income'!$D$13:$D$32,"1st and 15th")=0,0,IF(OR(DAY(A20)=1,DAY(A20)=15),SUMIFS('2) Income'!$E$13:$E$32,'2) Income'!$D$13:$D$32,"1st and 15th",'2) Income'!$F$13:$F$32,"&lt;="&amp;$A20),0)))</f>
        <v>0</v>
      </c>
      <c r="AC20" s="8">
        <f>IF(A20="","",IF(COUNTIF('2) Income'!$D$13:$D$32,"2nd Wednesday")=0,0,IF(A20=(A20-DAY(A20)+1+2*7-WEEKDAY(A20-DAY(A20)+8-4,1)),SUMIFS('2) Income'!$E$13:$E$32,'2) Income'!$D$13:$D$32,"2nd Wednesday",'2) Income'!$F$13:$F$32,"&lt;="&amp;$A20),0)))</f>
        <v>0</v>
      </c>
      <c r="AD20" s="8">
        <f>IF(A20="","",IF(COUNTIF('2) Income'!$D$13:$D$32,"3rd Wednesday")=0,0,IF(A20=(A20-DAY(A20)+1+3*7-WEEKDAY(A20-DAY(A20)+8-4,1)),SUMIFS('2) Income'!$E$13:$E$32,'2) Income'!$D$13:$D$32,"3rd Wednesday",'2) Income'!$F$13:$F$32,"&lt;="&amp;$A20),0)))</f>
        <v>0</v>
      </c>
      <c r="AE20" s="8">
        <f>IF(A20="","",IF(COUNTIF('2) Income'!$D$13:$D$32,"4th Wednesday")=0,0,IF(A20=(A20-DAY(A20)+1+4*7-WEEKDAY(A20-DAY(A20)+8-4,1)),SUMIFS('2) Income'!$E$13:$E$32,'2) Income'!$D$13:$D$32,"4th Wednesday",'2) Income'!$F$13:$F$32,"&lt;="&amp;$A20),0)))</f>
        <v>0</v>
      </c>
      <c r="AF20" s="8" cm="1">
        <f t="array" ref="AF20">IF(A20="","",IF(COUNTIF('2) Income'!$D$13:$D$32,"Every 4 Weeks")=0,0,SUMPRODUCT(--(IFERROR(MOD(A20-'2) Income'!$F$13:$F$32,28),1)=0),--('2) Income'!$D$13:$D$32="Every 4 Weeks"),--('2) Income'!$F$13:$F$32&lt;=A20),'2) Income'!$E$13:$E$32)))</f>
        <v>0</v>
      </c>
      <c r="AG20" s="8">
        <f>IF(A20="","",IF(COUNTIF('2) Income'!$D$13:$D$32,"Monthly")=0,0,IF(B20="N",SUMIFS('2) Income'!$E$13:$E$32,'2) Income'!$D$13:$D$32,"monthly",'2) Income'!$F$13:$F$32,"&lt;="&amp;$A20,'2) Income'!$I$13:$I$32,DAY(A20)),SUMIFS('2) Income'!$E$13:$E$32,'2) Income'!$D$13:$D$32,"monthly",'2) Income'!$F$13:$F$32,"&lt;="&amp;$A20,'2) Income'!$I$13:$I$32,"&gt;="&amp;DAY(A20)))))</f>
        <v>0</v>
      </c>
      <c r="AH20" s="8" cm="1">
        <f t="array" ref="AH20">IF(A20="","",IF(COUNTIF('2) Income'!$D$13:$D$32,"Yearly")=0,0,SUMPRODUCT(--('2) Income'!$D$13:$D$32="Yearly"),--('2) Income'!$F$13:$F$32&lt;=A20),IF(B20="N",--('2) Income'!$I$13:$I$32=DAY(A20)),--('2) Income'!$I$13:$I$32&gt;=DAY(A20))),--(IFERROR(MOD('2) Income'!$H$13:$H$32-MONTH(A20)+12,12),1)=0),'2) Income'!$E$13:$E$32)))</f>
        <v>0</v>
      </c>
      <c r="AI20" s="8">
        <f>IF(A20="","",IF(COUNTIF('2) Income'!$D$13:$D$32,"one-time")=0,0,SUMIFS('2) Income'!$E$13:$E$32,'2) Income'!$D$13:$D$32,"one-time",'2) Income'!$F$13:$F$32,"="&amp;$A20)))</f>
        <v>0</v>
      </c>
      <c r="AJ20" s="9">
        <f t="shared" si="1"/>
        <v>2300</v>
      </c>
      <c r="AL20" t="s">
        <v>14</v>
      </c>
    </row>
    <row r="21" spans="1:39">
      <c r="A21" s="7">
        <f>IF(A20="","",IF(A20+1&lt;='1) Period'!$E$21,A20+1,""))</f>
        <v>45493</v>
      </c>
      <c r="B21" s="7" t="str">
        <f t="shared" si="2"/>
        <v>N</v>
      </c>
      <c r="C21" t="str">
        <f t="shared" si="3"/>
        <v>Y</v>
      </c>
      <c r="D21" s="8">
        <f>IF(A21="","",IF(TEXT(A21,"dddd")='4) Happy Money'!$E$23,WAllowance,0))</f>
        <v>0</v>
      </c>
      <c r="E21" s="8">
        <f>IF(A21="","",IF(B21="N",SUMIF(TMonthly[Day of the Month],DAY(A21),TMonthly[Amount]),SUMIF(TMonthly[Day of the Month],"&gt;="&amp;DAY(A21),TMonthly[Amount])))</f>
        <v>0</v>
      </c>
      <c r="F21" s="8" cm="1">
        <f t="array" ref="F21">IF(A21="","",SUMPRODUCT(--(TYearly[Due Date]&lt;=A21),IF(B21="N",--(TYearly[Day]=DAY(A21)),--(TYearly[Day]&gt;=DAY(A21))),--(IFERROR(MOD(TYearly[Month]-MONTH(A21)+12,12),1)=0),TYearly[Amount]))</f>
        <v>0</v>
      </c>
      <c r="G21" s="8">
        <f>IF(A21="","",SUMIF(TOneTime[Due Date],A21,TOneTime[Amount]))</f>
        <v>0</v>
      </c>
      <c r="H21" s="8" cm="1">
        <f t="array" ref="H21">IF(A21="","",IF(COUNTIF(TOther[Frequency],$H$1)=0,0,SUMPRODUCT(--(IFERROR(MOD(A21-TOther[Start Date],7),1)=0),--(TOther[Frequency]=$H$1),--(TOther[Start Date]&lt;=A21),--(TOther[End Date Calc]&gt;=A21),TOther[Amount])))</f>
        <v>0</v>
      </c>
      <c r="I21" s="8" cm="1">
        <f t="array" ref="I21">IF(A21="","",IF(COUNTIF(TOther[Frequency],$I$1)=0,0,SUMPRODUCT(--(IFERROR(MOD(A21-TOther[Start Date],14),1)=0),--(TOther[Frequency]=$I$1),--(TOther[Start Date]&lt;=A21),--(TOther[End Date Calc]&gt;=A21),TOther[Amount])))</f>
        <v>0</v>
      </c>
      <c r="J21" s="8">
        <f>IF(A21="","",IF(COUNTIF(TOther[Frequency],$J$1)=0,0,IF(OR(DAY(A21)=1,DAY(A21)=15),SUMIFS(TOther[Amount],TOther[Frequency],$J$1,TOther[Start Date],"&lt;="&amp;$A21,TOther[End Date Calc],"&gt;="&amp;A21),0)))</f>
        <v>0</v>
      </c>
      <c r="K21" s="8">
        <f>IF(A21="","",IF(COUNTIF(TOther[Frequency],$K$1)=0,0,IF(A21=(A21-DAY(A21)+1+2*7-WEEKDAY(A21-DAY(A21)+8-4,1)),SUMIFS(TOther[Amount],TOther[Frequency],$K$1,TOther[Start Date],"&lt;="&amp;$A21,TOther[End Date Calc],"&gt;="&amp;A21),0)))</f>
        <v>0</v>
      </c>
      <c r="L21" s="8">
        <f>IF(A21="","",IF(COUNTIF(TOther[Frequency],$L$1)=0,0,IF(A21=(A21-DAY(A21)+1+3*7-WEEKDAY(A21-DAY(A21)+8-4,1)),SUMIFS(TOther[Amount],TOther[Frequency],$L$1,TOther[Start Date],"&lt;="&amp;$A21,TOther[End Date Calc],"&gt;="&amp;A21),0)))</f>
        <v>0</v>
      </c>
      <c r="M21" s="8">
        <f>IF(A21="","",IF(COUNTIF(TOther[Frequency],$M$1)=0,0,IF(A21=(A21-DAY(A21)+1+4*7-WEEKDAY(A21-DAY(A21)+8-4,1)),SUMIFS(TOther[Amount],TOther[Frequency],$M$1,TOther[Start Date],"&lt;="&amp;$A21,TOther[End Date Calc],"&gt;="&amp;A21),0)))</f>
        <v>0</v>
      </c>
      <c r="N21" s="8" cm="1">
        <f t="array" ref="N21">IF(A21="","",IF(COUNTIF(TOther[Frequency],$N$1)=0,0,SUMPRODUCT(--(IFERROR(MOD(A21-TOther[Start Date],28),1)=0),--(TOther[Frequency]=$N$1),--(TOther[Start Date]&lt;=A21),--(TOther[End Date Calc]&gt;=A21),TOther[Amount])))</f>
        <v>0</v>
      </c>
      <c r="O21" s="8" cm="1">
        <f t="array" ref="O21">IF(A21="","",IF(COUNTIF(TOther[Frequency],$O$1)=0,0,SUMPRODUCT(--(IFERROR(MOD(A21-TOther[Start Date],42),1)=0),--(TOther[Frequency]=$O$1),--(TOther[Start Date]&lt;=A21),--(TOther[End Date Calc]&gt;=A21),TOther[Amount])))</f>
        <v>0</v>
      </c>
      <c r="P21" s="8" cm="1">
        <f t="array" ref="P21">IF(A21="","",IF(COUNTIF(TOther[Frequency],$P$1)=0,0,SUMPRODUCT(--(IFERROR(MOD(A21-TOther[Start Date],56),1)=0),--(TOther[Frequency]=$P$1),--(TOther[Start Date]&lt;=A21),--(TOther[End Date Calc]&gt;=A21),TOther[Amount])))</f>
        <v>0</v>
      </c>
      <c r="Q21" s="8">
        <f>IF(A21="","",IF(COUNTIF(TOther[Frequency],$Q$1)=0,0,IF(B21="N",SUMIFS(TOther[Amount],TOther[Frequency],$Q$1,TOther[Start Date],"&lt;="&amp;$A21,TOther[End Date Calc],"&gt;="&amp;A21,TOther[Start Day],DAY(A21)),SUMIFS(TOther[Amount],TOther[Frequency],$Q$1,TOther[Start Date],"&lt;="&amp;$A21,TOther[End Date Calc],"&gt;="&amp;A21,TOther[Start Day],"&gt;="&amp;DAY(A21)))))</f>
        <v>0</v>
      </c>
      <c r="R21" s="8" cm="1">
        <f t="array" ref="R21">IF(A21="","",IF(COUNTIF(TOther[Frequency],R$1)=0,0,SUMPRODUCT(--(TOther[Frequency]=R$1),--(TOther[Start Date]&lt;=A21),--(TOther[End Date Calc]&gt;=A21),IF(B21="N",--(TOther[Start Day]=DAY(A21)),--(TOther[Start Day]&gt;=DAY(A21))),--(IFERROR(MOD(TOther[Start Month]-MONTH(A21)+2,2),1)=0),TOther[Amount])))</f>
        <v>0</v>
      </c>
      <c r="S21" s="8" cm="1">
        <f t="array" ref="S21">IF(A21="","",IF(COUNTIF(TOther[Frequency],S$1)=0,0,SUMPRODUCT(--(TOther[Frequency]=S$1),--(TOther[Start Date]&lt;=A21),--(TOther[End Date Calc]&gt;=A21),IF(B21="N",--(TOther[Start Day]=DAY(A21)),--(TOther[Start Day]&gt;=DAY(A21))),--(IFERROR(MOD(TOther[Start Month]-MONTH(A21)+3,3),1)=0),TOther[Amount])))</f>
        <v>0</v>
      </c>
      <c r="T21" s="8" cm="1">
        <f t="array" ref="T21">IF($A21="","",IF(COUNTIF(TOther[Frequency],T$1)=0,0,SUMPRODUCT(--(TOther[Frequency]=T$1),--(TOther[Start Date]&lt;=$A21),--(TOther[End Date Calc]&gt;=$A21),IF($B21="N",--(TOther[Start Day]=DAY($A21)),--(TOther[Start Day]&gt;=DAY($A21))),--(IFERROR(MOD(TOther[Start Month]-MONTH($A21)+4,4),1)=0),TOther[Amount])))</f>
        <v>0</v>
      </c>
      <c r="U21" s="8" cm="1">
        <f t="array" ref="U21">IF(A21="","",IF(COUNTIF(TOther[Frequency],$U$1)=0,0,SUMPRODUCT(--(TOther[Frequency]=$U$1),--(TOther[Start Date]&lt;=A21),--(TOther[End Date Calc]&gt;=A21),IF(B21="N",--(TOther[Start Day]=DAY(A21)),--(TOther[Start Day]&gt;=DAY(A21))),--(IFERROR(MOD(TOther[Start Month]-MONTH(A21)+6,6),1)=0),TOther[Amount])))</f>
        <v>0</v>
      </c>
      <c r="V21" s="8" cm="1">
        <f t="array" ref="V21">IF(A21="","",IF(COUNTIF(TOther[Frequency],$V$1)=0,0,SUMPRODUCT(--(TOther[Frequency]=$V$1),--(TOther[Start Date]&lt;=A21),--(TOther[End Date Calc]&gt;=A21),IF(B21="N",--(TOther[Start Day]=DAY(A21)),--(TOther[Start Day]&gt;=DAY(A21))),--(IFERROR(MOD(TOther[Start Month]-MONTH(A21)+12,12),1)=0),TOther[Amount])))</f>
        <v>0</v>
      </c>
      <c r="W21" s="8">
        <f>IF(A21="","",SUMIFS(TOther[Amount],TOther[Start Date],A21,TOther[Frequency],$W$1))</f>
        <v>0</v>
      </c>
      <c r="X21" s="9">
        <f t="shared" si="0"/>
        <v>0</v>
      </c>
      <c r="Y21" s="9">
        <f t="shared" si="4"/>
        <v>0</v>
      </c>
      <c r="Z21" s="8" cm="1">
        <f t="array" ref="Z21">IF(A21="","",IF(COUNTIF('2) Income'!$D$13:$D$32,"Weekly")=0,0,SUMPRODUCT(--(IFERROR(MOD(A21-'2) Income'!$F$13:$F$32,7),1)=0),--('2) Income'!$D$13:$D$32="Weekly"),--('2) Income'!$F$13:$F$32&lt;=A21),'2) Income'!$E$13:$E$32)))</f>
        <v>0</v>
      </c>
      <c r="AA21" s="8" cm="1">
        <f t="array" ref="AA21">IF(A21="","",IF(COUNTIF('2) Income'!$D$13:$D$32,"Every Other Week")=0,0,SUMPRODUCT(--(IFERROR(MOD(A21-'2) Income'!$F$13:$F$32,14),1)=0),--('2) Income'!$D$13:$D$32="Every Other Week"),--('2) Income'!$F$13:$F$32&lt;=A21),'2) Income'!$E$13:$E$32)))</f>
        <v>0</v>
      </c>
      <c r="AB21" s="8">
        <f>IF(A21="","",IF(COUNTIF('2) Income'!$D$13:$D$32,"1st and 15th")=0,0,IF(OR(DAY(A21)=1,DAY(A21)=15),SUMIFS('2) Income'!$E$13:$E$32,'2) Income'!$D$13:$D$32,"1st and 15th",'2) Income'!$F$13:$F$32,"&lt;="&amp;$A21),0)))</f>
        <v>0</v>
      </c>
      <c r="AC21" s="8">
        <f>IF(A21="","",IF(COUNTIF('2) Income'!$D$13:$D$32,"2nd Wednesday")=0,0,IF(A21=(A21-DAY(A21)+1+2*7-WEEKDAY(A21-DAY(A21)+8-4,1)),SUMIFS('2) Income'!$E$13:$E$32,'2) Income'!$D$13:$D$32,"2nd Wednesday",'2) Income'!$F$13:$F$32,"&lt;="&amp;$A21),0)))</f>
        <v>0</v>
      </c>
      <c r="AD21" s="8">
        <f>IF(A21="","",IF(COUNTIF('2) Income'!$D$13:$D$32,"3rd Wednesday")=0,0,IF(A21=(A21-DAY(A21)+1+3*7-WEEKDAY(A21-DAY(A21)+8-4,1)),SUMIFS('2) Income'!$E$13:$E$32,'2) Income'!$D$13:$D$32,"3rd Wednesday",'2) Income'!$F$13:$F$32,"&lt;="&amp;$A21),0)))</f>
        <v>0</v>
      </c>
      <c r="AE21" s="8">
        <f>IF(A21="","",IF(COUNTIF('2) Income'!$D$13:$D$32,"4th Wednesday")=0,0,IF(A21=(A21-DAY(A21)+1+4*7-WEEKDAY(A21-DAY(A21)+8-4,1)),SUMIFS('2) Income'!$E$13:$E$32,'2) Income'!$D$13:$D$32,"4th Wednesday",'2) Income'!$F$13:$F$32,"&lt;="&amp;$A21),0)))</f>
        <v>0</v>
      </c>
      <c r="AF21" s="8" cm="1">
        <f t="array" ref="AF21">IF(A21="","",IF(COUNTIF('2) Income'!$D$13:$D$32,"Every 4 Weeks")=0,0,SUMPRODUCT(--(IFERROR(MOD(A21-'2) Income'!$F$13:$F$32,28),1)=0),--('2) Income'!$D$13:$D$32="Every 4 Weeks"),--('2) Income'!$F$13:$F$32&lt;=A21),'2) Income'!$E$13:$E$32)))</f>
        <v>0</v>
      </c>
      <c r="AG21" s="8">
        <f>IF(A21="","",IF(COUNTIF('2) Income'!$D$13:$D$32,"Monthly")=0,0,IF(B21="N",SUMIFS('2) Income'!$E$13:$E$32,'2) Income'!$D$13:$D$32,"monthly",'2) Income'!$F$13:$F$32,"&lt;="&amp;$A21,'2) Income'!$I$13:$I$32,DAY(A21)),SUMIFS('2) Income'!$E$13:$E$32,'2) Income'!$D$13:$D$32,"monthly",'2) Income'!$F$13:$F$32,"&lt;="&amp;$A21,'2) Income'!$I$13:$I$32,"&gt;="&amp;DAY(A21)))))</f>
        <v>0</v>
      </c>
      <c r="AH21" s="8" cm="1">
        <f t="array" ref="AH21">IF(A21="","",IF(COUNTIF('2) Income'!$D$13:$D$32,"Yearly")=0,0,SUMPRODUCT(--('2) Income'!$D$13:$D$32="Yearly"),--('2) Income'!$F$13:$F$32&lt;=A21),IF(B21="N",--('2) Income'!$I$13:$I$32=DAY(A21)),--('2) Income'!$I$13:$I$32&gt;=DAY(A21))),--(IFERROR(MOD('2) Income'!$H$13:$H$32-MONTH(A21)+12,12),1)=0),'2) Income'!$E$13:$E$32)))</f>
        <v>0</v>
      </c>
      <c r="AI21" s="8">
        <f>IF(A21="","",IF(COUNTIF('2) Income'!$D$13:$D$32,"one-time")=0,0,SUMIFS('2) Income'!$E$13:$E$32,'2) Income'!$D$13:$D$32,"one-time",'2) Income'!$F$13:$F$32,"="&amp;$A21)))</f>
        <v>0</v>
      </c>
      <c r="AJ21" s="9">
        <f t="shared" si="1"/>
        <v>0</v>
      </c>
      <c r="AL21" t="s">
        <v>157</v>
      </c>
    </row>
    <row r="22" spans="1:39">
      <c r="A22" s="7">
        <f>IF(A21="","",IF(A21+1&lt;='1) Period'!$E$21,A21+1,""))</f>
        <v>45494</v>
      </c>
      <c r="B22" s="7" t="str">
        <f t="shared" si="2"/>
        <v>N</v>
      </c>
      <c r="C22" t="str">
        <f t="shared" si="3"/>
        <v>Y</v>
      </c>
      <c r="D22" s="8">
        <f>IF(A22="","",IF(TEXT(A22,"dddd")='4) Happy Money'!$E$23,WAllowance,0))</f>
        <v>0</v>
      </c>
      <c r="E22" s="8">
        <f>IF(A22="","",IF(B22="N",SUMIF(TMonthly[Day of the Month],DAY(A22),TMonthly[Amount]),SUMIF(TMonthly[Day of the Month],"&gt;="&amp;DAY(A22),TMonthly[Amount])))</f>
        <v>0</v>
      </c>
      <c r="F22" s="8" cm="1">
        <f t="array" ref="F22">IF(A22="","",SUMPRODUCT(--(TYearly[Due Date]&lt;=A22),IF(B22="N",--(TYearly[Day]=DAY(A22)),--(TYearly[Day]&gt;=DAY(A22))),--(IFERROR(MOD(TYearly[Month]-MONTH(A22)+12,12),1)=0),TYearly[Amount]))</f>
        <v>0</v>
      </c>
      <c r="G22" s="8">
        <f>IF(A22="","",SUMIF(TOneTime[Due Date],A22,TOneTime[Amount]))</f>
        <v>0</v>
      </c>
      <c r="H22" s="8" cm="1">
        <f t="array" ref="H22">IF(A22="","",IF(COUNTIF(TOther[Frequency],$H$1)=0,0,SUMPRODUCT(--(IFERROR(MOD(A22-TOther[Start Date],7),1)=0),--(TOther[Frequency]=$H$1),--(TOther[Start Date]&lt;=A22),--(TOther[End Date Calc]&gt;=A22),TOther[Amount])))</f>
        <v>0</v>
      </c>
      <c r="I22" s="8" cm="1">
        <f t="array" ref="I22">IF(A22="","",IF(COUNTIF(TOther[Frequency],$I$1)=0,0,SUMPRODUCT(--(IFERROR(MOD(A22-TOther[Start Date],14),1)=0),--(TOther[Frequency]=$I$1),--(TOther[Start Date]&lt;=A22),--(TOther[End Date Calc]&gt;=A22),TOther[Amount])))</f>
        <v>0</v>
      </c>
      <c r="J22" s="8">
        <f>IF(A22="","",IF(COUNTIF(TOther[Frequency],$J$1)=0,0,IF(OR(DAY(A22)=1,DAY(A22)=15),SUMIFS(TOther[Amount],TOther[Frequency],$J$1,TOther[Start Date],"&lt;="&amp;$A22,TOther[End Date Calc],"&gt;="&amp;A22),0)))</f>
        <v>0</v>
      </c>
      <c r="K22" s="8">
        <f>IF(A22="","",IF(COUNTIF(TOther[Frequency],$K$1)=0,0,IF(A22=(A22-DAY(A22)+1+2*7-WEEKDAY(A22-DAY(A22)+8-4,1)),SUMIFS(TOther[Amount],TOther[Frequency],$K$1,TOther[Start Date],"&lt;="&amp;$A22,TOther[End Date Calc],"&gt;="&amp;A22),0)))</f>
        <v>0</v>
      </c>
      <c r="L22" s="8">
        <f>IF(A22="","",IF(COUNTIF(TOther[Frequency],$L$1)=0,0,IF(A22=(A22-DAY(A22)+1+3*7-WEEKDAY(A22-DAY(A22)+8-4,1)),SUMIFS(TOther[Amount],TOther[Frequency],$L$1,TOther[Start Date],"&lt;="&amp;$A22,TOther[End Date Calc],"&gt;="&amp;A22),0)))</f>
        <v>0</v>
      </c>
      <c r="M22" s="8">
        <f>IF(A22="","",IF(COUNTIF(TOther[Frequency],$M$1)=0,0,IF(A22=(A22-DAY(A22)+1+4*7-WEEKDAY(A22-DAY(A22)+8-4,1)),SUMIFS(TOther[Amount],TOther[Frequency],$M$1,TOther[Start Date],"&lt;="&amp;$A22,TOther[End Date Calc],"&gt;="&amp;A22),0)))</f>
        <v>0</v>
      </c>
      <c r="N22" s="8" cm="1">
        <f t="array" ref="N22">IF(A22="","",IF(COUNTIF(TOther[Frequency],$N$1)=0,0,SUMPRODUCT(--(IFERROR(MOD(A22-TOther[Start Date],28),1)=0),--(TOther[Frequency]=$N$1),--(TOther[Start Date]&lt;=A22),--(TOther[End Date Calc]&gt;=A22),TOther[Amount])))</f>
        <v>0</v>
      </c>
      <c r="O22" s="8" cm="1">
        <f t="array" ref="O22">IF(A22="","",IF(COUNTIF(TOther[Frequency],$O$1)=0,0,SUMPRODUCT(--(IFERROR(MOD(A22-TOther[Start Date],42),1)=0),--(TOther[Frequency]=$O$1),--(TOther[Start Date]&lt;=A22),--(TOther[End Date Calc]&gt;=A22),TOther[Amount])))</f>
        <v>0</v>
      </c>
      <c r="P22" s="8" cm="1">
        <f t="array" ref="P22">IF(A22="","",IF(COUNTIF(TOther[Frequency],$P$1)=0,0,SUMPRODUCT(--(IFERROR(MOD(A22-TOther[Start Date],56),1)=0),--(TOther[Frequency]=$P$1),--(TOther[Start Date]&lt;=A22),--(TOther[End Date Calc]&gt;=A22),TOther[Amount])))</f>
        <v>0</v>
      </c>
      <c r="Q22" s="8">
        <f>IF(A22="","",IF(COUNTIF(TOther[Frequency],$Q$1)=0,0,IF(B22="N",SUMIFS(TOther[Amount],TOther[Frequency],$Q$1,TOther[Start Date],"&lt;="&amp;$A22,TOther[End Date Calc],"&gt;="&amp;A22,TOther[Start Day],DAY(A22)),SUMIFS(TOther[Amount],TOther[Frequency],$Q$1,TOther[Start Date],"&lt;="&amp;$A22,TOther[End Date Calc],"&gt;="&amp;A22,TOther[Start Day],"&gt;="&amp;DAY(A22)))))</f>
        <v>0</v>
      </c>
      <c r="R22" s="8" cm="1">
        <f t="array" ref="R22">IF(A22="","",IF(COUNTIF(TOther[Frequency],R$1)=0,0,SUMPRODUCT(--(TOther[Frequency]=R$1),--(TOther[Start Date]&lt;=A22),--(TOther[End Date Calc]&gt;=A22),IF(B22="N",--(TOther[Start Day]=DAY(A22)),--(TOther[Start Day]&gt;=DAY(A22))),--(IFERROR(MOD(TOther[Start Month]-MONTH(A22)+2,2),1)=0),TOther[Amount])))</f>
        <v>0</v>
      </c>
      <c r="S22" s="8" cm="1">
        <f t="array" ref="S22">IF(A22="","",IF(COUNTIF(TOther[Frequency],S$1)=0,0,SUMPRODUCT(--(TOther[Frequency]=S$1),--(TOther[Start Date]&lt;=A22),--(TOther[End Date Calc]&gt;=A22),IF(B22="N",--(TOther[Start Day]=DAY(A22)),--(TOther[Start Day]&gt;=DAY(A22))),--(IFERROR(MOD(TOther[Start Month]-MONTH(A22)+3,3),1)=0),TOther[Amount])))</f>
        <v>0</v>
      </c>
      <c r="T22" s="8" cm="1">
        <f t="array" ref="T22">IF($A22="","",IF(COUNTIF(TOther[Frequency],T$1)=0,0,SUMPRODUCT(--(TOther[Frequency]=T$1),--(TOther[Start Date]&lt;=$A22),--(TOther[End Date Calc]&gt;=$A22),IF($B22="N",--(TOther[Start Day]=DAY($A22)),--(TOther[Start Day]&gt;=DAY($A22))),--(IFERROR(MOD(TOther[Start Month]-MONTH($A22)+4,4),1)=0),TOther[Amount])))</f>
        <v>0</v>
      </c>
      <c r="U22" s="8" cm="1">
        <f t="array" ref="U22">IF(A22="","",IF(COUNTIF(TOther[Frequency],$U$1)=0,0,SUMPRODUCT(--(TOther[Frequency]=$U$1),--(TOther[Start Date]&lt;=A22),--(TOther[End Date Calc]&gt;=A22),IF(B22="N",--(TOther[Start Day]=DAY(A22)),--(TOther[Start Day]&gt;=DAY(A22))),--(IFERROR(MOD(TOther[Start Month]-MONTH(A22)+6,6),1)=0),TOther[Amount])))</f>
        <v>0</v>
      </c>
      <c r="V22" s="8" cm="1">
        <f t="array" ref="V22">IF(A22="","",IF(COUNTIF(TOther[Frequency],$V$1)=0,0,SUMPRODUCT(--(TOther[Frequency]=$V$1),--(TOther[Start Date]&lt;=A22),--(TOther[End Date Calc]&gt;=A22),IF(B22="N",--(TOther[Start Day]=DAY(A22)),--(TOther[Start Day]&gt;=DAY(A22))),--(IFERROR(MOD(TOther[Start Month]-MONTH(A22)+12,12),1)=0),TOther[Amount])))</f>
        <v>0</v>
      </c>
      <c r="W22" s="8">
        <f>IF(A22="","",SUMIFS(TOther[Amount],TOther[Start Date],A22,TOther[Frequency],$W$1))</f>
        <v>0</v>
      </c>
      <c r="X22" s="9">
        <f t="shared" si="0"/>
        <v>0</v>
      </c>
      <c r="Y22" s="9">
        <f t="shared" si="4"/>
        <v>0</v>
      </c>
      <c r="Z22" s="8" cm="1">
        <f t="array" ref="Z22">IF(A22="","",IF(COUNTIF('2) Income'!$D$13:$D$32,"Weekly")=0,0,SUMPRODUCT(--(IFERROR(MOD(A22-'2) Income'!$F$13:$F$32,7),1)=0),--('2) Income'!$D$13:$D$32="Weekly"),--('2) Income'!$F$13:$F$32&lt;=A22),'2) Income'!$E$13:$E$32)))</f>
        <v>0</v>
      </c>
      <c r="AA22" s="8" cm="1">
        <f t="array" ref="AA22">IF(A22="","",IF(COUNTIF('2) Income'!$D$13:$D$32,"Every Other Week")=0,0,SUMPRODUCT(--(IFERROR(MOD(A22-'2) Income'!$F$13:$F$32,14),1)=0),--('2) Income'!$D$13:$D$32="Every Other Week"),--('2) Income'!$F$13:$F$32&lt;=A22),'2) Income'!$E$13:$E$32)))</f>
        <v>0</v>
      </c>
      <c r="AB22" s="8">
        <f>IF(A22="","",IF(COUNTIF('2) Income'!$D$13:$D$32,"1st and 15th")=0,0,IF(OR(DAY(A22)=1,DAY(A22)=15),SUMIFS('2) Income'!$E$13:$E$32,'2) Income'!$D$13:$D$32,"1st and 15th",'2) Income'!$F$13:$F$32,"&lt;="&amp;$A22),0)))</f>
        <v>0</v>
      </c>
      <c r="AC22" s="8">
        <f>IF(A22="","",IF(COUNTIF('2) Income'!$D$13:$D$32,"2nd Wednesday")=0,0,IF(A22=(A22-DAY(A22)+1+2*7-WEEKDAY(A22-DAY(A22)+8-4,1)),SUMIFS('2) Income'!$E$13:$E$32,'2) Income'!$D$13:$D$32,"2nd Wednesday",'2) Income'!$F$13:$F$32,"&lt;="&amp;$A22),0)))</f>
        <v>0</v>
      </c>
      <c r="AD22" s="8">
        <f>IF(A22="","",IF(COUNTIF('2) Income'!$D$13:$D$32,"3rd Wednesday")=0,0,IF(A22=(A22-DAY(A22)+1+3*7-WEEKDAY(A22-DAY(A22)+8-4,1)),SUMIFS('2) Income'!$E$13:$E$32,'2) Income'!$D$13:$D$32,"3rd Wednesday",'2) Income'!$F$13:$F$32,"&lt;="&amp;$A22),0)))</f>
        <v>0</v>
      </c>
      <c r="AE22" s="8">
        <f>IF(A22="","",IF(COUNTIF('2) Income'!$D$13:$D$32,"4th Wednesday")=0,0,IF(A22=(A22-DAY(A22)+1+4*7-WEEKDAY(A22-DAY(A22)+8-4,1)),SUMIFS('2) Income'!$E$13:$E$32,'2) Income'!$D$13:$D$32,"4th Wednesday",'2) Income'!$F$13:$F$32,"&lt;="&amp;$A22),0)))</f>
        <v>0</v>
      </c>
      <c r="AF22" s="8" cm="1">
        <f t="array" ref="AF22">IF(A22="","",IF(COUNTIF('2) Income'!$D$13:$D$32,"Every 4 Weeks")=0,0,SUMPRODUCT(--(IFERROR(MOD(A22-'2) Income'!$F$13:$F$32,28),1)=0),--('2) Income'!$D$13:$D$32="Every 4 Weeks"),--('2) Income'!$F$13:$F$32&lt;=A22),'2) Income'!$E$13:$E$32)))</f>
        <v>0</v>
      </c>
      <c r="AG22" s="8">
        <f>IF(A22="","",IF(COUNTIF('2) Income'!$D$13:$D$32,"Monthly")=0,0,IF(B22="N",SUMIFS('2) Income'!$E$13:$E$32,'2) Income'!$D$13:$D$32,"monthly",'2) Income'!$F$13:$F$32,"&lt;="&amp;$A22,'2) Income'!$I$13:$I$32,DAY(A22)),SUMIFS('2) Income'!$E$13:$E$32,'2) Income'!$D$13:$D$32,"monthly",'2) Income'!$F$13:$F$32,"&lt;="&amp;$A22,'2) Income'!$I$13:$I$32,"&gt;="&amp;DAY(A22)))))</f>
        <v>0</v>
      </c>
      <c r="AH22" s="8" cm="1">
        <f t="array" ref="AH22">IF(A22="","",IF(COUNTIF('2) Income'!$D$13:$D$32,"Yearly")=0,0,SUMPRODUCT(--('2) Income'!$D$13:$D$32="Yearly"),--('2) Income'!$F$13:$F$32&lt;=A22),IF(B22="N",--('2) Income'!$I$13:$I$32=DAY(A22)),--('2) Income'!$I$13:$I$32&gt;=DAY(A22))),--(IFERROR(MOD('2) Income'!$H$13:$H$32-MONTH(A22)+12,12),1)=0),'2) Income'!$E$13:$E$32)))</f>
        <v>0</v>
      </c>
      <c r="AI22" s="8">
        <f>IF(A22="","",IF(COUNTIF('2) Income'!$D$13:$D$32,"one-time")=0,0,SUMIFS('2) Income'!$E$13:$E$32,'2) Income'!$D$13:$D$32,"one-time",'2) Income'!$F$13:$F$32,"="&amp;$A22)))</f>
        <v>0</v>
      </c>
      <c r="AJ22" s="9">
        <f t="shared" si="1"/>
        <v>0</v>
      </c>
      <c r="AL22" t="s">
        <v>158</v>
      </c>
    </row>
    <row r="23" spans="1:39">
      <c r="A23" s="7">
        <f>IF(A22="","",IF(A22+1&lt;='1) Period'!$E$21,A22+1,""))</f>
        <v>45495</v>
      </c>
      <c r="B23" s="7" t="str">
        <f t="shared" si="2"/>
        <v>N</v>
      </c>
      <c r="C23" t="str">
        <f t="shared" si="3"/>
        <v>F</v>
      </c>
      <c r="D23" s="8">
        <f>IF(A23="","",IF(TEXT(A23,"dddd")='4) Happy Money'!$E$23,WAllowance,0))</f>
        <v>400</v>
      </c>
      <c r="E23" s="8">
        <f>IF(A23="","",IF(B23="N",SUMIF(TMonthly[Day of the Month],DAY(A23),TMonthly[Amount]),SUMIF(TMonthly[Day of the Month],"&gt;="&amp;DAY(A23),TMonthly[Amount])))</f>
        <v>0</v>
      </c>
      <c r="F23" s="8" cm="1">
        <f t="array" ref="F23">IF(A23="","",SUMPRODUCT(--(TYearly[Due Date]&lt;=A23),IF(B23="N",--(TYearly[Day]=DAY(A23)),--(TYearly[Day]&gt;=DAY(A23))),--(IFERROR(MOD(TYearly[Month]-MONTH(A23)+12,12),1)=0),TYearly[Amount]))</f>
        <v>0</v>
      </c>
      <c r="G23" s="8">
        <f>IF(A23="","",SUMIF(TOneTime[Due Date],A23,TOneTime[Amount]))</f>
        <v>0</v>
      </c>
      <c r="H23" s="8" cm="1">
        <f t="array" ref="H23">IF(A23="","",IF(COUNTIF(TOther[Frequency],$H$1)=0,0,SUMPRODUCT(--(IFERROR(MOD(A23-TOther[Start Date],7),1)=0),--(TOther[Frequency]=$H$1),--(TOther[Start Date]&lt;=A23),--(TOther[End Date Calc]&gt;=A23),TOther[Amount])))</f>
        <v>0</v>
      </c>
      <c r="I23" s="8" cm="1">
        <f t="array" ref="I23">IF(A23="","",IF(COUNTIF(TOther[Frequency],$I$1)=0,0,SUMPRODUCT(--(IFERROR(MOD(A23-TOther[Start Date],14),1)=0),--(TOther[Frequency]=$I$1),--(TOther[Start Date]&lt;=A23),--(TOther[End Date Calc]&gt;=A23),TOther[Amount])))</f>
        <v>0</v>
      </c>
      <c r="J23" s="8">
        <f>IF(A23="","",IF(COUNTIF(TOther[Frequency],$J$1)=0,0,IF(OR(DAY(A23)=1,DAY(A23)=15),SUMIFS(TOther[Amount],TOther[Frequency],$J$1,TOther[Start Date],"&lt;="&amp;$A23,TOther[End Date Calc],"&gt;="&amp;A23),0)))</f>
        <v>0</v>
      </c>
      <c r="K23" s="8">
        <f>IF(A23="","",IF(COUNTIF(TOther[Frequency],$K$1)=0,0,IF(A23=(A23-DAY(A23)+1+2*7-WEEKDAY(A23-DAY(A23)+8-4,1)),SUMIFS(TOther[Amount],TOther[Frequency],$K$1,TOther[Start Date],"&lt;="&amp;$A23,TOther[End Date Calc],"&gt;="&amp;A23),0)))</f>
        <v>0</v>
      </c>
      <c r="L23" s="8">
        <f>IF(A23="","",IF(COUNTIF(TOther[Frequency],$L$1)=0,0,IF(A23=(A23-DAY(A23)+1+3*7-WEEKDAY(A23-DAY(A23)+8-4,1)),SUMIFS(TOther[Amount],TOther[Frequency],$L$1,TOther[Start Date],"&lt;="&amp;$A23,TOther[End Date Calc],"&gt;="&amp;A23),0)))</f>
        <v>0</v>
      </c>
      <c r="M23" s="8">
        <f>IF(A23="","",IF(COUNTIF(TOther[Frequency],$M$1)=0,0,IF(A23=(A23-DAY(A23)+1+4*7-WEEKDAY(A23-DAY(A23)+8-4,1)),SUMIFS(TOther[Amount],TOther[Frequency],$M$1,TOther[Start Date],"&lt;="&amp;$A23,TOther[End Date Calc],"&gt;="&amp;A23),0)))</f>
        <v>0</v>
      </c>
      <c r="N23" s="8" cm="1">
        <f t="array" ref="N23">IF(A23="","",IF(COUNTIF(TOther[Frequency],$N$1)=0,0,SUMPRODUCT(--(IFERROR(MOD(A23-TOther[Start Date],28),1)=0),--(TOther[Frequency]=$N$1),--(TOther[Start Date]&lt;=A23),--(TOther[End Date Calc]&gt;=A23),TOther[Amount])))</f>
        <v>0</v>
      </c>
      <c r="O23" s="8" cm="1">
        <f t="array" ref="O23">IF(A23="","",IF(COUNTIF(TOther[Frequency],$O$1)=0,0,SUMPRODUCT(--(IFERROR(MOD(A23-TOther[Start Date],42),1)=0),--(TOther[Frequency]=$O$1),--(TOther[Start Date]&lt;=A23),--(TOther[End Date Calc]&gt;=A23),TOther[Amount])))</f>
        <v>0</v>
      </c>
      <c r="P23" s="8" cm="1">
        <f t="array" ref="P23">IF(A23="","",IF(COUNTIF(TOther[Frequency],$P$1)=0,0,SUMPRODUCT(--(IFERROR(MOD(A23-TOther[Start Date],56),1)=0),--(TOther[Frequency]=$P$1),--(TOther[Start Date]&lt;=A23),--(TOther[End Date Calc]&gt;=A23),TOther[Amount])))</f>
        <v>0</v>
      </c>
      <c r="Q23" s="8">
        <f>IF(A23="","",IF(COUNTIF(TOther[Frequency],$Q$1)=0,0,IF(B23="N",SUMIFS(TOther[Amount],TOther[Frequency],$Q$1,TOther[Start Date],"&lt;="&amp;$A23,TOther[End Date Calc],"&gt;="&amp;A23,TOther[Start Day],DAY(A23)),SUMIFS(TOther[Amount],TOther[Frequency],$Q$1,TOther[Start Date],"&lt;="&amp;$A23,TOther[End Date Calc],"&gt;="&amp;A23,TOther[Start Day],"&gt;="&amp;DAY(A23)))))</f>
        <v>0</v>
      </c>
      <c r="R23" s="8" cm="1">
        <f t="array" ref="R23">IF(A23="","",IF(COUNTIF(TOther[Frequency],R$1)=0,0,SUMPRODUCT(--(TOther[Frequency]=R$1),--(TOther[Start Date]&lt;=A23),--(TOther[End Date Calc]&gt;=A23),IF(B23="N",--(TOther[Start Day]=DAY(A23)),--(TOther[Start Day]&gt;=DAY(A23))),--(IFERROR(MOD(TOther[Start Month]-MONTH(A23)+2,2),1)=0),TOther[Amount])))</f>
        <v>0</v>
      </c>
      <c r="S23" s="8" cm="1">
        <f t="array" ref="S23">IF(A23="","",IF(COUNTIF(TOther[Frequency],S$1)=0,0,SUMPRODUCT(--(TOther[Frequency]=S$1),--(TOther[Start Date]&lt;=A23),--(TOther[End Date Calc]&gt;=A23),IF(B23="N",--(TOther[Start Day]=DAY(A23)),--(TOther[Start Day]&gt;=DAY(A23))),--(IFERROR(MOD(TOther[Start Month]-MONTH(A23)+3,3),1)=0),TOther[Amount])))</f>
        <v>0</v>
      </c>
      <c r="T23" s="8" cm="1">
        <f t="array" ref="T23">IF($A23="","",IF(COUNTIF(TOther[Frequency],T$1)=0,0,SUMPRODUCT(--(TOther[Frequency]=T$1),--(TOther[Start Date]&lt;=$A23),--(TOther[End Date Calc]&gt;=$A23),IF($B23="N",--(TOther[Start Day]=DAY($A23)),--(TOther[Start Day]&gt;=DAY($A23))),--(IFERROR(MOD(TOther[Start Month]-MONTH($A23)+4,4),1)=0),TOther[Amount])))</f>
        <v>0</v>
      </c>
      <c r="U23" s="8" cm="1">
        <f t="array" ref="U23">IF(A23="","",IF(COUNTIF(TOther[Frequency],$U$1)=0,0,SUMPRODUCT(--(TOther[Frequency]=$U$1),--(TOther[Start Date]&lt;=A23),--(TOther[End Date Calc]&gt;=A23),IF(B23="N",--(TOther[Start Day]=DAY(A23)),--(TOther[Start Day]&gt;=DAY(A23))),--(IFERROR(MOD(TOther[Start Month]-MONTH(A23)+6,6),1)=0),TOther[Amount])))</f>
        <v>0</v>
      </c>
      <c r="V23" s="8" cm="1">
        <f t="array" ref="V23">IF(A23="","",IF(COUNTIF(TOther[Frequency],$V$1)=0,0,SUMPRODUCT(--(TOther[Frequency]=$V$1),--(TOther[Start Date]&lt;=A23),--(TOther[End Date Calc]&gt;=A23),IF(B23="N",--(TOther[Start Day]=DAY(A23)),--(TOther[Start Day]&gt;=DAY(A23))),--(IFERROR(MOD(TOther[Start Month]-MONTH(A23)+12,12),1)=0),TOther[Amount])))</f>
        <v>0</v>
      </c>
      <c r="W23" s="8">
        <f>IF(A23="","",SUMIFS(TOther[Amount],TOther[Start Date],A23,TOther[Frequency],$W$1))</f>
        <v>0</v>
      </c>
      <c r="X23" s="9">
        <f t="shared" si="0"/>
        <v>0</v>
      </c>
      <c r="Y23" s="9">
        <f t="shared" si="4"/>
        <v>0</v>
      </c>
      <c r="Z23" s="8" cm="1">
        <f t="array" ref="Z23">IF(A23="","",IF(COUNTIF('2) Income'!$D$13:$D$32,"Weekly")=0,0,SUMPRODUCT(--(IFERROR(MOD(A23-'2) Income'!$F$13:$F$32,7),1)=0),--('2) Income'!$D$13:$D$32="Weekly"),--('2) Income'!$F$13:$F$32&lt;=A23),'2) Income'!$E$13:$E$32)))</f>
        <v>0</v>
      </c>
      <c r="AA23" s="8" cm="1">
        <f t="array" ref="AA23">IF(A23="","",IF(COUNTIF('2) Income'!$D$13:$D$32,"Every Other Week")=0,0,SUMPRODUCT(--(IFERROR(MOD(A23-'2) Income'!$F$13:$F$32,14),1)=0),--('2) Income'!$D$13:$D$32="Every Other Week"),--('2) Income'!$F$13:$F$32&lt;=A23),'2) Income'!$E$13:$E$32)))</f>
        <v>0</v>
      </c>
      <c r="AB23" s="8">
        <f>IF(A23="","",IF(COUNTIF('2) Income'!$D$13:$D$32,"1st and 15th")=0,0,IF(OR(DAY(A23)=1,DAY(A23)=15),SUMIFS('2) Income'!$E$13:$E$32,'2) Income'!$D$13:$D$32,"1st and 15th",'2) Income'!$F$13:$F$32,"&lt;="&amp;$A23),0)))</f>
        <v>0</v>
      </c>
      <c r="AC23" s="8">
        <f>IF(A23="","",IF(COUNTIF('2) Income'!$D$13:$D$32,"2nd Wednesday")=0,0,IF(A23=(A23-DAY(A23)+1+2*7-WEEKDAY(A23-DAY(A23)+8-4,1)),SUMIFS('2) Income'!$E$13:$E$32,'2) Income'!$D$13:$D$32,"2nd Wednesday",'2) Income'!$F$13:$F$32,"&lt;="&amp;$A23),0)))</f>
        <v>0</v>
      </c>
      <c r="AD23" s="8">
        <f>IF(A23="","",IF(COUNTIF('2) Income'!$D$13:$D$32,"3rd Wednesday")=0,0,IF(A23=(A23-DAY(A23)+1+3*7-WEEKDAY(A23-DAY(A23)+8-4,1)),SUMIFS('2) Income'!$E$13:$E$32,'2) Income'!$D$13:$D$32,"3rd Wednesday",'2) Income'!$F$13:$F$32,"&lt;="&amp;$A23),0)))</f>
        <v>0</v>
      </c>
      <c r="AE23" s="8">
        <f>IF(A23="","",IF(COUNTIF('2) Income'!$D$13:$D$32,"4th Wednesday")=0,0,IF(A23=(A23-DAY(A23)+1+4*7-WEEKDAY(A23-DAY(A23)+8-4,1)),SUMIFS('2) Income'!$E$13:$E$32,'2) Income'!$D$13:$D$32,"4th Wednesday",'2) Income'!$F$13:$F$32,"&lt;="&amp;$A23),0)))</f>
        <v>0</v>
      </c>
      <c r="AF23" s="8" cm="1">
        <f t="array" ref="AF23">IF(A23="","",IF(COUNTIF('2) Income'!$D$13:$D$32,"Every 4 Weeks")=0,0,SUMPRODUCT(--(IFERROR(MOD(A23-'2) Income'!$F$13:$F$32,28),1)=0),--('2) Income'!$D$13:$D$32="Every 4 Weeks"),--('2) Income'!$F$13:$F$32&lt;=A23),'2) Income'!$E$13:$E$32)))</f>
        <v>0</v>
      </c>
      <c r="AG23" s="8">
        <f>IF(A23="","",IF(COUNTIF('2) Income'!$D$13:$D$32,"Monthly")=0,0,IF(B23="N",SUMIFS('2) Income'!$E$13:$E$32,'2) Income'!$D$13:$D$32,"monthly",'2) Income'!$F$13:$F$32,"&lt;="&amp;$A23,'2) Income'!$I$13:$I$32,DAY(A23)),SUMIFS('2) Income'!$E$13:$E$32,'2) Income'!$D$13:$D$32,"monthly",'2) Income'!$F$13:$F$32,"&lt;="&amp;$A23,'2) Income'!$I$13:$I$32,"&gt;="&amp;DAY(A23)))))</f>
        <v>0</v>
      </c>
      <c r="AH23" s="8" cm="1">
        <f t="array" ref="AH23">IF(A23="","",IF(COUNTIF('2) Income'!$D$13:$D$32,"Yearly")=0,0,SUMPRODUCT(--('2) Income'!$D$13:$D$32="Yearly"),--('2) Income'!$F$13:$F$32&lt;=A23),IF(B23="N",--('2) Income'!$I$13:$I$32=DAY(A23)),--('2) Income'!$I$13:$I$32&gt;=DAY(A23))),--(IFERROR(MOD('2) Income'!$H$13:$H$32-MONTH(A23)+12,12),1)=0),'2) Income'!$E$13:$E$32)))</f>
        <v>0</v>
      </c>
      <c r="AI23" s="8">
        <f>IF(A23="","",IF(COUNTIF('2) Income'!$D$13:$D$32,"one-time")=0,0,SUMIFS('2) Income'!$E$13:$E$32,'2) Income'!$D$13:$D$32,"one-time",'2) Income'!$F$13:$F$32,"="&amp;$A23)))</f>
        <v>0</v>
      </c>
      <c r="AJ23" s="9">
        <f t="shared" si="1"/>
        <v>0</v>
      </c>
      <c r="AL23" t="s">
        <v>167</v>
      </c>
    </row>
    <row r="24" spans="1:39">
      <c r="A24" s="7">
        <f>IF(A23="","",IF(A23+1&lt;='1) Period'!$E$21,A23+1,""))</f>
        <v>45496</v>
      </c>
      <c r="B24" s="7" t="str">
        <f t="shared" si="2"/>
        <v>N</v>
      </c>
      <c r="C24" t="str">
        <f t="shared" si="3"/>
        <v>F</v>
      </c>
      <c r="D24" s="8">
        <f>IF(A24="","",IF(TEXT(A24,"dddd")='4) Happy Money'!$E$23,WAllowance,0))</f>
        <v>0</v>
      </c>
      <c r="E24" s="8">
        <f>IF(A24="","",IF(B24="N",SUMIF(TMonthly[Day of the Month],DAY(A24),TMonthly[Amount]),SUMIF(TMonthly[Day of the Month],"&gt;="&amp;DAY(A24),TMonthly[Amount])))</f>
        <v>0</v>
      </c>
      <c r="F24" s="8" cm="1">
        <f t="array" ref="F24">IF(A24="","",SUMPRODUCT(--(TYearly[Due Date]&lt;=A24),IF(B24="N",--(TYearly[Day]=DAY(A24)),--(TYearly[Day]&gt;=DAY(A24))),--(IFERROR(MOD(TYearly[Month]-MONTH(A24)+12,12),1)=0),TYearly[Amount]))</f>
        <v>0</v>
      </c>
      <c r="G24" s="8">
        <f>IF(A24="","",SUMIF(TOneTime[Due Date],A24,TOneTime[Amount]))</f>
        <v>0</v>
      </c>
      <c r="H24" s="8" cm="1">
        <f t="array" ref="H24">IF(A24="","",IF(COUNTIF(TOther[Frequency],$H$1)=0,0,SUMPRODUCT(--(IFERROR(MOD(A24-TOther[Start Date],7),1)=0),--(TOther[Frequency]=$H$1),--(TOther[Start Date]&lt;=A24),--(TOther[End Date Calc]&gt;=A24),TOther[Amount])))</f>
        <v>0</v>
      </c>
      <c r="I24" s="8" cm="1">
        <f t="array" ref="I24">IF(A24="","",IF(COUNTIF(TOther[Frequency],$I$1)=0,0,SUMPRODUCT(--(IFERROR(MOD(A24-TOther[Start Date],14),1)=0),--(TOther[Frequency]=$I$1),--(TOther[Start Date]&lt;=A24),--(TOther[End Date Calc]&gt;=A24),TOther[Amount])))</f>
        <v>0</v>
      </c>
      <c r="J24" s="8">
        <f>IF(A24="","",IF(COUNTIF(TOther[Frequency],$J$1)=0,0,IF(OR(DAY(A24)=1,DAY(A24)=15),SUMIFS(TOther[Amount],TOther[Frequency],$J$1,TOther[Start Date],"&lt;="&amp;$A24,TOther[End Date Calc],"&gt;="&amp;A24),0)))</f>
        <v>0</v>
      </c>
      <c r="K24" s="8">
        <f>IF(A24="","",IF(COUNTIF(TOther[Frequency],$K$1)=0,0,IF(A24=(A24-DAY(A24)+1+2*7-WEEKDAY(A24-DAY(A24)+8-4,1)),SUMIFS(TOther[Amount],TOther[Frequency],$K$1,TOther[Start Date],"&lt;="&amp;$A24,TOther[End Date Calc],"&gt;="&amp;A24),0)))</f>
        <v>0</v>
      </c>
      <c r="L24" s="8">
        <f>IF(A24="","",IF(COUNTIF(TOther[Frequency],$L$1)=0,0,IF(A24=(A24-DAY(A24)+1+3*7-WEEKDAY(A24-DAY(A24)+8-4,1)),SUMIFS(TOther[Amount],TOther[Frequency],$L$1,TOther[Start Date],"&lt;="&amp;$A24,TOther[End Date Calc],"&gt;="&amp;A24),0)))</f>
        <v>0</v>
      </c>
      <c r="M24" s="8">
        <f>IF(A24="","",IF(COUNTIF(TOther[Frequency],$M$1)=0,0,IF(A24=(A24-DAY(A24)+1+4*7-WEEKDAY(A24-DAY(A24)+8-4,1)),SUMIFS(TOther[Amount],TOther[Frequency],$M$1,TOther[Start Date],"&lt;="&amp;$A24,TOther[End Date Calc],"&gt;="&amp;A24),0)))</f>
        <v>0</v>
      </c>
      <c r="N24" s="8" cm="1">
        <f t="array" ref="N24">IF(A24="","",IF(COUNTIF(TOther[Frequency],$N$1)=0,0,SUMPRODUCT(--(IFERROR(MOD(A24-TOther[Start Date],28),1)=0),--(TOther[Frequency]=$N$1),--(TOther[Start Date]&lt;=A24),--(TOther[End Date Calc]&gt;=A24),TOther[Amount])))</f>
        <v>0</v>
      </c>
      <c r="O24" s="8" cm="1">
        <f t="array" ref="O24">IF(A24="","",IF(COUNTIF(TOther[Frequency],$O$1)=0,0,SUMPRODUCT(--(IFERROR(MOD(A24-TOther[Start Date],42),1)=0),--(TOther[Frequency]=$O$1),--(TOther[Start Date]&lt;=A24),--(TOther[End Date Calc]&gt;=A24),TOther[Amount])))</f>
        <v>0</v>
      </c>
      <c r="P24" s="8" cm="1">
        <f t="array" ref="P24">IF(A24="","",IF(COUNTIF(TOther[Frequency],$P$1)=0,0,SUMPRODUCT(--(IFERROR(MOD(A24-TOther[Start Date],56),1)=0),--(TOther[Frequency]=$P$1),--(TOther[Start Date]&lt;=A24),--(TOther[End Date Calc]&gt;=A24),TOther[Amount])))</f>
        <v>0</v>
      </c>
      <c r="Q24" s="8">
        <f>IF(A24="","",IF(COUNTIF(TOther[Frequency],$Q$1)=0,0,IF(B24="N",SUMIFS(TOther[Amount],TOther[Frequency],$Q$1,TOther[Start Date],"&lt;="&amp;$A24,TOther[End Date Calc],"&gt;="&amp;A24,TOther[Start Day],DAY(A24)),SUMIFS(TOther[Amount],TOther[Frequency],$Q$1,TOther[Start Date],"&lt;="&amp;$A24,TOther[End Date Calc],"&gt;="&amp;A24,TOther[Start Day],"&gt;="&amp;DAY(A24)))))</f>
        <v>0</v>
      </c>
      <c r="R24" s="8" cm="1">
        <f t="array" ref="R24">IF(A24="","",IF(COUNTIF(TOther[Frequency],R$1)=0,0,SUMPRODUCT(--(TOther[Frequency]=R$1),--(TOther[Start Date]&lt;=A24),--(TOther[End Date Calc]&gt;=A24),IF(B24="N",--(TOther[Start Day]=DAY(A24)),--(TOther[Start Day]&gt;=DAY(A24))),--(IFERROR(MOD(TOther[Start Month]-MONTH(A24)+2,2),1)=0),TOther[Amount])))</f>
        <v>0</v>
      </c>
      <c r="S24" s="8" cm="1">
        <f t="array" ref="S24">IF(A24="","",IF(COUNTIF(TOther[Frequency],S$1)=0,0,SUMPRODUCT(--(TOther[Frequency]=S$1),--(TOther[Start Date]&lt;=A24),--(TOther[End Date Calc]&gt;=A24),IF(B24="N",--(TOther[Start Day]=DAY(A24)),--(TOther[Start Day]&gt;=DAY(A24))),--(IFERROR(MOD(TOther[Start Month]-MONTH(A24)+3,3),1)=0),TOther[Amount])))</f>
        <v>0</v>
      </c>
      <c r="T24" s="8" cm="1">
        <f t="array" ref="T24">IF($A24="","",IF(COUNTIF(TOther[Frequency],T$1)=0,0,SUMPRODUCT(--(TOther[Frequency]=T$1),--(TOther[Start Date]&lt;=$A24),--(TOther[End Date Calc]&gt;=$A24),IF($B24="N",--(TOther[Start Day]=DAY($A24)),--(TOther[Start Day]&gt;=DAY($A24))),--(IFERROR(MOD(TOther[Start Month]-MONTH($A24)+4,4),1)=0),TOther[Amount])))</f>
        <v>0</v>
      </c>
      <c r="U24" s="8" cm="1">
        <f t="array" ref="U24">IF(A24="","",IF(COUNTIF(TOther[Frequency],$U$1)=0,0,SUMPRODUCT(--(TOther[Frequency]=$U$1),--(TOther[Start Date]&lt;=A24),--(TOther[End Date Calc]&gt;=A24),IF(B24="N",--(TOther[Start Day]=DAY(A24)),--(TOther[Start Day]&gt;=DAY(A24))),--(IFERROR(MOD(TOther[Start Month]-MONTH(A24)+6,6),1)=0),TOther[Amount])))</f>
        <v>0</v>
      </c>
      <c r="V24" s="8" cm="1">
        <f t="array" ref="V24">IF(A24="","",IF(COUNTIF(TOther[Frequency],$V$1)=0,0,SUMPRODUCT(--(TOther[Frequency]=$V$1),--(TOther[Start Date]&lt;=A24),--(TOther[End Date Calc]&gt;=A24),IF(B24="N",--(TOther[Start Day]=DAY(A24)),--(TOther[Start Day]&gt;=DAY(A24))),--(IFERROR(MOD(TOther[Start Month]-MONTH(A24)+12,12),1)=0),TOther[Amount])))</f>
        <v>0</v>
      </c>
      <c r="W24" s="8">
        <f>IF(A24="","",SUMIFS(TOther[Amount],TOther[Start Date],A24,TOther[Frequency],$W$1))</f>
        <v>0</v>
      </c>
      <c r="X24" s="9">
        <f t="shared" si="0"/>
        <v>0</v>
      </c>
      <c r="Y24" s="9">
        <f t="shared" si="4"/>
        <v>0</v>
      </c>
      <c r="Z24" s="8" cm="1">
        <f t="array" ref="Z24">IF(A24="","",IF(COUNTIF('2) Income'!$D$13:$D$32,"Weekly")=0,0,SUMPRODUCT(--(IFERROR(MOD(A24-'2) Income'!$F$13:$F$32,7),1)=0),--('2) Income'!$D$13:$D$32="Weekly"),--('2) Income'!$F$13:$F$32&lt;=A24),'2) Income'!$E$13:$E$32)))</f>
        <v>0</v>
      </c>
      <c r="AA24" s="8" cm="1">
        <f t="array" ref="AA24">IF(A24="","",IF(COUNTIF('2) Income'!$D$13:$D$32,"Every Other Week")=0,0,SUMPRODUCT(--(IFERROR(MOD(A24-'2) Income'!$F$13:$F$32,14),1)=0),--('2) Income'!$D$13:$D$32="Every Other Week"),--('2) Income'!$F$13:$F$32&lt;=A24),'2) Income'!$E$13:$E$32)))</f>
        <v>0</v>
      </c>
      <c r="AB24" s="8">
        <f>IF(A24="","",IF(COUNTIF('2) Income'!$D$13:$D$32,"1st and 15th")=0,0,IF(OR(DAY(A24)=1,DAY(A24)=15),SUMIFS('2) Income'!$E$13:$E$32,'2) Income'!$D$13:$D$32,"1st and 15th",'2) Income'!$F$13:$F$32,"&lt;="&amp;$A24),0)))</f>
        <v>0</v>
      </c>
      <c r="AC24" s="8">
        <f>IF(A24="","",IF(COUNTIF('2) Income'!$D$13:$D$32,"2nd Wednesday")=0,0,IF(A24=(A24-DAY(A24)+1+2*7-WEEKDAY(A24-DAY(A24)+8-4,1)),SUMIFS('2) Income'!$E$13:$E$32,'2) Income'!$D$13:$D$32,"2nd Wednesday",'2) Income'!$F$13:$F$32,"&lt;="&amp;$A24),0)))</f>
        <v>0</v>
      </c>
      <c r="AD24" s="8">
        <f>IF(A24="","",IF(COUNTIF('2) Income'!$D$13:$D$32,"3rd Wednesday")=0,0,IF(A24=(A24-DAY(A24)+1+3*7-WEEKDAY(A24-DAY(A24)+8-4,1)),SUMIFS('2) Income'!$E$13:$E$32,'2) Income'!$D$13:$D$32,"3rd Wednesday",'2) Income'!$F$13:$F$32,"&lt;="&amp;$A24),0)))</f>
        <v>0</v>
      </c>
      <c r="AE24" s="8">
        <f>IF(A24="","",IF(COUNTIF('2) Income'!$D$13:$D$32,"4th Wednesday")=0,0,IF(A24=(A24-DAY(A24)+1+4*7-WEEKDAY(A24-DAY(A24)+8-4,1)),SUMIFS('2) Income'!$E$13:$E$32,'2) Income'!$D$13:$D$32,"4th Wednesday",'2) Income'!$F$13:$F$32,"&lt;="&amp;$A24),0)))</f>
        <v>0</v>
      </c>
      <c r="AF24" s="8" cm="1">
        <f t="array" ref="AF24">IF(A24="","",IF(COUNTIF('2) Income'!$D$13:$D$32,"Every 4 Weeks")=0,0,SUMPRODUCT(--(IFERROR(MOD(A24-'2) Income'!$F$13:$F$32,28),1)=0),--('2) Income'!$D$13:$D$32="Every 4 Weeks"),--('2) Income'!$F$13:$F$32&lt;=A24),'2) Income'!$E$13:$E$32)))</f>
        <v>0</v>
      </c>
      <c r="AG24" s="8">
        <f>IF(A24="","",IF(COUNTIF('2) Income'!$D$13:$D$32,"Monthly")=0,0,IF(B24="N",SUMIFS('2) Income'!$E$13:$E$32,'2) Income'!$D$13:$D$32,"monthly",'2) Income'!$F$13:$F$32,"&lt;="&amp;$A24,'2) Income'!$I$13:$I$32,DAY(A24)),SUMIFS('2) Income'!$E$13:$E$32,'2) Income'!$D$13:$D$32,"monthly",'2) Income'!$F$13:$F$32,"&lt;="&amp;$A24,'2) Income'!$I$13:$I$32,"&gt;="&amp;DAY(A24)))))</f>
        <v>0</v>
      </c>
      <c r="AH24" s="8" cm="1">
        <f t="array" ref="AH24">IF(A24="","",IF(COUNTIF('2) Income'!$D$13:$D$32,"Yearly")=0,0,SUMPRODUCT(--('2) Income'!$D$13:$D$32="Yearly"),--('2) Income'!$F$13:$F$32&lt;=A24),IF(B24="N",--('2) Income'!$I$13:$I$32=DAY(A24)),--('2) Income'!$I$13:$I$32&gt;=DAY(A24))),--(IFERROR(MOD('2) Income'!$H$13:$H$32-MONTH(A24)+12,12),1)=0),'2) Income'!$E$13:$E$32)))</f>
        <v>0</v>
      </c>
      <c r="AI24" s="8">
        <f>IF(A24="","",IF(COUNTIF('2) Income'!$D$13:$D$32,"one-time")=0,0,SUMIFS('2) Income'!$E$13:$E$32,'2) Income'!$D$13:$D$32,"one-time",'2) Income'!$F$13:$F$32,"="&amp;$A24)))</f>
        <v>0</v>
      </c>
      <c r="AJ24" s="9">
        <f t="shared" si="1"/>
        <v>0</v>
      </c>
      <c r="AM24" t="s">
        <v>159</v>
      </c>
    </row>
    <row r="25" spans="1:39">
      <c r="A25" s="7">
        <f>IF(A24="","",IF(A24+1&lt;='1) Period'!$E$21,A24+1,""))</f>
        <v>45497</v>
      </c>
      <c r="B25" s="7" t="str">
        <f t="shared" si="2"/>
        <v>N</v>
      </c>
      <c r="C25" t="str">
        <f t="shared" si="3"/>
        <v>F</v>
      </c>
      <c r="D25" s="8">
        <f>IF(A25="","",IF(TEXT(A25,"dddd")='4) Happy Money'!$E$23,WAllowance,0))</f>
        <v>0</v>
      </c>
      <c r="E25" s="8">
        <f>IF(A25="","",IF(B25="N",SUMIF(TMonthly[Day of the Month],DAY(A25),TMonthly[Amount]),SUMIF(TMonthly[Day of the Month],"&gt;="&amp;DAY(A25),TMonthly[Amount])))</f>
        <v>0</v>
      </c>
      <c r="F25" s="8" cm="1">
        <f t="array" ref="F25">IF(A25="","",SUMPRODUCT(--(TYearly[Due Date]&lt;=A25),IF(B25="N",--(TYearly[Day]=DAY(A25)),--(TYearly[Day]&gt;=DAY(A25))),--(IFERROR(MOD(TYearly[Month]-MONTH(A25)+12,12),1)=0),TYearly[Amount]))</f>
        <v>0</v>
      </c>
      <c r="G25" s="8">
        <f>IF(A25="","",SUMIF(TOneTime[Due Date],A25,TOneTime[Amount]))</f>
        <v>0</v>
      </c>
      <c r="H25" s="8" cm="1">
        <f t="array" ref="H25">IF(A25="","",IF(COUNTIF(TOther[Frequency],$H$1)=0,0,SUMPRODUCT(--(IFERROR(MOD(A25-TOther[Start Date],7),1)=0),--(TOther[Frequency]=$H$1),--(TOther[Start Date]&lt;=A25),--(TOther[End Date Calc]&gt;=A25),TOther[Amount])))</f>
        <v>0</v>
      </c>
      <c r="I25" s="8" cm="1">
        <f t="array" ref="I25">IF(A25="","",IF(COUNTIF(TOther[Frequency],$I$1)=0,0,SUMPRODUCT(--(IFERROR(MOD(A25-TOther[Start Date],14),1)=0),--(TOther[Frequency]=$I$1),--(TOther[Start Date]&lt;=A25),--(TOther[End Date Calc]&gt;=A25),TOther[Amount])))</f>
        <v>0</v>
      </c>
      <c r="J25" s="8">
        <f>IF(A25="","",IF(COUNTIF(TOther[Frequency],$J$1)=0,0,IF(OR(DAY(A25)=1,DAY(A25)=15),SUMIFS(TOther[Amount],TOther[Frequency],$J$1,TOther[Start Date],"&lt;="&amp;$A25,TOther[End Date Calc],"&gt;="&amp;A25),0)))</f>
        <v>0</v>
      </c>
      <c r="K25" s="8">
        <f>IF(A25="","",IF(COUNTIF(TOther[Frequency],$K$1)=0,0,IF(A25=(A25-DAY(A25)+1+2*7-WEEKDAY(A25-DAY(A25)+8-4,1)),SUMIFS(TOther[Amount],TOther[Frequency],$K$1,TOther[Start Date],"&lt;="&amp;$A25,TOther[End Date Calc],"&gt;="&amp;A25),0)))</f>
        <v>0</v>
      </c>
      <c r="L25" s="8">
        <f>IF(A25="","",IF(COUNTIF(TOther[Frequency],$L$1)=0,0,IF(A25=(A25-DAY(A25)+1+3*7-WEEKDAY(A25-DAY(A25)+8-4,1)),SUMIFS(TOther[Amount],TOther[Frequency],$L$1,TOther[Start Date],"&lt;="&amp;$A25,TOther[End Date Calc],"&gt;="&amp;A25),0)))</f>
        <v>0</v>
      </c>
      <c r="M25" s="8">
        <f>IF(A25="","",IF(COUNTIF(TOther[Frequency],$M$1)=0,0,IF(A25=(A25-DAY(A25)+1+4*7-WEEKDAY(A25-DAY(A25)+8-4,1)),SUMIFS(TOther[Amount],TOther[Frequency],$M$1,TOther[Start Date],"&lt;="&amp;$A25,TOther[End Date Calc],"&gt;="&amp;A25),0)))</f>
        <v>0</v>
      </c>
      <c r="N25" s="8" cm="1">
        <f t="array" ref="N25">IF(A25="","",IF(COUNTIF(TOther[Frequency],$N$1)=0,0,SUMPRODUCT(--(IFERROR(MOD(A25-TOther[Start Date],28),1)=0),--(TOther[Frequency]=$N$1),--(TOther[Start Date]&lt;=A25),--(TOther[End Date Calc]&gt;=A25),TOther[Amount])))</f>
        <v>0</v>
      </c>
      <c r="O25" s="8" cm="1">
        <f t="array" ref="O25">IF(A25="","",IF(COUNTIF(TOther[Frequency],$O$1)=0,0,SUMPRODUCT(--(IFERROR(MOD(A25-TOther[Start Date],42),1)=0),--(TOther[Frequency]=$O$1),--(TOther[Start Date]&lt;=A25),--(TOther[End Date Calc]&gt;=A25),TOther[Amount])))</f>
        <v>0</v>
      </c>
      <c r="P25" s="8" cm="1">
        <f t="array" ref="P25">IF(A25="","",IF(COUNTIF(TOther[Frequency],$P$1)=0,0,SUMPRODUCT(--(IFERROR(MOD(A25-TOther[Start Date],56),1)=0),--(TOther[Frequency]=$P$1),--(TOther[Start Date]&lt;=A25),--(TOther[End Date Calc]&gt;=A25),TOther[Amount])))</f>
        <v>0</v>
      </c>
      <c r="Q25" s="8">
        <f>IF(A25="","",IF(COUNTIF(TOther[Frequency],$Q$1)=0,0,IF(B25="N",SUMIFS(TOther[Amount],TOther[Frequency],$Q$1,TOther[Start Date],"&lt;="&amp;$A25,TOther[End Date Calc],"&gt;="&amp;A25,TOther[Start Day],DAY(A25)),SUMIFS(TOther[Amount],TOther[Frequency],$Q$1,TOther[Start Date],"&lt;="&amp;$A25,TOther[End Date Calc],"&gt;="&amp;A25,TOther[Start Day],"&gt;="&amp;DAY(A25)))))</f>
        <v>0</v>
      </c>
      <c r="R25" s="8" cm="1">
        <f t="array" ref="R25">IF(A25="","",IF(COUNTIF(TOther[Frequency],R$1)=0,0,SUMPRODUCT(--(TOther[Frequency]=R$1),--(TOther[Start Date]&lt;=A25),--(TOther[End Date Calc]&gt;=A25),IF(B25="N",--(TOther[Start Day]=DAY(A25)),--(TOther[Start Day]&gt;=DAY(A25))),--(IFERROR(MOD(TOther[Start Month]-MONTH(A25)+2,2),1)=0),TOther[Amount])))</f>
        <v>0</v>
      </c>
      <c r="S25" s="8" cm="1">
        <f t="array" ref="S25">IF(A25="","",IF(COUNTIF(TOther[Frequency],S$1)=0,0,SUMPRODUCT(--(TOther[Frequency]=S$1),--(TOther[Start Date]&lt;=A25),--(TOther[End Date Calc]&gt;=A25),IF(B25="N",--(TOther[Start Day]=DAY(A25)),--(TOther[Start Day]&gt;=DAY(A25))),--(IFERROR(MOD(TOther[Start Month]-MONTH(A25)+3,3),1)=0),TOther[Amount])))</f>
        <v>0</v>
      </c>
      <c r="T25" s="8" cm="1">
        <f t="array" ref="T25">IF($A25="","",IF(COUNTIF(TOther[Frequency],T$1)=0,0,SUMPRODUCT(--(TOther[Frequency]=T$1),--(TOther[Start Date]&lt;=$A25),--(TOther[End Date Calc]&gt;=$A25),IF($B25="N",--(TOther[Start Day]=DAY($A25)),--(TOther[Start Day]&gt;=DAY($A25))),--(IFERROR(MOD(TOther[Start Month]-MONTH($A25)+4,4),1)=0),TOther[Amount])))</f>
        <v>0</v>
      </c>
      <c r="U25" s="8" cm="1">
        <f t="array" ref="U25">IF(A25="","",IF(COUNTIF(TOther[Frequency],$U$1)=0,0,SUMPRODUCT(--(TOther[Frequency]=$U$1),--(TOther[Start Date]&lt;=A25),--(TOther[End Date Calc]&gt;=A25),IF(B25="N",--(TOther[Start Day]=DAY(A25)),--(TOther[Start Day]&gt;=DAY(A25))),--(IFERROR(MOD(TOther[Start Month]-MONTH(A25)+6,6),1)=0),TOther[Amount])))</f>
        <v>0</v>
      </c>
      <c r="V25" s="8" cm="1">
        <f t="array" ref="V25">IF(A25="","",IF(COUNTIF(TOther[Frequency],$V$1)=0,0,SUMPRODUCT(--(TOther[Frequency]=$V$1),--(TOther[Start Date]&lt;=A25),--(TOther[End Date Calc]&gt;=A25),IF(B25="N",--(TOther[Start Day]=DAY(A25)),--(TOther[Start Day]&gt;=DAY(A25))),--(IFERROR(MOD(TOther[Start Month]-MONTH(A25)+12,12),1)=0),TOther[Amount])))</f>
        <v>0</v>
      </c>
      <c r="W25" s="8">
        <f>IF(A25="","",SUMIFS(TOther[Amount],TOther[Start Date],A25,TOther[Frequency],$W$1))</f>
        <v>0</v>
      </c>
      <c r="X25" s="9">
        <f t="shared" si="0"/>
        <v>0</v>
      </c>
      <c r="Y25" s="9">
        <f t="shared" si="4"/>
        <v>0</v>
      </c>
      <c r="Z25" s="8" cm="1">
        <f t="array" ref="Z25">IF(A25="","",IF(COUNTIF('2) Income'!$D$13:$D$32,"Weekly")=0,0,SUMPRODUCT(--(IFERROR(MOD(A25-'2) Income'!$F$13:$F$32,7),1)=0),--('2) Income'!$D$13:$D$32="Weekly"),--('2) Income'!$F$13:$F$32&lt;=A25),'2) Income'!$E$13:$E$32)))</f>
        <v>0</v>
      </c>
      <c r="AA25" s="8" cm="1">
        <f t="array" ref="AA25">IF(A25="","",IF(COUNTIF('2) Income'!$D$13:$D$32,"Every Other Week")=0,0,SUMPRODUCT(--(IFERROR(MOD(A25-'2) Income'!$F$13:$F$32,14),1)=0),--('2) Income'!$D$13:$D$32="Every Other Week"),--('2) Income'!$F$13:$F$32&lt;=A25),'2) Income'!$E$13:$E$32)))</f>
        <v>0</v>
      </c>
      <c r="AB25" s="8">
        <f>IF(A25="","",IF(COUNTIF('2) Income'!$D$13:$D$32,"1st and 15th")=0,0,IF(OR(DAY(A25)=1,DAY(A25)=15),SUMIFS('2) Income'!$E$13:$E$32,'2) Income'!$D$13:$D$32,"1st and 15th",'2) Income'!$F$13:$F$32,"&lt;="&amp;$A25),0)))</f>
        <v>0</v>
      </c>
      <c r="AC25" s="8">
        <f>IF(A25="","",IF(COUNTIF('2) Income'!$D$13:$D$32,"2nd Wednesday")=0,0,IF(A25=(A25-DAY(A25)+1+2*7-WEEKDAY(A25-DAY(A25)+8-4,1)),SUMIFS('2) Income'!$E$13:$E$32,'2) Income'!$D$13:$D$32,"2nd Wednesday",'2) Income'!$F$13:$F$32,"&lt;="&amp;$A25),0)))</f>
        <v>0</v>
      </c>
      <c r="AD25" s="8">
        <f>IF(A25="","",IF(COUNTIF('2) Income'!$D$13:$D$32,"3rd Wednesday")=0,0,IF(A25=(A25-DAY(A25)+1+3*7-WEEKDAY(A25-DAY(A25)+8-4,1)),SUMIFS('2) Income'!$E$13:$E$32,'2) Income'!$D$13:$D$32,"3rd Wednesday",'2) Income'!$F$13:$F$32,"&lt;="&amp;$A25),0)))</f>
        <v>0</v>
      </c>
      <c r="AE25" s="8">
        <f>IF(A25="","",IF(COUNTIF('2) Income'!$D$13:$D$32,"4th Wednesday")=0,0,IF(A25=(A25-DAY(A25)+1+4*7-WEEKDAY(A25-DAY(A25)+8-4,1)),SUMIFS('2) Income'!$E$13:$E$32,'2) Income'!$D$13:$D$32,"4th Wednesday",'2) Income'!$F$13:$F$32,"&lt;="&amp;$A25),0)))</f>
        <v>0</v>
      </c>
      <c r="AF25" s="8" cm="1">
        <f t="array" ref="AF25">IF(A25="","",IF(COUNTIF('2) Income'!$D$13:$D$32,"Every 4 Weeks")=0,0,SUMPRODUCT(--(IFERROR(MOD(A25-'2) Income'!$F$13:$F$32,28),1)=0),--('2) Income'!$D$13:$D$32="Every 4 Weeks"),--('2) Income'!$F$13:$F$32&lt;=A25),'2) Income'!$E$13:$E$32)))</f>
        <v>0</v>
      </c>
      <c r="AG25" s="8">
        <f>IF(A25="","",IF(COUNTIF('2) Income'!$D$13:$D$32,"Monthly")=0,0,IF(B25="N",SUMIFS('2) Income'!$E$13:$E$32,'2) Income'!$D$13:$D$32,"monthly",'2) Income'!$F$13:$F$32,"&lt;="&amp;$A25,'2) Income'!$I$13:$I$32,DAY(A25)),SUMIFS('2) Income'!$E$13:$E$32,'2) Income'!$D$13:$D$32,"monthly",'2) Income'!$F$13:$F$32,"&lt;="&amp;$A25,'2) Income'!$I$13:$I$32,"&gt;="&amp;DAY(A25)))))</f>
        <v>0</v>
      </c>
      <c r="AH25" s="8" cm="1">
        <f t="array" ref="AH25">IF(A25="","",IF(COUNTIF('2) Income'!$D$13:$D$32,"Yearly")=0,0,SUMPRODUCT(--('2) Income'!$D$13:$D$32="Yearly"),--('2) Income'!$F$13:$F$32&lt;=A25),IF(B25="N",--('2) Income'!$I$13:$I$32=DAY(A25)),--('2) Income'!$I$13:$I$32&gt;=DAY(A25))),--(IFERROR(MOD('2) Income'!$H$13:$H$32-MONTH(A25)+12,12),1)=0),'2) Income'!$E$13:$E$32)))</f>
        <v>0</v>
      </c>
      <c r="AI25" s="8">
        <f>IF(A25="","",IF(COUNTIF('2) Income'!$D$13:$D$32,"one-time")=0,0,SUMIFS('2) Income'!$E$13:$E$32,'2) Income'!$D$13:$D$32,"one-time",'2) Income'!$F$13:$F$32,"="&amp;$A25)))</f>
        <v>0</v>
      </c>
      <c r="AJ25" s="9">
        <f t="shared" si="1"/>
        <v>0</v>
      </c>
      <c r="AM25" t="s">
        <v>160</v>
      </c>
    </row>
    <row r="26" spans="1:39">
      <c r="A26" s="7">
        <f>IF(A25="","",IF(A25+1&lt;='1) Period'!$E$21,A25+1,""))</f>
        <v>45498</v>
      </c>
      <c r="B26" s="7" t="str">
        <f t="shared" si="2"/>
        <v>N</v>
      </c>
      <c r="C26" t="str">
        <f t="shared" si="3"/>
        <v>F</v>
      </c>
      <c r="D26" s="8">
        <f>IF(A26="","",IF(TEXT(A26,"dddd")='4) Happy Money'!$E$23,WAllowance,0))</f>
        <v>0</v>
      </c>
      <c r="E26" s="8">
        <f>IF(A26="","",IF(B26="N",SUMIF(TMonthly[Day of the Month],DAY(A26),TMonthly[Amount]),SUMIF(TMonthly[Day of the Month],"&gt;="&amp;DAY(A26),TMonthly[Amount])))</f>
        <v>0</v>
      </c>
      <c r="F26" s="8" cm="1">
        <f t="array" ref="F26">IF(A26="","",SUMPRODUCT(--(TYearly[Due Date]&lt;=A26),IF(B26="N",--(TYearly[Day]=DAY(A26)),--(TYearly[Day]&gt;=DAY(A26))),--(IFERROR(MOD(TYearly[Month]-MONTH(A26)+12,12),1)=0),TYearly[Amount]))</f>
        <v>0</v>
      </c>
      <c r="G26" s="8">
        <f>IF(A26="","",SUMIF(TOneTime[Due Date],A26,TOneTime[Amount]))</f>
        <v>0</v>
      </c>
      <c r="H26" s="8" cm="1">
        <f t="array" ref="H26">IF(A26="","",IF(COUNTIF(TOther[Frequency],$H$1)=0,0,SUMPRODUCT(--(IFERROR(MOD(A26-TOther[Start Date],7),1)=0),--(TOther[Frequency]=$H$1),--(TOther[Start Date]&lt;=A26),--(TOther[End Date Calc]&gt;=A26),TOther[Amount])))</f>
        <v>0</v>
      </c>
      <c r="I26" s="8" cm="1">
        <f t="array" ref="I26">IF(A26="","",IF(COUNTIF(TOther[Frequency],$I$1)=0,0,SUMPRODUCT(--(IFERROR(MOD(A26-TOther[Start Date],14),1)=0),--(TOther[Frequency]=$I$1),--(TOther[Start Date]&lt;=A26),--(TOther[End Date Calc]&gt;=A26),TOther[Amount])))</f>
        <v>0</v>
      </c>
      <c r="J26" s="8">
        <f>IF(A26="","",IF(COUNTIF(TOther[Frequency],$J$1)=0,0,IF(OR(DAY(A26)=1,DAY(A26)=15),SUMIFS(TOther[Amount],TOther[Frequency],$J$1,TOther[Start Date],"&lt;="&amp;$A26,TOther[End Date Calc],"&gt;="&amp;A26),0)))</f>
        <v>0</v>
      </c>
      <c r="K26" s="8">
        <f>IF(A26="","",IF(COUNTIF(TOther[Frequency],$K$1)=0,0,IF(A26=(A26-DAY(A26)+1+2*7-WEEKDAY(A26-DAY(A26)+8-4,1)),SUMIFS(TOther[Amount],TOther[Frequency],$K$1,TOther[Start Date],"&lt;="&amp;$A26,TOther[End Date Calc],"&gt;="&amp;A26),0)))</f>
        <v>0</v>
      </c>
      <c r="L26" s="8">
        <f>IF(A26="","",IF(COUNTIF(TOther[Frequency],$L$1)=0,0,IF(A26=(A26-DAY(A26)+1+3*7-WEEKDAY(A26-DAY(A26)+8-4,1)),SUMIFS(TOther[Amount],TOther[Frequency],$L$1,TOther[Start Date],"&lt;="&amp;$A26,TOther[End Date Calc],"&gt;="&amp;A26),0)))</f>
        <v>0</v>
      </c>
      <c r="M26" s="8">
        <f>IF(A26="","",IF(COUNTIF(TOther[Frequency],$M$1)=0,0,IF(A26=(A26-DAY(A26)+1+4*7-WEEKDAY(A26-DAY(A26)+8-4,1)),SUMIFS(TOther[Amount],TOther[Frequency],$M$1,TOther[Start Date],"&lt;="&amp;$A26,TOther[End Date Calc],"&gt;="&amp;A26),0)))</f>
        <v>0</v>
      </c>
      <c r="N26" s="8" cm="1">
        <f t="array" ref="N26">IF(A26="","",IF(COUNTIF(TOther[Frequency],$N$1)=0,0,SUMPRODUCT(--(IFERROR(MOD(A26-TOther[Start Date],28),1)=0),--(TOther[Frequency]=$N$1),--(TOther[Start Date]&lt;=A26),--(TOther[End Date Calc]&gt;=A26),TOther[Amount])))</f>
        <v>0</v>
      </c>
      <c r="O26" s="8" cm="1">
        <f t="array" ref="O26">IF(A26="","",IF(COUNTIF(TOther[Frequency],$O$1)=0,0,SUMPRODUCT(--(IFERROR(MOD(A26-TOther[Start Date],42),1)=0),--(TOther[Frequency]=$O$1),--(TOther[Start Date]&lt;=A26),--(TOther[End Date Calc]&gt;=A26),TOther[Amount])))</f>
        <v>0</v>
      </c>
      <c r="P26" s="8" cm="1">
        <f t="array" ref="P26">IF(A26="","",IF(COUNTIF(TOther[Frequency],$P$1)=0,0,SUMPRODUCT(--(IFERROR(MOD(A26-TOther[Start Date],56),1)=0),--(TOther[Frequency]=$P$1),--(TOther[Start Date]&lt;=A26),--(TOther[End Date Calc]&gt;=A26),TOther[Amount])))</f>
        <v>0</v>
      </c>
      <c r="Q26" s="8">
        <f>IF(A26="","",IF(COUNTIF(TOther[Frequency],$Q$1)=0,0,IF(B26="N",SUMIFS(TOther[Amount],TOther[Frequency],$Q$1,TOther[Start Date],"&lt;="&amp;$A26,TOther[End Date Calc],"&gt;="&amp;A26,TOther[Start Day],DAY(A26)),SUMIFS(TOther[Amount],TOther[Frequency],$Q$1,TOther[Start Date],"&lt;="&amp;$A26,TOther[End Date Calc],"&gt;="&amp;A26,TOther[Start Day],"&gt;="&amp;DAY(A26)))))</f>
        <v>0</v>
      </c>
      <c r="R26" s="8" cm="1">
        <f t="array" ref="R26">IF(A26="","",IF(COUNTIF(TOther[Frequency],R$1)=0,0,SUMPRODUCT(--(TOther[Frequency]=R$1),--(TOther[Start Date]&lt;=A26),--(TOther[End Date Calc]&gt;=A26),IF(B26="N",--(TOther[Start Day]=DAY(A26)),--(TOther[Start Day]&gt;=DAY(A26))),--(IFERROR(MOD(TOther[Start Month]-MONTH(A26)+2,2),1)=0),TOther[Amount])))</f>
        <v>0</v>
      </c>
      <c r="S26" s="8" cm="1">
        <f t="array" ref="S26">IF(A26="","",IF(COUNTIF(TOther[Frequency],S$1)=0,0,SUMPRODUCT(--(TOther[Frequency]=S$1),--(TOther[Start Date]&lt;=A26),--(TOther[End Date Calc]&gt;=A26),IF(B26="N",--(TOther[Start Day]=DAY(A26)),--(TOther[Start Day]&gt;=DAY(A26))),--(IFERROR(MOD(TOther[Start Month]-MONTH(A26)+3,3),1)=0),TOther[Amount])))</f>
        <v>0</v>
      </c>
      <c r="T26" s="8" cm="1">
        <f t="array" ref="T26">IF($A26="","",IF(COUNTIF(TOther[Frequency],T$1)=0,0,SUMPRODUCT(--(TOther[Frequency]=T$1),--(TOther[Start Date]&lt;=$A26),--(TOther[End Date Calc]&gt;=$A26),IF($B26="N",--(TOther[Start Day]=DAY($A26)),--(TOther[Start Day]&gt;=DAY($A26))),--(IFERROR(MOD(TOther[Start Month]-MONTH($A26)+4,4),1)=0),TOther[Amount])))</f>
        <v>0</v>
      </c>
      <c r="U26" s="8" cm="1">
        <f t="array" ref="U26">IF(A26="","",IF(COUNTIF(TOther[Frequency],$U$1)=0,0,SUMPRODUCT(--(TOther[Frequency]=$U$1),--(TOther[Start Date]&lt;=A26),--(TOther[End Date Calc]&gt;=A26),IF(B26="N",--(TOther[Start Day]=DAY(A26)),--(TOther[Start Day]&gt;=DAY(A26))),--(IFERROR(MOD(TOther[Start Month]-MONTH(A26)+6,6),1)=0),TOther[Amount])))</f>
        <v>0</v>
      </c>
      <c r="V26" s="8" cm="1">
        <f t="array" ref="V26">IF(A26="","",IF(COUNTIF(TOther[Frequency],$V$1)=0,0,SUMPRODUCT(--(TOther[Frequency]=$V$1),--(TOther[Start Date]&lt;=A26),--(TOther[End Date Calc]&gt;=A26),IF(B26="N",--(TOther[Start Day]=DAY(A26)),--(TOther[Start Day]&gt;=DAY(A26))),--(IFERROR(MOD(TOther[Start Month]-MONTH(A26)+12,12),1)=0),TOther[Amount])))</f>
        <v>0</v>
      </c>
      <c r="W26" s="8">
        <f>IF(A26="","",SUMIFS(TOther[Amount],TOther[Start Date],A26,TOther[Frequency],$W$1))</f>
        <v>0</v>
      </c>
      <c r="X26" s="9">
        <f t="shared" si="0"/>
        <v>0</v>
      </c>
      <c r="Y26" s="9">
        <f t="shared" si="4"/>
        <v>0</v>
      </c>
      <c r="Z26" s="8" cm="1">
        <f t="array" ref="Z26">IF(A26="","",IF(COUNTIF('2) Income'!$D$13:$D$32,"Weekly")=0,0,SUMPRODUCT(--(IFERROR(MOD(A26-'2) Income'!$F$13:$F$32,7),1)=0),--('2) Income'!$D$13:$D$32="Weekly"),--('2) Income'!$F$13:$F$32&lt;=A26),'2) Income'!$E$13:$E$32)))</f>
        <v>0</v>
      </c>
      <c r="AA26" s="8" cm="1">
        <f t="array" ref="AA26">IF(A26="","",IF(COUNTIF('2) Income'!$D$13:$D$32,"Every Other Week")=0,0,SUMPRODUCT(--(IFERROR(MOD(A26-'2) Income'!$F$13:$F$32,14),1)=0),--('2) Income'!$D$13:$D$32="Every Other Week"),--('2) Income'!$F$13:$F$32&lt;=A26),'2) Income'!$E$13:$E$32)))</f>
        <v>0</v>
      </c>
      <c r="AB26" s="8">
        <f>IF(A26="","",IF(COUNTIF('2) Income'!$D$13:$D$32,"1st and 15th")=0,0,IF(OR(DAY(A26)=1,DAY(A26)=15),SUMIFS('2) Income'!$E$13:$E$32,'2) Income'!$D$13:$D$32,"1st and 15th",'2) Income'!$F$13:$F$32,"&lt;="&amp;$A26),0)))</f>
        <v>0</v>
      </c>
      <c r="AC26" s="8">
        <f>IF(A26="","",IF(COUNTIF('2) Income'!$D$13:$D$32,"2nd Wednesday")=0,0,IF(A26=(A26-DAY(A26)+1+2*7-WEEKDAY(A26-DAY(A26)+8-4,1)),SUMIFS('2) Income'!$E$13:$E$32,'2) Income'!$D$13:$D$32,"2nd Wednesday",'2) Income'!$F$13:$F$32,"&lt;="&amp;$A26),0)))</f>
        <v>0</v>
      </c>
      <c r="AD26" s="8">
        <f>IF(A26="","",IF(COUNTIF('2) Income'!$D$13:$D$32,"3rd Wednesday")=0,0,IF(A26=(A26-DAY(A26)+1+3*7-WEEKDAY(A26-DAY(A26)+8-4,1)),SUMIFS('2) Income'!$E$13:$E$32,'2) Income'!$D$13:$D$32,"3rd Wednesday",'2) Income'!$F$13:$F$32,"&lt;="&amp;$A26),0)))</f>
        <v>0</v>
      </c>
      <c r="AE26" s="8">
        <f>IF(A26="","",IF(COUNTIF('2) Income'!$D$13:$D$32,"4th Wednesday")=0,0,IF(A26=(A26-DAY(A26)+1+4*7-WEEKDAY(A26-DAY(A26)+8-4,1)),SUMIFS('2) Income'!$E$13:$E$32,'2) Income'!$D$13:$D$32,"4th Wednesday",'2) Income'!$F$13:$F$32,"&lt;="&amp;$A26),0)))</f>
        <v>0</v>
      </c>
      <c r="AF26" s="8" cm="1">
        <f t="array" ref="AF26">IF(A26="","",IF(COUNTIF('2) Income'!$D$13:$D$32,"Every 4 Weeks")=0,0,SUMPRODUCT(--(IFERROR(MOD(A26-'2) Income'!$F$13:$F$32,28),1)=0),--('2) Income'!$D$13:$D$32="Every 4 Weeks"),--('2) Income'!$F$13:$F$32&lt;=A26),'2) Income'!$E$13:$E$32)))</f>
        <v>0</v>
      </c>
      <c r="AG26" s="8">
        <f>IF(A26="","",IF(COUNTIF('2) Income'!$D$13:$D$32,"Monthly")=0,0,IF(B26="N",SUMIFS('2) Income'!$E$13:$E$32,'2) Income'!$D$13:$D$32,"monthly",'2) Income'!$F$13:$F$32,"&lt;="&amp;$A26,'2) Income'!$I$13:$I$32,DAY(A26)),SUMIFS('2) Income'!$E$13:$E$32,'2) Income'!$D$13:$D$32,"monthly",'2) Income'!$F$13:$F$32,"&lt;="&amp;$A26,'2) Income'!$I$13:$I$32,"&gt;="&amp;DAY(A26)))))</f>
        <v>0</v>
      </c>
      <c r="AH26" s="8" cm="1">
        <f t="array" ref="AH26">IF(A26="","",IF(COUNTIF('2) Income'!$D$13:$D$32,"Yearly")=0,0,SUMPRODUCT(--('2) Income'!$D$13:$D$32="Yearly"),--('2) Income'!$F$13:$F$32&lt;=A26),IF(B26="N",--('2) Income'!$I$13:$I$32=DAY(A26)),--('2) Income'!$I$13:$I$32&gt;=DAY(A26))),--(IFERROR(MOD('2) Income'!$H$13:$H$32-MONTH(A26)+12,12),1)=0),'2) Income'!$E$13:$E$32)))</f>
        <v>0</v>
      </c>
      <c r="AI26" s="8">
        <f>IF(A26="","",IF(COUNTIF('2) Income'!$D$13:$D$32,"one-time")=0,0,SUMIFS('2) Income'!$E$13:$E$32,'2) Income'!$D$13:$D$32,"one-time",'2) Income'!$F$13:$F$32,"="&amp;$A26)))</f>
        <v>0</v>
      </c>
      <c r="AJ26" s="9">
        <f t="shared" si="1"/>
        <v>0</v>
      </c>
      <c r="AL26" t="s">
        <v>161</v>
      </c>
    </row>
    <row r="27" spans="1:39">
      <c r="A27" s="7">
        <f>IF(A26="","",IF(A26+1&lt;='1) Period'!$E$21,A26+1,""))</f>
        <v>45499</v>
      </c>
      <c r="B27" s="7" t="str">
        <f t="shared" si="2"/>
        <v>N</v>
      </c>
      <c r="C27" t="str">
        <f t="shared" si="3"/>
        <v>F</v>
      </c>
      <c r="D27" s="8">
        <f>IF(A27="","",IF(TEXT(A27,"dddd")='4) Happy Money'!$E$23,WAllowance,0))</f>
        <v>0</v>
      </c>
      <c r="E27" s="8">
        <f>IF(A27="","",IF(B27="N",SUMIF(TMonthly[Day of the Month],DAY(A27),TMonthly[Amount]),SUMIF(TMonthly[Day of the Month],"&gt;="&amp;DAY(A27),TMonthly[Amount])))</f>
        <v>0</v>
      </c>
      <c r="F27" s="8" cm="1">
        <f t="array" ref="F27">IF(A27="","",SUMPRODUCT(--(TYearly[Due Date]&lt;=A27),IF(B27="N",--(TYearly[Day]=DAY(A27)),--(TYearly[Day]&gt;=DAY(A27))),--(IFERROR(MOD(TYearly[Month]-MONTH(A27)+12,12),1)=0),TYearly[Amount]))</f>
        <v>0</v>
      </c>
      <c r="G27" s="8">
        <f>IF(A27="","",SUMIF(TOneTime[Due Date],A27,TOneTime[Amount]))</f>
        <v>0</v>
      </c>
      <c r="H27" s="8" cm="1">
        <f t="array" ref="H27">IF(A27="","",IF(COUNTIF(TOther[Frequency],$H$1)=0,0,SUMPRODUCT(--(IFERROR(MOD(A27-TOther[Start Date],7),1)=0),--(TOther[Frequency]=$H$1),--(TOther[Start Date]&lt;=A27),--(TOther[End Date Calc]&gt;=A27),TOther[Amount])))</f>
        <v>0</v>
      </c>
      <c r="I27" s="8" cm="1">
        <f t="array" ref="I27">IF(A27="","",IF(COUNTIF(TOther[Frequency],$I$1)=0,0,SUMPRODUCT(--(IFERROR(MOD(A27-TOther[Start Date],14),1)=0),--(TOther[Frequency]=$I$1),--(TOther[Start Date]&lt;=A27),--(TOther[End Date Calc]&gt;=A27),TOther[Amount])))</f>
        <v>0</v>
      </c>
      <c r="J27" s="8">
        <f>IF(A27="","",IF(COUNTIF(TOther[Frequency],$J$1)=0,0,IF(OR(DAY(A27)=1,DAY(A27)=15),SUMIFS(TOther[Amount],TOther[Frequency],$J$1,TOther[Start Date],"&lt;="&amp;$A27,TOther[End Date Calc],"&gt;="&amp;A27),0)))</f>
        <v>0</v>
      </c>
      <c r="K27" s="8">
        <f>IF(A27="","",IF(COUNTIF(TOther[Frequency],$K$1)=0,0,IF(A27=(A27-DAY(A27)+1+2*7-WEEKDAY(A27-DAY(A27)+8-4,1)),SUMIFS(TOther[Amount],TOther[Frequency],$K$1,TOther[Start Date],"&lt;="&amp;$A27,TOther[End Date Calc],"&gt;="&amp;A27),0)))</f>
        <v>0</v>
      </c>
      <c r="L27" s="8">
        <f>IF(A27="","",IF(COUNTIF(TOther[Frequency],$L$1)=0,0,IF(A27=(A27-DAY(A27)+1+3*7-WEEKDAY(A27-DAY(A27)+8-4,1)),SUMIFS(TOther[Amount],TOther[Frequency],$L$1,TOther[Start Date],"&lt;="&amp;$A27,TOther[End Date Calc],"&gt;="&amp;A27),0)))</f>
        <v>0</v>
      </c>
      <c r="M27" s="8">
        <f>IF(A27="","",IF(COUNTIF(TOther[Frequency],$M$1)=0,0,IF(A27=(A27-DAY(A27)+1+4*7-WEEKDAY(A27-DAY(A27)+8-4,1)),SUMIFS(TOther[Amount],TOther[Frequency],$M$1,TOther[Start Date],"&lt;="&amp;$A27,TOther[End Date Calc],"&gt;="&amp;A27),0)))</f>
        <v>0</v>
      </c>
      <c r="N27" s="8" cm="1">
        <f t="array" ref="N27">IF(A27="","",IF(COUNTIF(TOther[Frequency],$N$1)=0,0,SUMPRODUCT(--(IFERROR(MOD(A27-TOther[Start Date],28),1)=0),--(TOther[Frequency]=$N$1),--(TOther[Start Date]&lt;=A27),--(TOther[End Date Calc]&gt;=A27),TOther[Amount])))</f>
        <v>0</v>
      </c>
      <c r="O27" s="8" cm="1">
        <f t="array" ref="O27">IF(A27="","",IF(COUNTIF(TOther[Frequency],$O$1)=0,0,SUMPRODUCT(--(IFERROR(MOD(A27-TOther[Start Date],42),1)=0),--(TOther[Frequency]=$O$1),--(TOther[Start Date]&lt;=A27),--(TOther[End Date Calc]&gt;=A27),TOther[Amount])))</f>
        <v>0</v>
      </c>
      <c r="P27" s="8" cm="1">
        <f t="array" ref="P27">IF(A27="","",IF(COUNTIF(TOther[Frequency],$P$1)=0,0,SUMPRODUCT(--(IFERROR(MOD(A27-TOther[Start Date],56),1)=0),--(TOther[Frequency]=$P$1),--(TOther[Start Date]&lt;=A27),--(TOther[End Date Calc]&gt;=A27),TOther[Amount])))</f>
        <v>0</v>
      </c>
      <c r="Q27" s="8">
        <f>IF(A27="","",IF(COUNTIF(TOther[Frequency],$Q$1)=0,0,IF(B27="N",SUMIFS(TOther[Amount],TOther[Frequency],$Q$1,TOther[Start Date],"&lt;="&amp;$A27,TOther[End Date Calc],"&gt;="&amp;A27,TOther[Start Day],DAY(A27)),SUMIFS(TOther[Amount],TOther[Frequency],$Q$1,TOther[Start Date],"&lt;="&amp;$A27,TOther[End Date Calc],"&gt;="&amp;A27,TOther[Start Day],"&gt;="&amp;DAY(A27)))))</f>
        <v>0</v>
      </c>
      <c r="R27" s="8" cm="1">
        <f t="array" ref="R27">IF(A27="","",IF(COUNTIF(TOther[Frequency],R$1)=0,0,SUMPRODUCT(--(TOther[Frequency]=R$1),--(TOther[Start Date]&lt;=A27),--(TOther[End Date Calc]&gt;=A27),IF(B27="N",--(TOther[Start Day]=DAY(A27)),--(TOther[Start Day]&gt;=DAY(A27))),--(IFERROR(MOD(TOther[Start Month]-MONTH(A27)+2,2),1)=0),TOther[Amount])))</f>
        <v>0</v>
      </c>
      <c r="S27" s="8" cm="1">
        <f t="array" ref="S27">IF(A27="","",IF(COUNTIF(TOther[Frequency],S$1)=0,0,SUMPRODUCT(--(TOther[Frequency]=S$1),--(TOther[Start Date]&lt;=A27),--(TOther[End Date Calc]&gt;=A27),IF(B27="N",--(TOther[Start Day]=DAY(A27)),--(TOther[Start Day]&gt;=DAY(A27))),--(IFERROR(MOD(TOther[Start Month]-MONTH(A27)+3,3),1)=0),TOther[Amount])))</f>
        <v>0</v>
      </c>
      <c r="T27" s="8" cm="1">
        <f t="array" ref="T27">IF($A27="","",IF(COUNTIF(TOther[Frequency],T$1)=0,0,SUMPRODUCT(--(TOther[Frequency]=T$1),--(TOther[Start Date]&lt;=$A27),--(TOther[End Date Calc]&gt;=$A27),IF($B27="N",--(TOther[Start Day]=DAY($A27)),--(TOther[Start Day]&gt;=DAY($A27))),--(IFERROR(MOD(TOther[Start Month]-MONTH($A27)+4,4),1)=0),TOther[Amount])))</f>
        <v>0</v>
      </c>
      <c r="U27" s="8" cm="1">
        <f t="array" ref="U27">IF(A27="","",IF(COUNTIF(TOther[Frequency],$U$1)=0,0,SUMPRODUCT(--(TOther[Frequency]=$U$1),--(TOther[Start Date]&lt;=A27),--(TOther[End Date Calc]&gt;=A27),IF(B27="N",--(TOther[Start Day]=DAY(A27)),--(TOther[Start Day]&gt;=DAY(A27))),--(IFERROR(MOD(TOther[Start Month]-MONTH(A27)+6,6),1)=0),TOther[Amount])))</f>
        <v>0</v>
      </c>
      <c r="V27" s="8" cm="1">
        <f t="array" ref="V27">IF(A27="","",IF(COUNTIF(TOther[Frequency],$V$1)=0,0,SUMPRODUCT(--(TOther[Frequency]=$V$1),--(TOther[Start Date]&lt;=A27),--(TOther[End Date Calc]&gt;=A27),IF(B27="N",--(TOther[Start Day]=DAY(A27)),--(TOther[Start Day]&gt;=DAY(A27))),--(IFERROR(MOD(TOther[Start Month]-MONTH(A27)+12,12),1)=0),TOther[Amount])))</f>
        <v>0</v>
      </c>
      <c r="W27" s="8">
        <f>IF(A27="","",SUMIFS(TOther[Amount],TOther[Start Date],A27,TOther[Frequency],$W$1))</f>
        <v>0</v>
      </c>
      <c r="X27" s="9">
        <f t="shared" si="0"/>
        <v>0</v>
      </c>
      <c r="Y27" s="9">
        <f t="shared" si="4"/>
        <v>0</v>
      </c>
      <c r="Z27" s="8" cm="1">
        <f t="array" ref="Z27">IF(A27="","",IF(COUNTIF('2) Income'!$D$13:$D$32,"Weekly")=0,0,SUMPRODUCT(--(IFERROR(MOD(A27-'2) Income'!$F$13:$F$32,7),1)=0),--('2) Income'!$D$13:$D$32="Weekly"),--('2) Income'!$F$13:$F$32&lt;=A27),'2) Income'!$E$13:$E$32)))</f>
        <v>0</v>
      </c>
      <c r="AA27" s="8" cm="1">
        <f t="array" ref="AA27">IF(A27="","",IF(COUNTIF('2) Income'!$D$13:$D$32,"Every Other Week")=0,0,SUMPRODUCT(--(IFERROR(MOD(A27-'2) Income'!$F$13:$F$32,14),1)=0),--('2) Income'!$D$13:$D$32="Every Other Week"),--('2) Income'!$F$13:$F$32&lt;=A27),'2) Income'!$E$13:$E$32)))</f>
        <v>0</v>
      </c>
      <c r="AB27" s="8">
        <f>IF(A27="","",IF(COUNTIF('2) Income'!$D$13:$D$32,"1st and 15th")=0,0,IF(OR(DAY(A27)=1,DAY(A27)=15),SUMIFS('2) Income'!$E$13:$E$32,'2) Income'!$D$13:$D$32,"1st and 15th",'2) Income'!$F$13:$F$32,"&lt;="&amp;$A27),0)))</f>
        <v>0</v>
      </c>
      <c r="AC27" s="8">
        <f>IF(A27="","",IF(COUNTIF('2) Income'!$D$13:$D$32,"2nd Wednesday")=0,0,IF(A27=(A27-DAY(A27)+1+2*7-WEEKDAY(A27-DAY(A27)+8-4,1)),SUMIFS('2) Income'!$E$13:$E$32,'2) Income'!$D$13:$D$32,"2nd Wednesday",'2) Income'!$F$13:$F$32,"&lt;="&amp;$A27),0)))</f>
        <v>0</v>
      </c>
      <c r="AD27" s="8">
        <f>IF(A27="","",IF(COUNTIF('2) Income'!$D$13:$D$32,"3rd Wednesday")=0,0,IF(A27=(A27-DAY(A27)+1+3*7-WEEKDAY(A27-DAY(A27)+8-4,1)),SUMIFS('2) Income'!$E$13:$E$32,'2) Income'!$D$13:$D$32,"3rd Wednesday",'2) Income'!$F$13:$F$32,"&lt;="&amp;$A27),0)))</f>
        <v>0</v>
      </c>
      <c r="AE27" s="8">
        <f>IF(A27="","",IF(COUNTIF('2) Income'!$D$13:$D$32,"4th Wednesday")=0,0,IF(A27=(A27-DAY(A27)+1+4*7-WEEKDAY(A27-DAY(A27)+8-4,1)),SUMIFS('2) Income'!$E$13:$E$32,'2) Income'!$D$13:$D$32,"4th Wednesday",'2) Income'!$F$13:$F$32,"&lt;="&amp;$A27),0)))</f>
        <v>0</v>
      </c>
      <c r="AF27" s="8" cm="1">
        <f t="array" ref="AF27">IF(A27="","",IF(COUNTIF('2) Income'!$D$13:$D$32,"Every 4 Weeks")=0,0,SUMPRODUCT(--(IFERROR(MOD(A27-'2) Income'!$F$13:$F$32,28),1)=0),--('2) Income'!$D$13:$D$32="Every 4 Weeks"),--('2) Income'!$F$13:$F$32&lt;=A27),'2) Income'!$E$13:$E$32)))</f>
        <v>0</v>
      </c>
      <c r="AG27" s="8">
        <f>IF(A27="","",IF(COUNTIF('2) Income'!$D$13:$D$32,"Monthly")=0,0,IF(B27="N",SUMIFS('2) Income'!$E$13:$E$32,'2) Income'!$D$13:$D$32,"monthly",'2) Income'!$F$13:$F$32,"&lt;="&amp;$A27,'2) Income'!$I$13:$I$32,DAY(A27)),SUMIFS('2) Income'!$E$13:$E$32,'2) Income'!$D$13:$D$32,"monthly",'2) Income'!$F$13:$F$32,"&lt;="&amp;$A27,'2) Income'!$I$13:$I$32,"&gt;="&amp;DAY(A27)))))</f>
        <v>0</v>
      </c>
      <c r="AH27" s="8" cm="1">
        <f t="array" ref="AH27">IF(A27="","",IF(COUNTIF('2) Income'!$D$13:$D$32,"Yearly")=0,0,SUMPRODUCT(--('2) Income'!$D$13:$D$32="Yearly"),--('2) Income'!$F$13:$F$32&lt;=A27),IF(B27="N",--('2) Income'!$I$13:$I$32=DAY(A27)),--('2) Income'!$I$13:$I$32&gt;=DAY(A27))),--(IFERROR(MOD('2) Income'!$H$13:$H$32-MONTH(A27)+12,12),1)=0),'2) Income'!$E$13:$E$32)))</f>
        <v>0</v>
      </c>
      <c r="AI27" s="8">
        <f>IF(A27="","",IF(COUNTIF('2) Income'!$D$13:$D$32,"one-time")=0,0,SUMIFS('2) Income'!$E$13:$E$32,'2) Income'!$D$13:$D$32,"one-time",'2) Income'!$F$13:$F$32,"="&amp;$A27)))</f>
        <v>0</v>
      </c>
      <c r="AJ27" s="9">
        <f t="shared" si="1"/>
        <v>0</v>
      </c>
      <c r="AM27" t="s">
        <v>159</v>
      </c>
    </row>
    <row r="28" spans="1:39">
      <c r="A28" s="7">
        <f>IF(A27="","",IF(A27+1&lt;='1) Period'!$E$21,A27+1,""))</f>
        <v>45500</v>
      </c>
      <c r="B28" s="7" t="str">
        <f t="shared" si="2"/>
        <v>N</v>
      </c>
      <c r="C28" t="str">
        <f t="shared" si="3"/>
        <v>Y</v>
      </c>
      <c r="D28" s="8">
        <f>IF(A28="","",IF(TEXT(A28,"dddd")='4) Happy Money'!$E$23,WAllowance,0))</f>
        <v>0</v>
      </c>
      <c r="E28" s="8">
        <f>IF(A28="","",IF(B28="N",SUMIF(TMonthly[Day of the Month],DAY(A28),TMonthly[Amount]),SUMIF(TMonthly[Day of the Month],"&gt;="&amp;DAY(A28),TMonthly[Amount])))</f>
        <v>100</v>
      </c>
      <c r="F28" s="8" cm="1">
        <f t="array" ref="F28">IF(A28="","",SUMPRODUCT(--(TYearly[Due Date]&lt;=A28),IF(B28="N",--(TYearly[Day]=DAY(A28)),--(TYearly[Day]&gt;=DAY(A28))),--(IFERROR(MOD(TYearly[Month]-MONTH(A28)+12,12),1)=0),TYearly[Amount]))</f>
        <v>0</v>
      </c>
      <c r="G28" s="8">
        <f>IF(A28="","",SUMIF(TOneTime[Due Date],A28,TOneTime[Amount]))</f>
        <v>0</v>
      </c>
      <c r="H28" s="8" cm="1">
        <f t="array" ref="H28">IF(A28="","",IF(COUNTIF(TOther[Frequency],$H$1)=0,0,SUMPRODUCT(--(IFERROR(MOD(A28-TOther[Start Date],7),1)=0),--(TOther[Frequency]=$H$1),--(TOther[Start Date]&lt;=A28),--(TOther[End Date Calc]&gt;=A28),TOther[Amount])))</f>
        <v>0</v>
      </c>
      <c r="I28" s="8" cm="1">
        <f t="array" ref="I28">IF(A28="","",IF(COUNTIF(TOther[Frequency],$I$1)=0,0,SUMPRODUCT(--(IFERROR(MOD(A28-TOther[Start Date],14),1)=0),--(TOther[Frequency]=$I$1),--(TOther[Start Date]&lt;=A28),--(TOther[End Date Calc]&gt;=A28),TOther[Amount])))</f>
        <v>0</v>
      </c>
      <c r="J28" s="8">
        <f>IF(A28="","",IF(COUNTIF(TOther[Frequency],$J$1)=0,0,IF(OR(DAY(A28)=1,DAY(A28)=15),SUMIFS(TOther[Amount],TOther[Frequency],$J$1,TOther[Start Date],"&lt;="&amp;$A28,TOther[End Date Calc],"&gt;="&amp;A28),0)))</f>
        <v>0</v>
      </c>
      <c r="K28" s="8">
        <f>IF(A28="","",IF(COUNTIF(TOther[Frequency],$K$1)=0,0,IF(A28=(A28-DAY(A28)+1+2*7-WEEKDAY(A28-DAY(A28)+8-4,1)),SUMIFS(TOther[Amount],TOther[Frequency],$K$1,TOther[Start Date],"&lt;="&amp;$A28,TOther[End Date Calc],"&gt;="&amp;A28),0)))</f>
        <v>0</v>
      </c>
      <c r="L28" s="8">
        <f>IF(A28="","",IF(COUNTIF(TOther[Frequency],$L$1)=0,0,IF(A28=(A28-DAY(A28)+1+3*7-WEEKDAY(A28-DAY(A28)+8-4,1)),SUMIFS(TOther[Amount],TOther[Frequency],$L$1,TOther[Start Date],"&lt;="&amp;$A28,TOther[End Date Calc],"&gt;="&amp;A28),0)))</f>
        <v>0</v>
      </c>
      <c r="M28" s="8">
        <f>IF(A28="","",IF(COUNTIF(TOther[Frequency],$M$1)=0,0,IF(A28=(A28-DAY(A28)+1+4*7-WEEKDAY(A28-DAY(A28)+8-4,1)),SUMIFS(TOther[Amount],TOther[Frequency],$M$1,TOther[Start Date],"&lt;="&amp;$A28,TOther[End Date Calc],"&gt;="&amp;A28),0)))</f>
        <v>0</v>
      </c>
      <c r="N28" s="8" cm="1">
        <f t="array" ref="N28">IF(A28="","",IF(COUNTIF(TOther[Frequency],$N$1)=0,0,SUMPRODUCT(--(IFERROR(MOD(A28-TOther[Start Date],28),1)=0),--(TOther[Frequency]=$N$1),--(TOther[Start Date]&lt;=A28),--(TOther[End Date Calc]&gt;=A28),TOther[Amount])))</f>
        <v>0</v>
      </c>
      <c r="O28" s="8" cm="1">
        <f t="array" ref="O28">IF(A28="","",IF(COUNTIF(TOther[Frequency],$O$1)=0,0,SUMPRODUCT(--(IFERROR(MOD(A28-TOther[Start Date],42),1)=0),--(TOther[Frequency]=$O$1),--(TOther[Start Date]&lt;=A28),--(TOther[End Date Calc]&gt;=A28),TOther[Amount])))</f>
        <v>0</v>
      </c>
      <c r="P28" s="8" cm="1">
        <f t="array" ref="P28">IF(A28="","",IF(COUNTIF(TOther[Frequency],$P$1)=0,0,SUMPRODUCT(--(IFERROR(MOD(A28-TOther[Start Date],56),1)=0),--(TOther[Frequency]=$P$1),--(TOther[Start Date]&lt;=A28),--(TOther[End Date Calc]&gt;=A28),TOther[Amount])))</f>
        <v>0</v>
      </c>
      <c r="Q28" s="8">
        <f>IF(A28="","",IF(COUNTIF(TOther[Frequency],$Q$1)=0,0,IF(B28="N",SUMIFS(TOther[Amount],TOther[Frequency],$Q$1,TOther[Start Date],"&lt;="&amp;$A28,TOther[End Date Calc],"&gt;="&amp;A28,TOther[Start Day],DAY(A28)),SUMIFS(TOther[Amount],TOther[Frequency],$Q$1,TOther[Start Date],"&lt;="&amp;$A28,TOther[End Date Calc],"&gt;="&amp;A28,TOther[Start Day],"&gt;="&amp;DAY(A28)))))</f>
        <v>0</v>
      </c>
      <c r="R28" s="8" cm="1">
        <f t="array" ref="R28">IF(A28="","",IF(COUNTIF(TOther[Frequency],R$1)=0,0,SUMPRODUCT(--(TOther[Frequency]=R$1),--(TOther[Start Date]&lt;=A28),--(TOther[End Date Calc]&gt;=A28),IF(B28="N",--(TOther[Start Day]=DAY(A28)),--(TOther[Start Day]&gt;=DAY(A28))),--(IFERROR(MOD(TOther[Start Month]-MONTH(A28)+2,2),1)=0),TOther[Amount])))</f>
        <v>0</v>
      </c>
      <c r="S28" s="8" cm="1">
        <f t="array" ref="S28">IF(A28="","",IF(COUNTIF(TOther[Frequency],S$1)=0,0,SUMPRODUCT(--(TOther[Frequency]=S$1),--(TOther[Start Date]&lt;=A28),--(TOther[End Date Calc]&gt;=A28),IF(B28="N",--(TOther[Start Day]=DAY(A28)),--(TOther[Start Day]&gt;=DAY(A28))),--(IFERROR(MOD(TOther[Start Month]-MONTH(A28)+3,3),1)=0),TOther[Amount])))</f>
        <v>0</v>
      </c>
      <c r="T28" s="8" cm="1">
        <f t="array" ref="T28">IF($A28="","",IF(COUNTIF(TOther[Frequency],T$1)=0,0,SUMPRODUCT(--(TOther[Frequency]=T$1),--(TOther[Start Date]&lt;=$A28),--(TOther[End Date Calc]&gt;=$A28),IF($B28="N",--(TOther[Start Day]=DAY($A28)),--(TOther[Start Day]&gt;=DAY($A28))),--(IFERROR(MOD(TOther[Start Month]-MONTH($A28)+4,4),1)=0),TOther[Amount])))</f>
        <v>0</v>
      </c>
      <c r="U28" s="8" cm="1">
        <f t="array" ref="U28">IF(A28="","",IF(COUNTIF(TOther[Frequency],$U$1)=0,0,SUMPRODUCT(--(TOther[Frequency]=$U$1),--(TOther[Start Date]&lt;=A28),--(TOther[End Date Calc]&gt;=A28),IF(B28="N",--(TOther[Start Day]=DAY(A28)),--(TOther[Start Day]&gt;=DAY(A28))),--(IFERROR(MOD(TOther[Start Month]-MONTH(A28)+6,6),1)=0),TOther[Amount])))</f>
        <v>0</v>
      </c>
      <c r="V28" s="8" cm="1">
        <f t="array" ref="V28">IF(A28="","",IF(COUNTIF(TOther[Frequency],$V$1)=0,0,SUMPRODUCT(--(TOther[Frequency]=$V$1),--(TOther[Start Date]&lt;=A28),--(TOther[End Date Calc]&gt;=A28),IF(B28="N",--(TOther[Start Day]=DAY(A28)),--(TOther[Start Day]&gt;=DAY(A28))),--(IFERROR(MOD(TOther[Start Month]-MONTH(A28)+12,12),1)=0),TOther[Amount])))</f>
        <v>0</v>
      </c>
      <c r="W28" s="8">
        <f>IF(A28="","",SUMIFS(TOther[Amount],TOther[Start Date],A28,TOther[Frequency],$W$1))</f>
        <v>0</v>
      </c>
      <c r="X28" s="9">
        <f t="shared" si="0"/>
        <v>100</v>
      </c>
      <c r="Y28" s="9">
        <f t="shared" si="4"/>
        <v>0</v>
      </c>
      <c r="Z28" s="8" cm="1">
        <f t="array" ref="Z28">IF(A28="","",IF(COUNTIF('2) Income'!$D$13:$D$32,"Weekly")=0,0,SUMPRODUCT(--(IFERROR(MOD(A28-'2) Income'!$F$13:$F$32,7),1)=0),--('2) Income'!$D$13:$D$32="Weekly"),--('2) Income'!$F$13:$F$32&lt;=A28),'2) Income'!$E$13:$E$32)))</f>
        <v>0</v>
      </c>
      <c r="AA28" s="8" cm="1">
        <f t="array" ref="AA28">IF(A28="","",IF(COUNTIF('2) Income'!$D$13:$D$32,"Every Other Week")=0,0,SUMPRODUCT(--(IFERROR(MOD(A28-'2) Income'!$F$13:$F$32,14),1)=0),--('2) Income'!$D$13:$D$32="Every Other Week"),--('2) Income'!$F$13:$F$32&lt;=A28),'2) Income'!$E$13:$E$32)))</f>
        <v>0</v>
      </c>
      <c r="AB28" s="8">
        <f>IF(A28="","",IF(COUNTIF('2) Income'!$D$13:$D$32,"1st and 15th")=0,0,IF(OR(DAY(A28)=1,DAY(A28)=15),SUMIFS('2) Income'!$E$13:$E$32,'2) Income'!$D$13:$D$32,"1st and 15th",'2) Income'!$F$13:$F$32,"&lt;="&amp;$A28),0)))</f>
        <v>0</v>
      </c>
      <c r="AC28" s="8">
        <f>IF(A28="","",IF(COUNTIF('2) Income'!$D$13:$D$32,"2nd Wednesday")=0,0,IF(A28=(A28-DAY(A28)+1+2*7-WEEKDAY(A28-DAY(A28)+8-4,1)),SUMIFS('2) Income'!$E$13:$E$32,'2) Income'!$D$13:$D$32,"2nd Wednesday",'2) Income'!$F$13:$F$32,"&lt;="&amp;$A28),0)))</f>
        <v>0</v>
      </c>
      <c r="AD28" s="8">
        <f>IF(A28="","",IF(COUNTIF('2) Income'!$D$13:$D$32,"3rd Wednesday")=0,0,IF(A28=(A28-DAY(A28)+1+3*7-WEEKDAY(A28-DAY(A28)+8-4,1)),SUMIFS('2) Income'!$E$13:$E$32,'2) Income'!$D$13:$D$32,"3rd Wednesday",'2) Income'!$F$13:$F$32,"&lt;="&amp;$A28),0)))</f>
        <v>0</v>
      </c>
      <c r="AE28" s="8">
        <f>IF(A28="","",IF(COUNTIF('2) Income'!$D$13:$D$32,"4th Wednesday")=0,0,IF(A28=(A28-DAY(A28)+1+4*7-WEEKDAY(A28-DAY(A28)+8-4,1)),SUMIFS('2) Income'!$E$13:$E$32,'2) Income'!$D$13:$D$32,"4th Wednesday",'2) Income'!$F$13:$F$32,"&lt;="&amp;$A28),0)))</f>
        <v>0</v>
      </c>
      <c r="AF28" s="8" cm="1">
        <f t="array" ref="AF28">IF(A28="","",IF(COUNTIF('2) Income'!$D$13:$D$32,"Every 4 Weeks")=0,0,SUMPRODUCT(--(IFERROR(MOD(A28-'2) Income'!$F$13:$F$32,28),1)=0),--('2) Income'!$D$13:$D$32="Every 4 Weeks"),--('2) Income'!$F$13:$F$32&lt;=A28),'2) Income'!$E$13:$E$32)))</f>
        <v>0</v>
      </c>
      <c r="AG28" s="8">
        <f>IF(A28="","",IF(COUNTIF('2) Income'!$D$13:$D$32,"Monthly")=0,0,IF(B28="N",SUMIFS('2) Income'!$E$13:$E$32,'2) Income'!$D$13:$D$32,"monthly",'2) Income'!$F$13:$F$32,"&lt;="&amp;$A28,'2) Income'!$I$13:$I$32,DAY(A28)),SUMIFS('2) Income'!$E$13:$E$32,'2) Income'!$D$13:$D$32,"monthly",'2) Income'!$F$13:$F$32,"&lt;="&amp;$A28,'2) Income'!$I$13:$I$32,"&gt;="&amp;DAY(A28)))))</f>
        <v>0</v>
      </c>
      <c r="AH28" s="8" cm="1">
        <f t="array" ref="AH28">IF(A28="","",IF(COUNTIF('2) Income'!$D$13:$D$32,"Yearly")=0,0,SUMPRODUCT(--('2) Income'!$D$13:$D$32="Yearly"),--('2) Income'!$F$13:$F$32&lt;=A28),IF(B28="N",--('2) Income'!$I$13:$I$32=DAY(A28)),--('2) Income'!$I$13:$I$32&gt;=DAY(A28))),--(IFERROR(MOD('2) Income'!$H$13:$H$32-MONTH(A28)+12,12),1)=0),'2) Income'!$E$13:$E$32)))</f>
        <v>0</v>
      </c>
      <c r="AI28" s="8">
        <f>IF(A28="","",IF(COUNTIF('2) Income'!$D$13:$D$32,"one-time")=0,0,SUMIFS('2) Income'!$E$13:$E$32,'2) Income'!$D$13:$D$32,"one-time",'2) Income'!$F$13:$F$32,"="&amp;$A28)))</f>
        <v>0</v>
      </c>
      <c r="AJ28" s="9">
        <f t="shared" si="1"/>
        <v>0</v>
      </c>
      <c r="AM28" t="s">
        <v>160</v>
      </c>
    </row>
    <row r="29" spans="1:39">
      <c r="A29" s="7">
        <f>IF(A28="","",IF(A28+1&lt;='1) Period'!$E$21,A28+1,""))</f>
        <v>45501</v>
      </c>
      <c r="B29" s="7" t="str">
        <f t="shared" si="2"/>
        <v>N</v>
      </c>
      <c r="C29" t="str">
        <f t="shared" si="3"/>
        <v>Y</v>
      </c>
      <c r="D29" s="8">
        <f>IF(A29="","",IF(TEXT(A29,"dddd")='4) Happy Money'!$E$23,WAllowance,0))</f>
        <v>0</v>
      </c>
      <c r="E29" s="8">
        <f>IF(A29="","",IF(B29="N",SUMIF(TMonthly[Day of the Month],DAY(A29),TMonthly[Amount]),SUMIF(TMonthly[Day of the Month],"&gt;="&amp;DAY(A29),TMonthly[Amount])))</f>
        <v>0</v>
      </c>
      <c r="F29" s="8" cm="1">
        <f t="array" ref="F29">IF(A29="","",SUMPRODUCT(--(TYearly[Due Date]&lt;=A29),IF(B29="N",--(TYearly[Day]=DAY(A29)),--(TYearly[Day]&gt;=DAY(A29))),--(IFERROR(MOD(TYearly[Month]-MONTH(A29)+12,12),1)=0),TYearly[Amount]))</f>
        <v>0</v>
      </c>
      <c r="G29" s="8">
        <f>IF(A29="","",SUMIF(TOneTime[Due Date],A29,TOneTime[Amount]))</f>
        <v>0</v>
      </c>
      <c r="H29" s="8" cm="1">
        <f t="array" ref="H29">IF(A29="","",IF(COUNTIF(TOther[Frequency],$H$1)=0,0,SUMPRODUCT(--(IFERROR(MOD(A29-TOther[Start Date],7),1)=0),--(TOther[Frequency]=$H$1),--(TOther[Start Date]&lt;=A29),--(TOther[End Date Calc]&gt;=A29),TOther[Amount])))</f>
        <v>0</v>
      </c>
      <c r="I29" s="8" cm="1">
        <f t="array" ref="I29">IF(A29="","",IF(COUNTIF(TOther[Frequency],$I$1)=0,0,SUMPRODUCT(--(IFERROR(MOD(A29-TOther[Start Date],14),1)=0),--(TOther[Frequency]=$I$1),--(TOther[Start Date]&lt;=A29),--(TOther[End Date Calc]&gt;=A29),TOther[Amount])))</f>
        <v>0</v>
      </c>
      <c r="J29" s="8">
        <f>IF(A29="","",IF(COUNTIF(TOther[Frequency],$J$1)=0,0,IF(OR(DAY(A29)=1,DAY(A29)=15),SUMIFS(TOther[Amount],TOther[Frequency],$J$1,TOther[Start Date],"&lt;="&amp;$A29,TOther[End Date Calc],"&gt;="&amp;A29),0)))</f>
        <v>0</v>
      </c>
      <c r="K29" s="8">
        <f>IF(A29="","",IF(COUNTIF(TOther[Frequency],$K$1)=0,0,IF(A29=(A29-DAY(A29)+1+2*7-WEEKDAY(A29-DAY(A29)+8-4,1)),SUMIFS(TOther[Amount],TOther[Frequency],$K$1,TOther[Start Date],"&lt;="&amp;$A29,TOther[End Date Calc],"&gt;="&amp;A29),0)))</f>
        <v>0</v>
      </c>
      <c r="L29" s="8">
        <f>IF(A29="","",IF(COUNTIF(TOther[Frequency],$L$1)=0,0,IF(A29=(A29-DAY(A29)+1+3*7-WEEKDAY(A29-DAY(A29)+8-4,1)),SUMIFS(TOther[Amount],TOther[Frequency],$L$1,TOther[Start Date],"&lt;="&amp;$A29,TOther[End Date Calc],"&gt;="&amp;A29),0)))</f>
        <v>0</v>
      </c>
      <c r="M29" s="8">
        <f>IF(A29="","",IF(COUNTIF(TOther[Frequency],$M$1)=0,0,IF(A29=(A29-DAY(A29)+1+4*7-WEEKDAY(A29-DAY(A29)+8-4,1)),SUMIFS(TOther[Amount],TOther[Frequency],$M$1,TOther[Start Date],"&lt;="&amp;$A29,TOther[End Date Calc],"&gt;="&amp;A29),0)))</f>
        <v>0</v>
      </c>
      <c r="N29" s="8" cm="1">
        <f t="array" ref="N29">IF(A29="","",IF(COUNTIF(TOther[Frequency],$N$1)=0,0,SUMPRODUCT(--(IFERROR(MOD(A29-TOther[Start Date],28),1)=0),--(TOther[Frequency]=$N$1),--(TOther[Start Date]&lt;=A29),--(TOther[End Date Calc]&gt;=A29),TOther[Amount])))</f>
        <v>0</v>
      </c>
      <c r="O29" s="8" cm="1">
        <f t="array" ref="O29">IF(A29="","",IF(COUNTIF(TOther[Frequency],$O$1)=0,0,SUMPRODUCT(--(IFERROR(MOD(A29-TOther[Start Date],42),1)=0),--(TOther[Frequency]=$O$1),--(TOther[Start Date]&lt;=A29),--(TOther[End Date Calc]&gt;=A29),TOther[Amount])))</f>
        <v>0</v>
      </c>
      <c r="P29" s="8" cm="1">
        <f t="array" ref="P29">IF(A29="","",IF(COUNTIF(TOther[Frequency],$P$1)=0,0,SUMPRODUCT(--(IFERROR(MOD(A29-TOther[Start Date],56),1)=0),--(TOther[Frequency]=$P$1),--(TOther[Start Date]&lt;=A29),--(TOther[End Date Calc]&gt;=A29),TOther[Amount])))</f>
        <v>0</v>
      </c>
      <c r="Q29" s="8">
        <f>IF(A29="","",IF(COUNTIF(TOther[Frequency],$Q$1)=0,0,IF(B29="N",SUMIFS(TOther[Amount],TOther[Frequency],$Q$1,TOther[Start Date],"&lt;="&amp;$A29,TOther[End Date Calc],"&gt;="&amp;A29,TOther[Start Day],DAY(A29)),SUMIFS(TOther[Amount],TOther[Frequency],$Q$1,TOther[Start Date],"&lt;="&amp;$A29,TOther[End Date Calc],"&gt;="&amp;A29,TOther[Start Day],"&gt;="&amp;DAY(A29)))))</f>
        <v>0</v>
      </c>
      <c r="R29" s="8" cm="1">
        <f t="array" ref="R29">IF(A29="","",IF(COUNTIF(TOther[Frequency],R$1)=0,0,SUMPRODUCT(--(TOther[Frequency]=R$1),--(TOther[Start Date]&lt;=A29),--(TOther[End Date Calc]&gt;=A29),IF(B29="N",--(TOther[Start Day]=DAY(A29)),--(TOther[Start Day]&gt;=DAY(A29))),--(IFERROR(MOD(TOther[Start Month]-MONTH(A29)+2,2),1)=0),TOther[Amount])))</f>
        <v>0</v>
      </c>
      <c r="S29" s="8" cm="1">
        <f t="array" ref="S29">IF(A29="","",IF(COUNTIF(TOther[Frequency],S$1)=0,0,SUMPRODUCT(--(TOther[Frequency]=S$1),--(TOther[Start Date]&lt;=A29),--(TOther[End Date Calc]&gt;=A29),IF(B29="N",--(TOther[Start Day]=DAY(A29)),--(TOther[Start Day]&gt;=DAY(A29))),--(IFERROR(MOD(TOther[Start Month]-MONTH(A29)+3,3),1)=0),TOther[Amount])))</f>
        <v>0</v>
      </c>
      <c r="T29" s="8" cm="1">
        <f t="array" ref="T29">IF($A29="","",IF(COUNTIF(TOther[Frequency],T$1)=0,0,SUMPRODUCT(--(TOther[Frequency]=T$1),--(TOther[Start Date]&lt;=$A29),--(TOther[End Date Calc]&gt;=$A29),IF($B29="N",--(TOther[Start Day]=DAY($A29)),--(TOther[Start Day]&gt;=DAY($A29))),--(IFERROR(MOD(TOther[Start Month]-MONTH($A29)+4,4),1)=0),TOther[Amount])))</f>
        <v>0</v>
      </c>
      <c r="U29" s="8" cm="1">
        <f t="array" ref="U29">IF(A29="","",IF(COUNTIF(TOther[Frequency],$U$1)=0,0,SUMPRODUCT(--(TOther[Frequency]=$U$1),--(TOther[Start Date]&lt;=A29),--(TOther[End Date Calc]&gt;=A29),IF(B29="N",--(TOther[Start Day]=DAY(A29)),--(TOther[Start Day]&gt;=DAY(A29))),--(IFERROR(MOD(TOther[Start Month]-MONTH(A29)+6,6),1)=0),TOther[Amount])))</f>
        <v>0</v>
      </c>
      <c r="V29" s="8" cm="1">
        <f t="array" ref="V29">IF(A29="","",IF(COUNTIF(TOther[Frequency],$V$1)=0,0,SUMPRODUCT(--(TOther[Frequency]=$V$1),--(TOther[Start Date]&lt;=A29),--(TOther[End Date Calc]&gt;=A29),IF(B29="N",--(TOther[Start Day]=DAY(A29)),--(TOther[Start Day]&gt;=DAY(A29))),--(IFERROR(MOD(TOther[Start Month]-MONTH(A29)+12,12),1)=0),TOther[Amount])))</f>
        <v>0</v>
      </c>
      <c r="W29" s="8">
        <f>IF(A29="","",SUMIFS(TOther[Amount],TOther[Start Date],A29,TOther[Frequency],$W$1))</f>
        <v>0</v>
      </c>
      <c r="X29" s="9">
        <f t="shared" si="0"/>
        <v>0</v>
      </c>
      <c r="Y29" s="9">
        <f t="shared" si="4"/>
        <v>0</v>
      </c>
      <c r="Z29" s="8" cm="1">
        <f t="array" ref="Z29">IF(A29="","",IF(COUNTIF('2) Income'!$D$13:$D$32,"Weekly")=0,0,SUMPRODUCT(--(IFERROR(MOD(A29-'2) Income'!$F$13:$F$32,7),1)=0),--('2) Income'!$D$13:$D$32="Weekly"),--('2) Income'!$F$13:$F$32&lt;=A29),'2) Income'!$E$13:$E$32)))</f>
        <v>0</v>
      </c>
      <c r="AA29" s="8" cm="1">
        <f t="array" ref="AA29">IF(A29="","",IF(COUNTIF('2) Income'!$D$13:$D$32,"Every Other Week")=0,0,SUMPRODUCT(--(IFERROR(MOD(A29-'2) Income'!$F$13:$F$32,14),1)=0),--('2) Income'!$D$13:$D$32="Every Other Week"),--('2) Income'!$F$13:$F$32&lt;=A29),'2) Income'!$E$13:$E$32)))</f>
        <v>0</v>
      </c>
      <c r="AB29" s="8">
        <f>IF(A29="","",IF(COUNTIF('2) Income'!$D$13:$D$32,"1st and 15th")=0,0,IF(OR(DAY(A29)=1,DAY(A29)=15),SUMIFS('2) Income'!$E$13:$E$32,'2) Income'!$D$13:$D$32,"1st and 15th",'2) Income'!$F$13:$F$32,"&lt;="&amp;$A29),0)))</f>
        <v>0</v>
      </c>
      <c r="AC29" s="8">
        <f>IF(A29="","",IF(COUNTIF('2) Income'!$D$13:$D$32,"2nd Wednesday")=0,0,IF(A29=(A29-DAY(A29)+1+2*7-WEEKDAY(A29-DAY(A29)+8-4,1)),SUMIFS('2) Income'!$E$13:$E$32,'2) Income'!$D$13:$D$32,"2nd Wednesday",'2) Income'!$F$13:$F$32,"&lt;="&amp;$A29),0)))</f>
        <v>0</v>
      </c>
      <c r="AD29" s="8">
        <f>IF(A29="","",IF(COUNTIF('2) Income'!$D$13:$D$32,"3rd Wednesday")=0,0,IF(A29=(A29-DAY(A29)+1+3*7-WEEKDAY(A29-DAY(A29)+8-4,1)),SUMIFS('2) Income'!$E$13:$E$32,'2) Income'!$D$13:$D$32,"3rd Wednesday",'2) Income'!$F$13:$F$32,"&lt;="&amp;$A29),0)))</f>
        <v>0</v>
      </c>
      <c r="AE29" s="8">
        <f>IF(A29="","",IF(COUNTIF('2) Income'!$D$13:$D$32,"4th Wednesday")=0,0,IF(A29=(A29-DAY(A29)+1+4*7-WEEKDAY(A29-DAY(A29)+8-4,1)),SUMIFS('2) Income'!$E$13:$E$32,'2) Income'!$D$13:$D$32,"4th Wednesday",'2) Income'!$F$13:$F$32,"&lt;="&amp;$A29),0)))</f>
        <v>0</v>
      </c>
      <c r="AF29" s="8" cm="1">
        <f t="array" ref="AF29">IF(A29="","",IF(COUNTIF('2) Income'!$D$13:$D$32,"Every 4 Weeks")=0,0,SUMPRODUCT(--(IFERROR(MOD(A29-'2) Income'!$F$13:$F$32,28),1)=0),--('2) Income'!$D$13:$D$32="Every 4 Weeks"),--('2) Income'!$F$13:$F$32&lt;=A29),'2) Income'!$E$13:$E$32)))</f>
        <v>0</v>
      </c>
      <c r="AG29" s="8">
        <f>IF(A29="","",IF(COUNTIF('2) Income'!$D$13:$D$32,"Monthly")=0,0,IF(B29="N",SUMIFS('2) Income'!$E$13:$E$32,'2) Income'!$D$13:$D$32,"monthly",'2) Income'!$F$13:$F$32,"&lt;="&amp;$A29,'2) Income'!$I$13:$I$32,DAY(A29)),SUMIFS('2) Income'!$E$13:$E$32,'2) Income'!$D$13:$D$32,"monthly",'2) Income'!$F$13:$F$32,"&lt;="&amp;$A29,'2) Income'!$I$13:$I$32,"&gt;="&amp;DAY(A29)))))</f>
        <v>0</v>
      </c>
      <c r="AH29" s="8" cm="1">
        <f t="array" ref="AH29">IF(A29="","",IF(COUNTIF('2) Income'!$D$13:$D$32,"Yearly")=0,0,SUMPRODUCT(--('2) Income'!$D$13:$D$32="Yearly"),--('2) Income'!$F$13:$F$32&lt;=A29),IF(B29="N",--('2) Income'!$I$13:$I$32=DAY(A29)),--('2) Income'!$I$13:$I$32&gt;=DAY(A29))),--(IFERROR(MOD('2) Income'!$H$13:$H$32-MONTH(A29)+12,12),1)=0),'2) Income'!$E$13:$E$32)))</f>
        <v>0</v>
      </c>
      <c r="AI29" s="8">
        <f>IF(A29="","",IF(COUNTIF('2) Income'!$D$13:$D$32,"one-time")=0,0,SUMIFS('2) Income'!$E$13:$E$32,'2) Income'!$D$13:$D$32,"one-time",'2) Income'!$F$13:$F$32,"="&amp;$A29)))</f>
        <v>0</v>
      </c>
      <c r="AJ29" s="9">
        <f t="shared" si="1"/>
        <v>0</v>
      </c>
      <c r="AL29" t="s">
        <v>162</v>
      </c>
    </row>
    <row r="30" spans="1:39">
      <c r="A30" s="7">
        <f>IF(A29="","",IF(A29+1&lt;='1) Period'!$E$21,A29+1,""))</f>
        <v>45502</v>
      </c>
      <c r="B30" s="7" t="str">
        <f t="shared" si="2"/>
        <v>N</v>
      </c>
      <c r="C30" t="str">
        <f t="shared" si="3"/>
        <v>F</v>
      </c>
      <c r="D30" s="8">
        <f>IF(A30="","",IF(TEXT(A30,"dddd")='4) Happy Money'!$E$23,WAllowance,0))</f>
        <v>400</v>
      </c>
      <c r="E30" s="8">
        <f>IF(A30="","",IF(B30="N",SUMIF(TMonthly[Day of the Month],DAY(A30),TMonthly[Amount]),SUMIF(TMonthly[Day of the Month],"&gt;="&amp;DAY(A30),TMonthly[Amount])))</f>
        <v>0</v>
      </c>
      <c r="F30" s="8" cm="1">
        <f t="array" ref="F30">IF(A30="","",SUMPRODUCT(--(TYearly[Due Date]&lt;=A30),IF(B30="N",--(TYearly[Day]=DAY(A30)),--(TYearly[Day]&gt;=DAY(A30))),--(IFERROR(MOD(TYearly[Month]-MONTH(A30)+12,12),1)=0),TYearly[Amount]))</f>
        <v>0</v>
      </c>
      <c r="G30" s="8">
        <f>IF(A30="","",SUMIF(TOneTime[Due Date],A30,TOneTime[Amount]))</f>
        <v>0</v>
      </c>
      <c r="H30" s="8" cm="1">
        <f t="array" ref="H30">IF(A30="","",IF(COUNTIF(TOther[Frequency],$H$1)=0,0,SUMPRODUCT(--(IFERROR(MOD(A30-TOther[Start Date],7),1)=0),--(TOther[Frequency]=$H$1),--(TOther[Start Date]&lt;=A30),--(TOther[End Date Calc]&gt;=A30),TOther[Amount])))</f>
        <v>0</v>
      </c>
      <c r="I30" s="8" cm="1">
        <f t="array" ref="I30">IF(A30="","",IF(COUNTIF(TOther[Frequency],$I$1)=0,0,SUMPRODUCT(--(IFERROR(MOD(A30-TOther[Start Date],14),1)=0),--(TOther[Frequency]=$I$1),--(TOther[Start Date]&lt;=A30),--(TOther[End Date Calc]&gt;=A30),TOther[Amount])))</f>
        <v>0</v>
      </c>
      <c r="J30" s="8">
        <f>IF(A30="","",IF(COUNTIF(TOther[Frequency],$J$1)=0,0,IF(OR(DAY(A30)=1,DAY(A30)=15),SUMIFS(TOther[Amount],TOther[Frequency],$J$1,TOther[Start Date],"&lt;="&amp;$A30,TOther[End Date Calc],"&gt;="&amp;A30),0)))</f>
        <v>0</v>
      </c>
      <c r="K30" s="8">
        <f>IF(A30="","",IF(COUNTIF(TOther[Frequency],$K$1)=0,0,IF(A30=(A30-DAY(A30)+1+2*7-WEEKDAY(A30-DAY(A30)+8-4,1)),SUMIFS(TOther[Amount],TOther[Frequency],$K$1,TOther[Start Date],"&lt;="&amp;$A30,TOther[End Date Calc],"&gt;="&amp;A30),0)))</f>
        <v>0</v>
      </c>
      <c r="L30" s="8">
        <f>IF(A30="","",IF(COUNTIF(TOther[Frequency],$L$1)=0,0,IF(A30=(A30-DAY(A30)+1+3*7-WEEKDAY(A30-DAY(A30)+8-4,1)),SUMIFS(TOther[Amount],TOther[Frequency],$L$1,TOther[Start Date],"&lt;="&amp;$A30,TOther[End Date Calc],"&gt;="&amp;A30),0)))</f>
        <v>0</v>
      </c>
      <c r="M30" s="8">
        <f>IF(A30="","",IF(COUNTIF(TOther[Frequency],$M$1)=0,0,IF(A30=(A30-DAY(A30)+1+4*7-WEEKDAY(A30-DAY(A30)+8-4,1)),SUMIFS(TOther[Amount],TOther[Frequency],$M$1,TOther[Start Date],"&lt;="&amp;$A30,TOther[End Date Calc],"&gt;="&amp;A30),0)))</f>
        <v>0</v>
      </c>
      <c r="N30" s="8" cm="1">
        <f t="array" ref="N30">IF(A30="","",IF(COUNTIF(TOther[Frequency],$N$1)=0,0,SUMPRODUCT(--(IFERROR(MOD(A30-TOther[Start Date],28),1)=0),--(TOther[Frequency]=$N$1),--(TOther[Start Date]&lt;=A30),--(TOther[End Date Calc]&gt;=A30),TOther[Amount])))</f>
        <v>0</v>
      </c>
      <c r="O30" s="8" cm="1">
        <f t="array" ref="O30">IF(A30="","",IF(COUNTIF(TOther[Frequency],$O$1)=0,0,SUMPRODUCT(--(IFERROR(MOD(A30-TOther[Start Date],42),1)=0),--(TOther[Frequency]=$O$1),--(TOther[Start Date]&lt;=A30),--(TOther[End Date Calc]&gt;=A30),TOther[Amount])))</f>
        <v>0</v>
      </c>
      <c r="P30" s="8" cm="1">
        <f t="array" ref="P30">IF(A30="","",IF(COUNTIF(TOther[Frequency],$P$1)=0,0,SUMPRODUCT(--(IFERROR(MOD(A30-TOther[Start Date],56),1)=0),--(TOther[Frequency]=$P$1),--(TOther[Start Date]&lt;=A30),--(TOther[End Date Calc]&gt;=A30),TOther[Amount])))</f>
        <v>0</v>
      </c>
      <c r="Q30" s="8">
        <f>IF(A30="","",IF(COUNTIF(TOther[Frequency],$Q$1)=0,0,IF(B30="N",SUMIFS(TOther[Amount],TOther[Frequency],$Q$1,TOther[Start Date],"&lt;="&amp;$A30,TOther[End Date Calc],"&gt;="&amp;A30,TOther[Start Day],DAY(A30)),SUMIFS(TOther[Amount],TOther[Frequency],$Q$1,TOther[Start Date],"&lt;="&amp;$A30,TOther[End Date Calc],"&gt;="&amp;A30,TOther[Start Day],"&gt;="&amp;DAY(A30)))))</f>
        <v>0</v>
      </c>
      <c r="R30" s="8" cm="1">
        <f t="array" ref="R30">IF(A30="","",IF(COUNTIF(TOther[Frequency],R$1)=0,0,SUMPRODUCT(--(TOther[Frequency]=R$1),--(TOther[Start Date]&lt;=A30),--(TOther[End Date Calc]&gt;=A30),IF(B30="N",--(TOther[Start Day]=DAY(A30)),--(TOther[Start Day]&gt;=DAY(A30))),--(IFERROR(MOD(TOther[Start Month]-MONTH(A30)+2,2),1)=0),TOther[Amount])))</f>
        <v>0</v>
      </c>
      <c r="S30" s="8" cm="1">
        <f t="array" ref="S30">IF(A30="","",IF(COUNTIF(TOther[Frequency],S$1)=0,0,SUMPRODUCT(--(TOther[Frequency]=S$1),--(TOther[Start Date]&lt;=A30),--(TOther[End Date Calc]&gt;=A30),IF(B30="N",--(TOther[Start Day]=DAY(A30)),--(TOther[Start Day]&gt;=DAY(A30))),--(IFERROR(MOD(TOther[Start Month]-MONTH(A30)+3,3),1)=0),TOther[Amount])))</f>
        <v>0</v>
      </c>
      <c r="T30" s="8" cm="1">
        <f t="array" ref="T30">IF($A30="","",IF(COUNTIF(TOther[Frequency],T$1)=0,0,SUMPRODUCT(--(TOther[Frequency]=T$1),--(TOther[Start Date]&lt;=$A30),--(TOther[End Date Calc]&gt;=$A30),IF($B30="N",--(TOther[Start Day]=DAY($A30)),--(TOther[Start Day]&gt;=DAY($A30))),--(IFERROR(MOD(TOther[Start Month]-MONTH($A30)+4,4),1)=0),TOther[Amount])))</f>
        <v>0</v>
      </c>
      <c r="U30" s="8" cm="1">
        <f t="array" ref="U30">IF(A30="","",IF(COUNTIF(TOther[Frequency],$U$1)=0,0,SUMPRODUCT(--(TOther[Frequency]=$U$1),--(TOther[Start Date]&lt;=A30),--(TOther[End Date Calc]&gt;=A30),IF(B30="N",--(TOther[Start Day]=DAY(A30)),--(TOther[Start Day]&gt;=DAY(A30))),--(IFERROR(MOD(TOther[Start Month]-MONTH(A30)+6,6),1)=0),TOther[Amount])))</f>
        <v>0</v>
      </c>
      <c r="V30" s="8" cm="1">
        <f t="array" ref="V30">IF(A30="","",IF(COUNTIF(TOther[Frequency],$V$1)=0,0,SUMPRODUCT(--(TOther[Frequency]=$V$1),--(TOther[Start Date]&lt;=A30),--(TOther[End Date Calc]&gt;=A30),IF(B30="N",--(TOther[Start Day]=DAY(A30)),--(TOther[Start Day]&gt;=DAY(A30))),--(IFERROR(MOD(TOther[Start Month]-MONTH(A30)+12,12),1)=0),TOther[Amount])))</f>
        <v>0</v>
      </c>
      <c r="W30" s="8">
        <f>IF(A30="","",SUMIFS(TOther[Amount],TOther[Start Date],A30,TOther[Frequency],$W$1))</f>
        <v>0</v>
      </c>
      <c r="X30" s="9">
        <f t="shared" si="0"/>
        <v>0</v>
      </c>
      <c r="Y30" s="9">
        <f t="shared" si="4"/>
        <v>0</v>
      </c>
      <c r="Z30" s="8" cm="1">
        <f t="array" ref="Z30">IF(A30="","",IF(COUNTIF('2) Income'!$D$13:$D$32,"Weekly")=0,0,SUMPRODUCT(--(IFERROR(MOD(A30-'2) Income'!$F$13:$F$32,7),1)=0),--('2) Income'!$D$13:$D$32="Weekly"),--('2) Income'!$F$13:$F$32&lt;=A30),'2) Income'!$E$13:$E$32)))</f>
        <v>0</v>
      </c>
      <c r="AA30" s="8" cm="1">
        <f t="array" ref="AA30">IF(A30="","",IF(COUNTIF('2) Income'!$D$13:$D$32,"Every Other Week")=0,0,SUMPRODUCT(--(IFERROR(MOD(A30-'2) Income'!$F$13:$F$32,14),1)=0),--('2) Income'!$D$13:$D$32="Every Other Week"),--('2) Income'!$F$13:$F$32&lt;=A30),'2) Income'!$E$13:$E$32)))</f>
        <v>0</v>
      </c>
      <c r="AB30" s="8">
        <f>IF(A30="","",IF(COUNTIF('2) Income'!$D$13:$D$32,"1st and 15th")=0,0,IF(OR(DAY(A30)=1,DAY(A30)=15),SUMIFS('2) Income'!$E$13:$E$32,'2) Income'!$D$13:$D$32,"1st and 15th",'2) Income'!$F$13:$F$32,"&lt;="&amp;$A30),0)))</f>
        <v>0</v>
      </c>
      <c r="AC30" s="8">
        <f>IF(A30="","",IF(COUNTIF('2) Income'!$D$13:$D$32,"2nd Wednesday")=0,0,IF(A30=(A30-DAY(A30)+1+2*7-WEEKDAY(A30-DAY(A30)+8-4,1)),SUMIFS('2) Income'!$E$13:$E$32,'2) Income'!$D$13:$D$32,"2nd Wednesday",'2) Income'!$F$13:$F$32,"&lt;="&amp;$A30),0)))</f>
        <v>0</v>
      </c>
      <c r="AD30" s="8">
        <f>IF(A30="","",IF(COUNTIF('2) Income'!$D$13:$D$32,"3rd Wednesday")=0,0,IF(A30=(A30-DAY(A30)+1+3*7-WEEKDAY(A30-DAY(A30)+8-4,1)),SUMIFS('2) Income'!$E$13:$E$32,'2) Income'!$D$13:$D$32,"3rd Wednesday",'2) Income'!$F$13:$F$32,"&lt;="&amp;$A30),0)))</f>
        <v>0</v>
      </c>
      <c r="AE30" s="8">
        <f>IF(A30="","",IF(COUNTIF('2) Income'!$D$13:$D$32,"4th Wednesday")=0,0,IF(A30=(A30-DAY(A30)+1+4*7-WEEKDAY(A30-DAY(A30)+8-4,1)),SUMIFS('2) Income'!$E$13:$E$32,'2) Income'!$D$13:$D$32,"4th Wednesday",'2) Income'!$F$13:$F$32,"&lt;="&amp;$A30),0)))</f>
        <v>0</v>
      </c>
      <c r="AF30" s="8" cm="1">
        <f t="array" ref="AF30">IF(A30="","",IF(COUNTIF('2) Income'!$D$13:$D$32,"Every 4 Weeks")=0,0,SUMPRODUCT(--(IFERROR(MOD(A30-'2) Income'!$F$13:$F$32,28),1)=0),--('2) Income'!$D$13:$D$32="Every 4 Weeks"),--('2) Income'!$F$13:$F$32&lt;=A30),'2) Income'!$E$13:$E$32)))</f>
        <v>0</v>
      </c>
      <c r="AG30" s="8">
        <f>IF(A30="","",IF(COUNTIF('2) Income'!$D$13:$D$32,"Monthly")=0,0,IF(B30="N",SUMIFS('2) Income'!$E$13:$E$32,'2) Income'!$D$13:$D$32,"monthly",'2) Income'!$F$13:$F$32,"&lt;="&amp;$A30,'2) Income'!$I$13:$I$32,DAY(A30)),SUMIFS('2) Income'!$E$13:$E$32,'2) Income'!$D$13:$D$32,"monthly",'2) Income'!$F$13:$F$32,"&lt;="&amp;$A30,'2) Income'!$I$13:$I$32,"&gt;="&amp;DAY(A30)))))</f>
        <v>0</v>
      </c>
      <c r="AH30" s="8" cm="1">
        <f t="array" ref="AH30">IF(A30="","",IF(COUNTIF('2) Income'!$D$13:$D$32,"Yearly")=0,0,SUMPRODUCT(--('2) Income'!$D$13:$D$32="Yearly"),--('2) Income'!$F$13:$F$32&lt;=A30),IF(B30="N",--('2) Income'!$I$13:$I$32=DAY(A30)),--('2) Income'!$I$13:$I$32&gt;=DAY(A30))),--(IFERROR(MOD('2) Income'!$H$13:$H$32-MONTH(A30)+12,12),1)=0),'2) Income'!$E$13:$E$32)))</f>
        <v>0</v>
      </c>
      <c r="AI30" s="8">
        <f>IF(A30="","",IF(COUNTIF('2) Income'!$D$13:$D$32,"one-time")=0,0,SUMIFS('2) Income'!$E$13:$E$32,'2) Income'!$D$13:$D$32,"one-time",'2) Income'!$F$13:$F$32,"="&amp;$A30)))</f>
        <v>0</v>
      </c>
      <c r="AJ30" s="9">
        <f t="shared" si="1"/>
        <v>0</v>
      </c>
      <c r="AL30" t="s">
        <v>163</v>
      </c>
    </row>
    <row r="31" spans="1:39">
      <c r="A31" s="7">
        <f>IF(A30="","",IF(A30+1&lt;='1) Period'!$E$21,A30+1,""))</f>
        <v>45503</v>
      </c>
      <c r="B31" s="7" t="str">
        <f t="shared" si="2"/>
        <v>N</v>
      </c>
      <c r="C31" t="str">
        <f t="shared" si="3"/>
        <v>F</v>
      </c>
      <c r="D31" s="8">
        <f>IF(A31="","",IF(TEXT(A31,"dddd")='4) Happy Money'!$E$23,WAllowance,0))</f>
        <v>0</v>
      </c>
      <c r="E31" s="8">
        <f>IF(A31="","",IF(B31="N",SUMIF(TMonthly[Day of the Month],DAY(A31),TMonthly[Amount]),SUMIF(TMonthly[Day of the Month],"&gt;="&amp;DAY(A31),TMonthly[Amount])))</f>
        <v>0</v>
      </c>
      <c r="F31" s="8" cm="1">
        <f t="array" ref="F31">IF(A31="","",SUMPRODUCT(--(TYearly[Due Date]&lt;=A31),IF(B31="N",--(TYearly[Day]=DAY(A31)),--(TYearly[Day]&gt;=DAY(A31))),--(IFERROR(MOD(TYearly[Month]-MONTH(A31)+12,12),1)=0),TYearly[Amount]))</f>
        <v>0</v>
      </c>
      <c r="G31" s="8">
        <f>IF(A31="","",SUMIF(TOneTime[Due Date],A31,TOneTime[Amount]))</f>
        <v>0</v>
      </c>
      <c r="H31" s="8" cm="1">
        <f t="array" ref="H31">IF(A31="","",IF(COUNTIF(TOther[Frequency],$H$1)=0,0,SUMPRODUCT(--(IFERROR(MOD(A31-TOther[Start Date],7),1)=0),--(TOther[Frequency]=$H$1),--(TOther[Start Date]&lt;=A31),--(TOther[End Date Calc]&gt;=A31),TOther[Amount])))</f>
        <v>0</v>
      </c>
      <c r="I31" s="8" cm="1">
        <f t="array" ref="I31">IF(A31="","",IF(COUNTIF(TOther[Frequency],$I$1)=0,0,SUMPRODUCT(--(IFERROR(MOD(A31-TOther[Start Date],14),1)=0),--(TOther[Frequency]=$I$1),--(TOther[Start Date]&lt;=A31),--(TOther[End Date Calc]&gt;=A31),TOther[Amount])))</f>
        <v>0</v>
      </c>
      <c r="J31" s="8">
        <f>IF(A31="","",IF(COUNTIF(TOther[Frequency],$J$1)=0,0,IF(OR(DAY(A31)=1,DAY(A31)=15),SUMIFS(TOther[Amount],TOther[Frequency],$J$1,TOther[Start Date],"&lt;="&amp;$A31,TOther[End Date Calc],"&gt;="&amp;A31),0)))</f>
        <v>0</v>
      </c>
      <c r="K31" s="8">
        <f>IF(A31="","",IF(COUNTIF(TOther[Frequency],$K$1)=0,0,IF(A31=(A31-DAY(A31)+1+2*7-WEEKDAY(A31-DAY(A31)+8-4,1)),SUMIFS(TOther[Amount],TOther[Frequency],$K$1,TOther[Start Date],"&lt;="&amp;$A31,TOther[End Date Calc],"&gt;="&amp;A31),0)))</f>
        <v>0</v>
      </c>
      <c r="L31" s="8">
        <f>IF(A31="","",IF(COUNTIF(TOther[Frequency],$L$1)=0,0,IF(A31=(A31-DAY(A31)+1+3*7-WEEKDAY(A31-DAY(A31)+8-4,1)),SUMIFS(TOther[Amount],TOther[Frequency],$L$1,TOther[Start Date],"&lt;="&amp;$A31,TOther[End Date Calc],"&gt;="&amp;A31),0)))</f>
        <v>0</v>
      </c>
      <c r="M31" s="8">
        <f>IF(A31="","",IF(COUNTIF(TOther[Frequency],$M$1)=0,0,IF(A31=(A31-DAY(A31)+1+4*7-WEEKDAY(A31-DAY(A31)+8-4,1)),SUMIFS(TOther[Amount],TOther[Frequency],$M$1,TOther[Start Date],"&lt;="&amp;$A31,TOther[End Date Calc],"&gt;="&amp;A31),0)))</f>
        <v>0</v>
      </c>
      <c r="N31" s="8" cm="1">
        <f t="array" ref="N31">IF(A31="","",IF(COUNTIF(TOther[Frequency],$N$1)=0,0,SUMPRODUCT(--(IFERROR(MOD(A31-TOther[Start Date],28),1)=0),--(TOther[Frequency]=$N$1),--(TOther[Start Date]&lt;=A31),--(TOther[End Date Calc]&gt;=A31),TOther[Amount])))</f>
        <v>0</v>
      </c>
      <c r="O31" s="8" cm="1">
        <f t="array" ref="O31">IF(A31="","",IF(COUNTIF(TOther[Frequency],$O$1)=0,0,SUMPRODUCT(--(IFERROR(MOD(A31-TOther[Start Date],42),1)=0),--(TOther[Frequency]=$O$1),--(TOther[Start Date]&lt;=A31),--(TOther[End Date Calc]&gt;=A31),TOther[Amount])))</f>
        <v>0</v>
      </c>
      <c r="P31" s="8" cm="1">
        <f t="array" ref="P31">IF(A31="","",IF(COUNTIF(TOther[Frequency],$P$1)=0,0,SUMPRODUCT(--(IFERROR(MOD(A31-TOther[Start Date],56),1)=0),--(TOther[Frequency]=$P$1),--(TOther[Start Date]&lt;=A31),--(TOther[End Date Calc]&gt;=A31),TOther[Amount])))</f>
        <v>0</v>
      </c>
      <c r="Q31" s="8">
        <f>IF(A31="","",IF(COUNTIF(TOther[Frequency],$Q$1)=0,0,IF(B31="N",SUMIFS(TOther[Amount],TOther[Frequency],$Q$1,TOther[Start Date],"&lt;="&amp;$A31,TOther[End Date Calc],"&gt;="&amp;A31,TOther[Start Day],DAY(A31)),SUMIFS(TOther[Amount],TOther[Frequency],$Q$1,TOther[Start Date],"&lt;="&amp;$A31,TOther[End Date Calc],"&gt;="&amp;A31,TOther[Start Day],"&gt;="&amp;DAY(A31)))))</f>
        <v>0</v>
      </c>
      <c r="R31" s="8" cm="1">
        <f t="array" ref="R31">IF(A31="","",IF(COUNTIF(TOther[Frequency],R$1)=0,0,SUMPRODUCT(--(TOther[Frequency]=R$1),--(TOther[Start Date]&lt;=A31),--(TOther[End Date Calc]&gt;=A31),IF(B31="N",--(TOther[Start Day]=DAY(A31)),--(TOther[Start Day]&gt;=DAY(A31))),--(IFERROR(MOD(TOther[Start Month]-MONTH(A31)+2,2),1)=0),TOther[Amount])))</f>
        <v>0</v>
      </c>
      <c r="S31" s="8" cm="1">
        <f t="array" ref="S31">IF(A31="","",IF(COUNTIF(TOther[Frequency],S$1)=0,0,SUMPRODUCT(--(TOther[Frequency]=S$1),--(TOther[Start Date]&lt;=A31),--(TOther[End Date Calc]&gt;=A31),IF(B31="N",--(TOther[Start Day]=DAY(A31)),--(TOther[Start Day]&gt;=DAY(A31))),--(IFERROR(MOD(TOther[Start Month]-MONTH(A31)+3,3),1)=0),TOther[Amount])))</f>
        <v>0</v>
      </c>
      <c r="T31" s="8" cm="1">
        <f t="array" ref="T31">IF($A31="","",IF(COUNTIF(TOther[Frequency],T$1)=0,0,SUMPRODUCT(--(TOther[Frequency]=T$1),--(TOther[Start Date]&lt;=$A31),--(TOther[End Date Calc]&gt;=$A31),IF($B31="N",--(TOther[Start Day]=DAY($A31)),--(TOther[Start Day]&gt;=DAY($A31))),--(IFERROR(MOD(TOther[Start Month]-MONTH($A31)+4,4),1)=0),TOther[Amount])))</f>
        <v>0</v>
      </c>
      <c r="U31" s="8" cm="1">
        <f t="array" ref="U31">IF(A31="","",IF(COUNTIF(TOther[Frequency],$U$1)=0,0,SUMPRODUCT(--(TOther[Frequency]=$U$1),--(TOther[Start Date]&lt;=A31),--(TOther[End Date Calc]&gt;=A31),IF(B31="N",--(TOther[Start Day]=DAY(A31)),--(TOther[Start Day]&gt;=DAY(A31))),--(IFERROR(MOD(TOther[Start Month]-MONTH(A31)+6,6),1)=0),TOther[Amount])))</f>
        <v>0</v>
      </c>
      <c r="V31" s="8" cm="1">
        <f t="array" ref="V31">IF(A31="","",IF(COUNTIF(TOther[Frequency],$V$1)=0,0,SUMPRODUCT(--(TOther[Frequency]=$V$1),--(TOther[Start Date]&lt;=A31),--(TOther[End Date Calc]&gt;=A31),IF(B31="N",--(TOther[Start Day]=DAY(A31)),--(TOther[Start Day]&gt;=DAY(A31))),--(IFERROR(MOD(TOther[Start Month]-MONTH(A31)+12,12),1)=0),TOther[Amount])))</f>
        <v>0</v>
      </c>
      <c r="W31" s="8">
        <f>IF(A31="","",SUMIFS(TOther[Amount],TOther[Start Date],A31,TOther[Frequency],$W$1))</f>
        <v>0</v>
      </c>
      <c r="X31" s="9">
        <f t="shared" si="0"/>
        <v>0</v>
      </c>
      <c r="Y31" s="9">
        <f t="shared" si="4"/>
        <v>0</v>
      </c>
      <c r="Z31" s="8" cm="1">
        <f t="array" ref="Z31">IF(A31="","",IF(COUNTIF('2) Income'!$D$13:$D$32,"Weekly")=0,0,SUMPRODUCT(--(IFERROR(MOD(A31-'2) Income'!$F$13:$F$32,7),1)=0),--('2) Income'!$D$13:$D$32="Weekly"),--('2) Income'!$F$13:$F$32&lt;=A31),'2) Income'!$E$13:$E$32)))</f>
        <v>0</v>
      </c>
      <c r="AA31" s="8" cm="1">
        <f t="array" ref="AA31">IF(A31="","",IF(COUNTIF('2) Income'!$D$13:$D$32,"Every Other Week")=0,0,SUMPRODUCT(--(IFERROR(MOD(A31-'2) Income'!$F$13:$F$32,14),1)=0),--('2) Income'!$D$13:$D$32="Every Other Week"),--('2) Income'!$F$13:$F$32&lt;=A31),'2) Income'!$E$13:$E$32)))</f>
        <v>0</v>
      </c>
      <c r="AB31" s="8">
        <f>IF(A31="","",IF(COUNTIF('2) Income'!$D$13:$D$32,"1st and 15th")=0,0,IF(OR(DAY(A31)=1,DAY(A31)=15),SUMIFS('2) Income'!$E$13:$E$32,'2) Income'!$D$13:$D$32,"1st and 15th",'2) Income'!$F$13:$F$32,"&lt;="&amp;$A31),0)))</f>
        <v>0</v>
      </c>
      <c r="AC31" s="8">
        <f>IF(A31="","",IF(COUNTIF('2) Income'!$D$13:$D$32,"2nd Wednesday")=0,0,IF(A31=(A31-DAY(A31)+1+2*7-WEEKDAY(A31-DAY(A31)+8-4,1)),SUMIFS('2) Income'!$E$13:$E$32,'2) Income'!$D$13:$D$32,"2nd Wednesday",'2) Income'!$F$13:$F$32,"&lt;="&amp;$A31),0)))</f>
        <v>0</v>
      </c>
      <c r="AD31" s="8">
        <f>IF(A31="","",IF(COUNTIF('2) Income'!$D$13:$D$32,"3rd Wednesday")=0,0,IF(A31=(A31-DAY(A31)+1+3*7-WEEKDAY(A31-DAY(A31)+8-4,1)),SUMIFS('2) Income'!$E$13:$E$32,'2) Income'!$D$13:$D$32,"3rd Wednesday",'2) Income'!$F$13:$F$32,"&lt;="&amp;$A31),0)))</f>
        <v>0</v>
      </c>
      <c r="AE31" s="8">
        <f>IF(A31="","",IF(COUNTIF('2) Income'!$D$13:$D$32,"4th Wednesday")=0,0,IF(A31=(A31-DAY(A31)+1+4*7-WEEKDAY(A31-DAY(A31)+8-4,1)),SUMIFS('2) Income'!$E$13:$E$32,'2) Income'!$D$13:$D$32,"4th Wednesday",'2) Income'!$F$13:$F$32,"&lt;="&amp;$A31),0)))</f>
        <v>0</v>
      </c>
      <c r="AF31" s="8" cm="1">
        <f t="array" ref="AF31">IF(A31="","",IF(COUNTIF('2) Income'!$D$13:$D$32,"Every 4 Weeks")=0,0,SUMPRODUCT(--(IFERROR(MOD(A31-'2) Income'!$F$13:$F$32,28),1)=0),--('2) Income'!$D$13:$D$32="Every 4 Weeks"),--('2) Income'!$F$13:$F$32&lt;=A31),'2) Income'!$E$13:$E$32)))</f>
        <v>0</v>
      </c>
      <c r="AG31" s="8">
        <f>IF(A31="","",IF(COUNTIF('2) Income'!$D$13:$D$32,"Monthly")=0,0,IF(B31="N",SUMIFS('2) Income'!$E$13:$E$32,'2) Income'!$D$13:$D$32,"monthly",'2) Income'!$F$13:$F$32,"&lt;="&amp;$A31,'2) Income'!$I$13:$I$32,DAY(A31)),SUMIFS('2) Income'!$E$13:$E$32,'2) Income'!$D$13:$D$32,"monthly",'2) Income'!$F$13:$F$32,"&lt;="&amp;$A31,'2) Income'!$I$13:$I$32,"&gt;="&amp;DAY(A31)))))</f>
        <v>0</v>
      </c>
      <c r="AH31" s="8" cm="1">
        <f t="array" ref="AH31">IF(A31="","",IF(COUNTIF('2) Income'!$D$13:$D$32,"Yearly")=0,0,SUMPRODUCT(--('2) Income'!$D$13:$D$32="Yearly"),--('2) Income'!$F$13:$F$32&lt;=A31),IF(B31="N",--('2) Income'!$I$13:$I$32=DAY(A31)),--('2) Income'!$I$13:$I$32&gt;=DAY(A31))),--(IFERROR(MOD('2) Income'!$H$13:$H$32-MONTH(A31)+12,12),1)=0),'2) Income'!$E$13:$E$32)))</f>
        <v>0</v>
      </c>
      <c r="AI31" s="8">
        <f>IF(A31="","",IF(COUNTIF('2) Income'!$D$13:$D$32,"one-time")=0,0,SUMIFS('2) Income'!$E$13:$E$32,'2) Income'!$D$13:$D$32,"one-time",'2) Income'!$F$13:$F$32,"="&amp;$A31)))</f>
        <v>0</v>
      </c>
      <c r="AJ31" s="9">
        <f t="shared" si="1"/>
        <v>0</v>
      </c>
    </row>
    <row r="32" spans="1:39">
      <c r="A32" s="7">
        <f>IF(A31="","",IF(A31+1&lt;='1) Period'!$E$21,A31+1,""))</f>
        <v>45504</v>
      </c>
      <c r="B32" s="7" t="str">
        <f t="shared" si="2"/>
        <v>Y</v>
      </c>
      <c r="C32" t="str">
        <f t="shared" si="3"/>
        <v>F</v>
      </c>
      <c r="D32" s="8">
        <f>IF(A32="","",IF(TEXT(A32,"dddd")='4) Happy Money'!$E$23,WAllowance,0))</f>
        <v>0</v>
      </c>
      <c r="E32" s="8">
        <f>IF(A32="","",IF(B32="N",SUMIF(TMonthly[Day of the Month],DAY(A32),TMonthly[Amount]),SUMIF(TMonthly[Day of the Month],"&gt;="&amp;DAY(A32),TMonthly[Amount])))</f>
        <v>2000</v>
      </c>
      <c r="F32" s="8" cm="1">
        <f t="array" ref="F32">IF(A32="","",SUMPRODUCT(--(TYearly[Due Date]&lt;=A32),IF(B32="N",--(TYearly[Day]=DAY(A32)),--(TYearly[Day]&gt;=DAY(A32))),--(IFERROR(MOD(TYearly[Month]-MONTH(A32)+12,12),1)=0),TYearly[Amount]))</f>
        <v>0</v>
      </c>
      <c r="G32" s="8">
        <f>IF(A32="","",SUMIF(TOneTime[Due Date],A32,TOneTime[Amount]))</f>
        <v>0</v>
      </c>
      <c r="H32" s="8" cm="1">
        <f t="array" ref="H32">IF(A32="","",IF(COUNTIF(TOther[Frequency],$H$1)=0,0,SUMPRODUCT(--(IFERROR(MOD(A32-TOther[Start Date],7),1)=0),--(TOther[Frequency]=$H$1),--(TOther[Start Date]&lt;=A32),--(TOther[End Date Calc]&gt;=A32),TOther[Amount])))</f>
        <v>0</v>
      </c>
      <c r="I32" s="8" cm="1">
        <f t="array" ref="I32">IF(A32="","",IF(COUNTIF(TOther[Frequency],$I$1)=0,0,SUMPRODUCT(--(IFERROR(MOD(A32-TOther[Start Date],14),1)=0),--(TOther[Frequency]=$I$1),--(TOther[Start Date]&lt;=A32),--(TOther[End Date Calc]&gt;=A32),TOther[Amount])))</f>
        <v>0</v>
      </c>
      <c r="J32" s="8">
        <f>IF(A32="","",IF(COUNTIF(TOther[Frequency],$J$1)=0,0,IF(OR(DAY(A32)=1,DAY(A32)=15),SUMIFS(TOther[Amount],TOther[Frequency],$J$1,TOther[Start Date],"&lt;="&amp;$A32,TOther[End Date Calc],"&gt;="&amp;A32),0)))</f>
        <v>0</v>
      </c>
      <c r="K32" s="8">
        <f>IF(A32="","",IF(COUNTIF(TOther[Frequency],$K$1)=0,0,IF(A32=(A32-DAY(A32)+1+2*7-WEEKDAY(A32-DAY(A32)+8-4,1)),SUMIFS(TOther[Amount],TOther[Frequency],$K$1,TOther[Start Date],"&lt;="&amp;$A32,TOther[End Date Calc],"&gt;="&amp;A32),0)))</f>
        <v>0</v>
      </c>
      <c r="L32" s="8">
        <f>IF(A32="","",IF(COUNTIF(TOther[Frequency],$L$1)=0,0,IF(A32=(A32-DAY(A32)+1+3*7-WEEKDAY(A32-DAY(A32)+8-4,1)),SUMIFS(TOther[Amount],TOther[Frequency],$L$1,TOther[Start Date],"&lt;="&amp;$A32,TOther[End Date Calc],"&gt;="&amp;A32),0)))</f>
        <v>0</v>
      </c>
      <c r="M32" s="8">
        <f>IF(A32="","",IF(COUNTIF(TOther[Frequency],$M$1)=0,0,IF(A32=(A32-DAY(A32)+1+4*7-WEEKDAY(A32-DAY(A32)+8-4,1)),SUMIFS(TOther[Amount],TOther[Frequency],$M$1,TOther[Start Date],"&lt;="&amp;$A32,TOther[End Date Calc],"&gt;="&amp;A32),0)))</f>
        <v>0</v>
      </c>
      <c r="N32" s="8" cm="1">
        <f t="array" ref="N32">IF(A32="","",IF(COUNTIF(TOther[Frequency],$N$1)=0,0,SUMPRODUCT(--(IFERROR(MOD(A32-TOther[Start Date],28),1)=0),--(TOther[Frequency]=$N$1),--(TOther[Start Date]&lt;=A32),--(TOther[End Date Calc]&gt;=A32),TOther[Amount])))</f>
        <v>0</v>
      </c>
      <c r="O32" s="8" cm="1">
        <f t="array" ref="O32">IF(A32="","",IF(COUNTIF(TOther[Frequency],$O$1)=0,0,SUMPRODUCT(--(IFERROR(MOD(A32-TOther[Start Date],42),1)=0),--(TOther[Frequency]=$O$1),--(TOther[Start Date]&lt;=A32),--(TOther[End Date Calc]&gt;=A32),TOther[Amount])))</f>
        <v>0</v>
      </c>
      <c r="P32" s="8" cm="1">
        <f t="array" ref="P32">IF(A32="","",IF(COUNTIF(TOther[Frequency],$P$1)=0,0,SUMPRODUCT(--(IFERROR(MOD(A32-TOther[Start Date],56),1)=0),--(TOther[Frequency]=$P$1),--(TOther[Start Date]&lt;=A32),--(TOther[End Date Calc]&gt;=A32),TOther[Amount])))</f>
        <v>0</v>
      </c>
      <c r="Q32" s="8">
        <f>IF(A32="","",IF(COUNTIF(TOther[Frequency],$Q$1)=0,0,IF(B32="N",SUMIFS(TOther[Amount],TOther[Frequency],$Q$1,TOther[Start Date],"&lt;="&amp;$A32,TOther[End Date Calc],"&gt;="&amp;A32,TOther[Start Day],DAY(A32)),SUMIFS(TOther[Amount],TOther[Frequency],$Q$1,TOther[Start Date],"&lt;="&amp;$A32,TOther[End Date Calc],"&gt;="&amp;A32,TOther[Start Day],"&gt;="&amp;DAY(A32)))))</f>
        <v>0</v>
      </c>
      <c r="R32" s="8" cm="1">
        <f t="array" ref="R32">IF(A32="","",IF(COUNTIF(TOther[Frequency],R$1)=0,0,SUMPRODUCT(--(TOther[Frequency]=R$1),--(TOther[Start Date]&lt;=A32),--(TOther[End Date Calc]&gt;=A32),IF(B32="N",--(TOther[Start Day]=DAY(A32)),--(TOther[Start Day]&gt;=DAY(A32))),--(IFERROR(MOD(TOther[Start Month]-MONTH(A32)+2,2),1)=0),TOther[Amount])))</f>
        <v>0</v>
      </c>
      <c r="S32" s="8" cm="1">
        <f t="array" ref="S32">IF(A32="","",IF(COUNTIF(TOther[Frequency],S$1)=0,0,SUMPRODUCT(--(TOther[Frequency]=S$1),--(TOther[Start Date]&lt;=A32),--(TOther[End Date Calc]&gt;=A32),IF(B32="N",--(TOther[Start Day]=DAY(A32)),--(TOther[Start Day]&gt;=DAY(A32))),--(IFERROR(MOD(TOther[Start Month]-MONTH(A32)+3,3),1)=0),TOther[Amount])))</f>
        <v>0</v>
      </c>
      <c r="T32" s="8" cm="1">
        <f t="array" ref="T32">IF($A32="","",IF(COUNTIF(TOther[Frequency],T$1)=0,0,SUMPRODUCT(--(TOther[Frequency]=T$1),--(TOther[Start Date]&lt;=$A32),--(TOther[End Date Calc]&gt;=$A32),IF($B32="N",--(TOther[Start Day]=DAY($A32)),--(TOther[Start Day]&gt;=DAY($A32))),--(IFERROR(MOD(TOther[Start Month]-MONTH($A32)+4,4),1)=0),TOther[Amount])))</f>
        <v>0</v>
      </c>
      <c r="U32" s="8" cm="1">
        <f t="array" ref="U32">IF(A32="","",IF(COUNTIF(TOther[Frequency],$U$1)=0,0,SUMPRODUCT(--(TOther[Frequency]=$U$1),--(TOther[Start Date]&lt;=A32),--(TOther[End Date Calc]&gt;=A32),IF(B32="N",--(TOther[Start Day]=DAY(A32)),--(TOther[Start Day]&gt;=DAY(A32))),--(IFERROR(MOD(TOther[Start Month]-MONTH(A32)+6,6),1)=0),TOther[Amount])))</f>
        <v>0</v>
      </c>
      <c r="V32" s="8" cm="1">
        <f t="array" ref="V32">IF(A32="","",IF(COUNTIF(TOther[Frequency],$V$1)=0,0,SUMPRODUCT(--(TOther[Frequency]=$V$1),--(TOther[Start Date]&lt;=A32),--(TOther[End Date Calc]&gt;=A32),IF(B32="N",--(TOther[Start Day]=DAY(A32)),--(TOther[Start Day]&gt;=DAY(A32))),--(IFERROR(MOD(TOther[Start Month]-MONTH(A32)+12,12),1)=0),TOther[Amount])))</f>
        <v>0</v>
      </c>
      <c r="W32" s="8">
        <f>IF(A32="","",SUMIFS(TOther[Amount],TOther[Start Date],A32,TOther[Frequency],$W$1))</f>
        <v>0</v>
      </c>
      <c r="X32" s="9">
        <f t="shared" si="0"/>
        <v>2000</v>
      </c>
      <c r="Y32" s="9">
        <f t="shared" si="4"/>
        <v>0</v>
      </c>
      <c r="Z32" s="8" cm="1">
        <f t="array" ref="Z32">IF(A32="","",IF(COUNTIF('2) Income'!$D$13:$D$32,"Weekly")=0,0,SUMPRODUCT(--(IFERROR(MOD(A32-'2) Income'!$F$13:$F$32,7),1)=0),--('2) Income'!$D$13:$D$32="Weekly"),--('2) Income'!$F$13:$F$32&lt;=A32),'2) Income'!$E$13:$E$32)))</f>
        <v>0</v>
      </c>
      <c r="AA32" s="8" cm="1">
        <f t="array" ref="AA32">IF(A32="","",IF(COUNTIF('2) Income'!$D$13:$D$32,"Every Other Week")=0,0,SUMPRODUCT(--(IFERROR(MOD(A32-'2) Income'!$F$13:$F$32,14),1)=0),--('2) Income'!$D$13:$D$32="Every Other Week"),--('2) Income'!$F$13:$F$32&lt;=A32),'2) Income'!$E$13:$E$32)))</f>
        <v>0</v>
      </c>
      <c r="AB32" s="8">
        <f>IF(A32="","",IF(COUNTIF('2) Income'!$D$13:$D$32,"1st and 15th")=0,0,IF(OR(DAY(A32)=1,DAY(A32)=15),SUMIFS('2) Income'!$E$13:$E$32,'2) Income'!$D$13:$D$32,"1st and 15th",'2) Income'!$F$13:$F$32,"&lt;="&amp;$A32),0)))</f>
        <v>0</v>
      </c>
      <c r="AC32" s="8">
        <f>IF(A32="","",IF(COUNTIF('2) Income'!$D$13:$D$32,"2nd Wednesday")=0,0,IF(A32=(A32-DAY(A32)+1+2*7-WEEKDAY(A32-DAY(A32)+8-4,1)),SUMIFS('2) Income'!$E$13:$E$32,'2) Income'!$D$13:$D$32,"2nd Wednesday",'2) Income'!$F$13:$F$32,"&lt;="&amp;$A32),0)))</f>
        <v>0</v>
      </c>
      <c r="AD32" s="8">
        <f>IF(A32="","",IF(COUNTIF('2) Income'!$D$13:$D$32,"3rd Wednesday")=0,0,IF(A32=(A32-DAY(A32)+1+3*7-WEEKDAY(A32-DAY(A32)+8-4,1)),SUMIFS('2) Income'!$E$13:$E$32,'2) Income'!$D$13:$D$32,"3rd Wednesday",'2) Income'!$F$13:$F$32,"&lt;="&amp;$A32),0)))</f>
        <v>0</v>
      </c>
      <c r="AE32" s="8">
        <f>IF(A32="","",IF(COUNTIF('2) Income'!$D$13:$D$32,"4th Wednesday")=0,0,IF(A32=(A32-DAY(A32)+1+4*7-WEEKDAY(A32-DAY(A32)+8-4,1)),SUMIFS('2) Income'!$E$13:$E$32,'2) Income'!$D$13:$D$32,"4th Wednesday",'2) Income'!$F$13:$F$32,"&lt;="&amp;$A32),0)))</f>
        <v>0</v>
      </c>
      <c r="AF32" s="8" cm="1">
        <f t="array" ref="AF32">IF(A32="","",IF(COUNTIF('2) Income'!$D$13:$D$32,"Every 4 Weeks")=0,0,SUMPRODUCT(--(IFERROR(MOD(A32-'2) Income'!$F$13:$F$32,28),1)=0),--('2) Income'!$D$13:$D$32="Every 4 Weeks"),--('2) Income'!$F$13:$F$32&lt;=A32),'2) Income'!$E$13:$E$32)))</f>
        <v>0</v>
      </c>
      <c r="AG32" s="8">
        <f>IF(A32="","",IF(COUNTIF('2) Income'!$D$13:$D$32,"Monthly")=0,0,IF(B32="N",SUMIFS('2) Income'!$E$13:$E$32,'2) Income'!$D$13:$D$32,"monthly",'2) Income'!$F$13:$F$32,"&lt;="&amp;$A32,'2) Income'!$I$13:$I$32,DAY(A32)),SUMIFS('2) Income'!$E$13:$E$32,'2) Income'!$D$13:$D$32,"monthly",'2) Income'!$F$13:$F$32,"&lt;="&amp;$A32,'2) Income'!$I$13:$I$32,"&gt;="&amp;DAY(A32)))))</f>
        <v>0</v>
      </c>
      <c r="AH32" s="8" cm="1">
        <f t="array" ref="AH32">IF(A32="","",IF(COUNTIF('2) Income'!$D$13:$D$32,"Yearly")=0,0,SUMPRODUCT(--('2) Income'!$D$13:$D$32="Yearly"),--('2) Income'!$F$13:$F$32&lt;=A32),IF(B32="N",--('2) Income'!$I$13:$I$32=DAY(A32)),--('2) Income'!$I$13:$I$32&gt;=DAY(A32))),--(IFERROR(MOD('2) Income'!$H$13:$H$32-MONTH(A32)+12,12),1)=0),'2) Income'!$E$13:$E$32)))</f>
        <v>0</v>
      </c>
      <c r="AI32" s="8">
        <f>IF(A32="","",IF(COUNTIF('2) Income'!$D$13:$D$32,"one-time")=0,0,SUMIFS('2) Income'!$E$13:$E$32,'2) Income'!$D$13:$D$32,"one-time",'2) Income'!$F$13:$F$32,"="&amp;$A32)))</f>
        <v>0</v>
      </c>
      <c r="AJ32" s="9">
        <f t="shared" si="1"/>
        <v>0</v>
      </c>
      <c r="AL32" t="s">
        <v>164</v>
      </c>
    </row>
    <row r="33" spans="1:50">
      <c r="A33" s="7">
        <f>IF(A32="","",IF(A32+1&lt;='1) Period'!$E$21,A32+1,""))</f>
        <v>45505</v>
      </c>
      <c r="B33" s="7" t="str">
        <f t="shared" si="2"/>
        <v>N</v>
      </c>
      <c r="C33" t="str">
        <f t="shared" si="3"/>
        <v>F</v>
      </c>
      <c r="D33" s="8">
        <f>IF(A33="","",IF(TEXT(A33,"dddd")='4) Happy Money'!$E$23,WAllowance,0))</f>
        <v>0</v>
      </c>
      <c r="E33" s="8">
        <f>IF(A33="","",IF(B33="N",SUMIF(TMonthly[Day of the Month],DAY(A33),TMonthly[Amount]),SUMIF(TMonthly[Day of the Month],"&gt;="&amp;DAY(A33),TMonthly[Amount])))</f>
        <v>195</v>
      </c>
      <c r="F33" s="8" cm="1">
        <f t="array" ref="F33">IF(A33="","",SUMPRODUCT(--(TYearly[Due Date]&lt;=A33),IF(B33="N",--(TYearly[Day]=DAY(A33)),--(TYearly[Day]&gt;=DAY(A33))),--(IFERROR(MOD(TYearly[Month]-MONTH(A33)+12,12),1)=0),TYearly[Amount]))</f>
        <v>0</v>
      </c>
      <c r="G33" s="8">
        <f>IF(A33="","",SUMIF(TOneTime[Due Date],A33,TOneTime[Amount]))</f>
        <v>200</v>
      </c>
      <c r="H33" s="8" cm="1">
        <f t="array" ref="H33">IF(A33="","",IF(COUNTIF(TOther[Frequency],$H$1)=0,0,SUMPRODUCT(--(IFERROR(MOD(A33-TOther[Start Date],7),1)=0),--(TOther[Frequency]=$H$1),--(TOther[Start Date]&lt;=A33),--(TOther[End Date Calc]&gt;=A33),TOther[Amount])))</f>
        <v>0</v>
      </c>
      <c r="I33" s="8" cm="1">
        <f t="array" ref="I33">IF(A33="","",IF(COUNTIF(TOther[Frequency],$I$1)=0,0,SUMPRODUCT(--(IFERROR(MOD(A33-TOther[Start Date],14),1)=0),--(TOther[Frequency]=$I$1),--(TOther[Start Date]&lt;=A33),--(TOther[End Date Calc]&gt;=A33),TOther[Amount])))</f>
        <v>0</v>
      </c>
      <c r="J33" s="8">
        <f>IF(A33="","",IF(COUNTIF(TOther[Frequency],$J$1)=0,0,IF(OR(DAY(A33)=1,DAY(A33)=15),SUMIFS(TOther[Amount],TOther[Frequency],$J$1,TOther[Start Date],"&lt;="&amp;$A33,TOther[End Date Calc],"&gt;="&amp;A33),0)))</f>
        <v>0</v>
      </c>
      <c r="K33" s="8">
        <f>IF(A33="","",IF(COUNTIF(TOther[Frequency],$K$1)=0,0,IF(A33=(A33-DAY(A33)+1+2*7-WEEKDAY(A33-DAY(A33)+8-4,1)),SUMIFS(TOther[Amount],TOther[Frequency],$K$1,TOther[Start Date],"&lt;="&amp;$A33,TOther[End Date Calc],"&gt;="&amp;A33),0)))</f>
        <v>0</v>
      </c>
      <c r="L33" s="8">
        <f>IF(A33="","",IF(COUNTIF(TOther[Frequency],$L$1)=0,0,IF(A33=(A33-DAY(A33)+1+3*7-WEEKDAY(A33-DAY(A33)+8-4,1)),SUMIFS(TOther[Amount],TOther[Frequency],$L$1,TOther[Start Date],"&lt;="&amp;$A33,TOther[End Date Calc],"&gt;="&amp;A33),0)))</f>
        <v>0</v>
      </c>
      <c r="M33" s="8">
        <f>IF(A33="","",IF(COUNTIF(TOther[Frequency],$M$1)=0,0,IF(A33=(A33-DAY(A33)+1+4*7-WEEKDAY(A33-DAY(A33)+8-4,1)),SUMIFS(TOther[Amount],TOther[Frequency],$M$1,TOther[Start Date],"&lt;="&amp;$A33,TOther[End Date Calc],"&gt;="&amp;A33),0)))</f>
        <v>0</v>
      </c>
      <c r="N33" s="8" cm="1">
        <f t="array" ref="N33">IF(A33="","",IF(COUNTIF(TOther[Frequency],$N$1)=0,0,SUMPRODUCT(--(IFERROR(MOD(A33-TOther[Start Date],28),1)=0),--(TOther[Frequency]=$N$1),--(TOther[Start Date]&lt;=A33),--(TOther[End Date Calc]&gt;=A33),TOther[Amount])))</f>
        <v>0</v>
      </c>
      <c r="O33" s="8" cm="1">
        <f t="array" ref="O33">IF(A33="","",IF(COUNTIF(TOther[Frequency],$O$1)=0,0,SUMPRODUCT(--(IFERROR(MOD(A33-TOther[Start Date],42),1)=0),--(TOther[Frequency]=$O$1),--(TOther[Start Date]&lt;=A33),--(TOther[End Date Calc]&gt;=A33),TOther[Amount])))</f>
        <v>0</v>
      </c>
      <c r="P33" s="8" cm="1">
        <f t="array" ref="P33">IF(A33="","",IF(COUNTIF(TOther[Frequency],$P$1)=0,0,SUMPRODUCT(--(IFERROR(MOD(A33-TOther[Start Date],56),1)=0),--(TOther[Frequency]=$P$1),--(TOther[Start Date]&lt;=A33),--(TOther[End Date Calc]&gt;=A33),TOther[Amount])))</f>
        <v>0</v>
      </c>
      <c r="Q33" s="8">
        <f>IF(A33="","",IF(COUNTIF(TOther[Frequency],$Q$1)=0,0,IF(B33="N",SUMIFS(TOther[Amount],TOther[Frequency],$Q$1,TOther[Start Date],"&lt;="&amp;$A33,TOther[End Date Calc],"&gt;="&amp;A33,TOther[Start Day],DAY(A33)),SUMIFS(TOther[Amount],TOther[Frequency],$Q$1,TOther[Start Date],"&lt;="&amp;$A33,TOther[End Date Calc],"&gt;="&amp;A33,TOther[Start Day],"&gt;="&amp;DAY(A33)))))</f>
        <v>0</v>
      </c>
      <c r="R33" s="8" cm="1">
        <f t="array" ref="R33">IF(A33="","",IF(COUNTIF(TOther[Frequency],R$1)=0,0,SUMPRODUCT(--(TOther[Frequency]=R$1),--(TOther[Start Date]&lt;=A33),--(TOther[End Date Calc]&gt;=A33),IF(B33="N",--(TOther[Start Day]=DAY(A33)),--(TOther[Start Day]&gt;=DAY(A33))),--(IFERROR(MOD(TOther[Start Month]-MONTH(A33)+2,2),1)=0),TOther[Amount])))</f>
        <v>0</v>
      </c>
      <c r="S33" s="8" cm="1">
        <f t="array" ref="S33">IF(A33="","",IF(COUNTIF(TOther[Frequency],S$1)=0,0,SUMPRODUCT(--(TOther[Frequency]=S$1),--(TOther[Start Date]&lt;=A33),--(TOther[End Date Calc]&gt;=A33),IF(B33="N",--(TOther[Start Day]=DAY(A33)),--(TOther[Start Day]&gt;=DAY(A33))),--(IFERROR(MOD(TOther[Start Month]-MONTH(A33)+3,3),1)=0),TOther[Amount])))</f>
        <v>0</v>
      </c>
      <c r="T33" s="8" cm="1">
        <f t="array" ref="T33">IF($A33="","",IF(COUNTIF(TOther[Frequency],T$1)=0,0,SUMPRODUCT(--(TOther[Frequency]=T$1),--(TOther[Start Date]&lt;=$A33),--(TOther[End Date Calc]&gt;=$A33),IF($B33="N",--(TOther[Start Day]=DAY($A33)),--(TOther[Start Day]&gt;=DAY($A33))),--(IFERROR(MOD(TOther[Start Month]-MONTH($A33)+4,4),1)=0),TOther[Amount])))</f>
        <v>0</v>
      </c>
      <c r="U33" s="8" cm="1">
        <f t="array" ref="U33">IF(A33="","",IF(COUNTIF(TOther[Frequency],$U$1)=0,0,SUMPRODUCT(--(TOther[Frequency]=$U$1),--(TOther[Start Date]&lt;=A33),--(TOther[End Date Calc]&gt;=A33),IF(B33="N",--(TOther[Start Day]=DAY(A33)),--(TOther[Start Day]&gt;=DAY(A33))),--(IFERROR(MOD(TOther[Start Month]-MONTH(A33)+6,6),1)=0),TOther[Amount])))</f>
        <v>0</v>
      </c>
      <c r="V33" s="8" cm="1">
        <f t="array" ref="V33">IF(A33="","",IF(COUNTIF(TOther[Frequency],$V$1)=0,0,SUMPRODUCT(--(TOther[Frequency]=$V$1),--(TOther[Start Date]&lt;=A33),--(TOther[End Date Calc]&gt;=A33),IF(B33="N",--(TOther[Start Day]=DAY(A33)),--(TOther[Start Day]&gt;=DAY(A33))),--(IFERROR(MOD(TOther[Start Month]-MONTH(A33)+12,12),1)=0),TOther[Amount])))</f>
        <v>0</v>
      </c>
      <c r="W33" s="8">
        <f>IF(A33="","",SUMIFS(TOther[Amount],TOther[Start Date],A33,TOther[Frequency],$W$1))</f>
        <v>0</v>
      </c>
      <c r="X33" s="9">
        <f t="shared" si="0"/>
        <v>395</v>
      </c>
      <c r="Y33" s="9">
        <f t="shared" si="4"/>
        <v>0</v>
      </c>
      <c r="Z33" s="8" cm="1">
        <f t="array" ref="Z33">IF(A33="","",IF(COUNTIF('2) Income'!$D$13:$D$32,"Weekly")=0,0,SUMPRODUCT(--(IFERROR(MOD(A33-'2) Income'!$F$13:$F$32,7),1)=0),--('2) Income'!$D$13:$D$32="Weekly"),--('2) Income'!$F$13:$F$32&lt;=A33),'2) Income'!$E$13:$E$32)))</f>
        <v>0</v>
      </c>
      <c r="AA33" s="8" cm="1">
        <f t="array" ref="AA33">IF(A33="","",IF(COUNTIF('2) Income'!$D$13:$D$32,"Every Other Week")=0,0,SUMPRODUCT(--(IFERROR(MOD(A33-'2) Income'!$F$13:$F$32,14),1)=0),--('2) Income'!$D$13:$D$32="Every Other Week"),--('2) Income'!$F$13:$F$32&lt;=A33),'2) Income'!$E$13:$E$32)))</f>
        <v>0</v>
      </c>
      <c r="AB33" s="8">
        <f>IF(A33="","",IF(COUNTIF('2) Income'!$D$13:$D$32,"1st and 15th")=0,0,IF(OR(DAY(A33)=1,DAY(A33)=15),SUMIFS('2) Income'!$E$13:$E$32,'2) Income'!$D$13:$D$32,"1st and 15th",'2) Income'!$F$13:$F$32,"&lt;="&amp;$A33),0)))</f>
        <v>0</v>
      </c>
      <c r="AC33" s="8">
        <f>IF(A33="","",IF(COUNTIF('2) Income'!$D$13:$D$32,"2nd Wednesday")=0,0,IF(A33=(A33-DAY(A33)+1+2*7-WEEKDAY(A33-DAY(A33)+8-4,1)),SUMIFS('2) Income'!$E$13:$E$32,'2) Income'!$D$13:$D$32,"2nd Wednesday",'2) Income'!$F$13:$F$32,"&lt;="&amp;$A33),0)))</f>
        <v>0</v>
      </c>
      <c r="AD33" s="8">
        <f>IF(A33="","",IF(COUNTIF('2) Income'!$D$13:$D$32,"3rd Wednesday")=0,0,IF(A33=(A33-DAY(A33)+1+3*7-WEEKDAY(A33-DAY(A33)+8-4,1)),SUMIFS('2) Income'!$E$13:$E$32,'2) Income'!$D$13:$D$32,"3rd Wednesday",'2) Income'!$F$13:$F$32,"&lt;="&amp;$A33),0)))</f>
        <v>0</v>
      </c>
      <c r="AE33" s="8">
        <f>IF(A33="","",IF(COUNTIF('2) Income'!$D$13:$D$32,"4th Wednesday")=0,0,IF(A33=(A33-DAY(A33)+1+4*7-WEEKDAY(A33-DAY(A33)+8-4,1)),SUMIFS('2) Income'!$E$13:$E$32,'2) Income'!$D$13:$D$32,"4th Wednesday",'2) Income'!$F$13:$F$32,"&lt;="&amp;$A33),0)))</f>
        <v>0</v>
      </c>
      <c r="AF33" s="8" cm="1">
        <f t="array" ref="AF33">IF(A33="","",IF(COUNTIF('2) Income'!$D$13:$D$32,"Every 4 Weeks")=0,0,SUMPRODUCT(--(IFERROR(MOD(A33-'2) Income'!$F$13:$F$32,28),1)=0),--('2) Income'!$D$13:$D$32="Every 4 Weeks"),--('2) Income'!$F$13:$F$32&lt;=A33),'2) Income'!$E$13:$E$32)))</f>
        <v>0</v>
      </c>
      <c r="AG33" s="8">
        <f>IF(A33="","",IF(COUNTIF('2) Income'!$D$13:$D$32,"Monthly")=0,0,IF(B33="N",SUMIFS('2) Income'!$E$13:$E$32,'2) Income'!$D$13:$D$32,"monthly",'2) Income'!$F$13:$F$32,"&lt;="&amp;$A33,'2) Income'!$I$13:$I$32,DAY(A33)),SUMIFS('2) Income'!$E$13:$E$32,'2) Income'!$D$13:$D$32,"monthly",'2) Income'!$F$13:$F$32,"&lt;="&amp;$A33,'2) Income'!$I$13:$I$32,"&gt;="&amp;DAY(A33)))))</f>
        <v>650</v>
      </c>
      <c r="AH33" s="8" cm="1">
        <f t="array" ref="AH33">IF(A33="","",IF(COUNTIF('2) Income'!$D$13:$D$32,"Yearly")=0,0,SUMPRODUCT(--('2) Income'!$D$13:$D$32="Yearly"),--('2) Income'!$F$13:$F$32&lt;=A33),IF(B33="N",--('2) Income'!$I$13:$I$32=DAY(A33)),--('2) Income'!$I$13:$I$32&gt;=DAY(A33))),--(IFERROR(MOD('2) Income'!$H$13:$H$32-MONTH(A33)+12,12),1)=0),'2) Income'!$E$13:$E$32)))</f>
        <v>0</v>
      </c>
      <c r="AI33" s="8">
        <f>IF(A33="","",IF(COUNTIF('2) Income'!$D$13:$D$32,"one-time")=0,0,SUMIFS('2) Income'!$E$13:$E$32,'2) Income'!$D$13:$D$32,"one-time",'2) Income'!$F$13:$F$32,"="&amp;$A33)))</f>
        <v>0</v>
      </c>
      <c r="AJ33" s="9">
        <f t="shared" si="1"/>
        <v>650</v>
      </c>
      <c r="AL33" t="s">
        <v>173</v>
      </c>
    </row>
    <row r="34" spans="1:50" ht="14.4" customHeight="1">
      <c r="A34" s="7">
        <f>IF(A33="","",IF(A33+1&lt;='1) Period'!$E$21,A33+1,""))</f>
        <v>45506</v>
      </c>
      <c r="B34" s="7" t="str">
        <f t="shared" si="2"/>
        <v>N</v>
      </c>
      <c r="C34" t="str">
        <f t="shared" si="3"/>
        <v>F</v>
      </c>
      <c r="D34" s="8">
        <f>IF(A34="","",IF(TEXT(A34,"dddd")='4) Happy Money'!$E$23,WAllowance,0))</f>
        <v>0</v>
      </c>
      <c r="E34" s="8">
        <f>IF(A34="","",IF(B34="N",SUMIF(TMonthly[Day of the Month],DAY(A34),TMonthly[Amount]),SUMIF(TMonthly[Day of the Month],"&gt;="&amp;DAY(A34),TMonthly[Amount])))</f>
        <v>35</v>
      </c>
      <c r="F34" s="8" cm="1">
        <f t="array" ref="F34">IF(A34="","",SUMPRODUCT(--(TYearly[Due Date]&lt;=A34),IF(B34="N",--(TYearly[Day]=DAY(A34)),--(TYearly[Day]&gt;=DAY(A34))),--(IFERROR(MOD(TYearly[Month]-MONTH(A34)+12,12),1)=0),TYearly[Amount]))</f>
        <v>0</v>
      </c>
      <c r="G34" s="8">
        <f>IF(A34="","",SUMIF(TOneTime[Due Date],A34,TOneTime[Amount]))</f>
        <v>0</v>
      </c>
      <c r="H34" s="8" cm="1">
        <f t="array" ref="H34">IF(A34="","",IF(COUNTIF(TOther[Frequency],$H$1)=0,0,SUMPRODUCT(--(IFERROR(MOD(A34-TOther[Start Date],7),1)=0),--(TOther[Frequency]=$H$1),--(TOther[Start Date]&lt;=A34),--(TOther[End Date Calc]&gt;=A34),TOther[Amount])))</f>
        <v>0</v>
      </c>
      <c r="I34" s="8" cm="1">
        <f t="array" ref="I34">IF(A34="","",IF(COUNTIF(TOther[Frequency],$I$1)=0,0,SUMPRODUCT(--(IFERROR(MOD(A34-TOther[Start Date],14),1)=0),--(TOther[Frequency]=$I$1),--(TOther[Start Date]&lt;=A34),--(TOther[End Date Calc]&gt;=A34),TOther[Amount])))</f>
        <v>0</v>
      </c>
      <c r="J34" s="8">
        <f>IF(A34="","",IF(COUNTIF(TOther[Frequency],$J$1)=0,0,IF(OR(DAY(A34)=1,DAY(A34)=15),SUMIFS(TOther[Amount],TOther[Frequency],$J$1,TOther[Start Date],"&lt;="&amp;$A34,TOther[End Date Calc],"&gt;="&amp;A34),0)))</f>
        <v>0</v>
      </c>
      <c r="K34" s="8">
        <f>IF(A34="","",IF(COUNTIF(TOther[Frequency],$K$1)=0,0,IF(A34=(A34-DAY(A34)+1+2*7-WEEKDAY(A34-DAY(A34)+8-4,1)),SUMIFS(TOther[Amount],TOther[Frequency],$K$1,TOther[Start Date],"&lt;="&amp;$A34,TOther[End Date Calc],"&gt;="&amp;A34),0)))</f>
        <v>0</v>
      </c>
      <c r="L34" s="8">
        <f>IF(A34="","",IF(COUNTIF(TOther[Frequency],$L$1)=0,0,IF(A34=(A34-DAY(A34)+1+3*7-WEEKDAY(A34-DAY(A34)+8-4,1)),SUMIFS(TOther[Amount],TOther[Frequency],$L$1,TOther[Start Date],"&lt;="&amp;$A34,TOther[End Date Calc],"&gt;="&amp;A34),0)))</f>
        <v>0</v>
      </c>
      <c r="M34" s="8">
        <f>IF(A34="","",IF(COUNTIF(TOther[Frequency],$M$1)=0,0,IF(A34=(A34-DAY(A34)+1+4*7-WEEKDAY(A34-DAY(A34)+8-4,1)),SUMIFS(TOther[Amount],TOther[Frequency],$M$1,TOther[Start Date],"&lt;="&amp;$A34,TOther[End Date Calc],"&gt;="&amp;A34),0)))</f>
        <v>0</v>
      </c>
      <c r="N34" s="8" cm="1">
        <f t="array" ref="N34">IF(A34="","",IF(COUNTIF(TOther[Frequency],$N$1)=0,0,SUMPRODUCT(--(IFERROR(MOD(A34-TOther[Start Date],28),1)=0),--(TOther[Frequency]=$N$1),--(TOther[Start Date]&lt;=A34),--(TOther[End Date Calc]&gt;=A34),TOther[Amount])))</f>
        <v>0</v>
      </c>
      <c r="O34" s="8" cm="1">
        <f t="array" ref="O34">IF(A34="","",IF(COUNTIF(TOther[Frequency],$O$1)=0,0,SUMPRODUCT(--(IFERROR(MOD(A34-TOther[Start Date],42),1)=0),--(TOther[Frequency]=$O$1),--(TOther[Start Date]&lt;=A34),--(TOther[End Date Calc]&gt;=A34),TOther[Amount])))</f>
        <v>0</v>
      </c>
      <c r="P34" s="8" cm="1">
        <f t="array" ref="P34">IF(A34="","",IF(COUNTIF(TOther[Frequency],$P$1)=0,0,SUMPRODUCT(--(IFERROR(MOD(A34-TOther[Start Date],56),1)=0),--(TOther[Frequency]=$P$1),--(TOther[Start Date]&lt;=A34),--(TOther[End Date Calc]&gt;=A34),TOther[Amount])))</f>
        <v>0</v>
      </c>
      <c r="Q34" s="8">
        <f>IF(A34="","",IF(COUNTIF(TOther[Frequency],$Q$1)=0,0,IF(B34="N",SUMIFS(TOther[Amount],TOther[Frequency],$Q$1,TOther[Start Date],"&lt;="&amp;$A34,TOther[End Date Calc],"&gt;="&amp;A34,TOther[Start Day],DAY(A34)),SUMIFS(TOther[Amount],TOther[Frequency],$Q$1,TOther[Start Date],"&lt;="&amp;$A34,TOther[End Date Calc],"&gt;="&amp;A34,TOther[Start Day],"&gt;="&amp;DAY(A34)))))</f>
        <v>0</v>
      </c>
      <c r="R34" s="8" cm="1">
        <f t="array" ref="R34">IF(A34="","",IF(COUNTIF(TOther[Frequency],R$1)=0,0,SUMPRODUCT(--(TOther[Frequency]=R$1),--(TOther[Start Date]&lt;=A34),--(TOther[End Date Calc]&gt;=A34),IF(B34="N",--(TOther[Start Day]=DAY(A34)),--(TOther[Start Day]&gt;=DAY(A34))),--(IFERROR(MOD(TOther[Start Month]-MONTH(A34)+2,2),1)=0),TOther[Amount])))</f>
        <v>0</v>
      </c>
      <c r="S34" s="8" cm="1">
        <f t="array" ref="S34">IF(A34="","",IF(COUNTIF(TOther[Frequency],S$1)=0,0,SUMPRODUCT(--(TOther[Frequency]=S$1),--(TOther[Start Date]&lt;=A34),--(TOther[End Date Calc]&gt;=A34),IF(B34="N",--(TOther[Start Day]=DAY(A34)),--(TOther[Start Day]&gt;=DAY(A34))),--(IFERROR(MOD(TOther[Start Month]-MONTH(A34)+3,3),1)=0),TOther[Amount])))</f>
        <v>0</v>
      </c>
      <c r="T34" s="8" cm="1">
        <f t="array" ref="T34">IF($A34="","",IF(COUNTIF(TOther[Frequency],T$1)=0,0,SUMPRODUCT(--(TOther[Frequency]=T$1),--(TOther[Start Date]&lt;=$A34),--(TOther[End Date Calc]&gt;=$A34),IF($B34="N",--(TOther[Start Day]=DAY($A34)),--(TOther[Start Day]&gt;=DAY($A34))),--(IFERROR(MOD(TOther[Start Month]-MONTH($A34)+4,4),1)=0),TOther[Amount])))</f>
        <v>0</v>
      </c>
      <c r="U34" s="8" cm="1">
        <f t="array" ref="U34">IF(A34="","",IF(COUNTIF(TOther[Frequency],$U$1)=0,0,SUMPRODUCT(--(TOther[Frequency]=$U$1),--(TOther[Start Date]&lt;=A34),--(TOther[End Date Calc]&gt;=A34),IF(B34="N",--(TOther[Start Day]=DAY(A34)),--(TOther[Start Day]&gt;=DAY(A34))),--(IFERROR(MOD(TOther[Start Month]-MONTH(A34)+6,6),1)=0),TOther[Amount])))</f>
        <v>0</v>
      </c>
      <c r="V34" s="8" cm="1">
        <f t="array" ref="V34">IF(A34="","",IF(COUNTIF(TOther[Frequency],$V$1)=0,0,SUMPRODUCT(--(TOther[Frequency]=$V$1),--(TOther[Start Date]&lt;=A34),--(TOther[End Date Calc]&gt;=A34),IF(B34="N",--(TOther[Start Day]=DAY(A34)),--(TOther[Start Day]&gt;=DAY(A34))),--(IFERROR(MOD(TOther[Start Month]-MONTH(A34)+12,12),1)=0),TOther[Amount])))</f>
        <v>0</v>
      </c>
      <c r="W34" s="8">
        <f>IF(A34="","",SUMIFS(TOther[Amount],TOther[Start Date],A34,TOther[Frequency],$W$1))</f>
        <v>0</v>
      </c>
      <c r="X34" s="9">
        <f t="shared" si="0"/>
        <v>35</v>
      </c>
      <c r="Y34" s="9">
        <f t="shared" si="4"/>
        <v>0</v>
      </c>
      <c r="Z34" s="8" cm="1">
        <f t="array" ref="Z34">IF(A34="","",IF(COUNTIF('2) Income'!$D$13:$D$32,"Weekly")=0,0,SUMPRODUCT(--(IFERROR(MOD(A34-'2) Income'!$F$13:$F$32,7),1)=0),--('2) Income'!$D$13:$D$32="Weekly"),--('2) Income'!$F$13:$F$32&lt;=A34),'2) Income'!$E$13:$E$32)))</f>
        <v>0</v>
      </c>
      <c r="AA34" s="8" cm="1">
        <f t="array" ref="AA34">IF(A34="","",IF(COUNTIF('2) Income'!$D$13:$D$32,"Every Other Week")=0,0,SUMPRODUCT(--(IFERROR(MOD(A34-'2) Income'!$F$13:$F$32,14),1)=0),--('2) Income'!$D$13:$D$32="Every Other Week"),--('2) Income'!$F$13:$F$32&lt;=A34),'2) Income'!$E$13:$E$32)))</f>
        <v>2300</v>
      </c>
      <c r="AB34" s="8">
        <f>IF(A34="","",IF(COUNTIF('2) Income'!$D$13:$D$32,"1st and 15th")=0,0,IF(OR(DAY(A34)=1,DAY(A34)=15),SUMIFS('2) Income'!$E$13:$E$32,'2) Income'!$D$13:$D$32,"1st and 15th",'2) Income'!$F$13:$F$32,"&lt;="&amp;$A34),0)))</f>
        <v>0</v>
      </c>
      <c r="AC34" s="8">
        <f>IF(A34="","",IF(COUNTIF('2) Income'!$D$13:$D$32,"2nd Wednesday")=0,0,IF(A34=(A34-DAY(A34)+1+2*7-WEEKDAY(A34-DAY(A34)+8-4,1)),SUMIFS('2) Income'!$E$13:$E$32,'2) Income'!$D$13:$D$32,"2nd Wednesday",'2) Income'!$F$13:$F$32,"&lt;="&amp;$A34),0)))</f>
        <v>0</v>
      </c>
      <c r="AD34" s="8">
        <f>IF(A34="","",IF(COUNTIF('2) Income'!$D$13:$D$32,"3rd Wednesday")=0,0,IF(A34=(A34-DAY(A34)+1+3*7-WEEKDAY(A34-DAY(A34)+8-4,1)),SUMIFS('2) Income'!$E$13:$E$32,'2) Income'!$D$13:$D$32,"3rd Wednesday",'2) Income'!$F$13:$F$32,"&lt;="&amp;$A34),0)))</f>
        <v>0</v>
      </c>
      <c r="AE34" s="8">
        <f>IF(A34="","",IF(COUNTIF('2) Income'!$D$13:$D$32,"4th Wednesday")=0,0,IF(A34=(A34-DAY(A34)+1+4*7-WEEKDAY(A34-DAY(A34)+8-4,1)),SUMIFS('2) Income'!$E$13:$E$32,'2) Income'!$D$13:$D$32,"4th Wednesday",'2) Income'!$F$13:$F$32,"&lt;="&amp;$A34),0)))</f>
        <v>0</v>
      </c>
      <c r="AF34" s="8" cm="1">
        <f t="array" ref="AF34">IF(A34="","",IF(COUNTIF('2) Income'!$D$13:$D$32,"Every 4 Weeks")=0,0,SUMPRODUCT(--(IFERROR(MOD(A34-'2) Income'!$F$13:$F$32,28),1)=0),--('2) Income'!$D$13:$D$32="Every 4 Weeks"),--('2) Income'!$F$13:$F$32&lt;=A34),'2) Income'!$E$13:$E$32)))</f>
        <v>0</v>
      </c>
      <c r="AG34" s="8">
        <f>IF(A34="","",IF(COUNTIF('2) Income'!$D$13:$D$32,"Monthly")=0,0,IF(B34="N",SUMIFS('2) Income'!$E$13:$E$32,'2) Income'!$D$13:$D$32,"monthly",'2) Income'!$F$13:$F$32,"&lt;="&amp;$A34,'2) Income'!$I$13:$I$32,DAY(A34)),SUMIFS('2) Income'!$E$13:$E$32,'2) Income'!$D$13:$D$32,"monthly",'2) Income'!$F$13:$F$32,"&lt;="&amp;$A34,'2) Income'!$I$13:$I$32,"&gt;="&amp;DAY(A34)))))</f>
        <v>0</v>
      </c>
      <c r="AH34" s="8" cm="1">
        <f t="array" ref="AH34">IF(A34="","",IF(COUNTIF('2) Income'!$D$13:$D$32,"Yearly")=0,0,SUMPRODUCT(--('2) Income'!$D$13:$D$32="Yearly"),--('2) Income'!$F$13:$F$32&lt;=A34),IF(B34="N",--('2) Income'!$I$13:$I$32=DAY(A34)),--('2) Income'!$I$13:$I$32&gt;=DAY(A34))),--(IFERROR(MOD('2) Income'!$H$13:$H$32-MONTH(A34)+12,12),1)=0),'2) Income'!$E$13:$E$32)))</f>
        <v>0</v>
      </c>
      <c r="AI34" s="8">
        <f>IF(A34="","",IF(COUNTIF('2) Income'!$D$13:$D$32,"one-time")=0,0,SUMIFS('2) Income'!$E$13:$E$32,'2) Income'!$D$13:$D$32,"one-time",'2) Income'!$F$13:$F$32,"="&amp;$A34)))</f>
        <v>0</v>
      </c>
      <c r="AJ34" s="9">
        <f t="shared" si="1"/>
        <v>2300</v>
      </c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</row>
    <row r="35" spans="1:50">
      <c r="A35" s="7">
        <f>IF(A34="","",IF(A34+1&lt;='1) Period'!$E$21,A34+1,""))</f>
        <v>45507</v>
      </c>
      <c r="B35" s="7" t="str">
        <f t="shared" si="2"/>
        <v>N</v>
      </c>
      <c r="C35" t="str">
        <f t="shared" si="3"/>
        <v>Y</v>
      </c>
      <c r="D35" s="8">
        <f>IF(A35="","",IF(TEXT(A35,"dddd")='4) Happy Money'!$E$23,WAllowance,0))</f>
        <v>0</v>
      </c>
      <c r="E35" s="8">
        <f>IF(A35="","",IF(B35="N",SUMIF(TMonthly[Day of the Month],DAY(A35),TMonthly[Amount]),SUMIF(TMonthly[Day of the Month],"&gt;="&amp;DAY(A35),TMonthly[Amount])))</f>
        <v>35</v>
      </c>
      <c r="F35" s="8" cm="1">
        <f t="array" ref="F35">IF(A35="","",SUMPRODUCT(--(TYearly[Due Date]&lt;=A35),IF(B35="N",--(TYearly[Day]=DAY(A35)),--(TYearly[Day]&gt;=DAY(A35))),--(IFERROR(MOD(TYearly[Month]-MONTH(A35)+12,12),1)=0),TYearly[Amount]))</f>
        <v>0</v>
      </c>
      <c r="G35" s="8">
        <f>IF(A35="","",SUMIF(TOneTime[Due Date],A35,TOneTime[Amount]))</f>
        <v>0</v>
      </c>
      <c r="H35" s="8" cm="1">
        <f t="array" ref="H35">IF(A35="","",IF(COUNTIF(TOther[Frequency],$H$1)=0,0,SUMPRODUCT(--(IFERROR(MOD(A35-TOther[Start Date],7),1)=0),--(TOther[Frequency]=$H$1),--(TOther[Start Date]&lt;=A35),--(TOther[End Date Calc]&gt;=A35),TOther[Amount])))</f>
        <v>0</v>
      </c>
      <c r="I35" s="8" cm="1">
        <f t="array" ref="I35">IF(A35="","",IF(COUNTIF(TOther[Frequency],$I$1)=0,0,SUMPRODUCT(--(IFERROR(MOD(A35-TOther[Start Date],14),1)=0),--(TOther[Frequency]=$I$1),--(TOther[Start Date]&lt;=A35),--(TOther[End Date Calc]&gt;=A35),TOther[Amount])))</f>
        <v>0</v>
      </c>
      <c r="J35" s="8">
        <f>IF(A35="","",IF(COUNTIF(TOther[Frequency],$J$1)=0,0,IF(OR(DAY(A35)=1,DAY(A35)=15),SUMIFS(TOther[Amount],TOther[Frequency],$J$1,TOther[Start Date],"&lt;="&amp;$A35,TOther[End Date Calc],"&gt;="&amp;A35),0)))</f>
        <v>0</v>
      </c>
      <c r="K35" s="8">
        <f>IF(A35="","",IF(COUNTIF(TOther[Frequency],$K$1)=0,0,IF(A35=(A35-DAY(A35)+1+2*7-WEEKDAY(A35-DAY(A35)+8-4,1)),SUMIFS(TOther[Amount],TOther[Frequency],$K$1,TOther[Start Date],"&lt;="&amp;$A35,TOther[End Date Calc],"&gt;="&amp;A35),0)))</f>
        <v>0</v>
      </c>
      <c r="L35" s="8">
        <f>IF(A35="","",IF(COUNTIF(TOther[Frequency],$L$1)=0,0,IF(A35=(A35-DAY(A35)+1+3*7-WEEKDAY(A35-DAY(A35)+8-4,1)),SUMIFS(TOther[Amount],TOther[Frequency],$L$1,TOther[Start Date],"&lt;="&amp;$A35,TOther[End Date Calc],"&gt;="&amp;A35),0)))</f>
        <v>0</v>
      </c>
      <c r="M35" s="8">
        <f>IF(A35="","",IF(COUNTIF(TOther[Frequency],$M$1)=0,0,IF(A35=(A35-DAY(A35)+1+4*7-WEEKDAY(A35-DAY(A35)+8-4,1)),SUMIFS(TOther[Amount],TOther[Frequency],$M$1,TOther[Start Date],"&lt;="&amp;$A35,TOther[End Date Calc],"&gt;="&amp;A35),0)))</f>
        <v>0</v>
      </c>
      <c r="N35" s="8" cm="1">
        <f t="array" ref="N35">IF(A35="","",IF(COUNTIF(TOther[Frequency],$N$1)=0,0,SUMPRODUCT(--(IFERROR(MOD(A35-TOther[Start Date],28),1)=0),--(TOther[Frequency]=$N$1),--(TOther[Start Date]&lt;=A35),--(TOther[End Date Calc]&gt;=A35),TOther[Amount])))</f>
        <v>0</v>
      </c>
      <c r="O35" s="8" cm="1">
        <f t="array" ref="O35">IF(A35="","",IF(COUNTIF(TOther[Frequency],$O$1)=0,0,SUMPRODUCT(--(IFERROR(MOD(A35-TOther[Start Date],42),1)=0),--(TOther[Frequency]=$O$1),--(TOther[Start Date]&lt;=A35),--(TOther[End Date Calc]&gt;=A35),TOther[Amount])))</f>
        <v>0</v>
      </c>
      <c r="P35" s="8" cm="1">
        <f t="array" ref="P35">IF(A35="","",IF(COUNTIF(TOther[Frequency],$P$1)=0,0,SUMPRODUCT(--(IFERROR(MOD(A35-TOther[Start Date],56),1)=0),--(TOther[Frequency]=$P$1),--(TOther[Start Date]&lt;=A35),--(TOther[End Date Calc]&gt;=A35),TOther[Amount])))</f>
        <v>0</v>
      </c>
      <c r="Q35" s="8">
        <f>IF(A35="","",IF(COUNTIF(TOther[Frequency],$Q$1)=0,0,IF(B35="N",SUMIFS(TOther[Amount],TOther[Frequency],$Q$1,TOther[Start Date],"&lt;="&amp;$A35,TOther[End Date Calc],"&gt;="&amp;A35,TOther[Start Day],DAY(A35)),SUMIFS(TOther[Amount],TOther[Frequency],$Q$1,TOther[Start Date],"&lt;="&amp;$A35,TOther[End Date Calc],"&gt;="&amp;A35,TOther[Start Day],"&gt;="&amp;DAY(A35)))))</f>
        <v>0</v>
      </c>
      <c r="R35" s="8" cm="1">
        <f t="array" ref="R35">IF(A35="","",IF(COUNTIF(TOther[Frequency],R$1)=0,0,SUMPRODUCT(--(TOther[Frequency]=R$1),--(TOther[Start Date]&lt;=A35),--(TOther[End Date Calc]&gt;=A35),IF(B35="N",--(TOther[Start Day]=DAY(A35)),--(TOther[Start Day]&gt;=DAY(A35))),--(IFERROR(MOD(TOther[Start Month]-MONTH(A35)+2,2),1)=0),TOther[Amount])))</f>
        <v>0</v>
      </c>
      <c r="S35" s="8" cm="1">
        <f t="array" ref="S35">IF(A35="","",IF(COUNTIF(TOther[Frequency],S$1)=0,0,SUMPRODUCT(--(TOther[Frequency]=S$1),--(TOther[Start Date]&lt;=A35),--(TOther[End Date Calc]&gt;=A35),IF(B35="N",--(TOther[Start Day]=DAY(A35)),--(TOther[Start Day]&gt;=DAY(A35))),--(IFERROR(MOD(TOther[Start Month]-MONTH(A35)+3,3),1)=0),TOther[Amount])))</f>
        <v>0</v>
      </c>
      <c r="T35" s="8" cm="1">
        <f t="array" ref="T35">IF($A35="","",IF(COUNTIF(TOther[Frequency],T$1)=0,0,SUMPRODUCT(--(TOther[Frequency]=T$1),--(TOther[Start Date]&lt;=$A35),--(TOther[End Date Calc]&gt;=$A35),IF($B35="N",--(TOther[Start Day]=DAY($A35)),--(TOther[Start Day]&gt;=DAY($A35))),--(IFERROR(MOD(TOther[Start Month]-MONTH($A35)+4,4),1)=0),TOther[Amount])))</f>
        <v>0</v>
      </c>
      <c r="U35" s="8" cm="1">
        <f t="array" ref="U35">IF(A35="","",IF(COUNTIF(TOther[Frequency],$U$1)=0,0,SUMPRODUCT(--(TOther[Frequency]=$U$1),--(TOther[Start Date]&lt;=A35),--(TOther[End Date Calc]&gt;=A35),IF(B35="N",--(TOther[Start Day]=DAY(A35)),--(TOther[Start Day]&gt;=DAY(A35))),--(IFERROR(MOD(TOther[Start Month]-MONTH(A35)+6,6),1)=0),TOther[Amount])))</f>
        <v>0</v>
      </c>
      <c r="V35" s="8" cm="1">
        <f t="array" ref="V35">IF(A35="","",IF(COUNTIF(TOther[Frequency],$V$1)=0,0,SUMPRODUCT(--(TOther[Frequency]=$V$1),--(TOther[Start Date]&lt;=A35),--(TOther[End Date Calc]&gt;=A35),IF(B35="N",--(TOther[Start Day]=DAY(A35)),--(TOther[Start Day]&gt;=DAY(A35))),--(IFERROR(MOD(TOther[Start Month]-MONTH(A35)+12,12),1)=0),TOther[Amount])))</f>
        <v>0</v>
      </c>
      <c r="W35" s="8">
        <f>IF(A35="","",SUMIFS(TOther[Amount],TOther[Start Date],A35,TOther[Frequency],$W$1))</f>
        <v>0</v>
      </c>
      <c r="X35" s="9">
        <f t="shared" si="0"/>
        <v>35</v>
      </c>
      <c r="Y35" s="9">
        <f t="shared" si="4"/>
        <v>0</v>
      </c>
      <c r="Z35" s="8" cm="1">
        <f t="array" ref="Z35">IF(A35="","",IF(COUNTIF('2) Income'!$D$13:$D$32,"Weekly")=0,0,SUMPRODUCT(--(IFERROR(MOD(A35-'2) Income'!$F$13:$F$32,7),1)=0),--('2) Income'!$D$13:$D$32="Weekly"),--('2) Income'!$F$13:$F$32&lt;=A35),'2) Income'!$E$13:$E$32)))</f>
        <v>0</v>
      </c>
      <c r="AA35" s="8" cm="1">
        <f t="array" ref="AA35">IF(A35="","",IF(COUNTIF('2) Income'!$D$13:$D$32,"Every Other Week")=0,0,SUMPRODUCT(--(IFERROR(MOD(A35-'2) Income'!$F$13:$F$32,14),1)=0),--('2) Income'!$D$13:$D$32="Every Other Week"),--('2) Income'!$F$13:$F$32&lt;=A35),'2) Income'!$E$13:$E$32)))</f>
        <v>0</v>
      </c>
      <c r="AB35" s="8">
        <f>IF(A35="","",IF(COUNTIF('2) Income'!$D$13:$D$32,"1st and 15th")=0,0,IF(OR(DAY(A35)=1,DAY(A35)=15),SUMIFS('2) Income'!$E$13:$E$32,'2) Income'!$D$13:$D$32,"1st and 15th",'2) Income'!$F$13:$F$32,"&lt;="&amp;$A35),0)))</f>
        <v>0</v>
      </c>
      <c r="AC35" s="8">
        <f>IF(A35="","",IF(COUNTIF('2) Income'!$D$13:$D$32,"2nd Wednesday")=0,0,IF(A35=(A35-DAY(A35)+1+2*7-WEEKDAY(A35-DAY(A35)+8-4,1)),SUMIFS('2) Income'!$E$13:$E$32,'2) Income'!$D$13:$D$32,"2nd Wednesday",'2) Income'!$F$13:$F$32,"&lt;="&amp;$A35),0)))</f>
        <v>0</v>
      </c>
      <c r="AD35" s="8">
        <f>IF(A35="","",IF(COUNTIF('2) Income'!$D$13:$D$32,"3rd Wednesday")=0,0,IF(A35=(A35-DAY(A35)+1+3*7-WEEKDAY(A35-DAY(A35)+8-4,1)),SUMIFS('2) Income'!$E$13:$E$32,'2) Income'!$D$13:$D$32,"3rd Wednesday",'2) Income'!$F$13:$F$32,"&lt;="&amp;$A35),0)))</f>
        <v>0</v>
      </c>
      <c r="AE35" s="8">
        <f>IF(A35="","",IF(COUNTIF('2) Income'!$D$13:$D$32,"4th Wednesday")=0,0,IF(A35=(A35-DAY(A35)+1+4*7-WEEKDAY(A35-DAY(A35)+8-4,1)),SUMIFS('2) Income'!$E$13:$E$32,'2) Income'!$D$13:$D$32,"4th Wednesday",'2) Income'!$F$13:$F$32,"&lt;="&amp;$A35),0)))</f>
        <v>0</v>
      </c>
      <c r="AF35" s="8" cm="1">
        <f t="array" ref="AF35">IF(A35="","",IF(COUNTIF('2) Income'!$D$13:$D$32,"Every 4 Weeks")=0,0,SUMPRODUCT(--(IFERROR(MOD(A35-'2) Income'!$F$13:$F$32,28),1)=0),--('2) Income'!$D$13:$D$32="Every 4 Weeks"),--('2) Income'!$F$13:$F$32&lt;=A35),'2) Income'!$E$13:$E$32)))</f>
        <v>0</v>
      </c>
      <c r="AG35" s="8">
        <f>IF(A35="","",IF(COUNTIF('2) Income'!$D$13:$D$32,"Monthly")=0,0,IF(B35="N",SUMIFS('2) Income'!$E$13:$E$32,'2) Income'!$D$13:$D$32,"monthly",'2) Income'!$F$13:$F$32,"&lt;="&amp;$A35,'2) Income'!$I$13:$I$32,DAY(A35)),SUMIFS('2) Income'!$E$13:$E$32,'2) Income'!$D$13:$D$32,"monthly",'2) Income'!$F$13:$F$32,"&lt;="&amp;$A35,'2) Income'!$I$13:$I$32,"&gt;="&amp;DAY(A35)))))</f>
        <v>0</v>
      </c>
      <c r="AH35" s="8" cm="1">
        <f t="array" ref="AH35">IF(A35="","",IF(COUNTIF('2) Income'!$D$13:$D$32,"Yearly")=0,0,SUMPRODUCT(--('2) Income'!$D$13:$D$32="Yearly"),--('2) Income'!$F$13:$F$32&lt;=A35),IF(B35="N",--('2) Income'!$I$13:$I$32=DAY(A35)),--('2) Income'!$I$13:$I$32&gt;=DAY(A35))),--(IFERROR(MOD('2) Income'!$H$13:$H$32-MONTH(A35)+12,12),1)=0),'2) Income'!$E$13:$E$32)))</f>
        <v>0</v>
      </c>
      <c r="AI35" s="8">
        <f>IF(A35="","",IF(COUNTIF('2) Income'!$D$13:$D$32,"one-time")=0,0,SUMIFS('2) Income'!$E$13:$E$32,'2) Income'!$D$13:$D$32,"one-time",'2) Income'!$F$13:$F$32,"="&amp;$A35)))</f>
        <v>0</v>
      </c>
      <c r="AJ35" s="9">
        <f t="shared" si="1"/>
        <v>0</v>
      </c>
      <c r="AL35" s="69" t="s">
        <v>178</v>
      </c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</row>
    <row r="36" spans="1:50">
      <c r="A36" s="7">
        <f>IF(A35="","",IF(A35+1&lt;='1) Period'!$E$21,A35+1,""))</f>
        <v>45508</v>
      </c>
      <c r="B36" s="7" t="str">
        <f t="shared" si="2"/>
        <v>N</v>
      </c>
      <c r="C36" t="str">
        <f t="shared" si="3"/>
        <v>Y</v>
      </c>
      <c r="D36" s="8">
        <f>IF(A36="","",IF(TEXT(A36,"dddd")='4) Happy Money'!$E$23,WAllowance,0))</f>
        <v>0</v>
      </c>
      <c r="E36" s="8">
        <f>IF(A36="","",IF(B36="N",SUMIF(TMonthly[Day of the Month],DAY(A36),TMonthly[Amount]),SUMIF(TMonthly[Day of the Month],"&gt;="&amp;DAY(A36),TMonthly[Amount])))</f>
        <v>35</v>
      </c>
      <c r="F36" s="8" cm="1">
        <f t="array" ref="F36">IF(A36="","",SUMPRODUCT(--(TYearly[Due Date]&lt;=A36),IF(B36="N",--(TYearly[Day]=DAY(A36)),--(TYearly[Day]&gt;=DAY(A36))),--(IFERROR(MOD(TYearly[Month]-MONTH(A36)+12,12),1)=0),TYearly[Amount]))</f>
        <v>0</v>
      </c>
      <c r="G36" s="8">
        <f>IF(A36="","",SUMIF(TOneTime[Due Date],A36,TOneTime[Amount]))</f>
        <v>0</v>
      </c>
      <c r="H36" s="8" cm="1">
        <f t="array" ref="H36">IF(A36="","",IF(COUNTIF(TOther[Frequency],$H$1)=0,0,SUMPRODUCT(--(IFERROR(MOD(A36-TOther[Start Date],7),1)=0),--(TOther[Frequency]=$H$1),--(TOther[Start Date]&lt;=A36),--(TOther[End Date Calc]&gt;=A36),TOther[Amount])))</f>
        <v>0</v>
      </c>
      <c r="I36" s="8" cm="1">
        <f t="array" ref="I36">IF(A36="","",IF(COUNTIF(TOther[Frequency],$I$1)=0,0,SUMPRODUCT(--(IFERROR(MOD(A36-TOther[Start Date],14),1)=0),--(TOther[Frequency]=$I$1),--(TOther[Start Date]&lt;=A36),--(TOther[End Date Calc]&gt;=A36),TOther[Amount])))</f>
        <v>0</v>
      </c>
      <c r="J36" s="8">
        <f>IF(A36="","",IF(COUNTIF(TOther[Frequency],$J$1)=0,0,IF(OR(DAY(A36)=1,DAY(A36)=15),SUMIFS(TOther[Amount],TOther[Frequency],$J$1,TOther[Start Date],"&lt;="&amp;$A36,TOther[End Date Calc],"&gt;="&amp;A36),0)))</f>
        <v>0</v>
      </c>
      <c r="K36" s="8">
        <f>IF(A36="","",IF(COUNTIF(TOther[Frequency],$K$1)=0,0,IF(A36=(A36-DAY(A36)+1+2*7-WEEKDAY(A36-DAY(A36)+8-4,1)),SUMIFS(TOther[Amount],TOther[Frequency],$K$1,TOther[Start Date],"&lt;="&amp;$A36,TOther[End Date Calc],"&gt;="&amp;A36),0)))</f>
        <v>0</v>
      </c>
      <c r="L36" s="8">
        <f>IF(A36="","",IF(COUNTIF(TOther[Frequency],$L$1)=0,0,IF(A36=(A36-DAY(A36)+1+3*7-WEEKDAY(A36-DAY(A36)+8-4,1)),SUMIFS(TOther[Amount],TOther[Frequency],$L$1,TOther[Start Date],"&lt;="&amp;$A36,TOther[End Date Calc],"&gt;="&amp;A36),0)))</f>
        <v>0</v>
      </c>
      <c r="M36" s="8">
        <f>IF(A36="","",IF(COUNTIF(TOther[Frequency],$M$1)=0,0,IF(A36=(A36-DAY(A36)+1+4*7-WEEKDAY(A36-DAY(A36)+8-4,1)),SUMIFS(TOther[Amount],TOther[Frequency],$M$1,TOther[Start Date],"&lt;="&amp;$A36,TOther[End Date Calc],"&gt;="&amp;A36),0)))</f>
        <v>0</v>
      </c>
      <c r="N36" s="8" cm="1">
        <f t="array" ref="N36">IF(A36="","",IF(COUNTIF(TOther[Frequency],$N$1)=0,0,SUMPRODUCT(--(IFERROR(MOD(A36-TOther[Start Date],28),1)=0),--(TOther[Frequency]=$N$1),--(TOther[Start Date]&lt;=A36),--(TOther[End Date Calc]&gt;=A36),TOther[Amount])))</f>
        <v>0</v>
      </c>
      <c r="O36" s="8" cm="1">
        <f t="array" ref="O36">IF(A36="","",IF(COUNTIF(TOther[Frequency],$O$1)=0,0,SUMPRODUCT(--(IFERROR(MOD(A36-TOther[Start Date],42),1)=0),--(TOther[Frequency]=$O$1),--(TOther[Start Date]&lt;=A36),--(TOther[End Date Calc]&gt;=A36),TOther[Amount])))</f>
        <v>0</v>
      </c>
      <c r="P36" s="8" cm="1">
        <f t="array" ref="P36">IF(A36="","",IF(COUNTIF(TOther[Frequency],$P$1)=0,0,SUMPRODUCT(--(IFERROR(MOD(A36-TOther[Start Date],56),1)=0),--(TOther[Frequency]=$P$1),--(TOther[Start Date]&lt;=A36),--(TOther[End Date Calc]&gt;=A36),TOther[Amount])))</f>
        <v>0</v>
      </c>
      <c r="Q36" s="8">
        <f>IF(A36="","",IF(COUNTIF(TOther[Frequency],$Q$1)=0,0,IF(B36="N",SUMIFS(TOther[Amount],TOther[Frequency],$Q$1,TOther[Start Date],"&lt;="&amp;$A36,TOther[End Date Calc],"&gt;="&amp;A36,TOther[Start Day],DAY(A36)),SUMIFS(TOther[Amount],TOther[Frequency],$Q$1,TOther[Start Date],"&lt;="&amp;$A36,TOther[End Date Calc],"&gt;="&amp;A36,TOther[Start Day],"&gt;="&amp;DAY(A36)))))</f>
        <v>0</v>
      </c>
      <c r="R36" s="8" cm="1">
        <f t="array" ref="R36">IF(A36="","",IF(COUNTIF(TOther[Frequency],R$1)=0,0,SUMPRODUCT(--(TOther[Frequency]=R$1),--(TOther[Start Date]&lt;=A36),--(TOther[End Date Calc]&gt;=A36),IF(B36="N",--(TOther[Start Day]=DAY(A36)),--(TOther[Start Day]&gt;=DAY(A36))),--(IFERROR(MOD(TOther[Start Month]-MONTH(A36)+2,2),1)=0),TOther[Amount])))</f>
        <v>0</v>
      </c>
      <c r="S36" s="8" cm="1">
        <f t="array" ref="S36">IF(A36="","",IF(COUNTIF(TOther[Frequency],S$1)=0,0,SUMPRODUCT(--(TOther[Frequency]=S$1),--(TOther[Start Date]&lt;=A36),--(TOther[End Date Calc]&gt;=A36),IF(B36="N",--(TOther[Start Day]=DAY(A36)),--(TOther[Start Day]&gt;=DAY(A36))),--(IFERROR(MOD(TOther[Start Month]-MONTH(A36)+3,3),1)=0),TOther[Amount])))</f>
        <v>0</v>
      </c>
      <c r="T36" s="8" cm="1">
        <f t="array" ref="T36">IF($A36="","",IF(COUNTIF(TOther[Frequency],T$1)=0,0,SUMPRODUCT(--(TOther[Frequency]=T$1),--(TOther[Start Date]&lt;=$A36),--(TOther[End Date Calc]&gt;=$A36),IF($B36="N",--(TOther[Start Day]=DAY($A36)),--(TOther[Start Day]&gt;=DAY($A36))),--(IFERROR(MOD(TOther[Start Month]-MONTH($A36)+4,4),1)=0),TOther[Amount])))</f>
        <v>0</v>
      </c>
      <c r="U36" s="8" cm="1">
        <f t="array" ref="U36">IF(A36="","",IF(COUNTIF(TOther[Frequency],$U$1)=0,0,SUMPRODUCT(--(TOther[Frequency]=$U$1),--(TOther[Start Date]&lt;=A36),--(TOther[End Date Calc]&gt;=A36),IF(B36="N",--(TOther[Start Day]=DAY(A36)),--(TOther[Start Day]&gt;=DAY(A36))),--(IFERROR(MOD(TOther[Start Month]-MONTH(A36)+6,6),1)=0),TOther[Amount])))</f>
        <v>0</v>
      </c>
      <c r="V36" s="8" cm="1">
        <f t="array" ref="V36">IF(A36="","",IF(COUNTIF(TOther[Frequency],$V$1)=0,0,SUMPRODUCT(--(TOther[Frequency]=$V$1),--(TOther[Start Date]&lt;=A36),--(TOther[End Date Calc]&gt;=A36),IF(B36="N",--(TOther[Start Day]=DAY(A36)),--(TOther[Start Day]&gt;=DAY(A36))),--(IFERROR(MOD(TOther[Start Month]-MONTH(A36)+12,12),1)=0),TOther[Amount])))</f>
        <v>0</v>
      </c>
      <c r="W36" s="8">
        <f>IF(A36="","",SUMIFS(TOther[Amount],TOther[Start Date],A36,TOther[Frequency],$W$1))</f>
        <v>0</v>
      </c>
      <c r="X36" s="9">
        <f t="shared" si="0"/>
        <v>35</v>
      </c>
      <c r="Y36" s="9">
        <f t="shared" si="4"/>
        <v>0</v>
      </c>
      <c r="Z36" s="8" cm="1">
        <f t="array" ref="Z36">IF(A36="","",IF(COUNTIF('2) Income'!$D$13:$D$32,"Weekly")=0,0,SUMPRODUCT(--(IFERROR(MOD(A36-'2) Income'!$F$13:$F$32,7),1)=0),--('2) Income'!$D$13:$D$32="Weekly"),--('2) Income'!$F$13:$F$32&lt;=A36),'2) Income'!$E$13:$E$32)))</f>
        <v>0</v>
      </c>
      <c r="AA36" s="8" cm="1">
        <f t="array" ref="AA36">IF(A36="","",IF(COUNTIF('2) Income'!$D$13:$D$32,"Every Other Week")=0,0,SUMPRODUCT(--(IFERROR(MOD(A36-'2) Income'!$F$13:$F$32,14),1)=0),--('2) Income'!$D$13:$D$32="Every Other Week"),--('2) Income'!$F$13:$F$32&lt;=A36),'2) Income'!$E$13:$E$32)))</f>
        <v>0</v>
      </c>
      <c r="AB36" s="8">
        <f>IF(A36="","",IF(COUNTIF('2) Income'!$D$13:$D$32,"1st and 15th")=0,0,IF(OR(DAY(A36)=1,DAY(A36)=15),SUMIFS('2) Income'!$E$13:$E$32,'2) Income'!$D$13:$D$32,"1st and 15th",'2) Income'!$F$13:$F$32,"&lt;="&amp;$A36),0)))</f>
        <v>0</v>
      </c>
      <c r="AC36" s="8">
        <f>IF(A36="","",IF(COUNTIF('2) Income'!$D$13:$D$32,"2nd Wednesday")=0,0,IF(A36=(A36-DAY(A36)+1+2*7-WEEKDAY(A36-DAY(A36)+8-4,1)),SUMIFS('2) Income'!$E$13:$E$32,'2) Income'!$D$13:$D$32,"2nd Wednesday",'2) Income'!$F$13:$F$32,"&lt;="&amp;$A36),0)))</f>
        <v>0</v>
      </c>
      <c r="AD36" s="8">
        <f>IF(A36="","",IF(COUNTIF('2) Income'!$D$13:$D$32,"3rd Wednesday")=0,0,IF(A36=(A36-DAY(A36)+1+3*7-WEEKDAY(A36-DAY(A36)+8-4,1)),SUMIFS('2) Income'!$E$13:$E$32,'2) Income'!$D$13:$D$32,"3rd Wednesday",'2) Income'!$F$13:$F$32,"&lt;="&amp;$A36),0)))</f>
        <v>0</v>
      </c>
      <c r="AE36" s="8">
        <f>IF(A36="","",IF(COUNTIF('2) Income'!$D$13:$D$32,"4th Wednesday")=0,0,IF(A36=(A36-DAY(A36)+1+4*7-WEEKDAY(A36-DAY(A36)+8-4,1)),SUMIFS('2) Income'!$E$13:$E$32,'2) Income'!$D$13:$D$32,"4th Wednesday",'2) Income'!$F$13:$F$32,"&lt;="&amp;$A36),0)))</f>
        <v>0</v>
      </c>
      <c r="AF36" s="8" cm="1">
        <f t="array" ref="AF36">IF(A36="","",IF(COUNTIF('2) Income'!$D$13:$D$32,"Every 4 Weeks")=0,0,SUMPRODUCT(--(IFERROR(MOD(A36-'2) Income'!$F$13:$F$32,28),1)=0),--('2) Income'!$D$13:$D$32="Every 4 Weeks"),--('2) Income'!$F$13:$F$32&lt;=A36),'2) Income'!$E$13:$E$32)))</f>
        <v>0</v>
      </c>
      <c r="AG36" s="8">
        <f>IF(A36="","",IF(COUNTIF('2) Income'!$D$13:$D$32,"Monthly")=0,0,IF(B36="N",SUMIFS('2) Income'!$E$13:$E$32,'2) Income'!$D$13:$D$32,"monthly",'2) Income'!$F$13:$F$32,"&lt;="&amp;$A36,'2) Income'!$I$13:$I$32,DAY(A36)),SUMIFS('2) Income'!$E$13:$E$32,'2) Income'!$D$13:$D$32,"monthly",'2) Income'!$F$13:$F$32,"&lt;="&amp;$A36,'2) Income'!$I$13:$I$32,"&gt;="&amp;DAY(A36)))))</f>
        <v>0</v>
      </c>
      <c r="AH36" s="8" cm="1">
        <f t="array" ref="AH36">IF(A36="","",IF(COUNTIF('2) Income'!$D$13:$D$32,"Yearly")=0,0,SUMPRODUCT(--('2) Income'!$D$13:$D$32="Yearly"),--('2) Income'!$F$13:$F$32&lt;=A36),IF(B36="N",--('2) Income'!$I$13:$I$32=DAY(A36)),--('2) Income'!$I$13:$I$32&gt;=DAY(A36))),--(IFERROR(MOD('2) Income'!$H$13:$H$32-MONTH(A36)+12,12),1)=0),'2) Income'!$E$13:$E$32)))</f>
        <v>0</v>
      </c>
      <c r="AI36" s="8">
        <f>IF(A36="","",IF(COUNTIF('2) Income'!$D$13:$D$32,"one-time")=0,0,SUMIFS('2) Income'!$E$13:$E$32,'2) Income'!$D$13:$D$32,"one-time",'2) Income'!$F$13:$F$32,"="&amp;$A36)))</f>
        <v>0</v>
      </c>
      <c r="AJ36" s="9">
        <f t="shared" si="1"/>
        <v>0</v>
      </c>
      <c r="AL36" t="s">
        <v>221</v>
      </c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</row>
    <row r="37" spans="1:50">
      <c r="A37" s="7">
        <f>IF(A36="","",IF(A36+1&lt;='1) Period'!$E$21,A36+1,""))</f>
        <v>45509</v>
      </c>
      <c r="B37" s="7" t="str">
        <f t="shared" si="2"/>
        <v>N</v>
      </c>
      <c r="C37" t="str">
        <f t="shared" si="3"/>
        <v>F</v>
      </c>
      <c r="D37" s="8">
        <f>IF(A37="","",IF(TEXT(A37,"dddd")='4) Happy Money'!$E$23,WAllowance,0))</f>
        <v>400</v>
      </c>
      <c r="E37" s="8">
        <f>IF(A37="","",IF(B37="N",SUMIF(TMonthly[Day of the Month],DAY(A37),TMonthly[Amount]),SUMIF(TMonthly[Day of the Month],"&gt;="&amp;DAY(A37),TMonthly[Amount])))</f>
        <v>0</v>
      </c>
      <c r="F37" s="8" cm="1">
        <f t="array" ref="F37">IF(A37="","",SUMPRODUCT(--(TYearly[Due Date]&lt;=A37),IF(B37="N",--(TYearly[Day]=DAY(A37)),--(TYearly[Day]&gt;=DAY(A37))),--(IFERROR(MOD(TYearly[Month]-MONTH(A37)+12,12),1)=0),TYearly[Amount]))</f>
        <v>0</v>
      </c>
      <c r="G37" s="8">
        <f>IF(A37="","",SUMIF(TOneTime[Due Date],A37,TOneTime[Amount]))</f>
        <v>0</v>
      </c>
      <c r="H37" s="8" cm="1">
        <f t="array" ref="H37">IF(A37="","",IF(COUNTIF(TOther[Frequency],$H$1)=0,0,SUMPRODUCT(--(IFERROR(MOD(A37-TOther[Start Date],7),1)=0),--(TOther[Frequency]=$H$1),--(TOther[Start Date]&lt;=A37),--(TOther[End Date Calc]&gt;=A37),TOther[Amount])))</f>
        <v>0</v>
      </c>
      <c r="I37" s="8" cm="1">
        <f t="array" ref="I37">IF(A37="","",IF(COUNTIF(TOther[Frequency],$I$1)=0,0,SUMPRODUCT(--(IFERROR(MOD(A37-TOther[Start Date],14),1)=0),--(TOther[Frequency]=$I$1),--(TOther[Start Date]&lt;=A37),--(TOther[End Date Calc]&gt;=A37),TOther[Amount])))</f>
        <v>230</v>
      </c>
      <c r="J37" s="8">
        <f>IF(A37="","",IF(COUNTIF(TOther[Frequency],$J$1)=0,0,IF(OR(DAY(A37)=1,DAY(A37)=15),SUMIFS(TOther[Amount],TOther[Frequency],$J$1,TOther[Start Date],"&lt;="&amp;$A37,TOther[End Date Calc],"&gt;="&amp;A37),0)))</f>
        <v>0</v>
      </c>
      <c r="K37" s="8">
        <f>IF(A37="","",IF(COUNTIF(TOther[Frequency],$K$1)=0,0,IF(A37=(A37-DAY(A37)+1+2*7-WEEKDAY(A37-DAY(A37)+8-4,1)),SUMIFS(TOther[Amount],TOther[Frequency],$K$1,TOther[Start Date],"&lt;="&amp;$A37,TOther[End Date Calc],"&gt;="&amp;A37),0)))</f>
        <v>0</v>
      </c>
      <c r="L37" s="8">
        <f>IF(A37="","",IF(COUNTIF(TOther[Frequency],$L$1)=0,0,IF(A37=(A37-DAY(A37)+1+3*7-WEEKDAY(A37-DAY(A37)+8-4,1)),SUMIFS(TOther[Amount],TOther[Frequency],$L$1,TOther[Start Date],"&lt;="&amp;$A37,TOther[End Date Calc],"&gt;="&amp;A37),0)))</f>
        <v>0</v>
      </c>
      <c r="M37" s="8">
        <f>IF(A37="","",IF(COUNTIF(TOther[Frequency],$M$1)=0,0,IF(A37=(A37-DAY(A37)+1+4*7-WEEKDAY(A37-DAY(A37)+8-4,1)),SUMIFS(TOther[Amount],TOther[Frequency],$M$1,TOther[Start Date],"&lt;="&amp;$A37,TOther[End Date Calc],"&gt;="&amp;A37),0)))</f>
        <v>0</v>
      </c>
      <c r="N37" s="8" cm="1">
        <f t="array" ref="N37">IF(A37="","",IF(COUNTIF(TOther[Frequency],$N$1)=0,0,SUMPRODUCT(--(IFERROR(MOD(A37-TOther[Start Date],28),1)=0),--(TOther[Frequency]=$N$1),--(TOther[Start Date]&lt;=A37),--(TOther[End Date Calc]&gt;=A37),TOther[Amount])))</f>
        <v>0</v>
      </c>
      <c r="O37" s="8" cm="1">
        <f t="array" ref="O37">IF(A37="","",IF(COUNTIF(TOther[Frequency],$O$1)=0,0,SUMPRODUCT(--(IFERROR(MOD(A37-TOther[Start Date],42),1)=0),--(TOther[Frequency]=$O$1),--(TOther[Start Date]&lt;=A37),--(TOther[End Date Calc]&gt;=A37),TOther[Amount])))</f>
        <v>0</v>
      </c>
      <c r="P37" s="8" cm="1">
        <f t="array" ref="P37">IF(A37="","",IF(COUNTIF(TOther[Frequency],$P$1)=0,0,SUMPRODUCT(--(IFERROR(MOD(A37-TOther[Start Date],56),1)=0),--(TOther[Frequency]=$P$1),--(TOther[Start Date]&lt;=A37),--(TOther[End Date Calc]&gt;=A37),TOther[Amount])))</f>
        <v>0</v>
      </c>
      <c r="Q37" s="8">
        <f>IF(A37="","",IF(COUNTIF(TOther[Frequency],$Q$1)=0,0,IF(B37="N",SUMIFS(TOther[Amount],TOther[Frequency],$Q$1,TOther[Start Date],"&lt;="&amp;$A37,TOther[End Date Calc],"&gt;="&amp;A37,TOther[Start Day],DAY(A37)),SUMIFS(TOther[Amount],TOther[Frequency],$Q$1,TOther[Start Date],"&lt;="&amp;$A37,TOther[End Date Calc],"&gt;="&amp;A37,TOther[Start Day],"&gt;="&amp;DAY(A37)))))</f>
        <v>0</v>
      </c>
      <c r="R37" s="8" cm="1">
        <f t="array" ref="R37">IF(A37="","",IF(COUNTIF(TOther[Frequency],R$1)=0,0,SUMPRODUCT(--(TOther[Frequency]=R$1),--(TOther[Start Date]&lt;=A37),--(TOther[End Date Calc]&gt;=A37),IF(B37="N",--(TOther[Start Day]=DAY(A37)),--(TOther[Start Day]&gt;=DAY(A37))),--(IFERROR(MOD(TOther[Start Month]-MONTH(A37)+2,2),1)=0),TOther[Amount])))</f>
        <v>0</v>
      </c>
      <c r="S37" s="8" cm="1">
        <f t="array" ref="S37">IF(A37="","",IF(COUNTIF(TOther[Frequency],S$1)=0,0,SUMPRODUCT(--(TOther[Frequency]=S$1),--(TOther[Start Date]&lt;=A37),--(TOther[End Date Calc]&gt;=A37),IF(B37="N",--(TOther[Start Day]=DAY(A37)),--(TOther[Start Day]&gt;=DAY(A37))),--(IFERROR(MOD(TOther[Start Month]-MONTH(A37)+3,3),1)=0),TOther[Amount])))</f>
        <v>0</v>
      </c>
      <c r="T37" s="8" cm="1">
        <f t="array" ref="T37">IF($A37="","",IF(COUNTIF(TOther[Frequency],T$1)=0,0,SUMPRODUCT(--(TOther[Frequency]=T$1),--(TOther[Start Date]&lt;=$A37),--(TOther[End Date Calc]&gt;=$A37),IF($B37="N",--(TOther[Start Day]=DAY($A37)),--(TOther[Start Day]&gt;=DAY($A37))),--(IFERROR(MOD(TOther[Start Month]-MONTH($A37)+4,4),1)=0),TOther[Amount])))</f>
        <v>0</v>
      </c>
      <c r="U37" s="8" cm="1">
        <f t="array" ref="U37">IF(A37="","",IF(COUNTIF(TOther[Frequency],$U$1)=0,0,SUMPRODUCT(--(TOther[Frequency]=$U$1),--(TOther[Start Date]&lt;=A37),--(TOther[End Date Calc]&gt;=A37),IF(B37="N",--(TOther[Start Day]=DAY(A37)),--(TOther[Start Day]&gt;=DAY(A37))),--(IFERROR(MOD(TOther[Start Month]-MONTH(A37)+6,6),1)=0),TOther[Amount])))</f>
        <v>0</v>
      </c>
      <c r="V37" s="8" cm="1">
        <f t="array" ref="V37">IF(A37="","",IF(COUNTIF(TOther[Frequency],$V$1)=0,0,SUMPRODUCT(--(TOther[Frequency]=$V$1),--(TOther[Start Date]&lt;=A37),--(TOther[End Date Calc]&gt;=A37),IF(B37="N",--(TOther[Start Day]=DAY(A37)),--(TOther[Start Day]&gt;=DAY(A37))),--(IFERROR(MOD(TOther[Start Month]-MONTH(A37)+12,12),1)=0),TOther[Amount])))</f>
        <v>0</v>
      </c>
      <c r="W37" s="8">
        <f>IF(A37="","",SUMIFS(TOther[Amount],TOther[Start Date],A37,TOther[Frequency],$W$1))</f>
        <v>0</v>
      </c>
      <c r="X37" s="9">
        <f t="shared" si="0"/>
        <v>230</v>
      </c>
      <c r="Y37" s="9">
        <f t="shared" si="4"/>
        <v>230</v>
      </c>
      <c r="Z37" s="8" cm="1">
        <f t="array" ref="Z37">IF(A37="","",IF(COUNTIF('2) Income'!$D$13:$D$32,"Weekly")=0,0,SUMPRODUCT(--(IFERROR(MOD(A37-'2) Income'!$F$13:$F$32,7),1)=0),--('2) Income'!$D$13:$D$32="Weekly"),--('2) Income'!$F$13:$F$32&lt;=A37),'2) Income'!$E$13:$E$32)))</f>
        <v>0</v>
      </c>
      <c r="AA37" s="8" cm="1">
        <f t="array" ref="AA37">IF(A37="","",IF(COUNTIF('2) Income'!$D$13:$D$32,"Every Other Week")=0,0,SUMPRODUCT(--(IFERROR(MOD(A37-'2) Income'!$F$13:$F$32,14),1)=0),--('2) Income'!$D$13:$D$32="Every Other Week"),--('2) Income'!$F$13:$F$32&lt;=A37),'2) Income'!$E$13:$E$32)))</f>
        <v>0</v>
      </c>
      <c r="AB37" s="8">
        <f>IF(A37="","",IF(COUNTIF('2) Income'!$D$13:$D$32,"1st and 15th")=0,0,IF(OR(DAY(A37)=1,DAY(A37)=15),SUMIFS('2) Income'!$E$13:$E$32,'2) Income'!$D$13:$D$32,"1st and 15th",'2) Income'!$F$13:$F$32,"&lt;="&amp;$A37),0)))</f>
        <v>0</v>
      </c>
      <c r="AC37" s="8">
        <f>IF(A37="","",IF(COUNTIF('2) Income'!$D$13:$D$32,"2nd Wednesday")=0,0,IF(A37=(A37-DAY(A37)+1+2*7-WEEKDAY(A37-DAY(A37)+8-4,1)),SUMIFS('2) Income'!$E$13:$E$32,'2) Income'!$D$13:$D$32,"2nd Wednesday",'2) Income'!$F$13:$F$32,"&lt;="&amp;$A37),0)))</f>
        <v>0</v>
      </c>
      <c r="AD37" s="8">
        <f>IF(A37="","",IF(COUNTIF('2) Income'!$D$13:$D$32,"3rd Wednesday")=0,0,IF(A37=(A37-DAY(A37)+1+3*7-WEEKDAY(A37-DAY(A37)+8-4,1)),SUMIFS('2) Income'!$E$13:$E$32,'2) Income'!$D$13:$D$32,"3rd Wednesday",'2) Income'!$F$13:$F$32,"&lt;="&amp;$A37),0)))</f>
        <v>0</v>
      </c>
      <c r="AE37" s="8">
        <f>IF(A37="","",IF(COUNTIF('2) Income'!$D$13:$D$32,"4th Wednesday")=0,0,IF(A37=(A37-DAY(A37)+1+4*7-WEEKDAY(A37-DAY(A37)+8-4,1)),SUMIFS('2) Income'!$E$13:$E$32,'2) Income'!$D$13:$D$32,"4th Wednesday",'2) Income'!$F$13:$F$32,"&lt;="&amp;$A37),0)))</f>
        <v>0</v>
      </c>
      <c r="AF37" s="8" cm="1">
        <f t="array" ref="AF37">IF(A37="","",IF(COUNTIF('2) Income'!$D$13:$D$32,"Every 4 Weeks")=0,0,SUMPRODUCT(--(IFERROR(MOD(A37-'2) Income'!$F$13:$F$32,28),1)=0),--('2) Income'!$D$13:$D$32="Every 4 Weeks"),--('2) Income'!$F$13:$F$32&lt;=A37),'2) Income'!$E$13:$E$32)))</f>
        <v>0</v>
      </c>
      <c r="AG37" s="8">
        <f>IF(A37="","",IF(COUNTIF('2) Income'!$D$13:$D$32,"Monthly")=0,0,IF(B37="N",SUMIFS('2) Income'!$E$13:$E$32,'2) Income'!$D$13:$D$32,"monthly",'2) Income'!$F$13:$F$32,"&lt;="&amp;$A37,'2) Income'!$I$13:$I$32,DAY(A37)),SUMIFS('2) Income'!$E$13:$E$32,'2) Income'!$D$13:$D$32,"monthly",'2) Income'!$F$13:$F$32,"&lt;="&amp;$A37,'2) Income'!$I$13:$I$32,"&gt;="&amp;DAY(A37)))))</f>
        <v>0</v>
      </c>
      <c r="AH37" s="8" cm="1">
        <f t="array" ref="AH37">IF(A37="","",IF(COUNTIF('2) Income'!$D$13:$D$32,"Yearly")=0,0,SUMPRODUCT(--('2) Income'!$D$13:$D$32="Yearly"),--('2) Income'!$F$13:$F$32&lt;=A37),IF(B37="N",--('2) Income'!$I$13:$I$32=DAY(A37)),--('2) Income'!$I$13:$I$32&gt;=DAY(A37))),--(IFERROR(MOD('2) Income'!$H$13:$H$32-MONTH(A37)+12,12),1)=0),'2) Income'!$E$13:$E$32)))</f>
        <v>0</v>
      </c>
      <c r="AI37" s="8">
        <f>IF(A37="","",IF(COUNTIF('2) Income'!$D$13:$D$32,"one-time")=0,0,SUMIFS('2) Income'!$E$13:$E$32,'2) Income'!$D$13:$D$32,"one-time",'2) Income'!$F$13:$F$32,"="&amp;$A37)))</f>
        <v>0</v>
      </c>
      <c r="AJ37" s="9">
        <f t="shared" si="1"/>
        <v>0</v>
      </c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</row>
    <row r="38" spans="1:50">
      <c r="A38" s="7">
        <f>IF(A37="","",IF(A37+1&lt;='1) Period'!$E$21,A37+1,""))</f>
        <v>45510</v>
      </c>
      <c r="B38" s="7" t="str">
        <f t="shared" si="2"/>
        <v>N</v>
      </c>
      <c r="C38" t="str">
        <f t="shared" si="3"/>
        <v>F</v>
      </c>
      <c r="D38" s="8">
        <f>IF(A38="","",IF(TEXT(A38,"dddd")='4) Happy Money'!$E$23,WAllowance,0))</f>
        <v>0</v>
      </c>
      <c r="E38" s="8">
        <f>IF(A38="","",IF(B38="N",SUMIF(TMonthly[Day of the Month],DAY(A38),TMonthly[Amount]),SUMIF(TMonthly[Day of the Month],"&gt;="&amp;DAY(A38),TMonthly[Amount])))</f>
        <v>0</v>
      </c>
      <c r="F38" s="8" cm="1">
        <f t="array" ref="F38">IF(A38="","",SUMPRODUCT(--(TYearly[Due Date]&lt;=A38),IF(B38="N",--(TYearly[Day]=DAY(A38)),--(TYearly[Day]&gt;=DAY(A38))),--(IFERROR(MOD(TYearly[Month]-MONTH(A38)+12,12),1)=0),TYearly[Amount]))</f>
        <v>0</v>
      </c>
      <c r="G38" s="8">
        <f>IF(A38="","",SUMIF(TOneTime[Due Date],A38,TOneTime[Amount]))</f>
        <v>0</v>
      </c>
      <c r="H38" s="8" cm="1">
        <f t="array" ref="H38">IF(A38="","",IF(COUNTIF(TOther[Frequency],$H$1)=0,0,SUMPRODUCT(--(IFERROR(MOD(A38-TOther[Start Date],7),1)=0),--(TOther[Frequency]=$H$1),--(TOther[Start Date]&lt;=A38),--(TOther[End Date Calc]&gt;=A38),TOther[Amount])))</f>
        <v>0</v>
      </c>
      <c r="I38" s="8" cm="1">
        <f t="array" ref="I38">IF(A38="","",IF(COUNTIF(TOther[Frequency],$I$1)=0,0,SUMPRODUCT(--(IFERROR(MOD(A38-TOther[Start Date],14),1)=0),--(TOther[Frequency]=$I$1),--(TOther[Start Date]&lt;=A38),--(TOther[End Date Calc]&gt;=A38),TOther[Amount])))</f>
        <v>0</v>
      </c>
      <c r="J38" s="8">
        <f>IF(A38="","",IF(COUNTIF(TOther[Frequency],$J$1)=0,0,IF(OR(DAY(A38)=1,DAY(A38)=15),SUMIFS(TOther[Amount],TOther[Frequency],$J$1,TOther[Start Date],"&lt;="&amp;$A38,TOther[End Date Calc],"&gt;="&amp;A38),0)))</f>
        <v>0</v>
      </c>
      <c r="K38" s="8">
        <f>IF(A38="","",IF(COUNTIF(TOther[Frequency],$K$1)=0,0,IF(A38=(A38-DAY(A38)+1+2*7-WEEKDAY(A38-DAY(A38)+8-4,1)),SUMIFS(TOther[Amount],TOther[Frequency],$K$1,TOther[Start Date],"&lt;="&amp;$A38,TOther[End Date Calc],"&gt;="&amp;A38),0)))</f>
        <v>0</v>
      </c>
      <c r="L38" s="8">
        <f>IF(A38="","",IF(COUNTIF(TOther[Frequency],$L$1)=0,0,IF(A38=(A38-DAY(A38)+1+3*7-WEEKDAY(A38-DAY(A38)+8-4,1)),SUMIFS(TOther[Amount],TOther[Frequency],$L$1,TOther[Start Date],"&lt;="&amp;$A38,TOther[End Date Calc],"&gt;="&amp;A38),0)))</f>
        <v>0</v>
      </c>
      <c r="M38" s="8">
        <f>IF(A38="","",IF(COUNTIF(TOther[Frequency],$M$1)=0,0,IF(A38=(A38-DAY(A38)+1+4*7-WEEKDAY(A38-DAY(A38)+8-4,1)),SUMIFS(TOther[Amount],TOther[Frequency],$M$1,TOther[Start Date],"&lt;="&amp;$A38,TOther[End Date Calc],"&gt;="&amp;A38),0)))</f>
        <v>0</v>
      </c>
      <c r="N38" s="8" cm="1">
        <f t="array" ref="N38">IF(A38="","",IF(COUNTIF(TOther[Frequency],$N$1)=0,0,SUMPRODUCT(--(IFERROR(MOD(A38-TOther[Start Date],28),1)=0),--(TOther[Frequency]=$N$1),--(TOther[Start Date]&lt;=A38),--(TOther[End Date Calc]&gt;=A38),TOther[Amount])))</f>
        <v>0</v>
      </c>
      <c r="O38" s="8" cm="1">
        <f t="array" ref="O38">IF(A38="","",IF(COUNTIF(TOther[Frequency],$O$1)=0,0,SUMPRODUCT(--(IFERROR(MOD(A38-TOther[Start Date],42),1)=0),--(TOther[Frequency]=$O$1),--(TOther[Start Date]&lt;=A38),--(TOther[End Date Calc]&gt;=A38),TOther[Amount])))</f>
        <v>0</v>
      </c>
      <c r="P38" s="8" cm="1">
        <f t="array" ref="P38">IF(A38="","",IF(COUNTIF(TOther[Frequency],$P$1)=0,0,SUMPRODUCT(--(IFERROR(MOD(A38-TOther[Start Date],56),1)=0),--(TOther[Frequency]=$P$1),--(TOther[Start Date]&lt;=A38),--(TOther[End Date Calc]&gt;=A38),TOther[Amount])))</f>
        <v>0</v>
      </c>
      <c r="Q38" s="8">
        <f>IF(A38="","",IF(COUNTIF(TOther[Frequency],$Q$1)=0,0,IF(B38="N",SUMIFS(TOther[Amount],TOther[Frequency],$Q$1,TOther[Start Date],"&lt;="&amp;$A38,TOther[End Date Calc],"&gt;="&amp;A38,TOther[Start Day],DAY(A38)),SUMIFS(TOther[Amount],TOther[Frequency],$Q$1,TOther[Start Date],"&lt;="&amp;$A38,TOther[End Date Calc],"&gt;="&amp;A38,TOther[Start Day],"&gt;="&amp;DAY(A38)))))</f>
        <v>0</v>
      </c>
      <c r="R38" s="8" cm="1">
        <f t="array" ref="R38">IF(A38="","",IF(COUNTIF(TOther[Frequency],R$1)=0,0,SUMPRODUCT(--(TOther[Frequency]=R$1),--(TOther[Start Date]&lt;=A38),--(TOther[End Date Calc]&gt;=A38),IF(B38="N",--(TOther[Start Day]=DAY(A38)),--(TOther[Start Day]&gt;=DAY(A38))),--(IFERROR(MOD(TOther[Start Month]-MONTH(A38)+2,2),1)=0),TOther[Amount])))</f>
        <v>0</v>
      </c>
      <c r="S38" s="8" cm="1">
        <f t="array" ref="S38">IF(A38="","",IF(COUNTIF(TOther[Frequency],S$1)=0,0,SUMPRODUCT(--(TOther[Frequency]=S$1),--(TOther[Start Date]&lt;=A38),--(TOther[End Date Calc]&gt;=A38),IF(B38="N",--(TOther[Start Day]=DAY(A38)),--(TOther[Start Day]&gt;=DAY(A38))),--(IFERROR(MOD(TOther[Start Month]-MONTH(A38)+3,3),1)=0),TOther[Amount])))</f>
        <v>0</v>
      </c>
      <c r="T38" s="8" cm="1">
        <f t="array" ref="T38">IF($A38="","",IF(COUNTIF(TOther[Frequency],T$1)=0,0,SUMPRODUCT(--(TOther[Frequency]=T$1),--(TOther[Start Date]&lt;=$A38),--(TOther[End Date Calc]&gt;=$A38),IF($B38="N",--(TOther[Start Day]=DAY($A38)),--(TOther[Start Day]&gt;=DAY($A38))),--(IFERROR(MOD(TOther[Start Month]-MONTH($A38)+4,4),1)=0),TOther[Amount])))</f>
        <v>0</v>
      </c>
      <c r="U38" s="8" cm="1">
        <f t="array" ref="U38">IF(A38="","",IF(COUNTIF(TOther[Frequency],$U$1)=0,0,SUMPRODUCT(--(TOther[Frequency]=$U$1),--(TOther[Start Date]&lt;=A38),--(TOther[End Date Calc]&gt;=A38),IF(B38="N",--(TOther[Start Day]=DAY(A38)),--(TOther[Start Day]&gt;=DAY(A38))),--(IFERROR(MOD(TOther[Start Month]-MONTH(A38)+6,6),1)=0),TOther[Amount])))</f>
        <v>0</v>
      </c>
      <c r="V38" s="8" cm="1">
        <f t="array" ref="V38">IF(A38="","",IF(COUNTIF(TOther[Frequency],$V$1)=0,0,SUMPRODUCT(--(TOther[Frequency]=$V$1),--(TOther[Start Date]&lt;=A38),--(TOther[End Date Calc]&gt;=A38),IF(B38="N",--(TOther[Start Day]=DAY(A38)),--(TOther[Start Day]&gt;=DAY(A38))),--(IFERROR(MOD(TOther[Start Month]-MONTH(A38)+12,12),1)=0),TOther[Amount])))</f>
        <v>0</v>
      </c>
      <c r="W38" s="8">
        <f>IF(A38="","",SUMIFS(TOther[Amount],TOther[Start Date],A38,TOther[Frequency],$W$1))</f>
        <v>0</v>
      </c>
      <c r="X38" s="9">
        <f t="shared" si="0"/>
        <v>0</v>
      </c>
      <c r="Y38" s="9">
        <f t="shared" si="4"/>
        <v>0</v>
      </c>
      <c r="Z38" s="8" cm="1">
        <f t="array" ref="Z38">IF(A38="","",IF(COUNTIF('2) Income'!$D$13:$D$32,"Weekly")=0,0,SUMPRODUCT(--(IFERROR(MOD(A38-'2) Income'!$F$13:$F$32,7),1)=0),--('2) Income'!$D$13:$D$32="Weekly"),--('2) Income'!$F$13:$F$32&lt;=A38),'2) Income'!$E$13:$E$32)))</f>
        <v>0</v>
      </c>
      <c r="AA38" s="8" cm="1">
        <f t="array" ref="AA38">IF(A38="","",IF(COUNTIF('2) Income'!$D$13:$D$32,"Every Other Week")=0,0,SUMPRODUCT(--(IFERROR(MOD(A38-'2) Income'!$F$13:$F$32,14),1)=0),--('2) Income'!$D$13:$D$32="Every Other Week"),--('2) Income'!$F$13:$F$32&lt;=A38),'2) Income'!$E$13:$E$32)))</f>
        <v>0</v>
      </c>
      <c r="AB38" s="8">
        <f>IF(A38="","",IF(COUNTIF('2) Income'!$D$13:$D$32,"1st and 15th")=0,0,IF(OR(DAY(A38)=1,DAY(A38)=15),SUMIFS('2) Income'!$E$13:$E$32,'2) Income'!$D$13:$D$32,"1st and 15th",'2) Income'!$F$13:$F$32,"&lt;="&amp;$A38),0)))</f>
        <v>0</v>
      </c>
      <c r="AC38" s="8">
        <f>IF(A38="","",IF(COUNTIF('2) Income'!$D$13:$D$32,"2nd Wednesday")=0,0,IF(A38=(A38-DAY(A38)+1+2*7-WEEKDAY(A38-DAY(A38)+8-4,1)),SUMIFS('2) Income'!$E$13:$E$32,'2) Income'!$D$13:$D$32,"2nd Wednesday",'2) Income'!$F$13:$F$32,"&lt;="&amp;$A38),0)))</f>
        <v>0</v>
      </c>
      <c r="AD38" s="8">
        <f>IF(A38="","",IF(COUNTIF('2) Income'!$D$13:$D$32,"3rd Wednesday")=0,0,IF(A38=(A38-DAY(A38)+1+3*7-WEEKDAY(A38-DAY(A38)+8-4,1)),SUMIFS('2) Income'!$E$13:$E$32,'2) Income'!$D$13:$D$32,"3rd Wednesday",'2) Income'!$F$13:$F$32,"&lt;="&amp;$A38),0)))</f>
        <v>0</v>
      </c>
      <c r="AE38" s="8">
        <f>IF(A38="","",IF(COUNTIF('2) Income'!$D$13:$D$32,"4th Wednesday")=0,0,IF(A38=(A38-DAY(A38)+1+4*7-WEEKDAY(A38-DAY(A38)+8-4,1)),SUMIFS('2) Income'!$E$13:$E$32,'2) Income'!$D$13:$D$32,"4th Wednesday",'2) Income'!$F$13:$F$32,"&lt;="&amp;$A38),0)))</f>
        <v>0</v>
      </c>
      <c r="AF38" s="8" cm="1">
        <f t="array" ref="AF38">IF(A38="","",IF(COUNTIF('2) Income'!$D$13:$D$32,"Every 4 Weeks")=0,0,SUMPRODUCT(--(IFERROR(MOD(A38-'2) Income'!$F$13:$F$32,28),1)=0),--('2) Income'!$D$13:$D$32="Every 4 Weeks"),--('2) Income'!$F$13:$F$32&lt;=A38),'2) Income'!$E$13:$E$32)))</f>
        <v>0</v>
      </c>
      <c r="AG38" s="8">
        <f>IF(A38="","",IF(COUNTIF('2) Income'!$D$13:$D$32,"Monthly")=0,0,IF(B38="N",SUMIFS('2) Income'!$E$13:$E$32,'2) Income'!$D$13:$D$32,"monthly",'2) Income'!$F$13:$F$32,"&lt;="&amp;$A38,'2) Income'!$I$13:$I$32,DAY(A38)),SUMIFS('2) Income'!$E$13:$E$32,'2) Income'!$D$13:$D$32,"monthly",'2) Income'!$F$13:$F$32,"&lt;="&amp;$A38,'2) Income'!$I$13:$I$32,"&gt;="&amp;DAY(A38)))))</f>
        <v>0</v>
      </c>
      <c r="AH38" s="8" cm="1">
        <f t="array" ref="AH38">IF(A38="","",IF(COUNTIF('2) Income'!$D$13:$D$32,"Yearly")=0,0,SUMPRODUCT(--('2) Income'!$D$13:$D$32="Yearly"),--('2) Income'!$F$13:$F$32&lt;=A38),IF(B38="N",--('2) Income'!$I$13:$I$32=DAY(A38)),--('2) Income'!$I$13:$I$32&gt;=DAY(A38))),--(IFERROR(MOD('2) Income'!$H$13:$H$32-MONTH(A38)+12,12),1)=0),'2) Income'!$E$13:$E$32)))</f>
        <v>0</v>
      </c>
      <c r="AI38" s="8">
        <f>IF(A38="","",IF(COUNTIF('2) Income'!$D$13:$D$32,"one-time")=0,0,SUMIFS('2) Income'!$E$13:$E$32,'2) Income'!$D$13:$D$32,"one-time",'2) Income'!$F$13:$F$32,"="&amp;$A38)))</f>
        <v>0</v>
      </c>
      <c r="AJ38" s="9">
        <f t="shared" si="1"/>
        <v>0</v>
      </c>
    </row>
    <row r="39" spans="1:50">
      <c r="A39" s="7">
        <f>IF(A38="","",IF(A38+1&lt;='1) Period'!$E$21,A38+1,""))</f>
        <v>45511</v>
      </c>
      <c r="B39" s="7" t="str">
        <f t="shared" si="2"/>
        <v>N</v>
      </c>
      <c r="C39" t="str">
        <f t="shared" si="3"/>
        <v>F</v>
      </c>
      <c r="D39" s="8">
        <f>IF(A39="","",IF(TEXT(A39,"dddd")='4) Happy Money'!$E$23,WAllowance,0))</f>
        <v>0</v>
      </c>
      <c r="E39" s="8">
        <f>IF(A39="","",IF(B39="N",SUMIF(TMonthly[Day of the Month],DAY(A39),TMonthly[Amount]),SUMIF(TMonthly[Day of the Month],"&gt;="&amp;DAY(A39),TMonthly[Amount])))</f>
        <v>0</v>
      </c>
      <c r="F39" s="8" cm="1">
        <f t="array" ref="F39">IF(A39="","",SUMPRODUCT(--(TYearly[Due Date]&lt;=A39),IF(B39="N",--(TYearly[Day]=DAY(A39)),--(TYearly[Day]&gt;=DAY(A39))),--(IFERROR(MOD(TYearly[Month]-MONTH(A39)+12,12),1)=0),TYearly[Amount]))</f>
        <v>0</v>
      </c>
      <c r="G39" s="8">
        <f>IF(A39="","",SUMIF(TOneTime[Due Date],A39,TOneTime[Amount]))</f>
        <v>0</v>
      </c>
      <c r="H39" s="8" cm="1">
        <f t="array" ref="H39">IF(A39="","",IF(COUNTIF(TOther[Frequency],$H$1)=0,0,SUMPRODUCT(--(IFERROR(MOD(A39-TOther[Start Date],7),1)=0),--(TOther[Frequency]=$H$1),--(TOther[Start Date]&lt;=A39),--(TOther[End Date Calc]&gt;=A39),TOther[Amount])))</f>
        <v>0</v>
      </c>
      <c r="I39" s="8" cm="1">
        <f t="array" ref="I39">IF(A39="","",IF(COUNTIF(TOther[Frequency],$I$1)=0,0,SUMPRODUCT(--(IFERROR(MOD(A39-TOther[Start Date],14),1)=0),--(TOther[Frequency]=$I$1),--(TOther[Start Date]&lt;=A39),--(TOther[End Date Calc]&gt;=A39),TOther[Amount])))</f>
        <v>0</v>
      </c>
      <c r="J39" s="8">
        <f>IF(A39="","",IF(COUNTIF(TOther[Frequency],$J$1)=0,0,IF(OR(DAY(A39)=1,DAY(A39)=15),SUMIFS(TOther[Amount],TOther[Frequency],$J$1,TOther[Start Date],"&lt;="&amp;$A39,TOther[End Date Calc],"&gt;="&amp;A39),0)))</f>
        <v>0</v>
      </c>
      <c r="K39" s="8">
        <f>IF(A39="","",IF(COUNTIF(TOther[Frequency],$K$1)=0,0,IF(A39=(A39-DAY(A39)+1+2*7-WEEKDAY(A39-DAY(A39)+8-4,1)),SUMIFS(TOther[Amount],TOther[Frequency],$K$1,TOther[Start Date],"&lt;="&amp;$A39,TOther[End Date Calc],"&gt;="&amp;A39),0)))</f>
        <v>0</v>
      </c>
      <c r="L39" s="8">
        <f>IF(A39="","",IF(COUNTIF(TOther[Frequency],$L$1)=0,0,IF(A39=(A39-DAY(A39)+1+3*7-WEEKDAY(A39-DAY(A39)+8-4,1)),SUMIFS(TOther[Amount],TOther[Frequency],$L$1,TOther[Start Date],"&lt;="&amp;$A39,TOther[End Date Calc],"&gt;="&amp;A39),0)))</f>
        <v>0</v>
      </c>
      <c r="M39" s="8">
        <f>IF(A39="","",IF(COUNTIF(TOther[Frequency],$M$1)=0,0,IF(A39=(A39-DAY(A39)+1+4*7-WEEKDAY(A39-DAY(A39)+8-4,1)),SUMIFS(TOther[Amount],TOther[Frequency],$M$1,TOther[Start Date],"&lt;="&amp;$A39,TOther[End Date Calc],"&gt;="&amp;A39),0)))</f>
        <v>0</v>
      </c>
      <c r="N39" s="8" cm="1">
        <f t="array" ref="N39">IF(A39="","",IF(COUNTIF(TOther[Frequency],$N$1)=0,0,SUMPRODUCT(--(IFERROR(MOD(A39-TOther[Start Date],28),1)=0),--(TOther[Frequency]=$N$1),--(TOther[Start Date]&lt;=A39),--(TOther[End Date Calc]&gt;=A39),TOther[Amount])))</f>
        <v>0</v>
      </c>
      <c r="O39" s="8" cm="1">
        <f t="array" ref="O39">IF(A39="","",IF(COUNTIF(TOther[Frequency],$O$1)=0,0,SUMPRODUCT(--(IFERROR(MOD(A39-TOther[Start Date],42),1)=0),--(TOther[Frequency]=$O$1),--(TOther[Start Date]&lt;=A39),--(TOther[End Date Calc]&gt;=A39),TOther[Amount])))</f>
        <v>0</v>
      </c>
      <c r="P39" s="8" cm="1">
        <f t="array" ref="P39">IF(A39="","",IF(COUNTIF(TOther[Frequency],$P$1)=0,0,SUMPRODUCT(--(IFERROR(MOD(A39-TOther[Start Date],56),1)=0),--(TOther[Frequency]=$P$1),--(TOther[Start Date]&lt;=A39),--(TOther[End Date Calc]&gt;=A39),TOther[Amount])))</f>
        <v>0</v>
      </c>
      <c r="Q39" s="8">
        <f>IF(A39="","",IF(COUNTIF(TOther[Frequency],$Q$1)=0,0,IF(B39="N",SUMIFS(TOther[Amount],TOther[Frequency],$Q$1,TOther[Start Date],"&lt;="&amp;$A39,TOther[End Date Calc],"&gt;="&amp;A39,TOther[Start Day],DAY(A39)),SUMIFS(TOther[Amount],TOther[Frequency],$Q$1,TOther[Start Date],"&lt;="&amp;$A39,TOther[End Date Calc],"&gt;="&amp;A39,TOther[Start Day],"&gt;="&amp;DAY(A39)))))</f>
        <v>0</v>
      </c>
      <c r="R39" s="8" cm="1">
        <f t="array" ref="R39">IF(A39="","",IF(COUNTIF(TOther[Frequency],R$1)=0,0,SUMPRODUCT(--(TOther[Frequency]=R$1),--(TOther[Start Date]&lt;=A39),--(TOther[End Date Calc]&gt;=A39),IF(B39="N",--(TOther[Start Day]=DAY(A39)),--(TOther[Start Day]&gt;=DAY(A39))),--(IFERROR(MOD(TOther[Start Month]-MONTH(A39)+2,2),1)=0),TOther[Amount])))</f>
        <v>0</v>
      </c>
      <c r="S39" s="8" cm="1">
        <f t="array" ref="S39">IF(A39="","",IF(COUNTIF(TOther[Frequency],S$1)=0,0,SUMPRODUCT(--(TOther[Frequency]=S$1),--(TOther[Start Date]&lt;=A39),--(TOther[End Date Calc]&gt;=A39),IF(B39="N",--(TOther[Start Day]=DAY(A39)),--(TOther[Start Day]&gt;=DAY(A39))),--(IFERROR(MOD(TOther[Start Month]-MONTH(A39)+3,3),1)=0),TOther[Amount])))</f>
        <v>0</v>
      </c>
      <c r="T39" s="8" cm="1">
        <f t="array" ref="T39">IF($A39="","",IF(COUNTIF(TOther[Frequency],T$1)=0,0,SUMPRODUCT(--(TOther[Frequency]=T$1),--(TOther[Start Date]&lt;=$A39),--(TOther[End Date Calc]&gt;=$A39),IF($B39="N",--(TOther[Start Day]=DAY($A39)),--(TOther[Start Day]&gt;=DAY($A39))),--(IFERROR(MOD(TOther[Start Month]-MONTH($A39)+4,4),1)=0),TOther[Amount])))</f>
        <v>0</v>
      </c>
      <c r="U39" s="8" cm="1">
        <f t="array" ref="U39">IF(A39="","",IF(COUNTIF(TOther[Frequency],$U$1)=0,0,SUMPRODUCT(--(TOther[Frequency]=$U$1),--(TOther[Start Date]&lt;=A39),--(TOther[End Date Calc]&gt;=A39),IF(B39="N",--(TOther[Start Day]=DAY(A39)),--(TOther[Start Day]&gt;=DAY(A39))),--(IFERROR(MOD(TOther[Start Month]-MONTH(A39)+6,6),1)=0),TOther[Amount])))</f>
        <v>0</v>
      </c>
      <c r="V39" s="8" cm="1">
        <f t="array" ref="V39">IF(A39="","",IF(COUNTIF(TOther[Frequency],$V$1)=0,0,SUMPRODUCT(--(TOther[Frequency]=$V$1),--(TOther[Start Date]&lt;=A39),--(TOther[End Date Calc]&gt;=A39),IF(B39="N",--(TOther[Start Day]=DAY(A39)),--(TOther[Start Day]&gt;=DAY(A39))),--(IFERROR(MOD(TOther[Start Month]-MONTH(A39)+12,12),1)=0),TOther[Amount])))</f>
        <v>0</v>
      </c>
      <c r="W39" s="8">
        <f>IF(A39="","",SUMIFS(TOther[Amount],TOther[Start Date],A39,TOther[Frequency],$W$1))</f>
        <v>0</v>
      </c>
      <c r="X39" s="9">
        <f t="shared" si="0"/>
        <v>0</v>
      </c>
      <c r="Y39" s="9">
        <f t="shared" si="4"/>
        <v>0</v>
      </c>
      <c r="Z39" s="8" cm="1">
        <f t="array" ref="Z39">IF(A39="","",IF(COUNTIF('2) Income'!$D$13:$D$32,"Weekly")=0,0,SUMPRODUCT(--(IFERROR(MOD(A39-'2) Income'!$F$13:$F$32,7),1)=0),--('2) Income'!$D$13:$D$32="Weekly"),--('2) Income'!$F$13:$F$32&lt;=A39),'2) Income'!$E$13:$E$32)))</f>
        <v>0</v>
      </c>
      <c r="AA39" s="8" cm="1">
        <f t="array" ref="AA39">IF(A39="","",IF(COUNTIF('2) Income'!$D$13:$D$32,"Every Other Week")=0,0,SUMPRODUCT(--(IFERROR(MOD(A39-'2) Income'!$F$13:$F$32,14),1)=0),--('2) Income'!$D$13:$D$32="Every Other Week"),--('2) Income'!$F$13:$F$32&lt;=A39),'2) Income'!$E$13:$E$32)))</f>
        <v>0</v>
      </c>
      <c r="AB39" s="8">
        <f>IF(A39="","",IF(COUNTIF('2) Income'!$D$13:$D$32,"1st and 15th")=0,0,IF(OR(DAY(A39)=1,DAY(A39)=15),SUMIFS('2) Income'!$E$13:$E$32,'2) Income'!$D$13:$D$32,"1st and 15th",'2) Income'!$F$13:$F$32,"&lt;="&amp;$A39),0)))</f>
        <v>0</v>
      </c>
      <c r="AC39" s="8">
        <f>IF(A39="","",IF(COUNTIF('2) Income'!$D$13:$D$32,"2nd Wednesday")=0,0,IF(A39=(A39-DAY(A39)+1+2*7-WEEKDAY(A39-DAY(A39)+8-4,1)),SUMIFS('2) Income'!$E$13:$E$32,'2) Income'!$D$13:$D$32,"2nd Wednesday",'2) Income'!$F$13:$F$32,"&lt;="&amp;$A39),0)))</f>
        <v>0</v>
      </c>
      <c r="AD39" s="8">
        <f>IF(A39="","",IF(COUNTIF('2) Income'!$D$13:$D$32,"3rd Wednesday")=0,0,IF(A39=(A39-DAY(A39)+1+3*7-WEEKDAY(A39-DAY(A39)+8-4,1)),SUMIFS('2) Income'!$E$13:$E$32,'2) Income'!$D$13:$D$32,"3rd Wednesday",'2) Income'!$F$13:$F$32,"&lt;="&amp;$A39),0)))</f>
        <v>0</v>
      </c>
      <c r="AE39" s="8">
        <f>IF(A39="","",IF(COUNTIF('2) Income'!$D$13:$D$32,"4th Wednesday")=0,0,IF(A39=(A39-DAY(A39)+1+4*7-WEEKDAY(A39-DAY(A39)+8-4,1)),SUMIFS('2) Income'!$E$13:$E$32,'2) Income'!$D$13:$D$32,"4th Wednesday",'2) Income'!$F$13:$F$32,"&lt;="&amp;$A39),0)))</f>
        <v>0</v>
      </c>
      <c r="AF39" s="8" cm="1">
        <f t="array" ref="AF39">IF(A39="","",IF(COUNTIF('2) Income'!$D$13:$D$32,"Every 4 Weeks")=0,0,SUMPRODUCT(--(IFERROR(MOD(A39-'2) Income'!$F$13:$F$32,28),1)=0),--('2) Income'!$D$13:$D$32="Every 4 Weeks"),--('2) Income'!$F$13:$F$32&lt;=A39),'2) Income'!$E$13:$E$32)))</f>
        <v>0</v>
      </c>
      <c r="AG39" s="8">
        <f>IF(A39="","",IF(COUNTIF('2) Income'!$D$13:$D$32,"Monthly")=0,0,IF(B39="N",SUMIFS('2) Income'!$E$13:$E$32,'2) Income'!$D$13:$D$32,"monthly",'2) Income'!$F$13:$F$32,"&lt;="&amp;$A39,'2) Income'!$I$13:$I$32,DAY(A39)),SUMIFS('2) Income'!$E$13:$E$32,'2) Income'!$D$13:$D$32,"monthly",'2) Income'!$F$13:$F$32,"&lt;="&amp;$A39,'2) Income'!$I$13:$I$32,"&gt;="&amp;DAY(A39)))))</f>
        <v>0</v>
      </c>
      <c r="AH39" s="8" cm="1">
        <f t="array" ref="AH39">IF(A39="","",IF(COUNTIF('2) Income'!$D$13:$D$32,"Yearly")=0,0,SUMPRODUCT(--('2) Income'!$D$13:$D$32="Yearly"),--('2) Income'!$F$13:$F$32&lt;=A39),IF(B39="N",--('2) Income'!$I$13:$I$32=DAY(A39)),--('2) Income'!$I$13:$I$32&gt;=DAY(A39))),--(IFERROR(MOD('2) Income'!$H$13:$H$32-MONTH(A39)+12,12),1)=0),'2) Income'!$E$13:$E$32)))</f>
        <v>0</v>
      </c>
      <c r="AI39" s="8">
        <f>IF(A39="","",IF(COUNTIF('2) Income'!$D$13:$D$32,"one-time")=0,0,SUMIFS('2) Income'!$E$13:$E$32,'2) Income'!$D$13:$D$32,"one-time",'2) Income'!$F$13:$F$32,"="&amp;$A39)))</f>
        <v>0</v>
      </c>
      <c r="AJ39" s="9">
        <f t="shared" si="1"/>
        <v>0</v>
      </c>
      <c r="AL39" t="s">
        <v>182</v>
      </c>
    </row>
    <row r="40" spans="1:50">
      <c r="A40" s="7">
        <f>IF(A39="","",IF(A39+1&lt;='1) Period'!$E$21,A39+1,""))</f>
        <v>45512</v>
      </c>
      <c r="B40" s="7" t="str">
        <f t="shared" si="2"/>
        <v>N</v>
      </c>
      <c r="C40" t="str">
        <f t="shared" si="3"/>
        <v>F</v>
      </c>
      <c r="D40" s="8">
        <f>IF(A40="","",IF(TEXT(A40,"dddd")='4) Happy Money'!$E$23,WAllowance,0))</f>
        <v>0</v>
      </c>
      <c r="E40" s="8">
        <f>IF(A40="","",IF(B40="N",SUMIF(TMonthly[Day of the Month],DAY(A40),TMonthly[Amount]),SUMIF(TMonthly[Day of the Month],"&gt;="&amp;DAY(A40),TMonthly[Amount])))</f>
        <v>0</v>
      </c>
      <c r="F40" s="8" cm="1">
        <f t="array" ref="F40">IF(A40="","",SUMPRODUCT(--(TYearly[Due Date]&lt;=A40),IF(B40="N",--(TYearly[Day]=DAY(A40)),--(TYearly[Day]&gt;=DAY(A40))),--(IFERROR(MOD(TYearly[Month]-MONTH(A40)+12,12),1)=0),TYearly[Amount]))</f>
        <v>0</v>
      </c>
      <c r="G40" s="8">
        <f>IF(A40="","",SUMIF(TOneTime[Due Date],A40,TOneTime[Amount]))</f>
        <v>0</v>
      </c>
      <c r="H40" s="8" cm="1">
        <f t="array" ref="H40">IF(A40="","",IF(COUNTIF(TOther[Frequency],$H$1)=0,0,SUMPRODUCT(--(IFERROR(MOD(A40-TOther[Start Date],7),1)=0),--(TOther[Frequency]=$H$1),--(TOther[Start Date]&lt;=A40),--(TOther[End Date Calc]&gt;=A40),TOther[Amount])))</f>
        <v>0</v>
      </c>
      <c r="I40" s="8" cm="1">
        <f t="array" ref="I40">IF(A40="","",IF(COUNTIF(TOther[Frequency],$I$1)=0,0,SUMPRODUCT(--(IFERROR(MOD(A40-TOther[Start Date],14),1)=0),--(TOther[Frequency]=$I$1),--(TOther[Start Date]&lt;=A40),--(TOther[End Date Calc]&gt;=A40),TOther[Amount])))</f>
        <v>0</v>
      </c>
      <c r="J40" s="8">
        <f>IF(A40="","",IF(COUNTIF(TOther[Frequency],$J$1)=0,0,IF(OR(DAY(A40)=1,DAY(A40)=15),SUMIFS(TOther[Amount],TOther[Frequency],$J$1,TOther[Start Date],"&lt;="&amp;$A40,TOther[End Date Calc],"&gt;="&amp;A40),0)))</f>
        <v>0</v>
      </c>
      <c r="K40" s="8">
        <f>IF(A40="","",IF(COUNTIF(TOther[Frequency],$K$1)=0,0,IF(A40=(A40-DAY(A40)+1+2*7-WEEKDAY(A40-DAY(A40)+8-4,1)),SUMIFS(TOther[Amount],TOther[Frequency],$K$1,TOther[Start Date],"&lt;="&amp;$A40,TOther[End Date Calc],"&gt;="&amp;A40),0)))</f>
        <v>0</v>
      </c>
      <c r="L40" s="8">
        <f>IF(A40="","",IF(COUNTIF(TOther[Frequency],$L$1)=0,0,IF(A40=(A40-DAY(A40)+1+3*7-WEEKDAY(A40-DAY(A40)+8-4,1)),SUMIFS(TOther[Amount],TOther[Frequency],$L$1,TOther[Start Date],"&lt;="&amp;$A40,TOther[End Date Calc],"&gt;="&amp;A40),0)))</f>
        <v>0</v>
      </c>
      <c r="M40" s="8">
        <f>IF(A40="","",IF(COUNTIF(TOther[Frequency],$M$1)=0,0,IF(A40=(A40-DAY(A40)+1+4*7-WEEKDAY(A40-DAY(A40)+8-4,1)),SUMIFS(TOther[Amount],TOther[Frequency],$M$1,TOther[Start Date],"&lt;="&amp;$A40,TOther[End Date Calc],"&gt;="&amp;A40),0)))</f>
        <v>0</v>
      </c>
      <c r="N40" s="8" cm="1">
        <f t="array" ref="N40">IF(A40="","",IF(COUNTIF(TOther[Frequency],$N$1)=0,0,SUMPRODUCT(--(IFERROR(MOD(A40-TOther[Start Date],28),1)=0),--(TOther[Frequency]=$N$1),--(TOther[Start Date]&lt;=A40),--(TOther[End Date Calc]&gt;=A40),TOther[Amount])))</f>
        <v>0</v>
      </c>
      <c r="O40" s="8" cm="1">
        <f t="array" ref="O40">IF(A40="","",IF(COUNTIF(TOther[Frequency],$O$1)=0,0,SUMPRODUCT(--(IFERROR(MOD(A40-TOther[Start Date],42),1)=0),--(TOther[Frequency]=$O$1),--(TOther[Start Date]&lt;=A40),--(TOther[End Date Calc]&gt;=A40),TOther[Amount])))</f>
        <v>0</v>
      </c>
      <c r="P40" s="8" cm="1">
        <f t="array" ref="P40">IF(A40="","",IF(COUNTIF(TOther[Frequency],$P$1)=0,0,SUMPRODUCT(--(IFERROR(MOD(A40-TOther[Start Date],56),1)=0),--(TOther[Frequency]=$P$1),--(TOther[Start Date]&lt;=A40),--(TOther[End Date Calc]&gt;=A40),TOther[Amount])))</f>
        <v>0</v>
      </c>
      <c r="Q40" s="8">
        <f>IF(A40="","",IF(COUNTIF(TOther[Frequency],$Q$1)=0,0,IF(B40="N",SUMIFS(TOther[Amount],TOther[Frequency],$Q$1,TOther[Start Date],"&lt;="&amp;$A40,TOther[End Date Calc],"&gt;="&amp;A40,TOther[Start Day],DAY(A40)),SUMIFS(TOther[Amount],TOther[Frequency],$Q$1,TOther[Start Date],"&lt;="&amp;$A40,TOther[End Date Calc],"&gt;="&amp;A40,TOther[Start Day],"&gt;="&amp;DAY(A40)))))</f>
        <v>0</v>
      </c>
      <c r="R40" s="8" cm="1">
        <f t="array" ref="R40">IF(A40="","",IF(COUNTIF(TOther[Frequency],R$1)=0,0,SUMPRODUCT(--(TOther[Frequency]=R$1),--(TOther[Start Date]&lt;=A40),--(TOther[End Date Calc]&gt;=A40),IF(B40="N",--(TOther[Start Day]=DAY(A40)),--(TOther[Start Day]&gt;=DAY(A40))),--(IFERROR(MOD(TOther[Start Month]-MONTH(A40)+2,2),1)=0),TOther[Amount])))</f>
        <v>0</v>
      </c>
      <c r="S40" s="8" cm="1">
        <f t="array" ref="S40">IF(A40="","",IF(COUNTIF(TOther[Frequency],S$1)=0,0,SUMPRODUCT(--(TOther[Frequency]=S$1),--(TOther[Start Date]&lt;=A40),--(TOther[End Date Calc]&gt;=A40),IF(B40="N",--(TOther[Start Day]=DAY(A40)),--(TOther[Start Day]&gt;=DAY(A40))),--(IFERROR(MOD(TOther[Start Month]-MONTH(A40)+3,3),1)=0),TOther[Amount])))</f>
        <v>0</v>
      </c>
      <c r="T40" s="8" cm="1">
        <f t="array" ref="T40">IF($A40="","",IF(COUNTIF(TOther[Frequency],T$1)=0,0,SUMPRODUCT(--(TOther[Frequency]=T$1),--(TOther[Start Date]&lt;=$A40),--(TOther[End Date Calc]&gt;=$A40),IF($B40="N",--(TOther[Start Day]=DAY($A40)),--(TOther[Start Day]&gt;=DAY($A40))),--(IFERROR(MOD(TOther[Start Month]-MONTH($A40)+4,4),1)=0),TOther[Amount])))</f>
        <v>0</v>
      </c>
      <c r="U40" s="8" cm="1">
        <f t="array" ref="U40">IF(A40="","",IF(COUNTIF(TOther[Frequency],$U$1)=0,0,SUMPRODUCT(--(TOther[Frequency]=$U$1),--(TOther[Start Date]&lt;=A40),--(TOther[End Date Calc]&gt;=A40),IF(B40="N",--(TOther[Start Day]=DAY(A40)),--(TOther[Start Day]&gt;=DAY(A40))),--(IFERROR(MOD(TOther[Start Month]-MONTH(A40)+6,6),1)=0),TOther[Amount])))</f>
        <v>0</v>
      </c>
      <c r="V40" s="8" cm="1">
        <f t="array" ref="V40">IF(A40="","",IF(COUNTIF(TOther[Frequency],$V$1)=0,0,SUMPRODUCT(--(TOther[Frequency]=$V$1),--(TOther[Start Date]&lt;=A40),--(TOther[End Date Calc]&gt;=A40),IF(B40="N",--(TOther[Start Day]=DAY(A40)),--(TOther[Start Day]&gt;=DAY(A40))),--(IFERROR(MOD(TOther[Start Month]-MONTH(A40)+12,12),1)=0),TOther[Amount])))</f>
        <v>0</v>
      </c>
      <c r="W40" s="8">
        <f>IF(A40="","",SUMIFS(TOther[Amount],TOther[Start Date],A40,TOther[Frequency],$W$1))</f>
        <v>0</v>
      </c>
      <c r="X40" s="9">
        <f t="shared" si="0"/>
        <v>0</v>
      </c>
      <c r="Y40" s="9">
        <f t="shared" si="4"/>
        <v>0</v>
      </c>
      <c r="Z40" s="8" cm="1">
        <f t="array" ref="Z40">IF(A40="","",IF(COUNTIF('2) Income'!$D$13:$D$32,"Weekly")=0,0,SUMPRODUCT(--(IFERROR(MOD(A40-'2) Income'!$F$13:$F$32,7),1)=0),--('2) Income'!$D$13:$D$32="Weekly"),--('2) Income'!$F$13:$F$32&lt;=A40),'2) Income'!$E$13:$E$32)))</f>
        <v>0</v>
      </c>
      <c r="AA40" s="8" cm="1">
        <f t="array" ref="AA40">IF(A40="","",IF(COUNTIF('2) Income'!$D$13:$D$32,"Every Other Week")=0,0,SUMPRODUCT(--(IFERROR(MOD(A40-'2) Income'!$F$13:$F$32,14),1)=0),--('2) Income'!$D$13:$D$32="Every Other Week"),--('2) Income'!$F$13:$F$32&lt;=A40),'2) Income'!$E$13:$E$32)))</f>
        <v>0</v>
      </c>
      <c r="AB40" s="8">
        <f>IF(A40="","",IF(COUNTIF('2) Income'!$D$13:$D$32,"1st and 15th")=0,0,IF(OR(DAY(A40)=1,DAY(A40)=15),SUMIFS('2) Income'!$E$13:$E$32,'2) Income'!$D$13:$D$32,"1st and 15th",'2) Income'!$F$13:$F$32,"&lt;="&amp;$A40),0)))</f>
        <v>0</v>
      </c>
      <c r="AC40" s="8">
        <f>IF(A40="","",IF(COUNTIF('2) Income'!$D$13:$D$32,"2nd Wednesday")=0,0,IF(A40=(A40-DAY(A40)+1+2*7-WEEKDAY(A40-DAY(A40)+8-4,1)),SUMIFS('2) Income'!$E$13:$E$32,'2) Income'!$D$13:$D$32,"2nd Wednesday",'2) Income'!$F$13:$F$32,"&lt;="&amp;$A40),0)))</f>
        <v>0</v>
      </c>
      <c r="AD40" s="8">
        <f>IF(A40="","",IF(COUNTIF('2) Income'!$D$13:$D$32,"3rd Wednesday")=0,0,IF(A40=(A40-DAY(A40)+1+3*7-WEEKDAY(A40-DAY(A40)+8-4,1)),SUMIFS('2) Income'!$E$13:$E$32,'2) Income'!$D$13:$D$32,"3rd Wednesday",'2) Income'!$F$13:$F$32,"&lt;="&amp;$A40),0)))</f>
        <v>0</v>
      </c>
      <c r="AE40" s="8">
        <f>IF(A40="","",IF(COUNTIF('2) Income'!$D$13:$D$32,"4th Wednesday")=0,0,IF(A40=(A40-DAY(A40)+1+4*7-WEEKDAY(A40-DAY(A40)+8-4,1)),SUMIFS('2) Income'!$E$13:$E$32,'2) Income'!$D$13:$D$32,"4th Wednesday",'2) Income'!$F$13:$F$32,"&lt;="&amp;$A40),0)))</f>
        <v>0</v>
      </c>
      <c r="AF40" s="8" cm="1">
        <f t="array" ref="AF40">IF(A40="","",IF(COUNTIF('2) Income'!$D$13:$D$32,"Every 4 Weeks")=0,0,SUMPRODUCT(--(IFERROR(MOD(A40-'2) Income'!$F$13:$F$32,28),1)=0),--('2) Income'!$D$13:$D$32="Every 4 Weeks"),--('2) Income'!$F$13:$F$32&lt;=A40),'2) Income'!$E$13:$E$32)))</f>
        <v>0</v>
      </c>
      <c r="AG40" s="8">
        <f>IF(A40="","",IF(COUNTIF('2) Income'!$D$13:$D$32,"Monthly")=0,0,IF(B40="N",SUMIFS('2) Income'!$E$13:$E$32,'2) Income'!$D$13:$D$32,"monthly",'2) Income'!$F$13:$F$32,"&lt;="&amp;$A40,'2) Income'!$I$13:$I$32,DAY(A40)),SUMIFS('2) Income'!$E$13:$E$32,'2) Income'!$D$13:$D$32,"monthly",'2) Income'!$F$13:$F$32,"&lt;="&amp;$A40,'2) Income'!$I$13:$I$32,"&gt;="&amp;DAY(A40)))))</f>
        <v>0</v>
      </c>
      <c r="AH40" s="8" cm="1">
        <f t="array" ref="AH40">IF(A40="","",IF(COUNTIF('2) Income'!$D$13:$D$32,"Yearly")=0,0,SUMPRODUCT(--('2) Income'!$D$13:$D$32="Yearly"),--('2) Income'!$F$13:$F$32&lt;=A40),IF(B40="N",--('2) Income'!$I$13:$I$32=DAY(A40)),--('2) Income'!$I$13:$I$32&gt;=DAY(A40))),--(IFERROR(MOD('2) Income'!$H$13:$H$32-MONTH(A40)+12,12),1)=0),'2) Income'!$E$13:$E$32)))</f>
        <v>0</v>
      </c>
      <c r="AI40" s="8">
        <f>IF(A40="","",IF(COUNTIF('2) Income'!$D$13:$D$32,"one-time")=0,0,SUMIFS('2) Income'!$E$13:$E$32,'2) Income'!$D$13:$D$32,"one-time",'2) Income'!$F$13:$F$32,"="&amp;$A40)))</f>
        <v>0</v>
      </c>
      <c r="AJ40" s="9">
        <f t="shared" si="1"/>
        <v>0</v>
      </c>
      <c r="AL40" t="s">
        <v>165</v>
      </c>
    </row>
    <row r="41" spans="1:50">
      <c r="A41" s="7">
        <f>IF(A40="","",IF(A40+1&lt;='1) Period'!$E$21,A40+1,""))</f>
        <v>45513</v>
      </c>
      <c r="B41" s="7" t="str">
        <f t="shared" si="2"/>
        <v>N</v>
      </c>
      <c r="C41" t="str">
        <f t="shared" si="3"/>
        <v>F</v>
      </c>
      <c r="D41" s="8">
        <f>IF(A41="","",IF(TEXT(A41,"dddd")='4) Happy Money'!$E$23,WAllowance,0))</f>
        <v>0</v>
      </c>
      <c r="E41" s="8">
        <f>IF(A41="","",IF(B41="N",SUMIF(TMonthly[Day of the Month],DAY(A41),TMonthly[Amount]),SUMIF(TMonthly[Day of the Month],"&gt;="&amp;DAY(A41),TMonthly[Amount])))</f>
        <v>0</v>
      </c>
      <c r="F41" s="8" cm="1">
        <f t="array" ref="F41">IF(A41="","",SUMPRODUCT(--(TYearly[Due Date]&lt;=A41),IF(B41="N",--(TYearly[Day]=DAY(A41)),--(TYearly[Day]&gt;=DAY(A41))),--(IFERROR(MOD(TYearly[Month]-MONTH(A41)+12,12),1)=0),TYearly[Amount]))</f>
        <v>0</v>
      </c>
      <c r="G41" s="8">
        <f>IF(A41="","",SUMIF(TOneTime[Due Date],A41,TOneTime[Amount]))</f>
        <v>0</v>
      </c>
      <c r="H41" s="8" cm="1">
        <f t="array" ref="H41">IF(A41="","",IF(COUNTIF(TOther[Frequency],$H$1)=0,0,SUMPRODUCT(--(IFERROR(MOD(A41-TOther[Start Date],7),1)=0),--(TOther[Frequency]=$H$1),--(TOther[Start Date]&lt;=A41),--(TOther[End Date Calc]&gt;=A41),TOther[Amount])))</f>
        <v>0</v>
      </c>
      <c r="I41" s="8" cm="1">
        <f t="array" ref="I41">IF(A41="","",IF(COUNTIF(TOther[Frequency],$I$1)=0,0,SUMPRODUCT(--(IFERROR(MOD(A41-TOther[Start Date],14),1)=0),--(TOther[Frequency]=$I$1),--(TOther[Start Date]&lt;=A41),--(TOther[End Date Calc]&gt;=A41),TOther[Amount])))</f>
        <v>0</v>
      </c>
      <c r="J41" s="8">
        <f>IF(A41="","",IF(COUNTIF(TOther[Frequency],$J$1)=0,0,IF(OR(DAY(A41)=1,DAY(A41)=15),SUMIFS(TOther[Amount],TOther[Frequency],$J$1,TOther[Start Date],"&lt;="&amp;$A41,TOther[End Date Calc],"&gt;="&amp;A41),0)))</f>
        <v>0</v>
      </c>
      <c r="K41" s="8">
        <f>IF(A41="","",IF(COUNTIF(TOther[Frequency],$K$1)=0,0,IF(A41=(A41-DAY(A41)+1+2*7-WEEKDAY(A41-DAY(A41)+8-4,1)),SUMIFS(TOther[Amount],TOther[Frequency],$K$1,TOther[Start Date],"&lt;="&amp;$A41,TOther[End Date Calc],"&gt;="&amp;A41),0)))</f>
        <v>0</v>
      </c>
      <c r="L41" s="8">
        <f>IF(A41="","",IF(COUNTIF(TOther[Frequency],$L$1)=0,0,IF(A41=(A41-DAY(A41)+1+3*7-WEEKDAY(A41-DAY(A41)+8-4,1)),SUMIFS(TOther[Amount],TOther[Frequency],$L$1,TOther[Start Date],"&lt;="&amp;$A41,TOther[End Date Calc],"&gt;="&amp;A41),0)))</f>
        <v>0</v>
      </c>
      <c r="M41" s="8">
        <f>IF(A41="","",IF(COUNTIF(TOther[Frequency],$M$1)=0,0,IF(A41=(A41-DAY(A41)+1+4*7-WEEKDAY(A41-DAY(A41)+8-4,1)),SUMIFS(TOther[Amount],TOther[Frequency],$M$1,TOther[Start Date],"&lt;="&amp;$A41,TOther[End Date Calc],"&gt;="&amp;A41),0)))</f>
        <v>0</v>
      </c>
      <c r="N41" s="8" cm="1">
        <f t="array" ref="N41">IF(A41="","",IF(COUNTIF(TOther[Frequency],$N$1)=0,0,SUMPRODUCT(--(IFERROR(MOD(A41-TOther[Start Date],28),1)=0),--(TOther[Frequency]=$N$1),--(TOther[Start Date]&lt;=A41),--(TOther[End Date Calc]&gt;=A41),TOther[Amount])))</f>
        <v>0</v>
      </c>
      <c r="O41" s="8" cm="1">
        <f t="array" ref="O41">IF(A41="","",IF(COUNTIF(TOther[Frequency],$O$1)=0,0,SUMPRODUCT(--(IFERROR(MOD(A41-TOther[Start Date],42),1)=0),--(TOther[Frequency]=$O$1),--(TOther[Start Date]&lt;=A41),--(TOther[End Date Calc]&gt;=A41),TOther[Amount])))</f>
        <v>0</v>
      </c>
      <c r="P41" s="8" cm="1">
        <f t="array" ref="P41">IF(A41="","",IF(COUNTIF(TOther[Frequency],$P$1)=0,0,SUMPRODUCT(--(IFERROR(MOD(A41-TOther[Start Date],56),1)=0),--(TOther[Frequency]=$P$1),--(TOther[Start Date]&lt;=A41),--(TOther[End Date Calc]&gt;=A41),TOther[Amount])))</f>
        <v>0</v>
      </c>
      <c r="Q41" s="8">
        <f>IF(A41="","",IF(COUNTIF(TOther[Frequency],$Q$1)=0,0,IF(B41="N",SUMIFS(TOther[Amount],TOther[Frequency],$Q$1,TOther[Start Date],"&lt;="&amp;$A41,TOther[End Date Calc],"&gt;="&amp;A41,TOther[Start Day],DAY(A41)),SUMIFS(TOther[Amount],TOther[Frequency],$Q$1,TOther[Start Date],"&lt;="&amp;$A41,TOther[End Date Calc],"&gt;="&amp;A41,TOther[Start Day],"&gt;="&amp;DAY(A41)))))</f>
        <v>0</v>
      </c>
      <c r="R41" s="8" cm="1">
        <f t="array" ref="R41">IF(A41="","",IF(COUNTIF(TOther[Frequency],R$1)=0,0,SUMPRODUCT(--(TOther[Frequency]=R$1),--(TOther[Start Date]&lt;=A41),--(TOther[End Date Calc]&gt;=A41),IF(B41="N",--(TOther[Start Day]=DAY(A41)),--(TOther[Start Day]&gt;=DAY(A41))),--(IFERROR(MOD(TOther[Start Month]-MONTH(A41)+2,2),1)=0),TOther[Amount])))</f>
        <v>0</v>
      </c>
      <c r="S41" s="8" cm="1">
        <f t="array" ref="S41">IF(A41="","",IF(COUNTIF(TOther[Frequency],S$1)=0,0,SUMPRODUCT(--(TOther[Frequency]=S$1),--(TOther[Start Date]&lt;=A41),--(TOther[End Date Calc]&gt;=A41),IF(B41="N",--(TOther[Start Day]=DAY(A41)),--(TOther[Start Day]&gt;=DAY(A41))),--(IFERROR(MOD(TOther[Start Month]-MONTH(A41)+3,3),1)=0),TOther[Amount])))</f>
        <v>0</v>
      </c>
      <c r="T41" s="8" cm="1">
        <f t="array" ref="T41">IF($A41="","",IF(COUNTIF(TOther[Frequency],T$1)=0,0,SUMPRODUCT(--(TOther[Frequency]=T$1),--(TOther[Start Date]&lt;=$A41),--(TOther[End Date Calc]&gt;=$A41),IF($B41="N",--(TOther[Start Day]=DAY($A41)),--(TOther[Start Day]&gt;=DAY($A41))),--(IFERROR(MOD(TOther[Start Month]-MONTH($A41)+4,4),1)=0),TOther[Amount])))</f>
        <v>0</v>
      </c>
      <c r="U41" s="8" cm="1">
        <f t="array" ref="U41">IF(A41="","",IF(COUNTIF(TOther[Frequency],$U$1)=0,0,SUMPRODUCT(--(TOther[Frequency]=$U$1),--(TOther[Start Date]&lt;=A41),--(TOther[End Date Calc]&gt;=A41),IF(B41="N",--(TOther[Start Day]=DAY(A41)),--(TOther[Start Day]&gt;=DAY(A41))),--(IFERROR(MOD(TOther[Start Month]-MONTH(A41)+6,6),1)=0),TOther[Amount])))</f>
        <v>0</v>
      </c>
      <c r="V41" s="8" cm="1">
        <f t="array" ref="V41">IF(A41="","",IF(COUNTIF(TOther[Frequency],$V$1)=0,0,SUMPRODUCT(--(TOther[Frequency]=$V$1),--(TOther[Start Date]&lt;=A41),--(TOther[End Date Calc]&gt;=A41),IF(B41="N",--(TOther[Start Day]=DAY(A41)),--(TOther[Start Day]&gt;=DAY(A41))),--(IFERROR(MOD(TOther[Start Month]-MONTH(A41)+12,12),1)=0),TOther[Amount])))</f>
        <v>0</v>
      </c>
      <c r="W41" s="8">
        <f>IF(A41="","",SUMIFS(TOther[Amount],TOther[Start Date],A41,TOther[Frequency],$W$1))</f>
        <v>0</v>
      </c>
      <c r="X41" s="9">
        <f t="shared" si="0"/>
        <v>0</v>
      </c>
      <c r="Y41" s="9">
        <f t="shared" si="4"/>
        <v>0</v>
      </c>
      <c r="Z41" s="8" cm="1">
        <f t="array" ref="Z41">IF(A41="","",IF(COUNTIF('2) Income'!$D$13:$D$32,"Weekly")=0,0,SUMPRODUCT(--(IFERROR(MOD(A41-'2) Income'!$F$13:$F$32,7),1)=0),--('2) Income'!$D$13:$D$32="Weekly"),--('2) Income'!$F$13:$F$32&lt;=A41),'2) Income'!$E$13:$E$32)))</f>
        <v>0</v>
      </c>
      <c r="AA41" s="8" cm="1">
        <f t="array" ref="AA41">IF(A41="","",IF(COUNTIF('2) Income'!$D$13:$D$32,"Every Other Week")=0,0,SUMPRODUCT(--(IFERROR(MOD(A41-'2) Income'!$F$13:$F$32,14),1)=0),--('2) Income'!$D$13:$D$32="Every Other Week"),--('2) Income'!$F$13:$F$32&lt;=A41),'2) Income'!$E$13:$E$32)))</f>
        <v>0</v>
      </c>
      <c r="AB41" s="8">
        <f>IF(A41="","",IF(COUNTIF('2) Income'!$D$13:$D$32,"1st and 15th")=0,0,IF(OR(DAY(A41)=1,DAY(A41)=15),SUMIFS('2) Income'!$E$13:$E$32,'2) Income'!$D$13:$D$32,"1st and 15th",'2) Income'!$F$13:$F$32,"&lt;="&amp;$A41),0)))</f>
        <v>0</v>
      </c>
      <c r="AC41" s="8">
        <f>IF(A41="","",IF(COUNTIF('2) Income'!$D$13:$D$32,"2nd Wednesday")=0,0,IF(A41=(A41-DAY(A41)+1+2*7-WEEKDAY(A41-DAY(A41)+8-4,1)),SUMIFS('2) Income'!$E$13:$E$32,'2) Income'!$D$13:$D$32,"2nd Wednesday",'2) Income'!$F$13:$F$32,"&lt;="&amp;$A41),0)))</f>
        <v>0</v>
      </c>
      <c r="AD41" s="8">
        <f>IF(A41="","",IF(COUNTIF('2) Income'!$D$13:$D$32,"3rd Wednesday")=0,0,IF(A41=(A41-DAY(A41)+1+3*7-WEEKDAY(A41-DAY(A41)+8-4,1)),SUMIFS('2) Income'!$E$13:$E$32,'2) Income'!$D$13:$D$32,"3rd Wednesday",'2) Income'!$F$13:$F$32,"&lt;="&amp;$A41),0)))</f>
        <v>0</v>
      </c>
      <c r="AE41" s="8">
        <f>IF(A41="","",IF(COUNTIF('2) Income'!$D$13:$D$32,"4th Wednesday")=0,0,IF(A41=(A41-DAY(A41)+1+4*7-WEEKDAY(A41-DAY(A41)+8-4,1)),SUMIFS('2) Income'!$E$13:$E$32,'2) Income'!$D$13:$D$32,"4th Wednesday",'2) Income'!$F$13:$F$32,"&lt;="&amp;$A41),0)))</f>
        <v>0</v>
      </c>
      <c r="AF41" s="8" cm="1">
        <f t="array" ref="AF41">IF(A41="","",IF(COUNTIF('2) Income'!$D$13:$D$32,"Every 4 Weeks")=0,0,SUMPRODUCT(--(IFERROR(MOD(A41-'2) Income'!$F$13:$F$32,28),1)=0),--('2) Income'!$D$13:$D$32="Every 4 Weeks"),--('2) Income'!$F$13:$F$32&lt;=A41),'2) Income'!$E$13:$E$32)))</f>
        <v>0</v>
      </c>
      <c r="AG41" s="8">
        <f>IF(A41="","",IF(COUNTIF('2) Income'!$D$13:$D$32,"Monthly")=0,0,IF(B41="N",SUMIFS('2) Income'!$E$13:$E$32,'2) Income'!$D$13:$D$32,"monthly",'2) Income'!$F$13:$F$32,"&lt;="&amp;$A41,'2) Income'!$I$13:$I$32,DAY(A41)),SUMIFS('2) Income'!$E$13:$E$32,'2) Income'!$D$13:$D$32,"monthly",'2) Income'!$F$13:$F$32,"&lt;="&amp;$A41,'2) Income'!$I$13:$I$32,"&gt;="&amp;DAY(A41)))))</f>
        <v>0</v>
      </c>
      <c r="AH41" s="8" cm="1">
        <f t="array" ref="AH41">IF(A41="","",IF(COUNTIF('2) Income'!$D$13:$D$32,"Yearly")=0,0,SUMPRODUCT(--('2) Income'!$D$13:$D$32="Yearly"),--('2) Income'!$F$13:$F$32&lt;=A41),IF(B41="N",--('2) Income'!$I$13:$I$32=DAY(A41)),--('2) Income'!$I$13:$I$32&gt;=DAY(A41))),--(IFERROR(MOD('2) Income'!$H$13:$H$32-MONTH(A41)+12,12),1)=0),'2) Income'!$E$13:$E$32)))</f>
        <v>0</v>
      </c>
      <c r="AI41" s="8">
        <f>IF(A41="","",IF(COUNTIF('2) Income'!$D$13:$D$32,"one-time")=0,0,SUMIFS('2) Income'!$E$13:$E$32,'2) Income'!$D$13:$D$32,"one-time",'2) Income'!$F$13:$F$32,"="&amp;$A41)))</f>
        <v>0</v>
      </c>
      <c r="AJ41" s="9">
        <f t="shared" si="1"/>
        <v>0</v>
      </c>
      <c r="AL41" s="115"/>
    </row>
    <row r="42" spans="1:50">
      <c r="A42" s="7">
        <f>IF(A41="","",IF(A41+1&lt;='1) Period'!$E$21,A41+1,""))</f>
        <v>45514</v>
      </c>
      <c r="B42" s="7" t="str">
        <f t="shared" si="2"/>
        <v>N</v>
      </c>
      <c r="C42" t="str">
        <f t="shared" si="3"/>
        <v>Y</v>
      </c>
      <c r="D42" s="8">
        <f>IF(A42="","",IF(TEXT(A42,"dddd")='4) Happy Money'!$E$23,WAllowance,0))</f>
        <v>0</v>
      </c>
      <c r="E42" s="8">
        <f>IF(A42="","",IF(B42="N",SUMIF(TMonthly[Day of the Month],DAY(A42),TMonthly[Amount]),SUMIF(TMonthly[Day of the Month],"&gt;="&amp;DAY(A42),TMonthly[Amount])))</f>
        <v>500</v>
      </c>
      <c r="F42" s="8" cm="1">
        <f t="array" ref="F42">IF(A42="","",SUMPRODUCT(--(TYearly[Due Date]&lt;=A42),IF(B42="N",--(TYearly[Day]=DAY(A42)),--(TYearly[Day]&gt;=DAY(A42))),--(IFERROR(MOD(TYearly[Month]-MONTH(A42)+12,12),1)=0),TYearly[Amount]))</f>
        <v>0</v>
      </c>
      <c r="G42" s="8">
        <f>IF(A42="","",SUMIF(TOneTime[Due Date],A42,TOneTime[Amount]))</f>
        <v>0</v>
      </c>
      <c r="H42" s="8" cm="1">
        <f t="array" ref="H42">IF(A42="","",IF(COUNTIF(TOther[Frequency],$H$1)=0,0,SUMPRODUCT(--(IFERROR(MOD(A42-TOther[Start Date],7),1)=0),--(TOther[Frequency]=$H$1),--(TOther[Start Date]&lt;=A42),--(TOther[End Date Calc]&gt;=A42),TOther[Amount])))</f>
        <v>0</v>
      </c>
      <c r="I42" s="8" cm="1">
        <f t="array" ref="I42">IF(A42="","",IF(COUNTIF(TOther[Frequency],$I$1)=0,0,SUMPRODUCT(--(IFERROR(MOD(A42-TOther[Start Date],14),1)=0),--(TOther[Frequency]=$I$1),--(TOther[Start Date]&lt;=A42),--(TOther[End Date Calc]&gt;=A42),TOther[Amount])))</f>
        <v>0</v>
      </c>
      <c r="J42" s="8">
        <f>IF(A42="","",IF(COUNTIF(TOther[Frequency],$J$1)=0,0,IF(OR(DAY(A42)=1,DAY(A42)=15),SUMIFS(TOther[Amount],TOther[Frequency],$J$1,TOther[Start Date],"&lt;="&amp;$A42,TOther[End Date Calc],"&gt;="&amp;A42),0)))</f>
        <v>0</v>
      </c>
      <c r="K42" s="8">
        <f>IF(A42="","",IF(COUNTIF(TOther[Frequency],$K$1)=0,0,IF(A42=(A42-DAY(A42)+1+2*7-WEEKDAY(A42-DAY(A42)+8-4,1)),SUMIFS(TOther[Amount],TOther[Frequency],$K$1,TOther[Start Date],"&lt;="&amp;$A42,TOther[End Date Calc],"&gt;="&amp;A42),0)))</f>
        <v>0</v>
      </c>
      <c r="L42" s="8">
        <f>IF(A42="","",IF(COUNTIF(TOther[Frequency],$L$1)=0,0,IF(A42=(A42-DAY(A42)+1+3*7-WEEKDAY(A42-DAY(A42)+8-4,1)),SUMIFS(TOther[Amount],TOther[Frequency],$L$1,TOther[Start Date],"&lt;="&amp;$A42,TOther[End Date Calc],"&gt;="&amp;A42),0)))</f>
        <v>0</v>
      </c>
      <c r="M42" s="8">
        <f>IF(A42="","",IF(COUNTIF(TOther[Frequency],$M$1)=0,0,IF(A42=(A42-DAY(A42)+1+4*7-WEEKDAY(A42-DAY(A42)+8-4,1)),SUMIFS(TOther[Amount],TOther[Frequency],$M$1,TOther[Start Date],"&lt;="&amp;$A42,TOther[End Date Calc],"&gt;="&amp;A42),0)))</f>
        <v>0</v>
      </c>
      <c r="N42" s="8" cm="1">
        <f t="array" ref="N42">IF(A42="","",IF(COUNTIF(TOther[Frequency],$N$1)=0,0,SUMPRODUCT(--(IFERROR(MOD(A42-TOther[Start Date],28),1)=0),--(TOther[Frequency]=$N$1),--(TOther[Start Date]&lt;=A42),--(TOther[End Date Calc]&gt;=A42),TOther[Amount])))</f>
        <v>0</v>
      </c>
      <c r="O42" s="8" cm="1">
        <f t="array" ref="O42">IF(A42="","",IF(COUNTIF(TOther[Frequency],$O$1)=0,0,SUMPRODUCT(--(IFERROR(MOD(A42-TOther[Start Date],42),1)=0),--(TOther[Frequency]=$O$1),--(TOther[Start Date]&lt;=A42),--(TOther[End Date Calc]&gt;=A42),TOther[Amount])))</f>
        <v>0</v>
      </c>
      <c r="P42" s="8" cm="1">
        <f t="array" ref="P42">IF(A42="","",IF(COUNTIF(TOther[Frequency],$P$1)=0,0,SUMPRODUCT(--(IFERROR(MOD(A42-TOther[Start Date],56),1)=0),--(TOther[Frequency]=$P$1),--(TOther[Start Date]&lt;=A42),--(TOther[End Date Calc]&gt;=A42),TOther[Amount])))</f>
        <v>0</v>
      </c>
      <c r="Q42" s="8">
        <f>IF(A42="","",IF(COUNTIF(TOther[Frequency],$Q$1)=0,0,IF(B42="N",SUMIFS(TOther[Amount],TOther[Frequency],$Q$1,TOther[Start Date],"&lt;="&amp;$A42,TOther[End Date Calc],"&gt;="&amp;A42,TOther[Start Day],DAY(A42)),SUMIFS(TOther[Amount],TOther[Frequency],$Q$1,TOther[Start Date],"&lt;="&amp;$A42,TOther[End Date Calc],"&gt;="&amp;A42,TOther[Start Day],"&gt;="&amp;DAY(A42)))))</f>
        <v>0</v>
      </c>
      <c r="R42" s="8" cm="1">
        <f t="array" ref="R42">IF(A42="","",IF(COUNTIF(TOther[Frequency],R$1)=0,0,SUMPRODUCT(--(TOther[Frequency]=R$1),--(TOther[Start Date]&lt;=A42),--(TOther[End Date Calc]&gt;=A42),IF(B42="N",--(TOther[Start Day]=DAY(A42)),--(TOther[Start Day]&gt;=DAY(A42))),--(IFERROR(MOD(TOther[Start Month]-MONTH(A42)+2,2),1)=0),TOther[Amount])))</f>
        <v>0</v>
      </c>
      <c r="S42" s="8" cm="1">
        <f t="array" ref="S42">IF(A42="","",IF(COUNTIF(TOther[Frequency],S$1)=0,0,SUMPRODUCT(--(TOther[Frequency]=S$1),--(TOther[Start Date]&lt;=A42),--(TOther[End Date Calc]&gt;=A42),IF(B42="N",--(TOther[Start Day]=DAY(A42)),--(TOther[Start Day]&gt;=DAY(A42))),--(IFERROR(MOD(TOther[Start Month]-MONTH(A42)+3,3),1)=0),TOther[Amount])))</f>
        <v>0</v>
      </c>
      <c r="T42" s="8" cm="1">
        <f t="array" ref="T42">IF($A42="","",IF(COUNTIF(TOther[Frequency],T$1)=0,0,SUMPRODUCT(--(TOther[Frequency]=T$1),--(TOther[Start Date]&lt;=$A42),--(TOther[End Date Calc]&gt;=$A42),IF($B42="N",--(TOther[Start Day]=DAY($A42)),--(TOther[Start Day]&gt;=DAY($A42))),--(IFERROR(MOD(TOther[Start Month]-MONTH($A42)+4,4),1)=0),TOther[Amount])))</f>
        <v>0</v>
      </c>
      <c r="U42" s="8" cm="1">
        <f t="array" ref="U42">IF(A42="","",IF(COUNTIF(TOther[Frequency],$U$1)=0,0,SUMPRODUCT(--(TOther[Frequency]=$U$1),--(TOther[Start Date]&lt;=A42),--(TOther[End Date Calc]&gt;=A42),IF(B42="N",--(TOther[Start Day]=DAY(A42)),--(TOther[Start Day]&gt;=DAY(A42))),--(IFERROR(MOD(TOther[Start Month]-MONTH(A42)+6,6),1)=0),TOther[Amount])))</f>
        <v>0</v>
      </c>
      <c r="V42" s="8" cm="1">
        <f t="array" ref="V42">IF(A42="","",IF(COUNTIF(TOther[Frequency],$V$1)=0,0,SUMPRODUCT(--(TOther[Frequency]=$V$1),--(TOther[Start Date]&lt;=A42),--(TOther[End Date Calc]&gt;=A42),IF(B42="N",--(TOther[Start Day]=DAY(A42)),--(TOther[Start Day]&gt;=DAY(A42))),--(IFERROR(MOD(TOther[Start Month]-MONTH(A42)+12,12),1)=0),TOther[Amount])))</f>
        <v>0</v>
      </c>
      <c r="W42" s="8">
        <f>IF(A42="","",SUMIFS(TOther[Amount],TOther[Start Date],A42,TOther[Frequency],$W$1))</f>
        <v>0</v>
      </c>
      <c r="X42" s="9">
        <f t="shared" si="0"/>
        <v>500</v>
      </c>
      <c r="Y42" s="9">
        <f t="shared" si="4"/>
        <v>0</v>
      </c>
      <c r="Z42" s="8" cm="1">
        <f t="array" ref="Z42">IF(A42="","",IF(COUNTIF('2) Income'!$D$13:$D$32,"Weekly")=0,0,SUMPRODUCT(--(IFERROR(MOD(A42-'2) Income'!$F$13:$F$32,7),1)=0),--('2) Income'!$D$13:$D$32="Weekly"),--('2) Income'!$F$13:$F$32&lt;=A42),'2) Income'!$E$13:$E$32)))</f>
        <v>0</v>
      </c>
      <c r="AA42" s="8" cm="1">
        <f t="array" ref="AA42">IF(A42="","",IF(COUNTIF('2) Income'!$D$13:$D$32,"Every Other Week")=0,0,SUMPRODUCT(--(IFERROR(MOD(A42-'2) Income'!$F$13:$F$32,14),1)=0),--('2) Income'!$D$13:$D$32="Every Other Week"),--('2) Income'!$F$13:$F$32&lt;=A42),'2) Income'!$E$13:$E$32)))</f>
        <v>0</v>
      </c>
      <c r="AB42" s="8">
        <f>IF(A42="","",IF(COUNTIF('2) Income'!$D$13:$D$32,"1st and 15th")=0,0,IF(OR(DAY(A42)=1,DAY(A42)=15),SUMIFS('2) Income'!$E$13:$E$32,'2) Income'!$D$13:$D$32,"1st and 15th",'2) Income'!$F$13:$F$32,"&lt;="&amp;$A42),0)))</f>
        <v>0</v>
      </c>
      <c r="AC42" s="8">
        <f>IF(A42="","",IF(COUNTIF('2) Income'!$D$13:$D$32,"2nd Wednesday")=0,0,IF(A42=(A42-DAY(A42)+1+2*7-WEEKDAY(A42-DAY(A42)+8-4,1)),SUMIFS('2) Income'!$E$13:$E$32,'2) Income'!$D$13:$D$32,"2nd Wednesday",'2) Income'!$F$13:$F$32,"&lt;="&amp;$A42),0)))</f>
        <v>0</v>
      </c>
      <c r="AD42" s="8">
        <f>IF(A42="","",IF(COUNTIF('2) Income'!$D$13:$D$32,"3rd Wednesday")=0,0,IF(A42=(A42-DAY(A42)+1+3*7-WEEKDAY(A42-DAY(A42)+8-4,1)),SUMIFS('2) Income'!$E$13:$E$32,'2) Income'!$D$13:$D$32,"3rd Wednesday",'2) Income'!$F$13:$F$32,"&lt;="&amp;$A42),0)))</f>
        <v>0</v>
      </c>
      <c r="AE42" s="8">
        <f>IF(A42="","",IF(COUNTIF('2) Income'!$D$13:$D$32,"4th Wednesday")=0,0,IF(A42=(A42-DAY(A42)+1+4*7-WEEKDAY(A42-DAY(A42)+8-4,1)),SUMIFS('2) Income'!$E$13:$E$32,'2) Income'!$D$13:$D$32,"4th Wednesday",'2) Income'!$F$13:$F$32,"&lt;="&amp;$A42),0)))</f>
        <v>0</v>
      </c>
      <c r="AF42" s="8" cm="1">
        <f t="array" ref="AF42">IF(A42="","",IF(COUNTIF('2) Income'!$D$13:$D$32,"Every 4 Weeks")=0,0,SUMPRODUCT(--(IFERROR(MOD(A42-'2) Income'!$F$13:$F$32,28),1)=0),--('2) Income'!$D$13:$D$32="Every 4 Weeks"),--('2) Income'!$F$13:$F$32&lt;=A42),'2) Income'!$E$13:$E$32)))</f>
        <v>0</v>
      </c>
      <c r="AG42" s="8">
        <f>IF(A42="","",IF(COUNTIF('2) Income'!$D$13:$D$32,"Monthly")=0,0,IF(B42="N",SUMIFS('2) Income'!$E$13:$E$32,'2) Income'!$D$13:$D$32,"monthly",'2) Income'!$F$13:$F$32,"&lt;="&amp;$A42,'2) Income'!$I$13:$I$32,DAY(A42)),SUMIFS('2) Income'!$E$13:$E$32,'2) Income'!$D$13:$D$32,"monthly",'2) Income'!$F$13:$F$32,"&lt;="&amp;$A42,'2) Income'!$I$13:$I$32,"&gt;="&amp;DAY(A42)))))</f>
        <v>0</v>
      </c>
      <c r="AH42" s="8" cm="1">
        <f t="array" ref="AH42">IF(A42="","",IF(COUNTIF('2) Income'!$D$13:$D$32,"Yearly")=0,0,SUMPRODUCT(--('2) Income'!$D$13:$D$32="Yearly"),--('2) Income'!$F$13:$F$32&lt;=A42),IF(B42="N",--('2) Income'!$I$13:$I$32=DAY(A42)),--('2) Income'!$I$13:$I$32&gt;=DAY(A42))),--(IFERROR(MOD('2) Income'!$H$13:$H$32-MONTH(A42)+12,12),1)=0),'2) Income'!$E$13:$E$32)))</f>
        <v>0</v>
      </c>
      <c r="AI42" s="8">
        <f>IF(A42="","",IF(COUNTIF('2) Income'!$D$13:$D$32,"one-time")=0,0,SUMIFS('2) Income'!$E$13:$E$32,'2) Income'!$D$13:$D$32,"one-time",'2) Income'!$F$13:$F$32,"="&amp;$A42)))</f>
        <v>0</v>
      </c>
      <c r="AJ42" s="9">
        <f t="shared" si="1"/>
        <v>0</v>
      </c>
      <c r="AL42" s="115"/>
    </row>
    <row r="43" spans="1:50">
      <c r="A43" s="7">
        <f>IF(A42="","",IF(A42+1&lt;='1) Period'!$E$21,A42+1,""))</f>
        <v>45515</v>
      </c>
      <c r="B43" s="7" t="str">
        <f t="shared" si="2"/>
        <v>N</v>
      </c>
      <c r="C43" t="str">
        <f t="shared" si="3"/>
        <v>Y</v>
      </c>
      <c r="D43" s="8">
        <f>IF(A43="","",IF(TEXT(A43,"dddd")='4) Happy Money'!$E$23,WAllowance,0))</f>
        <v>0</v>
      </c>
      <c r="E43" s="8">
        <f>IF(A43="","",IF(B43="N",SUMIF(TMonthly[Day of the Month],DAY(A43),TMonthly[Amount]),SUMIF(TMonthly[Day of the Month],"&gt;="&amp;DAY(A43),TMonthly[Amount])))</f>
        <v>300</v>
      </c>
      <c r="F43" s="8" cm="1">
        <f t="array" ref="F43">IF(A43="","",SUMPRODUCT(--(TYearly[Due Date]&lt;=A43),IF(B43="N",--(TYearly[Day]=DAY(A43)),--(TYearly[Day]&gt;=DAY(A43))),--(IFERROR(MOD(TYearly[Month]-MONTH(A43)+12,12),1)=0),TYearly[Amount]))</f>
        <v>0</v>
      </c>
      <c r="G43" s="8">
        <f>IF(A43="","",SUMIF(TOneTime[Due Date],A43,TOneTime[Amount]))</f>
        <v>0</v>
      </c>
      <c r="H43" s="8" cm="1">
        <f t="array" ref="H43">IF(A43="","",IF(COUNTIF(TOther[Frequency],$H$1)=0,0,SUMPRODUCT(--(IFERROR(MOD(A43-TOther[Start Date],7),1)=0),--(TOther[Frequency]=$H$1),--(TOther[Start Date]&lt;=A43),--(TOther[End Date Calc]&gt;=A43),TOther[Amount])))</f>
        <v>0</v>
      </c>
      <c r="I43" s="8" cm="1">
        <f t="array" ref="I43">IF(A43="","",IF(COUNTIF(TOther[Frequency],$I$1)=0,0,SUMPRODUCT(--(IFERROR(MOD(A43-TOther[Start Date],14),1)=0),--(TOther[Frequency]=$I$1),--(TOther[Start Date]&lt;=A43),--(TOther[End Date Calc]&gt;=A43),TOther[Amount])))</f>
        <v>0</v>
      </c>
      <c r="J43" s="8">
        <f>IF(A43="","",IF(COUNTIF(TOther[Frequency],$J$1)=0,0,IF(OR(DAY(A43)=1,DAY(A43)=15),SUMIFS(TOther[Amount],TOther[Frequency],$J$1,TOther[Start Date],"&lt;="&amp;$A43,TOther[End Date Calc],"&gt;="&amp;A43),0)))</f>
        <v>0</v>
      </c>
      <c r="K43" s="8">
        <f>IF(A43="","",IF(COUNTIF(TOther[Frequency],$K$1)=0,0,IF(A43=(A43-DAY(A43)+1+2*7-WEEKDAY(A43-DAY(A43)+8-4,1)),SUMIFS(TOther[Amount],TOther[Frequency],$K$1,TOther[Start Date],"&lt;="&amp;$A43,TOther[End Date Calc],"&gt;="&amp;A43),0)))</f>
        <v>0</v>
      </c>
      <c r="L43" s="8">
        <f>IF(A43="","",IF(COUNTIF(TOther[Frequency],$L$1)=0,0,IF(A43=(A43-DAY(A43)+1+3*7-WEEKDAY(A43-DAY(A43)+8-4,1)),SUMIFS(TOther[Amount],TOther[Frequency],$L$1,TOther[Start Date],"&lt;="&amp;$A43,TOther[End Date Calc],"&gt;="&amp;A43),0)))</f>
        <v>0</v>
      </c>
      <c r="M43" s="8">
        <f>IF(A43="","",IF(COUNTIF(TOther[Frequency],$M$1)=0,0,IF(A43=(A43-DAY(A43)+1+4*7-WEEKDAY(A43-DAY(A43)+8-4,1)),SUMIFS(TOther[Amount],TOther[Frequency],$M$1,TOther[Start Date],"&lt;="&amp;$A43,TOther[End Date Calc],"&gt;="&amp;A43),0)))</f>
        <v>0</v>
      </c>
      <c r="N43" s="8" cm="1">
        <f t="array" ref="N43">IF(A43="","",IF(COUNTIF(TOther[Frequency],$N$1)=0,0,SUMPRODUCT(--(IFERROR(MOD(A43-TOther[Start Date],28),1)=0),--(TOther[Frequency]=$N$1),--(TOther[Start Date]&lt;=A43),--(TOther[End Date Calc]&gt;=A43),TOther[Amount])))</f>
        <v>0</v>
      </c>
      <c r="O43" s="8" cm="1">
        <f t="array" ref="O43">IF(A43="","",IF(COUNTIF(TOther[Frequency],$O$1)=0,0,SUMPRODUCT(--(IFERROR(MOD(A43-TOther[Start Date],42),1)=0),--(TOther[Frequency]=$O$1),--(TOther[Start Date]&lt;=A43),--(TOther[End Date Calc]&gt;=A43),TOther[Amount])))</f>
        <v>0</v>
      </c>
      <c r="P43" s="8" cm="1">
        <f t="array" ref="P43">IF(A43="","",IF(COUNTIF(TOther[Frequency],$P$1)=0,0,SUMPRODUCT(--(IFERROR(MOD(A43-TOther[Start Date],56),1)=0),--(TOther[Frequency]=$P$1),--(TOther[Start Date]&lt;=A43),--(TOther[End Date Calc]&gt;=A43),TOther[Amount])))</f>
        <v>0</v>
      </c>
      <c r="Q43" s="8">
        <f>IF(A43="","",IF(COUNTIF(TOther[Frequency],$Q$1)=0,0,IF(B43="N",SUMIFS(TOther[Amount],TOther[Frequency],$Q$1,TOther[Start Date],"&lt;="&amp;$A43,TOther[End Date Calc],"&gt;="&amp;A43,TOther[Start Day],DAY(A43)),SUMIFS(TOther[Amount],TOther[Frequency],$Q$1,TOther[Start Date],"&lt;="&amp;$A43,TOther[End Date Calc],"&gt;="&amp;A43,TOther[Start Day],"&gt;="&amp;DAY(A43)))))</f>
        <v>0</v>
      </c>
      <c r="R43" s="8" cm="1">
        <f t="array" ref="R43">IF(A43="","",IF(COUNTIF(TOther[Frequency],R$1)=0,0,SUMPRODUCT(--(TOther[Frequency]=R$1),--(TOther[Start Date]&lt;=A43),--(TOther[End Date Calc]&gt;=A43),IF(B43="N",--(TOther[Start Day]=DAY(A43)),--(TOther[Start Day]&gt;=DAY(A43))),--(IFERROR(MOD(TOther[Start Month]-MONTH(A43)+2,2),1)=0),TOther[Amount])))</f>
        <v>0</v>
      </c>
      <c r="S43" s="8" cm="1">
        <f t="array" ref="S43">IF(A43="","",IF(COUNTIF(TOther[Frequency],S$1)=0,0,SUMPRODUCT(--(TOther[Frequency]=S$1),--(TOther[Start Date]&lt;=A43),--(TOther[End Date Calc]&gt;=A43),IF(B43="N",--(TOther[Start Day]=DAY(A43)),--(TOther[Start Day]&gt;=DAY(A43))),--(IFERROR(MOD(TOther[Start Month]-MONTH(A43)+3,3),1)=0),TOther[Amount])))</f>
        <v>0</v>
      </c>
      <c r="T43" s="8" cm="1">
        <f t="array" ref="T43">IF($A43="","",IF(COUNTIF(TOther[Frequency],T$1)=0,0,SUMPRODUCT(--(TOther[Frequency]=T$1),--(TOther[Start Date]&lt;=$A43),--(TOther[End Date Calc]&gt;=$A43),IF($B43="N",--(TOther[Start Day]=DAY($A43)),--(TOther[Start Day]&gt;=DAY($A43))),--(IFERROR(MOD(TOther[Start Month]-MONTH($A43)+4,4),1)=0),TOther[Amount])))</f>
        <v>0</v>
      </c>
      <c r="U43" s="8" cm="1">
        <f t="array" ref="U43">IF(A43="","",IF(COUNTIF(TOther[Frequency],$U$1)=0,0,SUMPRODUCT(--(TOther[Frequency]=$U$1),--(TOther[Start Date]&lt;=A43),--(TOther[End Date Calc]&gt;=A43),IF(B43="N",--(TOther[Start Day]=DAY(A43)),--(TOther[Start Day]&gt;=DAY(A43))),--(IFERROR(MOD(TOther[Start Month]-MONTH(A43)+6,6),1)=0),TOther[Amount])))</f>
        <v>0</v>
      </c>
      <c r="V43" s="8" cm="1">
        <f t="array" ref="V43">IF(A43="","",IF(COUNTIF(TOther[Frequency],$V$1)=0,0,SUMPRODUCT(--(TOther[Frequency]=$V$1),--(TOther[Start Date]&lt;=A43),--(TOther[End Date Calc]&gt;=A43),IF(B43="N",--(TOther[Start Day]=DAY(A43)),--(TOther[Start Day]&gt;=DAY(A43))),--(IFERROR(MOD(TOther[Start Month]-MONTH(A43)+12,12),1)=0),TOther[Amount])))</f>
        <v>0</v>
      </c>
      <c r="W43" s="8">
        <f>IF(A43="","",SUMIFS(TOther[Amount],TOther[Start Date],A43,TOther[Frequency],$W$1))</f>
        <v>0</v>
      </c>
      <c r="X43" s="9">
        <f t="shared" si="0"/>
        <v>300</v>
      </c>
      <c r="Y43" s="9">
        <f t="shared" si="4"/>
        <v>0</v>
      </c>
      <c r="Z43" s="8" cm="1">
        <f t="array" ref="Z43">IF(A43="","",IF(COUNTIF('2) Income'!$D$13:$D$32,"Weekly")=0,0,SUMPRODUCT(--(IFERROR(MOD(A43-'2) Income'!$F$13:$F$32,7),1)=0),--('2) Income'!$D$13:$D$32="Weekly"),--('2) Income'!$F$13:$F$32&lt;=A43),'2) Income'!$E$13:$E$32)))</f>
        <v>0</v>
      </c>
      <c r="AA43" s="8" cm="1">
        <f t="array" ref="AA43">IF(A43="","",IF(COUNTIF('2) Income'!$D$13:$D$32,"Every Other Week")=0,0,SUMPRODUCT(--(IFERROR(MOD(A43-'2) Income'!$F$13:$F$32,14),1)=0),--('2) Income'!$D$13:$D$32="Every Other Week"),--('2) Income'!$F$13:$F$32&lt;=A43),'2) Income'!$E$13:$E$32)))</f>
        <v>0</v>
      </c>
      <c r="AB43" s="8">
        <f>IF(A43="","",IF(COUNTIF('2) Income'!$D$13:$D$32,"1st and 15th")=0,0,IF(OR(DAY(A43)=1,DAY(A43)=15),SUMIFS('2) Income'!$E$13:$E$32,'2) Income'!$D$13:$D$32,"1st and 15th",'2) Income'!$F$13:$F$32,"&lt;="&amp;$A43),0)))</f>
        <v>0</v>
      </c>
      <c r="AC43" s="8">
        <f>IF(A43="","",IF(COUNTIF('2) Income'!$D$13:$D$32,"2nd Wednesday")=0,0,IF(A43=(A43-DAY(A43)+1+2*7-WEEKDAY(A43-DAY(A43)+8-4,1)),SUMIFS('2) Income'!$E$13:$E$32,'2) Income'!$D$13:$D$32,"2nd Wednesday",'2) Income'!$F$13:$F$32,"&lt;="&amp;$A43),0)))</f>
        <v>0</v>
      </c>
      <c r="AD43" s="8">
        <f>IF(A43="","",IF(COUNTIF('2) Income'!$D$13:$D$32,"3rd Wednesday")=0,0,IF(A43=(A43-DAY(A43)+1+3*7-WEEKDAY(A43-DAY(A43)+8-4,1)),SUMIFS('2) Income'!$E$13:$E$32,'2) Income'!$D$13:$D$32,"3rd Wednesday",'2) Income'!$F$13:$F$32,"&lt;="&amp;$A43),0)))</f>
        <v>0</v>
      </c>
      <c r="AE43" s="8">
        <f>IF(A43="","",IF(COUNTIF('2) Income'!$D$13:$D$32,"4th Wednesday")=0,0,IF(A43=(A43-DAY(A43)+1+4*7-WEEKDAY(A43-DAY(A43)+8-4,1)),SUMIFS('2) Income'!$E$13:$E$32,'2) Income'!$D$13:$D$32,"4th Wednesday",'2) Income'!$F$13:$F$32,"&lt;="&amp;$A43),0)))</f>
        <v>0</v>
      </c>
      <c r="AF43" s="8" cm="1">
        <f t="array" ref="AF43">IF(A43="","",IF(COUNTIF('2) Income'!$D$13:$D$32,"Every 4 Weeks")=0,0,SUMPRODUCT(--(IFERROR(MOD(A43-'2) Income'!$F$13:$F$32,28),1)=0),--('2) Income'!$D$13:$D$32="Every 4 Weeks"),--('2) Income'!$F$13:$F$32&lt;=A43),'2) Income'!$E$13:$E$32)))</f>
        <v>0</v>
      </c>
      <c r="AG43" s="8">
        <f>IF(A43="","",IF(COUNTIF('2) Income'!$D$13:$D$32,"Monthly")=0,0,IF(B43="N",SUMIFS('2) Income'!$E$13:$E$32,'2) Income'!$D$13:$D$32,"monthly",'2) Income'!$F$13:$F$32,"&lt;="&amp;$A43,'2) Income'!$I$13:$I$32,DAY(A43)),SUMIFS('2) Income'!$E$13:$E$32,'2) Income'!$D$13:$D$32,"monthly",'2) Income'!$F$13:$F$32,"&lt;="&amp;$A43,'2) Income'!$I$13:$I$32,"&gt;="&amp;DAY(A43)))))</f>
        <v>0</v>
      </c>
      <c r="AH43" s="8" cm="1">
        <f t="array" ref="AH43">IF(A43="","",IF(COUNTIF('2) Income'!$D$13:$D$32,"Yearly")=0,0,SUMPRODUCT(--('2) Income'!$D$13:$D$32="Yearly"),--('2) Income'!$F$13:$F$32&lt;=A43),IF(B43="N",--('2) Income'!$I$13:$I$32=DAY(A43)),--('2) Income'!$I$13:$I$32&gt;=DAY(A43))),--(IFERROR(MOD('2) Income'!$H$13:$H$32-MONTH(A43)+12,12),1)=0),'2) Income'!$E$13:$E$32)))</f>
        <v>0</v>
      </c>
      <c r="AI43" s="8">
        <f>IF(A43="","",IF(COUNTIF('2) Income'!$D$13:$D$32,"one-time")=0,0,SUMIFS('2) Income'!$E$13:$E$32,'2) Income'!$D$13:$D$32,"one-time",'2) Income'!$F$13:$F$32,"="&amp;$A43)))</f>
        <v>0</v>
      </c>
      <c r="AJ43" s="9">
        <f t="shared" si="1"/>
        <v>0</v>
      </c>
      <c r="AL43" s="115"/>
    </row>
    <row r="44" spans="1:50">
      <c r="A44" s="7">
        <f>IF(A43="","",IF(A43+1&lt;='1) Period'!$E$21,A43+1,""))</f>
        <v>45516</v>
      </c>
      <c r="B44" s="7" t="str">
        <f t="shared" si="2"/>
        <v>N</v>
      </c>
      <c r="C44" t="str">
        <f t="shared" si="3"/>
        <v>F</v>
      </c>
      <c r="D44" s="8">
        <f>IF(A44="","",IF(TEXT(A44,"dddd")='4) Happy Money'!$E$23,WAllowance,0))</f>
        <v>400</v>
      </c>
      <c r="E44" s="8">
        <f>IF(A44="","",IF(B44="N",SUMIF(TMonthly[Day of the Month],DAY(A44),TMonthly[Amount]),SUMIF(TMonthly[Day of the Month],"&gt;="&amp;DAY(A44),TMonthly[Amount])))</f>
        <v>0</v>
      </c>
      <c r="F44" s="8" cm="1">
        <f t="array" ref="F44">IF(A44="","",SUMPRODUCT(--(TYearly[Due Date]&lt;=A44),IF(B44="N",--(TYearly[Day]=DAY(A44)),--(TYearly[Day]&gt;=DAY(A44))),--(IFERROR(MOD(TYearly[Month]-MONTH(A44)+12,12),1)=0),TYearly[Amount]))</f>
        <v>0</v>
      </c>
      <c r="G44" s="8">
        <f>IF(A44="","",SUMIF(TOneTime[Due Date],A44,TOneTime[Amount]))</f>
        <v>0</v>
      </c>
      <c r="H44" s="8" cm="1">
        <f t="array" ref="H44">IF(A44="","",IF(COUNTIF(TOther[Frequency],$H$1)=0,0,SUMPRODUCT(--(IFERROR(MOD(A44-TOther[Start Date],7),1)=0),--(TOther[Frequency]=$H$1),--(TOther[Start Date]&lt;=A44),--(TOther[End Date Calc]&gt;=A44),TOther[Amount])))</f>
        <v>0</v>
      </c>
      <c r="I44" s="8" cm="1">
        <f t="array" ref="I44">IF(A44="","",IF(COUNTIF(TOther[Frequency],$I$1)=0,0,SUMPRODUCT(--(IFERROR(MOD(A44-TOther[Start Date],14),1)=0),--(TOther[Frequency]=$I$1),--(TOther[Start Date]&lt;=A44),--(TOther[End Date Calc]&gt;=A44),TOther[Amount])))</f>
        <v>0</v>
      </c>
      <c r="J44" s="8">
        <f>IF(A44="","",IF(COUNTIF(TOther[Frequency],$J$1)=0,0,IF(OR(DAY(A44)=1,DAY(A44)=15),SUMIFS(TOther[Amount],TOther[Frequency],$J$1,TOther[Start Date],"&lt;="&amp;$A44,TOther[End Date Calc],"&gt;="&amp;A44),0)))</f>
        <v>0</v>
      </c>
      <c r="K44" s="8">
        <f>IF(A44="","",IF(COUNTIF(TOther[Frequency],$K$1)=0,0,IF(A44=(A44-DAY(A44)+1+2*7-WEEKDAY(A44-DAY(A44)+8-4,1)),SUMIFS(TOther[Amount],TOther[Frequency],$K$1,TOther[Start Date],"&lt;="&amp;$A44,TOther[End Date Calc],"&gt;="&amp;A44),0)))</f>
        <v>0</v>
      </c>
      <c r="L44" s="8">
        <f>IF(A44="","",IF(COUNTIF(TOther[Frequency],$L$1)=0,0,IF(A44=(A44-DAY(A44)+1+3*7-WEEKDAY(A44-DAY(A44)+8-4,1)),SUMIFS(TOther[Amount],TOther[Frequency],$L$1,TOther[Start Date],"&lt;="&amp;$A44,TOther[End Date Calc],"&gt;="&amp;A44),0)))</f>
        <v>0</v>
      </c>
      <c r="M44" s="8">
        <f>IF(A44="","",IF(COUNTIF(TOther[Frequency],$M$1)=0,0,IF(A44=(A44-DAY(A44)+1+4*7-WEEKDAY(A44-DAY(A44)+8-4,1)),SUMIFS(TOther[Amount],TOther[Frequency],$M$1,TOther[Start Date],"&lt;="&amp;$A44,TOther[End Date Calc],"&gt;="&amp;A44),0)))</f>
        <v>0</v>
      </c>
      <c r="N44" s="8" cm="1">
        <f t="array" ref="N44">IF(A44="","",IF(COUNTIF(TOther[Frequency],$N$1)=0,0,SUMPRODUCT(--(IFERROR(MOD(A44-TOther[Start Date],28),1)=0),--(TOther[Frequency]=$N$1),--(TOther[Start Date]&lt;=A44),--(TOther[End Date Calc]&gt;=A44),TOther[Amount])))</f>
        <v>0</v>
      </c>
      <c r="O44" s="8" cm="1">
        <f t="array" ref="O44">IF(A44="","",IF(COUNTIF(TOther[Frequency],$O$1)=0,0,SUMPRODUCT(--(IFERROR(MOD(A44-TOther[Start Date],42),1)=0),--(TOther[Frequency]=$O$1),--(TOther[Start Date]&lt;=A44),--(TOther[End Date Calc]&gt;=A44),TOther[Amount])))</f>
        <v>0</v>
      </c>
      <c r="P44" s="8" cm="1">
        <f t="array" ref="P44">IF(A44="","",IF(COUNTIF(TOther[Frequency],$P$1)=0,0,SUMPRODUCT(--(IFERROR(MOD(A44-TOther[Start Date],56),1)=0),--(TOther[Frequency]=$P$1),--(TOther[Start Date]&lt;=A44),--(TOther[End Date Calc]&gt;=A44),TOther[Amount])))</f>
        <v>0</v>
      </c>
      <c r="Q44" s="8">
        <f>IF(A44="","",IF(COUNTIF(TOther[Frequency],$Q$1)=0,0,IF(B44="N",SUMIFS(TOther[Amount],TOther[Frequency],$Q$1,TOther[Start Date],"&lt;="&amp;$A44,TOther[End Date Calc],"&gt;="&amp;A44,TOther[Start Day],DAY(A44)),SUMIFS(TOther[Amount],TOther[Frequency],$Q$1,TOther[Start Date],"&lt;="&amp;$A44,TOther[End Date Calc],"&gt;="&amp;A44,TOther[Start Day],"&gt;="&amp;DAY(A44)))))</f>
        <v>0</v>
      </c>
      <c r="R44" s="8" cm="1">
        <f t="array" ref="R44">IF(A44="","",IF(COUNTIF(TOther[Frequency],R$1)=0,0,SUMPRODUCT(--(TOther[Frequency]=R$1),--(TOther[Start Date]&lt;=A44),--(TOther[End Date Calc]&gt;=A44),IF(B44="N",--(TOther[Start Day]=DAY(A44)),--(TOther[Start Day]&gt;=DAY(A44))),--(IFERROR(MOD(TOther[Start Month]-MONTH(A44)+2,2),1)=0),TOther[Amount])))</f>
        <v>0</v>
      </c>
      <c r="S44" s="8" cm="1">
        <f t="array" ref="S44">IF(A44="","",IF(COUNTIF(TOther[Frequency],S$1)=0,0,SUMPRODUCT(--(TOther[Frequency]=S$1),--(TOther[Start Date]&lt;=A44),--(TOther[End Date Calc]&gt;=A44),IF(B44="N",--(TOther[Start Day]=DAY(A44)),--(TOther[Start Day]&gt;=DAY(A44))),--(IFERROR(MOD(TOther[Start Month]-MONTH(A44)+3,3),1)=0),TOther[Amount])))</f>
        <v>0</v>
      </c>
      <c r="T44" s="8" cm="1">
        <f t="array" ref="T44">IF($A44="","",IF(COUNTIF(TOther[Frequency],T$1)=0,0,SUMPRODUCT(--(TOther[Frequency]=T$1),--(TOther[Start Date]&lt;=$A44),--(TOther[End Date Calc]&gt;=$A44),IF($B44="N",--(TOther[Start Day]=DAY($A44)),--(TOther[Start Day]&gt;=DAY($A44))),--(IFERROR(MOD(TOther[Start Month]-MONTH($A44)+4,4),1)=0),TOther[Amount])))</f>
        <v>0</v>
      </c>
      <c r="U44" s="8" cm="1">
        <f t="array" ref="U44">IF(A44="","",IF(COUNTIF(TOther[Frequency],$U$1)=0,0,SUMPRODUCT(--(TOther[Frequency]=$U$1),--(TOther[Start Date]&lt;=A44),--(TOther[End Date Calc]&gt;=A44),IF(B44="N",--(TOther[Start Day]=DAY(A44)),--(TOther[Start Day]&gt;=DAY(A44))),--(IFERROR(MOD(TOther[Start Month]-MONTH(A44)+6,6),1)=0),TOther[Amount])))</f>
        <v>0</v>
      </c>
      <c r="V44" s="8" cm="1">
        <f t="array" ref="V44">IF(A44="","",IF(COUNTIF(TOther[Frequency],$V$1)=0,0,SUMPRODUCT(--(TOther[Frequency]=$V$1),--(TOther[Start Date]&lt;=A44),--(TOther[End Date Calc]&gt;=A44),IF(B44="N",--(TOther[Start Day]=DAY(A44)),--(TOther[Start Day]&gt;=DAY(A44))),--(IFERROR(MOD(TOther[Start Month]-MONTH(A44)+12,12),1)=0),TOther[Amount])))</f>
        <v>0</v>
      </c>
      <c r="W44" s="8">
        <f>IF(A44="","",SUMIFS(TOther[Amount],TOther[Start Date],A44,TOther[Frequency],$W$1))</f>
        <v>0</v>
      </c>
      <c r="X44" s="9">
        <f t="shared" si="0"/>
        <v>0</v>
      </c>
      <c r="Y44" s="9">
        <f t="shared" si="4"/>
        <v>0</v>
      </c>
      <c r="Z44" s="8" cm="1">
        <f t="array" ref="Z44">IF(A44="","",IF(COUNTIF('2) Income'!$D$13:$D$32,"Weekly")=0,0,SUMPRODUCT(--(IFERROR(MOD(A44-'2) Income'!$F$13:$F$32,7),1)=0),--('2) Income'!$D$13:$D$32="Weekly"),--('2) Income'!$F$13:$F$32&lt;=A44),'2) Income'!$E$13:$E$32)))</f>
        <v>0</v>
      </c>
      <c r="AA44" s="8" cm="1">
        <f t="array" ref="AA44">IF(A44="","",IF(COUNTIF('2) Income'!$D$13:$D$32,"Every Other Week")=0,0,SUMPRODUCT(--(IFERROR(MOD(A44-'2) Income'!$F$13:$F$32,14),1)=0),--('2) Income'!$D$13:$D$32="Every Other Week"),--('2) Income'!$F$13:$F$32&lt;=A44),'2) Income'!$E$13:$E$32)))</f>
        <v>0</v>
      </c>
      <c r="AB44" s="8">
        <f>IF(A44="","",IF(COUNTIF('2) Income'!$D$13:$D$32,"1st and 15th")=0,0,IF(OR(DAY(A44)=1,DAY(A44)=15),SUMIFS('2) Income'!$E$13:$E$32,'2) Income'!$D$13:$D$32,"1st and 15th",'2) Income'!$F$13:$F$32,"&lt;="&amp;$A44),0)))</f>
        <v>0</v>
      </c>
      <c r="AC44" s="8">
        <f>IF(A44="","",IF(COUNTIF('2) Income'!$D$13:$D$32,"2nd Wednesday")=0,0,IF(A44=(A44-DAY(A44)+1+2*7-WEEKDAY(A44-DAY(A44)+8-4,1)),SUMIFS('2) Income'!$E$13:$E$32,'2) Income'!$D$13:$D$32,"2nd Wednesday",'2) Income'!$F$13:$F$32,"&lt;="&amp;$A44),0)))</f>
        <v>0</v>
      </c>
      <c r="AD44" s="8">
        <f>IF(A44="","",IF(COUNTIF('2) Income'!$D$13:$D$32,"3rd Wednesday")=0,0,IF(A44=(A44-DAY(A44)+1+3*7-WEEKDAY(A44-DAY(A44)+8-4,1)),SUMIFS('2) Income'!$E$13:$E$32,'2) Income'!$D$13:$D$32,"3rd Wednesday",'2) Income'!$F$13:$F$32,"&lt;="&amp;$A44),0)))</f>
        <v>0</v>
      </c>
      <c r="AE44" s="8">
        <f>IF(A44="","",IF(COUNTIF('2) Income'!$D$13:$D$32,"4th Wednesday")=0,0,IF(A44=(A44-DAY(A44)+1+4*7-WEEKDAY(A44-DAY(A44)+8-4,1)),SUMIFS('2) Income'!$E$13:$E$32,'2) Income'!$D$13:$D$32,"4th Wednesday",'2) Income'!$F$13:$F$32,"&lt;="&amp;$A44),0)))</f>
        <v>0</v>
      </c>
      <c r="AF44" s="8" cm="1">
        <f t="array" ref="AF44">IF(A44="","",IF(COUNTIF('2) Income'!$D$13:$D$32,"Every 4 Weeks")=0,0,SUMPRODUCT(--(IFERROR(MOD(A44-'2) Income'!$F$13:$F$32,28),1)=0),--('2) Income'!$D$13:$D$32="Every 4 Weeks"),--('2) Income'!$F$13:$F$32&lt;=A44),'2) Income'!$E$13:$E$32)))</f>
        <v>0</v>
      </c>
      <c r="AG44" s="8">
        <f>IF(A44="","",IF(COUNTIF('2) Income'!$D$13:$D$32,"Monthly")=0,0,IF(B44="N",SUMIFS('2) Income'!$E$13:$E$32,'2) Income'!$D$13:$D$32,"monthly",'2) Income'!$F$13:$F$32,"&lt;="&amp;$A44,'2) Income'!$I$13:$I$32,DAY(A44)),SUMIFS('2) Income'!$E$13:$E$32,'2) Income'!$D$13:$D$32,"monthly",'2) Income'!$F$13:$F$32,"&lt;="&amp;$A44,'2) Income'!$I$13:$I$32,"&gt;="&amp;DAY(A44)))))</f>
        <v>0</v>
      </c>
      <c r="AH44" s="8" cm="1">
        <f t="array" ref="AH44">IF(A44="","",IF(COUNTIF('2) Income'!$D$13:$D$32,"Yearly")=0,0,SUMPRODUCT(--('2) Income'!$D$13:$D$32="Yearly"),--('2) Income'!$F$13:$F$32&lt;=A44),IF(B44="N",--('2) Income'!$I$13:$I$32=DAY(A44)),--('2) Income'!$I$13:$I$32&gt;=DAY(A44))),--(IFERROR(MOD('2) Income'!$H$13:$H$32-MONTH(A44)+12,12),1)=0),'2) Income'!$E$13:$E$32)))</f>
        <v>0</v>
      </c>
      <c r="AI44" s="8">
        <f>IF(A44="","",IF(COUNTIF('2) Income'!$D$13:$D$32,"one-time")=0,0,SUMIFS('2) Income'!$E$13:$E$32,'2) Income'!$D$13:$D$32,"one-time",'2) Income'!$F$13:$F$32,"="&amp;$A44)))</f>
        <v>0</v>
      </c>
      <c r="AJ44" s="9">
        <f t="shared" si="1"/>
        <v>0</v>
      </c>
      <c r="AM44" t="s">
        <v>170</v>
      </c>
    </row>
    <row r="45" spans="1:50">
      <c r="A45" s="7">
        <f>IF(A44="","",IF(A44+1&lt;='1) Period'!$E$21,A44+1,""))</f>
        <v>45517</v>
      </c>
      <c r="B45" s="7" t="str">
        <f t="shared" si="2"/>
        <v>N</v>
      </c>
      <c r="C45" t="str">
        <f t="shared" si="3"/>
        <v>F</v>
      </c>
      <c r="D45" s="8">
        <f>IF(A45="","",IF(TEXT(A45,"dddd")='4) Happy Money'!$E$23,WAllowance,0))</f>
        <v>0</v>
      </c>
      <c r="E45" s="8">
        <f>IF(A45="","",IF(B45="N",SUMIF(TMonthly[Day of the Month],DAY(A45),TMonthly[Amount]),SUMIF(TMonthly[Day of the Month],"&gt;="&amp;DAY(A45),TMonthly[Amount])))</f>
        <v>0</v>
      </c>
      <c r="F45" s="8" cm="1">
        <f t="array" ref="F45">IF(A45="","",SUMPRODUCT(--(TYearly[Due Date]&lt;=A45),IF(B45="N",--(TYearly[Day]=DAY(A45)),--(TYearly[Day]&gt;=DAY(A45))),--(IFERROR(MOD(TYearly[Month]-MONTH(A45)+12,12),1)=0),TYearly[Amount]))</f>
        <v>0</v>
      </c>
      <c r="G45" s="8">
        <f>IF(A45="","",SUMIF(TOneTime[Due Date],A45,TOneTime[Amount]))</f>
        <v>0</v>
      </c>
      <c r="H45" s="8" cm="1">
        <f t="array" ref="H45">IF(A45="","",IF(COUNTIF(TOther[Frequency],$H$1)=0,0,SUMPRODUCT(--(IFERROR(MOD(A45-TOther[Start Date],7),1)=0),--(TOther[Frequency]=$H$1),--(TOther[Start Date]&lt;=A45),--(TOther[End Date Calc]&gt;=A45),TOther[Amount])))</f>
        <v>0</v>
      </c>
      <c r="I45" s="8" cm="1">
        <f t="array" ref="I45">IF(A45="","",IF(COUNTIF(TOther[Frequency],$I$1)=0,0,SUMPRODUCT(--(IFERROR(MOD(A45-TOther[Start Date],14),1)=0),--(TOther[Frequency]=$I$1),--(TOther[Start Date]&lt;=A45),--(TOther[End Date Calc]&gt;=A45),TOther[Amount])))</f>
        <v>0</v>
      </c>
      <c r="J45" s="8">
        <f>IF(A45="","",IF(COUNTIF(TOther[Frequency],$J$1)=0,0,IF(OR(DAY(A45)=1,DAY(A45)=15),SUMIFS(TOther[Amount],TOther[Frequency],$J$1,TOther[Start Date],"&lt;="&amp;$A45,TOther[End Date Calc],"&gt;="&amp;A45),0)))</f>
        <v>0</v>
      </c>
      <c r="K45" s="8">
        <f>IF(A45="","",IF(COUNTIF(TOther[Frequency],$K$1)=0,0,IF(A45=(A45-DAY(A45)+1+2*7-WEEKDAY(A45-DAY(A45)+8-4,1)),SUMIFS(TOther[Amount],TOther[Frequency],$K$1,TOther[Start Date],"&lt;="&amp;$A45,TOther[End Date Calc],"&gt;="&amp;A45),0)))</f>
        <v>0</v>
      </c>
      <c r="L45" s="8">
        <f>IF(A45="","",IF(COUNTIF(TOther[Frequency],$L$1)=0,0,IF(A45=(A45-DAY(A45)+1+3*7-WEEKDAY(A45-DAY(A45)+8-4,1)),SUMIFS(TOther[Amount],TOther[Frequency],$L$1,TOther[Start Date],"&lt;="&amp;$A45,TOther[End Date Calc],"&gt;="&amp;A45),0)))</f>
        <v>0</v>
      </c>
      <c r="M45" s="8">
        <f>IF(A45="","",IF(COUNTIF(TOther[Frequency],$M$1)=0,0,IF(A45=(A45-DAY(A45)+1+4*7-WEEKDAY(A45-DAY(A45)+8-4,1)),SUMIFS(TOther[Amount],TOther[Frequency],$M$1,TOther[Start Date],"&lt;="&amp;$A45,TOther[End Date Calc],"&gt;="&amp;A45),0)))</f>
        <v>0</v>
      </c>
      <c r="N45" s="8" cm="1">
        <f t="array" ref="N45">IF(A45="","",IF(COUNTIF(TOther[Frequency],$N$1)=0,0,SUMPRODUCT(--(IFERROR(MOD(A45-TOther[Start Date],28),1)=0),--(TOther[Frequency]=$N$1),--(TOther[Start Date]&lt;=A45),--(TOther[End Date Calc]&gt;=A45),TOther[Amount])))</f>
        <v>0</v>
      </c>
      <c r="O45" s="8" cm="1">
        <f t="array" ref="O45">IF(A45="","",IF(COUNTIF(TOther[Frequency],$O$1)=0,0,SUMPRODUCT(--(IFERROR(MOD(A45-TOther[Start Date],42),1)=0),--(TOther[Frequency]=$O$1),--(TOther[Start Date]&lt;=A45),--(TOther[End Date Calc]&gt;=A45),TOther[Amount])))</f>
        <v>0</v>
      </c>
      <c r="P45" s="8" cm="1">
        <f t="array" ref="P45">IF(A45="","",IF(COUNTIF(TOther[Frequency],$P$1)=0,0,SUMPRODUCT(--(IFERROR(MOD(A45-TOther[Start Date],56),1)=0),--(TOther[Frequency]=$P$1),--(TOther[Start Date]&lt;=A45),--(TOther[End Date Calc]&gt;=A45),TOther[Amount])))</f>
        <v>0</v>
      </c>
      <c r="Q45" s="8">
        <f>IF(A45="","",IF(COUNTIF(TOther[Frequency],$Q$1)=0,0,IF(B45="N",SUMIFS(TOther[Amount],TOther[Frequency],$Q$1,TOther[Start Date],"&lt;="&amp;$A45,TOther[End Date Calc],"&gt;="&amp;A45,TOther[Start Day],DAY(A45)),SUMIFS(TOther[Amount],TOther[Frequency],$Q$1,TOther[Start Date],"&lt;="&amp;$A45,TOther[End Date Calc],"&gt;="&amp;A45,TOther[Start Day],"&gt;="&amp;DAY(A45)))))</f>
        <v>0</v>
      </c>
      <c r="R45" s="8" cm="1">
        <f t="array" ref="R45">IF(A45="","",IF(COUNTIF(TOther[Frequency],R$1)=0,0,SUMPRODUCT(--(TOther[Frequency]=R$1),--(TOther[Start Date]&lt;=A45),--(TOther[End Date Calc]&gt;=A45),IF(B45="N",--(TOther[Start Day]=DAY(A45)),--(TOther[Start Day]&gt;=DAY(A45))),--(IFERROR(MOD(TOther[Start Month]-MONTH(A45)+2,2),1)=0),TOther[Amount])))</f>
        <v>0</v>
      </c>
      <c r="S45" s="8" cm="1">
        <f t="array" ref="S45">IF(A45="","",IF(COUNTIF(TOther[Frequency],S$1)=0,0,SUMPRODUCT(--(TOther[Frequency]=S$1),--(TOther[Start Date]&lt;=A45),--(TOther[End Date Calc]&gt;=A45),IF(B45="N",--(TOther[Start Day]=DAY(A45)),--(TOther[Start Day]&gt;=DAY(A45))),--(IFERROR(MOD(TOther[Start Month]-MONTH(A45)+3,3),1)=0),TOther[Amount])))</f>
        <v>0</v>
      </c>
      <c r="T45" s="8" cm="1">
        <f t="array" ref="T45">IF($A45="","",IF(COUNTIF(TOther[Frequency],T$1)=0,0,SUMPRODUCT(--(TOther[Frequency]=T$1),--(TOther[Start Date]&lt;=$A45),--(TOther[End Date Calc]&gt;=$A45),IF($B45="N",--(TOther[Start Day]=DAY($A45)),--(TOther[Start Day]&gt;=DAY($A45))),--(IFERROR(MOD(TOther[Start Month]-MONTH($A45)+4,4),1)=0),TOther[Amount])))</f>
        <v>0</v>
      </c>
      <c r="U45" s="8" cm="1">
        <f t="array" ref="U45">IF(A45="","",IF(COUNTIF(TOther[Frequency],$U$1)=0,0,SUMPRODUCT(--(TOther[Frequency]=$U$1),--(TOther[Start Date]&lt;=A45),--(TOther[End Date Calc]&gt;=A45),IF(B45="N",--(TOther[Start Day]=DAY(A45)),--(TOther[Start Day]&gt;=DAY(A45))),--(IFERROR(MOD(TOther[Start Month]-MONTH(A45)+6,6),1)=0),TOther[Amount])))</f>
        <v>0</v>
      </c>
      <c r="V45" s="8" cm="1">
        <f t="array" ref="V45">IF(A45="","",IF(COUNTIF(TOther[Frequency],$V$1)=0,0,SUMPRODUCT(--(TOther[Frequency]=$V$1),--(TOther[Start Date]&lt;=A45),--(TOther[End Date Calc]&gt;=A45),IF(B45="N",--(TOther[Start Day]=DAY(A45)),--(TOther[Start Day]&gt;=DAY(A45))),--(IFERROR(MOD(TOther[Start Month]-MONTH(A45)+12,12),1)=0),TOther[Amount])))</f>
        <v>0</v>
      </c>
      <c r="W45" s="8">
        <f>IF(A45="","",SUMIFS(TOther[Amount],TOther[Start Date],A45,TOther[Frequency],$W$1))</f>
        <v>0</v>
      </c>
      <c r="X45" s="9">
        <f t="shared" si="0"/>
        <v>0</v>
      </c>
      <c r="Y45" s="9">
        <f t="shared" si="4"/>
        <v>0</v>
      </c>
      <c r="Z45" s="8" cm="1">
        <f t="array" ref="Z45">IF(A45="","",IF(COUNTIF('2) Income'!$D$13:$D$32,"Weekly")=0,0,SUMPRODUCT(--(IFERROR(MOD(A45-'2) Income'!$F$13:$F$32,7),1)=0),--('2) Income'!$D$13:$D$32="Weekly"),--('2) Income'!$F$13:$F$32&lt;=A45),'2) Income'!$E$13:$E$32)))</f>
        <v>0</v>
      </c>
      <c r="AA45" s="8" cm="1">
        <f t="array" ref="AA45">IF(A45="","",IF(COUNTIF('2) Income'!$D$13:$D$32,"Every Other Week")=0,0,SUMPRODUCT(--(IFERROR(MOD(A45-'2) Income'!$F$13:$F$32,14),1)=0),--('2) Income'!$D$13:$D$32="Every Other Week"),--('2) Income'!$F$13:$F$32&lt;=A45),'2) Income'!$E$13:$E$32)))</f>
        <v>0</v>
      </c>
      <c r="AB45" s="8">
        <f>IF(A45="","",IF(COUNTIF('2) Income'!$D$13:$D$32,"1st and 15th")=0,0,IF(OR(DAY(A45)=1,DAY(A45)=15),SUMIFS('2) Income'!$E$13:$E$32,'2) Income'!$D$13:$D$32,"1st and 15th",'2) Income'!$F$13:$F$32,"&lt;="&amp;$A45),0)))</f>
        <v>0</v>
      </c>
      <c r="AC45" s="8">
        <f>IF(A45="","",IF(COUNTIF('2) Income'!$D$13:$D$32,"2nd Wednesday")=0,0,IF(A45=(A45-DAY(A45)+1+2*7-WEEKDAY(A45-DAY(A45)+8-4,1)),SUMIFS('2) Income'!$E$13:$E$32,'2) Income'!$D$13:$D$32,"2nd Wednesday",'2) Income'!$F$13:$F$32,"&lt;="&amp;$A45),0)))</f>
        <v>0</v>
      </c>
      <c r="AD45" s="8">
        <f>IF(A45="","",IF(COUNTIF('2) Income'!$D$13:$D$32,"3rd Wednesday")=0,0,IF(A45=(A45-DAY(A45)+1+3*7-WEEKDAY(A45-DAY(A45)+8-4,1)),SUMIFS('2) Income'!$E$13:$E$32,'2) Income'!$D$13:$D$32,"3rd Wednesday",'2) Income'!$F$13:$F$32,"&lt;="&amp;$A45),0)))</f>
        <v>0</v>
      </c>
      <c r="AE45" s="8">
        <f>IF(A45="","",IF(COUNTIF('2) Income'!$D$13:$D$32,"4th Wednesday")=0,0,IF(A45=(A45-DAY(A45)+1+4*7-WEEKDAY(A45-DAY(A45)+8-4,1)),SUMIFS('2) Income'!$E$13:$E$32,'2) Income'!$D$13:$D$32,"4th Wednesday",'2) Income'!$F$13:$F$32,"&lt;="&amp;$A45),0)))</f>
        <v>0</v>
      </c>
      <c r="AF45" s="8" cm="1">
        <f t="array" ref="AF45">IF(A45="","",IF(COUNTIF('2) Income'!$D$13:$D$32,"Every 4 Weeks")=0,0,SUMPRODUCT(--(IFERROR(MOD(A45-'2) Income'!$F$13:$F$32,28),1)=0),--('2) Income'!$D$13:$D$32="Every 4 Weeks"),--('2) Income'!$F$13:$F$32&lt;=A45),'2) Income'!$E$13:$E$32)))</f>
        <v>0</v>
      </c>
      <c r="AG45" s="8">
        <f>IF(A45="","",IF(COUNTIF('2) Income'!$D$13:$D$32,"Monthly")=0,0,IF(B45="N",SUMIFS('2) Income'!$E$13:$E$32,'2) Income'!$D$13:$D$32,"monthly",'2) Income'!$F$13:$F$32,"&lt;="&amp;$A45,'2) Income'!$I$13:$I$32,DAY(A45)),SUMIFS('2) Income'!$E$13:$E$32,'2) Income'!$D$13:$D$32,"monthly",'2) Income'!$F$13:$F$32,"&lt;="&amp;$A45,'2) Income'!$I$13:$I$32,"&gt;="&amp;DAY(A45)))))</f>
        <v>0</v>
      </c>
      <c r="AH45" s="8" cm="1">
        <f t="array" ref="AH45">IF(A45="","",IF(COUNTIF('2) Income'!$D$13:$D$32,"Yearly")=0,0,SUMPRODUCT(--('2) Income'!$D$13:$D$32="Yearly"),--('2) Income'!$F$13:$F$32&lt;=A45),IF(B45="N",--('2) Income'!$I$13:$I$32=DAY(A45)),--('2) Income'!$I$13:$I$32&gt;=DAY(A45))),--(IFERROR(MOD('2) Income'!$H$13:$H$32-MONTH(A45)+12,12),1)=0),'2) Income'!$E$13:$E$32)))</f>
        <v>0</v>
      </c>
      <c r="AI45" s="8">
        <f>IF(A45="","",IF(COUNTIF('2) Income'!$D$13:$D$32,"one-time")=0,0,SUMIFS('2) Income'!$E$13:$E$32,'2) Income'!$D$13:$D$32,"one-time",'2) Income'!$F$13:$F$32,"="&amp;$A45)))</f>
        <v>0</v>
      </c>
      <c r="AJ45" s="9">
        <f t="shared" si="1"/>
        <v>0</v>
      </c>
      <c r="AL45" t="s">
        <v>166</v>
      </c>
    </row>
    <row r="46" spans="1:50">
      <c r="A46" s="7">
        <f>IF(A45="","",IF(A45+1&lt;='1) Period'!$E$21,A45+1,""))</f>
        <v>45518</v>
      </c>
      <c r="B46" s="7" t="str">
        <f t="shared" si="2"/>
        <v>N</v>
      </c>
      <c r="C46" t="str">
        <f t="shared" si="3"/>
        <v>F</v>
      </c>
      <c r="D46" s="8">
        <f>IF(A46="","",IF(TEXT(A46,"dddd")='4) Happy Money'!$E$23,WAllowance,0))</f>
        <v>0</v>
      </c>
      <c r="E46" s="8">
        <f>IF(A46="","",IF(B46="N",SUMIF(TMonthly[Day of the Month],DAY(A46),TMonthly[Amount]),SUMIF(TMonthly[Day of the Month],"&gt;="&amp;DAY(A46),TMonthly[Amount])))</f>
        <v>0</v>
      </c>
      <c r="F46" s="8" cm="1">
        <f t="array" ref="F46">IF(A46="","",SUMPRODUCT(--(TYearly[Due Date]&lt;=A46),IF(B46="N",--(TYearly[Day]=DAY(A46)),--(TYearly[Day]&gt;=DAY(A46))),--(IFERROR(MOD(TYearly[Month]-MONTH(A46)+12,12),1)=0),TYearly[Amount]))</f>
        <v>0</v>
      </c>
      <c r="G46" s="8">
        <f>IF(A46="","",SUMIF(TOneTime[Due Date],A46,TOneTime[Amount]))</f>
        <v>0</v>
      </c>
      <c r="H46" s="8" cm="1">
        <f t="array" ref="H46">IF(A46="","",IF(COUNTIF(TOther[Frequency],$H$1)=0,0,SUMPRODUCT(--(IFERROR(MOD(A46-TOther[Start Date],7),1)=0),--(TOther[Frequency]=$H$1),--(TOther[Start Date]&lt;=A46),--(TOther[End Date Calc]&gt;=A46),TOther[Amount])))</f>
        <v>0</v>
      </c>
      <c r="I46" s="8" cm="1">
        <f t="array" ref="I46">IF(A46="","",IF(COUNTIF(TOther[Frequency],$I$1)=0,0,SUMPRODUCT(--(IFERROR(MOD(A46-TOther[Start Date],14),1)=0),--(TOther[Frequency]=$I$1),--(TOther[Start Date]&lt;=A46),--(TOther[End Date Calc]&gt;=A46),TOther[Amount])))</f>
        <v>0</v>
      </c>
      <c r="J46" s="8">
        <f>IF(A46="","",IF(COUNTIF(TOther[Frequency],$J$1)=0,0,IF(OR(DAY(A46)=1,DAY(A46)=15),SUMIFS(TOther[Amount],TOther[Frequency],$J$1,TOther[Start Date],"&lt;="&amp;$A46,TOther[End Date Calc],"&gt;="&amp;A46),0)))</f>
        <v>0</v>
      </c>
      <c r="K46" s="8">
        <f>IF(A46="","",IF(COUNTIF(TOther[Frequency],$K$1)=0,0,IF(A46=(A46-DAY(A46)+1+2*7-WEEKDAY(A46-DAY(A46)+8-4,1)),SUMIFS(TOther[Amount],TOther[Frequency],$K$1,TOther[Start Date],"&lt;="&amp;$A46,TOther[End Date Calc],"&gt;="&amp;A46),0)))</f>
        <v>0</v>
      </c>
      <c r="L46" s="8">
        <f>IF(A46="","",IF(COUNTIF(TOther[Frequency],$L$1)=0,0,IF(A46=(A46-DAY(A46)+1+3*7-WEEKDAY(A46-DAY(A46)+8-4,1)),SUMIFS(TOther[Amount],TOther[Frequency],$L$1,TOther[Start Date],"&lt;="&amp;$A46,TOther[End Date Calc],"&gt;="&amp;A46),0)))</f>
        <v>0</v>
      </c>
      <c r="M46" s="8">
        <f>IF(A46="","",IF(COUNTIF(TOther[Frequency],$M$1)=0,0,IF(A46=(A46-DAY(A46)+1+4*7-WEEKDAY(A46-DAY(A46)+8-4,1)),SUMIFS(TOther[Amount],TOther[Frequency],$M$1,TOther[Start Date],"&lt;="&amp;$A46,TOther[End Date Calc],"&gt;="&amp;A46),0)))</f>
        <v>0</v>
      </c>
      <c r="N46" s="8" cm="1">
        <f t="array" ref="N46">IF(A46="","",IF(COUNTIF(TOther[Frequency],$N$1)=0,0,SUMPRODUCT(--(IFERROR(MOD(A46-TOther[Start Date],28),1)=0),--(TOther[Frequency]=$N$1),--(TOther[Start Date]&lt;=A46),--(TOther[End Date Calc]&gt;=A46),TOther[Amount])))</f>
        <v>0</v>
      </c>
      <c r="O46" s="8" cm="1">
        <f t="array" ref="O46">IF(A46="","",IF(COUNTIF(TOther[Frequency],$O$1)=0,0,SUMPRODUCT(--(IFERROR(MOD(A46-TOther[Start Date],42),1)=0),--(TOther[Frequency]=$O$1),--(TOther[Start Date]&lt;=A46),--(TOther[End Date Calc]&gt;=A46),TOther[Amount])))</f>
        <v>0</v>
      </c>
      <c r="P46" s="8" cm="1">
        <f t="array" ref="P46">IF(A46="","",IF(COUNTIF(TOther[Frequency],$P$1)=0,0,SUMPRODUCT(--(IFERROR(MOD(A46-TOther[Start Date],56),1)=0),--(TOther[Frequency]=$P$1),--(TOther[Start Date]&lt;=A46),--(TOther[End Date Calc]&gt;=A46),TOther[Amount])))</f>
        <v>0</v>
      </c>
      <c r="Q46" s="8">
        <f>IF(A46="","",IF(COUNTIF(TOther[Frequency],$Q$1)=0,0,IF(B46="N",SUMIFS(TOther[Amount],TOther[Frequency],$Q$1,TOther[Start Date],"&lt;="&amp;$A46,TOther[End Date Calc],"&gt;="&amp;A46,TOther[Start Day],DAY(A46)),SUMIFS(TOther[Amount],TOther[Frequency],$Q$1,TOther[Start Date],"&lt;="&amp;$A46,TOther[End Date Calc],"&gt;="&amp;A46,TOther[Start Day],"&gt;="&amp;DAY(A46)))))</f>
        <v>0</v>
      </c>
      <c r="R46" s="8" cm="1">
        <f t="array" ref="R46">IF(A46="","",IF(COUNTIF(TOther[Frequency],R$1)=0,0,SUMPRODUCT(--(TOther[Frequency]=R$1),--(TOther[Start Date]&lt;=A46),--(TOther[End Date Calc]&gt;=A46),IF(B46="N",--(TOther[Start Day]=DAY(A46)),--(TOther[Start Day]&gt;=DAY(A46))),--(IFERROR(MOD(TOther[Start Month]-MONTH(A46)+2,2),1)=0),TOther[Amount])))</f>
        <v>0</v>
      </c>
      <c r="S46" s="8" cm="1">
        <f t="array" ref="S46">IF(A46="","",IF(COUNTIF(TOther[Frequency],S$1)=0,0,SUMPRODUCT(--(TOther[Frequency]=S$1),--(TOther[Start Date]&lt;=A46),--(TOther[End Date Calc]&gt;=A46),IF(B46="N",--(TOther[Start Day]=DAY(A46)),--(TOther[Start Day]&gt;=DAY(A46))),--(IFERROR(MOD(TOther[Start Month]-MONTH(A46)+3,3),1)=0),TOther[Amount])))</f>
        <v>0</v>
      </c>
      <c r="T46" s="8" cm="1">
        <f t="array" ref="T46">IF($A46="","",IF(COUNTIF(TOther[Frequency],T$1)=0,0,SUMPRODUCT(--(TOther[Frequency]=T$1),--(TOther[Start Date]&lt;=$A46),--(TOther[End Date Calc]&gt;=$A46),IF($B46="N",--(TOther[Start Day]=DAY($A46)),--(TOther[Start Day]&gt;=DAY($A46))),--(IFERROR(MOD(TOther[Start Month]-MONTH($A46)+4,4),1)=0),TOther[Amount])))</f>
        <v>0</v>
      </c>
      <c r="U46" s="8" cm="1">
        <f t="array" ref="U46">IF(A46="","",IF(COUNTIF(TOther[Frequency],$U$1)=0,0,SUMPRODUCT(--(TOther[Frequency]=$U$1),--(TOther[Start Date]&lt;=A46),--(TOther[End Date Calc]&gt;=A46),IF(B46="N",--(TOther[Start Day]=DAY(A46)),--(TOther[Start Day]&gt;=DAY(A46))),--(IFERROR(MOD(TOther[Start Month]-MONTH(A46)+6,6),1)=0),TOther[Amount])))</f>
        <v>0</v>
      </c>
      <c r="V46" s="8" cm="1">
        <f t="array" ref="V46">IF(A46="","",IF(COUNTIF(TOther[Frequency],$V$1)=0,0,SUMPRODUCT(--(TOther[Frequency]=$V$1),--(TOther[Start Date]&lt;=A46),--(TOther[End Date Calc]&gt;=A46),IF(B46="N",--(TOther[Start Day]=DAY(A46)),--(TOther[Start Day]&gt;=DAY(A46))),--(IFERROR(MOD(TOther[Start Month]-MONTH(A46)+12,12),1)=0),TOther[Amount])))</f>
        <v>0</v>
      </c>
      <c r="W46" s="8">
        <f>IF(A46="","",SUMIFS(TOther[Amount],TOther[Start Date],A46,TOther[Frequency],$W$1))</f>
        <v>0</v>
      </c>
      <c r="X46" s="9">
        <f t="shared" si="0"/>
        <v>0</v>
      </c>
      <c r="Y46" s="9">
        <f t="shared" si="4"/>
        <v>0</v>
      </c>
      <c r="Z46" s="8" cm="1">
        <f t="array" ref="Z46">IF(A46="","",IF(COUNTIF('2) Income'!$D$13:$D$32,"Weekly")=0,0,SUMPRODUCT(--(IFERROR(MOD(A46-'2) Income'!$F$13:$F$32,7),1)=0),--('2) Income'!$D$13:$D$32="Weekly"),--('2) Income'!$F$13:$F$32&lt;=A46),'2) Income'!$E$13:$E$32)))</f>
        <v>0</v>
      </c>
      <c r="AA46" s="8" cm="1">
        <f t="array" ref="AA46">IF(A46="","",IF(COUNTIF('2) Income'!$D$13:$D$32,"Every Other Week")=0,0,SUMPRODUCT(--(IFERROR(MOD(A46-'2) Income'!$F$13:$F$32,14),1)=0),--('2) Income'!$D$13:$D$32="Every Other Week"),--('2) Income'!$F$13:$F$32&lt;=A46),'2) Income'!$E$13:$E$32)))</f>
        <v>0</v>
      </c>
      <c r="AB46" s="8">
        <f>IF(A46="","",IF(COUNTIF('2) Income'!$D$13:$D$32,"1st and 15th")=0,0,IF(OR(DAY(A46)=1,DAY(A46)=15),SUMIFS('2) Income'!$E$13:$E$32,'2) Income'!$D$13:$D$32,"1st and 15th",'2) Income'!$F$13:$F$32,"&lt;="&amp;$A46),0)))</f>
        <v>0</v>
      </c>
      <c r="AC46" s="8">
        <f>IF(A46="","",IF(COUNTIF('2) Income'!$D$13:$D$32,"2nd Wednesday")=0,0,IF(A46=(A46-DAY(A46)+1+2*7-WEEKDAY(A46-DAY(A46)+8-4,1)),SUMIFS('2) Income'!$E$13:$E$32,'2) Income'!$D$13:$D$32,"2nd Wednesday",'2) Income'!$F$13:$F$32,"&lt;="&amp;$A46),0)))</f>
        <v>0</v>
      </c>
      <c r="AD46" s="8">
        <f>IF(A46="","",IF(COUNTIF('2) Income'!$D$13:$D$32,"3rd Wednesday")=0,0,IF(A46=(A46-DAY(A46)+1+3*7-WEEKDAY(A46-DAY(A46)+8-4,1)),SUMIFS('2) Income'!$E$13:$E$32,'2) Income'!$D$13:$D$32,"3rd Wednesday",'2) Income'!$F$13:$F$32,"&lt;="&amp;$A46),0)))</f>
        <v>0</v>
      </c>
      <c r="AE46" s="8">
        <f>IF(A46="","",IF(COUNTIF('2) Income'!$D$13:$D$32,"4th Wednesday")=0,0,IF(A46=(A46-DAY(A46)+1+4*7-WEEKDAY(A46-DAY(A46)+8-4,1)),SUMIFS('2) Income'!$E$13:$E$32,'2) Income'!$D$13:$D$32,"4th Wednesday",'2) Income'!$F$13:$F$32,"&lt;="&amp;$A46),0)))</f>
        <v>0</v>
      </c>
      <c r="AF46" s="8" cm="1">
        <f t="array" ref="AF46">IF(A46="","",IF(COUNTIF('2) Income'!$D$13:$D$32,"Every 4 Weeks")=0,0,SUMPRODUCT(--(IFERROR(MOD(A46-'2) Income'!$F$13:$F$32,28),1)=0),--('2) Income'!$D$13:$D$32="Every 4 Weeks"),--('2) Income'!$F$13:$F$32&lt;=A46),'2) Income'!$E$13:$E$32)))</f>
        <v>0</v>
      </c>
      <c r="AG46" s="8">
        <f>IF(A46="","",IF(COUNTIF('2) Income'!$D$13:$D$32,"Monthly")=0,0,IF(B46="N",SUMIFS('2) Income'!$E$13:$E$32,'2) Income'!$D$13:$D$32,"monthly",'2) Income'!$F$13:$F$32,"&lt;="&amp;$A46,'2) Income'!$I$13:$I$32,DAY(A46)),SUMIFS('2) Income'!$E$13:$E$32,'2) Income'!$D$13:$D$32,"monthly",'2) Income'!$F$13:$F$32,"&lt;="&amp;$A46,'2) Income'!$I$13:$I$32,"&gt;="&amp;DAY(A46)))))</f>
        <v>0</v>
      </c>
      <c r="AH46" s="8" cm="1">
        <f t="array" ref="AH46">IF(A46="","",IF(COUNTIF('2) Income'!$D$13:$D$32,"Yearly")=0,0,SUMPRODUCT(--('2) Income'!$D$13:$D$32="Yearly"),--('2) Income'!$F$13:$F$32&lt;=A46),IF(B46="N",--('2) Income'!$I$13:$I$32=DAY(A46)),--('2) Income'!$I$13:$I$32&gt;=DAY(A46))),--(IFERROR(MOD('2) Income'!$H$13:$H$32-MONTH(A46)+12,12),1)=0),'2) Income'!$E$13:$E$32)))</f>
        <v>0</v>
      </c>
      <c r="AI46" s="8">
        <f>IF(A46="","",IF(COUNTIF('2) Income'!$D$13:$D$32,"one-time")=0,0,SUMIFS('2) Income'!$E$13:$E$32,'2) Income'!$D$13:$D$32,"one-time",'2) Income'!$F$13:$F$32,"="&amp;$A46)))</f>
        <v>0</v>
      </c>
      <c r="AJ46" s="9">
        <f t="shared" si="1"/>
        <v>0</v>
      </c>
      <c r="AL46" t="s">
        <v>168</v>
      </c>
    </row>
    <row r="47" spans="1:50">
      <c r="A47" s="7">
        <f>IF(A46="","",IF(A46+1&lt;='1) Period'!$E$21,A46+1,""))</f>
        <v>45519</v>
      </c>
      <c r="B47" s="7" t="str">
        <f t="shared" si="2"/>
        <v>N</v>
      </c>
      <c r="C47" t="str">
        <f t="shared" si="3"/>
        <v>F</v>
      </c>
      <c r="D47" s="8">
        <f>IF(A47="","",IF(TEXT(A47,"dddd")='4) Happy Money'!$E$23,WAllowance,0))</f>
        <v>0</v>
      </c>
      <c r="E47" s="8">
        <f>IF(A47="","",IF(B47="N",SUMIF(TMonthly[Day of the Month],DAY(A47),TMonthly[Amount]),SUMIF(TMonthly[Day of the Month],"&gt;="&amp;DAY(A47),TMonthly[Amount])))</f>
        <v>0</v>
      </c>
      <c r="F47" s="8" cm="1">
        <f t="array" ref="F47">IF(A47="","",SUMPRODUCT(--(TYearly[Due Date]&lt;=A47),IF(B47="N",--(TYearly[Day]=DAY(A47)),--(TYearly[Day]&gt;=DAY(A47))),--(IFERROR(MOD(TYearly[Month]-MONTH(A47)+12,12),1)=0),TYearly[Amount]))</f>
        <v>0</v>
      </c>
      <c r="G47" s="8">
        <f>IF(A47="","",SUMIF(TOneTime[Due Date],A47,TOneTime[Amount]))</f>
        <v>0</v>
      </c>
      <c r="H47" s="8" cm="1">
        <f t="array" ref="H47">IF(A47="","",IF(COUNTIF(TOther[Frequency],$H$1)=0,0,SUMPRODUCT(--(IFERROR(MOD(A47-TOther[Start Date],7),1)=0),--(TOther[Frequency]=$H$1),--(TOther[Start Date]&lt;=A47),--(TOther[End Date Calc]&gt;=A47),TOther[Amount])))</f>
        <v>0</v>
      </c>
      <c r="I47" s="8" cm="1">
        <f t="array" ref="I47">IF(A47="","",IF(COUNTIF(TOther[Frequency],$I$1)=0,0,SUMPRODUCT(--(IFERROR(MOD(A47-TOther[Start Date],14),1)=0),--(TOther[Frequency]=$I$1),--(TOther[Start Date]&lt;=A47),--(TOther[End Date Calc]&gt;=A47),TOther[Amount])))</f>
        <v>0</v>
      </c>
      <c r="J47" s="8">
        <f>IF(A47="","",IF(COUNTIF(TOther[Frequency],$J$1)=0,0,IF(OR(DAY(A47)=1,DAY(A47)=15),SUMIFS(TOther[Amount],TOther[Frequency],$J$1,TOther[Start Date],"&lt;="&amp;$A47,TOther[End Date Calc],"&gt;="&amp;A47),0)))</f>
        <v>0</v>
      </c>
      <c r="K47" s="8">
        <f>IF(A47="","",IF(COUNTIF(TOther[Frequency],$K$1)=0,0,IF(A47=(A47-DAY(A47)+1+2*7-WEEKDAY(A47-DAY(A47)+8-4,1)),SUMIFS(TOther[Amount],TOther[Frequency],$K$1,TOther[Start Date],"&lt;="&amp;$A47,TOther[End Date Calc],"&gt;="&amp;A47),0)))</f>
        <v>0</v>
      </c>
      <c r="L47" s="8">
        <f>IF(A47="","",IF(COUNTIF(TOther[Frequency],$L$1)=0,0,IF(A47=(A47-DAY(A47)+1+3*7-WEEKDAY(A47-DAY(A47)+8-4,1)),SUMIFS(TOther[Amount],TOther[Frequency],$L$1,TOther[Start Date],"&lt;="&amp;$A47,TOther[End Date Calc],"&gt;="&amp;A47),0)))</f>
        <v>0</v>
      </c>
      <c r="M47" s="8">
        <f>IF(A47="","",IF(COUNTIF(TOther[Frequency],$M$1)=0,0,IF(A47=(A47-DAY(A47)+1+4*7-WEEKDAY(A47-DAY(A47)+8-4,1)),SUMIFS(TOther[Amount],TOther[Frequency],$M$1,TOther[Start Date],"&lt;="&amp;$A47,TOther[End Date Calc],"&gt;="&amp;A47),0)))</f>
        <v>0</v>
      </c>
      <c r="N47" s="8" cm="1">
        <f t="array" ref="N47">IF(A47="","",IF(COUNTIF(TOther[Frequency],$N$1)=0,0,SUMPRODUCT(--(IFERROR(MOD(A47-TOther[Start Date],28),1)=0),--(TOther[Frequency]=$N$1),--(TOther[Start Date]&lt;=A47),--(TOther[End Date Calc]&gt;=A47),TOther[Amount])))</f>
        <v>0</v>
      </c>
      <c r="O47" s="8" cm="1">
        <f t="array" ref="O47">IF(A47="","",IF(COUNTIF(TOther[Frequency],$O$1)=0,0,SUMPRODUCT(--(IFERROR(MOD(A47-TOther[Start Date],42),1)=0),--(TOther[Frequency]=$O$1),--(TOther[Start Date]&lt;=A47),--(TOther[End Date Calc]&gt;=A47),TOther[Amount])))</f>
        <v>0</v>
      </c>
      <c r="P47" s="8" cm="1">
        <f t="array" ref="P47">IF(A47="","",IF(COUNTIF(TOther[Frequency],$P$1)=0,0,SUMPRODUCT(--(IFERROR(MOD(A47-TOther[Start Date],56),1)=0),--(TOther[Frequency]=$P$1),--(TOther[Start Date]&lt;=A47),--(TOther[End Date Calc]&gt;=A47),TOther[Amount])))</f>
        <v>0</v>
      </c>
      <c r="Q47" s="8">
        <f>IF(A47="","",IF(COUNTIF(TOther[Frequency],$Q$1)=0,0,IF(B47="N",SUMIFS(TOther[Amount],TOther[Frequency],$Q$1,TOther[Start Date],"&lt;="&amp;$A47,TOther[End Date Calc],"&gt;="&amp;A47,TOther[Start Day],DAY(A47)),SUMIFS(TOther[Amount],TOther[Frequency],$Q$1,TOther[Start Date],"&lt;="&amp;$A47,TOther[End Date Calc],"&gt;="&amp;A47,TOther[Start Day],"&gt;="&amp;DAY(A47)))))</f>
        <v>0</v>
      </c>
      <c r="R47" s="8" cm="1">
        <f t="array" ref="R47">IF(A47="","",IF(COUNTIF(TOther[Frequency],R$1)=0,0,SUMPRODUCT(--(TOther[Frequency]=R$1),--(TOther[Start Date]&lt;=A47),--(TOther[End Date Calc]&gt;=A47),IF(B47="N",--(TOther[Start Day]=DAY(A47)),--(TOther[Start Day]&gt;=DAY(A47))),--(IFERROR(MOD(TOther[Start Month]-MONTH(A47)+2,2),1)=0),TOther[Amount])))</f>
        <v>0</v>
      </c>
      <c r="S47" s="8" cm="1">
        <f t="array" ref="S47">IF(A47="","",IF(COUNTIF(TOther[Frequency],S$1)=0,0,SUMPRODUCT(--(TOther[Frequency]=S$1),--(TOther[Start Date]&lt;=A47),--(TOther[End Date Calc]&gt;=A47),IF(B47="N",--(TOther[Start Day]=DAY(A47)),--(TOther[Start Day]&gt;=DAY(A47))),--(IFERROR(MOD(TOther[Start Month]-MONTH(A47)+3,3),1)=0),TOther[Amount])))</f>
        <v>0</v>
      </c>
      <c r="T47" s="8" cm="1">
        <f t="array" ref="T47">IF($A47="","",IF(COUNTIF(TOther[Frequency],T$1)=0,0,SUMPRODUCT(--(TOther[Frequency]=T$1),--(TOther[Start Date]&lt;=$A47),--(TOther[End Date Calc]&gt;=$A47),IF($B47="N",--(TOther[Start Day]=DAY($A47)),--(TOther[Start Day]&gt;=DAY($A47))),--(IFERROR(MOD(TOther[Start Month]-MONTH($A47)+4,4),1)=0),TOther[Amount])))</f>
        <v>0</v>
      </c>
      <c r="U47" s="8" cm="1">
        <f t="array" ref="U47">IF(A47="","",IF(COUNTIF(TOther[Frequency],$U$1)=0,0,SUMPRODUCT(--(TOther[Frequency]=$U$1),--(TOther[Start Date]&lt;=A47),--(TOther[End Date Calc]&gt;=A47),IF(B47="N",--(TOther[Start Day]=DAY(A47)),--(TOther[Start Day]&gt;=DAY(A47))),--(IFERROR(MOD(TOther[Start Month]-MONTH(A47)+6,6),1)=0),TOther[Amount])))</f>
        <v>0</v>
      </c>
      <c r="V47" s="8" cm="1">
        <f t="array" ref="V47">IF(A47="","",IF(COUNTIF(TOther[Frequency],$V$1)=0,0,SUMPRODUCT(--(TOther[Frequency]=$V$1),--(TOther[Start Date]&lt;=A47),--(TOther[End Date Calc]&gt;=A47),IF(B47="N",--(TOther[Start Day]=DAY(A47)),--(TOther[Start Day]&gt;=DAY(A47))),--(IFERROR(MOD(TOther[Start Month]-MONTH(A47)+12,12),1)=0),TOther[Amount])))</f>
        <v>0</v>
      </c>
      <c r="W47" s="8">
        <f>IF(A47="","",SUMIFS(TOther[Amount],TOther[Start Date],A47,TOther[Frequency],$W$1))</f>
        <v>0</v>
      </c>
      <c r="X47" s="9">
        <f t="shared" si="0"/>
        <v>0</v>
      </c>
      <c r="Y47" s="9">
        <f t="shared" si="4"/>
        <v>0</v>
      </c>
      <c r="Z47" s="8" cm="1">
        <f t="array" ref="Z47">IF(A47="","",IF(COUNTIF('2) Income'!$D$13:$D$32,"Weekly")=0,0,SUMPRODUCT(--(IFERROR(MOD(A47-'2) Income'!$F$13:$F$32,7),1)=0),--('2) Income'!$D$13:$D$32="Weekly"),--('2) Income'!$F$13:$F$32&lt;=A47),'2) Income'!$E$13:$E$32)))</f>
        <v>0</v>
      </c>
      <c r="AA47" s="8" cm="1">
        <f t="array" ref="AA47">IF(A47="","",IF(COUNTIF('2) Income'!$D$13:$D$32,"Every Other Week")=0,0,SUMPRODUCT(--(IFERROR(MOD(A47-'2) Income'!$F$13:$F$32,14),1)=0),--('2) Income'!$D$13:$D$32="Every Other Week"),--('2) Income'!$F$13:$F$32&lt;=A47),'2) Income'!$E$13:$E$32)))</f>
        <v>0</v>
      </c>
      <c r="AB47" s="8">
        <f>IF(A47="","",IF(COUNTIF('2) Income'!$D$13:$D$32,"1st and 15th")=0,0,IF(OR(DAY(A47)=1,DAY(A47)=15),SUMIFS('2) Income'!$E$13:$E$32,'2) Income'!$D$13:$D$32,"1st and 15th",'2) Income'!$F$13:$F$32,"&lt;="&amp;$A47),0)))</f>
        <v>0</v>
      </c>
      <c r="AC47" s="8">
        <f>IF(A47="","",IF(COUNTIF('2) Income'!$D$13:$D$32,"2nd Wednesday")=0,0,IF(A47=(A47-DAY(A47)+1+2*7-WEEKDAY(A47-DAY(A47)+8-4,1)),SUMIFS('2) Income'!$E$13:$E$32,'2) Income'!$D$13:$D$32,"2nd Wednesday",'2) Income'!$F$13:$F$32,"&lt;="&amp;$A47),0)))</f>
        <v>0</v>
      </c>
      <c r="AD47" s="8">
        <f>IF(A47="","",IF(COUNTIF('2) Income'!$D$13:$D$32,"3rd Wednesday")=0,0,IF(A47=(A47-DAY(A47)+1+3*7-WEEKDAY(A47-DAY(A47)+8-4,1)),SUMIFS('2) Income'!$E$13:$E$32,'2) Income'!$D$13:$D$32,"3rd Wednesday",'2) Income'!$F$13:$F$32,"&lt;="&amp;$A47),0)))</f>
        <v>0</v>
      </c>
      <c r="AE47" s="8">
        <f>IF(A47="","",IF(COUNTIF('2) Income'!$D$13:$D$32,"4th Wednesday")=0,0,IF(A47=(A47-DAY(A47)+1+4*7-WEEKDAY(A47-DAY(A47)+8-4,1)),SUMIFS('2) Income'!$E$13:$E$32,'2) Income'!$D$13:$D$32,"4th Wednesday",'2) Income'!$F$13:$F$32,"&lt;="&amp;$A47),0)))</f>
        <v>0</v>
      </c>
      <c r="AF47" s="8" cm="1">
        <f t="array" ref="AF47">IF(A47="","",IF(COUNTIF('2) Income'!$D$13:$D$32,"Every 4 Weeks")=0,0,SUMPRODUCT(--(IFERROR(MOD(A47-'2) Income'!$F$13:$F$32,28),1)=0),--('2) Income'!$D$13:$D$32="Every 4 Weeks"),--('2) Income'!$F$13:$F$32&lt;=A47),'2) Income'!$E$13:$E$32)))</f>
        <v>0</v>
      </c>
      <c r="AG47" s="8">
        <f>IF(A47="","",IF(COUNTIF('2) Income'!$D$13:$D$32,"Monthly")=0,0,IF(B47="N",SUMIFS('2) Income'!$E$13:$E$32,'2) Income'!$D$13:$D$32,"monthly",'2) Income'!$F$13:$F$32,"&lt;="&amp;$A47,'2) Income'!$I$13:$I$32,DAY(A47)),SUMIFS('2) Income'!$E$13:$E$32,'2) Income'!$D$13:$D$32,"monthly",'2) Income'!$F$13:$F$32,"&lt;="&amp;$A47,'2) Income'!$I$13:$I$32,"&gt;="&amp;DAY(A47)))))</f>
        <v>0</v>
      </c>
      <c r="AH47" s="8" cm="1">
        <f t="array" ref="AH47">IF(A47="","",IF(COUNTIF('2) Income'!$D$13:$D$32,"Yearly")=0,0,SUMPRODUCT(--('2) Income'!$D$13:$D$32="Yearly"),--('2) Income'!$F$13:$F$32&lt;=A47),IF(B47="N",--('2) Income'!$I$13:$I$32=DAY(A47)),--('2) Income'!$I$13:$I$32&gt;=DAY(A47))),--(IFERROR(MOD('2) Income'!$H$13:$H$32-MONTH(A47)+12,12),1)=0),'2) Income'!$E$13:$E$32)))</f>
        <v>0</v>
      </c>
      <c r="AI47" s="8">
        <f>IF(A47="","",IF(COUNTIF('2) Income'!$D$13:$D$32,"one-time")=0,0,SUMIFS('2) Income'!$E$13:$E$32,'2) Income'!$D$13:$D$32,"one-time",'2) Income'!$F$13:$F$32,"="&amp;$A47)))</f>
        <v>0</v>
      </c>
      <c r="AJ47" s="9">
        <f t="shared" si="1"/>
        <v>0</v>
      </c>
      <c r="AL47" t="s">
        <v>169</v>
      </c>
    </row>
    <row r="48" spans="1:50">
      <c r="A48" s="7">
        <f>IF(A47="","",IF(A47+1&lt;='1) Period'!$E$21,A47+1,""))</f>
        <v>45520</v>
      </c>
      <c r="B48" s="7" t="str">
        <f t="shared" si="2"/>
        <v>N</v>
      </c>
      <c r="C48" t="str">
        <f t="shared" si="3"/>
        <v>F</v>
      </c>
      <c r="D48" s="8">
        <f>IF(A48="","",IF(TEXT(A48,"dddd")='4) Happy Money'!$E$23,WAllowance,0))</f>
        <v>0</v>
      </c>
      <c r="E48" s="8">
        <f>IF(A48="","",IF(B48="N",SUMIF(TMonthly[Day of the Month],DAY(A48),TMonthly[Amount]),SUMIF(TMonthly[Day of the Month],"&gt;="&amp;DAY(A48),TMonthly[Amount])))</f>
        <v>0</v>
      </c>
      <c r="F48" s="8" cm="1">
        <f t="array" ref="F48">IF(A48="","",SUMPRODUCT(--(TYearly[Due Date]&lt;=A48),IF(B48="N",--(TYearly[Day]=DAY(A48)),--(TYearly[Day]&gt;=DAY(A48))),--(IFERROR(MOD(TYearly[Month]-MONTH(A48)+12,12),1)=0),TYearly[Amount]))</f>
        <v>0</v>
      </c>
      <c r="G48" s="8">
        <f>IF(A48="","",SUMIF(TOneTime[Due Date],A48,TOneTime[Amount]))</f>
        <v>0</v>
      </c>
      <c r="H48" s="8" cm="1">
        <f t="array" ref="H48">IF(A48="","",IF(COUNTIF(TOther[Frequency],$H$1)=0,0,SUMPRODUCT(--(IFERROR(MOD(A48-TOther[Start Date],7),1)=0),--(TOther[Frequency]=$H$1),--(TOther[Start Date]&lt;=A48),--(TOther[End Date Calc]&gt;=A48),TOther[Amount])))</f>
        <v>0</v>
      </c>
      <c r="I48" s="8" cm="1">
        <f t="array" ref="I48">IF(A48="","",IF(COUNTIF(TOther[Frequency],$I$1)=0,0,SUMPRODUCT(--(IFERROR(MOD(A48-TOther[Start Date],14),1)=0),--(TOther[Frequency]=$I$1),--(TOther[Start Date]&lt;=A48),--(TOther[End Date Calc]&gt;=A48),TOther[Amount])))</f>
        <v>0</v>
      </c>
      <c r="J48" s="8">
        <f>IF(A48="","",IF(COUNTIF(TOther[Frequency],$J$1)=0,0,IF(OR(DAY(A48)=1,DAY(A48)=15),SUMIFS(TOther[Amount],TOther[Frequency],$J$1,TOther[Start Date],"&lt;="&amp;$A48,TOther[End Date Calc],"&gt;="&amp;A48),0)))</f>
        <v>0</v>
      </c>
      <c r="K48" s="8">
        <f>IF(A48="","",IF(COUNTIF(TOther[Frequency],$K$1)=0,0,IF(A48=(A48-DAY(A48)+1+2*7-WEEKDAY(A48-DAY(A48)+8-4,1)),SUMIFS(TOther[Amount],TOther[Frequency],$K$1,TOther[Start Date],"&lt;="&amp;$A48,TOther[End Date Calc],"&gt;="&amp;A48),0)))</f>
        <v>0</v>
      </c>
      <c r="L48" s="8">
        <f>IF(A48="","",IF(COUNTIF(TOther[Frequency],$L$1)=0,0,IF(A48=(A48-DAY(A48)+1+3*7-WEEKDAY(A48-DAY(A48)+8-4,1)),SUMIFS(TOther[Amount],TOther[Frequency],$L$1,TOther[Start Date],"&lt;="&amp;$A48,TOther[End Date Calc],"&gt;="&amp;A48),0)))</f>
        <v>0</v>
      </c>
      <c r="M48" s="8">
        <f>IF(A48="","",IF(COUNTIF(TOther[Frequency],$M$1)=0,0,IF(A48=(A48-DAY(A48)+1+4*7-WEEKDAY(A48-DAY(A48)+8-4,1)),SUMIFS(TOther[Amount],TOther[Frequency],$M$1,TOther[Start Date],"&lt;="&amp;$A48,TOther[End Date Calc],"&gt;="&amp;A48),0)))</f>
        <v>0</v>
      </c>
      <c r="N48" s="8" cm="1">
        <f t="array" ref="N48">IF(A48="","",IF(COUNTIF(TOther[Frequency],$N$1)=0,0,SUMPRODUCT(--(IFERROR(MOD(A48-TOther[Start Date],28),1)=0),--(TOther[Frequency]=$N$1),--(TOther[Start Date]&lt;=A48),--(TOther[End Date Calc]&gt;=A48),TOther[Amount])))</f>
        <v>0</v>
      </c>
      <c r="O48" s="8" cm="1">
        <f t="array" ref="O48">IF(A48="","",IF(COUNTIF(TOther[Frequency],$O$1)=0,0,SUMPRODUCT(--(IFERROR(MOD(A48-TOther[Start Date],42),1)=0),--(TOther[Frequency]=$O$1),--(TOther[Start Date]&lt;=A48),--(TOther[End Date Calc]&gt;=A48),TOther[Amount])))</f>
        <v>0</v>
      </c>
      <c r="P48" s="8" cm="1">
        <f t="array" ref="P48">IF(A48="","",IF(COUNTIF(TOther[Frequency],$P$1)=0,0,SUMPRODUCT(--(IFERROR(MOD(A48-TOther[Start Date],56),1)=0),--(TOther[Frequency]=$P$1),--(TOther[Start Date]&lt;=A48),--(TOther[End Date Calc]&gt;=A48),TOther[Amount])))</f>
        <v>0</v>
      </c>
      <c r="Q48" s="8">
        <f>IF(A48="","",IF(COUNTIF(TOther[Frequency],$Q$1)=0,0,IF(B48="N",SUMIFS(TOther[Amount],TOther[Frequency],$Q$1,TOther[Start Date],"&lt;="&amp;$A48,TOther[End Date Calc],"&gt;="&amp;A48,TOther[Start Day],DAY(A48)),SUMIFS(TOther[Amount],TOther[Frequency],$Q$1,TOther[Start Date],"&lt;="&amp;$A48,TOther[End Date Calc],"&gt;="&amp;A48,TOther[Start Day],"&gt;="&amp;DAY(A48)))))</f>
        <v>0</v>
      </c>
      <c r="R48" s="8" cm="1">
        <f t="array" ref="R48">IF(A48="","",IF(COUNTIF(TOther[Frequency],R$1)=0,0,SUMPRODUCT(--(TOther[Frequency]=R$1),--(TOther[Start Date]&lt;=A48),--(TOther[End Date Calc]&gt;=A48),IF(B48="N",--(TOther[Start Day]=DAY(A48)),--(TOther[Start Day]&gt;=DAY(A48))),--(IFERROR(MOD(TOther[Start Month]-MONTH(A48)+2,2),1)=0),TOther[Amount])))</f>
        <v>0</v>
      </c>
      <c r="S48" s="8" cm="1">
        <f t="array" ref="S48">IF(A48="","",IF(COUNTIF(TOther[Frequency],S$1)=0,0,SUMPRODUCT(--(TOther[Frequency]=S$1),--(TOther[Start Date]&lt;=A48),--(TOther[End Date Calc]&gt;=A48),IF(B48="N",--(TOther[Start Day]=DAY(A48)),--(TOther[Start Day]&gt;=DAY(A48))),--(IFERROR(MOD(TOther[Start Month]-MONTH(A48)+3,3),1)=0),TOther[Amount])))</f>
        <v>0</v>
      </c>
      <c r="T48" s="8" cm="1">
        <f t="array" ref="T48">IF($A48="","",IF(COUNTIF(TOther[Frequency],T$1)=0,0,SUMPRODUCT(--(TOther[Frequency]=T$1),--(TOther[Start Date]&lt;=$A48),--(TOther[End Date Calc]&gt;=$A48),IF($B48="N",--(TOther[Start Day]=DAY($A48)),--(TOther[Start Day]&gt;=DAY($A48))),--(IFERROR(MOD(TOther[Start Month]-MONTH($A48)+4,4),1)=0),TOther[Amount])))</f>
        <v>0</v>
      </c>
      <c r="U48" s="8" cm="1">
        <f t="array" ref="U48">IF(A48="","",IF(COUNTIF(TOther[Frequency],$U$1)=0,0,SUMPRODUCT(--(TOther[Frequency]=$U$1),--(TOther[Start Date]&lt;=A48),--(TOther[End Date Calc]&gt;=A48),IF(B48="N",--(TOther[Start Day]=DAY(A48)),--(TOther[Start Day]&gt;=DAY(A48))),--(IFERROR(MOD(TOther[Start Month]-MONTH(A48)+6,6),1)=0),TOther[Amount])))</f>
        <v>0</v>
      </c>
      <c r="V48" s="8" cm="1">
        <f t="array" ref="V48">IF(A48="","",IF(COUNTIF(TOther[Frequency],$V$1)=0,0,SUMPRODUCT(--(TOther[Frequency]=$V$1),--(TOther[Start Date]&lt;=A48),--(TOther[End Date Calc]&gt;=A48),IF(B48="N",--(TOther[Start Day]=DAY(A48)),--(TOther[Start Day]&gt;=DAY(A48))),--(IFERROR(MOD(TOther[Start Month]-MONTH(A48)+12,12),1)=0),TOther[Amount])))</f>
        <v>0</v>
      </c>
      <c r="W48" s="8">
        <f>IF(A48="","",SUMIFS(TOther[Amount],TOther[Start Date],A48,TOther[Frequency],$W$1))</f>
        <v>0</v>
      </c>
      <c r="X48" s="9">
        <f t="shared" si="0"/>
        <v>0</v>
      </c>
      <c r="Y48" s="9">
        <f t="shared" si="4"/>
        <v>0</v>
      </c>
      <c r="Z48" s="8" cm="1">
        <f t="array" ref="Z48">IF(A48="","",IF(COUNTIF('2) Income'!$D$13:$D$32,"Weekly")=0,0,SUMPRODUCT(--(IFERROR(MOD(A48-'2) Income'!$F$13:$F$32,7),1)=0),--('2) Income'!$D$13:$D$32="Weekly"),--('2) Income'!$F$13:$F$32&lt;=A48),'2) Income'!$E$13:$E$32)))</f>
        <v>0</v>
      </c>
      <c r="AA48" s="8" cm="1">
        <f t="array" ref="AA48">IF(A48="","",IF(COUNTIF('2) Income'!$D$13:$D$32,"Every Other Week")=0,0,SUMPRODUCT(--(IFERROR(MOD(A48-'2) Income'!$F$13:$F$32,14),1)=0),--('2) Income'!$D$13:$D$32="Every Other Week"),--('2) Income'!$F$13:$F$32&lt;=A48),'2) Income'!$E$13:$E$32)))</f>
        <v>2300</v>
      </c>
      <c r="AB48" s="8">
        <f>IF(A48="","",IF(COUNTIF('2) Income'!$D$13:$D$32,"1st and 15th")=0,0,IF(OR(DAY(A48)=1,DAY(A48)=15),SUMIFS('2) Income'!$E$13:$E$32,'2) Income'!$D$13:$D$32,"1st and 15th",'2) Income'!$F$13:$F$32,"&lt;="&amp;$A48),0)))</f>
        <v>0</v>
      </c>
      <c r="AC48" s="8">
        <f>IF(A48="","",IF(COUNTIF('2) Income'!$D$13:$D$32,"2nd Wednesday")=0,0,IF(A48=(A48-DAY(A48)+1+2*7-WEEKDAY(A48-DAY(A48)+8-4,1)),SUMIFS('2) Income'!$E$13:$E$32,'2) Income'!$D$13:$D$32,"2nd Wednesday",'2) Income'!$F$13:$F$32,"&lt;="&amp;$A48),0)))</f>
        <v>0</v>
      </c>
      <c r="AD48" s="8">
        <f>IF(A48="","",IF(COUNTIF('2) Income'!$D$13:$D$32,"3rd Wednesday")=0,0,IF(A48=(A48-DAY(A48)+1+3*7-WEEKDAY(A48-DAY(A48)+8-4,1)),SUMIFS('2) Income'!$E$13:$E$32,'2) Income'!$D$13:$D$32,"3rd Wednesday",'2) Income'!$F$13:$F$32,"&lt;="&amp;$A48),0)))</f>
        <v>0</v>
      </c>
      <c r="AE48" s="8">
        <f>IF(A48="","",IF(COUNTIF('2) Income'!$D$13:$D$32,"4th Wednesday")=0,0,IF(A48=(A48-DAY(A48)+1+4*7-WEEKDAY(A48-DAY(A48)+8-4,1)),SUMIFS('2) Income'!$E$13:$E$32,'2) Income'!$D$13:$D$32,"4th Wednesday",'2) Income'!$F$13:$F$32,"&lt;="&amp;$A48),0)))</f>
        <v>0</v>
      </c>
      <c r="AF48" s="8" cm="1">
        <f t="array" ref="AF48">IF(A48="","",IF(COUNTIF('2) Income'!$D$13:$D$32,"Every 4 Weeks")=0,0,SUMPRODUCT(--(IFERROR(MOD(A48-'2) Income'!$F$13:$F$32,28),1)=0),--('2) Income'!$D$13:$D$32="Every 4 Weeks"),--('2) Income'!$F$13:$F$32&lt;=A48),'2) Income'!$E$13:$E$32)))</f>
        <v>0</v>
      </c>
      <c r="AG48" s="8">
        <f>IF(A48="","",IF(COUNTIF('2) Income'!$D$13:$D$32,"Monthly")=0,0,IF(B48="N",SUMIFS('2) Income'!$E$13:$E$32,'2) Income'!$D$13:$D$32,"monthly",'2) Income'!$F$13:$F$32,"&lt;="&amp;$A48,'2) Income'!$I$13:$I$32,DAY(A48)),SUMIFS('2) Income'!$E$13:$E$32,'2) Income'!$D$13:$D$32,"monthly",'2) Income'!$F$13:$F$32,"&lt;="&amp;$A48,'2) Income'!$I$13:$I$32,"&gt;="&amp;DAY(A48)))))</f>
        <v>0</v>
      </c>
      <c r="AH48" s="8" cm="1">
        <f t="array" ref="AH48">IF(A48="","",IF(COUNTIF('2) Income'!$D$13:$D$32,"Yearly")=0,0,SUMPRODUCT(--('2) Income'!$D$13:$D$32="Yearly"),--('2) Income'!$F$13:$F$32&lt;=A48),IF(B48="N",--('2) Income'!$I$13:$I$32=DAY(A48)),--('2) Income'!$I$13:$I$32&gt;=DAY(A48))),--(IFERROR(MOD('2) Income'!$H$13:$H$32-MONTH(A48)+12,12),1)=0),'2) Income'!$E$13:$E$32)))</f>
        <v>0</v>
      </c>
      <c r="AI48" s="8">
        <f>IF(A48="","",IF(COUNTIF('2) Income'!$D$13:$D$32,"one-time")=0,0,SUMIFS('2) Income'!$E$13:$E$32,'2) Income'!$D$13:$D$32,"one-time",'2) Income'!$F$13:$F$32,"="&amp;$A48)))</f>
        <v>0</v>
      </c>
      <c r="AJ48" s="9">
        <f t="shared" si="1"/>
        <v>2300</v>
      </c>
    </row>
    <row r="49" spans="1:38">
      <c r="A49" s="7">
        <f>IF(A48="","",IF(A48+1&lt;='1) Period'!$E$21,A48+1,""))</f>
        <v>45521</v>
      </c>
      <c r="B49" s="7" t="str">
        <f t="shared" si="2"/>
        <v>N</v>
      </c>
      <c r="C49" t="str">
        <f t="shared" si="3"/>
        <v>Y</v>
      </c>
      <c r="D49" s="8">
        <f>IF(A49="","",IF(TEXT(A49,"dddd")='4) Happy Money'!$E$23,WAllowance,0))</f>
        <v>0</v>
      </c>
      <c r="E49" s="8">
        <f>IF(A49="","",IF(B49="N",SUMIF(TMonthly[Day of the Month],DAY(A49),TMonthly[Amount]),SUMIF(TMonthly[Day of the Month],"&gt;="&amp;DAY(A49),TMonthly[Amount])))</f>
        <v>0</v>
      </c>
      <c r="F49" s="8" cm="1">
        <f t="array" ref="F49">IF(A49="","",SUMPRODUCT(--(TYearly[Due Date]&lt;=A49),IF(B49="N",--(TYearly[Day]=DAY(A49)),--(TYearly[Day]&gt;=DAY(A49))),--(IFERROR(MOD(TYearly[Month]-MONTH(A49)+12,12),1)=0),TYearly[Amount]))</f>
        <v>0</v>
      </c>
      <c r="G49" s="8">
        <f>IF(A49="","",SUMIF(TOneTime[Due Date],A49,TOneTime[Amount]))</f>
        <v>0</v>
      </c>
      <c r="H49" s="8" cm="1">
        <f t="array" ref="H49">IF(A49="","",IF(COUNTIF(TOther[Frequency],$H$1)=0,0,SUMPRODUCT(--(IFERROR(MOD(A49-TOther[Start Date],7),1)=0),--(TOther[Frequency]=$H$1),--(TOther[Start Date]&lt;=A49),--(TOther[End Date Calc]&gt;=A49),TOther[Amount])))</f>
        <v>0</v>
      </c>
      <c r="I49" s="8" cm="1">
        <f t="array" ref="I49">IF(A49="","",IF(COUNTIF(TOther[Frequency],$I$1)=0,0,SUMPRODUCT(--(IFERROR(MOD(A49-TOther[Start Date],14),1)=0),--(TOther[Frequency]=$I$1),--(TOther[Start Date]&lt;=A49),--(TOther[End Date Calc]&gt;=A49),TOther[Amount])))</f>
        <v>0</v>
      </c>
      <c r="J49" s="8">
        <f>IF(A49="","",IF(COUNTIF(TOther[Frequency],$J$1)=0,0,IF(OR(DAY(A49)=1,DAY(A49)=15),SUMIFS(TOther[Amount],TOther[Frequency],$J$1,TOther[Start Date],"&lt;="&amp;$A49,TOther[End Date Calc],"&gt;="&amp;A49),0)))</f>
        <v>0</v>
      </c>
      <c r="K49" s="8">
        <f>IF(A49="","",IF(COUNTIF(TOther[Frequency],$K$1)=0,0,IF(A49=(A49-DAY(A49)+1+2*7-WEEKDAY(A49-DAY(A49)+8-4,1)),SUMIFS(TOther[Amount],TOther[Frequency],$K$1,TOther[Start Date],"&lt;="&amp;$A49,TOther[End Date Calc],"&gt;="&amp;A49),0)))</f>
        <v>0</v>
      </c>
      <c r="L49" s="8">
        <f>IF(A49="","",IF(COUNTIF(TOther[Frequency],$L$1)=0,0,IF(A49=(A49-DAY(A49)+1+3*7-WEEKDAY(A49-DAY(A49)+8-4,1)),SUMIFS(TOther[Amount],TOther[Frequency],$L$1,TOther[Start Date],"&lt;="&amp;$A49,TOther[End Date Calc],"&gt;="&amp;A49),0)))</f>
        <v>0</v>
      </c>
      <c r="M49" s="8">
        <f>IF(A49="","",IF(COUNTIF(TOther[Frequency],$M$1)=0,0,IF(A49=(A49-DAY(A49)+1+4*7-WEEKDAY(A49-DAY(A49)+8-4,1)),SUMIFS(TOther[Amount],TOther[Frequency],$M$1,TOther[Start Date],"&lt;="&amp;$A49,TOther[End Date Calc],"&gt;="&amp;A49),0)))</f>
        <v>0</v>
      </c>
      <c r="N49" s="8" cm="1">
        <f t="array" ref="N49">IF(A49="","",IF(COUNTIF(TOther[Frequency],$N$1)=0,0,SUMPRODUCT(--(IFERROR(MOD(A49-TOther[Start Date],28),1)=0),--(TOther[Frequency]=$N$1),--(TOther[Start Date]&lt;=A49),--(TOther[End Date Calc]&gt;=A49),TOther[Amount])))</f>
        <v>0</v>
      </c>
      <c r="O49" s="8" cm="1">
        <f t="array" ref="O49">IF(A49="","",IF(COUNTIF(TOther[Frequency],$O$1)=0,0,SUMPRODUCT(--(IFERROR(MOD(A49-TOther[Start Date],42),1)=0),--(TOther[Frequency]=$O$1),--(TOther[Start Date]&lt;=A49),--(TOther[End Date Calc]&gt;=A49),TOther[Amount])))</f>
        <v>0</v>
      </c>
      <c r="P49" s="8" cm="1">
        <f t="array" ref="P49">IF(A49="","",IF(COUNTIF(TOther[Frequency],$P$1)=0,0,SUMPRODUCT(--(IFERROR(MOD(A49-TOther[Start Date],56),1)=0),--(TOther[Frequency]=$P$1),--(TOther[Start Date]&lt;=A49),--(TOther[End Date Calc]&gt;=A49),TOther[Amount])))</f>
        <v>0</v>
      </c>
      <c r="Q49" s="8">
        <f>IF(A49="","",IF(COUNTIF(TOther[Frequency],$Q$1)=0,0,IF(B49="N",SUMIFS(TOther[Amount],TOther[Frequency],$Q$1,TOther[Start Date],"&lt;="&amp;$A49,TOther[End Date Calc],"&gt;="&amp;A49,TOther[Start Day],DAY(A49)),SUMIFS(TOther[Amount],TOther[Frequency],$Q$1,TOther[Start Date],"&lt;="&amp;$A49,TOther[End Date Calc],"&gt;="&amp;A49,TOther[Start Day],"&gt;="&amp;DAY(A49)))))</f>
        <v>0</v>
      </c>
      <c r="R49" s="8" cm="1">
        <f t="array" ref="R49">IF(A49="","",IF(COUNTIF(TOther[Frequency],R$1)=0,0,SUMPRODUCT(--(TOther[Frequency]=R$1),--(TOther[Start Date]&lt;=A49),--(TOther[End Date Calc]&gt;=A49),IF(B49="N",--(TOther[Start Day]=DAY(A49)),--(TOther[Start Day]&gt;=DAY(A49))),--(IFERROR(MOD(TOther[Start Month]-MONTH(A49)+2,2),1)=0),TOther[Amount])))</f>
        <v>0</v>
      </c>
      <c r="S49" s="8" cm="1">
        <f t="array" ref="S49">IF(A49="","",IF(COUNTIF(TOther[Frequency],S$1)=0,0,SUMPRODUCT(--(TOther[Frequency]=S$1),--(TOther[Start Date]&lt;=A49),--(TOther[End Date Calc]&gt;=A49),IF(B49="N",--(TOther[Start Day]=DAY(A49)),--(TOther[Start Day]&gt;=DAY(A49))),--(IFERROR(MOD(TOther[Start Month]-MONTH(A49)+3,3),1)=0),TOther[Amount])))</f>
        <v>0</v>
      </c>
      <c r="T49" s="8" cm="1">
        <f t="array" ref="T49">IF($A49="","",IF(COUNTIF(TOther[Frequency],T$1)=0,0,SUMPRODUCT(--(TOther[Frequency]=T$1),--(TOther[Start Date]&lt;=$A49),--(TOther[End Date Calc]&gt;=$A49),IF($B49="N",--(TOther[Start Day]=DAY($A49)),--(TOther[Start Day]&gt;=DAY($A49))),--(IFERROR(MOD(TOther[Start Month]-MONTH($A49)+4,4),1)=0),TOther[Amount])))</f>
        <v>0</v>
      </c>
      <c r="U49" s="8" cm="1">
        <f t="array" ref="U49">IF(A49="","",IF(COUNTIF(TOther[Frequency],$U$1)=0,0,SUMPRODUCT(--(TOther[Frequency]=$U$1),--(TOther[Start Date]&lt;=A49),--(TOther[End Date Calc]&gt;=A49),IF(B49="N",--(TOther[Start Day]=DAY(A49)),--(TOther[Start Day]&gt;=DAY(A49))),--(IFERROR(MOD(TOther[Start Month]-MONTH(A49)+6,6),1)=0),TOther[Amount])))</f>
        <v>0</v>
      </c>
      <c r="V49" s="8" cm="1">
        <f t="array" ref="V49">IF(A49="","",IF(COUNTIF(TOther[Frequency],$V$1)=0,0,SUMPRODUCT(--(TOther[Frequency]=$V$1),--(TOther[Start Date]&lt;=A49),--(TOther[End Date Calc]&gt;=A49),IF(B49="N",--(TOther[Start Day]=DAY(A49)),--(TOther[Start Day]&gt;=DAY(A49))),--(IFERROR(MOD(TOther[Start Month]-MONTH(A49)+12,12),1)=0),TOther[Amount])))</f>
        <v>0</v>
      </c>
      <c r="W49" s="8">
        <f>IF(A49="","",SUMIFS(TOther[Amount],TOther[Start Date],A49,TOther[Frequency],$W$1))</f>
        <v>0</v>
      </c>
      <c r="X49" s="9">
        <f t="shared" si="0"/>
        <v>0</v>
      </c>
      <c r="Y49" s="9">
        <f t="shared" si="4"/>
        <v>0</v>
      </c>
      <c r="Z49" s="8" cm="1">
        <f t="array" ref="Z49">IF(A49="","",IF(COUNTIF('2) Income'!$D$13:$D$32,"Weekly")=0,0,SUMPRODUCT(--(IFERROR(MOD(A49-'2) Income'!$F$13:$F$32,7),1)=0),--('2) Income'!$D$13:$D$32="Weekly"),--('2) Income'!$F$13:$F$32&lt;=A49),'2) Income'!$E$13:$E$32)))</f>
        <v>0</v>
      </c>
      <c r="AA49" s="8" cm="1">
        <f t="array" ref="AA49">IF(A49="","",IF(COUNTIF('2) Income'!$D$13:$D$32,"Every Other Week")=0,0,SUMPRODUCT(--(IFERROR(MOD(A49-'2) Income'!$F$13:$F$32,14),1)=0),--('2) Income'!$D$13:$D$32="Every Other Week"),--('2) Income'!$F$13:$F$32&lt;=A49),'2) Income'!$E$13:$E$32)))</f>
        <v>0</v>
      </c>
      <c r="AB49" s="8">
        <f>IF(A49="","",IF(COUNTIF('2) Income'!$D$13:$D$32,"1st and 15th")=0,0,IF(OR(DAY(A49)=1,DAY(A49)=15),SUMIFS('2) Income'!$E$13:$E$32,'2) Income'!$D$13:$D$32,"1st and 15th",'2) Income'!$F$13:$F$32,"&lt;="&amp;$A49),0)))</f>
        <v>0</v>
      </c>
      <c r="AC49" s="8">
        <f>IF(A49="","",IF(COUNTIF('2) Income'!$D$13:$D$32,"2nd Wednesday")=0,0,IF(A49=(A49-DAY(A49)+1+2*7-WEEKDAY(A49-DAY(A49)+8-4,1)),SUMIFS('2) Income'!$E$13:$E$32,'2) Income'!$D$13:$D$32,"2nd Wednesday",'2) Income'!$F$13:$F$32,"&lt;="&amp;$A49),0)))</f>
        <v>0</v>
      </c>
      <c r="AD49" s="8">
        <f>IF(A49="","",IF(COUNTIF('2) Income'!$D$13:$D$32,"3rd Wednesday")=0,0,IF(A49=(A49-DAY(A49)+1+3*7-WEEKDAY(A49-DAY(A49)+8-4,1)),SUMIFS('2) Income'!$E$13:$E$32,'2) Income'!$D$13:$D$32,"3rd Wednesday",'2) Income'!$F$13:$F$32,"&lt;="&amp;$A49),0)))</f>
        <v>0</v>
      </c>
      <c r="AE49" s="8">
        <f>IF(A49="","",IF(COUNTIF('2) Income'!$D$13:$D$32,"4th Wednesday")=0,0,IF(A49=(A49-DAY(A49)+1+4*7-WEEKDAY(A49-DAY(A49)+8-4,1)),SUMIFS('2) Income'!$E$13:$E$32,'2) Income'!$D$13:$D$32,"4th Wednesday",'2) Income'!$F$13:$F$32,"&lt;="&amp;$A49),0)))</f>
        <v>0</v>
      </c>
      <c r="AF49" s="8" cm="1">
        <f t="array" ref="AF49">IF(A49="","",IF(COUNTIF('2) Income'!$D$13:$D$32,"Every 4 Weeks")=0,0,SUMPRODUCT(--(IFERROR(MOD(A49-'2) Income'!$F$13:$F$32,28),1)=0),--('2) Income'!$D$13:$D$32="Every 4 Weeks"),--('2) Income'!$F$13:$F$32&lt;=A49),'2) Income'!$E$13:$E$32)))</f>
        <v>0</v>
      </c>
      <c r="AG49" s="8">
        <f>IF(A49="","",IF(COUNTIF('2) Income'!$D$13:$D$32,"Monthly")=0,0,IF(B49="N",SUMIFS('2) Income'!$E$13:$E$32,'2) Income'!$D$13:$D$32,"monthly",'2) Income'!$F$13:$F$32,"&lt;="&amp;$A49,'2) Income'!$I$13:$I$32,DAY(A49)),SUMIFS('2) Income'!$E$13:$E$32,'2) Income'!$D$13:$D$32,"monthly",'2) Income'!$F$13:$F$32,"&lt;="&amp;$A49,'2) Income'!$I$13:$I$32,"&gt;="&amp;DAY(A49)))))</f>
        <v>0</v>
      </c>
      <c r="AH49" s="8" cm="1">
        <f t="array" ref="AH49">IF(A49="","",IF(COUNTIF('2) Income'!$D$13:$D$32,"Yearly")=0,0,SUMPRODUCT(--('2) Income'!$D$13:$D$32="Yearly"),--('2) Income'!$F$13:$F$32&lt;=A49),IF(B49="N",--('2) Income'!$I$13:$I$32=DAY(A49)),--('2) Income'!$I$13:$I$32&gt;=DAY(A49))),--(IFERROR(MOD('2) Income'!$H$13:$H$32-MONTH(A49)+12,12),1)=0),'2) Income'!$E$13:$E$32)))</f>
        <v>0</v>
      </c>
      <c r="AI49" s="8">
        <f>IF(A49="","",IF(COUNTIF('2) Income'!$D$13:$D$32,"one-time")=0,0,SUMIFS('2) Income'!$E$13:$E$32,'2) Income'!$D$13:$D$32,"one-time",'2) Income'!$F$13:$F$32,"="&amp;$A49)))</f>
        <v>0</v>
      </c>
      <c r="AJ49" s="9">
        <f t="shared" si="1"/>
        <v>0</v>
      </c>
      <c r="AL49" t="s">
        <v>171</v>
      </c>
    </row>
    <row r="50" spans="1:38">
      <c r="A50" s="7">
        <f>IF(A49="","",IF(A49+1&lt;='1) Period'!$E$21,A49+1,""))</f>
        <v>45522</v>
      </c>
      <c r="B50" s="7" t="str">
        <f t="shared" si="2"/>
        <v>N</v>
      </c>
      <c r="C50" t="str">
        <f t="shared" si="3"/>
        <v>Y</v>
      </c>
      <c r="D50" s="8">
        <f>IF(A50="","",IF(TEXT(A50,"dddd")='4) Happy Money'!$E$23,WAllowance,0))</f>
        <v>0</v>
      </c>
      <c r="E50" s="8">
        <f>IF(A50="","",IF(B50="N",SUMIF(TMonthly[Day of the Month],DAY(A50),TMonthly[Amount]),SUMIF(TMonthly[Day of the Month],"&gt;="&amp;DAY(A50),TMonthly[Amount])))</f>
        <v>0</v>
      </c>
      <c r="F50" s="8" cm="1">
        <f t="array" ref="F50">IF(A50="","",SUMPRODUCT(--(TYearly[Due Date]&lt;=A50),IF(B50="N",--(TYearly[Day]=DAY(A50)),--(TYearly[Day]&gt;=DAY(A50))),--(IFERROR(MOD(TYearly[Month]-MONTH(A50)+12,12),1)=0),TYearly[Amount]))</f>
        <v>0</v>
      </c>
      <c r="G50" s="8">
        <f>IF(A50="","",SUMIF(TOneTime[Due Date],A50,TOneTime[Amount]))</f>
        <v>0</v>
      </c>
      <c r="H50" s="8" cm="1">
        <f t="array" ref="H50">IF(A50="","",IF(COUNTIF(TOther[Frequency],$H$1)=0,0,SUMPRODUCT(--(IFERROR(MOD(A50-TOther[Start Date],7),1)=0),--(TOther[Frequency]=$H$1),--(TOther[Start Date]&lt;=A50),--(TOther[End Date Calc]&gt;=A50),TOther[Amount])))</f>
        <v>0</v>
      </c>
      <c r="I50" s="8" cm="1">
        <f t="array" ref="I50">IF(A50="","",IF(COUNTIF(TOther[Frequency],$I$1)=0,0,SUMPRODUCT(--(IFERROR(MOD(A50-TOther[Start Date],14),1)=0),--(TOther[Frequency]=$I$1),--(TOther[Start Date]&lt;=A50),--(TOther[End Date Calc]&gt;=A50),TOther[Amount])))</f>
        <v>0</v>
      </c>
      <c r="J50" s="8">
        <f>IF(A50="","",IF(COUNTIF(TOther[Frequency],$J$1)=0,0,IF(OR(DAY(A50)=1,DAY(A50)=15),SUMIFS(TOther[Amount],TOther[Frequency],$J$1,TOther[Start Date],"&lt;="&amp;$A50,TOther[End Date Calc],"&gt;="&amp;A50),0)))</f>
        <v>0</v>
      </c>
      <c r="K50" s="8">
        <f>IF(A50="","",IF(COUNTIF(TOther[Frequency],$K$1)=0,0,IF(A50=(A50-DAY(A50)+1+2*7-WEEKDAY(A50-DAY(A50)+8-4,1)),SUMIFS(TOther[Amount],TOther[Frequency],$K$1,TOther[Start Date],"&lt;="&amp;$A50,TOther[End Date Calc],"&gt;="&amp;A50),0)))</f>
        <v>0</v>
      </c>
      <c r="L50" s="8">
        <f>IF(A50="","",IF(COUNTIF(TOther[Frequency],$L$1)=0,0,IF(A50=(A50-DAY(A50)+1+3*7-WEEKDAY(A50-DAY(A50)+8-4,1)),SUMIFS(TOther[Amount],TOther[Frequency],$L$1,TOther[Start Date],"&lt;="&amp;$A50,TOther[End Date Calc],"&gt;="&amp;A50),0)))</f>
        <v>0</v>
      </c>
      <c r="M50" s="8">
        <f>IF(A50="","",IF(COUNTIF(TOther[Frequency],$M$1)=0,0,IF(A50=(A50-DAY(A50)+1+4*7-WEEKDAY(A50-DAY(A50)+8-4,1)),SUMIFS(TOther[Amount],TOther[Frequency],$M$1,TOther[Start Date],"&lt;="&amp;$A50,TOther[End Date Calc],"&gt;="&amp;A50),0)))</f>
        <v>0</v>
      </c>
      <c r="N50" s="8" cm="1">
        <f t="array" ref="N50">IF(A50="","",IF(COUNTIF(TOther[Frequency],$N$1)=0,0,SUMPRODUCT(--(IFERROR(MOD(A50-TOther[Start Date],28),1)=0),--(TOther[Frequency]=$N$1),--(TOther[Start Date]&lt;=A50),--(TOther[End Date Calc]&gt;=A50),TOther[Amount])))</f>
        <v>0</v>
      </c>
      <c r="O50" s="8" cm="1">
        <f t="array" ref="O50">IF(A50="","",IF(COUNTIF(TOther[Frequency],$O$1)=0,0,SUMPRODUCT(--(IFERROR(MOD(A50-TOther[Start Date],42),1)=0),--(TOther[Frequency]=$O$1),--(TOther[Start Date]&lt;=A50),--(TOther[End Date Calc]&gt;=A50),TOther[Amount])))</f>
        <v>0</v>
      </c>
      <c r="P50" s="8" cm="1">
        <f t="array" ref="P50">IF(A50="","",IF(COUNTIF(TOther[Frequency],$P$1)=0,0,SUMPRODUCT(--(IFERROR(MOD(A50-TOther[Start Date],56),1)=0),--(TOther[Frequency]=$P$1),--(TOther[Start Date]&lt;=A50),--(TOther[End Date Calc]&gt;=A50),TOther[Amount])))</f>
        <v>0</v>
      </c>
      <c r="Q50" s="8">
        <f>IF(A50="","",IF(COUNTIF(TOther[Frequency],$Q$1)=0,0,IF(B50="N",SUMIFS(TOther[Amount],TOther[Frequency],$Q$1,TOther[Start Date],"&lt;="&amp;$A50,TOther[End Date Calc],"&gt;="&amp;A50,TOther[Start Day],DAY(A50)),SUMIFS(TOther[Amount],TOther[Frequency],$Q$1,TOther[Start Date],"&lt;="&amp;$A50,TOther[End Date Calc],"&gt;="&amp;A50,TOther[Start Day],"&gt;="&amp;DAY(A50)))))</f>
        <v>0</v>
      </c>
      <c r="R50" s="8" cm="1">
        <f t="array" ref="R50">IF(A50="","",IF(COUNTIF(TOther[Frequency],R$1)=0,0,SUMPRODUCT(--(TOther[Frequency]=R$1),--(TOther[Start Date]&lt;=A50),--(TOther[End Date Calc]&gt;=A50),IF(B50="N",--(TOther[Start Day]=DAY(A50)),--(TOther[Start Day]&gt;=DAY(A50))),--(IFERROR(MOD(TOther[Start Month]-MONTH(A50)+2,2),1)=0),TOther[Amount])))</f>
        <v>0</v>
      </c>
      <c r="S50" s="8" cm="1">
        <f t="array" ref="S50">IF(A50="","",IF(COUNTIF(TOther[Frequency],S$1)=0,0,SUMPRODUCT(--(TOther[Frequency]=S$1),--(TOther[Start Date]&lt;=A50),--(TOther[End Date Calc]&gt;=A50),IF(B50="N",--(TOther[Start Day]=DAY(A50)),--(TOther[Start Day]&gt;=DAY(A50))),--(IFERROR(MOD(TOther[Start Month]-MONTH(A50)+3,3),1)=0),TOther[Amount])))</f>
        <v>0</v>
      </c>
      <c r="T50" s="8" cm="1">
        <f t="array" ref="T50">IF($A50="","",IF(COUNTIF(TOther[Frequency],T$1)=0,0,SUMPRODUCT(--(TOther[Frequency]=T$1),--(TOther[Start Date]&lt;=$A50),--(TOther[End Date Calc]&gt;=$A50),IF($B50="N",--(TOther[Start Day]=DAY($A50)),--(TOther[Start Day]&gt;=DAY($A50))),--(IFERROR(MOD(TOther[Start Month]-MONTH($A50)+4,4),1)=0),TOther[Amount])))</f>
        <v>0</v>
      </c>
      <c r="U50" s="8" cm="1">
        <f t="array" ref="U50">IF(A50="","",IF(COUNTIF(TOther[Frequency],$U$1)=0,0,SUMPRODUCT(--(TOther[Frequency]=$U$1),--(TOther[Start Date]&lt;=A50),--(TOther[End Date Calc]&gt;=A50),IF(B50="N",--(TOther[Start Day]=DAY(A50)),--(TOther[Start Day]&gt;=DAY(A50))),--(IFERROR(MOD(TOther[Start Month]-MONTH(A50)+6,6),1)=0),TOther[Amount])))</f>
        <v>0</v>
      </c>
      <c r="V50" s="8" cm="1">
        <f t="array" ref="V50">IF(A50="","",IF(COUNTIF(TOther[Frequency],$V$1)=0,0,SUMPRODUCT(--(TOther[Frequency]=$V$1),--(TOther[Start Date]&lt;=A50),--(TOther[End Date Calc]&gt;=A50),IF(B50="N",--(TOther[Start Day]=DAY(A50)),--(TOther[Start Day]&gt;=DAY(A50))),--(IFERROR(MOD(TOther[Start Month]-MONTH(A50)+12,12),1)=0),TOther[Amount])))</f>
        <v>0</v>
      </c>
      <c r="W50" s="8">
        <f>IF(A50="","",SUMIFS(TOther[Amount],TOther[Start Date],A50,TOther[Frequency],$W$1))</f>
        <v>0</v>
      </c>
      <c r="X50" s="9">
        <f t="shared" si="0"/>
        <v>0</v>
      </c>
      <c r="Y50" s="9">
        <f t="shared" si="4"/>
        <v>0</v>
      </c>
      <c r="Z50" s="8" cm="1">
        <f t="array" ref="Z50">IF(A50="","",IF(COUNTIF('2) Income'!$D$13:$D$32,"Weekly")=0,0,SUMPRODUCT(--(IFERROR(MOD(A50-'2) Income'!$F$13:$F$32,7),1)=0),--('2) Income'!$D$13:$D$32="Weekly"),--('2) Income'!$F$13:$F$32&lt;=A50),'2) Income'!$E$13:$E$32)))</f>
        <v>0</v>
      </c>
      <c r="AA50" s="8" cm="1">
        <f t="array" ref="AA50">IF(A50="","",IF(COUNTIF('2) Income'!$D$13:$D$32,"Every Other Week")=0,0,SUMPRODUCT(--(IFERROR(MOD(A50-'2) Income'!$F$13:$F$32,14),1)=0),--('2) Income'!$D$13:$D$32="Every Other Week"),--('2) Income'!$F$13:$F$32&lt;=A50),'2) Income'!$E$13:$E$32)))</f>
        <v>0</v>
      </c>
      <c r="AB50" s="8">
        <f>IF(A50="","",IF(COUNTIF('2) Income'!$D$13:$D$32,"1st and 15th")=0,0,IF(OR(DAY(A50)=1,DAY(A50)=15),SUMIFS('2) Income'!$E$13:$E$32,'2) Income'!$D$13:$D$32,"1st and 15th",'2) Income'!$F$13:$F$32,"&lt;="&amp;$A50),0)))</f>
        <v>0</v>
      </c>
      <c r="AC50" s="8">
        <f>IF(A50="","",IF(COUNTIF('2) Income'!$D$13:$D$32,"2nd Wednesday")=0,0,IF(A50=(A50-DAY(A50)+1+2*7-WEEKDAY(A50-DAY(A50)+8-4,1)),SUMIFS('2) Income'!$E$13:$E$32,'2) Income'!$D$13:$D$32,"2nd Wednesday",'2) Income'!$F$13:$F$32,"&lt;="&amp;$A50),0)))</f>
        <v>0</v>
      </c>
      <c r="AD50" s="8">
        <f>IF(A50="","",IF(COUNTIF('2) Income'!$D$13:$D$32,"3rd Wednesday")=0,0,IF(A50=(A50-DAY(A50)+1+3*7-WEEKDAY(A50-DAY(A50)+8-4,1)),SUMIFS('2) Income'!$E$13:$E$32,'2) Income'!$D$13:$D$32,"3rd Wednesday",'2) Income'!$F$13:$F$32,"&lt;="&amp;$A50),0)))</f>
        <v>0</v>
      </c>
      <c r="AE50" s="8">
        <f>IF(A50="","",IF(COUNTIF('2) Income'!$D$13:$D$32,"4th Wednesday")=0,0,IF(A50=(A50-DAY(A50)+1+4*7-WEEKDAY(A50-DAY(A50)+8-4,1)),SUMIFS('2) Income'!$E$13:$E$32,'2) Income'!$D$13:$D$32,"4th Wednesday",'2) Income'!$F$13:$F$32,"&lt;="&amp;$A50),0)))</f>
        <v>0</v>
      </c>
      <c r="AF50" s="8" cm="1">
        <f t="array" ref="AF50">IF(A50="","",IF(COUNTIF('2) Income'!$D$13:$D$32,"Every 4 Weeks")=0,0,SUMPRODUCT(--(IFERROR(MOD(A50-'2) Income'!$F$13:$F$32,28),1)=0),--('2) Income'!$D$13:$D$32="Every 4 Weeks"),--('2) Income'!$F$13:$F$32&lt;=A50),'2) Income'!$E$13:$E$32)))</f>
        <v>0</v>
      </c>
      <c r="AG50" s="8">
        <f>IF(A50="","",IF(COUNTIF('2) Income'!$D$13:$D$32,"Monthly")=0,0,IF(B50="N",SUMIFS('2) Income'!$E$13:$E$32,'2) Income'!$D$13:$D$32,"monthly",'2) Income'!$F$13:$F$32,"&lt;="&amp;$A50,'2) Income'!$I$13:$I$32,DAY(A50)),SUMIFS('2) Income'!$E$13:$E$32,'2) Income'!$D$13:$D$32,"monthly",'2) Income'!$F$13:$F$32,"&lt;="&amp;$A50,'2) Income'!$I$13:$I$32,"&gt;="&amp;DAY(A50)))))</f>
        <v>0</v>
      </c>
      <c r="AH50" s="8" cm="1">
        <f t="array" ref="AH50">IF(A50="","",IF(COUNTIF('2) Income'!$D$13:$D$32,"Yearly")=0,0,SUMPRODUCT(--('2) Income'!$D$13:$D$32="Yearly"),--('2) Income'!$F$13:$F$32&lt;=A50),IF(B50="N",--('2) Income'!$I$13:$I$32=DAY(A50)),--('2) Income'!$I$13:$I$32&gt;=DAY(A50))),--(IFERROR(MOD('2) Income'!$H$13:$H$32-MONTH(A50)+12,12),1)=0),'2) Income'!$E$13:$E$32)))</f>
        <v>0</v>
      </c>
      <c r="AI50" s="8">
        <f>IF(A50="","",IF(COUNTIF('2) Income'!$D$13:$D$32,"one-time")=0,0,SUMIFS('2) Income'!$E$13:$E$32,'2) Income'!$D$13:$D$32,"one-time",'2) Income'!$F$13:$F$32,"="&amp;$A50)))</f>
        <v>0</v>
      </c>
      <c r="AJ50" s="9">
        <f t="shared" si="1"/>
        <v>0</v>
      </c>
      <c r="AL50" t="s">
        <v>172</v>
      </c>
    </row>
    <row r="51" spans="1:38">
      <c r="A51" s="7">
        <f>IF(A50="","",IF(A50+1&lt;='1) Period'!$E$21,A50+1,""))</f>
        <v>45523</v>
      </c>
      <c r="B51" s="7" t="str">
        <f t="shared" si="2"/>
        <v>N</v>
      </c>
      <c r="C51" t="str">
        <f t="shared" si="3"/>
        <v>F</v>
      </c>
      <c r="D51" s="8">
        <f>IF(A51="","",IF(TEXT(A51,"dddd")='4) Happy Money'!$E$23,WAllowance,0))</f>
        <v>400</v>
      </c>
      <c r="E51" s="8">
        <f>IF(A51="","",IF(B51="N",SUMIF(TMonthly[Day of the Month],DAY(A51),TMonthly[Amount]),SUMIF(TMonthly[Day of the Month],"&gt;="&amp;DAY(A51),TMonthly[Amount])))</f>
        <v>0</v>
      </c>
      <c r="F51" s="8" cm="1">
        <f t="array" ref="F51">IF(A51="","",SUMPRODUCT(--(TYearly[Due Date]&lt;=A51),IF(B51="N",--(TYearly[Day]=DAY(A51)),--(TYearly[Day]&gt;=DAY(A51))),--(IFERROR(MOD(TYearly[Month]-MONTH(A51)+12,12),1)=0),TYearly[Amount]))</f>
        <v>0</v>
      </c>
      <c r="G51" s="8">
        <f>IF(A51="","",SUMIF(TOneTime[Due Date],A51,TOneTime[Amount]))</f>
        <v>0</v>
      </c>
      <c r="H51" s="8" cm="1">
        <f t="array" ref="H51">IF(A51="","",IF(COUNTIF(TOther[Frequency],$H$1)=0,0,SUMPRODUCT(--(IFERROR(MOD(A51-TOther[Start Date],7),1)=0),--(TOther[Frequency]=$H$1),--(TOther[Start Date]&lt;=A51),--(TOther[End Date Calc]&gt;=A51),TOther[Amount])))</f>
        <v>0</v>
      </c>
      <c r="I51" s="8" cm="1">
        <f t="array" ref="I51">IF(A51="","",IF(COUNTIF(TOther[Frequency],$I$1)=0,0,SUMPRODUCT(--(IFERROR(MOD(A51-TOther[Start Date],14),1)=0),--(TOther[Frequency]=$I$1),--(TOther[Start Date]&lt;=A51),--(TOther[End Date Calc]&gt;=A51),TOther[Amount])))</f>
        <v>230</v>
      </c>
      <c r="J51" s="8">
        <f>IF(A51="","",IF(COUNTIF(TOther[Frequency],$J$1)=0,0,IF(OR(DAY(A51)=1,DAY(A51)=15),SUMIFS(TOther[Amount],TOther[Frequency],$J$1,TOther[Start Date],"&lt;="&amp;$A51,TOther[End Date Calc],"&gt;="&amp;A51),0)))</f>
        <v>0</v>
      </c>
      <c r="K51" s="8">
        <f>IF(A51="","",IF(COUNTIF(TOther[Frequency],$K$1)=0,0,IF(A51=(A51-DAY(A51)+1+2*7-WEEKDAY(A51-DAY(A51)+8-4,1)),SUMIFS(TOther[Amount],TOther[Frequency],$K$1,TOther[Start Date],"&lt;="&amp;$A51,TOther[End Date Calc],"&gt;="&amp;A51),0)))</f>
        <v>0</v>
      </c>
      <c r="L51" s="8">
        <f>IF(A51="","",IF(COUNTIF(TOther[Frequency],$L$1)=0,0,IF(A51=(A51-DAY(A51)+1+3*7-WEEKDAY(A51-DAY(A51)+8-4,1)),SUMIFS(TOther[Amount],TOther[Frequency],$L$1,TOther[Start Date],"&lt;="&amp;$A51,TOther[End Date Calc],"&gt;="&amp;A51),0)))</f>
        <v>0</v>
      </c>
      <c r="M51" s="8">
        <f>IF(A51="","",IF(COUNTIF(TOther[Frequency],$M$1)=0,0,IF(A51=(A51-DAY(A51)+1+4*7-WEEKDAY(A51-DAY(A51)+8-4,1)),SUMIFS(TOther[Amount],TOther[Frequency],$M$1,TOther[Start Date],"&lt;="&amp;$A51,TOther[End Date Calc],"&gt;="&amp;A51),0)))</f>
        <v>0</v>
      </c>
      <c r="N51" s="8" cm="1">
        <f t="array" ref="N51">IF(A51="","",IF(COUNTIF(TOther[Frequency],$N$1)=0,0,SUMPRODUCT(--(IFERROR(MOD(A51-TOther[Start Date],28),1)=0),--(TOther[Frequency]=$N$1),--(TOther[Start Date]&lt;=A51),--(TOther[End Date Calc]&gt;=A51),TOther[Amount])))</f>
        <v>0</v>
      </c>
      <c r="O51" s="8" cm="1">
        <f t="array" ref="O51">IF(A51="","",IF(COUNTIF(TOther[Frequency],$O$1)=0,0,SUMPRODUCT(--(IFERROR(MOD(A51-TOther[Start Date],42),1)=0),--(TOther[Frequency]=$O$1),--(TOther[Start Date]&lt;=A51),--(TOther[End Date Calc]&gt;=A51),TOther[Amount])))</f>
        <v>0</v>
      </c>
      <c r="P51" s="8" cm="1">
        <f t="array" ref="P51">IF(A51="","",IF(COUNTIF(TOther[Frequency],$P$1)=0,0,SUMPRODUCT(--(IFERROR(MOD(A51-TOther[Start Date],56),1)=0),--(TOther[Frequency]=$P$1),--(TOther[Start Date]&lt;=A51),--(TOther[End Date Calc]&gt;=A51),TOther[Amount])))</f>
        <v>0</v>
      </c>
      <c r="Q51" s="8">
        <f>IF(A51="","",IF(COUNTIF(TOther[Frequency],$Q$1)=0,0,IF(B51="N",SUMIFS(TOther[Amount],TOther[Frequency],$Q$1,TOther[Start Date],"&lt;="&amp;$A51,TOther[End Date Calc],"&gt;="&amp;A51,TOther[Start Day],DAY(A51)),SUMIFS(TOther[Amount],TOther[Frequency],$Q$1,TOther[Start Date],"&lt;="&amp;$A51,TOther[End Date Calc],"&gt;="&amp;A51,TOther[Start Day],"&gt;="&amp;DAY(A51)))))</f>
        <v>0</v>
      </c>
      <c r="R51" s="8" cm="1">
        <f t="array" ref="R51">IF(A51="","",IF(COUNTIF(TOther[Frequency],R$1)=0,0,SUMPRODUCT(--(TOther[Frequency]=R$1),--(TOther[Start Date]&lt;=A51),--(TOther[End Date Calc]&gt;=A51),IF(B51="N",--(TOther[Start Day]=DAY(A51)),--(TOther[Start Day]&gt;=DAY(A51))),--(IFERROR(MOD(TOther[Start Month]-MONTH(A51)+2,2),1)=0),TOther[Amount])))</f>
        <v>0</v>
      </c>
      <c r="S51" s="8" cm="1">
        <f t="array" ref="S51">IF(A51="","",IF(COUNTIF(TOther[Frequency],S$1)=0,0,SUMPRODUCT(--(TOther[Frequency]=S$1),--(TOther[Start Date]&lt;=A51),--(TOther[End Date Calc]&gt;=A51),IF(B51="N",--(TOther[Start Day]=DAY(A51)),--(TOther[Start Day]&gt;=DAY(A51))),--(IFERROR(MOD(TOther[Start Month]-MONTH(A51)+3,3),1)=0),TOther[Amount])))</f>
        <v>0</v>
      </c>
      <c r="T51" s="8" cm="1">
        <f t="array" ref="T51">IF($A51="","",IF(COUNTIF(TOther[Frequency],T$1)=0,0,SUMPRODUCT(--(TOther[Frequency]=T$1),--(TOther[Start Date]&lt;=$A51),--(TOther[End Date Calc]&gt;=$A51),IF($B51="N",--(TOther[Start Day]=DAY($A51)),--(TOther[Start Day]&gt;=DAY($A51))),--(IFERROR(MOD(TOther[Start Month]-MONTH($A51)+4,4),1)=0),TOther[Amount])))</f>
        <v>0</v>
      </c>
      <c r="U51" s="8" cm="1">
        <f t="array" ref="U51">IF(A51="","",IF(COUNTIF(TOther[Frequency],$U$1)=0,0,SUMPRODUCT(--(TOther[Frequency]=$U$1),--(TOther[Start Date]&lt;=A51),--(TOther[End Date Calc]&gt;=A51),IF(B51="N",--(TOther[Start Day]=DAY(A51)),--(TOther[Start Day]&gt;=DAY(A51))),--(IFERROR(MOD(TOther[Start Month]-MONTH(A51)+6,6),1)=0),TOther[Amount])))</f>
        <v>0</v>
      </c>
      <c r="V51" s="8" cm="1">
        <f t="array" ref="V51">IF(A51="","",IF(COUNTIF(TOther[Frequency],$V$1)=0,0,SUMPRODUCT(--(TOther[Frequency]=$V$1),--(TOther[Start Date]&lt;=A51),--(TOther[End Date Calc]&gt;=A51),IF(B51="N",--(TOther[Start Day]=DAY(A51)),--(TOther[Start Day]&gt;=DAY(A51))),--(IFERROR(MOD(TOther[Start Month]-MONTH(A51)+12,12),1)=0),TOther[Amount])))</f>
        <v>0</v>
      </c>
      <c r="W51" s="8">
        <f>IF(A51="","",SUMIFS(TOther[Amount],TOther[Start Date],A51,TOther[Frequency],$W$1))</f>
        <v>0</v>
      </c>
      <c r="X51" s="9">
        <f t="shared" si="0"/>
        <v>230</v>
      </c>
      <c r="Y51" s="9">
        <f t="shared" si="4"/>
        <v>230</v>
      </c>
      <c r="Z51" s="8" cm="1">
        <f t="array" ref="Z51">IF(A51="","",IF(COUNTIF('2) Income'!$D$13:$D$32,"Weekly")=0,0,SUMPRODUCT(--(IFERROR(MOD(A51-'2) Income'!$F$13:$F$32,7),1)=0),--('2) Income'!$D$13:$D$32="Weekly"),--('2) Income'!$F$13:$F$32&lt;=A51),'2) Income'!$E$13:$E$32)))</f>
        <v>0</v>
      </c>
      <c r="AA51" s="8" cm="1">
        <f t="array" ref="AA51">IF(A51="","",IF(COUNTIF('2) Income'!$D$13:$D$32,"Every Other Week")=0,0,SUMPRODUCT(--(IFERROR(MOD(A51-'2) Income'!$F$13:$F$32,14),1)=0),--('2) Income'!$D$13:$D$32="Every Other Week"),--('2) Income'!$F$13:$F$32&lt;=A51),'2) Income'!$E$13:$E$32)))</f>
        <v>0</v>
      </c>
      <c r="AB51" s="8">
        <f>IF(A51="","",IF(COUNTIF('2) Income'!$D$13:$D$32,"1st and 15th")=0,0,IF(OR(DAY(A51)=1,DAY(A51)=15),SUMIFS('2) Income'!$E$13:$E$32,'2) Income'!$D$13:$D$32,"1st and 15th",'2) Income'!$F$13:$F$32,"&lt;="&amp;$A51),0)))</f>
        <v>0</v>
      </c>
      <c r="AC51" s="8">
        <f>IF(A51="","",IF(COUNTIF('2) Income'!$D$13:$D$32,"2nd Wednesday")=0,0,IF(A51=(A51-DAY(A51)+1+2*7-WEEKDAY(A51-DAY(A51)+8-4,1)),SUMIFS('2) Income'!$E$13:$E$32,'2) Income'!$D$13:$D$32,"2nd Wednesday",'2) Income'!$F$13:$F$32,"&lt;="&amp;$A51),0)))</f>
        <v>0</v>
      </c>
      <c r="AD51" s="8">
        <f>IF(A51="","",IF(COUNTIF('2) Income'!$D$13:$D$32,"3rd Wednesday")=0,0,IF(A51=(A51-DAY(A51)+1+3*7-WEEKDAY(A51-DAY(A51)+8-4,1)),SUMIFS('2) Income'!$E$13:$E$32,'2) Income'!$D$13:$D$32,"3rd Wednesday",'2) Income'!$F$13:$F$32,"&lt;="&amp;$A51),0)))</f>
        <v>0</v>
      </c>
      <c r="AE51" s="8">
        <f>IF(A51="","",IF(COUNTIF('2) Income'!$D$13:$D$32,"4th Wednesday")=0,0,IF(A51=(A51-DAY(A51)+1+4*7-WEEKDAY(A51-DAY(A51)+8-4,1)),SUMIFS('2) Income'!$E$13:$E$32,'2) Income'!$D$13:$D$32,"4th Wednesday",'2) Income'!$F$13:$F$32,"&lt;="&amp;$A51),0)))</f>
        <v>0</v>
      </c>
      <c r="AF51" s="8" cm="1">
        <f t="array" ref="AF51">IF(A51="","",IF(COUNTIF('2) Income'!$D$13:$D$32,"Every 4 Weeks")=0,0,SUMPRODUCT(--(IFERROR(MOD(A51-'2) Income'!$F$13:$F$32,28),1)=0),--('2) Income'!$D$13:$D$32="Every 4 Weeks"),--('2) Income'!$F$13:$F$32&lt;=A51),'2) Income'!$E$13:$E$32)))</f>
        <v>0</v>
      </c>
      <c r="AG51" s="8">
        <f>IF(A51="","",IF(COUNTIF('2) Income'!$D$13:$D$32,"Monthly")=0,0,IF(B51="N",SUMIFS('2) Income'!$E$13:$E$32,'2) Income'!$D$13:$D$32,"monthly",'2) Income'!$F$13:$F$32,"&lt;="&amp;$A51,'2) Income'!$I$13:$I$32,DAY(A51)),SUMIFS('2) Income'!$E$13:$E$32,'2) Income'!$D$13:$D$32,"monthly",'2) Income'!$F$13:$F$32,"&lt;="&amp;$A51,'2) Income'!$I$13:$I$32,"&gt;="&amp;DAY(A51)))))</f>
        <v>0</v>
      </c>
      <c r="AH51" s="8" cm="1">
        <f t="array" ref="AH51">IF(A51="","",IF(COUNTIF('2) Income'!$D$13:$D$32,"Yearly")=0,0,SUMPRODUCT(--('2) Income'!$D$13:$D$32="Yearly"),--('2) Income'!$F$13:$F$32&lt;=A51),IF(B51="N",--('2) Income'!$I$13:$I$32=DAY(A51)),--('2) Income'!$I$13:$I$32&gt;=DAY(A51))),--(IFERROR(MOD('2) Income'!$H$13:$H$32-MONTH(A51)+12,12),1)=0),'2) Income'!$E$13:$E$32)))</f>
        <v>0</v>
      </c>
      <c r="AI51" s="8">
        <f>IF(A51="","",IF(COUNTIF('2) Income'!$D$13:$D$32,"one-time")=0,0,SUMIFS('2) Income'!$E$13:$E$32,'2) Income'!$D$13:$D$32,"one-time",'2) Income'!$F$13:$F$32,"="&amp;$A51)))</f>
        <v>0</v>
      </c>
      <c r="AJ51" s="9">
        <f t="shared" si="1"/>
        <v>0</v>
      </c>
    </row>
    <row r="52" spans="1:38">
      <c r="A52" s="7">
        <f>IF(A51="","",IF(A51+1&lt;='1) Period'!$E$21,A51+1,""))</f>
        <v>45524</v>
      </c>
      <c r="B52" s="7" t="str">
        <f t="shared" si="2"/>
        <v>N</v>
      </c>
      <c r="C52" t="str">
        <f t="shared" si="3"/>
        <v>F</v>
      </c>
      <c r="D52" s="8">
        <f>IF(A52="","",IF(TEXT(A52,"dddd")='4) Happy Money'!$E$23,WAllowance,0))</f>
        <v>0</v>
      </c>
      <c r="E52" s="8">
        <f>IF(A52="","",IF(B52="N",SUMIF(TMonthly[Day of the Month],DAY(A52),TMonthly[Amount]),SUMIF(TMonthly[Day of the Month],"&gt;="&amp;DAY(A52),TMonthly[Amount])))</f>
        <v>0</v>
      </c>
      <c r="F52" s="8" cm="1">
        <f t="array" ref="F52">IF(A52="","",SUMPRODUCT(--(TYearly[Due Date]&lt;=A52),IF(B52="N",--(TYearly[Day]=DAY(A52)),--(TYearly[Day]&gt;=DAY(A52))),--(IFERROR(MOD(TYearly[Month]-MONTH(A52)+12,12),1)=0),TYearly[Amount]))</f>
        <v>0</v>
      </c>
      <c r="G52" s="8">
        <f>IF(A52="","",SUMIF(TOneTime[Due Date],A52,TOneTime[Amount]))</f>
        <v>0</v>
      </c>
      <c r="H52" s="8" cm="1">
        <f t="array" ref="H52">IF(A52="","",IF(COUNTIF(TOther[Frequency],$H$1)=0,0,SUMPRODUCT(--(IFERROR(MOD(A52-TOther[Start Date],7),1)=0),--(TOther[Frequency]=$H$1),--(TOther[Start Date]&lt;=A52),--(TOther[End Date Calc]&gt;=A52),TOther[Amount])))</f>
        <v>0</v>
      </c>
      <c r="I52" s="8" cm="1">
        <f t="array" ref="I52">IF(A52="","",IF(COUNTIF(TOther[Frequency],$I$1)=0,0,SUMPRODUCT(--(IFERROR(MOD(A52-TOther[Start Date],14),1)=0),--(TOther[Frequency]=$I$1),--(TOther[Start Date]&lt;=A52),--(TOther[End Date Calc]&gt;=A52),TOther[Amount])))</f>
        <v>0</v>
      </c>
      <c r="J52" s="8">
        <f>IF(A52="","",IF(COUNTIF(TOther[Frequency],$J$1)=0,0,IF(OR(DAY(A52)=1,DAY(A52)=15),SUMIFS(TOther[Amount],TOther[Frequency],$J$1,TOther[Start Date],"&lt;="&amp;$A52,TOther[End Date Calc],"&gt;="&amp;A52),0)))</f>
        <v>0</v>
      </c>
      <c r="K52" s="8">
        <f>IF(A52="","",IF(COUNTIF(TOther[Frequency],$K$1)=0,0,IF(A52=(A52-DAY(A52)+1+2*7-WEEKDAY(A52-DAY(A52)+8-4,1)),SUMIFS(TOther[Amount],TOther[Frequency],$K$1,TOther[Start Date],"&lt;="&amp;$A52,TOther[End Date Calc],"&gt;="&amp;A52),0)))</f>
        <v>0</v>
      </c>
      <c r="L52" s="8">
        <f>IF(A52="","",IF(COUNTIF(TOther[Frequency],$L$1)=0,0,IF(A52=(A52-DAY(A52)+1+3*7-WEEKDAY(A52-DAY(A52)+8-4,1)),SUMIFS(TOther[Amount],TOther[Frequency],$L$1,TOther[Start Date],"&lt;="&amp;$A52,TOther[End Date Calc],"&gt;="&amp;A52),0)))</f>
        <v>0</v>
      </c>
      <c r="M52" s="8">
        <f>IF(A52="","",IF(COUNTIF(TOther[Frequency],$M$1)=0,0,IF(A52=(A52-DAY(A52)+1+4*7-WEEKDAY(A52-DAY(A52)+8-4,1)),SUMIFS(TOther[Amount],TOther[Frequency],$M$1,TOther[Start Date],"&lt;="&amp;$A52,TOther[End Date Calc],"&gt;="&amp;A52),0)))</f>
        <v>0</v>
      </c>
      <c r="N52" s="8" cm="1">
        <f t="array" ref="N52">IF(A52="","",IF(COUNTIF(TOther[Frequency],$N$1)=0,0,SUMPRODUCT(--(IFERROR(MOD(A52-TOther[Start Date],28),1)=0),--(TOther[Frequency]=$N$1),--(TOther[Start Date]&lt;=A52),--(TOther[End Date Calc]&gt;=A52),TOther[Amount])))</f>
        <v>0</v>
      </c>
      <c r="O52" s="8" cm="1">
        <f t="array" ref="O52">IF(A52="","",IF(COUNTIF(TOther[Frequency],$O$1)=0,0,SUMPRODUCT(--(IFERROR(MOD(A52-TOther[Start Date],42),1)=0),--(TOther[Frequency]=$O$1),--(TOther[Start Date]&lt;=A52),--(TOther[End Date Calc]&gt;=A52),TOther[Amount])))</f>
        <v>0</v>
      </c>
      <c r="P52" s="8" cm="1">
        <f t="array" ref="P52">IF(A52="","",IF(COUNTIF(TOther[Frequency],$P$1)=0,0,SUMPRODUCT(--(IFERROR(MOD(A52-TOther[Start Date],56),1)=0),--(TOther[Frequency]=$P$1),--(TOther[Start Date]&lt;=A52),--(TOther[End Date Calc]&gt;=A52),TOther[Amount])))</f>
        <v>0</v>
      </c>
      <c r="Q52" s="8">
        <f>IF(A52="","",IF(COUNTIF(TOther[Frequency],$Q$1)=0,0,IF(B52="N",SUMIFS(TOther[Amount],TOther[Frequency],$Q$1,TOther[Start Date],"&lt;="&amp;$A52,TOther[End Date Calc],"&gt;="&amp;A52,TOther[Start Day],DAY(A52)),SUMIFS(TOther[Amount],TOther[Frequency],$Q$1,TOther[Start Date],"&lt;="&amp;$A52,TOther[End Date Calc],"&gt;="&amp;A52,TOther[Start Day],"&gt;="&amp;DAY(A52)))))</f>
        <v>0</v>
      </c>
      <c r="R52" s="8" cm="1">
        <f t="array" ref="R52">IF(A52="","",IF(COUNTIF(TOther[Frequency],R$1)=0,0,SUMPRODUCT(--(TOther[Frequency]=R$1),--(TOther[Start Date]&lt;=A52),--(TOther[End Date Calc]&gt;=A52),IF(B52="N",--(TOther[Start Day]=DAY(A52)),--(TOther[Start Day]&gt;=DAY(A52))),--(IFERROR(MOD(TOther[Start Month]-MONTH(A52)+2,2),1)=0),TOther[Amount])))</f>
        <v>0</v>
      </c>
      <c r="S52" s="8" cm="1">
        <f t="array" ref="S52">IF(A52="","",IF(COUNTIF(TOther[Frequency],S$1)=0,0,SUMPRODUCT(--(TOther[Frequency]=S$1),--(TOther[Start Date]&lt;=A52),--(TOther[End Date Calc]&gt;=A52),IF(B52="N",--(TOther[Start Day]=DAY(A52)),--(TOther[Start Day]&gt;=DAY(A52))),--(IFERROR(MOD(TOther[Start Month]-MONTH(A52)+3,3),1)=0),TOther[Amount])))</f>
        <v>0</v>
      </c>
      <c r="T52" s="8" cm="1">
        <f t="array" ref="T52">IF($A52="","",IF(COUNTIF(TOther[Frequency],T$1)=0,0,SUMPRODUCT(--(TOther[Frequency]=T$1),--(TOther[Start Date]&lt;=$A52),--(TOther[End Date Calc]&gt;=$A52),IF($B52="N",--(TOther[Start Day]=DAY($A52)),--(TOther[Start Day]&gt;=DAY($A52))),--(IFERROR(MOD(TOther[Start Month]-MONTH($A52)+4,4),1)=0),TOther[Amount])))</f>
        <v>0</v>
      </c>
      <c r="U52" s="8" cm="1">
        <f t="array" ref="U52">IF(A52="","",IF(COUNTIF(TOther[Frequency],$U$1)=0,0,SUMPRODUCT(--(TOther[Frequency]=$U$1),--(TOther[Start Date]&lt;=A52),--(TOther[End Date Calc]&gt;=A52),IF(B52="N",--(TOther[Start Day]=DAY(A52)),--(TOther[Start Day]&gt;=DAY(A52))),--(IFERROR(MOD(TOther[Start Month]-MONTH(A52)+6,6),1)=0),TOther[Amount])))</f>
        <v>0</v>
      </c>
      <c r="V52" s="8" cm="1">
        <f t="array" ref="V52">IF(A52="","",IF(COUNTIF(TOther[Frequency],$V$1)=0,0,SUMPRODUCT(--(TOther[Frequency]=$V$1),--(TOther[Start Date]&lt;=A52),--(TOther[End Date Calc]&gt;=A52),IF(B52="N",--(TOther[Start Day]=DAY(A52)),--(TOther[Start Day]&gt;=DAY(A52))),--(IFERROR(MOD(TOther[Start Month]-MONTH(A52)+12,12),1)=0),TOther[Amount])))</f>
        <v>0</v>
      </c>
      <c r="W52" s="8">
        <f>IF(A52="","",SUMIFS(TOther[Amount],TOther[Start Date],A52,TOther[Frequency],$W$1))</f>
        <v>0</v>
      </c>
      <c r="X52" s="9">
        <f t="shared" si="0"/>
        <v>0</v>
      </c>
      <c r="Y52" s="9">
        <f t="shared" si="4"/>
        <v>0</v>
      </c>
      <c r="Z52" s="8" cm="1">
        <f t="array" ref="Z52">IF(A52="","",IF(COUNTIF('2) Income'!$D$13:$D$32,"Weekly")=0,0,SUMPRODUCT(--(IFERROR(MOD(A52-'2) Income'!$F$13:$F$32,7),1)=0),--('2) Income'!$D$13:$D$32="Weekly"),--('2) Income'!$F$13:$F$32&lt;=A52),'2) Income'!$E$13:$E$32)))</f>
        <v>0</v>
      </c>
      <c r="AA52" s="8" cm="1">
        <f t="array" ref="AA52">IF(A52="","",IF(COUNTIF('2) Income'!$D$13:$D$32,"Every Other Week")=0,0,SUMPRODUCT(--(IFERROR(MOD(A52-'2) Income'!$F$13:$F$32,14),1)=0),--('2) Income'!$D$13:$D$32="Every Other Week"),--('2) Income'!$F$13:$F$32&lt;=A52),'2) Income'!$E$13:$E$32)))</f>
        <v>0</v>
      </c>
      <c r="AB52" s="8">
        <f>IF(A52="","",IF(COUNTIF('2) Income'!$D$13:$D$32,"1st and 15th")=0,0,IF(OR(DAY(A52)=1,DAY(A52)=15),SUMIFS('2) Income'!$E$13:$E$32,'2) Income'!$D$13:$D$32,"1st and 15th",'2) Income'!$F$13:$F$32,"&lt;="&amp;$A52),0)))</f>
        <v>0</v>
      </c>
      <c r="AC52" s="8">
        <f>IF(A52="","",IF(COUNTIF('2) Income'!$D$13:$D$32,"2nd Wednesday")=0,0,IF(A52=(A52-DAY(A52)+1+2*7-WEEKDAY(A52-DAY(A52)+8-4,1)),SUMIFS('2) Income'!$E$13:$E$32,'2) Income'!$D$13:$D$32,"2nd Wednesday",'2) Income'!$F$13:$F$32,"&lt;="&amp;$A52),0)))</f>
        <v>0</v>
      </c>
      <c r="AD52" s="8">
        <f>IF(A52="","",IF(COUNTIF('2) Income'!$D$13:$D$32,"3rd Wednesday")=0,0,IF(A52=(A52-DAY(A52)+1+3*7-WEEKDAY(A52-DAY(A52)+8-4,1)),SUMIFS('2) Income'!$E$13:$E$32,'2) Income'!$D$13:$D$32,"3rd Wednesday",'2) Income'!$F$13:$F$32,"&lt;="&amp;$A52),0)))</f>
        <v>0</v>
      </c>
      <c r="AE52" s="8">
        <f>IF(A52="","",IF(COUNTIF('2) Income'!$D$13:$D$32,"4th Wednesday")=0,0,IF(A52=(A52-DAY(A52)+1+4*7-WEEKDAY(A52-DAY(A52)+8-4,1)),SUMIFS('2) Income'!$E$13:$E$32,'2) Income'!$D$13:$D$32,"4th Wednesday",'2) Income'!$F$13:$F$32,"&lt;="&amp;$A52),0)))</f>
        <v>0</v>
      </c>
      <c r="AF52" s="8" cm="1">
        <f t="array" ref="AF52">IF(A52="","",IF(COUNTIF('2) Income'!$D$13:$D$32,"Every 4 Weeks")=0,0,SUMPRODUCT(--(IFERROR(MOD(A52-'2) Income'!$F$13:$F$32,28),1)=0),--('2) Income'!$D$13:$D$32="Every 4 Weeks"),--('2) Income'!$F$13:$F$32&lt;=A52),'2) Income'!$E$13:$E$32)))</f>
        <v>0</v>
      </c>
      <c r="AG52" s="8">
        <f>IF(A52="","",IF(COUNTIF('2) Income'!$D$13:$D$32,"Monthly")=0,0,IF(B52="N",SUMIFS('2) Income'!$E$13:$E$32,'2) Income'!$D$13:$D$32,"monthly",'2) Income'!$F$13:$F$32,"&lt;="&amp;$A52,'2) Income'!$I$13:$I$32,DAY(A52)),SUMIFS('2) Income'!$E$13:$E$32,'2) Income'!$D$13:$D$32,"monthly",'2) Income'!$F$13:$F$32,"&lt;="&amp;$A52,'2) Income'!$I$13:$I$32,"&gt;="&amp;DAY(A52)))))</f>
        <v>0</v>
      </c>
      <c r="AH52" s="8" cm="1">
        <f t="array" ref="AH52">IF(A52="","",IF(COUNTIF('2) Income'!$D$13:$D$32,"Yearly")=0,0,SUMPRODUCT(--('2) Income'!$D$13:$D$32="Yearly"),--('2) Income'!$F$13:$F$32&lt;=A52),IF(B52="N",--('2) Income'!$I$13:$I$32=DAY(A52)),--('2) Income'!$I$13:$I$32&gt;=DAY(A52))),--(IFERROR(MOD('2) Income'!$H$13:$H$32-MONTH(A52)+12,12),1)=0),'2) Income'!$E$13:$E$32)))</f>
        <v>0</v>
      </c>
      <c r="AI52" s="8">
        <f>IF(A52="","",IF(COUNTIF('2) Income'!$D$13:$D$32,"one-time")=0,0,SUMIFS('2) Income'!$E$13:$E$32,'2) Income'!$D$13:$D$32,"one-time",'2) Income'!$F$13:$F$32,"="&amp;$A52)))</f>
        <v>0</v>
      </c>
      <c r="AJ52" s="9">
        <f t="shared" si="1"/>
        <v>0</v>
      </c>
      <c r="AL52" s="69" t="s">
        <v>177</v>
      </c>
    </row>
    <row r="53" spans="1:38">
      <c r="A53" s="7">
        <f>IF(A52="","",IF(A52+1&lt;='1) Period'!$E$21,A52+1,""))</f>
        <v>45525</v>
      </c>
      <c r="B53" s="7" t="str">
        <f t="shared" si="2"/>
        <v>N</v>
      </c>
      <c r="C53" t="str">
        <f t="shared" si="3"/>
        <v>F</v>
      </c>
      <c r="D53" s="8">
        <f>IF(A53="","",IF(TEXT(A53,"dddd")='4) Happy Money'!$E$23,WAllowance,0))</f>
        <v>0</v>
      </c>
      <c r="E53" s="8">
        <f>IF(A53="","",IF(B53="N",SUMIF(TMonthly[Day of the Month],DAY(A53),TMonthly[Amount]),SUMIF(TMonthly[Day of the Month],"&gt;="&amp;DAY(A53),TMonthly[Amount])))</f>
        <v>0</v>
      </c>
      <c r="F53" s="8" cm="1">
        <f t="array" ref="F53">IF(A53="","",SUMPRODUCT(--(TYearly[Due Date]&lt;=A53),IF(B53="N",--(TYearly[Day]=DAY(A53)),--(TYearly[Day]&gt;=DAY(A53))),--(IFERROR(MOD(TYearly[Month]-MONTH(A53)+12,12),1)=0),TYearly[Amount]))</f>
        <v>0</v>
      </c>
      <c r="G53" s="8">
        <f>IF(A53="","",SUMIF(TOneTime[Due Date],A53,TOneTime[Amount]))</f>
        <v>0</v>
      </c>
      <c r="H53" s="8" cm="1">
        <f t="array" ref="H53">IF(A53="","",IF(COUNTIF(TOther[Frequency],$H$1)=0,0,SUMPRODUCT(--(IFERROR(MOD(A53-TOther[Start Date],7),1)=0),--(TOther[Frequency]=$H$1),--(TOther[Start Date]&lt;=A53),--(TOther[End Date Calc]&gt;=A53),TOther[Amount])))</f>
        <v>0</v>
      </c>
      <c r="I53" s="8" cm="1">
        <f t="array" ref="I53">IF(A53="","",IF(COUNTIF(TOther[Frequency],$I$1)=0,0,SUMPRODUCT(--(IFERROR(MOD(A53-TOther[Start Date],14),1)=0),--(TOther[Frequency]=$I$1),--(TOther[Start Date]&lt;=A53),--(TOther[End Date Calc]&gt;=A53),TOther[Amount])))</f>
        <v>0</v>
      </c>
      <c r="J53" s="8">
        <f>IF(A53="","",IF(COUNTIF(TOther[Frequency],$J$1)=0,0,IF(OR(DAY(A53)=1,DAY(A53)=15),SUMIFS(TOther[Amount],TOther[Frequency],$J$1,TOther[Start Date],"&lt;="&amp;$A53,TOther[End Date Calc],"&gt;="&amp;A53),0)))</f>
        <v>0</v>
      </c>
      <c r="K53" s="8">
        <f>IF(A53="","",IF(COUNTIF(TOther[Frequency],$K$1)=0,0,IF(A53=(A53-DAY(A53)+1+2*7-WEEKDAY(A53-DAY(A53)+8-4,1)),SUMIFS(TOther[Amount],TOther[Frequency],$K$1,TOther[Start Date],"&lt;="&amp;$A53,TOther[End Date Calc],"&gt;="&amp;A53),0)))</f>
        <v>0</v>
      </c>
      <c r="L53" s="8">
        <f>IF(A53="","",IF(COUNTIF(TOther[Frequency],$L$1)=0,0,IF(A53=(A53-DAY(A53)+1+3*7-WEEKDAY(A53-DAY(A53)+8-4,1)),SUMIFS(TOther[Amount],TOther[Frequency],$L$1,TOther[Start Date],"&lt;="&amp;$A53,TOther[End Date Calc],"&gt;="&amp;A53),0)))</f>
        <v>0</v>
      </c>
      <c r="M53" s="8">
        <f>IF(A53="","",IF(COUNTIF(TOther[Frequency],$M$1)=0,0,IF(A53=(A53-DAY(A53)+1+4*7-WEEKDAY(A53-DAY(A53)+8-4,1)),SUMIFS(TOther[Amount],TOther[Frequency],$M$1,TOther[Start Date],"&lt;="&amp;$A53,TOther[End Date Calc],"&gt;="&amp;A53),0)))</f>
        <v>0</v>
      </c>
      <c r="N53" s="8" cm="1">
        <f t="array" ref="N53">IF(A53="","",IF(COUNTIF(TOther[Frequency],$N$1)=0,0,SUMPRODUCT(--(IFERROR(MOD(A53-TOther[Start Date],28),1)=0),--(TOther[Frequency]=$N$1),--(TOther[Start Date]&lt;=A53),--(TOther[End Date Calc]&gt;=A53),TOther[Amount])))</f>
        <v>0</v>
      </c>
      <c r="O53" s="8" cm="1">
        <f t="array" ref="O53">IF(A53="","",IF(COUNTIF(TOther[Frequency],$O$1)=0,0,SUMPRODUCT(--(IFERROR(MOD(A53-TOther[Start Date],42),1)=0),--(TOther[Frequency]=$O$1),--(TOther[Start Date]&lt;=A53),--(TOther[End Date Calc]&gt;=A53),TOther[Amount])))</f>
        <v>0</v>
      </c>
      <c r="P53" s="8" cm="1">
        <f t="array" ref="P53">IF(A53="","",IF(COUNTIF(TOther[Frequency],$P$1)=0,0,SUMPRODUCT(--(IFERROR(MOD(A53-TOther[Start Date],56),1)=0),--(TOther[Frequency]=$P$1),--(TOther[Start Date]&lt;=A53),--(TOther[End Date Calc]&gt;=A53),TOther[Amount])))</f>
        <v>0</v>
      </c>
      <c r="Q53" s="8">
        <f>IF(A53="","",IF(COUNTIF(TOther[Frequency],$Q$1)=0,0,IF(B53="N",SUMIFS(TOther[Amount],TOther[Frequency],$Q$1,TOther[Start Date],"&lt;="&amp;$A53,TOther[End Date Calc],"&gt;="&amp;A53,TOther[Start Day],DAY(A53)),SUMIFS(TOther[Amount],TOther[Frequency],$Q$1,TOther[Start Date],"&lt;="&amp;$A53,TOther[End Date Calc],"&gt;="&amp;A53,TOther[Start Day],"&gt;="&amp;DAY(A53)))))</f>
        <v>0</v>
      </c>
      <c r="R53" s="8" cm="1">
        <f t="array" ref="R53">IF(A53="","",IF(COUNTIF(TOther[Frequency],R$1)=0,0,SUMPRODUCT(--(TOther[Frequency]=R$1),--(TOther[Start Date]&lt;=A53),--(TOther[End Date Calc]&gt;=A53),IF(B53="N",--(TOther[Start Day]=DAY(A53)),--(TOther[Start Day]&gt;=DAY(A53))),--(IFERROR(MOD(TOther[Start Month]-MONTH(A53)+2,2),1)=0),TOther[Amount])))</f>
        <v>0</v>
      </c>
      <c r="S53" s="8" cm="1">
        <f t="array" ref="S53">IF(A53="","",IF(COUNTIF(TOther[Frequency],S$1)=0,0,SUMPRODUCT(--(TOther[Frequency]=S$1),--(TOther[Start Date]&lt;=A53),--(TOther[End Date Calc]&gt;=A53),IF(B53="N",--(TOther[Start Day]=DAY(A53)),--(TOther[Start Day]&gt;=DAY(A53))),--(IFERROR(MOD(TOther[Start Month]-MONTH(A53)+3,3),1)=0),TOther[Amount])))</f>
        <v>0</v>
      </c>
      <c r="T53" s="8" cm="1">
        <f t="array" ref="T53">IF($A53="","",IF(COUNTIF(TOther[Frequency],T$1)=0,0,SUMPRODUCT(--(TOther[Frequency]=T$1),--(TOther[Start Date]&lt;=$A53),--(TOther[End Date Calc]&gt;=$A53),IF($B53="N",--(TOther[Start Day]=DAY($A53)),--(TOther[Start Day]&gt;=DAY($A53))),--(IFERROR(MOD(TOther[Start Month]-MONTH($A53)+4,4),1)=0),TOther[Amount])))</f>
        <v>0</v>
      </c>
      <c r="U53" s="8" cm="1">
        <f t="array" ref="U53">IF(A53="","",IF(COUNTIF(TOther[Frequency],$U$1)=0,0,SUMPRODUCT(--(TOther[Frequency]=$U$1),--(TOther[Start Date]&lt;=A53),--(TOther[End Date Calc]&gt;=A53),IF(B53="N",--(TOther[Start Day]=DAY(A53)),--(TOther[Start Day]&gt;=DAY(A53))),--(IFERROR(MOD(TOther[Start Month]-MONTH(A53)+6,6),1)=0),TOther[Amount])))</f>
        <v>0</v>
      </c>
      <c r="V53" s="8" cm="1">
        <f t="array" ref="V53">IF(A53="","",IF(COUNTIF(TOther[Frequency],$V$1)=0,0,SUMPRODUCT(--(TOther[Frequency]=$V$1),--(TOther[Start Date]&lt;=A53),--(TOther[End Date Calc]&gt;=A53),IF(B53="N",--(TOther[Start Day]=DAY(A53)),--(TOther[Start Day]&gt;=DAY(A53))),--(IFERROR(MOD(TOther[Start Month]-MONTH(A53)+12,12),1)=0),TOther[Amount])))</f>
        <v>0</v>
      </c>
      <c r="W53" s="8">
        <f>IF(A53="","",SUMIFS(TOther[Amount],TOther[Start Date],A53,TOther[Frequency],$W$1))</f>
        <v>0</v>
      </c>
      <c r="X53" s="9">
        <f t="shared" si="0"/>
        <v>0</v>
      </c>
      <c r="Y53" s="9">
        <f t="shared" si="4"/>
        <v>0</v>
      </c>
      <c r="Z53" s="8" cm="1">
        <f t="array" ref="Z53">IF(A53="","",IF(COUNTIF('2) Income'!$D$13:$D$32,"Weekly")=0,0,SUMPRODUCT(--(IFERROR(MOD(A53-'2) Income'!$F$13:$F$32,7),1)=0),--('2) Income'!$D$13:$D$32="Weekly"),--('2) Income'!$F$13:$F$32&lt;=A53),'2) Income'!$E$13:$E$32)))</f>
        <v>0</v>
      </c>
      <c r="AA53" s="8" cm="1">
        <f t="array" ref="AA53">IF(A53="","",IF(COUNTIF('2) Income'!$D$13:$D$32,"Every Other Week")=0,0,SUMPRODUCT(--(IFERROR(MOD(A53-'2) Income'!$F$13:$F$32,14),1)=0),--('2) Income'!$D$13:$D$32="Every Other Week"),--('2) Income'!$F$13:$F$32&lt;=A53),'2) Income'!$E$13:$E$32)))</f>
        <v>0</v>
      </c>
      <c r="AB53" s="8">
        <f>IF(A53="","",IF(COUNTIF('2) Income'!$D$13:$D$32,"1st and 15th")=0,0,IF(OR(DAY(A53)=1,DAY(A53)=15),SUMIFS('2) Income'!$E$13:$E$32,'2) Income'!$D$13:$D$32,"1st and 15th",'2) Income'!$F$13:$F$32,"&lt;="&amp;$A53),0)))</f>
        <v>0</v>
      </c>
      <c r="AC53" s="8">
        <f>IF(A53="","",IF(COUNTIF('2) Income'!$D$13:$D$32,"2nd Wednesday")=0,0,IF(A53=(A53-DAY(A53)+1+2*7-WEEKDAY(A53-DAY(A53)+8-4,1)),SUMIFS('2) Income'!$E$13:$E$32,'2) Income'!$D$13:$D$32,"2nd Wednesday",'2) Income'!$F$13:$F$32,"&lt;="&amp;$A53),0)))</f>
        <v>0</v>
      </c>
      <c r="AD53" s="8">
        <f>IF(A53="","",IF(COUNTIF('2) Income'!$D$13:$D$32,"3rd Wednesday")=0,0,IF(A53=(A53-DAY(A53)+1+3*7-WEEKDAY(A53-DAY(A53)+8-4,1)),SUMIFS('2) Income'!$E$13:$E$32,'2) Income'!$D$13:$D$32,"3rd Wednesday",'2) Income'!$F$13:$F$32,"&lt;="&amp;$A53),0)))</f>
        <v>0</v>
      </c>
      <c r="AE53" s="8">
        <f>IF(A53="","",IF(COUNTIF('2) Income'!$D$13:$D$32,"4th Wednesday")=0,0,IF(A53=(A53-DAY(A53)+1+4*7-WEEKDAY(A53-DAY(A53)+8-4,1)),SUMIFS('2) Income'!$E$13:$E$32,'2) Income'!$D$13:$D$32,"4th Wednesday",'2) Income'!$F$13:$F$32,"&lt;="&amp;$A53),0)))</f>
        <v>0</v>
      </c>
      <c r="AF53" s="8" cm="1">
        <f t="array" ref="AF53">IF(A53="","",IF(COUNTIF('2) Income'!$D$13:$D$32,"Every 4 Weeks")=0,0,SUMPRODUCT(--(IFERROR(MOD(A53-'2) Income'!$F$13:$F$32,28),1)=0),--('2) Income'!$D$13:$D$32="Every 4 Weeks"),--('2) Income'!$F$13:$F$32&lt;=A53),'2) Income'!$E$13:$E$32)))</f>
        <v>0</v>
      </c>
      <c r="AG53" s="8">
        <f>IF(A53="","",IF(COUNTIF('2) Income'!$D$13:$D$32,"Monthly")=0,0,IF(B53="N",SUMIFS('2) Income'!$E$13:$E$32,'2) Income'!$D$13:$D$32,"monthly",'2) Income'!$F$13:$F$32,"&lt;="&amp;$A53,'2) Income'!$I$13:$I$32,DAY(A53)),SUMIFS('2) Income'!$E$13:$E$32,'2) Income'!$D$13:$D$32,"monthly",'2) Income'!$F$13:$F$32,"&lt;="&amp;$A53,'2) Income'!$I$13:$I$32,"&gt;="&amp;DAY(A53)))))</f>
        <v>0</v>
      </c>
      <c r="AH53" s="8" cm="1">
        <f t="array" ref="AH53">IF(A53="","",IF(COUNTIF('2) Income'!$D$13:$D$32,"Yearly")=0,0,SUMPRODUCT(--('2) Income'!$D$13:$D$32="Yearly"),--('2) Income'!$F$13:$F$32&lt;=A53),IF(B53="N",--('2) Income'!$I$13:$I$32=DAY(A53)),--('2) Income'!$I$13:$I$32&gt;=DAY(A53))),--(IFERROR(MOD('2) Income'!$H$13:$H$32-MONTH(A53)+12,12),1)=0),'2) Income'!$E$13:$E$32)))</f>
        <v>0</v>
      </c>
      <c r="AI53" s="8">
        <f>IF(A53="","",IF(COUNTIF('2) Income'!$D$13:$D$32,"one-time")=0,0,SUMIFS('2) Income'!$E$13:$E$32,'2) Income'!$D$13:$D$32,"one-time",'2) Income'!$F$13:$F$32,"="&amp;$A53)))</f>
        <v>0</v>
      </c>
      <c r="AJ53" s="9">
        <f t="shared" si="1"/>
        <v>0</v>
      </c>
      <c r="AL53" t="s">
        <v>174</v>
      </c>
    </row>
    <row r="54" spans="1:38">
      <c r="A54" s="7">
        <f>IF(A53="","",IF(A53+1&lt;='1) Period'!$E$21,A53+1,""))</f>
        <v>45526</v>
      </c>
      <c r="B54" s="7" t="str">
        <f t="shared" si="2"/>
        <v>N</v>
      </c>
      <c r="C54" t="str">
        <f t="shared" si="3"/>
        <v>F</v>
      </c>
      <c r="D54" s="8">
        <f>IF(A54="","",IF(TEXT(A54,"dddd")='4) Happy Money'!$E$23,WAllowance,0))</f>
        <v>0</v>
      </c>
      <c r="E54" s="8">
        <f>IF(A54="","",IF(B54="N",SUMIF(TMonthly[Day of the Month],DAY(A54),TMonthly[Amount]),SUMIF(TMonthly[Day of the Month],"&gt;="&amp;DAY(A54),TMonthly[Amount])))</f>
        <v>0</v>
      </c>
      <c r="F54" s="8" cm="1">
        <f t="array" ref="F54">IF(A54="","",SUMPRODUCT(--(TYearly[Due Date]&lt;=A54),IF(B54="N",--(TYearly[Day]=DAY(A54)),--(TYearly[Day]&gt;=DAY(A54))),--(IFERROR(MOD(TYearly[Month]-MONTH(A54)+12,12),1)=0),TYearly[Amount]))</f>
        <v>0</v>
      </c>
      <c r="G54" s="8">
        <f>IF(A54="","",SUMIF(TOneTime[Due Date],A54,TOneTime[Amount]))</f>
        <v>0</v>
      </c>
      <c r="H54" s="8" cm="1">
        <f t="array" ref="H54">IF(A54="","",IF(COUNTIF(TOther[Frequency],$H$1)=0,0,SUMPRODUCT(--(IFERROR(MOD(A54-TOther[Start Date],7),1)=0),--(TOther[Frequency]=$H$1),--(TOther[Start Date]&lt;=A54),--(TOther[End Date Calc]&gt;=A54),TOther[Amount])))</f>
        <v>0</v>
      </c>
      <c r="I54" s="8" cm="1">
        <f t="array" ref="I54">IF(A54="","",IF(COUNTIF(TOther[Frequency],$I$1)=0,0,SUMPRODUCT(--(IFERROR(MOD(A54-TOther[Start Date],14),1)=0),--(TOther[Frequency]=$I$1),--(TOther[Start Date]&lt;=A54),--(TOther[End Date Calc]&gt;=A54),TOther[Amount])))</f>
        <v>0</v>
      </c>
      <c r="J54" s="8">
        <f>IF(A54="","",IF(COUNTIF(TOther[Frequency],$J$1)=0,0,IF(OR(DAY(A54)=1,DAY(A54)=15),SUMIFS(TOther[Amount],TOther[Frequency],$J$1,TOther[Start Date],"&lt;="&amp;$A54,TOther[End Date Calc],"&gt;="&amp;A54),0)))</f>
        <v>0</v>
      </c>
      <c r="K54" s="8">
        <f>IF(A54="","",IF(COUNTIF(TOther[Frequency],$K$1)=0,0,IF(A54=(A54-DAY(A54)+1+2*7-WEEKDAY(A54-DAY(A54)+8-4,1)),SUMIFS(TOther[Amount],TOther[Frequency],$K$1,TOther[Start Date],"&lt;="&amp;$A54,TOther[End Date Calc],"&gt;="&amp;A54),0)))</f>
        <v>0</v>
      </c>
      <c r="L54" s="8">
        <f>IF(A54="","",IF(COUNTIF(TOther[Frequency],$L$1)=0,0,IF(A54=(A54-DAY(A54)+1+3*7-WEEKDAY(A54-DAY(A54)+8-4,1)),SUMIFS(TOther[Amount],TOther[Frequency],$L$1,TOther[Start Date],"&lt;="&amp;$A54,TOther[End Date Calc],"&gt;="&amp;A54),0)))</f>
        <v>0</v>
      </c>
      <c r="M54" s="8">
        <f>IF(A54="","",IF(COUNTIF(TOther[Frequency],$M$1)=0,0,IF(A54=(A54-DAY(A54)+1+4*7-WEEKDAY(A54-DAY(A54)+8-4,1)),SUMIFS(TOther[Amount],TOther[Frequency],$M$1,TOther[Start Date],"&lt;="&amp;$A54,TOther[End Date Calc],"&gt;="&amp;A54),0)))</f>
        <v>0</v>
      </c>
      <c r="N54" s="8" cm="1">
        <f t="array" ref="N54">IF(A54="","",IF(COUNTIF(TOther[Frequency],$N$1)=0,0,SUMPRODUCT(--(IFERROR(MOD(A54-TOther[Start Date],28),1)=0),--(TOther[Frequency]=$N$1),--(TOther[Start Date]&lt;=A54),--(TOther[End Date Calc]&gt;=A54),TOther[Amount])))</f>
        <v>0</v>
      </c>
      <c r="O54" s="8" cm="1">
        <f t="array" ref="O54">IF(A54="","",IF(COUNTIF(TOther[Frequency],$O$1)=0,0,SUMPRODUCT(--(IFERROR(MOD(A54-TOther[Start Date],42),1)=0),--(TOther[Frequency]=$O$1),--(TOther[Start Date]&lt;=A54),--(TOther[End Date Calc]&gt;=A54),TOther[Amount])))</f>
        <v>0</v>
      </c>
      <c r="P54" s="8" cm="1">
        <f t="array" ref="P54">IF(A54="","",IF(COUNTIF(TOther[Frequency],$P$1)=0,0,SUMPRODUCT(--(IFERROR(MOD(A54-TOther[Start Date],56),1)=0),--(TOther[Frequency]=$P$1),--(TOther[Start Date]&lt;=A54),--(TOther[End Date Calc]&gt;=A54),TOther[Amount])))</f>
        <v>0</v>
      </c>
      <c r="Q54" s="8">
        <f>IF(A54="","",IF(COUNTIF(TOther[Frequency],$Q$1)=0,0,IF(B54="N",SUMIFS(TOther[Amount],TOther[Frequency],$Q$1,TOther[Start Date],"&lt;="&amp;$A54,TOther[End Date Calc],"&gt;="&amp;A54,TOther[Start Day],DAY(A54)),SUMIFS(TOther[Amount],TOther[Frequency],$Q$1,TOther[Start Date],"&lt;="&amp;$A54,TOther[End Date Calc],"&gt;="&amp;A54,TOther[Start Day],"&gt;="&amp;DAY(A54)))))</f>
        <v>0</v>
      </c>
      <c r="R54" s="8" cm="1">
        <f t="array" ref="R54">IF(A54="","",IF(COUNTIF(TOther[Frequency],R$1)=0,0,SUMPRODUCT(--(TOther[Frequency]=R$1),--(TOther[Start Date]&lt;=A54),--(TOther[End Date Calc]&gt;=A54),IF(B54="N",--(TOther[Start Day]=DAY(A54)),--(TOther[Start Day]&gt;=DAY(A54))),--(IFERROR(MOD(TOther[Start Month]-MONTH(A54)+2,2),1)=0),TOther[Amount])))</f>
        <v>0</v>
      </c>
      <c r="S54" s="8" cm="1">
        <f t="array" ref="S54">IF(A54="","",IF(COUNTIF(TOther[Frequency],S$1)=0,0,SUMPRODUCT(--(TOther[Frequency]=S$1),--(TOther[Start Date]&lt;=A54),--(TOther[End Date Calc]&gt;=A54),IF(B54="N",--(TOther[Start Day]=DAY(A54)),--(TOther[Start Day]&gt;=DAY(A54))),--(IFERROR(MOD(TOther[Start Month]-MONTH(A54)+3,3),1)=0),TOther[Amount])))</f>
        <v>0</v>
      </c>
      <c r="T54" s="8" cm="1">
        <f t="array" ref="T54">IF($A54="","",IF(COUNTIF(TOther[Frequency],T$1)=0,0,SUMPRODUCT(--(TOther[Frequency]=T$1),--(TOther[Start Date]&lt;=$A54),--(TOther[End Date Calc]&gt;=$A54),IF($B54="N",--(TOther[Start Day]=DAY($A54)),--(TOther[Start Day]&gt;=DAY($A54))),--(IFERROR(MOD(TOther[Start Month]-MONTH($A54)+4,4),1)=0),TOther[Amount])))</f>
        <v>0</v>
      </c>
      <c r="U54" s="8" cm="1">
        <f t="array" ref="U54">IF(A54="","",IF(COUNTIF(TOther[Frequency],$U$1)=0,0,SUMPRODUCT(--(TOther[Frequency]=$U$1),--(TOther[Start Date]&lt;=A54),--(TOther[End Date Calc]&gt;=A54),IF(B54="N",--(TOther[Start Day]=DAY(A54)),--(TOther[Start Day]&gt;=DAY(A54))),--(IFERROR(MOD(TOther[Start Month]-MONTH(A54)+6,6),1)=0),TOther[Amount])))</f>
        <v>0</v>
      </c>
      <c r="V54" s="8" cm="1">
        <f t="array" ref="V54">IF(A54="","",IF(COUNTIF(TOther[Frequency],$V$1)=0,0,SUMPRODUCT(--(TOther[Frequency]=$V$1),--(TOther[Start Date]&lt;=A54),--(TOther[End Date Calc]&gt;=A54),IF(B54="N",--(TOther[Start Day]=DAY(A54)),--(TOther[Start Day]&gt;=DAY(A54))),--(IFERROR(MOD(TOther[Start Month]-MONTH(A54)+12,12),1)=0),TOther[Amount])))</f>
        <v>0</v>
      </c>
      <c r="W54" s="8">
        <f>IF(A54="","",SUMIFS(TOther[Amount],TOther[Start Date],A54,TOther[Frequency],$W$1))</f>
        <v>0</v>
      </c>
      <c r="X54" s="9">
        <f t="shared" si="0"/>
        <v>0</v>
      </c>
      <c r="Y54" s="9">
        <f t="shared" si="4"/>
        <v>0</v>
      </c>
      <c r="Z54" s="8" cm="1">
        <f t="array" ref="Z54">IF(A54="","",IF(COUNTIF('2) Income'!$D$13:$D$32,"Weekly")=0,0,SUMPRODUCT(--(IFERROR(MOD(A54-'2) Income'!$F$13:$F$32,7),1)=0),--('2) Income'!$D$13:$D$32="Weekly"),--('2) Income'!$F$13:$F$32&lt;=A54),'2) Income'!$E$13:$E$32)))</f>
        <v>0</v>
      </c>
      <c r="AA54" s="8" cm="1">
        <f t="array" ref="AA54">IF(A54="","",IF(COUNTIF('2) Income'!$D$13:$D$32,"Every Other Week")=0,0,SUMPRODUCT(--(IFERROR(MOD(A54-'2) Income'!$F$13:$F$32,14),1)=0),--('2) Income'!$D$13:$D$32="Every Other Week"),--('2) Income'!$F$13:$F$32&lt;=A54),'2) Income'!$E$13:$E$32)))</f>
        <v>0</v>
      </c>
      <c r="AB54" s="8">
        <f>IF(A54="","",IF(COUNTIF('2) Income'!$D$13:$D$32,"1st and 15th")=0,0,IF(OR(DAY(A54)=1,DAY(A54)=15),SUMIFS('2) Income'!$E$13:$E$32,'2) Income'!$D$13:$D$32,"1st and 15th",'2) Income'!$F$13:$F$32,"&lt;="&amp;$A54),0)))</f>
        <v>0</v>
      </c>
      <c r="AC54" s="8">
        <f>IF(A54="","",IF(COUNTIF('2) Income'!$D$13:$D$32,"2nd Wednesday")=0,0,IF(A54=(A54-DAY(A54)+1+2*7-WEEKDAY(A54-DAY(A54)+8-4,1)),SUMIFS('2) Income'!$E$13:$E$32,'2) Income'!$D$13:$D$32,"2nd Wednesday",'2) Income'!$F$13:$F$32,"&lt;="&amp;$A54),0)))</f>
        <v>0</v>
      </c>
      <c r="AD54" s="8">
        <f>IF(A54="","",IF(COUNTIF('2) Income'!$D$13:$D$32,"3rd Wednesday")=0,0,IF(A54=(A54-DAY(A54)+1+3*7-WEEKDAY(A54-DAY(A54)+8-4,1)),SUMIFS('2) Income'!$E$13:$E$32,'2) Income'!$D$13:$D$32,"3rd Wednesday",'2) Income'!$F$13:$F$32,"&lt;="&amp;$A54),0)))</f>
        <v>0</v>
      </c>
      <c r="AE54" s="8">
        <f>IF(A54="","",IF(COUNTIF('2) Income'!$D$13:$D$32,"4th Wednesday")=0,0,IF(A54=(A54-DAY(A54)+1+4*7-WEEKDAY(A54-DAY(A54)+8-4,1)),SUMIFS('2) Income'!$E$13:$E$32,'2) Income'!$D$13:$D$32,"4th Wednesday",'2) Income'!$F$13:$F$32,"&lt;="&amp;$A54),0)))</f>
        <v>0</v>
      </c>
      <c r="AF54" s="8" cm="1">
        <f t="array" ref="AF54">IF(A54="","",IF(COUNTIF('2) Income'!$D$13:$D$32,"Every 4 Weeks")=0,0,SUMPRODUCT(--(IFERROR(MOD(A54-'2) Income'!$F$13:$F$32,28),1)=0),--('2) Income'!$D$13:$D$32="Every 4 Weeks"),--('2) Income'!$F$13:$F$32&lt;=A54),'2) Income'!$E$13:$E$32)))</f>
        <v>0</v>
      </c>
      <c r="AG54" s="8">
        <f>IF(A54="","",IF(COUNTIF('2) Income'!$D$13:$D$32,"Monthly")=0,0,IF(B54="N",SUMIFS('2) Income'!$E$13:$E$32,'2) Income'!$D$13:$D$32,"monthly",'2) Income'!$F$13:$F$32,"&lt;="&amp;$A54,'2) Income'!$I$13:$I$32,DAY(A54)),SUMIFS('2) Income'!$E$13:$E$32,'2) Income'!$D$13:$D$32,"monthly",'2) Income'!$F$13:$F$32,"&lt;="&amp;$A54,'2) Income'!$I$13:$I$32,"&gt;="&amp;DAY(A54)))))</f>
        <v>0</v>
      </c>
      <c r="AH54" s="8" cm="1">
        <f t="array" ref="AH54">IF(A54="","",IF(COUNTIF('2) Income'!$D$13:$D$32,"Yearly")=0,0,SUMPRODUCT(--('2) Income'!$D$13:$D$32="Yearly"),--('2) Income'!$F$13:$F$32&lt;=A54),IF(B54="N",--('2) Income'!$I$13:$I$32=DAY(A54)),--('2) Income'!$I$13:$I$32&gt;=DAY(A54))),--(IFERROR(MOD('2) Income'!$H$13:$H$32-MONTH(A54)+12,12),1)=0),'2) Income'!$E$13:$E$32)))</f>
        <v>0</v>
      </c>
      <c r="AI54" s="8">
        <f>IF(A54="","",IF(COUNTIF('2) Income'!$D$13:$D$32,"one-time")=0,0,SUMIFS('2) Income'!$E$13:$E$32,'2) Income'!$D$13:$D$32,"one-time",'2) Income'!$F$13:$F$32,"="&amp;$A54)))</f>
        <v>0</v>
      </c>
      <c r="AJ54" s="9">
        <f t="shared" si="1"/>
        <v>0</v>
      </c>
      <c r="AL54" t="s">
        <v>175</v>
      </c>
    </row>
    <row r="55" spans="1:38">
      <c r="A55" s="7">
        <f>IF(A54="","",IF(A54+1&lt;='1) Period'!$E$21,A54+1,""))</f>
        <v>45527</v>
      </c>
      <c r="B55" s="7" t="str">
        <f t="shared" si="2"/>
        <v>N</v>
      </c>
      <c r="C55" t="str">
        <f t="shared" si="3"/>
        <v>F</v>
      </c>
      <c r="D55" s="8">
        <f>IF(A55="","",IF(TEXT(A55,"dddd")='4) Happy Money'!$E$23,WAllowance,0))</f>
        <v>0</v>
      </c>
      <c r="E55" s="8">
        <f>IF(A55="","",IF(B55="N",SUMIF(TMonthly[Day of the Month],DAY(A55),TMonthly[Amount]),SUMIF(TMonthly[Day of the Month],"&gt;="&amp;DAY(A55),TMonthly[Amount])))</f>
        <v>0</v>
      </c>
      <c r="F55" s="8" cm="1">
        <f t="array" ref="F55">IF(A55="","",SUMPRODUCT(--(TYearly[Due Date]&lt;=A55),IF(B55="N",--(TYearly[Day]=DAY(A55)),--(TYearly[Day]&gt;=DAY(A55))),--(IFERROR(MOD(TYearly[Month]-MONTH(A55)+12,12),1)=0),TYearly[Amount]))</f>
        <v>0</v>
      </c>
      <c r="G55" s="8">
        <f>IF(A55="","",SUMIF(TOneTime[Due Date],A55,TOneTime[Amount]))</f>
        <v>0</v>
      </c>
      <c r="H55" s="8" cm="1">
        <f t="array" ref="H55">IF(A55="","",IF(COUNTIF(TOther[Frequency],$H$1)=0,0,SUMPRODUCT(--(IFERROR(MOD(A55-TOther[Start Date],7),1)=0),--(TOther[Frequency]=$H$1),--(TOther[Start Date]&lt;=A55),--(TOther[End Date Calc]&gt;=A55),TOther[Amount])))</f>
        <v>0</v>
      </c>
      <c r="I55" s="8" cm="1">
        <f t="array" ref="I55">IF(A55="","",IF(COUNTIF(TOther[Frequency],$I$1)=0,0,SUMPRODUCT(--(IFERROR(MOD(A55-TOther[Start Date],14),1)=0),--(TOther[Frequency]=$I$1),--(TOther[Start Date]&lt;=A55),--(TOther[End Date Calc]&gt;=A55),TOther[Amount])))</f>
        <v>0</v>
      </c>
      <c r="J55" s="8">
        <f>IF(A55="","",IF(COUNTIF(TOther[Frequency],$J$1)=0,0,IF(OR(DAY(A55)=1,DAY(A55)=15),SUMIFS(TOther[Amount],TOther[Frequency],$J$1,TOther[Start Date],"&lt;="&amp;$A55,TOther[End Date Calc],"&gt;="&amp;A55),0)))</f>
        <v>0</v>
      </c>
      <c r="K55" s="8">
        <f>IF(A55="","",IF(COUNTIF(TOther[Frequency],$K$1)=0,0,IF(A55=(A55-DAY(A55)+1+2*7-WEEKDAY(A55-DAY(A55)+8-4,1)),SUMIFS(TOther[Amount],TOther[Frequency],$K$1,TOther[Start Date],"&lt;="&amp;$A55,TOther[End Date Calc],"&gt;="&amp;A55),0)))</f>
        <v>0</v>
      </c>
      <c r="L55" s="8">
        <f>IF(A55="","",IF(COUNTIF(TOther[Frequency],$L$1)=0,0,IF(A55=(A55-DAY(A55)+1+3*7-WEEKDAY(A55-DAY(A55)+8-4,1)),SUMIFS(TOther[Amount],TOther[Frequency],$L$1,TOther[Start Date],"&lt;="&amp;$A55,TOther[End Date Calc],"&gt;="&amp;A55),0)))</f>
        <v>0</v>
      </c>
      <c r="M55" s="8">
        <f>IF(A55="","",IF(COUNTIF(TOther[Frequency],$M$1)=0,0,IF(A55=(A55-DAY(A55)+1+4*7-WEEKDAY(A55-DAY(A55)+8-4,1)),SUMIFS(TOther[Amount],TOther[Frequency],$M$1,TOther[Start Date],"&lt;="&amp;$A55,TOther[End Date Calc],"&gt;="&amp;A55),0)))</f>
        <v>0</v>
      </c>
      <c r="N55" s="8" cm="1">
        <f t="array" ref="N55">IF(A55="","",IF(COUNTIF(TOther[Frequency],$N$1)=0,0,SUMPRODUCT(--(IFERROR(MOD(A55-TOther[Start Date],28),1)=0),--(TOther[Frequency]=$N$1),--(TOther[Start Date]&lt;=A55),--(TOther[End Date Calc]&gt;=A55),TOther[Amount])))</f>
        <v>0</v>
      </c>
      <c r="O55" s="8" cm="1">
        <f t="array" ref="O55">IF(A55="","",IF(COUNTIF(TOther[Frequency],$O$1)=0,0,SUMPRODUCT(--(IFERROR(MOD(A55-TOther[Start Date],42),1)=0),--(TOther[Frequency]=$O$1),--(TOther[Start Date]&lt;=A55),--(TOther[End Date Calc]&gt;=A55),TOther[Amount])))</f>
        <v>0</v>
      </c>
      <c r="P55" s="8" cm="1">
        <f t="array" ref="P55">IF(A55="","",IF(COUNTIF(TOther[Frequency],$P$1)=0,0,SUMPRODUCT(--(IFERROR(MOD(A55-TOther[Start Date],56),1)=0),--(TOther[Frequency]=$P$1),--(TOther[Start Date]&lt;=A55),--(TOther[End Date Calc]&gt;=A55),TOther[Amount])))</f>
        <v>0</v>
      </c>
      <c r="Q55" s="8">
        <f>IF(A55="","",IF(COUNTIF(TOther[Frequency],$Q$1)=0,0,IF(B55="N",SUMIFS(TOther[Amount],TOther[Frequency],$Q$1,TOther[Start Date],"&lt;="&amp;$A55,TOther[End Date Calc],"&gt;="&amp;A55,TOther[Start Day],DAY(A55)),SUMIFS(TOther[Amount],TOther[Frequency],$Q$1,TOther[Start Date],"&lt;="&amp;$A55,TOther[End Date Calc],"&gt;="&amp;A55,TOther[Start Day],"&gt;="&amp;DAY(A55)))))</f>
        <v>0</v>
      </c>
      <c r="R55" s="8" cm="1">
        <f t="array" ref="R55">IF(A55="","",IF(COUNTIF(TOther[Frequency],R$1)=0,0,SUMPRODUCT(--(TOther[Frequency]=R$1),--(TOther[Start Date]&lt;=A55),--(TOther[End Date Calc]&gt;=A55),IF(B55="N",--(TOther[Start Day]=DAY(A55)),--(TOther[Start Day]&gt;=DAY(A55))),--(IFERROR(MOD(TOther[Start Month]-MONTH(A55)+2,2),1)=0),TOther[Amount])))</f>
        <v>0</v>
      </c>
      <c r="S55" s="8" cm="1">
        <f t="array" ref="S55">IF(A55="","",IF(COUNTIF(TOther[Frequency],S$1)=0,0,SUMPRODUCT(--(TOther[Frequency]=S$1),--(TOther[Start Date]&lt;=A55),--(TOther[End Date Calc]&gt;=A55),IF(B55="N",--(TOther[Start Day]=DAY(A55)),--(TOther[Start Day]&gt;=DAY(A55))),--(IFERROR(MOD(TOther[Start Month]-MONTH(A55)+3,3),1)=0),TOther[Amount])))</f>
        <v>0</v>
      </c>
      <c r="T55" s="8" cm="1">
        <f t="array" ref="T55">IF($A55="","",IF(COUNTIF(TOther[Frequency],T$1)=0,0,SUMPRODUCT(--(TOther[Frequency]=T$1),--(TOther[Start Date]&lt;=$A55),--(TOther[End Date Calc]&gt;=$A55),IF($B55="N",--(TOther[Start Day]=DAY($A55)),--(TOther[Start Day]&gt;=DAY($A55))),--(IFERROR(MOD(TOther[Start Month]-MONTH($A55)+4,4),1)=0),TOther[Amount])))</f>
        <v>0</v>
      </c>
      <c r="U55" s="8" cm="1">
        <f t="array" ref="U55">IF(A55="","",IF(COUNTIF(TOther[Frequency],$U$1)=0,0,SUMPRODUCT(--(TOther[Frequency]=$U$1),--(TOther[Start Date]&lt;=A55),--(TOther[End Date Calc]&gt;=A55),IF(B55="N",--(TOther[Start Day]=DAY(A55)),--(TOther[Start Day]&gt;=DAY(A55))),--(IFERROR(MOD(TOther[Start Month]-MONTH(A55)+6,6),1)=0),TOther[Amount])))</f>
        <v>0</v>
      </c>
      <c r="V55" s="8" cm="1">
        <f t="array" ref="V55">IF(A55="","",IF(COUNTIF(TOther[Frequency],$V$1)=0,0,SUMPRODUCT(--(TOther[Frequency]=$V$1),--(TOther[Start Date]&lt;=A55),--(TOther[End Date Calc]&gt;=A55),IF(B55="N",--(TOther[Start Day]=DAY(A55)),--(TOther[Start Day]&gt;=DAY(A55))),--(IFERROR(MOD(TOther[Start Month]-MONTH(A55)+12,12),1)=0),TOther[Amount])))</f>
        <v>0</v>
      </c>
      <c r="W55" s="8">
        <f>IF(A55="","",SUMIFS(TOther[Amount],TOther[Start Date],A55,TOther[Frequency],$W$1))</f>
        <v>0</v>
      </c>
      <c r="X55" s="9">
        <f t="shared" si="0"/>
        <v>0</v>
      </c>
      <c r="Y55" s="9">
        <f t="shared" si="4"/>
        <v>0</v>
      </c>
      <c r="Z55" s="8" cm="1">
        <f t="array" ref="Z55">IF(A55="","",IF(COUNTIF('2) Income'!$D$13:$D$32,"Weekly")=0,0,SUMPRODUCT(--(IFERROR(MOD(A55-'2) Income'!$F$13:$F$32,7),1)=0),--('2) Income'!$D$13:$D$32="Weekly"),--('2) Income'!$F$13:$F$32&lt;=A55),'2) Income'!$E$13:$E$32)))</f>
        <v>0</v>
      </c>
      <c r="AA55" s="8" cm="1">
        <f t="array" ref="AA55">IF(A55="","",IF(COUNTIF('2) Income'!$D$13:$D$32,"Every Other Week")=0,0,SUMPRODUCT(--(IFERROR(MOD(A55-'2) Income'!$F$13:$F$32,14),1)=0),--('2) Income'!$D$13:$D$32="Every Other Week"),--('2) Income'!$F$13:$F$32&lt;=A55),'2) Income'!$E$13:$E$32)))</f>
        <v>0</v>
      </c>
      <c r="AB55" s="8">
        <f>IF(A55="","",IF(COUNTIF('2) Income'!$D$13:$D$32,"1st and 15th")=0,0,IF(OR(DAY(A55)=1,DAY(A55)=15),SUMIFS('2) Income'!$E$13:$E$32,'2) Income'!$D$13:$D$32,"1st and 15th",'2) Income'!$F$13:$F$32,"&lt;="&amp;$A55),0)))</f>
        <v>0</v>
      </c>
      <c r="AC55" s="8">
        <f>IF(A55="","",IF(COUNTIF('2) Income'!$D$13:$D$32,"2nd Wednesday")=0,0,IF(A55=(A55-DAY(A55)+1+2*7-WEEKDAY(A55-DAY(A55)+8-4,1)),SUMIFS('2) Income'!$E$13:$E$32,'2) Income'!$D$13:$D$32,"2nd Wednesday",'2) Income'!$F$13:$F$32,"&lt;="&amp;$A55),0)))</f>
        <v>0</v>
      </c>
      <c r="AD55" s="8">
        <f>IF(A55="","",IF(COUNTIF('2) Income'!$D$13:$D$32,"3rd Wednesday")=0,0,IF(A55=(A55-DAY(A55)+1+3*7-WEEKDAY(A55-DAY(A55)+8-4,1)),SUMIFS('2) Income'!$E$13:$E$32,'2) Income'!$D$13:$D$32,"3rd Wednesday",'2) Income'!$F$13:$F$32,"&lt;="&amp;$A55),0)))</f>
        <v>0</v>
      </c>
      <c r="AE55" s="8">
        <f>IF(A55="","",IF(COUNTIF('2) Income'!$D$13:$D$32,"4th Wednesday")=0,0,IF(A55=(A55-DAY(A55)+1+4*7-WEEKDAY(A55-DAY(A55)+8-4,1)),SUMIFS('2) Income'!$E$13:$E$32,'2) Income'!$D$13:$D$32,"4th Wednesday",'2) Income'!$F$13:$F$32,"&lt;="&amp;$A55),0)))</f>
        <v>0</v>
      </c>
      <c r="AF55" s="8" cm="1">
        <f t="array" ref="AF55">IF(A55="","",IF(COUNTIF('2) Income'!$D$13:$D$32,"Every 4 Weeks")=0,0,SUMPRODUCT(--(IFERROR(MOD(A55-'2) Income'!$F$13:$F$32,28),1)=0),--('2) Income'!$D$13:$D$32="Every 4 Weeks"),--('2) Income'!$F$13:$F$32&lt;=A55),'2) Income'!$E$13:$E$32)))</f>
        <v>0</v>
      </c>
      <c r="AG55" s="8">
        <f>IF(A55="","",IF(COUNTIF('2) Income'!$D$13:$D$32,"Monthly")=0,0,IF(B55="N",SUMIFS('2) Income'!$E$13:$E$32,'2) Income'!$D$13:$D$32,"monthly",'2) Income'!$F$13:$F$32,"&lt;="&amp;$A55,'2) Income'!$I$13:$I$32,DAY(A55)),SUMIFS('2) Income'!$E$13:$E$32,'2) Income'!$D$13:$D$32,"monthly",'2) Income'!$F$13:$F$32,"&lt;="&amp;$A55,'2) Income'!$I$13:$I$32,"&gt;="&amp;DAY(A55)))))</f>
        <v>0</v>
      </c>
      <c r="AH55" s="8" cm="1">
        <f t="array" ref="AH55">IF(A55="","",IF(COUNTIF('2) Income'!$D$13:$D$32,"Yearly")=0,0,SUMPRODUCT(--('2) Income'!$D$13:$D$32="Yearly"),--('2) Income'!$F$13:$F$32&lt;=A55),IF(B55="N",--('2) Income'!$I$13:$I$32=DAY(A55)),--('2) Income'!$I$13:$I$32&gt;=DAY(A55))),--(IFERROR(MOD('2) Income'!$H$13:$H$32-MONTH(A55)+12,12),1)=0),'2) Income'!$E$13:$E$32)))</f>
        <v>0</v>
      </c>
      <c r="AI55" s="8">
        <f>IF(A55="","",IF(COUNTIF('2) Income'!$D$13:$D$32,"one-time")=0,0,SUMIFS('2) Income'!$E$13:$E$32,'2) Income'!$D$13:$D$32,"one-time",'2) Income'!$F$13:$F$32,"="&amp;$A55)))</f>
        <v>0</v>
      </c>
      <c r="AJ55" s="9">
        <f t="shared" si="1"/>
        <v>0</v>
      </c>
      <c r="AL55" t="s">
        <v>176</v>
      </c>
    </row>
    <row r="56" spans="1:38">
      <c r="A56" s="7">
        <f>IF(A55="","",IF(A55+1&lt;='1) Period'!$E$21,A55+1,""))</f>
        <v>45528</v>
      </c>
      <c r="B56" s="7" t="str">
        <f t="shared" si="2"/>
        <v>N</v>
      </c>
      <c r="C56" t="str">
        <f t="shared" si="3"/>
        <v>Y</v>
      </c>
      <c r="D56" s="8">
        <f>IF(A56="","",IF(TEXT(A56,"dddd")='4) Happy Money'!$E$23,WAllowance,0))</f>
        <v>0</v>
      </c>
      <c r="E56" s="8">
        <f>IF(A56="","",IF(B56="N",SUMIF(TMonthly[Day of the Month],DAY(A56),TMonthly[Amount]),SUMIF(TMonthly[Day of the Month],"&gt;="&amp;DAY(A56),TMonthly[Amount])))</f>
        <v>0</v>
      </c>
      <c r="F56" s="8" cm="1">
        <f t="array" ref="F56">IF(A56="","",SUMPRODUCT(--(TYearly[Due Date]&lt;=A56),IF(B56="N",--(TYearly[Day]=DAY(A56)),--(TYearly[Day]&gt;=DAY(A56))),--(IFERROR(MOD(TYearly[Month]-MONTH(A56)+12,12),1)=0),TYearly[Amount]))</f>
        <v>0</v>
      </c>
      <c r="G56" s="8">
        <f>IF(A56="","",SUMIF(TOneTime[Due Date],A56,TOneTime[Amount]))</f>
        <v>0</v>
      </c>
      <c r="H56" s="8" cm="1">
        <f t="array" ref="H56">IF(A56="","",IF(COUNTIF(TOther[Frequency],$H$1)=0,0,SUMPRODUCT(--(IFERROR(MOD(A56-TOther[Start Date],7),1)=0),--(TOther[Frequency]=$H$1),--(TOther[Start Date]&lt;=A56),--(TOther[End Date Calc]&gt;=A56),TOther[Amount])))</f>
        <v>0</v>
      </c>
      <c r="I56" s="8" cm="1">
        <f t="array" ref="I56">IF(A56="","",IF(COUNTIF(TOther[Frequency],$I$1)=0,0,SUMPRODUCT(--(IFERROR(MOD(A56-TOther[Start Date],14),1)=0),--(TOther[Frequency]=$I$1),--(TOther[Start Date]&lt;=A56),--(TOther[End Date Calc]&gt;=A56),TOther[Amount])))</f>
        <v>0</v>
      </c>
      <c r="J56" s="8">
        <f>IF(A56="","",IF(COUNTIF(TOther[Frequency],$J$1)=0,0,IF(OR(DAY(A56)=1,DAY(A56)=15),SUMIFS(TOther[Amount],TOther[Frequency],$J$1,TOther[Start Date],"&lt;="&amp;$A56,TOther[End Date Calc],"&gt;="&amp;A56),0)))</f>
        <v>0</v>
      </c>
      <c r="K56" s="8">
        <f>IF(A56="","",IF(COUNTIF(TOther[Frequency],$K$1)=0,0,IF(A56=(A56-DAY(A56)+1+2*7-WEEKDAY(A56-DAY(A56)+8-4,1)),SUMIFS(TOther[Amount],TOther[Frequency],$K$1,TOther[Start Date],"&lt;="&amp;$A56,TOther[End Date Calc],"&gt;="&amp;A56),0)))</f>
        <v>0</v>
      </c>
      <c r="L56" s="8">
        <f>IF(A56="","",IF(COUNTIF(TOther[Frequency],$L$1)=0,0,IF(A56=(A56-DAY(A56)+1+3*7-WEEKDAY(A56-DAY(A56)+8-4,1)),SUMIFS(TOther[Amount],TOther[Frequency],$L$1,TOther[Start Date],"&lt;="&amp;$A56,TOther[End Date Calc],"&gt;="&amp;A56),0)))</f>
        <v>0</v>
      </c>
      <c r="M56" s="8">
        <f>IF(A56="","",IF(COUNTIF(TOther[Frequency],$M$1)=0,0,IF(A56=(A56-DAY(A56)+1+4*7-WEEKDAY(A56-DAY(A56)+8-4,1)),SUMIFS(TOther[Amount],TOther[Frequency],$M$1,TOther[Start Date],"&lt;="&amp;$A56,TOther[End Date Calc],"&gt;="&amp;A56),0)))</f>
        <v>0</v>
      </c>
      <c r="N56" s="8" cm="1">
        <f t="array" ref="N56">IF(A56="","",IF(COUNTIF(TOther[Frequency],$N$1)=0,0,SUMPRODUCT(--(IFERROR(MOD(A56-TOther[Start Date],28),1)=0),--(TOther[Frequency]=$N$1),--(TOther[Start Date]&lt;=A56),--(TOther[End Date Calc]&gt;=A56),TOther[Amount])))</f>
        <v>0</v>
      </c>
      <c r="O56" s="8" cm="1">
        <f t="array" ref="O56">IF(A56="","",IF(COUNTIF(TOther[Frequency],$O$1)=0,0,SUMPRODUCT(--(IFERROR(MOD(A56-TOther[Start Date],42),1)=0),--(TOther[Frequency]=$O$1),--(TOther[Start Date]&lt;=A56),--(TOther[End Date Calc]&gt;=A56),TOther[Amount])))</f>
        <v>0</v>
      </c>
      <c r="P56" s="8" cm="1">
        <f t="array" ref="P56">IF(A56="","",IF(COUNTIF(TOther[Frequency],$P$1)=0,0,SUMPRODUCT(--(IFERROR(MOD(A56-TOther[Start Date],56),1)=0),--(TOther[Frequency]=$P$1),--(TOther[Start Date]&lt;=A56),--(TOther[End Date Calc]&gt;=A56),TOther[Amount])))</f>
        <v>0</v>
      </c>
      <c r="Q56" s="8">
        <f>IF(A56="","",IF(COUNTIF(TOther[Frequency],$Q$1)=0,0,IF(B56="N",SUMIFS(TOther[Amount],TOther[Frequency],$Q$1,TOther[Start Date],"&lt;="&amp;$A56,TOther[End Date Calc],"&gt;="&amp;A56,TOther[Start Day],DAY(A56)),SUMIFS(TOther[Amount],TOther[Frequency],$Q$1,TOther[Start Date],"&lt;="&amp;$A56,TOther[End Date Calc],"&gt;="&amp;A56,TOther[Start Day],"&gt;="&amp;DAY(A56)))))</f>
        <v>0</v>
      </c>
      <c r="R56" s="8" cm="1">
        <f t="array" ref="R56">IF(A56="","",IF(COUNTIF(TOther[Frequency],R$1)=0,0,SUMPRODUCT(--(TOther[Frequency]=R$1),--(TOther[Start Date]&lt;=A56),--(TOther[End Date Calc]&gt;=A56),IF(B56="N",--(TOther[Start Day]=DAY(A56)),--(TOther[Start Day]&gt;=DAY(A56))),--(IFERROR(MOD(TOther[Start Month]-MONTH(A56)+2,2),1)=0),TOther[Amount])))</f>
        <v>0</v>
      </c>
      <c r="S56" s="8" cm="1">
        <f t="array" ref="S56">IF(A56="","",IF(COUNTIF(TOther[Frequency],S$1)=0,0,SUMPRODUCT(--(TOther[Frequency]=S$1),--(TOther[Start Date]&lt;=A56),--(TOther[End Date Calc]&gt;=A56),IF(B56="N",--(TOther[Start Day]=DAY(A56)),--(TOther[Start Day]&gt;=DAY(A56))),--(IFERROR(MOD(TOther[Start Month]-MONTH(A56)+3,3),1)=0),TOther[Amount])))</f>
        <v>0</v>
      </c>
      <c r="T56" s="8" cm="1">
        <f t="array" ref="T56">IF($A56="","",IF(COUNTIF(TOther[Frequency],T$1)=0,0,SUMPRODUCT(--(TOther[Frequency]=T$1),--(TOther[Start Date]&lt;=$A56),--(TOther[End Date Calc]&gt;=$A56),IF($B56="N",--(TOther[Start Day]=DAY($A56)),--(TOther[Start Day]&gt;=DAY($A56))),--(IFERROR(MOD(TOther[Start Month]-MONTH($A56)+4,4),1)=0),TOther[Amount])))</f>
        <v>0</v>
      </c>
      <c r="U56" s="8" cm="1">
        <f t="array" ref="U56">IF(A56="","",IF(COUNTIF(TOther[Frequency],$U$1)=0,0,SUMPRODUCT(--(TOther[Frequency]=$U$1),--(TOther[Start Date]&lt;=A56),--(TOther[End Date Calc]&gt;=A56),IF(B56="N",--(TOther[Start Day]=DAY(A56)),--(TOther[Start Day]&gt;=DAY(A56))),--(IFERROR(MOD(TOther[Start Month]-MONTH(A56)+6,6),1)=0),TOther[Amount])))</f>
        <v>0</v>
      </c>
      <c r="V56" s="8" cm="1">
        <f t="array" ref="V56">IF(A56="","",IF(COUNTIF(TOther[Frequency],$V$1)=0,0,SUMPRODUCT(--(TOther[Frequency]=$V$1),--(TOther[Start Date]&lt;=A56),--(TOther[End Date Calc]&gt;=A56),IF(B56="N",--(TOther[Start Day]=DAY(A56)),--(TOther[Start Day]&gt;=DAY(A56))),--(IFERROR(MOD(TOther[Start Month]-MONTH(A56)+12,12),1)=0),TOther[Amount])))</f>
        <v>0</v>
      </c>
      <c r="W56" s="8">
        <f>IF(A56="","",SUMIFS(TOther[Amount],TOther[Start Date],A56,TOther[Frequency],$W$1))</f>
        <v>0</v>
      </c>
      <c r="X56" s="9">
        <f t="shared" si="0"/>
        <v>0</v>
      </c>
      <c r="Y56" s="9">
        <f t="shared" si="4"/>
        <v>0</v>
      </c>
      <c r="Z56" s="8" cm="1">
        <f t="array" ref="Z56">IF(A56="","",IF(COUNTIF('2) Income'!$D$13:$D$32,"Weekly")=0,0,SUMPRODUCT(--(IFERROR(MOD(A56-'2) Income'!$F$13:$F$32,7),1)=0),--('2) Income'!$D$13:$D$32="Weekly"),--('2) Income'!$F$13:$F$32&lt;=A56),'2) Income'!$E$13:$E$32)))</f>
        <v>0</v>
      </c>
      <c r="AA56" s="8" cm="1">
        <f t="array" ref="AA56">IF(A56="","",IF(COUNTIF('2) Income'!$D$13:$D$32,"Every Other Week")=0,0,SUMPRODUCT(--(IFERROR(MOD(A56-'2) Income'!$F$13:$F$32,14),1)=0),--('2) Income'!$D$13:$D$32="Every Other Week"),--('2) Income'!$F$13:$F$32&lt;=A56),'2) Income'!$E$13:$E$32)))</f>
        <v>0</v>
      </c>
      <c r="AB56" s="8">
        <f>IF(A56="","",IF(COUNTIF('2) Income'!$D$13:$D$32,"1st and 15th")=0,0,IF(OR(DAY(A56)=1,DAY(A56)=15),SUMIFS('2) Income'!$E$13:$E$32,'2) Income'!$D$13:$D$32,"1st and 15th",'2) Income'!$F$13:$F$32,"&lt;="&amp;$A56),0)))</f>
        <v>0</v>
      </c>
      <c r="AC56" s="8">
        <f>IF(A56="","",IF(COUNTIF('2) Income'!$D$13:$D$32,"2nd Wednesday")=0,0,IF(A56=(A56-DAY(A56)+1+2*7-WEEKDAY(A56-DAY(A56)+8-4,1)),SUMIFS('2) Income'!$E$13:$E$32,'2) Income'!$D$13:$D$32,"2nd Wednesday",'2) Income'!$F$13:$F$32,"&lt;="&amp;$A56),0)))</f>
        <v>0</v>
      </c>
      <c r="AD56" s="8">
        <f>IF(A56="","",IF(COUNTIF('2) Income'!$D$13:$D$32,"3rd Wednesday")=0,0,IF(A56=(A56-DAY(A56)+1+3*7-WEEKDAY(A56-DAY(A56)+8-4,1)),SUMIFS('2) Income'!$E$13:$E$32,'2) Income'!$D$13:$D$32,"3rd Wednesday",'2) Income'!$F$13:$F$32,"&lt;="&amp;$A56),0)))</f>
        <v>0</v>
      </c>
      <c r="AE56" s="8">
        <f>IF(A56="","",IF(COUNTIF('2) Income'!$D$13:$D$32,"4th Wednesday")=0,0,IF(A56=(A56-DAY(A56)+1+4*7-WEEKDAY(A56-DAY(A56)+8-4,1)),SUMIFS('2) Income'!$E$13:$E$32,'2) Income'!$D$13:$D$32,"4th Wednesday",'2) Income'!$F$13:$F$32,"&lt;="&amp;$A56),0)))</f>
        <v>0</v>
      </c>
      <c r="AF56" s="8" cm="1">
        <f t="array" ref="AF56">IF(A56="","",IF(COUNTIF('2) Income'!$D$13:$D$32,"Every 4 Weeks")=0,0,SUMPRODUCT(--(IFERROR(MOD(A56-'2) Income'!$F$13:$F$32,28),1)=0),--('2) Income'!$D$13:$D$32="Every 4 Weeks"),--('2) Income'!$F$13:$F$32&lt;=A56),'2) Income'!$E$13:$E$32)))</f>
        <v>0</v>
      </c>
      <c r="AG56" s="8">
        <f>IF(A56="","",IF(COUNTIF('2) Income'!$D$13:$D$32,"Monthly")=0,0,IF(B56="N",SUMIFS('2) Income'!$E$13:$E$32,'2) Income'!$D$13:$D$32,"monthly",'2) Income'!$F$13:$F$32,"&lt;="&amp;$A56,'2) Income'!$I$13:$I$32,DAY(A56)),SUMIFS('2) Income'!$E$13:$E$32,'2) Income'!$D$13:$D$32,"monthly",'2) Income'!$F$13:$F$32,"&lt;="&amp;$A56,'2) Income'!$I$13:$I$32,"&gt;="&amp;DAY(A56)))))</f>
        <v>0</v>
      </c>
      <c r="AH56" s="8" cm="1">
        <f t="array" ref="AH56">IF(A56="","",IF(COUNTIF('2) Income'!$D$13:$D$32,"Yearly")=0,0,SUMPRODUCT(--('2) Income'!$D$13:$D$32="Yearly"),--('2) Income'!$F$13:$F$32&lt;=A56),IF(B56="N",--('2) Income'!$I$13:$I$32=DAY(A56)),--('2) Income'!$I$13:$I$32&gt;=DAY(A56))),--(IFERROR(MOD('2) Income'!$H$13:$H$32-MONTH(A56)+12,12),1)=0),'2) Income'!$E$13:$E$32)))</f>
        <v>0</v>
      </c>
      <c r="AI56" s="8">
        <f>IF(A56="","",IF(COUNTIF('2) Income'!$D$13:$D$32,"one-time")=0,0,SUMIFS('2) Income'!$E$13:$E$32,'2) Income'!$D$13:$D$32,"one-time",'2) Income'!$F$13:$F$32,"="&amp;$A56)))</f>
        <v>0</v>
      </c>
      <c r="AJ56" s="9">
        <f t="shared" si="1"/>
        <v>0</v>
      </c>
    </row>
    <row r="57" spans="1:38">
      <c r="A57" s="7">
        <f>IF(A56="","",IF(A56+1&lt;='1) Period'!$E$21,A56+1,""))</f>
        <v>45529</v>
      </c>
      <c r="B57" s="7" t="str">
        <f t="shared" si="2"/>
        <v>N</v>
      </c>
      <c r="C57" t="str">
        <f t="shared" si="3"/>
        <v>Y</v>
      </c>
      <c r="D57" s="8">
        <f>IF(A57="","",IF(TEXT(A57,"dddd")='4) Happy Money'!$E$23,WAllowance,0))</f>
        <v>0</v>
      </c>
      <c r="E57" s="8">
        <f>IF(A57="","",IF(B57="N",SUMIF(TMonthly[Day of the Month],DAY(A57),TMonthly[Amount]),SUMIF(TMonthly[Day of the Month],"&gt;="&amp;DAY(A57),TMonthly[Amount])))</f>
        <v>0</v>
      </c>
      <c r="F57" s="8" cm="1">
        <f t="array" ref="F57">IF(A57="","",SUMPRODUCT(--(TYearly[Due Date]&lt;=A57),IF(B57="N",--(TYearly[Day]=DAY(A57)),--(TYearly[Day]&gt;=DAY(A57))),--(IFERROR(MOD(TYearly[Month]-MONTH(A57)+12,12),1)=0),TYearly[Amount]))</f>
        <v>0</v>
      </c>
      <c r="G57" s="8">
        <f>IF(A57="","",SUMIF(TOneTime[Due Date],A57,TOneTime[Amount]))</f>
        <v>0</v>
      </c>
      <c r="H57" s="8" cm="1">
        <f t="array" ref="H57">IF(A57="","",IF(COUNTIF(TOther[Frequency],$H$1)=0,0,SUMPRODUCT(--(IFERROR(MOD(A57-TOther[Start Date],7),1)=0),--(TOther[Frequency]=$H$1),--(TOther[Start Date]&lt;=A57),--(TOther[End Date Calc]&gt;=A57),TOther[Amount])))</f>
        <v>0</v>
      </c>
      <c r="I57" s="8" cm="1">
        <f t="array" ref="I57">IF(A57="","",IF(COUNTIF(TOther[Frequency],$I$1)=0,0,SUMPRODUCT(--(IFERROR(MOD(A57-TOther[Start Date],14),1)=0),--(TOther[Frequency]=$I$1),--(TOther[Start Date]&lt;=A57),--(TOther[End Date Calc]&gt;=A57),TOther[Amount])))</f>
        <v>0</v>
      </c>
      <c r="J57" s="8">
        <f>IF(A57="","",IF(COUNTIF(TOther[Frequency],$J$1)=0,0,IF(OR(DAY(A57)=1,DAY(A57)=15),SUMIFS(TOther[Amount],TOther[Frequency],$J$1,TOther[Start Date],"&lt;="&amp;$A57,TOther[End Date Calc],"&gt;="&amp;A57),0)))</f>
        <v>0</v>
      </c>
      <c r="K57" s="8">
        <f>IF(A57="","",IF(COUNTIF(TOther[Frequency],$K$1)=0,0,IF(A57=(A57-DAY(A57)+1+2*7-WEEKDAY(A57-DAY(A57)+8-4,1)),SUMIFS(TOther[Amount],TOther[Frequency],$K$1,TOther[Start Date],"&lt;="&amp;$A57,TOther[End Date Calc],"&gt;="&amp;A57),0)))</f>
        <v>0</v>
      </c>
      <c r="L57" s="8">
        <f>IF(A57="","",IF(COUNTIF(TOther[Frequency],$L$1)=0,0,IF(A57=(A57-DAY(A57)+1+3*7-WEEKDAY(A57-DAY(A57)+8-4,1)),SUMIFS(TOther[Amount],TOther[Frequency],$L$1,TOther[Start Date],"&lt;="&amp;$A57,TOther[End Date Calc],"&gt;="&amp;A57),0)))</f>
        <v>0</v>
      </c>
      <c r="M57" s="8">
        <f>IF(A57="","",IF(COUNTIF(TOther[Frequency],$M$1)=0,0,IF(A57=(A57-DAY(A57)+1+4*7-WEEKDAY(A57-DAY(A57)+8-4,1)),SUMIFS(TOther[Amount],TOther[Frequency],$M$1,TOther[Start Date],"&lt;="&amp;$A57,TOther[End Date Calc],"&gt;="&amp;A57),0)))</f>
        <v>0</v>
      </c>
      <c r="N57" s="8" cm="1">
        <f t="array" ref="N57">IF(A57="","",IF(COUNTIF(TOther[Frequency],$N$1)=0,0,SUMPRODUCT(--(IFERROR(MOD(A57-TOther[Start Date],28),1)=0),--(TOther[Frequency]=$N$1),--(TOther[Start Date]&lt;=A57),--(TOther[End Date Calc]&gt;=A57),TOther[Amount])))</f>
        <v>0</v>
      </c>
      <c r="O57" s="8" cm="1">
        <f t="array" ref="O57">IF(A57="","",IF(COUNTIF(TOther[Frequency],$O$1)=0,0,SUMPRODUCT(--(IFERROR(MOD(A57-TOther[Start Date],42),1)=0),--(TOther[Frequency]=$O$1),--(TOther[Start Date]&lt;=A57),--(TOther[End Date Calc]&gt;=A57),TOther[Amount])))</f>
        <v>0</v>
      </c>
      <c r="P57" s="8" cm="1">
        <f t="array" ref="P57">IF(A57="","",IF(COUNTIF(TOther[Frequency],$P$1)=0,0,SUMPRODUCT(--(IFERROR(MOD(A57-TOther[Start Date],56),1)=0),--(TOther[Frequency]=$P$1),--(TOther[Start Date]&lt;=A57),--(TOther[End Date Calc]&gt;=A57),TOther[Amount])))</f>
        <v>0</v>
      </c>
      <c r="Q57" s="8">
        <f>IF(A57="","",IF(COUNTIF(TOther[Frequency],$Q$1)=0,0,IF(B57="N",SUMIFS(TOther[Amount],TOther[Frequency],$Q$1,TOther[Start Date],"&lt;="&amp;$A57,TOther[End Date Calc],"&gt;="&amp;A57,TOther[Start Day],DAY(A57)),SUMIFS(TOther[Amount],TOther[Frequency],$Q$1,TOther[Start Date],"&lt;="&amp;$A57,TOther[End Date Calc],"&gt;="&amp;A57,TOther[Start Day],"&gt;="&amp;DAY(A57)))))</f>
        <v>75</v>
      </c>
      <c r="R57" s="8" cm="1">
        <f t="array" ref="R57">IF(A57="","",IF(COUNTIF(TOther[Frequency],R$1)=0,0,SUMPRODUCT(--(TOther[Frequency]=R$1),--(TOther[Start Date]&lt;=A57),--(TOther[End Date Calc]&gt;=A57),IF(B57="N",--(TOther[Start Day]=DAY(A57)),--(TOther[Start Day]&gt;=DAY(A57))),--(IFERROR(MOD(TOther[Start Month]-MONTH(A57)+2,2),1)=0),TOther[Amount])))</f>
        <v>0</v>
      </c>
      <c r="S57" s="8" cm="1">
        <f t="array" ref="S57">IF(A57="","",IF(COUNTIF(TOther[Frequency],S$1)=0,0,SUMPRODUCT(--(TOther[Frequency]=S$1),--(TOther[Start Date]&lt;=A57),--(TOther[End Date Calc]&gt;=A57),IF(B57="N",--(TOther[Start Day]=DAY(A57)),--(TOther[Start Day]&gt;=DAY(A57))),--(IFERROR(MOD(TOther[Start Month]-MONTH(A57)+3,3),1)=0),TOther[Amount])))</f>
        <v>0</v>
      </c>
      <c r="T57" s="8" cm="1">
        <f t="array" ref="T57">IF($A57="","",IF(COUNTIF(TOther[Frequency],T$1)=0,0,SUMPRODUCT(--(TOther[Frequency]=T$1),--(TOther[Start Date]&lt;=$A57),--(TOther[End Date Calc]&gt;=$A57),IF($B57="N",--(TOther[Start Day]=DAY($A57)),--(TOther[Start Day]&gt;=DAY($A57))),--(IFERROR(MOD(TOther[Start Month]-MONTH($A57)+4,4),1)=0),TOther[Amount])))</f>
        <v>0</v>
      </c>
      <c r="U57" s="8" cm="1">
        <f t="array" ref="U57">IF(A57="","",IF(COUNTIF(TOther[Frequency],$U$1)=0,0,SUMPRODUCT(--(TOther[Frequency]=$U$1),--(TOther[Start Date]&lt;=A57),--(TOther[End Date Calc]&gt;=A57),IF(B57="N",--(TOther[Start Day]=DAY(A57)),--(TOther[Start Day]&gt;=DAY(A57))),--(IFERROR(MOD(TOther[Start Month]-MONTH(A57)+6,6),1)=0),TOther[Amount])))</f>
        <v>0</v>
      </c>
      <c r="V57" s="8" cm="1">
        <f t="array" ref="V57">IF(A57="","",IF(COUNTIF(TOther[Frequency],$V$1)=0,0,SUMPRODUCT(--(TOther[Frequency]=$V$1),--(TOther[Start Date]&lt;=A57),--(TOther[End Date Calc]&gt;=A57),IF(B57="N",--(TOther[Start Day]=DAY(A57)),--(TOther[Start Day]&gt;=DAY(A57))),--(IFERROR(MOD(TOther[Start Month]-MONTH(A57)+12,12),1)=0),TOther[Amount])))</f>
        <v>0</v>
      </c>
      <c r="W57" s="8">
        <f>IF(A57="","",SUMIFS(TOther[Amount],TOther[Start Date],A57,TOther[Frequency],$W$1))</f>
        <v>0</v>
      </c>
      <c r="X57" s="9">
        <f t="shared" si="0"/>
        <v>75</v>
      </c>
      <c r="Y57" s="9">
        <f t="shared" si="4"/>
        <v>75</v>
      </c>
      <c r="Z57" s="8" cm="1">
        <f t="array" ref="Z57">IF(A57="","",IF(COUNTIF('2) Income'!$D$13:$D$32,"Weekly")=0,0,SUMPRODUCT(--(IFERROR(MOD(A57-'2) Income'!$F$13:$F$32,7),1)=0),--('2) Income'!$D$13:$D$32="Weekly"),--('2) Income'!$F$13:$F$32&lt;=A57),'2) Income'!$E$13:$E$32)))</f>
        <v>0</v>
      </c>
      <c r="AA57" s="8" cm="1">
        <f t="array" ref="AA57">IF(A57="","",IF(COUNTIF('2) Income'!$D$13:$D$32,"Every Other Week")=0,0,SUMPRODUCT(--(IFERROR(MOD(A57-'2) Income'!$F$13:$F$32,14),1)=0),--('2) Income'!$D$13:$D$32="Every Other Week"),--('2) Income'!$F$13:$F$32&lt;=A57),'2) Income'!$E$13:$E$32)))</f>
        <v>0</v>
      </c>
      <c r="AB57" s="8">
        <f>IF(A57="","",IF(COUNTIF('2) Income'!$D$13:$D$32,"1st and 15th")=0,0,IF(OR(DAY(A57)=1,DAY(A57)=15),SUMIFS('2) Income'!$E$13:$E$32,'2) Income'!$D$13:$D$32,"1st and 15th",'2) Income'!$F$13:$F$32,"&lt;="&amp;$A57),0)))</f>
        <v>0</v>
      </c>
      <c r="AC57" s="8">
        <f>IF(A57="","",IF(COUNTIF('2) Income'!$D$13:$D$32,"2nd Wednesday")=0,0,IF(A57=(A57-DAY(A57)+1+2*7-WEEKDAY(A57-DAY(A57)+8-4,1)),SUMIFS('2) Income'!$E$13:$E$32,'2) Income'!$D$13:$D$32,"2nd Wednesday",'2) Income'!$F$13:$F$32,"&lt;="&amp;$A57),0)))</f>
        <v>0</v>
      </c>
      <c r="AD57" s="8">
        <f>IF(A57="","",IF(COUNTIF('2) Income'!$D$13:$D$32,"3rd Wednesday")=0,0,IF(A57=(A57-DAY(A57)+1+3*7-WEEKDAY(A57-DAY(A57)+8-4,1)),SUMIFS('2) Income'!$E$13:$E$32,'2) Income'!$D$13:$D$32,"3rd Wednesday",'2) Income'!$F$13:$F$32,"&lt;="&amp;$A57),0)))</f>
        <v>0</v>
      </c>
      <c r="AE57" s="8">
        <f>IF(A57="","",IF(COUNTIF('2) Income'!$D$13:$D$32,"4th Wednesday")=0,0,IF(A57=(A57-DAY(A57)+1+4*7-WEEKDAY(A57-DAY(A57)+8-4,1)),SUMIFS('2) Income'!$E$13:$E$32,'2) Income'!$D$13:$D$32,"4th Wednesday",'2) Income'!$F$13:$F$32,"&lt;="&amp;$A57),0)))</f>
        <v>0</v>
      </c>
      <c r="AF57" s="8" cm="1">
        <f t="array" ref="AF57">IF(A57="","",IF(COUNTIF('2) Income'!$D$13:$D$32,"Every 4 Weeks")=0,0,SUMPRODUCT(--(IFERROR(MOD(A57-'2) Income'!$F$13:$F$32,28),1)=0),--('2) Income'!$D$13:$D$32="Every 4 Weeks"),--('2) Income'!$F$13:$F$32&lt;=A57),'2) Income'!$E$13:$E$32)))</f>
        <v>0</v>
      </c>
      <c r="AG57" s="8">
        <f>IF(A57="","",IF(COUNTIF('2) Income'!$D$13:$D$32,"Monthly")=0,0,IF(B57="N",SUMIFS('2) Income'!$E$13:$E$32,'2) Income'!$D$13:$D$32,"monthly",'2) Income'!$F$13:$F$32,"&lt;="&amp;$A57,'2) Income'!$I$13:$I$32,DAY(A57)),SUMIFS('2) Income'!$E$13:$E$32,'2) Income'!$D$13:$D$32,"monthly",'2) Income'!$F$13:$F$32,"&lt;="&amp;$A57,'2) Income'!$I$13:$I$32,"&gt;="&amp;DAY(A57)))))</f>
        <v>0</v>
      </c>
      <c r="AH57" s="8" cm="1">
        <f t="array" ref="AH57">IF(A57="","",IF(COUNTIF('2) Income'!$D$13:$D$32,"Yearly")=0,0,SUMPRODUCT(--('2) Income'!$D$13:$D$32="Yearly"),--('2) Income'!$F$13:$F$32&lt;=A57),IF(B57="N",--('2) Income'!$I$13:$I$32=DAY(A57)),--('2) Income'!$I$13:$I$32&gt;=DAY(A57))),--(IFERROR(MOD('2) Income'!$H$13:$H$32-MONTH(A57)+12,12),1)=0),'2) Income'!$E$13:$E$32)))</f>
        <v>0</v>
      </c>
      <c r="AI57" s="8">
        <f>IF(A57="","",IF(COUNTIF('2) Income'!$D$13:$D$32,"one-time")=0,0,SUMIFS('2) Income'!$E$13:$E$32,'2) Income'!$D$13:$D$32,"one-time",'2) Income'!$F$13:$F$32,"="&amp;$A57)))</f>
        <v>0</v>
      </c>
      <c r="AJ57" s="9">
        <f t="shared" si="1"/>
        <v>0</v>
      </c>
      <c r="AL57" t="s">
        <v>179</v>
      </c>
    </row>
    <row r="58" spans="1:38">
      <c r="A58" s="7">
        <f>IF(A57="","",IF(A57+1&lt;='1) Period'!$E$21,A57+1,""))</f>
        <v>45530</v>
      </c>
      <c r="B58" s="7" t="str">
        <f t="shared" si="2"/>
        <v>N</v>
      </c>
      <c r="C58" t="str">
        <f t="shared" si="3"/>
        <v>F</v>
      </c>
      <c r="D58" s="8">
        <f>IF(A58="","",IF(TEXT(A58,"dddd")='4) Happy Money'!$E$23,WAllowance,0))</f>
        <v>400</v>
      </c>
      <c r="E58" s="8">
        <f>IF(A58="","",IF(B58="N",SUMIF(TMonthly[Day of the Month],DAY(A58),TMonthly[Amount]),SUMIF(TMonthly[Day of the Month],"&gt;="&amp;DAY(A58),TMonthly[Amount])))</f>
        <v>0</v>
      </c>
      <c r="F58" s="8" cm="1">
        <f t="array" ref="F58">IF(A58="","",SUMPRODUCT(--(TYearly[Due Date]&lt;=A58),IF(B58="N",--(TYearly[Day]=DAY(A58)),--(TYearly[Day]&gt;=DAY(A58))),--(IFERROR(MOD(TYearly[Month]-MONTH(A58)+12,12),1)=0),TYearly[Amount]))</f>
        <v>0</v>
      </c>
      <c r="G58" s="8">
        <f>IF(A58="","",SUMIF(TOneTime[Due Date],A58,TOneTime[Amount]))</f>
        <v>0</v>
      </c>
      <c r="H58" s="8" cm="1">
        <f t="array" ref="H58">IF(A58="","",IF(COUNTIF(TOther[Frequency],$H$1)=0,0,SUMPRODUCT(--(IFERROR(MOD(A58-TOther[Start Date],7),1)=0),--(TOther[Frequency]=$H$1),--(TOther[Start Date]&lt;=A58),--(TOther[End Date Calc]&gt;=A58),TOther[Amount])))</f>
        <v>0</v>
      </c>
      <c r="I58" s="8" cm="1">
        <f t="array" ref="I58">IF(A58="","",IF(COUNTIF(TOther[Frequency],$I$1)=0,0,SUMPRODUCT(--(IFERROR(MOD(A58-TOther[Start Date],14),1)=0),--(TOther[Frequency]=$I$1),--(TOther[Start Date]&lt;=A58),--(TOther[End Date Calc]&gt;=A58),TOther[Amount])))</f>
        <v>0</v>
      </c>
      <c r="J58" s="8">
        <f>IF(A58="","",IF(COUNTIF(TOther[Frequency],$J$1)=0,0,IF(OR(DAY(A58)=1,DAY(A58)=15),SUMIFS(TOther[Amount],TOther[Frequency],$J$1,TOther[Start Date],"&lt;="&amp;$A58,TOther[End Date Calc],"&gt;="&amp;A58),0)))</f>
        <v>0</v>
      </c>
      <c r="K58" s="8">
        <f>IF(A58="","",IF(COUNTIF(TOther[Frequency],$K$1)=0,0,IF(A58=(A58-DAY(A58)+1+2*7-WEEKDAY(A58-DAY(A58)+8-4,1)),SUMIFS(TOther[Amount],TOther[Frequency],$K$1,TOther[Start Date],"&lt;="&amp;$A58,TOther[End Date Calc],"&gt;="&amp;A58),0)))</f>
        <v>0</v>
      </c>
      <c r="L58" s="8">
        <f>IF(A58="","",IF(COUNTIF(TOther[Frequency],$L$1)=0,0,IF(A58=(A58-DAY(A58)+1+3*7-WEEKDAY(A58-DAY(A58)+8-4,1)),SUMIFS(TOther[Amount],TOther[Frequency],$L$1,TOther[Start Date],"&lt;="&amp;$A58,TOther[End Date Calc],"&gt;="&amp;A58),0)))</f>
        <v>0</v>
      </c>
      <c r="M58" s="8">
        <f>IF(A58="","",IF(COUNTIF(TOther[Frequency],$M$1)=0,0,IF(A58=(A58-DAY(A58)+1+4*7-WEEKDAY(A58-DAY(A58)+8-4,1)),SUMIFS(TOther[Amount],TOther[Frequency],$M$1,TOther[Start Date],"&lt;="&amp;$A58,TOther[End Date Calc],"&gt;="&amp;A58),0)))</f>
        <v>0</v>
      </c>
      <c r="N58" s="8" cm="1">
        <f t="array" ref="N58">IF(A58="","",IF(COUNTIF(TOther[Frequency],$N$1)=0,0,SUMPRODUCT(--(IFERROR(MOD(A58-TOther[Start Date],28),1)=0),--(TOther[Frequency]=$N$1),--(TOther[Start Date]&lt;=A58),--(TOther[End Date Calc]&gt;=A58),TOther[Amount])))</f>
        <v>0</v>
      </c>
      <c r="O58" s="8" cm="1">
        <f t="array" ref="O58">IF(A58="","",IF(COUNTIF(TOther[Frequency],$O$1)=0,0,SUMPRODUCT(--(IFERROR(MOD(A58-TOther[Start Date],42),1)=0),--(TOther[Frequency]=$O$1),--(TOther[Start Date]&lt;=A58),--(TOther[End Date Calc]&gt;=A58),TOther[Amount])))</f>
        <v>0</v>
      </c>
      <c r="P58" s="8" cm="1">
        <f t="array" ref="P58">IF(A58="","",IF(COUNTIF(TOther[Frequency],$P$1)=0,0,SUMPRODUCT(--(IFERROR(MOD(A58-TOther[Start Date],56),1)=0),--(TOther[Frequency]=$P$1),--(TOther[Start Date]&lt;=A58),--(TOther[End Date Calc]&gt;=A58),TOther[Amount])))</f>
        <v>0</v>
      </c>
      <c r="Q58" s="8">
        <f>IF(A58="","",IF(COUNTIF(TOther[Frequency],$Q$1)=0,0,IF(B58="N",SUMIFS(TOther[Amount],TOther[Frequency],$Q$1,TOther[Start Date],"&lt;="&amp;$A58,TOther[End Date Calc],"&gt;="&amp;A58,TOther[Start Day],DAY(A58)),SUMIFS(TOther[Amount],TOther[Frequency],$Q$1,TOther[Start Date],"&lt;="&amp;$A58,TOther[End Date Calc],"&gt;="&amp;A58,TOther[Start Day],"&gt;="&amp;DAY(A58)))))</f>
        <v>0</v>
      </c>
      <c r="R58" s="8" cm="1">
        <f t="array" ref="R58">IF(A58="","",IF(COUNTIF(TOther[Frequency],R$1)=0,0,SUMPRODUCT(--(TOther[Frequency]=R$1),--(TOther[Start Date]&lt;=A58),--(TOther[End Date Calc]&gt;=A58),IF(B58="N",--(TOther[Start Day]=DAY(A58)),--(TOther[Start Day]&gt;=DAY(A58))),--(IFERROR(MOD(TOther[Start Month]-MONTH(A58)+2,2),1)=0),TOther[Amount])))</f>
        <v>0</v>
      </c>
      <c r="S58" s="8" cm="1">
        <f t="array" ref="S58">IF(A58="","",IF(COUNTIF(TOther[Frequency],S$1)=0,0,SUMPRODUCT(--(TOther[Frequency]=S$1),--(TOther[Start Date]&lt;=A58),--(TOther[End Date Calc]&gt;=A58),IF(B58="N",--(TOther[Start Day]=DAY(A58)),--(TOther[Start Day]&gt;=DAY(A58))),--(IFERROR(MOD(TOther[Start Month]-MONTH(A58)+3,3),1)=0),TOther[Amount])))</f>
        <v>0</v>
      </c>
      <c r="T58" s="8" cm="1">
        <f t="array" ref="T58">IF($A58="","",IF(COUNTIF(TOther[Frequency],T$1)=0,0,SUMPRODUCT(--(TOther[Frequency]=T$1),--(TOther[Start Date]&lt;=$A58),--(TOther[End Date Calc]&gt;=$A58),IF($B58="N",--(TOther[Start Day]=DAY($A58)),--(TOther[Start Day]&gt;=DAY($A58))),--(IFERROR(MOD(TOther[Start Month]-MONTH($A58)+4,4),1)=0),TOther[Amount])))</f>
        <v>0</v>
      </c>
      <c r="U58" s="8" cm="1">
        <f t="array" ref="U58">IF(A58="","",IF(COUNTIF(TOther[Frequency],$U$1)=0,0,SUMPRODUCT(--(TOther[Frequency]=$U$1),--(TOther[Start Date]&lt;=A58),--(TOther[End Date Calc]&gt;=A58),IF(B58="N",--(TOther[Start Day]=DAY(A58)),--(TOther[Start Day]&gt;=DAY(A58))),--(IFERROR(MOD(TOther[Start Month]-MONTH(A58)+6,6),1)=0),TOther[Amount])))</f>
        <v>0</v>
      </c>
      <c r="V58" s="8" cm="1">
        <f t="array" ref="V58">IF(A58="","",IF(COUNTIF(TOther[Frequency],$V$1)=0,0,SUMPRODUCT(--(TOther[Frequency]=$V$1),--(TOther[Start Date]&lt;=A58),--(TOther[End Date Calc]&gt;=A58),IF(B58="N",--(TOther[Start Day]=DAY(A58)),--(TOther[Start Day]&gt;=DAY(A58))),--(IFERROR(MOD(TOther[Start Month]-MONTH(A58)+12,12),1)=0),TOther[Amount])))</f>
        <v>0</v>
      </c>
      <c r="W58" s="8">
        <f>IF(A58="","",SUMIFS(TOther[Amount],TOther[Start Date],A58,TOther[Frequency],$W$1))</f>
        <v>0</v>
      </c>
      <c r="X58" s="9">
        <f t="shared" si="0"/>
        <v>0</v>
      </c>
      <c r="Y58" s="9">
        <f t="shared" si="4"/>
        <v>0</v>
      </c>
      <c r="Z58" s="8" cm="1">
        <f t="array" ref="Z58">IF(A58="","",IF(COUNTIF('2) Income'!$D$13:$D$32,"Weekly")=0,0,SUMPRODUCT(--(IFERROR(MOD(A58-'2) Income'!$F$13:$F$32,7),1)=0),--('2) Income'!$D$13:$D$32="Weekly"),--('2) Income'!$F$13:$F$32&lt;=A58),'2) Income'!$E$13:$E$32)))</f>
        <v>0</v>
      </c>
      <c r="AA58" s="8" cm="1">
        <f t="array" ref="AA58">IF(A58="","",IF(COUNTIF('2) Income'!$D$13:$D$32,"Every Other Week")=0,0,SUMPRODUCT(--(IFERROR(MOD(A58-'2) Income'!$F$13:$F$32,14),1)=0),--('2) Income'!$D$13:$D$32="Every Other Week"),--('2) Income'!$F$13:$F$32&lt;=A58),'2) Income'!$E$13:$E$32)))</f>
        <v>0</v>
      </c>
      <c r="AB58" s="8">
        <f>IF(A58="","",IF(COUNTIF('2) Income'!$D$13:$D$32,"1st and 15th")=0,0,IF(OR(DAY(A58)=1,DAY(A58)=15),SUMIFS('2) Income'!$E$13:$E$32,'2) Income'!$D$13:$D$32,"1st and 15th",'2) Income'!$F$13:$F$32,"&lt;="&amp;$A58),0)))</f>
        <v>0</v>
      </c>
      <c r="AC58" s="8">
        <f>IF(A58="","",IF(COUNTIF('2) Income'!$D$13:$D$32,"2nd Wednesday")=0,0,IF(A58=(A58-DAY(A58)+1+2*7-WEEKDAY(A58-DAY(A58)+8-4,1)),SUMIFS('2) Income'!$E$13:$E$32,'2) Income'!$D$13:$D$32,"2nd Wednesday",'2) Income'!$F$13:$F$32,"&lt;="&amp;$A58),0)))</f>
        <v>0</v>
      </c>
      <c r="AD58" s="8">
        <f>IF(A58="","",IF(COUNTIF('2) Income'!$D$13:$D$32,"3rd Wednesday")=0,0,IF(A58=(A58-DAY(A58)+1+3*7-WEEKDAY(A58-DAY(A58)+8-4,1)),SUMIFS('2) Income'!$E$13:$E$32,'2) Income'!$D$13:$D$32,"3rd Wednesday",'2) Income'!$F$13:$F$32,"&lt;="&amp;$A58),0)))</f>
        <v>0</v>
      </c>
      <c r="AE58" s="8">
        <f>IF(A58="","",IF(COUNTIF('2) Income'!$D$13:$D$32,"4th Wednesday")=0,0,IF(A58=(A58-DAY(A58)+1+4*7-WEEKDAY(A58-DAY(A58)+8-4,1)),SUMIFS('2) Income'!$E$13:$E$32,'2) Income'!$D$13:$D$32,"4th Wednesday",'2) Income'!$F$13:$F$32,"&lt;="&amp;$A58),0)))</f>
        <v>0</v>
      </c>
      <c r="AF58" s="8" cm="1">
        <f t="array" ref="AF58">IF(A58="","",IF(COUNTIF('2) Income'!$D$13:$D$32,"Every 4 Weeks")=0,0,SUMPRODUCT(--(IFERROR(MOD(A58-'2) Income'!$F$13:$F$32,28),1)=0),--('2) Income'!$D$13:$D$32="Every 4 Weeks"),--('2) Income'!$F$13:$F$32&lt;=A58),'2) Income'!$E$13:$E$32)))</f>
        <v>0</v>
      </c>
      <c r="AG58" s="8">
        <f>IF(A58="","",IF(COUNTIF('2) Income'!$D$13:$D$32,"Monthly")=0,0,IF(B58="N",SUMIFS('2) Income'!$E$13:$E$32,'2) Income'!$D$13:$D$32,"monthly",'2) Income'!$F$13:$F$32,"&lt;="&amp;$A58,'2) Income'!$I$13:$I$32,DAY(A58)),SUMIFS('2) Income'!$E$13:$E$32,'2) Income'!$D$13:$D$32,"monthly",'2) Income'!$F$13:$F$32,"&lt;="&amp;$A58,'2) Income'!$I$13:$I$32,"&gt;="&amp;DAY(A58)))))</f>
        <v>0</v>
      </c>
      <c r="AH58" s="8" cm="1">
        <f t="array" ref="AH58">IF(A58="","",IF(COUNTIF('2) Income'!$D$13:$D$32,"Yearly")=0,0,SUMPRODUCT(--('2) Income'!$D$13:$D$32="Yearly"),--('2) Income'!$F$13:$F$32&lt;=A58),IF(B58="N",--('2) Income'!$I$13:$I$32=DAY(A58)),--('2) Income'!$I$13:$I$32&gt;=DAY(A58))),--(IFERROR(MOD('2) Income'!$H$13:$H$32-MONTH(A58)+12,12),1)=0),'2) Income'!$E$13:$E$32)))</f>
        <v>0</v>
      </c>
      <c r="AI58" s="8">
        <f>IF(A58="","",IF(COUNTIF('2) Income'!$D$13:$D$32,"one-time")=0,0,SUMIFS('2) Income'!$E$13:$E$32,'2) Income'!$D$13:$D$32,"one-time",'2) Income'!$F$13:$F$32,"="&amp;$A58)))</f>
        <v>0</v>
      </c>
      <c r="AJ58" s="9">
        <f t="shared" si="1"/>
        <v>0</v>
      </c>
      <c r="AL58" t="s">
        <v>183</v>
      </c>
    </row>
    <row r="59" spans="1:38">
      <c r="A59" s="7">
        <f>IF(A58="","",IF(A58+1&lt;='1) Period'!$E$21,A58+1,""))</f>
        <v>45531</v>
      </c>
      <c r="B59" s="7" t="str">
        <f t="shared" si="2"/>
        <v>N</v>
      </c>
      <c r="C59" t="str">
        <f t="shared" si="3"/>
        <v>F</v>
      </c>
      <c r="D59" s="8">
        <f>IF(A59="","",IF(TEXT(A59,"dddd")='4) Happy Money'!$E$23,WAllowance,0))</f>
        <v>0</v>
      </c>
      <c r="E59" s="8">
        <f>IF(A59="","",IF(B59="N",SUMIF(TMonthly[Day of the Month],DAY(A59),TMonthly[Amount]),SUMIF(TMonthly[Day of the Month],"&gt;="&amp;DAY(A59),TMonthly[Amount])))</f>
        <v>100</v>
      </c>
      <c r="F59" s="8" cm="1">
        <f t="array" ref="F59">IF(A59="","",SUMPRODUCT(--(TYearly[Due Date]&lt;=A59),IF(B59="N",--(TYearly[Day]=DAY(A59)),--(TYearly[Day]&gt;=DAY(A59))),--(IFERROR(MOD(TYearly[Month]-MONTH(A59)+12,12),1)=0),TYearly[Amount]))</f>
        <v>0</v>
      </c>
      <c r="G59" s="8">
        <f>IF(A59="","",SUMIF(TOneTime[Due Date],A59,TOneTime[Amount]))</f>
        <v>0</v>
      </c>
      <c r="H59" s="8" cm="1">
        <f t="array" ref="H59">IF(A59="","",IF(COUNTIF(TOther[Frequency],$H$1)=0,0,SUMPRODUCT(--(IFERROR(MOD(A59-TOther[Start Date],7),1)=0),--(TOther[Frequency]=$H$1),--(TOther[Start Date]&lt;=A59),--(TOther[End Date Calc]&gt;=A59),TOther[Amount])))</f>
        <v>0</v>
      </c>
      <c r="I59" s="8" cm="1">
        <f t="array" ref="I59">IF(A59="","",IF(COUNTIF(TOther[Frequency],$I$1)=0,0,SUMPRODUCT(--(IFERROR(MOD(A59-TOther[Start Date],14),1)=0),--(TOther[Frequency]=$I$1),--(TOther[Start Date]&lt;=A59),--(TOther[End Date Calc]&gt;=A59),TOther[Amount])))</f>
        <v>0</v>
      </c>
      <c r="J59" s="8">
        <f>IF(A59="","",IF(COUNTIF(TOther[Frequency],$J$1)=0,0,IF(OR(DAY(A59)=1,DAY(A59)=15),SUMIFS(TOther[Amount],TOther[Frequency],$J$1,TOther[Start Date],"&lt;="&amp;$A59,TOther[End Date Calc],"&gt;="&amp;A59),0)))</f>
        <v>0</v>
      </c>
      <c r="K59" s="8">
        <f>IF(A59="","",IF(COUNTIF(TOther[Frequency],$K$1)=0,0,IF(A59=(A59-DAY(A59)+1+2*7-WEEKDAY(A59-DAY(A59)+8-4,1)),SUMIFS(TOther[Amount],TOther[Frequency],$K$1,TOther[Start Date],"&lt;="&amp;$A59,TOther[End Date Calc],"&gt;="&amp;A59),0)))</f>
        <v>0</v>
      </c>
      <c r="L59" s="8">
        <f>IF(A59="","",IF(COUNTIF(TOther[Frequency],$L$1)=0,0,IF(A59=(A59-DAY(A59)+1+3*7-WEEKDAY(A59-DAY(A59)+8-4,1)),SUMIFS(TOther[Amount],TOther[Frequency],$L$1,TOther[Start Date],"&lt;="&amp;$A59,TOther[End Date Calc],"&gt;="&amp;A59),0)))</f>
        <v>0</v>
      </c>
      <c r="M59" s="8">
        <f>IF(A59="","",IF(COUNTIF(TOther[Frequency],$M$1)=0,0,IF(A59=(A59-DAY(A59)+1+4*7-WEEKDAY(A59-DAY(A59)+8-4,1)),SUMIFS(TOther[Amount],TOther[Frequency],$M$1,TOther[Start Date],"&lt;="&amp;$A59,TOther[End Date Calc],"&gt;="&amp;A59),0)))</f>
        <v>0</v>
      </c>
      <c r="N59" s="8" cm="1">
        <f t="array" ref="N59">IF(A59="","",IF(COUNTIF(TOther[Frequency],$N$1)=0,0,SUMPRODUCT(--(IFERROR(MOD(A59-TOther[Start Date],28),1)=0),--(TOther[Frequency]=$N$1),--(TOther[Start Date]&lt;=A59),--(TOther[End Date Calc]&gt;=A59),TOther[Amount])))</f>
        <v>0</v>
      </c>
      <c r="O59" s="8" cm="1">
        <f t="array" ref="O59">IF(A59="","",IF(COUNTIF(TOther[Frequency],$O$1)=0,0,SUMPRODUCT(--(IFERROR(MOD(A59-TOther[Start Date],42),1)=0),--(TOther[Frequency]=$O$1),--(TOther[Start Date]&lt;=A59),--(TOther[End Date Calc]&gt;=A59),TOther[Amount])))</f>
        <v>0</v>
      </c>
      <c r="P59" s="8" cm="1">
        <f t="array" ref="P59">IF(A59="","",IF(COUNTIF(TOther[Frequency],$P$1)=0,0,SUMPRODUCT(--(IFERROR(MOD(A59-TOther[Start Date],56),1)=0),--(TOther[Frequency]=$P$1),--(TOther[Start Date]&lt;=A59),--(TOther[End Date Calc]&gt;=A59),TOther[Amount])))</f>
        <v>0</v>
      </c>
      <c r="Q59" s="8">
        <f>IF(A59="","",IF(COUNTIF(TOther[Frequency],$Q$1)=0,0,IF(B59="N",SUMIFS(TOther[Amount],TOther[Frequency],$Q$1,TOther[Start Date],"&lt;="&amp;$A59,TOther[End Date Calc],"&gt;="&amp;A59,TOther[Start Day],DAY(A59)),SUMIFS(TOther[Amount],TOther[Frequency],$Q$1,TOther[Start Date],"&lt;="&amp;$A59,TOther[End Date Calc],"&gt;="&amp;A59,TOther[Start Day],"&gt;="&amp;DAY(A59)))))</f>
        <v>0</v>
      </c>
      <c r="R59" s="8" cm="1">
        <f t="array" ref="R59">IF(A59="","",IF(COUNTIF(TOther[Frequency],R$1)=0,0,SUMPRODUCT(--(TOther[Frequency]=R$1),--(TOther[Start Date]&lt;=A59),--(TOther[End Date Calc]&gt;=A59),IF(B59="N",--(TOther[Start Day]=DAY(A59)),--(TOther[Start Day]&gt;=DAY(A59))),--(IFERROR(MOD(TOther[Start Month]-MONTH(A59)+2,2),1)=0),TOther[Amount])))</f>
        <v>0</v>
      </c>
      <c r="S59" s="8" cm="1">
        <f t="array" ref="S59">IF(A59="","",IF(COUNTIF(TOther[Frequency],S$1)=0,0,SUMPRODUCT(--(TOther[Frequency]=S$1),--(TOther[Start Date]&lt;=A59),--(TOther[End Date Calc]&gt;=A59),IF(B59="N",--(TOther[Start Day]=DAY(A59)),--(TOther[Start Day]&gt;=DAY(A59))),--(IFERROR(MOD(TOther[Start Month]-MONTH(A59)+3,3),1)=0),TOther[Amount])))</f>
        <v>0</v>
      </c>
      <c r="T59" s="8" cm="1">
        <f t="array" ref="T59">IF($A59="","",IF(COUNTIF(TOther[Frequency],T$1)=0,0,SUMPRODUCT(--(TOther[Frequency]=T$1),--(TOther[Start Date]&lt;=$A59),--(TOther[End Date Calc]&gt;=$A59),IF($B59="N",--(TOther[Start Day]=DAY($A59)),--(TOther[Start Day]&gt;=DAY($A59))),--(IFERROR(MOD(TOther[Start Month]-MONTH($A59)+4,4),1)=0),TOther[Amount])))</f>
        <v>0</v>
      </c>
      <c r="U59" s="8" cm="1">
        <f t="array" ref="U59">IF(A59="","",IF(COUNTIF(TOther[Frequency],$U$1)=0,0,SUMPRODUCT(--(TOther[Frequency]=$U$1),--(TOther[Start Date]&lt;=A59),--(TOther[End Date Calc]&gt;=A59),IF(B59="N",--(TOther[Start Day]=DAY(A59)),--(TOther[Start Day]&gt;=DAY(A59))),--(IFERROR(MOD(TOther[Start Month]-MONTH(A59)+6,6),1)=0),TOther[Amount])))</f>
        <v>0</v>
      </c>
      <c r="V59" s="8" cm="1">
        <f t="array" ref="V59">IF(A59="","",IF(COUNTIF(TOther[Frequency],$V$1)=0,0,SUMPRODUCT(--(TOther[Frequency]=$V$1),--(TOther[Start Date]&lt;=A59),--(TOther[End Date Calc]&gt;=A59),IF(B59="N",--(TOther[Start Day]=DAY(A59)),--(TOther[Start Day]&gt;=DAY(A59))),--(IFERROR(MOD(TOther[Start Month]-MONTH(A59)+12,12),1)=0),TOther[Amount])))</f>
        <v>0</v>
      </c>
      <c r="W59" s="8">
        <f>IF(A59="","",SUMIFS(TOther[Amount],TOther[Start Date],A59,TOther[Frequency],$W$1))</f>
        <v>0</v>
      </c>
      <c r="X59" s="9">
        <f t="shared" si="0"/>
        <v>100</v>
      </c>
      <c r="Y59" s="9">
        <f t="shared" si="4"/>
        <v>0</v>
      </c>
      <c r="Z59" s="8" cm="1">
        <f t="array" ref="Z59">IF(A59="","",IF(COUNTIF('2) Income'!$D$13:$D$32,"Weekly")=0,0,SUMPRODUCT(--(IFERROR(MOD(A59-'2) Income'!$F$13:$F$32,7),1)=0),--('2) Income'!$D$13:$D$32="Weekly"),--('2) Income'!$F$13:$F$32&lt;=A59),'2) Income'!$E$13:$E$32)))</f>
        <v>0</v>
      </c>
      <c r="AA59" s="8" cm="1">
        <f t="array" ref="AA59">IF(A59="","",IF(COUNTIF('2) Income'!$D$13:$D$32,"Every Other Week")=0,0,SUMPRODUCT(--(IFERROR(MOD(A59-'2) Income'!$F$13:$F$32,14),1)=0),--('2) Income'!$D$13:$D$32="Every Other Week"),--('2) Income'!$F$13:$F$32&lt;=A59),'2) Income'!$E$13:$E$32)))</f>
        <v>0</v>
      </c>
      <c r="AB59" s="8">
        <f>IF(A59="","",IF(COUNTIF('2) Income'!$D$13:$D$32,"1st and 15th")=0,0,IF(OR(DAY(A59)=1,DAY(A59)=15),SUMIFS('2) Income'!$E$13:$E$32,'2) Income'!$D$13:$D$32,"1st and 15th",'2) Income'!$F$13:$F$32,"&lt;="&amp;$A59),0)))</f>
        <v>0</v>
      </c>
      <c r="AC59" s="8">
        <f>IF(A59="","",IF(COUNTIF('2) Income'!$D$13:$D$32,"2nd Wednesday")=0,0,IF(A59=(A59-DAY(A59)+1+2*7-WEEKDAY(A59-DAY(A59)+8-4,1)),SUMIFS('2) Income'!$E$13:$E$32,'2) Income'!$D$13:$D$32,"2nd Wednesday",'2) Income'!$F$13:$F$32,"&lt;="&amp;$A59),0)))</f>
        <v>0</v>
      </c>
      <c r="AD59" s="8">
        <f>IF(A59="","",IF(COUNTIF('2) Income'!$D$13:$D$32,"3rd Wednesday")=0,0,IF(A59=(A59-DAY(A59)+1+3*7-WEEKDAY(A59-DAY(A59)+8-4,1)),SUMIFS('2) Income'!$E$13:$E$32,'2) Income'!$D$13:$D$32,"3rd Wednesday",'2) Income'!$F$13:$F$32,"&lt;="&amp;$A59),0)))</f>
        <v>0</v>
      </c>
      <c r="AE59" s="8">
        <f>IF(A59="","",IF(COUNTIF('2) Income'!$D$13:$D$32,"4th Wednesday")=0,0,IF(A59=(A59-DAY(A59)+1+4*7-WEEKDAY(A59-DAY(A59)+8-4,1)),SUMIFS('2) Income'!$E$13:$E$32,'2) Income'!$D$13:$D$32,"4th Wednesday",'2) Income'!$F$13:$F$32,"&lt;="&amp;$A59),0)))</f>
        <v>0</v>
      </c>
      <c r="AF59" s="8" cm="1">
        <f t="array" ref="AF59">IF(A59="","",IF(COUNTIF('2) Income'!$D$13:$D$32,"Every 4 Weeks")=0,0,SUMPRODUCT(--(IFERROR(MOD(A59-'2) Income'!$F$13:$F$32,28),1)=0),--('2) Income'!$D$13:$D$32="Every 4 Weeks"),--('2) Income'!$F$13:$F$32&lt;=A59),'2) Income'!$E$13:$E$32)))</f>
        <v>0</v>
      </c>
      <c r="AG59" s="8">
        <f>IF(A59="","",IF(COUNTIF('2) Income'!$D$13:$D$32,"Monthly")=0,0,IF(B59="N",SUMIFS('2) Income'!$E$13:$E$32,'2) Income'!$D$13:$D$32,"monthly",'2) Income'!$F$13:$F$32,"&lt;="&amp;$A59,'2) Income'!$I$13:$I$32,DAY(A59)),SUMIFS('2) Income'!$E$13:$E$32,'2) Income'!$D$13:$D$32,"monthly",'2) Income'!$F$13:$F$32,"&lt;="&amp;$A59,'2) Income'!$I$13:$I$32,"&gt;="&amp;DAY(A59)))))</f>
        <v>0</v>
      </c>
      <c r="AH59" s="8" cm="1">
        <f t="array" ref="AH59">IF(A59="","",IF(COUNTIF('2) Income'!$D$13:$D$32,"Yearly")=0,0,SUMPRODUCT(--('2) Income'!$D$13:$D$32="Yearly"),--('2) Income'!$F$13:$F$32&lt;=A59),IF(B59="N",--('2) Income'!$I$13:$I$32=DAY(A59)),--('2) Income'!$I$13:$I$32&gt;=DAY(A59))),--(IFERROR(MOD('2) Income'!$H$13:$H$32-MONTH(A59)+12,12),1)=0),'2) Income'!$E$13:$E$32)))</f>
        <v>0</v>
      </c>
      <c r="AI59" s="8">
        <f>IF(A59="","",IF(COUNTIF('2) Income'!$D$13:$D$32,"one-time")=0,0,SUMIFS('2) Income'!$E$13:$E$32,'2) Income'!$D$13:$D$32,"one-time",'2) Income'!$F$13:$F$32,"="&amp;$A59)))</f>
        <v>0</v>
      </c>
      <c r="AJ59" s="9">
        <f t="shared" si="1"/>
        <v>0</v>
      </c>
    </row>
    <row r="60" spans="1:38">
      <c r="A60" s="7">
        <f>IF(A59="","",IF(A59+1&lt;='1) Period'!$E$21,A59+1,""))</f>
        <v>45532</v>
      </c>
      <c r="B60" s="7" t="str">
        <f t="shared" si="2"/>
        <v>N</v>
      </c>
      <c r="C60" t="str">
        <f t="shared" si="3"/>
        <v>F</v>
      </c>
      <c r="D60" s="8">
        <f>IF(A60="","",IF(TEXT(A60,"dddd")='4) Happy Money'!$E$23,WAllowance,0))</f>
        <v>0</v>
      </c>
      <c r="E60" s="8">
        <f>IF(A60="","",IF(B60="N",SUMIF(TMonthly[Day of the Month],DAY(A60),TMonthly[Amount]),SUMIF(TMonthly[Day of the Month],"&gt;="&amp;DAY(A60),TMonthly[Amount])))</f>
        <v>0</v>
      </c>
      <c r="F60" s="8" cm="1">
        <f t="array" ref="F60">IF(A60="","",SUMPRODUCT(--(TYearly[Due Date]&lt;=A60),IF(B60="N",--(TYearly[Day]=DAY(A60)),--(TYearly[Day]&gt;=DAY(A60))),--(IFERROR(MOD(TYearly[Month]-MONTH(A60)+12,12),1)=0),TYearly[Amount]))</f>
        <v>0</v>
      </c>
      <c r="G60" s="8">
        <f>IF(A60="","",SUMIF(TOneTime[Due Date],A60,TOneTime[Amount]))</f>
        <v>0</v>
      </c>
      <c r="H60" s="8" cm="1">
        <f t="array" ref="H60">IF(A60="","",IF(COUNTIF(TOther[Frequency],$H$1)=0,0,SUMPRODUCT(--(IFERROR(MOD(A60-TOther[Start Date],7),1)=0),--(TOther[Frequency]=$H$1),--(TOther[Start Date]&lt;=A60),--(TOther[End Date Calc]&gt;=A60),TOther[Amount])))</f>
        <v>0</v>
      </c>
      <c r="I60" s="8" cm="1">
        <f t="array" ref="I60">IF(A60="","",IF(COUNTIF(TOther[Frequency],$I$1)=0,0,SUMPRODUCT(--(IFERROR(MOD(A60-TOther[Start Date],14),1)=0),--(TOther[Frequency]=$I$1),--(TOther[Start Date]&lt;=A60),--(TOther[End Date Calc]&gt;=A60),TOther[Amount])))</f>
        <v>0</v>
      </c>
      <c r="J60" s="8">
        <f>IF(A60="","",IF(COUNTIF(TOther[Frequency],$J$1)=0,0,IF(OR(DAY(A60)=1,DAY(A60)=15),SUMIFS(TOther[Amount],TOther[Frequency],$J$1,TOther[Start Date],"&lt;="&amp;$A60,TOther[End Date Calc],"&gt;="&amp;A60),0)))</f>
        <v>0</v>
      </c>
      <c r="K60" s="8">
        <f>IF(A60="","",IF(COUNTIF(TOther[Frequency],$K$1)=0,0,IF(A60=(A60-DAY(A60)+1+2*7-WEEKDAY(A60-DAY(A60)+8-4,1)),SUMIFS(TOther[Amount],TOther[Frequency],$K$1,TOther[Start Date],"&lt;="&amp;$A60,TOther[End Date Calc],"&gt;="&amp;A60),0)))</f>
        <v>0</v>
      </c>
      <c r="L60" s="8">
        <f>IF(A60="","",IF(COUNTIF(TOther[Frequency],$L$1)=0,0,IF(A60=(A60-DAY(A60)+1+3*7-WEEKDAY(A60-DAY(A60)+8-4,1)),SUMIFS(TOther[Amount],TOther[Frequency],$L$1,TOther[Start Date],"&lt;="&amp;$A60,TOther[End Date Calc],"&gt;="&amp;A60),0)))</f>
        <v>0</v>
      </c>
      <c r="M60" s="8">
        <f>IF(A60="","",IF(COUNTIF(TOther[Frequency],$M$1)=0,0,IF(A60=(A60-DAY(A60)+1+4*7-WEEKDAY(A60-DAY(A60)+8-4,1)),SUMIFS(TOther[Amount],TOther[Frequency],$M$1,TOther[Start Date],"&lt;="&amp;$A60,TOther[End Date Calc],"&gt;="&amp;A60),0)))</f>
        <v>0</v>
      </c>
      <c r="N60" s="8" cm="1">
        <f t="array" ref="N60">IF(A60="","",IF(COUNTIF(TOther[Frequency],$N$1)=0,0,SUMPRODUCT(--(IFERROR(MOD(A60-TOther[Start Date],28),1)=0),--(TOther[Frequency]=$N$1),--(TOther[Start Date]&lt;=A60),--(TOther[End Date Calc]&gt;=A60),TOther[Amount])))</f>
        <v>0</v>
      </c>
      <c r="O60" s="8" cm="1">
        <f t="array" ref="O60">IF(A60="","",IF(COUNTIF(TOther[Frequency],$O$1)=0,0,SUMPRODUCT(--(IFERROR(MOD(A60-TOther[Start Date],42),1)=0),--(TOther[Frequency]=$O$1),--(TOther[Start Date]&lt;=A60),--(TOther[End Date Calc]&gt;=A60),TOther[Amount])))</f>
        <v>0</v>
      </c>
      <c r="P60" s="8" cm="1">
        <f t="array" ref="P60">IF(A60="","",IF(COUNTIF(TOther[Frequency],$P$1)=0,0,SUMPRODUCT(--(IFERROR(MOD(A60-TOther[Start Date],56),1)=0),--(TOther[Frequency]=$P$1),--(TOther[Start Date]&lt;=A60),--(TOther[End Date Calc]&gt;=A60),TOther[Amount])))</f>
        <v>0</v>
      </c>
      <c r="Q60" s="8">
        <f>IF(A60="","",IF(COUNTIF(TOther[Frequency],$Q$1)=0,0,IF(B60="N",SUMIFS(TOther[Amount],TOther[Frequency],$Q$1,TOther[Start Date],"&lt;="&amp;$A60,TOther[End Date Calc],"&gt;="&amp;A60,TOther[Start Day],DAY(A60)),SUMIFS(TOther[Amount],TOther[Frequency],$Q$1,TOther[Start Date],"&lt;="&amp;$A60,TOther[End Date Calc],"&gt;="&amp;A60,TOther[Start Day],"&gt;="&amp;DAY(A60)))))</f>
        <v>0</v>
      </c>
      <c r="R60" s="8" cm="1">
        <f t="array" ref="R60">IF(A60="","",IF(COUNTIF(TOther[Frequency],R$1)=0,0,SUMPRODUCT(--(TOther[Frequency]=R$1),--(TOther[Start Date]&lt;=A60),--(TOther[End Date Calc]&gt;=A60),IF(B60="N",--(TOther[Start Day]=DAY(A60)),--(TOther[Start Day]&gt;=DAY(A60))),--(IFERROR(MOD(TOther[Start Month]-MONTH(A60)+2,2),1)=0),TOther[Amount])))</f>
        <v>0</v>
      </c>
      <c r="S60" s="8" cm="1">
        <f t="array" ref="S60">IF(A60="","",IF(COUNTIF(TOther[Frequency],S$1)=0,0,SUMPRODUCT(--(TOther[Frequency]=S$1),--(TOther[Start Date]&lt;=A60),--(TOther[End Date Calc]&gt;=A60),IF(B60="N",--(TOther[Start Day]=DAY(A60)),--(TOther[Start Day]&gt;=DAY(A60))),--(IFERROR(MOD(TOther[Start Month]-MONTH(A60)+3,3),1)=0),TOther[Amount])))</f>
        <v>0</v>
      </c>
      <c r="T60" s="8" cm="1">
        <f t="array" ref="T60">IF($A60="","",IF(COUNTIF(TOther[Frequency],T$1)=0,0,SUMPRODUCT(--(TOther[Frequency]=T$1),--(TOther[Start Date]&lt;=$A60),--(TOther[End Date Calc]&gt;=$A60),IF($B60="N",--(TOther[Start Day]=DAY($A60)),--(TOther[Start Day]&gt;=DAY($A60))),--(IFERROR(MOD(TOther[Start Month]-MONTH($A60)+4,4),1)=0),TOther[Amount])))</f>
        <v>0</v>
      </c>
      <c r="U60" s="8" cm="1">
        <f t="array" ref="U60">IF(A60="","",IF(COUNTIF(TOther[Frequency],$U$1)=0,0,SUMPRODUCT(--(TOther[Frequency]=$U$1),--(TOther[Start Date]&lt;=A60),--(TOther[End Date Calc]&gt;=A60),IF(B60="N",--(TOther[Start Day]=DAY(A60)),--(TOther[Start Day]&gt;=DAY(A60))),--(IFERROR(MOD(TOther[Start Month]-MONTH(A60)+6,6),1)=0),TOther[Amount])))</f>
        <v>0</v>
      </c>
      <c r="V60" s="8" cm="1">
        <f t="array" ref="V60">IF(A60="","",IF(COUNTIF(TOther[Frequency],$V$1)=0,0,SUMPRODUCT(--(TOther[Frequency]=$V$1),--(TOther[Start Date]&lt;=A60),--(TOther[End Date Calc]&gt;=A60),IF(B60="N",--(TOther[Start Day]=DAY(A60)),--(TOther[Start Day]&gt;=DAY(A60))),--(IFERROR(MOD(TOther[Start Month]-MONTH(A60)+12,12),1)=0),TOther[Amount])))</f>
        <v>0</v>
      </c>
      <c r="W60" s="8">
        <f>IF(A60="","",SUMIFS(TOther[Amount],TOther[Start Date],A60,TOther[Frequency],$W$1))</f>
        <v>0</v>
      </c>
      <c r="X60" s="9">
        <f t="shared" si="0"/>
        <v>0</v>
      </c>
      <c r="Y60" s="9">
        <f t="shared" si="4"/>
        <v>0</v>
      </c>
      <c r="Z60" s="8" cm="1">
        <f t="array" ref="Z60">IF(A60="","",IF(COUNTIF('2) Income'!$D$13:$D$32,"Weekly")=0,0,SUMPRODUCT(--(IFERROR(MOD(A60-'2) Income'!$F$13:$F$32,7),1)=0),--('2) Income'!$D$13:$D$32="Weekly"),--('2) Income'!$F$13:$F$32&lt;=A60),'2) Income'!$E$13:$E$32)))</f>
        <v>0</v>
      </c>
      <c r="AA60" s="8" cm="1">
        <f t="array" ref="AA60">IF(A60="","",IF(COUNTIF('2) Income'!$D$13:$D$32,"Every Other Week")=0,0,SUMPRODUCT(--(IFERROR(MOD(A60-'2) Income'!$F$13:$F$32,14),1)=0),--('2) Income'!$D$13:$D$32="Every Other Week"),--('2) Income'!$F$13:$F$32&lt;=A60),'2) Income'!$E$13:$E$32)))</f>
        <v>0</v>
      </c>
      <c r="AB60" s="8">
        <f>IF(A60="","",IF(COUNTIF('2) Income'!$D$13:$D$32,"1st and 15th")=0,0,IF(OR(DAY(A60)=1,DAY(A60)=15),SUMIFS('2) Income'!$E$13:$E$32,'2) Income'!$D$13:$D$32,"1st and 15th",'2) Income'!$F$13:$F$32,"&lt;="&amp;$A60),0)))</f>
        <v>0</v>
      </c>
      <c r="AC60" s="8">
        <f>IF(A60="","",IF(COUNTIF('2) Income'!$D$13:$D$32,"2nd Wednesday")=0,0,IF(A60=(A60-DAY(A60)+1+2*7-WEEKDAY(A60-DAY(A60)+8-4,1)),SUMIFS('2) Income'!$E$13:$E$32,'2) Income'!$D$13:$D$32,"2nd Wednesday",'2) Income'!$F$13:$F$32,"&lt;="&amp;$A60),0)))</f>
        <v>0</v>
      </c>
      <c r="AD60" s="8">
        <f>IF(A60="","",IF(COUNTIF('2) Income'!$D$13:$D$32,"3rd Wednesday")=0,0,IF(A60=(A60-DAY(A60)+1+3*7-WEEKDAY(A60-DAY(A60)+8-4,1)),SUMIFS('2) Income'!$E$13:$E$32,'2) Income'!$D$13:$D$32,"3rd Wednesday",'2) Income'!$F$13:$F$32,"&lt;="&amp;$A60),0)))</f>
        <v>0</v>
      </c>
      <c r="AE60" s="8">
        <f>IF(A60="","",IF(COUNTIF('2) Income'!$D$13:$D$32,"4th Wednesday")=0,0,IF(A60=(A60-DAY(A60)+1+4*7-WEEKDAY(A60-DAY(A60)+8-4,1)),SUMIFS('2) Income'!$E$13:$E$32,'2) Income'!$D$13:$D$32,"4th Wednesday",'2) Income'!$F$13:$F$32,"&lt;="&amp;$A60),0)))</f>
        <v>0</v>
      </c>
      <c r="AF60" s="8" cm="1">
        <f t="array" ref="AF60">IF(A60="","",IF(COUNTIF('2) Income'!$D$13:$D$32,"Every 4 Weeks")=0,0,SUMPRODUCT(--(IFERROR(MOD(A60-'2) Income'!$F$13:$F$32,28),1)=0),--('2) Income'!$D$13:$D$32="Every 4 Weeks"),--('2) Income'!$F$13:$F$32&lt;=A60),'2) Income'!$E$13:$E$32)))</f>
        <v>0</v>
      </c>
      <c r="AG60" s="8">
        <f>IF(A60="","",IF(COUNTIF('2) Income'!$D$13:$D$32,"Monthly")=0,0,IF(B60="N",SUMIFS('2) Income'!$E$13:$E$32,'2) Income'!$D$13:$D$32,"monthly",'2) Income'!$F$13:$F$32,"&lt;="&amp;$A60,'2) Income'!$I$13:$I$32,DAY(A60)),SUMIFS('2) Income'!$E$13:$E$32,'2) Income'!$D$13:$D$32,"monthly",'2) Income'!$F$13:$F$32,"&lt;="&amp;$A60,'2) Income'!$I$13:$I$32,"&gt;="&amp;DAY(A60)))))</f>
        <v>0</v>
      </c>
      <c r="AH60" s="8" cm="1">
        <f t="array" ref="AH60">IF(A60="","",IF(COUNTIF('2) Income'!$D$13:$D$32,"Yearly")=0,0,SUMPRODUCT(--('2) Income'!$D$13:$D$32="Yearly"),--('2) Income'!$F$13:$F$32&lt;=A60),IF(B60="N",--('2) Income'!$I$13:$I$32=DAY(A60)),--('2) Income'!$I$13:$I$32&gt;=DAY(A60))),--(IFERROR(MOD('2) Income'!$H$13:$H$32-MONTH(A60)+12,12),1)=0),'2) Income'!$E$13:$E$32)))</f>
        <v>0</v>
      </c>
      <c r="AI60" s="8">
        <f>IF(A60="","",IF(COUNTIF('2) Income'!$D$13:$D$32,"one-time")=0,0,SUMIFS('2) Income'!$E$13:$E$32,'2) Income'!$D$13:$D$32,"one-time",'2) Income'!$F$13:$F$32,"="&amp;$A60)))</f>
        <v>0</v>
      </c>
      <c r="AJ60" s="9">
        <f t="shared" si="1"/>
        <v>0</v>
      </c>
      <c r="AL60" s="69" t="s">
        <v>200</v>
      </c>
    </row>
    <row r="61" spans="1:38">
      <c r="A61" s="7">
        <f>IF(A60="","",IF(A60+1&lt;='1) Period'!$E$21,A60+1,""))</f>
        <v>45533</v>
      </c>
      <c r="B61" s="7" t="str">
        <f t="shared" si="2"/>
        <v>N</v>
      </c>
      <c r="C61" t="str">
        <f t="shared" si="3"/>
        <v>F</v>
      </c>
      <c r="D61" s="8">
        <f>IF(A61="","",IF(TEXT(A61,"dddd")='4) Happy Money'!$E$23,WAllowance,0))</f>
        <v>0</v>
      </c>
      <c r="E61" s="8">
        <f>IF(A61="","",IF(B61="N",SUMIF(TMonthly[Day of the Month],DAY(A61),TMonthly[Amount]),SUMIF(TMonthly[Day of the Month],"&gt;="&amp;DAY(A61),TMonthly[Amount])))</f>
        <v>0</v>
      </c>
      <c r="F61" s="8" cm="1">
        <f t="array" ref="F61">IF(A61="","",SUMPRODUCT(--(TYearly[Due Date]&lt;=A61),IF(B61="N",--(TYearly[Day]=DAY(A61)),--(TYearly[Day]&gt;=DAY(A61))),--(IFERROR(MOD(TYearly[Month]-MONTH(A61)+12,12),1)=0),TYearly[Amount]))</f>
        <v>0</v>
      </c>
      <c r="G61" s="8">
        <f>IF(A61="","",SUMIF(TOneTime[Due Date],A61,TOneTime[Amount]))</f>
        <v>0</v>
      </c>
      <c r="H61" s="8" cm="1">
        <f t="array" ref="H61">IF(A61="","",IF(COUNTIF(TOther[Frequency],$H$1)=0,0,SUMPRODUCT(--(IFERROR(MOD(A61-TOther[Start Date],7),1)=0),--(TOther[Frequency]=$H$1),--(TOther[Start Date]&lt;=A61),--(TOther[End Date Calc]&gt;=A61),TOther[Amount])))</f>
        <v>0</v>
      </c>
      <c r="I61" s="8" cm="1">
        <f t="array" ref="I61">IF(A61="","",IF(COUNTIF(TOther[Frequency],$I$1)=0,0,SUMPRODUCT(--(IFERROR(MOD(A61-TOther[Start Date],14),1)=0),--(TOther[Frequency]=$I$1),--(TOther[Start Date]&lt;=A61),--(TOther[End Date Calc]&gt;=A61),TOther[Amount])))</f>
        <v>0</v>
      </c>
      <c r="J61" s="8">
        <f>IF(A61="","",IF(COUNTIF(TOther[Frequency],$J$1)=0,0,IF(OR(DAY(A61)=1,DAY(A61)=15),SUMIFS(TOther[Amount],TOther[Frequency],$J$1,TOther[Start Date],"&lt;="&amp;$A61,TOther[End Date Calc],"&gt;="&amp;A61),0)))</f>
        <v>0</v>
      </c>
      <c r="K61" s="8">
        <f>IF(A61="","",IF(COUNTIF(TOther[Frequency],$K$1)=0,0,IF(A61=(A61-DAY(A61)+1+2*7-WEEKDAY(A61-DAY(A61)+8-4,1)),SUMIFS(TOther[Amount],TOther[Frequency],$K$1,TOther[Start Date],"&lt;="&amp;$A61,TOther[End Date Calc],"&gt;="&amp;A61),0)))</f>
        <v>0</v>
      </c>
      <c r="L61" s="8">
        <f>IF(A61="","",IF(COUNTIF(TOther[Frequency],$L$1)=0,0,IF(A61=(A61-DAY(A61)+1+3*7-WEEKDAY(A61-DAY(A61)+8-4,1)),SUMIFS(TOther[Amount],TOther[Frequency],$L$1,TOther[Start Date],"&lt;="&amp;$A61,TOther[End Date Calc],"&gt;="&amp;A61),0)))</f>
        <v>0</v>
      </c>
      <c r="M61" s="8">
        <f>IF(A61="","",IF(COUNTIF(TOther[Frequency],$M$1)=0,0,IF(A61=(A61-DAY(A61)+1+4*7-WEEKDAY(A61-DAY(A61)+8-4,1)),SUMIFS(TOther[Amount],TOther[Frequency],$M$1,TOther[Start Date],"&lt;="&amp;$A61,TOther[End Date Calc],"&gt;="&amp;A61),0)))</f>
        <v>0</v>
      </c>
      <c r="N61" s="8" cm="1">
        <f t="array" ref="N61">IF(A61="","",IF(COUNTIF(TOther[Frequency],$N$1)=0,0,SUMPRODUCT(--(IFERROR(MOD(A61-TOther[Start Date],28),1)=0),--(TOther[Frequency]=$N$1),--(TOther[Start Date]&lt;=A61),--(TOther[End Date Calc]&gt;=A61),TOther[Amount])))</f>
        <v>0</v>
      </c>
      <c r="O61" s="8" cm="1">
        <f t="array" ref="O61">IF(A61="","",IF(COUNTIF(TOther[Frequency],$O$1)=0,0,SUMPRODUCT(--(IFERROR(MOD(A61-TOther[Start Date],42),1)=0),--(TOther[Frequency]=$O$1),--(TOther[Start Date]&lt;=A61),--(TOther[End Date Calc]&gt;=A61),TOther[Amount])))</f>
        <v>0</v>
      </c>
      <c r="P61" s="8" cm="1">
        <f t="array" ref="P61">IF(A61="","",IF(COUNTIF(TOther[Frequency],$P$1)=0,0,SUMPRODUCT(--(IFERROR(MOD(A61-TOther[Start Date],56),1)=0),--(TOther[Frequency]=$P$1),--(TOther[Start Date]&lt;=A61),--(TOther[End Date Calc]&gt;=A61),TOther[Amount])))</f>
        <v>0</v>
      </c>
      <c r="Q61" s="8">
        <f>IF(A61="","",IF(COUNTIF(TOther[Frequency],$Q$1)=0,0,IF(B61="N",SUMIFS(TOther[Amount],TOther[Frequency],$Q$1,TOther[Start Date],"&lt;="&amp;$A61,TOther[End Date Calc],"&gt;="&amp;A61,TOther[Start Day],DAY(A61)),SUMIFS(TOther[Amount],TOther[Frequency],$Q$1,TOther[Start Date],"&lt;="&amp;$A61,TOther[End Date Calc],"&gt;="&amp;A61,TOther[Start Day],"&gt;="&amp;DAY(A61)))))</f>
        <v>0</v>
      </c>
      <c r="R61" s="8" cm="1">
        <f t="array" ref="R61">IF(A61="","",IF(COUNTIF(TOther[Frequency],R$1)=0,0,SUMPRODUCT(--(TOther[Frequency]=R$1),--(TOther[Start Date]&lt;=A61),--(TOther[End Date Calc]&gt;=A61),IF(B61="N",--(TOther[Start Day]=DAY(A61)),--(TOther[Start Day]&gt;=DAY(A61))),--(IFERROR(MOD(TOther[Start Month]-MONTH(A61)+2,2),1)=0),TOther[Amount])))</f>
        <v>0</v>
      </c>
      <c r="S61" s="8" cm="1">
        <f t="array" ref="S61">IF(A61="","",IF(COUNTIF(TOther[Frequency],S$1)=0,0,SUMPRODUCT(--(TOther[Frequency]=S$1),--(TOther[Start Date]&lt;=A61),--(TOther[End Date Calc]&gt;=A61),IF(B61="N",--(TOther[Start Day]=DAY(A61)),--(TOther[Start Day]&gt;=DAY(A61))),--(IFERROR(MOD(TOther[Start Month]-MONTH(A61)+3,3),1)=0),TOther[Amount])))</f>
        <v>0</v>
      </c>
      <c r="T61" s="8" cm="1">
        <f t="array" ref="T61">IF($A61="","",IF(COUNTIF(TOther[Frequency],T$1)=0,0,SUMPRODUCT(--(TOther[Frequency]=T$1),--(TOther[Start Date]&lt;=$A61),--(TOther[End Date Calc]&gt;=$A61),IF($B61="N",--(TOther[Start Day]=DAY($A61)),--(TOther[Start Day]&gt;=DAY($A61))),--(IFERROR(MOD(TOther[Start Month]-MONTH($A61)+4,4),1)=0),TOther[Amount])))</f>
        <v>0</v>
      </c>
      <c r="U61" s="8" cm="1">
        <f t="array" ref="U61">IF(A61="","",IF(COUNTIF(TOther[Frequency],$U$1)=0,0,SUMPRODUCT(--(TOther[Frequency]=$U$1),--(TOther[Start Date]&lt;=A61),--(TOther[End Date Calc]&gt;=A61),IF(B61="N",--(TOther[Start Day]=DAY(A61)),--(TOther[Start Day]&gt;=DAY(A61))),--(IFERROR(MOD(TOther[Start Month]-MONTH(A61)+6,6),1)=0),TOther[Amount])))</f>
        <v>0</v>
      </c>
      <c r="V61" s="8" cm="1">
        <f t="array" ref="V61">IF(A61="","",IF(COUNTIF(TOther[Frequency],$V$1)=0,0,SUMPRODUCT(--(TOther[Frequency]=$V$1),--(TOther[Start Date]&lt;=A61),--(TOther[End Date Calc]&gt;=A61),IF(B61="N",--(TOther[Start Day]=DAY(A61)),--(TOther[Start Day]&gt;=DAY(A61))),--(IFERROR(MOD(TOther[Start Month]-MONTH(A61)+12,12),1)=0),TOther[Amount])))</f>
        <v>0</v>
      </c>
      <c r="W61" s="8">
        <f>IF(A61="","",SUMIFS(TOther[Amount],TOther[Start Date],A61,TOther[Frequency],$W$1))</f>
        <v>0</v>
      </c>
      <c r="X61" s="9">
        <f t="shared" si="0"/>
        <v>0</v>
      </c>
      <c r="Y61" s="9">
        <f t="shared" si="4"/>
        <v>0</v>
      </c>
      <c r="Z61" s="8" cm="1">
        <f t="array" ref="Z61">IF(A61="","",IF(COUNTIF('2) Income'!$D$13:$D$32,"Weekly")=0,0,SUMPRODUCT(--(IFERROR(MOD(A61-'2) Income'!$F$13:$F$32,7),1)=0),--('2) Income'!$D$13:$D$32="Weekly"),--('2) Income'!$F$13:$F$32&lt;=A61),'2) Income'!$E$13:$E$32)))</f>
        <v>0</v>
      </c>
      <c r="AA61" s="8" cm="1">
        <f t="array" ref="AA61">IF(A61="","",IF(COUNTIF('2) Income'!$D$13:$D$32,"Every Other Week")=0,0,SUMPRODUCT(--(IFERROR(MOD(A61-'2) Income'!$F$13:$F$32,14),1)=0),--('2) Income'!$D$13:$D$32="Every Other Week"),--('2) Income'!$F$13:$F$32&lt;=A61),'2) Income'!$E$13:$E$32)))</f>
        <v>0</v>
      </c>
      <c r="AB61" s="8">
        <f>IF(A61="","",IF(COUNTIF('2) Income'!$D$13:$D$32,"1st and 15th")=0,0,IF(OR(DAY(A61)=1,DAY(A61)=15),SUMIFS('2) Income'!$E$13:$E$32,'2) Income'!$D$13:$D$32,"1st and 15th",'2) Income'!$F$13:$F$32,"&lt;="&amp;$A61),0)))</f>
        <v>0</v>
      </c>
      <c r="AC61" s="8">
        <f>IF(A61="","",IF(COUNTIF('2) Income'!$D$13:$D$32,"2nd Wednesday")=0,0,IF(A61=(A61-DAY(A61)+1+2*7-WEEKDAY(A61-DAY(A61)+8-4,1)),SUMIFS('2) Income'!$E$13:$E$32,'2) Income'!$D$13:$D$32,"2nd Wednesday",'2) Income'!$F$13:$F$32,"&lt;="&amp;$A61),0)))</f>
        <v>0</v>
      </c>
      <c r="AD61" s="8">
        <f>IF(A61="","",IF(COUNTIF('2) Income'!$D$13:$D$32,"3rd Wednesday")=0,0,IF(A61=(A61-DAY(A61)+1+3*7-WEEKDAY(A61-DAY(A61)+8-4,1)),SUMIFS('2) Income'!$E$13:$E$32,'2) Income'!$D$13:$D$32,"3rd Wednesday",'2) Income'!$F$13:$F$32,"&lt;="&amp;$A61),0)))</f>
        <v>0</v>
      </c>
      <c r="AE61" s="8">
        <f>IF(A61="","",IF(COUNTIF('2) Income'!$D$13:$D$32,"4th Wednesday")=0,0,IF(A61=(A61-DAY(A61)+1+4*7-WEEKDAY(A61-DAY(A61)+8-4,1)),SUMIFS('2) Income'!$E$13:$E$32,'2) Income'!$D$13:$D$32,"4th Wednesday",'2) Income'!$F$13:$F$32,"&lt;="&amp;$A61),0)))</f>
        <v>0</v>
      </c>
      <c r="AF61" s="8" cm="1">
        <f t="array" ref="AF61">IF(A61="","",IF(COUNTIF('2) Income'!$D$13:$D$32,"Every 4 Weeks")=0,0,SUMPRODUCT(--(IFERROR(MOD(A61-'2) Income'!$F$13:$F$32,28),1)=0),--('2) Income'!$D$13:$D$32="Every 4 Weeks"),--('2) Income'!$F$13:$F$32&lt;=A61),'2) Income'!$E$13:$E$32)))</f>
        <v>0</v>
      </c>
      <c r="AG61" s="8">
        <f>IF(A61="","",IF(COUNTIF('2) Income'!$D$13:$D$32,"Monthly")=0,0,IF(B61="N",SUMIFS('2) Income'!$E$13:$E$32,'2) Income'!$D$13:$D$32,"monthly",'2) Income'!$F$13:$F$32,"&lt;="&amp;$A61,'2) Income'!$I$13:$I$32,DAY(A61)),SUMIFS('2) Income'!$E$13:$E$32,'2) Income'!$D$13:$D$32,"monthly",'2) Income'!$F$13:$F$32,"&lt;="&amp;$A61,'2) Income'!$I$13:$I$32,"&gt;="&amp;DAY(A61)))))</f>
        <v>0</v>
      </c>
      <c r="AH61" s="8" cm="1">
        <f t="array" ref="AH61">IF(A61="","",IF(COUNTIF('2) Income'!$D$13:$D$32,"Yearly")=0,0,SUMPRODUCT(--('2) Income'!$D$13:$D$32="Yearly"),--('2) Income'!$F$13:$F$32&lt;=A61),IF(B61="N",--('2) Income'!$I$13:$I$32=DAY(A61)),--('2) Income'!$I$13:$I$32&gt;=DAY(A61))),--(IFERROR(MOD('2) Income'!$H$13:$H$32-MONTH(A61)+12,12),1)=0),'2) Income'!$E$13:$E$32)))</f>
        <v>0</v>
      </c>
      <c r="AI61" s="8">
        <f>IF(A61="","",IF(COUNTIF('2) Income'!$D$13:$D$32,"one-time")=0,0,SUMIFS('2) Income'!$E$13:$E$32,'2) Income'!$D$13:$D$32,"one-time",'2) Income'!$F$13:$F$32,"="&amp;$A61)))</f>
        <v>0</v>
      </c>
      <c r="AJ61" s="9">
        <f t="shared" si="1"/>
        <v>0</v>
      </c>
      <c r="AL61" t="s">
        <v>186</v>
      </c>
    </row>
    <row r="62" spans="1:38">
      <c r="A62" s="7">
        <f>IF(A61="","",IF(A61+1&lt;='1) Period'!$E$21,A61+1,""))</f>
        <v>45534</v>
      </c>
      <c r="B62" s="7" t="str">
        <f t="shared" si="2"/>
        <v>N</v>
      </c>
      <c r="C62" t="str">
        <f t="shared" si="3"/>
        <v>F</v>
      </c>
      <c r="D62" s="8">
        <f>IF(A62="","",IF(TEXT(A62,"dddd")='4) Happy Money'!$E$23,WAllowance,0))</f>
        <v>0</v>
      </c>
      <c r="E62" s="8">
        <f>IF(A62="","",IF(B62="N",SUMIF(TMonthly[Day of the Month],DAY(A62),TMonthly[Amount]),SUMIF(TMonthly[Day of the Month],"&gt;="&amp;DAY(A62),TMonthly[Amount])))</f>
        <v>0</v>
      </c>
      <c r="F62" s="8" cm="1">
        <f t="array" ref="F62">IF(A62="","",SUMPRODUCT(--(TYearly[Due Date]&lt;=A62),IF(B62="N",--(TYearly[Day]=DAY(A62)),--(TYearly[Day]&gt;=DAY(A62))),--(IFERROR(MOD(TYearly[Month]-MONTH(A62)+12,12),1)=0),TYearly[Amount]))</f>
        <v>0</v>
      </c>
      <c r="G62" s="8">
        <f>IF(A62="","",SUMIF(TOneTime[Due Date],A62,TOneTime[Amount]))</f>
        <v>0</v>
      </c>
      <c r="H62" s="8" cm="1">
        <f t="array" ref="H62">IF(A62="","",IF(COUNTIF(TOther[Frequency],$H$1)=0,0,SUMPRODUCT(--(IFERROR(MOD(A62-TOther[Start Date],7),1)=0),--(TOther[Frequency]=$H$1),--(TOther[Start Date]&lt;=A62),--(TOther[End Date Calc]&gt;=A62),TOther[Amount])))</f>
        <v>0</v>
      </c>
      <c r="I62" s="8" cm="1">
        <f t="array" ref="I62">IF(A62="","",IF(COUNTIF(TOther[Frequency],$I$1)=0,0,SUMPRODUCT(--(IFERROR(MOD(A62-TOther[Start Date],14),1)=0),--(TOther[Frequency]=$I$1),--(TOther[Start Date]&lt;=A62),--(TOther[End Date Calc]&gt;=A62),TOther[Amount])))</f>
        <v>0</v>
      </c>
      <c r="J62" s="8">
        <f>IF(A62="","",IF(COUNTIF(TOther[Frequency],$J$1)=0,0,IF(OR(DAY(A62)=1,DAY(A62)=15),SUMIFS(TOther[Amount],TOther[Frequency],$J$1,TOther[Start Date],"&lt;="&amp;$A62,TOther[End Date Calc],"&gt;="&amp;A62),0)))</f>
        <v>0</v>
      </c>
      <c r="K62" s="8">
        <f>IF(A62="","",IF(COUNTIF(TOther[Frequency],$K$1)=0,0,IF(A62=(A62-DAY(A62)+1+2*7-WEEKDAY(A62-DAY(A62)+8-4,1)),SUMIFS(TOther[Amount],TOther[Frequency],$K$1,TOther[Start Date],"&lt;="&amp;$A62,TOther[End Date Calc],"&gt;="&amp;A62),0)))</f>
        <v>0</v>
      </c>
      <c r="L62" s="8">
        <f>IF(A62="","",IF(COUNTIF(TOther[Frequency],$L$1)=0,0,IF(A62=(A62-DAY(A62)+1+3*7-WEEKDAY(A62-DAY(A62)+8-4,1)),SUMIFS(TOther[Amount],TOther[Frequency],$L$1,TOther[Start Date],"&lt;="&amp;$A62,TOther[End Date Calc],"&gt;="&amp;A62),0)))</f>
        <v>0</v>
      </c>
      <c r="M62" s="8">
        <f>IF(A62="","",IF(COUNTIF(TOther[Frequency],$M$1)=0,0,IF(A62=(A62-DAY(A62)+1+4*7-WEEKDAY(A62-DAY(A62)+8-4,1)),SUMIFS(TOther[Amount],TOther[Frequency],$M$1,TOther[Start Date],"&lt;="&amp;$A62,TOther[End Date Calc],"&gt;="&amp;A62),0)))</f>
        <v>0</v>
      </c>
      <c r="N62" s="8" cm="1">
        <f t="array" ref="N62">IF(A62="","",IF(COUNTIF(TOther[Frequency],$N$1)=0,0,SUMPRODUCT(--(IFERROR(MOD(A62-TOther[Start Date],28),1)=0),--(TOther[Frequency]=$N$1),--(TOther[Start Date]&lt;=A62),--(TOther[End Date Calc]&gt;=A62),TOther[Amount])))</f>
        <v>0</v>
      </c>
      <c r="O62" s="8" cm="1">
        <f t="array" ref="O62">IF(A62="","",IF(COUNTIF(TOther[Frequency],$O$1)=0,0,SUMPRODUCT(--(IFERROR(MOD(A62-TOther[Start Date],42),1)=0),--(TOther[Frequency]=$O$1),--(TOther[Start Date]&lt;=A62),--(TOther[End Date Calc]&gt;=A62),TOther[Amount])))</f>
        <v>0</v>
      </c>
      <c r="P62" s="8" cm="1">
        <f t="array" ref="P62">IF(A62="","",IF(COUNTIF(TOther[Frequency],$P$1)=0,0,SUMPRODUCT(--(IFERROR(MOD(A62-TOther[Start Date],56),1)=0),--(TOther[Frequency]=$P$1),--(TOther[Start Date]&lt;=A62),--(TOther[End Date Calc]&gt;=A62),TOther[Amount])))</f>
        <v>0</v>
      </c>
      <c r="Q62" s="8">
        <f>IF(A62="","",IF(COUNTIF(TOther[Frequency],$Q$1)=0,0,IF(B62="N",SUMIFS(TOther[Amount],TOther[Frequency],$Q$1,TOther[Start Date],"&lt;="&amp;$A62,TOther[End Date Calc],"&gt;="&amp;A62,TOther[Start Day],DAY(A62)),SUMIFS(TOther[Amount],TOther[Frequency],$Q$1,TOther[Start Date],"&lt;="&amp;$A62,TOther[End Date Calc],"&gt;="&amp;A62,TOther[Start Day],"&gt;="&amp;DAY(A62)))))</f>
        <v>0</v>
      </c>
      <c r="R62" s="8" cm="1">
        <f t="array" ref="R62">IF(A62="","",IF(COUNTIF(TOther[Frequency],R$1)=0,0,SUMPRODUCT(--(TOther[Frequency]=R$1),--(TOther[Start Date]&lt;=A62),--(TOther[End Date Calc]&gt;=A62),IF(B62="N",--(TOther[Start Day]=DAY(A62)),--(TOther[Start Day]&gt;=DAY(A62))),--(IFERROR(MOD(TOther[Start Month]-MONTH(A62)+2,2),1)=0),TOther[Amount])))</f>
        <v>0</v>
      </c>
      <c r="S62" s="8" cm="1">
        <f t="array" ref="S62">IF(A62="","",IF(COUNTIF(TOther[Frequency],S$1)=0,0,SUMPRODUCT(--(TOther[Frequency]=S$1),--(TOther[Start Date]&lt;=A62),--(TOther[End Date Calc]&gt;=A62),IF(B62="N",--(TOther[Start Day]=DAY(A62)),--(TOther[Start Day]&gt;=DAY(A62))),--(IFERROR(MOD(TOther[Start Month]-MONTH(A62)+3,3),1)=0),TOther[Amount])))</f>
        <v>0</v>
      </c>
      <c r="T62" s="8" cm="1">
        <f t="array" ref="T62">IF($A62="","",IF(COUNTIF(TOther[Frequency],T$1)=0,0,SUMPRODUCT(--(TOther[Frequency]=T$1),--(TOther[Start Date]&lt;=$A62),--(TOther[End Date Calc]&gt;=$A62),IF($B62="N",--(TOther[Start Day]=DAY($A62)),--(TOther[Start Day]&gt;=DAY($A62))),--(IFERROR(MOD(TOther[Start Month]-MONTH($A62)+4,4),1)=0),TOther[Amount])))</f>
        <v>0</v>
      </c>
      <c r="U62" s="8" cm="1">
        <f t="array" ref="U62">IF(A62="","",IF(COUNTIF(TOther[Frequency],$U$1)=0,0,SUMPRODUCT(--(TOther[Frequency]=$U$1),--(TOther[Start Date]&lt;=A62),--(TOther[End Date Calc]&gt;=A62),IF(B62="N",--(TOther[Start Day]=DAY(A62)),--(TOther[Start Day]&gt;=DAY(A62))),--(IFERROR(MOD(TOther[Start Month]-MONTH(A62)+6,6),1)=0),TOther[Amount])))</f>
        <v>0</v>
      </c>
      <c r="V62" s="8" cm="1">
        <f t="array" ref="V62">IF(A62="","",IF(COUNTIF(TOther[Frequency],$V$1)=0,0,SUMPRODUCT(--(TOther[Frequency]=$V$1),--(TOther[Start Date]&lt;=A62),--(TOther[End Date Calc]&gt;=A62),IF(B62="N",--(TOther[Start Day]=DAY(A62)),--(TOther[Start Day]&gt;=DAY(A62))),--(IFERROR(MOD(TOther[Start Month]-MONTH(A62)+12,12),1)=0),TOther[Amount])))</f>
        <v>0</v>
      </c>
      <c r="W62" s="8">
        <f>IF(A62="","",SUMIFS(TOther[Amount],TOther[Start Date],A62,TOther[Frequency],$W$1))</f>
        <v>0</v>
      </c>
      <c r="X62" s="9">
        <f t="shared" si="0"/>
        <v>0</v>
      </c>
      <c r="Y62" s="9">
        <f t="shared" si="4"/>
        <v>0</v>
      </c>
      <c r="Z62" s="8" cm="1">
        <f t="array" ref="Z62">IF(A62="","",IF(COUNTIF('2) Income'!$D$13:$D$32,"Weekly")=0,0,SUMPRODUCT(--(IFERROR(MOD(A62-'2) Income'!$F$13:$F$32,7),1)=0),--('2) Income'!$D$13:$D$32="Weekly"),--('2) Income'!$F$13:$F$32&lt;=A62),'2) Income'!$E$13:$E$32)))</f>
        <v>0</v>
      </c>
      <c r="AA62" s="8" cm="1">
        <f t="array" ref="AA62">IF(A62="","",IF(COUNTIF('2) Income'!$D$13:$D$32,"Every Other Week")=0,0,SUMPRODUCT(--(IFERROR(MOD(A62-'2) Income'!$F$13:$F$32,14),1)=0),--('2) Income'!$D$13:$D$32="Every Other Week"),--('2) Income'!$F$13:$F$32&lt;=A62),'2) Income'!$E$13:$E$32)))</f>
        <v>2300</v>
      </c>
      <c r="AB62" s="8">
        <f>IF(A62="","",IF(COUNTIF('2) Income'!$D$13:$D$32,"1st and 15th")=0,0,IF(OR(DAY(A62)=1,DAY(A62)=15),SUMIFS('2) Income'!$E$13:$E$32,'2) Income'!$D$13:$D$32,"1st and 15th",'2) Income'!$F$13:$F$32,"&lt;="&amp;$A62),0)))</f>
        <v>0</v>
      </c>
      <c r="AC62" s="8">
        <f>IF(A62="","",IF(COUNTIF('2) Income'!$D$13:$D$32,"2nd Wednesday")=0,0,IF(A62=(A62-DAY(A62)+1+2*7-WEEKDAY(A62-DAY(A62)+8-4,1)),SUMIFS('2) Income'!$E$13:$E$32,'2) Income'!$D$13:$D$32,"2nd Wednesday",'2) Income'!$F$13:$F$32,"&lt;="&amp;$A62),0)))</f>
        <v>0</v>
      </c>
      <c r="AD62" s="8">
        <f>IF(A62="","",IF(COUNTIF('2) Income'!$D$13:$D$32,"3rd Wednesday")=0,0,IF(A62=(A62-DAY(A62)+1+3*7-WEEKDAY(A62-DAY(A62)+8-4,1)),SUMIFS('2) Income'!$E$13:$E$32,'2) Income'!$D$13:$D$32,"3rd Wednesday",'2) Income'!$F$13:$F$32,"&lt;="&amp;$A62),0)))</f>
        <v>0</v>
      </c>
      <c r="AE62" s="8">
        <f>IF(A62="","",IF(COUNTIF('2) Income'!$D$13:$D$32,"4th Wednesday")=0,0,IF(A62=(A62-DAY(A62)+1+4*7-WEEKDAY(A62-DAY(A62)+8-4,1)),SUMIFS('2) Income'!$E$13:$E$32,'2) Income'!$D$13:$D$32,"4th Wednesday",'2) Income'!$F$13:$F$32,"&lt;="&amp;$A62),0)))</f>
        <v>0</v>
      </c>
      <c r="AF62" s="8" cm="1">
        <f t="array" ref="AF62">IF(A62="","",IF(COUNTIF('2) Income'!$D$13:$D$32,"Every 4 Weeks")=0,0,SUMPRODUCT(--(IFERROR(MOD(A62-'2) Income'!$F$13:$F$32,28),1)=0),--('2) Income'!$D$13:$D$32="Every 4 Weeks"),--('2) Income'!$F$13:$F$32&lt;=A62),'2) Income'!$E$13:$E$32)))</f>
        <v>0</v>
      </c>
      <c r="AG62" s="8">
        <f>IF(A62="","",IF(COUNTIF('2) Income'!$D$13:$D$32,"Monthly")=0,0,IF(B62="N",SUMIFS('2) Income'!$E$13:$E$32,'2) Income'!$D$13:$D$32,"monthly",'2) Income'!$F$13:$F$32,"&lt;="&amp;$A62,'2) Income'!$I$13:$I$32,DAY(A62)),SUMIFS('2) Income'!$E$13:$E$32,'2) Income'!$D$13:$D$32,"monthly",'2) Income'!$F$13:$F$32,"&lt;="&amp;$A62,'2) Income'!$I$13:$I$32,"&gt;="&amp;DAY(A62)))))</f>
        <v>0</v>
      </c>
      <c r="AH62" s="8" cm="1">
        <f t="array" ref="AH62">IF(A62="","",IF(COUNTIF('2) Income'!$D$13:$D$32,"Yearly")=0,0,SUMPRODUCT(--('2) Income'!$D$13:$D$32="Yearly"),--('2) Income'!$F$13:$F$32&lt;=A62),IF(B62="N",--('2) Income'!$I$13:$I$32=DAY(A62)),--('2) Income'!$I$13:$I$32&gt;=DAY(A62))),--(IFERROR(MOD('2) Income'!$H$13:$H$32-MONTH(A62)+12,12),1)=0),'2) Income'!$E$13:$E$32)))</f>
        <v>0</v>
      </c>
      <c r="AI62" s="8">
        <f>IF(A62="","",IF(COUNTIF('2) Income'!$D$13:$D$32,"one-time")=0,0,SUMIFS('2) Income'!$E$13:$E$32,'2) Income'!$D$13:$D$32,"one-time",'2) Income'!$F$13:$F$32,"="&amp;$A62)))</f>
        <v>0</v>
      </c>
      <c r="AJ62" s="9">
        <f t="shared" si="1"/>
        <v>2300</v>
      </c>
    </row>
    <row r="63" spans="1:38">
      <c r="A63" s="7">
        <f>IF(A62="","",IF(A62+1&lt;='1) Period'!$E$21,A62+1,""))</f>
        <v>45535</v>
      </c>
      <c r="B63" s="7" t="str">
        <f t="shared" si="2"/>
        <v>Y</v>
      </c>
      <c r="C63" t="str">
        <f t="shared" si="3"/>
        <v>Y</v>
      </c>
      <c r="D63" s="8">
        <f>IF(A63="","",IF(TEXT(A63,"dddd")='4) Happy Money'!$E$23,WAllowance,0))</f>
        <v>0</v>
      </c>
      <c r="E63" s="8">
        <f>IF(A63="","",IF(B63="N",SUMIF(TMonthly[Day of the Month],DAY(A63),TMonthly[Amount]),SUMIF(TMonthly[Day of the Month],"&gt;="&amp;DAY(A63),TMonthly[Amount])))</f>
        <v>2000</v>
      </c>
      <c r="F63" s="8" cm="1">
        <f t="array" ref="F63">IF(A63="","",SUMPRODUCT(--(TYearly[Due Date]&lt;=A63),IF(B63="N",--(TYearly[Day]=DAY(A63)),--(TYearly[Day]&gt;=DAY(A63))),--(IFERROR(MOD(TYearly[Month]-MONTH(A63)+12,12),1)=0),TYearly[Amount]))</f>
        <v>0</v>
      </c>
      <c r="G63" s="8">
        <f>IF(A63="","",SUMIF(TOneTime[Due Date],A63,TOneTime[Amount]))</f>
        <v>0</v>
      </c>
      <c r="H63" s="8" cm="1">
        <f t="array" ref="H63">IF(A63="","",IF(COUNTIF(TOther[Frequency],$H$1)=0,0,SUMPRODUCT(--(IFERROR(MOD(A63-TOther[Start Date],7),1)=0),--(TOther[Frequency]=$H$1),--(TOther[Start Date]&lt;=A63),--(TOther[End Date Calc]&gt;=A63),TOther[Amount])))</f>
        <v>0</v>
      </c>
      <c r="I63" s="8" cm="1">
        <f t="array" ref="I63">IF(A63="","",IF(COUNTIF(TOther[Frequency],$I$1)=0,0,SUMPRODUCT(--(IFERROR(MOD(A63-TOther[Start Date],14),1)=0),--(TOther[Frequency]=$I$1),--(TOther[Start Date]&lt;=A63),--(TOther[End Date Calc]&gt;=A63),TOther[Amount])))</f>
        <v>0</v>
      </c>
      <c r="J63" s="8">
        <f>IF(A63="","",IF(COUNTIF(TOther[Frequency],$J$1)=0,0,IF(OR(DAY(A63)=1,DAY(A63)=15),SUMIFS(TOther[Amount],TOther[Frequency],$J$1,TOther[Start Date],"&lt;="&amp;$A63,TOther[End Date Calc],"&gt;="&amp;A63),0)))</f>
        <v>0</v>
      </c>
      <c r="K63" s="8">
        <f>IF(A63="","",IF(COUNTIF(TOther[Frequency],$K$1)=0,0,IF(A63=(A63-DAY(A63)+1+2*7-WEEKDAY(A63-DAY(A63)+8-4,1)),SUMIFS(TOther[Amount],TOther[Frequency],$K$1,TOther[Start Date],"&lt;="&amp;$A63,TOther[End Date Calc],"&gt;="&amp;A63),0)))</f>
        <v>0</v>
      </c>
      <c r="L63" s="8">
        <f>IF(A63="","",IF(COUNTIF(TOther[Frequency],$L$1)=0,0,IF(A63=(A63-DAY(A63)+1+3*7-WEEKDAY(A63-DAY(A63)+8-4,1)),SUMIFS(TOther[Amount],TOther[Frequency],$L$1,TOther[Start Date],"&lt;="&amp;$A63,TOther[End Date Calc],"&gt;="&amp;A63),0)))</f>
        <v>0</v>
      </c>
      <c r="M63" s="8">
        <f>IF(A63="","",IF(COUNTIF(TOther[Frequency],$M$1)=0,0,IF(A63=(A63-DAY(A63)+1+4*7-WEEKDAY(A63-DAY(A63)+8-4,1)),SUMIFS(TOther[Amount],TOther[Frequency],$M$1,TOther[Start Date],"&lt;="&amp;$A63,TOther[End Date Calc],"&gt;="&amp;A63),0)))</f>
        <v>0</v>
      </c>
      <c r="N63" s="8" cm="1">
        <f t="array" ref="N63">IF(A63="","",IF(COUNTIF(TOther[Frequency],$N$1)=0,0,SUMPRODUCT(--(IFERROR(MOD(A63-TOther[Start Date],28),1)=0),--(TOther[Frequency]=$N$1),--(TOther[Start Date]&lt;=A63),--(TOther[End Date Calc]&gt;=A63),TOther[Amount])))</f>
        <v>0</v>
      </c>
      <c r="O63" s="8" cm="1">
        <f t="array" ref="O63">IF(A63="","",IF(COUNTIF(TOther[Frequency],$O$1)=0,0,SUMPRODUCT(--(IFERROR(MOD(A63-TOther[Start Date],42),1)=0),--(TOther[Frequency]=$O$1),--(TOther[Start Date]&lt;=A63),--(TOther[End Date Calc]&gt;=A63),TOther[Amount])))</f>
        <v>0</v>
      </c>
      <c r="P63" s="8" cm="1">
        <f t="array" ref="P63">IF(A63="","",IF(COUNTIF(TOther[Frequency],$P$1)=0,0,SUMPRODUCT(--(IFERROR(MOD(A63-TOther[Start Date],56),1)=0),--(TOther[Frequency]=$P$1),--(TOther[Start Date]&lt;=A63),--(TOther[End Date Calc]&gt;=A63),TOther[Amount])))</f>
        <v>0</v>
      </c>
      <c r="Q63" s="8">
        <f>IF(A63="","",IF(COUNTIF(TOther[Frequency],$Q$1)=0,0,IF(B63="N",SUMIFS(TOther[Amount],TOther[Frequency],$Q$1,TOther[Start Date],"&lt;="&amp;$A63,TOther[End Date Calc],"&gt;="&amp;A63,TOther[Start Day],DAY(A63)),SUMIFS(TOther[Amount],TOther[Frequency],$Q$1,TOther[Start Date],"&lt;="&amp;$A63,TOther[End Date Calc],"&gt;="&amp;A63,TOther[Start Day],"&gt;="&amp;DAY(A63)))))</f>
        <v>0</v>
      </c>
      <c r="R63" s="8" cm="1">
        <f t="array" ref="R63">IF(A63="","",IF(COUNTIF(TOther[Frequency],R$1)=0,0,SUMPRODUCT(--(TOther[Frequency]=R$1),--(TOther[Start Date]&lt;=A63),--(TOther[End Date Calc]&gt;=A63),IF(B63="N",--(TOther[Start Day]=DAY(A63)),--(TOther[Start Day]&gt;=DAY(A63))),--(IFERROR(MOD(TOther[Start Month]-MONTH(A63)+2,2),1)=0),TOther[Amount])))</f>
        <v>0</v>
      </c>
      <c r="S63" s="8" cm="1">
        <f t="array" ref="S63">IF(A63="","",IF(COUNTIF(TOther[Frequency],S$1)=0,0,SUMPRODUCT(--(TOther[Frequency]=S$1),--(TOther[Start Date]&lt;=A63),--(TOther[End Date Calc]&gt;=A63),IF(B63="N",--(TOther[Start Day]=DAY(A63)),--(TOther[Start Day]&gt;=DAY(A63))),--(IFERROR(MOD(TOther[Start Month]-MONTH(A63)+3,3),1)=0),TOther[Amount])))</f>
        <v>0</v>
      </c>
      <c r="T63" s="8" cm="1">
        <f t="array" ref="T63">IF($A63="","",IF(COUNTIF(TOther[Frequency],T$1)=0,0,SUMPRODUCT(--(TOther[Frequency]=T$1),--(TOther[Start Date]&lt;=$A63),--(TOther[End Date Calc]&gt;=$A63),IF($B63="N",--(TOther[Start Day]=DAY($A63)),--(TOther[Start Day]&gt;=DAY($A63))),--(IFERROR(MOD(TOther[Start Month]-MONTH($A63)+4,4),1)=0),TOther[Amount])))</f>
        <v>0</v>
      </c>
      <c r="U63" s="8" cm="1">
        <f t="array" ref="U63">IF(A63="","",IF(COUNTIF(TOther[Frequency],$U$1)=0,0,SUMPRODUCT(--(TOther[Frequency]=$U$1),--(TOther[Start Date]&lt;=A63),--(TOther[End Date Calc]&gt;=A63),IF(B63="N",--(TOther[Start Day]=DAY(A63)),--(TOther[Start Day]&gt;=DAY(A63))),--(IFERROR(MOD(TOther[Start Month]-MONTH(A63)+6,6),1)=0),TOther[Amount])))</f>
        <v>0</v>
      </c>
      <c r="V63" s="8" cm="1">
        <f t="array" ref="V63">IF(A63="","",IF(COUNTIF(TOther[Frequency],$V$1)=0,0,SUMPRODUCT(--(TOther[Frequency]=$V$1),--(TOther[Start Date]&lt;=A63),--(TOther[End Date Calc]&gt;=A63),IF(B63="N",--(TOther[Start Day]=DAY(A63)),--(TOther[Start Day]&gt;=DAY(A63))),--(IFERROR(MOD(TOther[Start Month]-MONTH(A63)+12,12),1)=0),TOther[Amount])))</f>
        <v>0</v>
      </c>
      <c r="W63" s="8">
        <f>IF(A63="","",SUMIFS(TOther[Amount],TOther[Start Date],A63,TOther[Frequency],$W$1))</f>
        <v>0</v>
      </c>
      <c r="X63" s="9">
        <f t="shared" si="0"/>
        <v>2000</v>
      </c>
      <c r="Y63" s="9">
        <f t="shared" si="4"/>
        <v>0</v>
      </c>
      <c r="Z63" s="8" cm="1">
        <f t="array" ref="Z63">IF(A63="","",IF(COUNTIF('2) Income'!$D$13:$D$32,"Weekly")=0,0,SUMPRODUCT(--(IFERROR(MOD(A63-'2) Income'!$F$13:$F$32,7),1)=0),--('2) Income'!$D$13:$D$32="Weekly"),--('2) Income'!$F$13:$F$32&lt;=A63),'2) Income'!$E$13:$E$32)))</f>
        <v>0</v>
      </c>
      <c r="AA63" s="8" cm="1">
        <f t="array" ref="AA63">IF(A63="","",IF(COUNTIF('2) Income'!$D$13:$D$32,"Every Other Week")=0,0,SUMPRODUCT(--(IFERROR(MOD(A63-'2) Income'!$F$13:$F$32,14),1)=0),--('2) Income'!$D$13:$D$32="Every Other Week"),--('2) Income'!$F$13:$F$32&lt;=A63),'2) Income'!$E$13:$E$32)))</f>
        <v>0</v>
      </c>
      <c r="AB63" s="8">
        <f>IF(A63="","",IF(COUNTIF('2) Income'!$D$13:$D$32,"1st and 15th")=0,0,IF(OR(DAY(A63)=1,DAY(A63)=15),SUMIFS('2) Income'!$E$13:$E$32,'2) Income'!$D$13:$D$32,"1st and 15th",'2) Income'!$F$13:$F$32,"&lt;="&amp;$A63),0)))</f>
        <v>0</v>
      </c>
      <c r="AC63" s="8">
        <f>IF(A63="","",IF(COUNTIF('2) Income'!$D$13:$D$32,"2nd Wednesday")=0,0,IF(A63=(A63-DAY(A63)+1+2*7-WEEKDAY(A63-DAY(A63)+8-4,1)),SUMIFS('2) Income'!$E$13:$E$32,'2) Income'!$D$13:$D$32,"2nd Wednesday",'2) Income'!$F$13:$F$32,"&lt;="&amp;$A63),0)))</f>
        <v>0</v>
      </c>
      <c r="AD63" s="8">
        <f>IF(A63="","",IF(COUNTIF('2) Income'!$D$13:$D$32,"3rd Wednesday")=0,0,IF(A63=(A63-DAY(A63)+1+3*7-WEEKDAY(A63-DAY(A63)+8-4,1)),SUMIFS('2) Income'!$E$13:$E$32,'2) Income'!$D$13:$D$32,"3rd Wednesday",'2) Income'!$F$13:$F$32,"&lt;="&amp;$A63),0)))</f>
        <v>0</v>
      </c>
      <c r="AE63" s="8">
        <f>IF(A63="","",IF(COUNTIF('2) Income'!$D$13:$D$32,"4th Wednesday")=0,0,IF(A63=(A63-DAY(A63)+1+4*7-WEEKDAY(A63-DAY(A63)+8-4,1)),SUMIFS('2) Income'!$E$13:$E$32,'2) Income'!$D$13:$D$32,"4th Wednesday",'2) Income'!$F$13:$F$32,"&lt;="&amp;$A63),0)))</f>
        <v>0</v>
      </c>
      <c r="AF63" s="8" cm="1">
        <f t="array" ref="AF63">IF(A63="","",IF(COUNTIF('2) Income'!$D$13:$D$32,"Every 4 Weeks")=0,0,SUMPRODUCT(--(IFERROR(MOD(A63-'2) Income'!$F$13:$F$32,28),1)=0),--('2) Income'!$D$13:$D$32="Every 4 Weeks"),--('2) Income'!$F$13:$F$32&lt;=A63),'2) Income'!$E$13:$E$32)))</f>
        <v>0</v>
      </c>
      <c r="AG63" s="8">
        <f>IF(A63="","",IF(COUNTIF('2) Income'!$D$13:$D$32,"Monthly")=0,0,IF(B63="N",SUMIFS('2) Income'!$E$13:$E$32,'2) Income'!$D$13:$D$32,"monthly",'2) Income'!$F$13:$F$32,"&lt;="&amp;$A63,'2) Income'!$I$13:$I$32,DAY(A63)),SUMIFS('2) Income'!$E$13:$E$32,'2) Income'!$D$13:$D$32,"monthly",'2) Income'!$F$13:$F$32,"&lt;="&amp;$A63,'2) Income'!$I$13:$I$32,"&gt;="&amp;DAY(A63)))))</f>
        <v>0</v>
      </c>
      <c r="AH63" s="8" cm="1">
        <f t="array" ref="AH63">IF(A63="","",IF(COUNTIF('2) Income'!$D$13:$D$32,"Yearly")=0,0,SUMPRODUCT(--('2) Income'!$D$13:$D$32="Yearly"),--('2) Income'!$F$13:$F$32&lt;=A63),IF(B63="N",--('2) Income'!$I$13:$I$32=DAY(A63)),--('2) Income'!$I$13:$I$32&gt;=DAY(A63))),--(IFERROR(MOD('2) Income'!$H$13:$H$32-MONTH(A63)+12,12),1)=0),'2) Income'!$E$13:$E$32)))</f>
        <v>0</v>
      </c>
      <c r="AI63" s="8">
        <f>IF(A63="","",IF(COUNTIF('2) Income'!$D$13:$D$32,"one-time")=0,0,SUMIFS('2) Income'!$E$13:$E$32,'2) Income'!$D$13:$D$32,"one-time",'2) Income'!$F$13:$F$32,"="&amp;$A63)))</f>
        <v>0</v>
      </c>
      <c r="AJ63" s="9">
        <f t="shared" si="1"/>
        <v>0</v>
      </c>
    </row>
    <row r="64" spans="1:38">
      <c r="A64" s="7">
        <f>IF(A63="","",IF(A63+1&lt;='1) Period'!$E$21,A63+1,""))</f>
        <v>45536</v>
      </c>
      <c r="B64" s="7" t="str">
        <f t="shared" si="2"/>
        <v>N</v>
      </c>
      <c r="C64" t="str">
        <f t="shared" si="3"/>
        <v>Y</v>
      </c>
      <c r="D64" s="8">
        <f>IF(A64="","",IF(TEXT(A64,"dddd")='4) Happy Money'!$E$23,WAllowance,0))</f>
        <v>0</v>
      </c>
      <c r="E64" s="8">
        <f>IF(A64="","",IF(B64="N",SUMIF(TMonthly[Day of the Month],DAY(A64),TMonthly[Amount]),SUMIF(TMonthly[Day of the Month],"&gt;="&amp;DAY(A64),TMonthly[Amount])))</f>
        <v>195</v>
      </c>
      <c r="F64" s="8" cm="1">
        <f t="array" ref="F64">IF(A64="","",SUMPRODUCT(--(TYearly[Due Date]&lt;=A64),IF(B64="N",--(TYearly[Day]=DAY(A64)),--(TYearly[Day]&gt;=DAY(A64))),--(IFERROR(MOD(TYearly[Month]-MONTH(A64)+12,12),1)=0),TYearly[Amount]))</f>
        <v>0</v>
      </c>
      <c r="G64" s="8">
        <f>IF(A64="","",SUMIF(TOneTime[Due Date],A64,TOneTime[Amount]))</f>
        <v>0</v>
      </c>
      <c r="H64" s="8" cm="1">
        <f t="array" ref="H64">IF(A64="","",IF(COUNTIF(TOther[Frequency],$H$1)=0,0,SUMPRODUCT(--(IFERROR(MOD(A64-TOther[Start Date],7),1)=0),--(TOther[Frequency]=$H$1),--(TOther[Start Date]&lt;=A64),--(TOther[End Date Calc]&gt;=A64),TOther[Amount])))</f>
        <v>0</v>
      </c>
      <c r="I64" s="8" cm="1">
        <f t="array" ref="I64">IF(A64="","",IF(COUNTIF(TOther[Frequency],$I$1)=0,0,SUMPRODUCT(--(IFERROR(MOD(A64-TOther[Start Date],14),1)=0),--(TOther[Frequency]=$I$1),--(TOther[Start Date]&lt;=A64),--(TOther[End Date Calc]&gt;=A64),TOther[Amount])))</f>
        <v>0</v>
      </c>
      <c r="J64" s="8">
        <f>IF(A64="","",IF(COUNTIF(TOther[Frequency],$J$1)=0,0,IF(OR(DAY(A64)=1,DAY(A64)=15),SUMIFS(TOther[Amount],TOther[Frequency],$J$1,TOther[Start Date],"&lt;="&amp;$A64,TOther[End Date Calc],"&gt;="&amp;A64),0)))</f>
        <v>0</v>
      </c>
      <c r="K64" s="8">
        <f>IF(A64="","",IF(COUNTIF(TOther[Frequency],$K$1)=0,0,IF(A64=(A64-DAY(A64)+1+2*7-WEEKDAY(A64-DAY(A64)+8-4,1)),SUMIFS(TOther[Amount],TOther[Frequency],$K$1,TOther[Start Date],"&lt;="&amp;$A64,TOther[End Date Calc],"&gt;="&amp;A64),0)))</f>
        <v>0</v>
      </c>
      <c r="L64" s="8">
        <f>IF(A64="","",IF(COUNTIF(TOther[Frequency],$L$1)=0,0,IF(A64=(A64-DAY(A64)+1+3*7-WEEKDAY(A64-DAY(A64)+8-4,1)),SUMIFS(TOther[Amount],TOther[Frequency],$L$1,TOther[Start Date],"&lt;="&amp;$A64,TOther[End Date Calc],"&gt;="&amp;A64),0)))</f>
        <v>0</v>
      </c>
      <c r="M64" s="8">
        <f>IF(A64="","",IF(COUNTIF(TOther[Frequency],$M$1)=0,0,IF(A64=(A64-DAY(A64)+1+4*7-WEEKDAY(A64-DAY(A64)+8-4,1)),SUMIFS(TOther[Amount],TOther[Frequency],$M$1,TOther[Start Date],"&lt;="&amp;$A64,TOther[End Date Calc],"&gt;="&amp;A64),0)))</f>
        <v>0</v>
      </c>
      <c r="N64" s="8" cm="1">
        <f t="array" ref="N64">IF(A64="","",IF(COUNTIF(TOther[Frequency],$N$1)=0,0,SUMPRODUCT(--(IFERROR(MOD(A64-TOther[Start Date],28),1)=0),--(TOther[Frequency]=$N$1),--(TOther[Start Date]&lt;=A64),--(TOther[End Date Calc]&gt;=A64),TOther[Amount])))</f>
        <v>0</v>
      </c>
      <c r="O64" s="8" cm="1">
        <f t="array" ref="O64">IF(A64="","",IF(COUNTIF(TOther[Frequency],$O$1)=0,0,SUMPRODUCT(--(IFERROR(MOD(A64-TOther[Start Date],42),1)=0),--(TOther[Frequency]=$O$1),--(TOther[Start Date]&lt;=A64),--(TOther[End Date Calc]&gt;=A64),TOther[Amount])))</f>
        <v>0</v>
      </c>
      <c r="P64" s="8" cm="1">
        <f t="array" ref="P64">IF(A64="","",IF(COUNTIF(TOther[Frequency],$P$1)=0,0,SUMPRODUCT(--(IFERROR(MOD(A64-TOther[Start Date],56),1)=0),--(TOther[Frequency]=$P$1),--(TOther[Start Date]&lt;=A64),--(TOther[End Date Calc]&gt;=A64),TOther[Amount])))</f>
        <v>0</v>
      </c>
      <c r="Q64" s="8">
        <f>IF(A64="","",IF(COUNTIF(TOther[Frequency],$Q$1)=0,0,IF(B64="N",SUMIFS(TOther[Amount],TOther[Frequency],$Q$1,TOther[Start Date],"&lt;="&amp;$A64,TOther[End Date Calc],"&gt;="&amp;A64,TOther[Start Day],DAY(A64)),SUMIFS(TOther[Amount],TOther[Frequency],$Q$1,TOther[Start Date],"&lt;="&amp;$A64,TOther[End Date Calc],"&gt;="&amp;A64,TOther[Start Day],"&gt;="&amp;DAY(A64)))))</f>
        <v>0</v>
      </c>
      <c r="R64" s="8" cm="1">
        <f t="array" ref="R64">IF(A64="","",IF(COUNTIF(TOther[Frequency],R$1)=0,0,SUMPRODUCT(--(TOther[Frequency]=R$1),--(TOther[Start Date]&lt;=A64),--(TOther[End Date Calc]&gt;=A64),IF(B64="N",--(TOther[Start Day]=DAY(A64)),--(TOther[Start Day]&gt;=DAY(A64))),--(IFERROR(MOD(TOther[Start Month]-MONTH(A64)+2,2),1)=0),TOther[Amount])))</f>
        <v>0</v>
      </c>
      <c r="S64" s="8" cm="1">
        <f t="array" ref="S64">IF(A64="","",IF(COUNTIF(TOther[Frequency],S$1)=0,0,SUMPRODUCT(--(TOther[Frequency]=S$1),--(TOther[Start Date]&lt;=A64),--(TOther[End Date Calc]&gt;=A64),IF(B64="N",--(TOther[Start Day]=DAY(A64)),--(TOther[Start Day]&gt;=DAY(A64))),--(IFERROR(MOD(TOther[Start Month]-MONTH(A64)+3,3),1)=0),TOther[Amount])))</f>
        <v>0</v>
      </c>
      <c r="T64" s="8" cm="1">
        <f t="array" ref="T64">IF($A64="","",IF(COUNTIF(TOther[Frequency],T$1)=0,0,SUMPRODUCT(--(TOther[Frequency]=T$1),--(TOther[Start Date]&lt;=$A64),--(TOther[End Date Calc]&gt;=$A64),IF($B64="N",--(TOther[Start Day]=DAY($A64)),--(TOther[Start Day]&gt;=DAY($A64))),--(IFERROR(MOD(TOther[Start Month]-MONTH($A64)+4,4),1)=0),TOther[Amount])))</f>
        <v>0</v>
      </c>
      <c r="U64" s="8" cm="1">
        <f t="array" ref="U64">IF(A64="","",IF(COUNTIF(TOther[Frequency],$U$1)=0,0,SUMPRODUCT(--(TOther[Frequency]=$U$1),--(TOther[Start Date]&lt;=A64),--(TOther[End Date Calc]&gt;=A64),IF(B64="N",--(TOther[Start Day]=DAY(A64)),--(TOther[Start Day]&gt;=DAY(A64))),--(IFERROR(MOD(TOther[Start Month]-MONTH(A64)+6,6),1)=0),TOther[Amount])))</f>
        <v>0</v>
      </c>
      <c r="V64" s="8" cm="1">
        <f t="array" ref="V64">IF(A64="","",IF(COUNTIF(TOther[Frequency],$V$1)=0,0,SUMPRODUCT(--(TOther[Frequency]=$V$1),--(TOther[Start Date]&lt;=A64),--(TOther[End Date Calc]&gt;=A64),IF(B64="N",--(TOther[Start Day]=DAY(A64)),--(TOther[Start Day]&gt;=DAY(A64))),--(IFERROR(MOD(TOther[Start Month]-MONTH(A64)+12,12),1)=0),TOther[Amount])))</f>
        <v>0</v>
      </c>
      <c r="W64" s="8">
        <f>IF(A64="","",SUMIFS(TOther[Amount],TOther[Start Date],A64,TOther[Frequency],$W$1))</f>
        <v>0</v>
      </c>
      <c r="X64" s="9">
        <f t="shared" si="0"/>
        <v>195</v>
      </c>
      <c r="Y64" s="9">
        <f t="shared" si="4"/>
        <v>0</v>
      </c>
      <c r="Z64" s="8" cm="1">
        <f t="array" ref="Z64">IF(A64="","",IF(COUNTIF('2) Income'!$D$13:$D$32,"Weekly")=0,0,SUMPRODUCT(--(IFERROR(MOD(A64-'2) Income'!$F$13:$F$32,7),1)=0),--('2) Income'!$D$13:$D$32="Weekly"),--('2) Income'!$F$13:$F$32&lt;=A64),'2) Income'!$E$13:$E$32)))</f>
        <v>0</v>
      </c>
      <c r="AA64" s="8" cm="1">
        <f t="array" ref="AA64">IF(A64="","",IF(COUNTIF('2) Income'!$D$13:$D$32,"Every Other Week")=0,0,SUMPRODUCT(--(IFERROR(MOD(A64-'2) Income'!$F$13:$F$32,14),1)=0),--('2) Income'!$D$13:$D$32="Every Other Week"),--('2) Income'!$F$13:$F$32&lt;=A64),'2) Income'!$E$13:$E$32)))</f>
        <v>0</v>
      </c>
      <c r="AB64" s="8">
        <f>IF(A64="","",IF(COUNTIF('2) Income'!$D$13:$D$32,"1st and 15th")=0,0,IF(OR(DAY(A64)=1,DAY(A64)=15),SUMIFS('2) Income'!$E$13:$E$32,'2) Income'!$D$13:$D$32,"1st and 15th",'2) Income'!$F$13:$F$32,"&lt;="&amp;$A64),0)))</f>
        <v>0</v>
      </c>
      <c r="AC64" s="8">
        <f>IF(A64="","",IF(COUNTIF('2) Income'!$D$13:$D$32,"2nd Wednesday")=0,0,IF(A64=(A64-DAY(A64)+1+2*7-WEEKDAY(A64-DAY(A64)+8-4,1)),SUMIFS('2) Income'!$E$13:$E$32,'2) Income'!$D$13:$D$32,"2nd Wednesday",'2) Income'!$F$13:$F$32,"&lt;="&amp;$A64),0)))</f>
        <v>0</v>
      </c>
      <c r="AD64" s="8">
        <f>IF(A64="","",IF(COUNTIF('2) Income'!$D$13:$D$32,"3rd Wednesday")=0,0,IF(A64=(A64-DAY(A64)+1+3*7-WEEKDAY(A64-DAY(A64)+8-4,1)),SUMIFS('2) Income'!$E$13:$E$32,'2) Income'!$D$13:$D$32,"3rd Wednesday",'2) Income'!$F$13:$F$32,"&lt;="&amp;$A64),0)))</f>
        <v>0</v>
      </c>
      <c r="AE64" s="8">
        <f>IF(A64="","",IF(COUNTIF('2) Income'!$D$13:$D$32,"4th Wednesday")=0,0,IF(A64=(A64-DAY(A64)+1+4*7-WEEKDAY(A64-DAY(A64)+8-4,1)),SUMIFS('2) Income'!$E$13:$E$32,'2) Income'!$D$13:$D$32,"4th Wednesday",'2) Income'!$F$13:$F$32,"&lt;="&amp;$A64),0)))</f>
        <v>0</v>
      </c>
      <c r="AF64" s="8" cm="1">
        <f t="array" ref="AF64">IF(A64="","",IF(COUNTIF('2) Income'!$D$13:$D$32,"Every 4 Weeks")=0,0,SUMPRODUCT(--(IFERROR(MOD(A64-'2) Income'!$F$13:$F$32,28),1)=0),--('2) Income'!$D$13:$D$32="Every 4 Weeks"),--('2) Income'!$F$13:$F$32&lt;=A64),'2) Income'!$E$13:$E$32)))</f>
        <v>0</v>
      </c>
      <c r="AG64" s="8">
        <f>IF(A64="","",IF(COUNTIF('2) Income'!$D$13:$D$32,"Monthly")=0,0,IF(B64="N",SUMIFS('2) Income'!$E$13:$E$32,'2) Income'!$D$13:$D$32,"monthly",'2) Income'!$F$13:$F$32,"&lt;="&amp;$A64,'2) Income'!$I$13:$I$32,DAY(A64)),SUMIFS('2) Income'!$E$13:$E$32,'2) Income'!$D$13:$D$32,"monthly",'2) Income'!$F$13:$F$32,"&lt;="&amp;$A64,'2) Income'!$I$13:$I$32,"&gt;="&amp;DAY(A64)))))</f>
        <v>650</v>
      </c>
      <c r="AH64" s="8" cm="1">
        <f t="array" ref="AH64">IF(A64="","",IF(COUNTIF('2) Income'!$D$13:$D$32,"Yearly")=0,0,SUMPRODUCT(--('2) Income'!$D$13:$D$32="Yearly"),--('2) Income'!$F$13:$F$32&lt;=A64),IF(B64="N",--('2) Income'!$I$13:$I$32=DAY(A64)),--('2) Income'!$I$13:$I$32&gt;=DAY(A64))),--(IFERROR(MOD('2) Income'!$H$13:$H$32-MONTH(A64)+12,12),1)=0),'2) Income'!$E$13:$E$32)))</f>
        <v>0</v>
      </c>
      <c r="AI64" s="8">
        <f>IF(A64="","",IF(COUNTIF('2) Income'!$D$13:$D$32,"one-time")=0,0,SUMIFS('2) Income'!$E$13:$E$32,'2) Income'!$D$13:$D$32,"one-time",'2) Income'!$F$13:$F$32,"="&amp;$A64)))</f>
        <v>0</v>
      </c>
      <c r="AJ64" s="9">
        <f t="shared" si="1"/>
        <v>650</v>
      </c>
    </row>
    <row r="65" spans="1:39">
      <c r="A65" s="7">
        <f>IF(A64="","",IF(A64+1&lt;='1) Period'!$E$21,A64+1,""))</f>
        <v>45537</v>
      </c>
      <c r="B65" s="7" t="str">
        <f t="shared" si="2"/>
        <v>N</v>
      </c>
      <c r="C65" t="str">
        <f t="shared" si="3"/>
        <v>F</v>
      </c>
      <c r="D65" s="8">
        <f>IF(A65="","",IF(TEXT(A65,"dddd")='4) Happy Money'!$E$23,WAllowance,0))</f>
        <v>400</v>
      </c>
      <c r="E65" s="8">
        <f>IF(A65="","",IF(B65="N",SUMIF(TMonthly[Day of the Month],DAY(A65),TMonthly[Amount]),SUMIF(TMonthly[Day of the Month],"&gt;="&amp;DAY(A65),TMonthly[Amount])))</f>
        <v>35</v>
      </c>
      <c r="F65" s="8" cm="1">
        <f t="array" ref="F65">IF(A65="","",SUMPRODUCT(--(TYearly[Due Date]&lt;=A65),IF(B65="N",--(TYearly[Day]=DAY(A65)),--(TYearly[Day]&gt;=DAY(A65))),--(IFERROR(MOD(TYearly[Month]-MONTH(A65)+12,12),1)=0),TYearly[Amount]))</f>
        <v>0</v>
      </c>
      <c r="G65" s="8">
        <f>IF(A65="","",SUMIF(TOneTime[Due Date],A65,TOneTime[Amount]))</f>
        <v>0</v>
      </c>
      <c r="H65" s="8" cm="1">
        <f t="array" ref="H65">IF(A65="","",IF(COUNTIF(TOther[Frequency],$H$1)=0,0,SUMPRODUCT(--(IFERROR(MOD(A65-TOther[Start Date],7),1)=0),--(TOther[Frequency]=$H$1),--(TOther[Start Date]&lt;=A65),--(TOther[End Date Calc]&gt;=A65),TOther[Amount])))</f>
        <v>0</v>
      </c>
      <c r="I65" s="8" cm="1">
        <f t="array" ref="I65">IF(A65="","",IF(COUNTIF(TOther[Frequency],$I$1)=0,0,SUMPRODUCT(--(IFERROR(MOD(A65-TOther[Start Date],14),1)=0),--(TOther[Frequency]=$I$1),--(TOther[Start Date]&lt;=A65),--(TOther[End Date Calc]&gt;=A65),TOther[Amount])))</f>
        <v>230</v>
      </c>
      <c r="J65" s="8">
        <f>IF(A65="","",IF(COUNTIF(TOther[Frequency],$J$1)=0,0,IF(OR(DAY(A65)=1,DAY(A65)=15),SUMIFS(TOther[Amount],TOther[Frequency],$J$1,TOther[Start Date],"&lt;="&amp;$A65,TOther[End Date Calc],"&gt;="&amp;A65),0)))</f>
        <v>0</v>
      </c>
      <c r="K65" s="8">
        <f>IF(A65="","",IF(COUNTIF(TOther[Frequency],$K$1)=0,0,IF(A65=(A65-DAY(A65)+1+2*7-WEEKDAY(A65-DAY(A65)+8-4,1)),SUMIFS(TOther[Amount],TOther[Frequency],$K$1,TOther[Start Date],"&lt;="&amp;$A65,TOther[End Date Calc],"&gt;="&amp;A65),0)))</f>
        <v>0</v>
      </c>
      <c r="L65" s="8">
        <f>IF(A65="","",IF(COUNTIF(TOther[Frequency],$L$1)=0,0,IF(A65=(A65-DAY(A65)+1+3*7-WEEKDAY(A65-DAY(A65)+8-4,1)),SUMIFS(TOther[Amount],TOther[Frequency],$L$1,TOther[Start Date],"&lt;="&amp;$A65,TOther[End Date Calc],"&gt;="&amp;A65),0)))</f>
        <v>0</v>
      </c>
      <c r="M65" s="8">
        <f>IF(A65="","",IF(COUNTIF(TOther[Frequency],$M$1)=0,0,IF(A65=(A65-DAY(A65)+1+4*7-WEEKDAY(A65-DAY(A65)+8-4,1)),SUMIFS(TOther[Amount],TOther[Frequency],$M$1,TOther[Start Date],"&lt;="&amp;$A65,TOther[End Date Calc],"&gt;="&amp;A65),0)))</f>
        <v>0</v>
      </c>
      <c r="N65" s="8" cm="1">
        <f t="array" ref="N65">IF(A65="","",IF(COUNTIF(TOther[Frequency],$N$1)=0,0,SUMPRODUCT(--(IFERROR(MOD(A65-TOther[Start Date],28),1)=0),--(TOther[Frequency]=$N$1),--(TOther[Start Date]&lt;=A65),--(TOther[End Date Calc]&gt;=A65),TOther[Amount])))</f>
        <v>0</v>
      </c>
      <c r="O65" s="8" cm="1">
        <f t="array" ref="O65">IF(A65="","",IF(COUNTIF(TOther[Frequency],$O$1)=0,0,SUMPRODUCT(--(IFERROR(MOD(A65-TOther[Start Date],42),1)=0),--(TOther[Frequency]=$O$1),--(TOther[Start Date]&lt;=A65),--(TOther[End Date Calc]&gt;=A65),TOther[Amount])))</f>
        <v>0</v>
      </c>
      <c r="P65" s="8" cm="1">
        <f t="array" ref="P65">IF(A65="","",IF(COUNTIF(TOther[Frequency],$P$1)=0,0,SUMPRODUCT(--(IFERROR(MOD(A65-TOther[Start Date],56),1)=0),--(TOther[Frequency]=$P$1),--(TOther[Start Date]&lt;=A65),--(TOther[End Date Calc]&gt;=A65),TOther[Amount])))</f>
        <v>0</v>
      </c>
      <c r="Q65" s="8">
        <f>IF(A65="","",IF(COUNTIF(TOther[Frequency],$Q$1)=0,0,IF(B65="N",SUMIFS(TOther[Amount],TOther[Frequency],$Q$1,TOther[Start Date],"&lt;="&amp;$A65,TOther[End Date Calc],"&gt;="&amp;A65,TOther[Start Day],DAY(A65)),SUMIFS(TOther[Amount],TOther[Frequency],$Q$1,TOther[Start Date],"&lt;="&amp;$A65,TOther[End Date Calc],"&gt;="&amp;A65,TOther[Start Day],"&gt;="&amp;DAY(A65)))))</f>
        <v>0</v>
      </c>
      <c r="R65" s="8" cm="1">
        <f t="array" ref="R65">IF(A65="","",IF(COUNTIF(TOther[Frequency],R$1)=0,0,SUMPRODUCT(--(TOther[Frequency]=R$1),--(TOther[Start Date]&lt;=A65),--(TOther[End Date Calc]&gt;=A65),IF(B65="N",--(TOther[Start Day]=DAY(A65)),--(TOther[Start Day]&gt;=DAY(A65))),--(IFERROR(MOD(TOther[Start Month]-MONTH(A65)+2,2),1)=0),TOther[Amount])))</f>
        <v>0</v>
      </c>
      <c r="S65" s="8" cm="1">
        <f t="array" ref="S65">IF(A65="","",IF(COUNTIF(TOther[Frequency],S$1)=0,0,SUMPRODUCT(--(TOther[Frequency]=S$1),--(TOther[Start Date]&lt;=A65),--(TOther[End Date Calc]&gt;=A65),IF(B65="N",--(TOther[Start Day]=DAY(A65)),--(TOther[Start Day]&gt;=DAY(A65))),--(IFERROR(MOD(TOther[Start Month]-MONTH(A65)+3,3),1)=0),TOther[Amount])))</f>
        <v>0</v>
      </c>
      <c r="T65" s="8" cm="1">
        <f t="array" ref="T65">IF($A65="","",IF(COUNTIF(TOther[Frequency],T$1)=0,0,SUMPRODUCT(--(TOther[Frequency]=T$1),--(TOther[Start Date]&lt;=$A65),--(TOther[End Date Calc]&gt;=$A65),IF($B65="N",--(TOther[Start Day]=DAY($A65)),--(TOther[Start Day]&gt;=DAY($A65))),--(IFERROR(MOD(TOther[Start Month]-MONTH($A65)+4,4),1)=0),TOther[Amount])))</f>
        <v>0</v>
      </c>
      <c r="U65" s="8" cm="1">
        <f t="array" ref="U65">IF(A65="","",IF(COUNTIF(TOther[Frequency],$U$1)=0,0,SUMPRODUCT(--(TOther[Frequency]=$U$1),--(TOther[Start Date]&lt;=A65),--(TOther[End Date Calc]&gt;=A65),IF(B65="N",--(TOther[Start Day]=DAY(A65)),--(TOther[Start Day]&gt;=DAY(A65))),--(IFERROR(MOD(TOther[Start Month]-MONTH(A65)+6,6),1)=0),TOther[Amount])))</f>
        <v>0</v>
      </c>
      <c r="V65" s="8" cm="1">
        <f t="array" ref="V65">IF(A65="","",IF(COUNTIF(TOther[Frequency],$V$1)=0,0,SUMPRODUCT(--(TOther[Frequency]=$V$1),--(TOther[Start Date]&lt;=A65),--(TOther[End Date Calc]&gt;=A65),IF(B65="N",--(TOther[Start Day]=DAY(A65)),--(TOther[Start Day]&gt;=DAY(A65))),--(IFERROR(MOD(TOther[Start Month]-MONTH(A65)+12,12),1)=0),TOther[Amount])))</f>
        <v>0</v>
      </c>
      <c r="W65" s="8">
        <f>IF(A65="","",SUMIFS(TOther[Amount],TOther[Start Date],A65,TOther[Frequency],$W$1))</f>
        <v>0</v>
      </c>
      <c r="X65" s="9">
        <f t="shared" si="0"/>
        <v>265</v>
      </c>
      <c r="Y65" s="9">
        <f t="shared" si="4"/>
        <v>230</v>
      </c>
      <c r="Z65" s="8" cm="1">
        <f t="array" ref="Z65">IF(A65="","",IF(COUNTIF('2) Income'!$D$13:$D$32,"Weekly")=0,0,SUMPRODUCT(--(IFERROR(MOD(A65-'2) Income'!$F$13:$F$32,7),1)=0),--('2) Income'!$D$13:$D$32="Weekly"),--('2) Income'!$F$13:$F$32&lt;=A65),'2) Income'!$E$13:$E$32)))</f>
        <v>0</v>
      </c>
      <c r="AA65" s="8" cm="1">
        <f t="array" ref="AA65">IF(A65="","",IF(COUNTIF('2) Income'!$D$13:$D$32,"Every Other Week")=0,0,SUMPRODUCT(--(IFERROR(MOD(A65-'2) Income'!$F$13:$F$32,14),1)=0),--('2) Income'!$D$13:$D$32="Every Other Week"),--('2) Income'!$F$13:$F$32&lt;=A65),'2) Income'!$E$13:$E$32)))</f>
        <v>0</v>
      </c>
      <c r="AB65" s="8">
        <f>IF(A65="","",IF(COUNTIF('2) Income'!$D$13:$D$32,"1st and 15th")=0,0,IF(OR(DAY(A65)=1,DAY(A65)=15),SUMIFS('2) Income'!$E$13:$E$32,'2) Income'!$D$13:$D$32,"1st and 15th",'2) Income'!$F$13:$F$32,"&lt;="&amp;$A65),0)))</f>
        <v>0</v>
      </c>
      <c r="AC65" s="8">
        <f>IF(A65="","",IF(COUNTIF('2) Income'!$D$13:$D$32,"2nd Wednesday")=0,0,IF(A65=(A65-DAY(A65)+1+2*7-WEEKDAY(A65-DAY(A65)+8-4,1)),SUMIFS('2) Income'!$E$13:$E$32,'2) Income'!$D$13:$D$32,"2nd Wednesday",'2) Income'!$F$13:$F$32,"&lt;="&amp;$A65),0)))</f>
        <v>0</v>
      </c>
      <c r="AD65" s="8">
        <f>IF(A65="","",IF(COUNTIF('2) Income'!$D$13:$D$32,"3rd Wednesday")=0,0,IF(A65=(A65-DAY(A65)+1+3*7-WEEKDAY(A65-DAY(A65)+8-4,1)),SUMIFS('2) Income'!$E$13:$E$32,'2) Income'!$D$13:$D$32,"3rd Wednesday",'2) Income'!$F$13:$F$32,"&lt;="&amp;$A65),0)))</f>
        <v>0</v>
      </c>
      <c r="AE65" s="8">
        <f>IF(A65="","",IF(COUNTIF('2) Income'!$D$13:$D$32,"4th Wednesday")=0,0,IF(A65=(A65-DAY(A65)+1+4*7-WEEKDAY(A65-DAY(A65)+8-4,1)),SUMIFS('2) Income'!$E$13:$E$32,'2) Income'!$D$13:$D$32,"4th Wednesday",'2) Income'!$F$13:$F$32,"&lt;="&amp;$A65),0)))</f>
        <v>0</v>
      </c>
      <c r="AF65" s="8" cm="1">
        <f t="array" ref="AF65">IF(A65="","",IF(COUNTIF('2) Income'!$D$13:$D$32,"Every 4 Weeks")=0,0,SUMPRODUCT(--(IFERROR(MOD(A65-'2) Income'!$F$13:$F$32,28),1)=0),--('2) Income'!$D$13:$D$32="Every 4 Weeks"),--('2) Income'!$F$13:$F$32&lt;=A65),'2) Income'!$E$13:$E$32)))</f>
        <v>0</v>
      </c>
      <c r="AG65" s="8">
        <f>IF(A65="","",IF(COUNTIF('2) Income'!$D$13:$D$32,"Monthly")=0,0,IF(B65="N",SUMIFS('2) Income'!$E$13:$E$32,'2) Income'!$D$13:$D$32,"monthly",'2) Income'!$F$13:$F$32,"&lt;="&amp;$A65,'2) Income'!$I$13:$I$32,DAY(A65)),SUMIFS('2) Income'!$E$13:$E$32,'2) Income'!$D$13:$D$32,"monthly",'2) Income'!$F$13:$F$32,"&lt;="&amp;$A65,'2) Income'!$I$13:$I$32,"&gt;="&amp;DAY(A65)))))</f>
        <v>0</v>
      </c>
      <c r="AH65" s="8" cm="1">
        <f t="array" ref="AH65">IF(A65="","",IF(COUNTIF('2) Income'!$D$13:$D$32,"Yearly")=0,0,SUMPRODUCT(--('2) Income'!$D$13:$D$32="Yearly"),--('2) Income'!$F$13:$F$32&lt;=A65),IF(B65="N",--('2) Income'!$I$13:$I$32=DAY(A65)),--('2) Income'!$I$13:$I$32&gt;=DAY(A65))),--(IFERROR(MOD('2) Income'!$H$13:$H$32-MONTH(A65)+12,12),1)=0),'2) Income'!$E$13:$E$32)))</f>
        <v>0</v>
      </c>
      <c r="AI65" s="8">
        <f>IF(A65="","",IF(COUNTIF('2) Income'!$D$13:$D$32,"one-time")=0,0,SUMIFS('2) Income'!$E$13:$E$32,'2) Income'!$D$13:$D$32,"one-time",'2) Income'!$F$13:$F$32,"="&amp;$A65)))</f>
        <v>0</v>
      </c>
      <c r="AJ65" s="9">
        <f t="shared" si="1"/>
        <v>0</v>
      </c>
      <c r="AL65" t="s">
        <v>187</v>
      </c>
    </row>
    <row r="66" spans="1:39">
      <c r="A66" s="7">
        <f>IF(A65="","",IF(A65+1&lt;='1) Period'!$E$21,A65+1,""))</f>
        <v>45538</v>
      </c>
      <c r="B66" s="7" t="str">
        <f t="shared" si="2"/>
        <v>N</v>
      </c>
      <c r="C66" t="str">
        <f t="shared" si="3"/>
        <v>F</v>
      </c>
      <c r="D66" s="8">
        <f>IF(A66="","",IF(TEXT(A66,"dddd")='4) Happy Money'!$E$23,WAllowance,0))</f>
        <v>0</v>
      </c>
      <c r="E66" s="8">
        <f>IF(A66="","",IF(B66="N",SUMIF(TMonthly[Day of the Month],DAY(A66),TMonthly[Amount]),SUMIF(TMonthly[Day of the Month],"&gt;="&amp;DAY(A66),TMonthly[Amount])))</f>
        <v>35</v>
      </c>
      <c r="F66" s="8" cm="1">
        <f t="array" ref="F66">IF(A66="","",SUMPRODUCT(--(TYearly[Due Date]&lt;=A66),IF(B66="N",--(TYearly[Day]=DAY(A66)),--(TYearly[Day]&gt;=DAY(A66))),--(IFERROR(MOD(TYearly[Month]-MONTH(A66)+12,12),1)=0),TYearly[Amount]))</f>
        <v>0</v>
      </c>
      <c r="G66" s="8">
        <f>IF(A66="","",SUMIF(TOneTime[Due Date],A66,TOneTime[Amount]))</f>
        <v>0</v>
      </c>
      <c r="H66" s="8" cm="1">
        <f t="array" ref="H66">IF(A66="","",IF(COUNTIF(TOther[Frequency],$H$1)=0,0,SUMPRODUCT(--(IFERROR(MOD(A66-TOther[Start Date],7),1)=0),--(TOther[Frequency]=$H$1),--(TOther[Start Date]&lt;=A66),--(TOther[End Date Calc]&gt;=A66),TOther[Amount])))</f>
        <v>0</v>
      </c>
      <c r="I66" s="8" cm="1">
        <f t="array" ref="I66">IF(A66="","",IF(COUNTIF(TOther[Frequency],$I$1)=0,0,SUMPRODUCT(--(IFERROR(MOD(A66-TOther[Start Date],14),1)=0),--(TOther[Frequency]=$I$1),--(TOther[Start Date]&lt;=A66),--(TOther[End Date Calc]&gt;=A66),TOther[Amount])))</f>
        <v>0</v>
      </c>
      <c r="J66" s="8">
        <f>IF(A66="","",IF(COUNTIF(TOther[Frequency],$J$1)=0,0,IF(OR(DAY(A66)=1,DAY(A66)=15),SUMIFS(TOther[Amount],TOther[Frequency],$J$1,TOther[Start Date],"&lt;="&amp;$A66,TOther[End Date Calc],"&gt;="&amp;A66),0)))</f>
        <v>0</v>
      </c>
      <c r="K66" s="8">
        <f>IF(A66="","",IF(COUNTIF(TOther[Frequency],$K$1)=0,0,IF(A66=(A66-DAY(A66)+1+2*7-WEEKDAY(A66-DAY(A66)+8-4,1)),SUMIFS(TOther[Amount],TOther[Frequency],$K$1,TOther[Start Date],"&lt;="&amp;$A66,TOther[End Date Calc],"&gt;="&amp;A66),0)))</f>
        <v>0</v>
      </c>
      <c r="L66" s="8">
        <f>IF(A66="","",IF(COUNTIF(TOther[Frequency],$L$1)=0,0,IF(A66=(A66-DAY(A66)+1+3*7-WEEKDAY(A66-DAY(A66)+8-4,1)),SUMIFS(TOther[Amount],TOther[Frequency],$L$1,TOther[Start Date],"&lt;="&amp;$A66,TOther[End Date Calc],"&gt;="&amp;A66),0)))</f>
        <v>0</v>
      </c>
      <c r="M66" s="8">
        <f>IF(A66="","",IF(COUNTIF(TOther[Frequency],$M$1)=0,0,IF(A66=(A66-DAY(A66)+1+4*7-WEEKDAY(A66-DAY(A66)+8-4,1)),SUMIFS(TOther[Amount],TOther[Frequency],$M$1,TOther[Start Date],"&lt;="&amp;$A66,TOther[End Date Calc],"&gt;="&amp;A66),0)))</f>
        <v>0</v>
      </c>
      <c r="N66" s="8" cm="1">
        <f t="array" ref="N66">IF(A66="","",IF(COUNTIF(TOther[Frequency],$N$1)=0,0,SUMPRODUCT(--(IFERROR(MOD(A66-TOther[Start Date],28),1)=0),--(TOther[Frequency]=$N$1),--(TOther[Start Date]&lt;=A66),--(TOther[End Date Calc]&gt;=A66),TOther[Amount])))</f>
        <v>0</v>
      </c>
      <c r="O66" s="8" cm="1">
        <f t="array" ref="O66">IF(A66="","",IF(COUNTIF(TOther[Frequency],$O$1)=0,0,SUMPRODUCT(--(IFERROR(MOD(A66-TOther[Start Date],42),1)=0),--(TOther[Frequency]=$O$1),--(TOther[Start Date]&lt;=A66),--(TOther[End Date Calc]&gt;=A66),TOther[Amount])))</f>
        <v>0</v>
      </c>
      <c r="P66" s="8" cm="1">
        <f t="array" ref="P66">IF(A66="","",IF(COUNTIF(TOther[Frequency],$P$1)=0,0,SUMPRODUCT(--(IFERROR(MOD(A66-TOther[Start Date],56),1)=0),--(TOther[Frequency]=$P$1),--(TOther[Start Date]&lt;=A66),--(TOther[End Date Calc]&gt;=A66),TOther[Amount])))</f>
        <v>0</v>
      </c>
      <c r="Q66" s="8">
        <f>IF(A66="","",IF(COUNTIF(TOther[Frequency],$Q$1)=0,0,IF(B66="N",SUMIFS(TOther[Amount],TOther[Frequency],$Q$1,TOther[Start Date],"&lt;="&amp;$A66,TOther[End Date Calc],"&gt;="&amp;A66,TOther[Start Day],DAY(A66)),SUMIFS(TOther[Amount],TOther[Frequency],$Q$1,TOther[Start Date],"&lt;="&amp;$A66,TOther[End Date Calc],"&gt;="&amp;A66,TOther[Start Day],"&gt;="&amp;DAY(A66)))))</f>
        <v>0</v>
      </c>
      <c r="R66" s="8" cm="1">
        <f t="array" ref="R66">IF(A66="","",IF(COUNTIF(TOther[Frequency],R$1)=0,0,SUMPRODUCT(--(TOther[Frequency]=R$1),--(TOther[Start Date]&lt;=A66),--(TOther[End Date Calc]&gt;=A66),IF(B66="N",--(TOther[Start Day]=DAY(A66)),--(TOther[Start Day]&gt;=DAY(A66))),--(IFERROR(MOD(TOther[Start Month]-MONTH(A66)+2,2),1)=0),TOther[Amount])))</f>
        <v>0</v>
      </c>
      <c r="S66" s="8" cm="1">
        <f t="array" ref="S66">IF(A66="","",IF(COUNTIF(TOther[Frequency],S$1)=0,0,SUMPRODUCT(--(TOther[Frequency]=S$1),--(TOther[Start Date]&lt;=A66),--(TOther[End Date Calc]&gt;=A66),IF(B66="N",--(TOther[Start Day]=DAY(A66)),--(TOther[Start Day]&gt;=DAY(A66))),--(IFERROR(MOD(TOther[Start Month]-MONTH(A66)+3,3),1)=0),TOther[Amount])))</f>
        <v>0</v>
      </c>
      <c r="T66" s="8" cm="1">
        <f t="array" ref="T66">IF($A66="","",IF(COUNTIF(TOther[Frequency],T$1)=0,0,SUMPRODUCT(--(TOther[Frequency]=T$1),--(TOther[Start Date]&lt;=$A66),--(TOther[End Date Calc]&gt;=$A66),IF($B66="N",--(TOther[Start Day]=DAY($A66)),--(TOther[Start Day]&gt;=DAY($A66))),--(IFERROR(MOD(TOther[Start Month]-MONTH($A66)+4,4),1)=0),TOther[Amount])))</f>
        <v>0</v>
      </c>
      <c r="U66" s="8" cm="1">
        <f t="array" ref="U66">IF(A66="","",IF(COUNTIF(TOther[Frequency],$U$1)=0,0,SUMPRODUCT(--(TOther[Frequency]=$U$1),--(TOther[Start Date]&lt;=A66),--(TOther[End Date Calc]&gt;=A66),IF(B66="N",--(TOther[Start Day]=DAY(A66)),--(TOther[Start Day]&gt;=DAY(A66))),--(IFERROR(MOD(TOther[Start Month]-MONTH(A66)+6,6),1)=0),TOther[Amount])))</f>
        <v>0</v>
      </c>
      <c r="V66" s="8" cm="1">
        <f t="array" ref="V66">IF(A66="","",IF(COUNTIF(TOther[Frequency],$V$1)=0,0,SUMPRODUCT(--(TOther[Frequency]=$V$1),--(TOther[Start Date]&lt;=A66),--(TOther[End Date Calc]&gt;=A66),IF(B66="N",--(TOther[Start Day]=DAY(A66)),--(TOther[Start Day]&gt;=DAY(A66))),--(IFERROR(MOD(TOther[Start Month]-MONTH(A66)+12,12),1)=0),TOther[Amount])))</f>
        <v>0</v>
      </c>
      <c r="W66" s="8">
        <f>IF(A66="","",SUMIFS(TOther[Amount],TOther[Start Date],A66,TOther[Frequency],$W$1))</f>
        <v>0</v>
      </c>
      <c r="X66" s="9">
        <f t="shared" ref="X66:X129" si="5">IF(A66="","",SUM(E66:W66))</f>
        <v>35</v>
      </c>
      <c r="Y66" s="9">
        <f t="shared" si="4"/>
        <v>0</v>
      </c>
      <c r="Z66" s="8" cm="1">
        <f t="array" ref="Z66">IF(A66="","",IF(COUNTIF('2) Income'!$D$13:$D$32,"Weekly")=0,0,SUMPRODUCT(--(IFERROR(MOD(A66-'2) Income'!$F$13:$F$32,7),1)=0),--('2) Income'!$D$13:$D$32="Weekly"),--('2) Income'!$F$13:$F$32&lt;=A66),'2) Income'!$E$13:$E$32)))</f>
        <v>0</v>
      </c>
      <c r="AA66" s="8" cm="1">
        <f t="array" ref="AA66">IF(A66="","",IF(COUNTIF('2) Income'!$D$13:$D$32,"Every Other Week")=0,0,SUMPRODUCT(--(IFERROR(MOD(A66-'2) Income'!$F$13:$F$32,14),1)=0),--('2) Income'!$D$13:$D$32="Every Other Week"),--('2) Income'!$F$13:$F$32&lt;=A66),'2) Income'!$E$13:$E$32)))</f>
        <v>0</v>
      </c>
      <c r="AB66" s="8">
        <f>IF(A66="","",IF(COUNTIF('2) Income'!$D$13:$D$32,"1st and 15th")=0,0,IF(OR(DAY(A66)=1,DAY(A66)=15),SUMIFS('2) Income'!$E$13:$E$32,'2) Income'!$D$13:$D$32,"1st and 15th",'2) Income'!$F$13:$F$32,"&lt;="&amp;$A66),0)))</f>
        <v>0</v>
      </c>
      <c r="AC66" s="8">
        <f>IF(A66="","",IF(COUNTIF('2) Income'!$D$13:$D$32,"2nd Wednesday")=0,0,IF(A66=(A66-DAY(A66)+1+2*7-WEEKDAY(A66-DAY(A66)+8-4,1)),SUMIFS('2) Income'!$E$13:$E$32,'2) Income'!$D$13:$D$32,"2nd Wednesday",'2) Income'!$F$13:$F$32,"&lt;="&amp;$A66),0)))</f>
        <v>0</v>
      </c>
      <c r="AD66" s="8">
        <f>IF(A66="","",IF(COUNTIF('2) Income'!$D$13:$D$32,"3rd Wednesday")=0,0,IF(A66=(A66-DAY(A66)+1+3*7-WEEKDAY(A66-DAY(A66)+8-4,1)),SUMIFS('2) Income'!$E$13:$E$32,'2) Income'!$D$13:$D$32,"3rd Wednesday",'2) Income'!$F$13:$F$32,"&lt;="&amp;$A66),0)))</f>
        <v>0</v>
      </c>
      <c r="AE66" s="8">
        <f>IF(A66="","",IF(COUNTIF('2) Income'!$D$13:$D$32,"4th Wednesday")=0,0,IF(A66=(A66-DAY(A66)+1+4*7-WEEKDAY(A66-DAY(A66)+8-4,1)),SUMIFS('2) Income'!$E$13:$E$32,'2) Income'!$D$13:$D$32,"4th Wednesday",'2) Income'!$F$13:$F$32,"&lt;="&amp;$A66),0)))</f>
        <v>0</v>
      </c>
      <c r="AF66" s="8" cm="1">
        <f t="array" ref="AF66">IF(A66="","",IF(COUNTIF('2) Income'!$D$13:$D$32,"Every 4 Weeks")=0,0,SUMPRODUCT(--(IFERROR(MOD(A66-'2) Income'!$F$13:$F$32,28),1)=0),--('2) Income'!$D$13:$D$32="Every 4 Weeks"),--('2) Income'!$F$13:$F$32&lt;=A66),'2) Income'!$E$13:$E$32)))</f>
        <v>0</v>
      </c>
      <c r="AG66" s="8">
        <f>IF(A66="","",IF(COUNTIF('2) Income'!$D$13:$D$32,"Monthly")=0,0,IF(B66="N",SUMIFS('2) Income'!$E$13:$E$32,'2) Income'!$D$13:$D$32,"monthly",'2) Income'!$F$13:$F$32,"&lt;="&amp;$A66,'2) Income'!$I$13:$I$32,DAY(A66)),SUMIFS('2) Income'!$E$13:$E$32,'2) Income'!$D$13:$D$32,"monthly",'2) Income'!$F$13:$F$32,"&lt;="&amp;$A66,'2) Income'!$I$13:$I$32,"&gt;="&amp;DAY(A66)))))</f>
        <v>0</v>
      </c>
      <c r="AH66" s="8" cm="1">
        <f t="array" ref="AH66">IF(A66="","",IF(COUNTIF('2) Income'!$D$13:$D$32,"Yearly")=0,0,SUMPRODUCT(--('2) Income'!$D$13:$D$32="Yearly"),--('2) Income'!$F$13:$F$32&lt;=A66),IF(B66="N",--('2) Income'!$I$13:$I$32=DAY(A66)),--('2) Income'!$I$13:$I$32&gt;=DAY(A66))),--(IFERROR(MOD('2) Income'!$H$13:$H$32-MONTH(A66)+12,12),1)=0),'2) Income'!$E$13:$E$32)))</f>
        <v>0</v>
      </c>
      <c r="AI66" s="8">
        <f>IF(A66="","",IF(COUNTIF('2) Income'!$D$13:$D$32,"one-time")=0,0,SUMIFS('2) Income'!$E$13:$E$32,'2) Income'!$D$13:$D$32,"one-time",'2) Income'!$F$13:$F$32,"="&amp;$A66)))</f>
        <v>0</v>
      </c>
      <c r="AJ66" s="9">
        <f t="shared" ref="AJ66:AJ129" si="6">IF(A66="","",SUM(Z66:AI66))</f>
        <v>0</v>
      </c>
      <c r="AL66" t="s">
        <v>188</v>
      </c>
    </row>
    <row r="67" spans="1:39">
      <c r="A67" s="7">
        <f>IF(A66="","",IF(A66+1&lt;='1) Period'!$E$21,A66+1,""))</f>
        <v>45539</v>
      </c>
      <c r="B67" s="7" t="str">
        <f t="shared" ref="B67:B130" si="7">IF(DAY(A67)&gt;DAY(A67+1),"Y","N")</f>
        <v>N</v>
      </c>
      <c r="C67" t="str">
        <f t="shared" ref="C67:C130" si="8">IF(WEEKDAY(A67,2)&gt;5,"Y","F")</f>
        <v>F</v>
      </c>
      <c r="D67" s="8">
        <f>IF(A67="","",IF(TEXT(A67,"dddd")='4) Happy Money'!$E$23,WAllowance,0))</f>
        <v>0</v>
      </c>
      <c r="E67" s="8">
        <f>IF(A67="","",IF(B67="N",SUMIF(TMonthly[Day of the Month],DAY(A67),TMonthly[Amount]),SUMIF(TMonthly[Day of the Month],"&gt;="&amp;DAY(A67),TMonthly[Amount])))</f>
        <v>35</v>
      </c>
      <c r="F67" s="8" cm="1">
        <f t="array" ref="F67">IF(A67="","",SUMPRODUCT(--(TYearly[Due Date]&lt;=A67),IF(B67="N",--(TYearly[Day]=DAY(A67)),--(TYearly[Day]&gt;=DAY(A67))),--(IFERROR(MOD(TYearly[Month]-MONTH(A67)+12,12),1)=0),TYearly[Amount]))</f>
        <v>0</v>
      </c>
      <c r="G67" s="8">
        <f>IF(A67="","",SUMIF(TOneTime[Due Date],A67,TOneTime[Amount]))</f>
        <v>0</v>
      </c>
      <c r="H67" s="8" cm="1">
        <f t="array" ref="H67">IF(A67="","",IF(COUNTIF(TOther[Frequency],$H$1)=0,0,SUMPRODUCT(--(IFERROR(MOD(A67-TOther[Start Date],7),1)=0),--(TOther[Frequency]=$H$1),--(TOther[Start Date]&lt;=A67),--(TOther[End Date Calc]&gt;=A67),TOther[Amount])))</f>
        <v>0</v>
      </c>
      <c r="I67" s="8" cm="1">
        <f t="array" ref="I67">IF(A67="","",IF(COUNTIF(TOther[Frequency],$I$1)=0,0,SUMPRODUCT(--(IFERROR(MOD(A67-TOther[Start Date],14),1)=0),--(TOther[Frequency]=$I$1),--(TOther[Start Date]&lt;=A67),--(TOther[End Date Calc]&gt;=A67),TOther[Amount])))</f>
        <v>0</v>
      </c>
      <c r="J67" s="8">
        <f>IF(A67="","",IF(COUNTIF(TOther[Frequency],$J$1)=0,0,IF(OR(DAY(A67)=1,DAY(A67)=15),SUMIFS(TOther[Amount],TOther[Frequency],$J$1,TOther[Start Date],"&lt;="&amp;$A67,TOther[End Date Calc],"&gt;="&amp;A67),0)))</f>
        <v>0</v>
      </c>
      <c r="K67" s="8">
        <f>IF(A67="","",IF(COUNTIF(TOther[Frequency],$K$1)=0,0,IF(A67=(A67-DAY(A67)+1+2*7-WEEKDAY(A67-DAY(A67)+8-4,1)),SUMIFS(TOther[Amount],TOther[Frequency],$K$1,TOther[Start Date],"&lt;="&amp;$A67,TOther[End Date Calc],"&gt;="&amp;A67),0)))</f>
        <v>0</v>
      </c>
      <c r="L67" s="8">
        <f>IF(A67="","",IF(COUNTIF(TOther[Frequency],$L$1)=0,0,IF(A67=(A67-DAY(A67)+1+3*7-WEEKDAY(A67-DAY(A67)+8-4,1)),SUMIFS(TOther[Amount],TOther[Frequency],$L$1,TOther[Start Date],"&lt;="&amp;$A67,TOther[End Date Calc],"&gt;="&amp;A67),0)))</f>
        <v>0</v>
      </c>
      <c r="M67" s="8">
        <f>IF(A67="","",IF(COUNTIF(TOther[Frequency],$M$1)=0,0,IF(A67=(A67-DAY(A67)+1+4*7-WEEKDAY(A67-DAY(A67)+8-4,1)),SUMIFS(TOther[Amount],TOther[Frequency],$M$1,TOther[Start Date],"&lt;="&amp;$A67,TOther[End Date Calc],"&gt;="&amp;A67),0)))</f>
        <v>0</v>
      </c>
      <c r="N67" s="8" cm="1">
        <f t="array" ref="N67">IF(A67="","",IF(COUNTIF(TOther[Frequency],$N$1)=0,0,SUMPRODUCT(--(IFERROR(MOD(A67-TOther[Start Date],28),1)=0),--(TOther[Frequency]=$N$1),--(TOther[Start Date]&lt;=A67),--(TOther[End Date Calc]&gt;=A67),TOther[Amount])))</f>
        <v>0</v>
      </c>
      <c r="O67" s="8" cm="1">
        <f t="array" ref="O67">IF(A67="","",IF(COUNTIF(TOther[Frequency],$O$1)=0,0,SUMPRODUCT(--(IFERROR(MOD(A67-TOther[Start Date],42),1)=0),--(TOther[Frequency]=$O$1),--(TOther[Start Date]&lt;=A67),--(TOther[End Date Calc]&gt;=A67),TOther[Amount])))</f>
        <v>0</v>
      </c>
      <c r="P67" s="8" cm="1">
        <f t="array" ref="P67">IF(A67="","",IF(COUNTIF(TOther[Frequency],$P$1)=0,0,SUMPRODUCT(--(IFERROR(MOD(A67-TOther[Start Date],56),1)=0),--(TOther[Frequency]=$P$1),--(TOther[Start Date]&lt;=A67),--(TOther[End Date Calc]&gt;=A67),TOther[Amount])))</f>
        <v>0</v>
      </c>
      <c r="Q67" s="8">
        <f>IF(A67="","",IF(COUNTIF(TOther[Frequency],$Q$1)=0,0,IF(B67="N",SUMIFS(TOther[Amount],TOther[Frequency],$Q$1,TOther[Start Date],"&lt;="&amp;$A67,TOther[End Date Calc],"&gt;="&amp;A67,TOther[Start Day],DAY(A67)),SUMIFS(TOther[Amount],TOther[Frequency],$Q$1,TOther[Start Date],"&lt;="&amp;$A67,TOther[End Date Calc],"&gt;="&amp;A67,TOther[Start Day],"&gt;="&amp;DAY(A67)))))</f>
        <v>0</v>
      </c>
      <c r="R67" s="8" cm="1">
        <f t="array" ref="R67">IF(A67="","",IF(COUNTIF(TOther[Frequency],R$1)=0,0,SUMPRODUCT(--(TOther[Frequency]=R$1),--(TOther[Start Date]&lt;=A67),--(TOther[End Date Calc]&gt;=A67),IF(B67="N",--(TOther[Start Day]=DAY(A67)),--(TOther[Start Day]&gt;=DAY(A67))),--(IFERROR(MOD(TOther[Start Month]-MONTH(A67)+2,2),1)=0),TOther[Amount])))</f>
        <v>0</v>
      </c>
      <c r="S67" s="8" cm="1">
        <f t="array" ref="S67">IF(A67="","",IF(COUNTIF(TOther[Frequency],S$1)=0,0,SUMPRODUCT(--(TOther[Frequency]=S$1),--(TOther[Start Date]&lt;=A67),--(TOther[End Date Calc]&gt;=A67),IF(B67="N",--(TOther[Start Day]=DAY(A67)),--(TOther[Start Day]&gt;=DAY(A67))),--(IFERROR(MOD(TOther[Start Month]-MONTH(A67)+3,3),1)=0),TOther[Amount])))</f>
        <v>0</v>
      </c>
      <c r="T67" s="8" cm="1">
        <f t="array" ref="T67">IF($A67="","",IF(COUNTIF(TOther[Frequency],T$1)=0,0,SUMPRODUCT(--(TOther[Frequency]=T$1),--(TOther[Start Date]&lt;=$A67),--(TOther[End Date Calc]&gt;=$A67),IF($B67="N",--(TOther[Start Day]=DAY($A67)),--(TOther[Start Day]&gt;=DAY($A67))),--(IFERROR(MOD(TOther[Start Month]-MONTH($A67)+4,4),1)=0),TOther[Amount])))</f>
        <v>0</v>
      </c>
      <c r="U67" s="8" cm="1">
        <f t="array" ref="U67">IF(A67="","",IF(COUNTIF(TOther[Frequency],$U$1)=0,0,SUMPRODUCT(--(TOther[Frequency]=$U$1),--(TOther[Start Date]&lt;=A67),--(TOther[End Date Calc]&gt;=A67),IF(B67="N",--(TOther[Start Day]=DAY(A67)),--(TOther[Start Day]&gt;=DAY(A67))),--(IFERROR(MOD(TOther[Start Month]-MONTH(A67)+6,6),1)=0),TOther[Amount])))</f>
        <v>0</v>
      </c>
      <c r="V67" s="8" cm="1">
        <f t="array" ref="V67">IF(A67="","",IF(COUNTIF(TOther[Frequency],$V$1)=0,0,SUMPRODUCT(--(TOther[Frequency]=$V$1),--(TOther[Start Date]&lt;=A67),--(TOther[End Date Calc]&gt;=A67),IF(B67="N",--(TOther[Start Day]=DAY(A67)),--(TOther[Start Day]&gt;=DAY(A67))),--(IFERROR(MOD(TOther[Start Month]-MONTH(A67)+12,12),1)=0),TOther[Amount])))</f>
        <v>0</v>
      </c>
      <c r="W67" s="8">
        <f>IF(A67="","",SUMIFS(TOther[Amount],TOther[Start Date],A67,TOther[Frequency],$W$1))</f>
        <v>0</v>
      </c>
      <c r="X67" s="9">
        <f t="shared" si="5"/>
        <v>35</v>
      </c>
      <c r="Y67" s="9">
        <f t="shared" ref="Y67:Y130" si="9">IF(A67="","",SUM(H67:W67))</f>
        <v>0</v>
      </c>
      <c r="Z67" s="8" cm="1">
        <f t="array" ref="Z67">IF(A67="","",IF(COUNTIF('2) Income'!$D$13:$D$32,"Weekly")=0,0,SUMPRODUCT(--(IFERROR(MOD(A67-'2) Income'!$F$13:$F$32,7),1)=0),--('2) Income'!$D$13:$D$32="Weekly"),--('2) Income'!$F$13:$F$32&lt;=A67),'2) Income'!$E$13:$E$32)))</f>
        <v>0</v>
      </c>
      <c r="AA67" s="8" cm="1">
        <f t="array" ref="AA67">IF(A67="","",IF(COUNTIF('2) Income'!$D$13:$D$32,"Every Other Week")=0,0,SUMPRODUCT(--(IFERROR(MOD(A67-'2) Income'!$F$13:$F$32,14),1)=0),--('2) Income'!$D$13:$D$32="Every Other Week"),--('2) Income'!$F$13:$F$32&lt;=A67),'2) Income'!$E$13:$E$32)))</f>
        <v>0</v>
      </c>
      <c r="AB67" s="8">
        <f>IF(A67="","",IF(COUNTIF('2) Income'!$D$13:$D$32,"1st and 15th")=0,0,IF(OR(DAY(A67)=1,DAY(A67)=15),SUMIFS('2) Income'!$E$13:$E$32,'2) Income'!$D$13:$D$32,"1st and 15th",'2) Income'!$F$13:$F$32,"&lt;="&amp;$A67),0)))</f>
        <v>0</v>
      </c>
      <c r="AC67" s="8">
        <f>IF(A67="","",IF(COUNTIF('2) Income'!$D$13:$D$32,"2nd Wednesday")=0,0,IF(A67=(A67-DAY(A67)+1+2*7-WEEKDAY(A67-DAY(A67)+8-4,1)),SUMIFS('2) Income'!$E$13:$E$32,'2) Income'!$D$13:$D$32,"2nd Wednesday",'2) Income'!$F$13:$F$32,"&lt;="&amp;$A67),0)))</f>
        <v>0</v>
      </c>
      <c r="AD67" s="8">
        <f>IF(A67="","",IF(COUNTIF('2) Income'!$D$13:$D$32,"3rd Wednesday")=0,0,IF(A67=(A67-DAY(A67)+1+3*7-WEEKDAY(A67-DAY(A67)+8-4,1)),SUMIFS('2) Income'!$E$13:$E$32,'2) Income'!$D$13:$D$32,"3rd Wednesday",'2) Income'!$F$13:$F$32,"&lt;="&amp;$A67),0)))</f>
        <v>0</v>
      </c>
      <c r="AE67" s="8">
        <f>IF(A67="","",IF(COUNTIF('2) Income'!$D$13:$D$32,"4th Wednesday")=0,0,IF(A67=(A67-DAY(A67)+1+4*7-WEEKDAY(A67-DAY(A67)+8-4,1)),SUMIFS('2) Income'!$E$13:$E$32,'2) Income'!$D$13:$D$32,"4th Wednesday",'2) Income'!$F$13:$F$32,"&lt;="&amp;$A67),0)))</f>
        <v>0</v>
      </c>
      <c r="AF67" s="8" cm="1">
        <f t="array" ref="AF67">IF(A67="","",IF(COUNTIF('2) Income'!$D$13:$D$32,"Every 4 Weeks")=0,0,SUMPRODUCT(--(IFERROR(MOD(A67-'2) Income'!$F$13:$F$32,28),1)=0),--('2) Income'!$D$13:$D$32="Every 4 Weeks"),--('2) Income'!$F$13:$F$32&lt;=A67),'2) Income'!$E$13:$E$32)))</f>
        <v>0</v>
      </c>
      <c r="AG67" s="8">
        <f>IF(A67="","",IF(COUNTIF('2) Income'!$D$13:$D$32,"Monthly")=0,0,IF(B67="N",SUMIFS('2) Income'!$E$13:$E$32,'2) Income'!$D$13:$D$32,"monthly",'2) Income'!$F$13:$F$32,"&lt;="&amp;$A67,'2) Income'!$I$13:$I$32,DAY(A67)),SUMIFS('2) Income'!$E$13:$E$32,'2) Income'!$D$13:$D$32,"monthly",'2) Income'!$F$13:$F$32,"&lt;="&amp;$A67,'2) Income'!$I$13:$I$32,"&gt;="&amp;DAY(A67)))))</f>
        <v>0</v>
      </c>
      <c r="AH67" s="8" cm="1">
        <f t="array" ref="AH67">IF(A67="","",IF(COUNTIF('2) Income'!$D$13:$D$32,"Yearly")=0,0,SUMPRODUCT(--('2) Income'!$D$13:$D$32="Yearly"),--('2) Income'!$F$13:$F$32&lt;=A67),IF(B67="N",--('2) Income'!$I$13:$I$32=DAY(A67)),--('2) Income'!$I$13:$I$32&gt;=DAY(A67))),--(IFERROR(MOD('2) Income'!$H$13:$H$32-MONTH(A67)+12,12),1)=0),'2) Income'!$E$13:$E$32)))</f>
        <v>0</v>
      </c>
      <c r="AI67" s="8">
        <f>IF(A67="","",IF(COUNTIF('2) Income'!$D$13:$D$32,"one-time")=0,0,SUMIFS('2) Income'!$E$13:$E$32,'2) Income'!$D$13:$D$32,"one-time",'2) Income'!$F$13:$F$32,"="&amp;$A67)))</f>
        <v>0</v>
      </c>
      <c r="AJ67" s="9">
        <f t="shared" si="6"/>
        <v>0</v>
      </c>
      <c r="AL67" t="s">
        <v>189</v>
      </c>
    </row>
    <row r="68" spans="1:39">
      <c r="A68" s="7">
        <f>IF(A67="","",IF(A67+1&lt;='1) Period'!$E$21,A67+1,""))</f>
        <v>45540</v>
      </c>
      <c r="B68" s="7" t="str">
        <f t="shared" si="7"/>
        <v>N</v>
      </c>
      <c r="C68" t="str">
        <f t="shared" si="8"/>
        <v>F</v>
      </c>
      <c r="D68" s="8">
        <f>IF(A68="","",IF(TEXT(A68,"dddd")='4) Happy Money'!$E$23,WAllowance,0))</f>
        <v>0</v>
      </c>
      <c r="E68" s="8">
        <f>IF(A68="","",IF(B68="N",SUMIF(TMonthly[Day of the Month],DAY(A68),TMonthly[Amount]),SUMIF(TMonthly[Day of the Month],"&gt;="&amp;DAY(A68),TMonthly[Amount])))</f>
        <v>0</v>
      </c>
      <c r="F68" s="8" cm="1">
        <f t="array" ref="F68">IF(A68="","",SUMPRODUCT(--(TYearly[Due Date]&lt;=A68),IF(B68="N",--(TYearly[Day]=DAY(A68)),--(TYearly[Day]&gt;=DAY(A68))),--(IFERROR(MOD(TYearly[Month]-MONTH(A68)+12,12),1)=0),TYearly[Amount]))</f>
        <v>0</v>
      </c>
      <c r="G68" s="8">
        <f>IF(A68="","",SUMIF(TOneTime[Due Date],A68,TOneTime[Amount]))</f>
        <v>0</v>
      </c>
      <c r="H68" s="8" cm="1">
        <f t="array" ref="H68">IF(A68="","",IF(COUNTIF(TOther[Frequency],$H$1)=0,0,SUMPRODUCT(--(IFERROR(MOD(A68-TOther[Start Date],7),1)=0),--(TOther[Frequency]=$H$1),--(TOther[Start Date]&lt;=A68),--(TOther[End Date Calc]&gt;=A68),TOther[Amount])))</f>
        <v>0</v>
      </c>
      <c r="I68" s="8" cm="1">
        <f t="array" ref="I68">IF(A68="","",IF(COUNTIF(TOther[Frequency],$I$1)=0,0,SUMPRODUCT(--(IFERROR(MOD(A68-TOther[Start Date],14),1)=0),--(TOther[Frequency]=$I$1),--(TOther[Start Date]&lt;=A68),--(TOther[End Date Calc]&gt;=A68),TOther[Amount])))</f>
        <v>0</v>
      </c>
      <c r="J68" s="8">
        <f>IF(A68="","",IF(COUNTIF(TOther[Frequency],$J$1)=0,0,IF(OR(DAY(A68)=1,DAY(A68)=15),SUMIFS(TOther[Amount],TOther[Frequency],$J$1,TOther[Start Date],"&lt;="&amp;$A68,TOther[End Date Calc],"&gt;="&amp;A68),0)))</f>
        <v>0</v>
      </c>
      <c r="K68" s="8">
        <f>IF(A68="","",IF(COUNTIF(TOther[Frequency],$K$1)=0,0,IF(A68=(A68-DAY(A68)+1+2*7-WEEKDAY(A68-DAY(A68)+8-4,1)),SUMIFS(TOther[Amount],TOther[Frequency],$K$1,TOther[Start Date],"&lt;="&amp;$A68,TOther[End Date Calc],"&gt;="&amp;A68),0)))</f>
        <v>0</v>
      </c>
      <c r="L68" s="8">
        <f>IF(A68="","",IF(COUNTIF(TOther[Frequency],$L$1)=0,0,IF(A68=(A68-DAY(A68)+1+3*7-WEEKDAY(A68-DAY(A68)+8-4,1)),SUMIFS(TOther[Amount],TOther[Frequency],$L$1,TOther[Start Date],"&lt;="&amp;$A68,TOther[End Date Calc],"&gt;="&amp;A68),0)))</f>
        <v>0</v>
      </c>
      <c r="M68" s="8">
        <f>IF(A68="","",IF(COUNTIF(TOther[Frequency],$M$1)=0,0,IF(A68=(A68-DAY(A68)+1+4*7-WEEKDAY(A68-DAY(A68)+8-4,1)),SUMIFS(TOther[Amount],TOther[Frequency],$M$1,TOther[Start Date],"&lt;="&amp;$A68,TOther[End Date Calc],"&gt;="&amp;A68),0)))</f>
        <v>0</v>
      </c>
      <c r="N68" s="8" cm="1">
        <f t="array" ref="N68">IF(A68="","",IF(COUNTIF(TOther[Frequency],$N$1)=0,0,SUMPRODUCT(--(IFERROR(MOD(A68-TOther[Start Date],28),1)=0),--(TOther[Frequency]=$N$1),--(TOther[Start Date]&lt;=A68),--(TOther[End Date Calc]&gt;=A68),TOther[Amount])))</f>
        <v>0</v>
      </c>
      <c r="O68" s="8" cm="1">
        <f t="array" ref="O68">IF(A68="","",IF(COUNTIF(TOther[Frequency],$O$1)=0,0,SUMPRODUCT(--(IFERROR(MOD(A68-TOther[Start Date],42),1)=0),--(TOther[Frequency]=$O$1),--(TOther[Start Date]&lt;=A68),--(TOther[End Date Calc]&gt;=A68),TOther[Amount])))</f>
        <v>0</v>
      </c>
      <c r="P68" s="8" cm="1">
        <f t="array" ref="P68">IF(A68="","",IF(COUNTIF(TOther[Frequency],$P$1)=0,0,SUMPRODUCT(--(IFERROR(MOD(A68-TOther[Start Date],56),1)=0),--(TOther[Frequency]=$P$1),--(TOther[Start Date]&lt;=A68),--(TOther[End Date Calc]&gt;=A68),TOther[Amount])))</f>
        <v>0</v>
      </c>
      <c r="Q68" s="8">
        <f>IF(A68="","",IF(COUNTIF(TOther[Frequency],$Q$1)=0,0,IF(B68="N",SUMIFS(TOther[Amount],TOther[Frequency],$Q$1,TOther[Start Date],"&lt;="&amp;$A68,TOther[End Date Calc],"&gt;="&amp;A68,TOther[Start Day],DAY(A68)),SUMIFS(TOther[Amount],TOther[Frequency],$Q$1,TOther[Start Date],"&lt;="&amp;$A68,TOther[End Date Calc],"&gt;="&amp;A68,TOther[Start Day],"&gt;="&amp;DAY(A68)))))</f>
        <v>0</v>
      </c>
      <c r="R68" s="8" cm="1">
        <f t="array" ref="R68">IF(A68="","",IF(COUNTIF(TOther[Frequency],R$1)=0,0,SUMPRODUCT(--(TOther[Frequency]=R$1),--(TOther[Start Date]&lt;=A68),--(TOther[End Date Calc]&gt;=A68),IF(B68="N",--(TOther[Start Day]=DAY(A68)),--(TOther[Start Day]&gt;=DAY(A68))),--(IFERROR(MOD(TOther[Start Month]-MONTH(A68)+2,2),1)=0),TOther[Amount])))</f>
        <v>0</v>
      </c>
      <c r="S68" s="8" cm="1">
        <f t="array" ref="S68">IF(A68="","",IF(COUNTIF(TOther[Frequency],S$1)=0,0,SUMPRODUCT(--(TOther[Frequency]=S$1),--(TOther[Start Date]&lt;=A68),--(TOther[End Date Calc]&gt;=A68),IF(B68="N",--(TOther[Start Day]=DAY(A68)),--(TOther[Start Day]&gt;=DAY(A68))),--(IFERROR(MOD(TOther[Start Month]-MONTH(A68)+3,3),1)=0),TOther[Amount])))</f>
        <v>0</v>
      </c>
      <c r="T68" s="8" cm="1">
        <f t="array" ref="T68">IF($A68="","",IF(COUNTIF(TOther[Frequency],T$1)=0,0,SUMPRODUCT(--(TOther[Frequency]=T$1),--(TOther[Start Date]&lt;=$A68),--(TOther[End Date Calc]&gt;=$A68),IF($B68="N",--(TOther[Start Day]=DAY($A68)),--(TOther[Start Day]&gt;=DAY($A68))),--(IFERROR(MOD(TOther[Start Month]-MONTH($A68)+4,4),1)=0),TOther[Amount])))</f>
        <v>0</v>
      </c>
      <c r="U68" s="8" cm="1">
        <f t="array" ref="U68">IF(A68="","",IF(COUNTIF(TOther[Frequency],$U$1)=0,0,SUMPRODUCT(--(TOther[Frequency]=$U$1),--(TOther[Start Date]&lt;=A68),--(TOther[End Date Calc]&gt;=A68),IF(B68="N",--(TOther[Start Day]=DAY(A68)),--(TOther[Start Day]&gt;=DAY(A68))),--(IFERROR(MOD(TOther[Start Month]-MONTH(A68)+6,6),1)=0),TOther[Amount])))</f>
        <v>0</v>
      </c>
      <c r="V68" s="8" cm="1">
        <f t="array" ref="V68">IF(A68="","",IF(COUNTIF(TOther[Frequency],$V$1)=0,0,SUMPRODUCT(--(TOther[Frequency]=$V$1),--(TOther[Start Date]&lt;=A68),--(TOther[End Date Calc]&gt;=A68),IF(B68="N",--(TOther[Start Day]=DAY(A68)),--(TOther[Start Day]&gt;=DAY(A68))),--(IFERROR(MOD(TOther[Start Month]-MONTH(A68)+12,12),1)=0),TOther[Amount])))</f>
        <v>0</v>
      </c>
      <c r="W68" s="8">
        <f>IF(A68="","",SUMIFS(TOther[Amount],TOther[Start Date],A68,TOther[Frequency],$W$1))</f>
        <v>0</v>
      </c>
      <c r="X68" s="9">
        <f t="shared" si="5"/>
        <v>0</v>
      </c>
      <c r="Y68" s="9">
        <f t="shared" si="9"/>
        <v>0</v>
      </c>
      <c r="Z68" s="8" cm="1">
        <f t="array" ref="Z68">IF(A68="","",IF(COUNTIF('2) Income'!$D$13:$D$32,"Weekly")=0,0,SUMPRODUCT(--(IFERROR(MOD(A68-'2) Income'!$F$13:$F$32,7),1)=0),--('2) Income'!$D$13:$D$32="Weekly"),--('2) Income'!$F$13:$F$32&lt;=A68),'2) Income'!$E$13:$E$32)))</f>
        <v>0</v>
      </c>
      <c r="AA68" s="8" cm="1">
        <f t="array" ref="AA68">IF(A68="","",IF(COUNTIF('2) Income'!$D$13:$D$32,"Every Other Week")=0,0,SUMPRODUCT(--(IFERROR(MOD(A68-'2) Income'!$F$13:$F$32,14),1)=0),--('2) Income'!$D$13:$D$32="Every Other Week"),--('2) Income'!$F$13:$F$32&lt;=A68),'2) Income'!$E$13:$E$32)))</f>
        <v>0</v>
      </c>
      <c r="AB68" s="8">
        <f>IF(A68="","",IF(COUNTIF('2) Income'!$D$13:$D$32,"1st and 15th")=0,0,IF(OR(DAY(A68)=1,DAY(A68)=15),SUMIFS('2) Income'!$E$13:$E$32,'2) Income'!$D$13:$D$32,"1st and 15th",'2) Income'!$F$13:$F$32,"&lt;="&amp;$A68),0)))</f>
        <v>0</v>
      </c>
      <c r="AC68" s="8">
        <f>IF(A68="","",IF(COUNTIF('2) Income'!$D$13:$D$32,"2nd Wednesday")=0,0,IF(A68=(A68-DAY(A68)+1+2*7-WEEKDAY(A68-DAY(A68)+8-4,1)),SUMIFS('2) Income'!$E$13:$E$32,'2) Income'!$D$13:$D$32,"2nd Wednesday",'2) Income'!$F$13:$F$32,"&lt;="&amp;$A68),0)))</f>
        <v>0</v>
      </c>
      <c r="AD68" s="8">
        <f>IF(A68="","",IF(COUNTIF('2) Income'!$D$13:$D$32,"3rd Wednesday")=0,0,IF(A68=(A68-DAY(A68)+1+3*7-WEEKDAY(A68-DAY(A68)+8-4,1)),SUMIFS('2) Income'!$E$13:$E$32,'2) Income'!$D$13:$D$32,"3rd Wednesday",'2) Income'!$F$13:$F$32,"&lt;="&amp;$A68),0)))</f>
        <v>0</v>
      </c>
      <c r="AE68" s="8">
        <f>IF(A68="","",IF(COUNTIF('2) Income'!$D$13:$D$32,"4th Wednesday")=0,0,IF(A68=(A68-DAY(A68)+1+4*7-WEEKDAY(A68-DAY(A68)+8-4,1)),SUMIFS('2) Income'!$E$13:$E$32,'2) Income'!$D$13:$D$32,"4th Wednesday",'2) Income'!$F$13:$F$32,"&lt;="&amp;$A68),0)))</f>
        <v>0</v>
      </c>
      <c r="AF68" s="8" cm="1">
        <f t="array" ref="AF68">IF(A68="","",IF(COUNTIF('2) Income'!$D$13:$D$32,"Every 4 Weeks")=0,0,SUMPRODUCT(--(IFERROR(MOD(A68-'2) Income'!$F$13:$F$32,28),1)=0),--('2) Income'!$D$13:$D$32="Every 4 Weeks"),--('2) Income'!$F$13:$F$32&lt;=A68),'2) Income'!$E$13:$E$32)))</f>
        <v>0</v>
      </c>
      <c r="AG68" s="8">
        <f>IF(A68="","",IF(COUNTIF('2) Income'!$D$13:$D$32,"Monthly")=0,0,IF(B68="N",SUMIFS('2) Income'!$E$13:$E$32,'2) Income'!$D$13:$D$32,"monthly",'2) Income'!$F$13:$F$32,"&lt;="&amp;$A68,'2) Income'!$I$13:$I$32,DAY(A68)),SUMIFS('2) Income'!$E$13:$E$32,'2) Income'!$D$13:$D$32,"monthly",'2) Income'!$F$13:$F$32,"&lt;="&amp;$A68,'2) Income'!$I$13:$I$32,"&gt;="&amp;DAY(A68)))))</f>
        <v>0</v>
      </c>
      <c r="AH68" s="8" cm="1">
        <f t="array" ref="AH68">IF(A68="","",IF(COUNTIF('2) Income'!$D$13:$D$32,"Yearly")=0,0,SUMPRODUCT(--('2) Income'!$D$13:$D$32="Yearly"),--('2) Income'!$F$13:$F$32&lt;=A68),IF(B68="N",--('2) Income'!$I$13:$I$32=DAY(A68)),--('2) Income'!$I$13:$I$32&gt;=DAY(A68))),--(IFERROR(MOD('2) Income'!$H$13:$H$32-MONTH(A68)+12,12),1)=0),'2) Income'!$E$13:$E$32)))</f>
        <v>0</v>
      </c>
      <c r="AI68" s="8">
        <f>IF(A68="","",IF(COUNTIF('2) Income'!$D$13:$D$32,"one-time")=0,0,SUMIFS('2) Income'!$E$13:$E$32,'2) Income'!$D$13:$D$32,"one-time",'2) Income'!$F$13:$F$32,"="&amp;$A68)))</f>
        <v>0</v>
      </c>
      <c r="AJ68" s="9">
        <f t="shared" si="6"/>
        <v>0</v>
      </c>
      <c r="AL68" t="s">
        <v>190</v>
      </c>
    </row>
    <row r="69" spans="1:39">
      <c r="A69" s="7">
        <f>IF(A68="","",IF(A68+1&lt;='1) Period'!$E$21,A68+1,""))</f>
        <v>45541</v>
      </c>
      <c r="B69" s="7" t="str">
        <f t="shared" si="7"/>
        <v>N</v>
      </c>
      <c r="C69" t="str">
        <f t="shared" si="8"/>
        <v>F</v>
      </c>
      <c r="D69" s="8">
        <f>IF(A69="","",IF(TEXT(A69,"dddd")='4) Happy Money'!$E$23,WAllowance,0))</f>
        <v>0</v>
      </c>
      <c r="E69" s="8">
        <f>IF(A69="","",IF(B69="N",SUMIF(TMonthly[Day of the Month],DAY(A69),TMonthly[Amount]),SUMIF(TMonthly[Day of the Month],"&gt;="&amp;DAY(A69),TMonthly[Amount])))</f>
        <v>0</v>
      </c>
      <c r="F69" s="8" cm="1">
        <f t="array" ref="F69">IF(A69="","",SUMPRODUCT(--(TYearly[Due Date]&lt;=A69),IF(B69="N",--(TYearly[Day]=DAY(A69)),--(TYearly[Day]&gt;=DAY(A69))),--(IFERROR(MOD(TYearly[Month]-MONTH(A69)+12,12),1)=0),TYearly[Amount]))</f>
        <v>0</v>
      </c>
      <c r="G69" s="8">
        <f>IF(A69="","",SUMIF(TOneTime[Due Date],A69,TOneTime[Amount]))</f>
        <v>0</v>
      </c>
      <c r="H69" s="8" cm="1">
        <f t="array" ref="H69">IF(A69="","",IF(COUNTIF(TOther[Frequency],$H$1)=0,0,SUMPRODUCT(--(IFERROR(MOD(A69-TOther[Start Date],7),1)=0),--(TOther[Frequency]=$H$1),--(TOther[Start Date]&lt;=A69),--(TOther[End Date Calc]&gt;=A69),TOther[Amount])))</f>
        <v>0</v>
      </c>
      <c r="I69" s="8" cm="1">
        <f t="array" ref="I69">IF(A69="","",IF(COUNTIF(TOther[Frequency],$I$1)=0,0,SUMPRODUCT(--(IFERROR(MOD(A69-TOther[Start Date],14),1)=0),--(TOther[Frequency]=$I$1),--(TOther[Start Date]&lt;=A69),--(TOther[End Date Calc]&gt;=A69),TOther[Amount])))</f>
        <v>0</v>
      </c>
      <c r="J69" s="8">
        <f>IF(A69="","",IF(COUNTIF(TOther[Frequency],$J$1)=0,0,IF(OR(DAY(A69)=1,DAY(A69)=15),SUMIFS(TOther[Amount],TOther[Frequency],$J$1,TOther[Start Date],"&lt;="&amp;$A69,TOther[End Date Calc],"&gt;="&amp;A69),0)))</f>
        <v>0</v>
      </c>
      <c r="K69" s="8">
        <f>IF(A69="","",IF(COUNTIF(TOther[Frequency],$K$1)=0,0,IF(A69=(A69-DAY(A69)+1+2*7-WEEKDAY(A69-DAY(A69)+8-4,1)),SUMIFS(TOther[Amount],TOther[Frequency],$K$1,TOther[Start Date],"&lt;="&amp;$A69,TOther[End Date Calc],"&gt;="&amp;A69),0)))</f>
        <v>0</v>
      </c>
      <c r="L69" s="8">
        <f>IF(A69="","",IF(COUNTIF(TOther[Frequency],$L$1)=0,0,IF(A69=(A69-DAY(A69)+1+3*7-WEEKDAY(A69-DAY(A69)+8-4,1)),SUMIFS(TOther[Amount],TOther[Frequency],$L$1,TOther[Start Date],"&lt;="&amp;$A69,TOther[End Date Calc],"&gt;="&amp;A69),0)))</f>
        <v>0</v>
      </c>
      <c r="M69" s="8">
        <f>IF(A69="","",IF(COUNTIF(TOther[Frequency],$M$1)=0,0,IF(A69=(A69-DAY(A69)+1+4*7-WEEKDAY(A69-DAY(A69)+8-4,1)),SUMIFS(TOther[Amount],TOther[Frequency],$M$1,TOther[Start Date],"&lt;="&amp;$A69,TOther[End Date Calc],"&gt;="&amp;A69),0)))</f>
        <v>0</v>
      </c>
      <c r="N69" s="8" cm="1">
        <f t="array" ref="N69">IF(A69="","",IF(COUNTIF(TOther[Frequency],$N$1)=0,0,SUMPRODUCT(--(IFERROR(MOD(A69-TOther[Start Date],28),1)=0),--(TOther[Frequency]=$N$1),--(TOther[Start Date]&lt;=A69),--(TOther[End Date Calc]&gt;=A69),TOther[Amount])))</f>
        <v>0</v>
      </c>
      <c r="O69" s="8" cm="1">
        <f t="array" ref="O69">IF(A69="","",IF(COUNTIF(TOther[Frequency],$O$1)=0,0,SUMPRODUCT(--(IFERROR(MOD(A69-TOther[Start Date],42),1)=0),--(TOther[Frequency]=$O$1),--(TOther[Start Date]&lt;=A69),--(TOther[End Date Calc]&gt;=A69),TOther[Amount])))</f>
        <v>0</v>
      </c>
      <c r="P69" s="8" cm="1">
        <f t="array" ref="P69">IF(A69="","",IF(COUNTIF(TOther[Frequency],$P$1)=0,0,SUMPRODUCT(--(IFERROR(MOD(A69-TOther[Start Date],56),1)=0),--(TOther[Frequency]=$P$1),--(TOther[Start Date]&lt;=A69),--(TOther[End Date Calc]&gt;=A69),TOther[Amount])))</f>
        <v>0</v>
      </c>
      <c r="Q69" s="8">
        <f>IF(A69="","",IF(COUNTIF(TOther[Frequency],$Q$1)=0,0,IF(B69="N",SUMIFS(TOther[Amount],TOther[Frequency],$Q$1,TOther[Start Date],"&lt;="&amp;$A69,TOther[End Date Calc],"&gt;="&amp;A69,TOther[Start Day],DAY(A69)),SUMIFS(TOther[Amount],TOther[Frequency],$Q$1,TOther[Start Date],"&lt;="&amp;$A69,TOther[End Date Calc],"&gt;="&amp;A69,TOther[Start Day],"&gt;="&amp;DAY(A69)))))</f>
        <v>0</v>
      </c>
      <c r="R69" s="8" cm="1">
        <f t="array" ref="R69">IF(A69="","",IF(COUNTIF(TOther[Frequency],R$1)=0,0,SUMPRODUCT(--(TOther[Frequency]=R$1),--(TOther[Start Date]&lt;=A69),--(TOther[End Date Calc]&gt;=A69),IF(B69="N",--(TOther[Start Day]=DAY(A69)),--(TOther[Start Day]&gt;=DAY(A69))),--(IFERROR(MOD(TOther[Start Month]-MONTH(A69)+2,2),1)=0),TOther[Amount])))</f>
        <v>0</v>
      </c>
      <c r="S69" s="8" cm="1">
        <f t="array" ref="S69">IF(A69="","",IF(COUNTIF(TOther[Frequency],S$1)=0,0,SUMPRODUCT(--(TOther[Frequency]=S$1),--(TOther[Start Date]&lt;=A69),--(TOther[End Date Calc]&gt;=A69),IF(B69="N",--(TOther[Start Day]=DAY(A69)),--(TOther[Start Day]&gt;=DAY(A69))),--(IFERROR(MOD(TOther[Start Month]-MONTH(A69)+3,3),1)=0),TOther[Amount])))</f>
        <v>0</v>
      </c>
      <c r="T69" s="8" cm="1">
        <f t="array" ref="T69">IF($A69="","",IF(COUNTIF(TOther[Frequency],T$1)=0,0,SUMPRODUCT(--(TOther[Frequency]=T$1),--(TOther[Start Date]&lt;=$A69),--(TOther[End Date Calc]&gt;=$A69),IF($B69="N",--(TOther[Start Day]=DAY($A69)),--(TOther[Start Day]&gt;=DAY($A69))),--(IFERROR(MOD(TOther[Start Month]-MONTH($A69)+4,4),1)=0),TOther[Amount])))</f>
        <v>0</v>
      </c>
      <c r="U69" s="8" cm="1">
        <f t="array" ref="U69">IF(A69="","",IF(COUNTIF(TOther[Frequency],$U$1)=0,0,SUMPRODUCT(--(TOther[Frequency]=$U$1),--(TOther[Start Date]&lt;=A69),--(TOther[End Date Calc]&gt;=A69),IF(B69="N",--(TOther[Start Day]=DAY(A69)),--(TOther[Start Day]&gt;=DAY(A69))),--(IFERROR(MOD(TOther[Start Month]-MONTH(A69)+6,6),1)=0),TOther[Amount])))</f>
        <v>0</v>
      </c>
      <c r="V69" s="8" cm="1">
        <f t="array" ref="V69">IF(A69="","",IF(COUNTIF(TOther[Frequency],$V$1)=0,0,SUMPRODUCT(--(TOther[Frequency]=$V$1),--(TOther[Start Date]&lt;=A69),--(TOther[End Date Calc]&gt;=A69),IF(B69="N",--(TOther[Start Day]=DAY(A69)),--(TOther[Start Day]&gt;=DAY(A69))),--(IFERROR(MOD(TOther[Start Month]-MONTH(A69)+12,12),1)=0),TOther[Amount])))</f>
        <v>0</v>
      </c>
      <c r="W69" s="8">
        <f>IF(A69="","",SUMIFS(TOther[Amount],TOther[Start Date],A69,TOther[Frequency],$W$1))</f>
        <v>0</v>
      </c>
      <c r="X69" s="9">
        <f t="shared" si="5"/>
        <v>0</v>
      </c>
      <c r="Y69" s="9">
        <f t="shared" si="9"/>
        <v>0</v>
      </c>
      <c r="Z69" s="8" cm="1">
        <f t="array" ref="Z69">IF(A69="","",IF(COUNTIF('2) Income'!$D$13:$D$32,"Weekly")=0,0,SUMPRODUCT(--(IFERROR(MOD(A69-'2) Income'!$F$13:$F$32,7),1)=0),--('2) Income'!$D$13:$D$32="Weekly"),--('2) Income'!$F$13:$F$32&lt;=A69),'2) Income'!$E$13:$E$32)))</f>
        <v>0</v>
      </c>
      <c r="AA69" s="8" cm="1">
        <f t="array" ref="AA69">IF(A69="","",IF(COUNTIF('2) Income'!$D$13:$D$32,"Every Other Week")=0,0,SUMPRODUCT(--(IFERROR(MOD(A69-'2) Income'!$F$13:$F$32,14),1)=0),--('2) Income'!$D$13:$D$32="Every Other Week"),--('2) Income'!$F$13:$F$32&lt;=A69),'2) Income'!$E$13:$E$32)))</f>
        <v>0</v>
      </c>
      <c r="AB69" s="8">
        <f>IF(A69="","",IF(COUNTIF('2) Income'!$D$13:$D$32,"1st and 15th")=0,0,IF(OR(DAY(A69)=1,DAY(A69)=15),SUMIFS('2) Income'!$E$13:$E$32,'2) Income'!$D$13:$D$32,"1st and 15th",'2) Income'!$F$13:$F$32,"&lt;="&amp;$A69),0)))</f>
        <v>0</v>
      </c>
      <c r="AC69" s="8">
        <f>IF(A69="","",IF(COUNTIF('2) Income'!$D$13:$D$32,"2nd Wednesday")=0,0,IF(A69=(A69-DAY(A69)+1+2*7-WEEKDAY(A69-DAY(A69)+8-4,1)),SUMIFS('2) Income'!$E$13:$E$32,'2) Income'!$D$13:$D$32,"2nd Wednesday",'2) Income'!$F$13:$F$32,"&lt;="&amp;$A69),0)))</f>
        <v>0</v>
      </c>
      <c r="AD69" s="8">
        <f>IF(A69="","",IF(COUNTIF('2) Income'!$D$13:$D$32,"3rd Wednesday")=0,0,IF(A69=(A69-DAY(A69)+1+3*7-WEEKDAY(A69-DAY(A69)+8-4,1)),SUMIFS('2) Income'!$E$13:$E$32,'2) Income'!$D$13:$D$32,"3rd Wednesday",'2) Income'!$F$13:$F$32,"&lt;="&amp;$A69),0)))</f>
        <v>0</v>
      </c>
      <c r="AE69" s="8">
        <f>IF(A69="","",IF(COUNTIF('2) Income'!$D$13:$D$32,"4th Wednesday")=0,0,IF(A69=(A69-DAY(A69)+1+4*7-WEEKDAY(A69-DAY(A69)+8-4,1)),SUMIFS('2) Income'!$E$13:$E$32,'2) Income'!$D$13:$D$32,"4th Wednesday",'2) Income'!$F$13:$F$32,"&lt;="&amp;$A69),0)))</f>
        <v>0</v>
      </c>
      <c r="AF69" s="8" cm="1">
        <f t="array" ref="AF69">IF(A69="","",IF(COUNTIF('2) Income'!$D$13:$D$32,"Every 4 Weeks")=0,0,SUMPRODUCT(--(IFERROR(MOD(A69-'2) Income'!$F$13:$F$32,28),1)=0),--('2) Income'!$D$13:$D$32="Every 4 Weeks"),--('2) Income'!$F$13:$F$32&lt;=A69),'2) Income'!$E$13:$E$32)))</f>
        <v>0</v>
      </c>
      <c r="AG69" s="8">
        <f>IF(A69="","",IF(COUNTIF('2) Income'!$D$13:$D$32,"Monthly")=0,0,IF(B69="N",SUMIFS('2) Income'!$E$13:$E$32,'2) Income'!$D$13:$D$32,"monthly",'2) Income'!$F$13:$F$32,"&lt;="&amp;$A69,'2) Income'!$I$13:$I$32,DAY(A69)),SUMIFS('2) Income'!$E$13:$E$32,'2) Income'!$D$13:$D$32,"monthly",'2) Income'!$F$13:$F$32,"&lt;="&amp;$A69,'2) Income'!$I$13:$I$32,"&gt;="&amp;DAY(A69)))))</f>
        <v>0</v>
      </c>
      <c r="AH69" s="8" cm="1">
        <f t="array" ref="AH69">IF(A69="","",IF(COUNTIF('2) Income'!$D$13:$D$32,"Yearly")=0,0,SUMPRODUCT(--('2) Income'!$D$13:$D$32="Yearly"),--('2) Income'!$F$13:$F$32&lt;=A69),IF(B69="N",--('2) Income'!$I$13:$I$32=DAY(A69)),--('2) Income'!$I$13:$I$32&gt;=DAY(A69))),--(IFERROR(MOD('2) Income'!$H$13:$H$32-MONTH(A69)+12,12),1)=0),'2) Income'!$E$13:$E$32)))</f>
        <v>0</v>
      </c>
      <c r="AI69" s="8">
        <f>IF(A69="","",IF(COUNTIF('2) Income'!$D$13:$D$32,"one-time")=0,0,SUMIFS('2) Income'!$E$13:$E$32,'2) Income'!$D$13:$D$32,"one-time",'2) Income'!$F$13:$F$32,"="&amp;$A69)))</f>
        <v>0</v>
      </c>
      <c r="AJ69" s="9">
        <f t="shared" si="6"/>
        <v>0</v>
      </c>
      <c r="AL69" t="s">
        <v>191</v>
      </c>
    </row>
    <row r="70" spans="1:39">
      <c r="A70" s="7">
        <f>IF(A69="","",IF(A69+1&lt;='1) Period'!$E$21,A69+1,""))</f>
        <v>45542</v>
      </c>
      <c r="B70" s="7" t="str">
        <f t="shared" si="7"/>
        <v>N</v>
      </c>
      <c r="C70" t="str">
        <f t="shared" si="8"/>
        <v>Y</v>
      </c>
      <c r="D70" s="8">
        <f>IF(A70="","",IF(TEXT(A70,"dddd")='4) Happy Money'!$E$23,WAllowance,0))</f>
        <v>0</v>
      </c>
      <c r="E70" s="8">
        <f>IF(A70="","",IF(B70="N",SUMIF(TMonthly[Day of the Month],DAY(A70),TMonthly[Amount]),SUMIF(TMonthly[Day of the Month],"&gt;="&amp;DAY(A70),TMonthly[Amount])))</f>
        <v>0</v>
      </c>
      <c r="F70" s="8" cm="1">
        <f t="array" ref="F70">IF(A70="","",SUMPRODUCT(--(TYearly[Due Date]&lt;=A70),IF(B70="N",--(TYearly[Day]=DAY(A70)),--(TYearly[Day]&gt;=DAY(A70))),--(IFERROR(MOD(TYearly[Month]-MONTH(A70)+12,12),1)=0),TYearly[Amount]))</f>
        <v>0</v>
      </c>
      <c r="G70" s="8">
        <f>IF(A70="","",SUMIF(TOneTime[Due Date],A70,TOneTime[Amount]))</f>
        <v>0</v>
      </c>
      <c r="H70" s="8" cm="1">
        <f t="array" ref="H70">IF(A70="","",IF(COUNTIF(TOther[Frequency],$H$1)=0,0,SUMPRODUCT(--(IFERROR(MOD(A70-TOther[Start Date],7),1)=0),--(TOther[Frequency]=$H$1),--(TOther[Start Date]&lt;=A70),--(TOther[End Date Calc]&gt;=A70),TOther[Amount])))</f>
        <v>0</v>
      </c>
      <c r="I70" s="8" cm="1">
        <f t="array" ref="I70">IF(A70="","",IF(COUNTIF(TOther[Frequency],$I$1)=0,0,SUMPRODUCT(--(IFERROR(MOD(A70-TOther[Start Date],14),1)=0),--(TOther[Frequency]=$I$1),--(TOther[Start Date]&lt;=A70),--(TOther[End Date Calc]&gt;=A70),TOther[Amount])))</f>
        <v>0</v>
      </c>
      <c r="J70" s="8">
        <f>IF(A70="","",IF(COUNTIF(TOther[Frequency],$J$1)=0,0,IF(OR(DAY(A70)=1,DAY(A70)=15),SUMIFS(TOther[Amount],TOther[Frequency],$J$1,TOther[Start Date],"&lt;="&amp;$A70,TOther[End Date Calc],"&gt;="&amp;A70),0)))</f>
        <v>0</v>
      </c>
      <c r="K70" s="8">
        <f>IF(A70="","",IF(COUNTIF(TOther[Frequency],$K$1)=0,0,IF(A70=(A70-DAY(A70)+1+2*7-WEEKDAY(A70-DAY(A70)+8-4,1)),SUMIFS(TOther[Amount],TOther[Frequency],$K$1,TOther[Start Date],"&lt;="&amp;$A70,TOther[End Date Calc],"&gt;="&amp;A70),0)))</f>
        <v>0</v>
      </c>
      <c r="L70" s="8">
        <f>IF(A70="","",IF(COUNTIF(TOther[Frequency],$L$1)=0,0,IF(A70=(A70-DAY(A70)+1+3*7-WEEKDAY(A70-DAY(A70)+8-4,1)),SUMIFS(TOther[Amount],TOther[Frequency],$L$1,TOther[Start Date],"&lt;="&amp;$A70,TOther[End Date Calc],"&gt;="&amp;A70),0)))</f>
        <v>0</v>
      </c>
      <c r="M70" s="8">
        <f>IF(A70="","",IF(COUNTIF(TOther[Frequency],$M$1)=0,0,IF(A70=(A70-DAY(A70)+1+4*7-WEEKDAY(A70-DAY(A70)+8-4,1)),SUMIFS(TOther[Amount],TOther[Frequency],$M$1,TOther[Start Date],"&lt;="&amp;$A70,TOther[End Date Calc],"&gt;="&amp;A70),0)))</f>
        <v>0</v>
      </c>
      <c r="N70" s="8" cm="1">
        <f t="array" ref="N70">IF(A70="","",IF(COUNTIF(TOther[Frequency],$N$1)=0,0,SUMPRODUCT(--(IFERROR(MOD(A70-TOther[Start Date],28),1)=0),--(TOther[Frequency]=$N$1),--(TOther[Start Date]&lt;=A70),--(TOther[End Date Calc]&gt;=A70),TOther[Amount])))</f>
        <v>0</v>
      </c>
      <c r="O70" s="8" cm="1">
        <f t="array" ref="O70">IF(A70="","",IF(COUNTIF(TOther[Frequency],$O$1)=0,0,SUMPRODUCT(--(IFERROR(MOD(A70-TOther[Start Date],42),1)=0),--(TOther[Frequency]=$O$1),--(TOther[Start Date]&lt;=A70),--(TOther[End Date Calc]&gt;=A70),TOther[Amount])))</f>
        <v>0</v>
      </c>
      <c r="P70" s="8" cm="1">
        <f t="array" ref="P70">IF(A70="","",IF(COUNTIF(TOther[Frequency],$P$1)=0,0,SUMPRODUCT(--(IFERROR(MOD(A70-TOther[Start Date],56),1)=0),--(TOther[Frequency]=$P$1),--(TOther[Start Date]&lt;=A70),--(TOther[End Date Calc]&gt;=A70),TOther[Amount])))</f>
        <v>0</v>
      </c>
      <c r="Q70" s="8">
        <f>IF(A70="","",IF(COUNTIF(TOther[Frequency],$Q$1)=0,0,IF(B70="N",SUMIFS(TOther[Amount],TOther[Frequency],$Q$1,TOther[Start Date],"&lt;="&amp;$A70,TOther[End Date Calc],"&gt;="&amp;A70,TOther[Start Day],DAY(A70)),SUMIFS(TOther[Amount],TOther[Frequency],$Q$1,TOther[Start Date],"&lt;="&amp;$A70,TOther[End Date Calc],"&gt;="&amp;A70,TOther[Start Day],"&gt;="&amp;DAY(A70)))))</f>
        <v>0</v>
      </c>
      <c r="R70" s="8" cm="1">
        <f t="array" ref="R70">IF(A70="","",IF(COUNTIF(TOther[Frequency],R$1)=0,0,SUMPRODUCT(--(TOther[Frequency]=R$1),--(TOther[Start Date]&lt;=A70),--(TOther[End Date Calc]&gt;=A70),IF(B70="N",--(TOther[Start Day]=DAY(A70)),--(TOther[Start Day]&gt;=DAY(A70))),--(IFERROR(MOD(TOther[Start Month]-MONTH(A70)+2,2),1)=0),TOther[Amount])))</f>
        <v>0</v>
      </c>
      <c r="S70" s="8" cm="1">
        <f t="array" ref="S70">IF(A70="","",IF(COUNTIF(TOther[Frequency],S$1)=0,0,SUMPRODUCT(--(TOther[Frequency]=S$1),--(TOther[Start Date]&lt;=A70),--(TOther[End Date Calc]&gt;=A70),IF(B70="N",--(TOther[Start Day]=DAY(A70)),--(TOther[Start Day]&gt;=DAY(A70))),--(IFERROR(MOD(TOther[Start Month]-MONTH(A70)+3,3),1)=0),TOther[Amount])))</f>
        <v>0</v>
      </c>
      <c r="T70" s="8" cm="1">
        <f t="array" ref="T70">IF($A70="","",IF(COUNTIF(TOther[Frequency],T$1)=0,0,SUMPRODUCT(--(TOther[Frequency]=T$1),--(TOther[Start Date]&lt;=$A70),--(TOther[End Date Calc]&gt;=$A70),IF($B70="N",--(TOther[Start Day]=DAY($A70)),--(TOther[Start Day]&gt;=DAY($A70))),--(IFERROR(MOD(TOther[Start Month]-MONTH($A70)+4,4),1)=0),TOther[Amount])))</f>
        <v>0</v>
      </c>
      <c r="U70" s="8" cm="1">
        <f t="array" ref="U70">IF(A70="","",IF(COUNTIF(TOther[Frequency],$U$1)=0,0,SUMPRODUCT(--(TOther[Frequency]=$U$1),--(TOther[Start Date]&lt;=A70),--(TOther[End Date Calc]&gt;=A70),IF(B70="N",--(TOther[Start Day]=DAY(A70)),--(TOther[Start Day]&gt;=DAY(A70))),--(IFERROR(MOD(TOther[Start Month]-MONTH(A70)+6,6),1)=0),TOther[Amount])))</f>
        <v>0</v>
      </c>
      <c r="V70" s="8" cm="1">
        <f t="array" ref="V70">IF(A70="","",IF(COUNTIF(TOther[Frequency],$V$1)=0,0,SUMPRODUCT(--(TOther[Frequency]=$V$1),--(TOther[Start Date]&lt;=A70),--(TOther[End Date Calc]&gt;=A70),IF(B70="N",--(TOther[Start Day]=DAY(A70)),--(TOther[Start Day]&gt;=DAY(A70))),--(IFERROR(MOD(TOther[Start Month]-MONTH(A70)+12,12),1)=0),TOther[Amount])))</f>
        <v>0</v>
      </c>
      <c r="W70" s="8">
        <f>IF(A70="","",SUMIFS(TOther[Amount],TOther[Start Date],A70,TOther[Frequency],$W$1))</f>
        <v>0</v>
      </c>
      <c r="X70" s="9">
        <f t="shared" si="5"/>
        <v>0</v>
      </c>
      <c r="Y70" s="9">
        <f t="shared" si="9"/>
        <v>0</v>
      </c>
      <c r="Z70" s="8" cm="1">
        <f t="array" ref="Z70">IF(A70="","",IF(COUNTIF('2) Income'!$D$13:$D$32,"Weekly")=0,0,SUMPRODUCT(--(IFERROR(MOD(A70-'2) Income'!$F$13:$F$32,7),1)=0),--('2) Income'!$D$13:$D$32="Weekly"),--('2) Income'!$F$13:$F$32&lt;=A70),'2) Income'!$E$13:$E$32)))</f>
        <v>0</v>
      </c>
      <c r="AA70" s="8" cm="1">
        <f t="array" ref="AA70">IF(A70="","",IF(COUNTIF('2) Income'!$D$13:$D$32,"Every Other Week")=0,0,SUMPRODUCT(--(IFERROR(MOD(A70-'2) Income'!$F$13:$F$32,14),1)=0),--('2) Income'!$D$13:$D$32="Every Other Week"),--('2) Income'!$F$13:$F$32&lt;=A70),'2) Income'!$E$13:$E$32)))</f>
        <v>0</v>
      </c>
      <c r="AB70" s="8">
        <f>IF(A70="","",IF(COUNTIF('2) Income'!$D$13:$D$32,"1st and 15th")=0,0,IF(OR(DAY(A70)=1,DAY(A70)=15),SUMIFS('2) Income'!$E$13:$E$32,'2) Income'!$D$13:$D$32,"1st and 15th",'2) Income'!$F$13:$F$32,"&lt;="&amp;$A70),0)))</f>
        <v>0</v>
      </c>
      <c r="AC70" s="8">
        <f>IF(A70="","",IF(COUNTIF('2) Income'!$D$13:$D$32,"2nd Wednesday")=0,0,IF(A70=(A70-DAY(A70)+1+2*7-WEEKDAY(A70-DAY(A70)+8-4,1)),SUMIFS('2) Income'!$E$13:$E$32,'2) Income'!$D$13:$D$32,"2nd Wednesday",'2) Income'!$F$13:$F$32,"&lt;="&amp;$A70),0)))</f>
        <v>0</v>
      </c>
      <c r="AD70" s="8">
        <f>IF(A70="","",IF(COUNTIF('2) Income'!$D$13:$D$32,"3rd Wednesday")=0,0,IF(A70=(A70-DAY(A70)+1+3*7-WEEKDAY(A70-DAY(A70)+8-4,1)),SUMIFS('2) Income'!$E$13:$E$32,'2) Income'!$D$13:$D$32,"3rd Wednesday",'2) Income'!$F$13:$F$32,"&lt;="&amp;$A70),0)))</f>
        <v>0</v>
      </c>
      <c r="AE70" s="8">
        <f>IF(A70="","",IF(COUNTIF('2) Income'!$D$13:$D$32,"4th Wednesday")=0,0,IF(A70=(A70-DAY(A70)+1+4*7-WEEKDAY(A70-DAY(A70)+8-4,1)),SUMIFS('2) Income'!$E$13:$E$32,'2) Income'!$D$13:$D$32,"4th Wednesday",'2) Income'!$F$13:$F$32,"&lt;="&amp;$A70),0)))</f>
        <v>0</v>
      </c>
      <c r="AF70" s="8" cm="1">
        <f t="array" ref="AF70">IF(A70="","",IF(COUNTIF('2) Income'!$D$13:$D$32,"Every 4 Weeks")=0,0,SUMPRODUCT(--(IFERROR(MOD(A70-'2) Income'!$F$13:$F$32,28),1)=0),--('2) Income'!$D$13:$D$32="Every 4 Weeks"),--('2) Income'!$F$13:$F$32&lt;=A70),'2) Income'!$E$13:$E$32)))</f>
        <v>0</v>
      </c>
      <c r="AG70" s="8">
        <f>IF(A70="","",IF(COUNTIF('2) Income'!$D$13:$D$32,"Monthly")=0,0,IF(B70="N",SUMIFS('2) Income'!$E$13:$E$32,'2) Income'!$D$13:$D$32,"monthly",'2) Income'!$F$13:$F$32,"&lt;="&amp;$A70,'2) Income'!$I$13:$I$32,DAY(A70)),SUMIFS('2) Income'!$E$13:$E$32,'2) Income'!$D$13:$D$32,"monthly",'2) Income'!$F$13:$F$32,"&lt;="&amp;$A70,'2) Income'!$I$13:$I$32,"&gt;="&amp;DAY(A70)))))</f>
        <v>0</v>
      </c>
      <c r="AH70" s="8" cm="1">
        <f t="array" ref="AH70">IF(A70="","",IF(COUNTIF('2) Income'!$D$13:$D$32,"Yearly")=0,0,SUMPRODUCT(--('2) Income'!$D$13:$D$32="Yearly"),--('2) Income'!$F$13:$F$32&lt;=A70),IF(B70="N",--('2) Income'!$I$13:$I$32=DAY(A70)),--('2) Income'!$I$13:$I$32&gt;=DAY(A70))),--(IFERROR(MOD('2) Income'!$H$13:$H$32-MONTH(A70)+12,12),1)=0),'2) Income'!$E$13:$E$32)))</f>
        <v>0</v>
      </c>
      <c r="AI70" s="8">
        <f>IF(A70="","",IF(COUNTIF('2) Income'!$D$13:$D$32,"one-time")=0,0,SUMIFS('2) Income'!$E$13:$E$32,'2) Income'!$D$13:$D$32,"one-time",'2) Income'!$F$13:$F$32,"="&amp;$A70)))</f>
        <v>0</v>
      </c>
      <c r="AJ70" s="9">
        <f t="shared" si="6"/>
        <v>0</v>
      </c>
      <c r="AL70" t="s">
        <v>192</v>
      </c>
    </row>
    <row r="71" spans="1:39">
      <c r="A71" s="7">
        <f>IF(A70="","",IF(A70+1&lt;='1) Period'!$E$21,A70+1,""))</f>
        <v>45543</v>
      </c>
      <c r="B71" s="7" t="str">
        <f t="shared" si="7"/>
        <v>N</v>
      </c>
      <c r="C71" t="str">
        <f t="shared" si="8"/>
        <v>Y</v>
      </c>
      <c r="D71" s="8">
        <f>IF(A71="","",IF(TEXT(A71,"dddd")='4) Happy Money'!$E$23,WAllowance,0))</f>
        <v>0</v>
      </c>
      <c r="E71" s="8">
        <f>IF(A71="","",IF(B71="N",SUMIF(TMonthly[Day of the Month],DAY(A71),TMonthly[Amount]),SUMIF(TMonthly[Day of the Month],"&gt;="&amp;DAY(A71),TMonthly[Amount])))</f>
        <v>0</v>
      </c>
      <c r="F71" s="8" cm="1">
        <f t="array" ref="F71">IF(A71="","",SUMPRODUCT(--(TYearly[Due Date]&lt;=A71),IF(B71="N",--(TYearly[Day]=DAY(A71)),--(TYearly[Day]&gt;=DAY(A71))),--(IFERROR(MOD(TYearly[Month]-MONTH(A71)+12,12),1)=0),TYearly[Amount]))</f>
        <v>0</v>
      </c>
      <c r="G71" s="8">
        <f>IF(A71="","",SUMIF(TOneTime[Due Date],A71,TOneTime[Amount]))</f>
        <v>0</v>
      </c>
      <c r="H71" s="8" cm="1">
        <f t="array" ref="H71">IF(A71="","",IF(COUNTIF(TOther[Frequency],$H$1)=0,0,SUMPRODUCT(--(IFERROR(MOD(A71-TOther[Start Date],7),1)=0),--(TOther[Frequency]=$H$1),--(TOther[Start Date]&lt;=A71),--(TOther[End Date Calc]&gt;=A71),TOther[Amount])))</f>
        <v>0</v>
      </c>
      <c r="I71" s="8" cm="1">
        <f t="array" ref="I71">IF(A71="","",IF(COUNTIF(TOther[Frequency],$I$1)=0,0,SUMPRODUCT(--(IFERROR(MOD(A71-TOther[Start Date],14),1)=0),--(TOther[Frequency]=$I$1),--(TOther[Start Date]&lt;=A71),--(TOther[End Date Calc]&gt;=A71),TOther[Amount])))</f>
        <v>0</v>
      </c>
      <c r="J71" s="8">
        <f>IF(A71="","",IF(COUNTIF(TOther[Frequency],$J$1)=0,0,IF(OR(DAY(A71)=1,DAY(A71)=15),SUMIFS(TOther[Amount],TOther[Frequency],$J$1,TOther[Start Date],"&lt;="&amp;$A71,TOther[End Date Calc],"&gt;="&amp;A71),0)))</f>
        <v>0</v>
      </c>
      <c r="K71" s="8">
        <f>IF(A71="","",IF(COUNTIF(TOther[Frequency],$K$1)=0,0,IF(A71=(A71-DAY(A71)+1+2*7-WEEKDAY(A71-DAY(A71)+8-4,1)),SUMIFS(TOther[Amount],TOther[Frequency],$K$1,TOther[Start Date],"&lt;="&amp;$A71,TOther[End Date Calc],"&gt;="&amp;A71),0)))</f>
        <v>0</v>
      </c>
      <c r="L71" s="8">
        <f>IF(A71="","",IF(COUNTIF(TOther[Frequency],$L$1)=0,0,IF(A71=(A71-DAY(A71)+1+3*7-WEEKDAY(A71-DAY(A71)+8-4,1)),SUMIFS(TOther[Amount],TOther[Frequency],$L$1,TOther[Start Date],"&lt;="&amp;$A71,TOther[End Date Calc],"&gt;="&amp;A71),0)))</f>
        <v>0</v>
      </c>
      <c r="M71" s="8">
        <f>IF(A71="","",IF(COUNTIF(TOther[Frequency],$M$1)=0,0,IF(A71=(A71-DAY(A71)+1+4*7-WEEKDAY(A71-DAY(A71)+8-4,1)),SUMIFS(TOther[Amount],TOther[Frequency],$M$1,TOther[Start Date],"&lt;="&amp;$A71,TOther[End Date Calc],"&gt;="&amp;A71),0)))</f>
        <v>0</v>
      </c>
      <c r="N71" s="8" cm="1">
        <f t="array" ref="N71">IF(A71="","",IF(COUNTIF(TOther[Frequency],$N$1)=0,0,SUMPRODUCT(--(IFERROR(MOD(A71-TOther[Start Date],28),1)=0),--(TOther[Frequency]=$N$1),--(TOther[Start Date]&lt;=A71),--(TOther[End Date Calc]&gt;=A71),TOther[Amount])))</f>
        <v>0</v>
      </c>
      <c r="O71" s="8" cm="1">
        <f t="array" ref="O71">IF(A71="","",IF(COUNTIF(TOther[Frequency],$O$1)=0,0,SUMPRODUCT(--(IFERROR(MOD(A71-TOther[Start Date],42),1)=0),--(TOther[Frequency]=$O$1),--(TOther[Start Date]&lt;=A71),--(TOther[End Date Calc]&gt;=A71),TOther[Amount])))</f>
        <v>0</v>
      </c>
      <c r="P71" s="8" cm="1">
        <f t="array" ref="P71">IF(A71="","",IF(COUNTIF(TOther[Frequency],$P$1)=0,0,SUMPRODUCT(--(IFERROR(MOD(A71-TOther[Start Date],56),1)=0),--(TOther[Frequency]=$P$1),--(TOther[Start Date]&lt;=A71),--(TOther[End Date Calc]&gt;=A71),TOther[Amount])))</f>
        <v>0</v>
      </c>
      <c r="Q71" s="8">
        <f>IF(A71="","",IF(COUNTIF(TOther[Frequency],$Q$1)=0,0,IF(B71="N",SUMIFS(TOther[Amount],TOther[Frequency],$Q$1,TOther[Start Date],"&lt;="&amp;$A71,TOther[End Date Calc],"&gt;="&amp;A71,TOther[Start Day],DAY(A71)),SUMIFS(TOther[Amount],TOther[Frequency],$Q$1,TOther[Start Date],"&lt;="&amp;$A71,TOther[End Date Calc],"&gt;="&amp;A71,TOther[Start Day],"&gt;="&amp;DAY(A71)))))</f>
        <v>0</v>
      </c>
      <c r="R71" s="8" cm="1">
        <f t="array" ref="R71">IF(A71="","",IF(COUNTIF(TOther[Frequency],R$1)=0,0,SUMPRODUCT(--(TOther[Frequency]=R$1),--(TOther[Start Date]&lt;=A71),--(TOther[End Date Calc]&gt;=A71),IF(B71="N",--(TOther[Start Day]=DAY(A71)),--(TOther[Start Day]&gt;=DAY(A71))),--(IFERROR(MOD(TOther[Start Month]-MONTH(A71)+2,2),1)=0),TOther[Amount])))</f>
        <v>0</v>
      </c>
      <c r="S71" s="8" cm="1">
        <f t="array" ref="S71">IF(A71="","",IF(COUNTIF(TOther[Frequency],S$1)=0,0,SUMPRODUCT(--(TOther[Frequency]=S$1),--(TOther[Start Date]&lt;=A71),--(TOther[End Date Calc]&gt;=A71),IF(B71="N",--(TOther[Start Day]=DAY(A71)),--(TOther[Start Day]&gt;=DAY(A71))),--(IFERROR(MOD(TOther[Start Month]-MONTH(A71)+3,3),1)=0),TOther[Amount])))</f>
        <v>0</v>
      </c>
      <c r="T71" s="8" cm="1">
        <f t="array" ref="T71">IF($A71="","",IF(COUNTIF(TOther[Frequency],T$1)=0,0,SUMPRODUCT(--(TOther[Frequency]=T$1),--(TOther[Start Date]&lt;=$A71),--(TOther[End Date Calc]&gt;=$A71),IF($B71="N",--(TOther[Start Day]=DAY($A71)),--(TOther[Start Day]&gt;=DAY($A71))),--(IFERROR(MOD(TOther[Start Month]-MONTH($A71)+4,4),1)=0),TOther[Amount])))</f>
        <v>0</v>
      </c>
      <c r="U71" s="8" cm="1">
        <f t="array" ref="U71">IF(A71="","",IF(COUNTIF(TOther[Frequency],$U$1)=0,0,SUMPRODUCT(--(TOther[Frequency]=$U$1),--(TOther[Start Date]&lt;=A71),--(TOther[End Date Calc]&gt;=A71),IF(B71="N",--(TOther[Start Day]=DAY(A71)),--(TOther[Start Day]&gt;=DAY(A71))),--(IFERROR(MOD(TOther[Start Month]-MONTH(A71)+6,6),1)=0),TOther[Amount])))</f>
        <v>0</v>
      </c>
      <c r="V71" s="8" cm="1">
        <f t="array" ref="V71">IF(A71="","",IF(COUNTIF(TOther[Frequency],$V$1)=0,0,SUMPRODUCT(--(TOther[Frequency]=$V$1),--(TOther[Start Date]&lt;=A71),--(TOther[End Date Calc]&gt;=A71),IF(B71="N",--(TOther[Start Day]=DAY(A71)),--(TOther[Start Day]&gt;=DAY(A71))),--(IFERROR(MOD(TOther[Start Month]-MONTH(A71)+12,12),1)=0),TOther[Amount])))</f>
        <v>0</v>
      </c>
      <c r="W71" s="8">
        <f>IF(A71="","",SUMIFS(TOther[Amount],TOther[Start Date],A71,TOther[Frequency],$W$1))</f>
        <v>0</v>
      </c>
      <c r="X71" s="9">
        <f t="shared" si="5"/>
        <v>0</v>
      </c>
      <c r="Y71" s="9">
        <f t="shared" si="9"/>
        <v>0</v>
      </c>
      <c r="Z71" s="8" cm="1">
        <f t="array" ref="Z71">IF(A71="","",IF(COUNTIF('2) Income'!$D$13:$D$32,"Weekly")=0,0,SUMPRODUCT(--(IFERROR(MOD(A71-'2) Income'!$F$13:$F$32,7),1)=0),--('2) Income'!$D$13:$D$32="Weekly"),--('2) Income'!$F$13:$F$32&lt;=A71),'2) Income'!$E$13:$E$32)))</f>
        <v>0</v>
      </c>
      <c r="AA71" s="8" cm="1">
        <f t="array" ref="AA71">IF(A71="","",IF(COUNTIF('2) Income'!$D$13:$D$32,"Every Other Week")=0,0,SUMPRODUCT(--(IFERROR(MOD(A71-'2) Income'!$F$13:$F$32,14),1)=0),--('2) Income'!$D$13:$D$32="Every Other Week"),--('2) Income'!$F$13:$F$32&lt;=A71),'2) Income'!$E$13:$E$32)))</f>
        <v>0</v>
      </c>
      <c r="AB71" s="8">
        <f>IF(A71="","",IF(COUNTIF('2) Income'!$D$13:$D$32,"1st and 15th")=0,0,IF(OR(DAY(A71)=1,DAY(A71)=15),SUMIFS('2) Income'!$E$13:$E$32,'2) Income'!$D$13:$D$32,"1st and 15th",'2) Income'!$F$13:$F$32,"&lt;="&amp;$A71),0)))</f>
        <v>0</v>
      </c>
      <c r="AC71" s="8">
        <f>IF(A71="","",IF(COUNTIF('2) Income'!$D$13:$D$32,"2nd Wednesday")=0,0,IF(A71=(A71-DAY(A71)+1+2*7-WEEKDAY(A71-DAY(A71)+8-4,1)),SUMIFS('2) Income'!$E$13:$E$32,'2) Income'!$D$13:$D$32,"2nd Wednesday",'2) Income'!$F$13:$F$32,"&lt;="&amp;$A71),0)))</f>
        <v>0</v>
      </c>
      <c r="AD71" s="8">
        <f>IF(A71="","",IF(COUNTIF('2) Income'!$D$13:$D$32,"3rd Wednesday")=0,0,IF(A71=(A71-DAY(A71)+1+3*7-WEEKDAY(A71-DAY(A71)+8-4,1)),SUMIFS('2) Income'!$E$13:$E$32,'2) Income'!$D$13:$D$32,"3rd Wednesday",'2) Income'!$F$13:$F$32,"&lt;="&amp;$A71),0)))</f>
        <v>0</v>
      </c>
      <c r="AE71" s="8">
        <f>IF(A71="","",IF(COUNTIF('2) Income'!$D$13:$D$32,"4th Wednesday")=0,0,IF(A71=(A71-DAY(A71)+1+4*7-WEEKDAY(A71-DAY(A71)+8-4,1)),SUMIFS('2) Income'!$E$13:$E$32,'2) Income'!$D$13:$D$32,"4th Wednesday",'2) Income'!$F$13:$F$32,"&lt;="&amp;$A71),0)))</f>
        <v>0</v>
      </c>
      <c r="AF71" s="8" cm="1">
        <f t="array" ref="AF71">IF(A71="","",IF(COUNTIF('2) Income'!$D$13:$D$32,"Every 4 Weeks")=0,0,SUMPRODUCT(--(IFERROR(MOD(A71-'2) Income'!$F$13:$F$32,28),1)=0),--('2) Income'!$D$13:$D$32="Every 4 Weeks"),--('2) Income'!$F$13:$F$32&lt;=A71),'2) Income'!$E$13:$E$32)))</f>
        <v>0</v>
      </c>
      <c r="AG71" s="8">
        <f>IF(A71="","",IF(COUNTIF('2) Income'!$D$13:$D$32,"Monthly")=0,0,IF(B71="N",SUMIFS('2) Income'!$E$13:$E$32,'2) Income'!$D$13:$D$32,"monthly",'2) Income'!$F$13:$F$32,"&lt;="&amp;$A71,'2) Income'!$I$13:$I$32,DAY(A71)),SUMIFS('2) Income'!$E$13:$E$32,'2) Income'!$D$13:$D$32,"monthly",'2) Income'!$F$13:$F$32,"&lt;="&amp;$A71,'2) Income'!$I$13:$I$32,"&gt;="&amp;DAY(A71)))))</f>
        <v>0</v>
      </c>
      <c r="AH71" s="8" cm="1">
        <f t="array" ref="AH71">IF(A71="","",IF(COUNTIF('2) Income'!$D$13:$D$32,"Yearly")=0,0,SUMPRODUCT(--('2) Income'!$D$13:$D$32="Yearly"),--('2) Income'!$F$13:$F$32&lt;=A71),IF(B71="N",--('2) Income'!$I$13:$I$32=DAY(A71)),--('2) Income'!$I$13:$I$32&gt;=DAY(A71))),--(IFERROR(MOD('2) Income'!$H$13:$H$32-MONTH(A71)+12,12),1)=0),'2) Income'!$E$13:$E$32)))</f>
        <v>0</v>
      </c>
      <c r="AI71" s="8">
        <f>IF(A71="","",IF(COUNTIF('2) Income'!$D$13:$D$32,"one-time")=0,0,SUMIFS('2) Income'!$E$13:$E$32,'2) Income'!$D$13:$D$32,"one-time",'2) Income'!$F$13:$F$32,"="&amp;$A71)))</f>
        <v>0</v>
      </c>
      <c r="AJ71" s="9">
        <f t="shared" si="6"/>
        <v>0</v>
      </c>
      <c r="AM71" t="s">
        <v>193</v>
      </c>
    </row>
    <row r="72" spans="1:39">
      <c r="A72" s="7">
        <f>IF(A71="","",IF(A71+1&lt;='1) Period'!$E$21,A71+1,""))</f>
        <v>45544</v>
      </c>
      <c r="B72" s="7" t="str">
        <f t="shared" si="7"/>
        <v>N</v>
      </c>
      <c r="C72" t="str">
        <f t="shared" si="8"/>
        <v>F</v>
      </c>
      <c r="D72" s="8">
        <f>IF(A72="","",IF(TEXT(A72,"dddd")='4) Happy Money'!$E$23,WAllowance,0))</f>
        <v>400</v>
      </c>
      <c r="E72" s="8">
        <f>IF(A72="","",IF(B72="N",SUMIF(TMonthly[Day of the Month],DAY(A72),TMonthly[Amount]),SUMIF(TMonthly[Day of the Month],"&gt;="&amp;DAY(A72),TMonthly[Amount])))</f>
        <v>0</v>
      </c>
      <c r="F72" s="8" cm="1">
        <f t="array" ref="F72">IF(A72="","",SUMPRODUCT(--(TYearly[Due Date]&lt;=A72),IF(B72="N",--(TYearly[Day]=DAY(A72)),--(TYearly[Day]&gt;=DAY(A72))),--(IFERROR(MOD(TYearly[Month]-MONTH(A72)+12,12),1)=0),TYearly[Amount]))</f>
        <v>0</v>
      </c>
      <c r="G72" s="8">
        <f>IF(A72="","",SUMIF(TOneTime[Due Date],A72,TOneTime[Amount]))</f>
        <v>0</v>
      </c>
      <c r="H72" s="8" cm="1">
        <f t="array" ref="H72">IF(A72="","",IF(COUNTIF(TOther[Frequency],$H$1)=0,0,SUMPRODUCT(--(IFERROR(MOD(A72-TOther[Start Date],7),1)=0),--(TOther[Frequency]=$H$1),--(TOther[Start Date]&lt;=A72),--(TOther[End Date Calc]&gt;=A72),TOther[Amount])))</f>
        <v>0</v>
      </c>
      <c r="I72" s="8" cm="1">
        <f t="array" ref="I72">IF(A72="","",IF(COUNTIF(TOther[Frequency],$I$1)=0,0,SUMPRODUCT(--(IFERROR(MOD(A72-TOther[Start Date],14),1)=0),--(TOther[Frequency]=$I$1),--(TOther[Start Date]&lt;=A72),--(TOther[End Date Calc]&gt;=A72),TOther[Amount])))</f>
        <v>0</v>
      </c>
      <c r="J72" s="8">
        <f>IF(A72="","",IF(COUNTIF(TOther[Frequency],$J$1)=0,0,IF(OR(DAY(A72)=1,DAY(A72)=15),SUMIFS(TOther[Amount],TOther[Frequency],$J$1,TOther[Start Date],"&lt;="&amp;$A72,TOther[End Date Calc],"&gt;="&amp;A72),0)))</f>
        <v>0</v>
      </c>
      <c r="K72" s="8">
        <f>IF(A72="","",IF(COUNTIF(TOther[Frequency],$K$1)=0,0,IF(A72=(A72-DAY(A72)+1+2*7-WEEKDAY(A72-DAY(A72)+8-4,1)),SUMIFS(TOther[Amount],TOther[Frequency],$K$1,TOther[Start Date],"&lt;="&amp;$A72,TOther[End Date Calc],"&gt;="&amp;A72),0)))</f>
        <v>0</v>
      </c>
      <c r="L72" s="8">
        <f>IF(A72="","",IF(COUNTIF(TOther[Frequency],$L$1)=0,0,IF(A72=(A72-DAY(A72)+1+3*7-WEEKDAY(A72-DAY(A72)+8-4,1)),SUMIFS(TOther[Amount],TOther[Frequency],$L$1,TOther[Start Date],"&lt;="&amp;$A72,TOther[End Date Calc],"&gt;="&amp;A72),0)))</f>
        <v>0</v>
      </c>
      <c r="M72" s="8">
        <f>IF(A72="","",IF(COUNTIF(TOther[Frequency],$M$1)=0,0,IF(A72=(A72-DAY(A72)+1+4*7-WEEKDAY(A72-DAY(A72)+8-4,1)),SUMIFS(TOther[Amount],TOther[Frequency],$M$1,TOther[Start Date],"&lt;="&amp;$A72,TOther[End Date Calc],"&gt;="&amp;A72),0)))</f>
        <v>0</v>
      </c>
      <c r="N72" s="8" cm="1">
        <f t="array" ref="N72">IF(A72="","",IF(COUNTIF(TOther[Frequency],$N$1)=0,0,SUMPRODUCT(--(IFERROR(MOD(A72-TOther[Start Date],28),1)=0),--(TOther[Frequency]=$N$1),--(TOther[Start Date]&lt;=A72),--(TOther[End Date Calc]&gt;=A72),TOther[Amount])))</f>
        <v>0</v>
      </c>
      <c r="O72" s="8" cm="1">
        <f t="array" ref="O72">IF(A72="","",IF(COUNTIF(TOther[Frequency],$O$1)=0,0,SUMPRODUCT(--(IFERROR(MOD(A72-TOther[Start Date],42),1)=0),--(TOther[Frequency]=$O$1),--(TOther[Start Date]&lt;=A72),--(TOther[End Date Calc]&gt;=A72),TOther[Amount])))</f>
        <v>0</v>
      </c>
      <c r="P72" s="8" cm="1">
        <f t="array" ref="P72">IF(A72="","",IF(COUNTIF(TOther[Frequency],$P$1)=0,0,SUMPRODUCT(--(IFERROR(MOD(A72-TOther[Start Date],56),1)=0),--(TOther[Frequency]=$P$1),--(TOther[Start Date]&lt;=A72),--(TOther[End Date Calc]&gt;=A72),TOther[Amount])))</f>
        <v>0</v>
      </c>
      <c r="Q72" s="8">
        <f>IF(A72="","",IF(COUNTIF(TOther[Frequency],$Q$1)=0,0,IF(B72="N",SUMIFS(TOther[Amount],TOther[Frequency],$Q$1,TOther[Start Date],"&lt;="&amp;$A72,TOther[End Date Calc],"&gt;="&amp;A72,TOther[Start Day],DAY(A72)),SUMIFS(TOther[Amount],TOther[Frequency],$Q$1,TOther[Start Date],"&lt;="&amp;$A72,TOther[End Date Calc],"&gt;="&amp;A72,TOther[Start Day],"&gt;="&amp;DAY(A72)))))</f>
        <v>0</v>
      </c>
      <c r="R72" s="8" cm="1">
        <f t="array" ref="R72">IF(A72="","",IF(COUNTIF(TOther[Frequency],R$1)=0,0,SUMPRODUCT(--(TOther[Frequency]=R$1),--(TOther[Start Date]&lt;=A72),--(TOther[End Date Calc]&gt;=A72),IF(B72="N",--(TOther[Start Day]=DAY(A72)),--(TOther[Start Day]&gt;=DAY(A72))),--(IFERROR(MOD(TOther[Start Month]-MONTH(A72)+2,2),1)=0),TOther[Amount])))</f>
        <v>0</v>
      </c>
      <c r="S72" s="8" cm="1">
        <f t="array" ref="S72">IF(A72="","",IF(COUNTIF(TOther[Frequency],S$1)=0,0,SUMPRODUCT(--(TOther[Frequency]=S$1),--(TOther[Start Date]&lt;=A72),--(TOther[End Date Calc]&gt;=A72),IF(B72="N",--(TOther[Start Day]=DAY(A72)),--(TOther[Start Day]&gt;=DAY(A72))),--(IFERROR(MOD(TOther[Start Month]-MONTH(A72)+3,3),1)=0),TOther[Amount])))</f>
        <v>0</v>
      </c>
      <c r="T72" s="8" cm="1">
        <f t="array" ref="T72">IF($A72="","",IF(COUNTIF(TOther[Frequency],T$1)=0,0,SUMPRODUCT(--(TOther[Frequency]=T$1),--(TOther[Start Date]&lt;=$A72),--(TOther[End Date Calc]&gt;=$A72),IF($B72="N",--(TOther[Start Day]=DAY($A72)),--(TOther[Start Day]&gt;=DAY($A72))),--(IFERROR(MOD(TOther[Start Month]-MONTH($A72)+4,4),1)=0),TOther[Amount])))</f>
        <v>0</v>
      </c>
      <c r="U72" s="8" cm="1">
        <f t="array" ref="U72">IF(A72="","",IF(COUNTIF(TOther[Frequency],$U$1)=0,0,SUMPRODUCT(--(TOther[Frequency]=$U$1),--(TOther[Start Date]&lt;=A72),--(TOther[End Date Calc]&gt;=A72),IF(B72="N",--(TOther[Start Day]=DAY(A72)),--(TOther[Start Day]&gt;=DAY(A72))),--(IFERROR(MOD(TOther[Start Month]-MONTH(A72)+6,6),1)=0),TOther[Amount])))</f>
        <v>0</v>
      </c>
      <c r="V72" s="8" cm="1">
        <f t="array" ref="V72">IF(A72="","",IF(COUNTIF(TOther[Frequency],$V$1)=0,0,SUMPRODUCT(--(TOther[Frequency]=$V$1),--(TOther[Start Date]&lt;=A72),--(TOther[End Date Calc]&gt;=A72),IF(B72="N",--(TOther[Start Day]=DAY(A72)),--(TOther[Start Day]&gt;=DAY(A72))),--(IFERROR(MOD(TOther[Start Month]-MONTH(A72)+12,12),1)=0),TOther[Amount])))</f>
        <v>0</v>
      </c>
      <c r="W72" s="8">
        <f>IF(A72="","",SUMIFS(TOther[Amount],TOther[Start Date],A72,TOther[Frequency],$W$1))</f>
        <v>0</v>
      </c>
      <c r="X72" s="9">
        <f t="shared" si="5"/>
        <v>0</v>
      </c>
      <c r="Y72" s="9">
        <f t="shared" si="9"/>
        <v>0</v>
      </c>
      <c r="Z72" s="8" cm="1">
        <f t="array" ref="Z72">IF(A72="","",IF(COUNTIF('2) Income'!$D$13:$D$32,"Weekly")=0,0,SUMPRODUCT(--(IFERROR(MOD(A72-'2) Income'!$F$13:$F$32,7),1)=0),--('2) Income'!$D$13:$D$32="Weekly"),--('2) Income'!$F$13:$F$32&lt;=A72),'2) Income'!$E$13:$E$32)))</f>
        <v>0</v>
      </c>
      <c r="AA72" s="8" cm="1">
        <f t="array" ref="AA72">IF(A72="","",IF(COUNTIF('2) Income'!$D$13:$D$32,"Every Other Week")=0,0,SUMPRODUCT(--(IFERROR(MOD(A72-'2) Income'!$F$13:$F$32,14),1)=0),--('2) Income'!$D$13:$D$32="Every Other Week"),--('2) Income'!$F$13:$F$32&lt;=A72),'2) Income'!$E$13:$E$32)))</f>
        <v>0</v>
      </c>
      <c r="AB72" s="8">
        <f>IF(A72="","",IF(COUNTIF('2) Income'!$D$13:$D$32,"1st and 15th")=0,0,IF(OR(DAY(A72)=1,DAY(A72)=15),SUMIFS('2) Income'!$E$13:$E$32,'2) Income'!$D$13:$D$32,"1st and 15th",'2) Income'!$F$13:$F$32,"&lt;="&amp;$A72),0)))</f>
        <v>0</v>
      </c>
      <c r="AC72" s="8">
        <f>IF(A72="","",IF(COUNTIF('2) Income'!$D$13:$D$32,"2nd Wednesday")=0,0,IF(A72=(A72-DAY(A72)+1+2*7-WEEKDAY(A72-DAY(A72)+8-4,1)),SUMIFS('2) Income'!$E$13:$E$32,'2) Income'!$D$13:$D$32,"2nd Wednesday",'2) Income'!$F$13:$F$32,"&lt;="&amp;$A72),0)))</f>
        <v>0</v>
      </c>
      <c r="AD72" s="8">
        <f>IF(A72="","",IF(COUNTIF('2) Income'!$D$13:$D$32,"3rd Wednesday")=0,0,IF(A72=(A72-DAY(A72)+1+3*7-WEEKDAY(A72-DAY(A72)+8-4,1)),SUMIFS('2) Income'!$E$13:$E$32,'2) Income'!$D$13:$D$32,"3rd Wednesday",'2) Income'!$F$13:$F$32,"&lt;="&amp;$A72),0)))</f>
        <v>0</v>
      </c>
      <c r="AE72" s="8">
        <f>IF(A72="","",IF(COUNTIF('2) Income'!$D$13:$D$32,"4th Wednesday")=0,0,IF(A72=(A72-DAY(A72)+1+4*7-WEEKDAY(A72-DAY(A72)+8-4,1)),SUMIFS('2) Income'!$E$13:$E$32,'2) Income'!$D$13:$D$32,"4th Wednesday",'2) Income'!$F$13:$F$32,"&lt;="&amp;$A72),0)))</f>
        <v>0</v>
      </c>
      <c r="AF72" s="8" cm="1">
        <f t="array" ref="AF72">IF(A72="","",IF(COUNTIF('2) Income'!$D$13:$D$32,"Every 4 Weeks")=0,0,SUMPRODUCT(--(IFERROR(MOD(A72-'2) Income'!$F$13:$F$32,28),1)=0),--('2) Income'!$D$13:$D$32="Every 4 Weeks"),--('2) Income'!$F$13:$F$32&lt;=A72),'2) Income'!$E$13:$E$32)))</f>
        <v>0</v>
      </c>
      <c r="AG72" s="8">
        <f>IF(A72="","",IF(COUNTIF('2) Income'!$D$13:$D$32,"Monthly")=0,0,IF(B72="N",SUMIFS('2) Income'!$E$13:$E$32,'2) Income'!$D$13:$D$32,"monthly",'2) Income'!$F$13:$F$32,"&lt;="&amp;$A72,'2) Income'!$I$13:$I$32,DAY(A72)),SUMIFS('2) Income'!$E$13:$E$32,'2) Income'!$D$13:$D$32,"monthly",'2) Income'!$F$13:$F$32,"&lt;="&amp;$A72,'2) Income'!$I$13:$I$32,"&gt;="&amp;DAY(A72)))))</f>
        <v>0</v>
      </c>
      <c r="AH72" s="8" cm="1">
        <f t="array" ref="AH72">IF(A72="","",IF(COUNTIF('2) Income'!$D$13:$D$32,"Yearly")=0,0,SUMPRODUCT(--('2) Income'!$D$13:$D$32="Yearly"),--('2) Income'!$F$13:$F$32&lt;=A72),IF(B72="N",--('2) Income'!$I$13:$I$32=DAY(A72)),--('2) Income'!$I$13:$I$32&gt;=DAY(A72))),--(IFERROR(MOD('2) Income'!$H$13:$H$32-MONTH(A72)+12,12),1)=0),'2) Income'!$E$13:$E$32)))</f>
        <v>0</v>
      </c>
      <c r="AI72" s="8">
        <f>IF(A72="","",IF(COUNTIF('2) Income'!$D$13:$D$32,"one-time")=0,0,SUMIFS('2) Income'!$E$13:$E$32,'2) Income'!$D$13:$D$32,"one-time",'2) Income'!$F$13:$F$32,"="&amp;$A72)))</f>
        <v>0</v>
      </c>
      <c r="AJ72" s="9">
        <f t="shared" si="6"/>
        <v>0</v>
      </c>
      <c r="AM72" t="s">
        <v>194</v>
      </c>
    </row>
    <row r="73" spans="1:39">
      <c r="A73" s="7">
        <f>IF(A72="","",IF(A72+1&lt;='1) Period'!$E$21,A72+1,""))</f>
        <v>45545</v>
      </c>
      <c r="B73" s="7" t="str">
        <f t="shared" si="7"/>
        <v>N</v>
      </c>
      <c r="C73" t="str">
        <f t="shared" si="8"/>
        <v>F</v>
      </c>
      <c r="D73" s="8">
        <f>IF(A73="","",IF(TEXT(A73,"dddd")='4) Happy Money'!$E$23,WAllowance,0))</f>
        <v>0</v>
      </c>
      <c r="E73" s="8">
        <f>IF(A73="","",IF(B73="N",SUMIF(TMonthly[Day of the Month],DAY(A73),TMonthly[Amount]),SUMIF(TMonthly[Day of the Month],"&gt;="&amp;DAY(A73),TMonthly[Amount])))</f>
        <v>500</v>
      </c>
      <c r="F73" s="8" cm="1">
        <f t="array" ref="F73">IF(A73="","",SUMPRODUCT(--(TYearly[Due Date]&lt;=A73),IF(B73="N",--(TYearly[Day]=DAY(A73)),--(TYearly[Day]&gt;=DAY(A73))),--(IFERROR(MOD(TYearly[Month]-MONTH(A73)+12,12),1)=0),TYearly[Amount]))</f>
        <v>0</v>
      </c>
      <c r="G73" s="8">
        <f>IF(A73="","",SUMIF(TOneTime[Due Date],A73,TOneTime[Amount]))</f>
        <v>0</v>
      </c>
      <c r="H73" s="8" cm="1">
        <f t="array" ref="H73">IF(A73="","",IF(COUNTIF(TOther[Frequency],$H$1)=0,0,SUMPRODUCT(--(IFERROR(MOD(A73-TOther[Start Date],7),1)=0),--(TOther[Frequency]=$H$1),--(TOther[Start Date]&lt;=A73),--(TOther[End Date Calc]&gt;=A73),TOther[Amount])))</f>
        <v>0</v>
      </c>
      <c r="I73" s="8" cm="1">
        <f t="array" ref="I73">IF(A73="","",IF(COUNTIF(TOther[Frequency],$I$1)=0,0,SUMPRODUCT(--(IFERROR(MOD(A73-TOther[Start Date],14),1)=0),--(TOther[Frequency]=$I$1),--(TOther[Start Date]&lt;=A73),--(TOther[End Date Calc]&gt;=A73),TOther[Amount])))</f>
        <v>0</v>
      </c>
      <c r="J73" s="8">
        <f>IF(A73="","",IF(COUNTIF(TOther[Frequency],$J$1)=0,0,IF(OR(DAY(A73)=1,DAY(A73)=15),SUMIFS(TOther[Amount],TOther[Frequency],$J$1,TOther[Start Date],"&lt;="&amp;$A73,TOther[End Date Calc],"&gt;="&amp;A73),0)))</f>
        <v>0</v>
      </c>
      <c r="K73" s="8">
        <f>IF(A73="","",IF(COUNTIF(TOther[Frequency],$K$1)=0,0,IF(A73=(A73-DAY(A73)+1+2*7-WEEKDAY(A73-DAY(A73)+8-4,1)),SUMIFS(TOther[Amount],TOther[Frequency],$K$1,TOther[Start Date],"&lt;="&amp;$A73,TOther[End Date Calc],"&gt;="&amp;A73),0)))</f>
        <v>0</v>
      </c>
      <c r="L73" s="8">
        <f>IF(A73="","",IF(COUNTIF(TOther[Frequency],$L$1)=0,0,IF(A73=(A73-DAY(A73)+1+3*7-WEEKDAY(A73-DAY(A73)+8-4,1)),SUMIFS(TOther[Amount],TOther[Frequency],$L$1,TOther[Start Date],"&lt;="&amp;$A73,TOther[End Date Calc],"&gt;="&amp;A73),0)))</f>
        <v>0</v>
      </c>
      <c r="M73" s="8">
        <f>IF(A73="","",IF(COUNTIF(TOther[Frequency],$M$1)=0,0,IF(A73=(A73-DAY(A73)+1+4*7-WEEKDAY(A73-DAY(A73)+8-4,1)),SUMIFS(TOther[Amount],TOther[Frequency],$M$1,TOther[Start Date],"&lt;="&amp;$A73,TOther[End Date Calc],"&gt;="&amp;A73),0)))</f>
        <v>0</v>
      </c>
      <c r="N73" s="8" cm="1">
        <f t="array" ref="N73">IF(A73="","",IF(COUNTIF(TOther[Frequency],$N$1)=0,0,SUMPRODUCT(--(IFERROR(MOD(A73-TOther[Start Date],28),1)=0),--(TOther[Frequency]=$N$1),--(TOther[Start Date]&lt;=A73),--(TOther[End Date Calc]&gt;=A73),TOther[Amount])))</f>
        <v>0</v>
      </c>
      <c r="O73" s="8" cm="1">
        <f t="array" ref="O73">IF(A73="","",IF(COUNTIF(TOther[Frequency],$O$1)=0,0,SUMPRODUCT(--(IFERROR(MOD(A73-TOther[Start Date],42),1)=0),--(TOther[Frequency]=$O$1),--(TOther[Start Date]&lt;=A73),--(TOther[End Date Calc]&gt;=A73),TOther[Amount])))</f>
        <v>0</v>
      </c>
      <c r="P73" s="8" cm="1">
        <f t="array" ref="P73">IF(A73="","",IF(COUNTIF(TOther[Frequency],$P$1)=0,0,SUMPRODUCT(--(IFERROR(MOD(A73-TOther[Start Date],56),1)=0),--(TOther[Frequency]=$P$1),--(TOther[Start Date]&lt;=A73),--(TOther[End Date Calc]&gt;=A73),TOther[Amount])))</f>
        <v>0</v>
      </c>
      <c r="Q73" s="8">
        <f>IF(A73="","",IF(COUNTIF(TOther[Frequency],$Q$1)=0,0,IF(B73="N",SUMIFS(TOther[Amount],TOther[Frequency],$Q$1,TOther[Start Date],"&lt;="&amp;$A73,TOther[End Date Calc],"&gt;="&amp;A73,TOther[Start Day],DAY(A73)),SUMIFS(TOther[Amount],TOther[Frequency],$Q$1,TOther[Start Date],"&lt;="&amp;$A73,TOther[End Date Calc],"&gt;="&amp;A73,TOther[Start Day],"&gt;="&amp;DAY(A73)))))</f>
        <v>0</v>
      </c>
      <c r="R73" s="8" cm="1">
        <f t="array" ref="R73">IF(A73="","",IF(COUNTIF(TOther[Frequency],R$1)=0,0,SUMPRODUCT(--(TOther[Frequency]=R$1),--(TOther[Start Date]&lt;=A73),--(TOther[End Date Calc]&gt;=A73),IF(B73="N",--(TOther[Start Day]=DAY(A73)),--(TOther[Start Day]&gt;=DAY(A73))),--(IFERROR(MOD(TOther[Start Month]-MONTH(A73)+2,2),1)=0),TOther[Amount])))</f>
        <v>0</v>
      </c>
      <c r="S73" s="8" cm="1">
        <f t="array" ref="S73">IF(A73="","",IF(COUNTIF(TOther[Frequency],S$1)=0,0,SUMPRODUCT(--(TOther[Frequency]=S$1),--(TOther[Start Date]&lt;=A73),--(TOther[End Date Calc]&gt;=A73),IF(B73="N",--(TOther[Start Day]=DAY(A73)),--(TOther[Start Day]&gt;=DAY(A73))),--(IFERROR(MOD(TOther[Start Month]-MONTH(A73)+3,3),1)=0),TOther[Amount])))</f>
        <v>0</v>
      </c>
      <c r="T73" s="8" cm="1">
        <f t="array" ref="T73">IF($A73="","",IF(COUNTIF(TOther[Frequency],T$1)=0,0,SUMPRODUCT(--(TOther[Frequency]=T$1),--(TOther[Start Date]&lt;=$A73),--(TOther[End Date Calc]&gt;=$A73),IF($B73="N",--(TOther[Start Day]=DAY($A73)),--(TOther[Start Day]&gt;=DAY($A73))),--(IFERROR(MOD(TOther[Start Month]-MONTH($A73)+4,4),1)=0),TOther[Amount])))</f>
        <v>0</v>
      </c>
      <c r="U73" s="8" cm="1">
        <f t="array" ref="U73">IF(A73="","",IF(COUNTIF(TOther[Frequency],$U$1)=0,0,SUMPRODUCT(--(TOther[Frequency]=$U$1),--(TOther[Start Date]&lt;=A73),--(TOther[End Date Calc]&gt;=A73),IF(B73="N",--(TOther[Start Day]=DAY(A73)),--(TOther[Start Day]&gt;=DAY(A73))),--(IFERROR(MOD(TOther[Start Month]-MONTH(A73)+6,6),1)=0),TOther[Amount])))</f>
        <v>0</v>
      </c>
      <c r="V73" s="8" cm="1">
        <f t="array" ref="V73">IF(A73="","",IF(COUNTIF(TOther[Frequency],$V$1)=0,0,SUMPRODUCT(--(TOther[Frequency]=$V$1),--(TOther[Start Date]&lt;=A73),--(TOther[End Date Calc]&gt;=A73),IF(B73="N",--(TOther[Start Day]=DAY(A73)),--(TOther[Start Day]&gt;=DAY(A73))),--(IFERROR(MOD(TOther[Start Month]-MONTH(A73)+12,12),1)=0),TOther[Amount])))</f>
        <v>0</v>
      </c>
      <c r="W73" s="8">
        <f>IF(A73="","",SUMIFS(TOther[Amount],TOther[Start Date],A73,TOther[Frequency],$W$1))</f>
        <v>0</v>
      </c>
      <c r="X73" s="9">
        <f t="shared" si="5"/>
        <v>500</v>
      </c>
      <c r="Y73" s="9">
        <f t="shared" si="9"/>
        <v>0</v>
      </c>
      <c r="Z73" s="8" cm="1">
        <f t="array" ref="Z73">IF(A73="","",IF(COUNTIF('2) Income'!$D$13:$D$32,"Weekly")=0,0,SUMPRODUCT(--(IFERROR(MOD(A73-'2) Income'!$F$13:$F$32,7),1)=0),--('2) Income'!$D$13:$D$32="Weekly"),--('2) Income'!$F$13:$F$32&lt;=A73),'2) Income'!$E$13:$E$32)))</f>
        <v>0</v>
      </c>
      <c r="AA73" s="8" cm="1">
        <f t="array" ref="AA73">IF(A73="","",IF(COUNTIF('2) Income'!$D$13:$D$32,"Every Other Week")=0,0,SUMPRODUCT(--(IFERROR(MOD(A73-'2) Income'!$F$13:$F$32,14),1)=0),--('2) Income'!$D$13:$D$32="Every Other Week"),--('2) Income'!$F$13:$F$32&lt;=A73),'2) Income'!$E$13:$E$32)))</f>
        <v>0</v>
      </c>
      <c r="AB73" s="8">
        <f>IF(A73="","",IF(COUNTIF('2) Income'!$D$13:$D$32,"1st and 15th")=0,0,IF(OR(DAY(A73)=1,DAY(A73)=15),SUMIFS('2) Income'!$E$13:$E$32,'2) Income'!$D$13:$D$32,"1st and 15th",'2) Income'!$F$13:$F$32,"&lt;="&amp;$A73),0)))</f>
        <v>0</v>
      </c>
      <c r="AC73" s="8">
        <f>IF(A73="","",IF(COUNTIF('2) Income'!$D$13:$D$32,"2nd Wednesday")=0,0,IF(A73=(A73-DAY(A73)+1+2*7-WEEKDAY(A73-DAY(A73)+8-4,1)),SUMIFS('2) Income'!$E$13:$E$32,'2) Income'!$D$13:$D$32,"2nd Wednesday",'2) Income'!$F$13:$F$32,"&lt;="&amp;$A73),0)))</f>
        <v>0</v>
      </c>
      <c r="AD73" s="8">
        <f>IF(A73="","",IF(COUNTIF('2) Income'!$D$13:$D$32,"3rd Wednesday")=0,0,IF(A73=(A73-DAY(A73)+1+3*7-WEEKDAY(A73-DAY(A73)+8-4,1)),SUMIFS('2) Income'!$E$13:$E$32,'2) Income'!$D$13:$D$32,"3rd Wednesday",'2) Income'!$F$13:$F$32,"&lt;="&amp;$A73),0)))</f>
        <v>0</v>
      </c>
      <c r="AE73" s="8">
        <f>IF(A73="","",IF(COUNTIF('2) Income'!$D$13:$D$32,"4th Wednesday")=0,0,IF(A73=(A73-DAY(A73)+1+4*7-WEEKDAY(A73-DAY(A73)+8-4,1)),SUMIFS('2) Income'!$E$13:$E$32,'2) Income'!$D$13:$D$32,"4th Wednesday",'2) Income'!$F$13:$F$32,"&lt;="&amp;$A73),0)))</f>
        <v>0</v>
      </c>
      <c r="AF73" s="8" cm="1">
        <f t="array" ref="AF73">IF(A73="","",IF(COUNTIF('2) Income'!$D$13:$D$32,"Every 4 Weeks")=0,0,SUMPRODUCT(--(IFERROR(MOD(A73-'2) Income'!$F$13:$F$32,28),1)=0),--('2) Income'!$D$13:$D$32="Every 4 Weeks"),--('2) Income'!$F$13:$F$32&lt;=A73),'2) Income'!$E$13:$E$32)))</f>
        <v>0</v>
      </c>
      <c r="AG73" s="8">
        <f>IF(A73="","",IF(COUNTIF('2) Income'!$D$13:$D$32,"Monthly")=0,0,IF(B73="N",SUMIFS('2) Income'!$E$13:$E$32,'2) Income'!$D$13:$D$32,"monthly",'2) Income'!$F$13:$F$32,"&lt;="&amp;$A73,'2) Income'!$I$13:$I$32,DAY(A73)),SUMIFS('2) Income'!$E$13:$E$32,'2) Income'!$D$13:$D$32,"monthly",'2) Income'!$F$13:$F$32,"&lt;="&amp;$A73,'2) Income'!$I$13:$I$32,"&gt;="&amp;DAY(A73)))))</f>
        <v>0</v>
      </c>
      <c r="AH73" s="8" cm="1">
        <f t="array" ref="AH73">IF(A73="","",IF(COUNTIF('2) Income'!$D$13:$D$32,"Yearly")=0,0,SUMPRODUCT(--('2) Income'!$D$13:$D$32="Yearly"),--('2) Income'!$F$13:$F$32&lt;=A73),IF(B73="N",--('2) Income'!$I$13:$I$32=DAY(A73)),--('2) Income'!$I$13:$I$32&gt;=DAY(A73))),--(IFERROR(MOD('2) Income'!$H$13:$H$32-MONTH(A73)+12,12),1)=0),'2) Income'!$E$13:$E$32)))</f>
        <v>0</v>
      </c>
      <c r="AI73" s="8">
        <f>IF(A73="","",IF(COUNTIF('2) Income'!$D$13:$D$32,"one-time")=0,0,SUMIFS('2) Income'!$E$13:$E$32,'2) Income'!$D$13:$D$32,"one-time",'2) Income'!$F$13:$F$32,"="&amp;$A73)))</f>
        <v>0</v>
      </c>
      <c r="AJ73" s="9">
        <f t="shared" si="6"/>
        <v>0</v>
      </c>
      <c r="AL73" t="s">
        <v>195</v>
      </c>
    </row>
    <row r="74" spans="1:39">
      <c r="A74" s="7">
        <f>IF(A73="","",IF(A73+1&lt;='1) Period'!$E$21,A73+1,""))</f>
        <v>45546</v>
      </c>
      <c r="B74" s="7" t="str">
        <f t="shared" si="7"/>
        <v>N</v>
      </c>
      <c r="C74" t="str">
        <f t="shared" si="8"/>
        <v>F</v>
      </c>
      <c r="D74" s="8">
        <f>IF(A74="","",IF(TEXT(A74,"dddd")='4) Happy Money'!$E$23,WAllowance,0))</f>
        <v>0</v>
      </c>
      <c r="E74" s="8">
        <f>IF(A74="","",IF(B74="N",SUMIF(TMonthly[Day of the Month],DAY(A74),TMonthly[Amount]),SUMIF(TMonthly[Day of the Month],"&gt;="&amp;DAY(A74),TMonthly[Amount])))</f>
        <v>300</v>
      </c>
      <c r="F74" s="8" cm="1">
        <f t="array" ref="F74">IF(A74="","",SUMPRODUCT(--(TYearly[Due Date]&lt;=A74),IF(B74="N",--(TYearly[Day]=DAY(A74)),--(TYearly[Day]&gt;=DAY(A74))),--(IFERROR(MOD(TYearly[Month]-MONTH(A74)+12,12),1)=0),TYearly[Amount]))</f>
        <v>0</v>
      </c>
      <c r="G74" s="8">
        <f>IF(A74="","",SUMIF(TOneTime[Due Date],A74,TOneTime[Amount]))</f>
        <v>0</v>
      </c>
      <c r="H74" s="8" cm="1">
        <f t="array" ref="H74">IF(A74="","",IF(COUNTIF(TOther[Frequency],$H$1)=0,0,SUMPRODUCT(--(IFERROR(MOD(A74-TOther[Start Date],7),1)=0),--(TOther[Frequency]=$H$1),--(TOther[Start Date]&lt;=A74),--(TOther[End Date Calc]&gt;=A74),TOther[Amount])))</f>
        <v>0</v>
      </c>
      <c r="I74" s="8" cm="1">
        <f t="array" ref="I74">IF(A74="","",IF(COUNTIF(TOther[Frequency],$I$1)=0,0,SUMPRODUCT(--(IFERROR(MOD(A74-TOther[Start Date],14),1)=0),--(TOther[Frequency]=$I$1),--(TOther[Start Date]&lt;=A74),--(TOther[End Date Calc]&gt;=A74),TOther[Amount])))</f>
        <v>0</v>
      </c>
      <c r="J74" s="8">
        <f>IF(A74="","",IF(COUNTIF(TOther[Frequency],$J$1)=0,0,IF(OR(DAY(A74)=1,DAY(A74)=15),SUMIFS(TOther[Amount],TOther[Frequency],$J$1,TOther[Start Date],"&lt;="&amp;$A74,TOther[End Date Calc],"&gt;="&amp;A74),0)))</f>
        <v>0</v>
      </c>
      <c r="K74" s="8">
        <f>IF(A74="","",IF(COUNTIF(TOther[Frequency],$K$1)=0,0,IF(A74=(A74-DAY(A74)+1+2*7-WEEKDAY(A74-DAY(A74)+8-4,1)),SUMIFS(TOther[Amount],TOther[Frequency],$K$1,TOther[Start Date],"&lt;="&amp;$A74,TOther[End Date Calc],"&gt;="&amp;A74),0)))</f>
        <v>0</v>
      </c>
      <c r="L74" s="8">
        <f>IF(A74="","",IF(COUNTIF(TOther[Frequency],$L$1)=0,0,IF(A74=(A74-DAY(A74)+1+3*7-WEEKDAY(A74-DAY(A74)+8-4,1)),SUMIFS(TOther[Amount],TOther[Frequency],$L$1,TOther[Start Date],"&lt;="&amp;$A74,TOther[End Date Calc],"&gt;="&amp;A74),0)))</f>
        <v>0</v>
      </c>
      <c r="M74" s="8">
        <f>IF(A74="","",IF(COUNTIF(TOther[Frequency],$M$1)=0,0,IF(A74=(A74-DAY(A74)+1+4*7-WEEKDAY(A74-DAY(A74)+8-4,1)),SUMIFS(TOther[Amount],TOther[Frequency],$M$1,TOther[Start Date],"&lt;="&amp;$A74,TOther[End Date Calc],"&gt;="&amp;A74),0)))</f>
        <v>0</v>
      </c>
      <c r="N74" s="8" cm="1">
        <f t="array" ref="N74">IF(A74="","",IF(COUNTIF(TOther[Frequency],$N$1)=0,0,SUMPRODUCT(--(IFERROR(MOD(A74-TOther[Start Date],28),1)=0),--(TOther[Frequency]=$N$1),--(TOther[Start Date]&lt;=A74),--(TOther[End Date Calc]&gt;=A74),TOther[Amount])))</f>
        <v>0</v>
      </c>
      <c r="O74" s="8" cm="1">
        <f t="array" ref="O74">IF(A74="","",IF(COUNTIF(TOther[Frequency],$O$1)=0,0,SUMPRODUCT(--(IFERROR(MOD(A74-TOther[Start Date],42),1)=0),--(TOther[Frequency]=$O$1),--(TOther[Start Date]&lt;=A74),--(TOther[End Date Calc]&gt;=A74),TOther[Amount])))</f>
        <v>0</v>
      </c>
      <c r="P74" s="8" cm="1">
        <f t="array" ref="P74">IF(A74="","",IF(COUNTIF(TOther[Frequency],$P$1)=0,0,SUMPRODUCT(--(IFERROR(MOD(A74-TOther[Start Date],56),1)=0),--(TOther[Frequency]=$P$1),--(TOther[Start Date]&lt;=A74),--(TOther[End Date Calc]&gt;=A74),TOther[Amount])))</f>
        <v>0</v>
      </c>
      <c r="Q74" s="8">
        <f>IF(A74="","",IF(COUNTIF(TOther[Frequency],$Q$1)=0,0,IF(B74="N",SUMIFS(TOther[Amount],TOther[Frequency],$Q$1,TOther[Start Date],"&lt;="&amp;$A74,TOther[End Date Calc],"&gt;="&amp;A74,TOther[Start Day],DAY(A74)),SUMIFS(TOther[Amount],TOther[Frequency],$Q$1,TOther[Start Date],"&lt;="&amp;$A74,TOther[End Date Calc],"&gt;="&amp;A74,TOther[Start Day],"&gt;="&amp;DAY(A74)))))</f>
        <v>0</v>
      </c>
      <c r="R74" s="8" cm="1">
        <f t="array" ref="R74">IF(A74="","",IF(COUNTIF(TOther[Frequency],R$1)=0,0,SUMPRODUCT(--(TOther[Frequency]=R$1),--(TOther[Start Date]&lt;=A74),--(TOther[End Date Calc]&gt;=A74),IF(B74="N",--(TOther[Start Day]=DAY(A74)),--(TOther[Start Day]&gt;=DAY(A74))),--(IFERROR(MOD(TOther[Start Month]-MONTH(A74)+2,2),1)=0),TOther[Amount])))</f>
        <v>0</v>
      </c>
      <c r="S74" s="8" cm="1">
        <f t="array" ref="S74">IF(A74="","",IF(COUNTIF(TOther[Frequency],S$1)=0,0,SUMPRODUCT(--(TOther[Frequency]=S$1),--(TOther[Start Date]&lt;=A74),--(TOther[End Date Calc]&gt;=A74),IF(B74="N",--(TOther[Start Day]=DAY(A74)),--(TOther[Start Day]&gt;=DAY(A74))),--(IFERROR(MOD(TOther[Start Month]-MONTH(A74)+3,3),1)=0),TOther[Amount])))</f>
        <v>0</v>
      </c>
      <c r="T74" s="8" cm="1">
        <f t="array" ref="T74">IF($A74="","",IF(COUNTIF(TOther[Frequency],T$1)=0,0,SUMPRODUCT(--(TOther[Frequency]=T$1),--(TOther[Start Date]&lt;=$A74),--(TOther[End Date Calc]&gt;=$A74),IF($B74="N",--(TOther[Start Day]=DAY($A74)),--(TOther[Start Day]&gt;=DAY($A74))),--(IFERROR(MOD(TOther[Start Month]-MONTH($A74)+4,4),1)=0),TOther[Amount])))</f>
        <v>0</v>
      </c>
      <c r="U74" s="8" cm="1">
        <f t="array" ref="U74">IF(A74="","",IF(COUNTIF(TOther[Frequency],$U$1)=0,0,SUMPRODUCT(--(TOther[Frequency]=$U$1),--(TOther[Start Date]&lt;=A74),--(TOther[End Date Calc]&gt;=A74),IF(B74="N",--(TOther[Start Day]=DAY(A74)),--(TOther[Start Day]&gt;=DAY(A74))),--(IFERROR(MOD(TOther[Start Month]-MONTH(A74)+6,6),1)=0),TOther[Amount])))</f>
        <v>0</v>
      </c>
      <c r="V74" s="8" cm="1">
        <f t="array" ref="V74">IF(A74="","",IF(COUNTIF(TOther[Frequency],$V$1)=0,0,SUMPRODUCT(--(TOther[Frequency]=$V$1),--(TOther[Start Date]&lt;=A74),--(TOther[End Date Calc]&gt;=A74),IF(B74="N",--(TOther[Start Day]=DAY(A74)),--(TOther[Start Day]&gt;=DAY(A74))),--(IFERROR(MOD(TOther[Start Month]-MONTH(A74)+12,12),1)=0),TOther[Amount])))</f>
        <v>0</v>
      </c>
      <c r="W74" s="8">
        <f>IF(A74="","",SUMIFS(TOther[Amount],TOther[Start Date],A74,TOther[Frequency],$W$1))</f>
        <v>0</v>
      </c>
      <c r="X74" s="9">
        <f t="shared" si="5"/>
        <v>300</v>
      </c>
      <c r="Y74" s="9">
        <f t="shared" si="9"/>
        <v>0</v>
      </c>
      <c r="Z74" s="8" cm="1">
        <f t="array" ref="Z74">IF(A74="","",IF(COUNTIF('2) Income'!$D$13:$D$32,"Weekly")=0,0,SUMPRODUCT(--(IFERROR(MOD(A74-'2) Income'!$F$13:$F$32,7),1)=0),--('2) Income'!$D$13:$D$32="Weekly"),--('2) Income'!$F$13:$F$32&lt;=A74),'2) Income'!$E$13:$E$32)))</f>
        <v>0</v>
      </c>
      <c r="AA74" s="8" cm="1">
        <f t="array" ref="AA74">IF(A74="","",IF(COUNTIF('2) Income'!$D$13:$D$32,"Every Other Week")=0,0,SUMPRODUCT(--(IFERROR(MOD(A74-'2) Income'!$F$13:$F$32,14),1)=0),--('2) Income'!$D$13:$D$32="Every Other Week"),--('2) Income'!$F$13:$F$32&lt;=A74),'2) Income'!$E$13:$E$32)))</f>
        <v>0</v>
      </c>
      <c r="AB74" s="8">
        <f>IF(A74="","",IF(COUNTIF('2) Income'!$D$13:$D$32,"1st and 15th")=0,0,IF(OR(DAY(A74)=1,DAY(A74)=15),SUMIFS('2) Income'!$E$13:$E$32,'2) Income'!$D$13:$D$32,"1st and 15th",'2) Income'!$F$13:$F$32,"&lt;="&amp;$A74),0)))</f>
        <v>0</v>
      </c>
      <c r="AC74" s="8">
        <f>IF(A74="","",IF(COUNTIF('2) Income'!$D$13:$D$32,"2nd Wednesday")=0,0,IF(A74=(A74-DAY(A74)+1+2*7-WEEKDAY(A74-DAY(A74)+8-4,1)),SUMIFS('2) Income'!$E$13:$E$32,'2) Income'!$D$13:$D$32,"2nd Wednesday",'2) Income'!$F$13:$F$32,"&lt;="&amp;$A74),0)))</f>
        <v>0</v>
      </c>
      <c r="AD74" s="8">
        <f>IF(A74="","",IF(COUNTIF('2) Income'!$D$13:$D$32,"3rd Wednesday")=0,0,IF(A74=(A74-DAY(A74)+1+3*7-WEEKDAY(A74-DAY(A74)+8-4,1)),SUMIFS('2) Income'!$E$13:$E$32,'2) Income'!$D$13:$D$32,"3rd Wednesday",'2) Income'!$F$13:$F$32,"&lt;="&amp;$A74),0)))</f>
        <v>0</v>
      </c>
      <c r="AE74" s="8">
        <f>IF(A74="","",IF(COUNTIF('2) Income'!$D$13:$D$32,"4th Wednesday")=0,0,IF(A74=(A74-DAY(A74)+1+4*7-WEEKDAY(A74-DAY(A74)+8-4,1)),SUMIFS('2) Income'!$E$13:$E$32,'2) Income'!$D$13:$D$32,"4th Wednesday",'2) Income'!$F$13:$F$32,"&lt;="&amp;$A74),0)))</f>
        <v>0</v>
      </c>
      <c r="AF74" s="8" cm="1">
        <f t="array" ref="AF74">IF(A74="","",IF(COUNTIF('2) Income'!$D$13:$D$32,"Every 4 Weeks")=0,0,SUMPRODUCT(--(IFERROR(MOD(A74-'2) Income'!$F$13:$F$32,28),1)=0),--('2) Income'!$D$13:$D$32="Every 4 Weeks"),--('2) Income'!$F$13:$F$32&lt;=A74),'2) Income'!$E$13:$E$32)))</f>
        <v>0</v>
      </c>
      <c r="AG74" s="8">
        <f>IF(A74="","",IF(COUNTIF('2) Income'!$D$13:$D$32,"Monthly")=0,0,IF(B74="N",SUMIFS('2) Income'!$E$13:$E$32,'2) Income'!$D$13:$D$32,"monthly",'2) Income'!$F$13:$F$32,"&lt;="&amp;$A74,'2) Income'!$I$13:$I$32,DAY(A74)),SUMIFS('2) Income'!$E$13:$E$32,'2) Income'!$D$13:$D$32,"monthly",'2) Income'!$F$13:$F$32,"&lt;="&amp;$A74,'2) Income'!$I$13:$I$32,"&gt;="&amp;DAY(A74)))))</f>
        <v>0</v>
      </c>
      <c r="AH74" s="8" cm="1">
        <f t="array" ref="AH74">IF(A74="","",IF(COUNTIF('2) Income'!$D$13:$D$32,"Yearly")=0,0,SUMPRODUCT(--('2) Income'!$D$13:$D$32="Yearly"),--('2) Income'!$F$13:$F$32&lt;=A74),IF(B74="N",--('2) Income'!$I$13:$I$32=DAY(A74)),--('2) Income'!$I$13:$I$32&gt;=DAY(A74))),--(IFERROR(MOD('2) Income'!$H$13:$H$32-MONTH(A74)+12,12),1)=0),'2) Income'!$E$13:$E$32)))</f>
        <v>0</v>
      </c>
      <c r="AI74" s="8">
        <f>IF(A74="","",IF(COUNTIF('2) Income'!$D$13:$D$32,"one-time")=0,0,SUMIFS('2) Income'!$E$13:$E$32,'2) Income'!$D$13:$D$32,"one-time",'2) Income'!$F$13:$F$32,"="&amp;$A74)))</f>
        <v>0</v>
      </c>
      <c r="AJ74" s="9">
        <f t="shared" si="6"/>
        <v>0</v>
      </c>
      <c r="AM74" t="s">
        <v>196</v>
      </c>
    </row>
    <row r="75" spans="1:39">
      <c r="A75" s="7">
        <f>IF(A74="","",IF(A74+1&lt;='1) Period'!$E$21,A74+1,""))</f>
        <v>45547</v>
      </c>
      <c r="B75" s="7" t="str">
        <f t="shared" si="7"/>
        <v>N</v>
      </c>
      <c r="C75" t="str">
        <f t="shared" si="8"/>
        <v>F</v>
      </c>
      <c r="D75" s="8">
        <f>IF(A75="","",IF(TEXT(A75,"dddd")='4) Happy Money'!$E$23,WAllowance,0))</f>
        <v>0</v>
      </c>
      <c r="E75" s="8">
        <f>IF(A75="","",IF(B75="N",SUMIF(TMonthly[Day of the Month],DAY(A75),TMonthly[Amount]),SUMIF(TMonthly[Day of the Month],"&gt;="&amp;DAY(A75),TMonthly[Amount])))</f>
        <v>0</v>
      </c>
      <c r="F75" s="8" cm="1">
        <f t="array" ref="F75">IF(A75="","",SUMPRODUCT(--(TYearly[Due Date]&lt;=A75),IF(B75="N",--(TYearly[Day]=DAY(A75)),--(TYearly[Day]&gt;=DAY(A75))),--(IFERROR(MOD(TYearly[Month]-MONTH(A75)+12,12),1)=0),TYearly[Amount]))</f>
        <v>0</v>
      </c>
      <c r="G75" s="8">
        <f>IF(A75="","",SUMIF(TOneTime[Due Date],A75,TOneTime[Amount]))</f>
        <v>0</v>
      </c>
      <c r="H75" s="8" cm="1">
        <f t="array" ref="H75">IF(A75="","",IF(COUNTIF(TOther[Frequency],$H$1)=0,0,SUMPRODUCT(--(IFERROR(MOD(A75-TOther[Start Date],7),1)=0),--(TOther[Frequency]=$H$1),--(TOther[Start Date]&lt;=A75),--(TOther[End Date Calc]&gt;=A75),TOther[Amount])))</f>
        <v>0</v>
      </c>
      <c r="I75" s="8" cm="1">
        <f t="array" ref="I75">IF(A75="","",IF(COUNTIF(TOther[Frequency],$I$1)=0,0,SUMPRODUCT(--(IFERROR(MOD(A75-TOther[Start Date],14),1)=0),--(TOther[Frequency]=$I$1),--(TOther[Start Date]&lt;=A75),--(TOther[End Date Calc]&gt;=A75),TOther[Amount])))</f>
        <v>0</v>
      </c>
      <c r="J75" s="8">
        <f>IF(A75="","",IF(COUNTIF(TOther[Frequency],$J$1)=0,0,IF(OR(DAY(A75)=1,DAY(A75)=15),SUMIFS(TOther[Amount],TOther[Frequency],$J$1,TOther[Start Date],"&lt;="&amp;$A75,TOther[End Date Calc],"&gt;="&amp;A75),0)))</f>
        <v>0</v>
      </c>
      <c r="K75" s="8">
        <f>IF(A75="","",IF(COUNTIF(TOther[Frequency],$K$1)=0,0,IF(A75=(A75-DAY(A75)+1+2*7-WEEKDAY(A75-DAY(A75)+8-4,1)),SUMIFS(TOther[Amount],TOther[Frequency],$K$1,TOther[Start Date],"&lt;="&amp;$A75,TOther[End Date Calc],"&gt;="&amp;A75),0)))</f>
        <v>0</v>
      </c>
      <c r="L75" s="8">
        <f>IF(A75="","",IF(COUNTIF(TOther[Frequency],$L$1)=0,0,IF(A75=(A75-DAY(A75)+1+3*7-WEEKDAY(A75-DAY(A75)+8-4,1)),SUMIFS(TOther[Amount],TOther[Frequency],$L$1,TOther[Start Date],"&lt;="&amp;$A75,TOther[End Date Calc],"&gt;="&amp;A75),0)))</f>
        <v>0</v>
      </c>
      <c r="M75" s="8">
        <f>IF(A75="","",IF(COUNTIF(TOther[Frequency],$M$1)=0,0,IF(A75=(A75-DAY(A75)+1+4*7-WEEKDAY(A75-DAY(A75)+8-4,1)),SUMIFS(TOther[Amount],TOther[Frequency],$M$1,TOther[Start Date],"&lt;="&amp;$A75,TOther[End Date Calc],"&gt;="&amp;A75),0)))</f>
        <v>0</v>
      </c>
      <c r="N75" s="8" cm="1">
        <f t="array" ref="N75">IF(A75="","",IF(COUNTIF(TOther[Frequency],$N$1)=0,0,SUMPRODUCT(--(IFERROR(MOD(A75-TOther[Start Date],28),1)=0),--(TOther[Frequency]=$N$1),--(TOther[Start Date]&lt;=A75),--(TOther[End Date Calc]&gt;=A75),TOther[Amount])))</f>
        <v>0</v>
      </c>
      <c r="O75" s="8" cm="1">
        <f t="array" ref="O75">IF(A75="","",IF(COUNTIF(TOther[Frequency],$O$1)=0,0,SUMPRODUCT(--(IFERROR(MOD(A75-TOther[Start Date],42),1)=0),--(TOther[Frequency]=$O$1),--(TOther[Start Date]&lt;=A75),--(TOther[End Date Calc]&gt;=A75),TOther[Amount])))</f>
        <v>0</v>
      </c>
      <c r="P75" s="8" cm="1">
        <f t="array" ref="P75">IF(A75="","",IF(COUNTIF(TOther[Frequency],$P$1)=0,0,SUMPRODUCT(--(IFERROR(MOD(A75-TOther[Start Date],56),1)=0),--(TOther[Frequency]=$P$1),--(TOther[Start Date]&lt;=A75),--(TOther[End Date Calc]&gt;=A75),TOther[Amount])))</f>
        <v>0</v>
      </c>
      <c r="Q75" s="8">
        <f>IF(A75="","",IF(COUNTIF(TOther[Frequency],$Q$1)=0,0,IF(B75="N",SUMIFS(TOther[Amount],TOther[Frequency],$Q$1,TOther[Start Date],"&lt;="&amp;$A75,TOther[End Date Calc],"&gt;="&amp;A75,TOther[Start Day],DAY(A75)),SUMIFS(TOther[Amount],TOther[Frequency],$Q$1,TOther[Start Date],"&lt;="&amp;$A75,TOther[End Date Calc],"&gt;="&amp;A75,TOther[Start Day],"&gt;="&amp;DAY(A75)))))</f>
        <v>0</v>
      </c>
      <c r="R75" s="8" cm="1">
        <f t="array" ref="R75">IF(A75="","",IF(COUNTIF(TOther[Frequency],R$1)=0,0,SUMPRODUCT(--(TOther[Frequency]=R$1),--(TOther[Start Date]&lt;=A75),--(TOther[End Date Calc]&gt;=A75),IF(B75="N",--(TOther[Start Day]=DAY(A75)),--(TOther[Start Day]&gt;=DAY(A75))),--(IFERROR(MOD(TOther[Start Month]-MONTH(A75)+2,2),1)=0),TOther[Amount])))</f>
        <v>0</v>
      </c>
      <c r="S75" s="8" cm="1">
        <f t="array" ref="S75">IF(A75="","",IF(COUNTIF(TOther[Frequency],S$1)=0,0,SUMPRODUCT(--(TOther[Frequency]=S$1),--(TOther[Start Date]&lt;=A75),--(TOther[End Date Calc]&gt;=A75),IF(B75="N",--(TOther[Start Day]=DAY(A75)),--(TOther[Start Day]&gt;=DAY(A75))),--(IFERROR(MOD(TOther[Start Month]-MONTH(A75)+3,3),1)=0),TOther[Amount])))</f>
        <v>0</v>
      </c>
      <c r="T75" s="8" cm="1">
        <f t="array" ref="T75">IF($A75="","",IF(COUNTIF(TOther[Frequency],T$1)=0,0,SUMPRODUCT(--(TOther[Frequency]=T$1),--(TOther[Start Date]&lt;=$A75),--(TOther[End Date Calc]&gt;=$A75),IF($B75="N",--(TOther[Start Day]=DAY($A75)),--(TOther[Start Day]&gt;=DAY($A75))),--(IFERROR(MOD(TOther[Start Month]-MONTH($A75)+4,4),1)=0),TOther[Amount])))</f>
        <v>0</v>
      </c>
      <c r="U75" s="8" cm="1">
        <f t="array" ref="U75">IF(A75="","",IF(COUNTIF(TOther[Frequency],$U$1)=0,0,SUMPRODUCT(--(TOther[Frequency]=$U$1),--(TOther[Start Date]&lt;=A75),--(TOther[End Date Calc]&gt;=A75),IF(B75="N",--(TOther[Start Day]=DAY(A75)),--(TOther[Start Day]&gt;=DAY(A75))),--(IFERROR(MOD(TOther[Start Month]-MONTH(A75)+6,6),1)=0),TOther[Amount])))</f>
        <v>0</v>
      </c>
      <c r="V75" s="8" cm="1">
        <f t="array" ref="V75">IF(A75="","",IF(COUNTIF(TOther[Frequency],$V$1)=0,0,SUMPRODUCT(--(TOther[Frequency]=$V$1),--(TOther[Start Date]&lt;=A75),--(TOther[End Date Calc]&gt;=A75),IF(B75="N",--(TOther[Start Day]=DAY(A75)),--(TOther[Start Day]&gt;=DAY(A75))),--(IFERROR(MOD(TOther[Start Month]-MONTH(A75)+12,12),1)=0),TOther[Amount])))</f>
        <v>0</v>
      </c>
      <c r="W75" s="8">
        <f>IF(A75="","",SUMIFS(TOther[Amount],TOther[Start Date],A75,TOther[Frequency],$W$1))</f>
        <v>0</v>
      </c>
      <c r="X75" s="9">
        <f t="shared" si="5"/>
        <v>0</v>
      </c>
      <c r="Y75" s="9">
        <f t="shared" si="9"/>
        <v>0</v>
      </c>
      <c r="Z75" s="8" cm="1">
        <f t="array" ref="Z75">IF(A75="","",IF(COUNTIF('2) Income'!$D$13:$D$32,"Weekly")=0,0,SUMPRODUCT(--(IFERROR(MOD(A75-'2) Income'!$F$13:$F$32,7),1)=0),--('2) Income'!$D$13:$D$32="Weekly"),--('2) Income'!$F$13:$F$32&lt;=A75),'2) Income'!$E$13:$E$32)))</f>
        <v>0</v>
      </c>
      <c r="AA75" s="8" cm="1">
        <f t="array" ref="AA75">IF(A75="","",IF(COUNTIF('2) Income'!$D$13:$D$32,"Every Other Week")=0,0,SUMPRODUCT(--(IFERROR(MOD(A75-'2) Income'!$F$13:$F$32,14),1)=0),--('2) Income'!$D$13:$D$32="Every Other Week"),--('2) Income'!$F$13:$F$32&lt;=A75),'2) Income'!$E$13:$E$32)))</f>
        <v>0</v>
      </c>
      <c r="AB75" s="8">
        <f>IF(A75="","",IF(COUNTIF('2) Income'!$D$13:$D$32,"1st and 15th")=0,0,IF(OR(DAY(A75)=1,DAY(A75)=15),SUMIFS('2) Income'!$E$13:$E$32,'2) Income'!$D$13:$D$32,"1st and 15th",'2) Income'!$F$13:$F$32,"&lt;="&amp;$A75),0)))</f>
        <v>0</v>
      </c>
      <c r="AC75" s="8">
        <f>IF(A75="","",IF(COUNTIF('2) Income'!$D$13:$D$32,"2nd Wednesday")=0,0,IF(A75=(A75-DAY(A75)+1+2*7-WEEKDAY(A75-DAY(A75)+8-4,1)),SUMIFS('2) Income'!$E$13:$E$32,'2) Income'!$D$13:$D$32,"2nd Wednesday",'2) Income'!$F$13:$F$32,"&lt;="&amp;$A75),0)))</f>
        <v>0</v>
      </c>
      <c r="AD75" s="8">
        <f>IF(A75="","",IF(COUNTIF('2) Income'!$D$13:$D$32,"3rd Wednesday")=0,0,IF(A75=(A75-DAY(A75)+1+3*7-WEEKDAY(A75-DAY(A75)+8-4,1)),SUMIFS('2) Income'!$E$13:$E$32,'2) Income'!$D$13:$D$32,"3rd Wednesday",'2) Income'!$F$13:$F$32,"&lt;="&amp;$A75),0)))</f>
        <v>0</v>
      </c>
      <c r="AE75" s="8">
        <f>IF(A75="","",IF(COUNTIF('2) Income'!$D$13:$D$32,"4th Wednesday")=0,0,IF(A75=(A75-DAY(A75)+1+4*7-WEEKDAY(A75-DAY(A75)+8-4,1)),SUMIFS('2) Income'!$E$13:$E$32,'2) Income'!$D$13:$D$32,"4th Wednesday",'2) Income'!$F$13:$F$32,"&lt;="&amp;$A75),0)))</f>
        <v>0</v>
      </c>
      <c r="AF75" s="8" cm="1">
        <f t="array" ref="AF75">IF(A75="","",IF(COUNTIF('2) Income'!$D$13:$D$32,"Every 4 Weeks")=0,0,SUMPRODUCT(--(IFERROR(MOD(A75-'2) Income'!$F$13:$F$32,28),1)=0),--('2) Income'!$D$13:$D$32="Every 4 Weeks"),--('2) Income'!$F$13:$F$32&lt;=A75),'2) Income'!$E$13:$E$32)))</f>
        <v>0</v>
      </c>
      <c r="AG75" s="8">
        <f>IF(A75="","",IF(COUNTIF('2) Income'!$D$13:$D$32,"Monthly")=0,0,IF(B75="N",SUMIFS('2) Income'!$E$13:$E$32,'2) Income'!$D$13:$D$32,"monthly",'2) Income'!$F$13:$F$32,"&lt;="&amp;$A75,'2) Income'!$I$13:$I$32,DAY(A75)),SUMIFS('2) Income'!$E$13:$E$32,'2) Income'!$D$13:$D$32,"monthly",'2) Income'!$F$13:$F$32,"&lt;="&amp;$A75,'2) Income'!$I$13:$I$32,"&gt;="&amp;DAY(A75)))))</f>
        <v>0</v>
      </c>
      <c r="AH75" s="8" cm="1">
        <f t="array" ref="AH75">IF(A75="","",IF(COUNTIF('2) Income'!$D$13:$D$32,"Yearly")=0,0,SUMPRODUCT(--('2) Income'!$D$13:$D$32="Yearly"),--('2) Income'!$F$13:$F$32&lt;=A75),IF(B75="N",--('2) Income'!$I$13:$I$32=DAY(A75)),--('2) Income'!$I$13:$I$32&gt;=DAY(A75))),--(IFERROR(MOD('2) Income'!$H$13:$H$32-MONTH(A75)+12,12),1)=0),'2) Income'!$E$13:$E$32)))</f>
        <v>0</v>
      </c>
      <c r="AI75" s="8">
        <f>IF(A75="","",IF(COUNTIF('2) Income'!$D$13:$D$32,"one-time")=0,0,SUMIFS('2) Income'!$E$13:$E$32,'2) Income'!$D$13:$D$32,"one-time",'2) Income'!$F$13:$F$32,"="&amp;$A75)))</f>
        <v>0</v>
      </c>
      <c r="AJ75" s="9">
        <f t="shared" si="6"/>
        <v>0</v>
      </c>
      <c r="AM75" t="s">
        <v>197</v>
      </c>
    </row>
    <row r="76" spans="1:39">
      <c r="A76" s="7">
        <f>IF(A75="","",IF(A75+1&lt;='1) Period'!$E$21,A75+1,""))</f>
        <v>45548</v>
      </c>
      <c r="B76" s="7" t="str">
        <f t="shared" si="7"/>
        <v>N</v>
      </c>
      <c r="C76" t="str">
        <f t="shared" si="8"/>
        <v>F</v>
      </c>
      <c r="D76" s="8">
        <f>IF(A76="","",IF(TEXT(A76,"dddd")='4) Happy Money'!$E$23,WAllowance,0))</f>
        <v>0</v>
      </c>
      <c r="E76" s="8">
        <f>IF(A76="","",IF(B76="N",SUMIF(TMonthly[Day of the Month],DAY(A76),TMonthly[Amount]),SUMIF(TMonthly[Day of the Month],"&gt;="&amp;DAY(A76),TMonthly[Amount])))</f>
        <v>0</v>
      </c>
      <c r="F76" s="8" cm="1">
        <f t="array" ref="F76">IF(A76="","",SUMPRODUCT(--(TYearly[Due Date]&lt;=A76),IF(B76="N",--(TYearly[Day]=DAY(A76)),--(TYearly[Day]&gt;=DAY(A76))),--(IFERROR(MOD(TYearly[Month]-MONTH(A76)+12,12),1)=0),TYearly[Amount]))</f>
        <v>0</v>
      </c>
      <c r="G76" s="8">
        <f>IF(A76="","",SUMIF(TOneTime[Due Date],A76,TOneTime[Amount]))</f>
        <v>0</v>
      </c>
      <c r="H76" s="8" cm="1">
        <f t="array" ref="H76">IF(A76="","",IF(COUNTIF(TOther[Frequency],$H$1)=0,0,SUMPRODUCT(--(IFERROR(MOD(A76-TOther[Start Date],7),1)=0),--(TOther[Frequency]=$H$1),--(TOther[Start Date]&lt;=A76),--(TOther[End Date Calc]&gt;=A76),TOther[Amount])))</f>
        <v>0</v>
      </c>
      <c r="I76" s="8" cm="1">
        <f t="array" ref="I76">IF(A76="","",IF(COUNTIF(TOther[Frequency],$I$1)=0,0,SUMPRODUCT(--(IFERROR(MOD(A76-TOther[Start Date],14),1)=0),--(TOther[Frequency]=$I$1),--(TOther[Start Date]&lt;=A76),--(TOther[End Date Calc]&gt;=A76),TOther[Amount])))</f>
        <v>0</v>
      </c>
      <c r="J76" s="8">
        <f>IF(A76="","",IF(COUNTIF(TOther[Frequency],$J$1)=0,0,IF(OR(DAY(A76)=1,DAY(A76)=15),SUMIFS(TOther[Amount],TOther[Frequency],$J$1,TOther[Start Date],"&lt;="&amp;$A76,TOther[End Date Calc],"&gt;="&amp;A76),0)))</f>
        <v>0</v>
      </c>
      <c r="K76" s="8">
        <f>IF(A76="","",IF(COUNTIF(TOther[Frequency],$K$1)=0,0,IF(A76=(A76-DAY(A76)+1+2*7-WEEKDAY(A76-DAY(A76)+8-4,1)),SUMIFS(TOther[Amount],TOther[Frequency],$K$1,TOther[Start Date],"&lt;="&amp;$A76,TOther[End Date Calc],"&gt;="&amp;A76),0)))</f>
        <v>0</v>
      </c>
      <c r="L76" s="8">
        <f>IF(A76="","",IF(COUNTIF(TOther[Frequency],$L$1)=0,0,IF(A76=(A76-DAY(A76)+1+3*7-WEEKDAY(A76-DAY(A76)+8-4,1)),SUMIFS(TOther[Amount],TOther[Frequency],$L$1,TOther[Start Date],"&lt;="&amp;$A76,TOther[End Date Calc],"&gt;="&amp;A76),0)))</f>
        <v>0</v>
      </c>
      <c r="M76" s="8">
        <f>IF(A76="","",IF(COUNTIF(TOther[Frequency],$M$1)=0,0,IF(A76=(A76-DAY(A76)+1+4*7-WEEKDAY(A76-DAY(A76)+8-4,1)),SUMIFS(TOther[Amount],TOther[Frequency],$M$1,TOther[Start Date],"&lt;="&amp;$A76,TOther[End Date Calc],"&gt;="&amp;A76),0)))</f>
        <v>0</v>
      </c>
      <c r="N76" s="8" cm="1">
        <f t="array" ref="N76">IF(A76="","",IF(COUNTIF(TOther[Frequency],$N$1)=0,0,SUMPRODUCT(--(IFERROR(MOD(A76-TOther[Start Date],28),1)=0),--(TOther[Frequency]=$N$1),--(TOther[Start Date]&lt;=A76),--(TOther[End Date Calc]&gt;=A76),TOther[Amount])))</f>
        <v>0</v>
      </c>
      <c r="O76" s="8" cm="1">
        <f t="array" ref="O76">IF(A76="","",IF(COUNTIF(TOther[Frequency],$O$1)=0,0,SUMPRODUCT(--(IFERROR(MOD(A76-TOther[Start Date],42),1)=0),--(TOther[Frequency]=$O$1),--(TOther[Start Date]&lt;=A76),--(TOther[End Date Calc]&gt;=A76),TOther[Amount])))</f>
        <v>0</v>
      </c>
      <c r="P76" s="8" cm="1">
        <f t="array" ref="P76">IF(A76="","",IF(COUNTIF(TOther[Frequency],$P$1)=0,0,SUMPRODUCT(--(IFERROR(MOD(A76-TOther[Start Date],56),1)=0),--(TOther[Frequency]=$P$1),--(TOther[Start Date]&lt;=A76),--(TOther[End Date Calc]&gt;=A76),TOther[Amount])))</f>
        <v>0</v>
      </c>
      <c r="Q76" s="8">
        <f>IF(A76="","",IF(COUNTIF(TOther[Frequency],$Q$1)=0,0,IF(B76="N",SUMIFS(TOther[Amount],TOther[Frequency],$Q$1,TOther[Start Date],"&lt;="&amp;$A76,TOther[End Date Calc],"&gt;="&amp;A76,TOther[Start Day],DAY(A76)),SUMIFS(TOther[Amount],TOther[Frequency],$Q$1,TOther[Start Date],"&lt;="&amp;$A76,TOther[End Date Calc],"&gt;="&amp;A76,TOther[Start Day],"&gt;="&amp;DAY(A76)))))</f>
        <v>0</v>
      </c>
      <c r="R76" s="8" cm="1">
        <f t="array" ref="R76">IF(A76="","",IF(COUNTIF(TOther[Frequency],R$1)=0,0,SUMPRODUCT(--(TOther[Frequency]=R$1),--(TOther[Start Date]&lt;=A76),--(TOther[End Date Calc]&gt;=A76),IF(B76="N",--(TOther[Start Day]=DAY(A76)),--(TOther[Start Day]&gt;=DAY(A76))),--(IFERROR(MOD(TOther[Start Month]-MONTH(A76)+2,2),1)=0),TOther[Amount])))</f>
        <v>0</v>
      </c>
      <c r="S76" s="8" cm="1">
        <f t="array" ref="S76">IF(A76="","",IF(COUNTIF(TOther[Frequency],S$1)=0,0,SUMPRODUCT(--(TOther[Frequency]=S$1),--(TOther[Start Date]&lt;=A76),--(TOther[End Date Calc]&gt;=A76),IF(B76="N",--(TOther[Start Day]=DAY(A76)),--(TOther[Start Day]&gt;=DAY(A76))),--(IFERROR(MOD(TOther[Start Month]-MONTH(A76)+3,3),1)=0),TOther[Amount])))</f>
        <v>0</v>
      </c>
      <c r="T76" s="8" cm="1">
        <f t="array" ref="T76">IF($A76="","",IF(COUNTIF(TOther[Frequency],T$1)=0,0,SUMPRODUCT(--(TOther[Frequency]=T$1),--(TOther[Start Date]&lt;=$A76),--(TOther[End Date Calc]&gt;=$A76),IF($B76="N",--(TOther[Start Day]=DAY($A76)),--(TOther[Start Day]&gt;=DAY($A76))),--(IFERROR(MOD(TOther[Start Month]-MONTH($A76)+4,4),1)=0),TOther[Amount])))</f>
        <v>0</v>
      </c>
      <c r="U76" s="8" cm="1">
        <f t="array" ref="U76">IF(A76="","",IF(COUNTIF(TOther[Frequency],$U$1)=0,0,SUMPRODUCT(--(TOther[Frequency]=$U$1),--(TOther[Start Date]&lt;=A76),--(TOther[End Date Calc]&gt;=A76),IF(B76="N",--(TOther[Start Day]=DAY(A76)),--(TOther[Start Day]&gt;=DAY(A76))),--(IFERROR(MOD(TOther[Start Month]-MONTH(A76)+6,6),1)=0),TOther[Amount])))</f>
        <v>0</v>
      </c>
      <c r="V76" s="8" cm="1">
        <f t="array" ref="V76">IF(A76="","",IF(COUNTIF(TOther[Frequency],$V$1)=0,0,SUMPRODUCT(--(TOther[Frequency]=$V$1),--(TOther[Start Date]&lt;=A76),--(TOther[End Date Calc]&gt;=A76),IF(B76="N",--(TOther[Start Day]=DAY(A76)),--(TOther[Start Day]&gt;=DAY(A76))),--(IFERROR(MOD(TOther[Start Month]-MONTH(A76)+12,12),1)=0),TOther[Amount])))</f>
        <v>0</v>
      </c>
      <c r="W76" s="8">
        <f>IF(A76="","",SUMIFS(TOther[Amount],TOther[Start Date],A76,TOther[Frequency],$W$1))</f>
        <v>0</v>
      </c>
      <c r="X76" s="9">
        <f t="shared" si="5"/>
        <v>0</v>
      </c>
      <c r="Y76" s="9">
        <f t="shared" si="9"/>
        <v>0</v>
      </c>
      <c r="Z76" s="8" cm="1">
        <f t="array" ref="Z76">IF(A76="","",IF(COUNTIF('2) Income'!$D$13:$D$32,"Weekly")=0,0,SUMPRODUCT(--(IFERROR(MOD(A76-'2) Income'!$F$13:$F$32,7),1)=0),--('2) Income'!$D$13:$D$32="Weekly"),--('2) Income'!$F$13:$F$32&lt;=A76),'2) Income'!$E$13:$E$32)))</f>
        <v>0</v>
      </c>
      <c r="AA76" s="8" cm="1">
        <f t="array" ref="AA76">IF(A76="","",IF(COUNTIF('2) Income'!$D$13:$D$32,"Every Other Week")=0,0,SUMPRODUCT(--(IFERROR(MOD(A76-'2) Income'!$F$13:$F$32,14),1)=0),--('2) Income'!$D$13:$D$32="Every Other Week"),--('2) Income'!$F$13:$F$32&lt;=A76),'2) Income'!$E$13:$E$32)))</f>
        <v>2300</v>
      </c>
      <c r="AB76" s="8">
        <f>IF(A76="","",IF(COUNTIF('2) Income'!$D$13:$D$32,"1st and 15th")=0,0,IF(OR(DAY(A76)=1,DAY(A76)=15),SUMIFS('2) Income'!$E$13:$E$32,'2) Income'!$D$13:$D$32,"1st and 15th",'2) Income'!$F$13:$F$32,"&lt;="&amp;$A76),0)))</f>
        <v>0</v>
      </c>
      <c r="AC76" s="8">
        <f>IF(A76="","",IF(COUNTIF('2) Income'!$D$13:$D$32,"2nd Wednesday")=0,0,IF(A76=(A76-DAY(A76)+1+2*7-WEEKDAY(A76-DAY(A76)+8-4,1)),SUMIFS('2) Income'!$E$13:$E$32,'2) Income'!$D$13:$D$32,"2nd Wednesday",'2) Income'!$F$13:$F$32,"&lt;="&amp;$A76),0)))</f>
        <v>0</v>
      </c>
      <c r="AD76" s="8">
        <f>IF(A76="","",IF(COUNTIF('2) Income'!$D$13:$D$32,"3rd Wednesday")=0,0,IF(A76=(A76-DAY(A76)+1+3*7-WEEKDAY(A76-DAY(A76)+8-4,1)),SUMIFS('2) Income'!$E$13:$E$32,'2) Income'!$D$13:$D$32,"3rd Wednesday",'2) Income'!$F$13:$F$32,"&lt;="&amp;$A76),0)))</f>
        <v>0</v>
      </c>
      <c r="AE76" s="8">
        <f>IF(A76="","",IF(COUNTIF('2) Income'!$D$13:$D$32,"4th Wednesday")=0,0,IF(A76=(A76-DAY(A76)+1+4*7-WEEKDAY(A76-DAY(A76)+8-4,1)),SUMIFS('2) Income'!$E$13:$E$32,'2) Income'!$D$13:$D$32,"4th Wednesday",'2) Income'!$F$13:$F$32,"&lt;="&amp;$A76),0)))</f>
        <v>0</v>
      </c>
      <c r="AF76" s="8" cm="1">
        <f t="array" ref="AF76">IF(A76="","",IF(COUNTIF('2) Income'!$D$13:$D$32,"Every 4 Weeks")=0,0,SUMPRODUCT(--(IFERROR(MOD(A76-'2) Income'!$F$13:$F$32,28),1)=0),--('2) Income'!$D$13:$D$32="Every 4 Weeks"),--('2) Income'!$F$13:$F$32&lt;=A76),'2) Income'!$E$13:$E$32)))</f>
        <v>0</v>
      </c>
      <c r="AG76" s="8">
        <f>IF(A76="","",IF(COUNTIF('2) Income'!$D$13:$D$32,"Monthly")=0,0,IF(B76="N",SUMIFS('2) Income'!$E$13:$E$32,'2) Income'!$D$13:$D$32,"monthly",'2) Income'!$F$13:$F$32,"&lt;="&amp;$A76,'2) Income'!$I$13:$I$32,DAY(A76)),SUMIFS('2) Income'!$E$13:$E$32,'2) Income'!$D$13:$D$32,"monthly",'2) Income'!$F$13:$F$32,"&lt;="&amp;$A76,'2) Income'!$I$13:$I$32,"&gt;="&amp;DAY(A76)))))</f>
        <v>0</v>
      </c>
      <c r="AH76" s="8" cm="1">
        <f t="array" ref="AH76">IF(A76="","",IF(COUNTIF('2) Income'!$D$13:$D$32,"Yearly")=0,0,SUMPRODUCT(--('2) Income'!$D$13:$D$32="Yearly"),--('2) Income'!$F$13:$F$32&lt;=A76),IF(B76="N",--('2) Income'!$I$13:$I$32=DAY(A76)),--('2) Income'!$I$13:$I$32&gt;=DAY(A76))),--(IFERROR(MOD('2) Income'!$H$13:$H$32-MONTH(A76)+12,12),1)=0),'2) Income'!$E$13:$E$32)))</f>
        <v>0</v>
      </c>
      <c r="AI76" s="8">
        <f>IF(A76="","",IF(COUNTIF('2) Income'!$D$13:$D$32,"one-time")=0,0,SUMIFS('2) Income'!$E$13:$E$32,'2) Income'!$D$13:$D$32,"one-time",'2) Income'!$F$13:$F$32,"="&amp;$A76)))</f>
        <v>0</v>
      </c>
      <c r="AJ76" s="9">
        <f t="shared" si="6"/>
        <v>2300</v>
      </c>
      <c r="AL76" t="s">
        <v>198</v>
      </c>
    </row>
    <row r="77" spans="1:39">
      <c r="A77" s="7">
        <f>IF(A76="","",IF(A76+1&lt;='1) Period'!$E$21,A76+1,""))</f>
        <v>45549</v>
      </c>
      <c r="B77" s="7" t="str">
        <f t="shared" si="7"/>
        <v>N</v>
      </c>
      <c r="C77" t="str">
        <f t="shared" si="8"/>
        <v>Y</v>
      </c>
      <c r="D77" s="8">
        <f>IF(A77="","",IF(TEXT(A77,"dddd")='4) Happy Money'!$E$23,WAllowance,0))</f>
        <v>0</v>
      </c>
      <c r="E77" s="8">
        <f>IF(A77="","",IF(B77="N",SUMIF(TMonthly[Day of the Month],DAY(A77),TMonthly[Amount]),SUMIF(TMonthly[Day of the Month],"&gt;="&amp;DAY(A77),TMonthly[Amount])))</f>
        <v>0</v>
      </c>
      <c r="F77" s="8" cm="1">
        <f t="array" ref="F77">IF(A77="","",SUMPRODUCT(--(TYearly[Due Date]&lt;=A77),IF(B77="N",--(TYearly[Day]=DAY(A77)),--(TYearly[Day]&gt;=DAY(A77))),--(IFERROR(MOD(TYearly[Month]-MONTH(A77)+12,12),1)=0),TYearly[Amount]))</f>
        <v>0</v>
      </c>
      <c r="G77" s="8">
        <f>IF(A77="","",SUMIF(TOneTime[Due Date],A77,TOneTime[Amount]))</f>
        <v>0</v>
      </c>
      <c r="H77" s="8" cm="1">
        <f t="array" ref="H77">IF(A77="","",IF(COUNTIF(TOther[Frequency],$H$1)=0,0,SUMPRODUCT(--(IFERROR(MOD(A77-TOther[Start Date],7),1)=0),--(TOther[Frequency]=$H$1),--(TOther[Start Date]&lt;=A77),--(TOther[End Date Calc]&gt;=A77),TOther[Amount])))</f>
        <v>0</v>
      </c>
      <c r="I77" s="8" cm="1">
        <f t="array" ref="I77">IF(A77="","",IF(COUNTIF(TOther[Frequency],$I$1)=0,0,SUMPRODUCT(--(IFERROR(MOD(A77-TOther[Start Date],14),1)=0),--(TOther[Frequency]=$I$1),--(TOther[Start Date]&lt;=A77),--(TOther[End Date Calc]&gt;=A77),TOther[Amount])))</f>
        <v>0</v>
      </c>
      <c r="J77" s="8">
        <f>IF(A77="","",IF(COUNTIF(TOther[Frequency],$J$1)=0,0,IF(OR(DAY(A77)=1,DAY(A77)=15),SUMIFS(TOther[Amount],TOther[Frequency],$J$1,TOther[Start Date],"&lt;="&amp;$A77,TOther[End Date Calc],"&gt;="&amp;A77),0)))</f>
        <v>0</v>
      </c>
      <c r="K77" s="8">
        <f>IF(A77="","",IF(COUNTIF(TOther[Frequency],$K$1)=0,0,IF(A77=(A77-DAY(A77)+1+2*7-WEEKDAY(A77-DAY(A77)+8-4,1)),SUMIFS(TOther[Amount],TOther[Frequency],$K$1,TOther[Start Date],"&lt;="&amp;$A77,TOther[End Date Calc],"&gt;="&amp;A77),0)))</f>
        <v>0</v>
      </c>
      <c r="L77" s="8">
        <f>IF(A77="","",IF(COUNTIF(TOther[Frequency],$L$1)=0,0,IF(A77=(A77-DAY(A77)+1+3*7-WEEKDAY(A77-DAY(A77)+8-4,1)),SUMIFS(TOther[Amount],TOther[Frequency],$L$1,TOther[Start Date],"&lt;="&amp;$A77,TOther[End Date Calc],"&gt;="&amp;A77),0)))</f>
        <v>0</v>
      </c>
      <c r="M77" s="8">
        <f>IF(A77="","",IF(COUNTIF(TOther[Frequency],$M$1)=0,0,IF(A77=(A77-DAY(A77)+1+4*7-WEEKDAY(A77-DAY(A77)+8-4,1)),SUMIFS(TOther[Amount],TOther[Frequency],$M$1,TOther[Start Date],"&lt;="&amp;$A77,TOther[End Date Calc],"&gt;="&amp;A77),0)))</f>
        <v>0</v>
      </c>
      <c r="N77" s="8" cm="1">
        <f t="array" ref="N77">IF(A77="","",IF(COUNTIF(TOther[Frequency],$N$1)=0,0,SUMPRODUCT(--(IFERROR(MOD(A77-TOther[Start Date],28),1)=0),--(TOther[Frequency]=$N$1),--(TOther[Start Date]&lt;=A77),--(TOther[End Date Calc]&gt;=A77),TOther[Amount])))</f>
        <v>0</v>
      </c>
      <c r="O77" s="8" cm="1">
        <f t="array" ref="O77">IF(A77="","",IF(COUNTIF(TOther[Frequency],$O$1)=0,0,SUMPRODUCT(--(IFERROR(MOD(A77-TOther[Start Date],42),1)=0),--(TOther[Frequency]=$O$1),--(TOther[Start Date]&lt;=A77),--(TOther[End Date Calc]&gt;=A77),TOther[Amount])))</f>
        <v>0</v>
      </c>
      <c r="P77" s="8" cm="1">
        <f t="array" ref="P77">IF(A77="","",IF(COUNTIF(TOther[Frequency],$P$1)=0,0,SUMPRODUCT(--(IFERROR(MOD(A77-TOther[Start Date],56),1)=0),--(TOther[Frequency]=$P$1),--(TOther[Start Date]&lt;=A77),--(TOther[End Date Calc]&gt;=A77),TOther[Amount])))</f>
        <v>0</v>
      </c>
      <c r="Q77" s="8">
        <f>IF(A77="","",IF(COUNTIF(TOther[Frequency],$Q$1)=0,0,IF(B77="N",SUMIFS(TOther[Amount],TOther[Frequency],$Q$1,TOther[Start Date],"&lt;="&amp;$A77,TOther[End Date Calc],"&gt;="&amp;A77,TOther[Start Day],DAY(A77)),SUMIFS(TOther[Amount],TOther[Frequency],$Q$1,TOther[Start Date],"&lt;="&amp;$A77,TOther[End Date Calc],"&gt;="&amp;A77,TOther[Start Day],"&gt;="&amp;DAY(A77)))))</f>
        <v>0</v>
      </c>
      <c r="R77" s="8" cm="1">
        <f t="array" ref="R77">IF(A77="","",IF(COUNTIF(TOther[Frequency],R$1)=0,0,SUMPRODUCT(--(TOther[Frequency]=R$1),--(TOther[Start Date]&lt;=A77),--(TOther[End Date Calc]&gt;=A77),IF(B77="N",--(TOther[Start Day]=DAY(A77)),--(TOther[Start Day]&gt;=DAY(A77))),--(IFERROR(MOD(TOther[Start Month]-MONTH(A77)+2,2),1)=0),TOther[Amount])))</f>
        <v>0</v>
      </c>
      <c r="S77" s="8" cm="1">
        <f t="array" ref="S77">IF(A77="","",IF(COUNTIF(TOther[Frequency],S$1)=0,0,SUMPRODUCT(--(TOther[Frequency]=S$1),--(TOther[Start Date]&lt;=A77),--(TOther[End Date Calc]&gt;=A77),IF(B77="N",--(TOther[Start Day]=DAY(A77)),--(TOther[Start Day]&gt;=DAY(A77))),--(IFERROR(MOD(TOther[Start Month]-MONTH(A77)+3,3),1)=0),TOther[Amount])))</f>
        <v>0</v>
      </c>
      <c r="T77" s="8" cm="1">
        <f t="array" ref="T77">IF($A77="","",IF(COUNTIF(TOther[Frequency],T$1)=0,0,SUMPRODUCT(--(TOther[Frequency]=T$1),--(TOther[Start Date]&lt;=$A77),--(TOther[End Date Calc]&gt;=$A77),IF($B77="N",--(TOther[Start Day]=DAY($A77)),--(TOther[Start Day]&gt;=DAY($A77))),--(IFERROR(MOD(TOther[Start Month]-MONTH($A77)+4,4),1)=0),TOther[Amount])))</f>
        <v>0</v>
      </c>
      <c r="U77" s="8" cm="1">
        <f t="array" ref="U77">IF(A77="","",IF(COUNTIF(TOther[Frequency],$U$1)=0,0,SUMPRODUCT(--(TOther[Frequency]=$U$1),--(TOther[Start Date]&lt;=A77),--(TOther[End Date Calc]&gt;=A77),IF(B77="N",--(TOther[Start Day]=DAY(A77)),--(TOther[Start Day]&gt;=DAY(A77))),--(IFERROR(MOD(TOther[Start Month]-MONTH(A77)+6,6),1)=0),TOther[Amount])))</f>
        <v>0</v>
      </c>
      <c r="V77" s="8" cm="1">
        <f t="array" ref="V77">IF(A77="","",IF(COUNTIF(TOther[Frequency],$V$1)=0,0,SUMPRODUCT(--(TOther[Frequency]=$V$1),--(TOther[Start Date]&lt;=A77),--(TOther[End Date Calc]&gt;=A77),IF(B77="N",--(TOther[Start Day]=DAY(A77)),--(TOther[Start Day]&gt;=DAY(A77))),--(IFERROR(MOD(TOther[Start Month]-MONTH(A77)+12,12),1)=0),TOther[Amount])))</f>
        <v>0</v>
      </c>
      <c r="W77" s="8">
        <f>IF(A77="","",SUMIFS(TOther[Amount],TOther[Start Date],A77,TOther[Frequency],$W$1))</f>
        <v>0</v>
      </c>
      <c r="X77" s="9">
        <f t="shared" si="5"/>
        <v>0</v>
      </c>
      <c r="Y77" s="9">
        <f t="shared" si="9"/>
        <v>0</v>
      </c>
      <c r="Z77" s="8" cm="1">
        <f t="array" ref="Z77">IF(A77="","",IF(COUNTIF('2) Income'!$D$13:$D$32,"Weekly")=0,0,SUMPRODUCT(--(IFERROR(MOD(A77-'2) Income'!$F$13:$F$32,7),1)=0),--('2) Income'!$D$13:$D$32="Weekly"),--('2) Income'!$F$13:$F$32&lt;=A77),'2) Income'!$E$13:$E$32)))</f>
        <v>0</v>
      </c>
      <c r="AA77" s="8" cm="1">
        <f t="array" ref="AA77">IF(A77="","",IF(COUNTIF('2) Income'!$D$13:$D$32,"Every Other Week")=0,0,SUMPRODUCT(--(IFERROR(MOD(A77-'2) Income'!$F$13:$F$32,14),1)=0),--('2) Income'!$D$13:$D$32="Every Other Week"),--('2) Income'!$F$13:$F$32&lt;=A77),'2) Income'!$E$13:$E$32)))</f>
        <v>0</v>
      </c>
      <c r="AB77" s="8">
        <f>IF(A77="","",IF(COUNTIF('2) Income'!$D$13:$D$32,"1st and 15th")=0,0,IF(OR(DAY(A77)=1,DAY(A77)=15),SUMIFS('2) Income'!$E$13:$E$32,'2) Income'!$D$13:$D$32,"1st and 15th",'2) Income'!$F$13:$F$32,"&lt;="&amp;$A77),0)))</f>
        <v>0</v>
      </c>
      <c r="AC77" s="8">
        <f>IF(A77="","",IF(COUNTIF('2) Income'!$D$13:$D$32,"2nd Wednesday")=0,0,IF(A77=(A77-DAY(A77)+1+2*7-WEEKDAY(A77-DAY(A77)+8-4,1)),SUMIFS('2) Income'!$E$13:$E$32,'2) Income'!$D$13:$D$32,"2nd Wednesday",'2) Income'!$F$13:$F$32,"&lt;="&amp;$A77),0)))</f>
        <v>0</v>
      </c>
      <c r="AD77" s="8">
        <f>IF(A77="","",IF(COUNTIF('2) Income'!$D$13:$D$32,"3rd Wednesday")=0,0,IF(A77=(A77-DAY(A77)+1+3*7-WEEKDAY(A77-DAY(A77)+8-4,1)),SUMIFS('2) Income'!$E$13:$E$32,'2) Income'!$D$13:$D$32,"3rd Wednesday",'2) Income'!$F$13:$F$32,"&lt;="&amp;$A77),0)))</f>
        <v>0</v>
      </c>
      <c r="AE77" s="8">
        <f>IF(A77="","",IF(COUNTIF('2) Income'!$D$13:$D$32,"4th Wednesday")=0,0,IF(A77=(A77-DAY(A77)+1+4*7-WEEKDAY(A77-DAY(A77)+8-4,1)),SUMIFS('2) Income'!$E$13:$E$32,'2) Income'!$D$13:$D$32,"4th Wednesday",'2) Income'!$F$13:$F$32,"&lt;="&amp;$A77),0)))</f>
        <v>0</v>
      </c>
      <c r="AF77" s="8" cm="1">
        <f t="array" ref="AF77">IF(A77="","",IF(COUNTIF('2) Income'!$D$13:$D$32,"Every 4 Weeks")=0,0,SUMPRODUCT(--(IFERROR(MOD(A77-'2) Income'!$F$13:$F$32,28),1)=0),--('2) Income'!$D$13:$D$32="Every 4 Weeks"),--('2) Income'!$F$13:$F$32&lt;=A77),'2) Income'!$E$13:$E$32)))</f>
        <v>0</v>
      </c>
      <c r="AG77" s="8">
        <f>IF(A77="","",IF(COUNTIF('2) Income'!$D$13:$D$32,"Monthly")=0,0,IF(B77="N",SUMIFS('2) Income'!$E$13:$E$32,'2) Income'!$D$13:$D$32,"monthly",'2) Income'!$F$13:$F$32,"&lt;="&amp;$A77,'2) Income'!$I$13:$I$32,DAY(A77)),SUMIFS('2) Income'!$E$13:$E$32,'2) Income'!$D$13:$D$32,"monthly",'2) Income'!$F$13:$F$32,"&lt;="&amp;$A77,'2) Income'!$I$13:$I$32,"&gt;="&amp;DAY(A77)))))</f>
        <v>0</v>
      </c>
      <c r="AH77" s="8" cm="1">
        <f t="array" ref="AH77">IF(A77="","",IF(COUNTIF('2) Income'!$D$13:$D$32,"Yearly")=0,0,SUMPRODUCT(--('2) Income'!$D$13:$D$32="Yearly"),--('2) Income'!$F$13:$F$32&lt;=A77),IF(B77="N",--('2) Income'!$I$13:$I$32=DAY(A77)),--('2) Income'!$I$13:$I$32&gt;=DAY(A77))),--(IFERROR(MOD('2) Income'!$H$13:$H$32-MONTH(A77)+12,12),1)=0),'2) Income'!$E$13:$E$32)))</f>
        <v>0</v>
      </c>
      <c r="AI77" s="8">
        <f>IF(A77="","",IF(COUNTIF('2) Income'!$D$13:$D$32,"one-time")=0,0,SUMIFS('2) Income'!$E$13:$E$32,'2) Income'!$D$13:$D$32,"one-time",'2) Income'!$F$13:$F$32,"="&amp;$A77)))</f>
        <v>0</v>
      </c>
      <c r="AJ77" s="9">
        <f t="shared" si="6"/>
        <v>0</v>
      </c>
    </row>
    <row r="78" spans="1:39">
      <c r="A78" s="7">
        <f>IF(A77="","",IF(A77+1&lt;='1) Period'!$E$21,A77+1,""))</f>
        <v>45550</v>
      </c>
      <c r="B78" s="7" t="str">
        <f t="shared" si="7"/>
        <v>N</v>
      </c>
      <c r="C78" t="str">
        <f t="shared" si="8"/>
        <v>Y</v>
      </c>
      <c r="D78" s="8">
        <f>IF(A78="","",IF(TEXT(A78,"dddd")='4) Happy Money'!$E$23,WAllowance,0))</f>
        <v>0</v>
      </c>
      <c r="E78" s="8">
        <f>IF(A78="","",IF(B78="N",SUMIF(TMonthly[Day of the Month],DAY(A78),TMonthly[Amount]),SUMIF(TMonthly[Day of the Month],"&gt;="&amp;DAY(A78),TMonthly[Amount])))</f>
        <v>0</v>
      </c>
      <c r="F78" s="8" cm="1">
        <f t="array" ref="F78">IF(A78="","",SUMPRODUCT(--(TYearly[Due Date]&lt;=A78),IF(B78="N",--(TYearly[Day]=DAY(A78)),--(TYearly[Day]&gt;=DAY(A78))),--(IFERROR(MOD(TYearly[Month]-MONTH(A78)+12,12),1)=0),TYearly[Amount]))</f>
        <v>0</v>
      </c>
      <c r="G78" s="8">
        <f>IF(A78="","",SUMIF(TOneTime[Due Date],A78,TOneTime[Amount]))</f>
        <v>0</v>
      </c>
      <c r="H78" s="8" cm="1">
        <f t="array" ref="H78">IF(A78="","",IF(COUNTIF(TOther[Frequency],$H$1)=0,0,SUMPRODUCT(--(IFERROR(MOD(A78-TOther[Start Date],7),1)=0),--(TOther[Frequency]=$H$1),--(TOther[Start Date]&lt;=A78),--(TOther[End Date Calc]&gt;=A78),TOther[Amount])))</f>
        <v>0</v>
      </c>
      <c r="I78" s="8" cm="1">
        <f t="array" ref="I78">IF(A78="","",IF(COUNTIF(TOther[Frequency],$I$1)=0,0,SUMPRODUCT(--(IFERROR(MOD(A78-TOther[Start Date],14),1)=0),--(TOther[Frequency]=$I$1),--(TOther[Start Date]&lt;=A78),--(TOther[End Date Calc]&gt;=A78),TOther[Amount])))</f>
        <v>0</v>
      </c>
      <c r="J78" s="8">
        <f>IF(A78="","",IF(COUNTIF(TOther[Frequency],$J$1)=0,0,IF(OR(DAY(A78)=1,DAY(A78)=15),SUMIFS(TOther[Amount],TOther[Frequency],$J$1,TOther[Start Date],"&lt;="&amp;$A78,TOther[End Date Calc],"&gt;="&amp;A78),0)))</f>
        <v>0</v>
      </c>
      <c r="K78" s="8">
        <f>IF(A78="","",IF(COUNTIF(TOther[Frequency],$K$1)=0,0,IF(A78=(A78-DAY(A78)+1+2*7-WEEKDAY(A78-DAY(A78)+8-4,1)),SUMIFS(TOther[Amount],TOther[Frequency],$K$1,TOther[Start Date],"&lt;="&amp;$A78,TOther[End Date Calc],"&gt;="&amp;A78),0)))</f>
        <v>0</v>
      </c>
      <c r="L78" s="8">
        <f>IF(A78="","",IF(COUNTIF(TOther[Frequency],$L$1)=0,0,IF(A78=(A78-DAY(A78)+1+3*7-WEEKDAY(A78-DAY(A78)+8-4,1)),SUMIFS(TOther[Amount],TOther[Frequency],$L$1,TOther[Start Date],"&lt;="&amp;$A78,TOther[End Date Calc],"&gt;="&amp;A78),0)))</f>
        <v>0</v>
      </c>
      <c r="M78" s="8">
        <f>IF(A78="","",IF(COUNTIF(TOther[Frequency],$M$1)=0,0,IF(A78=(A78-DAY(A78)+1+4*7-WEEKDAY(A78-DAY(A78)+8-4,1)),SUMIFS(TOther[Amount],TOther[Frequency],$M$1,TOther[Start Date],"&lt;="&amp;$A78,TOther[End Date Calc],"&gt;="&amp;A78),0)))</f>
        <v>0</v>
      </c>
      <c r="N78" s="8" cm="1">
        <f t="array" ref="N78">IF(A78="","",IF(COUNTIF(TOther[Frequency],$N$1)=0,0,SUMPRODUCT(--(IFERROR(MOD(A78-TOther[Start Date],28),1)=0),--(TOther[Frequency]=$N$1),--(TOther[Start Date]&lt;=A78),--(TOther[End Date Calc]&gt;=A78),TOther[Amount])))</f>
        <v>0</v>
      </c>
      <c r="O78" s="8" cm="1">
        <f t="array" ref="O78">IF(A78="","",IF(COUNTIF(TOther[Frequency],$O$1)=0,0,SUMPRODUCT(--(IFERROR(MOD(A78-TOther[Start Date],42),1)=0),--(TOther[Frequency]=$O$1),--(TOther[Start Date]&lt;=A78),--(TOther[End Date Calc]&gt;=A78),TOther[Amount])))</f>
        <v>0</v>
      </c>
      <c r="P78" s="8" cm="1">
        <f t="array" ref="P78">IF(A78="","",IF(COUNTIF(TOther[Frequency],$P$1)=0,0,SUMPRODUCT(--(IFERROR(MOD(A78-TOther[Start Date],56),1)=0),--(TOther[Frequency]=$P$1),--(TOther[Start Date]&lt;=A78),--(TOther[End Date Calc]&gt;=A78),TOther[Amount])))</f>
        <v>0</v>
      </c>
      <c r="Q78" s="8">
        <f>IF(A78="","",IF(COUNTIF(TOther[Frequency],$Q$1)=0,0,IF(B78="N",SUMIFS(TOther[Amount],TOther[Frequency],$Q$1,TOther[Start Date],"&lt;="&amp;$A78,TOther[End Date Calc],"&gt;="&amp;A78,TOther[Start Day],DAY(A78)),SUMIFS(TOther[Amount],TOther[Frequency],$Q$1,TOther[Start Date],"&lt;="&amp;$A78,TOther[End Date Calc],"&gt;="&amp;A78,TOther[Start Day],"&gt;="&amp;DAY(A78)))))</f>
        <v>0</v>
      </c>
      <c r="R78" s="8" cm="1">
        <f t="array" ref="R78">IF(A78="","",IF(COUNTIF(TOther[Frequency],R$1)=0,0,SUMPRODUCT(--(TOther[Frequency]=R$1),--(TOther[Start Date]&lt;=A78),--(TOther[End Date Calc]&gt;=A78),IF(B78="N",--(TOther[Start Day]=DAY(A78)),--(TOther[Start Day]&gt;=DAY(A78))),--(IFERROR(MOD(TOther[Start Month]-MONTH(A78)+2,2),1)=0),TOther[Amount])))</f>
        <v>0</v>
      </c>
      <c r="S78" s="8" cm="1">
        <f t="array" ref="S78">IF(A78="","",IF(COUNTIF(TOther[Frequency],S$1)=0,0,SUMPRODUCT(--(TOther[Frequency]=S$1),--(TOther[Start Date]&lt;=A78),--(TOther[End Date Calc]&gt;=A78),IF(B78="N",--(TOther[Start Day]=DAY(A78)),--(TOther[Start Day]&gt;=DAY(A78))),--(IFERROR(MOD(TOther[Start Month]-MONTH(A78)+3,3),1)=0),TOther[Amount])))</f>
        <v>0</v>
      </c>
      <c r="T78" s="8" cm="1">
        <f t="array" ref="T78">IF($A78="","",IF(COUNTIF(TOther[Frequency],T$1)=0,0,SUMPRODUCT(--(TOther[Frequency]=T$1),--(TOther[Start Date]&lt;=$A78),--(TOther[End Date Calc]&gt;=$A78),IF($B78="N",--(TOther[Start Day]=DAY($A78)),--(TOther[Start Day]&gt;=DAY($A78))),--(IFERROR(MOD(TOther[Start Month]-MONTH($A78)+4,4),1)=0),TOther[Amount])))</f>
        <v>0</v>
      </c>
      <c r="U78" s="8" cm="1">
        <f t="array" ref="U78">IF(A78="","",IF(COUNTIF(TOther[Frequency],$U$1)=0,0,SUMPRODUCT(--(TOther[Frequency]=$U$1),--(TOther[Start Date]&lt;=A78),--(TOther[End Date Calc]&gt;=A78),IF(B78="N",--(TOther[Start Day]=DAY(A78)),--(TOther[Start Day]&gt;=DAY(A78))),--(IFERROR(MOD(TOther[Start Month]-MONTH(A78)+6,6),1)=0),TOther[Amount])))</f>
        <v>0</v>
      </c>
      <c r="V78" s="8" cm="1">
        <f t="array" ref="V78">IF(A78="","",IF(COUNTIF(TOther[Frequency],$V$1)=0,0,SUMPRODUCT(--(TOther[Frequency]=$V$1),--(TOther[Start Date]&lt;=A78),--(TOther[End Date Calc]&gt;=A78),IF(B78="N",--(TOther[Start Day]=DAY(A78)),--(TOther[Start Day]&gt;=DAY(A78))),--(IFERROR(MOD(TOther[Start Month]-MONTH(A78)+12,12),1)=0),TOther[Amount])))</f>
        <v>0</v>
      </c>
      <c r="W78" s="8">
        <f>IF(A78="","",SUMIFS(TOther[Amount],TOther[Start Date],A78,TOther[Frequency],$W$1))</f>
        <v>0</v>
      </c>
      <c r="X78" s="9">
        <f t="shared" si="5"/>
        <v>0</v>
      </c>
      <c r="Y78" s="9">
        <f t="shared" si="9"/>
        <v>0</v>
      </c>
      <c r="Z78" s="8" cm="1">
        <f t="array" ref="Z78">IF(A78="","",IF(COUNTIF('2) Income'!$D$13:$D$32,"Weekly")=0,0,SUMPRODUCT(--(IFERROR(MOD(A78-'2) Income'!$F$13:$F$32,7),1)=0),--('2) Income'!$D$13:$D$32="Weekly"),--('2) Income'!$F$13:$F$32&lt;=A78),'2) Income'!$E$13:$E$32)))</f>
        <v>0</v>
      </c>
      <c r="AA78" s="8" cm="1">
        <f t="array" ref="AA78">IF(A78="","",IF(COUNTIF('2) Income'!$D$13:$D$32,"Every Other Week")=0,0,SUMPRODUCT(--(IFERROR(MOD(A78-'2) Income'!$F$13:$F$32,14),1)=0),--('2) Income'!$D$13:$D$32="Every Other Week"),--('2) Income'!$F$13:$F$32&lt;=A78),'2) Income'!$E$13:$E$32)))</f>
        <v>0</v>
      </c>
      <c r="AB78" s="8">
        <f>IF(A78="","",IF(COUNTIF('2) Income'!$D$13:$D$32,"1st and 15th")=0,0,IF(OR(DAY(A78)=1,DAY(A78)=15),SUMIFS('2) Income'!$E$13:$E$32,'2) Income'!$D$13:$D$32,"1st and 15th",'2) Income'!$F$13:$F$32,"&lt;="&amp;$A78),0)))</f>
        <v>0</v>
      </c>
      <c r="AC78" s="8">
        <f>IF(A78="","",IF(COUNTIF('2) Income'!$D$13:$D$32,"2nd Wednesday")=0,0,IF(A78=(A78-DAY(A78)+1+2*7-WEEKDAY(A78-DAY(A78)+8-4,1)),SUMIFS('2) Income'!$E$13:$E$32,'2) Income'!$D$13:$D$32,"2nd Wednesday",'2) Income'!$F$13:$F$32,"&lt;="&amp;$A78),0)))</f>
        <v>0</v>
      </c>
      <c r="AD78" s="8">
        <f>IF(A78="","",IF(COUNTIF('2) Income'!$D$13:$D$32,"3rd Wednesday")=0,0,IF(A78=(A78-DAY(A78)+1+3*7-WEEKDAY(A78-DAY(A78)+8-4,1)),SUMIFS('2) Income'!$E$13:$E$32,'2) Income'!$D$13:$D$32,"3rd Wednesday",'2) Income'!$F$13:$F$32,"&lt;="&amp;$A78),0)))</f>
        <v>0</v>
      </c>
      <c r="AE78" s="8">
        <f>IF(A78="","",IF(COUNTIF('2) Income'!$D$13:$D$32,"4th Wednesday")=0,0,IF(A78=(A78-DAY(A78)+1+4*7-WEEKDAY(A78-DAY(A78)+8-4,1)),SUMIFS('2) Income'!$E$13:$E$32,'2) Income'!$D$13:$D$32,"4th Wednesday",'2) Income'!$F$13:$F$32,"&lt;="&amp;$A78),0)))</f>
        <v>0</v>
      </c>
      <c r="AF78" s="8" cm="1">
        <f t="array" ref="AF78">IF(A78="","",IF(COUNTIF('2) Income'!$D$13:$D$32,"Every 4 Weeks")=0,0,SUMPRODUCT(--(IFERROR(MOD(A78-'2) Income'!$F$13:$F$32,28),1)=0),--('2) Income'!$D$13:$D$32="Every 4 Weeks"),--('2) Income'!$F$13:$F$32&lt;=A78),'2) Income'!$E$13:$E$32)))</f>
        <v>0</v>
      </c>
      <c r="AG78" s="8">
        <f>IF(A78="","",IF(COUNTIF('2) Income'!$D$13:$D$32,"Monthly")=0,0,IF(B78="N",SUMIFS('2) Income'!$E$13:$E$32,'2) Income'!$D$13:$D$32,"monthly",'2) Income'!$F$13:$F$32,"&lt;="&amp;$A78,'2) Income'!$I$13:$I$32,DAY(A78)),SUMIFS('2) Income'!$E$13:$E$32,'2) Income'!$D$13:$D$32,"monthly",'2) Income'!$F$13:$F$32,"&lt;="&amp;$A78,'2) Income'!$I$13:$I$32,"&gt;="&amp;DAY(A78)))))</f>
        <v>0</v>
      </c>
      <c r="AH78" s="8" cm="1">
        <f t="array" ref="AH78">IF(A78="","",IF(COUNTIF('2) Income'!$D$13:$D$32,"Yearly")=0,0,SUMPRODUCT(--('2) Income'!$D$13:$D$32="Yearly"),--('2) Income'!$F$13:$F$32&lt;=A78),IF(B78="N",--('2) Income'!$I$13:$I$32=DAY(A78)),--('2) Income'!$I$13:$I$32&gt;=DAY(A78))),--(IFERROR(MOD('2) Income'!$H$13:$H$32-MONTH(A78)+12,12),1)=0),'2) Income'!$E$13:$E$32)))</f>
        <v>0</v>
      </c>
      <c r="AI78" s="8">
        <f>IF(A78="","",IF(COUNTIF('2) Income'!$D$13:$D$32,"one-time")=0,0,SUMIFS('2) Income'!$E$13:$E$32,'2) Income'!$D$13:$D$32,"one-time",'2) Income'!$F$13:$F$32,"="&amp;$A78)))</f>
        <v>0</v>
      </c>
      <c r="AJ78" s="9">
        <f t="shared" si="6"/>
        <v>0</v>
      </c>
    </row>
    <row r="79" spans="1:39">
      <c r="A79" s="7">
        <f>IF(A78="","",IF(A78+1&lt;='1) Period'!$E$21,A78+1,""))</f>
        <v>45551</v>
      </c>
      <c r="B79" s="7" t="str">
        <f t="shared" si="7"/>
        <v>N</v>
      </c>
      <c r="C79" t="str">
        <f t="shared" si="8"/>
        <v>F</v>
      </c>
      <c r="D79" s="8">
        <f>IF(A79="","",IF(TEXT(A79,"dddd")='4) Happy Money'!$E$23,WAllowance,0))</f>
        <v>400</v>
      </c>
      <c r="E79" s="8">
        <f>IF(A79="","",IF(B79="N",SUMIF(TMonthly[Day of the Month],DAY(A79),TMonthly[Amount]),SUMIF(TMonthly[Day of the Month],"&gt;="&amp;DAY(A79),TMonthly[Amount])))</f>
        <v>0</v>
      </c>
      <c r="F79" s="8" cm="1">
        <f t="array" ref="F79">IF(A79="","",SUMPRODUCT(--(TYearly[Due Date]&lt;=A79),IF(B79="N",--(TYearly[Day]=DAY(A79)),--(TYearly[Day]&gt;=DAY(A79))),--(IFERROR(MOD(TYearly[Month]-MONTH(A79)+12,12),1)=0),TYearly[Amount]))</f>
        <v>0</v>
      </c>
      <c r="G79" s="8">
        <f>IF(A79="","",SUMIF(TOneTime[Due Date],A79,TOneTime[Amount]))</f>
        <v>0</v>
      </c>
      <c r="H79" s="8" cm="1">
        <f t="array" ref="H79">IF(A79="","",IF(COUNTIF(TOther[Frequency],$H$1)=0,0,SUMPRODUCT(--(IFERROR(MOD(A79-TOther[Start Date],7),1)=0),--(TOther[Frequency]=$H$1),--(TOther[Start Date]&lt;=A79),--(TOther[End Date Calc]&gt;=A79),TOther[Amount])))</f>
        <v>0</v>
      </c>
      <c r="I79" s="8" cm="1">
        <f t="array" ref="I79">IF(A79="","",IF(COUNTIF(TOther[Frequency],$I$1)=0,0,SUMPRODUCT(--(IFERROR(MOD(A79-TOther[Start Date],14),1)=0),--(TOther[Frequency]=$I$1),--(TOther[Start Date]&lt;=A79),--(TOther[End Date Calc]&gt;=A79),TOther[Amount])))</f>
        <v>230</v>
      </c>
      <c r="J79" s="8">
        <f>IF(A79="","",IF(COUNTIF(TOther[Frequency],$J$1)=0,0,IF(OR(DAY(A79)=1,DAY(A79)=15),SUMIFS(TOther[Amount],TOther[Frequency],$J$1,TOther[Start Date],"&lt;="&amp;$A79,TOther[End Date Calc],"&gt;="&amp;A79),0)))</f>
        <v>0</v>
      </c>
      <c r="K79" s="8">
        <f>IF(A79="","",IF(COUNTIF(TOther[Frequency],$K$1)=0,0,IF(A79=(A79-DAY(A79)+1+2*7-WEEKDAY(A79-DAY(A79)+8-4,1)),SUMIFS(TOther[Amount],TOther[Frequency],$K$1,TOther[Start Date],"&lt;="&amp;$A79,TOther[End Date Calc],"&gt;="&amp;A79),0)))</f>
        <v>0</v>
      </c>
      <c r="L79" s="8">
        <f>IF(A79="","",IF(COUNTIF(TOther[Frequency],$L$1)=0,0,IF(A79=(A79-DAY(A79)+1+3*7-WEEKDAY(A79-DAY(A79)+8-4,1)),SUMIFS(TOther[Amount],TOther[Frequency],$L$1,TOther[Start Date],"&lt;="&amp;$A79,TOther[End Date Calc],"&gt;="&amp;A79),0)))</f>
        <v>0</v>
      </c>
      <c r="M79" s="8">
        <f>IF(A79="","",IF(COUNTIF(TOther[Frequency],$M$1)=0,0,IF(A79=(A79-DAY(A79)+1+4*7-WEEKDAY(A79-DAY(A79)+8-4,1)),SUMIFS(TOther[Amount],TOther[Frequency],$M$1,TOther[Start Date],"&lt;="&amp;$A79,TOther[End Date Calc],"&gt;="&amp;A79),0)))</f>
        <v>0</v>
      </c>
      <c r="N79" s="8" cm="1">
        <f t="array" ref="N79">IF(A79="","",IF(COUNTIF(TOther[Frequency],$N$1)=0,0,SUMPRODUCT(--(IFERROR(MOD(A79-TOther[Start Date],28),1)=0),--(TOther[Frequency]=$N$1),--(TOther[Start Date]&lt;=A79),--(TOther[End Date Calc]&gt;=A79),TOther[Amount])))</f>
        <v>0</v>
      </c>
      <c r="O79" s="8" cm="1">
        <f t="array" ref="O79">IF(A79="","",IF(COUNTIF(TOther[Frequency],$O$1)=0,0,SUMPRODUCT(--(IFERROR(MOD(A79-TOther[Start Date],42),1)=0),--(TOther[Frequency]=$O$1),--(TOther[Start Date]&lt;=A79),--(TOther[End Date Calc]&gt;=A79),TOther[Amount])))</f>
        <v>0</v>
      </c>
      <c r="P79" s="8" cm="1">
        <f t="array" ref="P79">IF(A79="","",IF(COUNTIF(TOther[Frequency],$P$1)=0,0,SUMPRODUCT(--(IFERROR(MOD(A79-TOther[Start Date],56),1)=0),--(TOther[Frequency]=$P$1),--(TOther[Start Date]&lt;=A79),--(TOther[End Date Calc]&gt;=A79),TOther[Amount])))</f>
        <v>0</v>
      </c>
      <c r="Q79" s="8">
        <f>IF(A79="","",IF(COUNTIF(TOther[Frequency],$Q$1)=0,0,IF(B79="N",SUMIFS(TOther[Amount],TOther[Frequency],$Q$1,TOther[Start Date],"&lt;="&amp;$A79,TOther[End Date Calc],"&gt;="&amp;A79,TOther[Start Day],DAY(A79)),SUMIFS(TOther[Amount],TOther[Frequency],$Q$1,TOther[Start Date],"&lt;="&amp;$A79,TOther[End Date Calc],"&gt;="&amp;A79,TOther[Start Day],"&gt;="&amp;DAY(A79)))))</f>
        <v>0</v>
      </c>
      <c r="R79" s="8" cm="1">
        <f t="array" ref="R79">IF(A79="","",IF(COUNTIF(TOther[Frequency],R$1)=0,0,SUMPRODUCT(--(TOther[Frequency]=R$1),--(TOther[Start Date]&lt;=A79),--(TOther[End Date Calc]&gt;=A79),IF(B79="N",--(TOther[Start Day]=DAY(A79)),--(TOther[Start Day]&gt;=DAY(A79))),--(IFERROR(MOD(TOther[Start Month]-MONTH(A79)+2,2),1)=0),TOther[Amount])))</f>
        <v>0</v>
      </c>
      <c r="S79" s="8" cm="1">
        <f t="array" ref="S79">IF(A79="","",IF(COUNTIF(TOther[Frequency],S$1)=0,0,SUMPRODUCT(--(TOther[Frequency]=S$1),--(TOther[Start Date]&lt;=A79),--(TOther[End Date Calc]&gt;=A79),IF(B79="N",--(TOther[Start Day]=DAY(A79)),--(TOther[Start Day]&gt;=DAY(A79))),--(IFERROR(MOD(TOther[Start Month]-MONTH(A79)+3,3),1)=0),TOther[Amount])))</f>
        <v>0</v>
      </c>
      <c r="T79" s="8" cm="1">
        <f t="array" ref="T79">IF($A79="","",IF(COUNTIF(TOther[Frequency],T$1)=0,0,SUMPRODUCT(--(TOther[Frequency]=T$1),--(TOther[Start Date]&lt;=$A79),--(TOther[End Date Calc]&gt;=$A79),IF($B79="N",--(TOther[Start Day]=DAY($A79)),--(TOther[Start Day]&gt;=DAY($A79))),--(IFERROR(MOD(TOther[Start Month]-MONTH($A79)+4,4),1)=0),TOther[Amount])))</f>
        <v>0</v>
      </c>
      <c r="U79" s="8" cm="1">
        <f t="array" ref="U79">IF(A79="","",IF(COUNTIF(TOther[Frequency],$U$1)=0,0,SUMPRODUCT(--(TOther[Frequency]=$U$1),--(TOther[Start Date]&lt;=A79),--(TOther[End Date Calc]&gt;=A79),IF(B79="N",--(TOther[Start Day]=DAY(A79)),--(TOther[Start Day]&gt;=DAY(A79))),--(IFERROR(MOD(TOther[Start Month]-MONTH(A79)+6,6),1)=0),TOther[Amount])))</f>
        <v>0</v>
      </c>
      <c r="V79" s="8" cm="1">
        <f t="array" ref="V79">IF(A79="","",IF(COUNTIF(TOther[Frequency],$V$1)=0,0,SUMPRODUCT(--(TOther[Frequency]=$V$1),--(TOther[Start Date]&lt;=A79),--(TOther[End Date Calc]&gt;=A79),IF(B79="N",--(TOther[Start Day]=DAY(A79)),--(TOther[Start Day]&gt;=DAY(A79))),--(IFERROR(MOD(TOther[Start Month]-MONTH(A79)+12,12),1)=0),TOther[Amount])))</f>
        <v>0</v>
      </c>
      <c r="W79" s="8">
        <f>IF(A79="","",SUMIFS(TOther[Amount],TOther[Start Date],A79,TOther[Frequency],$W$1))</f>
        <v>0</v>
      </c>
      <c r="X79" s="9">
        <f t="shared" si="5"/>
        <v>230</v>
      </c>
      <c r="Y79" s="9">
        <f t="shared" si="9"/>
        <v>230</v>
      </c>
      <c r="Z79" s="8" cm="1">
        <f t="array" ref="Z79">IF(A79="","",IF(COUNTIF('2) Income'!$D$13:$D$32,"Weekly")=0,0,SUMPRODUCT(--(IFERROR(MOD(A79-'2) Income'!$F$13:$F$32,7),1)=0),--('2) Income'!$D$13:$D$32="Weekly"),--('2) Income'!$F$13:$F$32&lt;=A79),'2) Income'!$E$13:$E$32)))</f>
        <v>0</v>
      </c>
      <c r="AA79" s="8" cm="1">
        <f t="array" ref="AA79">IF(A79="","",IF(COUNTIF('2) Income'!$D$13:$D$32,"Every Other Week")=0,0,SUMPRODUCT(--(IFERROR(MOD(A79-'2) Income'!$F$13:$F$32,14),1)=0),--('2) Income'!$D$13:$D$32="Every Other Week"),--('2) Income'!$F$13:$F$32&lt;=A79),'2) Income'!$E$13:$E$32)))</f>
        <v>0</v>
      </c>
      <c r="AB79" s="8">
        <f>IF(A79="","",IF(COUNTIF('2) Income'!$D$13:$D$32,"1st and 15th")=0,0,IF(OR(DAY(A79)=1,DAY(A79)=15),SUMIFS('2) Income'!$E$13:$E$32,'2) Income'!$D$13:$D$32,"1st and 15th",'2) Income'!$F$13:$F$32,"&lt;="&amp;$A79),0)))</f>
        <v>0</v>
      </c>
      <c r="AC79" s="8">
        <f>IF(A79="","",IF(COUNTIF('2) Income'!$D$13:$D$32,"2nd Wednesday")=0,0,IF(A79=(A79-DAY(A79)+1+2*7-WEEKDAY(A79-DAY(A79)+8-4,1)),SUMIFS('2) Income'!$E$13:$E$32,'2) Income'!$D$13:$D$32,"2nd Wednesday",'2) Income'!$F$13:$F$32,"&lt;="&amp;$A79),0)))</f>
        <v>0</v>
      </c>
      <c r="AD79" s="8">
        <f>IF(A79="","",IF(COUNTIF('2) Income'!$D$13:$D$32,"3rd Wednesday")=0,0,IF(A79=(A79-DAY(A79)+1+3*7-WEEKDAY(A79-DAY(A79)+8-4,1)),SUMIFS('2) Income'!$E$13:$E$32,'2) Income'!$D$13:$D$32,"3rd Wednesday",'2) Income'!$F$13:$F$32,"&lt;="&amp;$A79),0)))</f>
        <v>0</v>
      </c>
      <c r="AE79" s="8">
        <f>IF(A79="","",IF(COUNTIF('2) Income'!$D$13:$D$32,"4th Wednesday")=0,0,IF(A79=(A79-DAY(A79)+1+4*7-WEEKDAY(A79-DAY(A79)+8-4,1)),SUMIFS('2) Income'!$E$13:$E$32,'2) Income'!$D$13:$D$32,"4th Wednesday",'2) Income'!$F$13:$F$32,"&lt;="&amp;$A79),0)))</f>
        <v>0</v>
      </c>
      <c r="AF79" s="8" cm="1">
        <f t="array" ref="AF79">IF(A79="","",IF(COUNTIF('2) Income'!$D$13:$D$32,"Every 4 Weeks")=0,0,SUMPRODUCT(--(IFERROR(MOD(A79-'2) Income'!$F$13:$F$32,28),1)=0),--('2) Income'!$D$13:$D$32="Every 4 Weeks"),--('2) Income'!$F$13:$F$32&lt;=A79),'2) Income'!$E$13:$E$32)))</f>
        <v>0</v>
      </c>
      <c r="AG79" s="8">
        <f>IF(A79="","",IF(COUNTIF('2) Income'!$D$13:$D$32,"Monthly")=0,0,IF(B79="N",SUMIFS('2) Income'!$E$13:$E$32,'2) Income'!$D$13:$D$32,"monthly",'2) Income'!$F$13:$F$32,"&lt;="&amp;$A79,'2) Income'!$I$13:$I$32,DAY(A79)),SUMIFS('2) Income'!$E$13:$E$32,'2) Income'!$D$13:$D$32,"monthly",'2) Income'!$F$13:$F$32,"&lt;="&amp;$A79,'2) Income'!$I$13:$I$32,"&gt;="&amp;DAY(A79)))))</f>
        <v>0</v>
      </c>
      <c r="AH79" s="8" cm="1">
        <f t="array" ref="AH79">IF(A79="","",IF(COUNTIF('2) Income'!$D$13:$D$32,"Yearly")=0,0,SUMPRODUCT(--('2) Income'!$D$13:$D$32="Yearly"),--('2) Income'!$F$13:$F$32&lt;=A79),IF(B79="N",--('2) Income'!$I$13:$I$32=DAY(A79)),--('2) Income'!$I$13:$I$32&gt;=DAY(A79))),--(IFERROR(MOD('2) Income'!$H$13:$H$32-MONTH(A79)+12,12),1)=0),'2) Income'!$E$13:$E$32)))</f>
        <v>0</v>
      </c>
      <c r="AI79" s="8">
        <f>IF(A79="","",IF(COUNTIF('2) Income'!$D$13:$D$32,"one-time")=0,0,SUMIFS('2) Income'!$E$13:$E$32,'2) Income'!$D$13:$D$32,"one-time",'2) Income'!$F$13:$F$32,"="&amp;$A79)))</f>
        <v>0</v>
      </c>
      <c r="AJ79" s="9">
        <f t="shared" si="6"/>
        <v>0</v>
      </c>
    </row>
    <row r="80" spans="1:39">
      <c r="A80" s="7">
        <f>IF(A79="","",IF(A79+1&lt;='1) Period'!$E$21,A79+1,""))</f>
        <v>45552</v>
      </c>
      <c r="B80" s="7" t="str">
        <f t="shared" si="7"/>
        <v>N</v>
      </c>
      <c r="C80" t="str">
        <f t="shared" si="8"/>
        <v>F</v>
      </c>
      <c r="D80" s="8">
        <f>IF(A80="","",IF(TEXT(A80,"dddd")='4) Happy Money'!$E$23,WAllowance,0))</f>
        <v>0</v>
      </c>
      <c r="E80" s="8">
        <f>IF(A80="","",IF(B80="N",SUMIF(TMonthly[Day of the Month],DAY(A80),TMonthly[Amount]),SUMIF(TMonthly[Day of the Month],"&gt;="&amp;DAY(A80),TMonthly[Amount])))</f>
        <v>0</v>
      </c>
      <c r="F80" s="8" cm="1">
        <f t="array" ref="F80">IF(A80="","",SUMPRODUCT(--(TYearly[Due Date]&lt;=A80),IF(B80="N",--(TYearly[Day]=DAY(A80)),--(TYearly[Day]&gt;=DAY(A80))),--(IFERROR(MOD(TYearly[Month]-MONTH(A80)+12,12),1)=0),TYearly[Amount]))</f>
        <v>0</v>
      </c>
      <c r="G80" s="8">
        <f>IF(A80="","",SUMIF(TOneTime[Due Date],A80,TOneTime[Amount]))</f>
        <v>0</v>
      </c>
      <c r="H80" s="8" cm="1">
        <f t="array" ref="H80">IF(A80="","",IF(COUNTIF(TOther[Frequency],$H$1)=0,0,SUMPRODUCT(--(IFERROR(MOD(A80-TOther[Start Date],7),1)=0),--(TOther[Frequency]=$H$1),--(TOther[Start Date]&lt;=A80),--(TOther[End Date Calc]&gt;=A80),TOther[Amount])))</f>
        <v>0</v>
      </c>
      <c r="I80" s="8" cm="1">
        <f t="array" ref="I80">IF(A80="","",IF(COUNTIF(TOther[Frequency],$I$1)=0,0,SUMPRODUCT(--(IFERROR(MOD(A80-TOther[Start Date],14),1)=0),--(TOther[Frequency]=$I$1),--(TOther[Start Date]&lt;=A80),--(TOther[End Date Calc]&gt;=A80),TOther[Amount])))</f>
        <v>0</v>
      </c>
      <c r="J80" s="8">
        <f>IF(A80="","",IF(COUNTIF(TOther[Frequency],$J$1)=0,0,IF(OR(DAY(A80)=1,DAY(A80)=15),SUMIFS(TOther[Amount],TOther[Frequency],$J$1,TOther[Start Date],"&lt;="&amp;$A80,TOther[End Date Calc],"&gt;="&amp;A80),0)))</f>
        <v>0</v>
      </c>
      <c r="K80" s="8">
        <f>IF(A80="","",IF(COUNTIF(TOther[Frequency],$K$1)=0,0,IF(A80=(A80-DAY(A80)+1+2*7-WEEKDAY(A80-DAY(A80)+8-4,1)),SUMIFS(TOther[Amount],TOther[Frequency],$K$1,TOther[Start Date],"&lt;="&amp;$A80,TOther[End Date Calc],"&gt;="&amp;A80),0)))</f>
        <v>0</v>
      </c>
      <c r="L80" s="8">
        <f>IF(A80="","",IF(COUNTIF(TOther[Frequency],$L$1)=0,0,IF(A80=(A80-DAY(A80)+1+3*7-WEEKDAY(A80-DAY(A80)+8-4,1)),SUMIFS(TOther[Amount],TOther[Frequency],$L$1,TOther[Start Date],"&lt;="&amp;$A80,TOther[End Date Calc],"&gt;="&amp;A80),0)))</f>
        <v>0</v>
      </c>
      <c r="M80" s="8">
        <f>IF(A80="","",IF(COUNTIF(TOther[Frequency],$M$1)=0,0,IF(A80=(A80-DAY(A80)+1+4*7-WEEKDAY(A80-DAY(A80)+8-4,1)),SUMIFS(TOther[Amount],TOther[Frequency],$M$1,TOther[Start Date],"&lt;="&amp;$A80,TOther[End Date Calc],"&gt;="&amp;A80),0)))</f>
        <v>0</v>
      </c>
      <c r="N80" s="8" cm="1">
        <f t="array" ref="N80">IF(A80="","",IF(COUNTIF(TOther[Frequency],$N$1)=0,0,SUMPRODUCT(--(IFERROR(MOD(A80-TOther[Start Date],28),1)=0),--(TOther[Frequency]=$N$1),--(TOther[Start Date]&lt;=A80),--(TOther[End Date Calc]&gt;=A80),TOther[Amount])))</f>
        <v>0</v>
      </c>
      <c r="O80" s="8" cm="1">
        <f t="array" ref="O80">IF(A80="","",IF(COUNTIF(TOther[Frequency],$O$1)=0,0,SUMPRODUCT(--(IFERROR(MOD(A80-TOther[Start Date],42),1)=0),--(TOther[Frequency]=$O$1),--(TOther[Start Date]&lt;=A80),--(TOther[End Date Calc]&gt;=A80),TOther[Amount])))</f>
        <v>0</v>
      </c>
      <c r="P80" s="8" cm="1">
        <f t="array" ref="P80">IF(A80="","",IF(COUNTIF(TOther[Frequency],$P$1)=0,0,SUMPRODUCT(--(IFERROR(MOD(A80-TOther[Start Date],56),1)=0),--(TOther[Frequency]=$P$1),--(TOther[Start Date]&lt;=A80),--(TOther[End Date Calc]&gt;=A80),TOther[Amount])))</f>
        <v>0</v>
      </c>
      <c r="Q80" s="8">
        <f>IF(A80="","",IF(COUNTIF(TOther[Frequency],$Q$1)=0,0,IF(B80="N",SUMIFS(TOther[Amount],TOther[Frequency],$Q$1,TOther[Start Date],"&lt;="&amp;$A80,TOther[End Date Calc],"&gt;="&amp;A80,TOther[Start Day],DAY(A80)),SUMIFS(TOther[Amount],TOther[Frequency],$Q$1,TOther[Start Date],"&lt;="&amp;$A80,TOther[End Date Calc],"&gt;="&amp;A80,TOther[Start Day],"&gt;="&amp;DAY(A80)))))</f>
        <v>0</v>
      </c>
      <c r="R80" s="8" cm="1">
        <f t="array" ref="R80">IF(A80="","",IF(COUNTIF(TOther[Frequency],R$1)=0,0,SUMPRODUCT(--(TOther[Frequency]=R$1),--(TOther[Start Date]&lt;=A80),--(TOther[End Date Calc]&gt;=A80),IF(B80="N",--(TOther[Start Day]=DAY(A80)),--(TOther[Start Day]&gt;=DAY(A80))),--(IFERROR(MOD(TOther[Start Month]-MONTH(A80)+2,2),1)=0),TOther[Amount])))</f>
        <v>0</v>
      </c>
      <c r="S80" s="8" cm="1">
        <f t="array" ref="S80">IF(A80="","",IF(COUNTIF(TOther[Frequency],S$1)=0,0,SUMPRODUCT(--(TOther[Frequency]=S$1),--(TOther[Start Date]&lt;=A80),--(TOther[End Date Calc]&gt;=A80),IF(B80="N",--(TOther[Start Day]=DAY(A80)),--(TOther[Start Day]&gt;=DAY(A80))),--(IFERROR(MOD(TOther[Start Month]-MONTH(A80)+3,3),1)=0),TOther[Amount])))</f>
        <v>0</v>
      </c>
      <c r="T80" s="8" cm="1">
        <f t="array" ref="T80">IF($A80="","",IF(COUNTIF(TOther[Frequency],T$1)=0,0,SUMPRODUCT(--(TOther[Frequency]=T$1),--(TOther[Start Date]&lt;=$A80),--(TOther[End Date Calc]&gt;=$A80),IF($B80="N",--(TOther[Start Day]=DAY($A80)),--(TOther[Start Day]&gt;=DAY($A80))),--(IFERROR(MOD(TOther[Start Month]-MONTH($A80)+4,4),1)=0),TOther[Amount])))</f>
        <v>0</v>
      </c>
      <c r="U80" s="8" cm="1">
        <f t="array" ref="U80">IF(A80="","",IF(COUNTIF(TOther[Frequency],$U$1)=0,0,SUMPRODUCT(--(TOther[Frequency]=$U$1),--(TOther[Start Date]&lt;=A80),--(TOther[End Date Calc]&gt;=A80),IF(B80="N",--(TOther[Start Day]=DAY(A80)),--(TOther[Start Day]&gt;=DAY(A80))),--(IFERROR(MOD(TOther[Start Month]-MONTH(A80)+6,6),1)=0),TOther[Amount])))</f>
        <v>0</v>
      </c>
      <c r="V80" s="8" cm="1">
        <f t="array" ref="V80">IF(A80="","",IF(COUNTIF(TOther[Frequency],$V$1)=0,0,SUMPRODUCT(--(TOther[Frequency]=$V$1),--(TOther[Start Date]&lt;=A80),--(TOther[End Date Calc]&gt;=A80),IF(B80="N",--(TOther[Start Day]=DAY(A80)),--(TOther[Start Day]&gt;=DAY(A80))),--(IFERROR(MOD(TOther[Start Month]-MONTH(A80)+12,12),1)=0),TOther[Amount])))</f>
        <v>0</v>
      </c>
      <c r="W80" s="8">
        <f>IF(A80="","",SUMIFS(TOther[Amount],TOther[Start Date],A80,TOther[Frequency],$W$1))</f>
        <v>0</v>
      </c>
      <c r="X80" s="9">
        <f t="shared" si="5"/>
        <v>0</v>
      </c>
      <c r="Y80" s="9">
        <f t="shared" si="9"/>
        <v>0</v>
      </c>
      <c r="Z80" s="8" cm="1">
        <f t="array" ref="Z80">IF(A80="","",IF(COUNTIF('2) Income'!$D$13:$D$32,"Weekly")=0,0,SUMPRODUCT(--(IFERROR(MOD(A80-'2) Income'!$F$13:$F$32,7),1)=0),--('2) Income'!$D$13:$D$32="Weekly"),--('2) Income'!$F$13:$F$32&lt;=A80),'2) Income'!$E$13:$E$32)))</f>
        <v>0</v>
      </c>
      <c r="AA80" s="8" cm="1">
        <f t="array" ref="AA80">IF(A80="","",IF(COUNTIF('2) Income'!$D$13:$D$32,"Every Other Week")=0,0,SUMPRODUCT(--(IFERROR(MOD(A80-'2) Income'!$F$13:$F$32,14),1)=0),--('2) Income'!$D$13:$D$32="Every Other Week"),--('2) Income'!$F$13:$F$32&lt;=A80),'2) Income'!$E$13:$E$32)))</f>
        <v>0</v>
      </c>
      <c r="AB80" s="8">
        <f>IF(A80="","",IF(COUNTIF('2) Income'!$D$13:$D$32,"1st and 15th")=0,0,IF(OR(DAY(A80)=1,DAY(A80)=15),SUMIFS('2) Income'!$E$13:$E$32,'2) Income'!$D$13:$D$32,"1st and 15th",'2) Income'!$F$13:$F$32,"&lt;="&amp;$A80),0)))</f>
        <v>0</v>
      </c>
      <c r="AC80" s="8">
        <f>IF(A80="","",IF(COUNTIF('2) Income'!$D$13:$D$32,"2nd Wednesday")=0,0,IF(A80=(A80-DAY(A80)+1+2*7-WEEKDAY(A80-DAY(A80)+8-4,1)),SUMIFS('2) Income'!$E$13:$E$32,'2) Income'!$D$13:$D$32,"2nd Wednesday",'2) Income'!$F$13:$F$32,"&lt;="&amp;$A80),0)))</f>
        <v>0</v>
      </c>
      <c r="AD80" s="8">
        <f>IF(A80="","",IF(COUNTIF('2) Income'!$D$13:$D$32,"3rd Wednesday")=0,0,IF(A80=(A80-DAY(A80)+1+3*7-WEEKDAY(A80-DAY(A80)+8-4,1)),SUMIFS('2) Income'!$E$13:$E$32,'2) Income'!$D$13:$D$32,"3rd Wednesday",'2) Income'!$F$13:$F$32,"&lt;="&amp;$A80),0)))</f>
        <v>0</v>
      </c>
      <c r="AE80" s="8">
        <f>IF(A80="","",IF(COUNTIF('2) Income'!$D$13:$D$32,"4th Wednesday")=0,0,IF(A80=(A80-DAY(A80)+1+4*7-WEEKDAY(A80-DAY(A80)+8-4,1)),SUMIFS('2) Income'!$E$13:$E$32,'2) Income'!$D$13:$D$32,"4th Wednesday",'2) Income'!$F$13:$F$32,"&lt;="&amp;$A80),0)))</f>
        <v>0</v>
      </c>
      <c r="AF80" s="8" cm="1">
        <f t="array" ref="AF80">IF(A80="","",IF(COUNTIF('2) Income'!$D$13:$D$32,"Every 4 Weeks")=0,0,SUMPRODUCT(--(IFERROR(MOD(A80-'2) Income'!$F$13:$F$32,28),1)=0),--('2) Income'!$D$13:$D$32="Every 4 Weeks"),--('2) Income'!$F$13:$F$32&lt;=A80),'2) Income'!$E$13:$E$32)))</f>
        <v>0</v>
      </c>
      <c r="AG80" s="8">
        <f>IF(A80="","",IF(COUNTIF('2) Income'!$D$13:$D$32,"Monthly")=0,0,IF(B80="N",SUMIFS('2) Income'!$E$13:$E$32,'2) Income'!$D$13:$D$32,"monthly",'2) Income'!$F$13:$F$32,"&lt;="&amp;$A80,'2) Income'!$I$13:$I$32,DAY(A80)),SUMIFS('2) Income'!$E$13:$E$32,'2) Income'!$D$13:$D$32,"monthly",'2) Income'!$F$13:$F$32,"&lt;="&amp;$A80,'2) Income'!$I$13:$I$32,"&gt;="&amp;DAY(A80)))))</f>
        <v>0</v>
      </c>
      <c r="AH80" s="8" cm="1">
        <f t="array" ref="AH80">IF(A80="","",IF(COUNTIF('2) Income'!$D$13:$D$32,"Yearly")=0,0,SUMPRODUCT(--('2) Income'!$D$13:$D$32="Yearly"),--('2) Income'!$F$13:$F$32&lt;=A80),IF(B80="N",--('2) Income'!$I$13:$I$32=DAY(A80)),--('2) Income'!$I$13:$I$32&gt;=DAY(A80))),--(IFERROR(MOD('2) Income'!$H$13:$H$32-MONTH(A80)+12,12),1)=0),'2) Income'!$E$13:$E$32)))</f>
        <v>0</v>
      </c>
      <c r="AI80" s="8">
        <f>IF(A80="","",IF(COUNTIF('2) Income'!$D$13:$D$32,"one-time")=0,0,SUMIFS('2) Income'!$E$13:$E$32,'2) Income'!$D$13:$D$32,"one-time",'2) Income'!$F$13:$F$32,"="&amp;$A80)))</f>
        <v>0</v>
      </c>
      <c r="AJ80" s="9">
        <f t="shared" si="6"/>
        <v>0</v>
      </c>
    </row>
    <row r="81" spans="1:36">
      <c r="A81" s="7">
        <f>IF(A80="","",IF(A80+1&lt;='1) Period'!$E$21,A80+1,""))</f>
        <v>45553</v>
      </c>
      <c r="B81" s="7" t="str">
        <f t="shared" si="7"/>
        <v>N</v>
      </c>
      <c r="C81" t="str">
        <f t="shared" si="8"/>
        <v>F</v>
      </c>
      <c r="D81" s="8">
        <f>IF(A81="","",IF(TEXT(A81,"dddd")='4) Happy Money'!$E$23,WAllowance,0))</f>
        <v>0</v>
      </c>
      <c r="E81" s="8">
        <f>IF(A81="","",IF(B81="N",SUMIF(TMonthly[Day of the Month],DAY(A81),TMonthly[Amount]),SUMIF(TMonthly[Day of the Month],"&gt;="&amp;DAY(A81),TMonthly[Amount])))</f>
        <v>0</v>
      </c>
      <c r="F81" s="8" cm="1">
        <f t="array" ref="F81">IF(A81="","",SUMPRODUCT(--(TYearly[Due Date]&lt;=A81),IF(B81="N",--(TYearly[Day]=DAY(A81)),--(TYearly[Day]&gt;=DAY(A81))),--(IFERROR(MOD(TYearly[Month]-MONTH(A81)+12,12),1)=0),TYearly[Amount]))</f>
        <v>0</v>
      </c>
      <c r="G81" s="8">
        <f>IF(A81="","",SUMIF(TOneTime[Due Date],A81,TOneTime[Amount]))</f>
        <v>0</v>
      </c>
      <c r="H81" s="8" cm="1">
        <f t="array" ref="H81">IF(A81="","",IF(COUNTIF(TOther[Frequency],$H$1)=0,0,SUMPRODUCT(--(IFERROR(MOD(A81-TOther[Start Date],7),1)=0),--(TOther[Frequency]=$H$1),--(TOther[Start Date]&lt;=A81),--(TOther[End Date Calc]&gt;=A81),TOther[Amount])))</f>
        <v>0</v>
      </c>
      <c r="I81" s="8" cm="1">
        <f t="array" ref="I81">IF(A81="","",IF(COUNTIF(TOther[Frequency],$I$1)=0,0,SUMPRODUCT(--(IFERROR(MOD(A81-TOther[Start Date],14),1)=0),--(TOther[Frequency]=$I$1),--(TOther[Start Date]&lt;=A81),--(TOther[End Date Calc]&gt;=A81),TOther[Amount])))</f>
        <v>0</v>
      </c>
      <c r="J81" s="8">
        <f>IF(A81="","",IF(COUNTIF(TOther[Frequency],$J$1)=0,0,IF(OR(DAY(A81)=1,DAY(A81)=15),SUMIFS(TOther[Amount],TOther[Frequency],$J$1,TOther[Start Date],"&lt;="&amp;$A81,TOther[End Date Calc],"&gt;="&amp;A81),0)))</f>
        <v>0</v>
      </c>
      <c r="K81" s="8">
        <f>IF(A81="","",IF(COUNTIF(TOther[Frequency],$K$1)=0,0,IF(A81=(A81-DAY(A81)+1+2*7-WEEKDAY(A81-DAY(A81)+8-4,1)),SUMIFS(TOther[Amount],TOther[Frequency],$K$1,TOther[Start Date],"&lt;="&amp;$A81,TOther[End Date Calc],"&gt;="&amp;A81),0)))</f>
        <v>0</v>
      </c>
      <c r="L81" s="8">
        <f>IF(A81="","",IF(COUNTIF(TOther[Frequency],$L$1)=0,0,IF(A81=(A81-DAY(A81)+1+3*7-WEEKDAY(A81-DAY(A81)+8-4,1)),SUMIFS(TOther[Amount],TOther[Frequency],$L$1,TOther[Start Date],"&lt;="&amp;$A81,TOther[End Date Calc],"&gt;="&amp;A81),0)))</f>
        <v>0</v>
      </c>
      <c r="M81" s="8">
        <f>IF(A81="","",IF(COUNTIF(TOther[Frequency],$M$1)=0,0,IF(A81=(A81-DAY(A81)+1+4*7-WEEKDAY(A81-DAY(A81)+8-4,1)),SUMIFS(TOther[Amount],TOther[Frequency],$M$1,TOther[Start Date],"&lt;="&amp;$A81,TOther[End Date Calc],"&gt;="&amp;A81),0)))</f>
        <v>0</v>
      </c>
      <c r="N81" s="8" cm="1">
        <f t="array" ref="N81">IF(A81="","",IF(COUNTIF(TOther[Frequency],$N$1)=0,0,SUMPRODUCT(--(IFERROR(MOD(A81-TOther[Start Date],28),1)=0),--(TOther[Frequency]=$N$1),--(TOther[Start Date]&lt;=A81),--(TOther[End Date Calc]&gt;=A81),TOther[Amount])))</f>
        <v>0</v>
      </c>
      <c r="O81" s="8" cm="1">
        <f t="array" ref="O81">IF(A81="","",IF(COUNTIF(TOther[Frequency],$O$1)=0,0,SUMPRODUCT(--(IFERROR(MOD(A81-TOther[Start Date],42),1)=0),--(TOther[Frequency]=$O$1),--(TOther[Start Date]&lt;=A81),--(TOther[End Date Calc]&gt;=A81),TOther[Amount])))</f>
        <v>0</v>
      </c>
      <c r="P81" s="8" cm="1">
        <f t="array" ref="P81">IF(A81="","",IF(COUNTIF(TOther[Frequency],$P$1)=0,0,SUMPRODUCT(--(IFERROR(MOD(A81-TOther[Start Date],56),1)=0),--(TOther[Frequency]=$P$1),--(TOther[Start Date]&lt;=A81),--(TOther[End Date Calc]&gt;=A81),TOther[Amount])))</f>
        <v>0</v>
      </c>
      <c r="Q81" s="8">
        <f>IF(A81="","",IF(COUNTIF(TOther[Frequency],$Q$1)=0,0,IF(B81="N",SUMIFS(TOther[Amount],TOther[Frequency],$Q$1,TOther[Start Date],"&lt;="&amp;$A81,TOther[End Date Calc],"&gt;="&amp;A81,TOther[Start Day],DAY(A81)),SUMIFS(TOther[Amount],TOther[Frequency],$Q$1,TOther[Start Date],"&lt;="&amp;$A81,TOther[End Date Calc],"&gt;="&amp;A81,TOther[Start Day],"&gt;="&amp;DAY(A81)))))</f>
        <v>0</v>
      </c>
      <c r="R81" s="8" cm="1">
        <f t="array" ref="R81">IF(A81="","",IF(COUNTIF(TOther[Frequency],R$1)=0,0,SUMPRODUCT(--(TOther[Frequency]=R$1),--(TOther[Start Date]&lt;=A81),--(TOther[End Date Calc]&gt;=A81),IF(B81="N",--(TOther[Start Day]=DAY(A81)),--(TOther[Start Day]&gt;=DAY(A81))),--(IFERROR(MOD(TOther[Start Month]-MONTH(A81)+2,2),1)=0),TOther[Amount])))</f>
        <v>0</v>
      </c>
      <c r="S81" s="8" cm="1">
        <f t="array" ref="S81">IF(A81="","",IF(COUNTIF(TOther[Frequency],S$1)=0,0,SUMPRODUCT(--(TOther[Frequency]=S$1),--(TOther[Start Date]&lt;=A81),--(TOther[End Date Calc]&gt;=A81),IF(B81="N",--(TOther[Start Day]=DAY(A81)),--(TOther[Start Day]&gt;=DAY(A81))),--(IFERROR(MOD(TOther[Start Month]-MONTH(A81)+3,3),1)=0),TOther[Amount])))</f>
        <v>0</v>
      </c>
      <c r="T81" s="8" cm="1">
        <f t="array" ref="T81">IF($A81="","",IF(COUNTIF(TOther[Frequency],T$1)=0,0,SUMPRODUCT(--(TOther[Frequency]=T$1),--(TOther[Start Date]&lt;=$A81),--(TOther[End Date Calc]&gt;=$A81),IF($B81="N",--(TOther[Start Day]=DAY($A81)),--(TOther[Start Day]&gt;=DAY($A81))),--(IFERROR(MOD(TOther[Start Month]-MONTH($A81)+4,4),1)=0),TOther[Amount])))</f>
        <v>0</v>
      </c>
      <c r="U81" s="8" cm="1">
        <f t="array" ref="U81">IF(A81="","",IF(COUNTIF(TOther[Frequency],$U$1)=0,0,SUMPRODUCT(--(TOther[Frequency]=$U$1),--(TOther[Start Date]&lt;=A81),--(TOther[End Date Calc]&gt;=A81),IF(B81="N",--(TOther[Start Day]=DAY(A81)),--(TOther[Start Day]&gt;=DAY(A81))),--(IFERROR(MOD(TOther[Start Month]-MONTH(A81)+6,6),1)=0),TOther[Amount])))</f>
        <v>0</v>
      </c>
      <c r="V81" s="8" cm="1">
        <f t="array" ref="V81">IF(A81="","",IF(COUNTIF(TOther[Frequency],$V$1)=0,0,SUMPRODUCT(--(TOther[Frequency]=$V$1),--(TOther[Start Date]&lt;=A81),--(TOther[End Date Calc]&gt;=A81),IF(B81="N",--(TOther[Start Day]=DAY(A81)),--(TOther[Start Day]&gt;=DAY(A81))),--(IFERROR(MOD(TOther[Start Month]-MONTH(A81)+12,12),1)=0),TOther[Amount])))</f>
        <v>0</v>
      </c>
      <c r="W81" s="8">
        <f>IF(A81="","",SUMIFS(TOther[Amount],TOther[Start Date],A81,TOther[Frequency],$W$1))</f>
        <v>0</v>
      </c>
      <c r="X81" s="9">
        <f t="shared" si="5"/>
        <v>0</v>
      </c>
      <c r="Y81" s="9">
        <f t="shared" si="9"/>
        <v>0</v>
      </c>
      <c r="Z81" s="8" cm="1">
        <f t="array" ref="Z81">IF(A81="","",IF(COUNTIF('2) Income'!$D$13:$D$32,"Weekly")=0,0,SUMPRODUCT(--(IFERROR(MOD(A81-'2) Income'!$F$13:$F$32,7),1)=0),--('2) Income'!$D$13:$D$32="Weekly"),--('2) Income'!$F$13:$F$32&lt;=A81),'2) Income'!$E$13:$E$32)))</f>
        <v>0</v>
      </c>
      <c r="AA81" s="8" cm="1">
        <f t="array" ref="AA81">IF(A81="","",IF(COUNTIF('2) Income'!$D$13:$D$32,"Every Other Week")=0,0,SUMPRODUCT(--(IFERROR(MOD(A81-'2) Income'!$F$13:$F$32,14),1)=0),--('2) Income'!$D$13:$D$32="Every Other Week"),--('2) Income'!$F$13:$F$32&lt;=A81),'2) Income'!$E$13:$E$32)))</f>
        <v>0</v>
      </c>
      <c r="AB81" s="8">
        <f>IF(A81="","",IF(COUNTIF('2) Income'!$D$13:$D$32,"1st and 15th")=0,0,IF(OR(DAY(A81)=1,DAY(A81)=15),SUMIFS('2) Income'!$E$13:$E$32,'2) Income'!$D$13:$D$32,"1st and 15th",'2) Income'!$F$13:$F$32,"&lt;="&amp;$A81),0)))</f>
        <v>0</v>
      </c>
      <c r="AC81" s="8">
        <f>IF(A81="","",IF(COUNTIF('2) Income'!$D$13:$D$32,"2nd Wednesday")=0,0,IF(A81=(A81-DAY(A81)+1+2*7-WEEKDAY(A81-DAY(A81)+8-4,1)),SUMIFS('2) Income'!$E$13:$E$32,'2) Income'!$D$13:$D$32,"2nd Wednesday",'2) Income'!$F$13:$F$32,"&lt;="&amp;$A81),0)))</f>
        <v>0</v>
      </c>
      <c r="AD81" s="8">
        <f>IF(A81="","",IF(COUNTIF('2) Income'!$D$13:$D$32,"3rd Wednesday")=0,0,IF(A81=(A81-DAY(A81)+1+3*7-WEEKDAY(A81-DAY(A81)+8-4,1)),SUMIFS('2) Income'!$E$13:$E$32,'2) Income'!$D$13:$D$32,"3rd Wednesday",'2) Income'!$F$13:$F$32,"&lt;="&amp;$A81),0)))</f>
        <v>0</v>
      </c>
      <c r="AE81" s="8">
        <f>IF(A81="","",IF(COUNTIF('2) Income'!$D$13:$D$32,"4th Wednesday")=0,0,IF(A81=(A81-DAY(A81)+1+4*7-WEEKDAY(A81-DAY(A81)+8-4,1)),SUMIFS('2) Income'!$E$13:$E$32,'2) Income'!$D$13:$D$32,"4th Wednesday",'2) Income'!$F$13:$F$32,"&lt;="&amp;$A81),0)))</f>
        <v>0</v>
      </c>
      <c r="AF81" s="8" cm="1">
        <f t="array" ref="AF81">IF(A81="","",IF(COUNTIF('2) Income'!$D$13:$D$32,"Every 4 Weeks")=0,0,SUMPRODUCT(--(IFERROR(MOD(A81-'2) Income'!$F$13:$F$32,28),1)=0),--('2) Income'!$D$13:$D$32="Every 4 Weeks"),--('2) Income'!$F$13:$F$32&lt;=A81),'2) Income'!$E$13:$E$32)))</f>
        <v>0</v>
      </c>
      <c r="AG81" s="8">
        <f>IF(A81="","",IF(COUNTIF('2) Income'!$D$13:$D$32,"Monthly")=0,0,IF(B81="N",SUMIFS('2) Income'!$E$13:$E$32,'2) Income'!$D$13:$D$32,"monthly",'2) Income'!$F$13:$F$32,"&lt;="&amp;$A81,'2) Income'!$I$13:$I$32,DAY(A81)),SUMIFS('2) Income'!$E$13:$E$32,'2) Income'!$D$13:$D$32,"monthly",'2) Income'!$F$13:$F$32,"&lt;="&amp;$A81,'2) Income'!$I$13:$I$32,"&gt;="&amp;DAY(A81)))))</f>
        <v>0</v>
      </c>
      <c r="AH81" s="8" cm="1">
        <f t="array" ref="AH81">IF(A81="","",IF(COUNTIF('2) Income'!$D$13:$D$32,"Yearly")=0,0,SUMPRODUCT(--('2) Income'!$D$13:$D$32="Yearly"),--('2) Income'!$F$13:$F$32&lt;=A81),IF(B81="N",--('2) Income'!$I$13:$I$32=DAY(A81)),--('2) Income'!$I$13:$I$32&gt;=DAY(A81))),--(IFERROR(MOD('2) Income'!$H$13:$H$32-MONTH(A81)+12,12),1)=0),'2) Income'!$E$13:$E$32)))</f>
        <v>0</v>
      </c>
      <c r="AI81" s="8">
        <f>IF(A81="","",IF(COUNTIF('2) Income'!$D$13:$D$32,"one-time")=0,0,SUMIFS('2) Income'!$E$13:$E$32,'2) Income'!$D$13:$D$32,"one-time",'2) Income'!$F$13:$F$32,"="&amp;$A81)))</f>
        <v>0</v>
      </c>
      <c r="AJ81" s="9">
        <f t="shared" si="6"/>
        <v>0</v>
      </c>
    </row>
    <row r="82" spans="1:36">
      <c r="A82" s="7">
        <f>IF(A81="","",IF(A81+1&lt;='1) Period'!$E$21,A81+1,""))</f>
        <v>45554</v>
      </c>
      <c r="B82" s="7" t="str">
        <f t="shared" si="7"/>
        <v>N</v>
      </c>
      <c r="C82" t="str">
        <f t="shared" si="8"/>
        <v>F</v>
      </c>
      <c r="D82" s="8">
        <f>IF(A82="","",IF(TEXT(A82,"dddd")='4) Happy Money'!$E$23,WAllowance,0))</f>
        <v>0</v>
      </c>
      <c r="E82" s="8">
        <f>IF(A82="","",IF(B82="N",SUMIF(TMonthly[Day of the Month],DAY(A82),TMonthly[Amount]),SUMIF(TMonthly[Day of the Month],"&gt;="&amp;DAY(A82),TMonthly[Amount])))</f>
        <v>0</v>
      </c>
      <c r="F82" s="8" cm="1">
        <f t="array" ref="F82">IF(A82="","",SUMPRODUCT(--(TYearly[Due Date]&lt;=A82),IF(B82="N",--(TYearly[Day]=DAY(A82)),--(TYearly[Day]&gt;=DAY(A82))),--(IFERROR(MOD(TYearly[Month]-MONTH(A82)+12,12),1)=0),TYearly[Amount]))</f>
        <v>0</v>
      </c>
      <c r="G82" s="8">
        <f>IF(A82="","",SUMIF(TOneTime[Due Date],A82,TOneTime[Amount]))</f>
        <v>0</v>
      </c>
      <c r="H82" s="8" cm="1">
        <f t="array" ref="H82">IF(A82="","",IF(COUNTIF(TOther[Frequency],$H$1)=0,0,SUMPRODUCT(--(IFERROR(MOD(A82-TOther[Start Date],7),1)=0),--(TOther[Frequency]=$H$1),--(TOther[Start Date]&lt;=A82),--(TOther[End Date Calc]&gt;=A82),TOther[Amount])))</f>
        <v>0</v>
      </c>
      <c r="I82" s="8" cm="1">
        <f t="array" ref="I82">IF(A82="","",IF(COUNTIF(TOther[Frequency],$I$1)=0,0,SUMPRODUCT(--(IFERROR(MOD(A82-TOther[Start Date],14),1)=0),--(TOther[Frequency]=$I$1),--(TOther[Start Date]&lt;=A82),--(TOther[End Date Calc]&gt;=A82),TOther[Amount])))</f>
        <v>0</v>
      </c>
      <c r="J82" s="8">
        <f>IF(A82="","",IF(COUNTIF(TOther[Frequency],$J$1)=0,0,IF(OR(DAY(A82)=1,DAY(A82)=15),SUMIFS(TOther[Amount],TOther[Frequency],$J$1,TOther[Start Date],"&lt;="&amp;$A82,TOther[End Date Calc],"&gt;="&amp;A82),0)))</f>
        <v>0</v>
      </c>
      <c r="K82" s="8">
        <f>IF(A82="","",IF(COUNTIF(TOther[Frequency],$K$1)=0,0,IF(A82=(A82-DAY(A82)+1+2*7-WEEKDAY(A82-DAY(A82)+8-4,1)),SUMIFS(TOther[Amount],TOther[Frequency],$K$1,TOther[Start Date],"&lt;="&amp;$A82,TOther[End Date Calc],"&gt;="&amp;A82),0)))</f>
        <v>0</v>
      </c>
      <c r="L82" s="8">
        <f>IF(A82="","",IF(COUNTIF(TOther[Frequency],$L$1)=0,0,IF(A82=(A82-DAY(A82)+1+3*7-WEEKDAY(A82-DAY(A82)+8-4,1)),SUMIFS(TOther[Amount],TOther[Frequency],$L$1,TOther[Start Date],"&lt;="&amp;$A82,TOther[End Date Calc],"&gt;="&amp;A82),0)))</f>
        <v>0</v>
      </c>
      <c r="M82" s="8">
        <f>IF(A82="","",IF(COUNTIF(TOther[Frequency],$M$1)=0,0,IF(A82=(A82-DAY(A82)+1+4*7-WEEKDAY(A82-DAY(A82)+8-4,1)),SUMIFS(TOther[Amount],TOther[Frequency],$M$1,TOther[Start Date],"&lt;="&amp;$A82,TOther[End Date Calc],"&gt;="&amp;A82),0)))</f>
        <v>0</v>
      </c>
      <c r="N82" s="8" cm="1">
        <f t="array" ref="N82">IF(A82="","",IF(COUNTIF(TOther[Frequency],$N$1)=0,0,SUMPRODUCT(--(IFERROR(MOD(A82-TOther[Start Date],28),1)=0),--(TOther[Frequency]=$N$1),--(TOther[Start Date]&lt;=A82),--(TOther[End Date Calc]&gt;=A82),TOther[Amount])))</f>
        <v>0</v>
      </c>
      <c r="O82" s="8" cm="1">
        <f t="array" ref="O82">IF(A82="","",IF(COUNTIF(TOther[Frequency],$O$1)=0,0,SUMPRODUCT(--(IFERROR(MOD(A82-TOther[Start Date],42),1)=0),--(TOther[Frequency]=$O$1),--(TOther[Start Date]&lt;=A82),--(TOther[End Date Calc]&gt;=A82),TOther[Amount])))</f>
        <v>0</v>
      </c>
      <c r="P82" s="8" cm="1">
        <f t="array" ref="P82">IF(A82="","",IF(COUNTIF(TOther[Frequency],$P$1)=0,0,SUMPRODUCT(--(IFERROR(MOD(A82-TOther[Start Date],56),1)=0),--(TOther[Frequency]=$P$1),--(TOther[Start Date]&lt;=A82),--(TOther[End Date Calc]&gt;=A82),TOther[Amount])))</f>
        <v>0</v>
      </c>
      <c r="Q82" s="8">
        <f>IF(A82="","",IF(COUNTIF(TOther[Frequency],$Q$1)=0,0,IF(B82="N",SUMIFS(TOther[Amount],TOther[Frequency],$Q$1,TOther[Start Date],"&lt;="&amp;$A82,TOther[End Date Calc],"&gt;="&amp;A82,TOther[Start Day],DAY(A82)),SUMIFS(TOther[Amount],TOther[Frequency],$Q$1,TOther[Start Date],"&lt;="&amp;$A82,TOther[End Date Calc],"&gt;="&amp;A82,TOther[Start Day],"&gt;="&amp;DAY(A82)))))</f>
        <v>0</v>
      </c>
      <c r="R82" s="8" cm="1">
        <f t="array" ref="R82">IF(A82="","",IF(COUNTIF(TOther[Frequency],R$1)=0,0,SUMPRODUCT(--(TOther[Frequency]=R$1),--(TOther[Start Date]&lt;=A82),--(TOther[End Date Calc]&gt;=A82),IF(B82="N",--(TOther[Start Day]=DAY(A82)),--(TOther[Start Day]&gt;=DAY(A82))),--(IFERROR(MOD(TOther[Start Month]-MONTH(A82)+2,2),1)=0),TOther[Amount])))</f>
        <v>0</v>
      </c>
      <c r="S82" s="8" cm="1">
        <f t="array" ref="S82">IF(A82="","",IF(COUNTIF(TOther[Frequency],S$1)=0,0,SUMPRODUCT(--(TOther[Frequency]=S$1),--(TOther[Start Date]&lt;=A82),--(TOther[End Date Calc]&gt;=A82),IF(B82="N",--(TOther[Start Day]=DAY(A82)),--(TOther[Start Day]&gt;=DAY(A82))),--(IFERROR(MOD(TOther[Start Month]-MONTH(A82)+3,3),1)=0),TOther[Amount])))</f>
        <v>0</v>
      </c>
      <c r="T82" s="8" cm="1">
        <f t="array" ref="T82">IF($A82="","",IF(COUNTIF(TOther[Frequency],T$1)=0,0,SUMPRODUCT(--(TOther[Frequency]=T$1),--(TOther[Start Date]&lt;=$A82),--(TOther[End Date Calc]&gt;=$A82),IF($B82="N",--(TOther[Start Day]=DAY($A82)),--(TOther[Start Day]&gt;=DAY($A82))),--(IFERROR(MOD(TOther[Start Month]-MONTH($A82)+4,4),1)=0),TOther[Amount])))</f>
        <v>0</v>
      </c>
      <c r="U82" s="8" cm="1">
        <f t="array" ref="U82">IF(A82="","",IF(COUNTIF(TOther[Frequency],$U$1)=0,0,SUMPRODUCT(--(TOther[Frequency]=$U$1),--(TOther[Start Date]&lt;=A82),--(TOther[End Date Calc]&gt;=A82),IF(B82="N",--(TOther[Start Day]=DAY(A82)),--(TOther[Start Day]&gt;=DAY(A82))),--(IFERROR(MOD(TOther[Start Month]-MONTH(A82)+6,6),1)=0),TOther[Amount])))</f>
        <v>0</v>
      </c>
      <c r="V82" s="8" cm="1">
        <f t="array" ref="V82">IF(A82="","",IF(COUNTIF(TOther[Frequency],$V$1)=0,0,SUMPRODUCT(--(TOther[Frequency]=$V$1),--(TOther[Start Date]&lt;=A82),--(TOther[End Date Calc]&gt;=A82),IF(B82="N",--(TOther[Start Day]=DAY(A82)),--(TOther[Start Day]&gt;=DAY(A82))),--(IFERROR(MOD(TOther[Start Month]-MONTH(A82)+12,12),1)=0),TOther[Amount])))</f>
        <v>0</v>
      </c>
      <c r="W82" s="8">
        <f>IF(A82="","",SUMIFS(TOther[Amount],TOther[Start Date],A82,TOther[Frequency],$W$1))</f>
        <v>0</v>
      </c>
      <c r="X82" s="9">
        <f t="shared" si="5"/>
        <v>0</v>
      </c>
      <c r="Y82" s="9">
        <f t="shared" si="9"/>
        <v>0</v>
      </c>
      <c r="Z82" s="8" cm="1">
        <f t="array" ref="Z82">IF(A82="","",IF(COUNTIF('2) Income'!$D$13:$D$32,"Weekly")=0,0,SUMPRODUCT(--(IFERROR(MOD(A82-'2) Income'!$F$13:$F$32,7),1)=0),--('2) Income'!$D$13:$D$32="Weekly"),--('2) Income'!$F$13:$F$32&lt;=A82),'2) Income'!$E$13:$E$32)))</f>
        <v>0</v>
      </c>
      <c r="AA82" s="8" cm="1">
        <f t="array" ref="AA82">IF(A82="","",IF(COUNTIF('2) Income'!$D$13:$D$32,"Every Other Week")=0,0,SUMPRODUCT(--(IFERROR(MOD(A82-'2) Income'!$F$13:$F$32,14),1)=0),--('2) Income'!$D$13:$D$32="Every Other Week"),--('2) Income'!$F$13:$F$32&lt;=A82),'2) Income'!$E$13:$E$32)))</f>
        <v>0</v>
      </c>
      <c r="AB82" s="8">
        <f>IF(A82="","",IF(COUNTIF('2) Income'!$D$13:$D$32,"1st and 15th")=0,0,IF(OR(DAY(A82)=1,DAY(A82)=15),SUMIFS('2) Income'!$E$13:$E$32,'2) Income'!$D$13:$D$32,"1st and 15th",'2) Income'!$F$13:$F$32,"&lt;="&amp;$A82),0)))</f>
        <v>0</v>
      </c>
      <c r="AC82" s="8">
        <f>IF(A82="","",IF(COUNTIF('2) Income'!$D$13:$D$32,"2nd Wednesday")=0,0,IF(A82=(A82-DAY(A82)+1+2*7-WEEKDAY(A82-DAY(A82)+8-4,1)),SUMIFS('2) Income'!$E$13:$E$32,'2) Income'!$D$13:$D$32,"2nd Wednesday",'2) Income'!$F$13:$F$32,"&lt;="&amp;$A82),0)))</f>
        <v>0</v>
      </c>
      <c r="AD82" s="8">
        <f>IF(A82="","",IF(COUNTIF('2) Income'!$D$13:$D$32,"3rd Wednesday")=0,0,IF(A82=(A82-DAY(A82)+1+3*7-WEEKDAY(A82-DAY(A82)+8-4,1)),SUMIFS('2) Income'!$E$13:$E$32,'2) Income'!$D$13:$D$32,"3rd Wednesday",'2) Income'!$F$13:$F$32,"&lt;="&amp;$A82),0)))</f>
        <v>0</v>
      </c>
      <c r="AE82" s="8">
        <f>IF(A82="","",IF(COUNTIF('2) Income'!$D$13:$D$32,"4th Wednesday")=0,0,IF(A82=(A82-DAY(A82)+1+4*7-WEEKDAY(A82-DAY(A82)+8-4,1)),SUMIFS('2) Income'!$E$13:$E$32,'2) Income'!$D$13:$D$32,"4th Wednesday",'2) Income'!$F$13:$F$32,"&lt;="&amp;$A82),0)))</f>
        <v>0</v>
      </c>
      <c r="AF82" s="8" cm="1">
        <f t="array" ref="AF82">IF(A82="","",IF(COUNTIF('2) Income'!$D$13:$D$32,"Every 4 Weeks")=0,0,SUMPRODUCT(--(IFERROR(MOD(A82-'2) Income'!$F$13:$F$32,28),1)=0),--('2) Income'!$D$13:$D$32="Every 4 Weeks"),--('2) Income'!$F$13:$F$32&lt;=A82),'2) Income'!$E$13:$E$32)))</f>
        <v>0</v>
      </c>
      <c r="AG82" s="8">
        <f>IF(A82="","",IF(COUNTIF('2) Income'!$D$13:$D$32,"Monthly")=0,0,IF(B82="N",SUMIFS('2) Income'!$E$13:$E$32,'2) Income'!$D$13:$D$32,"monthly",'2) Income'!$F$13:$F$32,"&lt;="&amp;$A82,'2) Income'!$I$13:$I$32,DAY(A82)),SUMIFS('2) Income'!$E$13:$E$32,'2) Income'!$D$13:$D$32,"monthly",'2) Income'!$F$13:$F$32,"&lt;="&amp;$A82,'2) Income'!$I$13:$I$32,"&gt;="&amp;DAY(A82)))))</f>
        <v>0</v>
      </c>
      <c r="AH82" s="8" cm="1">
        <f t="array" ref="AH82">IF(A82="","",IF(COUNTIF('2) Income'!$D$13:$D$32,"Yearly")=0,0,SUMPRODUCT(--('2) Income'!$D$13:$D$32="Yearly"),--('2) Income'!$F$13:$F$32&lt;=A82),IF(B82="N",--('2) Income'!$I$13:$I$32=DAY(A82)),--('2) Income'!$I$13:$I$32&gt;=DAY(A82))),--(IFERROR(MOD('2) Income'!$H$13:$H$32-MONTH(A82)+12,12),1)=0),'2) Income'!$E$13:$E$32)))</f>
        <v>0</v>
      </c>
      <c r="AI82" s="8">
        <f>IF(A82="","",IF(COUNTIF('2) Income'!$D$13:$D$32,"one-time")=0,0,SUMIFS('2) Income'!$E$13:$E$32,'2) Income'!$D$13:$D$32,"one-time",'2) Income'!$F$13:$F$32,"="&amp;$A82)))</f>
        <v>0</v>
      </c>
      <c r="AJ82" s="9">
        <f t="shared" si="6"/>
        <v>0</v>
      </c>
    </row>
    <row r="83" spans="1:36">
      <c r="A83" s="7">
        <f>IF(A82="","",IF(A82+1&lt;='1) Period'!$E$21,A82+1,""))</f>
        <v>45555</v>
      </c>
      <c r="B83" s="7" t="str">
        <f t="shared" si="7"/>
        <v>N</v>
      </c>
      <c r="C83" t="str">
        <f t="shared" si="8"/>
        <v>F</v>
      </c>
      <c r="D83" s="8">
        <f>IF(A83="","",IF(TEXT(A83,"dddd")='4) Happy Money'!$E$23,WAllowance,0))</f>
        <v>0</v>
      </c>
      <c r="E83" s="8">
        <f>IF(A83="","",IF(B83="N",SUMIF(TMonthly[Day of the Month],DAY(A83),TMonthly[Amount]),SUMIF(TMonthly[Day of the Month],"&gt;="&amp;DAY(A83),TMonthly[Amount])))</f>
        <v>0</v>
      </c>
      <c r="F83" s="8" cm="1">
        <f t="array" ref="F83">IF(A83="","",SUMPRODUCT(--(TYearly[Due Date]&lt;=A83),IF(B83="N",--(TYearly[Day]=DAY(A83)),--(TYearly[Day]&gt;=DAY(A83))),--(IFERROR(MOD(TYearly[Month]-MONTH(A83)+12,12),1)=0),TYearly[Amount]))</f>
        <v>0</v>
      </c>
      <c r="G83" s="8">
        <f>IF(A83="","",SUMIF(TOneTime[Due Date],A83,TOneTime[Amount]))</f>
        <v>0</v>
      </c>
      <c r="H83" s="8" cm="1">
        <f t="array" ref="H83">IF(A83="","",IF(COUNTIF(TOther[Frequency],$H$1)=0,0,SUMPRODUCT(--(IFERROR(MOD(A83-TOther[Start Date],7),1)=0),--(TOther[Frequency]=$H$1),--(TOther[Start Date]&lt;=A83),--(TOther[End Date Calc]&gt;=A83),TOther[Amount])))</f>
        <v>0</v>
      </c>
      <c r="I83" s="8" cm="1">
        <f t="array" ref="I83">IF(A83="","",IF(COUNTIF(TOther[Frequency],$I$1)=0,0,SUMPRODUCT(--(IFERROR(MOD(A83-TOther[Start Date],14),1)=0),--(TOther[Frequency]=$I$1),--(TOther[Start Date]&lt;=A83),--(TOther[End Date Calc]&gt;=A83),TOther[Amount])))</f>
        <v>0</v>
      </c>
      <c r="J83" s="8">
        <f>IF(A83="","",IF(COUNTIF(TOther[Frequency],$J$1)=0,0,IF(OR(DAY(A83)=1,DAY(A83)=15),SUMIFS(TOther[Amount],TOther[Frequency],$J$1,TOther[Start Date],"&lt;="&amp;$A83,TOther[End Date Calc],"&gt;="&amp;A83),0)))</f>
        <v>0</v>
      </c>
      <c r="K83" s="8">
        <f>IF(A83="","",IF(COUNTIF(TOther[Frequency],$K$1)=0,0,IF(A83=(A83-DAY(A83)+1+2*7-WEEKDAY(A83-DAY(A83)+8-4,1)),SUMIFS(TOther[Amount],TOther[Frequency],$K$1,TOther[Start Date],"&lt;="&amp;$A83,TOther[End Date Calc],"&gt;="&amp;A83),0)))</f>
        <v>0</v>
      </c>
      <c r="L83" s="8">
        <f>IF(A83="","",IF(COUNTIF(TOther[Frequency],$L$1)=0,0,IF(A83=(A83-DAY(A83)+1+3*7-WEEKDAY(A83-DAY(A83)+8-4,1)),SUMIFS(TOther[Amount],TOther[Frequency],$L$1,TOther[Start Date],"&lt;="&amp;$A83,TOther[End Date Calc],"&gt;="&amp;A83),0)))</f>
        <v>0</v>
      </c>
      <c r="M83" s="8">
        <f>IF(A83="","",IF(COUNTIF(TOther[Frequency],$M$1)=0,0,IF(A83=(A83-DAY(A83)+1+4*7-WEEKDAY(A83-DAY(A83)+8-4,1)),SUMIFS(TOther[Amount],TOther[Frequency],$M$1,TOther[Start Date],"&lt;="&amp;$A83,TOther[End Date Calc],"&gt;="&amp;A83),0)))</f>
        <v>0</v>
      </c>
      <c r="N83" s="8" cm="1">
        <f t="array" ref="N83">IF(A83="","",IF(COUNTIF(TOther[Frequency],$N$1)=0,0,SUMPRODUCT(--(IFERROR(MOD(A83-TOther[Start Date],28),1)=0),--(TOther[Frequency]=$N$1),--(TOther[Start Date]&lt;=A83),--(TOther[End Date Calc]&gt;=A83),TOther[Amount])))</f>
        <v>0</v>
      </c>
      <c r="O83" s="8" cm="1">
        <f t="array" ref="O83">IF(A83="","",IF(COUNTIF(TOther[Frequency],$O$1)=0,0,SUMPRODUCT(--(IFERROR(MOD(A83-TOther[Start Date],42),1)=0),--(TOther[Frequency]=$O$1),--(TOther[Start Date]&lt;=A83),--(TOther[End Date Calc]&gt;=A83),TOther[Amount])))</f>
        <v>0</v>
      </c>
      <c r="P83" s="8" cm="1">
        <f t="array" ref="P83">IF(A83="","",IF(COUNTIF(TOther[Frequency],$P$1)=0,0,SUMPRODUCT(--(IFERROR(MOD(A83-TOther[Start Date],56),1)=0),--(TOther[Frequency]=$P$1),--(TOther[Start Date]&lt;=A83),--(TOther[End Date Calc]&gt;=A83),TOther[Amount])))</f>
        <v>0</v>
      </c>
      <c r="Q83" s="8">
        <f>IF(A83="","",IF(COUNTIF(TOther[Frequency],$Q$1)=0,0,IF(B83="N",SUMIFS(TOther[Amount],TOther[Frequency],$Q$1,TOther[Start Date],"&lt;="&amp;$A83,TOther[End Date Calc],"&gt;="&amp;A83,TOther[Start Day],DAY(A83)),SUMIFS(TOther[Amount],TOther[Frequency],$Q$1,TOther[Start Date],"&lt;="&amp;$A83,TOther[End Date Calc],"&gt;="&amp;A83,TOther[Start Day],"&gt;="&amp;DAY(A83)))))</f>
        <v>0</v>
      </c>
      <c r="R83" s="8" cm="1">
        <f t="array" ref="R83">IF(A83="","",IF(COUNTIF(TOther[Frequency],R$1)=0,0,SUMPRODUCT(--(TOther[Frequency]=R$1),--(TOther[Start Date]&lt;=A83),--(TOther[End Date Calc]&gt;=A83),IF(B83="N",--(TOther[Start Day]=DAY(A83)),--(TOther[Start Day]&gt;=DAY(A83))),--(IFERROR(MOD(TOther[Start Month]-MONTH(A83)+2,2),1)=0),TOther[Amount])))</f>
        <v>0</v>
      </c>
      <c r="S83" s="8" cm="1">
        <f t="array" ref="S83">IF(A83="","",IF(COUNTIF(TOther[Frequency],S$1)=0,0,SUMPRODUCT(--(TOther[Frequency]=S$1),--(TOther[Start Date]&lt;=A83),--(TOther[End Date Calc]&gt;=A83),IF(B83="N",--(TOther[Start Day]=DAY(A83)),--(TOther[Start Day]&gt;=DAY(A83))),--(IFERROR(MOD(TOther[Start Month]-MONTH(A83)+3,3),1)=0),TOther[Amount])))</f>
        <v>0</v>
      </c>
      <c r="T83" s="8" cm="1">
        <f t="array" ref="T83">IF($A83="","",IF(COUNTIF(TOther[Frequency],T$1)=0,0,SUMPRODUCT(--(TOther[Frequency]=T$1),--(TOther[Start Date]&lt;=$A83),--(TOther[End Date Calc]&gt;=$A83),IF($B83="N",--(TOther[Start Day]=DAY($A83)),--(TOther[Start Day]&gt;=DAY($A83))),--(IFERROR(MOD(TOther[Start Month]-MONTH($A83)+4,4),1)=0),TOther[Amount])))</f>
        <v>0</v>
      </c>
      <c r="U83" s="8" cm="1">
        <f t="array" ref="U83">IF(A83="","",IF(COUNTIF(TOther[Frequency],$U$1)=0,0,SUMPRODUCT(--(TOther[Frequency]=$U$1),--(TOther[Start Date]&lt;=A83),--(TOther[End Date Calc]&gt;=A83),IF(B83="N",--(TOther[Start Day]=DAY(A83)),--(TOther[Start Day]&gt;=DAY(A83))),--(IFERROR(MOD(TOther[Start Month]-MONTH(A83)+6,6),1)=0),TOther[Amount])))</f>
        <v>0</v>
      </c>
      <c r="V83" s="8" cm="1">
        <f t="array" ref="V83">IF(A83="","",IF(COUNTIF(TOther[Frequency],$V$1)=0,0,SUMPRODUCT(--(TOther[Frequency]=$V$1),--(TOther[Start Date]&lt;=A83),--(TOther[End Date Calc]&gt;=A83),IF(B83="N",--(TOther[Start Day]=DAY(A83)),--(TOther[Start Day]&gt;=DAY(A83))),--(IFERROR(MOD(TOther[Start Month]-MONTH(A83)+12,12),1)=0),TOther[Amount])))</f>
        <v>0</v>
      </c>
      <c r="W83" s="8">
        <f>IF(A83="","",SUMIFS(TOther[Amount],TOther[Start Date],A83,TOther[Frequency],$W$1))</f>
        <v>0</v>
      </c>
      <c r="X83" s="9">
        <f t="shared" si="5"/>
        <v>0</v>
      </c>
      <c r="Y83" s="9">
        <f t="shared" si="9"/>
        <v>0</v>
      </c>
      <c r="Z83" s="8" cm="1">
        <f t="array" ref="Z83">IF(A83="","",IF(COUNTIF('2) Income'!$D$13:$D$32,"Weekly")=0,0,SUMPRODUCT(--(IFERROR(MOD(A83-'2) Income'!$F$13:$F$32,7),1)=0),--('2) Income'!$D$13:$D$32="Weekly"),--('2) Income'!$F$13:$F$32&lt;=A83),'2) Income'!$E$13:$E$32)))</f>
        <v>0</v>
      </c>
      <c r="AA83" s="8" cm="1">
        <f t="array" ref="AA83">IF(A83="","",IF(COUNTIF('2) Income'!$D$13:$D$32,"Every Other Week")=0,0,SUMPRODUCT(--(IFERROR(MOD(A83-'2) Income'!$F$13:$F$32,14),1)=0),--('2) Income'!$D$13:$D$32="Every Other Week"),--('2) Income'!$F$13:$F$32&lt;=A83),'2) Income'!$E$13:$E$32)))</f>
        <v>0</v>
      </c>
      <c r="AB83" s="8">
        <f>IF(A83="","",IF(COUNTIF('2) Income'!$D$13:$D$32,"1st and 15th")=0,0,IF(OR(DAY(A83)=1,DAY(A83)=15),SUMIFS('2) Income'!$E$13:$E$32,'2) Income'!$D$13:$D$32,"1st and 15th",'2) Income'!$F$13:$F$32,"&lt;="&amp;$A83),0)))</f>
        <v>0</v>
      </c>
      <c r="AC83" s="8">
        <f>IF(A83="","",IF(COUNTIF('2) Income'!$D$13:$D$32,"2nd Wednesday")=0,0,IF(A83=(A83-DAY(A83)+1+2*7-WEEKDAY(A83-DAY(A83)+8-4,1)),SUMIFS('2) Income'!$E$13:$E$32,'2) Income'!$D$13:$D$32,"2nd Wednesday",'2) Income'!$F$13:$F$32,"&lt;="&amp;$A83),0)))</f>
        <v>0</v>
      </c>
      <c r="AD83" s="8">
        <f>IF(A83="","",IF(COUNTIF('2) Income'!$D$13:$D$32,"3rd Wednesday")=0,0,IF(A83=(A83-DAY(A83)+1+3*7-WEEKDAY(A83-DAY(A83)+8-4,1)),SUMIFS('2) Income'!$E$13:$E$32,'2) Income'!$D$13:$D$32,"3rd Wednesday",'2) Income'!$F$13:$F$32,"&lt;="&amp;$A83),0)))</f>
        <v>0</v>
      </c>
      <c r="AE83" s="8">
        <f>IF(A83="","",IF(COUNTIF('2) Income'!$D$13:$D$32,"4th Wednesday")=0,0,IF(A83=(A83-DAY(A83)+1+4*7-WEEKDAY(A83-DAY(A83)+8-4,1)),SUMIFS('2) Income'!$E$13:$E$32,'2) Income'!$D$13:$D$32,"4th Wednesday",'2) Income'!$F$13:$F$32,"&lt;="&amp;$A83),0)))</f>
        <v>0</v>
      </c>
      <c r="AF83" s="8" cm="1">
        <f t="array" ref="AF83">IF(A83="","",IF(COUNTIF('2) Income'!$D$13:$D$32,"Every 4 Weeks")=0,0,SUMPRODUCT(--(IFERROR(MOD(A83-'2) Income'!$F$13:$F$32,28),1)=0),--('2) Income'!$D$13:$D$32="Every 4 Weeks"),--('2) Income'!$F$13:$F$32&lt;=A83),'2) Income'!$E$13:$E$32)))</f>
        <v>0</v>
      </c>
      <c r="AG83" s="8">
        <f>IF(A83="","",IF(COUNTIF('2) Income'!$D$13:$D$32,"Monthly")=0,0,IF(B83="N",SUMIFS('2) Income'!$E$13:$E$32,'2) Income'!$D$13:$D$32,"monthly",'2) Income'!$F$13:$F$32,"&lt;="&amp;$A83,'2) Income'!$I$13:$I$32,DAY(A83)),SUMIFS('2) Income'!$E$13:$E$32,'2) Income'!$D$13:$D$32,"monthly",'2) Income'!$F$13:$F$32,"&lt;="&amp;$A83,'2) Income'!$I$13:$I$32,"&gt;="&amp;DAY(A83)))))</f>
        <v>0</v>
      </c>
      <c r="AH83" s="8" cm="1">
        <f t="array" ref="AH83">IF(A83="","",IF(COUNTIF('2) Income'!$D$13:$D$32,"Yearly")=0,0,SUMPRODUCT(--('2) Income'!$D$13:$D$32="Yearly"),--('2) Income'!$F$13:$F$32&lt;=A83),IF(B83="N",--('2) Income'!$I$13:$I$32=DAY(A83)),--('2) Income'!$I$13:$I$32&gt;=DAY(A83))),--(IFERROR(MOD('2) Income'!$H$13:$H$32-MONTH(A83)+12,12),1)=0),'2) Income'!$E$13:$E$32)))</f>
        <v>0</v>
      </c>
      <c r="AI83" s="8">
        <f>IF(A83="","",IF(COUNTIF('2) Income'!$D$13:$D$32,"one-time")=0,0,SUMIFS('2) Income'!$E$13:$E$32,'2) Income'!$D$13:$D$32,"one-time",'2) Income'!$F$13:$F$32,"="&amp;$A83)))</f>
        <v>0</v>
      </c>
      <c r="AJ83" s="9">
        <f t="shared" si="6"/>
        <v>0</v>
      </c>
    </row>
    <row r="84" spans="1:36">
      <c r="A84" s="7">
        <f>IF(A83="","",IF(A83+1&lt;='1) Period'!$E$21,A83+1,""))</f>
        <v>45556</v>
      </c>
      <c r="B84" s="7" t="str">
        <f t="shared" si="7"/>
        <v>N</v>
      </c>
      <c r="C84" t="str">
        <f t="shared" si="8"/>
        <v>Y</v>
      </c>
      <c r="D84" s="8">
        <f>IF(A84="","",IF(TEXT(A84,"dddd")='4) Happy Money'!$E$23,WAllowance,0))</f>
        <v>0</v>
      </c>
      <c r="E84" s="8">
        <f>IF(A84="","",IF(B84="N",SUMIF(TMonthly[Day of the Month],DAY(A84),TMonthly[Amount]),SUMIF(TMonthly[Day of the Month],"&gt;="&amp;DAY(A84),TMonthly[Amount])))</f>
        <v>0</v>
      </c>
      <c r="F84" s="8" cm="1">
        <f t="array" ref="F84">IF(A84="","",SUMPRODUCT(--(TYearly[Due Date]&lt;=A84),IF(B84="N",--(TYearly[Day]=DAY(A84)),--(TYearly[Day]&gt;=DAY(A84))),--(IFERROR(MOD(TYearly[Month]-MONTH(A84)+12,12),1)=0),TYearly[Amount]))</f>
        <v>0</v>
      </c>
      <c r="G84" s="8">
        <f>IF(A84="","",SUMIF(TOneTime[Due Date],A84,TOneTime[Amount]))</f>
        <v>0</v>
      </c>
      <c r="H84" s="8" cm="1">
        <f t="array" ref="H84">IF(A84="","",IF(COUNTIF(TOther[Frequency],$H$1)=0,0,SUMPRODUCT(--(IFERROR(MOD(A84-TOther[Start Date],7),1)=0),--(TOther[Frequency]=$H$1),--(TOther[Start Date]&lt;=A84),--(TOther[End Date Calc]&gt;=A84),TOther[Amount])))</f>
        <v>0</v>
      </c>
      <c r="I84" s="8" cm="1">
        <f t="array" ref="I84">IF(A84="","",IF(COUNTIF(TOther[Frequency],$I$1)=0,0,SUMPRODUCT(--(IFERROR(MOD(A84-TOther[Start Date],14),1)=0),--(TOther[Frequency]=$I$1),--(TOther[Start Date]&lt;=A84),--(TOther[End Date Calc]&gt;=A84),TOther[Amount])))</f>
        <v>0</v>
      </c>
      <c r="J84" s="8">
        <f>IF(A84="","",IF(COUNTIF(TOther[Frequency],$J$1)=0,0,IF(OR(DAY(A84)=1,DAY(A84)=15),SUMIFS(TOther[Amount],TOther[Frequency],$J$1,TOther[Start Date],"&lt;="&amp;$A84,TOther[End Date Calc],"&gt;="&amp;A84),0)))</f>
        <v>0</v>
      </c>
      <c r="K84" s="8">
        <f>IF(A84="","",IF(COUNTIF(TOther[Frequency],$K$1)=0,0,IF(A84=(A84-DAY(A84)+1+2*7-WEEKDAY(A84-DAY(A84)+8-4,1)),SUMIFS(TOther[Amount],TOther[Frequency],$K$1,TOther[Start Date],"&lt;="&amp;$A84,TOther[End Date Calc],"&gt;="&amp;A84),0)))</f>
        <v>0</v>
      </c>
      <c r="L84" s="8">
        <f>IF(A84="","",IF(COUNTIF(TOther[Frequency],$L$1)=0,0,IF(A84=(A84-DAY(A84)+1+3*7-WEEKDAY(A84-DAY(A84)+8-4,1)),SUMIFS(TOther[Amount],TOther[Frequency],$L$1,TOther[Start Date],"&lt;="&amp;$A84,TOther[End Date Calc],"&gt;="&amp;A84),0)))</f>
        <v>0</v>
      </c>
      <c r="M84" s="8">
        <f>IF(A84="","",IF(COUNTIF(TOther[Frequency],$M$1)=0,0,IF(A84=(A84-DAY(A84)+1+4*7-WEEKDAY(A84-DAY(A84)+8-4,1)),SUMIFS(TOther[Amount],TOther[Frequency],$M$1,TOther[Start Date],"&lt;="&amp;$A84,TOther[End Date Calc],"&gt;="&amp;A84),0)))</f>
        <v>0</v>
      </c>
      <c r="N84" s="8" cm="1">
        <f t="array" ref="N84">IF(A84="","",IF(COUNTIF(TOther[Frequency],$N$1)=0,0,SUMPRODUCT(--(IFERROR(MOD(A84-TOther[Start Date],28),1)=0),--(TOther[Frequency]=$N$1),--(TOther[Start Date]&lt;=A84),--(TOther[End Date Calc]&gt;=A84),TOther[Amount])))</f>
        <v>0</v>
      </c>
      <c r="O84" s="8" cm="1">
        <f t="array" ref="O84">IF(A84="","",IF(COUNTIF(TOther[Frequency],$O$1)=0,0,SUMPRODUCT(--(IFERROR(MOD(A84-TOther[Start Date],42),1)=0),--(TOther[Frequency]=$O$1),--(TOther[Start Date]&lt;=A84),--(TOther[End Date Calc]&gt;=A84),TOther[Amount])))</f>
        <v>0</v>
      </c>
      <c r="P84" s="8" cm="1">
        <f t="array" ref="P84">IF(A84="","",IF(COUNTIF(TOther[Frequency],$P$1)=0,0,SUMPRODUCT(--(IFERROR(MOD(A84-TOther[Start Date],56),1)=0),--(TOther[Frequency]=$P$1),--(TOther[Start Date]&lt;=A84),--(TOther[End Date Calc]&gt;=A84),TOther[Amount])))</f>
        <v>0</v>
      </c>
      <c r="Q84" s="8">
        <f>IF(A84="","",IF(COUNTIF(TOther[Frequency],$Q$1)=0,0,IF(B84="N",SUMIFS(TOther[Amount],TOther[Frequency],$Q$1,TOther[Start Date],"&lt;="&amp;$A84,TOther[End Date Calc],"&gt;="&amp;A84,TOther[Start Day],DAY(A84)),SUMIFS(TOther[Amount],TOther[Frequency],$Q$1,TOther[Start Date],"&lt;="&amp;$A84,TOther[End Date Calc],"&gt;="&amp;A84,TOther[Start Day],"&gt;="&amp;DAY(A84)))))</f>
        <v>0</v>
      </c>
      <c r="R84" s="8" cm="1">
        <f t="array" ref="R84">IF(A84="","",IF(COUNTIF(TOther[Frequency],R$1)=0,0,SUMPRODUCT(--(TOther[Frequency]=R$1),--(TOther[Start Date]&lt;=A84),--(TOther[End Date Calc]&gt;=A84),IF(B84="N",--(TOther[Start Day]=DAY(A84)),--(TOther[Start Day]&gt;=DAY(A84))),--(IFERROR(MOD(TOther[Start Month]-MONTH(A84)+2,2),1)=0),TOther[Amount])))</f>
        <v>0</v>
      </c>
      <c r="S84" s="8" cm="1">
        <f t="array" ref="S84">IF(A84="","",IF(COUNTIF(TOther[Frequency],S$1)=0,0,SUMPRODUCT(--(TOther[Frequency]=S$1),--(TOther[Start Date]&lt;=A84),--(TOther[End Date Calc]&gt;=A84),IF(B84="N",--(TOther[Start Day]=DAY(A84)),--(TOther[Start Day]&gt;=DAY(A84))),--(IFERROR(MOD(TOther[Start Month]-MONTH(A84)+3,3),1)=0),TOther[Amount])))</f>
        <v>0</v>
      </c>
      <c r="T84" s="8" cm="1">
        <f t="array" ref="T84">IF($A84="","",IF(COUNTIF(TOther[Frequency],T$1)=0,0,SUMPRODUCT(--(TOther[Frequency]=T$1),--(TOther[Start Date]&lt;=$A84),--(TOther[End Date Calc]&gt;=$A84),IF($B84="N",--(TOther[Start Day]=DAY($A84)),--(TOther[Start Day]&gt;=DAY($A84))),--(IFERROR(MOD(TOther[Start Month]-MONTH($A84)+4,4),1)=0),TOther[Amount])))</f>
        <v>0</v>
      </c>
      <c r="U84" s="8" cm="1">
        <f t="array" ref="U84">IF(A84="","",IF(COUNTIF(TOther[Frequency],$U$1)=0,0,SUMPRODUCT(--(TOther[Frequency]=$U$1),--(TOther[Start Date]&lt;=A84),--(TOther[End Date Calc]&gt;=A84),IF(B84="N",--(TOther[Start Day]=DAY(A84)),--(TOther[Start Day]&gt;=DAY(A84))),--(IFERROR(MOD(TOther[Start Month]-MONTH(A84)+6,6),1)=0),TOther[Amount])))</f>
        <v>0</v>
      </c>
      <c r="V84" s="8" cm="1">
        <f t="array" ref="V84">IF(A84="","",IF(COUNTIF(TOther[Frequency],$V$1)=0,0,SUMPRODUCT(--(TOther[Frequency]=$V$1),--(TOther[Start Date]&lt;=A84),--(TOther[End Date Calc]&gt;=A84),IF(B84="N",--(TOther[Start Day]=DAY(A84)),--(TOther[Start Day]&gt;=DAY(A84))),--(IFERROR(MOD(TOther[Start Month]-MONTH(A84)+12,12),1)=0),TOther[Amount])))</f>
        <v>0</v>
      </c>
      <c r="W84" s="8">
        <f>IF(A84="","",SUMIFS(TOther[Amount],TOther[Start Date],A84,TOther[Frequency],$W$1))</f>
        <v>0</v>
      </c>
      <c r="X84" s="9">
        <f t="shared" si="5"/>
        <v>0</v>
      </c>
      <c r="Y84" s="9">
        <f t="shared" si="9"/>
        <v>0</v>
      </c>
      <c r="Z84" s="8" cm="1">
        <f t="array" ref="Z84">IF(A84="","",IF(COUNTIF('2) Income'!$D$13:$D$32,"Weekly")=0,0,SUMPRODUCT(--(IFERROR(MOD(A84-'2) Income'!$F$13:$F$32,7),1)=0),--('2) Income'!$D$13:$D$32="Weekly"),--('2) Income'!$F$13:$F$32&lt;=A84),'2) Income'!$E$13:$E$32)))</f>
        <v>0</v>
      </c>
      <c r="AA84" s="8" cm="1">
        <f t="array" ref="AA84">IF(A84="","",IF(COUNTIF('2) Income'!$D$13:$D$32,"Every Other Week")=0,0,SUMPRODUCT(--(IFERROR(MOD(A84-'2) Income'!$F$13:$F$32,14),1)=0),--('2) Income'!$D$13:$D$32="Every Other Week"),--('2) Income'!$F$13:$F$32&lt;=A84),'2) Income'!$E$13:$E$32)))</f>
        <v>0</v>
      </c>
      <c r="AB84" s="8">
        <f>IF(A84="","",IF(COUNTIF('2) Income'!$D$13:$D$32,"1st and 15th")=0,0,IF(OR(DAY(A84)=1,DAY(A84)=15),SUMIFS('2) Income'!$E$13:$E$32,'2) Income'!$D$13:$D$32,"1st and 15th",'2) Income'!$F$13:$F$32,"&lt;="&amp;$A84),0)))</f>
        <v>0</v>
      </c>
      <c r="AC84" s="8">
        <f>IF(A84="","",IF(COUNTIF('2) Income'!$D$13:$D$32,"2nd Wednesday")=0,0,IF(A84=(A84-DAY(A84)+1+2*7-WEEKDAY(A84-DAY(A84)+8-4,1)),SUMIFS('2) Income'!$E$13:$E$32,'2) Income'!$D$13:$D$32,"2nd Wednesday",'2) Income'!$F$13:$F$32,"&lt;="&amp;$A84),0)))</f>
        <v>0</v>
      </c>
      <c r="AD84" s="8">
        <f>IF(A84="","",IF(COUNTIF('2) Income'!$D$13:$D$32,"3rd Wednesday")=0,0,IF(A84=(A84-DAY(A84)+1+3*7-WEEKDAY(A84-DAY(A84)+8-4,1)),SUMIFS('2) Income'!$E$13:$E$32,'2) Income'!$D$13:$D$32,"3rd Wednesday",'2) Income'!$F$13:$F$32,"&lt;="&amp;$A84),0)))</f>
        <v>0</v>
      </c>
      <c r="AE84" s="8">
        <f>IF(A84="","",IF(COUNTIF('2) Income'!$D$13:$D$32,"4th Wednesday")=0,0,IF(A84=(A84-DAY(A84)+1+4*7-WEEKDAY(A84-DAY(A84)+8-4,1)),SUMIFS('2) Income'!$E$13:$E$32,'2) Income'!$D$13:$D$32,"4th Wednesday",'2) Income'!$F$13:$F$32,"&lt;="&amp;$A84),0)))</f>
        <v>0</v>
      </c>
      <c r="AF84" s="8" cm="1">
        <f t="array" ref="AF84">IF(A84="","",IF(COUNTIF('2) Income'!$D$13:$D$32,"Every 4 Weeks")=0,0,SUMPRODUCT(--(IFERROR(MOD(A84-'2) Income'!$F$13:$F$32,28),1)=0),--('2) Income'!$D$13:$D$32="Every 4 Weeks"),--('2) Income'!$F$13:$F$32&lt;=A84),'2) Income'!$E$13:$E$32)))</f>
        <v>0</v>
      </c>
      <c r="AG84" s="8">
        <f>IF(A84="","",IF(COUNTIF('2) Income'!$D$13:$D$32,"Monthly")=0,0,IF(B84="N",SUMIFS('2) Income'!$E$13:$E$32,'2) Income'!$D$13:$D$32,"monthly",'2) Income'!$F$13:$F$32,"&lt;="&amp;$A84,'2) Income'!$I$13:$I$32,DAY(A84)),SUMIFS('2) Income'!$E$13:$E$32,'2) Income'!$D$13:$D$32,"monthly",'2) Income'!$F$13:$F$32,"&lt;="&amp;$A84,'2) Income'!$I$13:$I$32,"&gt;="&amp;DAY(A84)))))</f>
        <v>0</v>
      </c>
      <c r="AH84" s="8" cm="1">
        <f t="array" ref="AH84">IF(A84="","",IF(COUNTIF('2) Income'!$D$13:$D$32,"Yearly")=0,0,SUMPRODUCT(--('2) Income'!$D$13:$D$32="Yearly"),--('2) Income'!$F$13:$F$32&lt;=A84),IF(B84="N",--('2) Income'!$I$13:$I$32=DAY(A84)),--('2) Income'!$I$13:$I$32&gt;=DAY(A84))),--(IFERROR(MOD('2) Income'!$H$13:$H$32-MONTH(A84)+12,12),1)=0),'2) Income'!$E$13:$E$32)))</f>
        <v>0</v>
      </c>
      <c r="AI84" s="8">
        <f>IF(A84="","",IF(COUNTIF('2) Income'!$D$13:$D$32,"one-time")=0,0,SUMIFS('2) Income'!$E$13:$E$32,'2) Income'!$D$13:$D$32,"one-time",'2) Income'!$F$13:$F$32,"="&amp;$A84)))</f>
        <v>0</v>
      </c>
      <c r="AJ84" s="9">
        <f t="shared" si="6"/>
        <v>0</v>
      </c>
    </row>
    <row r="85" spans="1:36">
      <c r="A85" s="7">
        <f>IF(A84="","",IF(A84+1&lt;='1) Period'!$E$21,A84+1,""))</f>
        <v>45557</v>
      </c>
      <c r="B85" s="7" t="str">
        <f t="shared" si="7"/>
        <v>N</v>
      </c>
      <c r="C85" t="str">
        <f t="shared" si="8"/>
        <v>Y</v>
      </c>
      <c r="D85" s="8">
        <f>IF(A85="","",IF(TEXT(A85,"dddd")='4) Happy Money'!$E$23,WAllowance,0))</f>
        <v>0</v>
      </c>
      <c r="E85" s="8">
        <f>IF(A85="","",IF(B85="N",SUMIF(TMonthly[Day of the Month],DAY(A85),TMonthly[Amount]),SUMIF(TMonthly[Day of the Month],"&gt;="&amp;DAY(A85),TMonthly[Amount])))</f>
        <v>0</v>
      </c>
      <c r="F85" s="8" cm="1">
        <f t="array" ref="F85">IF(A85="","",SUMPRODUCT(--(TYearly[Due Date]&lt;=A85),IF(B85="N",--(TYearly[Day]=DAY(A85)),--(TYearly[Day]&gt;=DAY(A85))),--(IFERROR(MOD(TYearly[Month]-MONTH(A85)+12,12),1)=0),TYearly[Amount]))</f>
        <v>0</v>
      </c>
      <c r="G85" s="8">
        <f>IF(A85="","",SUMIF(TOneTime[Due Date],A85,TOneTime[Amount]))</f>
        <v>0</v>
      </c>
      <c r="H85" s="8" cm="1">
        <f t="array" ref="H85">IF(A85="","",IF(COUNTIF(TOther[Frequency],$H$1)=0,0,SUMPRODUCT(--(IFERROR(MOD(A85-TOther[Start Date],7),1)=0),--(TOther[Frequency]=$H$1),--(TOther[Start Date]&lt;=A85),--(TOther[End Date Calc]&gt;=A85),TOther[Amount])))</f>
        <v>0</v>
      </c>
      <c r="I85" s="8" cm="1">
        <f t="array" ref="I85">IF(A85="","",IF(COUNTIF(TOther[Frequency],$I$1)=0,0,SUMPRODUCT(--(IFERROR(MOD(A85-TOther[Start Date],14),1)=0),--(TOther[Frequency]=$I$1),--(TOther[Start Date]&lt;=A85),--(TOther[End Date Calc]&gt;=A85),TOther[Amount])))</f>
        <v>0</v>
      </c>
      <c r="J85" s="8">
        <f>IF(A85="","",IF(COUNTIF(TOther[Frequency],$J$1)=0,0,IF(OR(DAY(A85)=1,DAY(A85)=15),SUMIFS(TOther[Amount],TOther[Frequency],$J$1,TOther[Start Date],"&lt;="&amp;$A85,TOther[End Date Calc],"&gt;="&amp;A85),0)))</f>
        <v>0</v>
      </c>
      <c r="K85" s="8">
        <f>IF(A85="","",IF(COUNTIF(TOther[Frequency],$K$1)=0,0,IF(A85=(A85-DAY(A85)+1+2*7-WEEKDAY(A85-DAY(A85)+8-4,1)),SUMIFS(TOther[Amount],TOther[Frequency],$K$1,TOther[Start Date],"&lt;="&amp;$A85,TOther[End Date Calc],"&gt;="&amp;A85),0)))</f>
        <v>0</v>
      </c>
      <c r="L85" s="8">
        <f>IF(A85="","",IF(COUNTIF(TOther[Frequency],$L$1)=0,0,IF(A85=(A85-DAY(A85)+1+3*7-WEEKDAY(A85-DAY(A85)+8-4,1)),SUMIFS(TOther[Amount],TOther[Frequency],$L$1,TOther[Start Date],"&lt;="&amp;$A85,TOther[End Date Calc],"&gt;="&amp;A85),0)))</f>
        <v>0</v>
      </c>
      <c r="M85" s="8">
        <f>IF(A85="","",IF(COUNTIF(TOther[Frequency],$M$1)=0,0,IF(A85=(A85-DAY(A85)+1+4*7-WEEKDAY(A85-DAY(A85)+8-4,1)),SUMIFS(TOther[Amount],TOther[Frequency],$M$1,TOther[Start Date],"&lt;="&amp;$A85,TOther[End Date Calc],"&gt;="&amp;A85),0)))</f>
        <v>0</v>
      </c>
      <c r="N85" s="8" cm="1">
        <f t="array" ref="N85">IF(A85="","",IF(COUNTIF(TOther[Frequency],$N$1)=0,0,SUMPRODUCT(--(IFERROR(MOD(A85-TOther[Start Date],28),1)=0),--(TOther[Frequency]=$N$1),--(TOther[Start Date]&lt;=A85),--(TOther[End Date Calc]&gt;=A85),TOther[Amount])))</f>
        <v>0</v>
      </c>
      <c r="O85" s="8" cm="1">
        <f t="array" ref="O85">IF(A85="","",IF(COUNTIF(TOther[Frequency],$O$1)=0,0,SUMPRODUCT(--(IFERROR(MOD(A85-TOther[Start Date],42),1)=0),--(TOther[Frequency]=$O$1),--(TOther[Start Date]&lt;=A85),--(TOther[End Date Calc]&gt;=A85),TOther[Amount])))</f>
        <v>0</v>
      </c>
      <c r="P85" s="8" cm="1">
        <f t="array" ref="P85">IF(A85="","",IF(COUNTIF(TOther[Frequency],$P$1)=0,0,SUMPRODUCT(--(IFERROR(MOD(A85-TOther[Start Date],56),1)=0),--(TOther[Frequency]=$P$1),--(TOther[Start Date]&lt;=A85),--(TOther[End Date Calc]&gt;=A85),TOther[Amount])))</f>
        <v>0</v>
      </c>
      <c r="Q85" s="8">
        <f>IF(A85="","",IF(COUNTIF(TOther[Frequency],$Q$1)=0,0,IF(B85="N",SUMIFS(TOther[Amount],TOther[Frequency],$Q$1,TOther[Start Date],"&lt;="&amp;$A85,TOther[End Date Calc],"&gt;="&amp;A85,TOther[Start Day],DAY(A85)),SUMIFS(TOther[Amount],TOther[Frequency],$Q$1,TOther[Start Date],"&lt;="&amp;$A85,TOther[End Date Calc],"&gt;="&amp;A85,TOther[Start Day],"&gt;="&amp;DAY(A85)))))</f>
        <v>0</v>
      </c>
      <c r="R85" s="8" cm="1">
        <f t="array" ref="R85">IF(A85="","",IF(COUNTIF(TOther[Frequency],R$1)=0,0,SUMPRODUCT(--(TOther[Frequency]=R$1),--(TOther[Start Date]&lt;=A85),--(TOther[End Date Calc]&gt;=A85),IF(B85="N",--(TOther[Start Day]=DAY(A85)),--(TOther[Start Day]&gt;=DAY(A85))),--(IFERROR(MOD(TOther[Start Month]-MONTH(A85)+2,2),1)=0),TOther[Amount])))</f>
        <v>0</v>
      </c>
      <c r="S85" s="8" cm="1">
        <f t="array" ref="S85">IF(A85="","",IF(COUNTIF(TOther[Frequency],S$1)=0,0,SUMPRODUCT(--(TOther[Frequency]=S$1),--(TOther[Start Date]&lt;=A85),--(TOther[End Date Calc]&gt;=A85),IF(B85="N",--(TOther[Start Day]=DAY(A85)),--(TOther[Start Day]&gt;=DAY(A85))),--(IFERROR(MOD(TOther[Start Month]-MONTH(A85)+3,3),1)=0),TOther[Amount])))</f>
        <v>0</v>
      </c>
      <c r="T85" s="8" cm="1">
        <f t="array" ref="T85">IF($A85="","",IF(COUNTIF(TOther[Frequency],T$1)=0,0,SUMPRODUCT(--(TOther[Frequency]=T$1),--(TOther[Start Date]&lt;=$A85),--(TOther[End Date Calc]&gt;=$A85),IF($B85="N",--(TOther[Start Day]=DAY($A85)),--(TOther[Start Day]&gt;=DAY($A85))),--(IFERROR(MOD(TOther[Start Month]-MONTH($A85)+4,4),1)=0),TOther[Amount])))</f>
        <v>0</v>
      </c>
      <c r="U85" s="8" cm="1">
        <f t="array" ref="U85">IF(A85="","",IF(COUNTIF(TOther[Frequency],$U$1)=0,0,SUMPRODUCT(--(TOther[Frequency]=$U$1),--(TOther[Start Date]&lt;=A85),--(TOther[End Date Calc]&gt;=A85),IF(B85="N",--(TOther[Start Day]=DAY(A85)),--(TOther[Start Day]&gt;=DAY(A85))),--(IFERROR(MOD(TOther[Start Month]-MONTH(A85)+6,6),1)=0),TOther[Amount])))</f>
        <v>0</v>
      </c>
      <c r="V85" s="8" cm="1">
        <f t="array" ref="V85">IF(A85="","",IF(COUNTIF(TOther[Frequency],$V$1)=0,0,SUMPRODUCT(--(TOther[Frequency]=$V$1),--(TOther[Start Date]&lt;=A85),--(TOther[End Date Calc]&gt;=A85),IF(B85="N",--(TOther[Start Day]=DAY(A85)),--(TOther[Start Day]&gt;=DAY(A85))),--(IFERROR(MOD(TOther[Start Month]-MONTH(A85)+12,12),1)=0),TOther[Amount])))</f>
        <v>0</v>
      </c>
      <c r="W85" s="8">
        <f>IF(A85="","",SUMIFS(TOther[Amount],TOther[Start Date],A85,TOther[Frequency],$W$1))</f>
        <v>0</v>
      </c>
      <c r="X85" s="9">
        <f t="shared" si="5"/>
        <v>0</v>
      </c>
      <c r="Y85" s="9">
        <f t="shared" si="9"/>
        <v>0</v>
      </c>
      <c r="Z85" s="8" cm="1">
        <f t="array" ref="Z85">IF(A85="","",IF(COUNTIF('2) Income'!$D$13:$D$32,"Weekly")=0,0,SUMPRODUCT(--(IFERROR(MOD(A85-'2) Income'!$F$13:$F$32,7),1)=0),--('2) Income'!$D$13:$D$32="Weekly"),--('2) Income'!$F$13:$F$32&lt;=A85),'2) Income'!$E$13:$E$32)))</f>
        <v>0</v>
      </c>
      <c r="AA85" s="8" cm="1">
        <f t="array" ref="AA85">IF(A85="","",IF(COUNTIF('2) Income'!$D$13:$D$32,"Every Other Week")=0,0,SUMPRODUCT(--(IFERROR(MOD(A85-'2) Income'!$F$13:$F$32,14),1)=0),--('2) Income'!$D$13:$D$32="Every Other Week"),--('2) Income'!$F$13:$F$32&lt;=A85),'2) Income'!$E$13:$E$32)))</f>
        <v>0</v>
      </c>
      <c r="AB85" s="8">
        <f>IF(A85="","",IF(COUNTIF('2) Income'!$D$13:$D$32,"1st and 15th")=0,0,IF(OR(DAY(A85)=1,DAY(A85)=15),SUMIFS('2) Income'!$E$13:$E$32,'2) Income'!$D$13:$D$32,"1st and 15th",'2) Income'!$F$13:$F$32,"&lt;="&amp;$A85),0)))</f>
        <v>0</v>
      </c>
      <c r="AC85" s="8">
        <f>IF(A85="","",IF(COUNTIF('2) Income'!$D$13:$D$32,"2nd Wednesday")=0,0,IF(A85=(A85-DAY(A85)+1+2*7-WEEKDAY(A85-DAY(A85)+8-4,1)),SUMIFS('2) Income'!$E$13:$E$32,'2) Income'!$D$13:$D$32,"2nd Wednesday",'2) Income'!$F$13:$F$32,"&lt;="&amp;$A85),0)))</f>
        <v>0</v>
      </c>
      <c r="AD85" s="8">
        <f>IF(A85="","",IF(COUNTIF('2) Income'!$D$13:$D$32,"3rd Wednesday")=0,0,IF(A85=(A85-DAY(A85)+1+3*7-WEEKDAY(A85-DAY(A85)+8-4,1)),SUMIFS('2) Income'!$E$13:$E$32,'2) Income'!$D$13:$D$32,"3rd Wednesday",'2) Income'!$F$13:$F$32,"&lt;="&amp;$A85),0)))</f>
        <v>0</v>
      </c>
      <c r="AE85" s="8">
        <f>IF(A85="","",IF(COUNTIF('2) Income'!$D$13:$D$32,"4th Wednesday")=0,0,IF(A85=(A85-DAY(A85)+1+4*7-WEEKDAY(A85-DAY(A85)+8-4,1)),SUMIFS('2) Income'!$E$13:$E$32,'2) Income'!$D$13:$D$32,"4th Wednesday",'2) Income'!$F$13:$F$32,"&lt;="&amp;$A85),0)))</f>
        <v>0</v>
      </c>
      <c r="AF85" s="8" cm="1">
        <f t="array" ref="AF85">IF(A85="","",IF(COUNTIF('2) Income'!$D$13:$D$32,"Every 4 Weeks")=0,0,SUMPRODUCT(--(IFERROR(MOD(A85-'2) Income'!$F$13:$F$32,28),1)=0),--('2) Income'!$D$13:$D$32="Every 4 Weeks"),--('2) Income'!$F$13:$F$32&lt;=A85),'2) Income'!$E$13:$E$32)))</f>
        <v>0</v>
      </c>
      <c r="AG85" s="8">
        <f>IF(A85="","",IF(COUNTIF('2) Income'!$D$13:$D$32,"Monthly")=0,0,IF(B85="N",SUMIFS('2) Income'!$E$13:$E$32,'2) Income'!$D$13:$D$32,"monthly",'2) Income'!$F$13:$F$32,"&lt;="&amp;$A85,'2) Income'!$I$13:$I$32,DAY(A85)),SUMIFS('2) Income'!$E$13:$E$32,'2) Income'!$D$13:$D$32,"monthly",'2) Income'!$F$13:$F$32,"&lt;="&amp;$A85,'2) Income'!$I$13:$I$32,"&gt;="&amp;DAY(A85)))))</f>
        <v>0</v>
      </c>
      <c r="AH85" s="8" cm="1">
        <f t="array" ref="AH85">IF(A85="","",IF(COUNTIF('2) Income'!$D$13:$D$32,"Yearly")=0,0,SUMPRODUCT(--('2) Income'!$D$13:$D$32="Yearly"),--('2) Income'!$F$13:$F$32&lt;=A85),IF(B85="N",--('2) Income'!$I$13:$I$32=DAY(A85)),--('2) Income'!$I$13:$I$32&gt;=DAY(A85))),--(IFERROR(MOD('2) Income'!$H$13:$H$32-MONTH(A85)+12,12),1)=0),'2) Income'!$E$13:$E$32)))</f>
        <v>0</v>
      </c>
      <c r="AI85" s="8">
        <f>IF(A85="","",IF(COUNTIF('2) Income'!$D$13:$D$32,"one-time")=0,0,SUMIFS('2) Income'!$E$13:$E$32,'2) Income'!$D$13:$D$32,"one-time",'2) Income'!$F$13:$F$32,"="&amp;$A85)))</f>
        <v>0</v>
      </c>
      <c r="AJ85" s="9">
        <f t="shared" si="6"/>
        <v>0</v>
      </c>
    </row>
    <row r="86" spans="1:36">
      <c r="A86" s="7">
        <f>IF(A85="","",IF(A85+1&lt;='1) Period'!$E$21,A85+1,""))</f>
        <v>45558</v>
      </c>
      <c r="B86" s="7" t="str">
        <f t="shared" si="7"/>
        <v>N</v>
      </c>
      <c r="C86" t="str">
        <f t="shared" si="8"/>
        <v>F</v>
      </c>
      <c r="D86" s="8">
        <f>IF(A86="","",IF(TEXT(A86,"dddd")='4) Happy Money'!$E$23,WAllowance,0))</f>
        <v>400</v>
      </c>
      <c r="E86" s="8">
        <f>IF(A86="","",IF(B86="N",SUMIF(TMonthly[Day of the Month],DAY(A86),TMonthly[Amount]),SUMIF(TMonthly[Day of the Month],"&gt;="&amp;DAY(A86),TMonthly[Amount])))</f>
        <v>0</v>
      </c>
      <c r="F86" s="8" cm="1">
        <f t="array" ref="F86">IF(A86="","",SUMPRODUCT(--(TYearly[Due Date]&lt;=A86),IF(B86="N",--(TYearly[Day]=DAY(A86)),--(TYearly[Day]&gt;=DAY(A86))),--(IFERROR(MOD(TYearly[Month]-MONTH(A86)+12,12),1)=0),TYearly[Amount]))</f>
        <v>0</v>
      </c>
      <c r="G86" s="8">
        <f>IF(A86="","",SUMIF(TOneTime[Due Date],A86,TOneTime[Amount]))</f>
        <v>0</v>
      </c>
      <c r="H86" s="8" cm="1">
        <f t="array" ref="H86">IF(A86="","",IF(COUNTIF(TOther[Frequency],$H$1)=0,0,SUMPRODUCT(--(IFERROR(MOD(A86-TOther[Start Date],7),1)=0),--(TOther[Frequency]=$H$1),--(TOther[Start Date]&lt;=A86),--(TOther[End Date Calc]&gt;=A86),TOther[Amount])))</f>
        <v>0</v>
      </c>
      <c r="I86" s="8" cm="1">
        <f t="array" ref="I86">IF(A86="","",IF(COUNTIF(TOther[Frequency],$I$1)=0,0,SUMPRODUCT(--(IFERROR(MOD(A86-TOther[Start Date],14),1)=0),--(TOther[Frequency]=$I$1),--(TOther[Start Date]&lt;=A86),--(TOther[End Date Calc]&gt;=A86),TOther[Amount])))</f>
        <v>0</v>
      </c>
      <c r="J86" s="8">
        <f>IF(A86="","",IF(COUNTIF(TOther[Frequency],$J$1)=0,0,IF(OR(DAY(A86)=1,DAY(A86)=15),SUMIFS(TOther[Amount],TOther[Frequency],$J$1,TOther[Start Date],"&lt;="&amp;$A86,TOther[End Date Calc],"&gt;="&amp;A86),0)))</f>
        <v>0</v>
      </c>
      <c r="K86" s="8">
        <f>IF(A86="","",IF(COUNTIF(TOther[Frequency],$K$1)=0,0,IF(A86=(A86-DAY(A86)+1+2*7-WEEKDAY(A86-DAY(A86)+8-4,1)),SUMIFS(TOther[Amount],TOther[Frequency],$K$1,TOther[Start Date],"&lt;="&amp;$A86,TOther[End Date Calc],"&gt;="&amp;A86),0)))</f>
        <v>0</v>
      </c>
      <c r="L86" s="8">
        <f>IF(A86="","",IF(COUNTIF(TOther[Frequency],$L$1)=0,0,IF(A86=(A86-DAY(A86)+1+3*7-WEEKDAY(A86-DAY(A86)+8-4,1)),SUMIFS(TOther[Amount],TOther[Frequency],$L$1,TOther[Start Date],"&lt;="&amp;$A86,TOther[End Date Calc],"&gt;="&amp;A86),0)))</f>
        <v>0</v>
      </c>
      <c r="M86" s="8">
        <f>IF(A86="","",IF(COUNTIF(TOther[Frequency],$M$1)=0,0,IF(A86=(A86-DAY(A86)+1+4*7-WEEKDAY(A86-DAY(A86)+8-4,1)),SUMIFS(TOther[Amount],TOther[Frequency],$M$1,TOther[Start Date],"&lt;="&amp;$A86,TOther[End Date Calc],"&gt;="&amp;A86),0)))</f>
        <v>0</v>
      </c>
      <c r="N86" s="8" cm="1">
        <f t="array" ref="N86">IF(A86="","",IF(COUNTIF(TOther[Frequency],$N$1)=0,0,SUMPRODUCT(--(IFERROR(MOD(A86-TOther[Start Date],28),1)=0),--(TOther[Frequency]=$N$1),--(TOther[Start Date]&lt;=A86),--(TOther[End Date Calc]&gt;=A86),TOther[Amount])))</f>
        <v>0</v>
      </c>
      <c r="O86" s="8" cm="1">
        <f t="array" ref="O86">IF(A86="","",IF(COUNTIF(TOther[Frequency],$O$1)=0,0,SUMPRODUCT(--(IFERROR(MOD(A86-TOther[Start Date],42),1)=0),--(TOther[Frequency]=$O$1),--(TOther[Start Date]&lt;=A86),--(TOther[End Date Calc]&gt;=A86),TOther[Amount])))</f>
        <v>0</v>
      </c>
      <c r="P86" s="8" cm="1">
        <f t="array" ref="P86">IF(A86="","",IF(COUNTIF(TOther[Frequency],$P$1)=0,0,SUMPRODUCT(--(IFERROR(MOD(A86-TOther[Start Date],56),1)=0),--(TOther[Frequency]=$P$1),--(TOther[Start Date]&lt;=A86),--(TOther[End Date Calc]&gt;=A86),TOther[Amount])))</f>
        <v>0</v>
      </c>
      <c r="Q86" s="8">
        <f>IF(A86="","",IF(COUNTIF(TOther[Frequency],$Q$1)=0,0,IF(B86="N",SUMIFS(TOther[Amount],TOther[Frequency],$Q$1,TOther[Start Date],"&lt;="&amp;$A86,TOther[End Date Calc],"&gt;="&amp;A86,TOther[Start Day],DAY(A86)),SUMIFS(TOther[Amount],TOther[Frequency],$Q$1,TOther[Start Date],"&lt;="&amp;$A86,TOther[End Date Calc],"&gt;="&amp;A86,TOther[Start Day],"&gt;="&amp;DAY(A86)))))</f>
        <v>0</v>
      </c>
      <c r="R86" s="8" cm="1">
        <f t="array" ref="R86">IF(A86="","",IF(COUNTIF(TOther[Frequency],R$1)=0,0,SUMPRODUCT(--(TOther[Frequency]=R$1),--(TOther[Start Date]&lt;=A86),--(TOther[End Date Calc]&gt;=A86),IF(B86="N",--(TOther[Start Day]=DAY(A86)),--(TOther[Start Day]&gt;=DAY(A86))),--(IFERROR(MOD(TOther[Start Month]-MONTH(A86)+2,2),1)=0),TOther[Amount])))</f>
        <v>0</v>
      </c>
      <c r="S86" s="8" cm="1">
        <f t="array" ref="S86">IF(A86="","",IF(COUNTIF(TOther[Frequency],S$1)=0,0,SUMPRODUCT(--(TOther[Frequency]=S$1),--(TOther[Start Date]&lt;=A86),--(TOther[End Date Calc]&gt;=A86),IF(B86="N",--(TOther[Start Day]=DAY(A86)),--(TOther[Start Day]&gt;=DAY(A86))),--(IFERROR(MOD(TOther[Start Month]-MONTH(A86)+3,3),1)=0),TOther[Amount])))</f>
        <v>0</v>
      </c>
      <c r="T86" s="8" cm="1">
        <f t="array" ref="T86">IF($A86="","",IF(COUNTIF(TOther[Frequency],T$1)=0,0,SUMPRODUCT(--(TOther[Frequency]=T$1),--(TOther[Start Date]&lt;=$A86),--(TOther[End Date Calc]&gt;=$A86),IF($B86="N",--(TOther[Start Day]=DAY($A86)),--(TOther[Start Day]&gt;=DAY($A86))),--(IFERROR(MOD(TOther[Start Month]-MONTH($A86)+4,4),1)=0),TOther[Amount])))</f>
        <v>0</v>
      </c>
      <c r="U86" s="8" cm="1">
        <f t="array" ref="U86">IF(A86="","",IF(COUNTIF(TOther[Frequency],$U$1)=0,0,SUMPRODUCT(--(TOther[Frequency]=$U$1),--(TOther[Start Date]&lt;=A86),--(TOther[End Date Calc]&gt;=A86),IF(B86="N",--(TOther[Start Day]=DAY(A86)),--(TOther[Start Day]&gt;=DAY(A86))),--(IFERROR(MOD(TOther[Start Month]-MONTH(A86)+6,6),1)=0),TOther[Amount])))</f>
        <v>0</v>
      </c>
      <c r="V86" s="8" cm="1">
        <f t="array" ref="V86">IF(A86="","",IF(COUNTIF(TOther[Frequency],$V$1)=0,0,SUMPRODUCT(--(TOther[Frequency]=$V$1),--(TOther[Start Date]&lt;=A86),--(TOther[End Date Calc]&gt;=A86),IF(B86="N",--(TOther[Start Day]=DAY(A86)),--(TOther[Start Day]&gt;=DAY(A86))),--(IFERROR(MOD(TOther[Start Month]-MONTH(A86)+12,12),1)=0),TOther[Amount])))</f>
        <v>0</v>
      </c>
      <c r="W86" s="8">
        <f>IF(A86="","",SUMIFS(TOther[Amount],TOther[Start Date],A86,TOther[Frequency],$W$1))</f>
        <v>0</v>
      </c>
      <c r="X86" s="9">
        <f t="shared" si="5"/>
        <v>0</v>
      </c>
      <c r="Y86" s="9">
        <f t="shared" si="9"/>
        <v>0</v>
      </c>
      <c r="Z86" s="8" cm="1">
        <f t="array" ref="Z86">IF(A86="","",IF(COUNTIF('2) Income'!$D$13:$D$32,"Weekly")=0,0,SUMPRODUCT(--(IFERROR(MOD(A86-'2) Income'!$F$13:$F$32,7),1)=0),--('2) Income'!$D$13:$D$32="Weekly"),--('2) Income'!$F$13:$F$32&lt;=A86),'2) Income'!$E$13:$E$32)))</f>
        <v>0</v>
      </c>
      <c r="AA86" s="8" cm="1">
        <f t="array" ref="AA86">IF(A86="","",IF(COUNTIF('2) Income'!$D$13:$D$32,"Every Other Week")=0,0,SUMPRODUCT(--(IFERROR(MOD(A86-'2) Income'!$F$13:$F$32,14),1)=0),--('2) Income'!$D$13:$D$32="Every Other Week"),--('2) Income'!$F$13:$F$32&lt;=A86),'2) Income'!$E$13:$E$32)))</f>
        <v>0</v>
      </c>
      <c r="AB86" s="8">
        <f>IF(A86="","",IF(COUNTIF('2) Income'!$D$13:$D$32,"1st and 15th")=0,0,IF(OR(DAY(A86)=1,DAY(A86)=15),SUMIFS('2) Income'!$E$13:$E$32,'2) Income'!$D$13:$D$32,"1st and 15th",'2) Income'!$F$13:$F$32,"&lt;="&amp;$A86),0)))</f>
        <v>0</v>
      </c>
      <c r="AC86" s="8">
        <f>IF(A86="","",IF(COUNTIF('2) Income'!$D$13:$D$32,"2nd Wednesday")=0,0,IF(A86=(A86-DAY(A86)+1+2*7-WEEKDAY(A86-DAY(A86)+8-4,1)),SUMIFS('2) Income'!$E$13:$E$32,'2) Income'!$D$13:$D$32,"2nd Wednesday",'2) Income'!$F$13:$F$32,"&lt;="&amp;$A86),0)))</f>
        <v>0</v>
      </c>
      <c r="AD86" s="8">
        <f>IF(A86="","",IF(COUNTIF('2) Income'!$D$13:$D$32,"3rd Wednesday")=0,0,IF(A86=(A86-DAY(A86)+1+3*7-WEEKDAY(A86-DAY(A86)+8-4,1)),SUMIFS('2) Income'!$E$13:$E$32,'2) Income'!$D$13:$D$32,"3rd Wednesday",'2) Income'!$F$13:$F$32,"&lt;="&amp;$A86),0)))</f>
        <v>0</v>
      </c>
      <c r="AE86" s="8">
        <f>IF(A86="","",IF(COUNTIF('2) Income'!$D$13:$D$32,"4th Wednesday")=0,0,IF(A86=(A86-DAY(A86)+1+4*7-WEEKDAY(A86-DAY(A86)+8-4,1)),SUMIFS('2) Income'!$E$13:$E$32,'2) Income'!$D$13:$D$32,"4th Wednesday",'2) Income'!$F$13:$F$32,"&lt;="&amp;$A86),0)))</f>
        <v>0</v>
      </c>
      <c r="AF86" s="8" cm="1">
        <f t="array" ref="AF86">IF(A86="","",IF(COUNTIF('2) Income'!$D$13:$D$32,"Every 4 Weeks")=0,0,SUMPRODUCT(--(IFERROR(MOD(A86-'2) Income'!$F$13:$F$32,28),1)=0),--('2) Income'!$D$13:$D$32="Every 4 Weeks"),--('2) Income'!$F$13:$F$32&lt;=A86),'2) Income'!$E$13:$E$32)))</f>
        <v>0</v>
      </c>
      <c r="AG86" s="8">
        <f>IF(A86="","",IF(COUNTIF('2) Income'!$D$13:$D$32,"Monthly")=0,0,IF(B86="N",SUMIFS('2) Income'!$E$13:$E$32,'2) Income'!$D$13:$D$32,"monthly",'2) Income'!$F$13:$F$32,"&lt;="&amp;$A86,'2) Income'!$I$13:$I$32,DAY(A86)),SUMIFS('2) Income'!$E$13:$E$32,'2) Income'!$D$13:$D$32,"monthly",'2) Income'!$F$13:$F$32,"&lt;="&amp;$A86,'2) Income'!$I$13:$I$32,"&gt;="&amp;DAY(A86)))))</f>
        <v>0</v>
      </c>
      <c r="AH86" s="8" cm="1">
        <f t="array" ref="AH86">IF(A86="","",IF(COUNTIF('2) Income'!$D$13:$D$32,"Yearly")=0,0,SUMPRODUCT(--('2) Income'!$D$13:$D$32="Yearly"),--('2) Income'!$F$13:$F$32&lt;=A86),IF(B86="N",--('2) Income'!$I$13:$I$32=DAY(A86)),--('2) Income'!$I$13:$I$32&gt;=DAY(A86))),--(IFERROR(MOD('2) Income'!$H$13:$H$32-MONTH(A86)+12,12),1)=0),'2) Income'!$E$13:$E$32)))</f>
        <v>0</v>
      </c>
      <c r="AI86" s="8">
        <f>IF(A86="","",IF(COUNTIF('2) Income'!$D$13:$D$32,"one-time")=0,0,SUMIFS('2) Income'!$E$13:$E$32,'2) Income'!$D$13:$D$32,"one-time",'2) Income'!$F$13:$F$32,"="&amp;$A86)))</f>
        <v>0</v>
      </c>
      <c r="AJ86" s="9">
        <f t="shared" si="6"/>
        <v>0</v>
      </c>
    </row>
    <row r="87" spans="1:36">
      <c r="A87" s="7">
        <f>IF(A86="","",IF(A86+1&lt;='1) Period'!$E$21,A86+1,""))</f>
        <v>45559</v>
      </c>
      <c r="B87" s="7" t="str">
        <f t="shared" si="7"/>
        <v>N</v>
      </c>
      <c r="C87" t="str">
        <f t="shared" si="8"/>
        <v>F</v>
      </c>
      <c r="D87" s="8">
        <f>IF(A87="","",IF(TEXT(A87,"dddd")='4) Happy Money'!$E$23,WAllowance,0))</f>
        <v>0</v>
      </c>
      <c r="E87" s="8">
        <f>IF(A87="","",IF(B87="N",SUMIF(TMonthly[Day of the Month],DAY(A87),TMonthly[Amount]),SUMIF(TMonthly[Day of the Month],"&gt;="&amp;DAY(A87),TMonthly[Amount])))</f>
        <v>0</v>
      </c>
      <c r="F87" s="8" cm="1">
        <f t="array" ref="F87">IF(A87="","",SUMPRODUCT(--(TYearly[Due Date]&lt;=A87),IF(B87="N",--(TYearly[Day]=DAY(A87)),--(TYearly[Day]&gt;=DAY(A87))),--(IFERROR(MOD(TYearly[Month]-MONTH(A87)+12,12),1)=0),TYearly[Amount]))</f>
        <v>0</v>
      </c>
      <c r="G87" s="8">
        <f>IF(A87="","",SUMIF(TOneTime[Due Date],A87,TOneTime[Amount]))</f>
        <v>0</v>
      </c>
      <c r="H87" s="8" cm="1">
        <f t="array" ref="H87">IF(A87="","",IF(COUNTIF(TOther[Frequency],$H$1)=0,0,SUMPRODUCT(--(IFERROR(MOD(A87-TOther[Start Date],7),1)=0),--(TOther[Frequency]=$H$1),--(TOther[Start Date]&lt;=A87),--(TOther[End Date Calc]&gt;=A87),TOther[Amount])))</f>
        <v>0</v>
      </c>
      <c r="I87" s="8" cm="1">
        <f t="array" ref="I87">IF(A87="","",IF(COUNTIF(TOther[Frequency],$I$1)=0,0,SUMPRODUCT(--(IFERROR(MOD(A87-TOther[Start Date],14),1)=0),--(TOther[Frequency]=$I$1),--(TOther[Start Date]&lt;=A87),--(TOther[End Date Calc]&gt;=A87),TOther[Amount])))</f>
        <v>0</v>
      </c>
      <c r="J87" s="8">
        <f>IF(A87="","",IF(COUNTIF(TOther[Frequency],$J$1)=0,0,IF(OR(DAY(A87)=1,DAY(A87)=15),SUMIFS(TOther[Amount],TOther[Frequency],$J$1,TOther[Start Date],"&lt;="&amp;$A87,TOther[End Date Calc],"&gt;="&amp;A87),0)))</f>
        <v>0</v>
      </c>
      <c r="K87" s="8">
        <f>IF(A87="","",IF(COUNTIF(TOther[Frequency],$K$1)=0,0,IF(A87=(A87-DAY(A87)+1+2*7-WEEKDAY(A87-DAY(A87)+8-4,1)),SUMIFS(TOther[Amount],TOther[Frequency],$K$1,TOther[Start Date],"&lt;="&amp;$A87,TOther[End Date Calc],"&gt;="&amp;A87),0)))</f>
        <v>0</v>
      </c>
      <c r="L87" s="8">
        <f>IF(A87="","",IF(COUNTIF(TOther[Frequency],$L$1)=0,0,IF(A87=(A87-DAY(A87)+1+3*7-WEEKDAY(A87-DAY(A87)+8-4,1)),SUMIFS(TOther[Amount],TOther[Frequency],$L$1,TOther[Start Date],"&lt;="&amp;$A87,TOther[End Date Calc],"&gt;="&amp;A87),0)))</f>
        <v>0</v>
      </c>
      <c r="M87" s="8">
        <f>IF(A87="","",IF(COUNTIF(TOther[Frequency],$M$1)=0,0,IF(A87=(A87-DAY(A87)+1+4*7-WEEKDAY(A87-DAY(A87)+8-4,1)),SUMIFS(TOther[Amount],TOther[Frequency],$M$1,TOther[Start Date],"&lt;="&amp;$A87,TOther[End Date Calc],"&gt;="&amp;A87),0)))</f>
        <v>0</v>
      </c>
      <c r="N87" s="8" cm="1">
        <f t="array" ref="N87">IF(A87="","",IF(COUNTIF(TOther[Frequency],$N$1)=0,0,SUMPRODUCT(--(IFERROR(MOD(A87-TOther[Start Date],28),1)=0),--(TOther[Frequency]=$N$1),--(TOther[Start Date]&lt;=A87),--(TOther[End Date Calc]&gt;=A87),TOther[Amount])))</f>
        <v>0</v>
      </c>
      <c r="O87" s="8" cm="1">
        <f t="array" ref="O87">IF(A87="","",IF(COUNTIF(TOther[Frequency],$O$1)=0,0,SUMPRODUCT(--(IFERROR(MOD(A87-TOther[Start Date],42),1)=0),--(TOther[Frequency]=$O$1),--(TOther[Start Date]&lt;=A87),--(TOther[End Date Calc]&gt;=A87),TOther[Amount])))</f>
        <v>0</v>
      </c>
      <c r="P87" s="8" cm="1">
        <f t="array" ref="P87">IF(A87="","",IF(COUNTIF(TOther[Frequency],$P$1)=0,0,SUMPRODUCT(--(IFERROR(MOD(A87-TOther[Start Date],56),1)=0),--(TOther[Frequency]=$P$1),--(TOther[Start Date]&lt;=A87),--(TOther[End Date Calc]&gt;=A87),TOther[Amount])))</f>
        <v>0</v>
      </c>
      <c r="Q87" s="8">
        <f>IF(A87="","",IF(COUNTIF(TOther[Frequency],$Q$1)=0,0,IF(B87="N",SUMIFS(TOther[Amount],TOther[Frequency],$Q$1,TOther[Start Date],"&lt;="&amp;$A87,TOther[End Date Calc],"&gt;="&amp;A87,TOther[Start Day],DAY(A87)),SUMIFS(TOther[Amount],TOther[Frequency],$Q$1,TOther[Start Date],"&lt;="&amp;$A87,TOther[End Date Calc],"&gt;="&amp;A87,TOther[Start Day],"&gt;="&amp;DAY(A87)))))</f>
        <v>0</v>
      </c>
      <c r="R87" s="8" cm="1">
        <f t="array" ref="R87">IF(A87="","",IF(COUNTIF(TOther[Frequency],R$1)=0,0,SUMPRODUCT(--(TOther[Frequency]=R$1),--(TOther[Start Date]&lt;=A87),--(TOther[End Date Calc]&gt;=A87),IF(B87="N",--(TOther[Start Day]=DAY(A87)),--(TOther[Start Day]&gt;=DAY(A87))),--(IFERROR(MOD(TOther[Start Month]-MONTH(A87)+2,2),1)=0),TOther[Amount])))</f>
        <v>0</v>
      </c>
      <c r="S87" s="8" cm="1">
        <f t="array" ref="S87">IF(A87="","",IF(COUNTIF(TOther[Frequency],S$1)=0,0,SUMPRODUCT(--(TOther[Frequency]=S$1),--(TOther[Start Date]&lt;=A87),--(TOther[End Date Calc]&gt;=A87),IF(B87="N",--(TOther[Start Day]=DAY(A87)),--(TOther[Start Day]&gt;=DAY(A87))),--(IFERROR(MOD(TOther[Start Month]-MONTH(A87)+3,3),1)=0),TOther[Amount])))</f>
        <v>0</v>
      </c>
      <c r="T87" s="8" cm="1">
        <f t="array" ref="T87">IF($A87="","",IF(COUNTIF(TOther[Frequency],T$1)=0,0,SUMPRODUCT(--(TOther[Frequency]=T$1),--(TOther[Start Date]&lt;=$A87),--(TOther[End Date Calc]&gt;=$A87),IF($B87="N",--(TOther[Start Day]=DAY($A87)),--(TOther[Start Day]&gt;=DAY($A87))),--(IFERROR(MOD(TOther[Start Month]-MONTH($A87)+4,4),1)=0),TOther[Amount])))</f>
        <v>0</v>
      </c>
      <c r="U87" s="8" cm="1">
        <f t="array" ref="U87">IF(A87="","",IF(COUNTIF(TOther[Frequency],$U$1)=0,0,SUMPRODUCT(--(TOther[Frequency]=$U$1),--(TOther[Start Date]&lt;=A87),--(TOther[End Date Calc]&gt;=A87),IF(B87="N",--(TOther[Start Day]=DAY(A87)),--(TOther[Start Day]&gt;=DAY(A87))),--(IFERROR(MOD(TOther[Start Month]-MONTH(A87)+6,6),1)=0),TOther[Amount])))</f>
        <v>0</v>
      </c>
      <c r="V87" s="8" cm="1">
        <f t="array" ref="V87">IF(A87="","",IF(COUNTIF(TOther[Frequency],$V$1)=0,0,SUMPRODUCT(--(TOther[Frequency]=$V$1),--(TOther[Start Date]&lt;=A87),--(TOther[End Date Calc]&gt;=A87),IF(B87="N",--(TOther[Start Day]=DAY(A87)),--(TOther[Start Day]&gt;=DAY(A87))),--(IFERROR(MOD(TOther[Start Month]-MONTH(A87)+12,12),1)=0),TOther[Amount])))</f>
        <v>0</v>
      </c>
      <c r="W87" s="8">
        <f>IF(A87="","",SUMIFS(TOther[Amount],TOther[Start Date],A87,TOther[Frequency],$W$1))</f>
        <v>0</v>
      </c>
      <c r="X87" s="9">
        <f t="shared" si="5"/>
        <v>0</v>
      </c>
      <c r="Y87" s="9">
        <f t="shared" si="9"/>
        <v>0</v>
      </c>
      <c r="Z87" s="8" cm="1">
        <f t="array" ref="Z87">IF(A87="","",IF(COUNTIF('2) Income'!$D$13:$D$32,"Weekly")=0,0,SUMPRODUCT(--(IFERROR(MOD(A87-'2) Income'!$F$13:$F$32,7),1)=0),--('2) Income'!$D$13:$D$32="Weekly"),--('2) Income'!$F$13:$F$32&lt;=A87),'2) Income'!$E$13:$E$32)))</f>
        <v>0</v>
      </c>
      <c r="AA87" s="8" cm="1">
        <f t="array" ref="AA87">IF(A87="","",IF(COUNTIF('2) Income'!$D$13:$D$32,"Every Other Week")=0,0,SUMPRODUCT(--(IFERROR(MOD(A87-'2) Income'!$F$13:$F$32,14),1)=0),--('2) Income'!$D$13:$D$32="Every Other Week"),--('2) Income'!$F$13:$F$32&lt;=A87),'2) Income'!$E$13:$E$32)))</f>
        <v>0</v>
      </c>
      <c r="AB87" s="8">
        <f>IF(A87="","",IF(COUNTIF('2) Income'!$D$13:$D$32,"1st and 15th")=0,0,IF(OR(DAY(A87)=1,DAY(A87)=15),SUMIFS('2) Income'!$E$13:$E$32,'2) Income'!$D$13:$D$32,"1st and 15th",'2) Income'!$F$13:$F$32,"&lt;="&amp;$A87),0)))</f>
        <v>0</v>
      </c>
      <c r="AC87" s="8">
        <f>IF(A87="","",IF(COUNTIF('2) Income'!$D$13:$D$32,"2nd Wednesday")=0,0,IF(A87=(A87-DAY(A87)+1+2*7-WEEKDAY(A87-DAY(A87)+8-4,1)),SUMIFS('2) Income'!$E$13:$E$32,'2) Income'!$D$13:$D$32,"2nd Wednesday",'2) Income'!$F$13:$F$32,"&lt;="&amp;$A87),0)))</f>
        <v>0</v>
      </c>
      <c r="AD87" s="8">
        <f>IF(A87="","",IF(COUNTIF('2) Income'!$D$13:$D$32,"3rd Wednesday")=0,0,IF(A87=(A87-DAY(A87)+1+3*7-WEEKDAY(A87-DAY(A87)+8-4,1)),SUMIFS('2) Income'!$E$13:$E$32,'2) Income'!$D$13:$D$32,"3rd Wednesday",'2) Income'!$F$13:$F$32,"&lt;="&amp;$A87),0)))</f>
        <v>0</v>
      </c>
      <c r="AE87" s="8">
        <f>IF(A87="","",IF(COUNTIF('2) Income'!$D$13:$D$32,"4th Wednesday")=0,0,IF(A87=(A87-DAY(A87)+1+4*7-WEEKDAY(A87-DAY(A87)+8-4,1)),SUMIFS('2) Income'!$E$13:$E$32,'2) Income'!$D$13:$D$32,"4th Wednesday",'2) Income'!$F$13:$F$32,"&lt;="&amp;$A87),0)))</f>
        <v>0</v>
      </c>
      <c r="AF87" s="8" cm="1">
        <f t="array" ref="AF87">IF(A87="","",IF(COUNTIF('2) Income'!$D$13:$D$32,"Every 4 Weeks")=0,0,SUMPRODUCT(--(IFERROR(MOD(A87-'2) Income'!$F$13:$F$32,28),1)=0),--('2) Income'!$D$13:$D$32="Every 4 Weeks"),--('2) Income'!$F$13:$F$32&lt;=A87),'2) Income'!$E$13:$E$32)))</f>
        <v>0</v>
      </c>
      <c r="AG87" s="8">
        <f>IF(A87="","",IF(COUNTIF('2) Income'!$D$13:$D$32,"Monthly")=0,0,IF(B87="N",SUMIFS('2) Income'!$E$13:$E$32,'2) Income'!$D$13:$D$32,"monthly",'2) Income'!$F$13:$F$32,"&lt;="&amp;$A87,'2) Income'!$I$13:$I$32,DAY(A87)),SUMIFS('2) Income'!$E$13:$E$32,'2) Income'!$D$13:$D$32,"monthly",'2) Income'!$F$13:$F$32,"&lt;="&amp;$A87,'2) Income'!$I$13:$I$32,"&gt;="&amp;DAY(A87)))))</f>
        <v>0</v>
      </c>
      <c r="AH87" s="8" cm="1">
        <f t="array" ref="AH87">IF(A87="","",IF(COUNTIF('2) Income'!$D$13:$D$32,"Yearly")=0,0,SUMPRODUCT(--('2) Income'!$D$13:$D$32="Yearly"),--('2) Income'!$F$13:$F$32&lt;=A87),IF(B87="N",--('2) Income'!$I$13:$I$32=DAY(A87)),--('2) Income'!$I$13:$I$32&gt;=DAY(A87))),--(IFERROR(MOD('2) Income'!$H$13:$H$32-MONTH(A87)+12,12),1)=0),'2) Income'!$E$13:$E$32)))</f>
        <v>0</v>
      </c>
      <c r="AI87" s="8">
        <f>IF(A87="","",IF(COUNTIF('2) Income'!$D$13:$D$32,"one-time")=0,0,SUMIFS('2) Income'!$E$13:$E$32,'2) Income'!$D$13:$D$32,"one-time",'2) Income'!$F$13:$F$32,"="&amp;$A87)))</f>
        <v>0</v>
      </c>
      <c r="AJ87" s="9">
        <f t="shared" si="6"/>
        <v>0</v>
      </c>
    </row>
    <row r="88" spans="1:36">
      <c r="A88" s="7">
        <f>IF(A87="","",IF(A87+1&lt;='1) Period'!$E$21,A87+1,""))</f>
        <v>45560</v>
      </c>
      <c r="B88" s="7" t="str">
        <f t="shared" si="7"/>
        <v>N</v>
      </c>
      <c r="C88" t="str">
        <f t="shared" si="8"/>
        <v>F</v>
      </c>
      <c r="D88" s="8">
        <f>IF(A88="","",IF(TEXT(A88,"dddd")='4) Happy Money'!$E$23,WAllowance,0))</f>
        <v>0</v>
      </c>
      <c r="E88" s="8">
        <f>IF(A88="","",IF(B88="N",SUMIF(TMonthly[Day of the Month],DAY(A88),TMonthly[Amount]),SUMIF(TMonthly[Day of the Month],"&gt;="&amp;DAY(A88),TMonthly[Amount])))</f>
        <v>0</v>
      </c>
      <c r="F88" s="8" cm="1">
        <f t="array" ref="F88">IF(A88="","",SUMPRODUCT(--(TYearly[Due Date]&lt;=A88),IF(B88="N",--(TYearly[Day]=DAY(A88)),--(TYearly[Day]&gt;=DAY(A88))),--(IFERROR(MOD(TYearly[Month]-MONTH(A88)+12,12),1)=0),TYearly[Amount]))</f>
        <v>0</v>
      </c>
      <c r="G88" s="8">
        <f>IF(A88="","",SUMIF(TOneTime[Due Date],A88,TOneTime[Amount]))</f>
        <v>0</v>
      </c>
      <c r="H88" s="8" cm="1">
        <f t="array" ref="H88">IF(A88="","",IF(COUNTIF(TOther[Frequency],$H$1)=0,0,SUMPRODUCT(--(IFERROR(MOD(A88-TOther[Start Date],7),1)=0),--(TOther[Frequency]=$H$1),--(TOther[Start Date]&lt;=A88),--(TOther[End Date Calc]&gt;=A88),TOther[Amount])))</f>
        <v>0</v>
      </c>
      <c r="I88" s="8" cm="1">
        <f t="array" ref="I88">IF(A88="","",IF(COUNTIF(TOther[Frequency],$I$1)=0,0,SUMPRODUCT(--(IFERROR(MOD(A88-TOther[Start Date],14),1)=0),--(TOther[Frequency]=$I$1),--(TOther[Start Date]&lt;=A88),--(TOther[End Date Calc]&gt;=A88),TOther[Amount])))</f>
        <v>0</v>
      </c>
      <c r="J88" s="8">
        <f>IF(A88="","",IF(COUNTIF(TOther[Frequency],$J$1)=0,0,IF(OR(DAY(A88)=1,DAY(A88)=15),SUMIFS(TOther[Amount],TOther[Frequency],$J$1,TOther[Start Date],"&lt;="&amp;$A88,TOther[End Date Calc],"&gt;="&amp;A88),0)))</f>
        <v>0</v>
      </c>
      <c r="K88" s="8">
        <f>IF(A88="","",IF(COUNTIF(TOther[Frequency],$K$1)=0,0,IF(A88=(A88-DAY(A88)+1+2*7-WEEKDAY(A88-DAY(A88)+8-4,1)),SUMIFS(TOther[Amount],TOther[Frequency],$K$1,TOther[Start Date],"&lt;="&amp;$A88,TOther[End Date Calc],"&gt;="&amp;A88),0)))</f>
        <v>0</v>
      </c>
      <c r="L88" s="8">
        <f>IF(A88="","",IF(COUNTIF(TOther[Frequency],$L$1)=0,0,IF(A88=(A88-DAY(A88)+1+3*7-WEEKDAY(A88-DAY(A88)+8-4,1)),SUMIFS(TOther[Amount],TOther[Frequency],$L$1,TOther[Start Date],"&lt;="&amp;$A88,TOther[End Date Calc],"&gt;="&amp;A88),0)))</f>
        <v>0</v>
      </c>
      <c r="M88" s="8">
        <f>IF(A88="","",IF(COUNTIF(TOther[Frequency],$M$1)=0,0,IF(A88=(A88-DAY(A88)+1+4*7-WEEKDAY(A88-DAY(A88)+8-4,1)),SUMIFS(TOther[Amount],TOther[Frequency],$M$1,TOther[Start Date],"&lt;="&amp;$A88,TOther[End Date Calc],"&gt;="&amp;A88),0)))</f>
        <v>0</v>
      </c>
      <c r="N88" s="8" cm="1">
        <f t="array" ref="N88">IF(A88="","",IF(COUNTIF(TOther[Frequency],$N$1)=0,0,SUMPRODUCT(--(IFERROR(MOD(A88-TOther[Start Date],28),1)=0),--(TOther[Frequency]=$N$1),--(TOther[Start Date]&lt;=A88),--(TOther[End Date Calc]&gt;=A88),TOther[Amount])))</f>
        <v>0</v>
      </c>
      <c r="O88" s="8" cm="1">
        <f t="array" ref="O88">IF(A88="","",IF(COUNTIF(TOther[Frequency],$O$1)=0,0,SUMPRODUCT(--(IFERROR(MOD(A88-TOther[Start Date],42),1)=0),--(TOther[Frequency]=$O$1),--(TOther[Start Date]&lt;=A88),--(TOther[End Date Calc]&gt;=A88),TOther[Amount])))</f>
        <v>0</v>
      </c>
      <c r="P88" s="8" cm="1">
        <f t="array" ref="P88">IF(A88="","",IF(COUNTIF(TOther[Frequency],$P$1)=0,0,SUMPRODUCT(--(IFERROR(MOD(A88-TOther[Start Date],56),1)=0),--(TOther[Frequency]=$P$1),--(TOther[Start Date]&lt;=A88),--(TOther[End Date Calc]&gt;=A88),TOther[Amount])))</f>
        <v>0</v>
      </c>
      <c r="Q88" s="8">
        <f>IF(A88="","",IF(COUNTIF(TOther[Frequency],$Q$1)=0,0,IF(B88="N",SUMIFS(TOther[Amount],TOther[Frequency],$Q$1,TOther[Start Date],"&lt;="&amp;$A88,TOther[End Date Calc],"&gt;="&amp;A88,TOther[Start Day],DAY(A88)),SUMIFS(TOther[Amount],TOther[Frequency],$Q$1,TOther[Start Date],"&lt;="&amp;$A88,TOther[End Date Calc],"&gt;="&amp;A88,TOther[Start Day],"&gt;="&amp;DAY(A88)))))</f>
        <v>75</v>
      </c>
      <c r="R88" s="8" cm="1">
        <f t="array" ref="R88">IF(A88="","",IF(COUNTIF(TOther[Frequency],R$1)=0,0,SUMPRODUCT(--(TOther[Frequency]=R$1),--(TOther[Start Date]&lt;=A88),--(TOther[End Date Calc]&gt;=A88),IF(B88="N",--(TOther[Start Day]=DAY(A88)),--(TOther[Start Day]&gt;=DAY(A88))),--(IFERROR(MOD(TOther[Start Month]-MONTH(A88)+2,2),1)=0),TOther[Amount])))</f>
        <v>0</v>
      </c>
      <c r="S88" s="8" cm="1">
        <f t="array" ref="S88">IF(A88="","",IF(COUNTIF(TOther[Frequency],S$1)=0,0,SUMPRODUCT(--(TOther[Frequency]=S$1),--(TOther[Start Date]&lt;=A88),--(TOther[End Date Calc]&gt;=A88),IF(B88="N",--(TOther[Start Day]=DAY(A88)),--(TOther[Start Day]&gt;=DAY(A88))),--(IFERROR(MOD(TOther[Start Month]-MONTH(A88)+3,3),1)=0),TOther[Amount])))</f>
        <v>0</v>
      </c>
      <c r="T88" s="8" cm="1">
        <f t="array" ref="T88">IF($A88="","",IF(COUNTIF(TOther[Frequency],T$1)=0,0,SUMPRODUCT(--(TOther[Frequency]=T$1),--(TOther[Start Date]&lt;=$A88),--(TOther[End Date Calc]&gt;=$A88),IF($B88="N",--(TOther[Start Day]=DAY($A88)),--(TOther[Start Day]&gt;=DAY($A88))),--(IFERROR(MOD(TOther[Start Month]-MONTH($A88)+4,4),1)=0),TOther[Amount])))</f>
        <v>0</v>
      </c>
      <c r="U88" s="8" cm="1">
        <f t="array" ref="U88">IF(A88="","",IF(COUNTIF(TOther[Frequency],$U$1)=0,0,SUMPRODUCT(--(TOther[Frequency]=$U$1),--(TOther[Start Date]&lt;=A88),--(TOther[End Date Calc]&gt;=A88),IF(B88="N",--(TOther[Start Day]=DAY(A88)),--(TOther[Start Day]&gt;=DAY(A88))),--(IFERROR(MOD(TOther[Start Month]-MONTH(A88)+6,6),1)=0),TOther[Amount])))</f>
        <v>0</v>
      </c>
      <c r="V88" s="8" cm="1">
        <f t="array" ref="V88">IF(A88="","",IF(COUNTIF(TOther[Frequency],$V$1)=0,0,SUMPRODUCT(--(TOther[Frequency]=$V$1),--(TOther[Start Date]&lt;=A88),--(TOther[End Date Calc]&gt;=A88),IF(B88="N",--(TOther[Start Day]=DAY(A88)),--(TOther[Start Day]&gt;=DAY(A88))),--(IFERROR(MOD(TOther[Start Month]-MONTH(A88)+12,12),1)=0),TOther[Amount])))</f>
        <v>0</v>
      </c>
      <c r="W88" s="8">
        <f>IF(A88="","",SUMIFS(TOther[Amount],TOther[Start Date],A88,TOther[Frequency],$W$1))</f>
        <v>0</v>
      </c>
      <c r="X88" s="9">
        <f t="shared" si="5"/>
        <v>75</v>
      </c>
      <c r="Y88" s="9">
        <f t="shared" si="9"/>
        <v>75</v>
      </c>
      <c r="Z88" s="8" cm="1">
        <f t="array" ref="Z88">IF(A88="","",IF(COUNTIF('2) Income'!$D$13:$D$32,"Weekly")=0,0,SUMPRODUCT(--(IFERROR(MOD(A88-'2) Income'!$F$13:$F$32,7),1)=0),--('2) Income'!$D$13:$D$32="Weekly"),--('2) Income'!$F$13:$F$32&lt;=A88),'2) Income'!$E$13:$E$32)))</f>
        <v>0</v>
      </c>
      <c r="AA88" s="8" cm="1">
        <f t="array" ref="AA88">IF(A88="","",IF(COUNTIF('2) Income'!$D$13:$D$32,"Every Other Week")=0,0,SUMPRODUCT(--(IFERROR(MOD(A88-'2) Income'!$F$13:$F$32,14),1)=0),--('2) Income'!$D$13:$D$32="Every Other Week"),--('2) Income'!$F$13:$F$32&lt;=A88),'2) Income'!$E$13:$E$32)))</f>
        <v>0</v>
      </c>
      <c r="AB88" s="8">
        <f>IF(A88="","",IF(COUNTIF('2) Income'!$D$13:$D$32,"1st and 15th")=0,0,IF(OR(DAY(A88)=1,DAY(A88)=15),SUMIFS('2) Income'!$E$13:$E$32,'2) Income'!$D$13:$D$32,"1st and 15th",'2) Income'!$F$13:$F$32,"&lt;="&amp;$A88),0)))</f>
        <v>0</v>
      </c>
      <c r="AC88" s="8">
        <f>IF(A88="","",IF(COUNTIF('2) Income'!$D$13:$D$32,"2nd Wednesday")=0,0,IF(A88=(A88-DAY(A88)+1+2*7-WEEKDAY(A88-DAY(A88)+8-4,1)),SUMIFS('2) Income'!$E$13:$E$32,'2) Income'!$D$13:$D$32,"2nd Wednesday",'2) Income'!$F$13:$F$32,"&lt;="&amp;$A88),0)))</f>
        <v>0</v>
      </c>
      <c r="AD88" s="8">
        <f>IF(A88="","",IF(COUNTIF('2) Income'!$D$13:$D$32,"3rd Wednesday")=0,0,IF(A88=(A88-DAY(A88)+1+3*7-WEEKDAY(A88-DAY(A88)+8-4,1)),SUMIFS('2) Income'!$E$13:$E$32,'2) Income'!$D$13:$D$32,"3rd Wednesday",'2) Income'!$F$13:$F$32,"&lt;="&amp;$A88),0)))</f>
        <v>0</v>
      </c>
      <c r="AE88" s="8">
        <f>IF(A88="","",IF(COUNTIF('2) Income'!$D$13:$D$32,"4th Wednesday")=0,0,IF(A88=(A88-DAY(A88)+1+4*7-WEEKDAY(A88-DAY(A88)+8-4,1)),SUMIFS('2) Income'!$E$13:$E$32,'2) Income'!$D$13:$D$32,"4th Wednesday",'2) Income'!$F$13:$F$32,"&lt;="&amp;$A88),0)))</f>
        <v>0</v>
      </c>
      <c r="AF88" s="8" cm="1">
        <f t="array" ref="AF88">IF(A88="","",IF(COUNTIF('2) Income'!$D$13:$D$32,"Every 4 Weeks")=0,0,SUMPRODUCT(--(IFERROR(MOD(A88-'2) Income'!$F$13:$F$32,28),1)=0),--('2) Income'!$D$13:$D$32="Every 4 Weeks"),--('2) Income'!$F$13:$F$32&lt;=A88),'2) Income'!$E$13:$E$32)))</f>
        <v>0</v>
      </c>
      <c r="AG88" s="8">
        <f>IF(A88="","",IF(COUNTIF('2) Income'!$D$13:$D$32,"Monthly")=0,0,IF(B88="N",SUMIFS('2) Income'!$E$13:$E$32,'2) Income'!$D$13:$D$32,"monthly",'2) Income'!$F$13:$F$32,"&lt;="&amp;$A88,'2) Income'!$I$13:$I$32,DAY(A88)),SUMIFS('2) Income'!$E$13:$E$32,'2) Income'!$D$13:$D$32,"monthly",'2) Income'!$F$13:$F$32,"&lt;="&amp;$A88,'2) Income'!$I$13:$I$32,"&gt;="&amp;DAY(A88)))))</f>
        <v>0</v>
      </c>
      <c r="AH88" s="8" cm="1">
        <f t="array" ref="AH88">IF(A88="","",IF(COUNTIF('2) Income'!$D$13:$D$32,"Yearly")=0,0,SUMPRODUCT(--('2) Income'!$D$13:$D$32="Yearly"),--('2) Income'!$F$13:$F$32&lt;=A88),IF(B88="N",--('2) Income'!$I$13:$I$32=DAY(A88)),--('2) Income'!$I$13:$I$32&gt;=DAY(A88))),--(IFERROR(MOD('2) Income'!$H$13:$H$32-MONTH(A88)+12,12),1)=0),'2) Income'!$E$13:$E$32)))</f>
        <v>0</v>
      </c>
      <c r="AI88" s="8">
        <f>IF(A88="","",IF(COUNTIF('2) Income'!$D$13:$D$32,"one-time")=0,0,SUMIFS('2) Income'!$E$13:$E$32,'2) Income'!$D$13:$D$32,"one-time",'2) Income'!$F$13:$F$32,"="&amp;$A88)))</f>
        <v>0</v>
      </c>
      <c r="AJ88" s="9">
        <f t="shared" si="6"/>
        <v>0</v>
      </c>
    </row>
    <row r="89" spans="1:36">
      <c r="A89" s="7">
        <f>IF(A88="","",IF(A88+1&lt;='1) Period'!$E$21,A88+1,""))</f>
        <v>45561</v>
      </c>
      <c r="B89" s="7" t="str">
        <f t="shared" si="7"/>
        <v>N</v>
      </c>
      <c r="C89" t="str">
        <f t="shared" si="8"/>
        <v>F</v>
      </c>
      <c r="D89" s="8">
        <f>IF(A89="","",IF(TEXT(A89,"dddd")='4) Happy Money'!$E$23,WAllowance,0))</f>
        <v>0</v>
      </c>
      <c r="E89" s="8">
        <f>IF(A89="","",IF(B89="N",SUMIF(TMonthly[Day of the Month],DAY(A89),TMonthly[Amount]),SUMIF(TMonthly[Day of the Month],"&gt;="&amp;DAY(A89),TMonthly[Amount])))</f>
        <v>0</v>
      </c>
      <c r="F89" s="8" cm="1">
        <f t="array" ref="F89">IF(A89="","",SUMPRODUCT(--(TYearly[Due Date]&lt;=A89),IF(B89="N",--(TYearly[Day]=DAY(A89)),--(TYearly[Day]&gt;=DAY(A89))),--(IFERROR(MOD(TYearly[Month]-MONTH(A89)+12,12),1)=0),TYearly[Amount]))</f>
        <v>0</v>
      </c>
      <c r="G89" s="8">
        <f>IF(A89="","",SUMIF(TOneTime[Due Date],A89,TOneTime[Amount]))</f>
        <v>0</v>
      </c>
      <c r="H89" s="8" cm="1">
        <f t="array" ref="H89">IF(A89="","",IF(COUNTIF(TOther[Frequency],$H$1)=0,0,SUMPRODUCT(--(IFERROR(MOD(A89-TOther[Start Date],7),1)=0),--(TOther[Frequency]=$H$1),--(TOther[Start Date]&lt;=A89),--(TOther[End Date Calc]&gt;=A89),TOther[Amount])))</f>
        <v>0</v>
      </c>
      <c r="I89" s="8" cm="1">
        <f t="array" ref="I89">IF(A89="","",IF(COUNTIF(TOther[Frequency],$I$1)=0,0,SUMPRODUCT(--(IFERROR(MOD(A89-TOther[Start Date],14),1)=0),--(TOther[Frequency]=$I$1),--(TOther[Start Date]&lt;=A89),--(TOther[End Date Calc]&gt;=A89),TOther[Amount])))</f>
        <v>0</v>
      </c>
      <c r="J89" s="8">
        <f>IF(A89="","",IF(COUNTIF(TOther[Frequency],$J$1)=0,0,IF(OR(DAY(A89)=1,DAY(A89)=15),SUMIFS(TOther[Amount],TOther[Frequency],$J$1,TOther[Start Date],"&lt;="&amp;$A89,TOther[End Date Calc],"&gt;="&amp;A89),0)))</f>
        <v>0</v>
      </c>
      <c r="K89" s="8">
        <f>IF(A89="","",IF(COUNTIF(TOther[Frequency],$K$1)=0,0,IF(A89=(A89-DAY(A89)+1+2*7-WEEKDAY(A89-DAY(A89)+8-4,1)),SUMIFS(TOther[Amount],TOther[Frequency],$K$1,TOther[Start Date],"&lt;="&amp;$A89,TOther[End Date Calc],"&gt;="&amp;A89),0)))</f>
        <v>0</v>
      </c>
      <c r="L89" s="8">
        <f>IF(A89="","",IF(COUNTIF(TOther[Frequency],$L$1)=0,0,IF(A89=(A89-DAY(A89)+1+3*7-WEEKDAY(A89-DAY(A89)+8-4,1)),SUMIFS(TOther[Amount],TOther[Frequency],$L$1,TOther[Start Date],"&lt;="&amp;$A89,TOther[End Date Calc],"&gt;="&amp;A89),0)))</f>
        <v>0</v>
      </c>
      <c r="M89" s="8">
        <f>IF(A89="","",IF(COUNTIF(TOther[Frequency],$M$1)=0,0,IF(A89=(A89-DAY(A89)+1+4*7-WEEKDAY(A89-DAY(A89)+8-4,1)),SUMIFS(TOther[Amount],TOther[Frequency],$M$1,TOther[Start Date],"&lt;="&amp;$A89,TOther[End Date Calc],"&gt;="&amp;A89),0)))</f>
        <v>0</v>
      </c>
      <c r="N89" s="8" cm="1">
        <f t="array" ref="N89">IF(A89="","",IF(COUNTIF(TOther[Frequency],$N$1)=0,0,SUMPRODUCT(--(IFERROR(MOD(A89-TOther[Start Date],28),1)=0),--(TOther[Frequency]=$N$1),--(TOther[Start Date]&lt;=A89),--(TOther[End Date Calc]&gt;=A89),TOther[Amount])))</f>
        <v>0</v>
      </c>
      <c r="O89" s="8" cm="1">
        <f t="array" ref="O89">IF(A89="","",IF(COUNTIF(TOther[Frequency],$O$1)=0,0,SUMPRODUCT(--(IFERROR(MOD(A89-TOther[Start Date],42),1)=0),--(TOther[Frequency]=$O$1),--(TOther[Start Date]&lt;=A89),--(TOther[End Date Calc]&gt;=A89),TOther[Amount])))</f>
        <v>0</v>
      </c>
      <c r="P89" s="8" cm="1">
        <f t="array" ref="P89">IF(A89="","",IF(COUNTIF(TOther[Frequency],$P$1)=0,0,SUMPRODUCT(--(IFERROR(MOD(A89-TOther[Start Date],56),1)=0),--(TOther[Frequency]=$P$1),--(TOther[Start Date]&lt;=A89),--(TOther[End Date Calc]&gt;=A89),TOther[Amount])))</f>
        <v>0</v>
      </c>
      <c r="Q89" s="8">
        <f>IF(A89="","",IF(COUNTIF(TOther[Frequency],$Q$1)=0,0,IF(B89="N",SUMIFS(TOther[Amount],TOther[Frequency],$Q$1,TOther[Start Date],"&lt;="&amp;$A89,TOther[End Date Calc],"&gt;="&amp;A89,TOther[Start Day],DAY(A89)),SUMIFS(TOther[Amount],TOther[Frequency],$Q$1,TOther[Start Date],"&lt;="&amp;$A89,TOther[End Date Calc],"&gt;="&amp;A89,TOther[Start Day],"&gt;="&amp;DAY(A89)))))</f>
        <v>0</v>
      </c>
      <c r="R89" s="8" cm="1">
        <f t="array" ref="R89">IF(A89="","",IF(COUNTIF(TOther[Frequency],R$1)=0,0,SUMPRODUCT(--(TOther[Frequency]=R$1),--(TOther[Start Date]&lt;=A89),--(TOther[End Date Calc]&gt;=A89),IF(B89="N",--(TOther[Start Day]=DAY(A89)),--(TOther[Start Day]&gt;=DAY(A89))),--(IFERROR(MOD(TOther[Start Month]-MONTH(A89)+2,2),1)=0),TOther[Amount])))</f>
        <v>0</v>
      </c>
      <c r="S89" s="8" cm="1">
        <f t="array" ref="S89">IF(A89="","",IF(COUNTIF(TOther[Frequency],S$1)=0,0,SUMPRODUCT(--(TOther[Frequency]=S$1),--(TOther[Start Date]&lt;=A89),--(TOther[End Date Calc]&gt;=A89),IF(B89="N",--(TOther[Start Day]=DAY(A89)),--(TOther[Start Day]&gt;=DAY(A89))),--(IFERROR(MOD(TOther[Start Month]-MONTH(A89)+3,3),1)=0),TOther[Amount])))</f>
        <v>0</v>
      </c>
      <c r="T89" s="8" cm="1">
        <f t="array" ref="T89">IF($A89="","",IF(COUNTIF(TOther[Frequency],T$1)=0,0,SUMPRODUCT(--(TOther[Frequency]=T$1),--(TOther[Start Date]&lt;=$A89),--(TOther[End Date Calc]&gt;=$A89),IF($B89="N",--(TOther[Start Day]=DAY($A89)),--(TOther[Start Day]&gt;=DAY($A89))),--(IFERROR(MOD(TOther[Start Month]-MONTH($A89)+4,4),1)=0),TOther[Amount])))</f>
        <v>0</v>
      </c>
      <c r="U89" s="8" cm="1">
        <f t="array" ref="U89">IF(A89="","",IF(COUNTIF(TOther[Frequency],$U$1)=0,0,SUMPRODUCT(--(TOther[Frequency]=$U$1),--(TOther[Start Date]&lt;=A89),--(TOther[End Date Calc]&gt;=A89),IF(B89="N",--(TOther[Start Day]=DAY(A89)),--(TOther[Start Day]&gt;=DAY(A89))),--(IFERROR(MOD(TOther[Start Month]-MONTH(A89)+6,6),1)=0),TOther[Amount])))</f>
        <v>0</v>
      </c>
      <c r="V89" s="8" cm="1">
        <f t="array" ref="V89">IF(A89="","",IF(COUNTIF(TOther[Frequency],$V$1)=0,0,SUMPRODUCT(--(TOther[Frequency]=$V$1),--(TOther[Start Date]&lt;=A89),--(TOther[End Date Calc]&gt;=A89),IF(B89="N",--(TOther[Start Day]=DAY(A89)),--(TOther[Start Day]&gt;=DAY(A89))),--(IFERROR(MOD(TOther[Start Month]-MONTH(A89)+12,12),1)=0),TOther[Amount])))</f>
        <v>0</v>
      </c>
      <c r="W89" s="8">
        <f>IF(A89="","",SUMIFS(TOther[Amount],TOther[Start Date],A89,TOther[Frequency],$W$1))</f>
        <v>0</v>
      </c>
      <c r="X89" s="9">
        <f t="shared" si="5"/>
        <v>0</v>
      </c>
      <c r="Y89" s="9">
        <f t="shared" si="9"/>
        <v>0</v>
      </c>
      <c r="Z89" s="8" cm="1">
        <f t="array" ref="Z89">IF(A89="","",IF(COUNTIF('2) Income'!$D$13:$D$32,"Weekly")=0,0,SUMPRODUCT(--(IFERROR(MOD(A89-'2) Income'!$F$13:$F$32,7),1)=0),--('2) Income'!$D$13:$D$32="Weekly"),--('2) Income'!$F$13:$F$32&lt;=A89),'2) Income'!$E$13:$E$32)))</f>
        <v>0</v>
      </c>
      <c r="AA89" s="8" cm="1">
        <f t="array" ref="AA89">IF(A89="","",IF(COUNTIF('2) Income'!$D$13:$D$32,"Every Other Week")=0,0,SUMPRODUCT(--(IFERROR(MOD(A89-'2) Income'!$F$13:$F$32,14),1)=0),--('2) Income'!$D$13:$D$32="Every Other Week"),--('2) Income'!$F$13:$F$32&lt;=A89),'2) Income'!$E$13:$E$32)))</f>
        <v>0</v>
      </c>
      <c r="AB89" s="8">
        <f>IF(A89="","",IF(COUNTIF('2) Income'!$D$13:$D$32,"1st and 15th")=0,0,IF(OR(DAY(A89)=1,DAY(A89)=15),SUMIFS('2) Income'!$E$13:$E$32,'2) Income'!$D$13:$D$32,"1st and 15th",'2) Income'!$F$13:$F$32,"&lt;="&amp;$A89),0)))</f>
        <v>0</v>
      </c>
      <c r="AC89" s="8">
        <f>IF(A89="","",IF(COUNTIF('2) Income'!$D$13:$D$32,"2nd Wednesday")=0,0,IF(A89=(A89-DAY(A89)+1+2*7-WEEKDAY(A89-DAY(A89)+8-4,1)),SUMIFS('2) Income'!$E$13:$E$32,'2) Income'!$D$13:$D$32,"2nd Wednesday",'2) Income'!$F$13:$F$32,"&lt;="&amp;$A89),0)))</f>
        <v>0</v>
      </c>
      <c r="AD89" s="8">
        <f>IF(A89="","",IF(COUNTIF('2) Income'!$D$13:$D$32,"3rd Wednesday")=0,0,IF(A89=(A89-DAY(A89)+1+3*7-WEEKDAY(A89-DAY(A89)+8-4,1)),SUMIFS('2) Income'!$E$13:$E$32,'2) Income'!$D$13:$D$32,"3rd Wednesday",'2) Income'!$F$13:$F$32,"&lt;="&amp;$A89),0)))</f>
        <v>0</v>
      </c>
      <c r="AE89" s="8">
        <f>IF(A89="","",IF(COUNTIF('2) Income'!$D$13:$D$32,"4th Wednesday")=0,0,IF(A89=(A89-DAY(A89)+1+4*7-WEEKDAY(A89-DAY(A89)+8-4,1)),SUMIFS('2) Income'!$E$13:$E$32,'2) Income'!$D$13:$D$32,"4th Wednesday",'2) Income'!$F$13:$F$32,"&lt;="&amp;$A89),0)))</f>
        <v>0</v>
      </c>
      <c r="AF89" s="8" cm="1">
        <f t="array" ref="AF89">IF(A89="","",IF(COUNTIF('2) Income'!$D$13:$D$32,"Every 4 Weeks")=0,0,SUMPRODUCT(--(IFERROR(MOD(A89-'2) Income'!$F$13:$F$32,28),1)=0),--('2) Income'!$D$13:$D$32="Every 4 Weeks"),--('2) Income'!$F$13:$F$32&lt;=A89),'2) Income'!$E$13:$E$32)))</f>
        <v>0</v>
      </c>
      <c r="AG89" s="8">
        <f>IF(A89="","",IF(COUNTIF('2) Income'!$D$13:$D$32,"Monthly")=0,0,IF(B89="N",SUMIFS('2) Income'!$E$13:$E$32,'2) Income'!$D$13:$D$32,"monthly",'2) Income'!$F$13:$F$32,"&lt;="&amp;$A89,'2) Income'!$I$13:$I$32,DAY(A89)),SUMIFS('2) Income'!$E$13:$E$32,'2) Income'!$D$13:$D$32,"monthly",'2) Income'!$F$13:$F$32,"&lt;="&amp;$A89,'2) Income'!$I$13:$I$32,"&gt;="&amp;DAY(A89)))))</f>
        <v>0</v>
      </c>
      <c r="AH89" s="8" cm="1">
        <f t="array" ref="AH89">IF(A89="","",IF(COUNTIF('2) Income'!$D$13:$D$32,"Yearly")=0,0,SUMPRODUCT(--('2) Income'!$D$13:$D$32="Yearly"),--('2) Income'!$F$13:$F$32&lt;=A89),IF(B89="N",--('2) Income'!$I$13:$I$32=DAY(A89)),--('2) Income'!$I$13:$I$32&gt;=DAY(A89))),--(IFERROR(MOD('2) Income'!$H$13:$H$32-MONTH(A89)+12,12),1)=0),'2) Income'!$E$13:$E$32)))</f>
        <v>0</v>
      </c>
      <c r="AI89" s="8">
        <f>IF(A89="","",IF(COUNTIF('2) Income'!$D$13:$D$32,"one-time")=0,0,SUMIFS('2) Income'!$E$13:$E$32,'2) Income'!$D$13:$D$32,"one-time",'2) Income'!$F$13:$F$32,"="&amp;$A89)))</f>
        <v>0</v>
      </c>
      <c r="AJ89" s="9">
        <f t="shared" si="6"/>
        <v>0</v>
      </c>
    </row>
    <row r="90" spans="1:36">
      <c r="A90" s="7">
        <f>IF(A89="","",IF(A89+1&lt;='1) Period'!$E$21,A89+1,""))</f>
        <v>45562</v>
      </c>
      <c r="B90" s="7" t="str">
        <f t="shared" si="7"/>
        <v>N</v>
      </c>
      <c r="C90" t="str">
        <f t="shared" si="8"/>
        <v>F</v>
      </c>
      <c r="D90" s="8">
        <f>IF(A90="","",IF(TEXT(A90,"dddd")='4) Happy Money'!$E$23,WAllowance,0))</f>
        <v>0</v>
      </c>
      <c r="E90" s="8">
        <f>IF(A90="","",IF(B90="N",SUMIF(TMonthly[Day of the Month],DAY(A90),TMonthly[Amount]),SUMIF(TMonthly[Day of the Month],"&gt;="&amp;DAY(A90),TMonthly[Amount])))</f>
        <v>100</v>
      </c>
      <c r="F90" s="8" cm="1">
        <f t="array" ref="F90">IF(A90="","",SUMPRODUCT(--(TYearly[Due Date]&lt;=A90),IF(B90="N",--(TYearly[Day]=DAY(A90)),--(TYearly[Day]&gt;=DAY(A90))),--(IFERROR(MOD(TYearly[Month]-MONTH(A90)+12,12),1)=0),TYearly[Amount]))</f>
        <v>0</v>
      </c>
      <c r="G90" s="8">
        <f>IF(A90="","",SUMIF(TOneTime[Due Date],A90,TOneTime[Amount]))</f>
        <v>0</v>
      </c>
      <c r="H90" s="8" cm="1">
        <f t="array" ref="H90">IF(A90="","",IF(COUNTIF(TOther[Frequency],$H$1)=0,0,SUMPRODUCT(--(IFERROR(MOD(A90-TOther[Start Date],7),1)=0),--(TOther[Frequency]=$H$1),--(TOther[Start Date]&lt;=A90),--(TOther[End Date Calc]&gt;=A90),TOther[Amount])))</f>
        <v>0</v>
      </c>
      <c r="I90" s="8" cm="1">
        <f t="array" ref="I90">IF(A90="","",IF(COUNTIF(TOther[Frequency],$I$1)=0,0,SUMPRODUCT(--(IFERROR(MOD(A90-TOther[Start Date],14),1)=0),--(TOther[Frequency]=$I$1),--(TOther[Start Date]&lt;=A90),--(TOther[End Date Calc]&gt;=A90),TOther[Amount])))</f>
        <v>0</v>
      </c>
      <c r="J90" s="8">
        <f>IF(A90="","",IF(COUNTIF(TOther[Frequency],$J$1)=0,0,IF(OR(DAY(A90)=1,DAY(A90)=15),SUMIFS(TOther[Amount],TOther[Frequency],$J$1,TOther[Start Date],"&lt;="&amp;$A90,TOther[End Date Calc],"&gt;="&amp;A90),0)))</f>
        <v>0</v>
      </c>
      <c r="K90" s="8">
        <f>IF(A90="","",IF(COUNTIF(TOther[Frequency],$K$1)=0,0,IF(A90=(A90-DAY(A90)+1+2*7-WEEKDAY(A90-DAY(A90)+8-4,1)),SUMIFS(TOther[Amount],TOther[Frequency],$K$1,TOther[Start Date],"&lt;="&amp;$A90,TOther[End Date Calc],"&gt;="&amp;A90),0)))</f>
        <v>0</v>
      </c>
      <c r="L90" s="8">
        <f>IF(A90="","",IF(COUNTIF(TOther[Frequency],$L$1)=0,0,IF(A90=(A90-DAY(A90)+1+3*7-WEEKDAY(A90-DAY(A90)+8-4,1)),SUMIFS(TOther[Amount],TOther[Frequency],$L$1,TOther[Start Date],"&lt;="&amp;$A90,TOther[End Date Calc],"&gt;="&amp;A90),0)))</f>
        <v>0</v>
      </c>
      <c r="M90" s="8">
        <f>IF(A90="","",IF(COUNTIF(TOther[Frequency],$M$1)=0,0,IF(A90=(A90-DAY(A90)+1+4*7-WEEKDAY(A90-DAY(A90)+8-4,1)),SUMIFS(TOther[Amount],TOther[Frequency],$M$1,TOther[Start Date],"&lt;="&amp;$A90,TOther[End Date Calc],"&gt;="&amp;A90),0)))</f>
        <v>0</v>
      </c>
      <c r="N90" s="8" cm="1">
        <f t="array" ref="N90">IF(A90="","",IF(COUNTIF(TOther[Frequency],$N$1)=0,0,SUMPRODUCT(--(IFERROR(MOD(A90-TOther[Start Date],28),1)=0),--(TOther[Frequency]=$N$1),--(TOther[Start Date]&lt;=A90),--(TOther[End Date Calc]&gt;=A90),TOther[Amount])))</f>
        <v>0</v>
      </c>
      <c r="O90" s="8" cm="1">
        <f t="array" ref="O90">IF(A90="","",IF(COUNTIF(TOther[Frequency],$O$1)=0,0,SUMPRODUCT(--(IFERROR(MOD(A90-TOther[Start Date],42),1)=0),--(TOther[Frequency]=$O$1),--(TOther[Start Date]&lt;=A90),--(TOther[End Date Calc]&gt;=A90),TOther[Amount])))</f>
        <v>0</v>
      </c>
      <c r="P90" s="8" cm="1">
        <f t="array" ref="P90">IF(A90="","",IF(COUNTIF(TOther[Frequency],$P$1)=0,0,SUMPRODUCT(--(IFERROR(MOD(A90-TOther[Start Date],56),1)=0),--(TOther[Frequency]=$P$1),--(TOther[Start Date]&lt;=A90),--(TOther[End Date Calc]&gt;=A90),TOther[Amount])))</f>
        <v>0</v>
      </c>
      <c r="Q90" s="8">
        <f>IF(A90="","",IF(COUNTIF(TOther[Frequency],$Q$1)=0,0,IF(B90="N",SUMIFS(TOther[Amount],TOther[Frequency],$Q$1,TOther[Start Date],"&lt;="&amp;$A90,TOther[End Date Calc],"&gt;="&amp;A90,TOther[Start Day],DAY(A90)),SUMIFS(TOther[Amount],TOther[Frequency],$Q$1,TOther[Start Date],"&lt;="&amp;$A90,TOther[End Date Calc],"&gt;="&amp;A90,TOther[Start Day],"&gt;="&amp;DAY(A90)))))</f>
        <v>0</v>
      </c>
      <c r="R90" s="8" cm="1">
        <f t="array" ref="R90">IF(A90="","",IF(COUNTIF(TOther[Frequency],R$1)=0,0,SUMPRODUCT(--(TOther[Frequency]=R$1),--(TOther[Start Date]&lt;=A90),--(TOther[End Date Calc]&gt;=A90),IF(B90="N",--(TOther[Start Day]=DAY(A90)),--(TOther[Start Day]&gt;=DAY(A90))),--(IFERROR(MOD(TOther[Start Month]-MONTH(A90)+2,2),1)=0),TOther[Amount])))</f>
        <v>0</v>
      </c>
      <c r="S90" s="8" cm="1">
        <f t="array" ref="S90">IF(A90="","",IF(COUNTIF(TOther[Frequency],S$1)=0,0,SUMPRODUCT(--(TOther[Frequency]=S$1),--(TOther[Start Date]&lt;=A90),--(TOther[End Date Calc]&gt;=A90),IF(B90="N",--(TOther[Start Day]=DAY(A90)),--(TOther[Start Day]&gt;=DAY(A90))),--(IFERROR(MOD(TOther[Start Month]-MONTH(A90)+3,3),1)=0),TOther[Amount])))</f>
        <v>0</v>
      </c>
      <c r="T90" s="8" cm="1">
        <f t="array" ref="T90">IF($A90="","",IF(COUNTIF(TOther[Frequency],T$1)=0,0,SUMPRODUCT(--(TOther[Frequency]=T$1),--(TOther[Start Date]&lt;=$A90),--(TOther[End Date Calc]&gt;=$A90),IF($B90="N",--(TOther[Start Day]=DAY($A90)),--(TOther[Start Day]&gt;=DAY($A90))),--(IFERROR(MOD(TOther[Start Month]-MONTH($A90)+4,4),1)=0),TOther[Amount])))</f>
        <v>0</v>
      </c>
      <c r="U90" s="8" cm="1">
        <f t="array" ref="U90">IF(A90="","",IF(COUNTIF(TOther[Frequency],$U$1)=0,0,SUMPRODUCT(--(TOther[Frequency]=$U$1),--(TOther[Start Date]&lt;=A90),--(TOther[End Date Calc]&gt;=A90),IF(B90="N",--(TOther[Start Day]=DAY(A90)),--(TOther[Start Day]&gt;=DAY(A90))),--(IFERROR(MOD(TOther[Start Month]-MONTH(A90)+6,6),1)=0),TOther[Amount])))</f>
        <v>0</v>
      </c>
      <c r="V90" s="8" cm="1">
        <f t="array" ref="V90">IF(A90="","",IF(COUNTIF(TOther[Frequency],$V$1)=0,0,SUMPRODUCT(--(TOther[Frequency]=$V$1),--(TOther[Start Date]&lt;=A90),--(TOther[End Date Calc]&gt;=A90),IF(B90="N",--(TOther[Start Day]=DAY(A90)),--(TOther[Start Day]&gt;=DAY(A90))),--(IFERROR(MOD(TOther[Start Month]-MONTH(A90)+12,12),1)=0),TOther[Amount])))</f>
        <v>0</v>
      </c>
      <c r="W90" s="8">
        <f>IF(A90="","",SUMIFS(TOther[Amount],TOther[Start Date],A90,TOther[Frequency],$W$1))</f>
        <v>0</v>
      </c>
      <c r="X90" s="9">
        <f t="shared" si="5"/>
        <v>100</v>
      </c>
      <c r="Y90" s="9">
        <f t="shared" si="9"/>
        <v>0</v>
      </c>
      <c r="Z90" s="8" cm="1">
        <f t="array" ref="Z90">IF(A90="","",IF(COUNTIF('2) Income'!$D$13:$D$32,"Weekly")=0,0,SUMPRODUCT(--(IFERROR(MOD(A90-'2) Income'!$F$13:$F$32,7),1)=0),--('2) Income'!$D$13:$D$32="Weekly"),--('2) Income'!$F$13:$F$32&lt;=A90),'2) Income'!$E$13:$E$32)))</f>
        <v>0</v>
      </c>
      <c r="AA90" s="8" cm="1">
        <f t="array" ref="AA90">IF(A90="","",IF(COUNTIF('2) Income'!$D$13:$D$32,"Every Other Week")=0,0,SUMPRODUCT(--(IFERROR(MOD(A90-'2) Income'!$F$13:$F$32,14),1)=0),--('2) Income'!$D$13:$D$32="Every Other Week"),--('2) Income'!$F$13:$F$32&lt;=A90),'2) Income'!$E$13:$E$32)))</f>
        <v>2300</v>
      </c>
      <c r="AB90" s="8">
        <f>IF(A90="","",IF(COUNTIF('2) Income'!$D$13:$D$32,"1st and 15th")=0,0,IF(OR(DAY(A90)=1,DAY(A90)=15),SUMIFS('2) Income'!$E$13:$E$32,'2) Income'!$D$13:$D$32,"1st and 15th",'2) Income'!$F$13:$F$32,"&lt;="&amp;$A90),0)))</f>
        <v>0</v>
      </c>
      <c r="AC90" s="8">
        <f>IF(A90="","",IF(COUNTIF('2) Income'!$D$13:$D$32,"2nd Wednesday")=0,0,IF(A90=(A90-DAY(A90)+1+2*7-WEEKDAY(A90-DAY(A90)+8-4,1)),SUMIFS('2) Income'!$E$13:$E$32,'2) Income'!$D$13:$D$32,"2nd Wednesday",'2) Income'!$F$13:$F$32,"&lt;="&amp;$A90),0)))</f>
        <v>0</v>
      </c>
      <c r="AD90" s="8">
        <f>IF(A90="","",IF(COUNTIF('2) Income'!$D$13:$D$32,"3rd Wednesday")=0,0,IF(A90=(A90-DAY(A90)+1+3*7-WEEKDAY(A90-DAY(A90)+8-4,1)),SUMIFS('2) Income'!$E$13:$E$32,'2) Income'!$D$13:$D$32,"3rd Wednesday",'2) Income'!$F$13:$F$32,"&lt;="&amp;$A90),0)))</f>
        <v>0</v>
      </c>
      <c r="AE90" s="8">
        <f>IF(A90="","",IF(COUNTIF('2) Income'!$D$13:$D$32,"4th Wednesday")=0,0,IF(A90=(A90-DAY(A90)+1+4*7-WEEKDAY(A90-DAY(A90)+8-4,1)),SUMIFS('2) Income'!$E$13:$E$32,'2) Income'!$D$13:$D$32,"4th Wednesday",'2) Income'!$F$13:$F$32,"&lt;="&amp;$A90),0)))</f>
        <v>0</v>
      </c>
      <c r="AF90" s="8" cm="1">
        <f t="array" ref="AF90">IF(A90="","",IF(COUNTIF('2) Income'!$D$13:$D$32,"Every 4 Weeks")=0,0,SUMPRODUCT(--(IFERROR(MOD(A90-'2) Income'!$F$13:$F$32,28),1)=0),--('2) Income'!$D$13:$D$32="Every 4 Weeks"),--('2) Income'!$F$13:$F$32&lt;=A90),'2) Income'!$E$13:$E$32)))</f>
        <v>0</v>
      </c>
      <c r="AG90" s="8">
        <f>IF(A90="","",IF(COUNTIF('2) Income'!$D$13:$D$32,"Monthly")=0,0,IF(B90="N",SUMIFS('2) Income'!$E$13:$E$32,'2) Income'!$D$13:$D$32,"monthly",'2) Income'!$F$13:$F$32,"&lt;="&amp;$A90,'2) Income'!$I$13:$I$32,DAY(A90)),SUMIFS('2) Income'!$E$13:$E$32,'2) Income'!$D$13:$D$32,"monthly",'2) Income'!$F$13:$F$32,"&lt;="&amp;$A90,'2) Income'!$I$13:$I$32,"&gt;="&amp;DAY(A90)))))</f>
        <v>0</v>
      </c>
      <c r="AH90" s="8" cm="1">
        <f t="array" ref="AH90">IF(A90="","",IF(COUNTIF('2) Income'!$D$13:$D$32,"Yearly")=0,0,SUMPRODUCT(--('2) Income'!$D$13:$D$32="Yearly"),--('2) Income'!$F$13:$F$32&lt;=A90),IF(B90="N",--('2) Income'!$I$13:$I$32=DAY(A90)),--('2) Income'!$I$13:$I$32&gt;=DAY(A90))),--(IFERROR(MOD('2) Income'!$H$13:$H$32-MONTH(A90)+12,12),1)=0),'2) Income'!$E$13:$E$32)))</f>
        <v>0</v>
      </c>
      <c r="AI90" s="8">
        <f>IF(A90="","",IF(COUNTIF('2) Income'!$D$13:$D$32,"one-time")=0,0,SUMIFS('2) Income'!$E$13:$E$32,'2) Income'!$D$13:$D$32,"one-time",'2) Income'!$F$13:$F$32,"="&amp;$A90)))</f>
        <v>0</v>
      </c>
      <c r="AJ90" s="9">
        <f t="shared" si="6"/>
        <v>2300</v>
      </c>
    </row>
    <row r="91" spans="1:36">
      <c r="A91" s="7">
        <f>IF(A90="","",IF(A90+1&lt;='1) Period'!$E$21,A90+1,""))</f>
        <v>45563</v>
      </c>
      <c r="B91" s="7" t="str">
        <f t="shared" si="7"/>
        <v>N</v>
      </c>
      <c r="C91" t="str">
        <f t="shared" si="8"/>
        <v>Y</v>
      </c>
      <c r="D91" s="8">
        <f>IF(A91="","",IF(TEXT(A91,"dddd")='4) Happy Money'!$E$23,WAllowance,0))</f>
        <v>0</v>
      </c>
      <c r="E91" s="8">
        <f>IF(A91="","",IF(B91="N",SUMIF(TMonthly[Day of the Month],DAY(A91),TMonthly[Amount]),SUMIF(TMonthly[Day of the Month],"&gt;="&amp;DAY(A91),TMonthly[Amount])))</f>
        <v>0</v>
      </c>
      <c r="F91" s="8" cm="1">
        <f t="array" ref="F91">IF(A91="","",SUMPRODUCT(--(TYearly[Due Date]&lt;=A91),IF(B91="N",--(TYearly[Day]=DAY(A91)),--(TYearly[Day]&gt;=DAY(A91))),--(IFERROR(MOD(TYearly[Month]-MONTH(A91)+12,12),1)=0),TYearly[Amount]))</f>
        <v>0</v>
      </c>
      <c r="G91" s="8">
        <f>IF(A91="","",SUMIF(TOneTime[Due Date],A91,TOneTime[Amount]))</f>
        <v>0</v>
      </c>
      <c r="H91" s="8" cm="1">
        <f t="array" ref="H91">IF(A91="","",IF(COUNTIF(TOther[Frequency],$H$1)=0,0,SUMPRODUCT(--(IFERROR(MOD(A91-TOther[Start Date],7),1)=0),--(TOther[Frequency]=$H$1),--(TOther[Start Date]&lt;=A91),--(TOther[End Date Calc]&gt;=A91),TOther[Amount])))</f>
        <v>0</v>
      </c>
      <c r="I91" s="8" cm="1">
        <f t="array" ref="I91">IF(A91="","",IF(COUNTIF(TOther[Frequency],$I$1)=0,0,SUMPRODUCT(--(IFERROR(MOD(A91-TOther[Start Date],14),1)=0),--(TOther[Frequency]=$I$1),--(TOther[Start Date]&lt;=A91),--(TOther[End Date Calc]&gt;=A91),TOther[Amount])))</f>
        <v>0</v>
      </c>
      <c r="J91" s="8">
        <f>IF(A91="","",IF(COUNTIF(TOther[Frequency],$J$1)=0,0,IF(OR(DAY(A91)=1,DAY(A91)=15),SUMIFS(TOther[Amount],TOther[Frequency],$J$1,TOther[Start Date],"&lt;="&amp;$A91,TOther[End Date Calc],"&gt;="&amp;A91),0)))</f>
        <v>0</v>
      </c>
      <c r="K91" s="8">
        <f>IF(A91="","",IF(COUNTIF(TOther[Frequency],$K$1)=0,0,IF(A91=(A91-DAY(A91)+1+2*7-WEEKDAY(A91-DAY(A91)+8-4,1)),SUMIFS(TOther[Amount],TOther[Frequency],$K$1,TOther[Start Date],"&lt;="&amp;$A91,TOther[End Date Calc],"&gt;="&amp;A91),0)))</f>
        <v>0</v>
      </c>
      <c r="L91" s="8">
        <f>IF(A91="","",IF(COUNTIF(TOther[Frequency],$L$1)=0,0,IF(A91=(A91-DAY(A91)+1+3*7-WEEKDAY(A91-DAY(A91)+8-4,1)),SUMIFS(TOther[Amount],TOther[Frequency],$L$1,TOther[Start Date],"&lt;="&amp;$A91,TOther[End Date Calc],"&gt;="&amp;A91),0)))</f>
        <v>0</v>
      </c>
      <c r="M91" s="8">
        <f>IF(A91="","",IF(COUNTIF(TOther[Frequency],$M$1)=0,0,IF(A91=(A91-DAY(A91)+1+4*7-WEEKDAY(A91-DAY(A91)+8-4,1)),SUMIFS(TOther[Amount],TOther[Frequency],$M$1,TOther[Start Date],"&lt;="&amp;$A91,TOther[End Date Calc],"&gt;="&amp;A91),0)))</f>
        <v>0</v>
      </c>
      <c r="N91" s="8" cm="1">
        <f t="array" ref="N91">IF(A91="","",IF(COUNTIF(TOther[Frequency],$N$1)=0,0,SUMPRODUCT(--(IFERROR(MOD(A91-TOther[Start Date],28),1)=0),--(TOther[Frequency]=$N$1),--(TOther[Start Date]&lt;=A91),--(TOther[End Date Calc]&gt;=A91),TOther[Amount])))</f>
        <v>0</v>
      </c>
      <c r="O91" s="8" cm="1">
        <f t="array" ref="O91">IF(A91="","",IF(COUNTIF(TOther[Frequency],$O$1)=0,0,SUMPRODUCT(--(IFERROR(MOD(A91-TOther[Start Date],42),1)=0),--(TOther[Frequency]=$O$1),--(TOther[Start Date]&lt;=A91),--(TOther[End Date Calc]&gt;=A91),TOther[Amount])))</f>
        <v>0</v>
      </c>
      <c r="P91" s="8" cm="1">
        <f t="array" ref="P91">IF(A91="","",IF(COUNTIF(TOther[Frequency],$P$1)=0,0,SUMPRODUCT(--(IFERROR(MOD(A91-TOther[Start Date],56),1)=0),--(TOther[Frequency]=$P$1),--(TOther[Start Date]&lt;=A91),--(TOther[End Date Calc]&gt;=A91),TOther[Amount])))</f>
        <v>0</v>
      </c>
      <c r="Q91" s="8">
        <f>IF(A91="","",IF(COUNTIF(TOther[Frequency],$Q$1)=0,0,IF(B91="N",SUMIFS(TOther[Amount],TOther[Frequency],$Q$1,TOther[Start Date],"&lt;="&amp;$A91,TOther[End Date Calc],"&gt;="&amp;A91,TOther[Start Day],DAY(A91)),SUMIFS(TOther[Amount],TOther[Frequency],$Q$1,TOther[Start Date],"&lt;="&amp;$A91,TOther[End Date Calc],"&gt;="&amp;A91,TOther[Start Day],"&gt;="&amp;DAY(A91)))))</f>
        <v>0</v>
      </c>
      <c r="R91" s="8" cm="1">
        <f t="array" ref="R91">IF(A91="","",IF(COUNTIF(TOther[Frequency],R$1)=0,0,SUMPRODUCT(--(TOther[Frequency]=R$1),--(TOther[Start Date]&lt;=A91),--(TOther[End Date Calc]&gt;=A91),IF(B91="N",--(TOther[Start Day]=DAY(A91)),--(TOther[Start Day]&gt;=DAY(A91))),--(IFERROR(MOD(TOther[Start Month]-MONTH(A91)+2,2),1)=0),TOther[Amount])))</f>
        <v>0</v>
      </c>
      <c r="S91" s="8" cm="1">
        <f t="array" ref="S91">IF(A91="","",IF(COUNTIF(TOther[Frequency],S$1)=0,0,SUMPRODUCT(--(TOther[Frequency]=S$1),--(TOther[Start Date]&lt;=A91),--(TOther[End Date Calc]&gt;=A91),IF(B91="N",--(TOther[Start Day]=DAY(A91)),--(TOther[Start Day]&gt;=DAY(A91))),--(IFERROR(MOD(TOther[Start Month]-MONTH(A91)+3,3),1)=0),TOther[Amount])))</f>
        <v>0</v>
      </c>
      <c r="T91" s="8" cm="1">
        <f t="array" ref="T91">IF($A91="","",IF(COUNTIF(TOther[Frequency],T$1)=0,0,SUMPRODUCT(--(TOther[Frequency]=T$1),--(TOther[Start Date]&lt;=$A91),--(TOther[End Date Calc]&gt;=$A91),IF($B91="N",--(TOther[Start Day]=DAY($A91)),--(TOther[Start Day]&gt;=DAY($A91))),--(IFERROR(MOD(TOther[Start Month]-MONTH($A91)+4,4),1)=0),TOther[Amount])))</f>
        <v>0</v>
      </c>
      <c r="U91" s="8" cm="1">
        <f t="array" ref="U91">IF(A91="","",IF(COUNTIF(TOther[Frequency],$U$1)=0,0,SUMPRODUCT(--(TOther[Frequency]=$U$1),--(TOther[Start Date]&lt;=A91),--(TOther[End Date Calc]&gt;=A91),IF(B91="N",--(TOther[Start Day]=DAY(A91)),--(TOther[Start Day]&gt;=DAY(A91))),--(IFERROR(MOD(TOther[Start Month]-MONTH(A91)+6,6),1)=0),TOther[Amount])))</f>
        <v>0</v>
      </c>
      <c r="V91" s="8" cm="1">
        <f t="array" ref="V91">IF(A91="","",IF(COUNTIF(TOther[Frequency],$V$1)=0,0,SUMPRODUCT(--(TOther[Frequency]=$V$1),--(TOther[Start Date]&lt;=A91),--(TOther[End Date Calc]&gt;=A91),IF(B91="N",--(TOther[Start Day]=DAY(A91)),--(TOther[Start Day]&gt;=DAY(A91))),--(IFERROR(MOD(TOther[Start Month]-MONTH(A91)+12,12),1)=0),TOther[Amount])))</f>
        <v>0</v>
      </c>
      <c r="W91" s="8">
        <f>IF(A91="","",SUMIFS(TOther[Amount],TOther[Start Date],A91,TOther[Frequency],$W$1))</f>
        <v>0</v>
      </c>
      <c r="X91" s="9">
        <f t="shared" si="5"/>
        <v>0</v>
      </c>
      <c r="Y91" s="9">
        <f t="shared" si="9"/>
        <v>0</v>
      </c>
      <c r="Z91" s="8" cm="1">
        <f t="array" ref="Z91">IF(A91="","",IF(COUNTIF('2) Income'!$D$13:$D$32,"Weekly")=0,0,SUMPRODUCT(--(IFERROR(MOD(A91-'2) Income'!$F$13:$F$32,7),1)=0),--('2) Income'!$D$13:$D$32="Weekly"),--('2) Income'!$F$13:$F$32&lt;=A91),'2) Income'!$E$13:$E$32)))</f>
        <v>0</v>
      </c>
      <c r="AA91" s="8" cm="1">
        <f t="array" ref="AA91">IF(A91="","",IF(COUNTIF('2) Income'!$D$13:$D$32,"Every Other Week")=0,0,SUMPRODUCT(--(IFERROR(MOD(A91-'2) Income'!$F$13:$F$32,14),1)=0),--('2) Income'!$D$13:$D$32="Every Other Week"),--('2) Income'!$F$13:$F$32&lt;=A91),'2) Income'!$E$13:$E$32)))</f>
        <v>0</v>
      </c>
      <c r="AB91" s="8">
        <f>IF(A91="","",IF(COUNTIF('2) Income'!$D$13:$D$32,"1st and 15th")=0,0,IF(OR(DAY(A91)=1,DAY(A91)=15),SUMIFS('2) Income'!$E$13:$E$32,'2) Income'!$D$13:$D$32,"1st and 15th",'2) Income'!$F$13:$F$32,"&lt;="&amp;$A91),0)))</f>
        <v>0</v>
      </c>
      <c r="AC91" s="8">
        <f>IF(A91="","",IF(COUNTIF('2) Income'!$D$13:$D$32,"2nd Wednesday")=0,0,IF(A91=(A91-DAY(A91)+1+2*7-WEEKDAY(A91-DAY(A91)+8-4,1)),SUMIFS('2) Income'!$E$13:$E$32,'2) Income'!$D$13:$D$32,"2nd Wednesday",'2) Income'!$F$13:$F$32,"&lt;="&amp;$A91),0)))</f>
        <v>0</v>
      </c>
      <c r="AD91" s="8">
        <f>IF(A91="","",IF(COUNTIF('2) Income'!$D$13:$D$32,"3rd Wednesday")=0,0,IF(A91=(A91-DAY(A91)+1+3*7-WEEKDAY(A91-DAY(A91)+8-4,1)),SUMIFS('2) Income'!$E$13:$E$32,'2) Income'!$D$13:$D$32,"3rd Wednesday",'2) Income'!$F$13:$F$32,"&lt;="&amp;$A91),0)))</f>
        <v>0</v>
      </c>
      <c r="AE91" s="8">
        <f>IF(A91="","",IF(COUNTIF('2) Income'!$D$13:$D$32,"4th Wednesday")=0,0,IF(A91=(A91-DAY(A91)+1+4*7-WEEKDAY(A91-DAY(A91)+8-4,1)),SUMIFS('2) Income'!$E$13:$E$32,'2) Income'!$D$13:$D$32,"4th Wednesday",'2) Income'!$F$13:$F$32,"&lt;="&amp;$A91),0)))</f>
        <v>0</v>
      </c>
      <c r="AF91" s="8" cm="1">
        <f t="array" ref="AF91">IF(A91="","",IF(COUNTIF('2) Income'!$D$13:$D$32,"Every 4 Weeks")=0,0,SUMPRODUCT(--(IFERROR(MOD(A91-'2) Income'!$F$13:$F$32,28),1)=0),--('2) Income'!$D$13:$D$32="Every 4 Weeks"),--('2) Income'!$F$13:$F$32&lt;=A91),'2) Income'!$E$13:$E$32)))</f>
        <v>0</v>
      </c>
      <c r="AG91" s="8">
        <f>IF(A91="","",IF(COUNTIF('2) Income'!$D$13:$D$32,"Monthly")=0,0,IF(B91="N",SUMIFS('2) Income'!$E$13:$E$32,'2) Income'!$D$13:$D$32,"monthly",'2) Income'!$F$13:$F$32,"&lt;="&amp;$A91,'2) Income'!$I$13:$I$32,DAY(A91)),SUMIFS('2) Income'!$E$13:$E$32,'2) Income'!$D$13:$D$32,"monthly",'2) Income'!$F$13:$F$32,"&lt;="&amp;$A91,'2) Income'!$I$13:$I$32,"&gt;="&amp;DAY(A91)))))</f>
        <v>0</v>
      </c>
      <c r="AH91" s="8" cm="1">
        <f t="array" ref="AH91">IF(A91="","",IF(COUNTIF('2) Income'!$D$13:$D$32,"Yearly")=0,0,SUMPRODUCT(--('2) Income'!$D$13:$D$32="Yearly"),--('2) Income'!$F$13:$F$32&lt;=A91),IF(B91="N",--('2) Income'!$I$13:$I$32=DAY(A91)),--('2) Income'!$I$13:$I$32&gt;=DAY(A91))),--(IFERROR(MOD('2) Income'!$H$13:$H$32-MONTH(A91)+12,12),1)=0),'2) Income'!$E$13:$E$32)))</f>
        <v>0</v>
      </c>
      <c r="AI91" s="8">
        <f>IF(A91="","",IF(COUNTIF('2) Income'!$D$13:$D$32,"one-time")=0,0,SUMIFS('2) Income'!$E$13:$E$32,'2) Income'!$D$13:$D$32,"one-time",'2) Income'!$F$13:$F$32,"="&amp;$A91)))</f>
        <v>0</v>
      </c>
      <c r="AJ91" s="9">
        <f t="shared" si="6"/>
        <v>0</v>
      </c>
    </row>
    <row r="92" spans="1:36">
      <c r="A92" s="7">
        <f>IF(A91="","",IF(A91+1&lt;='1) Period'!$E$21,A91+1,""))</f>
        <v>45564</v>
      </c>
      <c r="B92" s="7" t="str">
        <f t="shared" si="7"/>
        <v>N</v>
      </c>
      <c r="C92" t="str">
        <f t="shared" si="8"/>
        <v>Y</v>
      </c>
      <c r="D92" s="8">
        <f>IF(A92="","",IF(TEXT(A92,"dddd")='4) Happy Money'!$E$23,WAllowance,0))</f>
        <v>0</v>
      </c>
      <c r="E92" s="8">
        <f>IF(A92="","",IF(B92="N",SUMIF(TMonthly[Day of the Month],DAY(A92),TMonthly[Amount]),SUMIF(TMonthly[Day of the Month],"&gt;="&amp;DAY(A92),TMonthly[Amount])))</f>
        <v>0</v>
      </c>
      <c r="F92" s="8" cm="1">
        <f t="array" ref="F92">IF(A92="","",SUMPRODUCT(--(TYearly[Due Date]&lt;=A92),IF(B92="N",--(TYearly[Day]=DAY(A92)),--(TYearly[Day]&gt;=DAY(A92))),--(IFERROR(MOD(TYearly[Month]-MONTH(A92)+12,12),1)=0),TYearly[Amount]))</f>
        <v>0</v>
      </c>
      <c r="G92" s="8">
        <f>IF(A92="","",SUMIF(TOneTime[Due Date],A92,TOneTime[Amount]))</f>
        <v>0</v>
      </c>
      <c r="H92" s="8" cm="1">
        <f t="array" ref="H92">IF(A92="","",IF(COUNTIF(TOther[Frequency],$H$1)=0,0,SUMPRODUCT(--(IFERROR(MOD(A92-TOther[Start Date],7),1)=0),--(TOther[Frequency]=$H$1),--(TOther[Start Date]&lt;=A92),--(TOther[End Date Calc]&gt;=A92),TOther[Amount])))</f>
        <v>0</v>
      </c>
      <c r="I92" s="8" cm="1">
        <f t="array" ref="I92">IF(A92="","",IF(COUNTIF(TOther[Frequency],$I$1)=0,0,SUMPRODUCT(--(IFERROR(MOD(A92-TOther[Start Date],14),1)=0),--(TOther[Frequency]=$I$1),--(TOther[Start Date]&lt;=A92),--(TOther[End Date Calc]&gt;=A92),TOther[Amount])))</f>
        <v>0</v>
      </c>
      <c r="J92" s="8">
        <f>IF(A92="","",IF(COUNTIF(TOther[Frequency],$J$1)=0,0,IF(OR(DAY(A92)=1,DAY(A92)=15),SUMIFS(TOther[Amount],TOther[Frequency],$J$1,TOther[Start Date],"&lt;="&amp;$A92,TOther[End Date Calc],"&gt;="&amp;A92),0)))</f>
        <v>0</v>
      </c>
      <c r="K92" s="8">
        <f>IF(A92="","",IF(COUNTIF(TOther[Frequency],$K$1)=0,0,IF(A92=(A92-DAY(A92)+1+2*7-WEEKDAY(A92-DAY(A92)+8-4,1)),SUMIFS(TOther[Amount],TOther[Frequency],$K$1,TOther[Start Date],"&lt;="&amp;$A92,TOther[End Date Calc],"&gt;="&amp;A92),0)))</f>
        <v>0</v>
      </c>
      <c r="L92" s="8">
        <f>IF(A92="","",IF(COUNTIF(TOther[Frequency],$L$1)=0,0,IF(A92=(A92-DAY(A92)+1+3*7-WEEKDAY(A92-DAY(A92)+8-4,1)),SUMIFS(TOther[Amount],TOther[Frequency],$L$1,TOther[Start Date],"&lt;="&amp;$A92,TOther[End Date Calc],"&gt;="&amp;A92),0)))</f>
        <v>0</v>
      </c>
      <c r="M92" s="8">
        <f>IF(A92="","",IF(COUNTIF(TOther[Frequency],$M$1)=0,0,IF(A92=(A92-DAY(A92)+1+4*7-WEEKDAY(A92-DAY(A92)+8-4,1)),SUMIFS(TOther[Amount],TOther[Frequency],$M$1,TOther[Start Date],"&lt;="&amp;$A92,TOther[End Date Calc],"&gt;="&amp;A92),0)))</f>
        <v>0</v>
      </c>
      <c r="N92" s="8" cm="1">
        <f t="array" ref="N92">IF(A92="","",IF(COUNTIF(TOther[Frequency],$N$1)=0,0,SUMPRODUCT(--(IFERROR(MOD(A92-TOther[Start Date],28),1)=0),--(TOther[Frequency]=$N$1),--(TOther[Start Date]&lt;=A92),--(TOther[End Date Calc]&gt;=A92),TOther[Amount])))</f>
        <v>0</v>
      </c>
      <c r="O92" s="8" cm="1">
        <f t="array" ref="O92">IF(A92="","",IF(COUNTIF(TOther[Frequency],$O$1)=0,0,SUMPRODUCT(--(IFERROR(MOD(A92-TOther[Start Date],42),1)=0),--(TOther[Frequency]=$O$1),--(TOther[Start Date]&lt;=A92),--(TOther[End Date Calc]&gt;=A92),TOther[Amount])))</f>
        <v>0</v>
      </c>
      <c r="P92" s="8" cm="1">
        <f t="array" ref="P92">IF(A92="","",IF(COUNTIF(TOther[Frequency],$P$1)=0,0,SUMPRODUCT(--(IFERROR(MOD(A92-TOther[Start Date],56),1)=0),--(TOther[Frequency]=$P$1),--(TOther[Start Date]&lt;=A92),--(TOther[End Date Calc]&gt;=A92),TOther[Amount])))</f>
        <v>0</v>
      </c>
      <c r="Q92" s="8">
        <f>IF(A92="","",IF(COUNTIF(TOther[Frequency],$Q$1)=0,0,IF(B92="N",SUMIFS(TOther[Amount],TOther[Frequency],$Q$1,TOther[Start Date],"&lt;="&amp;$A92,TOther[End Date Calc],"&gt;="&amp;A92,TOther[Start Day],DAY(A92)),SUMIFS(TOther[Amount],TOther[Frequency],$Q$1,TOther[Start Date],"&lt;="&amp;$A92,TOther[End Date Calc],"&gt;="&amp;A92,TOther[Start Day],"&gt;="&amp;DAY(A92)))))</f>
        <v>0</v>
      </c>
      <c r="R92" s="8" cm="1">
        <f t="array" ref="R92">IF(A92="","",IF(COUNTIF(TOther[Frequency],R$1)=0,0,SUMPRODUCT(--(TOther[Frequency]=R$1),--(TOther[Start Date]&lt;=A92),--(TOther[End Date Calc]&gt;=A92),IF(B92="N",--(TOther[Start Day]=DAY(A92)),--(TOther[Start Day]&gt;=DAY(A92))),--(IFERROR(MOD(TOther[Start Month]-MONTH(A92)+2,2),1)=0),TOther[Amount])))</f>
        <v>0</v>
      </c>
      <c r="S92" s="8" cm="1">
        <f t="array" ref="S92">IF(A92="","",IF(COUNTIF(TOther[Frequency],S$1)=0,0,SUMPRODUCT(--(TOther[Frequency]=S$1),--(TOther[Start Date]&lt;=A92),--(TOther[End Date Calc]&gt;=A92),IF(B92="N",--(TOther[Start Day]=DAY(A92)),--(TOther[Start Day]&gt;=DAY(A92))),--(IFERROR(MOD(TOther[Start Month]-MONTH(A92)+3,3),1)=0),TOther[Amount])))</f>
        <v>0</v>
      </c>
      <c r="T92" s="8" cm="1">
        <f t="array" ref="T92">IF($A92="","",IF(COUNTIF(TOther[Frequency],T$1)=0,0,SUMPRODUCT(--(TOther[Frequency]=T$1),--(TOther[Start Date]&lt;=$A92),--(TOther[End Date Calc]&gt;=$A92),IF($B92="N",--(TOther[Start Day]=DAY($A92)),--(TOther[Start Day]&gt;=DAY($A92))),--(IFERROR(MOD(TOther[Start Month]-MONTH($A92)+4,4),1)=0),TOther[Amount])))</f>
        <v>0</v>
      </c>
      <c r="U92" s="8" cm="1">
        <f t="array" ref="U92">IF(A92="","",IF(COUNTIF(TOther[Frequency],$U$1)=0,0,SUMPRODUCT(--(TOther[Frequency]=$U$1),--(TOther[Start Date]&lt;=A92),--(TOther[End Date Calc]&gt;=A92),IF(B92="N",--(TOther[Start Day]=DAY(A92)),--(TOther[Start Day]&gt;=DAY(A92))),--(IFERROR(MOD(TOther[Start Month]-MONTH(A92)+6,6),1)=0),TOther[Amount])))</f>
        <v>0</v>
      </c>
      <c r="V92" s="8" cm="1">
        <f t="array" ref="V92">IF(A92="","",IF(COUNTIF(TOther[Frequency],$V$1)=0,0,SUMPRODUCT(--(TOther[Frequency]=$V$1),--(TOther[Start Date]&lt;=A92),--(TOther[End Date Calc]&gt;=A92),IF(B92="N",--(TOther[Start Day]=DAY(A92)),--(TOther[Start Day]&gt;=DAY(A92))),--(IFERROR(MOD(TOther[Start Month]-MONTH(A92)+12,12),1)=0),TOther[Amount])))</f>
        <v>0</v>
      </c>
      <c r="W92" s="8">
        <f>IF(A92="","",SUMIFS(TOther[Amount],TOther[Start Date],A92,TOther[Frequency],$W$1))</f>
        <v>0</v>
      </c>
      <c r="X92" s="9">
        <f t="shared" si="5"/>
        <v>0</v>
      </c>
      <c r="Y92" s="9">
        <f t="shared" si="9"/>
        <v>0</v>
      </c>
      <c r="Z92" s="8" cm="1">
        <f t="array" ref="Z92">IF(A92="","",IF(COUNTIF('2) Income'!$D$13:$D$32,"Weekly")=0,0,SUMPRODUCT(--(IFERROR(MOD(A92-'2) Income'!$F$13:$F$32,7),1)=0),--('2) Income'!$D$13:$D$32="Weekly"),--('2) Income'!$F$13:$F$32&lt;=A92),'2) Income'!$E$13:$E$32)))</f>
        <v>0</v>
      </c>
      <c r="AA92" s="8" cm="1">
        <f t="array" ref="AA92">IF(A92="","",IF(COUNTIF('2) Income'!$D$13:$D$32,"Every Other Week")=0,0,SUMPRODUCT(--(IFERROR(MOD(A92-'2) Income'!$F$13:$F$32,14),1)=0),--('2) Income'!$D$13:$D$32="Every Other Week"),--('2) Income'!$F$13:$F$32&lt;=A92),'2) Income'!$E$13:$E$32)))</f>
        <v>0</v>
      </c>
      <c r="AB92" s="8">
        <f>IF(A92="","",IF(COUNTIF('2) Income'!$D$13:$D$32,"1st and 15th")=0,0,IF(OR(DAY(A92)=1,DAY(A92)=15),SUMIFS('2) Income'!$E$13:$E$32,'2) Income'!$D$13:$D$32,"1st and 15th",'2) Income'!$F$13:$F$32,"&lt;="&amp;$A92),0)))</f>
        <v>0</v>
      </c>
      <c r="AC92" s="8">
        <f>IF(A92="","",IF(COUNTIF('2) Income'!$D$13:$D$32,"2nd Wednesday")=0,0,IF(A92=(A92-DAY(A92)+1+2*7-WEEKDAY(A92-DAY(A92)+8-4,1)),SUMIFS('2) Income'!$E$13:$E$32,'2) Income'!$D$13:$D$32,"2nd Wednesday",'2) Income'!$F$13:$F$32,"&lt;="&amp;$A92),0)))</f>
        <v>0</v>
      </c>
      <c r="AD92" s="8">
        <f>IF(A92="","",IF(COUNTIF('2) Income'!$D$13:$D$32,"3rd Wednesday")=0,0,IF(A92=(A92-DAY(A92)+1+3*7-WEEKDAY(A92-DAY(A92)+8-4,1)),SUMIFS('2) Income'!$E$13:$E$32,'2) Income'!$D$13:$D$32,"3rd Wednesday",'2) Income'!$F$13:$F$32,"&lt;="&amp;$A92),0)))</f>
        <v>0</v>
      </c>
      <c r="AE92" s="8">
        <f>IF(A92="","",IF(COUNTIF('2) Income'!$D$13:$D$32,"4th Wednesday")=0,0,IF(A92=(A92-DAY(A92)+1+4*7-WEEKDAY(A92-DAY(A92)+8-4,1)),SUMIFS('2) Income'!$E$13:$E$32,'2) Income'!$D$13:$D$32,"4th Wednesday",'2) Income'!$F$13:$F$32,"&lt;="&amp;$A92),0)))</f>
        <v>0</v>
      </c>
      <c r="AF92" s="8" cm="1">
        <f t="array" ref="AF92">IF(A92="","",IF(COUNTIF('2) Income'!$D$13:$D$32,"Every 4 Weeks")=0,0,SUMPRODUCT(--(IFERROR(MOD(A92-'2) Income'!$F$13:$F$32,28),1)=0),--('2) Income'!$D$13:$D$32="Every 4 Weeks"),--('2) Income'!$F$13:$F$32&lt;=A92),'2) Income'!$E$13:$E$32)))</f>
        <v>0</v>
      </c>
      <c r="AG92" s="8">
        <f>IF(A92="","",IF(COUNTIF('2) Income'!$D$13:$D$32,"Monthly")=0,0,IF(B92="N",SUMIFS('2) Income'!$E$13:$E$32,'2) Income'!$D$13:$D$32,"monthly",'2) Income'!$F$13:$F$32,"&lt;="&amp;$A92,'2) Income'!$I$13:$I$32,DAY(A92)),SUMIFS('2) Income'!$E$13:$E$32,'2) Income'!$D$13:$D$32,"monthly",'2) Income'!$F$13:$F$32,"&lt;="&amp;$A92,'2) Income'!$I$13:$I$32,"&gt;="&amp;DAY(A92)))))</f>
        <v>0</v>
      </c>
      <c r="AH92" s="8" cm="1">
        <f t="array" ref="AH92">IF(A92="","",IF(COUNTIF('2) Income'!$D$13:$D$32,"Yearly")=0,0,SUMPRODUCT(--('2) Income'!$D$13:$D$32="Yearly"),--('2) Income'!$F$13:$F$32&lt;=A92),IF(B92="N",--('2) Income'!$I$13:$I$32=DAY(A92)),--('2) Income'!$I$13:$I$32&gt;=DAY(A92))),--(IFERROR(MOD('2) Income'!$H$13:$H$32-MONTH(A92)+12,12),1)=0),'2) Income'!$E$13:$E$32)))</f>
        <v>0</v>
      </c>
      <c r="AI92" s="8">
        <f>IF(A92="","",IF(COUNTIF('2) Income'!$D$13:$D$32,"one-time")=0,0,SUMIFS('2) Income'!$E$13:$E$32,'2) Income'!$D$13:$D$32,"one-time",'2) Income'!$F$13:$F$32,"="&amp;$A92)))</f>
        <v>0</v>
      </c>
      <c r="AJ92" s="9">
        <f t="shared" si="6"/>
        <v>0</v>
      </c>
    </row>
    <row r="93" spans="1:36">
      <c r="A93" s="7">
        <f>IF(A92="","",IF(A92+1&lt;='1) Period'!$E$21,A92+1,""))</f>
        <v>45565</v>
      </c>
      <c r="B93" s="7" t="str">
        <f t="shared" si="7"/>
        <v>Y</v>
      </c>
      <c r="C93" t="str">
        <f t="shared" si="8"/>
        <v>F</v>
      </c>
      <c r="D93" s="8">
        <f>IF(A93="","",IF(TEXT(A93,"dddd")='4) Happy Money'!$E$23,WAllowance,0))</f>
        <v>400</v>
      </c>
      <c r="E93" s="8">
        <f>IF(A93="","",IF(B93="N",SUMIF(TMonthly[Day of the Month],DAY(A93),TMonthly[Amount]),SUMIF(TMonthly[Day of the Month],"&gt;="&amp;DAY(A93),TMonthly[Amount])))</f>
        <v>2000</v>
      </c>
      <c r="F93" s="8" cm="1">
        <f t="array" ref="F93">IF(A93="","",SUMPRODUCT(--(TYearly[Due Date]&lt;=A93),IF(B93="N",--(TYearly[Day]=DAY(A93)),--(TYearly[Day]&gt;=DAY(A93))),--(IFERROR(MOD(TYearly[Month]-MONTH(A93)+12,12),1)=0),TYearly[Amount]))</f>
        <v>0</v>
      </c>
      <c r="G93" s="8">
        <f>IF(A93="","",SUMIF(TOneTime[Due Date],A93,TOneTime[Amount]))</f>
        <v>0</v>
      </c>
      <c r="H93" s="8" cm="1">
        <f t="array" ref="H93">IF(A93="","",IF(COUNTIF(TOther[Frequency],$H$1)=0,0,SUMPRODUCT(--(IFERROR(MOD(A93-TOther[Start Date],7),1)=0),--(TOther[Frequency]=$H$1),--(TOther[Start Date]&lt;=A93),--(TOther[End Date Calc]&gt;=A93),TOther[Amount])))</f>
        <v>0</v>
      </c>
      <c r="I93" s="8" cm="1">
        <f t="array" ref="I93">IF(A93="","",IF(COUNTIF(TOther[Frequency],$I$1)=0,0,SUMPRODUCT(--(IFERROR(MOD(A93-TOther[Start Date],14),1)=0),--(TOther[Frequency]=$I$1),--(TOther[Start Date]&lt;=A93),--(TOther[End Date Calc]&gt;=A93),TOther[Amount])))</f>
        <v>230</v>
      </c>
      <c r="J93" s="8">
        <f>IF(A93="","",IF(COUNTIF(TOther[Frequency],$J$1)=0,0,IF(OR(DAY(A93)=1,DAY(A93)=15),SUMIFS(TOther[Amount],TOther[Frequency],$J$1,TOther[Start Date],"&lt;="&amp;$A93,TOther[End Date Calc],"&gt;="&amp;A93),0)))</f>
        <v>0</v>
      </c>
      <c r="K93" s="8">
        <f>IF(A93="","",IF(COUNTIF(TOther[Frequency],$K$1)=0,0,IF(A93=(A93-DAY(A93)+1+2*7-WEEKDAY(A93-DAY(A93)+8-4,1)),SUMIFS(TOther[Amount],TOther[Frequency],$K$1,TOther[Start Date],"&lt;="&amp;$A93,TOther[End Date Calc],"&gt;="&amp;A93),0)))</f>
        <v>0</v>
      </c>
      <c r="L93" s="8">
        <f>IF(A93="","",IF(COUNTIF(TOther[Frequency],$L$1)=0,0,IF(A93=(A93-DAY(A93)+1+3*7-WEEKDAY(A93-DAY(A93)+8-4,1)),SUMIFS(TOther[Amount],TOther[Frequency],$L$1,TOther[Start Date],"&lt;="&amp;$A93,TOther[End Date Calc],"&gt;="&amp;A93),0)))</f>
        <v>0</v>
      </c>
      <c r="M93" s="8">
        <f>IF(A93="","",IF(COUNTIF(TOther[Frequency],$M$1)=0,0,IF(A93=(A93-DAY(A93)+1+4*7-WEEKDAY(A93-DAY(A93)+8-4,1)),SUMIFS(TOther[Amount],TOther[Frequency],$M$1,TOther[Start Date],"&lt;="&amp;$A93,TOther[End Date Calc],"&gt;="&amp;A93),0)))</f>
        <v>0</v>
      </c>
      <c r="N93" s="8" cm="1">
        <f t="array" ref="N93">IF(A93="","",IF(COUNTIF(TOther[Frequency],$N$1)=0,0,SUMPRODUCT(--(IFERROR(MOD(A93-TOther[Start Date],28),1)=0),--(TOther[Frequency]=$N$1),--(TOther[Start Date]&lt;=A93),--(TOther[End Date Calc]&gt;=A93),TOther[Amount])))</f>
        <v>0</v>
      </c>
      <c r="O93" s="8" cm="1">
        <f t="array" ref="O93">IF(A93="","",IF(COUNTIF(TOther[Frequency],$O$1)=0,0,SUMPRODUCT(--(IFERROR(MOD(A93-TOther[Start Date],42),1)=0),--(TOther[Frequency]=$O$1),--(TOther[Start Date]&lt;=A93),--(TOther[End Date Calc]&gt;=A93),TOther[Amount])))</f>
        <v>0</v>
      </c>
      <c r="P93" s="8" cm="1">
        <f t="array" ref="P93">IF(A93="","",IF(COUNTIF(TOther[Frequency],$P$1)=0,0,SUMPRODUCT(--(IFERROR(MOD(A93-TOther[Start Date],56),1)=0),--(TOther[Frequency]=$P$1),--(TOther[Start Date]&lt;=A93),--(TOther[End Date Calc]&gt;=A93),TOther[Amount])))</f>
        <v>0</v>
      </c>
      <c r="Q93" s="8">
        <f>IF(A93="","",IF(COUNTIF(TOther[Frequency],$Q$1)=0,0,IF(B93="N",SUMIFS(TOther[Amount],TOther[Frequency],$Q$1,TOther[Start Date],"&lt;="&amp;$A93,TOther[End Date Calc],"&gt;="&amp;A93,TOther[Start Day],DAY(A93)),SUMIFS(TOther[Amount],TOther[Frequency],$Q$1,TOther[Start Date],"&lt;="&amp;$A93,TOther[End Date Calc],"&gt;="&amp;A93,TOther[Start Day],"&gt;="&amp;DAY(A93)))))</f>
        <v>0</v>
      </c>
      <c r="R93" s="8" cm="1">
        <f t="array" ref="R93">IF(A93="","",IF(COUNTIF(TOther[Frequency],R$1)=0,0,SUMPRODUCT(--(TOther[Frequency]=R$1),--(TOther[Start Date]&lt;=A93),--(TOther[End Date Calc]&gt;=A93),IF(B93="N",--(TOther[Start Day]=DAY(A93)),--(TOther[Start Day]&gt;=DAY(A93))),--(IFERROR(MOD(TOther[Start Month]-MONTH(A93)+2,2),1)=0),TOther[Amount])))</f>
        <v>0</v>
      </c>
      <c r="S93" s="8" cm="1">
        <f t="array" ref="S93">IF(A93="","",IF(COUNTIF(TOther[Frequency],S$1)=0,0,SUMPRODUCT(--(TOther[Frequency]=S$1),--(TOther[Start Date]&lt;=A93),--(TOther[End Date Calc]&gt;=A93),IF(B93="N",--(TOther[Start Day]=DAY(A93)),--(TOther[Start Day]&gt;=DAY(A93))),--(IFERROR(MOD(TOther[Start Month]-MONTH(A93)+3,3),1)=0),TOther[Amount])))</f>
        <v>0</v>
      </c>
      <c r="T93" s="8" cm="1">
        <f t="array" ref="T93">IF($A93="","",IF(COUNTIF(TOther[Frequency],T$1)=0,0,SUMPRODUCT(--(TOther[Frequency]=T$1),--(TOther[Start Date]&lt;=$A93),--(TOther[End Date Calc]&gt;=$A93),IF($B93="N",--(TOther[Start Day]=DAY($A93)),--(TOther[Start Day]&gt;=DAY($A93))),--(IFERROR(MOD(TOther[Start Month]-MONTH($A93)+4,4),1)=0),TOther[Amount])))</f>
        <v>0</v>
      </c>
      <c r="U93" s="8" cm="1">
        <f t="array" ref="U93">IF(A93="","",IF(COUNTIF(TOther[Frequency],$U$1)=0,0,SUMPRODUCT(--(TOther[Frequency]=$U$1),--(TOther[Start Date]&lt;=A93),--(TOther[End Date Calc]&gt;=A93),IF(B93="N",--(TOther[Start Day]=DAY(A93)),--(TOther[Start Day]&gt;=DAY(A93))),--(IFERROR(MOD(TOther[Start Month]-MONTH(A93)+6,6),1)=0),TOther[Amount])))</f>
        <v>0</v>
      </c>
      <c r="V93" s="8" cm="1">
        <f t="array" ref="V93">IF(A93="","",IF(COUNTIF(TOther[Frequency],$V$1)=0,0,SUMPRODUCT(--(TOther[Frequency]=$V$1),--(TOther[Start Date]&lt;=A93),--(TOther[End Date Calc]&gt;=A93),IF(B93="N",--(TOther[Start Day]=DAY(A93)),--(TOther[Start Day]&gt;=DAY(A93))),--(IFERROR(MOD(TOther[Start Month]-MONTH(A93)+12,12),1)=0),TOther[Amount])))</f>
        <v>0</v>
      </c>
      <c r="W93" s="8">
        <f>IF(A93="","",SUMIFS(TOther[Amount],TOther[Start Date],A93,TOther[Frequency],$W$1))</f>
        <v>0</v>
      </c>
      <c r="X93" s="9">
        <f t="shared" si="5"/>
        <v>2230</v>
      </c>
      <c r="Y93" s="9">
        <f t="shared" si="9"/>
        <v>230</v>
      </c>
      <c r="Z93" s="8" cm="1">
        <f t="array" ref="Z93">IF(A93="","",IF(COUNTIF('2) Income'!$D$13:$D$32,"Weekly")=0,0,SUMPRODUCT(--(IFERROR(MOD(A93-'2) Income'!$F$13:$F$32,7),1)=0),--('2) Income'!$D$13:$D$32="Weekly"),--('2) Income'!$F$13:$F$32&lt;=A93),'2) Income'!$E$13:$E$32)))</f>
        <v>0</v>
      </c>
      <c r="AA93" s="8" cm="1">
        <f t="array" ref="AA93">IF(A93="","",IF(COUNTIF('2) Income'!$D$13:$D$32,"Every Other Week")=0,0,SUMPRODUCT(--(IFERROR(MOD(A93-'2) Income'!$F$13:$F$32,14),1)=0),--('2) Income'!$D$13:$D$32="Every Other Week"),--('2) Income'!$F$13:$F$32&lt;=A93),'2) Income'!$E$13:$E$32)))</f>
        <v>0</v>
      </c>
      <c r="AB93" s="8">
        <f>IF(A93="","",IF(COUNTIF('2) Income'!$D$13:$D$32,"1st and 15th")=0,0,IF(OR(DAY(A93)=1,DAY(A93)=15),SUMIFS('2) Income'!$E$13:$E$32,'2) Income'!$D$13:$D$32,"1st and 15th",'2) Income'!$F$13:$F$32,"&lt;="&amp;$A93),0)))</f>
        <v>0</v>
      </c>
      <c r="AC93" s="8">
        <f>IF(A93="","",IF(COUNTIF('2) Income'!$D$13:$D$32,"2nd Wednesday")=0,0,IF(A93=(A93-DAY(A93)+1+2*7-WEEKDAY(A93-DAY(A93)+8-4,1)),SUMIFS('2) Income'!$E$13:$E$32,'2) Income'!$D$13:$D$32,"2nd Wednesday",'2) Income'!$F$13:$F$32,"&lt;="&amp;$A93),0)))</f>
        <v>0</v>
      </c>
      <c r="AD93" s="8">
        <f>IF(A93="","",IF(COUNTIF('2) Income'!$D$13:$D$32,"3rd Wednesday")=0,0,IF(A93=(A93-DAY(A93)+1+3*7-WEEKDAY(A93-DAY(A93)+8-4,1)),SUMIFS('2) Income'!$E$13:$E$32,'2) Income'!$D$13:$D$32,"3rd Wednesday",'2) Income'!$F$13:$F$32,"&lt;="&amp;$A93),0)))</f>
        <v>0</v>
      </c>
      <c r="AE93" s="8">
        <f>IF(A93="","",IF(COUNTIF('2) Income'!$D$13:$D$32,"4th Wednesday")=0,0,IF(A93=(A93-DAY(A93)+1+4*7-WEEKDAY(A93-DAY(A93)+8-4,1)),SUMIFS('2) Income'!$E$13:$E$32,'2) Income'!$D$13:$D$32,"4th Wednesday",'2) Income'!$F$13:$F$32,"&lt;="&amp;$A93),0)))</f>
        <v>0</v>
      </c>
      <c r="AF93" s="8" cm="1">
        <f t="array" ref="AF93">IF(A93="","",IF(COUNTIF('2) Income'!$D$13:$D$32,"Every 4 Weeks")=0,0,SUMPRODUCT(--(IFERROR(MOD(A93-'2) Income'!$F$13:$F$32,28),1)=0),--('2) Income'!$D$13:$D$32="Every 4 Weeks"),--('2) Income'!$F$13:$F$32&lt;=A93),'2) Income'!$E$13:$E$32)))</f>
        <v>0</v>
      </c>
      <c r="AG93" s="8">
        <f>IF(A93="","",IF(COUNTIF('2) Income'!$D$13:$D$32,"Monthly")=0,0,IF(B93="N",SUMIFS('2) Income'!$E$13:$E$32,'2) Income'!$D$13:$D$32,"monthly",'2) Income'!$F$13:$F$32,"&lt;="&amp;$A93,'2) Income'!$I$13:$I$32,DAY(A93)),SUMIFS('2) Income'!$E$13:$E$32,'2) Income'!$D$13:$D$32,"monthly",'2) Income'!$F$13:$F$32,"&lt;="&amp;$A93,'2) Income'!$I$13:$I$32,"&gt;="&amp;DAY(A93)))))</f>
        <v>0</v>
      </c>
      <c r="AH93" s="8" cm="1">
        <f t="array" ref="AH93">IF(A93="","",IF(COUNTIF('2) Income'!$D$13:$D$32,"Yearly")=0,0,SUMPRODUCT(--('2) Income'!$D$13:$D$32="Yearly"),--('2) Income'!$F$13:$F$32&lt;=A93),IF(B93="N",--('2) Income'!$I$13:$I$32=DAY(A93)),--('2) Income'!$I$13:$I$32&gt;=DAY(A93))),--(IFERROR(MOD('2) Income'!$H$13:$H$32-MONTH(A93)+12,12),1)=0),'2) Income'!$E$13:$E$32)))</f>
        <v>0</v>
      </c>
      <c r="AI93" s="8">
        <f>IF(A93="","",IF(COUNTIF('2) Income'!$D$13:$D$32,"one-time")=0,0,SUMIFS('2) Income'!$E$13:$E$32,'2) Income'!$D$13:$D$32,"one-time",'2) Income'!$F$13:$F$32,"="&amp;$A93)))</f>
        <v>0</v>
      </c>
      <c r="AJ93" s="9">
        <f t="shared" si="6"/>
        <v>0</v>
      </c>
    </row>
    <row r="94" spans="1:36">
      <c r="A94" s="7">
        <f>IF(A93="","",IF(A93+1&lt;='1) Period'!$E$21,A93+1,""))</f>
        <v>45566</v>
      </c>
      <c r="B94" s="7" t="str">
        <f t="shared" si="7"/>
        <v>N</v>
      </c>
      <c r="C94" t="str">
        <f t="shared" si="8"/>
        <v>F</v>
      </c>
      <c r="D94" s="8">
        <f>IF(A94="","",IF(TEXT(A94,"dddd")='4) Happy Money'!$E$23,WAllowance,0))</f>
        <v>0</v>
      </c>
      <c r="E94" s="8">
        <f>IF(A94="","",IF(B94="N",SUMIF(TMonthly[Day of the Month],DAY(A94),TMonthly[Amount]),SUMIF(TMonthly[Day of the Month],"&gt;="&amp;DAY(A94),TMonthly[Amount])))</f>
        <v>195</v>
      </c>
      <c r="F94" s="8" cm="1">
        <f t="array" ref="F94">IF(A94="","",SUMPRODUCT(--(TYearly[Due Date]&lt;=A94),IF(B94="N",--(TYearly[Day]=DAY(A94)),--(TYearly[Day]&gt;=DAY(A94))),--(IFERROR(MOD(TYearly[Month]-MONTH(A94)+12,12),1)=0),TYearly[Amount]))</f>
        <v>0</v>
      </c>
      <c r="G94" s="8">
        <f>IF(A94="","",SUMIF(TOneTime[Due Date],A94,TOneTime[Amount]))</f>
        <v>0</v>
      </c>
      <c r="H94" s="8" cm="1">
        <f t="array" ref="H94">IF(A94="","",IF(COUNTIF(TOther[Frequency],$H$1)=0,0,SUMPRODUCT(--(IFERROR(MOD(A94-TOther[Start Date],7),1)=0),--(TOther[Frequency]=$H$1),--(TOther[Start Date]&lt;=A94),--(TOther[End Date Calc]&gt;=A94),TOther[Amount])))</f>
        <v>0</v>
      </c>
      <c r="I94" s="8" cm="1">
        <f t="array" ref="I94">IF(A94="","",IF(COUNTIF(TOther[Frequency],$I$1)=0,0,SUMPRODUCT(--(IFERROR(MOD(A94-TOther[Start Date],14),1)=0),--(TOther[Frequency]=$I$1),--(TOther[Start Date]&lt;=A94),--(TOther[End Date Calc]&gt;=A94),TOther[Amount])))</f>
        <v>0</v>
      </c>
      <c r="J94" s="8">
        <f>IF(A94="","",IF(COUNTIF(TOther[Frequency],$J$1)=0,0,IF(OR(DAY(A94)=1,DAY(A94)=15),SUMIFS(TOther[Amount],TOther[Frequency],$J$1,TOther[Start Date],"&lt;="&amp;$A94,TOther[End Date Calc],"&gt;="&amp;A94),0)))</f>
        <v>0</v>
      </c>
      <c r="K94" s="8">
        <f>IF(A94="","",IF(COUNTIF(TOther[Frequency],$K$1)=0,0,IF(A94=(A94-DAY(A94)+1+2*7-WEEKDAY(A94-DAY(A94)+8-4,1)),SUMIFS(TOther[Amount],TOther[Frequency],$K$1,TOther[Start Date],"&lt;="&amp;$A94,TOther[End Date Calc],"&gt;="&amp;A94),0)))</f>
        <v>0</v>
      </c>
      <c r="L94" s="8">
        <f>IF(A94="","",IF(COUNTIF(TOther[Frequency],$L$1)=0,0,IF(A94=(A94-DAY(A94)+1+3*7-WEEKDAY(A94-DAY(A94)+8-4,1)),SUMIFS(TOther[Amount],TOther[Frequency],$L$1,TOther[Start Date],"&lt;="&amp;$A94,TOther[End Date Calc],"&gt;="&amp;A94),0)))</f>
        <v>0</v>
      </c>
      <c r="M94" s="8">
        <f>IF(A94="","",IF(COUNTIF(TOther[Frequency],$M$1)=0,0,IF(A94=(A94-DAY(A94)+1+4*7-WEEKDAY(A94-DAY(A94)+8-4,1)),SUMIFS(TOther[Amount],TOther[Frequency],$M$1,TOther[Start Date],"&lt;="&amp;$A94,TOther[End Date Calc],"&gt;="&amp;A94),0)))</f>
        <v>0</v>
      </c>
      <c r="N94" s="8" cm="1">
        <f t="array" ref="N94">IF(A94="","",IF(COUNTIF(TOther[Frequency],$N$1)=0,0,SUMPRODUCT(--(IFERROR(MOD(A94-TOther[Start Date],28),1)=0),--(TOther[Frequency]=$N$1),--(TOther[Start Date]&lt;=A94),--(TOther[End Date Calc]&gt;=A94),TOther[Amount])))</f>
        <v>0</v>
      </c>
      <c r="O94" s="8" cm="1">
        <f t="array" ref="O94">IF(A94="","",IF(COUNTIF(TOther[Frequency],$O$1)=0,0,SUMPRODUCT(--(IFERROR(MOD(A94-TOther[Start Date],42),1)=0),--(TOther[Frequency]=$O$1),--(TOther[Start Date]&lt;=A94),--(TOther[End Date Calc]&gt;=A94),TOther[Amount])))</f>
        <v>0</v>
      </c>
      <c r="P94" s="8" cm="1">
        <f t="array" ref="P94">IF(A94="","",IF(COUNTIF(TOther[Frequency],$P$1)=0,0,SUMPRODUCT(--(IFERROR(MOD(A94-TOther[Start Date],56),1)=0),--(TOther[Frequency]=$P$1),--(TOther[Start Date]&lt;=A94),--(TOther[End Date Calc]&gt;=A94),TOther[Amount])))</f>
        <v>0</v>
      </c>
      <c r="Q94" s="8">
        <f>IF(A94="","",IF(COUNTIF(TOther[Frequency],$Q$1)=0,0,IF(B94="N",SUMIFS(TOther[Amount],TOther[Frequency],$Q$1,TOther[Start Date],"&lt;="&amp;$A94,TOther[End Date Calc],"&gt;="&amp;A94,TOther[Start Day],DAY(A94)),SUMIFS(TOther[Amount],TOther[Frequency],$Q$1,TOther[Start Date],"&lt;="&amp;$A94,TOther[End Date Calc],"&gt;="&amp;A94,TOther[Start Day],"&gt;="&amp;DAY(A94)))))</f>
        <v>0</v>
      </c>
      <c r="R94" s="8" cm="1">
        <f t="array" ref="R94">IF(A94="","",IF(COUNTIF(TOther[Frequency],R$1)=0,0,SUMPRODUCT(--(TOther[Frequency]=R$1),--(TOther[Start Date]&lt;=A94),--(TOther[End Date Calc]&gt;=A94),IF(B94="N",--(TOther[Start Day]=DAY(A94)),--(TOther[Start Day]&gt;=DAY(A94))),--(IFERROR(MOD(TOther[Start Month]-MONTH(A94)+2,2),1)=0),TOther[Amount])))</f>
        <v>0</v>
      </c>
      <c r="S94" s="8" cm="1">
        <f t="array" ref="S94">IF(A94="","",IF(COUNTIF(TOther[Frequency],S$1)=0,0,SUMPRODUCT(--(TOther[Frequency]=S$1),--(TOther[Start Date]&lt;=A94),--(TOther[End Date Calc]&gt;=A94),IF(B94="N",--(TOther[Start Day]=DAY(A94)),--(TOther[Start Day]&gt;=DAY(A94))),--(IFERROR(MOD(TOther[Start Month]-MONTH(A94)+3,3),1)=0),TOther[Amount])))</f>
        <v>0</v>
      </c>
      <c r="T94" s="8" cm="1">
        <f t="array" ref="T94">IF($A94="","",IF(COUNTIF(TOther[Frequency],T$1)=0,0,SUMPRODUCT(--(TOther[Frequency]=T$1),--(TOther[Start Date]&lt;=$A94),--(TOther[End Date Calc]&gt;=$A94),IF($B94="N",--(TOther[Start Day]=DAY($A94)),--(TOther[Start Day]&gt;=DAY($A94))),--(IFERROR(MOD(TOther[Start Month]-MONTH($A94)+4,4),1)=0),TOther[Amount])))</f>
        <v>0</v>
      </c>
      <c r="U94" s="8" cm="1">
        <f t="array" ref="U94">IF(A94="","",IF(COUNTIF(TOther[Frequency],$U$1)=0,0,SUMPRODUCT(--(TOther[Frequency]=$U$1),--(TOther[Start Date]&lt;=A94),--(TOther[End Date Calc]&gt;=A94),IF(B94="N",--(TOther[Start Day]=DAY(A94)),--(TOther[Start Day]&gt;=DAY(A94))),--(IFERROR(MOD(TOther[Start Month]-MONTH(A94)+6,6),1)=0),TOther[Amount])))</f>
        <v>0</v>
      </c>
      <c r="V94" s="8" cm="1">
        <f t="array" ref="V94">IF(A94="","",IF(COUNTIF(TOther[Frequency],$V$1)=0,0,SUMPRODUCT(--(TOther[Frequency]=$V$1),--(TOther[Start Date]&lt;=A94),--(TOther[End Date Calc]&gt;=A94),IF(B94="N",--(TOther[Start Day]=DAY(A94)),--(TOther[Start Day]&gt;=DAY(A94))),--(IFERROR(MOD(TOther[Start Month]-MONTH(A94)+12,12),1)=0),TOther[Amount])))</f>
        <v>0</v>
      </c>
      <c r="W94" s="8">
        <f>IF(A94="","",SUMIFS(TOther[Amount],TOther[Start Date],A94,TOther[Frequency],$W$1))</f>
        <v>0</v>
      </c>
      <c r="X94" s="9">
        <f t="shared" si="5"/>
        <v>195</v>
      </c>
      <c r="Y94" s="9">
        <f t="shared" si="9"/>
        <v>0</v>
      </c>
      <c r="Z94" s="8" cm="1">
        <f t="array" ref="Z94">IF(A94="","",IF(COUNTIF('2) Income'!$D$13:$D$32,"Weekly")=0,0,SUMPRODUCT(--(IFERROR(MOD(A94-'2) Income'!$F$13:$F$32,7),1)=0),--('2) Income'!$D$13:$D$32="Weekly"),--('2) Income'!$F$13:$F$32&lt;=A94),'2) Income'!$E$13:$E$32)))</f>
        <v>0</v>
      </c>
      <c r="AA94" s="8" cm="1">
        <f t="array" ref="AA94">IF(A94="","",IF(COUNTIF('2) Income'!$D$13:$D$32,"Every Other Week")=0,0,SUMPRODUCT(--(IFERROR(MOD(A94-'2) Income'!$F$13:$F$32,14),1)=0),--('2) Income'!$D$13:$D$32="Every Other Week"),--('2) Income'!$F$13:$F$32&lt;=A94),'2) Income'!$E$13:$E$32)))</f>
        <v>0</v>
      </c>
      <c r="AB94" s="8">
        <f>IF(A94="","",IF(COUNTIF('2) Income'!$D$13:$D$32,"1st and 15th")=0,0,IF(OR(DAY(A94)=1,DAY(A94)=15),SUMIFS('2) Income'!$E$13:$E$32,'2) Income'!$D$13:$D$32,"1st and 15th",'2) Income'!$F$13:$F$32,"&lt;="&amp;$A94),0)))</f>
        <v>0</v>
      </c>
      <c r="AC94" s="8">
        <f>IF(A94="","",IF(COUNTIF('2) Income'!$D$13:$D$32,"2nd Wednesday")=0,0,IF(A94=(A94-DAY(A94)+1+2*7-WEEKDAY(A94-DAY(A94)+8-4,1)),SUMIFS('2) Income'!$E$13:$E$32,'2) Income'!$D$13:$D$32,"2nd Wednesday",'2) Income'!$F$13:$F$32,"&lt;="&amp;$A94),0)))</f>
        <v>0</v>
      </c>
      <c r="AD94" s="8">
        <f>IF(A94="","",IF(COUNTIF('2) Income'!$D$13:$D$32,"3rd Wednesday")=0,0,IF(A94=(A94-DAY(A94)+1+3*7-WEEKDAY(A94-DAY(A94)+8-4,1)),SUMIFS('2) Income'!$E$13:$E$32,'2) Income'!$D$13:$D$32,"3rd Wednesday",'2) Income'!$F$13:$F$32,"&lt;="&amp;$A94),0)))</f>
        <v>0</v>
      </c>
      <c r="AE94" s="8">
        <f>IF(A94="","",IF(COUNTIF('2) Income'!$D$13:$D$32,"4th Wednesday")=0,0,IF(A94=(A94-DAY(A94)+1+4*7-WEEKDAY(A94-DAY(A94)+8-4,1)),SUMIFS('2) Income'!$E$13:$E$32,'2) Income'!$D$13:$D$32,"4th Wednesday",'2) Income'!$F$13:$F$32,"&lt;="&amp;$A94),0)))</f>
        <v>0</v>
      </c>
      <c r="AF94" s="8" cm="1">
        <f t="array" ref="AF94">IF(A94="","",IF(COUNTIF('2) Income'!$D$13:$D$32,"Every 4 Weeks")=0,0,SUMPRODUCT(--(IFERROR(MOD(A94-'2) Income'!$F$13:$F$32,28),1)=0),--('2) Income'!$D$13:$D$32="Every 4 Weeks"),--('2) Income'!$F$13:$F$32&lt;=A94),'2) Income'!$E$13:$E$32)))</f>
        <v>0</v>
      </c>
      <c r="AG94" s="8">
        <f>IF(A94="","",IF(COUNTIF('2) Income'!$D$13:$D$32,"Monthly")=0,0,IF(B94="N",SUMIFS('2) Income'!$E$13:$E$32,'2) Income'!$D$13:$D$32,"monthly",'2) Income'!$F$13:$F$32,"&lt;="&amp;$A94,'2) Income'!$I$13:$I$32,DAY(A94)),SUMIFS('2) Income'!$E$13:$E$32,'2) Income'!$D$13:$D$32,"monthly",'2) Income'!$F$13:$F$32,"&lt;="&amp;$A94,'2) Income'!$I$13:$I$32,"&gt;="&amp;DAY(A94)))))</f>
        <v>650</v>
      </c>
      <c r="AH94" s="8" cm="1">
        <f t="array" ref="AH94">IF(A94="","",IF(COUNTIF('2) Income'!$D$13:$D$32,"Yearly")=0,0,SUMPRODUCT(--('2) Income'!$D$13:$D$32="Yearly"),--('2) Income'!$F$13:$F$32&lt;=A94),IF(B94="N",--('2) Income'!$I$13:$I$32=DAY(A94)),--('2) Income'!$I$13:$I$32&gt;=DAY(A94))),--(IFERROR(MOD('2) Income'!$H$13:$H$32-MONTH(A94)+12,12),1)=0),'2) Income'!$E$13:$E$32)))</f>
        <v>0</v>
      </c>
      <c r="AI94" s="8">
        <f>IF(A94="","",IF(COUNTIF('2) Income'!$D$13:$D$32,"one-time")=0,0,SUMIFS('2) Income'!$E$13:$E$32,'2) Income'!$D$13:$D$32,"one-time",'2) Income'!$F$13:$F$32,"="&amp;$A94)))</f>
        <v>0</v>
      </c>
      <c r="AJ94" s="9">
        <f t="shared" si="6"/>
        <v>650</v>
      </c>
    </row>
    <row r="95" spans="1:36">
      <c r="A95" s="7">
        <f>IF(A94="","",IF(A94+1&lt;='1) Period'!$E$21,A94+1,""))</f>
        <v>45567</v>
      </c>
      <c r="B95" s="7" t="str">
        <f t="shared" si="7"/>
        <v>N</v>
      </c>
      <c r="C95" t="str">
        <f t="shared" si="8"/>
        <v>F</v>
      </c>
      <c r="D95" s="8">
        <f>IF(A95="","",IF(TEXT(A95,"dddd")='4) Happy Money'!$E$23,WAllowance,0))</f>
        <v>0</v>
      </c>
      <c r="E95" s="8">
        <f>IF(A95="","",IF(B95="N",SUMIF(TMonthly[Day of the Month],DAY(A95),TMonthly[Amount]),SUMIF(TMonthly[Day of the Month],"&gt;="&amp;DAY(A95),TMonthly[Amount])))</f>
        <v>35</v>
      </c>
      <c r="F95" s="8" cm="1">
        <f t="array" ref="F95">IF(A95="","",SUMPRODUCT(--(TYearly[Due Date]&lt;=A95),IF(B95="N",--(TYearly[Day]=DAY(A95)),--(TYearly[Day]&gt;=DAY(A95))),--(IFERROR(MOD(TYearly[Month]-MONTH(A95)+12,12),1)=0),TYearly[Amount]))</f>
        <v>0</v>
      </c>
      <c r="G95" s="8">
        <f>IF(A95="","",SUMIF(TOneTime[Due Date],A95,TOneTime[Amount]))</f>
        <v>0</v>
      </c>
      <c r="H95" s="8" cm="1">
        <f t="array" ref="H95">IF(A95="","",IF(COUNTIF(TOther[Frequency],$H$1)=0,0,SUMPRODUCT(--(IFERROR(MOD(A95-TOther[Start Date],7),1)=0),--(TOther[Frequency]=$H$1),--(TOther[Start Date]&lt;=A95),--(TOther[End Date Calc]&gt;=A95),TOther[Amount])))</f>
        <v>0</v>
      </c>
      <c r="I95" s="8" cm="1">
        <f t="array" ref="I95">IF(A95="","",IF(COUNTIF(TOther[Frequency],$I$1)=0,0,SUMPRODUCT(--(IFERROR(MOD(A95-TOther[Start Date],14),1)=0),--(TOther[Frequency]=$I$1),--(TOther[Start Date]&lt;=A95),--(TOther[End Date Calc]&gt;=A95),TOther[Amount])))</f>
        <v>0</v>
      </c>
      <c r="J95" s="8">
        <f>IF(A95="","",IF(COUNTIF(TOther[Frequency],$J$1)=0,0,IF(OR(DAY(A95)=1,DAY(A95)=15),SUMIFS(TOther[Amount],TOther[Frequency],$J$1,TOther[Start Date],"&lt;="&amp;$A95,TOther[End Date Calc],"&gt;="&amp;A95),0)))</f>
        <v>0</v>
      </c>
      <c r="K95" s="8">
        <f>IF(A95="","",IF(COUNTIF(TOther[Frequency],$K$1)=0,0,IF(A95=(A95-DAY(A95)+1+2*7-WEEKDAY(A95-DAY(A95)+8-4,1)),SUMIFS(TOther[Amount],TOther[Frequency],$K$1,TOther[Start Date],"&lt;="&amp;$A95,TOther[End Date Calc],"&gt;="&amp;A95),0)))</f>
        <v>0</v>
      </c>
      <c r="L95" s="8">
        <f>IF(A95="","",IF(COUNTIF(TOther[Frequency],$L$1)=0,0,IF(A95=(A95-DAY(A95)+1+3*7-WEEKDAY(A95-DAY(A95)+8-4,1)),SUMIFS(TOther[Amount],TOther[Frequency],$L$1,TOther[Start Date],"&lt;="&amp;$A95,TOther[End Date Calc],"&gt;="&amp;A95),0)))</f>
        <v>0</v>
      </c>
      <c r="M95" s="8">
        <f>IF(A95="","",IF(COUNTIF(TOther[Frequency],$M$1)=0,0,IF(A95=(A95-DAY(A95)+1+4*7-WEEKDAY(A95-DAY(A95)+8-4,1)),SUMIFS(TOther[Amount],TOther[Frequency],$M$1,TOther[Start Date],"&lt;="&amp;$A95,TOther[End Date Calc],"&gt;="&amp;A95),0)))</f>
        <v>0</v>
      </c>
      <c r="N95" s="8" cm="1">
        <f t="array" ref="N95">IF(A95="","",IF(COUNTIF(TOther[Frequency],$N$1)=0,0,SUMPRODUCT(--(IFERROR(MOD(A95-TOther[Start Date],28),1)=0),--(TOther[Frequency]=$N$1),--(TOther[Start Date]&lt;=A95),--(TOther[End Date Calc]&gt;=A95),TOther[Amount])))</f>
        <v>0</v>
      </c>
      <c r="O95" s="8" cm="1">
        <f t="array" ref="O95">IF(A95="","",IF(COUNTIF(TOther[Frequency],$O$1)=0,0,SUMPRODUCT(--(IFERROR(MOD(A95-TOther[Start Date],42),1)=0),--(TOther[Frequency]=$O$1),--(TOther[Start Date]&lt;=A95),--(TOther[End Date Calc]&gt;=A95),TOther[Amount])))</f>
        <v>0</v>
      </c>
      <c r="P95" s="8" cm="1">
        <f t="array" ref="P95">IF(A95="","",IF(COUNTIF(TOther[Frequency],$P$1)=0,0,SUMPRODUCT(--(IFERROR(MOD(A95-TOther[Start Date],56),1)=0),--(TOther[Frequency]=$P$1),--(TOther[Start Date]&lt;=A95),--(TOther[End Date Calc]&gt;=A95),TOther[Amount])))</f>
        <v>0</v>
      </c>
      <c r="Q95" s="8">
        <f>IF(A95="","",IF(COUNTIF(TOther[Frequency],$Q$1)=0,0,IF(B95="N",SUMIFS(TOther[Amount],TOther[Frequency],$Q$1,TOther[Start Date],"&lt;="&amp;$A95,TOther[End Date Calc],"&gt;="&amp;A95,TOther[Start Day],DAY(A95)),SUMIFS(TOther[Amount],TOther[Frequency],$Q$1,TOther[Start Date],"&lt;="&amp;$A95,TOther[End Date Calc],"&gt;="&amp;A95,TOther[Start Day],"&gt;="&amp;DAY(A95)))))</f>
        <v>0</v>
      </c>
      <c r="R95" s="8" cm="1">
        <f t="array" ref="R95">IF(A95="","",IF(COUNTIF(TOther[Frequency],R$1)=0,0,SUMPRODUCT(--(TOther[Frequency]=R$1),--(TOther[Start Date]&lt;=A95),--(TOther[End Date Calc]&gt;=A95),IF(B95="N",--(TOther[Start Day]=DAY(A95)),--(TOther[Start Day]&gt;=DAY(A95))),--(IFERROR(MOD(TOther[Start Month]-MONTH(A95)+2,2),1)=0),TOther[Amount])))</f>
        <v>0</v>
      </c>
      <c r="S95" s="8" cm="1">
        <f t="array" ref="S95">IF(A95="","",IF(COUNTIF(TOther[Frequency],S$1)=0,0,SUMPRODUCT(--(TOther[Frequency]=S$1),--(TOther[Start Date]&lt;=A95),--(TOther[End Date Calc]&gt;=A95),IF(B95="N",--(TOther[Start Day]=DAY(A95)),--(TOther[Start Day]&gt;=DAY(A95))),--(IFERROR(MOD(TOther[Start Month]-MONTH(A95)+3,3),1)=0),TOther[Amount])))</f>
        <v>0</v>
      </c>
      <c r="T95" s="8" cm="1">
        <f t="array" ref="T95">IF($A95="","",IF(COUNTIF(TOther[Frequency],T$1)=0,0,SUMPRODUCT(--(TOther[Frequency]=T$1),--(TOther[Start Date]&lt;=$A95),--(TOther[End Date Calc]&gt;=$A95),IF($B95="N",--(TOther[Start Day]=DAY($A95)),--(TOther[Start Day]&gt;=DAY($A95))),--(IFERROR(MOD(TOther[Start Month]-MONTH($A95)+4,4),1)=0),TOther[Amount])))</f>
        <v>0</v>
      </c>
      <c r="U95" s="8" cm="1">
        <f t="array" ref="U95">IF(A95="","",IF(COUNTIF(TOther[Frequency],$U$1)=0,0,SUMPRODUCT(--(TOther[Frequency]=$U$1),--(TOther[Start Date]&lt;=A95),--(TOther[End Date Calc]&gt;=A95),IF(B95="N",--(TOther[Start Day]=DAY(A95)),--(TOther[Start Day]&gt;=DAY(A95))),--(IFERROR(MOD(TOther[Start Month]-MONTH(A95)+6,6),1)=0),TOther[Amount])))</f>
        <v>0</v>
      </c>
      <c r="V95" s="8" cm="1">
        <f t="array" ref="V95">IF(A95="","",IF(COUNTIF(TOther[Frequency],$V$1)=0,0,SUMPRODUCT(--(TOther[Frequency]=$V$1),--(TOther[Start Date]&lt;=A95),--(TOther[End Date Calc]&gt;=A95),IF(B95="N",--(TOther[Start Day]=DAY(A95)),--(TOther[Start Day]&gt;=DAY(A95))),--(IFERROR(MOD(TOther[Start Month]-MONTH(A95)+12,12),1)=0),TOther[Amount])))</f>
        <v>0</v>
      </c>
      <c r="W95" s="8">
        <f>IF(A95="","",SUMIFS(TOther[Amount],TOther[Start Date],A95,TOther[Frequency],$W$1))</f>
        <v>0</v>
      </c>
      <c r="X95" s="9">
        <f t="shared" si="5"/>
        <v>35</v>
      </c>
      <c r="Y95" s="9">
        <f t="shared" si="9"/>
        <v>0</v>
      </c>
      <c r="Z95" s="8" cm="1">
        <f t="array" ref="Z95">IF(A95="","",IF(COUNTIF('2) Income'!$D$13:$D$32,"Weekly")=0,0,SUMPRODUCT(--(IFERROR(MOD(A95-'2) Income'!$F$13:$F$32,7),1)=0),--('2) Income'!$D$13:$D$32="Weekly"),--('2) Income'!$F$13:$F$32&lt;=A95),'2) Income'!$E$13:$E$32)))</f>
        <v>0</v>
      </c>
      <c r="AA95" s="8" cm="1">
        <f t="array" ref="AA95">IF(A95="","",IF(COUNTIF('2) Income'!$D$13:$D$32,"Every Other Week")=0,0,SUMPRODUCT(--(IFERROR(MOD(A95-'2) Income'!$F$13:$F$32,14),1)=0),--('2) Income'!$D$13:$D$32="Every Other Week"),--('2) Income'!$F$13:$F$32&lt;=A95),'2) Income'!$E$13:$E$32)))</f>
        <v>0</v>
      </c>
      <c r="AB95" s="8">
        <f>IF(A95="","",IF(COUNTIF('2) Income'!$D$13:$D$32,"1st and 15th")=0,0,IF(OR(DAY(A95)=1,DAY(A95)=15),SUMIFS('2) Income'!$E$13:$E$32,'2) Income'!$D$13:$D$32,"1st and 15th",'2) Income'!$F$13:$F$32,"&lt;="&amp;$A95),0)))</f>
        <v>0</v>
      </c>
      <c r="AC95" s="8">
        <f>IF(A95="","",IF(COUNTIF('2) Income'!$D$13:$D$32,"2nd Wednesday")=0,0,IF(A95=(A95-DAY(A95)+1+2*7-WEEKDAY(A95-DAY(A95)+8-4,1)),SUMIFS('2) Income'!$E$13:$E$32,'2) Income'!$D$13:$D$32,"2nd Wednesday",'2) Income'!$F$13:$F$32,"&lt;="&amp;$A95),0)))</f>
        <v>0</v>
      </c>
      <c r="AD95" s="8">
        <f>IF(A95="","",IF(COUNTIF('2) Income'!$D$13:$D$32,"3rd Wednesday")=0,0,IF(A95=(A95-DAY(A95)+1+3*7-WEEKDAY(A95-DAY(A95)+8-4,1)),SUMIFS('2) Income'!$E$13:$E$32,'2) Income'!$D$13:$D$32,"3rd Wednesday",'2) Income'!$F$13:$F$32,"&lt;="&amp;$A95),0)))</f>
        <v>0</v>
      </c>
      <c r="AE95" s="8">
        <f>IF(A95="","",IF(COUNTIF('2) Income'!$D$13:$D$32,"4th Wednesday")=0,0,IF(A95=(A95-DAY(A95)+1+4*7-WEEKDAY(A95-DAY(A95)+8-4,1)),SUMIFS('2) Income'!$E$13:$E$32,'2) Income'!$D$13:$D$32,"4th Wednesday",'2) Income'!$F$13:$F$32,"&lt;="&amp;$A95),0)))</f>
        <v>0</v>
      </c>
      <c r="AF95" s="8" cm="1">
        <f t="array" ref="AF95">IF(A95="","",IF(COUNTIF('2) Income'!$D$13:$D$32,"Every 4 Weeks")=0,0,SUMPRODUCT(--(IFERROR(MOD(A95-'2) Income'!$F$13:$F$32,28),1)=0),--('2) Income'!$D$13:$D$32="Every 4 Weeks"),--('2) Income'!$F$13:$F$32&lt;=A95),'2) Income'!$E$13:$E$32)))</f>
        <v>0</v>
      </c>
      <c r="AG95" s="8">
        <f>IF(A95="","",IF(COUNTIF('2) Income'!$D$13:$D$32,"Monthly")=0,0,IF(B95="N",SUMIFS('2) Income'!$E$13:$E$32,'2) Income'!$D$13:$D$32,"monthly",'2) Income'!$F$13:$F$32,"&lt;="&amp;$A95,'2) Income'!$I$13:$I$32,DAY(A95)),SUMIFS('2) Income'!$E$13:$E$32,'2) Income'!$D$13:$D$32,"monthly",'2) Income'!$F$13:$F$32,"&lt;="&amp;$A95,'2) Income'!$I$13:$I$32,"&gt;="&amp;DAY(A95)))))</f>
        <v>0</v>
      </c>
      <c r="AH95" s="8" cm="1">
        <f t="array" ref="AH95">IF(A95="","",IF(COUNTIF('2) Income'!$D$13:$D$32,"Yearly")=0,0,SUMPRODUCT(--('2) Income'!$D$13:$D$32="Yearly"),--('2) Income'!$F$13:$F$32&lt;=A95),IF(B95="N",--('2) Income'!$I$13:$I$32=DAY(A95)),--('2) Income'!$I$13:$I$32&gt;=DAY(A95))),--(IFERROR(MOD('2) Income'!$H$13:$H$32-MONTH(A95)+12,12),1)=0),'2) Income'!$E$13:$E$32)))</f>
        <v>0</v>
      </c>
      <c r="AI95" s="8">
        <f>IF(A95="","",IF(COUNTIF('2) Income'!$D$13:$D$32,"one-time")=0,0,SUMIFS('2) Income'!$E$13:$E$32,'2) Income'!$D$13:$D$32,"one-time",'2) Income'!$F$13:$F$32,"="&amp;$A95)))</f>
        <v>0</v>
      </c>
      <c r="AJ95" s="9">
        <f t="shared" si="6"/>
        <v>0</v>
      </c>
    </row>
    <row r="96" spans="1:36">
      <c r="A96" s="7">
        <f>IF(A95="","",IF(A95+1&lt;='1) Period'!$E$21,A95+1,""))</f>
        <v>45568</v>
      </c>
      <c r="B96" s="7" t="str">
        <f t="shared" si="7"/>
        <v>N</v>
      </c>
      <c r="C96" t="str">
        <f t="shared" si="8"/>
        <v>F</v>
      </c>
      <c r="D96" s="8">
        <f>IF(A96="","",IF(TEXT(A96,"dddd")='4) Happy Money'!$E$23,WAllowance,0))</f>
        <v>0</v>
      </c>
      <c r="E96" s="8">
        <f>IF(A96="","",IF(B96="N",SUMIF(TMonthly[Day of the Month],DAY(A96),TMonthly[Amount]),SUMIF(TMonthly[Day of the Month],"&gt;="&amp;DAY(A96),TMonthly[Amount])))</f>
        <v>35</v>
      </c>
      <c r="F96" s="8" cm="1">
        <f t="array" ref="F96">IF(A96="","",SUMPRODUCT(--(TYearly[Due Date]&lt;=A96),IF(B96="N",--(TYearly[Day]=DAY(A96)),--(TYearly[Day]&gt;=DAY(A96))),--(IFERROR(MOD(TYearly[Month]-MONTH(A96)+12,12),1)=0),TYearly[Amount]))</f>
        <v>0</v>
      </c>
      <c r="G96" s="8">
        <f>IF(A96="","",SUMIF(TOneTime[Due Date],A96,TOneTime[Amount]))</f>
        <v>0</v>
      </c>
      <c r="H96" s="8" cm="1">
        <f t="array" ref="H96">IF(A96="","",IF(COUNTIF(TOther[Frequency],$H$1)=0,0,SUMPRODUCT(--(IFERROR(MOD(A96-TOther[Start Date],7),1)=0),--(TOther[Frequency]=$H$1),--(TOther[Start Date]&lt;=A96),--(TOther[End Date Calc]&gt;=A96),TOther[Amount])))</f>
        <v>0</v>
      </c>
      <c r="I96" s="8" cm="1">
        <f t="array" ref="I96">IF(A96="","",IF(COUNTIF(TOther[Frequency],$I$1)=0,0,SUMPRODUCT(--(IFERROR(MOD(A96-TOther[Start Date],14),1)=0),--(TOther[Frequency]=$I$1),--(TOther[Start Date]&lt;=A96),--(TOther[End Date Calc]&gt;=A96),TOther[Amount])))</f>
        <v>0</v>
      </c>
      <c r="J96" s="8">
        <f>IF(A96="","",IF(COUNTIF(TOther[Frequency],$J$1)=0,0,IF(OR(DAY(A96)=1,DAY(A96)=15),SUMIFS(TOther[Amount],TOther[Frequency],$J$1,TOther[Start Date],"&lt;="&amp;$A96,TOther[End Date Calc],"&gt;="&amp;A96),0)))</f>
        <v>0</v>
      </c>
      <c r="K96" s="8">
        <f>IF(A96="","",IF(COUNTIF(TOther[Frequency],$K$1)=0,0,IF(A96=(A96-DAY(A96)+1+2*7-WEEKDAY(A96-DAY(A96)+8-4,1)),SUMIFS(TOther[Amount],TOther[Frequency],$K$1,TOther[Start Date],"&lt;="&amp;$A96,TOther[End Date Calc],"&gt;="&amp;A96),0)))</f>
        <v>0</v>
      </c>
      <c r="L96" s="8">
        <f>IF(A96="","",IF(COUNTIF(TOther[Frequency],$L$1)=0,0,IF(A96=(A96-DAY(A96)+1+3*7-WEEKDAY(A96-DAY(A96)+8-4,1)),SUMIFS(TOther[Amount],TOther[Frequency],$L$1,TOther[Start Date],"&lt;="&amp;$A96,TOther[End Date Calc],"&gt;="&amp;A96),0)))</f>
        <v>0</v>
      </c>
      <c r="M96" s="8">
        <f>IF(A96="","",IF(COUNTIF(TOther[Frequency],$M$1)=0,0,IF(A96=(A96-DAY(A96)+1+4*7-WEEKDAY(A96-DAY(A96)+8-4,1)),SUMIFS(TOther[Amount],TOther[Frequency],$M$1,TOther[Start Date],"&lt;="&amp;$A96,TOther[End Date Calc],"&gt;="&amp;A96),0)))</f>
        <v>0</v>
      </c>
      <c r="N96" s="8" cm="1">
        <f t="array" ref="N96">IF(A96="","",IF(COUNTIF(TOther[Frequency],$N$1)=0,0,SUMPRODUCT(--(IFERROR(MOD(A96-TOther[Start Date],28),1)=0),--(TOther[Frequency]=$N$1),--(TOther[Start Date]&lt;=A96),--(TOther[End Date Calc]&gt;=A96),TOther[Amount])))</f>
        <v>0</v>
      </c>
      <c r="O96" s="8" cm="1">
        <f t="array" ref="O96">IF(A96="","",IF(COUNTIF(TOther[Frequency],$O$1)=0,0,SUMPRODUCT(--(IFERROR(MOD(A96-TOther[Start Date],42),1)=0),--(TOther[Frequency]=$O$1),--(TOther[Start Date]&lt;=A96),--(TOther[End Date Calc]&gt;=A96),TOther[Amount])))</f>
        <v>0</v>
      </c>
      <c r="P96" s="8" cm="1">
        <f t="array" ref="P96">IF(A96="","",IF(COUNTIF(TOther[Frequency],$P$1)=0,0,SUMPRODUCT(--(IFERROR(MOD(A96-TOther[Start Date],56),1)=0),--(TOther[Frequency]=$P$1),--(TOther[Start Date]&lt;=A96),--(TOther[End Date Calc]&gt;=A96),TOther[Amount])))</f>
        <v>0</v>
      </c>
      <c r="Q96" s="8">
        <f>IF(A96="","",IF(COUNTIF(TOther[Frequency],$Q$1)=0,0,IF(B96="N",SUMIFS(TOther[Amount],TOther[Frequency],$Q$1,TOther[Start Date],"&lt;="&amp;$A96,TOther[End Date Calc],"&gt;="&amp;A96,TOther[Start Day],DAY(A96)),SUMIFS(TOther[Amount],TOther[Frequency],$Q$1,TOther[Start Date],"&lt;="&amp;$A96,TOther[End Date Calc],"&gt;="&amp;A96,TOther[Start Day],"&gt;="&amp;DAY(A96)))))</f>
        <v>0</v>
      </c>
      <c r="R96" s="8" cm="1">
        <f t="array" ref="R96">IF(A96="","",IF(COUNTIF(TOther[Frequency],R$1)=0,0,SUMPRODUCT(--(TOther[Frequency]=R$1),--(TOther[Start Date]&lt;=A96),--(TOther[End Date Calc]&gt;=A96),IF(B96="N",--(TOther[Start Day]=DAY(A96)),--(TOther[Start Day]&gt;=DAY(A96))),--(IFERROR(MOD(TOther[Start Month]-MONTH(A96)+2,2),1)=0),TOther[Amount])))</f>
        <v>0</v>
      </c>
      <c r="S96" s="8" cm="1">
        <f t="array" ref="S96">IF(A96="","",IF(COUNTIF(TOther[Frequency],S$1)=0,0,SUMPRODUCT(--(TOther[Frequency]=S$1),--(TOther[Start Date]&lt;=A96),--(TOther[End Date Calc]&gt;=A96),IF(B96="N",--(TOther[Start Day]=DAY(A96)),--(TOther[Start Day]&gt;=DAY(A96))),--(IFERROR(MOD(TOther[Start Month]-MONTH(A96)+3,3),1)=0),TOther[Amount])))</f>
        <v>0</v>
      </c>
      <c r="T96" s="8" cm="1">
        <f t="array" ref="T96">IF($A96="","",IF(COUNTIF(TOther[Frequency],T$1)=0,0,SUMPRODUCT(--(TOther[Frequency]=T$1),--(TOther[Start Date]&lt;=$A96),--(TOther[End Date Calc]&gt;=$A96),IF($B96="N",--(TOther[Start Day]=DAY($A96)),--(TOther[Start Day]&gt;=DAY($A96))),--(IFERROR(MOD(TOther[Start Month]-MONTH($A96)+4,4),1)=0),TOther[Amount])))</f>
        <v>0</v>
      </c>
      <c r="U96" s="8" cm="1">
        <f t="array" ref="U96">IF(A96="","",IF(COUNTIF(TOther[Frequency],$U$1)=0,0,SUMPRODUCT(--(TOther[Frequency]=$U$1),--(TOther[Start Date]&lt;=A96),--(TOther[End Date Calc]&gt;=A96),IF(B96="N",--(TOther[Start Day]=DAY(A96)),--(TOther[Start Day]&gt;=DAY(A96))),--(IFERROR(MOD(TOther[Start Month]-MONTH(A96)+6,6),1)=0),TOther[Amount])))</f>
        <v>0</v>
      </c>
      <c r="V96" s="8" cm="1">
        <f t="array" ref="V96">IF(A96="","",IF(COUNTIF(TOther[Frequency],$V$1)=0,0,SUMPRODUCT(--(TOther[Frequency]=$V$1),--(TOther[Start Date]&lt;=A96),--(TOther[End Date Calc]&gt;=A96),IF(B96="N",--(TOther[Start Day]=DAY(A96)),--(TOther[Start Day]&gt;=DAY(A96))),--(IFERROR(MOD(TOther[Start Month]-MONTH(A96)+12,12),1)=0),TOther[Amount])))</f>
        <v>0</v>
      </c>
      <c r="W96" s="8">
        <f>IF(A96="","",SUMIFS(TOther[Amount],TOther[Start Date],A96,TOther[Frequency],$W$1))</f>
        <v>0</v>
      </c>
      <c r="X96" s="9">
        <f t="shared" si="5"/>
        <v>35</v>
      </c>
      <c r="Y96" s="9">
        <f t="shared" si="9"/>
        <v>0</v>
      </c>
      <c r="Z96" s="8" cm="1">
        <f t="array" ref="Z96">IF(A96="","",IF(COUNTIF('2) Income'!$D$13:$D$32,"Weekly")=0,0,SUMPRODUCT(--(IFERROR(MOD(A96-'2) Income'!$F$13:$F$32,7),1)=0),--('2) Income'!$D$13:$D$32="Weekly"),--('2) Income'!$F$13:$F$32&lt;=A96),'2) Income'!$E$13:$E$32)))</f>
        <v>0</v>
      </c>
      <c r="AA96" s="8" cm="1">
        <f t="array" ref="AA96">IF(A96="","",IF(COUNTIF('2) Income'!$D$13:$D$32,"Every Other Week")=0,0,SUMPRODUCT(--(IFERROR(MOD(A96-'2) Income'!$F$13:$F$32,14),1)=0),--('2) Income'!$D$13:$D$32="Every Other Week"),--('2) Income'!$F$13:$F$32&lt;=A96),'2) Income'!$E$13:$E$32)))</f>
        <v>0</v>
      </c>
      <c r="AB96" s="8">
        <f>IF(A96="","",IF(COUNTIF('2) Income'!$D$13:$D$32,"1st and 15th")=0,0,IF(OR(DAY(A96)=1,DAY(A96)=15),SUMIFS('2) Income'!$E$13:$E$32,'2) Income'!$D$13:$D$32,"1st and 15th",'2) Income'!$F$13:$F$32,"&lt;="&amp;$A96),0)))</f>
        <v>0</v>
      </c>
      <c r="AC96" s="8">
        <f>IF(A96="","",IF(COUNTIF('2) Income'!$D$13:$D$32,"2nd Wednesday")=0,0,IF(A96=(A96-DAY(A96)+1+2*7-WEEKDAY(A96-DAY(A96)+8-4,1)),SUMIFS('2) Income'!$E$13:$E$32,'2) Income'!$D$13:$D$32,"2nd Wednesday",'2) Income'!$F$13:$F$32,"&lt;="&amp;$A96),0)))</f>
        <v>0</v>
      </c>
      <c r="AD96" s="8">
        <f>IF(A96="","",IF(COUNTIF('2) Income'!$D$13:$D$32,"3rd Wednesday")=0,0,IF(A96=(A96-DAY(A96)+1+3*7-WEEKDAY(A96-DAY(A96)+8-4,1)),SUMIFS('2) Income'!$E$13:$E$32,'2) Income'!$D$13:$D$32,"3rd Wednesday",'2) Income'!$F$13:$F$32,"&lt;="&amp;$A96),0)))</f>
        <v>0</v>
      </c>
      <c r="AE96" s="8">
        <f>IF(A96="","",IF(COUNTIF('2) Income'!$D$13:$D$32,"4th Wednesday")=0,0,IF(A96=(A96-DAY(A96)+1+4*7-WEEKDAY(A96-DAY(A96)+8-4,1)),SUMIFS('2) Income'!$E$13:$E$32,'2) Income'!$D$13:$D$32,"4th Wednesday",'2) Income'!$F$13:$F$32,"&lt;="&amp;$A96),0)))</f>
        <v>0</v>
      </c>
      <c r="AF96" s="8" cm="1">
        <f t="array" ref="AF96">IF(A96="","",IF(COUNTIF('2) Income'!$D$13:$D$32,"Every 4 Weeks")=0,0,SUMPRODUCT(--(IFERROR(MOD(A96-'2) Income'!$F$13:$F$32,28),1)=0),--('2) Income'!$D$13:$D$32="Every 4 Weeks"),--('2) Income'!$F$13:$F$32&lt;=A96),'2) Income'!$E$13:$E$32)))</f>
        <v>0</v>
      </c>
      <c r="AG96" s="8">
        <f>IF(A96="","",IF(COUNTIF('2) Income'!$D$13:$D$32,"Monthly")=0,0,IF(B96="N",SUMIFS('2) Income'!$E$13:$E$32,'2) Income'!$D$13:$D$32,"monthly",'2) Income'!$F$13:$F$32,"&lt;="&amp;$A96,'2) Income'!$I$13:$I$32,DAY(A96)),SUMIFS('2) Income'!$E$13:$E$32,'2) Income'!$D$13:$D$32,"monthly",'2) Income'!$F$13:$F$32,"&lt;="&amp;$A96,'2) Income'!$I$13:$I$32,"&gt;="&amp;DAY(A96)))))</f>
        <v>0</v>
      </c>
      <c r="AH96" s="8" cm="1">
        <f t="array" ref="AH96">IF(A96="","",IF(COUNTIF('2) Income'!$D$13:$D$32,"Yearly")=0,0,SUMPRODUCT(--('2) Income'!$D$13:$D$32="Yearly"),--('2) Income'!$F$13:$F$32&lt;=A96),IF(B96="N",--('2) Income'!$I$13:$I$32=DAY(A96)),--('2) Income'!$I$13:$I$32&gt;=DAY(A96))),--(IFERROR(MOD('2) Income'!$H$13:$H$32-MONTH(A96)+12,12),1)=0),'2) Income'!$E$13:$E$32)))</f>
        <v>0</v>
      </c>
      <c r="AI96" s="8">
        <f>IF(A96="","",IF(COUNTIF('2) Income'!$D$13:$D$32,"one-time")=0,0,SUMIFS('2) Income'!$E$13:$E$32,'2) Income'!$D$13:$D$32,"one-time",'2) Income'!$F$13:$F$32,"="&amp;$A96)))</f>
        <v>0</v>
      </c>
      <c r="AJ96" s="9">
        <f t="shared" si="6"/>
        <v>0</v>
      </c>
    </row>
    <row r="97" spans="1:36">
      <c r="A97" s="7">
        <f>IF(A96="","",IF(A96+1&lt;='1) Period'!$E$21,A96+1,""))</f>
        <v>45569</v>
      </c>
      <c r="B97" s="7" t="str">
        <f t="shared" si="7"/>
        <v>N</v>
      </c>
      <c r="C97" t="str">
        <f t="shared" si="8"/>
        <v>F</v>
      </c>
      <c r="D97" s="8">
        <f>IF(A97="","",IF(TEXT(A97,"dddd")='4) Happy Money'!$E$23,WAllowance,0))</f>
        <v>0</v>
      </c>
      <c r="E97" s="8">
        <f>IF(A97="","",IF(B97="N",SUMIF(TMonthly[Day of the Month],DAY(A97),TMonthly[Amount]),SUMIF(TMonthly[Day of the Month],"&gt;="&amp;DAY(A97),TMonthly[Amount])))</f>
        <v>35</v>
      </c>
      <c r="F97" s="8" cm="1">
        <f t="array" ref="F97">IF(A97="","",SUMPRODUCT(--(TYearly[Due Date]&lt;=A97),IF(B97="N",--(TYearly[Day]=DAY(A97)),--(TYearly[Day]&gt;=DAY(A97))),--(IFERROR(MOD(TYearly[Month]-MONTH(A97)+12,12),1)=0),TYearly[Amount]))</f>
        <v>0</v>
      </c>
      <c r="G97" s="8">
        <f>IF(A97="","",SUMIF(TOneTime[Due Date],A97,TOneTime[Amount]))</f>
        <v>0</v>
      </c>
      <c r="H97" s="8" cm="1">
        <f t="array" ref="H97">IF(A97="","",IF(COUNTIF(TOther[Frequency],$H$1)=0,0,SUMPRODUCT(--(IFERROR(MOD(A97-TOther[Start Date],7),1)=0),--(TOther[Frequency]=$H$1),--(TOther[Start Date]&lt;=A97),--(TOther[End Date Calc]&gt;=A97),TOther[Amount])))</f>
        <v>0</v>
      </c>
      <c r="I97" s="8" cm="1">
        <f t="array" ref="I97">IF(A97="","",IF(COUNTIF(TOther[Frequency],$I$1)=0,0,SUMPRODUCT(--(IFERROR(MOD(A97-TOther[Start Date],14),1)=0),--(TOther[Frequency]=$I$1),--(TOther[Start Date]&lt;=A97),--(TOther[End Date Calc]&gt;=A97),TOther[Amount])))</f>
        <v>0</v>
      </c>
      <c r="J97" s="8">
        <f>IF(A97="","",IF(COUNTIF(TOther[Frequency],$J$1)=0,0,IF(OR(DAY(A97)=1,DAY(A97)=15),SUMIFS(TOther[Amount],TOther[Frequency],$J$1,TOther[Start Date],"&lt;="&amp;$A97,TOther[End Date Calc],"&gt;="&amp;A97),0)))</f>
        <v>0</v>
      </c>
      <c r="K97" s="8">
        <f>IF(A97="","",IF(COUNTIF(TOther[Frequency],$K$1)=0,0,IF(A97=(A97-DAY(A97)+1+2*7-WEEKDAY(A97-DAY(A97)+8-4,1)),SUMIFS(TOther[Amount],TOther[Frequency],$K$1,TOther[Start Date],"&lt;="&amp;$A97,TOther[End Date Calc],"&gt;="&amp;A97),0)))</f>
        <v>0</v>
      </c>
      <c r="L97" s="8">
        <f>IF(A97="","",IF(COUNTIF(TOther[Frequency],$L$1)=0,0,IF(A97=(A97-DAY(A97)+1+3*7-WEEKDAY(A97-DAY(A97)+8-4,1)),SUMIFS(TOther[Amount],TOther[Frequency],$L$1,TOther[Start Date],"&lt;="&amp;$A97,TOther[End Date Calc],"&gt;="&amp;A97),0)))</f>
        <v>0</v>
      </c>
      <c r="M97" s="8">
        <f>IF(A97="","",IF(COUNTIF(TOther[Frequency],$M$1)=0,0,IF(A97=(A97-DAY(A97)+1+4*7-WEEKDAY(A97-DAY(A97)+8-4,1)),SUMIFS(TOther[Amount],TOther[Frequency],$M$1,TOther[Start Date],"&lt;="&amp;$A97,TOther[End Date Calc],"&gt;="&amp;A97),0)))</f>
        <v>0</v>
      </c>
      <c r="N97" s="8" cm="1">
        <f t="array" ref="N97">IF(A97="","",IF(COUNTIF(TOther[Frequency],$N$1)=0,0,SUMPRODUCT(--(IFERROR(MOD(A97-TOther[Start Date],28),1)=0),--(TOther[Frequency]=$N$1),--(TOther[Start Date]&lt;=A97),--(TOther[End Date Calc]&gt;=A97),TOther[Amount])))</f>
        <v>0</v>
      </c>
      <c r="O97" s="8" cm="1">
        <f t="array" ref="O97">IF(A97="","",IF(COUNTIF(TOther[Frequency],$O$1)=0,0,SUMPRODUCT(--(IFERROR(MOD(A97-TOther[Start Date],42),1)=0),--(TOther[Frequency]=$O$1),--(TOther[Start Date]&lt;=A97),--(TOther[End Date Calc]&gt;=A97),TOther[Amount])))</f>
        <v>0</v>
      </c>
      <c r="P97" s="8" cm="1">
        <f t="array" ref="P97">IF(A97="","",IF(COUNTIF(TOther[Frequency],$P$1)=0,0,SUMPRODUCT(--(IFERROR(MOD(A97-TOther[Start Date],56),1)=0),--(TOther[Frequency]=$P$1),--(TOther[Start Date]&lt;=A97),--(TOther[End Date Calc]&gt;=A97),TOther[Amount])))</f>
        <v>0</v>
      </c>
      <c r="Q97" s="8">
        <f>IF(A97="","",IF(COUNTIF(TOther[Frequency],$Q$1)=0,0,IF(B97="N",SUMIFS(TOther[Amount],TOther[Frequency],$Q$1,TOther[Start Date],"&lt;="&amp;$A97,TOther[End Date Calc],"&gt;="&amp;A97,TOther[Start Day],DAY(A97)),SUMIFS(TOther[Amount],TOther[Frequency],$Q$1,TOther[Start Date],"&lt;="&amp;$A97,TOther[End Date Calc],"&gt;="&amp;A97,TOther[Start Day],"&gt;="&amp;DAY(A97)))))</f>
        <v>0</v>
      </c>
      <c r="R97" s="8" cm="1">
        <f t="array" ref="R97">IF(A97="","",IF(COUNTIF(TOther[Frequency],R$1)=0,0,SUMPRODUCT(--(TOther[Frequency]=R$1),--(TOther[Start Date]&lt;=A97),--(TOther[End Date Calc]&gt;=A97),IF(B97="N",--(TOther[Start Day]=DAY(A97)),--(TOther[Start Day]&gt;=DAY(A97))),--(IFERROR(MOD(TOther[Start Month]-MONTH(A97)+2,2),1)=0),TOther[Amount])))</f>
        <v>0</v>
      </c>
      <c r="S97" s="8" cm="1">
        <f t="array" ref="S97">IF(A97="","",IF(COUNTIF(TOther[Frequency],S$1)=0,0,SUMPRODUCT(--(TOther[Frequency]=S$1),--(TOther[Start Date]&lt;=A97),--(TOther[End Date Calc]&gt;=A97),IF(B97="N",--(TOther[Start Day]=DAY(A97)),--(TOther[Start Day]&gt;=DAY(A97))),--(IFERROR(MOD(TOther[Start Month]-MONTH(A97)+3,3),1)=0),TOther[Amount])))</f>
        <v>0</v>
      </c>
      <c r="T97" s="8" cm="1">
        <f t="array" ref="T97">IF($A97="","",IF(COUNTIF(TOther[Frequency],T$1)=0,0,SUMPRODUCT(--(TOther[Frequency]=T$1),--(TOther[Start Date]&lt;=$A97),--(TOther[End Date Calc]&gt;=$A97),IF($B97="N",--(TOther[Start Day]=DAY($A97)),--(TOther[Start Day]&gt;=DAY($A97))),--(IFERROR(MOD(TOther[Start Month]-MONTH($A97)+4,4),1)=0),TOther[Amount])))</f>
        <v>0</v>
      </c>
      <c r="U97" s="8" cm="1">
        <f t="array" ref="U97">IF(A97="","",IF(COUNTIF(TOther[Frequency],$U$1)=0,0,SUMPRODUCT(--(TOther[Frequency]=$U$1),--(TOther[Start Date]&lt;=A97),--(TOther[End Date Calc]&gt;=A97),IF(B97="N",--(TOther[Start Day]=DAY(A97)),--(TOther[Start Day]&gt;=DAY(A97))),--(IFERROR(MOD(TOther[Start Month]-MONTH(A97)+6,6),1)=0),TOther[Amount])))</f>
        <v>0</v>
      </c>
      <c r="V97" s="8" cm="1">
        <f t="array" ref="V97">IF(A97="","",IF(COUNTIF(TOther[Frequency],$V$1)=0,0,SUMPRODUCT(--(TOther[Frequency]=$V$1),--(TOther[Start Date]&lt;=A97),--(TOther[End Date Calc]&gt;=A97),IF(B97="N",--(TOther[Start Day]=DAY(A97)),--(TOther[Start Day]&gt;=DAY(A97))),--(IFERROR(MOD(TOther[Start Month]-MONTH(A97)+12,12),1)=0),TOther[Amount])))</f>
        <v>0</v>
      </c>
      <c r="W97" s="8">
        <f>IF(A97="","",SUMIFS(TOther[Amount],TOther[Start Date],A97,TOther[Frequency],$W$1))</f>
        <v>0</v>
      </c>
      <c r="X97" s="9">
        <f t="shared" si="5"/>
        <v>35</v>
      </c>
      <c r="Y97" s="9">
        <f t="shared" si="9"/>
        <v>0</v>
      </c>
      <c r="Z97" s="8" cm="1">
        <f t="array" ref="Z97">IF(A97="","",IF(COUNTIF('2) Income'!$D$13:$D$32,"Weekly")=0,0,SUMPRODUCT(--(IFERROR(MOD(A97-'2) Income'!$F$13:$F$32,7),1)=0),--('2) Income'!$D$13:$D$32="Weekly"),--('2) Income'!$F$13:$F$32&lt;=A97),'2) Income'!$E$13:$E$32)))</f>
        <v>0</v>
      </c>
      <c r="AA97" s="8" cm="1">
        <f t="array" ref="AA97">IF(A97="","",IF(COUNTIF('2) Income'!$D$13:$D$32,"Every Other Week")=0,0,SUMPRODUCT(--(IFERROR(MOD(A97-'2) Income'!$F$13:$F$32,14),1)=0),--('2) Income'!$D$13:$D$32="Every Other Week"),--('2) Income'!$F$13:$F$32&lt;=A97),'2) Income'!$E$13:$E$32)))</f>
        <v>0</v>
      </c>
      <c r="AB97" s="8">
        <f>IF(A97="","",IF(COUNTIF('2) Income'!$D$13:$D$32,"1st and 15th")=0,0,IF(OR(DAY(A97)=1,DAY(A97)=15),SUMIFS('2) Income'!$E$13:$E$32,'2) Income'!$D$13:$D$32,"1st and 15th",'2) Income'!$F$13:$F$32,"&lt;="&amp;$A97),0)))</f>
        <v>0</v>
      </c>
      <c r="AC97" s="8">
        <f>IF(A97="","",IF(COUNTIF('2) Income'!$D$13:$D$32,"2nd Wednesday")=0,0,IF(A97=(A97-DAY(A97)+1+2*7-WEEKDAY(A97-DAY(A97)+8-4,1)),SUMIFS('2) Income'!$E$13:$E$32,'2) Income'!$D$13:$D$32,"2nd Wednesday",'2) Income'!$F$13:$F$32,"&lt;="&amp;$A97),0)))</f>
        <v>0</v>
      </c>
      <c r="AD97" s="8">
        <f>IF(A97="","",IF(COUNTIF('2) Income'!$D$13:$D$32,"3rd Wednesday")=0,0,IF(A97=(A97-DAY(A97)+1+3*7-WEEKDAY(A97-DAY(A97)+8-4,1)),SUMIFS('2) Income'!$E$13:$E$32,'2) Income'!$D$13:$D$32,"3rd Wednesday",'2) Income'!$F$13:$F$32,"&lt;="&amp;$A97),0)))</f>
        <v>0</v>
      </c>
      <c r="AE97" s="8">
        <f>IF(A97="","",IF(COUNTIF('2) Income'!$D$13:$D$32,"4th Wednesday")=0,0,IF(A97=(A97-DAY(A97)+1+4*7-WEEKDAY(A97-DAY(A97)+8-4,1)),SUMIFS('2) Income'!$E$13:$E$32,'2) Income'!$D$13:$D$32,"4th Wednesday",'2) Income'!$F$13:$F$32,"&lt;="&amp;$A97),0)))</f>
        <v>0</v>
      </c>
      <c r="AF97" s="8" cm="1">
        <f t="array" ref="AF97">IF(A97="","",IF(COUNTIF('2) Income'!$D$13:$D$32,"Every 4 Weeks")=0,0,SUMPRODUCT(--(IFERROR(MOD(A97-'2) Income'!$F$13:$F$32,28),1)=0),--('2) Income'!$D$13:$D$32="Every 4 Weeks"),--('2) Income'!$F$13:$F$32&lt;=A97),'2) Income'!$E$13:$E$32)))</f>
        <v>0</v>
      </c>
      <c r="AG97" s="8">
        <f>IF(A97="","",IF(COUNTIF('2) Income'!$D$13:$D$32,"Monthly")=0,0,IF(B97="N",SUMIFS('2) Income'!$E$13:$E$32,'2) Income'!$D$13:$D$32,"monthly",'2) Income'!$F$13:$F$32,"&lt;="&amp;$A97,'2) Income'!$I$13:$I$32,DAY(A97)),SUMIFS('2) Income'!$E$13:$E$32,'2) Income'!$D$13:$D$32,"monthly",'2) Income'!$F$13:$F$32,"&lt;="&amp;$A97,'2) Income'!$I$13:$I$32,"&gt;="&amp;DAY(A97)))))</f>
        <v>0</v>
      </c>
      <c r="AH97" s="8" cm="1">
        <f t="array" ref="AH97">IF(A97="","",IF(COUNTIF('2) Income'!$D$13:$D$32,"Yearly")=0,0,SUMPRODUCT(--('2) Income'!$D$13:$D$32="Yearly"),--('2) Income'!$F$13:$F$32&lt;=A97),IF(B97="N",--('2) Income'!$I$13:$I$32=DAY(A97)),--('2) Income'!$I$13:$I$32&gt;=DAY(A97))),--(IFERROR(MOD('2) Income'!$H$13:$H$32-MONTH(A97)+12,12),1)=0),'2) Income'!$E$13:$E$32)))</f>
        <v>0</v>
      </c>
      <c r="AI97" s="8">
        <f>IF(A97="","",IF(COUNTIF('2) Income'!$D$13:$D$32,"one-time")=0,0,SUMIFS('2) Income'!$E$13:$E$32,'2) Income'!$D$13:$D$32,"one-time",'2) Income'!$F$13:$F$32,"="&amp;$A97)))</f>
        <v>0</v>
      </c>
      <c r="AJ97" s="9">
        <f t="shared" si="6"/>
        <v>0</v>
      </c>
    </row>
    <row r="98" spans="1:36">
      <c r="A98" s="7">
        <f>IF(A97="","",IF(A97+1&lt;='1) Period'!$E$21,A97+1,""))</f>
        <v>45570</v>
      </c>
      <c r="B98" s="7" t="str">
        <f t="shared" si="7"/>
        <v>N</v>
      </c>
      <c r="C98" t="str">
        <f t="shared" si="8"/>
        <v>Y</v>
      </c>
      <c r="D98" s="8">
        <f>IF(A98="","",IF(TEXT(A98,"dddd")='4) Happy Money'!$E$23,WAllowance,0))</f>
        <v>0</v>
      </c>
      <c r="E98" s="8">
        <f>IF(A98="","",IF(B98="N",SUMIF(TMonthly[Day of the Month],DAY(A98),TMonthly[Amount]),SUMIF(TMonthly[Day of the Month],"&gt;="&amp;DAY(A98),TMonthly[Amount])))</f>
        <v>0</v>
      </c>
      <c r="F98" s="8" cm="1">
        <f t="array" ref="F98">IF(A98="","",SUMPRODUCT(--(TYearly[Due Date]&lt;=A98),IF(B98="N",--(TYearly[Day]=DAY(A98)),--(TYearly[Day]&gt;=DAY(A98))),--(IFERROR(MOD(TYearly[Month]-MONTH(A98)+12,12),1)=0),TYearly[Amount]))</f>
        <v>0</v>
      </c>
      <c r="G98" s="8">
        <f>IF(A98="","",SUMIF(TOneTime[Due Date],A98,TOneTime[Amount]))</f>
        <v>0</v>
      </c>
      <c r="H98" s="8" cm="1">
        <f t="array" ref="H98">IF(A98="","",IF(COUNTIF(TOther[Frequency],$H$1)=0,0,SUMPRODUCT(--(IFERROR(MOD(A98-TOther[Start Date],7),1)=0),--(TOther[Frequency]=$H$1),--(TOther[Start Date]&lt;=A98),--(TOther[End Date Calc]&gt;=A98),TOther[Amount])))</f>
        <v>0</v>
      </c>
      <c r="I98" s="8" cm="1">
        <f t="array" ref="I98">IF(A98="","",IF(COUNTIF(TOther[Frequency],$I$1)=0,0,SUMPRODUCT(--(IFERROR(MOD(A98-TOther[Start Date],14),1)=0),--(TOther[Frequency]=$I$1),--(TOther[Start Date]&lt;=A98),--(TOther[End Date Calc]&gt;=A98),TOther[Amount])))</f>
        <v>0</v>
      </c>
      <c r="J98" s="8">
        <f>IF(A98="","",IF(COUNTIF(TOther[Frequency],$J$1)=0,0,IF(OR(DAY(A98)=1,DAY(A98)=15),SUMIFS(TOther[Amount],TOther[Frequency],$J$1,TOther[Start Date],"&lt;="&amp;$A98,TOther[End Date Calc],"&gt;="&amp;A98),0)))</f>
        <v>0</v>
      </c>
      <c r="K98" s="8">
        <f>IF(A98="","",IF(COUNTIF(TOther[Frequency],$K$1)=0,0,IF(A98=(A98-DAY(A98)+1+2*7-WEEKDAY(A98-DAY(A98)+8-4,1)),SUMIFS(TOther[Amount],TOther[Frequency],$K$1,TOther[Start Date],"&lt;="&amp;$A98,TOther[End Date Calc],"&gt;="&amp;A98),0)))</f>
        <v>0</v>
      </c>
      <c r="L98" s="8">
        <f>IF(A98="","",IF(COUNTIF(TOther[Frequency],$L$1)=0,0,IF(A98=(A98-DAY(A98)+1+3*7-WEEKDAY(A98-DAY(A98)+8-4,1)),SUMIFS(TOther[Amount],TOther[Frequency],$L$1,TOther[Start Date],"&lt;="&amp;$A98,TOther[End Date Calc],"&gt;="&amp;A98),0)))</f>
        <v>0</v>
      </c>
      <c r="M98" s="8">
        <f>IF(A98="","",IF(COUNTIF(TOther[Frequency],$M$1)=0,0,IF(A98=(A98-DAY(A98)+1+4*7-WEEKDAY(A98-DAY(A98)+8-4,1)),SUMIFS(TOther[Amount],TOther[Frequency],$M$1,TOther[Start Date],"&lt;="&amp;$A98,TOther[End Date Calc],"&gt;="&amp;A98),0)))</f>
        <v>0</v>
      </c>
      <c r="N98" s="8" cm="1">
        <f t="array" ref="N98">IF(A98="","",IF(COUNTIF(TOther[Frequency],$N$1)=0,0,SUMPRODUCT(--(IFERROR(MOD(A98-TOther[Start Date],28),1)=0),--(TOther[Frequency]=$N$1),--(TOther[Start Date]&lt;=A98),--(TOther[End Date Calc]&gt;=A98),TOther[Amount])))</f>
        <v>0</v>
      </c>
      <c r="O98" s="8" cm="1">
        <f t="array" ref="O98">IF(A98="","",IF(COUNTIF(TOther[Frequency],$O$1)=0,0,SUMPRODUCT(--(IFERROR(MOD(A98-TOther[Start Date],42),1)=0),--(TOther[Frequency]=$O$1),--(TOther[Start Date]&lt;=A98),--(TOther[End Date Calc]&gt;=A98),TOther[Amount])))</f>
        <v>0</v>
      </c>
      <c r="P98" s="8" cm="1">
        <f t="array" ref="P98">IF(A98="","",IF(COUNTIF(TOther[Frequency],$P$1)=0,0,SUMPRODUCT(--(IFERROR(MOD(A98-TOther[Start Date],56),1)=0),--(TOther[Frequency]=$P$1),--(TOther[Start Date]&lt;=A98),--(TOther[End Date Calc]&gt;=A98),TOther[Amount])))</f>
        <v>0</v>
      </c>
      <c r="Q98" s="8">
        <f>IF(A98="","",IF(COUNTIF(TOther[Frequency],$Q$1)=0,0,IF(B98="N",SUMIFS(TOther[Amount],TOther[Frequency],$Q$1,TOther[Start Date],"&lt;="&amp;$A98,TOther[End Date Calc],"&gt;="&amp;A98,TOther[Start Day],DAY(A98)),SUMIFS(TOther[Amount],TOther[Frequency],$Q$1,TOther[Start Date],"&lt;="&amp;$A98,TOther[End Date Calc],"&gt;="&amp;A98,TOther[Start Day],"&gt;="&amp;DAY(A98)))))</f>
        <v>0</v>
      </c>
      <c r="R98" s="8" cm="1">
        <f t="array" ref="R98">IF(A98="","",IF(COUNTIF(TOther[Frequency],R$1)=0,0,SUMPRODUCT(--(TOther[Frequency]=R$1),--(TOther[Start Date]&lt;=A98),--(TOther[End Date Calc]&gt;=A98),IF(B98="N",--(TOther[Start Day]=DAY(A98)),--(TOther[Start Day]&gt;=DAY(A98))),--(IFERROR(MOD(TOther[Start Month]-MONTH(A98)+2,2),1)=0),TOther[Amount])))</f>
        <v>0</v>
      </c>
      <c r="S98" s="8" cm="1">
        <f t="array" ref="S98">IF(A98="","",IF(COUNTIF(TOther[Frequency],S$1)=0,0,SUMPRODUCT(--(TOther[Frequency]=S$1),--(TOther[Start Date]&lt;=A98),--(TOther[End Date Calc]&gt;=A98),IF(B98="N",--(TOther[Start Day]=DAY(A98)),--(TOther[Start Day]&gt;=DAY(A98))),--(IFERROR(MOD(TOther[Start Month]-MONTH(A98)+3,3),1)=0),TOther[Amount])))</f>
        <v>0</v>
      </c>
      <c r="T98" s="8" cm="1">
        <f t="array" ref="T98">IF($A98="","",IF(COUNTIF(TOther[Frequency],T$1)=0,0,SUMPRODUCT(--(TOther[Frequency]=T$1),--(TOther[Start Date]&lt;=$A98),--(TOther[End Date Calc]&gt;=$A98),IF($B98="N",--(TOther[Start Day]=DAY($A98)),--(TOther[Start Day]&gt;=DAY($A98))),--(IFERROR(MOD(TOther[Start Month]-MONTH($A98)+4,4),1)=0),TOther[Amount])))</f>
        <v>0</v>
      </c>
      <c r="U98" s="8" cm="1">
        <f t="array" ref="U98">IF(A98="","",IF(COUNTIF(TOther[Frequency],$U$1)=0,0,SUMPRODUCT(--(TOther[Frequency]=$U$1),--(TOther[Start Date]&lt;=A98),--(TOther[End Date Calc]&gt;=A98),IF(B98="N",--(TOther[Start Day]=DAY(A98)),--(TOther[Start Day]&gt;=DAY(A98))),--(IFERROR(MOD(TOther[Start Month]-MONTH(A98)+6,6),1)=0),TOther[Amount])))</f>
        <v>0</v>
      </c>
      <c r="V98" s="8" cm="1">
        <f t="array" ref="V98">IF(A98="","",IF(COUNTIF(TOther[Frequency],$V$1)=0,0,SUMPRODUCT(--(TOther[Frequency]=$V$1),--(TOther[Start Date]&lt;=A98),--(TOther[End Date Calc]&gt;=A98),IF(B98="N",--(TOther[Start Day]=DAY(A98)),--(TOther[Start Day]&gt;=DAY(A98))),--(IFERROR(MOD(TOther[Start Month]-MONTH(A98)+12,12),1)=0),TOther[Amount])))</f>
        <v>0</v>
      </c>
      <c r="W98" s="8">
        <f>IF(A98="","",SUMIFS(TOther[Amount],TOther[Start Date],A98,TOther[Frequency],$W$1))</f>
        <v>0</v>
      </c>
      <c r="X98" s="9">
        <f t="shared" si="5"/>
        <v>0</v>
      </c>
      <c r="Y98" s="9">
        <f t="shared" si="9"/>
        <v>0</v>
      </c>
      <c r="Z98" s="8" cm="1">
        <f t="array" ref="Z98">IF(A98="","",IF(COUNTIF('2) Income'!$D$13:$D$32,"Weekly")=0,0,SUMPRODUCT(--(IFERROR(MOD(A98-'2) Income'!$F$13:$F$32,7),1)=0),--('2) Income'!$D$13:$D$32="Weekly"),--('2) Income'!$F$13:$F$32&lt;=A98),'2) Income'!$E$13:$E$32)))</f>
        <v>0</v>
      </c>
      <c r="AA98" s="8" cm="1">
        <f t="array" ref="AA98">IF(A98="","",IF(COUNTIF('2) Income'!$D$13:$D$32,"Every Other Week")=0,0,SUMPRODUCT(--(IFERROR(MOD(A98-'2) Income'!$F$13:$F$32,14),1)=0),--('2) Income'!$D$13:$D$32="Every Other Week"),--('2) Income'!$F$13:$F$32&lt;=A98),'2) Income'!$E$13:$E$32)))</f>
        <v>0</v>
      </c>
      <c r="AB98" s="8">
        <f>IF(A98="","",IF(COUNTIF('2) Income'!$D$13:$D$32,"1st and 15th")=0,0,IF(OR(DAY(A98)=1,DAY(A98)=15),SUMIFS('2) Income'!$E$13:$E$32,'2) Income'!$D$13:$D$32,"1st and 15th",'2) Income'!$F$13:$F$32,"&lt;="&amp;$A98),0)))</f>
        <v>0</v>
      </c>
      <c r="AC98" s="8">
        <f>IF(A98="","",IF(COUNTIF('2) Income'!$D$13:$D$32,"2nd Wednesday")=0,0,IF(A98=(A98-DAY(A98)+1+2*7-WEEKDAY(A98-DAY(A98)+8-4,1)),SUMIFS('2) Income'!$E$13:$E$32,'2) Income'!$D$13:$D$32,"2nd Wednesday",'2) Income'!$F$13:$F$32,"&lt;="&amp;$A98),0)))</f>
        <v>0</v>
      </c>
      <c r="AD98" s="8">
        <f>IF(A98="","",IF(COUNTIF('2) Income'!$D$13:$D$32,"3rd Wednesday")=0,0,IF(A98=(A98-DAY(A98)+1+3*7-WEEKDAY(A98-DAY(A98)+8-4,1)),SUMIFS('2) Income'!$E$13:$E$32,'2) Income'!$D$13:$D$32,"3rd Wednesday",'2) Income'!$F$13:$F$32,"&lt;="&amp;$A98),0)))</f>
        <v>0</v>
      </c>
      <c r="AE98" s="8">
        <f>IF(A98="","",IF(COUNTIF('2) Income'!$D$13:$D$32,"4th Wednesday")=0,0,IF(A98=(A98-DAY(A98)+1+4*7-WEEKDAY(A98-DAY(A98)+8-4,1)),SUMIFS('2) Income'!$E$13:$E$32,'2) Income'!$D$13:$D$32,"4th Wednesday",'2) Income'!$F$13:$F$32,"&lt;="&amp;$A98),0)))</f>
        <v>0</v>
      </c>
      <c r="AF98" s="8" cm="1">
        <f t="array" ref="AF98">IF(A98="","",IF(COUNTIF('2) Income'!$D$13:$D$32,"Every 4 Weeks")=0,0,SUMPRODUCT(--(IFERROR(MOD(A98-'2) Income'!$F$13:$F$32,28),1)=0),--('2) Income'!$D$13:$D$32="Every 4 Weeks"),--('2) Income'!$F$13:$F$32&lt;=A98),'2) Income'!$E$13:$E$32)))</f>
        <v>0</v>
      </c>
      <c r="AG98" s="8">
        <f>IF(A98="","",IF(COUNTIF('2) Income'!$D$13:$D$32,"Monthly")=0,0,IF(B98="N",SUMIFS('2) Income'!$E$13:$E$32,'2) Income'!$D$13:$D$32,"monthly",'2) Income'!$F$13:$F$32,"&lt;="&amp;$A98,'2) Income'!$I$13:$I$32,DAY(A98)),SUMIFS('2) Income'!$E$13:$E$32,'2) Income'!$D$13:$D$32,"monthly",'2) Income'!$F$13:$F$32,"&lt;="&amp;$A98,'2) Income'!$I$13:$I$32,"&gt;="&amp;DAY(A98)))))</f>
        <v>0</v>
      </c>
      <c r="AH98" s="8" cm="1">
        <f t="array" ref="AH98">IF(A98="","",IF(COUNTIF('2) Income'!$D$13:$D$32,"Yearly")=0,0,SUMPRODUCT(--('2) Income'!$D$13:$D$32="Yearly"),--('2) Income'!$F$13:$F$32&lt;=A98),IF(B98="N",--('2) Income'!$I$13:$I$32=DAY(A98)),--('2) Income'!$I$13:$I$32&gt;=DAY(A98))),--(IFERROR(MOD('2) Income'!$H$13:$H$32-MONTH(A98)+12,12),1)=0),'2) Income'!$E$13:$E$32)))</f>
        <v>0</v>
      </c>
      <c r="AI98" s="8">
        <f>IF(A98="","",IF(COUNTIF('2) Income'!$D$13:$D$32,"one-time")=0,0,SUMIFS('2) Income'!$E$13:$E$32,'2) Income'!$D$13:$D$32,"one-time",'2) Income'!$F$13:$F$32,"="&amp;$A98)))</f>
        <v>0</v>
      </c>
      <c r="AJ98" s="9">
        <f t="shared" si="6"/>
        <v>0</v>
      </c>
    </row>
    <row r="99" spans="1:36">
      <c r="A99" s="7">
        <f>IF(A98="","",IF(A98+1&lt;='1) Period'!$E$21,A98+1,""))</f>
        <v>45571</v>
      </c>
      <c r="B99" s="7" t="str">
        <f t="shared" si="7"/>
        <v>N</v>
      </c>
      <c r="C99" t="str">
        <f t="shared" si="8"/>
        <v>Y</v>
      </c>
      <c r="D99" s="8">
        <f>IF(A99="","",IF(TEXT(A99,"dddd")='4) Happy Money'!$E$23,WAllowance,0))</f>
        <v>0</v>
      </c>
      <c r="E99" s="8">
        <f>IF(A99="","",IF(B99="N",SUMIF(TMonthly[Day of the Month],DAY(A99),TMonthly[Amount]),SUMIF(TMonthly[Day of the Month],"&gt;="&amp;DAY(A99),TMonthly[Amount])))</f>
        <v>0</v>
      </c>
      <c r="F99" s="8" cm="1">
        <f t="array" ref="F99">IF(A99="","",SUMPRODUCT(--(TYearly[Due Date]&lt;=A99),IF(B99="N",--(TYearly[Day]=DAY(A99)),--(TYearly[Day]&gt;=DAY(A99))),--(IFERROR(MOD(TYearly[Month]-MONTH(A99)+12,12),1)=0),TYearly[Amount]))</f>
        <v>0</v>
      </c>
      <c r="G99" s="8">
        <f>IF(A99="","",SUMIF(TOneTime[Due Date],A99,TOneTime[Amount]))</f>
        <v>0</v>
      </c>
      <c r="H99" s="8" cm="1">
        <f t="array" ref="H99">IF(A99="","",IF(COUNTIF(TOther[Frequency],$H$1)=0,0,SUMPRODUCT(--(IFERROR(MOD(A99-TOther[Start Date],7),1)=0),--(TOther[Frequency]=$H$1),--(TOther[Start Date]&lt;=A99),--(TOther[End Date Calc]&gt;=A99),TOther[Amount])))</f>
        <v>0</v>
      </c>
      <c r="I99" s="8" cm="1">
        <f t="array" ref="I99">IF(A99="","",IF(COUNTIF(TOther[Frequency],$I$1)=0,0,SUMPRODUCT(--(IFERROR(MOD(A99-TOther[Start Date],14),1)=0),--(TOther[Frequency]=$I$1),--(TOther[Start Date]&lt;=A99),--(TOther[End Date Calc]&gt;=A99),TOther[Amount])))</f>
        <v>0</v>
      </c>
      <c r="J99" s="8">
        <f>IF(A99="","",IF(COUNTIF(TOther[Frequency],$J$1)=0,0,IF(OR(DAY(A99)=1,DAY(A99)=15),SUMIFS(TOther[Amount],TOther[Frequency],$J$1,TOther[Start Date],"&lt;="&amp;$A99,TOther[End Date Calc],"&gt;="&amp;A99),0)))</f>
        <v>0</v>
      </c>
      <c r="K99" s="8">
        <f>IF(A99="","",IF(COUNTIF(TOther[Frequency],$K$1)=0,0,IF(A99=(A99-DAY(A99)+1+2*7-WEEKDAY(A99-DAY(A99)+8-4,1)),SUMIFS(TOther[Amount],TOther[Frequency],$K$1,TOther[Start Date],"&lt;="&amp;$A99,TOther[End Date Calc],"&gt;="&amp;A99),0)))</f>
        <v>0</v>
      </c>
      <c r="L99" s="8">
        <f>IF(A99="","",IF(COUNTIF(TOther[Frequency],$L$1)=0,0,IF(A99=(A99-DAY(A99)+1+3*7-WEEKDAY(A99-DAY(A99)+8-4,1)),SUMIFS(TOther[Amount],TOther[Frequency],$L$1,TOther[Start Date],"&lt;="&amp;$A99,TOther[End Date Calc],"&gt;="&amp;A99),0)))</f>
        <v>0</v>
      </c>
      <c r="M99" s="8">
        <f>IF(A99="","",IF(COUNTIF(TOther[Frequency],$M$1)=0,0,IF(A99=(A99-DAY(A99)+1+4*7-WEEKDAY(A99-DAY(A99)+8-4,1)),SUMIFS(TOther[Amount],TOther[Frequency],$M$1,TOther[Start Date],"&lt;="&amp;$A99,TOther[End Date Calc],"&gt;="&amp;A99),0)))</f>
        <v>0</v>
      </c>
      <c r="N99" s="8" cm="1">
        <f t="array" ref="N99">IF(A99="","",IF(COUNTIF(TOther[Frequency],$N$1)=0,0,SUMPRODUCT(--(IFERROR(MOD(A99-TOther[Start Date],28),1)=0),--(TOther[Frequency]=$N$1),--(TOther[Start Date]&lt;=A99),--(TOther[End Date Calc]&gt;=A99),TOther[Amount])))</f>
        <v>0</v>
      </c>
      <c r="O99" s="8" cm="1">
        <f t="array" ref="O99">IF(A99="","",IF(COUNTIF(TOther[Frequency],$O$1)=0,0,SUMPRODUCT(--(IFERROR(MOD(A99-TOther[Start Date],42),1)=0),--(TOther[Frequency]=$O$1),--(TOther[Start Date]&lt;=A99),--(TOther[End Date Calc]&gt;=A99),TOther[Amount])))</f>
        <v>0</v>
      </c>
      <c r="P99" s="8" cm="1">
        <f t="array" ref="P99">IF(A99="","",IF(COUNTIF(TOther[Frequency],$P$1)=0,0,SUMPRODUCT(--(IFERROR(MOD(A99-TOther[Start Date],56),1)=0),--(TOther[Frequency]=$P$1),--(TOther[Start Date]&lt;=A99),--(TOther[End Date Calc]&gt;=A99),TOther[Amount])))</f>
        <v>0</v>
      </c>
      <c r="Q99" s="8">
        <f>IF(A99="","",IF(COUNTIF(TOther[Frequency],$Q$1)=0,0,IF(B99="N",SUMIFS(TOther[Amount],TOther[Frequency],$Q$1,TOther[Start Date],"&lt;="&amp;$A99,TOther[End Date Calc],"&gt;="&amp;A99,TOther[Start Day],DAY(A99)),SUMIFS(TOther[Amount],TOther[Frequency],$Q$1,TOther[Start Date],"&lt;="&amp;$A99,TOther[End Date Calc],"&gt;="&amp;A99,TOther[Start Day],"&gt;="&amp;DAY(A99)))))</f>
        <v>0</v>
      </c>
      <c r="R99" s="8" cm="1">
        <f t="array" ref="R99">IF(A99="","",IF(COUNTIF(TOther[Frequency],R$1)=0,0,SUMPRODUCT(--(TOther[Frequency]=R$1),--(TOther[Start Date]&lt;=A99),--(TOther[End Date Calc]&gt;=A99),IF(B99="N",--(TOther[Start Day]=DAY(A99)),--(TOther[Start Day]&gt;=DAY(A99))),--(IFERROR(MOD(TOther[Start Month]-MONTH(A99)+2,2),1)=0),TOther[Amount])))</f>
        <v>0</v>
      </c>
      <c r="S99" s="8" cm="1">
        <f t="array" ref="S99">IF(A99="","",IF(COUNTIF(TOther[Frequency],S$1)=0,0,SUMPRODUCT(--(TOther[Frequency]=S$1),--(TOther[Start Date]&lt;=A99),--(TOther[End Date Calc]&gt;=A99),IF(B99="N",--(TOther[Start Day]=DAY(A99)),--(TOther[Start Day]&gt;=DAY(A99))),--(IFERROR(MOD(TOther[Start Month]-MONTH(A99)+3,3),1)=0),TOther[Amount])))</f>
        <v>0</v>
      </c>
      <c r="T99" s="8" cm="1">
        <f t="array" ref="T99">IF($A99="","",IF(COUNTIF(TOther[Frequency],T$1)=0,0,SUMPRODUCT(--(TOther[Frequency]=T$1),--(TOther[Start Date]&lt;=$A99),--(TOther[End Date Calc]&gt;=$A99),IF($B99="N",--(TOther[Start Day]=DAY($A99)),--(TOther[Start Day]&gt;=DAY($A99))),--(IFERROR(MOD(TOther[Start Month]-MONTH($A99)+4,4),1)=0),TOther[Amount])))</f>
        <v>0</v>
      </c>
      <c r="U99" s="8" cm="1">
        <f t="array" ref="U99">IF(A99="","",IF(COUNTIF(TOther[Frequency],$U$1)=0,0,SUMPRODUCT(--(TOther[Frequency]=$U$1),--(TOther[Start Date]&lt;=A99),--(TOther[End Date Calc]&gt;=A99),IF(B99="N",--(TOther[Start Day]=DAY(A99)),--(TOther[Start Day]&gt;=DAY(A99))),--(IFERROR(MOD(TOther[Start Month]-MONTH(A99)+6,6),1)=0),TOther[Amount])))</f>
        <v>0</v>
      </c>
      <c r="V99" s="8" cm="1">
        <f t="array" ref="V99">IF(A99="","",IF(COUNTIF(TOther[Frequency],$V$1)=0,0,SUMPRODUCT(--(TOther[Frequency]=$V$1),--(TOther[Start Date]&lt;=A99),--(TOther[End Date Calc]&gt;=A99),IF(B99="N",--(TOther[Start Day]=DAY(A99)),--(TOther[Start Day]&gt;=DAY(A99))),--(IFERROR(MOD(TOther[Start Month]-MONTH(A99)+12,12),1)=0),TOther[Amount])))</f>
        <v>0</v>
      </c>
      <c r="W99" s="8">
        <f>IF(A99="","",SUMIFS(TOther[Amount],TOther[Start Date],A99,TOther[Frequency],$W$1))</f>
        <v>0</v>
      </c>
      <c r="X99" s="9">
        <f t="shared" si="5"/>
        <v>0</v>
      </c>
      <c r="Y99" s="9">
        <f t="shared" si="9"/>
        <v>0</v>
      </c>
      <c r="Z99" s="8" cm="1">
        <f t="array" ref="Z99">IF(A99="","",IF(COUNTIF('2) Income'!$D$13:$D$32,"Weekly")=0,0,SUMPRODUCT(--(IFERROR(MOD(A99-'2) Income'!$F$13:$F$32,7),1)=0),--('2) Income'!$D$13:$D$32="Weekly"),--('2) Income'!$F$13:$F$32&lt;=A99),'2) Income'!$E$13:$E$32)))</f>
        <v>0</v>
      </c>
      <c r="AA99" s="8" cm="1">
        <f t="array" ref="AA99">IF(A99="","",IF(COUNTIF('2) Income'!$D$13:$D$32,"Every Other Week")=0,0,SUMPRODUCT(--(IFERROR(MOD(A99-'2) Income'!$F$13:$F$32,14),1)=0),--('2) Income'!$D$13:$D$32="Every Other Week"),--('2) Income'!$F$13:$F$32&lt;=A99),'2) Income'!$E$13:$E$32)))</f>
        <v>0</v>
      </c>
      <c r="AB99" s="8">
        <f>IF(A99="","",IF(COUNTIF('2) Income'!$D$13:$D$32,"1st and 15th")=0,0,IF(OR(DAY(A99)=1,DAY(A99)=15),SUMIFS('2) Income'!$E$13:$E$32,'2) Income'!$D$13:$D$32,"1st and 15th",'2) Income'!$F$13:$F$32,"&lt;="&amp;$A99),0)))</f>
        <v>0</v>
      </c>
      <c r="AC99" s="8">
        <f>IF(A99="","",IF(COUNTIF('2) Income'!$D$13:$D$32,"2nd Wednesday")=0,0,IF(A99=(A99-DAY(A99)+1+2*7-WEEKDAY(A99-DAY(A99)+8-4,1)),SUMIFS('2) Income'!$E$13:$E$32,'2) Income'!$D$13:$D$32,"2nd Wednesday",'2) Income'!$F$13:$F$32,"&lt;="&amp;$A99),0)))</f>
        <v>0</v>
      </c>
      <c r="AD99" s="8">
        <f>IF(A99="","",IF(COUNTIF('2) Income'!$D$13:$D$32,"3rd Wednesday")=0,0,IF(A99=(A99-DAY(A99)+1+3*7-WEEKDAY(A99-DAY(A99)+8-4,1)),SUMIFS('2) Income'!$E$13:$E$32,'2) Income'!$D$13:$D$32,"3rd Wednesday",'2) Income'!$F$13:$F$32,"&lt;="&amp;$A99),0)))</f>
        <v>0</v>
      </c>
      <c r="AE99" s="8">
        <f>IF(A99="","",IF(COUNTIF('2) Income'!$D$13:$D$32,"4th Wednesday")=0,0,IF(A99=(A99-DAY(A99)+1+4*7-WEEKDAY(A99-DAY(A99)+8-4,1)),SUMIFS('2) Income'!$E$13:$E$32,'2) Income'!$D$13:$D$32,"4th Wednesday",'2) Income'!$F$13:$F$32,"&lt;="&amp;$A99),0)))</f>
        <v>0</v>
      </c>
      <c r="AF99" s="8" cm="1">
        <f t="array" ref="AF99">IF(A99="","",IF(COUNTIF('2) Income'!$D$13:$D$32,"Every 4 Weeks")=0,0,SUMPRODUCT(--(IFERROR(MOD(A99-'2) Income'!$F$13:$F$32,28),1)=0),--('2) Income'!$D$13:$D$32="Every 4 Weeks"),--('2) Income'!$F$13:$F$32&lt;=A99),'2) Income'!$E$13:$E$32)))</f>
        <v>0</v>
      </c>
      <c r="AG99" s="8">
        <f>IF(A99="","",IF(COUNTIF('2) Income'!$D$13:$D$32,"Monthly")=0,0,IF(B99="N",SUMIFS('2) Income'!$E$13:$E$32,'2) Income'!$D$13:$D$32,"monthly",'2) Income'!$F$13:$F$32,"&lt;="&amp;$A99,'2) Income'!$I$13:$I$32,DAY(A99)),SUMIFS('2) Income'!$E$13:$E$32,'2) Income'!$D$13:$D$32,"monthly",'2) Income'!$F$13:$F$32,"&lt;="&amp;$A99,'2) Income'!$I$13:$I$32,"&gt;="&amp;DAY(A99)))))</f>
        <v>0</v>
      </c>
      <c r="AH99" s="8" cm="1">
        <f t="array" ref="AH99">IF(A99="","",IF(COUNTIF('2) Income'!$D$13:$D$32,"Yearly")=0,0,SUMPRODUCT(--('2) Income'!$D$13:$D$32="Yearly"),--('2) Income'!$F$13:$F$32&lt;=A99),IF(B99="N",--('2) Income'!$I$13:$I$32=DAY(A99)),--('2) Income'!$I$13:$I$32&gt;=DAY(A99))),--(IFERROR(MOD('2) Income'!$H$13:$H$32-MONTH(A99)+12,12),1)=0),'2) Income'!$E$13:$E$32)))</f>
        <v>0</v>
      </c>
      <c r="AI99" s="8">
        <f>IF(A99="","",IF(COUNTIF('2) Income'!$D$13:$D$32,"one-time")=0,0,SUMIFS('2) Income'!$E$13:$E$32,'2) Income'!$D$13:$D$32,"one-time",'2) Income'!$F$13:$F$32,"="&amp;$A99)))</f>
        <v>0</v>
      </c>
      <c r="AJ99" s="9">
        <f t="shared" si="6"/>
        <v>0</v>
      </c>
    </row>
    <row r="100" spans="1:36">
      <c r="A100" s="7">
        <f>IF(A99="","",IF(A99+1&lt;='1) Period'!$E$21,A99+1,""))</f>
        <v>45572</v>
      </c>
      <c r="B100" s="7" t="str">
        <f t="shared" si="7"/>
        <v>N</v>
      </c>
      <c r="C100" t="str">
        <f t="shared" si="8"/>
        <v>F</v>
      </c>
      <c r="D100" s="8">
        <f>IF(A100="","",IF(TEXT(A100,"dddd")='4) Happy Money'!$E$23,WAllowance,0))</f>
        <v>400</v>
      </c>
      <c r="E100" s="8">
        <f>IF(A100="","",IF(B100="N",SUMIF(TMonthly[Day of the Month],DAY(A100),TMonthly[Amount]),SUMIF(TMonthly[Day of the Month],"&gt;="&amp;DAY(A100),TMonthly[Amount])))</f>
        <v>0</v>
      </c>
      <c r="F100" s="8" cm="1">
        <f t="array" ref="F100">IF(A100="","",SUMPRODUCT(--(TYearly[Due Date]&lt;=A100),IF(B100="N",--(TYearly[Day]=DAY(A100)),--(TYearly[Day]&gt;=DAY(A100))),--(IFERROR(MOD(TYearly[Month]-MONTH(A100)+12,12),1)=0),TYearly[Amount]))</f>
        <v>0</v>
      </c>
      <c r="G100" s="8">
        <f>IF(A100="","",SUMIF(TOneTime[Due Date],A100,TOneTime[Amount]))</f>
        <v>0</v>
      </c>
      <c r="H100" s="8" cm="1">
        <f t="array" ref="H100">IF(A100="","",IF(COUNTIF(TOther[Frequency],$H$1)=0,0,SUMPRODUCT(--(IFERROR(MOD(A100-TOther[Start Date],7),1)=0),--(TOther[Frequency]=$H$1),--(TOther[Start Date]&lt;=A100),--(TOther[End Date Calc]&gt;=A100),TOther[Amount])))</f>
        <v>0</v>
      </c>
      <c r="I100" s="8" cm="1">
        <f t="array" ref="I100">IF(A100="","",IF(COUNTIF(TOther[Frequency],$I$1)=0,0,SUMPRODUCT(--(IFERROR(MOD(A100-TOther[Start Date],14),1)=0),--(TOther[Frequency]=$I$1),--(TOther[Start Date]&lt;=A100),--(TOther[End Date Calc]&gt;=A100),TOther[Amount])))</f>
        <v>0</v>
      </c>
      <c r="J100" s="8">
        <f>IF(A100="","",IF(COUNTIF(TOther[Frequency],$J$1)=0,0,IF(OR(DAY(A100)=1,DAY(A100)=15),SUMIFS(TOther[Amount],TOther[Frequency],$J$1,TOther[Start Date],"&lt;="&amp;$A100,TOther[End Date Calc],"&gt;="&amp;A100),0)))</f>
        <v>0</v>
      </c>
      <c r="K100" s="8">
        <f>IF(A100="","",IF(COUNTIF(TOther[Frequency],$K$1)=0,0,IF(A100=(A100-DAY(A100)+1+2*7-WEEKDAY(A100-DAY(A100)+8-4,1)),SUMIFS(TOther[Amount],TOther[Frequency],$K$1,TOther[Start Date],"&lt;="&amp;$A100,TOther[End Date Calc],"&gt;="&amp;A100),0)))</f>
        <v>0</v>
      </c>
      <c r="L100" s="8">
        <f>IF(A100="","",IF(COUNTIF(TOther[Frequency],$L$1)=0,0,IF(A100=(A100-DAY(A100)+1+3*7-WEEKDAY(A100-DAY(A100)+8-4,1)),SUMIFS(TOther[Amount],TOther[Frequency],$L$1,TOther[Start Date],"&lt;="&amp;$A100,TOther[End Date Calc],"&gt;="&amp;A100),0)))</f>
        <v>0</v>
      </c>
      <c r="M100" s="8">
        <f>IF(A100="","",IF(COUNTIF(TOther[Frequency],$M$1)=0,0,IF(A100=(A100-DAY(A100)+1+4*7-WEEKDAY(A100-DAY(A100)+8-4,1)),SUMIFS(TOther[Amount],TOther[Frequency],$M$1,TOther[Start Date],"&lt;="&amp;$A100,TOther[End Date Calc],"&gt;="&amp;A100),0)))</f>
        <v>0</v>
      </c>
      <c r="N100" s="8" cm="1">
        <f t="array" ref="N100">IF(A100="","",IF(COUNTIF(TOther[Frequency],$N$1)=0,0,SUMPRODUCT(--(IFERROR(MOD(A100-TOther[Start Date],28),1)=0),--(TOther[Frequency]=$N$1),--(TOther[Start Date]&lt;=A100),--(TOther[End Date Calc]&gt;=A100),TOther[Amount])))</f>
        <v>0</v>
      </c>
      <c r="O100" s="8" cm="1">
        <f t="array" ref="O100">IF(A100="","",IF(COUNTIF(TOther[Frequency],$O$1)=0,0,SUMPRODUCT(--(IFERROR(MOD(A100-TOther[Start Date],42),1)=0),--(TOther[Frequency]=$O$1),--(TOther[Start Date]&lt;=A100),--(TOther[End Date Calc]&gt;=A100),TOther[Amount])))</f>
        <v>0</v>
      </c>
      <c r="P100" s="8" cm="1">
        <f t="array" ref="P100">IF(A100="","",IF(COUNTIF(TOther[Frequency],$P$1)=0,0,SUMPRODUCT(--(IFERROR(MOD(A100-TOther[Start Date],56),1)=0),--(TOther[Frequency]=$P$1),--(TOther[Start Date]&lt;=A100),--(TOther[End Date Calc]&gt;=A100),TOther[Amount])))</f>
        <v>0</v>
      </c>
      <c r="Q100" s="8">
        <f>IF(A100="","",IF(COUNTIF(TOther[Frequency],$Q$1)=0,0,IF(B100="N",SUMIFS(TOther[Amount],TOther[Frequency],$Q$1,TOther[Start Date],"&lt;="&amp;$A100,TOther[End Date Calc],"&gt;="&amp;A100,TOther[Start Day],DAY(A100)),SUMIFS(TOther[Amount],TOther[Frequency],$Q$1,TOther[Start Date],"&lt;="&amp;$A100,TOther[End Date Calc],"&gt;="&amp;A100,TOther[Start Day],"&gt;="&amp;DAY(A100)))))</f>
        <v>0</v>
      </c>
      <c r="R100" s="8" cm="1">
        <f t="array" ref="R100">IF(A100="","",IF(COUNTIF(TOther[Frequency],R$1)=0,0,SUMPRODUCT(--(TOther[Frequency]=R$1),--(TOther[Start Date]&lt;=A100),--(TOther[End Date Calc]&gt;=A100),IF(B100="N",--(TOther[Start Day]=DAY(A100)),--(TOther[Start Day]&gt;=DAY(A100))),--(IFERROR(MOD(TOther[Start Month]-MONTH(A100)+2,2),1)=0),TOther[Amount])))</f>
        <v>0</v>
      </c>
      <c r="S100" s="8" cm="1">
        <f t="array" ref="S100">IF(A100="","",IF(COUNTIF(TOther[Frequency],S$1)=0,0,SUMPRODUCT(--(TOther[Frequency]=S$1),--(TOther[Start Date]&lt;=A100),--(TOther[End Date Calc]&gt;=A100),IF(B100="N",--(TOther[Start Day]=DAY(A100)),--(TOther[Start Day]&gt;=DAY(A100))),--(IFERROR(MOD(TOther[Start Month]-MONTH(A100)+3,3),1)=0),TOther[Amount])))</f>
        <v>0</v>
      </c>
      <c r="T100" s="8" cm="1">
        <f t="array" ref="T100">IF($A100="","",IF(COUNTIF(TOther[Frequency],T$1)=0,0,SUMPRODUCT(--(TOther[Frequency]=T$1),--(TOther[Start Date]&lt;=$A100),--(TOther[End Date Calc]&gt;=$A100),IF($B100="N",--(TOther[Start Day]=DAY($A100)),--(TOther[Start Day]&gt;=DAY($A100))),--(IFERROR(MOD(TOther[Start Month]-MONTH($A100)+4,4),1)=0),TOther[Amount])))</f>
        <v>0</v>
      </c>
      <c r="U100" s="8" cm="1">
        <f t="array" ref="U100">IF(A100="","",IF(COUNTIF(TOther[Frequency],$U$1)=0,0,SUMPRODUCT(--(TOther[Frequency]=$U$1),--(TOther[Start Date]&lt;=A100),--(TOther[End Date Calc]&gt;=A100),IF(B100="N",--(TOther[Start Day]=DAY(A100)),--(TOther[Start Day]&gt;=DAY(A100))),--(IFERROR(MOD(TOther[Start Month]-MONTH(A100)+6,6),1)=0),TOther[Amount])))</f>
        <v>0</v>
      </c>
      <c r="V100" s="8" cm="1">
        <f t="array" ref="V100">IF(A100="","",IF(COUNTIF(TOther[Frequency],$V$1)=0,0,SUMPRODUCT(--(TOther[Frequency]=$V$1),--(TOther[Start Date]&lt;=A100),--(TOther[End Date Calc]&gt;=A100),IF(B100="N",--(TOther[Start Day]=DAY(A100)),--(TOther[Start Day]&gt;=DAY(A100))),--(IFERROR(MOD(TOther[Start Month]-MONTH(A100)+12,12),1)=0),TOther[Amount])))</f>
        <v>0</v>
      </c>
      <c r="W100" s="8">
        <f>IF(A100="","",SUMIFS(TOther[Amount],TOther[Start Date],A100,TOther[Frequency],$W$1))</f>
        <v>0</v>
      </c>
      <c r="X100" s="9">
        <f t="shared" si="5"/>
        <v>0</v>
      </c>
      <c r="Y100" s="9">
        <f t="shared" si="9"/>
        <v>0</v>
      </c>
      <c r="Z100" s="8" cm="1">
        <f t="array" ref="Z100">IF(A100="","",IF(COUNTIF('2) Income'!$D$13:$D$32,"Weekly")=0,0,SUMPRODUCT(--(IFERROR(MOD(A100-'2) Income'!$F$13:$F$32,7),1)=0),--('2) Income'!$D$13:$D$32="Weekly"),--('2) Income'!$F$13:$F$32&lt;=A100),'2) Income'!$E$13:$E$32)))</f>
        <v>0</v>
      </c>
      <c r="AA100" s="8" cm="1">
        <f t="array" ref="AA100">IF(A100="","",IF(COUNTIF('2) Income'!$D$13:$D$32,"Every Other Week")=0,0,SUMPRODUCT(--(IFERROR(MOD(A100-'2) Income'!$F$13:$F$32,14),1)=0),--('2) Income'!$D$13:$D$32="Every Other Week"),--('2) Income'!$F$13:$F$32&lt;=A100),'2) Income'!$E$13:$E$32)))</f>
        <v>0</v>
      </c>
      <c r="AB100" s="8">
        <f>IF(A100="","",IF(COUNTIF('2) Income'!$D$13:$D$32,"1st and 15th")=0,0,IF(OR(DAY(A100)=1,DAY(A100)=15),SUMIFS('2) Income'!$E$13:$E$32,'2) Income'!$D$13:$D$32,"1st and 15th",'2) Income'!$F$13:$F$32,"&lt;="&amp;$A100),0)))</f>
        <v>0</v>
      </c>
      <c r="AC100" s="8">
        <f>IF(A100="","",IF(COUNTIF('2) Income'!$D$13:$D$32,"2nd Wednesday")=0,0,IF(A100=(A100-DAY(A100)+1+2*7-WEEKDAY(A100-DAY(A100)+8-4,1)),SUMIFS('2) Income'!$E$13:$E$32,'2) Income'!$D$13:$D$32,"2nd Wednesday",'2) Income'!$F$13:$F$32,"&lt;="&amp;$A100),0)))</f>
        <v>0</v>
      </c>
      <c r="AD100" s="8">
        <f>IF(A100="","",IF(COUNTIF('2) Income'!$D$13:$D$32,"3rd Wednesday")=0,0,IF(A100=(A100-DAY(A100)+1+3*7-WEEKDAY(A100-DAY(A100)+8-4,1)),SUMIFS('2) Income'!$E$13:$E$32,'2) Income'!$D$13:$D$32,"3rd Wednesday",'2) Income'!$F$13:$F$32,"&lt;="&amp;$A100),0)))</f>
        <v>0</v>
      </c>
      <c r="AE100" s="8">
        <f>IF(A100="","",IF(COUNTIF('2) Income'!$D$13:$D$32,"4th Wednesday")=0,0,IF(A100=(A100-DAY(A100)+1+4*7-WEEKDAY(A100-DAY(A100)+8-4,1)),SUMIFS('2) Income'!$E$13:$E$32,'2) Income'!$D$13:$D$32,"4th Wednesday",'2) Income'!$F$13:$F$32,"&lt;="&amp;$A100),0)))</f>
        <v>0</v>
      </c>
      <c r="AF100" s="8" cm="1">
        <f t="array" ref="AF100">IF(A100="","",IF(COUNTIF('2) Income'!$D$13:$D$32,"Every 4 Weeks")=0,0,SUMPRODUCT(--(IFERROR(MOD(A100-'2) Income'!$F$13:$F$32,28),1)=0),--('2) Income'!$D$13:$D$32="Every 4 Weeks"),--('2) Income'!$F$13:$F$32&lt;=A100),'2) Income'!$E$13:$E$32)))</f>
        <v>0</v>
      </c>
      <c r="AG100" s="8">
        <f>IF(A100="","",IF(COUNTIF('2) Income'!$D$13:$D$32,"Monthly")=0,0,IF(B100="N",SUMIFS('2) Income'!$E$13:$E$32,'2) Income'!$D$13:$D$32,"monthly",'2) Income'!$F$13:$F$32,"&lt;="&amp;$A100,'2) Income'!$I$13:$I$32,DAY(A100)),SUMIFS('2) Income'!$E$13:$E$32,'2) Income'!$D$13:$D$32,"monthly",'2) Income'!$F$13:$F$32,"&lt;="&amp;$A100,'2) Income'!$I$13:$I$32,"&gt;="&amp;DAY(A100)))))</f>
        <v>0</v>
      </c>
      <c r="AH100" s="8" cm="1">
        <f t="array" ref="AH100">IF(A100="","",IF(COUNTIF('2) Income'!$D$13:$D$32,"Yearly")=0,0,SUMPRODUCT(--('2) Income'!$D$13:$D$32="Yearly"),--('2) Income'!$F$13:$F$32&lt;=A100),IF(B100="N",--('2) Income'!$I$13:$I$32=DAY(A100)),--('2) Income'!$I$13:$I$32&gt;=DAY(A100))),--(IFERROR(MOD('2) Income'!$H$13:$H$32-MONTH(A100)+12,12),1)=0),'2) Income'!$E$13:$E$32)))</f>
        <v>0</v>
      </c>
      <c r="AI100" s="8">
        <f>IF(A100="","",IF(COUNTIF('2) Income'!$D$13:$D$32,"one-time")=0,0,SUMIFS('2) Income'!$E$13:$E$32,'2) Income'!$D$13:$D$32,"one-time",'2) Income'!$F$13:$F$32,"="&amp;$A100)))</f>
        <v>0</v>
      </c>
      <c r="AJ100" s="9">
        <f t="shared" si="6"/>
        <v>0</v>
      </c>
    </row>
    <row r="101" spans="1:36">
      <c r="A101" s="7">
        <f>IF(A100="","",IF(A100+1&lt;='1) Period'!$E$21,A100+1,""))</f>
        <v>45573</v>
      </c>
      <c r="B101" s="7" t="str">
        <f t="shared" si="7"/>
        <v>N</v>
      </c>
      <c r="C101" t="str">
        <f t="shared" si="8"/>
        <v>F</v>
      </c>
      <c r="D101" s="8">
        <f>IF(A101="","",IF(TEXT(A101,"dddd")='4) Happy Money'!$E$23,WAllowance,0))</f>
        <v>0</v>
      </c>
      <c r="E101" s="8">
        <f>IF(A101="","",IF(B101="N",SUMIF(TMonthly[Day of the Month],DAY(A101),TMonthly[Amount]),SUMIF(TMonthly[Day of the Month],"&gt;="&amp;DAY(A101),TMonthly[Amount])))</f>
        <v>0</v>
      </c>
      <c r="F101" s="8" cm="1">
        <f t="array" ref="F101">IF(A101="","",SUMPRODUCT(--(TYearly[Due Date]&lt;=A101),IF(B101="N",--(TYearly[Day]=DAY(A101)),--(TYearly[Day]&gt;=DAY(A101))),--(IFERROR(MOD(TYearly[Month]-MONTH(A101)+12,12),1)=0),TYearly[Amount]))</f>
        <v>0</v>
      </c>
      <c r="G101" s="8">
        <f>IF(A101="","",SUMIF(TOneTime[Due Date],A101,TOneTime[Amount]))</f>
        <v>0</v>
      </c>
      <c r="H101" s="8" cm="1">
        <f t="array" ref="H101">IF(A101="","",IF(COUNTIF(TOther[Frequency],$H$1)=0,0,SUMPRODUCT(--(IFERROR(MOD(A101-TOther[Start Date],7),1)=0),--(TOther[Frequency]=$H$1),--(TOther[Start Date]&lt;=A101),--(TOther[End Date Calc]&gt;=A101),TOther[Amount])))</f>
        <v>0</v>
      </c>
      <c r="I101" s="8" cm="1">
        <f t="array" ref="I101">IF(A101="","",IF(COUNTIF(TOther[Frequency],$I$1)=0,0,SUMPRODUCT(--(IFERROR(MOD(A101-TOther[Start Date],14),1)=0),--(TOther[Frequency]=$I$1),--(TOther[Start Date]&lt;=A101),--(TOther[End Date Calc]&gt;=A101),TOther[Amount])))</f>
        <v>0</v>
      </c>
      <c r="J101" s="8">
        <f>IF(A101="","",IF(COUNTIF(TOther[Frequency],$J$1)=0,0,IF(OR(DAY(A101)=1,DAY(A101)=15),SUMIFS(TOther[Amount],TOther[Frequency],$J$1,TOther[Start Date],"&lt;="&amp;$A101,TOther[End Date Calc],"&gt;="&amp;A101),0)))</f>
        <v>0</v>
      </c>
      <c r="K101" s="8">
        <f>IF(A101="","",IF(COUNTIF(TOther[Frequency],$K$1)=0,0,IF(A101=(A101-DAY(A101)+1+2*7-WEEKDAY(A101-DAY(A101)+8-4,1)),SUMIFS(TOther[Amount],TOther[Frequency],$K$1,TOther[Start Date],"&lt;="&amp;$A101,TOther[End Date Calc],"&gt;="&amp;A101),0)))</f>
        <v>0</v>
      </c>
      <c r="L101" s="8">
        <f>IF(A101="","",IF(COUNTIF(TOther[Frequency],$L$1)=0,0,IF(A101=(A101-DAY(A101)+1+3*7-WEEKDAY(A101-DAY(A101)+8-4,1)),SUMIFS(TOther[Amount],TOther[Frequency],$L$1,TOther[Start Date],"&lt;="&amp;$A101,TOther[End Date Calc],"&gt;="&amp;A101),0)))</f>
        <v>0</v>
      </c>
      <c r="M101" s="8">
        <f>IF(A101="","",IF(COUNTIF(TOther[Frequency],$M$1)=0,0,IF(A101=(A101-DAY(A101)+1+4*7-WEEKDAY(A101-DAY(A101)+8-4,1)),SUMIFS(TOther[Amount],TOther[Frequency],$M$1,TOther[Start Date],"&lt;="&amp;$A101,TOther[End Date Calc],"&gt;="&amp;A101),0)))</f>
        <v>0</v>
      </c>
      <c r="N101" s="8" cm="1">
        <f t="array" ref="N101">IF(A101="","",IF(COUNTIF(TOther[Frequency],$N$1)=0,0,SUMPRODUCT(--(IFERROR(MOD(A101-TOther[Start Date],28),1)=0),--(TOther[Frequency]=$N$1),--(TOther[Start Date]&lt;=A101),--(TOther[End Date Calc]&gt;=A101),TOther[Amount])))</f>
        <v>0</v>
      </c>
      <c r="O101" s="8" cm="1">
        <f t="array" ref="O101">IF(A101="","",IF(COUNTIF(TOther[Frequency],$O$1)=0,0,SUMPRODUCT(--(IFERROR(MOD(A101-TOther[Start Date],42),1)=0),--(TOther[Frequency]=$O$1),--(TOther[Start Date]&lt;=A101),--(TOther[End Date Calc]&gt;=A101),TOther[Amount])))</f>
        <v>0</v>
      </c>
      <c r="P101" s="8" cm="1">
        <f t="array" ref="P101">IF(A101="","",IF(COUNTIF(TOther[Frequency],$P$1)=0,0,SUMPRODUCT(--(IFERROR(MOD(A101-TOther[Start Date],56),1)=0),--(TOther[Frequency]=$P$1),--(TOther[Start Date]&lt;=A101),--(TOther[End Date Calc]&gt;=A101),TOther[Amount])))</f>
        <v>0</v>
      </c>
      <c r="Q101" s="8">
        <f>IF(A101="","",IF(COUNTIF(TOther[Frequency],$Q$1)=0,0,IF(B101="N",SUMIFS(TOther[Amount],TOther[Frequency],$Q$1,TOther[Start Date],"&lt;="&amp;$A101,TOther[End Date Calc],"&gt;="&amp;A101,TOther[Start Day],DAY(A101)),SUMIFS(TOther[Amount],TOther[Frequency],$Q$1,TOther[Start Date],"&lt;="&amp;$A101,TOther[End Date Calc],"&gt;="&amp;A101,TOther[Start Day],"&gt;="&amp;DAY(A101)))))</f>
        <v>0</v>
      </c>
      <c r="R101" s="8" cm="1">
        <f t="array" ref="R101">IF(A101="","",IF(COUNTIF(TOther[Frequency],R$1)=0,0,SUMPRODUCT(--(TOther[Frequency]=R$1),--(TOther[Start Date]&lt;=A101),--(TOther[End Date Calc]&gt;=A101),IF(B101="N",--(TOther[Start Day]=DAY(A101)),--(TOther[Start Day]&gt;=DAY(A101))),--(IFERROR(MOD(TOther[Start Month]-MONTH(A101)+2,2),1)=0),TOther[Amount])))</f>
        <v>0</v>
      </c>
      <c r="S101" s="8" cm="1">
        <f t="array" ref="S101">IF(A101="","",IF(COUNTIF(TOther[Frequency],S$1)=0,0,SUMPRODUCT(--(TOther[Frequency]=S$1),--(TOther[Start Date]&lt;=A101),--(TOther[End Date Calc]&gt;=A101),IF(B101="N",--(TOther[Start Day]=DAY(A101)),--(TOther[Start Day]&gt;=DAY(A101))),--(IFERROR(MOD(TOther[Start Month]-MONTH(A101)+3,3),1)=0),TOther[Amount])))</f>
        <v>0</v>
      </c>
      <c r="T101" s="8" cm="1">
        <f t="array" ref="T101">IF($A101="","",IF(COUNTIF(TOther[Frequency],T$1)=0,0,SUMPRODUCT(--(TOther[Frequency]=T$1),--(TOther[Start Date]&lt;=$A101),--(TOther[End Date Calc]&gt;=$A101),IF($B101="N",--(TOther[Start Day]=DAY($A101)),--(TOther[Start Day]&gt;=DAY($A101))),--(IFERROR(MOD(TOther[Start Month]-MONTH($A101)+4,4),1)=0),TOther[Amount])))</f>
        <v>0</v>
      </c>
      <c r="U101" s="8" cm="1">
        <f t="array" ref="U101">IF(A101="","",IF(COUNTIF(TOther[Frequency],$U$1)=0,0,SUMPRODUCT(--(TOther[Frequency]=$U$1),--(TOther[Start Date]&lt;=A101),--(TOther[End Date Calc]&gt;=A101),IF(B101="N",--(TOther[Start Day]=DAY(A101)),--(TOther[Start Day]&gt;=DAY(A101))),--(IFERROR(MOD(TOther[Start Month]-MONTH(A101)+6,6),1)=0),TOther[Amount])))</f>
        <v>0</v>
      </c>
      <c r="V101" s="8" cm="1">
        <f t="array" ref="V101">IF(A101="","",IF(COUNTIF(TOther[Frequency],$V$1)=0,0,SUMPRODUCT(--(TOther[Frequency]=$V$1),--(TOther[Start Date]&lt;=A101),--(TOther[End Date Calc]&gt;=A101),IF(B101="N",--(TOther[Start Day]=DAY(A101)),--(TOther[Start Day]&gt;=DAY(A101))),--(IFERROR(MOD(TOther[Start Month]-MONTH(A101)+12,12),1)=0),TOther[Amount])))</f>
        <v>0</v>
      </c>
      <c r="W101" s="8">
        <f>IF(A101="","",SUMIFS(TOther[Amount],TOther[Start Date],A101,TOther[Frequency],$W$1))</f>
        <v>0</v>
      </c>
      <c r="X101" s="9">
        <f t="shared" si="5"/>
        <v>0</v>
      </c>
      <c r="Y101" s="9">
        <f t="shared" si="9"/>
        <v>0</v>
      </c>
      <c r="Z101" s="8" cm="1">
        <f t="array" ref="Z101">IF(A101="","",IF(COUNTIF('2) Income'!$D$13:$D$32,"Weekly")=0,0,SUMPRODUCT(--(IFERROR(MOD(A101-'2) Income'!$F$13:$F$32,7),1)=0),--('2) Income'!$D$13:$D$32="Weekly"),--('2) Income'!$F$13:$F$32&lt;=A101),'2) Income'!$E$13:$E$32)))</f>
        <v>0</v>
      </c>
      <c r="AA101" s="8" cm="1">
        <f t="array" ref="AA101">IF(A101="","",IF(COUNTIF('2) Income'!$D$13:$D$32,"Every Other Week")=0,0,SUMPRODUCT(--(IFERROR(MOD(A101-'2) Income'!$F$13:$F$32,14),1)=0),--('2) Income'!$D$13:$D$32="Every Other Week"),--('2) Income'!$F$13:$F$32&lt;=A101),'2) Income'!$E$13:$E$32)))</f>
        <v>0</v>
      </c>
      <c r="AB101" s="8">
        <f>IF(A101="","",IF(COUNTIF('2) Income'!$D$13:$D$32,"1st and 15th")=0,0,IF(OR(DAY(A101)=1,DAY(A101)=15),SUMIFS('2) Income'!$E$13:$E$32,'2) Income'!$D$13:$D$32,"1st and 15th",'2) Income'!$F$13:$F$32,"&lt;="&amp;$A101),0)))</f>
        <v>0</v>
      </c>
      <c r="AC101" s="8">
        <f>IF(A101="","",IF(COUNTIF('2) Income'!$D$13:$D$32,"2nd Wednesday")=0,0,IF(A101=(A101-DAY(A101)+1+2*7-WEEKDAY(A101-DAY(A101)+8-4,1)),SUMIFS('2) Income'!$E$13:$E$32,'2) Income'!$D$13:$D$32,"2nd Wednesday",'2) Income'!$F$13:$F$32,"&lt;="&amp;$A101),0)))</f>
        <v>0</v>
      </c>
      <c r="AD101" s="8">
        <f>IF(A101="","",IF(COUNTIF('2) Income'!$D$13:$D$32,"3rd Wednesday")=0,0,IF(A101=(A101-DAY(A101)+1+3*7-WEEKDAY(A101-DAY(A101)+8-4,1)),SUMIFS('2) Income'!$E$13:$E$32,'2) Income'!$D$13:$D$32,"3rd Wednesday",'2) Income'!$F$13:$F$32,"&lt;="&amp;$A101),0)))</f>
        <v>0</v>
      </c>
      <c r="AE101" s="8">
        <f>IF(A101="","",IF(COUNTIF('2) Income'!$D$13:$D$32,"4th Wednesday")=0,0,IF(A101=(A101-DAY(A101)+1+4*7-WEEKDAY(A101-DAY(A101)+8-4,1)),SUMIFS('2) Income'!$E$13:$E$32,'2) Income'!$D$13:$D$32,"4th Wednesday",'2) Income'!$F$13:$F$32,"&lt;="&amp;$A101),0)))</f>
        <v>0</v>
      </c>
      <c r="AF101" s="8" cm="1">
        <f t="array" ref="AF101">IF(A101="","",IF(COUNTIF('2) Income'!$D$13:$D$32,"Every 4 Weeks")=0,0,SUMPRODUCT(--(IFERROR(MOD(A101-'2) Income'!$F$13:$F$32,28),1)=0),--('2) Income'!$D$13:$D$32="Every 4 Weeks"),--('2) Income'!$F$13:$F$32&lt;=A101),'2) Income'!$E$13:$E$32)))</f>
        <v>0</v>
      </c>
      <c r="AG101" s="8">
        <f>IF(A101="","",IF(COUNTIF('2) Income'!$D$13:$D$32,"Monthly")=0,0,IF(B101="N",SUMIFS('2) Income'!$E$13:$E$32,'2) Income'!$D$13:$D$32,"monthly",'2) Income'!$F$13:$F$32,"&lt;="&amp;$A101,'2) Income'!$I$13:$I$32,DAY(A101)),SUMIFS('2) Income'!$E$13:$E$32,'2) Income'!$D$13:$D$32,"monthly",'2) Income'!$F$13:$F$32,"&lt;="&amp;$A101,'2) Income'!$I$13:$I$32,"&gt;="&amp;DAY(A101)))))</f>
        <v>0</v>
      </c>
      <c r="AH101" s="8" cm="1">
        <f t="array" ref="AH101">IF(A101="","",IF(COUNTIF('2) Income'!$D$13:$D$32,"Yearly")=0,0,SUMPRODUCT(--('2) Income'!$D$13:$D$32="Yearly"),--('2) Income'!$F$13:$F$32&lt;=A101),IF(B101="N",--('2) Income'!$I$13:$I$32=DAY(A101)),--('2) Income'!$I$13:$I$32&gt;=DAY(A101))),--(IFERROR(MOD('2) Income'!$H$13:$H$32-MONTH(A101)+12,12),1)=0),'2) Income'!$E$13:$E$32)))</f>
        <v>0</v>
      </c>
      <c r="AI101" s="8">
        <f>IF(A101="","",IF(COUNTIF('2) Income'!$D$13:$D$32,"one-time")=0,0,SUMIFS('2) Income'!$E$13:$E$32,'2) Income'!$D$13:$D$32,"one-time",'2) Income'!$F$13:$F$32,"="&amp;$A101)))</f>
        <v>0</v>
      </c>
      <c r="AJ101" s="9">
        <f t="shared" si="6"/>
        <v>0</v>
      </c>
    </row>
    <row r="102" spans="1:36">
      <c r="A102" s="7">
        <f>IF(A101="","",IF(A101+1&lt;='1) Period'!$E$21,A101+1,""))</f>
        <v>45574</v>
      </c>
      <c r="B102" s="7" t="str">
        <f t="shared" si="7"/>
        <v>N</v>
      </c>
      <c r="C102" t="str">
        <f t="shared" si="8"/>
        <v>F</v>
      </c>
      <c r="D102" s="8">
        <f>IF(A102="","",IF(TEXT(A102,"dddd")='4) Happy Money'!$E$23,WAllowance,0))</f>
        <v>0</v>
      </c>
      <c r="E102" s="8">
        <f>IF(A102="","",IF(B102="N",SUMIF(TMonthly[Day of the Month],DAY(A102),TMonthly[Amount]),SUMIF(TMonthly[Day of the Month],"&gt;="&amp;DAY(A102),TMonthly[Amount])))</f>
        <v>0</v>
      </c>
      <c r="F102" s="8" cm="1">
        <f t="array" ref="F102">IF(A102="","",SUMPRODUCT(--(TYearly[Due Date]&lt;=A102),IF(B102="N",--(TYearly[Day]=DAY(A102)),--(TYearly[Day]&gt;=DAY(A102))),--(IFERROR(MOD(TYearly[Month]-MONTH(A102)+12,12),1)=0),TYearly[Amount]))</f>
        <v>0</v>
      </c>
      <c r="G102" s="8">
        <f>IF(A102="","",SUMIF(TOneTime[Due Date],A102,TOneTime[Amount]))</f>
        <v>0</v>
      </c>
      <c r="H102" s="8" cm="1">
        <f t="array" ref="H102">IF(A102="","",IF(COUNTIF(TOther[Frequency],$H$1)=0,0,SUMPRODUCT(--(IFERROR(MOD(A102-TOther[Start Date],7),1)=0),--(TOther[Frequency]=$H$1),--(TOther[Start Date]&lt;=A102),--(TOther[End Date Calc]&gt;=A102),TOther[Amount])))</f>
        <v>0</v>
      </c>
      <c r="I102" s="8" cm="1">
        <f t="array" ref="I102">IF(A102="","",IF(COUNTIF(TOther[Frequency],$I$1)=0,0,SUMPRODUCT(--(IFERROR(MOD(A102-TOther[Start Date],14),1)=0),--(TOther[Frequency]=$I$1),--(TOther[Start Date]&lt;=A102),--(TOther[End Date Calc]&gt;=A102),TOther[Amount])))</f>
        <v>0</v>
      </c>
      <c r="J102" s="8">
        <f>IF(A102="","",IF(COUNTIF(TOther[Frequency],$J$1)=0,0,IF(OR(DAY(A102)=1,DAY(A102)=15),SUMIFS(TOther[Amount],TOther[Frequency],$J$1,TOther[Start Date],"&lt;="&amp;$A102,TOther[End Date Calc],"&gt;="&amp;A102),0)))</f>
        <v>0</v>
      </c>
      <c r="K102" s="8">
        <f>IF(A102="","",IF(COUNTIF(TOther[Frequency],$K$1)=0,0,IF(A102=(A102-DAY(A102)+1+2*7-WEEKDAY(A102-DAY(A102)+8-4,1)),SUMIFS(TOther[Amount],TOther[Frequency],$K$1,TOther[Start Date],"&lt;="&amp;$A102,TOther[End Date Calc],"&gt;="&amp;A102),0)))</f>
        <v>0</v>
      </c>
      <c r="L102" s="8">
        <f>IF(A102="","",IF(COUNTIF(TOther[Frequency],$L$1)=0,0,IF(A102=(A102-DAY(A102)+1+3*7-WEEKDAY(A102-DAY(A102)+8-4,1)),SUMIFS(TOther[Amount],TOther[Frequency],$L$1,TOther[Start Date],"&lt;="&amp;$A102,TOther[End Date Calc],"&gt;="&amp;A102),0)))</f>
        <v>0</v>
      </c>
      <c r="M102" s="8">
        <f>IF(A102="","",IF(COUNTIF(TOther[Frequency],$M$1)=0,0,IF(A102=(A102-DAY(A102)+1+4*7-WEEKDAY(A102-DAY(A102)+8-4,1)),SUMIFS(TOther[Amount],TOther[Frequency],$M$1,TOther[Start Date],"&lt;="&amp;$A102,TOther[End Date Calc],"&gt;="&amp;A102),0)))</f>
        <v>0</v>
      </c>
      <c r="N102" s="8" cm="1">
        <f t="array" ref="N102">IF(A102="","",IF(COUNTIF(TOther[Frequency],$N$1)=0,0,SUMPRODUCT(--(IFERROR(MOD(A102-TOther[Start Date],28),1)=0),--(TOther[Frequency]=$N$1),--(TOther[Start Date]&lt;=A102),--(TOther[End Date Calc]&gt;=A102),TOther[Amount])))</f>
        <v>0</v>
      </c>
      <c r="O102" s="8" cm="1">
        <f t="array" ref="O102">IF(A102="","",IF(COUNTIF(TOther[Frequency],$O$1)=0,0,SUMPRODUCT(--(IFERROR(MOD(A102-TOther[Start Date],42),1)=0),--(TOther[Frequency]=$O$1),--(TOther[Start Date]&lt;=A102),--(TOther[End Date Calc]&gt;=A102),TOther[Amount])))</f>
        <v>0</v>
      </c>
      <c r="P102" s="8" cm="1">
        <f t="array" ref="P102">IF(A102="","",IF(COUNTIF(TOther[Frequency],$P$1)=0,0,SUMPRODUCT(--(IFERROR(MOD(A102-TOther[Start Date],56),1)=0),--(TOther[Frequency]=$P$1),--(TOther[Start Date]&lt;=A102),--(TOther[End Date Calc]&gt;=A102),TOther[Amount])))</f>
        <v>0</v>
      </c>
      <c r="Q102" s="8">
        <f>IF(A102="","",IF(COUNTIF(TOther[Frequency],$Q$1)=0,0,IF(B102="N",SUMIFS(TOther[Amount],TOther[Frequency],$Q$1,TOther[Start Date],"&lt;="&amp;$A102,TOther[End Date Calc],"&gt;="&amp;A102,TOther[Start Day],DAY(A102)),SUMIFS(TOther[Amount],TOther[Frequency],$Q$1,TOther[Start Date],"&lt;="&amp;$A102,TOther[End Date Calc],"&gt;="&amp;A102,TOther[Start Day],"&gt;="&amp;DAY(A102)))))</f>
        <v>0</v>
      </c>
      <c r="R102" s="8" cm="1">
        <f t="array" ref="R102">IF(A102="","",IF(COUNTIF(TOther[Frequency],R$1)=0,0,SUMPRODUCT(--(TOther[Frequency]=R$1),--(TOther[Start Date]&lt;=A102),--(TOther[End Date Calc]&gt;=A102),IF(B102="N",--(TOther[Start Day]=DAY(A102)),--(TOther[Start Day]&gt;=DAY(A102))),--(IFERROR(MOD(TOther[Start Month]-MONTH(A102)+2,2),1)=0),TOther[Amount])))</f>
        <v>0</v>
      </c>
      <c r="S102" s="8" cm="1">
        <f t="array" ref="S102">IF(A102="","",IF(COUNTIF(TOther[Frequency],S$1)=0,0,SUMPRODUCT(--(TOther[Frequency]=S$1),--(TOther[Start Date]&lt;=A102),--(TOther[End Date Calc]&gt;=A102),IF(B102="N",--(TOther[Start Day]=DAY(A102)),--(TOther[Start Day]&gt;=DAY(A102))),--(IFERROR(MOD(TOther[Start Month]-MONTH(A102)+3,3),1)=0),TOther[Amount])))</f>
        <v>0</v>
      </c>
      <c r="T102" s="8" cm="1">
        <f t="array" ref="T102">IF($A102="","",IF(COUNTIF(TOther[Frequency],T$1)=0,0,SUMPRODUCT(--(TOther[Frequency]=T$1),--(TOther[Start Date]&lt;=$A102),--(TOther[End Date Calc]&gt;=$A102),IF($B102="N",--(TOther[Start Day]=DAY($A102)),--(TOther[Start Day]&gt;=DAY($A102))),--(IFERROR(MOD(TOther[Start Month]-MONTH($A102)+4,4),1)=0),TOther[Amount])))</f>
        <v>0</v>
      </c>
      <c r="U102" s="8" cm="1">
        <f t="array" ref="U102">IF(A102="","",IF(COUNTIF(TOther[Frequency],$U$1)=0,0,SUMPRODUCT(--(TOther[Frequency]=$U$1),--(TOther[Start Date]&lt;=A102),--(TOther[End Date Calc]&gt;=A102),IF(B102="N",--(TOther[Start Day]=DAY(A102)),--(TOther[Start Day]&gt;=DAY(A102))),--(IFERROR(MOD(TOther[Start Month]-MONTH(A102)+6,6),1)=0),TOther[Amount])))</f>
        <v>0</v>
      </c>
      <c r="V102" s="8" cm="1">
        <f t="array" ref="V102">IF(A102="","",IF(COUNTIF(TOther[Frequency],$V$1)=0,0,SUMPRODUCT(--(TOther[Frequency]=$V$1),--(TOther[Start Date]&lt;=A102),--(TOther[End Date Calc]&gt;=A102),IF(B102="N",--(TOther[Start Day]=DAY(A102)),--(TOther[Start Day]&gt;=DAY(A102))),--(IFERROR(MOD(TOther[Start Month]-MONTH(A102)+12,12),1)=0),TOther[Amount])))</f>
        <v>0</v>
      </c>
      <c r="W102" s="8">
        <f>IF(A102="","",SUMIFS(TOther[Amount],TOther[Start Date],A102,TOther[Frequency],$W$1))</f>
        <v>0</v>
      </c>
      <c r="X102" s="9">
        <f t="shared" si="5"/>
        <v>0</v>
      </c>
      <c r="Y102" s="9">
        <f t="shared" si="9"/>
        <v>0</v>
      </c>
      <c r="Z102" s="8" cm="1">
        <f t="array" ref="Z102">IF(A102="","",IF(COUNTIF('2) Income'!$D$13:$D$32,"Weekly")=0,0,SUMPRODUCT(--(IFERROR(MOD(A102-'2) Income'!$F$13:$F$32,7),1)=0),--('2) Income'!$D$13:$D$32="Weekly"),--('2) Income'!$F$13:$F$32&lt;=A102),'2) Income'!$E$13:$E$32)))</f>
        <v>0</v>
      </c>
      <c r="AA102" s="8" cm="1">
        <f t="array" ref="AA102">IF(A102="","",IF(COUNTIF('2) Income'!$D$13:$D$32,"Every Other Week")=0,0,SUMPRODUCT(--(IFERROR(MOD(A102-'2) Income'!$F$13:$F$32,14),1)=0),--('2) Income'!$D$13:$D$32="Every Other Week"),--('2) Income'!$F$13:$F$32&lt;=A102),'2) Income'!$E$13:$E$32)))</f>
        <v>0</v>
      </c>
      <c r="AB102" s="8">
        <f>IF(A102="","",IF(COUNTIF('2) Income'!$D$13:$D$32,"1st and 15th")=0,0,IF(OR(DAY(A102)=1,DAY(A102)=15),SUMIFS('2) Income'!$E$13:$E$32,'2) Income'!$D$13:$D$32,"1st and 15th",'2) Income'!$F$13:$F$32,"&lt;="&amp;$A102),0)))</f>
        <v>0</v>
      </c>
      <c r="AC102" s="8">
        <f>IF(A102="","",IF(COUNTIF('2) Income'!$D$13:$D$32,"2nd Wednesday")=0,0,IF(A102=(A102-DAY(A102)+1+2*7-WEEKDAY(A102-DAY(A102)+8-4,1)),SUMIFS('2) Income'!$E$13:$E$32,'2) Income'!$D$13:$D$32,"2nd Wednesday",'2) Income'!$F$13:$F$32,"&lt;="&amp;$A102),0)))</f>
        <v>0</v>
      </c>
      <c r="AD102" s="8">
        <f>IF(A102="","",IF(COUNTIF('2) Income'!$D$13:$D$32,"3rd Wednesday")=0,0,IF(A102=(A102-DAY(A102)+1+3*7-WEEKDAY(A102-DAY(A102)+8-4,1)),SUMIFS('2) Income'!$E$13:$E$32,'2) Income'!$D$13:$D$32,"3rd Wednesday",'2) Income'!$F$13:$F$32,"&lt;="&amp;$A102),0)))</f>
        <v>0</v>
      </c>
      <c r="AE102" s="8">
        <f>IF(A102="","",IF(COUNTIF('2) Income'!$D$13:$D$32,"4th Wednesday")=0,0,IF(A102=(A102-DAY(A102)+1+4*7-WEEKDAY(A102-DAY(A102)+8-4,1)),SUMIFS('2) Income'!$E$13:$E$32,'2) Income'!$D$13:$D$32,"4th Wednesday",'2) Income'!$F$13:$F$32,"&lt;="&amp;$A102),0)))</f>
        <v>0</v>
      </c>
      <c r="AF102" s="8" cm="1">
        <f t="array" ref="AF102">IF(A102="","",IF(COUNTIF('2) Income'!$D$13:$D$32,"Every 4 Weeks")=0,0,SUMPRODUCT(--(IFERROR(MOD(A102-'2) Income'!$F$13:$F$32,28),1)=0),--('2) Income'!$D$13:$D$32="Every 4 Weeks"),--('2) Income'!$F$13:$F$32&lt;=A102),'2) Income'!$E$13:$E$32)))</f>
        <v>0</v>
      </c>
      <c r="AG102" s="8">
        <f>IF(A102="","",IF(COUNTIF('2) Income'!$D$13:$D$32,"Monthly")=0,0,IF(B102="N",SUMIFS('2) Income'!$E$13:$E$32,'2) Income'!$D$13:$D$32,"monthly",'2) Income'!$F$13:$F$32,"&lt;="&amp;$A102,'2) Income'!$I$13:$I$32,DAY(A102)),SUMIFS('2) Income'!$E$13:$E$32,'2) Income'!$D$13:$D$32,"monthly",'2) Income'!$F$13:$F$32,"&lt;="&amp;$A102,'2) Income'!$I$13:$I$32,"&gt;="&amp;DAY(A102)))))</f>
        <v>0</v>
      </c>
      <c r="AH102" s="8" cm="1">
        <f t="array" ref="AH102">IF(A102="","",IF(COUNTIF('2) Income'!$D$13:$D$32,"Yearly")=0,0,SUMPRODUCT(--('2) Income'!$D$13:$D$32="Yearly"),--('2) Income'!$F$13:$F$32&lt;=A102),IF(B102="N",--('2) Income'!$I$13:$I$32=DAY(A102)),--('2) Income'!$I$13:$I$32&gt;=DAY(A102))),--(IFERROR(MOD('2) Income'!$H$13:$H$32-MONTH(A102)+12,12),1)=0),'2) Income'!$E$13:$E$32)))</f>
        <v>0</v>
      </c>
      <c r="AI102" s="8">
        <f>IF(A102="","",IF(COUNTIF('2) Income'!$D$13:$D$32,"one-time")=0,0,SUMIFS('2) Income'!$E$13:$E$32,'2) Income'!$D$13:$D$32,"one-time",'2) Income'!$F$13:$F$32,"="&amp;$A102)))</f>
        <v>0</v>
      </c>
      <c r="AJ102" s="9">
        <f t="shared" si="6"/>
        <v>0</v>
      </c>
    </row>
    <row r="103" spans="1:36">
      <c r="A103" s="7">
        <f>IF(A102="","",IF(A102+1&lt;='1) Period'!$E$21,A102+1,""))</f>
        <v>45575</v>
      </c>
      <c r="B103" s="7" t="str">
        <f t="shared" si="7"/>
        <v>N</v>
      </c>
      <c r="C103" t="str">
        <f t="shared" si="8"/>
        <v>F</v>
      </c>
      <c r="D103" s="8">
        <f>IF(A103="","",IF(TEXT(A103,"dddd")='4) Happy Money'!$E$23,WAllowance,0))</f>
        <v>0</v>
      </c>
      <c r="E103" s="8">
        <f>IF(A103="","",IF(B103="N",SUMIF(TMonthly[Day of the Month],DAY(A103),TMonthly[Amount]),SUMIF(TMonthly[Day of the Month],"&gt;="&amp;DAY(A103),TMonthly[Amount])))</f>
        <v>500</v>
      </c>
      <c r="F103" s="8" cm="1">
        <f t="array" ref="F103">IF(A103="","",SUMPRODUCT(--(TYearly[Due Date]&lt;=A103),IF(B103="N",--(TYearly[Day]=DAY(A103)),--(TYearly[Day]&gt;=DAY(A103))),--(IFERROR(MOD(TYearly[Month]-MONTH(A103)+12,12),1)=0),TYearly[Amount]))</f>
        <v>0</v>
      </c>
      <c r="G103" s="8">
        <f>IF(A103="","",SUMIF(TOneTime[Due Date],A103,TOneTime[Amount]))</f>
        <v>0</v>
      </c>
      <c r="H103" s="8" cm="1">
        <f t="array" ref="H103">IF(A103="","",IF(COUNTIF(TOther[Frequency],$H$1)=0,0,SUMPRODUCT(--(IFERROR(MOD(A103-TOther[Start Date],7),1)=0),--(TOther[Frequency]=$H$1),--(TOther[Start Date]&lt;=A103),--(TOther[End Date Calc]&gt;=A103),TOther[Amount])))</f>
        <v>0</v>
      </c>
      <c r="I103" s="8" cm="1">
        <f t="array" ref="I103">IF(A103="","",IF(COUNTIF(TOther[Frequency],$I$1)=0,0,SUMPRODUCT(--(IFERROR(MOD(A103-TOther[Start Date],14),1)=0),--(TOther[Frequency]=$I$1),--(TOther[Start Date]&lt;=A103),--(TOther[End Date Calc]&gt;=A103),TOther[Amount])))</f>
        <v>0</v>
      </c>
      <c r="J103" s="8">
        <f>IF(A103="","",IF(COUNTIF(TOther[Frequency],$J$1)=0,0,IF(OR(DAY(A103)=1,DAY(A103)=15),SUMIFS(TOther[Amount],TOther[Frequency],$J$1,TOther[Start Date],"&lt;="&amp;$A103,TOther[End Date Calc],"&gt;="&amp;A103),0)))</f>
        <v>0</v>
      </c>
      <c r="K103" s="8">
        <f>IF(A103="","",IF(COUNTIF(TOther[Frequency],$K$1)=0,0,IF(A103=(A103-DAY(A103)+1+2*7-WEEKDAY(A103-DAY(A103)+8-4,1)),SUMIFS(TOther[Amount],TOther[Frequency],$K$1,TOther[Start Date],"&lt;="&amp;$A103,TOther[End Date Calc],"&gt;="&amp;A103),0)))</f>
        <v>0</v>
      </c>
      <c r="L103" s="8">
        <f>IF(A103="","",IF(COUNTIF(TOther[Frequency],$L$1)=0,0,IF(A103=(A103-DAY(A103)+1+3*7-WEEKDAY(A103-DAY(A103)+8-4,1)),SUMIFS(TOther[Amount],TOther[Frequency],$L$1,TOther[Start Date],"&lt;="&amp;$A103,TOther[End Date Calc],"&gt;="&amp;A103),0)))</f>
        <v>0</v>
      </c>
      <c r="M103" s="8">
        <f>IF(A103="","",IF(COUNTIF(TOther[Frequency],$M$1)=0,0,IF(A103=(A103-DAY(A103)+1+4*7-WEEKDAY(A103-DAY(A103)+8-4,1)),SUMIFS(TOther[Amount],TOther[Frequency],$M$1,TOther[Start Date],"&lt;="&amp;$A103,TOther[End Date Calc],"&gt;="&amp;A103),0)))</f>
        <v>0</v>
      </c>
      <c r="N103" s="8" cm="1">
        <f t="array" ref="N103">IF(A103="","",IF(COUNTIF(TOther[Frequency],$N$1)=0,0,SUMPRODUCT(--(IFERROR(MOD(A103-TOther[Start Date],28),1)=0),--(TOther[Frequency]=$N$1),--(TOther[Start Date]&lt;=A103),--(TOther[End Date Calc]&gt;=A103),TOther[Amount])))</f>
        <v>0</v>
      </c>
      <c r="O103" s="8" cm="1">
        <f t="array" ref="O103">IF(A103="","",IF(COUNTIF(TOther[Frequency],$O$1)=0,0,SUMPRODUCT(--(IFERROR(MOD(A103-TOther[Start Date],42),1)=0),--(TOther[Frequency]=$O$1),--(TOther[Start Date]&lt;=A103),--(TOther[End Date Calc]&gt;=A103),TOther[Amount])))</f>
        <v>0</v>
      </c>
      <c r="P103" s="8" cm="1">
        <f t="array" ref="P103">IF(A103="","",IF(COUNTIF(TOther[Frequency],$P$1)=0,0,SUMPRODUCT(--(IFERROR(MOD(A103-TOther[Start Date],56),1)=0),--(TOther[Frequency]=$P$1),--(TOther[Start Date]&lt;=A103),--(TOther[End Date Calc]&gt;=A103),TOther[Amount])))</f>
        <v>0</v>
      </c>
      <c r="Q103" s="8">
        <f>IF(A103="","",IF(COUNTIF(TOther[Frequency],$Q$1)=0,0,IF(B103="N",SUMIFS(TOther[Amount],TOther[Frequency],$Q$1,TOther[Start Date],"&lt;="&amp;$A103,TOther[End Date Calc],"&gt;="&amp;A103,TOther[Start Day],DAY(A103)),SUMIFS(TOther[Amount],TOther[Frequency],$Q$1,TOther[Start Date],"&lt;="&amp;$A103,TOther[End Date Calc],"&gt;="&amp;A103,TOther[Start Day],"&gt;="&amp;DAY(A103)))))</f>
        <v>0</v>
      </c>
      <c r="R103" s="8" cm="1">
        <f t="array" ref="R103">IF(A103="","",IF(COUNTIF(TOther[Frequency],R$1)=0,0,SUMPRODUCT(--(TOther[Frequency]=R$1),--(TOther[Start Date]&lt;=A103),--(TOther[End Date Calc]&gt;=A103),IF(B103="N",--(TOther[Start Day]=DAY(A103)),--(TOther[Start Day]&gt;=DAY(A103))),--(IFERROR(MOD(TOther[Start Month]-MONTH(A103)+2,2),1)=0),TOther[Amount])))</f>
        <v>0</v>
      </c>
      <c r="S103" s="8" cm="1">
        <f t="array" ref="S103">IF(A103="","",IF(COUNTIF(TOther[Frequency],S$1)=0,0,SUMPRODUCT(--(TOther[Frequency]=S$1),--(TOther[Start Date]&lt;=A103),--(TOther[End Date Calc]&gt;=A103),IF(B103="N",--(TOther[Start Day]=DAY(A103)),--(TOther[Start Day]&gt;=DAY(A103))),--(IFERROR(MOD(TOther[Start Month]-MONTH(A103)+3,3),1)=0),TOther[Amount])))</f>
        <v>0</v>
      </c>
      <c r="T103" s="8" cm="1">
        <f t="array" ref="T103">IF($A103="","",IF(COUNTIF(TOther[Frequency],T$1)=0,0,SUMPRODUCT(--(TOther[Frequency]=T$1),--(TOther[Start Date]&lt;=$A103),--(TOther[End Date Calc]&gt;=$A103),IF($B103="N",--(TOther[Start Day]=DAY($A103)),--(TOther[Start Day]&gt;=DAY($A103))),--(IFERROR(MOD(TOther[Start Month]-MONTH($A103)+4,4),1)=0),TOther[Amount])))</f>
        <v>0</v>
      </c>
      <c r="U103" s="8" cm="1">
        <f t="array" ref="U103">IF(A103="","",IF(COUNTIF(TOther[Frequency],$U$1)=0,0,SUMPRODUCT(--(TOther[Frequency]=$U$1),--(TOther[Start Date]&lt;=A103),--(TOther[End Date Calc]&gt;=A103),IF(B103="N",--(TOther[Start Day]=DAY(A103)),--(TOther[Start Day]&gt;=DAY(A103))),--(IFERROR(MOD(TOther[Start Month]-MONTH(A103)+6,6),1)=0),TOther[Amount])))</f>
        <v>0</v>
      </c>
      <c r="V103" s="8" cm="1">
        <f t="array" ref="V103">IF(A103="","",IF(COUNTIF(TOther[Frequency],$V$1)=0,0,SUMPRODUCT(--(TOther[Frequency]=$V$1),--(TOther[Start Date]&lt;=A103),--(TOther[End Date Calc]&gt;=A103),IF(B103="N",--(TOther[Start Day]=DAY(A103)),--(TOther[Start Day]&gt;=DAY(A103))),--(IFERROR(MOD(TOther[Start Month]-MONTH(A103)+12,12),1)=0),TOther[Amount])))</f>
        <v>0</v>
      </c>
      <c r="W103" s="8">
        <f>IF(A103="","",SUMIFS(TOther[Amount],TOther[Start Date],A103,TOther[Frequency],$W$1))</f>
        <v>0</v>
      </c>
      <c r="X103" s="9">
        <f t="shared" si="5"/>
        <v>500</v>
      </c>
      <c r="Y103" s="9">
        <f t="shared" si="9"/>
        <v>0</v>
      </c>
      <c r="Z103" s="8" cm="1">
        <f t="array" ref="Z103">IF(A103="","",IF(COUNTIF('2) Income'!$D$13:$D$32,"Weekly")=0,0,SUMPRODUCT(--(IFERROR(MOD(A103-'2) Income'!$F$13:$F$32,7),1)=0),--('2) Income'!$D$13:$D$32="Weekly"),--('2) Income'!$F$13:$F$32&lt;=A103),'2) Income'!$E$13:$E$32)))</f>
        <v>0</v>
      </c>
      <c r="AA103" s="8" cm="1">
        <f t="array" ref="AA103">IF(A103="","",IF(COUNTIF('2) Income'!$D$13:$D$32,"Every Other Week")=0,0,SUMPRODUCT(--(IFERROR(MOD(A103-'2) Income'!$F$13:$F$32,14),1)=0),--('2) Income'!$D$13:$D$32="Every Other Week"),--('2) Income'!$F$13:$F$32&lt;=A103),'2) Income'!$E$13:$E$32)))</f>
        <v>0</v>
      </c>
      <c r="AB103" s="8">
        <f>IF(A103="","",IF(COUNTIF('2) Income'!$D$13:$D$32,"1st and 15th")=0,0,IF(OR(DAY(A103)=1,DAY(A103)=15),SUMIFS('2) Income'!$E$13:$E$32,'2) Income'!$D$13:$D$32,"1st and 15th",'2) Income'!$F$13:$F$32,"&lt;="&amp;$A103),0)))</f>
        <v>0</v>
      </c>
      <c r="AC103" s="8">
        <f>IF(A103="","",IF(COUNTIF('2) Income'!$D$13:$D$32,"2nd Wednesday")=0,0,IF(A103=(A103-DAY(A103)+1+2*7-WEEKDAY(A103-DAY(A103)+8-4,1)),SUMIFS('2) Income'!$E$13:$E$32,'2) Income'!$D$13:$D$32,"2nd Wednesday",'2) Income'!$F$13:$F$32,"&lt;="&amp;$A103),0)))</f>
        <v>0</v>
      </c>
      <c r="AD103" s="8">
        <f>IF(A103="","",IF(COUNTIF('2) Income'!$D$13:$D$32,"3rd Wednesday")=0,0,IF(A103=(A103-DAY(A103)+1+3*7-WEEKDAY(A103-DAY(A103)+8-4,1)),SUMIFS('2) Income'!$E$13:$E$32,'2) Income'!$D$13:$D$32,"3rd Wednesday",'2) Income'!$F$13:$F$32,"&lt;="&amp;$A103),0)))</f>
        <v>0</v>
      </c>
      <c r="AE103" s="8">
        <f>IF(A103="","",IF(COUNTIF('2) Income'!$D$13:$D$32,"4th Wednesday")=0,0,IF(A103=(A103-DAY(A103)+1+4*7-WEEKDAY(A103-DAY(A103)+8-4,1)),SUMIFS('2) Income'!$E$13:$E$32,'2) Income'!$D$13:$D$32,"4th Wednesday",'2) Income'!$F$13:$F$32,"&lt;="&amp;$A103),0)))</f>
        <v>0</v>
      </c>
      <c r="AF103" s="8" cm="1">
        <f t="array" ref="AF103">IF(A103="","",IF(COUNTIF('2) Income'!$D$13:$D$32,"Every 4 Weeks")=0,0,SUMPRODUCT(--(IFERROR(MOD(A103-'2) Income'!$F$13:$F$32,28),1)=0),--('2) Income'!$D$13:$D$32="Every 4 Weeks"),--('2) Income'!$F$13:$F$32&lt;=A103),'2) Income'!$E$13:$E$32)))</f>
        <v>0</v>
      </c>
      <c r="AG103" s="8">
        <f>IF(A103="","",IF(COUNTIF('2) Income'!$D$13:$D$32,"Monthly")=0,0,IF(B103="N",SUMIFS('2) Income'!$E$13:$E$32,'2) Income'!$D$13:$D$32,"monthly",'2) Income'!$F$13:$F$32,"&lt;="&amp;$A103,'2) Income'!$I$13:$I$32,DAY(A103)),SUMIFS('2) Income'!$E$13:$E$32,'2) Income'!$D$13:$D$32,"monthly",'2) Income'!$F$13:$F$32,"&lt;="&amp;$A103,'2) Income'!$I$13:$I$32,"&gt;="&amp;DAY(A103)))))</f>
        <v>0</v>
      </c>
      <c r="AH103" s="8" cm="1">
        <f t="array" ref="AH103">IF(A103="","",IF(COUNTIF('2) Income'!$D$13:$D$32,"Yearly")=0,0,SUMPRODUCT(--('2) Income'!$D$13:$D$32="Yearly"),--('2) Income'!$F$13:$F$32&lt;=A103),IF(B103="N",--('2) Income'!$I$13:$I$32=DAY(A103)),--('2) Income'!$I$13:$I$32&gt;=DAY(A103))),--(IFERROR(MOD('2) Income'!$H$13:$H$32-MONTH(A103)+12,12),1)=0),'2) Income'!$E$13:$E$32)))</f>
        <v>0</v>
      </c>
      <c r="AI103" s="8">
        <f>IF(A103="","",IF(COUNTIF('2) Income'!$D$13:$D$32,"one-time")=0,0,SUMIFS('2) Income'!$E$13:$E$32,'2) Income'!$D$13:$D$32,"one-time",'2) Income'!$F$13:$F$32,"="&amp;$A103)))</f>
        <v>0</v>
      </c>
      <c r="AJ103" s="9">
        <f t="shared" si="6"/>
        <v>0</v>
      </c>
    </row>
    <row r="104" spans="1:36">
      <c r="A104" s="7">
        <f>IF(A103="","",IF(A103+1&lt;='1) Period'!$E$21,A103+1,""))</f>
        <v>45576</v>
      </c>
      <c r="B104" s="7" t="str">
        <f t="shared" si="7"/>
        <v>N</v>
      </c>
      <c r="C104" t="str">
        <f t="shared" si="8"/>
        <v>F</v>
      </c>
      <c r="D104" s="8">
        <f>IF(A104="","",IF(TEXT(A104,"dddd")='4) Happy Money'!$E$23,WAllowance,0))</f>
        <v>0</v>
      </c>
      <c r="E104" s="8">
        <f>IF(A104="","",IF(B104="N",SUMIF(TMonthly[Day of the Month],DAY(A104),TMonthly[Amount]),SUMIF(TMonthly[Day of the Month],"&gt;="&amp;DAY(A104),TMonthly[Amount])))</f>
        <v>300</v>
      </c>
      <c r="F104" s="8" cm="1">
        <f t="array" ref="F104">IF(A104="","",SUMPRODUCT(--(TYearly[Due Date]&lt;=A104),IF(B104="N",--(TYearly[Day]=DAY(A104)),--(TYearly[Day]&gt;=DAY(A104))),--(IFERROR(MOD(TYearly[Month]-MONTH(A104)+12,12),1)=0),TYearly[Amount]))</f>
        <v>0</v>
      </c>
      <c r="G104" s="8">
        <f>IF(A104="","",SUMIF(TOneTime[Due Date],A104,TOneTime[Amount]))</f>
        <v>0</v>
      </c>
      <c r="H104" s="8" cm="1">
        <f t="array" ref="H104">IF(A104="","",IF(COUNTIF(TOther[Frequency],$H$1)=0,0,SUMPRODUCT(--(IFERROR(MOD(A104-TOther[Start Date],7),1)=0),--(TOther[Frequency]=$H$1),--(TOther[Start Date]&lt;=A104),--(TOther[End Date Calc]&gt;=A104),TOther[Amount])))</f>
        <v>0</v>
      </c>
      <c r="I104" s="8" cm="1">
        <f t="array" ref="I104">IF(A104="","",IF(COUNTIF(TOther[Frequency],$I$1)=0,0,SUMPRODUCT(--(IFERROR(MOD(A104-TOther[Start Date],14),1)=0),--(TOther[Frequency]=$I$1),--(TOther[Start Date]&lt;=A104),--(TOther[End Date Calc]&gt;=A104),TOther[Amount])))</f>
        <v>0</v>
      </c>
      <c r="J104" s="8">
        <f>IF(A104="","",IF(COUNTIF(TOther[Frequency],$J$1)=0,0,IF(OR(DAY(A104)=1,DAY(A104)=15),SUMIFS(TOther[Amount],TOther[Frequency],$J$1,TOther[Start Date],"&lt;="&amp;$A104,TOther[End Date Calc],"&gt;="&amp;A104),0)))</f>
        <v>0</v>
      </c>
      <c r="K104" s="8">
        <f>IF(A104="","",IF(COUNTIF(TOther[Frequency],$K$1)=0,0,IF(A104=(A104-DAY(A104)+1+2*7-WEEKDAY(A104-DAY(A104)+8-4,1)),SUMIFS(TOther[Amount],TOther[Frequency],$K$1,TOther[Start Date],"&lt;="&amp;$A104,TOther[End Date Calc],"&gt;="&amp;A104),0)))</f>
        <v>0</v>
      </c>
      <c r="L104" s="8">
        <f>IF(A104="","",IF(COUNTIF(TOther[Frequency],$L$1)=0,0,IF(A104=(A104-DAY(A104)+1+3*7-WEEKDAY(A104-DAY(A104)+8-4,1)),SUMIFS(TOther[Amount],TOther[Frequency],$L$1,TOther[Start Date],"&lt;="&amp;$A104,TOther[End Date Calc],"&gt;="&amp;A104),0)))</f>
        <v>0</v>
      </c>
      <c r="M104" s="8">
        <f>IF(A104="","",IF(COUNTIF(TOther[Frequency],$M$1)=0,0,IF(A104=(A104-DAY(A104)+1+4*7-WEEKDAY(A104-DAY(A104)+8-4,1)),SUMIFS(TOther[Amount],TOther[Frequency],$M$1,TOther[Start Date],"&lt;="&amp;$A104,TOther[End Date Calc],"&gt;="&amp;A104),0)))</f>
        <v>0</v>
      </c>
      <c r="N104" s="8" cm="1">
        <f t="array" ref="N104">IF(A104="","",IF(COUNTIF(TOther[Frequency],$N$1)=0,0,SUMPRODUCT(--(IFERROR(MOD(A104-TOther[Start Date],28),1)=0),--(TOther[Frequency]=$N$1),--(TOther[Start Date]&lt;=A104),--(TOther[End Date Calc]&gt;=A104),TOther[Amount])))</f>
        <v>0</v>
      </c>
      <c r="O104" s="8" cm="1">
        <f t="array" ref="O104">IF(A104="","",IF(COUNTIF(TOther[Frequency],$O$1)=0,0,SUMPRODUCT(--(IFERROR(MOD(A104-TOther[Start Date],42),1)=0),--(TOther[Frequency]=$O$1),--(TOther[Start Date]&lt;=A104),--(TOther[End Date Calc]&gt;=A104),TOther[Amount])))</f>
        <v>0</v>
      </c>
      <c r="P104" s="8" cm="1">
        <f t="array" ref="P104">IF(A104="","",IF(COUNTIF(TOther[Frequency],$P$1)=0,0,SUMPRODUCT(--(IFERROR(MOD(A104-TOther[Start Date],56),1)=0),--(TOther[Frequency]=$P$1),--(TOther[Start Date]&lt;=A104),--(TOther[End Date Calc]&gt;=A104),TOther[Amount])))</f>
        <v>0</v>
      </c>
      <c r="Q104" s="8">
        <f>IF(A104="","",IF(COUNTIF(TOther[Frequency],$Q$1)=0,0,IF(B104="N",SUMIFS(TOther[Amount],TOther[Frequency],$Q$1,TOther[Start Date],"&lt;="&amp;$A104,TOther[End Date Calc],"&gt;="&amp;A104,TOther[Start Day],DAY(A104)),SUMIFS(TOther[Amount],TOther[Frequency],$Q$1,TOther[Start Date],"&lt;="&amp;$A104,TOther[End Date Calc],"&gt;="&amp;A104,TOther[Start Day],"&gt;="&amp;DAY(A104)))))</f>
        <v>0</v>
      </c>
      <c r="R104" s="8" cm="1">
        <f t="array" ref="R104">IF(A104="","",IF(COUNTIF(TOther[Frequency],R$1)=0,0,SUMPRODUCT(--(TOther[Frequency]=R$1),--(TOther[Start Date]&lt;=A104),--(TOther[End Date Calc]&gt;=A104),IF(B104="N",--(TOther[Start Day]=DAY(A104)),--(TOther[Start Day]&gt;=DAY(A104))),--(IFERROR(MOD(TOther[Start Month]-MONTH(A104)+2,2),1)=0),TOther[Amount])))</f>
        <v>0</v>
      </c>
      <c r="S104" s="8" cm="1">
        <f t="array" ref="S104">IF(A104="","",IF(COUNTIF(TOther[Frequency],S$1)=0,0,SUMPRODUCT(--(TOther[Frequency]=S$1),--(TOther[Start Date]&lt;=A104),--(TOther[End Date Calc]&gt;=A104),IF(B104="N",--(TOther[Start Day]=DAY(A104)),--(TOther[Start Day]&gt;=DAY(A104))),--(IFERROR(MOD(TOther[Start Month]-MONTH(A104)+3,3),1)=0),TOther[Amount])))</f>
        <v>0</v>
      </c>
      <c r="T104" s="8" cm="1">
        <f t="array" ref="T104">IF($A104="","",IF(COUNTIF(TOther[Frequency],T$1)=0,0,SUMPRODUCT(--(TOther[Frequency]=T$1),--(TOther[Start Date]&lt;=$A104),--(TOther[End Date Calc]&gt;=$A104),IF($B104="N",--(TOther[Start Day]=DAY($A104)),--(TOther[Start Day]&gt;=DAY($A104))),--(IFERROR(MOD(TOther[Start Month]-MONTH($A104)+4,4),1)=0),TOther[Amount])))</f>
        <v>0</v>
      </c>
      <c r="U104" s="8" cm="1">
        <f t="array" ref="U104">IF(A104="","",IF(COUNTIF(TOther[Frequency],$U$1)=0,0,SUMPRODUCT(--(TOther[Frequency]=$U$1),--(TOther[Start Date]&lt;=A104),--(TOther[End Date Calc]&gt;=A104),IF(B104="N",--(TOther[Start Day]=DAY(A104)),--(TOther[Start Day]&gt;=DAY(A104))),--(IFERROR(MOD(TOther[Start Month]-MONTH(A104)+6,6),1)=0),TOther[Amount])))</f>
        <v>0</v>
      </c>
      <c r="V104" s="8" cm="1">
        <f t="array" ref="V104">IF(A104="","",IF(COUNTIF(TOther[Frequency],$V$1)=0,0,SUMPRODUCT(--(TOther[Frequency]=$V$1),--(TOther[Start Date]&lt;=A104),--(TOther[End Date Calc]&gt;=A104),IF(B104="N",--(TOther[Start Day]=DAY(A104)),--(TOther[Start Day]&gt;=DAY(A104))),--(IFERROR(MOD(TOther[Start Month]-MONTH(A104)+12,12),1)=0),TOther[Amount])))</f>
        <v>0</v>
      </c>
      <c r="W104" s="8">
        <f>IF(A104="","",SUMIFS(TOther[Amount],TOther[Start Date],A104,TOther[Frequency],$W$1))</f>
        <v>0</v>
      </c>
      <c r="X104" s="9">
        <f t="shared" si="5"/>
        <v>300</v>
      </c>
      <c r="Y104" s="9">
        <f t="shared" si="9"/>
        <v>0</v>
      </c>
      <c r="Z104" s="8" cm="1">
        <f t="array" ref="Z104">IF(A104="","",IF(COUNTIF('2) Income'!$D$13:$D$32,"Weekly")=0,0,SUMPRODUCT(--(IFERROR(MOD(A104-'2) Income'!$F$13:$F$32,7),1)=0),--('2) Income'!$D$13:$D$32="Weekly"),--('2) Income'!$F$13:$F$32&lt;=A104),'2) Income'!$E$13:$E$32)))</f>
        <v>0</v>
      </c>
      <c r="AA104" s="8" cm="1">
        <f t="array" ref="AA104">IF(A104="","",IF(COUNTIF('2) Income'!$D$13:$D$32,"Every Other Week")=0,0,SUMPRODUCT(--(IFERROR(MOD(A104-'2) Income'!$F$13:$F$32,14),1)=0),--('2) Income'!$D$13:$D$32="Every Other Week"),--('2) Income'!$F$13:$F$32&lt;=A104),'2) Income'!$E$13:$E$32)))</f>
        <v>2300</v>
      </c>
      <c r="AB104" s="8">
        <f>IF(A104="","",IF(COUNTIF('2) Income'!$D$13:$D$32,"1st and 15th")=0,0,IF(OR(DAY(A104)=1,DAY(A104)=15),SUMIFS('2) Income'!$E$13:$E$32,'2) Income'!$D$13:$D$32,"1st and 15th",'2) Income'!$F$13:$F$32,"&lt;="&amp;$A104),0)))</f>
        <v>0</v>
      </c>
      <c r="AC104" s="8">
        <f>IF(A104="","",IF(COUNTIF('2) Income'!$D$13:$D$32,"2nd Wednesday")=0,0,IF(A104=(A104-DAY(A104)+1+2*7-WEEKDAY(A104-DAY(A104)+8-4,1)),SUMIFS('2) Income'!$E$13:$E$32,'2) Income'!$D$13:$D$32,"2nd Wednesday",'2) Income'!$F$13:$F$32,"&lt;="&amp;$A104),0)))</f>
        <v>0</v>
      </c>
      <c r="AD104" s="8">
        <f>IF(A104="","",IF(COUNTIF('2) Income'!$D$13:$D$32,"3rd Wednesday")=0,0,IF(A104=(A104-DAY(A104)+1+3*7-WEEKDAY(A104-DAY(A104)+8-4,1)),SUMIFS('2) Income'!$E$13:$E$32,'2) Income'!$D$13:$D$32,"3rd Wednesday",'2) Income'!$F$13:$F$32,"&lt;="&amp;$A104),0)))</f>
        <v>0</v>
      </c>
      <c r="AE104" s="8">
        <f>IF(A104="","",IF(COUNTIF('2) Income'!$D$13:$D$32,"4th Wednesday")=0,0,IF(A104=(A104-DAY(A104)+1+4*7-WEEKDAY(A104-DAY(A104)+8-4,1)),SUMIFS('2) Income'!$E$13:$E$32,'2) Income'!$D$13:$D$32,"4th Wednesday",'2) Income'!$F$13:$F$32,"&lt;="&amp;$A104),0)))</f>
        <v>0</v>
      </c>
      <c r="AF104" s="8" cm="1">
        <f t="array" ref="AF104">IF(A104="","",IF(COUNTIF('2) Income'!$D$13:$D$32,"Every 4 Weeks")=0,0,SUMPRODUCT(--(IFERROR(MOD(A104-'2) Income'!$F$13:$F$32,28),1)=0),--('2) Income'!$D$13:$D$32="Every 4 Weeks"),--('2) Income'!$F$13:$F$32&lt;=A104),'2) Income'!$E$13:$E$32)))</f>
        <v>0</v>
      </c>
      <c r="AG104" s="8">
        <f>IF(A104="","",IF(COUNTIF('2) Income'!$D$13:$D$32,"Monthly")=0,0,IF(B104="N",SUMIFS('2) Income'!$E$13:$E$32,'2) Income'!$D$13:$D$32,"monthly",'2) Income'!$F$13:$F$32,"&lt;="&amp;$A104,'2) Income'!$I$13:$I$32,DAY(A104)),SUMIFS('2) Income'!$E$13:$E$32,'2) Income'!$D$13:$D$32,"monthly",'2) Income'!$F$13:$F$32,"&lt;="&amp;$A104,'2) Income'!$I$13:$I$32,"&gt;="&amp;DAY(A104)))))</f>
        <v>0</v>
      </c>
      <c r="AH104" s="8" cm="1">
        <f t="array" ref="AH104">IF(A104="","",IF(COUNTIF('2) Income'!$D$13:$D$32,"Yearly")=0,0,SUMPRODUCT(--('2) Income'!$D$13:$D$32="Yearly"),--('2) Income'!$F$13:$F$32&lt;=A104),IF(B104="N",--('2) Income'!$I$13:$I$32=DAY(A104)),--('2) Income'!$I$13:$I$32&gt;=DAY(A104))),--(IFERROR(MOD('2) Income'!$H$13:$H$32-MONTH(A104)+12,12),1)=0),'2) Income'!$E$13:$E$32)))</f>
        <v>0</v>
      </c>
      <c r="AI104" s="8">
        <f>IF(A104="","",IF(COUNTIF('2) Income'!$D$13:$D$32,"one-time")=0,0,SUMIFS('2) Income'!$E$13:$E$32,'2) Income'!$D$13:$D$32,"one-time",'2) Income'!$F$13:$F$32,"="&amp;$A104)))</f>
        <v>0</v>
      </c>
      <c r="AJ104" s="9">
        <f t="shared" si="6"/>
        <v>2300</v>
      </c>
    </row>
    <row r="105" spans="1:36">
      <c r="A105" s="7">
        <f>IF(A104="","",IF(A104+1&lt;='1) Period'!$E$21,A104+1,""))</f>
        <v>45577</v>
      </c>
      <c r="B105" s="7" t="str">
        <f t="shared" si="7"/>
        <v>N</v>
      </c>
      <c r="C105" t="str">
        <f t="shared" si="8"/>
        <v>Y</v>
      </c>
      <c r="D105" s="8">
        <f>IF(A105="","",IF(TEXT(A105,"dddd")='4) Happy Money'!$E$23,WAllowance,0))</f>
        <v>0</v>
      </c>
      <c r="E105" s="8">
        <f>IF(A105="","",IF(B105="N",SUMIF(TMonthly[Day of the Month],DAY(A105),TMonthly[Amount]),SUMIF(TMonthly[Day of the Month],"&gt;="&amp;DAY(A105),TMonthly[Amount])))</f>
        <v>0</v>
      </c>
      <c r="F105" s="8" cm="1">
        <f t="array" ref="F105">IF(A105="","",SUMPRODUCT(--(TYearly[Due Date]&lt;=A105),IF(B105="N",--(TYearly[Day]=DAY(A105)),--(TYearly[Day]&gt;=DAY(A105))),--(IFERROR(MOD(TYearly[Month]-MONTH(A105)+12,12),1)=0),TYearly[Amount]))</f>
        <v>0</v>
      </c>
      <c r="G105" s="8">
        <f>IF(A105="","",SUMIF(TOneTime[Due Date],A105,TOneTime[Amount]))</f>
        <v>0</v>
      </c>
      <c r="H105" s="8" cm="1">
        <f t="array" ref="H105">IF(A105="","",IF(COUNTIF(TOther[Frequency],$H$1)=0,0,SUMPRODUCT(--(IFERROR(MOD(A105-TOther[Start Date],7),1)=0),--(TOther[Frequency]=$H$1),--(TOther[Start Date]&lt;=A105),--(TOther[End Date Calc]&gt;=A105),TOther[Amount])))</f>
        <v>0</v>
      </c>
      <c r="I105" s="8" cm="1">
        <f t="array" ref="I105">IF(A105="","",IF(COUNTIF(TOther[Frequency],$I$1)=0,0,SUMPRODUCT(--(IFERROR(MOD(A105-TOther[Start Date],14),1)=0),--(TOther[Frequency]=$I$1),--(TOther[Start Date]&lt;=A105),--(TOther[End Date Calc]&gt;=A105),TOther[Amount])))</f>
        <v>0</v>
      </c>
      <c r="J105" s="8">
        <f>IF(A105="","",IF(COUNTIF(TOther[Frequency],$J$1)=0,0,IF(OR(DAY(A105)=1,DAY(A105)=15),SUMIFS(TOther[Amount],TOther[Frequency],$J$1,TOther[Start Date],"&lt;="&amp;$A105,TOther[End Date Calc],"&gt;="&amp;A105),0)))</f>
        <v>0</v>
      </c>
      <c r="K105" s="8">
        <f>IF(A105="","",IF(COUNTIF(TOther[Frequency],$K$1)=0,0,IF(A105=(A105-DAY(A105)+1+2*7-WEEKDAY(A105-DAY(A105)+8-4,1)),SUMIFS(TOther[Amount],TOther[Frequency],$K$1,TOther[Start Date],"&lt;="&amp;$A105,TOther[End Date Calc],"&gt;="&amp;A105),0)))</f>
        <v>0</v>
      </c>
      <c r="L105" s="8">
        <f>IF(A105="","",IF(COUNTIF(TOther[Frequency],$L$1)=0,0,IF(A105=(A105-DAY(A105)+1+3*7-WEEKDAY(A105-DAY(A105)+8-4,1)),SUMIFS(TOther[Amount],TOther[Frequency],$L$1,TOther[Start Date],"&lt;="&amp;$A105,TOther[End Date Calc],"&gt;="&amp;A105),0)))</f>
        <v>0</v>
      </c>
      <c r="M105" s="8">
        <f>IF(A105="","",IF(COUNTIF(TOther[Frequency],$M$1)=0,0,IF(A105=(A105-DAY(A105)+1+4*7-WEEKDAY(A105-DAY(A105)+8-4,1)),SUMIFS(TOther[Amount],TOther[Frequency],$M$1,TOther[Start Date],"&lt;="&amp;$A105,TOther[End Date Calc],"&gt;="&amp;A105),0)))</f>
        <v>0</v>
      </c>
      <c r="N105" s="8" cm="1">
        <f t="array" ref="N105">IF(A105="","",IF(COUNTIF(TOther[Frequency],$N$1)=0,0,SUMPRODUCT(--(IFERROR(MOD(A105-TOther[Start Date],28),1)=0),--(TOther[Frequency]=$N$1),--(TOther[Start Date]&lt;=A105),--(TOther[End Date Calc]&gt;=A105),TOther[Amount])))</f>
        <v>0</v>
      </c>
      <c r="O105" s="8" cm="1">
        <f t="array" ref="O105">IF(A105="","",IF(COUNTIF(TOther[Frequency],$O$1)=0,0,SUMPRODUCT(--(IFERROR(MOD(A105-TOther[Start Date],42),1)=0),--(TOther[Frequency]=$O$1),--(TOther[Start Date]&lt;=A105),--(TOther[End Date Calc]&gt;=A105),TOther[Amount])))</f>
        <v>0</v>
      </c>
      <c r="P105" s="8" cm="1">
        <f t="array" ref="P105">IF(A105="","",IF(COUNTIF(TOther[Frequency],$P$1)=0,0,SUMPRODUCT(--(IFERROR(MOD(A105-TOther[Start Date],56),1)=0),--(TOther[Frequency]=$P$1),--(TOther[Start Date]&lt;=A105),--(TOther[End Date Calc]&gt;=A105),TOther[Amount])))</f>
        <v>0</v>
      </c>
      <c r="Q105" s="8">
        <f>IF(A105="","",IF(COUNTIF(TOther[Frequency],$Q$1)=0,0,IF(B105="N",SUMIFS(TOther[Amount],TOther[Frequency],$Q$1,TOther[Start Date],"&lt;="&amp;$A105,TOther[End Date Calc],"&gt;="&amp;A105,TOther[Start Day],DAY(A105)),SUMIFS(TOther[Amount],TOther[Frequency],$Q$1,TOther[Start Date],"&lt;="&amp;$A105,TOther[End Date Calc],"&gt;="&amp;A105,TOther[Start Day],"&gt;="&amp;DAY(A105)))))</f>
        <v>0</v>
      </c>
      <c r="R105" s="8" cm="1">
        <f t="array" ref="R105">IF(A105="","",IF(COUNTIF(TOther[Frequency],R$1)=0,0,SUMPRODUCT(--(TOther[Frequency]=R$1),--(TOther[Start Date]&lt;=A105),--(TOther[End Date Calc]&gt;=A105),IF(B105="N",--(TOther[Start Day]=DAY(A105)),--(TOther[Start Day]&gt;=DAY(A105))),--(IFERROR(MOD(TOther[Start Month]-MONTH(A105)+2,2),1)=0),TOther[Amount])))</f>
        <v>0</v>
      </c>
      <c r="S105" s="8" cm="1">
        <f t="array" ref="S105">IF(A105="","",IF(COUNTIF(TOther[Frequency],S$1)=0,0,SUMPRODUCT(--(TOther[Frequency]=S$1),--(TOther[Start Date]&lt;=A105),--(TOther[End Date Calc]&gt;=A105),IF(B105="N",--(TOther[Start Day]=DAY(A105)),--(TOther[Start Day]&gt;=DAY(A105))),--(IFERROR(MOD(TOther[Start Month]-MONTH(A105)+3,3),1)=0),TOther[Amount])))</f>
        <v>0</v>
      </c>
      <c r="T105" s="8" cm="1">
        <f t="array" ref="T105">IF($A105="","",IF(COUNTIF(TOther[Frequency],T$1)=0,0,SUMPRODUCT(--(TOther[Frequency]=T$1),--(TOther[Start Date]&lt;=$A105),--(TOther[End Date Calc]&gt;=$A105),IF($B105="N",--(TOther[Start Day]=DAY($A105)),--(TOther[Start Day]&gt;=DAY($A105))),--(IFERROR(MOD(TOther[Start Month]-MONTH($A105)+4,4),1)=0),TOther[Amount])))</f>
        <v>0</v>
      </c>
      <c r="U105" s="8" cm="1">
        <f t="array" ref="U105">IF(A105="","",IF(COUNTIF(TOther[Frequency],$U$1)=0,0,SUMPRODUCT(--(TOther[Frequency]=$U$1),--(TOther[Start Date]&lt;=A105),--(TOther[End Date Calc]&gt;=A105),IF(B105="N",--(TOther[Start Day]=DAY(A105)),--(TOther[Start Day]&gt;=DAY(A105))),--(IFERROR(MOD(TOther[Start Month]-MONTH(A105)+6,6),1)=0),TOther[Amount])))</f>
        <v>0</v>
      </c>
      <c r="V105" s="8" cm="1">
        <f t="array" ref="V105">IF(A105="","",IF(COUNTIF(TOther[Frequency],$V$1)=0,0,SUMPRODUCT(--(TOther[Frequency]=$V$1),--(TOther[Start Date]&lt;=A105),--(TOther[End Date Calc]&gt;=A105),IF(B105="N",--(TOther[Start Day]=DAY(A105)),--(TOther[Start Day]&gt;=DAY(A105))),--(IFERROR(MOD(TOther[Start Month]-MONTH(A105)+12,12),1)=0),TOther[Amount])))</f>
        <v>0</v>
      </c>
      <c r="W105" s="8">
        <f>IF(A105="","",SUMIFS(TOther[Amount],TOther[Start Date],A105,TOther[Frequency],$W$1))</f>
        <v>0</v>
      </c>
      <c r="X105" s="9">
        <f t="shared" si="5"/>
        <v>0</v>
      </c>
      <c r="Y105" s="9">
        <f t="shared" si="9"/>
        <v>0</v>
      </c>
      <c r="Z105" s="8" cm="1">
        <f t="array" ref="Z105">IF(A105="","",IF(COUNTIF('2) Income'!$D$13:$D$32,"Weekly")=0,0,SUMPRODUCT(--(IFERROR(MOD(A105-'2) Income'!$F$13:$F$32,7),1)=0),--('2) Income'!$D$13:$D$32="Weekly"),--('2) Income'!$F$13:$F$32&lt;=A105),'2) Income'!$E$13:$E$32)))</f>
        <v>0</v>
      </c>
      <c r="AA105" s="8" cm="1">
        <f t="array" ref="AA105">IF(A105="","",IF(COUNTIF('2) Income'!$D$13:$D$32,"Every Other Week")=0,0,SUMPRODUCT(--(IFERROR(MOD(A105-'2) Income'!$F$13:$F$32,14),1)=0),--('2) Income'!$D$13:$D$32="Every Other Week"),--('2) Income'!$F$13:$F$32&lt;=A105),'2) Income'!$E$13:$E$32)))</f>
        <v>0</v>
      </c>
      <c r="AB105" s="8">
        <f>IF(A105="","",IF(COUNTIF('2) Income'!$D$13:$D$32,"1st and 15th")=0,0,IF(OR(DAY(A105)=1,DAY(A105)=15),SUMIFS('2) Income'!$E$13:$E$32,'2) Income'!$D$13:$D$32,"1st and 15th",'2) Income'!$F$13:$F$32,"&lt;="&amp;$A105),0)))</f>
        <v>0</v>
      </c>
      <c r="AC105" s="8">
        <f>IF(A105="","",IF(COUNTIF('2) Income'!$D$13:$D$32,"2nd Wednesday")=0,0,IF(A105=(A105-DAY(A105)+1+2*7-WEEKDAY(A105-DAY(A105)+8-4,1)),SUMIFS('2) Income'!$E$13:$E$32,'2) Income'!$D$13:$D$32,"2nd Wednesday",'2) Income'!$F$13:$F$32,"&lt;="&amp;$A105),0)))</f>
        <v>0</v>
      </c>
      <c r="AD105" s="8">
        <f>IF(A105="","",IF(COUNTIF('2) Income'!$D$13:$D$32,"3rd Wednesday")=0,0,IF(A105=(A105-DAY(A105)+1+3*7-WEEKDAY(A105-DAY(A105)+8-4,1)),SUMIFS('2) Income'!$E$13:$E$32,'2) Income'!$D$13:$D$32,"3rd Wednesday",'2) Income'!$F$13:$F$32,"&lt;="&amp;$A105),0)))</f>
        <v>0</v>
      </c>
      <c r="AE105" s="8">
        <f>IF(A105="","",IF(COUNTIF('2) Income'!$D$13:$D$32,"4th Wednesday")=0,0,IF(A105=(A105-DAY(A105)+1+4*7-WEEKDAY(A105-DAY(A105)+8-4,1)),SUMIFS('2) Income'!$E$13:$E$32,'2) Income'!$D$13:$D$32,"4th Wednesday",'2) Income'!$F$13:$F$32,"&lt;="&amp;$A105),0)))</f>
        <v>0</v>
      </c>
      <c r="AF105" s="8" cm="1">
        <f t="array" ref="AF105">IF(A105="","",IF(COUNTIF('2) Income'!$D$13:$D$32,"Every 4 Weeks")=0,0,SUMPRODUCT(--(IFERROR(MOD(A105-'2) Income'!$F$13:$F$32,28),1)=0),--('2) Income'!$D$13:$D$32="Every 4 Weeks"),--('2) Income'!$F$13:$F$32&lt;=A105),'2) Income'!$E$13:$E$32)))</f>
        <v>0</v>
      </c>
      <c r="AG105" s="8">
        <f>IF(A105="","",IF(COUNTIF('2) Income'!$D$13:$D$32,"Monthly")=0,0,IF(B105="N",SUMIFS('2) Income'!$E$13:$E$32,'2) Income'!$D$13:$D$32,"monthly",'2) Income'!$F$13:$F$32,"&lt;="&amp;$A105,'2) Income'!$I$13:$I$32,DAY(A105)),SUMIFS('2) Income'!$E$13:$E$32,'2) Income'!$D$13:$D$32,"monthly",'2) Income'!$F$13:$F$32,"&lt;="&amp;$A105,'2) Income'!$I$13:$I$32,"&gt;="&amp;DAY(A105)))))</f>
        <v>0</v>
      </c>
      <c r="AH105" s="8" cm="1">
        <f t="array" ref="AH105">IF(A105="","",IF(COUNTIF('2) Income'!$D$13:$D$32,"Yearly")=0,0,SUMPRODUCT(--('2) Income'!$D$13:$D$32="Yearly"),--('2) Income'!$F$13:$F$32&lt;=A105),IF(B105="N",--('2) Income'!$I$13:$I$32=DAY(A105)),--('2) Income'!$I$13:$I$32&gt;=DAY(A105))),--(IFERROR(MOD('2) Income'!$H$13:$H$32-MONTH(A105)+12,12),1)=0),'2) Income'!$E$13:$E$32)))</f>
        <v>0</v>
      </c>
      <c r="AI105" s="8">
        <f>IF(A105="","",IF(COUNTIF('2) Income'!$D$13:$D$32,"one-time")=0,0,SUMIFS('2) Income'!$E$13:$E$32,'2) Income'!$D$13:$D$32,"one-time",'2) Income'!$F$13:$F$32,"="&amp;$A105)))</f>
        <v>0</v>
      </c>
      <c r="AJ105" s="9">
        <f t="shared" si="6"/>
        <v>0</v>
      </c>
    </row>
    <row r="106" spans="1:36">
      <c r="A106" s="7">
        <f>IF(A105="","",IF(A105+1&lt;='1) Period'!$E$21,A105+1,""))</f>
        <v>45578</v>
      </c>
      <c r="B106" s="7" t="str">
        <f t="shared" si="7"/>
        <v>N</v>
      </c>
      <c r="C106" t="str">
        <f t="shared" si="8"/>
        <v>Y</v>
      </c>
      <c r="D106" s="8">
        <f>IF(A106="","",IF(TEXT(A106,"dddd")='4) Happy Money'!$E$23,WAllowance,0))</f>
        <v>0</v>
      </c>
      <c r="E106" s="8">
        <f>IF(A106="","",IF(B106="N",SUMIF(TMonthly[Day of the Month],DAY(A106),TMonthly[Amount]),SUMIF(TMonthly[Day of the Month],"&gt;="&amp;DAY(A106),TMonthly[Amount])))</f>
        <v>0</v>
      </c>
      <c r="F106" s="8" cm="1">
        <f t="array" ref="F106">IF(A106="","",SUMPRODUCT(--(TYearly[Due Date]&lt;=A106),IF(B106="N",--(TYearly[Day]=DAY(A106)),--(TYearly[Day]&gt;=DAY(A106))),--(IFERROR(MOD(TYearly[Month]-MONTH(A106)+12,12),1)=0),TYearly[Amount]))</f>
        <v>0</v>
      </c>
      <c r="G106" s="8">
        <f>IF(A106="","",SUMIF(TOneTime[Due Date],A106,TOneTime[Amount]))</f>
        <v>0</v>
      </c>
      <c r="H106" s="8" cm="1">
        <f t="array" ref="H106">IF(A106="","",IF(COUNTIF(TOther[Frequency],$H$1)=0,0,SUMPRODUCT(--(IFERROR(MOD(A106-TOther[Start Date],7),1)=0),--(TOther[Frequency]=$H$1),--(TOther[Start Date]&lt;=A106),--(TOther[End Date Calc]&gt;=A106),TOther[Amount])))</f>
        <v>0</v>
      </c>
      <c r="I106" s="8" cm="1">
        <f t="array" ref="I106">IF(A106="","",IF(COUNTIF(TOther[Frequency],$I$1)=0,0,SUMPRODUCT(--(IFERROR(MOD(A106-TOther[Start Date],14),1)=0),--(TOther[Frequency]=$I$1),--(TOther[Start Date]&lt;=A106),--(TOther[End Date Calc]&gt;=A106),TOther[Amount])))</f>
        <v>0</v>
      </c>
      <c r="J106" s="8">
        <f>IF(A106="","",IF(COUNTIF(TOther[Frequency],$J$1)=0,0,IF(OR(DAY(A106)=1,DAY(A106)=15),SUMIFS(TOther[Amount],TOther[Frequency],$J$1,TOther[Start Date],"&lt;="&amp;$A106,TOther[End Date Calc],"&gt;="&amp;A106),0)))</f>
        <v>0</v>
      </c>
      <c r="K106" s="8">
        <f>IF(A106="","",IF(COUNTIF(TOther[Frequency],$K$1)=0,0,IF(A106=(A106-DAY(A106)+1+2*7-WEEKDAY(A106-DAY(A106)+8-4,1)),SUMIFS(TOther[Amount],TOther[Frequency],$K$1,TOther[Start Date],"&lt;="&amp;$A106,TOther[End Date Calc],"&gt;="&amp;A106),0)))</f>
        <v>0</v>
      </c>
      <c r="L106" s="8">
        <f>IF(A106="","",IF(COUNTIF(TOther[Frequency],$L$1)=0,0,IF(A106=(A106-DAY(A106)+1+3*7-WEEKDAY(A106-DAY(A106)+8-4,1)),SUMIFS(TOther[Amount],TOther[Frequency],$L$1,TOther[Start Date],"&lt;="&amp;$A106,TOther[End Date Calc],"&gt;="&amp;A106),0)))</f>
        <v>0</v>
      </c>
      <c r="M106" s="8">
        <f>IF(A106="","",IF(COUNTIF(TOther[Frequency],$M$1)=0,0,IF(A106=(A106-DAY(A106)+1+4*7-WEEKDAY(A106-DAY(A106)+8-4,1)),SUMIFS(TOther[Amount],TOther[Frequency],$M$1,TOther[Start Date],"&lt;="&amp;$A106,TOther[End Date Calc],"&gt;="&amp;A106),0)))</f>
        <v>0</v>
      </c>
      <c r="N106" s="8" cm="1">
        <f t="array" ref="N106">IF(A106="","",IF(COUNTIF(TOther[Frequency],$N$1)=0,0,SUMPRODUCT(--(IFERROR(MOD(A106-TOther[Start Date],28),1)=0),--(TOther[Frequency]=$N$1),--(TOther[Start Date]&lt;=A106),--(TOther[End Date Calc]&gt;=A106),TOther[Amount])))</f>
        <v>0</v>
      </c>
      <c r="O106" s="8" cm="1">
        <f t="array" ref="O106">IF(A106="","",IF(COUNTIF(TOther[Frequency],$O$1)=0,0,SUMPRODUCT(--(IFERROR(MOD(A106-TOther[Start Date],42),1)=0),--(TOther[Frequency]=$O$1),--(TOther[Start Date]&lt;=A106),--(TOther[End Date Calc]&gt;=A106),TOther[Amount])))</f>
        <v>0</v>
      </c>
      <c r="P106" s="8" cm="1">
        <f t="array" ref="P106">IF(A106="","",IF(COUNTIF(TOther[Frequency],$P$1)=0,0,SUMPRODUCT(--(IFERROR(MOD(A106-TOther[Start Date],56),1)=0),--(TOther[Frequency]=$P$1),--(TOther[Start Date]&lt;=A106),--(TOther[End Date Calc]&gt;=A106),TOther[Amount])))</f>
        <v>0</v>
      </c>
      <c r="Q106" s="8">
        <f>IF(A106="","",IF(COUNTIF(TOther[Frequency],$Q$1)=0,0,IF(B106="N",SUMIFS(TOther[Amount],TOther[Frequency],$Q$1,TOther[Start Date],"&lt;="&amp;$A106,TOther[End Date Calc],"&gt;="&amp;A106,TOther[Start Day],DAY(A106)),SUMIFS(TOther[Amount],TOther[Frequency],$Q$1,TOther[Start Date],"&lt;="&amp;$A106,TOther[End Date Calc],"&gt;="&amp;A106,TOther[Start Day],"&gt;="&amp;DAY(A106)))))</f>
        <v>0</v>
      </c>
      <c r="R106" s="8" cm="1">
        <f t="array" ref="R106">IF(A106="","",IF(COUNTIF(TOther[Frequency],R$1)=0,0,SUMPRODUCT(--(TOther[Frequency]=R$1),--(TOther[Start Date]&lt;=A106),--(TOther[End Date Calc]&gt;=A106),IF(B106="N",--(TOther[Start Day]=DAY(A106)),--(TOther[Start Day]&gt;=DAY(A106))),--(IFERROR(MOD(TOther[Start Month]-MONTH(A106)+2,2),1)=0),TOther[Amount])))</f>
        <v>0</v>
      </c>
      <c r="S106" s="8" cm="1">
        <f t="array" ref="S106">IF(A106="","",IF(COUNTIF(TOther[Frequency],S$1)=0,0,SUMPRODUCT(--(TOther[Frequency]=S$1),--(TOther[Start Date]&lt;=A106),--(TOther[End Date Calc]&gt;=A106),IF(B106="N",--(TOther[Start Day]=DAY(A106)),--(TOther[Start Day]&gt;=DAY(A106))),--(IFERROR(MOD(TOther[Start Month]-MONTH(A106)+3,3),1)=0),TOther[Amount])))</f>
        <v>0</v>
      </c>
      <c r="T106" s="8" cm="1">
        <f t="array" ref="T106">IF($A106="","",IF(COUNTIF(TOther[Frequency],T$1)=0,0,SUMPRODUCT(--(TOther[Frequency]=T$1),--(TOther[Start Date]&lt;=$A106),--(TOther[End Date Calc]&gt;=$A106),IF($B106="N",--(TOther[Start Day]=DAY($A106)),--(TOther[Start Day]&gt;=DAY($A106))),--(IFERROR(MOD(TOther[Start Month]-MONTH($A106)+4,4),1)=0),TOther[Amount])))</f>
        <v>0</v>
      </c>
      <c r="U106" s="8" cm="1">
        <f t="array" ref="U106">IF(A106="","",IF(COUNTIF(TOther[Frequency],$U$1)=0,0,SUMPRODUCT(--(TOther[Frequency]=$U$1),--(TOther[Start Date]&lt;=A106),--(TOther[End Date Calc]&gt;=A106),IF(B106="N",--(TOther[Start Day]=DAY(A106)),--(TOther[Start Day]&gt;=DAY(A106))),--(IFERROR(MOD(TOther[Start Month]-MONTH(A106)+6,6),1)=0),TOther[Amount])))</f>
        <v>0</v>
      </c>
      <c r="V106" s="8" cm="1">
        <f t="array" ref="V106">IF(A106="","",IF(COUNTIF(TOther[Frequency],$V$1)=0,0,SUMPRODUCT(--(TOther[Frequency]=$V$1),--(TOther[Start Date]&lt;=A106),--(TOther[End Date Calc]&gt;=A106),IF(B106="N",--(TOther[Start Day]=DAY(A106)),--(TOther[Start Day]&gt;=DAY(A106))),--(IFERROR(MOD(TOther[Start Month]-MONTH(A106)+12,12),1)=0),TOther[Amount])))</f>
        <v>0</v>
      </c>
      <c r="W106" s="8">
        <f>IF(A106="","",SUMIFS(TOther[Amount],TOther[Start Date],A106,TOther[Frequency],$W$1))</f>
        <v>0</v>
      </c>
      <c r="X106" s="9">
        <f t="shared" si="5"/>
        <v>0</v>
      </c>
      <c r="Y106" s="9">
        <f t="shared" si="9"/>
        <v>0</v>
      </c>
      <c r="Z106" s="8" cm="1">
        <f t="array" ref="Z106">IF(A106="","",IF(COUNTIF('2) Income'!$D$13:$D$32,"Weekly")=0,0,SUMPRODUCT(--(IFERROR(MOD(A106-'2) Income'!$F$13:$F$32,7),1)=0),--('2) Income'!$D$13:$D$32="Weekly"),--('2) Income'!$F$13:$F$32&lt;=A106),'2) Income'!$E$13:$E$32)))</f>
        <v>0</v>
      </c>
      <c r="AA106" s="8" cm="1">
        <f t="array" ref="AA106">IF(A106="","",IF(COUNTIF('2) Income'!$D$13:$D$32,"Every Other Week")=0,0,SUMPRODUCT(--(IFERROR(MOD(A106-'2) Income'!$F$13:$F$32,14),1)=0),--('2) Income'!$D$13:$D$32="Every Other Week"),--('2) Income'!$F$13:$F$32&lt;=A106),'2) Income'!$E$13:$E$32)))</f>
        <v>0</v>
      </c>
      <c r="AB106" s="8">
        <f>IF(A106="","",IF(COUNTIF('2) Income'!$D$13:$D$32,"1st and 15th")=0,0,IF(OR(DAY(A106)=1,DAY(A106)=15),SUMIFS('2) Income'!$E$13:$E$32,'2) Income'!$D$13:$D$32,"1st and 15th",'2) Income'!$F$13:$F$32,"&lt;="&amp;$A106),0)))</f>
        <v>0</v>
      </c>
      <c r="AC106" s="8">
        <f>IF(A106="","",IF(COUNTIF('2) Income'!$D$13:$D$32,"2nd Wednesday")=0,0,IF(A106=(A106-DAY(A106)+1+2*7-WEEKDAY(A106-DAY(A106)+8-4,1)),SUMIFS('2) Income'!$E$13:$E$32,'2) Income'!$D$13:$D$32,"2nd Wednesday",'2) Income'!$F$13:$F$32,"&lt;="&amp;$A106),0)))</f>
        <v>0</v>
      </c>
      <c r="AD106" s="8">
        <f>IF(A106="","",IF(COUNTIF('2) Income'!$D$13:$D$32,"3rd Wednesday")=0,0,IF(A106=(A106-DAY(A106)+1+3*7-WEEKDAY(A106-DAY(A106)+8-4,1)),SUMIFS('2) Income'!$E$13:$E$32,'2) Income'!$D$13:$D$32,"3rd Wednesday",'2) Income'!$F$13:$F$32,"&lt;="&amp;$A106),0)))</f>
        <v>0</v>
      </c>
      <c r="AE106" s="8">
        <f>IF(A106="","",IF(COUNTIF('2) Income'!$D$13:$D$32,"4th Wednesday")=0,0,IF(A106=(A106-DAY(A106)+1+4*7-WEEKDAY(A106-DAY(A106)+8-4,1)),SUMIFS('2) Income'!$E$13:$E$32,'2) Income'!$D$13:$D$32,"4th Wednesday",'2) Income'!$F$13:$F$32,"&lt;="&amp;$A106),0)))</f>
        <v>0</v>
      </c>
      <c r="AF106" s="8" cm="1">
        <f t="array" ref="AF106">IF(A106="","",IF(COUNTIF('2) Income'!$D$13:$D$32,"Every 4 Weeks")=0,0,SUMPRODUCT(--(IFERROR(MOD(A106-'2) Income'!$F$13:$F$32,28),1)=0),--('2) Income'!$D$13:$D$32="Every 4 Weeks"),--('2) Income'!$F$13:$F$32&lt;=A106),'2) Income'!$E$13:$E$32)))</f>
        <v>0</v>
      </c>
      <c r="AG106" s="8">
        <f>IF(A106="","",IF(COUNTIF('2) Income'!$D$13:$D$32,"Monthly")=0,0,IF(B106="N",SUMIFS('2) Income'!$E$13:$E$32,'2) Income'!$D$13:$D$32,"monthly",'2) Income'!$F$13:$F$32,"&lt;="&amp;$A106,'2) Income'!$I$13:$I$32,DAY(A106)),SUMIFS('2) Income'!$E$13:$E$32,'2) Income'!$D$13:$D$32,"monthly",'2) Income'!$F$13:$F$32,"&lt;="&amp;$A106,'2) Income'!$I$13:$I$32,"&gt;="&amp;DAY(A106)))))</f>
        <v>0</v>
      </c>
      <c r="AH106" s="8" cm="1">
        <f t="array" ref="AH106">IF(A106="","",IF(COUNTIF('2) Income'!$D$13:$D$32,"Yearly")=0,0,SUMPRODUCT(--('2) Income'!$D$13:$D$32="Yearly"),--('2) Income'!$F$13:$F$32&lt;=A106),IF(B106="N",--('2) Income'!$I$13:$I$32=DAY(A106)),--('2) Income'!$I$13:$I$32&gt;=DAY(A106))),--(IFERROR(MOD('2) Income'!$H$13:$H$32-MONTH(A106)+12,12),1)=0),'2) Income'!$E$13:$E$32)))</f>
        <v>0</v>
      </c>
      <c r="AI106" s="8">
        <f>IF(A106="","",IF(COUNTIF('2) Income'!$D$13:$D$32,"one-time")=0,0,SUMIFS('2) Income'!$E$13:$E$32,'2) Income'!$D$13:$D$32,"one-time",'2) Income'!$F$13:$F$32,"="&amp;$A106)))</f>
        <v>0</v>
      </c>
      <c r="AJ106" s="9">
        <f t="shared" si="6"/>
        <v>0</v>
      </c>
    </row>
    <row r="107" spans="1:36">
      <c r="A107" s="7">
        <f>IF(A106="","",IF(A106+1&lt;='1) Period'!$E$21,A106+1,""))</f>
        <v>45579</v>
      </c>
      <c r="B107" s="7" t="str">
        <f t="shared" si="7"/>
        <v>N</v>
      </c>
      <c r="C107" t="str">
        <f t="shared" si="8"/>
        <v>F</v>
      </c>
      <c r="D107" s="8">
        <f>IF(A107="","",IF(TEXT(A107,"dddd")='4) Happy Money'!$E$23,WAllowance,0))</f>
        <v>400</v>
      </c>
      <c r="E107" s="8">
        <f>IF(A107="","",IF(B107="N",SUMIF(TMonthly[Day of the Month],DAY(A107),TMonthly[Amount]),SUMIF(TMonthly[Day of the Month],"&gt;="&amp;DAY(A107),TMonthly[Amount])))</f>
        <v>0</v>
      </c>
      <c r="F107" s="8" cm="1">
        <f t="array" ref="F107">IF(A107="","",SUMPRODUCT(--(TYearly[Due Date]&lt;=A107),IF(B107="N",--(TYearly[Day]=DAY(A107)),--(TYearly[Day]&gt;=DAY(A107))),--(IFERROR(MOD(TYearly[Month]-MONTH(A107)+12,12),1)=0),TYearly[Amount]))</f>
        <v>0</v>
      </c>
      <c r="G107" s="8">
        <f>IF(A107="","",SUMIF(TOneTime[Due Date],A107,TOneTime[Amount]))</f>
        <v>0</v>
      </c>
      <c r="H107" s="8" cm="1">
        <f t="array" ref="H107">IF(A107="","",IF(COUNTIF(TOther[Frequency],$H$1)=0,0,SUMPRODUCT(--(IFERROR(MOD(A107-TOther[Start Date],7),1)=0),--(TOther[Frequency]=$H$1),--(TOther[Start Date]&lt;=A107),--(TOther[End Date Calc]&gt;=A107),TOther[Amount])))</f>
        <v>0</v>
      </c>
      <c r="I107" s="8" cm="1">
        <f t="array" ref="I107">IF(A107="","",IF(COUNTIF(TOther[Frequency],$I$1)=0,0,SUMPRODUCT(--(IFERROR(MOD(A107-TOther[Start Date],14),1)=0),--(TOther[Frequency]=$I$1),--(TOther[Start Date]&lt;=A107),--(TOther[End Date Calc]&gt;=A107),TOther[Amount])))</f>
        <v>230</v>
      </c>
      <c r="J107" s="8">
        <f>IF(A107="","",IF(COUNTIF(TOther[Frequency],$J$1)=0,0,IF(OR(DAY(A107)=1,DAY(A107)=15),SUMIFS(TOther[Amount],TOther[Frequency],$J$1,TOther[Start Date],"&lt;="&amp;$A107,TOther[End Date Calc],"&gt;="&amp;A107),0)))</f>
        <v>0</v>
      </c>
      <c r="K107" s="8">
        <f>IF(A107="","",IF(COUNTIF(TOther[Frequency],$K$1)=0,0,IF(A107=(A107-DAY(A107)+1+2*7-WEEKDAY(A107-DAY(A107)+8-4,1)),SUMIFS(TOther[Amount],TOther[Frequency],$K$1,TOther[Start Date],"&lt;="&amp;$A107,TOther[End Date Calc],"&gt;="&amp;A107),0)))</f>
        <v>0</v>
      </c>
      <c r="L107" s="8">
        <f>IF(A107="","",IF(COUNTIF(TOther[Frequency],$L$1)=0,0,IF(A107=(A107-DAY(A107)+1+3*7-WEEKDAY(A107-DAY(A107)+8-4,1)),SUMIFS(TOther[Amount],TOther[Frequency],$L$1,TOther[Start Date],"&lt;="&amp;$A107,TOther[End Date Calc],"&gt;="&amp;A107),0)))</f>
        <v>0</v>
      </c>
      <c r="M107" s="8">
        <f>IF(A107="","",IF(COUNTIF(TOther[Frequency],$M$1)=0,0,IF(A107=(A107-DAY(A107)+1+4*7-WEEKDAY(A107-DAY(A107)+8-4,1)),SUMIFS(TOther[Amount],TOther[Frequency],$M$1,TOther[Start Date],"&lt;="&amp;$A107,TOther[End Date Calc],"&gt;="&amp;A107),0)))</f>
        <v>0</v>
      </c>
      <c r="N107" s="8" cm="1">
        <f t="array" ref="N107">IF(A107="","",IF(COUNTIF(TOther[Frequency],$N$1)=0,0,SUMPRODUCT(--(IFERROR(MOD(A107-TOther[Start Date],28),1)=0),--(TOther[Frequency]=$N$1),--(TOther[Start Date]&lt;=A107),--(TOther[End Date Calc]&gt;=A107),TOther[Amount])))</f>
        <v>0</v>
      </c>
      <c r="O107" s="8" cm="1">
        <f t="array" ref="O107">IF(A107="","",IF(COUNTIF(TOther[Frequency],$O$1)=0,0,SUMPRODUCT(--(IFERROR(MOD(A107-TOther[Start Date],42),1)=0),--(TOther[Frequency]=$O$1),--(TOther[Start Date]&lt;=A107),--(TOther[End Date Calc]&gt;=A107),TOther[Amount])))</f>
        <v>0</v>
      </c>
      <c r="P107" s="8" cm="1">
        <f t="array" ref="P107">IF(A107="","",IF(COUNTIF(TOther[Frequency],$P$1)=0,0,SUMPRODUCT(--(IFERROR(MOD(A107-TOther[Start Date],56),1)=0),--(TOther[Frequency]=$P$1),--(TOther[Start Date]&lt;=A107),--(TOther[End Date Calc]&gt;=A107),TOther[Amount])))</f>
        <v>0</v>
      </c>
      <c r="Q107" s="8">
        <f>IF(A107="","",IF(COUNTIF(TOther[Frequency],$Q$1)=0,0,IF(B107="N",SUMIFS(TOther[Amount],TOther[Frequency],$Q$1,TOther[Start Date],"&lt;="&amp;$A107,TOther[End Date Calc],"&gt;="&amp;A107,TOther[Start Day],DAY(A107)),SUMIFS(TOther[Amount],TOther[Frequency],$Q$1,TOther[Start Date],"&lt;="&amp;$A107,TOther[End Date Calc],"&gt;="&amp;A107,TOther[Start Day],"&gt;="&amp;DAY(A107)))))</f>
        <v>0</v>
      </c>
      <c r="R107" s="8" cm="1">
        <f t="array" ref="R107">IF(A107="","",IF(COUNTIF(TOther[Frequency],R$1)=0,0,SUMPRODUCT(--(TOther[Frequency]=R$1),--(TOther[Start Date]&lt;=A107),--(TOther[End Date Calc]&gt;=A107),IF(B107="N",--(TOther[Start Day]=DAY(A107)),--(TOther[Start Day]&gt;=DAY(A107))),--(IFERROR(MOD(TOther[Start Month]-MONTH(A107)+2,2),1)=0),TOther[Amount])))</f>
        <v>0</v>
      </c>
      <c r="S107" s="8" cm="1">
        <f t="array" ref="S107">IF(A107="","",IF(COUNTIF(TOther[Frequency],S$1)=0,0,SUMPRODUCT(--(TOther[Frequency]=S$1),--(TOther[Start Date]&lt;=A107),--(TOther[End Date Calc]&gt;=A107),IF(B107="N",--(TOther[Start Day]=DAY(A107)),--(TOther[Start Day]&gt;=DAY(A107))),--(IFERROR(MOD(TOther[Start Month]-MONTH(A107)+3,3),1)=0),TOther[Amount])))</f>
        <v>0</v>
      </c>
      <c r="T107" s="8" cm="1">
        <f t="array" ref="T107">IF($A107="","",IF(COUNTIF(TOther[Frequency],T$1)=0,0,SUMPRODUCT(--(TOther[Frequency]=T$1),--(TOther[Start Date]&lt;=$A107),--(TOther[End Date Calc]&gt;=$A107),IF($B107="N",--(TOther[Start Day]=DAY($A107)),--(TOther[Start Day]&gt;=DAY($A107))),--(IFERROR(MOD(TOther[Start Month]-MONTH($A107)+4,4),1)=0),TOther[Amount])))</f>
        <v>0</v>
      </c>
      <c r="U107" s="8" cm="1">
        <f t="array" ref="U107">IF(A107="","",IF(COUNTIF(TOther[Frequency],$U$1)=0,0,SUMPRODUCT(--(TOther[Frequency]=$U$1),--(TOther[Start Date]&lt;=A107),--(TOther[End Date Calc]&gt;=A107),IF(B107="N",--(TOther[Start Day]=DAY(A107)),--(TOther[Start Day]&gt;=DAY(A107))),--(IFERROR(MOD(TOther[Start Month]-MONTH(A107)+6,6),1)=0),TOther[Amount])))</f>
        <v>0</v>
      </c>
      <c r="V107" s="8" cm="1">
        <f t="array" ref="V107">IF(A107="","",IF(COUNTIF(TOther[Frequency],$V$1)=0,0,SUMPRODUCT(--(TOther[Frequency]=$V$1),--(TOther[Start Date]&lt;=A107),--(TOther[End Date Calc]&gt;=A107),IF(B107="N",--(TOther[Start Day]=DAY(A107)),--(TOther[Start Day]&gt;=DAY(A107))),--(IFERROR(MOD(TOther[Start Month]-MONTH(A107)+12,12),1)=0),TOther[Amount])))</f>
        <v>0</v>
      </c>
      <c r="W107" s="8">
        <f>IF(A107="","",SUMIFS(TOther[Amount],TOther[Start Date],A107,TOther[Frequency],$W$1))</f>
        <v>0</v>
      </c>
      <c r="X107" s="9">
        <f t="shared" si="5"/>
        <v>230</v>
      </c>
      <c r="Y107" s="9">
        <f t="shared" si="9"/>
        <v>230</v>
      </c>
      <c r="Z107" s="8" cm="1">
        <f t="array" ref="Z107">IF(A107="","",IF(COUNTIF('2) Income'!$D$13:$D$32,"Weekly")=0,0,SUMPRODUCT(--(IFERROR(MOD(A107-'2) Income'!$F$13:$F$32,7),1)=0),--('2) Income'!$D$13:$D$32="Weekly"),--('2) Income'!$F$13:$F$32&lt;=A107),'2) Income'!$E$13:$E$32)))</f>
        <v>0</v>
      </c>
      <c r="AA107" s="8" cm="1">
        <f t="array" ref="AA107">IF(A107="","",IF(COUNTIF('2) Income'!$D$13:$D$32,"Every Other Week")=0,0,SUMPRODUCT(--(IFERROR(MOD(A107-'2) Income'!$F$13:$F$32,14),1)=0),--('2) Income'!$D$13:$D$32="Every Other Week"),--('2) Income'!$F$13:$F$32&lt;=A107),'2) Income'!$E$13:$E$32)))</f>
        <v>0</v>
      </c>
      <c r="AB107" s="8">
        <f>IF(A107="","",IF(COUNTIF('2) Income'!$D$13:$D$32,"1st and 15th")=0,0,IF(OR(DAY(A107)=1,DAY(A107)=15),SUMIFS('2) Income'!$E$13:$E$32,'2) Income'!$D$13:$D$32,"1st and 15th",'2) Income'!$F$13:$F$32,"&lt;="&amp;$A107),0)))</f>
        <v>0</v>
      </c>
      <c r="AC107" s="8">
        <f>IF(A107="","",IF(COUNTIF('2) Income'!$D$13:$D$32,"2nd Wednesday")=0,0,IF(A107=(A107-DAY(A107)+1+2*7-WEEKDAY(A107-DAY(A107)+8-4,1)),SUMIFS('2) Income'!$E$13:$E$32,'2) Income'!$D$13:$D$32,"2nd Wednesday",'2) Income'!$F$13:$F$32,"&lt;="&amp;$A107),0)))</f>
        <v>0</v>
      </c>
      <c r="AD107" s="8">
        <f>IF(A107="","",IF(COUNTIF('2) Income'!$D$13:$D$32,"3rd Wednesday")=0,0,IF(A107=(A107-DAY(A107)+1+3*7-WEEKDAY(A107-DAY(A107)+8-4,1)),SUMIFS('2) Income'!$E$13:$E$32,'2) Income'!$D$13:$D$32,"3rd Wednesday",'2) Income'!$F$13:$F$32,"&lt;="&amp;$A107),0)))</f>
        <v>0</v>
      </c>
      <c r="AE107" s="8">
        <f>IF(A107="","",IF(COUNTIF('2) Income'!$D$13:$D$32,"4th Wednesday")=0,0,IF(A107=(A107-DAY(A107)+1+4*7-WEEKDAY(A107-DAY(A107)+8-4,1)),SUMIFS('2) Income'!$E$13:$E$32,'2) Income'!$D$13:$D$32,"4th Wednesday",'2) Income'!$F$13:$F$32,"&lt;="&amp;$A107),0)))</f>
        <v>0</v>
      </c>
      <c r="AF107" s="8" cm="1">
        <f t="array" ref="AF107">IF(A107="","",IF(COUNTIF('2) Income'!$D$13:$D$32,"Every 4 Weeks")=0,0,SUMPRODUCT(--(IFERROR(MOD(A107-'2) Income'!$F$13:$F$32,28),1)=0),--('2) Income'!$D$13:$D$32="Every 4 Weeks"),--('2) Income'!$F$13:$F$32&lt;=A107),'2) Income'!$E$13:$E$32)))</f>
        <v>0</v>
      </c>
      <c r="AG107" s="8">
        <f>IF(A107="","",IF(COUNTIF('2) Income'!$D$13:$D$32,"Monthly")=0,0,IF(B107="N",SUMIFS('2) Income'!$E$13:$E$32,'2) Income'!$D$13:$D$32,"monthly",'2) Income'!$F$13:$F$32,"&lt;="&amp;$A107,'2) Income'!$I$13:$I$32,DAY(A107)),SUMIFS('2) Income'!$E$13:$E$32,'2) Income'!$D$13:$D$32,"monthly",'2) Income'!$F$13:$F$32,"&lt;="&amp;$A107,'2) Income'!$I$13:$I$32,"&gt;="&amp;DAY(A107)))))</f>
        <v>0</v>
      </c>
      <c r="AH107" s="8" cm="1">
        <f t="array" ref="AH107">IF(A107="","",IF(COUNTIF('2) Income'!$D$13:$D$32,"Yearly")=0,0,SUMPRODUCT(--('2) Income'!$D$13:$D$32="Yearly"),--('2) Income'!$F$13:$F$32&lt;=A107),IF(B107="N",--('2) Income'!$I$13:$I$32=DAY(A107)),--('2) Income'!$I$13:$I$32&gt;=DAY(A107))),--(IFERROR(MOD('2) Income'!$H$13:$H$32-MONTH(A107)+12,12),1)=0),'2) Income'!$E$13:$E$32)))</f>
        <v>0</v>
      </c>
      <c r="AI107" s="8">
        <f>IF(A107="","",IF(COUNTIF('2) Income'!$D$13:$D$32,"one-time")=0,0,SUMIFS('2) Income'!$E$13:$E$32,'2) Income'!$D$13:$D$32,"one-time",'2) Income'!$F$13:$F$32,"="&amp;$A107)))</f>
        <v>0</v>
      </c>
      <c r="AJ107" s="9">
        <f t="shared" si="6"/>
        <v>0</v>
      </c>
    </row>
    <row r="108" spans="1:36">
      <c r="A108" s="7">
        <f>IF(A107="","",IF(A107+1&lt;='1) Period'!$E$21,A107+1,""))</f>
        <v>45580</v>
      </c>
      <c r="B108" s="7" t="str">
        <f t="shared" si="7"/>
        <v>N</v>
      </c>
      <c r="C108" t="str">
        <f t="shared" si="8"/>
        <v>F</v>
      </c>
      <c r="D108" s="8">
        <f>IF(A108="","",IF(TEXT(A108,"dddd")='4) Happy Money'!$E$23,WAllowance,0))</f>
        <v>0</v>
      </c>
      <c r="E108" s="8">
        <f>IF(A108="","",IF(B108="N",SUMIF(TMonthly[Day of the Month],DAY(A108),TMonthly[Amount]),SUMIF(TMonthly[Day of the Month],"&gt;="&amp;DAY(A108),TMonthly[Amount])))</f>
        <v>0</v>
      </c>
      <c r="F108" s="8" cm="1">
        <f t="array" ref="F108">IF(A108="","",SUMPRODUCT(--(TYearly[Due Date]&lt;=A108),IF(B108="N",--(TYearly[Day]=DAY(A108)),--(TYearly[Day]&gt;=DAY(A108))),--(IFERROR(MOD(TYearly[Month]-MONTH(A108)+12,12),1)=0),TYearly[Amount]))</f>
        <v>0</v>
      </c>
      <c r="G108" s="8">
        <f>IF(A108="","",SUMIF(TOneTime[Due Date],A108,TOneTime[Amount]))</f>
        <v>0</v>
      </c>
      <c r="H108" s="8" cm="1">
        <f t="array" ref="H108">IF(A108="","",IF(COUNTIF(TOther[Frequency],$H$1)=0,0,SUMPRODUCT(--(IFERROR(MOD(A108-TOther[Start Date],7),1)=0),--(TOther[Frequency]=$H$1),--(TOther[Start Date]&lt;=A108),--(TOther[End Date Calc]&gt;=A108),TOther[Amount])))</f>
        <v>0</v>
      </c>
      <c r="I108" s="8" cm="1">
        <f t="array" ref="I108">IF(A108="","",IF(COUNTIF(TOther[Frequency],$I$1)=0,0,SUMPRODUCT(--(IFERROR(MOD(A108-TOther[Start Date],14),1)=0),--(TOther[Frequency]=$I$1),--(TOther[Start Date]&lt;=A108),--(TOther[End Date Calc]&gt;=A108),TOther[Amount])))</f>
        <v>0</v>
      </c>
      <c r="J108" s="8">
        <f>IF(A108="","",IF(COUNTIF(TOther[Frequency],$J$1)=0,0,IF(OR(DAY(A108)=1,DAY(A108)=15),SUMIFS(TOther[Amount],TOther[Frequency],$J$1,TOther[Start Date],"&lt;="&amp;$A108,TOther[End Date Calc],"&gt;="&amp;A108),0)))</f>
        <v>0</v>
      </c>
      <c r="K108" s="8">
        <f>IF(A108="","",IF(COUNTIF(TOther[Frequency],$K$1)=0,0,IF(A108=(A108-DAY(A108)+1+2*7-WEEKDAY(A108-DAY(A108)+8-4,1)),SUMIFS(TOther[Amount],TOther[Frequency],$K$1,TOther[Start Date],"&lt;="&amp;$A108,TOther[End Date Calc],"&gt;="&amp;A108),0)))</f>
        <v>0</v>
      </c>
      <c r="L108" s="8">
        <f>IF(A108="","",IF(COUNTIF(TOther[Frequency],$L$1)=0,0,IF(A108=(A108-DAY(A108)+1+3*7-WEEKDAY(A108-DAY(A108)+8-4,1)),SUMIFS(TOther[Amount],TOther[Frequency],$L$1,TOther[Start Date],"&lt;="&amp;$A108,TOther[End Date Calc],"&gt;="&amp;A108),0)))</f>
        <v>0</v>
      </c>
      <c r="M108" s="8">
        <f>IF(A108="","",IF(COUNTIF(TOther[Frequency],$M$1)=0,0,IF(A108=(A108-DAY(A108)+1+4*7-WEEKDAY(A108-DAY(A108)+8-4,1)),SUMIFS(TOther[Amount],TOther[Frequency],$M$1,TOther[Start Date],"&lt;="&amp;$A108,TOther[End Date Calc],"&gt;="&amp;A108),0)))</f>
        <v>0</v>
      </c>
      <c r="N108" s="8" cm="1">
        <f t="array" ref="N108">IF(A108="","",IF(COUNTIF(TOther[Frequency],$N$1)=0,0,SUMPRODUCT(--(IFERROR(MOD(A108-TOther[Start Date],28),1)=0),--(TOther[Frequency]=$N$1),--(TOther[Start Date]&lt;=A108),--(TOther[End Date Calc]&gt;=A108),TOther[Amount])))</f>
        <v>0</v>
      </c>
      <c r="O108" s="8" cm="1">
        <f t="array" ref="O108">IF(A108="","",IF(COUNTIF(TOther[Frequency],$O$1)=0,0,SUMPRODUCT(--(IFERROR(MOD(A108-TOther[Start Date],42),1)=0),--(TOther[Frequency]=$O$1),--(TOther[Start Date]&lt;=A108),--(TOther[End Date Calc]&gt;=A108),TOther[Amount])))</f>
        <v>0</v>
      </c>
      <c r="P108" s="8" cm="1">
        <f t="array" ref="P108">IF(A108="","",IF(COUNTIF(TOther[Frequency],$P$1)=0,0,SUMPRODUCT(--(IFERROR(MOD(A108-TOther[Start Date],56),1)=0),--(TOther[Frequency]=$P$1),--(TOther[Start Date]&lt;=A108),--(TOther[End Date Calc]&gt;=A108),TOther[Amount])))</f>
        <v>0</v>
      </c>
      <c r="Q108" s="8">
        <f>IF(A108="","",IF(COUNTIF(TOther[Frequency],$Q$1)=0,0,IF(B108="N",SUMIFS(TOther[Amount],TOther[Frequency],$Q$1,TOther[Start Date],"&lt;="&amp;$A108,TOther[End Date Calc],"&gt;="&amp;A108,TOther[Start Day],DAY(A108)),SUMIFS(TOther[Amount],TOther[Frequency],$Q$1,TOther[Start Date],"&lt;="&amp;$A108,TOther[End Date Calc],"&gt;="&amp;A108,TOther[Start Day],"&gt;="&amp;DAY(A108)))))</f>
        <v>0</v>
      </c>
      <c r="R108" s="8" cm="1">
        <f t="array" ref="R108">IF(A108="","",IF(COUNTIF(TOther[Frequency],R$1)=0,0,SUMPRODUCT(--(TOther[Frequency]=R$1),--(TOther[Start Date]&lt;=A108),--(TOther[End Date Calc]&gt;=A108),IF(B108="N",--(TOther[Start Day]=DAY(A108)),--(TOther[Start Day]&gt;=DAY(A108))),--(IFERROR(MOD(TOther[Start Month]-MONTH(A108)+2,2),1)=0),TOther[Amount])))</f>
        <v>0</v>
      </c>
      <c r="S108" s="8" cm="1">
        <f t="array" ref="S108">IF(A108="","",IF(COUNTIF(TOther[Frequency],S$1)=0,0,SUMPRODUCT(--(TOther[Frequency]=S$1),--(TOther[Start Date]&lt;=A108),--(TOther[End Date Calc]&gt;=A108),IF(B108="N",--(TOther[Start Day]=DAY(A108)),--(TOther[Start Day]&gt;=DAY(A108))),--(IFERROR(MOD(TOther[Start Month]-MONTH(A108)+3,3),1)=0),TOther[Amount])))</f>
        <v>0</v>
      </c>
      <c r="T108" s="8" cm="1">
        <f t="array" ref="T108">IF($A108="","",IF(COUNTIF(TOther[Frequency],T$1)=0,0,SUMPRODUCT(--(TOther[Frequency]=T$1),--(TOther[Start Date]&lt;=$A108),--(TOther[End Date Calc]&gt;=$A108),IF($B108="N",--(TOther[Start Day]=DAY($A108)),--(TOther[Start Day]&gt;=DAY($A108))),--(IFERROR(MOD(TOther[Start Month]-MONTH($A108)+4,4),1)=0),TOther[Amount])))</f>
        <v>0</v>
      </c>
      <c r="U108" s="8" cm="1">
        <f t="array" ref="U108">IF(A108="","",IF(COUNTIF(TOther[Frequency],$U$1)=0,0,SUMPRODUCT(--(TOther[Frequency]=$U$1),--(TOther[Start Date]&lt;=A108),--(TOther[End Date Calc]&gt;=A108),IF(B108="N",--(TOther[Start Day]=DAY(A108)),--(TOther[Start Day]&gt;=DAY(A108))),--(IFERROR(MOD(TOther[Start Month]-MONTH(A108)+6,6),1)=0),TOther[Amount])))</f>
        <v>0</v>
      </c>
      <c r="V108" s="8" cm="1">
        <f t="array" ref="V108">IF(A108="","",IF(COUNTIF(TOther[Frequency],$V$1)=0,0,SUMPRODUCT(--(TOther[Frequency]=$V$1),--(TOther[Start Date]&lt;=A108),--(TOther[End Date Calc]&gt;=A108),IF(B108="N",--(TOther[Start Day]=DAY(A108)),--(TOther[Start Day]&gt;=DAY(A108))),--(IFERROR(MOD(TOther[Start Month]-MONTH(A108)+12,12),1)=0),TOther[Amount])))</f>
        <v>0</v>
      </c>
      <c r="W108" s="8">
        <f>IF(A108="","",SUMIFS(TOther[Amount],TOther[Start Date],A108,TOther[Frequency],$W$1))</f>
        <v>0</v>
      </c>
      <c r="X108" s="9">
        <f t="shared" si="5"/>
        <v>0</v>
      </c>
      <c r="Y108" s="9">
        <f t="shared" si="9"/>
        <v>0</v>
      </c>
      <c r="Z108" s="8" cm="1">
        <f t="array" ref="Z108">IF(A108="","",IF(COUNTIF('2) Income'!$D$13:$D$32,"Weekly")=0,0,SUMPRODUCT(--(IFERROR(MOD(A108-'2) Income'!$F$13:$F$32,7),1)=0),--('2) Income'!$D$13:$D$32="Weekly"),--('2) Income'!$F$13:$F$32&lt;=A108),'2) Income'!$E$13:$E$32)))</f>
        <v>0</v>
      </c>
      <c r="AA108" s="8" cm="1">
        <f t="array" ref="AA108">IF(A108="","",IF(COUNTIF('2) Income'!$D$13:$D$32,"Every Other Week")=0,0,SUMPRODUCT(--(IFERROR(MOD(A108-'2) Income'!$F$13:$F$32,14),1)=0),--('2) Income'!$D$13:$D$32="Every Other Week"),--('2) Income'!$F$13:$F$32&lt;=A108),'2) Income'!$E$13:$E$32)))</f>
        <v>0</v>
      </c>
      <c r="AB108" s="8">
        <f>IF(A108="","",IF(COUNTIF('2) Income'!$D$13:$D$32,"1st and 15th")=0,0,IF(OR(DAY(A108)=1,DAY(A108)=15),SUMIFS('2) Income'!$E$13:$E$32,'2) Income'!$D$13:$D$32,"1st and 15th",'2) Income'!$F$13:$F$32,"&lt;="&amp;$A108),0)))</f>
        <v>0</v>
      </c>
      <c r="AC108" s="8">
        <f>IF(A108="","",IF(COUNTIF('2) Income'!$D$13:$D$32,"2nd Wednesday")=0,0,IF(A108=(A108-DAY(A108)+1+2*7-WEEKDAY(A108-DAY(A108)+8-4,1)),SUMIFS('2) Income'!$E$13:$E$32,'2) Income'!$D$13:$D$32,"2nd Wednesday",'2) Income'!$F$13:$F$32,"&lt;="&amp;$A108),0)))</f>
        <v>0</v>
      </c>
      <c r="AD108" s="8">
        <f>IF(A108="","",IF(COUNTIF('2) Income'!$D$13:$D$32,"3rd Wednesday")=0,0,IF(A108=(A108-DAY(A108)+1+3*7-WEEKDAY(A108-DAY(A108)+8-4,1)),SUMIFS('2) Income'!$E$13:$E$32,'2) Income'!$D$13:$D$32,"3rd Wednesday",'2) Income'!$F$13:$F$32,"&lt;="&amp;$A108),0)))</f>
        <v>0</v>
      </c>
      <c r="AE108" s="8">
        <f>IF(A108="","",IF(COUNTIF('2) Income'!$D$13:$D$32,"4th Wednesday")=0,0,IF(A108=(A108-DAY(A108)+1+4*7-WEEKDAY(A108-DAY(A108)+8-4,1)),SUMIFS('2) Income'!$E$13:$E$32,'2) Income'!$D$13:$D$32,"4th Wednesday",'2) Income'!$F$13:$F$32,"&lt;="&amp;$A108),0)))</f>
        <v>0</v>
      </c>
      <c r="AF108" s="8" cm="1">
        <f t="array" ref="AF108">IF(A108="","",IF(COUNTIF('2) Income'!$D$13:$D$32,"Every 4 Weeks")=0,0,SUMPRODUCT(--(IFERROR(MOD(A108-'2) Income'!$F$13:$F$32,28),1)=0),--('2) Income'!$D$13:$D$32="Every 4 Weeks"),--('2) Income'!$F$13:$F$32&lt;=A108),'2) Income'!$E$13:$E$32)))</f>
        <v>0</v>
      </c>
      <c r="AG108" s="8">
        <f>IF(A108="","",IF(COUNTIF('2) Income'!$D$13:$D$32,"Monthly")=0,0,IF(B108="N",SUMIFS('2) Income'!$E$13:$E$32,'2) Income'!$D$13:$D$32,"monthly",'2) Income'!$F$13:$F$32,"&lt;="&amp;$A108,'2) Income'!$I$13:$I$32,DAY(A108)),SUMIFS('2) Income'!$E$13:$E$32,'2) Income'!$D$13:$D$32,"monthly",'2) Income'!$F$13:$F$32,"&lt;="&amp;$A108,'2) Income'!$I$13:$I$32,"&gt;="&amp;DAY(A108)))))</f>
        <v>0</v>
      </c>
      <c r="AH108" s="8" cm="1">
        <f t="array" ref="AH108">IF(A108="","",IF(COUNTIF('2) Income'!$D$13:$D$32,"Yearly")=0,0,SUMPRODUCT(--('2) Income'!$D$13:$D$32="Yearly"),--('2) Income'!$F$13:$F$32&lt;=A108),IF(B108="N",--('2) Income'!$I$13:$I$32=DAY(A108)),--('2) Income'!$I$13:$I$32&gt;=DAY(A108))),--(IFERROR(MOD('2) Income'!$H$13:$H$32-MONTH(A108)+12,12),1)=0),'2) Income'!$E$13:$E$32)))</f>
        <v>0</v>
      </c>
      <c r="AI108" s="8">
        <f>IF(A108="","",IF(COUNTIF('2) Income'!$D$13:$D$32,"one-time")=0,0,SUMIFS('2) Income'!$E$13:$E$32,'2) Income'!$D$13:$D$32,"one-time",'2) Income'!$F$13:$F$32,"="&amp;$A108)))</f>
        <v>0</v>
      </c>
      <c r="AJ108" s="9">
        <f t="shared" si="6"/>
        <v>0</v>
      </c>
    </row>
    <row r="109" spans="1:36">
      <c r="A109" s="7">
        <f>IF(A108="","",IF(A108+1&lt;='1) Period'!$E$21,A108+1,""))</f>
        <v>45581</v>
      </c>
      <c r="B109" s="7" t="str">
        <f t="shared" si="7"/>
        <v>N</v>
      </c>
      <c r="C109" t="str">
        <f t="shared" si="8"/>
        <v>F</v>
      </c>
      <c r="D109" s="8">
        <f>IF(A109="","",IF(TEXT(A109,"dddd")='4) Happy Money'!$E$23,WAllowance,0))</f>
        <v>0</v>
      </c>
      <c r="E109" s="8">
        <f>IF(A109="","",IF(B109="N",SUMIF(TMonthly[Day of the Month],DAY(A109),TMonthly[Amount]),SUMIF(TMonthly[Day of the Month],"&gt;="&amp;DAY(A109),TMonthly[Amount])))</f>
        <v>0</v>
      </c>
      <c r="F109" s="8" cm="1">
        <f t="array" ref="F109">IF(A109="","",SUMPRODUCT(--(TYearly[Due Date]&lt;=A109),IF(B109="N",--(TYearly[Day]=DAY(A109)),--(TYearly[Day]&gt;=DAY(A109))),--(IFERROR(MOD(TYearly[Month]-MONTH(A109)+12,12),1)=0),TYearly[Amount]))</f>
        <v>0</v>
      </c>
      <c r="G109" s="8">
        <f>IF(A109="","",SUMIF(TOneTime[Due Date],A109,TOneTime[Amount]))</f>
        <v>0</v>
      </c>
      <c r="H109" s="8" cm="1">
        <f t="array" ref="H109">IF(A109="","",IF(COUNTIF(TOther[Frequency],$H$1)=0,0,SUMPRODUCT(--(IFERROR(MOD(A109-TOther[Start Date],7),1)=0),--(TOther[Frequency]=$H$1),--(TOther[Start Date]&lt;=A109),--(TOther[End Date Calc]&gt;=A109),TOther[Amount])))</f>
        <v>0</v>
      </c>
      <c r="I109" s="8" cm="1">
        <f t="array" ref="I109">IF(A109="","",IF(COUNTIF(TOther[Frequency],$I$1)=0,0,SUMPRODUCT(--(IFERROR(MOD(A109-TOther[Start Date],14),1)=0),--(TOther[Frequency]=$I$1),--(TOther[Start Date]&lt;=A109),--(TOther[End Date Calc]&gt;=A109),TOther[Amount])))</f>
        <v>0</v>
      </c>
      <c r="J109" s="8">
        <f>IF(A109="","",IF(COUNTIF(TOther[Frequency],$J$1)=0,0,IF(OR(DAY(A109)=1,DAY(A109)=15),SUMIFS(TOther[Amount],TOther[Frequency],$J$1,TOther[Start Date],"&lt;="&amp;$A109,TOther[End Date Calc],"&gt;="&amp;A109),0)))</f>
        <v>0</v>
      </c>
      <c r="K109" s="8">
        <f>IF(A109="","",IF(COUNTIF(TOther[Frequency],$K$1)=0,0,IF(A109=(A109-DAY(A109)+1+2*7-WEEKDAY(A109-DAY(A109)+8-4,1)),SUMIFS(TOther[Amount],TOther[Frequency],$K$1,TOther[Start Date],"&lt;="&amp;$A109,TOther[End Date Calc],"&gt;="&amp;A109),0)))</f>
        <v>0</v>
      </c>
      <c r="L109" s="8">
        <f>IF(A109="","",IF(COUNTIF(TOther[Frequency],$L$1)=0,0,IF(A109=(A109-DAY(A109)+1+3*7-WEEKDAY(A109-DAY(A109)+8-4,1)),SUMIFS(TOther[Amount],TOther[Frequency],$L$1,TOther[Start Date],"&lt;="&amp;$A109,TOther[End Date Calc],"&gt;="&amp;A109),0)))</f>
        <v>0</v>
      </c>
      <c r="M109" s="8">
        <f>IF(A109="","",IF(COUNTIF(TOther[Frequency],$M$1)=0,0,IF(A109=(A109-DAY(A109)+1+4*7-WEEKDAY(A109-DAY(A109)+8-4,1)),SUMIFS(TOther[Amount],TOther[Frequency],$M$1,TOther[Start Date],"&lt;="&amp;$A109,TOther[End Date Calc],"&gt;="&amp;A109),0)))</f>
        <v>0</v>
      </c>
      <c r="N109" s="8" cm="1">
        <f t="array" ref="N109">IF(A109="","",IF(COUNTIF(TOther[Frequency],$N$1)=0,0,SUMPRODUCT(--(IFERROR(MOD(A109-TOther[Start Date],28),1)=0),--(TOther[Frequency]=$N$1),--(TOther[Start Date]&lt;=A109),--(TOther[End Date Calc]&gt;=A109),TOther[Amount])))</f>
        <v>0</v>
      </c>
      <c r="O109" s="8" cm="1">
        <f t="array" ref="O109">IF(A109="","",IF(COUNTIF(TOther[Frequency],$O$1)=0,0,SUMPRODUCT(--(IFERROR(MOD(A109-TOther[Start Date],42),1)=0),--(TOther[Frequency]=$O$1),--(TOther[Start Date]&lt;=A109),--(TOther[End Date Calc]&gt;=A109),TOther[Amount])))</f>
        <v>0</v>
      </c>
      <c r="P109" s="8" cm="1">
        <f t="array" ref="P109">IF(A109="","",IF(COUNTIF(TOther[Frequency],$P$1)=0,0,SUMPRODUCT(--(IFERROR(MOD(A109-TOther[Start Date],56),1)=0),--(TOther[Frequency]=$P$1),--(TOther[Start Date]&lt;=A109),--(TOther[End Date Calc]&gt;=A109),TOther[Amount])))</f>
        <v>0</v>
      </c>
      <c r="Q109" s="8">
        <f>IF(A109="","",IF(COUNTIF(TOther[Frequency],$Q$1)=0,0,IF(B109="N",SUMIFS(TOther[Amount],TOther[Frequency],$Q$1,TOther[Start Date],"&lt;="&amp;$A109,TOther[End Date Calc],"&gt;="&amp;A109,TOther[Start Day],DAY(A109)),SUMIFS(TOther[Amount],TOther[Frequency],$Q$1,TOther[Start Date],"&lt;="&amp;$A109,TOther[End Date Calc],"&gt;="&amp;A109,TOther[Start Day],"&gt;="&amp;DAY(A109)))))</f>
        <v>0</v>
      </c>
      <c r="R109" s="8" cm="1">
        <f t="array" ref="R109">IF(A109="","",IF(COUNTIF(TOther[Frequency],R$1)=0,0,SUMPRODUCT(--(TOther[Frequency]=R$1),--(TOther[Start Date]&lt;=A109),--(TOther[End Date Calc]&gt;=A109),IF(B109="N",--(TOther[Start Day]=DAY(A109)),--(TOther[Start Day]&gt;=DAY(A109))),--(IFERROR(MOD(TOther[Start Month]-MONTH(A109)+2,2),1)=0),TOther[Amount])))</f>
        <v>0</v>
      </c>
      <c r="S109" s="8" cm="1">
        <f t="array" ref="S109">IF(A109="","",IF(COUNTIF(TOther[Frequency],S$1)=0,0,SUMPRODUCT(--(TOther[Frequency]=S$1),--(TOther[Start Date]&lt;=A109),--(TOther[End Date Calc]&gt;=A109),IF(B109="N",--(TOther[Start Day]=DAY(A109)),--(TOther[Start Day]&gt;=DAY(A109))),--(IFERROR(MOD(TOther[Start Month]-MONTH(A109)+3,3),1)=0),TOther[Amount])))</f>
        <v>0</v>
      </c>
      <c r="T109" s="8" cm="1">
        <f t="array" ref="T109">IF($A109="","",IF(COUNTIF(TOther[Frequency],T$1)=0,0,SUMPRODUCT(--(TOther[Frequency]=T$1),--(TOther[Start Date]&lt;=$A109),--(TOther[End Date Calc]&gt;=$A109),IF($B109="N",--(TOther[Start Day]=DAY($A109)),--(TOther[Start Day]&gt;=DAY($A109))),--(IFERROR(MOD(TOther[Start Month]-MONTH($A109)+4,4),1)=0),TOther[Amount])))</f>
        <v>0</v>
      </c>
      <c r="U109" s="8" cm="1">
        <f t="array" ref="U109">IF(A109="","",IF(COUNTIF(TOther[Frequency],$U$1)=0,0,SUMPRODUCT(--(TOther[Frequency]=$U$1),--(TOther[Start Date]&lt;=A109),--(TOther[End Date Calc]&gt;=A109),IF(B109="N",--(TOther[Start Day]=DAY(A109)),--(TOther[Start Day]&gt;=DAY(A109))),--(IFERROR(MOD(TOther[Start Month]-MONTH(A109)+6,6),1)=0),TOther[Amount])))</f>
        <v>0</v>
      </c>
      <c r="V109" s="8" cm="1">
        <f t="array" ref="V109">IF(A109="","",IF(COUNTIF(TOther[Frequency],$V$1)=0,0,SUMPRODUCT(--(TOther[Frequency]=$V$1),--(TOther[Start Date]&lt;=A109),--(TOther[End Date Calc]&gt;=A109),IF(B109="N",--(TOther[Start Day]=DAY(A109)),--(TOther[Start Day]&gt;=DAY(A109))),--(IFERROR(MOD(TOther[Start Month]-MONTH(A109)+12,12),1)=0),TOther[Amount])))</f>
        <v>0</v>
      </c>
      <c r="W109" s="8">
        <f>IF(A109="","",SUMIFS(TOther[Amount],TOther[Start Date],A109,TOther[Frequency],$W$1))</f>
        <v>0</v>
      </c>
      <c r="X109" s="9">
        <f t="shared" si="5"/>
        <v>0</v>
      </c>
      <c r="Y109" s="9">
        <f t="shared" si="9"/>
        <v>0</v>
      </c>
      <c r="Z109" s="8" cm="1">
        <f t="array" ref="Z109">IF(A109="","",IF(COUNTIF('2) Income'!$D$13:$D$32,"Weekly")=0,0,SUMPRODUCT(--(IFERROR(MOD(A109-'2) Income'!$F$13:$F$32,7),1)=0),--('2) Income'!$D$13:$D$32="Weekly"),--('2) Income'!$F$13:$F$32&lt;=A109),'2) Income'!$E$13:$E$32)))</f>
        <v>0</v>
      </c>
      <c r="AA109" s="8" cm="1">
        <f t="array" ref="AA109">IF(A109="","",IF(COUNTIF('2) Income'!$D$13:$D$32,"Every Other Week")=0,0,SUMPRODUCT(--(IFERROR(MOD(A109-'2) Income'!$F$13:$F$32,14),1)=0),--('2) Income'!$D$13:$D$32="Every Other Week"),--('2) Income'!$F$13:$F$32&lt;=A109),'2) Income'!$E$13:$E$32)))</f>
        <v>0</v>
      </c>
      <c r="AB109" s="8">
        <f>IF(A109="","",IF(COUNTIF('2) Income'!$D$13:$D$32,"1st and 15th")=0,0,IF(OR(DAY(A109)=1,DAY(A109)=15),SUMIFS('2) Income'!$E$13:$E$32,'2) Income'!$D$13:$D$32,"1st and 15th",'2) Income'!$F$13:$F$32,"&lt;="&amp;$A109),0)))</f>
        <v>0</v>
      </c>
      <c r="AC109" s="8">
        <f>IF(A109="","",IF(COUNTIF('2) Income'!$D$13:$D$32,"2nd Wednesday")=0,0,IF(A109=(A109-DAY(A109)+1+2*7-WEEKDAY(A109-DAY(A109)+8-4,1)),SUMIFS('2) Income'!$E$13:$E$32,'2) Income'!$D$13:$D$32,"2nd Wednesday",'2) Income'!$F$13:$F$32,"&lt;="&amp;$A109),0)))</f>
        <v>0</v>
      </c>
      <c r="AD109" s="8">
        <f>IF(A109="","",IF(COUNTIF('2) Income'!$D$13:$D$32,"3rd Wednesday")=0,0,IF(A109=(A109-DAY(A109)+1+3*7-WEEKDAY(A109-DAY(A109)+8-4,1)),SUMIFS('2) Income'!$E$13:$E$32,'2) Income'!$D$13:$D$32,"3rd Wednesday",'2) Income'!$F$13:$F$32,"&lt;="&amp;$A109),0)))</f>
        <v>0</v>
      </c>
      <c r="AE109" s="8">
        <f>IF(A109="","",IF(COUNTIF('2) Income'!$D$13:$D$32,"4th Wednesday")=0,0,IF(A109=(A109-DAY(A109)+1+4*7-WEEKDAY(A109-DAY(A109)+8-4,1)),SUMIFS('2) Income'!$E$13:$E$32,'2) Income'!$D$13:$D$32,"4th Wednesday",'2) Income'!$F$13:$F$32,"&lt;="&amp;$A109),0)))</f>
        <v>0</v>
      </c>
      <c r="AF109" s="8" cm="1">
        <f t="array" ref="AF109">IF(A109="","",IF(COUNTIF('2) Income'!$D$13:$D$32,"Every 4 Weeks")=0,0,SUMPRODUCT(--(IFERROR(MOD(A109-'2) Income'!$F$13:$F$32,28),1)=0),--('2) Income'!$D$13:$D$32="Every 4 Weeks"),--('2) Income'!$F$13:$F$32&lt;=A109),'2) Income'!$E$13:$E$32)))</f>
        <v>0</v>
      </c>
      <c r="AG109" s="8">
        <f>IF(A109="","",IF(COUNTIF('2) Income'!$D$13:$D$32,"Monthly")=0,0,IF(B109="N",SUMIFS('2) Income'!$E$13:$E$32,'2) Income'!$D$13:$D$32,"monthly",'2) Income'!$F$13:$F$32,"&lt;="&amp;$A109,'2) Income'!$I$13:$I$32,DAY(A109)),SUMIFS('2) Income'!$E$13:$E$32,'2) Income'!$D$13:$D$32,"monthly",'2) Income'!$F$13:$F$32,"&lt;="&amp;$A109,'2) Income'!$I$13:$I$32,"&gt;="&amp;DAY(A109)))))</f>
        <v>0</v>
      </c>
      <c r="AH109" s="8" cm="1">
        <f t="array" ref="AH109">IF(A109="","",IF(COUNTIF('2) Income'!$D$13:$D$32,"Yearly")=0,0,SUMPRODUCT(--('2) Income'!$D$13:$D$32="Yearly"),--('2) Income'!$F$13:$F$32&lt;=A109),IF(B109="N",--('2) Income'!$I$13:$I$32=DAY(A109)),--('2) Income'!$I$13:$I$32&gt;=DAY(A109))),--(IFERROR(MOD('2) Income'!$H$13:$H$32-MONTH(A109)+12,12),1)=0),'2) Income'!$E$13:$E$32)))</f>
        <v>0</v>
      </c>
      <c r="AI109" s="8">
        <f>IF(A109="","",IF(COUNTIF('2) Income'!$D$13:$D$32,"one-time")=0,0,SUMIFS('2) Income'!$E$13:$E$32,'2) Income'!$D$13:$D$32,"one-time",'2) Income'!$F$13:$F$32,"="&amp;$A109)))</f>
        <v>0</v>
      </c>
      <c r="AJ109" s="9">
        <f t="shared" si="6"/>
        <v>0</v>
      </c>
    </row>
    <row r="110" spans="1:36">
      <c r="A110" s="7">
        <f>IF(A109="","",IF(A109+1&lt;='1) Period'!$E$21,A109+1,""))</f>
        <v>45582</v>
      </c>
      <c r="B110" s="7" t="str">
        <f t="shared" si="7"/>
        <v>N</v>
      </c>
      <c r="C110" t="str">
        <f t="shared" si="8"/>
        <v>F</v>
      </c>
      <c r="D110" s="8">
        <f>IF(A110="","",IF(TEXT(A110,"dddd")='4) Happy Money'!$E$23,WAllowance,0))</f>
        <v>0</v>
      </c>
      <c r="E110" s="8">
        <f>IF(A110="","",IF(B110="N",SUMIF(TMonthly[Day of the Month],DAY(A110),TMonthly[Amount]),SUMIF(TMonthly[Day of the Month],"&gt;="&amp;DAY(A110),TMonthly[Amount])))</f>
        <v>0</v>
      </c>
      <c r="F110" s="8" cm="1">
        <f t="array" ref="F110">IF(A110="","",SUMPRODUCT(--(TYearly[Due Date]&lt;=A110),IF(B110="N",--(TYearly[Day]=DAY(A110)),--(TYearly[Day]&gt;=DAY(A110))),--(IFERROR(MOD(TYearly[Month]-MONTH(A110)+12,12),1)=0),TYearly[Amount]))</f>
        <v>0</v>
      </c>
      <c r="G110" s="8">
        <f>IF(A110="","",SUMIF(TOneTime[Due Date],A110,TOneTime[Amount]))</f>
        <v>0</v>
      </c>
      <c r="H110" s="8" cm="1">
        <f t="array" ref="H110">IF(A110="","",IF(COUNTIF(TOther[Frequency],$H$1)=0,0,SUMPRODUCT(--(IFERROR(MOD(A110-TOther[Start Date],7),1)=0),--(TOther[Frequency]=$H$1),--(TOther[Start Date]&lt;=A110),--(TOther[End Date Calc]&gt;=A110),TOther[Amount])))</f>
        <v>0</v>
      </c>
      <c r="I110" s="8" cm="1">
        <f t="array" ref="I110">IF(A110="","",IF(COUNTIF(TOther[Frequency],$I$1)=0,0,SUMPRODUCT(--(IFERROR(MOD(A110-TOther[Start Date],14),1)=0),--(TOther[Frequency]=$I$1),--(TOther[Start Date]&lt;=A110),--(TOther[End Date Calc]&gt;=A110),TOther[Amount])))</f>
        <v>0</v>
      </c>
      <c r="J110" s="8">
        <f>IF(A110="","",IF(COUNTIF(TOther[Frequency],$J$1)=0,0,IF(OR(DAY(A110)=1,DAY(A110)=15),SUMIFS(TOther[Amount],TOther[Frequency],$J$1,TOther[Start Date],"&lt;="&amp;$A110,TOther[End Date Calc],"&gt;="&amp;A110),0)))</f>
        <v>0</v>
      </c>
      <c r="K110" s="8">
        <f>IF(A110="","",IF(COUNTIF(TOther[Frequency],$K$1)=0,0,IF(A110=(A110-DAY(A110)+1+2*7-WEEKDAY(A110-DAY(A110)+8-4,1)),SUMIFS(TOther[Amount],TOther[Frequency],$K$1,TOther[Start Date],"&lt;="&amp;$A110,TOther[End Date Calc],"&gt;="&amp;A110),0)))</f>
        <v>0</v>
      </c>
      <c r="L110" s="8">
        <f>IF(A110="","",IF(COUNTIF(TOther[Frequency],$L$1)=0,0,IF(A110=(A110-DAY(A110)+1+3*7-WEEKDAY(A110-DAY(A110)+8-4,1)),SUMIFS(TOther[Amount],TOther[Frequency],$L$1,TOther[Start Date],"&lt;="&amp;$A110,TOther[End Date Calc],"&gt;="&amp;A110),0)))</f>
        <v>0</v>
      </c>
      <c r="M110" s="8">
        <f>IF(A110="","",IF(COUNTIF(TOther[Frequency],$M$1)=0,0,IF(A110=(A110-DAY(A110)+1+4*7-WEEKDAY(A110-DAY(A110)+8-4,1)),SUMIFS(TOther[Amount],TOther[Frequency],$M$1,TOther[Start Date],"&lt;="&amp;$A110,TOther[End Date Calc],"&gt;="&amp;A110),0)))</f>
        <v>0</v>
      </c>
      <c r="N110" s="8" cm="1">
        <f t="array" ref="N110">IF(A110="","",IF(COUNTIF(TOther[Frequency],$N$1)=0,0,SUMPRODUCT(--(IFERROR(MOD(A110-TOther[Start Date],28),1)=0),--(TOther[Frequency]=$N$1),--(TOther[Start Date]&lt;=A110),--(TOther[End Date Calc]&gt;=A110),TOther[Amount])))</f>
        <v>0</v>
      </c>
      <c r="O110" s="8" cm="1">
        <f t="array" ref="O110">IF(A110="","",IF(COUNTIF(TOther[Frequency],$O$1)=0,0,SUMPRODUCT(--(IFERROR(MOD(A110-TOther[Start Date],42),1)=0),--(TOther[Frequency]=$O$1),--(TOther[Start Date]&lt;=A110),--(TOther[End Date Calc]&gt;=A110),TOther[Amount])))</f>
        <v>0</v>
      </c>
      <c r="P110" s="8" cm="1">
        <f t="array" ref="P110">IF(A110="","",IF(COUNTIF(TOther[Frequency],$P$1)=0,0,SUMPRODUCT(--(IFERROR(MOD(A110-TOther[Start Date],56),1)=0),--(TOther[Frequency]=$P$1),--(TOther[Start Date]&lt;=A110),--(TOther[End Date Calc]&gt;=A110),TOther[Amount])))</f>
        <v>0</v>
      </c>
      <c r="Q110" s="8">
        <f>IF(A110="","",IF(COUNTIF(TOther[Frequency],$Q$1)=0,0,IF(B110="N",SUMIFS(TOther[Amount],TOther[Frequency],$Q$1,TOther[Start Date],"&lt;="&amp;$A110,TOther[End Date Calc],"&gt;="&amp;A110,TOther[Start Day],DAY(A110)),SUMIFS(TOther[Amount],TOther[Frequency],$Q$1,TOther[Start Date],"&lt;="&amp;$A110,TOther[End Date Calc],"&gt;="&amp;A110,TOther[Start Day],"&gt;="&amp;DAY(A110)))))</f>
        <v>0</v>
      </c>
      <c r="R110" s="8" cm="1">
        <f t="array" ref="R110">IF(A110="","",IF(COUNTIF(TOther[Frequency],R$1)=0,0,SUMPRODUCT(--(TOther[Frequency]=R$1),--(TOther[Start Date]&lt;=A110),--(TOther[End Date Calc]&gt;=A110),IF(B110="N",--(TOther[Start Day]=DAY(A110)),--(TOther[Start Day]&gt;=DAY(A110))),--(IFERROR(MOD(TOther[Start Month]-MONTH(A110)+2,2),1)=0),TOther[Amount])))</f>
        <v>0</v>
      </c>
      <c r="S110" s="8" cm="1">
        <f t="array" ref="S110">IF(A110="","",IF(COUNTIF(TOther[Frequency],S$1)=0,0,SUMPRODUCT(--(TOther[Frequency]=S$1),--(TOther[Start Date]&lt;=A110),--(TOther[End Date Calc]&gt;=A110),IF(B110="N",--(TOther[Start Day]=DAY(A110)),--(TOther[Start Day]&gt;=DAY(A110))),--(IFERROR(MOD(TOther[Start Month]-MONTH(A110)+3,3),1)=0),TOther[Amount])))</f>
        <v>0</v>
      </c>
      <c r="T110" s="8" cm="1">
        <f t="array" ref="T110">IF($A110="","",IF(COUNTIF(TOther[Frequency],T$1)=0,0,SUMPRODUCT(--(TOther[Frequency]=T$1),--(TOther[Start Date]&lt;=$A110),--(TOther[End Date Calc]&gt;=$A110),IF($B110="N",--(TOther[Start Day]=DAY($A110)),--(TOther[Start Day]&gt;=DAY($A110))),--(IFERROR(MOD(TOther[Start Month]-MONTH($A110)+4,4),1)=0),TOther[Amount])))</f>
        <v>0</v>
      </c>
      <c r="U110" s="8" cm="1">
        <f t="array" ref="U110">IF(A110="","",IF(COUNTIF(TOther[Frequency],$U$1)=0,0,SUMPRODUCT(--(TOther[Frequency]=$U$1),--(TOther[Start Date]&lt;=A110),--(TOther[End Date Calc]&gt;=A110),IF(B110="N",--(TOther[Start Day]=DAY(A110)),--(TOther[Start Day]&gt;=DAY(A110))),--(IFERROR(MOD(TOther[Start Month]-MONTH(A110)+6,6),1)=0),TOther[Amount])))</f>
        <v>0</v>
      </c>
      <c r="V110" s="8" cm="1">
        <f t="array" ref="V110">IF(A110="","",IF(COUNTIF(TOther[Frequency],$V$1)=0,0,SUMPRODUCT(--(TOther[Frequency]=$V$1),--(TOther[Start Date]&lt;=A110),--(TOther[End Date Calc]&gt;=A110),IF(B110="N",--(TOther[Start Day]=DAY(A110)),--(TOther[Start Day]&gt;=DAY(A110))),--(IFERROR(MOD(TOther[Start Month]-MONTH(A110)+12,12),1)=0),TOther[Amount])))</f>
        <v>0</v>
      </c>
      <c r="W110" s="8">
        <f>IF(A110="","",SUMIFS(TOther[Amount],TOther[Start Date],A110,TOther[Frequency],$W$1))</f>
        <v>0</v>
      </c>
      <c r="X110" s="9">
        <f t="shared" si="5"/>
        <v>0</v>
      </c>
      <c r="Y110" s="9">
        <f t="shared" si="9"/>
        <v>0</v>
      </c>
      <c r="Z110" s="8" cm="1">
        <f t="array" ref="Z110">IF(A110="","",IF(COUNTIF('2) Income'!$D$13:$D$32,"Weekly")=0,0,SUMPRODUCT(--(IFERROR(MOD(A110-'2) Income'!$F$13:$F$32,7),1)=0),--('2) Income'!$D$13:$D$32="Weekly"),--('2) Income'!$F$13:$F$32&lt;=A110),'2) Income'!$E$13:$E$32)))</f>
        <v>0</v>
      </c>
      <c r="AA110" s="8" cm="1">
        <f t="array" ref="AA110">IF(A110="","",IF(COUNTIF('2) Income'!$D$13:$D$32,"Every Other Week")=0,0,SUMPRODUCT(--(IFERROR(MOD(A110-'2) Income'!$F$13:$F$32,14),1)=0),--('2) Income'!$D$13:$D$32="Every Other Week"),--('2) Income'!$F$13:$F$32&lt;=A110),'2) Income'!$E$13:$E$32)))</f>
        <v>0</v>
      </c>
      <c r="AB110" s="8">
        <f>IF(A110="","",IF(COUNTIF('2) Income'!$D$13:$D$32,"1st and 15th")=0,0,IF(OR(DAY(A110)=1,DAY(A110)=15),SUMIFS('2) Income'!$E$13:$E$32,'2) Income'!$D$13:$D$32,"1st and 15th",'2) Income'!$F$13:$F$32,"&lt;="&amp;$A110),0)))</f>
        <v>0</v>
      </c>
      <c r="AC110" s="8">
        <f>IF(A110="","",IF(COUNTIF('2) Income'!$D$13:$D$32,"2nd Wednesday")=0,0,IF(A110=(A110-DAY(A110)+1+2*7-WEEKDAY(A110-DAY(A110)+8-4,1)),SUMIFS('2) Income'!$E$13:$E$32,'2) Income'!$D$13:$D$32,"2nd Wednesday",'2) Income'!$F$13:$F$32,"&lt;="&amp;$A110),0)))</f>
        <v>0</v>
      </c>
      <c r="AD110" s="8">
        <f>IF(A110="","",IF(COUNTIF('2) Income'!$D$13:$D$32,"3rd Wednesday")=0,0,IF(A110=(A110-DAY(A110)+1+3*7-WEEKDAY(A110-DAY(A110)+8-4,1)),SUMIFS('2) Income'!$E$13:$E$32,'2) Income'!$D$13:$D$32,"3rd Wednesday",'2) Income'!$F$13:$F$32,"&lt;="&amp;$A110),0)))</f>
        <v>0</v>
      </c>
      <c r="AE110" s="8">
        <f>IF(A110="","",IF(COUNTIF('2) Income'!$D$13:$D$32,"4th Wednesday")=0,0,IF(A110=(A110-DAY(A110)+1+4*7-WEEKDAY(A110-DAY(A110)+8-4,1)),SUMIFS('2) Income'!$E$13:$E$32,'2) Income'!$D$13:$D$32,"4th Wednesday",'2) Income'!$F$13:$F$32,"&lt;="&amp;$A110),0)))</f>
        <v>0</v>
      </c>
      <c r="AF110" s="8" cm="1">
        <f t="array" ref="AF110">IF(A110="","",IF(COUNTIF('2) Income'!$D$13:$D$32,"Every 4 Weeks")=0,0,SUMPRODUCT(--(IFERROR(MOD(A110-'2) Income'!$F$13:$F$32,28),1)=0),--('2) Income'!$D$13:$D$32="Every 4 Weeks"),--('2) Income'!$F$13:$F$32&lt;=A110),'2) Income'!$E$13:$E$32)))</f>
        <v>0</v>
      </c>
      <c r="AG110" s="8">
        <f>IF(A110="","",IF(COUNTIF('2) Income'!$D$13:$D$32,"Monthly")=0,0,IF(B110="N",SUMIFS('2) Income'!$E$13:$E$32,'2) Income'!$D$13:$D$32,"monthly",'2) Income'!$F$13:$F$32,"&lt;="&amp;$A110,'2) Income'!$I$13:$I$32,DAY(A110)),SUMIFS('2) Income'!$E$13:$E$32,'2) Income'!$D$13:$D$32,"monthly",'2) Income'!$F$13:$F$32,"&lt;="&amp;$A110,'2) Income'!$I$13:$I$32,"&gt;="&amp;DAY(A110)))))</f>
        <v>0</v>
      </c>
      <c r="AH110" s="8" cm="1">
        <f t="array" ref="AH110">IF(A110="","",IF(COUNTIF('2) Income'!$D$13:$D$32,"Yearly")=0,0,SUMPRODUCT(--('2) Income'!$D$13:$D$32="Yearly"),--('2) Income'!$F$13:$F$32&lt;=A110),IF(B110="N",--('2) Income'!$I$13:$I$32=DAY(A110)),--('2) Income'!$I$13:$I$32&gt;=DAY(A110))),--(IFERROR(MOD('2) Income'!$H$13:$H$32-MONTH(A110)+12,12),1)=0),'2) Income'!$E$13:$E$32)))</f>
        <v>0</v>
      </c>
      <c r="AI110" s="8">
        <f>IF(A110="","",IF(COUNTIF('2) Income'!$D$13:$D$32,"one-time")=0,0,SUMIFS('2) Income'!$E$13:$E$32,'2) Income'!$D$13:$D$32,"one-time",'2) Income'!$F$13:$F$32,"="&amp;$A110)))</f>
        <v>0</v>
      </c>
      <c r="AJ110" s="9">
        <f t="shared" si="6"/>
        <v>0</v>
      </c>
    </row>
    <row r="111" spans="1:36">
      <c r="A111" s="7">
        <f>IF(A110="","",IF(A110+1&lt;='1) Period'!$E$21,A110+1,""))</f>
        <v>45583</v>
      </c>
      <c r="B111" s="7" t="str">
        <f t="shared" si="7"/>
        <v>N</v>
      </c>
      <c r="C111" t="str">
        <f t="shared" si="8"/>
        <v>F</v>
      </c>
      <c r="D111" s="8">
        <f>IF(A111="","",IF(TEXT(A111,"dddd")='4) Happy Money'!$E$23,WAllowance,0))</f>
        <v>0</v>
      </c>
      <c r="E111" s="8">
        <f>IF(A111="","",IF(B111="N",SUMIF(TMonthly[Day of the Month],DAY(A111),TMonthly[Amount]),SUMIF(TMonthly[Day of the Month],"&gt;="&amp;DAY(A111),TMonthly[Amount])))</f>
        <v>0</v>
      </c>
      <c r="F111" s="8" cm="1">
        <f t="array" ref="F111">IF(A111="","",SUMPRODUCT(--(TYearly[Due Date]&lt;=A111),IF(B111="N",--(TYearly[Day]=DAY(A111)),--(TYearly[Day]&gt;=DAY(A111))),--(IFERROR(MOD(TYearly[Month]-MONTH(A111)+12,12),1)=0),TYearly[Amount]))</f>
        <v>0</v>
      </c>
      <c r="G111" s="8">
        <f>IF(A111="","",SUMIF(TOneTime[Due Date],A111,TOneTime[Amount]))</f>
        <v>0</v>
      </c>
      <c r="H111" s="8" cm="1">
        <f t="array" ref="H111">IF(A111="","",IF(COUNTIF(TOther[Frequency],$H$1)=0,0,SUMPRODUCT(--(IFERROR(MOD(A111-TOther[Start Date],7),1)=0),--(TOther[Frequency]=$H$1),--(TOther[Start Date]&lt;=A111),--(TOther[End Date Calc]&gt;=A111),TOther[Amount])))</f>
        <v>0</v>
      </c>
      <c r="I111" s="8" cm="1">
        <f t="array" ref="I111">IF(A111="","",IF(COUNTIF(TOther[Frequency],$I$1)=0,0,SUMPRODUCT(--(IFERROR(MOD(A111-TOther[Start Date],14),1)=0),--(TOther[Frequency]=$I$1),--(TOther[Start Date]&lt;=A111),--(TOther[End Date Calc]&gt;=A111),TOther[Amount])))</f>
        <v>0</v>
      </c>
      <c r="J111" s="8">
        <f>IF(A111="","",IF(COUNTIF(TOther[Frequency],$J$1)=0,0,IF(OR(DAY(A111)=1,DAY(A111)=15),SUMIFS(TOther[Amount],TOther[Frequency],$J$1,TOther[Start Date],"&lt;="&amp;$A111,TOther[End Date Calc],"&gt;="&amp;A111),0)))</f>
        <v>0</v>
      </c>
      <c r="K111" s="8">
        <f>IF(A111="","",IF(COUNTIF(TOther[Frequency],$K$1)=0,0,IF(A111=(A111-DAY(A111)+1+2*7-WEEKDAY(A111-DAY(A111)+8-4,1)),SUMIFS(TOther[Amount],TOther[Frequency],$K$1,TOther[Start Date],"&lt;="&amp;$A111,TOther[End Date Calc],"&gt;="&amp;A111),0)))</f>
        <v>0</v>
      </c>
      <c r="L111" s="8">
        <f>IF(A111="","",IF(COUNTIF(TOther[Frequency],$L$1)=0,0,IF(A111=(A111-DAY(A111)+1+3*7-WEEKDAY(A111-DAY(A111)+8-4,1)),SUMIFS(TOther[Amount],TOther[Frequency],$L$1,TOther[Start Date],"&lt;="&amp;$A111,TOther[End Date Calc],"&gt;="&amp;A111),0)))</f>
        <v>0</v>
      </c>
      <c r="M111" s="8">
        <f>IF(A111="","",IF(COUNTIF(TOther[Frequency],$M$1)=0,0,IF(A111=(A111-DAY(A111)+1+4*7-WEEKDAY(A111-DAY(A111)+8-4,1)),SUMIFS(TOther[Amount],TOther[Frequency],$M$1,TOther[Start Date],"&lt;="&amp;$A111,TOther[End Date Calc],"&gt;="&amp;A111),0)))</f>
        <v>0</v>
      </c>
      <c r="N111" s="8" cm="1">
        <f t="array" ref="N111">IF(A111="","",IF(COUNTIF(TOther[Frequency],$N$1)=0,0,SUMPRODUCT(--(IFERROR(MOD(A111-TOther[Start Date],28),1)=0),--(TOther[Frequency]=$N$1),--(TOther[Start Date]&lt;=A111),--(TOther[End Date Calc]&gt;=A111),TOther[Amount])))</f>
        <v>0</v>
      </c>
      <c r="O111" s="8" cm="1">
        <f t="array" ref="O111">IF(A111="","",IF(COUNTIF(TOther[Frequency],$O$1)=0,0,SUMPRODUCT(--(IFERROR(MOD(A111-TOther[Start Date],42),1)=0),--(TOther[Frequency]=$O$1),--(TOther[Start Date]&lt;=A111),--(TOther[End Date Calc]&gt;=A111),TOther[Amount])))</f>
        <v>0</v>
      </c>
      <c r="P111" s="8" cm="1">
        <f t="array" ref="P111">IF(A111="","",IF(COUNTIF(TOther[Frequency],$P$1)=0,0,SUMPRODUCT(--(IFERROR(MOD(A111-TOther[Start Date],56),1)=0),--(TOther[Frequency]=$P$1),--(TOther[Start Date]&lt;=A111),--(TOther[End Date Calc]&gt;=A111),TOther[Amount])))</f>
        <v>0</v>
      </c>
      <c r="Q111" s="8">
        <f>IF(A111="","",IF(COUNTIF(TOther[Frequency],$Q$1)=0,0,IF(B111="N",SUMIFS(TOther[Amount],TOther[Frequency],$Q$1,TOther[Start Date],"&lt;="&amp;$A111,TOther[End Date Calc],"&gt;="&amp;A111,TOther[Start Day],DAY(A111)),SUMIFS(TOther[Amount],TOther[Frequency],$Q$1,TOther[Start Date],"&lt;="&amp;$A111,TOther[End Date Calc],"&gt;="&amp;A111,TOther[Start Day],"&gt;="&amp;DAY(A111)))))</f>
        <v>0</v>
      </c>
      <c r="R111" s="8" cm="1">
        <f t="array" ref="R111">IF(A111="","",IF(COUNTIF(TOther[Frequency],R$1)=0,0,SUMPRODUCT(--(TOther[Frequency]=R$1),--(TOther[Start Date]&lt;=A111),--(TOther[End Date Calc]&gt;=A111),IF(B111="N",--(TOther[Start Day]=DAY(A111)),--(TOther[Start Day]&gt;=DAY(A111))),--(IFERROR(MOD(TOther[Start Month]-MONTH(A111)+2,2),1)=0),TOther[Amount])))</f>
        <v>0</v>
      </c>
      <c r="S111" s="8" cm="1">
        <f t="array" ref="S111">IF(A111="","",IF(COUNTIF(TOther[Frequency],S$1)=0,0,SUMPRODUCT(--(TOther[Frequency]=S$1),--(TOther[Start Date]&lt;=A111),--(TOther[End Date Calc]&gt;=A111),IF(B111="N",--(TOther[Start Day]=DAY(A111)),--(TOther[Start Day]&gt;=DAY(A111))),--(IFERROR(MOD(TOther[Start Month]-MONTH(A111)+3,3),1)=0),TOther[Amount])))</f>
        <v>0</v>
      </c>
      <c r="T111" s="8" cm="1">
        <f t="array" ref="T111">IF($A111="","",IF(COUNTIF(TOther[Frequency],T$1)=0,0,SUMPRODUCT(--(TOther[Frequency]=T$1),--(TOther[Start Date]&lt;=$A111),--(TOther[End Date Calc]&gt;=$A111),IF($B111="N",--(TOther[Start Day]=DAY($A111)),--(TOther[Start Day]&gt;=DAY($A111))),--(IFERROR(MOD(TOther[Start Month]-MONTH($A111)+4,4),1)=0),TOther[Amount])))</f>
        <v>0</v>
      </c>
      <c r="U111" s="8" cm="1">
        <f t="array" ref="U111">IF(A111="","",IF(COUNTIF(TOther[Frequency],$U$1)=0,0,SUMPRODUCT(--(TOther[Frequency]=$U$1),--(TOther[Start Date]&lt;=A111),--(TOther[End Date Calc]&gt;=A111),IF(B111="N",--(TOther[Start Day]=DAY(A111)),--(TOther[Start Day]&gt;=DAY(A111))),--(IFERROR(MOD(TOther[Start Month]-MONTH(A111)+6,6),1)=0),TOther[Amount])))</f>
        <v>0</v>
      </c>
      <c r="V111" s="8" cm="1">
        <f t="array" ref="V111">IF(A111="","",IF(COUNTIF(TOther[Frequency],$V$1)=0,0,SUMPRODUCT(--(TOther[Frequency]=$V$1),--(TOther[Start Date]&lt;=A111),--(TOther[End Date Calc]&gt;=A111),IF(B111="N",--(TOther[Start Day]=DAY(A111)),--(TOther[Start Day]&gt;=DAY(A111))),--(IFERROR(MOD(TOther[Start Month]-MONTH(A111)+12,12),1)=0),TOther[Amount])))</f>
        <v>0</v>
      </c>
      <c r="W111" s="8">
        <f>IF(A111="","",SUMIFS(TOther[Amount],TOther[Start Date],A111,TOther[Frequency],$W$1))</f>
        <v>0</v>
      </c>
      <c r="X111" s="9">
        <f t="shared" si="5"/>
        <v>0</v>
      </c>
      <c r="Y111" s="9">
        <f t="shared" si="9"/>
        <v>0</v>
      </c>
      <c r="Z111" s="8" cm="1">
        <f t="array" ref="Z111">IF(A111="","",IF(COUNTIF('2) Income'!$D$13:$D$32,"Weekly")=0,0,SUMPRODUCT(--(IFERROR(MOD(A111-'2) Income'!$F$13:$F$32,7),1)=0),--('2) Income'!$D$13:$D$32="Weekly"),--('2) Income'!$F$13:$F$32&lt;=A111),'2) Income'!$E$13:$E$32)))</f>
        <v>0</v>
      </c>
      <c r="AA111" s="8" cm="1">
        <f t="array" ref="AA111">IF(A111="","",IF(COUNTIF('2) Income'!$D$13:$D$32,"Every Other Week")=0,0,SUMPRODUCT(--(IFERROR(MOD(A111-'2) Income'!$F$13:$F$32,14),1)=0),--('2) Income'!$D$13:$D$32="Every Other Week"),--('2) Income'!$F$13:$F$32&lt;=A111),'2) Income'!$E$13:$E$32)))</f>
        <v>0</v>
      </c>
      <c r="AB111" s="8">
        <f>IF(A111="","",IF(COUNTIF('2) Income'!$D$13:$D$32,"1st and 15th")=0,0,IF(OR(DAY(A111)=1,DAY(A111)=15),SUMIFS('2) Income'!$E$13:$E$32,'2) Income'!$D$13:$D$32,"1st and 15th",'2) Income'!$F$13:$F$32,"&lt;="&amp;$A111),0)))</f>
        <v>0</v>
      </c>
      <c r="AC111" s="8">
        <f>IF(A111="","",IF(COUNTIF('2) Income'!$D$13:$D$32,"2nd Wednesday")=0,0,IF(A111=(A111-DAY(A111)+1+2*7-WEEKDAY(A111-DAY(A111)+8-4,1)),SUMIFS('2) Income'!$E$13:$E$32,'2) Income'!$D$13:$D$32,"2nd Wednesday",'2) Income'!$F$13:$F$32,"&lt;="&amp;$A111),0)))</f>
        <v>0</v>
      </c>
      <c r="AD111" s="8">
        <f>IF(A111="","",IF(COUNTIF('2) Income'!$D$13:$D$32,"3rd Wednesday")=0,0,IF(A111=(A111-DAY(A111)+1+3*7-WEEKDAY(A111-DAY(A111)+8-4,1)),SUMIFS('2) Income'!$E$13:$E$32,'2) Income'!$D$13:$D$32,"3rd Wednesday",'2) Income'!$F$13:$F$32,"&lt;="&amp;$A111),0)))</f>
        <v>0</v>
      </c>
      <c r="AE111" s="8">
        <f>IF(A111="","",IF(COUNTIF('2) Income'!$D$13:$D$32,"4th Wednesday")=0,0,IF(A111=(A111-DAY(A111)+1+4*7-WEEKDAY(A111-DAY(A111)+8-4,1)),SUMIFS('2) Income'!$E$13:$E$32,'2) Income'!$D$13:$D$32,"4th Wednesday",'2) Income'!$F$13:$F$32,"&lt;="&amp;$A111),0)))</f>
        <v>0</v>
      </c>
      <c r="AF111" s="8" cm="1">
        <f t="array" ref="AF111">IF(A111="","",IF(COUNTIF('2) Income'!$D$13:$D$32,"Every 4 Weeks")=0,0,SUMPRODUCT(--(IFERROR(MOD(A111-'2) Income'!$F$13:$F$32,28),1)=0),--('2) Income'!$D$13:$D$32="Every 4 Weeks"),--('2) Income'!$F$13:$F$32&lt;=A111),'2) Income'!$E$13:$E$32)))</f>
        <v>0</v>
      </c>
      <c r="AG111" s="8">
        <f>IF(A111="","",IF(COUNTIF('2) Income'!$D$13:$D$32,"Monthly")=0,0,IF(B111="N",SUMIFS('2) Income'!$E$13:$E$32,'2) Income'!$D$13:$D$32,"monthly",'2) Income'!$F$13:$F$32,"&lt;="&amp;$A111,'2) Income'!$I$13:$I$32,DAY(A111)),SUMIFS('2) Income'!$E$13:$E$32,'2) Income'!$D$13:$D$32,"monthly",'2) Income'!$F$13:$F$32,"&lt;="&amp;$A111,'2) Income'!$I$13:$I$32,"&gt;="&amp;DAY(A111)))))</f>
        <v>0</v>
      </c>
      <c r="AH111" s="8" cm="1">
        <f t="array" ref="AH111">IF(A111="","",IF(COUNTIF('2) Income'!$D$13:$D$32,"Yearly")=0,0,SUMPRODUCT(--('2) Income'!$D$13:$D$32="Yearly"),--('2) Income'!$F$13:$F$32&lt;=A111),IF(B111="N",--('2) Income'!$I$13:$I$32=DAY(A111)),--('2) Income'!$I$13:$I$32&gt;=DAY(A111))),--(IFERROR(MOD('2) Income'!$H$13:$H$32-MONTH(A111)+12,12),1)=0),'2) Income'!$E$13:$E$32)))</f>
        <v>0</v>
      </c>
      <c r="AI111" s="8">
        <f>IF(A111="","",IF(COUNTIF('2) Income'!$D$13:$D$32,"one-time")=0,0,SUMIFS('2) Income'!$E$13:$E$32,'2) Income'!$D$13:$D$32,"one-time",'2) Income'!$F$13:$F$32,"="&amp;$A111)))</f>
        <v>0</v>
      </c>
      <c r="AJ111" s="9">
        <f t="shared" si="6"/>
        <v>0</v>
      </c>
    </row>
    <row r="112" spans="1:36">
      <c r="A112" s="7">
        <f>IF(A111="","",IF(A111+1&lt;='1) Period'!$E$21,A111+1,""))</f>
        <v>45584</v>
      </c>
      <c r="B112" s="7" t="str">
        <f t="shared" si="7"/>
        <v>N</v>
      </c>
      <c r="C112" t="str">
        <f t="shared" si="8"/>
        <v>Y</v>
      </c>
      <c r="D112" s="8">
        <f>IF(A112="","",IF(TEXT(A112,"dddd")='4) Happy Money'!$E$23,WAllowance,0))</f>
        <v>0</v>
      </c>
      <c r="E112" s="8">
        <f>IF(A112="","",IF(B112="N",SUMIF(TMonthly[Day of the Month],DAY(A112),TMonthly[Amount]),SUMIF(TMonthly[Day of the Month],"&gt;="&amp;DAY(A112),TMonthly[Amount])))</f>
        <v>0</v>
      </c>
      <c r="F112" s="8" cm="1">
        <f t="array" ref="F112">IF(A112="","",SUMPRODUCT(--(TYearly[Due Date]&lt;=A112),IF(B112="N",--(TYearly[Day]=DAY(A112)),--(TYearly[Day]&gt;=DAY(A112))),--(IFERROR(MOD(TYearly[Month]-MONTH(A112)+12,12),1)=0),TYearly[Amount]))</f>
        <v>0</v>
      </c>
      <c r="G112" s="8">
        <f>IF(A112="","",SUMIF(TOneTime[Due Date],A112,TOneTime[Amount]))</f>
        <v>0</v>
      </c>
      <c r="H112" s="8" cm="1">
        <f t="array" ref="H112">IF(A112="","",IF(COUNTIF(TOther[Frequency],$H$1)=0,0,SUMPRODUCT(--(IFERROR(MOD(A112-TOther[Start Date],7),1)=0),--(TOther[Frequency]=$H$1),--(TOther[Start Date]&lt;=A112),--(TOther[End Date Calc]&gt;=A112),TOther[Amount])))</f>
        <v>0</v>
      </c>
      <c r="I112" s="8" cm="1">
        <f t="array" ref="I112">IF(A112="","",IF(COUNTIF(TOther[Frequency],$I$1)=0,0,SUMPRODUCT(--(IFERROR(MOD(A112-TOther[Start Date],14),1)=0),--(TOther[Frequency]=$I$1),--(TOther[Start Date]&lt;=A112),--(TOther[End Date Calc]&gt;=A112),TOther[Amount])))</f>
        <v>0</v>
      </c>
      <c r="J112" s="8">
        <f>IF(A112="","",IF(COUNTIF(TOther[Frequency],$J$1)=0,0,IF(OR(DAY(A112)=1,DAY(A112)=15),SUMIFS(TOther[Amount],TOther[Frequency],$J$1,TOther[Start Date],"&lt;="&amp;$A112,TOther[End Date Calc],"&gt;="&amp;A112),0)))</f>
        <v>0</v>
      </c>
      <c r="K112" s="8">
        <f>IF(A112="","",IF(COUNTIF(TOther[Frequency],$K$1)=0,0,IF(A112=(A112-DAY(A112)+1+2*7-WEEKDAY(A112-DAY(A112)+8-4,1)),SUMIFS(TOther[Amount],TOther[Frequency],$K$1,TOther[Start Date],"&lt;="&amp;$A112,TOther[End Date Calc],"&gt;="&amp;A112),0)))</f>
        <v>0</v>
      </c>
      <c r="L112" s="8">
        <f>IF(A112="","",IF(COUNTIF(TOther[Frequency],$L$1)=0,0,IF(A112=(A112-DAY(A112)+1+3*7-WEEKDAY(A112-DAY(A112)+8-4,1)),SUMIFS(TOther[Amount],TOther[Frequency],$L$1,TOther[Start Date],"&lt;="&amp;$A112,TOther[End Date Calc],"&gt;="&amp;A112),0)))</f>
        <v>0</v>
      </c>
      <c r="M112" s="8">
        <f>IF(A112="","",IF(COUNTIF(TOther[Frequency],$M$1)=0,0,IF(A112=(A112-DAY(A112)+1+4*7-WEEKDAY(A112-DAY(A112)+8-4,1)),SUMIFS(TOther[Amount],TOther[Frequency],$M$1,TOther[Start Date],"&lt;="&amp;$A112,TOther[End Date Calc],"&gt;="&amp;A112),0)))</f>
        <v>0</v>
      </c>
      <c r="N112" s="8" cm="1">
        <f t="array" ref="N112">IF(A112="","",IF(COUNTIF(TOther[Frequency],$N$1)=0,0,SUMPRODUCT(--(IFERROR(MOD(A112-TOther[Start Date],28),1)=0),--(TOther[Frequency]=$N$1),--(TOther[Start Date]&lt;=A112),--(TOther[End Date Calc]&gt;=A112),TOther[Amount])))</f>
        <v>0</v>
      </c>
      <c r="O112" s="8" cm="1">
        <f t="array" ref="O112">IF(A112="","",IF(COUNTIF(TOther[Frequency],$O$1)=0,0,SUMPRODUCT(--(IFERROR(MOD(A112-TOther[Start Date],42),1)=0),--(TOther[Frequency]=$O$1),--(TOther[Start Date]&lt;=A112),--(TOther[End Date Calc]&gt;=A112),TOther[Amount])))</f>
        <v>0</v>
      </c>
      <c r="P112" s="8" cm="1">
        <f t="array" ref="P112">IF(A112="","",IF(COUNTIF(TOther[Frequency],$P$1)=0,0,SUMPRODUCT(--(IFERROR(MOD(A112-TOther[Start Date],56),1)=0),--(TOther[Frequency]=$P$1),--(TOther[Start Date]&lt;=A112),--(TOther[End Date Calc]&gt;=A112),TOther[Amount])))</f>
        <v>0</v>
      </c>
      <c r="Q112" s="8">
        <f>IF(A112="","",IF(COUNTIF(TOther[Frequency],$Q$1)=0,0,IF(B112="N",SUMIFS(TOther[Amount],TOther[Frequency],$Q$1,TOther[Start Date],"&lt;="&amp;$A112,TOther[End Date Calc],"&gt;="&amp;A112,TOther[Start Day],DAY(A112)),SUMIFS(TOther[Amount],TOther[Frequency],$Q$1,TOther[Start Date],"&lt;="&amp;$A112,TOther[End Date Calc],"&gt;="&amp;A112,TOther[Start Day],"&gt;="&amp;DAY(A112)))))</f>
        <v>0</v>
      </c>
      <c r="R112" s="8" cm="1">
        <f t="array" ref="R112">IF(A112="","",IF(COUNTIF(TOther[Frequency],R$1)=0,0,SUMPRODUCT(--(TOther[Frequency]=R$1),--(TOther[Start Date]&lt;=A112),--(TOther[End Date Calc]&gt;=A112),IF(B112="N",--(TOther[Start Day]=DAY(A112)),--(TOther[Start Day]&gt;=DAY(A112))),--(IFERROR(MOD(TOther[Start Month]-MONTH(A112)+2,2),1)=0),TOther[Amount])))</f>
        <v>0</v>
      </c>
      <c r="S112" s="8" cm="1">
        <f t="array" ref="S112">IF(A112="","",IF(COUNTIF(TOther[Frequency],S$1)=0,0,SUMPRODUCT(--(TOther[Frequency]=S$1),--(TOther[Start Date]&lt;=A112),--(TOther[End Date Calc]&gt;=A112),IF(B112="N",--(TOther[Start Day]=DAY(A112)),--(TOther[Start Day]&gt;=DAY(A112))),--(IFERROR(MOD(TOther[Start Month]-MONTH(A112)+3,3),1)=0),TOther[Amount])))</f>
        <v>0</v>
      </c>
      <c r="T112" s="8" cm="1">
        <f t="array" ref="T112">IF($A112="","",IF(COUNTIF(TOther[Frequency],T$1)=0,0,SUMPRODUCT(--(TOther[Frequency]=T$1),--(TOther[Start Date]&lt;=$A112),--(TOther[End Date Calc]&gt;=$A112),IF($B112="N",--(TOther[Start Day]=DAY($A112)),--(TOther[Start Day]&gt;=DAY($A112))),--(IFERROR(MOD(TOther[Start Month]-MONTH($A112)+4,4),1)=0),TOther[Amount])))</f>
        <v>0</v>
      </c>
      <c r="U112" s="8" cm="1">
        <f t="array" ref="U112">IF(A112="","",IF(COUNTIF(TOther[Frequency],$U$1)=0,0,SUMPRODUCT(--(TOther[Frequency]=$U$1),--(TOther[Start Date]&lt;=A112),--(TOther[End Date Calc]&gt;=A112),IF(B112="N",--(TOther[Start Day]=DAY(A112)),--(TOther[Start Day]&gt;=DAY(A112))),--(IFERROR(MOD(TOther[Start Month]-MONTH(A112)+6,6),1)=0),TOther[Amount])))</f>
        <v>0</v>
      </c>
      <c r="V112" s="8" cm="1">
        <f t="array" ref="V112">IF(A112="","",IF(COUNTIF(TOther[Frequency],$V$1)=0,0,SUMPRODUCT(--(TOther[Frequency]=$V$1),--(TOther[Start Date]&lt;=A112),--(TOther[End Date Calc]&gt;=A112),IF(B112="N",--(TOther[Start Day]=DAY(A112)),--(TOther[Start Day]&gt;=DAY(A112))),--(IFERROR(MOD(TOther[Start Month]-MONTH(A112)+12,12),1)=0),TOther[Amount])))</f>
        <v>0</v>
      </c>
      <c r="W112" s="8">
        <f>IF(A112="","",SUMIFS(TOther[Amount],TOther[Start Date],A112,TOther[Frequency],$W$1))</f>
        <v>0</v>
      </c>
      <c r="X112" s="9">
        <f t="shared" si="5"/>
        <v>0</v>
      </c>
      <c r="Y112" s="9">
        <f t="shared" si="9"/>
        <v>0</v>
      </c>
      <c r="Z112" s="8" cm="1">
        <f t="array" ref="Z112">IF(A112="","",IF(COUNTIF('2) Income'!$D$13:$D$32,"Weekly")=0,0,SUMPRODUCT(--(IFERROR(MOD(A112-'2) Income'!$F$13:$F$32,7),1)=0),--('2) Income'!$D$13:$D$32="Weekly"),--('2) Income'!$F$13:$F$32&lt;=A112),'2) Income'!$E$13:$E$32)))</f>
        <v>0</v>
      </c>
      <c r="AA112" s="8" cm="1">
        <f t="array" ref="AA112">IF(A112="","",IF(COUNTIF('2) Income'!$D$13:$D$32,"Every Other Week")=0,0,SUMPRODUCT(--(IFERROR(MOD(A112-'2) Income'!$F$13:$F$32,14),1)=0),--('2) Income'!$D$13:$D$32="Every Other Week"),--('2) Income'!$F$13:$F$32&lt;=A112),'2) Income'!$E$13:$E$32)))</f>
        <v>0</v>
      </c>
      <c r="AB112" s="8">
        <f>IF(A112="","",IF(COUNTIF('2) Income'!$D$13:$D$32,"1st and 15th")=0,0,IF(OR(DAY(A112)=1,DAY(A112)=15),SUMIFS('2) Income'!$E$13:$E$32,'2) Income'!$D$13:$D$32,"1st and 15th",'2) Income'!$F$13:$F$32,"&lt;="&amp;$A112),0)))</f>
        <v>0</v>
      </c>
      <c r="AC112" s="8">
        <f>IF(A112="","",IF(COUNTIF('2) Income'!$D$13:$D$32,"2nd Wednesday")=0,0,IF(A112=(A112-DAY(A112)+1+2*7-WEEKDAY(A112-DAY(A112)+8-4,1)),SUMIFS('2) Income'!$E$13:$E$32,'2) Income'!$D$13:$D$32,"2nd Wednesday",'2) Income'!$F$13:$F$32,"&lt;="&amp;$A112),0)))</f>
        <v>0</v>
      </c>
      <c r="AD112" s="8">
        <f>IF(A112="","",IF(COUNTIF('2) Income'!$D$13:$D$32,"3rd Wednesday")=0,0,IF(A112=(A112-DAY(A112)+1+3*7-WEEKDAY(A112-DAY(A112)+8-4,1)),SUMIFS('2) Income'!$E$13:$E$32,'2) Income'!$D$13:$D$32,"3rd Wednesday",'2) Income'!$F$13:$F$32,"&lt;="&amp;$A112),0)))</f>
        <v>0</v>
      </c>
      <c r="AE112" s="8">
        <f>IF(A112="","",IF(COUNTIF('2) Income'!$D$13:$D$32,"4th Wednesday")=0,0,IF(A112=(A112-DAY(A112)+1+4*7-WEEKDAY(A112-DAY(A112)+8-4,1)),SUMIFS('2) Income'!$E$13:$E$32,'2) Income'!$D$13:$D$32,"4th Wednesday",'2) Income'!$F$13:$F$32,"&lt;="&amp;$A112),0)))</f>
        <v>0</v>
      </c>
      <c r="AF112" s="8" cm="1">
        <f t="array" ref="AF112">IF(A112="","",IF(COUNTIF('2) Income'!$D$13:$D$32,"Every 4 Weeks")=0,0,SUMPRODUCT(--(IFERROR(MOD(A112-'2) Income'!$F$13:$F$32,28),1)=0),--('2) Income'!$D$13:$D$32="Every 4 Weeks"),--('2) Income'!$F$13:$F$32&lt;=A112),'2) Income'!$E$13:$E$32)))</f>
        <v>0</v>
      </c>
      <c r="AG112" s="8">
        <f>IF(A112="","",IF(COUNTIF('2) Income'!$D$13:$D$32,"Monthly")=0,0,IF(B112="N",SUMIFS('2) Income'!$E$13:$E$32,'2) Income'!$D$13:$D$32,"monthly",'2) Income'!$F$13:$F$32,"&lt;="&amp;$A112,'2) Income'!$I$13:$I$32,DAY(A112)),SUMIFS('2) Income'!$E$13:$E$32,'2) Income'!$D$13:$D$32,"monthly",'2) Income'!$F$13:$F$32,"&lt;="&amp;$A112,'2) Income'!$I$13:$I$32,"&gt;="&amp;DAY(A112)))))</f>
        <v>0</v>
      </c>
      <c r="AH112" s="8" cm="1">
        <f t="array" ref="AH112">IF(A112="","",IF(COUNTIF('2) Income'!$D$13:$D$32,"Yearly")=0,0,SUMPRODUCT(--('2) Income'!$D$13:$D$32="Yearly"),--('2) Income'!$F$13:$F$32&lt;=A112),IF(B112="N",--('2) Income'!$I$13:$I$32=DAY(A112)),--('2) Income'!$I$13:$I$32&gt;=DAY(A112))),--(IFERROR(MOD('2) Income'!$H$13:$H$32-MONTH(A112)+12,12),1)=0),'2) Income'!$E$13:$E$32)))</f>
        <v>0</v>
      </c>
      <c r="AI112" s="8">
        <f>IF(A112="","",IF(COUNTIF('2) Income'!$D$13:$D$32,"one-time")=0,0,SUMIFS('2) Income'!$E$13:$E$32,'2) Income'!$D$13:$D$32,"one-time",'2) Income'!$F$13:$F$32,"="&amp;$A112)))</f>
        <v>0</v>
      </c>
      <c r="AJ112" s="9">
        <f t="shared" si="6"/>
        <v>0</v>
      </c>
    </row>
    <row r="113" spans="1:36">
      <c r="A113" s="7">
        <f>IF(A112="","",IF(A112+1&lt;='1) Period'!$E$21,A112+1,""))</f>
        <v>45585</v>
      </c>
      <c r="B113" s="7" t="str">
        <f t="shared" si="7"/>
        <v>N</v>
      </c>
      <c r="C113" t="str">
        <f t="shared" si="8"/>
        <v>Y</v>
      </c>
      <c r="D113" s="8">
        <f>IF(A113="","",IF(TEXT(A113,"dddd")='4) Happy Money'!$E$23,WAllowance,0))</f>
        <v>0</v>
      </c>
      <c r="E113" s="8">
        <f>IF(A113="","",IF(B113="N",SUMIF(TMonthly[Day of the Month],DAY(A113),TMonthly[Amount]),SUMIF(TMonthly[Day of the Month],"&gt;="&amp;DAY(A113),TMonthly[Amount])))</f>
        <v>0</v>
      </c>
      <c r="F113" s="8" cm="1">
        <f t="array" ref="F113">IF(A113="","",SUMPRODUCT(--(TYearly[Due Date]&lt;=A113),IF(B113="N",--(TYearly[Day]=DAY(A113)),--(TYearly[Day]&gt;=DAY(A113))),--(IFERROR(MOD(TYearly[Month]-MONTH(A113)+12,12),1)=0),TYearly[Amount]))</f>
        <v>0</v>
      </c>
      <c r="G113" s="8">
        <f>IF(A113="","",SUMIF(TOneTime[Due Date],A113,TOneTime[Amount]))</f>
        <v>0</v>
      </c>
      <c r="H113" s="8" cm="1">
        <f t="array" ref="H113">IF(A113="","",IF(COUNTIF(TOther[Frequency],$H$1)=0,0,SUMPRODUCT(--(IFERROR(MOD(A113-TOther[Start Date],7),1)=0),--(TOther[Frequency]=$H$1),--(TOther[Start Date]&lt;=A113),--(TOther[End Date Calc]&gt;=A113),TOther[Amount])))</f>
        <v>0</v>
      </c>
      <c r="I113" s="8" cm="1">
        <f t="array" ref="I113">IF(A113="","",IF(COUNTIF(TOther[Frequency],$I$1)=0,0,SUMPRODUCT(--(IFERROR(MOD(A113-TOther[Start Date],14),1)=0),--(TOther[Frequency]=$I$1),--(TOther[Start Date]&lt;=A113),--(TOther[End Date Calc]&gt;=A113),TOther[Amount])))</f>
        <v>0</v>
      </c>
      <c r="J113" s="8">
        <f>IF(A113="","",IF(COUNTIF(TOther[Frequency],$J$1)=0,0,IF(OR(DAY(A113)=1,DAY(A113)=15),SUMIFS(TOther[Amount],TOther[Frequency],$J$1,TOther[Start Date],"&lt;="&amp;$A113,TOther[End Date Calc],"&gt;="&amp;A113),0)))</f>
        <v>0</v>
      </c>
      <c r="K113" s="8">
        <f>IF(A113="","",IF(COUNTIF(TOther[Frequency],$K$1)=0,0,IF(A113=(A113-DAY(A113)+1+2*7-WEEKDAY(A113-DAY(A113)+8-4,1)),SUMIFS(TOther[Amount],TOther[Frequency],$K$1,TOther[Start Date],"&lt;="&amp;$A113,TOther[End Date Calc],"&gt;="&amp;A113),0)))</f>
        <v>0</v>
      </c>
      <c r="L113" s="8">
        <f>IF(A113="","",IF(COUNTIF(TOther[Frequency],$L$1)=0,0,IF(A113=(A113-DAY(A113)+1+3*7-WEEKDAY(A113-DAY(A113)+8-4,1)),SUMIFS(TOther[Amount],TOther[Frequency],$L$1,TOther[Start Date],"&lt;="&amp;$A113,TOther[End Date Calc],"&gt;="&amp;A113),0)))</f>
        <v>0</v>
      </c>
      <c r="M113" s="8">
        <f>IF(A113="","",IF(COUNTIF(TOther[Frequency],$M$1)=0,0,IF(A113=(A113-DAY(A113)+1+4*7-WEEKDAY(A113-DAY(A113)+8-4,1)),SUMIFS(TOther[Amount],TOther[Frequency],$M$1,TOther[Start Date],"&lt;="&amp;$A113,TOther[End Date Calc],"&gt;="&amp;A113),0)))</f>
        <v>0</v>
      </c>
      <c r="N113" s="8" cm="1">
        <f t="array" ref="N113">IF(A113="","",IF(COUNTIF(TOther[Frequency],$N$1)=0,0,SUMPRODUCT(--(IFERROR(MOD(A113-TOther[Start Date],28),1)=0),--(TOther[Frequency]=$N$1),--(TOther[Start Date]&lt;=A113),--(TOther[End Date Calc]&gt;=A113),TOther[Amount])))</f>
        <v>0</v>
      </c>
      <c r="O113" s="8" cm="1">
        <f t="array" ref="O113">IF(A113="","",IF(COUNTIF(TOther[Frequency],$O$1)=0,0,SUMPRODUCT(--(IFERROR(MOD(A113-TOther[Start Date],42),1)=0),--(TOther[Frequency]=$O$1),--(TOther[Start Date]&lt;=A113),--(TOther[End Date Calc]&gt;=A113),TOther[Amount])))</f>
        <v>0</v>
      </c>
      <c r="P113" s="8" cm="1">
        <f t="array" ref="P113">IF(A113="","",IF(COUNTIF(TOther[Frequency],$P$1)=0,0,SUMPRODUCT(--(IFERROR(MOD(A113-TOther[Start Date],56),1)=0),--(TOther[Frequency]=$P$1),--(TOther[Start Date]&lt;=A113),--(TOther[End Date Calc]&gt;=A113),TOther[Amount])))</f>
        <v>0</v>
      </c>
      <c r="Q113" s="8">
        <f>IF(A113="","",IF(COUNTIF(TOther[Frequency],$Q$1)=0,0,IF(B113="N",SUMIFS(TOther[Amount],TOther[Frequency],$Q$1,TOther[Start Date],"&lt;="&amp;$A113,TOther[End Date Calc],"&gt;="&amp;A113,TOther[Start Day],DAY(A113)),SUMIFS(TOther[Amount],TOther[Frequency],$Q$1,TOther[Start Date],"&lt;="&amp;$A113,TOther[End Date Calc],"&gt;="&amp;A113,TOther[Start Day],"&gt;="&amp;DAY(A113)))))</f>
        <v>0</v>
      </c>
      <c r="R113" s="8" cm="1">
        <f t="array" ref="R113">IF(A113="","",IF(COUNTIF(TOther[Frequency],R$1)=0,0,SUMPRODUCT(--(TOther[Frequency]=R$1),--(TOther[Start Date]&lt;=A113),--(TOther[End Date Calc]&gt;=A113),IF(B113="N",--(TOther[Start Day]=DAY(A113)),--(TOther[Start Day]&gt;=DAY(A113))),--(IFERROR(MOD(TOther[Start Month]-MONTH(A113)+2,2),1)=0),TOther[Amount])))</f>
        <v>0</v>
      </c>
      <c r="S113" s="8" cm="1">
        <f t="array" ref="S113">IF(A113="","",IF(COUNTIF(TOther[Frequency],S$1)=0,0,SUMPRODUCT(--(TOther[Frequency]=S$1),--(TOther[Start Date]&lt;=A113),--(TOther[End Date Calc]&gt;=A113),IF(B113="N",--(TOther[Start Day]=DAY(A113)),--(TOther[Start Day]&gt;=DAY(A113))),--(IFERROR(MOD(TOther[Start Month]-MONTH(A113)+3,3),1)=0),TOther[Amount])))</f>
        <v>0</v>
      </c>
      <c r="T113" s="8" cm="1">
        <f t="array" ref="T113">IF($A113="","",IF(COUNTIF(TOther[Frequency],T$1)=0,0,SUMPRODUCT(--(TOther[Frequency]=T$1),--(TOther[Start Date]&lt;=$A113),--(TOther[End Date Calc]&gt;=$A113),IF($B113="N",--(TOther[Start Day]=DAY($A113)),--(TOther[Start Day]&gt;=DAY($A113))),--(IFERROR(MOD(TOther[Start Month]-MONTH($A113)+4,4),1)=0),TOther[Amount])))</f>
        <v>0</v>
      </c>
      <c r="U113" s="8" cm="1">
        <f t="array" ref="U113">IF(A113="","",IF(COUNTIF(TOther[Frequency],$U$1)=0,0,SUMPRODUCT(--(TOther[Frequency]=$U$1),--(TOther[Start Date]&lt;=A113),--(TOther[End Date Calc]&gt;=A113),IF(B113="N",--(TOther[Start Day]=DAY(A113)),--(TOther[Start Day]&gt;=DAY(A113))),--(IFERROR(MOD(TOther[Start Month]-MONTH(A113)+6,6),1)=0),TOther[Amount])))</f>
        <v>0</v>
      </c>
      <c r="V113" s="8" cm="1">
        <f t="array" ref="V113">IF(A113="","",IF(COUNTIF(TOther[Frequency],$V$1)=0,0,SUMPRODUCT(--(TOther[Frequency]=$V$1),--(TOther[Start Date]&lt;=A113),--(TOther[End Date Calc]&gt;=A113),IF(B113="N",--(TOther[Start Day]=DAY(A113)),--(TOther[Start Day]&gt;=DAY(A113))),--(IFERROR(MOD(TOther[Start Month]-MONTH(A113)+12,12),1)=0),TOther[Amount])))</f>
        <v>0</v>
      </c>
      <c r="W113" s="8">
        <f>IF(A113="","",SUMIFS(TOther[Amount],TOther[Start Date],A113,TOther[Frequency],$W$1))</f>
        <v>0</v>
      </c>
      <c r="X113" s="9">
        <f t="shared" si="5"/>
        <v>0</v>
      </c>
      <c r="Y113" s="9">
        <f t="shared" si="9"/>
        <v>0</v>
      </c>
      <c r="Z113" s="8" cm="1">
        <f t="array" ref="Z113">IF(A113="","",IF(COUNTIF('2) Income'!$D$13:$D$32,"Weekly")=0,0,SUMPRODUCT(--(IFERROR(MOD(A113-'2) Income'!$F$13:$F$32,7),1)=0),--('2) Income'!$D$13:$D$32="Weekly"),--('2) Income'!$F$13:$F$32&lt;=A113),'2) Income'!$E$13:$E$32)))</f>
        <v>0</v>
      </c>
      <c r="AA113" s="8" cm="1">
        <f t="array" ref="AA113">IF(A113="","",IF(COUNTIF('2) Income'!$D$13:$D$32,"Every Other Week")=0,0,SUMPRODUCT(--(IFERROR(MOD(A113-'2) Income'!$F$13:$F$32,14),1)=0),--('2) Income'!$D$13:$D$32="Every Other Week"),--('2) Income'!$F$13:$F$32&lt;=A113),'2) Income'!$E$13:$E$32)))</f>
        <v>0</v>
      </c>
      <c r="AB113" s="8">
        <f>IF(A113="","",IF(COUNTIF('2) Income'!$D$13:$D$32,"1st and 15th")=0,0,IF(OR(DAY(A113)=1,DAY(A113)=15),SUMIFS('2) Income'!$E$13:$E$32,'2) Income'!$D$13:$D$32,"1st and 15th",'2) Income'!$F$13:$F$32,"&lt;="&amp;$A113),0)))</f>
        <v>0</v>
      </c>
      <c r="AC113" s="8">
        <f>IF(A113="","",IF(COUNTIF('2) Income'!$D$13:$D$32,"2nd Wednesday")=0,0,IF(A113=(A113-DAY(A113)+1+2*7-WEEKDAY(A113-DAY(A113)+8-4,1)),SUMIFS('2) Income'!$E$13:$E$32,'2) Income'!$D$13:$D$32,"2nd Wednesday",'2) Income'!$F$13:$F$32,"&lt;="&amp;$A113),0)))</f>
        <v>0</v>
      </c>
      <c r="AD113" s="8">
        <f>IF(A113="","",IF(COUNTIF('2) Income'!$D$13:$D$32,"3rd Wednesday")=0,0,IF(A113=(A113-DAY(A113)+1+3*7-WEEKDAY(A113-DAY(A113)+8-4,1)),SUMIFS('2) Income'!$E$13:$E$32,'2) Income'!$D$13:$D$32,"3rd Wednesday",'2) Income'!$F$13:$F$32,"&lt;="&amp;$A113),0)))</f>
        <v>0</v>
      </c>
      <c r="AE113" s="8">
        <f>IF(A113="","",IF(COUNTIF('2) Income'!$D$13:$D$32,"4th Wednesday")=0,0,IF(A113=(A113-DAY(A113)+1+4*7-WEEKDAY(A113-DAY(A113)+8-4,1)),SUMIFS('2) Income'!$E$13:$E$32,'2) Income'!$D$13:$D$32,"4th Wednesday",'2) Income'!$F$13:$F$32,"&lt;="&amp;$A113),0)))</f>
        <v>0</v>
      </c>
      <c r="AF113" s="8" cm="1">
        <f t="array" ref="AF113">IF(A113="","",IF(COUNTIF('2) Income'!$D$13:$D$32,"Every 4 Weeks")=0,0,SUMPRODUCT(--(IFERROR(MOD(A113-'2) Income'!$F$13:$F$32,28),1)=0),--('2) Income'!$D$13:$D$32="Every 4 Weeks"),--('2) Income'!$F$13:$F$32&lt;=A113),'2) Income'!$E$13:$E$32)))</f>
        <v>0</v>
      </c>
      <c r="AG113" s="8">
        <f>IF(A113="","",IF(COUNTIF('2) Income'!$D$13:$D$32,"Monthly")=0,0,IF(B113="N",SUMIFS('2) Income'!$E$13:$E$32,'2) Income'!$D$13:$D$32,"monthly",'2) Income'!$F$13:$F$32,"&lt;="&amp;$A113,'2) Income'!$I$13:$I$32,DAY(A113)),SUMIFS('2) Income'!$E$13:$E$32,'2) Income'!$D$13:$D$32,"monthly",'2) Income'!$F$13:$F$32,"&lt;="&amp;$A113,'2) Income'!$I$13:$I$32,"&gt;="&amp;DAY(A113)))))</f>
        <v>0</v>
      </c>
      <c r="AH113" s="8" cm="1">
        <f t="array" ref="AH113">IF(A113="","",IF(COUNTIF('2) Income'!$D$13:$D$32,"Yearly")=0,0,SUMPRODUCT(--('2) Income'!$D$13:$D$32="Yearly"),--('2) Income'!$F$13:$F$32&lt;=A113),IF(B113="N",--('2) Income'!$I$13:$I$32=DAY(A113)),--('2) Income'!$I$13:$I$32&gt;=DAY(A113))),--(IFERROR(MOD('2) Income'!$H$13:$H$32-MONTH(A113)+12,12),1)=0),'2) Income'!$E$13:$E$32)))</f>
        <v>0</v>
      </c>
      <c r="AI113" s="8">
        <f>IF(A113="","",IF(COUNTIF('2) Income'!$D$13:$D$32,"one-time")=0,0,SUMIFS('2) Income'!$E$13:$E$32,'2) Income'!$D$13:$D$32,"one-time",'2) Income'!$F$13:$F$32,"="&amp;$A113)))</f>
        <v>0</v>
      </c>
      <c r="AJ113" s="9">
        <f t="shared" si="6"/>
        <v>0</v>
      </c>
    </row>
    <row r="114" spans="1:36">
      <c r="A114" s="7">
        <f>IF(A113="","",IF(A113+1&lt;='1) Period'!$E$21,A113+1,""))</f>
        <v>45586</v>
      </c>
      <c r="B114" s="7" t="str">
        <f t="shared" si="7"/>
        <v>N</v>
      </c>
      <c r="C114" t="str">
        <f t="shared" si="8"/>
        <v>F</v>
      </c>
      <c r="D114" s="8">
        <f>IF(A114="","",IF(TEXT(A114,"dddd")='4) Happy Money'!$E$23,WAllowance,0))</f>
        <v>400</v>
      </c>
      <c r="E114" s="8">
        <f>IF(A114="","",IF(B114="N",SUMIF(TMonthly[Day of the Month],DAY(A114),TMonthly[Amount]),SUMIF(TMonthly[Day of the Month],"&gt;="&amp;DAY(A114),TMonthly[Amount])))</f>
        <v>0</v>
      </c>
      <c r="F114" s="8" cm="1">
        <f t="array" ref="F114">IF(A114="","",SUMPRODUCT(--(TYearly[Due Date]&lt;=A114),IF(B114="N",--(TYearly[Day]=DAY(A114)),--(TYearly[Day]&gt;=DAY(A114))),--(IFERROR(MOD(TYearly[Month]-MONTH(A114)+12,12),1)=0),TYearly[Amount]))</f>
        <v>0</v>
      </c>
      <c r="G114" s="8">
        <f>IF(A114="","",SUMIF(TOneTime[Due Date],A114,TOneTime[Amount]))</f>
        <v>0</v>
      </c>
      <c r="H114" s="8" cm="1">
        <f t="array" ref="H114">IF(A114="","",IF(COUNTIF(TOther[Frequency],$H$1)=0,0,SUMPRODUCT(--(IFERROR(MOD(A114-TOther[Start Date],7),1)=0),--(TOther[Frequency]=$H$1),--(TOther[Start Date]&lt;=A114),--(TOther[End Date Calc]&gt;=A114),TOther[Amount])))</f>
        <v>0</v>
      </c>
      <c r="I114" s="8" cm="1">
        <f t="array" ref="I114">IF(A114="","",IF(COUNTIF(TOther[Frequency],$I$1)=0,0,SUMPRODUCT(--(IFERROR(MOD(A114-TOther[Start Date],14),1)=0),--(TOther[Frequency]=$I$1),--(TOther[Start Date]&lt;=A114),--(TOther[End Date Calc]&gt;=A114),TOther[Amount])))</f>
        <v>0</v>
      </c>
      <c r="J114" s="8">
        <f>IF(A114="","",IF(COUNTIF(TOther[Frequency],$J$1)=0,0,IF(OR(DAY(A114)=1,DAY(A114)=15),SUMIFS(TOther[Amount],TOther[Frequency],$J$1,TOther[Start Date],"&lt;="&amp;$A114,TOther[End Date Calc],"&gt;="&amp;A114),0)))</f>
        <v>0</v>
      </c>
      <c r="K114" s="8">
        <f>IF(A114="","",IF(COUNTIF(TOther[Frequency],$K$1)=0,0,IF(A114=(A114-DAY(A114)+1+2*7-WEEKDAY(A114-DAY(A114)+8-4,1)),SUMIFS(TOther[Amount],TOther[Frequency],$K$1,TOther[Start Date],"&lt;="&amp;$A114,TOther[End Date Calc],"&gt;="&amp;A114),0)))</f>
        <v>0</v>
      </c>
      <c r="L114" s="8">
        <f>IF(A114="","",IF(COUNTIF(TOther[Frequency],$L$1)=0,0,IF(A114=(A114-DAY(A114)+1+3*7-WEEKDAY(A114-DAY(A114)+8-4,1)),SUMIFS(TOther[Amount],TOther[Frequency],$L$1,TOther[Start Date],"&lt;="&amp;$A114,TOther[End Date Calc],"&gt;="&amp;A114),0)))</f>
        <v>0</v>
      </c>
      <c r="M114" s="8">
        <f>IF(A114="","",IF(COUNTIF(TOther[Frequency],$M$1)=0,0,IF(A114=(A114-DAY(A114)+1+4*7-WEEKDAY(A114-DAY(A114)+8-4,1)),SUMIFS(TOther[Amount],TOther[Frequency],$M$1,TOther[Start Date],"&lt;="&amp;$A114,TOther[End Date Calc],"&gt;="&amp;A114),0)))</f>
        <v>0</v>
      </c>
      <c r="N114" s="8" cm="1">
        <f t="array" ref="N114">IF(A114="","",IF(COUNTIF(TOther[Frequency],$N$1)=0,0,SUMPRODUCT(--(IFERROR(MOD(A114-TOther[Start Date],28),1)=0),--(TOther[Frequency]=$N$1),--(TOther[Start Date]&lt;=A114),--(TOther[End Date Calc]&gt;=A114),TOther[Amount])))</f>
        <v>0</v>
      </c>
      <c r="O114" s="8" cm="1">
        <f t="array" ref="O114">IF(A114="","",IF(COUNTIF(TOther[Frequency],$O$1)=0,0,SUMPRODUCT(--(IFERROR(MOD(A114-TOther[Start Date],42),1)=0),--(TOther[Frequency]=$O$1),--(TOther[Start Date]&lt;=A114),--(TOther[End Date Calc]&gt;=A114),TOther[Amount])))</f>
        <v>0</v>
      </c>
      <c r="P114" s="8" cm="1">
        <f t="array" ref="P114">IF(A114="","",IF(COUNTIF(TOther[Frequency],$P$1)=0,0,SUMPRODUCT(--(IFERROR(MOD(A114-TOther[Start Date],56),1)=0),--(TOther[Frequency]=$P$1),--(TOther[Start Date]&lt;=A114),--(TOther[End Date Calc]&gt;=A114),TOther[Amount])))</f>
        <v>0</v>
      </c>
      <c r="Q114" s="8">
        <f>IF(A114="","",IF(COUNTIF(TOther[Frequency],$Q$1)=0,0,IF(B114="N",SUMIFS(TOther[Amount],TOther[Frequency],$Q$1,TOther[Start Date],"&lt;="&amp;$A114,TOther[End Date Calc],"&gt;="&amp;A114,TOther[Start Day],DAY(A114)),SUMIFS(TOther[Amount],TOther[Frequency],$Q$1,TOther[Start Date],"&lt;="&amp;$A114,TOther[End Date Calc],"&gt;="&amp;A114,TOther[Start Day],"&gt;="&amp;DAY(A114)))))</f>
        <v>0</v>
      </c>
      <c r="R114" s="8" cm="1">
        <f t="array" ref="R114">IF(A114="","",IF(COUNTIF(TOther[Frequency],R$1)=0,0,SUMPRODUCT(--(TOther[Frequency]=R$1),--(TOther[Start Date]&lt;=A114),--(TOther[End Date Calc]&gt;=A114),IF(B114="N",--(TOther[Start Day]=DAY(A114)),--(TOther[Start Day]&gt;=DAY(A114))),--(IFERROR(MOD(TOther[Start Month]-MONTH(A114)+2,2),1)=0),TOther[Amount])))</f>
        <v>0</v>
      </c>
      <c r="S114" s="8" cm="1">
        <f t="array" ref="S114">IF(A114="","",IF(COUNTIF(TOther[Frequency],S$1)=0,0,SUMPRODUCT(--(TOther[Frequency]=S$1),--(TOther[Start Date]&lt;=A114),--(TOther[End Date Calc]&gt;=A114),IF(B114="N",--(TOther[Start Day]=DAY(A114)),--(TOther[Start Day]&gt;=DAY(A114))),--(IFERROR(MOD(TOther[Start Month]-MONTH(A114)+3,3),1)=0),TOther[Amount])))</f>
        <v>0</v>
      </c>
      <c r="T114" s="8" cm="1">
        <f t="array" ref="T114">IF($A114="","",IF(COUNTIF(TOther[Frequency],T$1)=0,0,SUMPRODUCT(--(TOther[Frequency]=T$1),--(TOther[Start Date]&lt;=$A114),--(TOther[End Date Calc]&gt;=$A114),IF($B114="N",--(TOther[Start Day]=DAY($A114)),--(TOther[Start Day]&gt;=DAY($A114))),--(IFERROR(MOD(TOther[Start Month]-MONTH($A114)+4,4),1)=0),TOther[Amount])))</f>
        <v>0</v>
      </c>
      <c r="U114" s="8" cm="1">
        <f t="array" ref="U114">IF(A114="","",IF(COUNTIF(TOther[Frequency],$U$1)=0,0,SUMPRODUCT(--(TOther[Frequency]=$U$1),--(TOther[Start Date]&lt;=A114),--(TOther[End Date Calc]&gt;=A114),IF(B114="N",--(TOther[Start Day]=DAY(A114)),--(TOther[Start Day]&gt;=DAY(A114))),--(IFERROR(MOD(TOther[Start Month]-MONTH(A114)+6,6),1)=0),TOther[Amount])))</f>
        <v>0</v>
      </c>
      <c r="V114" s="8" cm="1">
        <f t="array" ref="V114">IF(A114="","",IF(COUNTIF(TOther[Frequency],$V$1)=0,0,SUMPRODUCT(--(TOther[Frequency]=$V$1),--(TOther[Start Date]&lt;=A114),--(TOther[End Date Calc]&gt;=A114),IF(B114="N",--(TOther[Start Day]=DAY(A114)),--(TOther[Start Day]&gt;=DAY(A114))),--(IFERROR(MOD(TOther[Start Month]-MONTH(A114)+12,12),1)=0),TOther[Amount])))</f>
        <v>0</v>
      </c>
      <c r="W114" s="8">
        <f>IF(A114="","",SUMIFS(TOther[Amount],TOther[Start Date],A114,TOther[Frequency],$W$1))</f>
        <v>0</v>
      </c>
      <c r="X114" s="9">
        <f t="shared" si="5"/>
        <v>0</v>
      </c>
      <c r="Y114" s="9">
        <f t="shared" si="9"/>
        <v>0</v>
      </c>
      <c r="Z114" s="8" cm="1">
        <f t="array" ref="Z114">IF(A114="","",IF(COUNTIF('2) Income'!$D$13:$D$32,"Weekly")=0,0,SUMPRODUCT(--(IFERROR(MOD(A114-'2) Income'!$F$13:$F$32,7),1)=0),--('2) Income'!$D$13:$D$32="Weekly"),--('2) Income'!$F$13:$F$32&lt;=A114),'2) Income'!$E$13:$E$32)))</f>
        <v>0</v>
      </c>
      <c r="AA114" s="8" cm="1">
        <f t="array" ref="AA114">IF(A114="","",IF(COUNTIF('2) Income'!$D$13:$D$32,"Every Other Week")=0,0,SUMPRODUCT(--(IFERROR(MOD(A114-'2) Income'!$F$13:$F$32,14),1)=0),--('2) Income'!$D$13:$D$32="Every Other Week"),--('2) Income'!$F$13:$F$32&lt;=A114),'2) Income'!$E$13:$E$32)))</f>
        <v>0</v>
      </c>
      <c r="AB114" s="8">
        <f>IF(A114="","",IF(COUNTIF('2) Income'!$D$13:$D$32,"1st and 15th")=0,0,IF(OR(DAY(A114)=1,DAY(A114)=15),SUMIFS('2) Income'!$E$13:$E$32,'2) Income'!$D$13:$D$32,"1st and 15th",'2) Income'!$F$13:$F$32,"&lt;="&amp;$A114),0)))</f>
        <v>0</v>
      </c>
      <c r="AC114" s="8">
        <f>IF(A114="","",IF(COUNTIF('2) Income'!$D$13:$D$32,"2nd Wednesday")=0,0,IF(A114=(A114-DAY(A114)+1+2*7-WEEKDAY(A114-DAY(A114)+8-4,1)),SUMIFS('2) Income'!$E$13:$E$32,'2) Income'!$D$13:$D$32,"2nd Wednesday",'2) Income'!$F$13:$F$32,"&lt;="&amp;$A114),0)))</f>
        <v>0</v>
      </c>
      <c r="AD114" s="8">
        <f>IF(A114="","",IF(COUNTIF('2) Income'!$D$13:$D$32,"3rd Wednesday")=0,0,IF(A114=(A114-DAY(A114)+1+3*7-WEEKDAY(A114-DAY(A114)+8-4,1)),SUMIFS('2) Income'!$E$13:$E$32,'2) Income'!$D$13:$D$32,"3rd Wednesday",'2) Income'!$F$13:$F$32,"&lt;="&amp;$A114),0)))</f>
        <v>0</v>
      </c>
      <c r="AE114" s="8">
        <f>IF(A114="","",IF(COUNTIF('2) Income'!$D$13:$D$32,"4th Wednesday")=0,0,IF(A114=(A114-DAY(A114)+1+4*7-WEEKDAY(A114-DAY(A114)+8-4,1)),SUMIFS('2) Income'!$E$13:$E$32,'2) Income'!$D$13:$D$32,"4th Wednesday",'2) Income'!$F$13:$F$32,"&lt;="&amp;$A114),0)))</f>
        <v>0</v>
      </c>
      <c r="AF114" s="8" cm="1">
        <f t="array" ref="AF114">IF(A114="","",IF(COUNTIF('2) Income'!$D$13:$D$32,"Every 4 Weeks")=0,0,SUMPRODUCT(--(IFERROR(MOD(A114-'2) Income'!$F$13:$F$32,28),1)=0),--('2) Income'!$D$13:$D$32="Every 4 Weeks"),--('2) Income'!$F$13:$F$32&lt;=A114),'2) Income'!$E$13:$E$32)))</f>
        <v>0</v>
      </c>
      <c r="AG114" s="8">
        <f>IF(A114="","",IF(COUNTIF('2) Income'!$D$13:$D$32,"Monthly")=0,0,IF(B114="N",SUMIFS('2) Income'!$E$13:$E$32,'2) Income'!$D$13:$D$32,"monthly",'2) Income'!$F$13:$F$32,"&lt;="&amp;$A114,'2) Income'!$I$13:$I$32,DAY(A114)),SUMIFS('2) Income'!$E$13:$E$32,'2) Income'!$D$13:$D$32,"monthly",'2) Income'!$F$13:$F$32,"&lt;="&amp;$A114,'2) Income'!$I$13:$I$32,"&gt;="&amp;DAY(A114)))))</f>
        <v>0</v>
      </c>
      <c r="AH114" s="8" cm="1">
        <f t="array" ref="AH114">IF(A114="","",IF(COUNTIF('2) Income'!$D$13:$D$32,"Yearly")=0,0,SUMPRODUCT(--('2) Income'!$D$13:$D$32="Yearly"),--('2) Income'!$F$13:$F$32&lt;=A114),IF(B114="N",--('2) Income'!$I$13:$I$32=DAY(A114)),--('2) Income'!$I$13:$I$32&gt;=DAY(A114))),--(IFERROR(MOD('2) Income'!$H$13:$H$32-MONTH(A114)+12,12),1)=0),'2) Income'!$E$13:$E$32)))</f>
        <v>0</v>
      </c>
      <c r="AI114" s="8">
        <f>IF(A114="","",IF(COUNTIF('2) Income'!$D$13:$D$32,"one-time")=0,0,SUMIFS('2) Income'!$E$13:$E$32,'2) Income'!$D$13:$D$32,"one-time",'2) Income'!$F$13:$F$32,"="&amp;$A114)))</f>
        <v>0</v>
      </c>
      <c r="AJ114" s="9">
        <f t="shared" si="6"/>
        <v>0</v>
      </c>
    </row>
    <row r="115" spans="1:36">
      <c r="A115" s="7">
        <f>IF(A114="","",IF(A114+1&lt;='1) Period'!$E$21,A114+1,""))</f>
        <v>45587</v>
      </c>
      <c r="B115" s="7" t="str">
        <f t="shared" si="7"/>
        <v>N</v>
      </c>
      <c r="C115" t="str">
        <f t="shared" si="8"/>
        <v>F</v>
      </c>
      <c r="D115" s="8">
        <f>IF(A115="","",IF(TEXT(A115,"dddd")='4) Happy Money'!$E$23,WAllowance,0))</f>
        <v>0</v>
      </c>
      <c r="E115" s="8">
        <f>IF(A115="","",IF(B115="N",SUMIF(TMonthly[Day of the Month],DAY(A115),TMonthly[Amount]),SUMIF(TMonthly[Day of the Month],"&gt;="&amp;DAY(A115),TMonthly[Amount])))</f>
        <v>0</v>
      </c>
      <c r="F115" s="8" cm="1">
        <f t="array" ref="F115">IF(A115="","",SUMPRODUCT(--(TYearly[Due Date]&lt;=A115),IF(B115="N",--(TYearly[Day]=DAY(A115)),--(TYearly[Day]&gt;=DAY(A115))),--(IFERROR(MOD(TYearly[Month]-MONTH(A115)+12,12),1)=0),TYearly[Amount]))</f>
        <v>0</v>
      </c>
      <c r="G115" s="8">
        <f>IF(A115="","",SUMIF(TOneTime[Due Date],A115,TOneTime[Amount]))</f>
        <v>0</v>
      </c>
      <c r="H115" s="8" cm="1">
        <f t="array" ref="H115">IF(A115="","",IF(COUNTIF(TOther[Frequency],$H$1)=0,0,SUMPRODUCT(--(IFERROR(MOD(A115-TOther[Start Date],7),1)=0),--(TOther[Frequency]=$H$1),--(TOther[Start Date]&lt;=A115),--(TOther[End Date Calc]&gt;=A115),TOther[Amount])))</f>
        <v>0</v>
      </c>
      <c r="I115" s="8" cm="1">
        <f t="array" ref="I115">IF(A115="","",IF(COUNTIF(TOther[Frequency],$I$1)=0,0,SUMPRODUCT(--(IFERROR(MOD(A115-TOther[Start Date],14),1)=0),--(TOther[Frequency]=$I$1),--(TOther[Start Date]&lt;=A115),--(TOther[End Date Calc]&gt;=A115),TOther[Amount])))</f>
        <v>0</v>
      </c>
      <c r="J115" s="8">
        <f>IF(A115="","",IF(COUNTIF(TOther[Frequency],$J$1)=0,0,IF(OR(DAY(A115)=1,DAY(A115)=15),SUMIFS(TOther[Amount],TOther[Frequency],$J$1,TOther[Start Date],"&lt;="&amp;$A115,TOther[End Date Calc],"&gt;="&amp;A115),0)))</f>
        <v>0</v>
      </c>
      <c r="K115" s="8">
        <f>IF(A115="","",IF(COUNTIF(TOther[Frequency],$K$1)=0,0,IF(A115=(A115-DAY(A115)+1+2*7-WEEKDAY(A115-DAY(A115)+8-4,1)),SUMIFS(TOther[Amount],TOther[Frequency],$K$1,TOther[Start Date],"&lt;="&amp;$A115,TOther[End Date Calc],"&gt;="&amp;A115),0)))</f>
        <v>0</v>
      </c>
      <c r="L115" s="8">
        <f>IF(A115="","",IF(COUNTIF(TOther[Frequency],$L$1)=0,0,IF(A115=(A115-DAY(A115)+1+3*7-WEEKDAY(A115-DAY(A115)+8-4,1)),SUMIFS(TOther[Amount],TOther[Frequency],$L$1,TOther[Start Date],"&lt;="&amp;$A115,TOther[End Date Calc],"&gt;="&amp;A115),0)))</f>
        <v>0</v>
      </c>
      <c r="M115" s="8">
        <f>IF(A115="","",IF(COUNTIF(TOther[Frequency],$M$1)=0,0,IF(A115=(A115-DAY(A115)+1+4*7-WEEKDAY(A115-DAY(A115)+8-4,1)),SUMIFS(TOther[Amount],TOther[Frequency],$M$1,TOther[Start Date],"&lt;="&amp;$A115,TOther[End Date Calc],"&gt;="&amp;A115),0)))</f>
        <v>0</v>
      </c>
      <c r="N115" s="8" cm="1">
        <f t="array" ref="N115">IF(A115="","",IF(COUNTIF(TOther[Frequency],$N$1)=0,0,SUMPRODUCT(--(IFERROR(MOD(A115-TOther[Start Date],28),1)=0),--(TOther[Frequency]=$N$1),--(TOther[Start Date]&lt;=A115),--(TOther[End Date Calc]&gt;=A115),TOther[Amount])))</f>
        <v>0</v>
      </c>
      <c r="O115" s="8" cm="1">
        <f t="array" ref="O115">IF(A115="","",IF(COUNTIF(TOther[Frequency],$O$1)=0,0,SUMPRODUCT(--(IFERROR(MOD(A115-TOther[Start Date],42),1)=0),--(TOther[Frequency]=$O$1),--(TOther[Start Date]&lt;=A115),--(TOther[End Date Calc]&gt;=A115),TOther[Amount])))</f>
        <v>0</v>
      </c>
      <c r="P115" s="8" cm="1">
        <f t="array" ref="P115">IF(A115="","",IF(COUNTIF(TOther[Frequency],$P$1)=0,0,SUMPRODUCT(--(IFERROR(MOD(A115-TOther[Start Date],56),1)=0),--(TOther[Frequency]=$P$1),--(TOther[Start Date]&lt;=A115),--(TOther[End Date Calc]&gt;=A115),TOther[Amount])))</f>
        <v>0</v>
      </c>
      <c r="Q115" s="8">
        <f>IF(A115="","",IF(COUNTIF(TOther[Frequency],$Q$1)=0,0,IF(B115="N",SUMIFS(TOther[Amount],TOther[Frequency],$Q$1,TOther[Start Date],"&lt;="&amp;$A115,TOther[End Date Calc],"&gt;="&amp;A115,TOther[Start Day],DAY(A115)),SUMIFS(TOther[Amount],TOther[Frequency],$Q$1,TOther[Start Date],"&lt;="&amp;$A115,TOther[End Date Calc],"&gt;="&amp;A115,TOther[Start Day],"&gt;="&amp;DAY(A115)))))</f>
        <v>0</v>
      </c>
      <c r="R115" s="8" cm="1">
        <f t="array" ref="R115">IF(A115="","",IF(COUNTIF(TOther[Frequency],R$1)=0,0,SUMPRODUCT(--(TOther[Frequency]=R$1),--(TOther[Start Date]&lt;=A115),--(TOther[End Date Calc]&gt;=A115),IF(B115="N",--(TOther[Start Day]=DAY(A115)),--(TOther[Start Day]&gt;=DAY(A115))),--(IFERROR(MOD(TOther[Start Month]-MONTH(A115)+2,2),1)=0),TOther[Amount])))</f>
        <v>0</v>
      </c>
      <c r="S115" s="8" cm="1">
        <f t="array" ref="S115">IF(A115="","",IF(COUNTIF(TOther[Frequency],S$1)=0,0,SUMPRODUCT(--(TOther[Frequency]=S$1),--(TOther[Start Date]&lt;=A115),--(TOther[End Date Calc]&gt;=A115),IF(B115="N",--(TOther[Start Day]=DAY(A115)),--(TOther[Start Day]&gt;=DAY(A115))),--(IFERROR(MOD(TOther[Start Month]-MONTH(A115)+3,3),1)=0),TOther[Amount])))</f>
        <v>0</v>
      </c>
      <c r="T115" s="8" cm="1">
        <f t="array" ref="T115">IF($A115="","",IF(COUNTIF(TOther[Frequency],T$1)=0,0,SUMPRODUCT(--(TOther[Frequency]=T$1),--(TOther[Start Date]&lt;=$A115),--(TOther[End Date Calc]&gt;=$A115),IF($B115="N",--(TOther[Start Day]=DAY($A115)),--(TOther[Start Day]&gt;=DAY($A115))),--(IFERROR(MOD(TOther[Start Month]-MONTH($A115)+4,4),1)=0),TOther[Amount])))</f>
        <v>0</v>
      </c>
      <c r="U115" s="8" cm="1">
        <f t="array" ref="U115">IF(A115="","",IF(COUNTIF(TOther[Frequency],$U$1)=0,0,SUMPRODUCT(--(TOther[Frequency]=$U$1),--(TOther[Start Date]&lt;=A115),--(TOther[End Date Calc]&gt;=A115),IF(B115="N",--(TOther[Start Day]=DAY(A115)),--(TOther[Start Day]&gt;=DAY(A115))),--(IFERROR(MOD(TOther[Start Month]-MONTH(A115)+6,6),1)=0),TOther[Amount])))</f>
        <v>0</v>
      </c>
      <c r="V115" s="8" cm="1">
        <f t="array" ref="V115">IF(A115="","",IF(COUNTIF(TOther[Frequency],$V$1)=0,0,SUMPRODUCT(--(TOther[Frequency]=$V$1),--(TOther[Start Date]&lt;=A115),--(TOther[End Date Calc]&gt;=A115),IF(B115="N",--(TOther[Start Day]=DAY(A115)),--(TOther[Start Day]&gt;=DAY(A115))),--(IFERROR(MOD(TOther[Start Month]-MONTH(A115)+12,12),1)=0),TOther[Amount])))</f>
        <v>0</v>
      </c>
      <c r="W115" s="8">
        <f>IF(A115="","",SUMIFS(TOther[Amount],TOther[Start Date],A115,TOther[Frequency],$W$1))</f>
        <v>0</v>
      </c>
      <c r="X115" s="9">
        <f t="shared" si="5"/>
        <v>0</v>
      </c>
      <c r="Y115" s="9">
        <f t="shared" si="9"/>
        <v>0</v>
      </c>
      <c r="Z115" s="8" cm="1">
        <f t="array" ref="Z115">IF(A115="","",IF(COUNTIF('2) Income'!$D$13:$D$32,"Weekly")=0,0,SUMPRODUCT(--(IFERROR(MOD(A115-'2) Income'!$F$13:$F$32,7),1)=0),--('2) Income'!$D$13:$D$32="Weekly"),--('2) Income'!$F$13:$F$32&lt;=A115),'2) Income'!$E$13:$E$32)))</f>
        <v>0</v>
      </c>
      <c r="AA115" s="8" cm="1">
        <f t="array" ref="AA115">IF(A115="","",IF(COUNTIF('2) Income'!$D$13:$D$32,"Every Other Week")=0,0,SUMPRODUCT(--(IFERROR(MOD(A115-'2) Income'!$F$13:$F$32,14),1)=0),--('2) Income'!$D$13:$D$32="Every Other Week"),--('2) Income'!$F$13:$F$32&lt;=A115),'2) Income'!$E$13:$E$32)))</f>
        <v>0</v>
      </c>
      <c r="AB115" s="8">
        <f>IF(A115="","",IF(COUNTIF('2) Income'!$D$13:$D$32,"1st and 15th")=0,0,IF(OR(DAY(A115)=1,DAY(A115)=15),SUMIFS('2) Income'!$E$13:$E$32,'2) Income'!$D$13:$D$32,"1st and 15th",'2) Income'!$F$13:$F$32,"&lt;="&amp;$A115),0)))</f>
        <v>0</v>
      </c>
      <c r="AC115" s="8">
        <f>IF(A115="","",IF(COUNTIF('2) Income'!$D$13:$D$32,"2nd Wednesday")=0,0,IF(A115=(A115-DAY(A115)+1+2*7-WEEKDAY(A115-DAY(A115)+8-4,1)),SUMIFS('2) Income'!$E$13:$E$32,'2) Income'!$D$13:$D$32,"2nd Wednesday",'2) Income'!$F$13:$F$32,"&lt;="&amp;$A115),0)))</f>
        <v>0</v>
      </c>
      <c r="AD115" s="8">
        <f>IF(A115="","",IF(COUNTIF('2) Income'!$D$13:$D$32,"3rd Wednesday")=0,0,IF(A115=(A115-DAY(A115)+1+3*7-WEEKDAY(A115-DAY(A115)+8-4,1)),SUMIFS('2) Income'!$E$13:$E$32,'2) Income'!$D$13:$D$32,"3rd Wednesday",'2) Income'!$F$13:$F$32,"&lt;="&amp;$A115),0)))</f>
        <v>0</v>
      </c>
      <c r="AE115" s="8">
        <f>IF(A115="","",IF(COUNTIF('2) Income'!$D$13:$D$32,"4th Wednesday")=0,0,IF(A115=(A115-DAY(A115)+1+4*7-WEEKDAY(A115-DAY(A115)+8-4,1)),SUMIFS('2) Income'!$E$13:$E$32,'2) Income'!$D$13:$D$32,"4th Wednesday",'2) Income'!$F$13:$F$32,"&lt;="&amp;$A115),0)))</f>
        <v>0</v>
      </c>
      <c r="AF115" s="8" cm="1">
        <f t="array" ref="AF115">IF(A115="","",IF(COUNTIF('2) Income'!$D$13:$D$32,"Every 4 Weeks")=0,0,SUMPRODUCT(--(IFERROR(MOD(A115-'2) Income'!$F$13:$F$32,28),1)=0),--('2) Income'!$D$13:$D$32="Every 4 Weeks"),--('2) Income'!$F$13:$F$32&lt;=A115),'2) Income'!$E$13:$E$32)))</f>
        <v>0</v>
      </c>
      <c r="AG115" s="8">
        <f>IF(A115="","",IF(COUNTIF('2) Income'!$D$13:$D$32,"Monthly")=0,0,IF(B115="N",SUMIFS('2) Income'!$E$13:$E$32,'2) Income'!$D$13:$D$32,"monthly",'2) Income'!$F$13:$F$32,"&lt;="&amp;$A115,'2) Income'!$I$13:$I$32,DAY(A115)),SUMIFS('2) Income'!$E$13:$E$32,'2) Income'!$D$13:$D$32,"monthly",'2) Income'!$F$13:$F$32,"&lt;="&amp;$A115,'2) Income'!$I$13:$I$32,"&gt;="&amp;DAY(A115)))))</f>
        <v>0</v>
      </c>
      <c r="AH115" s="8" cm="1">
        <f t="array" ref="AH115">IF(A115="","",IF(COUNTIF('2) Income'!$D$13:$D$32,"Yearly")=0,0,SUMPRODUCT(--('2) Income'!$D$13:$D$32="Yearly"),--('2) Income'!$F$13:$F$32&lt;=A115),IF(B115="N",--('2) Income'!$I$13:$I$32=DAY(A115)),--('2) Income'!$I$13:$I$32&gt;=DAY(A115))),--(IFERROR(MOD('2) Income'!$H$13:$H$32-MONTH(A115)+12,12),1)=0),'2) Income'!$E$13:$E$32)))</f>
        <v>0</v>
      </c>
      <c r="AI115" s="8">
        <f>IF(A115="","",IF(COUNTIF('2) Income'!$D$13:$D$32,"one-time")=0,0,SUMIFS('2) Income'!$E$13:$E$32,'2) Income'!$D$13:$D$32,"one-time",'2) Income'!$F$13:$F$32,"="&amp;$A115)))</f>
        <v>0</v>
      </c>
      <c r="AJ115" s="9">
        <f t="shared" si="6"/>
        <v>0</v>
      </c>
    </row>
    <row r="116" spans="1:36">
      <c r="A116" s="7">
        <f>IF(A115="","",IF(A115+1&lt;='1) Period'!$E$21,A115+1,""))</f>
        <v>45588</v>
      </c>
      <c r="B116" s="7" t="str">
        <f t="shared" si="7"/>
        <v>N</v>
      </c>
      <c r="C116" t="str">
        <f t="shared" si="8"/>
        <v>F</v>
      </c>
      <c r="D116" s="8">
        <f>IF(A116="","",IF(TEXT(A116,"dddd")='4) Happy Money'!$E$23,WAllowance,0))</f>
        <v>0</v>
      </c>
      <c r="E116" s="8">
        <f>IF(A116="","",IF(B116="N",SUMIF(TMonthly[Day of the Month],DAY(A116),TMonthly[Amount]),SUMIF(TMonthly[Day of the Month],"&gt;="&amp;DAY(A116),TMonthly[Amount])))</f>
        <v>0</v>
      </c>
      <c r="F116" s="8" cm="1">
        <f t="array" ref="F116">IF(A116="","",SUMPRODUCT(--(TYearly[Due Date]&lt;=A116),IF(B116="N",--(TYearly[Day]=DAY(A116)),--(TYearly[Day]&gt;=DAY(A116))),--(IFERROR(MOD(TYearly[Month]-MONTH(A116)+12,12),1)=0),TYearly[Amount]))</f>
        <v>0</v>
      </c>
      <c r="G116" s="8">
        <f>IF(A116="","",SUMIF(TOneTime[Due Date],A116,TOneTime[Amount]))</f>
        <v>0</v>
      </c>
      <c r="H116" s="8" cm="1">
        <f t="array" ref="H116">IF(A116="","",IF(COUNTIF(TOther[Frequency],$H$1)=0,0,SUMPRODUCT(--(IFERROR(MOD(A116-TOther[Start Date],7),1)=0),--(TOther[Frequency]=$H$1),--(TOther[Start Date]&lt;=A116),--(TOther[End Date Calc]&gt;=A116),TOther[Amount])))</f>
        <v>0</v>
      </c>
      <c r="I116" s="8" cm="1">
        <f t="array" ref="I116">IF(A116="","",IF(COUNTIF(TOther[Frequency],$I$1)=0,0,SUMPRODUCT(--(IFERROR(MOD(A116-TOther[Start Date],14),1)=0),--(TOther[Frequency]=$I$1),--(TOther[Start Date]&lt;=A116),--(TOther[End Date Calc]&gt;=A116),TOther[Amount])))</f>
        <v>0</v>
      </c>
      <c r="J116" s="8">
        <f>IF(A116="","",IF(COUNTIF(TOther[Frequency],$J$1)=0,0,IF(OR(DAY(A116)=1,DAY(A116)=15),SUMIFS(TOther[Amount],TOther[Frequency],$J$1,TOther[Start Date],"&lt;="&amp;$A116,TOther[End Date Calc],"&gt;="&amp;A116),0)))</f>
        <v>0</v>
      </c>
      <c r="K116" s="8">
        <f>IF(A116="","",IF(COUNTIF(TOther[Frequency],$K$1)=0,0,IF(A116=(A116-DAY(A116)+1+2*7-WEEKDAY(A116-DAY(A116)+8-4,1)),SUMIFS(TOther[Amount],TOther[Frequency],$K$1,TOther[Start Date],"&lt;="&amp;$A116,TOther[End Date Calc],"&gt;="&amp;A116),0)))</f>
        <v>0</v>
      </c>
      <c r="L116" s="8">
        <f>IF(A116="","",IF(COUNTIF(TOther[Frequency],$L$1)=0,0,IF(A116=(A116-DAY(A116)+1+3*7-WEEKDAY(A116-DAY(A116)+8-4,1)),SUMIFS(TOther[Amount],TOther[Frequency],$L$1,TOther[Start Date],"&lt;="&amp;$A116,TOther[End Date Calc],"&gt;="&amp;A116),0)))</f>
        <v>0</v>
      </c>
      <c r="M116" s="8">
        <f>IF(A116="","",IF(COUNTIF(TOther[Frequency],$M$1)=0,0,IF(A116=(A116-DAY(A116)+1+4*7-WEEKDAY(A116-DAY(A116)+8-4,1)),SUMIFS(TOther[Amount],TOther[Frequency],$M$1,TOther[Start Date],"&lt;="&amp;$A116,TOther[End Date Calc],"&gt;="&amp;A116),0)))</f>
        <v>0</v>
      </c>
      <c r="N116" s="8" cm="1">
        <f t="array" ref="N116">IF(A116="","",IF(COUNTIF(TOther[Frequency],$N$1)=0,0,SUMPRODUCT(--(IFERROR(MOD(A116-TOther[Start Date],28),1)=0),--(TOther[Frequency]=$N$1),--(TOther[Start Date]&lt;=A116),--(TOther[End Date Calc]&gt;=A116),TOther[Amount])))</f>
        <v>0</v>
      </c>
      <c r="O116" s="8" cm="1">
        <f t="array" ref="O116">IF(A116="","",IF(COUNTIF(TOther[Frequency],$O$1)=0,0,SUMPRODUCT(--(IFERROR(MOD(A116-TOther[Start Date],42),1)=0),--(TOther[Frequency]=$O$1),--(TOther[Start Date]&lt;=A116),--(TOther[End Date Calc]&gt;=A116),TOther[Amount])))</f>
        <v>0</v>
      </c>
      <c r="P116" s="8" cm="1">
        <f t="array" ref="P116">IF(A116="","",IF(COUNTIF(TOther[Frequency],$P$1)=0,0,SUMPRODUCT(--(IFERROR(MOD(A116-TOther[Start Date],56),1)=0),--(TOther[Frequency]=$P$1),--(TOther[Start Date]&lt;=A116),--(TOther[End Date Calc]&gt;=A116),TOther[Amount])))</f>
        <v>0</v>
      </c>
      <c r="Q116" s="8">
        <f>IF(A116="","",IF(COUNTIF(TOther[Frequency],$Q$1)=0,0,IF(B116="N",SUMIFS(TOther[Amount],TOther[Frequency],$Q$1,TOther[Start Date],"&lt;="&amp;$A116,TOther[End Date Calc],"&gt;="&amp;A116,TOther[Start Day],DAY(A116)),SUMIFS(TOther[Amount],TOther[Frequency],$Q$1,TOther[Start Date],"&lt;="&amp;$A116,TOther[End Date Calc],"&gt;="&amp;A116,TOther[Start Day],"&gt;="&amp;DAY(A116)))))</f>
        <v>0</v>
      </c>
      <c r="R116" s="8" cm="1">
        <f t="array" ref="R116">IF(A116="","",IF(COUNTIF(TOther[Frequency],R$1)=0,0,SUMPRODUCT(--(TOther[Frequency]=R$1),--(TOther[Start Date]&lt;=A116),--(TOther[End Date Calc]&gt;=A116),IF(B116="N",--(TOther[Start Day]=DAY(A116)),--(TOther[Start Day]&gt;=DAY(A116))),--(IFERROR(MOD(TOther[Start Month]-MONTH(A116)+2,2),1)=0),TOther[Amount])))</f>
        <v>0</v>
      </c>
      <c r="S116" s="8" cm="1">
        <f t="array" ref="S116">IF(A116="","",IF(COUNTIF(TOther[Frequency],S$1)=0,0,SUMPRODUCT(--(TOther[Frequency]=S$1),--(TOther[Start Date]&lt;=A116),--(TOther[End Date Calc]&gt;=A116),IF(B116="N",--(TOther[Start Day]=DAY(A116)),--(TOther[Start Day]&gt;=DAY(A116))),--(IFERROR(MOD(TOther[Start Month]-MONTH(A116)+3,3),1)=0),TOther[Amount])))</f>
        <v>0</v>
      </c>
      <c r="T116" s="8" cm="1">
        <f t="array" ref="T116">IF($A116="","",IF(COUNTIF(TOther[Frequency],T$1)=0,0,SUMPRODUCT(--(TOther[Frequency]=T$1),--(TOther[Start Date]&lt;=$A116),--(TOther[End Date Calc]&gt;=$A116),IF($B116="N",--(TOther[Start Day]=DAY($A116)),--(TOther[Start Day]&gt;=DAY($A116))),--(IFERROR(MOD(TOther[Start Month]-MONTH($A116)+4,4),1)=0),TOther[Amount])))</f>
        <v>0</v>
      </c>
      <c r="U116" s="8" cm="1">
        <f t="array" ref="U116">IF(A116="","",IF(COUNTIF(TOther[Frequency],$U$1)=0,0,SUMPRODUCT(--(TOther[Frequency]=$U$1),--(TOther[Start Date]&lt;=A116),--(TOther[End Date Calc]&gt;=A116),IF(B116="N",--(TOther[Start Day]=DAY(A116)),--(TOther[Start Day]&gt;=DAY(A116))),--(IFERROR(MOD(TOther[Start Month]-MONTH(A116)+6,6),1)=0),TOther[Amount])))</f>
        <v>0</v>
      </c>
      <c r="V116" s="8" cm="1">
        <f t="array" ref="V116">IF(A116="","",IF(COUNTIF(TOther[Frequency],$V$1)=0,0,SUMPRODUCT(--(TOther[Frequency]=$V$1),--(TOther[Start Date]&lt;=A116),--(TOther[End Date Calc]&gt;=A116),IF(B116="N",--(TOther[Start Day]=DAY(A116)),--(TOther[Start Day]&gt;=DAY(A116))),--(IFERROR(MOD(TOther[Start Month]-MONTH(A116)+12,12),1)=0),TOther[Amount])))</f>
        <v>0</v>
      </c>
      <c r="W116" s="8">
        <f>IF(A116="","",SUMIFS(TOther[Amount],TOther[Start Date],A116,TOther[Frequency],$W$1))</f>
        <v>0</v>
      </c>
      <c r="X116" s="9">
        <f t="shared" si="5"/>
        <v>0</v>
      </c>
      <c r="Y116" s="9">
        <f t="shared" si="9"/>
        <v>0</v>
      </c>
      <c r="Z116" s="8" cm="1">
        <f t="array" ref="Z116">IF(A116="","",IF(COUNTIF('2) Income'!$D$13:$D$32,"Weekly")=0,0,SUMPRODUCT(--(IFERROR(MOD(A116-'2) Income'!$F$13:$F$32,7),1)=0),--('2) Income'!$D$13:$D$32="Weekly"),--('2) Income'!$F$13:$F$32&lt;=A116),'2) Income'!$E$13:$E$32)))</f>
        <v>0</v>
      </c>
      <c r="AA116" s="8" cm="1">
        <f t="array" ref="AA116">IF(A116="","",IF(COUNTIF('2) Income'!$D$13:$D$32,"Every Other Week")=0,0,SUMPRODUCT(--(IFERROR(MOD(A116-'2) Income'!$F$13:$F$32,14),1)=0),--('2) Income'!$D$13:$D$32="Every Other Week"),--('2) Income'!$F$13:$F$32&lt;=A116),'2) Income'!$E$13:$E$32)))</f>
        <v>0</v>
      </c>
      <c r="AB116" s="8">
        <f>IF(A116="","",IF(COUNTIF('2) Income'!$D$13:$D$32,"1st and 15th")=0,0,IF(OR(DAY(A116)=1,DAY(A116)=15),SUMIFS('2) Income'!$E$13:$E$32,'2) Income'!$D$13:$D$32,"1st and 15th",'2) Income'!$F$13:$F$32,"&lt;="&amp;$A116),0)))</f>
        <v>0</v>
      </c>
      <c r="AC116" s="8">
        <f>IF(A116="","",IF(COUNTIF('2) Income'!$D$13:$D$32,"2nd Wednesday")=0,0,IF(A116=(A116-DAY(A116)+1+2*7-WEEKDAY(A116-DAY(A116)+8-4,1)),SUMIFS('2) Income'!$E$13:$E$32,'2) Income'!$D$13:$D$32,"2nd Wednesday",'2) Income'!$F$13:$F$32,"&lt;="&amp;$A116),0)))</f>
        <v>0</v>
      </c>
      <c r="AD116" s="8">
        <f>IF(A116="","",IF(COUNTIF('2) Income'!$D$13:$D$32,"3rd Wednesday")=0,0,IF(A116=(A116-DAY(A116)+1+3*7-WEEKDAY(A116-DAY(A116)+8-4,1)),SUMIFS('2) Income'!$E$13:$E$32,'2) Income'!$D$13:$D$32,"3rd Wednesday",'2) Income'!$F$13:$F$32,"&lt;="&amp;$A116),0)))</f>
        <v>0</v>
      </c>
      <c r="AE116" s="8">
        <f>IF(A116="","",IF(COUNTIF('2) Income'!$D$13:$D$32,"4th Wednesday")=0,0,IF(A116=(A116-DAY(A116)+1+4*7-WEEKDAY(A116-DAY(A116)+8-4,1)),SUMIFS('2) Income'!$E$13:$E$32,'2) Income'!$D$13:$D$32,"4th Wednesday",'2) Income'!$F$13:$F$32,"&lt;="&amp;$A116),0)))</f>
        <v>0</v>
      </c>
      <c r="AF116" s="8" cm="1">
        <f t="array" ref="AF116">IF(A116="","",IF(COUNTIF('2) Income'!$D$13:$D$32,"Every 4 Weeks")=0,0,SUMPRODUCT(--(IFERROR(MOD(A116-'2) Income'!$F$13:$F$32,28),1)=0),--('2) Income'!$D$13:$D$32="Every 4 Weeks"),--('2) Income'!$F$13:$F$32&lt;=A116),'2) Income'!$E$13:$E$32)))</f>
        <v>0</v>
      </c>
      <c r="AG116" s="8">
        <f>IF(A116="","",IF(COUNTIF('2) Income'!$D$13:$D$32,"Monthly")=0,0,IF(B116="N",SUMIFS('2) Income'!$E$13:$E$32,'2) Income'!$D$13:$D$32,"monthly",'2) Income'!$F$13:$F$32,"&lt;="&amp;$A116,'2) Income'!$I$13:$I$32,DAY(A116)),SUMIFS('2) Income'!$E$13:$E$32,'2) Income'!$D$13:$D$32,"monthly",'2) Income'!$F$13:$F$32,"&lt;="&amp;$A116,'2) Income'!$I$13:$I$32,"&gt;="&amp;DAY(A116)))))</f>
        <v>0</v>
      </c>
      <c r="AH116" s="8" cm="1">
        <f t="array" ref="AH116">IF(A116="","",IF(COUNTIF('2) Income'!$D$13:$D$32,"Yearly")=0,0,SUMPRODUCT(--('2) Income'!$D$13:$D$32="Yearly"),--('2) Income'!$F$13:$F$32&lt;=A116),IF(B116="N",--('2) Income'!$I$13:$I$32=DAY(A116)),--('2) Income'!$I$13:$I$32&gt;=DAY(A116))),--(IFERROR(MOD('2) Income'!$H$13:$H$32-MONTH(A116)+12,12),1)=0),'2) Income'!$E$13:$E$32)))</f>
        <v>0</v>
      </c>
      <c r="AI116" s="8">
        <f>IF(A116="","",IF(COUNTIF('2) Income'!$D$13:$D$32,"one-time")=0,0,SUMIFS('2) Income'!$E$13:$E$32,'2) Income'!$D$13:$D$32,"one-time",'2) Income'!$F$13:$F$32,"="&amp;$A116)))</f>
        <v>0</v>
      </c>
      <c r="AJ116" s="9">
        <f t="shared" si="6"/>
        <v>0</v>
      </c>
    </row>
    <row r="117" spans="1:36">
      <c r="A117" s="7">
        <f>IF(A116="","",IF(A116+1&lt;='1) Period'!$E$21,A116+1,""))</f>
        <v>45589</v>
      </c>
      <c r="B117" s="7" t="str">
        <f t="shared" si="7"/>
        <v>N</v>
      </c>
      <c r="C117" t="str">
        <f t="shared" si="8"/>
        <v>F</v>
      </c>
      <c r="D117" s="8">
        <f>IF(A117="","",IF(TEXT(A117,"dddd")='4) Happy Money'!$E$23,WAllowance,0))</f>
        <v>0</v>
      </c>
      <c r="E117" s="8">
        <f>IF(A117="","",IF(B117="N",SUMIF(TMonthly[Day of the Month],DAY(A117),TMonthly[Amount]),SUMIF(TMonthly[Day of the Month],"&gt;="&amp;DAY(A117),TMonthly[Amount])))</f>
        <v>0</v>
      </c>
      <c r="F117" s="8" cm="1">
        <f t="array" ref="F117">IF(A117="","",SUMPRODUCT(--(TYearly[Due Date]&lt;=A117),IF(B117="N",--(TYearly[Day]=DAY(A117)),--(TYearly[Day]&gt;=DAY(A117))),--(IFERROR(MOD(TYearly[Month]-MONTH(A117)+12,12),1)=0),TYearly[Amount]))</f>
        <v>0</v>
      </c>
      <c r="G117" s="8">
        <f>IF(A117="","",SUMIF(TOneTime[Due Date],A117,TOneTime[Amount]))</f>
        <v>0</v>
      </c>
      <c r="H117" s="8" cm="1">
        <f t="array" ref="H117">IF(A117="","",IF(COUNTIF(TOther[Frequency],$H$1)=0,0,SUMPRODUCT(--(IFERROR(MOD(A117-TOther[Start Date],7),1)=0),--(TOther[Frequency]=$H$1),--(TOther[Start Date]&lt;=A117),--(TOther[End Date Calc]&gt;=A117),TOther[Amount])))</f>
        <v>0</v>
      </c>
      <c r="I117" s="8" cm="1">
        <f t="array" ref="I117">IF(A117="","",IF(COUNTIF(TOther[Frequency],$I$1)=0,0,SUMPRODUCT(--(IFERROR(MOD(A117-TOther[Start Date],14),1)=0),--(TOther[Frequency]=$I$1),--(TOther[Start Date]&lt;=A117),--(TOther[End Date Calc]&gt;=A117),TOther[Amount])))</f>
        <v>0</v>
      </c>
      <c r="J117" s="8">
        <f>IF(A117="","",IF(COUNTIF(TOther[Frequency],$J$1)=0,0,IF(OR(DAY(A117)=1,DAY(A117)=15),SUMIFS(TOther[Amount],TOther[Frequency],$J$1,TOther[Start Date],"&lt;="&amp;$A117,TOther[End Date Calc],"&gt;="&amp;A117),0)))</f>
        <v>0</v>
      </c>
      <c r="K117" s="8">
        <f>IF(A117="","",IF(COUNTIF(TOther[Frequency],$K$1)=0,0,IF(A117=(A117-DAY(A117)+1+2*7-WEEKDAY(A117-DAY(A117)+8-4,1)),SUMIFS(TOther[Amount],TOther[Frequency],$K$1,TOther[Start Date],"&lt;="&amp;$A117,TOther[End Date Calc],"&gt;="&amp;A117),0)))</f>
        <v>0</v>
      </c>
      <c r="L117" s="8">
        <f>IF(A117="","",IF(COUNTIF(TOther[Frequency],$L$1)=0,0,IF(A117=(A117-DAY(A117)+1+3*7-WEEKDAY(A117-DAY(A117)+8-4,1)),SUMIFS(TOther[Amount],TOther[Frequency],$L$1,TOther[Start Date],"&lt;="&amp;$A117,TOther[End Date Calc],"&gt;="&amp;A117),0)))</f>
        <v>0</v>
      </c>
      <c r="M117" s="8">
        <f>IF(A117="","",IF(COUNTIF(TOther[Frequency],$M$1)=0,0,IF(A117=(A117-DAY(A117)+1+4*7-WEEKDAY(A117-DAY(A117)+8-4,1)),SUMIFS(TOther[Amount],TOther[Frequency],$M$1,TOther[Start Date],"&lt;="&amp;$A117,TOther[End Date Calc],"&gt;="&amp;A117),0)))</f>
        <v>0</v>
      </c>
      <c r="N117" s="8" cm="1">
        <f t="array" ref="N117">IF(A117="","",IF(COUNTIF(TOther[Frequency],$N$1)=0,0,SUMPRODUCT(--(IFERROR(MOD(A117-TOther[Start Date],28),1)=0),--(TOther[Frequency]=$N$1),--(TOther[Start Date]&lt;=A117),--(TOther[End Date Calc]&gt;=A117),TOther[Amount])))</f>
        <v>0</v>
      </c>
      <c r="O117" s="8" cm="1">
        <f t="array" ref="O117">IF(A117="","",IF(COUNTIF(TOther[Frequency],$O$1)=0,0,SUMPRODUCT(--(IFERROR(MOD(A117-TOther[Start Date],42),1)=0),--(TOther[Frequency]=$O$1),--(TOther[Start Date]&lt;=A117),--(TOther[End Date Calc]&gt;=A117),TOther[Amount])))</f>
        <v>0</v>
      </c>
      <c r="P117" s="8" cm="1">
        <f t="array" ref="P117">IF(A117="","",IF(COUNTIF(TOther[Frequency],$P$1)=0,0,SUMPRODUCT(--(IFERROR(MOD(A117-TOther[Start Date],56),1)=0),--(TOther[Frequency]=$P$1),--(TOther[Start Date]&lt;=A117),--(TOther[End Date Calc]&gt;=A117),TOther[Amount])))</f>
        <v>0</v>
      </c>
      <c r="Q117" s="8">
        <f>IF(A117="","",IF(COUNTIF(TOther[Frequency],$Q$1)=0,0,IF(B117="N",SUMIFS(TOther[Amount],TOther[Frequency],$Q$1,TOther[Start Date],"&lt;="&amp;$A117,TOther[End Date Calc],"&gt;="&amp;A117,TOther[Start Day],DAY(A117)),SUMIFS(TOther[Amount],TOther[Frequency],$Q$1,TOther[Start Date],"&lt;="&amp;$A117,TOther[End Date Calc],"&gt;="&amp;A117,TOther[Start Day],"&gt;="&amp;DAY(A117)))))</f>
        <v>0</v>
      </c>
      <c r="R117" s="8" cm="1">
        <f t="array" ref="R117">IF(A117="","",IF(COUNTIF(TOther[Frequency],R$1)=0,0,SUMPRODUCT(--(TOther[Frequency]=R$1),--(TOther[Start Date]&lt;=A117),--(TOther[End Date Calc]&gt;=A117),IF(B117="N",--(TOther[Start Day]=DAY(A117)),--(TOther[Start Day]&gt;=DAY(A117))),--(IFERROR(MOD(TOther[Start Month]-MONTH(A117)+2,2),1)=0),TOther[Amount])))</f>
        <v>0</v>
      </c>
      <c r="S117" s="8" cm="1">
        <f t="array" ref="S117">IF(A117="","",IF(COUNTIF(TOther[Frequency],S$1)=0,0,SUMPRODUCT(--(TOther[Frequency]=S$1),--(TOther[Start Date]&lt;=A117),--(TOther[End Date Calc]&gt;=A117),IF(B117="N",--(TOther[Start Day]=DAY(A117)),--(TOther[Start Day]&gt;=DAY(A117))),--(IFERROR(MOD(TOther[Start Month]-MONTH(A117)+3,3),1)=0),TOther[Amount])))</f>
        <v>0</v>
      </c>
      <c r="T117" s="8" cm="1">
        <f t="array" ref="T117">IF($A117="","",IF(COUNTIF(TOther[Frequency],T$1)=0,0,SUMPRODUCT(--(TOther[Frequency]=T$1),--(TOther[Start Date]&lt;=$A117),--(TOther[End Date Calc]&gt;=$A117),IF($B117="N",--(TOther[Start Day]=DAY($A117)),--(TOther[Start Day]&gt;=DAY($A117))),--(IFERROR(MOD(TOther[Start Month]-MONTH($A117)+4,4),1)=0),TOther[Amount])))</f>
        <v>0</v>
      </c>
      <c r="U117" s="8" cm="1">
        <f t="array" ref="U117">IF(A117="","",IF(COUNTIF(TOther[Frequency],$U$1)=0,0,SUMPRODUCT(--(TOther[Frequency]=$U$1),--(TOther[Start Date]&lt;=A117),--(TOther[End Date Calc]&gt;=A117),IF(B117="N",--(TOther[Start Day]=DAY(A117)),--(TOther[Start Day]&gt;=DAY(A117))),--(IFERROR(MOD(TOther[Start Month]-MONTH(A117)+6,6),1)=0),TOther[Amount])))</f>
        <v>0</v>
      </c>
      <c r="V117" s="8" cm="1">
        <f t="array" ref="V117">IF(A117="","",IF(COUNTIF(TOther[Frequency],$V$1)=0,0,SUMPRODUCT(--(TOther[Frequency]=$V$1),--(TOther[Start Date]&lt;=A117),--(TOther[End Date Calc]&gt;=A117),IF(B117="N",--(TOther[Start Day]=DAY(A117)),--(TOther[Start Day]&gt;=DAY(A117))),--(IFERROR(MOD(TOther[Start Month]-MONTH(A117)+12,12),1)=0),TOther[Amount])))</f>
        <v>0</v>
      </c>
      <c r="W117" s="8">
        <f>IF(A117="","",SUMIFS(TOther[Amount],TOther[Start Date],A117,TOther[Frequency],$W$1))</f>
        <v>0</v>
      </c>
      <c r="X117" s="9">
        <f t="shared" si="5"/>
        <v>0</v>
      </c>
      <c r="Y117" s="9">
        <f t="shared" si="9"/>
        <v>0</v>
      </c>
      <c r="Z117" s="8" cm="1">
        <f t="array" ref="Z117">IF(A117="","",IF(COUNTIF('2) Income'!$D$13:$D$32,"Weekly")=0,0,SUMPRODUCT(--(IFERROR(MOD(A117-'2) Income'!$F$13:$F$32,7),1)=0),--('2) Income'!$D$13:$D$32="Weekly"),--('2) Income'!$F$13:$F$32&lt;=A117),'2) Income'!$E$13:$E$32)))</f>
        <v>0</v>
      </c>
      <c r="AA117" s="8" cm="1">
        <f t="array" ref="AA117">IF(A117="","",IF(COUNTIF('2) Income'!$D$13:$D$32,"Every Other Week")=0,0,SUMPRODUCT(--(IFERROR(MOD(A117-'2) Income'!$F$13:$F$32,14),1)=0),--('2) Income'!$D$13:$D$32="Every Other Week"),--('2) Income'!$F$13:$F$32&lt;=A117),'2) Income'!$E$13:$E$32)))</f>
        <v>0</v>
      </c>
      <c r="AB117" s="8">
        <f>IF(A117="","",IF(COUNTIF('2) Income'!$D$13:$D$32,"1st and 15th")=0,0,IF(OR(DAY(A117)=1,DAY(A117)=15),SUMIFS('2) Income'!$E$13:$E$32,'2) Income'!$D$13:$D$32,"1st and 15th",'2) Income'!$F$13:$F$32,"&lt;="&amp;$A117),0)))</f>
        <v>0</v>
      </c>
      <c r="AC117" s="8">
        <f>IF(A117="","",IF(COUNTIF('2) Income'!$D$13:$D$32,"2nd Wednesday")=0,0,IF(A117=(A117-DAY(A117)+1+2*7-WEEKDAY(A117-DAY(A117)+8-4,1)),SUMIFS('2) Income'!$E$13:$E$32,'2) Income'!$D$13:$D$32,"2nd Wednesday",'2) Income'!$F$13:$F$32,"&lt;="&amp;$A117),0)))</f>
        <v>0</v>
      </c>
      <c r="AD117" s="8">
        <f>IF(A117="","",IF(COUNTIF('2) Income'!$D$13:$D$32,"3rd Wednesday")=0,0,IF(A117=(A117-DAY(A117)+1+3*7-WEEKDAY(A117-DAY(A117)+8-4,1)),SUMIFS('2) Income'!$E$13:$E$32,'2) Income'!$D$13:$D$32,"3rd Wednesday",'2) Income'!$F$13:$F$32,"&lt;="&amp;$A117),0)))</f>
        <v>0</v>
      </c>
      <c r="AE117" s="8">
        <f>IF(A117="","",IF(COUNTIF('2) Income'!$D$13:$D$32,"4th Wednesday")=0,0,IF(A117=(A117-DAY(A117)+1+4*7-WEEKDAY(A117-DAY(A117)+8-4,1)),SUMIFS('2) Income'!$E$13:$E$32,'2) Income'!$D$13:$D$32,"4th Wednesday",'2) Income'!$F$13:$F$32,"&lt;="&amp;$A117),0)))</f>
        <v>0</v>
      </c>
      <c r="AF117" s="8" cm="1">
        <f t="array" ref="AF117">IF(A117="","",IF(COUNTIF('2) Income'!$D$13:$D$32,"Every 4 Weeks")=0,0,SUMPRODUCT(--(IFERROR(MOD(A117-'2) Income'!$F$13:$F$32,28),1)=0),--('2) Income'!$D$13:$D$32="Every 4 Weeks"),--('2) Income'!$F$13:$F$32&lt;=A117),'2) Income'!$E$13:$E$32)))</f>
        <v>0</v>
      </c>
      <c r="AG117" s="8">
        <f>IF(A117="","",IF(COUNTIF('2) Income'!$D$13:$D$32,"Monthly")=0,0,IF(B117="N",SUMIFS('2) Income'!$E$13:$E$32,'2) Income'!$D$13:$D$32,"monthly",'2) Income'!$F$13:$F$32,"&lt;="&amp;$A117,'2) Income'!$I$13:$I$32,DAY(A117)),SUMIFS('2) Income'!$E$13:$E$32,'2) Income'!$D$13:$D$32,"monthly",'2) Income'!$F$13:$F$32,"&lt;="&amp;$A117,'2) Income'!$I$13:$I$32,"&gt;="&amp;DAY(A117)))))</f>
        <v>0</v>
      </c>
      <c r="AH117" s="8" cm="1">
        <f t="array" ref="AH117">IF(A117="","",IF(COUNTIF('2) Income'!$D$13:$D$32,"Yearly")=0,0,SUMPRODUCT(--('2) Income'!$D$13:$D$32="Yearly"),--('2) Income'!$F$13:$F$32&lt;=A117),IF(B117="N",--('2) Income'!$I$13:$I$32=DAY(A117)),--('2) Income'!$I$13:$I$32&gt;=DAY(A117))),--(IFERROR(MOD('2) Income'!$H$13:$H$32-MONTH(A117)+12,12),1)=0),'2) Income'!$E$13:$E$32)))</f>
        <v>0</v>
      </c>
      <c r="AI117" s="8">
        <f>IF(A117="","",IF(COUNTIF('2) Income'!$D$13:$D$32,"one-time")=0,0,SUMIFS('2) Income'!$E$13:$E$32,'2) Income'!$D$13:$D$32,"one-time",'2) Income'!$F$13:$F$32,"="&amp;$A117)))</f>
        <v>0</v>
      </c>
      <c r="AJ117" s="9">
        <f t="shared" si="6"/>
        <v>0</v>
      </c>
    </row>
    <row r="118" spans="1:36">
      <c r="A118" s="7">
        <f>IF(A117="","",IF(A117+1&lt;='1) Period'!$E$21,A117+1,""))</f>
        <v>45590</v>
      </c>
      <c r="B118" s="7" t="str">
        <f t="shared" si="7"/>
        <v>N</v>
      </c>
      <c r="C118" t="str">
        <f t="shared" si="8"/>
        <v>F</v>
      </c>
      <c r="D118" s="8">
        <f>IF(A118="","",IF(TEXT(A118,"dddd")='4) Happy Money'!$E$23,WAllowance,0))</f>
        <v>0</v>
      </c>
      <c r="E118" s="8">
        <f>IF(A118="","",IF(B118="N",SUMIF(TMonthly[Day of the Month],DAY(A118),TMonthly[Amount]),SUMIF(TMonthly[Day of the Month],"&gt;="&amp;DAY(A118),TMonthly[Amount])))</f>
        <v>0</v>
      </c>
      <c r="F118" s="8" cm="1">
        <f t="array" ref="F118">IF(A118="","",SUMPRODUCT(--(TYearly[Due Date]&lt;=A118),IF(B118="N",--(TYearly[Day]=DAY(A118)),--(TYearly[Day]&gt;=DAY(A118))),--(IFERROR(MOD(TYearly[Month]-MONTH(A118)+12,12),1)=0),TYearly[Amount]))</f>
        <v>0</v>
      </c>
      <c r="G118" s="8">
        <f>IF(A118="","",SUMIF(TOneTime[Due Date],A118,TOneTime[Amount]))</f>
        <v>0</v>
      </c>
      <c r="H118" s="8" cm="1">
        <f t="array" ref="H118">IF(A118="","",IF(COUNTIF(TOther[Frequency],$H$1)=0,0,SUMPRODUCT(--(IFERROR(MOD(A118-TOther[Start Date],7),1)=0),--(TOther[Frequency]=$H$1),--(TOther[Start Date]&lt;=A118),--(TOther[End Date Calc]&gt;=A118),TOther[Amount])))</f>
        <v>0</v>
      </c>
      <c r="I118" s="8" cm="1">
        <f t="array" ref="I118">IF(A118="","",IF(COUNTIF(TOther[Frequency],$I$1)=0,0,SUMPRODUCT(--(IFERROR(MOD(A118-TOther[Start Date],14),1)=0),--(TOther[Frequency]=$I$1),--(TOther[Start Date]&lt;=A118),--(TOther[End Date Calc]&gt;=A118),TOther[Amount])))</f>
        <v>0</v>
      </c>
      <c r="J118" s="8">
        <f>IF(A118="","",IF(COUNTIF(TOther[Frequency],$J$1)=0,0,IF(OR(DAY(A118)=1,DAY(A118)=15),SUMIFS(TOther[Amount],TOther[Frequency],$J$1,TOther[Start Date],"&lt;="&amp;$A118,TOther[End Date Calc],"&gt;="&amp;A118),0)))</f>
        <v>0</v>
      </c>
      <c r="K118" s="8">
        <f>IF(A118="","",IF(COUNTIF(TOther[Frequency],$K$1)=0,0,IF(A118=(A118-DAY(A118)+1+2*7-WEEKDAY(A118-DAY(A118)+8-4,1)),SUMIFS(TOther[Amount],TOther[Frequency],$K$1,TOther[Start Date],"&lt;="&amp;$A118,TOther[End Date Calc],"&gt;="&amp;A118),0)))</f>
        <v>0</v>
      </c>
      <c r="L118" s="8">
        <f>IF(A118="","",IF(COUNTIF(TOther[Frequency],$L$1)=0,0,IF(A118=(A118-DAY(A118)+1+3*7-WEEKDAY(A118-DAY(A118)+8-4,1)),SUMIFS(TOther[Amount],TOther[Frequency],$L$1,TOther[Start Date],"&lt;="&amp;$A118,TOther[End Date Calc],"&gt;="&amp;A118),0)))</f>
        <v>0</v>
      </c>
      <c r="M118" s="8">
        <f>IF(A118="","",IF(COUNTIF(TOther[Frequency],$M$1)=0,0,IF(A118=(A118-DAY(A118)+1+4*7-WEEKDAY(A118-DAY(A118)+8-4,1)),SUMIFS(TOther[Amount],TOther[Frequency],$M$1,TOther[Start Date],"&lt;="&amp;$A118,TOther[End Date Calc],"&gt;="&amp;A118),0)))</f>
        <v>0</v>
      </c>
      <c r="N118" s="8" cm="1">
        <f t="array" ref="N118">IF(A118="","",IF(COUNTIF(TOther[Frequency],$N$1)=0,0,SUMPRODUCT(--(IFERROR(MOD(A118-TOther[Start Date],28),1)=0),--(TOther[Frequency]=$N$1),--(TOther[Start Date]&lt;=A118),--(TOther[End Date Calc]&gt;=A118),TOther[Amount])))</f>
        <v>0</v>
      </c>
      <c r="O118" s="8" cm="1">
        <f t="array" ref="O118">IF(A118="","",IF(COUNTIF(TOther[Frequency],$O$1)=0,0,SUMPRODUCT(--(IFERROR(MOD(A118-TOther[Start Date],42),1)=0),--(TOther[Frequency]=$O$1),--(TOther[Start Date]&lt;=A118),--(TOther[End Date Calc]&gt;=A118),TOther[Amount])))</f>
        <v>0</v>
      </c>
      <c r="P118" s="8" cm="1">
        <f t="array" ref="P118">IF(A118="","",IF(COUNTIF(TOther[Frequency],$P$1)=0,0,SUMPRODUCT(--(IFERROR(MOD(A118-TOther[Start Date],56),1)=0),--(TOther[Frequency]=$P$1),--(TOther[Start Date]&lt;=A118),--(TOther[End Date Calc]&gt;=A118),TOther[Amount])))</f>
        <v>0</v>
      </c>
      <c r="Q118" s="8">
        <f>IF(A118="","",IF(COUNTIF(TOther[Frequency],$Q$1)=0,0,IF(B118="N",SUMIFS(TOther[Amount],TOther[Frequency],$Q$1,TOther[Start Date],"&lt;="&amp;$A118,TOther[End Date Calc],"&gt;="&amp;A118,TOther[Start Day],DAY(A118)),SUMIFS(TOther[Amount],TOther[Frequency],$Q$1,TOther[Start Date],"&lt;="&amp;$A118,TOther[End Date Calc],"&gt;="&amp;A118,TOther[Start Day],"&gt;="&amp;DAY(A118)))))</f>
        <v>75</v>
      </c>
      <c r="R118" s="8" cm="1">
        <f t="array" ref="R118">IF(A118="","",IF(COUNTIF(TOther[Frequency],R$1)=0,0,SUMPRODUCT(--(TOther[Frequency]=R$1),--(TOther[Start Date]&lt;=A118),--(TOther[End Date Calc]&gt;=A118),IF(B118="N",--(TOther[Start Day]=DAY(A118)),--(TOther[Start Day]&gt;=DAY(A118))),--(IFERROR(MOD(TOther[Start Month]-MONTH(A118)+2,2),1)=0),TOther[Amount])))</f>
        <v>0</v>
      </c>
      <c r="S118" s="8" cm="1">
        <f t="array" ref="S118">IF(A118="","",IF(COUNTIF(TOther[Frequency],S$1)=0,0,SUMPRODUCT(--(TOther[Frequency]=S$1),--(TOther[Start Date]&lt;=A118),--(TOther[End Date Calc]&gt;=A118),IF(B118="N",--(TOther[Start Day]=DAY(A118)),--(TOther[Start Day]&gt;=DAY(A118))),--(IFERROR(MOD(TOther[Start Month]-MONTH(A118)+3,3),1)=0),TOther[Amount])))</f>
        <v>0</v>
      </c>
      <c r="T118" s="8" cm="1">
        <f t="array" ref="T118">IF($A118="","",IF(COUNTIF(TOther[Frequency],T$1)=0,0,SUMPRODUCT(--(TOther[Frequency]=T$1),--(TOther[Start Date]&lt;=$A118),--(TOther[End Date Calc]&gt;=$A118),IF($B118="N",--(TOther[Start Day]=DAY($A118)),--(TOther[Start Day]&gt;=DAY($A118))),--(IFERROR(MOD(TOther[Start Month]-MONTH($A118)+4,4),1)=0),TOther[Amount])))</f>
        <v>0</v>
      </c>
      <c r="U118" s="8" cm="1">
        <f t="array" ref="U118">IF(A118="","",IF(COUNTIF(TOther[Frequency],$U$1)=0,0,SUMPRODUCT(--(TOther[Frequency]=$U$1),--(TOther[Start Date]&lt;=A118),--(TOther[End Date Calc]&gt;=A118),IF(B118="N",--(TOther[Start Day]=DAY(A118)),--(TOther[Start Day]&gt;=DAY(A118))),--(IFERROR(MOD(TOther[Start Month]-MONTH(A118)+6,6),1)=0),TOther[Amount])))</f>
        <v>0</v>
      </c>
      <c r="V118" s="8" cm="1">
        <f t="array" ref="V118">IF(A118="","",IF(COUNTIF(TOther[Frequency],$V$1)=0,0,SUMPRODUCT(--(TOther[Frequency]=$V$1),--(TOther[Start Date]&lt;=A118),--(TOther[End Date Calc]&gt;=A118),IF(B118="N",--(TOther[Start Day]=DAY(A118)),--(TOther[Start Day]&gt;=DAY(A118))),--(IFERROR(MOD(TOther[Start Month]-MONTH(A118)+12,12),1)=0),TOther[Amount])))</f>
        <v>0</v>
      </c>
      <c r="W118" s="8">
        <f>IF(A118="","",SUMIFS(TOther[Amount],TOther[Start Date],A118,TOther[Frequency],$W$1))</f>
        <v>0</v>
      </c>
      <c r="X118" s="9">
        <f t="shared" si="5"/>
        <v>75</v>
      </c>
      <c r="Y118" s="9">
        <f t="shared" si="9"/>
        <v>75</v>
      </c>
      <c r="Z118" s="8" cm="1">
        <f t="array" ref="Z118">IF(A118="","",IF(COUNTIF('2) Income'!$D$13:$D$32,"Weekly")=0,0,SUMPRODUCT(--(IFERROR(MOD(A118-'2) Income'!$F$13:$F$32,7),1)=0),--('2) Income'!$D$13:$D$32="Weekly"),--('2) Income'!$F$13:$F$32&lt;=A118),'2) Income'!$E$13:$E$32)))</f>
        <v>0</v>
      </c>
      <c r="AA118" s="8" cm="1">
        <f t="array" ref="AA118">IF(A118="","",IF(COUNTIF('2) Income'!$D$13:$D$32,"Every Other Week")=0,0,SUMPRODUCT(--(IFERROR(MOD(A118-'2) Income'!$F$13:$F$32,14),1)=0),--('2) Income'!$D$13:$D$32="Every Other Week"),--('2) Income'!$F$13:$F$32&lt;=A118),'2) Income'!$E$13:$E$32)))</f>
        <v>2300</v>
      </c>
      <c r="AB118" s="8">
        <f>IF(A118="","",IF(COUNTIF('2) Income'!$D$13:$D$32,"1st and 15th")=0,0,IF(OR(DAY(A118)=1,DAY(A118)=15),SUMIFS('2) Income'!$E$13:$E$32,'2) Income'!$D$13:$D$32,"1st and 15th",'2) Income'!$F$13:$F$32,"&lt;="&amp;$A118),0)))</f>
        <v>0</v>
      </c>
      <c r="AC118" s="8">
        <f>IF(A118="","",IF(COUNTIF('2) Income'!$D$13:$D$32,"2nd Wednesday")=0,0,IF(A118=(A118-DAY(A118)+1+2*7-WEEKDAY(A118-DAY(A118)+8-4,1)),SUMIFS('2) Income'!$E$13:$E$32,'2) Income'!$D$13:$D$32,"2nd Wednesday",'2) Income'!$F$13:$F$32,"&lt;="&amp;$A118),0)))</f>
        <v>0</v>
      </c>
      <c r="AD118" s="8">
        <f>IF(A118="","",IF(COUNTIF('2) Income'!$D$13:$D$32,"3rd Wednesday")=0,0,IF(A118=(A118-DAY(A118)+1+3*7-WEEKDAY(A118-DAY(A118)+8-4,1)),SUMIFS('2) Income'!$E$13:$E$32,'2) Income'!$D$13:$D$32,"3rd Wednesday",'2) Income'!$F$13:$F$32,"&lt;="&amp;$A118),0)))</f>
        <v>0</v>
      </c>
      <c r="AE118" s="8">
        <f>IF(A118="","",IF(COUNTIF('2) Income'!$D$13:$D$32,"4th Wednesday")=0,0,IF(A118=(A118-DAY(A118)+1+4*7-WEEKDAY(A118-DAY(A118)+8-4,1)),SUMIFS('2) Income'!$E$13:$E$32,'2) Income'!$D$13:$D$32,"4th Wednesday",'2) Income'!$F$13:$F$32,"&lt;="&amp;$A118),0)))</f>
        <v>0</v>
      </c>
      <c r="AF118" s="8" cm="1">
        <f t="array" ref="AF118">IF(A118="","",IF(COUNTIF('2) Income'!$D$13:$D$32,"Every 4 Weeks")=0,0,SUMPRODUCT(--(IFERROR(MOD(A118-'2) Income'!$F$13:$F$32,28),1)=0),--('2) Income'!$D$13:$D$32="Every 4 Weeks"),--('2) Income'!$F$13:$F$32&lt;=A118),'2) Income'!$E$13:$E$32)))</f>
        <v>0</v>
      </c>
      <c r="AG118" s="8">
        <f>IF(A118="","",IF(COUNTIF('2) Income'!$D$13:$D$32,"Monthly")=0,0,IF(B118="N",SUMIFS('2) Income'!$E$13:$E$32,'2) Income'!$D$13:$D$32,"monthly",'2) Income'!$F$13:$F$32,"&lt;="&amp;$A118,'2) Income'!$I$13:$I$32,DAY(A118)),SUMIFS('2) Income'!$E$13:$E$32,'2) Income'!$D$13:$D$32,"monthly",'2) Income'!$F$13:$F$32,"&lt;="&amp;$A118,'2) Income'!$I$13:$I$32,"&gt;="&amp;DAY(A118)))))</f>
        <v>0</v>
      </c>
      <c r="AH118" s="8" cm="1">
        <f t="array" ref="AH118">IF(A118="","",IF(COUNTIF('2) Income'!$D$13:$D$32,"Yearly")=0,0,SUMPRODUCT(--('2) Income'!$D$13:$D$32="Yearly"),--('2) Income'!$F$13:$F$32&lt;=A118),IF(B118="N",--('2) Income'!$I$13:$I$32=DAY(A118)),--('2) Income'!$I$13:$I$32&gt;=DAY(A118))),--(IFERROR(MOD('2) Income'!$H$13:$H$32-MONTH(A118)+12,12),1)=0),'2) Income'!$E$13:$E$32)))</f>
        <v>0</v>
      </c>
      <c r="AI118" s="8">
        <f>IF(A118="","",IF(COUNTIF('2) Income'!$D$13:$D$32,"one-time")=0,0,SUMIFS('2) Income'!$E$13:$E$32,'2) Income'!$D$13:$D$32,"one-time",'2) Income'!$F$13:$F$32,"="&amp;$A118)))</f>
        <v>0</v>
      </c>
      <c r="AJ118" s="9">
        <f t="shared" si="6"/>
        <v>2300</v>
      </c>
    </row>
    <row r="119" spans="1:36">
      <c r="A119" s="7">
        <f>IF(A118="","",IF(A118+1&lt;='1) Period'!$E$21,A118+1,""))</f>
        <v>45591</v>
      </c>
      <c r="B119" s="7" t="str">
        <f t="shared" si="7"/>
        <v>N</v>
      </c>
      <c r="C119" t="str">
        <f t="shared" si="8"/>
        <v>Y</v>
      </c>
      <c r="D119" s="8">
        <f>IF(A119="","",IF(TEXT(A119,"dddd")='4) Happy Money'!$E$23,WAllowance,0))</f>
        <v>0</v>
      </c>
      <c r="E119" s="8">
        <f>IF(A119="","",IF(B119="N",SUMIF(TMonthly[Day of the Month],DAY(A119),TMonthly[Amount]),SUMIF(TMonthly[Day of the Month],"&gt;="&amp;DAY(A119),TMonthly[Amount])))</f>
        <v>0</v>
      </c>
      <c r="F119" s="8" cm="1">
        <f t="array" ref="F119">IF(A119="","",SUMPRODUCT(--(TYearly[Due Date]&lt;=A119),IF(B119="N",--(TYearly[Day]=DAY(A119)),--(TYearly[Day]&gt;=DAY(A119))),--(IFERROR(MOD(TYearly[Month]-MONTH(A119)+12,12),1)=0),TYearly[Amount]))</f>
        <v>0</v>
      </c>
      <c r="G119" s="8">
        <f>IF(A119="","",SUMIF(TOneTime[Due Date],A119,TOneTime[Amount]))</f>
        <v>0</v>
      </c>
      <c r="H119" s="8" cm="1">
        <f t="array" ref="H119">IF(A119="","",IF(COUNTIF(TOther[Frequency],$H$1)=0,0,SUMPRODUCT(--(IFERROR(MOD(A119-TOther[Start Date],7),1)=0),--(TOther[Frequency]=$H$1),--(TOther[Start Date]&lt;=A119),--(TOther[End Date Calc]&gt;=A119),TOther[Amount])))</f>
        <v>0</v>
      </c>
      <c r="I119" s="8" cm="1">
        <f t="array" ref="I119">IF(A119="","",IF(COUNTIF(TOther[Frequency],$I$1)=0,0,SUMPRODUCT(--(IFERROR(MOD(A119-TOther[Start Date],14),1)=0),--(TOther[Frequency]=$I$1),--(TOther[Start Date]&lt;=A119),--(TOther[End Date Calc]&gt;=A119),TOther[Amount])))</f>
        <v>0</v>
      </c>
      <c r="J119" s="8">
        <f>IF(A119="","",IF(COUNTIF(TOther[Frequency],$J$1)=0,0,IF(OR(DAY(A119)=1,DAY(A119)=15),SUMIFS(TOther[Amount],TOther[Frequency],$J$1,TOther[Start Date],"&lt;="&amp;$A119,TOther[End Date Calc],"&gt;="&amp;A119),0)))</f>
        <v>0</v>
      </c>
      <c r="K119" s="8">
        <f>IF(A119="","",IF(COUNTIF(TOther[Frequency],$K$1)=0,0,IF(A119=(A119-DAY(A119)+1+2*7-WEEKDAY(A119-DAY(A119)+8-4,1)),SUMIFS(TOther[Amount],TOther[Frequency],$K$1,TOther[Start Date],"&lt;="&amp;$A119,TOther[End Date Calc],"&gt;="&amp;A119),0)))</f>
        <v>0</v>
      </c>
      <c r="L119" s="8">
        <f>IF(A119="","",IF(COUNTIF(TOther[Frequency],$L$1)=0,0,IF(A119=(A119-DAY(A119)+1+3*7-WEEKDAY(A119-DAY(A119)+8-4,1)),SUMIFS(TOther[Amount],TOther[Frequency],$L$1,TOther[Start Date],"&lt;="&amp;$A119,TOther[End Date Calc],"&gt;="&amp;A119),0)))</f>
        <v>0</v>
      </c>
      <c r="M119" s="8">
        <f>IF(A119="","",IF(COUNTIF(TOther[Frequency],$M$1)=0,0,IF(A119=(A119-DAY(A119)+1+4*7-WEEKDAY(A119-DAY(A119)+8-4,1)),SUMIFS(TOther[Amount],TOther[Frequency],$M$1,TOther[Start Date],"&lt;="&amp;$A119,TOther[End Date Calc],"&gt;="&amp;A119),0)))</f>
        <v>0</v>
      </c>
      <c r="N119" s="8" cm="1">
        <f t="array" ref="N119">IF(A119="","",IF(COUNTIF(TOther[Frequency],$N$1)=0,0,SUMPRODUCT(--(IFERROR(MOD(A119-TOther[Start Date],28),1)=0),--(TOther[Frequency]=$N$1),--(TOther[Start Date]&lt;=A119),--(TOther[End Date Calc]&gt;=A119),TOther[Amount])))</f>
        <v>0</v>
      </c>
      <c r="O119" s="8" cm="1">
        <f t="array" ref="O119">IF(A119="","",IF(COUNTIF(TOther[Frequency],$O$1)=0,0,SUMPRODUCT(--(IFERROR(MOD(A119-TOther[Start Date],42),1)=0),--(TOther[Frequency]=$O$1),--(TOther[Start Date]&lt;=A119),--(TOther[End Date Calc]&gt;=A119),TOther[Amount])))</f>
        <v>0</v>
      </c>
      <c r="P119" s="8" cm="1">
        <f t="array" ref="P119">IF(A119="","",IF(COUNTIF(TOther[Frequency],$P$1)=0,0,SUMPRODUCT(--(IFERROR(MOD(A119-TOther[Start Date],56),1)=0),--(TOther[Frequency]=$P$1),--(TOther[Start Date]&lt;=A119),--(TOther[End Date Calc]&gt;=A119),TOther[Amount])))</f>
        <v>0</v>
      </c>
      <c r="Q119" s="8">
        <f>IF(A119="","",IF(COUNTIF(TOther[Frequency],$Q$1)=0,0,IF(B119="N",SUMIFS(TOther[Amount],TOther[Frequency],$Q$1,TOther[Start Date],"&lt;="&amp;$A119,TOther[End Date Calc],"&gt;="&amp;A119,TOther[Start Day],DAY(A119)),SUMIFS(TOther[Amount],TOther[Frequency],$Q$1,TOther[Start Date],"&lt;="&amp;$A119,TOther[End Date Calc],"&gt;="&amp;A119,TOther[Start Day],"&gt;="&amp;DAY(A119)))))</f>
        <v>0</v>
      </c>
      <c r="R119" s="8" cm="1">
        <f t="array" ref="R119">IF(A119="","",IF(COUNTIF(TOther[Frequency],R$1)=0,0,SUMPRODUCT(--(TOther[Frequency]=R$1),--(TOther[Start Date]&lt;=A119),--(TOther[End Date Calc]&gt;=A119),IF(B119="N",--(TOther[Start Day]=DAY(A119)),--(TOther[Start Day]&gt;=DAY(A119))),--(IFERROR(MOD(TOther[Start Month]-MONTH(A119)+2,2),1)=0),TOther[Amount])))</f>
        <v>0</v>
      </c>
      <c r="S119" s="8" cm="1">
        <f t="array" ref="S119">IF(A119="","",IF(COUNTIF(TOther[Frequency],S$1)=0,0,SUMPRODUCT(--(TOther[Frequency]=S$1),--(TOther[Start Date]&lt;=A119),--(TOther[End Date Calc]&gt;=A119),IF(B119="N",--(TOther[Start Day]=DAY(A119)),--(TOther[Start Day]&gt;=DAY(A119))),--(IFERROR(MOD(TOther[Start Month]-MONTH(A119)+3,3),1)=0),TOther[Amount])))</f>
        <v>0</v>
      </c>
      <c r="T119" s="8" cm="1">
        <f t="array" ref="T119">IF($A119="","",IF(COUNTIF(TOther[Frequency],T$1)=0,0,SUMPRODUCT(--(TOther[Frequency]=T$1),--(TOther[Start Date]&lt;=$A119),--(TOther[End Date Calc]&gt;=$A119),IF($B119="N",--(TOther[Start Day]=DAY($A119)),--(TOther[Start Day]&gt;=DAY($A119))),--(IFERROR(MOD(TOther[Start Month]-MONTH($A119)+4,4),1)=0),TOther[Amount])))</f>
        <v>0</v>
      </c>
      <c r="U119" s="8" cm="1">
        <f t="array" ref="U119">IF(A119="","",IF(COUNTIF(TOther[Frequency],$U$1)=0,0,SUMPRODUCT(--(TOther[Frequency]=$U$1),--(TOther[Start Date]&lt;=A119),--(TOther[End Date Calc]&gt;=A119),IF(B119="N",--(TOther[Start Day]=DAY(A119)),--(TOther[Start Day]&gt;=DAY(A119))),--(IFERROR(MOD(TOther[Start Month]-MONTH(A119)+6,6),1)=0),TOther[Amount])))</f>
        <v>0</v>
      </c>
      <c r="V119" s="8" cm="1">
        <f t="array" ref="V119">IF(A119="","",IF(COUNTIF(TOther[Frequency],$V$1)=0,0,SUMPRODUCT(--(TOther[Frequency]=$V$1),--(TOther[Start Date]&lt;=A119),--(TOther[End Date Calc]&gt;=A119),IF(B119="N",--(TOther[Start Day]=DAY(A119)),--(TOther[Start Day]&gt;=DAY(A119))),--(IFERROR(MOD(TOther[Start Month]-MONTH(A119)+12,12),1)=0),TOther[Amount])))</f>
        <v>0</v>
      </c>
      <c r="W119" s="8">
        <f>IF(A119="","",SUMIFS(TOther[Amount],TOther[Start Date],A119,TOther[Frequency],$W$1))</f>
        <v>0</v>
      </c>
      <c r="X119" s="9">
        <f t="shared" si="5"/>
        <v>0</v>
      </c>
      <c r="Y119" s="9">
        <f t="shared" si="9"/>
        <v>0</v>
      </c>
      <c r="Z119" s="8" cm="1">
        <f t="array" ref="Z119">IF(A119="","",IF(COUNTIF('2) Income'!$D$13:$D$32,"Weekly")=0,0,SUMPRODUCT(--(IFERROR(MOD(A119-'2) Income'!$F$13:$F$32,7),1)=0),--('2) Income'!$D$13:$D$32="Weekly"),--('2) Income'!$F$13:$F$32&lt;=A119),'2) Income'!$E$13:$E$32)))</f>
        <v>0</v>
      </c>
      <c r="AA119" s="8" cm="1">
        <f t="array" ref="AA119">IF(A119="","",IF(COUNTIF('2) Income'!$D$13:$D$32,"Every Other Week")=0,0,SUMPRODUCT(--(IFERROR(MOD(A119-'2) Income'!$F$13:$F$32,14),1)=0),--('2) Income'!$D$13:$D$32="Every Other Week"),--('2) Income'!$F$13:$F$32&lt;=A119),'2) Income'!$E$13:$E$32)))</f>
        <v>0</v>
      </c>
      <c r="AB119" s="8">
        <f>IF(A119="","",IF(COUNTIF('2) Income'!$D$13:$D$32,"1st and 15th")=0,0,IF(OR(DAY(A119)=1,DAY(A119)=15),SUMIFS('2) Income'!$E$13:$E$32,'2) Income'!$D$13:$D$32,"1st and 15th",'2) Income'!$F$13:$F$32,"&lt;="&amp;$A119),0)))</f>
        <v>0</v>
      </c>
      <c r="AC119" s="8">
        <f>IF(A119="","",IF(COUNTIF('2) Income'!$D$13:$D$32,"2nd Wednesday")=0,0,IF(A119=(A119-DAY(A119)+1+2*7-WEEKDAY(A119-DAY(A119)+8-4,1)),SUMIFS('2) Income'!$E$13:$E$32,'2) Income'!$D$13:$D$32,"2nd Wednesday",'2) Income'!$F$13:$F$32,"&lt;="&amp;$A119),0)))</f>
        <v>0</v>
      </c>
      <c r="AD119" s="8">
        <f>IF(A119="","",IF(COUNTIF('2) Income'!$D$13:$D$32,"3rd Wednesday")=0,0,IF(A119=(A119-DAY(A119)+1+3*7-WEEKDAY(A119-DAY(A119)+8-4,1)),SUMIFS('2) Income'!$E$13:$E$32,'2) Income'!$D$13:$D$32,"3rd Wednesday",'2) Income'!$F$13:$F$32,"&lt;="&amp;$A119),0)))</f>
        <v>0</v>
      </c>
      <c r="AE119" s="8">
        <f>IF(A119="","",IF(COUNTIF('2) Income'!$D$13:$D$32,"4th Wednesday")=0,0,IF(A119=(A119-DAY(A119)+1+4*7-WEEKDAY(A119-DAY(A119)+8-4,1)),SUMIFS('2) Income'!$E$13:$E$32,'2) Income'!$D$13:$D$32,"4th Wednesday",'2) Income'!$F$13:$F$32,"&lt;="&amp;$A119),0)))</f>
        <v>0</v>
      </c>
      <c r="AF119" s="8" cm="1">
        <f t="array" ref="AF119">IF(A119="","",IF(COUNTIF('2) Income'!$D$13:$D$32,"Every 4 Weeks")=0,0,SUMPRODUCT(--(IFERROR(MOD(A119-'2) Income'!$F$13:$F$32,28),1)=0),--('2) Income'!$D$13:$D$32="Every 4 Weeks"),--('2) Income'!$F$13:$F$32&lt;=A119),'2) Income'!$E$13:$E$32)))</f>
        <v>0</v>
      </c>
      <c r="AG119" s="8">
        <f>IF(A119="","",IF(COUNTIF('2) Income'!$D$13:$D$32,"Monthly")=0,0,IF(B119="N",SUMIFS('2) Income'!$E$13:$E$32,'2) Income'!$D$13:$D$32,"monthly",'2) Income'!$F$13:$F$32,"&lt;="&amp;$A119,'2) Income'!$I$13:$I$32,DAY(A119)),SUMIFS('2) Income'!$E$13:$E$32,'2) Income'!$D$13:$D$32,"monthly",'2) Income'!$F$13:$F$32,"&lt;="&amp;$A119,'2) Income'!$I$13:$I$32,"&gt;="&amp;DAY(A119)))))</f>
        <v>0</v>
      </c>
      <c r="AH119" s="8" cm="1">
        <f t="array" ref="AH119">IF(A119="","",IF(COUNTIF('2) Income'!$D$13:$D$32,"Yearly")=0,0,SUMPRODUCT(--('2) Income'!$D$13:$D$32="Yearly"),--('2) Income'!$F$13:$F$32&lt;=A119),IF(B119="N",--('2) Income'!$I$13:$I$32=DAY(A119)),--('2) Income'!$I$13:$I$32&gt;=DAY(A119))),--(IFERROR(MOD('2) Income'!$H$13:$H$32-MONTH(A119)+12,12),1)=0),'2) Income'!$E$13:$E$32)))</f>
        <v>0</v>
      </c>
      <c r="AI119" s="8">
        <f>IF(A119="","",IF(COUNTIF('2) Income'!$D$13:$D$32,"one-time")=0,0,SUMIFS('2) Income'!$E$13:$E$32,'2) Income'!$D$13:$D$32,"one-time",'2) Income'!$F$13:$F$32,"="&amp;$A119)))</f>
        <v>0</v>
      </c>
      <c r="AJ119" s="9">
        <f t="shared" si="6"/>
        <v>0</v>
      </c>
    </row>
    <row r="120" spans="1:36">
      <c r="A120" s="7">
        <f>IF(A119="","",IF(A119+1&lt;='1) Period'!$E$21,A119+1,""))</f>
        <v>45592</v>
      </c>
      <c r="B120" s="7" t="str">
        <f t="shared" si="7"/>
        <v>N</v>
      </c>
      <c r="C120" t="str">
        <f t="shared" si="8"/>
        <v>Y</v>
      </c>
      <c r="D120" s="8">
        <f>IF(A120="","",IF(TEXT(A120,"dddd")='4) Happy Money'!$E$23,WAllowance,0))</f>
        <v>0</v>
      </c>
      <c r="E120" s="8">
        <f>IF(A120="","",IF(B120="N",SUMIF(TMonthly[Day of the Month],DAY(A120),TMonthly[Amount]),SUMIF(TMonthly[Day of the Month],"&gt;="&amp;DAY(A120),TMonthly[Amount])))</f>
        <v>100</v>
      </c>
      <c r="F120" s="8" cm="1">
        <f t="array" ref="F120">IF(A120="","",SUMPRODUCT(--(TYearly[Due Date]&lt;=A120),IF(B120="N",--(TYearly[Day]=DAY(A120)),--(TYearly[Day]&gt;=DAY(A120))),--(IFERROR(MOD(TYearly[Month]-MONTH(A120)+12,12),1)=0),TYearly[Amount]))</f>
        <v>0</v>
      </c>
      <c r="G120" s="8">
        <f>IF(A120="","",SUMIF(TOneTime[Due Date],A120,TOneTime[Amount]))</f>
        <v>0</v>
      </c>
      <c r="H120" s="8" cm="1">
        <f t="array" ref="H120">IF(A120="","",IF(COUNTIF(TOther[Frequency],$H$1)=0,0,SUMPRODUCT(--(IFERROR(MOD(A120-TOther[Start Date],7),1)=0),--(TOther[Frequency]=$H$1),--(TOther[Start Date]&lt;=A120),--(TOther[End Date Calc]&gt;=A120),TOther[Amount])))</f>
        <v>0</v>
      </c>
      <c r="I120" s="8" cm="1">
        <f t="array" ref="I120">IF(A120="","",IF(COUNTIF(TOther[Frequency],$I$1)=0,0,SUMPRODUCT(--(IFERROR(MOD(A120-TOther[Start Date],14),1)=0),--(TOther[Frequency]=$I$1),--(TOther[Start Date]&lt;=A120),--(TOther[End Date Calc]&gt;=A120),TOther[Amount])))</f>
        <v>0</v>
      </c>
      <c r="J120" s="8">
        <f>IF(A120="","",IF(COUNTIF(TOther[Frequency],$J$1)=0,0,IF(OR(DAY(A120)=1,DAY(A120)=15),SUMIFS(TOther[Amount],TOther[Frequency],$J$1,TOther[Start Date],"&lt;="&amp;$A120,TOther[End Date Calc],"&gt;="&amp;A120),0)))</f>
        <v>0</v>
      </c>
      <c r="K120" s="8">
        <f>IF(A120="","",IF(COUNTIF(TOther[Frequency],$K$1)=0,0,IF(A120=(A120-DAY(A120)+1+2*7-WEEKDAY(A120-DAY(A120)+8-4,1)),SUMIFS(TOther[Amount],TOther[Frequency],$K$1,TOther[Start Date],"&lt;="&amp;$A120,TOther[End Date Calc],"&gt;="&amp;A120),0)))</f>
        <v>0</v>
      </c>
      <c r="L120" s="8">
        <f>IF(A120="","",IF(COUNTIF(TOther[Frequency],$L$1)=0,0,IF(A120=(A120-DAY(A120)+1+3*7-WEEKDAY(A120-DAY(A120)+8-4,1)),SUMIFS(TOther[Amount],TOther[Frequency],$L$1,TOther[Start Date],"&lt;="&amp;$A120,TOther[End Date Calc],"&gt;="&amp;A120),0)))</f>
        <v>0</v>
      </c>
      <c r="M120" s="8">
        <f>IF(A120="","",IF(COUNTIF(TOther[Frequency],$M$1)=0,0,IF(A120=(A120-DAY(A120)+1+4*7-WEEKDAY(A120-DAY(A120)+8-4,1)),SUMIFS(TOther[Amount],TOther[Frequency],$M$1,TOther[Start Date],"&lt;="&amp;$A120,TOther[End Date Calc],"&gt;="&amp;A120),0)))</f>
        <v>0</v>
      </c>
      <c r="N120" s="8" cm="1">
        <f t="array" ref="N120">IF(A120="","",IF(COUNTIF(TOther[Frequency],$N$1)=0,0,SUMPRODUCT(--(IFERROR(MOD(A120-TOther[Start Date],28),1)=0),--(TOther[Frequency]=$N$1),--(TOther[Start Date]&lt;=A120),--(TOther[End Date Calc]&gt;=A120),TOther[Amount])))</f>
        <v>0</v>
      </c>
      <c r="O120" s="8" cm="1">
        <f t="array" ref="O120">IF(A120="","",IF(COUNTIF(TOther[Frequency],$O$1)=0,0,SUMPRODUCT(--(IFERROR(MOD(A120-TOther[Start Date],42),1)=0),--(TOther[Frequency]=$O$1),--(TOther[Start Date]&lt;=A120),--(TOther[End Date Calc]&gt;=A120),TOther[Amount])))</f>
        <v>0</v>
      </c>
      <c r="P120" s="8" cm="1">
        <f t="array" ref="P120">IF(A120="","",IF(COUNTIF(TOther[Frequency],$P$1)=0,0,SUMPRODUCT(--(IFERROR(MOD(A120-TOther[Start Date],56),1)=0),--(TOther[Frequency]=$P$1),--(TOther[Start Date]&lt;=A120),--(TOther[End Date Calc]&gt;=A120),TOther[Amount])))</f>
        <v>0</v>
      </c>
      <c r="Q120" s="8">
        <f>IF(A120="","",IF(COUNTIF(TOther[Frequency],$Q$1)=0,0,IF(B120="N",SUMIFS(TOther[Amount],TOther[Frequency],$Q$1,TOther[Start Date],"&lt;="&amp;$A120,TOther[End Date Calc],"&gt;="&amp;A120,TOther[Start Day],DAY(A120)),SUMIFS(TOther[Amount],TOther[Frequency],$Q$1,TOther[Start Date],"&lt;="&amp;$A120,TOther[End Date Calc],"&gt;="&amp;A120,TOther[Start Day],"&gt;="&amp;DAY(A120)))))</f>
        <v>0</v>
      </c>
      <c r="R120" s="8" cm="1">
        <f t="array" ref="R120">IF(A120="","",IF(COUNTIF(TOther[Frequency],R$1)=0,0,SUMPRODUCT(--(TOther[Frequency]=R$1),--(TOther[Start Date]&lt;=A120),--(TOther[End Date Calc]&gt;=A120),IF(B120="N",--(TOther[Start Day]=DAY(A120)),--(TOther[Start Day]&gt;=DAY(A120))),--(IFERROR(MOD(TOther[Start Month]-MONTH(A120)+2,2),1)=0),TOther[Amount])))</f>
        <v>0</v>
      </c>
      <c r="S120" s="8" cm="1">
        <f t="array" ref="S120">IF(A120="","",IF(COUNTIF(TOther[Frequency],S$1)=0,0,SUMPRODUCT(--(TOther[Frequency]=S$1),--(TOther[Start Date]&lt;=A120),--(TOther[End Date Calc]&gt;=A120),IF(B120="N",--(TOther[Start Day]=DAY(A120)),--(TOther[Start Day]&gt;=DAY(A120))),--(IFERROR(MOD(TOther[Start Month]-MONTH(A120)+3,3),1)=0),TOther[Amount])))</f>
        <v>0</v>
      </c>
      <c r="T120" s="8" cm="1">
        <f t="array" ref="T120">IF($A120="","",IF(COUNTIF(TOther[Frequency],T$1)=0,0,SUMPRODUCT(--(TOther[Frequency]=T$1),--(TOther[Start Date]&lt;=$A120),--(TOther[End Date Calc]&gt;=$A120),IF($B120="N",--(TOther[Start Day]=DAY($A120)),--(TOther[Start Day]&gt;=DAY($A120))),--(IFERROR(MOD(TOther[Start Month]-MONTH($A120)+4,4),1)=0),TOther[Amount])))</f>
        <v>0</v>
      </c>
      <c r="U120" s="8" cm="1">
        <f t="array" ref="U120">IF(A120="","",IF(COUNTIF(TOther[Frequency],$U$1)=0,0,SUMPRODUCT(--(TOther[Frequency]=$U$1),--(TOther[Start Date]&lt;=A120),--(TOther[End Date Calc]&gt;=A120),IF(B120="N",--(TOther[Start Day]=DAY(A120)),--(TOther[Start Day]&gt;=DAY(A120))),--(IFERROR(MOD(TOther[Start Month]-MONTH(A120)+6,6),1)=0),TOther[Amount])))</f>
        <v>0</v>
      </c>
      <c r="V120" s="8" cm="1">
        <f t="array" ref="V120">IF(A120="","",IF(COUNTIF(TOther[Frequency],$V$1)=0,0,SUMPRODUCT(--(TOther[Frequency]=$V$1),--(TOther[Start Date]&lt;=A120),--(TOther[End Date Calc]&gt;=A120),IF(B120="N",--(TOther[Start Day]=DAY(A120)),--(TOther[Start Day]&gt;=DAY(A120))),--(IFERROR(MOD(TOther[Start Month]-MONTH(A120)+12,12),1)=0),TOther[Amount])))</f>
        <v>0</v>
      </c>
      <c r="W120" s="8">
        <f>IF(A120="","",SUMIFS(TOther[Amount],TOther[Start Date],A120,TOther[Frequency],$W$1))</f>
        <v>0</v>
      </c>
      <c r="X120" s="9">
        <f t="shared" si="5"/>
        <v>100</v>
      </c>
      <c r="Y120" s="9">
        <f t="shared" si="9"/>
        <v>0</v>
      </c>
      <c r="Z120" s="8" cm="1">
        <f t="array" ref="Z120">IF(A120="","",IF(COUNTIF('2) Income'!$D$13:$D$32,"Weekly")=0,0,SUMPRODUCT(--(IFERROR(MOD(A120-'2) Income'!$F$13:$F$32,7),1)=0),--('2) Income'!$D$13:$D$32="Weekly"),--('2) Income'!$F$13:$F$32&lt;=A120),'2) Income'!$E$13:$E$32)))</f>
        <v>0</v>
      </c>
      <c r="AA120" s="8" cm="1">
        <f t="array" ref="AA120">IF(A120="","",IF(COUNTIF('2) Income'!$D$13:$D$32,"Every Other Week")=0,0,SUMPRODUCT(--(IFERROR(MOD(A120-'2) Income'!$F$13:$F$32,14),1)=0),--('2) Income'!$D$13:$D$32="Every Other Week"),--('2) Income'!$F$13:$F$32&lt;=A120),'2) Income'!$E$13:$E$32)))</f>
        <v>0</v>
      </c>
      <c r="AB120" s="8">
        <f>IF(A120="","",IF(COUNTIF('2) Income'!$D$13:$D$32,"1st and 15th")=0,0,IF(OR(DAY(A120)=1,DAY(A120)=15),SUMIFS('2) Income'!$E$13:$E$32,'2) Income'!$D$13:$D$32,"1st and 15th",'2) Income'!$F$13:$F$32,"&lt;="&amp;$A120),0)))</f>
        <v>0</v>
      </c>
      <c r="AC120" s="8">
        <f>IF(A120="","",IF(COUNTIF('2) Income'!$D$13:$D$32,"2nd Wednesday")=0,0,IF(A120=(A120-DAY(A120)+1+2*7-WEEKDAY(A120-DAY(A120)+8-4,1)),SUMIFS('2) Income'!$E$13:$E$32,'2) Income'!$D$13:$D$32,"2nd Wednesday",'2) Income'!$F$13:$F$32,"&lt;="&amp;$A120),0)))</f>
        <v>0</v>
      </c>
      <c r="AD120" s="8">
        <f>IF(A120="","",IF(COUNTIF('2) Income'!$D$13:$D$32,"3rd Wednesday")=0,0,IF(A120=(A120-DAY(A120)+1+3*7-WEEKDAY(A120-DAY(A120)+8-4,1)),SUMIFS('2) Income'!$E$13:$E$32,'2) Income'!$D$13:$D$32,"3rd Wednesday",'2) Income'!$F$13:$F$32,"&lt;="&amp;$A120),0)))</f>
        <v>0</v>
      </c>
      <c r="AE120" s="8">
        <f>IF(A120="","",IF(COUNTIF('2) Income'!$D$13:$D$32,"4th Wednesday")=0,0,IF(A120=(A120-DAY(A120)+1+4*7-WEEKDAY(A120-DAY(A120)+8-4,1)),SUMIFS('2) Income'!$E$13:$E$32,'2) Income'!$D$13:$D$32,"4th Wednesday",'2) Income'!$F$13:$F$32,"&lt;="&amp;$A120),0)))</f>
        <v>0</v>
      </c>
      <c r="AF120" s="8" cm="1">
        <f t="array" ref="AF120">IF(A120="","",IF(COUNTIF('2) Income'!$D$13:$D$32,"Every 4 Weeks")=0,0,SUMPRODUCT(--(IFERROR(MOD(A120-'2) Income'!$F$13:$F$32,28),1)=0),--('2) Income'!$D$13:$D$32="Every 4 Weeks"),--('2) Income'!$F$13:$F$32&lt;=A120),'2) Income'!$E$13:$E$32)))</f>
        <v>0</v>
      </c>
      <c r="AG120" s="8">
        <f>IF(A120="","",IF(COUNTIF('2) Income'!$D$13:$D$32,"Monthly")=0,0,IF(B120="N",SUMIFS('2) Income'!$E$13:$E$32,'2) Income'!$D$13:$D$32,"monthly",'2) Income'!$F$13:$F$32,"&lt;="&amp;$A120,'2) Income'!$I$13:$I$32,DAY(A120)),SUMIFS('2) Income'!$E$13:$E$32,'2) Income'!$D$13:$D$32,"monthly",'2) Income'!$F$13:$F$32,"&lt;="&amp;$A120,'2) Income'!$I$13:$I$32,"&gt;="&amp;DAY(A120)))))</f>
        <v>0</v>
      </c>
      <c r="AH120" s="8" cm="1">
        <f t="array" ref="AH120">IF(A120="","",IF(COUNTIF('2) Income'!$D$13:$D$32,"Yearly")=0,0,SUMPRODUCT(--('2) Income'!$D$13:$D$32="Yearly"),--('2) Income'!$F$13:$F$32&lt;=A120),IF(B120="N",--('2) Income'!$I$13:$I$32=DAY(A120)),--('2) Income'!$I$13:$I$32&gt;=DAY(A120))),--(IFERROR(MOD('2) Income'!$H$13:$H$32-MONTH(A120)+12,12),1)=0),'2) Income'!$E$13:$E$32)))</f>
        <v>0</v>
      </c>
      <c r="AI120" s="8">
        <f>IF(A120="","",IF(COUNTIF('2) Income'!$D$13:$D$32,"one-time")=0,0,SUMIFS('2) Income'!$E$13:$E$32,'2) Income'!$D$13:$D$32,"one-time",'2) Income'!$F$13:$F$32,"="&amp;$A120)))</f>
        <v>0</v>
      </c>
      <c r="AJ120" s="9">
        <f t="shared" si="6"/>
        <v>0</v>
      </c>
    </row>
    <row r="121" spans="1:36">
      <c r="A121" s="7">
        <f>IF(A120="","",IF(A120+1&lt;='1) Period'!$E$21,A120+1,""))</f>
        <v>45593</v>
      </c>
      <c r="B121" s="7" t="str">
        <f t="shared" si="7"/>
        <v>N</v>
      </c>
      <c r="C121" t="str">
        <f t="shared" si="8"/>
        <v>F</v>
      </c>
      <c r="D121" s="8">
        <f>IF(A121="","",IF(TEXT(A121,"dddd")='4) Happy Money'!$E$23,WAllowance,0))</f>
        <v>400</v>
      </c>
      <c r="E121" s="8">
        <f>IF(A121="","",IF(B121="N",SUMIF(TMonthly[Day of the Month],DAY(A121),TMonthly[Amount]),SUMIF(TMonthly[Day of the Month],"&gt;="&amp;DAY(A121),TMonthly[Amount])))</f>
        <v>0</v>
      </c>
      <c r="F121" s="8" cm="1">
        <f t="array" ref="F121">IF(A121="","",SUMPRODUCT(--(TYearly[Due Date]&lt;=A121),IF(B121="N",--(TYearly[Day]=DAY(A121)),--(TYearly[Day]&gt;=DAY(A121))),--(IFERROR(MOD(TYearly[Month]-MONTH(A121)+12,12),1)=0),TYearly[Amount]))</f>
        <v>0</v>
      </c>
      <c r="G121" s="8">
        <f>IF(A121="","",SUMIF(TOneTime[Due Date],A121,TOneTime[Amount]))</f>
        <v>0</v>
      </c>
      <c r="H121" s="8" cm="1">
        <f t="array" ref="H121">IF(A121="","",IF(COUNTIF(TOther[Frequency],$H$1)=0,0,SUMPRODUCT(--(IFERROR(MOD(A121-TOther[Start Date],7),1)=0),--(TOther[Frequency]=$H$1),--(TOther[Start Date]&lt;=A121),--(TOther[End Date Calc]&gt;=A121),TOther[Amount])))</f>
        <v>0</v>
      </c>
      <c r="I121" s="8" cm="1">
        <f t="array" ref="I121">IF(A121="","",IF(COUNTIF(TOther[Frequency],$I$1)=0,0,SUMPRODUCT(--(IFERROR(MOD(A121-TOther[Start Date],14),1)=0),--(TOther[Frequency]=$I$1),--(TOther[Start Date]&lt;=A121),--(TOther[End Date Calc]&gt;=A121),TOther[Amount])))</f>
        <v>230</v>
      </c>
      <c r="J121" s="8">
        <f>IF(A121="","",IF(COUNTIF(TOther[Frequency],$J$1)=0,0,IF(OR(DAY(A121)=1,DAY(A121)=15),SUMIFS(TOther[Amount],TOther[Frequency],$J$1,TOther[Start Date],"&lt;="&amp;$A121,TOther[End Date Calc],"&gt;="&amp;A121),0)))</f>
        <v>0</v>
      </c>
      <c r="K121" s="8">
        <f>IF(A121="","",IF(COUNTIF(TOther[Frequency],$K$1)=0,0,IF(A121=(A121-DAY(A121)+1+2*7-WEEKDAY(A121-DAY(A121)+8-4,1)),SUMIFS(TOther[Amount],TOther[Frequency],$K$1,TOther[Start Date],"&lt;="&amp;$A121,TOther[End Date Calc],"&gt;="&amp;A121),0)))</f>
        <v>0</v>
      </c>
      <c r="L121" s="8">
        <f>IF(A121="","",IF(COUNTIF(TOther[Frequency],$L$1)=0,0,IF(A121=(A121-DAY(A121)+1+3*7-WEEKDAY(A121-DAY(A121)+8-4,1)),SUMIFS(TOther[Amount],TOther[Frequency],$L$1,TOther[Start Date],"&lt;="&amp;$A121,TOther[End Date Calc],"&gt;="&amp;A121),0)))</f>
        <v>0</v>
      </c>
      <c r="M121" s="8">
        <f>IF(A121="","",IF(COUNTIF(TOther[Frequency],$M$1)=0,0,IF(A121=(A121-DAY(A121)+1+4*7-WEEKDAY(A121-DAY(A121)+8-4,1)),SUMIFS(TOther[Amount],TOther[Frequency],$M$1,TOther[Start Date],"&lt;="&amp;$A121,TOther[End Date Calc],"&gt;="&amp;A121),0)))</f>
        <v>0</v>
      </c>
      <c r="N121" s="8" cm="1">
        <f t="array" ref="N121">IF(A121="","",IF(COUNTIF(TOther[Frequency],$N$1)=0,0,SUMPRODUCT(--(IFERROR(MOD(A121-TOther[Start Date],28),1)=0),--(TOther[Frequency]=$N$1),--(TOther[Start Date]&lt;=A121),--(TOther[End Date Calc]&gt;=A121),TOther[Amount])))</f>
        <v>0</v>
      </c>
      <c r="O121" s="8" cm="1">
        <f t="array" ref="O121">IF(A121="","",IF(COUNTIF(TOther[Frequency],$O$1)=0,0,SUMPRODUCT(--(IFERROR(MOD(A121-TOther[Start Date],42),1)=0),--(TOther[Frequency]=$O$1),--(TOther[Start Date]&lt;=A121),--(TOther[End Date Calc]&gt;=A121),TOther[Amount])))</f>
        <v>0</v>
      </c>
      <c r="P121" s="8" cm="1">
        <f t="array" ref="P121">IF(A121="","",IF(COUNTIF(TOther[Frequency],$P$1)=0,0,SUMPRODUCT(--(IFERROR(MOD(A121-TOther[Start Date],56),1)=0),--(TOther[Frequency]=$P$1),--(TOther[Start Date]&lt;=A121),--(TOther[End Date Calc]&gt;=A121),TOther[Amount])))</f>
        <v>0</v>
      </c>
      <c r="Q121" s="8">
        <f>IF(A121="","",IF(COUNTIF(TOther[Frequency],$Q$1)=0,0,IF(B121="N",SUMIFS(TOther[Amount],TOther[Frequency],$Q$1,TOther[Start Date],"&lt;="&amp;$A121,TOther[End Date Calc],"&gt;="&amp;A121,TOther[Start Day],DAY(A121)),SUMIFS(TOther[Amount],TOther[Frequency],$Q$1,TOther[Start Date],"&lt;="&amp;$A121,TOther[End Date Calc],"&gt;="&amp;A121,TOther[Start Day],"&gt;="&amp;DAY(A121)))))</f>
        <v>0</v>
      </c>
      <c r="R121" s="8" cm="1">
        <f t="array" ref="R121">IF(A121="","",IF(COUNTIF(TOther[Frequency],R$1)=0,0,SUMPRODUCT(--(TOther[Frequency]=R$1),--(TOther[Start Date]&lt;=A121),--(TOther[End Date Calc]&gt;=A121),IF(B121="N",--(TOther[Start Day]=DAY(A121)),--(TOther[Start Day]&gt;=DAY(A121))),--(IFERROR(MOD(TOther[Start Month]-MONTH(A121)+2,2),1)=0),TOther[Amount])))</f>
        <v>0</v>
      </c>
      <c r="S121" s="8" cm="1">
        <f t="array" ref="S121">IF(A121="","",IF(COUNTIF(TOther[Frequency],S$1)=0,0,SUMPRODUCT(--(TOther[Frequency]=S$1),--(TOther[Start Date]&lt;=A121),--(TOther[End Date Calc]&gt;=A121),IF(B121="N",--(TOther[Start Day]=DAY(A121)),--(TOther[Start Day]&gt;=DAY(A121))),--(IFERROR(MOD(TOther[Start Month]-MONTH(A121)+3,3),1)=0),TOther[Amount])))</f>
        <v>0</v>
      </c>
      <c r="T121" s="8" cm="1">
        <f t="array" ref="T121">IF($A121="","",IF(COUNTIF(TOther[Frequency],T$1)=0,0,SUMPRODUCT(--(TOther[Frequency]=T$1),--(TOther[Start Date]&lt;=$A121),--(TOther[End Date Calc]&gt;=$A121),IF($B121="N",--(TOther[Start Day]=DAY($A121)),--(TOther[Start Day]&gt;=DAY($A121))),--(IFERROR(MOD(TOther[Start Month]-MONTH($A121)+4,4),1)=0),TOther[Amount])))</f>
        <v>0</v>
      </c>
      <c r="U121" s="8" cm="1">
        <f t="array" ref="U121">IF(A121="","",IF(COUNTIF(TOther[Frequency],$U$1)=0,0,SUMPRODUCT(--(TOther[Frequency]=$U$1),--(TOther[Start Date]&lt;=A121),--(TOther[End Date Calc]&gt;=A121),IF(B121="N",--(TOther[Start Day]=DAY(A121)),--(TOther[Start Day]&gt;=DAY(A121))),--(IFERROR(MOD(TOther[Start Month]-MONTH(A121)+6,6),1)=0),TOther[Amount])))</f>
        <v>0</v>
      </c>
      <c r="V121" s="8" cm="1">
        <f t="array" ref="V121">IF(A121="","",IF(COUNTIF(TOther[Frequency],$V$1)=0,0,SUMPRODUCT(--(TOther[Frequency]=$V$1),--(TOther[Start Date]&lt;=A121),--(TOther[End Date Calc]&gt;=A121),IF(B121="N",--(TOther[Start Day]=DAY(A121)),--(TOther[Start Day]&gt;=DAY(A121))),--(IFERROR(MOD(TOther[Start Month]-MONTH(A121)+12,12),1)=0),TOther[Amount])))</f>
        <v>0</v>
      </c>
      <c r="W121" s="8">
        <f>IF(A121="","",SUMIFS(TOther[Amount],TOther[Start Date],A121,TOther[Frequency],$W$1))</f>
        <v>0</v>
      </c>
      <c r="X121" s="9">
        <f t="shared" si="5"/>
        <v>230</v>
      </c>
      <c r="Y121" s="9">
        <f t="shared" si="9"/>
        <v>230</v>
      </c>
      <c r="Z121" s="8" cm="1">
        <f t="array" ref="Z121">IF(A121="","",IF(COUNTIF('2) Income'!$D$13:$D$32,"Weekly")=0,0,SUMPRODUCT(--(IFERROR(MOD(A121-'2) Income'!$F$13:$F$32,7),1)=0),--('2) Income'!$D$13:$D$32="Weekly"),--('2) Income'!$F$13:$F$32&lt;=A121),'2) Income'!$E$13:$E$32)))</f>
        <v>0</v>
      </c>
      <c r="AA121" s="8" cm="1">
        <f t="array" ref="AA121">IF(A121="","",IF(COUNTIF('2) Income'!$D$13:$D$32,"Every Other Week")=0,0,SUMPRODUCT(--(IFERROR(MOD(A121-'2) Income'!$F$13:$F$32,14),1)=0),--('2) Income'!$D$13:$D$32="Every Other Week"),--('2) Income'!$F$13:$F$32&lt;=A121),'2) Income'!$E$13:$E$32)))</f>
        <v>0</v>
      </c>
      <c r="AB121" s="8">
        <f>IF(A121="","",IF(COUNTIF('2) Income'!$D$13:$D$32,"1st and 15th")=0,0,IF(OR(DAY(A121)=1,DAY(A121)=15),SUMIFS('2) Income'!$E$13:$E$32,'2) Income'!$D$13:$D$32,"1st and 15th",'2) Income'!$F$13:$F$32,"&lt;="&amp;$A121),0)))</f>
        <v>0</v>
      </c>
      <c r="AC121" s="8">
        <f>IF(A121="","",IF(COUNTIF('2) Income'!$D$13:$D$32,"2nd Wednesday")=0,0,IF(A121=(A121-DAY(A121)+1+2*7-WEEKDAY(A121-DAY(A121)+8-4,1)),SUMIFS('2) Income'!$E$13:$E$32,'2) Income'!$D$13:$D$32,"2nd Wednesday",'2) Income'!$F$13:$F$32,"&lt;="&amp;$A121),0)))</f>
        <v>0</v>
      </c>
      <c r="AD121" s="8">
        <f>IF(A121="","",IF(COUNTIF('2) Income'!$D$13:$D$32,"3rd Wednesday")=0,0,IF(A121=(A121-DAY(A121)+1+3*7-WEEKDAY(A121-DAY(A121)+8-4,1)),SUMIFS('2) Income'!$E$13:$E$32,'2) Income'!$D$13:$D$32,"3rd Wednesday",'2) Income'!$F$13:$F$32,"&lt;="&amp;$A121),0)))</f>
        <v>0</v>
      </c>
      <c r="AE121" s="8">
        <f>IF(A121="","",IF(COUNTIF('2) Income'!$D$13:$D$32,"4th Wednesday")=0,0,IF(A121=(A121-DAY(A121)+1+4*7-WEEKDAY(A121-DAY(A121)+8-4,1)),SUMIFS('2) Income'!$E$13:$E$32,'2) Income'!$D$13:$D$32,"4th Wednesday",'2) Income'!$F$13:$F$32,"&lt;="&amp;$A121),0)))</f>
        <v>0</v>
      </c>
      <c r="AF121" s="8" cm="1">
        <f t="array" ref="AF121">IF(A121="","",IF(COUNTIF('2) Income'!$D$13:$D$32,"Every 4 Weeks")=0,0,SUMPRODUCT(--(IFERROR(MOD(A121-'2) Income'!$F$13:$F$32,28),1)=0),--('2) Income'!$D$13:$D$32="Every 4 Weeks"),--('2) Income'!$F$13:$F$32&lt;=A121),'2) Income'!$E$13:$E$32)))</f>
        <v>0</v>
      </c>
      <c r="AG121" s="8">
        <f>IF(A121="","",IF(COUNTIF('2) Income'!$D$13:$D$32,"Monthly")=0,0,IF(B121="N",SUMIFS('2) Income'!$E$13:$E$32,'2) Income'!$D$13:$D$32,"monthly",'2) Income'!$F$13:$F$32,"&lt;="&amp;$A121,'2) Income'!$I$13:$I$32,DAY(A121)),SUMIFS('2) Income'!$E$13:$E$32,'2) Income'!$D$13:$D$32,"monthly",'2) Income'!$F$13:$F$32,"&lt;="&amp;$A121,'2) Income'!$I$13:$I$32,"&gt;="&amp;DAY(A121)))))</f>
        <v>0</v>
      </c>
      <c r="AH121" s="8" cm="1">
        <f t="array" ref="AH121">IF(A121="","",IF(COUNTIF('2) Income'!$D$13:$D$32,"Yearly")=0,0,SUMPRODUCT(--('2) Income'!$D$13:$D$32="Yearly"),--('2) Income'!$F$13:$F$32&lt;=A121),IF(B121="N",--('2) Income'!$I$13:$I$32=DAY(A121)),--('2) Income'!$I$13:$I$32&gt;=DAY(A121))),--(IFERROR(MOD('2) Income'!$H$13:$H$32-MONTH(A121)+12,12),1)=0),'2) Income'!$E$13:$E$32)))</f>
        <v>0</v>
      </c>
      <c r="AI121" s="8">
        <f>IF(A121="","",IF(COUNTIF('2) Income'!$D$13:$D$32,"one-time")=0,0,SUMIFS('2) Income'!$E$13:$E$32,'2) Income'!$D$13:$D$32,"one-time",'2) Income'!$F$13:$F$32,"="&amp;$A121)))</f>
        <v>0</v>
      </c>
      <c r="AJ121" s="9">
        <f t="shared" si="6"/>
        <v>0</v>
      </c>
    </row>
    <row r="122" spans="1:36">
      <c r="A122" s="7">
        <f>IF(A121="","",IF(A121+1&lt;='1) Period'!$E$21,A121+1,""))</f>
        <v>45594</v>
      </c>
      <c r="B122" s="7" t="str">
        <f t="shared" si="7"/>
        <v>N</v>
      </c>
      <c r="C122" t="str">
        <f t="shared" si="8"/>
        <v>F</v>
      </c>
      <c r="D122" s="8">
        <f>IF(A122="","",IF(TEXT(A122,"dddd")='4) Happy Money'!$E$23,WAllowance,0))</f>
        <v>0</v>
      </c>
      <c r="E122" s="8">
        <f>IF(A122="","",IF(B122="N",SUMIF(TMonthly[Day of the Month],DAY(A122),TMonthly[Amount]),SUMIF(TMonthly[Day of the Month],"&gt;="&amp;DAY(A122),TMonthly[Amount])))</f>
        <v>0</v>
      </c>
      <c r="F122" s="8" cm="1">
        <f t="array" ref="F122">IF(A122="","",SUMPRODUCT(--(TYearly[Due Date]&lt;=A122),IF(B122="N",--(TYearly[Day]=DAY(A122)),--(TYearly[Day]&gt;=DAY(A122))),--(IFERROR(MOD(TYearly[Month]-MONTH(A122)+12,12),1)=0),TYearly[Amount]))</f>
        <v>0</v>
      </c>
      <c r="G122" s="8">
        <f>IF(A122="","",SUMIF(TOneTime[Due Date],A122,TOneTime[Amount]))</f>
        <v>0</v>
      </c>
      <c r="H122" s="8" cm="1">
        <f t="array" ref="H122">IF(A122="","",IF(COUNTIF(TOther[Frequency],$H$1)=0,0,SUMPRODUCT(--(IFERROR(MOD(A122-TOther[Start Date],7),1)=0),--(TOther[Frequency]=$H$1),--(TOther[Start Date]&lt;=A122),--(TOther[End Date Calc]&gt;=A122),TOther[Amount])))</f>
        <v>0</v>
      </c>
      <c r="I122" s="8" cm="1">
        <f t="array" ref="I122">IF(A122="","",IF(COUNTIF(TOther[Frequency],$I$1)=0,0,SUMPRODUCT(--(IFERROR(MOD(A122-TOther[Start Date],14),1)=0),--(TOther[Frequency]=$I$1),--(TOther[Start Date]&lt;=A122),--(TOther[End Date Calc]&gt;=A122),TOther[Amount])))</f>
        <v>0</v>
      </c>
      <c r="J122" s="8">
        <f>IF(A122="","",IF(COUNTIF(TOther[Frequency],$J$1)=0,0,IF(OR(DAY(A122)=1,DAY(A122)=15),SUMIFS(TOther[Amount],TOther[Frequency],$J$1,TOther[Start Date],"&lt;="&amp;$A122,TOther[End Date Calc],"&gt;="&amp;A122),0)))</f>
        <v>0</v>
      </c>
      <c r="K122" s="8">
        <f>IF(A122="","",IF(COUNTIF(TOther[Frequency],$K$1)=0,0,IF(A122=(A122-DAY(A122)+1+2*7-WEEKDAY(A122-DAY(A122)+8-4,1)),SUMIFS(TOther[Amount],TOther[Frequency],$K$1,TOther[Start Date],"&lt;="&amp;$A122,TOther[End Date Calc],"&gt;="&amp;A122),0)))</f>
        <v>0</v>
      </c>
      <c r="L122" s="8">
        <f>IF(A122="","",IF(COUNTIF(TOther[Frequency],$L$1)=0,0,IF(A122=(A122-DAY(A122)+1+3*7-WEEKDAY(A122-DAY(A122)+8-4,1)),SUMIFS(TOther[Amount],TOther[Frequency],$L$1,TOther[Start Date],"&lt;="&amp;$A122,TOther[End Date Calc],"&gt;="&amp;A122),0)))</f>
        <v>0</v>
      </c>
      <c r="M122" s="8">
        <f>IF(A122="","",IF(COUNTIF(TOther[Frequency],$M$1)=0,0,IF(A122=(A122-DAY(A122)+1+4*7-WEEKDAY(A122-DAY(A122)+8-4,1)),SUMIFS(TOther[Amount],TOther[Frequency],$M$1,TOther[Start Date],"&lt;="&amp;$A122,TOther[End Date Calc],"&gt;="&amp;A122),0)))</f>
        <v>0</v>
      </c>
      <c r="N122" s="8" cm="1">
        <f t="array" ref="N122">IF(A122="","",IF(COUNTIF(TOther[Frequency],$N$1)=0,0,SUMPRODUCT(--(IFERROR(MOD(A122-TOther[Start Date],28),1)=0),--(TOther[Frequency]=$N$1),--(TOther[Start Date]&lt;=A122),--(TOther[End Date Calc]&gt;=A122),TOther[Amount])))</f>
        <v>0</v>
      </c>
      <c r="O122" s="8" cm="1">
        <f t="array" ref="O122">IF(A122="","",IF(COUNTIF(TOther[Frequency],$O$1)=0,0,SUMPRODUCT(--(IFERROR(MOD(A122-TOther[Start Date],42),1)=0),--(TOther[Frequency]=$O$1),--(TOther[Start Date]&lt;=A122),--(TOther[End Date Calc]&gt;=A122),TOther[Amount])))</f>
        <v>0</v>
      </c>
      <c r="P122" s="8" cm="1">
        <f t="array" ref="P122">IF(A122="","",IF(COUNTIF(TOther[Frequency],$P$1)=0,0,SUMPRODUCT(--(IFERROR(MOD(A122-TOther[Start Date],56),1)=0),--(TOther[Frequency]=$P$1),--(TOther[Start Date]&lt;=A122),--(TOther[End Date Calc]&gt;=A122),TOther[Amount])))</f>
        <v>0</v>
      </c>
      <c r="Q122" s="8">
        <f>IF(A122="","",IF(COUNTIF(TOther[Frequency],$Q$1)=0,0,IF(B122="N",SUMIFS(TOther[Amount],TOther[Frequency],$Q$1,TOther[Start Date],"&lt;="&amp;$A122,TOther[End Date Calc],"&gt;="&amp;A122,TOther[Start Day],DAY(A122)),SUMIFS(TOther[Amount],TOther[Frequency],$Q$1,TOther[Start Date],"&lt;="&amp;$A122,TOther[End Date Calc],"&gt;="&amp;A122,TOther[Start Day],"&gt;="&amp;DAY(A122)))))</f>
        <v>0</v>
      </c>
      <c r="R122" s="8" cm="1">
        <f t="array" ref="R122">IF(A122="","",IF(COUNTIF(TOther[Frequency],R$1)=0,0,SUMPRODUCT(--(TOther[Frequency]=R$1),--(TOther[Start Date]&lt;=A122),--(TOther[End Date Calc]&gt;=A122),IF(B122="N",--(TOther[Start Day]=DAY(A122)),--(TOther[Start Day]&gt;=DAY(A122))),--(IFERROR(MOD(TOther[Start Month]-MONTH(A122)+2,2),1)=0),TOther[Amount])))</f>
        <v>0</v>
      </c>
      <c r="S122" s="8" cm="1">
        <f t="array" ref="S122">IF(A122="","",IF(COUNTIF(TOther[Frequency],S$1)=0,0,SUMPRODUCT(--(TOther[Frequency]=S$1),--(TOther[Start Date]&lt;=A122),--(TOther[End Date Calc]&gt;=A122),IF(B122="N",--(TOther[Start Day]=DAY(A122)),--(TOther[Start Day]&gt;=DAY(A122))),--(IFERROR(MOD(TOther[Start Month]-MONTH(A122)+3,3),1)=0),TOther[Amount])))</f>
        <v>0</v>
      </c>
      <c r="T122" s="8" cm="1">
        <f t="array" ref="T122">IF($A122="","",IF(COUNTIF(TOther[Frequency],T$1)=0,0,SUMPRODUCT(--(TOther[Frequency]=T$1),--(TOther[Start Date]&lt;=$A122),--(TOther[End Date Calc]&gt;=$A122),IF($B122="N",--(TOther[Start Day]=DAY($A122)),--(TOther[Start Day]&gt;=DAY($A122))),--(IFERROR(MOD(TOther[Start Month]-MONTH($A122)+4,4),1)=0),TOther[Amount])))</f>
        <v>0</v>
      </c>
      <c r="U122" s="8" cm="1">
        <f t="array" ref="U122">IF(A122="","",IF(COUNTIF(TOther[Frequency],$U$1)=0,0,SUMPRODUCT(--(TOther[Frequency]=$U$1),--(TOther[Start Date]&lt;=A122),--(TOther[End Date Calc]&gt;=A122),IF(B122="N",--(TOther[Start Day]=DAY(A122)),--(TOther[Start Day]&gt;=DAY(A122))),--(IFERROR(MOD(TOther[Start Month]-MONTH(A122)+6,6),1)=0),TOther[Amount])))</f>
        <v>0</v>
      </c>
      <c r="V122" s="8" cm="1">
        <f t="array" ref="V122">IF(A122="","",IF(COUNTIF(TOther[Frequency],$V$1)=0,0,SUMPRODUCT(--(TOther[Frequency]=$V$1),--(TOther[Start Date]&lt;=A122),--(TOther[End Date Calc]&gt;=A122),IF(B122="N",--(TOther[Start Day]=DAY(A122)),--(TOther[Start Day]&gt;=DAY(A122))),--(IFERROR(MOD(TOther[Start Month]-MONTH(A122)+12,12),1)=0),TOther[Amount])))</f>
        <v>0</v>
      </c>
      <c r="W122" s="8">
        <f>IF(A122="","",SUMIFS(TOther[Amount],TOther[Start Date],A122,TOther[Frequency],$W$1))</f>
        <v>0</v>
      </c>
      <c r="X122" s="9">
        <f t="shared" si="5"/>
        <v>0</v>
      </c>
      <c r="Y122" s="9">
        <f t="shared" si="9"/>
        <v>0</v>
      </c>
      <c r="Z122" s="8" cm="1">
        <f t="array" ref="Z122">IF(A122="","",IF(COUNTIF('2) Income'!$D$13:$D$32,"Weekly")=0,0,SUMPRODUCT(--(IFERROR(MOD(A122-'2) Income'!$F$13:$F$32,7),1)=0),--('2) Income'!$D$13:$D$32="Weekly"),--('2) Income'!$F$13:$F$32&lt;=A122),'2) Income'!$E$13:$E$32)))</f>
        <v>0</v>
      </c>
      <c r="AA122" s="8" cm="1">
        <f t="array" ref="AA122">IF(A122="","",IF(COUNTIF('2) Income'!$D$13:$D$32,"Every Other Week")=0,0,SUMPRODUCT(--(IFERROR(MOD(A122-'2) Income'!$F$13:$F$32,14),1)=0),--('2) Income'!$D$13:$D$32="Every Other Week"),--('2) Income'!$F$13:$F$32&lt;=A122),'2) Income'!$E$13:$E$32)))</f>
        <v>0</v>
      </c>
      <c r="AB122" s="8">
        <f>IF(A122="","",IF(COUNTIF('2) Income'!$D$13:$D$32,"1st and 15th")=0,0,IF(OR(DAY(A122)=1,DAY(A122)=15),SUMIFS('2) Income'!$E$13:$E$32,'2) Income'!$D$13:$D$32,"1st and 15th",'2) Income'!$F$13:$F$32,"&lt;="&amp;$A122),0)))</f>
        <v>0</v>
      </c>
      <c r="AC122" s="8">
        <f>IF(A122="","",IF(COUNTIF('2) Income'!$D$13:$D$32,"2nd Wednesday")=0,0,IF(A122=(A122-DAY(A122)+1+2*7-WEEKDAY(A122-DAY(A122)+8-4,1)),SUMIFS('2) Income'!$E$13:$E$32,'2) Income'!$D$13:$D$32,"2nd Wednesday",'2) Income'!$F$13:$F$32,"&lt;="&amp;$A122),0)))</f>
        <v>0</v>
      </c>
      <c r="AD122" s="8">
        <f>IF(A122="","",IF(COUNTIF('2) Income'!$D$13:$D$32,"3rd Wednesday")=0,0,IF(A122=(A122-DAY(A122)+1+3*7-WEEKDAY(A122-DAY(A122)+8-4,1)),SUMIFS('2) Income'!$E$13:$E$32,'2) Income'!$D$13:$D$32,"3rd Wednesday",'2) Income'!$F$13:$F$32,"&lt;="&amp;$A122),0)))</f>
        <v>0</v>
      </c>
      <c r="AE122" s="8">
        <f>IF(A122="","",IF(COUNTIF('2) Income'!$D$13:$D$32,"4th Wednesday")=0,0,IF(A122=(A122-DAY(A122)+1+4*7-WEEKDAY(A122-DAY(A122)+8-4,1)),SUMIFS('2) Income'!$E$13:$E$32,'2) Income'!$D$13:$D$32,"4th Wednesday",'2) Income'!$F$13:$F$32,"&lt;="&amp;$A122),0)))</f>
        <v>0</v>
      </c>
      <c r="AF122" s="8" cm="1">
        <f t="array" ref="AF122">IF(A122="","",IF(COUNTIF('2) Income'!$D$13:$D$32,"Every 4 Weeks")=0,0,SUMPRODUCT(--(IFERROR(MOD(A122-'2) Income'!$F$13:$F$32,28),1)=0),--('2) Income'!$D$13:$D$32="Every 4 Weeks"),--('2) Income'!$F$13:$F$32&lt;=A122),'2) Income'!$E$13:$E$32)))</f>
        <v>0</v>
      </c>
      <c r="AG122" s="8">
        <f>IF(A122="","",IF(COUNTIF('2) Income'!$D$13:$D$32,"Monthly")=0,0,IF(B122="N",SUMIFS('2) Income'!$E$13:$E$32,'2) Income'!$D$13:$D$32,"monthly",'2) Income'!$F$13:$F$32,"&lt;="&amp;$A122,'2) Income'!$I$13:$I$32,DAY(A122)),SUMIFS('2) Income'!$E$13:$E$32,'2) Income'!$D$13:$D$32,"monthly",'2) Income'!$F$13:$F$32,"&lt;="&amp;$A122,'2) Income'!$I$13:$I$32,"&gt;="&amp;DAY(A122)))))</f>
        <v>0</v>
      </c>
      <c r="AH122" s="8" cm="1">
        <f t="array" ref="AH122">IF(A122="","",IF(COUNTIF('2) Income'!$D$13:$D$32,"Yearly")=0,0,SUMPRODUCT(--('2) Income'!$D$13:$D$32="Yearly"),--('2) Income'!$F$13:$F$32&lt;=A122),IF(B122="N",--('2) Income'!$I$13:$I$32=DAY(A122)),--('2) Income'!$I$13:$I$32&gt;=DAY(A122))),--(IFERROR(MOD('2) Income'!$H$13:$H$32-MONTH(A122)+12,12),1)=0),'2) Income'!$E$13:$E$32)))</f>
        <v>0</v>
      </c>
      <c r="AI122" s="8">
        <f>IF(A122="","",IF(COUNTIF('2) Income'!$D$13:$D$32,"one-time")=0,0,SUMIFS('2) Income'!$E$13:$E$32,'2) Income'!$D$13:$D$32,"one-time",'2) Income'!$F$13:$F$32,"="&amp;$A122)))</f>
        <v>0</v>
      </c>
      <c r="AJ122" s="9">
        <f t="shared" si="6"/>
        <v>0</v>
      </c>
    </row>
    <row r="123" spans="1:36">
      <c r="A123" s="7">
        <f>IF(A122="","",IF(A122+1&lt;='1) Period'!$E$21,A122+1,""))</f>
        <v>45595</v>
      </c>
      <c r="B123" s="7" t="str">
        <f t="shared" si="7"/>
        <v>N</v>
      </c>
      <c r="C123" t="str">
        <f t="shared" si="8"/>
        <v>F</v>
      </c>
      <c r="D123" s="8">
        <f>IF(A123="","",IF(TEXT(A123,"dddd")='4) Happy Money'!$E$23,WAllowance,0))</f>
        <v>0</v>
      </c>
      <c r="E123" s="8">
        <f>IF(A123="","",IF(B123="N",SUMIF(TMonthly[Day of the Month],DAY(A123),TMonthly[Amount]),SUMIF(TMonthly[Day of the Month],"&gt;="&amp;DAY(A123),TMonthly[Amount])))</f>
        <v>0</v>
      </c>
      <c r="F123" s="8" cm="1">
        <f t="array" ref="F123">IF(A123="","",SUMPRODUCT(--(TYearly[Due Date]&lt;=A123),IF(B123="N",--(TYearly[Day]=DAY(A123)),--(TYearly[Day]&gt;=DAY(A123))),--(IFERROR(MOD(TYearly[Month]-MONTH(A123)+12,12),1)=0),TYearly[Amount]))</f>
        <v>0</v>
      </c>
      <c r="G123" s="8">
        <f>IF(A123="","",SUMIF(TOneTime[Due Date],A123,TOneTime[Amount]))</f>
        <v>0</v>
      </c>
      <c r="H123" s="8" cm="1">
        <f t="array" ref="H123">IF(A123="","",IF(COUNTIF(TOther[Frequency],$H$1)=0,0,SUMPRODUCT(--(IFERROR(MOD(A123-TOther[Start Date],7),1)=0),--(TOther[Frequency]=$H$1),--(TOther[Start Date]&lt;=A123),--(TOther[End Date Calc]&gt;=A123),TOther[Amount])))</f>
        <v>0</v>
      </c>
      <c r="I123" s="8" cm="1">
        <f t="array" ref="I123">IF(A123="","",IF(COUNTIF(TOther[Frequency],$I$1)=0,0,SUMPRODUCT(--(IFERROR(MOD(A123-TOther[Start Date],14),1)=0),--(TOther[Frequency]=$I$1),--(TOther[Start Date]&lt;=A123),--(TOther[End Date Calc]&gt;=A123),TOther[Amount])))</f>
        <v>0</v>
      </c>
      <c r="J123" s="8">
        <f>IF(A123="","",IF(COUNTIF(TOther[Frequency],$J$1)=0,0,IF(OR(DAY(A123)=1,DAY(A123)=15),SUMIFS(TOther[Amount],TOther[Frequency],$J$1,TOther[Start Date],"&lt;="&amp;$A123,TOther[End Date Calc],"&gt;="&amp;A123),0)))</f>
        <v>0</v>
      </c>
      <c r="K123" s="8">
        <f>IF(A123="","",IF(COUNTIF(TOther[Frequency],$K$1)=0,0,IF(A123=(A123-DAY(A123)+1+2*7-WEEKDAY(A123-DAY(A123)+8-4,1)),SUMIFS(TOther[Amount],TOther[Frequency],$K$1,TOther[Start Date],"&lt;="&amp;$A123,TOther[End Date Calc],"&gt;="&amp;A123),0)))</f>
        <v>0</v>
      </c>
      <c r="L123" s="8">
        <f>IF(A123="","",IF(COUNTIF(TOther[Frequency],$L$1)=0,0,IF(A123=(A123-DAY(A123)+1+3*7-WEEKDAY(A123-DAY(A123)+8-4,1)),SUMIFS(TOther[Amount],TOther[Frequency],$L$1,TOther[Start Date],"&lt;="&amp;$A123,TOther[End Date Calc],"&gt;="&amp;A123),0)))</f>
        <v>0</v>
      </c>
      <c r="M123" s="8">
        <f>IF(A123="","",IF(COUNTIF(TOther[Frequency],$M$1)=0,0,IF(A123=(A123-DAY(A123)+1+4*7-WEEKDAY(A123-DAY(A123)+8-4,1)),SUMIFS(TOther[Amount],TOther[Frequency],$M$1,TOther[Start Date],"&lt;="&amp;$A123,TOther[End Date Calc],"&gt;="&amp;A123),0)))</f>
        <v>0</v>
      </c>
      <c r="N123" s="8" cm="1">
        <f t="array" ref="N123">IF(A123="","",IF(COUNTIF(TOther[Frequency],$N$1)=0,0,SUMPRODUCT(--(IFERROR(MOD(A123-TOther[Start Date],28),1)=0),--(TOther[Frequency]=$N$1),--(TOther[Start Date]&lt;=A123),--(TOther[End Date Calc]&gt;=A123),TOther[Amount])))</f>
        <v>0</v>
      </c>
      <c r="O123" s="8" cm="1">
        <f t="array" ref="O123">IF(A123="","",IF(COUNTIF(TOther[Frequency],$O$1)=0,0,SUMPRODUCT(--(IFERROR(MOD(A123-TOther[Start Date],42),1)=0),--(TOther[Frequency]=$O$1),--(TOther[Start Date]&lt;=A123),--(TOther[End Date Calc]&gt;=A123),TOther[Amount])))</f>
        <v>0</v>
      </c>
      <c r="P123" s="8" cm="1">
        <f t="array" ref="P123">IF(A123="","",IF(COUNTIF(TOther[Frequency],$P$1)=0,0,SUMPRODUCT(--(IFERROR(MOD(A123-TOther[Start Date],56),1)=0),--(TOther[Frequency]=$P$1),--(TOther[Start Date]&lt;=A123),--(TOther[End Date Calc]&gt;=A123),TOther[Amount])))</f>
        <v>0</v>
      </c>
      <c r="Q123" s="8">
        <f>IF(A123="","",IF(COUNTIF(TOther[Frequency],$Q$1)=0,0,IF(B123="N",SUMIFS(TOther[Amount],TOther[Frequency],$Q$1,TOther[Start Date],"&lt;="&amp;$A123,TOther[End Date Calc],"&gt;="&amp;A123,TOther[Start Day],DAY(A123)),SUMIFS(TOther[Amount],TOther[Frequency],$Q$1,TOther[Start Date],"&lt;="&amp;$A123,TOther[End Date Calc],"&gt;="&amp;A123,TOther[Start Day],"&gt;="&amp;DAY(A123)))))</f>
        <v>0</v>
      </c>
      <c r="R123" s="8" cm="1">
        <f t="array" ref="R123">IF(A123="","",IF(COUNTIF(TOther[Frequency],R$1)=0,0,SUMPRODUCT(--(TOther[Frequency]=R$1),--(TOther[Start Date]&lt;=A123),--(TOther[End Date Calc]&gt;=A123),IF(B123="N",--(TOther[Start Day]=DAY(A123)),--(TOther[Start Day]&gt;=DAY(A123))),--(IFERROR(MOD(TOther[Start Month]-MONTH(A123)+2,2),1)=0),TOther[Amount])))</f>
        <v>0</v>
      </c>
      <c r="S123" s="8" cm="1">
        <f t="array" ref="S123">IF(A123="","",IF(COUNTIF(TOther[Frequency],S$1)=0,0,SUMPRODUCT(--(TOther[Frequency]=S$1),--(TOther[Start Date]&lt;=A123),--(TOther[End Date Calc]&gt;=A123),IF(B123="N",--(TOther[Start Day]=DAY(A123)),--(TOther[Start Day]&gt;=DAY(A123))),--(IFERROR(MOD(TOther[Start Month]-MONTH(A123)+3,3),1)=0),TOther[Amount])))</f>
        <v>0</v>
      </c>
      <c r="T123" s="8" cm="1">
        <f t="array" ref="T123">IF($A123="","",IF(COUNTIF(TOther[Frequency],T$1)=0,0,SUMPRODUCT(--(TOther[Frequency]=T$1),--(TOther[Start Date]&lt;=$A123),--(TOther[End Date Calc]&gt;=$A123),IF($B123="N",--(TOther[Start Day]=DAY($A123)),--(TOther[Start Day]&gt;=DAY($A123))),--(IFERROR(MOD(TOther[Start Month]-MONTH($A123)+4,4),1)=0),TOther[Amount])))</f>
        <v>0</v>
      </c>
      <c r="U123" s="8" cm="1">
        <f t="array" ref="U123">IF(A123="","",IF(COUNTIF(TOther[Frequency],$U$1)=0,0,SUMPRODUCT(--(TOther[Frequency]=$U$1),--(TOther[Start Date]&lt;=A123),--(TOther[End Date Calc]&gt;=A123),IF(B123="N",--(TOther[Start Day]=DAY(A123)),--(TOther[Start Day]&gt;=DAY(A123))),--(IFERROR(MOD(TOther[Start Month]-MONTH(A123)+6,6),1)=0),TOther[Amount])))</f>
        <v>0</v>
      </c>
      <c r="V123" s="8" cm="1">
        <f t="array" ref="V123">IF(A123="","",IF(COUNTIF(TOther[Frequency],$V$1)=0,0,SUMPRODUCT(--(TOther[Frequency]=$V$1),--(TOther[Start Date]&lt;=A123),--(TOther[End Date Calc]&gt;=A123),IF(B123="N",--(TOther[Start Day]=DAY(A123)),--(TOther[Start Day]&gt;=DAY(A123))),--(IFERROR(MOD(TOther[Start Month]-MONTH(A123)+12,12),1)=0),TOther[Amount])))</f>
        <v>0</v>
      </c>
      <c r="W123" s="8">
        <f>IF(A123="","",SUMIFS(TOther[Amount],TOther[Start Date],A123,TOther[Frequency],$W$1))</f>
        <v>0</v>
      </c>
      <c r="X123" s="9">
        <f t="shared" si="5"/>
        <v>0</v>
      </c>
      <c r="Y123" s="9">
        <f t="shared" si="9"/>
        <v>0</v>
      </c>
      <c r="Z123" s="8" cm="1">
        <f t="array" ref="Z123">IF(A123="","",IF(COUNTIF('2) Income'!$D$13:$D$32,"Weekly")=0,0,SUMPRODUCT(--(IFERROR(MOD(A123-'2) Income'!$F$13:$F$32,7),1)=0),--('2) Income'!$D$13:$D$32="Weekly"),--('2) Income'!$F$13:$F$32&lt;=A123),'2) Income'!$E$13:$E$32)))</f>
        <v>0</v>
      </c>
      <c r="AA123" s="8" cm="1">
        <f t="array" ref="AA123">IF(A123="","",IF(COUNTIF('2) Income'!$D$13:$D$32,"Every Other Week")=0,0,SUMPRODUCT(--(IFERROR(MOD(A123-'2) Income'!$F$13:$F$32,14),1)=0),--('2) Income'!$D$13:$D$32="Every Other Week"),--('2) Income'!$F$13:$F$32&lt;=A123),'2) Income'!$E$13:$E$32)))</f>
        <v>0</v>
      </c>
      <c r="AB123" s="8">
        <f>IF(A123="","",IF(COUNTIF('2) Income'!$D$13:$D$32,"1st and 15th")=0,0,IF(OR(DAY(A123)=1,DAY(A123)=15),SUMIFS('2) Income'!$E$13:$E$32,'2) Income'!$D$13:$D$32,"1st and 15th",'2) Income'!$F$13:$F$32,"&lt;="&amp;$A123),0)))</f>
        <v>0</v>
      </c>
      <c r="AC123" s="8">
        <f>IF(A123="","",IF(COUNTIF('2) Income'!$D$13:$D$32,"2nd Wednesday")=0,0,IF(A123=(A123-DAY(A123)+1+2*7-WEEKDAY(A123-DAY(A123)+8-4,1)),SUMIFS('2) Income'!$E$13:$E$32,'2) Income'!$D$13:$D$32,"2nd Wednesday",'2) Income'!$F$13:$F$32,"&lt;="&amp;$A123),0)))</f>
        <v>0</v>
      </c>
      <c r="AD123" s="8">
        <f>IF(A123="","",IF(COUNTIF('2) Income'!$D$13:$D$32,"3rd Wednesday")=0,0,IF(A123=(A123-DAY(A123)+1+3*7-WEEKDAY(A123-DAY(A123)+8-4,1)),SUMIFS('2) Income'!$E$13:$E$32,'2) Income'!$D$13:$D$32,"3rd Wednesday",'2) Income'!$F$13:$F$32,"&lt;="&amp;$A123),0)))</f>
        <v>0</v>
      </c>
      <c r="AE123" s="8">
        <f>IF(A123="","",IF(COUNTIF('2) Income'!$D$13:$D$32,"4th Wednesday")=0,0,IF(A123=(A123-DAY(A123)+1+4*7-WEEKDAY(A123-DAY(A123)+8-4,1)),SUMIFS('2) Income'!$E$13:$E$32,'2) Income'!$D$13:$D$32,"4th Wednesday",'2) Income'!$F$13:$F$32,"&lt;="&amp;$A123),0)))</f>
        <v>0</v>
      </c>
      <c r="AF123" s="8" cm="1">
        <f t="array" ref="AF123">IF(A123="","",IF(COUNTIF('2) Income'!$D$13:$D$32,"Every 4 Weeks")=0,0,SUMPRODUCT(--(IFERROR(MOD(A123-'2) Income'!$F$13:$F$32,28),1)=0),--('2) Income'!$D$13:$D$32="Every 4 Weeks"),--('2) Income'!$F$13:$F$32&lt;=A123),'2) Income'!$E$13:$E$32)))</f>
        <v>0</v>
      </c>
      <c r="AG123" s="8">
        <f>IF(A123="","",IF(COUNTIF('2) Income'!$D$13:$D$32,"Monthly")=0,0,IF(B123="N",SUMIFS('2) Income'!$E$13:$E$32,'2) Income'!$D$13:$D$32,"monthly",'2) Income'!$F$13:$F$32,"&lt;="&amp;$A123,'2) Income'!$I$13:$I$32,DAY(A123)),SUMIFS('2) Income'!$E$13:$E$32,'2) Income'!$D$13:$D$32,"monthly",'2) Income'!$F$13:$F$32,"&lt;="&amp;$A123,'2) Income'!$I$13:$I$32,"&gt;="&amp;DAY(A123)))))</f>
        <v>0</v>
      </c>
      <c r="AH123" s="8" cm="1">
        <f t="array" ref="AH123">IF(A123="","",IF(COUNTIF('2) Income'!$D$13:$D$32,"Yearly")=0,0,SUMPRODUCT(--('2) Income'!$D$13:$D$32="Yearly"),--('2) Income'!$F$13:$F$32&lt;=A123),IF(B123="N",--('2) Income'!$I$13:$I$32=DAY(A123)),--('2) Income'!$I$13:$I$32&gt;=DAY(A123))),--(IFERROR(MOD('2) Income'!$H$13:$H$32-MONTH(A123)+12,12),1)=0),'2) Income'!$E$13:$E$32)))</f>
        <v>0</v>
      </c>
      <c r="AI123" s="8">
        <f>IF(A123="","",IF(COUNTIF('2) Income'!$D$13:$D$32,"one-time")=0,0,SUMIFS('2) Income'!$E$13:$E$32,'2) Income'!$D$13:$D$32,"one-time",'2) Income'!$F$13:$F$32,"="&amp;$A123)))</f>
        <v>0</v>
      </c>
      <c r="AJ123" s="9">
        <f t="shared" si="6"/>
        <v>0</v>
      </c>
    </row>
    <row r="124" spans="1:36">
      <c r="A124" s="7">
        <f>IF(A123="","",IF(A123+1&lt;='1) Period'!$E$21,A123+1,""))</f>
        <v>45596</v>
      </c>
      <c r="B124" s="7" t="str">
        <f t="shared" si="7"/>
        <v>Y</v>
      </c>
      <c r="C124" t="str">
        <f t="shared" si="8"/>
        <v>F</v>
      </c>
      <c r="D124" s="8">
        <f>IF(A124="","",IF(TEXT(A124,"dddd")='4) Happy Money'!$E$23,WAllowance,0))</f>
        <v>0</v>
      </c>
      <c r="E124" s="8">
        <f>IF(A124="","",IF(B124="N",SUMIF(TMonthly[Day of the Month],DAY(A124),TMonthly[Amount]),SUMIF(TMonthly[Day of the Month],"&gt;="&amp;DAY(A124),TMonthly[Amount])))</f>
        <v>2000</v>
      </c>
      <c r="F124" s="8" cm="1">
        <f t="array" ref="F124">IF(A124="","",SUMPRODUCT(--(TYearly[Due Date]&lt;=A124),IF(B124="N",--(TYearly[Day]=DAY(A124)),--(TYearly[Day]&gt;=DAY(A124))),--(IFERROR(MOD(TYearly[Month]-MONTH(A124)+12,12),1)=0),TYearly[Amount]))</f>
        <v>0</v>
      </c>
      <c r="G124" s="8">
        <f>IF(A124="","",SUMIF(TOneTime[Due Date],A124,TOneTime[Amount]))</f>
        <v>0</v>
      </c>
      <c r="H124" s="8" cm="1">
        <f t="array" ref="H124">IF(A124="","",IF(COUNTIF(TOther[Frequency],$H$1)=0,0,SUMPRODUCT(--(IFERROR(MOD(A124-TOther[Start Date],7),1)=0),--(TOther[Frequency]=$H$1),--(TOther[Start Date]&lt;=A124),--(TOther[End Date Calc]&gt;=A124),TOther[Amount])))</f>
        <v>0</v>
      </c>
      <c r="I124" s="8" cm="1">
        <f t="array" ref="I124">IF(A124="","",IF(COUNTIF(TOther[Frequency],$I$1)=0,0,SUMPRODUCT(--(IFERROR(MOD(A124-TOther[Start Date],14),1)=0),--(TOther[Frequency]=$I$1),--(TOther[Start Date]&lt;=A124),--(TOther[End Date Calc]&gt;=A124),TOther[Amount])))</f>
        <v>0</v>
      </c>
      <c r="J124" s="8">
        <f>IF(A124="","",IF(COUNTIF(TOther[Frequency],$J$1)=0,0,IF(OR(DAY(A124)=1,DAY(A124)=15),SUMIFS(TOther[Amount],TOther[Frequency],$J$1,TOther[Start Date],"&lt;="&amp;$A124,TOther[End Date Calc],"&gt;="&amp;A124),0)))</f>
        <v>0</v>
      </c>
      <c r="K124" s="8">
        <f>IF(A124="","",IF(COUNTIF(TOther[Frequency],$K$1)=0,0,IF(A124=(A124-DAY(A124)+1+2*7-WEEKDAY(A124-DAY(A124)+8-4,1)),SUMIFS(TOther[Amount],TOther[Frequency],$K$1,TOther[Start Date],"&lt;="&amp;$A124,TOther[End Date Calc],"&gt;="&amp;A124),0)))</f>
        <v>0</v>
      </c>
      <c r="L124" s="8">
        <f>IF(A124="","",IF(COUNTIF(TOther[Frequency],$L$1)=0,0,IF(A124=(A124-DAY(A124)+1+3*7-WEEKDAY(A124-DAY(A124)+8-4,1)),SUMIFS(TOther[Amount],TOther[Frequency],$L$1,TOther[Start Date],"&lt;="&amp;$A124,TOther[End Date Calc],"&gt;="&amp;A124),0)))</f>
        <v>0</v>
      </c>
      <c r="M124" s="8">
        <f>IF(A124="","",IF(COUNTIF(TOther[Frequency],$M$1)=0,0,IF(A124=(A124-DAY(A124)+1+4*7-WEEKDAY(A124-DAY(A124)+8-4,1)),SUMIFS(TOther[Amount],TOther[Frequency],$M$1,TOther[Start Date],"&lt;="&amp;$A124,TOther[End Date Calc],"&gt;="&amp;A124),0)))</f>
        <v>0</v>
      </c>
      <c r="N124" s="8" cm="1">
        <f t="array" ref="N124">IF(A124="","",IF(COUNTIF(TOther[Frequency],$N$1)=0,0,SUMPRODUCT(--(IFERROR(MOD(A124-TOther[Start Date],28),1)=0),--(TOther[Frequency]=$N$1),--(TOther[Start Date]&lt;=A124),--(TOther[End Date Calc]&gt;=A124),TOther[Amount])))</f>
        <v>0</v>
      </c>
      <c r="O124" s="8" cm="1">
        <f t="array" ref="O124">IF(A124="","",IF(COUNTIF(TOther[Frequency],$O$1)=0,0,SUMPRODUCT(--(IFERROR(MOD(A124-TOther[Start Date],42),1)=0),--(TOther[Frequency]=$O$1),--(TOther[Start Date]&lt;=A124),--(TOther[End Date Calc]&gt;=A124),TOther[Amount])))</f>
        <v>0</v>
      </c>
      <c r="P124" s="8" cm="1">
        <f t="array" ref="P124">IF(A124="","",IF(COUNTIF(TOther[Frequency],$P$1)=0,0,SUMPRODUCT(--(IFERROR(MOD(A124-TOther[Start Date],56),1)=0),--(TOther[Frequency]=$P$1),--(TOther[Start Date]&lt;=A124),--(TOther[End Date Calc]&gt;=A124),TOther[Amount])))</f>
        <v>0</v>
      </c>
      <c r="Q124" s="8">
        <f>IF(A124="","",IF(COUNTIF(TOther[Frequency],$Q$1)=0,0,IF(B124="N",SUMIFS(TOther[Amount],TOther[Frequency],$Q$1,TOther[Start Date],"&lt;="&amp;$A124,TOther[End Date Calc],"&gt;="&amp;A124,TOther[Start Day],DAY(A124)),SUMIFS(TOther[Amount],TOther[Frequency],$Q$1,TOther[Start Date],"&lt;="&amp;$A124,TOther[End Date Calc],"&gt;="&amp;A124,TOther[Start Day],"&gt;="&amp;DAY(A124)))))</f>
        <v>0</v>
      </c>
      <c r="R124" s="8" cm="1">
        <f t="array" ref="R124">IF(A124="","",IF(COUNTIF(TOther[Frequency],R$1)=0,0,SUMPRODUCT(--(TOther[Frequency]=R$1),--(TOther[Start Date]&lt;=A124),--(TOther[End Date Calc]&gt;=A124),IF(B124="N",--(TOther[Start Day]=DAY(A124)),--(TOther[Start Day]&gt;=DAY(A124))),--(IFERROR(MOD(TOther[Start Month]-MONTH(A124)+2,2),1)=0),TOther[Amount])))</f>
        <v>0</v>
      </c>
      <c r="S124" s="8" cm="1">
        <f t="array" ref="S124">IF(A124="","",IF(COUNTIF(TOther[Frequency],S$1)=0,0,SUMPRODUCT(--(TOther[Frequency]=S$1),--(TOther[Start Date]&lt;=A124),--(TOther[End Date Calc]&gt;=A124),IF(B124="N",--(TOther[Start Day]=DAY(A124)),--(TOther[Start Day]&gt;=DAY(A124))),--(IFERROR(MOD(TOther[Start Month]-MONTH(A124)+3,3),1)=0),TOther[Amount])))</f>
        <v>0</v>
      </c>
      <c r="T124" s="8" cm="1">
        <f t="array" ref="T124">IF($A124="","",IF(COUNTIF(TOther[Frequency],T$1)=0,0,SUMPRODUCT(--(TOther[Frequency]=T$1),--(TOther[Start Date]&lt;=$A124),--(TOther[End Date Calc]&gt;=$A124),IF($B124="N",--(TOther[Start Day]=DAY($A124)),--(TOther[Start Day]&gt;=DAY($A124))),--(IFERROR(MOD(TOther[Start Month]-MONTH($A124)+4,4),1)=0),TOther[Amount])))</f>
        <v>0</v>
      </c>
      <c r="U124" s="8" cm="1">
        <f t="array" ref="U124">IF(A124="","",IF(COUNTIF(TOther[Frequency],$U$1)=0,0,SUMPRODUCT(--(TOther[Frequency]=$U$1),--(TOther[Start Date]&lt;=A124),--(TOther[End Date Calc]&gt;=A124),IF(B124="N",--(TOther[Start Day]=DAY(A124)),--(TOther[Start Day]&gt;=DAY(A124))),--(IFERROR(MOD(TOther[Start Month]-MONTH(A124)+6,6),1)=0),TOther[Amount])))</f>
        <v>0</v>
      </c>
      <c r="V124" s="8" cm="1">
        <f t="array" ref="V124">IF(A124="","",IF(COUNTIF(TOther[Frequency],$V$1)=0,0,SUMPRODUCT(--(TOther[Frequency]=$V$1),--(TOther[Start Date]&lt;=A124),--(TOther[End Date Calc]&gt;=A124),IF(B124="N",--(TOther[Start Day]=DAY(A124)),--(TOther[Start Day]&gt;=DAY(A124))),--(IFERROR(MOD(TOther[Start Month]-MONTH(A124)+12,12),1)=0),TOther[Amount])))</f>
        <v>0</v>
      </c>
      <c r="W124" s="8">
        <f>IF(A124="","",SUMIFS(TOther[Amount],TOther[Start Date],A124,TOther[Frequency],$W$1))</f>
        <v>0</v>
      </c>
      <c r="X124" s="9">
        <f t="shared" si="5"/>
        <v>2000</v>
      </c>
      <c r="Y124" s="9">
        <f t="shared" si="9"/>
        <v>0</v>
      </c>
      <c r="Z124" s="8" cm="1">
        <f t="array" ref="Z124">IF(A124="","",IF(COUNTIF('2) Income'!$D$13:$D$32,"Weekly")=0,0,SUMPRODUCT(--(IFERROR(MOD(A124-'2) Income'!$F$13:$F$32,7),1)=0),--('2) Income'!$D$13:$D$32="Weekly"),--('2) Income'!$F$13:$F$32&lt;=A124),'2) Income'!$E$13:$E$32)))</f>
        <v>0</v>
      </c>
      <c r="AA124" s="8" cm="1">
        <f t="array" ref="AA124">IF(A124="","",IF(COUNTIF('2) Income'!$D$13:$D$32,"Every Other Week")=0,0,SUMPRODUCT(--(IFERROR(MOD(A124-'2) Income'!$F$13:$F$32,14),1)=0),--('2) Income'!$D$13:$D$32="Every Other Week"),--('2) Income'!$F$13:$F$32&lt;=A124),'2) Income'!$E$13:$E$32)))</f>
        <v>0</v>
      </c>
      <c r="AB124" s="8">
        <f>IF(A124="","",IF(COUNTIF('2) Income'!$D$13:$D$32,"1st and 15th")=0,0,IF(OR(DAY(A124)=1,DAY(A124)=15),SUMIFS('2) Income'!$E$13:$E$32,'2) Income'!$D$13:$D$32,"1st and 15th",'2) Income'!$F$13:$F$32,"&lt;="&amp;$A124),0)))</f>
        <v>0</v>
      </c>
      <c r="AC124" s="8">
        <f>IF(A124="","",IF(COUNTIF('2) Income'!$D$13:$D$32,"2nd Wednesday")=0,0,IF(A124=(A124-DAY(A124)+1+2*7-WEEKDAY(A124-DAY(A124)+8-4,1)),SUMIFS('2) Income'!$E$13:$E$32,'2) Income'!$D$13:$D$32,"2nd Wednesday",'2) Income'!$F$13:$F$32,"&lt;="&amp;$A124),0)))</f>
        <v>0</v>
      </c>
      <c r="AD124" s="8">
        <f>IF(A124="","",IF(COUNTIF('2) Income'!$D$13:$D$32,"3rd Wednesday")=0,0,IF(A124=(A124-DAY(A124)+1+3*7-WEEKDAY(A124-DAY(A124)+8-4,1)),SUMIFS('2) Income'!$E$13:$E$32,'2) Income'!$D$13:$D$32,"3rd Wednesday",'2) Income'!$F$13:$F$32,"&lt;="&amp;$A124),0)))</f>
        <v>0</v>
      </c>
      <c r="AE124" s="8">
        <f>IF(A124="","",IF(COUNTIF('2) Income'!$D$13:$D$32,"4th Wednesday")=0,0,IF(A124=(A124-DAY(A124)+1+4*7-WEEKDAY(A124-DAY(A124)+8-4,1)),SUMIFS('2) Income'!$E$13:$E$32,'2) Income'!$D$13:$D$32,"4th Wednesday",'2) Income'!$F$13:$F$32,"&lt;="&amp;$A124),0)))</f>
        <v>0</v>
      </c>
      <c r="AF124" s="8" cm="1">
        <f t="array" ref="AF124">IF(A124="","",IF(COUNTIF('2) Income'!$D$13:$D$32,"Every 4 Weeks")=0,0,SUMPRODUCT(--(IFERROR(MOD(A124-'2) Income'!$F$13:$F$32,28),1)=0),--('2) Income'!$D$13:$D$32="Every 4 Weeks"),--('2) Income'!$F$13:$F$32&lt;=A124),'2) Income'!$E$13:$E$32)))</f>
        <v>0</v>
      </c>
      <c r="AG124" s="8">
        <f>IF(A124="","",IF(COUNTIF('2) Income'!$D$13:$D$32,"Monthly")=0,0,IF(B124="N",SUMIFS('2) Income'!$E$13:$E$32,'2) Income'!$D$13:$D$32,"monthly",'2) Income'!$F$13:$F$32,"&lt;="&amp;$A124,'2) Income'!$I$13:$I$32,DAY(A124)),SUMIFS('2) Income'!$E$13:$E$32,'2) Income'!$D$13:$D$32,"monthly",'2) Income'!$F$13:$F$32,"&lt;="&amp;$A124,'2) Income'!$I$13:$I$32,"&gt;="&amp;DAY(A124)))))</f>
        <v>0</v>
      </c>
      <c r="AH124" s="8" cm="1">
        <f t="array" ref="AH124">IF(A124="","",IF(COUNTIF('2) Income'!$D$13:$D$32,"Yearly")=0,0,SUMPRODUCT(--('2) Income'!$D$13:$D$32="Yearly"),--('2) Income'!$F$13:$F$32&lt;=A124),IF(B124="N",--('2) Income'!$I$13:$I$32=DAY(A124)),--('2) Income'!$I$13:$I$32&gt;=DAY(A124))),--(IFERROR(MOD('2) Income'!$H$13:$H$32-MONTH(A124)+12,12),1)=0),'2) Income'!$E$13:$E$32)))</f>
        <v>0</v>
      </c>
      <c r="AI124" s="8">
        <f>IF(A124="","",IF(COUNTIF('2) Income'!$D$13:$D$32,"one-time")=0,0,SUMIFS('2) Income'!$E$13:$E$32,'2) Income'!$D$13:$D$32,"one-time",'2) Income'!$F$13:$F$32,"="&amp;$A124)))</f>
        <v>0</v>
      </c>
      <c r="AJ124" s="9">
        <f t="shared" si="6"/>
        <v>0</v>
      </c>
    </row>
    <row r="125" spans="1:36">
      <c r="A125" s="7">
        <f>IF(A124="","",IF(A124+1&lt;='1) Period'!$E$21,A124+1,""))</f>
        <v>45597</v>
      </c>
      <c r="B125" s="7" t="str">
        <f t="shared" si="7"/>
        <v>N</v>
      </c>
      <c r="C125" t="str">
        <f t="shared" si="8"/>
        <v>F</v>
      </c>
      <c r="D125" s="8">
        <f>IF(A125="","",IF(TEXT(A125,"dddd")='4) Happy Money'!$E$23,WAllowance,0))</f>
        <v>0</v>
      </c>
      <c r="E125" s="8">
        <f>IF(A125="","",IF(B125="N",SUMIF(TMonthly[Day of the Month],DAY(A125),TMonthly[Amount]),SUMIF(TMonthly[Day of the Month],"&gt;="&amp;DAY(A125),TMonthly[Amount])))</f>
        <v>195</v>
      </c>
      <c r="F125" s="8" cm="1">
        <f t="array" ref="F125">IF(A125="","",SUMPRODUCT(--(TYearly[Due Date]&lt;=A125),IF(B125="N",--(TYearly[Day]=DAY(A125)),--(TYearly[Day]&gt;=DAY(A125))),--(IFERROR(MOD(TYearly[Month]-MONTH(A125)+12,12),1)=0),TYearly[Amount]))</f>
        <v>100</v>
      </c>
      <c r="G125" s="8">
        <f>IF(A125="","",SUMIF(TOneTime[Due Date],A125,TOneTime[Amount]))</f>
        <v>0</v>
      </c>
      <c r="H125" s="8" cm="1">
        <f t="array" ref="H125">IF(A125="","",IF(COUNTIF(TOther[Frequency],$H$1)=0,0,SUMPRODUCT(--(IFERROR(MOD(A125-TOther[Start Date],7),1)=0),--(TOther[Frequency]=$H$1),--(TOther[Start Date]&lt;=A125),--(TOther[End Date Calc]&gt;=A125),TOther[Amount])))</f>
        <v>0</v>
      </c>
      <c r="I125" s="8" cm="1">
        <f t="array" ref="I125">IF(A125="","",IF(COUNTIF(TOther[Frequency],$I$1)=0,0,SUMPRODUCT(--(IFERROR(MOD(A125-TOther[Start Date],14),1)=0),--(TOther[Frequency]=$I$1),--(TOther[Start Date]&lt;=A125),--(TOther[End Date Calc]&gt;=A125),TOther[Amount])))</f>
        <v>0</v>
      </c>
      <c r="J125" s="8">
        <f>IF(A125="","",IF(COUNTIF(TOther[Frequency],$J$1)=0,0,IF(OR(DAY(A125)=1,DAY(A125)=15),SUMIFS(TOther[Amount],TOther[Frequency],$J$1,TOther[Start Date],"&lt;="&amp;$A125,TOther[End Date Calc],"&gt;="&amp;A125),0)))</f>
        <v>0</v>
      </c>
      <c r="K125" s="8">
        <f>IF(A125="","",IF(COUNTIF(TOther[Frequency],$K$1)=0,0,IF(A125=(A125-DAY(A125)+1+2*7-WEEKDAY(A125-DAY(A125)+8-4,1)),SUMIFS(TOther[Amount],TOther[Frequency],$K$1,TOther[Start Date],"&lt;="&amp;$A125,TOther[End Date Calc],"&gt;="&amp;A125),0)))</f>
        <v>0</v>
      </c>
      <c r="L125" s="8">
        <f>IF(A125="","",IF(COUNTIF(TOther[Frequency],$L$1)=0,0,IF(A125=(A125-DAY(A125)+1+3*7-WEEKDAY(A125-DAY(A125)+8-4,1)),SUMIFS(TOther[Amount],TOther[Frequency],$L$1,TOther[Start Date],"&lt;="&amp;$A125,TOther[End Date Calc],"&gt;="&amp;A125),0)))</f>
        <v>0</v>
      </c>
      <c r="M125" s="8">
        <f>IF(A125="","",IF(COUNTIF(TOther[Frequency],$M$1)=0,0,IF(A125=(A125-DAY(A125)+1+4*7-WEEKDAY(A125-DAY(A125)+8-4,1)),SUMIFS(TOther[Amount],TOther[Frequency],$M$1,TOther[Start Date],"&lt;="&amp;$A125,TOther[End Date Calc],"&gt;="&amp;A125),0)))</f>
        <v>0</v>
      </c>
      <c r="N125" s="8" cm="1">
        <f t="array" ref="N125">IF(A125="","",IF(COUNTIF(TOther[Frequency],$N$1)=0,0,SUMPRODUCT(--(IFERROR(MOD(A125-TOther[Start Date],28),1)=0),--(TOther[Frequency]=$N$1),--(TOther[Start Date]&lt;=A125),--(TOther[End Date Calc]&gt;=A125),TOther[Amount])))</f>
        <v>0</v>
      </c>
      <c r="O125" s="8" cm="1">
        <f t="array" ref="O125">IF(A125="","",IF(COUNTIF(TOther[Frequency],$O$1)=0,0,SUMPRODUCT(--(IFERROR(MOD(A125-TOther[Start Date],42),1)=0),--(TOther[Frequency]=$O$1),--(TOther[Start Date]&lt;=A125),--(TOther[End Date Calc]&gt;=A125),TOther[Amount])))</f>
        <v>0</v>
      </c>
      <c r="P125" s="8" cm="1">
        <f t="array" ref="P125">IF(A125="","",IF(COUNTIF(TOther[Frequency],$P$1)=0,0,SUMPRODUCT(--(IFERROR(MOD(A125-TOther[Start Date],56),1)=0),--(TOther[Frequency]=$P$1),--(TOther[Start Date]&lt;=A125),--(TOther[End Date Calc]&gt;=A125),TOther[Amount])))</f>
        <v>0</v>
      </c>
      <c r="Q125" s="8">
        <f>IF(A125="","",IF(COUNTIF(TOther[Frequency],$Q$1)=0,0,IF(B125="N",SUMIFS(TOther[Amount],TOther[Frequency],$Q$1,TOther[Start Date],"&lt;="&amp;$A125,TOther[End Date Calc],"&gt;="&amp;A125,TOther[Start Day],DAY(A125)),SUMIFS(TOther[Amount],TOther[Frequency],$Q$1,TOther[Start Date],"&lt;="&amp;$A125,TOther[End Date Calc],"&gt;="&amp;A125,TOther[Start Day],"&gt;="&amp;DAY(A125)))))</f>
        <v>0</v>
      </c>
      <c r="R125" s="8" cm="1">
        <f t="array" ref="R125">IF(A125="","",IF(COUNTIF(TOther[Frequency],R$1)=0,0,SUMPRODUCT(--(TOther[Frequency]=R$1),--(TOther[Start Date]&lt;=A125),--(TOther[End Date Calc]&gt;=A125),IF(B125="N",--(TOther[Start Day]=DAY(A125)),--(TOther[Start Day]&gt;=DAY(A125))),--(IFERROR(MOD(TOther[Start Month]-MONTH(A125)+2,2),1)=0),TOther[Amount])))</f>
        <v>0</v>
      </c>
      <c r="S125" s="8" cm="1">
        <f t="array" ref="S125">IF(A125="","",IF(COUNTIF(TOther[Frequency],S$1)=0,0,SUMPRODUCT(--(TOther[Frequency]=S$1),--(TOther[Start Date]&lt;=A125),--(TOther[End Date Calc]&gt;=A125),IF(B125="N",--(TOther[Start Day]=DAY(A125)),--(TOther[Start Day]&gt;=DAY(A125))),--(IFERROR(MOD(TOther[Start Month]-MONTH(A125)+3,3),1)=0),TOther[Amount])))</f>
        <v>0</v>
      </c>
      <c r="T125" s="8" cm="1">
        <f t="array" ref="T125">IF($A125="","",IF(COUNTIF(TOther[Frequency],T$1)=0,0,SUMPRODUCT(--(TOther[Frequency]=T$1),--(TOther[Start Date]&lt;=$A125),--(TOther[End Date Calc]&gt;=$A125),IF($B125="N",--(TOther[Start Day]=DAY($A125)),--(TOther[Start Day]&gt;=DAY($A125))),--(IFERROR(MOD(TOther[Start Month]-MONTH($A125)+4,4),1)=0),TOther[Amount])))</f>
        <v>0</v>
      </c>
      <c r="U125" s="8" cm="1">
        <f t="array" ref="U125">IF(A125="","",IF(COUNTIF(TOther[Frequency],$U$1)=0,0,SUMPRODUCT(--(TOther[Frequency]=$U$1),--(TOther[Start Date]&lt;=A125),--(TOther[End Date Calc]&gt;=A125),IF(B125="N",--(TOther[Start Day]=DAY(A125)),--(TOther[Start Day]&gt;=DAY(A125))),--(IFERROR(MOD(TOther[Start Month]-MONTH(A125)+6,6),1)=0),TOther[Amount])))</f>
        <v>0</v>
      </c>
      <c r="V125" s="8" cm="1">
        <f t="array" ref="V125">IF(A125="","",IF(COUNTIF(TOther[Frequency],$V$1)=0,0,SUMPRODUCT(--(TOther[Frequency]=$V$1),--(TOther[Start Date]&lt;=A125),--(TOther[End Date Calc]&gt;=A125),IF(B125="N",--(TOther[Start Day]=DAY(A125)),--(TOther[Start Day]&gt;=DAY(A125))),--(IFERROR(MOD(TOther[Start Month]-MONTH(A125)+12,12),1)=0),TOther[Amount])))</f>
        <v>0</v>
      </c>
      <c r="W125" s="8">
        <f>IF(A125="","",SUMIFS(TOther[Amount],TOther[Start Date],A125,TOther[Frequency],$W$1))</f>
        <v>0</v>
      </c>
      <c r="X125" s="9">
        <f t="shared" si="5"/>
        <v>295</v>
      </c>
      <c r="Y125" s="9">
        <f t="shared" si="9"/>
        <v>0</v>
      </c>
      <c r="Z125" s="8" cm="1">
        <f t="array" ref="Z125">IF(A125="","",IF(COUNTIF('2) Income'!$D$13:$D$32,"Weekly")=0,0,SUMPRODUCT(--(IFERROR(MOD(A125-'2) Income'!$F$13:$F$32,7),1)=0),--('2) Income'!$D$13:$D$32="Weekly"),--('2) Income'!$F$13:$F$32&lt;=A125),'2) Income'!$E$13:$E$32)))</f>
        <v>0</v>
      </c>
      <c r="AA125" s="8" cm="1">
        <f t="array" ref="AA125">IF(A125="","",IF(COUNTIF('2) Income'!$D$13:$D$32,"Every Other Week")=0,0,SUMPRODUCT(--(IFERROR(MOD(A125-'2) Income'!$F$13:$F$32,14),1)=0),--('2) Income'!$D$13:$D$32="Every Other Week"),--('2) Income'!$F$13:$F$32&lt;=A125),'2) Income'!$E$13:$E$32)))</f>
        <v>0</v>
      </c>
      <c r="AB125" s="8">
        <f>IF(A125="","",IF(COUNTIF('2) Income'!$D$13:$D$32,"1st and 15th")=0,0,IF(OR(DAY(A125)=1,DAY(A125)=15),SUMIFS('2) Income'!$E$13:$E$32,'2) Income'!$D$13:$D$32,"1st and 15th",'2) Income'!$F$13:$F$32,"&lt;="&amp;$A125),0)))</f>
        <v>0</v>
      </c>
      <c r="AC125" s="8">
        <f>IF(A125="","",IF(COUNTIF('2) Income'!$D$13:$D$32,"2nd Wednesday")=0,0,IF(A125=(A125-DAY(A125)+1+2*7-WEEKDAY(A125-DAY(A125)+8-4,1)),SUMIFS('2) Income'!$E$13:$E$32,'2) Income'!$D$13:$D$32,"2nd Wednesday",'2) Income'!$F$13:$F$32,"&lt;="&amp;$A125),0)))</f>
        <v>0</v>
      </c>
      <c r="AD125" s="8">
        <f>IF(A125="","",IF(COUNTIF('2) Income'!$D$13:$D$32,"3rd Wednesday")=0,0,IF(A125=(A125-DAY(A125)+1+3*7-WEEKDAY(A125-DAY(A125)+8-4,1)),SUMIFS('2) Income'!$E$13:$E$32,'2) Income'!$D$13:$D$32,"3rd Wednesday",'2) Income'!$F$13:$F$32,"&lt;="&amp;$A125),0)))</f>
        <v>0</v>
      </c>
      <c r="AE125" s="8">
        <f>IF(A125="","",IF(COUNTIF('2) Income'!$D$13:$D$32,"4th Wednesday")=0,0,IF(A125=(A125-DAY(A125)+1+4*7-WEEKDAY(A125-DAY(A125)+8-4,1)),SUMIFS('2) Income'!$E$13:$E$32,'2) Income'!$D$13:$D$32,"4th Wednesday",'2) Income'!$F$13:$F$32,"&lt;="&amp;$A125),0)))</f>
        <v>0</v>
      </c>
      <c r="AF125" s="8" cm="1">
        <f t="array" ref="AF125">IF(A125="","",IF(COUNTIF('2) Income'!$D$13:$D$32,"Every 4 Weeks")=0,0,SUMPRODUCT(--(IFERROR(MOD(A125-'2) Income'!$F$13:$F$32,28),1)=0),--('2) Income'!$D$13:$D$32="Every 4 Weeks"),--('2) Income'!$F$13:$F$32&lt;=A125),'2) Income'!$E$13:$E$32)))</f>
        <v>0</v>
      </c>
      <c r="AG125" s="8">
        <f>IF(A125="","",IF(COUNTIF('2) Income'!$D$13:$D$32,"Monthly")=0,0,IF(B125="N",SUMIFS('2) Income'!$E$13:$E$32,'2) Income'!$D$13:$D$32,"monthly",'2) Income'!$F$13:$F$32,"&lt;="&amp;$A125,'2) Income'!$I$13:$I$32,DAY(A125)),SUMIFS('2) Income'!$E$13:$E$32,'2) Income'!$D$13:$D$32,"monthly",'2) Income'!$F$13:$F$32,"&lt;="&amp;$A125,'2) Income'!$I$13:$I$32,"&gt;="&amp;DAY(A125)))))</f>
        <v>650</v>
      </c>
      <c r="AH125" s="8" cm="1">
        <f t="array" ref="AH125">IF(A125="","",IF(COUNTIF('2) Income'!$D$13:$D$32,"Yearly")=0,0,SUMPRODUCT(--('2) Income'!$D$13:$D$32="Yearly"),--('2) Income'!$F$13:$F$32&lt;=A125),IF(B125="N",--('2) Income'!$I$13:$I$32=DAY(A125)),--('2) Income'!$I$13:$I$32&gt;=DAY(A125))),--(IFERROR(MOD('2) Income'!$H$13:$H$32-MONTH(A125)+12,12),1)=0),'2) Income'!$E$13:$E$32)))</f>
        <v>0</v>
      </c>
      <c r="AI125" s="8">
        <f>IF(A125="","",IF(COUNTIF('2) Income'!$D$13:$D$32,"one-time")=0,0,SUMIFS('2) Income'!$E$13:$E$32,'2) Income'!$D$13:$D$32,"one-time",'2) Income'!$F$13:$F$32,"="&amp;$A125)))</f>
        <v>0</v>
      </c>
      <c r="AJ125" s="9">
        <f t="shared" si="6"/>
        <v>650</v>
      </c>
    </row>
    <row r="126" spans="1:36">
      <c r="A126" s="7">
        <f>IF(A125="","",IF(A125+1&lt;='1) Period'!$E$21,A125+1,""))</f>
        <v>45598</v>
      </c>
      <c r="B126" s="7" t="str">
        <f t="shared" si="7"/>
        <v>N</v>
      </c>
      <c r="C126" t="str">
        <f t="shared" si="8"/>
        <v>Y</v>
      </c>
      <c r="D126" s="8">
        <f>IF(A126="","",IF(TEXT(A126,"dddd")='4) Happy Money'!$E$23,WAllowance,0))</f>
        <v>0</v>
      </c>
      <c r="E126" s="8">
        <f>IF(A126="","",IF(B126="N",SUMIF(TMonthly[Day of the Month],DAY(A126),TMonthly[Amount]),SUMIF(TMonthly[Day of the Month],"&gt;="&amp;DAY(A126),TMonthly[Amount])))</f>
        <v>35</v>
      </c>
      <c r="F126" s="8" cm="1">
        <f t="array" ref="F126">IF(A126="","",SUMPRODUCT(--(TYearly[Due Date]&lt;=A126),IF(B126="N",--(TYearly[Day]=DAY(A126)),--(TYearly[Day]&gt;=DAY(A126))),--(IFERROR(MOD(TYearly[Month]-MONTH(A126)+12,12),1)=0),TYearly[Amount]))</f>
        <v>0</v>
      </c>
      <c r="G126" s="8">
        <f>IF(A126="","",SUMIF(TOneTime[Due Date],A126,TOneTime[Amount]))</f>
        <v>0</v>
      </c>
      <c r="H126" s="8" cm="1">
        <f t="array" ref="H126">IF(A126="","",IF(COUNTIF(TOther[Frequency],$H$1)=0,0,SUMPRODUCT(--(IFERROR(MOD(A126-TOther[Start Date],7),1)=0),--(TOther[Frequency]=$H$1),--(TOther[Start Date]&lt;=A126),--(TOther[End Date Calc]&gt;=A126),TOther[Amount])))</f>
        <v>0</v>
      </c>
      <c r="I126" s="8" cm="1">
        <f t="array" ref="I126">IF(A126="","",IF(COUNTIF(TOther[Frequency],$I$1)=0,0,SUMPRODUCT(--(IFERROR(MOD(A126-TOther[Start Date],14),1)=0),--(TOther[Frequency]=$I$1),--(TOther[Start Date]&lt;=A126),--(TOther[End Date Calc]&gt;=A126),TOther[Amount])))</f>
        <v>0</v>
      </c>
      <c r="J126" s="8">
        <f>IF(A126="","",IF(COUNTIF(TOther[Frequency],$J$1)=0,0,IF(OR(DAY(A126)=1,DAY(A126)=15),SUMIFS(TOther[Amount],TOther[Frequency],$J$1,TOther[Start Date],"&lt;="&amp;$A126,TOther[End Date Calc],"&gt;="&amp;A126),0)))</f>
        <v>0</v>
      </c>
      <c r="K126" s="8">
        <f>IF(A126="","",IF(COUNTIF(TOther[Frequency],$K$1)=0,0,IF(A126=(A126-DAY(A126)+1+2*7-WEEKDAY(A126-DAY(A126)+8-4,1)),SUMIFS(TOther[Amount],TOther[Frequency],$K$1,TOther[Start Date],"&lt;="&amp;$A126,TOther[End Date Calc],"&gt;="&amp;A126),0)))</f>
        <v>0</v>
      </c>
      <c r="L126" s="8">
        <f>IF(A126="","",IF(COUNTIF(TOther[Frequency],$L$1)=0,0,IF(A126=(A126-DAY(A126)+1+3*7-WEEKDAY(A126-DAY(A126)+8-4,1)),SUMIFS(TOther[Amount],TOther[Frequency],$L$1,TOther[Start Date],"&lt;="&amp;$A126,TOther[End Date Calc],"&gt;="&amp;A126),0)))</f>
        <v>0</v>
      </c>
      <c r="M126" s="8">
        <f>IF(A126="","",IF(COUNTIF(TOther[Frequency],$M$1)=0,0,IF(A126=(A126-DAY(A126)+1+4*7-WEEKDAY(A126-DAY(A126)+8-4,1)),SUMIFS(TOther[Amount],TOther[Frequency],$M$1,TOther[Start Date],"&lt;="&amp;$A126,TOther[End Date Calc],"&gt;="&amp;A126),0)))</f>
        <v>0</v>
      </c>
      <c r="N126" s="8" cm="1">
        <f t="array" ref="N126">IF(A126="","",IF(COUNTIF(TOther[Frequency],$N$1)=0,0,SUMPRODUCT(--(IFERROR(MOD(A126-TOther[Start Date],28),1)=0),--(TOther[Frequency]=$N$1),--(TOther[Start Date]&lt;=A126),--(TOther[End Date Calc]&gt;=A126),TOther[Amount])))</f>
        <v>0</v>
      </c>
      <c r="O126" s="8" cm="1">
        <f t="array" ref="O126">IF(A126="","",IF(COUNTIF(TOther[Frequency],$O$1)=0,0,SUMPRODUCT(--(IFERROR(MOD(A126-TOther[Start Date],42),1)=0),--(TOther[Frequency]=$O$1),--(TOther[Start Date]&lt;=A126),--(TOther[End Date Calc]&gt;=A126),TOther[Amount])))</f>
        <v>0</v>
      </c>
      <c r="P126" s="8" cm="1">
        <f t="array" ref="P126">IF(A126="","",IF(COUNTIF(TOther[Frequency],$P$1)=0,0,SUMPRODUCT(--(IFERROR(MOD(A126-TOther[Start Date],56),1)=0),--(TOther[Frequency]=$P$1),--(TOther[Start Date]&lt;=A126),--(TOther[End Date Calc]&gt;=A126),TOther[Amount])))</f>
        <v>0</v>
      </c>
      <c r="Q126" s="8">
        <f>IF(A126="","",IF(COUNTIF(TOther[Frequency],$Q$1)=0,0,IF(B126="N",SUMIFS(TOther[Amount],TOther[Frequency],$Q$1,TOther[Start Date],"&lt;="&amp;$A126,TOther[End Date Calc],"&gt;="&amp;A126,TOther[Start Day],DAY(A126)),SUMIFS(TOther[Amount],TOther[Frequency],$Q$1,TOther[Start Date],"&lt;="&amp;$A126,TOther[End Date Calc],"&gt;="&amp;A126,TOther[Start Day],"&gt;="&amp;DAY(A126)))))</f>
        <v>0</v>
      </c>
      <c r="R126" s="8" cm="1">
        <f t="array" ref="R126">IF(A126="","",IF(COUNTIF(TOther[Frequency],R$1)=0,0,SUMPRODUCT(--(TOther[Frequency]=R$1),--(TOther[Start Date]&lt;=A126),--(TOther[End Date Calc]&gt;=A126),IF(B126="N",--(TOther[Start Day]=DAY(A126)),--(TOther[Start Day]&gt;=DAY(A126))),--(IFERROR(MOD(TOther[Start Month]-MONTH(A126)+2,2),1)=0),TOther[Amount])))</f>
        <v>0</v>
      </c>
      <c r="S126" s="8" cm="1">
        <f t="array" ref="S126">IF(A126="","",IF(COUNTIF(TOther[Frequency],S$1)=0,0,SUMPRODUCT(--(TOther[Frequency]=S$1),--(TOther[Start Date]&lt;=A126),--(TOther[End Date Calc]&gt;=A126),IF(B126="N",--(TOther[Start Day]=DAY(A126)),--(TOther[Start Day]&gt;=DAY(A126))),--(IFERROR(MOD(TOther[Start Month]-MONTH(A126)+3,3),1)=0),TOther[Amount])))</f>
        <v>0</v>
      </c>
      <c r="T126" s="8" cm="1">
        <f t="array" ref="T126">IF($A126="","",IF(COUNTIF(TOther[Frequency],T$1)=0,0,SUMPRODUCT(--(TOther[Frequency]=T$1),--(TOther[Start Date]&lt;=$A126),--(TOther[End Date Calc]&gt;=$A126),IF($B126="N",--(TOther[Start Day]=DAY($A126)),--(TOther[Start Day]&gt;=DAY($A126))),--(IFERROR(MOD(TOther[Start Month]-MONTH($A126)+4,4),1)=0),TOther[Amount])))</f>
        <v>0</v>
      </c>
      <c r="U126" s="8" cm="1">
        <f t="array" ref="U126">IF(A126="","",IF(COUNTIF(TOther[Frequency],$U$1)=0,0,SUMPRODUCT(--(TOther[Frequency]=$U$1),--(TOther[Start Date]&lt;=A126),--(TOther[End Date Calc]&gt;=A126),IF(B126="N",--(TOther[Start Day]=DAY(A126)),--(TOther[Start Day]&gt;=DAY(A126))),--(IFERROR(MOD(TOther[Start Month]-MONTH(A126)+6,6),1)=0),TOther[Amount])))</f>
        <v>0</v>
      </c>
      <c r="V126" s="8" cm="1">
        <f t="array" ref="V126">IF(A126="","",IF(COUNTIF(TOther[Frequency],$V$1)=0,0,SUMPRODUCT(--(TOther[Frequency]=$V$1),--(TOther[Start Date]&lt;=A126),--(TOther[End Date Calc]&gt;=A126),IF(B126="N",--(TOther[Start Day]=DAY(A126)),--(TOther[Start Day]&gt;=DAY(A126))),--(IFERROR(MOD(TOther[Start Month]-MONTH(A126)+12,12),1)=0),TOther[Amount])))</f>
        <v>0</v>
      </c>
      <c r="W126" s="8">
        <f>IF(A126="","",SUMIFS(TOther[Amount],TOther[Start Date],A126,TOther[Frequency],$W$1))</f>
        <v>0</v>
      </c>
      <c r="X126" s="9">
        <f t="shared" si="5"/>
        <v>35</v>
      </c>
      <c r="Y126" s="9">
        <f t="shared" si="9"/>
        <v>0</v>
      </c>
      <c r="Z126" s="8" cm="1">
        <f t="array" ref="Z126">IF(A126="","",IF(COUNTIF('2) Income'!$D$13:$D$32,"Weekly")=0,0,SUMPRODUCT(--(IFERROR(MOD(A126-'2) Income'!$F$13:$F$32,7),1)=0),--('2) Income'!$D$13:$D$32="Weekly"),--('2) Income'!$F$13:$F$32&lt;=A126),'2) Income'!$E$13:$E$32)))</f>
        <v>0</v>
      </c>
      <c r="AA126" s="8" cm="1">
        <f t="array" ref="AA126">IF(A126="","",IF(COUNTIF('2) Income'!$D$13:$D$32,"Every Other Week")=0,0,SUMPRODUCT(--(IFERROR(MOD(A126-'2) Income'!$F$13:$F$32,14),1)=0),--('2) Income'!$D$13:$D$32="Every Other Week"),--('2) Income'!$F$13:$F$32&lt;=A126),'2) Income'!$E$13:$E$32)))</f>
        <v>0</v>
      </c>
      <c r="AB126" s="8">
        <f>IF(A126="","",IF(COUNTIF('2) Income'!$D$13:$D$32,"1st and 15th")=0,0,IF(OR(DAY(A126)=1,DAY(A126)=15),SUMIFS('2) Income'!$E$13:$E$32,'2) Income'!$D$13:$D$32,"1st and 15th",'2) Income'!$F$13:$F$32,"&lt;="&amp;$A126),0)))</f>
        <v>0</v>
      </c>
      <c r="AC126" s="8">
        <f>IF(A126="","",IF(COUNTIF('2) Income'!$D$13:$D$32,"2nd Wednesday")=0,0,IF(A126=(A126-DAY(A126)+1+2*7-WEEKDAY(A126-DAY(A126)+8-4,1)),SUMIFS('2) Income'!$E$13:$E$32,'2) Income'!$D$13:$D$32,"2nd Wednesday",'2) Income'!$F$13:$F$32,"&lt;="&amp;$A126),0)))</f>
        <v>0</v>
      </c>
      <c r="AD126" s="8">
        <f>IF(A126="","",IF(COUNTIF('2) Income'!$D$13:$D$32,"3rd Wednesday")=0,0,IF(A126=(A126-DAY(A126)+1+3*7-WEEKDAY(A126-DAY(A126)+8-4,1)),SUMIFS('2) Income'!$E$13:$E$32,'2) Income'!$D$13:$D$32,"3rd Wednesday",'2) Income'!$F$13:$F$32,"&lt;="&amp;$A126),0)))</f>
        <v>0</v>
      </c>
      <c r="AE126" s="8">
        <f>IF(A126="","",IF(COUNTIF('2) Income'!$D$13:$D$32,"4th Wednesday")=0,0,IF(A126=(A126-DAY(A126)+1+4*7-WEEKDAY(A126-DAY(A126)+8-4,1)),SUMIFS('2) Income'!$E$13:$E$32,'2) Income'!$D$13:$D$32,"4th Wednesday",'2) Income'!$F$13:$F$32,"&lt;="&amp;$A126),0)))</f>
        <v>0</v>
      </c>
      <c r="AF126" s="8" cm="1">
        <f t="array" ref="AF126">IF(A126="","",IF(COUNTIF('2) Income'!$D$13:$D$32,"Every 4 Weeks")=0,0,SUMPRODUCT(--(IFERROR(MOD(A126-'2) Income'!$F$13:$F$32,28),1)=0),--('2) Income'!$D$13:$D$32="Every 4 Weeks"),--('2) Income'!$F$13:$F$32&lt;=A126),'2) Income'!$E$13:$E$32)))</f>
        <v>0</v>
      </c>
      <c r="AG126" s="8">
        <f>IF(A126="","",IF(COUNTIF('2) Income'!$D$13:$D$32,"Monthly")=0,0,IF(B126="N",SUMIFS('2) Income'!$E$13:$E$32,'2) Income'!$D$13:$D$32,"monthly",'2) Income'!$F$13:$F$32,"&lt;="&amp;$A126,'2) Income'!$I$13:$I$32,DAY(A126)),SUMIFS('2) Income'!$E$13:$E$32,'2) Income'!$D$13:$D$32,"monthly",'2) Income'!$F$13:$F$32,"&lt;="&amp;$A126,'2) Income'!$I$13:$I$32,"&gt;="&amp;DAY(A126)))))</f>
        <v>0</v>
      </c>
      <c r="AH126" s="8" cm="1">
        <f t="array" ref="AH126">IF(A126="","",IF(COUNTIF('2) Income'!$D$13:$D$32,"Yearly")=0,0,SUMPRODUCT(--('2) Income'!$D$13:$D$32="Yearly"),--('2) Income'!$F$13:$F$32&lt;=A126),IF(B126="N",--('2) Income'!$I$13:$I$32=DAY(A126)),--('2) Income'!$I$13:$I$32&gt;=DAY(A126))),--(IFERROR(MOD('2) Income'!$H$13:$H$32-MONTH(A126)+12,12),1)=0),'2) Income'!$E$13:$E$32)))</f>
        <v>0</v>
      </c>
      <c r="AI126" s="8">
        <f>IF(A126="","",IF(COUNTIF('2) Income'!$D$13:$D$32,"one-time")=0,0,SUMIFS('2) Income'!$E$13:$E$32,'2) Income'!$D$13:$D$32,"one-time",'2) Income'!$F$13:$F$32,"="&amp;$A126)))</f>
        <v>0</v>
      </c>
      <c r="AJ126" s="9">
        <f t="shared" si="6"/>
        <v>0</v>
      </c>
    </row>
    <row r="127" spans="1:36">
      <c r="A127" s="7">
        <f>IF(A126="","",IF(A126+1&lt;='1) Period'!$E$21,A126+1,""))</f>
        <v>45599</v>
      </c>
      <c r="B127" s="7" t="str">
        <f t="shared" si="7"/>
        <v>N</v>
      </c>
      <c r="C127" t="str">
        <f t="shared" si="8"/>
        <v>Y</v>
      </c>
      <c r="D127" s="8">
        <f>IF(A127="","",IF(TEXT(A127,"dddd")='4) Happy Money'!$E$23,WAllowance,0))</f>
        <v>0</v>
      </c>
      <c r="E127" s="8">
        <f>IF(A127="","",IF(B127="N",SUMIF(TMonthly[Day of the Month],DAY(A127),TMonthly[Amount]),SUMIF(TMonthly[Day of the Month],"&gt;="&amp;DAY(A127),TMonthly[Amount])))</f>
        <v>35</v>
      </c>
      <c r="F127" s="8" cm="1">
        <f t="array" ref="F127">IF(A127="","",SUMPRODUCT(--(TYearly[Due Date]&lt;=A127),IF(B127="N",--(TYearly[Day]=DAY(A127)),--(TYearly[Day]&gt;=DAY(A127))),--(IFERROR(MOD(TYearly[Month]-MONTH(A127)+12,12),1)=0),TYearly[Amount]))</f>
        <v>0</v>
      </c>
      <c r="G127" s="8">
        <f>IF(A127="","",SUMIF(TOneTime[Due Date],A127,TOneTime[Amount]))</f>
        <v>0</v>
      </c>
      <c r="H127" s="8" cm="1">
        <f t="array" ref="H127">IF(A127="","",IF(COUNTIF(TOther[Frequency],$H$1)=0,0,SUMPRODUCT(--(IFERROR(MOD(A127-TOther[Start Date],7),1)=0),--(TOther[Frequency]=$H$1),--(TOther[Start Date]&lt;=A127),--(TOther[End Date Calc]&gt;=A127),TOther[Amount])))</f>
        <v>0</v>
      </c>
      <c r="I127" s="8" cm="1">
        <f t="array" ref="I127">IF(A127="","",IF(COUNTIF(TOther[Frequency],$I$1)=0,0,SUMPRODUCT(--(IFERROR(MOD(A127-TOther[Start Date],14),1)=0),--(TOther[Frequency]=$I$1),--(TOther[Start Date]&lt;=A127),--(TOther[End Date Calc]&gt;=A127),TOther[Amount])))</f>
        <v>0</v>
      </c>
      <c r="J127" s="8">
        <f>IF(A127="","",IF(COUNTIF(TOther[Frequency],$J$1)=0,0,IF(OR(DAY(A127)=1,DAY(A127)=15),SUMIFS(TOther[Amount],TOther[Frequency],$J$1,TOther[Start Date],"&lt;="&amp;$A127,TOther[End Date Calc],"&gt;="&amp;A127),0)))</f>
        <v>0</v>
      </c>
      <c r="K127" s="8">
        <f>IF(A127="","",IF(COUNTIF(TOther[Frequency],$K$1)=0,0,IF(A127=(A127-DAY(A127)+1+2*7-WEEKDAY(A127-DAY(A127)+8-4,1)),SUMIFS(TOther[Amount],TOther[Frequency],$K$1,TOther[Start Date],"&lt;="&amp;$A127,TOther[End Date Calc],"&gt;="&amp;A127),0)))</f>
        <v>0</v>
      </c>
      <c r="L127" s="8">
        <f>IF(A127="","",IF(COUNTIF(TOther[Frequency],$L$1)=0,0,IF(A127=(A127-DAY(A127)+1+3*7-WEEKDAY(A127-DAY(A127)+8-4,1)),SUMIFS(TOther[Amount],TOther[Frequency],$L$1,TOther[Start Date],"&lt;="&amp;$A127,TOther[End Date Calc],"&gt;="&amp;A127),0)))</f>
        <v>0</v>
      </c>
      <c r="M127" s="8">
        <f>IF(A127="","",IF(COUNTIF(TOther[Frequency],$M$1)=0,0,IF(A127=(A127-DAY(A127)+1+4*7-WEEKDAY(A127-DAY(A127)+8-4,1)),SUMIFS(TOther[Amount],TOther[Frequency],$M$1,TOther[Start Date],"&lt;="&amp;$A127,TOther[End Date Calc],"&gt;="&amp;A127),0)))</f>
        <v>0</v>
      </c>
      <c r="N127" s="8" cm="1">
        <f t="array" ref="N127">IF(A127="","",IF(COUNTIF(TOther[Frequency],$N$1)=0,0,SUMPRODUCT(--(IFERROR(MOD(A127-TOther[Start Date],28),1)=0),--(TOther[Frequency]=$N$1),--(TOther[Start Date]&lt;=A127),--(TOther[End Date Calc]&gt;=A127),TOther[Amount])))</f>
        <v>0</v>
      </c>
      <c r="O127" s="8" cm="1">
        <f t="array" ref="O127">IF(A127="","",IF(COUNTIF(TOther[Frequency],$O$1)=0,0,SUMPRODUCT(--(IFERROR(MOD(A127-TOther[Start Date],42),1)=0),--(TOther[Frequency]=$O$1),--(TOther[Start Date]&lt;=A127),--(TOther[End Date Calc]&gt;=A127),TOther[Amount])))</f>
        <v>0</v>
      </c>
      <c r="P127" s="8" cm="1">
        <f t="array" ref="P127">IF(A127="","",IF(COUNTIF(TOther[Frequency],$P$1)=0,0,SUMPRODUCT(--(IFERROR(MOD(A127-TOther[Start Date],56),1)=0),--(TOther[Frequency]=$P$1),--(TOther[Start Date]&lt;=A127),--(TOther[End Date Calc]&gt;=A127),TOther[Amount])))</f>
        <v>0</v>
      </c>
      <c r="Q127" s="8">
        <f>IF(A127="","",IF(COUNTIF(TOther[Frequency],$Q$1)=0,0,IF(B127="N",SUMIFS(TOther[Amount],TOther[Frequency],$Q$1,TOther[Start Date],"&lt;="&amp;$A127,TOther[End Date Calc],"&gt;="&amp;A127,TOther[Start Day],DAY(A127)),SUMIFS(TOther[Amount],TOther[Frequency],$Q$1,TOther[Start Date],"&lt;="&amp;$A127,TOther[End Date Calc],"&gt;="&amp;A127,TOther[Start Day],"&gt;="&amp;DAY(A127)))))</f>
        <v>0</v>
      </c>
      <c r="R127" s="8" cm="1">
        <f t="array" ref="R127">IF(A127="","",IF(COUNTIF(TOther[Frequency],R$1)=0,0,SUMPRODUCT(--(TOther[Frequency]=R$1),--(TOther[Start Date]&lt;=A127),--(TOther[End Date Calc]&gt;=A127),IF(B127="N",--(TOther[Start Day]=DAY(A127)),--(TOther[Start Day]&gt;=DAY(A127))),--(IFERROR(MOD(TOther[Start Month]-MONTH(A127)+2,2),1)=0),TOther[Amount])))</f>
        <v>0</v>
      </c>
      <c r="S127" s="8" cm="1">
        <f t="array" ref="S127">IF(A127="","",IF(COUNTIF(TOther[Frequency],S$1)=0,0,SUMPRODUCT(--(TOther[Frequency]=S$1),--(TOther[Start Date]&lt;=A127),--(TOther[End Date Calc]&gt;=A127),IF(B127="N",--(TOther[Start Day]=DAY(A127)),--(TOther[Start Day]&gt;=DAY(A127))),--(IFERROR(MOD(TOther[Start Month]-MONTH(A127)+3,3),1)=0),TOther[Amount])))</f>
        <v>0</v>
      </c>
      <c r="T127" s="8" cm="1">
        <f t="array" ref="T127">IF($A127="","",IF(COUNTIF(TOther[Frequency],T$1)=0,0,SUMPRODUCT(--(TOther[Frequency]=T$1),--(TOther[Start Date]&lt;=$A127),--(TOther[End Date Calc]&gt;=$A127),IF($B127="N",--(TOther[Start Day]=DAY($A127)),--(TOther[Start Day]&gt;=DAY($A127))),--(IFERROR(MOD(TOther[Start Month]-MONTH($A127)+4,4),1)=0),TOther[Amount])))</f>
        <v>0</v>
      </c>
      <c r="U127" s="8" cm="1">
        <f t="array" ref="U127">IF(A127="","",IF(COUNTIF(TOther[Frequency],$U$1)=0,0,SUMPRODUCT(--(TOther[Frequency]=$U$1),--(TOther[Start Date]&lt;=A127),--(TOther[End Date Calc]&gt;=A127),IF(B127="N",--(TOther[Start Day]=DAY(A127)),--(TOther[Start Day]&gt;=DAY(A127))),--(IFERROR(MOD(TOther[Start Month]-MONTH(A127)+6,6),1)=0),TOther[Amount])))</f>
        <v>0</v>
      </c>
      <c r="V127" s="8" cm="1">
        <f t="array" ref="V127">IF(A127="","",IF(COUNTIF(TOther[Frequency],$V$1)=0,0,SUMPRODUCT(--(TOther[Frequency]=$V$1),--(TOther[Start Date]&lt;=A127),--(TOther[End Date Calc]&gt;=A127),IF(B127="N",--(TOther[Start Day]=DAY(A127)),--(TOther[Start Day]&gt;=DAY(A127))),--(IFERROR(MOD(TOther[Start Month]-MONTH(A127)+12,12),1)=0),TOther[Amount])))</f>
        <v>0</v>
      </c>
      <c r="W127" s="8">
        <f>IF(A127="","",SUMIFS(TOther[Amount],TOther[Start Date],A127,TOther[Frequency],$W$1))</f>
        <v>0</v>
      </c>
      <c r="X127" s="9">
        <f t="shared" si="5"/>
        <v>35</v>
      </c>
      <c r="Y127" s="9">
        <f t="shared" si="9"/>
        <v>0</v>
      </c>
      <c r="Z127" s="8" cm="1">
        <f t="array" ref="Z127">IF(A127="","",IF(COUNTIF('2) Income'!$D$13:$D$32,"Weekly")=0,0,SUMPRODUCT(--(IFERROR(MOD(A127-'2) Income'!$F$13:$F$32,7),1)=0),--('2) Income'!$D$13:$D$32="Weekly"),--('2) Income'!$F$13:$F$32&lt;=A127),'2) Income'!$E$13:$E$32)))</f>
        <v>0</v>
      </c>
      <c r="AA127" s="8" cm="1">
        <f t="array" ref="AA127">IF(A127="","",IF(COUNTIF('2) Income'!$D$13:$D$32,"Every Other Week")=0,0,SUMPRODUCT(--(IFERROR(MOD(A127-'2) Income'!$F$13:$F$32,14),1)=0),--('2) Income'!$D$13:$D$32="Every Other Week"),--('2) Income'!$F$13:$F$32&lt;=A127),'2) Income'!$E$13:$E$32)))</f>
        <v>0</v>
      </c>
      <c r="AB127" s="8">
        <f>IF(A127="","",IF(COUNTIF('2) Income'!$D$13:$D$32,"1st and 15th")=0,0,IF(OR(DAY(A127)=1,DAY(A127)=15),SUMIFS('2) Income'!$E$13:$E$32,'2) Income'!$D$13:$D$32,"1st and 15th",'2) Income'!$F$13:$F$32,"&lt;="&amp;$A127),0)))</f>
        <v>0</v>
      </c>
      <c r="AC127" s="8">
        <f>IF(A127="","",IF(COUNTIF('2) Income'!$D$13:$D$32,"2nd Wednesday")=0,0,IF(A127=(A127-DAY(A127)+1+2*7-WEEKDAY(A127-DAY(A127)+8-4,1)),SUMIFS('2) Income'!$E$13:$E$32,'2) Income'!$D$13:$D$32,"2nd Wednesday",'2) Income'!$F$13:$F$32,"&lt;="&amp;$A127),0)))</f>
        <v>0</v>
      </c>
      <c r="AD127" s="8">
        <f>IF(A127="","",IF(COUNTIF('2) Income'!$D$13:$D$32,"3rd Wednesday")=0,0,IF(A127=(A127-DAY(A127)+1+3*7-WEEKDAY(A127-DAY(A127)+8-4,1)),SUMIFS('2) Income'!$E$13:$E$32,'2) Income'!$D$13:$D$32,"3rd Wednesday",'2) Income'!$F$13:$F$32,"&lt;="&amp;$A127),0)))</f>
        <v>0</v>
      </c>
      <c r="AE127" s="8">
        <f>IF(A127="","",IF(COUNTIF('2) Income'!$D$13:$D$32,"4th Wednesday")=0,0,IF(A127=(A127-DAY(A127)+1+4*7-WEEKDAY(A127-DAY(A127)+8-4,1)),SUMIFS('2) Income'!$E$13:$E$32,'2) Income'!$D$13:$D$32,"4th Wednesday",'2) Income'!$F$13:$F$32,"&lt;="&amp;$A127),0)))</f>
        <v>0</v>
      </c>
      <c r="AF127" s="8" cm="1">
        <f t="array" ref="AF127">IF(A127="","",IF(COUNTIF('2) Income'!$D$13:$D$32,"Every 4 Weeks")=0,0,SUMPRODUCT(--(IFERROR(MOD(A127-'2) Income'!$F$13:$F$32,28),1)=0),--('2) Income'!$D$13:$D$32="Every 4 Weeks"),--('2) Income'!$F$13:$F$32&lt;=A127),'2) Income'!$E$13:$E$32)))</f>
        <v>0</v>
      </c>
      <c r="AG127" s="8">
        <f>IF(A127="","",IF(COUNTIF('2) Income'!$D$13:$D$32,"Monthly")=0,0,IF(B127="N",SUMIFS('2) Income'!$E$13:$E$32,'2) Income'!$D$13:$D$32,"monthly",'2) Income'!$F$13:$F$32,"&lt;="&amp;$A127,'2) Income'!$I$13:$I$32,DAY(A127)),SUMIFS('2) Income'!$E$13:$E$32,'2) Income'!$D$13:$D$32,"monthly",'2) Income'!$F$13:$F$32,"&lt;="&amp;$A127,'2) Income'!$I$13:$I$32,"&gt;="&amp;DAY(A127)))))</f>
        <v>0</v>
      </c>
      <c r="AH127" s="8" cm="1">
        <f t="array" ref="AH127">IF(A127="","",IF(COUNTIF('2) Income'!$D$13:$D$32,"Yearly")=0,0,SUMPRODUCT(--('2) Income'!$D$13:$D$32="Yearly"),--('2) Income'!$F$13:$F$32&lt;=A127),IF(B127="N",--('2) Income'!$I$13:$I$32=DAY(A127)),--('2) Income'!$I$13:$I$32&gt;=DAY(A127))),--(IFERROR(MOD('2) Income'!$H$13:$H$32-MONTH(A127)+12,12),1)=0),'2) Income'!$E$13:$E$32)))</f>
        <v>0</v>
      </c>
      <c r="AI127" s="8">
        <f>IF(A127="","",IF(COUNTIF('2) Income'!$D$13:$D$32,"one-time")=0,0,SUMIFS('2) Income'!$E$13:$E$32,'2) Income'!$D$13:$D$32,"one-time",'2) Income'!$F$13:$F$32,"="&amp;$A127)))</f>
        <v>0</v>
      </c>
      <c r="AJ127" s="9">
        <f t="shared" si="6"/>
        <v>0</v>
      </c>
    </row>
    <row r="128" spans="1:36">
      <c r="A128" s="7">
        <f>IF(A127="","",IF(A127+1&lt;='1) Period'!$E$21,A127+1,""))</f>
        <v>45600</v>
      </c>
      <c r="B128" s="7" t="str">
        <f t="shared" si="7"/>
        <v>N</v>
      </c>
      <c r="C128" t="str">
        <f t="shared" si="8"/>
        <v>F</v>
      </c>
      <c r="D128" s="8">
        <f>IF(A128="","",IF(TEXT(A128,"dddd")='4) Happy Money'!$E$23,WAllowance,0))</f>
        <v>400</v>
      </c>
      <c r="E128" s="8">
        <f>IF(A128="","",IF(B128="N",SUMIF(TMonthly[Day of the Month],DAY(A128),TMonthly[Amount]),SUMIF(TMonthly[Day of the Month],"&gt;="&amp;DAY(A128),TMonthly[Amount])))</f>
        <v>35</v>
      </c>
      <c r="F128" s="8" cm="1">
        <f t="array" ref="F128">IF(A128="","",SUMPRODUCT(--(TYearly[Due Date]&lt;=A128),IF(B128="N",--(TYearly[Day]=DAY(A128)),--(TYearly[Day]&gt;=DAY(A128))),--(IFERROR(MOD(TYearly[Month]-MONTH(A128)+12,12),1)=0),TYearly[Amount]))</f>
        <v>0</v>
      </c>
      <c r="G128" s="8">
        <f>IF(A128="","",SUMIF(TOneTime[Due Date],A128,TOneTime[Amount]))</f>
        <v>0</v>
      </c>
      <c r="H128" s="8" cm="1">
        <f t="array" ref="H128">IF(A128="","",IF(COUNTIF(TOther[Frequency],$H$1)=0,0,SUMPRODUCT(--(IFERROR(MOD(A128-TOther[Start Date],7),1)=0),--(TOther[Frequency]=$H$1),--(TOther[Start Date]&lt;=A128),--(TOther[End Date Calc]&gt;=A128),TOther[Amount])))</f>
        <v>0</v>
      </c>
      <c r="I128" s="8" cm="1">
        <f t="array" ref="I128">IF(A128="","",IF(COUNTIF(TOther[Frequency],$I$1)=0,0,SUMPRODUCT(--(IFERROR(MOD(A128-TOther[Start Date],14),1)=0),--(TOther[Frequency]=$I$1),--(TOther[Start Date]&lt;=A128),--(TOther[End Date Calc]&gt;=A128),TOther[Amount])))</f>
        <v>0</v>
      </c>
      <c r="J128" s="8">
        <f>IF(A128="","",IF(COUNTIF(TOther[Frequency],$J$1)=0,0,IF(OR(DAY(A128)=1,DAY(A128)=15),SUMIFS(TOther[Amount],TOther[Frequency],$J$1,TOther[Start Date],"&lt;="&amp;$A128,TOther[End Date Calc],"&gt;="&amp;A128),0)))</f>
        <v>0</v>
      </c>
      <c r="K128" s="8">
        <f>IF(A128="","",IF(COUNTIF(TOther[Frequency],$K$1)=0,0,IF(A128=(A128-DAY(A128)+1+2*7-WEEKDAY(A128-DAY(A128)+8-4,1)),SUMIFS(TOther[Amount],TOther[Frequency],$K$1,TOther[Start Date],"&lt;="&amp;$A128,TOther[End Date Calc],"&gt;="&amp;A128),0)))</f>
        <v>0</v>
      </c>
      <c r="L128" s="8">
        <f>IF(A128="","",IF(COUNTIF(TOther[Frequency],$L$1)=0,0,IF(A128=(A128-DAY(A128)+1+3*7-WEEKDAY(A128-DAY(A128)+8-4,1)),SUMIFS(TOther[Amount],TOther[Frequency],$L$1,TOther[Start Date],"&lt;="&amp;$A128,TOther[End Date Calc],"&gt;="&amp;A128),0)))</f>
        <v>0</v>
      </c>
      <c r="M128" s="8">
        <f>IF(A128="","",IF(COUNTIF(TOther[Frequency],$M$1)=0,0,IF(A128=(A128-DAY(A128)+1+4*7-WEEKDAY(A128-DAY(A128)+8-4,1)),SUMIFS(TOther[Amount],TOther[Frequency],$M$1,TOther[Start Date],"&lt;="&amp;$A128,TOther[End Date Calc],"&gt;="&amp;A128),0)))</f>
        <v>0</v>
      </c>
      <c r="N128" s="8" cm="1">
        <f t="array" ref="N128">IF(A128="","",IF(COUNTIF(TOther[Frequency],$N$1)=0,0,SUMPRODUCT(--(IFERROR(MOD(A128-TOther[Start Date],28),1)=0),--(TOther[Frequency]=$N$1),--(TOther[Start Date]&lt;=A128),--(TOther[End Date Calc]&gt;=A128),TOther[Amount])))</f>
        <v>0</v>
      </c>
      <c r="O128" s="8" cm="1">
        <f t="array" ref="O128">IF(A128="","",IF(COUNTIF(TOther[Frequency],$O$1)=0,0,SUMPRODUCT(--(IFERROR(MOD(A128-TOther[Start Date],42),1)=0),--(TOther[Frequency]=$O$1),--(TOther[Start Date]&lt;=A128),--(TOther[End Date Calc]&gt;=A128),TOther[Amount])))</f>
        <v>0</v>
      </c>
      <c r="P128" s="8" cm="1">
        <f t="array" ref="P128">IF(A128="","",IF(COUNTIF(TOther[Frequency],$P$1)=0,0,SUMPRODUCT(--(IFERROR(MOD(A128-TOther[Start Date],56),1)=0),--(TOther[Frequency]=$P$1),--(TOther[Start Date]&lt;=A128),--(TOther[End Date Calc]&gt;=A128),TOther[Amount])))</f>
        <v>0</v>
      </c>
      <c r="Q128" s="8">
        <f>IF(A128="","",IF(COUNTIF(TOther[Frequency],$Q$1)=0,0,IF(B128="N",SUMIFS(TOther[Amount],TOther[Frequency],$Q$1,TOther[Start Date],"&lt;="&amp;$A128,TOther[End Date Calc],"&gt;="&amp;A128,TOther[Start Day],DAY(A128)),SUMIFS(TOther[Amount],TOther[Frequency],$Q$1,TOther[Start Date],"&lt;="&amp;$A128,TOther[End Date Calc],"&gt;="&amp;A128,TOther[Start Day],"&gt;="&amp;DAY(A128)))))</f>
        <v>0</v>
      </c>
      <c r="R128" s="8" cm="1">
        <f t="array" ref="R128">IF(A128="","",IF(COUNTIF(TOther[Frequency],R$1)=0,0,SUMPRODUCT(--(TOther[Frequency]=R$1),--(TOther[Start Date]&lt;=A128),--(TOther[End Date Calc]&gt;=A128),IF(B128="N",--(TOther[Start Day]=DAY(A128)),--(TOther[Start Day]&gt;=DAY(A128))),--(IFERROR(MOD(TOther[Start Month]-MONTH(A128)+2,2),1)=0),TOther[Amount])))</f>
        <v>0</v>
      </c>
      <c r="S128" s="8" cm="1">
        <f t="array" ref="S128">IF(A128="","",IF(COUNTIF(TOther[Frequency],S$1)=0,0,SUMPRODUCT(--(TOther[Frequency]=S$1),--(TOther[Start Date]&lt;=A128),--(TOther[End Date Calc]&gt;=A128),IF(B128="N",--(TOther[Start Day]=DAY(A128)),--(TOther[Start Day]&gt;=DAY(A128))),--(IFERROR(MOD(TOther[Start Month]-MONTH(A128)+3,3),1)=0),TOther[Amount])))</f>
        <v>0</v>
      </c>
      <c r="T128" s="8" cm="1">
        <f t="array" ref="T128">IF($A128="","",IF(COUNTIF(TOther[Frequency],T$1)=0,0,SUMPRODUCT(--(TOther[Frequency]=T$1),--(TOther[Start Date]&lt;=$A128),--(TOther[End Date Calc]&gt;=$A128),IF($B128="N",--(TOther[Start Day]=DAY($A128)),--(TOther[Start Day]&gt;=DAY($A128))),--(IFERROR(MOD(TOther[Start Month]-MONTH($A128)+4,4),1)=0),TOther[Amount])))</f>
        <v>0</v>
      </c>
      <c r="U128" s="8" cm="1">
        <f t="array" ref="U128">IF(A128="","",IF(COUNTIF(TOther[Frequency],$U$1)=0,0,SUMPRODUCT(--(TOther[Frequency]=$U$1),--(TOther[Start Date]&lt;=A128),--(TOther[End Date Calc]&gt;=A128),IF(B128="N",--(TOther[Start Day]=DAY(A128)),--(TOther[Start Day]&gt;=DAY(A128))),--(IFERROR(MOD(TOther[Start Month]-MONTH(A128)+6,6),1)=0),TOther[Amount])))</f>
        <v>0</v>
      </c>
      <c r="V128" s="8" cm="1">
        <f t="array" ref="V128">IF(A128="","",IF(COUNTIF(TOther[Frequency],$V$1)=0,0,SUMPRODUCT(--(TOther[Frequency]=$V$1),--(TOther[Start Date]&lt;=A128),--(TOther[End Date Calc]&gt;=A128),IF(B128="N",--(TOther[Start Day]=DAY(A128)),--(TOther[Start Day]&gt;=DAY(A128))),--(IFERROR(MOD(TOther[Start Month]-MONTH(A128)+12,12),1)=0),TOther[Amount])))</f>
        <v>0</v>
      </c>
      <c r="W128" s="8">
        <f>IF(A128="","",SUMIFS(TOther[Amount],TOther[Start Date],A128,TOther[Frequency],$W$1))</f>
        <v>0</v>
      </c>
      <c r="X128" s="9">
        <f t="shared" si="5"/>
        <v>35</v>
      </c>
      <c r="Y128" s="9">
        <f t="shared" si="9"/>
        <v>0</v>
      </c>
      <c r="Z128" s="8" cm="1">
        <f t="array" ref="Z128">IF(A128="","",IF(COUNTIF('2) Income'!$D$13:$D$32,"Weekly")=0,0,SUMPRODUCT(--(IFERROR(MOD(A128-'2) Income'!$F$13:$F$32,7),1)=0),--('2) Income'!$D$13:$D$32="Weekly"),--('2) Income'!$F$13:$F$32&lt;=A128),'2) Income'!$E$13:$E$32)))</f>
        <v>0</v>
      </c>
      <c r="AA128" s="8" cm="1">
        <f t="array" ref="AA128">IF(A128="","",IF(COUNTIF('2) Income'!$D$13:$D$32,"Every Other Week")=0,0,SUMPRODUCT(--(IFERROR(MOD(A128-'2) Income'!$F$13:$F$32,14),1)=0),--('2) Income'!$D$13:$D$32="Every Other Week"),--('2) Income'!$F$13:$F$32&lt;=A128),'2) Income'!$E$13:$E$32)))</f>
        <v>0</v>
      </c>
      <c r="AB128" s="8">
        <f>IF(A128="","",IF(COUNTIF('2) Income'!$D$13:$D$32,"1st and 15th")=0,0,IF(OR(DAY(A128)=1,DAY(A128)=15),SUMIFS('2) Income'!$E$13:$E$32,'2) Income'!$D$13:$D$32,"1st and 15th",'2) Income'!$F$13:$F$32,"&lt;="&amp;$A128),0)))</f>
        <v>0</v>
      </c>
      <c r="AC128" s="8">
        <f>IF(A128="","",IF(COUNTIF('2) Income'!$D$13:$D$32,"2nd Wednesday")=0,0,IF(A128=(A128-DAY(A128)+1+2*7-WEEKDAY(A128-DAY(A128)+8-4,1)),SUMIFS('2) Income'!$E$13:$E$32,'2) Income'!$D$13:$D$32,"2nd Wednesday",'2) Income'!$F$13:$F$32,"&lt;="&amp;$A128),0)))</f>
        <v>0</v>
      </c>
      <c r="AD128" s="8">
        <f>IF(A128="","",IF(COUNTIF('2) Income'!$D$13:$D$32,"3rd Wednesday")=0,0,IF(A128=(A128-DAY(A128)+1+3*7-WEEKDAY(A128-DAY(A128)+8-4,1)),SUMIFS('2) Income'!$E$13:$E$32,'2) Income'!$D$13:$D$32,"3rd Wednesday",'2) Income'!$F$13:$F$32,"&lt;="&amp;$A128),0)))</f>
        <v>0</v>
      </c>
      <c r="AE128" s="8">
        <f>IF(A128="","",IF(COUNTIF('2) Income'!$D$13:$D$32,"4th Wednesday")=0,0,IF(A128=(A128-DAY(A128)+1+4*7-WEEKDAY(A128-DAY(A128)+8-4,1)),SUMIFS('2) Income'!$E$13:$E$32,'2) Income'!$D$13:$D$32,"4th Wednesday",'2) Income'!$F$13:$F$32,"&lt;="&amp;$A128),0)))</f>
        <v>0</v>
      </c>
      <c r="AF128" s="8" cm="1">
        <f t="array" ref="AF128">IF(A128="","",IF(COUNTIF('2) Income'!$D$13:$D$32,"Every 4 Weeks")=0,0,SUMPRODUCT(--(IFERROR(MOD(A128-'2) Income'!$F$13:$F$32,28),1)=0),--('2) Income'!$D$13:$D$32="Every 4 Weeks"),--('2) Income'!$F$13:$F$32&lt;=A128),'2) Income'!$E$13:$E$32)))</f>
        <v>0</v>
      </c>
      <c r="AG128" s="8">
        <f>IF(A128="","",IF(COUNTIF('2) Income'!$D$13:$D$32,"Monthly")=0,0,IF(B128="N",SUMIFS('2) Income'!$E$13:$E$32,'2) Income'!$D$13:$D$32,"monthly",'2) Income'!$F$13:$F$32,"&lt;="&amp;$A128,'2) Income'!$I$13:$I$32,DAY(A128)),SUMIFS('2) Income'!$E$13:$E$32,'2) Income'!$D$13:$D$32,"monthly",'2) Income'!$F$13:$F$32,"&lt;="&amp;$A128,'2) Income'!$I$13:$I$32,"&gt;="&amp;DAY(A128)))))</f>
        <v>0</v>
      </c>
      <c r="AH128" s="8" cm="1">
        <f t="array" ref="AH128">IF(A128="","",IF(COUNTIF('2) Income'!$D$13:$D$32,"Yearly")=0,0,SUMPRODUCT(--('2) Income'!$D$13:$D$32="Yearly"),--('2) Income'!$F$13:$F$32&lt;=A128),IF(B128="N",--('2) Income'!$I$13:$I$32=DAY(A128)),--('2) Income'!$I$13:$I$32&gt;=DAY(A128))),--(IFERROR(MOD('2) Income'!$H$13:$H$32-MONTH(A128)+12,12),1)=0),'2) Income'!$E$13:$E$32)))</f>
        <v>0</v>
      </c>
      <c r="AI128" s="8">
        <f>IF(A128="","",IF(COUNTIF('2) Income'!$D$13:$D$32,"one-time")=0,0,SUMIFS('2) Income'!$E$13:$E$32,'2) Income'!$D$13:$D$32,"one-time",'2) Income'!$F$13:$F$32,"="&amp;$A128)))</f>
        <v>0</v>
      </c>
      <c r="AJ128" s="9">
        <f t="shared" si="6"/>
        <v>0</v>
      </c>
    </row>
    <row r="129" spans="1:36">
      <c r="A129" s="7">
        <f>IF(A128="","",IF(A128+1&lt;='1) Period'!$E$21,A128+1,""))</f>
        <v>45601</v>
      </c>
      <c r="B129" s="7" t="str">
        <f t="shared" si="7"/>
        <v>N</v>
      </c>
      <c r="C129" t="str">
        <f t="shared" si="8"/>
        <v>F</v>
      </c>
      <c r="D129" s="8">
        <f>IF(A129="","",IF(TEXT(A129,"dddd")='4) Happy Money'!$E$23,WAllowance,0))</f>
        <v>0</v>
      </c>
      <c r="E129" s="8">
        <f>IF(A129="","",IF(B129="N",SUMIF(TMonthly[Day of the Month],DAY(A129),TMonthly[Amount]),SUMIF(TMonthly[Day of the Month],"&gt;="&amp;DAY(A129),TMonthly[Amount])))</f>
        <v>0</v>
      </c>
      <c r="F129" s="8" cm="1">
        <f t="array" ref="F129">IF(A129="","",SUMPRODUCT(--(TYearly[Due Date]&lt;=A129),IF(B129="N",--(TYearly[Day]=DAY(A129)),--(TYearly[Day]&gt;=DAY(A129))),--(IFERROR(MOD(TYearly[Month]-MONTH(A129)+12,12),1)=0),TYearly[Amount]))</f>
        <v>0</v>
      </c>
      <c r="G129" s="8">
        <f>IF(A129="","",SUMIF(TOneTime[Due Date],A129,TOneTime[Amount]))</f>
        <v>0</v>
      </c>
      <c r="H129" s="8" cm="1">
        <f t="array" ref="H129">IF(A129="","",IF(COUNTIF(TOther[Frequency],$H$1)=0,0,SUMPRODUCT(--(IFERROR(MOD(A129-TOther[Start Date],7),1)=0),--(TOther[Frequency]=$H$1),--(TOther[Start Date]&lt;=A129),--(TOther[End Date Calc]&gt;=A129),TOther[Amount])))</f>
        <v>0</v>
      </c>
      <c r="I129" s="8" cm="1">
        <f t="array" ref="I129">IF(A129="","",IF(COUNTIF(TOther[Frequency],$I$1)=0,0,SUMPRODUCT(--(IFERROR(MOD(A129-TOther[Start Date],14),1)=0),--(TOther[Frequency]=$I$1),--(TOther[Start Date]&lt;=A129),--(TOther[End Date Calc]&gt;=A129),TOther[Amount])))</f>
        <v>0</v>
      </c>
      <c r="J129" s="8">
        <f>IF(A129="","",IF(COUNTIF(TOther[Frequency],$J$1)=0,0,IF(OR(DAY(A129)=1,DAY(A129)=15),SUMIFS(TOther[Amount],TOther[Frequency],$J$1,TOther[Start Date],"&lt;="&amp;$A129,TOther[End Date Calc],"&gt;="&amp;A129),0)))</f>
        <v>0</v>
      </c>
      <c r="K129" s="8">
        <f>IF(A129="","",IF(COUNTIF(TOther[Frequency],$K$1)=0,0,IF(A129=(A129-DAY(A129)+1+2*7-WEEKDAY(A129-DAY(A129)+8-4,1)),SUMIFS(TOther[Amount],TOther[Frequency],$K$1,TOther[Start Date],"&lt;="&amp;$A129,TOther[End Date Calc],"&gt;="&amp;A129),0)))</f>
        <v>0</v>
      </c>
      <c r="L129" s="8">
        <f>IF(A129="","",IF(COUNTIF(TOther[Frequency],$L$1)=0,0,IF(A129=(A129-DAY(A129)+1+3*7-WEEKDAY(A129-DAY(A129)+8-4,1)),SUMIFS(TOther[Amount],TOther[Frequency],$L$1,TOther[Start Date],"&lt;="&amp;$A129,TOther[End Date Calc],"&gt;="&amp;A129),0)))</f>
        <v>0</v>
      </c>
      <c r="M129" s="8">
        <f>IF(A129="","",IF(COUNTIF(TOther[Frequency],$M$1)=0,0,IF(A129=(A129-DAY(A129)+1+4*7-WEEKDAY(A129-DAY(A129)+8-4,1)),SUMIFS(TOther[Amount],TOther[Frequency],$M$1,TOther[Start Date],"&lt;="&amp;$A129,TOther[End Date Calc],"&gt;="&amp;A129),0)))</f>
        <v>0</v>
      </c>
      <c r="N129" s="8" cm="1">
        <f t="array" ref="N129">IF(A129="","",IF(COUNTIF(TOther[Frequency],$N$1)=0,0,SUMPRODUCT(--(IFERROR(MOD(A129-TOther[Start Date],28),1)=0),--(TOther[Frequency]=$N$1),--(TOther[Start Date]&lt;=A129),--(TOther[End Date Calc]&gt;=A129),TOther[Amount])))</f>
        <v>0</v>
      </c>
      <c r="O129" s="8" cm="1">
        <f t="array" ref="O129">IF(A129="","",IF(COUNTIF(TOther[Frequency],$O$1)=0,0,SUMPRODUCT(--(IFERROR(MOD(A129-TOther[Start Date],42),1)=0),--(TOther[Frequency]=$O$1),--(TOther[Start Date]&lt;=A129),--(TOther[End Date Calc]&gt;=A129),TOther[Amount])))</f>
        <v>0</v>
      </c>
      <c r="P129" s="8" cm="1">
        <f t="array" ref="P129">IF(A129="","",IF(COUNTIF(TOther[Frequency],$P$1)=0,0,SUMPRODUCT(--(IFERROR(MOD(A129-TOther[Start Date],56),1)=0),--(TOther[Frequency]=$P$1),--(TOther[Start Date]&lt;=A129),--(TOther[End Date Calc]&gt;=A129),TOther[Amount])))</f>
        <v>0</v>
      </c>
      <c r="Q129" s="8">
        <f>IF(A129="","",IF(COUNTIF(TOther[Frequency],$Q$1)=0,0,IF(B129="N",SUMIFS(TOther[Amount],TOther[Frequency],$Q$1,TOther[Start Date],"&lt;="&amp;$A129,TOther[End Date Calc],"&gt;="&amp;A129,TOther[Start Day],DAY(A129)),SUMIFS(TOther[Amount],TOther[Frequency],$Q$1,TOther[Start Date],"&lt;="&amp;$A129,TOther[End Date Calc],"&gt;="&amp;A129,TOther[Start Day],"&gt;="&amp;DAY(A129)))))</f>
        <v>0</v>
      </c>
      <c r="R129" s="8" cm="1">
        <f t="array" ref="R129">IF(A129="","",IF(COUNTIF(TOther[Frequency],R$1)=0,0,SUMPRODUCT(--(TOther[Frequency]=R$1),--(TOther[Start Date]&lt;=A129),--(TOther[End Date Calc]&gt;=A129),IF(B129="N",--(TOther[Start Day]=DAY(A129)),--(TOther[Start Day]&gt;=DAY(A129))),--(IFERROR(MOD(TOther[Start Month]-MONTH(A129)+2,2),1)=0),TOther[Amount])))</f>
        <v>0</v>
      </c>
      <c r="S129" s="8" cm="1">
        <f t="array" ref="S129">IF(A129="","",IF(COUNTIF(TOther[Frequency],S$1)=0,0,SUMPRODUCT(--(TOther[Frequency]=S$1),--(TOther[Start Date]&lt;=A129),--(TOther[End Date Calc]&gt;=A129),IF(B129="N",--(TOther[Start Day]=DAY(A129)),--(TOther[Start Day]&gt;=DAY(A129))),--(IFERROR(MOD(TOther[Start Month]-MONTH(A129)+3,3),1)=0),TOther[Amount])))</f>
        <v>0</v>
      </c>
      <c r="T129" s="8" cm="1">
        <f t="array" ref="T129">IF($A129="","",IF(COUNTIF(TOther[Frequency],T$1)=0,0,SUMPRODUCT(--(TOther[Frequency]=T$1),--(TOther[Start Date]&lt;=$A129),--(TOther[End Date Calc]&gt;=$A129),IF($B129="N",--(TOther[Start Day]=DAY($A129)),--(TOther[Start Day]&gt;=DAY($A129))),--(IFERROR(MOD(TOther[Start Month]-MONTH($A129)+4,4),1)=0),TOther[Amount])))</f>
        <v>0</v>
      </c>
      <c r="U129" s="8" cm="1">
        <f t="array" ref="U129">IF(A129="","",IF(COUNTIF(TOther[Frequency],$U$1)=0,0,SUMPRODUCT(--(TOther[Frequency]=$U$1),--(TOther[Start Date]&lt;=A129),--(TOther[End Date Calc]&gt;=A129),IF(B129="N",--(TOther[Start Day]=DAY(A129)),--(TOther[Start Day]&gt;=DAY(A129))),--(IFERROR(MOD(TOther[Start Month]-MONTH(A129)+6,6),1)=0),TOther[Amount])))</f>
        <v>0</v>
      </c>
      <c r="V129" s="8" cm="1">
        <f t="array" ref="V129">IF(A129="","",IF(COUNTIF(TOther[Frequency],$V$1)=0,0,SUMPRODUCT(--(TOther[Frequency]=$V$1),--(TOther[Start Date]&lt;=A129),--(TOther[End Date Calc]&gt;=A129),IF(B129="N",--(TOther[Start Day]=DAY(A129)),--(TOther[Start Day]&gt;=DAY(A129))),--(IFERROR(MOD(TOther[Start Month]-MONTH(A129)+12,12),1)=0),TOther[Amount])))</f>
        <v>0</v>
      </c>
      <c r="W129" s="8">
        <f>IF(A129="","",SUMIFS(TOther[Amount],TOther[Start Date],A129,TOther[Frequency],$W$1))</f>
        <v>0</v>
      </c>
      <c r="X129" s="9">
        <f t="shared" si="5"/>
        <v>0</v>
      </c>
      <c r="Y129" s="9">
        <f t="shared" si="9"/>
        <v>0</v>
      </c>
      <c r="Z129" s="8" cm="1">
        <f t="array" ref="Z129">IF(A129="","",IF(COUNTIF('2) Income'!$D$13:$D$32,"Weekly")=0,0,SUMPRODUCT(--(IFERROR(MOD(A129-'2) Income'!$F$13:$F$32,7),1)=0),--('2) Income'!$D$13:$D$32="Weekly"),--('2) Income'!$F$13:$F$32&lt;=A129),'2) Income'!$E$13:$E$32)))</f>
        <v>0</v>
      </c>
      <c r="AA129" s="8" cm="1">
        <f t="array" ref="AA129">IF(A129="","",IF(COUNTIF('2) Income'!$D$13:$D$32,"Every Other Week")=0,0,SUMPRODUCT(--(IFERROR(MOD(A129-'2) Income'!$F$13:$F$32,14),1)=0),--('2) Income'!$D$13:$D$32="Every Other Week"),--('2) Income'!$F$13:$F$32&lt;=A129),'2) Income'!$E$13:$E$32)))</f>
        <v>0</v>
      </c>
      <c r="AB129" s="8">
        <f>IF(A129="","",IF(COUNTIF('2) Income'!$D$13:$D$32,"1st and 15th")=0,0,IF(OR(DAY(A129)=1,DAY(A129)=15),SUMIFS('2) Income'!$E$13:$E$32,'2) Income'!$D$13:$D$32,"1st and 15th",'2) Income'!$F$13:$F$32,"&lt;="&amp;$A129),0)))</f>
        <v>0</v>
      </c>
      <c r="AC129" s="8">
        <f>IF(A129="","",IF(COUNTIF('2) Income'!$D$13:$D$32,"2nd Wednesday")=0,0,IF(A129=(A129-DAY(A129)+1+2*7-WEEKDAY(A129-DAY(A129)+8-4,1)),SUMIFS('2) Income'!$E$13:$E$32,'2) Income'!$D$13:$D$32,"2nd Wednesday",'2) Income'!$F$13:$F$32,"&lt;="&amp;$A129),0)))</f>
        <v>0</v>
      </c>
      <c r="AD129" s="8">
        <f>IF(A129="","",IF(COUNTIF('2) Income'!$D$13:$D$32,"3rd Wednesday")=0,0,IF(A129=(A129-DAY(A129)+1+3*7-WEEKDAY(A129-DAY(A129)+8-4,1)),SUMIFS('2) Income'!$E$13:$E$32,'2) Income'!$D$13:$D$32,"3rd Wednesday",'2) Income'!$F$13:$F$32,"&lt;="&amp;$A129),0)))</f>
        <v>0</v>
      </c>
      <c r="AE129" s="8">
        <f>IF(A129="","",IF(COUNTIF('2) Income'!$D$13:$D$32,"4th Wednesday")=0,0,IF(A129=(A129-DAY(A129)+1+4*7-WEEKDAY(A129-DAY(A129)+8-4,1)),SUMIFS('2) Income'!$E$13:$E$32,'2) Income'!$D$13:$D$32,"4th Wednesday",'2) Income'!$F$13:$F$32,"&lt;="&amp;$A129),0)))</f>
        <v>0</v>
      </c>
      <c r="AF129" s="8" cm="1">
        <f t="array" ref="AF129">IF(A129="","",IF(COUNTIF('2) Income'!$D$13:$D$32,"Every 4 Weeks")=0,0,SUMPRODUCT(--(IFERROR(MOD(A129-'2) Income'!$F$13:$F$32,28),1)=0),--('2) Income'!$D$13:$D$32="Every 4 Weeks"),--('2) Income'!$F$13:$F$32&lt;=A129),'2) Income'!$E$13:$E$32)))</f>
        <v>0</v>
      </c>
      <c r="AG129" s="8">
        <f>IF(A129="","",IF(COUNTIF('2) Income'!$D$13:$D$32,"Monthly")=0,0,IF(B129="N",SUMIFS('2) Income'!$E$13:$E$32,'2) Income'!$D$13:$D$32,"monthly",'2) Income'!$F$13:$F$32,"&lt;="&amp;$A129,'2) Income'!$I$13:$I$32,DAY(A129)),SUMIFS('2) Income'!$E$13:$E$32,'2) Income'!$D$13:$D$32,"monthly",'2) Income'!$F$13:$F$32,"&lt;="&amp;$A129,'2) Income'!$I$13:$I$32,"&gt;="&amp;DAY(A129)))))</f>
        <v>0</v>
      </c>
      <c r="AH129" s="8" cm="1">
        <f t="array" ref="AH129">IF(A129="","",IF(COUNTIF('2) Income'!$D$13:$D$32,"Yearly")=0,0,SUMPRODUCT(--('2) Income'!$D$13:$D$32="Yearly"),--('2) Income'!$F$13:$F$32&lt;=A129),IF(B129="N",--('2) Income'!$I$13:$I$32=DAY(A129)),--('2) Income'!$I$13:$I$32&gt;=DAY(A129))),--(IFERROR(MOD('2) Income'!$H$13:$H$32-MONTH(A129)+12,12),1)=0),'2) Income'!$E$13:$E$32)))</f>
        <v>0</v>
      </c>
      <c r="AI129" s="8">
        <f>IF(A129="","",IF(COUNTIF('2) Income'!$D$13:$D$32,"one-time")=0,0,SUMIFS('2) Income'!$E$13:$E$32,'2) Income'!$D$13:$D$32,"one-time",'2) Income'!$F$13:$F$32,"="&amp;$A129)))</f>
        <v>0</v>
      </c>
      <c r="AJ129" s="9">
        <f t="shared" si="6"/>
        <v>0</v>
      </c>
    </row>
    <row r="130" spans="1:36">
      <c r="A130" s="7">
        <f>IF(A129="","",IF(A129+1&lt;='1) Period'!$E$21,A129+1,""))</f>
        <v>45602</v>
      </c>
      <c r="B130" s="7" t="str">
        <f t="shared" si="7"/>
        <v>N</v>
      </c>
      <c r="C130" t="str">
        <f t="shared" si="8"/>
        <v>F</v>
      </c>
      <c r="D130" s="8">
        <f>IF(A130="","",IF(TEXT(A130,"dddd")='4) Happy Money'!$E$23,WAllowance,0))</f>
        <v>0</v>
      </c>
      <c r="E130" s="8">
        <f>IF(A130="","",IF(B130="N",SUMIF(TMonthly[Day of the Month],DAY(A130),TMonthly[Amount]),SUMIF(TMonthly[Day of the Month],"&gt;="&amp;DAY(A130),TMonthly[Amount])))</f>
        <v>0</v>
      </c>
      <c r="F130" s="8" cm="1">
        <f t="array" ref="F130">IF(A130="","",SUMPRODUCT(--(TYearly[Due Date]&lt;=A130),IF(B130="N",--(TYearly[Day]=DAY(A130)),--(TYearly[Day]&gt;=DAY(A130))),--(IFERROR(MOD(TYearly[Month]-MONTH(A130)+12,12),1)=0),TYearly[Amount]))</f>
        <v>0</v>
      </c>
      <c r="G130" s="8">
        <f>IF(A130="","",SUMIF(TOneTime[Due Date],A130,TOneTime[Amount]))</f>
        <v>0</v>
      </c>
      <c r="H130" s="8" cm="1">
        <f t="array" ref="H130">IF(A130="","",IF(COUNTIF(TOther[Frequency],$H$1)=0,0,SUMPRODUCT(--(IFERROR(MOD(A130-TOther[Start Date],7),1)=0),--(TOther[Frequency]=$H$1),--(TOther[Start Date]&lt;=A130),--(TOther[End Date Calc]&gt;=A130),TOther[Amount])))</f>
        <v>0</v>
      </c>
      <c r="I130" s="8" cm="1">
        <f t="array" ref="I130">IF(A130="","",IF(COUNTIF(TOther[Frequency],$I$1)=0,0,SUMPRODUCT(--(IFERROR(MOD(A130-TOther[Start Date],14),1)=0),--(TOther[Frequency]=$I$1),--(TOther[Start Date]&lt;=A130),--(TOther[End Date Calc]&gt;=A130),TOther[Amount])))</f>
        <v>0</v>
      </c>
      <c r="J130" s="8">
        <f>IF(A130="","",IF(COUNTIF(TOther[Frequency],$J$1)=0,0,IF(OR(DAY(A130)=1,DAY(A130)=15),SUMIFS(TOther[Amount],TOther[Frequency],$J$1,TOther[Start Date],"&lt;="&amp;$A130,TOther[End Date Calc],"&gt;="&amp;A130),0)))</f>
        <v>0</v>
      </c>
      <c r="K130" s="8">
        <f>IF(A130="","",IF(COUNTIF(TOther[Frequency],$K$1)=0,0,IF(A130=(A130-DAY(A130)+1+2*7-WEEKDAY(A130-DAY(A130)+8-4,1)),SUMIFS(TOther[Amount],TOther[Frequency],$K$1,TOther[Start Date],"&lt;="&amp;$A130,TOther[End Date Calc],"&gt;="&amp;A130),0)))</f>
        <v>0</v>
      </c>
      <c r="L130" s="8">
        <f>IF(A130="","",IF(COUNTIF(TOther[Frequency],$L$1)=0,0,IF(A130=(A130-DAY(A130)+1+3*7-WEEKDAY(A130-DAY(A130)+8-4,1)),SUMIFS(TOther[Amount],TOther[Frequency],$L$1,TOther[Start Date],"&lt;="&amp;$A130,TOther[End Date Calc],"&gt;="&amp;A130),0)))</f>
        <v>0</v>
      </c>
      <c r="M130" s="8">
        <f>IF(A130="","",IF(COUNTIF(TOther[Frequency],$M$1)=0,0,IF(A130=(A130-DAY(A130)+1+4*7-WEEKDAY(A130-DAY(A130)+8-4,1)),SUMIFS(TOther[Amount],TOther[Frequency],$M$1,TOther[Start Date],"&lt;="&amp;$A130,TOther[End Date Calc],"&gt;="&amp;A130),0)))</f>
        <v>0</v>
      </c>
      <c r="N130" s="8" cm="1">
        <f t="array" ref="N130">IF(A130="","",IF(COUNTIF(TOther[Frequency],$N$1)=0,0,SUMPRODUCT(--(IFERROR(MOD(A130-TOther[Start Date],28),1)=0),--(TOther[Frequency]=$N$1),--(TOther[Start Date]&lt;=A130),--(TOther[End Date Calc]&gt;=A130),TOther[Amount])))</f>
        <v>0</v>
      </c>
      <c r="O130" s="8" cm="1">
        <f t="array" ref="O130">IF(A130="","",IF(COUNTIF(TOther[Frequency],$O$1)=0,0,SUMPRODUCT(--(IFERROR(MOD(A130-TOther[Start Date],42),1)=0),--(TOther[Frequency]=$O$1),--(TOther[Start Date]&lt;=A130),--(TOther[End Date Calc]&gt;=A130),TOther[Amount])))</f>
        <v>0</v>
      </c>
      <c r="P130" s="8" cm="1">
        <f t="array" ref="P130">IF(A130="","",IF(COUNTIF(TOther[Frequency],$P$1)=0,0,SUMPRODUCT(--(IFERROR(MOD(A130-TOther[Start Date],56),1)=0),--(TOther[Frequency]=$P$1),--(TOther[Start Date]&lt;=A130),--(TOther[End Date Calc]&gt;=A130),TOther[Amount])))</f>
        <v>0</v>
      </c>
      <c r="Q130" s="8">
        <f>IF(A130="","",IF(COUNTIF(TOther[Frequency],$Q$1)=0,0,IF(B130="N",SUMIFS(TOther[Amount],TOther[Frequency],$Q$1,TOther[Start Date],"&lt;="&amp;$A130,TOther[End Date Calc],"&gt;="&amp;A130,TOther[Start Day],DAY(A130)),SUMIFS(TOther[Amount],TOther[Frequency],$Q$1,TOther[Start Date],"&lt;="&amp;$A130,TOther[End Date Calc],"&gt;="&amp;A130,TOther[Start Day],"&gt;="&amp;DAY(A130)))))</f>
        <v>0</v>
      </c>
      <c r="R130" s="8" cm="1">
        <f t="array" ref="R130">IF(A130="","",IF(COUNTIF(TOther[Frequency],R$1)=0,0,SUMPRODUCT(--(TOther[Frequency]=R$1),--(TOther[Start Date]&lt;=A130),--(TOther[End Date Calc]&gt;=A130),IF(B130="N",--(TOther[Start Day]=DAY(A130)),--(TOther[Start Day]&gt;=DAY(A130))),--(IFERROR(MOD(TOther[Start Month]-MONTH(A130)+2,2),1)=0),TOther[Amount])))</f>
        <v>0</v>
      </c>
      <c r="S130" s="8" cm="1">
        <f t="array" ref="S130">IF(A130="","",IF(COUNTIF(TOther[Frequency],S$1)=0,0,SUMPRODUCT(--(TOther[Frequency]=S$1),--(TOther[Start Date]&lt;=A130),--(TOther[End Date Calc]&gt;=A130),IF(B130="N",--(TOther[Start Day]=DAY(A130)),--(TOther[Start Day]&gt;=DAY(A130))),--(IFERROR(MOD(TOther[Start Month]-MONTH(A130)+3,3),1)=0),TOther[Amount])))</f>
        <v>0</v>
      </c>
      <c r="T130" s="8" cm="1">
        <f t="array" ref="T130">IF($A130="","",IF(COUNTIF(TOther[Frequency],T$1)=0,0,SUMPRODUCT(--(TOther[Frequency]=T$1),--(TOther[Start Date]&lt;=$A130),--(TOther[End Date Calc]&gt;=$A130),IF($B130="N",--(TOther[Start Day]=DAY($A130)),--(TOther[Start Day]&gt;=DAY($A130))),--(IFERROR(MOD(TOther[Start Month]-MONTH($A130)+4,4),1)=0),TOther[Amount])))</f>
        <v>0</v>
      </c>
      <c r="U130" s="8" cm="1">
        <f t="array" ref="U130">IF(A130="","",IF(COUNTIF(TOther[Frequency],$U$1)=0,0,SUMPRODUCT(--(TOther[Frequency]=$U$1),--(TOther[Start Date]&lt;=A130),--(TOther[End Date Calc]&gt;=A130),IF(B130="N",--(TOther[Start Day]=DAY(A130)),--(TOther[Start Day]&gt;=DAY(A130))),--(IFERROR(MOD(TOther[Start Month]-MONTH(A130)+6,6),1)=0),TOther[Amount])))</f>
        <v>0</v>
      </c>
      <c r="V130" s="8" cm="1">
        <f t="array" ref="V130">IF(A130="","",IF(COUNTIF(TOther[Frequency],$V$1)=0,0,SUMPRODUCT(--(TOther[Frequency]=$V$1),--(TOther[Start Date]&lt;=A130),--(TOther[End Date Calc]&gt;=A130),IF(B130="N",--(TOther[Start Day]=DAY(A130)),--(TOther[Start Day]&gt;=DAY(A130))),--(IFERROR(MOD(TOther[Start Month]-MONTH(A130)+12,12),1)=0),TOther[Amount])))</f>
        <v>0</v>
      </c>
      <c r="W130" s="8">
        <f>IF(A130="","",SUMIFS(TOther[Amount],TOther[Start Date],A130,TOther[Frequency],$W$1))</f>
        <v>0</v>
      </c>
      <c r="X130" s="9">
        <f t="shared" ref="X130:X193" si="10">IF(A130="","",SUM(E130:W130))</f>
        <v>0</v>
      </c>
      <c r="Y130" s="9">
        <f t="shared" si="9"/>
        <v>0</v>
      </c>
      <c r="Z130" s="8" cm="1">
        <f t="array" ref="Z130">IF(A130="","",IF(COUNTIF('2) Income'!$D$13:$D$32,"Weekly")=0,0,SUMPRODUCT(--(IFERROR(MOD(A130-'2) Income'!$F$13:$F$32,7),1)=0),--('2) Income'!$D$13:$D$32="Weekly"),--('2) Income'!$F$13:$F$32&lt;=A130),'2) Income'!$E$13:$E$32)))</f>
        <v>0</v>
      </c>
      <c r="AA130" s="8" cm="1">
        <f t="array" ref="AA130">IF(A130="","",IF(COUNTIF('2) Income'!$D$13:$D$32,"Every Other Week")=0,0,SUMPRODUCT(--(IFERROR(MOD(A130-'2) Income'!$F$13:$F$32,14),1)=0),--('2) Income'!$D$13:$D$32="Every Other Week"),--('2) Income'!$F$13:$F$32&lt;=A130),'2) Income'!$E$13:$E$32)))</f>
        <v>0</v>
      </c>
      <c r="AB130" s="8">
        <f>IF(A130="","",IF(COUNTIF('2) Income'!$D$13:$D$32,"1st and 15th")=0,0,IF(OR(DAY(A130)=1,DAY(A130)=15),SUMIFS('2) Income'!$E$13:$E$32,'2) Income'!$D$13:$D$32,"1st and 15th",'2) Income'!$F$13:$F$32,"&lt;="&amp;$A130),0)))</f>
        <v>0</v>
      </c>
      <c r="AC130" s="8">
        <f>IF(A130="","",IF(COUNTIF('2) Income'!$D$13:$D$32,"2nd Wednesday")=0,0,IF(A130=(A130-DAY(A130)+1+2*7-WEEKDAY(A130-DAY(A130)+8-4,1)),SUMIFS('2) Income'!$E$13:$E$32,'2) Income'!$D$13:$D$32,"2nd Wednesday",'2) Income'!$F$13:$F$32,"&lt;="&amp;$A130),0)))</f>
        <v>0</v>
      </c>
      <c r="AD130" s="8">
        <f>IF(A130="","",IF(COUNTIF('2) Income'!$D$13:$D$32,"3rd Wednesday")=0,0,IF(A130=(A130-DAY(A130)+1+3*7-WEEKDAY(A130-DAY(A130)+8-4,1)),SUMIFS('2) Income'!$E$13:$E$32,'2) Income'!$D$13:$D$32,"3rd Wednesday",'2) Income'!$F$13:$F$32,"&lt;="&amp;$A130),0)))</f>
        <v>0</v>
      </c>
      <c r="AE130" s="8">
        <f>IF(A130="","",IF(COUNTIF('2) Income'!$D$13:$D$32,"4th Wednesday")=0,0,IF(A130=(A130-DAY(A130)+1+4*7-WEEKDAY(A130-DAY(A130)+8-4,1)),SUMIFS('2) Income'!$E$13:$E$32,'2) Income'!$D$13:$D$32,"4th Wednesday",'2) Income'!$F$13:$F$32,"&lt;="&amp;$A130),0)))</f>
        <v>0</v>
      </c>
      <c r="AF130" s="8" cm="1">
        <f t="array" ref="AF130">IF(A130="","",IF(COUNTIF('2) Income'!$D$13:$D$32,"Every 4 Weeks")=0,0,SUMPRODUCT(--(IFERROR(MOD(A130-'2) Income'!$F$13:$F$32,28),1)=0),--('2) Income'!$D$13:$D$32="Every 4 Weeks"),--('2) Income'!$F$13:$F$32&lt;=A130),'2) Income'!$E$13:$E$32)))</f>
        <v>0</v>
      </c>
      <c r="AG130" s="8">
        <f>IF(A130="","",IF(COUNTIF('2) Income'!$D$13:$D$32,"Monthly")=0,0,IF(B130="N",SUMIFS('2) Income'!$E$13:$E$32,'2) Income'!$D$13:$D$32,"monthly",'2) Income'!$F$13:$F$32,"&lt;="&amp;$A130,'2) Income'!$I$13:$I$32,DAY(A130)),SUMIFS('2) Income'!$E$13:$E$32,'2) Income'!$D$13:$D$32,"monthly",'2) Income'!$F$13:$F$32,"&lt;="&amp;$A130,'2) Income'!$I$13:$I$32,"&gt;="&amp;DAY(A130)))))</f>
        <v>0</v>
      </c>
      <c r="AH130" s="8" cm="1">
        <f t="array" ref="AH130">IF(A130="","",IF(COUNTIF('2) Income'!$D$13:$D$32,"Yearly")=0,0,SUMPRODUCT(--('2) Income'!$D$13:$D$32="Yearly"),--('2) Income'!$F$13:$F$32&lt;=A130),IF(B130="N",--('2) Income'!$I$13:$I$32=DAY(A130)),--('2) Income'!$I$13:$I$32&gt;=DAY(A130))),--(IFERROR(MOD('2) Income'!$H$13:$H$32-MONTH(A130)+12,12),1)=0),'2) Income'!$E$13:$E$32)))</f>
        <v>0</v>
      </c>
      <c r="AI130" s="8">
        <f>IF(A130="","",IF(COUNTIF('2) Income'!$D$13:$D$32,"one-time")=0,0,SUMIFS('2) Income'!$E$13:$E$32,'2) Income'!$D$13:$D$32,"one-time",'2) Income'!$F$13:$F$32,"="&amp;$A130)))</f>
        <v>0</v>
      </c>
      <c r="AJ130" s="9">
        <f t="shared" ref="AJ130:AJ193" si="11">IF(A130="","",SUM(Z130:AI130))</f>
        <v>0</v>
      </c>
    </row>
    <row r="131" spans="1:36">
      <c r="A131" s="7">
        <f>IF(A130="","",IF(A130+1&lt;='1) Period'!$E$21,A130+1,""))</f>
        <v>45603</v>
      </c>
      <c r="B131" s="7" t="str">
        <f t="shared" ref="B131:B194" si="12">IF(DAY(A131)&gt;DAY(A131+1),"Y","N")</f>
        <v>N</v>
      </c>
      <c r="C131" t="str">
        <f t="shared" ref="C131:C194" si="13">IF(WEEKDAY(A131,2)&gt;5,"Y","F")</f>
        <v>F</v>
      </c>
      <c r="D131" s="8">
        <f>IF(A131="","",IF(TEXT(A131,"dddd")='4) Happy Money'!$E$23,WAllowance,0))</f>
        <v>0</v>
      </c>
      <c r="E131" s="8">
        <f>IF(A131="","",IF(B131="N",SUMIF(TMonthly[Day of the Month],DAY(A131),TMonthly[Amount]),SUMIF(TMonthly[Day of the Month],"&gt;="&amp;DAY(A131),TMonthly[Amount])))</f>
        <v>0</v>
      </c>
      <c r="F131" s="8" cm="1">
        <f t="array" ref="F131">IF(A131="","",SUMPRODUCT(--(TYearly[Due Date]&lt;=A131),IF(B131="N",--(TYearly[Day]=DAY(A131)),--(TYearly[Day]&gt;=DAY(A131))),--(IFERROR(MOD(TYearly[Month]-MONTH(A131)+12,12),1)=0),TYearly[Amount]))</f>
        <v>0</v>
      </c>
      <c r="G131" s="8">
        <f>IF(A131="","",SUMIF(TOneTime[Due Date],A131,TOneTime[Amount]))</f>
        <v>0</v>
      </c>
      <c r="H131" s="8" cm="1">
        <f t="array" ref="H131">IF(A131="","",IF(COUNTIF(TOther[Frequency],$H$1)=0,0,SUMPRODUCT(--(IFERROR(MOD(A131-TOther[Start Date],7),1)=0),--(TOther[Frequency]=$H$1),--(TOther[Start Date]&lt;=A131),--(TOther[End Date Calc]&gt;=A131),TOther[Amount])))</f>
        <v>0</v>
      </c>
      <c r="I131" s="8" cm="1">
        <f t="array" ref="I131">IF(A131="","",IF(COUNTIF(TOther[Frequency],$I$1)=0,0,SUMPRODUCT(--(IFERROR(MOD(A131-TOther[Start Date],14),1)=0),--(TOther[Frequency]=$I$1),--(TOther[Start Date]&lt;=A131),--(TOther[End Date Calc]&gt;=A131),TOther[Amount])))</f>
        <v>0</v>
      </c>
      <c r="J131" s="8">
        <f>IF(A131="","",IF(COUNTIF(TOther[Frequency],$J$1)=0,0,IF(OR(DAY(A131)=1,DAY(A131)=15),SUMIFS(TOther[Amount],TOther[Frequency],$J$1,TOther[Start Date],"&lt;="&amp;$A131,TOther[End Date Calc],"&gt;="&amp;A131),0)))</f>
        <v>0</v>
      </c>
      <c r="K131" s="8">
        <f>IF(A131="","",IF(COUNTIF(TOther[Frequency],$K$1)=0,0,IF(A131=(A131-DAY(A131)+1+2*7-WEEKDAY(A131-DAY(A131)+8-4,1)),SUMIFS(TOther[Amount],TOther[Frequency],$K$1,TOther[Start Date],"&lt;="&amp;$A131,TOther[End Date Calc],"&gt;="&amp;A131),0)))</f>
        <v>0</v>
      </c>
      <c r="L131" s="8">
        <f>IF(A131="","",IF(COUNTIF(TOther[Frequency],$L$1)=0,0,IF(A131=(A131-DAY(A131)+1+3*7-WEEKDAY(A131-DAY(A131)+8-4,1)),SUMIFS(TOther[Amount],TOther[Frequency],$L$1,TOther[Start Date],"&lt;="&amp;$A131,TOther[End Date Calc],"&gt;="&amp;A131),0)))</f>
        <v>0</v>
      </c>
      <c r="M131" s="8">
        <f>IF(A131="","",IF(COUNTIF(TOther[Frequency],$M$1)=0,0,IF(A131=(A131-DAY(A131)+1+4*7-WEEKDAY(A131-DAY(A131)+8-4,1)),SUMIFS(TOther[Amount],TOther[Frequency],$M$1,TOther[Start Date],"&lt;="&amp;$A131,TOther[End Date Calc],"&gt;="&amp;A131),0)))</f>
        <v>0</v>
      </c>
      <c r="N131" s="8" cm="1">
        <f t="array" ref="N131">IF(A131="","",IF(COUNTIF(TOther[Frequency],$N$1)=0,0,SUMPRODUCT(--(IFERROR(MOD(A131-TOther[Start Date],28),1)=0),--(TOther[Frequency]=$N$1),--(TOther[Start Date]&lt;=A131),--(TOther[End Date Calc]&gt;=A131),TOther[Amount])))</f>
        <v>0</v>
      </c>
      <c r="O131" s="8" cm="1">
        <f t="array" ref="O131">IF(A131="","",IF(COUNTIF(TOther[Frequency],$O$1)=0,0,SUMPRODUCT(--(IFERROR(MOD(A131-TOther[Start Date],42),1)=0),--(TOther[Frequency]=$O$1),--(TOther[Start Date]&lt;=A131),--(TOther[End Date Calc]&gt;=A131),TOther[Amount])))</f>
        <v>0</v>
      </c>
      <c r="P131" s="8" cm="1">
        <f t="array" ref="P131">IF(A131="","",IF(COUNTIF(TOther[Frequency],$P$1)=0,0,SUMPRODUCT(--(IFERROR(MOD(A131-TOther[Start Date],56),1)=0),--(TOther[Frequency]=$P$1),--(TOther[Start Date]&lt;=A131),--(TOther[End Date Calc]&gt;=A131),TOther[Amount])))</f>
        <v>0</v>
      </c>
      <c r="Q131" s="8">
        <f>IF(A131="","",IF(COUNTIF(TOther[Frequency],$Q$1)=0,0,IF(B131="N",SUMIFS(TOther[Amount],TOther[Frequency],$Q$1,TOther[Start Date],"&lt;="&amp;$A131,TOther[End Date Calc],"&gt;="&amp;A131,TOther[Start Day],DAY(A131)),SUMIFS(TOther[Amount],TOther[Frequency],$Q$1,TOther[Start Date],"&lt;="&amp;$A131,TOther[End Date Calc],"&gt;="&amp;A131,TOther[Start Day],"&gt;="&amp;DAY(A131)))))</f>
        <v>0</v>
      </c>
      <c r="R131" s="8" cm="1">
        <f t="array" ref="R131">IF(A131="","",IF(COUNTIF(TOther[Frequency],R$1)=0,0,SUMPRODUCT(--(TOther[Frequency]=R$1),--(TOther[Start Date]&lt;=A131),--(TOther[End Date Calc]&gt;=A131),IF(B131="N",--(TOther[Start Day]=DAY(A131)),--(TOther[Start Day]&gt;=DAY(A131))),--(IFERROR(MOD(TOther[Start Month]-MONTH(A131)+2,2),1)=0),TOther[Amount])))</f>
        <v>0</v>
      </c>
      <c r="S131" s="8" cm="1">
        <f t="array" ref="S131">IF(A131="","",IF(COUNTIF(TOther[Frequency],S$1)=0,0,SUMPRODUCT(--(TOther[Frequency]=S$1),--(TOther[Start Date]&lt;=A131),--(TOther[End Date Calc]&gt;=A131),IF(B131="N",--(TOther[Start Day]=DAY(A131)),--(TOther[Start Day]&gt;=DAY(A131))),--(IFERROR(MOD(TOther[Start Month]-MONTH(A131)+3,3),1)=0),TOther[Amount])))</f>
        <v>0</v>
      </c>
      <c r="T131" s="8" cm="1">
        <f t="array" ref="T131">IF($A131="","",IF(COUNTIF(TOther[Frequency],T$1)=0,0,SUMPRODUCT(--(TOther[Frequency]=T$1),--(TOther[Start Date]&lt;=$A131),--(TOther[End Date Calc]&gt;=$A131),IF($B131="N",--(TOther[Start Day]=DAY($A131)),--(TOther[Start Day]&gt;=DAY($A131))),--(IFERROR(MOD(TOther[Start Month]-MONTH($A131)+4,4),1)=0),TOther[Amount])))</f>
        <v>0</v>
      </c>
      <c r="U131" s="8" cm="1">
        <f t="array" ref="U131">IF(A131="","",IF(COUNTIF(TOther[Frequency],$U$1)=0,0,SUMPRODUCT(--(TOther[Frequency]=$U$1),--(TOther[Start Date]&lt;=A131),--(TOther[End Date Calc]&gt;=A131),IF(B131="N",--(TOther[Start Day]=DAY(A131)),--(TOther[Start Day]&gt;=DAY(A131))),--(IFERROR(MOD(TOther[Start Month]-MONTH(A131)+6,6),1)=0),TOther[Amount])))</f>
        <v>0</v>
      </c>
      <c r="V131" s="8" cm="1">
        <f t="array" ref="V131">IF(A131="","",IF(COUNTIF(TOther[Frequency],$V$1)=0,0,SUMPRODUCT(--(TOther[Frequency]=$V$1),--(TOther[Start Date]&lt;=A131),--(TOther[End Date Calc]&gt;=A131),IF(B131="N",--(TOther[Start Day]=DAY(A131)),--(TOther[Start Day]&gt;=DAY(A131))),--(IFERROR(MOD(TOther[Start Month]-MONTH(A131)+12,12),1)=0),TOther[Amount])))</f>
        <v>0</v>
      </c>
      <c r="W131" s="8">
        <f>IF(A131="","",SUMIFS(TOther[Amount],TOther[Start Date],A131,TOther[Frequency],$W$1))</f>
        <v>0</v>
      </c>
      <c r="X131" s="9">
        <f t="shared" si="10"/>
        <v>0</v>
      </c>
      <c r="Y131" s="9">
        <f t="shared" ref="Y131:Y194" si="14">IF(A131="","",SUM(H131:W131))</f>
        <v>0</v>
      </c>
      <c r="Z131" s="8" cm="1">
        <f t="array" ref="Z131">IF(A131="","",IF(COUNTIF('2) Income'!$D$13:$D$32,"Weekly")=0,0,SUMPRODUCT(--(IFERROR(MOD(A131-'2) Income'!$F$13:$F$32,7),1)=0),--('2) Income'!$D$13:$D$32="Weekly"),--('2) Income'!$F$13:$F$32&lt;=A131),'2) Income'!$E$13:$E$32)))</f>
        <v>0</v>
      </c>
      <c r="AA131" s="8" cm="1">
        <f t="array" ref="AA131">IF(A131="","",IF(COUNTIF('2) Income'!$D$13:$D$32,"Every Other Week")=0,0,SUMPRODUCT(--(IFERROR(MOD(A131-'2) Income'!$F$13:$F$32,14),1)=0),--('2) Income'!$D$13:$D$32="Every Other Week"),--('2) Income'!$F$13:$F$32&lt;=A131),'2) Income'!$E$13:$E$32)))</f>
        <v>0</v>
      </c>
      <c r="AB131" s="8">
        <f>IF(A131="","",IF(COUNTIF('2) Income'!$D$13:$D$32,"1st and 15th")=0,0,IF(OR(DAY(A131)=1,DAY(A131)=15),SUMIFS('2) Income'!$E$13:$E$32,'2) Income'!$D$13:$D$32,"1st and 15th",'2) Income'!$F$13:$F$32,"&lt;="&amp;$A131),0)))</f>
        <v>0</v>
      </c>
      <c r="AC131" s="8">
        <f>IF(A131="","",IF(COUNTIF('2) Income'!$D$13:$D$32,"2nd Wednesday")=0,0,IF(A131=(A131-DAY(A131)+1+2*7-WEEKDAY(A131-DAY(A131)+8-4,1)),SUMIFS('2) Income'!$E$13:$E$32,'2) Income'!$D$13:$D$32,"2nd Wednesday",'2) Income'!$F$13:$F$32,"&lt;="&amp;$A131),0)))</f>
        <v>0</v>
      </c>
      <c r="AD131" s="8">
        <f>IF(A131="","",IF(COUNTIF('2) Income'!$D$13:$D$32,"3rd Wednesday")=0,0,IF(A131=(A131-DAY(A131)+1+3*7-WEEKDAY(A131-DAY(A131)+8-4,1)),SUMIFS('2) Income'!$E$13:$E$32,'2) Income'!$D$13:$D$32,"3rd Wednesday",'2) Income'!$F$13:$F$32,"&lt;="&amp;$A131),0)))</f>
        <v>0</v>
      </c>
      <c r="AE131" s="8">
        <f>IF(A131="","",IF(COUNTIF('2) Income'!$D$13:$D$32,"4th Wednesday")=0,0,IF(A131=(A131-DAY(A131)+1+4*7-WEEKDAY(A131-DAY(A131)+8-4,1)),SUMIFS('2) Income'!$E$13:$E$32,'2) Income'!$D$13:$D$32,"4th Wednesday",'2) Income'!$F$13:$F$32,"&lt;="&amp;$A131),0)))</f>
        <v>0</v>
      </c>
      <c r="AF131" s="8" cm="1">
        <f t="array" ref="AF131">IF(A131="","",IF(COUNTIF('2) Income'!$D$13:$D$32,"Every 4 Weeks")=0,0,SUMPRODUCT(--(IFERROR(MOD(A131-'2) Income'!$F$13:$F$32,28),1)=0),--('2) Income'!$D$13:$D$32="Every 4 Weeks"),--('2) Income'!$F$13:$F$32&lt;=A131),'2) Income'!$E$13:$E$32)))</f>
        <v>0</v>
      </c>
      <c r="AG131" s="8">
        <f>IF(A131="","",IF(COUNTIF('2) Income'!$D$13:$D$32,"Monthly")=0,0,IF(B131="N",SUMIFS('2) Income'!$E$13:$E$32,'2) Income'!$D$13:$D$32,"monthly",'2) Income'!$F$13:$F$32,"&lt;="&amp;$A131,'2) Income'!$I$13:$I$32,DAY(A131)),SUMIFS('2) Income'!$E$13:$E$32,'2) Income'!$D$13:$D$32,"monthly",'2) Income'!$F$13:$F$32,"&lt;="&amp;$A131,'2) Income'!$I$13:$I$32,"&gt;="&amp;DAY(A131)))))</f>
        <v>0</v>
      </c>
      <c r="AH131" s="8" cm="1">
        <f t="array" ref="AH131">IF(A131="","",IF(COUNTIF('2) Income'!$D$13:$D$32,"Yearly")=0,0,SUMPRODUCT(--('2) Income'!$D$13:$D$32="Yearly"),--('2) Income'!$F$13:$F$32&lt;=A131),IF(B131="N",--('2) Income'!$I$13:$I$32=DAY(A131)),--('2) Income'!$I$13:$I$32&gt;=DAY(A131))),--(IFERROR(MOD('2) Income'!$H$13:$H$32-MONTH(A131)+12,12),1)=0),'2) Income'!$E$13:$E$32)))</f>
        <v>0</v>
      </c>
      <c r="AI131" s="8">
        <f>IF(A131="","",IF(COUNTIF('2) Income'!$D$13:$D$32,"one-time")=0,0,SUMIFS('2) Income'!$E$13:$E$32,'2) Income'!$D$13:$D$32,"one-time",'2) Income'!$F$13:$F$32,"="&amp;$A131)))</f>
        <v>0</v>
      </c>
      <c r="AJ131" s="9">
        <f t="shared" si="11"/>
        <v>0</v>
      </c>
    </row>
    <row r="132" spans="1:36">
      <c r="A132" s="7">
        <f>IF(A131="","",IF(A131+1&lt;='1) Period'!$E$21,A131+1,""))</f>
        <v>45604</v>
      </c>
      <c r="B132" s="7" t="str">
        <f t="shared" si="12"/>
        <v>N</v>
      </c>
      <c r="C132" t="str">
        <f t="shared" si="13"/>
        <v>F</v>
      </c>
      <c r="D132" s="8">
        <f>IF(A132="","",IF(TEXT(A132,"dddd")='4) Happy Money'!$E$23,WAllowance,0))</f>
        <v>0</v>
      </c>
      <c r="E132" s="8">
        <f>IF(A132="","",IF(B132="N",SUMIF(TMonthly[Day of the Month],DAY(A132),TMonthly[Amount]),SUMIF(TMonthly[Day of the Month],"&gt;="&amp;DAY(A132),TMonthly[Amount])))</f>
        <v>0</v>
      </c>
      <c r="F132" s="8" cm="1">
        <f t="array" ref="F132">IF(A132="","",SUMPRODUCT(--(TYearly[Due Date]&lt;=A132),IF(B132="N",--(TYearly[Day]=DAY(A132)),--(TYearly[Day]&gt;=DAY(A132))),--(IFERROR(MOD(TYearly[Month]-MONTH(A132)+12,12),1)=0),TYearly[Amount]))</f>
        <v>0</v>
      </c>
      <c r="G132" s="8">
        <f>IF(A132="","",SUMIF(TOneTime[Due Date],A132,TOneTime[Amount]))</f>
        <v>0</v>
      </c>
      <c r="H132" s="8" cm="1">
        <f t="array" ref="H132">IF(A132="","",IF(COUNTIF(TOther[Frequency],$H$1)=0,0,SUMPRODUCT(--(IFERROR(MOD(A132-TOther[Start Date],7),1)=0),--(TOther[Frequency]=$H$1),--(TOther[Start Date]&lt;=A132),--(TOther[End Date Calc]&gt;=A132),TOther[Amount])))</f>
        <v>0</v>
      </c>
      <c r="I132" s="8" cm="1">
        <f t="array" ref="I132">IF(A132="","",IF(COUNTIF(TOther[Frequency],$I$1)=0,0,SUMPRODUCT(--(IFERROR(MOD(A132-TOther[Start Date],14),1)=0),--(TOther[Frequency]=$I$1),--(TOther[Start Date]&lt;=A132),--(TOther[End Date Calc]&gt;=A132),TOther[Amount])))</f>
        <v>0</v>
      </c>
      <c r="J132" s="8">
        <f>IF(A132="","",IF(COUNTIF(TOther[Frequency],$J$1)=0,0,IF(OR(DAY(A132)=1,DAY(A132)=15),SUMIFS(TOther[Amount],TOther[Frequency],$J$1,TOther[Start Date],"&lt;="&amp;$A132,TOther[End Date Calc],"&gt;="&amp;A132),0)))</f>
        <v>0</v>
      </c>
      <c r="K132" s="8">
        <f>IF(A132="","",IF(COUNTIF(TOther[Frequency],$K$1)=0,0,IF(A132=(A132-DAY(A132)+1+2*7-WEEKDAY(A132-DAY(A132)+8-4,1)),SUMIFS(TOther[Amount],TOther[Frequency],$K$1,TOther[Start Date],"&lt;="&amp;$A132,TOther[End Date Calc],"&gt;="&amp;A132),0)))</f>
        <v>0</v>
      </c>
      <c r="L132" s="8">
        <f>IF(A132="","",IF(COUNTIF(TOther[Frequency],$L$1)=0,0,IF(A132=(A132-DAY(A132)+1+3*7-WEEKDAY(A132-DAY(A132)+8-4,1)),SUMIFS(TOther[Amount],TOther[Frequency],$L$1,TOther[Start Date],"&lt;="&amp;$A132,TOther[End Date Calc],"&gt;="&amp;A132),0)))</f>
        <v>0</v>
      </c>
      <c r="M132" s="8">
        <f>IF(A132="","",IF(COUNTIF(TOther[Frequency],$M$1)=0,0,IF(A132=(A132-DAY(A132)+1+4*7-WEEKDAY(A132-DAY(A132)+8-4,1)),SUMIFS(TOther[Amount],TOther[Frequency],$M$1,TOther[Start Date],"&lt;="&amp;$A132,TOther[End Date Calc],"&gt;="&amp;A132),0)))</f>
        <v>0</v>
      </c>
      <c r="N132" s="8" cm="1">
        <f t="array" ref="N132">IF(A132="","",IF(COUNTIF(TOther[Frequency],$N$1)=0,0,SUMPRODUCT(--(IFERROR(MOD(A132-TOther[Start Date],28),1)=0),--(TOther[Frequency]=$N$1),--(TOther[Start Date]&lt;=A132),--(TOther[End Date Calc]&gt;=A132),TOther[Amount])))</f>
        <v>0</v>
      </c>
      <c r="O132" s="8" cm="1">
        <f t="array" ref="O132">IF(A132="","",IF(COUNTIF(TOther[Frequency],$O$1)=0,0,SUMPRODUCT(--(IFERROR(MOD(A132-TOther[Start Date],42),1)=0),--(TOther[Frequency]=$O$1),--(TOther[Start Date]&lt;=A132),--(TOther[End Date Calc]&gt;=A132),TOther[Amount])))</f>
        <v>0</v>
      </c>
      <c r="P132" s="8" cm="1">
        <f t="array" ref="P132">IF(A132="","",IF(COUNTIF(TOther[Frequency],$P$1)=0,0,SUMPRODUCT(--(IFERROR(MOD(A132-TOther[Start Date],56),1)=0),--(TOther[Frequency]=$P$1),--(TOther[Start Date]&lt;=A132),--(TOther[End Date Calc]&gt;=A132),TOther[Amount])))</f>
        <v>0</v>
      </c>
      <c r="Q132" s="8">
        <f>IF(A132="","",IF(COUNTIF(TOther[Frequency],$Q$1)=0,0,IF(B132="N",SUMIFS(TOther[Amount],TOther[Frequency],$Q$1,TOther[Start Date],"&lt;="&amp;$A132,TOther[End Date Calc],"&gt;="&amp;A132,TOther[Start Day],DAY(A132)),SUMIFS(TOther[Amount],TOther[Frequency],$Q$1,TOther[Start Date],"&lt;="&amp;$A132,TOther[End Date Calc],"&gt;="&amp;A132,TOther[Start Day],"&gt;="&amp;DAY(A132)))))</f>
        <v>0</v>
      </c>
      <c r="R132" s="8" cm="1">
        <f t="array" ref="R132">IF(A132="","",IF(COUNTIF(TOther[Frequency],R$1)=0,0,SUMPRODUCT(--(TOther[Frequency]=R$1),--(TOther[Start Date]&lt;=A132),--(TOther[End Date Calc]&gt;=A132),IF(B132="N",--(TOther[Start Day]=DAY(A132)),--(TOther[Start Day]&gt;=DAY(A132))),--(IFERROR(MOD(TOther[Start Month]-MONTH(A132)+2,2),1)=0),TOther[Amount])))</f>
        <v>0</v>
      </c>
      <c r="S132" s="8" cm="1">
        <f t="array" ref="S132">IF(A132="","",IF(COUNTIF(TOther[Frequency],S$1)=0,0,SUMPRODUCT(--(TOther[Frequency]=S$1),--(TOther[Start Date]&lt;=A132),--(TOther[End Date Calc]&gt;=A132),IF(B132="N",--(TOther[Start Day]=DAY(A132)),--(TOther[Start Day]&gt;=DAY(A132))),--(IFERROR(MOD(TOther[Start Month]-MONTH(A132)+3,3),1)=0),TOther[Amount])))</f>
        <v>0</v>
      </c>
      <c r="T132" s="8" cm="1">
        <f t="array" ref="T132">IF($A132="","",IF(COUNTIF(TOther[Frequency],T$1)=0,0,SUMPRODUCT(--(TOther[Frequency]=T$1),--(TOther[Start Date]&lt;=$A132),--(TOther[End Date Calc]&gt;=$A132),IF($B132="N",--(TOther[Start Day]=DAY($A132)),--(TOther[Start Day]&gt;=DAY($A132))),--(IFERROR(MOD(TOther[Start Month]-MONTH($A132)+4,4),1)=0),TOther[Amount])))</f>
        <v>0</v>
      </c>
      <c r="U132" s="8" cm="1">
        <f t="array" ref="U132">IF(A132="","",IF(COUNTIF(TOther[Frequency],$U$1)=0,0,SUMPRODUCT(--(TOther[Frequency]=$U$1),--(TOther[Start Date]&lt;=A132),--(TOther[End Date Calc]&gt;=A132),IF(B132="N",--(TOther[Start Day]=DAY(A132)),--(TOther[Start Day]&gt;=DAY(A132))),--(IFERROR(MOD(TOther[Start Month]-MONTH(A132)+6,6),1)=0),TOther[Amount])))</f>
        <v>0</v>
      </c>
      <c r="V132" s="8" cm="1">
        <f t="array" ref="V132">IF(A132="","",IF(COUNTIF(TOther[Frequency],$V$1)=0,0,SUMPRODUCT(--(TOther[Frequency]=$V$1),--(TOther[Start Date]&lt;=A132),--(TOther[End Date Calc]&gt;=A132),IF(B132="N",--(TOther[Start Day]=DAY(A132)),--(TOther[Start Day]&gt;=DAY(A132))),--(IFERROR(MOD(TOther[Start Month]-MONTH(A132)+12,12),1)=0),TOther[Amount])))</f>
        <v>0</v>
      </c>
      <c r="W132" s="8">
        <f>IF(A132="","",SUMIFS(TOther[Amount],TOther[Start Date],A132,TOther[Frequency],$W$1))</f>
        <v>0</v>
      </c>
      <c r="X132" s="9">
        <f t="shared" si="10"/>
        <v>0</v>
      </c>
      <c r="Y132" s="9">
        <f t="shared" si="14"/>
        <v>0</v>
      </c>
      <c r="Z132" s="8" cm="1">
        <f t="array" ref="Z132">IF(A132="","",IF(COUNTIF('2) Income'!$D$13:$D$32,"Weekly")=0,0,SUMPRODUCT(--(IFERROR(MOD(A132-'2) Income'!$F$13:$F$32,7),1)=0),--('2) Income'!$D$13:$D$32="Weekly"),--('2) Income'!$F$13:$F$32&lt;=A132),'2) Income'!$E$13:$E$32)))</f>
        <v>0</v>
      </c>
      <c r="AA132" s="8" cm="1">
        <f t="array" ref="AA132">IF(A132="","",IF(COUNTIF('2) Income'!$D$13:$D$32,"Every Other Week")=0,0,SUMPRODUCT(--(IFERROR(MOD(A132-'2) Income'!$F$13:$F$32,14),1)=0),--('2) Income'!$D$13:$D$32="Every Other Week"),--('2) Income'!$F$13:$F$32&lt;=A132),'2) Income'!$E$13:$E$32)))</f>
        <v>2300</v>
      </c>
      <c r="AB132" s="8">
        <f>IF(A132="","",IF(COUNTIF('2) Income'!$D$13:$D$32,"1st and 15th")=0,0,IF(OR(DAY(A132)=1,DAY(A132)=15),SUMIFS('2) Income'!$E$13:$E$32,'2) Income'!$D$13:$D$32,"1st and 15th",'2) Income'!$F$13:$F$32,"&lt;="&amp;$A132),0)))</f>
        <v>0</v>
      </c>
      <c r="AC132" s="8">
        <f>IF(A132="","",IF(COUNTIF('2) Income'!$D$13:$D$32,"2nd Wednesday")=0,0,IF(A132=(A132-DAY(A132)+1+2*7-WEEKDAY(A132-DAY(A132)+8-4,1)),SUMIFS('2) Income'!$E$13:$E$32,'2) Income'!$D$13:$D$32,"2nd Wednesday",'2) Income'!$F$13:$F$32,"&lt;="&amp;$A132),0)))</f>
        <v>0</v>
      </c>
      <c r="AD132" s="8">
        <f>IF(A132="","",IF(COUNTIF('2) Income'!$D$13:$D$32,"3rd Wednesday")=0,0,IF(A132=(A132-DAY(A132)+1+3*7-WEEKDAY(A132-DAY(A132)+8-4,1)),SUMIFS('2) Income'!$E$13:$E$32,'2) Income'!$D$13:$D$32,"3rd Wednesday",'2) Income'!$F$13:$F$32,"&lt;="&amp;$A132),0)))</f>
        <v>0</v>
      </c>
      <c r="AE132" s="8">
        <f>IF(A132="","",IF(COUNTIF('2) Income'!$D$13:$D$32,"4th Wednesday")=0,0,IF(A132=(A132-DAY(A132)+1+4*7-WEEKDAY(A132-DAY(A132)+8-4,1)),SUMIFS('2) Income'!$E$13:$E$32,'2) Income'!$D$13:$D$32,"4th Wednesday",'2) Income'!$F$13:$F$32,"&lt;="&amp;$A132),0)))</f>
        <v>0</v>
      </c>
      <c r="AF132" s="8" cm="1">
        <f t="array" ref="AF132">IF(A132="","",IF(COUNTIF('2) Income'!$D$13:$D$32,"Every 4 Weeks")=0,0,SUMPRODUCT(--(IFERROR(MOD(A132-'2) Income'!$F$13:$F$32,28),1)=0),--('2) Income'!$D$13:$D$32="Every 4 Weeks"),--('2) Income'!$F$13:$F$32&lt;=A132),'2) Income'!$E$13:$E$32)))</f>
        <v>0</v>
      </c>
      <c r="AG132" s="8">
        <f>IF(A132="","",IF(COUNTIF('2) Income'!$D$13:$D$32,"Monthly")=0,0,IF(B132="N",SUMIFS('2) Income'!$E$13:$E$32,'2) Income'!$D$13:$D$32,"monthly",'2) Income'!$F$13:$F$32,"&lt;="&amp;$A132,'2) Income'!$I$13:$I$32,DAY(A132)),SUMIFS('2) Income'!$E$13:$E$32,'2) Income'!$D$13:$D$32,"monthly",'2) Income'!$F$13:$F$32,"&lt;="&amp;$A132,'2) Income'!$I$13:$I$32,"&gt;="&amp;DAY(A132)))))</f>
        <v>0</v>
      </c>
      <c r="AH132" s="8" cm="1">
        <f t="array" ref="AH132">IF(A132="","",IF(COUNTIF('2) Income'!$D$13:$D$32,"Yearly")=0,0,SUMPRODUCT(--('2) Income'!$D$13:$D$32="Yearly"),--('2) Income'!$F$13:$F$32&lt;=A132),IF(B132="N",--('2) Income'!$I$13:$I$32=DAY(A132)),--('2) Income'!$I$13:$I$32&gt;=DAY(A132))),--(IFERROR(MOD('2) Income'!$H$13:$H$32-MONTH(A132)+12,12),1)=0),'2) Income'!$E$13:$E$32)))</f>
        <v>0</v>
      </c>
      <c r="AI132" s="8">
        <f>IF(A132="","",IF(COUNTIF('2) Income'!$D$13:$D$32,"one-time")=0,0,SUMIFS('2) Income'!$E$13:$E$32,'2) Income'!$D$13:$D$32,"one-time",'2) Income'!$F$13:$F$32,"="&amp;$A132)))</f>
        <v>0</v>
      </c>
      <c r="AJ132" s="9">
        <f t="shared" si="11"/>
        <v>2300</v>
      </c>
    </row>
    <row r="133" spans="1:36">
      <c r="A133" s="7">
        <f>IF(A132="","",IF(A132+1&lt;='1) Period'!$E$21,A132+1,""))</f>
        <v>45605</v>
      </c>
      <c r="B133" s="7" t="str">
        <f t="shared" si="12"/>
        <v>N</v>
      </c>
      <c r="C133" t="str">
        <f t="shared" si="13"/>
        <v>Y</v>
      </c>
      <c r="D133" s="8">
        <f>IF(A133="","",IF(TEXT(A133,"dddd")='4) Happy Money'!$E$23,WAllowance,0))</f>
        <v>0</v>
      </c>
      <c r="E133" s="8">
        <f>IF(A133="","",IF(B133="N",SUMIF(TMonthly[Day of the Month],DAY(A133),TMonthly[Amount]),SUMIF(TMonthly[Day of the Month],"&gt;="&amp;DAY(A133),TMonthly[Amount])))</f>
        <v>0</v>
      </c>
      <c r="F133" s="8" cm="1">
        <f t="array" ref="F133">IF(A133="","",SUMPRODUCT(--(TYearly[Due Date]&lt;=A133),IF(B133="N",--(TYearly[Day]=DAY(A133)),--(TYearly[Day]&gt;=DAY(A133))),--(IFERROR(MOD(TYearly[Month]-MONTH(A133)+12,12),1)=0),TYearly[Amount]))</f>
        <v>0</v>
      </c>
      <c r="G133" s="8">
        <f>IF(A133="","",SUMIF(TOneTime[Due Date],A133,TOneTime[Amount]))</f>
        <v>0</v>
      </c>
      <c r="H133" s="8" cm="1">
        <f t="array" ref="H133">IF(A133="","",IF(COUNTIF(TOther[Frequency],$H$1)=0,0,SUMPRODUCT(--(IFERROR(MOD(A133-TOther[Start Date],7),1)=0),--(TOther[Frequency]=$H$1),--(TOther[Start Date]&lt;=A133),--(TOther[End Date Calc]&gt;=A133),TOther[Amount])))</f>
        <v>0</v>
      </c>
      <c r="I133" s="8" cm="1">
        <f t="array" ref="I133">IF(A133="","",IF(COUNTIF(TOther[Frequency],$I$1)=0,0,SUMPRODUCT(--(IFERROR(MOD(A133-TOther[Start Date],14),1)=0),--(TOther[Frequency]=$I$1),--(TOther[Start Date]&lt;=A133),--(TOther[End Date Calc]&gt;=A133),TOther[Amount])))</f>
        <v>0</v>
      </c>
      <c r="J133" s="8">
        <f>IF(A133="","",IF(COUNTIF(TOther[Frequency],$J$1)=0,0,IF(OR(DAY(A133)=1,DAY(A133)=15),SUMIFS(TOther[Amount],TOther[Frequency],$J$1,TOther[Start Date],"&lt;="&amp;$A133,TOther[End Date Calc],"&gt;="&amp;A133),0)))</f>
        <v>0</v>
      </c>
      <c r="K133" s="8">
        <f>IF(A133="","",IF(COUNTIF(TOther[Frequency],$K$1)=0,0,IF(A133=(A133-DAY(A133)+1+2*7-WEEKDAY(A133-DAY(A133)+8-4,1)),SUMIFS(TOther[Amount],TOther[Frequency],$K$1,TOther[Start Date],"&lt;="&amp;$A133,TOther[End Date Calc],"&gt;="&amp;A133),0)))</f>
        <v>0</v>
      </c>
      <c r="L133" s="8">
        <f>IF(A133="","",IF(COUNTIF(TOther[Frequency],$L$1)=0,0,IF(A133=(A133-DAY(A133)+1+3*7-WEEKDAY(A133-DAY(A133)+8-4,1)),SUMIFS(TOther[Amount],TOther[Frequency],$L$1,TOther[Start Date],"&lt;="&amp;$A133,TOther[End Date Calc],"&gt;="&amp;A133),0)))</f>
        <v>0</v>
      </c>
      <c r="M133" s="8">
        <f>IF(A133="","",IF(COUNTIF(TOther[Frequency],$M$1)=0,0,IF(A133=(A133-DAY(A133)+1+4*7-WEEKDAY(A133-DAY(A133)+8-4,1)),SUMIFS(TOther[Amount],TOther[Frequency],$M$1,TOther[Start Date],"&lt;="&amp;$A133,TOther[End Date Calc],"&gt;="&amp;A133),0)))</f>
        <v>0</v>
      </c>
      <c r="N133" s="8" cm="1">
        <f t="array" ref="N133">IF(A133="","",IF(COUNTIF(TOther[Frequency],$N$1)=0,0,SUMPRODUCT(--(IFERROR(MOD(A133-TOther[Start Date],28),1)=0),--(TOther[Frequency]=$N$1),--(TOther[Start Date]&lt;=A133),--(TOther[End Date Calc]&gt;=A133),TOther[Amount])))</f>
        <v>0</v>
      </c>
      <c r="O133" s="8" cm="1">
        <f t="array" ref="O133">IF(A133="","",IF(COUNTIF(TOther[Frequency],$O$1)=0,0,SUMPRODUCT(--(IFERROR(MOD(A133-TOther[Start Date],42),1)=0),--(TOther[Frequency]=$O$1),--(TOther[Start Date]&lt;=A133),--(TOther[End Date Calc]&gt;=A133),TOther[Amount])))</f>
        <v>0</v>
      </c>
      <c r="P133" s="8" cm="1">
        <f t="array" ref="P133">IF(A133="","",IF(COUNTIF(TOther[Frequency],$P$1)=0,0,SUMPRODUCT(--(IFERROR(MOD(A133-TOther[Start Date],56),1)=0),--(TOther[Frequency]=$P$1),--(TOther[Start Date]&lt;=A133),--(TOther[End Date Calc]&gt;=A133),TOther[Amount])))</f>
        <v>0</v>
      </c>
      <c r="Q133" s="8">
        <f>IF(A133="","",IF(COUNTIF(TOther[Frequency],$Q$1)=0,0,IF(B133="N",SUMIFS(TOther[Amount],TOther[Frequency],$Q$1,TOther[Start Date],"&lt;="&amp;$A133,TOther[End Date Calc],"&gt;="&amp;A133,TOther[Start Day],DAY(A133)),SUMIFS(TOther[Amount],TOther[Frequency],$Q$1,TOther[Start Date],"&lt;="&amp;$A133,TOther[End Date Calc],"&gt;="&amp;A133,TOther[Start Day],"&gt;="&amp;DAY(A133)))))</f>
        <v>0</v>
      </c>
      <c r="R133" s="8" cm="1">
        <f t="array" ref="R133">IF(A133="","",IF(COUNTIF(TOther[Frequency],R$1)=0,0,SUMPRODUCT(--(TOther[Frequency]=R$1),--(TOther[Start Date]&lt;=A133),--(TOther[End Date Calc]&gt;=A133),IF(B133="N",--(TOther[Start Day]=DAY(A133)),--(TOther[Start Day]&gt;=DAY(A133))),--(IFERROR(MOD(TOther[Start Month]-MONTH(A133)+2,2),1)=0),TOther[Amount])))</f>
        <v>0</v>
      </c>
      <c r="S133" s="8" cm="1">
        <f t="array" ref="S133">IF(A133="","",IF(COUNTIF(TOther[Frequency],S$1)=0,0,SUMPRODUCT(--(TOther[Frequency]=S$1),--(TOther[Start Date]&lt;=A133),--(TOther[End Date Calc]&gt;=A133),IF(B133="N",--(TOther[Start Day]=DAY(A133)),--(TOther[Start Day]&gt;=DAY(A133))),--(IFERROR(MOD(TOther[Start Month]-MONTH(A133)+3,3),1)=0),TOther[Amount])))</f>
        <v>0</v>
      </c>
      <c r="T133" s="8" cm="1">
        <f t="array" ref="T133">IF($A133="","",IF(COUNTIF(TOther[Frequency],T$1)=0,0,SUMPRODUCT(--(TOther[Frequency]=T$1),--(TOther[Start Date]&lt;=$A133),--(TOther[End Date Calc]&gt;=$A133),IF($B133="N",--(TOther[Start Day]=DAY($A133)),--(TOther[Start Day]&gt;=DAY($A133))),--(IFERROR(MOD(TOther[Start Month]-MONTH($A133)+4,4),1)=0),TOther[Amount])))</f>
        <v>0</v>
      </c>
      <c r="U133" s="8" cm="1">
        <f t="array" ref="U133">IF(A133="","",IF(COUNTIF(TOther[Frequency],$U$1)=0,0,SUMPRODUCT(--(TOther[Frequency]=$U$1),--(TOther[Start Date]&lt;=A133),--(TOther[End Date Calc]&gt;=A133),IF(B133="N",--(TOther[Start Day]=DAY(A133)),--(TOther[Start Day]&gt;=DAY(A133))),--(IFERROR(MOD(TOther[Start Month]-MONTH(A133)+6,6),1)=0),TOther[Amount])))</f>
        <v>0</v>
      </c>
      <c r="V133" s="8" cm="1">
        <f t="array" ref="V133">IF(A133="","",IF(COUNTIF(TOther[Frequency],$V$1)=0,0,SUMPRODUCT(--(TOther[Frequency]=$V$1),--(TOther[Start Date]&lt;=A133),--(TOther[End Date Calc]&gt;=A133),IF(B133="N",--(TOther[Start Day]=DAY(A133)),--(TOther[Start Day]&gt;=DAY(A133))),--(IFERROR(MOD(TOther[Start Month]-MONTH(A133)+12,12),1)=0),TOther[Amount])))</f>
        <v>0</v>
      </c>
      <c r="W133" s="8">
        <f>IF(A133="","",SUMIFS(TOther[Amount],TOther[Start Date],A133,TOther[Frequency],$W$1))</f>
        <v>0</v>
      </c>
      <c r="X133" s="9">
        <f t="shared" si="10"/>
        <v>0</v>
      </c>
      <c r="Y133" s="9">
        <f t="shared" si="14"/>
        <v>0</v>
      </c>
      <c r="Z133" s="8" cm="1">
        <f t="array" ref="Z133">IF(A133="","",IF(COUNTIF('2) Income'!$D$13:$D$32,"Weekly")=0,0,SUMPRODUCT(--(IFERROR(MOD(A133-'2) Income'!$F$13:$F$32,7),1)=0),--('2) Income'!$D$13:$D$32="Weekly"),--('2) Income'!$F$13:$F$32&lt;=A133),'2) Income'!$E$13:$E$32)))</f>
        <v>0</v>
      </c>
      <c r="AA133" s="8" cm="1">
        <f t="array" ref="AA133">IF(A133="","",IF(COUNTIF('2) Income'!$D$13:$D$32,"Every Other Week")=0,0,SUMPRODUCT(--(IFERROR(MOD(A133-'2) Income'!$F$13:$F$32,14),1)=0),--('2) Income'!$D$13:$D$32="Every Other Week"),--('2) Income'!$F$13:$F$32&lt;=A133),'2) Income'!$E$13:$E$32)))</f>
        <v>0</v>
      </c>
      <c r="AB133" s="8">
        <f>IF(A133="","",IF(COUNTIF('2) Income'!$D$13:$D$32,"1st and 15th")=0,0,IF(OR(DAY(A133)=1,DAY(A133)=15),SUMIFS('2) Income'!$E$13:$E$32,'2) Income'!$D$13:$D$32,"1st and 15th",'2) Income'!$F$13:$F$32,"&lt;="&amp;$A133),0)))</f>
        <v>0</v>
      </c>
      <c r="AC133" s="8">
        <f>IF(A133="","",IF(COUNTIF('2) Income'!$D$13:$D$32,"2nd Wednesday")=0,0,IF(A133=(A133-DAY(A133)+1+2*7-WEEKDAY(A133-DAY(A133)+8-4,1)),SUMIFS('2) Income'!$E$13:$E$32,'2) Income'!$D$13:$D$32,"2nd Wednesday",'2) Income'!$F$13:$F$32,"&lt;="&amp;$A133),0)))</f>
        <v>0</v>
      </c>
      <c r="AD133" s="8">
        <f>IF(A133="","",IF(COUNTIF('2) Income'!$D$13:$D$32,"3rd Wednesday")=0,0,IF(A133=(A133-DAY(A133)+1+3*7-WEEKDAY(A133-DAY(A133)+8-4,1)),SUMIFS('2) Income'!$E$13:$E$32,'2) Income'!$D$13:$D$32,"3rd Wednesday",'2) Income'!$F$13:$F$32,"&lt;="&amp;$A133),0)))</f>
        <v>0</v>
      </c>
      <c r="AE133" s="8">
        <f>IF(A133="","",IF(COUNTIF('2) Income'!$D$13:$D$32,"4th Wednesday")=0,0,IF(A133=(A133-DAY(A133)+1+4*7-WEEKDAY(A133-DAY(A133)+8-4,1)),SUMIFS('2) Income'!$E$13:$E$32,'2) Income'!$D$13:$D$32,"4th Wednesday",'2) Income'!$F$13:$F$32,"&lt;="&amp;$A133),0)))</f>
        <v>0</v>
      </c>
      <c r="AF133" s="8" cm="1">
        <f t="array" ref="AF133">IF(A133="","",IF(COUNTIF('2) Income'!$D$13:$D$32,"Every 4 Weeks")=0,0,SUMPRODUCT(--(IFERROR(MOD(A133-'2) Income'!$F$13:$F$32,28),1)=0),--('2) Income'!$D$13:$D$32="Every 4 Weeks"),--('2) Income'!$F$13:$F$32&lt;=A133),'2) Income'!$E$13:$E$32)))</f>
        <v>0</v>
      </c>
      <c r="AG133" s="8">
        <f>IF(A133="","",IF(COUNTIF('2) Income'!$D$13:$D$32,"Monthly")=0,0,IF(B133="N",SUMIFS('2) Income'!$E$13:$E$32,'2) Income'!$D$13:$D$32,"monthly",'2) Income'!$F$13:$F$32,"&lt;="&amp;$A133,'2) Income'!$I$13:$I$32,DAY(A133)),SUMIFS('2) Income'!$E$13:$E$32,'2) Income'!$D$13:$D$32,"monthly",'2) Income'!$F$13:$F$32,"&lt;="&amp;$A133,'2) Income'!$I$13:$I$32,"&gt;="&amp;DAY(A133)))))</f>
        <v>0</v>
      </c>
      <c r="AH133" s="8" cm="1">
        <f t="array" ref="AH133">IF(A133="","",IF(COUNTIF('2) Income'!$D$13:$D$32,"Yearly")=0,0,SUMPRODUCT(--('2) Income'!$D$13:$D$32="Yearly"),--('2) Income'!$F$13:$F$32&lt;=A133),IF(B133="N",--('2) Income'!$I$13:$I$32=DAY(A133)),--('2) Income'!$I$13:$I$32&gt;=DAY(A133))),--(IFERROR(MOD('2) Income'!$H$13:$H$32-MONTH(A133)+12,12),1)=0),'2) Income'!$E$13:$E$32)))</f>
        <v>0</v>
      </c>
      <c r="AI133" s="8">
        <f>IF(A133="","",IF(COUNTIF('2) Income'!$D$13:$D$32,"one-time")=0,0,SUMIFS('2) Income'!$E$13:$E$32,'2) Income'!$D$13:$D$32,"one-time",'2) Income'!$F$13:$F$32,"="&amp;$A133)))</f>
        <v>0</v>
      </c>
      <c r="AJ133" s="9">
        <f t="shared" si="11"/>
        <v>0</v>
      </c>
    </row>
    <row r="134" spans="1:36">
      <c r="A134" s="7">
        <f>IF(A133="","",IF(A133+1&lt;='1) Period'!$E$21,A133+1,""))</f>
        <v>45606</v>
      </c>
      <c r="B134" s="7" t="str">
        <f t="shared" si="12"/>
        <v>N</v>
      </c>
      <c r="C134" t="str">
        <f t="shared" si="13"/>
        <v>Y</v>
      </c>
      <c r="D134" s="8">
        <f>IF(A134="","",IF(TEXT(A134,"dddd")='4) Happy Money'!$E$23,WAllowance,0))</f>
        <v>0</v>
      </c>
      <c r="E134" s="8">
        <f>IF(A134="","",IF(B134="N",SUMIF(TMonthly[Day of the Month],DAY(A134),TMonthly[Amount]),SUMIF(TMonthly[Day of the Month],"&gt;="&amp;DAY(A134),TMonthly[Amount])))</f>
        <v>500</v>
      </c>
      <c r="F134" s="8" cm="1">
        <f t="array" ref="F134">IF(A134="","",SUMPRODUCT(--(TYearly[Due Date]&lt;=A134),IF(B134="N",--(TYearly[Day]=DAY(A134)),--(TYearly[Day]&gt;=DAY(A134))),--(IFERROR(MOD(TYearly[Month]-MONTH(A134)+12,12),1)=0),TYearly[Amount]))</f>
        <v>0</v>
      </c>
      <c r="G134" s="8">
        <f>IF(A134="","",SUMIF(TOneTime[Due Date],A134,TOneTime[Amount]))</f>
        <v>0</v>
      </c>
      <c r="H134" s="8" cm="1">
        <f t="array" ref="H134">IF(A134="","",IF(COUNTIF(TOther[Frequency],$H$1)=0,0,SUMPRODUCT(--(IFERROR(MOD(A134-TOther[Start Date],7),1)=0),--(TOther[Frequency]=$H$1),--(TOther[Start Date]&lt;=A134),--(TOther[End Date Calc]&gt;=A134),TOther[Amount])))</f>
        <v>0</v>
      </c>
      <c r="I134" s="8" cm="1">
        <f t="array" ref="I134">IF(A134="","",IF(COUNTIF(TOther[Frequency],$I$1)=0,0,SUMPRODUCT(--(IFERROR(MOD(A134-TOther[Start Date],14),1)=0),--(TOther[Frequency]=$I$1),--(TOther[Start Date]&lt;=A134),--(TOther[End Date Calc]&gt;=A134),TOther[Amount])))</f>
        <v>0</v>
      </c>
      <c r="J134" s="8">
        <f>IF(A134="","",IF(COUNTIF(TOther[Frequency],$J$1)=0,0,IF(OR(DAY(A134)=1,DAY(A134)=15),SUMIFS(TOther[Amount],TOther[Frequency],$J$1,TOther[Start Date],"&lt;="&amp;$A134,TOther[End Date Calc],"&gt;="&amp;A134),0)))</f>
        <v>0</v>
      </c>
      <c r="K134" s="8">
        <f>IF(A134="","",IF(COUNTIF(TOther[Frequency],$K$1)=0,0,IF(A134=(A134-DAY(A134)+1+2*7-WEEKDAY(A134-DAY(A134)+8-4,1)),SUMIFS(TOther[Amount],TOther[Frequency],$K$1,TOther[Start Date],"&lt;="&amp;$A134,TOther[End Date Calc],"&gt;="&amp;A134),0)))</f>
        <v>0</v>
      </c>
      <c r="L134" s="8">
        <f>IF(A134="","",IF(COUNTIF(TOther[Frequency],$L$1)=0,0,IF(A134=(A134-DAY(A134)+1+3*7-WEEKDAY(A134-DAY(A134)+8-4,1)),SUMIFS(TOther[Amount],TOther[Frequency],$L$1,TOther[Start Date],"&lt;="&amp;$A134,TOther[End Date Calc],"&gt;="&amp;A134),0)))</f>
        <v>0</v>
      </c>
      <c r="M134" s="8">
        <f>IF(A134="","",IF(COUNTIF(TOther[Frequency],$M$1)=0,0,IF(A134=(A134-DAY(A134)+1+4*7-WEEKDAY(A134-DAY(A134)+8-4,1)),SUMIFS(TOther[Amount],TOther[Frequency],$M$1,TOther[Start Date],"&lt;="&amp;$A134,TOther[End Date Calc],"&gt;="&amp;A134),0)))</f>
        <v>0</v>
      </c>
      <c r="N134" s="8" cm="1">
        <f t="array" ref="N134">IF(A134="","",IF(COUNTIF(TOther[Frequency],$N$1)=0,0,SUMPRODUCT(--(IFERROR(MOD(A134-TOther[Start Date],28),1)=0),--(TOther[Frequency]=$N$1),--(TOther[Start Date]&lt;=A134),--(TOther[End Date Calc]&gt;=A134),TOther[Amount])))</f>
        <v>0</v>
      </c>
      <c r="O134" s="8" cm="1">
        <f t="array" ref="O134">IF(A134="","",IF(COUNTIF(TOther[Frequency],$O$1)=0,0,SUMPRODUCT(--(IFERROR(MOD(A134-TOther[Start Date],42),1)=0),--(TOther[Frequency]=$O$1),--(TOther[Start Date]&lt;=A134),--(TOther[End Date Calc]&gt;=A134),TOther[Amount])))</f>
        <v>0</v>
      </c>
      <c r="P134" s="8" cm="1">
        <f t="array" ref="P134">IF(A134="","",IF(COUNTIF(TOther[Frequency],$P$1)=0,0,SUMPRODUCT(--(IFERROR(MOD(A134-TOther[Start Date],56),1)=0),--(TOther[Frequency]=$P$1),--(TOther[Start Date]&lt;=A134),--(TOther[End Date Calc]&gt;=A134),TOther[Amount])))</f>
        <v>0</v>
      </c>
      <c r="Q134" s="8">
        <f>IF(A134="","",IF(COUNTIF(TOther[Frequency],$Q$1)=0,0,IF(B134="N",SUMIFS(TOther[Amount],TOther[Frequency],$Q$1,TOther[Start Date],"&lt;="&amp;$A134,TOther[End Date Calc],"&gt;="&amp;A134,TOther[Start Day],DAY(A134)),SUMIFS(TOther[Amount],TOther[Frequency],$Q$1,TOther[Start Date],"&lt;="&amp;$A134,TOther[End Date Calc],"&gt;="&amp;A134,TOther[Start Day],"&gt;="&amp;DAY(A134)))))</f>
        <v>0</v>
      </c>
      <c r="R134" s="8" cm="1">
        <f t="array" ref="R134">IF(A134="","",IF(COUNTIF(TOther[Frequency],R$1)=0,0,SUMPRODUCT(--(TOther[Frequency]=R$1),--(TOther[Start Date]&lt;=A134),--(TOther[End Date Calc]&gt;=A134),IF(B134="N",--(TOther[Start Day]=DAY(A134)),--(TOther[Start Day]&gt;=DAY(A134))),--(IFERROR(MOD(TOther[Start Month]-MONTH(A134)+2,2),1)=0),TOther[Amount])))</f>
        <v>0</v>
      </c>
      <c r="S134" s="8" cm="1">
        <f t="array" ref="S134">IF(A134="","",IF(COUNTIF(TOther[Frequency],S$1)=0,0,SUMPRODUCT(--(TOther[Frequency]=S$1),--(TOther[Start Date]&lt;=A134),--(TOther[End Date Calc]&gt;=A134),IF(B134="N",--(TOther[Start Day]=DAY(A134)),--(TOther[Start Day]&gt;=DAY(A134))),--(IFERROR(MOD(TOther[Start Month]-MONTH(A134)+3,3),1)=0),TOther[Amount])))</f>
        <v>0</v>
      </c>
      <c r="T134" s="8" cm="1">
        <f t="array" ref="T134">IF($A134="","",IF(COUNTIF(TOther[Frequency],T$1)=0,0,SUMPRODUCT(--(TOther[Frequency]=T$1),--(TOther[Start Date]&lt;=$A134),--(TOther[End Date Calc]&gt;=$A134),IF($B134="N",--(TOther[Start Day]=DAY($A134)),--(TOther[Start Day]&gt;=DAY($A134))),--(IFERROR(MOD(TOther[Start Month]-MONTH($A134)+4,4),1)=0),TOther[Amount])))</f>
        <v>0</v>
      </c>
      <c r="U134" s="8" cm="1">
        <f t="array" ref="U134">IF(A134="","",IF(COUNTIF(TOther[Frequency],$U$1)=0,0,SUMPRODUCT(--(TOther[Frequency]=$U$1),--(TOther[Start Date]&lt;=A134),--(TOther[End Date Calc]&gt;=A134),IF(B134="N",--(TOther[Start Day]=DAY(A134)),--(TOther[Start Day]&gt;=DAY(A134))),--(IFERROR(MOD(TOther[Start Month]-MONTH(A134)+6,6),1)=0),TOther[Amount])))</f>
        <v>0</v>
      </c>
      <c r="V134" s="8" cm="1">
        <f t="array" ref="V134">IF(A134="","",IF(COUNTIF(TOther[Frequency],$V$1)=0,0,SUMPRODUCT(--(TOther[Frequency]=$V$1),--(TOther[Start Date]&lt;=A134),--(TOther[End Date Calc]&gt;=A134),IF(B134="N",--(TOther[Start Day]=DAY(A134)),--(TOther[Start Day]&gt;=DAY(A134))),--(IFERROR(MOD(TOther[Start Month]-MONTH(A134)+12,12),1)=0),TOther[Amount])))</f>
        <v>0</v>
      </c>
      <c r="W134" s="8">
        <f>IF(A134="","",SUMIFS(TOther[Amount],TOther[Start Date],A134,TOther[Frequency],$W$1))</f>
        <v>0</v>
      </c>
      <c r="X134" s="9">
        <f t="shared" si="10"/>
        <v>500</v>
      </c>
      <c r="Y134" s="9">
        <f t="shared" si="14"/>
        <v>0</v>
      </c>
      <c r="Z134" s="8" cm="1">
        <f t="array" ref="Z134">IF(A134="","",IF(COUNTIF('2) Income'!$D$13:$D$32,"Weekly")=0,0,SUMPRODUCT(--(IFERROR(MOD(A134-'2) Income'!$F$13:$F$32,7),1)=0),--('2) Income'!$D$13:$D$32="Weekly"),--('2) Income'!$F$13:$F$32&lt;=A134),'2) Income'!$E$13:$E$32)))</f>
        <v>0</v>
      </c>
      <c r="AA134" s="8" cm="1">
        <f t="array" ref="AA134">IF(A134="","",IF(COUNTIF('2) Income'!$D$13:$D$32,"Every Other Week")=0,0,SUMPRODUCT(--(IFERROR(MOD(A134-'2) Income'!$F$13:$F$32,14),1)=0),--('2) Income'!$D$13:$D$32="Every Other Week"),--('2) Income'!$F$13:$F$32&lt;=A134),'2) Income'!$E$13:$E$32)))</f>
        <v>0</v>
      </c>
      <c r="AB134" s="8">
        <f>IF(A134="","",IF(COUNTIF('2) Income'!$D$13:$D$32,"1st and 15th")=0,0,IF(OR(DAY(A134)=1,DAY(A134)=15),SUMIFS('2) Income'!$E$13:$E$32,'2) Income'!$D$13:$D$32,"1st and 15th",'2) Income'!$F$13:$F$32,"&lt;="&amp;$A134),0)))</f>
        <v>0</v>
      </c>
      <c r="AC134" s="8">
        <f>IF(A134="","",IF(COUNTIF('2) Income'!$D$13:$D$32,"2nd Wednesday")=0,0,IF(A134=(A134-DAY(A134)+1+2*7-WEEKDAY(A134-DAY(A134)+8-4,1)),SUMIFS('2) Income'!$E$13:$E$32,'2) Income'!$D$13:$D$32,"2nd Wednesday",'2) Income'!$F$13:$F$32,"&lt;="&amp;$A134),0)))</f>
        <v>0</v>
      </c>
      <c r="AD134" s="8">
        <f>IF(A134="","",IF(COUNTIF('2) Income'!$D$13:$D$32,"3rd Wednesday")=0,0,IF(A134=(A134-DAY(A134)+1+3*7-WEEKDAY(A134-DAY(A134)+8-4,1)),SUMIFS('2) Income'!$E$13:$E$32,'2) Income'!$D$13:$D$32,"3rd Wednesday",'2) Income'!$F$13:$F$32,"&lt;="&amp;$A134),0)))</f>
        <v>0</v>
      </c>
      <c r="AE134" s="8">
        <f>IF(A134="","",IF(COUNTIF('2) Income'!$D$13:$D$32,"4th Wednesday")=0,0,IF(A134=(A134-DAY(A134)+1+4*7-WEEKDAY(A134-DAY(A134)+8-4,1)),SUMIFS('2) Income'!$E$13:$E$32,'2) Income'!$D$13:$D$32,"4th Wednesday",'2) Income'!$F$13:$F$32,"&lt;="&amp;$A134),0)))</f>
        <v>0</v>
      </c>
      <c r="AF134" s="8" cm="1">
        <f t="array" ref="AF134">IF(A134="","",IF(COUNTIF('2) Income'!$D$13:$D$32,"Every 4 Weeks")=0,0,SUMPRODUCT(--(IFERROR(MOD(A134-'2) Income'!$F$13:$F$32,28),1)=0),--('2) Income'!$D$13:$D$32="Every 4 Weeks"),--('2) Income'!$F$13:$F$32&lt;=A134),'2) Income'!$E$13:$E$32)))</f>
        <v>0</v>
      </c>
      <c r="AG134" s="8">
        <f>IF(A134="","",IF(COUNTIF('2) Income'!$D$13:$D$32,"Monthly")=0,0,IF(B134="N",SUMIFS('2) Income'!$E$13:$E$32,'2) Income'!$D$13:$D$32,"monthly",'2) Income'!$F$13:$F$32,"&lt;="&amp;$A134,'2) Income'!$I$13:$I$32,DAY(A134)),SUMIFS('2) Income'!$E$13:$E$32,'2) Income'!$D$13:$D$32,"monthly",'2) Income'!$F$13:$F$32,"&lt;="&amp;$A134,'2) Income'!$I$13:$I$32,"&gt;="&amp;DAY(A134)))))</f>
        <v>0</v>
      </c>
      <c r="AH134" s="8" cm="1">
        <f t="array" ref="AH134">IF(A134="","",IF(COUNTIF('2) Income'!$D$13:$D$32,"Yearly")=0,0,SUMPRODUCT(--('2) Income'!$D$13:$D$32="Yearly"),--('2) Income'!$F$13:$F$32&lt;=A134),IF(B134="N",--('2) Income'!$I$13:$I$32=DAY(A134)),--('2) Income'!$I$13:$I$32&gt;=DAY(A134))),--(IFERROR(MOD('2) Income'!$H$13:$H$32-MONTH(A134)+12,12),1)=0),'2) Income'!$E$13:$E$32)))</f>
        <v>0</v>
      </c>
      <c r="AI134" s="8">
        <f>IF(A134="","",IF(COUNTIF('2) Income'!$D$13:$D$32,"one-time")=0,0,SUMIFS('2) Income'!$E$13:$E$32,'2) Income'!$D$13:$D$32,"one-time",'2) Income'!$F$13:$F$32,"="&amp;$A134)))</f>
        <v>0</v>
      </c>
      <c r="AJ134" s="9">
        <f t="shared" si="11"/>
        <v>0</v>
      </c>
    </row>
    <row r="135" spans="1:36">
      <c r="A135" s="7">
        <f>IF(A134="","",IF(A134+1&lt;='1) Period'!$E$21,A134+1,""))</f>
        <v>45607</v>
      </c>
      <c r="B135" s="7" t="str">
        <f t="shared" si="12"/>
        <v>N</v>
      </c>
      <c r="C135" t="str">
        <f t="shared" si="13"/>
        <v>F</v>
      </c>
      <c r="D135" s="8">
        <f>IF(A135="","",IF(TEXT(A135,"dddd")='4) Happy Money'!$E$23,WAllowance,0))</f>
        <v>400</v>
      </c>
      <c r="E135" s="8">
        <f>IF(A135="","",IF(B135="N",SUMIF(TMonthly[Day of the Month],DAY(A135),TMonthly[Amount]),SUMIF(TMonthly[Day of the Month],"&gt;="&amp;DAY(A135),TMonthly[Amount])))</f>
        <v>300</v>
      </c>
      <c r="F135" s="8" cm="1">
        <f t="array" ref="F135">IF(A135="","",SUMPRODUCT(--(TYearly[Due Date]&lt;=A135),IF(B135="N",--(TYearly[Day]=DAY(A135)),--(TYearly[Day]&gt;=DAY(A135))),--(IFERROR(MOD(TYearly[Month]-MONTH(A135)+12,12),1)=0),TYearly[Amount]))</f>
        <v>0</v>
      </c>
      <c r="G135" s="8">
        <f>IF(A135="","",SUMIF(TOneTime[Due Date],A135,TOneTime[Amount]))</f>
        <v>0</v>
      </c>
      <c r="H135" s="8" cm="1">
        <f t="array" ref="H135">IF(A135="","",IF(COUNTIF(TOther[Frequency],$H$1)=0,0,SUMPRODUCT(--(IFERROR(MOD(A135-TOther[Start Date],7),1)=0),--(TOther[Frequency]=$H$1),--(TOther[Start Date]&lt;=A135),--(TOther[End Date Calc]&gt;=A135),TOther[Amount])))</f>
        <v>0</v>
      </c>
      <c r="I135" s="8" cm="1">
        <f t="array" ref="I135">IF(A135="","",IF(COUNTIF(TOther[Frequency],$I$1)=0,0,SUMPRODUCT(--(IFERROR(MOD(A135-TOther[Start Date],14),1)=0),--(TOther[Frequency]=$I$1),--(TOther[Start Date]&lt;=A135),--(TOther[End Date Calc]&gt;=A135),TOther[Amount])))</f>
        <v>230</v>
      </c>
      <c r="J135" s="8">
        <f>IF(A135="","",IF(COUNTIF(TOther[Frequency],$J$1)=0,0,IF(OR(DAY(A135)=1,DAY(A135)=15),SUMIFS(TOther[Amount],TOther[Frequency],$J$1,TOther[Start Date],"&lt;="&amp;$A135,TOther[End Date Calc],"&gt;="&amp;A135),0)))</f>
        <v>0</v>
      </c>
      <c r="K135" s="8">
        <f>IF(A135="","",IF(COUNTIF(TOther[Frequency],$K$1)=0,0,IF(A135=(A135-DAY(A135)+1+2*7-WEEKDAY(A135-DAY(A135)+8-4,1)),SUMIFS(TOther[Amount],TOther[Frequency],$K$1,TOther[Start Date],"&lt;="&amp;$A135,TOther[End Date Calc],"&gt;="&amp;A135),0)))</f>
        <v>0</v>
      </c>
      <c r="L135" s="8">
        <f>IF(A135="","",IF(COUNTIF(TOther[Frequency],$L$1)=0,0,IF(A135=(A135-DAY(A135)+1+3*7-WEEKDAY(A135-DAY(A135)+8-4,1)),SUMIFS(TOther[Amount],TOther[Frequency],$L$1,TOther[Start Date],"&lt;="&amp;$A135,TOther[End Date Calc],"&gt;="&amp;A135),0)))</f>
        <v>0</v>
      </c>
      <c r="M135" s="8">
        <f>IF(A135="","",IF(COUNTIF(TOther[Frequency],$M$1)=0,0,IF(A135=(A135-DAY(A135)+1+4*7-WEEKDAY(A135-DAY(A135)+8-4,1)),SUMIFS(TOther[Amount],TOther[Frequency],$M$1,TOther[Start Date],"&lt;="&amp;$A135,TOther[End Date Calc],"&gt;="&amp;A135),0)))</f>
        <v>0</v>
      </c>
      <c r="N135" s="8" cm="1">
        <f t="array" ref="N135">IF(A135="","",IF(COUNTIF(TOther[Frequency],$N$1)=0,0,SUMPRODUCT(--(IFERROR(MOD(A135-TOther[Start Date],28),1)=0),--(TOther[Frequency]=$N$1),--(TOther[Start Date]&lt;=A135),--(TOther[End Date Calc]&gt;=A135),TOther[Amount])))</f>
        <v>0</v>
      </c>
      <c r="O135" s="8" cm="1">
        <f t="array" ref="O135">IF(A135="","",IF(COUNTIF(TOther[Frequency],$O$1)=0,0,SUMPRODUCT(--(IFERROR(MOD(A135-TOther[Start Date],42),1)=0),--(TOther[Frequency]=$O$1),--(TOther[Start Date]&lt;=A135),--(TOther[End Date Calc]&gt;=A135),TOther[Amount])))</f>
        <v>0</v>
      </c>
      <c r="P135" s="8" cm="1">
        <f t="array" ref="P135">IF(A135="","",IF(COUNTIF(TOther[Frequency],$P$1)=0,0,SUMPRODUCT(--(IFERROR(MOD(A135-TOther[Start Date],56),1)=0),--(TOther[Frequency]=$P$1),--(TOther[Start Date]&lt;=A135),--(TOther[End Date Calc]&gt;=A135),TOther[Amount])))</f>
        <v>0</v>
      </c>
      <c r="Q135" s="8">
        <f>IF(A135="","",IF(COUNTIF(TOther[Frequency],$Q$1)=0,0,IF(B135="N",SUMIFS(TOther[Amount],TOther[Frequency],$Q$1,TOther[Start Date],"&lt;="&amp;$A135,TOther[End Date Calc],"&gt;="&amp;A135,TOther[Start Day],DAY(A135)),SUMIFS(TOther[Amount],TOther[Frequency],$Q$1,TOther[Start Date],"&lt;="&amp;$A135,TOther[End Date Calc],"&gt;="&amp;A135,TOther[Start Day],"&gt;="&amp;DAY(A135)))))</f>
        <v>0</v>
      </c>
      <c r="R135" s="8" cm="1">
        <f t="array" ref="R135">IF(A135="","",IF(COUNTIF(TOther[Frequency],R$1)=0,0,SUMPRODUCT(--(TOther[Frequency]=R$1),--(TOther[Start Date]&lt;=A135),--(TOther[End Date Calc]&gt;=A135),IF(B135="N",--(TOther[Start Day]=DAY(A135)),--(TOther[Start Day]&gt;=DAY(A135))),--(IFERROR(MOD(TOther[Start Month]-MONTH(A135)+2,2),1)=0),TOther[Amount])))</f>
        <v>0</v>
      </c>
      <c r="S135" s="8" cm="1">
        <f t="array" ref="S135">IF(A135="","",IF(COUNTIF(TOther[Frequency],S$1)=0,0,SUMPRODUCT(--(TOther[Frequency]=S$1),--(TOther[Start Date]&lt;=A135),--(TOther[End Date Calc]&gt;=A135),IF(B135="N",--(TOther[Start Day]=DAY(A135)),--(TOther[Start Day]&gt;=DAY(A135))),--(IFERROR(MOD(TOther[Start Month]-MONTH(A135)+3,3),1)=0),TOther[Amount])))</f>
        <v>0</v>
      </c>
      <c r="T135" s="8" cm="1">
        <f t="array" ref="T135">IF($A135="","",IF(COUNTIF(TOther[Frequency],T$1)=0,0,SUMPRODUCT(--(TOther[Frequency]=T$1),--(TOther[Start Date]&lt;=$A135),--(TOther[End Date Calc]&gt;=$A135),IF($B135="N",--(TOther[Start Day]=DAY($A135)),--(TOther[Start Day]&gt;=DAY($A135))),--(IFERROR(MOD(TOther[Start Month]-MONTH($A135)+4,4),1)=0),TOther[Amount])))</f>
        <v>0</v>
      </c>
      <c r="U135" s="8" cm="1">
        <f t="array" ref="U135">IF(A135="","",IF(COUNTIF(TOther[Frequency],$U$1)=0,0,SUMPRODUCT(--(TOther[Frequency]=$U$1),--(TOther[Start Date]&lt;=A135),--(TOther[End Date Calc]&gt;=A135),IF(B135="N",--(TOther[Start Day]=DAY(A135)),--(TOther[Start Day]&gt;=DAY(A135))),--(IFERROR(MOD(TOther[Start Month]-MONTH(A135)+6,6),1)=0),TOther[Amount])))</f>
        <v>0</v>
      </c>
      <c r="V135" s="8" cm="1">
        <f t="array" ref="V135">IF(A135="","",IF(COUNTIF(TOther[Frequency],$V$1)=0,0,SUMPRODUCT(--(TOther[Frequency]=$V$1),--(TOther[Start Date]&lt;=A135),--(TOther[End Date Calc]&gt;=A135),IF(B135="N",--(TOther[Start Day]=DAY(A135)),--(TOther[Start Day]&gt;=DAY(A135))),--(IFERROR(MOD(TOther[Start Month]-MONTH(A135)+12,12),1)=0),TOther[Amount])))</f>
        <v>0</v>
      </c>
      <c r="W135" s="8">
        <f>IF(A135="","",SUMIFS(TOther[Amount],TOther[Start Date],A135,TOther[Frequency],$W$1))</f>
        <v>0</v>
      </c>
      <c r="X135" s="9">
        <f t="shared" si="10"/>
        <v>530</v>
      </c>
      <c r="Y135" s="9">
        <f t="shared" si="14"/>
        <v>230</v>
      </c>
      <c r="Z135" s="8" cm="1">
        <f t="array" ref="Z135">IF(A135="","",IF(COUNTIF('2) Income'!$D$13:$D$32,"Weekly")=0,0,SUMPRODUCT(--(IFERROR(MOD(A135-'2) Income'!$F$13:$F$32,7),1)=0),--('2) Income'!$D$13:$D$32="Weekly"),--('2) Income'!$F$13:$F$32&lt;=A135),'2) Income'!$E$13:$E$32)))</f>
        <v>0</v>
      </c>
      <c r="AA135" s="8" cm="1">
        <f t="array" ref="AA135">IF(A135="","",IF(COUNTIF('2) Income'!$D$13:$D$32,"Every Other Week")=0,0,SUMPRODUCT(--(IFERROR(MOD(A135-'2) Income'!$F$13:$F$32,14),1)=0),--('2) Income'!$D$13:$D$32="Every Other Week"),--('2) Income'!$F$13:$F$32&lt;=A135),'2) Income'!$E$13:$E$32)))</f>
        <v>0</v>
      </c>
      <c r="AB135" s="8">
        <f>IF(A135="","",IF(COUNTIF('2) Income'!$D$13:$D$32,"1st and 15th")=0,0,IF(OR(DAY(A135)=1,DAY(A135)=15),SUMIFS('2) Income'!$E$13:$E$32,'2) Income'!$D$13:$D$32,"1st and 15th",'2) Income'!$F$13:$F$32,"&lt;="&amp;$A135),0)))</f>
        <v>0</v>
      </c>
      <c r="AC135" s="8">
        <f>IF(A135="","",IF(COUNTIF('2) Income'!$D$13:$D$32,"2nd Wednesday")=0,0,IF(A135=(A135-DAY(A135)+1+2*7-WEEKDAY(A135-DAY(A135)+8-4,1)),SUMIFS('2) Income'!$E$13:$E$32,'2) Income'!$D$13:$D$32,"2nd Wednesday",'2) Income'!$F$13:$F$32,"&lt;="&amp;$A135),0)))</f>
        <v>0</v>
      </c>
      <c r="AD135" s="8">
        <f>IF(A135="","",IF(COUNTIF('2) Income'!$D$13:$D$32,"3rd Wednesday")=0,0,IF(A135=(A135-DAY(A135)+1+3*7-WEEKDAY(A135-DAY(A135)+8-4,1)),SUMIFS('2) Income'!$E$13:$E$32,'2) Income'!$D$13:$D$32,"3rd Wednesday",'2) Income'!$F$13:$F$32,"&lt;="&amp;$A135),0)))</f>
        <v>0</v>
      </c>
      <c r="AE135" s="8">
        <f>IF(A135="","",IF(COUNTIF('2) Income'!$D$13:$D$32,"4th Wednesday")=0,0,IF(A135=(A135-DAY(A135)+1+4*7-WEEKDAY(A135-DAY(A135)+8-4,1)),SUMIFS('2) Income'!$E$13:$E$32,'2) Income'!$D$13:$D$32,"4th Wednesday",'2) Income'!$F$13:$F$32,"&lt;="&amp;$A135),0)))</f>
        <v>0</v>
      </c>
      <c r="AF135" s="8" cm="1">
        <f t="array" ref="AF135">IF(A135="","",IF(COUNTIF('2) Income'!$D$13:$D$32,"Every 4 Weeks")=0,0,SUMPRODUCT(--(IFERROR(MOD(A135-'2) Income'!$F$13:$F$32,28),1)=0),--('2) Income'!$D$13:$D$32="Every 4 Weeks"),--('2) Income'!$F$13:$F$32&lt;=A135),'2) Income'!$E$13:$E$32)))</f>
        <v>0</v>
      </c>
      <c r="AG135" s="8">
        <f>IF(A135="","",IF(COUNTIF('2) Income'!$D$13:$D$32,"Monthly")=0,0,IF(B135="N",SUMIFS('2) Income'!$E$13:$E$32,'2) Income'!$D$13:$D$32,"monthly",'2) Income'!$F$13:$F$32,"&lt;="&amp;$A135,'2) Income'!$I$13:$I$32,DAY(A135)),SUMIFS('2) Income'!$E$13:$E$32,'2) Income'!$D$13:$D$32,"monthly",'2) Income'!$F$13:$F$32,"&lt;="&amp;$A135,'2) Income'!$I$13:$I$32,"&gt;="&amp;DAY(A135)))))</f>
        <v>0</v>
      </c>
      <c r="AH135" s="8" cm="1">
        <f t="array" ref="AH135">IF(A135="","",IF(COUNTIF('2) Income'!$D$13:$D$32,"Yearly")=0,0,SUMPRODUCT(--('2) Income'!$D$13:$D$32="Yearly"),--('2) Income'!$F$13:$F$32&lt;=A135),IF(B135="N",--('2) Income'!$I$13:$I$32=DAY(A135)),--('2) Income'!$I$13:$I$32&gt;=DAY(A135))),--(IFERROR(MOD('2) Income'!$H$13:$H$32-MONTH(A135)+12,12),1)=0),'2) Income'!$E$13:$E$32)))</f>
        <v>0</v>
      </c>
      <c r="AI135" s="8">
        <f>IF(A135="","",IF(COUNTIF('2) Income'!$D$13:$D$32,"one-time")=0,0,SUMIFS('2) Income'!$E$13:$E$32,'2) Income'!$D$13:$D$32,"one-time",'2) Income'!$F$13:$F$32,"="&amp;$A135)))</f>
        <v>0</v>
      </c>
      <c r="AJ135" s="9">
        <f t="shared" si="11"/>
        <v>0</v>
      </c>
    </row>
    <row r="136" spans="1:36">
      <c r="A136" s="7">
        <f>IF(A135="","",IF(A135+1&lt;='1) Period'!$E$21,A135+1,""))</f>
        <v>45608</v>
      </c>
      <c r="B136" s="7" t="str">
        <f t="shared" si="12"/>
        <v>N</v>
      </c>
      <c r="C136" t="str">
        <f t="shared" si="13"/>
        <v>F</v>
      </c>
      <c r="D136" s="8">
        <f>IF(A136="","",IF(TEXT(A136,"dddd")='4) Happy Money'!$E$23,WAllowance,0))</f>
        <v>0</v>
      </c>
      <c r="E136" s="8">
        <f>IF(A136="","",IF(B136="N",SUMIF(TMonthly[Day of the Month],DAY(A136),TMonthly[Amount]),SUMIF(TMonthly[Day of the Month],"&gt;="&amp;DAY(A136),TMonthly[Amount])))</f>
        <v>0</v>
      </c>
      <c r="F136" s="8" cm="1">
        <f t="array" ref="F136">IF(A136="","",SUMPRODUCT(--(TYearly[Due Date]&lt;=A136),IF(B136="N",--(TYearly[Day]=DAY(A136)),--(TYearly[Day]&gt;=DAY(A136))),--(IFERROR(MOD(TYearly[Month]-MONTH(A136)+12,12),1)=0),TYearly[Amount]))</f>
        <v>0</v>
      </c>
      <c r="G136" s="8">
        <f>IF(A136="","",SUMIF(TOneTime[Due Date],A136,TOneTime[Amount]))</f>
        <v>0</v>
      </c>
      <c r="H136" s="8" cm="1">
        <f t="array" ref="H136">IF(A136="","",IF(COUNTIF(TOther[Frequency],$H$1)=0,0,SUMPRODUCT(--(IFERROR(MOD(A136-TOther[Start Date],7),1)=0),--(TOther[Frequency]=$H$1),--(TOther[Start Date]&lt;=A136),--(TOther[End Date Calc]&gt;=A136),TOther[Amount])))</f>
        <v>0</v>
      </c>
      <c r="I136" s="8" cm="1">
        <f t="array" ref="I136">IF(A136="","",IF(COUNTIF(TOther[Frequency],$I$1)=0,0,SUMPRODUCT(--(IFERROR(MOD(A136-TOther[Start Date],14),1)=0),--(TOther[Frequency]=$I$1),--(TOther[Start Date]&lt;=A136),--(TOther[End Date Calc]&gt;=A136),TOther[Amount])))</f>
        <v>0</v>
      </c>
      <c r="J136" s="8">
        <f>IF(A136="","",IF(COUNTIF(TOther[Frequency],$J$1)=0,0,IF(OR(DAY(A136)=1,DAY(A136)=15),SUMIFS(TOther[Amount],TOther[Frequency],$J$1,TOther[Start Date],"&lt;="&amp;$A136,TOther[End Date Calc],"&gt;="&amp;A136),0)))</f>
        <v>0</v>
      </c>
      <c r="K136" s="8">
        <f>IF(A136="","",IF(COUNTIF(TOther[Frequency],$K$1)=0,0,IF(A136=(A136-DAY(A136)+1+2*7-WEEKDAY(A136-DAY(A136)+8-4,1)),SUMIFS(TOther[Amount],TOther[Frequency],$K$1,TOther[Start Date],"&lt;="&amp;$A136,TOther[End Date Calc],"&gt;="&amp;A136),0)))</f>
        <v>0</v>
      </c>
      <c r="L136" s="8">
        <f>IF(A136="","",IF(COUNTIF(TOther[Frequency],$L$1)=0,0,IF(A136=(A136-DAY(A136)+1+3*7-WEEKDAY(A136-DAY(A136)+8-4,1)),SUMIFS(TOther[Amount],TOther[Frequency],$L$1,TOther[Start Date],"&lt;="&amp;$A136,TOther[End Date Calc],"&gt;="&amp;A136),0)))</f>
        <v>0</v>
      </c>
      <c r="M136" s="8">
        <f>IF(A136="","",IF(COUNTIF(TOther[Frequency],$M$1)=0,0,IF(A136=(A136-DAY(A136)+1+4*7-WEEKDAY(A136-DAY(A136)+8-4,1)),SUMIFS(TOther[Amount],TOther[Frequency],$M$1,TOther[Start Date],"&lt;="&amp;$A136,TOther[End Date Calc],"&gt;="&amp;A136),0)))</f>
        <v>0</v>
      </c>
      <c r="N136" s="8" cm="1">
        <f t="array" ref="N136">IF(A136="","",IF(COUNTIF(TOther[Frequency],$N$1)=0,0,SUMPRODUCT(--(IFERROR(MOD(A136-TOther[Start Date],28),1)=0),--(TOther[Frequency]=$N$1),--(TOther[Start Date]&lt;=A136),--(TOther[End Date Calc]&gt;=A136),TOther[Amount])))</f>
        <v>0</v>
      </c>
      <c r="O136" s="8" cm="1">
        <f t="array" ref="O136">IF(A136="","",IF(COUNTIF(TOther[Frequency],$O$1)=0,0,SUMPRODUCT(--(IFERROR(MOD(A136-TOther[Start Date],42),1)=0),--(TOther[Frequency]=$O$1),--(TOther[Start Date]&lt;=A136),--(TOther[End Date Calc]&gt;=A136),TOther[Amount])))</f>
        <v>0</v>
      </c>
      <c r="P136" s="8" cm="1">
        <f t="array" ref="P136">IF(A136="","",IF(COUNTIF(TOther[Frequency],$P$1)=0,0,SUMPRODUCT(--(IFERROR(MOD(A136-TOther[Start Date],56),1)=0),--(TOther[Frequency]=$P$1),--(TOther[Start Date]&lt;=A136),--(TOther[End Date Calc]&gt;=A136),TOther[Amount])))</f>
        <v>0</v>
      </c>
      <c r="Q136" s="8">
        <f>IF(A136="","",IF(COUNTIF(TOther[Frequency],$Q$1)=0,0,IF(B136="N",SUMIFS(TOther[Amount],TOther[Frequency],$Q$1,TOther[Start Date],"&lt;="&amp;$A136,TOther[End Date Calc],"&gt;="&amp;A136,TOther[Start Day],DAY(A136)),SUMIFS(TOther[Amount],TOther[Frequency],$Q$1,TOther[Start Date],"&lt;="&amp;$A136,TOther[End Date Calc],"&gt;="&amp;A136,TOther[Start Day],"&gt;="&amp;DAY(A136)))))</f>
        <v>0</v>
      </c>
      <c r="R136" s="8" cm="1">
        <f t="array" ref="R136">IF(A136="","",IF(COUNTIF(TOther[Frequency],R$1)=0,0,SUMPRODUCT(--(TOther[Frequency]=R$1),--(TOther[Start Date]&lt;=A136),--(TOther[End Date Calc]&gt;=A136),IF(B136="N",--(TOther[Start Day]=DAY(A136)),--(TOther[Start Day]&gt;=DAY(A136))),--(IFERROR(MOD(TOther[Start Month]-MONTH(A136)+2,2),1)=0),TOther[Amount])))</f>
        <v>0</v>
      </c>
      <c r="S136" s="8" cm="1">
        <f t="array" ref="S136">IF(A136="","",IF(COUNTIF(TOther[Frequency],S$1)=0,0,SUMPRODUCT(--(TOther[Frequency]=S$1),--(TOther[Start Date]&lt;=A136),--(TOther[End Date Calc]&gt;=A136),IF(B136="N",--(TOther[Start Day]=DAY(A136)),--(TOther[Start Day]&gt;=DAY(A136))),--(IFERROR(MOD(TOther[Start Month]-MONTH(A136)+3,3),1)=0),TOther[Amount])))</f>
        <v>0</v>
      </c>
      <c r="T136" s="8" cm="1">
        <f t="array" ref="T136">IF($A136="","",IF(COUNTIF(TOther[Frequency],T$1)=0,0,SUMPRODUCT(--(TOther[Frequency]=T$1),--(TOther[Start Date]&lt;=$A136),--(TOther[End Date Calc]&gt;=$A136),IF($B136="N",--(TOther[Start Day]=DAY($A136)),--(TOther[Start Day]&gt;=DAY($A136))),--(IFERROR(MOD(TOther[Start Month]-MONTH($A136)+4,4),1)=0),TOther[Amount])))</f>
        <v>0</v>
      </c>
      <c r="U136" s="8" cm="1">
        <f t="array" ref="U136">IF(A136="","",IF(COUNTIF(TOther[Frequency],$U$1)=0,0,SUMPRODUCT(--(TOther[Frequency]=$U$1),--(TOther[Start Date]&lt;=A136),--(TOther[End Date Calc]&gt;=A136),IF(B136="N",--(TOther[Start Day]=DAY(A136)),--(TOther[Start Day]&gt;=DAY(A136))),--(IFERROR(MOD(TOther[Start Month]-MONTH(A136)+6,6),1)=0),TOther[Amount])))</f>
        <v>0</v>
      </c>
      <c r="V136" s="8" cm="1">
        <f t="array" ref="V136">IF(A136="","",IF(COUNTIF(TOther[Frequency],$V$1)=0,0,SUMPRODUCT(--(TOther[Frequency]=$V$1),--(TOther[Start Date]&lt;=A136),--(TOther[End Date Calc]&gt;=A136),IF(B136="N",--(TOther[Start Day]=DAY(A136)),--(TOther[Start Day]&gt;=DAY(A136))),--(IFERROR(MOD(TOther[Start Month]-MONTH(A136)+12,12),1)=0),TOther[Amount])))</f>
        <v>0</v>
      </c>
      <c r="W136" s="8">
        <f>IF(A136="","",SUMIFS(TOther[Amount],TOther[Start Date],A136,TOther[Frequency],$W$1))</f>
        <v>0</v>
      </c>
      <c r="X136" s="9">
        <f t="shared" si="10"/>
        <v>0</v>
      </c>
      <c r="Y136" s="9">
        <f t="shared" si="14"/>
        <v>0</v>
      </c>
      <c r="Z136" s="8" cm="1">
        <f t="array" ref="Z136">IF(A136="","",IF(COUNTIF('2) Income'!$D$13:$D$32,"Weekly")=0,0,SUMPRODUCT(--(IFERROR(MOD(A136-'2) Income'!$F$13:$F$32,7),1)=0),--('2) Income'!$D$13:$D$32="Weekly"),--('2) Income'!$F$13:$F$32&lt;=A136),'2) Income'!$E$13:$E$32)))</f>
        <v>0</v>
      </c>
      <c r="AA136" s="8" cm="1">
        <f t="array" ref="AA136">IF(A136="","",IF(COUNTIF('2) Income'!$D$13:$D$32,"Every Other Week")=0,0,SUMPRODUCT(--(IFERROR(MOD(A136-'2) Income'!$F$13:$F$32,14),1)=0),--('2) Income'!$D$13:$D$32="Every Other Week"),--('2) Income'!$F$13:$F$32&lt;=A136),'2) Income'!$E$13:$E$32)))</f>
        <v>0</v>
      </c>
      <c r="AB136" s="8">
        <f>IF(A136="","",IF(COUNTIF('2) Income'!$D$13:$D$32,"1st and 15th")=0,0,IF(OR(DAY(A136)=1,DAY(A136)=15),SUMIFS('2) Income'!$E$13:$E$32,'2) Income'!$D$13:$D$32,"1st and 15th",'2) Income'!$F$13:$F$32,"&lt;="&amp;$A136),0)))</f>
        <v>0</v>
      </c>
      <c r="AC136" s="8">
        <f>IF(A136="","",IF(COUNTIF('2) Income'!$D$13:$D$32,"2nd Wednesday")=0,0,IF(A136=(A136-DAY(A136)+1+2*7-WEEKDAY(A136-DAY(A136)+8-4,1)),SUMIFS('2) Income'!$E$13:$E$32,'2) Income'!$D$13:$D$32,"2nd Wednesday",'2) Income'!$F$13:$F$32,"&lt;="&amp;$A136),0)))</f>
        <v>0</v>
      </c>
      <c r="AD136" s="8">
        <f>IF(A136="","",IF(COUNTIF('2) Income'!$D$13:$D$32,"3rd Wednesday")=0,0,IF(A136=(A136-DAY(A136)+1+3*7-WEEKDAY(A136-DAY(A136)+8-4,1)),SUMIFS('2) Income'!$E$13:$E$32,'2) Income'!$D$13:$D$32,"3rd Wednesday",'2) Income'!$F$13:$F$32,"&lt;="&amp;$A136),0)))</f>
        <v>0</v>
      </c>
      <c r="AE136" s="8">
        <f>IF(A136="","",IF(COUNTIF('2) Income'!$D$13:$D$32,"4th Wednesday")=0,0,IF(A136=(A136-DAY(A136)+1+4*7-WEEKDAY(A136-DAY(A136)+8-4,1)),SUMIFS('2) Income'!$E$13:$E$32,'2) Income'!$D$13:$D$32,"4th Wednesday",'2) Income'!$F$13:$F$32,"&lt;="&amp;$A136),0)))</f>
        <v>0</v>
      </c>
      <c r="AF136" s="8" cm="1">
        <f t="array" ref="AF136">IF(A136="","",IF(COUNTIF('2) Income'!$D$13:$D$32,"Every 4 Weeks")=0,0,SUMPRODUCT(--(IFERROR(MOD(A136-'2) Income'!$F$13:$F$32,28),1)=0),--('2) Income'!$D$13:$D$32="Every 4 Weeks"),--('2) Income'!$F$13:$F$32&lt;=A136),'2) Income'!$E$13:$E$32)))</f>
        <v>0</v>
      </c>
      <c r="AG136" s="8">
        <f>IF(A136="","",IF(COUNTIF('2) Income'!$D$13:$D$32,"Monthly")=0,0,IF(B136="N",SUMIFS('2) Income'!$E$13:$E$32,'2) Income'!$D$13:$D$32,"monthly",'2) Income'!$F$13:$F$32,"&lt;="&amp;$A136,'2) Income'!$I$13:$I$32,DAY(A136)),SUMIFS('2) Income'!$E$13:$E$32,'2) Income'!$D$13:$D$32,"monthly",'2) Income'!$F$13:$F$32,"&lt;="&amp;$A136,'2) Income'!$I$13:$I$32,"&gt;="&amp;DAY(A136)))))</f>
        <v>0</v>
      </c>
      <c r="AH136" s="8" cm="1">
        <f t="array" ref="AH136">IF(A136="","",IF(COUNTIF('2) Income'!$D$13:$D$32,"Yearly")=0,0,SUMPRODUCT(--('2) Income'!$D$13:$D$32="Yearly"),--('2) Income'!$F$13:$F$32&lt;=A136),IF(B136="N",--('2) Income'!$I$13:$I$32=DAY(A136)),--('2) Income'!$I$13:$I$32&gt;=DAY(A136))),--(IFERROR(MOD('2) Income'!$H$13:$H$32-MONTH(A136)+12,12),1)=0),'2) Income'!$E$13:$E$32)))</f>
        <v>0</v>
      </c>
      <c r="AI136" s="8">
        <f>IF(A136="","",IF(COUNTIF('2) Income'!$D$13:$D$32,"one-time")=0,0,SUMIFS('2) Income'!$E$13:$E$32,'2) Income'!$D$13:$D$32,"one-time",'2) Income'!$F$13:$F$32,"="&amp;$A136)))</f>
        <v>0</v>
      </c>
      <c r="AJ136" s="9">
        <f t="shared" si="11"/>
        <v>0</v>
      </c>
    </row>
    <row r="137" spans="1:36">
      <c r="A137" s="7">
        <f>IF(A136="","",IF(A136+1&lt;='1) Period'!$E$21,A136+1,""))</f>
        <v>45609</v>
      </c>
      <c r="B137" s="7" t="str">
        <f t="shared" si="12"/>
        <v>N</v>
      </c>
      <c r="C137" t="str">
        <f t="shared" si="13"/>
        <v>F</v>
      </c>
      <c r="D137" s="8">
        <f>IF(A137="","",IF(TEXT(A137,"dddd")='4) Happy Money'!$E$23,WAllowance,0))</f>
        <v>0</v>
      </c>
      <c r="E137" s="8">
        <f>IF(A137="","",IF(B137="N",SUMIF(TMonthly[Day of the Month],DAY(A137),TMonthly[Amount]),SUMIF(TMonthly[Day of the Month],"&gt;="&amp;DAY(A137),TMonthly[Amount])))</f>
        <v>0</v>
      </c>
      <c r="F137" s="8" cm="1">
        <f t="array" ref="F137">IF(A137="","",SUMPRODUCT(--(TYearly[Due Date]&lt;=A137),IF(B137="N",--(TYearly[Day]=DAY(A137)),--(TYearly[Day]&gt;=DAY(A137))),--(IFERROR(MOD(TYearly[Month]-MONTH(A137)+12,12),1)=0),TYearly[Amount]))</f>
        <v>0</v>
      </c>
      <c r="G137" s="8">
        <f>IF(A137="","",SUMIF(TOneTime[Due Date],A137,TOneTime[Amount]))</f>
        <v>0</v>
      </c>
      <c r="H137" s="8" cm="1">
        <f t="array" ref="H137">IF(A137="","",IF(COUNTIF(TOther[Frequency],$H$1)=0,0,SUMPRODUCT(--(IFERROR(MOD(A137-TOther[Start Date],7),1)=0),--(TOther[Frequency]=$H$1),--(TOther[Start Date]&lt;=A137),--(TOther[End Date Calc]&gt;=A137),TOther[Amount])))</f>
        <v>0</v>
      </c>
      <c r="I137" s="8" cm="1">
        <f t="array" ref="I137">IF(A137="","",IF(COUNTIF(TOther[Frequency],$I$1)=0,0,SUMPRODUCT(--(IFERROR(MOD(A137-TOther[Start Date],14),1)=0),--(TOther[Frequency]=$I$1),--(TOther[Start Date]&lt;=A137),--(TOther[End Date Calc]&gt;=A137),TOther[Amount])))</f>
        <v>0</v>
      </c>
      <c r="J137" s="8">
        <f>IF(A137="","",IF(COUNTIF(TOther[Frequency],$J$1)=0,0,IF(OR(DAY(A137)=1,DAY(A137)=15),SUMIFS(TOther[Amount],TOther[Frequency],$J$1,TOther[Start Date],"&lt;="&amp;$A137,TOther[End Date Calc],"&gt;="&amp;A137),0)))</f>
        <v>0</v>
      </c>
      <c r="K137" s="8">
        <f>IF(A137="","",IF(COUNTIF(TOther[Frequency],$K$1)=0,0,IF(A137=(A137-DAY(A137)+1+2*7-WEEKDAY(A137-DAY(A137)+8-4,1)),SUMIFS(TOther[Amount],TOther[Frequency],$K$1,TOther[Start Date],"&lt;="&amp;$A137,TOther[End Date Calc],"&gt;="&amp;A137),0)))</f>
        <v>0</v>
      </c>
      <c r="L137" s="8">
        <f>IF(A137="","",IF(COUNTIF(TOther[Frequency],$L$1)=0,0,IF(A137=(A137-DAY(A137)+1+3*7-WEEKDAY(A137-DAY(A137)+8-4,1)),SUMIFS(TOther[Amount],TOther[Frequency],$L$1,TOther[Start Date],"&lt;="&amp;$A137,TOther[End Date Calc],"&gt;="&amp;A137),0)))</f>
        <v>0</v>
      </c>
      <c r="M137" s="8">
        <f>IF(A137="","",IF(COUNTIF(TOther[Frequency],$M$1)=0,0,IF(A137=(A137-DAY(A137)+1+4*7-WEEKDAY(A137-DAY(A137)+8-4,1)),SUMIFS(TOther[Amount],TOther[Frequency],$M$1,TOther[Start Date],"&lt;="&amp;$A137,TOther[End Date Calc],"&gt;="&amp;A137),0)))</f>
        <v>0</v>
      </c>
      <c r="N137" s="8" cm="1">
        <f t="array" ref="N137">IF(A137="","",IF(COUNTIF(TOther[Frequency],$N$1)=0,0,SUMPRODUCT(--(IFERROR(MOD(A137-TOther[Start Date],28),1)=0),--(TOther[Frequency]=$N$1),--(TOther[Start Date]&lt;=A137),--(TOther[End Date Calc]&gt;=A137),TOther[Amount])))</f>
        <v>0</v>
      </c>
      <c r="O137" s="8" cm="1">
        <f t="array" ref="O137">IF(A137="","",IF(COUNTIF(TOther[Frequency],$O$1)=0,0,SUMPRODUCT(--(IFERROR(MOD(A137-TOther[Start Date],42),1)=0),--(TOther[Frequency]=$O$1),--(TOther[Start Date]&lt;=A137),--(TOther[End Date Calc]&gt;=A137),TOther[Amount])))</f>
        <v>0</v>
      </c>
      <c r="P137" s="8" cm="1">
        <f t="array" ref="P137">IF(A137="","",IF(COUNTIF(TOther[Frequency],$P$1)=0,0,SUMPRODUCT(--(IFERROR(MOD(A137-TOther[Start Date],56),1)=0),--(TOther[Frequency]=$P$1),--(TOther[Start Date]&lt;=A137),--(TOther[End Date Calc]&gt;=A137),TOther[Amount])))</f>
        <v>0</v>
      </c>
      <c r="Q137" s="8">
        <f>IF(A137="","",IF(COUNTIF(TOther[Frequency],$Q$1)=0,0,IF(B137="N",SUMIFS(TOther[Amount],TOther[Frequency],$Q$1,TOther[Start Date],"&lt;="&amp;$A137,TOther[End Date Calc],"&gt;="&amp;A137,TOther[Start Day],DAY(A137)),SUMIFS(TOther[Amount],TOther[Frequency],$Q$1,TOther[Start Date],"&lt;="&amp;$A137,TOther[End Date Calc],"&gt;="&amp;A137,TOther[Start Day],"&gt;="&amp;DAY(A137)))))</f>
        <v>0</v>
      </c>
      <c r="R137" s="8" cm="1">
        <f t="array" ref="R137">IF(A137="","",IF(COUNTIF(TOther[Frequency],R$1)=0,0,SUMPRODUCT(--(TOther[Frequency]=R$1),--(TOther[Start Date]&lt;=A137),--(TOther[End Date Calc]&gt;=A137),IF(B137="N",--(TOther[Start Day]=DAY(A137)),--(TOther[Start Day]&gt;=DAY(A137))),--(IFERROR(MOD(TOther[Start Month]-MONTH(A137)+2,2),1)=0),TOther[Amount])))</f>
        <v>0</v>
      </c>
      <c r="S137" s="8" cm="1">
        <f t="array" ref="S137">IF(A137="","",IF(COUNTIF(TOther[Frequency],S$1)=0,0,SUMPRODUCT(--(TOther[Frequency]=S$1),--(TOther[Start Date]&lt;=A137),--(TOther[End Date Calc]&gt;=A137),IF(B137="N",--(TOther[Start Day]=DAY(A137)),--(TOther[Start Day]&gt;=DAY(A137))),--(IFERROR(MOD(TOther[Start Month]-MONTH(A137)+3,3),1)=0),TOther[Amount])))</f>
        <v>0</v>
      </c>
      <c r="T137" s="8" cm="1">
        <f t="array" ref="T137">IF($A137="","",IF(COUNTIF(TOther[Frequency],T$1)=0,0,SUMPRODUCT(--(TOther[Frequency]=T$1),--(TOther[Start Date]&lt;=$A137),--(TOther[End Date Calc]&gt;=$A137),IF($B137="N",--(TOther[Start Day]=DAY($A137)),--(TOther[Start Day]&gt;=DAY($A137))),--(IFERROR(MOD(TOther[Start Month]-MONTH($A137)+4,4),1)=0),TOther[Amount])))</f>
        <v>0</v>
      </c>
      <c r="U137" s="8" cm="1">
        <f t="array" ref="U137">IF(A137="","",IF(COUNTIF(TOther[Frequency],$U$1)=0,0,SUMPRODUCT(--(TOther[Frequency]=$U$1),--(TOther[Start Date]&lt;=A137),--(TOther[End Date Calc]&gt;=A137),IF(B137="N",--(TOther[Start Day]=DAY(A137)),--(TOther[Start Day]&gt;=DAY(A137))),--(IFERROR(MOD(TOther[Start Month]-MONTH(A137)+6,6),1)=0),TOther[Amount])))</f>
        <v>0</v>
      </c>
      <c r="V137" s="8" cm="1">
        <f t="array" ref="V137">IF(A137="","",IF(COUNTIF(TOther[Frequency],$V$1)=0,0,SUMPRODUCT(--(TOther[Frequency]=$V$1),--(TOther[Start Date]&lt;=A137),--(TOther[End Date Calc]&gt;=A137),IF(B137="N",--(TOther[Start Day]=DAY(A137)),--(TOther[Start Day]&gt;=DAY(A137))),--(IFERROR(MOD(TOther[Start Month]-MONTH(A137)+12,12),1)=0),TOther[Amount])))</f>
        <v>0</v>
      </c>
      <c r="W137" s="8">
        <f>IF(A137="","",SUMIFS(TOther[Amount],TOther[Start Date],A137,TOther[Frequency],$W$1))</f>
        <v>0</v>
      </c>
      <c r="X137" s="9">
        <f t="shared" si="10"/>
        <v>0</v>
      </c>
      <c r="Y137" s="9">
        <f t="shared" si="14"/>
        <v>0</v>
      </c>
      <c r="Z137" s="8" cm="1">
        <f t="array" ref="Z137">IF(A137="","",IF(COUNTIF('2) Income'!$D$13:$D$32,"Weekly")=0,0,SUMPRODUCT(--(IFERROR(MOD(A137-'2) Income'!$F$13:$F$32,7),1)=0),--('2) Income'!$D$13:$D$32="Weekly"),--('2) Income'!$F$13:$F$32&lt;=A137),'2) Income'!$E$13:$E$32)))</f>
        <v>0</v>
      </c>
      <c r="AA137" s="8" cm="1">
        <f t="array" ref="AA137">IF(A137="","",IF(COUNTIF('2) Income'!$D$13:$D$32,"Every Other Week")=0,0,SUMPRODUCT(--(IFERROR(MOD(A137-'2) Income'!$F$13:$F$32,14),1)=0),--('2) Income'!$D$13:$D$32="Every Other Week"),--('2) Income'!$F$13:$F$32&lt;=A137),'2) Income'!$E$13:$E$32)))</f>
        <v>0</v>
      </c>
      <c r="AB137" s="8">
        <f>IF(A137="","",IF(COUNTIF('2) Income'!$D$13:$D$32,"1st and 15th")=0,0,IF(OR(DAY(A137)=1,DAY(A137)=15),SUMIFS('2) Income'!$E$13:$E$32,'2) Income'!$D$13:$D$32,"1st and 15th",'2) Income'!$F$13:$F$32,"&lt;="&amp;$A137),0)))</f>
        <v>0</v>
      </c>
      <c r="AC137" s="8">
        <f>IF(A137="","",IF(COUNTIF('2) Income'!$D$13:$D$32,"2nd Wednesday")=0,0,IF(A137=(A137-DAY(A137)+1+2*7-WEEKDAY(A137-DAY(A137)+8-4,1)),SUMIFS('2) Income'!$E$13:$E$32,'2) Income'!$D$13:$D$32,"2nd Wednesday",'2) Income'!$F$13:$F$32,"&lt;="&amp;$A137),0)))</f>
        <v>0</v>
      </c>
      <c r="AD137" s="8">
        <f>IF(A137="","",IF(COUNTIF('2) Income'!$D$13:$D$32,"3rd Wednesday")=0,0,IF(A137=(A137-DAY(A137)+1+3*7-WEEKDAY(A137-DAY(A137)+8-4,1)),SUMIFS('2) Income'!$E$13:$E$32,'2) Income'!$D$13:$D$32,"3rd Wednesday",'2) Income'!$F$13:$F$32,"&lt;="&amp;$A137),0)))</f>
        <v>0</v>
      </c>
      <c r="AE137" s="8">
        <f>IF(A137="","",IF(COUNTIF('2) Income'!$D$13:$D$32,"4th Wednesday")=0,0,IF(A137=(A137-DAY(A137)+1+4*7-WEEKDAY(A137-DAY(A137)+8-4,1)),SUMIFS('2) Income'!$E$13:$E$32,'2) Income'!$D$13:$D$32,"4th Wednesday",'2) Income'!$F$13:$F$32,"&lt;="&amp;$A137),0)))</f>
        <v>0</v>
      </c>
      <c r="AF137" s="8" cm="1">
        <f t="array" ref="AF137">IF(A137="","",IF(COUNTIF('2) Income'!$D$13:$D$32,"Every 4 Weeks")=0,0,SUMPRODUCT(--(IFERROR(MOD(A137-'2) Income'!$F$13:$F$32,28),1)=0),--('2) Income'!$D$13:$D$32="Every 4 Weeks"),--('2) Income'!$F$13:$F$32&lt;=A137),'2) Income'!$E$13:$E$32)))</f>
        <v>0</v>
      </c>
      <c r="AG137" s="8">
        <f>IF(A137="","",IF(COUNTIF('2) Income'!$D$13:$D$32,"Monthly")=0,0,IF(B137="N",SUMIFS('2) Income'!$E$13:$E$32,'2) Income'!$D$13:$D$32,"monthly",'2) Income'!$F$13:$F$32,"&lt;="&amp;$A137,'2) Income'!$I$13:$I$32,DAY(A137)),SUMIFS('2) Income'!$E$13:$E$32,'2) Income'!$D$13:$D$32,"monthly",'2) Income'!$F$13:$F$32,"&lt;="&amp;$A137,'2) Income'!$I$13:$I$32,"&gt;="&amp;DAY(A137)))))</f>
        <v>0</v>
      </c>
      <c r="AH137" s="8" cm="1">
        <f t="array" ref="AH137">IF(A137="","",IF(COUNTIF('2) Income'!$D$13:$D$32,"Yearly")=0,0,SUMPRODUCT(--('2) Income'!$D$13:$D$32="Yearly"),--('2) Income'!$F$13:$F$32&lt;=A137),IF(B137="N",--('2) Income'!$I$13:$I$32=DAY(A137)),--('2) Income'!$I$13:$I$32&gt;=DAY(A137))),--(IFERROR(MOD('2) Income'!$H$13:$H$32-MONTH(A137)+12,12),1)=0),'2) Income'!$E$13:$E$32)))</f>
        <v>0</v>
      </c>
      <c r="AI137" s="8">
        <f>IF(A137="","",IF(COUNTIF('2) Income'!$D$13:$D$32,"one-time")=0,0,SUMIFS('2) Income'!$E$13:$E$32,'2) Income'!$D$13:$D$32,"one-time",'2) Income'!$F$13:$F$32,"="&amp;$A137)))</f>
        <v>0</v>
      </c>
      <c r="AJ137" s="9">
        <f t="shared" si="11"/>
        <v>0</v>
      </c>
    </row>
    <row r="138" spans="1:36">
      <c r="A138" s="7">
        <f>IF(A137="","",IF(A137+1&lt;='1) Period'!$E$21,A137+1,""))</f>
        <v>45610</v>
      </c>
      <c r="B138" s="7" t="str">
        <f t="shared" si="12"/>
        <v>N</v>
      </c>
      <c r="C138" t="str">
        <f t="shared" si="13"/>
        <v>F</v>
      </c>
      <c r="D138" s="8">
        <f>IF(A138="","",IF(TEXT(A138,"dddd")='4) Happy Money'!$E$23,WAllowance,0))</f>
        <v>0</v>
      </c>
      <c r="E138" s="8">
        <f>IF(A138="","",IF(B138="N",SUMIF(TMonthly[Day of the Month],DAY(A138),TMonthly[Amount]),SUMIF(TMonthly[Day of the Month],"&gt;="&amp;DAY(A138),TMonthly[Amount])))</f>
        <v>0</v>
      </c>
      <c r="F138" s="8" cm="1">
        <f t="array" ref="F138">IF(A138="","",SUMPRODUCT(--(TYearly[Due Date]&lt;=A138),IF(B138="N",--(TYearly[Day]=DAY(A138)),--(TYearly[Day]&gt;=DAY(A138))),--(IFERROR(MOD(TYearly[Month]-MONTH(A138)+12,12),1)=0),TYearly[Amount]))</f>
        <v>0</v>
      </c>
      <c r="G138" s="8">
        <f>IF(A138="","",SUMIF(TOneTime[Due Date],A138,TOneTime[Amount]))</f>
        <v>0</v>
      </c>
      <c r="H138" s="8" cm="1">
        <f t="array" ref="H138">IF(A138="","",IF(COUNTIF(TOther[Frequency],$H$1)=0,0,SUMPRODUCT(--(IFERROR(MOD(A138-TOther[Start Date],7),1)=0),--(TOther[Frequency]=$H$1),--(TOther[Start Date]&lt;=A138),--(TOther[End Date Calc]&gt;=A138),TOther[Amount])))</f>
        <v>0</v>
      </c>
      <c r="I138" s="8" cm="1">
        <f t="array" ref="I138">IF(A138="","",IF(COUNTIF(TOther[Frequency],$I$1)=0,0,SUMPRODUCT(--(IFERROR(MOD(A138-TOther[Start Date],14),1)=0),--(TOther[Frequency]=$I$1),--(TOther[Start Date]&lt;=A138),--(TOther[End Date Calc]&gt;=A138),TOther[Amount])))</f>
        <v>0</v>
      </c>
      <c r="J138" s="8">
        <f>IF(A138="","",IF(COUNTIF(TOther[Frequency],$J$1)=0,0,IF(OR(DAY(A138)=1,DAY(A138)=15),SUMIFS(TOther[Amount],TOther[Frequency],$J$1,TOther[Start Date],"&lt;="&amp;$A138,TOther[End Date Calc],"&gt;="&amp;A138),0)))</f>
        <v>0</v>
      </c>
      <c r="K138" s="8">
        <f>IF(A138="","",IF(COUNTIF(TOther[Frequency],$K$1)=0,0,IF(A138=(A138-DAY(A138)+1+2*7-WEEKDAY(A138-DAY(A138)+8-4,1)),SUMIFS(TOther[Amount],TOther[Frequency],$K$1,TOther[Start Date],"&lt;="&amp;$A138,TOther[End Date Calc],"&gt;="&amp;A138),0)))</f>
        <v>0</v>
      </c>
      <c r="L138" s="8">
        <f>IF(A138="","",IF(COUNTIF(TOther[Frequency],$L$1)=0,0,IF(A138=(A138-DAY(A138)+1+3*7-WEEKDAY(A138-DAY(A138)+8-4,1)),SUMIFS(TOther[Amount],TOther[Frequency],$L$1,TOther[Start Date],"&lt;="&amp;$A138,TOther[End Date Calc],"&gt;="&amp;A138),0)))</f>
        <v>0</v>
      </c>
      <c r="M138" s="8">
        <f>IF(A138="","",IF(COUNTIF(TOther[Frequency],$M$1)=0,0,IF(A138=(A138-DAY(A138)+1+4*7-WEEKDAY(A138-DAY(A138)+8-4,1)),SUMIFS(TOther[Amount],TOther[Frequency],$M$1,TOther[Start Date],"&lt;="&amp;$A138,TOther[End Date Calc],"&gt;="&amp;A138),0)))</f>
        <v>0</v>
      </c>
      <c r="N138" s="8" cm="1">
        <f t="array" ref="N138">IF(A138="","",IF(COUNTIF(TOther[Frequency],$N$1)=0,0,SUMPRODUCT(--(IFERROR(MOD(A138-TOther[Start Date],28),1)=0),--(TOther[Frequency]=$N$1),--(TOther[Start Date]&lt;=A138),--(TOther[End Date Calc]&gt;=A138),TOther[Amount])))</f>
        <v>0</v>
      </c>
      <c r="O138" s="8" cm="1">
        <f t="array" ref="O138">IF(A138="","",IF(COUNTIF(TOther[Frequency],$O$1)=0,0,SUMPRODUCT(--(IFERROR(MOD(A138-TOther[Start Date],42),1)=0),--(TOther[Frequency]=$O$1),--(TOther[Start Date]&lt;=A138),--(TOther[End Date Calc]&gt;=A138),TOther[Amount])))</f>
        <v>0</v>
      </c>
      <c r="P138" s="8" cm="1">
        <f t="array" ref="P138">IF(A138="","",IF(COUNTIF(TOther[Frequency],$P$1)=0,0,SUMPRODUCT(--(IFERROR(MOD(A138-TOther[Start Date],56),1)=0),--(TOther[Frequency]=$P$1),--(TOther[Start Date]&lt;=A138),--(TOther[End Date Calc]&gt;=A138),TOther[Amount])))</f>
        <v>0</v>
      </c>
      <c r="Q138" s="8">
        <f>IF(A138="","",IF(COUNTIF(TOther[Frequency],$Q$1)=0,0,IF(B138="N",SUMIFS(TOther[Amount],TOther[Frequency],$Q$1,TOther[Start Date],"&lt;="&amp;$A138,TOther[End Date Calc],"&gt;="&amp;A138,TOther[Start Day],DAY(A138)),SUMIFS(TOther[Amount],TOther[Frequency],$Q$1,TOther[Start Date],"&lt;="&amp;$A138,TOther[End Date Calc],"&gt;="&amp;A138,TOther[Start Day],"&gt;="&amp;DAY(A138)))))</f>
        <v>0</v>
      </c>
      <c r="R138" s="8" cm="1">
        <f t="array" ref="R138">IF(A138="","",IF(COUNTIF(TOther[Frequency],R$1)=0,0,SUMPRODUCT(--(TOther[Frequency]=R$1),--(TOther[Start Date]&lt;=A138),--(TOther[End Date Calc]&gt;=A138),IF(B138="N",--(TOther[Start Day]=DAY(A138)),--(TOther[Start Day]&gt;=DAY(A138))),--(IFERROR(MOD(TOther[Start Month]-MONTH(A138)+2,2),1)=0),TOther[Amount])))</f>
        <v>0</v>
      </c>
      <c r="S138" s="8" cm="1">
        <f t="array" ref="S138">IF(A138="","",IF(COUNTIF(TOther[Frequency],S$1)=0,0,SUMPRODUCT(--(TOther[Frequency]=S$1),--(TOther[Start Date]&lt;=A138),--(TOther[End Date Calc]&gt;=A138),IF(B138="N",--(TOther[Start Day]=DAY(A138)),--(TOther[Start Day]&gt;=DAY(A138))),--(IFERROR(MOD(TOther[Start Month]-MONTH(A138)+3,3),1)=0),TOther[Amount])))</f>
        <v>0</v>
      </c>
      <c r="T138" s="8" cm="1">
        <f t="array" ref="T138">IF($A138="","",IF(COUNTIF(TOther[Frequency],T$1)=0,0,SUMPRODUCT(--(TOther[Frequency]=T$1),--(TOther[Start Date]&lt;=$A138),--(TOther[End Date Calc]&gt;=$A138),IF($B138="N",--(TOther[Start Day]=DAY($A138)),--(TOther[Start Day]&gt;=DAY($A138))),--(IFERROR(MOD(TOther[Start Month]-MONTH($A138)+4,4),1)=0),TOther[Amount])))</f>
        <v>0</v>
      </c>
      <c r="U138" s="8" cm="1">
        <f t="array" ref="U138">IF(A138="","",IF(COUNTIF(TOther[Frequency],$U$1)=0,0,SUMPRODUCT(--(TOther[Frequency]=$U$1),--(TOther[Start Date]&lt;=A138),--(TOther[End Date Calc]&gt;=A138),IF(B138="N",--(TOther[Start Day]=DAY(A138)),--(TOther[Start Day]&gt;=DAY(A138))),--(IFERROR(MOD(TOther[Start Month]-MONTH(A138)+6,6),1)=0),TOther[Amount])))</f>
        <v>0</v>
      </c>
      <c r="V138" s="8" cm="1">
        <f t="array" ref="V138">IF(A138="","",IF(COUNTIF(TOther[Frequency],$V$1)=0,0,SUMPRODUCT(--(TOther[Frequency]=$V$1),--(TOther[Start Date]&lt;=A138),--(TOther[End Date Calc]&gt;=A138),IF(B138="N",--(TOther[Start Day]=DAY(A138)),--(TOther[Start Day]&gt;=DAY(A138))),--(IFERROR(MOD(TOther[Start Month]-MONTH(A138)+12,12),1)=0),TOther[Amount])))</f>
        <v>0</v>
      </c>
      <c r="W138" s="8">
        <f>IF(A138="","",SUMIFS(TOther[Amount],TOther[Start Date],A138,TOther[Frequency],$W$1))</f>
        <v>0</v>
      </c>
      <c r="X138" s="9">
        <f t="shared" si="10"/>
        <v>0</v>
      </c>
      <c r="Y138" s="9">
        <f t="shared" si="14"/>
        <v>0</v>
      </c>
      <c r="Z138" s="8" cm="1">
        <f t="array" ref="Z138">IF(A138="","",IF(COUNTIF('2) Income'!$D$13:$D$32,"Weekly")=0,0,SUMPRODUCT(--(IFERROR(MOD(A138-'2) Income'!$F$13:$F$32,7),1)=0),--('2) Income'!$D$13:$D$32="Weekly"),--('2) Income'!$F$13:$F$32&lt;=A138),'2) Income'!$E$13:$E$32)))</f>
        <v>0</v>
      </c>
      <c r="AA138" s="8" cm="1">
        <f t="array" ref="AA138">IF(A138="","",IF(COUNTIF('2) Income'!$D$13:$D$32,"Every Other Week")=0,0,SUMPRODUCT(--(IFERROR(MOD(A138-'2) Income'!$F$13:$F$32,14),1)=0),--('2) Income'!$D$13:$D$32="Every Other Week"),--('2) Income'!$F$13:$F$32&lt;=A138),'2) Income'!$E$13:$E$32)))</f>
        <v>0</v>
      </c>
      <c r="AB138" s="8">
        <f>IF(A138="","",IF(COUNTIF('2) Income'!$D$13:$D$32,"1st and 15th")=0,0,IF(OR(DAY(A138)=1,DAY(A138)=15),SUMIFS('2) Income'!$E$13:$E$32,'2) Income'!$D$13:$D$32,"1st and 15th",'2) Income'!$F$13:$F$32,"&lt;="&amp;$A138),0)))</f>
        <v>0</v>
      </c>
      <c r="AC138" s="8">
        <f>IF(A138="","",IF(COUNTIF('2) Income'!$D$13:$D$32,"2nd Wednesday")=0,0,IF(A138=(A138-DAY(A138)+1+2*7-WEEKDAY(A138-DAY(A138)+8-4,1)),SUMIFS('2) Income'!$E$13:$E$32,'2) Income'!$D$13:$D$32,"2nd Wednesday",'2) Income'!$F$13:$F$32,"&lt;="&amp;$A138),0)))</f>
        <v>0</v>
      </c>
      <c r="AD138" s="8">
        <f>IF(A138="","",IF(COUNTIF('2) Income'!$D$13:$D$32,"3rd Wednesday")=0,0,IF(A138=(A138-DAY(A138)+1+3*7-WEEKDAY(A138-DAY(A138)+8-4,1)),SUMIFS('2) Income'!$E$13:$E$32,'2) Income'!$D$13:$D$32,"3rd Wednesday",'2) Income'!$F$13:$F$32,"&lt;="&amp;$A138),0)))</f>
        <v>0</v>
      </c>
      <c r="AE138" s="8">
        <f>IF(A138="","",IF(COUNTIF('2) Income'!$D$13:$D$32,"4th Wednesday")=0,0,IF(A138=(A138-DAY(A138)+1+4*7-WEEKDAY(A138-DAY(A138)+8-4,1)),SUMIFS('2) Income'!$E$13:$E$32,'2) Income'!$D$13:$D$32,"4th Wednesday",'2) Income'!$F$13:$F$32,"&lt;="&amp;$A138),0)))</f>
        <v>0</v>
      </c>
      <c r="AF138" s="8" cm="1">
        <f t="array" ref="AF138">IF(A138="","",IF(COUNTIF('2) Income'!$D$13:$D$32,"Every 4 Weeks")=0,0,SUMPRODUCT(--(IFERROR(MOD(A138-'2) Income'!$F$13:$F$32,28),1)=0),--('2) Income'!$D$13:$D$32="Every 4 Weeks"),--('2) Income'!$F$13:$F$32&lt;=A138),'2) Income'!$E$13:$E$32)))</f>
        <v>0</v>
      </c>
      <c r="AG138" s="8">
        <f>IF(A138="","",IF(COUNTIF('2) Income'!$D$13:$D$32,"Monthly")=0,0,IF(B138="N",SUMIFS('2) Income'!$E$13:$E$32,'2) Income'!$D$13:$D$32,"monthly",'2) Income'!$F$13:$F$32,"&lt;="&amp;$A138,'2) Income'!$I$13:$I$32,DAY(A138)),SUMIFS('2) Income'!$E$13:$E$32,'2) Income'!$D$13:$D$32,"monthly",'2) Income'!$F$13:$F$32,"&lt;="&amp;$A138,'2) Income'!$I$13:$I$32,"&gt;="&amp;DAY(A138)))))</f>
        <v>0</v>
      </c>
      <c r="AH138" s="8" cm="1">
        <f t="array" ref="AH138">IF(A138="","",IF(COUNTIF('2) Income'!$D$13:$D$32,"Yearly")=0,0,SUMPRODUCT(--('2) Income'!$D$13:$D$32="Yearly"),--('2) Income'!$F$13:$F$32&lt;=A138),IF(B138="N",--('2) Income'!$I$13:$I$32=DAY(A138)),--('2) Income'!$I$13:$I$32&gt;=DAY(A138))),--(IFERROR(MOD('2) Income'!$H$13:$H$32-MONTH(A138)+12,12),1)=0),'2) Income'!$E$13:$E$32)))</f>
        <v>0</v>
      </c>
      <c r="AI138" s="8">
        <f>IF(A138="","",IF(COUNTIF('2) Income'!$D$13:$D$32,"one-time")=0,0,SUMIFS('2) Income'!$E$13:$E$32,'2) Income'!$D$13:$D$32,"one-time",'2) Income'!$F$13:$F$32,"="&amp;$A138)))</f>
        <v>0</v>
      </c>
      <c r="AJ138" s="9">
        <f t="shared" si="11"/>
        <v>0</v>
      </c>
    </row>
    <row r="139" spans="1:36">
      <c r="A139" s="7">
        <f>IF(A138="","",IF(A138+1&lt;='1) Period'!$E$21,A138+1,""))</f>
        <v>45611</v>
      </c>
      <c r="B139" s="7" t="str">
        <f t="shared" si="12"/>
        <v>N</v>
      </c>
      <c r="C139" t="str">
        <f t="shared" si="13"/>
        <v>F</v>
      </c>
      <c r="D139" s="8">
        <f>IF(A139="","",IF(TEXT(A139,"dddd")='4) Happy Money'!$E$23,WAllowance,0))</f>
        <v>0</v>
      </c>
      <c r="E139" s="8">
        <f>IF(A139="","",IF(B139="N",SUMIF(TMonthly[Day of the Month],DAY(A139),TMonthly[Amount]),SUMIF(TMonthly[Day of the Month],"&gt;="&amp;DAY(A139),TMonthly[Amount])))</f>
        <v>0</v>
      </c>
      <c r="F139" s="8" cm="1">
        <f t="array" ref="F139">IF(A139="","",SUMPRODUCT(--(TYearly[Due Date]&lt;=A139),IF(B139="N",--(TYearly[Day]=DAY(A139)),--(TYearly[Day]&gt;=DAY(A139))),--(IFERROR(MOD(TYearly[Month]-MONTH(A139)+12,12),1)=0),TYearly[Amount]))</f>
        <v>0</v>
      </c>
      <c r="G139" s="8">
        <f>IF(A139="","",SUMIF(TOneTime[Due Date],A139,TOneTime[Amount]))</f>
        <v>0</v>
      </c>
      <c r="H139" s="8" cm="1">
        <f t="array" ref="H139">IF(A139="","",IF(COUNTIF(TOther[Frequency],$H$1)=0,0,SUMPRODUCT(--(IFERROR(MOD(A139-TOther[Start Date],7),1)=0),--(TOther[Frequency]=$H$1),--(TOther[Start Date]&lt;=A139),--(TOther[End Date Calc]&gt;=A139),TOther[Amount])))</f>
        <v>0</v>
      </c>
      <c r="I139" s="8" cm="1">
        <f t="array" ref="I139">IF(A139="","",IF(COUNTIF(TOther[Frequency],$I$1)=0,0,SUMPRODUCT(--(IFERROR(MOD(A139-TOther[Start Date],14),1)=0),--(TOther[Frequency]=$I$1),--(TOther[Start Date]&lt;=A139),--(TOther[End Date Calc]&gt;=A139),TOther[Amount])))</f>
        <v>0</v>
      </c>
      <c r="J139" s="8">
        <f>IF(A139="","",IF(COUNTIF(TOther[Frequency],$J$1)=0,0,IF(OR(DAY(A139)=1,DAY(A139)=15),SUMIFS(TOther[Amount],TOther[Frequency],$J$1,TOther[Start Date],"&lt;="&amp;$A139,TOther[End Date Calc],"&gt;="&amp;A139),0)))</f>
        <v>0</v>
      </c>
      <c r="K139" s="8">
        <f>IF(A139="","",IF(COUNTIF(TOther[Frequency],$K$1)=0,0,IF(A139=(A139-DAY(A139)+1+2*7-WEEKDAY(A139-DAY(A139)+8-4,1)),SUMIFS(TOther[Amount],TOther[Frequency],$K$1,TOther[Start Date],"&lt;="&amp;$A139,TOther[End Date Calc],"&gt;="&amp;A139),0)))</f>
        <v>0</v>
      </c>
      <c r="L139" s="8">
        <f>IF(A139="","",IF(COUNTIF(TOther[Frequency],$L$1)=0,0,IF(A139=(A139-DAY(A139)+1+3*7-WEEKDAY(A139-DAY(A139)+8-4,1)),SUMIFS(TOther[Amount],TOther[Frequency],$L$1,TOther[Start Date],"&lt;="&amp;$A139,TOther[End Date Calc],"&gt;="&amp;A139),0)))</f>
        <v>0</v>
      </c>
      <c r="M139" s="8">
        <f>IF(A139="","",IF(COUNTIF(TOther[Frequency],$M$1)=0,0,IF(A139=(A139-DAY(A139)+1+4*7-WEEKDAY(A139-DAY(A139)+8-4,1)),SUMIFS(TOther[Amount],TOther[Frequency],$M$1,TOther[Start Date],"&lt;="&amp;$A139,TOther[End Date Calc],"&gt;="&amp;A139),0)))</f>
        <v>0</v>
      </c>
      <c r="N139" s="8" cm="1">
        <f t="array" ref="N139">IF(A139="","",IF(COUNTIF(TOther[Frequency],$N$1)=0,0,SUMPRODUCT(--(IFERROR(MOD(A139-TOther[Start Date],28),1)=0),--(TOther[Frequency]=$N$1),--(TOther[Start Date]&lt;=A139),--(TOther[End Date Calc]&gt;=A139),TOther[Amount])))</f>
        <v>0</v>
      </c>
      <c r="O139" s="8" cm="1">
        <f t="array" ref="O139">IF(A139="","",IF(COUNTIF(TOther[Frequency],$O$1)=0,0,SUMPRODUCT(--(IFERROR(MOD(A139-TOther[Start Date],42),1)=0),--(TOther[Frequency]=$O$1),--(TOther[Start Date]&lt;=A139),--(TOther[End Date Calc]&gt;=A139),TOther[Amount])))</f>
        <v>0</v>
      </c>
      <c r="P139" s="8" cm="1">
        <f t="array" ref="P139">IF(A139="","",IF(COUNTIF(TOther[Frequency],$P$1)=0,0,SUMPRODUCT(--(IFERROR(MOD(A139-TOther[Start Date],56),1)=0),--(TOther[Frequency]=$P$1),--(TOther[Start Date]&lt;=A139),--(TOther[End Date Calc]&gt;=A139),TOther[Amount])))</f>
        <v>0</v>
      </c>
      <c r="Q139" s="8">
        <f>IF(A139="","",IF(COUNTIF(TOther[Frequency],$Q$1)=0,0,IF(B139="N",SUMIFS(TOther[Amount],TOther[Frequency],$Q$1,TOther[Start Date],"&lt;="&amp;$A139,TOther[End Date Calc],"&gt;="&amp;A139,TOther[Start Day],DAY(A139)),SUMIFS(TOther[Amount],TOther[Frequency],$Q$1,TOther[Start Date],"&lt;="&amp;$A139,TOther[End Date Calc],"&gt;="&amp;A139,TOther[Start Day],"&gt;="&amp;DAY(A139)))))</f>
        <v>0</v>
      </c>
      <c r="R139" s="8" cm="1">
        <f t="array" ref="R139">IF(A139="","",IF(COUNTIF(TOther[Frequency],R$1)=0,0,SUMPRODUCT(--(TOther[Frequency]=R$1),--(TOther[Start Date]&lt;=A139),--(TOther[End Date Calc]&gt;=A139),IF(B139="N",--(TOther[Start Day]=DAY(A139)),--(TOther[Start Day]&gt;=DAY(A139))),--(IFERROR(MOD(TOther[Start Month]-MONTH(A139)+2,2),1)=0),TOther[Amount])))</f>
        <v>0</v>
      </c>
      <c r="S139" s="8" cm="1">
        <f t="array" ref="S139">IF(A139="","",IF(COUNTIF(TOther[Frequency],S$1)=0,0,SUMPRODUCT(--(TOther[Frequency]=S$1),--(TOther[Start Date]&lt;=A139),--(TOther[End Date Calc]&gt;=A139),IF(B139="N",--(TOther[Start Day]=DAY(A139)),--(TOther[Start Day]&gt;=DAY(A139))),--(IFERROR(MOD(TOther[Start Month]-MONTH(A139)+3,3),1)=0),TOther[Amount])))</f>
        <v>0</v>
      </c>
      <c r="T139" s="8" cm="1">
        <f t="array" ref="T139">IF($A139="","",IF(COUNTIF(TOther[Frequency],T$1)=0,0,SUMPRODUCT(--(TOther[Frequency]=T$1),--(TOther[Start Date]&lt;=$A139),--(TOther[End Date Calc]&gt;=$A139),IF($B139="N",--(TOther[Start Day]=DAY($A139)),--(TOther[Start Day]&gt;=DAY($A139))),--(IFERROR(MOD(TOther[Start Month]-MONTH($A139)+4,4),1)=0),TOther[Amount])))</f>
        <v>0</v>
      </c>
      <c r="U139" s="8" cm="1">
        <f t="array" ref="U139">IF(A139="","",IF(COUNTIF(TOther[Frequency],$U$1)=0,0,SUMPRODUCT(--(TOther[Frequency]=$U$1),--(TOther[Start Date]&lt;=A139),--(TOther[End Date Calc]&gt;=A139),IF(B139="N",--(TOther[Start Day]=DAY(A139)),--(TOther[Start Day]&gt;=DAY(A139))),--(IFERROR(MOD(TOther[Start Month]-MONTH(A139)+6,6),1)=0),TOther[Amount])))</f>
        <v>0</v>
      </c>
      <c r="V139" s="8" cm="1">
        <f t="array" ref="V139">IF(A139="","",IF(COUNTIF(TOther[Frequency],$V$1)=0,0,SUMPRODUCT(--(TOther[Frequency]=$V$1),--(TOther[Start Date]&lt;=A139),--(TOther[End Date Calc]&gt;=A139),IF(B139="N",--(TOther[Start Day]=DAY(A139)),--(TOther[Start Day]&gt;=DAY(A139))),--(IFERROR(MOD(TOther[Start Month]-MONTH(A139)+12,12),1)=0),TOther[Amount])))</f>
        <v>0</v>
      </c>
      <c r="W139" s="8">
        <f>IF(A139="","",SUMIFS(TOther[Amount],TOther[Start Date],A139,TOther[Frequency],$W$1))</f>
        <v>0</v>
      </c>
      <c r="X139" s="9">
        <f t="shared" si="10"/>
        <v>0</v>
      </c>
      <c r="Y139" s="9">
        <f t="shared" si="14"/>
        <v>0</v>
      </c>
      <c r="Z139" s="8" cm="1">
        <f t="array" ref="Z139">IF(A139="","",IF(COUNTIF('2) Income'!$D$13:$D$32,"Weekly")=0,0,SUMPRODUCT(--(IFERROR(MOD(A139-'2) Income'!$F$13:$F$32,7),1)=0),--('2) Income'!$D$13:$D$32="Weekly"),--('2) Income'!$F$13:$F$32&lt;=A139),'2) Income'!$E$13:$E$32)))</f>
        <v>0</v>
      </c>
      <c r="AA139" s="8" cm="1">
        <f t="array" ref="AA139">IF(A139="","",IF(COUNTIF('2) Income'!$D$13:$D$32,"Every Other Week")=0,0,SUMPRODUCT(--(IFERROR(MOD(A139-'2) Income'!$F$13:$F$32,14),1)=0),--('2) Income'!$D$13:$D$32="Every Other Week"),--('2) Income'!$F$13:$F$32&lt;=A139),'2) Income'!$E$13:$E$32)))</f>
        <v>0</v>
      </c>
      <c r="AB139" s="8">
        <f>IF(A139="","",IF(COUNTIF('2) Income'!$D$13:$D$32,"1st and 15th")=0,0,IF(OR(DAY(A139)=1,DAY(A139)=15),SUMIFS('2) Income'!$E$13:$E$32,'2) Income'!$D$13:$D$32,"1st and 15th",'2) Income'!$F$13:$F$32,"&lt;="&amp;$A139),0)))</f>
        <v>0</v>
      </c>
      <c r="AC139" s="8">
        <f>IF(A139="","",IF(COUNTIF('2) Income'!$D$13:$D$32,"2nd Wednesday")=0,0,IF(A139=(A139-DAY(A139)+1+2*7-WEEKDAY(A139-DAY(A139)+8-4,1)),SUMIFS('2) Income'!$E$13:$E$32,'2) Income'!$D$13:$D$32,"2nd Wednesday",'2) Income'!$F$13:$F$32,"&lt;="&amp;$A139),0)))</f>
        <v>0</v>
      </c>
      <c r="AD139" s="8">
        <f>IF(A139="","",IF(COUNTIF('2) Income'!$D$13:$D$32,"3rd Wednesday")=0,0,IF(A139=(A139-DAY(A139)+1+3*7-WEEKDAY(A139-DAY(A139)+8-4,1)),SUMIFS('2) Income'!$E$13:$E$32,'2) Income'!$D$13:$D$32,"3rd Wednesday",'2) Income'!$F$13:$F$32,"&lt;="&amp;$A139),0)))</f>
        <v>0</v>
      </c>
      <c r="AE139" s="8">
        <f>IF(A139="","",IF(COUNTIF('2) Income'!$D$13:$D$32,"4th Wednesday")=0,0,IF(A139=(A139-DAY(A139)+1+4*7-WEEKDAY(A139-DAY(A139)+8-4,1)),SUMIFS('2) Income'!$E$13:$E$32,'2) Income'!$D$13:$D$32,"4th Wednesday",'2) Income'!$F$13:$F$32,"&lt;="&amp;$A139),0)))</f>
        <v>0</v>
      </c>
      <c r="AF139" s="8" cm="1">
        <f t="array" ref="AF139">IF(A139="","",IF(COUNTIF('2) Income'!$D$13:$D$32,"Every 4 Weeks")=0,0,SUMPRODUCT(--(IFERROR(MOD(A139-'2) Income'!$F$13:$F$32,28),1)=0),--('2) Income'!$D$13:$D$32="Every 4 Weeks"),--('2) Income'!$F$13:$F$32&lt;=A139),'2) Income'!$E$13:$E$32)))</f>
        <v>0</v>
      </c>
      <c r="AG139" s="8">
        <f>IF(A139="","",IF(COUNTIF('2) Income'!$D$13:$D$32,"Monthly")=0,0,IF(B139="N",SUMIFS('2) Income'!$E$13:$E$32,'2) Income'!$D$13:$D$32,"monthly",'2) Income'!$F$13:$F$32,"&lt;="&amp;$A139,'2) Income'!$I$13:$I$32,DAY(A139)),SUMIFS('2) Income'!$E$13:$E$32,'2) Income'!$D$13:$D$32,"monthly",'2) Income'!$F$13:$F$32,"&lt;="&amp;$A139,'2) Income'!$I$13:$I$32,"&gt;="&amp;DAY(A139)))))</f>
        <v>0</v>
      </c>
      <c r="AH139" s="8" cm="1">
        <f t="array" ref="AH139">IF(A139="","",IF(COUNTIF('2) Income'!$D$13:$D$32,"Yearly")=0,0,SUMPRODUCT(--('2) Income'!$D$13:$D$32="Yearly"),--('2) Income'!$F$13:$F$32&lt;=A139),IF(B139="N",--('2) Income'!$I$13:$I$32=DAY(A139)),--('2) Income'!$I$13:$I$32&gt;=DAY(A139))),--(IFERROR(MOD('2) Income'!$H$13:$H$32-MONTH(A139)+12,12),1)=0),'2) Income'!$E$13:$E$32)))</f>
        <v>0</v>
      </c>
      <c r="AI139" s="8">
        <f>IF(A139="","",IF(COUNTIF('2) Income'!$D$13:$D$32,"one-time")=0,0,SUMIFS('2) Income'!$E$13:$E$32,'2) Income'!$D$13:$D$32,"one-time",'2) Income'!$F$13:$F$32,"="&amp;$A139)))</f>
        <v>0</v>
      </c>
      <c r="AJ139" s="9">
        <f t="shared" si="11"/>
        <v>0</v>
      </c>
    </row>
    <row r="140" spans="1:36">
      <c r="A140" s="7">
        <f>IF(A139="","",IF(A139+1&lt;='1) Period'!$E$21,A139+1,""))</f>
        <v>45612</v>
      </c>
      <c r="B140" s="7" t="str">
        <f t="shared" si="12"/>
        <v>N</v>
      </c>
      <c r="C140" t="str">
        <f t="shared" si="13"/>
        <v>Y</v>
      </c>
      <c r="D140" s="8">
        <f>IF(A140="","",IF(TEXT(A140,"dddd")='4) Happy Money'!$E$23,WAllowance,0))</f>
        <v>0</v>
      </c>
      <c r="E140" s="8">
        <f>IF(A140="","",IF(B140="N",SUMIF(TMonthly[Day of the Month],DAY(A140),TMonthly[Amount]),SUMIF(TMonthly[Day of the Month],"&gt;="&amp;DAY(A140),TMonthly[Amount])))</f>
        <v>0</v>
      </c>
      <c r="F140" s="8" cm="1">
        <f t="array" ref="F140">IF(A140="","",SUMPRODUCT(--(TYearly[Due Date]&lt;=A140),IF(B140="N",--(TYearly[Day]=DAY(A140)),--(TYearly[Day]&gt;=DAY(A140))),--(IFERROR(MOD(TYearly[Month]-MONTH(A140)+12,12),1)=0),TYearly[Amount]))</f>
        <v>0</v>
      </c>
      <c r="G140" s="8">
        <f>IF(A140="","",SUMIF(TOneTime[Due Date],A140,TOneTime[Amount]))</f>
        <v>0</v>
      </c>
      <c r="H140" s="8" cm="1">
        <f t="array" ref="H140">IF(A140="","",IF(COUNTIF(TOther[Frequency],$H$1)=0,0,SUMPRODUCT(--(IFERROR(MOD(A140-TOther[Start Date],7),1)=0),--(TOther[Frequency]=$H$1),--(TOther[Start Date]&lt;=A140),--(TOther[End Date Calc]&gt;=A140),TOther[Amount])))</f>
        <v>0</v>
      </c>
      <c r="I140" s="8" cm="1">
        <f t="array" ref="I140">IF(A140="","",IF(COUNTIF(TOther[Frequency],$I$1)=0,0,SUMPRODUCT(--(IFERROR(MOD(A140-TOther[Start Date],14),1)=0),--(TOther[Frequency]=$I$1),--(TOther[Start Date]&lt;=A140),--(TOther[End Date Calc]&gt;=A140),TOther[Amount])))</f>
        <v>0</v>
      </c>
      <c r="J140" s="8">
        <f>IF(A140="","",IF(COUNTIF(TOther[Frequency],$J$1)=0,0,IF(OR(DAY(A140)=1,DAY(A140)=15),SUMIFS(TOther[Amount],TOther[Frequency],$J$1,TOther[Start Date],"&lt;="&amp;$A140,TOther[End Date Calc],"&gt;="&amp;A140),0)))</f>
        <v>0</v>
      </c>
      <c r="K140" s="8">
        <f>IF(A140="","",IF(COUNTIF(TOther[Frequency],$K$1)=0,0,IF(A140=(A140-DAY(A140)+1+2*7-WEEKDAY(A140-DAY(A140)+8-4,1)),SUMIFS(TOther[Amount],TOther[Frequency],$K$1,TOther[Start Date],"&lt;="&amp;$A140,TOther[End Date Calc],"&gt;="&amp;A140),0)))</f>
        <v>0</v>
      </c>
      <c r="L140" s="8">
        <f>IF(A140="","",IF(COUNTIF(TOther[Frequency],$L$1)=0,0,IF(A140=(A140-DAY(A140)+1+3*7-WEEKDAY(A140-DAY(A140)+8-4,1)),SUMIFS(TOther[Amount],TOther[Frequency],$L$1,TOther[Start Date],"&lt;="&amp;$A140,TOther[End Date Calc],"&gt;="&amp;A140),0)))</f>
        <v>0</v>
      </c>
      <c r="M140" s="8">
        <f>IF(A140="","",IF(COUNTIF(TOther[Frequency],$M$1)=0,0,IF(A140=(A140-DAY(A140)+1+4*7-WEEKDAY(A140-DAY(A140)+8-4,1)),SUMIFS(TOther[Amount],TOther[Frequency],$M$1,TOther[Start Date],"&lt;="&amp;$A140,TOther[End Date Calc],"&gt;="&amp;A140),0)))</f>
        <v>0</v>
      </c>
      <c r="N140" s="8" cm="1">
        <f t="array" ref="N140">IF(A140="","",IF(COUNTIF(TOther[Frequency],$N$1)=0,0,SUMPRODUCT(--(IFERROR(MOD(A140-TOther[Start Date],28),1)=0),--(TOther[Frequency]=$N$1),--(TOther[Start Date]&lt;=A140),--(TOther[End Date Calc]&gt;=A140),TOther[Amount])))</f>
        <v>0</v>
      </c>
      <c r="O140" s="8" cm="1">
        <f t="array" ref="O140">IF(A140="","",IF(COUNTIF(TOther[Frequency],$O$1)=0,0,SUMPRODUCT(--(IFERROR(MOD(A140-TOther[Start Date],42),1)=0),--(TOther[Frequency]=$O$1),--(TOther[Start Date]&lt;=A140),--(TOther[End Date Calc]&gt;=A140),TOther[Amount])))</f>
        <v>0</v>
      </c>
      <c r="P140" s="8" cm="1">
        <f t="array" ref="P140">IF(A140="","",IF(COUNTIF(TOther[Frequency],$P$1)=0,0,SUMPRODUCT(--(IFERROR(MOD(A140-TOther[Start Date],56),1)=0),--(TOther[Frequency]=$P$1),--(TOther[Start Date]&lt;=A140),--(TOther[End Date Calc]&gt;=A140),TOther[Amount])))</f>
        <v>0</v>
      </c>
      <c r="Q140" s="8">
        <f>IF(A140="","",IF(COUNTIF(TOther[Frequency],$Q$1)=0,0,IF(B140="N",SUMIFS(TOther[Amount],TOther[Frequency],$Q$1,TOther[Start Date],"&lt;="&amp;$A140,TOther[End Date Calc],"&gt;="&amp;A140,TOther[Start Day],DAY(A140)),SUMIFS(TOther[Amount],TOther[Frequency],$Q$1,TOther[Start Date],"&lt;="&amp;$A140,TOther[End Date Calc],"&gt;="&amp;A140,TOther[Start Day],"&gt;="&amp;DAY(A140)))))</f>
        <v>0</v>
      </c>
      <c r="R140" s="8" cm="1">
        <f t="array" ref="R140">IF(A140="","",IF(COUNTIF(TOther[Frequency],R$1)=0,0,SUMPRODUCT(--(TOther[Frequency]=R$1),--(TOther[Start Date]&lt;=A140),--(TOther[End Date Calc]&gt;=A140),IF(B140="N",--(TOther[Start Day]=DAY(A140)),--(TOther[Start Day]&gt;=DAY(A140))),--(IFERROR(MOD(TOther[Start Month]-MONTH(A140)+2,2),1)=0),TOther[Amount])))</f>
        <v>0</v>
      </c>
      <c r="S140" s="8" cm="1">
        <f t="array" ref="S140">IF(A140="","",IF(COUNTIF(TOther[Frequency],S$1)=0,0,SUMPRODUCT(--(TOther[Frequency]=S$1),--(TOther[Start Date]&lt;=A140),--(TOther[End Date Calc]&gt;=A140),IF(B140="N",--(TOther[Start Day]=DAY(A140)),--(TOther[Start Day]&gt;=DAY(A140))),--(IFERROR(MOD(TOther[Start Month]-MONTH(A140)+3,3),1)=0),TOther[Amount])))</f>
        <v>0</v>
      </c>
      <c r="T140" s="8" cm="1">
        <f t="array" ref="T140">IF($A140="","",IF(COUNTIF(TOther[Frequency],T$1)=0,0,SUMPRODUCT(--(TOther[Frequency]=T$1),--(TOther[Start Date]&lt;=$A140),--(TOther[End Date Calc]&gt;=$A140),IF($B140="N",--(TOther[Start Day]=DAY($A140)),--(TOther[Start Day]&gt;=DAY($A140))),--(IFERROR(MOD(TOther[Start Month]-MONTH($A140)+4,4),1)=0),TOther[Amount])))</f>
        <v>0</v>
      </c>
      <c r="U140" s="8" cm="1">
        <f t="array" ref="U140">IF(A140="","",IF(COUNTIF(TOther[Frequency],$U$1)=0,0,SUMPRODUCT(--(TOther[Frequency]=$U$1),--(TOther[Start Date]&lt;=A140),--(TOther[End Date Calc]&gt;=A140),IF(B140="N",--(TOther[Start Day]=DAY(A140)),--(TOther[Start Day]&gt;=DAY(A140))),--(IFERROR(MOD(TOther[Start Month]-MONTH(A140)+6,6),1)=0),TOther[Amount])))</f>
        <v>0</v>
      </c>
      <c r="V140" s="8" cm="1">
        <f t="array" ref="V140">IF(A140="","",IF(COUNTIF(TOther[Frequency],$V$1)=0,0,SUMPRODUCT(--(TOther[Frequency]=$V$1),--(TOther[Start Date]&lt;=A140),--(TOther[End Date Calc]&gt;=A140),IF(B140="N",--(TOther[Start Day]=DAY(A140)),--(TOther[Start Day]&gt;=DAY(A140))),--(IFERROR(MOD(TOther[Start Month]-MONTH(A140)+12,12),1)=0),TOther[Amount])))</f>
        <v>0</v>
      </c>
      <c r="W140" s="8">
        <f>IF(A140="","",SUMIFS(TOther[Amount],TOther[Start Date],A140,TOther[Frequency],$W$1))</f>
        <v>0</v>
      </c>
      <c r="X140" s="9">
        <f t="shared" si="10"/>
        <v>0</v>
      </c>
      <c r="Y140" s="9">
        <f t="shared" si="14"/>
        <v>0</v>
      </c>
      <c r="Z140" s="8" cm="1">
        <f t="array" ref="Z140">IF(A140="","",IF(COUNTIF('2) Income'!$D$13:$D$32,"Weekly")=0,0,SUMPRODUCT(--(IFERROR(MOD(A140-'2) Income'!$F$13:$F$32,7),1)=0),--('2) Income'!$D$13:$D$32="Weekly"),--('2) Income'!$F$13:$F$32&lt;=A140),'2) Income'!$E$13:$E$32)))</f>
        <v>0</v>
      </c>
      <c r="AA140" s="8" cm="1">
        <f t="array" ref="AA140">IF(A140="","",IF(COUNTIF('2) Income'!$D$13:$D$32,"Every Other Week")=0,0,SUMPRODUCT(--(IFERROR(MOD(A140-'2) Income'!$F$13:$F$32,14),1)=0),--('2) Income'!$D$13:$D$32="Every Other Week"),--('2) Income'!$F$13:$F$32&lt;=A140),'2) Income'!$E$13:$E$32)))</f>
        <v>0</v>
      </c>
      <c r="AB140" s="8">
        <f>IF(A140="","",IF(COUNTIF('2) Income'!$D$13:$D$32,"1st and 15th")=0,0,IF(OR(DAY(A140)=1,DAY(A140)=15),SUMIFS('2) Income'!$E$13:$E$32,'2) Income'!$D$13:$D$32,"1st and 15th",'2) Income'!$F$13:$F$32,"&lt;="&amp;$A140),0)))</f>
        <v>0</v>
      </c>
      <c r="AC140" s="8">
        <f>IF(A140="","",IF(COUNTIF('2) Income'!$D$13:$D$32,"2nd Wednesday")=0,0,IF(A140=(A140-DAY(A140)+1+2*7-WEEKDAY(A140-DAY(A140)+8-4,1)),SUMIFS('2) Income'!$E$13:$E$32,'2) Income'!$D$13:$D$32,"2nd Wednesday",'2) Income'!$F$13:$F$32,"&lt;="&amp;$A140),0)))</f>
        <v>0</v>
      </c>
      <c r="AD140" s="8">
        <f>IF(A140="","",IF(COUNTIF('2) Income'!$D$13:$D$32,"3rd Wednesday")=0,0,IF(A140=(A140-DAY(A140)+1+3*7-WEEKDAY(A140-DAY(A140)+8-4,1)),SUMIFS('2) Income'!$E$13:$E$32,'2) Income'!$D$13:$D$32,"3rd Wednesday",'2) Income'!$F$13:$F$32,"&lt;="&amp;$A140),0)))</f>
        <v>0</v>
      </c>
      <c r="AE140" s="8">
        <f>IF(A140="","",IF(COUNTIF('2) Income'!$D$13:$D$32,"4th Wednesday")=0,0,IF(A140=(A140-DAY(A140)+1+4*7-WEEKDAY(A140-DAY(A140)+8-4,1)),SUMIFS('2) Income'!$E$13:$E$32,'2) Income'!$D$13:$D$32,"4th Wednesday",'2) Income'!$F$13:$F$32,"&lt;="&amp;$A140),0)))</f>
        <v>0</v>
      </c>
      <c r="AF140" s="8" cm="1">
        <f t="array" ref="AF140">IF(A140="","",IF(COUNTIF('2) Income'!$D$13:$D$32,"Every 4 Weeks")=0,0,SUMPRODUCT(--(IFERROR(MOD(A140-'2) Income'!$F$13:$F$32,28),1)=0),--('2) Income'!$D$13:$D$32="Every 4 Weeks"),--('2) Income'!$F$13:$F$32&lt;=A140),'2) Income'!$E$13:$E$32)))</f>
        <v>0</v>
      </c>
      <c r="AG140" s="8">
        <f>IF(A140="","",IF(COUNTIF('2) Income'!$D$13:$D$32,"Monthly")=0,0,IF(B140="N",SUMIFS('2) Income'!$E$13:$E$32,'2) Income'!$D$13:$D$32,"monthly",'2) Income'!$F$13:$F$32,"&lt;="&amp;$A140,'2) Income'!$I$13:$I$32,DAY(A140)),SUMIFS('2) Income'!$E$13:$E$32,'2) Income'!$D$13:$D$32,"monthly",'2) Income'!$F$13:$F$32,"&lt;="&amp;$A140,'2) Income'!$I$13:$I$32,"&gt;="&amp;DAY(A140)))))</f>
        <v>0</v>
      </c>
      <c r="AH140" s="8" cm="1">
        <f t="array" ref="AH140">IF(A140="","",IF(COUNTIF('2) Income'!$D$13:$D$32,"Yearly")=0,0,SUMPRODUCT(--('2) Income'!$D$13:$D$32="Yearly"),--('2) Income'!$F$13:$F$32&lt;=A140),IF(B140="N",--('2) Income'!$I$13:$I$32=DAY(A140)),--('2) Income'!$I$13:$I$32&gt;=DAY(A140))),--(IFERROR(MOD('2) Income'!$H$13:$H$32-MONTH(A140)+12,12),1)=0),'2) Income'!$E$13:$E$32)))</f>
        <v>0</v>
      </c>
      <c r="AI140" s="8">
        <f>IF(A140="","",IF(COUNTIF('2) Income'!$D$13:$D$32,"one-time")=0,0,SUMIFS('2) Income'!$E$13:$E$32,'2) Income'!$D$13:$D$32,"one-time",'2) Income'!$F$13:$F$32,"="&amp;$A140)))</f>
        <v>0</v>
      </c>
      <c r="AJ140" s="9">
        <f t="shared" si="11"/>
        <v>0</v>
      </c>
    </row>
    <row r="141" spans="1:36">
      <c r="A141" s="7">
        <f>IF(A140="","",IF(A140+1&lt;='1) Period'!$E$21,A140+1,""))</f>
        <v>45613</v>
      </c>
      <c r="B141" s="7" t="str">
        <f t="shared" si="12"/>
        <v>N</v>
      </c>
      <c r="C141" t="str">
        <f t="shared" si="13"/>
        <v>Y</v>
      </c>
      <c r="D141" s="8">
        <f>IF(A141="","",IF(TEXT(A141,"dddd")='4) Happy Money'!$E$23,WAllowance,0))</f>
        <v>0</v>
      </c>
      <c r="E141" s="8">
        <f>IF(A141="","",IF(B141="N",SUMIF(TMonthly[Day of the Month],DAY(A141),TMonthly[Amount]),SUMIF(TMonthly[Day of the Month],"&gt;="&amp;DAY(A141),TMonthly[Amount])))</f>
        <v>0</v>
      </c>
      <c r="F141" s="8" cm="1">
        <f t="array" ref="F141">IF(A141="","",SUMPRODUCT(--(TYearly[Due Date]&lt;=A141),IF(B141="N",--(TYearly[Day]=DAY(A141)),--(TYearly[Day]&gt;=DAY(A141))),--(IFERROR(MOD(TYearly[Month]-MONTH(A141)+12,12),1)=0),TYearly[Amount]))</f>
        <v>0</v>
      </c>
      <c r="G141" s="8">
        <f>IF(A141="","",SUMIF(TOneTime[Due Date],A141,TOneTime[Amount]))</f>
        <v>0</v>
      </c>
      <c r="H141" s="8" cm="1">
        <f t="array" ref="H141">IF(A141="","",IF(COUNTIF(TOther[Frequency],$H$1)=0,0,SUMPRODUCT(--(IFERROR(MOD(A141-TOther[Start Date],7),1)=0),--(TOther[Frequency]=$H$1),--(TOther[Start Date]&lt;=A141),--(TOther[End Date Calc]&gt;=A141),TOther[Amount])))</f>
        <v>0</v>
      </c>
      <c r="I141" s="8" cm="1">
        <f t="array" ref="I141">IF(A141="","",IF(COUNTIF(TOther[Frequency],$I$1)=0,0,SUMPRODUCT(--(IFERROR(MOD(A141-TOther[Start Date],14),1)=0),--(TOther[Frequency]=$I$1),--(TOther[Start Date]&lt;=A141),--(TOther[End Date Calc]&gt;=A141),TOther[Amount])))</f>
        <v>0</v>
      </c>
      <c r="J141" s="8">
        <f>IF(A141="","",IF(COUNTIF(TOther[Frequency],$J$1)=0,0,IF(OR(DAY(A141)=1,DAY(A141)=15),SUMIFS(TOther[Amount],TOther[Frequency],$J$1,TOther[Start Date],"&lt;="&amp;$A141,TOther[End Date Calc],"&gt;="&amp;A141),0)))</f>
        <v>0</v>
      </c>
      <c r="K141" s="8">
        <f>IF(A141="","",IF(COUNTIF(TOther[Frequency],$K$1)=0,0,IF(A141=(A141-DAY(A141)+1+2*7-WEEKDAY(A141-DAY(A141)+8-4,1)),SUMIFS(TOther[Amount],TOther[Frequency],$K$1,TOther[Start Date],"&lt;="&amp;$A141,TOther[End Date Calc],"&gt;="&amp;A141),0)))</f>
        <v>0</v>
      </c>
      <c r="L141" s="8">
        <f>IF(A141="","",IF(COUNTIF(TOther[Frequency],$L$1)=0,0,IF(A141=(A141-DAY(A141)+1+3*7-WEEKDAY(A141-DAY(A141)+8-4,1)),SUMIFS(TOther[Amount],TOther[Frequency],$L$1,TOther[Start Date],"&lt;="&amp;$A141,TOther[End Date Calc],"&gt;="&amp;A141),0)))</f>
        <v>0</v>
      </c>
      <c r="M141" s="8">
        <f>IF(A141="","",IF(COUNTIF(TOther[Frequency],$M$1)=0,0,IF(A141=(A141-DAY(A141)+1+4*7-WEEKDAY(A141-DAY(A141)+8-4,1)),SUMIFS(TOther[Amount],TOther[Frequency],$M$1,TOther[Start Date],"&lt;="&amp;$A141,TOther[End Date Calc],"&gt;="&amp;A141),0)))</f>
        <v>0</v>
      </c>
      <c r="N141" s="8" cm="1">
        <f t="array" ref="N141">IF(A141="","",IF(COUNTIF(TOther[Frequency],$N$1)=0,0,SUMPRODUCT(--(IFERROR(MOD(A141-TOther[Start Date],28),1)=0),--(TOther[Frequency]=$N$1),--(TOther[Start Date]&lt;=A141),--(TOther[End Date Calc]&gt;=A141),TOther[Amount])))</f>
        <v>0</v>
      </c>
      <c r="O141" s="8" cm="1">
        <f t="array" ref="O141">IF(A141="","",IF(COUNTIF(TOther[Frequency],$O$1)=0,0,SUMPRODUCT(--(IFERROR(MOD(A141-TOther[Start Date],42),1)=0),--(TOther[Frequency]=$O$1),--(TOther[Start Date]&lt;=A141),--(TOther[End Date Calc]&gt;=A141),TOther[Amount])))</f>
        <v>0</v>
      </c>
      <c r="P141" s="8" cm="1">
        <f t="array" ref="P141">IF(A141="","",IF(COUNTIF(TOther[Frequency],$P$1)=0,0,SUMPRODUCT(--(IFERROR(MOD(A141-TOther[Start Date],56),1)=0),--(TOther[Frequency]=$P$1),--(TOther[Start Date]&lt;=A141),--(TOther[End Date Calc]&gt;=A141),TOther[Amount])))</f>
        <v>0</v>
      </c>
      <c r="Q141" s="8">
        <f>IF(A141="","",IF(COUNTIF(TOther[Frequency],$Q$1)=0,0,IF(B141="N",SUMIFS(TOther[Amount],TOther[Frequency],$Q$1,TOther[Start Date],"&lt;="&amp;$A141,TOther[End Date Calc],"&gt;="&amp;A141,TOther[Start Day],DAY(A141)),SUMIFS(TOther[Amount],TOther[Frequency],$Q$1,TOther[Start Date],"&lt;="&amp;$A141,TOther[End Date Calc],"&gt;="&amp;A141,TOther[Start Day],"&gt;="&amp;DAY(A141)))))</f>
        <v>0</v>
      </c>
      <c r="R141" s="8" cm="1">
        <f t="array" ref="R141">IF(A141="","",IF(COUNTIF(TOther[Frequency],R$1)=0,0,SUMPRODUCT(--(TOther[Frequency]=R$1),--(TOther[Start Date]&lt;=A141),--(TOther[End Date Calc]&gt;=A141),IF(B141="N",--(TOther[Start Day]=DAY(A141)),--(TOther[Start Day]&gt;=DAY(A141))),--(IFERROR(MOD(TOther[Start Month]-MONTH(A141)+2,2),1)=0),TOther[Amount])))</f>
        <v>0</v>
      </c>
      <c r="S141" s="8" cm="1">
        <f t="array" ref="S141">IF(A141="","",IF(COUNTIF(TOther[Frequency],S$1)=0,0,SUMPRODUCT(--(TOther[Frequency]=S$1),--(TOther[Start Date]&lt;=A141),--(TOther[End Date Calc]&gt;=A141),IF(B141="N",--(TOther[Start Day]=DAY(A141)),--(TOther[Start Day]&gt;=DAY(A141))),--(IFERROR(MOD(TOther[Start Month]-MONTH(A141)+3,3),1)=0),TOther[Amount])))</f>
        <v>0</v>
      </c>
      <c r="T141" s="8" cm="1">
        <f t="array" ref="T141">IF($A141="","",IF(COUNTIF(TOther[Frequency],T$1)=0,0,SUMPRODUCT(--(TOther[Frequency]=T$1),--(TOther[Start Date]&lt;=$A141),--(TOther[End Date Calc]&gt;=$A141),IF($B141="N",--(TOther[Start Day]=DAY($A141)),--(TOther[Start Day]&gt;=DAY($A141))),--(IFERROR(MOD(TOther[Start Month]-MONTH($A141)+4,4),1)=0),TOther[Amount])))</f>
        <v>0</v>
      </c>
      <c r="U141" s="8" cm="1">
        <f t="array" ref="U141">IF(A141="","",IF(COUNTIF(TOther[Frequency],$U$1)=0,0,SUMPRODUCT(--(TOther[Frequency]=$U$1),--(TOther[Start Date]&lt;=A141),--(TOther[End Date Calc]&gt;=A141),IF(B141="N",--(TOther[Start Day]=DAY(A141)),--(TOther[Start Day]&gt;=DAY(A141))),--(IFERROR(MOD(TOther[Start Month]-MONTH(A141)+6,6),1)=0),TOther[Amount])))</f>
        <v>0</v>
      </c>
      <c r="V141" s="8" cm="1">
        <f t="array" ref="V141">IF(A141="","",IF(COUNTIF(TOther[Frequency],$V$1)=0,0,SUMPRODUCT(--(TOther[Frequency]=$V$1),--(TOther[Start Date]&lt;=A141),--(TOther[End Date Calc]&gt;=A141),IF(B141="N",--(TOther[Start Day]=DAY(A141)),--(TOther[Start Day]&gt;=DAY(A141))),--(IFERROR(MOD(TOther[Start Month]-MONTH(A141)+12,12),1)=0),TOther[Amount])))</f>
        <v>0</v>
      </c>
      <c r="W141" s="8">
        <f>IF(A141="","",SUMIFS(TOther[Amount],TOther[Start Date],A141,TOther[Frequency],$W$1))</f>
        <v>0</v>
      </c>
      <c r="X141" s="9">
        <f t="shared" si="10"/>
        <v>0</v>
      </c>
      <c r="Y141" s="9">
        <f t="shared" si="14"/>
        <v>0</v>
      </c>
      <c r="Z141" s="8" cm="1">
        <f t="array" ref="Z141">IF(A141="","",IF(COUNTIF('2) Income'!$D$13:$D$32,"Weekly")=0,0,SUMPRODUCT(--(IFERROR(MOD(A141-'2) Income'!$F$13:$F$32,7),1)=0),--('2) Income'!$D$13:$D$32="Weekly"),--('2) Income'!$F$13:$F$32&lt;=A141),'2) Income'!$E$13:$E$32)))</f>
        <v>0</v>
      </c>
      <c r="AA141" s="8" cm="1">
        <f t="array" ref="AA141">IF(A141="","",IF(COUNTIF('2) Income'!$D$13:$D$32,"Every Other Week")=0,0,SUMPRODUCT(--(IFERROR(MOD(A141-'2) Income'!$F$13:$F$32,14),1)=0),--('2) Income'!$D$13:$D$32="Every Other Week"),--('2) Income'!$F$13:$F$32&lt;=A141),'2) Income'!$E$13:$E$32)))</f>
        <v>0</v>
      </c>
      <c r="AB141" s="8">
        <f>IF(A141="","",IF(COUNTIF('2) Income'!$D$13:$D$32,"1st and 15th")=0,0,IF(OR(DAY(A141)=1,DAY(A141)=15),SUMIFS('2) Income'!$E$13:$E$32,'2) Income'!$D$13:$D$32,"1st and 15th",'2) Income'!$F$13:$F$32,"&lt;="&amp;$A141),0)))</f>
        <v>0</v>
      </c>
      <c r="AC141" s="8">
        <f>IF(A141="","",IF(COUNTIF('2) Income'!$D$13:$D$32,"2nd Wednesday")=0,0,IF(A141=(A141-DAY(A141)+1+2*7-WEEKDAY(A141-DAY(A141)+8-4,1)),SUMIFS('2) Income'!$E$13:$E$32,'2) Income'!$D$13:$D$32,"2nd Wednesday",'2) Income'!$F$13:$F$32,"&lt;="&amp;$A141),0)))</f>
        <v>0</v>
      </c>
      <c r="AD141" s="8">
        <f>IF(A141="","",IF(COUNTIF('2) Income'!$D$13:$D$32,"3rd Wednesday")=0,0,IF(A141=(A141-DAY(A141)+1+3*7-WEEKDAY(A141-DAY(A141)+8-4,1)),SUMIFS('2) Income'!$E$13:$E$32,'2) Income'!$D$13:$D$32,"3rd Wednesday",'2) Income'!$F$13:$F$32,"&lt;="&amp;$A141),0)))</f>
        <v>0</v>
      </c>
      <c r="AE141" s="8">
        <f>IF(A141="","",IF(COUNTIF('2) Income'!$D$13:$D$32,"4th Wednesday")=0,0,IF(A141=(A141-DAY(A141)+1+4*7-WEEKDAY(A141-DAY(A141)+8-4,1)),SUMIFS('2) Income'!$E$13:$E$32,'2) Income'!$D$13:$D$32,"4th Wednesday",'2) Income'!$F$13:$F$32,"&lt;="&amp;$A141),0)))</f>
        <v>0</v>
      </c>
      <c r="AF141" s="8" cm="1">
        <f t="array" ref="AF141">IF(A141="","",IF(COUNTIF('2) Income'!$D$13:$D$32,"Every 4 Weeks")=0,0,SUMPRODUCT(--(IFERROR(MOD(A141-'2) Income'!$F$13:$F$32,28),1)=0),--('2) Income'!$D$13:$D$32="Every 4 Weeks"),--('2) Income'!$F$13:$F$32&lt;=A141),'2) Income'!$E$13:$E$32)))</f>
        <v>0</v>
      </c>
      <c r="AG141" s="8">
        <f>IF(A141="","",IF(COUNTIF('2) Income'!$D$13:$D$32,"Monthly")=0,0,IF(B141="N",SUMIFS('2) Income'!$E$13:$E$32,'2) Income'!$D$13:$D$32,"monthly",'2) Income'!$F$13:$F$32,"&lt;="&amp;$A141,'2) Income'!$I$13:$I$32,DAY(A141)),SUMIFS('2) Income'!$E$13:$E$32,'2) Income'!$D$13:$D$32,"monthly",'2) Income'!$F$13:$F$32,"&lt;="&amp;$A141,'2) Income'!$I$13:$I$32,"&gt;="&amp;DAY(A141)))))</f>
        <v>0</v>
      </c>
      <c r="AH141" s="8" cm="1">
        <f t="array" ref="AH141">IF(A141="","",IF(COUNTIF('2) Income'!$D$13:$D$32,"Yearly")=0,0,SUMPRODUCT(--('2) Income'!$D$13:$D$32="Yearly"),--('2) Income'!$F$13:$F$32&lt;=A141),IF(B141="N",--('2) Income'!$I$13:$I$32=DAY(A141)),--('2) Income'!$I$13:$I$32&gt;=DAY(A141))),--(IFERROR(MOD('2) Income'!$H$13:$H$32-MONTH(A141)+12,12),1)=0),'2) Income'!$E$13:$E$32)))</f>
        <v>0</v>
      </c>
      <c r="AI141" s="8">
        <f>IF(A141="","",IF(COUNTIF('2) Income'!$D$13:$D$32,"one-time")=0,0,SUMIFS('2) Income'!$E$13:$E$32,'2) Income'!$D$13:$D$32,"one-time",'2) Income'!$F$13:$F$32,"="&amp;$A141)))</f>
        <v>0</v>
      </c>
      <c r="AJ141" s="9">
        <f t="shared" si="11"/>
        <v>0</v>
      </c>
    </row>
    <row r="142" spans="1:36">
      <c r="A142" s="7">
        <f>IF(A141="","",IF(A141+1&lt;='1) Period'!$E$21,A141+1,""))</f>
        <v>45614</v>
      </c>
      <c r="B142" s="7" t="str">
        <f t="shared" si="12"/>
        <v>N</v>
      </c>
      <c r="C142" t="str">
        <f t="shared" si="13"/>
        <v>F</v>
      </c>
      <c r="D142" s="8">
        <f>IF(A142="","",IF(TEXT(A142,"dddd")='4) Happy Money'!$E$23,WAllowance,0))</f>
        <v>400</v>
      </c>
      <c r="E142" s="8">
        <f>IF(A142="","",IF(B142="N",SUMIF(TMonthly[Day of the Month],DAY(A142),TMonthly[Amount]),SUMIF(TMonthly[Day of the Month],"&gt;="&amp;DAY(A142),TMonthly[Amount])))</f>
        <v>0</v>
      </c>
      <c r="F142" s="8" cm="1">
        <f t="array" ref="F142">IF(A142="","",SUMPRODUCT(--(TYearly[Due Date]&lt;=A142),IF(B142="N",--(TYearly[Day]=DAY(A142)),--(TYearly[Day]&gt;=DAY(A142))),--(IFERROR(MOD(TYearly[Month]-MONTH(A142)+12,12),1)=0),TYearly[Amount]))</f>
        <v>0</v>
      </c>
      <c r="G142" s="8">
        <f>IF(A142="","",SUMIF(TOneTime[Due Date],A142,TOneTime[Amount]))</f>
        <v>0</v>
      </c>
      <c r="H142" s="8" cm="1">
        <f t="array" ref="H142">IF(A142="","",IF(COUNTIF(TOther[Frequency],$H$1)=0,0,SUMPRODUCT(--(IFERROR(MOD(A142-TOther[Start Date],7),1)=0),--(TOther[Frequency]=$H$1),--(TOther[Start Date]&lt;=A142),--(TOther[End Date Calc]&gt;=A142),TOther[Amount])))</f>
        <v>0</v>
      </c>
      <c r="I142" s="8" cm="1">
        <f t="array" ref="I142">IF(A142="","",IF(COUNTIF(TOther[Frequency],$I$1)=0,0,SUMPRODUCT(--(IFERROR(MOD(A142-TOther[Start Date],14),1)=0),--(TOther[Frequency]=$I$1),--(TOther[Start Date]&lt;=A142),--(TOther[End Date Calc]&gt;=A142),TOther[Amount])))</f>
        <v>0</v>
      </c>
      <c r="J142" s="8">
        <f>IF(A142="","",IF(COUNTIF(TOther[Frequency],$J$1)=0,0,IF(OR(DAY(A142)=1,DAY(A142)=15),SUMIFS(TOther[Amount],TOther[Frequency],$J$1,TOther[Start Date],"&lt;="&amp;$A142,TOther[End Date Calc],"&gt;="&amp;A142),0)))</f>
        <v>0</v>
      </c>
      <c r="K142" s="8">
        <f>IF(A142="","",IF(COUNTIF(TOther[Frequency],$K$1)=0,0,IF(A142=(A142-DAY(A142)+1+2*7-WEEKDAY(A142-DAY(A142)+8-4,1)),SUMIFS(TOther[Amount],TOther[Frequency],$K$1,TOther[Start Date],"&lt;="&amp;$A142,TOther[End Date Calc],"&gt;="&amp;A142),0)))</f>
        <v>0</v>
      </c>
      <c r="L142" s="8">
        <f>IF(A142="","",IF(COUNTIF(TOther[Frequency],$L$1)=0,0,IF(A142=(A142-DAY(A142)+1+3*7-WEEKDAY(A142-DAY(A142)+8-4,1)),SUMIFS(TOther[Amount],TOther[Frequency],$L$1,TOther[Start Date],"&lt;="&amp;$A142,TOther[End Date Calc],"&gt;="&amp;A142),0)))</f>
        <v>0</v>
      </c>
      <c r="M142" s="8">
        <f>IF(A142="","",IF(COUNTIF(TOther[Frequency],$M$1)=0,0,IF(A142=(A142-DAY(A142)+1+4*7-WEEKDAY(A142-DAY(A142)+8-4,1)),SUMIFS(TOther[Amount],TOther[Frequency],$M$1,TOther[Start Date],"&lt;="&amp;$A142,TOther[End Date Calc],"&gt;="&amp;A142),0)))</f>
        <v>0</v>
      </c>
      <c r="N142" s="8" cm="1">
        <f t="array" ref="N142">IF(A142="","",IF(COUNTIF(TOther[Frequency],$N$1)=0,0,SUMPRODUCT(--(IFERROR(MOD(A142-TOther[Start Date],28),1)=0),--(TOther[Frequency]=$N$1),--(TOther[Start Date]&lt;=A142),--(TOther[End Date Calc]&gt;=A142),TOther[Amount])))</f>
        <v>0</v>
      </c>
      <c r="O142" s="8" cm="1">
        <f t="array" ref="O142">IF(A142="","",IF(COUNTIF(TOther[Frequency],$O$1)=0,0,SUMPRODUCT(--(IFERROR(MOD(A142-TOther[Start Date],42),1)=0),--(TOther[Frequency]=$O$1),--(TOther[Start Date]&lt;=A142),--(TOther[End Date Calc]&gt;=A142),TOther[Amount])))</f>
        <v>0</v>
      </c>
      <c r="P142" s="8" cm="1">
        <f t="array" ref="P142">IF(A142="","",IF(COUNTIF(TOther[Frequency],$P$1)=0,0,SUMPRODUCT(--(IFERROR(MOD(A142-TOther[Start Date],56),1)=0),--(TOther[Frequency]=$P$1),--(TOther[Start Date]&lt;=A142),--(TOther[End Date Calc]&gt;=A142),TOther[Amount])))</f>
        <v>0</v>
      </c>
      <c r="Q142" s="8">
        <f>IF(A142="","",IF(COUNTIF(TOther[Frequency],$Q$1)=0,0,IF(B142="N",SUMIFS(TOther[Amount],TOther[Frequency],$Q$1,TOther[Start Date],"&lt;="&amp;$A142,TOther[End Date Calc],"&gt;="&amp;A142,TOther[Start Day],DAY(A142)),SUMIFS(TOther[Amount],TOther[Frequency],$Q$1,TOther[Start Date],"&lt;="&amp;$A142,TOther[End Date Calc],"&gt;="&amp;A142,TOther[Start Day],"&gt;="&amp;DAY(A142)))))</f>
        <v>0</v>
      </c>
      <c r="R142" s="8" cm="1">
        <f t="array" ref="R142">IF(A142="","",IF(COUNTIF(TOther[Frequency],R$1)=0,0,SUMPRODUCT(--(TOther[Frequency]=R$1),--(TOther[Start Date]&lt;=A142),--(TOther[End Date Calc]&gt;=A142),IF(B142="N",--(TOther[Start Day]=DAY(A142)),--(TOther[Start Day]&gt;=DAY(A142))),--(IFERROR(MOD(TOther[Start Month]-MONTH(A142)+2,2),1)=0),TOther[Amount])))</f>
        <v>0</v>
      </c>
      <c r="S142" s="8" cm="1">
        <f t="array" ref="S142">IF(A142="","",IF(COUNTIF(TOther[Frequency],S$1)=0,0,SUMPRODUCT(--(TOther[Frequency]=S$1),--(TOther[Start Date]&lt;=A142),--(TOther[End Date Calc]&gt;=A142),IF(B142="N",--(TOther[Start Day]=DAY(A142)),--(TOther[Start Day]&gt;=DAY(A142))),--(IFERROR(MOD(TOther[Start Month]-MONTH(A142)+3,3),1)=0),TOther[Amount])))</f>
        <v>0</v>
      </c>
      <c r="T142" s="8" cm="1">
        <f t="array" ref="T142">IF($A142="","",IF(COUNTIF(TOther[Frequency],T$1)=0,0,SUMPRODUCT(--(TOther[Frequency]=T$1),--(TOther[Start Date]&lt;=$A142),--(TOther[End Date Calc]&gt;=$A142),IF($B142="N",--(TOther[Start Day]=DAY($A142)),--(TOther[Start Day]&gt;=DAY($A142))),--(IFERROR(MOD(TOther[Start Month]-MONTH($A142)+4,4),1)=0),TOther[Amount])))</f>
        <v>0</v>
      </c>
      <c r="U142" s="8" cm="1">
        <f t="array" ref="U142">IF(A142="","",IF(COUNTIF(TOther[Frequency],$U$1)=0,0,SUMPRODUCT(--(TOther[Frequency]=$U$1),--(TOther[Start Date]&lt;=A142),--(TOther[End Date Calc]&gt;=A142),IF(B142="N",--(TOther[Start Day]=DAY(A142)),--(TOther[Start Day]&gt;=DAY(A142))),--(IFERROR(MOD(TOther[Start Month]-MONTH(A142)+6,6),1)=0),TOther[Amount])))</f>
        <v>0</v>
      </c>
      <c r="V142" s="8" cm="1">
        <f t="array" ref="V142">IF(A142="","",IF(COUNTIF(TOther[Frequency],$V$1)=0,0,SUMPRODUCT(--(TOther[Frequency]=$V$1),--(TOther[Start Date]&lt;=A142),--(TOther[End Date Calc]&gt;=A142),IF(B142="N",--(TOther[Start Day]=DAY(A142)),--(TOther[Start Day]&gt;=DAY(A142))),--(IFERROR(MOD(TOther[Start Month]-MONTH(A142)+12,12),1)=0),TOther[Amount])))</f>
        <v>0</v>
      </c>
      <c r="W142" s="8">
        <f>IF(A142="","",SUMIFS(TOther[Amount],TOther[Start Date],A142,TOther[Frequency],$W$1))</f>
        <v>0</v>
      </c>
      <c r="X142" s="9">
        <f t="shared" si="10"/>
        <v>0</v>
      </c>
      <c r="Y142" s="9">
        <f t="shared" si="14"/>
        <v>0</v>
      </c>
      <c r="Z142" s="8" cm="1">
        <f t="array" ref="Z142">IF(A142="","",IF(COUNTIF('2) Income'!$D$13:$D$32,"Weekly")=0,0,SUMPRODUCT(--(IFERROR(MOD(A142-'2) Income'!$F$13:$F$32,7),1)=0),--('2) Income'!$D$13:$D$32="Weekly"),--('2) Income'!$F$13:$F$32&lt;=A142),'2) Income'!$E$13:$E$32)))</f>
        <v>0</v>
      </c>
      <c r="AA142" s="8" cm="1">
        <f t="array" ref="AA142">IF(A142="","",IF(COUNTIF('2) Income'!$D$13:$D$32,"Every Other Week")=0,0,SUMPRODUCT(--(IFERROR(MOD(A142-'2) Income'!$F$13:$F$32,14),1)=0),--('2) Income'!$D$13:$D$32="Every Other Week"),--('2) Income'!$F$13:$F$32&lt;=A142),'2) Income'!$E$13:$E$32)))</f>
        <v>0</v>
      </c>
      <c r="AB142" s="8">
        <f>IF(A142="","",IF(COUNTIF('2) Income'!$D$13:$D$32,"1st and 15th")=0,0,IF(OR(DAY(A142)=1,DAY(A142)=15),SUMIFS('2) Income'!$E$13:$E$32,'2) Income'!$D$13:$D$32,"1st and 15th",'2) Income'!$F$13:$F$32,"&lt;="&amp;$A142),0)))</f>
        <v>0</v>
      </c>
      <c r="AC142" s="8">
        <f>IF(A142="","",IF(COUNTIF('2) Income'!$D$13:$D$32,"2nd Wednesday")=0,0,IF(A142=(A142-DAY(A142)+1+2*7-WEEKDAY(A142-DAY(A142)+8-4,1)),SUMIFS('2) Income'!$E$13:$E$32,'2) Income'!$D$13:$D$32,"2nd Wednesday",'2) Income'!$F$13:$F$32,"&lt;="&amp;$A142),0)))</f>
        <v>0</v>
      </c>
      <c r="AD142" s="8">
        <f>IF(A142="","",IF(COUNTIF('2) Income'!$D$13:$D$32,"3rd Wednesday")=0,0,IF(A142=(A142-DAY(A142)+1+3*7-WEEKDAY(A142-DAY(A142)+8-4,1)),SUMIFS('2) Income'!$E$13:$E$32,'2) Income'!$D$13:$D$32,"3rd Wednesday",'2) Income'!$F$13:$F$32,"&lt;="&amp;$A142),0)))</f>
        <v>0</v>
      </c>
      <c r="AE142" s="8">
        <f>IF(A142="","",IF(COUNTIF('2) Income'!$D$13:$D$32,"4th Wednesday")=0,0,IF(A142=(A142-DAY(A142)+1+4*7-WEEKDAY(A142-DAY(A142)+8-4,1)),SUMIFS('2) Income'!$E$13:$E$32,'2) Income'!$D$13:$D$32,"4th Wednesday",'2) Income'!$F$13:$F$32,"&lt;="&amp;$A142),0)))</f>
        <v>0</v>
      </c>
      <c r="AF142" s="8" cm="1">
        <f t="array" ref="AF142">IF(A142="","",IF(COUNTIF('2) Income'!$D$13:$D$32,"Every 4 Weeks")=0,0,SUMPRODUCT(--(IFERROR(MOD(A142-'2) Income'!$F$13:$F$32,28),1)=0),--('2) Income'!$D$13:$D$32="Every 4 Weeks"),--('2) Income'!$F$13:$F$32&lt;=A142),'2) Income'!$E$13:$E$32)))</f>
        <v>0</v>
      </c>
      <c r="AG142" s="8">
        <f>IF(A142="","",IF(COUNTIF('2) Income'!$D$13:$D$32,"Monthly")=0,0,IF(B142="N",SUMIFS('2) Income'!$E$13:$E$32,'2) Income'!$D$13:$D$32,"monthly",'2) Income'!$F$13:$F$32,"&lt;="&amp;$A142,'2) Income'!$I$13:$I$32,DAY(A142)),SUMIFS('2) Income'!$E$13:$E$32,'2) Income'!$D$13:$D$32,"monthly",'2) Income'!$F$13:$F$32,"&lt;="&amp;$A142,'2) Income'!$I$13:$I$32,"&gt;="&amp;DAY(A142)))))</f>
        <v>0</v>
      </c>
      <c r="AH142" s="8" cm="1">
        <f t="array" ref="AH142">IF(A142="","",IF(COUNTIF('2) Income'!$D$13:$D$32,"Yearly")=0,0,SUMPRODUCT(--('2) Income'!$D$13:$D$32="Yearly"),--('2) Income'!$F$13:$F$32&lt;=A142),IF(B142="N",--('2) Income'!$I$13:$I$32=DAY(A142)),--('2) Income'!$I$13:$I$32&gt;=DAY(A142))),--(IFERROR(MOD('2) Income'!$H$13:$H$32-MONTH(A142)+12,12),1)=0),'2) Income'!$E$13:$E$32)))</f>
        <v>0</v>
      </c>
      <c r="AI142" s="8">
        <f>IF(A142="","",IF(COUNTIF('2) Income'!$D$13:$D$32,"one-time")=0,0,SUMIFS('2) Income'!$E$13:$E$32,'2) Income'!$D$13:$D$32,"one-time",'2) Income'!$F$13:$F$32,"="&amp;$A142)))</f>
        <v>0</v>
      </c>
      <c r="AJ142" s="9">
        <f t="shared" si="11"/>
        <v>0</v>
      </c>
    </row>
    <row r="143" spans="1:36">
      <c r="A143" s="7">
        <f>IF(A142="","",IF(A142+1&lt;='1) Period'!$E$21,A142+1,""))</f>
        <v>45615</v>
      </c>
      <c r="B143" s="7" t="str">
        <f t="shared" si="12"/>
        <v>N</v>
      </c>
      <c r="C143" t="str">
        <f t="shared" si="13"/>
        <v>F</v>
      </c>
      <c r="D143" s="8">
        <f>IF(A143="","",IF(TEXT(A143,"dddd")='4) Happy Money'!$E$23,WAllowance,0))</f>
        <v>0</v>
      </c>
      <c r="E143" s="8">
        <f>IF(A143="","",IF(B143="N",SUMIF(TMonthly[Day of the Month],DAY(A143),TMonthly[Amount]),SUMIF(TMonthly[Day of the Month],"&gt;="&amp;DAY(A143),TMonthly[Amount])))</f>
        <v>0</v>
      </c>
      <c r="F143" s="8" cm="1">
        <f t="array" ref="F143">IF(A143="","",SUMPRODUCT(--(TYearly[Due Date]&lt;=A143),IF(B143="N",--(TYearly[Day]=DAY(A143)),--(TYearly[Day]&gt;=DAY(A143))),--(IFERROR(MOD(TYearly[Month]-MONTH(A143)+12,12),1)=0),TYearly[Amount]))</f>
        <v>0</v>
      </c>
      <c r="G143" s="8">
        <f>IF(A143="","",SUMIF(TOneTime[Due Date],A143,TOneTime[Amount]))</f>
        <v>0</v>
      </c>
      <c r="H143" s="8" cm="1">
        <f t="array" ref="H143">IF(A143="","",IF(COUNTIF(TOther[Frequency],$H$1)=0,0,SUMPRODUCT(--(IFERROR(MOD(A143-TOther[Start Date],7),1)=0),--(TOther[Frequency]=$H$1),--(TOther[Start Date]&lt;=A143),--(TOther[End Date Calc]&gt;=A143),TOther[Amount])))</f>
        <v>0</v>
      </c>
      <c r="I143" s="8" cm="1">
        <f t="array" ref="I143">IF(A143="","",IF(COUNTIF(TOther[Frequency],$I$1)=0,0,SUMPRODUCT(--(IFERROR(MOD(A143-TOther[Start Date],14),1)=0),--(TOther[Frequency]=$I$1),--(TOther[Start Date]&lt;=A143),--(TOther[End Date Calc]&gt;=A143),TOther[Amount])))</f>
        <v>0</v>
      </c>
      <c r="J143" s="8">
        <f>IF(A143="","",IF(COUNTIF(TOther[Frequency],$J$1)=0,0,IF(OR(DAY(A143)=1,DAY(A143)=15),SUMIFS(TOther[Amount],TOther[Frequency],$J$1,TOther[Start Date],"&lt;="&amp;$A143,TOther[End Date Calc],"&gt;="&amp;A143),0)))</f>
        <v>0</v>
      </c>
      <c r="K143" s="8">
        <f>IF(A143="","",IF(COUNTIF(TOther[Frequency],$K$1)=0,0,IF(A143=(A143-DAY(A143)+1+2*7-WEEKDAY(A143-DAY(A143)+8-4,1)),SUMIFS(TOther[Amount],TOther[Frequency],$K$1,TOther[Start Date],"&lt;="&amp;$A143,TOther[End Date Calc],"&gt;="&amp;A143),0)))</f>
        <v>0</v>
      </c>
      <c r="L143" s="8">
        <f>IF(A143="","",IF(COUNTIF(TOther[Frequency],$L$1)=0,0,IF(A143=(A143-DAY(A143)+1+3*7-WEEKDAY(A143-DAY(A143)+8-4,1)),SUMIFS(TOther[Amount],TOther[Frequency],$L$1,TOther[Start Date],"&lt;="&amp;$A143,TOther[End Date Calc],"&gt;="&amp;A143),0)))</f>
        <v>0</v>
      </c>
      <c r="M143" s="8">
        <f>IF(A143="","",IF(COUNTIF(TOther[Frequency],$M$1)=0,0,IF(A143=(A143-DAY(A143)+1+4*7-WEEKDAY(A143-DAY(A143)+8-4,1)),SUMIFS(TOther[Amount],TOther[Frequency],$M$1,TOther[Start Date],"&lt;="&amp;$A143,TOther[End Date Calc],"&gt;="&amp;A143),0)))</f>
        <v>0</v>
      </c>
      <c r="N143" s="8" cm="1">
        <f t="array" ref="N143">IF(A143="","",IF(COUNTIF(TOther[Frequency],$N$1)=0,0,SUMPRODUCT(--(IFERROR(MOD(A143-TOther[Start Date],28),1)=0),--(TOther[Frequency]=$N$1),--(TOther[Start Date]&lt;=A143),--(TOther[End Date Calc]&gt;=A143),TOther[Amount])))</f>
        <v>0</v>
      </c>
      <c r="O143" s="8" cm="1">
        <f t="array" ref="O143">IF(A143="","",IF(COUNTIF(TOther[Frequency],$O$1)=0,0,SUMPRODUCT(--(IFERROR(MOD(A143-TOther[Start Date],42),1)=0),--(TOther[Frequency]=$O$1),--(TOther[Start Date]&lt;=A143),--(TOther[End Date Calc]&gt;=A143),TOther[Amount])))</f>
        <v>0</v>
      </c>
      <c r="P143" s="8" cm="1">
        <f t="array" ref="P143">IF(A143="","",IF(COUNTIF(TOther[Frequency],$P$1)=0,0,SUMPRODUCT(--(IFERROR(MOD(A143-TOther[Start Date],56),1)=0),--(TOther[Frequency]=$P$1),--(TOther[Start Date]&lt;=A143),--(TOther[End Date Calc]&gt;=A143),TOther[Amount])))</f>
        <v>0</v>
      </c>
      <c r="Q143" s="8">
        <f>IF(A143="","",IF(COUNTIF(TOther[Frequency],$Q$1)=0,0,IF(B143="N",SUMIFS(TOther[Amount],TOther[Frequency],$Q$1,TOther[Start Date],"&lt;="&amp;$A143,TOther[End Date Calc],"&gt;="&amp;A143,TOther[Start Day],DAY(A143)),SUMIFS(TOther[Amount],TOther[Frequency],$Q$1,TOther[Start Date],"&lt;="&amp;$A143,TOther[End Date Calc],"&gt;="&amp;A143,TOther[Start Day],"&gt;="&amp;DAY(A143)))))</f>
        <v>0</v>
      </c>
      <c r="R143" s="8" cm="1">
        <f t="array" ref="R143">IF(A143="","",IF(COUNTIF(TOther[Frequency],R$1)=0,0,SUMPRODUCT(--(TOther[Frequency]=R$1),--(TOther[Start Date]&lt;=A143),--(TOther[End Date Calc]&gt;=A143),IF(B143="N",--(TOther[Start Day]=DAY(A143)),--(TOther[Start Day]&gt;=DAY(A143))),--(IFERROR(MOD(TOther[Start Month]-MONTH(A143)+2,2),1)=0),TOther[Amount])))</f>
        <v>0</v>
      </c>
      <c r="S143" s="8" cm="1">
        <f t="array" ref="S143">IF(A143="","",IF(COUNTIF(TOther[Frequency],S$1)=0,0,SUMPRODUCT(--(TOther[Frequency]=S$1),--(TOther[Start Date]&lt;=A143),--(TOther[End Date Calc]&gt;=A143),IF(B143="N",--(TOther[Start Day]=DAY(A143)),--(TOther[Start Day]&gt;=DAY(A143))),--(IFERROR(MOD(TOther[Start Month]-MONTH(A143)+3,3),1)=0),TOther[Amount])))</f>
        <v>0</v>
      </c>
      <c r="T143" s="8" cm="1">
        <f t="array" ref="T143">IF($A143="","",IF(COUNTIF(TOther[Frequency],T$1)=0,0,SUMPRODUCT(--(TOther[Frequency]=T$1),--(TOther[Start Date]&lt;=$A143),--(TOther[End Date Calc]&gt;=$A143),IF($B143="N",--(TOther[Start Day]=DAY($A143)),--(TOther[Start Day]&gt;=DAY($A143))),--(IFERROR(MOD(TOther[Start Month]-MONTH($A143)+4,4),1)=0),TOther[Amount])))</f>
        <v>0</v>
      </c>
      <c r="U143" s="8" cm="1">
        <f t="array" ref="U143">IF(A143="","",IF(COUNTIF(TOther[Frequency],$U$1)=0,0,SUMPRODUCT(--(TOther[Frequency]=$U$1),--(TOther[Start Date]&lt;=A143),--(TOther[End Date Calc]&gt;=A143),IF(B143="N",--(TOther[Start Day]=DAY(A143)),--(TOther[Start Day]&gt;=DAY(A143))),--(IFERROR(MOD(TOther[Start Month]-MONTH(A143)+6,6),1)=0),TOther[Amount])))</f>
        <v>0</v>
      </c>
      <c r="V143" s="8" cm="1">
        <f t="array" ref="V143">IF(A143="","",IF(COUNTIF(TOther[Frequency],$V$1)=0,0,SUMPRODUCT(--(TOther[Frequency]=$V$1),--(TOther[Start Date]&lt;=A143),--(TOther[End Date Calc]&gt;=A143),IF(B143="N",--(TOther[Start Day]=DAY(A143)),--(TOther[Start Day]&gt;=DAY(A143))),--(IFERROR(MOD(TOther[Start Month]-MONTH(A143)+12,12),1)=0),TOther[Amount])))</f>
        <v>0</v>
      </c>
      <c r="W143" s="8">
        <f>IF(A143="","",SUMIFS(TOther[Amount],TOther[Start Date],A143,TOther[Frequency],$W$1))</f>
        <v>0</v>
      </c>
      <c r="X143" s="9">
        <f t="shared" si="10"/>
        <v>0</v>
      </c>
      <c r="Y143" s="9">
        <f t="shared" si="14"/>
        <v>0</v>
      </c>
      <c r="Z143" s="8" cm="1">
        <f t="array" ref="Z143">IF(A143="","",IF(COUNTIF('2) Income'!$D$13:$D$32,"Weekly")=0,0,SUMPRODUCT(--(IFERROR(MOD(A143-'2) Income'!$F$13:$F$32,7),1)=0),--('2) Income'!$D$13:$D$32="Weekly"),--('2) Income'!$F$13:$F$32&lt;=A143),'2) Income'!$E$13:$E$32)))</f>
        <v>0</v>
      </c>
      <c r="AA143" s="8" cm="1">
        <f t="array" ref="AA143">IF(A143="","",IF(COUNTIF('2) Income'!$D$13:$D$32,"Every Other Week")=0,0,SUMPRODUCT(--(IFERROR(MOD(A143-'2) Income'!$F$13:$F$32,14),1)=0),--('2) Income'!$D$13:$D$32="Every Other Week"),--('2) Income'!$F$13:$F$32&lt;=A143),'2) Income'!$E$13:$E$32)))</f>
        <v>0</v>
      </c>
      <c r="AB143" s="8">
        <f>IF(A143="","",IF(COUNTIF('2) Income'!$D$13:$D$32,"1st and 15th")=0,0,IF(OR(DAY(A143)=1,DAY(A143)=15),SUMIFS('2) Income'!$E$13:$E$32,'2) Income'!$D$13:$D$32,"1st and 15th",'2) Income'!$F$13:$F$32,"&lt;="&amp;$A143),0)))</f>
        <v>0</v>
      </c>
      <c r="AC143" s="8">
        <f>IF(A143="","",IF(COUNTIF('2) Income'!$D$13:$D$32,"2nd Wednesday")=0,0,IF(A143=(A143-DAY(A143)+1+2*7-WEEKDAY(A143-DAY(A143)+8-4,1)),SUMIFS('2) Income'!$E$13:$E$32,'2) Income'!$D$13:$D$32,"2nd Wednesday",'2) Income'!$F$13:$F$32,"&lt;="&amp;$A143),0)))</f>
        <v>0</v>
      </c>
      <c r="AD143" s="8">
        <f>IF(A143="","",IF(COUNTIF('2) Income'!$D$13:$D$32,"3rd Wednesday")=0,0,IF(A143=(A143-DAY(A143)+1+3*7-WEEKDAY(A143-DAY(A143)+8-4,1)),SUMIFS('2) Income'!$E$13:$E$32,'2) Income'!$D$13:$D$32,"3rd Wednesday",'2) Income'!$F$13:$F$32,"&lt;="&amp;$A143),0)))</f>
        <v>0</v>
      </c>
      <c r="AE143" s="8">
        <f>IF(A143="","",IF(COUNTIF('2) Income'!$D$13:$D$32,"4th Wednesday")=0,0,IF(A143=(A143-DAY(A143)+1+4*7-WEEKDAY(A143-DAY(A143)+8-4,1)),SUMIFS('2) Income'!$E$13:$E$32,'2) Income'!$D$13:$D$32,"4th Wednesday",'2) Income'!$F$13:$F$32,"&lt;="&amp;$A143),0)))</f>
        <v>0</v>
      </c>
      <c r="AF143" s="8" cm="1">
        <f t="array" ref="AF143">IF(A143="","",IF(COUNTIF('2) Income'!$D$13:$D$32,"Every 4 Weeks")=0,0,SUMPRODUCT(--(IFERROR(MOD(A143-'2) Income'!$F$13:$F$32,28),1)=0),--('2) Income'!$D$13:$D$32="Every 4 Weeks"),--('2) Income'!$F$13:$F$32&lt;=A143),'2) Income'!$E$13:$E$32)))</f>
        <v>0</v>
      </c>
      <c r="AG143" s="8">
        <f>IF(A143="","",IF(COUNTIF('2) Income'!$D$13:$D$32,"Monthly")=0,0,IF(B143="N",SUMIFS('2) Income'!$E$13:$E$32,'2) Income'!$D$13:$D$32,"monthly",'2) Income'!$F$13:$F$32,"&lt;="&amp;$A143,'2) Income'!$I$13:$I$32,DAY(A143)),SUMIFS('2) Income'!$E$13:$E$32,'2) Income'!$D$13:$D$32,"monthly",'2) Income'!$F$13:$F$32,"&lt;="&amp;$A143,'2) Income'!$I$13:$I$32,"&gt;="&amp;DAY(A143)))))</f>
        <v>0</v>
      </c>
      <c r="AH143" s="8" cm="1">
        <f t="array" ref="AH143">IF(A143="","",IF(COUNTIF('2) Income'!$D$13:$D$32,"Yearly")=0,0,SUMPRODUCT(--('2) Income'!$D$13:$D$32="Yearly"),--('2) Income'!$F$13:$F$32&lt;=A143),IF(B143="N",--('2) Income'!$I$13:$I$32=DAY(A143)),--('2) Income'!$I$13:$I$32&gt;=DAY(A143))),--(IFERROR(MOD('2) Income'!$H$13:$H$32-MONTH(A143)+12,12),1)=0),'2) Income'!$E$13:$E$32)))</f>
        <v>0</v>
      </c>
      <c r="AI143" s="8">
        <f>IF(A143="","",IF(COUNTIF('2) Income'!$D$13:$D$32,"one-time")=0,0,SUMIFS('2) Income'!$E$13:$E$32,'2) Income'!$D$13:$D$32,"one-time",'2) Income'!$F$13:$F$32,"="&amp;$A143)))</f>
        <v>0</v>
      </c>
      <c r="AJ143" s="9">
        <f t="shared" si="11"/>
        <v>0</v>
      </c>
    </row>
    <row r="144" spans="1:36">
      <c r="A144" s="7">
        <f>IF(A143="","",IF(A143+1&lt;='1) Period'!$E$21,A143+1,""))</f>
        <v>45616</v>
      </c>
      <c r="B144" s="7" t="str">
        <f t="shared" si="12"/>
        <v>N</v>
      </c>
      <c r="C144" t="str">
        <f t="shared" si="13"/>
        <v>F</v>
      </c>
      <c r="D144" s="8">
        <f>IF(A144="","",IF(TEXT(A144,"dddd")='4) Happy Money'!$E$23,WAllowance,0))</f>
        <v>0</v>
      </c>
      <c r="E144" s="8">
        <f>IF(A144="","",IF(B144="N",SUMIF(TMonthly[Day of the Month],DAY(A144),TMonthly[Amount]),SUMIF(TMonthly[Day of the Month],"&gt;="&amp;DAY(A144),TMonthly[Amount])))</f>
        <v>0</v>
      </c>
      <c r="F144" s="8" cm="1">
        <f t="array" ref="F144">IF(A144="","",SUMPRODUCT(--(TYearly[Due Date]&lt;=A144),IF(B144="N",--(TYearly[Day]=DAY(A144)),--(TYearly[Day]&gt;=DAY(A144))),--(IFERROR(MOD(TYearly[Month]-MONTH(A144)+12,12),1)=0),TYearly[Amount]))</f>
        <v>0</v>
      </c>
      <c r="G144" s="8">
        <f>IF(A144="","",SUMIF(TOneTime[Due Date],A144,TOneTime[Amount]))</f>
        <v>0</v>
      </c>
      <c r="H144" s="8" cm="1">
        <f t="array" ref="H144">IF(A144="","",IF(COUNTIF(TOther[Frequency],$H$1)=0,0,SUMPRODUCT(--(IFERROR(MOD(A144-TOther[Start Date],7),1)=0),--(TOther[Frequency]=$H$1),--(TOther[Start Date]&lt;=A144),--(TOther[End Date Calc]&gt;=A144),TOther[Amount])))</f>
        <v>0</v>
      </c>
      <c r="I144" s="8" cm="1">
        <f t="array" ref="I144">IF(A144="","",IF(COUNTIF(TOther[Frequency],$I$1)=0,0,SUMPRODUCT(--(IFERROR(MOD(A144-TOther[Start Date],14),1)=0),--(TOther[Frequency]=$I$1),--(TOther[Start Date]&lt;=A144),--(TOther[End Date Calc]&gt;=A144),TOther[Amount])))</f>
        <v>0</v>
      </c>
      <c r="J144" s="8">
        <f>IF(A144="","",IF(COUNTIF(TOther[Frequency],$J$1)=0,0,IF(OR(DAY(A144)=1,DAY(A144)=15),SUMIFS(TOther[Amount],TOther[Frequency],$J$1,TOther[Start Date],"&lt;="&amp;$A144,TOther[End Date Calc],"&gt;="&amp;A144),0)))</f>
        <v>0</v>
      </c>
      <c r="K144" s="8">
        <f>IF(A144="","",IF(COUNTIF(TOther[Frequency],$K$1)=0,0,IF(A144=(A144-DAY(A144)+1+2*7-WEEKDAY(A144-DAY(A144)+8-4,1)),SUMIFS(TOther[Amount],TOther[Frequency],$K$1,TOther[Start Date],"&lt;="&amp;$A144,TOther[End Date Calc],"&gt;="&amp;A144),0)))</f>
        <v>0</v>
      </c>
      <c r="L144" s="8">
        <f>IF(A144="","",IF(COUNTIF(TOther[Frequency],$L$1)=0,0,IF(A144=(A144-DAY(A144)+1+3*7-WEEKDAY(A144-DAY(A144)+8-4,1)),SUMIFS(TOther[Amount],TOther[Frequency],$L$1,TOther[Start Date],"&lt;="&amp;$A144,TOther[End Date Calc],"&gt;="&amp;A144),0)))</f>
        <v>0</v>
      </c>
      <c r="M144" s="8">
        <f>IF(A144="","",IF(COUNTIF(TOther[Frequency],$M$1)=0,0,IF(A144=(A144-DAY(A144)+1+4*7-WEEKDAY(A144-DAY(A144)+8-4,1)),SUMIFS(TOther[Amount],TOther[Frequency],$M$1,TOther[Start Date],"&lt;="&amp;$A144,TOther[End Date Calc],"&gt;="&amp;A144),0)))</f>
        <v>0</v>
      </c>
      <c r="N144" s="8" cm="1">
        <f t="array" ref="N144">IF(A144="","",IF(COUNTIF(TOther[Frequency],$N$1)=0,0,SUMPRODUCT(--(IFERROR(MOD(A144-TOther[Start Date],28),1)=0),--(TOther[Frequency]=$N$1),--(TOther[Start Date]&lt;=A144),--(TOther[End Date Calc]&gt;=A144),TOther[Amount])))</f>
        <v>0</v>
      </c>
      <c r="O144" s="8" cm="1">
        <f t="array" ref="O144">IF(A144="","",IF(COUNTIF(TOther[Frequency],$O$1)=0,0,SUMPRODUCT(--(IFERROR(MOD(A144-TOther[Start Date],42),1)=0),--(TOther[Frequency]=$O$1),--(TOther[Start Date]&lt;=A144),--(TOther[End Date Calc]&gt;=A144),TOther[Amount])))</f>
        <v>0</v>
      </c>
      <c r="P144" s="8" cm="1">
        <f t="array" ref="P144">IF(A144="","",IF(COUNTIF(TOther[Frequency],$P$1)=0,0,SUMPRODUCT(--(IFERROR(MOD(A144-TOther[Start Date],56),1)=0),--(TOther[Frequency]=$P$1),--(TOther[Start Date]&lt;=A144),--(TOther[End Date Calc]&gt;=A144),TOther[Amount])))</f>
        <v>0</v>
      </c>
      <c r="Q144" s="8">
        <f>IF(A144="","",IF(COUNTIF(TOther[Frequency],$Q$1)=0,0,IF(B144="N",SUMIFS(TOther[Amount],TOther[Frequency],$Q$1,TOther[Start Date],"&lt;="&amp;$A144,TOther[End Date Calc],"&gt;="&amp;A144,TOther[Start Day],DAY(A144)),SUMIFS(TOther[Amount],TOther[Frequency],$Q$1,TOther[Start Date],"&lt;="&amp;$A144,TOther[End Date Calc],"&gt;="&amp;A144,TOther[Start Day],"&gt;="&amp;DAY(A144)))))</f>
        <v>0</v>
      </c>
      <c r="R144" s="8" cm="1">
        <f t="array" ref="R144">IF(A144="","",IF(COUNTIF(TOther[Frequency],R$1)=0,0,SUMPRODUCT(--(TOther[Frequency]=R$1),--(TOther[Start Date]&lt;=A144),--(TOther[End Date Calc]&gt;=A144),IF(B144="N",--(TOther[Start Day]=DAY(A144)),--(TOther[Start Day]&gt;=DAY(A144))),--(IFERROR(MOD(TOther[Start Month]-MONTH(A144)+2,2),1)=0),TOther[Amount])))</f>
        <v>0</v>
      </c>
      <c r="S144" s="8" cm="1">
        <f t="array" ref="S144">IF(A144="","",IF(COUNTIF(TOther[Frequency],S$1)=0,0,SUMPRODUCT(--(TOther[Frequency]=S$1),--(TOther[Start Date]&lt;=A144),--(TOther[End Date Calc]&gt;=A144),IF(B144="N",--(TOther[Start Day]=DAY(A144)),--(TOther[Start Day]&gt;=DAY(A144))),--(IFERROR(MOD(TOther[Start Month]-MONTH(A144)+3,3),1)=0),TOther[Amount])))</f>
        <v>0</v>
      </c>
      <c r="T144" s="8" cm="1">
        <f t="array" ref="T144">IF($A144="","",IF(COUNTIF(TOther[Frequency],T$1)=0,0,SUMPRODUCT(--(TOther[Frequency]=T$1),--(TOther[Start Date]&lt;=$A144),--(TOther[End Date Calc]&gt;=$A144),IF($B144="N",--(TOther[Start Day]=DAY($A144)),--(TOther[Start Day]&gt;=DAY($A144))),--(IFERROR(MOD(TOther[Start Month]-MONTH($A144)+4,4),1)=0),TOther[Amount])))</f>
        <v>0</v>
      </c>
      <c r="U144" s="8" cm="1">
        <f t="array" ref="U144">IF(A144="","",IF(COUNTIF(TOther[Frequency],$U$1)=0,0,SUMPRODUCT(--(TOther[Frequency]=$U$1),--(TOther[Start Date]&lt;=A144),--(TOther[End Date Calc]&gt;=A144),IF(B144="N",--(TOther[Start Day]=DAY(A144)),--(TOther[Start Day]&gt;=DAY(A144))),--(IFERROR(MOD(TOther[Start Month]-MONTH(A144)+6,6),1)=0),TOther[Amount])))</f>
        <v>0</v>
      </c>
      <c r="V144" s="8" cm="1">
        <f t="array" ref="V144">IF(A144="","",IF(COUNTIF(TOther[Frequency],$V$1)=0,0,SUMPRODUCT(--(TOther[Frequency]=$V$1),--(TOther[Start Date]&lt;=A144),--(TOther[End Date Calc]&gt;=A144),IF(B144="N",--(TOther[Start Day]=DAY(A144)),--(TOther[Start Day]&gt;=DAY(A144))),--(IFERROR(MOD(TOther[Start Month]-MONTH(A144)+12,12),1)=0),TOther[Amount])))</f>
        <v>0</v>
      </c>
      <c r="W144" s="8">
        <f>IF(A144="","",SUMIFS(TOther[Amount],TOther[Start Date],A144,TOther[Frequency],$W$1))</f>
        <v>0</v>
      </c>
      <c r="X144" s="9">
        <f t="shared" si="10"/>
        <v>0</v>
      </c>
      <c r="Y144" s="9">
        <f t="shared" si="14"/>
        <v>0</v>
      </c>
      <c r="Z144" s="8" cm="1">
        <f t="array" ref="Z144">IF(A144="","",IF(COUNTIF('2) Income'!$D$13:$D$32,"Weekly")=0,0,SUMPRODUCT(--(IFERROR(MOD(A144-'2) Income'!$F$13:$F$32,7),1)=0),--('2) Income'!$D$13:$D$32="Weekly"),--('2) Income'!$F$13:$F$32&lt;=A144),'2) Income'!$E$13:$E$32)))</f>
        <v>0</v>
      </c>
      <c r="AA144" s="8" cm="1">
        <f t="array" ref="AA144">IF(A144="","",IF(COUNTIF('2) Income'!$D$13:$D$32,"Every Other Week")=0,0,SUMPRODUCT(--(IFERROR(MOD(A144-'2) Income'!$F$13:$F$32,14),1)=0),--('2) Income'!$D$13:$D$32="Every Other Week"),--('2) Income'!$F$13:$F$32&lt;=A144),'2) Income'!$E$13:$E$32)))</f>
        <v>0</v>
      </c>
      <c r="AB144" s="8">
        <f>IF(A144="","",IF(COUNTIF('2) Income'!$D$13:$D$32,"1st and 15th")=0,0,IF(OR(DAY(A144)=1,DAY(A144)=15),SUMIFS('2) Income'!$E$13:$E$32,'2) Income'!$D$13:$D$32,"1st and 15th",'2) Income'!$F$13:$F$32,"&lt;="&amp;$A144),0)))</f>
        <v>0</v>
      </c>
      <c r="AC144" s="8">
        <f>IF(A144="","",IF(COUNTIF('2) Income'!$D$13:$D$32,"2nd Wednesday")=0,0,IF(A144=(A144-DAY(A144)+1+2*7-WEEKDAY(A144-DAY(A144)+8-4,1)),SUMIFS('2) Income'!$E$13:$E$32,'2) Income'!$D$13:$D$32,"2nd Wednesday",'2) Income'!$F$13:$F$32,"&lt;="&amp;$A144),0)))</f>
        <v>0</v>
      </c>
      <c r="AD144" s="8">
        <f>IF(A144="","",IF(COUNTIF('2) Income'!$D$13:$D$32,"3rd Wednesday")=0,0,IF(A144=(A144-DAY(A144)+1+3*7-WEEKDAY(A144-DAY(A144)+8-4,1)),SUMIFS('2) Income'!$E$13:$E$32,'2) Income'!$D$13:$D$32,"3rd Wednesday",'2) Income'!$F$13:$F$32,"&lt;="&amp;$A144),0)))</f>
        <v>0</v>
      </c>
      <c r="AE144" s="8">
        <f>IF(A144="","",IF(COUNTIF('2) Income'!$D$13:$D$32,"4th Wednesday")=0,0,IF(A144=(A144-DAY(A144)+1+4*7-WEEKDAY(A144-DAY(A144)+8-4,1)),SUMIFS('2) Income'!$E$13:$E$32,'2) Income'!$D$13:$D$32,"4th Wednesday",'2) Income'!$F$13:$F$32,"&lt;="&amp;$A144),0)))</f>
        <v>0</v>
      </c>
      <c r="AF144" s="8" cm="1">
        <f t="array" ref="AF144">IF(A144="","",IF(COUNTIF('2) Income'!$D$13:$D$32,"Every 4 Weeks")=0,0,SUMPRODUCT(--(IFERROR(MOD(A144-'2) Income'!$F$13:$F$32,28),1)=0),--('2) Income'!$D$13:$D$32="Every 4 Weeks"),--('2) Income'!$F$13:$F$32&lt;=A144),'2) Income'!$E$13:$E$32)))</f>
        <v>0</v>
      </c>
      <c r="AG144" s="8">
        <f>IF(A144="","",IF(COUNTIF('2) Income'!$D$13:$D$32,"Monthly")=0,0,IF(B144="N",SUMIFS('2) Income'!$E$13:$E$32,'2) Income'!$D$13:$D$32,"monthly",'2) Income'!$F$13:$F$32,"&lt;="&amp;$A144,'2) Income'!$I$13:$I$32,DAY(A144)),SUMIFS('2) Income'!$E$13:$E$32,'2) Income'!$D$13:$D$32,"monthly",'2) Income'!$F$13:$F$32,"&lt;="&amp;$A144,'2) Income'!$I$13:$I$32,"&gt;="&amp;DAY(A144)))))</f>
        <v>0</v>
      </c>
      <c r="AH144" s="8" cm="1">
        <f t="array" ref="AH144">IF(A144="","",IF(COUNTIF('2) Income'!$D$13:$D$32,"Yearly")=0,0,SUMPRODUCT(--('2) Income'!$D$13:$D$32="Yearly"),--('2) Income'!$F$13:$F$32&lt;=A144),IF(B144="N",--('2) Income'!$I$13:$I$32=DAY(A144)),--('2) Income'!$I$13:$I$32&gt;=DAY(A144))),--(IFERROR(MOD('2) Income'!$H$13:$H$32-MONTH(A144)+12,12),1)=0),'2) Income'!$E$13:$E$32)))</f>
        <v>0</v>
      </c>
      <c r="AI144" s="8">
        <f>IF(A144="","",IF(COUNTIF('2) Income'!$D$13:$D$32,"one-time")=0,0,SUMIFS('2) Income'!$E$13:$E$32,'2) Income'!$D$13:$D$32,"one-time",'2) Income'!$F$13:$F$32,"="&amp;$A144)))</f>
        <v>0</v>
      </c>
      <c r="AJ144" s="9">
        <f t="shared" si="11"/>
        <v>0</v>
      </c>
    </row>
    <row r="145" spans="1:36">
      <c r="A145" s="7">
        <f>IF(A144="","",IF(A144+1&lt;='1) Period'!$E$21,A144+1,""))</f>
        <v>45617</v>
      </c>
      <c r="B145" s="7" t="str">
        <f t="shared" si="12"/>
        <v>N</v>
      </c>
      <c r="C145" t="str">
        <f t="shared" si="13"/>
        <v>F</v>
      </c>
      <c r="D145" s="8">
        <f>IF(A145="","",IF(TEXT(A145,"dddd")='4) Happy Money'!$E$23,WAllowance,0))</f>
        <v>0</v>
      </c>
      <c r="E145" s="8">
        <f>IF(A145="","",IF(B145="N",SUMIF(TMonthly[Day of the Month],DAY(A145),TMonthly[Amount]),SUMIF(TMonthly[Day of the Month],"&gt;="&amp;DAY(A145),TMonthly[Amount])))</f>
        <v>0</v>
      </c>
      <c r="F145" s="8" cm="1">
        <f t="array" ref="F145">IF(A145="","",SUMPRODUCT(--(TYearly[Due Date]&lt;=A145),IF(B145="N",--(TYearly[Day]=DAY(A145)),--(TYearly[Day]&gt;=DAY(A145))),--(IFERROR(MOD(TYearly[Month]-MONTH(A145)+12,12),1)=0),TYearly[Amount]))</f>
        <v>0</v>
      </c>
      <c r="G145" s="8">
        <f>IF(A145="","",SUMIF(TOneTime[Due Date],A145,TOneTime[Amount]))</f>
        <v>0</v>
      </c>
      <c r="H145" s="8" cm="1">
        <f t="array" ref="H145">IF(A145="","",IF(COUNTIF(TOther[Frequency],$H$1)=0,0,SUMPRODUCT(--(IFERROR(MOD(A145-TOther[Start Date],7),1)=0),--(TOther[Frequency]=$H$1),--(TOther[Start Date]&lt;=A145),--(TOther[End Date Calc]&gt;=A145),TOther[Amount])))</f>
        <v>0</v>
      </c>
      <c r="I145" s="8" cm="1">
        <f t="array" ref="I145">IF(A145="","",IF(COUNTIF(TOther[Frequency],$I$1)=0,0,SUMPRODUCT(--(IFERROR(MOD(A145-TOther[Start Date],14),1)=0),--(TOther[Frequency]=$I$1),--(TOther[Start Date]&lt;=A145),--(TOther[End Date Calc]&gt;=A145),TOther[Amount])))</f>
        <v>0</v>
      </c>
      <c r="J145" s="8">
        <f>IF(A145="","",IF(COUNTIF(TOther[Frequency],$J$1)=0,0,IF(OR(DAY(A145)=1,DAY(A145)=15),SUMIFS(TOther[Amount],TOther[Frequency],$J$1,TOther[Start Date],"&lt;="&amp;$A145,TOther[End Date Calc],"&gt;="&amp;A145),0)))</f>
        <v>0</v>
      </c>
      <c r="K145" s="8">
        <f>IF(A145="","",IF(COUNTIF(TOther[Frequency],$K$1)=0,0,IF(A145=(A145-DAY(A145)+1+2*7-WEEKDAY(A145-DAY(A145)+8-4,1)),SUMIFS(TOther[Amount],TOther[Frequency],$K$1,TOther[Start Date],"&lt;="&amp;$A145,TOther[End Date Calc],"&gt;="&amp;A145),0)))</f>
        <v>0</v>
      </c>
      <c r="L145" s="8">
        <f>IF(A145="","",IF(COUNTIF(TOther[Frequency],$L$1)=0,0,IF(A145=(A145-DAY(A145)+1+3*7-WEEKDAY(A145-DAY(A145)+8-4,1)),SUMIFS(TOther[Amount],TOther[Frequency],$L$1,TOther[Start Date],"&lt;="&amp;$A145,TOther[End Date Calc],"&gt;="&amp;A145),0)))</f>
        <v>0</v>
      </c>
      <c r="M145" s="8">
        <f>IF(A145="","",IF(COUNTIF(TOther[Frequency],$M$1)=0,0,IF(A145=(A145-DAY(A145)+1+4*7-WEEKDAY(A145-DAY(A145)+8-4,1)),SUMIFS(TOther[Amount],TOther[Frequency],$M$1,TOther[Start Date],"&lt;="&amp;$A145,TOther[End Date Calc],"&gt;="&amp;A145),0)))</f>
        <v>0</v>
      </c>
      <c r="N145" s="8" cm="1">
        <f t="array" ref="N145">IF(A145="","",IF(COUNTIF(TOther[Frequency],$N$1)=0,0,SUMPRODUCT(--(IFERROR(MOD(A145-TOther[Start Date],28),1)=0),--(TOther[Frequency]=$N$1),--(TOther[Start Date]&lt;=A145),--(TOther[End Date Calc]&gt;=A145),TOther[Amount])))</f>
        <v>0</v>
      </c>
      <c r="O145" s="8" cm="1">
        <f t="array" ref="O145">IF(A145="","",IF(COUNTIF(TOther[Frequency],$O$1)=0,0,SUMPRODUCT(--(IFERROR(MOD(A145-TOther[Start Date],42),1)=0),--(TOther[Frequency]=$O$1),--(TOther[Start Date]&lt;=A145),--(TOther[End Date Calc]&gt;=A145),TOther[Amount])))</f>
        <v>0</v>
      </c>
      <c r="P145" s="8" cm="1">
        <f t="array" ref="P145">IF(A145="","",IF(COUNTIF(TOther[Frequency],$P$1)=0,0,SUMPRODUCT(--(IFERROR(MOD(A145-TOther[Start Date],56),1)=0),--(TOther[Frequency]=$P$1),--(TOther[Start Date]&lt;=A145),--(TOther[End Date Calc]&gt;=A145),TOther[Amount])))</f>
        <v>0</v>
      </c>
      <c r="Q145" s="8">
        <f>IF(A145="","",IF(COUNTIF(TOther[Frequency],$Q$1)=0,0,IF(B145="N",SUMIFS(TOther[Amount],TOther[Frequency],$Q$1,TOther[Start Date],"&lt;="&amp;$A145,TOther[End Date Calc],"&gt;="&amp;A145,TOther[Start Day],DAY(A145)),SUMIFS(TOther[Amount],TOther[Frequency],$Q$1,TOther[Start Date],"&lt;="&amp;$A145,TOther[End Date Calc],"&gt;="&amp;A145,TOther[Start Day],"&gt;="&amp;DAY(A145)))))</f>
        <v>0</v>
      </c>
      <c r="R145" s="8" cm="1">
        <f t="array" ref="R145">IF(A145="","",IF(COUNTIF(TOther[Frequency],R$1)=0,0,SUMPRODUCT(--(TOther[Frequency]=R$1),--(TOther[Start Date]&lt;=A145),--(TOther[End Date Calc]&gt;=A145),IF(B145="N",--(TOther[Start Day]=DAY(A145)),--(TOther[Start Day]&gt;=DAY(A145))),--(IFERROR(MOD(TOther[Start Month]-MONTH(A145)+2,2),1)=0),TOther[Amount])))</f>
        <v>0</v>
      </c>
      <c r="S145" s="8" cm="1">
        <f t="array" ref="S145">IF(A145="","",IF(COUNTIF(TOther[Frequency],S$1)=0,0,SUMPRODUCT(--(TOther[Frequency]=S$1),--(TOther[Start Date]&lt;=A145),--(TOther[End Date Calc]&gt;=A145),IF(B145="N",--(TOther[Start Day]=DAY(A145)),--(TOther[Start Day]&gt;=DAY(A145))),--(IFERROR(MOD(TOther[Start Month]-MONTH(A145)+3,3),1)=0),TOther[Amount])))</f>
        <v>0</v>
      </c>
      <c r="T145" s="8" cm="1">
        <f t="array" ref="T145">IF($A145="","",IF(COUNTIF(TOther[Frequency],T$1)=0,0,SUMPRODUCT(--(TOther[Frequency]=T$1),--(TOther[Start Date]&lt;=$A145),--(TOther[End Date Calc]&gt;=$A145),IF($B145="N",--(TOther[Start Day]=DAY($A145)),--(TOther[Start Day]&gt;=DAY($A145))),--(IFERROR(MOD(TOther[Start Month]-MONTH($A145)+4,4),1)=0),TOther[Amount])))</f>
        <v>0</v>
      </c>
      <c r="U145" s="8" cm="1">
        <f t="array" ref="U145">IF(A145="","",IF(COUNTIF(TOther[Frequency],$U$1)=0,0,SUMPRODUCT(--(TOther[Frequency]=$U$1),--(TOther[Start Date]&lt;=A145),--(TOther[End Date Calc]&gt;=A145),IF(B145="N",--(TOther[Start Day]=DAY(A145)),--(TOther[Start Day]&gt;=DAY(A145))),--(IFERROR(MOD(TOther[Start Month]-MONTH(A145)+6,6),1)=0),TOther[Amount])))</f>
        <v>0</v>
      </c>
      <c r="V145" s="8" cm="1">
        <f t="array" ref="V145">IF(A145="","",IF(COUNTIF(TOther[Frequency],$V$1)=0,0,SUMPRODUCT(--(TOther[Frequency]=$V$1),--(TOther[Start Date]&lt;=A145),--(TOther[End Date Calc]&gt;=A145),IF(B145="N",--(TOther[Start Day]=DAY(A145)),--(TOther[Start Day]&gt;=DAY(A145))),--(IFERROR(MOD(TOther[Start Month]-MONTH(A145)+12,12),1)=0),TOther[Amount])))</f>
        <v>0</v>
      </c>
      <c r="W145" s="8">
        <f>IF(A145="","",SUMIFS(TOther[Amount],TOther[Start Date],A145,TOther[Frequency],$W$1))</f>
        <v>0</v>
      </c>
      <c r="X145" s="9">
        <f t="shared" si="10"/>
        <v>0</v>
      </c>
      <c r="Y145" s="9">
        <f t="shared" si="14"/>
        <v>0</v>
      </c>
      <c r="Z145" s="8" cm="1">
        <f t="array" ref="Z145">IF(A145="","",IF(COUNTIF('2) Income'!$D$13:$D$32,"Weekly")=0,0,SUMPRODUCT(--(IFERROR(MOD(A145-'2) Income'!$F$13:$F$32,7),1)=0),--('2) Income'!$D$13:$D$32="Weekly"),--('2) Income'!$F$13:$F$32&lt;=A145),'2) Income'!$E$13:$E$32)))</f>
        <v>0</v>
      </c>
      <c r="AA145" s="8" cm="1">
        <f t="array" ref="AA145">IF(A145="","",IF(COUNTIF('2) Income'!$D$13:$D$32,"Every Other Week")=0,0,SUMPRODUCT(--(IFERROR(MOD(A145-'2) Income'!$F$13:$F$32,14),1)=0),--('2) Income'!$D$13:$D$32="Every Other Week"),--('2) Income'!$F$13:$F$32&lt;=A145),'2) Income'!$E$13:$E$32)))</f>
        <v>0</v>
      </c>
      <c r="AB145" s="8">
        <f>IF(A145="","",IF(COUNTIF('2) Income'!$D$13:$D$32,"1st and 15th")=0,0,IF(OR(DAY(A145)=1,DAY(A145)=15),SUMIFS('2) Income'!$E$13:$E$32,'2) Income'!$D$13:$D$32,"1st and 15th",'2) Income'!$F$13:$F$32,"&lt;="&amp;$A145),0)))</f>
        <v>0</v>
      </c>
      <c r="AC145" s="8">
        <f>IF(A145="","",IF(COUNTIF('2) Income'!$D$13:$D$32,"2nd Wednesday")=0,0,IF(A145=(A145-DAY(A145)+1+2*7-WEEKDAY(A145-DAY(A145)+8-4,1)),SUMIFS('2) Income'!$E$13:$E$32,'2) Income'!$D$13:$D$32,"2nd Wednesday",'2) Income'!$F$13:$F$32,"&lt;="&amp;$A145),0)))</f>
        <v>0</v>
      </c>
      <c r="AD145" s="8">
        <f>IF(A145="","",IF(COUNTIF('2) Income'!$D$13:$D$32,"3rd Wednesday")=0,0,IF(A145=(A145-DAY(A145)+1+3*7-WEEKDAY(A145-DAY(A145)+8-4,1)),SUMIFS('2) Income'!$E$13:$E$32,'2) Income'!$D$13:$D$32,"3rd Wednesday",'2) Income'!$F$13:$F$32,"&lt;="&amp;$A145),0)))</f>
        <v>0</v>
      </c>
      <c r="AE145" s="8">
        <f>IF(A145="","",IF(COUNTIF('2) Income'!$D$13:$D$32,"4th Wednesday")=0,0,IF(A145=(A145-DAY(A145)+1+4*7-WEEKDAY(A145-DAY(A145)+8-4,1)),SUMIFS('2) Income'!$E$13:$E$32,'2) Income'!$D$13:$D$32,"4th Wednesday",'2) Income'!$F$13:$F$32,"&lt;="&amp;$A145),0)))</f>
        <v>0</v>
      </c>
      <c r="AF145" s="8" cm="1">
        <f t="array" ref="AF145">IF(A145="","",IF(COUNTIF('2) Income'!$D$13:$D$32,"Every 4 Weeks")=0,0,SUMPRODUCT(--(IFERROR(MOD(A145-'2) Income'!$F$13:$F$32,28),1)=0),--('2) Income'!$D$13:$D$32="Every 4 Weeks"),--('2) Income'!$F$13:$F$32&lt;=A145),'2) Income'!$E$13:$E$32)))</f>
        <v>0</v>
      </c>
      <c r="AG145" s="8">
        <f>IF(A145="","",IF(COUNTIF('2) Income'!$D$13:$D$32,"Monthly")=0,0,IF(B145="N",SUMIFS('2) Income'!$E$13:$E$32,'2) Income'!$D$13:$D$32,"monthly",'2) Income'!$F$13:$F$32,"&lt;="&amp;$A145,'2) Income'!$I$13:$I$32,DAY(A145)),SUMIFS('2) Income'!$E$13:$E$32,'2) Income'!$D$13:$D$32,"monthly",'2) Income'!$F$13:$F$32,"&lt;="&amp;$A145,'2) Income'!$I$13:$I$32,"&gt;="&amp;DAY(A145)))))</f>
        <v>0</v>
      </c>
      <c r="AH145" s="8" cm="1">
        <f t="array" ref="AH145">IF(A145="","",IF(COUNTIF('2) Income'!$D$13:$D$32,"Yearly")=0,0,SUMPRODUCT(--('2) Income'!$D$13:$D$32="Yearly"),--('2) Income'!$F$13:$F$32&lt;=A145),IF(B145="N",--('2) Income'!$I$13:$I$32=DAY(A145)),--('2) Income'!$I$13:$I$32&gt;=DAY(A145))),--(IFERROR(MOD('2) Income'!$H$13:$H$32-MONTH(A145)+12,12),1)=0),'2) Income'!$E$13:$E$32)))</f>
        <v>0</v>
      </c>
      <c r="AI145" s="8">
        <f>IF(A145="","",IF(COUNTIF('2) Income'!$D$13:$D$32,"one-time")=0,0,SUMIFS('2) Income'!$E$13:$E$32,'2) Income'!$D$13:$D$32,"one-time",'2) Income'!$F$13:$F$32,"="&amp;$A145)))</f>
        <v>0</v>
      </c>
      <c r="AJ145" s="9">
        <f t="shared" si="11"/>
        <v>0</v>
      </c>
    </row>
    <row r="146" spans="1:36">
      <c r="A146" s="7">
        <f>IF(A145="","",IF(A145+1&lt;='1) Period'!$E$21,A145+1,""))</f>
        <v>45618</v>
      </c>
      <c r="B146" s="7" t="str">
        <f t="shared" si="12"/>
        <v>N</v>
      </c>
      <c r="C146" t="str">
        <f t="shared" si="13"/>
        <v>F</v>
      </c>
      <c r="D146" s="8">
        <f>IF(A146="","",IF(TEXT(A146,"dddd")='4) Happy Money'!$E$23,WAllowance,0))</f>
        <v>0</v>
      </c>
      <c r="E146" s="8">
        <f>IF(A146="","",IF(B146="N",SUMIF(TMonthly[Day of the Month],DAY(A146),TMonthly[Amount]),SUMIF(TMonthly[Day of the Month],"&gt;="&amp;DAY(A146),TMonthly[Amount])))</f>
        <v>0</v>
      </c>
      <c r="F146" s="8" cm="1">
        <f t="array" ref="F146">IF(A146="","",SUMPRODUCT(--(TYearly[Due Date]&lt;=A146),IF(B146="N",--(TYearly[Day]=DAY(A146)),--(TYearly[Day]&gt;=DAY(A146))),--(IFERROR(MOD(TYearly[Month]-MONTH(A146)+12,12),1)=0),TYearly[Amount]))</f>
        <v>0</v>
      </c>
      <c r="G146" s="8">
        <f>IF(A146="","",SUMIF(TOneTime[Due Date],A146,TOneTime[Amount]))</f>
        <v>0</v>
      </c>
      <c r="H146" s="8" cm="1">
        <f t="array" ref="H146">IF(A146="","",IF(COUNTIF(TOther[Frequency],$H$1)=0,0,SUMPRODUCT(--(IFERROR(MOD(A146-TOther[Start Date],7),1)=0),--(TOther[Frequency]=$H$1),--(TOther[Start Date]&lt;=A146),--(TOther[End Date Calc]&gt;=A146),TOther[Amount])))</f>
        <v>0</v>
      </c>
      <c r="I146" s="8" cm="1">
        <f t="array" ref="I146">IF(A146="","",IF(COUNTIF(TOther[Frequency],$I$1)=0,0,SUMPRODUCT(--(IFERROR(MOD(A146-TOther[Start Date],14),1)=0),--(TOther[Frequency]=$I$1),--(TOther[Start Date]&lt;=A146),--(TOther[End Date Calc]&gt;=A146),TOther[Amount])))</f>
        <v>0</v>
      </c>
      <c r="J146" s="8">
        <f>IF(A146="","",IF(COUNTIF(TOther[Frequency],$J$1)=0,0,IF(OR(DAY(A146)=1,DAY(A146)=15),SUMIFS(TOther[Amount],TOther[Frequency],$J$1,TOther[Start Date],"&lt;="&amp;$A146,TOther[End Date Calc],"&gt;="&amp;A146),0)))</f>
        <v>0</v>
      </c>
      <c r="K146" s="8">
        <f>IF(A146="","",IF(COUNTIF(TOther[Frequency],$K$1)=0,0,IF(A146=(A146-DAY(A146)+1+2*7-WEEKDAY(A146-DAY(A146)+8-4,1)),SUMIFS(TOther[Amount],TOther[Frequency],$K$1,TOther[Start Date],"&lt;="&amp;$A146,TOther[End Date Calc],"&gt;="&amp;A146),0)))</f>
        <v>0</v>
      </c>
      <c r="L146" s="8">
        <f>IF(A146="","",IF(COUNTIF(TOther[Frequency],$L$1)=0,0,IF(A146=(A146-DAY(A146)+1+3*7-WEEKDAY(A146-DAY(A146)+8-4,1)),SUMIFS(TOther[Amount],TOther[Frequency],$L$1,TOther[Start Date],"&lt;="&amp;$A146,TOther[End Date Calc],"&gt;="&amp;A146),0)))</f>
        <v>0</v>
      </c>
      <c r="M146" s="8">
        <f>IF(A146="","",IF(COUNTIF(TOther[Frequency],$M$1)=0,0,IF(A146=(A146-DAY(A146)+1+4*7-WEEKDAY(A146-DAY(A146)+8-4,1)),SUMIFS(TOther[Amount],TOther[Frequency],$M$1,TOther[Start Date],"&lt;="&amp;$A146,TOther[End Date Calc],"&gt;="&amp;A146),0)))</f>
        <v>0</v>
      </c>
      <c r="N146" s="8" cm="1">
        <f t="array" ref="N146">IF(A146="","",IF(COUNTIF(TOther[Frequency],$N$1)=0,0,SUMPRODUCT(--(IFERROR(MOD(A146-TOther[Start Date],28),1)=0),--(TOther[Frequency]=$N$1),--(TOther[Start Date]&lt;=A146),--(TOther[End Date Calc]&gt;=A146),TOther[Amount])))</f>
        <v>0</v>
      </c>
      <c r="O146" s="8" cm="1">
        <f t="array" ref="O146">IF(A146="","",IF(COUNTIF(TOther[Frequency],$O$1)=0,0,SUMPRODUCT(--(IFERROR(MOD(A146-TOther[Start Date],42),1)=0),--(TOther[Frequency]=$O$1),--(TOther[Start Date]&lt;=A146),--(TOther[End Date Calc]&gt;=A146),TOther[Amount])))</f>
        <v>0</v>
      </c>
      <c r="P146" s="8" cm="1">
        <f t="array" ref="P146">IF(A146="","",IF(COUNTIF(TOther[Frequency],$P$1)=0,0,SUMPRODUCT(--(IFERROR(MOD(A146-TOther[Start Date],56),1)=0),--(TOther[Frequency]=$P$1),--(TOther[Start Date]&lt;=A146),--(TOther[End Date Calc]&gt;=A146),TOther[Amount])))</f>
        <v>0</v>
      </c>
      <c r="Q146" s="8">
        <f>IF(A146="","",IF(COUNTIF(TOther[Frequency],$Q$1)=0,0,IF(B146="N",SUMIFS(TOther[Amount],TOther[Frequency],$Q$1,TOther[Start Date],"&lt;="&amp;$A146,TOther[End Date Calc],"&gt;="&amp;A146,TOther[Start Day],DAY(A146)),SUMIFS(TOther[Amount],TOther[Frequency],$Q$1,TOther[Start Date],"&lt;="&amp;$A146,TOther[End Date Calc],"&gt;="&amp;A146,TOther[Start Day],"&gt;="&amp;DAY(A146)))))</f>
        <v>0</v>
      </c>
      <c r="R146" s="8" cm="1">
        <f t="array" ref="R146">IF(A146="","",IF(COUNTIF(TOther[Frequency],R$1)=0,0,SUMPRODUCT(--(TOther[Frequency]=R$1),--(TOther[Start Date]&lt;=A146),--(TOther[End Date Calc]&gt;=A146),IF(B146="N",--(TOther[Start Day]=DAY(A146)),--(TOther[Start Day]&gt;=DAY(A146))),--(IFERROR(MOD(TOther[Start Month]-MONTH(A146)+2,2),1)=0),TOther[Amount])))</f>
        <v>0</v>
      </c>
      <c r="S146" s="8" cm="1">
        <f t="array" ref="S146">IF(A146="","",IF(COUNTIF(TOther[Frequency],S$1)=0,0,SUMPRODUCT(--(TOther[Frequency]=S$1),--(TOther[Start Date]&lt;=A146),--(TOther[End Date Calc]&gt;=A146),IF(B146="N",--(TOther[Start Day]=DAY(A146)),--(TOther[Start Day]&gt;=DAY(A146))),--(IFERROR(MOD(TOther[Start Month]-MONTH(A146)+3,3),1)=0),TOther[Amount])))</f>
        <v>0</v>
      </c>
      <c r="T146" s="8" cm="1">
        <f t="array" ref="T146">IF($A146="","",IF(COUNTIF(TOther[Frequency],T$1)=0,0,SUMPRODUCT(--(TOther[Frequency]=T$1),--(TOther[Start Date]&lt;=$A146),--(TOther[End Date Calc]&gt;=$A146),IF($B146="N",--(TOther[Start Day]=DAY($A146)),--(TOther[Start Day]&gt;=DAY($A146))),--(IFERROR(MOD(TOther[Start Month]-MONTH($A146)+4,4),1)=0),TOther[Amount])))</f>
        <v>0</v>
      </c>
      <c r="U146" s="8" cm="1">
        <f t="array" ref="U146">IF(A146="","",IF(COUNTIF(TOther[Frequency],$U$1)=0,0,SUMPRODUCT(--(TOther[Frequency]=$U$1),--(TOther[Start Date]&lt;=A146),--(TOther[End Date Calc]&gt;=A146),IF(B146="N",--(TOther[Start Day]=DAY(A146)),--(TOther[Start Day]&gt;=DAY(A146))),--(IFERROR(MOD(TOther[Start Month]-MONTH(A146)+6,6),1)=0),TOther[Amount])))</f>
        <v>0</v>
      </c>
      <c r="V146" s="8" cm="1">
        <f t="array" ref="V146">IF(A146="","",IF(COUNTIF(TOther[Frequency],$V$1)=0,0,SUMPRODUCT(--(TOther[Frequency]=$V$1),--(TOther[Start Date]&lt;=A146),--(TOther[End Date Calc]&gt;=A146),IF(B146="N",--(TOther[Start Day]=DAY(A146)),--(TOther[Start Day]&gt;=DAY(A146))),--(IFERROR(MOD(TOther[Start Month]-MONTH(A146)+12,12),1)=0),TOther[Amount])))</f>
        <v>0</v>
      </c>
      <c r="W146" s="8">
        <f>IF(A146="","",SUMIFS(TOther[Amount],TOther[Start Date],A146,TOther[Frequency],$W$1))</f>
        <v>0</v>
      </c>
      <c r="X146" s="9">
        <f t="shared" si="10"/>
        <v>0</v>
      </c>
      <c r="Y146" s="9">
        <f t="shared" si="14"/>
        <v>0</v>
      </c>
      <c r="Z146" s="8" cm="1">
        <f t="array" ref="Z146">IF(A146="","",IF(COUNTIF('2) Income'!$D$13:$D$32,"Weekly")=0,0,SUMPRODUCT(--(IFERROR(MOD(A146-'2) Income'!$F$13:$F$32,7),1)=0),--('2) Income'!$D$13:$D$32="Weekly"),--('2) Income'!$F$13:$F$32&lt;=A146),'2) Income'!$E$13:$E$32)))</f>
        <v>0</v>
      </c>
      <c r="AA146" s="8" cm="1">
        <f t="array" ref="AA146">IF(A146="","",IF(COUNTIF('2) Income'!$D$13:$D$32,"Every Other Week")=0,0,SUMPRODUCT(--(IFERROR(MOD(A146-'2) Income'!$F$13:$F$32,14),1)=0),--('2) Income'!$D$13:$D$32="Every Other Week"),--('2) Income'!$F$13:$F$32&lt;=A146),'2) Income'!$E$13:$E$32)))</f>
        <v>2300</v>
      </c>
      <c r="AB146" s="8">
        <f>IF(A146="","",IF(COUNTIF('2) Income'!$D$13:$D$32,"1st and 15th")=0,0,IF(OR(DAY(A146)=1,DAY(A146)=15),SUMIFS('2) Income'!$E$13:$E$32,'2) Income'!$D$13:$D$32,"1st and 15th",'2) Income'!$F$13:$F$32,"&lt;="&amp;$A146),0)))</f>
        <v>0</v>
      </c>
      <c r="AC146" s="8">
        <f>IF(A146="","",IF(COUNTIF('2) Income'!$D$13:$D$32,"2nd Wednesday")=0,0,IF(A146=(A146-DAY(A146)+1+2*7-WEEKDAY(A146-DAY(A146)+8-4,1)),SUMIFS('2) Income'!$E$13:$E$32,'2) Income'!$D$13:$D$32,"2nd Wednesday",'2) Income'!$F$13:$F$32,"&lt;="&amp;$A146),0)))</f>
        <v>0</v>
      </c>
      <c r="AD146" s="8">
        <f>IF(A146="","",IF(COUNTIF('2) Income'!$D$13:$D$32,"3rd Wednesday")=0,0,IF(A146=(A146-DAY(A146)+1+3*7-WEEKDAY(A146-DAY(A146)+8-4,1)),SUMIFS('2) Income'!$E$13:$E$32,'2) Income'!$D$13:$D$32,"3rd Wednesday",'2) Income'!$F$13:$F$32,"&lt;="&amp;$A146),0)))</f>
        <v>0</v>
      </c>
      <c r="AE146" s="8">
        <f>IF(A146="","",IF(COUNTIF('2) Income'!$D$13:$D$32,"4th Wednesday")=0,0,IF(A146=(A146-DAY(A146)+1+4*7-WEEKDAY(A146-DAY(A146)+8-4,1)),SUMIFS('2) Income'!$E$13:$E$32,'2) Income'!$D$13:$D$32,"4th Wednesday",'2) Income'!$F$13:$F$32,"&lt;="&amp;$A146),0)))</f>
        <v>0</v>
      </c>
      <c r="AF146" s="8" cm="1">
        <f t="array" ref="AF146">IF(A146="","",IF(COUNTIF('2) Income'!$D$13:$D$32,"Every 4 Weeks")=0,0,SUMPRODUCT(--(IFERROR(MOD(A146-'2) Income'!$F$13:$F$32,28),1)=0),--('2) Income'!$D$13:$D$32="Every 4 Weeks"),--('2) Income'!$F$13:$F$32&lt;=A146),'2) Income'!$E$13:$E$32)))</f>
        <v>0</v>
      </c>
      <c r="AG146" s="8">
        <f>IF(A146="","",IF(COUNTIF('2) Income'!$D$13:$D$32,"Monthly")=0,0,IF(B146="N",SUMIFS('2) Income'!$E$13:$E$32,'2) Income'!$D$13:$D$32,"monthly",'2) Income'!$F$13:$F$32,"&lt;="&amp;$A146,'2) Income'!$I$13:$I$32,DAY(A146)),SUMIFS('2) Income'!$E$13:$E$32,'2) Income'!$D$13:$D$32,"monthly",'2) Income'!$F$13:$F$32,"&lt;="&amp;$A146,'2) Income'!$I$13:$I$32,"&gt;="&amp;DAY(A146)))))</f>
        <v>0</v>
      </c>
      <c r="AH146" s="8" cm="1">
        <f t="array" ref="AH146">IF(A146="","",IF(COUNTIF('2) Income'!$D$13:$D$32,"Yearly")=0,0,SUMPRODUCT(--('2) Income'!$D$13:$D$32="Yearly"),--('2) Income'!$F$13:$F$32&lt;=A146),IF(B146="N",--('2) Income'!$I$13:$I$32=DAY(A146)),--('2) Income'!$I$13:$I$32&gt;=DAY(A146))),--(IFERROR(MOD('2) Income'!$H$13:$H$32-MONTH(A146)+12,12),1)=0),'2) Income'!$E$13:$E$32)))</f>
        <v>0</v>
      </c>
      <c r="AI146" s="8">
        <f>IF(A146="","",IF(COUNTIF('2) Income'!$D$13:$D$32,"one-time")=0,0,SUMIFS('2) Income'!$E$13:$E$32,'2) Income'!$D$13:$D$32,"one-time",'2) Income'!$F$13:$F$32,"="&amp;$A146)))</f>
        <v>0</v>
      </c>
      <c r="AJ146" s="9">
        <f t="shared" si="11"/>
        <v>2300</v>
      </c>
    </row>
    <row r="147" spans="1:36">
      <c r="A147" s="7">
        <f>IF(A146="","",IF(A146+1&lt;='1) Period'!$E$21,A146+1,""))</f>
        <v>45619</v>
      </c>
      <c r="B147" s="7" t="str">
        <f t="shared" si="12"/>
        <v>N</v>
      </c>
      <c r="C147" t="str">
        <f t="shared" si="13"/>
        <v>Y</v>
      </c>
      <c r="D147" s="8">
        <f>IF(A147="","",IF(TEXT(A147,"dddd")='4) Happy Money'!$E$23,WAllowance,0))</f>
        <v>0</v>
      </c>
      <c r="E147" s="8">
        <f>IF(A147="","",IF(B147="N",SUMIF(TMonthly[Day of the Month],DAY(A147),TMonthly[Amount]),SUMIF(TMonthly[Day of the Month],"&gt;="&amp;DAY(A147),TMonthly[Amount])))</f>
        <v>0</v>
      </c>
      <c r="F147" s="8" cm="1">
        <f t="array" ref="F147">IF(A147="","",SUMPRODUCT(--(TYearly[Due Date]&lt;=A147),IF(B147="N",--(TYearly[Day]=DAY(A147)),--(TYearly[Day]&gt;=DAY(A147))),--(IFERROR(MOD(TYearly[Month]-MONTH(A147)+12,12),1)=0),TYearly[Amount]))</f>
        <v>0</v>
      </c>
      <c r="G147" s="8">
        <f>IF(A147="","",SUMIF(TOneTime[Due Date],A147,TOneTime[Amount]))</f>
        <v>0</v>
      </c>
      <c r="H147" s="8" cm="1">
        <f t="array" ref="H147">IF(A147="","",IF(COUNTIF(TOther[Frequency],$H$1)=0,0,SUMPRODUCT(--(IFERROR(MOD(A147-TOther[Start Date],7),1)=0),--(TOther[Frequency]=$H$1),--(TOther[Start Date]&lt;=A147),--(TOther[End Date Calc]&gt;=A147),TOther[Amount])))</f>
        <v>0</v>
      </c>
      <c r="I147" s="8" cm="1">
        <f t="array" ref="I147">IF(A147="","",IF(COUNTIF(TOther[Frequency],$I$1)=0,0,SUMPRODUCT(--(IFERROR(MOD(A147-TOther[Start Date],14),1)=0),--(TOther[Frequency]=$I$1),--(TOther[Start Date]&lt;=A147),--(TOther[End Date Calc]&gt;=A147),TOther[Amount])))</f>
        <v>0</v>
      </c>
      <c r="J147" s="8">
        <f>IF(A147="","",IF(COUNTIF(TOther[Frequency],$J$1)=0,0,IF(OR(DAY(A147)=1,DAY(A147)=15),SUMIFS(TOther[Amount],TOther[Frequency],$J$1,TOther[Start Date],"&lt;="&amp;$A147,TOther[End Date Calc],"&gt;="&amp;A147),0)))</f>
        <v>0</v>
      </c>
      <c r="K147" s="8">
        <f>IF(A147="","",IF(COUNTIF(TOther[Frequency],$K$1)=0,0,IF(A147=(A147-DAY(A147)+1+2*7-WEEKDAY(A147-DAY(A147)+8-4,1)),SUMIFS(TOther[Amount],TOther[Frequency],$K$1,TOther[Start Date],"&lt;="&amp;$A147,TOther[End Date Calc],"&gt;="&amp;A147),0)))</f>
        <v>0</v>
      </c>
      <c r="L147" s="8">
        <f>IF(A147="","",IF(COUNTIF(TOther[Frequency],$L$1)=0,0,IF(A147=(A147-DAY(A147)+1+3*7-WEEKDAY(A147-DAY(A147)+8-4,1)),SUMIFS(TOther[Amount],TOther[Frequency],$L$1,TOther[Start Date],"&lt;="&amp;$A147,TOther[End Date Calc],"&gt;="&amp;A147),0)))</f>
        <v>0</v>
      </c>
      <c r="M147" s="8">
        <f>IF(A147="","",IF(COUNTIF(TOther[Frequency],$M$1)=0,0,IF(A147=(A147-DAY(A147)+1+4*7-WEEKDAY(A147-DAY(A147)+8-4,1)),SUMIFS(TOther[Amount],TOther[Frequency],$M$1,TOther[Start Date],"&lt;="&amp;$A147,TOther[End Date Calc],"&gt;="&amp;A147),0)))</f>
        <v>0</v>
      </c>
      <c r="N147" s="8" cm="1">
        <f t="array" ref="N147">IF(A147="","",IF(COUNTIF(TOther[Frequency],$N$1)=0,0,SUMPRODUCT(--(IFERROR(MOD(A147-TOther[Start Date],28),1)=0),--(TOther[Frequency]=$N$1),--(TOther[Start Date]&lt;=A147),--(TOther[End Date Calc]&gt;=A147),TOther[Amount])))</f>
        <v>0</v>
      </c>
      <c r="O147" s="8" cm="1">
        <f t="array" ref="O147">IF(A147="","",IF(COUNTIF(TOther[Frequency],$O$1)=0,0,SUMPRODUCT(--(IFERROR(MOD(A147-TOther[Start Date],42),1)=0),--(TOther[Frequency]=$O$1),--(TOther[Start Date]&lt;=A147),--(TOther[End Date Calc]&gt;=A147),TOther[Amount])))</f>
        <v>0</v>
      </c>
      <c r="P147" s="8" cm="1">
        <f t="array" ref="P147">IF(A147="","",IF(COUNTIF(TOther[Frequency],$P$1)=0,0,SUMPRODUCT(--(IFERROR(MOD(A147-TOther[Start Date],56),1)=0),--(TOther[Frequency]=$P$1),--(TOther[Start Date]&lt;=A147),--(TOther[End Date Calc]&gt;=A147),TOther[Amount])))</f>
        <v>0</v>
      </c>
      <c r="Q147" s="8">
        <f>IF(A147="","",IF(COUNTIF(TOther[Frequency],$Q$1)=0,0,IF(B147="N",SUMIFS(TOther[Amount],TOther[Frequency],$Q$1,TOther[Start Date],"&lt;="&amp;$A147,TOther[End Date Calc],"&gt;="&amp;A147,TOther[Start Day],DAY(A147)),SUMIFS(TOther[Amount],TOther[Frequency],$Q$1,TOther[Start Date],"&lt;="&amp;$A147,TOther[End Date Calc],"&gt;="&amp;A147,TOther[Start Day],"&gt;="&amp;DAY(A147)))))</f>
        <v>0</v>
      </c>
      <c r="R147" s="8" cm="1">
        <f t="array" ref="R147">IF(A147="","",IF(COUNTIF(TOther[Frequency],R$1)=0,0,SUMPRODUCT(--(TOther[Frequency]=R$1),--(TOther[Start Date]&lt;=A147),--(TOther[End Date Calc]&gt;=A147),IF(B147="N",--(TOther[Start Day]=DAY(A147)),--(TOther[Start Day]&gt;=DAY(A147))),--(IFERROR(MOD(TOther[Start Month]-MONTH(A147)+2,2),1)=0),TOther[Amount])))</f>
        <v>0</v>
      </c>
      <c r="S147" s="8" cm="1">
        <f t="array" ref="S147">IF(A147="","",IF(COUNTIF(TOther[Frequency],S$1)=0,0,SUMPRODUCT(--(TOther[Frequency]=S$1),--(TOther[Start Date]&lt;=A147),--(TOther[End Date Calc]&gt;=A147),IF(B147="N",--(TOther[Start Day]=DAY(A147)),--(TOther[Start Day]&gt;=DAY(A147))),--(IFERROR(MOD(TOther[Start Month]-MONTH(A147)+3,3),1)=0),TOther[Amount])))</f>
        <v>0</v>
      </c>
      <c r="T147" s="8" cm="1">
        <f t="array" ref="T147">IF($A147="","",IF(COUNTIF(TOther[Frequency],T$1)=0,0,SUMPRODUCT(--(TOther[Frequency]=T$1),--(TOther[Start Date]&lt;=$A147),--(TOther[End Date Calc]&gt;=$A147),IF($B147="N",--(TOther[Start Day]=DAY($A147)),--(TOther[Start Day]&gt;=DAY($A147))),--(IFERROR(MOD(TOther[Start Month]-MONTH($A147)+4,4),1)=0),TOther[Amount])))</f>
        <v>0</v>
      </c>
      <c r="U147" s="8" cm="1">
        <f t="array" ref="U147">IF(A147="","",IF(COUNTIF(TOther[Frequency],$U$1)=0,0,SUMPRODUCT(--(TOther[Frequency]=$U$1),--(TOther[Start Date]&lt;=A147),--(TOther[End Date Calc]&gt;=A147),IF(B147="N",--(TOther[Start Day]=DAY(A147)),--(TOther[Start Day]&gt;=DAY(A147))),--(IFERROR(MOD(TOther[Start Month]-MONTH(A147)+6,6),1)=0),TOther[Amount])))</f>
        <v>0</v>
      </c>
      <c r="V147" s="8" cm="1">
        <f t="array" ref="V147">IF(A147="","",IF(COUNTIF(TOther[Frequency],$V$1)=0,0,SUMPRODUCT(--(TOther[Frequency]=$V$1),--(TOther[Start Date]&lt;=A147),--(TOther[End Date Calc]&gt;=A147),IF(B147="N",--(TOther[Start Day]=DAY(A147)),--(TOther[Start Day]&gt;=DAY(A147))),--(IFERROR(MOD(TOther[Start Month]-MONTH(A147)+12,12),1)=0),TOther[Amount])))</f>
        <v>0</v>
      </c>
      <c r="W147" s="8">
        <f>IF(A147="","",SUMIFS(TOther[Amount],TOther[Start Date],A147,TOther[Frequency],$W$1))</f>
        <v>0</v>
      </c>
      <c r="X147" s="9">
        <f t="shared" si="10"/>
        <v>0</v>
      </c>
      <c r="Y147" s="9">
        <f t="shared" si="14"/>
        <v>0</v>
      </c>
      <c r="Z147" s="8" cm="1">
        <f t="array" ref="Z147">IF(A147="","",IF(COUNTIF('2) Income'!$D$13:$D$32,"Weekly")=0,0,SUMPRODUCT(--(IFERROR(MOD(A147-'2) Income'!$F$13:$F$32,7),1)=0),--('2) Income'!$D$13:$D$32="Weekly"),--('2) Income'!$F$13:$F$32&lt;=A147),'2) Income'!$E$13:$E$32)))</f>
        <v>0</v>
      </c>
      <c r="AA147" s="8" cm="1">
        <f t="array" ref="AA147">IF(A147="","",IF(COUNTIF('2) Income'!$D$13:$D$32,"Every Other Week")=0,0,SUMPRODUCT(--(IFERROR(MOD(A147-'2) Income'!$F$13:$F$32,14),1)=0),--('2) Income'!$D$13:$D$32="Every Other Week"),--('2) Income'!$F$13:$F$32&lt;=A147),'2) Income'!$E$13:$E$32)))</f>
        <v>0</v>
      </c>
      <c r="AB147" s="8">
        <f>IF(A147="","",IF(COUNTIF('2) Income'!$D$13:$D$32,"1st and 15th")=0,0,IF(OR(DAY(A147)=1,DAY(A147)=15),SUMIFS('2) Income'!$E$13:$E$32,'2) Income'!$D$13:$D$32,"1st and 15th",'2) Income'!$F$13:$F$32,"&lt;="&amp;$A147),0)))</f>
        <v>0</v>
      </c>
      <c r="AC147" s="8">
        <f>IF(A147="","",IF(COUNTIF('2) Income'!$D$13:$D$32,"2nd Wednesday")=0,0,IF(A147=(A147-DAY(A147)+1+2*7-WEEKDAY(A147-DAY(A147)+8-4,1)),SUMIFS('2) Income'!$E$13:$E$32,'2) Income'!$D$13:$D$32,"2nd Wednesday",'2) Income'!$F$13:$F$32,"&lt;="&amp;$A147),0)))</f>
        <v>0</v>
      </c>
      <c r="AD147" s="8">
        <f>IF(A147="","",IF(COUNTIF('2) Income'!$D$13:$D$32,"3rd Wednesday")=0,0,IF(A147=(A147-DAY(A147)+1+3*7-WEEKDAY(A147-DAY(A147)+8-4,1)),SUMIFS('2) Income'!$E$13:$E$32,'2) Income'!$D$13:$D$32,"3rd Wednesday",'2) Income'!$F$13:$F$32,"&lt;="&amp;$A147),0)))</f>
        <v>0</v>
      </c>
      <c r="AE147" s="8">
        <f>IF(A147="","",IF(COUNTIF('2) Income'!$D$13:$D$32,"4th Wednesday")=0,0,IF(A147=(A147-DAY(A147)+1+4*7-WEEKDAY(A147-DAY(A147)+8-4,1)),SUMIFS('2) Income'!$E$13:$E$32,'2) Income'!$D$13:$D$32,"4th Wednesday",'2) Income'!$F$13:$F$32,"&lt;="&amp;$A147),0)))</f>
        <v>0</v>
      </c>
      <c r="AF147" s="8" cm="1">
        <f t="array" ref="AF147">IF(A147="","",IF(COUNTIF('2) Income'!$D$13:$D$32,"Every 4 Weeks")=0,0,SUMPRODUCT(--(IFERROR(MOD(A147-'2) Income'!$F$13:$F$32,28),1)=0),--('2) Income'!$D$13:$D$32="Every 4 Weeks"),--('2) Income'!$F$13:$F$32&lt;=A147),'2) Income'!$E$13:$E$32)))</f>
        <v>0</v>
      </c>
      <c r="AG147" s="8">
        <f>IF(A147="","",IF(COUNTIF('2) Income'!$D$13:$D$32,"Monthly")=0,0,IF(B147="N",SUMIFS('2) Income'!$E$13:$E$32,'2) Income'!$D$13:$D$32,"monthly",'2) Income'!$F$13:$F$32,"&lt;="&amp;$A147,'2) Income'!$I$13:$I$32,DAY(A147)),SUMIFS('2) Income'!$E$13:$E$32,'2) Income'!$D$13:$D$32,"monthly",'2) Income'!$F$13:$F$32,"&lt;="&amp;$A147,'2) Income'!$I$13:$I$32,"&gt;="&amp;DAY(A147)))))</f>
        <v>0</v>
      </c>
      <c r="AH147" s="8" cm="1">
        <f t="array" ref="AH147">IF(A147="","",IF(COUNTIF('2) Income'!$D$13:$D$32,"Yearly")=0,0,SUMPRODUCT(--('2) Income'!$D$13:$D$32="Yearly"),--('2) Income'!$F$13:$F$32&lt;=A147),IF(B147="N",--('2) Income'!$I$13:$I$32=DAY(A147)),--('2) Income'!$I$13:$I$32&gt;=DAY(A147))),--(IFERROR(MOD('2) Income'!$H$13:$H$32-MONTH(A147)+12,12),1)=0),'2) Income'!$E$13:$E$32)))</f>
        <v>0</v>
      </c>
      <c r="AI147" s="8">
        <f>IF(A147="","",IF(COUNTIF('2) Income'!$D$13:$D$32,"one-time")=0,0,SUMIFS('2) Income'!$E$13:$E$32,'2) Income'!$D$13:$D$32,"one-time",'2) Income'!$F$13:$F$32,"="&amp;$A147)))</f>
        <v>0</v>
      </c>
      <c r="AJ147" s="9">
        <f t="shared" si="11"/>
        <v>0</v>
      </c>
    </row>
    <row r="148" spans="1:36">
      <c r="A148" s="7">
        <f>IF(A147="","",IF(A147+1&lt;='1) Period'!$E$21,A147+1,""))</f>
        <v>45620</v>
      </c>
      <c r="B148" s="7" t="str">
        <f t="shared" si="12"/>
        <v>N</v>
      </c>
      <c r="C148" t="str">
        <f t="shared" si="13"/>
        <v>Y</v>
      </c>
      <c r="D148" s="8">
        <f>IF(A148="","",IF(TEXT(A148,"dddd")='4) Happy Money'!$E$23,WAllowance,0))</f>
        <v>0</v>
      </c>
      <c r="E148" s="8">
        <f>IF(A148="","",IF(B148="N",SUMIF(TMonthly[Day of the Month],DAY(A148),TMonthly[Amount]),SUMIF(TMonthly[Day of the Month],"&gt;="&amp;DAY(A148),TMonthly[Amount])))</f>
        <v>0</v>
      </c>
      <c r="F148" s="8" cm="1">
        <f t="array" ref="F148">IF(A148="","",SUMPRODUCT(--(TYearly[Due Date]&lt;=A148),IF(B148="N",--(TYearly[Day]=DAY(A148)),--(TYearly[Day]&gt;=DAY(A148))),--(IFERROR(MOD(TYearly[Month]-MONTH(A148)+12,12),1)=0),TYearly[Amount]))</f>
        <v>0</v>
      </c>
      <c r="G148" s="8">
        <f>IF(A148="","",SUMIF(TOneTime[Due Date],A148,TOneTime[Amount]))</f>
        <v>0</v>
      </c>
      <c r="H148" s="8" cm="1">
        <f t="array" ref="H148">IF(A148="","",IF(COUNTIF(TOther[Frequency],$H$1)=0,0,SUMPRODUCT(--(IFERROR(MOD(A148-TOther[Start Date],7),1)=0),--(TOther[Frequency]=$H$1),--(TOther[Start Date]&lt;=A148),--(TOther[End Date Calc]&gt;=A148),TOther[Amount])))</f>
        <v>0</v>
      </c>
      <c r="I148" s="8" cm="1">
        <f t="array" ref="I148">IF(A148="","",IF(COUNTIF(TOther[Frequency],$I$1)=0,0,SUMPRODUCT(--(IFERROR(MOD(A148-TOther[Start Date],14),1)=0),--(TOther[Frequency]=$I$1),--(TOther[Start Date]&lt;=A148),--(TOther[End Date Calc]&gt;=A148),TOther[Amount])))</f>
        <v>0</v>
      </c>
      <c r="J148" s="8">
        <f>IF(A148="","",IF(COUNTIF(TOther[Frequency],$J$1)=0,0,IF(OR(DAY(A148)=1,DAY(A148)=15),SUMIFS(TOther[Amount],TOther[Frequency],$J$1,TOther[Start Date],"&lt;="&amp;$A148,TOther[End Date Calc],"&gt;="&amp;A148),0)))</f>
        <v>0</v>
      </c>
      <c r="K148" s="8">
        <f>IF(A148="","",IF(COUNTIF(TOther[Frequency],$K$1)=0,0,IF(A148=(A148-DAY(A148)+1+2*7-WEEKDAY(A148-DAY(A148)+8-4,1)),SUMIFS(TOther[Amount],TOther[Frequency],$K$1,TOther[Start Date],"&lt;="&amp;$A148,TOther[End Date Calc],"&gt;="&amp;A148),0)))</f>
        <v>0</v>
      </c>
      <c r="L148" s="8">
        <f>IF(A148="","",IF(COUNTIF(TOther[Frequency],$L$1)=0,0,IF(A148=(A148-DAY(A148)+1+3*7-WEEKDAY(A148-DAY(A148)+8-4,1)),SUMIFS(TOther[Amount],TOther[Frequency],$L$1,TOther[Start Date],"&lt;="&amp;$A148,TOther[End Date Calc],"&gt;="&amp;A148),0)))</f>
        <v>0</v>
      </c>
      <c r="M148" s="8">
        <f>IF(A148="","",IF(COUNTIF(TOther[Frequency],$M$1)=0,0,IF(A148=(A148-DAY(A148)+1+4*7-WEEKDAY(A148-DAY(A148)+8-4,1)),SUMIFS(TOther[Amount],TOther[Frequency],$M$1,TOther[Start Date],"&lt;="&amp;$A148,TOther[End Date Calc],"&gt;="&amp;A148),0)))</f>
        <v>0</v>
      </c>
      <c r="N148" s="8" cm="1">
        <f t="array" ref="N148">IF(A148="","",IF(COUNTIF(TOther[Frequency],$N$1)=0,0,SUMPRODUCT(--(IFERROR(MOD(A148-TOther[Start Date],28),1)=0),--(TOther[Frequency]=$N$1),--(TOther[Start Date]&lt;=A148),--(TOther[End Date Calc]&gt;=A148),TOther[Amount])))</f>
        <v>0</v>
      </c>
      <c r="O148" s="8" cm="1">
        <f t="array" ref="O148">IF(A148="","",IF(COUNTIF(TOther[Frequency],$O$1)=0,0,SUMPRODUCT(--(IFERROR(MOD(A148-TOther[Start Date],42),1)=0),--(TOther[Frequency]=$O$1),--(TOther[Start Date]&lt;=A148),--(TOther[End Date Calc]&gt;=A148),TOther[Amount])))</f>
        <v>0</v>
      </c>
      <c r="P148" s="8" cm="1">
        <f t="array" ref="P148">IF(A148="","",IF(COUNTIF(TOther[Frequency],$P$1)=0,0,SUMPRODUCT(--(IFERROR(MOD(A148-TOther[Start Date],56),1)=0),--(TOther[Frequency]=$P$1),--(TOther[Start Date]&lt;=A148),--(TOther[End Date Calc]&gt;=A148),TOther[Amount])))</f>
        <v>0</v>
      </c>
      <c r="Q148" s="8">
        <f>IF(A148="","",IF(COUNTIF(TOther[Frequency],$Q$1)=0,0,IF(B148="N",SUMIFS(TOther[Amount],TOther[Frequency],$Q$1,TOther[Start Date],"&lt;="&amp;$A148,TOther[End Date Calc],"&gt;="&amp;A148,TOther[Start Day],DAY(A148)),SUMIFS(TOther[Amount],TOther[Frequency],$Q$1,TOther[Start Date],"&lt;="&amp;$A148,TOther[End Date Calc],"&gt;="&amp;A148,TOther[Start Day],"&gt;="&amp;DAY(A148)))))</f>
        <v>0</v>
      </c>
      <c r="R148" s="8" cm="1">
        <f t="array" ref="R148">IF(A148="","",IF(COUNTIF(TOther[Frequency],R$1)=0,0,SUMPRODUCT(--(TOther[Frequency]=R$1),--(TOther[Start Date]&lt;=A148),--(TOther[End Date Calc]&gt;=A148),IF(B148="N",--(TOther[Start Day]=DAY(A148)),--(TOther[Start Day]&gt;=DAY(A148))),--(IFERROR(MOD(TOther[Start Month]-MONTH(A148)+2,2),1)=0),TOther[Amount])))</f>
        <v>0</v>
      </c>
      <c r="S148" s="8" cm="1">
        <f t="array" ref="S148">IF(A148="","",IF(COUNTIF(TOther[Frequency],S$1)=0,0,SUMPRODUCT(--(TOther[Frequency]=S$1),--(TOther[Start Date]&lt;=A148),--(TOther[End Date Calc]&gt;=A148),IF(B148="N",--(TOther[Start Day]=DAY(A148)),--(TOther[Start Day]&gt;=DAY(A148))),--(IFERROR(MOD(TOther[Start Month]-MONTH(A148)+3,3),1)=0),TOther[Amount])))</f>
        <v>0</v>
      </c>
      <c r="T148" s="8" cm="1">
        <f t="array" ref="T148">IF($A148="","",IF(COUNTIF(TOther[Frequency],T$1)=0,0,SUMPRODUCT(--(TOther[Frequency]=T$1),--(TOther[Start Date]&lt;=$A148),--(TOther[End Date Calc]&gt;=$A148),IF($B148="N",--(TOther[Start Day]=DAY($A148)),--(TOther[Start Day]&gt;=DAY($A148))),--(IFERROR(MOD(TOther[Start Month]-MONTH($A148)+4,4),1)=0),TOther[Amount])))</f>
        <v>0</v>
      </c>
      <c r="U148" s="8" cm="1">
        <f t="array" ref="U148">IF(A148="","",IF(COUNTIF(TOther[Frequency],$U$1)=0,0,SUMPRODUCT(--(TOther[Frequency]=$U$1),--(TOther[Start Date]&lt;=A148),--(TOther[End Date Calc]&gt;=A148),IF(B148="N",--(TOther[Start Day]=DAY(A148)),--(TOther[Start Day]&gt;=DAY(A148))),--(IFERROR(MOD(TOther[Start Month]-MONTH(A148)+6,6),1)=0),TOther[Amount])))</f>
        <v>0</v>
      </c>
      <c r="V148" s="8" cm="1">
        <f t="array" ref="V148">IF(A148="","",IF(COUNTIF(TOther[Frequency],$V$1)=0,0,SUMPRODUCT(--(TOther[Frequency]=$V$1),--(TOther[Start Date]&lt;=A148),--(TOther[End Date Calc]&gt;=A148),IF(B148="N",--(TOther[Start Day]=DAY(A148)),--(TOther[Start Day]&gt;=DAY(A148))),--(IFERROR(MOD(TOther[Start Month]-MONTH(A148)+12,12),1)=0),TOther[Amount])))</f>
        <v>0</v>
      </c>
      <c r="W148" s="8">
        <f>IF(A148="","",SUMIFS(TOther[Amount],TOther[Start Date],A148,TOther[Frequency],$W$1))</f>
        <v>0</v>
      </c>
      <c r="X148" s="9">
        <f t="shared" si="10"/>
        <v>0</v>
      </c>
      <c r="Y148" s="9">
        <f t="shared" si="14"/>
        <v>0</v>
      </c>
      <c r="Z148" s="8" cm="1">
        <f t="array" ref="Z148">IF(A148="","",IF(COUNTIF('2) Income'!$D$13:$D$32,"Weekly")=0,0,SUMPRODUCT(--(IFERROR(MOD(A148-'2) Income'!$F$13:$F$32,7),1)=0),--('2) Income'!$D$13:$D$32="Weekly"),--('2) Income'!$F$13:$F$32&lt;=A148),'2) Income'!$E$13:$E$32)))</f>
        <v>0</v>
      </c>
      <c r="AA148" s="8" cm="1">
        <f t="array" ref="AA148">IF(A148="","",IF(COUNTIF('2) Income'!$D$13:$D$32,"Every Other Week")=0,0,SUMPRODUCT(--(IFERROR(MOD(A148-'2) Income'!$F$13:$F$32,14),1)=0),--('2) Income'!$D$13:$D$32="Every Other Week"),--('2) Income'!$F$13:$F$32&lt;=A148),'2) Income'!$E$13:$E$32)))</f>
        <v>0</v>
      </c>
      <c r="AB148" s="8">
        <f>IF(A148="","",IF(COUNTIF('2) Income'!$D$13:$D$32,"1st and 15th")=0,0,IF(OR(DAY(A148)=1,DAY(A148)=15),SUMIFS('2) Income'!$E$13:$E$32,'2) Income'!$D$13:$D$32,"1st and 15th",'2) Income'!$F$13:$F$32,"&lt;="&amp;$A148),0)))</f>
        <v>0</v>
      </c>
      <c r="AC148" s="8">
        <f>IF(A148="","",IF(COUNTIF('2) Income'!$D$13:$D$32,"2nd Wednesday")=0,0,IF(A148=(A148-DAY(A148)+1+2*7-WEEKDAY(A148-DAY(A148)+8-4,1)),SUMIFS('2) Income'!$E$13:$E$32,'2) Income'!$D$13:$D$32,"2nd Wednesday",'2) Income'!$F$13:$F$32,"&lt;="&amp;$A148),0)))</f>
        <v>0</v>
      </c>
      <c r="AD148" s="8">
        <f>IF(A148="","",IF(COUNTIF('2) Income'!$D$13:$D$32,"3rd Wednesday")=0,0,IF(A148=(A148-DAY(A148)+1+3*7-WEEKDAY(A148-DAY(A148)+8-4,1)),SUMIFS('2) Income'!$E$13:$E$32,'2) Income'!$D$13:$D$32,"3rd Wednesday",'2) Income'!$F$13:$F$32,"&lt;="&amp;$A148),0)))</f>
        <v>0</v>
      </c>
      <c r="AE148" s="8">
        <f>IF(A148="","",IF(COUNTIF('2) Income'!$D$13:$D$32,"4th Wednesday")=0,0,IF(A148=(A148-DAY(A148)+1+4*7-WEEKDAY(A148-DAY(A148)+8-4,1)),SUMIFS('2) Income'!$E$13:$E$32,'2) Income'!$D$13:$D$32,"4th Wednesday",'2) Income'!$F$13:$F$32,"&lt;="&amp;$A148),0)))</f>
        <v>0</v>
      </c>
      <c r="AF148" s="8" cm="1">
        <f t="array" ref="AF148">IF(A148="","",IF(COUNTIF('2) Income'!$D$13:$D$32,"Every 4 Weeks")=0,0,SUMPRODUCT(--(IFERROR(MOD(A148-'2) Income'!$F$13:$F$32,28),1)=0),--('2) Income'!$D$13:$D$32="Every 4 Weeks"),--('2) Income'!$F$13:$F$32&lt;=A148),'2) Income'!$E$13:$E$32)))</f>
        <v>0</v>
      </c>
      <c r="AG148" s="8">
        <f>IF(A148="","",IF(COUNTIF('2) Income'!$D$13:$D$32,"Monthly")=0,0,IF(B148="N",SUMIFS('2) Income'!$E$13:$E$32,'2) Income'!$D$13:$D$32,"monthly",'2) Income'!$F$13:$F$32,"&lt;="&amp;$A148,'2) Income'!$I$13:$I$32,DAY(A148)),SUMIFS('2) Income'!$E$13:$E$32,'2) Income'!$D$13:$D$32,"monthly",'2) Income'!$F$13:$F$32,"&lt;="&amp;$A148,'2) Income'!$I$13:$I$32,"&gt;="&amp;DAY(A148)))))</f>
        <v>0</v>
      </c>
      <c r="AH148" s="8" cm="1">
        <f t="array" ref="AH148">IF(A148="","",IF(COUNTIF('2) Income'!$D$13:$D$32,"Yearly")=0,0,SUMPRODUCT(--('2) Income'!$D$13:$D$32="Yearly"),--('2) Income'!$F$13:$F$32&lt;=A148),IF(B148="N",--('2) Income'!$I$13:$I$32=DAY(A148)),--('2) Income'!$I$13:$I$32&gt;=DAY(A148))),--(IFERROR(MOD('2) Income'!$H$13:$H$32-MONTH(A148)+12,12),1)=0),'2) Income'!$E$13:$E$32)))</f>
        <v>0</v>
      </c>
      <c r="AI148" s="8">
        <f>IF(A148="","",IF(COUNTIF('2) Income'!$D$13:$D$32,"one-time")=0,0,SUMIFS('2) Income'!$E$13:$E$32,'2) Income'!$D$13:$D$32,"one-time",'2) Income'!$F$13:$F$32,"="&amp;$A148)))</f>
        <v>0</v>
      </c>
      <c r="AJ148" s="9">
        <f t="shared" si="11"/>
        <v>0</v>
      </c>
    </row>
    <row r="149" spans="1:36">
      <c r="A149" s="7">
        <f>IF(A148="","",IF(A148+1&lt;='1) Period'!$E$21,A148+1,""))</f>
        <v>45621</v>
      </c>
      <c r="B149" s="7" t="str">
        <f t="shared" si="12"/>
        <v>N</v>
      </c>
      <c r="C149" t="str">
        <f t="shared" si="13"/>
        <v>F</v>
      </c>
      <c r="D149" s="8">
        <f>IF(A149="","",IF(TEXT(A149,"dddd")='4) Happy Money'!$E$23,WAllowance,0))</f>
        <v>400</v>
      </c>
      <c r="E149" s="8">
        <f>IF(A149="","",IF(B149="N",SUMIF(TMonthly[Day of the Month],DAY(A149),TMonthly[Amount]),SUMIF(TMonthly[Day of the Month],"&gt;="&amp;DAY(A149),TMonthly[Amount])))</f>
        <v>0</v>
      </c>
      <c r="F149" s="8" cm="1">
        <f t="array" ref="F149">IF(A149="","",SUMPRODUCT(--(TYearly[Due Date]&lt;=A149),IF(B149="N",--(TYearly[Day]=DAY(A149)),--(TYearly[Day]&gt;=DAY(A149))),--(IFERROR(MOD(TYearly[Month]-MONTH(A149)+12,12),1)=0),TYearly[Amount]))</f>
        <v>0</v>
      </c>
      <c r="G149" s="8">
        <f>IF(A149="","",SUMIF(TOneTime[Due Date],A149,TOneTime[Amount]))</f>
        <v>0</v>
      </c>
      <c r="H149" s="8" cm="1">
        <f t="array" ref="H149">IF(A149="","",IF(COUNTIF(TOther[Frequency],$H$1)=0,0,SUMPRODUCT(--(IFERROR(MOD(A149-TOther[Start Date],7),1)=0),--(TOther[Frequency]=$H$1),--(TOther[Start Date]&lt;=A149),--(TOther[End Date Calc]&gt;=A149),TOther[Amount])))</f>
        <v>0</v>
      </c>
      <c r="I149" s="8" cm="1">
        <f t="array" ref="I149">IF(A149="","",IF(COUNTIF(TOther[Frequency],$I$1)=0,0,SUMPRODUCT(--(IFERROR(MOD(A149-TOther[Start Date],14),1)=0),--(TOther[Frequency]=$I$1),--(TOther[Start Date]&lt;=A149),--(TOther[End Date Calc]&gt;=A149),TOther[Amount])))</f>
        <v>230</v>
      </c>
      <c r="J149" s="8">
        <f>IF(A149="","",IF(COUNTIF(TOther[Frequency],$J$1)=0,0,IF(OR(DAY(A149)=1,DAY(A149)=15),SUMIFS(TOther[Amount],TOther[Frequency],$J$1,TOther[Start Date],"&lt;="&amp;$A149,TOther[End Date Calc],"&gt;="&amp;A149),0)))</f>
        <v>0</v>
      </c>
      <c r="K149" s="8">
        <f>IF(A149="","",IF(COUNTIF(TOther[Frequency],$K$1)=0,0,IF(A149=(A149-DAY(A149)+1+2*7-WEEKDAY(A149-DAY(A149)+8-4,1)),SUMIFS(TOther[Amount],TOther[Frequency],$K$1,TOther[Start Date],"&lt;="&amp;$A149,TOther[End Date Calc],"&gt;="&amp;A149),0)))</f>
        <v>0</v>
      </c>
      <c r="L149" s="8">
        <f>IF(A149="","",IF(COUNTIF(TOther[Frequency],$L$1)=0,0,IF(A149=(A149-DAY(A149)+1+3*7-WEEKDAY(A149-DAY(A149)+8-4,1)),SUMIFS(TOther[Amount],TOther[Frequency],$L$1,TOther[Start Date],"&lt;="&amp;$A149,TOther[End Date Calc],"&gt;="&amp;A149),0)))</f>
        <v>0</v>
      </c>
      <c r="M149" s="8">
        <f>IF(A149="","",IF(COUNTIF(TOther[Frequency],$M$1)=0,0,IF(A149=(A149-DAY(A149)+1+4*7-WEEKDAY(A149-DAY(A149)+8-4,1)),SUMIFS(TOther[Amount],TOther[Frequency],$M$1,TOther[Start Date],"&lt;="&amp;$A149,TOther[End Date Calc],"&gt;="&amp;A149),0)))</f>
        <v>0</v>
      </c>
      <c r="N149" s="8" cm="1">
        <f t="array" ref="N149">IF(A149="","",IF(COUNTIF(TOther[Frequency],$N$1)=0,0,SUMPRODUCT(--(IFERROR(MOD(A149-TOther[Start Date],28),1)=0),--(TOther[Frequency]=$N$1),--(TOther[Start Date]&lt;=A149),--(TOther[End Date Calc]&gt;=A149),TOther[Amount])))</f>
        <v>0</v>
      </c>
      <c r="O149" s="8" cm="1">
        <f t="array" ref="O149">IF(A149="","",IF(COUNTIF(TOther[Frequency],$O$1)=0,0,SUMPRODUCT(--(IFERROR(MOD(A149-TOther[Start Date],42),1)=0),--(TOther[Frequency]=$O$1),--(TOther[Start Date]&lt;=A149),--(TOther[End Date Calc]&gt;=A149),TOther[Amount])))</f>
        <v>0</v>
      </c>
      <c r="P149" s="8" cm="1">
        <f t="array" ref="P149">IF(A149="","",IF(COUNTIF(TOther[Frequency],$P$1)=0,0,SUMPRODUCT(--(IFERROR(MOD(A149-TOther[Start Date],56),1)=0),--(TOther[Frequency]=$P$1),--(TOther[Start Date]&lt;=A149),--(TOther[End Date Calc]&gt;=A149),TOther[Amount])))</f>
        <v>0</v>
      </c>
      <c r="Q149" s="8">
        <f>IF(A149="","",IF(COUNTIF(TOther[Frequency],$Q$1)=0,0,IF(B149="N",SUMIFS(TOther[Amount],TOther[Frequency],$Q$1,TOther[Start Date],"&lt;="&amp;$A149,TOther[End Date Calc],"&gt;="&amp;A149,TOther[Start Day],DAY(A149)),SUMIFS(TOther[Amount],TOther[Frequency],$Q$1,TOther[Start Date],"&lt;="&amp;$A149,TOther[End Date Calc],"&gt;="&amp;A149,TOther[Start Day],"&gt;="&amp;DAY(A149)))))</f>
        <v>0</v>
      </c>
      <c r="R149" s="8" cm="1">
        <f t="array" ref="R149">IF(A149="","",IF(COUNTIF(TOther[Frequency],R$1)=0,0,SUMPRODUCT(--(TOther[Frequency]=R$1),--(TOther[Start Date]&lt;=A149),--(TOther[End Date Calc]&gt;=A149),IF(B149="N",--(TOther[Start Day]=DAY(A149)),--(TOther[Start Day]&gt;=DAY(A149))),--(IFERROR(MOD(TOther[Start Month]-MONTH(A149)+2,2),1)=0),TOther[Amount])))</f>
        <v>0</v>
      </c>
      <c r="S149" s="8" cm="1">
        <f t="array" ref="S149">IF(A149="","",IF(COUNTIF(TOther[Frequency],S$1)=0,0,SUMPRODUCT(--(TOther[Frequency]=S$1),--(TOther[Start Date]&lt;=A149),--(TOther[End Date Calc]&gt;=A149),IF(B149="N",--(TOther[Start Day]=DAY(A149)),--(TOther[Start Day]&gt;=DAY(A149))),--(IFERROR(MOD(TOther[Start Month]-MONTH(A149)+3,3),1)=0),TOther[Amount])))</f>
        <v>0</v>
      </c>
      <c r="T149" s="8" cm="1">
        <f t="array" ref="T149">IF($A149="","",IF(COUNTIF(TOther[Frequency],T$1)=0,0,SUMPRODUCT(--(TOther[Frequency]=T$1),--(TOther[Start Date]&lt;=$A149),--(TOther[End Date Calc]&gt;=$A149),IF($B149="N",--(TOther[Start Day]=DAY($A149)),--(TOther[Start Day]&gt;=DAY($A149))),--(IFERROR(MOD(TOther[Start Month]-MONTH($A149)+4,4),1)=0),TOther[Amount])))</f>
        <v>0</v>
      </c>
      <c r="U149" s="8" cm="1">
        <f t="array" ref="U149">IF(A149="","",IF(COUNTIF(TOther[Frequency],$U$1)=0,0,SUMPRODUCT(--(TOther[Frequency]=$U$1),--(TOther[Start Date]&lt;=A149),--(TOther[End Date Calc]&gt;=A149),IF(B149="N",--(TOther[Start Day]=DAY(A149)),--(TOther[Start Day]&gt;=DAY(A149))),--(IFERROR(MOD(TOther[Start Month]-MONTH(A149)+6,6),1)=0),TOther[Amount])))</f>
        <v>0</v>
      </c>
      <c r="V149" s="8" cm="1">
        <f t="array" ref="V149">IF(A149="","",IF(COUNTIF(TOther[Frequency],$V$1)=0,0,SUMPRODUCT(--(TOther[Frequency]=$V$1),--(TOther[Start Date]&lt;=A149),--(TOther[End Date Calc]&gt;=A149),IF(B149="N",--(TOther[Start Day]=DAY(A149)),--(TOther[Start Day]&gt;=DAY(A149))),--(IFERROR(MOD(TOther[Start Month]-MONTH(A149)+12,12),1)=0),TOther[Amount])))</f>
        <v>0</v>
      </c>
      <c r="W149" s="8">
        <f>IF(A149="","",SUMIFS(TOther[Amount],TOther[Start Date],A149,TOther[Frequency],$W$1))</f>
        <v>0</v>
      </c>
      <c r="X149" s="9">
        <f t="shared" si="10"/>
        <v>230</v>
      </c>
      <c r="Y149" s="9">
        <f t="shared" si="14"/>
        <v>230</v>
      </c>
      <c r="Z149" s="8" cm="1">
        <f t="array" ref="Z149">IF(A149="","",IF(COUNTIF('2) Income'!$D$13:$D$32,"Weekly")=0,0,SUMPRODUCT(--(IFERROR(MOD(A149-'2) Income'!$F$13:$F$32,7),1)=0),--('2) Income'!$D$13:$D$32="Weekly"),--('2) Income'!$F$13:$F$32&lt;=A149),'2) Income'!$E$13:$E$32)))</f>
        <v>0</v>
      </c>
      <c r="AA149" s="8" cm="1">
        <f t="array" ref="AA149">IF(A149="","",IF(COUNTIF('2) Income'!$D$13:$D$32,"Every Other Week")=0,0,SUMPRODUCT(--(IFERROR(MOD(A149-'2) Income'!$F$13:$F$32,14),1)=0),--('2) Income'!$D$13:$D$32="Every Other Week"),--('2) Income'!$F$13:$F$32&lt;=A149),'2) Income'!$E$13:$E$32)))</f>
        <v>0</v>
      </c>
      <c r="AB149" s="8">
        <f>IF(A149="","",IF(COUNTIF('2) Income'!$D$13:$D$32,"1st and 15th")=0,0,IF(OR(DAY(A149)=1,DAY(A149)=15),SUMIFS('2) Income'!$E$13:$E$32,'2) Income'!$D$13:$D$32,"1st and 15th",'2) Income'!$F$13:$F$32,"&lt;="&amp;$A149),0)))</f>
        <v>0</v>
      </c>
      <c r="AC149" s="8">
        <f>IF(A149="","",IF(COUNTIF('2) Income'!$D$13:$D$32,"2nd Wednesday")=0,0,IF(A149=(A149-DAY(A149)+1+2*7-WEEKDAY(A149-DAY(A149)+8-4,1)),SUMIFS('2) Income'!$E$13:$E$32,'2) Income'!$D$13:$D$32,"2nd Wednesday",'2) Income'!$F$13:$F$32,"&lt;="&amp;$A149),0)))</f>
        <v>0</v>
      </c>
      <c r="AD149" s="8">
        <f>IF(A149="","",IF(COUNTIF('2) Income'!$D$13:$D$32,"3rd Wednesday")=0,0,IF(A149=(A149-DAY(A149)+1+3*7-WEEKDAY(A149-DAY(A149)+8-4,1)),SUMIFS('2) Income'!$E$13:$E$32,'2) Income'!$D$13:$D$32,"3rd Wednesday",'2) Income'!$F$13:$F$32,"&lt;="&amp;$A149),0)))</f>
        <v>0</v>
      </c>
      <c r="AE149" s="8">
        <f>IF(A149="","",IF(COUNTIF('2) Income'!$D$13:$D$32,"4th Wednesday")=0,0,IF(A149=(A149-DAY(A149)+1+4*7-WEEKDAY(A149-DAY(A149)+8-4,1)),SUMIFS('2) Income'!$E$13:$E$32,'2) Income'!$D$13:$D$32,"4th Wednesday",'2) Income'!$F$13:$F$32,"&lt;="&amp;$A149),0)))</f>
        <v>0</v>
      </c>
      <c r="AF149" s="8" cm="1">
        <f t="array" ref="AF149">IF(A149="","",IF(COUNTIF('2) Income'!$D$13:$D$32,"Every 4 Weeks")=0,0,SUMPRODUCT(--(IFERROR(MOD(A149-'2) Income'!$F$13:$F$32,28),1)=0),--('2) Income'!$D$13:$D$32="Every 4 Weeks"),--('2) Income'!$F$13:$F$32&lt;=A149),'2) Income'!$E$13:$E$32)))</f>
        <v>0</v>
      </c>
      <c r="AG149" s="8">
        <f>IF(A149="","",IF(COUNTIF('2) Income'!$D$13:$D$32,"Monthly")=0,0,IF(B149="N",SUMIFS('2) Income'!$E$13:$E$32,'2) Income'!$D$13:$D$32,"monthly",'2) Income'!$F$13:$F$32,"&lt;="&amp;$A149,'2) Income'!$I$13:$I$32,DAY(A149)),SUMIFS('2) Income'!$E$13:$E$32,'2) Income'!$D$13:$D$32,"monthly",'2) Income'!$F$13:$F$32,"&lt;="&amp;$A149,'2) Income'!$I$13:$I$32,"&gt;="&amp;DAY(A149)))))</f>
        <v>0</v>
      </c>
      <c r="AH149" s="8" cm="1">
        <f t="array" ref="AH149">IF(A149="","",IF(COUNTIF('2) Income'!$D$13:$D$32,"Yearly")=0,0,SUMPRODUCT(--('2) Income'!$D$13:$D$32="Yearly"),--('2) Income'!$F$13:$F$32&lt;=A149),IF(B149="N",--('2) Income'!$I$13:$I$32=DAY(A149)),--('2) Income'!$I$13:$I$32&gt;=DAY(A149))),--(IFERROR(MOD('2) Income'!$H$13:$H$32-MONTH(A149)+12,12),1)=0),'2) Income'!$E$13:$E$32)))</f>
        <v>0</v>
      </c>
      <c r="AI149" s="8">
        <f>IF(A149="","",IF(COUNTIF('2) Income'!$D$13:$D$32,"one-time")=0,0,SUMIFS('2) Income'!$E$13:$E$32,'2) Income'!$D$13:$D$32,"one-time",'2) Income'!$F$13:$F$32,"="&amp;$A149)))</f>
        <v>0</v>
      </c>
      <c r="AJ149" s="9">
        <f t="shared" si="11"/>
        <v>0</v>
      </c>
    </row>
    <row r="150" spans="1:36">
      <c r="A150" s="7">
        <f>IF(A149="","",IF(A149+1&lt;='1) Period'!$E$21,A149+1,""))</f>
        <v>45622</v>
      </c>
      <c r="B150" s="7" t="str">
        <f t="shared" si="12"/>
        <v>N</v>
      </c>
      <c r="C150" t="str">
        <f t="shared" si="13"/>
        <v>F</v>
      </c>
      <c r="D150" s="8">
        <f>IF(A150="","",IF(TEXT(A150,"dddd")='4) Happy Money'!$E$23,WAllowance,0))</f>
        <v>0</v>
      </c>
      <c r="E150" s="8">
        <f>IF(A150="","",IF(B150="N",SUMIF(TMonthly[Day of the Month],DAY(A150),TMonthly[Amount]),SUMIF(TMonthly[Day of the Month],"&gt;="&amp;DAY(A150),TMonthly[Amount])))</f>
        <v>0</v>
      </c>
      <c r="F150" s="8" cm="1">
        <f t="array" ref="F150">IF(A150="","",SUMPRODUCT(--(TYearly[Due Date]&lt;=A150),IF(B150="N",--(TYearly[Day]=DAY(A150)),--(TYearly[Day]&gt;=DAY(A150))),--(IFERROR(MOD(TYearly[Month]-MONTH(A150)+12,12),1)=0),TYearly[Amount]))</f>
        <v>0</v>
      </c>
      <c r="G150" s="8">
        <f>IF(A150="","",SUMIF(TOneTime[Due Date],A150,TOneTime[Amount]))</f>
        <v>0</v>
      </c>
      <c r="H150" s="8" cm="1">
        <f t="array" ref="H150">IF(A150="","",IF(COUNTIF(TOther[Frequency],$H$1)=0,0,SUMPRODUCT(--(IFERROR(MOD(A150-TOther[Start Date],7),1)=0),--(TOther[Frequency]=$H$1),--(TOther[Start Date]&lt;=A150),--(TOther[End Date Calc]&gt;=A150),TOther[Amount])))</f>
        <v>0</v>
      </c>
      <c r="I150" s="8" cm="1">
        <f t="array" ref="I150">IF(A150="","",IF(COUNTIF(TOther[Frequency],$I$1)=0,0,SUMPRODUCT(--(IFERROR(MOD(A150-TOther[Start Date],14),1)=0),--(TOther[Frequency]=$I$1),--(TOther[Start Date]&lt;=A150),--(TOther[End Date Calc]&gt;=A150),TOther[Amount])))</f>
        <v>0</v>
      </c>
      <c r="J150" s="8">
        <f>IF(A150="","",IF(COUNTIF(TOther[Frequency],$J$1)=0,0,IF(OR(DAY(A150)=1,DAY(A150)=15),SUMIFS(TOther[Amount],TOther[Frequency],$J$1,TOther[Start Date],"&lt;="&amp;$A150,TOther[End Date Calc],"&gt;="&amp;A150),0)))</f>
        <v>0</v>
      </c>
      <c r="K150" s="8">
        <f>IF(A150="","",IF(COUNTIF(TOther[Frequency],$K$1)=0,0,IF(A150=(A150-DAY(A150)+1+2*7-WEEKDAY(A150-DAY(A150)+8-4,1)),SUMIFS(TOther[Amount],TOther[Frequency],$K$1,TOther[Start Date],"&lt;="&amp;$A150,TOther[End Date Calc],"&gt;="&amp;A150),0)))</f>
        <v>0</v>
      </c>
      <c r="L150" s="8">
        <f>IF(A150="","",IF(COUNTIF(TOther[Frequency],$L$1)=0,0,IF(A150=(A150-DAY(A150)+1+3*7-WEEKDAY(A150-DAY(A150)+8-4,1)),SUMIFS(TOther[Amount],TOther[Frequency],$L$1,TOther[Start Date],"&lt;="&amp;$A150,TOther[End Date Calc],"&gt;="&amp;A150),0)))</f>
        <v>0</v>
      </c>
      <c r="M150" s="8">
        <f>IF(A150="","",IF(COUNTIF(TOther[Frequency],$M$1)=0,0,IF(A150=(A150-DAY(A150)+1+4*7-WEEKDAY(A150-DAY(A150)+8-4,1)),SUMIFS(TOther[Amount],TOther[Frequency],$M$1,TOther[Start Date],"&lt;="&amp;$A150,TOther[End Date Calc],"&gt;="&amp;A150),0)))</f>
        <v>0</v>
      </c>
      <c r="N150" s="8" cm="1">
        <f t="array" ref="N150">IF(A150="","",IF(COUNTIF(TOther[Frequency],$N$1)=0,0,SUMPRODUCT(--(IFERROR(MOD(A150-TOther[Start Date],28),1)=0),--(TOther[Frequency]=$N$1),--(TOther[Start Date]&lt;=A150),--(TOther[End Date Calc]&gt;=A150),TOther[Amount])))</f>
        <v>0</v>
      </c>
      <c r="O150" s="8" cm="1">
        <f t="array" ref="O150">IF(A150="","",IF(COUNTIF(TOther[Frequency],$O$1)=0,0,SUMPRODUCT(--(IFERROR(MOD(A150-TOther[Start Date],42),1)=0),--(TOther[Frequency]=$O$1),--(TOther[Start Date]&lt;=A150),--(TOther[End Date Calc]&gt;=A150),TOther[Amount])))</f>
        <v>0</v>
      </c>
      <c r="P150" s="8" cm="1">
        <f t="array" ref="P150">IF(A150="","",IF(COUNTIF(TOther[Frequency],$P$1)=0,0,SUMPRODUCT(--(IFERROR(MOD(A150-TOther[Start Date],56),1)=0),--(TOther[Frequency]=$P$1),--(TOther[Start Date]&lt;=A150),--(TOther[End Date Calc]&gt;=A150),TOther[Amount])))</f>
        <v>0</v>
      </c>
      <c r="Q150" s="8">
        <f>IF(A150="","",IF(COUNTIF(TOther[Frequency],$Q$1)=0,0,IF(B150="N",SUMIFS(TOther[Amount],TOther[Frequency],$Q$1,TOther[Start Date],"&lt;="&amp;$A150,TOther[End Date Calc],"&gt;="&amp;A150,TOther[Start Day],DAY(A150)),SUMIFS(TOther[Amount],TOther[Frequency],$Q$1,TOther[Start Date],"&lt;="&amp;$A150,TOther[End Date Calc],"&gt;="&amp;A150,TOther[Start Day],"&gt;="&amp;DAY(A150)))))</f>
        <v>0</v>
      </c>
      <c r="R150" s="8" cm="1">
        <f t="array" ref="R150">IF(A150="","",IF(COUNTIF(TOther[Frequency],R$1)=0,0,SUMPRODUCT(--(TOther[Frequency]=R$1),--(TOther[Start Date]&lt;=A150),--(TOther[End Date Calc]&gt;=A150),IF(B150="N",--(TOther[Start Day]=DAY(A150)),--(TOther[Start Day]&gt;=DAY(A150))),--(IFERROR(MOD(TOther[Start Month]-MONTH(A150)+2,2),1)=0),TOther[Amount])))</f>
        <v>0</v>
      </c>
      <c r="S150" s="8" cm="1">
        <f t="array" ref="S150">IF(A150="","",IF(COUNTIF(TOther[Frequency],S$1)=0,0,SUMPRODUCT(--(TOther[Frequency]=S$1),--(TOther[Start Date]&lt;=A150),--(TOther[End Date Calc]&gt;=A150),IF(B150="N",--(TOther[Start Day]=DAY(A150)),--(TOther[Start Day]&gt;=DAY(A150))),--(IFERROR(MOD(TOther[Start Month]-MONTH(A150)+3,3),1)=0),TOther[Amount])))</f>
        <v>0</v>
      </c>
      <c r="T150" s="8" cm="1">
        <f t="array" ref="T150">IF($A150="","",IF(COUNTIF(TOther[Frequency],T$1)=0,0,SUMPRODUCT(--(TOther[Frequency]=T$1),--(TOther[Start Date]&lt;=$A150),--(TOther[End Date Calc]&gt;=$A150),IF($B150="N",--(TOther[Start Day]=DAY($A150)),--(TOther[Start Day]&gt;=DAY($A150))),--(IFERROR(MOD(TOther[Start Month]-MONTH($A150)+4,4),1)=0),TOther[Amount])))</f>
        <v>0</v>
      </c>
      <c r="U150" s="8" cm="1">
        <f t="array" ref="U150">IF(A150="","",IF(COUNTIF(TOther[Frequency],$U$1)=0,0,SUMPRODUCT(--(TOther[Frequency]=$U$1),--(TOther[Start Date]&lt;=A150),--(TOther[End Date Calc]&gt;=A150),IF(B150="N",--(TOther[Start Day]=DAY(A150)),--(TOther[Start Day]&gt;=DAY(A150))),--(IFERROR(MOD(TOther[Start Month]-MONTH(A150)+6,6),1)=0),TOther[Amount])))</f>
        <v>0</v>
      </c>
      <c r="V150" s="8" cm="1">
        <f t="array" ref="V150">IF(A150="","",IF(COUNTIF(TOther[Frequency],$V$1)=0,0,SUMPRODUCT(--(TOther[Frequency]=$V$1),--(TOther[Start Date]&lt;=A150),--(TOther[End Date Calc]&gt;=A150),IF(B150="N",--(TOther[Start Day]=DAY(A150)),--(TOther[Start Day]&gt;=DAY(A150))),--(IFERROR(MOD(TOther[Start Month]-MONTH(A150)+12,12),1)=0),TOther[Amount])))</f>
        <v>0</v>
      </c>
      <c r="W150" s="8">
        <f>IF(A150="","",SUMIFS(TOther[Amount],TOther[Start Date],A150,TOther[Frequency],$W$1))</f>
        <v>0</v>
      </c>
      <c r="X150" s="9">
        <f t="shared" si="10"/>
        <v>0</v>
      </c>
      <c r="Y150" s="9">
        <f t="shared" si="14"/>
        <v>0</v>
      </c>
      <c r="Z150" s="8" cm="1">
        <f t="array" ref="Z150">IF(A150="","",IF(COUNTIF('2) Income'!$D$13:$D$32,"Weekly")=0,0,SUMPRODUCT(--(IFERROR(MOD(A150-'2) Income'!$F$13:$F$32,7),1)=0),--('2) Income'!$D$13:$D$32="Weekly"),--('2) Income'!$F$13:$F$32&lt;=A150),'2) Income'!$E$13:$E$32)))</f>
        <v>0</v>
      </c>
      <c r="AA150" s="8" cm="1">
        <f t="array" ref="AA150">IF(A150="","",IF(COUNTIF('2) Income'!$D$13:$D$32,"Every Other Week")=0,0,SUMPRODUCT(--(IFERROR(MOD(A150-'2) Income'!$F$13:$F$32,14),1)=0),--('2) Income'!$D$13:$D$32="Every Other Week"),--('2) Income'!$F$13:$F$32&lt;=A150),'2) Income'!$E$13:$E$32)))</f>
        <v>0</v>
      </c>
      <c r="AB150" s="8">
        <f>IF(A150="","",IF(COUNTIF('2) Income'!$D$13:$D$32,"1st and 15th")=0,0,IF(OR(DAY(A150)=1,DAY(A150)=15),SUMIFS('2) Income'!$E$13:$E$32,'2) Income'!$D$13:$D$32,"1st and 15th",'2) Income'!$F$13:$F$32,"&lt;="&amp;$A150),0)))</f>
        <v>0</v>
      </c>
      <c r="AC150" s="8">
        <f>IF(A150="","",IF(COUNTIF('2) Income'!$D$13:$D$32,"2nd Wednesday")=0,0,IF(A150=(A150-DAY(A150)+1+2*7-WEEKDAY(A150-DAY(A150)+8-4,1)),SUMIFS('2) Income'!$E$13:$E$32,'2) Income'!$D$13:$D$32,"2nd Wednesday",'2) Income'!$F$13:$F$32,"&lt;="&amp;$A150),0)))</f>
        <v>0</v>
      </c>
      <c r="AD150" s="8">
        <f>IF(A150="","",IF(COUNTIF('2) Income'!$D$13:$D$32,"3rd Wednesday")=0,0,IF(A150=(A150-DAY(A150)+1+3*7-WEEKDAY(A150-DAY(A150)+8-4,1)),SUMIFS('2) Income'!$E$13:$E$32,'2) Income'!$D$13:$D$32,"3rd Wednesday",'2) Income'!$F$13:$F$32,"&lt;="&amp;$A150),0)))</f>
        <v>0</v>
      </c>
      <c r="AE150" s="8">
        <f>IF(A150="","",IF(COUNTIF('2) Income'!$D$13:$D$32,"4th Wednesday")=0,0,IF(A150=(A150-DAY(A150)+1+4*7-WEEKDAY(A150-DAY(A150)+8-4,1)),SUMIFS('2) Income'!$E$13:$E$32,'2) Income'!$D$13:$D$32,"4th Wednesday",'2) Income'!$F$13:$F$32,"&lt;="&amp;$A150),0)))</f>
        <v>0</v>
      </c>
      <c r="AF150" s="8" cm="1">
        <f t="array" ref="AF150">IF(A150="","",IF(COUNTIF('2) Income'!$D$13:$D$32,"Every 4 Weeks")=0,0,SUMPRODUCT(--(IFERROR(MOD(A150-'2) Income'!$F$13:$F$32,28),1)=0),--('2) Income'!$D$13:$D$32="Every 4 Weeks"),--('2) Income'!$F$13:$F$32&lt;=A150),'2) Income'!$E$13:$E$32)))</f>
        <v>0</v>
      </c>
      <c r="AG150" s="8">
        <f>IF(A150="","",IF(COUNTIF('2) Income'!$D$13:$D$32,"Monthly")=0,0,IF(B150="N",SUMIFS('2) Income'!$E$13:$E$32,'2) Income'!$D$13:$D$32,"monthly",'2) Income'!$F$13:$F$32,"&lt;="&amp;$A150,'2) Income'!$I$13:$I$32,DAY(A150)),SUMIFS('2) Income'!$E$13:$E$32,'2) Income'!$D$13:$D$32,"monthly",'2) Income'!$F$13:$F$32,"&lt;="&amp;$A150,'2) Income'!$I$13:$I$32,"&gt;="&amp;DAY(A150)))))</f>
        <v>0</v>
      </c>
      <c r="AH150" s="8" cm="1">
        <f t="array" ref="AH150">IF(A150="","",IF(COUNTIF('2) Income'!$D$13:$D$32,"Yearly")=0,0,SUMPRODUCT(--('2) Income'!$D$13:$D$32="Yearly"),--('2) Income'!$F$13:$F$32&lt;=A150),IF(B150="N",--('2) Income'!$I$13:$I$32=DAY(A150)),--('2) Income'!$I$13:$I$32&gt;=DAY(A150))),--(IFERROR(MOD('2) Income'!$H$13:$H$32-MONTH(A150)+12,12),1)=0),'2) Income'!$E$13:$E$32)))</f>
        <v>0</v>
      </c>
      <c r="AI150" s="8">
        <f>IF(A150="","",IF(COUNTIF('2) Income'!$D$13:$D$32,"one-time")=0,0,SUMIFS('2) Income'!$E$13:$E$32,'2) Income'!$D$13:$D$32,"one-time",'2) Income'!$F$13:$F$32,"="&amp;$A150)))</f>
        <v>0</v>
      </c>
      <c r="AJ150" s="9">
        <f t="shared" si="11"/>
        <v>0</v>
      </c>
    </row>
    <row r="151" spans="1:36">
      <c r="A151" s="7">
        <f>IF(A150="","",IF(A150+1&lt;='1) Period'!$E$21,A150+1,""))</f>
        <v>45623</v>
      </c>
      <c r="B151" s="7" t="str">
        <f t="shared" si="12"/>
        <v>N</v>
      </c>
      <c r="C151" t="str">
        <f t="shared" si="13"/>
        <v>F</v>
      </c>
      <c r="D151" s="8">
        <f>IF(A151="","",IF(TEXT(A151,"dddd")='4) Happy Money'!$E$23,WAllowance,0))</f>
        <v>0</v>
      </c>
      <c r="E151" s="8">
        <f>IF(A151="","",IF(B151="N",SUMIF(TMonthly[Day of the Month],DAY(A151),TMonthly[Amount]),SUMIF(TMonthly[Day of the Month],"&gt;="&amp;DAY(A151),TMonthly[Amount])))</f>
        <v>100</v>
      </c>
      <c r="F151" s="8" cm="1">
        <f t="array" ref="F151">IF(A151="","",SUMPRODUCT(--(TYearly[Due Date]&lt;=A151),IF(B151="N",--(TYearly[Day]=DAY(A151)),--(TYearly[Day]&gt;=DAY(A151))),--(IFERROR(MOD(TYearly[Month]-MONTH(A151)+12,12),1)=0),TYearly[Amount]))</f>
        <v>0</v>
      </c>
      <c r="G151" s="8">
        <f>IF(A151="","",SUMIF(TOneTime[Due Date],A151,TOneTime[Amount]))</f>
        <v>0</v>
      </c>
      <c r="H151" s="8" cm="1">
        <f t="array" ref="H151">IF(A151="","",IF(COUNTIF(TOther[Frequency],$H$1)=0,0,SUMPRODUCT(--(IFERROR(MOD(A151-TOther[Start Date],7),1)=0),--(TOther[Frequency]=$H$1),--(TOther[Start Date]&lt;=A151),--(TOther[End Date Calc]&gt;=A151),TOther[Amount])))</f>
        <v>0</v>
      </c>
      <c r="I151" s="8" cm="1">
        <f t="array" ref="I151">IF(A151="","",IF(COUNTIF(TOther[Frequency],$I$1)=0,0,SUMPRODUCT(--(IFERROR(MOD(A151-TOther[Start Date],14),1)=0),--(TOther[Frequency]=$I$1),--(TOther[Start Date]&lt;=A151),--(TOther[End Date Calc]&gt;=A151),TOther[Amount])))</f>
        <v>0</v>
      </c>
      <c r="J151" s="8">
        <f>IF(A151="","",IF(COUNTIF(TOther[Frequency],$J$1)=0,0,IF(OR(DAY(A151)=1,DAY(A151)=15),SUMIFS(TOther[Amount],TOther[Frequency],$J$1,TOther[Start Date],"&lt;="&amp;$A151,TOther[End Date Calc],"&gt;="&amp;A151),0)))</f>
        <v>0</v>
      </c>
      <c r="K151" s="8">
        <f>IF(A151="","",IF(COUNTIF(TOther[Frequency],$K$1)=0,0,IF(A151=(A151-DAY(A151)+1+2*7-WEEKDAY(A151-DAY(A151)+8-4,1)),SUMIFS(TOther[Amount],TOther[Frequency],$K$1,TOther[Start Date],"&lt;="&amp;$A151,TOther[End Date Calc],"&gt;="&amp;A151),0)))</f>
        <v>0</v>
      </c>
      <c r="L151" s="8">
        <f>IF(A151="","",IF(COUNTIF(TOther[Frequency],$L$1)=0,0,IF(A151=(A151-DAY(A151)+1+3*7-WEEKDAY(A151-DAY(A151)+8-4,1)),SUMIFS(TOther[Amount],TOther[Frequency],$L$1,TOther[Start Date],"&lt;="&amp;$A151,TOther[End Date Calc],"&gt;="&amp;A151),0)))</f>
        <v>0</v>
      </c>
      <c r="M151" s="8">
        <f>IF(A151="","",IF(COUNTIF(TOther[Frequency],$M$1)=0,0,IF(A151=(A151-DAY(A151)+1+4*7-WEEKDAY(A151-DAY(A151)+8-4,1)),SUMIFS(TOther[Amount],TOther[Frequency],$M$1,TOther[Start Date],"&lt;="&amp;$A151,TOther[End Date Calc],"&gt;="&amp;A151),0)))</f>
        <v>0</v>
      </c>
      <c r="N151" s="8" cm="1">
        <f t="array" ref="N151">IF(A151="","",IF(COUNTIF(TOther[Frequency],$N$1)=0,0,SUMPRODUCT(--(IFERROR(MOD(A151-TOther[Start Date],28),1)=0),--(TOther[Frequency]=$N$1),--(TOther[Start Date]&lt;=A151),--(TOther[End Date Calc]&gt;=A151),TOther[Amount])))</f>
        <v>0</v>
      </c>
      <c r="O151" s="8" cm="1">
        <f t="array" ref="O151">IF(A151="","",IF(COUNTIF(TOther[Frequency],$O$1)=0,0,SUMPRODUCT(--(IFERROR(MOD(A151-TOther[Start Date],42),1)=0),--(TOther[Frequency]=$O$1),--(TOther[Start Date]&lt;=A151),--(TOther[End Date Calc]&gt;=A151),TOther[Amount])))</f>
        <v>0</v>
      </c>
      <c r="P151" s="8" cm="1">
        <f t="array" ref="P151">IF(A151="","",IF(COUNTIF(TOther[Frequency],$P$1)=0,0,SUMPRODUCT(--(IFERROR(MOD(A151-TOther[Start Date],56),1)=0),--(TOther[Frequency]=$P$1),--(TOther[Start Date]&lt;=A151),--(TOther[End Date Calc]&gt;=A151),TOther[Amount])))</f>
        <v>0</v>
      </c>
      <c r="Q151" s="8">
        <f>IF(A151="","",IF(COUNTIF(TOther[Frequency],$Q$1)=0,0,IF(B151="N",SUMIFS(TOther[Amount],TOther[Frequency],$Q$1,TOther[Start Date],"&lt;="&amp;$A151,TOther[End Date Calc],"&gt;="&amp;A151,TOther[Start Day],DAY(A151)),SUMIFS(TOther[Amount],TOther[Frequency],$Q$1,TOther[Start Date],"&lt;="&amp;$A151,TOther[End Date Calc],"&gt;="&amp;A151,TOther[Start Day],"&gt;="&amp;DAY(A151)))))</f>
        <v>0</v>
      </c>
      <c r="R151" s="8" cm="1">
        <f t="array" ref="R151">IF(A151="","",IF(COUNTIF(TOther[Frequency],R$1)=0,0,SUMPRODUCT(--(TOther[Frequency]=R$1),--(TOther[Start Date]&lt;=A151),--(TOther[End Date Calc]&gt;=A151),IF(B151="N",--(TOther[Start Day]=DAY(A151)),--(TOther[Start Day]&gt;=DAY(A151))),--(IFERROR(MOD(TOther[Start Month]-MONTH(A151)+2,2),1)=0),TOther[Amount])))</f>
        <v>0</v>
      </c>
      <c r="S151" s="8" cm="1">
        <f t="array" ref="S151">IF(A151="","",IF(COUNTIF(TOther[Frequency],S$1)=0,0,SUMPRODUCT(--(TOther[Frequency]=S$1),--(TOther[Start Date]&lt;=A151),--(TOther[End Date Calc]&gt;=A151),IF(B151="N",--(TOther[Start Day]=DAY(A151)),--(TOther[Start Day]&gt;=DAY(A151))),--(IFERROR(MOD(TOther[Start Month]-MONTH(A151)+3,3),1)=0),TOther[Amount])))</f>
        <v>0</v>
      </c>
      <c r="T151" s="8" cm="1">
        <f t="array" ref="T151">IF($A151="","",IF(COUNTIF(TOther[Frequency],T$1)=0,0,SUMPRODUCT(--(TOther[Frequency]=T$1),--(TOther[Start Date]&lt;=$A151),--(TOther[End Date Calc]&gt;=$A151),IF($B151="N",--(TOther[Start Day]=DAY($A151)),--(TOther[Start Day]&gt;=DAY($A151))),--(IFERROR(MOD(TOther[Start Month]-MONTH($A151)+4,4),1)=0),TOther[Amount])))</f>
        <v>0</v>
      </c>
      <c r="U151" s="8" cm="1">
        <f t="array" ref="U151">IF(A151="","",IF(COUNTIF(TOther[Frequency],$U$1)=0,0,SUMPRODUCT(--(TOther[Frequency]=$U$1),--(TOther[Start Date]&lt;=A151),--(TOther[End Date Calc]&gt;=A151),IF(B151="N",--(TOther[Start Day]=DAY(A151)),--(TOther[Start Day]&gt;=DAY(A151))),--(IFERROR(MOD(TOther[Start Month]-MONTH(A151)+6,6),1)=0),TOther[Amount])))</f>
        <v>0</v>
      </c>
      <c r="V151" s="8" cm="1">
        <f t="array" ref="V151">IF(A151="","",IF(COUNTIF(TOther[Frequency],$V$1)=0,0,SUMPRODUCT(--(TOther[Frequency]=$V$1),--(TOther[Start Date]&lt;=A151),--(TOther[End Date Calc]&gt;=A151),IF(B151="N",--(TOther[Start Day]=DAY(A151)),--(TOther[Start Day]&gt;=DAY(A151))),--(IFERROR(MOD(TOther[Start Month]-MONTH(A151)+12,12),1)=0),TOther[Amount])))</f>
        <v>0</v>
      </c>
      <c r="W151" s="8">
        <f>IF(A151="","",SUMIFS(TOther[Amount],TOther[Start Date],A151,TOther[Frequency],$W$1))</f>
        <v>0</v>
      </c>
      <c r="X151" s="9">
        <f t="shared" si="10"/>
        <v>100</v>
      </c>
      <c r="Y151" s="9">
        <f t="shared" si="14"/>
        <v>0</v>
      </c>
      <c r="Z151" s="8" cm="1">
        <f t="array" ref="Z151">IF(A151="","",IF(COUNTIF('2) Income'!$D$13:$D$32,"Weekly")=0,0,SUMPRODUCT(--(IFERROR(MOD(A151-'2) Income'!$F$13:$F$32,7),1)=0),--('2) Income'!$D$13:$D$32="Weekly"),--('2) Income'!$F$13:$F$32&lt;=A151),'2) Income'!$E$13:$E$32)))</f>
        <v>0</v>
      </c>
      <c r="AA151" s="8" cm="1">
        <f t="array" ref="AA151">IF(A151="","",IF(COUNTIF('2) Income'!$D$13:$D$32,"Every Other Week")=0,0,SUMPRODUCT(--(IFERROR(MOD(A151-'2) Income'!$F$13:$F$32,14),1)=0),--('2) Income'!$D$13:$D$32="Every Other Week"),--('2) Income'!$F$13:$F$32&lt;=A151),'2) Income'!$E$13:$E$32)))</f>
        <v>0</v>
      </c>
      <c r="AB151" s="8">
        <f>IF(A151="","",IF(COUNTIF('2) Income'!$D$13:$D$32,"1st and 15th")=0,0,IF(OR(DAY(A151)=1,DAY(A151)=15),SUMIFS('2) Income'!$E$13:$E$32,'2) Income'!$D$13:$D$32,"1st and 15th",'2) Income'!$F$13:$F$32,"&lt;="&amp;$A151),0)))</f>
        <v>0</v>
      </c>
      <c r="AC151" s="8">
        <f>IF(A151="","",IF(COUNTIF('2) Income'!$D$13:$D$32,"2nd Wednesday")=0,0,IF(A151=(A151-DAY(A151)+1+2*7-WEEKDAY(A151-DAY(A151)+8-4,1)),SUMIFS('2) Income'!$E$13:$E$32,'2) Income'!$D$13:$D$32,"2nd Wednesday",'2) Income'!$F$13:$F$32,"&lt;="&amp;$A151),0)))</f>
        <v>0</v>
      </c>
      <c r="AD151" s="8">
        <f>IF(A151="","",IF(COUNTIF('2) Income'!$D$13:$D$32,"3rd Wednesday")=0,0,IF(A151=(A151-DAY(A151)+1+3*7-WEEKDAY(A151-DAY(A151)+8-4,1)),SUMIFS('2) Income'!$E$13:$E$32,'2) Income'!$D$13:$D$32,"3rd Wednesday",'2) Income'!$F$13:$F$32,"&lt;="&amp;$A151),0)))</f>
        <v>0</v>
      </c>
      <c r="AE151" s="8">
        <f>IF(A151="","",IF(COUNTIF('2) Income'!$D$13:$D$32,"4th Wednesday")=0,0,IF(A151=(A151-DAY(A151)+1+4*7-WEEKDAY(A151-DAY(A151)+8-4,1)),SUMIFS('2) Income'!$E$13:$E$32,'2) Income'!$D$13:$D$32,"4th Wednesday",'2) Income'!$F$13:$F$32,"&lt;="&amp;$A151),0)))</f>
        <v>0</v>
      </c>
      <c r="AF151" s="8" cm="1">
        <f t="array" ref="AF151">IF(A151="","",IF(COUNTIF('2) Income'!$D$13:$D$32,"Every 4 Weeks")=0,0,SUMPRODUCT(--(IFERROR(MOD(A151-'2) Income'!$F$13:$F$32,28),1)=0),--('2) Income'!$D$13:$D$32="Every 4 Weeks"),--('2) Income'!$F$13:$F$32&lt;=A151),'2) Income'!$E$13:$E$32)))</f>
        <v>0</v>
      </c>
      <c r="AG151" s="8">
        <f>IF(A151="","",IF(COUNTIF('2) Income'!$D$13:$D$32,"Monthly")=0,0,IF(B151="N",SUMIFS('2) Income'!$E$13:$E$32,'2) Income'!$D$13:$D$32,"monthly",'2) Income'!$F$13:$F$32,"&lt;="&amp;$A151,'2) Income'!$I$13:$I$32,DAY(A151)),SUMIFS('2) Income'!$E$13:$E$32,'2) Income'!$D$13:$D$32,"monthly",'2) Income'!$F$13:$F$32,"&lt;="&amp;$A151,'2) Income'!$I$13:$I$32,"&gt;="&amp;DAY(A151)))))</f>
        <v>0</v>
      </c>
      <c r="AH151" s="8" cm="1">
        <f t="array" ref="AH151">IF(A151="","",IF(COUNTIF('2) Income'!$D$13:$D$32,"Yearly")=0,0,SUMPRODUCT(--('2) Income'!$D$13:$D$32="Yearly"),--('2) Income'!$F$13:$F$32&lt;=A151),IF(B151="N",--('2) Income'!$I$13:$I$32=DAY(A151)),--('2) Income'!$I$13:$I$32&gt;=DAY(A151))),--(IFERROR(MOD('2) Income'!$H$13:$H$32-MONTH(A151)+12,12),1)=0),'2) Income'!$E$13:$E$32)))</f>
        <v>0</v>
      </c>
      <c r="AI151" s="8">
        <f>IF(A151="","",IF(COUNTIF('2) Income'!$D$13:$D$32,"one-time")=0,0,SUMIFS('2) Income'!$E$13:$E$32,'2) Income'!$D$13:$D$32,"one-time",'2) Income'!$F$13:$F$32,"="&amp;$A151)))</f>
        <v>0</v>
      </c>
      <c r="AJ151" s="9">
        <f t="shared" si="11"/>
        <v>0</v>
      </c>
    </row>
    <row r="152" spans="1:36">
      <c r="A152" s="7">
        <f>IF(A151="","",IF(A151+1&lt;='1) Period'!$E$21,A151+1,""))</f>
        <v>45624</v>
      </c>
      <c r="B152" s="7" t="str">
        <f t="shared" si="12"/>
        <v>N</v>
      </c>
      <c r="C152" t="str">
        <f t="shared" si="13"/>
        <v>F</v>
      </c>
      <c r="D152" s="8">
        <f>IF(A152="","",IF(TEXT(A152,"dddd")='4) Happy Money'!$E$23,WAllowance,0))</f>
        <v>0</v>
      </c>
      <c r="E152" s="8">
        <f>IF(A152="","",IF(B152="N",SUMIF(TMonthly[Day of the Month],DAY(A152),TMonthly[Amount]),SUMIF(TMonthly[Day of the Month],"&gt;="&amp;DAY(A152),TMonthly[Amount])))</f>
        <v>0</v>
      </c>
      <c r="F152" s="8" cm="1">
        <f t="array" ref="F152">IF(A152="","",SUMPRODUCT(--(TYearly[Due Date]&lt;=A152),IF(B152="N",--(TYearly[Day]=DAY(A152)),--(TYearly[Day]&gt;=DAY(A152))),--(IFERROR(MOD(TYearly[Month]-MONTH(A152)+12,12),1)=0),TYearly[Amount]))</f>
        <v>0</v>
      </c>
      <c r="G152" s="8">
        <f>IF(A152="","",SUMIF(TOneTime[Due Date],A152,TOneTime[Amount]))</f>
        <v>0</v>
      </c>
      <c r="H152" s="8" cm="1">
        <f t="array" ref="H152">IF(A152="","",IF(COUNTIF(TOther[Frequency],$H$1)=0,0,SUMPRODUCT(--(IFERROR(MOD(A152-TOther[Start Date],7),1)=0),--(TOther[Frequency]=$H$1),--(TOther[Start Date]&lt;=A152),--(TOther[End Date Calc]&gt;=A152),TOther[Amount])))</f>
        <v>0</v>
      </c>
      <c r="I152" s="8" cm="1">
        <f t="array" ref="I152">IF(A152="","",IF(COUNTIF(TOther[Frequency],$I$1)=0,0,SUMPRODUCT(--(IFERROR(MOD(A152-TOther[Start Date],14),1)=0),--(TOther[Frequency]=$I$1),--(TOther[Start Date]&lt;=A152),--(TOther[End Date Calc]&gt;=A152),TOther[Amount])))</f>
        <v>0</v>
      </c>
      <c r="J152" s="8">
        <f>IF(A152="","",IF(COUNTIF(TOther[Frequency],$J$1)=0,0,IF(OR(DAY(A152)=1,DAY(A152)=15),SUMIFS(TOther[Amount],TOther[Frequency],$J$1,TOther[Start Date],"&lt;="&amp;$A152,TOther[End Date Calc],"&gt;="&amp;A152),0)))</f>
        <v>0</v>
      </c>
      <c r="K152" s="8">
        <f>IF(A152="","",IF(COUNTIF(TOther[Frequency],$K$1)=0,0,IF(A152=(A152-DAY(A152)+1+2*7-WEEKDAY(A152-DAY(A152)+8-4,1)),SUMIFS(TOther[Amount],TOther[Frequency],$K$1,TOther[Start Date],"&lt;="&amp;$A152,TOther[End Date Calc],"&gt;="&amp;A152),0)))</f>
        <v>0</v>
      </c>
      <c r="L152" s="8">
        <f>IF(A152="","",IF(COUNTIF(TOther[Frequency],$L$1)=0,0,IF(A152=(A152-DAY(A152)+1+3*7-WEEKDAY(A152-DAY(A152)+8-4,1)),SUMIFS(TOther[Amount],TOther[Frequency],$L$1,TOther[Start Date],"&lt;="&amp;$A152,TOther[End Date Calc],"&gt;="&amp;A152),0)))</f>
        <v>0</v>
      </c>
      <c r="M152" s="8">
        <f>IF(A152="","",IF(COUNTIF(TOther[Frequency],$M$1)=0,0,IF(A152=(A152-DAY(A152)+1+4*7-WEEKDAY(A152-DAY(A152)+8-4,1)),SUMIFS(TOther[Amount],TOther[Frequency],$M$1,TOther[Start Date],"&lt;="&amp;$A152,TOther[End Date Calc],"&gt;="&amp;A152),0)))</f>
        <v>0</v>
      </c>
      <c r="N152" s="8" cm="1">
        <f t="array" ref="N152">IF(A152="","",IF(COUNTIF(TOther[Frequency],$N$1)=0,0,SUMPRODUCT(--(IFERROR(MOD(A152-TOther[Start Date],28),1)=0),--(TOther[Frequency]=$N$1),--(TOther[Start Date]&lt;=A152),--(TOther[End Date Calc]&gt;=A152),TOther[Amount])))</f>
        <v>0</v>
      </c>
      <c r="O152" s="8" cm="1">
        <f t="array" ref="O152">IF(A152="","",IF(COUNTIF(TOther[Frequency],$O$1)=0,0,SUMPRODUCT(--(IFERROR(MOD(A152-TOther[Start Date],42),1)=0),--(TOther[Frequency]=$O$1),--(TOther[Start Date]&lt;=A152),--(TOther[End Date Calc]&gt;=A152),TOther[Amount])))</f>
        <v>0</v>
      </c>
      <c r="P152" s="8" cm="1">
        <f t="array" ref="P152">IF(A152="","",IF(COUNTIF(TOther[Frequency],$P$1)=0,0,SUMPRODUCT(--(IFERROR(MOD(A152-TOther[Start Date],56),1)=0),--(TOther[Frequency]=$P$1),--(TOther[Start Date]&lt;=A152),--(TOther[End Date Calc]&gt;=A152),TOther[Amount])))</f>
        <v>0</v>
      </c>
      <c r="Q152" s="8">
        <f>IF(A152="","",IF(COUNTIF(TOther[Frequency],$Q$1)=0,0,IF(B152="N",SUMIFS(TOther[Amount],TOther[Frequency],$Q$1,TOther[Start Date],"&lt;="&amp;$A152,TOther[End Date Calc],"&gt;="&amp;A152,TOther[Start Day],DAY(A152)),SUMIFS(TOther[Amount],TOther[Frequency],$Q$1,TOther[Start Date],"&lt;="&amp;$A152,TOther[End Date Calc],"&gt;="&amp;A152,TOther[Start Day],"&gt;="&amp;DAY(A152)))))</f>
        <v>0</v>
      </c>
      <c r="R152" s="8" cm="1">
        <f t="array" ref="R152">IF(A152="","",IF(COUNTIF(TOther[Frequency],R$1)=0,0,SUMPRODUCT(--(TOther[Frequency]=R$1),--(TOther[Start Date]&lt;=A152),--(TOther[End Date Calc]&gt;=A152),IF(B152="N",--(TOther[Start Day]=DAY(A152)),--(TOther[Start Day]&gt;=DAY(A152))),--(IFERROR(MOD(TOther[Start Month]-MONTH(A152)+2,2),1)=0),TOther[Amount])))</f>
        <v>0</v>
      </c>
      <c r="S152" s="8" cm="1">
        <f t="array" ref="S152">IF(A152="","",IF(COUNTIF(TOther[Frequency],S$1)=0,0,SUMPRODUCT(--(TOther[Frequency]=S$1),--(TOther[Start Date]&lt;=A152),--(TOther[End Date Calc]&gt;=A152),IF(B152="N",--(TOther[Start Day]=DAY(A152)),--(TOther[Start Day]&gt;=DAY(A152))),--(IFERROR(MOD(TOther[Start Month]-MONTH(A152)+3,3),1)=0),TOther[Amount])))</f>
        <v>0</v>
      </c>
      <c r="T152" s="8" cm="1">
        <f t="array" ref="T152">IF($A152="","",IF(COUNTIF(TOther[Frequency],T$1)=0,0,SUMPRODUCT(--(TOther[Frequency]=T$1),--(TOther[Start Date]&lt;=$A152),--(TOther[End Date Calc]&gt;=$A152),IF($B152="N",--(TOther[Start Day]=DAY($A152)),--(TOther[Start Day]&gt;=DAY($A152))),--(IFERROR(MOD(TOther[Start Month]-MONTH($A152)+4,4),1)=0),TOther[Amount])))</f>
        <v>0</v>
      </c>
      <c r="U152" s="8" cm="1">
        <f t="array" ref="U152">IF(A152="","",IF(COUNTIF(TOther[Frequency],$U$1)=0,0,SUMPRODUCT(--(TOther[Frequency]=$U$1),--(TOther[Start Date]&lt;=A152),--(TOther[End Date Calc]&gt;=A152),IF(B152="N",--(TOther[Start Day]=DAY(A152)),--(TOther[Start Day]&gt;=DAY(A152))),--(IFERROR(MOD(TOther[Start Month]-MONTH(A152)+6,6),1)=0),TOther[Amount])))</f>
        <v>0</v>
      </c>
      <c r="V152" s="8" cm="1">
        <f t="array" ref="V152">IF(A152="","",IF(COUNTIF(TOther[Frequency],$V$1)=0,0,SUMPRODUCT(--(TOther[Frequency]=$V$1),--(TOther[Start Date]&lt;=A152),--(TOther[End Date Calc]&gt;=A152),IF(B152="N",--(TOther[Start Day]=DAY(A152)),--(TOther[Start Day]&gt;=DAY(A152))),--(IFERROR(MOD(TOther[Start Month]-MONTH(A152)+12,12),1)=0),TOther[Amount])))</f>
        <v>0</v>
      </c>
      <c r="W152" s="8">
        <f>IF(A152="","",SUMIFS(TOther[Amount],TOther[Start Date],A152,TOther[Frequency],$W$1))</f>
        <v>0</v>
      </c>
      <c r="X152" s="9">
        <f t="shared" si="10"/>
        <v>0</v>
      </c>
      <c r="Y152" s="9">
        <f t="shared" si="14"/>
        <v>0</v>
      </c>
      <c r="Z152" s="8" cm="1">
        <f t="array" ref="Z152">IF(A152="","",IF(COUNTIF('2) Income'!$D$13:$D$32,"Weekly")=0,0,SUMPRODUCT(--(IFERROR(MOD(A152-'2) Income'!$F$13:$F$32,7),1)=0),--('2) Income'!$D$13:$D$32="Weekly"),--('2) Income'!$F$13:$F$32&lt;=A152),'2) Income'!$E$13:$E$32)))</f>
        <v>0</v>
      </c>
      <c r="AA152" s="8" cm="1">
        <f t="array" ref="AA152">IF(A152="","",IF(COUNTIF('2) Income'!$D$13:$D$32,"Every Other Week")=0,0,SUMPRODUCT(--(IFERROR(MOD(A152-'2) Income'!$F$13:$F$32,14),1)=0),--('2) Income'!$D$13:$D$32="Every Other Week"),--('2) Income'!$F$13:$F$32&lt;=A152),'2) Income'!$E$13:$E$32)))</f>
        <v>0</v>
      </c>
      <c r="AB152" s="8">
        <f>IF(A152="","",IF(COUNTIF('2) Income'!$D$13:$D$32,"1st and 15th")=0,0,IF(OR(DAY(A152)=1,DAY(A152)=15),SUMIFS('2) Income'!$E$13:$E$32,'2) Income'!$D$13:$D$32,"1st and 15th",'2) Income'!$F$13:$F$32,"&lt;="&amp;$A152),0)))</f>
        <v>0</v>
      </c>
      <c r="AC152" s="8">
        <f>IF(A152="","",IF(COUNTIF('2) Income'!$D$13:$D$32,"2nd Wednesday")=0,0,IF(A152=(A152-DAY(A152)+1+2*7-WEEKDAY(A152-DAY(A152)+8-4,1)),SUMIFS('2) Income'!$E$13:$E$32,'2) Income'!$D$13:$D$32,"2nd Wednesday",'2) Income'!$F$13:$F$32,"&lt;="&amp;$A152),0)))</f>
        <v>0</v>
      </c>
      <c r="AD152" s="8">
        <f>IF(A152="","",IF(COUNTIF('2) Income'!$D$13:$D$32,"3rd Wednesday")=0,0,IF(A152=(A152-DAY(A152)+1+3*7-WEEKDAY(A152-DAY(A152)+8-4,1)),SUMIFS('2) Income'!$E$13:$E$32,'2) Income'!$D$13:$D$32,"3rd Wednesday",'2) Income'!$F$13:$F$32,"&lt;="&amp;$A152),0)))</f>
        <v>0</v>
      </c>
      <c r="AE152" s="8">
        <f>IF(A152="","",IF(COUNTIF('2) Income'!$D$13:$D$32,"4th Wednesday")=0,0,IF(A152=(A152-DAY(A152)+1+4*7-WEEKDAY(A152-DAY(A152)+8-4,1)),SUMIFS('2) Income'!$E$13:$E$32,'2) Income'!$D$13:$D$32,"4th Wednesday",'2) Income'!$F$13:$F$32,"&lt;="&amp;$A152),0)))</f>
        <v>0</v>
      </c>
      <c r="AF152" s="8" cm="1">
        <f t="array" ref="AF152">IF(A152="","",IF(COUNTIF('2) Income'!$D$13:$D$32,"Every 4 Weeks")=0,0,SUMPRODUCT(--(IFERROR(MOD(A152-'2) Income'!$F$13:$F$32,28),1)=0),--('2) Income'!$D$13:$D$32="Every 4 Weeks"),--('2) Income'!$F$13:$F$32&lt;=A152),'2) Income'!$E$13:$E$32)))</f>
        <v>0</v>
      </c>
      <c r="AG152" s="8">
        <f>IF(A152="","",IF(COUNTIF('2) Income'!$D$13:$D$32,"Monthly")=0,0,IF(B152="N",SUMIFS('2) Income'!$E$13:$E$32,'2) Income'!$D$13:$D$32,"monthly",'2) Income'!$F$13:$F$32,"&lt;="&amp;$A152,'2) Income'!$I$13:$I$32,DAY(A152)),SUMIFS('2) Income'!$E$13:$E$32,'2) Income'!$D$13:$D$32,"monthly",'2) Income'!$F$13:$F$32,"&lt;="&amp;$A152,'2) Income'!$I$13:$I$32,"&gt;="&amp;DAY(A152)))))</f>
        <v>0</v>
      </c>
      <c r="AH152" s="8" cm="1">
        <f t="array" ref="AH152">IF(A152="","",IF(COUNTIF('2) Income'!$D$13:$D$32,"Yearly")=0,0,SUMPRODUCT(--('2) Income'!$D$13:$D$32="Yearly"),--('2) Income'!$F$13:$F$32&lt;=A152),IF(B152="N",--('2) Income'!$I$13:$I$32=DAY(A152)),--('2) Income'!$I$13:$I$32&gt;=DAY(A152))),--(IFERROR(MOD('2) Income'!$H$13:$H$32-MONTH(A152)+12,12),1)=0),'2) Income'!$E$13:$E$32)))</f>
        <v>0</v>
      </c>
      <c r="AI152" s="8">
        <f>IF(A152="","",IF(COUNTIF('2) Income'!$D$13:$D$32,"one-time")=0,0,SUMIFS('2) Income'!$E$13:$E$32,'2) Income'!$D$13:$D$32,"one-time",'2) Income'!$F$13:$F$32,"="&amp;$A152)))</f>
        <v>0</v>
      </c>
      <c r="AJ152" s="9">
        <f t="shared" si="11"/>
        <v>0</v>
      </c>
    </row>
    <row r="153" spans="1:36">
      <c r="A153" s="7">
        <f>IF(A152="","",IF(A152+1&lt;='1) Period'!$E$21,A152+1,""))</f>
        <v>45625</v>
      </c>
      <c r="B153" s="7" t="str">
        <f t="shared" si="12"/>
        <v>N</v>
      </c>
      <c r="C153" t="str">
        <f t="shared" si="13"/>
        <v>F</v>
      </c>
      <c r="D153" s="8">
        <f>IF(A153="","",IF(TEXT(A153,"dddd")='4) Happy Money'!$E$23,WAllowance,0))</f>
        <v>0</v>
      </c>
      <c r="E153" s="8">
        <f>IF(A153="","",IF(B153="N",SUMIF(TMonthly[Day of the Month],DAY(A153),TMonthly[Amount]),SUMIF(TMonthly[Day of the Month],"&gt;="&amp;DAY(A153),TMonthly[Amount])))</f>
        <v>0</v>
      </c>
      <c r="F153" s="8" cm="1">
        <f t="array" ref="F153">IF(A153="","",SUMPRODUCT(--(TYearly[Due Date]&lt;=A153),IF(B153="N",--(TYearly[Day]=DAY(A153)),--(TYearly[Day]&gt;=DAY(A153))),--(IFERROR(MOD(TYearly[Month]-MONTH(A153)+12,12),1)=0),TYearly[Amount]))</f>
        <v>0</v>
      </c>
      <c r="G153" s="8">
        <f>IF(A153="","",SUMIF(TOneTime[Due Date],A153,TOneTime[Amount]))</f>
        <v>0</v>
      </c>
      <c r="H153" s="8" cm="1">
        <f t="array" ref="H153">IF(A153="","",IF(COUNTIF(TOther[Frequency],$H$1)=0,0,SUMPRODUCT(--(IFERROR(MOD(A153-TOther[Start Date],7),1)=0),--(TOther[Frequency]=$H$1),--(TOther[Start Date]&lt;=A153),--(TOther[End Date Calc]&gt;=A153),TOther[Amount])))</f>
        <v>0</v>
      </c>
      <c r="I153" s="8" cm="1">
        <f t="array" ref="I153">IF(A153="","",IF(COUNTIF(TOther[Frequency],$I$1)=0,0,SUMPRODUCT(--(IFERROR(MOD(A153-TOther[Start Date],14),1)=0),--(TOther[Frequency]=$I$1),--(TOther[Start Date]&lt;=A153),--(TOther[End Date Calc]&gt;=A153),TOther[Amount])))</f>
        <v>0</v>
      </c>
      <c r="J153" s="8">
        <f>IF(A153="","",IF(COUNTIF(TOther[Frequency],$J$1)=0,0,IF(OR(DAY(A153)=1,DAY(A153)=15),SUMIFS(TOther[Amount],TOther[Frequency],$J$1,TOther[Start Date],"&lt;="&amp;$A153,TOther[End Date Calc],"&gt;="&amp;A153),0)))</f>
        <v>0</v>
      </c>
      <c r="K153" s="8">
        <f>IF(A153="","",IF(COUNTIF(TOther[Frequency],$K$1)=0,0,IF(A153=(A153-DAY(A153)+1+2*7-WEEKDAY(A153-DAY(A153)+8-4,1)),SUMIFS(TOther[Amount],TOther[Frequency],$K$1,TOther[Start Date],"&lt;="&amp;$A153,TOther[End Date Calc],"&gt;="&amp;A153),0)))</f>
        <v>0</v>
      </c>
      <c r="L153" s="8">
        <f>IF(A153="","",IF(COUNTIF(TOther[Frequency],$L$1)=0,0,IF(A153=(A153-DAY(A153)+1+3*7-WEEKDAY(A153-DAY(A153)+8-4,1)),SUMIFS(TOther[Amount],TOther[Frequency],$L$1,TOther[Start Date],"&lt;="&amp;$A153,TOther[End Date Calc],"&gt;="&amp;A153),0)))</f>
        <v>0</v>
      </c>
      <c r="M153" s="8">
        <f>IF(A153="","",IF(COUNTIF(TOther[Frequency],$M$1)=0,0,IF(A153=(A153-DAY(A153)+1+4*7-WEEKDAY(A153-DAY(A153)+8-4,1)),SUMIFS(TOther[Amount],TOther[Frequency],$M$1,TOther[Start Date],"&lt;="&amp;$A153,TOther[End Date Calc],"&gt;="&amp;A153),0)))</f>
        <v>0</v>
      </c>
      <c r="N153" s="8" cm="1">
        <f t="array" ref="N153">IF(A153="","",IF(COUNTIF(TOther[Frequency],$N$1)=0,0,SUMPRODUCT(--(IFERROR(MOD(A153-TOther[Start Date],28),1)=0),--(TOther[Frequency]=$N$1),--(TOther[Start Date]&lt;=A153),--(TOther[End Date Calc]&gt;=A153),TOther[Amount])))</f>
        <v>0</v>
      </c>
      <c r="O153" s="8" cm="1">
        <f t="array" ref="O153">IF(A153="","",IF(COUNTIF(TOther[Frequency],$O$1)=0,0,SUMPRODUCT(--(IFERROR(MOD(A153-TOther[Start Date],42),1)=0),--(TOther[Frequency]=$O$1),--(TOther[Start Date]&lt;=A153),--(TOther[End Date Calc]&gt;=A153),TOther[Amount])))</f>
        <v>0</v>
      </c>
      <c r="P153" s="8" cm="1">
        <f t="array" ref="P153">IF(A153="","",IF(COUNTIF(TOther[Frequency],$P$1)=0,0,SUMPRODUCT(--(IFERROR(MOD(A153-TOther[Start Date],56),1)=0),--(TOther[Frequency]=$P$1),--(TOther[Start Date]&lt;=A153),--(TOther[End Date Calc]&gt;=A153),TOther[Amount])))</f>
        <v>0</v>
      </c>
      <c r="Q153" s="8">
        <f>IF(A153="","",IF(COUNTIF(TOther[Frequency],$Q$1)=0,0,IF(B153="N",SUMIFS(TOther[Amount],TOther[Frequency],$Q$1,TOther[Start Date],"&lt;="&amp;$A153,TOther[End Date Calc],"&gt;="&amp;A153,TOther[Start Day],DAY(A153)),SUMIFS(TOther[Amount],TOther[Frequency],$Q$1,TOther[Start Date],"&lt;="&amp;$A153,TOther[End Date Calc],"&gt;="&amp;A153,TOther[Start Day],"&gt;="&amp;DAY(A153)))))</f>
        <v>0</v>
      </c>
      <c r="R153" s="8" cm="1">
        <f t="array" ref="R153">IF(A153="","",IF(COUNTIF(TOther[Frequency],R$1)=0,0,SUMPRODUCT(--(TOther[Frequency]=R$1),--(TOther[Start Date]&lt;=A153),--(TOther[End Date Calc]&gt;=A153),IF(B153="N",--(TOther[Start Day]=DAY(A153)),--(TOther[Start Day]&gt;=DAY(A153))),--(IFERROR(MOD(TOther[Start Month]-MONTH(A153)+2,2),1)=0),TOther[Amount])))</f>
        <v>0</v>
      </c>
      <c r="S153" s="8" cm="1">
        <f t="array" ref="S153">IF(A153="","",IF(COUNTIF(TOther[Frequency],S$1)=0,0,SUMPRODUCT(--(TOther[Frequency]=S$1),--(TOther[Start Date]&lt;=A153),--(TOther[End Date Calc]&gt;=A153),IF(B153="N",--(TOther[Start Day]=DAY(A153)),--(TOther[Start Day]&gt;=DAY(A153))),--(IFERROR(MOD(TOther[Start Month]-MONTH(A153)+3,3),1)=0),TOther[Amount])))</f>
        <v>0</v>
      </c>
      <c r="T153" s="8" cm="1">
        <f t="array" ref="T153">IF($A153="","",IF(COUNTIF(TOther[Frequency],T$1)=0,0,SUMPRODUCT(--(TOther[Frequency]=T$1),--(TOther[Start Date]&lt;=$A153),--(TOther[End Date Calc]&gt;=$A153),IF($B153="N",--(TOther[Start Day]=DAY($A153)),--(TOther[Start Day]&gt;=DAY($A153))),--(IFERROR(MOD(TOther[Start Month]-MONTH($A153)+4,4),1)=0),TOther[Amount])))</f>
        <v>0</v>
      </c>
      <c r="U153" s="8" cm="1">
        <f t="array" ref="U153">IF(A153="","",IF(COUNTIF(TOther[Frequency],$U$1)=0,0,SUMPRODUCT(--(TOther[Frequency]=$U$1),--(TOther[Start Date]&lt;=A153),--(TOther[End Date Calc]&gt;=A153),IF(B153="N",--(TOther[Start Day]=DAY(A153)),--(TOther[Start Day]&gt;=DAY(A153))),--(IFERROR(MOD(TOther[Start Month]-MONTH(A153)+6,6),1)=0),TOther[Amount])))</f>
        <v>0</v>
      </c>
      <c r="V153" s="8" cm="1">
        <f t="array" ref="V153">IF(A153="","",IF(COUNTIF(TOther[Frequency],$V$1)=0,0,SUMPRODUCT(--(TOther[Frequency]=$V$1),--(TOther[Start Date]&lt;=A153),--(TOther[End Date Calc]&gt;=A153),IF(B153="N",--(TOther[Start Day]=DAY(A153)),--(TOther[Start Day]&gt;=DAY(A153))),--(IFERROR(MOD(TOther[Start Month]-MONTH(A153)+12,12),1)=0),TOther[Amount])))</f>
        <v>0</v>
      </c>
      <c r="W153" s="8">
        <f>IF(A153="","",SUMIFS(TOther[Amount],TOther[Start Date],A153,TOther[Frequency],$W$1))</f>
        <v>0</v>
      </c>
      <c r="X153" s="9">
        <f t="shared" si="10"/>
        <v>0</v>
      </c>
      <c r="Y153" s="9">
        <f t="shared" si="14"/>
        <v>0</v>
      </c>
      <c r="Z153" s="8" cm="1">
        <f t="array" ref="Z153">IF(A153="","",IF(COUNTIF('2) Income'!$D$13:$D$32,"Weekly")=0,0,SUMPRODUCT(--(IFERROR(MOD(A153-'2) Income'!$F$13:$F$32,7),1)=0),--('2) Income'!$D$13:$D$32="Weekly"),--('2) Income'!$F$13:$F$32&lt;=A153),'2) Income'!$E$13:$E$32)))</f>
        <v>0</v>
      </c>
      <c r="AA153" s="8" cm="1">
        <f t="array" ref="AA153">IF(A153="","",IF(COUNTIF('2) Income'!$D$13:$D$32,"Every Other Week")=0,0,SUMPRODUCT(--(IFERROR(MOD(A153-'2) Income'!$F$13:$F$32,14),1)=0),--('2) Income'!$D$13:$D$32="Every Other Week"),--('2) Income'!$F$13:$F$32&lt;=A153),'2) Income'!$E$13:$E$32)))</f>
        <v>0</v>
      </c>
      <c r="AB153" s="8">
        <f>IF(A153="","",IF(COUNTIF('2) Income'!$D$13:$D$32,"1st and 15th")=0,0,IF(OR(DAY(A153)=1,DAY(A153)=15),SUMIFS('2) Income'!$E$13:$E$32,'2) Income'!$D$13:$D$32,"1st and 15th",'2) Income'!$F$13:$F$32,"&lt;="&amp;$A153),0)))</f>
        <v>0</v>
      </c>
      <c r="AC153" s="8">
        <f>IF(A153="","",IF(COUNTIF('2) Income'!$D$13:$D$32,"2nd Wednesday")=0,0,IF(A153=(A153-DAY(A153)+1+2*7-WEEKDAY(A153-DAY(A153)+8-4,1)),SUMIFS('2) Income'!$E$13:$E$32,'2) Income'!$D$13:$D$32,"2nd Wednesday",'2) Income'!$F$13:$F$32,"&lt;="&amp;$A153),0)))</f>
        <v>0</v>
      </c>
      <c r="AD153" s="8">
        <f>IF(A153="","",IF(COUNTIF('2) Income'!$D$13:$D$32,"3rd Wednesday")=0,0,IF(A153=(A153-DAY(A153)+1+3*7-WEEKDAY(A153-DAY(A153)+8-4,1)),SUMIFS('2) Income'!$E$13:$E$32,'2) Income'!$D$13:$D$32,"3rd Wednesday",'2) Income'!$F$13:$F$32,"&lt;="&amp;$A153),0)))</f>
        <v>0</v>
      </c>
      <c r="AE153" s="8">
        <f>IF(A153="","",IF(COUNTIF('2) Income'!$D$13:$D$32,"4th Wednesday")=0,0,IF(A153=(A153-DAY(A153)+1+4*7-WEEKDAY(A153-DAY(A153)+8-4,1)),SUMIFS('2) Income'!$E$13:$E$32,'2) Income'!$D$13:$D$32,"4th Wednesday",'2) Income'!$F$13:$F$32,"&lt;="&amp;$A153),0)))</f>
        <v>0</v>
      </c>
      <c r="AF153" s="8" cm="1">
        <f t="array" ref="AF153">IF(A153="","",IF(COUNTIF('2) Income'!$D$13:$D$32,"Every 4 Weeks")=0,0,SUMPRODUCT(--(IFERROR(MOD(A153-'2) Income'!$F$13:$F$32,28),1)=0),--('2) Income'!$D$13:$D$32="Every 4 Weeks"),--('2) Income'!$F$13:$F$32&lt;=A153),'2) Income'!$E$13:$E$32)))</f>
        <v>0</v>
      </c>
      <c r="AG153" s="8">
        <f>IF(A153="","",IF(COUNTIF('2) Income'!$D$13:$D$32,"Monthly")=0,0,IF(B153="N",SUMIFS('2) Income'!$E$13:$E$32,'2) Income'!$D$13:$D$32,"monthly",'2) Income'!$F$13:$F$32,"&lt;="&amp;$A153,'2) Income'!$I$13:$I$32,DAY(A153)),SUMIFS('2) Income'!$E$13:$E$32,'2) Income'!$D$13:$D$32,"monthly",'2) Income'!$F$13:$F$32,"&lt;="&amp;$A153,'2) Income'!$I$13:$I$32,"&gt;="&amp;DAY(A153)))))</f>
        <v>0</v>
      </c>
      <c r="AH153" s="8" cm="1">
        <f t="array" ref="AH153">IF(A153="","",IF(COUNTIF('2) Income'!$D$13:$D$32,"Yearly")=0,0,SUMPRODUCT(--('2) Income'!$D$13:$D$32="Yearly"),--('2) Income'!$F$13:$F$32&lt;=A153),IF(B153="N",--('2) Income'!$I$13:$I$32=DAY(A153)),--('2) Income'!$I$13:$I$32&gt;=DAY(A153))),--(IFERROR(MOD('2) Income'!$H$13:$H$32-MONTH(A153)+12,12),1)=0),'2) Income'!$E$13:$E$32)))</f>
        <v>0</v>
      </c>
      <c r="AI153" s="8">
        <f>IF(A153="","",IF(COUNTIF('2) Income'!$D$13:$D$32,"one-time")=0,0,SUMIFS('2) Income'!$E$13:$E$32,'2) Income'!$D$13:$D$32,"one-time",'2) Income'!$F$13:$F$32,"="&amp;$A153)))</f>
        <v>0</v>
      </c>
      <c r="AJ153" s="9">
        <f t="shared" si="11"/>
        <v>0</v>
      </c>
    </row>
    <row r="154" spans="1:36">
      <c r="A154" s="7">
        <f>IF(A153="","",IF(A153+1&lt;='1) Period'!$E$21,A153+1,""))</f>
        <v>45626</v>
      </c>
      <c r="B154" s="7" t="str">
        <f t="shared" si="12"/>
        <v>Y</v>
      </c>
      <c r="C154" t="str">
        <f t="shared" si="13"/>
        <v>Y</v>
      </c>
      <c r="D154" s="8">
        <f>IF(A154="","",IF(TEXT(A154,"dddd")='4) Happy Money'!$E$23,WAllowance,0))</f>
        <v>0</v>
      </c>
      <c r="E154" s="8">
        <f>IF(A154="","",IF(B154="N",SUMIF(TMonthly[Day of the Month],DAY(A154),TMonthly[Amount]),SUMIF(TMonthly[Day of the Month],"&gt;="&amp;DAY(A154),TMonthly[Amount])))</f>
        <v>2000</v>
      </c>
      <c r="F154" s="8" cm="1">
        <f t="array" ref="F154">IF(A154="","",SUMPRODUCT(--(TYearly[Due Date]&lt;=A154),IF(B154="N",--(TYearly[Day]=DAY(A154)),--(TYearly[Day]&gt;=DAY(A154))),--(IFERROR(MOD(TYearly[Month]-MONTH(A154)+12,12),1)=0),TYearly[Amount]))</f>
        <v>0</v>
      </c>
      <c r="G154" s="8">
        <f>IF(A154="","",SUMIF(TOneTime[Due Date],A154,TOneTime[Amount]))</f>
        <v>0</v>
      </c>
      <c r="H154" s="8" cm="1">
        <f t="array" ref="H154">IF(A154="","",IF(COUNTIF(TOther[Frequency],$H$1)=0,0,SUMPRODUCT(--(IFERROR(MOD(A154-TOther[Start Date],7),1)=0),--(TOther[Frequency]=$H$1),--(TOther[Start Date]&lt;=A154),--(TOther[End Date Calc]&gt;=A154),TOther[Amount])))</f>
        <v>0</v>
      </c>
      <c r="I154" s="8" cm="1">
        <f t="array" ref="I154">IF(A154="","",IF(COUNTIF(TOther[Frequency],$I$1)=0,0,SUMPRODUCT(--(IFERROR(MOD(A154-TOther[Start Date],14),1)=0),--(TOther[Frequency]=$I$1),--(TOther[Start Date]&lt;=A154),--(TOther[End Date Calc]&gt;=A154),TOther[Amount])))</f>
        <v>0</v>
      </c>
      <c r="J154" s="8">
        <f>IF(A154="","",IF(COUNTIF(TOther[Frequency],$J$1)=0,0,IF(OR(DAY(A154)=1,DAY(A154)=15),SUMIFS(TOther[Amount],TOther[Frequency],$J$1,TOther[Start Date],"&lt;="&amp;$A154,TOther[End Date Calc],"&gt;="&amp;A154),0)))</f>
        <v>0</v>
      </c>
      <c r="K154" s="8">
        <f>IF(A154="","",IF(COUNTIF(TOther[Frequency],$K$1)=0,0,IF(A154=(A154-DAY(A154)+1+2*7-WEEKDAY(A154-DAY(A154)+8-4,1)),SUMIFS(TOther[Amount],TOther[Frequency],$K$1,TOther[Start Date],"&lt;="&amp;$A154,TOther[End Date Calc],"&gt;="&amp;A154),0)))</f>
        <v>0</v>
      </c>
      <c r="L154" s="8">
        <f>IF(A154="","",IF(COUNTIF(TOther[Frequency],$L$1)=0,0,IF(A154=(A154-DAY(A154)+1+3*7-WEEKDAY(A154-DAY(A154)+8-4,1)),SUMIFS(TOther[Amount],TOther[Frequency],$L$1,TOther[Start Date],"&lt;="&amp;$A154,TOther[End Date Calc],"&gt;="&amp;A154),0)))</f>
        <v>0</v>
      </c>
      <c r="M154" s="8">
        <f>IF(A154="","",IF(COUNTIF(TOther[Frequency],$M$1)=0,0,IF(A154=(A154-DAY(A154)+1+4*7-WEEKDAY(A154-DAY(A154)+8-4,1)),SUMIFS(TOther[Amount],TOther[Frequency],$M$1,TOther[Start Date],"&lt;="&amp;$A154,TOther[End Date Calc],"&gt;="&amp;A154),0)))</f>
        <v>0</v>
      </c>
      <c r="N154" s="8" cm="1">
        <f t="array" ref="N154">IF(A154="","",IF(COUNTIF(TOther[Frequency],$N$1)=0,0,SUMPRODUCT(--(IFERROR(MOD(A154-TOther[Start Date],28),1)=0),--(TOther[Frequency]=$N$1),--(TOther[Start Date]&lt;=A154),--(TOther[End Date Calc]&gt;=A154),TOther[Amount])))</f>
        <v>0</v>
      </c>
      <c r="O154" s="8" cm="1">
        <f t="array" ref="O154">IF(A154="","",IF(COUNTIF(TOther[Frequency],$O$1)=0,0,SUMPRODUCT(--(IFERROR(MOD(A154-TOther[Start Date],42),1)=0),--(TOther[Frequency]=$O$1),--(TOther[Start Date]&lt;=A154),--(TOther[End Date Calc]&gt;=A154),TOther[Amount])))</f>
        <v>0</v>
      </c>
      <c r="P154" s="8" cm="1">
        <f t="array" ref="P154">IF(A154="","",IF(COUNTIF(TOther[Frequency],$P$1)=0,0,SUMPRODUCT(--(IFERROR(MOD(A154-TOther[Start Date],56),1)=0),--(TOther[Frequency]=$P$1),--(TOther[Start Date]&lt;=A154),--(TOther[End Date Calc]&gt;=A154),TOther[Amount])))</f>
        <v>0</v>
      </c>
      <c r="Q154" s="8">
        <f>IF(A154="","",IF(COUNTIF(TOther[Frequency],$Q$1)=0,0,IF(B154="N",SUMIFS(TOther[Amount],TOther[Frequency],$Q$1,TOther[Start Date],"&lt;="&amp;$A154,TOther[End Date Calc],"&gt;="&amp;A154,TOther[Start Day],DAY(A154)),SUMIFS(TOther[Amount],TOther[Frequency],$Q$1,TOther[Start Date],"&lt;="&amp;$A154,TOther[End Date Calc],"&gt;="&amp;A154,TOther[Start Day],"&gt;="&amp;DAY(A154)))))</f>
        <v>0</v>
      </c>
      <c r="R154" s="8" cm="1">
        <f t="array" ref="R154">IF(A154="","",IF(COUNTIF(TOther[Frequency],R$1)=0,0,SUMPRODUCT(--(TOther[Frequency]=R$1),--(TOther[Start Date]&lt;=A154),--(TOther[End Date Calc]&gt;=A154),IF(B154="N",--(TOther[Start Day]=DAY(A154)),--(TOther[Start Day]&gt;=DAY(A154))),--(IFERROR(MOD(TOther[Start Month]-MONTH(A154)+2,2),1)=0),TOther[Amount])))</f>
        <v>0</v>
      </c>
      <c r="S154" s="8" cm="1">
        <f t="array" ref="S154">IF(A154="","",IF(COUNTIF(TOther[Frequency],S$1)=0,0,SUMPRODUCT(--(TOther[Frequency]=S$1),--(TOther[Start Date]&lt;=A154),--(TOther[End Date Calc]&gt;=A154),IF(B154="N",--(TOther[Start Day]=DAY(A154)),--(TOther[Start Day]&gt;=DAY(A154))),--(IFERROR(MOD(TOther[Start Month]-MONTH(A154)+3,3),1)=0),TOther[Amount])))</f>
        <v>0</v>
      </c>
      <c r="T154" s="8" cm="1">
        <f t="array" ref="T154">IF($A154="","",IF(COUNTIF(TOther[Frequency],T$1)=0,0,SUMPRODUCT(--(TOther[Frequency]=T$1),--(TOther[Start Date]&lt;=$A154),--(TOther[End Date Calc]&gt;=$A154),IF($B154="N",--(TOther[Start Day]=DAY($A154)),--(TOther[Start Day]&gt;=DAY($A154))),--(IFERROR(MOD(TOther[Start Month]-MONTH($A154)+4,4),1)=0),TOther[Amount])))</f>
        <v>0</v>
      </c>
      <c r="U154" s="8" cm="1">
        <f t="array" ref="U154">IF(A154="","",IF(COUNTIF(TOther[Frequency],$U$1)=0,0,SUMPRODUCT(--(TOther[Frequency]=$U$1),--(TOther[Start Date]&lt;=A154),--(TOther[End Date Calc]&gt;=A154),IF(B154="N",--(TOther[Start Day]=DAY(A154)),--(TOther[Start Day]&gt;=DAY(A154))),--(IFERROR(MOD(TOther[Start Month]-MONTH(A154)+6,6),1)=0),TOther[Amount])))</f>
        <v>0</v>
      </c>
      <c r="V154" s="8" cm="1">
        <f t="array" ref="V154">IF(A154="","",IF(COUNTIF(TOther[Frequency],$V$1)=0,0,SUMPRODUCT(--(TOther[Frequency]=$V$1),--(TOther[Start Date]&lt;=A154),--(TOther[End Date Calc]&gt;=A154),IF(B154="N",--(TOther[Start Day]=DAY(A154)),--(TOther[Start Day]&gt;=DAY(A154))),--(IFERROR(MOD(TOther[Start Month]-MONTH(A154)+12,12),1)=0),TOther[Amount])))</f>
        <v>0</v>
      </c>
      <c r="W154" s="8">
        <f>IF(A154="","",SUMIFS(TOther[Amount],TOther[Start Date],A154,TOther[Frequency],$W$1))</f>
        <v>0</v>
      </c>
      <c r="X154" s="9">
        <f t="shared" si="10"/>
        <v>2000</v>
      </c>
      <c r="Y154" s="9">
        <f t="shared" si="14"/>
        <v>0</v>
      </c>
      <c r="Z154" s="8" cm="1">
        <f t="array" ref="Z154">IF(A154="","",IF(COUNTIF('2) Income'!$D$13:$D$32,"Weekly")=0,0,SUMPRODUCT(--(IFERROR(MOD(A154-'2) Income'!$F$13:$F$32,7),1)=0),--('2) Income'!$D$13:$D$32="Weekly"),--('2) Income'!$F$13:$F$32&lt;=A154),'2) Income'!$E$13:$E$32)))</f>
        <v>0</v>
      </c>
      <c r="AA154" s="8" cm="1">
        <f t="array" ref="AA154">IF(A154="","",IF(COUNTIF('2) Income'!$D$13:$D$32,"Every Other Week")=0,0,SUMPRODUCT(--(IFERROR(MOD(A154-'2) Income'!$F$13:$F$32,14),1)=0),--('2) Income'!$D$13:$D$32="Every Other Week"),--('2) Income'!$F$13:$F$32&lt;=A154),'2) Income'!$E$13:$E$32)))</f>
        <v>0</v>
      </c>
      <c r="AB154" s="8">
        <f>IF(A154="","",IF(COUNTIF('2) Income'!$D$13:$D$32,"1st and 15th")=0,0,IF(OR(DAY(A154)=1,DAY(A154)=15),SUMIFS('2) Income'!$E$13:$E$32,'2) Income'!$D$13:$D$32,"1st and 15th",'2) Income'!$F$13:$F$32,"&lt;="&amp;$A154),0)))</f>
        <v>0</v>
      </c>
      <c r="AC154" s="8">
        <f>IF(A154="","",IF(COUNTIF('2) Income'!$D$13:$D$32,"2nd Wednesday")=0,0,IF(A154=(A154-DAY(A154)+1+2*7-WEEKDAY(A154-DAY(A154)+8-4,1)),SUMIFS('2) Income'!$E$13:$E$32,'2) Income'!$D$13:$D$32,"2nd Wednesday",'2) Income'!$F$13:$F$32,"&lt;="&amp;$A154),0)))</f>
        <v>0</v>
      </c>
      <c r="AD154" s="8">
        <f>IF(A154="","",IF(COUNTIF('2) Income'!$D$13:$D$32,"3rd Wednesday")=0,0,IF(A154=(A154-DAY(A154)+1+3*7-WEEKDAY(A154-DAY(A154)+8-4,1)),SUMIFS('2) Income'!$E$13:$E$32,'2) Income'!$D$13:$D$32,"3rd Wednesday",'2) Income'!$F$13:$F$32,"&lt;="&amp;$A154),0)))</f>
        <v>0</v>
      </c>
      <c r="AE154" s="8">
        <f>IF(A154="","",IF(COUNTIF('2) Income'!$D$13:$D$32,"4th Wednesday")=0,0,IF(A154=(A154-DAY(A154)+1+4*7-WEEKDAY(A154-DAY(A154)+8-4,1)),SUMIFS('2) Income'!$E$13:$E$32,'2) Income'!$D$13:$D$32,"4th Wednesday",'2) Income'!$F$13:$F$32,"&lt;="&amp;$A154),0)))</f>
        <v>0</v>
      </c>
      <c r="AF154" s="8" cm="1">
        <f t="array" ref="AF154">IF(A154="","",IF(COUNTIF('2) Income'!$D$13:$D$32,"Every 4 Weeks")=0,0,SUMPRODUCT(--(IFERROR(MOD(A154-'2) Income'!$F$13:$F$32,28),1)=0),--('2) Income'!$D$13:$D$32="Every 4 Weeks"),--('2) Income'!$F$13:$F$32&lt;=A154),'2) Income'!$E$13:$E$32)))</f>
        <v>0</v>
      </c>
      <c r="AG154" s="8">
        <f>IF(A154="","",IF(COUNTIF('2) Income'!$D$13:$D$32,"Monthly")=0,0,IF(B154="N",SUMIFS('2) Income'!$E$13:$E$32,'2) Income'!$D$13:$D$32,"monthly",'2) Income'!$F$13:$F$32,"&lt;="&amp;$A154,'2) Income'!$I$13:$I$32,DAY(A154)),SUMIFS('2) Income'!$E$13:$E$32,'2) Income'!$D$13:$D$32,"monthly",'2) Income'!$F$13:$F$32,"&lt;="&amp;$A154,'2) Income'!$I$13:$I$32,"&gt;="&amp;DAY(A154)))))</f>
        <v>0</v>
      </c>
      <c r="AH154" s="8" cm="1">
        <f t="array" ref="AH154">IF(A154="","",IF(COUNTIF('2) Income'!$D$13:$D$32,"Yearly")=0,0,SUMPRODUCT(--('2) Income'!$D$13:$D$32="Yearly"),--('2) Income'!$F$13:$F$32&lt;=A154),IF(B154="N",--('2) Income'!$I$13:$I$32=DAY(A154)),--('2) Income'!$I$13:$I$32&gt;=DAY(A154))),--(IFERROR(MOD('2) Income'!$H$13:$H$32-MONTH(A154)+12,12),1)=0),'2) Income'!$E$13:$E$32)))</f>
        <v>0</v>
      </c>
      <c r="AI154" s="8">
        <f>IF(A154="","",IF(COUNTIF('2) Income'!$D$13:$D$32,"one-time")=0,0,SUMIFS('2) Income'!$E$13:$E$32,'2) Income'!$D$13:$D$32,"one-time",'2) Income'!$F$13:$F$32,"="&amp;$A154)))</f>
        <v>0</v>
      </c>
      <c r="AJ154" s="9">
        <f t="shared" si="11"/>
        <v>0</v>
      </c>
    </row>
    <row r="155" spans="1:36">
      <c r="A155" s="7">
        <f>IF(A154="","",IF(A154+1&lt;='1) Period'!$E$21,A154+1,""))</f>
        <v>45627</v>
      </c>
      <c r="B155" s="7" t="str">
        <f t="shared" si="12"/>
        <v>N</v>
      </c>
      <c r="C155" t="str">
        <f t="shared" si="13"/>
        <v>Y</v>
      </c>
      <c r="D155" s="8">
        <f>IF(A155="","",IF(TEXT(A155,"dddd")='4) Happy Money'!$E$23,WAllowance,0))</f>
        <v>0</v>
      </c>
      <c r="E155" s="8">
        <f>IF(A155="","",IF(B155="N",SUMIF(TMonthly[Day of the Month],DAY(A155),TMonthly[Amount]),SUMIF(TMonthly[Day of the Month],"&gt;="&amp;DAY(A155),TMonthly[Amount])))</f>
        <v>195</v>
      </c>
      <c r="F155" s="8" cm="1">
        <f t="array" ref="F155">IF(A155="","",SUMPRODUCT(--(TYearly[Due Date]&lt;=A155),IF(B155="N",--(TYearly[Day]=DAY(A155)),--(TYearly[Day]&gt;=DAY(A155))),--(IFERROR(MOD(TYearly[Month]-MONTH(A155)+12,12),1)=0),TYearly[Amount]))</f>
        <v>1000</v>
      </c>
      <c r="G155" s="8">
        <f>IF(A155="","",SUMIF(TOneTime[Due Date],A155,TOneTime[Amount]))</f>
        <v>0</v>
      </c>
      <c r="H155" s="8" cm="1">
        <f t="array" ref="H155">IF(A155="","",IF(COUNTIF(TOther[Frequency],$H$1)=0,0,SUMPRODUCT(--(IFERROR(MOD(A155-TOther[Start Date],7),1)=0),--(TOther[Frequency]=$H$1),--(TOther[Start Date]&lt;=A155),--(TOther[End Date Calc]&gt;=A155),TOther[Amount])))</f>
        <v>0</v>
      </c>
      <c r="I155" s="8" cm="1">
        <f t="array" ref="I155">IF(A155="","",IF(COUNTIF(TOther[Frequency],$I$1)=0,0,SUMPRODUCT(--(IFERROR(MOD(A155-TOther[Start Date],14),1)=0),--(TOther[Frequency]=$I$1),--(TOther[Start Date]&lt;=A155),--(TOther[End Date Calc]&gt;=A155),TOther[Amount])))</f>
        <v>0</v>
      </c>
      <c r="J155" s="8">
        <f>IF(A155="","",IF(COUNTIF(TOther[Frequency],$J$1)=0,0,IF(OR(DAY(A155)=1,DAY(A155)=15),SUMIFS(TOther[Amount],TOther[Frequency],$J$1,TOther[Start Date],"&lt;="&amp;$A155,TOther[End Date Calc],"&gt;="&amp;A155),0)))</f>
        <v>0</v>
      </c>
      <c r="K155" s="8">
        <f>IF(A155="","",IF(COUNTIF(TOther[Frequency],$K$1)=0,0,IF(A155=(A155-DAY(A155)+1+2*7-WEEKDAY(A155-DAY(A155)+8-4,1)),SUMIFS(TOther[Amount],TOther[Frequency],$K$1,TOther[Start Date],"&lt;="&amp;$A155,TOther[End Date Calc],"&gt;="&amp;A155),0)))</f>
        <v>0</v>
      </c>
      <c r="L155" s="8">
        <f>IF(A155="","",IF(COUNTIF(TOther[Frequency],$L$1)=0,0,IF(A155=(A155-DAY(A155)+1+3*7-WEEKDAY(A155-DAY(A155)+8-4,1)),SUMIFS(TOther[Amount],TOther[Frequency],$L$1,TOther[Start Date],"&lt;="&amp;$A155,TOther[End Date Calc],"&gt;="&amp;A155),0)))</f>
        <v>0</v>
      </c>
      <c r="M155" s="8">
        <f>IF(A155="","",IF(COUNTIF(TOther[Frequency],$M$1)=0,0,IF(A155=(A155-DAY(A155)+1+4*7-WEEKDAY(A155-DAY(A155)+8-4,1)),SUMIFS(TOther[Amount],TOther[Frequency],$M$1,TOther[Start Date],"&lt;="&amp;$A155,TOther[End Date Calc],"&gt;="&amp;A155),0)))</f>
        <v>0</v>
      </c>
      <c r="N155" s="8" cm="1">
        <f t="array" ref="N155">IF(A155="","",IF(COUNTIF(TOther[Frequency],$N$1)=0,0,SUMPRODUCT(--(IFERROR(MOD(A155-TOther[Start Date],28),1)=0),--(TOther[Frequency]=$N$1),--(TOther[Start Date]&lt;=A155),--(TOther[End Date Calc]&gt;=A155),TOther[Amount])))</f>
        <v>0</v>
      </c>
      <c r="O155" s="8" cm="1">
        <f t="array" ref="O155">IF(A155="","",IF(COUNTIF(TOther[Frequency],$O$1)=0,0,SUMPRODUCT(--(IFERROR(MOD(A155-TOther[Start Date],42),1)=0),--(TOther[Frequency]=$O$1),--(TOther[Start Date]&lt;=A155),--(TOther[End Date Calc]&gt;=A155),TOther[Amount])))</f>
        <v>0</v>
      </c>
      <c r="P155" s="8" cm="1">
        <f t="array" ref="P155">IF(A155="","",IF(COUNTIF(TOther[Frequency],$P$1)=0,0,SUMPRODUCT(--(IFERROR(MOD(A155-TOther[Start Date],56),1)=0),--(TOther[Frequency]=$P$1),--(TOther[Start Date]&lt;=A155),--(TOther[End Date Calc]&gt;=A155),TOther[Amount])))</f>
        <v>0</v>
      </c>
      <c r="Q155" s="8">
        <f>IF(A155="","",IF(COUNTIF(TOther[Frequency],$Q$1)=0,0,IF(B155="N",SUMIFS(TOther[Amount],TOther[Frequency],$Q$1,TOther[Start Date],"&lt;="&amp;$A155,TOther[End Date Calc],"&gt;="&amp;A155,TOther[Start Day],DAY(A155)),SUMIFS(TOther[Amount],TOther[Frequency],$Q$1,TOther[Start Date],"&lt;="&amp;$A155,TOther[End Date Calc],"&gt;="&amp;A155,TOther[Start Day],"&gt;="&amp;DAY(A155)))))</f>
        <v>0</v>
      </c>
      <c r="R155" s="8" cm="1">
        <f t="array" ref="R155">IF(A155="","",IF(COUNTIF(TOther[Frequency],R$1)=0,0,SUMPRODUCT(--(TOther[Frequency]=R$1),--(TOther[Start Date]&lt;=A155),--(TOther[End Date Calc]&gt;=A155),IF(B155="N",--(TOther[Start Day]=DAY(A155)),--(TOther[Start Day]&gt;=DAY(A155))),--(IFERROR(MOD(TOther[Start Month]-MONTH(A155)+2,2),1)=0),TOther[Amount])))</f>
        <v>0</v>
      </c>
      <c r="S155" s="8" cm="1">
        <f t="array" ref="S155">IF(A155="","",IF(COUNTIF(TOther[Frequency],S$1)=0,0,SUMPRODUCT(--(TOther[Frequency]=S$1),--(TOther[Start Date]&lt;=A155),--(TOther[End Date Calc]&gt;=A155),IF(B155="N",--(TOther[Start Day]=DAY(A155)),--(TOther[Start Day]&gt;=DAY(A155))),--(IFERROR(MOD(TOther[Start Month]-MONTH(A155)+3,3),1)=0),TOther[Amount])))</f>
        <v>0</v>
      </c>
      <c r="T155" s="8" cm="1">
        <f t="array" ref="T155">IF($A155="","",IF(COUNTIF(TOther[Frequency],T$1)=0,0,SUMPRODUCT(--(TOther[Frequency]=T$1),--(TOther[Start Date]&lt;=$A155),--(TOther[End Date Calc]&gt;=$A155),IF($B155="N",--(TOther[Start Day]=DAY($A155)),--(TOther[Start Day]&gt;=DAY($A155))),--(IFERROR(MOD(TOther[Start Month]-MONTH($A155)+4,4),1)=0),TOther[Amount])))</f>
        <v>0</v>
      </c>
      <c r="U155" s="8" cm="1">
        <f t="array" ref="U155">IF(A155="","",IF(COUNTIF(TOther[Frequency],$U$1)=0,0,SUMPRODUCT(--(TOther[Frequency]=$U$1),--(TOther[Start Date]&lt;=A155),--(TOther[End Date Calc]&gt;=A155),IF(B155="N",--(TOther[Start Day]=DAY(A155)),--(TOther[Start Day]&gt;=DAY(A155))),--(IFERROR(MOD(TOther[Start Month]-MONTH(A155)+6,6),1)=0),TOther[Amount])))</f>
        <v>0</v>
      </c>
      <c r="V155" s="8" cm="1">
        <f t="array" ref="V155">IF(A155="","",IF(COUNTIF(TOther[Frequency],$V$1)=0,0,SUMPRODUCT(--(TOther[Frequency]=$V$1),--(TOther[Start Date]&lt;=A155),--(TOther[End Date Calc]&gt;=A155),IF(B155="N",--(TOther[Start Day]=DAY(A155)),--(TOther[Start Day]&gt;=DAY(A155))),--(IFERROR(MOD(TOther[Start Month]-MONTH(A155)+12,12),1)=0),TOther[Amount])))</f>
        <v>0</v>
      </c>
      <c r="W155" s="8">
        <f>IF(A155="","",SUMIFS(TOther[Amount],TOther[Start Date],A155,TOther[Frequency],$W$1))</f>
        <v>0</v>
      </c>
      <c r="X155" s="9">
        <f t="shared" si="10"/>
        <v>1195</v>
      </c>
      <c r="Y155" s="9">
        <f t="shared" si="14"/>
        <v>0</v>
      </c>
      <c r="Z155" s="8" cm="1">
        <f t="array" ref="Z155">IF(A155="","",IF(COUNTIF('2) Income'!$D$13:$D$32,"Weekly")=0,0,SUMPRODUCT(--(IFERROR(MOD(A155-'2) Income'!$F$13:$F$32,7),1)=0),--('2) Income'!$D$13:$D$32="Weekly"),--('2) Income'!$F$13:$F$32&lt;=A155),'2) Income'!$E$13:$E$32)))</f>
        <v>0</v>
      </c>
      <c r="AA155" s="8" cm="1">
        <f t="array" ref="AA155">IF(A155="","",IF(COUNTIF('2) Income'!$D$13:$D$32,"Every Other Week")=0,0,SUMPRODUCT(--(IFERROR(MOD(A155-'2) Income'!$F$13:$F$32,14),1)=0),--('2) Income'!$D$13:$D$32="Every Other Week"),--('2) Income'!$F$13:$F$32&lt;=A155),'2) Income'!$E$13:$E$32)))</f>
        <v>0</v>
      </c>
      <c r="AB155" s="8">
        <f>IF(A155="","",IF(COUNTIF('2) Income'!$D$13:$D$32,"1st and 15th")=0,0,IF(OR(DAY(A155)=1,DAY(A155)=15),SUMIFS('2) Income'!$E$13:$E$32,'2) Income'!$D$13:$D$32,"1st and 15th",'2) Income'!$F$13:$F$32,"&lt;="&amp;$A155),0)))</f>
        <v>0</v>
      </c>
      <c r="AC155" s="8">
        <f>IF(A155="","",IF(COUNTIF('2) Income'!$D$13:$D$32,"2nd Wednesday")=0,0,IF(A155=(A155-DAY(A155)+1+2*7-WEEKDAY(A155-DAY(A155)+8-4,1)),SUMIFS('2) Income'!$E$13:$E$32,'2) Income'!$D$13:$D$32,"2nd Wednesday",'2) Income'!$F$13:$F$32,"&lt;="&amp;$A155),0)))</f>
        <v>0</v>
      </c>
      <c r="AD155" s="8">
        <f>IF(A155="","",IF(COUNTIF('2) Income'!$D$13:$D$32,"3rd Wednesday")=0,0,IF(A155=(A155-DAY(A155)+1+3*7-WEEKDAY(A155-DAY(A155)+8-4,1)),SUMIFS('2) Income'!$E$13:$E$32,'2) Income'!$D$13:$D$32,"3rd Wednesday",'2) Income'!$F$13:$F$32,"&lt;="&amp;$A155),0)))</f>
        <v>0</v>
      </c>
      <c r="AE155" s="8">
        <f>IF(A155="","",IF(COUNTIF('2) Income'!$D$13:$D$32,"4th Wednesday")=0,0,IF(A155=(A155-DAY(A155)+1+4*7-WEEKDAY(A155-DAY(A155)+8-4,1)),SUMIFS('2) Income'!$E$13:$E$32,'2) Income'!$D$13:$D$32,"4th Wednesday",'2) Income'!$F$13:$F$32,"&lt;="&amp;$A155),0)))</f>
        <v>0</v>
      </c>
      <c r="AF155" s="8" cm="1">
        <f t="array" ref="AF155">IF(A155="","",IF(COUNTIF('2) Income'!$D$13:$D$32,"Every 4 Weeks")=0,0,SUMPRODUCT(--(IFERROR(MOD(A155-'2) Income'!$F$13:$F$32,28),1)=0),--('2) Income'!$D$13:$D$32="Every 4 Weeks"),--('2) Income'!$F$13:$F$32&lt;=A155),'2) Income'!$E$13:$E$32)))</f>
        <v>0</v>
      </c>
      <c r="AG155" s="8">
        <f>IF(A155="","",IF(COUNTIF('2) Income'!$D$13:$D$32,"Monthly")=0,0,IF(B155="N",SUMIFS('2) Income'!$E$13:$E$32,'2) Income'!$D$13:$D$32,"monthly",'2) Income'!$F$13:$F$32,"&lt;="&amp;$A155,'2) Income'!$I$13:$I$32,DAY(A155)),SUMIFS('2) Income'!$E$13:$E$32,'2) Income'!$D$13:$D$32,"monthly",'2) Income'!$F$13:$F$32,"&lt;="&amp;$A155,'2) Income'!$I$13:$I$32,"&gt;="&amp;DAY(A155)))))</f>
        <v>650</v>
      </c>
      <c r="AH155" s="8" cm="1">
        <f t="array" ref="AH155">IF(A155="","",IF(COUNTIF('2) Income'!$D$13:$D$32,"Yearly")=0,0,SUMPRODUCT(--('2) Income'!$D$13:$D$32="Yearly"),--('2) Income'!$F$13:$F$32&lt;=A155),IF(B155="N",--('2) Income'!$I$13:$I$32=DAY(A155)),--('2) Income'!$I$13:$I$32&gt;=DAY(A155))),--(IFERROR(MOD('2) Income'!$H$13:$H$32-MONTH(A155)+12,12),1)=0),'2) Income'!$E$13:$E$32)))</f>
        <v>0</v>
      </c>
      <c r="AI155" s="8">
        <f>IF(A155="","",IF(COUNTIF('2) Income'!$D$13:$D$32,"one-time")=0,0,SUMIFS('2) Income'!$E$13:$E$32,'2) Income'!$D$13:$D$32,"one-time",'2) Income'!$F$13:$F$32,"="&amp;$A155)))</f>
        <v>0</v>
      </c>
      <c r="AJ155" s="9">
        <f t="shared" si="11"/>
        <v>650</v>
      </c>
    </row>
    <row r="156" spans="1:36">
      <c r="A156" s="7">
        <f>IF(A155="","",IF(A155+1&lt;='1) Period'!$E$21,A155+1,""))</f>
        <v>45628</v>
      </c>
      <c r="B156" s="7" t="str">
        <f t="shared" si="12"/>
        <v>N</v>
      </c>
      <c r="C156" t="str">
        <f t="shared" si="13"/>
        <v>F</v>
      </c>
      <c r="D156" s="8">
        <f>IF(A156="","",IF(TEXT(A156,"dddd")='4) Happy Money'!$E$23,WAllowance,0))</f>
        <v>400</v>
      </c>
      <c r="E156" s="8">
        <f>IF(A156="","",IF(B156="N",SUMIF(TMonthly[Day of the Month],DAY(A156),TMonthly[Amount]),SUMIF(TMonthly[Day of the Month],"&gt;="&amp;DAY(A156),TMonthly[Amount])))</f>
        <v>35</v>
      </c>
      <c r="F156" s="8" cm="1">
        <f t="array" ref="F156">IF(A156="","",SUMPRODUCT(--(TYearly[Due Date]&lt;=A156),IF(B156="N",--(TYearly[Day]=DAY(A156)),--(TYearly[Day]&gt;=DAY(A156))),--(IFERROR(MOD(TYearly[Month]-MONTH(A156)+12,12),1)=0),TYearly[Amount]))</f>
        <v>0</v>
      </c>
      <c r="G156" s="8">
        <f>IF(A156="","",SUMIF(TOneTime[Due Date],A156,TOneTime[Amount]))</f>
        <v>0</v>
      </c>
      <c r="H156" s="8" cm="1">
        <f t="array" ref="H156">IF(A156="","",IF(COUNTIF(TOther[Frequency],$H$1)=0,0,SUMPRODUCT(--(IFERROR(MOD(A156-TOther[Start Date],7),1)=0),--(TOther[Frequency]=$H$1),--(TOther[Start Date]&lt;=A156),--(TOther[End Date Calc]&gt;=A156),TOther[Amount])))</f>
        <v>0</v>
      </c>
      <c r="I156" s="8" cm="1">
        <f t="array" ref="I156">IF(A156="","",IF(COUNTIF(TOther[Frequency],$I$1)=0,0,SUMPRODUCT(--(IFERROR(MOD(A156-TOther[Start Date],14),1)=0),--(TOther[Frequency]=$I$1),--(TOther[Start Date]&lt;=A156),--(TOther[End Date Calc]&gt;=A156),TOther[Amount])))</f>
        <v>0</v>
      </c>
      <c r="J156" s="8">
        <f>IF(A156="","",IF(COUNTIF(TOther[Frequency],$J$1)=0,0,IF(OR(DAY(A156)=1,DAY(A156)=15),SUMIFS(TOther[Amount],TOther[Frequency],$J$1,TOther[Start Date],"&lt;="&amp;$A156,TOther[End Date Calc],"&gt;="&amp;A156),0)))</f>
        <v>0</v>
      </c>
      <c r="K156" s="8">
        <f>IF(A156="","",IF(COUNTIF(TOther[Frequency],$K$1)=0,0,IF(A156=(A156-DAY(A156)+1+2*7-WEEKDAY(A156-DAY(A156)+8-4,1)),SUMIFS(TOther[Amount],TOther[Frequency],$K$1,TOther[Start Date],"&lt;="&amp;$A156,TOther[End Date Calc],"&gt;="&amp;A156),0)))</f>
        <v>0</v>
      </c>
      <c r="L156" s="8">
        <f>IF(A156="","",IF(COUNTIF(TOther[Frequency],$L$1)=0,0,IF(A156=(A156-DAY(A156)+1+3*7-WEEKDAY(A156-DAY(A156)+8-4,1)),SUMIFS(TOther[Amount],TOther[Frequency],$L$1,TOther[Start Date],"&lt;="&amp;$A156,TOther[End Date Calc],"&gt;="&amp;A156),0)))</f>
        <v>0</v>
      </c>
      <c r="M156" s="8">
        <f>IF(A156="","",IF(COUNTIF(TOther[Frequency],$M$1)=0,0,IF(A156=(A156-DAY(A156)+1+4*7-WEEKDAY(A156-DAY(A156)+8-4,1)),SUMIFS(TOther[Amount],TOther[Frequency],$M$1,TOther[Start Date],"&lt;="&amp;$A156,TOther[End Date Calc],"&gt;="&amp;A156),0)))</f>
        <v>0</v>
      </c>
      <c r="N156" s="8" cm="1">
        <f t="array" ref="N156">IF(A156="","",IF(COUNTIF(TOther[Frequency],$N$1)=0,0,SUMPRODUCT(--(IFERROR(MOD(A156-TOther[Start Date],28),1)=0),--(TOther[Frequency]=$N$1),--(TOther[Start Date]&lt;=A156),--(TOther[End Date Calc]&gt;=A156),TOther[Amount])))</f>
        <v>0</v>
      </c>
      <c r="O156" s="8" cm="1">
        <f t="array" ref="O156">IF(A156="","",IF(COUNTIF(TOther[Frequency],$O$1)=0,0,SUMPRODUCT(--(IFERROR(MOD(A156-TOther[Start Date],42),1)=0),--(TOther[Frequency]=$O$1),--(TOther[Start Date]&lt;=A156),--(TOther[End Date Calc]&gt;=A156),TOther[Amount])))</f>
        <v>0</v>
      </c>
      <c r="P156" s="8" cm="1">
        <f t="array" ref="P156">IF(A156="","",IF(COUNTIF(TOther[Frequency],$P$1)=0,0,SUMPRODUCT(--(IFERROR(MOD(A156-TOther[Start Date],56),1)=0),--(TOther[Frequency]=$P$1),--(TOther[Start Date]&lt;=A156),--(TOther[End Date Calc]&gt;=A156),TOther[Amount])))</f>
        <v>0</v>
      </c>
      <c r="Q156" s="8">
        <f>IF(A156="","",IF(COUNTIF(TOther[Frequency],$Q$1)=0,0,IF(B156="N",SUMIFS(TOther[Amount],TOther[Frequency],$Q$1,TOther[Start Date],"&lt;="&amp;$A156,TOther[End Date Calc],"&gt;="&amp;A156,TOther[Start Day],DAY(A156)),SUMIFS(TOther[Amount],TOther[Frequency],$Q$1,TOther[Start Date],"&lt;="&amp;$A156,TOther[End Date Calc],"&gt;="&amp;A156,TOther[Start Day],"&gt;="&amp;DAY(A156)))))</f>
        <v>0</v>
      </c>
      <c r="R156" s="8" cm="1">
        <f t="array" ref="R156">IF(A156="","",IF(COUNTIF(TOther[Frequency],R$1)=0,0,SUMPRODUCT(--(TOther[Frequency]=R$1),--(TOther[Start Date]&lt;=A156),--(TOther[End Date Calc]&gt;=A156),IF(B156="N",--(TOther[Start Day]=DAY(A156)),--(TOther[Start Day]&gt;=DAY(A156))),--(IFERROR(MOD(TOther[Start Month]-MONTH(A156)+2,2),1)=0),TOther[Amount])))</f>
        <v>0</v>
      </c>
      <c r="S156" s="8" cm="1">
        <f t="array" ref="S156">IF(A156="","",IF(COUNTIF(TOther[Frequency],S$1)=0,0,SUMPRODUCT(--(TOther[Frequency]=S$1),--(TOther[Start Date]&lt;=A156),--(TOther[End Date Calc]&gt;=A156),IF(B156="N",--(TOther[Start Day]=DAY(A156)),--(TOther[Start Day]&gt;=DAY(A156))),--(IFERROR(MOD(TOther[Start Month]-MONTH(A156)+3,3),1)=0),TOther[Amount])))</f>
        <v>0</v>
      </c>
      <c r="T156" s="8" cm="1">
        <f t="array" ref="T156">IF($A156="","",IF(COUNTIF(TOther[Frequency],T$1)=0,0,SUMPRODUCT(--(TOther[Frequency]=T$1),--(TOther[Start Date]&lt;=$A156),--(TOther[End Date Calc]&gt;=$A156),IF($B156="N",--(TOther[Start Day]=DAY($A156)),--(TOther[Start Day]&gt;=DAY($A156))),--(IFERROR(MOD(TOther[Start Month]-MONTH($A156)+4,4),1)=0),TOther[Amount])))</f>
        <v>0</v>
      </c>
      <c r="U156" s="8" cm="1">
        <f t="array" ref="U156">IF(A156="","",IF(COUNTIF(TOther[Frequency],$U$1)=0,0,SUMPRODUCT(--(TOther[Frequency]=$U$1),--(TOther[Start Date]&lt;=A156),--(TOther[End Date Calc]&gt;=A156),IF(B156="N",--(TOther[Start Day]=DAY(A156)),--(TOther[Start Day]&gt;=DAY(A156))),--(IFERROR(MOD(TOther[Start Month]-MONTH(A156)+6,6),1)=0),TOther[Amount])))</f>
        <v>0</v>
      </c>
      <c r="V156" s="8" cm="1">
        <f t="array" ref="V156">IF(A156="","",IF(COUNTIF(TOther[Frequency],$V$1)=0,0,SUMPRODUCT(--(TOther[Frequency]=$V$1),--(TOther[Start Date]&lt;=A156),--(TOther[End Date Calc]&gt;=A156),IF(B156="N",--(TOther[Start Day]=DAY(A156)),--(TOther[Start Day]&gt;=DAY(A156))),--(IFERROR(MOD(TOther[Start Month]-MONTH(A156)+12,12),1)=0),TOther[Amount])))</f>
        <v>0</v>
      </c>
      <c r="W156" s="8">
        <f>IF(A156="","",SUMIFS(TOther[Amount],TOther[Start Date],A156,TOther[Frequency],$W$1))</f>
        <v>0</v>
      </c>
      <c r="X156" s="9">
        <f t="shared" si="10"/>
        <v>35</v>
      </c>
      <c r="Y156" s="9">
        <f t="shared" si="14"/>
        <v>0</v>
      </c>
      <c r="Z156" s="8" cm="1">
        <f t="array" ref="Z156">IF(A156="","",IF(COUNTIF('2) Income'!$D$13:$D$32,"Weekly")=0,0,SUMPRODUCT(--(IFERROR(MOD(A156-'2) Income'!$F$13:$F$32,7),1)=0),--('2) Income'!$D$13:$D$32="Weekly"),--('2) Income'!$F$13:$F$32&lt;=A156),'2) Income'!$E$13:$E$32)))</f>
        <v>0</v>
      </c>
      <c r="AA156" s="8" cm="1">
        <f t="array" ref="AA156">IF(A156="","",IF(COUNTIF('2) Income'!$D$13:$D$32,"Every Other Week")=0,0,SUMPRODUCT(--(IFERROR(MOD(A156-'2) Income'!$F$13:$F$32,14),1)=0),--('2) Income'!$D$13:$D$32="Every Other Week"),--('2) Income'!$F$13:$F$32&lt;=A156),'2) Income'!$E$13:$E$32)))</f>
        <v>0</v>
      </c>
      <c r="AB156" s="8">
        <f>IF(A156="","",IF(COUNTIF('2) Income'!$D$13:$D$32,"1st and 15th")=0,0,IF(OR(DAY(A156)=1,DAY(A156)=15),SUMIFS('2) Income'!$E$13:$E$32,'2) Income'!$D$13:$D$32,"1st and 15th",'2) Income'!$F$13:$F$32,"&lt;="&amp;$A156),0)))</f>
        <v>0</v>
      </c>
      <c r="AC156" s="8">
        <f>IF(A156="","",IF(COUNTIF('2) Income'!$D$13:$D$32,"2nd Wednesday")=0,0,IF(A156=(A156-DAY(A156)+1+2*7-WEEKDAY(A156-DAY(A156)+8-4,1)),SUMIFS('2) Income'!$E$13:$E$32,'2) Income'!$D$13:$D$32,"2nd Wednesday",'2) Income'!$F$13:$F$32,"&lt;="&amp;$A156),0)))</f>
        <v>0</v>
      </c>
      <c r="AD156" s="8">
        <f>IF(A156="","",IF(COUNTIF('2) Income'!$D$13:$D$32,"3rd Wednesday")=0,0,IF(A156=(A156-DAY(A156)+1+3*7-WEEKDAY(A156-DAY(A156)+8-4,1)),SUMIFS('2) Income'!$E$13:$E$32,'2) Income'!$D$13:$D$32,"3rd Wednesday",'2) Income'!$F$13:$F$32,"&lt;="&amp;$A156),0)))</f>
        <v>0</v>
      </c>
      <c r="AE156" s="8">
        <f>IF(A156="","",IF(COUNTIF('2) Income'!$D$13:$D$32,"4th Wednesday")=0,0,IF(A156=(A156-DAY(A156)+1+4*7-WEEKDAY(A156-DAY(A156)+8-4,1)),SUMIFS('2) Income'!$E$13:$E$32,'2) Income'!$D$13:$D$32,"4th Wednesday",'2) Income'!$F$13:$F$32,"&lt;="&amp;$A156),0)))</f>
        <v>0</v>
      </c>
      <c r="AF156" s="8" cm="1">
        <f t="array" ref="AF156">IF(A156="","",IF(COUNTIF('2) Income'!$D$13:$D$32,"Every 4 Weeks")=0,0,SUMPRODUCT(--(IFERROR(MOD(A156-'2) Income'!$F$13:$F$32,28),1)=0),--('2) Income'!$D$13:$D$32="Every 4 Weeks"),--('2) Income'!$F$13:$F$32&lt;=A156),'2) Income'!$E$13:$E$32)))</f>
        <v>0</v>
      </c>
      <c r="AG156" s="8">
        <f>IF(A156="","",IF(COUNTIF('2) Income'!$D$13:$D$32,"Monthly")=0,0,IF(B156="N",SUMIFS('2) Income'!$E$13:$E$32,'2) Income'!$D$13:$D$32,"monthly",'2) Income'!$F$13:$F$32,"&lt;="&amp;$A156,'2) Income'!$I$13:$I$32,DAY(A156)),SUMIFS('2) Income'!$E$13:$E$32,'2) Income'!$D$13:$D$32,"monthly",'2) Income'!$F$13:$F$32,"&lt;="&amp;$A156,'2) Income'!$I$13:$I$32,"&gt;="&amp;DAY(A156)))))</f>
        <v>0</v>
      </c>
      <c r="AH156" s="8" cm="1">
        <f t="array" ref="AH156">IF(A156="","",IF(COUNTIF('2) Income'!$D$13:$D$32,"Yearly")=0,0,SUMPRODUCT(--('2) Income'!$D$13:$D$32="Yearly"),--('2) Income'!$F$13:$F$32&lt;=A156),IF(B156="N",--('2) Income'!$I$13:$I$32=DAY(A156)),--('2) Income'!$I$13:$I$32&gt;=DAY(A156))),--(IFERROR(MOD('2) Income'!$H$13:$H$32-MONTH(A156)+12,12),1)=0),'2) Income'!$E$13:$E$32)))</f>
        <v>0</v>
      </c>
      <c r="AI156" s="8">
        <f>IF(A156="","",IF(COUNTIF('2) Income'!$D$13:$D$32,"one-time")=0,0,SUMIFS('2) Income'!$E$13:$E$32,'2) Income'!$D$13:$D$32,"one-time",'2) Income'!$F$13:$F$32,"="&amp;$A156)))</f>
        <v>0</v>
      </c>
      <c r="AJ156" s="9">
        <f t="shared" si="11"/>
        <v>0</v>
      </c>
    </row>
    <row r="157" spans="1:36">
      <c r="A157" s="7">
        <f>IF(A156="","",IF(A156+1&lt;='1) Period'!$E$21,A156+1,""))</f>
        <v>45629</v>
      </c>
      <c r="B157" s="7" t="str">
        <f t="shared" si="12"/>
        <v>N</v>
      </c>
      <c r="C157" t="str">
        <f t="shared" si="13"/>
        <v>F</v>
      </c>
      <c r="D157" s="8">
        <f>IF(A157="","",IF(TEXT(A157,"dddd")='4) Happy Money'!$E$23,WAllowance,0))</f>
        <v>0</v>
      </c>
      <c r="E157" s="8">
        <f>IF(A157="","",IF(B157="N",SUMIF(TMonthly[Day of the Month],DAY(A157),TMonthly[Amount]),SUMIF(TMonthly[Day of the Month],"&gt;="&amp;DAY(A157),TMonthly[Amount])))</f>
        <v>35</v>
      </c>
      <c r="F157" s="8" cm="1">
        <f t="array" ref="F157">IF(A157="","",SUMPRODUCT(--(TYearly[Due Date]&lt;=A157),IF(B157="N",--(TYearly[Day]=DAY(A157)),--(TYearly[Day]&gt;=DAY(A157))),--(IFERROR(MOD(TYearly[Month]-MONTH(A157)+12,12),1)=0),TYearly[Amount]))</f>
        <v>0</v>
      </c>
      <c r="G157" s="8">
        <f>IF(A157="","",SUMIF(TOneTime[Due Date],A157,TOneTime[Amount]))</f>
        <v>0</v>
      </c>
      <c r="H157" s="8" cm="1">
        <f t="array" ref="H157">IF(A157="","",IF(COUNTIF(TOther[Frequency],$H$1)=0,0,SUMPRODUCT(--(IFERROR(MOD(A157-TOther[Start Date],7),1)=0),--(TOther[Frequency]=$H$1),--(TOther[Start Date]&lt;=A157),--(TOther[End Date Calc]&gt;=A157),TOther[Amount])))</f>
        <v>0</v>
      </c>
      <c r="I157" s="8" cm="1">
        <f t="array" ref="I157">IF(A157="","",IF(COUNTIF(TOther[Frequency],$I$1)=0,0,SUMPRODUCT(--(IFERROR(MOD(A157-TOther[Start Date],14),1)=0),--(TOther[Frequency]=$I$1),--(TOther[Start Date]&lt;=A157),--(TOther[End Date Calc]&gt;=A157),TOther[Amount])))</f>
        <v>0</v>
      </c>
      <c r="J157" s="8">
        <f>IF(A157="","",IF(COUNTIF(TOther[Frequency],$J$1)=0,0,IF(OR(DAY(A157)=1,DAY(A157)=15),SUMIFS(TOther[Amount],TOther[Frequency],$J$1,TOther[Start Date],"&lt;="&amp;$A157,TOther[End Date Calc],"&gt;="&amp;A157),0)))</f>
        <v>0</v>
      </c>
      <c r="K157" s="8">
        <f>IF(A157="","",IF(COUNTIF(TOther[Frequency],$K$1)=0,0,IF(A157=(A157-DAY(A157)+1+2*7-WEEKDAY(A157-DAY(A157)+8-4,1)),SUMIFS(TOther[Amount],TOther[Frequency],$K$1,TOther[Start Date],"&lt;="&amp;$A157,TOther[End Date Calc],"&gt;="&amp;A157),0)))</f>
        <v>0</v>
      </c>
      <c r="L157" s="8">
        <f>IF(A157="","",IF(COUNTIF(TOther[Frequency],$L$1)=0,0,IF(A157=(A157-DAY(A157)+1+3*7-WEEKDAY(A157-DAY(A157)+8-4,1)),SUMIFS(TOther[Amount],TOther[Frequency],$L$1,TOther[Start Date],"&lt;="&amp;$A157,TOther[End Date Calc],"&gt;="&amp;A157),0)))</f>
        <v>0</v>
      </c>
      <c r="M157" s="8">
        <f>IF(A157="","",IF(COUNTIF(TOther[Frequency],$M$1)=0,0,IF(A157=(A157-DAY(A157)+1+4*7-WEEKDAY(A157-DAY(A157)+8-4,1)),SUMIFS(TOther[Amount],TOther[Frequency],$M$1,TOther[Start Date],"&lt;="&amp;$A157,TOther[End Date Calc],"&gt;="&amp;A157),0)))</f>
        <v>0</v>
      </c>
      <c r="N157" s="8" cm="1">
        <f t="array" ref="N157">IF(A157="","",IF(COUNTIF(TOther[Frequency],$N$1)=0,0,SUMPRODUCT(--(IFERROR(MOD(A157-TOther[Start Date],28),1)=0),--(TOther[Frequency]=$N$1),--(TOther[Start Date]&lt;=A157),--(TOther[End Date Calc]&gt;=A157),TOther[Amount])))</f>
        <v>0</v>
      </c>
      <c r="O157" s="8" cm="1">
        <f t="array" ref="O157">IF(A157="","",IF(COUNTIF(TOther[Frequency],$O$1)=0,0,SUMPRODUCT(--(IFERROR(MOD(A157-TOther[Start Date],42),1)=0),--(TOther[Frequency]=$O$1),--(TOther[Start Date]&lt;=A157),--(TOther[End Date Calc]&gt;=A157),TOther[Amount])))</f>
        <v>0</v>
      </c>
      <c r="P157" s="8" cm="1">
        <f t="array" ref="P157">IF(A157="","",IF(COUNTIF(TOther[Frequency],$P$1)=0,0,SUMPRODUCT(--(IFERROR(MOD(A157-TOther[Start Date],56),1)=0),--(TOther[Frequency]=$P$1),--(TOther[Start Date]&lt;=A157),--(TOther[End Date Calc]&gt;=A157),TOther[Amount])))</f>
        <v>0</v>
      </c>
      <c r="Q157" s="8">
        <f>IF(A157="","",IF(COUNTIF(TOther[Frequency],$Q$1)=0,0,IF(B157="N",SUMIFS(TOther[Amount],TOther[Frequency],$Q$1,TOther[Start Date],"&lt;="&amp;$A157,TOther[End Date Calc],"&gt;="&amp;A157,TOther[Start Day],DAY(A157)),SUMIFS(TOther[Amount],TOther[Frequency],$Q$1,TOther[Start Date],"&lt;="&amp;$A157,TOther[End Date Calc],"&gt;="&amp;A157,TOther[Start Day],"&gt;="&amp;DAY(A157)))))</f>
        <v>0</v>
      </c>
      <c r="R157" s="8" cm="1">
        <f t="array" ref="R157">IF(A157="","",IF(COUNTIF(TOther[Frequency],R$1)=0,0,SUMPRODUCT(--(TOther[Frequency]=R$1),--(TOther[Start Date]&lt;=A157),--(TOther[End Date Calc]&gt;=A157),IF(B157="N",--(TOther[Start Day]=DAY(A157)),--(TOther[Start Day]&gt;=DAY(A157))),--(IFERROR(MOD(TOther[Start Month]-MONTH(A157)+2,2),1)=0),TOther[Amount])))</f>
        <v>0</v>
      </c>
      <c r="S157" s="8" cm="1">
        <f t="array" ref="S157">IF(A157="","",IF(COUNTIF(TOther[Frequency],S$1)=0,0,SUMPRODUCT(--(TOther[Frequency]=S$1),--(TOther[Start Date]&lt;=A157),--(TOther[End Date Calc]&gt;=A157),IF(B157="N",--(TOther[Start Day]=DAY(A157)),--(TOther[Start Day]&gt;=DAY(A157))),--(IFERROR(MOD(TOther[Start Month]-MONTH(A157)+3,3),1)=0),TOther[Amount])))</f>
        <v>0</v>
      </c>
      <c r="T157" s="8" cm="1">
        <f t="array" ref="T157">IF($A157="","",IF(COUNTIF(TOther[Frequency],T$1)=0,0,SUMPRODUCT(--(TOther[Frequency]=T$1),--(TOther[Start Date]&lt;=$A157),--(TOther[End Date Calc]&gt;=$A157),IF($B157="N",--(TOther[Start Day]=DAY($A157)),--(TOther[Start Day]&gt;=DAY($A157))),--(IFERROR(MOD(TOther[Start Month]-MONTH($A157)+4,4),1)=0),TOther[Amount])))</f>
        <v>0</v>
      </c>
      <c r="U157" s="8" cm="1">
        <f t="array" ref="U157">IF(A157="","",IF(COUNTIF(TOther[Frequency],$U$1)=0,0,SUMPRODUCT(--(TOther[Frequency]=$U$1),--(TOther[Start Date]&lt;=A157),--(TOther[End Date Calc]&gt;=A157),IF(B157="N",--(TOther[Start Day]=DAY(A157)),--(TOther[Start Day]&gt;=DAY(A157))),--(IFERROR(MOD(TOther[Start Month]-MONTH(A157)+6,6),1)=0),TOther[Amount])))</f>
        <v>0</v>
      </c>
      <c r="V157" s="8" cm="1">
        <f t="array" ref="V157">IF(A157="","",IF(COUNTIF(TOther[Frequency],$V$1)=0,0,SUMPRODUCT(--(TOther[Frequency]=$V$1),--(TOther[Start Date]&lt;=A157),--(TOther[End Date Calc]&gt;=A157),IF(B157="N",--(TOther[Start Day]=DAY(A157)),--(TOther[Start Day]&gt;=DAY(A157))),--(IFERROR(MOD(TOther[Start Month]-MONTH(A157)+12,12),1)=0),TOther[Amount])))</f>
        <v>0</v>
      </c>
      <c r="W157" s="8">
        <f>IF(A157="","",SUMIFS(TOther[Amount],TOther[Start Date],A157,TOther[Frequency],$W$1))</f>
        <v>0</v>
      </c>
      <c r="X157" s="9">
        <f t="shared" si="10"/>
        <v>35</v>
      </c>
      <c r="Y157" s="9">
        <f t="shared" si="14"/>
        <v>0</v>
      </c>
      <c r="Z157" s="8" cm="1">
        <f t="array" ref="Z157">IF(A157="","",IF(COUNTIF('2) Income'!$D$13:$D$32,"Weekly")=0,0,SUMPRODUCT(--(IFERROR(MOD(A157-'2) Income'!$F$13:$F$32,7),1)=0),--('2) Income'!$D$13:$D$32="Weekly"),--('2) Income'!$F$13:$F$32&lt;=A157),'2) Income'!$E$13:$E$32)))</f>
        <v>0</v>
      </c>
      <c r="AA157" s="8" cm="1">
        <f t="array" ref="AA157">IF(A157="","",IF(COUNTIF('2) Income'!$D$13:$D$32,"Every Other Week")=0,0,SUMPRODUCT(--(IFERROR(MOD(A157-'2) Income'!$F$13:$F$32,14),1)=0),--('2) Income'!$D$13:$D$32="Every Other Week"),--('2) Income'!$F$13:$F$32&lt;=A157),'2) Income'!$E$13:$E$32)))</f>
        <v>0</v>
      </c>
      <c r="AB157" s="8">
        <f>IF(A157="","",IF(COUNTIF('2) Income'!$D$13:$D$32,"1st and 15th")=0,0,IF(OR(DAY(A157)=1,DAY(A157)=15),SUMIFS('2) Income'!$E$13:$E$32,'2) Income'!$D$13:$D$32,"1st and 15th",'2) Income'!$F$13:$F$32,"&lt;="&amp;$A157),0)))</f>
        <v>0</v>
      </c>
      <c r="AC157" s="8">
        <f>IF(A157="","",IF(COUNTIF('2) Income'!$D$13:$D$32,"2nd Wednesday")=0,0,IF(A157=(A157-DAY(A157)+1+2*7-WEEKDAY(A157-DAY(A157)+8-4,1)),SUMIFS('2) Income'!$E$13:$E$32,'2) Income'!$D$13:$D$32,"2nd Wednesday",'2) Income'!$F$13:$F$32,"&lt;="&amp;$A157),0)))</f>
        <v>0</v>
      </c>
      <c r="AD157" s="8">
        <f>IF(A157="","",IF(COUNTIF('2) Income'!$D$13:$D$32,"3rd Wednesday")=0,0,IF(A157=(A157-DAY(A157)+1+3*7-WEEKDAY(A157-DAY(A157)+8-4,1)),SUMIFS('2) Income'!$E$13:$E$32,'2) Income'!$D$13:$D$32,"3rd Wednesday",'2) Income'!$F$13:$F$32,"&lt;="&amp;$A157),0)))</f>
        <v>0</v>
      </c>
      <c r="AE157" s="8">
        <f>IF(A157="","",IF(COUNTIF('2) Income'!$D$13:$D$32,"4th Wednesday")=0,0,IF(A157=(A157-DAY(A157)+1+4*7-WEEKDAY(A157-DAY(A157)+8-4,1)),SUMIFS('2) Income'!$E$13:$E$32,'2) Income'!$D$13:$D$32,"4th Wednesday",'2) Income'!$F$13:$F$32,"&lt;="&amp;$A157),0)))</f>
        <v>0</v>
      </c>
      <c r="AF157" s="8" cm="1">
        <f t="array" ref="AF157">IF(A157="","",IF(COUNTIF('2) Income'!$D$13:$D$32,"Every 4 Weeks")=0,0,SUMPRODUCT(--(IFERROR(MOD(A157-'2) Income'!$F$13:$F$32,28),1)=0),--('2) Income'!$D$13:$D$32="Every 4 Weeks"),--('2) Income'!$F$13:$F$32&lt;=A157),'2) Income'!$E$13:$E$32)))</f>
        <v>0</v>
      </c>
      <c r="AG157" s="8">
        <f>IF(A157="","",IF(COUNTIF('2) Income'!$D$13:$D$32,"Monthly")=0,0,IF(B157="N",SUMIFS('2) Income'!$E$13:$E$32,'2) Income'!$D$13:$D$32,"monthly",'2) Income'!$F$13:$F$32,"&lt;="&amp;$A157,'2) Income'!$I$13:$I$32,DAY(A157)),SUMIFS('2) Income'!$E$13:$E$32,'2) Income'!$D$13:$D$32,"monthly",'2) Income'!$F$13:$F$32,"&lt;="&amp;$A157,'2) Income'!$I$13:$I$32,"&gt;="&amp;DAY(A157)))))</f>
        <v>0</v>
      </c>
      <c r="AH157" s="8" cm="1">
        <f t="array" ref="AH157">IF(A157="","",IF(COUNTIF('2) Income'!$D$13:$D$32,"Yearly")=0,0,SUMPRODUCT(--('2) Income'!$D$13:$D$32="Yearly"),--('2) Income'!$F$13:$F$32&lt;=A157),IF(B157="N",--('2) Income'!$I$13:$I$32=DAY(A157)),--('2) Income'!$I$13:$I$32&gt;=DAY(A157))),--(IFERROR(MOD('2) Income'!$H$13:$H$32-MONTH(A157)+12,12),1)=0),'2) Income'!$E$13:$E$32)))</f>
        <v>0</v>
      </c>
      <c r="AI157" s="8">
        <f>IF(A157="","",IF(COUNTIF('2) Income'!$D$13:$D$32,"one-time")=0,0,SUMIFS('2) Income'!$E$13:$E$32,'2) Income'!$D$13:$D$32,"one-time",'2) Income'!$F$13:$F$32,"="&amp;$A157)))</f>
        <v>0</v>
      </c>
      <c r="AJ157" s="9">
        <f t="shared" si="11"/>
        <v>0</v>
      </c>
    </row>
    <row r="158" spans="1:36">
      <c r="A158" s="7">
        <f>IF(A157="","",IF(A157+1&lt;='1) Period'!$E$21,A157+1,""))</f>
        <v>45630</v>
      </c>
      <c r="B158" s="7" t="str">
        <f t="shared" si="12"/>
        <v>N</v>
      </c>
      <c r="C158" t="str">
        <f t="shared" si="13"/>
        <v>F</v>
      </c>
      <c r="D158" s="8">
        <f>IF(A158="","",IF(TEXT(A158,"dddd")='4) Happy Money'!$E$23,WAllowance,0))</f>
        <v>0</v>
      </c>
      <c r="E158" s="8">
        <f>IF(A158="","",IF(B158="N",SUMIF(TMonthly[Day of the Month],DAY(A158),TMonthly[Amount]),SUMIF(TMonthly[Day of the Month],"&gt;="&amp;DAY(A158),TMonthly[Amount])))</f>
        <v>35</v>
      </c>
      <c r="F158" s="8" cm="1">
        <f t="array" ref="F158">IF(A158="","",SUMPRODUCT(--(TYearly[Due Date]&lt;=A158),IF(B158="N",--(TYearly[Day]=DAY(A158)),--(TYearly[Day]&gt;=DAY(A158))),--(IFERROR(MOD(TYearly[Month]-MONTH(A158)+12,12),1)=0),TYearly[Amount]))</f>
        <v>0</v>
      </c>
      <c r="G158" s="8">
        <f>IF(A158="","",SUMIF(TOneTime[Due Date],A158,TOneTime[Amount]))</f>
        <v>0</v>
      </c>
      <c r="H158" s="8" cm="1">
        <f t="array" ref="H158">IF(A158="","",IF(COUNTIF(TOther[Frequency],$H$1)=0,0,SUMPRODUCT(--(IFERROR(MOD(A158-TOther[Start Date],7),1)=0),--(TOther[Frequency]=$H$1),--(TOther[Start Date]&lt;=A158),--(TOther[End Date Calc]&gt;=A158),TOther[Amount])))</f>
        <v>0</v>
      </c>
      <c r="I158" s="8" cm="1">
        <f t="array" ref="I158">IF(A158="","",IF(COUNTIF(TOther[Frequency],$I$1)=0,0,SUMPRODUCT(--(IFERROR(MOD(A158-TOther[Start Date],14),1)=0),--(TOther[Frequency]=$I$1),--(TOther[Start Date]&lt;=A158),--(TOther[End Date Calc]&gt;=A158),TOther[Amount])))</f>
        <v>0</v>
      </c>
      <c r="J158" s="8">
        <f>IF(A158="","",IF(COUNTIF(TOther[Frequency],$J$1)=0,0,IF(OR(DAY(A158)=1,DAY(A158)=15),SUMIFS(TOther[Amount],TOther[Frequency],$J$1,TOther[Start Date],"&lt;="&amp;$A158,TOther[End Date Calc],"&gt;="&amp;A158),0)))</f>
        <v>0</v>
      </c>
      <c r="K158" s="8">
        <f>IF(A158="","",IF(COUNTIF(TOther[Frequency],$K$1)=0,0,IF(A158=(A158-DAY(A158)+1+2*7-WEEKDAY(A158-DAY(A158)+8-4,1)),SUMIFS(TOther[Amount],TOther[Frequency],$K$1,TOther[Start Date],"&lt;="&amp;$A158,TOther[End Date Calc],"&gt;="&amp;A158),0)))</f>
        <v>0</v>
      </c>
      <c r="L158" s="8">
        <f>IF(A158="","",IF(COUNTIF(TOther[Frequency],$L$1)=0,0,IF(A158=(A158-DAY(A158)+1+3*7-WEEKDAY(A158-DAY(A158)+8-4,1)),SUMIFS(TOther[Amount],TOther[Frequency],$L$1,TOther[Start Date],"&lt;="&amp;$A158,TOther[End Date Calc],"&gt;="&amp;A158),0)))</f>
        <v>0</v>
      </c>
      <c r="M158" s="8">
        <f>IF(A158="","",IF(COUNTIF(TOther[Frequency],$M$1)=0,0,IF(A158=(A158-DAY(A158)+1+4*7-WEEKDAY(A158-DAY(A158)+8-4,1)),SUMIFS(TOther[Amount],TOther[Frequency],$M$1,TOther[Start Date],"&lt;="&amp;$A158,TOther[End Date Calc],"&gt;="&amp;A158),0)))</f>
        <v>0</v>
      </c>
      <c r="N158" s="8" cm="1">
        <f t="array" ref="N158">IF(A158="","",IF(COUNTIF(TOther[Frequency],$N$1)=0,0,SUMPRODUCT(--(IFERROR(MOD(A158-TOther[Start Date],28),1)=0),--(TOther[Frequency]=$N$1),--(TOther[Start Date]&lt;=A158),--(TOther[End Date Calc]&gt;=A158),TOther[Amount])))</f>
        <v>0</v>
      </c>
      <c r="O158" s="8" cm="1">
        <f t="array" ref="O158">IF(A158="","",IF(COUNTIF(TOther[Frequency],$O$1)=0,0,SUMPRODUCT(--(IFERROR(MOD(A158-TOther[Start Date],42),1)=0),--(TOther[Frequency]=$O$1),--(TOther[Start Date]&lt;=A158),--(TOther[End Date Calc]&gt;=A158),TOther[Amount])))</f>
        <v>0</v>
      </c>
      <c r="P158" s="8" cm="1">
        <f t="array" ref="P158">IF(A158="","",IF(COUNTIF(TOther[Frequency],$P$1)=0,0,SUMPRODUCT(--(IFERROR(MOD(A158-TOther[Start Date],56),1)=0),--(TOther[Frequency]=$P$1),--(TOther[Start Date]&lt;=A158),--(TOther[End Date Calc]&gt;=A158),TOther[Amount])))</f>
        <v>0</v>
      </c>
      <c r="Q158" s="8">
        <f>IF(A158="","",IF(COUNTIF(TOther[Frequency],$Q$1)=0,0,IF(B158="N",SUMIFS(TOther[Amount],TOther[Frequency],$Q$1,TOther[Start Date],"&lt;="&amp;$A158,TOther[End Date Calc],"&gt;="&amp;A158,TOther[Start Day],DAY(A158)),SUMIFS(TOther[Amount],TOther[Frequency],$Q$1,TOther[Start Date],"&lt;="&amp;$A158,TOther[End Date Calc],"&gt;="&amp;A158,TOther[Start Day],"&gt;="&amp;DAY(A158)))))</f>
        <v>0</v>
      </c>
      <c r="R158" s="8" cm="1">
        <f t="array" ref="R158">IF(A158="","",IF(COUNTIF(TOther[Frequency],R$1)=0,0,SUMPRODUCT(--(TOther[Frequency]=R$1),--(TOther[Start Date]&lt;=A158),--(TOther[End Date Calc]&gt;=A158),IF(B158="N",--(TOther[Start Day]=DAY(A158)),--(TOther[Start Day]&gt;=DAY(A158))),--(IFERROR(MOD(TOther[Start Month]-MONTH(A158)+2,2),1)=0),TOther[Amount])))</f>
        <v>0</v>
      </c>
      <c r="S158" s="8" cm="1">
        <f t="array" ref="S158">IF(A158="","",IF(COUNTIF(TOther[Frequency],S$1)=0,0,SUMPRODUCT(--(TOther[Frequency]=S$1),--(TOther[Start Date]&lt;=A158),--(TOther[End Date Calc]&gt;=A158),IF(B158="N",--(TOther[Start Day]=DAY(A158)),--(TOther[Start Day]&gt;=DAY(A158))),--(IFERROR(MOD(TOther[Start Month]-MONTH(A158)+3,3),1)=0),TOther[Amount])))</f>
        <v>0</v>
      </c>
      <c r="T158" s="8" cm="1">
        <f t="array" ref="T158">IF($A158="","",IF(COUNTIF(TOther[Frequency],T$1)=0,0,SUMPRODUCT(--(TOther[Frequency]=T$1),--(TOther[Start Date]&lt;=$A158),--(TOther[End Date Calc]&gt;=$A158),IF($B158="N",--(TOther[Start Day]=DAY($A158)),--(TOther[Start Day]&gt;=DAY($A158))),--(IFERROR(MOD(TOther[Start Month]-MONTH($A158)+4,4),1)=0),TOther[Amount])))</f>
        <v>0</v>
      </c>
      <c r="U158" s="8" cm="1">
        <f t="array" ref="U158">IF(A158="","",IF(COUNTIF(TOther[Frequency],$U$1)=0,0,SUMPRODUCT(--(TOther[Frequency]=$U$1),--(TOther[Start Date]&lt;=A158),--(TOther[End Date Calc]&gt;=A158),IF(B158="N",--(TOther[Start Day]=DAY(A158)),--(TOther[Start Day]&gt;=DAY(A158))),--(IFERROR(MOD(TOther[Start Month]-MONTH(A158)+6,6),1)=0),TOther[Amount])))</f>
        <v>0</v>
      </c>
      <c r="V158" s="8" cm="1">
        <f t="array" ref="V158">IF(A158="","",IF(COUNTIF(TOther[Frequency],$V$1)=0,0,SUMPRODUCT(--(TOther[Frequency]=$V$1),--(TOther[Start Date]&lt;=A158),--(TOther[End Date Calc]&gt;=A158),IF(B158="N",--(TOther[Start Day]=DAY(A158)),--(TOther[Start Day]&gt;=DAY(A158))),--(IFERROR(MOD(TOther[Start Month]-MONTH(A158)+12,12),1)=0),TOther[Amount])))</f>
        <v>0</v>
      </c>
      <c r="W158" s="8">
        <f>IF(A158="","",SUMIFS(TOther[Amount],TOther[Start Date],A158,TOther[Frequency],$W$1))</f>
        <v>0</v>
      </c>
      <c r="X158" s="9">
        <f t="shared" si="10"/>
        <v>35</v>
      </c>
      <c r="Y158" s="9">
        <f t="shared" si="14"/>
        <v>0</v>
      </c>
      <c r="Z158" s="8" cm="1">
        <f t="array" ref="Z158">IF(A158="","",IF(COUNTIF('2) Income'!$D$13:$D$32,"Weekly")=0,0,SUMPRODUCT(--(IFERROR(MOD(A158-'2) Income'!$F$13:$F$32,7),1)=0),--('2) Income'!$D$13:$D$32="Weekly"),--('2) Income'!$F$13:$F$32&lt;=A158),'2) Income'!$E$13:$E$32)))</f>
        <v>0</v>
      </c>
      <c r="AA158" s="8" cm="1">
        <f t="array" ref="AA158">IF(A158="","",IF(COUNTIF('2) Income'!$D$13:$D$32,"Every Other Week")=0,0,SUMPRODUCT(--(IFERROR(MOD(A158-'2) Income'!$F$13:$F$32,14),1)=0),--('2) Income'!$D$13:$D$32="Every Other Week"),--('2) Income'!$F$13:$F$32&lt;=A158),'2) Income'!$E$13:$E$32)))</f>
        <v>0</v>
      </c>
      <c r="AB158" s="8">
        <f>IF(A158="","",IF(COUNTIF('2) Income'!$D$13:$D$32,"1st and 15th")=0,0,IF(OR(DAY(A158)=1,DAY(A158)=15),SUMIFS('2) Income'!$E$13:$E$32,'2) Income'!$D$13:$D$32,"1st and 15th",'2) Income'!$F$13:$F$32,"&lt;="&amp;$A158),0)))</f>
        <v>0</v>
      </c>
      <c r="AC158" s="8">
        <f>IF(A158="","",IF(COUNTIF('2) Income'!$D$13:$D$32,"2nd Wednesday")=0,0,IF(A158=(A158-DAY(A158)+1+2*7-WEEKDAY(A158-DAY(A158)+8-4,1)),SUMIFS('2) Income'!$E$13:$E$32,'2) Income'!$D$13:$D$32,"2nd Wednesday",'2) Income'!$F$13:$F$32,"&lt;="&amp;$A158),0)))</f>
        <v>0</v>
      </c>
      <c r="AD158" s="8">
        <f>IF(A158="","",IF(COUNTIF('2) Income'!$D$13:$D$32,"3rd Wednesday")=0,0,IF(A158=(A158-DAY(A158)+1+3*7-WEEKDAY(A158-DAY(A158)+8-4,1)),SUMIFS('2) Income'!$E$13:$E$32,'2) Income'!$D$13:$D$32,"3rd Wednesday",'2) Income'!$F$13:$F$32,"&lt;="&amp;$A158),0)))</f>
        <v>0</v>
      </c>
      <c r="AE158" s="8">
        <f>IF(A158="","",IF(COUNTIF('2) Income'!$D$13:$D$32,"4th Wednesday")=0,0,IF(A158=(A158-DAY(A158)+1+4*7-WEEKDAY(A158-DAY(A158)+8-4,1)),SUMIFS('2) Income'!$E$13:$E$32,'2) Income'!$D$13:$D$32,"4th Wednesday",'2) Income'!$F$13:$F$32,"&lt;="&amp;$A158),0)))</f>
        <v>0</v>
      </c>
      <c r="AF158" s="8" cm="1">
        <f t="array" ref="AF158">IF(A158="","",IF(COUNTIF('2) Income'!$D$13:$D$32,"Every 4 Weeks")=0,0,SUMPRODUCT(--(IFERROR(MOD(A158-'2) Income'!$F$13:$F$32,28),1)=0),--('2) Income'!$D$13:$D$32="Every 4 Weeks"),--('2) Income'!$F$13:$F$32&lt;=A158),'2) Income'!$E$13:$E$32)))</f>
        <v>0</v>
      </c>
      <c r="AG158" s="8">
        <f>IF(A158="","",IF(COUNTIF('2) Income'!$D$13:$D$32,"Monthly")=0,0,IF(B158="N",SUMIFS('2) Income'!$E$13:$E$32,'2) Income'!$D$13:$D$32,"monthly",'2) Income'!$F$13:$F$32,"&lt;="&amp;$A158,'2) Income'!$I$13:$I$32,DAY(A158)),SUMIFS('2) Income'!$E$13:$E$32,'2) Income'!$D$13:$D$32,"monthly",'2) Income'!$F$13:$F$32,"&lt;="&amp;$A158,'2) Income'!$I$13:$I$32,"&gt;="&amp;DAY(A158)))))</f>
        <v>0</v>
      </c>
      <c r="AH158" s="8" cm="1">
        <f t="array" ref="AH158">IF(A158="","",IF(COUNTIF('2) Income'!$D$13:$D$32,"Yearly")=0,0,SUMPRODUCT(--('2) Income'!$D$13:$D$32="Yearly"),--('2) Income'!$F$13:$F$32&lt;=A158),IF(B158="N",--('2) Income'!$I$13:$I$32=DAY(A158)),--('2) Income'!$I$13:$I$32&gt;=DAY(A158))),--(IFERROR(MOD('2) Income'!$H$13:$H$32-MONTH(A158)+12,12),1)=0),'2) Income'!$E$13:$E$32)))</f>
        <v>0</v>
      </c>
      <c r="AI158" s="8">
        <f>IF(A158="","",IF(COUNTIF('2) Income'!$D$13:$D$32,"one-time")=0,0,SUMIFS('2) Income'!$E$13:$E$32,'2) Income'!$D$13:$D$32,"one-time",'2) Income'!$F$13:$F$32,"="&amp;$A158)))</f>
        <v>0</v>
      </c>
      <c r="AJ158" s="9">
        <f t="shared" si="11"/>
        <v>0</v>
      </c>
    </row>
    <row r="159" spans="1:36">
      <c r="A159" s="7">
        <f>IF(A158="","",IF(A158+1&lt;='1) Period'!$E$21,A158+1,""))</f>
        <v>45631</v>
      </c>
      <c r="B159" s="7" t="str">
        <f t="shared" si="12"/>
        <v>N</v>
      </c>
      <c r="C159" t="str">
        <f t="shared" si="13"/>
        <v>F</v>
      </c>
      <c r="D159" s="8">
        <f>IF(A159="","",IF(TEXT(A159,"dddd")='4) Happy Money'!$E$23,WAllowance,0))</f>
        <v>0</v>
      </c>
      <c r="E159" s="8">
        <f>IF(A159="","",IF(B159="N",SUMIF(TMonthly[Day of the Month],DAY(A159),TMonthly[Amount]),SUMIF(TMonthly[Day of the Month],"&gt;="&amp;DAY(A159),TMonthly[Amount])))</f>
        <v>0</v>
      </c>
      <c r="F159" s="8" cm="1">
        <f t="array" ref="F159">IF(A159="","",SUMPRODUCT(--(TYearly[Due Date]&lt;=A159),IF(B159="N",--(TYearly[Day]=DAY(A159)),--(TYearly[Day]&gt;=DAY(A159))),--(IFERROR(MOD(TYearly[Month]-MONTH(A159)+12,12),1)=0),TYearly[Amount]))</f>
        <v>0</v>
      </c>
      <c r="G159" s="8">
        <f>IF(A159="","",SUMIF(TOneTime[Due Date],A159,TOneTime[Amount]))</f>
        <v>0</v>
      </c>
      <c r="H159" s="8" cm="1">
        <f t="array" ref="H159">IF(A159="","",IF(COUNTIF(TOther[Frequency],$H$1)=0,0,SUMPRODUCT(--(IFERROR(MOD(A159-TOther[Start Date],7),1)=0),--(TOther[Frequency]=$H$1),--(TOther[Start Date]&lt;=A159),--(TOther[End Date Calc]&gt;=A159),TOther[Amount])))</f>
        <v>0</v>
      </c>
      <c r="I159" s="8" cm="1">
        <f t="array" ref="I159">IF(A159="","",IF(COUNTIF(TOther[Frequency],$I$1)=0,0,SUMPRODUCT(--(IFERROR(MOD(A159-TOther[Start Date],14),1)=0),--(TOther[Frequency]=$I$1),--(TOther[Start Date]&lt;=A159),--(TOther[End Date Calc]&gt;=A159),TOther[Amount])))</f>
        <v>0</v>
      </c>
      <c r="J159" s="8">
        <f>IF(A159="","",IF(COUNTIF(TOther[Frequency],$J$1)=0,0,IF(OR(DAY(A159)=1,DAY(A159)=15),SUMIFS(TOther[Amount],TOther[Frequency],$J$1,TOther[Start Date],"&lt;="&amp;$A159,TOther[End Date Calc],"&gt;="&amp;A159),0)))</f>
        <v>0</v>
      </c>
      <c r="K159" s="8">
        <f>IF(A159="","",IF(COUNTIF(TOther[Frequency],$K$1)=0,0,IF(A159=(A159-DAY(A159)+1+2*7-WEEKDAY(A159-DAY(A159)+8-4,1)),SUMIFS(TOther[Amount],TOther[Frequency],$K$1,TOther[Start Date],"&lt;="&amp;$A159,TOther[End Date Calc],"&gt;="&amp;A159),0)))</f>
        <v>0</v>
      </c>
      <c r="L159" s="8">
        <f>IF(A159="","",IF(COUNTIF(TOther[Frequency],$L$1)=0,0,IF(A159=(A159-DAY(A159)+1+3*7-WEEKDAY(A159-DAY(A159)+8-4,1)),SUMIFS(TOther[Amount],TOther[Frequency],$L$1,TOther[Start Date],"&lt;="&amp;$A159,TOther[End Date Calc],"&gt;="&amp;A159),0)))</f>
        <v>0</v>
      </c>
      <c r="M159" s="8">
        <f>IF(A159="","",IF(COUNTIF(TOther[Frequency],$M$1)=0,0,IF(A159=(A159-DAY(A159)+1+4*7-WEEKDAY(A159-DAY(A159)+8-4,1)),SUMIFS(TOther[Amount],TOther[Frequency],$M$1,TOther[Start Date],"&lt;="&amp;$A159,TOther[End Date Calc],"&gt;="&amp;A159),0)))</f>
        <v>0</v>
      </c>
      <c r="N159" s="8" cm="1">
        <f t="array" ref="N159">IF(A159="","",IF(COUNTIF(TOther[Frequency],$N$1)=0,0,SUMPRODUCT(--(IFERROR(MOD(A159-TOther[Start Date],28),1)=0),--(TOther[Frequency]=$N$1),--(TOther[Start Date]&lt;=A159),--(TOther[End Date Calc]&gt;=A159),TOther[Amount])))</f>
        <v>0</v>
      </c>
      <c r="O159" s="8" cm="1">
        <f t="array" ref="O159">IF(A159="","",IF(COUNTIF(TOther[Frequency],$O$1)=0,0,SUMPRODUCT(--(IFERROR(MOD(A159-TOther[Start Date],42),1)=0),--(TOther[Frequency]=$O$1),--(TOther[Start Date]&lt;=A159),--(TOther[End Date Calc]&gt;=A159),TOther[Amount])))</f>
        <v>0</v>
      </c>
      <c r="P159" s="8" cm="1">
        <f t="array" ref="P159">IF(A159="","",IF(COUNTIF(TOther[Frequency],$P$1)=0,0,SUMPRODUCT(--(IFERROR(MOD(A159-TOther[Start Date],56),1)=0),--(TOther[Frequency]=$P$1),--(TOther[Start Date]&lt;=A159),--(TOther[End Date Calc]&gt;=A159),TOther[Amount])))</f>
        <v>0</v>
      </c>
      <c r="Q159" s="8">
        <f>IF(A159="","",IF(COUNTIF(TOther[Frequency],$Q$1)=0,0,IF(B159="N",SUMIFS(TOther[Amount],TOther[Frequency],$Q$1,TOther[Start Date],"&lt;="&amp;$A159,TOther[End Date Calc],"&gt;="&amp;A159,TOther[Start Day],DAY(A159)),SUMIFS(TOther[Amount],TOther[Frequency],$Q$1,TOther[Start Date],"&lt;="&amp;$A159,TOther[End Date Calc],"&gt;="&amp;A159,TOther[Start Day],"&gt;="&amp;DAY(A159)))))</f>
        <v>0</v>
      </c>
      <c r="R159" s="8" cm="1">
        <f t="array" ref="R159">IF(A159="","",IF(COUNTIF(TOther[Frequency],R$1)=0,0,SUMPRODUCT(--(TOther[Frequency]=R$1),--(TOther[Start Date]&lt;=A159),--(TOther[End Date Calc]&gt;=A159),IF(B159="N",--(TOther[Start Day]=DAY(A159)),--(TOther[Start Day]&gt;=DAY(A159))),--(IFERROR(MOD(TOther[Start Month]-MONTH(A159)+2,2),1)=0),TOther[Amount])))</f>
        <v>0</v>
      </c>
      <c r="S159" s="8" cm="1">
        <f t="array" ref="S159">IF(A159="","",IF(COUNTIF(TOther[Frequency],S$1)=0,0,SUMPRODUCT(--(TOther[Frequency]=S$1),--(TOther[Start Date]&lt;=A159),--(TOther[End Date Calc]&gt;=A159),IF(B159="N",--(TOther[Start Day]=DAY(A159)),--(TOther[Start Day]&gt;=DAY(A159))),--(IFERROR(MOD(TOther[Start Month]-MONTH(A159)+3,3),1)=0),TOther[Amount])))</f>
        <v>0</v>
      </c>
      <c r="T159" s="8" cm="1">
        <f t="array" ref="T159">IF($A159="","",IF(COUNTIF(TOther[Frequency],T$1)=0,0,SUMPRODUCT(--(TOther[Frequency]=T$1),--(TOther[Start Date]&lt;=$A159),--(TOther[End Date Calc]&gt;=$A159),IF($B159="N",--(TOther[Start Day]=DAY($A159)),--(TOther[Start Day]&gt;=DAY($A159))),--(IFERROR(MOD(TOther[Start Month]-MONTH($A159)+4,4),1)=0),TOther[Amount])))</f>
        <v>0</v>
      </c>
      <c r="U159" s="8" cm="1">
        <f t="array" ref="U159">IF(A159="","",IF(COUNTIF(TOther[Frequency],$U$1)=0,0,SUMPRODUCT(--(TOther[Frequency]=$U$1),--(TOther[Start Date]&lt;=A159),--(TOther[End Date Calc]&gt;=A159),IF(B159="N",--(TOther[Start Day]=DAY(A159)),--(TOther[Start Day]&gt;=DAY(A159))),--(IFERROR(MOD(TOther[Start Month]-MONTH(A159)+6,6),1)=0),TOther[Amount])))</f>
        <v>0</v>
      </c>
      <c r="V159" s="8" cm="1">
        <f t="array" ref="V159">IF(A159="","",IF(COUNTIF(TOther[Frequency],$V$1)=0,0,SUMPRODUCT(--(TOther[Frequency]=$V$1),--(TOther[Start Date]&lt;=A159),--(TOther[End Date Calc]&gt;=A159),IF(B159="N",--(TOther[Start Day]=DAY(A159)),--(TOther[Start Day]&gt;=DAY(A159))),--(IFERROR(MOD(TOther[Start Month]-MONTH(A159)+12,12),1)=0),TOther[Amount])))</f>
        <v>0</v>
      </c>
      <c r="W159" s="8">
        <f>IF(A159="","",SUMIFS(TOther[Amount],TOther[Start Date],A159,TOther[Frequency],$W$1))</f>
        <v>0</v>
      </c>
      <c r="X159" s="9">
        <f t="shared" si="10"/>
        <v>0</v>
      </c>
      <c r="Y159" s="9">
        <f t="shared" si="14"/>
        <v>0</v>
      </c>
      <c r="Z159" s="8" cm="1">
        <f t="array" ref="Z159">IF(A159="","",IF(COUNTIF('2) Income'!$D$13:$D$32,"Weekly")=0,0,SUMPRODUCT(--(IFERROR(MOD(A159-'2) Income'!$F$13:$F$32,7),1)=0),--('2) Income'!$D$13:$D$32="Weekly"),--('2) Income'!$F$13:$F$32&lt;=A159),'2) Income'!$E$13:$E$32)))</f>
        <v>0</v>
      </c>
      <c r="AA159" s="8" cm="1">
        <f t="array" ref="AA159">IF(A159="","",IF(COUNTIF('2) Income'!$D$13:$D$32,"Every Other Week")=0,0,SUMPRODUCT(--(IFERROR(MOD(A159-'2) Income'!$F$13:$F$32,14),1)=0),--('2) Income'!$D$13:$D$32="Every Other Week"),--('2) Income'!$F$13:$F$32&lt;=A159),'2) Income'!$E$13:$E$32)))</f>
        <v>0</v>
      </c>
      <c r="AB159" s="8">
        <f>IF(A159="","",IF(COUNTIF('2) Income'!$D$13:$D$32,"1st and 15th")=0,0,IF(OR(DAY(A159)=1,DAY(A159)=15),SUMIFS('2) Income'!$E$13:$E$32,'2) Income'!$D$13:$D$32,"1st and 15th",'2) Income'!$F$13:$F$32,"&lt;="&amp;$A159),0)))</f>
        <v>0</v>
      </c>
      <c r="AC159" s="8">
        <f>IF(A159="","",IF(COUNTIF('2) Income'!$D$13:$D$32,"2nd Wednesday")=0,0,IF(A159=(A159-DAY(A159)+1+2*7-WEEKDAY(A159-DAY(A159)+8-4,1)),SUMIFS('2) Income'!$E$13:$E$32,'2) Income'!$D$13:$D$32,"2nd Wednesday",'2) Income'!$F$13:$F$32,"&lt;="&amp;$A159),0)))</f>
        <v>0</v>
      </c>
      <c r="AD159" s="8">
        <f>IF(A159="","",IF(COUNTIF('2) Income'!$D$13:$D$32,"3rd Wednesday")=0,0,IF(A159=(A159-DAY(A159)+1+3*7-WEEKDAY(A159-DAY(A159)+8-4,1)),SUMIFS('2) Income'!$E$13:$E$32,'2) Income'!$D$13:$D$32,"3rd Wednesday",'2) Income'!$F$13:$F$32,"&lt;="&amp;$A159),0)))</f>
        <v>0</v>
      </c>
      <c r="AE159" s="8">
        <f>IF(A159="","",IF(COUNTIF('2) Income'!$D$13:$D$32,"4th Wednesday")=0,0,IF(A159=(A159-DAY(A159)+1+4*7-WEEKDAY(A159-DAY(A159)+8-4,1)),SUMIFS('2) Income'!$E$13:$E$32,'2) Income'!$D$13:$D$32,"4th Wednesday",'2) Income'!$F$13:$F$32,"&lt;="&amp;$A159),0)))</f>
        <v>0</v>
      </c>
      <c r="AF159" s="8" cm="1">
        <f t="array" ref="AF159">IF(A159="","",IF(COUNTIF('2) Income'!$D$13:$D$32,"Every 4 Weeks")=0,0,SUMPRODUCT(--(IFERROR(MOD(A159-'2) Income'!$F$13:$F$32,28),1)=0),--('2) Income'!$D$13:$D$32="Every 4 Weeks"),--('2) Income'!$F$13:$F$32&lt;=A159),'2) Income'!$E$13:$E$32)))</f>
        <v>0</v>
      </c>
      <c r="AG159" s="8">
        <f>IF(A159="","",IF(COUNTIF('2) Income'!$D$13:$D$32,"Monthly")=0,0,IF(B159="N",SUMIFS('2) Income'!$E$13:$E$32,'2) Income'!$D$13:$D$32,"monthly",'2) Income'!$F$13:$F$32,"&lt;="&amp;$A159,'2) Income'!$I$13:$I$32,DAY(A159)),SUMIFS('2) Income'!$E$13:$E$32,'2) Income'!$D$13:$D$32,"monthly",'2) Income'!$F$13:$F$32,"&lt;="&amp;$A159,'2) Income'!$I$13:$I$32,"&gt;="&amp;DAY(A159)))))</f>
        <v>0</v>
      </c>
      <c r="AH159" s="8" cm="1">
        <f t="array" ref="AH159">IF(A159="","",IF(COUNTIF('2) Income'!$D$13:$D$32,"Yearly")=0,0,SUMPRODUCT(--('2) Income'!$D$13:$D$32="Yearly"),--('2) Income'!$F$13:$F$32&lt;=A159),IF(B159="N",--('2) Income'!$I$13:$I$32=DAY(A159)),--('2) Income'!$I$13:$I$32&gt;=DAY(A159))),--(IFERROR(MOD('2) Income'!$H$13:$H$32-MONTH(A159)+12,12),1)=0),'2) Income'!$E$13:$E$32)))</f>
        <v>0</v>
      </c>
      <c r="AI159" s="8">
        <f>IF(A159="","",IF(COUNTIF('2) Income'!$D$13:$D$32,"one-time")=0,0,SUMIFS('2) Income'!$E$13:$E$32,'2) Income'!$D$13:$D$32,"one-time",'2) Income'!$F$13:$F$32,"="&amp;$A159)))</f>
        <v>0</v>
      </c>
      <c r="AJ159" s="9">
        <f t="shared" si="11"/>
        <v>0</v>
      </c>
    </row>
    <row r="160" spans="1:36">
      <c r="A160" s="7">
        <f>IF(A159="","",IF(A159+1&lt;='1) Period'!$E$21,A159+1,""))</f>
        <v>45632</v>
      </c>
      <c r="B160" s="7" t="str">
        <f t="shared" si="12"/>
        <v>N</v>
      </c>
      <c r="C160" t="str">
        <f t="shared" si="13"/>
        <v>F</v>
      </c>
      <c r="D160" s="8">
        <f>IF(A160="","",IF(TEXT(A160,"dddd")='4) Happy Money'!$E$23,WAllowance,0))</f>
        <v>0</v>
      </c>
      <c r="E160" s="8">
        <f>IF(A160="","",IF(B160="N",SUMIF(TMonthly[Day of the Month],DAY(A160),TMonthly[Amount]),SUMIF(TMonthly[Day of the Month],"&gt;="&amp;DAY(A160),TMonthly[Amount])))</f>
        <v>0</v>
      </c>
      <c r="F160" s="8" cm="1">
        <f t="array" ref="F160">IF(A160="","",SUMPRODUCT(--(TYearly[Due Date]&lt;=A160),IF(B160="N",--(TYearly[Day]=DAY(A160)),--(TYearly[Day]&gt;=DAY(A160))),--(IFERROR(MOD(TYearly[Month]-MONTH(A160)+12,12),1)=0),TYearly[Amount]))</f>
        <v>0</v>
      </c>
      <c r="G160" s="8">
        <f>IF(A160="","",SUMIF(TOneTime[Due Date],A160,TOneTime[Amount]))</f>
        <v>0</v>
      </c>
      <c r="H160" s="8" cm="1">
        <f t="array" ref="H160">IF(A160="","",IF(COUNTIF(TOther[Frequency],$H$1)=0,0,SUMPRODUCT(--(IFERROR(MOD(A160-TOther[Start Date],7),1)=0),--(TOther[Frequency]=$H$1),--(TOther[Start Date]&lt;=A160),--(TOther[End Date Calc]&gt;=A160),TOther[Amount])))</f>
        <v>0</v>
      </c>
      <c r="I160" s="8" cm="1">
        <f t="array" ref="I160">IF(A160="","",IF(COUNTIF(TOther[Frequency],$I$1)=0,0,SUMPRODUCT(--(IFERROR(MOD(A160-TOther[Start Date],14),1)=0),--(TOther[Frequency]=$I$1),--(TOther[Start Date]&lt;=A160),--(TOther[End Date Calc]&gt;=A160),TOther[Amount])))</f>
        <v>0</v>
      </c>
      <c r="J160" s="8">
        <f>IF(A160="","",IF(COUNTIF(TOther[Frequency],$J$1)=0,0,IF(OR(DAY(A160)=1,DAY(A160)=15),SUMIFS(TOther[Amount],TOther[Frequency],$J$1,TOther[Start Date],"&lt;="&amp;$A160,TOther[End Date Calc],"&gt;="&amp;A160),0)))</f>
        <v>0</v>
      </c>
      <c r="K160" s="8">
        <f>IF(A160="","",IF(COUNTIF(TOther[Frequency],$K$1)=0,0,IF(A160=(A160-DAY(A160)+1+2*7-WEEKDAY(A160-DAY(A160)+8-4,1)),SUMIFS(TOther[Amount],TOther[Frequency],$K$1,TOther[Start Date],"&lt;="&amp;$A160,TOther[End Date Calc],"&gt;="&amp;A160),0)))</f>
        <v>0</v>
      </c>
      <c r="L160" s="8">
        <f>IF(A160="","",IF(COUNTIF(TOther[Frequency],$L$1)=0,0,IF(A160=(A160-DAY(A160)+1+3*7-WEEKDAY(A160-DAY(A160)+8-4,1)),SUMIFS(TOther[Amount],TOther[Frequency],$L$1,TOther[Start Date],"&lt;="&amp;$A160,TOther[End Date Calc],"&gt;="&amp;A160),0)))</f>
        <v>0</v>
      </c>
      <c r="M160" s="8">
        <f>IF(A160="","",IF(COUNTIF(TOther[Frequency],$M$1)=0,0,IF(A160=(A160-DAY(A160)+1+4*7-WEEKDAY(A160-DAY(A160)+8-4,1)),SUMIFS(TOther[Amount],TOther[Frequency],$M$1,TOther[Start Date],"&lt;="&amp;$A160,TOther[End Date Calc],"&gt;="&amp;A160),0)))</f>
        <v>0</v>
      </c>
      <c r="N160" s="8" cm="1">
        <f t="array" ref="N160">IF(A160="","",IF(COUNTIF(TOther[Frequency],$N$1)=0,0,SUMPRODUCT(--(IFERROR(MOD(A160-TOther[Start Date],28),1)=0),--(TOther[Frequency]=$N$1),--(TOther[Start Date]&lt;=A160),--(TOther[End Date Calc]&gt;=A160),TOther[Amount])))</f>
        <v>0</v>
      </c>
      <c r="O160" s="8" cm="1">
        <f t="array" ref="O160">IF(A160="","",IF(COUNTIF(TOther[Frequency],$O$1)=0,0,SUMPRODUCT(--(IFERROR(MOD(A160-TOther[Start Date],42),1)=0),--(TOther[Frequency]=$O$1),--(TOther[Start Date]&lt;=A160),--(TOther[End Date Calc]&gt;=A160),TOther[Amount])))</f>
        <v>0</v>
      </c>
      <c r="P160" s="8" cm="1">
        <f t="array" ref="P160">IF(A160="","",IF(COUNTIF(TOther[Frequency],$P$1)=0,0,SUMPRODUCT(--(IFERROR(MOD(A160-TOther[Start Date],56),1)=0),--(TOther[Frequency]=$P$1),--(TOther[Start Date]&lt;=A160),--(TOther[End Date Calc]&gt;=A160),TOther[Amount])))</f>
        <v>0</v>
      </c>
      <c r="Q160" s="8">
        <f>IF(A160="","",IF(COUNTIF(TOther[Frequency],$Q$1)=0,0,IF(B160="N",SUMIFS(TOther[Amount],TOther[Frequency],$Q$1,TOther[Start Date],"&lt;="&amp;$A160,TOther[End Date Calc],"&gt;="&amp;A160,TOther[Start Day],DAY(A160)),SUMIFS(TOther[Amount],TOther[Frequency],$Q$1,TOther[Start Date],"&lt;="&amp;$A160,TOther[End Date Calc],"&gt;="&amp;A160,TOther[Start Day],"&gt;="&amp;DAY(A160)))))</f>
        <v>0</v>
      </c>
      <c r="R160" s="8" cm="1">
        <f t="array" ref="R160">IF(A160="","",IF(COUNTIF(TOther[Frequency],R$1)=0,0,SUMPRODUCT(--(TOther[Frequency]=R$1),--(TOther[Start Date]&lt;=A160),--(TOther[End Date Calc]&gt;=A160),IF(B160="N",--(TOther[Start Day]=DAY(A160)),--(TOther[Start Day]&gt;=DAY(A160))),--(IFERROR(MOD(TOther[Start Month]-MONTH(A160)+2,2),1)=0),TOther[Amount])))</f>
        <v>0</v>
      </c>
      <c r="S160" s="8" cm="1">
        <f t="array" ref="S160">IF(A160="","",IF(COUNTIF(TOther[Frequency],S$1)=0,0,SUMPRODUCT(--(TOther[Frequency]=S$1),--(TOther[Start Date]&lt;=A160),--(TOther[End Date Calc]&gt;=A160),IF(B160="N",--(TOther[Start Day]=DAY(A160)),--(TOther[Start Day]&gt;=DAY(A160))),--(IFERROR(MOD(TOther[Start Month]-MONTH(A160)+3,3),1)=0),TOther[Amount])))</f>
        <v>0</v>
      </c>
      <c r="T160" s="8" cm="1">
        <f t="array" ref="T160">IF($A160="","",IF(COUNTIF(TOther[Frequency],T$1)=0,0,SUMPRODUCT(--(TOther[Frequency]=T$1),--(TOther[Start Date]&lt;=$A160),--(TOther[End Date Calc]&gt;=$A160),IF($B160="N",--(TOther[Start Day]=DAY($A160)),--(TOther[Start Day]&gt;=DAY($A160))),--(IFERROR(MOD(TOther[Start Month]-MONTH($A160)+4,4),1)=0),TOther[Amount])))</f>
        <v>0</v>
      </c>
      <c r="U160" s="8" cm="1">
        <f t="array" ref="U160">IF(A160="","",IF(COUNTIF(TOther[Frequency],$U$1)=0,0,SUMPRODUCT(--(TOther[Frequency]=$U$1),--(TOther[Start Date]&lt;=A160),--(TOther[End Date Calc]&gt;=A160),IF(B160="N",--(TOther[Start Day]=DAY(A160)),--(TOther[Start Day]&gt;=DAY(A160))),--(IFERROR(MOD(TOther[Start Month]-MONTH(A160)+6,6),1)=0),TOther[Amount])))</f>
        <v>0</v>
      </c>
      <c r="V160" s="8" cm="1">
        <f t="array" ref="V160">IF(A160="","",IF(COUNTIF(TOther[Frequency],$V$1)=0,0,SUMPRODUCT(--(TOther[Frequency]=$V$1),--(TOther[Start Date]&lt;=A160),--(TOther[End Date Calc]&gt;=A160),IF(B160="N",--(TOther[Start Day]=DAY(A160)),--(TOther[Start Day]&gt;=DAY(A160))),--(IFERROR(MOD(TOther[Start Month]-MONTH(A160)+12,12),1)=0),TOther[Amount])))</f>
        <v>0</v>
      </c>
      <c r="W160" s="8">
        <f>IF(A160="","",SUMIFS(TOther[Amount],TOther[Start Date],A160,TOther[Frequency],$W$1))</f>
        <v>0</v>
      </c>
      <c r="X160" s="9">
        <f t="shared" si="10"/>
        <v>0</v>
      </c>
      <c r="Y160" s="9">
        <f t="shared" si="14"/>
        <v>0</v>
      </c>
      <c r="Z160" s="8" cm="1">
        <f t="array" ref="Z160">IF(A160="","",IF(COUNTIF('2) Income'!$D$13:$D$32,"Weekly")=0,0,SUMPRODUCT(--(IFERROR(MOD(A160-'2) Income'!$F$13:$F$32,7),1)=0),--('2) Income'!$D$13:$D$32="Weekly"),--('2) Income'!$F$13:$F$32&lt;=A160),'2) Income'!$E$13:$E$32)))</f>
        <v>0</v>
      </c>
      <c r="AA160" s="8" cm="1">
        <f t="array" ref="AA160">IF(A160="","",IF(COUNTIF('2) Income'!$D$13:$D$32,"Every Other Week")=0,0,SUMPRODUCT(--(IFERROR(MOD(A160-'2) Income'!$F$13:$F$32,14),1)=0),--('2) Income'!$D$13:$D$32="Every Other Week"),--('2) Income'!$F$13:$F$32&lt;=A160),'2) Income'!$E$13:$E$32)))</f>
        <v>2300</v>
      </c>
      <c r="AB160" s="8">
        <f>IF(A160="","",IF(COUNTIF('2) Income'!$D$13:$D$32,"1st and 15th")=0,0,IF(OR(DAY(A160)=1,DAY(A160)=15),SUMIFS('2) Income'!$E$13:$E$32,'2) Income'!$D$13:$D$32,"1st and 15th",'2) Income'!$F$13:$F$32,"&lt;="&amp;$A160),0)))</f>
        <v>0</v>
      </c>
      <c r="AC160" s="8">
        <f>IF(A160="","",IF(COUNTIF('2) Income'!$D$13:$D$32,"2nd Wednesday")=0,0,IF(A160=(A160-DAY(A160)+1+2*7-WEEKDAY(A160-DAY(A160)+8-4,1)),SUMIFS('2) Income'!$E$13:$E$32,'2) Income'!$D$13:$D$32,"2nd Wednesday",'2) Income'!$F$13:$F$32,"&lt;="&amp;$A160),0)))</f>
        <v>0</v>
      </c>
      <c r="AD160" s="8">
        <f>IF(A160="","",IF(COUNTIF('2) Income'!$D$13:$D$32,"3rd Wednesday")=0,0,IF(A160=(A160-DAY(A160)+1+3*7-WEEKDAY(A160-DAY(A160)+8-4,1)),SUMIFS('2) Income'!$E$13:$E$32,'2) Income'!$D$13:$D$32,"3rd Wednesday",'2) Income'!$F$13:$F$32,"&lt;="&amp;$A160),0)))</f>
        <v>0</v>
      </c>
      <c r="AE160" s="8">
        <f>IF(A160="","",IF(COUNTIF('2) Income'!$D$13:$D$32,"4th Wednesday")=0,0,IF(A160=(A160-DAY(A160)+1+4*7-WEEKDAY(A160-DAY(A160)+8-4,1)),SUMIFS('2) Income'!$E$13:$E$32,'2) Income'!$D$13:$D$32,"4th Wednesday",'2) Income'!$F$13:$F$32,"&lt;="&amp;$A160),0)))</f>
        <v>0</v>
      </c>
      <c r="AF160" s="8" cm="1">
        <f t="array" ref="AF160">IF(A160="","",IF(COUNTIF('2) Income'!$D$13:$D$32,"Every 4 Weeks")=0,0,SUMPRODUCT(--(IFERROR(MOD(A160-'2) Income'!$F$13:$F$32,28),1)=0),--('2) Income'!$D$13:$D$32="Every 4 Weeks"),--('2) Income'!$F$13:$F$32&lt;=A160),'2) Income'!$E$13:$E$32)))</f>
        <v>0</v>
      </c>
      <c r="AG160" s="8">
        <f>IF(A160="","",IF(COUNTIF('2) Income'!$D$13:$D$32,"Monthly")=0,0,IF(B160="N",SUMIFS('2) Income'!$E$13:$E$32,'2) Income'!$D$13:$D$32,"monthly",'2) Income'!$F$13:$F$32,"&lt;="&amp;$A160,'2) Income'!$I$13:$I$32,DAY(A160)),SUMIFS('2) Income'!$E$13:$E$32,'2) Income'!$D$13:$D$32,"monthly",'2) Income'!$F$13:$F$32,"&lt;="&amp;$A160,'2) Income'!$I$13:$I$32,"&gt;="&amp;DAY(A160)))))</f>
        <v>0</v>
      </c>
      <c r="AH160" s="8" cm="1">
        <f t="array" ref="AH160">IF(A160="","",IF(COUNTIF('2) Income'!$D$13:$D$32,"Yearly")=0,0,SUMPRODUCT(--('2) Income'!$D$13:$D$32="Yearly"),--('2) Income'!$F$13:$F$32&lt;=A160),IF(B160="N",--('2) Income'!$I$13:$I$32=DAY(A160)),--('2) Income'!$I$13:$I$32&gt;=DAY(A160))),--(IFERROR(MOD('2) Income'!$H$13:$H$32-MONTH(A160)+12,12),1)=0),'2) Income'!$E$13:$E$32)))</f>
        <v>0</v>
      </c>
      <c r="AI160" s="8">
        <f>IF(A160="","",IF(COUNTIF('2) Income'!$D$13:$D$32,"one-time")=0,0,SUMIFS('2) Income'!$E$13:$E$32,'2) Income'!$D$13:$D$32,"one-time",'2) Income'!$F$13:$F$32,"="&amp;$A160)))</f>
        <v>0</v>
      </c>
      <c r="AJ160" s="9">
        <f t="shared" si="11"/>
        <v>2300</v>
      </c>
    </row>
    <row r="161" spans="1:36">
      <c r="A161" s="7">
        <f>IF(A160="","",IF(A160+1&lt;='1) Period'!$E$21,A160+1,""))</f>
        <v>45633</v>
      </c>
      <c r="B161" s="7" t="str">
        <f t="shared" si="12"/>
        <v>N</v>
      </c>
      <c r="C161" t="str">
        <f t="shared" si="13"/>
        <v>Y</v>
      </c>
      <c r="D161" s="8">
        <f>IF(A161="","",IF(TEXT(A161,"dddd")='4) Happy Money'!$E$23,WAllowance,0))</f>
        <v>0</v>
      </c>
      <c r="E161" s="8">
        <f>IF(A161="","",IF(B161="N",SUMIF(TMonthly[Day of the Month],DAY(A161),TMonthly[Amount]),SUMIF(TMonthly[Day of the Month],"&gt;="&amp;DAY(A161),TMonthly[Amount])))</f>
        <v>0</v>
      </c>
      <c r="F161" s="8" cm="1">
        <f t="array" ref="F161">IF(A161="","",SUMPRODUCT(--(TYearly[Due Date]&lt;=A161),IF(B161="N",--(TYearly[Day]=DAY(A161)),--(TYearly[Day]&gt;=DAY(A161))),--(IFERROR(MOD(TYearly[Month]-MONTH(A161)+12,12),1)=0),TYearly[Amount]))</f>
        <v>0</v>
      </c>
      <c r="G161" s="8">
        <f>IF(A161="","",SUMIF(TOneTime[Due Date],A161,TOneTime[Amount]))</f>
        <v>0</v>
      </c>
      <c r="H161" s="8" cm="1">
        <f t="array" ref="H161">IF(A161="","",IF(COUNTIF(TOther[Frequency],$H$1)=0,0,SUMPRODUCT(--(IFERROR(MOD(A161-TOther[Start Date],7),1)=0),--(TOther[Frequency]=$H$1),--(TOther[Start Date]&lt;=A161),--(TOther[End Date Calc]&gt;=A161),TOther[Amount])))</f>
        <v>0</v>
      </c>
      <c r="I161" s="8" cm="1">
        <f t="array" ref="I161">IF(A161="","",IF(COUNTIF(TOther[Frequency],$I$1)=0,0,SUMPRODUCT(--(IFERROR(MOD(A161-TOther[Start Date],14),1)=0),--(TOther[Frequency]=$I$1),--(TOther[Start Date]&lt;=A161),--(TOther[End Date Calc]&gt;=A161),TOther[Amount])))</f>
        <v>0</v>
      </c>
      <c r="J161" s="8">
        <f>IF(A161="","",IF(COUNTIF(TOther[Frequency],$J$1)=0,0,IF(OR(DAY(A161)=1,DAY(A161)=15),SUMIFS(TOther[Amount],TOther[Frequency],$J$1,TOther[Start Date],"&lt;="&amp;$A161,TOther[End Date Calc],"&gt;="&amp;A161),0)))</f>
        <v>0</v>
      </c>
      <c r="K161" s="8">
        <f>IF(A161="","",IF(COUNTIF(TOther[Frequency],$K$1)=0,0,IF(A161=(A161-DAY(A161)+1+2*7-WEEKDAY(A161-DAY(A161)+8-4,1)),SUMIFS(TOther[Amount],TOther[Frequency],$K$1,TOther[Start Date],"&lt;="&amp;$A161,TOther[End Date Calc],"&gt;="&amp;A161),0)))</f>
        <v>0</v>
      </c>
      <c r="L161" s="8">
        <f>IF(A161="","",IF(COUNTIF(TOther[Frequency],$L$1)=0,0,IF(A161=(A161-DAY(A161)+1+3*7-WEEKDAY(A161-DAY(A161)+8-4,1)),SUMIFS(TOther[Amount],TOther[Frequency],$L$1,TOther[Start Date],"&lt;="&amp;$A161,TOther[End Date Calc],"&gt;="&amp;A161),0)))</f>
        <v>0</v>
      </c>
      <c r="M161" s="8">
        <f>IF(A161="","",IF(COUNTIF(TOther[Frequency],$M$1)=0,0,IF(A161=(A161-DAY(A161)+1+4*7-WEEKDAY(A161-DAY(A161)+8-4,1)),SUMIFS(TOther[Amount],TOther[Frequency],$M$1,TOther[Start Date],"&lt;="&amp;$A161,TOther[End Date Calc],"&gt;="&amp;A161),0)))</f>
        <v>0</v>
      </c>
      <c r="N161" s="8" cm="1">
        <f t="array" ref="N161">IF(A161="","",IF(COUNTIF(TOther[Frequency],$N$1)=0,0,SUMPRODUCT(--(IFERROR(MOD(A161-TOther[Start Date],28),1)=0),--(TOther[Frequency]=$N$1),--(TOther[Start Date]&lt;=A161),--(TOther[End Date Calc]&gt;=A161),TOther[Amount])))</f>
        <v>0</v>
      </c>
      <c r="O161" s="8" cm="1">
        <f t="array" ref="O161">IF(A161="","",IF(COUNTIF(TOther[Frequency],$O$1)=0,0,SUMPRODUCT(--(IFERROR(MOD(A161-TOther[Start Date],42),1)=0),--(TOther[Frequency]=$O$1),--(TOther[Start Date]&lt;=A161),--(TOther[End Date Calc]&gt;=A161),TOther[Amount])))</f>
        <v>0</v>
      </c>
      <c r="P161" s="8" cm="1">
        <f t="array" ref="P161">IF(A161="","",IF(COUNTIF(TOther[Frequency],$P$1)=0,0,SUMPRODUCT(--(IFERROR(MOD(A161-TOther[Start Date],56),1)=0),--(TOther[Frequency]=$P$1),--(TOther[Start Date]&lt;=A161),--(TOther[End Date Calc]&gt;=A161),TOther[Amount])))</f>
        <v>0</v>
      </c>
      <c r="Q161" s="8">
        <f>IF(A161="","",IF(COUNTIF(TOther[Frequency],$Q$1)=0,0,IF(B161="N",SUMIFS(TOther[Amount],TOther[Frequency],$Q$1,TOther[Start Date],"&lt;="&amp;$A161,TOther[End Date Calc],"&gt;="&amp;A161,TOther[Start Day],DAY(A161)),SUMIFS(TOther[Amount],TOther[Frequency],$Q$1,TOther[Start Date],"&lt;="&amp;$A161,TOther[End Date Calc],"&gt;="&amp;A161,TOther[Start Day],"&gt;="&amp;DAY(A161)))))</f>
        <v>0</v>
      </c>
      <c r="R161" s="8" cm="1">
        <f t="array" ref="R161">IF(A161="","",IF(COUNTIF(TOther[Frequency],R$1)=0,0,SUMPRODUCT(--(TOther[Frequency]=R$1),--(TOther[Start Date]&lt;=A161),--(TOther[End Date Calc]&gt;=A161),IF(B161="N",--(TOther[Start Day]=DAY(A161)),--(TOther[Start Day]&gt;=DAY(A161))),--(IFERROR(MOD(TOther[Start Month]-MONTH(A161)+2,2),1)=0),TOther[Amount])))</f>
        <v>0</v>
      </c>
      <c r="S161" s="8" cm="1">
        <f t="array" ref="S161">IF(A161="","",IF(COUNTIF(TOther[Frequency],S$1)=0,0,SUMPRODUCT(--(TOther[Frequency]=S$1),--(TOther[Start Date]&lt;=A161),--(TOther[End Date Calc]&gt;=A161),IF(B161="N",--(TOther[Start Day]=DAY(A161)),--(TOther[Start Day]&gt;=DAY(A161))),--(IFERROR(MOD(TOther[Start Month]-MONTH(A161)+3,3),1)=0),TOther[Amount])))</f>
        <v>0</v>
      </c>
      <c r="T161" s="8" cm="1">
        <f t="array" ref="T161">IF($A161="","",IF(COUNTIF(TOther[Frequency],T$1)=0,0,SUMPRODUCT(--(TOther[Frequency]=T$1),--(TOther[Start Date]&lt;=$A161),--(TOther[End Date Calc]&gt;=$A161),IF($B161="N",--(TOther[Start Day]=DAY($A161)),--(TOther[Start Day]&gt;=DAY($A161))),--(IFERROR(MOD(TOther[Start Month]-MONTH($A161)+4,4),1)=0),TOther[Amount])))</f>
        <v>0</v>
      </c>
      <c r="U161" s="8" cm="1">
        <f t="array" ref="U161">IF(A161="","",IF(COUNTIF(TOther[Frequency],$U$1)=0,0,SUMPRODUCT(--(TOther[Frequency]=$U$1),--(TOther[Start Date]&lt;=A161),--(TOther[End Date Calc]&gt;=A161),IF(B161="N",--(TOther[Start Day]=DAY(A161)),--(TOther[Start Day]&gt;=DAY(A161))),--(IFERROR(MOD(TOther[Start Month]-MONTH(A161)+6,6),1)=0),TOther[Amount])))</f>
        <v>0</v>
      </c>
      <c r="V161" s="8" cm="1">
        <f t="array" ref="V161">IF(A161="","",IF(COUNTIF(TOther[Frequency],$V$1)=0,0,SUMPRODUCT(--(TOther[Frequency]=$V$1),--(TOther[Start Date]&lt;=A161),--(TOther[End Date Calc]&gt;=A161),IF(B161="N",--(TOther[Start Day]=DAY(A161)),--(TOther[Start Day]&gt;=DAY(A161))),--(IFERROR(MOD(TOther[Start Month]-MONTH(A161)+12,12),1)=0),TOther[Amount])))</f>
        <v>0</v>
      </c>
      <c r="W161" s="8">
        <f>IF(A161="","",SUMIFS(TOther[Amount],TOther[Start Date],A161,TOther[Frequency],$W$1))</f>
        <v>0</v>
      </c>
      <c r="X161" s="9">
        <f t="shared" si="10"/>
        <v>0</v>
      </c>
      <c r="Y161" s="9">
        <f t="shared" si="14"/>
        <v>0</v>
      </c>
      <c r="Z161" s="8" cm="1">
        <f t="array" ref="Z161">IF(A161="","",IF(COUNTIF('2) Income'!$D$13:$D$32,"Weekly")=0,0,SUMPRODUCT(--(IFERROR(MOD(A161-'2) Income'!$F$13:$F$32,7),1)=0),--('2) Income'!$D$13:$D$32="Weekly"),--('2) Income'!$F$13:$F$32&lt;=A161),'2) Income'!$E$13:$E$32)))</f>
        <v>0</v>
      </c>
      <c r="AA161" s="8" cm="1">
        <f t="array" ref="AA161">IF(A161="","",IF(COUNTIF('2) Income'!$D$13:$D$32,"Every Other Week")=0,0,SUMPRODUCT(--(IFERROR(MOD(A161-'2) Income'!$F$13:$F$32,14),1)=0),--('2) Income'!$D$13:$D$32="Every Other Week"),--('2) Income'!$F$13:$F$32&lt;=A161),'2) Income'!$E$13:$E$32)))</f>
        <v>0</v>
      </c>
      <c r="AB161" s="8">
        <f>IF(A161="","",IF(COUNTIF('2) Income'!$D$13:$D$32,"1st and 15th")=0,0,IF(OR(DAY(A161)=1,DAY(A161)=15),SUMIFS('2) Income'!$E$13:$E$32,'2) Income'!$D$13:$D$32,"1st and 15th",'2) Income'!$F$13:$F$32,"&lt;="&amp;$A161),0)))</f>
        <v>0</v>
      </c>
      <c r="AC161" s="8">
        <f>IF(A161="","",IF(COUNTIF('2) Income'!$D$13:$D$32,"2nd Wednesday")=0,0,IF(A161=(A161-DAY(A161)+1+2*7-WEEKDAY(A161-DAY(A161)+8-4,1)),SUMIFS('2) Income'!$E$13:$E$32,'2) Income'!$D$13:$D$32,"2nd Wednesday",'2) Income'!$F$13:$F$32,"&lt;="&amp;$A161),0)))</f>
        <v>0</v>
      </c>
      <c r="AD161" s="8">
        <f>IF(A161="","",IF(COUNTIF('2) Income'!$D$13:$D$32,"3rd Wednesday")=0,0,IF(A161=(A161-DAY(A161)+1+3*7-WEEKDAY(A161-DAY(A161)+8-4,1)),SUMIFS('2) Income'!$E$13:$E$32,'2) Income'!$D$13:$D$32,"3rd Wednesday",'2) Income'!$F$13:$F$32,"&lt;="&amp;$A161),0)))</f>
        <v>0</v>
      </c>
      <c r="AE161" s="8">
        <f>IF(A161="","",IF(COUNTIF('2) Income'!$D$13:$D$32,"4th Wednesday")=0,0,IF(A161=(A161-DAY(A161)+1+4*7-WEEKDAY(A161-DAY(A161)+8-4,1)),SUMIFS('2) Income'!$E$13:$E$32,'2) Income'!$D$13:$D$32,"4th Wednesday",'2) Income'!$F$13:$F$32,"&lt;="&amp;$A161),0)))</f>
        <v>0</v>
      </c>
      <c r="AF161" s="8" cm="1">
        <f t="array" ref="AF161">IF(A161="","",IF(COUNTIF('2) Income'!$D$13:$D$32,"Every 4 Weeks")=0,0,SUMPRODUCT(--(IFERROR(MOD(A161-'2) Income'!$F$13:$F$32,28),1)=0),--('2) Income'!$D$13:$D$32="Every 4 Weeks"),--('2) Income'!$F$13:$F$32&lt;=A161),'2) Income'!$E$13:$E$32)))</f>
        <v>0</v>
      </c>
      <c r="AG161" s="8">
        <f>IF(A161="","",IF(COUNTIF('2) Income'!$D$13:$D$32,"Monthly")=0,0,IF(B161="N",SUMIFS('2) Income'!$E$13:$E$32,'2) Income'!$D$13:$D$32,"monthly",'2) Income'!$F$13:$F$32,"&lt;="&amp;$A161,'2) Income'!$I$13:$I$32,DAY(A161)),SUMIFS('2) Income'!$E$13:$E$32,'2) Income'!$D$13:$D$32,"monthly",'2) Income'!$F$13:$F$32,"&lt;="&amp;$A161,'2) Income'!$I$13:$I$32,"&gt;="&amp;DAY(A161)))))</f>
        <v>0</v>
      </c>
      <c r="AH161" s="8" cm="1">
        <f t="array" ref="AH161">IF(A161="","",IF(COUNTIF('2) Income'!$D$13:$D$32,"Yearly")=0,0,SUMPRODUCT(--('2) Income'!$D$13:$D$32="Yearly"),--('2) Income'!$F$13:$F$32&lt;=A161),IF(B161="N",--('2) Income'!$I$13:$I$32=DAY(A161)),--('2) Income'!$I$13:$I$32&gt;=DAY(A161))),--(IFERROR(MOD('2) Income'!$H$13:$H$32-MONTH(A161)+12,12),1)=0),'2) Income'!$E$13:$E$32)))</f>
        <v>0</v>
      </c>
      <c r="AI161" s="8">
        <f>IF(A161="","",IF(COUNTIF('2) Income'!$D$13:$D$32,"one-time")=0,0,SUMIFS('2) Income'!$E$13:$E$32,'2) Income'!$D$13:$D$32,"one-time",'2) Income'!$F$13:$F$32,"="&amp;$A161)))</f>
        <v>0</v>
      </c>
      <c r="AJ161" s="9">
        <f t="shared" si="11"/>
        <v>0</v>
      </c>
    </row>
    <row r="162" spans="1:36">
      <c r="A162" s="7">
        <f>IF(A161="","",IF(A161+1&lt;='1) Period'!$E$21,A161+1,""))</f>
        <v>45634</v>
      </c>
      <c r="B162" s="7" t="str">
        <f t="shared" si="12"/>
        <v>N</v>
      </c>
      <c r="C162" t="str">
        <f t="shared" si="13"/>
        <v>Y</v>
      </c>
      <c r="D162" s="8">
        <f>IF(A162="","",IF(TEXT(A162,"dddd")='4) Happy Money'!$E$23,WAllowance,0))</f>
        <v>0</v>
      </c>
      <c r="E162" s="8">
        <f>IF(A162="","",IF(B162="N",SUMIF(TMonthly[Day of the Month],DAY(A162),TMonthly[Amount]),SUMIF(TMonthly[Day of the Month],"&gt;="&amp;DAY(A162),TMonthly[Amount])))</f>
        <v>0</v>
      </c>
      <c r="F162" s="8" cm="1">
        <f t="array" ref="F162">IF(A162="","",SUMPRODUCT(--(TYearly[Due Date]&lt;=A162),IF(B162="N",--(TYearly[Day]=DAY(A162)),--(TYearly[Day]&gt;=DAY(A162))),--(IFERROR(MOD(TYearly[Month]-MONTH(A162)+12,12),1)=0),TYearly[Amount]))</f>
        <v>0</v>
      </c>
      <c r="G162" s="8">
        <f>IF(A162="","",SUMIF(TOneTime[Due Date],A162,TOneTime[Amount]))</f>
        <v>0</v>
      </c>
      <c r="H162" s="8" cm="1">
        <f t="array" ref="H162">IF(A162="","",IF(COUNTIF(TOther[Frequency],$H$1)=0,0,SUMPRODUCT(--(IFERROR(MOD(A162-TOther[Start Date],7),1)=0),--(TOther[Frequency]=$H$1),--(TOther[Start Date]&lt;=A162),--(TOther[End Date Calc]&gt;=A162),TOther[Amount])))</f>
        <v>0</v>
      </c>
      <c r="I162" s="8" cm="1">
        <f t="array" ref="I162">IF(A162="","",IF(COUNTIF(TOther[Frequency],$I$1)=0,0,SUMPRODUCT(--(IFERROR(MOD(A162-TOther[Start Date],14),1)=0),--(TOther[Frequency]=$I$1),--(TOther[Start Date]&lt;=A162),--(TOther[End Date Calc]&gt;=A162),TOther[Amount])))</f>
        <v>0</v>
      </c>
      <c r="J162" s="8">
        <f>IF(A162="","",IF(COUNTIF(TOther[Frequency],$J$1)=0,0,IF(OR(DAY(A162)=1,DAY(A162)=15),SUMIFS(TOther[Amount],TOther[Frequency],$J$1,TOther[Start Date],"&lt;="&amp;$A162,TOther[End Date Calc],"&gt;="&amp;A162),0)))</f>
        <v>0</v>
      </c>
      <c r="K162" s="8">
        <f>IF(A162="","",IF(COUNTIF(TOther[Frequency],$K$1)=0,0,IF(A162=(A162-DAY(A162)+1+2*7-WEEKDAY(A162-DAY(A162)+8-4,1)),SUMIFS(TOther[Amount],TOther[Frequency],$K$1,TOther[Start Date],"&lt;="&amp;$A162,TOther[End Date Calc],"&gt;="&amp;A162),0)))</f>
        <v>0</v>
      </c>
      <c r="L162" s="8">
        <f>IF(A162="","",IF(COUNTIF(TOther[Frequency],$L$1)=0,0,IF(A162=(A162-DAY(A162)+1+3*7-WEEKDAY(A162-DAY(A162)+8-4,1)),SUMIFS(TOther[Amount],TOther[Frequency],$L$1,TOther[Start Date],"&lt;="&amp;$A162,TOther[End Date Calc],"&gt;="&amp;A162),0)))</f>
        <v>0</v>
      </c>
      <c r="M162" s="8">
        <f>IF(A162="","",IF(COUNTIF(TOther[Frequency],$M$1)=0,0,IF(A162=(A162-DAY(A162)+1+4*7-WEEKDAY(A162-DAY(A162)+8-4,1)),SUMIFS(TOther[Amount],TOther[Frequency],$M$1,TOther[Start Date],"&lt;="&amp;$A162,TOther[End Date Calc],"&gt;="&amp;A162),0)))</f>
        <v>0</v>
      </c>
      <c r="N162" s="8" cm="1">
        <f t="array" ref="N162">IF(A162="","",IF(COUNTIF(TOther[Frequency],$N$1)=0,0,SUMPRODUCT(--(IFERROR(MOD(A162-TOther[Start Date],28),1)=0),--(TOther[Frequency]=$N$1),--(TOther[Start Date]&lt;=A162),--(TOther[End Date Calc]&gt;=A162),TOther[Amount])))</f>
        <v>0</v>
      </c>
      <c r="O162" s="8" cm="1">
        <f t="array" ref="O162">IF(A162="","",IF(COUNTIF(TOther[Frequency],$O$1)=0,0,SUMPRODUCT(--(IFERROR(MOD(A162-TOther[Start Date],42),1)=0),--(TOther[Frequency]=$O$1),--(TOther[Start Date]&lt;=A162),--(TOther[End Date Calc]&gt;=A162),TOther[Amount])))</f>
        <v>0</v>
      </c>
      <c r="P162" s="8" cm="1">
        <f t="array" ref="P162">IF(A162="","",IF(COUNTIF(TOther[Frequency],$P$1)=0,0,SUMPRODUCT(--(IFERROR(MOD(A162-TOther[Start Date],56),1)=0),--(TOther[Frequency]=$P$1),--(TOther[Start Date]&lt;=A162),--(TOther[End Date Calc]&gt;=A162),TOther[Amount])))</f>
        <v>0</v>
      </c>
      <c r="Q162" s="8">
        <f>IF(A162="","",IF(COUNTIF(TOther[Frequency],$Q$1)=0,0,IF(B162="N",SUMIFS(TOther[Amount],TOther[Frequency],$Q$1,TOther[Start Date],"&lt;="&amp;$A162,TOther[End Date Calc],"&gt;="&amp;A162,TOther[Start Day],DAY(A162)),SUMIFS(TOther[Amount],TOther[Frequency],$Q$1,TOther[Start Date],"&lt;="&amp;$A162,TOther[End Date Calc],"&gt;="&amp;A162,TOther[Start Day],"&gt;="&amp;DAY(A162)))))</f>
        <v>0</v>
      </c>
      <c r="R162" s="8" cm="1">
        <f t="array" ref="R162">IF(A162="","",IF(COUNTIF(TOther[Frequency],R$1)=0,0,SUMPRODUCT(--(TOther[Frequency]=R$1),--(TOther[Start Date]&lt;=A162),--(TOther[End Date Calc]&gt;=A162),IF(B162="N",--(TOther[Start Day]=DAY(A162)),--(TOther[Start Day]&gt;=DAY(A162))),--(IFERROR(MOD(TOther[Start Month]-MONTH(A162)+2,2),1)=0),TOther[Amount])))</f>
        <v>0</v>
      </c>
      <c r="S162" s="8" cm="1">
        <f t="array" ref="S162">IF(A162="","",IF(COUNTIF(TOther[Frequency],S$1)=0,0,SUMPRODUCT(--(TOther[Frequency]=S$1),--(TOther[Start Date]&lt;=A162),--(TOther[End Date Calc]&gt;=A162),IF(B162="N",--(TOther[Start Day]=DAY(A162)),--(TOther[Start Day]&gt;=DAY(A162))),--(IFERROR(MOD(TOther[Start Month]-MONTH(A162)+3,3),1)=0),TOther[Amount])))</f>
        <v>0</v>
      </c>
      <c r="T162" s="8" cm="1">
        <f t="array" ref="T162">IF($A162="","",IF(COUNTIF(TOther[Frequency],T$1)=0,0,SUMPRODUCT(--(TOther[Frequency]=T$1),--(TOther[Start Date]&lt;=$A162),--(TOther[End Date Calc]&gt;=$A162),IF($B162="N",--(TOther[Start Day]=DAY($A162)),--(TOther[Start Day]&gt;=DAY($A162))),--(IFERROR(MOD(TOther[Start Month]-MONTH($A162)+4,4),1)=0),TOther[Amount])))</f>
        <v>0</v>
      </c>
      <c r="U162" s="8" cm="1">
        <f t="array" ref="U162">IF(A162="","",IF(COUNTIF(TOther[Frequency],$U$1)=0,0,SUMPRODUCT(--(TOther[Frequency]=$U$1),--(TOther[Start Date]&lt;=A162),--(TOther[End Date Calc]&gt;=A162),IF(B162="N",--(TOther[Start Day]=DAY(A162)),--(TOther[Start Day]&gt;=DAY(A162))),--(IFERROR(MOD(TOther[Start Month]-MONTH(A162)+6,6),1)=0),TOther[Amount])))</f>
        <v>0</v>
      </c>
      <c r="V162" s="8" cm="1">
        <f t="array" ref="V162">IF(A162="","",IF(COUNTIF(TOther[Frequency],$V$1)=0,0,SUMPRODUCT(--(TOther[Frequency]=$V$1),--(TOther[Start Date]&lt;=A162),--(TOther[End Date Calc]&gt;=A162),IF(B162="N",--(TOther[Start Day]=DAY(A162)),--(TOther[Start Day]&gt;=DAY(A162))),--(IFERROR(MOD(TOther[Start Month]-MONTH(A162)+12,12),1)=0),TOther[Amount])))</f>
        <v>0</v>
      </c>
      <c r="W162" s="8">
        <f>IF(A162="","",SUMIFS(TOther[Amount],TOther[Start Date],A162,TOther[Frequency],$W$1))</f>
        <v>0</v>
      </c>
      <c r="X162" s="9">
        <f t="shared" si="10"/>
        <v>0</v>
      </c>
      <c r="Y162" s="9">
        <f t="shared" si="14"/>
        <v>0</v>
      </c>
      <c r="Z162" s="8" cm="1">
        <f t="array" ref="Z162">IF(A162="","",IF(COUNTIF('2) Income'!$D$13:$D$32,"Weekly")=0,0,SUMPRODUCT(--(IFERROR(MOD(A162-'2) Income'!$F$13:$F$32,7),1)=0),--('2) Income'!$D$13:$D$32="Weekly"),--('2) Income'!$F$13:$F$32&lt;=A162),'2) Income'!$E$13:$E$32)))</f>
        <v>0</v>
      </c>
      <c r="AA162" s="8" cm="1">
        <f t="array" ref="AA162">IF(A162="","",IF(COUNTIF('2) Income'!$D$13:$D$32,"Every Other Week")=0,0,SUMPRODUCT(--(IFERROR(MOD(A162-'2) Income'!$F$13:$F$32,14),1)=0),--('2) Income'!$D$13:$D$32="Every Other Week"),--('2) Income'!$F$13:$F$32&lt;=A162),'2) Income'!$E$13:$E$32)))</f>
        <v>0</v>
      </c>
      <c r="AB162" s="8">
        <f>IF(A162="","",IF(COUNTIF('2) Income'!$D$13:$D$32,"1st and 15th")=0,0,IF(OR(DAY(A162)=1,DAY(A162)=15),SUMIFS('2) Income'!$E$13:$E$32,'2) Income'!$D$13:$D$32,"1st and 15th",'2) Income'!$F$13:$F$32,"&lt;="&amp;$A162),0)))</f>
        <v>0</v>
      </c>
      <c r="AC162" s="8">
        <f>IF(A162="","",IF(COUNTIF('2) Income'!$D$13:$D$32,"2nd Wednesday")=0,0,IF(A162=(A162-DAY(A162)+1+2*7-WEEKDAY(A162-DAY(A162)+8-4,1)),SUMIFS('2) Income'!$E$13:$E$32,'2) Income'!$D$13:$D$32,"2nd Wednesday",'2) Income'!$F$13:$F$32,"&lt;="&amp;$A162),0)))</f>
        <v>0</v>
      </c>
      <c r="AD162" s="8">
        <f>IF(A162="","",IF(COUNTIF('2) Income'!$D$13:$D$32,"3rd Wednesday")=0,0,IF(A162=(A162-DAY(A162)+1+3*7-WEEKDAY(A162-DAY(A162)+8-4,1)),SUMIFS('2) Income'!$E$13:$E$32,'2) Income'!$D$13:$D$32,"3rd Wednesday",'2) Income'!$F$13:$F$32,"&lt;="&amp;$A162),0)))</f>
        <v>0</v>
      </c>
      <c r="AE162" s="8">
        <f>IF(A162="","",IF(COUNTIF('2) Income'!$D$13:$D$32,"4th Wednesday")=0,0,IF(A162=(A162-DAY(A162)+1+4*7-WEEKDAY(A162-DAY(A162)+8-4,1)),SUMIFS('2) Income'!$E$13:$E$32,'2) Income'!$D$13:$D$32,"4th Wednesday",'2) Income'!$F$13:$F$32,"&lt;="&amp;$A162),0)))</f>
        <v>0</v>
      </c>
      <c r="AF162" s="8" cm="1">
        <f t="array" ref="AF162">IF(A162="","",IF(COUNTIF('2) Income'!$D$13:$D$32,"Every 4 Weeks")=0,0,SUMPRODUCT(--(IFERROR(MOD(A162-'2) Income'!$F$13:$F$32,28),1)=0),--('2) Income'!$D$13:$D$32="Every 4 Weeks"),--('2) Income'!$F$13:$F$32&lt;=A162),'2) Income'!$E$13:$E$32)))</f>
        <v>0</v>
      </c>
      <c r="AG162" s="8">
        <f>IF(A162="","",IF(COUNTIF('2) Income'!$D$13:$D$32,"Monthly")=0,0,IF(B162="N",SUMIFS('2) Income'!$E$13:$E$32,'2) Income'!$D$13:$D$32,"monthly",'2) Income'!$F$13:$F$32,"&lt;="&amp;$A162,'2) Income'!$I$13:$I$32,DAY(A162)),SUMIFS('2) Income'!$E$13:$E$32,'2) Income'!$D$13:$D$32,"monthly",'2) Income'!$F$13:$F$32,"&lt;="&amp;$A162,'2) Income'!$I$13:$I$32,"&gt;="&amp;DAY(A162)))))</f>
        <v>0</v>
      </c>
      <c r="AH162" s="8" cm="1">
        <f t="array" ref="AH162">IF(A162="","",IF(COUNTIF('2) Income'!$D$13:$D$32,"Yearly")=0,0,SUMPRODUCT(--('2) Income'!$D$13:$D$32="Yearly"),--('2) Income'!$F$13:$F$32&lt;=A162),IF(B162="N",--('2) Income'!$I$13:$I$32=DAY(A162)),--('2) Income'!$I$13:$I$32&gt;=DAY(A162))),--(IFERROR(MOD('2) Income'!$H$13:$H$32-MONTH(A162)+12,12),1)=0),'2) Income'!$E$13:$E$32)))</f>
        <v>0</v>
      </c>
      <c r="AI162" s="8">
        <f>IF(A162="","",IF(COUNTIF('2) Income'!$D$13:$D$32,"one-time")=0,0,SUMIFS('2) Income'!$E$13:$E$32,'2) Income'!$D$13:$D$32,"one-time",'2) Income'!$F$13:$F$32,"="&amp;$A162)))</f>
        <v>0</v>
      </c>
      <c r="AJ162" s="9">
        <f t="shared" si="11"/>
        <v>0</v>
      </c>
    </row>
    <row r="163" spans="1:36">
      <c r="A163" s="7">
        <f>IF(A162="","",IF(A162+1&lt;='1) Period'!$E$21,A162+1,""))</f>
        <v>45635</v>
      </c>
      <c r="B163" s="7" t="str">
        <f t="shared" si="12"/>
        <v>N</v>
      </c>
      <c r="C163" t="str">
        <f t="shared" si="13"/>
        <v>F</v>
      </c>
      <c r="D163" s="8">
        <f>IF(A163="","",IF(TEXT(A163,"dddd")='4) Happy Money'!$E$23,WAllowance,0))</f>
        <v>400</v>
      </c>
      <c r="E163" s="8">
        <f>IF(A163="","",IF(B163="N",SUMIF(TMonthly[Day of the Month],DAY(A163),TMonthly[Amount]),SUMIF(TMonthly[Day of the Month],"&gt;="&amp;DAY(A163),TMonthly[Amount])))</f>
        <v>0</v>
      </c>
      <c r="F163" s="8" cm="1">
        <f t="array" ref="F163">IF(A163="","",SUMPRODUCT(--(TYearly[Due Date]&lt;=A163),IF(B163="N",--(TYearly[Day]=DAY(A163)),--(TYearly[Day]&gt;=DAY(A163))),--(IFERROR(MOD(TYearly[Month]-MONTH(A163)+12,12),1)=0),TYearly[Amount]))</f>
        <v>0</v>
      </c>
      <c r="G163" s="8">
        <f>IF(A163="","",SUMIF(TOneTime[Due Date],A163,TOneTime[Amount]))</f>
        <v>0</v>
      </c>
      <c r="H163" s="8" cm="1">
        <f t="array" ref="H163">IF(A163="","",IF(COUNTIF(TOther[Frequency],$H$1)=0,0,SUMPRODUCT(--(IFERROR(MOD(A163-TOther[Start Date],7),1)=0),--(TOther[Frequency]=$H$1),--(TOther[Start Date]&lt;=A163),--(TOther[End Date Calc]&gt;=A163),TOther[Amount])))</f>
        <v>0</v>
      </c>
      <c r="I163" s="8" cm="1">
        <f t="array" ref="I163">IF(A163="","",IF(COUNTIF(TOther[Frequency],$I$1)=0,0,SUMPRODUCT(--(IFERROR(MOD(A163-TOther[Start Date],14),1)=0),--(TOther[Frequency]=$I$1),--(TOther[Start Date]&lt;=A163),--(TOther[End Date Calc]&gt;=A163),TOther[Amount])))</f>
        <v>230</v>
      </c>
      <c r="J163" s="8">
        <f>IF(A163="","",IF(COUNTIF(TOther[Frequency],$J$1)=0,0,IF(OR(DAY(A163)=1,DAY(A163)=15),SUMIFS(TOther[Amount],TOther[Frequency],$J$1,TOther[Start Date],"&lt;="&amp;$A163,TOther[End Date Calc],"&gt;="&amp;A163),0)))</f>
        <v>0</v>
      </c>
      <c r="K163" s="8">
        <f>IF(A163="","",IF(COUNTIF(TOther[Frequency],$K$1)=0,0,IF(A163=(A163-DAY(A163)+1+2*7-WEEKDAY(A163-DAY(A163)+8-4,1)),SUMIFS(TOther[Amount],TOther[Frequency],$K$1,TOther[Start Date],"&lt;="&amp;$A163,TOther[End Date Calc],"&gt;="&amp;A163),0)))</f>
        <v>0</v>
      </c>
      <c r="L163" s="8">
        <f>IF(A163="","",IF(COUNTIF(TOther[Frequency],$L$1)=0,0,IF(A163=(A163-DAY(A163)+1+3*7-WEEKDAY(A163-DAY(A163)+8-4,1)),SUMIFS(TOther[Amount],TOther[Frequency],$L$1,TOther[Start Date],"&lt;="&amp;$A163,TOther[End Date Calc],"&gt;="&amp;A163),0)))</f>
        <v>0</v>
      </c>
      <c r="M163" s="8">
        <f>IF(A163="","",IF(COUNTIF(TOther[Frequency],$M$1)=0,0,IF(A163=(A163-DAY(A163)+1+4*7-WEEKDAY(A163-DAY(A163)+8-4,1)),SUMIFS(TOther[Amount],TOther[Frequency],$M$1,TOther[Start Date],"&lt;="&amp;$A163,TOther[End Date Calc],"&gt;="&amp;A163),0)))</f>
        <v>0</v>
      </c>
      <c r="N163" s="8" cm="1">
        <f t="array" ref="N163">IF(A163="","",IF(COUNTIF(TOther[Frequency],$N$1)=0,0,SUMPRODUCT(--(IFERROR(MOD(A163-TOther[Start Date],28),1)=0),--(TOther[Frequency]=$N$1),--(TOther[Start Date]&lt;=A163),--(TOther[End Date Calc]&gt;=A163),TOther[Amount])))</f>
        <v>0</v>
      </c>
      <c r="O163" s="8" cm="1">
        <f t="array" ref="O163">IF(A163="","",IF(COUNTIF(TOther[Frequency],$O$1)=0,0,SUMPRODUCT(--(IFERROR(MOD(A163-TOther[Start Date],42),1)=0),--(TOther[Frequency]=$O$1),--(TOther[Start Date]&lt;=A163),--(TOther[End Date Calc]&gt;=A163),TOther[Amount])))</f>
        <v>0</v>
      </c>
      <c r="P163" s="8" cm="1">
        <f t="array" ref="P163">IF(A163="","",IF(COUNTIF(TOther[Frequency],$P$1)=0,0,SUMPRODUCT(--(IFERROR(MOD(A163-TOther[Start Date],56),1)=0),--(TOther[Frequency]=$P$1),--(TOther[Start Date]&lt;=A163),--(TOther[End Date Calc]&gt;=A163),TOther[Amount])))</f>
        <v>0</v>
      </c>
      <c r="Q163" s="8">
        <f>IF(A163="","",IF(COUNTIF(TOther[Frequency],$Q$1)=0,0,IF(B163="N",SUMIFS(TOther[Amount],TOther[Frequency],$Q$1,TOther[Start Date],"&lt;="&amp;$A163,TOther[End Date Calc],"&gt;="&amp;A163,TOther[Start Day],DAY(A163)),SUMIFS(TOther[Amount],TOther[Frequency],$Q$1,TOther[Start Date],"&lt;="&amp;$A163,TOther[End Date Calc],"&gt;="&amp;A163,TOther[Start Day],"&gt;="&amp;DAY(A163)))))</f>
        <v>0</v>
      </c>
      <c r="R163" s="8" cm="1">
        <f t="array" ref="R163">IF(A163="","",IF(COUNTIF(TOther[Frequency],R$1)=0,0,SUMPRODUCT(--(TOther[Frequency]=R$1),--(TOther[Start Date]&lt;=A163),--(TOther[End Date Calc]&gt;=A163),IF(B163="N",--(TOther[Start Day]=DAY(A163)),--(TOther[Start Day]&gt;=DAY(A163))),--(IFERROR(MOD(TOther[Start Month]-MONTH(A163)+2,2),1)=0),TOther[Amount])))</f>
        <v>0</v>
      </c>
      <c r="S163" s="8" cm="1">
        <f t="array" ref="S163">IF(A163="","",IF(COUNTIF(TOther[Frequency],S$1)=0,0,SUMPRODUCT(--(TOther[Frequency]=S$1),--(TOther[Start Date]&lt;=A163),--(TOther[End Date Calc]&gt;=A163),IF(B163="N",--(TOther[Start Day]=DAY(A163)),--(TOther[Start Day]&gt;=DAY(A163))),--(IFERROR(MOD(TOther[Start Month]-MONTH(A163)+3,3),1)=0),TOther[Amount])))</f>
        <v>0</v>
      </c>
      <c r="T163" s="8" cm="1">
        <f t="array" ref="T163">IF($A163="","",IF(COUNTIF(TOther[Frequency],T$1)=0,0,SUMPRODUCT(--(TOther[Frequency]=T$1),--(TOther[Start Date]&lt;=$A163),--(TOther[End Date Calc]&gt;=$A163),IF($B163="N",--(TOther[Start Day]=DAY($A163)),--(TOther[Start Day]&gt;=DAY($A163))),--(IFERROR(MOD(TOther[Start Month]-MONTH($A163)+4,4),1)=0),TOther[Amount])))</f>
        <v>0</v>
      </c>
      <c r="U163" s="8" cm="1">
        <f t="array" ref="U163">IF(A163="","",IF(COUNTIF(TOther[Frequency],$U$1)=0,0,SUMPRODUCT(--(TOther[Frequency]=$U$1),--(TOther[Start Date]&lt;=A163),--(TOther[End Date Calc]&gt;=A163),IF(B163="N",--(TOther[Start Day]=DAY(A163)),--(TOther[Start Day]&gt;=DAY(A163))),--(IFERROR(MOD(TOther[Start Month]-MONTH(A163)+6,6),1)=0),TOther[Amount])))</f>
        <v>0</v>
      </c>
      <c r="V163" s="8" cm="1">
        <f t="array" ref="V163">IF(A163="","",IF(COUNTIF(TOther[Frequency],$V$1)=0,0,SUMPRODUCT(--(TOther[Frequency]=$V$1),--(TOther[Start Date]&lt;=A163),--(TOther[End Date Calc]&gt;=A163),IF(B163="N",--(TOther[Start Day]=DAY(A163)),--(TOther[Start Day]&gt;=DAY(A163))),--(IFERROR(MOD(TOther[Start Month]-MONTH(A163)+12,12),1)=0),TOther[Amount])))</f>
        <v>0</v>
      </c>
      <c r="W163" s="8">
        <f>IF(A163="","",SUMIFS(TOther[Amount],TOther[Start Date],A163,TOther[Frequency],$W$1))</f>
        <v>0</v>
      </c>
      <c r="X163" s="9">
        <f t="shared" si="10"/>
        <v>230</v>
      </c>
      <c r="Y163" s="9">
        <f t="shared" si="14"/>
        <v>230</v>
      </c>
      <c r="Z163" s="8" cm="1">
        <f t="array" ref="Z163">IF(A163="","",IF(COUNTIF('2) Income'!$D$13:$D$32,"Weekly")=0,0,SUMPRODUCT(--(IFERROR(MOD(A163-'2) Income'!$F$13:$F$32,7),1)=0),--('2) Income'!$D$13:$D$32="Weekly"),--('2) Income'!$F$13:$F$32&lt;=A163),'2) Income'!$E$13:$E$32)))</f>
        <v>0</v>
      </c>
      <c r="AA163" s="8" cm="1">
        <f t="array" ref="AA163">IF(A163="","",IF(COUNTIF('2) Income'!$D$13:$D$32,"Every Other Week")=0,0,SUMPRODUCT(--(IFERROR(MOD(A163-'2) Income'!$F$13:$F$32,14),1)=0),--('2) Income'!$D$13:$D$32="Every Other Week"),--('2) Income'!$F$13:$F$32&lt;=A163),'2) Income'!$E$13:$E$32)))</f>
        <v>0</v>
      </c>
      <c r="AB163" s="8">
        <f>IF(A163="","",IF(COUNTIF('2) Income'!$D$13:$D$32,"1st and 15th")=0,0,IF(OR(DAY(A163)=1,DAY(A163)=15),SUMIFS('2) Income'!$E$13:$E$32,'2) Income'!$D$13:$D$32,"1st and 15th",'2) Income'!$F$13:$F$32,"&lt;="&amp;$A163),0)))</f>
        <v>0</v>
      </c>
      <c r="AC163" s="8">
        <f>IF(A163="","",IF(COUNTIF('2) Income'!$D$13:$D$32,"2nd Wednesday")=0,0,IF(A163=(A163-DAY(A163)+1+2*7-WEEKDAY(A163-DAY(A163)+8-4,1)),SUMIFS('2) Income'!$E$13:$E$32,'2) Income'!$D$13:$D$32,"2nd Wednesday",'2) Income'!$F$13:$F$32,"&lt;="&amp;$A163),0)))</f>
        <v>0</v>
      </c>
      <c r="AD163" s="8">
        <f>IF(A163="","",IF(COUNTIF('2) Income'!$D$13:$D$32,"3rd Wednesday")=0,0,IF(A163=(A163-DAY(A163)+1+3*7-WEEKDAY(A163-DAY(A163)+8-4,1)),SUMIFS('2) Income'!$E$13:$E$32,'2) Income'!$D$13:$D$32,"3rd Wednesday",'2) Income'!$F$13:$F$32,"&lt;="&amp;$A163),0)))</f>
        <v>0</v>
      </c>
      <c r="AE163" s="8">
        <f>IF(A163="","",IF(COUNTIF('2) Income'!$D$13:$D$32,"4th Wednesday")=0,0,IF(A163=(A163-DAY(A163)+1+4*7-WEEKDAY(A163-DAY(A163)+8-4,1)),SUMIFS('2) Income'!$E$13:$E$32,'2) Income'!$D$13:$D$32,"4th Wednesday",'2) Income'!$F$13:$F$32,"&lt;="&amp;$A163),0)))</f>
        <v>0</v>
      </c>
      <c r="AF163" s="8" cm="1">
        <f t="array" ref="AF163">IF(A163="","",IF(COUNTIF('2) Income'!$D$13:$D$32,"Every 4 Weeks")=0,0,SUMPRODUCT(--(IFERROR(MOD(A163-'2) Income'!$F$13:$F$32,28),1)=0),--('2) Income'!$D$13:$D$32="Every 4 Weeks"),--('2) Income'!$F$13:$F$32&lt;=A163),'2) Income'!$E$13:$E$32)))</f>
        <v>0</v>
      </c>
      <c r="AG163" s="8">
        <f>IF(A163="","",IF(COUNTIF('2) Income'!$D$13:$D$32,"Monthly")=0,0,IF(B163="N",SUMIFS('2) Income'!$E$13:$E$32,'2) Income'!$D$13:$D$32,"monthly",'2) Income'!$F$13:$F$32,"&lt;="&amp;$A163,'2) Income'!$I$13:$I$32,DAY(A163)),SUMIFS('2) Income'!$E$13:$E$32,'2) Income'!$D$13:$D$32,"monthly",'2) Income'!$F$13:$F$32,"&lt;="&amp;$A163,'2) Income'!$I$13:$I$32,"&gt;="&amp;DAY(A163)))))</f>
        <v>0</v>
      </c>
      <c r="AH163" s="8" cm="1">
        <f t="array" ref="AH163">IF(A163="","",IF(COUNTIF('2) Income'!$D$13:$D$32,"Yearly")=0,0,SUMPRODUCT(--('2) Income'!$D$13:$D$32="Yearly"),--('2) Income'!$F$13:$F$32&lt;=A163),IF(B163="N",--('2) Income'!$I$13:$I$32=DAY(A163)),--('2) Income'!$I$13:$I$32&gt;=DAY(A163))),--(IFERROR(MOD('2) Income'!$H$13:$H$32-MONTH(A163)+12,12),1)=0),'2) Income'!$E$13:$E$32)))</f>
        <v>0</v>
      </c>
      <c r="AI163" s="8">
        <f>IF(A163="","",IF(COUNTIF('2) Income'!$D$13:$D$32,"one-time")=0,0,SUMIFS('2) Income'!$E$13:$E$32,'2) Income'!$D$13:$D$32,"one-time",'2) Income'!$F$13:$F$32,"="&amp;$A163)))</f>
        <v>0</v>
      </c>
      <c r="AJ163" s="9">
        <f t="shared" si="11"/>
        <v>0</v>
      </c>
    </row>
    <row r="164" spans="1:36">
      <c r="A164" s="7">
        <f>IF(A163="","",IF(A163+1&lt;='1) Period'!$E$21,A163+1,""))</f>
        <v>45636</v>
      </c>
      <c r="B164" s="7" t="str">
        <f t="shared" si="12"/>
        <v>N</v>
      </c>
      <c r="C164" t="str">
        <f t="shared" si="13"/>
        <v>F</v>
      </c>
      <c r="D164" s="8">
        <f>IF(A164="","",IF(TEXT(A164,"dddd")='4) Happy Money'!$E$23,WAllowance,0))</f>
        <v>0</v>
      </c>
      <c r="E164" s="8">
        <f>IF(A164="","",IF(B164="N",SUMIF(TMonthly[Day of the Month],DAY(A164),TMonthly[Amount]),SUMIF(TMonthly[Day of the Month],"&gt;="&amp;DAY(A164),TMonthly[Amount])))</f>
        <v>500</v>
      </c>
      <c r="F164" s="8" cm="1">
        <f t="array" ref="F164">IF(A164="","",SUMPRODUCT(--(TYearly[Due Date]&lt;=A164),IF(B164="N",--(TYearly[Day]=DAY(A164)),--(TYearly[Day]&gt;=DAY(A164))),--(IFERROR(MOD(TYearly[Month]-MONTH(A164)+12,12),1)=0),TYearly[Amount]))</f>
        <v>0</v>
      </c>
      <c r="G164" s="8">
        <f>IF(A164="","",SUMIF(TOneTime[Due Date],A164,TOneTime[Amount]))</f>
        <v>0</v>
      </c>
      <c r="H164" s="8" cm="1">
        <f t="array" ref="H164">IF(A164="","",IF(COUNTIF(TOther[Frequency],$H$1)=0,0,SUMPRODUCT(--(IFERROR(MOD(A164-TOther[Start Date],7),1)=0),--(TOther[Frequency]=$H$1),--(TOther[Start Date]&lt;=A164),--(TOther[End Date Calc]&gt;=A164),TOther[Amount])))</f>
        <v>0</v>
      </c>
      <c r="I164" s="8" cm="1">
        <f t="array" ref="I164">IF(A164="","",IF(COUNTIF(TOther[Frequency],$I$1)=0,0,SUMPRODUCT(--(IFERROR(MOD(A164-TOther[Start Date],14),1)=0),--(TOther[Frequency]=$I$1),--(TOther[Start Date]&lt;=A164),--(TOther[End Date Calc]&gt;=A164),TOther[Amount])))</f>
        <v>0</v>
      </c>
      <c r="J164" s="8">
        <f>IF(A164="","",IF(COUNTIF(TOther[Frequency],$J$1)=0,0,IF(OR(DAY(A164)=1,DAY(A164)=15),SUMIFS(TOther[Amount],TOther[Frequency],$J$1,TOther[Start Date],"&lt;="&amp;$A164,TOther[End Date Calc],"&gt;="&amp;A164),0)))</f>
        <v>0</v>
      </c>
      <c r="K164" s="8">
        <f>IF(A164="","",IF(COUNTIF(TOther[Frequency],$K$1)=0,0,IF(A164=(A164-DAY(A164)+1+2*7-WEEKDAY(A164-DAY(A164)+8-4,1)),SUMIFS(TOther[Amount],TOther[Frequency],$K$1,TOther[Start Date],"&lt;="&amp;$A164,TOther[End Date Calc],"&gt;="&amp;A164),0)))</f>
        <v>0</v>
      </c>
      <c r="L164" s="8">
        <f>IF(A164="","",IF(COUNTIF(TOther[Frequency],$L$1)=0,0,IF(A164=(A164-DAY(A164)+1+3*7-WEEKDAY(A164-DAY(A164)+8-4,1)),SUMIFS(TOther[Amount],TOther[Frequency],$L$1,TOther[Start Date],"&lt;="&amp;$A164,TOther[End Date Calc],"&gt;="&amp;A164),0)))</f>
        <v>0</v>
      </c>
      <c r="M164" s="8">
        <f>IF(A164="","",IF(COUNTIF(TOther[Frequency],$M$1)=0,0,IF(A164=(A164-DAY(A164)+1+4*7-WEEKDAY(A164-DAY(A164)+8-4,1)),SUMIFS(TOther[Amount],TOther[Frequency],$M$1,TOther[Start Date],"&lt;="&amp;$A164,TOther[End Date Calc],"&gt;="&amp;A164),0)))</f>
        <v>0</v>
      </c>
      <c r="N164" s="8" cm="1">
        <f t="array" ref="N164">IF(A164="","",IF(COUNTIF(TOther[Frequency],$N$1)=0,0,SUMPRODUCT(--(IFERROR(MOD(A164-TOther[Start Date],28),1)=0),--(TOther[Frequency]=$N$1),--(TOther[Start Date]&lt;=A164),--(TOther[End Date Calc]&gt;=A164),TOther[Amount])))</f>
        <v>0</v>
      </c>
      <c r="O164" s="8" cm="1">
        <f t="array" ref="O164">IF(A164="","",IF(COUNTIF(TOther[Frequency],$O$1)=0,0,SUMPRODUCT(--(IFERROR(MOD(A164-TOther[Start Date],42),1)=0),--(TOther[Frequency]=$O$1),--(TOther[Start Date]&lt;=A164),--(TOther[End Date Calc]&gt;=A164),TOther[Amount])))</f>
        <v>0</v>
      </c>
      <c r="P164" s="8" cm="1">
        <f t="array" ref="P164">IF(A164="","",IF(COUNTIF(TOther[Frequency],$P$1)=0,0,SUMPRODUCT(--(IFERROR(MOD(A164-TOther[Start Date],56),1)=0),--(TOther[Frequency]=$P$1),--(TOther[Start Date]&lt;=A164),--(TOther[End Date Calc]&gt;=A164),TOther[Amount])))</f>
        <v>0</v>
      </c>
      <c r="Q164" s="8">
        <f>IF(A164="","",IF(COUNTIF(TOther[Frequency],$Q$1)=0,0,IF(B164="N",SUMIFS(TOther[Amount],TOther[Frequency],$Q$1,TOther[Start Date],"&lt;="&amp;$A164,TOther[End Date Calc],"&gt;="&amp;A164,TOther[Start Day],DAY(A164)),SUMIFS(TOther[Amount],TOther[Frequency],$Q$1,TOther[Start Date],"&lt;="&amp;$A164,TOther[End Date Calc],"&gt;="&amp;A164,TOther[Start Day],"&gt;="&amp;DAY(A164)))))</f>
        <v>0</v>
      </c>
      <c r="R164" s="8" cm="1">
        <f t="array" ref="R164">IF(A164="","",IF(COUNTIF(TOther[Frequency],R$1)=0,0,SUMPRODUCT(--(TOther[Frequency]=R$1),--(TOther[Start Date]&lt;=A164),--(TOther[End Date Calc]&gt;=A164),IF(B164="N",--(TOther[Start Day]=DAY(A164)),--(TOther[Start Day]&gt;=DAY(A164))),--(IFERROR(MOD(TOther[Start Month]-MONTH(A164)+2,2),1)=0),TOther[Amount])))</f>
        <v>0</v>
      </c>
      <c r="S164" s="8" cm="1">
        <f t="array" ref="S164">IF(A164="","",IF(COUNTIF(TOther[Frequency],S$1)=0,0,SUMPRODUCT(--(TOther[Frequency]=S$1),--(TOther[Start Date]&lt;=A164),--(TOther[End Date Calc]&gt;=A164),IF(B164="N",--(TOther[Start Day]=DAY(A164)),--(TOther[Start Day]&gt;=DAY(A164))),--(IFERROR(MOD(TOther[Start Month]-MONTH(A164)+3,3),1)=0),TOther[Amount])))</f>
        <v>0</v>
      </c>
      <c r="T164" s="8" cm="1">
        <f t="array" ref="T164">IF($A164="","",IF(COUNTIF(TOther[Frequency],T$1)=0,0,SUMPRODUCT(--(TOther[Frequency]=T$1),--(TOther[Start Date]&lt;=$A164),--(TOther[End Date Calc]&gt;=$A164),IF($B164="N",--(TOther[Start Day]=DAY($A164)),--(TOther[Start Day]&gt;=DAY($A164))),--(IFERROR(MOD(TOther[Start Month]-MONTH($A164)+4,4),1)=0),TOther[Amount])))</f>
        <v>0</v>
      </c>
      <c r="U164" s="8" cm="1">
        <f t="array" ref="U164">IF(A164="","",IF(COUNTIF(TOther[Frequency],$U$1)=0,0,SUMPRODUCT(--(TOther[Frequency]=$U$1),--(TOther[Start Date]&lt;=A164),--(TOther[End Date Calc]&gt;=A164),IF(B164="N",--(TOther[Start Day]=DAY(A164)),--(TOther[Start Day]&gt;=DAY(A164))),--(IFERROR(MOD(TOther[Start Month]-MONTH(A164)+6,6),1)=0),TOther[Amount])))</f>
        <v>0</v>
      </c>
      <c r="V164" s="8" cm="1">
        <f t="array" ref="V164">IF(A164="","",IF(COUNTIF(TOther[Frequency],$V$1)=0,0,SUMPRODUCT(--(TOther[Frequency]=$V$1),--(TOther[Start Date]&lt;=A164),--(TOther[End Date Calc]&gt;=A164),IF(B164="N",--(TOther[Start Day]=DAY(A164)),--(TOther[Start Day]&gt;=DAY(A164))),--(IFERROR(MOD(TOther[Start Month]-MONTH(A164)+12,12),1)=0),TOther[Amount])))</f>
        <v>0</v>
      </c>
      <c r="W164" s="8">
        <f>IF(A164="","",SUMIFS(TOther[Amount],TOther[Start Date],A164,TOther[Frequency],$W$1))</f>
        <v>0</v>
      </c>
      <c r="X164" s="9">
        <f t="shared" si="10"/>
        <v>500</v>
      </c>
      <c r="Y164" s="9">
        <f t="shared" si="14"/>
        <v>0</v>
      </c>
      <c r="Z164" s="8" cm="1">
        <f t="array" ref="Z164">IF(A164="","",IF(COUNTIF('2) Income'!$D$13:$D$32,"Weekly")=0,0,SUMPRODUCT(--(IFERROR(MOD(A164-'2) Income'!$F$13:$F$32,7),1)=0),--('2) Income'!$D$13:$D$32="Weekly"),--('2) Income'!$F$13:$F$32&lt;=A164),'2) Income'!$E$13:$E$32)))</f>
        <v>0</v>
      </c>
      <c r="AA164" s="8" cm="1">
        <f t="array" ref="AA164">IF(A164="","",IF(COUNTIF('2) Income'!$D$13:$D$32,"Every Other Week")=0,0,SUMPRODUCT(--(IFERROR(MOD(A164-'2) Income'!$F$13:$F$32,14),1)=0),--('2) Income'!$D$13:$D$32="Every Other Week"),--('2) Income'!$F$13:$F$32&lt;=A164),'2) Income'!$E$13:$E$32)))</f>
        <v>0</v>
      </c>
      <c r="AB164" s="8">
        <f>IF(A164="","",IF(COUNTIF('2) Income'!$D$13:$D$32,"1st and 15th")=0,0,IF(OR(DAY(A164)=1,DAY(A164)=15),SUMIFS('2) Income'!$E$13:$E$32,'2) Income'!$D$13:$D$32,"1st and 15th",'2) Income'!$F$13:$F$32,"&lt;="&amp;$A164),0)))</f>
        <v>0</v>
      </c>
      <c r="AC164" s="8">
        <f>IF(A164="","",IF(COUNTIF('2) Income'!$D$13:$D$32,"2nd Wednesday")=0,0,IF(A164=(A164-DAY(A164)+1+2*7-WEEKDAY(A164-DAY(A164)+8-4,1)),SUMIFS('2) Income'!$E$13:$E$32,'2) Income'!$D$13:$D$32,"2nd Wednesday",'2) Income'!$F$13:$F$32,"&lt;="&amp;$A164),0)))</f>
        <v>0</v>
      </c>
      <c r="AD164" s="8">
        <f>IF(A164="","",IF(COUNTIF('2) Income'!$D$13:$D$32,"3rd Wednesday")=0,0,IF(A164=(A164-DAY(A164)+1+3*7-WEEKDAY(A164-DAY(A164)+8-4,1)),SUMIFS('2) Income'!$E$13:$E$32,'2) Income'!$D$13:$D$32,"3rd Wednesday",'2) Income'!$F$13:$F$32,"&lt;="&amp;$A164),0)))</f>
        <v>0</v>
      </c>
      <c r="AE164" s="8">
        <f>IF(A164="","",IF(COUNTIF('2) Income'!$D$13:$D$32,"4th Wednesday")=0,0,IF(A164=(A164-DAY(A164)+1+4*7-WEEKDAY(A164-DAY(A164)+8-4,1)),SUMIFS('2) Income'!$E$13:$E$32,'2) Income'!$D$13:$D$32,"4th Wednesday",'2) Income'!$F$13:$F$32,"&lt;="&amp;$A164),0)))</f>
        <v>0</v>
      </c>
      <c r="AF164" s="8" cm="1">
        <f t="array" ref="AF164">IF(A164="","",IF(COUNTIF('2) Income'!$D$13:$D$32,"Every 4 Weeks")=0,0,SUMPRODUCT(--(IFERROR(MOD(A164-'2) Income'!$F$13:$F$32,28),1)=0),--('2) Income'!$D$13:$D$32="Every 4 Weeks"),--('2) Income'!$F$13:$F$32&lt;=A164),'2) Income'!$E$13:$E$32)))</f>
        <v>0</v>
      </c>
      <c r="AG164" s="8">
        <f>IF(A164="","",IF(COUNTIF('2) Income'!$D$13:$D$32,"Monthly")=0,0,IF(B164="N",SUMIFS('2) Income'!$E$13:$E$32,'2) Income'!$D$13:$D$32,"monthly",'2) Income'!$F$13:$F$32,"&lt;="&amp;$A164,'2) Income'!$I$13:$I$32,DAY(A164)),SUMIFS('2) Income'!$E$13:$E$32,'2) Income'!$D$13:$D$32,"monthly",'2) Income'!$F$13:$F$32,"&lt;="&amp;$A164,'2) Income'!$I$13:$I$32,"&gt;="&amp;DAY(A164)))))</f>
        <v>0</v>
      </c>
      <c r="AH164" s="8" cm="1">
        <f t="array" ref="AH164">IF(A164="","",IF(COUNTIF('2) Income'!$D$13:$D$32,"Yearly")=0,0,SUMPRODUCT(--('2) Income'!$D$13:$D$32="Yearly"),--('2) Income'!$F$13:$F$32&lt;=A164),IF(B164="N",--('2) Income'!$I$13:$I$32=DAY(A164)),--('2) Income'!$I$13:$I$32&gt;=DAY(A164))),--(IFERROR(MOD('2) Income'!$H$13:$H$32-MONTH(A164)+12,12),1)=0),'2) Income'!$E$13:$E$32)))</f>
        <v>0</v>
      </c>
      <c r="AI164" s="8">
        <f>IF(A164="","",IF(COUNTIF('2) Income'!$D$13:$D$32,"one-time")=0,0,SUMIFS('2) Income'!$E$13:$E$32,'2) Income'!$D$13:$D$32,"one-time",'2) Income'!$F$13:$F$32,"="&amp;$A164)))</f>
        <v>0</v>
      </c>
      <c r="AJ164" s="9">
        <f t="shared" si="11"/>
        <v>0</v>
      </c>
    </row>
    <row r="165" spans="1:36">
      <c r="A165" s="7">
        <f>IF(A164="","",IF(A164+1&lt;='1) Period'!$E$21,A164+1,""))</f>
        <v>45637</v>
      </c>
      <c r="B165" s="7" t="str">
        <f t="shared" si="12"/>
        <v>N</v>
      </c>
      <c r="C165" t="str">
        <f t="shared" si="13"/>
        <v>F</v>
      </c>
      <c r="D165" s="8">
        <f>IF(A165="","",IF(TEXT(A165,"dddd")='4) Happy Money'!$E$23,WAllowance,0))</f>
        <v>0</v>
      </c>
      <c r="E165" s="8">
        <f>IF(A165="","",IF(B165="N",SUMIF(TMonthly[Day of the Month],DAY(A165),TMonthly[Amount]),SUMIF(TMonthly[Day of the Month],"&gt;="&amp;DAY(A165),TMonthly[Amount])))</f>
        <v>300</v>
      </c>
      <c r="F165" s="8" cm="1">
        <f t="array" ref="F165">IF(A165="","",SUMPRODUCT(--(TYearly[Due Date]&lt;=A165),IF(B165="N",--(TYearly[Day]=DAY(A165)),--(TYearly[Day]&gt;=DAY(A165))),--(IFERROR(MOD(TYearly[Month]-MONTH(A165)+12,12),1)=0),TYearly[Amount]))</f>
        <v>0</v>
      </c>
      <c r="G165" s="8">
        <f>IF(A165="","",SUMIF(TOneTime[Due Date],A165,TOneTime[Amount]))</f>
        <v>0</v>
      </c>
      <c r="H165" s="8" cm="1">
        <f t="array" ref="H165">IF(A165="","",IF(COUNTIF(TOther[Frequency],$H$1)=0,0,SUMPRODUCT(--(IFERROR(MOD(A165-TOther[Start Date],7),1)=0),--(TOther[Frequency]=$H$1),--(TOther[Start Date]&lt;=A165),--(TOther[End Date Calc]&gt;=A165),TOther[Amount])))</f>
        <v>0</v>
      </c>
      <c r="I165" s="8" cm="1">
        <f t="array" ref="I165">IF(A165="","",IF(COUNTIF(TOther[Frequency],$I$1)=0,0,SUMPRODUCT(--(IFERROR(MOD(A165-TOther[Start Date],14),1)=0),--(TOther[Frequency]=$I$1),--(TOther[Start Date]&lt;=A165),--(TOther[End Date Calc]&gt;=A165),TOther[Amount])))</f>
        <v>0</v>
      </c>
      <c r="J165" s="8">
        <f>IF(A165="","",IF(COUNTIF(TOther[Frequency],$J$1)=0,0,IF(OR(DAY(A165)=1,DAY(A165)=15),SUMIFS(TOther[Amount],TOther[Frequency],$J$1,TOther[Start Date],"&lt;="&amp;$A165,TOther[End Date Calc],"&gt;="&amp;A165),0)))</f>
        <v>0</v>
      </c>
      <c r="K165" s="8">
        <f>IF(A165="","",IF(COUNTIF(TOther[Frequency],$K$1)=0,0,IF(A165=(A165-DAY(A165)+1+2*7-WEEKDAY(A165-DAY(A165)+8-4,1)),SUMIFS(TOther[Amount],TOther[Frequency],$K$1,TOther[Start Date],"&lt;="&amp;$A165,TOther[End Date Calc],"&gt;="&amp;A165),0)))</f>
        <v>0</v>
      </c>
      <c r="L165" s="8">
        <f>IF(A165="","",IF(COUNTIF(TOther[Frequency],$L$1)=0,0,IF(A165=(A165-DAY(A165)+1+3*7-WEEKDAY(A165-DAY(A165)+8-4,1)),SUMIFS(TOther[Amount],TOther[Frequency],$L$1,TOther[Start Date],"&lt;="&amp;$A165,TOther[End Date Calc],"&gt;="&amp;A165),0)))</f>
        <v>0</v>
      </c>
      <c r="M165" s="8">
        <f>IF(A165="","",IF(COUNTIF(TOther[Frequency],$M$1)=0,0,IF(A165=(A165-DAY(A165)+1+4*7-WEEKDAY(A165-DAY(A165)+8-4,1)),SUMIFS(TOther[Amount],TOther[Frequency],$M$1,TOther[Start Date],"&lt;="&amp;$A165,TOther[End Date Calc],"&gt;="&amp;A165),0)))</f>
        <v>0</v>
      </c>
      <c r="N165" s="8" cm="1">
        <f t="array" ref="N165">IF(A165="","",IF(COUNTIF(TOther[Frequency],$N$1)=0,0,SUMPRODUCT(--(IFERROR(MOD(A165-TOther[Start Date],28),1)=0),--(TOther[Frequency]=$N$1),--(TOther[Start Date]&lt;=A165),--(TOther[End Date Calc]&gt;=A165),TOther[Amount])))</f>
        <v>0</v>
      </c>
      <c r="O165" s="8" cm="1">
        <f t="array" ref="O165">IF(A165="","",IF(COUNTIF(TOther[Frequency],$O$1)=0,0,SUMPRODUCT(--(IFERROR(MOD(A165-TOther[Start Date],42),1)=0),--(TOther[Frequency]=$O$1),--(TOther[Start Date]&lt;=A165),--(TOther[End Date Calc]&gt;=A165),TOther[Amount])))</f>
        <v>0</v>
      </c>
      <c r="P165" s="8" cm="1">
        <f t="array" ref="P165">IF(A165="","",IF(COUNTIF(TOther[Frequency],$P$1)=0,0,SUMPRODUCT(--(IFERROR(MOD(A165-TOther[Start Date],56),1)=0),--(TOther[Frequency]=$P$1),--(TOther[Start Date]&lt;=A165),--(TOther[End Date Calc]&gt;=A165),TOther[Amount])))</f>
        <v>0</v>
      </c>
      <c r="Q165" s="8">
        <f>IF(A165="","",IF(COUNTIF(TOther[Frequency],$Q$1)=0,0,IF(B165="N",SUMIFS(TOther[Amount],TOther[Frequency],$Q$1,TOther[Start Date],"&lt;="&amp;$A165,TOther[End Date Calc],"&gt;="&amp;A165,TOther[Start Day],DAY(A165)),SUMIFS(TOther[Amount],TOther[Frequency],$Q$1,TOther[Start Date],"&lt;="&amp;$A165,TOther[End Date Calc],"&gt;="&amp;A165,TOther[Start Day],"&gt;="&amp;DAY(A165)))))</f>
        <v>0</v>
      </c>
      <c r="R165" s="8" cm="1">
        <f t="array" ref="R165">IF(A165="","",IF(COUNTIF(TOther[Frequency],R$1)=0,0,SUMPRODUCT(--(TOther[Frequency]=R$1),--(TOther[Start Date]&lt;=A165),--(TOther[End Date Calc]&gt;=A165),IF(B165="N",--(TOther[Start Day]=DAY(A165)),--(TOther[Start Day]&gt;=DAY(A165))),--(IFERROR(MOD(TOther[Start Month]-MONTH(A165)+2,2),1)=0),TOther[Amount])))</f>
        <v>0</v>
      </c>
      <c r="S165" s="8" cm="1">
        <f t="array" ref="S165">IF(A165="","",IF(COUNTIF(TOther[Frequency],S$1)=0,0,SUMPRODUCT(--(TOther[Frequency]=S$1),--(TOther[Start Date]&lt;=A165),--(TOther[End Date Calc]&gt;=A165),IF(B165="N",--(TOther[Start Day]=DAY(A165)),--(TOther[Start Day]&gt;=DAY(A165))),--(IFERROR(MOD(TOther[Start Month]-MONTH(A165)+3,3),1)=0),TOther[Amount])))</f>
        <v>0</v>
      </c>
      <c r="T165" s="8" cm="1">
        <f t="array" ref="T165">IF($A165="","",IF(COUNTIF(TOther[Frequency],T$1)=0,0,SUMPRODUCT(--(TOther[Frequency]=T$1),--(TOther[Start Date]&lt;=$A165),--(TOther[End Date Calc]&gt;=$A165),IF($B165="N",--(TOther[Start Day]=DAY($A165)),--(TOther[Start Day]&gt;=DAY($A165))),--(IFERROR(MOD(TOther[Start Month]-MONTH($A165)+4,4),1)=0),TOther[Amount])))</f>
        <v>0</v>
      </c>
      <c r="U165" s="8" cm="1">
        <f t="array" ref="U165">IF(A165="","",IF(COUNTIF(TOther[Frequency],$U$1)=0,0,SUMPRODUCT(--(TOther[Frequency]=$U$1),--(TOther[Start Date]&lt;=A165),--(TOther[End Date Calc]&gt;=A165),IF(B165="N",--(TOther[Start Day]=DAY(A165)),--(TOther[Start Day]&gt;=DAY(A165))),--(IFERROR(MOD(TOther[Start Month]-MONTH(A165)+6,6),1)=0),TOther[Amount])))</f>
        <v>0</v>
      </c>
      <c r="V165" s="8" cm="1">
        <f t="array" ref="V165">IF(A165="","",IF(COUNTIF(TOther[Frequency],$V$1)=0,0,SUMPRODUCT(--(TOther[Frequency]=$V$1),--(TOther[Start Date]&lt;=A165),--(TOther[End Date Calc]&gt;=A165),IF(B165="N",--(TOther[Start Day]=DAY(A165)),--(TOther[Start Day]&gt;=DAY(A165))),--(IFERROR(MOD(TOther[Start Month]-MONTH(A165)+12,12),1)=0),TOther[Amount])))</f>
        <v>0</v>
      </c>
      <c r="W165" s="8">
        <f>IF(A165="","",SUMIFS(TOther[Amount],TOther[Start Date],A165,TOther[Frequency],$W$1))</f>
        <v>0</v>
      </c>
      <c r="X165" s="9">
        <f t="shared" si="10"/>
        <v>300</v>
      </c>
      <c r="Y165" s="9">
        <f t="shared" si="14"/>
        <v>0</v>
      </c>
      <c r="Z165" s="8" cm="1">
        <f t="array" ref="Z165">IF(A165="","",IF(COUNTIF('2) Income'!$D$13:$D$32,"Weekly")=0,0,SUMPRODUCT(--(IFERROR(MOD(A165-'2) Income'!$F$13:$F$32,7),1)=0),--('2) Income'!$D$13:$D$32="Weekly"),--('2) Income'!$F$13:$F$32&lt;=A165),'2) Income'!$E$13:$E$32)))</f>
        <v>0</v>
      </c>
      <c r="AA165" s="8" cm="1">
        <f t="array" ref="AA165">IF(A165="","",IF(COUNTIF('2) Income'!$D$13:$D$32,"Every Other Week")=0,0,SUMPRODUCT(--(IFERROR(MOD(A165-'2) Income'!$F$13:$F$32,14),1)=0),--('2) Income'!$D$13:$D$32="Every Other Week"),--('2) Income'!$F$13:$F$32&lt;=A165),'2) Income'!$E$13:$E$32)))</f>
        <v>0</v>
      </c>
      <c r="AB165" s="8">
        <f>IF(A165="","",IF(COUNTIF('2) Income'!$D$13:$D$32,"1st and 15th")=0,0,IF(OR(DAY(A165)=1,DAY(A165)=15),SUMIFS('2) Income'!$E$13:$E$32,'2) Income'!$D$13:$D$32,"1st and 15th",'2) Income'!$F$13:$F$32,"&lt;="&amp;$A165),0)))</f>
        <v>0</v>
      </c>
      <c r="AC165" s="8">
        <f>IF(A165="","",IF(COUNTIF('2) Income'!$D$13:$D$32,"2nd Wednesday")=0,0,IF(A165=(A165-DAY(A165)+1+2*7-WEEKDAY(A165-DAY(A165)+8-4,1)),SUMIFS('2) Income'!$E$13:$E$32,'2) Income'!$D$13:$D$32,"2nd Wednesday",'2) Income'!$F$13:$F$32,"&lt;="&amp;$A165),0)))</f>
        <v>0</v>
      </c>
      <c r="AD165" s="8">
        <f>IF(A165="","",IF(COUNTIF('2) Income'!$D$13:$D$32,"3rd Wednesday")=0,0,IF(A165=(A165-DAY(A165)+1+3*7-WEEKDAY(A165-DAY(A165)+8-4,1)),SUMIFS('2) Income'!$E$13:$E$32,'2) Income'!$D$13:$D$32,"3rd Wednesday",'2) Income'!$F$13:$F$32,"&lt;="&amp;$A165),0)))</f>
        <v>0</v>
      </c>
      <c r="AE165" s="8">
        <f>IF(A165="","",IF(COUNTIF('2) Income'!$D$13:$D$32,"4th Wednesday")=0,0,IF(A165=(A165-DAY(A165)+1+4*7-WEEKDAY(A165-DAY(A165)+8-4,1)),SUMIFS('2) Income'!$E$13:$E$32,'2) Income'!$D$13:$D$32,"4th Wednesday",'2) Income'!$F$13:$F$32,"&lt;="&amp;$A165),0)))</f>
        <v>0</v>
      </c>
      <c r="AF165" s="8" cm="1">
        <f t="array" ref="AF165">IF(A165="","",IF(COUNTIF('2) Income'!$D$13:$D$32,"Every 4 Weeks")=0,0,SUMPRODUCT(--(IFERROR(MOD(A165-'2) Income'!$F$13:$F$32,28),1)=0),--('2) Income'!$D$13:$D$32="Every 4 Weeks"),--('2) Income'!$F$13:$F$32&lt;=A165),'2) Income'!$E$13:$E$32)))</f>
        <v>0</v>
      </c>
      <c r="AG165" s="8">
        <f>IF(A165="","",IF(COUNTIF('2) Income'!$D$13:$D$32,"Monthly")=0,0,IF(B165="N",SUMIFS('2) Income'!$E$13:$E$32,'2) Income'!$D$13:$D$32,"monthly",'2) Income'!$F$13:$F$32,"&lt;="&amp;$A165,'2) Income'!$I$13:$I$32,DAY(A165)),SUMIFS('2) Income'!$E$13:$E$32,'2) Income'!$D$13:$D$32,"monthly",'2) Income'!$F$13:$F$32,"&lt;="&amp;$A165,'2) Income'!$I$13:$I$32,"&gt;="&amp;DAY(A165)))))</f>
        <v>0</v>
      </c>
      <c r="AH165" s="8" cm="1">
        <f t="array" ref="AH165">IF(A165="","",IF(COUNTIF('2) Income'!$D$13:$D$32,"Yearly")=0,0,SUMPRODUCT(--('2) Income'!$D$13:$D$32="Yearly"),--('2) Income'!$F$13:$F$32&lt;=A165),IF(B165="N",--('2) Income'!$I$13:$I$32=DAY(A165)),--('2) Income'!$I$13:$I$32&gt;=DAY(A165))),--(IFERROR(MOD('2) Income'!$H$13:$H$32-MONTH(A165)+12,12),1)=0),'2) Income'!$E$13:$E$32)))</f>
        <v>0</v>
      </c>
      <c r="AI165" s="8">
        <f>IF(A165="","",IF(COUNTIF('2) Income'!$D$13:$D$32,"one-time")=0,0,SUMIFS('2) Income'!$E$13:$E$32,'2) Income'!$D$13:$D$32,"one-time",'2) Income'!$F$13:$F$32,"="&amp;$A165)))</f>
        <v>0</v>
      </c>
      <c r="AJ165" s="9">
        <f t="shared" si="11"/>
        <v>0</v>
      </c>
    </row>
    <row r="166" spans="1:36">
      <c r="A166" s="7">
        <f>IF(A165="","",IF(A165+1&lt;='1) Period'!$E$21,A165+1,""))</f>
        <v>45638</v>
      </c>
      <c r="B166" s="7" t="str">
        <f t="shared" si="12"/>
        <v>N</v>
      </c>
      <c r="C166" t="str">
        <f t="shared" si="13"/>
        <v>F</v>
      </c>
      <c r="D166" s="8">
        <f>IF(A166="","",IF(TEXT(A166,"dddd")='4) Happy Money'!$E$23,WAllowance,0))</f>
        <v>0</v>
      </c>
      <c r="E166" s="8">
        <f>IF(A166="","",IF(B166="N",SUMIF(TMonthly[Day of the Month],DAY(A166),TMonthly[Amount]),SUMIF(TMonthly[Day of the Month],"&gt;="&amp;DAY(A166),TMonthly[Amount])))</f>
        <v>0</v>
      </c>
      <c r="F166" s="8" cm="1">
        <f t="array" ref="F166">IF(A166="","",SUMPRODUCT(--(TYearly[Due Date]&lt;=A166),IF(B166="N",--(TYearly[Day]=DAY(A166)),--(TYearly[Day]&gt;=DAY(A166))),--(IFERROR(MOD(TYearly[Month]-MONTH(A166)+12,12),1)=0),TYearly[Amount]))</f>
        <v>0</v>
      </c>
      <c r="G166" s="8">
        <f>IF(A166="","",SUMIF(TOneTime[Due Date],A166,TOneTime[Amount]))</f>
        <v>0</v>
      </c>
      <c r="H166" s="8" cm="1">
        <f t="array" ref="H166">IF(A166="","",IF(COUNTIF(TOther[Frequency],$H$1)=0,0,SUMPRODUCT(--(IFERROR(MOD(A166-TOther[Start Date],7),1)=0),--(TOther[Frequency]=$H$1),--(TOther[Start Date]&lt;=A166),--(TOther[End Date Calc]&gt;=A166),TOther[Amount])))</f>
        <v>0</v>
      </c>
      <c r="I166" s="8" cm="1">
        <f t="array" ref="I166">IF(A166="","",IF(COUNTIF(TOther[Frequency],$I$1)=0,0,SUMPRODUCT(--(IFERROR(MOD(A166-TOther[Start Date],14),1)=0),--(TOther[Frequency]=$I$1),--(TOther[Start Date]&lt;=A166),--(TOther[End Date Calc]&gt;=A166),TOther[Amount])))</f>
        <v>0</v>
      </c>
      <c r="J166" s="8">
        <f>IF(A166="","",IF(COUNTIF(TOther[Frequency],$J$1)=0,0,IF(OR(DAY(A166)=1,DAY(A166)=15),SUMIFS(TOther[Amount],TOther[Frequency],$J$1,TOther[Start Date],"&lt;="&amp;$A166,TOther[End Date Calc],"&gt;="&amp;A166),0)))</f>
        <v>0</v>
      </c>
      <c r="K166" s="8">
        <f>IF(A166="","",IF(COUNTIF(TOther[Frequency],$K$1)=0,0,IF(A166=(A166-DAY(A166)+1+2*7-WEEKDAY(A166-DAY(A166)+8-4,1)),SUMIFS(TOther[Amount],TOther[Frequency],$K$1,TOther[Start Date],"&lt;="&amp;$A166,TOther[End Date Calc],"&gt;="&amp;A166),0)))</f>
        <v>0</v>
      </c>
      <c r="L166" s="8">
        <f>IF(A166="","",IF(COUNTIF(TOther[Frequency],$L$1)=0,0,IF(A166=(A166-DAY(A166)+1+3*7-WEEKDAY(A166-DAY(A166)+8-4,1)),SUMIFS(TOther[Amount],TOther[Frequency],$L$1,TOther[Start Date],"&lt;="&amp;$A166,TOther[End Date Calc],"&gt;="&amp;A166),0)))</f>
        <v>0</v>
      </c>
      <c r="M166" s="8">
        <f>IF(A166="","",IF(COUNTIF(TOther[Frequency],$M$1)=0,0,IF(A166=(A166-DAY(A166)+1+4*7-WEEKDAY(A166-DAY(A166)+8-4,1)),SUMIFS(TOther[Amount],TOther[Frequency],$M$1,TOther[Start Date],"&lt;="&amp;$A166,TOther[End Date Calc],"&gt;="&amp;A166),0)))</f>
        <v>0</v>
      </c>
      <c r="N166" s="8" cm="1">
        <f t="array" ref="N166">IF(A166="","",IF(COUNTIF(TOther[Frequency],$N$1)=0,0,SUMPRODUCT(--(IFERROR(MOD(A166-TOther[Start Date],28),1)=0),--(TOther[Frequency]=$N$1),--(TOther[Start Date]&lt;=A166),--(TOther[End Date Calc]&gt;=A166),TOther[Amount])))</f>
        <v>0</v>
      </c>
      <c r="O166" s="8" cm="1">
        <f t="array" ref="O166">IF(A166="","",IF(COUNTIF(TOther[Frequency],$O$1)=0,0,SUMPRODUCT(--(IFERROR(MOD(A166-TOther[Start Date],42),1)=0),--(TOther[Frequency]=$O$1),--(TOther[Start Date]&lt;=A166),--(TOther[End Date Calc]&gt;=A166),TOther[Amount])))</f>
        <v>0</v>
      </c>
      <c r="P166" s="8" cm="1">
        <f t="array" ref="P166">IF(A166="","",IF(COUNTIF(TOther[Frequency],$P$1)=0,0,SUMPRODUCT(--(IFERROR(MOD(A166-TOther[Start Date],56),1)=0),--(TOther[Frequency]=$P$1),--(TOther[Start Date]&lt;=A166),--(TOther[End Date Calc]&gt;=A166),TOther[Amount])))</f>
        <v>0</v>
      </c>
      <c r="Q166" s="8">
        <f>IF(A166="","",IF(COUNTIF(TOther[Frequency],$Q$1)=0,0,IF(B166="N",SUMIFS(TOther[Amount],TOther[Frequency],$Q$1,TOther[Start Date],"&lt;="&amp;$A166,TOther[End Date Calc],"&gt;="&amp;A166,TOther[Start Day],DAY(A166)),SUMIFS(TOther[Amount],TOther[Frequency],$Q$1,TOther[Start Date],"&lt;="&amp;$A166,TOther[End Date Calc],"&gt;="&amp;A166,TOther[Start Day],"&gt;="&amp;DAY(A166)))))</f>
        <v>0</v>
      </c>
      <c r="R166" s="8" cm="1">
        <f t="array" ref="R166">IF(A166="","",IF(COUNTIF(TOther[Frequency],R$1)=0,0,SUMPRODUCT(--(TOther[Frequency]=R$1),--(TOther[Start Date]&lt;=A166),--(TOther[End Date Calc]&gt;=A166),IF(B166="N",--(TOther[Start Day]=DAY(A166)),--(TOther[Start Day]&gt;=DAY(A166))),--(IFERROR(MOD(TOther[Start Month]-MONTH(A166)+2,2),1)=0),TOther[Amount])))</f>
        <v>0</v>
      </c>
      <c r="S166" s="8" cm="1">
        <f t="array" ref="S166">IF(A166="","",IF(COUNTIF(TOther[Frequency],S$1)=0,0,SUMPRODUCT(--(TOther[Frequency]=S$1),--(TOther[Start Date]&lt;=A166),--(TOther[End Date Calc]&gt;=A166),IF(B166="N",--(TOther[Start Day]=DAY(A166)),--(TOther[Start Day]&gt;=DAY(A166))),--(IFERROR(MOD(TOther[Start Month]-MONTH(A166)+3,3),1)=0),TOther[Amount])))</f>
        <v>0</v>
      </c>
      <c r="T166" s="8" cm="1">
        <f t="array" ref="T166">IF($A166="","",IF(COUNTIF(TOther[Frequency],T$1)=0,0,SUMPRODUCT(--(TOther[Frequency]=T$1),--(TOther[Start Date]&lt;=$A166),--(TOther[End Date Calc]&gt;=$A166),IF($B166="N",--(TOther[Start Day]=DAY($A166)),--(TOther[Start Day]&gt;=DAY($A166))),--(IFERROR(MOD(TOther[Start Month]-MONTH($A166)+4,4),1)=0),TOther[Amount])))</f>
        <v>0</v>
      </c>
      <c r="U166" s="8" cm="1">
        <f t="array" ref="U166">IF(A166="","",IF(COUNTIF(TOther[Frequency],$U$1)=0,0,SUMPRODUCT(--(TOther[Frequency]=$U$1),--(TOther[Start Date]&lt;=A166),--(TOther[End Date Calc]&gt;=A166),IF(B166="N",--(TOther[Start Day]=DAY(A166)),--(TOther[Start Day]&gt;=DAY(A166))),--(IFERROR(MOD(TOther[Start Month]-MONTH(A166)+6,6),1)=0),TOther[Amount])))</f>
        <v>0</v>
      </c>
      <c r="V166" s="8" cm="1">
        <f t="array" ref="V166">IF(A166="","",IF(COUNTIF(TOther[Frequency],$V$1)=0,0,SUMPRODUCT(--(TOther[Frequency]=$V$1),--(TOther[Start Date]&lt;=A166),--(TOther[End Date Calc]&gt;=A166),IF(B166="N",--(TOther[Start Day]=DAY(A166)),--(TOther[Start Day]&gt;=DAY(A166))),--(IFERROR(MOD(TOther[Start Month]-MONTH(A166)+12,12),1)=0),TOther[Amount])))</f>
        <v>0</v>
      </c>
      <c r="W166" s="8">
        <f>IF(A166="","",SUMIFS(TOther[Amount],TOther[Start Date],A166,TOther[Frequency],$W$1))</f>
        <v>0</v>
      </c>
      <c r="X166" s="9">
        <f t="shared" si="10"/>
        <v>0</v>
      </c>
      <c r="Y166" s="9">
        <f t="shared" si="14"/>
        <v>0</v>
      </c>
      <c r="Z166" s="8" cm="1">
        <f t="array" ref="Z166">IF(A166="","",IF(COUNTIF('2) Income'!$D$13:$D$32,"Weekly")=0,0,SUMPRODUCT(--(IFERROR(MOD(A166-'2) Income'!$F$13:$F$32,7),1)=0),--('2) Income'!$D$13:$D$32="Weekly"),--('2) Income'!$F$13:$F$32&lt;=A166),'2) Income'!$E$13:$E$32)))</f>
        <v>0</v>
      </c>
      <c r="AA166" s="8" cm="1">
        <f t="array" ref="AA166">IF(A166="","",IF(COUNTIF('2) Income'!$D$13:$D$32,"Every Other Week")=0,0,SUMPRODUCT(--(IFERROR(MOD(A166-'2) Income'!$F$13:$F$32,14),1)=0),--('2) Income'!$D$13:$D$32="Every Other Week"),--('2) Income'!$F$13:$F$32&lt;=A166),'2) Income'!$E$13:$E$32)))</f>
        <v>0</v>
      </c>
      <c r="AB166" s="8">
        <f>IF(A166="","",IF(COUNTIF('2) Income'!$D$13:$D$32,"1st and 15th")=0,0,IF(OR(DAY(A166)=1,DAY(A166)=15),SUMIFS('2) Income'!$E$13:$E$32,'2) Income'!$D$13:$D$32,"1st and 15th",'2) Income'!$F$13:$F$32,"&lt;="&amp;$A166),0)))</f>
        <v>0</v>
      </c>
      <c r="AC166" s="8">
        <f>IF(A166="","",IF(COUNTIF('2) Income'!$D$13:$D$32,"2nd Wednesday")=0,0,IF(A166=(A166-DAY(A166)+1+2*7-WEEKDAY(A166-DAY(A166)+8-4,1)),SUMIFS('2) Income'!$E$13:$E$32,'2) Income'!$D$13:$D$32,"2nd Wednesday",'2) Income'!$F$13:$F$32,"&lt;="&amp;$A166),0)))</f>
        <v>0</v>
      </c>
      <c r="AD166" s="8">
        <f>IF(A166="","",IF(COUNTIF('2) Income'!$D$13:$D$32,"3rd Wednesday")=0,0,IF(A166=(A166-DAY(A166)+1+3*7-WEEKDAY(A166-DAY(A166)+8-4,1)),SUMIFS('2) Income'!$E$13:$E$32,'2) Income'!$D$13:$D$32,"3rd Wednesday",'2) Income'!$F$13:$F$32,"&lt;="&amp;$A166),0)))</f>
        <v>0</v>
      </c>
      <c r="AE166" s="8">
        <f>IF(A166="","",IF(COUNTIF('2) Income'!$D$13:$D$32,"4th Wednesday")=0,0,IF(A166=(A166-DAY(A166)+1+4*7-WEEKDAY(A166-DAY(A166)+8-4,1)),SUMIFS('2) Income'!$E$13:$E$32,'2) Income'!$D$13:$D$32,"4th Wednesday",'2) Income'!$F$13:$F$32,"&lt;="&amp;$A166),0)))</f>
        <v>0</v>
      </c>
      <c r="AF166" s="8" cm="1">
        <f t="array" ref="AF166">IF(A166="","",IF(COUNTIF('2) Income'!$D$13:$D$32,"Every 4 Weeks")=0,0,SUMPRODUCT(--(IFERROR(MOD(A166-'2) Income'!$F$13:$F$32,28),1)=0),--('2) Income'!$D$13:$D$32="Every 4 Weeks"),--('2) Income'!$F$13:$F$32&lt;=A166),'2) Income'!$E$13:$E$32)))</f>
        <v>0</v>
      </c>
      <c r="AG166" s="8">
        <f>IF(A166="","",IF(COUNTIF('2) Income'!$D$13:$D$32,"Monthly")=0,0,IF(B166="N",SUMIFS('2) Income'!$E$13:$E$32,'2) Income'!$D$13:$D$32,"monthly",'2) Income'!$F$13:$F$32,"&lt;="&amp;$A166,'2) Income'!$I$13:$I$32,DAY(A166)),SUMIFS('2) Income'!$E$13:$E$32,'2) Income'!$D$13:$D$32,"monthly",'2) Income'!$F$13:$F$32,"&lt;="&amp;$A166,'2) Income'!$I$13:$I$32,"&gt;="&amp;DAY(A166)))))</f>
        <v>0</v>
      </c>
      <c r="AH166" s="8" cm="1">
        <f t="array" ref="AH166">IF(A166="","",IF(COUNTIF('2) Income'!$D$13:$D$32,"Yearly")=0,0,SUMPRODUCT(--('2) Income'!$D$13:$D$32="Yearly"),--('2) Income'!$F$13:$F$32&lt;=A166),IF(B166="N",--('2) Income'!$I$13:$I$32=DAY(A166)),--('2) Income'!$I$13:$I$32&gt;=DAY(A166))),--(IFERROR(MOD('2) Income'!$H$13:$H$32-MONTH(A166)+12,12),1)=0),'2) Income'!$E$13:$E$32)))</f>
        <v>0</v>
      </c>
      <c r="AI166" s="8">
        <f>IF(A166="","",IF(COUNTIF('2) Income'!$D$13:$D$32,"one-time")=0,0,SUMIFS('2) Income'!$E$13:$E$32,'2) Income'!$D$13:$D$32,"one-time",'2) Income'!$F$13:$F$32,"="&amp;$A166)))</f>
        <v>0</v>
      </c>
      <c r="AJ166" s="9">
        <f t="shared" si="11"/>
        <v>0</v>
      </c>
    </row>
    <row r="167" spans="1:36">
      <c r="A167" s="7">
        <f>IF(A166="","",IF(A166+1&lt;='1) Period'!$E$21,A166+1,""))</f>
        <v>45639</v>
      </c>
      <c r="B167" s="7" t="str">
        <f t="shared" si="12"/>
        <v>N</v>
      </c>
      <c r="C167" t="str">
        <f t="shared" si="13"/>
        <v>F</v>
      </c>
      <c r="D167" s="8">
        <f>IF(A167="","",IF(TEXT(A167,"dddd")='4) Happy Money'!$E$23,WAllowance,0))</f>
        <v>0</v>
      </c>
      <c r="E167" s="8">
        <f>IF(A167="","",IF(B167="N",SUMIF(TMonthly[Day of the Month],DAY(A167),TMonthly[Amount]),SUMIF(TMonthly[Day of the Month],"&gt;="&amp;DAY(A167),TMonthly[Amount])))</f>
        <v>0</v>
      </c>
      <c r="F167" s="8" cm="1">
        <f t="array" ref="F167">IF(A167="","",SUMPRODUCT(--(TYearly[Due Date]&lt;=A167),IF(B167="N",--(TYearly[Day]=DAY(A167)),--(TYearly[Day]&gt;=DAY(A167))),--(IFERROR(MOD(TYearly[Month]-MONTH(A167)+12,12),1)=0),TYearly[Amount]))</f>
        <v>0</v>
      </c>
      <c r="G167" s="8">
        <f>IF(A167="","",SUMIF(TOneTime[Due Date],A167,TOneTime[Amount]))</f>
        <v>0</v>
      </c>
      <c r="H167" s="8" cm="1">
        <f t="array" ref="H167">IF(A167="","",IF(COUNTIF(TOther[Frequency],$H$1)=0,0,SUMPRODUCT(--(IFERROR(MOD(A167-TOther[Start Date],7),1)=0),--(TOther[Frequency]=$H$1),--(TOther[Start Date]&lt;=A167),--(TOther[End Date Calc]&gt;=A167),TOther[Amount])))</f>
        <v>0</v>
      </c>
      <c r="I167" s="8" cm="1">
        <f t="array" ref="I167">IF(A167="","",IF(COUNTIF(TOther[Frequency],$I$1)=0,0,SUMPRODUCT(--(IFERROR(MOD(A167-TOther[Start Date],14),1)=0),--(TOther[Frequency]=$I$1),--(TOther[Start Date]&lt;=A167),--(TOther[End Date Calc]&gt;=A167),TOther[Amount])))</f>
        <v>0</v>
      </c>
      <c r="J167" s="8">
        <f>IF(A167="","",IF(COUNTIF(TOther[Frequency],$J$1)=0,0,IF(OR(DAY(A167)=1,DAY(A167)=15),SUMIFS(TOther[Amount],TOther[Frequency],$J$1,TOther[Start Date],"&lt;="&amp;$A167,TOther[End Date Calc],"&gt;="&amp;A167),0)))</f>
        <v>0</v>
      </c>
      <c r="K167" s="8">
        <f>IF(A167="","",IF(COUNTIF(TOther[Frequency],$K$1)=0,0,IF(A167=(A167-DAY(A167)+1+2*7-WEEKDAY(A167-DAY(A167)+8-4,1)),SUMIFS(TOther[Amount],TOther[Frequency],$K$1,TOther[Start Date],"&lt;="&amp;$A167,TOther[End Date Calc],"&gt;="&amp;A167),0)))</f>
        <v>0</v>
      </c>
      <c r="L167" s="8">
        <f>IF(A167="","",IF(COUNTIF(TOther[Frequency],$L$1)=0,0,IF(A167=(A167-DAY(A167)+1+3*7-WEEKDAY(A167-DAY(A167)+8-4,1)),SUMIFS(TOther[Amount],TOther[Frequency],$L$1,TOther[Start Date],"&lt;="&amp;$A167,TOther[End Date Calc],"&gt;="&amp;A167),0)))</f>
        <v>0</v>
      </c>
      <c r="M167" s="8">
        <f>IF(A167="","",IF(COUNTIF(TOther[Frequency],$M$1)=0,0,IF(A167=(A167-DAY(A167)+1+4*7-WEEKDAY(A167-DAY(A167)+8-4,1)),SUMIFS(TOther[Amount],TOther[Frequency],$M$1,TOther[Start Date],"&lt;="&amp;$A167,TOther[End Date Calc],"&gt;="&amp;A167),0)))</f>
        <v>0</v>
      </c>
      <c r="N167" s="8" cm="1">
        <f t="array" ref="N167">IF(A167="","",IF(COUNTIF(TOther[Frequency],$N$1)=0,0,SUMPRODUCT(--(IFERROR(MOD(A167-TOther[Start Date],28),1)=0),--(TOther[Frequency]=$N$1),--(TOther[Start Date]&lt;=A167),--(TOther[End Date Calc]&gt;=A167),TOther[Amount])))</f>
        <v>0</v>
      </c>
      <c r="O167" s="8" cm="1">
        <f t="array" ref="O167">IF(A167="","",IF(COUNTIF(TOther[Frequency],$O$1)=0,0,SUMPRODUCT(--(IFERROR(MOD(A167-TOther[Start Date],42),1)=0),--(TOther[Frequency]=$O$1),--(TOther[Start Date]&lt;=A167),--(TOther[End Date Calc]&gt;=A167),TOther[Amount])))</f>
        <v>0</v>
      </c>
      <c r="P167" s="8" cm="1">
        <f t="array" ref="P167">IF(A167="","",IF(COUNTIF(TOther[Frequency],$P$1)=0,0,SUMPRODUCT(--(IFERROR(MOD(A167-TOther[Start Date],56),1)=0),--(TOther[Frequency]=$P$1),--(TOther[Start Date]&lt;=A167),--(TOther[End Date Calc]&gt;=A167),TOther[Amount])))</f>
        <v>0</v>
      </c>
      <c r="Q167" s="8">
        <f>IF(A167="","",IF(COUNTIF(TOther[Frequency],$Q$1)=0,0,IF(B167="N",SUMIFS(TOther[Amount],TOther[Frequency],$Q$1,TOther[Start Date],"&lt;="&amp;$A167,TOther[End Date Calc],"&gt;="&amp;A167,TOther[Start Day],DAY(A167)),SUMIFS(TOther[Amount],TOther[Frequency],$Q$1,TOther[Start Date],"&lt;="&amp;$A167,TOther[End Date Calc],"&gt;="&amp;A167,TOther[Start Day],"&gt;="&amp;DAY(A167)))))</f>
        <v>0</v>
      </c>
      <c r="R167" s="8" cm="1">
        <f t="array" ref="R167">IF(A167="","",IF(COUNTIF(TOther[Frequency],R$1)=0,0,SUMPRODUCT(--(TOther[Frequency]=R$1),--(TOther[Start Date]&lt;=A167),--(TOther[End Date Calc]&gt;=A167),IF(B167="N",--(TOther[Start Day]=DAY(A167)),--(TOther[Start Day]&gt;=DAY(A167))),--(IFERROR(MOD(TOther[Start Month]-MONTH(A167)+2,2),1)=0),TOther[Amount])))</f>
        <v>0</v>
      </c>
      <c r="S167" s="8" cm="1">
        <f t="array" ref="S167">IF(A167="","",IF(COUNTIF(TOther[Frequency],S$1)=0,0,SUMPRODUCT(--(TOther[Frequency]=S$1),--(TOther[Start Date]&lt;=A167),--(TOther[End Date Calc]&gt;=A167),IF(B167="N",--(TOther[Start Day]=DAY(A167)),--(TOther[Start Day]&gt;=DAY(A167))),--(IFERROR(MOD(TOther[Start Month]-MONTH(A167)+3,3),1)=0),TOther[Amount])))</f>
        <v>0</v>
      </c>
      <c r="T167" s="8" cm="1">
        <f t="array" ref="T167">IF($A167="","",IF(COUNTIF(TOther[Frequency],T$1)=0,0,SUMPRODUCT(--(TOther[Frequency]=T$1),--(TOther[Start Date]&lt;=$A167),--(TOther[End Date Calc]&gt;=$A167),IF($B167="N",--(TOther[Start Day]=DAY($A167)),--(TOther[Start Day]&gt;=DAY($A167))),--(IFERROR(MOD(TOther[Start Month]-MONTH($A167)+4,4),1)=0),TOther[Amount])))</f>
        <v>0</v>
      </c>
      <c r="U167" s="8" cm="1">
        <f t="array" ref="U167">IF(A167="","",IF(COUNTIF(TOther[Frequency],$U$1)=0,0,SUMPRODUCT(--(TOther[Frequency]=$U$1),--(TOther[Start Date]&lt;=A167),--(TOther[End Date Calc]&gt;=A167),IF(B167="N",--(TOther[Start Day]=DAY(A167)),--(TOther[Start Day]&gt;=DAY(A167))),--(IFERROR(MOD(TOther[Start Month]-MONTH(A167)+6,6),1)=0),TOther[Amount])))</f>
        <v>0</v>
      </c>
      <c r="V167" s="8" cm="1">
        <f t="array" ref="V167">IF(A167="","",IF(COUNTIF(TOther[Frequency],$V$1)=0,0,SUMPRODUCT(--(TOther[Frequency]=$V$1),--(TOther[Start Date]&lt;=A167),--(TOther[End Date Calc]&gt;=A167),IF(B167="N",--(TOther[Start Day]=DAY(A167)),--(TOther[Start Day]&gt;=DAY(A167))),--(IFERROR(MOD(TOther[Start Month]-MONTH(A167)+12,12),1)=0),TOther[Amount])))</f>
        <v>0</v>
      </c>
      <c r="W167" s="8">
        <f>IF(A167="","",SUMIFS(TOther[Amount],TOther[Start Date],A167,TOther[Frequency],$W$1))</f>
        <v>0</v>
      </c>
      <c r="X167" s="9">
        <f t="shared" si="10"/>
        <v>0</v>
      </c>
      <c r="Y167" s="9">
        <f t="shared" si="14"/>
        <v>0</v>
      </c>
      <c r="Z167" s="8" cm="1">
        <f t="array" ref="Z167">IF(A167="","",IF(COUNTIF('2) Income'!$D$13:$D$32,"Weekly")=0,0,SUMPRODUCT(--(IFERROR(MOD(A167-'2) Income'!$F$13:$F$32,7),1)=0),--('2) Income'!$D$13:$D$32="Weekly"),--('2) Income'!$F$13:$F$32&lt;=A167),'2) Income'!$E$13:$E$32)))</f>
        <v>0</v>
      </c>
      <c r="AA167" s="8" cm="1">
        <f t="array" ref="AA167">IF(A167="","",IF(COUNTIF('2) Income'!$D$13:$D$32,"Every Other Week")=0,0,SUMPRODUCT(--(IFERROR(MOD(A167-'2) Income'!$F$13:$F$32,14),1)=0),--('2) Income'!$D$13:$D$32="Every Other Week"),--('2) Income'!$F$13:$F$32&lt;=A167),'2) Income'!$E$13:$E$32)))</f>
        <v>0</v>
      </c>
      <c r="AB167" s="8">
        <f>IF(A167="","",IF(COUNTIF('2) Income'!$D$13:$D$32,"1st and 15th")=0,0,IF(OR(DAY(A167)=1,DAY(A167)=15),SUMIFS('2) Income'!$E$13:$E$32,'2) Income'!$D$13:$D$32,"1st and 15th",'2) Income'!$F$13:$F$32,"&lt;="&amp;$A167),0)))</f>
        <v>0</v>
      </c>
      <c r="AC167" s="8">
        <f>IF(A167="","",IF(COUNTIF('2) Income'!$D$13:$D$32,"2nd Wednesday")=0,0,IF(A167=(A167-DAY(A167)+1+2*7-WEEKDAY(A167-DAY(A167)+8-4,1)),SUMIFS('2) Income'!$E$13:$E$32,'2) Income'!$D$13:$D$32,"2nd Wednesday",'2) Income'!$F$13:$F$32,"&lt;="&amp;$A167),0)))</f>
        <v>0</v>
      </c>
      <c r="AD167" s="8">
        <f>IF(A167="","",IF(COUNTIF('2) Income'!$D$13:$D$32,"3rd Wednesday")=0,0,IF(A167=(A167-DAY(A167)+1+3*7-WEEKDAY(A167-DAY(A167)+8-4,1)),SUMIFS('2) Income'!$E$13:$E$32,'2) Income'!$D$13:$D$32,"3rd Wednesday",'2) Income'!$F$13:$F$32,"&lt;="&amp;$A167),0)))</f>
        <v>0</v>
      </c>
      <c r="AE167" s="8">
        <f>IF(A167="","",IF(COUNTIF('2) Income'!$D$13:$D$32,"4th Wednesday")=0,0,IF(A167=(A167-DAY(A167)+1+4*7-WEEKDAY(A167-DAY(A167)+8-4,1)),SUMIFS('2) Income'!$E$13:$E$32,'2) Income'!$D$13:$D$32,"4th Wednesday",'2) Income'!$F$13:$F$32,"&lt;="&amp;$A167),0)))</f>
        <v>0</v>
      </c>
      <c r="AF167" s="8" cm="1">
        <f t="array" ref="AF167">IF(A167="","",IF(COUNTIF('2) Income'!$D$13:$D$32,"Every 4 Weeks")=0,0,SUMPRODUCT(--(IFERROR(MOD(A167-'2) Income'!$F$13:$F$32,28),1)=0),--('2) Income'!$D$13:$D$32="Every 4 Weeks"),--('2) Income'!$F$13:$F$32&lt;=A167),'2) Income'!$E$13:$E$32)))</f>
        <v>0</v>
      </c>
      <c r="AG167" s="8">
        <f>IF(A167="","",IF(COUNTIF('2) Income'!$D$13:$D$32,"Monthly")=0,0,IF(B167="N",SUMIFS('2) Income'!$E$13:$E$32,'2) Income'!$D$13:$D$32,"monthly",'2) Income'!$F$13:$F$32,"&lt;="&amp;$A167,'2) Income'!$I$13:$I$32,DAY(A167)),SUMIFS('2) Income'!$E$13:$E$32,'2) Income'!$D$13:$D$32,"monthly",'2) Income'!$F$13:$F$32,"&lt;="&amp;$A167,'2) Income'!$I$13:$I$32,"&gt;="&amp;DAY(A167)))))</f>
        <v>0</v>
      </c>
      <c r="AH167" s="8" cm="1">
        <f t="array" ref="AH167">IF(A167="","",IF(COUNTIF('2) Income'!$D$13:$D$32,"Yearly")=0,0,SUMPRODUCT(--('2) Income'!$D$13:$D$32="Yearly"),--('2) Income'!$F$13:$F$32&lt;=A167),IF(B167="N",--('2) Income'!$I$13:$I$32=DAY(A167)),--('2) Income'!$I$13:$I$32&gt;=DAY(A167))),--(IFERROR(MOD('2) Income'!$H$13:$H$32-MONTH(A167)+12,12),1)=0),'2) Income'!$E$13:$E$32)))</f>
        <v>0</v>
      </c>
      <c r="AI167" s="8">
        <f>IF(A167="","",IF(COUNTIF('2) Income'!$D$13:$D$32,"one-time")=0,0,SUMIFS('2) Income'!$E$13:$E$32,'2) Income'!$D$13:$D$32,"one-time",'2) Income'!$F$13:$F$32,"="&amp;$A167)))</f>
        <v>0</v>
      </c>
      <c r="AJ167" s="9">
        <f t="shared" si="11"/>
        <v>0</v>
      </c>
    </row>
    <row r="168" spans="1:36">
      <c r="A168" s="7">
        <f>IF(A167="","",IF(A167+1&lt;='1) Period'!$E$21,A167+1,""))</f>
        <v>45640</v>
      </c>
      <c r="B168" s="7" t="str">
        <f t="shared" si="12"/>
        <v>N</v>
      </c>
      <c r="C168" t="str">
        <f t="shared" si="13"/>
        <v>Y</v>
      </c>
      <c r="D168" s="8">
        <f>IF(A168="","",IF(TEXT(A168,"dddd")='4) Happy Money'!$E$23,WAllowance,0))</f>
        <v>0</v>
      </c>
      <c r="E168" s="8">
        <f>IF(A168="","",IF(B168="N",SUMIF(TMonthly[Day of the Month],DAY(A168),TMonthly[Amount]),SUMIF(TMonthly[Day of the Month],"&gt;="&amp;DAY(A168),TMonthly[Amount])))</f>
        <v>0</v>
      </c>
      <c r="F168" s="8" cm="1">
        <f t="array" ref="F168">IF(A168="","",SUMPRODUCT(--(TYearly[Due Date]&lt;=A168),IF(B168="N",--(TYearly[Day]=DAY(A168)),--(TYearly[Day]&gt;=DAY(A168))),--(IFERROR(MOD(TYearly[Month]-MONTH(A168)+12,12),1)=0),TYearly[Amount]))</f>
        <v>0</v>
      </c>
      <c r="G168" s="8">
        <f>IF(A168="","",SUMIF(TOneTime[Due Date],A168,TOneTime[Amount]))</f>
        <v>0</v>
      </c>
      <c r="H168" s="8" cm="1">
        <f t="array" ref="H168">IF(A168="","",IF(COUNTIF(TOther[Frequency],$H$1)=0,0,SUMPRODUCT(--(IFERROR(MOD(A168-TOther[Start Date],7),1)=0),--(TOther[Frequency]=$H$1),--(TOther[Start Date]&lt;=A168),--(TOther[End Date Calc]&gt;=A168),TOther[Amount])))</f>
        <v>0</v>
      </c>
      <c r="I168" s="8" cm="1">
        <f t="array" ref="I168">IF(A168="","",IF(COUNTIF(TOther[Frequency],$I$1)=0,0,SUMPRODUCT(--(IFERROR(MOD(A168-TOther[Start Date],14),1)=0),--(TOther[Frequency]=$I$1),--(TOther[Start Date]&lt;=A168),--(TOther[End Date Calc]&gt;=A168),TOther[Amount])))</f>
        <v>0</v>
      </c>
      <c r="J168" s="8">
        <f>IF(A168="","",IF(COUNTIF(TOther[Frequency],$J$1)=0,0,IF(OR(DAY(A168)=1,DAY(A168)=15),SUMIFS(TOther[Amount],TOther[Frequency],$J$1,TOther[Start Date],"&lt;="&amp;$A168,TOther[End Date Calc],"&gt;="&amp;A168),0)))</f>
        <v>0</v>
      </c>
      <c r="K168" s="8">
        <f>IF(A168="","",IF(COUNTIF(TOther[Frequency],$K$1)=0,0,IF(A168=(A168-DAY(A168)+1+2*7-WEEKDAY(A168-DAY(A168)+8-4,1)),SUMIFS(TOther[Amount],TOther[Frequency],$K$1,TOther[Start Date],"&lt;="&amp;$A168,TOther[End Date Calc],"&gt;="&amp;A168),0)))</f>
        <v>0</v>
      </c>
      <c r="L168" s="8">
        <f>IF(A168="","",IF(COUNTIF(TOther[Frequency],$L$1)=0,0,IF(A168=(A168-DAY(A168)+1+3*7-WEEKDAY(A168-DAY(A168)+8-4,1)),SUMIFS(TOther[Amount],TOther[Frequency],$L$1,TOther[Start Date],"&lt;="&amp;$A168,TOther[End Date Calc],"&gt;="&amp;A168),0)))</f>
        <v>0</v>
      </c>
      <c r="M168" s="8">
        <f>IF(A168="","",IF(COUNTIF(TOther[Frequency],$M$1)=0,0,IF(A168=(A168-DAY(A168)+1+4*7-WEEKDAY(A168-DAY(A168)+8-4,1)),SUMIFS(TOther[Amount],TOther[Frequency],$M$1,TOther[Start Date],"&lt;="&amp;$A168,TOther[End Date Calc],"&gt;="&amp;A168),0)))</f>
        <v>0</v>
      </c>
      <c r="N168" s="8" cm="1">
        <f t="array" ref="N168">IF(A168="","",IF(COUNTIF(TOther[Frequency],$N$1)=0,0,SUMPRODUCT(--(IFERROR(MOD(A168-TOther[Start Date],28),1)=0),--(TOther[Frequency]=$N$1),--(TOther[Start Date]&lt;=A168),--(TOther[End Date Calc]&gt;=A168),TOther[Amount])))</f>
        <v>0</v>
      </c>
      <c r="O168" s="8" cm="1">
        <f t="array" ref="O168">IF(A168="","",IF(COUNTIF(TOther[Frequency],$O$1)=0,0,SUMPRODUCT(--(IFERROR(MOD(A168-TOther[Start Date],42),1)=0),--(TOther[Frequency]=$O$1),--(TOther[Start Date]&lt;=A168),--(TOther[End Date Calc]&gt;=A168),TOther[Amount])))</f>
        <v>0</v>
      </c>
      <c r="P168" s="8" cm="1">
        <f t="array" ref="P168">IF(A168="","",IF(COUNTIF(TOther[Frequency],$P$1)=0,0,SUMPRODUCT(--(IFERROR(MOD(A168-TOther[Start Date],56),1)=0),--(TOther[Frequency]=$P$1),--(TOther[Start Date]&lt;=A168),--(TOther[End Date Calc]&gt;=A168),TOther[Amount])))</f>
        <v>0</v>
      </c>
      <c r="Q168" s="8">
        <f>IF(A168="","",IF(COUNTIF(TOther[Frequency],$Q$1)=0,0,IF(B168="N",SUMIFS(TOther[Amount],TOther[Frequency],$Q$1,TOther[Start Date],"&lt;="&amp;$A168,TOther[End Date Calc],"&gt;="&amp;A168,TOther[Start Day],DAY(A168)),SUMIFS(TOther[Amount],TOther[Frequency],$Q$1,TOther[Start Date],"&lt;="&amp;$A168,TOther[End Date Calc],"&gt;="&amp;A168,TOther[Start Day],"&gt;="&amp;DAY(A168)))))</f>
        <v>0</v>
      </c>
      <c r="R168" s="8" cm="1">
        <f t="array" ref="R168">IF(A168="","",IF(COUNTIF(TOther[Frequency],R$1)=0,0,SUMPRODUCT(--(TOther[Frequency]=R$1),--(TOther[Start Date]&lt;=A168),--(TOther[End Date Calc]&gt;=A168),IF(B168="N",--(TOther[Start Day]=DAY(A168)),--(TOther[Start Day]&gt;=DAY(A168))),--(IFERROR(MOD(TOther[Start Month]-MONTH(A168)+2,2),1)=0),TOther[Amount])))</f>
        <v>0</v>
      </c>
      <c r="S168" s="8" cm="1">
        <f t="array" ref="S168">IF(A168="","",IF(COUNTIF(TOther[Frequency],S$1)=0,0,SUMPRODUCT(--(TOther[Frequency]=S$1),--(TOther[Start Date]&lt;=A168),--(TOther[End Date Calc]&gt;=A168),IF(B168="N",--(TOther[Start Day]=DAY(A168)),--(TOther[Start Day]&gt;=DAY(A168))),--(IFERROR(MOD(TOther[Start Month]-MONTH(A168)+3,3),1)=0),TOther[Amount])))</f>
        <v>0</v>
      </c>
      <c r="T168" s="8" cm="1">
        <f t="array" ref="T168">IF($A168="","",IF(COUNTIF(TOther[Frequency],T$1)=0,0,SUMPRODUCT(--(TOther[Frequency]=T$1),--(TOther[Start Date]&lt;=$A168),--(TOther[End Date Calc]&gt;=$A168),IF($B168="N",--(TOther[Start Day]=DAY($A168)),--(TOther[Start Day]&gt;=DAY($A168))),--(IFERROR(MOD(TOther[Start Month]-MONTH($A168)+4,4),1)=0),TOther[Amount])))</f>
        <v>0</v>
      </c>
      <c r="U168" s="8" cm="1">
        <f t="array" ref="U168">IF(A168="","",IF(COUNTIF(TOther[Frequency],$U$1)=0,0,SUMPRODUCT(--(TOther[Frequency]=$U$1),--(TOther[Start Date]&lt;=A168),--(TOther[End Date Calc]&gt;=A168),IF(B168="N",--(TOther[Start Day]=DAY(A168)),--(TOther[Start Day]&gt;=DAY(A168))),--(IFERROR(MOD(TOther[Start Month]-MONTH(A168)+6,6),1)=0),TOther[Amount])))</f>
        <v>0</v>
      </c>
      <c r="V168" s="8" cm="1">
        <f t="array" ref="V168">IF(A168="","",IF(COUNTIF(TOther[Frequency],$V$1)=0,0,SUMPRODUCT(--(TOther[Frequency]=$V$1),--(TOther[Start Date]&lt;=A168),--(TOther[End Date Calc]&gt;=A168),IF(B168="N",--(TOther[Start Day]=DAY(A168)),--(TOther[Start Day]&gt;=DAY(A168))),--(IFERROR(MOD(TOther[Start Month]-MONTH(A168)+12,12),1)=0),TOther[Amount])))</f>
        <v>0</v>
      </c>
      <c r="W168" s="8">
        <f>IF(A168="","",SUMIFS(TOther[Amount],TOther[Start Date],A168,TOther[Frequency],$W$1))</f>
        <v>0</v>
      </c>
      <c r="X168" s="9">
        <f t="shared" si="10"/>
        <v>0</v>
      </c>
      <c r="Y168" s="9">
        <f t="shared" si="14"/>
        <v>0</v>
      </c>
      <c r="Z168" s="8" cm="1">
        <f t="array" ref="Z168">IF(A168="","",IF(COUNTIF('2) Income'!$D$13:$D$32,"Weekly")=0,0,SUMPRODUCT(--(IFERROR(MOD(A168-'2) Income'!$F$13:$F$32,7),1)=0),--('2) Income'!$D$13:$D$32="Weekly"),--('2) Income'!$F$13:$F$32&lt;=A168),'2) Income'!$E$13:$E$32)))</f>
        <v>0</v>
      </c>
      <c r="AA168" s="8" cm="1">
        <f t="array" ref="AA168">IF(A168="","",IF(COUNTIF('2) Income'!$D$13:$D$32,"Every Other Week")=0,0,SUMPRODUCT(--(IFERROR(MOD(A168-'2) Income'!$F$13:$F$32,14),1)=0),--('2) Income'!$D$13:$D$32="Every Other Week"),--('2) Income'!$F$13:$F$32&lt;=A168),'2) Income'!$E$13:$E$32)))</f>
        <v>0</v>
      </c>
      <c r="AB168" s="8">
        <f>IF(A168="","",IF(COUNTIF('2) Income'!$D$13:$D$32,"1st and 15th")=0,0,IF(OR(DAY(A168)=1,DAY(A168)=15),SUMIFS('2) Income'!$E$13:$E$32,'2) Income'!$D$13:$D$32,"1st and 15th",'2) Income'!$F$13:$F$32,"&lt;="&amp;$A168),0)))</f>
        <v>0</v>
      </c>
      <c r="AC168" s="8">
        <f>IF(A168="","",IF(COUNTIF('2) Income'!$D$13:$D$32,"2nd Wednesday")=0,0,IF(A168=(A168-DAY(A168)+1+2*7-WEEKDAY(A168-DAY(A168)+8-4,1)),SUMIFS('2) Income'!$E$13:$E$32,'2) Income'!$D$13:$D$32,"2nd Wednesday",'2) Income'!$F$13:$F$32,"&lt;="&amp;$A168),0)))</f>
        <v>0</v>
      </c>
      <c r="AD168" s="8">
        <f>IF(A168="","",IF(COUNTIF('2) Income'!$D$13:$D$32,"3rd Wednesday")=0,0,IF(A168=(A168-DAY(A168)+1+3*7-WEEKDAY(A168-DAY(A168)+8-4,1)),SUMIFS('2) Income'!$E$13:$E$32,'2) Income'!$D$13:$D$32,"3rd Wednesday",'2) Income'!$F$13:$F$32,"&lt;="&amp;$A168),0)))</f>
        <v>0</v>
      </c>
      <c r="AE168" s="8">
        <f>IF(A168="","",IF(COUNTIF('2) Income'!$D$13:$D$32,"4th Wednesday")=0,0,IF(A168=(A168-DAY(A168)+1+4*7-WEEKDAY(A168-DAY(A168)+8-4,1)),SUMIFS('2) Income'!$E$13:$E$32,'2) Income'!$D$13:$D$32,"4th Wednesday",'2) Income'!$F$13:$F$32,"&lt;="&amp;$A168),0)))</f>
        <v>0</v>
      </c>
      <c r="AF168" s="8" cm="1">
        <f t="array" ref="AF168">IF(A168="","",IF(COUNTIF('2) Income'!$D$13:$D$32,"Every 4 Weeks")=0,0,SUMPRODUCT(--(IFERROR(MOD(A168-'2) Income'!$F$13:$F$32,28),1)=0),--('2) Income'!$D$13:$D$32="Every 4 Weeks"),--('2) Income'!$F$13:$F$32&lt;=A168),'2) Income'!$E$13:$E$32)))</f>
        <v>0</v>
      </c>
      <c r="AG168" s="8">
        <f>IF(A168="","",IF(COUNTIF('2) Income'!$D$13:$D$32,"Monthly")=0,0,IF(B168="N",SUMIFS('2) Income'!$E$13:$E$32,'2) Income'!$D$13:$D$32,"monthly",'2) Income'!$F$13:$F$32,"&lt;="&amp;$A168,'2) Income'!$I$13:$I$32,DAY(A168)),SUMIFS('2) Income'!$E$13:$E$32,'2) Income'!$D$13:$D$32,"monthly",'2) Income'!$F$13:$F$32,"&lt;="&amp;$A168,'2) Income'!$I$13:$I$32,"&gt;="&amp;DAY(A168)))))</f>
        <v>0</v>
      </c>
      <c r="AH168" s="8" cm="1">
        <f t="array" ref="AH168">IF(A168="","",IF(COUNTIF('2) Income'!$D$13:$D$32,"Yearly")=0,0,SUMPRODUCT(--('2) Income'!$D$13:$D$32="Yearly"),--('2) Income'!$F$13:$F$32&lt;=A168),IF(B168="N",--('2) Income'!$I$13:$I$32=DAY(A168)),--('2) Income'!$I$13:$I$32&gt;=DAY(A168))),--(IFERROR(MOD('2) Income'!$H$13:$H$32-MONTH(A168)+12,12),1)=0),'2) Income'!$E$13:$E$32)))</f>
        <v>0</v>
      </c>
      <c r="AI168" s="8">
        <f>IF(A168="","",IF(COUNTIF('2) Income'!$D$13:$D$32,"one-time")=0,0,SUMIFS('2) Income'!$E$13:$E$32,'2) Income'!$D$13:$D$32,"one-time",'2) Income'!$F$13:$F$32,"="&amp;$A168)))</f>
        <v>0</v>
      </c>
      <c r="AJ168" s="9">
        <f t="shared" si="11"/>
        <v>0</v>
      </c>
    </row>
    <row r="169" spans="1:36">
      <c r="A169" s="7">
        <f>IF(A168="","",IF(A168+1&lt;='1) Period'!$E$21,A168+1,""))</f>
        <v>45641</v>
      </c>
      <c r="B169" s="7" t="str">
        <f t="shared" si="12"/>
        <v>N</v>
      </c>
      <c r="C169" t="str">
        <f t="shared" si="13"/>
        <v>Y</v>
      </c>
      <c r="D169" s="8">
        <f>IF(A169="","",IF(TEXT(A169,"dddd")='4) Happy Money'!$E$23,WAllowance,0))</f>
        <v>0</v>
      </c>
      <c r="E169" s="8">
        <f>IF(A169="","",IF(B169="N",SUMIF(TMonthly[Day of the Month],DAY(A169),TMonthly[Amount]),SUMIF(TMonthly[Day of the Month],"&gt;="&amp;DAY(A169),TMonthly[Amount])))</f>
        <v>0</v>
      </c>
      <c r="F169" s="8" cm="1">
        <f t="array" ref="F169">IF(A169="","",SUMPRODUCT(--(TYearly[Due Date]&lt;=A169),IF(B169="N",--(TYearly[Day]=DAY(A169)),--(TYearly[Day]&gt;=DAY(A169))),--(IFERROR(MOD(TYearly[Month]-MONTH(A169)+12,12),1)=0),TYearly[Amount]))</f>
        <v>0</v>
      </c>
      <c r="G169" s="8">
        <f>IF(A169="","",SUMIF(TOneTime[Due Date],A169,TOneTime[Amount]))</f>
        <v>0</v>
      </c>
      <c r="H169" s="8" cm="1">
        <f t="array" ref="H169">IF(A169="","",IF(COUNTIF(TOther[Frequency],$H$1)=0,0,SUMPRODUCT(--(IFERROR(MOD(A169-TOther[Start Date],7),1)=0),--(TOther[Frequency]=$H$1),--(TOther[Start Date]&lt;=A169),--(TOther[End Date Calc]&gt;=A169),TOther[Amount])))</f>
        <v>0</v>
      </c>
      <c r="I169" s="8" cm="1">
        <f t="array" ref="I169">IF(A169="","",IF(COUNTIF(TOther[Frequency],$I$1)=0,0,SUMPRODUCT(--(IFERROR(MOD(A169-TOther[Start Date],14),1)=0),--(TOther[Frequency]=$I$1),--(TOther[Start Date]&lt;=A169),--(TOther[End Date Calc]&gt;=A169),TOther[Amount])))</f>
        <v>0</v>
      </c>
      <c r="J169" s="8">
        <f>IF(A169="","",IF(COUNTIF(TOther[Frequency],$J$1)=0,0,IF(OR(DAY(A169)=1,DAY(A169)=15),SUMIFS(TOther[Amount],TOther[Frequency],$J$1,TOther[Start Date],"&lt;="&amp;$A169,TOther[End Date Calc],"&gt;="&amp;A169),0)))</f>
        <v>0</v>
      </c>
      <c r="K169" s="8">
        <f>IF(A169="","",IF(COUNTIF(TOther[Frequency],$K$1)=0,0,IF(A169=(A169-DAY(A169)+1+2*7-WEEKDAY(A169-DAY(A169)+8-4,1)),SUMIFS(TOther[Amount],TOther[Frequency],$K$1,TOther[Start Date],"&lt;="&amp;$A169,TOther[End Date Calc],"&gt;="&amp;A169),0)))</f>
        <v>0</v>
      </c>
      <c r="L169" s="8">
        <f>IF(A169="","",IF(COUNTIF(TOther[Frequency],$L$1)=0,0,IF(A169=(A169-DAY(A169)+1+3*7-WEEKDAY(A169-DAY(A169)+8-4,1)),SUMIFS(TOther[Amount],TOther[Frequency],$L$1,TOther[Start Date],"&lt;="&amp;$A169,TOther[End Date Calc],"&gt;="&amp;A169),0)))</f>
        <v>0</v>
      </c>
      <c r="M169" s="8">
        <f>IF(A169="","",IF(COUNTIF(TOther[Frequency],$M$1)=0,0,IF(A169=(A169-DAY(A169)+1+4*7-WEEKDAY(A169-DAY(A169)+8-4,1)),SUMIFS(TOther[Amount],TOther[Frequency],$M$1,TOther[Start Date],"&lt;="&amp;$A169,TOther[End Date Calc],"&gt;="&amp;A169),0)))</f>
        <v>0</v>
      </c>
      <c r="N169" s="8" cm="1">
        <f t="array" ref="N169">IF(A169="","",IF(COUNTIF(TOther[Frequency],$N$1)=0,0,SUMPRODUCT(--(IFERROR(MOD(A169-TOther[Start Date],28),1)=0),--(TOther[Frequency]=$N$1),--(TOther[Start Date]&lt;=A169),--(TOther[End Date Calc]&gt;=A169),TOther[Amount])))</f>
        <v>0</v>
      </c>
      <c r="O169" s="8" cm="1">
        <f t="array" ref="O169">IF(A169="","",IF(COUNTIF(TOther[Frequency],$O$1)=0,0,SUMPRODUCT(--(IFERROR(MOD(A169-TOther[Start Date],42),1)=0),--(TOther[Frequency]=$O$1),--(TOther[Start Date]&lt;=A169),--(TOther[End Date Calc]&gt;=A169),TOther[Amount])))</f>
        <v>0</v>
      </c>
      <c r="P169" s="8" cm="1">
        <f t="array" ref="P169">IF(A169="","",IF(COUNTIF(TOther[Frequency],$P$1)=0,0,SUMPRODUCT(--(IFERROR(MOD(A169-TOther[Start Date],56),1)=0),--(TOther[Frequency]=$P$1),--(TOther[Start Date]&lt;=A169),--(TOther[End Date Calc]&gt;=A169),TOther[Amount])))</f>
        <v>0</v>
      </c>
      <c r="Q169" s="8">
        <f>IF(A169="","",IF(COUNTIF(TOther[Frequency],$Q$1)=0,0,IF(B169="N",SUMIFS(TOther[Amount],TOther[Frequency],$Q$1,TOther[Start Date],"&lt;="&amp;$A169,TOther[End Date Calc],"&gt;="&amp;A169,TOther[Start Day],DAY(A169)),SUMIFS(TOther[Amount],TOther[Frequency],$Q$1,TOther[Start Date],"&lt;="&amp;$A169,TOther[End Date Calc],"&gt;="&amp;A169,TOther[Start Day],"&gt;="&amp;DAY(A169)))))</f>
        <v>0</v>
      </c>
      <c r="R169" s="8" cm="1">
        <f t="array" ref="R169">IF(A169="","",IF(COUNTIF(TOther[Frequency],R$1)=0,0,SUMPRODUCT(--(TOther[Frequency]=R$1),--(TOther[Start Date]&lt;=A169),--(TOther[End Date Calc]&gt;=A169),IF(B169="N",--(TOther[Start Day]=DAY(A169)),--(TOther[Start Day]&gt;=DAY(A169))),--(IFERROR(MOD(TOther[Start Month]-MONTH(A169)+2,2),1)=0),TOther[Amount])))</f>
        <v>0</v>
      </c>
      <c r="S169" s="8" cm="1">
        <f t="array" ref="S169">IF(A169="","",IF(COUNTIF(TOther[Frequency],S$1)=0,0,SUMPRODUCT(--(TOther[Frequency]=S$1),--(TOther[Start Date]&lt;=A169),--(TOther[End Date Calc]&gt;=A169),IF(B169="N",--(TOther[Start Day]=DAY(A169)),--(TOther[Start Day]&gt;=DAY(A169))),--(IFERROR(MOD(TOther[Start Month]-MONTH(A169)+3,3),1)=0),TOther[Amount])))</f>
        <v>0</v>
      </c>
      <c r="T169" s="8" cm="1">
        <f t="array" ref="T169">IF($A169="","",IF(COUNTIF(TOther[Frequency],T$1)=0,0,SUMPRODUCT(--(TOther[Frequency]=T$1),--(TOther[Start Date]&lt;=$A169),--(TOther[End Date Calc]&gt;=$A169),IF($B169="N",--(TOther[Start Day]=DAY($A169)),--(TOther[Start Day]&gt;=DAY($A169))),--(IFERROR(MOD(TOther[Start Month]-MONTH($A169)+4,4),1)=0),TOther[Amount])))</f>
        <v>0</v>
      </c>
      <c r="U169" s="8" cm="1">
        <f t="array" ref="U169">IF(A169="","",IF(COUNTIF(TOther[Frequency],$U$1)=0,0,SUMPRODUCT(--(TOther[Frequency]=$U$1),--(TOther[Start Date]&lt;=A169),--(TOther[End Date Calc]&gt;=A169),IF(B169="N",--(TOther[Start Day]=DAY(A169)),--(TOther[Start Day]&gt;=DAY(A169))),--(IFERROR(MOD(TOther[Start Month]-MONTH(A169)+6,6),1)=0),TOther[Amount])))</f>
        <v>400</v>
      </c>
      <c r="V169" s="8" cm="1">
        <f t="array" ref="V169">IF(A169="","",IF(COUNTIF(TOther[Frequency],$V$1)=0,0,SUMPRODUCT(--(TOther[Frequency]=$V$1),--(TOther[Start Date]&lt;=A169),--(TOther[End Date Calc]&gt;=A169),IF(B169="N",--(TOther[Start Day]=DAY(A169)),--(TOther[Start Day]&gt;=DAY(A169))),--(IFERROR(MOD(TOther[Start Month]-MONTH(A169)+12,12),1)=0),TOther[Amount])))</f>
        <v>0</v>
      </c>
      <c r="W169" s="8">
        <f>IF(A169="","",SUMIFS(TOther[Amount],TOther[Start Date],A169,TOther[Frequency],$W$1))</f>
        <v>0</v>
      </c>
      <c r="X169" s="9">
        <f t="shared" si="10"/>
        <v>400</v>
      </c>
      <c r="Y169" s="9">
        <f t="shared" si="14"/>
        <v>400</v>
      </c>
      <c r="Z169" s="8" cm="1">
        <f t="array" ref="Z169">IF(A169="","",IF(COUNTIF('2) Income'!$D$13:$D$32,"Weekly")=0,0,SUMPRODUCT(--(IFERROR(MOD(A169-'2) Income'!$F$13:$F$32,7),1)=0),--('2) Income'!$D$13:$D$32="Weekly"),--('2) Income'!$F$13:$F$32&lt;=A169),'2) Income'!$E$13:$E$32)))</f>
        <v>0</v>
      </c>
      <c r="AA169" s="8" cm="1">
        <f t="array" ref="AA169">IF(A169="","",IF(COUNTIF('2) Income'!$D$13:$D$32,"Every Other Week")=0,0,SUMPRODUCT(--(IFERROR(MOD(A169-'2) Income'!$F$13:$F$32,14),1)=0),--('2) Income'!$D$13:$D$32="Every Other Week"),--('2) Income'!$F$13:$F$32&lt;=A169),'2) Income'!$E$13:$E$32)))</f>
        <v>0</v>
      </c>
      <c r="AB169" s="8">
        <f>IF(A169="","",IF(COUNTIF('2) Income'!$D$13:$D$32,"1st and 15th")=0,0,IF(OR(DAY(A169)=1,DAY(A169)=15),SUMIFS('2) Income'!$E$13:$E$32,'2) Income'!$D$13:$D$32,"1st and 15th",'2) Income'!$F$13:$F$32,"&lt;="&amp;$A169),0)))</f>
        <v>0</v>
      </c>
      <c r="AC169" s="8">
        <f>IF(A169="","",IF(COUNTIF('2) Income'!$D$13:$D$32,"2nd Wednesday")=0,0,IF(A169=(A169-DAY(A169)+1+2*7-WEEKDAY(A169-DAY(A169)+8-4,1)),SUMIFS('2) Income'!$E$13:$E$32,'2) Income'!$D$13:$D$32,"2nd Wednesday",'2) Income'!$F$13:$F$32,"&lt;="&amp;$A169),0)))</f>
        <v>0</v>
      </c>
      <c r="AD169" s="8">
        <f>IF(A169="","",IF(COUNTIF('2) Income'!$D$13:$D$32,"3rd Wednesday")=0,0,IF(A169=(A169-DAY(A169)+1+3*7-WEEKDAY(A169-DAY(A169)+8-4,1)),SUMIFS('2) Income'!$E$13:$E$32,'2) Income'!$D$13:$D$32,"3rd Wednesday",'2) Income'!$F$13:$F$32,"&lt;="&amp;$A169),0)))</f>
        <v>0</v>
      </c>
      <c r="AE169" s="8">
        <f>IF(A169="","",IF(COUNTIF('2) Income'!$D$13:$D$32,"4th Wednesday")=0,0,IF(A169=(A169-DAY(A169)+1+4*7-WEEKDAY(A169-DAY(A169)+8-4,1)),SUMIFS('2) Income'!$E$13:$E$32,'2) Income'!$D$13:$D$32,"4th Wednesday",'2) Income'!$F$13:$F$32,"&lt;="&amp;$A169),0)))</f>
        <v>0</v>
      </c>
      <c r="AF169" s="8" cm="1">
        <f t="array" ref="AF169">IF(A169="","",IF(COUNTIF('2) Income'!$D$13:$D$32,"Every 4 Weeks")=0,0,SUMPRODUCT(--(IFERROR(MOD(A169-'2) Income'!$F$13:$F$32,28),1)=0),--('2) Income'!$D$13:$D$32="Every 4 Weeks"),--('2) Income'!$F$13:$F$32&lt;=A169),'2) Income'!$E$13:$E$32)))</f>
        <v>0</v>
      </c>
      <c r="AG169" s="8">
        <f>IF(A169="","",IF(COUNTIF('2) Income'!$D$13:$D$32,"Monthly")=0,0,IF(B169="N",SUMIFS('2) Income'!$E$13:$E$32,'2) Income'!$D$13:$D$32,"monthly",'2) Income'!$F$13:$F$32,"&lt;="&amp;$A169,'2) Income'!$I$13:$I$32,DAY(A169)),SUMIFS('2) Income'!$E$13:$E$32,'2) Income'!$D$13:$D$32,"monthly",'2) Income'!$F$13:$F$32,"&lt;="&amp;$A169,'2) Income'!$I$13:$I$32,"&gt;="&amp;DAY(A169)))))</f>
        <v>0</v>
      </c>
      <c r="AH169" s="8" cm="1">
        <f t="array" ref="AH169">IF(A169="","",IF(COUNTIF('2) Income'!$D$13:$D$32,"Yearly")=0,0,SUMPRODUCT(--('2) Income'!$D$13:$D$32="Yearly"),--('2) Income'!$F$13:$F$32&lt;=A169),IF(B169="N",--('2) Income'!$I$13:$I$32=DAY(A169)),--('2) Income'!$I$13:$I$32&gt;=DAY(A169))),--(IFERROR(MOD('2) Income'!$H$13:$H$32-MONTH(A169)+12,12),1)=0),'2) Income'!$E$13:$E$32)))</f>
        <v>0</v>
      </c>
      <c r="AI169" s="8">
        <f>IF(A169="","",IF(COUNTIF('2) Income'!$D$13:$D$32,"one-time")=0,0,SUMIFS('2) Income'!$E$13:$E$32,'2) Income'!$D$13:$D$32,"one-time",'2) Income'!$F$13:$F$32,"="&amp;$A169)))</f>
        <v>0</v>
      </c>
      <c r="AJ169" s="9">
        <f t="shared" si="11"/>
        <v>0</v>
      </c>
    </row>
    <row r="170" spans="1:36">
      <c r="A170" s="7">
        <f>IF(A169="","",IF(A169+1&lt;='1) Period'!$E$21,A169+1,""))</f>
        <v>45642</v>
      </c>
      <c r="B170" s="7" t="str">
        <f t="shared" si="12"/>
        <v>N</v>
      </c>
      <c r="C170" t="str">
        <f t="shared" si="13"/>
        <v>F</v>
      </c>
      <c r="D170" s="8">
        <f>IF(A170="","",IF(TEXT(A170,"dddd")='4) Happy Money'!$E$23,WAllowance,0))</f>
        <v>400</v>
      </c>
      <c r="E170" s="8">
        <f>IF(A170="","",IF(B170="N",SUMIF(TMonthly[Day of the Month],DAY(A170),TMonthly[Amount]),SUMIF(TMonthly[Day of the Month],"&gt;="&amp;DAY(A170),TMonthly[Amount])))</f>
        <v>0</v>
      </c>
      <c r="F170" s="8" cm="1">
        <f t="array" ref="F170">IF(A170="","",SUMPRODUCT(--(TYearly[Due Date]&lt;=A170),IF(B170="N",--(TYearly[Day]=DAY(A170)),--(TYearly[Day]&gt;=DAY(A170))),--(IFERROR(MOD(TYearly[Month]-MONTH(A170)+12,12),1)=0),TYearly[Amount]))</f>
        <v>0</v>
      </c>
      <c r="G170" s="8">
        <f>IF(A170="","",SUMIF(TOneTime[Due Date],A170,TOneTime[Amount]))</f>
        <v>0</v>
      </c>
      <c r="H170" s="8" cm="1">
        <f t="array" ref="H170">IF(A170="","",IF(COUNTIF(TOther[Frequency],$H$1)=0,0,SUMPRODUCT(--(IFERROR(MOD(A170-TOther[Start Date],7),1)=0),--(TOther[Frequency]=$H$1),--(TOther[Start Date]&lt;=A170),--(TOther[End Date Calc]&gt;=A170),TOther[Amount])))</f>
        <v>0</v>
      </c>
      <c r="I170" s="8" cm="1">
        <f t="array" ref="I170">IF(A170="","",IF(COUNTIF(TOther[Frequency],$I$1)=0,0,SUMPRODUCT(--(IFERROR(MOD(A170-TOther[Start Date],14),1)=0),--(TOther[Frequency]=$I$1),--(TOther[Start Date]&lt;=A170),--(TOther[End Date Calc]&gt;=A170),TOther[Amount])))</f>
        <v>0</v>
      </c>
      <c r="J170" s="8">
        <f>IF(A170="","",IF(COUNTIF(TOther[Frequency],$J$1)=0,0,IF(OR(DAY(A170)=1,DAY(A170)=15),SUMIFS(TOther[Amount],TOther[Frequency],$J$1,TOther[Start Date],"&lt;="&amp;$A170,TOther[End Date Calc],"&gt;="&amp;A170),0)))</f>
        <v>0</v>
      </c>
      <c r="K170" s="8">
        <f>IF(A170="","",IF(COUNTIF(TOther[Frequency],$K$1)=0,0,IF(A170=(A170-DAY(A170)+1+2*7-WEEKDAY(A170-DAY(A170)+8-4,1)),SUMIFS(TOther[Amount],TOther[Frequency],$K$1,TOther[Start Date],"&lt;="&amp;$A170,TOther[End Date Calc],"&gt;="&amp;A170),0)))</f>
        <v>0</v>
      </c>
      <c r="L170" s="8">
        <f>IF(A170="","",IF(COUNTIF(TOther[Frequency],$L$1)=0,0,IF(A170=(A170-DAY(A170)+1+3*7-WEEKDAY(A170-DAY(A170)+8-4,1)),SUMIFS(TOther[Amount],TOther[Frequency],$L$1,TOther[Start Date],"&lt;="&amp;$A170,TOther[End Date Calc],"&gt;="&amp;A170),0)))</f>
        <v>0</v>
      </c>
      <c r="M170" s="8">
        <f>IF(A170="","",IF(COUNTIF(TOther[Frequency],$M$1)=0,0,IF(A170=(A170-DAY(A170)+1+4*7-WEEKDAY(A170-DAY(A170)+8-4,1)),SUMIFS(TOther[Amount],TOther[Frequency],$M$1,TOther[Start Date],"&lt;="&amp;$A170,TOther[End Date Calc],"&gt;="&amp;A170),0)))</f>
        <v>0</v>
      </c>
      <c r="N170" s="8" cm="1">
        <f t="array" ref="N170">IF(A170="","",IF(COUNTIF(TOther[Frequency],$N$1)=0,0,SUMPRODUCT(--(IFERROR(MOD(A170-TOther[Start Date],28),1)=0),--(TOther[Frequency]=$N$1),--(TOther[Start Date]&lt;=A170),--(TOther[End Date Calc]&gt;=A170),TOther[Amount])))</f>
        <v>0</v>
      </c>
      <c r="O170" s="8" cm="1">
        <f t="array" ref="O170">IF(A170="","",IF(COUNTIF(TOther[Frequency],$O$1)=0,0,SUMPRODUCT(--(IFERROR(MOD(A170-TOther[Start Date],42),1)=0),--(TOther[Frequency]=$O$1),--(TOther[Start Date]&lt;=A170),--(TOther[End Date Calc]&gt;=A170),TOther[Amount])))</f>
        <v>0</v>
      </c>
      <c r="P170" s="8" cm="1">
        <f t="array" ref="P170">IF(A170="","",IF(COUNTIF(TOther[Frequency],$P$1)=0,0,SUMPRODUCT(--(IFERROR(MOD(A170-TOther[Start Date],56),1)=0),--(TOther[Frequency]=$P$1),--(TOther[Start Date]&lt;=A170),--(TOther[End Date Calc]&gt;=A170),TOther[Amount])))</f>
        <v>0</v>
      </c>
      <c r="Q170" s="8">
        <f>IF(A170="","",IF(COUNTIF(TOther[Frequency],$Q$1)=0,0,IF(B170="N",SUMIFS(TOther[Amount],TOther[Frequency],$Q$1,TOther[Start Date],"&lt;="&amp;$A170,TOther[End Date Calc],"&gt;="&amp;A170,TOther[Start Day],DAY(A170)),SUMIFS(TOther[Amount],TOther[Frequency],$Q$1,TOther[Start Date],"&lt;="&amp;$A170,TOther[End Date Calc],"&gt;="&amp;A170,TOther[Start Day],"&gt;="&amp;DAY(A170)))))</f>
        <v>0</v>
      </c>
      <c r="R170" s="8" cm="1">
        <f t="array" ref="R170">IF(A170="","",IF(COUNTIF(TOther[Frequency],R$1)=0,0,SUMPRODUCT(--(TOther[Frequency]=R$1),--(TOther[Start Date]&lt;=A170),--(TOther[End Date Calc]&gt;=A170),IF(B170="N",--(TOther[Start Day]=DAY(A170)),--(TOther[Start Day]&gt;=DAY(A170))),--(IFERROR(MOD(TOther[Start Month]-MONTH(A170)+2,2),1)=0),TOther[Amount])))</f>
        <v>0</v>
      </c>
      <c r="S170" s="8" cm="1">
        <f t="array" ref="S170">IF(A170="","",IF(COUNTIF(TOther[Frequency],S$1)=0,0,SUMPRODUCT(--(TOther[Frequency]=S$1),--(TOther[Start Date]&lt;=A170),--(TOther[End Date Calc]&gt;=A170),IF(B170="N",--(TOther[Start Day]=DAY(A170)),--(TOther[Start Day]&gt;=DAY(A170))),--(IFERROR(MOD(TOther[Start Month]-MONTH(A170)+3,3),1)=0),TOther[Amount])))</f>
        <v>0</v>
      </c>
      <c r="T170" s="8" cm="1">
        <f t="array" ref="T170">IF($A170="","",IF(COUNTIF(TOther[Frequency],T$1)=0,0,SUMPRODUCT(--(TOther[Frequency]=T$1),--(TOther[Start Date]&lt;=$A170),--(TOther[End Date Calc]&gt;=$A170),IF($B170="N",--(TOther[Start Day]=DAY($A170)),--(TOther[Start Day]&gt;=DAY($A170))),--(IFERROR(MOD(TOther[Start Month]-MONTH($A170)+4,4),1)=0),TOther[Amount])))</f>
        <v>0</v>
      </c>
      <c r="U170" s="8" cm="1">
        <f t="array" ref="U170">IF(A170="","",IF(COUNTIF(TOther[Frequency],$U$1)=0,0,SUMPRODUCT(--(TOther[Frequency]=$U$1),--(TOther[Start Date]&lt;=A170),--(TOther[End Date Calc]&gt;=A170),IF(B170="N",--(TOther[Start Day]=DAY(A170)),--(TOther[Start Day]&gt;=DAY(A170))),--(IFERROR(MOD(TOther[Start Month]-MONTH(A170)+6,6),1)=0),TOther[Amount])))</f>
        <v>0</v>
      </c>
      <c r="V170" s="8" cm="1">
        <f t="array" ref="V170">IF(A170="","",IF(COUNTIF(TOther[Frequency],$V$1)=0,0,SUMPRODUCT(--(TOther[Frequency]=$V$1),--(TOther[Start Date]&lt;=A170),--(TOther[End Date Calc]&gt;=A170),IF(B170="N",--(TOther[Start Day]=DAY(A170)),--(TOther[Start Day]&gt;=DAY(A170))),--(IFERROR(MOD(TOther[Start Month]-MONTH(A170)+12,12),1)=0),TOther[Amount])))</f>
        <v>0</v>
      </c>
      <c r="W170" s="8">
        <f>IF(A170="","",SUMIFS(TOther[Amount],TOther[Start Date],A170,TOther[Frequency],$W$1))</f>
        <v>0</v>
      </c>
      <c r="X170" s="9">
        <f t="shared" si="10"/>
        <v>0</v>
      </c>
      <c r="Y170" s="9">
        <f t="shared" si="14"/>
        <v>0</v>
      </c>
      <c r="Z170" s="8" cm="1">
        <f t="array" ref="Z170">IF(A170="","",IF(COUNTIF('2) Income'!$D$13:$D$32,"Weekly")=0,0,SUMPRODUCT(--(IFERROR(MOD(A170-'2) Income'!$F$13:$F$32,7),1)=0),--('2) Income'!$D$13:$D$32="Weekly"),--('2) Income'!$F$13:$F$32&lt;=A170),'2) Income'!$E$13:$E$32)))</f>
        <v>0</v>
      </c>
      <c r="AA170" s="8" cm="1">
        <f t="array" ref="AA170">IF(A170="","",IF(COUNTIF('2) Income'!$D$13:$D$32,"Every Other Week")=0,0,SUMPRODUCT(--(IFERROR(MOD(A170-'2) Income'!$F$13:$F$32,14),1)=0),--('2) Income'!$D$13:$D$32="Every Other Week"),--('2) Income'!$F$13:$F$32&lt;=A170),'2) Income'!$E$13:$E$32)))</f>
        <v>0</v>
      </c>
      <c r="AB170" s="8">
        <f>IF(A170="","",IF(COUNTIF('2) Income'!$D$13:$D$32,"1st and 15th")=0,0,IF(OR(DAY(A170)=1,DAY(A170)=15),SUMIFS('2) Income'!$E$13:$E$32,'2) Income'!$D$13:$D$32,"1st and 15th",'2) Income'!$F$13:$F$32,"&lt;="&amp;$A170),0)))</f>
        <v>0</v>
      </c>
      <c r="AC170" s="8">
        <f>IF(A170="","",IF(COUNTIF('2) Income'!$D$13:$D$32,"2nd Wednesday")=0,0,IF(A170=(A170-DAY(A170)+1+2*7-WEEKDAY(A170-DAY(A170)+8-4,1)),SUMIFS('2) Income'!$E$13:$E$32,'2) Income'!$D$13:$D$32,"2nd Wednesday",'2) Income'!$F$13:$F$32,"&lt;="&amp;$A170),0)))</f>
        <v>0</v>
      </c>
      <c r="AD170" s="8">
        <f>IF(A170="","",IF(COUNTIF('2) Income'!$D$13:$D$32,"3rd Wednesday")=0,0,IF(A170=(A170-DAY(A170)+1+3*7-WEEKDAY(A170-DAY(A170)+8-4,1)),SUMIFS('2) Income'!$E$13:$E$32,'2) Income'!$D$13:$D$32,"3rd Wednesday",'2) Income'!$F$13:$F$32,"&lt;="&amp;$A170),0)))</f>
        <v>0</v>
      </c>
      <c r="AE170" s="8">
        <f>IF(A170="","",IF(COUNTIF('2) Income'!$D$13:$D$32,"4th Wednesday")=0,0,IF(A170=(A170-DAY(A170)+1+4*7-WEEKDAY(A170-DAY(A170)+8-4,1)),SUMIFS('2) Income'!$E$13:$E$32,'2) Income'!$D$13:$D$32,"4th Wednesday",'2) Income'!$F$13:$F$32,"&lt;="&amp;$A170),0)))</f>
        <v>0</v>
      </c>
      <c r="AF170" s="8" cm="1">
        <f t="array" ref="AF170">IF(A170="","",IF(COUNTIF('2) Income'!$D$13:$D$32,"Every 4 Weeks")=0,0,SUMPRODUCT(--(IFERROR(MOD(A170-'2) Income'!$F$13:$F$32,28),1)=0),--('2) Income'!$D$13:$D$32="Every 4 Weeks"),--('2) Income'!$F$13:$F$32&lt;=A170),'2) Income'!$E$13:$E$32)))</f>
        <v>0</v>
      </c>
      <c r="AG170" s="8">
        <f>IF(A170="","",IF(COUNTIF('2) Income'!$D$13:$D$32,"Monthly")=0,0,IF(B170="N",SUMIFS('2) Income'!$E$13:$E$32,'2) Income'!$D$13:$D$32,"monthly",'2) Income'!$F$13:$F$32,"&lt;="&amp;$A170,'2) Income'!$I$13:$I$32,DAY(A170)),SUMIFS('2) Income'!$E$13:$E$32,'2) Income'!$D$13:$D$32,"monthly",'2) Income'!$F$13:$F$32,"&lt;="&amp;$A170,'2) Income'!$I$13:$I$32,"&gt;="&amp;DAY(A170)))))</f>
        <v>0</v>
      </c>
      <c r="AH170" s="8" cm="1">
        <f t="array" ref="AH170">IF(A170="","",IF(COUNTIF('2) Income'!$D$13:$D$32,"Yearly")=0,0,SUMPRODUCT(--('2) Income'!$D$13:$D$32="Yearly"),--('2) Income'!$F$13:$F$32&lt;=A170),IF(B170="N",--('2) Income'!$I$13:$I$32=DAY(A170)),--('2) Income'!$I$13:$I$32&gt;=DAY(A170))),--(IFERROR(MOD('2) Income'!$H$13:$H$32-MONTH(A170)+12,12),1)=0),'2) Income'!$E$13:$E$32)))</f>
        <v>0</v>
      </c>
      <c r="AI170" s="8">
        <f>IF(A170="","",IF(COUNTIF('2) Income'!$D$13:$D$32,"one-time")=0,0,SUMIFS('2) Income'!$E$13:$E$32,'2) Income'!$D$13:$D$32,"one-time",'2) Income'!$F$13:$F$32,"="&amp;$A170)))</f>
        <v>0</v>
      </c>
      <c r="AJ170" s="9">
        <f t="shared" si="11"/>
        <v>0</v>
      </c>
    </row>
    <row r="171" spans="1:36">
      <c r="A171" s="7">
        <f>IF(A170="","",IF(A170+1&lt;='1) Period'!$E$21,A170+1,""))</f>
        <v>45643</v>
      </c>
      <c r="B171" s="7" t="str">
        <f t="shared" si="12"/>
        <v>N</v>
      </c>
      <c r="C171" t="str">
        <f t="shared" si="13"/>
        <v>F</v>
      </c>
      <c r="D171" s="8">
        <f>IF(A171="","",IF(TEXT(A171,"dddd")='4) Happy Money'!$E$23,WAllowance,0))</f>
        <v>0</v>
      </c>
      <c r="E171" s="8">
        <f>IF(A171="","",IF(B171="N",SUMIF(TMonthly[Day of the Month],DAY(A171),TMonthly[Amount]),SUMIF(TMonthly[Day of the Month],"&gt;="&amp;DAY(A171),TMonthly[Amount])))</f>
        <v>0</v>
      </c>
      <c r="F171" s="8" cm="1">
        <f t="array" ref="F171">IF(A171="","",SUMPRODUCT(--(TYearly[Due Date]&lt;=A171),IF(B171="N",--(TYearly[Day]=DAY(A171)),--(TYearly[Day]&gt;=DAY(A171))),--(IFERROR(MOD(TYearly[Month]-MONTH(A171)+12,12),1)=0),TYearly[Amount]))</f>
        <v>0</v>
      </c>
      <c r="G171" s="8">
        <f>IF(A171="","",SUMIF(TOneTime[Due Date],A171,TOneTime[Amount]))</f>
        <v>0</v>
      </c>
      <c r="H171" s="8" cm="1">
        <f t="array" ref="H171">IF(A171="","",IF(COUNTIF(TOther[Frequency],$H$1)=0,0,SUMPRODUCT(--(IFERROR(MOD(A171-TOther[Start Date],7),1)=0),--(TOther[Frequency]=$H$1),--(TOther[Start Date]&lt;=A171),--(TOther[End Date Calc]&gt;=A171),TOther[Amount])))</f>
        <v>0</v>
      </c>
      <c r="I171" s="8" cm="1">
        <f t="array" ref="I171">IF(A171="","",IF(COUNTIF(TOther[Frequency],$I$1)=0,0,SUMPRODUCT(--(IFERROR(MOD(A171-TOther[Start Date],14),1)=0),--(TOther[Frequency]=$I$1),--(TOther[Start Date]&lt;=A171),--(TOther[End Date Calc]&gt;=A171),TOther[Amount])))</f>
        <v>0</v>
      </c>
      <c r="J171" s="8">
        <f>IF(A171="","",IF(COUNTIF(TOther[Frequency],$J$1)=0,0,IF(OR(DAY(A171)=1,DAY(A171)=15),SUMIFS(TOther[Amount],TOther[Frequency],$J$1,TOther[Start Date],"&lt;="&amp;$A171,TOther[End Date Calc],"&gt;="&amp;A171),0)))</f>
        <v>0</v>
      </c>
      <c r="K171" s="8">
        <f>IF(A171="","",IF(COUNTIF(TOther[Frequency],$K$1)=0,0,IF(A171=(A171-DAY(A171)+1+2*7-WEEKDAY(A171-DAY(A171)+8-4,1)),SUMIFS(TOther[Amount],TOther[Frequency],$K$1,TOther[Start Date],"&lt;="&amp;$A171,TOther[End Date Calc],"&gt;="&amp;A171),0)))</f>
        <v>0</v>
      </c>
      <c r="L171" s="8">
        <f>IF(A171="","",IF(COUNTIF(TOther[Frequency],$L$1)=0,0,IF(A171=(A171-DAY(A171)+1+3*7-WEEKDAY(A171-DAY(A171)+8-4,1)),SUMIFS(TOther[Amount],TOther[Frequency],$L$1,TOther[Start Date],"&lt;="&amp;$A171,TOther[End Date Calc],"&gt;="&amp;A171),0)))</f>
        <v>0</v>
      </c>
      <c r="M171" s="8">
        <f>IF(A171="","",IF(COUNTIF(TOther[Frequency],$M$1)=0,0,IF(A171=(A171-DAY(A171)+1+4*7-WEEKDAY(A171-DAY(A171)+8-4,1)),SUMIFS(TOther[Amount],TOther[Frequency],$M$1,TOther[Start Date],"&lt;="&amp;$A171,TOther[End Date Calc],"&gt;="&amp;A171),0)))</f>
        <v>0</v>
      </c>
      <c r="N171" s="8" cm="1">
        <f t="array" ref="N171">IF(A171="","",IF(COUNTIF(TOther[Frequency],$N$1)=0,0,SUMPRODUCT(--(IFERROR(MOD(A171-TOther[Start Date],28),1)=0),--(TOther[Frequency]=$N$1),--(TOther[Start Date]&lt;=A171),--(TOther[End Date Calc]&gt;=A171),TOther[Amount])))</f>
        <v>0</v>
      </c>
      <c r="O171" s="8" cm="1">
        <f t="array" ref="O171">IF(A171="","",IF(COUNTIF(TOther[Frequency],$O$1)=0,0,SUMPRODUCT(--(IFERROR(MOD(A171-TOther[Start Date],42),1)=0),--(TOther[Frequency]=$O$1),--(TOther[Start Date]&lt;=A171),--(TOther[End Date Calc]&gt;=A171),TOther[Amount])))</f>
        <v>0</v>
      </c>
      <c r="P171" s="8" cm="1">
        <f t="array" ref="P171">IF(A171="","",IF(COUNTIF(TOther[Frequency],$P$1)=0,0,SUMPRODUCT(--(IFERROR(MOD(A171-TOther[Start Date],56),1)=0),--(TOther[Frequency]=$P$1),--(TOther[Start Date]&lt;=A171),--(TOther[End Date Calc]&gt;=A171),TOther[Amount])))</f>
        <v>0</v>
      </c>
      <c r="Q171" s="8">
        <f>IF(A171="","",IF(COUNTIF(TOther[Frequency],$Q$1)=0,0,IF(B171="N",SUMIFS(TOther[Amount],TOther[Frequency],$Q$1,TOther[Start Date],"&lt;="&amp;$A171,TOther[End Date Calc],"&gt;="&amp;A171,TOther[Start Day],DAY(A171)),SUMIFS(TOther[Amount],TOther[Frequency],$Q$1,TOther[Start Date],"&lt;="&amp;$A171,TOther[End Date Calc],"&gt;="&amp;A171,TOther[Start Day],"&gt;="&amp;DAY(A171)))))</f>
        <v>0</v>
      </c>
      <c r="R171" s="8" cm="1">
        <f t="array" ref="R171">IF(A171="","",IF(COUNTIF(TOther[Frequency],R$1)=0,0,SUMPRODUCT(--(TOther[Frequency]=R$1),--(TOther[Start Date]&lt;=A171),--(TOther[End Date Calc]&gt;=A171),IF(B171="N",--(TOther[Start Day]=DAY(A171)),--(TOther[Start Day]&gt;=DAY(A171))),--(IFERROR(MOD(TOther[Start Month]-MONTH(A171)+2,2),1)=0),TOther[Amount])))</f>
        <v>0</v>
      </c>
      <c r="S171" s="8" cm="1">
        <f t="array" ref="S171">IF(A171="","",IF(COUNTIF(TOther[Frequency],S$1)=0,0,SUMPRODUCT(--(TOther[Frequency]=S$1),--(TOther[Start Date]&lt;=A171),--(TOther[End Date Calc]&gt;=A171),IF(B171="N",--(TOther[Start Day]=DAY(A171)),--(TOther[Start Day]&gt;=DAY(A171))),--(IFERROR(MOD(TOther[Start Month]-MONTH(A171)+3,3),1)=0),TOther[Amount])))</f>
        <v>0</v>
      </c>
      <c r="T171" s="8" cm="1">
        <f t="array" ref="T171">IF($A171="","",IF(COUNTIF(TOther[Frequency],T$1)=0,0,SUMPRODUCT(--(TOther[Frequency]=T$1),--(TOther[Start Date]&lt;=$A171),--(TOther[End Date Calc]&gt;=$A171),IF($B171="N",--(TOther[Start Day]=DAY($A171)),--(TOther[Start Day]&gt;=DAY($A171))),--(IFERROR(MOD(TOther[Start Month]-MONTH($A171)+4,4),1)=0),TOther[Amount])))</f>
        <v>0</v>
      </c>
      <c r="U171" s="8" cm="1">
        <f t="array" ref="U171">IF(A171="","",IF(COUNTIF(TOther[Frequency],$U$1)=0,0,SUMPRODUCT(--(TOther[Frequency]=$U$1),--(TOther[Start Date]&lt;=A171),--(TOther[End Date Calc]&gt;=A171),IF(B171="N",--(TOther[Start Day]=DAY(A171)),--(TOther[Start Day]&gt;=DAY(A171))),--(IFERROR(MOD(TOther[Start Month]-MONTH(A171)+6,6),1)=0),TOther[Amount])))</f>
        <v>0</v>
      </c>
      <c r="V171" s="8" cm="1">
        <f t="array" ref="V171">IF(A171="","",IF(COUNTIF(TOther[Frequency],$V$1)=0,0,SUMPRODUCT(--(TOther[Frequency]=$V$1),--(TOther[Start Date]&lt;=A171),--(TOther[End Date Calc]&gt;=A171),IF(B171="N",--(TOther[Start Day]=DAY(A171)),--(TOther[Start Day]&gt;=DAY(A171))),--(IFERROR(MOD(TOther[Start Month]-MONTH(A171)+12,12),1)=0),TOther[Amount])))</f>
        <v>0</v>
      </c>
      <c r="W171" s="8">
        <f>IF(A171="","",SUMIFS(TOther[Amount],TOther[Start Date],A171,TOther[Frequency],$W$1))</f>
        <v>0</v>
      </c>
      <c r="X171" s="9">
        <f t="shared" si="10"/>
        <v>0</v>
      </c>
      <c r="Y171" s="9">
        <f t="shared" si="14"/>
        <v>0</v>
      </c>
      <c r="Z171" s="8" cm="1">
        <f t="array" ref="Z171">IF(A171="","",IF(COUNTIF('2) Income'!$D$13:$D$32,"Weekly")=0,0,SUMPRODUCT(--(IFERROR(MOD(A171-'2) Income'!$F$13:$F$32,7),1)=0),--('2) Income'!$D$13:$D$32="Weekly"),--('2) Income'!$F$13:$F$32&lt;=A171),'2) Income'!$E$13:$E$32)))</f>
        <v>0</v>
      </c>
      <c r="AA171" s="8" cm="1">
        <f t="array" ref="AA171">IF(A171="","",IF(COUNTIF('2) Income'!$D$13:$D$32,"Every Other Week")=0,0,SUMPRODUCT(--(IFERROR(MOD(A171-'2) Income'!$F$13:$F$32,14),1)=0),--('2) Income'!$D$13:$D$32="Every Other Week"),--('2) Income'!$F$13:$F$32&lt;=A171),'2) Income'!$E$13:$E$32)))</f>
        <v>0</v>
      </c>
      <c r="AB171" s="8">
        <f>IF(A171="","",IF(COUNTIF('2) Income'!$D$13:$D$32,"1st and 15th")=0,0,IF(OR(DAY(A171)=1,DAY(A171)=15),SUMIFS('2) Income'!$E$13:$E$32,'2) Income'!$D$13:$D$32,"1st and 15th",'2) Income'!$F$13:$F$32,"&lt;="&amp;$A171),0)))</f>
        <v>0</v>
      </c>
      <c r="AC171" s="8">
        <f>IF(A171="","",IF(COUNTIF('2) Income'!$D$13:$D$32,"2nd Wednesday")=0,0,IF(A171=(A171-DAY(A171)+1+2*7-WEEKDAY(A171-DAY(A171)+8-4,1)),SUMIFS('2) Income'!$E$13:$E$32,'2) Income'!$D$13:$D$32,"2nd Wednesday",'2) Income'!$F$13:$F$32,"&lt;="&amp;$A171),0)))</f>
        <v>0</v>
      </c>
      <c r="AD171" s="8">
        <f>IF(A171="","",IF(COUNTIF('2) Income'!$D$13:$D$32,"3rd Wednesday")=0,0,IF(A171=(A171-DAY(A171)+1+3*7-WEEKDAY(A171-DAY(A171)+8-4,1)),SUMIFS('2) Income'!$E$13:$E$32,'2) Income'!$D$13:$D$32,"3rd Wednesday",'2) Income'!$F$13:$F$32,"&lt;="&amp;$A171),0)))</f>
        <v>0</v>
      </c>
      <c r="AE171" s="8">
        <f>IF(A171="","",IF(COUNTIF('2) Income'!$D$13:$D$32,"4th Wednesday")=0,0,IF(A171=(A171-DAY(A171)+1+4*7-WEEKDAY(A171-DAY(A171)+8-4,1)),SUMIFS('2) Income'!$E$13:$E$32,'2) Income'!$D$13:$D$32,"4th Wednesday",'2) Income'!$F$13:$F$32,"&lt;="&amp;$A171),0)))</f>
        <v>0</v>
      </c>
      <c r="AF171" s="8" cm="1">
        <f t="array" ref="AF171">IF(A171="","",IF(COUNTIF('2) Income'!$D$13:$D$32,"Every 4 Weeks")=0,0,SUMPRODUCT(--(IFERROR(MOD(A171-'2) Income'!$F$13:$F$32,28),1)=0),--('2) Income'!$D$13:$D$32="Every 4 Weeks"),--('2) Income'!$F$13:$F$32&lt;=A171),'2) Income'!$E$13:$E$32)))</f>
        <v>0</v>
      </c>
      <c r="AG171" s="8">
        <f>IF(A171="","",IF(COUNTIF('2) Income'!$D$13:$D$32,"Monthly")=0,0,IF(B171="N",SUMIFS('2) Income'!$E$13:$E$32,'2) Income'!$D$13:$D$32,"monthly",'2) Income'!$F$13:$F$32,"&lt;="&amp;$A171,'2) Income'!$I$13:$I$32,DAY(A171)),SUMIFS('2) Income'!$E$13:$E$32,'2) Income'!$D$13:$D$32,"monthly",'2) Income'!$F$13:$F$32,"&lt;="&amp;$A171,'2) Income'!$I$13:$I$32,"&gt;="&amp;DAY(A171)))))</f>
        <v>0</v>
      </c>
      <c r="AH171" s="8" cm="1">
        <f t="array" ref="AH171">IF(A171="","",IF(COUNTIF('2) Income'!$D$13:$D$32,"Yearly")=0,0,SUMPRODUCT(--('2) Income'!$D$13:$D$32="Yearly"),--('2) Income'!$F$13:$F$32&lt;=A171),IF(B171="N",--('2) Income'!$I$13:$I$32=DAY(A171)),--('2) Income'!$I$13:$I$32&gt;=DAY(A171))),--(IFERROR(MOD('2) Income'!$H$13:$H$32-MONTH(A171)+12,12),1)=0),'2) Income'!$E$13:$E$32)))</f>
        <v>0</v>
      </c>
      <c r="AI171" s="8">
        <f>IF(A171="","",IF(COUNTIF('2) Income'!$D$13:$D$32,"one-time")=0,0,SUMIFS('2) Income'!$E$13:$E$32,'2) Income'!$D$13:$D$32,"one-time",'2) Income'!$F$13:$F$32,"="&amp;$A171)))</f>
        <v>0</v>
      </c>
      <c r="AJ171" s="9">
        <f t="shared" si="11"/>
        <v>0</v>
      </c>
    </row>
    <row r="172" spans="1:36">
      <c r="A172" s="7">
        <f>IF(A171="","",IF(A171+1&lt;='1) Period'!$E$21,A171+1,""))</f>
        <v>45644</v>
      </c>
      <c r="B172" s="7" t="str">
        <f t="shared" si="12"/>
        <v>N</v>
      </c>
      <c r="C172" t="str">
        <f t="shared" si="13"/>
        <v>F</v>
      </c>
      <c r="D172" s="8">
        <f>IF(A172="","",IF(TEXT(A172,"dddd")='4) Happy Money'!$E$23,WAllowance,0))</f>
        <v>0</v>
      </c>
      <c r="E172" s="8">
        <f>IF(A172="","",IF(B172="N",SUMIF(TMonthly[Day of the Month],DAY(A172),TMonthly[Amount]),SUMIF(TMonthly[Day of the Month],"&gt;="&amp;DAY(A172),TMonthly[Amount])))</f>
        <v>0</v>
      </c>
      <c r="F172" s="8" cm="1">
        <f t="array" ref="F172">IF(A172="","",SUMPRODUCT(--(TYearly[Due Date]&lt;=A172),IF(B172="N",--(TYearly[Day]=DAY(A172)),--(TYearly[Day]&gt;=DAY(A172))),--(IFERROR(MOD(TYearly[Month]-MONTH(A172)+12,12),1)=0),TYearly[Amount]))</f>
        <v>0</v>
      </c>
      <c r="G172" s="8">
        <f>IF(A172="","",SUMIF(TOneTime[Due Date],A172,TOneTime[Amount]))</f>
        <v>0</v>
      </c>
      <c r="H172" s="8" cm="1">
        <f t="array" ref="H172">IF(A172="","",IF(COUNTIF(TOther[Frequency],$H$1)=0,0,SUMPRODUCT(--(IFERROR(MOD(A172-TOther[Start Date],7),1)=0),--(TOther[Frequency]=$H$1),--(TOther[Start Date]&lt;=A172),--(TOther[End Date Calc]&gt;=A172),TOther[Amount])))</f>
        <v>0</v>
      </c>
      <c r="I172" s="8" cm="1">
        <f t="array" ref="I172">IF(A172="","",IF(COUNTIF(TOther[Frequency],$I$1)=0,0,SUMPRODUCT(--(IFERROR(MOD(A172-TOther[Start Date],14),1)=0),--(TOther[Frequency]=$I$1),--(TOther[Start Date]&lt;=A172),--(TOther[End Date Calc]&gt;=A172),TOther[Amount])))</f>
        <v>0</v>
      </c>
      <c r="J172" s="8">
        <f>IF(A172="","",IF(COUNTIF(TOther[Frequency],$J$1)=0,0,IF(OR(DAY(A172)=1,DAY(A172)=15),SUMIFS(TOther[Amount],TOther[Frequency],$J$1,TOther[Start Date],"&lt;="&amp;$A172,TOther[End Date Calc],"&gt;="&amp;A172),0)))</f>
        <v>0</v>
      </c>
      <c r="K172" s="8">
        <f>IF(A172="","",IF(COUNTIF(TOther[Frequency],$K$1)=0,0,IF(A172=(A172-DAY(A172)+1+2*7-WEEKDAY(A172-DAY(A172)+8-4,1)),SUMIFS(TOther[Amount],TOther[Frequency],$K$1,TOther[Start Date],"&lt;="&amp;$A172,TOther[End Date Calc],"&gt;="&amp;A172),0)))</f>
        <v>0</v>
      </c>
      <c r="L172" s="8">
        <f>IF(A172="","",IF(COUNTIF(TOther[Frequency],$L$1)=0,0,IF(A172=(A172-DAY(A172)+1+3*7-WEEKDAY(A172-DAY(A172)+8-4,1)),SUMIFS(TOther[Amount],TOther[Frequency],$L$1,TOther[Start Date],"&lt;="&amp;$A172,TOther[End Date Calc],"&gt;="&amp;A172),0)))</f>
        <v>0</v>
      </c>
      <c r="M172" s="8">
        <f>IF(A172="","",IF(COUNTIF(TOther[Frequency],$M$1)=0,0,IF(A172=(A172-DAY(A172)+1+4*7-WEEKDAY(A172-DAY(A172)+8-4,1)),SUMIFS(TOther[Amount],TOther[Frequency],$M$1,TOther[Start Date],"&lt;="&amp;$A172,TOther[End Date Calc],"&gt;="&amp;A172),0)))</f>
        <v>0</v>
      </c>
      <c r="N172" s="8" cm="1">
        <f t="array" ref="N172">IF(A172="","",IF(COUNTIF(TOther[Frequency],$N$1)=0,0,SUMPRODUCT(--(IFERROR(MOD(A172-TOther[Start Date],28),1)=0),--(TOther[Frequency]=$N$1),--(TOther[Start Date]&lt;=A172),--(TOther[End Date Calc]&gt;=A172),TOther[Amount])))</f>
        <v>0</v>
      </c>
      <c r="O172" s="8" cm="1">
        <f t="array" ref="O172">IF(A172="","",IF(COUNTIF(TOther[Frequency],$O$1)=0,0,SUMPRODUCT(--(IFERROR(MOD(A172-TOther[Start Date],42),1)=0),--(TOther[Frequency]=$O$1),--(TOther[Start Date]&lt;=A172),--(TOther[End Date Calc]&gt;=A172),TOther[Amount])))</f>
        <v>0</v>
      </c>
      <c r="P172" s="8" cm="1">
        <f t="array" ref="P172">IF(A172="","",IF(COUNTIF(TOther[Frequency],$P$1)=0,0,SUMPRODUCT(--(IFERROR(MOD(A172-TOther[Start Date],56),1)=0),--(TOther[Frequency]=$P$1),--(TOther[Start Date]&lt;=A172),--(TOther[End Date Calc]&gt;=A172),TOther[Amount])))</f>
        <v>0</v>
      </c>
      <c r="Q172" s="8">
        <f>IF(A172="","",IF(COUNTIF(TOther[Frequency],$Q$1)=0,0,IF(B172="N",SUMIFS(TOther[Amount],TOther[Frequency],$Q$1,TOther[Start Date],"&lt;="&amp;$A172,TOther[End Date Calc],"&gt;="&amp;A172,TOther[Start Day],DAY(A172)),SUMIFS(TOther[Amount],TOther[Frequency],$Q$1,TOther[Start Date],"&lt;="&amp;$A172,TOther[End Date Calc],"&gt;="&amp;A172,TOther[Start Day],"&gt;="&amp;DAY(A172)))))</f>
        <v>0</v>
      </c>
      <c r="R172" s="8" cm="1">
        <f t="array" ref="R172">IF(A172="","",IF(COUNTIF(TOther[Frequency],R$1)=0,0,SUMPRODUCT(--(TOther[Frequency]=R$1),--(TOther[Start Date]&lt;=A172),--(TOther[End Date Calc]&gt;=A172),IF(B172="N",--(TOther[Start Day]=DAY(A172)),--(TOther[Start Day]&gt;=DAY(A172))),--(IFERROR(MOD(TOther[Start Month]-MONTH(A172)+2,2),1)=0),TOther[Amount])))</f>
        <v>0</v>
      </c>
      <c r="S172" s="8" cm="1">
        <f t="array" ref="S172">IF(A172="","",IF(COUNTIF(TOther[Frequency],S$1)=0,0,SUMPRODUCT(--(TOther[Frequency]=S$1),--(TOther[Start Date]&lt;=A172),--(TOther[End Date Calc]&gt;=A172),IF(B172="N",--(TOther[Start Day]=DAY(A172)),--(TOther[Start Day]&gt;=DAY(A172))),--(IFERROR(MOD(TOther[Start Month]-MONTH(A172)+3,3),1)=0),TOther[Amount])))</f>
        <v>0</v>
      </c>
      <c r="T172" s="8" cm="1">
        <f t="array" ref="T172">IF($A172="","",IF(COUNTIF(TOther[Frequency],T$1)=0,0,SUMPRODUCT(--(TOther[Frequency]=T$1),--(TOther[Start Date]&lt;=$A172),--(TOther[End Date Calc]&gt;=$A172),IF($B172="N",--(TOther[Start Day]=DAY($A172)),--(TOther[Start Day]&gt;=DAY($A172))),--(IFERROR(MOD(TOther[Start Month]-MONTH($A172)+4,4),1)=0),TOther[Amount])))</f>
        <v>0</v>
      </c>
      <c r="U172" s="8" cm="1">
        <f t="array" ref="U172">IF(A172="","",IF(COUNTIF(TOther[Frequency],$U$1)=0,0,SUMPRODUCT(--(TOther[Frequency]=$U$1),--(TOther[Start Date]&lt;=A172),--(TOther[End Date Calc]&gt;=A172),IF(B172="N",--(TOther[Start Day]=DAY(A172)),--(TOther[Start Day]&gt;=DAY(A172))),--(IFERROR(MOD(TOther[Start Month]-MONTH(A172)+6,6),1)=0),TOther[Amount])))</f>
        <v>0</v>
      </c>
      <c r="V172" s="8" cm="1">
        <f t="array" ref="V172">IF(A172="","",IF(COUNTIF(TOther[Frequency],$V$1)=0,0,SUMPRODUCT(--(TOther[Frequency]=$V$1),--(TOther[Start Date]&lt;=A172),--(TOther[End Date Calc]&gt;=A172),IF(B172="N",--(TOther[Start Day]=DAY(A172)),--(TOther[Start Day]&gt;=DAY(A172))),--(IFERROR(MOD(TOther[Start Month]-MONTH(A172)+12,12),1)=0),TOther[Amount])))</f>
        <v>0</v>
      </c>
      <c r="W172" s="8">
        <f>IF(A172="","",SUMIFS(TOther[Amount],TOther[Start Date],A172,TOther[Frequency],$W$1))</f>
        <v>0</v>
      </c>
      <c r="X172" s="9">
        <f t="shared" si="10"/>
        <v>0</v>
      </c>
      <c r="Y172" s="9">
        <f t="shared" si="14"/>
        <v>0</v>
      </c>
      <c r="Z172" s="8" cm="1">
        <f t="array" ref="Z172">IF(A172="","",IF(COUNTIF('2) Income'!$D$13:$D$32,"Weekly")=0,0,SUMPRODUCT(--(IFERROR(MOD(A172-'2) Income'!$F$13:$F$32,7),1)=0),--('2) Income'!$D$13:$D$32="Weekly"),--('2) Income'!$F$13:$F$32&lt;=A172),'2) Income'!$E$13:$E$32)))</f>
        <v>0</v>
      </c>
      <c r="AA172" s="8" cm="1">
        <f t="array" ref="AA172">IF(A172="","",IF(COUNTIF('2) Income'!$D$13:$D$32,"Every Other Week")=0,0,SUMPRODUCT(--(IFERROR(MOD(A172-'2) Income'!$F$13:$F$32,14),1)=0),--('2) Income'!$D$13:$D$32="Every Other Week"),--('2) Income'!$F$13:$F$32&lt;=A172),'2) Income'!$E$13:$E$32)))</f>
        <v>0</v>
      </c>
      <c r="AB172" s="8">
        <f>IF(A172="","",IF(COUNTIF('2) Income'!$D$13:$D$32,"1st and 15th")=0,0,IF(OR(DAY(A172)=1,DAY(A172)=15),SUMIFS('2) Income'!$E$13:$E$32,'2) Income'!$D$13:$D$32,"1st and 15th",'2) Income'!$F$13:$F$32,"&lt;="&amp;$A172),0)))</f>
        <v>0</v>
      </c>
      <c r="AC172" s="8">
        <f>IF(A172="","",IF(COUNTIF('2) Income'!$D$13:$D$32,"2nd Wednesday")=0,0,IF(A172=(A172-DAY(A172)+1+2*7-WEEKDAY(A172-DAY(A172)+8-4,1)),SUMIFS('2) Income'!$E$13:$E$32,'2) Income'!$D$13:$D$32,"2nd Wednesday",'2) Income'!$F$13:$F$32,"&lt;="&amp;$A172),0)))</f>
        <v>0</v>
      </c>
      <c r="AD172" s="8">
        <f>IF(A172="","",IF(COUNTIF('2) Income'!$D$13:$D$32,"3rd Wednesday")=0,0,IF(A172=(A172-DAY(A172)+1+3*7-WEEKDAY(A172-DAY(A172)+8-4,1)),SUMIFS('2) Income'!$E$13:$E$32,'2) Income'!$D$13:$D$32,"3rd Wednesday",'2) Income'!$F$13:$F$32,"&lt;="&amp;$A172),0)))</f>
        <v>0</v>
      </c>
      <c r="AE172" s="8">
        <f>IF(A172="","",IF(COUNTIF('2) Income'!$D$13:$D$32,"4th Wednesday")=0,0,IF(A172=(A172-DAY(A172)+1+4*7-WEEKDAY(A172-DAY(A172)+8-4,1)),SUMIFS('2) Income'!$E$13:$E$32,'2) Income'!$D$13:$D$32,"4th Wednesday",'2) Income'!$F$13:$F$32,"&lt;="&amp;$A172),0)))</f>
        <v>0</v>
      </c>
      <c r="AF172" s="8" cm="1">
        <f t="array" ref="AF172">IF(A172="","",IF(COUNTIF('2) Income'!$D$13:$D$32,"Every 4 Weeks")=0,0,SUMPRODUCT(--(IFERROR(MOD(A172-'2) Income'!$F$13:$F$32,28),1)=0),--('2) Income'!$D$13:$D$32="Every 4 Weeks"),--('2) Income'!$F$13:$F$32&lt;=A172),'2) Income'!$E$13:$E$32)))</f>
        <v>0</v>
      </c>
      <c r="AG172" s="8">
        <f>IF(A172="","",IF(COUNTIF('2) Income'!$D$13:$D$32,"Monthly")=0,0,IF(B172="N",SUMIFS('2) Income'!$E$13:$E$32,'2) Income'!$D$13:$D$32,"monthly",'2) Income'!$F$13:$F$32,"&lt;="&amp;$A172,'2) Income'!$I$13:$I$32,DAY(A172)),SUMIFS('2) Income'!$E$13:$E$32,'2) Income'!$D$13:$D$32,"monthly",'2) Income'!$F$13:$F$32,"&lt;="&amp;$A172,'2) Income'!$I$13:$I$32,"&gt;="&amp;DAY(A172)))))</f>
        <v>0</v>
      </c>
      <c r="AH172" s="8" cm="1">
        <f t="array" ref="AH172">IF(A172="","",IF(COUNTIF('2) Income'!$D$13:$D$32,"Yearly")=0,0,SUMPRODUCT(--('2) Income'!$D$13:$D$32="Yearly"),--('2) Income'!$F$13:$F$32&lt;=A172),IF(B172="N",--('2) Income'!$I$13:$I$32=DAY(A172)),--('2) Income'!$I$13:$I$32&gt;=DAY(A172))),--(IFERROR(MOD('2) Income'!$H$13:$H$32-MONTH(A172)+12,12),1)=0),'2) Income'!$E$13:$E$32)))</f>
        <v>0</v>
      </c>
      <c r="AI172" s="8">
        <f>IF(A172="","",IF(COUNTIF('2) Income'!$D$13:$D$32,"one-time")=0,0,SUMIFS('2) Income'!$E$13:$E$32,'2) Income'!$D$13:$D$32,"one-time",'2) Income'!$F$13:$F$32,"="&amp;$A172)))</f>
        <v>0</v>
      </c>
      <c r="AJ172" s="9">
        <f t="shared" si="11"/>
        <v>0</v>
      </c>
    </row>
    <row r="173" spans="1:36">
      <c r="A173" s="7">
        <f>IF(A172="","",IF(A172+1&lt;='1) Period'!$E$21,A172+1,""))</f>
        <v>45645</v>
      </c>
      <c r="B173" s="7" t="str">
        <f t="shared" si="12"/>
        <v>N</v>
      </c>
      <c r="C173" t="str">
        <f t="shared" si="13"/>
        <v>F</v>
      </c>
      <c r="D173" s="8">
        <f>IF(A173="","",IF(TEXT(A173,"dddd")='4) Happy Money'!$E$23,WAllowance,0))</f>
        <v>0</v>
      </c>
      <c r="E173" s="8">
        <f>IF(A173="","",IF(B173="N",SUMIF(TMonthly[Day of the Month],DAY(A173),TMonthly[Amount]),SUMIF(TMonthly[Day of the Month],"&gt;="&amp;DAY(A173),TMonthly[Amount])))</f>
        <v>0</v>
      </c>
      <c r="F173" s="8" cm="1">
        <f t="array" ref="F173">IF(A173="","",SUMPRODUCT(--(TYearly[Due Date]&lt;=A173),IF(B173="N",--(TYearly[Day]=DAY(A173)),--(TYearly[Day]&gt;=DAY(A173))),--(IFERROR(MOD(TYearly[Month]-MONTH(A173)+12,12),1)=0),TYearly[Amount]))</f>
        <v>0</v>
      </c>
      <c r="G173" s="8">
        <f>IF(A173="","",SUMIF(TOneTime[Due Date],A173,TOneTime[Amount]))</f>
        <v>0</v>
      </c>
      <c r="H173" s="8" cm="1">
        <f t="array" ref="H173">IF(A173="","",IF(COUNTIF(TOther[Frequency],$H$1)=0,0,SUMPRODUCT(--(IFERROR(MOD(A173-TOther[Start Date],7),1)=0),--(TOther[Frequency]=$H$1),--(TOther[Start Date]&lt;=A173),--(TOther[End Date Calc]&gt;=A173),TOther[Amount])))</f>
        <v>0</v>
      </c>
      <c r="I173" s="8" cm="1">
        <f t="array" ref="I173">IF(A173="","",IF(COUNTIF(TOther[Frequency],$I$1)=0,0,SUMPRODUCT(--(IFERROR(MOD(A173-TOther[Start Date],14),1)=0),--(TOther[Frequency]=$I$1),--(TOther[Start Date]&lt;=A173),--(TOther[End Date Calc]&gt;=A173),TOther[Amount])))</f>
        <v>0</v>
      </c>
      <c r="J173" s="8">
        <f>IF(A173="","",IF(COUNTIF(TOther[Frequency],$J$1)=0,0,IF(OR(DAY(A173)=1,DAY(A173)=15),SUMIFS(TOther[Amount],TOther[Frequency],$J$1,TOther[Start Date],"&lt;="&amp;$A173,TOther[End Date Calc],"&gt;="&amp;A173),0)))</f>
        <v>0</v>
      </c>
      <c r="K173" s="8">
        <f>IF(A173="","",IF(COUNTIF(TOther[Frequency],$K$1)=0,0,IF(A173=(A173-DAY(A173)+1+2*7-WEEKDAY(A173-DAY(A173)+8-4,1)),SUMIFS(TOther[Amount],TOther[Frequency],$K$1,TOther[Start Date],"&lt;="&amp;$A173,TOther[End Date Calc],"&gt;="&amp;A173),0)))</f>
        <v>0</v>
      </c>
      <c r="L173" s="8">
        <f>IF(A173="","",IF(COUNTIF(TOther[Frequency],$L$1)=0,0,IF(A173=(A173-DAY(A173)+1+3*7-WEEKDAY(A173-DAY(A173)+8-4,1)),SUMIFS(TOther[Amount],TOther[Frequency],$L$1,TOther[Start Date],"&lt;="&amp;$A173,TOther[End Date Calc],"&gt;="&amp;A173),0)))</f>
        <v>0</v>
      </c>
      <c r="M173" s="8">
        <f>IF(A173="","",IF(COUNTIF(TOther[Frequency],$M$1)=0,0,IF(A173=(A173-DAY(A173)+1+4*7-WEEKDAY(A173-DAY(A173)+8-4,1)),SUMIFS(TOther[Amount],TOther[Frequency],$M$1,TOther[Start Date],"&lt;="&amp;$A173,TOther[End Date Calc],"&gt;="&amp;A173),0)))</f>
        <v>0</v>
      </c>
      <c r="N173" s="8" cm="1">
        <f t="array" ref="N173">IF(A173="","",IF(COUNTIF(TOther[Frequency],$N$1)=0,0,SUMPRODUCT(--(IFERROR(MOD(A173-TOther[Start Date],28),1)=0),--(TOther[Frequency]=$N$1),--(TOther[Start Date]&lt;=A173),--(TOther[End Date Calc]&gt;=A173),TOther[Amount])))</f>
        <v>0</v>
      </c>
      <c r="O173" s="8" cm="1">
        <f t="array" ref="O173">IF(A173="","",IF(COUNTIF(TOther[Frequency],$O$1)=0,0,SUMPRODUCT(--(IFERROR(MOD(A173-TOther[Start Date],42),1)=0),--(TOther[Frequency]=$O$1),--(TOther[Start Date]&lt;=A173),--(TOther[End Date Calc]&gt;=A173),TOther[Amount])))</f>
        <v>0</v>
      </c>
      <c r="P173" s="8" cm="1">
        <f t="array" ref="P173">IF(A173="","",IF(COUNTIF(TOther[Frequency],$P$1)=0,0,SUMPRODUCT(--(IFERROR(MOD(A173-TOther[Start Date],56),1)=0),--(TOther[Frequency]=$P$1),--(TOther[Start Date]&lt;=A173),--(TOther[End Date Calc]&gt;=A173),TOther[Amount])))</f>
        <v>0</v>
      </c>
      <c r="Q173" s="8">
        <f>IF(A173="","",IF(COUNTIF(TOther[Frequency],$Q$1)=0,0,IF(B173="N",SUMIFS(TOther[Amount],TOther[Frequency],$Q$1,TOther[Start Date],"&lt;="&amp;$A173,TOther[End Date Calc],"&gt;="&amp;A173,TOther[Start Day],DAY(A173)),SUMIFS(TOther[Amount],TOther[Frequency],$Q$1,TOther[Start Date],"&lt;="&amp;$A173,TOther[End Date Calc],"&gt;="&amp;A173,TOther[Start Day],"&gt;="&amp;DAY(A173)))))</f>
        <v>0</v>
      </c>
      <c r="R173" s="8" cm="1">
        <f t="array" ref="R173">IF(A173="","",IF(COUNTIF(TOther[Frequency],R$1)=0,0,SUMPRODUCT(--(TOther[Frequency]=R$1),--(TOther[Start Date]&lt;=A173),--(TOther[End Date Calc]&gt;=A173),IF(B173="N",--(TOther[Start Day]=DAY(A173)),--(TOther[Start Day]&gt;=DAY(A173))),--(IFERROR(MOD(TOther[Start Month]-MONTH(A173)+2,2),1)=0),TOther[Amount])))</f>
        <v>0</v>
      </c>
      <c r="S173" s="8" cm="1">
        <f t="array" ref="S173">IF(A173="","",IF(COUNTIF(TOther[Frequency],S$1)=0,0,SUMPRODUCT(--(TOther[Frequency]=S$1),--(TOther[Start Date]&lt;=A173),--(TOther[End Date Calc]&gt;=A173),IF(B173="N",--(TOther[Start Day]=DAY(A173)),--(TOther[Start Day]&gt;=DAY(A173))),--(IFERROR(MOD(TOther[Start Month]-MONTH(A173)+3,3),1)=0),TOther[Amount])))</f>
        <v>0</v>
      </c>
      <c r="T173" s="8" cm="1">
        <f t="array" ref="T173">IF($A173="","",IF(COUNTIF(TOther[Frequency],T$1)=0,0,SUMPRODUCT(--(TOther[Frequency]=T$1),--(TOther[Start Date]&lt;=$A173),--(TOther[End Date Calc]&gt;=$A173),IF($B173="N",--(TOther[Start Day]=DAY($A173)),--(TOther[Start Day]&gt;=DAY($A173))),--(IFERROR(MOD(TOther[Start Month]-MONTH($A173)+4,4),1)=0),TOther[Amount])))</f>
        <v>0</v>
      </c>
      <c r="U173" s="8" cm="1">
        <f t="array" ref="U173">IF(A173="","",IF(COUNTIF(TOther[Frequency],$U$1)=0,0,SUMPRODUCT(--(TOther[Frequency]=$U$1),--(TOther[Start Date]&lt;=A173),--(TOther[End Date Calc]&gt;=A173),IF(B173="N",--(TOther[Start Day]=DAY(A173)),--(TOther[Start Day]&gt;=DAY(A173))),--(IFERROR(MOD(TOther[Start Month]-MONTH(A173)+6,6),1)=0),TOther[Amount])))</f>
        <v>0</v>
      </c>
      <c r="V173" s="8" cm="1">
        <f t="array" ref="V173">IF(A173="","",IF(COUNTIF(TOther[Frequency],$V$1)=0,0,SUMPRODUCT(--(TOther[Frequency]=$V$1),--(TOther[Start Date]&lt;=A173),--(TOther[End Date Calc]&gt;=A173),IF(B173="N",--(TOther[Start Day]=DAY(A173)),--(TOther[Start Day]&gt;=DAY(A173))),--(IFERROR(MOD(TOther[Start Month]-MONTH(A173)+12,12),1)=0),TOther[Amount])))</f>
        <v>0</v>
      </c>
      <c r="W173" s="8">
        <f>IF(A173="","",SUMIFS(TOther[Amount],TOther[Start Date],A173,TOther[Frequency],$W$1))</f>
        <v>0</v>
      </c>
      <c r="X173" s="9">
        <f t="shared" si="10"/>
        <v>0</v>
      </c>
      <c r="Y173" s="9">
        <f t="shared" si="14"/>
        <v>0</v>
      </c>
      <c r="Z173" s="8" cm="1">
        <f t="array" ref="Z173">IF(A173="","",IF(COUNTIF('2) Income'!$D$13:$D$32,"Weekly")=0,0,SUMPRODUCT(--(IFERROR(MOD(A173-'2) Income'!$F$13:$F$32,7),1)=0),--('2) Income'!$D$13:$D$32="Weekly"),--('2) Income'!$F$13:$F$32&lt;=A173),'2) Income'!$E$13:$E$32)))</f>
        <v>0</v>
      </c>
      <c r="AA173" s="8" cm="1">
        <f t="array" ref="AA173">IF(A173="","",IF(COUNTIF('2) Income'!$D$13:$D$32,"Every Other Week")=0,0,SUMPRODUCT(--(IFERROR(MOD(A173-'2) Income'!$F$13:$F$32,14),1)=0),--('2) Income'!$D$13:$D$32="Every Other Week"),--('2) Income'!$F$13:$F$32&lt;=A173),'2) Income'!$E$13:$E$32)))</f>
        <v>0</v>
      </c>
      <c r="AB173" s="8">
        <f>IF(A173="","",IF(COUNTIF('2) Income'!$D$13:$D$32,"1st and 15th")=0,0,IF(OR(DAY(A173)=1,DAY(A173)=15),SUMIFS('2) Income'!$E$13:$E$32,'2) Income'!$D$13:$D$32,"1st and 15th",'2) Income'!$F$13:$F$32,"&lt;="&amp;$A173),0)))</f>
        <v>0</v>
      </c>
      <c r="AC173" s="8">
        <f>IF(A173="","",IF(COUNTIF('2) Income'!$D$13:$D$32,"2nd Wednesday")=0,0,IF(A173=(A173-DAY(A173)+1+2*7-WEEKDAY(A173-DAY(A173)+8-4,1)),SUMIFS('2) Income'!$E$13:$E$32,'2) Income'!$D$13:$D$32,"2nd Wednesday",'2) Income'!$F$13:$F$32,"&lt;="&amp;$A173),0)))</f>
        <v>0</v>
      </c>
      <c r="AD173" s="8">
        <f>IF(A173="","",IF(COUNTIF('2) Income'!$D$13:$D$32,"3rd Wednesday")=0,0,IF(A173=(A173-DAY(A173)+1+3*7-WEEKDAY(A173-DAY(A173)+8-4,1)),SUMIFS('2) Income'!$E$13:$E$32,'2) Income'!$D$13:$D$32,"3rd Wednesday",'2) Income'!$F$13:$F$32,"&lt;="&amp;$A173),0)))</f>
        <v>0</v>
      </c>
      <c r="AE173" s="8">
        <f>IF(A173="","",IF(COUNTIF('2) Income'!$D$13:$D$32,"4th Wednesday")=0,0,IF(A173=(A173-DAY(A173)+1+4*7-WEEKDAY(A173-DAY(A173)+8-4,1)),SUMIFS('2) Income'!$E$13:$E$32,'2) Income'!$D$13:$D$32,"4th Wednesday",'2) Income'!$F$13:$F$32,"&lt;="&amp;$A173),0)))</f>
        <v>0</v>
      </c>
      <c r="AF173" s="8" cm="1">
        <f t="array" ref="AF173">IF(A173="","",IF(COUNTIF('2) Income'!$D$13:$D$32,"Every 4 Weeks")=0,0,SUMPRODUCT(--(IFERROR(MOD(A173-'2) Income'!$F$13:$F$32,28),1)=0),--('2) Income'!$D$13:$D$32="Every 4 Weeks"),--('2) Income'!$F$13:$F$32&lt;=A173),'2) Income'!$E$13:$E$32)))</f>
        <v>0</v>
      </c>
      <c r="AG173" s="8">
        <f>IF(A173="","",IF(COUNTIF('2) Income'!$D$13:$D$32,"Monthly")=0,0,IF(B173="N",SUMIFS('2) Income'!$E$13:$E$32,'2) Income'!$D$13:$D$32,"monthly",'2) Income'!$F$13:$F$32,"&lt;="&amp;$A173,'2) Income'!$I$13:$I$32,DAY(A173)),SUMIFS('2) Income'!$E$13:$E$32,'2) Income'!$D$13:$D$32,"monthly",'2) Income'!$F$13:$F$32,"&lt;="&amp;$A173,'2) Income'!$I$13:$I$32,"&gt;="&amp;DAY(A173)))))</f>
        <v>0</v>
      </c>
      <c r="AH173" s="8" cm="1">
        <f t="array" ref="AH173">IF(A173="","",IF(COUNTIF('2) Income'!$D$13:$D$32,"Yearly")=0,0,SUMPRODUCT(--('2) Income'!$D$13:$D$32="Yearly"),--('2) Income'!$F$13:$F$32&lt;=A173),IF(B173="N",--('2) Income'!$I$13:$I$32=DAY(A173)),--('2) Income'!$I$13:$I$32&gt;=DAY(A173))),--(IFERROR(MOD('2) Income'!$H$13:$H$32-MONTH(A173)+12,12),1)=0),'2) Income'!$E$13:$E$32)))</f>
        <v>0</v>
      </c>
      <c r="AI173" s="8">
        <f>IF(A173="","",IF(COUNTIF('2) Income'!$D$13:$D$32,"one-time")=0,0,SUMIFS('2) Income'!$E$13:$E$32,'2) Income'!$D$13:$D$32,"one-time",'2) Income'!$F$13:$F$32,"="&amp;$A173)))</f>
        <v>0</v>
      </c>
      <c r="AJ173" s="9">
        <f t="shared" si="11"/>
        <v>0</v>
      </c>
    </row>
    <row r="174" spans="1:36">
      <c r="A174" s="7">
        <f>IF(A173="","",IF(A173+1&lt;='1) Period'!$E$21,A173+1,""))</f>
        <v>45646</v>
      </c>
      <c r="B174" s="7" t="str">
        <f t="shared" si="12"/>
        <v>N</v>
      </c>
      <c r="C174" t="str">
        <f t="shared" si="13"/>
        <v>F</v>
      </c>
      <c r="D174" s="8">
        <f>IF(A174="","",IF(TEXT(A174,"dddd")='4) Happy Money'!$E$23,WAllowance,0))</f>
        <v>0</v>
      </c>
      <c r="E174" s="8">
        <f>IF(A174="","",IF(B174="N",SUMIF(TMonthly[Day of the Month],DAY(A174),TMonthly[Amount]),SUMIF(TMonthly[Day of the Month],"&gt;="&amp;DAY(A174),TMonthly[Amount])))</f>
        <v>0</v>
      </c>
      <c r="F174" s="8" cm="1">
        <f t="array" ref="F174">IF(A174="","",SUMPRODUCT(--(TYearly[Due Date]&lt;=A174),IF(B174="N",--(TYearly[Day]=DAY(A174)),--(TYearly[Day]&gt;=DAY(A174))),--(IFERROR(MOD(TYearly[Month]-MONTH(A174)+12,12),1)=0),TYearly[Amount]))</f>
        <v>0</v>
      </c>
      <c r="G174" s="8">
        <f>IF(A174="","",SUMIF(TOneTime[Due Date],A174,TOneTime[Amount]))</f>
        <v>0</v>
      </c>
      <c r="H174" s="8" cm="1">
        <f t="array" ref="H174">IF(A174="","",IF(COUNTIF(TOther[Frequency],$H$1)=0,0,SUMPRODUCT(--(IFERROR(MOD(A174-TOther[Start Date],7),1)=0),--(TOther[Frequency]=$H$1),--(TOther[Start Date]&lt;=A174),--(TOther[End Date Calc]&gt;=A174),TOther[Amount])))</f>
        <v>0</v>
      </c>
      <c r="I174" s="8" cm="1">
        <f t="array" ref="I174">IF(A174="","",IF(COUNTIF(TOther[Frequency],$I$1)=0,0,SUMPRODUCT(--(IFERROR(MOD(A174-TOther[Start Date],14),1)=0),--(TOther[Frequency]=$I$1),--(TOther[Start Date]&lt;=A174),--(TOther[End Date Calc]&gt;=A174),TOther[Amount])))</f>
        <v>0</v>
      </c>
      <c r="J174" s="8">
        <f>IF(A174="","",IF(COUNTIF(TOther[Frequency],$J$1)=0,0,IF(OR(DAY(A174)=1,DAY(A174)=15),SUMIFS(TOther[Amount],TOther[Frequency],$J$1,TOther[Start Date],"&lt;="&amp;$A174,TOther[End Date Calc],"&gt;="&amp;A174),0)))</f>
        <v>0</v>
      </c>
      <c r="K174" s="8">
        <f>IF(A174="","",IF(COUNTIF(TOther[Frequency],$K$1)=0,0,IF(A174=(A174-DAY(A174)+1+2*7-WEEKDAY(A174-DAY(A174)+8-4,1)),SUMIFS(TOther[Amount],TOther[Frequency],$K$1,TOther[Start Date],"&lt;="&amp;$A174,TOther[End Date Calc],"&gt;="&amp;A174),0)))</f>
        <v>0</v>
      </c>
      <c r="L174" s="8">
        <f>IF(A174="","",IF(COUNTIF(TOther[Frequency],$L$1)=0,0,IF(A174=(A174-DAY(A174)+1+3*7-WEEKDAY(A174-DAY(A174)+8-4,1)),SUMIFS(TOther[Amount],TOther[Frequency],$L$1,TOther[Start Date],"&lt;="&amp;$A174,TOther[End Date Calc],"&gt;="&amp;A174),0)))</f>
        <v>0</v>
      </c>
      <c r="M174" s="8">
        <f>IF(A174="","",IF(COUNTIF(TOther[Frequency],$M$1)=0,0,IF(A174=(A174-DAY(A174)+1+4*7-WEEKDAY(A174-DAY(A174)+8-4,1)),SUMIFS(TOther[Amount],TOther[Frequency],$M$1,TOther[Start Date],"&lt;="&amp;$A174,TOther[End Date Calc],"&gt;="&amp;A174),0)))</f>
        <v>0</v>
      </c>
      <c r="N174" s="8" cm="1">
        <f t="array" ref="N174">IF(A174="","",IF(COUNTIF(TOther[Frequency],$N$1)=0,0,SUMPRODUCT(--(IFERROR(MOD(A174-TOther[Start Date],28),1)=0),--(TOther[Frequency]=$N$1),--(TOther[Start Date]&lt;=A174),--(TOther[End Date Calc]&gt;=A174),TOther[Amount])))</f>
        <v>0</v>
      </c>
      <c r="O174" s="8" cm="1">
        <f t="array" ref="O174">IF(A174="","",IF(COUNTIF(TOther[Frequency],$O$1)=0,0,SUMPRODUCT(--(IFERROR(MOD(A174-TOther[Start Date],42),1)=0),--(TOther[Frequency]=$O$1),--(TOther[Start Date]&lt;=A174),--(TOther[End Date Calc]&gt;=A174),TOther[Amount])))</f>
        <v>0</v>
      </c>
      <c r="P174" s="8" cm="1">
        <f t="array" ref="P174">IF(A174="","",IF(COUNTIF(TOther[Frequency],$P$1)=0,0,SUMPRODUCT(--(IFERROR(MOD(A174-TOther[Start Date],56),1)=0),--(TOther[Frequency]=$P$1),--(TOther[Start Date]&lt;=A174),--(TOther[End Date Calc]&gt;=A174),TOther[Amount])))</f>
        <v>0</v>
      </c>
      <c r="Q174" s="8">
        <f>IF(A174="","",IF(COUNTIF(TOther[Frequency],$Q$1)=0,0,IF(B174="N",SUMIFS(TOther[Amount],TOther[Frequency],$Q$1,TOther[Start Date],"&lt;="&amp;$A174,TOther[End Date Calc],"&gt;="&amp;A174,TOther[Start Day],DAY(A174)),SUMIFS(TOther[Amount],TOther[Frequency],$Q$1,TOther[Start Date],"&lt;="&amp;$A174,TOther[End Date Calc],"&gt;="&amp;A174,TOther[Start Day],"&gt;="&amp;DAY(A174)))))</f>
        <v>0</v>
      </c>
      <c r="R174" s="8" cm="1">
        <f t="array" ref="R174">IF(A174="","",IF(COUNTIF(TOther[Frequency],R$1)=0,0,SUMPRODUCT(--(TOther[Frequency]=R$1),--(TOther[Start Date]&lt;=A174),--(TOther[End Date Calc]&gt;=A174),IF(B174="N",--(TOther[Start Day]=DAY(A174)),--(TOther[Start Day]&gt;=DAY(A174))),--(IFERROR(MOD(TOther[Start Month]-MONTH(A174)+2,2),1)=0),TOther[Amount])))</f>
        <v>0</v>
      </c>
      <c r="S174" s="8" cm="1">
        <f t="array" ref="S174">IF(A174="","",IF(COUNTIF(TOther[Frequency],S$1)=0,0,SUMPRODUCT(--(TOther[Frequency]=S$1),--(TOther[Start Date]&lt;=A174),--(TOther[End Date Calc]&gt;=A174),IF(B174="N",--(TOther[Start Day]=DAY(A174)),--(TOther[Start Day]&gt;=DAY(A174))),--(IFERROR(MOD(TOther[Start Month]-MONTH(A174)+3,3),1)=0),TOther[Amount])))</f>
        <v>0</v>
      </c>
      <c r="T174" s="8" cm="1">
        <f t="array" ref="T174">IF($A174="","",IF(COUNTIF(TOther[Frequency],T$1)=0,0,SUMPRODUCT(--(TOther[Frequency]=T$1),--(TOther[Start Date]&lt;=$A174),--(TOther[End Date Calc]&gt;=$A174),IF($B174="N",--(TOther[Start Day]=DAY($A174)),--(TOther[Start Day]&gt;=DAY($A174))),--(IFERROR(MOD(TOther[Start Month]-MONTH($A174)+4,4),1)=0),TOther[Amount])))</f>
        <v>0</v>
      </c>
      <c r="U174" s="8" cm="1">
        <f t="array" ref="U174">IF(A174="","",IF(COUNTIF(TOther[Frequency],$U$1)=0,0,SUMPRODUCT(--(TOther[Frequency]=$U$1),--(TOther[Start Date]&lt;=A174),--(TOther[End Date Calc]&gt;=A174),IF(B174="N",--(TOther[Start Day]=DAY(A174)),--(TOther[Start Day]&gt;=DAY(A174))),--(IFERROR(MOD(TOther[Start Month]-MONTH(A174)+6,6),1)=0),TOther[Amount])))</f>
        <v>0</v>
      </c>
      <c r="V174" s="8" cm="1">
        <f t="array" ref="V174">IF(A174="","",IF(COUNTIF(TOther[Frequency],$V$1)=0,0,SUMPRODUCT(--(TOther[Frequency]=$V$1),--(TOther[Start Date]&lt;=A174),--(TOther[End Date Calc]&gt;=A174),IF(B174="N",--(TOther[Start Day]=DAY(A174)),--(TOther[Start Day]&gt;=DAY(A174))),--(IFERROR(MOD(TOther[Start Month]-MONTH(A174)+12,12),1)=0),TOther[Amount])))</f>
        <v>0</v>
      </c>
      <c r="W174" s="8">
        <f>IF(A174="","",SUMIFS(TOther[Amount],TOther[Start Date],A174,TOther[Frequency],$W$1))</f>
        <v>0</v>
      </c>
      <c r="X174" s="9">
        <f t="shared" si="10"/>
        <v>0</v>
      </c>
      <c r="Y174" s="9">
        <f t="shared" si="14"/>
        <v>0</v>
      </c>
      <c r="Z174" s="8" cm="1">
        <f t="array" ref="Z174">IF(A174="","",IF(COUNTIF('2) Income'!$D$13:$D$32,"Weekly")=0,0,SUMPRODUCT(--(IFERROR(MOD(A174-'2) Income'!$F$13:$F$32,7),1)=0),--('2) Income'!$D$13:$D$32="Weekly"),--('2) Income'!$F$13:$F$32&lt;=A174),'2) Income'!$E$13:$E$32)))</f>
        <v>0</v>
      </c>
      <c r="AA174" s="8" cm="1">
        <f t="array" ref="AA174">IF(A174="","",IF(COUNTIF('2) Income'!$D$13:$D$32,"Every Other Week")=0,0,SUMPRODUCT(--(IFERROR(MOD(A174-'2) Income'!$F$13:$F$32,14),1)=0),--('2) Income'!$D$13:$D$32="Every Other Week"),--('2) Income'!$F$13:$F$32&lt;=A174),'2) Income'!$E$13:$E$32)))</f>
        <v>2300</v>
      </c>
      <c r="AB174" s="8">
        <f>IF(A174="","",IF(COUNTIF('2) Income'!$D$13:$D$32,"1st and 15th")=0,0,IF(OR(DAY(A174)=1,DAY(A174)=15),SUMIFS('2) Income'!$E$13:$E$32,'2) Income'!$D$13:$D$32,"1st and 15th",'2) Income'!$F$13:$F$32,"&lt;="&amp;$A174),0)))</f>
        <v>0</v>
      </c>
      <c r="AC174" s="8">
        <f>IF(A174="","",IF(COUNTIF('2) Income'!$D$13:$D$32,"2nd Wednesday")=0,0,IF(A174=(A174-DAY(A174)+1+2*7-WEEKDAY(A174-DAY(A174)+8-4,1)),SUMIFS('2) Income'!$E$13:$E$32,'2) Income'!$D$13:$D$32,"2nd Wednesday",'2) Income'!$F$13:$F$32,"&lt;="&amp;$A174),0)))</f>
        <v>0</v>
      </c>
      <c r="AD174" s="8">
        <f>IF(A174="","",IF(COUNTIF('2) Income'!$D$13:$D$32,"3rd Wednesday")=0,0,IF(A174=(A174-DAY(A174)+1+3*7-WEEKDAY(A174-DAY(A174)+8-4,1)),SUMIFS('2) Income'!$E$13:$E$32,'2) Income'!$D$13:$D$32,"3rd Wednesday",'2) Income'!$F$13:$F$32,"&lt;="&amp;$A174),0)))</f>
        <v>0</v>
      </c>
      <c r="AE174" s="8">
        <f>IF(A174="","",IF(COUNTIF('2) Income'!$D$13:$D$32,"4th Wednesday")=0,0,IF(A174=(A174-DAY(A174)+1+4*7-WEEKDAY(A174-DAY(A174)+8-4,1)),SUMIFS('2) Income'!$E$13:$E$32,'2) Income'!$D$13:$D$32,"4th Wednesday",'2) Income'!$F$13:$F$32,"&lt;="&amp;$A174),0)))</f>
        <v>0</v>
      </c>
      <c r="AF174" s="8" cm="1">
        <f t="array" ref="AF174">IF(A174="","",IF(COUNTIF('2) Income'!$D$13:$D$32,"Every 4 Weeks")=0,0,SUMPRODUCT(--(IFERROR(MOD(A174-'2) Income'!$F$13:$F$32,28),1)=0),--('2) Income'!$D$13:$D$32="Every 4 Weeks"),--('2) Income'!$F$13:$F$32&lt;=A174),'2) Income'!$E$13:$E$32)))</f>
        <v>0</v>
      </c>
      <c r="AG174" s="8">
        <f>IF(A174="","",IF(COUNTIF('2) Income'!$D$13:$D$32,"Monthly")=0,0,IF(B174="N",SUMIFS('2) Income'!$E$13:$E$32,'2) Income'!$D$13:$D$32,"monthly",'2) Income'!$F$13:$F$32,"&lt;="&amp;$A174,'2) Income'!$I$13:$I$32,DAY(A174)),SUMIFS('2) Income'!$E$13:$E$32,'2) Income'!$D$13:$D$32,"monthly",'2) Income'!$F$13:$F$32,"&lt;="&amp;$A174,'2) Income'!$I$13:$I$32,"&gt;="&amp;DAY(A174)))))</f>
        <v>0</v>
      </c>
      <c r="AH174" s="8" cm="1">
        <f t="array" ref="AH174">IF(A174="","",IF(COUNTIF('2) Income'!$D$13:$D$32,"Yearly")=0,0,SUMPRODUCT(--('2) Income'!$D$13:$D$32="Yearly"),--('2) Income'!$F$13:$F$32&lt;=A174),IF(B174="N",--('2) Income'!$I$13:$I$32=DAY(A174)),--('2) Income'!$I$13:$I$32&gt;=DAY(A174))),--(IFERROR(MOD('2) Income'!$H$13:$H$32-MONTH(A174)+12,12),1)=0),'2) Income'!$E$13:$E$32)))</f>
        <v>0</v>
      </c>
      <c r="AI174" s="8">
        <f>IF(A174="","",IF(COUNTIF('2) Income'!$D$13:$D$32,"one-time")=0,0,SUMIFS('2) Income'!$E$13:$E$32,'2) Income'!$D$13:$D$32,"one-time",'2) Income'!$F$13:$F$32,"="&amp;$A174)))</f>
        <v>0</v>
      </c>
      <c r="AJ174" s="9">
        <f t="shared" si="11"/>
        <v>2300</v>
      </c>
    </row>
    <row r="175" spans="1:36">
      <c r="A175" s="7">
        <f>IF(A174="","",IF(A174+1&lt;='1) Period'!$E$21,A174+1,""))</f>
        <v>45647</v>
      </c>
      <c r="B175" s="7" t="str">
        <f t="shared" si="12"/>
        <v>N</v>
      </c>
      <c r="C175" t="str">
        <f t="shared" si="13"/>
        <v>Y</v>
      </c>
      <c r="D175" s="8">
        <f>IF(A175="","",IF(TEXT(A175,"dddd")='4) Happy Money'!$E$23,WAllowance,0))</f>
        <v>0</v>
      </c>
      <c r="E175" s="8">
        <f>IF(A175="","",IF(B175="N",SUMIF(TMonthly[Day of the Month],DAY(A175),TMonthly[Amount]),SUMIF(TMonthly[Day of the Month],"&gt;="&amp;DAY(A175),TMonthly[Amount])))</f>
        <v>0</v>
      </c>
      <c r="F175" s="8" cm="1">
        <f t="array" ref="F175">IF(A175="","",SUMPRODUCT(--(TYearly[Due Date]&lt;=A175),IF(B175="N",--(TYearly[Day]=DAY(A175)),--(TYearly[Day]&gt;=DAY(A175))),--(IFERROR(MOD(TYearly[Month]-MONTH(A175)+12,12),1)=0),TYearly[Amount]))</f>
        <v>0</v>
      </c>
      <c r="G175" s="8">
        <f>IF(A175="","",SUMIF(TOneTime[Due Date],A175,TOneTime[Amount]))</f>
        <v>0</v>
      </c>
      <c r="H175" s="8" cm="1">
        <f t="array" ref="H175">IF(A175="","",IF(COUNTIF(TOther[Frequency],$H$1)=0,0,SUMPRODUCT(--(IFERROR(MOD(A175-TOther[Start Date],7),1)=0),--(TOther[Frequency]=$H$1),--(TOther[Start Date]&lt;=A175),--(TOther[End Date Calc]&gt;=A175),TOther[Amount])))</f>
        <v>0</v>
      </c>
      <c r="I175" s="8" cm="1">
        <f t="array" ref="I175">IF(A175="","",IF(COUNTIF(TOther[Frequency],$I$1)=0,0,SUMPRODUCT(--(IFERROR(MOD(A175-TOther[Start Date],14),1)=0),--(TOther[Frequency]=$I$1),--(TOther[Start Date]&lt;=A175),--(TOther[End Date Calc]&gt;=A175),TOther[Amount])))</f>
        <v>0</v>
      </c>
      <c r="J175" s="8">
        <f>IF(A175="","",IF(COUNTIF(TOther[Frequency],$J$1)=0,0,IF(OR(DAY(A175)=1,DAY(A175)=15),SUMIFS(TOther[Amount],TOther[Frequency],$J$1,TOther[Start Date],"&lt;="&amp;$A175,TOther[End Date Calc],"&gt;="&amp;A175),0)))</f>
        <v>0</v>
      </c>
      <c r="K175" s="8">
        <f>IF(A175="","",IF(COUNTIF(TOther[Frequency],$K$1)=0,0,IF(A175=(A175-DAY(A175)+1+2*7-WEEKDAY(A175-DAY(A175)+8-4,1)),SUMIFS(TOther[Amount],TOther[Frequency],$K$1,TOther[Start Date],"&lt;="&amp;$A175,TOther[End Date Calc],"&gt;="&amp;A175),0)))</f>
        <v>0</v>
      </c>
      <c r="L175" s="8">
        <f>IF(A175="","",IF(COUNTIF(TOther[Frequency],$L$1)=0,0,IF(A175=(A175-DAY(A175)+1+3*7-WEEKDAY(A175-DAY(A175)+8-4,1)),SUMIFS(TOther[Amount],TOther[Frequency],$L$1,TOther[Start Date],"&lt;="&amp;$A175,TOther[End Date Calc],"&gt;="&amp;A175),0)))</f>
        <v>0</v>
      </c>
      <c r="M175" s="8">
        <f>IF(A175="","",IF(COUNTIF(TOther[Frequency],$M$1)=0,0,IF(A175=(A175-DAY(A175)+1+4*7-WEEKDAY(A175-DAY(A175)+8-4,1)),SUMIFS(TOther[Amount],TOther[Frequency],$M$1,TOther[Start Date],"&lt;="&amp;$A175,TOther[End Date Calc],"&gt;="&amp;A175),0)))</f>
        <v>0</v>
      </c>
      <c r="N175" s="8" cm="1">
        <f t="array" ref="N175">IF(A175="","",IF(COUNTIF(TOther[Frequency],$N$1)=0,0,SUMPRODUCT(--(IFERROR(MOD(A175-TOther[Start Date],28),1)=0),--(TOther[Frequency]=$N$1),--(TOther[Start Date]&lt;=A175),--(TOther[End Date Calc]&gt;=A175),TOther[Amount])))</f>
        <v>0</v>
      </c>
      <c r="O175" s="8" cm="1">
        <f t="array" ref="O175">IF(A175="","",IF(COUNTIF(TOther[Frequency],$O$1)=0,0,SUMPRODUCT(--(IFERROR(MOD(A175-TOther[Start Date],42),1)=0),--(TOther[Frequency]=$O$1),--(TOther[Start Date]&lt;=A175),--(TOther[End Date Calc]&gt;=A175),TOther[Amount])))</f>
        <v>0</v>
      </c>
      <c r="P175" s="8" cm="1">
        <f t="array" ref="P175">IF(A175="","",IF(COUNTIF(TOther[Frequency],$P$1)=0,0,SUMPRODUCT(--(IFERROR(MOD(A175-TOther[Start Date],56),1)=0),--(TOther[Frequency]=$P$1),--(TOther[Start Date]&lt;=A175),--(TOther[End Date Calc]&gt;=A175),TOther[Amount])))</f>
        <v>0</v>
      </c>
      <c r="Q175" s="8">
        <f>IF(A175="","",IF(COUNTIF(TOther[Frequency],$Q$1)=0,0,IF(B175="N",SUMIFS(TOther[Amount],TOther[Frequency],$Q$1,TOther[Start Date],"&lt;="&amp;$A175,TOther[End Date Calc],"&gt;="&amp;A175,TOther[Start Day],DAY(A175)),SUMIFS(TOther[Amount],TOther[Frequency],$Q$1,TOther[Start Date],"&lt;="&amp;$A175,TOther[End Date Calc],"&gt;="&amp;A175,TOther[Start Day],"&gt;="&amp;DAY(A175)))))</f>
        <v>0</v>
      </c>
      <c r="R175" s="8" cm="1">
        <f t="array" ref="R175">IF(A175="","",IF(COUNTIF(TOther[Frequency],R$1)=0,0,SUMPRODUCT(--(TOther[Frequency]=R$1),--(TOther[Start Date]&lt;=A175),--(TOther[End Date Calc]&gt;=A175),IF(B175="N",--(TOther[Start Day]=DAY(A175)),--(TOther[Start Day]&gt;=DAY(A175))),--(IFERROR(MOD(TOther[Start Month]-MONTH(A175)+2,2),1)=0),TOther[Amount])))</f>
        <v>0</v>
      </c>
      <c r="S175" s="8" cm="1">
        <f t="array" ref="S175">IF(A175="","",IF(COUNTIF(TOther[Frequency],S$1)=0,0,SUMPRODUCT(--(TOther[Frequency]=S$1),--(TOther[Start Date]&lt;=A175),--(TOther[End Date Calc]&gt;=A175),IF(B175="N",--(TOther[Start Day]=DAY(A175)),--(TOther[Start Day]&gt;=DAY(A175))),--(IFERROR(MOD(TOther[Start Month]-MONTH(A175)+3,3),1)=0),TOther[Amount])))</f>
        <v>0</v>
      </c>
      <c r="T175" s="8" cm="1">
        <f t="array" ref="T175">IF($A175="","",IF(COUNTIF(TOther[Frequency],T$1)=0,0,SUMPRODUCT(--(TOther[Frequency]=T$1),--(TOther[Start Date]&lt;=$A175),--(TOther[End Date Calc]&gt;=$A175),IF($B175="N",--(TOther[Start Day]=DAY($A175)),--(TOther[Start Day]&gt;=DAY($A175))),--(IFERROR(MOD(TOther[Start Month]-MONTH($A175)+4,4),1)=0),TOther[Amount])))</f>
        <v>0</v>
      </c>
      <c r="U175" s="8" cm="1">
        <f t="array" ref="U175">IF(A175="","",IF(COUNTIF(TOther[Frequency],$U$1)=0,0,SUMPRODUCT(--(TOther[Frequency]=$U$1),--(TOther[Start Date]&lt;=A175),--(TOther[End Date Calc]&gt;=A175),IF(B175="N",--(TOther[Start Day]=DAY(A175)),--(TOther[Start Day]&gt;=DAY(A175))),--(IFERROR(MOD(TOther[Start Month]-MONTH(A175)+6,6),1)=0),TOther[Amount])))</f>
        <v>0</v>
      </c>
      <c r="V175" s="8" cm="1">
        <f t="array" ref="V175">IF(A175="","",IF(COUNTIF(TOther[Frequency],$V$1)=0,0,SUMPRODUCT(--(TOther[Frequency]=$V$1),--(TOther[Start Date]&lt;=A175),--(TOther[End Date Calc]&gt;=A175),IF(B175="N",--(TOther[Start Day]=DAY(A175)),--(TOther[Start Day]&gt;=DAY(A175))),--(IFERROR(MOD(TOther[Start Month]-MONTH(A175)+12,12),1)=0),TOther[Amount])))</f>
        <v>0</v>
      </c>
      <c r="W175" s="8">
        <f>IF(A175="","",SUMIFS(TOther[Amount],TOther[Start Date],A175,TOther[Frequency],$W$1))</f>
        <v>0</v>
      </c>
      <c r="X175" s="9">
        <f t="shared" si="10"/>
        <v>0</v>
      </c>
      <c r="Y175" s="9">
        <f t="shared" si="14"/>
        <v>0</v>
      </c>
      <c r="Z175" s="8" cm="1">
        <f t="array" ref="Z175">IF(A175="","",IF(COUNTIF('2) Income'!$D$13:$D$32,"Weekly")=0,0,SUMPRODUCT(--(IFERROR(MOD(A175-'2) Income'!$F$13:$F$32,7),1)=0),--('2) Income'!$D$13:$D$32="Weekly"),--('2) Income'!$F$13:$F$32&lt;=A175),'2) Income'!$E$13:$E$32)))</f>
        <v>0</v>
      </c>
      <c r="AA175" s="8" cm="1">
        <f t="array" ref="AA175">IF(A175="","",IF(COUNTIF('2) Income'!$D$13:$D$32,"Every Other Week")=0,0,SUMPRODUCT(--(IFERROR(MOD(A175-'2) Income'!$F$13:$F$32,14),1)=0),--('2) Income'!$D$13:$D$32="Every Other Week"),--('2) Income'!$F$13:$F$32&lt;=A175),'2) Income'!$E$13:$E$32)))</f>
        <v>0</v>
      </c>
      <c r="AB175" s="8">
        <f>IF(A175="","",IF(COUNTIF('2) Income'!$D$13:$D$32,"1st and 15th")=0,0,IF(OR(DAY(A175)=1,DAY(A175)=15),SUMIFS('2) Income'!$E$13:$E$32,'2) Income'!$D$13:$D$32,"1st and 15th",'2) Income'!$F$13:$F$32,"&lt;="&amp;$A175),0)))</f>
        <v>0</v>
      </c>
      <c r="AC175" s="8">
        <f>IF(A175="","",IF(COUNTIF('2) Income'!$D$13:$D$32,"2nd Wednesday")=0,0,IF(A175=(A175-DAY(A175)+1+2*7-WEEKDAY(A175-DAY(A175)+8-4,1)),SUMIFS('2) Income'!$E$13:$E$32,'2) Income'!$D$13:$D$32,"2nd Wednesday",'2) Income'!$F$13:$F$32,"&lt;="&amp;$A175),0)))</f>
        <v>0</v>
      </c>
      <c r="AD175" s="8">
        <f>IF(A175="","",IF(COUNTIF('2) Income'!$D$13:$D$32,"3rd Wednesday")=0,0,IF(A175=(A175-DAY(A175)+1+3*7-WEEKDAY(A175-DAY(A175)+8-4,1)),SUMIFS('2) Income'!$E$13:$E$32,'2) Income'!$D$13:$D$32,"3rd Wednesday",'2) Income'!$F$13:$F$32,"&lt;="&amp;$A175),0)))</f>
        <v>0</v>
      </c>
      <c r="AE175" s="8">
        <f>IF(A175="","",IF(COUNTIF('2) Income'!$D$13:$D$32,"4th Wednesday")=0,0,IF(A175=(A175-DAY(A175)+1+4*7-WEEKDAY(A175-DAY(A175)+8-4,1)),SUMIFS('2) Income'!$E$13:$E$32,'2) Income'!$D$13:$D$32,"4th Wednesday",'2) Income'!$F$13:$F$32,"&lt;="&amp;$A175),0)))</f>
        <v>0</v>
      </c>
      <c r="AF175" s="8" cm="1">
        <f t="array" ref="AF175">IF(A175="","",IF(COUNTIF('2) Income'!$D$13:$D$32,"Every 4 Weeks")=0,0,SUMPRODUCT(--(IFERROR(MOD(A175-'2) Income'!$F$13:$F$32,28),1)=0),--('2) Income'!$D$13:$D$32="Every 4 Weeks"),--('2) Income'!$F$13:$F$32&lt;=A175),'2) Income'!$E$13:$E$32)))</f>
        <v>0</v>
      </c>
      <c r="AG175" s="8">
        <f>IF(A175="","",IF(COUNTIF('2) Income'!$D$13:$D$32,"Monthly")=0,0,IF(B175="N",SUMIFS('2) Income'!$E$13:$E$32,'2) Income'!$D$13:$D$32,"monthly",'2) Income'!$F$13:$F$32,"&lt;="&amp;$A175,'2) Income'!$I$13:$I$32,DAY(A175)),SUMIFS('2) Income'!$E$13:$E$32,'2) Income'!$D$13:$D$32,"monthly",'2) Income'!$F$13:$F$32,"&lt;="&amp;$A175,'2) Income'!$I$13:$I$32,"&gt;="&amp;DAY(A175)))))</f>
        <v>0</v>
      </c>
      <c r="AH175" s="8" cm="1">
        <f t="array" ref="AH175">IF(A175="","",IF(COUNTIF('2) Income'!$D$13:$D$32,"Yearly")=0,0,SUMPRODUCT(--('2) Income'!$D$13:$D$32="Yearly"),--('2) Income'!$F$13:$F$32&lt;=A175),IF(B175="N",--('2) Income'!$I$13:$I$32=DAY(A175)),--('2) Income'!$I$13:$I$32&gt;=DAY(A175))),--(IFERROR(MOD('2) Income'!$H$13:$H$32-MONTH(A175)+12,12),1)=0),'2) Income'!$E$13:$E$32)))</f>
        <v>0</v>
      </c>
      <c r="AI175" s="8">
        <f>IF(A175="","",IF(COUNTIF('2) Income'!$D$13:$D$32,"one-time")=0,0,SUMIFS('2) Income'!$E$13:$E$32,'2) Income'!$D$13:$D$32,"one-time",'2) Income'!$F$13:$F$32,"="&amp;$A175)))</f>
        <v>0</v>
      </c>
      <c r="AJ175" s="9">
        <f t="shared" si="11"/>
        <v>0</v>
      </c>
    </row>
    <row r="176" spans="1:36">
      <c r="A176" s="7">
        <f>IF(A175="","",IF(A175+1&lt;='1) Period'!$E$21,A175+1,""))</f>
        <v>45648</v>
      </c>
      <c r="B176" s="7" t="str">
        <f t="shared" si="12"/>
        <v>N</v>
      </c>
      <c r="C176" t="str">
        <f t="shared" si="13"/>
        <v>Y</v>
      </c>
      <c r="D176" s="8">
        <f>IF(A176="","",IF(TEXT(A176,"dddd")='4) Happy Money'!$E$23,WAllowance,0))</f>
        <v>0</v>
      </c>
      <c r="E176" s="8">
        <f>IF(A176="","",IF(B176="N",SUMIF(TMonthly[Day of the Month],DAY(A176),TMonthly[Amount]),SUMIF(TMonthly[Day of the Month],"&gt;="&amp;DAY(A176),TMonthly[Amount])))</f>
        <v>0</v>
      </c>
      <c r="F176" s="8" cm="1">
        <f t="array" ref="F176">IF(A176="","",SUMPRODUCT(--(TYearly[Due Date]&lt;=A176),IF(B176="N",--(TYearly[Day]=DAY(A176)),--(TYearly[Day]&gt;=DAY(A176))),--(IFERROR(MOD(TYearly[Month]-MONTH(A176)+12,12),1)=0),TYearly[Amount]))</f>
        <v>0</v>
      </c>
      <c r="G176" s="8">
        <f>IF(A176="","",SUMIF(TOneTime[Due Date],A176,TOneTime[Amount]))</f>
        <v>0</v>
      </c>
      <c r="H176" s="8" cm="1">
        <f t="array" ref="H176">IF(A176="","",IF(COUNTIF(TOther[Frequency],$H$1)=0,0,SUMPRODUCT(--(IFERROR(MOD(A176-TOther[Start Date],7),1)=0),--(TOther[Frequency]=$H$1),--(TOther[Start Date]&lt;=A176),--(TOther[End Date Calc]&gt;=A176),TOther[Amount])))</f>
        <v>0</v>
      </c>
      <c r="I176" s="8" cm="1">
        <f t="array" ref="I176">IF(A176="","",IF(COUNTIF(TOther[Frequency],$I$1)=0,0,SUMPRODUCT(--(IFERROR(MOD(A176-TOther[Start Date],14),1)=0),--(TOther[Frequency]=$I$1),--(TOther[Start Date]&lt;=A176),--(TOther[End Date Calc]&gt;=A176),TOther[Amount])))</f>
        <v>0</v>
      </c>
      <c r="J176" s="8">
        <f>IF(A176="","",IF(COUNTIF(TOther[Frequency],$J$1)=0,0,IF(OR(DAY(A176)=1,DAY(A176)=15),SUMIFS(TOther[Amount],TOther[Frequency],$J$1,TOther[Start Date],"&lt;="&amp;$A176,TOther[End Date Calc],"&gt;="&amp;A176),0)))</f>
        <v>0</v>
      </c>
      <c r="K176" s="8">
        <f>IF(A176="","",IF(COUNTIF(TOther[Frequency],$K$1)=0,0,IF(A176=(A176-DAY(A176)+1+2*7-WEEKDAY(A176-DAY(A176)+8-4,1)),SUMIFS(TOther[Amount],TOther[Frequency],$K$1,TOther[Start Date],"&lt;="&amp;$A176,TOther[End Date Calc],"&gt;="&amp;A176),0)))</f>
        <v>0</v>
      </c>
      <c r="L176" s="8">
        <f>IF(A176="","",IF(COUNTIF(TOther[Frequency],$L$1)=0,0,IF(A176=(A176-DAY(A176)+1+3*7-WEEKDAY(A176-DAY(A176)+8-4,1)),SUMIFS(TOther[Amount],TOther[Frequency],$L$1,TOther[Start Date],"&lt;="&amp;$A176,TOther[End Date Calc],"&gt;="&amp;A176),0)))</f>
        <v>0</v>
      </c>
      <c r="M176" s="8">
        <f>IF(A176="","",IF(COUNTIF(TOther[Frequency],$M$1)=0,0,IF(A176=(A176-DAY(A176)+1+4*7-WEEKDAY(A176-DAY(A176)+8-4,1)),SUMIFS(TOther[Amount],TOther[Frequency],$M$1,TOther[Start Date],"&lt;="&amp;$A176,TOther[End Date Calc],"&gt;="&amp;A176),0)))</f>
        <v>0</v>
      </c>
      <c r="N176" s="8" cm="1">
        <f t="array" ref="N176">IF(A176="","",IF(COUNTIF(TOther[Frequency],$N$1)=0,0,SUMPRODUCT(--(IFERROR(MOD(A176-TOther[Start Date],28),1)=0),--(TOther[Frequency]=$N$1),--(TOther[Start Date]&lt;=A176),--(TOther[End Date Calc]&gt;=A176),TOther[Amount])))</f>
        <v>0</v>
      </c>
      <c r="O176" s="8" cm="1">
        <f t="array" ref="O176">IF(A176="","",IF(COUNTIF(TOther[Frequency],$O$1)=0,0,SUMPRODUCT(--(IFERROR(MOD(A176-TOther[Start Date],42),1)=0),--(TOther[Frequency]=$O$1),--(TOther[Start Date]&lt;=A176),--(TOther[End Date Calc]&gt;=A176),TOther[Amount])))</f>
        <v>0</v>
      </c>
      <c r="P176" s="8" cm="1">
        <f t="array" ref="P176">IF(A176="","",IF(COUNTIF(TOther[Frequency],$P$1)=0,0,SUMPRODUCT(--(IFERROR(MOD(A176-TOther[Start Date],56),1)=0),--(TOther[Frequency]=$P$1),--(TOther[Start Date]&lt;=A176),--(TOther[End Date Calc]&gt;=A176),TOther[Amount])))</f>
        <v>0</v>
      </c>
      <c r="Q176" s="8">
        <f>IF(A176="","",IF(COUNTIF(TOther[Frequency],$Q$1)=0,0,IF(B176="N",SUMIFS(TOther[Amount],TOther[Frequency],$Q$1,TOther[Start Date],"&lt;="&amp;$A176,TOther[End Date Calc],"&gt;="&amp;A176,TOther[Start Day],DAY(A176)),SUMIFS(TOther[Amount],TOther[Frequency],$Q$1,TOther[Start Date],"&lt;="&amp;$A176,TOther[End Date Calc],"&gt;="&amp;A176,TOther[Start Day],"&gt;="&amp;DAY(A176)))))</f>
        <v>0</v>
      </c>
      <c r="R176" s="8" cm="1">
        <f t="array" ref="R176">IF(A176="","",IF(COUNTIF(TOther[Frequency],R$1)=0,0,SUMPRODUCT(--(TOther[Frequency]=R$1),--(TOther[Start Date]&lt;=A176),--(TOther[End Date Calc]&gt;=A176),IF(B176="N",--(TOther[Start Day]=DAY(A176)),--(TOther[Start Day]&gt;=DAY(A176))),--(IFERROR(MOD(TOther[Start Month]-MONTH(A176)+2,2),1)=0),TOther[Amount])))</f>
        <v>0</v>
      </c>
      <c r="S176" s="8" cm="1">
        <f t="array" ref="S176">IF(A176="","",IF(COUNTIF(TOther[Frequency],S$1)=0,0,SUMPRODUCT(--(TOther[Frequency]=S$1),--(TOther[Start Date]&lt;=A176),--(TOther[End Date Calc]&gt;=A176),IF(B176="N",--(TOther[Start Day]=DAY(A176)),--(TOther[Start Day]&gt;=DAY(A176))),--(IFERROR(MOD(TOther[Start Month]-MONTH(A176)+3,3),1)=0),TOther[Amount])))</f>
        <v>0</v>
      </c>
      <c r="T176" s="8" cm="1">
        <f t="array" ref="T176">IF($A176="","",IF(COUNTIF(TOther[Frequency],T$1)=0,0,SUMPRODUCT(--(TOther[Frequency]=T$1),--(TOther[Start Date]&lt;=$A176),--(TOther[End Date Calc]&gt;=$A176),IF($B176="N",--(TOther[Start Day]=DAY($A176)),--(TOther[Start Day]&gt;=DAY($A176))),--(IFERROR(MOD(TOther[Start Month]-MONTH($A176)+4,4),1)=0),TOther[Amount])))</f>
        <v>0</v>
      </c>
      <c r="U176" s="8" cm="1">
        <f t="array" ref="U176">IF(A176="","",IF(COUNTIF(TOther[Frequency],$U$1)=0,0,SUMPRODUCT(--(TOther[Frequency]=$U$1),--(TOther[Start Date]&lt;=A176),--(TOther[End Date Calc]&gt;=A176),IF(B176="N",--(TOther[Start Day]=DAY(A176)),--(TOther[Start Day]&gt;=DAY(A176))),--(IFERROR(MOD(TOther[Start Month]-MONTH(A176)+6,6),1)=0),TOther[Amount])))</f>
        <v>0</v>
      </c>
      <c r="V176" s="8" cm="1">
        <f t="array" ref="V176">IF(A176="","",IF(COUNTIF(TOther[Frequency],$V$1)=0,0,SUMPRODUCT(--(TOther[Frequency]=$V$1),--(TOther[Start Date]&lt;=A176),--(TOther[End Date Calc]&gt;=A176),IF(B176="N",--(TOther[Start Day]=DAY(A176)),--(TOther[Start Day]&gt;=DAY(A176))),--(IFERROR(MOD(TOther[Start Month]-MONTH(A176)+12,12),1)=0),TOther[Amount])))</f>
        <v>0</v>
      </c>
      <c r="W176" s="8">
        <f>IF(A176="","",SUMIFS(TOther[Amount],TOther[Start Date],A176,TOther[Frequency],$W$1))</f>
        <v>0</v>
      </c>
      <c r="X176" s="9">
        <f t="shared" si="10"/>
        <v>0</v>
      </c>
      <c r="Y176" s="9">
        <f t="shared" si="14"/>
        <v>0</v>
      </c>
      <c r="Z176" s="8" cm="1">
        <f t="array" ref="Z176">IF(A176="","",IF(COUNTIF('2) Income'!$D$13:$D$32,"Weekly")=0,0,SUMPRODUCT(--(IFERROR(MOD(A176-'2) Income'!$F$13:$F$32,7),1)=0),--('2) Income'!$D$13:$D$32="Weekly"),--('2) Income'!$F$13:$F$32&lt;=A176),'2) Income'!$E$13:$E$32)))</f>
        <v>0</v>
      </c>
      <c r="AA176" s="8" cm="1">
        <f t="array" ref="AA176">IF(A176="","",IF(COUNTIF('2) Income'!$D$13:$D$32,"Every Other Week")=0,0,SUMPRODUCT(--(IFERROR(MOD(A176-'2) Income'!$F$13:$F$32,14),1)=0),--('2) Income'!$D$13:$D$32="Every Other Week"),--('2) Income'!$F$13:$F$32&lt;=A176),'2) Income'!$E$13:$E$32)))</f>
        <v>0</v>
      </c>
      <c r="AB176" s="8">
        <f>IF(A176="","",IF(COUNTIF('2) Income'!$D$13:$D$32,"1st and 15th")=0,0,IF(OR(DAY(A176)=1,DAY(A176)=15),SUMIFS('2) Income'!$E$13:$E$32,'2) Income'!$D$13:$D$32,"1st and 15th",'2) Income'!$F$13:$F$32,"&lt;="&amp;$A176),0)))</f>
        <v>0</v>
      </c>
      <c r="AC176" s="8">
        <f>IF(A176="","",IF(COUNTIF('2) Income'!$D$13:$D$32,"2nd Wednesday")=0,0,IF(A176=(A176-DAY(A176)+1+2*7-WEEKDAY(A176-DAY(A176)+8-4,1)),SUMIFS('2) Income'!$E$13:$E$32,'2) Income'!$D$13:$D$32,"2nd Wednesday",'2) Income'!$F$13:$F$32,"&lt;="&amp;$A176),0)))</f>
        <v>0</v>
      </c>
      <c r="AD176" s="8">
        <f>IF(A176="","",IF(COUNTIF('2) Income'!$D$13:$D$32,"3rd Wednesday")=0,0,IF(A176=(A176-DAY(A176)+1+3*7-WEEKDAY(A176-DAY(A176)+8-4,1)),SUMIFS('2) Income'!$E$13:$E$32,'2) Income'!$D$13:$D$32,"3rd Wednesday",'2) Income'!$F$13:$F$32,"&lt;="&amp;$A176),0)))</f>
        <v>0</v>
      </c>
      <c r="AE176" s="8">
        <f>IF(A176="","",IF(COUNTIF('2) Income'!$D$13:$D$32,"4th Wednesday")=0,0,IF(A176=(A176-DAY(A176)+1+4*7-WEEKDAY(A176-DAY(A176)+8-4,1)),SUMIFS('2) Income'!$E$13:$E$32,'2) Income'!$D$13:$D$32,"4th Wednesday",'2) Income'!$F$13:$F$32,"&lt;="&amp;$A176),0)))</f>
        <v>0</v>
      </c>
      <c r="AF176" s="8" cm="1">
        <f t="array" ref="AF176">IF(A176="","",IF(COUNTIF('2) Income'!$D$13:$D$32,"Every 4 Weeks")=0,0,SUMPRODUCT(--(IFERROR(MOD(A176-'2) Income'!$F$13:$F$32,28),1)=0),--('2) Income'!$D$13:$D$32="Every 4 Weeks"),--('2) Income'!$F$13:$F$32&lt;=A176),'2) Income'!$E$13:$E$32)))</f>
        <v>0</v>
      </c>
      <c r="AG176" s="8">
        <f>IF(A176="","",IF(COUNTIF('2) Income'!$D$13:$D$32,"Monthly")=0,0,IF(B176="N",SUMIFS('2) Income'!$E$13:$E$32,'2) Income'!$D$13:$D$32,"monthly",'2) Income'!$F$13:$F$32,"&lt;="&amp;$A176,'2) Income'!$I$13:$I$32,DAY(A176)),SUMIFS('2) Income'!$E$13:$E$32,'2) Income'!$D$13:$D$32,"monthly",'2) Income'!$F$13:$F$32,"&lt;="&amp;$A176,'2) Income'!$I$13:$I$32,"&gt;="&amp;DAY(A176)))))</f>
        <v>0</v>
      </c>
      <c r="AH176" s="8" cm="1">
        <f t="array" ref="AH176">IF(A176="","",IF(COUNTIF('2) Income'!$D$13:$D$32,"Yearly")=0,0,SUMPRODUCT(--('2) Income'!$D$13:$D$32="Yearly"),--('2) Income'!$F$13:$F$32&lt;=A176),IF(B176="N",--('2) Income'!$I$13:$I$32=DAY(A176)),--('2) Income'!$I$13:$I$32&gt;=DAY(A176))),--(IFERROR(MOD('2) Income'!$H$13:$H$32-MONTH(A176)+12,12),1)=0),'2) Income'!$E$13:$E$32)))</f>
        <v>0</v>
      </c>
      <c r="AI176" s="8">
        <f>IF(A176="","",IF(COUNTIF('2) Income'!$D$13:$D$32,"one-time")=0,0,SUMIFS('2) Income'!$E$13:$E$32,'2) Income'!$D$13:$D$32,"one-time",'2) Income'!$F$13:$F$32,"="&amp;$A176)))</f>
        <v>0</v>
      </c>
      <c r="AJ176" s="9">
        <f t="shared" si="11"/>
        <v>0</v>
      </c>
    </row>
    <row r="177" spans="1:36">
      <c r="A177" s="7">
        <f>IF(A176="","",IF(A176+1&lt;='1) Period'!$E$21,A176+1,""))</f>
        <v>45649</v>
      </c>
      <c r="B177" s="7" t="str">
        <f t="shared" si="12"/>
        <v>N</v>
      </c>
      <c r="C177" t="str">
        <f t="shared" si="13"/>
        <v>F</v>
      </c>
      <c r="D177" s="8">
        <f>IF(A177="","",IF(TEXT(A177,"dddd")='4) Happy Money'!$E$23,WAllowance,0))</f>
        <v>400</v>
      </c>
      <c r="E177" s="8">
        <f>IF(A177="","",IF(B177="N",SUMIF(TMonthly[Day of the Month],DAY(A177),TMonthly[Amount]),SUMIF(TMonthly[Day of the Month],"&gt;="&amp;DAY(A177),TMonthly[Amount])))</f>
        <v>0</v>
      </c>
      <c r="F177" s="8" cm="1">
        <f t="array" ref="F177">IF(A177="","",SUMPRODUCT(--(TYearly[Due Date]&lt;=A177),IF(B177="N",--(TYearly[Day]=DAY(A177)),--(TYearly[Day]&gt;=DAY(A177))),--(IFERROR(MOD(TYearly[Month]-MONTH(A177)+12,12),1)=0),TYearly[Amount]))</f>
        <v>0</v>
      </c>
      <c r="G177" s="8">
        <f>IF(A177="","",SUMIF(TOneTime[Due Date],A177,TOneTime[Amount]))</f>
        <v>0</v>
      </c>
      <c r="H177" s="8" cm="1">
        <f t="array" ref="H177">IF(A177="","",IF(COUNTIF(TOther[Frequency],$H$1)=0,0,SUMPRODUCT(--(IFERROR(MOD(A177-TOther[Start Date],7),1)=0),--(TOther[Frequency]=$H$1),--(TOther[Start Date]&lt;=A177),--(TOther[End Date Calc]&gt;=A177),TOther[Amount])))</f>
        <v>0</v>
      </c>
      <c r="I177" s="8" cm="1">
        <f t="array" ref="I177">IF(A177="","",IF(COUNTIF(TOther[Frequency],$I$1)=0,0,SUMPRODUCT(--(IFERROR(MOD(A177-TOther[Start Date],14),1)=0),--(TOther[Frequency]=$I$1),--(TOther[Start Date]&lt;=A177),--(TOther[End Date Calc]&gt;=A177),TOther[Amount])))</f>
        <v>230</v>
      </c>
      <c r="J177" s="8">
        <f>IF(A177="","",IF(COUNTIF(TOther[Frequency],$J$1)=0,0,IF(OR(DAY(A177)=1,DAY(A177)=15),SUMIFS(TOther[Amount],TOther[Frequency],$J$1,TOther[Start Date],"&lt;="&amp;$A177,TOther[End Date Calc],"&gt;="&amp;A177),0)))</f>
        <v>0</v>
      </c>
      <c r="K177" s="8">
        <f>IF(A177="","",IF(COUNTIF(TOther[Frequency],$K$1)=0,0,IF(A177=(A177-DAY(A177)+1+2*7-WEEKDAY(A177-DAY(A177)+8-4,1)),SUMIFS(TOther[Amount],TOther[Frequency],$K$1,TOther[Start Date],"&lt;="&amp;$A177,TOther[End Date Calc],"&gt;="&amp;A177),0)))</f>
        <v>0</v>
      </c>
      <c r="L177" s="8">
        <f>IF(A177="","",IF(COUNTIF(TOther[Frequency],$L$1)=0,0,IF(A177=(A177-DAY(A177)+1+3*7-WEEKDAY(A177-DAY(A177)+8-4,1)),SUMIFS(TOther[Amount],TOther[Frequency],$L$1,TOther[Start Date],"&lt;="&amp;$A177,TOther[End Date Calc],"&gt;="&amp;A177),0)))</f>
        <v>0</v>
      </c>
      <c r="M177" s="8">
        <f>IF(A177="","",IF(COUNTIF(TOther[Frequency],$M$1)=0,0,IF(A177=(A177-DAY(A177)+1+4*7-WEEKDAY(A177-DAY(A177)+8-4,1)),SUMIFS(TOther[Amount],TOther[Frequency],$M$1,TOther[Start Date],"&lt;="&amp;$A177,TOther[End Date Calc],"&gt;="&amp;A177),0)))</f>
        <v>0</v>
      </c>
      <c r="N177" s="8" cm="1">
        <f t="array" ref="N177">IF(A177="","",IF(COUNTIF(TOther[Frequency],$N$1)=0,0,SUMPRODUCT(--(IFERROR(MOD(A177-TOther[Start Date],28),1)=0),--(TOther[Frequency]=$N$1),--(TOther[Start Date]&lt;=A177),--(TOther[End Date Calc]&gt;=A177),TOther[Amount])))</f>
        <v>0</v>
      </c>
      <c r="O177" s="8" cm="1">
        <f t="array" ref="O177">IF(A177="","",IF(COUNTIF(TOther[Frequency],$O$1)=0,0,SUMPRODUCT(--(IFERROR(MOD(A177-TOther[Start Date],42),1)=0),--(TOther[Frequency]=$O$1),--(TOther[Start Date]&lt;=A177),--(TOther[End Date Calc]&gt;=A177),TOther[Amount])))</f>
        <v>0</v>
      </c>
      <c r="P177" s="8" cm="1">
        <f t="array" ref="P177">IF(A177="","",IF(COUNTIF(TOther[Frequency],$P$1)=0,0,SUMPRODUCT(--(IFERROR(MOD(A177-TOther[Start Date],56),1)=0),--(TOther[Frequency]=$P$1),--(TOther[Start Date]&lt;=A177),--(TOther[End Date Calc]&gt;=A177),TOther[Amount])))</f>
        <v>0</v>
      </c>
      <c r="Q177" s="8">
        <f>IF(A177="","",IF(COUNTIF(TOther[Frequency],$Q$1)=0,0,IF(B177="N",SUMIFS(TOther[Amount],TOther[Frequency],$Q$1,TOther[Start Date],"&lt;="&amp;$A177,TOther[End Date Calc],"&gt;="&amp;A177,TOther[Start Day],DAY(A177)),SUMIFS(TOther[Amount],TOther[Frequency],$Q$1,TOther[Start Date],"&lt;="&amp;$A177,TOther[End Date Calc],"&gt;="&amp;A177,TOther[Start Day],"&gt;="&amp;DAY(A177)))))</f>
        <v>0</v>
      </c>
      <c r="R177" s="8" cm="1">
        <f t="array" ref="R177">IF(A177="","",IF(COUNTIF(TOther[Frequency],R$1)=0,0,SUMPRODUCT(--(TOther[Frequency]=R$1),--(TOther[Start Date]&lt;=A177),--(TOther[End Date Calc]&gt;=A177),IF(B177="N",--(TOther[Start Day]=DAY(A177)),--(TOther[Start Day]&gt;=DAY(A177))),--(IFERROR(MOD(TOther[Start Month]-MONTH(A177)+2,2),1)=0),TOther[Amount])))</f>
        <v>0</v>
      </c>
      <c r="S177" s="8" cm="1">
        <f t="array" ref="S177">IF(A177="","",IF(COUNTIF(TOther[Frequency],S$1)=0,0,SUMPRODUCT(--(TOther[Frequency]=S$1),--(TOther[Start Date]&lt;=A177),--(TOther[End Date Calc]&gt;=A177),IF(B177="N",--(TOther[Start Day]=DAY(A177)),--(TOther[Start Day]&gt;=DAY(A177))),--(IFERROR(MOD(TOther[Start Month]-MONTH(A177)+3,3),1)=0),TOther[Amount])))</f>
        <v>0</v>
      </c>
      <c r="T177" s="8" cm="1">
        <f t="array" ref="T177">IF($A177="","",IF(COUNTIF(TOther[Frequency],T$1)=0,0,SUMPRODUCT(--(TOther[Frequency]=T$1),--(TOther[Start Date]&lt;=$A177),--(TOther[End Date Calc]&gt;=$A177),IF($B177="N",--(TOther[Start Day]=DAY($A177)),--(TOther[Start Day]&gt;=DAY($A177))),--(IFERROR(MOD(TOther[Start Month]-MONTH($A177)+4,4),1)=0),TOther[Amount])))</f>
        <v>0</v>
      </c>
      <c r="U177" s="8" cm="1">
        <f t="array" ref="U177">IF(A177="","",IF(COUNTIF(TOther[Frequency],$U$1)=0,0,SUMPRODUCT(--(TOther[Frequency]=$U$1),--(TOther[Start Date]&lt;=A177),--(TOther[End Date Calc]&gt;=A177),IF(B177="N",--(TOther[Start Day]=DAY(A177)),--(TOther[Start Day]&gt;=DAY(A177))),--(IFERROR(MOD(TOther[Start Month]-MONTH(A177)+6,6),1)=0),TOther[Amount])))</f>
        <v>0</v>
      </c>
      <c r="V177" s="8" cm="1">
        <f t="array" ref="V177">IF(A177="","",IF(COUNTIF(TOther[Frequency],$V$1)=0,0,SUMPRODUCT(--(TOther[Frequency]=$V$1),--(TOther[Start Date]&lt;=A177),--(TOther[End Date Calc]&gt;=A177),IF(B177="N",--(TOther[Start Day]=DAY(A177)),--(TOther[Start Day]&gt;=DAY(A177))),--(IFERROR(MOD(TOther[Start Month]-MONTH(A177)+12,12),1)=0),TOther[Amount])))</f>
        <v>0</v>
      </c>
      <c r="W177" s="8">
        <f>IF(A177="","",SUMIFS(TOther[Amount],TOther[Start Date],A177,TOther[Frequency],$W$1))</f>
        <v>0</v>
      </c>
      <c r="X177" s="9">
        <f t="shared" si="10"/>
        <v>230</v>
      </c>
      <c r="Y177" s="9">
        <f t="shared" si="14"/>
        <v>230</v>
      </c>
      <c r="Z177" s="8" cm="1">
        <f t="array" ref="Z177">IF(A177="","",IF(COUNTIF('2) Income'!$D$13:$D$32,"Weekly")=0,0,SUMPRODUCT(--(IFERROR(MOD(A177-'2) Income'!$F$13:$F$32,7),1)=0),--('2) Income'!$D$13:$D$32="Weekly"),--('2) Income'!$F$13:$F$32&lt;=A177),'2) Income'!$E$13:$E$32)))</f>
        <v>0</v>
      </c>
      <c r="AA177" s="8" cm="1">
        <f t="array" ref="AA177">IF(A177="","",IF(COUNTIF('2) Income'!$D$13:$D$32,"Every Other Week")=0,0,SUMPRODUCT(--(IFERROR(MOD(A177-'2) Income'!$F$13:$F$32,14),1)=0),--('2) Income'!$D$13:$D$32="Every Other Week"),--('2) Income'!$F$13:$F$32&lt;=A177),'2) Income'!$E$13:$E$32)))</f>
        <v>0</v>
      </c>
      <c r="AB177" s="8">
        <f>IF(A177="","",IF(COUNTIF('2) Income'!$D$13:$D$32,"1st and 15th")=0,0,IF(OR(DAY(A177)=1,DAY(A177)=15),SUMIFS('2) Income'!$E$13:$E$32,'2) Income'!$D$13:$D$32,"1st and 15th",'2) Income'!$F$13:$F$32,"&lt;="&amp;$A177),0)))</f>
        <v>0</v>
      </c>
      <c r="AC177" s="8">
        <f>IF(A177="","",IF(COUNTIF('2) Income'!$D$13:$D$32,"2nd Wednesday")=0,0,IF(A177=(A177-DAY(A177)+1+2*7-WEEKDAY(A177-DAY(A177)+8-4,1)),SUMIFS('2) Income'!$E$13:$E$32,'2) Income'!$D$13:$D$32,"2nd Wednesday",'2) Income'!$F$13:$F$32,"&lt;="&amp;$A177),0)))</f>
        <v>0</v>
      </c>
      <c r="AD177" s="8">
        <f>IF(A177="","",IF(COUNTIF('2) Income'!$D$13:$D$32,"3rd Wednesday")=0,0,IF(A177=(A177-DAY(A177)+1+3*7-WEEKDAY(A177-DAY(A177)+8-4,1)),SUMIFS('2) Income'!$E$13:$E$32,'2) Income'!$D$13:$D$32,"3rd Wednesday",'2) Income'!$F$13:$F$32,"&lt;="&amp;$A177),0)))</f>
        <v>0</v>
      </c>
      <c r="AE177" s="8">
        <f>IF(A177="","",IF(COUNTIF('2) Income'!$D$13:$D$32,"4th Wednesday")=0,0,IF(A177=(A177-DAY(A177)+1+4*7-WEEKDAY(A177-DAY(A177)+8-4,1)),SUMIFS('2) Income'!$E$13:$E$32,'2) Income'!$D$13:$D$32,"4th Wednesday",'2) Income'!$F$13:$F$32,"&lt;="&amp;$A177),0)))</f>
        <v>0</v>
      </c>
      <c r="AF177" s="8" cm="1">
        <f t="array" ref="AF177">IF(A177="","",IF(COUNTIF('2) Income'!$D$13:$D$32,"Every 4 Weeks")=0,0,SUMPRODUCT(--(IFERROR(MOD(A177-'2) Income'!$F$13:$F$32,28),1)=0),--('2) Income'!$D$13:$D$32="Every 4 Weeks"),--('2) Income'!$F$13:$F$32&lt;=A177),'2) Income'!$E$13:$E$32)))</f>
        <v>0</v>
      </c>
      <c r="AG177" s="8">
        <f>IF(A177="","",IF(COUNTIF('2) Income'!$D$13:$D$32,"Monthly")=0,0,IF(B177="N",SUMIFS('2) Income'!$E$13:$E$32,'2) Income'!$D$13:$D$32,"monthly",'2) Income'!$F$13:$F$32,"&lt;="&amp;$A177,'2) Income'!$I$13:$I$32,DAY(A177)),SUMIFS('2) Income'!$E$13:$E$32,'2) Income'!$D$13:$D$32,"monthly",'2) Income'!$F$13:$F$32,"&lt;="&amp;$A177,'2) Income'!$I$13:$I$32,"&gt;="&amp;DAY(A177)))))</f>
        <v>0</v>
      </c>
      <c r="AH177" s="8" cm="1">
        <f t="array" ref="AH177">IF(A177="","",IF(COUNTIF('2) Income'!$D$13:$D$32,"Yearly")=0,0,SUMPRODUCT(--('2) Income'!$D$13:$D$32="Yearly"),--('2) Income'!$F$13:$F$32&lt;=A177),IF(B177="N",--('2) Income'!$I$13:$I$32=DAY(A177)),--('2) Income'!$I$13:$I$32&gt;=DAY(A177))),--(IFERROR(MOD('2) Income'!$H$13:$H$32-MONTH(A177)+12,12),1)=0),'2) Income'!$E$13:$E$32)))</f>
        <v>0</v>
      </c>
      <c r="AI177" s="8">
        <f>IF(A177="","",IF(COUNTIF('2) Income'!$D$13:$D$32,"one-time")=0,0,SUMIFS('2) Income'!$E$13:$E$32,'2) Income'!$D$13:$D$32,"one-time",'2) Income'!$F$13:$F$32,"="&amp;$A177)))</f>
        <v>0</v>
      </c>
      <c r="AJ177" s="9">
        <f t="shared" si="11"/>
        <v>0</v>
      </c>
    </row>
    <row r="178" spans="1:36">
      <c r="A178" s="7">
        <f>IF(A177="","",IF(A177+1&lt;='1) Period'!$E$21,A177+1,""))</f>
        <v>45650</v>
      </c>
      <c r="B178" s="7" t="str">
        <f t="shared" si="12"/>
        <v>N</v>
      </c>
      <c r="C178" t="str">
        <f t="shared" si="13"/>
        <v>F</v>
      </c>
      <c r="D178" s="8">
        <f>IF(A178="","",IF(TEXT(A178,"dddd")='4) Happy Money'!$E$23,WAllowance,0))</f>
        <v>0</v>
      </c>
      <c r="E178" s="8">
        <f>IF(A178="","",IF(B178="N",SUMIF(TMonthly[Day of the Month],DAY(A178),TMonthly[Amount]),SUMIF(TMonthly[Day of the Month],"&gt;="&amp;DAY(A178),TMonthly[Amount])))</f>
        <v>0</v>
      </c>
      <c r="F178" s="8" cm="1">
        <f t="array" ref="F178">IF(A178="","",SUMPRODUCT(--(TYearly[Due Date]&lt;=A178),IF(B178="N",--(TYearly[Day]=DAY(A178)),--(TYearly[Day]&gt;=DAY(A178))),--(IFERROR(MOD(TYearly[Month]-MONTH(A178)+12,12),1)=0),TYearly[Amount]))</f>
        <v>0</v>
      </c>
      <c r="G178" s="8">
        <f>IF(A178="","",SUMIF(TOneTime[Due Date],A178,TOneTime[Amount]))</f>
        <v>0</v>
      </c>
      <c r="H178" s="8" cm="1">
        <f t="array" ref="H178">IF(A178="","",IF(COUNTIF(TOther[Frequency],$H$1)=0,0,SUMPRODUCT(--(IFERROR(MOD(A178-TOther[Start Date],7),1)=0),--(TOther[Frequency]=$H$1),--(TOther[Start Date]&lt;=A178),--(TOther[End Date Calc]&gt;=A178),TOther[Amount])))</f>
        <v>0</v>
      </c>
      <c r="I178" s="8" cm="1">
        <f t="array" ref="I178">IF(A178="","",IF(COUNTIF(TOther[Frequency],$I$1)=0,0,SUMPRODUCT(--(IFERROR(MOD(A178-TOther[Start Date],14),1)=0),--(TOther[Frequency]=$I$1),--(TOther[Start Date]&lt;=A178),--(TOther[End Date Calc]&gt;=A178),TOther[Amount])))</f>
        <v>0</v>
      </c>
      <c r="J178" s="8">
        <f>IF(A178="","",IF(COUNTIF(TOther[Frequency],$J$1)=0,0,IF(OR(DAY(A178)=1,DAY(A178)=15),SUMIFS(TOther[Amount],TOther[Frequency],$J$1,TOther[Start Date],"&lt;="&amp;$A178,TOther[End Date Calc],"&gt;="&amp;A178),0)))</f>
        <v>0</v>
      </c>
      <c r="K178" s="8">
        <f>IF(A178="","",IF(COUNTIF(TOther[Frequency],$K$1)=0,0,IF(A178=(A178-DAY(A178)+1+2*7-WEEKDAY(A178-DAY(A178)+8-4,1)),SUMIFS(TOther[Amount],TOther[Frequency],$K$1,TOther[Start Date],"&lt;="&amp;$A178,TOther[End Date Calc],"&gt;="&amp;A178),0)))</f>
        <v>0</v>
      </c>
      <c r="L178" s="8">
        <f>IF(A178="","",IF(COUNTIF(TOther[Frequency],$L$1)=0,0,IF(A178=(A178-DAY(A178)+1+3*7-WEEKDAY(A178-DAY(A178)+8-4,1)),SUMIFS(TOther[Amount],TOther[Frequency],$L$1,TOther[Start Date],"&lt;="&amp;$A178,TOther[End Date Calc],"&gt;="&amp;A178),0)))</f>
        <v>0</v>
      </c>
      <c r="M178" s="8">
        <f>IF(A178="","",IF(COUNTIF(TOther[Frequency],$M$1)=0,0,IF(A178=(A178-DAY(A178)+1+4*7-WEEKDAY(A178-DAY(A178)+8-4,1)),SUMIFS(TOther[Amount],TOther[Frequency],$M$1,TOther[Start Date],"&lt;="&amp;$A178,TOther[End Date Calc],"&gt;="&amp;A178),0)))</f>
        <v>0</v>
      </c>
      <c r="N178" s="8" cm="1">
        <f t="array" ref="N178">IF(A178="","",IF(COUNTIF(TOther[Frequency],$N$1)=0,0,SUMPRODUCT(--(IFERROR(MOD(A178-TOther[Start Date],28),1)=0),--(TOther[Frequency]=$N$1),--(TOther[Start Date]&lt;=A178),--(TOther[End Date Calc]&gt;=A178),TOther[Amount])))</f>
        <v>0</v>
      </c>
      <c r="O178" s="8" cm="1">
        <f t="array" ref="O178">IF(A178="","",IF(COUNTIF(TOther[Frequency],$O$1)=0,0,SUMPRODUCT(--(IFERROR(MOD(A178-TOther[Start Date],42),1)=0),--(TOther[Frequency]=$O$1),--(TOther[Start Date]&lt;=A178),--(TOther[End Date Calc]&gt;=A178),TOther[Amount])))</f>
        <v>0</v>
      </c>
      <c r="P178" s="8" cm="1">
        <f t="array" ref="P178">IF(A178="","",IF(COUNTIF(TOther[Frequency],$P$1)=0,0,SUMPRODUCT(--(IFERROR(MOD(A178-TOther[Start Date],56),1)=0),--(TOther[Frequency]=$P$1),--(TOther[Start Date]&lt;=A178),--(TOther[End Date Calc]&gt;=A178),TOther[Amount])))</f>
        <v>0</v>
      </c>
      <c r="Q178" s="8">
        <f>IF(A178="","",IF(COUNTIF(TOther[Frequency],$Q$1)=0,0,IF(B178="N",SUMIFS(TOther[Amount],TOther[Frequency],$Q$1,TOther[Start Date],"&lt;="&amp;$A178,TOther[End Date Calc],"&gt;="&amp;A178,TOther[Start Day],DAY(A178)),SUMIFS(TOther[Amount],TOther[Frequency],$Q$1,TOther[Start Date],"&lt;="&amp;$A178,TOther[End Date Calc],"&gt;="&amp;A178,TOther[Start Day],"&gt;="&amp;DAY(A178)))))</f>
        <v>0</v>
      </c>
      <c r="R178" s="8" cm="1">
        <f t="array" ref="R178">IF(A178="","",IF(COUNTIF(TOther[Frequency],R$1)=0,0,SUMPRODUCT(--(TOther[Frequency]=R$1),--(TOther[Start Date]&lt;=A178),--(TOther[End Date Calc]&gt;=A178),IF(B178="N",--(TOther[Start Day]=DAY(A178)),--(TOther[Start Day]&gt;=DAY(A178))),--(IFERROR(MOD(TOther[Start Month]-MONTH(A178)+2,2),1)=0),TOther[Amount])))</f>
        <v>0</v>
      </c>
      <c r="S178" s="8" cm="1">
        <f t="array" ref="S178">IF(A178="","",IF(COUNTIF(TOther[Frequency],S$1)=0,0,SUMPRODUCT(--(TOther[Frequency]=S$1),--(TOther[Start Date]&lt;=A178),--(TOther[End Date Calc]&gt;=A178),IF(B178="N",--(TOther[Start Day]=DAY(A178)),--(TOther[Start Day]&gt;=DAY(A178))),--(IFERROR(MOD(TOther[Start Month]-MONTH(A178)+3,3),1)=0),TOther[Amount])))</f>
        <v>0</v>
      </c>
      <c r="T178" s="8" cm="1">
        <f t="array" ref="T178">IF($A178="","",IF(COUNTIF(TOther[Frequency],T$1)=0,0,SUMPRODUCT(--(TOther[Frequency]=T$1),--(TOther[Start Date]&lt;=$A178),--(TOther[End Date Calc]&gt;=$A178),IF($B178="N",--(TOther[Start Day]=DAY($A178)),--(TOther[Start Day]&gt;=DAY($A178))),--(IFERROR(MOD(TOther[Start Month]-MONTH($A178)+4,4),1)=0),TOther[Amount])))</f>
        <v>0</v>
      </c>
      <c r="U178" s="8" cm="1">
        <f t="array" ref="U178">IF(A178="","",IF(COUNTIF(TOther[Frequency],$U$1)=0,0,SUMPRODUCT(--(TOther[Frequency]=$U$1),--(TOther[Start Date]&lt;=A178),--(TOther[End Date Calc]&gt;=A178),IF(B178="N",--(TOther[Start Day]=DAY(A178)),--(TOther[Start Day]&gt;=DAY(A178))),--(IFERROR(MOD(TOther[Start Month]-MONTH(A178)+6,6),1)=0),TOther[Amount])))</f>
        <v>0</v>
      </c>
      <c r="V178" s="8" cm="1">
        <f t="array" ref="V178">IF(A178="","",IF(COUNTIF(TOther[Frequency],$V$1)=0,0,SUMPRODUCT(--(TOther[Frequency]=$V$1),--(TOther[Start Date]&lt;=A178),--(TOther[End Date Calc]&gt;=A178),IF(B178="N",--(TOther[Start Day]=DAY(A178)),--(TOther[Start Day]&gt;=DAY(A178))),--(IFERROR(MOD(TOther[Start Month]-MONTH(A178)+12,12),1)=0),TOther[Amount])))</f>
        <v>0</v>
      </c>
      <c r="W178" s="8">
        <f>IF(A178="","",SUMIFS(TOther[Amount],TOther[Start Date],A178,TOther[Frequency],$W$1))</f>
        <v>0</v>
      </c>
      <c r="X178" s="9">
        <f t="shared" si="10"/>
        <v>0</v>
      </c>
      <c r="Y178" s="9">
        <f t="shared" si="14"/>
        <v>0</v>
      </c>
      <c r="Z178" s="8" cm="1">
        <f t="array" ref="Z178">IF(A178="","",IF(COUNTIF('2) Income'!$D$13:$D$32,"Weekly")=0,0,SUMPRODUCT(--(IFERROR(MOD(A178-'2) Income'!$F$13:$F$32,7),1)=0),--('2) Income'!$D$13:$D$32="Weekly"),--('2) Income'!$F$13:$F$32&lt;=A178),'2) Income'!$E$13:$E$32)))</f>
        <v>0</v>
      </c>
      <c r="AA178" s="8" cm="1">
        <f t="array" ref="AA178">IF(A178="","",IF(COUNTIF('2) Income'!$D$13:$D$32,"Every Other Week")=0,0,SUMPRODUCT(--(IFERROR(MOD(A178-'2) Income'!$F$13:$F$32,14),1)=0),--('2) Income'!$D$13:$D$32="Every Other Week"),--('2) Income'!$F$13:$F$32&lt;=A178),'2) Income'!$E$13:$E$32)))</f>
        <v>0</v>
      </c>
      <c r="AB178" s="8">
        <f>IF(A178="","",IF(COUNTIF('2) Income'!$D$13:$D$32,"1st and 15th")=0,0,IF(OR(DAY(A178)=1,DAY(A178)=15),SUMIFS('2) Income'!$E$13:$E$32,'2) Income'!$D$13:$D$32,"1st and 15th",'2) Income'!$F$13:$F$32,"&lt;="&amp;$A178),0)))</f>
        <v>0</v>
      </c>
      <c r="AC178" s="8">
        <f>IF(A178="","",IF(COUNTIF('2) Income'!$D$13:$D$32,"2nd Wednesday")=0,0,IF(A178=(A178-DAY(A178)+1+2*7-WEEKDAY(A178-DAY(A178)+8-4,1)),SUMIFS('2) Income'!$E$13:$E$32,'2) Income'!$D$13:$D$32,"2nd Wednesday",'2) Income'!$F$13:$F$32,"&lt;="&amp;$A178),0)))</f>
        <v>0</v>
      </c>
      <c r="AD178" s="8">
        <f>IF(A178="","",IF(COUNTIF('2) Income'!$D$13:$D$32,"3rd Wednesday")=0,0,IF(A178=(A178-DAY(A178)+1+3*7-WEEKDAY(A178-DAY(A178)+8-4,1)),SUMIFS('2) Income'!$E$13:$E$32,'2) Income'!$D$13:$D$32,"3rd Wednesday",'2) Income'!$F$13:$F$32,"&lt;="&amp;$A178),0)))</f>
        <v>0</v>
      </c>
      <c r="AE178" s="8">
        <f>IF(A178="","",IF(COUNTIF('2) Income'!$D$13:$D$32,"4th Wednesday")=0,0,IF(A178=(A178-DAY(A178)+1+4*7-WEEKDAY(A178-DAY(A178)+8-4,1)),SUMIFS('2) Income'!$E$13:$E$32,'2) Income'!$D$13:$D$32,"4th Wednesday",'2) Income'!$F$13:$F$32,"&lt;="&amp;$A178),0)))</f>
        <v>0</v>
      </c>
      <c r="AF178" s="8" cm="1">
        <f t="array" ref="AF178">IF(A178="","",IF(COUNTIF('2) Income'!$D$13:$D$32,"Every 4 Weeks")=0,0,SUMPRODUCT(--(IFERROR(MOD(A178-'2) Income'!$F$13:$F$32,28),1)=0),--('2) Income'!$D$13:$D$32="Every 4 Weeks"),--('2) Income'!$F$13:$F$32&lt;=A178),'2) Income'!$E$13:$E$32)))</f>
        <v>0</v>
      </c>
      <c r="AG178" s="8">
        <f>IF(A178="","",IF(COUNTIF('2) Income'!$D$13:$D$32,"Monthly")=0,0,IF(B178="N",SUMIFS('2) Income'!$E$13:$E$32,'2) Income'!$D$13:$D$32,"monthly",'2) Income'!$F$13:$F$32,"&lt;="&amp;$A178,'2) Income'!$I$13:$I$32,DAY(A178)),SUMIFS('2) Income'!$E$13:$E$32,'2) Income'!$D$13:$D$32,"monthly",'2) Income'!$F$13:$F$32,"&lt;="&amp;$A178,'2) Income'!$I$13:$I$32,"&gt;="&amp;DAY(A178)))))</f>
        <v>0</v>
      </c>
      <c r="AH178" s="8" cm="1">
        <f t="array" ref="AH178">IF(A178="","",IF(COUNTIF('2) Income'!$D$13:$D$32,"Yearly")=0,0,SUMPRODUCT(--('2) Income'!$D$13:$D$32="Yearly"),--('2) Income'!$F$13:$F$32&lt;=A178),IF(B178="N",--('2) Income'!$I$13:$I$32=DAY(A178)),--('2) Income'!$I$13:$I$32&gt;=DAY(A178))),--(IFERROR(MOD('2) Income'!$H$13:$H$32-MONTH(A178)+12,12),1)=0),'2) Income'!$E$13:$E$32)))</f>
        <v>0</v>
      </c>
      <c r="AI178" s="8">
        <f>IF(A178="","",IF(COUNTIF('2) Income'!$D$13:$D$32,"one-time")=0,0,SUMIFS('2) Income'!$E$13:$E$32,'2) Income'!$D$13:$D$32,"one-time",'2) Income'!$F$13:$F$32,"="&amp;$A178)))</f>
        <v>0</v>
      </c>
      <c r="AJ178" s="9">
        <f t="shared" si="11"/>
        <v>0</v>
      </c>
    </row>
    <row r="179" spans="1:36">
      <c r="A179" s="7">
        <f>IF(A178="","",IF(A178+1&lt;='1) Period'!$E$21,A178+1,""))</f>
        <v>45651</v>
      </c>
      <c r="B179" s="7" t="str">
        <f t="shared" si="12"/>
        <v>N</v>
      </c>
      <c r="C179" t="str">
        <f t="shared" si="13"/>
        <v>F</v>
      </c>
      <c r="D179" s="8">
        <f>IF(A179="","",IF(TEXT(A179,"dddd")='4) Happy Money'!$E$23,WAllowance,0))</f>
        <v>0</v>
      </c>
      <c r="E179" s="8">
        <f>IF(A179="","",IF(B179="N",SUMIF(TMonthly[Day of the Month],DAY(A179),TMonthly[Amount]),SUMIF(TMonthly[Day of the Month],"&gt;="&amp;DAY(A179),TMonthly[Amount])))</f>
        <v>0</v>
      </c>
      <c r="F179" s="8" cm="1">
        <f t="array" ref="F179">IF(A179="","",SUMPRODUCT(--(TYearly[Due Date]&lt;=A179),IF(B179="N",--(TYearly[Day]=DAY(A179)),--(TYearly[Day]&gt;=DAY(A179))),--(IFERROR(MOD(TYearly[Month]-MONTH(A179)+12,12),1)=0),TYearly[Amount]))</f>
        <v>0</v>
      </c>
      <c r="G179" s="8">
        <f>IF(A179="","",SUMIF(TOneTime[Due Date],A179,TOneTime[Amount]))</f>
        <v>0</v>
      </c>
      <c r="H179" s="8" cm="1">
        <f t="array" ref="H179">IF(A179="","",IF(COUNTIF(TOther[Frequency],$H$1)=0,0,SUMPRODUCT(--(IFERROR(MOD(A179-TOther[Start Date],7),1)=0),--(TOther[Frequency]=$H$1),--(TOther[Start Date]&lt;=A179),--(TOther[End Date Calc]&gt;=A179),TOther[Amount])))</f>
        <v>0</v>
      </c>
      <c r="I179" s="8" cm="1">
        <f t="array" ref="I179">IF(A179="","",IF(COUNTIF(TOther[Frequency],$I$1)=0,0,SUMPRODUCT(--(IFERROR(MOD(A179-TOther[Start Date],14),1)=0),--(TOther[Frequency]=$I$1),--(TOther[Start Date]&lt;=A179),--(TOther[End Date Calc]&gt;=A179),TOther[Amount])))</f>
        <v>0</v>
      </c>
      <c r="J179" s="8">
        <f>IF(A179="","",IF(COUNTIF(TOther[Frequency],$J$1)=0,0,IF(OR(DAY(A179)=1,DAY(A179)=15),SUMIFS(TOther[Amount],TOther[Frequency],$J$1,TOther[Start Date],"&lt;="&amp;$A179,TOther[End Date Calc],"&gt;="&amp;A179),0)))</f>
        <v>0</v>
      </c>
      <c r="K179" s="8">
        <f>IF(A179="","",IF(COUNTIF(TOther[Frequency],$K$1)=0,0,IF(A179=(A179-DAY(A179)+1+2*7-WEEKDAY(A179-DAY(A179)+8-4,1)),SUMIFS(TOther[Amount],TOther[Frequency],$K$1,TOther[Start Date],"&lt;="&amp;$A179,TOther[End Date Calc],"&gt;="&amp;A179),0)))</f>
        <v>0</v>
      </c>
      <c r="L179" s="8">
        <f>IF(A179="","",IF(COUNTIF(TOther[Frequency],$L$1)=0,0,IF(A179=(A179-DAY(A179)+1+3*7-WEEKDAY(A179-DAY(A179)+8-4,1)),SUMIFS(TOther[Amount],TOther[Frequency],$L$1,TOther[Start Date],"&lt;="&amp;$A179,TOther[End Date Calc],"&gt;="&amp;A179),0)))</f>
        <v>0</v>
      </c>
      <c r="M179" s="8">
        <f>IF(A179="","",IF(COUNTIF(TOther[Frequency],$M$1)=0,0,IF(A179=(A179-DAY(A179)+1+4*7-WEEKDAY(A179-DAY(A179)+8-4,1)),SUMIFS(TOther[Amount],TOther[Frequency],$M$1,TOther[Start Date],"&lt;="&amp;$A179,TOther[End Date Calc],"&gt;="&amp;A179),0)))</f>
        <v>0</v>
      </c>
      <c r="N179" s="8" cm="1">
        <f t="array" ref="N179">IF(A179="","",IF(COUNTIF(TOther[Frequency],$N$1)=0,0,SUMPRODUCT(--(IFERROR(MOD(A179-TOther[Start Date],28),1)=0),--(TOther[Frequency]=$N$1),--(TOther[Start Date]&lt;=A179),--(TOther[End Date Calc]&gt;=A179),TOther[Amount])))</f>
        <v>0</v>
      </c>
      <c r="O179" s="8" cm="1">
        <f t="array" ref="O179">IF(A179="","",IF(COUNTIF(TOther[Frequency],$O$1)=0,0,SUMPRODUCT(--(IFERROR(MOD(A179-TOther[Start Date],42),1)=0),--(TOther[Frequency]=$O$1),--(TOther[Start Date]&lt;=A179),--(TOther[End Date Calc]&gt;=A179),TOther[Amount])))</f>
        <v>0</v>
      </c>
      <c r="P179" s="8" cm="1">
        <f t="array" ref="P179">IF(A179="","",IF(COUNTIF(TOther[Frequency],$P$1)=0,0,SUMPRODUCT(--(IFERROR(MOD(A179-TOther[Start Date],56),1)=0),--(TOther[Frequency]=$P$1),--(TOther[Start Date]&lt;=A179),--(TOther[End Date Calc]&gt;=A179),TOther[Amount])))</f>
        <v>0</v>
      </c>
      <c r="Q179" s="8">
        <f>IF(A179="","",IF(COUNTIF(TOther[Frequency],$Q$1)=0,0,IF(B179="N",SUMIFS(TOther[Amount],TOther[Frequency],$Q$1,TOther[Start Date],"&lt;="&amp;$A179,TOther[End Date Calc],"&gt;="&amp;A179,TOther[Start Day],DAY(A179)),SUMIFS(TOther[Amount],TOther[Frequency],$Q$1,TOther[Start Date],"&lt;="&amp;$A179,TOther[End Date Calc],"&gt;="&amp;A179,TOther[Start Day],"&gt;="&amp;DAY(A179)))))</f>
        <v>0</v>
      </c>
      <c r="R179" s="8" cm="1">
        <f t="array" ref="R179">IF(A179="","",IF(COUNTIF(TOther[Frequency],R$1)=0,0,SUMPRODUCT(--(TOther[Frequency]=R$1),--(TOther[Start Date]&lt;=A179),--(TOther[End Date Calc]&gt;=A179),IF(B179="N",--(TOther[Start Day]=DAY(A179)),--(TOther[Start Day]&gt;=DAY(A179))),--(IFERROR(MOD(TOther[Start Month]-MONTH(A179)+2,2),1)=0),TOther[Amount])))</f>
        <v>0</v>
      </c>
      <c r="S179" s="8" cm="1">
        <f t="array" ref="S179">IF(A179="","",IF(COUNTIF(TOther[Frequency],S$1)=0,0,SUMPRODUCT(--(TOther[Frequency]=S$1),--(TOther[Start Date]&lt;=A179),--(TOther[End Date Calc]&gt;=A179),IF(B179="N",--(TOther[Start Day]=DAY(A179)),--(TOther[Start Day]&gt;=DAY(A179))),--(IFERROR(MOD(TOther[Start Month]-MONTH(A179)+3,3),1)=0),TOther[Amount])))</f>
        <v>0</v>
      </c>
      <c r="T179" s="8" cm="1">
        <f t="array" ref="T179">IF($A179="","",IF(COUNTIF(TOther[Frequency],T$1)=0,0,SUMPRODUCT(--(TOther[Frequency]=T$1),--(TOther[Start Date]&lt;=$A179),--(TOther[End Date Calc]&gt;=$A179),IF($B179="N",--(TOther[Start Day]=DAY($A179)),--(TOther[Start Day]&gt;=DAY($A179))),--(IFERROR(MOD(TOther[Start Month]-MONTH($A179)+4,4),1)=0),TOther[Amount])))</f>
        <v>0</v>
      </c>
      <c r="U179" s="8" cm="1">
        <f t="array" ref="U179">IF(A179="","",IF(COUNTIF(TOther[Frequency],$U$1)=0,0,SUMPRODUCT(--(TOther[Frequency]=$U$1),--(TOther[Start Date]&lt;=A179),--(TOther[End Date Calc]&gt;=A179),IF(B179="N",--(TOther[Start Day]=DAY(A179)),--(TOther[Start Day]&gt;=DAY(A179))),--(IFERROR(MOD(TOther[Start Month]-MONTH(A179)+6,6),1)=0),TOther[Amount])))</f>
        <v>0</v>
      </c>
      <c r="V179" s="8" cm="1">
        <f t="array" ref="V179">IF(A179="","",IF(COUNTIF(TOther[Frequency],$V$1)=0,0,SUMPRODUCT(--(TOther[Frequency]=$V$1),--(TOther[Start Date]&lt;=A179),--(TOther[End Date Calc]&gt;=A179),IF(B179="N",--(TOther[Start Day]=DAY(A179)),--(TOther[Start Day]&gt;=DAY(A179))),--(IFERROR(MOD(TOther[Start Month]-MONTH(A179)+12,12),1)=0),TOther[Amount])))</f>
        <v>0</v>
      </c>
      <c r="W179" s="8">
        <f>IF(A179="","",SUMIFS(TOther[Amount],TOther[Start Date],A179,TOther[Frequency],$W$1))</f>
        <v>0</v>
      </c>
      <c r="X179" s="9">
        <f t="shared" si="10"/>
        <v>0</v>
      </c>
      <c r="Y179" s="9">
        <f t="shared" si="14"/>
        <v>0</v>
      </c>
      <c r="Z179" s="8" cm="1">
        <f t="array" ref="Z179">IF(A179="","",IF(COUNTIF('2) Income'!$D$13:$D$32,"Weekly")=0,0,SUMPRODUCT(--(IFERROR(MOD(A179-'2) Income'!$F$13:$F$32,7),1)=0),--('2) Income'!$D$13:$D$32="Weekly"),--('2) Income'!$F$13:$F$32&lt;=A179),'2) Income'!$E$13:$E$32)))</f>
        <v>0</v>
      </c>
      <c r="AA179" s="8" cm="1">
        <f t="array" ref="AA179">IF(A179="","",IF(COUNTIF('2) Income'!$D$13:$D$32,"Every Other Week")=0,0,SUMPRODUCT(--(IFERROR(MOD(A179-'2) Income'!$F$13:$F$32,14),1)=0),--('2) Income'!$D$13:$D$32="Every Other Week"),--('2) Income'!$F$13:$F$32&lt;=A179),'2) Income'!$E$13:$E$32)))</f>
        <v>0</v>
      </c>
      <c r="AB179" s="8">
        <f>IF(A179="","",IF(COUNTIF('2) Income'!$D$13:$D$32,"1st and 15th")=0,0,IF(OR(DAY(A179)=1,DAY(A179)=15),SUMIFS('2) Income'!$E$13:$E$32,'2) Income'!$D$13:$D$32,"1st and 15th",'2) Income'!$F$13:$F$32,"&lt;="&amp;$A179),0)))</f>
        <v>0</v>
      </c>
      <c r="AC179" s="8">
        <f>IF(A179="","",IF(COUNTIF('2) Income'!$D$13:$D$32,"2nd Wednesday")=0,0,IF(A179=(A179-DAY(A179)+1+2*7-WEEKDAY(A179-DAY(A179)+8-4,1)),SUMIFS('2) Income'!$E$13:$E$32,'2) Income'!$D$13:$D$32,"2nd Wednesday",'2) Income'!$F$13:$F$32,"&lt;="&amp;$A179),0)))</f>
        <v>0</v>
      </c>
      <c r="AD179" s="8">
        <f>IF(A179="","",IF(COUNTIF('2) Income'!$D$13:$D$32,"3rd Wednesday")=0,0,IF(A179=(A179-DAY(A179)+1+3*7-WEEKDAY(A179-DAY(A179)+8-4,1)),SUMIFS('2) Income'!$E$13:$E$32,'2) Income'!$D$13:$D$32,"3rd Wednesday",'2) Income'!$F$13:$F$32,"&lt;="&amp;$A179),0)))</f>
        <v>0</v>
      </c>
      <c r="AE179" s="8">
        <f>IF(A179="","",IF(COUNTIF('2) Income'!$D$13:$D$32,"4th Wednesday")=0,0,IF(A179=(A179-DAY(A179)+1+4*7-WEEKDAY(A179-DAY(A179)+8-4,1)),SUMIFS('2) Income'!$E$13:$E$32,'2) Income'!$D$13:$D$32,"4th Wednesday",'2) Income'!$F$13:$F$32,"&lt;="&amp;$A179),0)))</f>
        <v>0</v>
      </c>
      <c r="AF179" s="8" cm="1">
        <f t="array" ref="AF179">IF(A179="","",IF(COUNTIF('2) Income'!$D$13:$D$32,"Every 4 Weeks")=0,0,SUMPRODUCT(--(IFERROR(MOD(A179-'2) Income'!$F$13:$F$32,28),1)=0),--('2) Income'!$D$13:$D$32="Every 4 Weeks"),--('2) Income'!$F$13:$F$32&lt;=A179),'2) Income'!$E$13:$E$32)))</f>
        <v>0</v>
      </c>
      <c r="AG179" s="8">
        <f>IF(A179="","",IF(COUNTIF('2) Income'!$D$13:$D$32,"Monthly")=0,0,IF(B179="N",SUMIFS('2) Income'!$E$13:$E$32,'2) Income'!$D$13:$D$32,"monthly",'2) Income'!$F$13:$F$32,"&lt;="&amp;$A179,'2) Income'!$I$13:$I$32,DAY(A179)),SUMIFS('2) Income'!$E$13:$E$32,'2) Income'!$D$13:$D$32,"monthly",'2) Income'!$F$13:$F$32,"&lt;="&amp;$A179,'2) Income'!$I$13:$I$32,"&gt;="&amp;DAY(A179)))))</f>
        <v>0</v>
      </c>
      <c r="AH179" s="8" cm="1">
        <f t="array" ref="AH179">IF(A179="","",IF(COUNTIF('2) Income'!$D$13:$D$32,"Yearly")=0,0,SUMPRODUCT(--('2) Income'!$D$13:$D$32="Yearly"),--('2) Income'!$F$13:$F$32&lt;=A179),IF(B179="N",--('2) Income'!$I$13:$I$32=DAY(A179)),--('2) Income'!$I$13:$I$32&gt;=DAY(A179))),--(IFERROR(MOD('2) Income'!$H$13:$H$32-MONTH(A179)+12,12),1)=0),'2) Income'!$E$13:$E$32)))</f>
        <v>0</v>
      </c>
      <c r="AI179" s="8">
        <f>IF(A179="","",IF(COUNTIF('2) Income'!$D$13:$D$32,"one-time")=0,0,SUMIFS('2) Income'!$E$13:$E$32,'2) Income'!$D$13:$D$32,"one-time",'2) Income'!$F$13:$F$32,"="&amp;$A179)))</f>
        <v>0</v>
      </c>
      <c r="AJ179" s="9">
        <f t="shared" si="11"/>
        <v>0</v>
      </c>
    </row>
    <row r="180" spans="1:36">
      <c r="A180" s="7">
        <f>IF(A179="","",IF(A179+1&lt;='1) Period'!$E$21,A179+1,""))</f>
        <v>45652</v>
      </c>
      <c r="B180" s="7" t="str">
        <f t="shared" si="12"/>
        <v>N</v>
      </c>
      <c r="C180" t="str">
        <f t="shared" si="13"/>
        <v>F</v>
      </c>
      <c r="D180" s="8">
        <f>IF(A180="","",IF(TEXT(A180,"dddd")='4) Happy Money'!$E$23,WAllowance,0))</f>
        <v>0</v>
      </c>
      <c r="E180" s="8">
        <f>IF(A180="","",IF(B180="N",SUMIF(TMonthly[Day of the Month],DAY(A180),TMonthly[Amount]),SUMIF(TMonthly[Day of the Month],"&gt;="&amp;DAY(A180),TMonthly[Amount])))</f>
        <v>0</v>
      </c>
      <c r="F180" s="8" cm="1">
        <f t="array" ref="F180">IF(A180="","",SUMPRODUCT(--(TYearly[Due Date]&lt;=A180),IF(B180="N",--(TYearly[Day]=DAY(A180)),--(TYearly[Day]&gt;=DAY(A180))),--(IFERROR(MOD(TYearly[Month]-MONTH(A180)+12,12),1)=0),TYearly[Amount]))</f>
        <v>0</v>
      </c>
      <c r="G180" s="8">
        <f>IF(A180="","",SUMIF(TOneTime[Due Date],A180,TOneTime[Amount]))</f>
        <v>0</v>
      </c>
      <c r="H180" s="8" cm="1">
        <f t="array" ref="H180">IF(A180="","",IF(COUNTIF(TOther[Frequency],$H$1)=0,0,SUMPRODUCT(--(IFERROR(MOD(A180-TOther[Start Date],7),1)=0),--(TOther[Frequency]=$H$1),--(TOther[Start Date]&lt;=A180),--(TOther[End Date Calc]&gt;=A180),TOther[Amount])))</f>
        <v>0</v>
      </c>
      <c r="I180" s="8" cm="1">
        <f t="array" ref="I180">IF(A180="","",IF(COUNTIF(TOther[Frequency],$I$1)=0,0,SUMPRODUCT(--(IFERROR(MOD(A180-TOther[Start Date],14),1)=0),--(TOther[Frequency]=$I$1),--(TOther[Start Date]&lt;=A180),--(TOther[End Date Calc]&gt;=A180),TOther[Amount])))</f>
        <v>0</v>
      </c>
      <c r="J180" s="8">
        <f>IF(A180="","",IF(COUNTIF(TOther[Frequency],$J$1)=0,0,IF(OR(DAY(A180)=1,DAY(A180)=15),SUMIFS(TOther[Amount],TOther[Frequency],$J$1,TOther[Start Date],"&lt;="&amp;$A180,TOther[End Date Calc],"&gt;="&amp;A180),0)))</f>
        <v>0</v>
      </c>
      <c r="K180" s="8">
        <f>IF(A180="","",IF(COUNTIF(TOther[Frequency],$K$1)=0,0,IF(A180=(A180-DAY(A180)+1+2*7-WEEKDAY(A180-DAY(A180)+8-4,1)),SUMIFS(TOther[Amount],TOther[Frequency],$K$1,TOther[Start Date],"&lt;="&amp;$A180,TOther[End Date Calc],"&gt;="&amp;A180),0)))</f>
        <v>0</v>
      </c>
      <c r="L180" s="8">
        <f>IF(A180="","",IF(COUNTIF(TOther[Frequency],$L$1)=0,0,IF(A180=(A180-DAY(A180)+1+3*7-WEEKDAY(A180-DAY(A180)+8-4,1)),SUMIFS(TOther[Amount],TOther[Frequency],$L$1,TOther[Start Date],"&lt;="&amp;$A180,TOther[End Date Calc],"&gt;="&amp;A180),0)))</f>
        <v>0</v>
      </c>
      <c r="M180" s="8">
        <f>IF(A180="","",IF(COUNTIF(TOther[Frequency],$M$1)=0,0,IF(A180=(A180-DAY(A180)+1+4*7-WEEKDAY(A180-DAY(A180)+8-4,1)),SUMIFS(TOther[Amount],TOther[Frequency],$M$1,TOther[Start Date],"&lt;="&amp;$A180,TOther[End Date Calc],"&gt;="&amp;A180),0)))</f>
        <v>0</v>
      </c>
      <c r="N180" s="8" cm="1">
        <f t="array" ref="N180">IF(A180="","",IF(COUNTIF(TOther[Frequency],$N$1)=0,0,SUMPRODUCT(--(IFERROR(MOD(A180-TOther[Start Date],28),1)=0),--(TOther[Frequency]=$N$1),--(TOther[Start Date]&lt;=A180),--(TOther[End Date Calc]&gt;=A180),TOther[Amount])))</f>
        <v>0</v>
      </c>
      <c r="O180" s="8" cm="1">
        <f t="array" ref="O180">IF(A180="","",IF(COUNTIF(TOther[Frequency],$O$1)=0,0,SUMPRODUCT(--(IFERROR(MOD(A180-TOther[Start Date],42),1)=0),--(TOther[Frequency]=$O$1),--(TOther[Start Date]&lt;=A180),--(TOther[End Date Calc]&gt;=A180),TOther[Amount])))</f>
        <v>0</v>
      </c>
      <c r="P180" s="8" cm="1">
        <f t="array" ref="P180">IF(A180="","",IF(COUNTIF(TOther[Frequency],$P$1)=0,0,SUMPRODUCT(--(IFERROR(MOD(A180-TOther[Start Date],56),1)=0),--(TOther[Frequency]=$P$1),--(TOther[Start Date]&lt;=A180),--(TOther[End Date Calc]&gt;=A180),TOther[Amount])))</f>
        <v>0</v>
      </c>
      <c r="Q180" s="8">
        <f>IF(A180="","",IF(COUNTIF(TOther[Frequency],$Q$1)=0,0,IF(B180="N",SUMIFS(TOther[Amount],TOther[Frequency],$Q$1,TOther[Start Date],"&lt;="&amp;$A180,TOther[End Date Calc],"&gt;="&amp;A180,TOther[Start Day],DAY(A180)),SUMIFS(TOther[Amount],TOther[Frequency],$Q$1,TOther[Start Date],"&lt;="&amp;$A180,TOther[End Date Calc],"&gt;="&amp;A180,TOther[Start Day],"&gt;="&amp;DAY(A180)))))</f>
        <v>0</v>
      </c>
      <c r="R180" s="8" cm="1">
        <f t="array" ref="R180">IF(A180="","",IF(COUNTIF(TOther[Frequency],R$1)=0,0,SUMPRODUCT(--(TOther[Frequency]=R$1),--(TOther[Start Date]&lt;=A180),--(TOther[End Date Calc]&gt;=A180),IF(B180="N",--(TOther[Start Day]=DAY(A180)),--(TOther[Start Day]&gt;=DAY(A180))),--(IFERROR(MOD(TOther[Start Month]-MONTH(A180)+2,2),1)=0),TOther[Amount])))</f>
        <v>0</v>
      </c>
      <c r="S180" s="8" cm="1">
        <f t="array" ref="S180">IF(A180="","",IF(COUNTIF(TOther[Frequency],S$1)=0,0,SUMPRODUCT(--(TOther[Frequency]=S$1),--(TOther[Start Date]&lt;=A180),--(TOther[End Date Calc]&gt;=A180),IF(B180="N",--(TOther[Start Day]=DAY(A180)),--(TOther[Start Day]&gt;=DAY(A180))),--(IFERROR(MOD(TOther[Start Month]-MONTH(A180)+3,3),1)=0),TOther[Amount])))</f>
        <v>0</v>
      </c>
      <c r="T180" s="8" cm="1">
        <f t="array" ref="T180">IF($A180="","",IF(COUNTIF(TOther[Frequency],T$1)=0,0,SUMPRODUCT(--(TOther[Frequency]=T$1),--(TOther[Start Date]&lt;=$A180),--(TOther[End Date Calc]&gt;=$A180),IF($B180="N",--(TOther[Start Day]=DAY($A180)),--(TOther[Start Day]&gt;=DAY($A180))),--(IFERROR(MOD(TOther[Start Month]-MONTH($A180)+4,4),1)=0),TOther[Amount])))</f>
        <v>0</v>
      </c>
      <c r="U180" s="8" cm="1">
        <f t="array" ref="U180">IF(A180="","",IF(COUNTIF(TOther[Frequency],$U$1)=0,0,SUMPRODUCT(--(TOther[Frequency]=$U$1),--(TOther[Start Date]&lt;=A180),--(TOther[End Date Calc]&gt;=A180),IF(B180="N",--(TOther[Start Day]=DAY(A180)),--(TOther[Start Day]&gt;=DAY(A180))),--(IFERROR(MOD(TOther[Start Month]-MONTH(A180)+6,6),1)=0),TOther[Amount])))</f>
        <v>0</v>
      </c>
      <c r="V180" s="8" cm="1">
        <f t="array" ref="V180">IF(A180="","",IF(COUNTIF(TOther[Frequency],$V$1)=0,0,SUMPRODUCT(--(TOther[Frequency]=$V$1),--(TOther[Start Date]&lt;=A180),--(TOther[End Date Calc]&gt;=A180),IF(B180="N",--(TOther[Start Day]=DAY(A180)),--(TOther[Start Day]&gt;=DAY(A180))),--(IFERROR(MOD(TOther[Start Month]-MONTH(A180)+12,12),1)=0),TOther[Amount])))</f>
        <v>0</v>
      </c>
      <c r="W180" s="8">
        <f>IF(A180="","",SUMIFS(TOther[Amount],TOther[Start Date],A180,TOther[Frequency],$W$1))</f>
        <v>0</v>
      </c>
      <c r="X180" s="9">
        <f t="shared" si="10"/>
        <v>0</v>
      </c>
      <c r="Y180" s="9">
        <f t="shared" si="14"/>
        <v>0</v>
      </c>
      <c r="Z180" s="8" cm="1">
        <f t="array" ref="Z180">IF(A180="","",IF(COUNTIF('2) Income'!$D$13:$D$32,"Weekly")=0,0,SUMPRODUCT(--(IFERROR(MOD(A180-'2) Income'!$F$13:$F$32,7),1)=0),--('2) Income'!$D$13:$D$32="Weekly"),--('2) Income'!$F$13:$F$32&lt;=A180),'2) Income'!$E$13:$E$32)))</f>
        <v>0</v>
      </c>
      <c r="AA180" s="8" cm="1">
        <f t="array" ref="AA180">IF(A180="","",IF(COUNTIF('2) Income'!$D$13:$D$32,"Every Other Week")=0,0,SUMPRODUCT(--(IFERROR(MOD(A180-'2) Income'!$F$13:$F$32,14),1)=0),--('2) Income'!$D$13:$D$32="Every Other Week"),--('2) Income'!$F$13:$F$32&lt;=A180),'2) Income'!$E$13:$E$32)))</f>
        <v>0</v>
      </c>
      <c r="AB180" s="8">
        <f>IF(A180="","",IF(COUNTIF('2) Income'!$D$13:$D$32,"1st and 15th")=0,0,IF(OR(DAY(A180)=1,DAY(A180)=15),SUMIFS('2) Income'!$E$13:$E$32,'2) Income'!$D$13:$D$32,"1st and 15th",'2) Income'!$F$13:$F$32,"&lt;="&amp;$A180),0)))</f>
        <v>0</v>
      </c>
      <c r="AC180" s="8">
        <f>IF(A180="","",IF(COUNTIF('2) Income'!$D$13:$D$32,"2nd Wednesday")=0,0,IF(A180=(A180-DAY(A180)+1+2*7-WEEKDAY(A180-DAY(A180)+8-4,1)),SUMIFS('2) Income'!$E$13:$E$32,'2) Income'!$D$13:$D$32,"2nd Wednesday",'2) Income'!$F$13:$F$32,"&lt;="&amp;$A180),0)))</f>
        <v>0</v>
      </c>
      <c r="AD180" s="8">
        <f>IF(A180="","",IF(COUNTIF('2) Income'!$D$13:$D$32,"3rd Wednesday")=0,0,IF(A180=(A180-DAY(A180)+1+3*7-WEEKDAY(A180-DAY(A180)+8-4,1)),SUMIFS('2) Income'!$E$13:$E$32,'2) Income'!$D$13:$D$32,"3rd Wednesday",'2) Income'!$F$13:$F$32,"&lt;="&amp;$A180),0)))</f>
        <v>0</v>
      </c>
      <c r="AE180" s="8">
        <f>IF(A180="","",IF(COUNTIF('2) Income'!$D$13:$D$32,"4th Wednesday")=0,0,IF(A180=(A180-DAY(A180)+1+4*7-WEEKDAY(A180-DAY(A180)+8-4,1)),SUMIFS('2) Income'!$E$13:$E$32,'2) Income'!$D$13:$D$32,"4th Wednesday",'2) Income'!$F$13:$F$32,"&lt;="&amp;$A180),0)))</f>
        <v>0</v>
      </c>
      <c r="AF180" s="8" cm="1">
        <f t="array" ref="AF180">IF(A180="","",IF(COUNTIF('2) Income'!$D$13:$D$32,"Every 4 Weeks")=0,0,SUMPRODUCT(--(IFERROR(MOD(A180-'2) Income'!$F$13:$F$32,28),1)=0),--('2) Income'!$D$13:$D$32="Every 4 Weeks"),--('2) Income'!$F$13:$F$32&lt;=A180),'2) Income'!$E$13:$E$32)))</f>
        <v>0</v>
      </c>
      <c r="AG180" s="8">
        <f>IF(A180="","",IF(COUNTIF('2) Income'!$D$13:$D$32,"Monthly")=0,0,IF(B180="N",SUMIFS('2) Income'!$E$13:$E$32,'2) Income'!$D$13:$D$32,"monthly",'2) Income'!$F$13:$F$32,"&lt;="&amp;$A180,'2) Income'!$I$13:$I$32,DAY(A180)),SUMIFS('2) Income'!$E$13:$E$32,'2) Income'!$D$13:$D$32,"monthly",'2) Income'!$F$13:$F$32,"&lt;="&amp;$A180,'2) Income'!$I$13:$I$32,"&gt;="&amp;DAY(A180)))))</f>
        <v>0</v>
      </c>
      <c r="AH180" s="8" cm="1">
        <f t="array" ref="AH180">IF(A180="","",IF(COUNTIF('2) Income'!$D$13:$D$32,"Yearly")=0,0,SUMPRODUCT(--('2) Income'!$D$13:$D$32="Yearly"),--('2) Income'!$F$13:$F$32&lt;=A180),IF(B180="N",--('2) Income'!$I$13:$I$32=DAY(A180)),--('2) Income'!$I$13:$I$32&gt;=DAY(A180))),--(IFERROR(MOD('2) Income'!$H$13:$H$32-MONTH(A180)+12,12),1)=0),'2) Income'!$E$13:$E$32)))</f>
        <v>0</v>
      </c>
      <c r="AI180" s="8">
        <f>IF(A180="","",IF(COUNTIF('2) Income'!$D$13:$D$32,"one-time")=0,0,SUMIFS('2) Income'!$E$13:$E$32,'2) Income'!$D$13:$D$32,"one-time",'2) Income'!$F$13:$F$32,"="&amp;$A180)))</f>
        <v>0</v>
      </c>
      <c r="AJ180" s="9">
        <f t="shared" si="11"/>
        <v>0</v>
      </c>
    </row>
    <row r="181" spans="1:36">
      <c r="A181" s="7">
        <f>IF(A180="","",IF(A180+1&lt;='1) Period'!$E$21,A180+1,""))</f>
        <v>45653</v>
      </c>
      <c r="B181" s="7" t="str">
        <f t="shared" si="12"/>
        <v>N</v>
      </c>
      <c r="C181" t="str">
        <f t="shared" si="13"/>
        <v>F</v>
      </c>
      <c r="D181" s="8">
        <f>IF(A181="","",IF(TEXT(A181,"dddd")='4) Happy Money'!$E$23,WAllowance,0))</f>
        <v>0</v>
      </c>
      <c r="E181" s="8">
        <f>IF(A181="","",IF(B181="N",SUMIF(TMonthly[Day of the Month],DAY(A181),TMonthly[Amount]),SUMIF(TMonthly[Day of the Month],"&gt;="&amp;DAY(A181),TMonthly[Amount])))</f>
        <v>100</v>
      </c>
      <c r="F181" s="8" cm="1">
        <f t="array" ref="F181">IF(A181="","",SUMPRODUCT(--(TYearly[Due Date]&lt;=A181),IF(B181="N",--(TYearly[Day]=DAY(A181)),--(TYearly[Day]&gt;=DAY(A181))),--(IFERROR(MOD(TYearly[Month]-MONTH(A181)+12,12),1)=0),TYearly[Amount]))</f>
        <v>0</v>
      </c>
      <c r="G181" s="8">
        <f>IF(A181="","",SUMIF(TOneTime[Due Date],A181,TOneTime[Amount]))</f>
        <v>0</v>
      </c>
      <c r="H181" s="8" cm="1">
        <f t="array" ref="H181">IF(A181="","",IF(COUNTIF(TOther[Frequency],$H$1)=0,0,SUMPRODUCT(--(IFERROR(MOD(A181-TOther[Start Date],7),1)=0),--(TOther[Frequency]=$H$1),--(TOther[Start Date]&lt;=A181),--(TOther[End Date Calc]&gt;=A181),TOther[Amount])))</f>
        <v>0</v>
      </c>
      <c r="I181" s="8" cm="1">
        <f t="array" ref="I181">IF(A181="","",IF(COUNTIF(TOther[Frequency],$I$1)=0,0,SUMPRODUCT(--(IFERROR(MOD(A181-TOther[Start Date],14),1)=0),--(TOther[Frequency]=$I$1),--(TOther[Start Date]&lt;=A181),--(TOther[End Date Calc]&gt;=A181),TOther[Amount])))</f>
        <v>0</v>
      </c>
      <c r="J181" s="8">
        <f>IF(A181="","",IF(COUNTIF(TOther[Frequency],$J$1)=0,0,IF(OR(DAY(A181)=1,DAY(A181)=15),SUMIFS(TOther[Amount],TOther[Frequency],$J$1,TOther[Start Date],"&lt;="&amp;$A181,TOther[End Date Calc],"&gt;="&amp;A181),0)))</f>
        <v>0</v>
      </c>
      <c r="K181" s="8">
        <f>IF(A181="","",IF(COUNTIF(TOther[Frequency],$K$1)=0,0,IF(A181=(A181-DAY(A181)+1+2*7-WEEKDAY(A181-DAY(A181)+8-4,1)),SUMIFS(TOther[Amount],TOther[Frequency],$K$1,TOther[Start Date],"&lt;="&amp;$A181,TOther[End Date Calc],"&gt;="&amp;A181),0)))</f>
        <v>0</v>
      </c>
      <c r="L181" s="8">
        <f>IF(A181="","",IF(COUNTIF(TOther[Frequency],$L$1)=0,0,IF(A181=(A181-DAY(A181)+1+3*7-WEEKDAY(A181-DAY(A181)+8-4,1)),SUMIFS(TOther[Amount],TOther[Frequency],$L$1,TOther[Start Date],"&lt;="&amp;$A181,TOther[End Date Calc],"&gt;="&amp;A181),0)))</f>
        <v>0</v>
      </c>
      <c r="M181" s="8">
        <f>IF(A181="","",IF(COUNTIF(TOther[Frequency],$M$1)=0,0,IF(A181=(A181-DAY(A181)+1+4*7-WEEKDAY(A181-DAY(A181)+8-4,1)),SUMIFS(TOther[Amount],TOther[Frequency],$M$1,TOther[Start Date],"&lt;="&amp;$A181,TOther[End Date Calc],"&gt;="&amp;A181),0)))</f>
        <v>0</v>
      </c>
      <c r="N181" s="8" cm="1">
        <f t="array" ref="N181">IF(A181="","",IF(COUNTIF(TOther[Frequency],$N$1)=0,0,SUMPRODUCT(--(IFERROR(MOD(A181-TOther[Start Date],28),1)=0),--(TOther[Frequency]=$N$1),--(TOther[Start Date]&lt;=A181),--(TOther[End Date Calc]&gt;=A181),TOther[Amount])))</f>
        <v>0</v>
      </c>
      <c r="O181" s="8" cm="1">
        <f t="array" ref="O181">IF(A181="","",IF(COUNTIF(TOther[Frequency],$O$1)=0,0,SUMPRODUCT(--(IFERROR(MOD(A181-TOther[Start Date],42),1)=0),--(TOther[Frequency]=$O$1),--(TOther[Start Date]&lt;=A181),--(TOther[End Date Calc]&gt;=A181),TOther[Amount])))</f>
        <v>0</v>
      </c>
      <c r="P181" s="8" cm="1">
        <f t="array" ref="P181">IF(A181="","",IF(COUNTIF(TOther[Frequency],$P$1)=0,0,SUMPRODUCT(--(IFERROR(MOD(A181-TOther[Start Date],56),1)=0),--(TOther[Frequency]=$P$1),--(TOther[Start Date]&lt;=A181),--(TOther[End Date Calc]&gt;=A181),TOther[Amount])))</f>
        <v>0</v>
      </c>
      <c r="Q181" s="8">
        <f>IF(A181="","",IF(COUNTIF(TOther[Frequency],$Q$1)=0,0,IF(B181="N",SUMIFS(TOther[Amount],TOther[Frequency],$Q$1,TOther[Start Date],"&lt;="&amp;$A181,TOther[End Date Calc],"&gt;="&amp;A181,TOther[Start Day],DAY(A181)),SUMIFS(TOther[Amount],TOther[Frequency],$Q$1,TOther[Start Date],"&lt;="&amp;$A181,TOther[End Date Calc],"&gt;="&amp;A181,TOther[Start Day],"&gt;="&amp;DAY(A181)))))</f>
        <v>0</v>
      </c>
      <c r="R181" s="8" cm="1">
        <f t="array" ref="R181">IF(A181="","",IF(COUNTIF(TOther[Frequency],R$1)=0,0,SUMPRODUCT(--(TOther[Frequency]=R$1),--(TOther[Start Date]&lt;=A181),--(TOther[End Date Calc]&gt;=A181),IF(B181="N",--(TOther[Start Day]=DAY(A181)),--(TOther[Start Day]&gt;=DAY(A181))),--(IFERROR(MOD(TOther[Start Month]-MONTH(A181)+2,2),1)=0),TOther[Amount])))</f>
        <v>0</v>
      </c>
      <c r="S181" s="8" cm="1">
        <f t="array" ref="S181">IF(A181="","",IF(COUNTIF(TOther[Frequency],S$1)=0,0,SUMPRODUCT(--(TOther[Frequency]=S$1),--(TOther[Start Date]&lt;=A181),--(TOther[End Date Calc]&gt;=A181),IF(B181="N",--(TOther[Start Day]=DAY(A181)),--(TOther[Start Day]&gt;=DAY(A181))),--(IFERROR(MOD(TOther[Start Month]-MONTH(A181)+3,3),1)=0),TOther[Amount])))</f>
        <v>0</v>
      </c>
      <c r="T181" s="8" cm="1">
        <f t="array" ref="T181">IF($A181="","",IF(COUNTIF(TOther[Frequency],T$1)=0,0,SUMPRODUCT(--(TOther[Frequency]=T$1),--(TOther[Start Date]&lt;=$A181),--(TOther[End Date Calc]&gt;=$A181),IF($B181="N",--(TOther[Start Day]=DAY($A181)),--(TOther[Start Day]&gt;=DAY($A181))),--(IFERROR(MOD(TOther[Start Month]-MONTH($A181)+4,4),1)=0),TOther[Amount])))</f>
        <v>0</v>
      </c>
      <c r="U181" s="8" cm="1">
        <f t="array" ref="U181">IF(A181="","",IF(COUNTIF(TOther[Frequency],$U$1)=0,0,SUMPRODUCT(--(TOther[Frequency]=$U$1),--(TOther[Start Date]&lt;=A181),--(TOther[End Date Calc]&gt;=A181),IF(B181="N",--(TOther[Start Day]=DAY(A181)),--(TOther[Start Day]&gt;=DAY(A181))),--(IFERROR(MOD(TOther[Start Month]-MONTH(A181)+6,6),1)=0),TOther[Amount])))</f>
        <v>0</v>
      </c>
      <c r="V181" s="8" cm="1">
        <f t="array" ref="V181">IF(A181="","",IF(COUNTIF(TOther[Frequency],$V$1)=0,0,SUMPRODUCT(--(TOther[Frequency]=$V$1),--(TOther[Start Date]&lt;=A181),--(TOther[End Date Calc]&gt;=A181),IF(B181="N",--(TOther[Start Day]=DAY(A181)),--(TOther[Start Day]&gt;=DAY(A181))),--(IFERROR(MOD(TOther[Start Month]-MONTH(A181)+12,12),1)=0),TOther[Amount])))</f>
        <v>0</v>
      </c>
      <c r="W181" s="8">
        <f>IF(A181="","",SUMIFS(TOther[Amount],TOther[Start Date],A181,TOther[Frequency],$W$1))</f>
        <v>0</v>
      </c>
      <c r="X181" s="9">
        <f t="shared" si="10"/>
        <v>100</v>
      </c>
      <c r="Y181" s="9">
        <f t="shared" si="14"/>
        <v>0</v>
      </c>
      <c r="Z181" s="8" cm="1">
        <f t="array" ref="Z181">IF(A181="","",IF(COUNTIF('2) Income'!$D$13:$D$32,"Weekly")=0,0,SUMPRODUCT(--(IFERROR(MOD(A181-'2) Income'!$F$13:$F$32,7),1)=0),--('2) Income'!$D$13:$D$32="Weekly"),--('2) Income'!$F$13:$F$32&lt;=A181),'2) Income'!$E$13:$E$32)))</f>
        <v>0</v>
      </c>
      <c r="AA181" s="8" cm="1">
        <f t="array" ref="AA181">IF(A181="","",IF(COUNTIF('2) Income'!$D$13:$D$32,"Every Other Week")=0,0,SUMPRODUCT(--(IFERROR(MOD(A181-'2) Income'!$F$13:$F$32,14),1)=0),--('2) Income'!$D$13:$D$32="Every Other Week"),--('2) Income'!$F$13:$F$32&lt;=A181),'2) Income'!$E$13:$E$32)))</f>
        <v>0</v>
      </c>
      <c r="AB181" s="8">
        <f>IF(A181="","",IF(COUNTIF('2) Income'!$D$13:$D$32,"1st and 15th")=0,0,IF(OR(DAY(A181)=1,DAY(A181)=15),SUMIFS('2) Income'!$E$13:$E$32,'2) Income'!$D$13:$D$32,"1st and 15th",'2) Income'!$F$13:$F$32,"&lt;="&amp;$A181),0)))</f>
        <v>0</v>
      </c>
      <c r="AC181" s="8">
        <f>IF(A181="","",IF(COUNTIF('2) Income'!$D$13:$D$32,"2nd Wednesday")=0,0,IF(A181=(A181-DAY(A181)+1+2*7-WEEKDAY(A181-DAY(A181)+8-4,1)),SUMIFS('2) Income'!$E$13:$E$32,'2) Income'!$D$13:$D$32,"2nd Wednesday",'2) Income'!$F$13:$F$32,"&lt;="&amp;$A181),0)))</f>
        <v>0</v>
      </c>
      <c r="AD181" s="8">
        <f>IF(A181="","",IF(COUNTIF('2) Income'!$D$13:$D$32,"3rd Wednesday")=0,0,IF(A181=(A181-DAY(A181)+1+3*7-WEEKDAY(A181-DAY(A181)+8-4,1)),SUMIFS('2) Income'!$E$13:$E$32,'2) Income'!$D$13:$D$32,"3rd Wednesday",'2) Income'!$F$13:$F$32,"&lt;="&amp;$A181),0)))</f>
        <v>0</v>
      </c>
      <c r="AE181" s="8">
        <f>IF(A181="","",IF(COUNTIF('2) Income'!$D$13:$D$32,"4th Wednesday")=0,0,IF(A181=(A181-DAY(A181)+1+4*7-WEEKDAY(A181-DAY(A181)+8-4,1)),SUMIFS('2) Income'!$E$13:$E$32,'2) Income'!$D$13:$D$32,"4th Wednesday",'2) Income'!$F$13:$F$32,"&lt;="&amp;$A181),0)))</f>
        <v>0</v>
      </c>
      <c r="AF181" s="8" cm="1">
        <f t="array" ref="AF181">IF(A181="","",IF(COUNTIF('2) Income'!$D$13:$D$32,"Every 4 Weeks")=0,0,SUMPRODUCT(--(IFERROR(MOD(A181-'2) Income'!$F$13:$F$32,28),1)=0),--('2) Income'!$D$13:$D$32="Every 4 Weeks"),--('2) Income'!$F$13:$F$32&lt;=A181),'2) Income'!$E$13:$E$32)))</f>
        <v>0</v>
      </c>
      <c r="AG181" s="8">
        <f>IF(A181="","",IF(COUNTIF('2) Income'!$D$13:$D$32,"Monthly")=0,0,IF(B181="N",SUMIFS('2) Income'!$E$13:$E$32,'2) Income'!$D$13:$D$32,"monthly",'2) Income'!$F$13:$F$32,"&lt;="&amp;$A181,'2) Income'!$I$13:$I$32,DAY(A181)),SUMIFS('2) Income'!$E$13:$E$32,'2) Income'!$D$13:$D$32,"monthly",'2) Income'!$F$13:$F$32,"&lt;="&amp;$A181,'2) Income'!$I$13:$I$32,"&gt;="&amp;DAY(A181)))))</f>
        <v>0</v>
      </c>
      <c r="AH181" s="8" cm="1">
        <f t="array" ref="AH181">IF(A181="","",IF(COUNTIF('2) Income'!$D$13:$D$32,"Yearly")=0,0,SUMPRODUCT(--('2) Income'!$D$13:$D$32="Yearly"),--('2) Income'!$F$13:$F$32&lt;=A181),IF(B181="N",--('2) Income'!$I$13:$I$32=DAY(A181)),--('2) Income'!$I$13:$I$32&gt;=DAY(A181))),--(IFERROR(MOD('2) Income'!$H$13:$H$32-MONTH(A181)+12,12),1)=0),'2) Income'!$E$13:$E$32)))</f>
        <v>0</v>
      </c>
      <c r="AI181" s="8">
        <f>IF(A181="","",IF(COUNTIF('2) Income'!$D$13:$D$32,"one-time")=0,0,SUMIFS('2) Income'!$E$13:$E$32,'2) Income'!$D$13:$D$32,"one-time",'2) Income'!$F$13:$F$32,"="&amp;$A181)))</f>
        <v>0</v>
      </c>
      <c r="AJ181" s="9">
        <f t="shared" si="11"/>
        <v>0</v>
      </c>
    </row>
    <row r="182" spans="1:36">
      <c r="A182" s="7">
        <f>IF(A181="","",IF(A181+1&lt;='1) Period'!$E$21,A181+1,""))</f>
        <v>45654</v>
      </c>
      <c r="B182" s="7" t="str">
        <f t="shared" si="12"/>
        <v>N</v>
      </c>
      <c r="C182" t="str">
        <f t="shared" si="13"/>
        <v>Y</v>
      </c>
      <c r="D182" s="8">
        <f>IF(A182="","",IF(TEXT(A182,"dddd")='4) Happy Money'!$E$23,WAllowance,0))</f>
        <v>0</v>
      </c>
      <c r="E182" s="8">
        <f>IF(A182="","",IF(B182="N",SUMIF(TMonthly[Day of the Month],DAY(A182),TMonthly[Amount]),SUMIF(TMonthly[Day of the Month],"&gt;="&amp;DAY(A182),TMonthly[Amount])))</f>
        <v>0</v>
      </c>
      <c r="F182" s="8" cm="1">
        <f t="array" ref="F182">IF(A182="","",SUMPRODUCT(--(TYearly[Due Date]&lt;=A182),IF(B182="N",--(TYearly[Day]=DAY(A182)),--(TYearly[Day]&gt;=DAY(A182))),--(IFERROR(MOD(TYearly[Month]-MONTH(A182)+12,12),1)=0),TYearly[Amount]))</f>
        <v>0</v>
      </c>
      <c r="G182" s="8">
        <f>IF(A182="","",SUMIF(TOneTime[Due Date],A182,TOneTime[Amount]))</f>
        <v>0</v>
      </c>
      <c r="H182" s="8" cm="1">
        <f t="array" ref="H182">IF(A182="","",IF(COUNTIF(TOther[Frequency],$H$1)=0,0,SUMPRODUCT(--(IFERROR(MOD(A182-TOther[Start Date],7),1)=0),--(TOther[Frequency]=$H$1),--(TOther[Start Date]&lt;=A182),--(TOther[End Date Calc]&gt;=A182),TOther[Amount])))</f>
        <v>0</v>
      </c>
      <c r="I182" s="8" cm="1">
        <f t="array" ref="I182">IF(A182="","",IF(COUNTIF(TOther[Frequency],$I$1)=0,0,SUMPRODUCT(--(IFERROR(MOD(A182-TOther[Start Date],14),1)=0),--(TOther[Frequency]=$I$1),--(TOther[Start Date]&lt;=A182),--(TOther[End Date Calc]&gt;=A182),TOther[Amount])))</f>
        <v>0</v>
      </c>
      <c r="J182" s="8">
        <f>IF(A182="","",IF(COUNTIF(TOther[Frequency],$J$1)=0,0,IF(OR(DAY(A182)=1,DAY(A182)=15),SUMIFS(TOther[Amount],TOther[Frequency],$J$1,TOther[Start Date],"&lt;="&amp;$A182,TOther[End Date Calc],"&gt;="&amp;A182),0)))</f>
        <v>0</v>
      </c>
      <c r="K182" s="8">
        <f>IF(A182="","",IF(COUNTIF(TOther[Frequency],$K$1)=0,0,IF(A182=(A182-DAY(A182)+1+2*7-WEEKDAY(A182-DAY(A182)+8-4,1)),SUMIFS(TOther[Amount],TOther[Frequency],$K$1,TOther[Start Date],"&lt;="&amp;$A182,TOther[End Date Calc],"&gt;="&amp;A182),0)))</f>
        <v>0</v>
      </c>
      <c r="L182" s="8">
        <f>IF(A182="","",IF(COUNTIF(TOther[Frequency],$L$1)=0,0,IF(A182=(A182-DAY(A182)+1+3*7-WEEKDAY(A182-DAY(A182)+8-4,1)),SUMIFS(TOther[Amount],TOther[Frequency],$L$1,TOther[Start Date],"&lt;="&amp;$A182,TOther[End Date Calc],"&gt;="&amp;A182),0)))</f>
        <v>0</v>
      </c>
      <c r="M182" s="8">
        <f>IF(A182="","",IF(COUNTIF(TOther[Frequency],$M$1)=0,0,IF(A182=(A182-DAY(A182)+1+4*7-WEEKDAY(A182-DAY(A182)+8-4,1)),SUMIFS(TOther[Amount],TOther[Frequency],$M$1,TOther[Start Date],"&lt;="&amp;$A182,TOther[End Date Calc],"&gt;="&amp;A182),0)))</f>
        <v>0</v>
      </c>
      <c r="N182" s="8" cm="1">
        <f t="array" ref="N182">IF(A182="","",IF(COUNTIF(TOther[Frequency],$N$1)=0,0,SUMPRODUCT(--(IFERROR(MOD(A182-TOther[Start Date],28),1)=0),--(TOther[Frequency]=$N$1),--(TOther[Start Date]&lt;=A182),--(TOther[End Date Calc]&gt;=A182),TOther[Amount])))</f>
        <v>0</v>
      </c>
      <c r="O182" s="8" cm="1">
        <f t="array" ref="O182">IF(A182="","",IF(COUNTIF(TOther[Frequency],$O$1)=0,0,SUMPRODUCT(--(IFERROR(MOD(A182-TOther[Start Date],42),1)=0),--(TOther[Frequency]=$O$1),--(TOther[Start Date]&lt;=A182),--(TOther[End Date Calc]&gt;=A182),TOther[Amount])))</f>
        <v>0</v>
      </c>
      <c r="P182" s="8" cm="1">
        <f t="array" ref="P182">IF(A182="","",IF(COUNTIF(TOther[Frequency],$P$1)=0,0,SUMPRODUCT(--(IFERROR(MOD(A182-TOther[Start Date],56),1)=0),--(TOther[Frequency]=$P$1),--(TOther[Start Date]&lt;=A182),--(TOther[End Date Calc]&gt;=A182),TOther[Amount])))</f>
        <v>0</v>
      </c>
      <c r="Q182" s="8">
        <f>IF(A182="","",IF(COUNTIF(TOther[Frequency],$Q$1)=0,0,IF(B182="N",SUMIFS(TOther[Amount],TOther[Frequency],$Q$1,TOther[Start Date],"&lt;="&amp;$A182,TOther[End Date Calc],"&gt;="&amp;A182,TOther[Start Day],DAY(A182)),SUMIFS(TOther[Amount],TOther[Frequency],$Q$1,TOther[Start Date],"&lt;="&amp;$A182,TOther[End Date Calc],"&gt;="&amp;A182,TOther[Start Day],"&gt;="&amp;DAY(A182)))))</f>
        <v>0</v>
      </c>
      <c r="R182" s="8" cm="1">
        <f t="array" ref="R182">IF(A182="","",IF(COUNTIF(TOther[Frequency],R$1)=0,0,SUMPRODUCT(--(TOther[Frequency]=R$1),--(TOther[Start Date]&lt;=A182),--(TOther[End Date Calc]&gt;=A182),IF(B182="N",--(TOther[Start Day]=DAY(A182)),--(TOther[Start Day]&gt;=DAY(A182))),--(IFERROR(MOD(TOther[Start Month]-MONTH(A182)+2,2),1)=0),TOther[Amount])))</f>
        <v>0</v>
      </c>
      <c r="S182" s="8" cm="1">
        <f t="array" ref="S182">IF(A182="","",IF(COUNTIF(TOther[Frequency],S$1)=0,0,SUMPRODUCT(--(TOther[Frequency]=S$1),--(TOther[Start Date]&lt;=A182),--(TOther[End Date Calc]&gt;=A182),IF(B182="N",--(TOther[Start Day]=DAY(A182)),--(TOther[Start Day]&gt;=DAY(A182))),--(IFERROR(MOD(TOther[Start Month]-MONTH(A182)+3,3),1)=0),TOther[Amount])))</f>
        <v>0</v>
      </c>
      <c r="T182" s="8" cm="1">
        <f t="array" ref="T182">IF($A182="","",IF(COUNTIF(TOther[Frequency],T$1)=0,0,SUMPRODUCT(--(TOther[Frequency]=T$1),--(TOther[Start Date]&lt;=$A182),--(TOther[End Date Calc]&gt;=$A182),IF($B182="N",--(TOther[Start Day]=DAY($A182)),--(TOther[Start Day]&gt;=DAY($A182))),--(IFERROR(MOD(TOther[Start Month]-MONTH($A182)+4,4),1)=0),TOther[Amount])))</f>
        <v>0</v>
      </c>
      <c r="U182" s="8" cm="1">
        <f t="array" ref="U182">IF(A182="","",IF(COUNTIF(TOther[Frequency],$U$1)=0,0,SUMPRODUCT(--(TOther[Frequency]=$U$1),--(TOther[Start Date]&lt;=A182),--(TOther[End Date Calc]&gt;=A182),IF(B182="N",--(TOther[Start Day]=DAY(A182)),--(TOther[Start Day]&gt;=DAY(A182))),--(IFERROR(MOD(TOther[Start Month]-MONTH(A182)+6,6),1)=0),TOther[Amount])))</f>
        <v>0</v>
      </c>
      <c r="V182" s="8" cm="1">
        <f t="array" ref="V182">IF(A182="","",IF(COUNTIF(TOther[Frequency],$V$1)=0,0,SUMPRODUCT(--(TOther[Frequency]=$V$1),--(TOther[Start Date]&lt;=A182),--(TOther[End Date Calc]&gt;=A182),IF(B182="N",--(TOther[Start Day]=DAY(A182)),--(TOther[Start Day]&gt;=DAY(A182))),--(IFERROR(MOD(TOther[Start Month]-MONTH(A182)+12,12),1)=0),TOther[Amount])))</f>
        <v>0</v>
      </c>
      <c r="W182" s="8">
        <f>IF(A182="","",SUMIFS(TOther[Amount],TOther[Start Date],A182,TOther[Frequency],$W$1))</f>
        <v>0</v>
      </c>
      <c r="X182" s="9">
        <f t="shared" si="10"/>
        <v>0</v>
      </c>
      <c r="Y182" s="9">
        <f t="shared" si="14"/>
        <v>0</v>
      </c>
      <c r="Z182" s="8" cm="1">
        <f t="array" ref="Z182">IF(A182="","",IF(COUNTIF('2) Income'!$D$13:$D$32,"Weekly")=0,0,SUMPRODUCT(--(IFERROR(MOD(A182-'2) Income'!$F$13:$F$32,7),1)=0),--('2) Income'!$D$13:$D$32="Weekly"),--('2) Income'!$F$13:$F$32&lt;=A182),'2) Income'!$E$13:$E$32)))</f>
        <v>0</v>
      </c>
      <c r="AA182" s="8" cm="1">
        <f t="array" ref="AA182">IF(A182="","",IF(COUNTIF('2) Income'!$D$13:$D$32,"Every Other Week")=0,0,SUMPRODUCT(--(IFERROR(MOD(A182-'2) Income'!$F$13:$F$32,14),1)=0),--('2) Income'!$D$13:$D$32="Every Other Week"),--('2) Income'!$F$13:$F$32&lt;=A182),'2) Income'!$E$13:$E$32)))</f>
        <v>0</v>
      </c>
      <c r="AB182" s="8">
        <f>IF(A182="","",IF(COUNTIF('2) Income'!$D$13:$D$32,"1st and 15th")=0,0,IF(OR(DAY(A182)=1,DAY(A182)=15),SUMIFS('2) Income'!$E$13:$E$32,'2) Income'!$D$13:$D$32,"1st and 15th",'2) Income'!$F$13:$F$32,"&lt;="&amp;$A182),0)))</f>
        <v>0</v>
      </c>
      <c r="AC182" s="8">
        <f>IF(A182="","",IF(COUNTIF('2) Income'!$D$13:$D$32,"2nd Wednesday")=0,0,IF(A182=(A182-DAY(A182)+1+2*7-WEEKDAY(A182-DAY(A182)+8-4,1)),SUMIFS('2) Income'!$E$13:$E$32,'2) Income'!$D$13:$D$32,"2nd Wednesday",'2) Income'!$F$13:$F$32,"&lt;="&amp;$A182),0)))</f>
        <v>0</v>
      </c>
      <c r="AD182" s="8">
        <f>IF(A182="","",IF(COUNTIF('2) Income'!$D$13:$D$32,"3rd Wednesday")=0,0,IF(A182=(A182-DAY(A182)+1+3*7-WEEKDAY(A182-DAY(A182)+8-4,1)),SUMIFS('2) Income'!$E$13:$E$32,'2) Income'!$D$13:$D$32,"3rd Wednesday",'2) Income'!$F$13:$F$32,"&lt;="&amp;$A182),0)))</f>
        <v>0</v>
      </c>
      <c r="AE182" s="8">
        <f>IF(A182="","",IF(COUNTIF('2) Income'!$D$13:$D$32,"4th Wednesday")=0,0,IF(A182=(A182-DAY(A182)+1+4*7-WEEKDAY(A182-DAY(A182)+8-4,1)),SUMIFS('2) Income'!$E$13:$E$32,'2) Income'!$D$13:$D$32,"4th Wednesday",'2) Income'!$F$13:$F$32,"&lt;="&amp;$A182),0)))</f>
        <v>0</v>
      </c>
      <c r="AF182" s="8" cm="1">
        <f t="array" ref="AF182">IF(A182="","",IF(COUNTIF('2) Income'!$D$13:$D$32,"Every 4 Weeks")=0,0,SUMPRODUCT(--(IFERROR(MOD(A182-'2) Income'!$F$13:$F$32,28),1)=0),--('2) Income'!$D$13:$D$32="Every 4 Weeks"),--('2) Income'!$F$13:$F$32&lt;=A182),'2) Income'!$E$13:$E$32)))</f>
        <v>0</v>
      </c>
      <c r="AG182" s="8">
        <f>IF(A182="","",IF(COUNTIF('2) Income'!$D$13:$D$32,"Monthly")=0,0,IF(B182="N",SUMIFS('2) Income'!$E$13:$E$32,'2) Income'!$D$13:$D$32,"monthly",'2) Income'!$F$13:$F$32,"&lt;="&amp;$A182,'2) Income'!$I$13:$I$32,DAY(A182)),SUMIFS('2) Income'!$E$13:$E$32,'2) Income'!$D$13:$D$32,"monthly",'2) Income'!$F$13:$F$32,"&lt;="&amp;$A182,'2) Income'!$I$13:$I$32,"&gt;="&amp;DAY(A182)))))</f>
        <v>0</v>
      </c>
      <c r="AH182" s="8" cm="1">
        <f t="array" ref="AH182">IF(A182="","",IF(COUNTIF('2) Income'!$D$13:$D$32,"Yearly")=0,0,SUMPRODUCT(--('2) Income'!$D$13:$D$32="Yearly"),--('2) Income'!$F$13:$F$32&lt;=A182),IF(B182="N",--('2) Income'!$I$13:$I$32=DAY(A182)),--('2) Income'!$I$13:$I$32&gt;=DAY(A182))),--(IFERROR(MOD('2) Income'!$H$13:$H$32-MONTH(A182)+12,12),1)=0),'2) Income'!$E$13:$E$32)))</f>
        <v>0</v>
      </c>
      <c r="AI182" s="8">
        <f>IF(A182="","",IF(COUNTIF('2) Income'!$D$13:$D$32,"one-time")=0,0,SUMIFS('2) Income'!$E$13:$E$32,'2) Income'!$D$13:$D$32,"one-time",'2) Income'!$F$13:$F$32,"="&amp;$A182)))</f>
        <v>0</v>
      </c>
      <c r="AJ182" s="9">
        <f t="shared" si="11"/>
        <v>0</v>
      </c>
    </row>
    <row r="183" spans="1:36">
      <c r="A183" s="7">
        <f>IF(A182="","",IF(A182+1&lt;='1) Period'!$E$21,A182+1,""))</f>
        <v>45655</v>
      </c>
      <c r="B183" s="7" t="str">
        <f t="shared" si="12"/>
        <v>N</v>
      </c>
      <c r="C183" t="str">
        <f t="shared" si="13"/>
        <v>Y</v>
      </c>
      <c r="D183" s="8">
        <f>IF(A183="","",IF(TEXT(A183,"dddd")='4) Happy Money'!$E$23,WAllowance,0))</f>
        <v>0</v>
      </c>
      <c r="E183" s="8">
        <f>IF(A183="","",IF(B183="N",SUMIF(TMonthly[Day of the Month],DAY(A183),TMonthly[Amount]),SUMIF(TMonthly[Day of the Month],"&gt;="&amp;DAY(A183),TMonthly[Amount])))</f>
        <v>0</v>
      </c>
      <c r="F183" s="8" cm="1">
        <f t="array" ref="F183">IF(A183="","",SUMPRODUCT(--(TYearly[Due Date]&lt;=A183),IF(B183="N",--(TYearly[Day]=DAY(A183)),--(TYearly[Day]&gt;=DAY(A183))),--(IFERROR(MOD(TYearly[Month]-MONTH(A183)+12,12),1)=0),TYearly[Amount]))</f>
        <v>0</v>
      </c>
      <c r="G183" s="8">
        <f>IF(A183="","",SUMIF(TOneTime[Due Date],A183,TOneTime[Amount]))</f>
        <v>0</v>
      </c>
      <c r="H183" s="8" cm="1">
        <f t="array" ref="H183">IF(A183="","",IF(COUNTIF(TOther[Frequency],$H$1)=0,0,SUMPRODUCT(--(IFERROR(MOD(A183-TOther[Start Date],7),1)=0),--(TOther[Frequency]=$H$1),--(TOther[Start Date]&lt;=A183),--(TOther[End Date Calc]&gt;=A183),TOther[Amount])))</f>
        <v>0</v>
      </c>
      <c r="I183" s="8" cm="1">
        <f t="array" ref="I183">IF(A183="","",IF(COUNTIF(TOther[Frequency],$I$1)=0,0,SUMPRODUCT(--(IFERROR(MOD(A183-TOther[Start Date],14),1)=0),--(TOther[Frequency]=$I$1),--(TOther[Start Date]&lt;=A183),--(TOther[End Date Calc]&gt;=A183),TOther[Amount])))</f>
        <v>0</v>
      </c>
      <c r="J183" s="8">
        <f>IF(A183="","",IF(COUNTIF(TOther[Frequency],$J$1)=0,0,IF(OR(DAY(A183)=1,DAY(A183)=15),SUMIFS(TOther[Amount],TOther[Frequency],$J$1,TOther[Start Date],"&lt;="&amp;$A183,TOther[End Date Calc],"&gt;="&amp;A183),0)))</f>
        <v>0</v>
      </c>
      <c r="K183" s="8">
        <f>IF(A183="","",IF(COUNTIF(TOther[Frequency],$K$1)=0,0,IF(A183=(A183-DAY(A183)+1+2*7-WEEKDAY(A183-DAY(A183)+8-4,1)),SUMIFS(TOther[Amount],TOther[Frequency],$K$1,TOther[Start Date],"&lt;="&amp;$A183,TOther[End Date Calc],"&gt;="&amp;A183),0)))</f>
        <v>0</v>
      </c>
      <c r="L183" s="8">
        <f>IF(A183="","",IF(COUNTIF(TOther[Frequency],$L$1)=0,0,IF(A183=(A183-DAY(A183)+1+3*7-WEEKDAY(A183-DAY(A183)+8-4,1)),SUMIFS(TOther[Amount],TOther[Frequency],$L$1,TOther[Start Date],"&lt;="&amp;$A183,TOther[End Date Calc],"&gt;="&amp;A183),0)))</f>
        <v>0</v>
      </c>
      <c r="M183" s="8">
        <f>IF(A183="","",IF(COUNTIF(TOther[Frequency],$M$1)=0,0,IF(A183=(A183-DAY(A183)+1+4*7-WEEKDAY(A183-DAY(A183)+8-4,1)),SUMIFS(TOther[Amount],TOther[Frequency],$M$1,TOther[Start Date],"&lt;="&amp;$A183,TOther[End Date Calc],"&gt;="&amp;A183),0)))</f>
        <v>0</v>
      </c>
      <c r="N183" s="8" cm="1">
        <f t="array" ref="N183">IF(A183="","",IF(COUNTIF(TOther[Frequency],$N$1)=0,0,SUMPRODUCT(--(IFERROR(MOD(A183-TOther[Start Date],28),1)=0),--(TOther[Frequency]=$N$1),--(TOther[Start Date]&lt;=A183),--(TOther[End Date Calc]&gt;=A183),TOther[Amount])))</f>
        <v>0</v>
      </c>
      <c r="O183" s="8" cm="1">
        <f t="array" ref="O183">IF(A183="","",IF(COUNTIF(TOther[Frequency],$O$1)=0,0,SUMPRODUCT(--(IFERROR(MOD(A183-TOther[Start Date],42),1)=0),--(TOther[Frequency]=$O$1),--(TOther[Start Date]&lt;=A183),--(TOther[End Date Calc]&gt;=A183),TOther[Amount])))</f>
        <v>0</v>
      </c>
      <c r="P183" s="8" cm="1">
        <f t="array" ref="P183">IF(A183="","",IF(COUNTIF(TOther[Frequency],$P$1)=0,0,SUMPRODUCT(--(IFERROR(MOD(A183-TOther[Start Date],56),1)=0),--(TOther[Frequency]=$P$1),--(TOther[Start Date]&lt;=A183),--(TOther[End Date Calc]&gt;=A183),TOther[Amount])))</f>
        <v>0</v>
      </c>
      <c r="Q183" s="8">
        <f>IF(A183="","",IF(COUNTIF(TOther[Frequency],$Q$1)=0,0,IF(B183="N",SUMIFS(TOther[Amount],TOther[Frequency],$Q$1,TOther[Start Date],"&lt;="&amp;$A183,TOther[End Date Calc],"&gt;="&amp;A183,TOther[Start Day],DAY(A183)),SUMIFS(TOther[Amount],TOther[Frequency],$Q$1,TOther[Start Date],"&lt;="&amp;$A183,TOther[End Date Calc],"&gt;="&amp;A183,TOther[Start Day],"&gt;="&amp;DAY(A183)))))</f>
        <v>0</v>
      </c>
      <c r="R183" s="8" cm="1">
        <f t="array" ref="R183">IF(A183="","",IF(COUNTIF(TOther[Frequency],R$1)=0,0,SUMPRODUCT(--(TOther[Frequency]=R$1),--(TOther[Start Date]&lt;=A183),--(TOther[End Date Calc]&gt;=A183),IF(B183="N",--(TOther[Start Day]=DAY(A183)),--(TOther[Start Day]&gt;=DAY(A183))),--(IFERROR(MOD(TOther[Start Month]-MONTH(A183)+2,2),1)=0),TOther[Amount])))</f>
        <v>0</v>
      </c>
      <c r="S183" s="8" cm="1">
        <f t="array" ref="S183">IF(A183="","",IF(COUNTIF(TOther[Frequency],S$1)=0,0,SUMPRODUCT(--(TOther[Frequency]=S$1),--(TOther[Start Date]&lt;=A183),--(TOther[End Date Calc]&gt;=A183),IF(B183="N",--(TOther[Start Day]=DAY(A183)),--(TOther[Start Day]&gt;=DAY(A183))),--(IFERROR(MOD(TOther[Start Month]-MONTH(A183)+3,3),1)=0),TOther[Amount])))</f>
        <v>0</v>
      </c>
      <c r="T183" s="8" cm="1">
        <f t="array" ref="T183">IF($A183="","",IF(COUNTIF(TOther[Frequency],T$1)=0,0,SUMPRODUCT(--(TOther[Frequency]=T$1),--(TOther[Start Date]&lt;=$A183),--(TOther[End Date Calc]&gt;=$A183),IF($B183="N",--(TOther[Start Day]=DAY($A183)),--(TOther[Start Day]&gt;=DAY($A183))),--(IFERROR(MOD(TOther[Start Month]-MONTH($A183)+4,4),1)=0),TOther[Amount])))</f>
        <v>0</v>
      </c>
      <c r="U183" s="8" cm="1">
        <f t="array" ref="U183">IF(A183="","",IF(COUNTIF(TOther[Frequency],$U$1)=0,0,SUMPRODUCT(--(TOther[Frequency]=$U$1),--(TOther[Start Date]&lt;=A183),--(TOther[End Date Calc]&gt;=A183),IF(B183="N",--(TOther[Start Day]=DAY(A183)),--(TOther[Start Day]&gt;=DAY(A183))),--(IFERROR(MOD(TOther[Start Month]-MONTH(A183)+6,6),1)=0),TOther[Amount])))</f>
        <v>0</v>
      </c>
      <c r="V183" s="8" cm="1">
        <f t="array" ref="V183">IF(A183="","",IF(COUNTIF(TOther[Frequency],$V$1)=0,0,SUMPRODUCT(--(TOther[Frequency]=$V$1),--(TOther[Start Date]&lt;=A183),--(TOther[End Date Calc]&gt;=A183),IF(B183="N",--(TOther[Start Day]=DAY(A183)),--(TOther[Start Day]&gt;=DAY(A183))),--(IFERROR(MOD(TOther[Start Month]-MONTH(A183)+12,12),1)=0),TOther[Amount])))</f>
        <v>0</v>
      </c>
      <c r="W183" s="8">
        <f>IF(A183="","",SUMIFS(TOther[Amount],TOther[Start Date],A183,TOther[Frequency],$W$1))</f>
        <v>0</v>
      </c>
      <c r="X183" s="9">
        <f t="shared" si="10"/>
        <v>0</v>
      </c>
      <c r="Y183" s="9">
        <f t="shared" si="14"/>
        <v>0</v>
      </c>
      <c r="Z183" s="8" cm="1">
        <f t="array" ref="Z183">IF(A183="","",IF(COUNTIF('2) Income'!$D$13:$D$32,"Weekly")=0,0,SUMPRODUCT(--(IFERROR(MOD(A183-'2) Income'!$F$13:$F$32,7),1)=0),--('2) Income'!$D$13:$D$32="Weekly"),--('2) Income'!$F$13:$F$32&lt;=A183),'2) Income'!$E$13:$E$32)))</f>
        <v>0</v>
      </c>
      <c r="AA183" s="8" cm="1">
        <f t="array" ref="AA183">IF(A183="","",IF(COUNTIF('2) Income'!$D$13:$D$32,"Every Other Week")=0,0,SUMPRODUCT(--(IFERROR(MOD(A183-'2) Income'!$F$13:$F$32,14),1)=0),--('2) Income'!$D$13:$D$32="Every Other Week"),--('2) Income'!$F$13:$F$32&lt;=A183),'2) Income'!$E$13:$E$32)))</f>
        <v>0</v>
      </c>
      <c r="AB183" s="8">
        <f>IF(A183="","",IF(COUNTIF('2) Income'!$D$13:$D$32,"1st and 15th")=0,0,IF(OR(DAY(A183)=1,DAY(A183)=15),SUMIFS('2) Income'!$E$13:$E$32,'2) Income'!$D$13:$D$32,"1st and 15th",'2) Income'!$F$13:$F$32,"&lt;="&amp;$A183),0)))</f>
        <v>0</v>
      </c>
      <c r="AC183" s="8">
        <f>IF(A183="","",IF(COUNTIF('2) Income'!$D$13:$D$32,"2nd Wednesday")=0,0,IF(A183=(A183-DAY(A183)+1+2*7-WEEKDAY(A183-DAY(A183)+8-4,1)),SUMIFS('2) Income'!$E$13:$E$32,'2) Income'!$D$13:$D$32,"2nd Wednesday",'2) Income'!$F$13:$F$32,"&lt;="&amp;$A183),0)))</f>
        <v>0</v>
      </c>
      <c r="AD183" s="8">
        <f>IF(A183="","",IF(COUNTIF('2) Income'!$D$13:$D$32,"3rd Wednesday")=0,0,IF(A183=(A183-DAY(A183)+1+3*7-WEEKDAY(A183-DAY(A183)+8-4,1)),SUMIFS('2) Income'!$E$13:$E$32,'2) Income'!$D$13:$D$32,"3rd Wednesday",'2) Income'!$F$13:$F$32,"&lt;="&amp;$A183),0)))</f>
        <v>0</v>
      </c>
      <c r="AE183" s="8">
        <f>IF(A183="","",IF(COUNTIF('2) Income'!$D$13:$D$32,"4th Wednesday")=0,0,IF(A183=(A183-DAY(A183)+1+4*7-WEEKDAY(A183-DAY(A183)+8-4,1)),SUMIFS('2) Income'!$E$13:$E$32,'2) Income'!$D$13:$D$32,"4th Wednesday",'2) Income'!$F$13:$F$32,"&lt;="&amp;$A183),0)))</f>
        <v>0</v>
      </c>
      <c r="AF183" s="8" cm="1">
        <f t="array" ref="AF183">IF(A183="","",IF(COUNTIF('2) Income'!$D$13:$D$32,"Every 4 Weeks")=0,0,SUMPRODUCT(--(IFERROR(MOD(A183-'2) Income'!$F$13:$F$32,28),1)=0),--('2) Income'!$D$13:$D$32="Every 4 Weeks"),--('2) Income'!$F$13:$F$32&lt;=A183),'2) Income'!$E$13:$E$32)))</f>
        <v>0</v>
      </c>
      <c r="AG183" s="8">
        <f>IF(A183="","",IF(COUNTIF('2) Income'!$D$13:$D$32,"Monthly")=0,0,IF(B183="N",SUMIFS('2) Income'!$E$13:$E$32,'2) Income'!$D$13:$D$32,"monthly",'2) Income'!$F$13:$F$32,"&lt;="&amp;$A183,'2) Income'!$I$13:$I$32,DAY(A183)),SUMIFS('2) Income'!$E$13:$E$32,'2) Income'!$D$13:$D$32,"monthly",'2) Income'!$F$13:$F$32,"&lt;="&amp;$A183,'2) Income'!$I$13:$I$32,"&gt;="&amp;DAY(A183)))))</f>
        <v>0</v>
      </c>
      <c r="AH183" s="8" cm="1">
        <f t="array" ref="AH183">IF(A183="","",IF(COUNTIF('2) Income'!$D$13:$D$32,"Yearly")=0,0,SUMPRODUCT(--('2) Income'!$D$13:$D$32="Yearly"),--('2) Income'!$F$13:$F$32&lt;=A183),IF(B183="N",--('2) Income'!$I$13:$I$32=DAY(A183)),--('2) Income'!$I$13:$I$32&gt;=DAY(A183))),--(IFERROR(MOD('2) Income'!$H$13:$H$32-MONTH(A183)+12,12),1)=0),'2) Income'!$E$13:$E$32)))</f>
        <v>0</v>
      </c>
      <c r="AI183" s="8">
        <f>IF(A183="","",IF(COUNTIF('2) Income'!$D$13:$D$32,"one-time")=0,0,SUMIFS('2) Income'!$E$13:$E$32,'2) Income'!$D$13:$D$32,"one-time",'2) Income'!$F$13:$F$32,"="&amp;$A183)))</f>
        <v>0</v>
      </c>
      <c r="AJ183" s="9">
        <f t="shared" si="11"/>
        <v>0</v>
      </c>
    </row>
    <row r="184" spans="1:36">
      <c r="A184" s="7">
        <f>IF(A183="","",IF(A183+1&lt;='1) Period'!$E$21,A183+1,""))</f>
        <v>45656</v>
      </c>
      <c r="B184" s="7" t="str">
        <f t="shared" si="12"/>
        <v>N</v>
      </c>
      <c r="C184" t="str">
        <f t="shared" si="13"/>
        <v>F</v>
      </c>
      <c r="D184" s="8">
        <f>IF(A184="","",IF(TEXT(A184,"dddd")='4) Happy Money'!$E$23,WAllowance,0))</f>
        <v>400</v>
      </c>
      <c r="E184" s="8">
        <f>IF(A184="","",IF(B184="N",SUMIF(TMonthly[Day of the Month],DAY(A184),TMonthly[Amount]),SUMIF(TMonthly[Day of the Month],"&gt;="&amp;DAY(A184),TMonthly[Amount])))</f>
        <v>0</v>
      </c>
      <c r="F184" s="8" cm="1">
        <f t="array" ref="F184">IF(A184="","",SUMPRODUCT(--(TYearly[Due Date]&lt;=A184),IF(B184="N",--(TYearly[Day]=DAY(A184)),--(TYearly[Day]&gt;=DAY(A184))),--(IFERROR(MOD(TYearly[Month]-MONTH(A184)+12,12),1)=0),TYearly[Amount]))</f>
        <v>0</v>
      </c>
      <c r="G184" s="8">
        <f>IF(A184="","",SUMIF(TOneTime[Due Date],A184,TOneTime[Amount]))</f>
        <v>0</v>
      </c>
      <c r="H184" s="8" cm="1">
        <f t="array" ref="H184">IF(A184="","",IF(COUNTIF(TOther[Frequency],$H$1)=0,0,SUMPRODUCT(--(IFERROR(MOD(A184-TOther[Start Date],7),1)=0),--(TOther[Frequency]=$H$1),--(TOther[Start Date]&lt;=A184),--(TOther[End Date Calc]&gt;=A184),TOther[Amount])))</f>
        <v>0</v>
      </c>
      <c r="I184" s="8" cm="1">
        <f t="array" ref="I184">IF(A184="","",IF(COUNTIF(TOther[Frequency],$I$1)=0,0,SUMPRODUCT(--(IFERROR(MOD(A184-TOther[Start Date],14),1)=0),--(TOther[Frequency]=$I$1),--(TOther[Start Date]&lt;=A184),--(TOther[End Date Calc]&gt;=A184),TOther[Amount])))</f>
        <v>0</v>
      </c>
      <c r="J184" s="8">
        <f>IF(A184="","",IF(COUNTIF(TOther[Frequency],$J$1)=0,0,IF(OR(DAY(A184)=1,DAY(A184)=15),SUMIFS(TOther[Amount],TOther[Frequency],$J$1,TOther[Start Date],"&lt;="&amp;$A184,TOther[End Date Calc],"&gt;="&amp;A184),0)))</f>
        <v>0</v>
      </c>
      <c r="K184" s="8">
        <f>IF(A184="","",IF(COUNTIF(TOther[Frequency],$K$1)=0,0,IF(A184=(A184-DAY(A184)+1+2*7-WEEKDAY(A184-DAY(A184)+8-4,1)),SUMIFS(TOther[Amount],TOther[Frequency],$K$1,TOther[Start Date],"&lt;="&amp;$A184,TOther[End Date Calc],"&gt;="&amp;A184),0)))</f>
        <v>0</v>
      </c>
      <c r="L184" s="8">
        <f>IF(A184="","",IF(COUNTIF(TOther[Frequency],$L$1)=0,0,IF(A184=(A184-DAY(A184)+1+3*7-WEEKDAY(A184-DAY(A184)+8-4,1)),SUMIFS(TOther[Amount],TOther[Frequency],$L$1,TOther[Start Date],"&lt;="&amp;$A184,TOther[End Date Calc],"&gt;="&amp;A184),0)))</f>
        <v>0</v>
      </c>
      <c r="M184" s="8">
        <f>IF(A184="","",IF(COUNTIF(TOther[Frequency],$M$1)=0,0,IF(A184=(A184-DAY(A184)+1+4*7-WEEKDAY(A184-DAY(A184)+8-4,1)),SUMIFS(TOther[Amount],TOther[Frequency],$M$1,TOther[Start Date],"&lt;="&amp;$A184,TOther[End Date Calc],"&gt;="&amp;A184),0)))</f>
        <v>0</v>
      </c>
      <c r="N184" s="8" cm="1">
        <f t="array" ref="N184">IF(A184="","",IF(COUNTIF(TOther[Frequency],$N$1)=0,0,SUMPRODUCT(--(IFERROR(MOD(A184-TOther[Start Date],28),1)=0),--(TOther[Frequency]=$N$1),--(TOther[Start Date]&lt;=A184),--(TOther[End Date Calc]&gt;=A184),TOther[Amount])))</f>
        <v>0</v>
      </c>
      <c r="O184" s="8" cm="1">
        <f t="array" ref="O184">IF(A184="","",IF(COUNTIF(TOther[Frequency],$O$1)=0,0,SUMPRODUCT(--(IFERROR(MOD(A184-TOther[Start Date],42),1)=0),--(TOther[Frequency]=$O$1),--(TOther[Start Date]&lt;=A184),--(TOther[End Date Calc]&gt;=A184),TOther[Amount])))</f>
        <v>0</v>
      </c>
      <c r="P184" s="8" cm="1">
        <f t="array" ref="P184">IF(A184="","",IF(COUNTIF(TOther[Frequency],$P$1)=0,0,SUMPRODUCT(--(IFERROR(MOD(A184-TOther[Start Date],56),1)=0),--(TOther[Frequency]=$P$1),--(TOther[Start Date]&lt;=A184),--(TOther[End Date Calc]&gt;=A184),TOther[Amount])))</f>
        <v>0</v>
      </c>
      <c r="Q184" s="8">
        <f>IF(A184="","",IF(COUNTIF(TOther[Frequency],$Q$1)=0,0,IF(B184="N",SUMIFS(TOther[Amount],TOther[Frequency],$Q$1,TOther[Start Date],"&lt;="&amp;$A184,TOther[End Date Calc],"&gt;="&amp;A184,TOther[Start Day],DAY(A184)),SUMIFS(TOther[Amount],TOther[Frequency],$Q$1,TOther[Start Date],"&lt;="&amp;$A184,TOther[End Date Calc],"&gt;="&amp;A184,TOther[Start Day],"&gt;="&amp;DAY(A184)))))</f>
        <v>0</v>
      </c>
      <c r="R184" s="8" cm="1">
        <f t="array" ref="R184">IF(A184="","",IF(COUNTIF(TOther[Frequency],R$1)=0,0,SUMPRODUCT(--(TOther[Frequency]=R$1),--(TOther[Start Date]&lt;=A184),--(TOther[End Date Calc]&gt;=A184),IF(B184="N",--(TOther[Start Day]=DAY(A184)),--(TOther[Start Day]&gt;=DAY(A184))),--(IFERROR(MOD(TOther[Start Month]-MONTH(A184)+2,2),1)=0),TOther[Amount])))</f>
        <v>0</v>
      </c>
      <c r="S184" s="8" cm="1">
        <f t="array" ref="S184">IF(A184="","",IF(COUNTIF(TOther[Frequency],S$1)=0,0,SUMPRODUCT(--(TOther[Frequency]=S$1),--(TOther[Start Date]&lt;=A184),--(TOther[End Date Calc]&gt;=A184),IF(B184="N",--(TOther[Start Day]=DAY(A184)),--(TOther[Start Day]&gt;=DAY(A184))),--(IFERROR(MOD(TOther[Start Month]-MONTH(A184)+3,3),1)=0),TOther[Amount])))</f>
        <v>0</v>
      </c>
      <c r="T184" s="8" cm="1">
        <f t="array" ref="T184">IF($A184="","",IF(COUNTIF(TOther[Frequency],T$1)=0,0,SUMPRODUCT(--(TOther[Frequency]=T$1),--(TOther[Start Date]&lt;=$A184),--(TOther[End Date Calc]&gt;=$A184),IF($B184="N",--(TOther[Start Day]=DAY($A184)),--(TOther[Start Day]&gt;=DAY($A184))),--(IFERROR(MOD(TOther[Start Month]-MONTH($A184)+4,4),1)=0),TOther[Amount])))</f>
        <v>0</v>
      </c>
      <c r="U184" s="8" cm="1">
        <f t="array" ref="U184">IF(A184="","",IF(COUNTIF(TOther[Frequency],$U$1)=0,0,SUMPRODUCT(--(TOther[Frequency]=$U$1),--(TOther[Start Date]&lt;=A184),--(TOther[End Date Calc]&gt;=A184),IF(B184="N",--(TOther[Start Day]=DAY(A184)),--(TOther[Start Day]&gt;=DAY(A184))),--(IFERROR(MOD(TOther[Start Month]-MONTH(A184)+6,6),1)=0),TOther[Amount])))</f>
        <v>0</v>
      </c>
      <c r="V184" s="8" cm="1">
        <f t="array" ref="V184">IF(A184="","",IF(COUNTIF(TOther[Frequency],$V$1)=0,0,SUMPRODUCT(--(TOther[Frequency]=$V$1),--(TOther[Start Date]&lt;=A184),--(TOther[End Date Calc]&gt;=A184),IF(B184="N",--(TOther[Start Day]=DAY(A184)),--(TOther[Start Day]&gt;=DAY(A184))),--(IFERROR(MOD(TOther[Start Month]-MONTH(A184)+12,12),1)=0),TOther[Amount])))</f>
        <v>0</v>
      </c>
      <c r="W184" s="8">
        <f>IF(A184="","",SUMIFS(TOther[Amount],TOther[Start Date],A184,TOther[Frequency],$W$1))</f>
        <v>0</v>
      </c>
      <c r="X184" s="9">
        <f t="shared" si="10"/>
        <v>0</v>
      </c>
      <c r="Y184" s="9">
        <f t="shared" si="14"/>
        <v>0</v>
      </c>
      <c r="Z184" s="8" cm="1">
        <f t="array" ref="Z184">IF(A184="","",IF(COUNTIF('2) Income'!$D$13:$D$32,"Weekly")=0,0,SUMPRODUCT(--(IFERROR(MOD(A184-'2) Income'!$F$13:$F$32,7),1)=0),--('2) Income'!$D$13:$D$32="Weekly"),--('2) Income'!$F$13:$F$32&lt;=A184),'2) Income'!$E$13:$E$32)))</f>
        <v>0</v>
      </c>
      <c r="AA184" s="8" cm="1">
        <f t="array" ref="AA184">IF(A184="","",IF(COUNTIF('2) Income'!$D$13:$D$32,"Every Other Week")=0,0,SUMPRODUCT(--(IFERROR(MOD(A184-'2) Income'!$F$13:$F$32,14),1)=0),--('2) Income'!$D$13:$D$32="Every Other Week"),--('2) Income'!$F$13:$F$32&lt;=A184),'2) Income'!$E$13:$E$32)))</f>
        <v>0</v>
      </c>
      <c r="AB184" s="8">
        <f>IF(A184="","",IF(COUNTIF('2) Income'!$D$13:$D$32,"1st and 15th")=0,0,IF(OR(DAY(A184)=1,DAY(A184)=15),SUMIFS('2) Income'!$E$13:$E$32,'2) Income'!$D$13:$D$32,"1st and 15th",'2) Income'!$F$13:$F$32,"&lt;="&amp;$A184),0)))</f>
        <v>0</v>
      </c>
      <c r="AC184" s="8">
        <f>IF(A184="","",IF(COUNTIF('2) Income'!$D$13:$D$32,"2nd Wednesday")=0,0,IF(A184=(A184-DAY(A184)+1+2*7-WEEKDAY(A184-DAY(A184)+8-4,1)),SUMIFS('2) Income'!$E$13:$E$32,'2) Income'!$D$13:$D$32,"2nd Wednesday",'2) Income'!$F$13:$F$32,"&lt;="&amp;$A184),0)))</f>
        <v>0</v>
      </c>
      <c r="AD184" s="8">
        <f>IF(A184="","",IF(COUNTIF('2) Income'!$D$13:$D$32,"3rd Wednesday")=0,0,IF(A184=(A184-DAY(A184)+1+3*7-WEEKDAY(A184-DAY(A184)+8-4,1)),SUMIFS('2) Income'!$E$13:$E$32,'2) Income'!$D$13:$D$32,"3rd Wednesday",'2) Income'!$F$13:$F$32,"&lt;="&amp;$A184),0)))</f>
        <v>0</v>
      </c>
      <c r="AE184" s="8">
        <f>IF(A184="","",IF(COUNTIF('2) Income'!$D$13:$D$32,"4th Wednesday")=0,0,IF(A184=(A184-DAY(A184)+1+4*7-WEEKDAY(A184-DAY(A184)+8-4,1)),SUMIFS('2) Income'!$E$13:$E$32,'2) Income'!$D$13:$D$32,"4th Wednesday",'2) Income'!$F$13:$F$32,"&lt;="&amp;$A184),0)))</f>
        <v>0</v>
      </c>
      <c r="AF184" s="8" cm="1">
        <f t="array" ref="AF184">IF(A184="","",IF(COUNTIF('2) Income'!$D$13:$D$32,"Every 4 Weeks")=0,0,SUMPRODUCT(--(IFERROR(MOD(A184-'2) Income'!$F$13:$F$32,28),1)=0),--('2) Income'!$D$13:$D$32="Every 4 Weeks"),--('2) Income'!$F$13:$F$32&lt;=A184),'2) Income'!$E$13:$E$32)))</f>
        <v>0</v>
      </c>
      <c r="AG184" s="8">
        <f>IF(A184="","",IF(COUNTIF('2) Income'!$D$13:$D$32,"Monthly")=0,0,IF(B184="N",SUMIFS('2) Income'!$E$13:$E$32,'2) Income'!$D$13:$D$32,"monthly",'2) Income'!$F$13:$F$32,"&lt;="&amp;$A184,'2) Income'!$I$13:$I$32,DAY(A184)),SUMIFS('2) Income'!$E$13:$E$32,'2) Income'!$D$13:$D$32,"monthly",'2) Income'!$F$13:$F$32,"&lt;="&amp;$A184,'2) Income'!$I$13:$I$32,"&gt;="&amp;DAY(A184)))))</f>
        <v>0</v>
      </c>
      <c r="AH184" s="8" cm="1">
        <f t="array" ref="AH184">IF(A184="","",IF(COUNTIF('2) Income'!$D$13:$D$32,"Yearly")=0,0,SUMPRODUCT(--('2) Income'!$D$13:$D$32="Yearly"),--('2) Income'!$F$13:$F$32&lt;=A184),IF(B184="N",--('2) Income'!$I$13:$I$32=DAY(A184)),--('2) Income'!$I$13:$I$32&gt;=DAY(A184))),--(IFERROR(MOD('2) Income'!$H$13:$H$32-MONTH(A184)+12,12),1)=0),'2) Income'!$E$13:$E$32)))</f>
        <v>0</v>
      </c>
      <c r="AI184" s="8">
        <f>IF(A184="","",IF(COUNTIF('2) Income'!$D$13:$D$32,"one-time")=0,0,SUMIFS('2) Income'!$E$13:$E$32,'2) Income'!$D$13:$D$32,"one-time",'2) Income'!$F$13:$F$32,"="&amp;$A184)))</f>
        <v>0</v>
      </c>
      <c r="AJ184" s="9">
        <f t="shared" si="11"/>
        <v>0</v>
      </c>
    </row>
    <row r="185" spans="1:36">
      <c r="A185" s="7">
        <f>IF(A184="","",IF(A184+1&lt;='1) Period'!$E$21,A184+1,""))</f>
        <v>45657</v>
      </c>
      <c r="B185" s="7" t="str">
        <f t="shared" si="12"/>
        <v>Y</v>
      </c>
      <c r="C185" t="str">
        <f t="shared" si="13"/>
        <v>F</v>
      </c>
      <c r="D185" s="8">
        <f>IF(A185="","",IF(TEXT(A185,"dddd")='4) Happy Money'!$E$23,WAllowance,0))</f>
        <v>0</v>
      </c>
      <c r="E185" s="8">
        <f>IF(A185="","",IF(B185="N",SUMIF(TMonthly[Day of the Month],DAY(A185),TMonthly[Amount]),SUMIF(TMonthly[Day of the Month],"&gt;="&amp;DAY(A185),TMonthly[Amount])))</f>
        <v>2000</v>
      </c>
      <c r="F185" s="8" cm="1">
        <f t="array" ref="F185">IF(A185="","",SUMPRODUCT(--(TYearly[Due Date]&lt;=A185),IF(B185="N",--(TYearly[Day]=DAY(A185)),--(TYearly[Day]&gt;=DAY(A185))),--(IFERROR(MOD(TYearly[Month]-MONTH(A185)+12,12),1)=0),TYearly[Amount]))</f>
        <v>0</v>
      </c>
      <c r="G185" s="8">
        <f>IF(A185="","",SUMIF(TOneTime[Due Date],A185,TOneTime[Amount]))</f>
        <v>0</v>
      </c>
      <c r="H185" s="8" cm="1">
        <f t="array" ref="H185">IF(A185="","",IF(COUNTIF(TOther[Frequency],$H$1)=0,0,SUMPRODUCT(--(IFERROR(MOD(A185-TOther[Start Date],7),1)=0),--(TOther[Frequency]=$H$1),--(TOther[Start Date]&lt;=A185),--(TOther[End Date Calc]&gt;=A185),TOther[Amount])))</f>
        <v>0</v>
      </c>
      <c r="I185" s="8" cm="1">
        <f t="array" ref="I185">IF(A185="","",IF(COUNTIF(TOther[Frequency],$I$1)=0,0,SUMPRODUCT(--(IFERROR(MOD(A185-TOther[Start Date],14),1)=0),--(TOther[Frequency]=$I$1),--(TOther[Start Date]&lt;=A185),--(TOther[End Date Calc]&gt;=A185),TOther[Amount])))</f>
        <v>0</v>
      </c>
      <c r="J185" s="8">
        <f>IF(A185="","",IF(COUNTIF(TOther[Frequency],$J$1)=0,0,IF(OR(DAY(A185)=1,DAY(A185)=15),SUMIFS(TOther[Amount],TOther[Frequency],$J$1,TOther[Start Date],"&lt;="&amp;$A185,TOther[End Date Calc],"&gt;="&amp;A185),0)))</f>
        <v>0</v>
      </c>
      <c r="K185" s="8">
        <f>IF(A185="","",IF(COUNTIF(TOther[Frequency],$K$1)=0,0,IF(A185=(A185-DAY(A185)+1+2*7-WEEKDAY(A185-DAY(A185)+8-4,1)),SUMIFS(TOther[Amount],TOther[Frequency],$K$1,TOther[Start Date],"&lt;="&amp;$A185,TOther[End Date Calc],"&gt;="&amp;A185),0)))</f>
        <v>0</v>
      </c>
      <c r="L185" s="8">
        <f>IF(A185="","",IF(COUNTIF(TOther[Frequency],$L$1)=0,0,IF(A185=(A185-DAY(A185)+1+3*7-WEEKDAY(A185-DAY(A185)+8-4,1)),SUMIFS(TOther[Amount],TOther[Frequency],$L$1,TOther[Start Date],"&lt;="&amp;$A185,TOther[End Date Calc],"&gt;="&amp;A185),0)))</f>
        <v>0</v>
      </c>
      <c r="M185" s="8">
        <f>IF(A185="","",IF(COUNTIF(TOther[Frequency],$M$1)=0,0,IF(A185=(A185-DAY(A185)+1+4*7-WEEKDAY(A185-DAY(A185)+8-4,1)),SUMIFS(TOther[Amount],TOther[Frequency],$M$1,TOther[Start Date],"&lt;="&amp;$A185,TOther[End Date Calc],"&gt;="&amp;A185),0)))</f>
        <v>0</v>
      </c>
      <c r="N185" s="8" cm="1">
        <f t="array" ref="N185">IF(A185="","",IF(COUNTIF(TOther[Frequency],$N$1)=0,0,SUMPRODUCT(--(IFERROR(MOD(A185-TOther[Start Date],28),1)=0),--(TOther[Frequency]=$N$1),--(TOther[Start Date]&lt;=A185),--(TOther[End Date Calc]&gt;=A185),TOther[Amount])))</f>
        <v>0</v>
      </c>
      <c r="O185" s="8" cm="1">
        <f t="array" ref="O185">IF(A185="","",IF(COUNTIF(TOther[Frequency],$O$1)=0,0,SUMPRODUCT(--(IFERROR(MOD(A185-TOther[Start Date],42),1)=0),--(TOther[Frequency]=$O$1),--(TOther[Start Date]&lt;=A185),--(TOther[End Date Calc]&gt;=A185),TOther[Amount])))</f>
        <v>0</v>
      </c>
      <c r="P185" s="8" cm="1">
        <f t="array" ref="P185">IF(A185="","",IF(COUNTIF(TOther[Frequency],$P$1)=0,0,SUMPRODUCT(--(IFERROR(MOD(A185-TOther[Start Date],56),1)=0),--(TOther[Frequency]=$P$1),--(TOther[Start Date]&lt;=A185),--(TOther[End Date Calc]&gt;=A185),TOther[Amount])))</f>
        <v>0</v>
      </c>
      <c r="Q185" s="8">
        <f>IF(A185="","",IF(COUNTIF(TOther[Frequency],$Q$1)=0,0,IF(B185="N",SUMIFS(TOther[Amount],TOther[Frequency],$Q$1,TOther[Start Date],"&lt;="&amp;$A185,TOther[End Date Calc],"&gt;="&amp;A185,TOther[Start Day],DAY(A185)),SUMIFS(TOther[Amount],TOther[Frequency],$Q$1,TOther[Start Date],"&lt;="&amp;$A185,TOther[End Date Calc],"&gt;="&amp;A185,TOther[Start Day],"&gt;="&amp;DAY(A185)))))</f>
        <v>0</v>
      </c>
      <c r="R185" s="8" cm="1">
        <f t="array" ref="R185">IF(A185="","",IF(COUNTIF(TOther[Frequency],R$1)=0,0,SUMPRODUCT(--(TOther[Frequency]=R$1),--(TOther[Start Date]&lt;=A185),--(TOther[End Date Calc]&gt;=A185),IF(B185="N",--(TOther[Start Day]=DAY(A185)),--(TOther[Start Day]&gt;=DAY(A185))),--(IFERROR(MOD(TOther[Start Month]-MONTH(A185)+2,2),1)=0),TOther[Amount])))</f>
        <v>0</v>
      </c>
      <c r="S185" s="8" cm="1">
        <f t="array" ref="S185">IF(A185="","",IF(COUNTIF(TOther[Frequency],S$1)=0,0,SUMPRODUCT(--(TOther[Frequency]=S$1),--(TOther[Start Date]&lt;=A185),--(TOther[End Date Calc]&gt;=A185),IF(B185="N",--(TOther[Start Day]=DAY(A185)),--(TOther[Start Day]&gt;=DAY(A185))),--(IFERROR(MOD(TOther[Start Month]-MONTH(A185)+3,3),1)=0),TOther[Amount])))</f>
        <v>0</v>
      </c>
      <c r="T185" s="8" cm="1">
        <f t="array" ref="T185">IF($A185="","",IF(COUNTIF(TOther[Frequency],T$1)=0,0,SUMPRODUCT(--(TOther[Frequency]=T$1),--(TOther[Start Date]&lt;=$A185),--(TOther[End Date Calc]&gt;=$A185),IF($B185="N",--(TOther[Start Day]=DAY($A185)),--(TOther[Start Day]&gt;=DAY($A185))),--(IFERROR(MOD(TOther[Start Month]-MONTH($A185)+4,4),1)=0),TOther[Amount])))</f>
        <v>0</v>
      </c>
      <c r="U185" s="8" cm="1">
        <f t="array" ref="U185">IF(A185="","",IF(COUNTIF(TOther[Frequency],$U$1)=0,0,SUMPRODUCT(--(TOther[Frequency]=$U$1),--(TOther[Start Date]&lt;=A185),--(TOther[End Date Calc]&gt;=A185),IF(B185="N",--(TOther[Start Day]=DAY(A185)),--(TOther[Start Day]&gt;=DAY(A185))),--(IFERROR(MOD(TOther[Start Month]-MONTH(A185)+6,6),1)=0),TOther[Amount])))</f>
        <v>0</v>
      </c>
      <c r="V185" s="8" cm="1">
        <f t="array" ref="V185">IF(A185="","",IF(COUNTIF(TOther[Frequency],$V$1)=0,0,SUMPRODUCT(--(TOther[Frequency]=$V$1),--(TOther[Start Date]&lt;=A185),--(TOther[End Date Calc]&gt;=A185),IF(B185="N",--(TOther[Start Day]=DAY(A185)),--(TOther[Start Day]&gt;=DAY(A185))),--(IFERROR(MOD(TOther[Start Month]-MONTH(A185)+12,12),1)=0),TOther[Amount])))</f>
        <v>0</v>
      </c>
      <c r="W185" s="8">
        <f>IF(A185="","",SUMIFS(TOther[Amount],TOther[Start Date],A185,TOther[Frequency],$W$1))</f>
        <v>0</v>
      </c>
      <c r="X185" s="9">
        <f t="shared" si="10"/>
        <v>2000</v>
      </c>
      <c r="Y185" s="9">
        <f t="shared" si="14"/>
        <v>0</v>
      </c>
      <c r="Z185" s="8" cm="1">
        <f t="array" ref="Z185">IF(A185="","",IF(COUNTIF('2) Income'!$D$13:$D$32,"Weekly")=0,0,SUMPRODUCT(--(IFERROR(MOD(A185-'2) Income'!$F$13:$F$32,7),1)=0),--('2) Income'!$D$13:$D$32="Weekly"),--('2) Income'!$F$13:$F$32&lt;=A185),'2) Income'!$E$13:$E$32)))</f>
        <v>0</v>
      </c>
      <c r="AA185" s="8" cm="1">
        <f t="array" ref="AA185">IF(A185="","",IF(COUNTIF('2) Income'!$D$13:$D$32,"Every Other Week")=0,0,SUMPRODUCT(--(IFERROR(MOD(A185-'2) Income'!$F$13:$F$32,14),1)=0),--('2) Income'!$D$13:$D$32="Every Other Week"),--('2) Income'!$F$13:$F$32&lt;=A185),'2) Income'!$E$13:$E$32)))</f>
        <v>0</v>
      </c>
      <c r="AB185" s="8">
        <f>IF(A185="","",IF(COUNTIF('2) Income'!$D$13:$D$32,"1st and 15th")=0,0,IF(OR(DAY(A185)=1,DAY(A185)=15),SUMIFS('2) Income'!$E$13:$E$32,'2) Income'!$D$13:$D$32,"1st and 15th",'2) Income'!$F$13:$F$32,"&lt;="&amp;$A185),0)))</f>
        <v>0</v>
      </c>
      <c r="AC185" s="8">
        <f>IF(A185="","",IF(COUNTIF('2) Income'!$D$13:$D$32,"2nd Wednesday")=0,0,IF(A185=(A185-DAY(A185)+1+2*7-WEEKDAY(A185-DAY(A185)+8-4,1)),SUMIFS('2) Income'!$E$13:$E$32,'2) Income'!$D$13:$D$32,"2nd Wednesday",'2) Income'!$F$13:$F$32,"&lt;="&amp;$A185),0)))</f>
        <v>0</v>
      </c>
      <c r="AD185" s="8">
        <f>IF(A185="","",IF(COUNTIF('2) Income'!$D$13:$D$32,"3rd Wednesday")=0,0,IF(A185=(A185-DAY(A185)+1+3*7-WEEKDAY(A185-DAY(A185)+8-4,1)),SUMIFS('2) Income'!$E$13:$E$32,'2) Income'!$D$13:$D$32,"3rd Wednesday",'2) Income'!$F$13:$F$32,"&lt;="&amp;$A185),0)))</f>
        <v>0</v>
      </c>
      <c r="AE185" s="8">
        <f>IF(A185="","",IF(COUNTIF('2) Income'!$D$13:$D$32,"4th Wednesday")=0,0,IF(A185=(A185-DAY(A185)+1+4*7-WEEKDAY(A185-DAY(A185)+8-4,1)),SUMIFS('2) Income'!$E$13:$E$32,'2) Income'!$D$13:$D$32,"4th Wednesday",'2) Income'!$F$13:$F$32,"&lt;="&amp;$A185),0)))</f>
        <v>0</v>
      </c>
      <c r="AF185" s="8" cm="1">
        <f t="array" ref="AF185">IF(A185="","",IF(COUNTIF('2) Income'!$D$13:$D$32,"Every 4 Weeks")=0,0,SUMPRODUCT(--(IFERROR(MOD(A185-'2) Income'!$F$13:$F$32,28),1)=0),--('2) Income'!$D$13:$D$32="Every 4 Weeks"),--('2) Income'!$F$13:$F$32&lt;=A185),'2) Income'!$E$13:$E$32)))</f>
        <v>0</v>
      </c>
      <c r="AG185" s="8">
        <f>IF(A185="","",IF(COUNTIF('2) Income'!$D$13:$D$32,"Monthly")=0,0,IF(B185="N",SUMIFS('2) Income'!$E$13:$E$32,'2) Income'!$D$13:$D$32,"monthly",'2) Income'!$F$13:$F$32,"&lt;="&amp;$A185,'2) Income'!$I$13:$I$32,DAY(A185)),SUMIFS('2) Income'!$E$13:$E$32,'2) Income'!$D$13:$D$32,"monthly",'2) Income'!$F$13:$F$32,"&lt;="&amp;$A185,'2) Income'!$I$13:$I$32,"&gt;="&amp;DAY(A185)))))</f>
        <v>0</v>
      </c>
      <c r="AH185" s="8" cm="1">
        <f t="array" ref="AH185">IF(A185="","",IF(COUNTIF('2) Income'!$D$13:$D$32,"Yearly")=0,0,SUMPRODUCT(--('2) Income'!$D$13:$D$32="Yearly"),--('2) Income'!$F$13:$F$32&lt;=A185),IF(B185="N",--('2) Income'!$I$13:$I$32=DAY(A185)),--('2) Income'!$I$13:$I$32&gt;=DAY(A185))),--(IFERROR(MOD('2) Income'!$H$13:$H$32-MONTH(A185)+12,12),1)=0),'2) Income'!$E$13:$E$32)))</f>
        <v>0</v>
      </c>
      <c r="AI185" s="8">
        <f>IF(A185="","",IF(COUNTIF('2) Income'!$D$13:$D$32,"one-time")=0,0,SUMIFS('2) Income'!$E$13:$E$32,'2) Income'!$D$13:$D$32,"one-time",'2) Income'!$F$13:$F$32,"="&amp;$A185)))</f>
        <v>0</v>
      </c>
      <c r="AJ185" s="9">
        <f t="shared" si="11"/>
        <v>0</v>
      </c>
    </row>
    <row r="186" spans="1:36">
      <c r="A186" s="7">
        <f>IF(A185="","",IF(A185+1&lt;='1) Period'!$E$21,A185+1,""))</f>
        <v>45658</v>
      </c>
      <c r="B186" s="7" t="str">
        <f t="shared" si="12"/>
        <v>N</v>
      </c>
      <c r="C186" t="str">
        <f t="shared" si="13"/>
        <v>F</v>
      </c>
      <c r="D186" s="8">
        <f>IF(A186="","",IF(TEXT(A186,"dddd")='4) Happy Money'!$E$23,WAllowance,0))</f>
        <v>0</v>
      </c>
      <c r="E186" s="8">
        <f>IF(A186="","",IF(B186="N",SUMIF(TMonthly[Day of the Month],DAY(A186),TMonthly[Amount]),SUMIF(TMonthly[Day of the Month],"&gt;="&amp;DAY(A186),TMonthly[Amount])))</f>
        <v>195</v>
      </c>
      <c r="F186" s="8" cm="1">
        <f t="array" ref="F186">IF(A186="","",SUMPRODUCT(--(TYearly[Due Date]&lt;=A186),IF(B186="N",--(TYearly[Day]=DAY(A186)),--(TYearly[Day]&gt;=DAY(A186))),--(IFERROR(MOD(TYearly[Month]-MONTH(A186)+12,12),1)=0),TYearly[Amount]))</f>
        <v>0</v>
      </c>
      <c r="G186" s="8">
        <f>IF(A186="","",SUMIF(TOneTime[Due Date],A186,TOneTime[Amount]))</f>
        <v>0</v>
      </c>
      <c r="H186" s="8" cm="1">
        <f t="array" ref="H186">IF(A186="","",IF(COUNTIF(TOther[Frequency],$H$1)=0,0,SUMPRODUCT(--(IFERROR(MOD(A186-TOther[Start Date],7),1)=0),--(TOther[Frequency]=$H$1),--(TOther[Start Date]&lt;=A186),--(TOther[End Date Calc]&gt;=A186),TOther[Amount])))</f>
        <v>0</v>
      </c>
      <c r="I186" s="8" cm="1">
        <f t="array" ref="I186">IF(A186="","",IF(COUNTIF(TOther[Frequency],$I$1)=0,0,SUMPRODUCT(--(IFERROR(MOD(A186-TOther[Start Date],14),1)=0),--(TOther[Frequency]=$I$1),--(TOther[Start Date]&lt;=A186),--(TOther[End Date Calc]&gt;=A186),TOther[Amount])))</f>
        <v>0</v>
      </c>
      <c r="J186" s="8">
        <f>IF(A186="","",IF(COUNTIF(TOther[Frequency],$J$1)=0,0,IF(OR(DAY(A186)=1,DAY(A186)=15),SUMIFS(TOther[Amount],TOther[Frequency],$J$1,TOther[Start Date],"&lt;="&amp;$A186,TOther[End Date Calc],"&gt;="&amp;A186),0)))</f>
        <v>0</v>
      </c>
      <c r="K186" s="8">
        <f>IF(A186="","",IF(COUNTIF(TOther[Frequency],$K$1)=0,0,IF(A186=(A186-DAY(A186)+1+2*7-WEEKDAY(A186-DAY(A186)+8-4,1)),SUMIFS(TOther[Amount],TOther[Frequency],$K$1,TOther[Start Date],"&lt;="&amp;$A186,TOther[End Date Calc],"&gt;="&amp;A186),0)))</f>
        <v>0</v>
      </c>
      <c r="L186" s="8">
        <f>IF(A186="","",IF(COUNTIF(TOther[Frequency],$L$1)=0,0,IF(A186=(A186-DAY(A186)+1+3*7-WEEKDAY(A186-DAY(A186)+8-4,1)),SUMIFS(TOther[Amount],TOther[Frequency],$L$1,TOther[Start Date],"&lt;="&amp;$A186,TOther[End Date Calc],"&gt;="&amp;A186),0)))</f>
        <v>0</v>
      </c>
      <c r="M186" s="8">
        <f>IF(A186="","",IF(COUNTIF(TOther[Frequency],$M$1)=0,0,IF(A186=(A186-DAY(A186)+1+4*7-WEEKDAY(A186-DAY(A186)+8-4,1)),SUMIFS(TOther[Amount],TOther[Frequency],$M$1,TOther[Start Date],"&lt;="&amp;$A186,TOther[End Date Calc],"&gt;="&amp;A186),0)))</f>
        <v>0</v>
      </c>
      <c r="N186" s="8" cm="1">
        <f t="array" ref="N186">IF(A186="","",IF(COUNTIF(TOther[Frequency],$N$1)=0,0,SUMPRODUCT(--(IFERROR(MOD(A186-TOther[Start Date],28),1)=0),--(TOther[Frequency]=$N$1),--(TOther[Start Date]&lt;=A186),--(TOther[End Date Calc]&gt;=A186),TOther[Amount])))</f>
        <v>0</v>
      </c>
      <c r="O186" s="8" cm="1">
        <f t="array" ref="O186">IF(A186="","",IF(COUNTIF(TOther[Frequency],$O$1)=0,0,SUMPRODUCT(--(IFERROR(MOD(A186-TOther[Start Date],42),1)=0),--(TOther[Frequency]=$O$1),--(TOther[Start Date]&lt;=A186),--(TOther[End Date Calc]&gt;=A186),TOther[Amount])))</f>
        <v>0</v>
      </c>
      <c r="P186" s="8" cm="1">
        <f t="array" ref="P186">IF(A186="","",IF(COUNTIF(TOther[Frequency],$P$1)=0,0,SUMPRODUCT(--(IFERROR(MOD(A186-TOther[Start Date],56),1)=0),--(TOther[Frequency]=$P$1),--(TOther[Start Date]&lt;=A186),--(TOther[End Date Calc]&gt;=A186),TOther[Amount])))</f>
        <v>0</v>
      </c>
      <c r="Q186" s="8">
        <f>IF(A186="","",IF(COUNTIF(TOther[Frequency],$Q$1)=0,0,IF(B186="N",SUMIFS(TOther[Amount],TOther[Frequency],$Q$1,TOther[Start Date],"&lt;="&amp;$A186,TOther[End Date Calc],"&gt;="&amp;A186,TOther[Start Day],DAY(A186)),SUMIFS(TOther[Amount],TOther[Frequency],$Q$1,TOther[Start Date],"&lt;="&amp;$A186,TOther[End Date Calc],"&gt;="&amp;A186,TOther[Start Day],"&gt;="&amp;DAY(A186)))))</f>
        <v>0</v>
      </c>
      <c r="R186" s="8" cm="1">
        <f t="array" ref="R186">IF(A186="","",IF(COUNTIF(TOther[Frequency],R$1)=0,0,SUMPRODUCT(--(TOther[Frequency]=R$1),--(TOther[Start Date]&lt;=A186),--(TOther[End Date Calc]&gt;=A186),IF(B186="N",--(TOther[Start Day]=DAY(A186)),--(TOther[Start Day]&gt;=DAY(A186))),--(IFERROR(MOD(TOther[Start Month]-MONTH(A186)+2,2),1)=0),TOther[Amount])))</f>
        <v>0</v>
      </c>
      <c r="S186" s="8" cm="1">
        <f t="array" ref="S186">IF(A186="","",IF(COUNTIF(TOther[Frequency],S$1)=0,0,SUMPRODUCT(--(TOther[Frequency]=S$1),--(TOther[Start Date]&lt;=A186),--(TOther[End Date Calc]&gt;=A186),IF(B186="N",--(TOther[Start Day]=DAY(A186)),--(TOther[Start Day]&gt;=DAY(A186))),--(IFERROR(MOD(TOther[Start Month]-MONTH(A186)+3,3),1)=0),TOther[Amount])))</f>
        <v>0</v>
      </c>
      <c r="T186" s="8" cm="1">
        <f t="array" ref="T186">IF($A186="","",IF(COUNTIF(TOther[Frequency],T$1)=0,0,SUMPRODUCT(--(TOther[Frequency]=T$1),--(TOther[Start Date]&lt;=$A186),--(TOther[End Date Calc]&gt;=$A186),IF($B186="N",--(TOther[Start Day]=DAY($A186)),--(TOther[Start Day]&gt;=DAY($A186))),--(IFERROR(MOD(TOther[Start Month]-MONTH($A186)+4,4),1)=0),TOther[Amount])))</f>
        <v>0</v>
      </c>
      <c r="U186" s="8" cm="1">
        <f t="array" ref="U186">IF(A186="","",IF(COUNTIF(TOther[Frequency],$U$1)=0,0,SUMPRODUCT(--(TOther[Frequency]=$U$1),--(TOther[Start Date]&lt;=A186),--(TOther[End Date Calc]&gt;=A186),IF(B186="N",--(TOther[Start Day]=DAY(A186)),--(TOther[Start Day]&gt;=DAY(A186))),--(IFERROR(MOD(TOther[Start Month]-MONTH(A186)+6,6),1)=0),TOther[Amount])))</f>
        <v>0</v>
      </c>
      <c r="V186" s="8" cm="1">
        <f t="array" ref="V186">IF(A186="","",IF(COUNTIF(TOther[Frequency],$V$1)=0,0,SUMPRODUCT(--(TOther[Frequency]=$V$1),--(TOther[Start Date]&lt;=A186),--(TOther[End Date Calc]&gt;=A186),IF(B186="N",--(TOther[Start Day]=DAY(A186)),--(TOther[Start Day]&gt;=DAY(A186))),--(IFERROR(MOD(TOther[Start Month]-MONTH(A186)+12,12),1)=0),TOther[Amount])))</f>
        <v>0</v>
      </c>
      <c r="W186" s="8">
        <f>IF(A186="","",SUMIFS(TOther[Amount],TOther[Start Date],A186,TOther[Frequency],$W$1))</f>
        <v>0</v>
      </c>
      <c r="X186" s="9">
        <f t="shared" si="10"/>
        <v>195</v>
      </c>
      <c r="Y186" s="9">
        <f t="shared" si="14"/>
        <v>0</v>
      </c>
      <c r="Z186" s="8" cm="1">
        <f t="array" ref="Z186">IF(A186="","",IF(COUNTIF('2) Income'!$D$13:$D$32,"Weekly")=0,0,SUMPRODUCT(--(IFERROR(MOD(A186-'2) Income'!$F$13:$F$32,7),1)=0),--('2) Income'!$D$13:$D$32="Weekly"),--('2) Income'!$F$13:$F$32&lt;=A186),'2) Income'!$E$13:$E$32)))</f>
        <v>0</v>
      </c>
      <c r="AA186" s="8" cm="1">
        <f t="array" ref="AA186">IF(A186="","",IF(COUNTIF('2) Income'!$D$13:$D$32,"Every Other Week")=0,0,SUMPRODUCT(--(IFERROR(MOD(A186-'2) Income'!$F$13:$F$32,14),1)=0),--('2) Income'!$D$13:$D$32="Every Other Week"),--('2) Income'!$F$13:$F$32&lt;=A186),'2) Income'!$E$13:$E$32)))</f>
        <v>0</v>
      </c>
      <c r="AB186" s="8">
        <f>IF(A186="","",IF(COUNTIF('2) Income'!$D$13:$D$32,"1st and 15th")=0,0,IF(OR(DAY(A186)=1,DAY(A186)=15),SUMIFS('2) Income'!$E$13:$E$32,'2) Income'!$D$13:$D$32,"1st and 15th",'2) Income'!$F$13:$F$32,"&lt;="&amp;$A186),0)))</f>
        <v>0</v>
      </c>
      <c r="AC186" s="8">
        <f>IF(A186="","",IF(COUNTIF('2) Income'!$D$13:$D$32,"2nd Wednesday")=0,0,IF(A186=(A186-DAY(A186)+1+2*7-WEEKDAY(A186-DAY(A186)+8-4,1)),SUMIFS('2) Income'!$E$13:$E$32,'2) Income'!$D$13:$D$32,"2nd Wednesday",'2) Income'!$F$13:$F$32,"&lt;="&amp;$A186),0)))</f>
        <v>0</v>
      </c>
      <c r="AD186" s="8">
        <f>IF(A186="","",IF(COUNTIF('2) Income'!$D$13:$D$32,"3rd Wednesday")=0,0,IF(A186=(A186-DAY(A186)+1+3*7-WEEKDAY(A186-DAY(A186)+8-4,1)),SUMIFS('2) Income'!$E$13:$E$32,'2) Income'!$D$13:$D$32,"3rd Wednesday",'2) Income'!$F$13:$F$32,"&lt;="&amp;$A186),0)))</f>
        <v>0</v>
      </c>
      <c r="AE186" s="8">
        <f>IF(A186="","",IF(COUNTIF('2) Income'!$D$13:$D$32,"4th Wednesday")=0,0,IF(A186=(A186-DAY(A186)+1+4*7-WEEKDAY(A186-DAY(A186)+8-4,1)),SUMIFS('2) Income'!$E$13:$E$32,'2) Income'!$D$13:$D$32,"4th Wednesday",'2) Income'!$F$13:$F$32,"&lt;="&amp;$A186),0)))</f>
        <v>0</v>
      </c>
      <c r="AF186" s="8" cm="1">
        <f t="array" ref="AF186">IF(A186="","",IF(COUNTIF('2) Income'!$D$13:$D$32,"Every 4 Weeks")=0,0,SUMPRODUCT(--(IFERROR(MOD(A186-'2) Income'!$F$13:$F$32,28),1)=0),--('2) Income'!$D$13:$D$32="Every 4 Weeks"),--('2) Income'!$F$13:$F$32&lt;=A186),'2) Income'!$E$13:$E$32)))</f>
        <v>0</v>
      </c>
      <c r="AG186" s="8">
        <f>IF(A186="","",IF(COUNTIF('2) Income'!$D$13:$D$32,"Monthly")=0,0,IF(B186="N",SUMIFS('2) Income'!$E$13:$E$32,'2) Income'!$D$13:$D$32,"monthly",'2) Income'!$F$13:$F$32,"&lt;="&amp;$A186,'2) Income'!$I$13:$I$32,DAY(A186)),SUMIFS('2) Income'!$E$13:$E$32,'2) Income'!$D$13:$D$32,"monthly",'2) Income'!$F$13:$F$32,"&lt;="&amp;$A186,'2) Income'!$I$13:$I$32,"&gt;="&amp;DAY(A186)))))</f>
        <v>650</v>
      </c>
      <c r="AH186" s="8" cm="1">
        <f t="array" ref="AH186">IF(A186="","",IF(COUNTIF('2) Income'!$D$13:$D$32,"Yearly")=0,0,SUMPRODUCT(--('2) Income'!$D$13:$D$32="Yearly"),--('2) Income'!$F$13:$F$32&lt;=A186),IF(B186="N",--('2) Income'!$I$13:$I$32=DAY(A186)),--('2) Income'!$I$13:$I$32&gt;=DAY(A186))),--(IFERROR(MOD('2) Income'!$H$13:$H$32-MONTH(A186)+12,12),1)=0),'2) Income'!$E$13:$E$32)))</f>
        <v>0</v>
      </c>
      <c r="AI186" s="8">
        <f>IF(A186="","",IF(COUNTIF('2) Income'!$D$13:$D$32,"one-time")=0,0,SUMIFS('2) Income'!$E$13:$E$32,'2) Income'!$D$13:$D$32,"one-time",'2) Income'!$F$13:$F$32,"="&amp;$A186)))</f>
        <v>0</v>
      </c>
      <c r="AJ186" s="9">
        <f t="shared" si="11"/>
        <v>650</v>
      </c>
    </row>
    <row r="187" spans="1:36">
      <c r="A187" s="7">
        <f>IF(A186="","",IF(A186+1&lt;='1) Period'!$E$21,A186+1,""))</f>
        <v>45659</v>
      </c>
      <c r="B187" s="7" t="str">
        <f t="shared" si="12"/>
        <v>N</v>
      </c>
      <c r="C187" t="str">
        <f t="shared" si="13"/>
        <v>F</v>
      </c>
      <c r="D187" s="8">
        <f>IF(A187="","",IF(TEXT(A187,"dddd")='4) Happy Money'!$E$23,WAllowance,0))</f>
        <v>0</v>
      </c>
      <c r="E187" s="8">
        <f>IF(A187="","",IF(B187="N",SUMIF(TMonthly[Day of the Month],DAY(A187),TMonthly[Amount]),SUMIF(TMonthly[Day of the Month],"&gt;="&amp;DAY(A187),TMonthly[Amount])))</f>
        <v>35</v>
      </c>
      <c r="F187" s="8" cm="1">
        <f t="array" ref="F187">IF(A187="","",SUMPRODUCT(--(TYearly[Due Date]&lt;=A187),IF(B187="N",--(TYearly[Day]=DAY(A187)),--(TYearly[Day]&gt;=DAY(A187))),--(IFERROR(MOD(TYearly[Month]-MONTH(A187)+12,12),1)=0),TYearly[Amount]))</f>
        <v>0</v>
      </c>
      <c r="G187" s="8">
        <f>IF(A187="","",SUMIF(TOneTime[Due Date],A187,TOneTime[Amount]))</f>
        <v>0</v>
      </c>
      <c r="H187" s="8" cm="1">
        <f t="array" ref="H187">IF(A187="","",IF(COUNTIF(TOther[Frequency],$H$1)=0,0,SUMPRODUCT(--(IFERROR(MOD(A187-TOther[Start Date],7),1)=0),--(TOther[Frequency]=$H$1),--(TOther[Start Date]&lt;=A187),--(TOther[End Date Calc]&gt;=A187),TOther[Amount])))</f>
        <v>0</v>
      </c>
      <c r="I187" s="8" cm="1">
        <f t="array" ref="I187">IF(A187="","",IF(COUNTIF(TOther[Frequency],$I$1)=0,0,SUMPRODUCT(--(IFERROR(MOD(A187-TOther[Start Date],14),1)=0),--(TOther[Frequency]=$I$1),--(TOther[Start Date]&lt;=A187),--(TOther[End Date Calc]&gt;=A187),TOther[Amount])))</f>
        <v>0</v>
      </c>
      <c r="J187" s="8">
        <f>IF(A187="","",IF(COUNTIF(TOther[Frequency],$J$1)=0,0,IF(OR(DAY(A187)=1,DAY(A187)=15),SUMIFS(TOther[Amount],TOther[Frequency],$J$1,TOther[Start Date],"&lt;="&amp;$A187,TOther[End Date Calc],"&gt;="&amp;A187),0)))</f>
        <v>0</v>
      </c>
      <c r="K187" s="8">
        <f>IF(A187="","",IF(COUNTIF(TOther[Frequency],$K$1)=0,0,IF(A187=(A187-DAY(A187)+1+2*7-WEEKDAY(A187-DAY(A187)+8-4,1)),SUMIFS(TOther[Amount],TOther[Frequency],$K$1,TOther[Start Date],"&lt;="&amp;$A187,TOther[End Date Calc],"&gt;="&amp;A187),0)))</f>
        <v>0</v>
      </c>
      <c r="L187" s="8">
        <f>IF(A187="","",IF(COUNTIF(TOther[Frequency],$L$1)=0,0,IF(A187=(A187-DAY(A187)+1+3*7-WEEKDAY(A187-DAY(A187)+8-4,1)),SUMIFS(TOther[Amount],TOther[Frequency],$L$1,TOther[Start Date],"&lt;="&amp;$A187,TOther[End Date Calc],"&gt;="&amp;A187),0)))</f>
        <v>0</v>
      </c>
      <c r="M187" s="8">
        <f>IF(A187="","",IF(COUNTIF(TOther[Frequency],$M$1)=0,0,IF(A187=(A187-DAY(A187)+1+4*7-WEEKDAY(A187-DAY(A187)+8-4,1)),SUMIFS(TOther[Amount],TOther[Frequency],$M$1,TOther[Start Date],"&lt;="&amp;$A187,TOther[End Date Calc],"&gt;="&amp;A187),0)))</f>
        <v>0</v>
      </c>
      <c r="N187" s="8" cm="1">
        <f t="array" ref="N187">IF(A187="","",IF(COUNTIF(TOther[Frequency],$N$1)=0,0,SUMPRODUCT(--(IFERROR(MOD(A187-TOther[Start Date],28),1)=0),--(TOther[Frequency]=$N$1),--(TOther[Start Date]&lt;=A187),--(TOther[End Date Calc]&gt;=A187),TOther[Amount])))</f>
        <v>0</v>
      </c>
      <c r="O187" s="8" cm="1">
        <f t="array" ref="O187">IF(A187="","",IF(COUNTIF(TOther[Frequency],$O$1)=0,0,SUMPRODUCT(--(IFERROR(MOD(A187-TOther[Start Date],42),1)=0),--(TOther[Frequency]=$O$1),--(TOther[Start Date]&lt;=A187),--(TOther[End Date Calc]&gt;=A187),TOther[Amount])))</f>
        <v>0</v>
      </c>
      <c r="P187" s="8" cm="1">
        <f t="array" ref="P187">IF(A187="","",IF(COUNTIF(TOther[Frequency],$P$1)=0,0,SUMPRODUCT(--(IFERROR(MOD(A187-TOther[Start Date],56),1)=0),--(TOther[Frequency]=$P$1),--(TOther[Start Date]&lt;=A187),--(TOther[End Date Calc]&gt;=A187),TOther[Amount])))</f>
        <v>0</v>
      </c>
      <c r="Q187" s="8">
        <f>IF(A187="","",IF(COUNTIF(TOther[Frequency],$Q$1)=0,0,IF(B187="N",SUMIFS(TOther[Amount],TOther[Frequency],$Q$1,TOther[Start Date],"&lt;="&amp;$A187,TOther[End Date Calc],"&gt;="&amp;A187,TOther[Start Day],DAY(A187)),SUMIFS(TOther[Amount],TOther[Frequency],$Q$1,TOther[Start Date],"&lt;="&amp;$A187,TOther[End Date Calc],"&gt;="&amp;A187,TOther[Start Day],"&gt;="&amp;DAY(A187)))))</f>
        <v>0</v>
      </c>
      <c r="R187" s="8" cm="1">
        <f t="array" ref="R187">IF(A187="","",IF(COUNTIF(TOther[Frequency],R$1)=0,0,SUMPRODUCT(--(TOther[Frequency]=R$1),--(TOther[Start Date]&lt;=A187),--(TOther[End Date Calc]&gt;=A187),IF(B187="N",--(TOther[Start Day]=DAY(A187)),--(TOther[Start Day]&gt;=DAY(A187))),--(IFERROR(MOD(TOther[Start Month]-MONTH(A187)+2,2),1)=0),TOther[Amount])))</f>
        <v>0</v>
      </c>
      <c r="S187" s="8" cm="1">
        <f t="array" ref="S187">IF(A187="","",IF(COUNTIF(TOther[Frequency],S$1)=0,0,SUMPRODUCT(--(TOther[Frequency]=S$1),--(TOther[Start Date]&lt;=A187),--(TOther[End Date Calc]&gt;=A187),IF(B187="N",--(TOther[Start Day]=DAY(A187)),--(TOther[Start Day]&gt;=DAY(A187))),--(IFERROR(MOD(TOther[Start Month]-MONTH(A187)+3,3),1)=0),TOther[Amount])))</f>
        <v>0</v>
      </c>
      <c r="T187" s="8" cm="1">
        <f t="array" ref="T187">IF($A187="","",IF(COUNTIF(TOther[Frequency],T$1)=0,0,SUMPRODUCT(--(TOther[Frequency]=T$1),--(TOther[Start Date]&lt;=$A187),--(TOther[End Date Calc]&gt;=$A187),IF($B187="N",--(TOther[Start Day]=DAY($A187)),--(TOther[Start Day]&gt;=DAY($A187))),--(IFERROR(MOD(TOther[Start Month]-MONTH($A187)+4,4),1)=0),TOther[Amount])))</f>
        <v>0</v>
      </c>
      <c r="U187" s="8" cm="1">
        <f t="array" ref="U187">IF(A187="","",IF(COUNTIF(TOther[Frequency],$U$1)=0,0,SUMPRODUCT(--(TOther[Frequency]=$U$1),--(TOther[Start Date]&lt;=A187),--(TOther[End Date Calc]&gt;=A187),IF(B187="N",--(TOther[Start Day]=DAY(A187)),--(TOther[Start Day]&gt;=DAY(A187))),--(IFERROR(MOD(TOther[Start Month]-MONTH(A187)+6,6),1)=0),TOther[Amount])))</f>
        <v>0</v>
      </c>
      <c r="V187" s="8" cm="1">
        <f t="array" ref="V187">IF(A187="","",IF(COUNTIF(TOther[Frequency],$V$1)=0,0,SUMPRODUCT(--(TOther[Frequency]=$V$1),--(TOther[Start Date]&lt;=A187),--(TOther[End Date Calc]&gt;=A187),IF(B187="N",--(TOther[Start Day]=DAY(A187)),--(TOther[Start Day]&gt;=DAY(A187))),--(IFERROR(MOD(TOther[Start Month]-MONTH(A187)+12,12),1)=0),TOther[Amount])))</f>
        <v>0</v>
      </c>
      <c r="W187" s="8">
        <f>IF(A187="","",SUMIFS(TOther[Amount],TOther[Start Date],A187,TOther[Frequency],$W$1))</f>
        <v>0</v>
      </c>
      <c r="X187" s="9">
        <f t="shared" si="10"/>
        <v>35</v>
      </c>
      <c r="Y187" s="9">
        <f t="shared" si="14"/>
        <v>0</v>
      </c>
      <c r="Z187" s="8" cm="1">
        <f t="array" ref="Z187">IF(A187="","",IF(COUNTIF('2) Income'!$D$13:$D$32,"Weekly")=0,0,SUMPRODUCT(--(IFERROR(MOD(A187-'2) Income'!$F$13:$F$32,7),1)=0),--('2) Income'!$D$13:$D$32="Weekly"),--('2) Income'!$F$13:$F$32&lt;=A187),'2) Income'!$E$13:$E$32)))</f>
        <v>0</v>
      </c>
      <c r="AA187" s="8" cm="1">
        <f t="array" ref="AA187">IF(A187="","",IF(COUNTIF('2) Income'!$D$13:$D$32,"Every Other Week")=0,0,SUMPRODUCT(--(IFERROR(MOD(A187-'2) Income'!$F$13:$F$32,14),1)=0),--('2) Income'!$D$13:$D$32="Every Other Week"),--('2) Income'!$F$13:$F$32&lt;=A187),'2) Income'!$E$13:$E$32)))</f>
        <v>0</v>
      </c>
      <c r="AB187" s="8">
        <f>IF(A187="","",IF(COUNTIF('2) Income'!$D$13:$D$32,"1st and 15th")=0,0,IF(OR(DAY(A187)=1,DAY(A187)=15),SUMIFS('2) Income'!$E$13:$E$32,'2) Income'!$D$13:$D$32,"1st and 15th",'2) Income'!$F$13:$F$32,"&lt;="&amp;$A187),0)))</f>
        <v>0</v>
      </c>
      <c r="AC187" s="8">
        <f>IF(A187="","",IF(COUNTIF('2) Income'!$D$13:$D$32,"2nd Wednesday")=0,0,IF(A187=(A187-DAY(A187)+1+2*7-WEEKDAY(A187-DAY(A187)+8-4,1)),SUMIFS('2) Income'!$E$13:$E$32,'2) Income'!$D$13:$D$32,"2nd Wednesday",'2) Income'!$F$13:$F$32,"&lt;="&amp;$A187),0)))</f>
        <v>0</v>
      </c>
      <c r="AD187" s="8">
        <f>IF(A187="","",IF(COUNTIF('2) Income'!$D$13:$D$32,"3rd Wednesday")=0,0,IF(A187=(A187-DAY(A187)+1+3*7-WEEKDAY(A187-DAY(A187)+8-4,1)),SUMIFS('2) Income'!$E$13:$E$32,'2) Income'!$D$13:$D$32,"3rd Wednesday",'2) Income'!$F$13:$F$32,"&lt;="&amp;$A187),0)))</f>
        <v>0</v>
      </c>
      <c r="AE187" s="8">
        <f>IF(A187="","",IF(COUNTIF('2) Income'!$D$13:$D$32,"4th Wednesday")=0,0,IF(A187=(A187-DAY(A187)+1+4*7-WEEKDAY(A187-DAY(A187)+8-4,1)),SUMIFS('2) Income'!$E$13:$E$32,'2) Income'!$D$13:$D$32,"4th Wednesday",'2) Income'!$F$13:$F$32,"&lt;="&amp;$A187),0)))</f>
        <v>0</v>
      </c>
      <c r="AF187" s="8" cm="1">
        <f t="array" ref="AF187">IF(A187="","",IF(COUNTIF('2) Income'!$D$13:$D$32,"Every 4 Weeks")=0,0,SUMPRODUCT(--(IFERROR(MOD(A187-'2) Income'!$F$13:$F$32,28),1)=0),--('2) Income'!$D$13:$D$32="Every 4 Weeks"),--('2) Income'!$F$13:$F$32&lt;=A187),'2) Income'!$E$13:$E$32)))</f>
        <v>0</v>
      </c>
      <c r="AG187" s="8">
        <f>IF(A187="","",IF(COUNTIF('2) Income'!$D$13:$D$32,"Monthly")=0,0,IF(B187="N",SUMIFS('2) Income'!$E$13:$E$32,'2) Income'!$D$13:$D$32,"monthly",'2) Income'!$F$13:$F$32,"&lt;="&amp;$A187,'2) Income'!$I$13:$I$32,DAY(A187)),SUMIFS('2) Income'!$E$13:$E$32,'2) Income'!$D$13:$D$32,"monthly",'2) Income'!$F$13:$F$32,"&lt;="&amp;$A187,'2) Income'!$I$13:$I$32,"&gt;="&amp;DAY(A187)))))</f>
        <v>0</v>
      </c>
      <c r="AH187" s="8" cm="1">
        <f t="array" ref="AH187">IF(A187="","",IF(COUNTIF('2) Income'!$D$13:$D$32,"Yearly")=0,0,SUMPRODUCT(--('2) Income'!$D$13:$D$32="Yearly"),--('2) Income'!$F$13:$F$32&lt;=A187),IF(B187="N",--('2) Income'!$I$13:$I$32=DAY(A187)),--('2) Income'!$I$13:$I$32&gt;=DAY(A187))),--(IFERROR(MOD('2) Income'!$H$13:$H$32-MONTH(A187)+12,12),1)=0),'2) Income'!$E$13:$E$32)))</f>
        <v>0</v>
      </c>
      <c r="AI187" s="8">
        <f>IF(A187="","",IF(COUNTIF('2) Income'!$D$13:$D$32,"one-time")=0,0,SUMIFS('2) Income'!$E$13:$E$32,'2) Income'!$D$13:$D$32,"one-time",'2) Income'!$F$13:$F$32,"="&amp;$A187)))</f>
        <v>0</v>
      </c>
      <c r="AJ187" s="9">
        <f t="shared" si="11"/>
        <v>0</v>
      </c>
    </row>
    <row r="188" spans="1:36">
      <c r="A188" s="7">
        <f>IF(A187="","",IF(A187+1&lt;='1) Period'!$E$21,A187+1,""))</f>
        <v>45660</v>
      </c>
      <c r="B188" s="7" t="str">
        <f t="shared" si="12"/>
        <v>N</v>
      </c>
      <c r="C188" t="str">
        <f t="shared" si="13"/>
        <v>F</v>
      </c>
      <c r="D188" s="8">
        <f>IF(A188="","",IF(TEXT(A188,"dddd")='4) Happy Money'!$E$23,WAllowance,0))</f>
        <v>0</v>
      </c>
      <c r="E188" s="8">
        <f>IF(A188="","",IF(B188="N",SUMIF(TMonthly[Day of the Month],DAY(A188),TMonthly[Amount]),SUMIF(TMonthly[Day of the Month],"&gt;="&amp;DAY(A188),TMonthly[Amount])))</f>
        <v>35</v>
      </c>
      <c r="F188" s="8" cm="1">
        <f t="array" ref="F188">IF(A188="","",SUMPRODUCT(--(TYearly[Due Date]&lt;=A188),IF(B188="N",--(TYearly[Day]=DAY(A188)),--(TYearly[Day]&gt;=DAY(A188))),--(IFERROR(MOD(TYearly[Month]-MONTH(A188)+12,12),1)=0),TYearly[Amount]))</f>
        <v>0</v>
      </c>
      <c r="G188" s="8">
        <f>IF(A188="","",SUMIF(TOneTime[Due Date],A188,TOneTime[Amount]))</f>
        <v>0</v>
      </c>
      <c r="H188" s="8" cm="1">
        <f t="array" ref="H188">IF(A188="","",IF(COUNTIF(TOther[Frequency],$H$1)=0,0,SUMPRODUCT(--(IFERROR(MOD(A188-TOther[Start Date],7),1)=0),--(TOther[Frequency]=$H$1),--(TOther[Start Date]&lt;=A188),--(TOther[End Date Calc]&gt;=A188),TOther[Amount])))</f>
        <v>0</v>
      </c>
      <c r="I188" s="8" cm="1">
        <f t="array" ref="I188">IF(A188="","",IF(COUNTIF(TOther[Frequency],$I$1)=0,0,SUMPRODUCT(--(IFERROR(MOD(A188-TOther[Start Date],14),1)=0),--(TOther[Frequency]=$I$1),--(TOther[Start Date]&lt;=A188),--(TOther[End Date Calc]&gt;=A188),TOther[Amount])))</f>
        <v>0</v>
      </c>
      <c r="J188" s="8">
        <f>IF(A188="","",IF(COUNTIF(TOther[Frequency],$J$1)=0,0,IF(OR(DAY(A188)=1,DAY(A188)=15),SUMIFS(TOther[Amount],TOther[Frequency],$J$1,TOther[Start Date],"&lt;="&amp;$A188,TOther[End Date Calc],"&gt;="&amp;A188),0)))</f>
        <v>0</v>
      </c>
      <c r="K188" s="8">
        <f>IF(A188="","",IF(COUNTIF(TOther[Frequency],$K$1)=0,0,IF(A188=(A188-DAY(A188)+1+2*7-WEEKDAY(A188-DAY(A188)+8-4,1)),SUMIFS(TOther[Amount],TOther[Frequency],$K$1,TOther[Start Date],"&lt;="&amp;$A188,TOther[End Date Calc],"&gt;="&amp;A188),0)))</f>
        <v>0</v>
      </c>
      <c r="L188" s="8">
        <f>IF(A188="","",IF(COUNTIF(TOther[Frequency],$L$1)=0,0,IF(A188=(A188-DAY(A188)+1+3*7-WEEKDAY(A188-DAY(A188)+8-4,1)),SUMIFS(TOther[Amount],TOther[Frequency],$L$1,TOther[Start Date],"&lt;="&amp;$A188,TOther[End Date Calc],"&gt;="&amp;A188),0)))</f>
        <v>0</v>
      </c>
      <c r="M188" s="8">
        <f>IF(A188="","",IF(COUNTIF(TOther[Frequency],$M$1)=0,0,IF(A188=(A188-DAY(A188)+1+4*7-WEEKDAY(A188-DAY(A188)+8-4,1)),SUMIFS(TOther[Amount],TOther[Frequency],$M$1,TOther[Start Date],"&lt;="&amp;$A188,TOther[End Date Calc],"&gt;="&amp;A188),0)))</f>
        <v>0</v>
      </c>
      <c r="N188" s="8" cm="1">
        <f t="array" ref="N188">IF(A188="","",IF(COUNTIF(TOther[Frequency],$N$1)=0,0,SUMPRODUCT(--(IFERROR(MOD(A188-TOther[Start Date],28),1)=0),--(TOther[Frequency]=$N$1),--(TOther[Start Date]&lt;=A188),--(TOther[End Date Calc]&gt;=A188),TOther[Amount])))</f>
        <v>0</v>
      </c>
      <c r="O188" s="8" cm="1">
        <f t="array" ref="O188">IF(A188="","",IF(COUNTIF(TOther[Frequency],$O$1)=0,0,SUMPRODUCT(--(IFERROR(MOD(A188-TOther[Start Date],42),1)=0),--(TOther[Frequency]=$O$1),--(TOther[Start Date]&lt;=A188),--(TOther[End Date Calc]&gt;=A188),TOther[Amount])))</f>
        <v>0</v>
      </c>
      <c r="P188" s="8" cm="1">
        <f t="array" ref="P188">IF(A188="","",IF(COUNTIF(TOther[Frequency],$P$1)=0,0,SUMPRODUCT(--(IFERROR(MOD(A188-TOther[Start Date],56),1)=0),--(TOther[Frequency]=$P$1),--(TOther[Start Date]&lt;=A188),--(TOther[End Date Calc]&gt;=A188),TOther[Amount])))</f>
        <v>0</v>
      </c>
      <c r="Q188" s="8">
        <f>IF(A188="","",IF(COUNTIF(TOther[Frequency],$Q$1)=0,0,IF(B188="N",SUMIFS(TOther[Amount],TOther[Frequency],$Q$1,TOther[Start Date],"&lt;="&amp;$A188,TOther[End Date Calc],"&gt;="&amp;A188,TOther[Start Day],DAY(A188)),SUMIFS(TOther[Amount],TOther[Frequency],$Q$1,TOther[Start Date],"&lt;="&amp;$A188,TOther[End Date Calc],"&gt;="&amp;A188,TOther[Start Day],"&gt;="&amp;DAY(A188)))))</f>
        <v>0</v>
      </c>
      <c r="R188" s="8" cm="1">
        <f t="array" ref="R188">IF(A188="","",IF(COUNTIF(TOther[Frequency],R$1)=0,0,SUMPRODUCT(--(TOther[Frequency]=R$1),--(TOther[Start Date]&lt;=A188),--(TOther[End Date Calc]&gt;=A188),IF(B188="N",--(TOther[Start Day]=DAY(A188)),--(TOther[Start Day]&gt;=DAY(A188))),--(IFERROR(MOD(TOther[Start Month]-MONTH(A188)+2,2),1)=0),TOther[Amount])))</f>
        <v>0</v>
      </c>
      <c r="S188" s="8" cm="1">
        <f t="array" ref="S188">IF(A188="","",IF(COUNTIF(TOther[Frequency],S$1)=0,0,SUMPRODUCT(--(TOther[Frequency]=S$1),--(TOther[Start Date]&lt;=A188),--(TOther[End Date Calc]&gt;=A188),IF(B188="N",--(TOther[Start Day]=DAY(A188)),--(TOther[Start Day]&gt;=DAY(A188))),--(IFERROR(MOD(TOther[Start Month]-MONTH(A188)+3,3),1)=0),TOther[Amount])))</f>
        <v>0</v>
      </c>
      <c r="T188" s="8" cm="1">
        <f t="array" ref="T188">IF($A188="","",IF(COUNTIF(TOther[Frequency],T$1)=0,0,SUMPRODUCT(--(TOther[Frequency]=T$1),--(TOther[Start Date]&lt;=$A188),--(TOther[End Date Calc]&gt;=$A188),IF($B188="N",--(TOther[Start Day]=DAY($A188)),--(TOther[Start Day]&gt;=DAY($A188))),--(IFERROR(MOD(TOther[Start Month]-MONTH($A188)+4,4),1)=0),TOther[Amount])))</f>
        <v>0</v>
      </c>
      <c r="U188" s="8" cm="1">
        <f t="array" ref="U188">IF(A188="","",IF(COUNTIF(TOther[Frequency],$U$1)=0,0,SUMPRODUCT(--(TOther[Frequency]=$U$1),--(TOther[Start Date]&lt;=A188),--(TOther[End Date Calc]&gt;=A188),IF(B188="N",--(TOther[Start Day]=DAY(A188)),--(TOther[Start Day]&gt;=DAY(A188))),--(IFERROR(MOD(TOther[Start Month]-MONTH(A188)+6,6),1)=0),TOther[Amount])))</f>
        <v>0</v>
      </c>
      <c r="V188" s="8" cm="1">
        <f t="array" ref="V188">IF(A188="","",IF(COUNTIF(TOther[Frequency],$V$1)=0,0,SUMPRODUCT(--(TOther[Frequency]=$V$1),--(TOther[Start Date]&lt;=A188),--(TOther[End Date Calc]&gt;=A188),IF(B188="N",--(TOther[Start Day]=DAY(A188)),--(TOther[Start Day]&gt;=DAY(A188))),--(IFERROR(MOD(TOther[Start Month]-MONTH(A188)+12,12),1)=0),TOther[Amount])))</f>
        <v>0</v>
      </c>
      <c r="W188" s="8">
        <f>IF(A188="","",SUMIFS(TOther[Amount],TOther[Start Date],A188,TOther[Frequency],$W$1))</f>
        <v>0</v>
      </c>
      <c r="X188" s="9">
        <f t="shared" si="10"/>
        <v>35</v>
      </c>
      <c r="Y188" s="9">
        <f t="shared" si="14"/>
        <v>0</v>
      </c>
      <c r="Z188" s="8" cm="1">
        <f t="array" ref="Z188">IF(A188="","",IF(COUNTIF('2) Income'!$D$13:$D$32,"Weekly")=0,0,SUMPRODUCT(--(IFERROR(MOD(A188-'2) Income'!$F$13:$F$32,7),1)=0),--('2) Income'!$D$13:$D$32="Weekly"),--('2) Income'!$F$13:$F$32&lt;=A188),'2) Income'!$E$13:$E$32)))</f>
        <v>0</v>
      </c>
      <c r="AA188" s="8" cm="1">
        <f t="array" ref="AA188">IF(A188="","",IF(COUNTIF('2) Income'!$D$13:$D$32,"Every Other Week")=0,0,SUMPRODUCT(--(IFERROR(MOD(A188-'2) Income'!$F$13:$F$32,14),1)=0),--('2) Income'!$D$13:$D$32="Every Other Week"),--('2) Income'!$F$13:$F$32&lt;=A188),'2) Income'!$E$13:$E$32)))</f>
        <v>2300</v>
      </c>
      <c r="AB188" s="8">
        <f>IF(A188="","",IF(COUNTIF('2) Income'!$D$13:$D$32,"1st and 15th")=0,0,IF(OR(DAY(A188)=1,DAY(A188)=15),SUMIFS('2) Income'!$E$13:$E$32,'2) Income'!$D$13:$D$32,"1st and 15th",'2) Income'!$F$13:$F$32,"&lt;="&amp;$A188),0)))</f>
        <v>0</v>
      </c>
      <c r="AC188" s="8">
        <f>IF(A188="","",IF(COUNTIF('2) Income'!$D$13:$D$32,"2nd Wednesday")=0,0,IF(A188=(A188-DAY(A188)+1+2*7-WEEKDAY(A188-DAY(A188)+8-4,1)),SUMIFS('2) Income'!$E$13:$E$32,'2) Income'!$D$13:$D$32,"2nd Wednesday",'2) Income'!$F$13:$F$32,"&lt;="&amp;$A188),0)))</f>
        <v>0</v>
      </c>
      <c r="AD188" s="8">
        <f>IF(A188="","",IF(COUNTIF('2) Income'!$D$13:$D$32,"3rd Wednesday")=0,0,IF(A188=(A188-DAY(A188)+1+3*7-WEEKDAY(A188-DAY(A188)+8-4,1)),SUMIFS('2) Income'!$E$13:$E$32,'2) Income'!$D$13:$D$32,"3rd Wednesday",'2) Income'!$F$13:$F$32,"&lt;="&amp;$A188),0)))</f>
        <v>0</v>
      </c>
      <c r="AE188" s="8">
        <f>IF(A188="","",IF(COUNTIF('2) Income'!$D$13:$D$32,"4th Wednesday")=0,0,IF(A188=(A188-DAY(A188)+1+4*7-WEEKDAY(A188-DAY(A188)+8-4,1)),SUMIFS('2) Income'!$E$13:$E$32,'2) Income'!$D$13:$D$32,"4th Wednesday",'2) Income'!$F$13:$F$32,"&lt;="&amp;$A188),0)))</f>
        <v>0</v>
      </c>
      <c r="AF188" s="8" cm="1">
        <f t="array" ref="AF188">IF(A188="","",IF(COUNTIF('2) Income'!$D$13:$D$32,"Every 4 Weeks")=0,0,SUMPRODUCT(--(IFERROR(MOD(A188-'2) Income'!$F$13:$F$32,28),1)=0),--('2) Income'!$D$13:$D$32="Every 4 Weeks"),--('2) Income'!$F$13:$F$32&lt;=A188),'2) Income'!$E$13:$E$32)))</f>
        <v>0</v>
      </c>
      <c r="AG188" s="8">
        <f>IF(A188="","",IF(COUNTIF('2) Income'!$D$13:$D$32,"Monthly")=0,0,IF(B188="N",SUMIFS('2) Income'!$E$13:$E$32,'2) Income'!$D$13:$D$32,"monthly",'2) Income'!$F$13:$F$32,"&lt;="&amp;$A188,'2) Income'!$I$13:$I$32,DAY(A188)),SUMIFS('2) Income'!$E$13:$E$32,'2) Income'!$D$13:$D$32,"monthly",'2) Income'!$F$13:$F$32,"&lt;="&amp;$A188,'2) Income'!$I$13:$I$32,"&gt;="&amp;DAY(A188)))))</f>
        <v>0</v>
      </c>
      <c r="AH188" s="8" cm="1">
        <f t="array" ref="AH188">IF(A188="","",IF(COUNTIF('2) Income'!$D$13:$D$32,"Yearly")=0,0,SUMPRODUCT(--('2) Income'!$D$13:$D$32="Yearly"),--('2) Income'!$F$13:$F$32&lt;=A188),IF(B188="N",--('2) Income'!$I$13:$I$32=DAY(A188)),--('2) Income'!$I$13:$I$32&gt;=DAY(A188))),--(IFERROR(MOD('2) Income'!$H$13:$H$32-MONTH(A188)+12,12),1)=0),'2) Income'!$E$13:$E$32)))</f>
        <v>0</v>
      </c>
      <c r="AI188" s="8">
        <f>IF(A188="","",IF(COUNTIF('2) Income'!$D$13:$D$32,"one-time")=0,0,SUMIFS('2) Income'!$E$13:$E$32,'2) Income'!$D$13:$D$32,"one-time",'2) Income'!$F$13:$F$32,"="&amp;$A188)))</f>
        <v>0</v>
      </c>
      <c r="AJ188" s="9">
        <f t="shared" si="11"/>
        <v>2300</v>
      </c>
    </row>
    <row r="189" spans="1:36">
      <c r="A189" s="7">
        <f>IF(A188="","",IF(A188+1&lt;='1) Period'!$E$21,A188+1,""))</f>
        <v>45661</v>
      </c>
      <c r="B189" s="7" t="str">
        <f t="shared" si="12"/>
        <v>N</v>
      </c>
      <c r="C189" t="str">
        <f t="shared" si="13"/>
        <v>Y</v>
      </c>
      <c r="D189" s="8">
        <f>IF(A189="","",IF(TEXT(A189,"dddd")='4) Happy Money'!$E$23,WAllowance,0))</f>
        <v>0</v>
      </c>
      <c r="E189" s="8">
        <f>IF(A189="","",IF(B189="N",SUMIF(TMonthly[Day of the Month],DAY(A189),TMonthly[Amount]),SUMIF(TMonthly[Day of the Month],"&gt;="&amp;DAY(A189),TMonthly[Amount])))</f>
        <v>35</v>
      </c>
      <c r="F189" s="8" cm="1">
        <f t="array" ref="F189">IF(A189="","",SUMPRODUCT(--(TYearly[Due Date]&lt;=A189),IF(B189="N",--(TYearly[Day]=DAY(A189)),--(TYearly[Day]&gt;=DAY(A189))),--(IFERROR(MOD(TYearly[Month]-MONTH(A189)+12,12),1)=0),TYearly[Amount]))</f>
        <v>0</v>
      </c>
      <c r="G189" s="8">
        <f>IF(A189="","",SUMIF(TOneTime[Due Date],A189,TOneTime[Amount]))</f>
        <v>0</v>
      </c>
      <c r="H189" s="8" cm="1">
        <f t="array" ref="H189">IF(A189="","",IF(COUNTIF(TOther[Frequency],$H$1)=0,0,SUMPRODUCT(--(IFERROR(MOD(A189-TOther[Start Date],7),1)=0),--(TOther[Frequency]=$H$1),--(TOther[Start Date]&lt;=A189),--(TOther[End Date Calc]&gt;=A189),TOther[Amount])))</f>
        <v>0</v>
      </c>
      <c r="I189" s="8" cm="1">
        <f t="array" ref="I189">IF(A189="","",IF(COUNTIF(TOther[Frequency],$I$1)=0,0,SUMPRODUCT(--(IFERROR(MOD(A189-TOther[Start Date],14),1)=0),--(TOther[Frequency]=$I$1),--(TOther[Start Date]&lt;=A189),--(TOther[End Date Calc]&gt;=A189),TOther[Amount])))</f>
        <v>0</v>
      </c>
      <c r="J189" s="8">
        <f>IF(A189="","",IF(COUNTIF(TOther[Frequency],$J$1)=0,0,IF(OR(DAY(A189)=1,DAY(A189)=15),SUMIFS(TOther[Amount],TOther[Frequency],$J$1,TOther[Start Date],"&lt;="&amp;$A189,TOther[End Date Calc],"&gt;="&amp;A189),0)))</f>
        <v>0</v>
      </c>
      <c r="K189" s="8">
        <f>IF(A189="","",IF(COUNTIF(TOther[Frequency],$K$1)=0,0,IF(A189=(A189-DAY(A189)+1+2*7-WEEKDAY(A189-DAY(A189)+8-4,1)),SUMIFS(TOther[Amount],TOther[Frequency],$K$1,TOther[Start Date],"&lt;="&amp;$A189,TOther[End Date Calc],"&gt;="&amp;A189),0)))</f>
        <v>0</v>
      </c>
      <c r="L189" s="8">
        <f>IF(A189="","",IF(COUNTIF(TOther[Frequency],$L$1)=0,0,IF(A189=(A189-DAY(A189)+1+3*7-WEEKDAY(A189-DAY(A189)+8-4,1)),SUMIFS(TOther[Amount],TOther[Frequency],$L$1,TOther[Start Date],"&lt;="&amp;$A189,TOther[End Date Calc],"&gt;="&amp;A189),0)))</f>
        <v>0</v>
      </c>
      <c r="M189" s="8">
        <f>IF(A189="","",IF(COUNTIF(TOther[Frequency],$M$1)=0,0,IF(A189=(A189-DAY(A189)+1+4*7-WEEKDAY(A189-DAY(A189)+8-4,1)),SUMIFS(TOther[Amount],TOther[Frequency],$M$1,TOther[Start Date],"&lt;="&amp;$A189,TOther[End Date Calc],"&gt;="&amp;A189),0)))</f>
        <v>0</v>
      </c>
      <c r="N189" s="8" cm="1">
        <f t="array" ref="N189">IF(A189="","",IF(COUNTIF(TOther[Frequency],$N$1)=0,0,SUMPRODUCT(--(IFERROR(MOD(A189-TOther[Start Date],28),1)=0),--(TOther[Frequency]=$N$1),--(TOther[Start Date]&lt;=A189),--(TOther[End Date Calc]&gt;=A189),TOther[Amount])))</f>
        <v>0</v>
      </c>
      <c r="O189" s="8" cm="1">
        <f t="array" ref="O189">IF(A189="","",IF(COUNTIF(TOther[Frequency],$O$1)=0,0,SUMPRODUCT(--(IFERROR(MOD(A189-TOther[Start Date],42),1)=0),--(TOther[Frequency]=$O$1),--(TOther[Start Date]&lt;=A189),--(TOther[End Date Calc]&gt;=A189),TOther[Amount])))</f>
        <v>0</v>
      </c>
      <c r="P189" s="8" cm="1">
        <f t="array" ref="P189">IF(A189="","",IF(COUNTIF(TOther[Frequency],$P$1)=0,0,SUMPRODUCT(--(IFERROR(MOD(A189-TOther[Start Date],56),1)=0),--(TOther[Frequency]=$P$1),--(TOther[Start Date]&lt;=A189),--(TOther[End Date Calc]&gt;=A189),TOther[Amount])))</f>
        <v>0</v>
      </c>
      <c r="Q189" s="8">
        <f>IF(A189="","",IF(COUNTIF(TOther[Frequency],$Q$1)=0,0,IF(B189="N",SUMIFS(TOther[Amount],TOther[Frequency],$Q$1,TOther[Start Date],"&lt;="&amp;$A189,TOther[End Date Calc],"&gt;="&amp;A189,TOther[Start Day],DAY(A189)),SUMIFS(TOther[Amount],TOther[Frequency],$Q$1,TOther[Start Date],"&lt;="&amp;$A189,TOther[End Date Calc],"&gt;="&amp;A189,TOther[Start Day],"&gt;="&amp;DAY(A189)))))</f>
        <v>0</v>
      </c>
      <c r="R189" s="8" cm="1">
        <f t="array" ref="R189">IF(A189="","",IF(COUNTIF(TOther[Frequency],R$1)=0,0,SUMPRODUCT(--(TOther[Frequency]=R$1),--(TOther[Start Date]&lt;=A189),--(TOther[End Date Calc]&gt;=A189),IF(B189="N",--(TOther[Start Day]=DAY(A189)),--(TOther[Start Day]&gt;=DAY(A189))),--(IFERROR(MOD(TOther[Start Month]-MONTH(A189)+2,2),1)=0),TOther[Amount])))</f>
        <v>0</v>
      </c>
      <c r="S189" s="8" cm="1">
        <f t="array" ref="S189">IF(A189="","",IF(COUNTIF(TOther[Frequency],S$1)=0,0,SUMPRODUCT(--(TOther[Frequency]=S$1),--(TOther[Start Date]&lt;=A189),--(TOther[End Date Calc]&gt;=A189),IF(B189="N",--(TOther[Start Day]=DAY(A189)),--(TOther[Start Day]&gt;=DAY(A189))),--(IFERROR(MOD(TOther[Start Month]-MONTH(A189)+3,3),1)=0),TOther[Amount])))</f>
        <v>0</v>
      </c>
      <c r="T189" s="8" cm="1">
        <f t="array" ref="T189">IF($A189="","",IF(COUNTIF(TOther[Frequency],T$1)=0,0,SUMPRODUCT(--(TOther[Frequency]=T$1),--(TOther[Start Date]&lt;=$A189),--(TOther[End Date Calc]&gt;=$A189),IF($B189="N",--(TOther[Start Day]=DAY($A189)),--(TOther[Start Day]&gt;=DAY($A189))),--(IFERROR(MOD(TOther[Start Month]-MONTH($A189)+4,4),1)=0),TOther[Amount])))</f>
        <v>0</v>
      </c>
      <c r="U189" s="8" cm="1">
        <f t="array" ref="U189">IF(A189="","",IF(COUNTIF(TOther[Frequency],$U$1)=0,0,SUMPRODUCT(--(TOther[Frequency]=$U$1),--(TOther[Start Date]&lt;=A189),--(TOther[End Date Calc]&gt;=A189),IF(B189="N",--(TOther[Start Day]=DAY(A189)),--(TOther[Start Day]&gt;=DAY(A189))),--(IFERROR(MOD(TOther[Start Month]-MONTH(A189)+6,6),1)=0),TOther[Amount])))</f>
        <v>0</v>
      </c>
      <c r="V189" s="8" cm="1">
        <f t="array" ref="V189">IF(A189="","",IF(COUNTIF(TOther[Frequency],$V$1)=0,0,SUMPRODUCT(--(TOther[Frequency]=$V$1),--(TOther[Start Date]&lt;=A189),--(TOther[End Date Calc]&gt;=A189),IF(B189="N",--(TOther[Start Day]=DAY(A189)),--(TOther[Start Day]&gt;=DAY(A189))),--(IFERROR(MOD(TOther[Start Month]-MONTH(A189)+12,12),1)=0),TOther[Amount])))</f>
        <v>0</v>
      </c>
      <c r="W189" s="8">
        <f>IF(A189="","",SUMIFS(TOther[Amount],TOther[Start Date],A189,TOther[Frequency],$W$1))</f>
        <v>0</v>
      </c>
      <c r="X189" s="9">
        <f t="shared" si="10"/>
        <v>35</v>
      </c>
      <c r="Y189" s="9">
        <f t="shared" si="14"/>
        <v>0</v>
      </c>
      <c r="Z189" s="8" cm="1">
        <f t="array" ref="Z189">IF(A189="","",IF(COUNTIF('2) Income'!$D$13:$D$32,"Weekly")=0,0,SUMPRODUCT(--(IFERROR(MOD(A189-'2) Income'!$F$13:$F$32,7),1)=0),--('2) Income'!$D$13:$D$32="Weekly"),--('2) Income'!$F$13:$F$32&lt;=A189),'2) Income'!$E$13:$E$32)))</f>
        <v>0</v>
      </c>
      <c r="AA189" s="8" cm="1">
        <f t="array" ref="AA189">IF(A189="","",IF(COUNTIF('2) Income'!$D$13:$D$32,"Every Other Week")=0,0,SUMPRODUCT(--(IFERROR(MOD(A189-'2) Income'!$F$13:$F$32,14),1)=0),--('2) Income'!$D$13:$D$32="Every Other Week"),--('2) Income'!$F$13:$F$32&lt;=A189),'2) Income'!$E$13:$E$32)))</f>
        <v>0</v>
      </c>
      <c r="AB189" s="8">
        <f>IF(A189="","",IF(COUNTIF('2) Income'!$D$13:$D$32,"1st and 15th")=0,0,IF(OR(DAY(A189)=1,DAY(A189)=15),SUMIFS('2) Income'!$E$13:$E$32,'2) Income'!$D$13:$D$32,"1st and 15th",'2) Income'!$F$13:$F$32,"&lt;="&amp;$A189),0)))</f>
        <v>0</v>
      </c>
      <c r="AC189" s="8">
        <f>IF(A189="","",IF(COUNTIF('2) Income'!$D$13:$D$32,"2nd Wednesday")=0,0,IF(A189=(A189-DAY(A189)+1+2*7-WEEKDAY(A189-DAY(A189)+8-4,1)),SUMIFS('2) Income'!$E$13:$E$32,'2) Income'!$D$13:$D$32,"2nd Wednesday",'2) Income'!$F$13:$F$32,"&lt;="&amp;$A189),0)))</f>
        <v>0</v>
      </c>
      <c r="AD189" s="8">
        <f>IF(A189="","",IF(COUNTIF('2) Income'!$D$13:$D$32,"3rd Wednesday")=0,0,IF(A189=(A189-DAY(A189)+1+3*7-WEEKDAY(A189-DAY(A189)+8-4,1)),SUMIFS('2) Income'!$E$13:$E$32,'2) Income'!$D$13:$D$32,"3rd Wednesday",'2) Income'!$F$13:$F$32,"&lt;="&amp;$A189),0)))</f>
        <v>0</v>
      </c>
      <c r="AE189" s="8">
        <f>IF(A189="","",IF(COUNTIF('2) Income'!$D$13:$D$32,"4th Wednesday")=0,0,IF(A189=(A189-DAY(A189)+1+4*7-WEEKDAY(A189-DAY(A189)+8-4,1)),SUMIFS('2) Income'!$E$13:$E$32,'2) Income'!$D$13:$D$32,"4th Wednesday",'2) Income'!$F$13:$F$32,"&lt;="&amp;$A189),0)))</f>
        <v>0</v>
      </c>
      <c r="AF189" s="8" cm="1">
        <f t="array" ref="AF189">IF(A189="","",IF(COUNTIF('2) Income'!$D$13:$D$32,"Every 4 Weeks")=0,0,SUMPRODUCT(--(IFERROR(MOD(A189-'2) Income'!$F$13:$F$32,28),1)=0),--('2) Income'!$D$13:$D$32="Every 4 Weeks"),--('2) Income'!$F$13:$F$32&lt;=A189),'2) Income'!$E$13:$E$32)))</f>
        <v>0</v>
      </c>
      <c r="AG189" s="8">
        <f>IF(A189="","",IF(COUNTIF('2) Income'!$D$13:$D$32,"Monthly")=0,0,IF(B189="N",SUMIFS('2) Income'!$E$13:$E$32,'2) Income'!$D$13:$D$32,"monthly",'2) Income'!$F$13:$F$32,"&lt;="&amp;$A189,'2) Income'!$I$13:$I$32,DAY(A189)),SUMIFS('2) Income'!$E$13:$E$32,'2) Income'!$D$13:$D$32,"monthly",'2) Income'!$F$13:$F$32,"&lt;="&amp;$A189,'2) Income'!$I$13:$I$32,"&gt;="&amp;DAY(A189)))))</f>
        <v>0</v>
      </c>
      <c r="AH189" s="8" cm="1">
        <f t="array" ref="AH189">IF(A189="","",IF(COUNTIF('2) Income'!$D$13:$D$32,"Yearly")=0,0,SUMPRODUCT(--('2) Income'!$D$13:$D$32="Yearly"),--('2) Income'!$F$13:$F$32&lt;=A189),IF(B189="N",--('2) Income'!$I$13:$I$32=DAY(A189)),--('2) Income'!$I$13:$I$32&gt;=DAY(A189))),--(IFERROR(MOD('2) Income'!$H$13:$H$32-MONTH(A189)+12,12),1)=0),'2) Income'!$E$13:$E$32)))</f>
        <v>0</v>
      </c>
      <c r="AI189" s="8">
        <f>IF(A189="","",IF(COUNTIF('2) Income'!$D$13:$D$32,"one-time")=0,0,SUMIFS('2) Income'!$E$13:$E$32,'2) Income'!$D$13:$D$32,"one-time",'2) Income'!$F$13:$F$32,"="&amp;$A189)))</f>
        <v>0</v>
      </c>
      <c r="AJ189" s="9">
        <f t="shared" si="11"/>
        <v>0</v>
      </c>
    </row>
    <row r="190" spans="1:36">
      <c r="A190" s="7">
        <f>IF(A189="","",IF(A189+1&lt;='1) Period'!$E$21,A189+1,""))</f>
        <v>45662</v>
      </c>
      <c r="B190" s="7" t="str">
        <f t="shared" si="12"/>
        <v>N</v>
      </c>
      <c r="C190" t="str">
        <f t="shared" si="13"/>
        <v>Y</v>
      </c>
      <c r="D190" s="8">
        <f>IF(A190="","",IF(TEXT(A190,"dddd")='4) Happy Money'!$E$23,WAllowance,0))</f>
        <v>0</v>
      </c>
      <c r="E190" s="8">
        <f>IF(A190="","",IF(B190="N",SUMIF(TMonthly[Day of the Month],DAY(A190),TMonthly[Amount]),SUMIF(TMonthly[Day of the Month],"&gt;="&amp;DAY(A190),TMonthly[Amount])))</f>
        <v>0</v>
      </c>
      <c r="F190" s="8" cm="1">
        <f t="array" ref="F190">IF(A190="","",SUMPRODUCT(--(TYearly[Due Date]&lt;=A190),IF(B190="N",--(TYearly[Day]=DAY(A190)),--(TYearly[Day]&gt;=DAY(A190))),--(IFERROR(MOD(TYearly[Month]-MONTH(A190)+12,12),1)=0),TYearly[Amount]))</f>
        <v>0</v>
      </c>
      <c r="G190" s="8">
        <f>IF(A190="","",SUMIF(TOneTime[Due Date],A190,TOneTime[Amount]))</f>
        <v>0</v>
      </c>
      <c r="H190" s="8" cm="1">
        <f t="array" ref="H190">IF(A190="","",IF(COUNTIF(TOther[Frequency],$H$1)=0,0,SUMPRODUCT(--(IFERROR(MOD(A190-TOther[Start Date],7),1)=0),--(TOther[Frequency]=$H$1),--(TOther[Start Date]&lt;=A190),--(TOther[End Date Calc]&gt;=A190),TOther[Amount])))</f>
        <v>0</v>
      </c>
      <c r="I190" s="8" cm="1">
        <f t="array" ref="I190">IF(A190="","",IF(COUNTIF(TOther[Frequency],$I$1)=0,0,SUMPRODUCT(--(IFERROR(MOD(A190-TOther[Start Date],14),1)=0),--(TOther[Frequency]=$I$1),--(TOther[Start Date]&lt;=A190),--(TOther[End Date Calc]&gt;=A190),TOther[Amount])))</f>
        <v>0</v>
      </c>
      <c r="J190" s="8">
        <f>IF(A190="","",IF(COUNTIF(TOther[Frequency],$J$1)=0,0,IF(OR(DAY(A190)=1,DAY(A190)=15),SUMIFS(TOther[Amount],TOther[Frequency],$J$1,TOther[Start Date],"&lt;="&amp;$A190,TOther[End Date Calc],"&gt;="&amp;A190),0)))</f>
        <v>0</v>
      </c>
      <c r="K190" s="8">
        <f>IF(A190="","",IF(COUNTIF(TOther[Frequency],$K$1)=0,0,IF(A190=(A190-DAY(A190)+1+2*7-WEEKDAY(A190-DAY(A190)+8-4,1)),SUMIFS(TOther[Amount],TOther[Frequency],$K$1,TOther[Start Date],"&lt;="&amp;$A190,TOther[End Date Calc],"&gt;="&amp;A190),0)))</f>
        <v>0</v>
      </c>
      <c r="L190" s="8">
        <f>IF(A190="","",IF(COUNTIF(TOther[Frequency],$L$1)=0,0,IF(A190=(A190-DAY(A190)+1+3*7-WEEKDAY(A190-DAY(A190)+8-4,1)),SUMIFS(TOther[Amount],TOther[Frequency],$L$1,TOther[Start Date],"&lt;="&amp;$A190,TOther[End Date Calc],"&gt;="&amp;A190),0)))</f>
        <v>0</v>
      </c>
      <c r="M190" s="8">
        <f>IF(A190="","",IF(COUNTIF(TOther[Frequency],$M$1)=0,0,IF(A190=(A190-DAY(A190)+1+4*7-WEEKDAY(A190-DAY(A190)+8-4,1)),SUMIFS(TOther[Amount],TOther[Frequency],$M$1,TOther[Start Date],"&lt;="&amp;$A190,TOther[End Date Calc],"&gt;="&amp;A190),0)))</f>
        <v>0</v>
      </c>
      <c r="N190" s="8" cm="1">
        <f t="array" ref="N190">IF(A190="","",IF(COUNTIF(TOther[Frequency],$N$1)=0,0,SUMPRODUCT(--(IFERROR(MOD(A190-TOther[Start Date],28),1)=0),--(TOther[Frequency]=$N$1),--(TOther[Start Date]&lt;=A190),--(TOther[End Date Calc]&gt;=A190),TOther[Amount])))</f>
        <v>0</v>
      </c>
      <c r="O190" s="8" cm="1">
        <f t="array" ref="O190">IF(A190="","",IF(COUNTIF(TOther[Frequency],$O$1)=0,0,SUMPRODUCT(--(IFERROR(MOD(A190-TOther[Start Date],42),1)=0),--(TOther[Frequency]=$O$1),--(TOther[Start Date]&lt;=A190),--(TOther[End Date Calc]&gt;=A190),TOther[Amount])))</f>
        <v>0</v>
      </c>
      <c r="P190" s="8" cm="1">
        <f t="array" ref="P190">IF(A190="","",IF(COUNTIF(TOther[Frequency],$P$1)=0,0,SUMPRODUCT(--(IFERROR(MOD(A190-TOther[Start Date],56),1)=0),--(TOther[Frequency]=$P$1),--(TOther[Start Date]&lt;=A190),--(TOther[End Date Calc]&gt;=A190),TOther[Amount])))</f>
        <v>0</v>
      </c>
      <c r="Q190" s="8">
        <f>IF(A190="","",IF(COUNTIF(TOther[Frequency],$Q$1)=0,0,IF(B190="N",SUMIFS(TOther[Amount],TOther[Frequency],$Q$1,TOther[Start Date],"&lt;="&amp;$A190,TOther[End Date Calc],"&gt;="&amp;A190,TOther[Start Day],DAY(A190)),SUMIFS(TOther[Amount],TOther[Frequency],$Q$1,TOther[Start Date],"&lt;="&amp;$A190,TOther[End Date Calc],"&gt;="&amp;A190,TOther[Start Day],"&gt;="&amp;DAY(A190)))))</f>
        <v>0</v>
      </c>
      <c r="R190" s="8" cm="1">
        <f t="array" ref="R190">IF(A190="","",IF(COUNTIF(TOther[Frequency],R$1)=0,0,SUMPRODUCT(--(TOther[Frequency]=R$1),--(TOther[Start Date]&lt;=A190),--(TOther[End Date Calc]&gt;=A190),IF(B190="N",--(TOther[Start Day]=DAY(A190)),--(TOther[Start Day]&gt;=DAY(A190))),--(IFERROR(MOD(TOther[Start Month]-MONTH(A190)+2,2),1)=0),TOther[Amount])))</f>
        <v>0</v>
      </c>
      <c r="S190" s="8" cm="1">
        <f t="array" ref="S190">IF(A190="","",IF(COUNTIF(TOther[Frequency],S$1)=0,0,SUMPRODUCT(--(TOther[Frequency]=S$1),--(TOther[Start Date]&lt;=A190),--(TOther[End Date Calc]&gt;=A190),IF(B190="N",--(TOther[Start Day]=DAY(A190)),--(TOther[Start Day]&gt;=DAY(A190))),--(IFERROR(MOD(TOther[Start Month]-MONTH(A190)+3,3),1)=0),TOther[Amount])))</f>
        <v>0</v>
      </c>
      <c r="T190" s="8" cm="1">
        <f t="array" ref="T190">IF($A190="","",IF(COUNTIF(TOther[Frequency],T$1)=0,0,SUMPRODUCT(--(TOther[Frequency]=T$1),--(TOther[Start Date]&lt;=$A190),--(TOther[End Date Calc]&gt;=$A190),IF($B190="N",--(TOther[Start Day]=DAY($A190)),--(TOther[Start Day]&gt;=DAY($A190))),--(IFERROR(MOD(TOther[Start Month]-MONTH($A190)+4,4),1)=0),TOther[Amount])))</f>
        <v>0</v>
      </c>
      <c r="U190" s="8" cm="1">
        <f t="array" ref="U190">IF(A190="","",IF(COUNTIF(TOther[Frequency],$U$1)=0,0,SUMPRODUCT(--(TOther[Frequency]=$U$1),--(TOther[Start Date]&lt;=A190),--(TOther[End Date Calc]&gt;=A190),IF(B190="N",--(TOther[Start Day]=DAY(A190)),--(TOther[Start Day]&gt;=DAY(A190))),--(IFERROR(MOD(TOther[Start Month]-MONTH(A190)+6,6),1)=0),TOther[Amount])))</f>
        <v>0</v>
      </c>
      <c r="V190" s="8" cm="1">
        <f t="array" ref="V190">IF(A190="","",IF(COUNTIF(TOther[Frequency],$V$1)=0,0,SUMPRODUCT(--(TOther[Frequency]=$V$1),--(TOther[Start Date]&lt;=A190),--(TOther[End Date Calc]&gt;=A190),IF(B190="N",--(TOther[Start Day]=DAY(A190)),--(TOther[Start Day]&gt;=DAY(A190))),--(IFERROR(MOD(TOther[Start Month]-MONTH(A190)+12,12),1)=0),TOther[Amount])))</f>
        <v>0</v>
      </c>
      <c r="W190" s="8">
        <f>IF(A190="","",SUMIFS(TOther[Amount],TOther[Start Date],A190,TOther[Frequency],$W$1))</f>
        <v>0</v>
      </c>
      <c r="X190" s="9">
        <f t="shared" si="10"/>
        <v>0</v>
      </c>
      <c r="Y190" s="9">
        <f t="shared" si="14"/>
        <v>0</v>
      </c>
      <c r="Z190" s="8" cm="1">
        <f t="array" ref="Z190">IF(A190="","",IF(COUNTIF('2) Income'!$D$13:$D$32,"Weekly")=0,0,SUMPRODUCT(--(IFERROR(MOD(A190-'2) Income'!$F$13:$F$32,7),1)=0),--('2) Income'!$D$13:$D$32="Weekly"),--('2) Income'!$F$13:$F$32&lt;=A190),'2) Income'!$E$13:$E$32)))</f>
        <v>0</v>
      </c>
      <c r="AA190" s="8" cm="1">
        <f t="array" ref="AA190">IF(A190="","",IF(COUNTIF('2) Income'!$D$13:$D$32,"Every Other Week")=0,0,SUMPRODUCT(--(IFERROR(MOD(A190-'2) Income'!$F$13:$F$32,14),1)=0),--('2) Income'!$D$13:$D$32="Every Other Week"),--('2) Income'!$F$13:$F$32&lt;=A190),'2) Income'!$E$13:$E$32)))</f>
        <v>0</v>
      </c>
      <c r="AB190" s="8">
        <f>IF(A190="","",IF(COUNTIF('2) Income'!$D$13:$D$32,"1st and 15th")=0,0,IF(OR(DAY(A190)=1,DAY(A190)=15),SUMIFS('2) Income'!$E$13:$E$32,'2) Income'!$D$13:$D$32,"1st and 15th",'2) Income'!$F$13:$F$32,"&lt;="&amp;$A190),0)))</f>
        <v>0</v>
      </c>
      <c r="AC190" s="8">
        <f>IF(A190="","",IF(COUNTIF('2) Income'!$D$13:$D$32,"2nd Wednesday")=0,0,IF(A190=(A190-DAY(A190)+1+2*7-WEEKDAY(A190-DAY(A190)+8-4,1)),SUMIFS('2) Income'!$E$13:$E$32,'2) Income'!$D$13:$D$32,"2nd Wednesday",'2) Income'!$F$13:$F$32,"&lt;="&amp;$A190),0)))</f>
        <v>0</v>
      </c>
      <c r="AD190" s="8">
        <f>IF(A190="","",IF(COUNTIF('2) Income'!$D$13:$D$32,"3rd Wednesday")=0,0,IF(A190=(A190-DAY(A190)+1+3*7-WEEKDAY(A190-DAY(A190)+8-4,1)),SUMIFS('2) Income'!$E$13:$E$32,'2) Income'!$D$13:$D$32,"3rd Wednesday",'2) Income'!$F$13:$F$32,"&lt;="&amp;$A190),0)))</f>
        <v>0</v>
      </c>
      <c r="AE190" s="8">
        <f>IF(A190="","",IF(COUNTIF('2) Income'!$D$13:$D$32,"4th Wednesday")=0,0,IF(A190=(A190-DAY(A190)+1+4*7-WEEKDAY(A190-DAY(A190)+8-4,1)),SUMIFS('2) Income'!$E$13:$E$32,'2) Income'!$D$13:$D$32,"4th Wednesday",'2) Income'!$F$13:$F$32,"&lt;="&amp;$A190),0)))</f>
        <v>0</v>
      </c>
      <c r="AF190" s="8" cm="1">
        <f t="array" ref="AF190">IF(A190="","",IF(COUNTIF('2) Income'!$D$13:$D$32,"Every 4 Weeks")=0,0,SUMPRODUCT(--(IFERROR(MOD(A190-'2) Income'!$F$13:$F$32,28),1)=0),--('2) Income'!$D$13:$D$32="Every 4 Weeks"),--('2) Income'!$F$13:$F$32&lt;=A190),'2) Income'!$E$13:$E$32)))</f>
        <v>0</v>
      </c>
      <c r="AG190" s="8">
        <f>IF(A190="","",IF(COUNTIF('2) Income'!$D$13:$D$32,"Monthly")=0,0,IF(B190="N",SUMIFS('2) Income'!$E$13:$E$32,'2) Income'!$D$13:$D$32,"monthly",'2) Income'!$F$13:$F$32,"&lt;="&amp;$A190,'2) Income'!$I$13:$I$32,DAY(A190)),SUMIFS('2) Income'!$E$13:$E$32,'2) Income'!$D$13:$D$32,"monthly",'2) Income'!$F$13:$F$32,"&lt;="&amp;$A190,'2) Income'!$I$13:$I$32,"&gt;="&amp;DAY(A190)))))</f>
        <v>0</v>
      </c>
      <c r="AH190" s="8" cm="1">
        <f t="array" ref="AH190">IF(A190="","",IF(COUNTIF('2) Income'!$D$13:$D$32,"Yearly")=0,0,SUMPRODUCT(--('2) Income'!$D$13:$D$32="Yearly"),--('2) Income'!$F$13:$F$32&lt;=A190),IF(B190="N",--('2) Income'!$I$13:$I$32=DAY(A190)),--('2) Income'!$I$13:$I$32&gt;=DAY(A190))),--(IFERROR(MOD('2) Income'!$H$13:$H$32-MONTH(A190)+12,12),1)=0),'2) Income'!$E$13:$E$32)))</f>
        <v>0</v>
      </c>
      <c r="AI190" s="8">
        <f>IF(A190="","",IF(COUNTIF('2) Income'!$D$13:$D$32,"one-time")=0,0,SUMIFS('2) Income'!$E$13:$E$32,'2) Income'!$D$13:$D$32,"one-time",'2) Income'!$F$13:$F$32,"="&amp;$A190)))</f>
        <v>0</v>
      </c>
      <c r="AJ190" s="9">
        <f t="shared" si="11"/>
        <v>0</v>
      </c>
    </row>
    <row r="191" spans="1:36">
      <c r="A191" s="7">
        <f>IF(A190="","",IF(A190+1&lt;='1) Period'!$E$21,A190+1,""))</f>
        <v>45663</v>
      </c>
      <c r="B191" s="7" t="str">
        <f t="shared" si="12"/>
        <v>N</v>
      </c>
      <c r="C191" t="str">
        <f t="shared" si="13"/>
        <v>F</v>
      </c>
      <c r="D191" s="8">
        <f>IF(A191="","",IF(TEXT(A191,"dddd")='4) Happy Money'!$E$23,WAllowance,0))</f>
        <v>400</v>
      </c>
      <c r="E191" s="8">
        <f>IF(A191="","",IF(B191="N",SUMIF(TMonthly[Day of the Month],DAY(A191),TMonthly[Amount]),SUMIF(TMonthly[Day of the Month],"&gt;="&amp;DAY(A191),TMonthly[Amount])))</f>
        <v>0</v>
      </c>
      <c r="F191" s="8" cm="1">
        <f t="array" ref="F191">IF(A191="","",SUMPRODUCT(--(TYearly[Due Date]&lt;=A191),IF(B191="N",--(TYearly[Day]=DAY(A191)),--(TYearly[Day]&gt;=DAY(A191))),--(IFERROR(MOD(TYearly[Month]-MONTH(A191)+12,12),1)=0),TYearly[Amount]))</f>
        <v>0</v>
      </c>
      <c r="G191" s="8">
        <f>IF(A191="","",SUMIF(TOneTime[Due Date],A191,TOneTime[Amount]))</f>
        <v>0</v>
      </c>
      <c r="H191" s="8" cm="1">
        <f t="array" ref="H191">IF(A191="","",IF(COUNTIF(TOther[Frequency],$H$1)=0,0,SUMPRODUCT(--(IFERROR(MOD(A191-TOther[Start Date],7),1)=0),--(TOther[Frequency]=$H$1),--(TOther[Start Date]&lt;=A191),--(TOther[End Date Calc]&gt;=A191),TOther[Amount])))</f>
        <v>0</v>
      </c>
      <c r="I191" s="8" cm="1">
        <f t="array" ref="I191">IF(A191="","",IF(COUNTIF(TOther[Frequency],$I$1)=0,0,SUMPRODUCT(--(IFERROR(MOD(A191-TOther[Start Date],14),1)=0),--(TOther[Frequency]=$I$1),--(TOther[Start Date]&lt;=A191),--(TOther[End Date Calc]&gt;=A191),TOther[Amount])))</f>
        <v>230</v>
      </c>
      <c r="J191" s="8">
        <f>IF(A191="","",IF(COUNTIF(TOther[Frequency],$J$1)=0,0,IF(OR(DAY(A191)=1,DAY(A191)=15),SUMIFS(TOther[Amount],TOther[Frequency],$J$1,TOther[Start Date],"&lt;="&amp;$A191,TOther[End Date Calc],"&gt;="&amp;A191),0)))</f>
        <v>0</v>
      </c>
      <c r="K191" s="8">
        <f>IF(A191="","",IF(COUNTIF(TOther[Frequency],$K$1)=0,0,IF(A191=(A191-DAY(A191)+1+2*7-WEEKDAY(A191-DAY(A191)+8-4,1)),SUMIFS(TOther[Amount],TOther[Frequency],$K$1,TOther[Start Date],"&lt;="&amp;$A191,TOther[End Date Calc],"&gt;="&amp;A191),0)))</f>
        <v>0</v>
      </c>
      <c r="L191" s="8">
        <f>IF(A191="","",IF(COUNTIF(TOther[Frequency],$L$1)=0,0,IF(A191=(A191-DAY(A191)+1+3*7-WEEKDAY(A191-DAY(A191)+8-4,1)),SUMIFS(TOther[Amount],TOther[Frequency],$L$1,TOther[Start Date],"&lt;="&amp;$A191,TOther[End Date Calc],"&gt;="&amp;A191),0)))</f>
        <v>0</v>
      </c>
      <c r="M191" s="8">
        <f>IF(A191="","",IF(COUNTIF(TOther[Frequency],$M$1)=0,0,IF(A191=(A191-DAY(A191)+1+4*7-WEEKDAY(A191-DAY(A191)+8-4,1)),SUMIFS(TOther[Amount],TOther[Frequency],$M$1,TOther[Start Date],"&lt;="&amp;$A191,TOther[End Date Calc],"&gt;="&amp;A191),0)))</f>
        <v>0</v>
      </c>
      <c r="N191" s="8" cm="1">
        <f t="array" ref="N191">IF(A191="","",IF(COUNTIF(TOther[Frequency],$N$1)=0,0,SUMPRODUCT(--(IFERROR(MOD(A191-TOther[Start Date],28),1)=0),--(TOther[Frequency]=$N$1),--(TOther[Start Date]&lt;=A191),--(TOther[End Date Calc]&gt;=A191),TOther[Amount])))</f>
        <v>0</v>
      </c>
      <c r="O191" s="8" cm="1">
        <f t="array" ref="O191">IF(A191="","",IF(COUNTIF(TOther[Frequency],$O$1)=0,0,SUMPRODUCT(--(IFERROR(MOD(A191-TOther[Start Date],42),1)=0),--(TOther[Frequency]=$O$1),--(TOther[Start Date]&lt;=A191),--(TOther[End Date Calc]&gt;=A191),TOther[Amount])))</f>
        <v>0</v>
      </c>
      <c r="P191" s="8" cm="1">
        <f t="array" ref="P191">IF(A191="","",IF(COUNTIF(TOther[Frequency],$P$1)=0,0,SUMPRODUCT(--(IFERROR(MOD(A191-TOther[Start Date],56),1)=0),--(TOther[Frequency]=$P$1),--(TOther[Start Date]&lt;=A191),--(TOther[End Date Calc]&gt;=A191),TOther[Amount])))</f>
        <v>0</v>
      </c>
      <c r="Q191" s="8">
        <f>IF(A191="","",IF(COUNTIF(TOther[Frequency],$Q$1)=0,0,IF(B191="N",SUMIFS(TOther[Amount],TOther[Frequency],$Q$1,TOther[Start Date],"&lt;="&amp;$A191,TOther[End Date Calc],"&gt;="&amp;A191,TOther[Start Day],DAY(A191)),SUMIFS(TOther[Amount],TOther[Frequency],$Q$1,TOther[Start Date],"&lt;="&amp;$A191,TOther[End Date Calc],"&gt;="&amp;A191,TOther[Start Day],"&gt;="&amp;DAY(A191)))))</f>
        <v>0</v>
      </c>
      <c r="R191" s="8" cm="1">
        <f t="array" ref="R191">IF(A191="","",IF(COUNTIF(TOther[Frequency],R$1)=0,0,SUMPRODUCT(--(TOther[Frequency]=R$1),--(TOther[Start Date]&lt;=A191),--(TOther[End Date Calc]&gt;=A191),IF(B191="N",--(TOther[Start Day]=DAY(A191)),--(TOther[Start Day]&gt;=DAY(A191))),--(IFERROR(MOD(TOther[Start Month]-MONTH(A191)+2,2),1)=0),TOther[Amount])))</f>
        <v>0</v>
      </c>
      <c r="S191" s="8" cm="1">
        <f t="array" ref="S191">IF(A191="","",IF(COUNTIF(TOther[Frequency],S$1)=0,0,SUMPRODUCT(--(TOther[Frequency]=S$1),--(TOther[Start Date]&lt;=A191),--(TOther[End Date Calc]&gt;=A191),IF(B191="N",--(TOther[Start Day]=DAY(A191)),--(TOther[Start Day]&gt;=DAY(A191))),--(IFERROR(MOD(TOther[Start Month]-MONTH(A191)+3,3),1)=0),TOther[Amount])))</f>
        <v>0</v>
      </c>
      <c r="T191" s="8" cm="1">
        <f t="array" ref="T191">IF($A191="","",IF(COUNTIF(TOther[Frequency],T$1)=0,0,SUMPRODUCT(--(TOther[Frequency]=T$1),--(TOther[Start Date]&lt;=$A191),--(TOther[End Date Calc]&gt;=$A191),IF($B191="N",--(TOther[Start Day]=DAY($A191)),--(TOther[Start Day]&gt;=DAY($A191))),--(IFERROR(MOD(TOther[Start Month]-MONTH($A191)+4,4),1)=0),TOther[Amount])))</f>
        <v>0</v>
      </c>
      <c r="U191" s="8" cm="1">
        <f t="array" ref="U191">IF(A191="","",IF(COUNTIF(TOther[Frequency],$U$1)=0,0,SUMPRODUCT(--(TOther[Frequency]=$U$1),--(TOther[Start Date]&lt;=A191),--(TOther[End Date Calc]&gt;=A191),IF(B191="N",--(TOther[Start Day]=DAY(A191)),--(TOther[Start Day]&gt;=DAY(A191))),--(IFERROR(MOD(TOther[Start Month]-MONTH(A191)+6,6),1)=0),TOther[Amount])))</f>
        <v>0</v>
      </c>
      <c r="V191" s="8" cm="1">
        <f t="array" ref="V191">IF(A191="","",IF(COUNTIF(TOther[Frequency],$V$1)=0,0,SUMPRODUCT(--(TOther[Frequency]=$V$1),--(TOther[Start Date]&lt;=A191),--(TOther[End Date Calc]&gt;=A191),IF(B191="N",--(TOther[Start Day]=DAY(A191)),--(TOther[Start Day]&gt;=DAY(A191))),--(IFERROR(MOD(TOther[Start Month]-MONTH(A191)+12,12),1)=0),TOther[Amount])))</f>
        <v>0</v>
      </c>
      <c r="W191" s="8">
        <f>IF(A191="","",SUMIFS(TOther[Amount],TOther[Start Date],A191,TOther[Frequency],$W$1))</f>
        <v>0</v>
      </c>
      <c r="X191" s="9">
        <f t="shared" si="10"/>
        <v>230</v>
      </c>
      <c r="Y191" s="9">
        <f t="shared" si="14"/>
        <v>230</v>
      </c>
      <c r="Z191" s="8" cm="1">
        <f t="array" ref="Z191">IF(A191="","",IF(COUNTIF('2) Income'!$D$13:$D$32,"Weekly")=0,0,SUMPRODUCT(--(IFERROR(MOD(A191-'2) Income'!$F$13:$F$32,7),1)=0),--('2) Income'!$D$13:$D$32="Weekly"),--('2) Income'!$F$13:$F$32&lt;=A191),'2) Income'!$E$13:$E$32)))</f>
        <v>0</v>
      </c>
      <c r="AA191" s="8" cm="1">
        <f t="array" ref="AA191">IF(A191="","",IF(COUNTIF('2) Income'!$D$13:$D$32,"Every Other Week")=0,0,SUMPRODUCT(--(IFERROR(MOD(A191-'2) Income'!$F$13:$F$32,14),1)=0),--('2) Income'!$D$13:$D$32="Every Other Week"),--('2) Income'!$F$13:$F$32&lt;=A191),'2) Income'!$E$13:$E$32)))</f>
        <v>0</v>
      </c>
      <c r="AB191" s="8">
        <f>IF(A191="","",IF(COUNTIF('2) Income'!$D$13:$D$32,"1st and 15th")=0,0,IF(OR(DAY(A191)=1,DAY(A191)=15),SUMIFS('2) Income'!$E$13:$E$32,'2) Income'!$D$13:$D$32,"1st and 15th",'2) Income'!$F$13:$F$32,"&lt;="&amp;$A191),0)))</f>
        <v>0</v>
      </c>
      <c r="AC191" s="8">
        <f>IF(A191="","",IF(COUNTIF('2) Income'!$D$13:$D$32,"2nd Wednesday")=0,0,IF(A191=(A191-DAY(A191)+1+2*7-WEEKDAY(A191-DAY(A191)+8-4,1)),SUMIFS('2) Income'!$E$13:$E$32,'2) Income'!$D$13:$D$32,"2nd Wednesday",'2) Income'!$F$13:$F$32,"&lt;="&amp;$A191),0)))</f>
        <v>0</v>
      </c>
      <c r="AD191" s="8">
        <f>IF(A191="","",IF(COUNTIF('2) Income'!$D$13:$D$32,"3rd Wednesday")=0,0,IF(A191=(A191-DAY(A191)+1+3*7-WEEKDAY(A191-DAY(A191)+8-4,1)),SUMIFS('2) Income'!$E$13:$E$32,'2) Income'!$D$13:$D$32,"3rd Wednesday",'2) Income'!$F$13:$F$32,"&lt;="&amp;$A191),0)))</f>
        <v>0</v>
      </c>
      <c r="AE191" s="8">
        <f>IF(A191="","",IF(COUNTIF('2) Income'!$D$13:$D$32,"4th Wednesday")=0,0,IF(A191=(A191-DAY(A191)+1+4*7-WEEKDAY(A191-DAY(A191)+8-4,1)),SUMIFS('2) Income'!$E$13:$E$32,'2) Income'!$D$13:$D$32,"4th Wednesday",'2) Income'!$F$13:$F$32,"&lt;="&amp;$A191),0)))</f>
        <v>0</v>
      </c>
      <c r="AF191" s="8" cm="1">
        <f t="array" ref="AF191">IF(A191="","",IF(COUNTIF('2) Income'!$D$13:$D$32,"Every 4 Weeks")=0,0,SUMPRODUCT(--(IFERROR(MOD(A191-'2) Income'!$F$13:$F$32,28),1)=0),--('2) Income'!$D$13:$D$32="Every 4 Weeks"),--('2) Income'!$F$13:$F$32&lt;=A191),'2) Income'!$E$13:$E$32)))</f>
        <v>0</v>
      </c>
      <c r="AG191" s="8">
        <f>IF(A191="","",IF(COUNTIF('2) Income'!$D$13:$D$32,"Monthly")=0,0,IF(B191="N",SUMIFS('2) Income'!$E$13:$E$32,'2) Income'!$D$13:$D$32,"monthly",'2) Income'!$F$13:$F$32,"&lt;="&amp;$A191,'2) Income'!$I$13:$I$32,DAY(A191)),SUMIFS('2) Income'!$E$13:$E$32,'2) Income'!$D$13:$D$32,"monthly",'2) Income'!$F$13:$F$32,"&lt;="&amp;$A191,'2) Income'!$I$13:$I$32,"&gt;="&amp;DAY(A191)))))</f>
        <v>0</v>
      </c>
      <c r="AH191" s="8" cm="1">
        <f t="array" ref="AH191">IF(A191="","",IF(COUNTIF('2) Income'!$D$13:$D$32,"Yearly")=0,0,SUMPRODUCT(--('2) Income'!$D$13:$D$32="Yearly"),--('2) Income'!$F$13:$F$32&lt;=A191),IF(B191="N",--('2) Income'!$I$13:$I$32=DAY(A191)),--('2) Income'!$I$13:$I$32&gt;=DAY(A191))),--(IFERROR(MOD('2) Income'!$H$13:$H$32-MONTH(A191)+12,12),1)=0),'2) Income'!$E$13:$E$32)))</f>
        <v>0</v>
      </c>
      <c r="AI191" s="8">
        <f>IF(A191="","",IF(COUNTIF('2) Income'!$D$13:$D$32,"one-time")=0,0,SUMIFS('2) Income'!$E$13:$E$32,'2) Income'!$D$13:$D$32,"one-time",'2) Income'!$F$13:$F$32,"="&amp;$A191)))</f>
        <v>0</v>
      </c>
      <c r="AJ191" s="9">
        <f t="shared" si="11"/>
        <v>0</v>
      </c>
    </row>
    <row r="192" spans="1:36">
      <c r="A192" s="7">
        <f>IF(A191="","",IF(A191+1&lt;='1) Period'!$E$21,A191+1,""))</f>
        <v>45664</v>
      </c>
      <c r="B192" s="7" t="str">
        <f t="shared" si="12"/>
        <v>N</v>
      </c>
      <c r="C192" t="str">
        <f t="shared" si="13"/>
        <v>F</v>
      </c>
      <c r="D192" s="8">
        <f>IF(A192="","",IF(TEXT(A192,"dddd")='4) Happy Money'!$E$23,WAllowance,0))</f>
        <v>0</v>
      </c>
      <c r="E192" s="8">
        <f>IF(A192="","",IF(B192="N",SUMIF(TMonthly[Day of the Month],DAY(A192),TMonthly[Amount]),SUMIF(TMonthly[Day of the Month],"&gt;="&amp;DAY(A192),TMonthly[Amount])))</f>
        <v>0</v>
      </c>
      <c r="F192" s="8" cm="1">
        <f t="array" ref="F192">IF(A192="","",SUMPRODUCT(--(TYearly[Due Date]&lt;=A192),IF(B192="N",--(TYearly[Day]=DAY(A192)),--(TYearly[Day]&gt;=DAY(A192))),--(IFERROR(MOD(TYearly[Month]-MONTH(A192)+12,12),1)=0),TYearly[Amount]))</f>
        <v>0</v>
      </c>
      <c r="G192" s="8">
        <f>IF(A192="","",SUMIF(TOneTime[Due Date],A192,TOneTime[Amount]))</f>
        <v>0</v>
      </c>
      <c r="H192" s="8" cm="1">
        <f t="array" ref="H192">IF(A192="","",IF(COUNTIF(TOther[Frequency],$H$1)=0,0,SUMPRODUCT(--(IFERROR(MOD(A192-TOther[Start Date],7),1)=0),--(TOther[Frequency]=$H$1),--(TOther[Start Date]&lt;=A192),--(TOther[End Date Calc]&gt;=A192),TOther[Amount])))</f>
        <v>0</v>
      </c>
      <c r="I192" s="8" cm="1">
        <f t="array" ref="I192">IF(A192="","",IF(COUNTIF(TOther[Frequency],$I$1)=0,0,SUMPRODUCT(--(IFERROR(MOD(A192-TOther[Start Date],14),1)=0),--(TOther[Frequency]=$I$1),--(TOther[Start Date]&lt;=A192),--(TOther[End Date Calc]&gt;=A192),TOther[Amount])))</f>
        <v>0</v>
      </c>
      <c r="J192" s="8">
        <f>IF(A192="","",IF(COUNTIF(TOther[Frequency],$J$1)=0,0,IF(OR(DAY(A192)=1,DAY(A192)=15),SUMIFS(TOther[Amount],TOther[Frequency],$J$1,TOther[Start Date],"&lt;="&amp;$A192,TOther[End Date Calc],"&gt;="&amp;A192),0)))</f>
        <v>0</v>
      </c>
      <c r="K192" s="8">
        <f>IF(A192="","",IF(COUNTIF(TOther[Frequency],$K$1)=0,0,IF(A192=(A192-DAY(A192)+1+2*7-WEEKDAY(A192-DAY(A192)+8-4,1)),SUMIFS(TOther[Amount],TOther[Frequency],$K$1,TOther[Start Date],"&lt;="&amp;$A192,TOther[End Date Calc],"&gt;="&amp;A192),0)))</f>
        <v>0</v>
      </c>
      <c r="L192" s="8">
        <f>IF(A192="","",IF(COUNTIF(TOther[Frequency],$L$1)=0,0,IF(A192=(A192-DAY(A192)+1+3*7-WEEKDAY(A192-DAY(A192)+8-4,1)),SUMIFS(TOther[Amount],TOther[Frequency],$L$1,TOther[Start Date],"&lt;="&amp;$A192,TOther[End Date Calc],"&gt;="&amp;A192),0)))</f>
        <v>0</v>
      </c>
      <c r="M192" s="8">
        <f>IF(A192="","",IF(COUNTIF(TOther[Frequency],$M$1)=0,0,IF(A192=(A192-DAY(A192)+1+4*7-WEEKDAY(A192-DAY(A192)+8-4,1)),SUMIFS(TOther[Amount],TOther[Frequency],$M$1,TOther[Start Date],"&lt;="&amp;$A192,TOther[End Date Calc],"&gt;="&amp;A192),0)))</f>
        <v>0</v>
      </c>
      <c r="N192" s="8" cm="1">
        <f t="array" ref="N192">IF(A192="","",IF(COUNTIF(TOther[Frequency],$N$1)=0,0,SUMPRODUCT(--(IFERROR(MOD(A192-TOther[Start Date],28),1)=0),--(TOther[Frequency]=$N$1),--(TOther[Start Date]&lt;=A192),--(TOther[End Date Calc]&gt;=A192),TOther[Amount])))</f>
        <v>0</v>
      </c>
      <c r="O192" s="8" cm="1">
        <f t="array" ref="O192">IF(A192="","",IF(COUNTIF(TOther[Frequency],$O$1)=0,0,SUMPRODUCT(--(IFERROR(MOD(A192-TOther[Start Date],42),1)=0),--(TOther[Frequency]=$O$1),--(TOther[Start Date]&lt;=A192),--(TOther[End Date Calc]&gt;=A192),TOther[Amount])))</f>
        <v>0</v>
      </c>
      <c r="P192" s="8" cm="1">
        <f t="array" ref="P192">IF(A192="","",IF(COUNTIF(TOther[Frequency],$P$1)=0,0,SUMPRODUCT(--(IFERROR(MOD(A192-TOther[Start Date],56),1)=0),--(TOther[Frequency]=$P$1),--(TOther[Start Date]&lt;=A192),--(TOther[End Date Calc]&gt;=A192),TOther[Amount])))</f>
        <v>0</v>
      </c>
      <c r="Q192" s="8">
        <f>IF(A192="","",IF(COUNTIF(TOther[Frequency],$Q$1)=0,0,IF(B192="N",SUMIFS(TOther[Amount],TOther[Frequency],$Q$1,TOther[Start Date],"&lt;="&amp;$A192,TOther[End Date Calc],"&gt;="&amp;A192,TOther[Start Day],DAY(A192)),SUMIFS(TOther[Amount],TOther[Frequency],$Q$1,TOther[Start Date],"&lt;="&amp;$A192,TOther[End Date Calc],"&gt;="&amp;A192,TOther[Start Day],"&gt;="&amp;DAY(A192)))))</f>
        <v>0</v>
      </c>
      <c r="R192" s="8" cm="1">
        <f t="array" ref="R192">IF(A192="","",IF(COUNTIF(TOther[Frequency],R$1)=0,0,SUMPRODUCT(--(TOther[Frequency]=R$1),--(TOther[Start Date]&lt;=A192),--(TOther[End Date Calc]&gt;=A192),IF(B192="N",--(TOther[Start Day]=DAY(A192)),--(TOther[Start Day]&gt;=DAY(A192))),--(IFERROR(MOD(TOther[Start Month]-MONTH(A192)+2,2),1)=0),TOther[Amount])))</f>
        <v>0</v>
      </c>
      <c r="S192" s="8" cm="1">
        <f t="array" ref="S192">IF(A192="","",IF(COUNTIF(TOther[Frequency],S$1)=0,0,SUMPRODUCT(--(TOther[Frequency]=S$1),--(TOther[Start Date]&lt;=A192),--(TOther[End Date Calc]&gt;=A192),IF(B192="N",--(TOther[Start Day]=DAY(A192)),--(TOther[Start Day]&gt;=DAY(A192))),--(IFERROR(MOD(TOther[Start Month]-MONTH(A192)+3,3),1)=0),TOther[Amount])))</f>
        <v>0</v>
      </c>
      <c r="T192" s="8" cm="1">
        <f t="array" ref="T192">IF($A192="","",IF(COUNTIF(TOther[Frequency],T$1)=0,0,SUMPRODUCT(--(TOther[Frequency]=T$1),--(TOther[Start Date]&lt;=$A192),--(TOther[End Date Calc]&gt;=$A192),IF($B192="N",--(TOther[Start Day]=DAY($A192)),--(TOther[Start Day]&gt;=DAY($A192))),--(IFERROR(MOD(TOther[Start Month]-MONTH($A192)+4,4),1)=0),TOther[Amount])))</f>
        <v>0</v>
      </c>
      <c r="U192" s="8" cm="1">
        <f t="array" ref="U192">IF(A192="","",IF(COUNTIF(TOther[Frequency],$U$1)=0,0,SUMPRODUCT(--(TOther[Frequency]=$U$1),--(TOther[Start Date]&lt;=A192),--(TOther[End Date Calc]&gt;=A192),IF(B192="N",--(TOther[Start Day]=DAY(A192)),--(TOther[Start Day]&gt;=DAY(A192))),--(IFERROR(MOD(TOther[Start Month]-MONTH(A192)+6,6),1)=0),TOther[Amount])))</f>
        <v>0</v>
      </c>
      <c r="V192" s="8" cm="1">
        <f t="array" ref="V192">IF(A192="","",IF(COUNTIF(TOther[Frequency],$V$1)=0,0,SUMPRODUCT(--(TOther[Frequency]=$V$1),--(TOther[Start Date]&lt;=A192),--(TOther[End Date Calc]&gt;=A192),IF(B192="N",--(TOther[Start Day]=DAY(A192)),--(TOther[Start Day]&gt;=DAY(A192))),--(IFERROR(MOD(TOther[Start Month]-MONTH(A192)+12,12),1)=0),TOther[Amount])))</f>
        <v>0</v>
      </c>
      <c r="W192" s="8">
        <f>IF(A192="","",SUMIFS(TOther[Amount],TOther[Start Date],A192,TOther[Frequency],$W$1))</f>
        <v>0</v>
      </c>
      <c r="X192" s="9">
        <f t="shared" si="10"/>
        <v>0</v>
      </c>
      <c r="Y192" s="9">
        <f t="shared" si="14"/>
        <v>0</v>
      </c>
      <c r="Z192" s="8" cm="1">
        <f t="array" ref="Z192">IF(A192="","",IF(COUNTIF('2) Income'!$D$13:$D$32,"Weekly")=0,0,SUMPRODUCT(--(IFERROR(MOD(A192-'2) Income'!$F$13:$F$32,7),1)=0),--('2) Income'!$D$13:$D$32="Weekly"),--('2) Income'!$F$13:$F$32&lt;=A192),'2) Income'!$E$13:$E$32)))</f>
        <v>0</v>
      </c>
      <c r="AA192" s="8" cm="1">
        <f t="array" ref="AA192">IF(A192="","",IF(COUNTIF('2) Income'!$D$13:$D$32,"Every Other Week")=0,0,SUMPRODUCT(--(IFERROR(MOD(A192-'2) Income'!$F$13:$F$32,14),1)=0),--('2) Income'!$D$13:$D$32="Every Other Week"),--('2) Income'!$F$13:$F$32&lt;=A192),'2) Income'!$E$13:$E$32)))</f>
        <v>0</v>
      </c>
      <c r="AB192" s="8">
        <f>IF(A192="","",IF(COUNTIF('2) Income'!$D$13:$D$32,"1st and 15th")=0,0,IF(OR(DAY(A192)=1,DAY(A192)=15),SUMIFS('2) Income'!$E$13:$E$32,'2) Income'!$D$13:$D$32,"1st and 15th",'2) Income'!$F$13:$F$32,"&lt;="&amp;$A192),0)))</f>
        <v>0</v>
      </c>
      <c r="AC192" s="8">
        <f>IF(A192="","",IF(COUNTIF('2) Income'!$D$13:$D$32,"2nd Wednesday")=0,0,IF(A192=(A192-DAY(A192)+1+2*7-WEEKDAY(A192-DAY(A192)+8-4,1)),SUMIFS('2) Income'!$E$13:$E$32,'2) Income'!$D$13:$D$32,"2nd Wednesday",'2) Income'!$F$13:$F$32,"&lt;="&amp;$A192),0)))</f>
        <v>0</v>
      </c>
      <c r="AD192" s="8">
        <f>IF(A192="","",IF(COUNTIF('2) Income'!$D$13:$D$32,"3rd Wednesday")=0,0,IF(A192=(A192-DAY(A192)+1+3*7-WEEKDAY(A192-DAY(A192)+8-4,1)),SUMIFS('2) Income'!$E$13:$E$32,'2) Income'!$D$13:$D$32,"3rd Wednesday",'2) Income'!$F$13:$F$32,"&lt;="&amp;$A192),0)))</f>
        <v>0</v>
      </c>
      <c r="AE192" s="8">
        <f>IF(A192="","",IF(COUNTIF('2) Income'!$D$13:$D$32,"4th Wednesday")=0,0,IF(A192=(A192-DAY(A192)+1+4*7-WEEKDAY(A192-DAY(A192)+8-4,1)),SUMIFS('2) Income'!$E$13:$E$32,'2) Income'!$D$13:$D$32,"4th Wednesday",'2) Income'!$F$13:$F$32,"&lt;="&amp;$A192),0)))</f>
        <v>0</v>
      </c>
      <c r="AF192" s="8" cm="1">
        <f t="array" ref="AF192">IF(A192="","",IF(COUNTIF('2) Income'!$D$13:$D$32,"Every 4 Weeks")=0,0,SUMPRODUCT(--(IFERROR(MOD(A192-'2) Income'!$F$13:$F$32,28),1)=0),--('2) Income'!$D$13:$D$32="Every 4 Weeks"),--('2) Income'!$F$13:$F$32&lt;=A192),'2) Income'!$E$13:$E$32)))</f>
        <v>0</v>
      </c>
      <c r="AG192" s="8">
        <f>IF(A192="","",IF(COUNTIF('2) Income'!$D$13:$D$32,"Monthly")=0,0,IF(B192="N",SUMIFS('2) Income'!$E$13:$E$32,'2) Income'!$D$13:$D$32,"monthly",'2) Income'!$F$13:$F$32,"&lt;="&amp;$A192,'2) Income'!$I$13:$I$32,DAY(A192)),SUMIFS('2) Income'!$E$13:$E$32,'2) Income'!$D$13:$D$32,"monthly",'2) Income'!$F$13:$F$32,"&lt;="&amp;$A192,'2) Income'!$I$13:$I$32,"&gt;="&amp;DAY(A192)))))</f>
        <v>0</v>
      </c>
      <c r="AH192" s="8" cm="1">
        <f t="array" ref="AH192">IF(A192="","",IF(COUNTIF('2) Income'!$D$13:$D$32,"Yearly")=0,0,SUMPRODUCT(--('2) Income'!$D$13:$D$32="Yearly"),--('2) Income'!$F$13:$F$32&lt;=A192),IF(B192="N",--('2) Income'!$I$13:$I$32=DAY(A192)),--('2) Income'!$I$13:$I$32&gt;=DAY(A192))),--(IFERROR(MOD('2) Income'!$H$13:$H$32-MONTH(A192)+12,12),1)=0),'2) Income'!$E$13:$E$32)))</f>
        <v>0</v>
      </c>
      <c r="AI192" s="8">
        <f>IF(A192="","",IF(COUNTIF('2) Income'!$D$13:$D$32,"one-time")=0,0,SUMIFS('2) Income'!$E$13:$E$32,'2) Income'!$D$13:$D$32,"one-time",'2) Income'!$F$13:$F$32,"="&amp;$A192)))</f>
        <v>0</v>
      </c>
      <c r="AJ192" s="9">
        <f t="shared" si="11"/>
        <v>0</v>
      </c>
    </row>
    <row r="193" spans="1:36">
      <c r="A193" s="7">
        <f>IF(A192="","",IF(A192+1&lt;='1) Period'!$E$21,A192+1,""))</f>
        <v>45665</v>
      </c>
      <c r="B193" s="7" t="str">
        <f t="shared" si="12"/>
        <v>N</v>
      </c>
      <c r="C193" t="str">
        <f t="shared" si="13"/>
        <v>F</v>
      </c>
      <c r="D193" s="8">
        <f>IF(A193="","",IF(TEXT(A193,"dddd")='4) Happy Money'!$E$23,WAllowance,0))</f>
        <v>0</v>
      </c>
      <c r="E193" s="8">
        <f>IF(A193="","",IF(B193="N",SUMIF(TMonthly[Day of the Month],DAY(A193),TMonthly[Amount]),SUMIF(TMonthly[Day of the Month],"&gt;="&amp;DAY(A193),TMonthly[Amount])))</f>
        <v>0</v>
      </c>
      <c r="F193" s="8" cm="1">
        <f t="array" ref="F193">IF(A193="","",SUMPRODUCT(--(TYearly[Due Date]&lt;=A193),IF(B193="N",--(TYearly[Day]=DAY(A193)),--(TYearly[Day]&gt;=DAY(A193))),--(IFERROR(MOD(TYearly[Month]-MONTH(A193)+12,12),1)=0),TYearly[Amount]))</f>
        <v>0</v>
      </c>
      <c r="G193" s="8">
        <f>IF(A193="","",SUMIF(TOneTime[Due Date],A193,TOneTime[Amount]))</f>
        <v>0</v>
      </c>
      <c r="H193" s="8" cm="1">
        <f t="array" ref="H193">IF(A193="","",IF(COUNTIF(TOther[Frequency],$H$1)=0,0,SUMPRODUCT(--(IFERROR(MOD(A193-TOther[Start Date],7),1)=0),--(TOther[Frequency]=$H$1),--(TOther[Start Date]&lt;=A193),--(TOther[End Date Calc]&gt;=A193),TOther[Amount])))</f>
        <v>0</v>
      </c>
      <c r="I193" s="8" cm="1">
        <f t="array" ref="I193">IF(A193="","",IF(COUNTIF(TOther[Frequency],$I$1)=0,0,SUMPRODUCT(--(IFERROR(MOD(A193-TOther[Start Date],14),1)=0),--(TOther[Frequency]=$I$1),--(TOther[Start Date]&lt;=A193),--(TOther[End Date Calc]&gt;=A193),TOther[Amount])))</f>
        <v>0</v>
      </c>
      <c r="J193" s="8">
        <f>IF(A193="","",IF(COUNTIF(TOther[Frequency],$J$1)=0,0,IF(OR(DAY(A193)=1,DAY(A193)=15),SUMIFS(TOther[Amount],TOther[Frequency],$J$1,TOther[Start Date],"&lt;="&amp;$A193,TOther[End Date Calc],"&gt;="&amp;A193),0)))</f>
        <v>0</v>
      </c>
      <c r="K193" s="8">
        <f>IF(A193="","",IF(COUNTIF(TOther[Frequency],$K$1)=0,0,IF(A193=(A193-DAY(A193)+1+2*7-WEEKDAY(A193-DAY(A193)+8-4,1)),SUMIFS(TOther[Amount],TOther[Frequency],$K$1,TOther[Start Date],"&lt;="&amp;$A193,TOther[End Date Calc],"&gt;="&amp;A193),0)))</f>
        <v>0</v>
      </c>
      <c r="L193" s="8">
        <f>IF(A193="","",IF(COUNTIF(TOther[Frequency],$L$1)=0,0,IF(A193=(A193-DAY(A193)+1+3*7-WEEKDAY(A193-DAY(A193)+8-4,1)),SUMIFS(TOther[Amount],TOther[Frequency],$L$1,TOther[Start Date],"&lt;="&amp;$A193,TOther[End Date Calc],"&gt;="&amp;A193),0)))</f>
        <v>0</v>
      </c>
      <c r="M193" s="8">
        <f>IF(A193="","",IF(COUNTIF(TOther[Frequency],$M$1)=0,0,IF(A193=(A193-DAY(A193)+1+4*7-WEEKDAY(A193-DAY(A193)+8-4,1)),SUMIFS(TOther[Amount],TOther[Frequency],$M$1,TOther[Start Date],"&lt;="&amp;$A193,TOther[End Date Calc],"&gt;="&amp;A193),0)))</f>
        <v>0</v>
      </c>
      <c r="N193" s="8" cm="1">
        <f t="array" ref="N193">IF(A193="","",IF(COUNTIF(TOther[Frequency],$N$1)=0,0,SUMPRODUCT(--(IFERROR(MOD(A193-TOther[Start Date],28),1)=0),--(TOther[Frequency]=$N$1),--(TOther[Start Date]&lt;=A193),--(TOther[End Date Calc]&gt;=A193),TOther[Amount])))</f>
        <v>0</v>
      </c>
      <c r="O193" s="8" cm="1">
        <f t="array" ref="O193">IF(A193="","",IF(COUNTIF(TOther[Frequency],$O$1)=0,0,SUMPRODUCT(--(IFERROR(MOD(A193-TOther[Start Date],42),1)=0),--(TOther[Frequency]=$O$1),--(TOther[Start Date]&lt;=A193),--(TOther[End Date Calc]&gt;=A193),TOther[Amount])))</f>
        <v>0</v>
      </c>
      <c r="P193" s="8" cm="1">
        <f t="array" ref="P193">IF(A193="","",IF(COUNTIF(TOther[Frequency],$P$1)=0,0,SUMPRODUCT(--(IFERROR(MOD(A193-TOther[Start Date],56),1)=0),--(TOther[Frequency]=$P$1),--(TOther[Start Date]&lt;=A193),--(TOther[End Date Calc]&gt;=A193),TOther[Amount])))</f>
        <v>0</v>
      </c>
      <c r="Q193" s="8">
        <f>IF(A193="","",IF(COUNTIF(TOther[Frequency],$Q$1)=0,0,IF(B193="N",SUMIFS(TOther[Amount],TOther[Frequency],$Q$1,TOther[Start Date],"&lt;="&amp;$A193,TOther[End Date Calc],"&gt;="&amp;A193,TOther[Start Day],DAY(A193)),SUMIFS(TOther[Amount],TOther[Frequency],$Q$1,TOther[Start Date],"&lt;="&amp;$A193,TOther[End Date Calc],"&gt;="&amp;A193,TOther[Start Day],"&gt;="&amp;DAY(A193)))))</f>
        <v>0</v>
      </c>
      <c r="R193" s="8" cm="1">
        <f t="array" ref="R193">IF(A193="","",IF(COUNTIF(TOther[Frequency],R$1)=0,0,SUMPRODUCT(--(TOther[Frequency]=R$1),--(TOther[Start Date]&lt;=A193),--(TOther[End Date Calc]&gt;=A193),IF(B193="N",--(TOther[Start Day]=DAY(A193)),--(TOther[Start Day]&gt;=DAY(A193))),--(IFERROR(MOD(TOther[Start Month]-MONTH(A193)+2,2),1)=0),TOther[Amount])))</f>
        <v>0</v>
      </c>
      <c r="S193" s="8" cm="1">
        <f t="array" ref="S193">IF(A193="","",IF(COUNTIF(TOther[Frequency],S$1)=0,0,SUMPRODUCT(--(TOther[Frequency]=S$1),--(TOther[Start Date]&lt;=A193),--(TOther[End Date Calc]&gt;=A193),IF(B193="N",--(TOther[Start Day]=DAY(A193)),--(TOther[Start Day]&gt;=DAY(A193))),--(IFERROR(MOD(TOther[Start Month]-MONTH(A193)+3,3),1)=0),TOther[Amount])))</f>
        <v>0</v>
      </c>
      <c r="T193" s="8" cm="1">
        <f t="array" ref="T193">IF($A193="","",IF(COUNTIF(TOther[Frequency],T$1)=0,0,SUMPRODUCT(--(TOther[Frequency]=T$1),--(TOther[Start Date]&lt;=$A193),--(TOther[End Date Calc]&gt;=$A193),IF($B193="N",--(TOther[Start Day]=DAY($A193)),--(TOther[Start Day]&gt;=DAY($A193))),--(IFERROR(MOD(TOther[Start Month]-MONTH($A193)+4,4),1)=0),TOther[Amount])))</f>
        <v>0</v>
      </c>
      <c r="U193" s="8" cm="1">
        <f t="array" ref="U193">IF(A193="","",IF(COUNTIF(TOther[Frequency],$U$1)=0,0,SUMPRODUCT(--(TOther[Frequency]=$U$1),--(TOther[Start Date]&lt;=A193),--(TOther[End Date Calc]&gt;=A193),IF(B193="N",--(TOther[Start Day]=DAY(A193)),--(TOther[Start Day]&gt;=DAY(A193))),--(IFERROR(MOD(TOther[Start Month]-MONTH(A193)+6,6),1)=0),TOther[Amount])))</f>
        <v>0</v>
      </c>
      <c r="V193" s="8" cm="1">
        <f t="array" ref="V193">IF(A193="","",IF(COUNTIF(TOther[Frequency],$V$1)=0,0,SUMPRODUCT(--(TOther[Frequency]=$V$1),--(TOther[Start Date]&lt;=A193),--(TOther[End Date Calc]&gt;=A193),IF(B193="N",--(TOther[Start Day]=DAY(A193)),--(TOther[Start Day]&gt;=DAY(A193))),--(IFERROR(MOD(TOther[Start Month]-MONTH(A193)+12,12),1)=0),TOther[Amount])))</f>
        <v>0</v>
      </c>
      <c r="W193" s="8">
        <f>IF(A193="","",SUMIFS(TOther[Amount],TOther[Start Date],A193,TOther[Frequency],$W$1))</f>
        <v>0</v>
      </c>
      <c r="X193" s="9">
        <f t="shared" si="10"/>
        <v>0</v>
      </c>
      <c r="Y193" s="9">
        <f t="shared" si="14"/>
        <v>0</v>
      </c>
      <c r="Z193" s="8" cm="1">
        <f t="array" ref="Z193">IF(A193="","",IF(COUNTIF('2) Income'!$D$13:$D$32,"Weekly")=0,0,SUMPRODUCT(--(IFERROR(MOD(A193-'2) Income'!$F$13:$F$32,7),1)=0),--('2) Income'!$D$13:$D$32="Weekly"),--('2) Income'!$F$13:$F$32&lt;=A193),'2) Income'!$E$13:$E$32)))</f>
        <v>0</v>
      </c>
      <c r="AA193" s="8" cm="1">
        <f t="array" ref="AA193">IF(A193="","",IF(COUNTIF('2) Income'!$D$13:$D$32,"Every Other Week")=0,0,SUMPRODUCT(--(IFERROR(MOD(A193-'2) Income'!$F$13:$F$32,14),1)=0),--('2) Income'!$D$13:$D$32="Every Other Week"),--('2) Income'!$F$13:$F$32&lt;=A193),'2) Income'!$E$13:$E$32)))</f>
        <v>0</v>
      </c>
      <c r="AB193" s="8">
        <f>IF(A193="","",IF(COUNTIF('2) Income'!$D$13:$D$32,"1st and 15th")=0,0,IF(OR(DAY(A193)=1,DAY(A193)=15),SUMIFS('2) Income'!$E$13:$E$32,'2) Income'!$D$13:$D$32,"1st and 15th",'2) Income'!$F$13:$F$32,"&lt;="&amp;$A193),0)))</f>
        <v>0</v>
      </c>
      <c r="AC193" s="8">
        <f>IF(A193="","",IF(COUNTIF('2) Income'!$D$13:$D$32,"2nd Wednesday")=0,0,IF(A193=(A193-DAY(A193)+1+2*7-WEEKDAY(A193-DAY(A193)+8-4,1)),SUMIFS('2) Income'!$E$13:$E$32,'2) Income'!$D$13:$D$32,"2nd Wednesday",'2) Income'!$F$13:$F$32,"&lt;="&amp;$A193),0)))</f>
        <v>0</v>
      </c>
      <c r="AD193" s="8">
        <f>IF(A193="","",IF(COUNTIF('2) Income'!$D$13:$D$32,"3rd Wednesday")=0,0,IF(A193=(A193-DAY(A193)+1+3*7-WEEKDAY(A193-DAY(A193)+8-4,1)),SUMIFS('2) Income'!$E$13:$E$32,'2) Income'!$D$13:$D$32,"3rd Wednesday",'2) Income'!$F$13:$F$32,"&lt;="&amp;$A193),0)))</f>
        <v>0</v>
      </c>
      <c r="AE193" s="8">
        <f>IF(A193="","",IF(COUNTIF('2) Income'!$D$13:$D$32,"4th Wednesday")=0,0,IF(A193=(A193-DAY(A193)+1+4*7-WEEKDAY(A193-DAY(A193)+8-4,1)),SUMIFS('2) Income'!$E$13:$E$32,'2) Income'!$D$13:$D$32,"4th Wednesday",'2) Income'!$F$13:$F$32,"&lt;="&amp;$A193),0)))</f>
        <v>0</v>
      </c>
      <c r="AF193" s="8" cm="1">
        <f t="array" ref="AF193">IF(A193="","",IF(COUNTIF('2) Income'!$D$13:$D$32,"Every 4 Weeks")=0,0,SUMPRODUCT(--(IFERROR(MOD(A193-'2) Income'!$F$13:$F$32,28),1)=0),--('2) Income'!$D$13:$D$32="Every 4 Weeks"),--('2) Income'!$F$13:$F$32&lt;=A193),'2) Income'!$E$13:$E$32)))</f>
        <v>0</v>
      </c>
      <c r="AG193" s="8">
        <f>IF(A193="","",IF(COUNTIF('2) Income'!$D$13:$D$32,"Monthly")=0,0,IF(B193="N",SUMIFS('2) Income'!$E$13:$E$32,'2) Income'!$D$13:$D$32,"monthly",'2) Income'!$F$13:$F$32,"&lt;="&amp;$A193,'2) Income'!$I$13:$I$32,DAY(A193)),SUMIFS('2) Income'!$E$13:$E$32,'2) Income'!$D$13:$D$32,"monthly",'2) Income'!$F$13:$F$32,"&lt;="&amp;$A193,'2) Income'!$I$13:$I$32,"&gt;="&amp;DAY(A193)))))</f>
        <v>0</v>
      </c>
      <c r="AH193" s="8" cm="1">
        <f t="array" ref="AH193">IF(A193="","",IF(COUNTIF('2) Income'!$D$13:$D$32,"Yearly")=0,0,SUMPRODUCT(--('2) Income'!$D$13:$D$32="Yearly"),--('2) Income'!$F$13:$F$32&lt;=A193),IF(B193="N",--('2) Income'!$I$13:$I$32=DAY(A193)),--('2) Income'!$I$13:$I$32&gt;=DAY(A193))),--(IFERROR(MOD('2) Income'!$H$13:$H$32-MONTH(A193)+12,12),1)=0),'2) Income'!$E$13:$E$32)))</f>
        <v>0</v>
      </c>
      <c r="AI193" s="8">
        <f>IF(A193="","",IF(COUNTIF('2) Income'!$D$13:$D$32,"one-time")=0,0,SUMIFS('2) Income'!$E$13:$E$32,'2) Income'!$D$13:$D$32,"one-time",'2) Income'!$F$13:$F$32,"="&amp;$A193)))</f>
        <v>0</v>
      </c>
      <c r="AJ193" s="9">
        <f t="shared" si="11"/>
        <v>0</v>
      </c>
    </row>
    <row r="194" spans="1:36">
      <c r="A194" s="7">
        <f>IF(A193="","",IF(A193+1&lt;='1) Period'!$E$21,A193+1,""))</f>
        <v>45666</v>
      </c>
      <c r="B194" s="7" t="str">
        <f t="shared" si="12"/>
        <v>N</v>
      </c>
      <c r="C194" t="str">
        <f t="shared" si="13"/>
        <v>F</v>
      </c>
      <c r="D194" s="8">
        <f>IF(A194="","",IF(TEXT(A194,"dddd")='4) Happy Money'!$E$23,WAllowance,0))</f>
        <v>0</v>
      </c>
      <c r="E194" s="8">
        <f>IF(A194="","",IF(B194="N",SUMIF(TMonthly[Day of the Month],DAY(A194),TMonthly[Amount]),SUMIF(TMonthly[Day of the Month],"&gt;="&amp;DAY(A194),TMonthly[Amount])))</f>
        <v>0</v>
      </c>
      <c r="F194" s="8" cm="1">
        <f t="array" ref="F194">IF(A194="","",SUMPRODUCT(--(TYearly[Due Date]&lt;=A194),IF(B194="N",--(TYearly[Day]=DAY(A194)),--(TYearly[Day]&gt;=DAY(A194))),--(IFERROR(MOD(TYearly[Month]-MONTH(A194)+12,12),1)=0),TYearly[Amount]))</f>
        <v>0</v>
      </c>
      <c r="G194" s="8">
        <f>IF(A194="","",SUMIF(TOneTime[Due Date],A194,TOneTime[Amount]))</f>
        <v>0</v>
      </c>
      <c r="H194" s="8" cm="1">
        <f t="array" ref="H194">IF(A194="","",IF(COUNTIF(TOther[Frequency],$H$1)=0,0,SUMPRODUCT(--(IFERROR(MOD(A194-TOther[Start Date],7),1)=0),--(TOther[Frequency]=$H$1),--(TOther[Start Date]&lt;=A194),--(TOther[End Date Calc]&gt;=A194),TOther[Amount])))</f>
        <v>0</v>
      </c>
      <c r="I194" s="8" cm="1">
        <f t="array" ref="I194">IF(A194="","",IF(COUNTIF(TOther[Frequency],$I$1)=0,0,SUMPRODUCT(--(IFERROR(MOD(A194-TOther[Start Date],14),1)=0),--(TOther[Frequency]=$I$1),--(TOther[Start Date]&lt;=A194),--(TOther[End Date Calc]&gt;=A194),TOther[Amount])))</f>
        <v>0</v>
      </c>
      <c r="J194" s="8">
        <f>IF(A194="","",IF(COUNTIF(TOther[Frequency],$J$1)=0,0,IF(OR(DAY(A194)=1,DAY(A194)=15),SUMIFS(TOther[Amount],TOther[Frequency],$J$1,TOther[Start Date],"&lt;="&amp;$A194,TOther[End Date Calc],"&gt;="&amp;A194),0)))</f>
        <v>0</v>
      </c>
      <c r="K194" s="8">
        <f>IF(A194="","",IF(COUNTIF(TOther[Frequency],$K$1)=0,0,IF(A194=(A194-DAY(A194)+1+2*7-WEEKDAY(A194-DAY(A194)+8-4,1)),SUMIFS(TOther[Amount],TOther[Frequency],$K$1,TOther[Start Date],"&lt;="&amp;$A194,TOther[End Date Calc],"&gt;="&amp;A194),0)))</f>
        <v>0</v>
      </c>
      <c r="L194" s="8">
        <f>IF(A194="","",IF(COUNTIF(TOther[Frequency],$L$1)=0,0,IF(A194=(A194-DAY(A194)+1+3*7-WEEKDAY(A194-DAY(A194)+8-4,1)),SUMIFS(TOther[Amount],TOther[Frequency],$L$1,TOther[Start Date],"&lt;="&amp;$A194,TOther[End Date Calc],"&gt;="&amp;A194),0)))</f>
        <v>0</v>
      </c>
      <c r="M194" s="8">
        <f>IF(A194="","",IF(COUNTIF(TOther[Frequency],$M$1)=0,0,IF(A194=(A194-DAY(A194)+1+4*7-WEEKDAY(A194-DAY(A194)+8-4,1)),SUMIFS(TOther[Amount],TOther[Frequency],$M$1,TOther[Start Date],"&lt;="&amp;$A194,TOther[End Date Calc],"&gt;="&amp;A194),0)))</f>
        <v>0</v>
      </c>
      <c r="N194" s="8" cm="1">
        <f t="array" ref="N194">IF(A194="","",IF(COUNTIF(TOther[Frequency],$N$1)=0,0,SUMPRODUCT(--(IFERROR(MOD(A194-TOther[Start Date],28),1)=0),--(TOther[Frequency]=$N$1),--(TOther[Start Date]&lt;=A194),--(TOther[End Date Calc]&gt;=A194),TOther[Amount])))</f>
        <v>0</v>
      </c>
      <c r="O194" s="8" cm="1">
        <f t="array" ref="O194">IF(A194="","",IF(COUNTIF(TOther[Frequency],$O$1)=0,0,SUMPRODUCT(--(IFERROR(MOD(A194-TOther[Start Date],42),1)=0),--(TOther[Frequency]=$O$1),--(TOther[Start Date]&lt;=A194),--(TOther[End Date Calc]&gt;=A194),TOther[Amount])))</f>
        <v>0</v>
      </c>
      <c r="P194" s="8" cm="1">
        <f t="array" ref="P194">IF(A194="","",IF(COUNTIF(TOther[Frequency],$P$1)=0,0,SUMPRODUCT(--(IFERROR(MOD(A194-TOther[Start Date],56),1)=0),--(TOther[Frequency]=$P$1),--(TOther[Start Date]&lt;=A194),--(TOther[End Date Calc]&gt;=A194),TOther[Amount])))</f>
        <v>0</v>
      </c>
      <c r="Q194" s="8">
        <f>IF(A194="","",IF(COUNTIF(TOther[Frequency],$Q$1)=0,0,IF(B194="N",SUMIFS(TOther[Amount],TOther[Frequency],$Q$1,TOther[Start Date],"&lt;="&amp;$A194,TOther[End Date Calc],"&gt;="&amp;A194,TOther[Start Day],DAY(A194)),SUMIFS(TOther[Amount],TOther[Frequency],$Q$1,TOther[Start Date],"&lt;="&amp;$A194,TOther[End Date Calc],"&gt;="&amp;A194,TOther[Start Day],"&gt;="&amp;DAY(A194)))))</f>
        <v>0</v>
      </c>
      <c r="R194" s="8" cm="1">
        <f t="array" ref="R194">IF(A194="","",IF(COUNTIF(TOther[Frequency],R$1)=0,0,SUMPRODUCT(--(TOther[Frequency]=R$1),--(TOther[Start Date]&lt;=A194),--(TOther[End Date Calc]&gt;=A194),IF(B194="N",--(TOther[Start Day]=DAY(A194)),--(TOther[Start Day]&gt;=DAY(A194))),--(IFERROR(MOD(TOther[Start Month]-MONTH(A194)+2,2),1)=0),TOther[Amount])))</f>
        <v>0</v>
      </c>
      <c r="S194" s="8" cm="1">
        <f t="array" ref="S194">IF(A194="","",IF(COUNTIF(TOther[Frequency],S$1)=0,0,SUMPRODUCT(--(TOther[Frequency]=S$1),--(TOther[Start Date]&lt;=A194),--(TOther[End Date Calc]&gt;=A194),IF(B194="N",--(TOther[Start Day]=DAY(A194)),--(TOther[Start Day]&gt;=DAY(A194))),--(IFERROR(MOD(TOther[Start Month]-MONTH(A194)+3,3),1)=0),TOther[Amount])))</f>
        <v>0</v>
      </c>
      <c r="T194" s="8" cm="1">
        <f t="array" ref="T194">IF($A194="","",IF(COUNTIF(TOther[Frequency],T$1)=0,0,SUMPRODUCT(--(TOther[Frequency]=T$1),--(TOther[Start Date]&lt;=$A194),--(TOther[End Date Calc]&gt;=$A194),IF($B194="N",--(TOther[Start Day]=DAY($A194)),--(TOther[Start Day]&gt;=DAY($A194))),--(IFERROR(MOD(TOther[Start Month]-MONTH($A194)+4,4),1)=0),TOther[Amount])))</f>
        <v>0</v>
      </c>
      <c r="U194" s="8" cm="1">
        <f t="array" ref="U194">IF(A194="","",IF(COUNTIF(TOther[Frequency],$U$1)=0,0,SUMPRODUCT(--(TOther[Frequency]=$U$1),--(TOther[Start Date]&lt;=A194),--(TOther[End Date Calc]&gt;=A194),IF(B194="N",--(TOther[Start Day]=DAY(A194)),--(TOther[Start Day]&gt;=DAY(A194))),--(IFERROR(MOD(TOther[Start Month]-MONTH(A194)+6,6),1)=0),TOther[Amount])))</f>
        <v>0</v>
      </c>
      <c r="V194" s="8" cm="1">
        <f t="array" ref="V194">IF(A194="","",IF(COUNTIF(TOther[Frequency],$V$1)=0,0,SUMPRODUCT(--(TOther[Frequency]=$V$1),--(TOther[Start Date]&lt;=A194),--(TOther[End Date Calc]&gt;=A194),IF(B194="N",--(TOther[Start Day]=DAY(A194)),--(TOther[Start Day]&gt;=DAY(A194))),--(IFERROR(MOD(TOther[Start Month]-MONTH(A194)+12,12),1)=0),TOther[Amount])))</f>
        <v>0</v>
      </c>
      <c r="W194" s="8">
        <f>IF(A194="","",SUMIFS(TOther[Amount],TOther[Start Date],A194,TOther[Frequency],$W$1))</f>
        <v>0</v>
      </c>
      <c r="X194" s="9">
        <f t="shared" ref="X194:X257" si="15">IF(A194="","",SUM(E194:W194))</f>
        <v>0</v>
      </c>
      <c r="Y194" s="9">
        <f t="shared" si="14"/>
        <v>0</v>
      </c>
      <c r="Z194" s="8" cm="1">
        <f t="array" ref="Z194">IF(A194="","",IF(COUNTIF('2) Income'!$D$13:$D$32,"Weekly")=0,0,SUMPRODUCT(--(IFERROR(MOD(A194-'2) Income'!$F$13:$F$32,7),1)=0),--('2) Income'!$D$13:$D$32="Weekly"),--('2) Income'!$F$13:$F$32&lt;=A194),'2) Income'!$E$13:$E$32)))</f>
        <v>0</v>
      </c>
      <c r="AA194" s="8" cm="1">
        <f t="array" ref="AA194">IF(A194="","",IF(COUNTIF('2) Income'!$D$13:$D$32,"Every Other Week")=0,0,SUMPRODUCT(--(IFERROR(MOD(A194-'2) Income'!$F$13:$F$32,14),1)=0),--('2) Income'!$D$13:$D$32="Every Other Week"),--('2) Income'!$F$13:$F$32&lt;=A194),'2) Income'!$E$13:$E$32)))</f>
        <v>0</v>
      </c>
      <c r="AB194" s="8">
        <f>IF(A194="","",IF(COUNTIF('2) Income'!$D$13:$D$32,"1st and 15th")=0,0,IF(OR(DAY(A194)=1,DAY(A194)=15),SUMIFS('2) Income'!$E$13:$E$32,'2) Income'!$D$13:$D$32,"1st and 15th",'2) Income'!$F$13:$F$32,"&lt;="&amp;$A194),0)))</f>
        <v>0</v>
      </c>
      <c r="AC194" s="8">
        <f>IF(A194="","",IF(COUNTIF('2) Income'!$D$13:$D$32,"2nd Wednesday")=0,0,IF(A194=(A194-DAY(A194)+1+2*7-WEEKDAY(A194-DAY(A194)+8-4,1)),SUMIFS('2) Income'!$E$13:$E$32,'2) Income'!$D$13:$D$32,"2nd Wednesday",'2) Income'!$F$13:$F$32,"&lt;="&amp;$A194),0)))</f>
        <v>0</v>
      </c>
      <c r="AD194" s="8">
        <f>IF(A194="","",IF(COUNTIF('2) Income'!$D$13:$D$32,"3rd Wednesday")=0,0,IF(A194=(A194-DAY(A194)+1+3*7-WEEKDAY(A194-DAY(A194)+8-4,1)),SUMIFS('2) Income'!$E$13:$E$32,'2) Income'!$D$13:$D$32,"3rd Wednesday",'2) Income'!$F$13:$F$32,"&lt;="&amp;$A194),0)))</f>
        <v>0</v>
      </c>
      <c r="AE194" s="8">
        <f>IF(A194="","",IF(COUNTIF('2) Income'!$D$13:$D$32,"4th Wednesday")=0,0,IF(A194=(A194-DAY(A194)+1+4*7-WEEKDAY(A194-DAY(A194)+8-4,1)),SUMIFS('2) Income'!$E$13:$E$32,'2) Income'!$D$13:$D$32,"4th Wednesday",'2) Income'!$F$13:$F$32,"&lt;="&amp;$A194),0)))</f>
        <v>0</v>
      </c>
      <c r="AF194" s="8" cm="1">
        <f t="array" ref="AF194">IF(A194="","",IF(COUNTIF('2) Income'!$D$13:$D$32,"Every 4 Weeks")=0,0,SUMPRODUCT(--(IFERROR(MOD(A194-'2) Income'!$F$13:$F$32,28),1)=0),--('2) Income'!$D$13:$D$32="Every 4 Weeks"),--('2) Income'!$F$13:$F$32&lt;=A194),'2) Income'!$E$13:$E$32)))</f>
        <v>0</v>
      </c>
      <c r="AG194" s="8">
        <f>IF(A194="","",IF(COUNTIF('2) Income'!$D$13:$D$32,"Monthly")=0,0,IF(B194="N",SUMIFS('2) Income'!$E$13:$E$32,'2) Income'!$D$13:$D$32,"monthly",'2) Income'!$F$13:$F$32,"&lt;="&amp;$A194,'2) Income'!$I$13:$I$32,DAY(A194)),SUMIFS('2) Income'!$E$13:$E$32,'2) Income'!$D$13:$D$32,"monthly",'2) Income'!$F$13:$F$32,"&lt;="&amp;$A194,'2) Income'!$I$13:$I$32,"&gt;="&amp;DAY(A194)))))</f>
        <v>0</v>
      </c>
      <c r="AH194" s="8" cm="1">
        <f t="array" ref="AH194">IF(A194="","",IF(COUNTIF('2) Income'!$D$13:$D$32,"Yearly")=0,0,SUMPRODUCT(--('2) Income'!$D$13:$D$32="Yearly"),--('2) Income'!$F$13:$F$32&lt;=A194),IF(B194="N",--('2) Income'!$I$13:$I$32=DAY(A194)),--('2) Income'!$I$13:$I$32&gt;=DAY(A194))),--(IFERROR(MOD('2) Income'!$H$13:$H$32-MONTH(A194)+12,12),1)=0),'2) Income'!$E$13:$E$32)))</f>
        <v>0</v>
      </c>
      <c r="AI194" s="8">
        <f>IF(A194="","",IF(COUNTIF('2) Income'!$D$13:$D$32,"one-time")=0,0,SUMIFS('2) Income'!$E$13:$E$32,'2) Income'!$D$13:$D$32,"one-time",'2) Income'!$F$13:$F$32,"="&amp;$A194)))</f>
        <v>0</v>
      </c>
      <c r="AJ194" s="9">
        <f t="shared" ref="AJ194:AJ257" si="16">IF(A194="","",SUM(Z194:AI194))</f>
        <v>0</v>
      </c>
    </row>
    <row r="195" spans="1:36">
      <c r="A195" s="7">
        <f>IF(A194="","",IF(A194+1&lt;='1) Period'!$E$21,A194+1,""))</f>
        <v>45667</v>
      </c>
      <c r="B195" s="7" t="str">
        <f t="shared" ref="B195:B258" si="17">IF(DAY(A195)&gt;DAY(A195+1),"Y","N")</f>
        <v>N</v>
      </c>
      <c r="C195" t="str">
        <f t="shared" ref="C195:C258" si="18">IF(WEEKDAY(A195,2)&gt;5,"Y","F")</f>
        <v>F</v>
      </c>
      <c r="D195" s="8">
        <f>IF(A195="","",IF(TEXT(A195,"dddd")='4) Happy Money'!$E$23,WAllowance,0))</f>
        <v>0</v>
      </c>
      <c r="E195" s="8">
        <f>IF(A195="","",IF(B195="N",SUMIF(TMonthly[Day of the Month],DAY(A195),TMonthly[Amount]),SUMIF(TMonthly[Day of the Month],"&gt;="&amp;DAY(A195),TMonthly[Amount])))</f>
        <v>500</v>
      </c>
      <c r="F195" s="8" cm="1">
        <f t="array" ref="F195">IF(A195="","",SUMPRODUCT(--(TYearly[Due Date]&lt;=A195),IF(B195="N",--(TYearly[Day]=DAY(A195)),--(TYearly[Day]&gt;=DAY(A195))),--(IFERROR(MOD(TYearly[Month]-MONTH(A195)+12,12),1)=0),TYearly[Amount]))</f>
        <v>0</v>
      </c>
      <c r="G195" s="8">
        <f>IF(A195="","",SUMIF(TOneTime[Due Date],A195,TOneTime[Amount]))</f>
        <v>0</v>
      </c>
      <c r="H195" s="8" cm="1">
        <f t="array" ref="H195">IF(A195="","",IF(COUNTIF(TOther[Frequency],$H$1)=0,0,SUMPRODUCT(--(IFERROR(MOD(A195-TOther[Start Date],7),1)=0),--(TOther[Frequency]=$H$1),--(TOther[Start Date]&lt;=A195),--(TOther[End Date Calc]&gt;=A195),TOther[Amount])))</f>
        <v>0</v>
      </c>
      <c r="I195" s="8" cm="1">
        <f t="array" ref="I195">IF(A195="","",IF(COUNTIF(TOther[Frequency],$I$1)=0,0,SUMPRODUCT(--(IFERROR(MOD(A195-TOther[Start Date],14),1)=0),--(TOther[Frequency]=$I$1),--(TOther[Start Date]&lt;=A195),--(TOther[End Date Calc]&gt;=A195),TOther[Amount])))</f>
        <v>0</v>
      </c>
      <c r="J195" s="8">
        <f>IF(A195="","",IF(COUNTIF(TOther[Frequency],$J$1)=0,0,IF(OR(DAY(A195)=1,DAY(A195)=15),SUMIFS(TOther[Amount],TOther[Frequency],$J$1,TOther[Start Date],"&lt;="&amp;$A195,TOther[End Date Calc],"&gt;="&amp;A195),0)))</f>
        <v>0</v>
      </c>
      <c r="K195" s="8">
        <f>IF(A195="","",IF(COUNTIF(TOther[Frequency],$K$1)=0,0,IF(A195=(A195-DAY(A195)+1+2*7-WEEKDAY(A195-DAY(A195)+8-4,1)),SUMIFS(TOther[Amount],TOther[Frequency],$K$1,TOther[Start Date],"&lt;="&amp;$A195,TOther[End Date Calc],"&gt;="&amp;A195),0)))</f>
        <v>0</v>
      </c>
      <c r="L195" s="8">
        <f>IF(A195="","",IF(COUNTIF(TOther[Frequency],$L$1)=0,0,IF(A195=(A195-DAY(A195)+1+3*7-WEEKDAY(A195-DAY(A195)+8-4,1)),SUMIFS(TOther[Amount],TOther[Frequency],$L$1,TOther[Start Date],"&lt;="&amp;$A195,TOther[End Date Calc],"&gt;="&amp;A195),0)))</f>
        <v>0</v>
      </c>
      <c r="M195" s="8">
        <f>IF(A195="","",IF(COUNTIF(TOther[Frequency],$M$1)=0,0,IF(A195=(A195-DAY(A195)+1+4*7-WEEKDAY(A195-DAY(A195)+8-4,1)),SUMIFS(TOther[Amount],TOther[Frequency],$M$1,TOther[Start Date],"&lt;="&amp;$A195,TOther[End Date Calc],"&gt;="&amp;A195),0)))</f>
        <v>0</v>
      </c>
      <c r="N195" s="8" cm="1">
        <f t="array" ref="N195">IF(A195="","",IF(COUNTIF(TOther[Frequency],$N$1)=0,0,SUMPRODUCT(--(IFERROR(MOD(A195-TOther[Start Date],28),1)=0),--(TOther[Frequency]=$N$1),--(TOther[Start Date]&lt;=A195),--(TOther[End Date Calc]&gt;=A195),TOther[Amount])))</f>
        <v>0</v>
      </c>
      <c r="O195" s="8" cm="1">
        <f t="array" ref="O195">IF(A195="","",IF(COUNTIF(TOther[Frequency],$O$1)=0,0,SUMPRODUCT(--(IFERROR(MOD(A195-TOther[Start Date],42),1)=0),--(TOther[Frequency]=$O$1),--(TOther[Start Date]&lt;=A195),--(TOther[End Date Calc]&gt;=A195),TOther[Amount])))</f>
        <v>0</v>
      </c>
      <c r="P195" s="8" cm="1">
        <f t="array" ref="P195">IF(A195="","",IF(COUNTIF(TOther[Frequency],$P$1)=0,0,SUMPRODUCT(--(IFERROR(MOD(A195-TOther[Start Date],56),1)=0),--(TOther[Frequency]=$P$1),--(TOther[Start Date]&lt;=A195),--(TOther[End Date Calc]&gt;=A195),TOther[Amount])))</f>
        <v>0</v>
      </c>
      <c r="Q195" s="8">
        <f>IF(A195="","",IF(COUNTIF(TOther[Frequency],$Q$1)=0,0,IF(B195="N",SUMIFS(TOther[Amount],TOther[Frequency],$Q$1,TOther[Start Date],"&lt;="&amp;$A195,TOther[End Date Calc],"&gt;="&amp;A195,TOther[Start Day],DAY(A195)),SUMIFS(TOther[Amount],TOther[Frequency],$Q$1,TOther[Start Date],"&lt;="&amp;$A195,TOther[End Date Calc],"&gt;="&amp;A195,TOther[Start Day],"&gt;="&amp;DAY(A195)))))</f>
        <v>0</v>
      </c>
      <c r="R195" s="8" cm="1">
        <f t="array" ref="R195">IF(A195="","",IF(COUNTIF(TOther[Frequency],R$1)=0,0,SUMPRODUCT(--(TOther[Frequency]=R$1),--(TOther[Start Date]&lt;=A195),--(TOther[End Date Calc]&gt;=A195),IF(B195="N",--(TOther[Start Day]=DAY(A195)),--(TOther[Start Day]&gt;=DAY(A195))),--(IFERROR(MOD(TOther[Start Month]-MONTH(A195)+2,2),1)=0),TOther[Amount])))</f>
        <v>0</v>
      </c>
      <c r="S195" s="8" cm="1">
        <f t="array" ref="S195">IF(A195="","",IF(COUNTIF(TOther[Frequency],S$1)=0,0,SUMPRODUCT(--(TOther[Frequency]=S$1),--(TOther[Start Date]&lt;=A195),--(TOther[End Date Calc]&gt;=A195),IF(B195="N",--(TOther[Start Day]=DAY(A195)),--(TOther[Start Day]&gt;=DAY(A195))),--(IFERROR(MOD(TOther[Start Month]-MONTH(A195)+3,3),1)=0),TOther[Amount])))</f>
        <v>0</v>
      </c>
      <c r="T195" s="8" cm="1">
        <f t="array" ref="T195">IF($A195="","",IF(COUNTIF(TOther[Frequency],T$1)=0,0,SUMPRODUCT(--(TOther[Frequency]=T$1),--(TOther[Start Date]&lt;=$A195),--(TOther[End Date Calc]&gt;=$A195),IF($B195="N",--(TOther[Start Day]=DAY($A195)),--(TOther[Start Day]&gt;=DAY($A195))),--(IFERROR(MOD(TOther[Start Month]-MONTH($A195)+4,4),1)=0),TOther[Amount])))</f>
        <v>0</v>
      </c>
      <c r="U195" s="8" cm="1">
        <f t="array" ref="U195">IF(A195="","",IF(COUNTIF(TOther[Frequency],$U$1)=0,0,SUMPRODUCT(--(TOther[Frequency]=$U$1),--(TOther[Start Date]&lt;=A195),--(TOther[End Date Calc]&gt;=A195),IF(B195="N",--(TOther[Start Day]=DAY(A195)),--(TOther[Start Day]&gt;=DAY(A195))),--(IFERROR(MOD(TOther[Start Month]-MONTH(A195)+6,6),1)=0),TOther[Amount])))</f>
        <v>0</v>
      </c>
      <c r="V195" s="8" cm="1">
        <f t="array" ref="V195">IF(A195="","",IF(COUNTIF(TOther[Frequency],$V$1)=0,0,SUMPRODUCT(--(TOther[Frequency]=$V$1),--(TOther[Start Date]&lt;=A195),--(TOther[End Date Calc]&gt;=A195),IF(B195="N",--(TOther[Start Day]=DAY(A195)),--(TOther[Start Day]&gt;=DAY(A195))),--(IFERROR(MOD(TOther[Start Month]-MONTH(A195)+12,12),1)=0),TOther[Amount])))</f>
        <v>0</v>
      </c>
      <c r="W195" s="8">
        <f>IF(A195="","",SUMIFS(TOther[Amount],TOther[Start Date],A195,TOther[Frequency],$W$1))</f>
        <v>0</v>
      </c>
      <c r="X195" s="9">
        <f t="shared" si="15"/>
        <v>500</v>
      </c>
      <c r="Y195" s="9">
        <f t="shared" ref="Y195:Y258" si="19">IF(A195="","",SUM(H195:W195))</f>
        <v>0</v>
      </c>
      <c r="Z195" s="8" cm="1">
        <f t="array" ref="Z195">IF(A195="","",IF(COUNTIF('2) Income'!$D$13:$D$32,"Weekly")=0,0,SUMPRODUCT(--(IFERROR(MOD(A195-'2) Income'!$F$13:$F$32,7),1)=0),--('2) Income'!$D$13:$D$32="Weekly"),--('2) Income'!$F$13:$F$32&lt;=A195),'2) Income'!$E$13:$E$32)))</f>
        <v>0</v>
      </c>
      <c r="AA195" s="8" cm="1">
        <f t="array" ref="AA195">IF(A195="","",IF(COUNTIF('2) Income'!$D$13:$D$32,"Every Other Week")=0,0,SUMPRODUCT(--(IFERROR(MOD(A195-'2) Income'!$F$13:$F$32,14),1)=0),--('2) Income'!$D$13:$D$32="Every Other Week"),--('2) Income'!$F$13:$F$32&lt;=A195),'2) Income'!$E$13:$E$32)))</f>
        <v>0</v>
      </c>
      <c r="AB195" s="8">
        <f>IF(A195="","",IF(COUNTIF('2) Income'!$D$13:$D$32,"1st and 15th")=0,0,IF(OR(DAY(A195)=1,DAY(A195)=15),SUMIFS('2) Income'!$E$13:$E$32,'2) Income'!$D$13:$D$32,"1st and 15th",'2) Income'!$F$13:$F$32,"&lt;="&amp;$A195),0)))</f>
        <v>0</v>
      </c>
      <c r="AC195" s="8">
        <f>IF(A195="","",IF(COUNTIF('2) Income'!$D$13:$D$32,"2nd Wednesday")=0,0,IF(A195=(A195-DAY(A195)+1+2*7-WEEKDAY(A195-DAY(A195)+8-4,1)),SUMIFS('2) Income'!$E$13:$E$32,'2) Income'!$D$13:$D$32,"2nd Wednesday",'2) Income'!$F$13:$F$32,"&lt;="&amp;$A195),0)))</f>
        <v>0</v>
      </c>
      <c r="AD195" s="8">
        <f>IF(A195="","",IF(COUNTIF('2) Income'!$D$13:$D$32,"3rd Wednesday")=0,0,IF(A195=(A195-DAY(A195)+1+3*7-WEEKDAY(A195-DAY(A195)+8-4,1)),SUMIFS('2) Income'!$E$13:$E$32,'2) Income'!$D$13:$D$32,"3rd Wednesday",'2) Income'!$F$13:$F$32,"&lt;="&amp;$A195),0)))</f>
        <v>0</v>
      </c>
      <c r="AE195" s="8">
        <f>IF(A195="","",IF(COUNTIF('2) Income'!$D$13:$D$32,"4th Wednesday")=0,0,IF(A195=(A195-DAY(A195)+1+4*7-WEEKDAY(A195-DAY(A195)+8-4,1)),SUMIFS('2) Income'!$E$13:$E$32,'2) Income'!$D$13:$D$32,"4th Wednesday",'2) Income'!$F$13:$F$32,"&lt;="&amp;$A195),0)))</f>
        <v>0</v>
      </c>
      <c r="AF195" s="8" cm="1">
        <f t="array" ref="AF195">IF(A195="","",IF(COUNTIF('2) Income'!$D$13:$D$32,"Every 4 Weeks")=0,0,SUMPRODUCT(--(IFERROR(MOD(A195-'2) Income'!$F$13:$F$32,28),1)=0),--('2) Income'!$D$13:$D$32="Every 4 Weeks"),--('2) Income'!$F$13:$F$32&lt;=A195),'2) Income'!$E$13:$E$32)))</f>
        <v>0</v>
      </c>
      <c r="AG195" s="8">
        <f>IF(A195="","",IF(COUNTIF('2) Income'!$D$13:$D$32,"Monthly")=0,0,IF(B195="N",SUMIFS('2) Income'!$E$13:$E$32,'2) Income'!$D$13:$D$32,"monthly",'2) Income'!$F$13:$F$32,"&lt;="&amp;$A195,'2) Income'!$I$13:$I$32,DAY(A195)),SUMIFS('2) Income'!$E$13:$E$32,'2) Income'!$D$13:$D$32,"monthly",'2) Income'!$F$13:$F$32,"&lt;="&amp;$A195,'2) Income'!$I$13:$I$32,"&gt;="&amp;DAY(A195)))))</f>
        <v>0</v>
      </c>
      <c r="AH195" s="8" cm="1">
        <f t="array" ref="AH195">IF(A195="","",IF(COUNTIF('2) Income'!$D$13:$D$32,"Yearly")=0,0,SUMPRODUCT(--('2) Income'!$D$13:$D$32="Yearly"),--('2) Income'!$F$13:$F$32&lt;=A195),IF(B195="N",--('2) Income'!$I$13:$I$32=DAY(A195)),--('2) Income'!$I$13:$I$32&gt;=DAY(A195))),--(IFERROR(MOD('2) Income'!$H$13:$H$32-MONTH(A195)+12,12),1)=0),'2) Income'!$E$13:$E$32)))</f>
        <v>0</v>
      </c>
      <c r="AI195" s="8">
        <f>IF(A195="","",IF(COUNTIF('2) Income'!$D$13:$D$32,"one-time")=0,0,SUMIFS('2) Income'!$E$13:$E$32,'2) Income'!$D$13:$D$32,"one-time",'2) Income'!$F$13:$F$32,"="&amp;$A195)))</f>
        <v>0</v>
      </c>
      <c r="AJ195" s="9">
        <f t="shared" si="16"/>
        <v>0</v>
      </c>
    </row>
    <row r="196" spans="1:36">
      <c r="A196" s="7">
        <f>IF(A195="","",IF(A195+1&lt;='1) Period'!$E$21,A195+1,""))</f>
        <v>45668</v>
      </c>
      <c r="B196" s="7" t="str">
        <f t="shared" si="17"/>
        <v>N</v>
      </c>
      <c r="C196" t="str">
        <f t="shared" si="18"/>
        <v>Y</v>
      </c>
      <c r="D196" s="8">
        <f>IF(A196="","",IF(TEXT(A196,"dddd")='4) Happy Money'!$E$23,WAllowance,0))</f>
        <v>0</v>
      </c>
      <c r="E196" s="8">
        <f>IF(A196="","",IF(B196="N",SUMIF(TMonthly[Day of the Month],DAY(A196),TMonthly[Amount]),SUMIF(TMonthly[Day of the Month],"&gt;="&amp;DAY(A196),TMonthly[Amount])))</f>
        <v>300</v>
      </c>
      <c r="F196" s="8" cm="1">
        <f t="array" ref="F196">IF(A196="","",SUMPRODUCT(--(TYearly[Due Date]&lt;=A196),IF(B196="N",--(TYearly[Day]=DAY(A196)),--(TYearly[Day]&gt;=DAY(A196))),--(IFERROR(MOD(TYearly[Month]-MONTH(A196)+12,12),1)=0),TYearly[Amount]))</f>
        <v>0</v>
      </c>
      <c r="G196" s="8">
        <f>IF(A196="","",SUMIF(TOneTime[Due Date],A196,TOneTime[Amount]))</f>
        <v>0</v>
      </c>
      <c r="H196" s="8" cm="1">
        <f t="array" ref="H196">IF(A196="","",IF(COUNTIF(TOther[Frequency],$H$1)=0,0,SUMPRODUCT(--(IFERROR(MOD(A196-TOther[Start Date],7),1)=0),--(TOther[Frequency]=$H$1),--(TOther[Start Date]&lt;=A196),--(TOther[End Date Calc]&gt;=A196),TOther[Amount])))</f>
        <v>0</v>
      </c>
      <c r="I196" s="8" cm="1">
        <f t="array" ref="I196">IF(A196="","",IF(COUNTIF(TOther[Frequency],$I$1)=0,0,SUMPRODUCT(--(IFERROR(MOD(A196-TOther[Start Date],14),1)=0),--(TOther[Frequency]=$I$1),--(TOther[Start Date]&lt;=A196),--(TOther[End Date Calc]&gt;=A196),TOther[Amount])))</f>
        <v>0</v>
      </c>
      <c r="J196" s="8">
        <f>IF(A196="","",IF(COUNTIF(TOther[Frequency],$J$1)=0,0,IF(OR(DAY(A196)=1,DAY(A196)=15),SUMIFS(TOther[Amount],TOther[Frequency],$J$1,TOther[Start Date],"&lt;="&amp;$A196,TOther[End Date Calc],"&gt;="&amp;A196),0)))</f>
        <v>0</v>
      </c>
      <c r="K196" s="8">
        <f>IF(A196="","",IF(COUNTIF(TOther[Frequency],$K$1)=0,0,IF(A196=(A196-DAY(A196)+1+2*7-WEEKDAY(A196-DAY(A196)+8-4,1)),SUMIFS(TOther[Amount],TOther[Frequency],$K$1,TOther[Start Date],"&lt;="&amp;$A196,TOther[End Date Calc],"&gt;="&amp;A196),0)))</f>
        <v>0</v>
      </c>
      <c r="L196" s="8">
        <f>IF(A196="","",IF(COUNTIF(TOther[Frequency],$L$1)=0,0,IF(A196=(A196-DAY(A196)+1+3*7-WEEKDAY(A196-DAY(A196)+8-4,1)),SUMIFS(TOther[Amount],TOther[Frequency],$L$1,TOther[Start Date],"&lt;="&amp;$A196,TOther[End Date Calc],"&gt;="&amp;A196),0)))</f>
        <v>0</v>
      </c>
      <c r="M196" s="8">
        <f>IF(A196="","",IF(COUNTIF(TOther[Frequency],$M$1)=0,0,IF(A196=(A196-DAY(A196)+1+4*7-WEEKDAY(A196-DAY(A196)+8-4,1)),SUMIFS(TOther[Amount],TOther[Frequency],$M$1,TOther[Start Date],"&lt;="&amp;$A196,TOther[End Date Calc],"&gt;="&amp;A196),0)))</f>
        <v>0</v>
      </c>
      <c r="N196" s="8" cm="1">
        <f t="array" ref="N196">IF(A196="","",IF(COUNTIF(TOther[Frequency],$N$1)=0,0,SUMPRODUCT(--(IFERROR(MOD(A196-TOther[Start Date],28),1)=0),--(TOther[Frequency]=$N$1),--(TOther[Start Date]&lt;=A196),--(TOther[End Date Calc]&gt;=A196),TOther[Amount])))</f>
        <v>0</v>
      </c>
      <c r="O196" s="8" cm="1">
        <f t="array" ref="O196">IF(A196="","",IF(COUNTIF(TOther[Frequency],$O$1)=0,0,SUMPRODUCT(--(IFERROR(MOD(A196-TOther[Start Date],42),1)=0),--(TOther[Frequency]=$O$1),--(TOther[Start Date]&lt;=A196),--(TOther[End Date Calc]&gt;=A196),TOther[Amount])))</f>
        <v>0</v>
      </c>
      <c r="P196" s="8" cm="1">
        <f t="array" ref="P196">IF(A196="","",IF(COUNTIF(TOther[Frequency],$P$1)=0,0,SUMPRODUCT(--(IFERROR(MOD(A196-TOther[Start Date],56),1)=0),--(TOther[Frequency]=$P$1),--(TOther[Start Date]&lt;=A196),--(TOther[End Date Calc]&gt;=A196),TOther[Amount])))</f>
        <v>0</v>
      </c>
      <c r="Q196" s="8">
        <f>IF(A196="","",IF(COUNTIF(TOther[Frequency],$Q$1)=0,0,IF(B196="N",SUMIFS(TOther[Amount],TOther[Frequency],$Q$1,TOther[Start Date],"&lt;="&amp;$A196,TOther[End Date Calc],"&gt;="&amp;A196,TOther[Start Day],DAY(A196)),SUMIFS(TOther[Amount],TOther[Frequency],$Q$1,TOther[Start Date],"&lt;="&amp;$A196,TOther[End Date Calc],"&gt;="&amp;A196,TOther[Start Day],"&gt;="&amp;DAY(A196)))))</f>
        <v>0</v>
      </c>
      <c r="R196" s="8" cm="1">
        <f t="array" ref="R196">IF(A196="","",IF(COUNTIF(TOther[Frequency],R$1)=0,0,SUMPRODUCT(--(TOther[Frequency]=R$1),--(TOther[Start Date]&lt;=A196),--(TOther[End Date Calc]&gt;=A196),IF(B196="N",--(TOther[Start Day]=DAY(A196)),--(TOther[Start Day]&gt;=DAY(A196))),--(IFERROR(MOD(TOther[Start Month]-MONTH(A196)+2,2),1)=0),TOther[Amount])))</f>
        <v>0</v>
      </c>
      <c r="S196" s="8" cm="1">
        <f t="array" ref="S196">IF(A196="","",IF(COUNTIF(TOther[Frequency],S$1)=0,0,SUMPRODUCT(--(TOther[Frequency]=S$1),--(TOther[Start Date]&lt;=A196),--(TOther[End Date Calc]&gt;=A196),IF(B196="N",--(TOther[Start Day]=DAY(A196)),--(TOther[Start Day]&gt;=DAY(A196))),--(IFERROR(MOD(TOther[Start Month]-MONTH(A196)+3,3),1)=0),TOther[Amount])))</f>
        <v>0</v>
      </c>
      <c r="T196" s="8" cm="1">
        <f t="array" ref="T196">IF($A196="","",IF(COUNTIF(TOther[Frequency],T$1)=0,0,SUMPRODUCT(--(TOther[Frequency]=T$1),--(TOther[Start Date]&lt;=$A196),--(TOther[End Date Calc]&gt;=$A196),IF($B196="N",--(TOther[Start Day]=DAY($A196)),--(TOther[Start Day]&gt;=DAY($A196))),--(IFERROR(MOD(TOther[Start Month]-MONTH($A196)+4,4),1)=0),TOther[Amount])))</f>
        <v>0</v>
      </c>
      <c r="U196" s="8" cm="1">
        <f t="array" ref="U196">IF(A196="","",IF(COUNTIF(TOther[Frequency],$U$1)=0,0,SUMPRODUCT(--(TOther[Frequency]=$U$1),--(TOther[Start Date]&lt;=A196),--(TOther[End Date Calc]&gt;=A196),IF(B196="N",--(TOther[Start Day]=DAY(A196)),--(TOther[Start Day]&gt;=DAY(A196))),--(IFERROR(MOD(TOther[Start Month]-MONTH(A196)+6,6),1)=0),TOther[Amount])))</f>
        <v>0</v>
      </c>
      <c r="V196" s="8" cm="1">
        <f t="array" ref="V196">IF(A196="","",IF(COUNTIF(TOther[Frequency],$V$1)=0,0,SUMPRODUCT(--(TOther[Frequency]=$V$1),--(TOther[Start Date]&lt;=A196),--(TOther[End Date Calc]&gt;=A196),IF(B196="N",--(TOther[Start Day]=DAY(A196)),--(TOther[Start Day]&gt;=DAY(A196))),--(IFERROR(MOD(TOther[Start Month]-MONTH(A196)+12,12),1)=0),TOther[Amount])))</f>
        <v>0</v>
      </c>
      <c r="W196" s="8">
        <f>IF(A196="","",SUMIFS(TOther[Amount],TOther[Start Date],A196,TOther[Frequency],$W$1))</f>
        <v>0</v>
      </c>
      <c r="X196" s="9">
        <f t="shared" si="15"/>
        <v>300</v>
      </c>
      <c r="Y196" s="9">
        <f t="shared" si="19"/>
        <v>0</v>
      </c>
      <c r="Z196" s="8" cm="1">
        <f t="array" ref="Z196">IF(A196="","",IF(COUNTIF('2) Income'!$D$13:$D$32,"Weekly")=0,0,SUMPRODUCT(--(IFERROR(MOD(A196-'2) Income'!$F$13:$F$32,7),1)=0),--('2) Income'!$D$13:$D$32="Weekly"),--('2) Income'!$F$13:$F$32&lt;=A196),'2) Income'!$E$13:$E$32)))</f>
        <v>0</v>
      </c>
      <c r="AA196" s="8" cm="1">
        <f t="array" ref="AA196">IF(A196="","",IF(COUNTIF('2) Income'!$D$13:$D$32,"Every Other Week")=0,0,SUMPRODUCT(--(IFERROR(MOD(A196-'2) Income'!$F$13:$F$32,14),1)=0),--('2) Income'!$D$13:$D$32="Every Other Week"),--('2) Income'!$F$13:$F$32&lt;=A196),'2) Income'!$E$13:$E$32)))</f>
        <v>0</v>
      </c>
      <c r="AB196" s="8">
        <f>IF(A196="","",IF(COUNTIF('2) Income'!$D$13:$D$32,"1st and 15th")=0,0,IF(OR(DAY(A196)=1,DAY(A196)=15),SUMIFS('2) Income'!$E$13:$E$32,'2) Income'!$D$13:$D$32,"1st and 15th",'2) Income'!$F$13:$F$32,"&lt;="&amp;$A196),0)))</f>
        <v>0</v>
      </c>
      <c r="AC196" s="8">
        <f>IF(A196="","",IF(COUNTIF('2) Income'!$D$13:$D$32,"2nd Wednesday")=0,0,IF(A196=(A196-DAY(A196)+1+2*7-WEEKDAY(A196-DAY(A196)+8-4,1)),SUMIFS('2) Income'!$E$13:$E$32,'2) Income'!$D$13:$D$32,"2nd Wednesday",'2) Income'!$F$13:$F$32,"&lt;="&amp;$A196),0)))</f>
        <v>0</v>
      </c>
      <c r="AD196" s="8">
        <f>IF(A196="","",IF(COUNTIF('2) Income'!$D$13:$D$32,"3rd Wednesday")=0,0,IF(A196=(A196-DAY(A196)+1+3*7-WEEKDAY(A196-DAY(A196)+8-4,1)),SUMIFS('2) Income'!$E$13:$E$32,'2) Income'!$D$13:$D$32,"3rd Wednesday",'2) Income'!$F$13:$F$32,"&lt;="&amp;$A196),0)))</f>
        <v>0</v>
      </c>
      <c r="AE196" s="8">
        <f>IF(A196="","",IF(COUNTIF('2) Income'!$D$13:$D$32,"4th Wednesday")=0,0,IF(A196=(A196-DAY(A196)+1+4*7-WEEKDAY(A196-DAY(A196)+8-4,1)),SUMIFS('2) Income'!$E$13:$E$32,'2) Income'!$D$13:$D$32,"4th Wednesday",'2) Income'!$F$13:$F$32,"&lt;="&amp;$A196),0)))</f>
        <v>0</v>
      </c>
      <c r="AF196" s="8" cm="1">
        <f t="array" ref="AF196">IF(A196="","",IF(COUNTIF('2) Income'!$D$13:$D$32,"Every 4 Weeks")=0,0,SUMPRODUCT(--(IFERROR(MOD(A196-'2) Income'!$F$13:$F$32,28),1)=0),--('2) Income'!$D$13:$D$32="Every 4 Weeks"),--('2) Income'!$F$13:$F$32&lt;=A196),'2) Income'!$E$13:$E$32)))</f>
        <v>0</v>
      </c>
      <c r="AG196" s="8">
        <f>IF(A196="","",IF(COUNTIF('2) Income'!$D$13:$D$32,"Monthly")=0,0,IF(B196="N",SUMIFS('2) Income'!$E$13:$E$32,'2) Income'!$D$13:$D$32,"monthly",'2) Income'!$F$13:$F$32,"&lt;="&amp;$A196,'2) Income'!$I$13:$I$32,DAY(A196)),SUMIFS('2) Income'!$E$13:$E$32,'2) Income'!$D$13:$D$32,"monthly",'2) Income'!$F$13:$F$32,"&lt;="&amp;$A196,'2) Income'!$I$13:$I$32,"&gt;="&amp;DAY(A196)))))</f>
        <v>0</v>
      </c>
      <c r="AH196" s="8" cm="1">
        <f t="array" ref="AH196">IF(A196="","",IF(COUNTIF('2) Income'!$D$13:$D$32,"Yearly")=0,0,SUMPRODUCT(--('2) Income'!$D$13:$D$32="Yearly"),--('2) Income'!$F$13:$F$32&lt;=A196),IF(B196="N",--('2) Income'!$I$13:$I$32=DAY(A196)),--('2) Income'!$I$13:$I$32&gt;=DAY(A196))),--(IFERROR(MOD('2) Income'!$H$13:$H$32-MONTH(A196)+12,12),1)=0),'2) Income'!$E$13:$E$32)))</f>
        <v>0</v>
      </c>
      <c r="AI196" s="8">
        <f>IF(A196="","",IF(COUNTIF('2) Income'!$D$13:$D$32,"one-time")=0,0,SUMIFS('2) Income'!$E$13:$E$32,'2) Income'!$D$13:$D$32,"one-time",'2) Income'!$F$13:$F$32,"="&amp;$A196)))</f>
        <v>0</v>
      </c>
      <c r="AJ196" s="9">
        <f t="shared" si="16"/>
        <v>0</v>
      </c>
    </row>
    <row r="197" spans="1:36">
      <c r="A197" s="7">
        <f>IF(A196="","",IF(A196+1&lt;='1) Period'!$E$21,A196+1,""))</f>
        <v>45669</v>
      </c>
      <c r="B197" s="7" t="str">
        <f t="shared" si="17"/>
        <v>N</v>
      </c>
      <c r="C197" t="str">
        <f t="shared" si="18"/>
        <v>Y</v>
      </c>
      <c r="D197" s="8">
        <f>IF(A197="","",IF(TEXT(A197,"dddd")='4) Happy Money'!$E$23,WAllowance,0))</f>
        <v>0</v>
      </c>
      <c r="E197" s="8">
        <f>IF(A197="","",IF(B197="N",SUMIF(TMonthly[Day of the Month],DAY(A197),TMonthly[Amount]),SUMIF(TMonthly[Day of the Month],"&gt;="&amp;DAY(A197),TMonthly[Amount])))</f>
        <v>0</v>
      </c>
      <c r="F197" s="8" cm="1">
        <f t="array" ref="F197">IF(A197="","",SUMPRODUCT(--(TYearly[Due Date]&lt;=A197),IF(B197="N",--(TYearly[Day]=DAY(A197)),--(TYearly[Day]&gt;=DAY(A197))),--(IFERROR(MOD(TYearly[Month]-MONTH(A197)+12,12),1)=0),TYearly[Amount]))</f>
        <v>0</v>
      </c>
      <c r="G197" s="8">
        <f>IF(A197="","",SUMIF(TOneTime[Due Date],A197,TOneTime[Amount]))</f>
        <v>0</v>
      </c>
      <c r="H197" s="8" cm="1">
        <f t="array" ref="H197">IF(A197="","",IF(COUNTIF(TOther[Frequency],$H$1)=0,0,SUMPRODUCT(--(IFERROR(MOD(A197-TOther[Start Date],7),1)=0),--(TOther[Frequency]=$H$1),--(TOther[Start Date]&lt;=A197),--(TOther[End Date Calc]&gt;=A197),TOther[Amount])))</f>
        <v>0</v>
      </c>
      <c r="I197" s="8" cm="1">
        <f t="array" ref="I197">IF(A197="","",IF(COUNTIF(TOther[Frequency],$I$1)=0,0,SUMPRODUCT(--(IFERROR(MOD(A197-TOther[Start Date],14),1)=0),--(TOther[Frequency]=$I$1),--(TOther[Start Date]&lt;=A197),--(TOther[End Date Calc]&gt;=A197),TOther[Amount])))</f>
        <v>0</v>
      </c>
      <c r="J197" s="8">
        <f>IF(A197="","",IF(COUNTIF(TOther[Frequency],$J$1)=0,0,IF(OR(DAY(A197)=1,DAY(A197)=15),SUMIFS(TOther[Amount],TOther[Frequency],$J$1,TOther[Start Date],"&lt;="&amp;$A197,TOther[End Date Calc],"&gt;="&amp;A197),0)))</f>
        <v>0</v>
      </c>
      <c r="K197" s="8">
        <f>IF(A197="","",IF(COUNTIF(TOther[Frequency],$K$1)=0,0,IF(A197=(A197-DAY(A197)+1+2*7-WEEKDAY(A197-DAY(A197)+8-4,1)),SUMIFS(TOther[Amount],TOther[Frequency],$K$1,TOther[Start Date],"&lt;="&amp;$A197,TOther[End Date Calc],"&gt;="&amp;A197),0)))</f>
        <v>0</v>
      </c>
      <c r="L197" s="8">
        <f>IF(A197="","",IF(COUNTIF(TOther[Frequency],$L$1)=0,0,IF(A197=(A197-DAY(A197)+1+3*7-WEEKDAY(A197-DAY(A197)+8-4,1)),SUMIFS(TOther[Amount],TOther[Frequency],$L$1,TOther[Start Date],"&lt;="&amp;$A197,TOther[End Date Calc],"&gt;="&amp;A197),0)))</f>
        <v>0</v>
      </c>
      <c r="M197" s="8">
        <f>IF(A197="","",IF(COUNTIF(TOther[Frequency],$M$1)=0,0,IF(A197=(A197-DAY(A197)+1+4*7-WEEKDAY(A197-DAY(A197)+8-4,1)),SUMIFS(TOther[Amount],TOther[Frequency],$M$1,TOther[Start Date],"&lt;="&amp;$A197,TOther[End Date Calc],"&gt;="&amp;A197),0)))</f>
        <v>0</v>
      </c>
      <c r="N197" s="8" cm="1">
        <f t="array" ref="N197">IF(A197="","",IF(COUNTIF(TOther[Frequency],$N$1)=0,0,SUMPRODUCT(--(IFERROR(MOD(A197-TOther[Start Date],28),1)=0),--(TOther[Frequency]=$N$1),--(TOther[Start Date]&lt;=A197),--(TOther[End Date Calc]&gt;=A197),TOther[Amount])))</f>
        <v>0</v>
      </c>
      <c r="O197" s="8" cm="1">
        <f t="array" ref="O197">IF(A197="","",IF(COUNTIF(TOther[Frequency],$O$1)=0,0,SUMPRODUCT(--(IFERROR(MOD(A197-TOther[Start Date],42),1)=0),--(TOther[Frequency]=$O$1),--(TOther[Start Date]&lt;=A197),--(TOther[End Date Calc]&gt;=A197),TOther[Amount])))</f>
        <v>0</v>
      </c>
      <c r="P197" s="8" cm="1">
        <f t="array" ref="P197">IF(A197="","",IF(COUNTIF(TOther[Frequency],$P$1)=0,0,SUMPRODUCT(--(IFERROR(MOD(A197-TOther[Start Date],56),1)=0),--(TOther[Frequency]=$P$1),--(TOther[Start Date]&lt;=A197),--(TOther[End Date Calc]&gt;=A197),TOther[Amount])))</f>
        <v>0</v>
      </c>
      <c r="Q197" s="8">
        <f>IF(A197="","",IF(COUNTIF(TOther[Frequency],$Q$1)=0,0,IF(B197="N",SUMIFS(TOther[Amount],TOther[Frequency],$Q$1,TOther[Start Date],"&lt;="&amp;$A197,TOther[End Date Calc],"&gt;="&amp;A197,TOther[Start Day],DAY(A197)),SUMIFS(TOther[Amount],TOther[Frequency],$Q$1,TOther[Start Date],"&lt;="&amp;$A197,TOther[End Date Calc],"&gt;="&amp;A197,TOther[Start Day],"&gt;="&amp;DAY(A197)))))</f>
        <v>0</v>
      </c>
      <c r="R197" s="8" cm="1">
        <f t="array" ref="R197">IF(A197="","",IF(COUNTIF(TOther[Frequency],R$1)=0,0,SUMPRODUCT(--(TOther[Frequency]=R$1),--(TOther[Start Date]&lt;=A197),--(TOther[End Date Calc]&gt;=A197),IF(B197="N",--(TOther[Start Day]=DAY(A197)),--(TOther[Start Day]&gt;=DAY(A197))),--(IFERROR(MOD(TOther[Start Month]-MONTH(A197)+2,2),1)=0),TOther[Amount])))</f>
        <v>0</v>
      </c>
      <c r="S197" s="8" cm="1">
        <f t="array" ref="S197">IF(A197="","",IF(COUNTIF(TOther[Frequency],S$1)=0,0,SUMPRODUCT(--(TOther[Frequency]=S$1),--(TOther[Start Date]&lt;=A197),--(TOther[End Date Calc]&gt;=A197),IF(B197="N",--(TOther[Start Day]=DAY(A197)),--(TOther[Start Day]&gt;=DAY(A197))),--(IFERROR(MOD(TOther[Start Month]-MONTH(A197)+3,3),1)=0),TOther[Amount])))</f>
        <v>0</v>
      </c>
      <c r="T197" s="8" cm="1">
        <f t="array" ref="T197">IF($A197="","",IF(COUNTIF(TOther[Frequency],T$1)=0,0,SUMPRODUCT(--(TOther[Frequency]=T$1),--(TOther[Start Date]&lt;=$A197),--(TOther[End Date Calc]&gt;=$A197),IF($B197="N",--(TOther[Start Day]=DAY($A197)),--(TOther[Start Day]&gt;=DAY($A197))),--(IFERROR(MOD(TOther[Start Month]-MONTH($A197)+4,4),1)=0),TOther[Amount])))</f>
        <v>0</v>
      </c>
      <c r="U197" s="8" cm="1">
        <f t="array" ref="U197">IF(A197="","",IF(COUNTIF(TOther[Frequency],$U$1)=0,0,SUMPRODUCT(--(TOther[Frequency]=$U$1),--(TOther[Start Date]&lt;=A197),--(TOther[End Date Calc]&gt;=A197),IF(B197="N",--(TOther[Start Day]=DAY(A197)),--(TOther[Start Day]&gt;=DAY(A197))),--(IFERROR(MOD(TOther[Start Month]-MONTH(A197)+6,6),1)=0),TOther[Amount])))</f>
        <v>0</v>
      </c>
      <c r="V197" s="8" cm="1">
        <f t="array" ref="V197">IF(A197="","",IF(COUNTIF(TOther[Frequency],$V$1)=0,0,SUMPRODUCT(--(TOther[Frequency]=$V$1),--(TOther[Start Date]&lt;=A197),--(TOther[End Date Calc]&gt;=A197),IF(B197="N",--(TOther[Start Day]=DAY(A197)),--(TOther[Start Day]&gt;=DAY(A197))),--(IFERROR(MOD(TOther[Start Month]-MONTH(A197)+12,12),1)=0),TOther[Amount])))</f>
        <v>0</v>
      </c>
      <c r="W197" s="8">
        <f>IF(A197="","",SUMIFS(TOther[Amount],TOther[Start Date],A197,TOther[Frequency],$W$1))</f>
        <v>0</v>
      </c>
      <c r="X197" s="9">
        <f t="shared" si="15"/>
        <v>0</v>
      </c>
      <c r="Y197" s="9">
        <f t="shared" si="19"/>
        <v>0</v>
      </c>
      <c r="Z197" s="8" cm="1">
        <f t="array" ref="Z197">IF(A197="","",IF(COUNTIF('2) Income'!$D$13:$D$32,"Weekly")=0,0,SUMPRODUCT(--(IFERROR(MOD(A197-'2) Income'!$F$13:$F$32,7),1)=0),--('2) Income'!$D$13:$D$32="Weekly"),--('2) Income'!$F$13:$F$32&lt;=A197),'2) Income'!$E$13:$E$32)))</f>
        <v>0</v>
      </c>
      <c r="AA197" s="8" cm="1">
        <f t="array" ref="AA197">IF(A197="","",IF(COUNTIF('2) Income'!$D$13:$D$32,"Every Other Week")=0,0,SUMPRODUCT(--(IFERROR(MOD(A197-'2) Income'!$F$13:$F$32,14),1)=0),--('2) Income'!$D$13:$D$32="Every Other Week"),--('2) Income'!$F$13:$F$32&lt;=A197),'2) Income'!$E$13:$E$32)))</f>
        <v>0</v>
      </c>
      <c r="AB197" s="8">
        <f>IF(A197="","",IF(COUNTIF('2) Income'!$D$13:$D$32,"1st and 15th")=0,0,IF(OR(DAY(A197)=1,DAY(A197)=15),SUMIFS('2) Income'!$E$13:$E$32,'2) Income'!$D$13:$D$32,"1st and 15th",'2) Income'!$F$13:$F$32,"&lt;="&amp;$A197),0)))</f>
        <v>0</v>
      </c>
      <c r="AC197" s="8">
        <f>IF(A197="","",IF(COUNTIF('2) Income'!$D$13:$D$32,"2nd Wednesday")=0,0,IF(A197=(A197-DAY(A197)+1+2*7-WEEKDAY(A197-DAY(A197)+8-4,1)),SUMIFS('2) Income'!$E$13:$E$32,'2) Income'!$D$13:$D$32,"2nd Wednesday",'2) Income'!$F$13:$F$32,"&lt;="&amp;$A197),0)))</f>
        <v>0</v>
      </c>
      <c r="AD197" s="8">
        <f>IF(A197="","",IF(COUNTIF('2) Income'!$D$13:$D$32,"3rd Wednesday")=0,0,IF(A197=(A197-DAY(A197)+1+3*7-WEEKDAY(A197-DAY(A197)+8-4,1)),SUMIFS('2) Income'!$E$13:$E$32,'2) Income'!$D$13:$D$32,"3rd Wednesday",'2) Income'!$F$13:$F$32,"&lt;="&amp;$A197),0)))</f>
        <v>0</v>
      </c>
      <c r="AE197" s="8">
        <f>IF(A197="","",IF(COUNTIF('2) Income'!$D$13:$D$32,"4th Wednesday")=0,0,IF(A197=(A197-DAY(A197)+1+4*7-WEEKDAY(A197-DAY(A197)+8-4,1)),SUMIFS('2) Income'!$E$13:$E$32,'2) Income'!$D$13:$D$32,"4th Wednesday",'2) Income'!$F$13:$F$32,"&lt;="&amp;$A197),0)))</f>
        <v>0</v>
      </c>
      <c r="AF197" s="8" cm="1">
        <f t="array" ref="AF197">IF(A197="","",IF(COUNTIF('2) Income'!$D$13:$D$32,"Every 4 Weeks")=0,0,SUMPRODUCT(--(IFERROR(MOD(A197-'2) Income'!$F$13:$F$32,28),1)=0),--('2) Income'!$D$13:$D$32="Every 4 Weeks"),--('2) Income'!$F$13:$F$32&lt;=A197),'2) Income'!$E$13:$E$32)))</f>
        <v>0</v>
      </c>
      <c r="AG197" s="8">
        <f>IF(A197="","",IF(COUNTIF('2) Income'!$D$13:$D$32,"Monthly")=0,0,IF(B197="N",SUMIFS('2) Income'!$E$13:$E$32,'2) Income'!$D$13:$D$32,"monthly",'2) Income'!$F$13:$F$32,"&lt;="&amp;$A197,'2) Income'!$I$13:$I$32,DAY(A197)),SUMIFS('2) Income'!$E$13:$E$32,'2) Income'!$D$13:$D$32,"monthly",'2) Income'!$F$13:$F$32,"&lt;="&amp;$A197,'2) Income'!$I$13:$I$32,"&gt;="&amp;DAY(A197)))))</f>
        <v>0</v>
      </c>
      <c r="AH197" s="8" cm="1">
        <f t="array" ref="AH197">IF(A197="","",IF(COUNTIF('2) Income'!$D$13:$D$32,"Yearly")=0,0,SUMPRODUCT(--('2) Income'!$D$13:$D$32="Yearly"),--('2) Income'!$F$13:$F$32&lt;=A197),IF(B197="N",--('2) Income'!$I$13:$I$32=DAY(A197)),--('2) Income'!$I$13:$I$32&gt;=DAY(A197))),--(IFERROR(MOD('2) Income'!$H$13:$H$32-MONTH(A197)+12,12),1)=0),'2) Income'!$E$13:$E$32)))</f>
        <v>0</v>
      </c>
      <c r="AI197" s="8">
        <f>IF(A197="","",IF(COUNTIF('2) Income'!$D$13:$D$32,"one-time")=0,0,SUMIFS('2) Income'!$E$13:$E$32,'2) Income'!$D$13:$D$32,"one-time",'2) Income'!$F$13:$F$32,"="&amp;$A197)))</f>
        <v>0</v>
      </c>
      <c r="AJ197" s="9">
        <f t="shared" si="16"/>
        <v>0</v>
      </c>
    </row>
    <row r="198" spans="1:36">
      <c r="A198" s="7">
        <f>IF(A197="","",IF(A197+1&lt;='1) Period'!$E$21,A197+1,""))</f>
        <v>45670</v>
      </c>
      <c r="B198" s="7" t="str">
        <f t="shared" si="17"/>
        <v>N</v>
      </c>
      <c r="C198" t="str">
        <f t="shared" si="18"/>
        <v>F</v>
      </c>
      <c r="D198" s="8">
        <f>IF(A198="","",IF(TEXT(A198,"dddd")='4) Happy Money'!$E$23,WAllowance,0))</f>
        <v>400</v>
      </c>
      <c r="E198" s="8">
        <f>IF(A198="","",IF(B198="N",SUMIF(TMonthly[Day of the Month],DAY(A198),TMonthly[Amount]),SUMIF(TMonthly[Day of the Month],"&gt;="&amp;DAY(A198),TMonthly[Amount])))</f>
        <v>0</v>
      </c>
      <c r="F198" s="8" cm="1">
        <f t="array" ref="F198">IF(A198="","",SUMPRODUCT(--(TYearly[Due Date]&lt;=A198),IF(B198="N",--(TYearly[Day]=DAY(A198)),--(TYearly[Day]&gt;=DAY(A198))),--(IFERROR(MOD(TYearly[Month]-MONTH(A198)+12,12),1)=0),TYearly[Amount]))</f>
        <v>0</v>
      </c>
      <c r="G198" s="8">
        <f>IF(A198="","",SUMIF(TOneTime[Due Date],A198,TOneTime[Amount]))</f>
        <v>0</v>
      </c>
      <c r="H198" s="8" cm="1">
        <f t="array" ref="H198">IF(A198="","",IF(COUNTIF(TOther[Frequency],$H$1)=0,0,SUMPRODUCT(--(IFERROR(MOD(A198-TOther[Start Date],7),1)=0),--(TOther[Frequency]=$H$1),--(TOther[Start Date]&lt;=A198),--(TOther[End Date Calc]&gt;=A198),TOther[Amount])))</f>
        <v>0</v>
      </c>
      <c r="I198" s="8" cm="1">
        <f t="array" ref="I198">IF(A198="","",IF(COUNTIF(TOther[Frequency],$I$1)=0,0,SUMPRODUCT(--(IFERROR(MOD(A198-TOther[Start Date],14),1)=0),--(TOther[Frequency]=$I$1),--(TOther[Start Date]&lt;=A198),--(TOther[End Date Calc]&gt;=A198),TOther[Amount])))</f>
        <v>0</v>
      </c>
      <c r="J198" s="8">
        <f>IF(A198="","",IF(COUNTIF(TOther[Frequency],$J$1)=0,0,IF(OR(DAY(A198)=1,DAY(A198)=15),SUMIFS(TOther[Amount],TOther[Frequency],$J$1,TOther[Start Date],"&lt;="&amp;$A198,TOther[End Date Calc],"&gt;="&amp;A198),0)))</f>
        <v>0</v>
      </c>
      <c r="K198" s="8">
        <f>IF(A198="","",IF(COUNTIF(TOther[Frequency],$K$1)=0,0,IF(A198=(A198-DAY(A198)+1+2*7-WEEKDAY(A198-DAY(A198)+8-4,1)),SUMIFS(TOther[Amount],TOther[Frequency],$K$1,TOther[Start Date],"&lt;="&amp;$A198,TOther[End Date Calc],"&gt;="&amp;A198),0)))</f>
        <v>0</v>
      </c>
      <c r="L198" s="8">
        <f>IF(A198="","",IF(COUNTIF(TOther[Frequency],$L$1)=0,0,IF(A198=(A198-DAY(A198)+1+3*7-WEEKDAY(A198-DAY(A198)+8-4,1)),SUMIFS(TOther[Amount],TOther[Frequency],$L$1,TOther[Start Date],"&lt;="&amp;$A198,TOther[End Date Calc],"&gt;="&amp;A198),0)))</f>
        <v>0</v>
      </c>
      <c r="M198" s="8">
        <f>IF(A198="","",IF(COUNTIF(TOther[Frequency],$M$1)=0,0,IF(A198=(A198-DAY(A198)+1+4*7-WEEKDAY(A198-DAY(A198)+8-4,1)),SUMIFS(TOther[Amount],TOther[Frequency],$M$1,TOther[Start Date],"&lt;="&amp;$A198,TOther[End Date Calc],"&gt;="&amp;A198),0)))</f>
        <v>0</v>
      </c>
      <c r="N198" s="8" cm="1">
        <f t="array" ref="N198">IF(A198="","",IF(COUNTIF(TOther[Frequency],$N$1)=0,0,SUMPRODUCT(--(IFERROR(MOD(A198-TOther[Start Date],28),1)=0),--(TOther[Frequency]=$N$1),--(TOther[Start Date]&lt;=A198),--(TOther[End Date Calc]&gt;=A198),TOther[Amount])))</f>
        <v>0</v>
      </c>
      <c r="O198" s="8" cm="1">
        <f t="array" ref="O198">IF(A198="","",IF(COUNTIF(TOther[Frequency],$O$1)=0,0,SUMPRODUCT(--(IFERROR(MOD(A198-TOther[Start Date],42),1)=0),--(TOther[Frequency]=$O$1),--(TOther[Start Date]&lt;=A198),--(TOther[End Date Calc]&gt;=A198),TOther[Amount])))</f>
        <v>0</v>
      </c>
      <c r="P198" s="8" cm="1">
        <f t="array" ref="P198">IF(A198="","",IF(COUNTIF(TOther[Frequency],$P$1)=0,0,SUMPRODUCT(--(IFERROR(MOD(A198-TOther[Start Date],56),1)=0),--(TOther[Frequency]=$P$1),--(TOther[Start Date]&lt;=A198),--(TOther[End Date Calc]&gt;=A198),TOther[Amount])))</f>
        <v>0</v>
      </c>
      <c r="Q198" s="8">
        <f>IF(A198="","",IF(COUNTIF(TOther[Frequency],$Q$1)=0,0,IF(B198="N",SUMIFS(TOther[Amount],TOther[Frequency],$Q$1,TOther[Start Date],"&lt;="&amp;$A198,TOther[End Date Calc],"&gt;="&amp;A198,TOther[Start Day],DAY(A198)),SUMIFS(TOther[Amount],TOther[Frequency],$Q$1,TOther[Start Date],"&lt;="&amp;$A198,TOther[End Date Calc],"&gt;="&amp;A198,TOther[Start Day],"&gt;="&amp;DAY(A198)))))</f>
        <v>0</v>
      </c>
      <c r="R198" s="8" cm="1">
        <f t="array" ref="R198">IF(A198="","",IF(COUNTIF(TOther[Frequency],R$1)=0,0,SUMPRODUCT(--(TOther[Frequency]=R$1),--(TOther[Start Date]&lt;=A198),--(TOther[End Date Calc]&gt;=A198),IF(B198="N",--(TOther[Start Day]=DAY(A198)),--(TOther[Start Day]&gt;=DAY(A198))),--(IFERROR(MOD(TOther[Start Month]-MONTH(A198)+2,2),1)=0),TOther[Amount])))</f>
        <v>0</v>
      </c>
      <c r="S198" s="8" cm="1">
        <f t="array" ref="S198">IF(A198="","",IF(COUNTIF(TOther[Frequency],S$1)=0,0,SUMPRODUCT(--(TOther[Frequency]=S$1),--(TOther[Start Date]&lt;=A198),--(TOther[End Date Calc]&gt;=A198),IF(B198="N",--(TOther[Start Day]=DAY(A198)),--(TOther[Start Day]&gt;=DAY(A198))),--(IFERROR(MOD(TOther[Start Month]-MONTH(A198)+3,3),1)=0),TOther[Amount])))</f>
        <v>0</v>
      </c>
      <c r="T198" s="8" cm="1">
        <f t="array" ref="T198">IF($A198="","",IF(COUNTIF(TOther[Frequency],T$1)=0,0,SUMPRODUCT(--(TOther[Frequency]=T$1),--(TOther[Start Date]&lt;=$A198),--(TOther[End Date Calc]&gt;=$A198),IF($B198="N",--(TOther[Start Day]=DAY($A198)),--(TOther[Start Day]&gt;=DAY($A198))),--(IFERROR(MOD(TOther[Start Month]-MONTH($A198)+4,4),1)=0),TOther[Amount])))</f>
        <v>0</v>
      </c>
      <c r="U198" s="8" cm="1">
        <f t="array" ref="U198">IF(A198="","",IF(COUNTIF(TOther[Frequency],$U$1)=0,0,SUMPRODUCT(--(TOther[Frequency]=$U$1),--(TOther[Start Date]&lt;=A198),--(TOther[End Date Calc]&gt;=A198),IF(B198="N",--(TOther[Start Day]=DAY(A198)),--(TOther[Start Day]&gt;=DAY(A198))),--(IFERROR(MOD(TOther[Start Month]-MONTH(A198)+6,6),1)=0),TOther[Amount])))</f>
        <v>0</v>
      </c>
      <c r="V198" s="8" cm="1">
        <f t="array" ref="V198">IF(A198="","",IF(COUNTIF(TOther[Frequency],$V$1)=0,0,SUMPRODUCT(--(TOther[Frequency]=$V$1),--(TOther[Start Date]&lt;=A198),--(TOther[End Date Calc]&gt;=A198),IF(B198="N",--(TOther[Start Day]=DAY(A198)),--(TOther[Start Day]&gt;=DAY(A198))),--(IFERROR(MOD(TOther[Start Month]-MONTH(A198)+12,12),1)=0),TOther[Amount])))</f>
        <v>0</v>
      </c>
      <c r="W198" s="8">
        <f>IF(A198="","",SUMIFS(TOther[Amount],TOther[Start Date],A198,TOther[Frequency],$W$1))</f>
        <v>0</v>
      </c>
      <c r="X198" s="9">
        <f t="shared" si="15"/>
        <v>0</v>
      </c>
      <c r="Y198" s="9">
        <f t="shared" si="19"/>
        <v>0</v>
      </c>
      <c r="Z198" s="8" cm="1">
        <f t="array" ref="Z198">IF(A198="","",IF(COUNTIF('2) Income'!$D$13:$D$32,"Weekly")=0,0,SUMPRODUCT(--(IFERROR(MOD(A198-'2) Income'!$F$13:$F$32,7),1)=0),--('2) Income'!$D$13:$D$32="Weekly"),--('2) Income'!$F$13:$F$32&lt;=A198),'2) Income'!$E$13:$E$32)))</f>
        <v>0</v>
      </c>
      <c r="AA198" s="8" cm="1">
        <f t="array" ref="AA198">IF(A198="","",IF(COUNTIF('2) Income'!$D$13:$D$32,"Every Other Week")=0,0,SUMPRODUCT(--(IFERROR(MOD(A198-'2) Income'!$F$13:$F$32,14),1)=0),--('2) Income'!$D$13:$D$32="Every Other Week"),--('2) Income'!$F$13:$F$32&lt;=A198),'2) Income'!$E$13:$E$32)))</f>
        <v>0</v>
      </c>
      <c r="AB198" s="8">
        <f>IF(A198="","",IF(COUNTIF('2) Income'!$D$13:$D$32,"1st and 15th")=0,0,IF(OR(DAY(A198)=1,DAY(A198)=15),SUMIFS('2) Income'!$E$13:$E$32,'2) Income'!$D$13:$D$32,"1st and 15th",'2) Income'!$F$13:$F$32,"&lt;="&amp;$A198),0)))</f>
        <v>0</v>
      </c>
      <c r="AC198" s="8">
        <f>IF(A198="","",IF(COUNTIF('2) Income'!$D$13:$D$32,"2nd Wednesday")=0,0,IF(A198=(A198-DAY(A198)+1+2*7-WEEKDAY(A198-DAY(A198)+8-4,1)),SUMIFS('2) Income'!$E$13:$E$32,'2) Income'!$D$13:$D$32,"2nd Wednesday",'2) Income'!$F$13:$F$32,"&lt;="&amp;$A198),0)))</f>
        <v>0</v>
      </c>
      <c r="AD198" s="8">
        <f>IF(A198="","",IF(COUNTIF('2) Income'!$D$13:$D$32,"3rd Wednesday")=0,0,IF(A198=(A198-DAY(A198)+1+3*7-WEEKDAY(A198-DAY(A198)+8-4,1)),SUMIFS('2) Income'!$E$13:$E$32,'2) Income'!$D$13:$D$32,"3rd Wednesday",'2) Income'!$F$13:$F$32,"&lt;="&amp;$A198),0)))</f>
        <v>0</v>
      </c>
      <c r="AE198" s="8">
        <f>IF(A198="","",IF(COUNTIF('2) Income'!$D$13:$D$32,"4th Wednesday")=0,0,IF(A198=(A198-DAY(A198)+1+4*7-WEEKDAY(A198-DAY(A198)+8-4,1)),SUMIFS('2) Income'!$E$13:$E$32,'2) Income'!$D$13:$D$32,"4th Wednesday",'2) Income'!$F$13:$F$32,"&lt;="&amp;$A198),0)))</f>
        <v>0</v>
      </c>
      <c r="AF198" s="8" cm="1">
        <f t="array" ref="AF198">IF(A198="","",IF(COUNTIF('2) Income'!$D$13:$D$32,"Every 4 Weeks")=0,0,SUMPRODUCT(--(IFERROR(MOD(A198-'2) Income'!$F$13:$F$32,28),1)=0),--('2) Income'!$D$13:$D$32="Every 4 Weeks"),--('2) Income'!$F$13:$F$32&lt;=A198),'2) Income'!$E$13:$E$32)))</f>
        <v>0</v>
      </c>
      <c r="AG198" s="8">
        <f>IF(A198="","",IF(COUNTIF('2) Income'!$D$13:$D$32,"Monthly")=0,0,IF(B198="N",SUMIFS('2) Income'!$E$13:$E$32,'2) Income'!$D$13:$D$32,"monthly",'2) Income'!$F$13:$F$32,"&lt;="&amp;$A198,'2) Income'!$I$13:$I$32,DAY(A198)),SUMIFS('2) Income'!$E$13:$E$32,'2) Income'!$D$13:$D$32,"monthly",'2) Income'!$F$13:$F$32,"&lt;="&amp;$A198,'2) Income'!$I$13:$I$32,"&gt;="&amp;DAY(A198)))))</f>
        <v>0</v>
      </c>
      <c r="AH198" s="8" cm="1">
        <f t="array" ref="AH198">IF(A198="","",IF(COUNTIF('2) Income'!$D$13:$D$32,"Yearly")=0,0,SUMPRODUCT(--('2) Income'!$D$13:$D$32="Yearly"),--('2) Income'!$F$13:$F$32&lt;=A198),IF(B198="N",--('2) Income'!$I$13:$I$32=DAY(A198)),--('2) Income'!$I$13:$I$32&gt;=DAY(A198))),--(IFERROR(MOD('2) Income'!$H$13:$H$32-MONTH(A198)+12,12),1)=0),'2) Income'!$E$13:$E$32)))</f>
        <v>0</v>
      </c>
      <c r="AI198" s="8">
        <f>IF(A198="","",IF(COUNTIF('2) Income'!$D$13:$D$32,"one-time")=0,0,SUMIFS('2) Income'!$E$13:$E$32,'2) Income'!$D$13:$D$32,"one-time",'2) Income'!$F$13:$F$32,"="&amp;$A198)))</f>
        <v>0</v>
      </c>
      <c r="AJ198" s="9">
        <f t="shared" si="16"/>
        <v>0</v>
      </c>
    </row>
    <row r="199" spans="1:36">
      <c r="A199" s="7">
        <f>IF(A198="","",IF(A198+1&lt;='1) Period'!$E$21,A198+1,""))</f>
        <v>45671</v>
      </c>
      <c r="B199" s="7" t="str">
        <f t="shared" si="17"/>
        <v>N</v>
      </c>
      <c r="C199" t="str">
        <f t="shared" si="18"/>
        <v>F</v>
      </c>
      <c r="D199" s="8">
        <f>IF(A199="","",IF(TEXT(A199,"dddd")='4) Happy Money'!$E$23,WAllowance,0))</f>
        <v>0</v>
      </c>
      <c r="E199" s="8">
        <f>IF(A199="","",IF(B199="N",SUMIF(TMonthly[Day of the Month],DAY(A199),TMonthly[Amount]),SUMIF(TMonthly[Day of the Month],"&gt;="&amp;DAY(A199),TMonthly[Amount])))</f>
        <v>0</v>
      </c>
      <c r="F199" s="8" cm="1">
        <f t="array" ref="F199">IF(A199="","",SUMPRODUCT(--(TYearly[Due Date]&lt;=A199),IF(B199="N",--(TYearly[Day]=DAY(A199)),--(TYearly[Day]&gt;=DAY(A199))),--(IFERROR(MOD(TYearly[Month]-MONTH(A199)+12,12),1)=0),TYearly[Amount]))</f>
        <v>0</v>
      </c>
      <c r="G199" s="8">
        <f>IF(A199="","",SUMIF(TOneTime[Due Date],A199,TOneTime[Amount]))</f>
        <v>0</v>
      </c>
      <c r="H199" s="8" cm="1">
        <f t="array" ref="H199">IF(A199="","",IF(COUNTIF(TOther[Frequency],$H$1)=0,0,SUMPRODUCT(--(IFERROR(MOD(A199-TOther[Start Date],7),1)=0),--(TOther[Frequency]=$H$1),--(TOther[Start Date]&lt;=A199),--(TOther[End Date Calc]&gt;=A199),TOther[Amount])))</f>
        <v>0</v>
      </c>
      <c r="I199" s="8" cm="1">
        <f t="array" ref="I199">IF(A199="","",IF(COUNTIF(TOther[Frequency],$I$1)=0,0,SUMPRODUCT(--(IFERROR(MOD(A199-TOther[Start Date],14),1)=0),--(TOther[Frequency]=$I$1),--(TOther[Start Date]&lt;=A199),--(TOther[End Date Calc]&gt;=A199),TOther[Amount])))</f>
        <v>0</v>
      </c>
      <c r="J199" s="8">
        <f>IF(A199="","",IF(COUNTIF(TOther[Frequency],$J$1)=0,0,IF(OR(DAY(A199)=1,DAY(A199)=15),SUMIFS(TOther[Amount],TOther[Frequency],$J$1,TOther[Start Date],"&lt;="&amp;$A199,TOther[End Date Calc],"&gt;="&amp;A199),0)))</f>
        <v>0</v>
      </c>
      <c r="K199" s="8">
        <f>IF(A199="","",IF(COUNTIF(TOther[Frequency],$K$1)=0,0,IF(A199=(A199-DAY(A199)+1+2*7-WEEKDAY(A199-DAY(A199)+8-4,1)),SUMIFS(TOther[Amount],TOther[Frequency],$K$1,TOther[Start Date],"&lt;="&amp;$A199,TOther[End Date Calc],"&gt;="&amp;A199),0)))</f>
        <v>0</v>
      </c>
      <c r="L199" s="8">
        <f>IF(A199="","",IF(COUNTIF(TOther[Frequency],$L$1)=0,0,IF(A199=(A199-DAY(A199)+1+3*7-WEEKDAY(A199-DAY(A199)+8-4,1)),SUMIFS(TOther[Amount],TOther[Frequency],$L$1,TOther[Start Date],"&lt;="&amp;$A199,TOther[End Date Calc],"&gt;="&amp;A199),0)))</f>
        <v>0</v>
      </c>
      <c r="M199" s="8">
        <f>IF(A199="","",IF(COUNTIF(TOther[Frequency],$M$1)=0,0,IF(A199=(A199-DAY(A199)+1+4*7-WEEKDAY(A199-DAY(A199)+8-4,1)),SUMIFS(TOther[Amount],TOther[Frequency],$M$1,TOther[Start Date],"&lt;="&amp;$A199,TOther[End Date Calc],"&gt;="&amp;A199),0)))</f>
        <v>0</v>
      </c>
      <c r="N199" s="8" cm="1">
        <f t="array" ref="N199">IF(A199="","",IF(COUNTIF(TOther[Frequency],$N$1)=0,0,SUMPRODUCT(--(IFERROR(MOD(A199-TOther[Start Date],28),1)=0),--(TOther[Frequency]=$N$1),--(TOther[Start Date]&lt;=A199),--(TOther[End Date Calc]&gt;=A199),TOther[Amount])))</f>
        <v>0</v>
      </c>
      <c r="O199" s="8" cm="1">
        <f t="array" ref="O199">IF(A199="","",IF(COUNTIF(TOther[Frequency],$O$1)=0,0,SUMPRODUCT(--(IFERROR(MOD(A199-TOther[Start Date],42),1)=0),--(TOther[Frequency]=$O$1),--(TOther[Start Date]&lt;=A199),--(TOther[End Date Calc]&gt;=A199),TOther[Amount])))</f>
        <v>0</v>
      </c>
      <c r="P199" s="8" cm="1">
        <f t="array" ref="P199">IF(A199="","",IF(COUNTIF(TOther[Frequency],$P$1)=0,0,SUMPRODUCT(--(IFERROR(MOD(A199-TOther[Start Date],56),1)=0),--(TOther[Frequency]=$P$1),--(TOther[Start Date]&lt;=A199),--(TOther[End Date Calc]&gt;=A199),TOther[Amount])))</f>
        <v>0</v>
      </c>
      <c r="Q199" s="8">
        <f>IF(A199="","",IF(COUNTIF(TOther[Frequency],$Q$1)=0,0,IF(B199="N",SUMIFS(TOther[Amount],TOther[Frequency],$Q$1,TOther[Start Date],"&lt;="&amp;$A199,TOther[End Date Calc],"&gt;="&amp;A199,TOther[Start Day],DAY(A199)),SUMIFS(TOther[Amount],TOther[Frequency],$Q$1,TOther[Start Date],"&lt;="&amp;$A199,TOther[End Date Calc],"&gt;="&amp;A199,TOther[Start Day],"&gt;="&amp;DAY(A199)))))</f>
        <v>0</v>
      </c>
      <c r="R199" s="8" cm="1">
        <f t="array" ref="R199">IF(A199="","",IF(COUNTIF(TOther[Frequency],R$1)=0,0,SUMPRODUCT(--(TOther[Frequency]=R$1),--(TOther[Start Date]&lt;=A199),--(TOther[End Date Calc]&gt;=A199),IF(B199="N",--(TOther[Start Day]=DAY(A199)),--(TOther[Start Day]&gt;=DAY(A199))),--(IFERROR(MOD(TOther[Start Month]-MONTH(A199)+2,2),1)=0),TOther[Amount])))</f>
        <v>0</v>
      </c>
      <c r="S199" s="8" cm="1">
        <f t="array" ref="S199">IF(A199="","",IF(COUNTIF(TOther[Frequency],S$1)=0,0,SUMPRODUCT(--(TOther[Frequency]=S$1),--(TOther[Start Date]&lt;=A199),--(TOther[End Date Calc]&gt;=A199),IF(B199="N",--(TOther[Start Day]=DAY(A199)),--(TOther[Start Day]&gt;=DAY(A199))),--(IFERROR(MOD(TOther[Start Month]-MONTH(A199)+3,3),1)=0),TOther[Amount])))</f>
        <v>0</v>
      </c>
      <c r="T199" s="8" cm="1">
        <f t="array" ref="T199">IF($A199="","",IF(COUNTIF(TOther[Frequency],T$1)=0,0,SUMPRODUCT(--(TOther[Frequency]=T$1),--(TOther[Start Date]&lt;=$A199),--(TOther[End Date Calc]&gt;=$A199),IF($B199="N",--(TOther[Start Day]=DAY($A199)),--(TOther[Start Day]&gt;=DAY($A199))),--(IFERROR(MOD(TOther[Start Month]-MONTH($A199)+4,4),1)=0),TOther[Amount])))</f>
        <v>0</v>
      </c>
      <c r="U199" s="8" cm="1">
        <f t="array" ref="U199">IF(A199="","",IF(COUNTIF(TOther[Frequency],$U$1)=0,0,SUMPRODUCT(--(TOther[Frequency]=$U$1),--(TOther[Start Date]&lt;=A199),--(TOther[End Date Calc]&gt;=A199),IF(B199="N",--(TOther[Start Day]=DAY(A199)),--(TOther[Start Day]&gt;=DAY(A199))),--(IFERROR(MOD(TOther[Start Month]-MONTH(A199)+6,6),1)=0),TOther[Amount])))</f>
        <v>0</v>
      </c>
      <c r="V199" s="8" cm="1">
        <f t="array" ref="V199">IF(A199="","",IF(COUNTIF(TOther[Frequency],$V$1)=0,0,SUMPRODUCT(--(TOther[Frequency]=$V$1),--(TOther[Start Date]&lt;=A199),--(TOther[End Date Calc]&gt;=A199),IF(B199="N",--(TOther[Start Day]=DAY(A199)),--(TOther[Start Day]&gt;=DAY(A199))),--(IFERROR(MOD(TOther[Start Month]-MONTH(A199)+12,12),1)=0),TOther[Amount])))</f>
        <v>0</v>
      </c>
      <c r="W199" s="8">
        <f>IF(A199="","",SUMIFS(TOther[Amount],TOther[Start Date],A199,TOther[Frequency],$W$1))</f>
        <v>0</v>
      </c>
      <c r="X199" s="9">
        <f t="shared" si="15"/>
        <v>0</v>
      </c>
      <c r="Y199" s="9">
        <f t="shared" si="19"/>
        <v>0</v>
      </c>
      <c r="Z199" s="8" cm="1">
        <f t="array" ref="Z199">IF(A199="","",IF(COUNTIF('2) Income'!$D$13:$D$32,"Weekly")=0,0,SUMPRODUCT(--(IFERROR(MOD(A199-'2) Income'!$F$13:$F$32,7),1)=0),--('2) Income'!$D$13:$D$32="Weekly"),--('2) Income'!$F$13:$F$32&lt;=A199),'2) Income'!$E$13:$E$32)))</f>
        <v>0</v>
      </c>
      <c r="AA199" s="8" cm="1">
        <f t="array" ref="AA199">IF(A199="","",IF(COUNTIF('2) Income'!$D$13:$D$32,"Every Other Week")=0,0,SUMPRODUCT(--(IFERROR(MOD(A199-'2) Income'!$F$13:$F$32,14),1)=0),--('2) Income'!$D$13:$D$32="Every Other Week"),--('2) Income'!$F$13:$F$32&lt;=A199),'2) Income'!$E$13:$E$32)))</f>
        <v>0</v>
      </c>
      <c r="AB199" s="8">
        <f>IF(A199="","",IF(COUNTIF('2) Income'!$D$13:$D$32,"1st and 15th")=0,0,IF(OR(DAY(A199)=1,DAY(A199)=15),SUMIFS('2) Income'!$E$13:$E$32,'2) Income'!$D$13:$D$32,"1st and 15th",'2) Income'!$F$13:$F$32,"&lt;="&amp;$A199),0)))</f>
        <v>0</v>
      </c>
      <c r="AC199" s="8">
        <f>IF(A199="","",IF(COUNTIF('2) Income'!$D$13:$D$32,"2nd Wednesday")=0,0,IF(A199=(A199-DAY(A199)+1+2*7-WEEKDAY(A199-DAY(A199)+8-4,1)),SUMIFS('2) Income'!$E$13:$E$32,'2) Income'!$D$13:$D$32,"2nd Wednesday",'2) Income'!$F$13:$F$32,"&lt;="&amp;$A199),0)))</f>
        <v>0</v>
      </c>
      <c r="AD199" s="8">
        <f>IF(A199="","",IF(COUNTIF('2) Income'!$D$13:$D$32,"3rd Wednesday")=0,0,IF(A199=(A199-DAY(A199)+1+3*7-WEEKDAY(A199-DAY(A199)+8-4,1)),SUMIFS('2) Income'!$E$13:$E$32,'2) Income'!$D$13:$D$32,"3rd Wednesday",'2) Income'!$F$13:$F$32,"&lt;="&amp;$A199),0)))</f>
        <v>0</v>
      </c>
      <c r="AE199" s="8">
        <f>IF(A199="","",IF(COUNTIF('2) Income'!$D$13:$D$32,"4th Wednesday")=0,0,IF(A199=(A199-DAY(A199)+1+4*7-WEEKDAY(A199-DAY(A199)+8-4,1)),SUMIFS('2) Income'!$E$13:$E$32,'2) Income'!$D$13:$D$32,"4th Wednesday",'2) Income'!$F$13:$F$32,"&lt;="&amp;$A199),0)))</f>
        <v>0</v>
      </c>
      <c r="AF199" s="8" cm="1">
        <f t="array" ref="AF199">IF(A199="","",IF(COUNTIF('2) Income'!$D$13:$D$32,"Every 4 Weeks")=0,0,SUMPRODUCT(--(IFERROR(MOD(A199-'2) Income'!$F$13:$F$32,28),1)=0),--('2) Income'!$D$13:$D$32="Every 4 Weeks"),--('2) Income'!$F$13:$F$32&lt;=A199),'2) Income'!$E$13:$E$32)))</f>
        <v>0</v>
      </c>
      <c r="AG199" s="8">
        <f>IF(A199="","",IF(COUNTIF('2) Income'!$D$13:$D$32,"Monthly")=0,0,IF(B199="N",SUMIFS('2) Income'!$E$13:$E$32,'2) Income'!$D$13:$D$32,"monthly",'2) Income'!$F$13:$F$32,"&lt;="&amp;$A199,'2) Income'!$I$13:$I$32,DAY(A199)),SUMIFS('2) Income'!$E$13:$E$32,'2) Income'!$D$13:$D$32,"monthly",'2) Income'!$F$13:$F$32,"&lt;="&amp;$A199,'2) Income'!$I$13:$I$32,"&gt;="&amp;DAY(A199)))))</f>
        <v>0</v>
      </c>
      <c r="AH199" s="8" cm="1">
        <f t="array" ref="AH199">IF(A199="","",IF(COUNTIF('2) Income'!$D$13:$D$32,"Yearly")=0,0,SUMPRODUCT(--('2) Income'!$D$13:$D$32="Yearly"),--('2) Income'!$F$13:$F$32&lt;=A199),IF(B199="N",--('2) Income'!$I$13:$I$32=DAY(A199)),--('2) Income'!$I$13:$I$32&gt;=DAY(A199))),--(IFERROR(MOD('2) Income'!$H$13:$H$32-MONTH(A199)+12,12),1)=0),'2) Income'!$E$13:$E$32)))</f>
        <v>0</v>
      </c>
      <c r="AI199" s="8">
        <f>IF(A199="","",IF(COUNTIF('2) Income'!$D$13:$D$32,"one-time")=0,0,SUMIFS('2) Income'!$E$13:$E$32,'2) Income'!$D$13:$D$32,"one-time",'2) Income'!$F$13:$F$32,"="&amp;$A199)))</f>
        <v>0</v>
      </c>
      <c r="AJ199" s="9">
        <f t="shared" si="16"/>
        <v>0</v>
      </c>
    </row>
    <row r="200" spans="1:36">
      <c r="A200" s="7">
        <f>IF(A199="","",IF(A199+1&lt;='1) Period'!$E$21,A199+1,""))</f>
        <v>45672</v>
      </c>
      <c r="B200" s="7" t="str">
        <f t="shared" si="17"/>
        <v>N</v>
      </c>
      <c r="C200" t="str">
        <f t="shared" si="18"/>
        <v>F</v>
      </c>
      <c r="D200" s="8">
        <f>IF(A200="","",IF(TEXT(A200,"dddd")='4) Happy Money'!$E$23,WAllowance,0))</f>
        <v>0</v>
      </c>
      <c r="E200" s="8">
        <f>IF(A200="","",IF(B200="N",SUMIF(TMonthly[Day of the Month],DAY(A200),TMonthly[Amount]),SUMIF(TMonthly[Day of the Month],"&gt;="&amp;DAY(A200),TMonthly[Amount])))</f>
        <v>0</v>
      </c>
      <c r="F200" s="8" cm="1">
        <f t="array" ref="F200">IF(A200="","",SUMPRODUCT(--(TYearly[Due Date]&lt;=A200),IF(B200="N",--(TYearly[Day]=DAY(A200)),--(TYearly[Day]&gt;=DAY(A200))),--(IFERROR(MOD(TYearly[Month]-MONTH(A200)+12,12),1)=0),TYearly[Amount]))</f>
        <v>0</v>
      </c>
      <c r="G200" s="8">
        <f>IF(A200="","",SUMIF(TOneTime[Due Date],A200,TOneTime[Amount]))</f>
        <v>0</v>
      </c>
      <c r="H200" s="8" cm="1">
        <f t="array" ref="H200">IF(A200="","",IF(COUNTIF(TOther[Frequency],$H$1)=0,0,SUMPRODUCT(--(IFERROR(MOD(A200-TOther[Start Date],7),1)=0),--(TOther[Frequency]=$H$1),--(TOther[Start Date]&lt;=A200),--(TOther[End Date Calc]&gt;=A200),TOther[Amount])))</f>
        <v>0</v>
      </c>
      <c r="I200" s="8" cm="1">
        <f t="array" ref="I200">IF(A200="","",IF(COUNTIF(TOther[Frequency],$I$1)=0,0,SUMPRODUCT(--(IFERROR(MOD(A200-TOther[Start Date],14),1)=0),--(TOther[Frequency]=$I$1),--(TOther[Start Date]&lt;=A200),--(TOther[End Date Calc]&gt;=A200),TOther[Amount])))</f>
        <v>0</v>
      </c>
      <c r="J200" s="8">
        <f>IF(A200="","",IF(COUNTIF(TOther[Frequency],$J$1)=0,0,IF(OR(DAY(A200)=1,DAY(A200)=15),SUMIFS(TOther[Amount],TOther[Frequency],$J$1,TOther[Start Date],"&lt;="&amp;$A200,TOther[End Date Calc],"&gt;="&amp;A200),0)))</f>
        <v>0</v>
      </c>
      <c r="K200" s="8">
        <f>IF(A200="","",IF(COUNTIF(TOther[Frequency],$K$1)=0,0,IF(A200=(A200-DAY(A200)+1+2*7-WEEKDAY(A200-DAY(A200)+8-4,1)),SUMIFS(TOther[Amount],TOther[Frequency],$K$1,TOther[Start Date],"&lt;="&amp;$A200,TOther[End Date Calc],"&gt;="&amp;A200),0)))</f>
        <v>0</v>
      </c>
      <c r="L200" s="8">
        <f>IF(A200="","",IF(COUNTIF(TOther[Frequency],$L$1)=0,0,IF(A200=(A200-DAY(A200)+1+3*7-WEEKDAY(A200-DAY(A200)+8-4,1)),SUMIFS(TOther[Amount],TOther[Frequency],$L$1,TOther[Start Date],"&lt;="&amp;$A200,TOther[End Date Calc],"&gt;="&amp;A200),0)))</f>
        <v>0</v>
      </c>
      <c r="M200" s="8">
        <f>IF(A200="","",IF(COUNTIF(TOther[Frequency],$M$1)=0,0,IF(A200=(A200-DAY(A200)+1+4*7-WEEKDAY(A200-DAY(A200)+8-4,1)),SUMIFS(TOther[Amount],TOther[Frequency],$M$1,TOther[Start Date],"&lt;="&amp;$A200,TOther[End Date Calc],"&gt;="&amp;A200),0)))</f>
        <v>0</v>
      </c>
      <c r="N200" s="8" cm="1">
        <f t="array" ref="N200">IF(A200="","",IF(COUNTIF(TOther[Frequency],$N$1)=0,0,SUMPRODUCT(--(IFERROR(MOD(A200-TOther[Start Date],28),1)=0),--(TOther[Frequency]=$N$1),--(TOther[Start Date]&lt;=A200),--(TOther[End Date Calc]&gt;=A200),TOther[Amount])))</f>
        <v>0</v>
      </c>
      <c r="O200" s="8" cm="1">
        <f t="array" ref="O200">IF(A200="","",IF(COUNTIF(TOther[Frequency],$O$1)=0,0,SUMPRODUCT(--(IFERROR(MOD(A200-TOther[Start Date],42),1)=0),--(TOther[Frequency]=$O$1),--(TOther[Start Date]&lt;=A200),--(TOther[End Date Calc]&gt;=A200),TOther[Amount])))</f>
        <v>0</v>
      </c>
      <c r="P200" s="8" cm="1">
        <f t="array" ref="P200">IF(A200="","",IF(COUNTIF(TOther[Frequency],$P$1)=0,0,SUMPRODUCT(--(IFERROR(MOD(A200-TOther[Start Date],56),1)=0),--(TOther[Frequency]=$P$1),--(TOther[Start Date]&lt;=A200),--(TOther[End Date Calc]&gt;=A200),TOther[Amount])))</f>
        <v>0</v>
      </c>
      <c r="Q200" s="8">
        <f>IF(A200="","",IF(COUNTIF(TOther[Frequency],$Q$1)=0,0,IF(B200="N",SUMIFS(TOther[Amount],TOther[Frequency],$Q$1,TOther[Start Date],"&lt;="&amp;$A200,TOther[End Date Calc],"&gt;="&amp;A200,TOther[Start Day],DAY(A200)),SUMIFS(TOther[Amount],TOther[Frequency],$Q$1,TOther[Start Date],"&lt;="&amp;$A200,TOther[End Date Calc],"&gt;="&amp;A200,TOther[Start Day],"&gt;="&amp;DAY(A200)))))</f>
        <v>0</v>
      </c>
      <c r="R200" s="8" cm="1">
        <f t="array" ref="R200">IF(A200="","",IF(COUNTIF(TOther[Frequency],R$1)=0,0,SUMPRODUCT(--(TOther[Frequency]=R$1),--(TOther[Start Date]&lt;=A200),--(TOther[End Date Calc]&gt;=A200),IF(B200="N",--(TOther[Start Day]=DAY(A200)),--(TOther[Start Day]&gt;=DAY(A200))),--(IFERROR(MOD(TOther[Start Month]-MONTH(A200)+2,2),1)=0),TOther[Amount])))</f>
        <v>0</v>
      </c>
      <c r="S200" s="8" cm="1">
        <f t="array" ref="S200">IF(A200="","",IF(COUNTIF(TOther[Frequency],S$1)=0,0,SUMPRODUCT(--(TOther[Frequency]=S$1),--(TOther[Start Date]&lt;=A200),--(TOther[End Date Calc]&gt;=A200),IF(B200="N",--(TOther[Start Day]=DAY(A200)),--(TOther[Start Day]&gt;=DAY(A200))),--(IFERROR(MOD(TOther[Start Month]-MONTH(A200)+3,3),1)=0),TOther[Amount])))</f>
        <v>0</v>
      </c>
      <c r="T200" s="8" cm="1">
        <f t="array" ref="T200">IF($A200="","",IF(COUNTIF(TOther[Frequency],T$1)=0,0,SUMPRODUCT(--(TOther[Frequency]=T$1),--(TOther[Start Date]&lt;=$A200),--(TOther[End Date Calc]&gt;=$A200),IF($B200="N",--(TOther[Start Day]=DAY($A200)),--(TOther[Start Day]&gt;=DAY($A200))),--(IFERROR(MOD(TOther[Start Month]-MONTH($A200)+4,4),1)=0),TOther[Amount])))</f>
        <v>0</v>
      </c>
      <c r="U200" s="8" cm="1">
        <f t="array" ref="U200">IF(A200="","",IF(COUNTIF(TOther[Frequency],$U$1)=0,0,SUMPRODUCT(--(TOther[Frequency]=$U$1),--(TOther[Start Date]&lt;=A200),--(TOther[End Date Calc]&gt;=A200),IF(B200="N",--(TOther[Start Day]=DAY(A200)),--(TOther[Start Day]&gt;=DAY(A200))),--(IFERROR(MOD(TOther[Start Month]-MONTH(A200)+6,6),1)=0),TOther[Amount])))</f>
        <v>0</v>
      </c>
      <c r="V200" s="8" cm="1">
        <f t="array" ref="V200">IF(A200="","",IF(COUNTIF(TOther[Frequency],$V$1)=0,0,SUMPRODUCT(--(TOther[Frequency]=$V$1),--(TOther[Start Date]&lt;=A200),--(TOther[End Date Calc]&gt;=A200),IF(B200="N",--(TOther[Start Day]=DAY(A200)),--(TOther[Start Day]&gt;=DAY(A200))),--(IFERROR(MOD(TOther[Start Month]-MONTH(A200)+12,12),1)=0),TOther[Amount])))</f>
        <v>0</v>
      </c>
      <c r="W200" s="8">
        <f>IF(A200="","",SUMIFS(TOther[Amount],TOther[Start Date],A200,TOther[Frequency],$W$1))</f>
        <v>0</v>
      </c>
      <c r="X200" s="9">
        <f t="shared" si="15"/>
        <v>0</v>
      </c>
      <c r="Y200" s="9">
        <f t="shared" si="19"/>
        <v>0</v>
      </c>
      <c r="Z200" s="8" cm="1">
        <f t="array" ref="Z200">IF(A200="","",IF(COUNTIF('2) Income'!$D$13:$D$32,"Weekly")=0,0,SUMPRODUCT(--(IFERROR(MOD(A200-'2) Income'!$F$13:$F$32,7),1)=0),--('2) Income'!$D$13:$D$32="Weekly"),--('2) Income'!$F$13:$F$32&lt;=A200),'2) Income'!$E$13:$E$32)))</f>
        <v>0</v>
      </c>
      <c r="AA200" s="8" cm="1">
        <f t="array" ref="AA200">IF(A200="","",IF(COUNTIF('2) Income'!$D$13:$D$32,"Every Other Week")=0,0,SUMPRODUCT(--(IFERROR(MOD(A200-'2) Income'!$F$13:$F$32,14),1)=0),--('2) Income'!$D$13:$D$32="Every Other Week"),--('2) Income'!$F$13:$F$32&lt;=A200),'2) Income'!$E$13:$E$32)))</f>
        <v>0</v>
      </c>
      <c r="AB200" s="8">
        <f>IF(A200="","",IF(COUNTIF('2) Income'!$D$13:$D$32,"1st and 15th")=0,0,IF(OR(DAY(A200)=1,DAY(A200)=15),SUMIFS('2) Income'!$E$13:$E$32,'2) Income'!$D$13:$D$32,"1st and 15th",'2) Income'!$F$13:$F$32,"&lt;="&amp;$A200),0)))</f>
        <v>0</v>
      </c>
      <c r="AC200" s="8">
        <f>IF(A200="","",IF(COUNTIF('2) Income'!$D$13:$D$32,"2nd Wednesday")=0,0,IF(A200=(A200-DAY(A200)+1+2*7-WEEKDAY(A200-DAY(A200)+8-4,1)),SUMIFS('2) Income'!$E$13:$E$32,'2) Income'!$D$13:$D$32,"2nd Wednesday",'2) Income'!$F$13:$F$32,"&lt;="&amp;$A200),0)))</f>
        <v>0</v>
      </c>
      <c r="AD200" s="8">
        <f>IF(A200="","",IF(COUNTIF('2) Income'!$D$13:$D$32,"3rd Wednesday")=0,0,IF(A200=(A200-DAY(A200)+1+3*7-WEEKDAY(A200-DAY(A200)+8-4,1)),SUMIFS('2) Income'!$E$13:$E$32,'2) Income'!$D$13:$D$32,"3rd Wednesday",'2) Income'!$F$13:$F$32,"&lt;="&amp;$A200),0)))</f>
        <v>0</v>
      </c>
      <c r="AE200" s="8">
        <f>IF(A200="","",IF(COUNTIF('2) Income'!$D$13:$D$32,"4th Wednesday")=0,0,IF(A200=(A200-DAY(A200)+1+4*7-WEEKDAY(A200-DAY(A200)+8-4,1)),SUMIFS('2) Income'!$E$13:$E$32,'2) Income'!$D$13:$D$32,"4th Wednesday",'2) Income'!$F$13:$F$32,"&lt;="&amp;$A200),0)))</f>
        <v>0</v>
      </c>
      <c r="AF200" s="8" cm="1">
        <f t="array" ref="AF200">IF(A200="","",IF(COUNTIF('2) Income'!$D$13:$D$32,"Every 4 Weeks")=0,0,SUMPRODUCT(--(IFERROR(MOD(A200-'2) Income'!$F$13:$F$32,28),1)=0),--('2) Income'!$D$13:$D$32="Every 4 Weeks"),--('2) Income'!$F$13:$F$32&lt;=A200),'2) Income'!$E$13:$E$32)))</f>
        <v>0</v>
      </c>
      <c r="AG200" s="8">
        <f>IF(A200="","",IF(COUNTIF('2) Income'!$D$13:$D$32,"Monthly")=0,0,IF(B200="N",SUMIFS('2) Income'!$E$13:$E$32,'2) Income'!$D$13:$D$32,"monthly",'2) Income'!$F$13:$F$32,"&lt;="&amp;$A200,'2) Income'!$I$13:$I$32,DAY(A200)),SUMIFS('2) Income'!$E$13:$E$32,'2) Income'!$D$13:$D$32,"monthly",'2) Income'!$F$13:$F$32,"&lt;="&amp;$A200,'2) Income'!$I$13:$I$32,"&gt;="&amp;DAY(A200)))))</f>
        <v>0</v>
      </c>
      <c r="AH200" s="8" cm="1">
        <f t="array" ref="AH200">IF(A200="","",IF(COUNTIF('2) Income'!$D$13:$D$32,"Yearly")=0,0,SUMPRODUCT(--('2) Income'!$D$13:$D$32="Yearly"),--('2) Income'!$F$13:$F$32&lt;=A200),IF(B200="N",--('2) Income'!$I$13:$I$32=DAY(A200)),--('2) Income'!$I$13:$I$32&gt;=DAY(A200))),--(IFERROR(MOD('2) Income'!$H$13:$H$32-MONTH(A200)+12,12),1)=0),'2) Income'!$E$13:$E$32)))</f>
        <v>0</v>
      </c>
      <c r="AI200" s="8">
        <f>IF(A200="","",IF(COUNTIF('2) Income'!$D$13:$D$32,"one-time")=0,0,SUMIFS('2) Income'!$E$13:$E$32,'2) Income'!$D$13:$D$32,"one-time",'2) Income'!$F$13:$F$32,"="&amp;$A200)))</f>
        <v>0</v>
      </c>
      <c r="AJ200" s="9">
        <f t="shared" si="16"/>
        <v>0</v>
      </c>
    </row>
    <row r="201" spans="1:36">
      <c r="A201" s="7">
        <f>IF(A200="","",IF(A200+1&lt;='1) Period'!$E$21,A200+1,""))</f>
        <v>45673</v>
      </c>
      <c r="B201" s="7" t="str">
        <f t="shared" si="17"/>
        <v>N</v>
      </c>
      <c r="C201" t="str">
        <f t="shared" si="18"/>
        <v>F</v>
      </c>
      <c r="D201" s="8">
        <f>IF(A201="","",IF(TEXT(A201,"dddd")='4) Happy Money'!$E$23,WAllowance,0))</f>
        <v>0</v>
      </c>
      <c r="E201" s="8">
        <f>IF(A201="","",IF(B201="N",SUMIF(TMonthly[Day of the Month],DAY(A201),TMonthly[Amount]),SUMIF(TMonthly[Day of the Month],"&gt;="&amp;DAY(A201),TMonthly[Amount])))</f>
        <v>0</v>
      </c>
      <c r="F201" s="8" cm="1">
        <f t="array" ref="F201">IF(A201="","",SUMPRODUCT(--(TYearly[Due Date]&lt;=A201),IF(B201="N",--(TYearly[Day]=DAY(A201)),--(TYearly[Day]&gt;=DAY(A201))),--(IFERROR(MOD(TYearly[Month]-MONTH(A201)+12,12),1)=0),TYearly[Amount]))</f>
        <v>0</v>
      </c>
      <c r="G201" s="8">
        <f>IF(A201="","",SUMIF(TOneTime[Due Date],A201,TOneTime[Amount]))</f>
        <v>0</v>
      </c>
      <c r="H201" s="8" cm="1">
        <f t="array" ref="H201">IF(A201="","",IF(COUNTIF(TOther[Frequency],$H$1)=0,0,SUMPRODUCT(--(IFERROR(MOD(A201-TOther[Start Date],7),1)=0),--(TOther[Frequency]=$H$1),--(TOther[Start Date]&lt;=A201),--(TOther[End Date Calc]&gt;=A201),TOther[Amount])))</f>
        <v>0</v>
      </c>
      <c r="I201" s="8" cm="1">
        <f t="array" ref="I201">IF(A201="","",IF(COUNTIF(TOther[Frequency],$I$1)=0,0,SUMPRODUCT(--(IFERROR(MOD(A201-TOther[Start Date],14),1)=0),--(TOther[Frequency]=$I$1),--(TOther[Start Date]&lt;=A201),--(TOther[End Date Calc]&gt;=A201),TOther[Amount])))</f>
        <v>0</v>
      </c>
      <c r="J201" s="8">
        <f>IF(A201="","",IF(COUNTIF(TOther[Frequency],$J$1)=0,0,IF(OR(DAY(A201)=1,DAY(A201)=15),SUMIFS(TOther[Amount],TOther[Frequency],$J$1,TOther[Start Date],"&lt;="&amp;$A201,TOther[End Date Calc],"&gt;="&amp;A201),0)))</f>
        <v>0</v>
      </c>
      <c r="K201" s="8">
        <f>IF(A201="","",IF(COUNTIF(TOther[Frequency],$K$1)=0,0,IF(A201=(A201-DAY(A201)+1+2*7-WEEKDAY(A201-DAY(A201)+8-4,1)),SUMIFS(TOther[Amount],TOther[Frequency],$K$1,TOther[Start Date],"&lt;="&amp;$A201,TOther[End Date Calc],"&gt;="&amp;A201),0)))</f>
        <v>0</v>
      </c>
      <c r="L201" s="8">
        <f>IF(A201="","",IF(COUNTIF(TOther[Frequency],$L$1)=0,0,IF(A201=(A201-DAY(A201)+1+3*7-WEEKDAY(A201-DAY(A201)+8-4,1)),SUMIFS(TOther[Amount],TOther[Frequency],$L$1,TOther[Start Date],"&lt;="&amp;$A201,TOther[End Date Calc],"&gt;="&amp;A201),0)))</f>
        <v>0</v>
      </c>
      <c r="M201" s="8">
        <f>IF(A201="","",IF(COUNTIF(TOther[Frequency],$M$1)=0,0,IF(A201=(A201-DAY(A201)+1+4*7-WEEKDAY(A201-DAY(A201)+8-4,1)),SUMIFS(TOther[Amount],TOther[Frequency],$M$1,TOther[Start Date],"&lt;="&amp;$A201,TOther[End Date Calc],"&gt;="&amp;A201),0)))</f>
        <v>0</v>
      </c>
      <c r="N201" s="8" cm="1">
        <f t="array" ref="N201">IF(A201="","",IF(COUNTIF(TOther[Frequency],$N$1)=0,0,SUMPRODUCT(--(IFERROR(MOD(A201-TOther[Start Date],28),1)=0),--(TOther[Frequency]=$N$1),--(TOther[Start Date]&lt;=A201),--(TOther[End Date Calc]&gt;=A201),TOther[Amount])))</f>
        <v>0</v>
      </c>
      <c r="O201" s="8" cm="1">
        <f t="array" ref="O201">IF(A201="","",IF(COUNTIF(TOther[Frequency],$O$1)=0,0,SUMPRODUCT(--(IFERROR(MOD(A201-TOther[Start Date],42),1)=0),--(TOther[Frequency]=$O$1),--(TOther[Start Date]&lt;=A201),--(TOther[End Date Calc]&gt;=A201),TOther[Amount])))</f>
        <v>0</v>
      </c>
      <c r="P201" s="8" cm="1">
        <f t="array" ref="P201">IF(A201="","",IF(COUNTIF(TOther[Frequency],$P$1)=0,0,SUMPRODUCT(--(IFERROR(MOD(A201-TOther[Start Date],56),1)=0),--(TOther[Frequency]=$P$1),--(TOther[Start Date]&lt;=A201),--(TOther[End Date Calc]&gt;=A201),TOther[Amount])))</f>
        <v>0</v>
      </c>
      <c r="Q201" s="8">
        <f>IF(A201="","",IF(COUNTIF(TOther[Frequency],$Q$1)=0,0,IF(B201="N",SUMIFS(TOther[Amount],TOther[Frequency],$Q$1,TOther[Start Date],"&lt;="&amp;$A201,TOther[End Date Calc],"&gt;="&amp;A201,TOther[Start Day],DAY(A201)),SUMIFS(TOther[Amount],TOther[Frequency],$Q$1,TOther[Start Date],"&lt;="&amp;$A201,TOther[End Date Calc],"&gt;="&amp;A201,TOther[Start Day],"&gt;="&amp;DAY(A201)))))</f>
        <v>0</v>
      </c>
      <c r="R201" s="8" cm="1">
        <f t="array" ref="R201">IF(A201="","",IF(COUNTIF(TOther[Frequency],R$1)=0,0,SUMPRODUCT(--(TOther[Frequency]=R$1),--(TOther[Start Date]&lt;=A201),--(TOther[End Date Calc]&gt;=A201),IF(B201="N",--(TOther[Start Day]=DAY(A201)),--(TOther[Start Day]&gt;=DAY(A201))),--(IFERROR(MOD(TOther[Start Month]-MONTH(A201)+2,2),1)=0),TOther[Amount])))</f>
        <v>0</v>
      </c>
      <c r="S201" s="8" cm="1">
        <f t="array" ref="S201">IF(A201="","",IF(COUNTIF(TOther[Frequency],S$1)=0,0,SUMPRODUCT(--(TOther[Frequency]=S$1),--(TOther[Start Date]&lt;=A201),--(TOther[End Date Calc]&gt;=A201),IF(B201="N",--(TOther[Start Day]=DAY(A201)),--(TOther[Start Day]&gt;=DAY(A201))),--(IFERROR(MOD(TOther[Start Month]-MONTH(A201)+3,3),1)=0),TOther[Amount])))</f>
        <v>0</v>
      </c>
      <c r="T201" s="8" cm="1">
        <f t="array" ref="T201">IF($A201="","",IF(COUNTIF(TOther[Frequency],T$1)=0,0,SUMPRODUCT(--(TOther[Frequency]=T$1),--(TOther[Start Date]&lt;=$A201),--(TOther[End Date Calc]&gt;=$A201),IF($B201="N",--(TOther[Start Day]=DAY($A201)),--(TOther[Start Day]&gt;=DAY($A201))),--(IFERROR(MOD(TOther[Start Month]-MONTH($A201)+4,4),1)=0),TOther[Amount])))</f>
        <v>0</v>
      </c>
      <c r="U201" s="8" cm="1">
        <f t="array" ref="U201">IF(A201="","",IF(COUNTIF(TOther[Frequency],$U$1)=0,0,SUMPRODUCT(--(TOther[Frequency]=$U$1),--(TOther[Start Date]&lt;=A201),--(TOther[End Date Calc]&gt;=A201),IF(B201="N",--(TOther[Start Day]=DAY(A201)),--(TOther[Start Day]&gt;=DAY(A201))),--(IFERROR(MOD(TOther[Start Month]-MONTH(A201)+6,6),1)=0),TOther[Amount])))</f>
        <v>0</v>
      </c>
      <c r="V201" s="8" cm="1">
        <f t="array" ref="V201">IF(A201="","",IF(COUNTIF(TOther[Frequency],$V$1)=0,0,SUMPRODUCT(--(TOther[Frequency]=$V$1),--(TOther[Start Date]&lt;=A201),--(TOther[End Date Calc]&gt;=A201),IF(B201="N",--(TOther[Start Day]=DAY(A201)),--(TOther[Start Day]&gt;=DAY(A201))),--(IFERROR(MOD(TOther[Start Month]-MONTH(A201)+12,12),1)=0),TOther[Amount])))</f>
        <v>0</v>
      </c>
      <c r="W201" s="8">
        <f>IF(A201="","",SUMIFS(TOther[Amount],TOther[Start Date],A201,TOther[Frequency],$W$1))</f>
        <v>0</v>
      </c>
      <c r="X201" s="9">
        <f t="shared" si="15"/>
        <v>0</v>
      </c>
      <c r="Y201" s="9">
        <f t="shared" si="19"/>
        <v>0</v>
      </c>
      <c r="Z201" s="8" cm="1">
        <f t="array" ref="Z201">IF(A201="","",IF(COUNTIF('2) Income'!$D$13:$D$32,"Weekly")=0,0,SUMPRODUCT(--(IFERROR(MOD(A201-'2) Income'!$F$13:$F$32,7),1)=0),--('2) Income'!$D$13:$D$32="Weekly"),--('2) Income'!$F$13:$F$32&lt;=A201),'2) Income'!$E$13:$E$32)))</f>
        <v>0</v>
      </c>
      <c r="AA201" s="8" cm="1">
        <f t="array" ref="AA201">IF(A201="","",IF(COUNTIF('2) Income'!$D$13:$D$32,"Every Other Week")=0,0,SUMPRODUCT(--(IFERROR(MOD(A201-'2) Income'!$F$13:$F$32,14),1)=0),--('2) Income'!$D$13:$D$32="Every Other Week"),--('2) Income'!$F$13:$F$32&lt;=A201),'2) Income'!$E$13:$E$32)))</f>
        <v>0</v>
      </c>
      <c r="AB201" s="8">
        <f>IF(A201="","",IF(COUNTIF('2) Income'!$D$13:$D$32,"1st and 15th")=0,0,IF(OR(DAY(A201)=1,DAY(A201)=15),SUMIFS('2) Income'!$E$13:$E$32,'2) Income'!$D$13:$D$32,"1st and 15th",'2) Income'!$F$13:$F$32,"&lt;="&amp;$A201),0)))</f>
        <v>0</v>
      </c>
      <c r="AC201" s="8">
        <f>IF(A201="","",IF(COUNTIF('2) Income'!$D$13:$D$32,"2nd Wednesday")=0,0,IF(A201=(A201-DAY(A201)+1+2*7-WEEKDAY(A201-DAY(A201)+8-4,1)),SUMIFS('2) Income'!$E$13:$E$32,'2) Income'!$D$13:$D$32,"2nd Wednesday",'2) Income'!$F$13:$F$32,"&lt;="&amp;$A201),0)))</f>
        <v>0</v>
      </c>
      <c r="AD201" s="8">
        <f>IF(A201="","",IF(COUNTIF('2) Income'!$D$13:$D$32,"3rd Wednesday")=0,0,IF(A201=(A201-DAY(A201)+1+3*7-WEEKDAY(A201-DAY(A201)+8-4,1)),SUMIFS('2) Income'!$E$13:$E$32,'2) Income'!$D$13:$D$32,"3rd Wednesday",'2) Income'!$F$13:$F$32,"&lt;="&amp;$A201),0)))</f>
        <v>0</v>
      </c>
      <c r="AE201" s="8">
        <f>IF(A201="","",IF(COUNTIF('2) Income'!$D$13:$D$32,"4th Wednesday")=0,0,IF(A201=(A201-DAY(A201)+1+4*7-WEEKDAY(A201-DAY(A201)+8-4,1)),SUMIFS('2) Income'!$E$13:$E$32,'2) Income'!$D$13:$D$32,"4th Wednesday",'2) Income'!$F$13:$F$32,"&lt;="&amp;$A201),0)))</f>
        <v>0</v>
      </c>
      <c r="AF201" s="8" cm="1">
        <f t="array" ref="AF201">IF(A201="","",IF(COUNTIF('2) Income'!$D$13:$D$32,"Every 4 Weeks")=0,0,SUMPRODUCT(--(IFERROR(MOD(A201-'2) Income'!$F$13:$F$32,28),1)=0),--('2) Income'!$D$13:$D$32="Every 4 Weeks"),--('2) Income'!$F$13:$F$32&lt;=A201),'2) Income'!$E$13:$E$32)))</f>
        <v>0</v>
      </c>
      <c r="AG201" s="8">
        <f>IF(A201="","",IF(COUNTIF('2) Income'!$D$13:$D$32,"Monthly")=0,0,IF(B201="N",SUMIFS('2) Income'!$E$13:$E$32,'2) Income'!$D$13:$D$32,"monthly",'2) Income'!$F$13:$F$32,"&lt;="&amp;$A201,'2) Income'!$I$13:$I$32,DAY(A201)),SUMIFS('2) Income'!$E$13:$E$32,'2) Income'!$D$13:$D$32,"monthly",'2) Income'!$F$13:$F$32,"&lt;="&amp;$A201,'2) Income'!$I$13:$I$32,"&gt;="&amp;DAY(A201)))))</f>
        <v>0</v>
      </c>
      <c r="AH201" s="8" cm="1">
        <f t="array" ref="AH201">IF(A201="","",IF(COUNTIF('2) Income'!$D$13:$D$32,"Yearly")=0,0,SUMPRODUCT(--('2) Income'!$D$13:$D$32="Yearly"),--('2) Income'!$F$13:$F$32&lt;=A201),IF(B201="N",--('2) Income'!$I$13:$I$32=DAY(A201)),--('2) Income'!$I$13:$I$32&gt;=DAY(A201))),--(IFERROR(MOD('2) Income'!$H$13:$H$32-MONTH(A201)+12,12),1)=0),'2) Income'!$E$13:$E$32)))</f>
        <v>0</v>
      </c>
      <c r="AI201" s="8">
        <f>IF(A201="","",IF(COUNTIF('2) Income'!$D$13:$D$32,"one-time")=0,0,SUMIFS('2) Income'!$E$13:$E$32,'2) Income'!$D$13:$D$32,"one-time",'2) Income'!$F$13:$F$32,"="&amp;$A201)))</f>
        <v>0</v>
      </c>
      <c r="AJ201" s="9">
        <f t="shared" si="16"/>
        <v>0</v>
      </c>
    </row>
    <row r="202" spans="1:36">
      <c r="A202" s="7">
        <f>IF(A201="","",IF(A201+1&lt;='1) Period'!$E$21,A201+1,""))</f>
        <v>45674</v>
      </c>
      <c r="B202" s="7" t="str">
        <f t="shared" si="17"/>
        <v>N</v>
      </c>
      <c r="C202" t="str">
        <f t="shared" si="18"/>
        <v>F</v>
      </c>
      <c r="D202" s="8">
        <f>IF(A202="","",IF(TEXT(A202,"dddd")='4) Happy Money'!$E$23,WAllowance,0))</f>
        <v>0</v>
      </c>
      <c r="E202" s="8">
        <f>IF(A202="","",IF(B202="N",SUMIF(TMonthly[Day of the Month],DAY(A202),TMonthly[Amount]),SUMIF(TMonthly[Day of the Month],"&gt;="&amp;DAY(A202),TMonthly[Amount])))</f>
        <v>0</v>
      </c>
      <c r="F202" s="8" cm="1">
        <f t="array" ref="F202">IF(A202="","",SUMPRODUCT(--(TYearly[Due Date]&lt;=A202),IF(B202="N",--(TYearly[Day]=DAY(A202)),--(TYearly[Day]&gt;=DAY(A202))),--(IFERROR(MOD(TYearly[Month]-MONTH(A202)+12,12),1)=0),TYearly[Amount]))</f>
        <v>0</v>
      </c>
      <c r="G202" s="8">
        <f>IF(A202="","",SUMIF(TOneTime[Due Date],A202,TOneTime[Amount]))</f>
        <v>0</v>
      </c>
      <c r="H202" s="8" cm="1">
        <f t="array" ref="H202">IF(A202="","",IF(COUNTIF(TOther[Frequency],$H$1)=0,0,SUMPRODUCT(--(IFERROR(MOD(A202-TOther[Start Date],7),1)=0),--(TOther[Frequency]=$H$1),--(TOther[Start Date]&lt;=A202),--(TOther[End Date Calc]&gt;=A202),TOther[Amount])))</f>
        <v>0</v>
      </c>
      <c r="I202" s="8" cm="1">
        <f t="array" ref="I202">IF(A202="","",IF(COUNTIF(TOther[Frequency],$I$1)=0,0,SUMPRODUCT(--(IFERROR(MOD(A202-TOther[Start Date],14),1)=0),--(TOther[Frequency]=$I$1),--(TOther[Start Date]&lt;=A202),--(TOther[End Date Calc]&gt;=A202),TOther[Amount])))</f>
        <v>0</v>
      </c>
      <c r="J202" s="8">
        <f>IF(A202="","",IF(COUNTIF(TOther[Frequency],$J$1)=0,0,IF(OR(DAY(A202)=1,DAY(A202)=15),SUMIFS(TOther[Amount],TOther[Frequency],$J$1,TOther[Start Date],"&lt;="&amp;$A202,TOther[End Date Calc],"&gt;="&amp;A202),0)))</f>
        <v>0</v>
      </c>
      <c r="K202" s="8">
        <f>IF(A202="","",IF(COUNTIF(TOther[Frequency],$K$1)=0,0,IF(A202=(A202-DAY(A202)+1+2*7-WEEKDAY(A202-DAY(A202)+8-4,1)),SUMIFS(TOther[Amount],TOther[Frequency],$K$1,TOther[Start Date],"&lt;="&amp;$A202,TOther[End Date Calc],"&gt;="&amp;A202),0)))</f>
        <v>0</v>
      </c>
      <c r="L202" s="8">
        <f>IF(A202="","",IF(COUNTIF(TOther[Frequency],$L$1)=0,0,IF(A202=(A202-DAY(A202)+1+3*7-WEEKDAY(A202-DAY(A202)+8-4,1)),SUMIFS(TOther[Amount],TOther[Frequency],$L$1,TOther[Start Date],"&lt;="&amp;$A202,TOther[End Date Calc],"&gt;="&amp;A202),0)))</f>
        <v>0</v>
      </c>
      <c r="M202" s="8">
        <f>IF(A202="","",IF(COUNTIF(TOther[Frequency],$M$1)=0,0,IF(A202=(A202-DAY(A202)+1+4*7-WEEKDAY(A202-DAY(A202)+8-4,1)),SUMIFS(TOther[Amount],TOther[Frequency],$M$1,TOther[Start Date],"&lt;="&amp;$A202,TOther[End Date Calc],"&gt;="&amp;A202),0)))</f>
        <v>0</v>
      </c>
      <c r="N202" s="8" cm="1">
        <f t="array" ref="N202">IF(A202="","",IF(COUNTIF(TOther[Frequency],$N$1)=0,0,SUMPRODUCT(--(IFERROR(MOD(A202-TOther[Start Date],28),1)=0),--(TOther[Frequency]=$N$1),--(TOther[Start Date]&lt;=A202),--(TOther[End Date Calc]&gt;=A202),TOther[Amount])))</f>
        <v>0</v>
      </c>
      <c r="O202" s="8" cm="1">
        <f t="array" ref="O202">IF(A202="","",IF(COUNTIF(TOther[Frequency],$O$1)=0,0,SUMPRODUCT(--(IFERROR(MOD(A202-TOther[Start Date],42),1)=0),--(TOther[Frequency]=$O$1),--(TOther[Start Date]&lt;=A202),--(TOther[End Date Calc]&gt;=A202),TOther[Amount])))</f>
        <v>0</v>
      </c>
      <c r="P202" s="8" cm="1">
        <f t="array" ref="P202">IF(A202="","",IF(COUNTIF(TOther[Frequency],$P$1)=0,0,SUMPRODUCT(--(IFERROR(MOD(A202-TOther[Start Date],56),1)=0),--(TOther[Frequency]=$P$1),--(TOther[Start Date]&lt;=A202),--(TOther[End Date Calc]&gt;=A202),TOther[Amount])))</f>
        <v>0</v>
      </c>
      <c r="Q202" s="8">
        <f>IF(A202="","",IF(COUNTIF(TOther[Frequency],$Q$1)=0,0,IF(B202="N",SUMIFS(TOther[Amount],TOther[Frequency],$Q$1,TOther[Start Date],"&lt;="&amp;$A202,TOther[End Date Calc],"&gt;="&amp;A202,TOther[Start Day],DAY(A202)),SUMIFS(TOther[Amount],TOther[Frequency],$Q$1,TOther[Start Date],"&lt;="&amp;$A202,TOther[End Date Calc],"&gt;="&amp;A202,TOther[Start Day],"&gt;="&amp;DAY(A202)))))</f>
        <v>0</v>
      </c>
      <c r="R202" s="8" cm="1">
        <f t="array" ref="R202">IF(A202="","",IF(COUNTIF(TOther[Frequency],R$1)=0,0,SUMPRODUCT(--(TOther[Frequency]=R$1),--(TOther[Start Date]&lt;=A202),--(TOther[End Date Calc]&gt;=A202),IF(B202="N",--(TOther[Start Day]=DAY(A202)),--(TOther[Start Day]&gt;=DAY(A202))),--(IFERROR(MOD(TOther[Start Month]-MONTH(A202)+2,2),1)=0),TOther[Amount])))</f>
        <v>0</v>
      </c>
      <c r="S202" s="8" cm="1">
        <f t="array" ref="S202">IF(A202="","",IF(COUNTIF(TOther[Frequency],S$1)=0,0,SUMPRODUCT(--(TOther[Frequency]=S$1),--(TOther[Start Date]&lt;=A202),--(TOther[End Date Calc]&gt;=A202),IF(B202="N",--(TOther[Start Day]=DAY(A202)),--(TOther[Start Day]&gt;=DAY(A202))),--(IFERROR(MOD(TOther[Start Month]-MONTH(A202)+3,3),1)=0),TOther[Amount])))</f>
        <v>0</v>
      </c>
      <c r="T202" s="8" cm="1">
        <f t="array" ref="T202">IF($A202="","",IF(COUNTIF(TOther[Frequency],T$1)=0,0,SUMPRODUCT(--(TOther[Frequency]=T$1),--(TOther[Start Date]&lt;=$A202),--(TOther[End Date Calc]&gt;=$A202),IF($B202="N",--(TOther[Start Day]=DAY($A202)),--(TOther[Start Day]&gt;=DAY($A202))),--(IFERROR(MOD(TOther[Start Month]-MONTH($A202)+4,4),1)=0),TOther[Amount])))</f>
        <v>0</v>
      </c>
      <c r="U202" s="8" cm="1">
        <f t="array" ref="U202">IF(A202="","",IF(COUNTIF(TOther[Frequency],$U$1)=0,0,SUMPRODUCT(--(TOther[Frequency]=$U$1),--(TOther[Start Date]&lt;=A202),--(TOther[End Date Calc]&gt;=A202),IF(B202="N",--(TOther[Start Day]=DAY(A202)),--(TOther[Start Day]&gt;=DAY(A202))),--(IFERROR(MOD(TOther[Start Month]-MONTH(A202)+6,6),1)=0),TOther[Amount])))</f>
        <v>0</v>
      </c>
      <c r="V202" s="8" cm="1">
        <f t="array" ref="V202">IF(A202="","",IF(COUNTIF(TOther[Frequency],$V$1)=0,0,SUMPRODUCT(--(TOther[Frequency]=$V$1),--(TOther[Start Date]&lt;=A202),--(TOther[End Date Calc]&gt;=A202),IF(B202="N",--(TOther[Start Day]=DAY(A202)),--(TOther[Start Day]&gt;=DAY(A202))),--(IFERROR(MOD(TOther[Start Month]-MONTH(A202)+12,12),1)=0),TOther[Amount])))</f>
        <v>0</v>
      </c>
      <c r="W202" s="8">
        <f>IF(A202="","",SUMIFS(TOther[Amount],TOther[Start Date],A202,TOther[Frequency],$W$1))</f>
        <v>0</v>
      </c>
      <c r="X202" s="9">
        <f t="shared" si="15"/>
        <v>0</v>
      </c>
      <c r="Y202" s="9">
        <f t="shared" si="19"/>
        <v>0</v>
      </c>
      <c r="Z202" s="8" cm="1">
        <f t="array" ref="Z202">IF(A202="","",IF(COUNTIF('2) Income'!$D$13:$D$32,"Weekly")=0,0,SUMPRODUCT(--(IFERROR(MOD(A202-'2) Income'!$F$13:$F$32,7),1)=0),--('2) Income'!$D$13:$D$32="Weekly"),--('2) Income'!$F$13:$F$32&lt;=A202),'2) Income'!$E$13:$E$32)))</f>
        <v>0</v>
      </c>
      <c r="AA202" s="8" cm="1">
        <f t="array" ref="AA202">IF(A202="","",IF(COUNTIF('2) Income'!$D$13:$D$32,"Every Other Week")=0,0,SUMPRODUCT(--(IFERROR(MOD(A202-'2) Income'!$F$13:$F$32,14),1)=0),--('2) Income'!$D$13:$D$32="Every Other Week"),--('2) Income'!$F$13:$F$32&lt;=A202),'2) Income'!$E$13:$E$32)))</f>
        <v>2300</v>
      </c>
      <c r="AB202" s="8">
        <f>IF(A202="","",IF(COUNTIF('2) Income'!$D$13:$D$32,"1st and 15th")=0,0,IF(OR(DAY(A202)=1,DAY(A202)=15),SUMIFS('2) Income'!$E$13:$E$32,'2) Income'!$D$13:$D$32,"1st and 15th",'2) Income'!$F$13:$F$32,"&lt;="&amp;$A202),0)))</f>
        <v>0</v>
      </c>
      <c r="AC202" s="8">
        <f>IF(A202="","",IF(COUNTIF('2) Income'!$D$13:$D$32,"2nd Wednesday")=0,0,IF(A202=(A202-DAY(A202)+1+2*7-WEEKDAY(A202-DAY(A202)+8-4,1)),SUMIFS('2) Income'!$E$13:$E$32,'2) Income'!$D$13:$D$32,"2nd Wednesday",'2) Income'!$F$13:$F$32,"&lt;="&amp;$A202),0)))</f>
        <v>0</v>
      </c>
      <c r="AD202" s="8">
        <f>IF(A202="","",IF(COUNTIF('2) Income'!$D$13:$D$32,"3rd Wednesday")=0,0,IF(A202=(A202-DAY(A202)+1+3*7-WEEKDAY(A202-DAY(A202)+8-4,1)),SUMIFS('2) Income'!$E$13:$E$32,'2) Income'!$D$13:$D$32,"3rd Wednesday",'2) Income'!$F$13:$F$32,"&lt;="&amp;$A202),0)))</f>
        <v>0</v>
      </c>
      <c r="AE202" s="8">
        <f>IF(A202="","",IF(COUNTIF('2) Income'!$D$13:$D$32,"4th Wednesday")=0,0,IF(A202=(A202-DAY(A202)+1+4*7-WEEKDAY(A202-DAY(A202)+8-4,1)),SUMIFS('2) Income'!$E$13:$E$32,'2) Income'!$D$13:$D$32,"4th Wednesday",'2) Income'!$F$13:$F$32,"&lt;="&amp;$A202),0)))</f>
        <v>0</v>
      </c>
      <c r="AF202" s="8" cm="1">
        <f t="array" ref="AF202">IF(A202="","",IF(COUNTIF('2) Income'!$D$13:$D$32,"Every 4 Weeks")=0,0,SUMPRODUCT(--(IFERROR(MOD(A202-'2) Income'!$F$13:$F$32,28),1)=0),--('2) Income'!$D$13:$D$32="Every 4 Weeks"),--('2) Income'!$F$13:$F$32&lt;=A202),'2) Income'!$E$13:$E$32)))</f>
        <v>0</v>
      </c>
      <c r="AG202" s="8">
        <f>IF(A202="","",IF(COUNTIF('2) Income'!$D$13:$D$32,"Monthly")=0,0,IF(B202="N",SUMIFS('2) Income'!$E$13:$E$32,'2) Income'!$D$13:$D$32,"monthly",'2) Income'!$F$13:$F$32,"&lt;="&amp;$A202,'2) Income'!$I$13:$I$32,DAY(A202)),SUMIFS('2) Income'!$E$13:$E$32,'2) Income'!$D$13:$D$32,"monthly",'2) Income'!$F$13:$F$32,"&lt;="&amp;$A202,'2) Income'!$I$13:$I$32,"&gt;="&amp;DAY(A202)))))</f>
        <v>0</v>
      </c>
      <c r="AH202" s="8" cm="1">
        <f t="array" ref="AH202">IF(A202="","",IF(COUNTIF('2) Income'!$D$13:$D$32,"Yearly")=0,0,SUMPRODUCT(--('2) Income'!$D$13:$D$32="Yearly"),--('2) Income'!$F$13:$F$32&lt;=A202),IF(B202="N",--('2) Income'!$I$13:$I$32=DAY(A202)),--('2) Income'!$I$13:$I$32&gt;=DAY(A202))),--(IFERROR(MOD('2) Income'!$H$13:$H$32-MONTH(A202)+12,12),1)=0),'2) Income'!$E$13:$E$32)))</f>
        <v>0</v>
      </c>
      <c r="AI202" s="8">
        <f>IF(A202="","",IF(COUNTIF('2) Income'!$D$13:$D$32,"one-time")=0,0,SUMIFS('2) Income'!$E$13:$E$32,'2) Income'!$D$13:$D$32,"one-time",'2) Income'!$F$13:$F$32,"="&amp;$A202)))</f>
        <v>0</v>
      </c>
      <c r="AJ202" s="9">
        <f t="shared" si="16"/>
        <v>2300</v>
      </c>
    </row>
    <row r="203" spans="1:36">
      <c r="A203" s="7">
        <f>IF(A202="","",IF(A202+1&lt;='1) Period'!$E$21,A202+1,""))</f>
        <v>45675</v>
      </c>
      <c r="B203" s="7" t="str">
        <f t="shared" si="17"/>
        <v>N</v>
      </c>
      <c r="C203" t="str">
        <f t="shared" si="18"/>
        <v>Y</v>
      </c>
      <c r="D203" s="8">
        <f>IF(A203="","",IF(TEXT(A203,"dddd")='4) Happy Money'!$E$23,WAllowance,0))</f>
        <v>0</v>
      </c>
      <c r="E203" s="8">
        <f>IF(A203="","",IF(B203="N",SUMIF(TMonthly[Day of the Month],DAY(A203),TMonthly[Amount]),SUMIF(TMonthly[Day of the Month],"&gt;="&amp;DAY(A203),TMonthly[Amount])))</f>
        <v>0</v>
      </c>
      <c r="F203" s="8" cm="1">
        <f t="array" ref="F203">IF(A203="","",SUMPRODUCT(--(TYearly[Due Date]&lt;=A203),IF(B203="N",--(TYearly[Day]=DAY(A203)),--(TYearly[Day]&gt;=DAY(A203))),--(IFERROR(MOD(TYearly[Month]-MONTH(A203)+12,12),1)=0),TYearly[Amount]))</f>
        <v>0</v>
      </c>
      <c r="G203" s="8">
        <f>IF(A203="","",SUMIF(TOneTime[Due Date],A203,TOneTime[Amount]))</f>
        <v>0</v>
      </c>
      <c r="H203" s="8" cm="1">
        <f t="array" ref="H203">IF(A203="","",IF(COUNTIF(TOther[Frequency],$H$1)=0,0,SUMPRODUCT(--(IFERROR(MOD(A203-TOther[Start Date],7),1)=0),--(TOther[Frequency]=$H$1),--(TOther[Start Date]&lt;=A203),--(TOther[End Date Calc]&gt;=A203),TOther[Amount])))</f>
        <v>0</v>
      </c>
      <c r="I203" s="8" cm="1">
        <f t="array" ref="I203">IF(A203="","",IF(COUNTIF(TOther[Frequency],$I$1)=0,0,SUMPRODUCT(--(IFERROR(MOD(A203-TOther[Start Date],14),1)=0),--(TOther[Frequency]=$I$1),--(TOther[Start Date]&lt;=A203),--(TOther[End Date Calc]&gt;=A203),TOther[Amount])))</f>
        <v>0</v>
      </c>
      <c r="J203" s="8">
        <f>IF(A203="","",IF(COUNTIF(TOther[Frequency],$J$1)=0,0,IF(OR(DAY(A203)=1,DAY(A203)=15),SUMIFS(TOther[Amount],TOther[Frequency],$J$1,TOther[Start Date],"&lt;="&amp;$A203,TOther[End Date Calc],"&gt;="&amp;A203),0)))</f>
        <v>0</v>
      </c>
      <c r="K203" s="8">
        <f>IF(A203="","",IF(COUNTIF(TOther[Frequency],$K$1)=0,0,IF(A203=(A203-DAY(A203)+1+2*7-WEEKDAY(A203-DAY(A203)+8-4,1)),SUMIFS(TOther[Amount],TOther[Frequency],$K$1,TOther[Start Date],"&lt;="&amp;$A203,TOther[End Date Calc],"&gt;="&amp;A203),0)))</f>
        <v>0</v>
      </c>
      <c r="L203" s="8">
        <f>IF(A203="","",IF(COUNTIF(TOther[Frequency],$L$1)=0,0,IF(A203=(A203-DAY(A203)+1+3*7-WEEKDAY(A203-DAY(A203)+8-4,1)),SUMIFS(TOther[Amount],TOther[Frequency],$L$1,TOther[Start Date],"&lt;="&amp;$A203,TOther[End Date Calc],"&gt;="&amp;A203),0)))</f>
        <v>0</v>
      </c>
      <c r="M203" s="8">
        <f>IF(A203="","",IF(COUNTIF(TOther[Frequency],$M$1)=0,0,IF(A203=(A203-DAY(A203)+1+4*7-WEEKDAY(A203-DAY(A203)+8-4,1)),SUMIFS(TOther[Amount],TOther[Frequency],$M$1,TOther[Start Date],"&lt;="&amp;$A203,TOther[End Date Calc],"&gt;="&amp;A203),0)))</f>
        <v>0</v>
      </c>
      <c r="N203" s="8" cm="1">
        <f t="array" ref="N203">IF(A203="","",IF(COUNTIF(TOther[Frequency],$N$1)=0,0,SUMPRODUCT(--(IFERROR(MOD(A203-TOther[Start Date],28),1)=0),--(TOther[Frequency]=$N$1),--(TOther[Start Date]&lt;=A203),--(TOther[End Date Calc]&gt;=A203),TOther[Amount])))</f>
        <v>0</v>
      </c>
      <c r="O203" s="8" cm="1">
        <f t="array" ref="O203">IF(A203="","",IF(COUNTIF(TOther[Frequency],$O$1)=0,0,SUMPRODUCT(--(IFERROR(MOD(A203-TOther[Start Date],42),1)=0),--(TOther[Frequency]=$O$1),--(TOther[Start Date]&lt;=A203),--(TOther[End Date Calc]&gt;=A203),TOther[Amount])))</f>
        <v>0</v>
      </c>
      <c r="P203" s="8" cm="1">
        <f t="array" ref="P203">IF(A203="","",IF(COUNTIF(TOther[Frequency],$P$1)=0,0,SUMPRODUCT(--(IFERROR(MOD(A203-TOther[Start Date],56),1)=0),--(TOther[Frequency]=$P$1),--(TOther[Start Date]&lt;=A203),--(TOther[End Date Calc]&gt;=A203),TOther[Amount])))</f>
        <v>0</v>
      </c>
      <c r="Q203" s="8">
        <f>IF(A203="","",IF(COUNTIF(TOther[Frequency],$Q$1)=0,0,IF(B203="N",SUMIFS(TOther[Amount],TOther[Frequency],$Q$1,TOther[Start Date],"&lt;="&amp;$A203,TOther[End Date Calc],"&gt;="&amp;A203,TOther[Start Day],DAY(A203)),SUMIFS(TOther[Amount],TOther[Frequency],$Q$1,TOther[Start Date],"&lt;="&amp;$A203,TOther[End Date Calc],"&gt;="&amp;A203,TOther[Start Day],"&gt;="&amp;DAY(A203)))))</f>
        <v>0</v>
      </c>
      <c r="R203" s="8" cm="1">
        <f t="array" ref="R203">IF(A203="","",IF(COUNTIF(TOther[Frequency],R$1)=0,0,SUMPRODUCT(--(TOther[Frequency]=R$1),--(TOther[Start Date]&lt;=A203),--(TOther[End Date Calc]&gt;=A203),IF(B203="N",--(TOther[Start Day]=DAY(A203)),--(TOther[Start Day]&gt;=DAY(A203))),--(IFERROR(MOD(TOther[Start Month]-MONTH(A203)+2,2),1)=0),TOther[Amount])))</f>
        <v>0</v>
      </c>
      <c r="S203" s="8" cm="1">
        <f t="array" ref="S203">IF(A203="","",IF(COUNTIF(TOther[Frequency],S$1)=0,0,SUMPRODUCT(--(TOther[Frequency]=S$1),--(TOther[Start Date]&lt;=A203),--(TOther[End Date Calc]&gt;=A203),IF(B203="N",--(TOther[Start Day]=DAY(A203)),--(TOther[Start Day]&gt;=DAY(A203))),--(IFERROR(MOD(TOther[Start Month]-MONTH(A203)+3,3),1)=0),TOther[Amount])))</f>
        <v>0</v>
      </c>
      <c r="T203" s="8" cm="1">
        <f t="array" ref="T203">IF($A203="","",IF(COUNTIF(TOther[Frequency],T$1)=0,0,SUMPRODUCT(--(TOther[Frequency]=T$1),--(TOther[Start Date]&lt;=$A203),--(TOther[End Date Calc]&gt;=$A203),IF($B203="N",--(TOther[Start Day]=DAY($A203)),--(TOther[Start Day]&gt;=DAY($A203))),--(IFERROR(MOD(TOther[Start Month]-MONTH($A203)+4,4),1)=0),TOther[Amount])))</f>
        <v>0</v>
      </c>
      <c r="U203" s="8" cm="1">
        <f t="array" ref="U203">IF(A203="","",IF(COUNTIF(TOther[Frequency],$U$1)=0,0,SUMPRODUCT(--(TOther[Frequency]=$U$1),--(TOther[Start Date]&lt;=A203),--(TOther[End Date Calc]&gt;=A203),IF(B203="N",--(TOther[Start Day]=DAY(A203)),--(TOther[Start Day]&gt;=DAY(A203))),--(IFERROR(MOD(TOther[Start Month]-MONTH(A203)+6,6),1)=0),TOther[Amount])))</f>
        <v>0</v>
      </c>
      <c r="V203" s="8" cm="1">
        <f t="array" ref="V203">IF(A203="","",IF(COUNTIF(TOther[Frequency],$V$1)=0,0,SUMPRODUCT(--(TOther[Frequency]=$V$1),--(TOther[Start Date]&lt;=A203),--(TOther[End Date Calc]&gt;=A203),IF(B203="N",--(TOther[Start Day]=DAY(A203)),--(TOther[Start Day]&gt;=DAY(A203))),--(IFERROR(MOD(TOther[Start Month]-MONTH(A203)+12,12),1)=0),TOther[Amount])))</f>
        <v>0</v>
      </c>
      <c r="W203" s="8">
        <f>IF(A203="","",SUMIFS(TOther[Amount],TOther[Start Date],A203,TOther[Frequency],$W$1))</f>
        <v>0</v>
      </c>
      <c r="X203" s="9">
        <f t="shared" si="15"/>
        <v>0</v>
      </c>
      <c r="Y203" s="9">
        <f t="shared" si="19"/>
        <v>0</v>
      </c>
      <c r="Z203" s="8" cm="1">
        <f t="array" ref="Z203">IF(A203="","",IF(COUNTIF('2) Income'!$D$13:$D$32,"Weekly")=0,0,SUMPRODUCT(--(IFERROR(MOD(A203-'2) Income'!$F$13:$F$32,7),1)=0),--('2) Income'!$D$13:$D$32="Weekly"),--('2) Income'!$F$13:$F$32&lt;=A203),'2) Income'!$E$13:$E$32)))</f>
        <v>0</v>
      </c>
      <c r="AA203" s="8" cm="1">
        <f t="array" ref="AA203">IF(A203="","",IF(COUNTIF('2) Income'!$D$13:$D$32,"Every Other Week")=0,0,SUMPRODUCT(--(IFERROR(MOD(A203-'2) Income'!$F$13:$F$32,14),1)=0),--('2) Income'!$D$13:$D$32="Every Other Week"),--('2) Income'!$F$13:$F$32&lt;=A203),'2) Income'!$E$13:$E$32)))</f>
        <v>0</v>
      </c>
      <c r="AB203" s="8">
        <f>IF(A203="","",IF(COUNTIF('2) Income'!$D$13:$D$32,"1st and 15th")=0,0,IF(OR(DAY(A203)=1,DAY(A203)=15),SUMIFS('2) Income'!$E$13:$E$32,'2) Income'!$D$13:$D$32,"1st and 15th",'2) Income'!$F$13:$F$32,"&lt;="&amp;$A203),0)))</f>
        <v>0</v>
      </c>
      <c r="AC203" s="8">
        <f>IF(A203="","",IF(COUNTIF('2) Income'!$D$13:$D$32,"2nd Wednesday")=0,0,IF(A203=(A203-DAY(A203)+1+2*7-WEEKDAY(A203-DAY(A203)+8-4,1)),SUMIFS('2) Income'!$E$13:$E$32,'2) Income'!$D$13:$D$32,"2nd Wednesday",'2) Income'!$F$13:$F$32,"&lt;="&amp;$A203),0)))</f>
        <v>0</v>
      </c>
      <c r="AD203" s="8">
        <f>IF(A203="","",IF(COUNTIF('2) Income'!$D$13:$D$32,"3rd Wednesday")=0,0,IF(A203=(A203-DAY(A203)+1+3*7-WEEKDAY(A203-DAY(A203)+8-4,1)),SUMIFS('2) Income'!$E$13:$E$32,'2) Income'!$D$13:$D$32,"3rd Wednesday",'2) Income'!$F$13:$F$32,"&lt;="&amp;$A203),0)))</f>
        <v>0</v>
      </c>
      <c r="AE203" s="8">
        <f>IF(A203="","",IF(COUNTIF('2) Income'!$D$13:$D$32,"4th Wednesday")=0,0,IF(A203=(A203-DAY(A203)+1+4*7-WEEKDAY(A203-DAY(A203)+8-4,1)),SUMIFS('2) Income'!$E$13:$E$32,'2) Income'!$D$13:$D$32,"4th Wednesday",'2) Income'!$F$13:$F$32,"&lt;="&amp;$A203),0)))</f>
        <v>0</v>
      </c>
      <c r="AF203" s="8" cm="1">
        <f t="array" ref="AF203">IF(A203="","",IF(COUNTIF('2) Income'!$D$13:$D$32,"Every 4 Weeks")=0,0,SUMPRODUCT(--(IFERROR(MOD(A203-'2) Income'!$F$13:$F$32,28),1)=0),--('2) Income'!$D$13:$D$32="Every 4 Weeks"),--('2) Income'!$F$13:$F$32&lt;=A203),'2) Income'!$E$13:$E$32)))</f>
        <v>0</v>
      </c>
      <c r="AG203" s="8">
        <f>IF(A203="","",IF(COUNTIF('2) Income'!$D$13:$D$32,"Monthly")=0,0,IF(B203="N",SUMIFS('2) Income'!$E$13:$E$32,'2) Income'!$D$13:$D$32,"monthly",'2) Income'!$F$13:$F$32,"&lt;="&amp;$A203,'2) Income'!$I$13:$I$32,DAY(A203)),SUMIFS('2) Income'!$E$13:$E$32,'2) Income'!$D$13:$D$32,"monthly",'2) Income'!$F$13:$F$32,"&lt;="&amp;$A203,'2) Income'!$I$13:$I$32,"&gt;="&amp;DAY(A203)))))</f>
        <v>0</v>
      </c>
      <c r="AH203" s="8" cm="1">
        <f t="array" ref="AH203">IF(A203="","",IF(COUNTIF('2) Income'!$D$13:$D$32,"Yearly")=0,0,SUMPRODUCT(--('2) Income'!$D$13:$D$32="Yearly"),--('2) Income'!$F$13:$F$32&lt;=A203),IF(B203="N",--('2) Income'!$I$13:$I$32=DAY(A203)),--('2) Income'!$I$13:$I$32&gt;=DAY(A203))),--(IFERROR(MOD('2) Income'!$H$13:$H$32-MONTH(A203)+12,12),1)=0),'2) Income'!$E$13:$E$32)))</f>
        <v>0</v>
      </c>
      <c r="AI203" s="8">
        <f>IF(A203="","",IF(COUNTIF('2) Income'!$D$13:$D$32,"one-time")=0,0,SUMIFS('2) Income'!$E$13:$E$32,'2) Income'!$D$13:$D$32,"one-time",'2) Income'!$F$13:$F$32,"="&amp;$A203)))</f>
        <v>0</v>
      </c>
      <c r="AJ203" s="9">
        <f t="shared" si="16"/>
        <v>0</v>
      </c>
    </row>
    <row r="204" spans="1:36">
      <c r="A204" s="7">
        <f>IF(A203="","",IF(A203+1&lt;='1) Period'!$E$21,A203+1,""))</f>
        <v>45676</v>
      </c>
      <c r="B204" s="7" t="str">
        <f t="shared" si="17"/>
        <v>N</v>
      </c>
      <c r="C204" t="str">
        <f t="shared" si="18"/>
        <v>Y</v>
      </c>
      <c r="D204" s="8">
        <f>IF(A204="","",IF(TEXT(A204,"dddd")='4) Happy Money'!$E$23,WAllowance,0))</f>
        <v>0</v>
      </c>
      <c r="E204" s="8">
        <f>IF(A204="","",IF(B204="N",SUMIF(TMonthly[Day of the Month],DAY(A204),TMonthly[Amount]),SUMIF(TMonthly[Day of the Month],"&gt;="&amp;DAY(A204),TMonthly[Amount])))</f>
        <v>0</v>
      </c>
      <c r="F204" s="8" cm="1">
        <f t="array" ref="F204">IF(A204="","",SUMPRODUCT(--(TYearly[Due Date]&lt;=A204),IF(B204="N",--(TYearly[Day]=DAY(A204)),--(TYearly[Day]&gt;=DAY(A204))),--(IFERROR(MOD(TYearly[Month]-MONTH(A204)+12,12),1)=0),TYearly[Amount]))</f>
        <v>0</v>
      </c>
      <c r="G204" s="8">
        <f>IF(A204="","",SUMIF(TOneTime[Due Date],A204,TOneTime[Amount]))</f>
        <v>0</v>
      </c>
      <c r="H204" s="8" cm="1">
        <f t="array" ref="H204">IF(A204="","",IF(COUNTIF(TOther[Frequency],$H$1)=0,0,SUMPRODUCT(--(IFERROR(MOD(A204-TOther[Start Date],7),1)=0),--(TOther[Frequency]=$H$1),--(TOther[Start Date]&lt;=A204),--(TOther[End Date Calc]&gt;=A204),TOther[Amount])))</f>
        <v>0</v>
      </c>
      <c r="I204" s="8" cm="1">
        <f t="array" ref="I204">IF(A204="","",IF(COUNTIF(TOther[Frequency],$I$1)=0,0,SUMPRODUCT(--(IFERROR(MOD(A204-TOther[Start Date],14),1)=0),--(TOther[Frequency]=$I$1),--(TOther[Start Date]&lt;=A204),--(TOther[End Date Calc]&gt;=A204),TOther[Amount])))</f>
        <v>0</v>
      </c>
      <c r="J204" s="8">
        <f>IF(A204="","",IF(COUNTIF(TOther[Frequency],$J$1)=0,0,IF(OR(DAY(A204)=1,DAY(A204)=15),SUMIFS(TOther[Amount],TOther[Frequency],$J$1,TOther[Start Date],"&lt;="&amp;$A204,TOther[End Date Calc],"&gt;="&amp;A204),0)))</f>
        <v>0</v>
      </c>
      <c r="K204" s="8">
        <f>IF(A204="","",IF(COUNTIF(TOther[Frequency],$K$1)=0,0,IF(A204=(A204-DAY(A204)+1+2*7-WEEKDAY(A204-DAY(A204)+8-4,1)),SUMIFS(TOther[Amount],TOther[Frequency],$K$1,TOther[Start Date],"&lt;="&amp;$A204,TOther[End Date Calc],"&gt;="&amp;A204),0)))</f>
        <v>0</v>
      </c>
      <c r="L204" s="8">
        <f>IF(A204="","",IF(COUNTIF(TOther[Frequency],$L$1)=0,0,IF(A204=(A204-DAY(A204)+1+3*7-WEEKDAY(A204-DAY(A204)+8-4,1)),SUMIFS(TOther[Amount],TOther[Frequency],$L$1,TOther[Start Date],"&lt;="&amp;$A204,TOther[End Date Calc],"&gt;="&amp;A204),0)))</f>
        <v>0</v>
      </c>
      <c r="M204" s="8">
        <f>IF(A204="","",IF(COUNTIF(TOther[Frequency],$M$1)=0,0,IF(A204=(A204-DAY(A204)+1+4*7-WEEKDAY(A204-DAY(A204)+8-4,1)),SUMIFS(TOther[Amount],TOther[Frequency],$M$1,TOther[Start Date],"&lt;="&amp;$A204,TOther[End Date Calc],"&gt;="&amp;A204),0)))</f>
        <v>0</v>
      </c>
      <c r="N204" s="8" cm="1">
        <f t="array" ref="N204">IF(A204="","",IF(COUNTIF(TOther[Frequency],$N$1)=0,0,SUMPRODUCT(--(IFERROR(MOD(A204-TOther[Start Date],28),1)=0),--(TOther[Frequency]=$N$1),--(TOther[Start Date]&lt;=A204),--(TOther[End Date Calc]&gt;=A204),TOther[Amount])))</f>
        <v>0</v>
      </c>
      <c r="O204" s="8" cm="1">
        <f t="array" ref="O204">IF(A204="","",IF(COUNTIF(TOther[Frequency],$O$1)=0,0,SUMPRODUCT(--(IFERROR(MOD(A204-TOther[Start Date],42),1)=0),--(TOther[Frequency]=$O$1),--(TOther[Start Date]&lt;=A204),--(TOther[End Date Calc]&gt;=A204),TOther[Amount])))</f>
        <v>0</v>
      </c>
      <c r="P204" s="8" cm="1">
        <f t="array" ref="P204">IF(A204="","",IF(COUNTIF(TOther[Frequency],$P$1)=0,0,SUMPRODUCT(--(IFERROR(MOD(A204-TOther[Start Date],56),1)=0),--(TOther[Frequency]=$P$1),--(TOther[Start Date]&lt;=A204),--(TOther[End Date Calc]&gt;=A204),TOther[Amount])))</f>
        <v>0</v>
      </c>
      <c r="Q204" s="8">
        <f>IF(A204="","",IF(COUNTIF(TOther[Frequency],$Q$1)=0,0,IF(B204="N",SUMIFS(TOther[Amount],TOther[Frequency],$Q$1,TOther[Start Date],"&lt;="&amp;$A204,TOther[End Date Calc],"&gt;="&amp;A204,TOther[Start Day],DAY(A204)),SUMIFS(TOther[Amount],TOther[Frequency],$Q$1,TOther[Start Date],"&lt;="&amp;$A204,TOther[End Date Calc],"&gt;="&amp;A204,TOther[Start Day],"&gt;="&amp;DAY(A204)))))</f>
        <v>0</v>
      </c>
      <c r="R204" s="8" cm="1">
        <f t="array" ref="R204">IF(A204="","",IF(COUNTIF(TOther[Frequency],R$1)=0,0,SUMPRODUCT(--(TOther[Frequency]=R$1),--(TOther[Start Date]&lt;=A204),--(TOther[End Date Calc]&gt;=A204),IF(B204="N",--(TOther[Start Day]=DAY(A204)),--(TOther[Start Day]&gt;=DAY(A204))),--(IFERROR(MOD(TOther[Start Month]-MONTH(A204)+2,2),1)=0),TOther[Amount])))</f>
        <v>0</v>
      </c>
      <c r="S204" s="8" cm="1">
        <f t="array" ref="S204">IF(A204="","",IF(COUNTIF(TOther[Frequency],S$1)=0,0,SUMPRODUCT(--(TOther[Frequency]=S$1),--(TOther[Start Date]&lt;=A204),--(TOther[End Date Calc]&gt;=A204),IF(B204="N",--(TOther[Start Day]=DAY(A204)),--(TOther[Start Day]&gt;=DAY(A204))),--(IFERROR(MOD(TOther[Start Month]-MONTH(A204)+3,3),1)=0),TOther[Amount])))</f>
        <v>0</v>
      </c>
      <c r="T204" s="8" cm="1">
        <f t="array" ref="T204">IF($A204="","",IF(COUNTIF(TOther[Frequency],T$1)=0,0,SUMPRODUCT(--(TOther[Frequency]=T$1),--(TOther[Start Date]&lt;=$A204),--(TOther[End Date Calc]&gt;=$A204),IF($B204="N",--(TOther[Start Day]=DAY($A204)),--(TOther[Start Day]&gt;=DAY($A204))),--(IFERROR(MOD(TOther[Start Month]-MONTH($A204)+4,4),1)=0),TOther[Amount])))</f>
        <v>0</v>
      </c>
      <c r="U204" s="8" cm="1">
        <f t="array" ref="U204">IF(A204="","",IF(COUNTIF(TOther[Frequency],$U$1)=0,0,SUMPRODUCT(--(TOther[Frequency]=$U$1),--(TOther[Start Date]&lt;=A204),--(TOther[End Date Calc]&gt;=A204),IF(B204="N",--(TOther[Start Day]=DAY(A204)),--(TOther[Start Day]&gt;=DAY(A204))),--(IFERROR(MOD(TOther[Start Month]-MONTH(A204)+6,6),1)=0),TOther[Amount])))</f>
        <v>0</v>
      </c>
      <c r="V204" s="8" cm="1">
        <f t="array" ref="V204">IF(A204="","",IF(COUNTIF(TOther[Frequency],$V$1)=0,0,SUMPRODUCT(--(TOther[Frequency]=$V$1),--(TOther[Start Date]&lt;=A204),--(TOther[End Date Calc]&gt;=A204),IF(B204="N",--(TOther[Start Day]=DAY(A204)),--(TOther[Start Day]&gt;=DAY(A204))),--(IFERROR(MOD(TOther[Start Month]-MONTH(A204)+12,12),1)=0),TOther[Amount])))</f>
        <v>0</v>
      </c>
      <c r="W204" s="8">
        <f>IF(A204="","",SUMIFS(TOther[Amount],TOther[Start Date],A204,TOther[Frequency],$W$1))</f>
        <v>0</v>
      </c>
      <c r="X204" s="9">
        <f t="shared" si="15"/>
        <v>0</v>
      </c>
      <c r="Y204" s="9">
        <f t="shared" si="19"/>
        <v>0</v>
      </c>
      <c r="Z204" s="8" cm="1">
        <f t="array" ref="Z204">IF(A204="","",IF(COUNTIF('2) Income'!$D$13:$D$32,"Weekly")=0,0,SUMPRODUCT(--(IFERROR(MOD(A204-'2) Income'!$F$13:$F$32,7),1)=0),--('2) Income'!$D$13:$D$32="Weekly"),--('2) Income'!$F$13:$F$32&lt;=A204),'2) Income'!$E$13:$E$32)))</f>
        <v>0</v>
      </c>
      <c r="AA204" s="8" cm="1">
        <f t="array" ref="AA204">IF(A204="","",IF(COUNTIF('2) Income'!$D$13:$D$32,"Every Other Week")=0,0,SUMPRODUCT(--(IFERROR(MOD(A204-'2) Income'!$F$13:$F$32,14),1)=0),--('2) Income'!$D$13:$D$32="Every Other Week"),--('2) Income'!$F$13:$F$32&lt;=A204),'2) Income'!$E$13:$E$32)))</f>
        <v>0</v>
      </c>
      <c r="AB204" s="8">
        <f>IF(A204="","",IF(COUNTIF('2) Income'!$D$13:$D$32,"1st and 15th")=0,0,IF(OR(DAY(A204)=1,DAY(A204)=15),SUMIFS('2) Income'!$E$13:$E$32,'2) Income'!$D$13:$D$32,"1st and 15th",'2) Income'!$F$13:$F$32,"&lt;="&amp;$A204),0)))</f>
        <v>0</v>
      </c>
      <c r="AC204" s="8">
        <f>IF(A204="","",IF(COUNTIF('2) Income'!$D$13:$D$32,"2nd Wednesday")=0,0,IF(A204=(A204-DAY(A204)+1+2*7-WEEKDAY(A204-DAY(A204)+8-4,1)),SUMIFS('2) Income'!$E$13:$E$32,'2) Income'!$D$13:$D$32,"2nd Wednesday",'2) Income'!$F$13:$F$32,"&lt;="&amp;$A204),0)))</f>
        <v>0</v>
      </c>
      <c r="AD204" s="8">
        <f>IF(A204="","",IF(COUNTIF('2) Income'!$D$13:$D$32,"3rd Wednesday")=0,0,IF(A204=(A204-DAY(A204)+1+3*7-WEEKDAY(A204-DAY(A204)+8-4,1)),SUMIFS('2) Income'!$E$13:$E$32,'2) Income'!$D$13:$D$32,"3rd Wednesday",'2) Income'!$F$13:$F$32,"&lt;="&amp;$A204),0)))</f>
        <v>0</v>
      </c>
      <c r="AE204" s="8">
        <f>IF(A204="","",IF(COUNTIF('2) Income'!$D$13:$D$32,"4th Wednesday")=0,0,IF(A204=(A204-DAY(A204)+1+4*7-WEEKDAY(A204-DAY(A204)+8-4,1)),SUMIFS('2) Income'!$E$13:$E$32,'2) Income'!$D$13:$D$32,"4th Wednesday",'2) Income'!$F$13:$F$32,"&lt;="&amp;$A204),0)))</f>
        <v>0</v>
      </c>
      <c r="AF204" s="8" cm="1">
        <f t="array" ref="AF204">IF(A204="","",IF(COUNTIF('2) Income'!$D$13:$D$32,"Every 4 Weeks")=0,0,SUMPRODUCT(--(IFERROR(MOD(A204-'2) Income'!$F$13:$F$32,28),1)=0),--('2) Income'!$D$13:$D$32="Every 4 Weeks"),--('2) Income'!$F$13:$F$32&lt;=A204),'2) Income'!$E$13:$E$32)))</f>
        <v>0</v>
      </c>
      <c r="AG204" s="8">
        <f>IF(A204="","",IF(COUNTIF('2) Income'!$D$13:$D$32,"Monthly")=0,0,IF(B204="N",SUMIFS('2) Income'!$E$13:$E$32,'2) Income'!$D$13:$D$32,"monthly",'2) Income'!$F$13:$F$32,"&lt;="&amp;$A204,'2) Income'!$I$13:$I$32,DAY(A204)),SUMIFS('2) Income'!$E$13:$E$32,'2) Income'!$D$13:$D$32,"monthly",'2) Income'!$F$13:$F$32,"&lt;="&amp;$A204,'2) Income'!$I$13:$I$32,"&gt;="&amp;DAY(A204)))))</f>
        <v>0</v>
      </c>
      <c r="AH204" s="8" cm="1">
        <f t="array" ref="AH204">IF(A204="","",IF(COUNTIF('2) Income'!$D$13:$D$32,"Yearly")=0,0,SUMPRODUCT(--('2) Income'!$D$13:$D$32="Yearly"),--('2) Income'!$F$13:$F$32&lt;=A204),IF(B204="N",--('2) Income'!$I$13:$I$32=DAY(A204)),--('2) Income'!$I$13:$I$32&gt;=DAY(A204))),--(IFERROR(MOD('2) Income'!$H$13:$H$32-MONTH(A204)+12,12),1)=0),'2) Income'!$E$13:$E$32)))</f>
        <v>0</v>
      </c>
      <c r="AI204" s="8">
        <f>IF(A204="","",IF(COUNTIF('2) Income'!$D$13:$D$32,"one-time")=0,0,SUMIFS('2) Income'!$E$13:$E$32,'2) Income'!$D$13:$D$32,"one-time",'2) Income'!$F$13:$F$32,"="&amp;$A204)))</f>
        <v>0</v>
      </c>
      <c r="AJ204" s="9">
        <f t="shared" si="16"/>
        <v>0</v>
      </c>
    </row>
    <row r="205" spans="1:36">
      <c r="A205" s="7">
        <f>IF(A204="","",IF(A204+1&lt;='1) Period'!$E$21,A204+1,""))</f>
        <v>45677</v>
      </c>
      <c r="B205" s="7" t="str">
        <f t="shared" si="17"/>
        <v>N</v>
      </c>
      <c r="C205" t="str">
        <f t="shared" si="18"/>
        <v>F</v>
      </c>
      <c r="D205" s="8">
        <f>IF(A205="","",IF(TEXT(A205,"dddd")='4) Happy Money'!$E$23,WAllowance,0))</f>
        <v>400</v>
      </c>
      <c r="E205" s="8">
        <f>IF(A205="","",IF(B205="N",SUMIF(TMonthly[Day of the Month],DAY(A205),TMonthly[Amount]),SUMIF(TMonthly[Day of the Month],"&gt;="&amp;DAY(A205),TMonthly[Amount])))</f>
        <v>0</v>
      </c>
      <c r="F205" s="8" cm="1">
        <f t="array" ref="F205">IF(A205="","",SUMPRODUCT(--(TYearly[Due Date]&lt;=A205),IF(B205="N",--(TYearly[Day]=DAY(A205)),--(TYearly[Day]&gt;=DAY(A205))),--(IFERROR(MOD(TYearly[Month]-MONTH(A205)+12,12),1)=0),TYearly[Amount]))</f>
        <v>0</v>
      </c>
      <c r="G205" s="8">
        <f>IF(A205="","",SUMIF(TOneTime[Due Date],A205,TOneTime[Amount]))</f>
        <v>0</v>
      </c>
      <c r="H205" s="8" cm="1">
        <f t="array" ref="H205">IF(A205="","",IF(COUNTIF(TOther[Frequency],$H$1)=0,0,SUMPRODUCT(--(IFERROR(MOD(A205-TOther[Start Date],7),1)=0),--(TOther[Frequency]=$H$1),--(TOther[Start Date]&lt;=A205),--(TOther[End Date Calc]&gt;=A205),TOther[Amount])))</f>
        <v>0</v>
      </c>
      <c r="I205" s="8" cm="1">
        <f t="array" ref="I205">IF(A205="","",IF(COUNTIF(TOther[Frequency],$I$1)=0,0,SUMPRODUCT(--(IFERROR(MOD(A205-TOther[Start Date],14),1)=0),--(TOther[Frequency]=$I$1),--(TOther[Start Date]&lt;=A205),--(TOther[End Date Calc]&gt;=A205),TOther[Amount])))</f>
        <v>230</v>
      </c>
      <c r="J205" s="8">
        <f>IF(A205="","",IF(COUNTIF(TOther[Frequency],$J$1)=0,0,IF(OR(DAY(A205)=1,DAY(A205)=15),SUMIFS(TOther[Amount],TOther[Frequency],$J$1,TOther[Start Date],"&lt;="&amp;$A205,TOther[End Date Calc],"&gt;="&amp;A205),0)))</f>
        <v>0</v>
      </c>
      <c r="K205" s="8">
        <f>IF(A205="","",IF(COUNTIF(TOther[Frequency],$K$1)=0,0,IF(A205=(A205-DAY(A205)+1+2*7-WEEKDAY(A205-DAY(A205)+8-4,1)),SUMIFS(TOther[Amount],TOther[Frequency],$K$1,TOther[Start Date],"&lt;="&amp;$A205,TOther[End Date Calc],"&gt;="&amp;A205),0)))</f>
        <v>0</v>
      </c>
      <c r="L205" s="8">
        <f>IF(A205="","",IF(COUNTIF(TOther[Frequency],$L$1)=0,0,IF(A205=(A205-DAY(A205)+1+3*7-WEEKDAY(A205-DAY(A205)+8-4,1)),SUMIFS(TOther[Amount],TOther[Frequency],$L$1,TOther[Start Date],"&lt;="&amp;$A205,TOther[End Date Calc],"&gt;="&amp;A205),0)))</f>
        <v>0</v>
      </c>
      <c r="M205" s="8">
        <f>IF(A205="","",IF(COUNTIF(TOther[Frequency],$M$1)=0,0,IF(A205=(A205-DAY(A205)+1+4*7-WEEKDAY(A205-DAY(A205)+8-4,1)),SUMIFS(TOther[Amount],TOther[Frequency],$M$1,TOther[Start Date],"&lt;="&amp;$A205,TOther[End Date Calc],"&gt;="&amp;A205),0)))</f>
        <v>0</v>
      </c>
      <c r="N205" s="8" cm="1">
        <f t="array" ref="N205">IF(A205="","",IF(COUNTIF(TOther[Frequency],$N$1)=0,0,SUMPRODUCT(--(IFERROR(MOD(A205-TOther[Start Date],28),1)=0),--(TOther[Frequency]=$N$1),--(TOther[Start Date]&lt;=A205),--(TOther[End Date Calc]&gt;=A205),TOther[Amount])))</f>
        <v>0</v>
      </c>
      <c r="O205" s="8" cm="1">
        <f t="array" ref="O205">IF(A205="","",IF(COUNTIF(TOther[Frequency],$O$1)=0,0,SUMPRODUCT(--(IFERROR(MOD(A205-TOther[Start Date],42),1)=0),--(TOther[Frequency]=$O$1),--(TOther[Start Date]&lt;=A205),--(TOther[End Date Calc]&gt;=A205),TOther[Amount])))</f>
        <v>0</v>
      </c>
      <c r="P205" s="8" cm="1">
        <f t="array" ref="P205">IF(A205="","",IF(COUNTIF(TOther[Frequency],$P$1)=0,0,SUMPRODUCT(--(IFERROR(MOD(A205-TOther[Start Date],56),1)=0),--(TOther[Frequency]=$P$1),--(TOther[Start Date]&lt;=A205),--(TOther[End Date Calc]&gt;=A205),TOther[Amount])))</f>
        <v>0</v>
      </c>
      <c r="Q205" s="8">
        <f>IF(A205="","",IF(COUNTIF(TOther[Frequency],$Q$1)=0,0,IF(B205="N",SUMIFS(TOther[Amount],TOther[Frequency],$Q$1,TOther[Start Date],"&lt;="&amp;$A205,TOther[End Date Calc],"&gt;="&amp;A205,TOther[Start Day],DAY(A205)),SUMIFS(TOther[Amount],TOther[Frequency],$Q$1,TOther[Start Date],"&lt;="&amp;$A205,TOther[End Date Calc],"&gt;="&amp;A205,TOther[Start Day],"&gt;="&amp;DAY(A205)))))</f>
        <v>0</v>
      </c>
      <c r="R205" s="8" cm="1">
        <f t="array" ref="R205">IF(A205="","",IF(COUNTIF(TOther[Frequency],R$1)=0,0,SUMPRODUCT(--(TOther[Frequency]=R$1),--(TOther[Start Date]&lt;=A205),--(TOther[End Date Calc]&gt;=A205),IF(B205="N",--(TOther[Start Day]=DAY(A205)),--(TOther[Start Day]&gt;=DAY(A205))),--(IFERROR(MOD(TOther[Start Month]-MONTH(A205)+2,2),1)=0),TOther[Amount])))</f>
        <v>0</v>
      </c>
      <c r="S205" s="8" cm="1">
        <f t="array" ref="S205">IF(A205="","",IF(COUNTIF(TOther[Frequency],S$1)=0,0,SUMPRODUCT(--(TOther[Frequency]=S$1),--(TOther[Start Date]&lt;=A205),--(TOther[End Date Calc]&gt;=A205),IF(B205="N",--(TOther[Start Day]=DAY(A205)),--(TOther[Start Day]&gt;=DAY(A205))),--(IFERROR(MOD(TOther[Start Month]-MONTH(A205)+3,3),1)=0),TOther[Amount])))</f>
        <v>0</v>
      </c>
      <c r="T205" s="8" cm="1">
        <f t="array" ref="T205">IF($A205="","",IF(COUNTIF(TOther[Frequency],T$1)=0,0,SUMPRODUCT(--(TOther[Frequency]=T$1),--(TOther[Start Date]&lt;=$A205),--(TOther[End Date Calc]&gt;=$A205),IF($B205="N",--(TOther[Start Day]=DAY($A205)),--(TOther[Start Day]&gt;=DAY($A205))),--(IFERROR(MOD(TOther[Start Month]-MONTH($A205)+4,4),1)=0),TOther[Amount])))</f>
        <v>0</v>
      </c>
      <c r="U205" s="8" cm="1">
        <f t="array" ref="U205">IF(A205="","",IF(COUNTIF(TOther[Frequency],$U$1)=0,0,SUMPRODUCT(--(TOther[Frequency]=$U$1),--(TOther[Start Date]&lt;=A205),--(TOther[End Date Calc]&gt;=A205),IF(B205="N",--(TOther[Start Day]=DAY(A205)),--(TOther[Start Day]&gt;=DAY(A205))),--(IFERROR(MOD(TOther[Start Month]-MONTH(A205)+6,6),1)=0),TOther[Amount])))</f>
        <v>0</v>
      </c>
      <c r="V205" s="8" cm="1">
        <f t="array" ref="V205">IF(A205="","",IF(COUNTIF(TOther[Frequency],$V$1)=0,0,SUMPRODUCT(--(TOther[Frequency]=$V$1),--(TOther[Start Date]&lt;=A205),--(TOther[End Date Calc]&gt;=A205),IF(B205="N",--(TOther[Start Day]=DAY(A205)),--(TOther[Start Day]&gt;=DAY(A205))),--(IFERROR(MOD(TOther[Start Month]-MONTH(A205)+12,12),1)=0),TOther[Amount])))</f>
        <v>0</v>
      </c>
      <c r="W205" s="8">
        <f>IF(A205="","",SUMIFS(TOther[Amount],TOther[Start Date],A205,TOther[Frequency],$W$1))</f>
        <v>0</v>
      </c>
      <c r="X205" s="9">
        <f t="shared" si="15"/>
        <v>230</v>
      </c>
      <c r="Y205" s="9">
        <f t="shared" si="19"/>
        <v>230</v>
      </c>
      <c r="Z205" s="8" cm="1">
        <f t="array" ref="Z205">IF(A205="","",IF(COUNTIF('2) Income'!$D$13:$D$32,"Weekly")=0,0,SUMPRODUCT(--(IFERROR(MOD(A205-'2) Income'!$F$13:$F$32,7),1)=0),--('2) Income'!$D$13:$D$32="Weekly"),--('2) Income'!$F$13:$F$32&lt;=A205),'2) Income'!$E$13:$E$32)))</f>
        <v>0</v>
      </c>
      <c r="AA205" s="8" cm="1">
        <f t="array" ref="AA205">IF(A205="","",IF(COUNTIF('2) Income'!$D$13:$D$32,"Every Other Week")=0,0,SUMPRODUCT(--(IFERROR(MOD(A205-'2) Income'!$F$13:$F$32,14),1)=0),--('2) Income'!$D$13:$D$32="Every Other Week"),--('2) Income'!$F$13:$F$32&lt;=A205),'2) Income'!$E$13:$E$32)))</f>
        <v>0</v>
      </c>
      <c r="AB205" s="8">
        <f>IF(A205="","",IF(COUNTIF('2) Income'!$D$13:$D$32,"1st and 15th")=0,0,IF(OR(DAY(A205)=1,DAY(A205)=15),SUMIFS('2) Income'!$E$13:$E$32,'2) Income'!$D$13:$D$32,"1st and 15th",'2) Income'!$F$13:$F$32,"&lt;="&amp;$A205),0)))</f>
        <v>0</v>
      </c>
      <c r="AC205" s="8">
        <f>IF(A205="","",IF(COUNTIF('2) Income'!$D$13:$D$32,"2nd Wednesday")=0,0,IF(A205=(A205-DAY(A205)+1+2*7-WEEKDAY(A205-DAY(A205)+8-4,1)),SUMIFS('2) Income'!$E$13:$E$32,'2) Income'!$D$13:$D$32,"2nd Wednesday",'2) Income'!$F$13:$F$32,"&lt;="&amp;$A205),0)))</f>
        <v>0</v>
      </c>
      <c r="AD205" s="8">
        <f>IF(A205="","",IF(COUNTIF('2) Income'!$D$13:$D$32,"3rd Wednesday")=0,0,IF(A205=(A205-DAY(A205)+1+3*7-WEEKDAY(A205-DAY(A205)+8-4,1)),SUMIFS('2) Income'!$E$13:$E$32,'2) Income'!$D$13:$D$32,"3rd Wednesday",'2) Income'!$F$13:$F$32,"&lt;="&amp;$A205),0)))</f>
        <v>0</v>
      </c>
      <c r="AE205" s="8">
        <f>IF(A205="","",IF(COUNTIF('2) Income'!$D$13:$D$32,"4th Wednesday")=0,0,IF(A205=(A205-DAY(A205)+1+4*7-WEEKDAY(A205-DAY(A205)+8-4,1)),SUMIFS('2) Income'!$E$13:$E$32,'2) Income'!$D$13:$D$32,"4th Wednesday",'2) Income'!$F$13:$F$32,"&lt;="&amp;$A205),0)))</f>
        <v>0</v>
      </c>
      <c r="AF205" s="8" cm="1">
        <f t="array" ref="AF205">IF(A205="","",IF(COUNTIF('2) Income'!$D$13:$D$32,"Every 4 Weeks")=0,0,SUMPRODUCT(--(IFERROR(MOD(A205-'2) Income'!$F$13:$F$32,28),1)=0),--('2) Income'!$D$13:$D$32="Every 4 Weeks"),--('2) Income'!$F$13:$F$32&lt;=A205),'2) Income'!$E$13:$E$32)))</f>
        <v>0</v>
      </c>
      <c r="AG205" s="8">
        <f>IF(A205="","",IF(COUNTIF('2) Income'!$D$13:$D$32,"Monthly")=0,0,IF(B205="N",SUMIFS('2) Income'!$E$13:$E$32,'2) Income'!$D$13:$D$32,"monthly",'2) Income'!$F$13:$F$32,"&lt;="&amp;$A205,'2) Income'!$I$13:$I$32,DAY(A205)),SUMIFS('2) Income'!$E$13:$E$32,'2) Income'!$D$13:$D$32,"monthly",'2) Income'!$F$13:$F$32,"&lt;="&amp;$A205,'2) Income'!$I$13:$I$32,"&gt;="&amp;DAY(A205)))))</f>
        <v>0</v>
      </c>
      <c r="AH205" s="8" cm="1">
        <f t="array" ref="AH205">IF(A205="","",IF(COUNTIF('2) Income'!$D$13:$D$32,"Yearly")=0,0,SUMPRODUCT(--('2) Income'!$D$13:$D$32="Yearly"),--('2) Income'!$F$13:$F$32&lt;=A205),IF(B205="N",--('2) Income'!$I$13:$I$32=DAY(A205)),--('2) Income'!$I$13:$I$32&gt;=DAY(A205))),--(IFERROR(MOD('2) Income'!$H$13:$H$32-MONTH(A205)+12,12),1)=0),'2) Income'!$E$13:$E$32)))</f>
        <v>0</v>
      </c>
      <c r="AI205" s="8">
        <f>IF(A205="","",IF(COUNTIF('2) Income'!$D$13:$D$32,"one-time")=0,0,SUMIFS('2) Income'!$E$13:$E$32,'2) Income'!$D$13:$D$32,"one-time",'2) Income'!$F$13:$F$32,"="&amp;$A205)))</f>
        <v>0</v>
      </c>
      <c r="AJ205" s="9">
        <f t="shared" si="16"/>
        <v>0</v>
      </c>
    </row>
    <row r="206" spans="1:36">
      <c r="A206" s="7">
        <f>IF(A205="","",IF(A205+1&lt;='1) Period'!$E$21,A205+1,""))</f>
        <v>45678</v>
      </c>
      <c r="B206" s="7" t="str">
        <f t="shared" si="17"/>
        <v>N</v>
      </c>
      <c r="C206" t="str">
        <f t="shared" si="18"/>
        <v>F</v>
      </c>
      <c r="D206" s="8">
        <f>IF(A206="","",IF(TEXT(A206,"dddd")='4) Happy Money'!$E$23,WAllowance,0))</f>
        <v>0</v>
      </c>
      <c r="E206" s="8">
        <f>IF(A206="","",IF(B206="N",SUMIF(TMonthly[Day of the Month],DAY(A206),TMonthly[Amount]),SUMIF(TMonthly[Day of the Month],"&gt;="&amp;DAY(A206),TMonthly[Amount])))</f>
        <v>0</v>
      </c>
      <c r="F206" s="8" cm="1">
        <f t="array" ref="F206">IF(A206="","",SUMPRODUCT(--(TYearly[Due Date]&lt;=A206),IF(B206="N",--(TYearly[Day]=DAY(A206)),--(TYearly[Day]&gt;=DAY(A206))),--(IFERROR(MOD(TYearly[Month]-MONTH(A206)+12,12),1)=0),TYearly[Amount]))</f>
        <v>0</v>
      </c>
      <c r="G206" s="8">
        <f>IF(A206="","",SUMIF(TOneTime[Due Date],A206,TOneTime[Amount]))</f>
        <v>0</v>
      </c>
      <c r="H206" s="8" cm="1">
        <f t="array" ref="H206">IF(A206="","",IF(COUNTIF(TOther[Frequency],$H$1)=0,0,SUMPRODUCT(--(IFERROR(MOD(A206-TOther[Start Date],7),1)=0),--(TOther[Frequency]=$H$1),--(TOther[Start Date]&lt;=A206),--(TOther[End Date Calc]&gt;=A206),TOther[Amount])))</f>
        <v>0</v>
      </c>
      <c r="I206" s="8" cm="1">
        <f t="array" ref="I206">IF(A206="","",IF(COUNTIF(TOther[Frequency],$I$1)=0,0,SUMPRODUCT(--(IFERROR(MOD(A206-TOther[Start Date],14),1)=0),--(TOther[Frequency]=$I$1),--(TOther[Start Date]&lt;=A206),--(TOther[End Date Calc]&gt;=A206),TOther[Amount])))</f>
        <v>0</v>
      </c>
      <c r="J206" s="8">
        <f>IF(A206="","",IF(COUNTIF(TOther[Frequency],$J$1)=0,0,IF(OR(DAY(A206)=1,DAY(A206)=15),SUMIFS(TOther[Amount],TOther[Frequency],$J$1,TOther[Start Date],"&lt;="&amp;$A206,TOther[End Date Calc],"&gt;="&amp;A206),0)))</f>
        <v>0</v>
      </c>
      <c r="K206" s="8">
        <f>IF(A206="","",IF(COUNTIF(TOther[Frequency],$K$1)=0,0,IF(A206=(A206-DAY(A206)+1+2*7-WEEKDAY(A206-DAY(A206)+8-4,1)),SUMIFS(TOther[Amount],TOther[Frequency],$K$1,TOther[Start Date],"&lt;="&amp;$A206,TOther[End Date Calc],"&gt;="&amp;A206),0)))</f>
        <v>0</v>
      </c>
      <c r="L206" s="8">
        <f>IF(A206="","",IF(COUNTIF(TOther[Frequency],$L$1)=0,0,IF(A206=(A206-DAY(A206)+1+3*7-WEEKDAY(A206-DAY(A206)+8-4,1)),SUMIFS(TOther[Amount],TOther[Frequency],$L$1,TOther[Start Date],"&lt;="&amp;$A206,TOther[End Date Calc],"&gt;="&amp;A206),0)))</f>
        <v>0</v>
      </c>
      <c r="M206" s="8">
        <f>IF(A206="","",IF(COUNTIF(TOther[Frequency],$M$1)=0,0,IF(A206=(A206-DAY(A206)+1+4*7-WEEKDAY(A206-DAY(A206)+8-4,1)),SUMIFS(TOther[Amount],TOther[Frequency],$M$1,TOther[Start Date],"&lt;="&amp;$A206,TOther[End Date Calc],"&gt;="&amp;A206),0)))</f>
        <v>0</v>
      </c>
      <c r="N206" s="8" cm="1">
        <f t="array" ref="N206">IF(A206="","",IF(COUNTIF(TOther[Frequency],$N$1)=0,0,SUMPRODUCT(--(IFERROR(MOD(A206-TOther[Start Date],28),1)=0),--(TOther[Frequency]=$N$1),--(TOther[Start Date]&lt;=A206),--(TOther[End Date Calc]&gt;=A206),TOther[Amount])))</f>
        <v>0</v>
      </c>
      <c r="O206" s="8" cm="1">
        <f t="array" ref="O206">IF(A206="","",IF(COUNTIF(TOther[Frequency],$O$1)=0,0,SUMPRODUCT(--(IFERROR(MOD(A206-TOther[Start Date],42),1)=0),--(TOther[Frequency]=$O$1),--(TOther[Start Date]&lt;=A206),--(TOther[End Date Calc]&gt;=A206),TOther[Amount])))</f>
        <v>0</v>
      </c>
      <c r="P206" s="8" cm="1">
        <f t="array" ref="P206">IF(A206="","",IF(COUNTIF(TOther[Frequency],$P$1)=0,0,SUMPRODUCT(--(IFERROR(MOD(A206-TOther[Start Date],56),1)=0),--(TOther[Frequency]=$P$1),--(TOther[Start Date]&lt;=A206),--(TOther[End Date Calc]&gt;=A206),TOther[Amount])))</f>
        <v>0</v>
      </c>
      <c r="Q206" s="8">
        <f>IF(A206="","",IF(COUNTIF(TOther[Frequency],$Q$1)=0,0,IF(B206="N",SUMIFS(TOther[Amount],TOther[Frequency],$Q$1,TOther[Start Date],"&lt;="&amp;$A206,TOther[End Date Calc],"&gt;="&amp;A206,TOther[Start Day],DAY(A206)),SUMIFS(TOther[Amount],TOther[Frequency],$Q$1,TOther[Start Date],"&lt;="&amp;$A206,TOther[End Date Calc],"&gt;="&amp;A206,TOther[Start Day],"&gt;="&amp;DAY(A206)))))</f>
        <v>0</v>
      </c>
      <c r="R206" s="8" cm="1">
        <f t="array" ref="R206">IF(A206="","",IF(COUNTIF(TOther[Frequency],R$1)=0,0,SUMPRODUCT(--(TOther[Frequency]=R$1),--(TOther[Start Date]&lt;=A206),--(TOther[End Date Calc]&gt;=A206),IF(B206="N",--(TOther[Start Day]=DAY(A206)),--(TOther[Start Day]&gt;=DAY(A206))),--(IFERROR(MOD(TOther[Start Month]-MONTH(A206)+2,2),1)=0),TOther[Amount])))</f>
        <v>0</v>
      </c>
      <c r="S206" s="8" cm="1">
        <f t="array" ref="S206">IF(A206="","",IF(COUNTIF(TOther[Frequency],S$1)=0,0,SUMPRODUCT(--(TOther[Frequency]=S$1),--(TOther[Start Date]&lt;=A206),--(TOther[End Date Calc]&gt;=A206),IF(B206="N",--(TOther[Start Day]=DAY(A206)),--(TOther[Start Day]&gt;=DAY(A206))),--(IFERROR(MOD(TOther[Start Month]-MONTH(A206)+3,3),1)=0),TOther[Amount])))</f>
        <v>0</v>
      </c>
      <c r="T206" s="8" cm="1">
        <f t="array" ref="T206">IF($A206="","",IF(COUNTIF(TOther[Frequency],T$1)=0,0,SUMPRODUCT(--(TOther[Frequency]=T$1),--(TOther[Start Date]&lt;=$A206),--(TOther[End Date Calc]&gt;=$A206),IF($B206="N",--(TOther[Start Day]=DAY($A206)),--(TOther[Start Day]&gt;=DAY($A206))),--(IFERROR(MOD(TOther[Start Month]-MONTH($A206)+4,4),1)=0),TOther[Amount])))</f>
        <v>0</v>
      </c>
      <c r="U206" s="8" cm="1">
        <f t="array" ref="U206">IF(A206="","",IF(COUNTIF(TOther[Frequency],$U$1)=0,0,SUMPRODUCT(--(TOther[Frequency]=$U$1),--(TOther[Start Date]&lt;=A206),--(TOther[End Date Calc]&gt;=A206),IF(B206="N",--(TOther[Start Day]=DAY(A206)),--(TOther[Start Day]&gt;=DAY(A206))),--(IFERROR(MOD(TOther[Start Month]-MONTH(A206)+6,6),1)=0),TOther[Amount])))</f>
        <v>0</v>
      </c>
      <c r="V206" s="8" cm="1">
        <f t="array" ref="V206">IF(A206="","",IF(COUNTIF(TOther[Frequency],$V$1)=0,0,SUMPRODUCT(--(TOther[Frequency]=$V$1),--(TOther[Start Date]&lt;=A206),--(TOther[End Date Calc]&gt;=A206),IF(B206="N",--(TOther[Start Day]=DAY(A206)),--(TOther[Start Day]&gt;=DAY(A206))),--(IFERROR(MOD(TOther[Start Month]-MONTH(A206)+12,12),1)=0),TOther[Amount])))</f>
        <v>0</v>
      </c>
      <c r="W206" s="8">
        <f>IF(A206="","",SUMIFS(TOther[Amount],TOther[Start Date],A206,TOther[Frequency],$W$1))</f>
        <v>0</v>
      </c>
      <c r="X206" s="9">
        <f t="shared" si="15"/>
        <v>0</v>
      </c>
      <c r="Y206" s="9">
        <f t="shared" si="19"/>
        <v>0</v>
      </c>
      <c r="Z206" s="8" cm="1">
        <f t="array" ref="Z206">IF(A206="","",IF(COUNTIF('2) Income'!$D$13:$D$32,"Weekly")=0,0,SUMPRODUCT(--(IFERROR(MOD(A206-'2) Income'!$F$13:$F$32,7),1)=0),--('2) Income'!$D$13:$D$32="Weekly"),--('2) Income'!$F$13:$F$32&lt;=A206),'2) Income'!$E$13:$E$32)))</f>
        <v>0</v>
      </c>
      <c r="AA206" s="8" cm="1">
        <f t="array" ref="AA206">IF(A206="","",IF(COUNTIF('2) Income'!$D$13:$D$32,"Every Other Week")=0,0,SUMPRODUCT(--(IFERROR(MOD(A206-'2) Income'!$F$13:$F$32,14),1)=0),--('2) Income'!$D$13:$D$32="Every Other Week"),--('2) Income'!$F$13:$F$32&lt;=A206),'2) Income'!$E$13:$E$32)))</f>
        <v>0</v>
      </c>
      <c r="AB206" s="8">
        <f>IF(A206="","",IF(COUNTIF('2) Income'!$D$13:$D$32,"1st and 15th")=0,0,IF(OR(DAY(A206)=1,DAY(A206)=15),SUMIFS('2) Income'!$E$13:$E$32,'2) Income'!$D$13:$D$32,"1st and 15th",'2) Income'!$F$13:$F$32,"&lt;="&amp;$A206),0)))</f>
        <v>0</v>
      </c>
      <c r="AC206" s="8">
        <f>IF(A206="","",IF(COUNTIF('2) Income'!$D$13:$D$32,"2nd Wednesday")=0,0,IF(A206=(A206-DAY(A206)+1+2*7-WEEKDAY(A206-DAY(A206)+8-4,1)),SUMIFS('2) Income'!$E$13:$E$32,'2) Income'!$D$13:$D$32,"2nd Wednesday",'2) Income'!$F$13:$F$32,"&lt;="&amp;$A206),0)))</f>
        <v>0</v>
      </c>
      <c r="AD206" s="8">
        <f>IF(A206="","",IF(COUNTIF('2) Income'!$D$13:$D$32,"3rd Wednesday")=0,0,IF(A206=(A206-DAY(A206)+1+3*7-WEEKDAY(A206-DAY(A206)+8-4,1)),SUMIFS('2) Income'!$E$13:$E$32,'2) Income'!$D$13:$D$32,"3rd Wednesday",'2) Income'!$F$13:$F$32,"&lt;="&amp;$A206),0)))</f>
        <v>0</v>
      </c>
      <c r="AE206" s="8">
        <f>IF(A206="","",IF(COUNTIF('2) Income'!$D$13:$D$32,"4th Wednesday")=0,0,IF(A206=(A206-DAY(A206)+1+4*7-WEEKDAY(A206-DAY(A206)+8-4,1)),SUMIFS('2) Income'!$E$13:$E$32,'2) Income'!$D$13:$D$32,"4th Wednesday",'2) Income'!$F$13:$F$32,"&lt;="&amp;$A206),0)))</f>
        <v>0</v>
      </c>
      <c r="AF206" s="8" cm="1">
        <f t="array" ref="AF206">IF(A206="","",IF(COUNTIF('2) Income'!$D$13:$D$32,"Every 4 Weeks")=0,0,SUMPRODUCT(--(IFERROR(MOD(A206-'2) Income'!$F$13:$F$32,28),1)=0),--('2) Income'!$D$13:$D$32="Every 4 Weeks"),--('2) Income'!$F$13:$F$32&lt;=A206),'2) Income'!$E$13:$E$32)))</f>
        <v>0</v>
      </c>
      <c r="AG206" s="8">
        <f>IF(A206="","",IF(COUNTIF('2) Income'!$D$13:$D$32,"Monthly")=0,0,IF(B206="N",SUMIFS('2) Income'!$E$13:$E$32,'2) Income'!$D$13:$D$32,"monthly",'2) Income'!$F$13:$F$32,"&lt;="&amp;$A206,'2) Income'!$I$13:$I$32,DAY(A206)),SUMIFS('2) Income'!$E$13:$E$32,'2) Income'!$D$13:$D$32,"monthly",'2) Income'!$F$13:$F$32,"&lt;="&amp;$A206,'2) Income'!$I$13:$I$32,"&gt;="&amp;DAY(A206)))))</f>
        <v>0</v>
      </c>
      <c r="AH206" s="8" cm="1">
        <f t="array" ref="AH206">IF(A206="","",IF(COUNTIF('2) Income'!$D$13:$D$32,"Yearly")=0,0,SUMPRODUCT(--('2) Income'!$D$13:$D$32="Yearly"),--('2) Income'!$F$13:$F$32&lt;=A206),IF(B206="N",--('2) Income'!$I$13:$I$32=DAY(A206)),--('2) Income'!$I$13:$I$32&gt;=DAY(A206))),--(IFERROR(MOD('2) Income'!$H$13:$H$32-MONTH(A206)+12,12),1)=0),'2) Income'!$E$13:$E$32)))</f>
        <v>0</v>
      </c>
      <c r="AI206" s="8">
        <f>IF(A206="","",IF(COUNTIF('2) Income'!$D$13:$D$32,"one-time")=0,0,SUMIFS('2) Income'!$E$13:$E$32,'2) Income'!$D$13:$D$32,"one-time",'2) Income'!$F$13:$F$32,"="&amp;$A206)))</f>
        <v>0</v>
      </c>
      <c r="AJ206" s="9">
        <f t="shared" si="16"/>
        <v>0</v>
      </c>
    </row>
    <row r="207" spans="1:36">
      <c r="A207" s="7">
        <f>IF(A206="","",IF(A206+1&lt;='1) Period'!$E$21,A206+1,""))</f>
        <v>45679</v>
      </c>
      <c r="B207" s="7" t="str">
        <f t="shared" si="17"/>
        <v>N</v>
      </c>
      <c r="C207" t="str">
        <f t="shared" si="18"/>
        <v>F</v>
      </c>
      <c r="D207" s="8">
        <f>IF(A207="","",IF(TEXT(A207,"dddd")='4) Happy Money'!$E$23,WAllowance,0))</f>
        <v>0</v>
      </c>
      <c r="E207" s="8">
        <f>IF(A207="","",IF(B207="N",SUMIF(TMonthly[Day of the Month],DAY(A207),TMonthly[Amount]),SUMIF(TMonthly[Day of the Month],"&gt;="&amp;DAY(A207),TMonthly[Amount])))</f>
        <v>0</v>
      </c>
      <c r="F207" s="8" cm="1">
        <f t="array" ref="F207">IF(A207="","",SUMPRODUCT(--(TYearly[Due Date]&lt;=A207),IF(B207="N",--(TYearly[Day]=DAY(A207)),--(TYearly[Day]&gt;=DAY(A207))),--(IFERROR(MOD(TYearly[Month]-MONTH(A207)+12,12),1)=0),TYearly[Amount]))</f>
        <v>0</v>
      </c>
      <c r="G207" s="8">
        <f>IF(A207="","",SUMIF(TOneTime[Due Date],A207,TOneTime[Amount]))</f>
        <v>0</v>
      </c>
      <c r="H207" s="8" cm="1">
        <f t="array" ref="H207">IF(A207="","",IF(COUNTIF(TOther[Frequency],$H$1)=0,0,SUMPRODUCT(--(IFERROR(MOD(A207-TOther[Start Date],7),1)=0),--(TOther[Frequency]=$H$1),--(TOther[Start Date]&lt;=A207),--(TOther[End Date Calc]&gt;=A207),TOther[Amount])))</f>
        <v>0</v>
      </c>
      <c r="I207" s="8" cm="1">
        <f t="array" ref="I207">IF(A207="","",IF(COUNTIF(TOther[Frequency],$I$1)=0,0,SUMPRODUCT(--(IFERROR(MOD(A207-TOther[Start Date],14),1)=0),--(TOther[Frequency]=$I$1),--(TOther[Start Date]&lt;=A207),--(TOther[End Date Calc]&gt;=A207),TOther[Amount])))</f>
        <v>0</v>
      </c>
      <c r="J207" s="8">
        <f>IF(A207="","",IF(COUNTIF(TOther[Frequency],$J$1)=0,0,IF(OR(DAY(A207)=1,DAY(A207)=15),SUMIFS(TOther[Amount],TOther[Frequency],$J$1,TOther[Start Date],"&lt;="&amp;$A207,TOther[End Date Calc],"&gt;="&amp;A207),0)))</f>
        <v>0</v>
      </c>
      <c r="K207" s="8">
        <f>IF(A207="","",IF(COUNTIF(TOther[Frequency],$K$1)=0,0,IF(A207=(A207-DAY(A207)+1+2*7-WEEKDAY(A207-DAY(A207)+8-4,1)),SUMIFS(TOther[Amount],TOther[Frequency],$K$1,TOther[Start Date],"&lt;="&amp;$A207,TOther[End Date Calc],"&gt;="&amp;A207),0)))</f>
        <v>0</v>
      </c>
      <c r="L207" s="8">
        <f>IF(A207="","",IF(COUNTIF(TOther[Frequency],$L$1)=0,0,IF(A207=(A207-DAY(A207)+1+3*7-WEEKDAY(A207-DAY(A207)+8-4,1)),SUMIFS(TOther[Amount],TOther[Frequency],$L$1,TOther[Start Date],"&lt;="&amp;$A207,TOther[End Date Calc],"&gt;="&amp;A207),0)))</f>
        <v>0</v>
      </c>
      <c r="M207" s="8">
        <f>IF(A207="","",IF(COUNTIF(TOther[Frequency],$M$1)=0,0,IF(A207=(A207-DAY(A207)+1+4*7-WEEKDAY(A207-DAY(A207)+8-4,1)),SUMIFS(TOther[Amount],TOther[Frequency],$M$1,TOther[Start Date],"&lt;="&amp;$A207,TOther[End Date Calc],"&gt;="&amp;A207),0)))</f>
        <v>0</v>
      </c>
      <c r="N207" s="8" cm="1">
        <f t="array" ref="N207">IF(A207="","",IF(COUNTIF(TOther[Frequency],$N$1)=0,0,SUMPRODUCT(--(IFERROR(MOD(A207-TOther[Start Date],28),1)=0),--(TOther[Frequency]=$N$1),--(TOther[Start Date]&lt;=A207),--(TOther[End Date Calc]&gt;=A207),TOther[Amount])))</f>
        <v>0</v>
      </c>
      <c r="O207" s="8" cm="1">
        <f t="array" ref="O207">IF(A207="","",IF(COUNTIF(TOther[Frequency],$O$1)=0,0,SUMPRODUCT(--(IFERROR(MOD(A207-TOther[Start Date],42),1)=0),--(TOther[Frequency]=$O$1),--(TOther[Start Date]&lt;=A207),--(TOther[End Date Calc]&gt;=A207),TOther[Amount])))</f>
        <v>0</v>
      </c>
      <c r="P207" s="8" cm="1">
        <f t="array" ref="P207">IF(A207="","",IF(COUNTIF(TOther[Frequency],$P$1)=0,0,SUMPRODUCT(--(IFERROR(MOD(A207-TOther[Start Date],56),1)=0),--(TOther[Frequency]=$P$1),--(TOther[Start Date]&lt;=A207),--(TOther[End Date Calc]&gt;=A207),TOther[Amount])))</f>
        <v>0</v>
      </c>
      <c r="Q207" s="8">
        <f>IF(A207="","",IF(COUNTIF(TOther[Frequency],$Q$1)=0,0,IF(B207="N",SUMIFS(TOther[Amount],TOther[Frequency],$Q$1,TOther[Start Date],"&lt;="&amp;$A207,TOther[End Date Calc],"&gt;="&amp;A207,TOther[Start Day],DAY(A207)),SUMIFS(TOther[Amount],TOther[Frequency],$Q$1,TOther[Start Date],"&lt;="&amp;$A207,TOther[End Date Calc],"&gt;="&amp;A207,TOther[Start Day],"&gt;="&amp;DAY(A207)))))</f>
        <v>0</v>
      </c>
      <c r="R207" s="8" cm="1">
        <f t="array" ref="R207">IF(A207="","",IF(COUNTIF(TOther[Frequency],R$1)=0,0,SUMPRODUCT(--(TOther[Frequency]=R$1),--(TOther[Start Date]&lt;=A207),--(TOther[End Date Calc]&gt;=A207),IF(B207="N",--(TOther[Start Day]=DAY(A207)),--(TOther[Start Day]&gt;=DAY(A207))),--(IFERROR(MOD(TOther[Start Month]-MONTH(A207)+2,2),1)=0),TOther[Amount])))</f>
        <v>0</v>
      </c>
      <c r="S207" s="8" cm="1">
        <f t="array" ref="S207">IF(A207="","",IF(COUNTIF(TOther[Frequency],S$1)=0,0,SUMPRODUCT(--(TOther[Frequency]=S$1),--(TOther[Start Date]&lt;=A207),--(TOther[End Date Calc]&gt;=A207),IF(B207="N",--(TOther[Start Day]=DAY(A207)),--(TOther[Start Day]&gt;=DAY(A207))),--(IFERROR(MOD(TOther[Start Month]-MONTH(A207)+3,3),1)=0),TOther[Amount])))</f>
        <v>0</v>
      </c>
      <c r="T207" s="8" cm="1">
        <f t="array" ref="T207">IF($A207="","",IF(COUNTIF(TOther[Frequency],T$1)=0,0,SUMPRODUCT(--(TOther[Frequency]=T$1),--(TOther[Start Date]&lt;=$A207),--(TOther[End Date Calc]&gt;=$A207),IF($B207="N",--(TOther[Start Day]=DAY($A207)),--(TOther[Start Day]&gt;=DAY($A207))),--(IFERROR(MOD(TOther[Start Month]-MONTH($A207)+4,4),1)=0),TOther[Amount])))</f>
        <v>0</v>
      </c>
      <c r="U207" s="8" cm="1">
        <f t="array" ref="U207">IF(A207="","",IF(COUNTIF(TOther[Frequency],$U$1)=0,0,SUMPRODUCT(--(TOther[Frequency]=$U$1),--(TOther[Start Date]&lt;=A207),--(TOther[End Date Calc]&gt;=A207),IF(B207="N",--(TOther[Start Day]=DAY(A207)),--(TOther[Start Day]&gt;=DAY(A207))),--(IFERROR(MOD(TOther[Start Month]-MONTH(A207)+6,6),1)=0),TOther[Amount])))</f>
        <v>0</v>
      </c>
      <c r="V207" s="8" cm="1">
        <f t="array" ref="V207">IF(A207="","",IF(COUNTIF(TOther[Frequency],$V$1)=0,0,SUMPRODUCT(--(TOther[Frequency]=$V$1),--(TOther[Start Date]&lt;=A207),--(TOther[End Date Calc]&gt;=A207),IF(B207="N",--(TOther[Start Day]=DAY(A207)),--(TOther[Start Day]&gt;=DAY(A207))),--(IFERROR(MOD(TOther[Start Month]-MONTH(A207)+12,12),1)=0),TOther[Amount])))</f>
        <v>0</v>
      </c>
      <c r="W207" s="8">
        <f>IF(A207="","",SUMIFS(TOther[Amount],TOther[Start Date],A207,TOther[Frequency],$W$1))</f>
        <v>0</v>
      </c>
      <c r="X207" s="9">
        <f t="shared" si="15"/>
        <v>0</v>
      </c>
      <c r="Y207" s="9">
        <f t="shared" si="19"/>
        <v>0</v>
      </c>
      <c r="Z207" s="8" cm="1">
        <f t="array" ref="Z207">IF(A207="","",IF(COUNTIF('2) Income'!$D$13:$D$32,"Weekly")=0,0,SUMPRODUCT(--(IFERROR(MOD(A207-'2) Income'!$F$13:$F$32,7),1)=0),--('2) Income'!$D$13:$D$32="Weekly"),--('2) Income'!$F$13:$F$32&lt;=A207),'2) Income'!$E$13:$E$32)))</f>
        <v>0</v>
      </c>
      <c r="AA207" s="8" cm="1">
        <f t="array" ref="AA207">IF(A207="","",IF(COUNTIF('2) Income'!$D$13:$D$32,"Every Other Week")=0,0,SUMPRODUCT(--(IFERROR(MOD(A207-'2) Income'!$F$13:$F$32,14),1)=0),--('2) Income'!$D$13:$D$32="Every Other Week"),--('2) Income'!$F$13:$F$32&lt;=A207),'2) Income'!$E$13:$E$32)))</f>
        <v>0</v>
      </c>
      <c r="AB207" s="8">
        <f>IF(A207="","",IF(COUNTIF('2) Income'!$D$13:$D$32,"1st and 15th")=0,0,IF(OR(DAY(A207)=1,DAY(A207)=15),SUMIFS('2) Income'!$E$13:$E$32,'2) Income'!$D$13:$D$32,"1st and 15th",'2) Income'!$F$13:$F$32,"&lt;="&amp;$A207),0)))</f>
        <v>0</v>
      </c>
      <c r="AC207" s="8">
        <f>IF(A207="","",IF(COUNTIF('2) Income'!$D$13:$D$32,"2nd Wednesday")=0,0,IF(A207=(A207-DAY(A207)+1+2*7-WEEKDAY(A207-DAY(A207)+8-4,1)),SUMIFS('2) Income'!$E$13:$E$32,'2) Income'!$D$13:$D$32,"2nd Wednesday",'2) Income'!$F$13:$F$32,"&lt;="&amp;$A207),0)))</f>
        <v>0</v>
      </c>
      <c r="AD207" s="8">
        <f>IF(A207="","",IF(COUNTIF('2) Income'!$D$13:$D$32,"3rd Wednesday")=0,0,IF(A207=(A207-DAY(A207)+1+3*7-WEEKDAY(A207-DAY(A207)+8-4,1)),SUMIFS('2) Income'!$E$13:$E$32,'2) Income'!$D$13:$D$32,"3rd Wednesday",'2) Income'!$F$13:$F$32,"&lt;="&amp;$A207),0)))</f>
        <v>0</v>
      </c>
      <c r="AE207" s="8">
        <f>IF(A207="","",IF(COUNTIF('2) Income'!$D$13:$D$32,"4th Wednesday")=0,0,IF(A207=(A207-DAY(A207)+1+4*7-WEEKDAY(A207-DAY(A207)+8-4,1)),SUMIFS('2) Income'!$E$13:$E$32,'2) Income'!$D$13:$D$32,"4th Wednesday",'2) Income'!$F$13:$F$32,"&lt;="&amp;$A207),0)))</f>
        <v>0</v>
      </c>
      <c r="AF207" s="8" cm="1">
        <f t="array" ref="AF207">IF(A207="","",IF(COUNTIF('2) Income'!$D$13:$D$32,"Every 4 Weeks")=0,0,SUMPRODUCT(--(IFERROR(MOD(A207-'2) Income'!$F$13:$F$32,28),1)=0),--('2) Income'!$D$13:$D$32="Every 4 Weeks"),--('2) Income'!$F$13:$F$32&lt;=A207),'2) Income'!$E$13:$E$32)))</f>
        <v>0</v>
      </c>
      <c r="AG207" s="8">
        <f>IF(A207="","",IF(COUNTIF('2) Income'!$D$13:$D$32,"Monthly")=0,0,IF(B207="N",SUMIFS('2) Income'!$E$13:$E$32,'2) Income'!$D$13:$D$32,"monthly",'2) Income'!$F$13:$F$32,"&lt;="&amp;$A207,'2) Income'!$I$13:$I$32,DAY(A207)),SUMIFS('2) Income'!$E$13:$E$32,'2) Income'!$D$13:$D$32,"monthly",'2) Income'!$F$13:$F$32,"&lt;="&amp;$A207,'2) Income'!$I$13:$I$32,"&gt;="&amp;DAY(A207)))))</f>
        <v>0</v>
      </c>
      <c r="AH207" s="8" cm="1">
        <f t="array" ref="AH207">IF(A207="","",IF(COUNTIF('2) Income'!$D$13:$D$32,"Yearly")=0,0,SUMPRODUCT(--('2) Income'!$D$13:$D$32="Yearly"),--('2) Income'!$F$13:$F$32&lt;=A207),IF(B207="N",--('2) Income'!$I$13:$I$32=DAY(A207)),--('2) Income'!$I$13:$I$32&gt;=DAY(A207))),--(IFERROR(MOD('2) Income'!$H$13:$H$32-MONTH(A207)+12,12),1)=0),'2) Income'!$E$13:$E$32)))</f>
        <v>0</v>
      </c>
      <c r="AI207" s="8">
        <f>IF(A207="","",IF(COUNTIF('2) Income'!$D$13:$D$32,"one-time")=0,0,SUMIFS('2) Income'!$E$13:$E$32,'2) Income'!$D$13:$D$32,"one-time",'2) Income'!$F$13:$F$32,"="&amp;$A207)))</f>
        <v>0</v>
      </c>
      <c r="AJ207" s="9">
        <f t="shared" si="16"/>
        <v>0</v>
      </c>
    </row>
    <row r="208" spans="1:36">
      <c r="A208" s="7">
        <f>IF(A207="","",IF(A207+1&lt;='1) Period'!$E$21,A207+1,""))</f>
        <v>45680</v>
      </c>
      <c r="B208" s="7" t="str">
        <f t="shared" si="17"/>
        <v>N</v>
      </c>
      <c r="C208" t="str">
        <f t="shared" si="18"/>
        <v>F</v>
      </c>
      <c r="D208" s="8">
        <f>IF(A208="","",IF(TEXT(A208,"dddd")='4) Happy Money'!$E$23,WAllowance,0))</f>
        <v>0</v>
      </c>
      <c r="E208" s="8">
        <f>IF(A208="","",IF(B208="N",SUMIF(TMonthly[Day of the Month],DAY(A208),TMonthly[Amount]),SUMIF(TMonthly[Day of the Month],"&gt;="&amp;DAY(A208),TMonthly[Amount])))</f>
        <v>0</v>
      </c>
      <c r="F208" s="8" cm="1">
        <f t="array" ref="F208">IF(A208="","",SUMPRODUCT(--(TYearly[Due Date]&lt;=A208),IF(B208="N",--(TYearly[Day]=DAY(A208)),--(TYearly[Day]&gt;=DAY(A208))),--(IFERROR(MOD(TYearly[Month]-MONTH(A208)+12,12),1)=0),TYearly[Amount]))</f>
        <v>0</v>
      </c>
      <c r="G208" s="8">
        <f>IF(A208="","",SUMIF(TOneTime[Due Date],A208,TOneTime[Amount]))</f>
        <v>0</v>
      </c>
      <c r="H208" s="8" cm="1">
        <f t="array" ref="H208">IF(A208="","",IF(COUNTIF(TOther[Frequency],$H$1)=0,0,SUMPRODUCT(--(IFERROR(MOD(A208-TOther[Start Date],7),1)=0),--(TOther[Frequency]=$H$1),--(TOther[Start Date]&lt;=A208),--(TOther[End Date Calc]&gt;=A208),TOther[Amount])))</f>
        <v>0</v>
      </c>
      <c r="I208" s="8" cm="1">
        <f t="array" ref="I208">IF(A208="","",IF(COUNTIF(TOther[Frequency],$I$1)=0,0,SUMPRODUCT(--(IFERROR(MOD(A208-TOther[Start Date],14),1)=0),--(TOther[Frequency]=$I$1),--(TOther[Start Date]&lt;=A208),--(TOther[End Date Calc]&gt;=A208),TOther[Amount])))</f>
        <v>0</v>
      </c>
      <c r="J208" s="8">
        <f>IF(A208="","",IF(COUNTIF(TOther[Frequency],$J$1)=0,0,IF(OR(DAY(A208)=1,DAY(A208)=15),SUMIFS(TOther[Amount],TOther[Frequency],$J$1,TOther[Start Date],"&lt;="&amp;$A208,TOther[End Date Calc],"&gt;="&amp;A208),0)))</f>
        <v>0</v>
      </c>
      <c r="K208" s="8">
        <f>IF(A208="","",IF(COUNTIF(TOther[Frequency],$K$1)=0,0,IF(A208=(A208-DAY(A208)+1+2*7-WEEKDAY(A208-DAY(A208)+8-4,1)),SUMIFS(TOther[Amount],TOther[Frequency],$K$1,TOther[Start Date],"&lt;="&amp;$A208,TOther[End Date Calc],"&gt;="&amp;A208),0)))</f>
        <v>0</v>
      </c>
      <c r="L208" s="8">
        <f>IF(A208="","",IF(COUNTIF(TOther[Frequency],$L$1)=0,0,IF(A208=(A208-DAY(A208)+1+3*7-WEEKDAY(A208-DAY(A208)+8-4,1)),SUMIFS(TOther[Amount],TOther[Frequency],$L$1,TOther[Start Date],"&lt;="&amp;$A208,TOther[End Date Calc],"&gt;="&amp;A208),0)))</f>
        <v>0</v>
      </c>
      <c r="M208" s="8">
        <f>IF(A208="","",IF(COUNTIF(TOther[Frequency],$M$1)=0,0,IF(A208=(A208-DAY(A208)+1+4*7-WEEKDAY(A208-DAY(A208)+8-4,1)),SUMIFS(TOther[Amount],TOther[Frequency],$M$1,TOther[Start Date],"&lt;="&amp;$A208,TOther[End Date Calc],"&gt;="&amp;A208),0)))</f>
        <v>0</v>
      </c>
      <c r="N208" s="8" cm="1">
        <f t="array" ref="N208">IF(A208="","",IF(COUNTIF(TOther[Frequency],$N$1)=0,0,SUMPRODUCT(--(IFERROR(MOD(A208-TOther[Start Date],28),1)=0),--(TOther[Frequency]=$N$1),--(TOther[Start Date]&lt;=A208),--(TOther[End Date Calc]&gt;=A208),TOther[Amount])))</f>
        <v>0</v>
      </c>
      <c r="O208" s="8" cm="1">
        <f t="array" ref="O208">IF(A208="","",IF(COUNTIF(TOther[Frequency],$O$1)=0,0,SUMPRODUCT(--(IFERROR(MOD(A208-TOther[Start Date],42),1)=0),--(TOther[Frequency]=$O$1),--(TOther[Start Date]&lt;=A208),--(TOther[End Date Calc]&gt;=A208),TOther[Amount])))</f>
        <v>0</v>
      </c>
      <c r="P208" s="8" cm="1">
        <f t="array" ref="P208">IF(A208="","",IF(COUNTIF(TOther[Frequency],$P$1)=0,0,SUMPRODUCT(--(IFERROR(MOD(A208-TOther[Start Date],56),1)=0),--(TOther[Frequency]=$P$1),--(TOther[Start Date]&lt;=A208),--(TOther[End Date Calc]&gt;=A208),TOther[Amount])))</f>
        <v>0</v>
      </c>
      <c r="Q208" s="8">
        <f>IF(A208="","",IF(COUNTIF(TOther[Frequency],$Q$1)=0,0,IF(B208="N",SUMIFS(TOther[Amount],TOther[Frequency],$Q$1,TOther[Start Date],"&lt;="&amp;$A208,TOther[End Date Calc],"&gt;="&amp;A208,TOther[Start Day],DAY(A208)),SUMIFS(TOther[Amount],TOther[Frequency],$Q$1,TOther[Start Date],"&lt;="&amp;$A208,TOther[End Date Calc],"&gt;="&amp;A208,TOther[Start Day],"&gt;="&amp;DAY(A208)))))</f>
        <v>0</v>
      </c>
      <c r="R208" s="8" cm="1">
        <f t="array" ref="R208">IF(A208="","",IF(COUNTIF(TOther[Frequency],R$1)=0,0,SUMPRODUCT(--(TOther[Frequency]=R$1),--(TOther[Start Date]&lt;=A208),--(TOther[End Date Calc]&gt;=A208),IF(B208="N",--(TOther[Start Day]=DAY(A208)),--(TOther[Start Day]&gt;=DAY(A208))),--(IFERROR(MOD(TOther[Start Month]-MONTH(A208)+2,2),1)=0),TOther[Amount])))</f>
        <v>0</v>
      </c>
      <c r="S208" s="8" cm="1">
        <f t="array" ref="S208">IF(A208="","",IF(COUNTIF(TOther[Frequency],S$1)=0,0,SUMPRODUCT(--(TOther[Frequency]=S$1),--(TOther[Start Date]&lt;=A208),--(TOther[End Date Calc]&gt;=A208),IF(B208="N",--(TOther[Start Day]=DAY(A208)),--(TOther[Start Day]&gt;=DAY(A208))),--(IFERROR(MOD(TOther[Start Month]-MONTH(A208)+3,3),1)=0),TOther[Amount])))</f>
        <v>0</v>
      </c>
      <c r="T208" s="8" cm="1">
        <f t="array" ref="T208">IF($A208="","",IF(COUNTIF(TOther[Frequency],T$1)=0,0,SUMPRODUCT(--(TOther[Frequency]=T$1),--(TOther[Start Date]&lt;=$A208),--(TOther[End Date Calc]&gt;=$A208),IF($B208="N",--(TOther[Start Day]=DAY($A208)),--(TOther[Start Day]&gt;=DAY($A208))),--(IFERROR(MOD(TOther[Start Month]-MONTH($A208)+4,4),1)=0),TOther[Amount])))</f>
        <v>0</v>
      </c>
      <c r="U208" s="8" cm="1">
        <f t="array" ref="U208">IF(A208="","",IF(COUNTIF(TOther[Frequency],$U$1)=0,0,SUMPRODUCT(--(TOther[Frequency]=$U$1),--(TOther[Start Date]&lt;=A208),--(TOther[End Date Calc]&gt;=A208),IF(B208="N",--(TOther[Start Day]=DAY(A208)),--(TOther[Start Day]&gt;=DAY(A208))),--(IFERROR(MOD(TOther[Start Month]-MONTH(A208)+6,6),1)=0),TOther[Amount])))</f>
        <v>0</v>
      </c>
      <c r="V208" s="8" cm="1">
        <f t="array" ref="V208">IF(A208="","",IF(COUNTIF(TOther[Frequency],$V$1)=0,0,SUMPRODUCT(--(TOther[Frequency]=$V$1),--(TOther[Start Date]&lt;=A208),--(TOther[End Date Calc]&gt;=A208),IF(B208="N",--(TOther[Start Day]=DAY(A208)),--(TOther[Start Day]&gt;=DAY(A208))),--(IFERROR(MOD(TOther[Start Month]-MONTH(A208)+12,12),1)=0),TOther[Amount])))</f>
        <v>0</v>
      </c>
      <c r="W208" s="8">
        <f>IF(A208="","",SUMIFS(TOther[Amount],TOther[Start Date],A208,TOther[Frequency],$W$1))</f>
        <v>0</v>
      </c>
      <c r="X208" s="9">
        <f t="shared" si="15"/>
        <v>0</v>
      </c>
      <c r="Y208" s="9">
        <f t="shared" si="19"/>
        <v>0</v>
      </c>
      <c r="Z208" s="8" cm="1">
        <f t="array" ref="Z208">IF(A208="","",IF(COUNTIF('2) Income'!$D$13:$D$32,"Weekly")=0,0,SUMPRODUCT(--(IFERROR(MOD(A208-'2) Income'!$F$13:$F$32,7),1)=0),--('2) Income'!$D$13:$D$32="Weekly"),--('2) Income'!$F$13:$F$32&lt;=A208),'2) Income'!$E$13:$E$32)))</f>
        <v>0</v>
      </c>
      <c r="AA208" s="8" cm="1">
        <f t="array" ref="AA208">IF(A208="","",IF(COUNTIF('2) Income'!$D$13:$D$32,"Every Other Week")=0,0,SUMPRODUCT(--(IFERROR(MOD(A208-'2) Income'!$F$13:$F$32,14),1)=0),--('2) Income'!$D$13:$D$32="Every Other Week"),--('2) Income'!$F$13:$F$32&lt;=A208),'2) Income'!$E$13:$E$32)))</f>
        <v>0</v>
      </c>
      <c r="AB208" s="8">
        <f>IF(A208="","",IF(COUNTIF('2) Income'!$D$13:$D$32,"1st and 15th")=0,0,IF(OR(DAY(A208)=1,DAY(A208)=15),SUMIFS('2) Income'!$E$13:$E$32,'2) Income'!$D$13:$D$32,"1st and 15th",'2) Income'!$F$13:$F$32,"&lt;="&amp;$A208),0)))</f>
        <v>0</v>
      </c>
      <c r="AC208" s="8">
        <f>IF(A208="","",IF(COUNTIF('2) Income'!$D$13:$D$32,"2nd Wednesday")=0,0,IF(A208=(A208-DAY(A208)+1+2*7-WEEKDAY(A208-DAY(A208)+8-4,1)),SUMIFS('2) Income'!$E$13:$E$32,'2) Income'!$D$13:$D$32,"2nd Wednesday",'2) Income'!$F$13:$F$32,"&lt;="&amp;$A208),0)))</f>
        <v>0</v>
      </c>
      <c r="AD208" s="8">
        <f>IF(A208="","",IF(COUNTIF('2) Income'!$D$13:$D$32,"3rd Wednesday")=0,0,IF(A208=(A208-DAY(A208)+1+3*7-WEEKDAY(A208-DAY(A208)+8-4,1)),SUMIFS('2) Income'!$E$13:$E$32,'2) Income'!$D$13:$D$32,"3rd Wednesday",'2) Income'!$F$13:$F$32,"&lt;="&amp;$A208),0)))</f>
        <v>0</v>
      </c>
      <c r="AE208" s="8">
        <f>IF(A208="","",IF(COUNTIF('2) Income'!$D$13:$D$32,"4th Wednesday")=0,0,IF(A208=(A208-DAY(A208)+1+4*7-WEEKDAY(A208-DAY(A208)+8-4,1)),SUMIFS('2) Income'!$E$13:$E$32,'2) Income'!$D$13:$D$32,"4th Wednesday",'2) Income'!$F$13:$F$32,"&lt;="&amp;$A208),0)))</f>
        <v>0</v>
      </c>
      <c r="AF208" s="8" cm="1">
        <f t="array" ref="AF208">IF(A208="","",IF(COUNTIF('2) Income'!$D$13:$D$32,"Every 4 Weeks")=0,0,SUMPRODUCT(--(IFERROR(MOD(A208-'2) Income'!$F$13:$F$32,28),1)=0),--('2) Income'!$D$13:$D$32="Every 4 Weeks"),--('2) Income'!$F$13:$F$32&lt;=A208),'2) Income'!$E$13:$E$32)))</f>
        <v>0</v>
      </c>
      <c r="AG208" s="8">
        <f>IF(A208="","",IF(COUNTIF('2) Income'!$D$13:$D$32,"Monthly")=0,0,IF(B208="N",SUMIFS('2) Income'!$E$13:$E$32,'2) Income'!$D$13:$D$32,"monthly",'2) Income'!$F$13:$F$32,"&lt;="&amp;$A208,'2) Income'!$I$13:$I$32,DAY(A208)),SUMIFS('2) Income'!$E$13:$E$32,'2) Income'!$D$13:$D$32,"monthly",'2) Income'!$F$13:$F$32,"&lt;="&amp;$A208,'2) Income'!$I$13:$I$32,"&gt;="&amp;DAY(A208)))))</f>
        <v>0</v>
      </c>
      <c r="AH208" s="8" cm="1">
        <f t="array" ref="AH208">IF(A208="","",IF(COUNTIF('2) Income'!$D$13:$D$32,"Yearly")=0,0,SUMPRODUCT(--('2) Income'!$D$13:$D$32="Yearly"),--('2) Income'!$F$13:$F$32&lt;=A208),IF(B208="N",--('2) Income'!$I$13:$I$32=DAY(A208)),--('2) Income'!$I$13:$I$32&gt;=DAY(A208))),--(IFERROR(MOD('2) Income'!$H$13:$H$32-MONTH(A208)+12,12),1)=0),'2) Income'!$E$13:$E$32)))</f>
        <v>0</v>
      </c>
      <c r="AI208" s="8">
        <f>IF(A208="","",IF(COUNTIF('2) Income'!$D$13:$D$32,"one-time")=0,0,SUMIFS('2) Income'!$E$13:$E$32,'2) Income'!$D$13:$D$32,"one-time",'2) Income'!$F$13:$F$32,"="&amp;$A208)))</f>
        <v>0</v>
      </c>
      <c r="AJ208" s="9">
        <f t="shared" si="16"/>
        <v>0</v>
      </c>
    </row>
    <row r="209" spans="1:36">
      <c r="A209" s="7">
        <f>IF(A208="","",IF(A208+1&lt;='1) Period'!$E$21,A208+1,""))</f>
        <v>45681</v>
      </c>
      <c r="B209" s="7" t="str">
        <f t="shared" si="17"/>
        <v>N</v>
      </c>
      <c r="C209" t="str">
        <f t="shared" si="18"/>
        <v>F</v>
      </c>
      <c r="D209" s="8">
        <f>IF(A209="","",IF(TEXT(A209,"dddd")='4) Happy Money'!$E$23,WAllowance,0))</f>
        <v>0</v>
      </c>
      <c r="E209" s="8">
        <f>IF(A209="","",IF(B209="N",SUMIF(TMonthly[Day of the Month],DAY(A209),TMonthly[Amount]),SUMIF(TMonthly[Day of the Month],"&gt;="&amp;DAY(A209),TMonthly[Amount])))</f>
        <v>0</v>
      </c>
      <c r="F209" s="8" cm="1">
        <f t="array" ref="F209">IF(A209="","",SUMPRODUCT(--(TYearly[Due Date]&lt;=A209),IF(B209="N",--(TYearly[Day]=DAY(A209)),--(TYearly[Day]&gt;=DAY(A209))),--(IFERROR(MOD(TYearly[Month]-MONTH(A209)+12,12),1)=0),TYearly[Amount]))</f>
        <v>0</v>
      </c>
      <c r="G209" s="8">
        <f>IF(A209="","",SUMIF(TOneTime[Due Date],A209,TOneTime[Amount]))</f>
        <v>0</v>
      </c>
      <c r="H209" s="8" cm="1">
        <f t="array" ref="H209">IF(A209="","",IF(COUNTIF(TOther[Frequency],$H$1)=0,0,SUMPRODUCT(--(IFERROR(MOD(A209-TOther[Start Date],7),1)=0),--(TOther[Frequency]=$H$1),--(TOther[Start Date]&lt;=A209),--(TOther[End Date Calc]&gt;=A209),TOther[Amount])))</f>
        <v>0</v>
      </c>
      <c r="I209" s="8" cm="1">
        <f t="array" ref="I209">IF(A209="","",IF(COUNTIF(TOther[Frequency],$I$1)=0,0,SUMPRODUCT(--(IFERROR(MOD(A209-TOther[Start Date],14),1)=0),--(TOther[Frequency]=$I$1),--(TOther[Start Date]&lt;=A209),--(TOther[End Date Calc]&gt;=A209),TOther[Amount])))</f>
        <v>0</v>
      </c>
      <c r="J209" s="8">
        <f>IF(A209="","",IF(COUNTIF(TOther[Frequency],$J$1)=0,0,IF(OR(DAY(A209)=1,DAY(A209)=15),SUMIFS(TOther[Amount],TOther[Frequency],$J$1,TOther[Start Date],"&lt;="&amp;$A209,TOther[End Date Calc],"&gt;="&amp;A209),0)))</f>
        <v>0</v>
      </c>
      <c r="K209" s="8">
        <f>IF(A209="","",IF(COUNTIF(TOther[Frequency],$K$1)=0,0,IF(A209=(A209-DAY(A209)+1+2*7-WEEKDAY(A209-DAY(A209)+8-4,1)),SUMIFS(TOther[Amount],TOther[Frequency],$K$1,TOther[Start Date],"&lt;="&amp;$A209,TOther[End Date Calc],"&gt;="&amp;A209),0)))</f>
        <v>0</v>
      </c>
      <c r="L209" s="8">
        <f>IF(A209="","",IF(COUNTIF(TOther[Frequency],$L$1)=0,0,IF(A209=(A209-DAY(A209)+1+3*7-WEEKDAY(A209-DAY(A209)+8-4,1)),SUMIFS(TOther[Amount],TOther[Frequency],$L$1,TOther[Start Date],"&lt;="&amp;$A209,TOther[End Date Calc],"&gt;="&amp;A209),0)))</f>
        <v>0</v>
      </c>
      <c r="M209" s="8">
        <f>IF(A209="","",IF(COUNTIF(TOther[Frequency],$M$1)=0,0,IF(A209=(A209-DAY(A209)+1+4*7-WEEKDAY(A209-DAY(A209)+8-4,1)),SUMIFS(TOther[Amount],TOther[Frequency],$M$1,TOther[Start Date],"&lt;="&amp;$A209,TOther[End Date Calc],"&gt;="&amp;A209),0)))</f>
        <v>0</v>
      </c>
      <c r="N209" s="8" cm="1">
        <f t="array" ref="N209">IF(A209="","",IF(COUNTIF(TOther[Frequency],$N$1)=0,0,SUMPRODUCT(--(IFERROR(MOD(A209-TOther[Start Date],28),1)=0),--(TOther[Frequency]=$N$1),--(TOther[Start Date]&lt;=A209),--(TOther[End Date Calc]&gt;=A209),TOther[Amount])))</f>
        <v>0</v>
      </c>
      <c r="O209" s="8" cm="1">
        <f t="array" ref="O209">IF(A209="","",IF(COUNTIF(TOther[Frequency],$O$1)=0,0,SUMPRODUCT(--(IFERROR(MOD(A209-TOther[Start Date],42),1)=0),--(TOther[Frequency]=$O$1),--(TOther[Start Date]&lt;=A209),--(TOther[End Date Calc]&gt;=A209),TOther[Amount])))</f>
        <v>0</v>
      </c>
      <c r="P209" s="8" cm="1">
        <f t="array" ref="P209">IF(A209="","",IF(COUNTIF(TOther[Frequency],$P$1)=0,0,SUMPRODUCT(--(IFERROR(MOD(A209-TOther[Start Date],56),1)=0),--(TOther[Frequency]=$P$1),--(TOther[Start Date]&lt;=A209),--(TOther[End Date Calc]&gt;=A209),TOther[Amount])))</f>
        <v>0</v>
      </c>
      <c r="Q209" s="8">
        <f>IF(A209="","",IF(COUNTIF(TOther[Frequency],$Q$1)=0,0,IF(B209="N",SUMIFS(TOther[Amount],TOther[Frequency],$Q$1,TOther[Start Date],"&lt;="&amp;$A209,TOther[End Date Calc],"&gt;="&amp;A209,TOther[Start Day],DAY(A209)),SUMIFS(TOther[Amount],TOther[Frequency],$Q$1,TOther[Start Date],"&lt;="&amp;$A209,TOther[End Date Calc],"&gt;="&amp;A209,TOther[Start Day],"&gt;="&amp;DAY(A209)))))</f>
        <v>0</v>
      </c>
      <c r="R209" s="8" cm="1">
        <f t="array" ref="R209">IF(A209="","",IF(COUNTIF(TOther[Frequency],R$1)=0,0,SUMPRODUCT(--(TOther[Frequency]=R$1),--(TOther[Start Date]&lt;=A209),--(TOther[End Date Calc]&gt;=A209),IF(B209="N",--(TOther[Start Day]=DAY(A209)),--(TOther[Start Day]&gt;=DAY(A209))),--(IFERROR(MOD(TOther[Start Month]-MONTH(A209)+2,2),1)=0),TOther[Amount])))</f>
        <v>0</v>
      </c>
      <c r="S209" s="8" cm="1">
        <f t="array" ref="S209">IF(A209="","",IF(COUNTIF(TOther[Frequency],S$1)=0,0,SUMPRODUCT(--(TOther[Frequency]=S$1),--(TOther[Start Date]&lt;=A209),--(TOther[End Date Calc]&gt;=A209),IF(B209="N",--(TOther[Start Day]=DAY(A209)),--(TOther[Start Day]&gt;=DAY(A209))),--(IFERROR(MOD(TOther[Start Month]-MONTH(A209)+3,3),1)=0),TOther[Amount])))</f>
        <v>0</v>
      </c>
      <c r="T209" s="8" cm="1">
        <f t="array" ref="T209">IF($A209="","",IF(COUNTIF(TOther[Frequency],T$1)=0,0,SUMPRODUCT(--(TOther[Frequency]=T$1),--(TOther[Start Date]&lt;=$A209),--(TOther[End Date Calc]&gt;=$A209),IF($B209="N",--(TOther[Start Day]=DAY($A209)),--(TOther[Start Day]&gt;=DAY($A209))),--(IFERROR(MOD(TOther[Start Month]-MONTH($A209)+4,4),1)=0),TOther[Amount])))</f>
        <v>0</v>
      </c>
      <c r="U209" s="8" cm="1">
        <f t="array" ref="U209">IF(A209="","",IF(COUNTIF(TOther[Frequency],$U$1)=0,0,SUMPRODUCT(--(TOther[Frequency]=$U$1),--(TOther[Start Date]&lt;=A209),--(TOther[End Date Calc]&gt;=A209),IF(B209="N",--(TOther[Start Day]=DAY(A209)),--(TOther[Start Day]&gt;=DAY(A209))),--(IFERROR(MOD(TOther[Start Month]-MONTH(A209)+6,6),1)=0),TOther[Amount])))</f>
        <v>0</v>
      </c>
      <c r="V209" s="8" cm="1">
        <f t="array" ref="V209">IF(A209="","",IF(COUNTIF(TOther[Frequency],$V$1)=0,0,SUMPRODUCT(--(TOther[Frequency]=$V$1),--(TOther[Start Date]&lt;=A209),--(TOther[End Date Calc]&gt;=A209),IF(B209="N",--(TOther[Start Day]=DAY(A209)),--(TOther[Start Day]&gt;=DAY(A209))),--(IFERROR(MOD(TOther[Start Month]-MONTH(A209)+12,12),1)=0),TOther[Amount])))</f>
        <v>0</v>
      </c>
      <c r="W209" s="8">
        <f>IF(A209="","",SUMIFS(TOther[Amount],TOther[Start Date],A209,TOther[Frequency],$W$1))</f>
        <v>0</v>
      </c>
      <c r="X209" s="9">
        <f t="shared" si="15"/>
        <v>0</v>
      </c>
      <c r="Y209" s="9">
        <f t="shared" si="19"/>
        <v>0</v>
      </c>
      <c r="Z209" s="8" cm="1">
        <f t="array" ref="Z209">IF(A209="","",IF(COUNTIF('2) Income'!$D$13:$D$32,"Weekly")=0,0,SUMPRODUCT(--(IFERROR(MOD(A209-'2) Income'!$F$13:$F$32,7),1)=0),--('2) Income'!$D$13:$D$32="Weekly"),--('2) Income'!$F$13:$F$32&lt;=A209),'2) Income'!$E$13:$E$32)))</f>
        <v>0</v>
      </c>
      <c r="AA209" s="8" cm="1">
        <f t="array" ref="AA209">IF(A209="","",IF(COUNTIF('2) Income'!$D$13:$D$32,"Every Other Week")=0,0,SUMPRODUCT(--(IFERROR(MOD(A209-'2) Income'!$F$13:$F$32,14),1)=0),--('2) Income'!$D$13:$D$32="Every Other Week"),--('2) Income'!$F$13:$F$32&lt;=A209),'2) Income'!$E$13:$E$32)))</f>
        <v>0</v>
      </c>
      <c r="AB209" s="8">
        <f>IF(A209="","",IF(COUNTIF('2) Income'!$D$13:$D$32,"1st and 15th")=0,0,IF(OR(DAY(A209)=1,DAY(A209)=15),SUMIFS('2) Income'!$E$13:$E$32,'2) Income'!$D$13:$D$32,"1st and 15th",'2) Income'!$F$13:$F$32,"&lt;="&amp;$A209),0)))</f>
        <v>0</v>
      </c>
      <c r="AC209" s="8">
        <f>IF(A209="","",IF(COUNTIF('2) Income'!$D$13:$D$32,"2nd Wednesday")=0,0,IF(A209=(A209-DAY(A209)+1+2*7-WEEKDAY(A209-DAY(A209)+8-4,1)),SUMIFS('2) Income'!$E$13:$E$32,'2) Income'!$D$13:$D$32,"2nd Wednesday",'2) Income'!$F$13:$F$32,"&lt;="&amp;$A209),0)))</f>
        <v>0</v>
      </c>
      <c r="AD209" s="8">
        <f>IF(A209="","",IF(COUNTIF('2) Income'!$D$13:$D$32,"3rd Wednesday")=0,0,IF(A209=(A209-DAY(A209)+1+3*7-WEEKDAY(A209-DAY(A209)+8-4,1)),SUMIFS('2) Income'!$E$13:$E$32,'2) Income'!$D$13:$D$32,"3rd Wednesday",'2) Income'!$F$13:$F$32,"&lt;="&amp;$A209),0)))</f>
        <v>0</v>
      </c>
      <c r="AE209" s="8">
        <f>IF(A209="","",IF(COUNTIF('2) Income'!$D$13:$D$32,"4th Wednesday")=0,0,IF(A209=(A209-DAY(A209)+1+4*7-WEEKDAY(A209-DAY(A209)+8-4,1)),SUMIFS('2) Income'!$E$13:$E$32,'2) Income'!$D$13:$D$32,"4th Wednesday",'2) Income'!$F$13:$F$32,"&lt;="&amp;$A209),0)))</f>
        <v>0</v>
      </c>
      <c r="AF209" s="8" cm="1">
        <f t="array" ref="AF209">IF(A209="","",IF(COUNTIF('2) Income'!$D$13:$D$32,"Every 4 Weeks")=0,0,SUMPRODUCT(--(IFERROR(MOD(A209-'2) Income'!$F$13:$F$32,28),1)=0),--('2) Income'!$D$13:$D$32="Every 4 Weeks"),--('2) Income'!$F$13:$F$32&lt;=A209),'2) Income'!$E$13:$E$32)))</f>
        <v>0</v>
      </c>
      <c r="AG209" s="8">
        <f>IF(A209="","",IF(COUNTIF('2) Income'!$D$13:$D$32,"Monthly")=0,0,IF(B209="N",SUMIFS('2) Income'!$E$13:$E$32,'2) Income'!$D$13:$D$32,"monthly",'2) Income'!$F$13:$F$32,"&lt;="&amp;$A209,'2) Income'!$I$13:$I$32,DAY(A209)),SUMIFS('2) Income'!$E$13:$E$32,'2) Income'!$D$13:$D$32,"monthly",'2) Income'!$F$13:$F$32,"&lt;="&amp;$A209,'2) Income'!$I$13:$I$32,"&gt;="&amp;DAY(A209)))))</f>
        <v>0</v>
      </c>
      <c r="AH209" s="8" cm="1">
        <f t="array" ref="AH209">IF(A209="","",IF(COUNTIF('2) Income'!$D$13:$D$32,"Yearly")=0,0,SUMPRODUCT(--('2) Income'!$D$13:$D$32="Yearly"),--('2) Income'!$F$13:$F$32&lt;=A209),IF(B209="N",--('2) Income'!$I$13:$I$32=DAY(A209)),--('2) Income'!$I$13:$I$32&gt;=DAY(A209))),--(IFERROR(MOD('2) Income'!$H$13:$H$32-MONTH(A209)+12,12),1)=0),'2) Income'!$E$13:$E$32)))</f>
        <v>0</v>
      </c>
      <c r="AI209" s="8">
        <f>IF(A209="","",IF(COUNTIF('2) Income'!$D$13:$D$32,"one-time")=0,0,SUMIFS('2) Income'!$E$13:$E$32,'2) Income'!$D$13:$D$32,"one-time",'2) Income'!$F$13:$F$32,"="&amp;$A209)))</f>
        <v>0</v>
      </c>
      <c r="AJ209" s="9">
        <f t="shared" si="16"/>
        <v>0</v>
      </c>
    </row>
    <row r="210" spans="1:36">
      <c r="A210" s="7">
        <f>IF(A209="","",IF(A209+1&lt;='1) Period'!$E$21,A209+1,""))</f>
        <v>45682</v>
      </c>
      <c r="B210" s="7" t="str">
        <f t="shared" si="17"/>
        <v>N</v>
      </c>
      <c r="C210" t="str">
        <f t="shared" si="18"/>
        <v>Y</v>
      </c>
      <c r="D210" s="8">
        <f>IF(A210="","",IF(TEXT(A210,"dddd")='4) Happy Money'!$E$23,WAllowance,0))</f>
        <v>0</v>
      </c>
      <c r="E210" s="8">
        <f>IF(A210="","",IF(B210="N",SUMIF(TMonthly[Day of the Month],DAY(A210),TMonthly[Amount]),SUMIF(TMonthly[Day of the Month],"&gt;="&amp;DAY(A210),TMonthly[Amount])))</f>
        <v>0</v>
      </c>
      <c r="F210" s="8" cm="1">
        <f t="array" ref="F210">IF(A210="","",SUMPRODUCT(--(TYearly[Due Date]&lt;=A210),IF(B210="N",--(TYearly[Day]=DAY(A210)),--(TYearly[Day]&gt;=DAY(A210))),--(IFERROR(MOD(TYearly[Month]-MONTH(A210)+12,12),1)=0),TYearly[Amount]))</f>
        <v>0</v>
      </c>
      <c r="G210" s="8">
        <f>IF(A210="","",SUMIF(TOneTime[Due Date],A210,TOneTime[Amount]))</f>
        <v>0</v>
      </c>
      <c r="H210" s="8" cm="1">
        <f t="array" ref="H210">IF(A210="","",IF(COUNTIF(TOther[Frequency],$H$1)=0,0,SUMPRODUCT(--(IFERROR(MOD(A210-TOther[Start Date],7),1)=0),--(TOther[Frequency]=$H$1),--(TOther[Start Date]&lt;=A210),--(TOther[End Date Calc]&gt;=A210),TOther[Amount])))</f>
        <v>0</v>
      </c>
      <c r="I210" s="8" cm="1">
        <f t="array" ref="I210">IF(A210="","",IF(COUNTIF(TOther[Frequency],$I$1)=0,0,SUMPRODUCT(--(IFERROR(MOD(A210-TOther[Start Date],14),1)=0),--(TOther[Frequency]=$I$1),--(TOther[Start Date]&lt;=A210),--(TOther[End Date Calc]&gt;=A210),TOther[Amount])))</f>
        <v>0</v>
      </c>
      <c r="J210" s="8">
        <f>IF(A210="","",IF(COUNTIF(TOther[Frequency],$J$1)=0,0,IF(OR(DAY(A210)=1,DAY(A210)=15),SUMIFS(TOther[Amount],TOther[Frequency],$J$1,TOther[Start Date],"&lt;="&amp;$A210,TOther[End Date Calc],"&gt;="&amp;A210),0)))</f>
        <v>0</v>
      </c>
      <c r="K210" s="8">
        <f>IF(A210="","",IF(COUNTIF(TOther[Frequency],$K$1)=0,0,IF(A210=(A210-DAY(A210)+1+2*7-WEEKDAY(A210-DAY(A210)+8-4,1)),SUMIFS(TOther[Amount],TOther[Frequency],$K$1,TOther[Start Date],"&lt;="&amp;$A210,TOther[End Date Calc],"&gt;="&amp;A210),0)))</f>
        <v>0</v>
      </c>
      <c r="L210" s="8">
        <f>IF(A210="","",IF(COUNTIF(TOther[Frequency],$L$1)=0,0,IF(A210=(A210-DAY(A210)+1+3*7-WEEKDAY(A210-DAY(A210)+8-4,1)),SUMIFS(TOther[Amount],TOther[Frequency],$L$1,TOther[Start Date],"&lt;="&amp;$A210,TOther[End Date Calc],"&gt;="&amp;A210),0)))</f>
        <v>0</v>
      </c>
      <c r="M210" s="8">
        <f>IF(A210="","",IF(COUNTIF(TOther[Frequency],$M$1)=0,0,IF(A210=(A210-DAY(A210)+1+4*7-WEEKDAY(A210-DAY(A210)+8-4,1)),SUMIFS(TOther[Amount],TOther[Frequency],$M$1,TOther[Start Date],"&lt;="&amp;$A210,TOther[End Date Calc],"&gt;="&amp;A210),0)))</f>
        <v>0</v>
      </c>
      <c r="N210" s="8" cm="1">
        <f t="array" ref="N210">IF(A210="","",IF(COUNTIF(TOther[Frequency],$N$1)=0,0,SUMPRODUCT(--(IFERROR(MOD(A210-TOther[Start Date],28),1)=0),--(TOther[Frequency]=$N$1),--(TOther[Start Date]&lt;=A210),--(TOther[End Date Calc]&gt;=A210),TOther[Amount])))</f>
        <v>0</v>
      </c>
      <c r="O210" s="8" cm="1">
        <f t="array" ref="O210">IF(A210="","",IF(COUNTIF(TOther[Frequency],$O$1)=0,0,SUMPRODUCT(--(IFERROR(MOD(A210-TOther[Start Date],42),1)=0),--(TOther[Frequency]=$O$1),--(TOther[Start Date]&lt;=A210),--(TOther[End Date Calc]&gt;=A210),TOther[Amount])))</f>
        <v>0</v>
      </c>
      <c r="P210" s="8" cm="1">
        <f t="array" ref="P210">IF(A210="","",IF(COUNTIF(TOther[Frequency],$P$1)=0,0,SUMPRODUCT(--(IFERROR(MOD(A210-TOther[Start Date],56),1)=0),--(TOther[Frequency]=$P$1),--(TOther[Start Date]&lt;=A210),--(TOther[End Date Calc]&gt;=A210),TOther[Amount])))</f>
        <v>0</v>
      </c>
      <c r="Q210" s="8">
        <f>IF(A210="","",IF(COUNTIF(TOther[Frequency],$Q$1)=0,0,IF(B210="N",SUMIFS(TOther[Amount],TOther[Frequency],$Q$1,TOther[Start Date],"&lt;="&amp;$A210,TOther[End Date Calc],"&gt;="&amp;A210,TOther[Start Day],DAY(A210)),SUMIFS(TOther[Amount],TOther[Frequency],$Q$1,TOther[Start Date],"&lt;="&amp;$A210,TOther[End Date Calc],"&gt;="&amp;A210,TOther[Start Day],"&gt;="&amp;DAY(A210)))))</f>
        <v>0</v>
      </c>
      <c r="R210" s="8" cm="1">
        <f t="array" ref="R210">IF(A210="","",IF(COUNTIF(TOther[Frequency],R$1)=0,0,SUMPRODUCT(--(TOther[Frequency]=R$1),--(TOther[Start Date]&lt;=A210),--(TOther[End Date Calc]&gt;=A210),IF(B210="N",--(TOther[Start Day]=DAY(A210)),--(TOther[Start Day]&gt;=DAY(A210))),--(IFERROR(MOD(TOther[Start Month]-MONTH(A210)+2,2),1)=0),TOther[Amount])))</f>
        <v>0</v>
      </c>
      <c r="S210" s="8" cm="1">
        <f t="array" ref="S210">IF(A210="","",IF(COUNTIF(TOther[Frequency],S$1)=0,0,SUMPRODUCT(--(TOther[Frequency]=S$1),--(TOther[Start Date]&lt;=A210),--(TOther[End Date Calc]&gt;=A210),IF(B210="N",--(TOther[Start Day]=DAY(A210)),--(TOther[Start Day]&gt;=DAY(A210))),--(IFERROR(MOD(TOther[Start Month]-MONTH(A210)+3,3),1)=0),TOther[Amount])))</f>
        <v>0</v>
      </c>
      <c r="T210" s="8" cm="1">
        <f t="array" ref="T210">IF($A210="","",IF(COUNTIF(TOther[Frequency],T$1)=0,0,SUMPRODUCT(--(TOther[Frequency]=T$1),--(TOther[Start Date]&lt;=$A210),--(TOther[End Date Calc]&gt;=$A210),IF($B210="N",--(TOther[Start Day]=DAY($A210)),--(TOther[Start Day]&gt;=DAY($A210))),--(IFERROR(MOD(TOther[Start Month]-MONTH($A210)+4,4),1)=0),TOther[Amount])))</f>
        <v>0</v>
      </c>
      <c r="U210" s="8" cm="1">
        <f t="array" ref="U210">IF(A210="","",IF(COUNTIF(TOther[Frequency],$U$1)=0,0,SUMPRODUCT(--(TOther[Frequency]=$U$1),--(TOther[Start Date]&lt;=A210),--(TOther[End Date Calc]&gt;=A210),IF(B210="N",--(TOther[Start Day]=DAY(A210)),--(TOther[Start Day]&gt;=DAY(A210))),--(IFERROR(MOD(TOther[Start Month]-MONTH(A210)+6,6),1)=0),TOther[Amount])))</f>
        <v>0</v>
      </c>
      <c r="V210" s="8" cm="1">
        <f t="array" ref="V210">IF(A210="","",IF(COUNTIF(TOther[Frequency],$V$1)=0,0,SUMPRODUCT(--(TOther[Frequency]=$V$1),--(TOther[Start Date]&lt;=A210),--(TOther[End Date Calc]&gt;=A210),IF(B210="N",--(TOther[Start Day]=DAY(A210)),--(TOther[Start Day]&gt;=DAY(A210))),--(IFERROR(MOD(TOther[Start Month]-MONTH(A210)+12,12),1)=0),TOther[Amount])))</f>
        <v>0</v>
      </c>
      <c r="W210" s="8">
        <f>IF(A210="","",SUMIFS(TOther[Amount],TOther[Start Date],A210,TOther[Frequency],$W$1))</f>
        <v>0</v>
      </c>
      <c r="X210" s="9">
        <f t="shared" si="15"/>
        <v>0</v>
      </c>
      <c r="Y210" s="9">
        <f t="shared" si="19"/>
        <v>0</v>
      </c>
      <c r="Z210" s="8" cm="1">
        <f t="array" ref="Z210">IF(A210="","",IF(COUNTIF('2) Income'!$D$13:$D$32,"Weekly")=0,0,SUMPRODUCT(--(IFERROR(MOD(A210-'2) Income'!$F$13:$F$32,7),1)=0),--('2) Income'!$D$13:$D$32="Weekly"),--('2) Income'!$F$13:$F$32&lt;=A210),'2) Income'!$E$13:$E$32)))</f>
        <v>0</v>
      </c>
      <c r="AA210" s="8" cm="1">
        <f t="array" ref="AA210">IF(A210="","",IF(COUNTIF('2) Income'!$D$13:$D$32,"Every Other Week")=0,0,SUMPRODUCT(--(IFERROR(MOD(A210-'2) Income'!$F$13:$F$32,14),1)=0),--('2) Income'!$D$13:$D$32="Every Other Week"),--('2) Income'!$F$13:$F$32&lt;=A210),'2) Income'!$E$13:$E$32)))</f>
        <v>0</v>
      </c>
      <c r="AB210" s="8">
        <f>IF(A210="","",IF(COUNTIF('2) Income'!$D$13:$D$32,"1st and 15th")=0,0,IF(OR(DAY(A210)=1,DAY(A210)=15),SUMIFS('2) Income'!$E$13:$E$32,'2) Income'!$D$13:$D$32,"1st and 15th",'2) Income'!$F$13:$F$32,"&lt;="&amp;$A210),0)))</f>
        <v>0</v>
      </c>
      <c r="AC210" s="8">
        <f>IF(A210="","",IF(COUNTIF('2) Income'!$D$13:$D$32,"2nd Wednesday")=0,0,IF(A210=(A210-DAY(A210)+1+2*7-WEEKDAY(A210-DAY(A210)+8-4,1)),SUMIFS('2) Income'!$E$13:$E$32,'2) Income'!$D$13:$D$32,"2nd Wednesday",'2) Income'!$F$13:$F$32,"&lt;="&amp;$A210),0)))</f>
        <v>0</v>
      </c>
      <c r="AD210" s="8">
        <f>IF(A210="","",IF(COUNTIF('2) Income'!$D$13:$D$32,"3rd Wednesday")=0,0,IF(A210=(A210-DAY(A210)+1+3*7-WEEKDAY(A210-DAY(A210)+8-4,1)),SUMIFS('2) Income'!$E$13:$E$32,'2) Income'!$D$13:$D$32,"3rd Wednesday",'2) Income'!$F$13:$F$32,"&lt;="&amp;$A210),0)))</f>
        <v>0</v>
      </c>
      <c r="AE210" s="8">
        <f>IF(A210="","",IF(COUNTIF('2) Income'!$D$13:$D$32,"4th Wednesday")=0,0,IF(A210=(A210-DAY(A210)+1+4*7-WEEKDAY(A210-DAY(A210)+8-4,1)),SUMIFS('2) Income'!$E$13:$E$32,'2) Income'!$D$13:$D$32,"4th Wednesday",'2) Income'!$F$13:$F$32,"&lt;="&amp;$A210),0)))</f>
        <v>0</v>
      </c>
      <c r="AF210" s="8" cm="1">
        <f t="array" ref="AF210">IF(A210="","",IF(COUNTIF('2) Income'!$D$13:$D$32,"Every 4 Weeks")=0,0,SUMPRODUCT(--(IFERROR(MOD(A210-'2) Income'!$F$13:$F$32,28),1)=0),--('2) Income'!$D$13:$D$32="Every 4 Weeks"),--('2) Income'!$F$13:$F$32&lt;=A210),'2) Income'!$E$13:$E$32)))</f>
        <v>0</v>
      </c>
      <c r="AG210" s="8">
        <f>IF(A210="","",IF(COUNTIF('2) Income'!$D$13:$D$32,"Monthly")=0,0,IF(B210="N",SUMIFS('2) Income'!$E$13:$E$32,'2) Income'!$D$13:$D$32,"monthly",'2) Income'!$F$13:$F$32,"&lt;="&amp;$A210,'2) Income'!$I$13:$I$32,DAY(A210)),SUMIFS('2) Income'!$E$13:$E$32,'2) Income'!$D$13:$D$32,"monthly",'2) Income'!$F$13:$F$32,"&lt;="&amp;$A210,'2) Income'!$I$13:$I$32,"&gt;="&amp;DAY(A210)))))</f>
        <v>0</v>
      </c>
      <c r="AH210" s="8" cm="1">
        <f t="array" ref="AH210">IF(A210="","",IF(COUNTIF('2) Income'!$D$13:$D$32,"Yearly")=0,0,SUMPRODUCT(--('2) Income'!$D$13:$D$32="Yearly"),--('2) Income'!$F$13:$F$32&lt;=A210),IF(B210="N",--('2) Income'!$I$13:$I$32=DAY(A210)),--('2) Income'!$I$13:$I$32&gt;=DAY(A210))),--(IFERROR(MOD('2) Income'!$H$13:$H$32-MONTH(A210)+12,12),1)=0),'2) Income'!$E$13:$E$32)))</f>
        <v>0</v>
      </c>
      <c r="AI210" s="8">
        <f>IF(A210="","",IF(COUNTIF('2) Income'!$D$13:$D$32,"one-time")=0,0,SUMIFS('2) Income'!$E$13:$E$32,'2) Income'!$D$13:$D$32,"one-time",'2) Income'!$F$13:$F$32,"="&amp;$A210)))</f>
        <v>0</v>
      </c>
      <c r="AJ210" s="9">
        <f t="shared" si="16"/>
        <v>0</v>
      </c>
    </row>
    <row r="211" spans="1:36">
      <c r="A211" s="7">
        <f>IF(A210="","",IF(A210+1&lt;='1) Period'!$E$21,A210+1,""))</f>
        <v>45683</v>
      </c>
      <c r="B211" s="7" t="str">
        <f t="shared" si="17"/>
        <v>N</v>
      </c>
      <c r="C211" t="str">
        <f t="shared" si="18"/>
        <v>Y</v>
      </c>
      <c r="D211" s="8">
        <f>IF(A211="","",IF(TEXT(A211,"dddd")='4) Happy Money'!$E$23,WAllowance,0))</f>
        <v>0</v>
      </c>
      <c r="E211" s="8">
        <f>IF(A211="","",IF(B211="N",SUMIF(TMonthly[Day of the Month],DAY(A211),TMonthly[Amount]),SUMIF(TMonthly[Day of the Month],"&gt;="&amp;DAY(A211),TMonthly[Amount])))</f>
        <v>0</v>
      </c>
      <c r="F211" s="8" cm="1">
        <f t="array" ref="F211">IF(A211="","",SUMPRODUCT(--(TYearly[Due Date]&lt;=A211),IF(B211="N",--(TYearly[Day]=DAY(A211)),--(TYearly[Day]&gt;=DAY(A211))),--(IFERROR(MOD(TYearly[Month]-MONTH(A211)+12,12),1)=0),TYearly[Amount]))</f>
        <v>0</v>
      </c>
      <c r="G211" s="8">
        <f>IF(A211="","",SUMIF(TOneTime[Due Date],A211,TOneTime[Amount]))</f>
        <v>0</v>
      </c>
      <c r="H211" s="8" cm="1">
        <f t="array" ref="H211">IF(A211="","",IF(COUNTIF(TOther[Frequency],$H$1)=0,0,SUMPRODUCT(--(IFERROR(MOD(A211-TOther[Start Date],7),1)=0),--(TOther[Frequency]=$H$1),--(TOther[Start Date]&lt;=A211),--(TOther[End Date Calc]&gt;=A211),TOther[Amount])))</f>
        <v>0</v>
      </c>
      <c r="I211" s="8" cm="1">
        <f t="array" ref="I211">IF(A211="","",IF(COUNTIF(TOther[Frequency],$I$1)=0,0,SUMPRODUCT(--(IFERROR(MOD(A211-TOther[Start Date],14),1)=0),--(TOther[Frequency]=$I$1),--(TOther[Start Date]&lt;=A211),--(TOther[End Date Calc]&gt;=A211),TOther[Amount])))</f>
        <v>0</v>
      </c>
      <c r="J211" s="8">
        <f>IF(A211="","",IF(COUNTIF(TOther[Frequency],$J$1)=0,0,IF(OR(DAY(A211)=1,DAY(A211)=15),SUMIFS(TOther[Amount],TOther[Frequency],$J$1,TOther[Start Date],"&lt;="&amp;$A211,TOther[End Date Calc],"&gt;="&amp;A211),0)))</f>
        <v>0</v>
      </c>
      <c r="K211" s="8">
        <f>IF(A211="","",IF(COUNTIF(TOther[Frequency],$K$1)=0,0,IF(A211=(A211-DAY(A211)+1+2*7-WEEKDAY(A211-DAY(A211)+8-4,1)),SUMIFS(TOther[Amount],TOther[Frequency],$K$1,TOther[Start Date],"&lt;="&amp;$A211,TOther[End Date Calc],"&gt;="&amp;A211),0)))</f>
        <v>0</v>
      </c>
      <c r="L211" s="8">
        <f>IF(A211="","",IF(COUNTIF(TOther[Frequency],$L$1)=0,0,IF(A211=(A211-DAY(A211)+1+3*7-WEEKDAY(A211-DAY(A211)+8-4,1)),SUMIFS(TOther[Amount],TOther[Frequency],$L$1,TOther[Start Date],"&lt;="&amp;$A211,TOther[End Date Calc],"&gt;="&amp;A211),0)))</f>
        <v>0</v>
      </c>
      <c r="M211" s="8">
        <f>IF(A211="","",IF(COUNTIF(TOther[Frequency],$M$1)=0,0,IF(A211=(A211-DAY(A211)+1+4*7-WEEKDAY(A211-DAY(A211)+8-4,1)),SUMIFS(TOther[Amount],TOther[Frequency],$M$1,TOther[Start Date],"&lt;="&amp;$A211,TOther[End Date Calc],"&gt;="&amp;A211),0)))</f>
        <v>0</v>
      </c>
      <c r="N211" s="8" cm="1">
        <f t="array" ref="N211">IF(A211="","",IF(COUNTIF(TOther[Frequency],$N$1)=0,0,SUMPRODUCT(--(IFERROR(MOD(A211-TOther[Start Date],28),1)=0),--(TOther[Frequency]=$N$1),--(TOther[Start Date]&lt;=A211),--(TOther[End Date Calc]&gt;=A211),TOther[Amount])))</f>
        <v>0</v>
      </c>
      <c r="O211" s="8" cm="1">
        <f t="array" ref="O211">IF(A211="","",IF(COUNTIF(TOther[Frequency],$O$1)=0,0,SUMPRODUCT(--(IFERROR(MOD(A211-TOther[Start Date],42),1)=0),--(TOther[Frequency]=$O$1),--(TOther[Start Date]&lt;=A211),--(TOther[End Date Calc]&gt;=A211),TOther[Amount])))</f>
        <v>0</v>
      </c>
      <c r="P211" s="8" cm="1">
        <f t="array" ref="P211">IF(A211="","",IF(COUNTIF(TOther[Frequency],$P$1)=0,0,SUMPRODUCT(--(IFERROR(MOD(A211-TOther[Start Date],56),1)=0),--(TOther[Frequency]=$P$1),--(TOther[Start Date]&lt;=A211),--(TOther[End Date Calc]&gt;=A211),TOther[Amount])))</f>
        <v>0</v>
      </c>
      <c r="Q211" s="8">
        <f>IF(A211="","",IF(COUNTIF(TOther[Frequency],$Q$1)=0,0,IF(B211="N",SUMIFS(TOther[Amount],TOther[Frequency],$Q$1,TOther[Start Date],"&lt;="&amp;$A211,TOther[End Date Calc],"&gt;="&amp;A211,TOther[Start Day],DAY(A211)),SUMIFS(TOther[Amount],TOther[Frequency],$Q$1,TOther[Start Date],"&lt;="&amp;$A211,TOther[End Date Calc],"&gt;="&amp;A211,TOther[Start Day],"&gt;="&amp;DAY(A211)))))</f>
        <v>0</v>
      </c>
      <c r="R211" s="8" cm="1">
        <f t="array" ref="R211">IF(A211="","",IF(COUNTIF(TOther[Frequency],R$1)=0,0,SUMPRODUCT(--(TOther[Frequency]=R$1),--(TOther[Start Date]&lt;=A211),--(TOther[End Date Calc]&gt;=A211),IF(B211="N",--(TOther[Start Day]=DAY(A211)),--(TOther[Start Day]&gt;=DAY(A211))),--(IFERROR(MOD(TOther[Start Month]-MONTH(A211)+2,2),1)=0),TOther[Amount])))</f>
        <v>0</v>
      </c>
      <c r="S211" s="8" cm="1">
        <f t="array" ref="S211">IF(A211="","",IF(COUNTIF(TOther[Frequency],S$1)=0,0,SUMPRODUCT(--(TOther[Frequency]=S$1),--(TOther[Start Date]&lt;=A211),--(TOther[End Date Calc]&gt;=A211),IF(B211="N",--(TOther[Start Day]=DAY(A211)),--(TOther[Start Day]&gt;=DAY(A211))),--(IFERROR(MOD(TOther[Start Month]-MONTH(A211)+3,3),1)=0),TOther[Amount])))</f>
        <v>0</v>
      </c>
      <c r="T211" s="8" cm="1">
        <f t="array" ref="T211">IF($A211="","",IF(COUNTIF(TOther[Frequency],T$1)=0,0,SUMPRODUCT(--(TOther[Frequency]=T$1),--(TOther[Start Date]&lt;=$A211),--(TOther[End Date Calc]&gt;=$A211),IF($B211="N",--(TOther[Start Day]=DAY($A211)),--(TOther[Start Day]&gt;=DAY($A211))),--(IFERROR(MOD(TOther[Start Month]-MONTH($A211)+4,4),1)=0),TOther[Amount])))</f>
        <v>0</v>
      </c>
      <c r="U211" s="8" cm="1">
        <f t="array" ref="U211">IF(A211="","",IF(COUNTIF(TOther[Frequency],$U$1)=0,0,SUMPRODUCT(--(TOther[Frequency]=$U$1),--(TOther[Start Date]&lt;=A211),--(TOther[End Date Calc]&gt;=A211),IF(B211="N",--(TOther[Start Day]=DAY(A211)),--(TOther[Start Day]&gt;=DAY(A211))),--(IFERROR(MOD(TOther[Start Month]-MONTH(A211)+6,6),1)=0),TOther[Amount])))</f>
        <v>0</v>
      </c>
      <c r="V211" s="8" cm="1">
        <f t="array" ref="V211">IF(A211="","",IF(COUNTIF(TOther[Frequency],$V$1)=0,0,SUMPRODUCT(--(TOther[Frequency]=$V$1),--(TOther[Start Date]&lt;=A211),--(TOther[End Date Calc]&gt;=A211),IF(B211="N",--(TOther[Start Day]=DAY(A211)),--(TOther[Start Day]&gt;=DAY(A211))),--(IFERROR(MOD(TOther[Start Month]-MONTH(A211)+12,12),1)=0),TOther[Amount])))</f>
        <v>0</v>
      </c>
      <c r="W211" s="8">
        <f>IF(A211="","",SUMIFS(TOther[Amount],TOther[Start Date],A211,TOther[Frequency],$W$1))</f>
        <v>0</v>
      </c>
      <c r="X211" s="9">
        <f t="shared" si="15"/>
        <v>0</v>
      </c>
      <c r="Y211" s="9">
        <f t="shared" si="19"/>
        <v>0</v>
      </c>
      <c r="Z211" s="8" cm="1">
        <f t="array" ref="Z211">IF(A211="","",IF(COUNTIF('2) Income'!$D$13:$D$32,"Weekly")=0,0,SUMPRODUCT(--(IFERROR(MOD(A211-'2) Income'!$F$13:$F$32,7),1)=0),--('2) Income'!$D$13:$D$32="Weekly"),--('2) Income'!$F$13:$F$32&lt;=A211),'2) Income'!$E$13:$E$32)))</f>
        <v>0</v>
      </c>
      <c r="AA211" s="8" cm="1">
        <f t="array" ref="AA211">IF(A211="","",IF(COUNTIF('2) Income'!$D$13:$D$32,"Every Other Week")=0,0,SUMPRODUCT(--(IFERROR(MOD(A211-'2) Income'!$F$13:$F$32,14),1)=0),--('2) Income'!$D$13:$D$32="Every Other Week"),--('2) Income'!$F$13:$F$32&lt;=A211),'2) Income'!$E$13:$E$32)))</f>
        <v>0</v>
      </c>
      <c r="AB211" s="8">
        <f>IF(A211="","",IF(COUNTIF('2) Income'!$D$13:$D$32,"1st and 15th")=0,0,IF(OR(DAY(A211)=1,DAY(A211)=15),SUMIFS('2) Income'!$E$13:$E$32,'2) Income'!$D$13:$D$32,"1st and 15th",'2) Income'!$F$13:$F$32,"&lt;="&amp;$A211),0)))</f>
        <v>0</v>
      </c>
      <c r="AC211" s="8">
        <f>IF(A211="","",IF(COUNTIF('2) Income'!$D$13:$D$32,"2nd Wednesday")=0,0,IF(A211=(A211-DAY(A211)+1+2*7-WEEKDAY(A211-DAY(A211)+8-4,1)),SUMIFS('2) Income'!$E$13:$E$32,'2) Income'!$D$13:$D$32,"2nd Wednesday",'2) Income'!$F$13:$F$32,"&lt;="&amp;$A211),0)))</f>
        <v>0</v>
      </c>
      <c r="AD211" s="8">
        <f>IF(A211="","",IF(COUNTIF('2) Income'!$D$13:$D$32,"3rd Wednesday")=0,0,IF(A211=(A211-DAY(A211)+1+3*7-WEEKDAY(A211-DAY(A211)+8-4,1)),SUMIFS('2) Income'!$E$13:$E$32,'2) Income'!$D$13:$D$32,"3rd Wednesday",'2) Income'!$F$13:$F$32,"&lt;="&amp;$A211),0)))</f>
        <v>0</v>
      </c>
      <c r="AE211" s="8">
        <f>IF(A211="","",IF(COUNTIF('2) Income'!$D$13:$D$32,"4th Wednesday")=0,0,IF(A211=(A211-DAY(A211)+1+4*7-WEEKDAY(A211-DAY(A211)+8-4,1)),SUMIFS('2) Income'!$E$13:$E$32,'2) Income'!$D$13:$D$32,"4th Wednesday",'2) Income'!$F$13:$F$32,"&lt;="&amp;$A211),0)))</f>
        <v>0</v>
      </c>
      <c r="AF211" s="8" cm="1">
        <f t="array" ref="AF211">IF(A211="","",IF(COUNTIF('2) Income'!$D$13:$D$32,"Every 4 Weeks")=0,0,SUMPRODUCT(--(IFERROR(MOD(A211-'2) Income'!$F$13:$F$32,28),1)=0),--('2) Income'!$D$13:$D$32="Every 4 Weeks"),--('2) Income'!$F$13:$F$32&lt;=A211),'2) Income'!$E$13:$E$32)))</f>
        <v>0</v>
      </c>
      <c r="AG211" s="8">
        <f>IF(A211="","",IF(COUNTIF('2) Income'!$D$13:$D$32,"Monthly")=0,0,IF(B211="N",SUMIFS('2) Income'!$E$13:$E$32,'2) Income'!$D$13:$D$32,"monthly",'2) Income'!$F$13:$F$32,"&lt;="&amp;$A211,'2) Income'!$I$13:$I$32,DAY(A211)),SUMIFS('2) Income'!$E$13:$E$32,'2) Income'!$D$13:$D$32,"monthly",'2) Income'!$F$13:$F$32,"&lt;="&amp;$A211,'2) Income'!$I$13:$I$32,"&gt;="&amp;DAY(A211)))))</f>
        <v>0</v>
      </c>
      <c r="AH211" s="8" cm="1">
        <f t="array" ref="AH211">IF(A211="","",IF(COUNTIF('2) Income'!$D$13:$D$32,"Yearly")=0,0,SUMPRODUCT(--('2) Income'!$D$13:$D$32="Yearly"),--('2) Income'!$F$13:$F$32&lt;=A211),IF(B211="N",--('2) Income'!$I$13:$I$32=DAY(A211)),--('2) Income'!$I$13:$I$32&gt;=DAY(A211))),--(IFERROR(MOD('2) Income'!$H$13:$H$32-MONTH(A211)+12,12),1)=0),'2) Income'!$E$13:$E$32)))</f>
        <v>0</v>
      </c>
      <c r="AI211" s="8">
        <f>IF(A211="","",IF(COUNTIF('2) Income'!$D$13:$D$32,"one-time")=0,0,SUMIFS('2) Income'!$E$13:$E$32,'2) Income'!$D$13:$D$32,"one-time",'2) Income'!$F$13:$F$32,"="&amp;$A211)))</f>
        <v>0</v>
      </c>
      <c r="AJ211" s="9">
        <f t="shared" si="16"/>
        <v>0</v>
      </c>
    </row>
    <row r="212" spans="1:36">
      <c r="A212" s="7">
        <f>IF(A211="","",IF(A211+1&lt;='1) Period'!$E$21,A211+1,""))</f>
        <v>45684</v>
      </c>
      <c r="B212" s="7" t="str">
        <f t="shared" si="17"/>
        <v>N</v>
      </c>
      <c r="C212" t="str">
        <f t="shared" si="18"/>
        <v>F</v>
      </c>
      <c r="D212" s="8">
        <f>IF(A212="","",IF(TEXT(A212,"dddd")='4) Happy Money'!$E$23,WAllowance,0))</f>
        <v>400</v>
      </c>
      <c r="E212" s="8">
        <f>IF(A212="","",IF(B212="N",SUMIF(TMonthly[Day of the Month],DAY(A212),TMonthly[Amount]),SUMIF(TMonthly[Day of the Month],"&gt;="&amp;DAY(A212),TMonthly[Amount])))</f>
        <v>100</v>
      </c>
      <c r="F212" s="8" cm="1">
        <f t="array" ref="F212">IF(A212="","",SUMPRODUCT(--(TYearly[Due Date]&lt;=A212),IF(B212="N",--(TYearly[Day]=DAY(A212)),--(TYearly[Day]&gt;=DAY(A212))),--(IFERROR(MOD(TYearly[Month]-MONTH(A212)+12,12),1)=0),TYearly[Amount]))</f>
        <v>0</v>
      </c>
      <c r="G212" s="8">
        <f>IF(A212="","",SUMIF(TOneTime[Due Date],A212,TOneTime[Amount]))</f>
        <v>0</v>
      </c>
      <c r="H212" s="8" cm="1">
        <f t="array" ref="H212">IF(A212="","",IF(COUNTIF(TOther[Frequency],$H$1)=0,0,SUMPRODUCT(--(IFERROR(MOD(A212-TOther[Start Date],7),1)=0),--(TOther[Frequency]=$H$1),--(TOther[Start Date]&lt;=A212),--(TOther[End Date Calc]&gt;=A212),TOther[Amount])))</f>
        <v>0</v>
      </c>
      <c r="I212" s="8" cm="1">
        <f t="array" ref="I212">IF(A212="","",IF(COUNTIF(TOther[Frequency],$I$1)=0,0,SUMPRODUCT(--(IFERROR(MOD(A212-TOther[Start Date],14),1)=0),--(TOther[Frequency]=$I$1),--(TOther[Start Date]&lt;=A212),--(TOther[End Date Calc]&gt;=A212),TOther[Amount])))</f>
        <v>0</v>
      </c>
      <c r="J212" s="8">
        <f>IF(A212="","",IF(COUNTIF(TOther[Frequency],$J$1)=0,0,IF(OR(DAY(A212)=1,DAY(A212)=15),SUMIFS(TOther[Amount],TOther[Frequency],$J$1,TOther[Start Date],"&lt;="&amp;$A212,TOther[End Date Calc],"&gt;="&amp;A212),0)))</f>
        <v>0</v>
      </c>
      <c r="K212" s="8">
        <f>IF(A212="","",IF(COUNTIF(TOther[Frequency],$K$1)=0,0,IF(A212=(A212-DAY(A212)+1+2*7-WEEKDAY(A212-DAY(A212)+8-4,1)),SUMIFS(TOther[Amount],TOther[Frequency],$K$1,TOther[Start Date],"&lt;="&amp;$A212,TOther[End Date Calc],"&gt;="&amp;A212),0)))</f>
        <v>0</v>
      </c>
      <c r="L212" s="8">
        <f>IF(A212="","",IF(COUNTIF(TOther[Frequency],$L$1)=0,0,IF(A212=(A212-DAY(A212)+1+3*7-WEEKDAY(A212-DAY(A212)+8-4,1)),SUMIFS(TOther[Amount],TOther[Frequency],$L$1,TOther[Start Date],"&lt;="&amp;$A212,TOther[End Date Calc],"&gt;="&amp;A212),0)))</f>
        <v>0</v>
      </c>
      <c r="M212" s="8">
        <f>IF(A212="","",IF(COUNTIF(TOther[Frequency],$M$1)=0,0,IF(A212=(A212-DAY(A212)+1+4*7-WEEKDAY(A212-DAY(A212)+8-4,1)),SUMIFS(TOther[Amount],TOther[Frequency],$M$1,TOther[Start Date],"&lt;="&amp;$A212,TOther[End Date Calc],"&gt;="&amp;A212),0)))</f>
        <v>0</v>
      </c>
      <c r="N212" s="8" cm="1">
        <f t="array" ref="N212">IF(A212="","",IF(COUNTIF(TOther[Frequency],$N$1)=0,0,SUMPRODUCT(--(IFERROR(MOD(A212-TOther[Start Date],28),1)=0),--(TOther[Frequency]=$N$1),--(TOther[Start Date]&lt;=A212),--(TOther[End Date Calc]&gt;=A212),TOther[Amount])))</f>
        <v>0</v>
      </c>
      <c r="O212" s="8" cm="1">
        <f t="array" ref="O212">IF(A212="","",IF(COUNTIF(TOther[Frequency],$O$1)=0,0,SUMPRODUCT(--(IFERROR(MOD(A212-TOther[Start Date],42),1)=0),--(TOther[Frequency]=$O$1),--(TOther[Start Date]&lt;=A212),--(TOther[End Date Calc]&gt;=A212),TOther[Amount])))</f>
        <v>0</v>
      </c>
      <c r="P212" s="8" cm="1">
        <f t="array" ref="P212">IF(A212="","",IF(COUNTIF(TOther[Frequency],$P$1)=0,0,SUMPRODUCT(--(IFERROR(MOD(A212-TOther[Start Date],56),1)=0),--(TOther[Frequency]=$P$1),--(TOther[Start Date]&lt;=A212),--(TOther[End Date Calc]&gt;=A212),TOther[Amount])))</f>
        <v>0</v>
      </c>
      <c r="Q212" s="8">
        <f>IF(A212="","",IF(COUNTIF(TOther[Frequency],$Q$1)=0,0,IF(B212="N",SUMIFS(TOther[Amount],TOther[Frequency],$Q$1,TOther[Start Date],"&lt;="&amp;$A212,TOther[End Date Calc],"&gt;="&amp;A212,TOther[Start Day],DAY(A212)),SUMIFS(TOther[Amount],TOther[Frequency],$Q$1,TOther[Start Date],"&lt;="&amp;$A212,TOther[End Date Calc],"&gt;="&amp;A212,TOther[Start Day],"&gt;="&amp;DAY(A212)))))</f>
        <v>0</v>
      </c>
      <c r="R212" s="8" cm="1">
        <f t="array" ref="R212">IF(A212="","",IF(COUNTIF(TOther[Frequency],R$1)=0,0,SUMPRODUCT(--(TOther[Frequency]=R$1),--(TOther[Start Date]&lt;=A212),--(TOther[End Date Calc]&gt;=A212),IF(B212="N",--(TOther[Start Day]=DAY(A212)),--(TOther[Start Day]&gt;=DAY(A212))),--(IFERROR(MOD(TOther[Start Month]-MONTH(A212)+2,2),1)=0),TOther[Amount])))</f>
        <v>0</v>
      </c>
      <c r="S212" s="8" cm="1">
        <f t="array" ref="S212">IF(A212="","",IF(COUNTIF(TOther[Frequency],S$1)=0,0,SUMPRODUCT(--(TOther[Frequency]=S$1),--(TOther[Start Date]&lt;=A212),--(TOther[End Date Calc]&gt;=A212),IF(B212="N",--(TOther[Start Day]=DAY(A212)),--(TOther[Start Day]&gt;=DAY(A212))),--(IFERROR(MOD(TOther[Start Month]-MONTH(A212)+3,3),1)=0),TOther[Amount])))</f>
        <v>0</v>
      </c>
      <c r="T212" s="8" cm="1">
        <f t="array" ref="T212">IF($A212="","",IF(COUNTIF(TOther[Frequency],T$1)=0,0,SUMPRODUCT(--(TOther[Frequency]=T$1),--(TOther[Start Date]&lt;=$A212),--(TOther[End Date Calc]&gt;=$A212),IF($B212="N",--(TOther[Start Day]=DAY($A212)),--(TOther[Start Day]&gt;=DAY($A212))),--(IFERROR(MOD(TOther[Start Month]-MONTH($A212)+4,4),1)=0),TOther[Amount])))</f>
        <v>0</v>
      </c>
      <c r="U212" s="8" cm="1">
        <f t="array" ref="U212">IF(A212="","",IF(COUNTIF(TOther[Frequency],$U$1)=0,0,SUMPRODUCT(--(TOther[Frequency]=$U$1),--(TOther[Start Date]&lt;=A212),--(TOther[End Date Calc]&gt;=A212),IF(B212="N",--(TOther[Start Day]=DAY(A212)),--(TOther[Start Day]&gt;=DAY(A212))),--(IFERROR(MOD(TOther[Start Month]-MONTH(A212)+6,6),1)=0),TOther[Amount])))</f>
        <v>0</v>
      </c>
      <c r="V212" s="8" cm="1">
        <f t="array" ref="V212">IF(A212="","",IF(COUNTIF(TOther[Frequency],$V$1)=0,0,SUMPRODUCT(--(TOther[Frequency]=$V$1),--(TOther[Start Date]&lt;=A212),--(TOther[End Date Calc]&gt;=A212),IF(B212="N",--(TOther[Start Day]=DAY(A212)),--(TOther[Start Day]&gt;=DAY(A212))),--(IFERROR(MOD(TOther[Start Month]-MONTH(A212)+12,12),1)=0),TOther[Amount])))</f>
        <v>0</v>
      </c>
      <c r="W212" s="8">
        <f>IF(A212="","",SUMIFS(TOther[Amount],TOther[Start Date],A212,TOther[Frequency],$W$1))</f>
        <v>0</v>
      </c>
      <c r="X212" s="9">
        <f t="shared" si="15"/>
        <v>100</v>
      </c>
      <c r="Y212" s="9">
        <f t="shared" si="19"/>
        <v>0</v>
      </c>
      <c r="Z212" s="8" cm="1">
        <f t="array" ref="Z212">IF(A212="","",IF(COUNTIF('2) Income'!$D$13:$D$32,"Weekly")=0,0,SUMPRODUCT(--(IFERROR(MOD(A212-'2) Income'!$F$13:$F$32,7),1)=0),--('2) Income'!$D$13:$D$32="Weekly"),--('2) Income'!$F$13:$F$32&lt;=A212),'2) Income'!$E$13:$E$32)))</f>
        <v>0</v>
      </c>
      <c r="AA212" s="8" cm="1">
        <f t="array" ref="AA212">IF(A212="","",IF(COUNTIF('2) Income'!$D$13:$D$32,"Every Other Week")=0,0,SUMPRODUCT(--(IFERROR(MOD(A212-'2) Income'!$F$13:$F$32,14),1)=0),--('2) Income'!$D$13:$D$32="Every Other Week"),--('2) Income'!$F$13:$F$32&lt;=A212),'2) Income'!$E$13:$E$32)))</f>
        <v>0</v>
      </c>
      <c r="AB212" s="8">
        <f>IF(A212="","",IF(COUNTIF('2) Income'!$D$13:$D$32,"1st and 15th")=0,0,IF(OR(DAY(A212)=1,DAY(A212)=15),SUMIFS('2) Income'!$E$13:$E$32,'2) Income'!$D$13:$D$32,"1st and 15th",'2) Income'!$F$13:$F$32,"&lt;="&amp;$A212),0)))</f>
        <v>0</v>
      </c>
      <c r="AC212" s="8">
        <f>IF(A212="","",IF(COUNTIF('2) Income'!$D$13:$D$32,"2nd Wednesday")=0,0,IF(A212=(A212-DAY(A212)+1+2*7-WEEKDAY(A212-DAY(A212)+8-4,1)),SUMIFS('2) Income'!$E$13:$E$32,'2) Income'!$D$13:$D$32,"2nd Wednesday",'2) Income'!$F$13:$F$32,"&lt;="&amp;$A212),0)))</f>
        <v>0</v>
      </c>
      <c r="AD212" s="8">
        <f>IF(A212="","",IF(COUNTIF('2) Income'!$D$13:$D$32,"3rd Wednesday")=0,0,IF(A212=(A212-DAY(A212)+1+3*7-WEEKDAY(A212-DAY(A212)+8-4,1)),SUMIFS('2) Income'!$E$13:$E$32,'2) Income'!$D$13:$D$32,"3rd Wednesday",'2) Income'!$F$13:$F$32,"&lt;="&amp;$A212),0)))</f>
        <v>0</v>
      </c>
      <c r="AE212" s="8">
        <f>IF(A212="","",IF(COUNTIF('2) Income'!$D$13:$D$32,"4th Wednesday")=0,0,IF(A212=(A212-DAY(A212)+1+4*7-WEEKDAY(A212-DAY(A212)+8-4,1)),SUMIFS('2) Income'!$E$13:$E$32,'2) Income'!$D$13:$D$32,"4th Wednesday",'2) Income'!$F$13:$F$32,"&lt;="&amp;$A212),0)))</f>
        <v>0</v>
      </c>
      <c r="AF212" s="8" cm="1">
        <f t="array" ref="AF212">IF(A212="","",IF(COUNTIF('2) Income'!$D$13:$D$32,"Every 4 Weeks")=0,0,SUMPRODUCT(--(IFERROR(MOD(A212-'2) Income'!$F$13:$F$32,28),1)=0),--('2) Income'!$D$13:$D$32="Every 4 Weeks"),--('2) Income'!$F$13:$F$32&lt;=A212),'2) Income'!$E$13:$E$32)))</f>
        <v>0</v>
      </c>
      <c r="AG212" s="8">
        <f>IF(A212="","",IF(COUNTIF('2) Income'!$D$13:$D$32,"Monthly")=0,0,IF(B212="N",SUMIFS('2) Income'!$E$13:$E$32,'2) Income'!$D$13:$D$32,"monthly",'2) Income'!$F$13:$F$32,"&lt;="&amp;$A212,'2) Income'!$I$13:$I$32,DAY(A212)),SUMIFS('2) Income'!$E$13:$E$32,'2) Income'!$D$13:$D$32,"monthly",'2) Income'!$F$13:$F$32,"&lt;="&amp;$A212,'2) Income'!$I$13:$I$32,"&gt;="&amp;DAY(A212)))))</f>
        <v>0</v>
      </c>
      <c r="AH212" s="8" cm="1">
        <f t="array" ref="AH212">IF(A212="","",IF(COUNTIF('2) Income'!$D$13:$D$32,"Yearly")=0,0,SUMPRODUCT(--('2) Income'!$D$13:$D$32="Yearly"),--('2) Income'!$F$13:$F$32&lt;=A212),IF(B212="N",--('2) Income'!$I$13:$I$32=DAY(A212)),--('2) Income'!$I$13:$I$32&gt;=DAY(A212))),--(IFERROR(MOD('2) Income'!$H$13:$H$32-MONTH(A212)+12,12),1)=0),'2) Income'!$E$13:$E$32)))</f>
        <v>0</v>
      </c>
      <c r="AI212" s="8">
        <f>IF(A212="","",IF(COUNTIF('2) Income'!$D$13:$D$32,"one-time")=0,0,SUMIFS('2) Income'!$E$13:$E$32,'2) Income'!$D$13:$D$32,"one-time",'2) Income'!$F$13:$F$32,"="&amp;$A212)))</f>
        <v>0</v>
      </c>
      <c r="AJ212" s="9">
        <f t="shared" si="16"/>
        <v>0</v>
      </c>
    </row>
    <row r="213" spans="1:36">
      <c r="A213" s="7">
        <f>IF(A212="","",IF(A212+1&lt;='1) Period'!$E$21,A212+1,""))</f>
        <v>45685</v>
      </c>
      <c r="B213" s="7" t="str">
        <f t="shared" si="17"/>
        <v>N</v>
      </c>
      <c r="C213" t="str">
        <f t="shared" si="18"/>
        <v>F</v>
      </c>
      <c r="D213" s="8">
        <f>IF(A213="","",IF(TEXT(A213,"dddd")='4) Happy Money'!$E$23,WAllowance,0))</f>
        <v>0</v>
      </c>
      <c r="E213" s="8">
        <f>IF(A213="","",IF(B213="N",SUMIF(TMonthly[Day of the Month],DAY(A213),TMonthly[Amount]),SUMIF(TMonthly[Day of the Month],"&gt;="&amp;DAY(A213),TMonthly[Amount])))</f>
        <v>0</v>
      </c>
      <c r="F213" s="8" cm="1">
        <f t="array" ref="F213">IF(A213="","",SUMPRODUCT(--(TYearly[Due Date]&lt;=A213),IF(B213="N",--(TYearly[Day]=DAY(A213)),--(TYearly[Day]&gt;=DAY(A213))),--(IFERROR(MOD(TYearly[Month]-MONTH(A213)+12,12),1)=0),TYearly[Amount]))</f>
        <v>0</v>
      </c>
      <c r="G213" s="8">
        <f>IF(A213="","",SUMIF(TOneTime[Due Date],A213,TOneTime[Amount]))</f>
        <v>0</v>
      </c>
      <c r="H213" s="8" cm="1">
        <f t="array" ref="H213">IF(A213="","",IF(COUNTIF(TOther[Frequency],$H$1)=0,0,SUMPRODUCT(--(IFERROR(MOD(A213-TOther[Start Date],7),1)=0),--(TOther[Frequency]=$H$1),--(TOther[Start Date]&lt;=A213),--(TOther[End Date Calc]&gt;=A213),TOther[Amount])))</f>
        <v>0</v>
      </c>
      <c r="I213" s="8" cm="1">
        <f t="array" ref="I213">IF(A213="","",IF(COUNTIF(TOther[Frequency],$I$1)=0,0,SUMPRODUCT(--(IFERROR(MOD(A213-TOther[Start Date],14),1)=0),--(TOther[Frequency]=$I$1),--(TOther[Start Date]&lt;=A213),--(TOther[End Date Calc]&gt;=A213),TOther[Amount])))</f>
        <v>0</v>
      </c>
      <c r="J213" s="8">
        <f>IF(A213="","",IF(COUNTIF(TOther[Frequency],$J$1)=0,0,IF(OR(DAY(A213)=1,DAY(A213)=15),SUMIFS(TOther[Amount],TOther[Frequency],$J$1,TOther[Start Date],"&lt;="&amp;$A213,TOther[End Date Calc],"&gt;="&amp;A213),0)))</f>
        <v>0</v>
      </c>
      <c r="K213" s="8">
        <f>IF(A213="","",IF(COUNTIF(TOther[Frequency],$K$1)=0,0,IF(A213=(A213-DAY(A213)+1+2*7-WEEKDAY(A213-DAY(A213)+8-4,1)),SUMIFS(TOther[Amount],TOther[Frequency],$K$1,TOther[Start Date],"&lt;="&amp;$A213,TOther[End Date Calc],"&gt;="&amp;A213),0)))</f>
        <v>0</v>
      </c>
      <c r="L213" s="8">
        <f>IF(A213="","",IF(COUNTIF(TOther[Frequency],$L$1)=0,0,IF(A213=(A213-DAY(A213)+1+3*7-WEEKDAY(A213-DAY(A213)+8-4,1)),SUMIFS(TOther[Amount],TOther[Frequency],$L$1,TOther[Start Date],"&lt;="&amp;$A213,TOther[End Date Calc],"&gt;="&amp;A213),0)))</f>
        <v>0</v>
      </c>
      <c r="M213" s="8">
        <f>IF(A213="","",IF(COUNTIF(TOther[Frequency],$M$1)=0,0,IF(A213=(A213-DAY(A213)+1+4*7-WEEKDAY(A213-DAY(A213)+8-4,1)),SUMIFS(TOther[Amount],TOther[Frequency],$M$1,TOther[Start Date],"&lt;="&amp;$A213,TOther[End Date Calc],"&gt;="&amp;A213),0)))</f>
        <v>0</v>
      </c>
      <c r="N213" s="8" cm="1">
        <f t="array" ref="N213">IF(A213="","",IF(COUNTIF(TOther[Frequency],$N$1)=0,0,SUMPRODUCT(--(IFERROR(MOD(A213-TOther[Start Date],28),1)=0),--(TOther[Frequency]=$N$1),--(TOther[Start Date]&lt;=A213),--(TOther[End Date Calc]&gt;=A213),TOther[Amount])))</f>
        <v>0</v>
      </c>
      <c r="O213" s="8" cm="1">
        <f t="array" ref="O213">IF(A213="","",IF(COUNTIF(TOther[Frequency],$O$1)=0,0,SUMPRODUCT(--(IFERROR(MOD(A213-TOther[Start Date],42),1)=0),--(TOther[Frequency]=$O$1),--(TOther[Start Date]&lt;=A213),--(TOther[End Date Calc]&gt;=A213),TOther[Amount])))</f>
        <v>0</v>
      </c>
      <c r="P213" s="8" cm="1">
        <f t="array" ref="P213">IF(A213="","",IF(COUNTIF(TOther[Frequency],$P$1)=0,0,SUMPRODUCT(--(IFERROR(MOD(A213-TOther[Start Date],56),1)=0),--(TOther[Frequency]=$P$1),--(TOther[Start Date]&lt;=A213),--(TOther[End Date Calc]&gt;=A213),TOther[Amount])))</f>
        <v>0</v>
      </c>
      <c r="Q213" s="8">
        <f>IF(A213="","",IF(COUNTIF(TOther[Frequency],$Q$1)=0,0,IF(B213="N",SUMIFS(TOther[Amount],TOther[Frequency],$Q$1,TOther[Start Date],"&lt;="&amp;$A213,TOther[End Date Calc],"&gt;="&amp;A213,TOther[Start Day],DAY(A213)),SUMIFS(TOther[Amount],TOther[Frequency],$Q$1,TOther[Start Date],"&lt;="&amp;$A213,TOther[End Date Calc],"&gt;="&amp;A213,TOther[Start Day],"&gt;="&amp;DAY(A213)))))</f>
        <v>0</v>
      </c>
      <c r="R213" s="8" cm="1">
        <f t="array" ref="R213">IF(A213="","",IF(COUNTIF(TOther[Frequency],R$1)=0,0,SUMPRODUCT(--(TOther[Frequency]=R$1),--(TOther[Start Date]&lt;=A213),--(TOther[End Date Calc]&gt;=A213),IF(B213="N",--(TOther[Start Day]=DAY(A213)),--(TOther[Start Day]&gt;=DAY(A213))),--(IFERROR(MOD(TOther[Start Month]-MONTH(A213)+2,2),1)=0),TOther[Amount])))</f>
        <v>0</v>
      </c>
      <c r="S213" s="8" cm="1">
        <f t="array" ref="S213">IF(A213="","",IF(COUNTIF(TOther[Frequency],S$1)=0,0,SUMPRODUCT(--(TOther[Frequency]=S$1),--(TOther[Start Date]&lt;=A213),--(TOther[End Date Calc]&gt;=A213),IF(B213="N",--(TOther[Start Day]=DAY(A213)),--(TOther[Start Day]&gt;=DAY(A213))),--(IFERROR(MOD(TOther[Start Month]-MONTH(A213)+3,3),1)=0),TOther[Amount])))</f>
        <v>0</v>
      </c>
      <c r="T213" s="8" cm="1">
        <f t="array" ref="T213">IF($A213="","",IF(COUNTIF(TOther[Frequency],T$1)=0,0,SUMPRODUCT(--(TOther[Frequency]=T$1),--(TOther[Start Date]&lt;=$A213),--(TOther[End Date Calc]&gt;=$A213),IF($B213="N",--(TOther[Start Day]=DAY($A213)),--(TOther[Start Day]&gt;=DAY($A213))),--(IFERROR(MOD(TOther[Start Month]-MONTH($A213)+4,4),1)=0),TOther[Amount])))</f>
        <v>0</v>
      </c>
      <c r="U213" s="8" cm="1">
        <f t="array" ref="U213">IF(A213="","",IF(COUNTIF(TOther[Frequency],$U$1)=0,0,SUMPRODUCT(--(TOther[Frequency]=$U$1),--(TOther[Start Date]&lt;=A213),--(TOther[End Date Calc]&gt;=A213),IF(B213="N",--(TOther[Start Day]=DAY(A213)),--(TOther[Start Day]&gt;=DAY(A213))),--(IFERROR(MOD(TOther[Start Month]-MONTH(A213)+6,6),1)=0),TOther[Amount])))</f>
        <v>0</v>
      </c>
      <c r="V213" s="8" cm="1">
        <f t="array" ref="V213">IF(A213="","",IF(COUNTIF(TOther[Frequency],$V$1)=0,0,SUMPRODUCT(--(TOther[Frequency]=$V$1),--(TOther[Start Date]&lt;=A213),--(TOther[End Date Calc]&gt;=A213),IF(B213="N",--(TOther[Start Day]=DAY(A213)),--(TOther[Start Day]&gt;=DAY(A213))),--(IFERROR(MOD(TOther[Start Month]-MONTH(A213)+12,12),1)=0),TOther[Amount])))</f>
        <v>0</v>
      </c>
      <c r="W213" s="8">
        <f>IF(A213="","",SUMIFS(TOther[Amount],TOther[Start Date],A213,TOther[Frequency],$W$1))</f>
        <v>0</v>
      </c>
      <c r="X213" s="9">
        <f t="shared" si="15"/>
        <v>0</v>
      </c>
      <c r="Y213" s="9">
        <f t="shared" si="19"/>
        <v>0</v>
      </c>
      <c r="Z213" s="8" cm="1">
        <f t="array" ref="Z213">IF(A213="","",IF(COUNTIF('2) Income'!$D$13:$D$32,"Weekly")=0,0,SUMPRODUCT(--(IFERROR(MOD(A213-'2) Income'!$F$13:$F$32,7),1)=0),--('2) Income'!$D$13:$D$32="Weekly"),--('2) Income'!$F$13:$F$32&lt;=A213),'2) Income'!$E$13:$E$32)))</f>
        <v>0</v>
      </c>
      <c r="AA213" s="8" cm="1">
        <f t="array" ref="AA213">IF(A213="","",IF(COUNTIF('2) Income'!$D$13:$D$32,"Every Other Week")=0,0,SUMPRODUCT(--(IFERROR(MOD(A213-'2) Income'!$F$13:$F$32,14),1)=0),--('2) Income'!$D$13:$D$32="Every Other Week"),--('2) Income'!$F$13:$F$32&lt;=A213),'2) Income'!$E$13:$E$32)))</f>
        <v>0</v>
      </c>
      <c r="AB213" s="8">
        <f>IF(A213="","",IF(COUNTIF('2) Income'!$D$13:$D$32,"1st and 15th")=0,0,IF(OR(DAY(A213)=1,DAY(A213)=15),SUMIFS('2) Income'!$E$13:$E$32,'2) Income'!$D$13:$D$32,"1st and 15th",'2) Income'!$F$13:$F$32,"&lt;="&amp;$A213),0)))</f>
        <v>0</v>
      </c>
      <c r="AC213" s="8">
        <f>IF(A213="","",IF(COUNTIF('2) Income'!$D$13:$D$32,"2nd Wednesday")=0,0,IF(A213=(A213-DAY(A213)+1+2*7-WEEKDAY(A213-DAY(A213)+8-4,1)),SUMIFS('2) Income'!$E$13:$E$32,'2) Income'!$D$13:$D$32,"2nd Wednesday",'2) Income'!$F$13:$F$32,"&lt;="&amp;$A213),0)))</f>
        <v>0</v>
      </c>
      <c r="AD213" s="8">
        <f>IF(A213="","",IF(COUNTIF('2) Income'!$D$13:$D$32,"3rd Wednesday")=0,0,IF(A213=(A213-DAY(A213)+1+3*7-WEEKDAY(A213-DAY(A213)+8-4,1)),SUMIFS('2) Income'!$E$13:$E$32,'2) Income'!$D$13:$D$32,"3rd Wednesday",'2) Income'!$F$13:$F$32,"&lt;="&amp;$A213),0)))</f>
        <v>0</v>
      </c>
      <c r="AE213" s="8">
        <f>IF(A213="","",IF(COUNTIF('2) Income'!$D$13:$D$32,"4th Wednesday")=0,0,IF(A213=(A213-DAY(A213)+1+4*7-WEEKDAY(A213-DAY(A213)+8-4,1)),SUMIFS('2) Income'!$E$13:$E$32,'2) Income'!$D$13:$D$32,"4th Wednesday",'2) Income'!$F$13:$F$32,"&lt;="&amp;$A213),0)))</f>
        <v>0</v>
      </c>
      <c r="AF213" s="8" cm="1">
        <f t="array" ref="AF213">IF(A213="","",IF(COUNTIF('2) Income'!$D$13:$D$32,"Every 4 Weeks")=0,0,SUMPRODUCT(--(IFERROR(MOD(A213-'2) Income'!$F$13:$F$32,28),1)=0),--('2) Income'!$D$13:$D$32="Every 4 Weeks"),--('2) Income'!$F$13:$F$32&lt;=A213),'2) Income'!$E$13:$E$32)))</f>
        <v>0</v>
      </c>
      <c r="AG213" s="8">
        <f>IF(A213="","",IF(COUNTIF('2) Income'!$D$13:$D$32,"Monthly")=0,0,IF(B213="N",SUMIFS('2) Income'!$E$13:$E$32,'2) Income'!$D$13:$D$32,"monthly",'2) Income'!$F$13:$F$32,"&lt;="&amp;$A213,'2) Income'!$I$13:$I$32,DAY(A213)),SUMIFS('2) Income'!$E$13:$E$32,'2) Income'!$D$13:$D$32,"monthly",'2) Income'!$F$13:$F$32,"&lt;="&amp;$A213,'2) Income'!$I$13:$I$32,"&gt;="&amp;DAY(A213)))))</f>
        <v>0</v>
      </c>
      <c r="AH213" s="8" cm="1">
        <f t="array" ref="AH213">IF(A213="","",IF(COUNTIF('2) Income'!$D$13:$D$32,"Yearly")=0,0,SUMPRODUCT(--('2) Income'!$D$13:$D$32="Yearly"),--('2) Income'!$F$13:$F$32&lt;=A213),IF(B213="N",--('2) Income'!$I$13:$I$32=DAY(A213)),--('2) Income'!$I$13:$I$32&gt;=DAY(A213))),--(IFERROR(MOD('2) Income'!$H$13:$H$32-MONTH(A213)+12,12),1)=0),'2) Income'!$E$13:$E$32)))</f>
        <v>0</v>
      </c>
      <c r="AI213" s="8">
        <f>IF(A213="","",IF(COUNTIF('2) Income'!$D$13:$D$32,"one-time")=0,0,SUMIFS('2) Income'!$E$13:$E$32,'2) Income'!$D$13:$D$32,"one-time",'2) Income'!$F$13:$F$32,"="&amp;$A213)))</f>
        <v>0</v>
      </c>
      <c r="AJ213" s="9">
        <f t="shared" si="16"/>
        <v>0</v>
      </c>
    </row>
    <row r="214" spans="1:36">
      <c r="A214" s="7">
        <f>IF(A213="","",IF(A213+1&lt;='1) Period'!$E$21,A213+1,""))</f>
        <v>45686</v>
      </c>
      <c r="B214" s="7" t="str">
        <f t="shared" si="17"/>
        <v>N</v>
      </c>
      <c r="C214" t="str">
        <f t="shared" si="18"/>
        <v>F</v>
      </c>
      <c r="D214" s="8">
        <f>IF(A214="","",IF(TEXT(A214,"dddd")='4) Happy Money'!$E$23,WAllowance,0))</f>
        <v>0</v>
      </c>
      <c r="E214" s="8">
        <f>IF(A214="","",IF(B214="N",SUMIF(TMonthly[Day of the Month],DAY(A214),TMonthly[Amount]),SUMIF(TMonthly[Day of the Month],"&gt;="&amp;DAY(A214),TMonthly[Amount])))</f>
        <v>0</v>
      </c>
      <c r="F214" s="8" cm="1">
        <f t="array" ref="F214">IF(A214="","",SUMPRODUCT(--(TYearly[Due Date]&lt;=A214),IF(B214="N",--(TYearly[Day]=DAY(A214)),--(TYearly[Day]&gt;=DAY(A214))),--(IFERROR(MOD(TYearly[Month]-MONTH(A214)+12,12),1)=0),TYearly[Amount]))</f>
        <v>0</v>
      </c>
      <c r="G214" s="8">
        <f>IF(A214="","",SUMIF(TOneTime[Due Date],A214,TOneTime[Amount]))</f>
        <v>0</v>
      </c>
      <c r="H214" s="8" cm="1">
        <f t="array" ref="H214">IF(A214="","",IF(COUNTIF(TOther[Frequency],$H$1)=0,0,SUMPRODUCT(--(IFERROR(MOD(A214-TOther[Start Date],7),1)=0),--(TOther[Frequency]=$H$1),--(TOther[Start Date]&lt;=A214),--(TOther[End Date Calc]&gt;=A214),TOther[Amount])))</f>
        <v>0</v>
      </c>
      <c r="I214" s="8" cm="1">
        <f t="array" ref="I214">IF(A214="","",IF(COUNTIF(TOther[Frequency],$I$1)=0,0,SUMPRODUCT(--(IFERROR(MOD(A214-TOther[Start Date],14),1)=0),--(TOther[Frequency]=$I$1),--(TOther[Start Date]&lt;=A214),--(TOther[End Date Calc]&gt;=A214),TOther[Amount])))</f>
        <v>0</v>
      </c>
      <c r="J214" s="8">
        <f>IF(A214="","",IF(COUNTIF(TOther[Frequency],$J$1)=0,0,IF(OR(DAY(A214)=1,DAY(A214)=15),SUMIFS(TOther[Amount],TOther[Frequency],$J$1,TOther[Start Date],"&lt;="&amp;$A214,TOther[End Date Calc],"&gt;="&amp;A214),0)))</f>
        <v>0</v>
      </c>
      <c r="K214" s="8">
        <f>IF(A214="","",IF(COUNTIF(TOther[Frequency],$K$1)=0,0,IF(A214=(A214-DAY(A214)+1+2*7-WEEKDAY(A214-DAY(A214)+8-4,1)),SUMIFS(TOther[Amount],TOther[Frequency],$K$1,TOther[Start Date],"&lt;="&amp;$A214,TOther[End Date Calc],"&gt;="&amp;A214),0)))</f>
        <v>0</v>
      </c>
      <c r="L214" s="8">
        <f>IF(A214="","",IF(COUNTIF(TOther[Frequency],$L$1)=0,0,IF(A214=(A214-DAY(A214)+1+3*7-WEEKDAY(A214-DAY(A214)+8-4,1)),SUMIFS(TOther[Amount],TOther[Frequency],$L$1,TOther[Start Date],"&lt;="&amp;$A214,TOther[End Date Calc],"&gt;="&amp;A214),0)))</f>
        <v>0</v>
      </c>
      <c r="M214" s="8">
        <f>IF(A214="","",IF(COUNTIF(TOther[Frequency],$M$1)=0,0,IF(A214=(A214-DAY(A214)+1+4*7-WEEKDAY(A214-DAY(A214)+8-4,1)),SUMIFS(TOther[Amount],TOther[Frequency],$M$1,TOther[Start Date],"&lt;="&amp;$A214,TOther[End Date Calc],"&gt;="&amp;A214),0)))</f>
        <v>0</v>
      </c>
      <c r="N214" s="8" cm="1">
        <f t="array" ref="N214">IF(A214="","",IF(COUNTIF(TOther[Frequency],$N$1)=0,0,SUMPRODUCT(--(IFERROR(MOD(A214-TOther[Start Date],28),1)=0),--(TOther[Frequency]=$N$1),--(TOther[Start Date]&lt;=A214),--(TOther[End Date Calc]&gt;=A214),TOther[Amount])))</f>
        <v>0</v>
      </c>
      <c r="O214" s="8" cm="1">
        <f t="array" ref="O214">IF(A214="","",IF(COUNTIF(TOther[Frequency],$O$1)=0,0,SUMPRODUCT(--(IFERROR(MOD(A214-TOther[Start Date],42),1)=0),--(TOther[Frequency]=$O$1),--(TOther[Start Date]&lt;=A214),--(TOther[End Date Calc]&gt;=A214),TOther[Amount])))</f>
        <v>0</v>
      </c>
      <c r="P214" s="8" cm="1">
        <f t="array" ref="P214">IF(A214="","",IF(COUNTIF(TOther[Frequency],$P$1)=0,0,SUMPRODUCT(--(IFERROR(MOD(A214-TOther[Start Date],56),1)=0),--(TOther[Frequency]=$P$1),--(TOther[Start Date]&lt;=A214),--(TOther[End Date Calc]&gt;=A214),TOther[Amount])))</f>
        <v>0</v>
      </c>
      <c r="Q214" s="8">
        <f>IF(A214="","",IF(COUNTIF(TOther[Frequency],$Q$1)=0,0,IF(B214="N",SUMIFS(TOther[Amount],TOther[Frequency],$Q$1,TOther[Start Date],"&lt;="&amp;$A214,TOther[End Date Calc],"&gt;="&amp;A214,TOther[Start Day],DAY(A214)),SUMIFS(TOther[Amount],TOther[Frequency],$Q$1,TOther[Start Date],"&lt;="&amp;$A214,TOther[End Date Calc],"&gt;="&amp;A214,TOther[Start Day],"&gt;="&amp;DAY(A214)))))</f>
        <v>0</v>
      </c>
      <c r="R214" s="8" cm="1">
        <f t="array" ref="R214">IF(A214="","",IF(COUNTIF(TOther[Frequency],R$1)=0,0,SUMPRODUCT(--(TOther[Frequency]=R$1),--(TOther[Start Date]&lt;=A214),--(TOther[End Date Calc]&gt;=A214),IF(B214="N",--(TOther[Start Day]=DAY(A214)),--(TOther[Start Day]&gt;=DAY(A214))),--(IFERROR(MOD(TOther[Start Month]-MONTH(A214)+2,2),1)=0),TOther[Amount])))</f>
        <v>0</v>
      </c>
      <c r="S214" s="8" cm="1">
        <f t="array" ref="S214">IF(A214="","",IF(COUNTIF(TOther[Frequency],S$1)=0,0,SUMPRODUCT(--(TOther[Frequency]=S$1),--(TOther[Start Date]&lt;=A214),--(TOther[End Date Calc]&gt;=A214),IF(B214="N",--(TOther[Start Day]=DAY(A214)),--(TOther[Start Day]&gt;=DAY(A214))),--(IFERROR(MOD(TOther[Start Month]-MONTH(A214)+3,3),1)=0),TOther[Amount])))</f>
        <v>0</v>
      </c>
      <c r="T214" s="8" cm="1">
        <f t="array" ref="T214">IF($A214="","",IF(COUNTIF(TOther[Frequency],T$1)=0,0,SUMPRODUCT(--(TOther[Frequency]=T$1),--(TOther[Start Date]&lt;=$A214),--(TOther[End Date Calc]&gt;=$A214),IF($B214="N",--(TOther[Start Day]=DAY($A214)),--(TOther[Start Day]&gt;=DAY($A214))),--(IFERROR(MOD(TOther[Start Month]-MONTH($A214)+4,4),1)=0),TOther[Amount])))</f>
        <v>0</v>
      </c>
      <c r="U214" s="8" cm="1">
        <f t="array" ref="U214">IF(A214="","",IF(COUNTIF(TOther[Frequency],$U$1)=0,0,SUMPRODUCT(--(TOther[Frequency]=$U$1),--(TOther[Start Date]&lt;=A214),--(TOther[End Date Calc]&gt;=A214),IF(B214="N",--(TOther[Start Day]=DAY(A214)),--(TOther[Start Day]&gt;=DAY(A214))),--(IFERROR(MOD(TOther[Start Month]-MONTH(A214)+6,6),1)=0),TOther[Amount])))</f>
        <v>0</v>
      </c>
      <c r="V214" s="8" cm="1">
        <f t="array" ref="V214">IF(A214="","",IF(COUNTIF(TOther[Frequency],$V$1)=0,0,SUMPRODUCT(--(TOther[Frequency]=$V$1),--(TOther[Start Date]&lt;=A214),--(TOther[End Date Calc]&gt;=A214),IF(B214="N",--(TOther[Start Day]=DAY(A214)),--(TOther[Start Day]&gt;=DAY(A214))),--(IFERROR(MOD(TOther[Start Month]-MONTH(A214)+12,12),1)=0),TOther[Amount])))</f>
        <v>0</v>
      </c>
      <c r="W214" s="8">
        <f>IF(A214="","",SUMIFS(TOther[Amount],TOther[Start Date],A214,TOther[Frequency],$W$1))</f>
        <v>0</v>
      </c>
      <c r="X214" s="9">
        <f t="shared" si="15"/>
        <v>0</v>
      </c>
      <c r="Y214" s="9">
        <f t="shared" si="19"/>
        <v>0</v>
      </c>
      <c r="Z214" s="8" cm="1">
        <f t="array" ref="Z214">IF(A214="","",IF(COUNTIF('2) Income'!$D$13:$D$32,"Weekly")=0,0,SUMPRODUCT(--(IFERROR(MOD(A214-'2) Income'!$F$13:$F$32,7),1)=0),--('2) Income'!$D$13:$D$32="Weekly"),--('2) Income'!$F$13:$F$32&lt;=A214),'2) Income'!$E$13:$E$32)))</f>
        <v>0</v>
      </c>
      <c r="AA214" s="8" cm="1">
        <f t="array" ref="AA214">IF(A214="","",IF(COUNTIF('2) Income'!$D$13:$D$32,"Every Other Week")=0,0,SUMPRODUCT(--(IFERROR(MOD(A214-'2) Income'!$F$13:$F$32,14),1)=0),--('2) Income'!$D$13:$D$32="Every Other Week"),--('2) Income'!$F$13:$F$32&lt;=A214),'2) Income'!$E$13:$E$32)))</f>
        <v>0</v>
      </c>
      <c r="AB214" s="8">
        <f>IF(A214="","",IF(COUNTIF('2) Income'!$D$13:$D$32,"1st and 15th")=0,0,IF(OR(DAY(A214)=1,DAY(A214)=15),SUMIFS('2) Income'!$E$13:$E$32,'2) Income'!$D$13:$D$32,"1st and 15th",'2) Income'!$F$13:$F$32,"&lt;="&amp;$A214),0)))</f>
        <v>0</v>
      </c>
      <c r="AC214" s="8">
        <f>IF(A214="","",IF(COUNTIF('2) Income'!$D$13:$D$32,"2nd Wednesday")=0,0,IF(A214=(A214-DAY(A214)+1+2*7-WEEKDAY(A214-DAY(A214)+8-4,1)),SUMIFS('2) Income'!$E$13:$E$32,'2) Income'!$D$13:$D$32,"2nd Wednesday",'2) Income'!$F$13:$F$32,"&lt;="&amp;$A214),0)))</f>
        <v>0</v>
      </c>
      <c r="AD214" s="8">
        <f>IF(A214="","",IF(COUNTIF('2) Income'!$D$13:$D$32,"3rd Wednesday")=0,0,IF(A214=(A214-DAY(A214)+1+3*7-WEEKDAY(A214-DAY(A214)+8-4,1)),SUMIFS('2) Income'!$E$13:$E$32,'2) Income'!$D$13:$D$32,"3rd Wednesday",'2) Income'!$F$13:$F$32,"&lt;="&amp;$A214),0)))</f>
        <v>0</v>
      </c>
      <c r="AE214" s="8">
        <f>IF(A214="","",IF(COUNTIF('2) Income'!$D$13:$D$32,"4th Wednesday")=0,0,IF(A214=(A214-DAY(A214)+1+4*7-WEEKDAY(A214-DAY(A214)+8-4,1)),SUMIFS('2) Income'!$E$13:$E$32,'2) Income'!$D$13:$D$32,"4th Wednesday",'2) Income'!$F$13:$F$32,"&lt;="&amp;$A214),0)))</f>
        <v>0</v>
      </c>
      <c r="AF214" s="8" cm="1">
        <f t="array" ref="AF214">IF(A214="","",IF(COUNTIF('2) Income'!$D$13:$D$32,"Every 4 Weeks")=0,0,SUMPRODUCT(--(IFERROR(MOD(A214-'2) Income'!$F$13:$F$32,28),1)=0),--('2) Income'!$D$13:$D$32="Every 4 Weeks"),--('2) Income'!$F$13:$F$32&lt;=A214),'2) Income'!$E$13:$E$32)))</f>
        <v>0</v>
      </c>
      <c r="AG214" s="8">
        <f>IF(A214="","",IF(COUNTIF('2) Income'!$D$13:$D$32,"Monthly")=0,0,IF(B214="N",SUMIFS('2) Income'!$E$13:$E$32,'2) Income'!$D$13:$D$32,"monthly",'2) Income'!$F$13:$F$32,"&lt;="&amp;$A214,'2) Income'!$I$13:$I$32,DAY(A214)),SUMIFS('2) Income'!$E$13:$E$32,'2) Income'!$D$13:$D$32,"monthly",'2) Income'!$F$13:$F$32,"&lt;="&amp;$A214,'2) Income'!$I$13:$I$32,"&gt;="&amp;DAY(A214)))))</f>
        <v>0</v>
      </c>
      <c r="AH214" s="8" cm="1">
        <f t="array" ref="AH214">IF(A214="","",IF(COUNTIF('2) Income'!$D$13:$D$32,"Yearly")=0,0,SUMPRODUCT(--('2) Income'!$D$13:$D$32="Yearly"),--('2) Income'!$F$13:$F$32&lt;=A214),IF(B214="N",--('2) Income'!$I$13:$I$32=DAY(A214)),--('2) Income'!$I$13:$I$32&gt;=DAY(A214))),--(IFERROR(MOD('2) Income'!$H$13:$H$32-MONTH(A214)+12,12),1)=0),'2) Income'!$E$13:$E$32)))</f>
        <v>0</v>
      </c>
      <c r="AI214" s="8">
        <f>IF(A214="","",IF(COUNTIF('2) Income'!$D$13:$D$32,"one-time")=0,0,SUMIFS('2) Income'!$E$13:$E$32,'2) Income'!$D$13:$D$32,"one-time",'2) Income'!$F$13:$F$32,"="&amp;$A214)))</f>
        <v>0</v>
      </c>
      <c r="AJ214" s="9">
        <f t="shared" si="16"/>
        <v>0</v>
      </c>
    </row>
    <row r="215" spans="1:36">
      <c r="A215" s="7">
        <f>IF(A214="","",IF(A214+1&lt;='1) Period'!$E$21,A214+1,""))</f>
        <v>45687</v>
      </c>
      <c r="B215" s="7" t="str">
        <f t="shared" si="17"/>
        <v>N</v>
      </c>
      <c r="C215" t="str">
        <f t="shared" si="18"/>
        <v>F</v>
      </c>
      <c r="D215" s="8">
        <f>IF(A215="","",IF(TEXT(A215,"dddd")='4) Happy Money'!$E$23,WAllowance,0))</f>
        <v>0</v>
      </c>
      <c r="E215" s="8">
        <f>IF(A215="","",IF(B215="N",SUMIF(TMonthly[Day of the Month],DAY(A215),TMonthly[Amount]),SUMIF(TMonthly[Day of the Month],"&gt;="&amp;DAY(A215),TMonthly[Amount])))</f>
        <v>0</v>
      </c>
      <c r="F215" s="8" cm="1">
        <f t="array" ref="F215">IF(A215="","",SUMPRODUCT(--(TYearly[Due Date]&lt;=A215),IF(B215="N",--(TYearly[Day]=DAY(A215)),--(TYearly[Day]&gt;=DAY(A215))),--(IFERROR(MOD(TYearly[Month]-MONTH(A215)+12,12),1)=0),TYearly[Amount]))</f>
        <v>0</v>
      </c>
      <c r="G215" s="8">
        <f>IF(A215="","",SUMIF(TOneTime[Due Date],A215,TOneTime[Amount]))</f>
        <v>0</v>
      </c>
      <c r="H215" s="8" cm="1">
        <f t="array" ref="H215">IF(A215="","",IF(COUNTIF(TOther[Frequency],$H$1)=0,0,SUMPRODUCT(--(IFERROR(MOD(A215-TOther[Start Date],7),1)=0),--(TOther[Frequency]=$H$1),--(TOther[Start Date]&lt;=A215),--(TOther[End Date Calc]&gt;=A215),TOther[Amount])))</f>
        <v>0</v>
      </c>
      <c r="I215" s="8" cm="1">
        <f t="array" ref="I215">IF(A215="","",IF(COUNTIF(TOther[Frequency],$I$1)=0,0,SUMPRODUCT(--(IFERROR(MOD(A215-TOther[Start Date],14),1)=0),--(TOther[Frequency]=$I$1),--(TOther[Start Date]&lt;=A215),--(TOther[End Date Calc]&gt;=A215),TOther[Amount])))</f>
        <v>0</v>
      </c>
      <c r="J215" s="8">
        <f>IF(A215="","",IF(COUNTIF(TOther[Frequency],$J$1)=0,0,IF(OR(DAY(A215)=1,DAY(A215)=15),SUMIFS(TOther[Amount],TOther[Frequency],$J$1,TOther[Start Date],"&lt;="&amp;$A215,TOther[End Date Calc],"&gt;="&amp;A215),0)))</f>
        <v>0</v>
      </c>
      <c r="K215" s="8">
        <f>IF(A215="","",IF(COUNTIF(TOther[Frequency],$K$1)=0,0,IF(A215=(A215-DAY(A215)+1+2*7-WEEKDAY(A215-DAY(A215)+8-4,1)),SUMIFS(TOther[Amount],TOther[Frequency],$K$1,TOther[Start Date],"&lt;="&amp;$A215,TOther[End Date Calc],"&gt;="&amp;A215),0)))</f>
        <v>0</v>
      </c>
      <c r="L215" s="8">
        <f>IF(A215="","",IF(COUNTIF(TOther[Frequency],$L$1)=0,0,IF(A215=(A215-DAY(A215)+1+3*7-WEEKDAY(A215-DAY(A215)+8-4,1)),SUMIFS(TOther[Amount],TOther[Frequency],$L$1,TOther[Start Date],"&lt;="&amp;$A215,TOther[End Date Calc],"&gt;="&amp;A215),0)))</f>
        <v>0</v>
      </c>
      <c r="M215" s="8">
        <f>IF(A215="","",IF(COUNTIF(TOther[Frequency],$M$1)=0,0,IF(A215=(A215-DAY(A215)+1+4*7-WEEKDAY(A215-DAY(A215)+8-4,1)),SUMIFS(TOther[Amount],TOther[Frequency],$M$1,TOther[Start Date],"&lt;="&amp;$A215,TOther[End Date Calc],"&gt;="&amp;A215),0)))</f>
        <v>0</v>
      </c>
      <c r="N215" s="8" cm="1">
        <f t="array" ref="N215">IF(A215="","",IF(COUNTIF(TOther[Frequency],$N$1)=0,0,SUMPRODUCT(--(IFERROR(MOD(A215-TOther[Start Date],28),1)=0),--(TOther[Frequency]=$N$1),--(TOther[Start Date]&lt;=A215),--(TOther[End Date Calc]&gt;=A215),TOther[Amount])))</f>
        <v>0</v>
      </c>
      <c r="O215" s="8" cm="1">
        <f t="array" ref="O215">IF(A215="","",IF(COUNTIF(TOther[Frequency],$O$1)=0,0,SUMPRODUCT(--(IFERROR(MOD(A215-TOther[Start Date],42),1)=0),--(TOther[Frequency]=$O$1),--(TOther[Start Date]&lt;=A215),--(TOther[End Date Calc]&gt;=A215),TOther[Amount])))</f>
        <v>0</v>
      </c>
      <c r="P215" s="8" cm="1">
        <f t="array" ref="P215">IF(A215="","",IF(COUNTIF(TOther[Frequency],$P$1)=0,0,SUMPRODUCT(--(IFERROR(MOD(A215-TOther[Start Date],56),1)=0),--(TOther[Frequency]=$P$1),--(TOther[Start Date]&lt;=A215),--(TOther[End Date Calc]&gt;=A215),TOther[Amount])))</f>
        <v>0</v>
      </c>
      <c r="Q215" s="8">
        <f>IF(A215="","",IF(COUNTIF(TOther[Frequency],$Q$1)=0,0,IF(B215="N",SUMIFS(TOther[Amount],TOther[Frequency],$Q$1,TOther[Start Date],"&lt;="&amp;$A215,TOther[End Date Calc],"&gt;="&amp;A215,TOther[Start Day],DAY(A215)),SUMIFS(TOther[Amount],TOther[Frequency],$Q$1,TOther[Start Date],"&lt;="&amp;$A215,TOther[End Date Calc],"&gt;="&amp;A215,TOther[Start Day],"&gt;="&amp;DAY(A215)))))</f>
        <v>0</v>
      </c>
      <c r="R215" s="8" cm="1">
        <f t="array" ref="R215">IF(A215="","",IF(COUNTIF(TOther[Frequency],R$1)=0,0,SUMPRODUCT(--(TOther[Frequency]=R$1),--(TOther[Start Date]&lt;=A215),--(TOther[End Date Calc]&gt;=A215),IF(B215="N",--(TOther[Start Day]=DAY(A215)),--(TOther[Start Day]&gt;=DAY(A215))),--(IFERROR(MOD(TOther[Start Month]-MONTH(A215)+2,2),1)=0),TOther[Amount])))</f>
        <v>0</v>
      </c>
      <c r="S215" s="8" cm="1">
        <f t="array" ref="S215">IF(A215="","",IF(COUNTIF(TOther[Frequency],S$1)=0,0,SUMPRODUCT(--(TOther[Frequency]=S$1),--(TOther[Start Date]&lt;=A215),--(TOther[End Date Calc]&gt;=A215),IF(B215="N",--(TOther[Start Day]=DAY(A215)),--(TOther[Start Day]&gt;=DAY(A215))),--(IFERROR(MOD(TOther[Start Month]-MONTH(A215)+3,3),1)=0),TOther[Amount])))</f>
        <v>0</v>
      </c>
      <c r="T215" s="8" cm="1">
        <f t="array" ref="T215">IF($A215="","",IF(COUNTIF(TOther[Frequency],T$1)=0,0,SUMPRODUCT(--(TOther[Frequency]=T$1),--(TOther[Start Date]&lt;=$A215),--(TOther[End Date Calc]&gt;=$A215),IF($B215="N",--(TOther[Start Day]=DAY($A215)),--(TOther[Start Day]&gt;=DAY($A215))),--(IFERROR(MOD(TOther[Start Month]-MONTH($A215)+4,4),1)=0),TOther[Amount])))</f>
        <v>0</v>
      </c>
      <c r="U215" s="8" cm="1">
        <f t="array" ref="U215">IF(A215="","",IF(COUNTIF(TOther[Frequency],$U$1)=0,0,SUMPRODUCT(--(TOther[Frequency]=$U$1),--(TOther[Start Date]&lt;=A215),--(TOther[End Date Calc]&gt;=A215),IF(B215="N",--(TOther[Start Day]=DAY(A215)),--(TOther[Start Day]&gt;=DAY(A215))),--(IFERROR(MOD(TOther[Start Month]-MONTH(A215)+6,6),1)=0),TOther[Amount])))</f>
        <v>0</v>
      </c>
      <c r="V215" s="8" cm="1">
        <f t="array" ref="V215">IF(A215="","",IF(COUNTIF(TOther[Frequency],$V$1)=0,0,SUMPRODUCT(--(TOther[Frequency]=$V$1),--(TOther[Start Date]&lt;=A215),--(TOther[End Date Calc]&gt;=A215),IF(B215="N",--(TOther[Start Day]=DAY(A215)),--(TOther[Start Day]&gt;=DAY(A215))),--(IFERROR(MOD(TOther[Start Month]-MONTH(A215)+12,12),1)=0),TOther[Amount])))</f>
        <v>0</v>
      </c>
      <c r="W215" s="8">
        <f>IF(A215="","",SUMIFS(TOther[Amount],TOther[Start Date],A215,TOther[Frequency],$W$1))</f>
        <v>0</v>
      </c>
      <c r="X215" s="9">
        <f t="shared" si="15"/>
        <v>0</v>
      </c>
      <c r="Y215" s="9">
        <f t="shared" si="19"/>
        <v>0</v>
      </c>
      <c r="Z215" s="8" cm="1">
        <f t="array" ref="Z215">IF(A215="","",IF(COUNTIF('2) Income'!$D$13:$D$32,"Weekly")=0,0,SUMPRODUCT(--(IFERROR(MOD(A215-'2) Income'!$F$13:$F$32,7),1)=0),--('2) Income'!$D$13:$D$32="Weekly"),--('2) Income'!$F$13:$F$32&lt;=A215),'2) Income'!$E$13:$E$32)))</f>
        <v>0</v>
      </c>
      <c r="AA215" s="8" cm="1">
        <f t="array" ref="AA215">IF(A215="","",IF(COUNTIF('2) Income'!$D$13:$D$32,"Every Other Week")=0,0,SUMPRODUCT(--(IFERROR(MOD(A215-'2) Income'!$F$13:$F$32,14),1)=0),--('2) Income'!$D$13:$D$32="Every Other Week"),--('2) Income'!$F$13:$F$32&lt;=A215),'2) Income'!$E$13:$E$32)))</f>
        <v>0</v>
      </c>
      <c r="AB215" s="8">
        <f>IF(A215="","",IF(COUNTIF('2) Income'!$D$13:$D$32,"1st and 15th")=0,0,IF(OR(DAY(A215)=1,DAY(A215)=15),SUMIFS('2) Income'!$E$13:$E$32,'2) Income'!$D$13:$D$32,"1st and 15th",'2) Income'!$F$13:$F$32,"&lt;="&amp;$A215),0)))</f>
        <v>0</v>
      </c>
      <c r="AC215" s="8">
        <f>IF(A215="","",IF(COUNTIF('2) Income'!$D$13:$D$32,"2nd Wednesday")=0,0,IF(A215=(A215-DAY(A215)+1+2*7-WEEKDAY(A215-DAY(A215)+8-4,1)),SUMIFS('2) Income'!$E$13:$E$32,'2) Income'!$D$13:$D$32,"2nd Wednesday",'2) Income'!$F$13:$F$32,"&lt;="&amp;$A215),0)))</f>
        <v>0</v>
      </c>
      <c r="AD215" s="8">
        <f>IF(A215="","",IF(COUNTIF('2) Income'!$D$13:$D$32,"3rd Wednesday")=0,0,IF(A215=(A215-DAY(A215)+1+3*7-WEEKDAY(A215-DAY(A215)+8-4,1)),SUMIFS('2) Income'!$E$13:$E$32,'2) Income'!$D$13:$D$32,"3rd Wednesday",'2) Income'!$F$13:$F$32,"&lt;="&amp;$A215),0)))</f>
        <v>0</v>
      </c>
      <c r="AE215" s="8">
        <f>IF(A215="","",IF(COUNTIF('2) Income'!$D$13:$D$32,"4th Wednesday")=0,0,IF(A215=(A215-DAY(A215)+1+4*7-WEEKDAY(A215-DAY(A215)+8-4,1)),SUMIFS('2) Income'!$E$13:$E$32,'2) Income'!$D$13:$D$32,"4th Wednesday",'2) Income'!$F$13:$F$32,"&lt;="&amp;$A215),0)))</f>
        <v>0</v>
      </c>
      <c r="AF215" s="8" cm="1">
        <f t="array" ref="AF215">IF(A215="","",IF(COUNTIF('2) Income'!$D$13:$D$32,"Every 4 Weeks")=0,0,SUMPRODUCT(--(IFERROR(MOD(A215-'2) Income'!$F$13:$F$32,28),1)=0),--('2) Income'!$D$13:$D$32="Every 4 Weeks"),--('2) Income'!$F$13:$F$32&lt;=A215),'2) Income'!$E$13:$E$32)))</f>
        <v>0</v>
      </c>
      <c r="AG215" s="8">
        <f>IF(A215="","",IF(COUNTIF('2) Income'!$D$13:$D$32,"Monthly")=0,0,IF(B215="N",SUMIFS('2) Income'!$E$13:$E$32,'2) Income'!$D$13:$D$32,"monthly",'2) Income'!$F$13:$F$32,"&lt;="&amp;$A215,'2) Income'!$I$13:$I$32,DAY(A215)),SUMIFS('2) Income'!$E$13:$E$32,'2) Income'!$D$13:$D$32,"monthly",'2) Income'!$F$13:$F$32,"&lt;="&amp;$A215,'2) Income'!$I$13:$I$32,"&gt;="&amp;DAY(A215)))))</f>
        <v>0</v>
      </c>
      <c r="AH215" s="8" cm="1">
        <f t="array" ref="AH215">IF(A215="","",IF(COUNTIF('2) Income'!$D$13:$D$32,"Yearly")=0,0,SUMPRODUCT(--('2) Income'!$D$13:$D$32="Yearly"),--('2) Income'!$F$13:$F$32&lt;=A215),IF(B215="N",--('2) Income'!$I$13:$I$32=DAY(A215)),--('2) Income'!$I$13:$I$32&gt;=DAY(A215))),--(IFERROR(MOD('2) Income'!$H$13:$H$32-MONTH(A215)+12,12),1)=0),'2) Income'!$E$13:$E$32)))</f>
        <v>0</v>
      </c>
      <c r="AI215" s="8">
        <f>IF(A215="","",IF(COUNTIF('2) Income'!$D$13:$D$32,"one-time")=0,0,SUMIFS('2) Income'!$E$13:$E$32,'2) Income'!$D$13:$D$32,"one-time",'2) Income'!$F$13:$F$32,"="&amp;$A215)))</f>
        <v>0</v>
      </c>
      <c r="AJ215" s="9">
        <f t="shared" si="16"/>
        <v>0</v>
      </c>
    </row>
    <row r="216" spans="1:36">
      <c r="A216" s="7">
        <f>IF(A215="","",IF(A215+1&lt;='1) Period'!$E$21,A215+1,""))</f>
        <v>45688</v>
      </c>
      <c r="B216" s="7" t="str">
        <f t="shared" si="17"/>
        <v>Y</v>
      </c>
      <c r="C216" t="str">
        <f t="shared" si="18"/>
        <v>F</v>
      </c>
      <c r="D216" s="8">
        <f>IF(A216="","",IF(TEXT(A216,"dddd")='4) Happy Money'!$E$23,WAllowance,0))</f>
        <v>0</v>
      </c>
      <c r="E216" s="8">
        <f>IF(A216="","",IF(B216="N",SUMIF(TMonthly[Day of the Month],DAY(A216),TMonthly[Amount]),SUMIF(TMonthly[Day of the Month],"&gt;="&amp;DAY(A216),TMonthly[Amount])))</f>
        <v>2000</v>
      </c>
      <c r="F216" s="8" cm="1">
        <f t="array" ref="F216">IF(A216="","",SUMPRODUCT(--(TYearly[Due Date]&lt;=A216),IF(B216="N",--(TYearly[Day]=DAY(A216)),--(TYearly[Day]&gt;=DAY(A216))),--(IFERROR(MOD(TYearly[Month]-MONTH(A216)+12,12),1)=0),TYearly[Amount]))</f>
        <v>0</v>
      </c>
      <c r="G216" s="8">
        <f>IF(A216="","",SUMIF(TOneTime[Due Date],A216,TOneTime[Amount]))</f>
        <v>0</v>
      </c>
      <c r="H216" s="8" cm="1">
        <f t="array" ref="H216">IF(A216="","",IF(COUNTIF(TOther[Frequency],$H$1)=0,0,SUMPRODUCT(--(IFERROR(MOD(A216-TOther[Start Date],7),1)=0),--(TOther[Frequency]=$H$1),--(TOther[Start Date]&lt;=A216),--(TOther[End Date Calc]&gt;=A216),TOther[Amount])))</f>
        <v>0</v>
      </c>
      <c r="I216" s="8" cm="1">
        <f t="array" ref="I216">IF(A216="","",IF(COUNTIF(TOther[Frequency],$I$1)=0,0,SUMPRODUCT(--(IFERROR(MOD(A216-TOther[Start Date],14),1)=0),--(TOther[Frequency]=$I$1),--(TOther[Start Date]&lt;=A216),--(TOther[End Date Calc]&gt;=A216),TOther[Amount])))</f>
        <v>0</v>
      </c>
      <c r="J216" s="8">
        <f>IF(A216="","",IF(COUNTIF(TOther[Frequency],$J$1)=0,0,IF(OR(DAY(A216)=1,DAY(A216)=15),SUMIFS(TOther[Amount],TOther[Frequency],$J$1,TOther[Start Date],"&lt;="&amp;$A216,TOther[End Date Calc],"&gt;="&amp;A216),0)))</f>
        <v>0</v>
      </c>
      <c r="K216" s="8">
        <f>IF(A216="","",IF(COUNTIF(TOther[Frequency],$K$1)=0,0,IF(A216=(A216-DAY(A216)+1+2*7-WEEKDAY(A216-DAY(A216)+8-4,1)),SUMIFS(TOther[Amount],TOther[Frequency],$K$1,TOther[Start Date],"&lt;="&amp;$A216,TOther[End Date Calc],"&gt;="&amp;A216),0)))</f>
        <v>0</v>
      </c>
      <c r="L216" s="8">
        <f>IF(A216="","",IF(COUNTIF(TOther[Frequency],$L$1)=0,0,IF(A216=(A216-DAY(A216)+1+3*7-WEEKDAY(A216-DAY(A216)+8-4,1)),SUMIFS(TOther[Amount],TOther[Frequency],$L$1,TOther[Start Date],"&lt;="&amp;$A216,TOther[End Date Calc],"&gt;="&amp;A216),0)))</f>
        <v>0</v>
      </c>
      <c r="M216" s="8">
        <f>IF(A216="","",IF(COUNTIF(TOther[Frequency],$M$1)=0,0,IF(A216=(A216-DAY(A216)+1+4*7-WEEKDAY(A216-DAY(A216)+8-4,1)),SUMIFS(TOther[Amount],TOther[Frequency],$M$1,TOther[Start Date],"&lt;="&amp;$A216,TOther[End Date Calc],"&gt;="&amp;A216),0)))</f>
        <v>0</v>
      </c>
      <c r="N216" s="8" cm="1">
        <f t="array" ref="N216">IF(A216="","",IF(COUNTIF(TOther[Frequency],$N$1)=0,0,SUMPRODUCT(--(IFERROR(MOD(A216-TOther[Start Date],28),1)=0),--(TOther[Frequency]=$N$1),--(TOther[Start Date]&lt;=A216),--(TOther[End Date Calc]&gt;=A216),TOther[Amount])))</f>
        <v>0</v>
      </c>
      <c r="O216" s="8" cm="1">
        <f t="array" ref="O216">IF(A216="","",IF(COUNTIF(TOther[Frequency],$O$1)=0,0,SUMPRODUCT(--(IFERROR(MOD(A216-TOther[Start Date],42),1)=0),--(TOther[Frequency]=$O$1),--(TOther[Start Date]&lt;=A216),--(TOther[End Date Calc]&gt;=A216),TOther[Amount])))</f>
        <v>0</v>
      </c>
      <c r="P216" s="8" cm="1">
        <f t="array" ref="P216">IF(A216="","",IF(COUNTIF(TOther[Frequency],$P$1)=0,0,SUMPRODUCT(--(IFERROR(MOD(A216-TOther[Start Date],56),1)=0),--(TOther[Frequency]=$P$1),--(TOther[Start Date]&lt;=A216),--(TOther[End Date Calc]&gt;=A216),TOther[Amount])))</f>
        <v>0</v>
      </c>
      <c r="Q216" s="8">
        <f>IF(A216="","",IF(COUNTIF(TOther[Frequency],$Q$1)=0,0,IF(B216="N",SUMIFS(TOther[Amount],TOther[Frequency],$Q$1,TOther[Start Date],"&lt;="&amp;$A216,TOther[End Date Calc],"&gt;="&amp;A216,TOther[Start Day],DAY(A216)),SUMIFS(TOther[Amount],TOther[Frequency],$Q$1,TOther[Start Date],"&lt;="&amp;$A216,TOther[End Date Calc],"&gt;="&amp;A216,TOther[Start Day],"&gt;="&amp;DAY(A216)))))</f>
        <v>0</v>
      </c>
      <c r="R216" s="8" cm="1">
        <f t="array" ref="R216">IF(A216="","",IF(COUNTIF(TOther[Frequency],R$1)=0,0,SUMPRODUCT(--(TOther[Frequency]=R$1),--(TOther[Start Date]&lt;=A216),--(TOther[End Date Calc]&gt;=A216),IF(B216="N",--(TOther[Start Day]=DAY(A216)),--(TOther[Start Day]&gt;=DAY(A216))),--(IFERROR(MOD(TOther[Start Month]-MONTH(A216)+2,2),1)=0),TOther[Amount])))</f>
        <v>0</v>
      </c>
      <c r="S216" s="8" cm="1">
        <f t="array" ref="S216">IF(A216="","",IF(COUNTIF(TOther[Frequency],S$1)=0,0,SUMPRODUCT(--(TOther[Frequency]=S$1),--(TOther[Start Date]&lt;=A216),--(TOther[End Date Calc]&gt;=A216),IF(B216="N",--(TOther[Start Day]=DAY(A216)),--(TOther[Start Day]&gt;=DAY(A216))),--(IFERROR(MOD(TOther[Start Month]-MONTH(A216)+3,3),1)=0),TOther[Amount])))</f>
        <v>0</v>
      </c>
      <c r="T216" s="8" cm="1">
        <f t="array" ref="T216">IF($A216="","",IF(COUNTIF(TOther[Frequency],T$1)=0,0,SUMPRODUCT(--(TOther[Frequency]=T$1),--(TOther[Start Date]&lt;=$A216),--(TOther[End Date Calc]&gt;=$A216),IF($B216="N",--(TOther[Start Day]=DAY($A216)),--(TOther[Start Day]&gt;=DAY($A216))),--(IFERROR(MOD(TOther[Start Month]-MONTH($A216)+4,4),1)=0),TOther[Amount])))</f>
        <v>0</v>
      </c>
      <c r="U216" s="8" cm="1">
        <f t="array" ref="U216">IF(A216="","",IF(COUNTIF(TOther[Frequency],$U$1)=0,0,SUMPRODUCT(--(TOther[Frequency]=$U$1),--(TOther[Start Date]&lt;=A216),--(TOther[End Date Calc]&gt;=A216),IF(B216="N",--(TOther[Start Day]=DAY(A216)),--(TOther[Start Day]&gt;=DAY(A216))),--(IFERROR(MOD(TOther[Start Month]-MONTH(A216)+6,6),1)=0),TOther[Amount])))</f>
        <v>0</v>
      </c>
      <c r="V216" s="8" cm="1">
        <f t="array" ref="V216">IF(A216="","",IF(COUNTIF(TOther[Frequency],$V$1)=0,0,SUMPRODUCT(--(TOther[Frequency]=$V$1),--(TOther[Start Date]&lt;=A216),--(TOther[End Date Calc]&gt;=A216),IF(B216="N",--(TOther[Start Day]=DAY(A216)),--(TOther[Start Day]&gt;=DAY(A216))),--(IFERROR(MOD(TOther[Start Month]-MONTH(A216)+12,12),1)=0),TOther[Amount])))</f>
        <v>0</v>
      </c>
      <c r="W216" s="8">
        <f>IF(A216="","",SUMIFS(TOther[Amount],TOther[Start Date],A216,TOther[Frequency],$W$1))</f>
        <v>0</v>
      </c>
      <c r="X216" s="9">
        <f t="shared" si="15"/>
        <v>2000</v>
      </c>
      <c r="Y216" s="9">
        <f t="shared" si="19"/>
        <v>0</v>
      </c>
      <c r="Z216" s="8" cm="1">
        <f t="array" ref="Z216">IF(A216="","",IF(COUNTIF('2) Income'!$D$13:$D$32,"Weekly")=0,0,SUMPRODUCT(--(IFERROR(MOD(A216-'2) Income'!$F$13:$F$32,7),1)=0),--('2) Income'!$D$13:$D$32="Weekly"),--('2) Income'!$F$13:$F$32&lt;=A216),'2) Income'!$E$13:$E$32)))</f>
        <v>0</v>
      </c>
      <c r="AA216" s="8" cm="1">
        <f t="array" ref="AA216">IF(A216="","",IF(COUNTIF('2) Income'!$D$13:$D$32,"Every Other Week")=0,0,SUMPRODUCT(--(IFERROR(MOD(A216-'2) Income'!$F$13:$F$32,14),1)=0),--('2) Income'!$D$13:$D$32="Every Other Week"),--('2) Income'!$F$13:$F$32&lt;=A216),'2) Income'!$E$13:$E$32)))</f>
        <v>2300</v>
      </c>
      <c r="AB216" s="8">
        <f>IF(A216="","",IF(COUNTIF('2) Income'!$D$13:$D$32,"1st and 15th")=0,0,IF(OR(DAY(A216)=1,DAY(A216)=15),SUMIFS('2) Income'!$E$13:$E$32,'2) Income'!$D$13:$D$32,"1st and 15th",'2) Income'!$F$13:$F$32,"&lt;="&amp;$A216),0)))</f>
        <v>0</v>
      </c>
      <c r="AC216" s="8">
        <f>IF(A216="","",IF(COUNTIF('2) Income'!$D$13:$D$32,"2nd Wednesday")=0,0,IF(A216=(A216-DAY(A216)+1+2*7-WEEKDAY(A216-DAY(A216)+8-4,1)),SUMIFS('2) Income'!$E$13:$E$32,'2) Income'!$D$13:$D$32,"2nd Wednesday",'2) Income'!$F$13:$F$32,"&lt;="&amp;$A216),0)))</f>
        <v>0</v>
      </c>
      <c r="AD216" s="8">
        <f>IF(A216="","",IF(COUNTIF('2) Income'!$D$13:$D$32,"3rd Wednesday")=0,0,IF(A216=(A216-DAY(A216)+1+3*7-WEEKDAY(A216-DAY(A216)+8-4,1)),SUMIFS('2) Income'!$E$13:$E$32,'2) Income'!$D$13:$D$32,"3rd Wednesday",'2) Income'!$F$13:$F$32,"&lt;="&amp;$A216),0)))</f>
        <v>0</v>
      </c>
      <c r="AE216" s="8">
        <f>IF(A216="","",IF(COUNTIF('2) Income'!$D$13:$D$32,"4th Wednesday")=0,0,IF(A216=(A216-DAY(A216)+1+4*7-WEEKDAY(A216-DAY(A216)+8-4,1)),SUMIFS('2) Income'!$E$13:$E$32,'2) Income'!$D$13:$D$32,"4th Wednesday",'2) Income'!$F$13:$F$32,"&lt;="&amp;$A216),0)))</f>
        <v>0</v>
      </c>
      <c r="AF216" s="8" cm="1">
        <f t="array" ref="AF216">IF(A216="","",IF(COUNTIF('2) Income'!$D$13:$D$32,"Every 4 Weeks")=0,0,SUMPRODUCT(--(IFERROR(MOD(A216-'2) Income'!$F$13:$F$32,28),1)=0),--('2) Income'!$D$13:$D$32="Every 4 Weeks"),--('2) Income'!$F$13:$F$32&lt;=A216),'2) Income'!$E$13:$E$32)))</f>
        <v>0</v>
      </c>
      <c r="AG216" s="8">
        <f>IF(A216="","",IF(COUNTIF('2) Income'!$D$13:$D$32,"Monthly")=0,0,IF(B216="N",SUMIFS('2) Income'!$E$13:$E$32,'2) Income'!$D$13:$D$32,"monthly",'2) Income'!$F$13:$F$32,"&lt;="&amp;$A216,'2) Income'!$I$13:$I$32,DAY(A216)),SUMIFS('2) Income'!$E$13:$E$32,'2) Income'!$D$13:$D$32,"monthly",'2) Income'!$F$13:$F$32,"&lt;="&amp;$A216,'2) Income'!$I$13:$I$32,"&gt;="&amp;DAY(A216)))))</f>
        <v>0</v>
      </c>
      <c r="AH216" s="8" cm="1">
        <f t="array" ref="AH216">IF(A216="","",IF(COUNTIF('2) Income'!$D$13:$D$32,"Yearly")=0,0,SUMPRODUCT(--('2) Income'!$D$13:$D$32="Yearly"),--('2) Income'!$F$13:$F$32&lt;=A216),IF(B216="N",--('2) Income'!$I$13:$I$32=DAY(A216)),--('2) Income'!$I$13:$I$32&gt;=DAY(A216))),--(IFERROR(MOD('2) Income'!$H$13:$H$32-MONTH(A216)+12,12),1)=0),'2) Income'!$E$13:$E$32)))</f>
        <v>0</v>
      </c>
      <c r="AI216" s="8">
        <f>IF(A216="","",IF(COUNTIF('2) Income'!$D$13:$D$32,"one-time")=0,0,SUMIFS('2) Income'!$E$13:$E$32,'2) Income'!$D$13:$D$32,"one-time",'2) Income'!$F$13:$F$32,"="&amp;$A216)))</f>
        <v>0</v>
      </c>
      <c r="AJ216" s="9">
        <f t="shared" si="16"/>
        <v>2300</v>
      </c>
    </row>
    <row r="217" spans="1:36">
      <c r="A217" s="7">
        <f>IF(A216="","",IF(A216+1&lt;='1) Period'!$E$21,A216+1,""))</f>
        <v>45689</v>
      </c>
      <c r="B217" s="7" t="str">
        <f t="shared" si="17"/>
        <v>N</v>
      </c>
      <c r="C217" t="str">
        <f t="shared" si="18"/>
        <v>Y</v>
      </c>
      <c r="D217" s="8">
        <f>IF(A217="","",IF(TEXT(A217,"dddd")='4) Happy Money'!$E$23,WAllowance,0))</f>
        <v>0</v>
      </c>
      <c r="E217" s="8">
        <f>IF(A217="","",IF(B217="N",SUMIF(TMonthly[Day of the Month],DAY(A217),TMonthly[Amount]),SUMIF(TMonthly[Day of the Month],"&gt;="&amp;DAY(A217),TMonthly[Amount])))</f>
        <v>195</v>
      </c>
      <c r="F217" s="8" cm="1">
        <f t="array" ref="F217">IF(A217="","",SUMPRODUCT(--(TYearly[Due Date]&lt;=A217),IF(B217="N",--(TYearly[Day]=DAY(A217)),--(TYearly[Day]&gt;=DAY(A217))),--(IFERROR(MOD(TYearly[Month]-MONTH(A217)+12,12),1)=0),TYearly[Amount]))</f>
        <v>0</v>
      </c>
      <c r="G217" s="8">
        <f>IF(A217="","",SUMIF(TOneTime[Due Date],A217,TOneTime[Amount]))</f>
        <v>0</v>
      </c>
      <c r="H217" s="8" cm="1">
        <f t="array" ref="H217">IF(A217="","",IF(COUNTIF(TOther[Frequency],$H$1)=0,0,SUMPRODUCT(--(IFERROR(MOD(A217-TOther[Start Date],7),1)=0),--(TOther[Frequency]=$H$1),--(TOther[Start Date]&lt;=A217),--(TOther[End Date Calc]&gt;=A217),TOther[Amount])))</f>
        <v>0</v>
      </c>
      <c r="I217" s="8" cm="1">
        <f t="array" ref="I217">IF(A217="","",IF(COUNTIF(TOther[Frequency],$I$1)=0,0,SUMPRODUCT(--(IFERROR(MOD(A217-TOther[Start Date],14),1)=0),--(TOther[Frequency]=$I$1),--(TOther[Start Date]&lt;=A217),--(TOther[End Date Calc]&gt;=A217),TOther[Amount])))</f>
        <v>0</v>
      </c>
      <c r="J217" s="8">
        <f>IF(A217="","",IF(COUNTIF(TOther[Frequency],$J$1)=0,0,IF(OR(DAY(A217)=1,DAY(A217)=15),SUMIFS(TOther[Amount],TOther[Frequency],$J$1,TOther[Start Date],"&lt;="&amp;$A217,TOther[End Date Calc],"&gt;="&amp;A217),0)))</f>
        <v>0</v>
      </c>
      <c r="K217" s="8">
        <f>IF(A217="","",IF(COUNTIF(TOther[Frequency],$K$1)=0,0,IF(A217=(A217-DAY(A217)+1+2*7-WEEKDAY(A217-DAY(A217)+8-4,1)),SUMIFS(TOther[Amount],TOther[Frequency],$K$1,TOther[Start Date],"&lt;="&amp;$A217,TOther[End Date Calc],"&gt;="&amp;A217),0)))</f>
        <v>0</v>
      </c>
      <c r="L217" s="8">
        <f>IF(A217="","",IF(COUNTIF(TOther[Frequency],$L$1)=0,0,IF(A217=(A217-DAY(A217)+1+3*7-WEEKDAY(A217-DAY(A217)+8-4,1)),SUMIFS(TOther[Amount],TOther[Frequency],$L$1,TOther[Start Date],"&lt;="&amp;$A217,TOther[End Date Calc],"&gt;="&amp;A217),0)))</f>
        <v>0</v>
      </c>
      <c r="M217" s="8">
        <f>IF(A217="","",IF(COUNTIF(TOther[Frequency],$M$1)=0,0,IF(A217=(A217-DAY(A217)+1+4*7-WEEKDAY(A217-DAY(A217)+8-4,1)),SUMIFS(TOther[Amount],TOther[Frequency],$M$1,TOther[Start Date],"&lt;="&amp;$A217,TOther[End Date Calc],"&gt;="&amp;A217),0)))</f>
        <v>0</v>
      </c>
      <c r="N217" s="8" cm="1">
        <f t="array" ref="N217">IF(A217="","",IF(COUNTIF(TOther[Frequency],$N$1)=0,0,SUMPRODUCT(--(IFERROR(MOD(A217-TOther[Start Date],28),1)=0),--(TOther[Frequency]=$N$1),--(TOther[Start Date]&lt;=A217),--(TOther[End Date Calc]&gt;=A217),TOther[Amount])))</f>
        <v>0</v>
      </c>
      <c r="O217" s="8" cm="1">
        <f t="array" ref="O217">IF(A217="","",IF(COUNTIF(TOther[Frequency],$O$1)=0,0,SUMPRODUCT(--(IFERROR(MOD(A217-TOther[Start Date],42),1)=0),--(TOther[Frequency]=$O$1),--(TOther[Start Date]&lt;=A217),--(TOther[End Date Calc]&gt;=A217),TOther[Amount])))</f>
        <v>0</v>
      </c>
      <c r="P217" s="8" cm="1">
        <f t="array" ref="P217">IF(A217="","",IF(COUNTIF(TOther[Frequency],$P$1)=0,0,SUMPRODUCT(--(IFERROR(MOD(A217-TOther[Start Date],56),1)=0),--(TOther[Frequency]=$P$1),--(TOther[Start Date]&lt;=A217),--(TOther[End Date Calc]&gt;=A217),TOther[Amount])))</f>
        <v>0</v>
      </c>
      <c r="Q217" s="8">
        <f>IF(A217="","",IF(COUNTIF(TOther[Frequency],$Q$1)=0,0,IF(B217="N",SUMIFS(TOther[Amount],TOther[Frequency],$Q$1,TOther[Start Date],"&lt;="&amp;$A217,TOther[End Date Calc],"&gt;="&amp;A217,TOther[Start Day],DAY(A217)),SUMIFS(TOther[Amount],TOther[Frequency],$Q$1,TOther[Start Date],"&lt;="&amp;$A217,TOther[End Date Calc],"&gt;="&amp;A217,TOther[Start Day],"&gt;="&amp;DAY(A217)))))</f>
        <v>0</v>
      </c>
      <c r="R217" s="8" cm="1">
        <f t="array" ref="R217">IF(A217="","",IF(COUNTIF(TOther[Frequency],R$1)=0,0,SUMPRODUCT(--(TOther[Frequency]=R$1),--(TOther[Start Date]&lt;=A217),--(TOther[End Date Calc]&gt;=A217),IF(B217="N",--(TOther[Start Day]=DAY(A217)),--(TOther[Start Day]&gt;=DAY(A217))),--(IFERROR(MOD(TOther[Start Month]-MONTH(A217)+2,2),1)=0),TOther[Amount])))</f>
        <v>0</v>
      </c>
      <c r="S217" s="8" cm="1">
        <f t="array" ref="S217">IF(A217="","",IF(COUNTIF(TOther[Frequency],S$1)=0,0,SUMPRODUCT(--(TOther[Frequency]=S$1),--(TOther[Start Date]&lt;=A217),--(TOther[End Date Calc]&gt;=A217),IF(B217="N",--(TOther[Start Day]=DAY(A217)),--(TOther[Start Day]&gt;=DAY(A217))),--(IFERROR(MOD(TOther[Start Month]-MONTH(A217)+3,3),1)=0),TOther[Amount])))</f>
        <v>0</v>
      </c>
      <c r="T217" s="8" cm="1">
        <f t="array" ref="T217">IF($A217="","",IF(COUNTIF(TOther[Frequency],T$1)=0,0,SUMPRODUCT(--(TOther[Frequency]=T$1),--(TOther[Start Date]&lt;=$A217),--(TOther[End Date Calc]&gt;=$A217),IF($B217="N",--(TOther[Start Day]=DAY($A217)),--(TOther[Start Day]&gt;=DAY($A217))),--(IFERROR(MOD(TOther[Start Month]-MONTH($A217)+4,4),1)=0),TOther[Amount])))</f>
        <v>0</v>
      </c>
      <c r="U217" s="8" cm="1">
        <f t="array" ref="U217">IF(A217="","",IF(COUNTIF(TOther[Frequency],$U$1)=0,0,SUMPRODUCT(--(TOther[Frequency]=$U$1),--(TOther[Start Date]&lt;=A217),--(TOther[End Date Calc]&gt;=A217),IF(B217="N",--(TOther[Start Day]=DAY(A217)),--(TOther[Start Day]&gt;=DAY(A217))),--(IFERROR(MOD(TOther[Start Month]-MONTH(A217)+6,6),1)=0),TOther[Amount])))</f>
        <v>0</v>
      </c>
      <c r="V217" s="8" cm="1">
        <f t="array" ref="V217">IF(A217="","",IF(COUNTIF(TOther[Frequency],$V$1)=0,0,SUMPRODUCT(--(TOther[Frequency]=$V$1),--(TOther[Start Date]&lt;=A217),--(TOther[End Date Calc]&gt;=A217),IF(B217="N",--(TOther[Start Day]=DAY(A217)),--(TOther[Start Day]&gt;=DAY(A217))),--(IFERROR(MOD(TOther[Start Month]-MONTH(A217)+12,12),1)=0),TOther[Amount])))</f>
        <v>0</v>
      </c>
      <c r="W217" s="8">
        <f>IF(A217="","",SUMIFS(TOther[Amount],TOther[Start Date],A217,TOther[Frequency],$W$1))</f>
        <v>0</v>
      </c>
      <c r="X217" s="9">
        <f t="shared" si="15"/>
        <v>195</v>
      </c>
      <c r="Y217" s="9">
        <f t="shared" si="19"/>
        <v>0</v>
      </c>
      <c r="Z217" s="8" cm="1">
        <f t="array" ref="Z217">IF(A217="","",IF(COUNTIF('2) Income'!$D$13:$D$32,"Weekly")=0,0,SUMPRODUCT(--(IFERROR(MOD(A217-'2) Income'!$F$13:$F$32,7),1)=0),--('2) Income'!$D$13:$D$32="Weekly"),--('2) Income'!$F$13:$F$32&lt;=A217),'2) Income'!$E$13:$E$32)))</f>
        <v>0</v>
      </c>
      <c r="AA217" s="8" cm="1">
        <f t="array" ref="AA217">IF(A217="","",IF(COUNTIF('2) Income'!$D$13:$D$32,"Every Other Week")=0,0,SUMPRODUCT(--(IFERROR(MOD(A217-'2) Income'!$F$13:$F$32,14),1)=0),--('2) Income'!$D$13:$D$32="Every Other Week"),--('2) Income'!$F$13:$F$32&lt;=A217),'2) Income'!$E$13:$E$32)))</f>
        <v>0</v>
      </c>
      <c r="AB217" s="8">
        <f>IF(A217="","",IF(COUNTIF('2) Income'!$D$13:$D$32,"1st and 15th")=0,0,IF(OR(DAY(A217)=1,DAY(A217)=15),SUMIFS('2) Income'!$E$13:$E$32,'2) Income'!$D$13:$D$32,"1st and 15th",'2) Income'!$F$13:$F$32,"&lt;="&amp;$A217),0)))</f>
        <v>0</v>
      </c>
      <c r="AC217" s="8">
        <f>IF(A217="","",IF(COUNTIF('2) Income'!$D$13:$D$32,"2nd Wednesday")=0,0,IF(A217=(A217-DAY(A217)+1+2*7-WEEKDAY(A217-DAY(A217)+8-4,1)),SUMIFS('2) Income'!$E$13:$E$32,'2) Income'!$D$13:$D$32,"2nd Wednesday",'2) Income'!$F$13:$F$32,"&lt;="&amp;$A217),0)))</f>
        <v>0</v>
      </c>
      <c r="AD217" s="8">
        <f>IF(A217="","",IF(COUNTIF('2) Income'!$D$13:$D$32,"3rd Wednesday")=0,0,IF(A217=(A217-DAY(A217)+1+3*7-WEEKDAY(A217-DAY(A217)+8-4,1)),SUMIFS('2) Income'!$E$13:$E$32,'2) Income'!$D$13:$D$32,"3rd Wednesday",'2) Income'!$F$13:$F$32,"&lt;="&amp;$A217),0)))</f>
        <v>0</v>
      </c>
      <c r="AE217" s="8">
        <f>IF(A217="","",IF(COUNTIF('2) Income'!$D$13:$D$32,"4th Wednesday")=0,0,IF(A217=(A217-DAY(A217)+1+4*7-WEEKDAY(A217-DAY(A217)+8-4,1)),SUMIFS('2) Income'!$E$13:$E$32,'2) Income'!$D$13:$D$32,"4th Wednesday",'2) Income'!$F$13:$F$32,"&lt;="&amp;$A217),0)))</f>
        <v>0</v>
      </c>
      <c r="AF217" s="8" cm="1">
        <f t="array" ref="AF217">IF(A217="","",IF(COUNTIF('2) Income'!$D$13:$D$32,"Every 4 Weeks")=0,0,SUMPRODUCT(--(IFERROR(MOD(A217-'2) Income'!$F$13:$F$32,28),1)=0),--('2) Income'!$D$13:$D$32="Every 4 Weeks"),--('2) Income'!$F$13:$F$32&lt;=A217),'2) Income'!$E$13:$E$32)))</f>
        <v>0</v>
      </c>
      <c r="AG217" s="8">
        <f>IF(A217="","",IF(COUNTIF('2) Income'!$D$13:$D$32,"Monthly")=0,0,IF(B217="N",SUMIFS('2) Income'!$E$13:$E$32,'2) Income'!$D$13:$D$32,"monthly",'2) Income'!$F$13:$F$32,"&lt;="&amp;$A217,'2) Income'!$I$13:$I$32,DAY(A217)),SUMIFS('2) Income'!$E$13:$E$32,'2) Income'!$D$13:$D$32,"monthly",'2) Income'!$F$13:$F$32,"&lt;="&amp;$A217,'2) Income'!$I$13:$I$32,"&gt;="&amp;DAY(A217)))))</f>
        <v>650</v>
      </c>
      <c r="AH217" s="8" cm="1">
        <f t="array" ref="AH217">IF(A217="","",IF(COUNTIF('2) Income'!$D$13:$D$32,"Yearly")=0,0,SUMPRODUCT(--('2) Income'!$D$13:$D$32="Yearly"),--('2) Income'!$F$13:$F$32&lt;=A217),IF(B217="N",--('2) Income'!$I$13:$I$32=DAY(A217)),--('2) Income'!$I$13:$I$32&gt;=DAY(A217))),--(IFERROR(MOD('2) Income'!$H$13:$H$32-MONTH(A217)+12,12),1)=0),'2) Income'!$E$13:$E$32)))</f>
        <v>0</v>
      </c>
      <c r="AI217" s="8">
        <f>IF(A217="","",IF(COUNTIF('2) Income'!$D$13:$D$32,"one-time")=0,0,SUMIFS('2) Income'!$E$13:$E$32,'2) Income'!$D$13:$D$32,"one-time",'2) Income'!$F$13:$F$32,"="&amp;$A217)))</f>
        <v>0</v>
      </c>
      <c r="AJ217" s="9">
        <f t="shared" si="16"/>
        <v>650</v>
      </c>
    </row>
    <row r="218" spans="1:36">
      <c r="A218" s="7">
        <f>IF(A217="","",IF(A217+1&lt;='1) Period'!$E$21,A217+1,""))</f>
        <v>45690</v>
      </c>
      <c r="B218" s="7" t="str">
        <f t="shared" si="17"/>
        <v>N</v>
      </c>
      <c r="C218" t="str">
        <f t="shared" si="18"/>
        <v>Y</v>
      </c>
      <c r="D218" s="8">
        <f>IF(A218="","",IF(TEXT(A218,"dddd")='4) Happy Money'!$E$23,WAllowance,0))</f>
        <v>0</v>
      </c>
      <c r="E218" s="8">
        <f>IF(A218="","",IF(B218="N",SUMIF(TMonthly[Day of the Month],DAY(A218),TMonthly[Amount]),SUMIF(TMonthly[Day of the Month],"&gt;="&amp;DAY(A218),TMonthly[Amount])))</f>
        <v>35</v>
      </c>
      <c r="F218" s="8" cm="1">
        <f t="array" ref="F218">IF(A218="","",SUMPRODUCT(--(TYearly[Due Date]&lt;=A218),IF(B218="N",--(TYearly[Day]=DAY(A218)),--(TYearly[Day]&gt;=DAY(A218))),--(IFERROR(MOD(TYearly[Month]-MONTH(A218)+12,12),1)=0),TYearly[Amount]))</f>
        <v>0</v>
      </c>
      <c r="G218" s="8">
        <f>IF(A218="","",SUMIF(TOneTime[Due Date],A218,TOneTime[Amount]))</f>
        <v>0</v>
      </c>
      <c r="H218" s="8" cm="1">
        <f t="array" ref="H218">IF(A218="","",IF(COUNTIF(TOther[Frequency],$H$1)=0,0,SUMPRODUCT(--(IFERROR(MOD(A218-TOther[Start Date],7),1)=0),--(TOther[Frequency]=$H$1),--(TOther[Start Date]&lt;=A218),--(TOther[End Date Calc]&gt;=A218),TOther[Amount])))</f>
        <v>0</v>
      </c>
      <c r="I218" s="8" cm="1">
        <f t="array" ref="I218">IF(A218="","",IF(COUNTIF(TOther[Frequency],$I$1)=0,0,SUMPRODUCT(--(IFERROR(MOD(A218-TOther[Start Date],14),1)=0),--(TOther[Frequency]=$I$1),--(TOther[Start Date]&lt;=A218),--(TOther[End Date Calc]&gt;=A218),TOther[Amount])))</f>
        <v>0</v>
      </c>
      <c r="J218" s="8">
        <f>IF(A218="","",IF(COUNTIF(TOther[Frequency],$J$1)=0,0,IF(OR(DAY(A218)=1,DAY(A218)=15),SUMIFS(TOther[Amount],TOther[Frequency],$J$1,TOther[Start Date],"&lt;="&amp;$A218,TOther[End Date Calc],"&gt;="&amp;A218),0)))</f>
        <v>0</v>
      </c>
      <c r="K218" s="8">
        <f>IF(A218="","",IF(COUNTIF(TOther[Frequency],$K$1)=0,0,IF(A218=(A218-DAY(A218)+1+2*7-WEEKDAY(A218-DAY(A218)+8-4,1)),SUMIFS(TOther[Amount],TOther[Frequency],$K$1,TOther[Start Date],"&lt;="&amp;$A218,TOther[End Date Calc],"&gt;="&amp;A218),0)))</f>
        <v>0</v>
      </c>
      <c r="L218" s="8">
        <f>IF(A218="","",IF(COUNTIF(TOther[Frequency],$L$1)=0,0,IF(A218=(A218-DAY(A218)+1+3*7-WEEKDAY(A218-DAY(A218)+8-4,1)),SUMIFS(TOther[Amount],TOther[Frequency],$L$1,TOther[Start Date],"&lt;="&amp;$A218,TOther[End Date Calc],"&gt;="&amp;A218),0)))</f>
        <v>0</v>
      </c>
      <c r="M218" s="8">
        <f>IF(A218="","",IF(COUNTIF(TOther[Frequency],$M$1)=0,0,IF(A218=(A218-DAY(A218)+1+4*7-WEEKDAY(A218-DAY(A218)+8-4,1)),SUMIFS(TOther[Amount],TOther[Frequency],$M$1,TOther[Start Date],"&lt;="&amp;$A218,TOther[End Date Calc],"&gt;="&amp;A218),0)))</f>
        <v>0</v>
      </c>
      <c r="N218" s="8" cm="1">
        <f t="array" ref="N218">IF(A218="","",IF(COUNTIF(TOther[Frequency],$N$1)=0,0,SUMPRODUCT(--(IFERROR(MOD(A218-TOther[Start Date],28),1)=0),--(TOther[Frequency]=$N$1),--(TOther[Start Date]&lt;=A218),--(TOther[End Date Calc]&gt;=A218),TOther[Amount])))</f>
        <v>0</v>
      </c>
      <c r="O218" s="8" cm="1">
        <f t="array" ref="O218">IF(A218="","",IF(COUNTIF(TOther[Frequency],$O$1)=0,0,SUMPRODUCT(--(IFERROR(MOD(A218-TOther[Start Date],42),1)=0),--(TOther[Frequency]=$O$1),--(TOther[Start Date]&lt;=A218),--(TOther[End Date Calc]&gt;=A218),TOther[Amount])))</f>
        <v>0</v>
      </c>
      <c r="P218" s="8" cm="1">
        <f t="array" ref="P218">IF(A218="","",IF(COUNTIF(TOther[Frequency],$P$1)=0,0,SUMPRODUCT(--(IFERROR(MOD(A218-TOther[Start Date],56),1)=0),--(TOther[Frequency]=$P$1),--(TOther[Start Date]&lt;=A218),--(TOther[End Date Calc]&gt;=A218),TOther[Amount])))</f>
        <v>0</v>
      </c>
      <c r="Q218" s="8">
        <f>IF(A218="","",IF(COUNTIF(TOther[Frequency],$Q$1)=0,0,IF(B218="N",SUMIFS(TOther[Amount],TOther[Frequency],$Q$1,TOther[Start Date],"&lt;="&amp;$A218,TOther[End Date Calc],"&gt;="&amp;A218,TOther[Start Day],DAY(A218)),SUMIFS(TOther[Amount],TOther[Frequency],$Q$1,TOther[Start Date],"&lt;="&amp;$A218,TOther[End Date Calc],"&gt;="&amp;A218,TOther[Start Day],"&gt;="&amp;DAY(A218)))))</f>
        <v>0</v>
      </c>
      <c r="R218" s="8" cm="1">
        <f t="array" ref="R218">IF(A218="","",IF(COUNTIF(TOther[Frequency],R$1)=0,0,SUMPRODUCT(--(TOther[Frequency]=R$1),--(TOther[Start Date]&lt;=A218),--(TOther[End Date Calc]&gt;=A218),IF(B218="N",--(TOther[Start Day]=DAY(A218)),--(TOther[Start Day]&gt;=DAY(A218))),--(IFERROR(MOD(TOther[Start Month]-MONTH(A218)+2,2),1)=0),TOther[Amount])))</f>
        <v>0</v>
      </c>
      <c r="S218" s="8" cm="1">
        <f t="array" ref="S218">IF(A218="","",IF(COUNTIF(TOther[Frequency],S$1)=0,0,SUMPRODUCT(--(TOther[Frequency]=S$1),--(TOther[Start Date]&lt;=A218),--(TOther[End Date Calc]&gt;=A218),IF(B218="N",--(TOther[Start Day]=DAY(A218)),--(TOther[Start Day]&gt;=DAY(A218))),--(IFERROR(MOD(TOther[Start Month]-MONTH(A218)+3,3),1)=0),TOther[Amount])))</f>
        <v>0</v>
      </c>
      <c r="T218" s="8" cm="1">
        <f t="array" ref="T218">IF($A218="","",IF(COUNTIF(TOther[Frequency],T$1)=0,0,SUMPRODUCT(--(TOther[Frequency]=T$1),--(TOther[Start Date]&lt;=$A218),--(TOther[End Date Calc]&gt;=$A218),IF($B218="N",--(TOther[Start Day]=DAY($A218)),--(TOther[Start Day]&gt;=DAY($A218))),--(IFERROR(MOD(TOther[Start Month]-MONTH($A218)+4,4),1)=0),TOther[Amount])))</f>
        <v>0</v>
      </c>
      <c r="U218" s="8" cm="1">
        <f t="array" ref="U218">IF(A218="","",IF(COUNTIF(TOther[Frequency],$U$1)=0,0,SUMPRODUCT(--(TOther[Frequency]=$U$1),--(TOther[Start Date]&lt;=A218),--(TOther[End Date Calc]&gt;=A218),IF(B218="N",--(TOther[Start Day]=DAY(A218)),--(TOther[Start Day]&gt;=DAY(A218))),--(IFERROR(MOD(TOther[Start Month]-MONTH(A218)+6,6),1)=0),TOther[Amount])))</f>
        <v>0</v>
      </c>
      <c r="V218" s="8" cm="1">
        <f t="array" ref="V218">IF(A218="","",IF(COUNTIF(TOther[Frequency],$V$1)=0,0,SUMPRODUCT(--(TOther[Frequency]=$V$1),--(TOther[Start Date]&lt;=A218),--(TOther[End Date Calc]&gt;=A218),IF(B218="N",--(TOther[Start Day]=DAY(A218)),--(TOther[Start Day]&gt;=DAY(A218))),--(IFERROR(MOD(TOther[Start Month]-MONTH(A218)+12,12),1)=0),TOther[Amount])))</f>
        <v>0</v>
      </c>
      <c r="W218" s="8">
        <f>IF(A218="","",SUMIFS(TOther[Amount],TOther[Start Date],A218,TOther[Frequency],$W$1))</f>
        <v>0</v>
      </c>
      <c r="X218" s="9">
        <f t="shared" si="15"/>
        <v>35</v>
      </c>
      <c r="Y218" s="9">
        <f t="shared" si="19"/>
        <v>0</v>
      </c>
      <c r="Z218" s="8" cm="1">
        <f t="array" ref="Z218">IF(A218="","",IF(COUNTIF('2) Income'!$D$13:$D$32,"Weekly")=0,0,SUMPRODUCT(--(IFERROR(MOD(A218-'2) Income'!$F$13:$F$32,7),1)=0),--('2) Income'!$D$13:$D$32="Weekly"),--('2) Income'!$F$13:$F$32&lt;=A218),'2) Income'!$E$13:$E$32)))</f>
        <v>0</v>
      </c>
      <c r="AA218" s="8" cm="1">
        <f t="array" ref="AA218">IF(A218="","",IF(COUNTIF('2) Income'!$D$13:$D$32,"Every Other Week")=0,0,SUMPRODUCT(--(IFERROR(MOD(A218-'2) Income'!$F$13:$F$32,14),1)=0),--('2) Income'!$D$13:$D$32="Every Other Week"),--('2) Income'!$F$13:$F$32&lt;=A218),'2) Income'!$E$13:$E$32)))</f>
        <v>0</v>
      </c>
      <c r="AB218" s="8">
        <f>IF(A218="","",IF(COUNTIF('2) Income'!$D$13:$D$32,"1st and 15th")=0,0,IF(OR(DAY(A218)=1,DAY(A218)=15),SUMIFS('2) Income'!$E$13:$E$32,'2) Income'!$D$13:$D$32,"1st and 15th",'2) Income'!$F$13:$F$32,"&lt;="&amp;$A218),0)))</f>
        <v>0</v>
      </c>
      <c r="AC218" s="8">
        <f>IF(A218="","",IF(COUNTIF('2) Income'!$D$13:$D$32,"2nd Wednesday")=0,0,IF(A218=(A218-DAY(A218)+1+2*7-WEEKDAY(A218-DAY(A218)+8-4,1)),SUMIFS('2) Income'!$E$13:$E$32,'2) Income'!$D$13:$D$32,"2nd Wednesday",'2) Income'!$F$13:$F$32,"&lt;="&amp;$A218),0)))</f>
        <v>0</v>
      </c>
      <c r="AD218" s="8">
        <f>IF(A218="","",IF(COUNTIF('2) Income'!$D$13:$D$32,"3rd Wednesday")=0,0,IF(A218=(A218-DAY(A218)+1+3*7-WEEKDAY(A218-DAY(A218)+8-4,1)),SUMIFS('2) Income'!$E$13:$E$32,'2) Income'!$D$13:$D$32,"3rd Wednesday",'2) Income'!$F$13:$F$32,"&lt;="&amp;$A218),0)))</f>
        <v>0</v>
      </c>
      <c r="AE218" s="8">
        <f>IF(A218="","",IF(COUNTIF('2) Income'!$D$13:$D$32,"4th Wednesday")=0,0,IF(A218=(A218-DAY(A218)+1+4*7-WEEKDAY(A218-DAY(A218)+8-4,1)),SUMIFS('2) Income'!$E$13:$E$32,'2) Income'!$D$13:$D$32,"4th Wednesday",'2) Income'!$F$13:$F$32,"&lt;="&amp;$A218),0)))</f>
        <v>0</v>
      </c>
      <c r="AF218" s="8" cm="1">
        <f t="array" ref="AF218">IF(A218="","",IF(COUNTIF('2) Income'!$D$13:$D$32,"Every 4 Weeks")=0,0,SUMPRODUCT(--(IFERROR(MOD(A218-'2) Income'!$F$13:$F$32,28),1)=0),--('2) Income'!$D$13:$D$32="Every 4 Weeks"),--('2) Income'!$F$13:$F$32&lt;=A218),'2) Income'!$E$13:$E$32)))</f>
        <v>0</v>
      </c>
      <c r="AG218" s="8">
        <f>IF(A218="","",IF(COUNTIF('2) Income'!$D$13:$D$32,"Monthly")=0,0,IF(B218="N",SUMIFS('2) Income'!$E$13:$E$32,'2) Income'!$D$13:$D$32,"monthly",'2) Income'!$F$13:$F$32,"&lt;="&amp;$A218,'2) Income'!$I$13:$I$32,DAY(A218)),SUMIFS('2) Income'!$E$13:$E$32,'2) Income'!$D$13:$D$32,"monthly",'2) Income'!$F$13:$F$32,"&lt;="&amp;$A218,'2) Income'!$I$13:$I$32,"&gt;="&amp;DAY(A218)))))</f>
        <v>0</v>
      </c>
      <c r="AH218" s="8" cm="1">
        <f t="array" ref="AH218">IF(A218="","",IF(COUNTIF('2) Income'!$D$13:$D$32,"Yearly")=0,0,SUMPRODUCT(--('2) Income'!$D$13:$D$32="Yearly"),--('2) Income'!$F$13:$F$32&lt;=A218),IF(B218="N",--('2) Income'!$I$13:$I$32=DAY(A218)),--('2) Income'!$I$13:$I$32&gt;=DAY(A218))),--(IFERROR(MOD('2) Income'!$H$13:$H$32-MONTH(A218)+12,12),1)=0),'2) Income'!$E$13:$E$32)))</f>
        <v>0</v>
      </c>
      <c r="AI218" s="8">
        <f>IF(A218="","",IF(COUNTIF('2) Income'!$D$13:$D$32,"one-time")=0,0,SUMIFS('2) Income'!$E$13:$E$32,'2) Income'!$D$13:$D$32,"one-time",'2) Income'!$F$13:$F$32,"="&amp;$A218)))</f>
        <v>0</v>
      </c>
      <c r="AJ218" s="9">
        <f t="shared" si="16"/>
        <v>0</v>
      </c>
    </row>
    <row r="219" spans="1:36">
      <c r="A219" s="7">
        <f>IF(A218="","",IF(A218+1&lt;='1) Period'!$E$21,A218+1,""))</f>
        <v>45691</v>
      </c>
      <c r="B219" s="7" t="str">
        <f t="shared" si="17"/>
        <v>N</v>
      </c>
      <c r="C219" t="str">
        <f t="shared" si="18"/>
        <v>F</v>
      </c>
      <c r="D219" s="8">
        <f>IF(A219="","",IF(TEXT(A219,"dddd")='4) Happy Money'!$E$23,WAllowance,0))</f>
        <v>400</v>
      </c>
      <c r="E219" s="8">
        <f>IF(A219="","",IF(B219="N",SUMIF(TMonthly[Day of the Month],DAY(A219),TMonthly[Amount]),SUMIF(TMonthly[Day of the Month],"&gt;="&amp;DAY(A219),TMonthly[Amount])))</f>
        <v>35</v>
      </c>
      <c r="F219" s="8" cm="1">
        <f t="array" ref="F219">IF(A219="","",SUMPRODUCT(--(TYearly[Due Date]&lt;=A219),IF(B219="N",--(TYearly[Day]=DAY(A219)),--(TYearly[Day]&gt;=DAY(A219))),--(IFERROR(MOD(TYearly[Month]-MONTH(A219)+12,12),1)=0),TYearly[Amount]))</f>
        <v>0</v>
      </c>
      <c r="G219" s="8">
        <f>IF(A219="","",SUMIF(TOneTime[Due Date],A219,TOneTime[Amount]))</f>
        <v>0</v>
      </c>
      <c r="H219" s="8" cm="1">
        <f t="array" ref="H219">IF(A219="","",IF(COUNTIF(TOther[Frequency],$H$1)=0,0,SUMPRODUCT(--(IFERROR(MOD(A219-TOther[Start Date],7),1)=0),--(TOther[Frequency]=$H$1),--(TOther[Start Date]&lt;=A219),--(TOther[End Date Calc]&gt;=A219),TOther[Amount])))</f>
        <v>0</v>
      </c>
      <c r="I219" s="8" cm="1">
        <f t="array" ref="I219">IF(A219="","",IF(COUNTIF(TOther[Frequency],$I$1)=0,0,SUMPRODUCT(--(IFERROR(MOD(A219-TOther[Start Date],14),1)=0),--(TOther[Frequency]=$I$1),--(TOther[Start Date]&lt;=A219),--(TOther[End Date Calc]&gt;=A219),TOther[Amount])))</f>
        <v>230</v>
      </c>
      <c r="J219" s="8">
        <f>IF(A219="","",IF(COUNTIF(TOther[Frequency],$J$1)=0,0,IF(OR(DAY(A219)=1,DAY(A219)=15),SUMIFS(TOther[Amount],TOther[Frequency],$J$1,TOther[Start Date],"&lt;="&amp;$A219,TOther[End Date Calc],"&gt;="&amp;A219),0)))</f>
        <v>0</v>
      </c>
      <c r="K219" s="8">
        <f>IF(A219="","",IF(COUNTIF(TOther[Frequency],$K$1)=0,0,IF(A219=(A219-DAY(A219)+1+2*7-WEEKDAY(A219-DAY(A219)+8-4,1)),SUMIFS(TOther[Amount],TOther[Frequency],$K$1,TOther[Start Date],"&lt;="&amp;$A219,TOther[End Date Calc],"&gt;="&amp;A219),0)))</f>
        <v>0</v>
      </c>
      <c r="L219" s="8">
        <f>IF(A219="","",IF(COUNTIF(TOther[Frequency],$L$1)=0,0,IF(A219=(A219-DAY(A219)+1+3*7-WEEKDAY(A219-DAY(A219)+8-4,1)),SUMIFS(TOther[Amount],TOther[Frequency],$L$1,TOther[Start Date],"&lt;="&amp;$A219,TOther[End Date Calc],"&gt;="&amp;A219),0)))</f>
        <v>0</v>
      </c>
      <c r="M219" s="8">
        <f>IF(A219="","",IF(COUNTIF(TOther[Frequency],$M$1)=0,0,IF(A219=(A219-DAY(A219)+1+4*7-WEEKDAY(A219-DAY(A219)+8-4,1)),SUMIFS(TOther[Amount],TOther[Frequency],$M$1,TOther[Start Date],"&lt;="&amp;$A219,TOther[End Date Calc],"&gt;="&amp;A219),0)))</f>
        <v>0</v>
      </c>
      <c r="N219" s="8" cm="1">
        <f t="array" ref="N219">IF(A219="","",IF(COUNTIF(TOther[Frequency],$N$1)=0,0,SUMPRODUCT(--(IFERROR(MOD(A219-TOther[Start Date],28),1)=0),--(TOther[Frequency]=$N$1),--(TOther[Start Date]&lt;=A219),--(TOther[End Date Calc]&gt;=A219),TOther[Amount])))</f>
        <v>0</v>
      </c>
      <c r="O219" s="8" cm="1">
        <f t="array" ref="O219">IF(A219="","",IF(COUNTIF(TOther[Frequency],$O$1)=0,0,SUMPRODUCT(--(IFERROR(MOD(A219-TOther[Start Date],42),1)=0),--(TOther[Frequency]=$O$1),--(TOther[Start Date]&lt;=A219),--(TOther[End Date Calc]&gt;=A219),TOther[Amount])))</f>
        <v>0</v>
      </c>
      <c r="P219" s="8" cm="1">
        <f t="array" ref="P219">IF(A219="","",IF(COUNTIF(TOther[Frequency],$P$1)=0,0,SUMPRODUCT(--(IFERROR(MOD(A219-TOther[Start Date],56),1)=0),--(TOther[Frequency]=$P$1),--(TOther[Start Date]&lt;=A219),--(TOther[End Date Calc]&gt;=A219),TOther[Amount])))</f>
        <v>0</v>
      </c>
      <c r="Q219" s="8">
        <f>IF(A219="","",IF(COUNTIF(TOther[Frequency],$Q$1)=0,0,IF(B219="N",SUMIFS(TOther[Amount],TOther[Frequency],$Q$1,TOther[Start Date],"&lt;="&amp;$A219,TOther[End Date Calc],"&gt;="&amp;A219,TOther[Start Day],DAY(A219)),SUMIFS(TOther[Amount],TOther[Frequency],$Q$1,TOther[Start Date],"&lt;="&amp;$A219,TOther[End Date Calc],"&gt;="&amp;A219,TOther[Start Day],"&gt;="&amp;DAY(A219)))))</f>
        <v>0</v>
      </c>
      <c r="R219" s="8" cm="1">
        <f t="array" ref="R219">IF(A219="","",IF(COUNTIF(TOther[Frequency],R$1)=0,0,SUMPRODUCT(--(TOther[Frequency]=R$1),--(TOther[Start Date]&lt;=A219),--(TOther[End Date Calc]&gt;=A219),IF(B219="N",--(TOther[Start Day]=DAY(A219)),--(TOther[Start Day]&gt;=DAY(A219))),--(IFERROR(MOD(TOther[Start Month]-MONTH(A219)+2,2),1)=0),TOther[Amount])))</f>
        <v>0</v>
      </c>
      <c r="S219" s="8" cm="1">
        <f t="array" ref="S219">IF(A219="","",IF(COUNTIF(TOther[Frequency],S$1)=0,0,SUMPRODUCT(--(TOther[Frequency]=S$1),--(TOther[Start Date]&lt;=A219),--(TOther[End Date Calc]&gt;=A219),IF(B219="N",--(TOther[Start Day]=DAY(A219)),--(TOther[Start Day]&gt;=DAY(A219))),--(IFERROR(MOD(TOther[Start Month]-MONTH(A219)+3,3),1)=0),TOther[Amount])))</f>
        <v>0</v>
      </c>
      <c r="T219" s="8" cm="1">
        <f t="array" ref="T219">IF($A219="","",IF(COUNTIF(TOther[Frequency],T$1)=0,0,SUMPRODUCT(--(TOther[Frequency]=T$1),--(TOther[Start Date]&lt;=$A219),--(TOther[End Date Calc]&gt;=$A219),IF($B219="N",--(TOther[Start Day]=DAY($A219)),--(TOther[Start Day]&gt;=DAY($A219))),--(IFERROR(MOD(TOther[Start Month]-MONTH($A219)+4,4),1)=0),TOther[Amount])))</f>
        <v>0</v>
      </c>
      <c r="U219" s="8" cm="1">
        <f t="array" ref="U219">IF(A219="","",IF(COUNTIF(TOther[Frequency],$U$1)=0,0,SUMPRODUCT(--(TOther[Frequency]=$U$1),--(TOther[Start Date]&lt;=A219),--(TOther[End Date Calc]&gt;=A219),IF(B219="N",--(TOther[Start Day]=DAY(A219)),--(TOther[Start Day]&gt;=DAY(A219))),--(IFERROR(MOD(TOther[Start Month]-MONTH(A219)+6,6),1)=0),TOther[Amount])))</f>
        <v>0</v>
      </c>
      <c r="V219" s="8" cm="1">
        <f t="array" ref="V219">IF(A219="","",IF(COUNTIF(TOther[Frequency],$V$1)=0,0,SUMPRODUCT(--(TOther[Frequency]=$V$1),--(TOther[Start Date]&lt;=A219),--(TOther[End Date Calc]&gt;=A219),IF(B219="N",--(TOther[Start Day]=DAY(A219)),--(TOther[Start Day]&gt;=DAY(A219))),--(IFERROR(MOD(TOther[Start Month]-MONTH(A219)+12,12),1)=0),TOther[Amount])))</f>
        <v>0</v>
      </c>
      <c r="W219" s="8">
        <f>IF(A219="","",SUMIFS(TOther[Amount],TOther[Start Date],A219,TOther[Frequency],$W$1))</f>
        <v>0</v>
      </c>
      <c r="X219" s="9">
        <f t="shared" si="15"/>
        <v>265</v>
      </c>
      <c r="Y219" s="9">
        <f t="shared" si="19"/>
        <v>230</v>
      </c>
      <c r="Z219" s="8" cm="1">
        <f t="array" ref="Z219">IF(A219="","",IF(COUNTIF('2) Income'!$D$13:$D$32,"Weekly")=0,0,SUMPRODUCT(--(IFERROR(MOD(A219-'2) Income'!$F$13:$F$32,7),1)=0),--('2) Income'!$D$13:$D$32="Weekly"),--('2) Income'!$F$13:$F$32&lt;=A219),'2) Income'!$E$13:$E$32)))</f>
        <v>0</v>
      </c>
      <c r="AA219" s="8" cm="1">
        <f t="array" ref="AA219">IF(A219="","",IF(COUNTIF('2) Income'!$D$13:$D$32,"Every Other Week")=0,0,SUMPRODUCT(--(IFERROR(MOD(A219-'2) Income'!$F$13:$F$32,14),1)=0),--('2) Income'!$D$13:$D$32="Every Other Week"),--('2) Income'!$F$13:$F$32&lt;=A219),'2) Income'!$E$13:$E$32)))</f>
        <v>0</v>
      </c>
      <c r="AB219" s="8">
        <f>IF(A219="","",IF(COUNTIF('2) Income'!$D$13:$D$32,"1st and 15th")=0,0,IF(OR(DAY(A219)=1,DAY(A219)=15),SUMIFS('2) Income'!$E$13:$E$32,'2) Income'!$D$13:$D$32,"1st and 15th",'2) Income'!$F$13:$F$32,"&lt;="&amp;$A219),0)))</f>
        <v>0</v>
      </c>
      <c r="AC219" s="8">
        <f>IF(A219="","",IF(COUNTIF('2) Income'!$D$13:$D$32,"2nd Wednesday")=0,0,IF(A219=(A219-DAY(A219)+1+2*7-WEEKDAY(A219-DAY(A219)+8-4,1)),SUMIFS('2) Income'!$E$13:$E$32,'2) Income'!$D$13:$D$32,"2nd Wednesday",'2) Income'!$F$13:$F$32,"&lt;="&amp;$A219),0)))</f>
        <v>0</v>
      </c>
      <c r="AD219" s="8">
        <f>IF(A219="","",IF(COUNTIF('2) Income'!$D$13:$D$32,"3rd Wednesday")=0,0,IF(A219=(A219-DAY(A219)+1+3*7-WEEKDAY(A219-DAY(A219)+8-4,1)),SUMIFS('2) Income'!$E$13:$E$32,'2) Income'!$D$13:$D$32,"3rd Wednesday",'2) Income'!$F$13:$F$32,"&lt;="&amp;$A219),0)))</f>
        <v>0</v>
      </c>
      <c r="AE219" s="8">
        <f>IF(A219="","",IF(COUNTIF('2) Income'!$D$13:$D$32,"4th Wednesday")=0,0,IF(A219=(A219-DAY(A219)+1+4*7-WEEKDAY(A219-DAY(A219)+8-4,1)),SUMIFS('2) Income'!$E$13:$E$32,'2) Income'!$D$13:$D$32,"4th Wednesday",'2) Income'!$F$13:$F$32,"&lt;="&amp;$A219),0)))</f>
        <v>0</v>
      </c>
      <c r="AF219" s="8" cm="1">
        <f t="array" ref="AF219">IF(A219="","",IF(COUNTIF('2) Income'!$D$13:$D$32,"Every 4 Weeks")=0,0,SUMPRODUCT(--(IFERROR(MOD(A219-'2) Income'!$F$13:$F$32,28),1)=0),--('2) Income'!$D$13:$D$32="Every 4 Weeks"),--('2) Income'!$F$13:$F$32&lt;=A219),'2) Income'!$E$13:$E$32)))</f>
        <v>0</v>
      </c>
      <c r="AG219" s="8">
        <f>IF(A219="","",IF(COUNTIF('2) Income'!$D$13:$D$32,"Monthly")=0,0,IF(B219="N",SUMIFS('2) Income'!$E$13:$E$32,'2) Income'!$D$13:$D$32,"monthly",'2) Income'!$F$13:$F$32,"&lt;="&amp;$A219,'2) Income'!$I$13:$I$32,DAY(A219)),SUMIFS('2) Income'!$E$13:$E$32,'2) Income'!$D$13:$D$32,"monthly",'2) Income'!$F$13:$F$32,"&lt;="&amp;$A219,'2) Income'!$I$13:$I$32,"&gt;="&amp;DAY(A219)))))</f>
        <v>0</v>
      </c>
      <c r="AH219" s="8" cm="1">
        <f t="array" ref="AH219">IF(A219="","",IF(COUNTIF('2) Income'!$D$13:$D$32,"Yearly")=0,0,SUMPRODUCT(--('2) Income'!$D$13:$D$32="Yearly"),--('2) Income'!$F$13:$F$32&lt;=A219),IF(B219="N",--('2) Income'!$I$13:$I$32=DAY(A219)),--('2) Income'!$I$13:$I$32&gt;=DAY(A219))),--(IFERROR(MOD('2) Income'!$H$13:$H$32-MONTH(A219)+12,12),1)=0),'2) Income'!$E$13:$E$32)))</f>
        <v>0</v>
      </c>
      <c r="AI219" s="8">
        <f>IF(A219="","",IF(COUNTIF('2) Income'!$D$13:$D$32,"one-time")=0,0,SUMIFS('2) Income'!$E$13:$E$32,'2) Income'!$D$13:$D$32,"one-time",'2) Income'!$F$13:$F$32,"="&amp;$A219)))</f>
        <v>0</v>
      </c>
      <c r="AJ219" s="9">
        <f t="shared" si="16"/>
        <v>0</v>
      </c>
    </row>
    <row r="220" spans="1:36">
      <c r="A220" s="7">
        <f>IF(A219="","",IF(A219+1&lt;='1) Period'!$E$21,A219+1,""))</f>
        <v>45692</v>
      </c>
      <c r="B220" s="7" t="str">
        <f t="shared" si="17"/>
        <v>N</v>
      </c>
      <c r="C220" t="str">
        <f t="shared" si="18"/>
        <v>F</v>
      </c>
      <c r="D220" s="8">
        <f>IF(A220="","",IF(TEXT(A220,"dddd")='4) Happy Money'!$E$23,WAllowance,0))</f>
        <v>0</v>
      </c>
      <c r="E220" s="8">
        <f>IF(A220="","",IF(B220="N",SUMIF(TMonthly[Day of the Month],DAY(A220),TMonthly[Amount]),SUMIF(TMonthly[Day of the Month],"&gt;="&amp;DAY(A220),TMonthly[Amount])))</f>
        <v>35</v>
      </c>
      <c r="F220" s="8" cm="1">
        <f t="array" ref="F220">IF(A220="","",SUMPRODUCT(--(TYearly[Due Date]&lt;=A220),IF(B220="N",--(TYearly[Day]=DAY(A220)),--(TYearly[Day]&gt;=DAY(A220))),--(IFERROR(MOD(TYearly[Month]-MONTH(A220)+12,12),1)=0),TYearly[Amount]))</f>
        <v>0</v>
      </c>
      <c r="G220" s="8">
        <f>IF(A220="","",SUMIF(TOneTime[Due Date],A220,TOneTime[Amount]))</f>
        <v>0</v>
      </c>
      <c r="H220" s="8" cm="1">
        <f t="array" ref="H220">IF(A220="","",IF(COUNTIF(TOther[Frequency],$H$1)=0,0,SUMPRODUCT(--(IFERROR(MOD(A220-TOther[Start Date],7),1)=0),--(TOther[Frequency]=$H$1),--(TOther[Start Date]&lt;=A220),--(TOther[End Date Calc]&gt;=A220),TOther[Amount])))</f>
        <v>0</v>
      </c>
      <c r="I220" s="8" cm="1">
        <f t="array" ref="I220">IF(A220="","",IF(COUNTIF(TOther[Frequency],$I$1)=0,0,SUMPRODUCT(--(IFERROR(MOD(A220-TOther[Start Date],14),1)=0),--(TOther[Frequency]=$I$1),--(TOther[Start Date]&lt;=A220),--(TOther[End Date Calc]&gt;=A220),TOther[Amount])))</f>
        <v>0</v>
      </c>
      <c r="J220" s="8">
        <f>IF(A220="","",IF(COUNTIF(TOther[Frequency],$J$1)=0,0,IF(OR(DAY(A220)=1,DAY(A220)=15),SUMIFS(TOther[Amount],TOther[Frequency],$J$1,TOther[Start Date],"&lt;="&amp;$A220,TOther[End Date Calc],"&gt;="&amp;A220),0)))</f>
        <v>0</v>
      </c>
      <c r="K220" s="8">
        <f>IF(A220="","",IF(COUNTIF(TOther[Frequency],$K$1)=0,0,IF(A220=(A220-DAY(A220)+1+2*7-WEEKDAY(A220-DAY(A220)+8-4,1)),SUMIFS(TOther[Amount],TOther[Frequency],$K$1,TOther[Start Date],"&lt;="&amp;$A220,TOther[End Date Calc],"&gt;="&amp;A220),0)))</f>
        <v>0</v>
      </c>
      <c r="L220" s="8">
        <f>IF(A220="","",IF(COUNTIF(TOther[Frequency],$L$1)=0,0,IF(A220=(A220-DAY(A220)+1+3*7-WEEKDAY(A220-DAY(A220)+8-4,1)),SUMIFS(TOther[Amount],TOther[Frequency],$L$1,TOther[Start Date],"&lt;="&amp;$A220,TOther[End Date Calc],"&gt;="&amp;A220),0)))</f>
        <v>0</v>
      </c>
      <c r="M220" s="8">
        <f>IF(A220="","",IF(COUNTIF(TOther[Frequency],$M$1)=0,0,IF(A220=(A220-DAY(A220)+1+4*7-WEEKDAY(A220-DAY(A220)+8-4,1)),SUMIFS(TOther[Amount],TOther[Frequency],$M$1,TOther[Start Date],"&lt;="&amp;$A220,TOther[End Date Calc],"&gt;="&amp;A220),0)))</f>
        <v>0</v>
      </c>
      <c r="N220" s="8" cm="1">
        <f t="array" ref="N220">IF(A220="","",IF(COUNTIF(TOther[Frequency],$N$1)=0,0,SUMPRODUCT(--(IFERROR(MOD(A220-TOther[Start Date],28),1)=0),--(TOther[Frequency]=$N$1),--(TOther[Start Date]&lt;=A220),--(TOther[End Date Calc]&gt;=A220),TOther[Amount])))</f>
        <v>0</v>
      </c>
      <c r="O220" s="8" cm="1">
        <f t="array" ref="O220">IF(A220="","",IF(COUNTIF(TOther[Frequency],$O$1)=0,0,SUMPRODUCT(--(IFERROR(MOD(A220-TOther[Start Date],42),1)=0),--(TOther[Frequency]=$O$1),--(TOther[Start Date]&lt;=A220),--(TOther[End Date Calc]&gt;=A220),TOther[Amount])))</f>
        <v>0</v>
      </c>
      <c r="P220" s="8" cm="1">
        <f t="array" ref="P220">IF(A220="","",IF(COUNTIF(TOther[Frequency],$P$1)=0,0,SUMPRODUCT(--(IFERROR(MOD(A220-TOther[Start Date],56),1)=0),--(TOther[Frequency]=$P$1),--(TOther[Start Date]&lt;=A220),--(TOther[End Date Calc]&gt;=A220),TOther[Amount])))</f>
        <v>0</v>
      </c>
      <c r="Q220" s="8">
        <f>IF(A220="","",IF(COUNTIF(TOther[Frequency],$Q$1)=0,0,IF(B220="N",SUMIFS(TOther[Amount],TOther[Frequency],$Q$1,TOther[Start Date],"&lt;="&amp;$A220,TOther[End Date Calc],"&gt;="&amp;A220,TOther[Start Day],DAY(A220)),SUMIFS(TOther[Amount],TOther[Frequency],$Q$1,TOther[Start Date],"&lt;="&amp;$A220,TOther[End Date Calc],"&gt;="&amp;A220,TOther[Start Day],"&gt;="&amp;DAY(A220)))))</f>
        <v>0</v>
      </c>
      <c r="R220" s="8" cm="1">
        <f t="array" ref="R220">IF(A220="","",IF(COUNTIF(TOther[Frequency],R$1)=0,0,SUMPRODUCT(--(TOther[Frequency]=R$1),--(TOther[Start Date]&lt;=A220),--(TOther[End Date Calc]&gt;=A220),IF(B220="N",--(TOther[Start Day]=DAY(A220)),--(TOther[Start Day]&gt;=DAY(A220))),--(IFERROR(MOD(TOther[Start Month]-MONTH(A220)+2,2),1)=0),TOther[Amount])))</f>
        <v>0</v>
      </c>
      <c r="S220" s="8" cm="1">
        <f t="array" ref="S220">IF(A220="","",IF(COUNTIF(TOther[Frequency],S$1)=0,0,SUMPRODUCT(--(TOther[Frequency]=S$1),--(TOther[Start Date]&lt;=A220),--(TOther[End Date Calc]&gt;=A220),IF(B220="N",--(TOther[Start Day]=DAY(A220)),--(TOther[Start Day]&gt;=DAY(A220))),--(IFERROR(MOD(TOther[Start Month]-MONTH(A220)+3,3),1)=0),TOther[Amount])))</f>
        <v>0</v>
      </c>
      <c r="T220" s="8" cm="1">
        <f t="array" ref="T220">IF($A220="","",IF(COUNTIF(TOther[Frequency],T$1)=0,0,SUMPRODUCT(--(TOther[Frequency]=T$1),--(TOther[Start Date]&lt;=$A220),--(TOther[End Date Calc]&gt;=$A220),IF($B220="N",--(TOther[Start Day]=DAY($A220)),--(TOther[Start Day]&gt;=DAY($A220))),--(IFERROR(MOD(TOther[Start Month]-MONTH($A220)+4,4),1)=0),TOther[Amount])))</f>
        <v>0</v>
      </c>
      <c r="U220" s="8" cm="1">
        <f t="array" ref="U220">IF(A220="","",IF(COUNTIF(TOther[Frequency],$U$1)=0,0,SUMPRODUCT(--(TOther[Frequency]=$U$1),--(TOther[Start Date]&lt;=A220),--(TOther[End Date Calc]&gt;=A220),IF(B220="N",--(TOther[Start Day]=DAY(A220)),--(TOther[Start Day]&gt;=DAY(A220))),--(IFERROR(MOD(TOther[Start Month]-MONTH(A220)+6,6),1)=0),TOther[Amount])))</f>
        <v>0</v>
      </c>
      <c r="V220" s="8" cm="1">
        <f t="array" ref="V220">IF(A220="","",IF(COUNTIF(TOther[Frequency],$V$1)=0,0,SUMPRODUCT(--(TOther[Frequency]=$V$1),--(TOther[Start Date]&lt;=A220),--(TOther[End Date Calc]&gt;=A220),IF(B220="N",--(TOther[Start Day]=DAY(A220)),--(TOther[Start Day]&gt;=DAY(A220))),--(IFERROR(MOD(TOther[Start Month]-MONTH(A220)+12,12),1)=0),TOther[Amount])))</f>
        <v>0</v>
      </c>
      <c r="W220" s="8">
        <f>IF(A220="","",SUMIFS(TOther[Amount],TOther[Start Date],A220,TOther[Frequency],$W$1))</f>
        <v>0</v>
      </c>
      <c r="X220" s="9">
        <f t="shared" si="15"/>
        <v>35</v>
      </c>
      <c r="Y220" s="9">
        <f t="shared" si="19"/>
        <v>0</v>
      </c>
      <c r="Z220" s="8" cm="1">
        <f t="array" ref="Z220">IF(A220="","",IF(COUNTIF('2) Income'!$D$13:$D$32,"Weekly")=0,0,SUMPRODUCT(--(IFERROR(MOD(A220-'2) Income'!$F$13:$F$32,7),1)=0),--('2) Income'!$D$13:$D$32="Weekly"),--('2) Income'!$F$13:$F$32&lt;=A220),'2) Income'!$E$13:$E$32)))</f>
        <v>0</v>
      </c>
      <c r="AA220" s="8" cm="1">
        <f t="array" ref="AA220">IF(A220="","",IF(COUNTIF('2) Income'!$D$13:$D$32,"Every Other Week")=0,0,SUMPRODUCT(--(IFERROR(MOD(A220-'2) Income'!$F$13:$F$32,14),1)=0),--('2) Income'!$D$13:$D$32="Every Other Week"),--('2) Income'!$F$13:$F$32&lt;=A220),'2) Income'!$E$13:$E$32)))</f>
        <v>0</v>
      </c>
      <c r="AB220" s="8">
        <f>IF(A220="","",IF(COUNTIF('2) Income'!$D$13:$D$32,"1st and 15th")=0,0,IF(OR(DAY(A220)=1,DAY(A220)=15),SUMIFS('2) Income'!$E$13:$E$32,'2) Income'!$D$13:$D$32,"1st and 15th",'2) Income'!$F$13:$F$32,"&lt;="&amp;$A220),0)))</f>
        <v>0</v>
      </c>
      <c r="AC220" s="8">
        <f>IF(A220="","",IF(COUNTIF('2) Income'!$D$13:$D$32,"2nd Wednesday")=0,0,IF(A220=(A220-DAY(A220)+1+2*7-WEEKDAY(A220-DAY(A220)+8-4,1)),SUMIFS('2) Income'!$E$13:$E$32,'2) Income'!$D$13:$D$32,"2nd Wednesday",'2) Income'!$F$13:$F$32,"&lt;="&amp;$A220),0)))</f>
        <v>0</v>
      </c>
      <c r="AD220" s="8">
        <f>IF(A220="","",IF(COUNTIF('2) Income'!$D$13:$D$32,"3rd Wednesday")=0,0,IF(A220=(A220-DAY(A220)+1+3*7-WEEKDAY(A220-DAY(A220)+8-4,1)),SUMIFS('2) Income'!$E$13:$E$32,'2) Income'!$D$13:$D$32,"3rd Wednesday",'2) Income'!$F$13:$F$32,"&lt;="&amp;$A220),0)))</f>
        <v>0</v>
      </c>
      <c r="AE220" s="8">
        <f>IF(A220="","",IF(COUNTIF('2) Income'!$D$13:$D$32,"4th Wednesday")=0,0,IF(A220=(A220-DAY(A220)+1+4*7-WEEKDAY(A220-DAY(A220)+8-4,1)),SUMIFS('2) Income'!$E$13:$E$32,'2) Income'!$D$13:$D$32,"4th Wednesday",'2) Income'!$F$13:$F$32,"&lt;="&amp;$A220),0)))</f>
        <v>0</v>
      </c>
      <c r="AF220" s="8" cm="1">
        <f t="array" ref="AF220">IF(A220="","",IF(COUNTIF('2) Income'!$D$13:$D$32,"Every 4 Weeks")=0,0,SUMPRODUCT(--(IFERROR(MOD(A220-'2) Income'!$F$13:$F$32,28),1)=0),--('2) Income'!$D$13:$D$32="Every 4 Weeks"),--('2) Income'!$F$13:$F$32&lt;=A220),'2) Income'!$E$13:$E$32)))</f>
        <v>0</v>
      </c>
      <c r="AG220" s="8">
        <f>IF(A220="","",IF(COUNTIF('2) Income'!$D$13:$D$32,"Monthly")=0,0,IF(B220="N",SUMIFS('2) Income'!$E$13:$E$32,'2) Income'!$D$13:$D$32,"monthly",'2) Income'!$F$13:$F$32,"&lt;="&amp;$A220,'2) Income'!$I$13:$I$32,DAY(A220)),SUMIFS('2) Income'!$E$13:$E$32,'2) Income'!$D$13:$D$32,"monthly",'2) Income'!$F$13:$F$32,"&lt;="&amp;$A220,'2) Income'!$I$13:$I$32,"&gt;="&amp;DAY(A220)))))</f>
        <v>0</v>
      </c>
      <c r="AH220" s="8" cm="1">
        <f t="array" ref="AH220">IF(A220="","",IF(COUNTIF('2) Income'!$D$13:$D$32,"Yearly")=0,0,SUMPRODUCT(--('2) Income'!$D$13:$D$32="Yearly"),--('2) Income'!$F$13:$F$32&lt;=A220),IF(B220="N",--('2) Income'!$I$13:$I$32=DAY(A220)),--('2) Income'!$I$13:$I$32&gt;=DAY(A220))),--(IFERROR(MOD('2) Income'!$H$13:$H$32-MONTH(A220)+12,12),1)=0),'2) Income'!$E$13:$E$32)))</f>
        <v>0</v>
      </c>
      <c r="AI220" s="8">
        <f>IF(A220="","",IF(COUNTIF('2) Income'!$D$13:$D$32,"one-time")=0,0,SUMIFS('2) Income'!$E$13:$E$32,'2) Income'!$D$13:$D$32,"one-time",'2) Income'!$F$13:$F$32,"="&amp;$A220)))</f>
        <v>0</v>
      </c>
      <c r="AJ220" s="9">
        <f t="shared" si="16"/>
        <v>0</v>
      </c>
    </row>
    <row r="221" spans="1:36">
      <c r="A221" s="7">
        <f>IF(A220="","",IF(A220+1&lt;='1) Period'!$E$21,A220+1,""))</f>
        <v>45693</v>
      </c>
      <c r="B221" s="7" t="str">
        <f t="shared" si="17"/>
        <v>N</v>
      </c>
      <c r="C221" t="str">
        <f t="shared" si="18"/>
        <v>F</v>
      </c>
      <c r="D221" s="8">
        <f>IF(A221="","",IF(TEXT(A221,"dddd")='4) Happy Money'!$E$23,WAllowance,0))</f>
        <v>0</v>
      </c>
      <c r="E221" s="8">
        <f>IF(A221="","",IF(B221="N",SUMIF(TMonthly[Day of the Month],DAY(A221),TMonthly[Amount]),SUMIF(TMonthly[Day of the Month],"&gt;="&amp;DAY(A221),TMonthly[Amount])))</f>
        <v>0</v>
      </c>
      <c r="F221" s="8" cm="1">
        <f t="array" ref="F221">IF(A221="","",SUMPRODUCT(--(TYearly[Due Date]&lt;=A221),IF(B221="N",--(TYearly[Day]=DAY(A221)),--(TYearly[Day]&gt;=DAY(A221))),--(IFERROR(MOD(TYearly[Month]-MONTH(A221)+12,12),1)=0),TYearly[Amount]))</f>
        <v>0</v>
      </c>
      <c r="G221" s="8">
        <f>IF(A221="","",SUMIF(TOneTime[Due Date],A221,TOneTime[Amount]))</f>
        <v>0</v>
      </c>
      <c r="H221" s="8" cm="1">
        <f t="array" ref="H221">IF(A221="","",IF(COUNTIF(TOther[Frequency],$H$1)=0,0,SUMPRODUCT(--(IFERROR(MOD(A221-TOther[Start Date],7),1)=0),--(TOther[Frequency]=$H$1),--(TOther[Start Date]&lt;=A221),--(TOther[End Date Calc]&gt;=A221),TOther[Amount])))</f>
        <v>0</v>
      </c>
      <c r="I221" s="8" cm="1">
        <f t="array" ref="I221">IF(A221="","",IF(COUNTIF(TOther[Frequency],$I$1)=0,0,SUMPRODUCT(--(IFERROR(MOD(A221-TOther[Start Date],14),1)=0),--(TOther[Frequency]=$I$1),--(TOther[Start Date]&lt;=A221),--(TOther[End Date Calc]&gt;=A221),TOther[Amount])))</f>
        <v>0</v>
      </c>
      <c r="J221" s="8">
        <f>IF(A221="","",IF(COUNTIF(TOther[Frequency],$J$1)=0,0,IF(OR(DAY(A221)=1,DAY(A221)=15),SUMIFS(TOther[Amount],TOther[Frequency],$J$1,TOther[Start Date],"&lt;="&amp;$A221,TOther[End Date Calc],"&gt;="&amp;A221),0)))</f>
        <v>0</v>
      </c>
      <c r="K221" s="8">
        <f>IF(A221="","",IF(COUNTIF(TOther[Frequency],$K$1)=0,0,IF(A221=(A221-DAY(A221)+1+2*7-WEEKDAY(A221-DAY(A221)+8-4,1)),SUMIFS(TOther[Amount],TOther[Frequency],$K$1,TOther[Start Date],"&lt;="&amp;$A221,TOther[End Date Calc],"&gt;="&amp;A221),0)))</f>
        <v>0</v>
      </c>
      <c r="L221" s="8">
        <f>IF(A221="","",IF(COUNTIF(TOther[Frequency],$L$1)=0,0,IF(A221=(A221-DAY(A221)+1+3*7-WEEKDAY(A221-DAY(A221)+8-4,1)),SUMIFS(TOther[Amount],TOther[Frequency],$L$1,TOther[Start Date],"&lt;="&amp;$A221,TOther[End Date Calc],"&gt;="&amp;A221),0)))</f>
        <v>0</v>
      </c>
      <c r="M221" s="8">
        <f>IF(A221="","",IF(COUNTIF(TOther[Frequency],$M$1)=0,0,IF(A221=(A221-DAY(A221)+1+4*7-WEEKDAY(A221-DAY(A221)+8-4,1)),SUMIFS(TOther[Amount],TOther[Frequency],$M$1,TOther[Start Date],"&lt;="&amp;$A221,TOther[End Date Calc],"&gt;="&amp;A221),0)))</f>
        <v>0</v>
      </c>
      <c r="N221" s="8" cm="1">
        <f t="array" ref="N221">IF(A221="","",IF(COUNTIF(TOther[Frequency],$N$1)=0,0,SUMPRODUCT(--(IFERROR(MOD(A221-TOther[Start Date],28),1)=0),--(TOther[Frequency]=$N$1),--(TOther[Start Date]&lt;=A221),--(TOther[End Date Calc]&gt;=A221),TOther[Amount])))</f>
        <v>0</v>
      </c>
      <c r="O221" s="8" cm="1">
        <f t="array" ref="O221">IF(A221="","",IF(COUNTIF(TOther[Frequency],$O$1)=0,0,SUMPRODUCT(--(IFERROR(MOD(A221-TOther[Start Date],42),1)=0),--(TOther[Frequency]=$O$1),--(TOther[Start Date]&lt;=A221),--(TOther[End Date Calc]&gt;=A221),TOther[Amount])))</f>
        <v>0</v>
      </c>
      <c r="P221" s="8" cm="1">
        <f t="array" ref="P221">IF(A221="","",IF(COUNTIF(TOther[Frequency],$P$1)=0,0,SUMPRODUCT(--(IFERROR(MOD(A221-TOther[Start Date],56),1)=0),--(TOther[Frequency]=$P$1),--(TOther[Start Date]&lt;=A221),--(TOther[End Date Calc]&gt;=A221),TOther[Amount])))</f>
        <v>0</v>
      </c>
      <c r="Q221" s="8">
        <f>IF(A221="","",IF(COUNTIF(TOther[Frequency],$Q$1)=0,0,IF(B221="N",SUMIFS(TOther[Amount],TOther[Frequency],$Q$1,TOther[Start Date],"&lt;="&amp;$A221,TOther[End Date Calc],"&gt;="&amp;A221,TOther[Start Day],DAY(A221)),SUMIFS(TOther[Amount],TOther[Frequency],$Q$1,TOther[Start Date],"&lt;="&amp;$A221,TOther[End Date Calc],"&gt;="&amp;A221,TOther[Start Day],"&gt;="&amp;DAY(A221)))))</f>
        <v>0</v>
      </c>
      <c r="R221" s="8" cm="1">
        <f t="array" ref="R221">IF(A221="","",IF(COUNTIF(TOther[Frequency],R$1)=0,0,SUMPRODUCT(--(TOther[Frequency]=R$1),--(TOther[Start Date]&lt;=A221),--(TOther[End Date Calc]&gt;=A221),IF(B221="N",--(TOther[Start Day]=DAY(A221)),--(TOther[Start Day]&gt;=DAY(A221))),--(IFERROR(MOD(TOther[Start Month]-MONTH(A221)+2,2),1)=0),TOther[Amount])))</f>
        <v>0</v>
      </c>
      <c r="S221" s="8" cm="1">
        <f t="array" ref="S221">IF(A221="","",IF(COUNTIF(TOther[Frequency],S$1)=0,0,SUMPRODUCT(--(TOther[Frequency]=S$1),--(TOther[Start Date]&lt;=A221),--(TOther[End Date Calc]&gt;=A221),IF(B221="N",--(TOther[Start Day]=DAY(A221)),--(TOther[Start Day]&gt;=DAY(A221))),--(IFERROR(MOD(TOther[Start Month]-MONTH(A221)+3,3),1)=0),TOther[Amount])))</f>
        <v>0</v>
      </c>
      <c r="T221" s="8" cm="1">
        <f t="array" ref="T221">IF($A221="","",IF(COUNTIF(TOther[Frequency],T$1)=0,0,SUMPRODUCT(--(TOther[Frequency]=T$1),--(TOther[Start Date]&lt;=$A221),--(TOther[End Date Calc]&gt;=$A221),IF($B221="N",--(TOther[Start Day]=DAY($A221)),--(TOther[Start Day]&gt;=DAY($A221))),--(IFERROR(MOD(TOther[Start Month]-MONTH($A221)+4,4),1)=0),TOther[Amount])))</f>
        <v>0</v>
      </c>
      <c r="U221" s="8" cm="1">
        <f t="array" ref="U221">IF(A221="","",IF(COUNTIF(TOther[Frequency],$U$1)=0,0,SUMPRODUCT(--(TOther[Frequency]=$U$1),--(TOther[Start Date]&lt;=A221),--(TOther[End Date Calc]&gt;=A221),IF(B221="N",--(TOther[Start Day]=DAY(A221)),--(TOther[Start Day]&gt;=DAY(A221))),--(IFERROR(MOD(TOther[Start Month]-MONTH(A221)+6,6),1)=0),TOther[Amount])))</f>
        <v>0</v>
      </c>
      <c r="V221" s="8" cm="1">
        <f t="array" ref="V221">IF(A221="","",IF(COUNTIF(TOther[Frequency],$V$1)=0,0,SUMPRODUCT(--(TOther[Frequency]=$V$1),--(TOther[Start Date]&lt;=A221),--(TOther[End Date Calc]&gt;=A221),IF(B221="N",--(TOther[Start Day]=DAY(A221)),--(TOther[Start Day]&gt;=DAY(A221))),--(IFERROR(MOD(TOther[Start Month]-MONTH(A221)+12,12),1)=0),TOther[Amount])))</f>
        <v>0</v>
      </c>
      <c r="W221" s="8">
        <f>IF(A221="","",SUMIFS(TOther[Amount],TOther[Start Date],A221,TOther[Frequency],$W$1))</f>
        <v>0</v>
      </c>
      <c r="X221" s="9">
        <f t="shared" si="15"/>
        <v>0</v>
      </c>
      <c r="Y221" s="9">
        <f t="shared" si="19"/>
        <v>0</v>
      </c>
      <c r="Z221" s="8" cm="1">
        <f t="array" ref="Z221">IF(A221="","",IF(COUNTIF('2) Income'!$D$13:$D$32,"Weekly")=0,0,SUMPRODUCT(--(IFERROR(MOD(A221-'2) Income'!$F$13:$F$32,7),1)=0),--('2) Income'!$D$13:$D$32="Weekly"),--('2) Income'!$F$13:$F$32&lt;=A221),'2) Income'!$E$13:$E$32)))</f>
        <v>0</v>
      </c>
      <c r="AA221" s="8" cm="1">
        <f t="array" ref="AA221">IF(A221="","",IF(COUNTIF('2) Income'!$D$13:$D$32,"Every Other Week")=0,0,SUMPRODUCT(--(IFERROR(MOD(A221-'2) Income'!$F$13:$F$32,14),1)=0),--('2) Income'!$D$13:$D$32="Every Other Week"),--('2) Income'!$F$13:$F$32&lt;=A221),'2) Income'!$E$13:$E$32)))</f>
        <v>0</v>
      </c>
      <c r="AB221" s="8">
        <f>IF(A221="","",IF(COUNTIF('2) Income'!$D$13:$D$32,"1st and 15th")=0,0,IF(OR(DAY(A221)=1,DAY(A221)=15),SUMIFS('2) Income'!$E$13:$E$32,'2) Income'!$D$13:$D$32,"1st and 15th",'2) Income'!$F$13:$F$32,"&lt;="&amp;$A221),0)))</f>
        <v>0</v>
      </c>
      <c r="AC221" s="8">
        <f>IF(A221="","",IF(COUNTIF('2) Income'!$D$13:$D$32,"2nd Wednesday")=0,0,IF(A221=(A221-DAY(A221)+1+2*7-WEEKDAY(A221-DAY(A221)+8-4,1)),SUMIFS('2) Income'!$E$13:$E$32,'2) Income'!$D$13:$D$32,"2nd Wednesday",'2) Income'!$F$13:$F$32,"&lt;="&amp;$A221),0)))</f>
        <v>0</v>
      </c>
      <c r="AD221" s="8">
        <f>IF(A221="","",IF(COUNTIF('2) Income'!$D$13:$D$32,"3rd Wednesday")=0,0,IF(A221=(A221-DAY(A221)+1+3*7-WEEKDAY(A221-DAY(A221)+8-4,1)),SUMIFS('2) Income'!$E$13:$E$32,'2) Income'!$D$13:$D$32,"3rd Wednesday",'2) Income'!$F$13:$F$32,"&lt;="&amp;$A221),0)))</f>
        <v>0</v>
      </c>
      <c r="AE221" s="8">
        <f>IF(A221="","",IF(COUNTIF('2) Income'!$D$13:$D$32,"4th Wednesday")=0,0,IF(A221=(A221-DAY(A221)+1+4*7-WEEKDAY(A221-DAY(A221)+8-4,1)),SUMIFS('2) Income'!$E$13:$E$32,'2) Income'!$D$13:$D$32,"4th Wednesday",'2) Income'!$F$13:$F$32,"&lt;="&amp;$A221),0)))</f>
        <v>0</v>
      </c>
      <c r="AF221" s="8" cm="1">
        <f t="array" ref="AF221">IF(A221="","",IF(COUNTIF('2) Income'!$D$13:$D$32,"Every 4 Weeks")=0,0,SUMPRODUCT(--(IFERROR(MOD(A221-'2) Income'!$F$13:$F$32,28),1)=0),--('2) Income'!$D$13:$D$32="Every 4 Weeks"),--('2) Income'!$F$13:$F$32&lt;=A221),'2) Income'!$E$13:$E$32)))</f>
        <v>0</v>
      </c>
      <c r="AG221" s="8">
        <f>IF(A221="","",IF(COUNTIF('2) Income'!$D$13:$D$32,"Monthly")=0,0,IF(B221="N",SUMIFS('2) Income'!$E$13:$E$32,'2) Income'!$D$13:$D$32,"monthly",'2) Income'!$F$13:$F$32,"&lt;="&amp;$A221,'2) Income'!$I$13:$I$32,DAY(A221)),SUMIFS('2) Income'!$E$13:$E$32,'2) Income'!$D$13:$D$32,"monthly",'2) Income'!$F$13:$F$32,"&lt;="&amp;$A221,'2) Income'!$I$13:$I$32,"&gt;="&amp;DAY(A221)))))</f>
        <v>0</v>
      </c>
      <c r="AH221" s="8" cm="1">
        <f t="array" ref="AH221">IF(A221="","",IF(COUNTIF('2) Income'!$D$13:$D$32,"Yearly")=0,0,SUMPRODUCT(--('2) Income'!$D$13:$D$32="Yearly"),--('2) Income'!$F$13:$F$32&lt;=A221),IF(B221="N",--('2) Income'!$I$13:$I$32=DAY(A221)),--('2) Income'!$I$13:$I$32&gt;=DAY(A221))),--(IFERROR(MOD('2) Income'!$H$13:$H$32-MONTH(A221)+12,12),1)=0),'2) Income'!$E$13:$E$32)))</f>
        <v>0</v>
      </c>
      <c r="AI221" s="8">
        <f>IF(A221="","",IF(COUNTIF('2) Income'!$D$13:$D$32,"one-time")=0,0,SUMIFS('2) Income'!$E$13:$E$32,'2) Income'!$D$13:$D$32,"one-time",'2) Income'!$F$13:$F$32,"="&amp;$A221)))</f>
        <v>0</v>
      </c>
      <c r="AJ221" s="9">
        <f t="shared" si="16"/>
        <v>0</v>
      </c>
    </row>
    <row r="222" spans="1:36">
      <c r="A222" s="7">
        <f>IF(A221="","",IF(A221+1&lt;='1) Period'!$E$21,A221+1,""))</f>
        <v>45694</v>
      </c>
      <c r="B222" s="7" t="str">
        <f t="shared" si="17"/>
        <v>N</v>
      </c>
      <c r="C222" t="str">
        <f t="shared" si="18"/>
        <v>F</v>
      </c>
      <c r="D222" s="8">
        <f>IF(A222="","",IF(TEXT(A222,"dddd")='4) Happy Money'!$E$23,WAllowance,0))</f>
        <v>0</v>
      </c>
      <c r="E222" s="8">
        <f>IF(A222="","",IF(B222="N",SUMIF(TMonthly[Day of the Month],DAY(A222),TMonthly[Amount]),SUMIF(TMonthly[Day of the Month],"&gt;="&amp;DAY(A222),TMonthly[Amount])))</f>
        <v>0</v>
      </c>
      <c r="F222" s="8" cm="1">
        <f t="array" ref="F222">IF(A222="","",SUMPRODUCT(--(TYearly[Due Date]&lt;=A222),IF(B222="N",--(TYearly[Day]=DAY(A222)),--(TYearly[Day]&gt;=DAY(A222))),--(IFERROR(MOD(TYearly[Month]-MONTH(A222)+12,12),1)=0),TYearly[Amount]))</f>
        <v>0</v>
      </c>
      <c r="G222" s="8">
        <f>IF(A222="","",SUMIF(TOneTime[Due Date],A222,TOneTime[Amount]))</f>
        <v>0</v>
      </c>
      <c r="H222" s="8" cm="1">
        <f t="array" ref="H222">IF(A222="","",IF(COUNTIF(TOther[Frequency],$H$1)=0,0,SUMPRODUCT(--(IFERROR(MOD(A222-TOther[Start Date],7),1)=0),--(TOther[Frequency]=$H$1),--(TOther[Start Date]&lt;=A222),--(TOther[End Date Calc]&gt;=A222),TOther[Amount])))</f>
        <v>0</v>
      </c>
      <c r="I222" s="8" cm="1">
        <f t="array" ref="I222">IF(A222="","",IF(COUNTIF(TOther[Frequency],$I$1)=0,0,SUMPRODUCT(--(IFERROR(MOD(A222-TOther[Start Date],14),1)=0),--(TOther[Frequency]=$I$1),--(TOther[Start Date]&lt;=A222),--(TOther[End Date Calc]&gt;=A222),TOther[Amount])))</f>
        <v>0</v>
      </c>
      <c r="J222" s="8">
        <f>IF(A222="","",IF(COUNTIF(TOther[Frequency],$J$1)=0,0,IF(OR(DAY(A222)=1,DAY(A222)=15),SUMIFS(TOther[Amount],TOther[Frequency],$J$1,TOther[Start Date],"&lt;="&amp;$A222,TOther[End Date Calc],"&gt;="&amp;A222),0)))</f>
        <v>0</v>
      </c>
      <c r="K222" s="8">
        <f>IF(A222="","",IF(COUNTIF(TOther[Frequency],$K$1)=0,0,IF(A222=(A222-DAY(A222)+1+2*7-WEEKDAY(A222-DAY(A222)+8-4,1)),SUMIFS(TOther[Amount],TOther[Frequency],$K$1,TOther[Start Date],"&lt;="&amp;$A222,TOther[End Date Calc],"&gt;="&amp;A222),0)))</f>
        <v>0</v>
      </c>
      <c r="L222" s="8">
        <f>IF(A222="","",IF(COUNTIF(TOther[Frequency],$L$1)=0,0,IF(A222=(A222-DAY(A222)+1+3*7-WEEKDAY(A222-DAY(A222)+8-4,1)),SUMIFS(TOther[Amount],TOther[Frequency],$L$1,TOther[Start Date],"&lt;="&amp;$A222,TOther[End Date Calc],"&gt;="&amp;A222),0)))</f>
        <v>0</v>
      </c>
      <c r="M222" s="8">
        <f>IF(A222="","",IF(COUNTIF(TOther[Frequency],$M$1)=0,0,IF(A222=(A222-DAY(A222)+1+4*7-WEEKDAY(A222-DAY(A222)+8-4,1)),SUMIFS(TOther[Amount],TOther[Frequency],$M$1,TOther[Start Date],"&lt;="&amp;$A222,TOther[End Date Calc],"&gt;="&amp;A222),0)))</f>
        <v>0</v>
      </c>
      <c r="N222" s="8" cm="1">
        <f t="array" ref="N222">IF(A222="","",IF(COUNTIF(TOther[Frequency],$N$1)=0,0,SUMPRODUCT(--(IFERROR(MOD(A222-TOther[Start Date],28),1)=0),--(TOther[Frequency]=$N$1),--(TOther[Start Date]&lt;=A222),--(TOther[End Date Calc]&gt;=A222),TOther[Amount])))</f>
        <v>0</v>
      </c>
      <c r="O222" s="8" cm="1">
        <f t="array" ref="O222">IF(A222="","",IF(COUNTIF(TOther[Frequency],$O$1)=0,0,SUMPRODUCT(--(IFERROR(MOD(A222-TOther[Start Date],42),1)=0),--(TOther[Frequency]=$O$1),--(TOther[Start Date]&lt;=A222),--(TOther[End Date Calc]&gt;=A222),TOther[Amount])))</f>
        <v>0</v>
      </c>
      <c r="P222" s="8" cm="1">
        <f t="array" ref="P222">IF(A222="","",IF(COUNTIF(TOther[Frequency],$P$1)=0,0,SUMPRODUCT(--(IFERROR(MOD(A222-TOther[Start Date],56),1)=0),--(TOther[Frequency]=$P$1),--(TOther[Start Date]&lt;=A222),--(TOther[End Date Calc]&gt;=A222),TOther[Amount])))</f>
        <v>0</v>
      </c>
      <c r="Q222" s="8">
        <f>IF(A222="","",IF(COUNTIF(TOther[Frequency],$Q$1)=0,0,IF(B222="N",SUMIFS(TOther[Amount],TOther[Frequency],$Q$1,TOther[Start Date],"&lt;="&amp;$A222,TOther[End Date Calc],"&gt;="&amp;A222,TOther[Start Day],DAY(A222)),SUMIFS(TOther[Amount],TOther[Frequency],$Q$1,TOther[Start Date],"&lt;="&amp;$A222,TOther[End Date Calc],"&gt;="&amp;A222,TOther[Start Day],"&gt;="&amp;DAY(A222)))))</f>
        <v>0</v>
      </c>
      <c r="R222" s="8" cm="1">
        <f t="array" ref="R222">IF(A222="","",IF(COUNTIF(TOther[Frequency],R$1)=0,0,SUMPRODUCT(--(TOther[Frequency]=R$1),--(TOther[Start Date]&lt;=A222),--(TOther[End Date Calc]&gt;=A222),IF(B222="N",--(TOther[Start Day]=DAY(A222)),--(TOther[Start Day]&gt;=DAY(A222))),--(IFERROR(MOD(TOther[Start Month]-MONTH(A222)+2,2),1)=0),TOther[Amount])))</f>
        <v>0</v>
      </c>
      <c r="S222" s="8" cm="1">
        <f t="array" ref="S222">IF(A222="","",IF(COUNTIF(TOther[Frequency],S$1)=0,0,SUMPRODUCT(--(TOther[Frequency]=S$1),--(TOther[Start Date]&lt;=A222),--(TOther[End Date Calc]&gt;=A222),IF(B222="N",--(TOther[Start Day]=DAY(A222)),--(TOther[Start Day]&gt;=DAY(A222))),--(IFERROR(MOD(TOther[Start Month]-MONTH(A222)+3,3),1)=0),TOther[Amount])))</f>
        <v>0</v>
      </c>
      <c r="T222" s="8" cm="1">
        <f t="array" ref="T222">IF($A222="","",IF(COUNTIF(TOther[Frequency],T$1)=0,0,SUMPRODUCT(--(TOther[Frequency]=T$1),--(TOther[Start Date]&lt;=$A222),--(TOther[End Date Calc]&gt;=$A222),IF($B222="N",--(TOther[Start Day]=DAY($A222)),--(TOther[Start Day]&gt;=DAY($A222))),--(IFERROR(MOD(TOther[Start Month]-MONTH($A222)+4,4),1)=0),TOther[Amount])))</f>
        <v>0</v>
      </c>
      <c r="U222" s="8" cm="1">
        <f t="array" ref="U222">IF(A222="","",IF(COUNTIF(TOther[Frequency],$U$1)=0,0,SUMPRODUCT(--(TOther[Frequency]=$U$1),--(TOther[Start Date]&lt;=A222),--(TOther[End Date Calc]&gt;=A222),IF(B222="N",--(TOther[Start Day]=DAY(A222)),--(TOther[Start Day]&gt;=DAY(A222))),--(IFERROR(MOD(TOther[Start Month]-MONTH(A222)+6,6),1)=0),TOther[Amount])))</f>
        <v>0</v>
      </c>
      <c r="V222" s="8" cm="1">
        <f t="array" ref="V222">IF(A222="","",IF(COUNTIF(TOther[Frequency],$V$1)=0,0,SUMPRODUCT(--(TOther[Frequency]=$V$1),--(TOther[Start Date]&lt;=A222),--(TOther[End Date Calc]&gt;=A222),IF(B222="N",--(TOther[Start Day]=DAY(A222)),--(TOther[Start Day]&gt;=DAY(A222))),--(IFERROR(MOD(TOther[Start Month]-MONTH(A222)+12,12),1)=0),TOther[Amount])))</f>
        <v>0</v>
      </c>
      <c r="W222" s="8">
        <f>IF(A222="","",SUMIFS(TOther[Amount],TOther[Start Date],A222,TOther[Frequency],$W$1))</f>
        <v>0</v>
      </c>
      <c r="X222" s="9">
        <f t="shared" si="15"/>
        <v>0</v>
      </c>
      <c r="Y222" s="9">
        <f t="shared" si="19"/>
        <v>0</v>
      </c>
      <c r="Z222" s="8" cm="1">
        <f t="array" ref="Z222">IF(A222="","",IF(COUNTIF('2) Income'!$D$13:$D$32,"Weekly")=0,0,SUMPRODUCT(--(IFERROR(MOD(A222-'2) Income'!$F$13:$F$32,7),1)=0),--('2) Income'!$D$13:$D$32="Weekly"),--('2) Income'!$F$13:$F$32&lt;=A222),'2) Income'!$E$13:$E$32)))</f>
        <v>0</v>
      </c>
      <c r="AA222" s="8" cm="1">
        <f t="array" ref="AA222">IF(A222="","",IF(COUNTIF('2) Income'!$D$13:$D$32,"Every Other Week")=0,0,SUMPRODUCT(--(IFERROR(MOD(A222-'2) Income'!$F$13:$F$32,14),1)=0),--('2) Income'!$D$13:$D$32="Every Other Week"),--('2) Income'!$F$13:$F$32&lt;=A222),'2) Income'!$E$13:$E$32)))</f>
        <v>0</v>
      </c>
      <c r="AB222" s="8">
        <f>IF(A222="","",IF(COUNTIF('2) Income'!$D$13:$D$32,"1st and 15th")=0,0,IF(OR(DAY(A222)=1,DAY(A222)=15),SUMIFS('2) Income'!$E$13:$E$32,'2) Income'!$D$13:$D$32,"1st and 15th",'2) Income'!$F$13:$F$32,"&lt;="&amp;$A222),0)))</f>
        <v>0</v>
      </c>
      <c r="AC222" s="8">
        <f>IF(A222="","",IF(COUNTIF('2) Income'!$D$13:$D$32,"2nd Wednesday")=0,0,IF(A222=(A222-DAY(A222)+1+2*7-WEEKDAY(A222-DAY(A222)+8-4,1)),SUMIFS('2) Income'!$E$13:$E$32,'2) Income'!$D$13:$D$32,"2nd Wednesday",'2) Income'!$F$13:$F$32,"&lt;="&amp;$A222),0)))</f>
        <v>0</v>
      </c>
      <c r="AD222" s="8">
        <f>IF(A222="","",IF(COUNTIF('2) Income'!$D$13:$D$32,"3rd Wednesday")=0,0,IF(A222=(A222-DAY(A222)+1+3*7-WEEKDAY(A222-DAY(A222)+8-4,1)),SUMIFS('2) Income'!$E$13:$E$32,'2) Income'!$D$13:$D$32,"3rd Wednesday",'2) Income'!$F$13:$F$32,"&lt;="&amp;$A222),0)))</f>
        <v>0</v>
      </c>
      <c r="AE222" s="8">
        <f>IF(A222="","",IF(COUNTIF('2) Income'!$D$13:$D$32,"4th Wednesday")=0,0,IF(A222=(A222-DAY(A222)+1+4*7-WEEKDAY(A222-DAY(A222)+8-4,1)),SUMIFS('2) Income'!$E$13:$E$32,'2) Income'!$D$13:$D$32,"4th Wednesday",'2) Income'!$F$13:$F$32,"&lt;="&amp;$A222),0)))</f>
        <v>0</v>
      </c>
      <c r="AF222" s="8" cm="1">
        <f t="array" ref="AF222">IF(A222="","",IF(COUNTIF('2) Income'!$D$13:$D$32,"Every 4 Weeks")=0,0,SUMPRODUCT(--(IFERROR(MOD(A222-'2) Income'!$F$13:$F$32,28),1)=0),--('2) Income'!$D$13:$D$32="Every 4 Weeks"),--('2) Income'!$F$13:$F$32&lt;=A222),'2) Income'!$E$13:$E$32)))</f>
        <v>0</v>
      </c>
      <c r="AG222" s="8">
        <f>IF(A222="","",IF(COUNTIF('2) Income'!$D$13:$D$32,"Monthly")=0,0,IF(B222="N",SUMIFS('2) Income'!$E$13:$E$32,'2) Income'!$D$13:$D$32,"monthly",'2) Income'!$F$13:$F$32,"&lt;="&amp;$A222,'2) Income'!$I$13:$I$32,DAY(A222)),SUMIFS('2) Income'!$E$13:$E$32,'2) Income'!$D$13:$D$32,"monthly",'2) Income'!$F$13:$F$32,"&lt;="&amp;$A222,'2) Income'!$I$13:$I$32,"&gt;="&amp;DAY(A222)))))</f>
        <v>0</v>
      </c>
      <c r="AH222" s="8" cm="1">
        <f t="array" ref="AH222">IF(A222="","",IF(COUNTIF('2) Income'!$D$13:$D$32,"Yearly")=0,0,SUMPRODUCT(--('2) Income'!$D$13:$D$32="Yearly"),--('2) Income'!$F$13:$F$32&lt;=A222),IF(B222="N",--('2) Income'!$I$13:$I$32=DAY(A222)),--('2) Income'!$I$13:$I$32&gt;=DAY(A222))),--(IFERROR(MOD('2) Income'!$H$13:$H$32-MONTH(A222)+12,12),1)=0),'2) Income'!$E$13:$E$32)))</f>
        <v>0</v>
      </c>
      <c r="AI222" s="8">
        <f>IF(A222="","",IF(COUNTIF('2) Income'!$D$13:$D$32,"one-time")=0,0,SUMIFS('2) Income'!$E$13:$E$32,'2) Income'!$D$13:$D$32,"one-time",'2) Income'!$F$13:$F$32,"="&amp;$A222)))</f>
        <v>0</v>
      </c>
      <c r="AJ222" s="9">
        <f t="shared" si="16"/>
        <v>0</v>
      </c>
    </row>
    <row r="223" spans="1:36">
      <c r="A223" s="7">
        <f>IF(A222="","",IF(A222+1&lt;='1) Period'!$E$21,A222+1,""))</f>
        <v>45695</v>
      </c>
      <c r="B223" s="7" t="str">
        <f t="shared" si="17"/>
        <v>N</v>
      </c>
      <c r="C223" t="str">
        <f t="shared" si="18"/>
        <v>F</v>
      </c>
      <c r="D223" s="8">
        <f>IF(A223="","",IF(TEXT(A223,"dddd")='4) Happy Money'!$E$23,WAllowance,0))</f>
        <v>0</v>
      </c>
      <c r="E223" s="8">
        <f>IF(A223="","",IF(B223="N",SUMIF(TMonthly[Day of the Month],DAY(A223),TMonthly[Amount]),SUMIF(TMonthly[Day of the Month],"&gt;="&amp;DAY(A223),TMonthly[Amount])))</f>
        <v>0</v>
      </c>
      <c r="F223" s="8" cm="1">
        <f t="array" ref="F223">IF(A223="","",SUMPRODUCT(--(TYearly[Due Date]&lt;=A223),IF(B223="N",--(TYearly[Day]=DAY(A223)),--(TYearly[Day]&gt;=DAY(A223))),--(IFERROR(MOD(TYearly[Month]-MONTH(A223)+12,12),1)=0),TYearly[Amount]))</f>
        <v>0</v>
      </c>
      <c r="G223" s="8">
        <f>IF(A223="","",SUMIF(TOneTime[Due Date],A223,TOneTime[Amount]))</f>
        <v>0</v>
      </c>
      <c r="H223" s="8" cm="1">
        <f t="array" ref="H223">IF(A223="","",IF(COUNTIF(TOther[Frequency],$H$1)=0,0,SUMPRODUCT(--(IFERROR(MOD(A223-TOther[Start Date],7),1)=0),--(TOther[Frequency]=$H$1),--(TOther[Start Date]&lt;=A223),--(TOther[End Date Calc]&gt;=A223),TOther[Amount])))</f>
        <v>0</v>
      </c>
      <c r="I223" s="8" cm="1">
        <f t="array" ref="I223">IF(A223="","",IF(COUNTIF(TOther[Frequency],$I$1)=0,0,SUMPRODUCT(--(IFERROR(MOD(A223-TOther[Start Date],14),1)=0),--(TOther[Frequency]=$I$1),--(TOther[Start Date]&lt;=A223),--(TOther[End Date Calc]&gt;=A223),TOther[Amount])))</f>
        <v>0</v>
      </c>
      <c r="J223" s="8">
        <f>IF(A223="","",IF(COUNTIF(TOther[Frequency],$J$1)=0,0,IF(OR(DAY(A223)=1,DAY(A223)=15),SUMIFS(TOther[Amount],TOther[Frequency],$J$1,TOther[Start Date],"&lt;="&amp;$A223,TOther[End Date Calc],"&gt;="&amp;A223),0)))</f>
        <v>0</v>
      </c>
      <c r="K223" s="8">
        <f>IF(A223="","",IF(COUNTIF(TOther[Frequency],$K$1)=0,0,IF(A223=(A223-DAY(A223)+1+2*7-WEEKDAY(A223-DAY(A223)+8-4,1)),SUMIFS(TOther[Amount],TOther[Frequency],$K$1,TOther[Start Date],"&lt;="&amp;$A223,TOther[End Date Calc],"&gt;="&amp;A223),0)))</f>
        <v>0</v>
      </c>
      <c r="L223" s="8">
        <f>IF(A223="","",IF(COUNTIF(TOther[Frequency],$L$1)=0,0,IF(A223=(A223-DAY(A223)+1+3*7-WEEKDAY(A223-DAY(A223)+8-4,1)),SUMIFS(TOther[Amount],TOther[Frequency],$L$1,TOther[Start Date],"&lt;="&amp;$A223,TOther[End Date Calc],"&gt;="&amp;A223),0)))</f>
        <v>0</v>
      </c>
      <c r="M223" s="8">
        <f>IF(A223="","",IF(COUNTIF(TOther[Frequency],$M$1)=0,0,IF(A223=(A223-DAY(A223)+1+4*7-WEEKDAY(A223-DAY(A223)+8-4,1)),SUMIFS(TOther[Amount],TOther[Frequency],$M$1,TOther[Start Date],"&lt;="&amp;$A223,TOther[End Date Calc],"&gt;="&amp;A223),0)))</f>
        <v>0</v>
      </c>
      <c r="N223" s="8" cm="1">
        <f t="array" ref="N223">IF(A223="","",IF(COUNTIF(TOther[Frequency],$N$1)=0,0,SUMPRODUCT(--(IFERROR(MOD(A223-TOther[Start Date],28),1)=0),--(TOther[Frequency]=$N$1),--(TOther[Start Date]&lt;=A223),--(TOther[End Date Calc]&gt;=A223),TOther[Amount])))</f>
        <v>0</v>
      </c>
      <c r="O223" s="8" cm="1">
        <f t="array" ref="O223">IF(A223="","",IF(COUNTIF(TOther[Frequency],$O$1)=0,0,SUMPRODUCT(--(IFERROR(MOD(A223-TOther[Start Date],42),1)=0),--(TOther[Frequency]=$O$1),--(TOther[Start Date]&lt;=A223),--(TOther[End Date Calc]&gt;=A223),TOther[Amount])))</f>
        <v>0</v>
      </c>
      <c r="P223" s="8" cm="1">
        <f t="array" ref="P223">IF(A223="","",IF(COUNTIF(TOther[Frequency],$P$1)=0,0,SUMPRODUCT(--(IFERROR(MOD(A223-TOther[Start Date],56),1)=0),--(TOther[Frequency]=$P$1),--(TOther[Start Date]&lt;=A223),--(TOther[End Date Calc]&gt;=A223),TOther[Amount])))</f>
        <v>0</v>
      </c>
      <c r="Q223" s="8">
        <f>IF(A223="","",IF(COUNTIF(TOther[Frequency],$Q$1)=0,0,IF(B223="N",SUMIFS(TOther[Amount],TOther[Frequency],$Q$1,TOther[Start Date],"&lt;="&amp;$A223,TOther[End Date Calc],"&gt;="&amp;A223,TOther[Start Day],DAY(A223)),SUMIFS(TOther[Amount],TOther[Frequency],$Q$1,TOther[Start Date],"&lt;="&amp;$A223,TOther[End Date Calc],"&gt;="&amp;A223,TOther[Start Day],"&gt;="&amp;DAY(A223)))))</f>
        <v>0</v>
      </c>
      <c r="R223" s="8" cm="1">
        <f t="array" ref="R223">IF(A223="","",IF(COUNTIF(TOther[Frequency],R$1)=0,0,SUMPRODUCT(--(TOther[Frequency]=R$1),--(TOther[Start Date]&lt;=A223),--(TOther[End Date Calc]&gt;=A223),IF(B223="N",--(TOther[Start Day]=DAY(A223)),--(TOther[Start Day]&gt;=DAY(A223))),--(IFERROR(MOD(TOther[Start Month]-MONTH(A223)+2,2),1)=0),TOther[Amount])))</f>
        <v>0</v>
      </c>
      <c r="S223" s="8" cm="1">
        <f t="array" ref="S223">IF(A223="","",IF(COUNTIF(TOther[Frequency],S$1)=0,0,SUMPRODUCT(--(TOther[Frequency]=S$1),--(TOther[Start Date]&lt;=A223),--(TOther[End Date Calc]&gt;=A223),IF(B223="N",--(TOther[Start Day]=DAY(A223)),--(TOther[Start Day]&gt;=DAY(A223))),--(IFERROR(MOD(TOther[Start Month]-MONTH(A223)+3,3),1)=0),TOther[Amount])))</f>
        <v>0</v>
      </c>
      <c r="T223" s="8" cm="1">
        <f t="array" ref="T223">IF($A223="","",IF(COUNTIF(TOther[Frequency],T$1)=0,0,SUMPRODUCT(--(TOther[Frequency]=T$1),--(TOther[Start Date]&lt;=$A223),--(TOther[End Date Calc]&gt;=$A223),IF($B223="N",--(TOther[Start Day]=DAY($A223)),--(TOther[Start Day]&gt;=DAY($A223))),--(IFERROR(MOD(TOther[Start Month]-MONTH($A223)+4,4),1)=0),TOther[Amount])))</f>
        <v>0</v>
      </c>
      <c r="U223" s="8" cm="1">
        <f t="array" ref="U223">IF(A223="","",IF(COUNTIF(TOther[Frequency],$U$1)=0,0,SUMPRODUCT(--(TOther[Frequency]=$U$1),--(TOther[Start Date]&lt;=A223),--(TOther[End Date Calc]&gt;=A223),IF(B223="N",--(TOther[Start Day]=DAY(A223)),--(TOther[Start Day]&gt;=DAY(A223))),--(IFERROR(MOD(TOther[Start Month]-MONTH(A223)+6,6),1)=0),TOther[Amount])))</f>
        <v>0</v>
      </c>
      <c r="V223" s="8" cm="1">
        <f t="array" ref="V223">IF(A223="","",IF(COUNTIF(TOther[Frequency],$V$1)=0,0,SUMPRODUCT(--(TOther[Frequency]=$V$1),--(TOther[Start Date]&lt;=A223),--(TOther[End Date Calc]&gt;=A223),IF(B223="N",--(TOther[Start Day]=DAY(A223)),--(TOther[Start Day]&gt;=DAY(A223))),--(IFERROR(MOD(TOther[Start Month]-MONTH(A223)+12,12),1)=0),TOther[Amount])))</f>
        <v>0</v>
      </c>
      <c r="W223" s="8">
        <f>IF(A223="","",SUMIFS(TOther[Amount],TOther[Start Date],A223,TOther[Frequency],$W$1))</f>
        <v>0</v>
      </c>
      <c r="X223" s="9">
        <f t="shared" si="15"/>
        <v>0</v>
      </c>
      <c r="Y223" s="9">
        <f t="shared" si="19"/>
        <v>0</v>
      </c>
      <c r="Z223" s="8" cm="1">
        <f t="array" ref="Z223">IF(A223="","",IF(COUNTIF('2) Income'!$D$13:$D$32,"Weekly")=0,0,SUMPRODUCT(--(IFERROR(MOD(A223-'2) Income'!$F$13:$F$32,7),1)=0),--('2) Income'!$D$13:$D$32="Weekly"),--('2) Income'!$F$13:$F$32&lt;=A223),'2) Income'!$E$13:$E$32)))</f>
        <v>0</v>
      </c>
      <c r="AA223" s="8" cm="1">
        <f t="array" ref="AA223">IF(A223="","",IF(COUNTIF('2) Income'!$D$13:$D$32,"Every Other Week")=0,0,SUMPRODUCT(--(IFERROR(MOD(A223-'2) Income'!$F$13:$F$32,14),1)=0),--('2) Income'!$D$13:$D$32="Every Other Week"),--('2) Income'!$F$13:$F$32&lt;=A223),'2) Income'!$E$13:$E$32)))</f>
        <v>0</v>
      </c>
      <c r="AB223" s="8">
        <f>IF(A223="","",IF(COUNTIF('2) Income'!$D$13:$D$32,"1st and 15th")=0,0,IF(OR(DAY(A223)=1,DAY(A223)=15),SUMIFS('2) Income'!$E$13:$E$32,'2) Income'!$D$13:$D$32,"1st and 15th",'2) Income'!$F$13:$F$32,"&lt;="&amp;$A223),0)))</f>
        <v>0</v>
      </c>
      <c r="AC223" s="8">
        <f>IF(A223="","",IF(COUNTIF('2) Income'!$D$13:$D$32,"2nd Wednesday")=0,0,IF(A223=(A223-DAY(A223)+1+2*7-WEEKDAY(A223-DAY(A223)+8-4,1)),SUMIFS('2) Income'!$E$13:$E$32,'2) Income'!$D$13:$D$32,"2nd Wednesday",'2) Income'!$F$13:$F$32,"&lt;="&amp;$A223),0)))</f>
        <v>0</v>
      </c>
      <c r="AD223" s="8">
        <f>IF(A223="","",IF(COUNTIF('2) Income'!$D$13:$D$32,"3rd Wednesday")=0,0,IF(A223=(A223-DAY(A223)+1+3*7-WEEKDAY(A223-DAY(A223)+8-4,1)),SUMIFS('2) Income'!$E$13:$E$32,'2) Income'!$D$13:$D$32,"3rd Wednesday",'2) Income'!$F$13:$F$32,"&lt;="&amp;$A223),0)))</f>
        <v>0</v>
      </c>
      <c r="AE223" s="8">
        <f>IF(A223="","",IF(COUNTIF('2) Income'!$D$13:$D$32,"4th Wednesday")=0,0,IF(A223=(A223-DAY(A223)+1+4*7-WEEKDAY(A223-DAY(A223)+8-4,1)),SUMIFS('2) Income'!$E$13:$E$32,'2) Income'!$D$13:$D$32,"4th Wednesday",'2) Income'!$F$13:$F$32,"&lt;="&amp;$A223),0)))</f>
        <v>0</v>
      </c>
      <c r="AF223" s="8" cm="1">
        <f t="array" ref="AF223">IF(A223="","",IF(COUNTIF('2) Income'!$D$13:$D$32,"Every 4 Weeks")=0,0,SUMPRODUCT(--(IFERROR(MOD(A223-'2) Income'!$F$13:$F$32,28),1)=0),--('2) Income'!$D$13:$D$32="Every 4 Weeks"),--('2) Income'!$F$13:$F$32&lt;=A223),'2) Income'!$E$13:$E$32)))</f>
        <v>0</v>
      </c>
      <c r="AG223" s="8">
        <f>IF(A223="","",IF(COUNTIF('2) Income'!$D$13:$D$32,"Monthly")=0,0,IF(B223="N",SUMIFS('2) Income'!$E$13:$E$32,'2) Income'!$D$13:$D$32,"monthly",'2) Income'!$F$13:$F$32,"&lt;="&amp;$A223,'2) Income'!$I$13:$I$32,DAY(A223)),SUMIFS('2) Income'!$E$13:$E$32,'2) Income'!$D$13:$D$32,"monthly",'2) Income'!$F$13:$F$32,"&lt;="&amp;$A223,'2) Income'!$I$13:$I$32,"&gt;="&amp;DAY(A223)))))</f>
        <v>0</v>
      </c>
      <c r="AH223" s="8" cm="1">
        <f t="array" ref="AH223">IF(A223="","",IF(COUNTIF('2) Income'!$D$13:$D$32,"Yearly")=0,0,SUMPRODUCT(--('2) Income'!$D$13:$D$32="Yearly"),--('2) Income'!$F$13:$F$32&lt;=A223),IF(B223="N",--('2) Income'!$I$13:$I$32=DAY(A223)),--('2) Income'!$I$13:$I$32&gt;=DAY(A223))),--(IFERROR(MOD('2) Income'!$H$13:$H$32-MONTH(A223)+12,12),1)=0),'2) Income'!$E$13:$E$32)))</f>
        <v>0</v>
      </c>
      <c r="AI223" s="8">
        <f>IF(A223="","",IF(COUNTIF('2) Income'!$D$13:$D$32,"one-time")=0,0,SUMIFS('2) Income'!$E$13:$E$32,'2) Income'!$D$13:$D$32,"one-time",'2) Income'!$F$13:$F$32,"="&amp;$A223)))</f>
        <v>0</v>
      </c>
      <c r="AJ223" s="9">
        <f t="shared" si="16"/>
        <v>0</v>
      </c>
    </row>
    <row r="224" spans="1:36">
      <c r="A224" s="7">
        <f>IF(A223="","",IF(A223+1&lt;='1) Period'!$E$21,A223+1,""))</f>
        <v>45696</v>
      </c>
      <c r="B224" s="7" t="str">
        <f t="shared" si="17"/>
        <v>N</v>
      </c>
      <c r="C224" t="str">
        <f t="shared" si="18"/>
        <v>Y</v>
      </c>
      <c r="D224" s="8">
        <f>IF(A224="","",IF(TEXT(A224,"dddd")='4) Happy Money'!$E$23,WAllowance,0))</f>
        <v>0</v>
      </c>
      <c r="E224" s="8">
        <f>IF(A224="","",IF(B224="N",SUMIF(TMonthly[Day of the Month],DAY(A224),TMonthly[Amount]),SUMIF(TMonthly[Day of the Month],"&gt;="&amp;DAY(A224),TMonthly[Amount])))</f>
        <v>0</v>
      </c>
      <c r="F224" s="8" cm="1">
        <f t="array" ref="F224">IF(A224="","",SUMPRODUCT(--(TYearly[Due Date]&lt;=A224),IF(B224="N",--(TYearly[Day]=DAY(A224)),--(TYearly[Day]&gt;=DAY(A224))),--(IFERROR(MOD(TYearly[Month]-MONTH(A224)+12,12),1)=0),TYearly[Amount]))</f>
        <v>0</v>
      </c>
      <c r="G224" s="8">
        <f>IF(A224="","",SUMIF(TOneTime[Due Date],A224,TOneTime[Amount]))</f>
        <v>0</v>
      </c>
      <c r="H224" s="8" cm="1">
        <f t="array" ref="H224">IF(A224="","",IF(COUNTIF(TOther[Frequency],$H$1)=0,0,SUMPRODUCT(--(IFERROR(MOD(A224-TOther[Start Date],7),1)=0),--(TOther[Frequency]=$H$1),--(TOther[Start Date]&lt;=A224),--(TOther[End Date Calc]&gt;=A224),TOther[Amount])))</f>
        <v>0</v>
      </c>
      <c r="I224" s="8" cm="1">
        <f t="array" ref="I224">IF(A224="","",IF(COUNTIF(TOther[Frequency],$I$1)=0,0,SUMPRODUCT(--(IFERROR(MOD(A224-TOther[Start Date],14),1)=0),--(TOther[Frequency]=$I$1),--(TOther[Start Date]&lt;=A224),--(TOther[End Date Calc]&gt;=A224),TOther[Amount])))</f>
        <v>0</v>
      </c>
      <c r="J224" s="8">
        <f>IF(A224="","",IF(COUNTIF(TOther[Frequency],$J$1)=0,0,IF(OR(DAY(A224)=1,DAY(A224)=15),SUMIFS(TOther[Amount],TOther[Frequency],$J$1,TOther[Start Date],"&lt;="&amp;$A224,TOther[End Date Calc],"&gt;="&amp;A224),0)))</f>
        <v>0</v>
      </c>
      <c r="K224" s="8">
        <f>IF(A224="","",IF(COUNTIF(TOther[Frequency],$K$1)=0,0,IF(A224=(A224-DAY(A224)+1+2*7-WEEKDAY(A224-DAY(A224)+8-4,1)),SUMIFS(TOther[Amount],TOther[Frequency],$K$1,TOther[Start Date],"&lt;="&amp;$A224,TOther[End Date Calc],"&gt;="&amp;A224),0)))</f>
        <v>0</v>
      </c>
      <c r="L224" s="8">
        <f>IF(A224="","",IF(COUNTIF(TOther[Frequency],$L$1)=0,0,IF(A224=(A224-DAY(A224)+1+3*7-WEEKDAY(A224-DAY(A224)+8-4,1)),SUMIFS(TOther[Amount],TOther[Frequency],$L$1,TOther[Start Date],"&lt;="&amp;$A224,TOther[End Date Calc],"&gt;="&amp;A224),0)))</f>
        <v>0</v>
      </c>
      <c r="M224" s="8">
        <f>IF(A224="","",IF(COUNTIF(TOther[Frequency],$M$1)=0,0,IF(A224=(A224-DAY(A224)+1+4*7-WEEKDAY(A224-DAY(A224)+8-4,1)),SUMIFS(TOther[Amount],TOther[Frequency],$M$1,TOther[Start Date],"&lt;="&amp;$A224,TOther[End Date Calc],"&gt;="&amp;A224),0)))</f>
        <v>0</v>
      </c>
      <c r="N224" s="8" cm="1">
        <f t="array" ref="N224">IF(A224="","",IF(COUNTIF(TOther[Frequency],$N$1)=0,0,SUMPRODUCT(--(IFERROR(MOD(A224-TOther[Start Date],28),1)=0),--(TOther[Frequency]=$N$1),--(TOther[Start Date]&lt;=A224),--(TOther[End Date Calc]&gt;=A224),TOther[Amount])))</f>
        <v>0</v>
      </c>
      <c r="O224" s="8" cm="1">
        <f t="array" ref="O224">IF(A224="","",IF(COUNTIF(TOther[Frequency],$O$1)=0,0,SUMPRODUCT(--(IFERROR(MOD(A224-TOther[Start Date],42),1)=0),--(TOther[Frequency]=$O$1),--(TOther[Start Date]&lt;=A224),--(TOther[End Date Calc]&gt;=A224),TOther[Amount])))</f>
        <v>0</v>
      </c>
      <c r="P224" s="8" cm="1">
        <f t="array" ref="P224">IF(A224="","",IF(COUNTIF(TOther[Frequency],$P$1)=0,0,SUMPRODUCT(--(IFERROR(MOD(A224-TOther[Start Date],56),1)=0),--(TOther[Frequency]=$P$1),--(TOther[Start Date]&lt;=A224),--(TOther[End Date Calc]&gt;=A224),TOther[Amount])))</f>
        <v>0</v>
      </c>
      <c r="Q224" s="8">
        <f>IF(A224="","",IF(COUNTIF(TOther[Frequency],$Q$1)=0,0,IF(B224="N",SUMIFS(TOther[Amount],TOther[Frequency],$Q$1,TOther[Start Date],"&lt;="&amp;$A224,TOther[End Date Calc],"&gt;="&amp;A224,TOther[Start Day],DAY(A224)),SUMIFS(TOther[Amount],TOther[Frequency],$Q$1,TOther[Start Date],"&lt;="&amp;$A224,TOther[End Date Calc],"&gt;="&amp;A224,TOther[Start Day],"&gt;="&amp;DAY(A224)))))</f>
        <v>0</v>
      </c>
      <c r="R224" s="8" cm="1">
        <f t="array" ref="R224">IF(A224="","",IF(COUNTIF(TOther[Frequency],R$1)=0,0,SUMPRODUCT(--(TOther[Frequency]=R$1),--(TOther[Start Date]&lt;=A224),--(TOther[End Date Calc]&gt;=A224),IF(B224="N",--(TOther[Start Day]=DAY(A224)),--(TOther[Start Day]&gt;=DAY(A224))),--(IFERROR(MOD(TOther[Start Month]-MONTH(A224)+2,2),1)=0),TOther[Amount])))</f>
        <v>0</v>
      </c>
      <c r="S224" s="8" cm="1">
        <f t="array" ref="S224">IF(A224="","",IF(COUNTIF(TOther[Frequency],S$1)=0,0,SUMPRODUCT(--(TOther[Frequency]=S$1),--(TOther[Start Date]&lt;=A224),--(TOther[End Date Calc]&gt;=A224),IF(B224="N",--(TOther[Start Day]=DAY(A224)),--(TOther[Start Day]&gt;=DAY(A224))),--(IFERROR(MOD(TOther[Start Month]-MONTH(A224)+3,3),1)=0),TOther[Amount])))</f>
        <v>0</v>
      </c>
      <c r="T224" s="8" cm="1">
        <f t="array" ref="T224">IF($A224="","",IF(COUNTIF(TOther[Frequency],T$1)=0,0,SUMPRODUCT(--(TOther[Frequency]=T$1),--(TOther[Start Date]&lt;=$A224),--(TOther[End Date Calc]&gt;=$A224),IF($B224="N",--(TOther[Start Day]=DAY($A224)),--(TOther[Start Day]&gt;=DAY($A224))),--(IFERROR(MOD(TOther[Start Month]-MONTH($A224)+4,4),1)=0),TOther[Amount])))</f>
        <v>0</v>
      </c>
      <c r="U224" s="8" cm="1">
        <f t="array" ref="U224">IF(A224="","",IF(COUNTIF(TOther[Frequency],$U$1)=0,0,SUMPRODUCT(--(TOther[Frequency]=$U$1),--(TOther[Start Date]&lt;=A224),--(TOther[End Date Calc]&gt;=A224),IF(B224="N",--(TOther[Start Day]=DAY(A224)),--(TOther[Start Day]&gt;=DAY(A224))),--(IFERROR(MOD(TOther[Start Month]-MONTH(A224)+6,6),1)=0),TOther[Amount])))</f>
        <v>0</v>
      </c>
      <c r="V224" s="8" cm="1">
        <f t="array" ref="V224">IF(A224="","",IF(COUNTIF(TOther[Frequency],$V$1)=0,0,SUMPRODUCT(--(TOther[Frequency]=$V$1),--(TOther[Start Date]&lt;=A224),--(TOther[End Date Calc]&gt;=A224),IF(B224="N",--(TOther[Start Day]=DAY(A224)),--(TOther[Start Day]&gt;=DAY(A224))),--(IFERROR(MOD(TOther[Start Month]-MONTH(A224)+12,12),1)=0),TOther[Amount])))</f>
        <v>0</v>
      </c>
      <c r="W224" s="8">
        <f>IF(A224="","",SUMIFS(TOther[Amount],TOther[Start Date],A224,TOther[Frequency],$W$1))</f>
        <v>0</v>
      </c>
      <c r="X224" s="9">
        <f t="shared" si="15"/>
        <v>0</v>
      </c>
      <c r="Y224" s="9">
        <f t="shared" si="19"/>
        <v>0</v>
      </c>
      <c r="Z224" s="8" cm="1">
        <f t="array" ref="Z224">IF(A224="","",IF(COUNTIF('2) Income'!$D$13:$D$32,"Weekly")=0,0,SUMPRODUCT(--(IFERROR(MOD(A224-'2) Income'!$F$13:$F$32,7),1)=0),--('2) Income'!$D$13:$D$32="Weekly"),--('2) Income'!$F$13:$F$32&lt;=A224),'2) Income'!$E$13:$E$32)))</f>
        <v>0</v>
      </c>
      <c r="AA224" s="8" cm="1">
        <f t="array" ref="AA224">IF(A224="","",IF(COUNTIF('2) Income'!$D$13:$D$32,"Every Other Week")=0,0,SUMPRODUCT(--(IFERROR(MOD(A224-'2) Income'!$F$13:$F$32,14),1)=0),--('2) Income'!$D$13:$D$32="Every Other Week"),--('2) Income'!$F$13:$F$32&lt;=A224),'2) Income'!$E$13:$E$32)))</f>
        <v>0</v>
      </c>
      <c r="AB224" s="8">
        <f>IF(A224="","",IF(COUNTIF('2) Income'!$D$13:$D$32,"1st and 15th")=0,0,IF(OR(DAY(A224)=1,DAY(A224)=15),SUMIFS('2) Income'!$E$13:$E$32,'2) Income'!$D$13:$D$32,"1st and 15th",'2) Income'!$F$13:$F$32,"&lt;="&amp;$A224),0)))</f>
        <v>0</v>
      </c>
      <c r="AC224" s="8">
        <f>IF(A224="","",IF(COUNTIF('2) Income'!$D$13:$D$32,"2nd Wednesday")=0,0,IF(A224=(A224-DAY(A224)+1+2*7-WEEKDAY(A224-DAY(A224)+8-4,1)),SUMIFS('2) Income'!$E$13:$E$32,'2) Income'!$D$13:$D$32,"2nd Wednesday",'2) Income'!$F$13:$F$32,"&lt;="&amp;$A224),0)))</f>
        <v>0</v>
      </c>
      <c r="AD224" s="8">
        <f>IF(A224="","",IF(COUNTIF('2) Income'!$D$13:$D$32,"3rd Wednesday")=0,0,IF(A224=(A224-DAY(A224)+1+3*7-WEEKDAY(A224-DAY(A224)+8-4,1)),SUMIFS('2) Income'!$E$13:$E$32,'2) Income'!$D$13:$D$32,"3rd Wednesday",'2) Income'!$F$13:$F$32,"&lt;="&amp;$A224),0)))</f>
        <v>0</v>
      </c>
      <c r="AE224" s="8">
        <f>IF(A224="","",IF(COUNTIF('2) Income'!$D$13:$D$32,"4th Wednesday")=0,0,IF(A224=(A224-DAY(A224)+1+4*7-WEEKDAY(A224-DAY(A224)+8-4,1)),SUMIFS('2) Income'!$E$13:$E$32,'2) Income'!$D$13:$D$32,"4th Wednesday",'2) Income'!$F$13:$F$32,"&lt;="&amp;$A224),0)))</f>
        <v>0</v>
      </c>
      <c r="AF224" s="8" cm="1">
        <f t="array" ref="AF224">IF(A224="","",IF(COUNTIF('2) Income'!$D$13:$D$32,"Every 4 Weeks")=0,0,SUMPRODUCT(--(IFERROR(MOD(A224-'2) Income'!$F$13:$F$32,28),1)=0),--('2) Income'!$D$13:$D$32="Every 4 Weeks"),--('2) Income'!$F$13:$F$32&lt;=A224),'2) Income'!$E$13:$E$32)))</f>
        <v>0</v>
      </c>
      <c r="AG224" s="8">
        <f>IF(A224="","",IF(COUNTIF('2) Income'!$D$13:$D$32,"Monthly")=0,0,IF(B224="N",SUMIFS('2) Income'!$E$13:$E$32,'2) Income'!$D$13:$D$32,"monthly",'2) Income'!$F$13:$F$32,"&lt;="&amp;$A224,'2) Income'!$I$13:$I$32,DAY(A224)),SUMIFS('2) Income'!$E$13:$E$32,'2) Income'!$D$13:$D$32,"monthly",'2) Income'!$F$13:$F$32,"&lt;="&amp;$A224,'2) Income'!$I$13:$I$32,"&gt;="&amp;DAY(A224)))))</f>
        <v>0</v>
      </c>
      <c r="AH224" s="8" cm="1">
        <f t="array" ref="AH224">IF(A224="","",IF(COUNTIF('2) Income'!$D$13:$D$32,"Yearly")=0,0,SUMPRODUCT(--('2) Income'!$D$13:$D$32="Yearly"),--('2) Income'!$F$13:$F$32&lt;=A224),IF(B224="N",--('2) Income'!$I$13:$I$32=DAY(A224)),--('2) Income'!$I$13:$I$32&gt;=DAY(A224))),--(IFERROR(MOD('2) Income'!$H$13:$H$32-MONTH(A224)+12,12),1)=0),'2) Income'!$E$13:$E$32)))</f>
        <v>0</v>
      </c>
      <c r="AI224" s="8">
        <f>IF(A224="","",IF(COUNTIF('2) Income'!$D$13:$D$32,"one-time")=0,0,SUMIFS('2) Income'!$E$13:$E$32,'2) Income'!$D$13:$D$32,"one-time",'2) Income'!$F$13:$F$32,"="&amp;$A224)))</f>
        <v>0</v>
      </c>
      <c r="AJ224" s="9">
        <f t="shared" si="16"/>
        <v>0</v>
      </c>
    </row>
    <row r="225" spans="1:36">
      <c r="A225" s="7">
        <f>IF(A224="","",IF(A224+1&lt;='1) Period'!$E$21,A224+1,""))</f>
        <v>45697</v>
      </c>
      <c r="B225" s="7" t="str">
        <f t="shared" si="17"/>
        <v>N</v>
      </c>
      <c r="C225" t="str">
        <f t="shared" si="18"/>
        <v>Y</v>
      </c>
      <c r="D225" s="8">
        <f>IF(A225="","",IF(TEXT(A225,"dddd")='4) Happy Money'!$E$23,WAllowance,0))</f>
        <v>0</v>
      </c>
      <c r="E225" s="8">
        <f>IF(A225="","",IF(B225="N",SUMIF(TMonthly[Day of the Month],DAY(A225),TMonthly[Amount]),SUMIF(TMonthly[Day of the Month],"&gt;="&amp;DAY(A225),TMonthly[Amount])))</f>
        <v>0</v>
      </c>
      <c r="F225" s="8" cm="1">
        <f t="array" ref="F225">IF(A225="","",SUMPRODUCT(--(TYearly[Due Date]&lt;=A225),IF(B225="N",--(TYearly[Day]=DAY(A225)),--(TYearly[Day]&gt;=DAY(A225))),--(IFERROR(MOD(TYearly[Month]-MONTH(A225)+12,12),1)=0),TYearly[Amount]))</f>
        <v>0</v>
      </c>
      <c r="G225" s="8">
        <f>IF(A225="","",SUMIF(TOneTime[Due Date],A225,TOneTime[Amount]))</f>
        <v>0</v>
      </c>
      <c r="H225" s="8" cm="1">
        <f t="array" ref="H225">IF(A225="","",IF(COUNTIF(TOther[Frequency],$H$1)=0,0,SUMPRODUCT(--(IFERROR(MOD(A225-TOther[Start Date],7),1)=0),--(TOther[Frequency]=$H$1),--(TOther[Start Date]&lt;=A225),--(TOther[End Date Calc]&gt;=A225),TOther[Amount])))</f>
        <v>0</v>
      </c>
      <c r="I225" s="8" cm="1">
        <f t="array" ref="I225">IF(A225="","",IF(COUNTIF(TOther[Frequency],$I$1)=0,0,SUMPRODUCT(--(IFERROR(MOD(A225-TOther[Start Date],14),1)=0),--(TOther[Frequency]=$I$1),--(TOther[Start Date]&lt;=A225),--(TOther[End Date Calc]&gt;=A225),TOther[Amount])))</f>
        <v>0</v>
      </c>
      <c r="J225" s="8">
        <f>IF(A225="","",IF(COUNTIF(TOther[Frequency],$J$1)=0,0,IF(OR(DAY(A225)=1,DAY(A225)=15),SUMIFS(TOther[Amount],TOther[Frequency],$J$1,TOther[Start Date],"&lt;="&amp;$A225,TOther[End Date Calc],"&gt;="&amp;A225),0)))</f>
        <v>0</v>
      </c>
      <c r="K225" s="8">
        <f>IF(A225="","",IF(COUNTIF(TOther[Frequency],$K$1)=0,0,IF(A225=(A225-DAY(A225)+1+2*7-WEEKDAY(A225-DAY(A225)+8-4,1)),SUMIFS(TOther[Amount],TOther[Frequency],$K$1,TOther[Start Date],"&lt;="&amp;$A225,TOther[End Date Calc],"&gt;="&amp;A225),0)))</f>
        <v>0</v>
      </c>
      <c r="L225" s="8">
        <f>IF(A225="","",IF(COUNTIF(TOther[Frequency],$L$1)=0,0,IF(A225=(A225-DAY(A225)+1+3*7-WEEKDAY(A225-DAY(A225)+8-4,1)),SUMIFS(TOther[Amount],TOther[Frequency],$L$1,TOther[Start Date],"&lt;="&amp;$A225,TOther[End Date Calc],"&gt;="&amp;A225),0)))</f>
        <v>0</v>
      </c>
      <c r="M225" s="8">
        <f>IF(A225="","",IF(COUNTIF(TOther[Frequency],$M$1)=0,0,IF(A225=(A225-DAY(A225)+1+4*7-WEEKDAY(A225-DAY(A225)+8-4,1)),SUMIFS(TOther[Amount],TOther[Frequency],$M$1,TOther[Start Date],"&lt;="&amp;$A225,TOther[End Date Calc],"&gt;="&amp;A225),0)))</f>
        <v>0</v>
      </c>
      <c r="N225" s="8" cm="1">
        <f t="array" ref="N225">IF(A225="","",IF(COUNTIF(TOther[Frequency],$N$1)=0,0,SUMPRODUCT(--(IFERROR(MOD(A225-TOther[Start Date],28),1)=0),--(TOther[Frequency]=$N$1),--(TOther[Start Date]&lt;=A225),--(TOther[End Date Calc]&gt;=A225),TOther[Amount])))</f>
        <v>0</v>
      </c>
      <c r="O225" s="8" cm="1">
        <f t="array" ref="O225">IF(A225="","",IF(COUNTIF(TOther[Frequency],$O$1)=0,0,SUMPRODUCT(--(IFERROR(MOD(A225-TOther[Start Date],42),1)=0),--(TOther[Frequency]=$O$1),--(TOther[Start Date]&lt;=A225),--(TOther[End Date Calc]&gt;=A225),TOther[Amount])))</f>
        <v>0</v>
      </c>
      <c r="P225" s="8" cm="1">
        <f t="array" ref="P225">IF(A225="","",IF(COUNTIF(TOther[Frequency],$P$1)=0,0,SUMPRODUCT(--(IFERROR(MOD(A225-TOther[Start Date],56),1)=0),--(TOther[Frequency]=$P$1),--(TOther[Start Date]&lt;=A225),--(TOther[End Date Calc]&gt;=A225),TOther[Amount])))</f>
        <v>0</v>
      </c>
      <c r="Q225" s="8">
        <f>IF(A225="","",IF(COUNTIF(TOther[Frequency],$Q$1)=0,0,IF(B225="N",SUMIFS(TOther[Amount],TOther[Frequency],$Q$1,TOther[Start Date],"&lt;="&amp;$A225,TOther[End Date Calc],"&gt;="&amp;A225,TOther[Start Day],DAY(A225)),SUMIFS(TOther[Amount],TOther[Frequency],$Q$1,TOther[Start Date],"&lt;="&amp;$A225,TOther[End Date Calc],"&gt;="&amp;A225,TOther[Start Day],"&gt;="&amp;DAY(A225)))))</f>
        <v>0</v>
      </c>
      <c r="R225" s="8" cm="1">
        <f t="array" ref="R225">IF(A225="","",IF(COUNTIF(TOther[Frequency],R$1)=0,0,SUMPRODUCT(--(TOther[Frequency]=R$1),--(TOther[Start Date]&lt;=A225),--(TOther[End Date Calc]&gt;=A225),IF(B225="N",--(TOther[Start Day]=DAY(A225)),--(TOther[Start Day]&gt;=DAY(A225))),--(IFERROR(MOD(TOther[Start Month]-MONTH(A225)+2,2),1)=0),TOther[Amount])))</f>
        <v>0</v>
      </c>
      <c r="S225" s="8" cm="1">
        <f t="array" ref="S225">IF(A225="","",IF(COUNTIF(TOther[Frequency],S$1)=0,0,SUMPRODUCT(--(TOther[Frequency]=S$1),--(TOther[Start Date]&lt;=A225),--(TOther[End Date Calc]&gt;=A225),IF(B225="N",--(TOther[Start Day]=DAY(A225)),--(TOther[Start Day]&gt;=DAY(A225))),--(IFERROR(MOD(TOther[Start Month]-MONTH(A225)+3,3),1)=0),TOther[Amount])))</f>
        <v>0</v>
      </c>
      <c r="T225" s="8" cm="1">
        <f t="array" ref="T225">IF($A225="","",IF(COUNTIF(TOther[Frequency],T$1)=0,0,SUMPRODUCT(--(TOther[Frequency]=T$1),--(TOther[Start Date]&lt;=$A225),--(TOther[End Date Calc]&gt;=$A225),IF($B225="N",--(TOther[Start Day]=DAY($A225)),--(TOther[Start Day]&gt;=DAY($A225))),--(IFERROR(MOD(TOther[Start Month]-MONTH($A225)+4,4),1)=0),TOther[Amount])))</f>
        <v>0</v>
      </c>
      <c r="U225" s="8" cm="1">
        <f t="array" ref="U225">IF(A225="","",IF(COUNTIF(TOther[Frequency],$U$1)=0,0,SUMPRODUCT(--(TOther[Frequency]=$U$1),--(TOther[Start Date]&lt;=A225),--(TOther[End Date Calc]&gt;=A225),IF(B225="N",--(TOther[Start Day]=DAY(A225)),--(TOther[Start Day]&gt;=DAY(A225))),--(IFERROR(MOD(TOther[Start Month]-MONTH(A225)+6,6),1)=0),TOther[Amount])))</f>
        <v>0</v>
      </c>
      <c r="V225" s="8" cm="1">
        <f t="array" ref="V225">IF(A225="","",IF(COUNTIF(TOther[Frequency],$V$1)=0,0,SUMPRODUCT(--(TOther[Frequency]=$V$1),--(TOther[Start Date]&lt;=A225),--(TOther[End Date Calc]&gt;=A225),IF(B225="N",--(TOther[Start Day]=DAY(A225)),--(TOther[Start Day]&gt;=DAY(A225))),--(IFERROR(MOD(TOther[Start Month]-MONTH(A225)+12,12),1)=0),TOther[Amount])))</f>
        <v>0</v>
      </c>
      <c r="W225" s="8">
        <f>IF(A225="","",SUMIFS(TOther[Amount],TOther[Start Date],A225,TOther[Frequency],$W$1))</f>
        <v>0</v>
      </c>
      <c r="X225" s="9">
        <f t="shared" si="15"/>
        <v>0</v>
      </c>
      <c r="Y225" s="9">
        <f t="shared" si="19"/>
        <v>0</v>
      </c>
      <c r="Z225" s="8" cm="1">
        <f t="array" ref="Z225">IF(A225="","",IF(COUNTIF('2) Income'!$D$13:$D$32,"Weekly")=0,0,SUMPRODUCT(--(IFERROR(MOD(A225-'2) Income'!$F$13:$F$32,7),1)=0),--('2) Income'!$D$13:$D$32="Weekly"),--('2) Income'!$F$13:$F$32&lt;=A225),'2) Income'!$E$13:$E$32)))</f>
        <v>0</v>
      </c>
      <c r="AA225" s="8" cm="1">
        <f t="array" ref="AA225">IF(A225="","",IF(COUNTIF('2) Income'!$D$13:$D$32,"Every Other Week")=0,0,SUMPRODUCT(--(IFERROR(MOD(A225-'2) Income'!$F$13:$F$32,14),1)=0),--('2) Income'!$D$13:$D$32="Every Other Week"),--('2) Income'!$F$13:$F$32&lt;=A225),'2) Income'!$E$13:$E$32)))</f>
        <v>0</v>
      </c>
      <c r="AB225" s="8">
        <f>IF(A225="","",IF(COUNTIF('2) Income'!$D$13:$D$32,"1st and 15th")=0,0,IF(OR(DAY(A225)=1,DAY(A225)=15),SUMIFS('2) Income'!$E$13:$E$32,'2) Income'!$D$13:$D$32,"1st and 15th",'2) Income'!$F$13:$F$32,"&lt;="&amp;$A225),0)))</f>
        <v>0</v>
      </c>
      <c r="AC225" s="8">
        <f>IF(A225="","",IF(COUNTIF('2) Income'!$D$13:$D$32,"2nd Wednesday")=0,0,IF(A225=(A225-DAY(A225)+1+2*7-WEEKDAY(A225-DAY(A225)+8-4,1)),SUMIFS('2) Income'!$E$13:$E$32,'2) Income'!$D$13:$D$32,"2nd Wednesday",'2) Income'!$F$13:$F$32,"&lt;="&amp;$A225),0)))</f>
        <v>0</v>
      </c>
      <c r="AD225" s="8">
        <f>IF(A225="","",IF(COUNTIF('2) Income'!$D$13:$D$32,"3rd Wednesday")=0,0,IF(A225=(A225-DAY(A225)+1+3*7-WEEKDAY(A225-DAY(A225)+8-4,1)),SUMIFS('2) Income'!$E$13:$E$32,'2) Income'!$D$13:$D$32,"3rd Wednesday",'2) Income'!$F$13:$F$32,"&lt;="&amp;$A225),0)))</f>
        <v>0</v>
      </c>
      <c r="AE225" s="8">
        <f>IF(A225="","",IF(COUNTIF('2) Income'!$D$13:$D$32,"4th Wednesday")=0,0,IF(A225=(A225-DAY(A225)+1+4*7-WEEKDAY(A225-DAY(A225)+8-4,1)),SUMIFS('2) Income'!$E$13:$E$32,'2) Income'!$D$13:$D$32,"4th Wednesday",'2) Income'!$F$13:$F$32,"&lt;="&amp;$A225),0)))</f>
        <v>0</v>
      </c>
      <c r="AF225" s="8" cm="1">
        <f t="array" ref="AF225">IF(A225="","",IF(COUNTIF('2) Income'!$D$13:$D$32,"Every 4 Weeks")=0,0,SUMPRODUCT(--(IFERROR(MOD(A225-'2) Income'!$F$13:$F$32,28),1)=0),--('2) Income'!$D$13:$D$32="Every 4 Weeks"),--('2) Income'!$F$13:$F$32&lt;=A225),'2) Income'!$E$13:$E$32)))</f>
        <v>0</v>
      </c>
      <c r="AG225" s="8">
        <f>IF(A225="","",IF(COUNTIF('2) Income'!$D$13:$D$32,"Monthly")=0,0,IF(B225="N",SUMIFS('2) Income'!$E$13:$E$32,'2) Income'!$D$13:$D$32,"monthly",'2) Income'!$F$13:$F$32,"&lt;="&amp;$A225,'2) Income'!$I$13:$I$32,DAY(A225)),SUMIFS('2) Income'!$E$13:$E$32,'2) Income'!$D$13:$D$32,"monthly",'2) Income'!$F$13:$F$32,"&lt;="&amp;$A225,'2) Income'!$I$13:$I$32,"&gt;="&amp;DAY(A225)))))</f>
        <v>0</v>
      </c>
      <c r="AH225" s="8" cm="1">
        <f t="array" ref="AH225">IF(A225="","",IF(COUNTIF('2) Income'!$D$13:$D$32,"Yearly")=0,0,SUMPRODUCT(--('2) Income'!$D$13:$D$32="Yearly"),--('2) Income'!$F$13:$F$32&lt;=A225),IF(B225="N",--('2) Income'!$I$13:$I$32=DAY(A225)),--('2) Income'!$I$13:$I$32&gt;=DAY(A225))),--(IFERROR(MOD('2) Income'!$H$13:$H$32-MONTH(A225)+12,12),1)=0),'2) Income'!$E$13:$E$32)))</f>
        <v>0</v>
      </c>
      <c r="AI225" s="8">
        <f>IF(A225="","",IF(COUNTIF('2) Income'!$D$13:$D$32,"one-time")=0,0,SUMIFS('2) Income'!$E$13:$E$32,'2) Income'!$D$13:$D$32,"one-time",'2) Income'!$F$13:$F$32,"="&amp;$A225)))</f>
        <v>0</v>
      </c>
      <c r="AJ225" s="9">
        <f t="shared" si="16"/>
        <v>0</v>
      </c>
    </row>
    <row r="226" spans="1:36">
      <c r="A226" s="7">
        <f>IF(A225="","",IF(A225+1&lt;='1) Period'!$E$21,A225+1,""))</f>
        <v>45698</v>
      </c>
      <c r="B226" s="7" t="str">
        <f t="shared" si="17"/>
        <v>N</v>
      </c>
      <c r="C226" t="str">
        <f t="shared" si="18"/>
        <v>F</v>
      </c>
      <c r="D226" s="8">
        <f>IF(A226="","",IF(TEXT(A226,"dddd")='4) Happy Money'!$E$23,WAllowance,0))</f>
        <v>400</v>
      </c>
      <c r="E226" s="8">
        <f>IF(A226="","",IF(B226="N",SUMIF(TMonthly[Day of the Month],DAY(A226),TMonthly[Amount]),SUMIF(TMonthly[Day of the Month],"&gt;="&amp;DAY(A226),TMonthly[Amount])))</f>
        <v>500</v>
      </c>
      <c r="F226" s="8" cm="1">
        <f t="array" ref="F226">IF(A226="","",SUMPRODUCT(--(TYearly[Due Date]&lt;=A226),IF(B226="N",--(TYearly[Day]=DAY(A226)),--(TYearly[Day]&gt;=DAY(A226))),--(IFERROR(MOD(TYearly[Month]-MONTH(A226)+12,12),1)=0),TYearly[Amount]))</f>
        <v>0</v>
      </c>
      <c r="G226" s="8">
        <f>IF(A226="","",SUMIF(TOneTime[Due Date],A226,TOneTime[Amount]))</f>
        <v>0</v>
      </c>
      <c r="H226" s="8" cm="1">
        <f t="array" ref="H226">IF(A226="","",IF(COUNTIF(TOther[Frequency],$H$1)=0,0,SUMPRODUCT(--(IFERROR(MOD(A226-TOther[Start Date],7),1)=0),--(TOther[Frequency]=$H$1),--(TOther[Start Date]&lt;=A226),--(TOther[End Date Calc]&gt;=A226),TOther[Amount])))</f>
        <v>0</v>
      </c>
      <c r="I226" s="8" cm="1">
        <f t="array" ref="I226">IF(A226="","",IF(COUNTIF(TOther[Frequency],$I$1)=0,0,SUMPRODUCT(--(IFERROR(MOD(A226-TOther[Start Date],14),1)=0),--(TOther[Frequency]=$I$1),--(TOther[Start Date]&lt;=A226),--(TOther[End Date Calc]&gt;=A226),TOther[Amount])))</f>
        <v>0</v>
      </c>
      <c r="J226" s="8">
        <f>IF(A226="","",IF(COUNTIF(TOther[Frequency],$J$1)=0,0,IF(OR(DAY(A226)=1,DAY(A226)=15),SUMIFS(TOther[Amount],TOther[Frequency],$J$1,TOther[Start Date],"&lt;="&amp;$A226,TOther[End Date Calc],"&gt;="&amp;A226),0)))</f>
        <v>0</v>
      </c>
      <c r="K226" s="8">
        <f>IF(A226="","",IF(COUNTIF(TOther[Frequency],$K$1)=0,0,IF(A226=(A226-DAY(A226)+1+2*7-WEEKDAY(A226-DAY(A226)+8-4,1)),SUMIFS(TOther[Amount],TOther[Frequency],$K$1,TOther[Start Date],"&lt;="&amp;$A226,TOther[End Date Calc],"&gt;="&amp;A226),0)))</f>
        <v>0</v>
      </c>
      <c r="L226" s="8">
        <f>IF(A226="","",IF(COUNTIF(TOther[Frequency],$L$1)=0,0,IF(A226=(A226-DAY(A226)+1+3*7-WEEKDAY(A226-DAY(A226)+8-4,1)),SUMIFS(TOther[Amount],TOther[Frequency],$L$1,TOther[Start Date],"&lt;="&amp;$A226,TOther[End Date Calc],"&gt;="&amp;A226),0)))</f>
        <v>0</v>
      </c>
      <c r="M226" s="8">
        <f>IF(A226="","",IF(COUNTIF(TOther[Frequency],$M$1)=0,0,IF(A226=(A226-DAY(A226)+1+4*7-WEEKDAY(A226-DAY(A226)+8-4,1)),SUMIFS(TOther[Amount],TOther[Frequency],$M$1,TOther[Start Date],"&lt;="&amp;$A226,TOther[End Date Calc],"&gt;="&amp;A226),0)))</f>
        <v>0</v>
      </c>
      <c r="N226" s="8" cm="1">
        <f t="array" ref="N226">IF(A226="","",IF(COUNTIF(TOther[Frequency],$N$1)=0,0,SUMPRODUCT(--(IFERROR(MOD(A226-TOther[Start Date],28),1)=0),--(TOther[Frequency]=$N$1),--(TOther[Start Date]&lt;=A226),--(TOther[End Date Calc]&gt;=A226),TOther[Amount])))</f>
        <v>0</v>
      </c>
      <c r="O226" s="8" cm="1">
        <f t="array" ref="O226">IF(A226="","",IF(COUNTIF(TOther[Frequency],$O$1)=0,0,SUMPRODUCT(--(IFERROR(MOD(A226-TOther[Start Date],42),1)=0),--(TOther[Frequency]=$O$1),--(TOther[Start Date]&lt;=A226),--(TOther[End Date Calc]&gt;=A226),TOther[Amount])))</f>
        <v>0</v>
      </c>
      <c r="P226" s="8" cm="1">
        <f t="array" ref="P226">IF(A226="","",IF(COUNTIF(TOther[Frequency],$P$1)=0,0,SUMPRODUCT(--(IFERROR(MOD(A226-TOther[Start Date],56),1)=0),--(TOther[Frequency]=$P$1),--(TOther[Start Date]&lt;=A226),--(TOther[End Date Calc]&gt;=A226),TOther[Amount])))</f>
        <v>0</v>
      </c>
      <c r="Q226" s="8">
        <f>IF(A226="","",IF(COUNTIF(TOther[Frequency],$Q$1)=0,0,IF(B226="N",SUMIFS(TOther[Amount],TOther[Frequency],$Q$1,TOther[Start Date],"&lt;="&amp;$A226,TOther[End Date Calc],"&gt;="&amp;A226,TOther[Start Day],DAY(A226)),SUMIFS(TOther[Amount],TOther[Frequency],$Q$1,TOther[Start Date],"&lt;="&amp;$A226,TOther[End Date Calc],"&gt;="&amp;A226,TOther[Start Day],"&gt;="&amp;DAY(A226)))))</f>
        <v>0</v>
      </c>
      <c r="R226" s="8" cm="1">
        <f t="array" ref="R226">IF(A226="","",IF(COUNTIF(TOther[Frequency],R$1)=0,0,SUMPRODUCT(--(TOther[Frequency]=R$1),--(TOther[Start Date]&lt;=A226),--(TOther[End Date Calc]&gt;=A226),IF(B226="N",--(TOther[Start Day]=DAY(A226)),--(TOther[Start Day]&gt;=DAY(A226))),--(IFERROR(MOD(TOther[Start Month]-MONTH(A226)+2,2),1)=0),TOther[Amount])))</f>
        <v>0</v>
      </c>
      <c r="S226" s="8" cm="1">
        <f t="array" ref="S226">IF(A226="","",IF(COUNTIF(TOther[Frequency],S$1)=0,0,SUMPRODUCT(--(TOther[Frequency]=S$1),--(TOther[Start Date]&lt;=A226),--(TOther[End Date Calc]&gt;=A226),IF(B226="N",--(TOther[Start Day]=DAY(A226)),--(TOther[Start Day]&gt;=DAY(A226))),--(IFERROR(MOD(TOther[Start Month]-MONTH(A226)+3,3),1)=0),TOther[Amount])))</f>
        <v>0</v>
      </c>
      <c r="T226" s="8" cm="1">
        <f t="array" ref="T226">IF($A226="","",IF(COUNTIF(TOther[Frequency],T$1)=0,0,SUMPRODUCT(--(TOther[Frequency]=T$1),--(TOther[Start Date]&lt;=$A226),--(TOther[End Date Calc]&gt;=$A226),IF($B226="N",--(TOther[Start Day]=DAY($A226)),--(TOther[Start Day]&gt;=DAY($A226))),--(IFERROR(MOD(TOther[Start Month]-MONTH($A226)+4,4),1)=0),TOther[Amount])))</f>
        <v>0</v>
      </c>
      <c r="U226" s="8" cm="1">
        <f t="array" ref="U226">IF(A226="","",IF(COUNTIF(TOther[Frequency],$U$1)=0,0,SUMPRODUCT(--(TOther[Frequency]=$U$1),--(TOther[Start Date]&lt;=A226),--(TOther[End Date Calc]&gt;=A226),IF(B226="N",--(TOther[Start Day]=DAY(A226)),--(TOther[Start Day]&gt;=DAY(A226))),--(IFERROR(MOD(TOther[Start Month]-MONTH(A226)+6,6),1)=0),TOther[Amount])))</f>
        <v>0</v>
      </c>
      <c r="V226" s="8" cm="1">
        <f t="array" ref="V226">IF(A226="","",IF(COUNTIF(TOther[Frequency],$V$1)=0,0,SUMPRODUCT(--(TOther[Frequency]=$V$1),--(TOther[Start Date]&lt;=A226),--(TOther[End Date Calc]&gt;=A226),IF(B226="N",--(TOther[Start Day]=DAY(A226)),--(TOther[Start Day]&gt;=DAY(A226))),--(IFERROR(MOD(TOther[Start Month]-MONTH(A226)+12,12),1)=0),TOther[Amount])))</f>
        <v>0</v>
      </c>
      <c r="W226" s="8">
        <f>IF(A226="","",SUMIFS(TOther[Amount],TOther[Start Date],A226,TOther[Frequency],$W$1))</f>
        <v>0</v>
      </c>
      <c r="X226" s="9">
        <f t="shared" si="15"/>
        <v>500</v>
      </c>
      <c r="Y226" s="9">
        <f t="shared" si="19"/>
        <v>0</v>
      </c>
      <c r="Z226" s="8" cm="1">
        <f t="array" ref="Z226">IF(A226="","",IF(COUNTIF('2) Income'!$D$13:$D$32,"Weekly")=0,0,SUMPRODUCT(--(IFERROR(MOD(A226-'2) Income'!$F$13:$F$32,7),1)=0),--('2) Income'!$D$13:$D$32="Weekly"),--('2) Income'!$F$13:$F$32&lt;=A226),'2) Income'!$E$13:$E$32)))</f>
        <v>0</v>
      </c>
      <c r="AA226" s="8" cm="1">
        <f t="array" ref="AA226">IF(A226="","",IF(COUNTIF('2) Income'!$D$13:$D$32,"Every Other Week")=0,0,SUMPRODUCT(--(IFERROR(MOD(A226-'2) Income'!$F$13:$F$32,14),1)=0),--('2) Income'!$D$13:$D$32="Every Other Week"),--('2) Income'!$F$13:$F$32&lt;=A226),'2) Income'!$E$13:$E$32)))</f>
        <v>0</v>
      </c>
      <c r="AB226" s="8">
        <f>IF(A226="","",IF(COUNTIF('2) Income'!$D$13:$D$32,"1st and 15th")=0,0,IF(OR(DAY(A226)=1,DAY(A226)=15),SUMIFS('2) Income'!$E$13:$E$32,'2) Income'!$D$13:$D$32,"1st and 15th",'2) Income'!$F$13:$F$32,"&lt;="&amp;$A226),0)))</f>
        <v>0</v>
      </c>
      <c r="AC226" s="8">
        <f>IF(A226="","",IF(COUNTIF('2) Income'!$D$13:$D$32,"2nd Wednesday")=0,0,IF(A226=(A226-DAY(A226)+1+2*7-WEEKDAY(A226-DAY(A226)+8-4,1)),SUMIFS('2) Income'!$E$13:$E$32,'2) Income'!$D$13:$D$32,"2nd Wednesday",'2) Income'!$F$13:$F$32,"&lt;="&amp;$A226),0)))</f>
        <v>0</v>
      </c>
      <c r="AD226" s="8">
        <f>IF(A226="","",IF(COUNTIF('2) Income'!$D$13:$D$32,"3rd Wednesday")=0,0,IF(A226=(A226-DAY(A226)+1+3*7-WEEKDAY(A226-DAY(A226)+8-4,1)),SUMIFS('2) Income'!$E$13:$E$32,'2) Income'!$D$13:$D$32,"3rd Wednesday",'2) Income'!$F$13:$F$32,"&lt;="&amp;$A226),0)))</f>
        <v>0</v>
      </c>
      <c r="AE226" s="8">
        <f>IF(A226="","",IF(COUNTIF('2) Income'!$D$13:$D$32,"4th Wednesday")=0,0,IF(A226=(A226-DAY(A226)+1+4*7-WEEKDAY(A226-DAY(A226)+8-4,1)),SUMIFS('2) Income'!$E$13:$E$32,'2) Income'!$D$13:$D$32,"4th Wednesday",'2) Income'!$F$13:$F$32,"&lt;="&amp;$A226),0)))</f>
        <v>0</v>
      </c>
      <c r="AF226" s="8" cm="1">
        <f t="array" ref="AF226">IF(A226="","",IF(COUNTIF('2) Income'!$D$13:$D$32,"Every 4 Weeks")=0,0,SUMPRODUCT(--(IFERROR(MOD(A226-'2) Income'!$F$13:$F$32,28),1)=0),--('2) Income'!$D$13:$D$32="Every 4 Weeks"),--('2) Income'!$F$13:$F$32&lt;=A226),'2) Income'!$E$13:$E$32)))</f>
        <v>0</v>
      </c>
      <c r="AG226" s="8">
        <f>IF(A226="","",IF(COUNTIF('2) Income'!$D$13:$D$32,"Monthly")=0,0,IF(B226="N",SUMIFS('2) Income'!$E$13:$E$32,'2) Income'!$D$13:$D$32,"monthly",'2) Income'!$F$13:$F$32,"&lt;="&amp;$A226,'2) Income'!$I$13:$I$32,DAY(A226)),SUMIFS('2) Income'!$E$13:$E$32,'2) Income'!$D$13:$D$32,"monthly",'2) Income'!$F$13:$F$32,"&lt;="&amp;$A226,'2) Income'!$I$13:$I$32,"&gt;="&amp;DAY(A226)))))</f>
        <v>0</v>
      </c>
      <c r="AH226" s="8" cm="1">
        <f t="array" ref="AH226">IF(A226="","",IF(COUNTIF('2) Income'!$D$13:$D$32,"Yearly")=0,0,SUMPRODUCT(--('2) Income'!$D$13:$D$32="Yearly"),--('2) Income'!$F$13:$F$32&lt;=A226),IF(B226="N",--('2) Income'!$I$13:$I$32=DAY(A226)),--('2) Income'!$I$13:$I$32&gt;=DAY(A226))),--(IFERROR(MOD('2) Income'!$H$13:$H$32-MONTH(A226)+12,12),1)=0),'2) Income'!$E$13:$E$32)))</f>
        <v>0</v>
      </c>
      <c r="AI226" s="8">
        <f>IF(A226="","",IF(COUNTIF('2) Income'!$D$13:$D$32,"one-time")=0,0,SUMIFS('2) Income'!$E$13:$E$32,'2) Income'!$D$13:$D$32,"one-time",'2) Income'!$F$13:$F$32,"="&amp;$A226)))</f>
        <v>0</v>
      </c>
      <c r="AJ226" s="9">
        <f t="shared" si="16"/>
        <v>0</v>
      </c>
    </row>
    <row r="227" spans="1:36">
      <c r="A227" s="7">
        <f>IF(A226="","",IF(A226+1&lt;='1) Period'!$E$21,A226+1,""))</f>
        <v>45699</v>
      </c>
      <c r="B227" s="7" t="str">
        <f t="shared" si="17"/>
        <v>N</v>
      </c>
      <c r="C227" t="str">
        <f t="shared" si="18"/>
        <v>F</v>
      </c>
      <c r="D227" s="8">
        <f>IF(A227="","",IF(TEXT(A227,"dddd")='4) Happy Money'!$E$23,WAllowance,0))</f>
        <v>0</v>
      </c>
      <c r="E227" s="8">
        <f>IF(A227="","",IF(B227="N",SUMIF(TMonthly[Day of the Month],DAY(A227),TMonthly[Amount]),SUMIF(TMonthly[Day of the Month],"&gt;="&amp;DAY(A227),TMonthly[Amount])))</f>
        <v>300</v>
      </c>
      <c r="F227" s="8" cm="1">
        <f t="array" ref="F227">IF(A227="","",SUMPRODUCT(--(TYearly[Due Date]&lt;=A227),IF(B227="N",--(TYearly[Day]=DAY(A227)),--(TYearly[Day]&gt;=DAY(A227))),--(IFERROR(MOD(TYearly[Month]-MONTH(A227)+12,12),1)=0),TYearly[Amount]))</f>
        <v>0</v>
      </c>
      <c r="G227" s="8">
        <f>IF(A227="","",SUMIF(TOneTime[Due Date],A227,TOneTime[Amount]))</f>
        <v>0</v>
      </c>
      <c r="H227" s="8" cm="1">
        <f t="array" ref="H227">IF(A227="","",IF(COUNTIF(TOther[Frequency],$H$1)=0,0,SUMPRODUCT(--(IFERROR(MOD(A227-TOther[Start Date],7),1)=0),--(TOther[Frequency]=$H$1),--(TOther[Start Date]&lt;=A227),--(TOther[End Date Calc]&gt;=A227),TOther[Amount])))</f>
        <v>0</v>
      </c>
      <c r="I227" s="8" cm="1">
        <f t="array" ref="I227">IF(A227="","",IF(COUNTIF(TOther[Frequency],$I$1)=0,0,SUMPRODUCT(--(IFERROR(MOD(A227-TOther[Start Date],14),1)=0),--(TOther[Frequency]=$I$1),--(TOther[Start Date]&lt;=A227),--(TOther[End Date Calc]&gt;=A227),TOther[Amount])))</f>
        <v>0</v>
      </c>
      <c r="J227" s="8">
        <f>IF(A227="","",IF(COUNTIF(TOther[Frequency],$J$1)=0,0,IF(OR(DAY(A227)=1,DAY(A227)=15),SUMIFS(TOther[Amount],TOther[Frequency],$J$1,TOther[Start Date],"&lt;="&amp;$A227,TOther[End Date Calc],"&gt;="&amp;A227),0)))</f>
        <v>0</v>
      </c>
      <c r="K227" s="8">
        <f>IF(A227="","",IF(COUNTIF(TOther[Frequency],$K$1)=0,0,IF(A227=(A227-DAY(A227)+1+2*7-WEEKDAY(A227-DAY(A227)+8-4,1)),SUMIFS(TOther[Amount],TOther[Frequency],$K$1,TOther[Start Date],"&lt;="&amp;$A227,TOther[End Date Calc],"&gt;="&amp;A227),0)))</f>
        <v>0</v>
      </c>
      <c r="L227" s="8">
        <f>IF(A227="","",IF(COUNTIF(TOther[Frequency],$L$1)=0,0,IF(A227=(A227-DAY(A227)+1+3*7-WEEKDAY(A227-DAY(A227)+8-4,1)),SUMIFS(TOther[Amount],TOther[Frequency],$L$1,TOther[Start Date],"&lt;="&amp;$A227,TOther[End Date Calc],"&gt;="&amp;A227),0)))</f>
        <v>0</v>
      </c>
      <c r="M227" s="8">
        <f>IF(A227="","",IF(COUNTIF(TOther[Frequency],$M$1)=0,0,IF(A227=(A227-DAY(A227)+1+4*7-WEEKDAY(A227-DAY(A227)+8-4,1)),SUMIFS(TOther[Amount],TOther[Frequency],$M$1,TOther[Start Date],"&lt;="&amp;$A227,TOther[End Date Calc],"&gt;="&amp;A227),0)))</f>
        <v>0</v>
      </c>
      <c r="N227" s="8" cm="1">
        <f t="array" ref="N227">IF(A227="","",IF(COUNTIF(TOther[Frequency],$N$1)=0,0,SUMPRODUCT(--(IFERROR(MOD(A227-TOther[Start Date],28),1)=0),--(TOther[Frequency]=$N$1),--(TOther[Start Date]&lt;=A227),--(TOther[End Date Calc]&gt;=A227),TOther[Amount])))</f>
        <v>0</v>
      </c>
      <c r="O227" s="8" cm="1">
        <f t="array" ref="O227">IF(A227="","",IF(COUNTIF(TOther[Frequency],$O$1)=0,0,SUMPRODUCT(--(IFERROR(MOD(A227-TOther[Start Date],42),1)=0),--(TOther[Frequency]=$O$1),--(TOther[Start Date]&lt;=A227),--(TOther[End Date Calc]&gt;=A227),TOther[Amount])))</f>
        <v>0</v>
      </c>
      <c r="P227" s="8" cm="1">
        <f t="array" ref="P227">IF(A227="","",IF(COUNTIF(TOther[Frequency],$P$1)=0,0,SUMPRODUCT(--(IFERROR(MOD(A227-TOther[Start Date],56),1)=0),--(TOther[Frequency]=$P$1),--(TOther[Start Date]&lt;=A227),--(TOther[End Date Calc]&gt;=A227),TOther[Amount])))</f>
        <v>0</v>
      </c>
      <c r="Q227" s="8">
        <f>IF(A227="","",IF(COUNTIF(TOther[Frequency],$Q$1)=0,0,IF(B227="N",SUMIFS(TOther[Amount],TOther[Frequency],$Q$1,TOther[Start Date],"&lt;="&amp;$A227,TOther[End Date Calc],"&gt;="&amp;A227,TOther[Start Day],DAY(A227)),SUMIFS(TOther[Amount],TOther[Frequency],$Q$1,TOther[Start Date],"&lt;="&amp;$A227,TOther[End Date Calc],"&gt;="&amp;A227,TOther[Start Day],"&gt;="&amp;DAY(A227)))))</f>
        <v>0</v>
      </c>
      <c r="R227" s="8" cm="1">
        <f t="array" ref="R227">IF(A227="","",IF(COUNTIF(TOther[Frequency],R$1)=0,0,SUMPRODUCT(--(TOther[Frequency]=R$1),--(TOther[Start Date]&lt;=A227),--(TOther[End Date Calc]&gt;=A227),IF(B227="N",--(TOther[Start Day]=DAY(A227)),--(TOther[Start Day]&gt;=DAY(A227))),--(IFERROR(MOD(TOther[Start Month]-MONTH(A227)+2,2),1)=0),TOther[Amount])))</f>
        <v>0</v>
      </c>
      <c r="S227" s="8" cm="1">
        <f t="array" ref="S227">IF(A227="","",IF(COUNTIF(TOther[Frequency],S$1)=0,0,SUMPRODUCT(--(TOther[Frequency]=S$1),--(TOther[Start Date]&lt;=A227),--(TOther[End Date Calc]&gt;=A227),IF(B227="N",--(TOther[Start Day]=DAY(A227)),--(TOther[Start Day]&gt;=DAY(A227))),--(IFERROR(MOD(TOther[Start Month]-MONTH(A227)+3,3),1)=0),TOther[Amount])))</f>
        <v>0</v>
      </c>
      <c r="T227" s="8" cm="1">
        <f t="array" ref="T227">IF($A227="","",IF(COUNTIF(TOther[Frequency],T$1)=0,0,SUMPRODUCT(--(TOther[Frequency]=T$1),--(TOther[Start Date]&lt;=$A227),--(TOther[End Date Calc]&gt;=$A227),IF($B227="N",--(TOther[Start Day]=DAY($A227)),--(TOther[Start Day]&gt;=DAY($A227))),--(IFERROR(MOD(TOther[Start Month]-MONTH($A227)+4,4),1)=0),TOther[Amount])))</f>
        <v>0</v>
      </c>
      <c r="U227" s="8" cm="1">
        <f t="array" ref="U227">IF(A227="","",IF(COUNTIF(TOther[Frequency],$U$1)=0,0,SUMPRODUCT(--(TOther[Frequency]=$U$1),--(TOther[Start Date]&lt;=A227),--(TOther[End Date Calc]&gt;=A227),IF(B227="N",--(TOther[Start Day]=DAY(A227)),--(TOther[Start Day]&gt;=DAY(A227))),--(IFERROR(MOD(TOther[Start Month]-MONTH(A227)+6,6),1)=0),TOther[Amount])))</f>
        <v>0</v>
      </c>
      <c r="V227" s="8" cm="1">
        <f t="array" ref="V227">IF(A227="","",IF(COUNTIF(TOther[Frequency],$V$1)=0,0,SUMPRODUCT(--(TOther[Frequency]=$V$1),--(TOther[Start Date]&lt;=A227),--(TOther[End Date Calc]&gt;=A227),IF(B227="N",--(TOther[Start Day]=DAY(A227)),--(TOther[Start Day]&gt;=DAY(A227))),--(IFERROR(MOD(TOther[Start Month]-MONTH(A227)+12,12),1)=0),TOther[Amount])))</f>
        <v>0</v>
      </c>
      <c r="W227" s="8">
        <f>IF(A227="","",SUMIFS(TOther[Amount],TOther[Start Date],A227,TOther[Frequency],$W$1))</f>
        <v>0</v>
      </c>
      <c r="X227" s="9">
        <f t="shared" si="15"/>
        <v>300</v>
      </c>
      <c r="Y227" s="9">
        <f t="shared" si="19"/>
        <v>0</v>
      </c>
      <c r="Z227" s="8" cm="1">
        <f t="array" ref="Z227">IF(A227="","",IF(COUNTIF('2) Income'!$D$13:$D$32,"Weekly")=0,0,SUMPRODUCT(--(IFERROR(MOD(A227-'2) Income'!$F$13:$F$32,7),1)=0),--('2) Income'!$D$13:$D$32="Weekly"),--('2) Income'!$F$13:$F$32&lt;=A227),'2) Income'!$E$13:$E$32)))</f>
        <v>0</v>
      </c>
      <c r="AA227" s="8" cm="1">
        <f t="array" ref="AA227">IF(A227="","",IF(COUNTIF('2) Income'!$D$13:$D$32,"Every Other Week")=0,0,SUMPRODUCT(--(IFERROR(MOD(A227-'2) Income'!$F$13:$F$32,14),1)=0),--('2) Income'!$D$13:$D$32="Every Other Week"),--('2) Income'!$F$13:$F$32&lt;=A227),'2) Income'!$E$13:$E$32)))</f>
        <v>0</v>
      </c>
      <c r="AB227" s="8">
        <f>IF(A227="","",IF(COUNTIF('2) Income'!$D$13:$D$32,"1st and 15th")=0,0,IF(OR(DAY(A227)=1,DAY(A227)=15),SUMIFS('2) Income'!$E$13:$E$32,'2) Income'!$D$13:$D$32,"1st and 15th",'2) Income'!$F$13:$F$32,"&lt;="&amp;$A227),0)))</f>
        <v>0</v>
      </c>
      <c r="AC227" s="8">
        <f>IF(A227="","",IF(COUNTIF('2) Income'!$D$13:$D$32,"2nd Wednesday")=0,0,IF(A227=(A227-DAY(A227)+1+2*7-WEEKDAY(A227-DAY(A227)+8-4,1)),SUMIFS('2) Income'!$E$13:$E$32,'2) Income'!$D$13:$D$32,"2nd Wednesday",'2) Income'!$F$13:$F$32,"&lt;="&amp;$A227),0)))</f>
        <v>0</v>
      </c>
      <c r="AD227" s="8">
        <f>IF(A227="","",IF(COUNTIF('2) Income'!$D$13:$D$32,"3rd Wednesday")=0,0,IF(A227=(A227-DAY(A227)+1+3*7-WEEKDAY(A227-DAY(A227)+8-4,1)),SUMIFS('2) Income'!$E$13:$E$32,'2) Income'!$D$13:$D$32,"3rd Wednesday",'2) Income'!$F$13:$F$32,"&lt;="&amp;$A227),0)))</f>
        <v>0</v>
      </c>
      <c r="AE227" s="8">
        <f>IF(A227="","",IF(COUNTIF('2) Income'!$D$13:$D$32,"4th Wednesday")=0,0,IF(A227=(A227-DAY(A227)+1+4*7-WEEKDAY(A227-DAY(A227)+8-4,1)),SUMIFS('2) Income'!$E$13:$E$32,'2) Income'!$D$13:$D$32,"4th Wednesday",'2) Income'!$F$13:$F$32,"&lt;="&amp;$A227),0)))</f>
        <v>0</v>
      </c>
      <c r="AF227" s="8" cm="1">
        <f t="array" ref="AF227">IF(A227="","",IF(COUNTIF('2) Income'!$D$13:$D$32,"Every 4 Weeks")=0,0,SUMPRODUCT(--(IFERROR(MOD(A227-'2) Income'!$F$13:$F$32,28),1)=0),--('2) Income'!$D$13:$D$32="Every 4 Weeks"),--('2) Income'!$F$13:$F$32&lt;=A227),'2) Income'!$E$13:$E$32)))</f>
        <v>0</v>
      </c>
      <c r="AG227" s="8">
        <f>IF(A227="","",IF(COUNTIF('2) Income'!$D$13:$D$32,"Monthly")=0,0,IF(B227="N",SUMIFS('2) Income'!$E$13:$E$32,'2) Income'!$D$13:$D$32,"monthly",'2) Income'!$F$13:$F$32,"&lt;="&amp;$A227,'2) Income'!$I$13:$I$32,DAY(A227)),SUMIFS('2) Income'!$E$13:$E$32,'2) Income'!$D$13:$D$32,"monthly",'2) Income'!$F$13:$F$32,"&lt;="&amp;$A227,'2) Income'!$I$13:$I$32,"&gt;="&amp;DAY(A227)))))</f>
        <v>0</v>
      </c>
      <c r="AH227" s="8" cm="1">
        <f t="array" ref="AH227">IF(A227="","",IF(COUNTIF('2) Income'!$D$13:$D$32,"Yearly")=0,0,SUMPRODUCT(--('2) Income'!$D$13:$D$32="Yearly"),--('2) Income'!$F$13:$F$32&lt;=A227),IF(B227="N",--('2) Income'!$I$13:$I$32=DAY(A227)),--('2) Income'!$I$13:$I$32&gt;=DAY(A227))),--(IFERROR(MOD('2) Income'!$H$13:$H$32-MONTH(A227)+12,12),1)=0),'2) Income'!$E$13:$E$32)))</f>
        <v>0</v>
      </c>
      <c r="AI227" s="8">
        <f>IF(A227="","",IF(COUNTIF('2) Income'!$D$13:$D$32,"one-time")=0,0,SUMIFS('2) Income'!$E$13:$E$32,'2) Income'!$D$13:$D$32,"one-time",'2) Income'!$F$13:$F$32,"="&amp;$A227)))</f>
        <v>0</v>
      </c>
      <c r="AJ227" s="9">
        <f t="shared" si="16"/>
        <v>0</v>
      </c>
    </row>
    <row r="228" spans="1:36">
      <c r="A228" s="7">
        <f>IF(A227="","",IF(A227+1&lt;='1) Period'!$E$21,A227+1,""))</f>
        <v>45700</v>
      </c>
      <c r="B228" s="7" t="str">
        <f t="shared" si="17"/>
        <v>N</v>
      </c>
      <c r="C228" t="str">
        <f t="shared" si="18"/>
        <v>F</v>
      </c>
      <c r="D228" s="8">
        <f>IF(A228="","",IF(TEXT(A228,"dddd")='4) Happy Money'!$E$23,WAllowance,0))</f>
        <v>0</v>
      </c>
      <c r="E228" s="8">
        <f>IF(A228="","",IF(B228="N",SUMIF(TMonthly[Day of the Month],DAY(A228),TMonthly[Amount]),SUMIF(TMonthly[Day of the Month],"&gt;="&amp;DAY(A228),TMonthly[Amount])))</f>
        <v>0</v>
      </c>
      <c r="F228" s="8" cm="1">
        <f t="array" ref="F228">IF(A228="","",SUMPRODUCT(--(TYearly[Due Date]&lt;=A228),IF(B228="N",--(TYearly[Day]=DAY(A228)),--(TYearly[Day]&gt;=DAY(A228))),--(IFERROR(MOD(TYearly[Month]-MONTH(A228)+12,12),1)=0),TYearly[Amount]))</f>
        <v>0</v>
      </c>
      <c r="G228" s="8">
        <f>IF(A228="","",SUMIF(TOneTime[Due Date],A228,TOneTime[Amount]))</f>
        <v>0</v>
      </c>
      <c r="H228" s="8" cm="1">
        <f t="array" ref="H228">IF(A228="","",IF(COUNTIF(TOther[Frequency],$H$1)=0,0,SUMPRODUCT(--(IFERROR(MOD(A228-TOther[Start Date],7),1)=0),--(TOther[Frequency]=$H$1),--(TOther[Start Date]&lt;=A228),--(TOther[End Date Calc]&gt;=A228),TOther[Amount])))</f>
        <v>0</v>
      </c>
      <c r="I228" s="8" cm="1">
        <f t="array" ref="I228">IF(A228="","",IF(COUNTIF(TOther[Frequency],$I$1)=0,0,SUMPRODUCT(--(IFERROR(MOD(A228-TOther[Start Date],14),1)=0),--(TOther[Frequency]=$I$1),--(TOther[Start Date]&lt;=A228),--(TOther[End Date Calc]&gt;=A228),TOther[Amount])))</f>
        <v>0</v>
      </c>
      <c r="J228" s="8">
        <f>IF(A228="","",IF(COUNTIF(TOther[Frequency],$J$1)=0,0,IF(OR(DAY(A228)=1,DAY(A228)=15),SUMIFS(TOther[Amount],TOther[Frequency],$J$1,TOther[Start Date],"&lt;="&amp;$A228,TOther[End Date Calc],"&gt;="&amp;A228),0)))</f>
        <v>0</v>
      </c>
      <c r="K228" s="8">
        <f>IF(A228="","",IF(COUNTIF(TOther[Frequency],$K$1)=0,0,IF(A228=(A228-DAY(A228)+1+2*7-WEEKDAY(A228-DAY(A228)+8-4,1)),SUMIFS(TOther[Amount],TOther[Frequency],$K$1,TOther[Start Date],"&lt;="&amp;$A228,TOther[End Date Calc],"&gt;="&amp;A228),0)))</f>
        <v>0</v>
      </c>
      <c r="L228" s="8">
        <f>IF(A228="","",IF(COUNTIF(TOther[Frequency],$L$1)=0,0,IF(A228=(A228-DAY(A228)+1+3*7-WEEKDAY(A228-DAY(A228)+8-4,1)),SUMIFS(TOther[Amount],TOther[Frequency],$L$1,TOther[Start Date],"&lt;="&amp;$A228,TOther[End Date Calc],"&gt;="&amp;A228),0)))</f>
        <v>0</v>
      </c>
      <c r="M228" s="8">
        <f>IF(A228="","",IF(COUNTIF(TOther[Frequency],$M$1)=0,0,IF(A228=(A228-DAY(A228)+1+4*7-WEEKDAY(A228-DAY(A228)+8-4,1)),SUMIFS(TOther[Amount],TOther[Frequency],$M$1,TOther[Start Date],"&lt;="&amp;$A228,TOther[End Date Calc],"&gt;="&amp;A228),0)))</f>
        <v>0</v>
      </c>
      <c r="N228" s="8" cm="1">
        <f t="array" ref="N228">IF(A228="","",IF(COUNTIF(TOther[Frequency],$N$1)=0,0,SUMPRODUCT(--(IFERROR(MOD(A228-TOther[Start Date],28),1)=0),--(TOther[Frequency]=$N$1),--(TOther[Start Date]&lt;=A228),--(TOther[End Date Calc]&gt;=A228),TOther[Amount])))</f>
        <v>0</v>
      </c>
      <c r="O228" s="8" cm="1">
        <f t="array" ref="O228">IF(A228="","",IF(COUNTIF(TOther[Frequency],$O$1)=0,0,SUMPRODUCT(--(IFERROR(MOD(A228-TOther[Start Date],42),1)=0),--(TOther[Frequency]=$O$1),--(TOther[Start Date]&lt;=A228),--(TOther[End Date Calc]&gt;=A228),TOther[Amount])))</f>
        <v>0</v>
      </c>
      <c r="P228" s="8" cm="1">
        <f t="array" ref="P228">IF(A228="","",IF(COUNTIF(TOther[Frequency],$P$1)=0,0,SUMPRODUCT(--(IFERROR(MOD(A228-TOther[Start Date],56),1)=0),--(TOther[Frequency]=$P$1),--(TOther[Start Date]&lt;=A228),--(TOther[End Date Calc]&gt;=A228),TOther[Amount])))</f>
        <v>0</v>
      </c>
      <c r="Q228" s="8">
        <f>IF(A228="","",IF(COUNTIF(TOther[Frequency],$Q$1)=0,0,IF(B228="N",SUMIFS(TOther[Amount],TOther[Frequency],$Q$1,TOther[Start Date],"&lt;="&amp;$A228,TOther[End Date Calc],"&gt;="&amp;A228,TOther[Start Day],DAY(A228)),SUMIFS(TOther[Amount],TOther[Frequency],$Q$1,TOther[Start Date],"&lt;="&amp;$A228,TOther[End Date Calc],"&gt;="&amp;A228,TOther[Start Day],"&gt;="&amp;DAY(A228)))))</f>
        <v>0</v>
      </c>
      <c r="R228" s="8" cm="1">
        <f t="array" ref="R228">IF(A228="","",IF(COUNTIF(TOther[Frequency],R$1)=0,0,SUMPRODUCT(--(TOther[Frequency]=R$1),--(TOther[Start Date]&lt;=A228),--(TOther[End Date Calc]&gt;=A228),IF(B228="N",--(TOther[Start Day]=DAY(A228)),--(TOther[Start Day]&gt;=DAY(A228))),--(IFERROR(MOD(TOther[Start Month]-MONTH(A228)+2,2),1)=0),TOther[Amount])))</f>
        <v>0</v>
      </c>
      <c r="S228" s="8" cm="1">
        <f t="array" ref="S228">IF(A228="","",IF(COUNTIF(TOther[Frequency],S$1)=0,0,SUMPRODUCT(--(TOther[Frequency]=S$1),--(TOther[Start Date]&lt;=A228),--(TOther[End Date Calc]&gt;=A228),IF(B228="N",--(TOther[Start Day]=DAY(A228)),--(TOther[Start Day]&gt;=DAY(A228))),--(IFERROR(MOD(TOther[Start Month]-MONTH(A228)+3,3),1)=0),TOther[Amount])))</f>
        <v>0</v>
      </c>
      <c r="T228" s="8" cm="1">
        <f t="array" ref="T228">IF($A228="","",IF(COUNTIF(TOther[Frequency],T$1)=0,0,SUMPRODUCT(--(TOther[Frequency]=T$1),--(TOther[Start Date]&lt;=$A228),--(TOther[End Date Calc]&gt;=$A228),IF($B228="N",--(TOther[Start Day]=DAY($A228)),--(TOther[Start Day]&gt;=DAY($A228))),--(IFERROR(MOD(TOther[Start Month]-MONTH($A228)+4,4),1)=0),TOther[Amount])))</f>
        <v>0</v>
      </c>
      <c r="U228" s="8" cm="1">
        <f t="array" ref="U228">IF(A228="","",IF(COUNTIF(TOther[Frequency],$U$1)=0,0,SUMPRODUCT(--(TOther[Frequency]=$U$1),--(TOther[Start Date]&lt;=A228),--(TOther[End Date Calc]&gt;=A228),IF(B228="N",--(TOther[Start Day]=DAY(A228)),--(TOther[Start Day]&gt;=DAY(A228))),--(IFERROR(MOD(TOther[Start Month]-MONTH(A228)+6,6),1)=0),TOther[Amount])))</f>
        <v>0</v>
      </c>
      <c r="V228" s="8" cm="1">
        <f t="array" ref="V228">IF(A228="","",IF(COUNTIF(TOther[Frequency],$V$1)=0,0,SUMPRODUCT(--(TOther[Frequency]=$V$1),--(TOther[Start Date]&lt;=A228),--(TOther[End Date Calc]&gt;=A228),IF(B228="N",--(TOther[Start Day]=DAY(A228)),--(TOther[Start Day]&gt;=DAY(A228))),--(IFERROR(MOD(TOther[Start Month]-MONTH(A228)+12,12),1)=0),TOther[Amount])))</f>
        <v>0</v>
      </c>
      <c r="W228" s="8">
        <f>IF(A228="","",SUMIFS(TOther[Amount],TOther[Start Date],A228,TOther[Frequency],$W$1))</f>
        <v>0</v>
      </c>
      <c r="X228" s="9">
        <f t="shared" si="15"/>
        <v>0</v>
      </c>
      <c r="Y228" s="9">
        <f t="shared" si="19"/>
        <v>0</v>
      </c>
      <c r="Z228" s="8" cm="1">
        <f t="array" ref="Z228">IF(A228="","",IF(COUNTIF('2) Income'!$D$13:$D$32,"Weekly")=0,0,SUMPRODUCT(--(IFERROR(MOD(A228-'2) Income'!$F$13:$F$32,7),1)=0),--('2) Income'!$D$13:$D$32="Weekly"),--('2) Income'!$F$13:$F$32&lt;=A228),'2) Income'!$E$13:$E$32)))</f>
        <v>0</v>
      </c>
      <c r="AA228" s="8" cm="1">
        <f t="array" ref="AA228">IF(A228="","",IF(COUNTIF('2) Income'!$D$13:$D$32,"Every Other Week")=0,0,SUMPRODUCT(--(IFERROR(MOD(A228-'2) Income'!$F$13:$F$32,14),1)=0),--('2) Income'!$D$13:$D$32="Every Other Week"),--('2) Income'!$F$13:$F$32&lt;=A228),'2) Income'!$E$13:$E$32)))</f>
        <v>0</v>
      </c>
      <c r="AB228" s="8">
        <f>IF(A228="","",IF(COUNTIF('2) Income'!$D$13:$D$32,"1st and 15th")=0,0,IF(OR(DAY(A228)=1,DAY(A228)=15),SUMIFS('2) Income'!$E$13:$E$32,'2) Income'!$D$13:$D$32,"1st and 15th",'2) Income'!$F$13:$F$32,"&lt;="&amp;$A228),0)))</f>
        <v>0</v>
      </c>
      <c r="AC228" s="8">
        <f>IF(A228="","",IF(COUNTIF('2) Income'!$D$13:$D$32,"2nd Wednesday")=0,0,IF(A228=(A228-DAY(A228)+1+2*7-WEEKDAY(A228-DAY(A228)+8-4,1)),SUMIFS('2) Income'!$E$13:$E$32,'2) Income'!$D$13:$D$32,"2nd Wednesday",'2) Income'!$F$13:$F$32,"&lt;="&amp;$A228),0)))</f>
        <v>0</v>
      </c>
      <c r="AD228" s="8">
        <f>IF(A228="","",IF(COUNTIF('2) Income'!$D$13:$D$32,"3rd Wednesday")=0,0,IF(A228=(A228-DAY(A228)+1+3*7-WEEKDAY(A228-DAY(A228)+8-4,1)),SUMIFS('2) Income'!$E$13:$E$32,'2) Income'!$D$13:$D$32,"3rd Wednesday",'2) Income'!$F$13:$F$32,"&lt;="&amp;$A228),0)))</f>
        <v>0</v>
      </c>
      <c r="AE228" s="8">
        <f>IF(A228="","",IF(COUNTIF('2) Income'!$D$13:$D$32,"4th Wednesday")=0,0,IF(A228=(A228-DAY(A228)+1+4*7-WEEKDAY(A228-DAY(A228)+8-4,1)),SUMIFS('2) Income'!$E$13:$E$32,'2) Income'!$D$13:$D$32,"4th Wednesday",'2) Income'!$F$13:$F$32,"&lt;="&amp;$A228),0)))</f>
        <v>0</v>
      </c>
      <c r="AF228" s="8" cm="1">
        <f t="array" ref="AF228">IF(A228="","",IF(COUNTIF('2) Income'!$D$13:$D$32,"Every 4 Weeks")=0,0,SUMPRODUCT(--(IFERROR(MOD(A228-'2) Income'!$F$13:$F$32,28),1)=0),--('2) Income'!$D$13:$D$32="Every 4 Weeks"),--('2) Income'!$F$13:$F$32&lt;=A228),'2) Income'!$E$13:$E$32)))</f>
        <v>0</v>
      </c>
      <c r="AG228" s="8">
        <f>IF(A228="","",IF(COUNTIF('2) Income'!$D$13:$D$32,"Monthly")=0,0,IF(B228="N",SUMIFS('2) Income'!$E$13:$E$32,'2) Income'!$D$13:$D$32,"monthly",'2) Income'!$F$13:$F$32,"&lt;="&amp;$A228,'2) Income'!$I$13:$I$32,DAY(A228)),SUMIFS('2) Income'!$E$13:$E$32,'2) Income'!$D$13:$D$32,"monthly",'2) Income'!$F$13:$F$32,"&lt;="&amp;$A228,'2) Income'!$I$13:$I$32,"&gt;="&amp;DAY(A228)))))</f>
        <v>0</v>
      </c>
      <c r="AH228" s="8" cm="1">
        <f t="array" ref="AH228">IF(A228="","",IF(COUNTIF('2) Income'!$D$13:$D$32,"Yearly")=0,0,SUMPRODUCT(--('2) Income'!$D$13:$D$32="Yearly"),--('2) Income'!$F$13:$F$32&lt;=A228),IF(B228="N",--('2) Income'!$I$13:$I$32=DAY(A228)),--('2) Income'!$I$13:$I$32&gt;=DAY(A228))),--(IFERROR(MOD('2) Income'!$H$13:$H$32-MONTH(A228)+12,12),1)=0),'2) Income'!$E$13:$E$32)))</f>
        <v>0</v>
      </c>
      <c r="AI228" s="8">
        <f>IF(A228="","",IF(COUNTIF('2) Income'!$D$13:$D$32,"one-time")=0,0,SUMIFS('2) Income'!$E$13:$E$32,'2) Income'!$D$13:$D$32,"one-time",'2) Income'!$F$13:$F$32,"="&amp;$A228)))</f>
        <v>0</v>
      </c>
      <c r="AJ228" s="9">
        <f t="shared" si="16"/>
        <v>0</v>
      </c>
    </row>
    <row r="229" spans="1:36">
      <c r="A229" s="7">
        <f>IF(A228="","",IF(A228+1&lt;='1) Period'!$E$21,A228+1,""))</f>
        <v>45701</v>
      </c>
      <c r="B229" s="7" t="str">
        <f t="shared" si="17"/>
        <v>N</v>
      </c>
      <c r="C229" t="str">
        <f t="shared" si="18"/>
        <v>F</v>
      </c>
      <c r="D229" s="8">
        <f>IF(A229="","",IF(TEXT(A229,"dddd")='4) Happy Money'!$E$23,WAllowance,0))</f>
        <v>0</v>
      </c>
      <c r="E229" s="8">
        <f>IF(A229="","",IF(B229="N",SUMIF(TMonthly[Day of the Month],DAY(A229),TMonthly[Amount]),SUMIF(TMonthly[Day of the Month],"&gt;="&amp;DAY(A229),TMonthly[Amount])))</f>
        <v>0</v>
      </c>
      <c r="F229" s="8" cm="1">
        <f t="array" ref="F229">IF(A229="","",SUMPRODUCT(--(TYearly[Due Date]&lt;=A229),IF(B229="N",--(TYearly[Day]=DAY(A229)),--(TYearly[Day]&gt;=DAY(A229))),--(IFERROR(MOD(TYearly[Month]-MONTH(A229)+12,12),1)=0),TYearly[Amount]))</f>
        <v>0</v>
      </c>
      <c r="G229" s="8">
        <f>IF(A229="","",SUMIF(TOneTime[Due Date],A229,TOneTime[Amount]))</f>
        <v>0</v>
      </c>
      <c r="H229" s="8" cm="1">
        <f t="array" ref="H229">IF(A229="","",IF(COUNTIF(TOther[Frequency],$H$1)=0,0,SUMPRODUCT(--(IFERROR(MOD(A229-TOther[Start Date],7),1)=0),--(TOther[Frequency]=$H$1),--(TOther[Start Date]&lt;=A229),--(TOther[End Date Calc]&gt;=A229),TOther[Amount])))</f>
        <v>0</v>
      </c>
      <c r="I229" s="8" cm="1">
        <f t="array" ref="I229">IF(A229="","",IF(COUNTIF(TOther[Frequency],$I$1)=0,0,SUMPRODUCT(--(IFERROR(MOD(A229-TOther[Start Date],14),1)=0),--(TOther[Frequency]=$I$1),--(TOther[Start Date]&lt;=A229),--(TOther[End Date Calc]&gt;=A229),TOther[Amount])))</f>
        <v>0</v>
      </c>
      <c r="J229" s="8">
        <f>IF(A229="","",IF(COUNTIF(TOther[Frequency],$J$1)=0,0,IF(OR(DAY(A229)=1,DAY(A229)=15),SUMIFS(TOther[Amount],TOther[Frequency],$J$1,TOther[Start Date],"&lt;="&amp;$A229,TOther[End Date Calc],"&gt;="&amp;A229),0)))</f>
        <v>0</v>
      </c>
      <c r="K229" s="8">
        <f>IF(A229="","",IF(COUNTIF(TOther[Frequency],$K$1)=0,0,IF(A229=(A229-DAY(A229)+1+2*7-WEEKDAY(A229-DAY(A229)+8-4,1)),SUMIFS(TOther[Amount],TOther[Frequency],$K$1,TOther[Start Date],"&lt;="&amp;$A229,TOther[End Date Calc],"&gt;="&amp;A229),0)))</f>
        <v>0</v>
      </c>
      <c r="L229" s="8">
        <f>IF(A229="","",IF(COUNTIF(TOther[Frequency],$L$1)=0,0,IF(A229=(A229-DAY(A229)+1+3*7-WEEKDAY(A229-DAY(A229)+8-4,1)),SUMIFS(TOther[Amount],TOther[Frequency],$L$1,TOther[Start Date],"&lt;="&amp;$A229,TOther[End Date Calc],"&gt;="&amp;A229),0)))</f>
        <v>0</v>
      </c>
      <c r="M229" s="8">
        <f>IF(A229="","",IF(COUNTIF(TOther[Frequency],$M$1)=0,0,IF(A229=(A229-DAY(A229)+1+4*7-WEEKDAY(A229-DAY(A229)+8-4,1)),SUMIFS(TOther[Amount],TOther[Frequency],$M$1,TOther[Start Date],"&lt;="&amp;$A229,TOther[End Date Calc],"&gt;="&amp;A229),0)))</f>
        <v>0</v>
      </c>
      <c r="N229" s="8" cm="1">
        <f t="array" ref="N229">IF(A229="","",IF(COUNTIF(TOther[Frequency],$N$1)=0,0,SUMPRODUCT(--(IFERROR(MOD(A229-TOther[Start Date],28),1)=0),--(TOther[Frequency]=$N$1),--(TOther[Start Date]&lt;=A229),--(TOther[End Date Calc]&gt;=A229),TOther[Amount])))</f>
        <v>0</v>
      </c>
      <c r="O229" s="8" cm="1">
        <f t="array" ref="O229">IF(A229="","",IF(COUNTIF(TOther[Frequency],$O$1)=0,0,SUMPRODUCT(--(IFERROR(MOD(A229-TOther[Start Date],42),1)=0),--(TOther[Frequency]=$O$1),--(TOther[Start Date]&lt;=A229),--(TOther[End Date Calc]&gt;=A229),TOther[Amount])))</f>
        <v>0</v>
      </c>
      <c r="P229" s="8" cm="1">
        <f t="array" ref="P229">IF(A229="","",IF(COUNTIF(TOther[Frequency],$P$1)=0,0,SUMPRODUCT(--(IFERROR(MOD(A229-TOther[Start Date],56),1)=0),--(TOther[Frequency]=$P$1),--(TOther[Start Date]&lt;=A229),--(TOther[End Date Calc]&gt;=A229),TOther[Amount])))</f>
        <v>0</v>
      </c>
      <c r="Q229" s="8">
        <f>IF(A229="","",IF(COUNTIF(TOther[Frequency],$Q$1)=0,0,IF(B229="N",SUMIFS(TOther[Amount],TOther[Frequency],$Q$1,TOther[Start Date],"&lt;="&amp;$A229,TOther[End Date Calc],"&gt;="&amp;A229,TOther[Start Day],DAY(A229)),SUMIFS(TOther[Amount],TOther[Frequency],$Q$1,TOther[Start Date],"&lt;="&amp;$A229,TOther[End Date Calc],"&gt;="&amp;A229,TOther[Start Day],"&gt;="&amp;DAY(A229)))))</f>
        <v>0</v>
      </c>
      <c r="R229" s="8" cm="1">
        <f t="array" ref="R229">IF(A229="","",IF(COUNTIF(TOther[Frequency],R$1)=0,0,SUMPRODUCT(--(TOther[Frequency]=R$1),--(TOther[Start Date]&lt;=A229),--(TOther[End Date Calc]&gt;=A229),IF(B229="N",--(TOther[Start Day]=DAY(A229)),--(TOther[Start Day]&gt;=DAY(A229))),--(IFERROR(MOD(TOther[Start Month]-MONTH(A229)+2,2),1)=0),TOther[Amount])))</f>
        <v>0</v>
      </c>
      <c r="S229" s="8" cm="1">
        <f t="array" ref="S229">IF(A229="","",IF(COUNTIF(TOther[Frequency],S$1)=0,0,SUMPRODUCT(--(TOther[Frequency]=S$1),--(TOther[Start Date]&lt;=A229),--(TOther[End Date Calc]&gt;=A229),IF(B229="N",--(TOther[Start Day]=DAY(A229)),--(TOther[Start Day]&gt;=DAY(A229))),--(IFERROR(MOD(TOther[Start Month]-MONTH(A229)+3,3),1)=0),TOther[Amount])))</f>
        <v>0</v>
      </c>
      <c r="T229" s="8" cm="1">
        <f t="array" ref="T229">IF($A229="","",IF(COUNTIF(TOther[Frequency],T$1)=0,0,SUMPRODUCT(--(TOther[Frequency]=T$1),--(TOther[Start Date]&lt;=$A229),--(TOther[End Date Calc]&gt;=$A229),IF($B229="N",--(TOther[Start Day]=DAY($A229)),--(TOther[Start Day]&gt;=DAY($A229))),--(IFERROR(MOD(TOther[Start Month]-MONTH($A229)+4,4),1)=0),TOther[Amount])))</f>
        <v>0</v>
      </c>
      <c r="U229" s="8" cm="1">
        <f t="array" ref="U229">IF(A229="","",IF(COUNTIF(TOther[Frequency],$U$1)=0,0,SUMPRODUCT(--(TOther[Frequency]=$U$1),--(TOther[Start Date]&lt;=A229),--(TOther[End Date Calc]&gt;=A229),IF(B229="N",--(TOther[Start Day]=DAY(A229)),--(TOther[Start Day]&gt;=DAY(A229))),--(IFERROR(MOD(TOther[Start Month]-MONTH(A229)+6,6),1)=0),TOther[Amount])))</f>
        <v>0</v>
      </c>
      <c r="V229" s="8" cm="1">
        <f t="array" ref="V229">IF(A229="","",IF(COUNTIF(TOther[Frequency],$V$1)=0,0,SUMPRODUCT(--(TOther[Frequency]=$V$1),--(TOther[Start Date]&lt;=A229),--(TOther[End Date Calc]&gt;=A229),IF(B229="N",--(TOther[Start Day]=DAY(A229)),--(TOther[Start Day]&gt;=DAY(A229))),--(IFERROR(MOD(TOther[Start Month]-MONTH(A229)+12,12),1)=0),TOther[Amount])))</f>
        <v>0</v>
      </c>
      <c r="W229" s="8">
        <f>IF(A229="","",SUMIFS(TOther[Amount],TOther[Start Date],A229,TOther[Frequency],$W$1))</f>
        <v>0</v>
      </c>
      <c r="X229" s="9">
        <f t="shared" si="15"/>
        <v>0</v>
      </c>
      <c r="Y229" s="9">
        <f t="shared" si="19"/>
        <v>0</v>
      </c>
      <c r="Z229" s="8" cm="1">
        <f t="array" ref="Z229">IF(A229="","",IF(COUNTIF('2) Income'!$D$13:$D$32,"Weekly")=0,0,SUMPRODUCT(--(IFERROR(MOD(A229-'2) Income'!$F$13:$F$32,7),1)=0),--('2) Income'!$D$13:$D$32="Weekly"),--('2) Income'!$F$13:$F$32&lt;=A229),'2) Income'!$E$13:$E$32)))</f>
        <v>0</v>
      </c>
      <c r="AA229" s="8" cm="1">
        <f t="array" ref="AA229">IF(A229="","",IF(COUNTIF('2) Income'!$D$13:$D$32,"Every Other Week")=0,0,SUMPRODUCT(--(IFERROR(MOD(A229-'2) Income'!$F$13:$F$32,14),1)=0),--('2) Income'!$D$13:$D$32="Every Other Week"),--('2) Income'!$F$13:$F$32&lt;=A229),'2) Income'!$E$13:$E$32)))</f>
        <v>0</v>
      </c>
      <c r="AB229" s="8">
        <f>IF(A229="","",IF(COUNTIF('2) Income'!$D$13:$D$32,"1st and 15th")=0,0,IF(OR(DAY(A229)=1,DAY(A229)=15),SUMIFS('2) Income'!$E$13:$E$32,'2) Income'!$D$13:$D$32,"1st and 15th",'2) Income'!$F$13:$F$32,"&lt;="&amp;$A229),0)))</f>
        <v>0</v>
      </c>
      <c r="AC229" s="8">
        <f>IF(A229="","",IF(COUNTIF('2) Income'!$D$13:$D$32,"2nd Wednesday")=0,0,IF(A229=(A229-DAY(A229)+1+2*7-WEEKDAY(A229-DAY(A229)+8-4,1)),SUMIFS('2) Income'!$E$13:$E$32,'2) Income'!$D$13:$D$32,"2nd Wednesday",'2) Income'!$F$13:$F$32,"&lt;="&amp;$A229),0)))</f>
        <v>0</v>
      </c>
      <c r="AD229" s="8">
        <f>IF(A229="","",IF(COUNTIF('2) Income'!$D$13:$D$32,"3rd Wednesday")=0,0,IF(A229=(A229-DAY(A229)+1+3*7-WEEKDAY(A229-DAY(A229)+8-4,1)),SUMIFS('2) Income'!$E$13:$E$32,'2) Income'!$D$13:$D$32,"3rd Wednesday",'2) Income'!$F$13:$F$32,"&lt;="&amp;$A229),0)))</f>
        <v>0</v>
      </c>
      <c r="AE229" s="8">
        <f>IF(A229="","",IF(COUNTIF('2) Income'!$D$13:$D$32,"4th Wednesday")=0,0,IF(A229=(A229-DAY(A229)+1+4*7-WEEKDAY(A229-DAY(A229)+8-4,1)),SUMIFS('2) Income'!$E$13:$E$32,'2) Income'!$D$13:$D$32,"4th Wednesday",'2) Income'!$F$13:$F$32,"&lt;="&amp;$A229),0)))</f>
        <v>0</v>
      </c>
      <c r="AF229" s="8" cm="1">
        <f t="array" ref="AF229">IF(A229="","",IF(COUNTIF('2) Income'!$D$13:$D$32,"Every 4 Weeks")=0,0,SUMPRODUCT(--(IFERROR(MOD(A229-'2) Income'!$F$13:$F$32,28),1)=0),--('2) Income'!$D$13:$D$32="Every 4 Weeks"),--('2) Income'!$F$13:$F$32&lt;=A229),'2) Income'!$E$13:$E$32)))</f>
        <v>0</v>
      </c>
      <c r="AG229" s="8">
        <f>IF(A229="","",IF(COUNTIF('2) Income'!$D$13:$D$32,"Monthly")=0,0,IF(B229="N",SUMIFS('2) Income'!$E$13:$E$32,'2) Income'!$D$13:$D$32,"monthly",'2) Income'!$F$13:$F$32,"&lt;="&amp;$A229,'2) Income'!$I$13:$I$32,DAY(A229)),SUMIFS('2) Income'!$E$13:$E$32,'2) Income'!$D$13:$D$32,"monthly",'2) Income'!$F$13:$F$32,"&lt;="&amp;$A229,'2) Income'!$I$13:$I$32,"&gt;="&amp;DAY(A229)))))</f>
        <v>0</v>
      </c>
      <c r="AH229" s="8" cm="1">
        <f t="array" ref="AH229">IF(A229="","",IF(COUNTIF('2) Income'!$D$13:$D$32,"Yearly")=0,0,SUMPRODUCT(--('2) Income'!$D$13:$D$32="Yearly"),--('2) Income'!$F$13:$F$32&lt;=A229),IF(B229="N",--('2) Income'!$I$13:$I$32=DAY(A229)),--('2) Income'!$I$13:$I$32&gt;=DAY(A229))),--(IFERROR(MOD('2) Income'!$H$13:$H$32-MONTH(A229)+12,12),1)=0),'2) Income'!$E$13:$E$32)))</f>
        <v>0</v>
      </c>
      <c r="AI229" s="8">
        <f>IF(A229="","",IF(COUNTIF('2) Income'!$D$13:$D$32,"one-time")=0,0,SUMIFS('2) Income'!$E$13:$E$32,'2) Income'!$D$13:$D$32,"one-time",'2) Income'!$F$13:$F$32,"="&amp;$A229)))</f>
        <v>0</v>
      </c>
      <c r="AJ229" s="9">
        <f t="shared" si="16"/>
        <v>0</v>
      </c>
    </row>
    <row r="230" spans="1:36">
      <c r="A230" s="7">
        <f>IF(A229="","",IF(A229+1&lt;='1) Period'!$E$21,A229+1,""))</f>
        <v>45702</v>
      </c>
      <c r="B230" s="7" t="str">
        <f t="shared" si="17"/>
        <v>N</v>
      </c>
      <c r="C230" t="str">
        <f t="shared" si="18"/>
        <v>F</v>
      </c>
      <c r="D230" s="8">
        <f>IF(A230="","",IF(TEXT(A230,"dddd")='4) Happy Money'!$E$23,WAllowance,0))</f>
        <v>0</v>
      </c>
      <c r="E230" s="8">
        <f>IF(A230="","",IF(B230="N",SUMIF(TMonthly[Day of the Month],DAY(A230),TMonthly[Amount]),SUMIF(TMonthly[Day of the Month],"&gt;="&amp;DAY(A230),TMonthly[Amount])))</f>
        <v>0</v>
      </c>
      <c r="F230" s="8" cm="1">
        <f t="array" ref="F230">IF(A230="","",SUMPRODUCT(--(TYearly[Due Date]&lt;=A230),IF(B230="N",--(TYearly[Day]=DAY(A230)),--(TYearly[Day]&gt;=DAY(A230))),--(IFERROR(MOD(TYearly[Month]-MONTH(A230)+12,12),1)=0),TYearly[Amount]))</f>
        <v>0</v>
      </c>
      <c r="G230" s="8">
        <f>IF(A230="","",SUMIF(TOneTime[Due Date],A230,TOneTime[Amount]))</f>
        <v>0</v>
      </c>
      <c r="H230" s="8" cm="1">
        <f t="array" ref="H230">IF(A230="","",IF(COUNTIF(TOther[Frequency],$H$1)=0,0,SUMPRODUCT(--(IFERROR(MOD(A230-TOther[Start Date],7),1)=0),--(TOther[Frequency]=$H$1),--(TOther[Start Date]&lt;=A230),--(TOther[End Date Calc]&gt;=A230),TOther[Amount])))</f>
        <v>0</v>
      </c>
      <c r="I230" s="8" cm="1">
        <f t="array" ref="I230">IF(A230="","",IF(COUNTIF(TOther[Frequency],$I$1)=0,0,SUMPRODUCT(--(IFERROR(MOD(A230-TOther[Start Date],14),1)=0),--(TOther[Frequency]=$I$1),--(TOther[Start Date]&lt;=A230),--(TOther[End Date Calc]&gt;=A230),TOther[Amount])))</f>
        <v>0</v>
      </c>
      <c r="J230" s="8">
        <f>IF(A230="","",IF(COUNTIF(TOther[Frequency],$J$1)=0,0,IF(OR(DAY(A230)=1,DAY(A230)=15),SUMIFS(TOther[Amount],TOther[Frequency],$J$1,TOther[Start Date],"&lt;="&amp;$A230,TOther[End Date Calc],"&gt;="&amp;A230),0)))</f>
        <v>0</v>
      </c>
      <c r="K230" s="8">
        <f>IF(A230="","",IF(COUNTIF(TOther[Frequency],$K$1)=0,0,IF(A230=(A230-DAY(A230)+1+2*7-WEEKDAY(A230-DAY(A230)+8-4,1)),SUMIFS(TOther[Amount],TOther[Frequency],$K$1,TOther[Start Date],"&lt;="&amp;$A230,TOther[End Date Calc],"&gt;="&amp;A230),0)))</f>
        <v>0</v>
      </c>
      <c r="L230" s="8">
        <f>IF(A230="","",IF(COUNTIF(TOther[Frequency],$L$1)=0,0,IF(A230=(A230-DAY(A230)+1+3*7-WEEKDAY(A230-DAY(A230)+8-4,1)),SUMIFS(TOther[Amount],TOther[Frequency],$L$1,TOther[Start Date],"&lt;="&amp;$A230,TOther[End Date Calc],"&gt;="&amp;A230),0)))</f>
        <v>0</v>
      </c>
      <c r="M230" s="8">
        <f>IF(A230="","",IF(COUNTIF(TOther[Frequency],$M$1)=0,0,IF(A230=(A230-DAY(A230)+1+4*7-WEEKDAY(A230-DAY(A230)+8-4,1)),SUMIFS(TOther[Amount],TOther[Frequency],$M$1,TOther[Start Date],"&lt;="&amp;$A230,TOther[End Date Calc],"&gt;="&amp;A230),0)))</f>
        <v>0</v>
      </c>
      <c r="N230" s="8" cm="1">
        <f t="array" ref="N230">IF(A230="","",IF(COUNTIF(TOther[Frequency],$N$1)=0,0,SUMPRODUCT(--(IFERROR(MOD(A230-TOther[Start Date],28),1)=0),--(TOther[Frequency]=$N$1),--(TOther[Start Date]&lt;=A230),--(TOther[End Date Calc]&gt;=A230),TOther[Amount])))</f>
        <v>0</v>
      </c>
      <c r="O230" s="8" cm="1">
        <f t="array" ref="O230">IF(A230="","",IF(COUNTIF(TOther[Frequency],$O$1)=0,0,SUMPRODUCT(--(IFERROR(MOD(A230-TOther[Start Date],42),1)=0),--(TOther[Frequency]=$O$1),--(TOther[Start Date]&lt;=A230),--(TOther[End Date Calc]&gt;=A230),TOther[Amount])))</f>
        <v>0</v>
      </c>
      <c r="P230" s="8" cm="1">
        <f t="array" ref="P230">IF(A230="","",IF(COUNTIF(TOther[Frequency],$P$1)=0,0,SUMPRODUCT(--(IFERROR(MOD(A230-TOther[Start Date],56),1)=0),--(TOther[Frequency]=$P$1),--(TOther[Start Date]&lt;=A230),--(TOther[End Date Calc]&gt;=A230),TOther[Amount])))</f>
        <v>0</v>
      </c>
      <c r="Q230" s="8">
        <f>IF(A230="","",IF(COUNTIF(TOther[Frequency],$Q$1)=0,0,IF(B230="N",SUMIFS(TOther[Amount],TOther[Frequency],$Q$1,TOther[Start Date],"&lt;="&amp;$A230,TOther[End Date Calc],"&gt;="&amp;A230,TOther[Start Day],DAY(A230)),SUMIFS(TOther[Amount],TOther[Frequency],$Q$1,TOther[Start Date],"&lt;="&amp;$A230,TOther[End Date Calc],"&gt;="&amp;A230,TOther[Start Day],"&gt;="&amp;DAY(A230)))))</f>
        <v>0</v>
      </c>
      <c r="R230" s="8" cm="1">
        <f t="array" ref="R230">IF(A230="","",IF(COUNTIF(TOther[Frequency],R$1)=0,0,SUMPRODUCT(--(TOther[Frequency]=R$1),--(TOther[Start Date]&lt;=A230),--(TOther[End Date Calc]&gt;=A230),IF(B230="N",--(TOther[Start Day]=DAY(A230)),--(TOther[Start Day]&gt;=DAY(A230))),--(IFERROR(MOD(TOther[Start Month]-MONTH(A230)+2,2),1)=0),TOther[Amount])))</f>
        <v>0</v>
      </c>
      <c r="S230" s="8" cm="1">
        <f t="array" ref="S230">IF(A230="","",IF(COUNTIF(TOther[Frequency],S$1)=0,0,SUMPRODUCT(--(TOther[Frequency]=S$1),--(TOther[Start Date]&lt;=A230),--(TOther[End Date Calc]&gt;=A230),IF(B230="N",--(TOther[Start Day]=DAY(A230)),--(TOther[Start Day]&gt;=DAY(A230))),--(IFERROR(MOD(TOther[Start Month]-MONTH(A230)+3,3),1)=0),TOther[Amount])))</f>
        <v>0</v>
      </c>
      <c r="T230" s="8" cm="1">
        <f t="array" ref="T230">IF($A230="","",IF(COUNTIF(TOther[Frequency],T$1)=0,0,SUMPRODUCT(--(TOther[Frequency]=T$1),--(TOther[Start Date]&lt;=$A230),--(TOther[End Date Calc]&gt;=$A230),IF($B230="N",--(TOther[Start Day]=DAY($A230)),--(TOther[Start Day]&gt;=DAY($A230))),--(IFERROR(MOD(TOther[Start Month]-MONTH($A230)+4,4),1)=0),TOther[Amount])))</f>
        <v>0</v>
      </c>
      <c r="U230" s="8" cm="1">
        <f t="array" ref="U230">IF(A230="","",IF(COUNTIF(TOther[Frequency],$U$1)=0,0,SUMPRODUCT(--(TOther[Frequency]=$U$1),--(TOther[Start Date]&lt;=A230),--(TOther[End Date Calc]&gt;=A230),IF(B230="N",--(TOther[Start Day]=DAY(A230)),--(TOther[Start Day]&gt;=DAY(A230))),--(IFERROR(MOD(TOther[Start Month]-MONTH(A230)+6,6),1)=0),TOther[Amount])))</f>
        <v>0</v>
      </c>
      <c r="V230" s="8" cm="1">
        <f t="array" ref="V230">IF(A230="","",IF(COUNTIF(TOther[Frequency],$V$1)=0,0,SUMPRODUCT(--(TOther[Frequency]=$V$1),--(TOther[Start Date]&lt;=A230),--(TOther[End Date Calc]&gt;=A230),IF(B230="N",--(TOther[Start Day]=DAY(A230)),--(TOther[Start Day]&gt;=DAY(A230))),--(IFERROR(MOD(TOther[Start Month]-MONTH(A230)+12,12),1)=0),TOther[Amount])))</f>
        <v>0</v>
      </c>
      <c r="W230" s="8">
        <f>IF(A230="","",SUMIFS(TOther[Amount],TOther[Start Date],A230,TOther[Frequency],$W$1))</f>
        <v>0</v>
      </c>
      <c r="X230" s="9">
        <f t="shared" si="15"/>
        <v>0</v>
      </c>
      <c r="Y230" s="9">
        <f t="shared" si="19"/>
        <v>0</v>
      </c>
      <c r="Z230" s="8" cm="1">
        <f t="array" ref="Z230">IF(A230="","",IF(COUNTIF('2) Income'!$D$13:$D$32,"Weekly")=0,0,SUMPRODUCT(--(IFERROR(MOD(A230-'2) Income'!$F$13:$F$32,7),1)=0),--('2) Income'!$D$13:$D$32="Weekly"),--('2) Income'!$F$13:$F$32&lt;=A230),'2) Income'!$E$13:$E$32)))</f>
        <v>0</v>
      </c>
      <c r="AA230" s="8" cm="1">
        <f t="array" ref="AA230">IF(A230="","",IF(COUNTIF('2) Income'!$D$13:$D$32,"Every Other Week")=0,0,SUMPRODUCT(--(IFERROR(MOD(A230-'2) Income'!$F$13:$F$32,14),1)=0),--('2) Income'!$D$13:$D$32="Every Other Week"),--('2) Income'!$F$13:$F$32&lt;=A230),'2) Income'!$E$13:$E$32)))</f>
        <v>2300</v>
      </c>
      <c r="AB230" s="8">
        <f>IF(A230="","",IF(COUNTIF('2) Income'!$D$13:$D$32,"1st and 15th")=0,0,IF(OR(DAY(A230)=1,DAY(A230)=15),SUMIFS('2) Income'!$E$13:$E$32,'2) Income'!$D$13:$D$32,"1st and 15th",'2) Income'!$F$13:$F$32,"&lt;="&amp;$A230),0)))</f>
        <v>0</v>
      </c>
      <c r="AC230" s="8">
        <f>IF(A230="","",IF(COUNTIF('2) Income'!$D$13:$D$32,"2nd Wednesday")=0,0,IF(A230=(A230-DAY(A230)+1+2*7-WEEKDAY(A230-DAY(A230)+8-4,1)),SUMIFS('2) Income'!$E$13:$E$32,'2) Income'!$D$13:$D$32,"2nd Wednesday",'2) Income'!$F$13:$F$32,"&lt;="&amp;$A230),0)))</f>
        <v>0</v>
      </c>
      <c r="AD230" s="8">
        <f>IF(A230="","",IF(COUNTIF('2) Income'!$D$13:$D$32,"3rd Wednesday")=0,0,IF(A230=(A230-DAY(A230)+1+3*7-WEEKDAY(A230-DAY(A230)+8-4,1)),SUMIFS('2) Income'!$E$13:$E$32,'2) Income'!$D$13:$D$32,"3rd Wednesday",'2) Income'!$F$13:$F$32,"&lt;="&amp;$A230),0)))</f>
        <v>0</v>
      </c>
      <c r="AE230" s="8">
        <f>IF(A230="","",IF(COUNTIF('2) Income'!$D$13:$D$32,"4th Wednesday")=0,0,IF(A230=(A230-DAY(A230)+1+4*7-WEEKDAY(A230-DAY(A230)+8-4,1)),SUMIFS('2) Income'!$E$13:$E$32,'2) Income'!$D$13:$D$32,"4th Wednesday",'2) Income'!$F$13:$F$32,"&lt;="&amp;$A230),0)))</f>
        <v>0</v>
      </c>
      <c r="AF230" s="8" cm="1">
        <f t="array" ref="AF230">IF(A230="","",IF(COUNTIF('2) Income'!$D$13:$D$32,"Every 4 Weeks")=0,0,SUMPRODUCT(--(IFERROR(MOD(A230-'2) Income'!$F$13:$F$32,28),1)=0),--('2) Income'!$D$13:$D$32="Every 4 Weeks"),--('2) Income'!$F$13:$F$32&lt;=A230),'2) Income'!$E$13:$E$32)))</f>
        <v>0</v>
      </c>
      <c r="AG230" s="8">
        <f>IF(A230="","",IF(COUNTIF('2) Income'!$D$13:$D$32,"Monthly")=0,0,IF(B230="N",SUMIFS('2) Income'!$E$13:$E$32,'2) Income'!$D$13:$D$32,"monthly",'2) Income'!$F$13:$F$32,"&lt;="&amp;$A230,'2) Income'!$I$13:$I$32,DAY(A230)),SUMIFS('2) Income'!$E$13:$E$32,'2) Income'!$D$13:$D$32,"monthly",'2) Income'!$F$13:$F$32,"&lt;="&amp;$A230,'2) Income'!$I$13:$I$32,"&gt;="&amp;DAY(A230)))))</f>
        <v>0</v>
      </c>
      <c r="AH230" s="8" cm="1">
        <f t="array" ref="AH230">IF(A230="","",IF(COUNTIF('2) Income'!$D$13:$D$32,"Yearly")=0,0,SUMPRODUCT(--('2) Income'!$D$13:$D$32="Yearly"),--('2) Income'!$F$13:$F$32&lt;=A230),IF(B230="N",--('2) Income'!$I$13:$I$32=DAY(A230)),--('2) Income'!$I$13:$I$32&gt;=DAY(A230))),--(IFERROR(MOD('2) Income'!$H$13:$H$32-MONTH(A230)+12,12),1)=0),'2) Income'!$E$13:$E$32)))</f>
        <v>0</v>
      </c>
      <c r="AI230" s="8">
        <f>IF(A230="","",IF(COUNTIF('2) Income'!$D$13:$D$32,"one-time")=0,0,SUMIFS('2) Income'!$E$13:$E$32,'2) Income'!$D$13:$D$32,"one-time",'2) Income'!$F$13:$F$32,"="&amp;$A230)))</f>
        <v>0</v>
      </c>
      <c r="AJ230" s="9">
        <f t="shared" si="16"/>
        <v>2300</v>
      </c>
    </row>
    <row r="231" spans="1:36">
      <c r="A231" s="7">
        <f>IF(A230="","",IF(A230+1&lt;='1) Period'!$E$21,A230+1,""))</f>
        <v>45703</v>
      </c>
      <c r="B231" s="7" t="str">
        <f t="shared" si="17"/>
        <v>N</v>
      </c>
      <c r="C231" t="str">
        <f t="shared" si="18"/>
        <v>Y</v>
      </c>
      <c r="D231" s="8">
        <f>IF(A231="","",IF(TEXT(A231,"dddd")='4) Happy Money'!$E$23,WAllowance,0))</f>
        <v>0</v>
      </c>
      <c r="E231" s="8">
        <f>IF(A231="","",IF(B231="N",SUMIF(TMonthly[Day of the Month],DAY(A231),TMonthly[Amount]),SUMIF(TMonthly[Day of the Month],"&gt;="&amp;DAY(A231),TMonthly[Amount])))</f>
        <v>0</v>
      </c>
      <c r="F231" s="8" cm="1">
        <f t="array" ref="F231">IF(A231="","",SUMPRODUCT(--(TYearly[Due Date]&lt;=A231),IF(B231="N",--(TYearly[Day]=DAY(A231)),--(TYearly[Day]&gt;=DAY(A231))),--(IFERROR(MOD(TYearly[Month]-MONTH(A231)+12,12),1)=0),TYearly[Amount]))</f>
        <v>0</v>
      </c>
      <c r="G231" s="8">
        <f>IF(A231="","",SUMIF(TOneTime[Due Date],A231,TOneTime[Amount]))</f>
        <v>0</v>
      </c>
      <c r="H231" s="8" cm="1">
        <f t="array" ref="H231">IF(A231="","",IF(COUNTIF(TOther[Frequency],$H$1)=0,0,SUMPRODUCT(--(IFERROR(MOD(A231-TOther[Start Date],7),1)=0),--(TOther[Frequency]=$H$1),--(TOther[Start Date]&lt;=A231),--(TOther[End Date Calc]&gt;=A231),TOther[Amount])))</f>
        <v>0</v>
      </c>
      <c r="I231" s="8" cm="1">
        <f t="array" ref="I231">IF(A231="","",IF(COUNTIF(TOther[Frequency],$I$1)=0,0,SUMPRODUCT(--(IFERROR(MOD(A231-TOther[Start Date],14),1)=0),--(TOther[Frequency]=$I$1),--(TOther[Start Date]&lt;=A231),--(TOther[End Date Calc]&gt;=A231),TOther[Amount])))</f>
        <v>0</v>
      </c>
      <c r="J231" s="8">
        <f>IF(A231="","",IF(COUNTIF(TOther[Frequency],$J$1)=0,0,IF(OR(DAY(A231)=1,DAY(A231)=15),SUMIFS(TOther[Amount],TOther[Frequency],$J$1,TOther[Start Date],"&lt;="&amp;$A231,TOther[End Date Calc],"&gt;="&amp;A231),0)))</f>
        <v>0</v>
      </c>
      <c r="K231" s="8">
        <f>IF(A231="","",IF(COUNTIF(TOther[Frequency],$K$1)=0,0,IF(A231=(A231-DAY(A231)+1+2*7-WEEKDAY(A231-DAY(A231)+8-4,1)),SUMIFS(TOther[Amount],TOther[Frequency],$K$1,TOther[Start Date],"&lt;="&amp;$A231,TOther[End Date Calc],"&gt;="&amp;A231),0)))</f>
        <v>0</v>
      </c>
      <c r="L231" s="8">
        <f>IF(A231="","",IF(COUNTIF(TOther[Frequency],$L$1)=0,0,IF(A231=(A231-DAY(A231)+1+3*7-WEEKDAY(A231-DAY(A231)+8-4,1)),SUMIFS(TOther[Amount],TOther[Frequency],$L$1,TOther[Start Date],"&lt;="&amp;$A231,TOther[End Date Calc],"&gt;="&amp;A231),0)))</f>
        <v>0</v>
      </c>
      <c r="M231" s="8">
        <f>IF(A231="","",IF(COUNTIF(TOther[Frequency],$M$1)=0,0,IF(A231=(A231-DAY(A231)+1+4*7-WEEKDAY(A231-DAY(A231)+8-4,1)),SUMIFS(TOther[Amount],TOther[Frequency],$M$1,TOther[Start Date],"&lt;="&amp;$A231,TOther[End Date Calc],"&gt;="&amp;A231),0)))</f>
        <v>0</v>
      </c>
      <c r="N231" s="8" cm="1">
        <f t="array" ref="N231">IF(A231="","",IF(COUNTIF(TOther[Frequency],$N$1)=0,0,SUMPRODUCT(--(IFERROR(MOD(A231-TOther[Start Date],28),1)=0),--(TOther[Frequency]=$N$1),--(TOther[Start Date]&lt;=A231),--(TOther[End Date Calc]&gt;=A231),TOther[Amount])))</f>
        <v>0</v>
      </c>
      <c r="O231" s="8" cm="1">
        <f t="array" ref="O231">IF(A231="","",IF(COUNTIF(TOther[Frequency],$O$1)=0,0,SUMPRODUCT(--(IFERROR(MOD(A231-TOther[Start Date],42),1)=0),--(TOther[Frequency]=$O$1),--(TOther[Start Date]&lt;=A231),--(TOther[End Date Calc]&gt;=A231),TOther[Amount])))</f>
        <v>0</v>
      </c>
      <c r="P231" s="8" cm="1">
        <f t="array" ref="P231">IF(A231="","",IF(COUNTIF(TOther[Frequency],$P$1)=0,0,SUMPRODUCT(--(IFERROR(MOD(A231-TOther[Start Date],56),1)=0),--(TOther[Frequency]=$P$1),--(TOther[Start Date]&lt;=A231),--(TOther[End Date Calc]&gt;=A231),TOther[Amount])))</f>
        <v>0</v>
      </c>
      <c r="Q231" s="8">
        <f>IF(A231="","",IF(COUNTIF(TOther[Frequency],$Q$1)=0,0,IF(B231="N",SUMIFS(TOther[Amount],TOther[Frequency],$Q$1,TOther[Start Date],"&lt;="&amp;$A231,TOther[End Date Calc],"&gt;="&amp;A231,TOther[Start Day],DAY(A231)),SUMIFS(TOther[Amount],TOther[Frequency],$Q$1,TOther[Start Date],"&lt;="&amp;$A231,TOther[End Date Calc],"&gt;="&amp;A231,TOther[Start Day],"&gt;="&amp;DAY(A231)))))</f>
        <v>0</v>
      </c>
      <c r="R231" s="8" cm="1">
        <f t="array" ref="R231">IF(A231="","",IF(COUNTIF(TOther[Frequency],R$1)=0,0,SUMPRODUCT(--(TOther[Frequency]=R$1),--(TOther[Start Date]&lt;=A231),--(TOther[End Date Calc]&gt;=A231),IF(B231="N",--(TOther[Start Day]=DAY(A231)),--(TOther[Start Day]&gt;=DAY(A231))),--(IFERROR(MOD(TOther[Start Month]-MONTH(A231)+2,2),1)=0),TOther[Amount])))</f>
        <v>0</v>
      </c>
      <c r="S231" s="8" cm="1">
        <f t="array" ref="S231">IF(A231="","",IF(COUNTIF(TOther[Frequency],S$1)=0,0,SUMPRODUCT(--(TOther[Frequency]=S$1),--(TOther[Start Date]&lt;=A231),--(TOther[End Date Calc]&gt;=A231),IF(B231="N",--(TOther[Start Day]=DAY(A231)),--(TOther[Start Day]&gt;=DAY(A231))),--(IFERROR(MOD(TOther[Start Month]-MONTH(A231)+3,3),1)=0),TOther[Amount])))</f>
        <v>0</v>
      </c>
      <c r="T231" s="8" cm="1">
        <f t="array" ref="T231">IF($A231="","",IF(COUNTIF(TOther[Frequency],T$1)=0,0,SUMPRODUCT(--(TOther[Frequency]=T$1),--(TOther[Start Date]&lt;=$A231),--(TOther[End Date Calc]&gt;=$A231),IF($B231="N",--(TOther[Start Day]=DAY($A231)),--(TOther[Start Day]&gt;=DAY($A231))),--(IFERROR(MOD(TOther[Start Month]-MONTH($A231)+4,4),1)=0),TOther[Amount])))</f>
        <v>0</v>
      </c>
      <c r="U231" s="8" cm="1">
        <f t="array" ref="U231">IF(A231="","",IF(COUNTIF(TOther[Frequency],$U$1)=0,0,SUMPRODUCT(--(TOther[Frequency]=$U$1),--(TOther[Start Date]&lt;=A231),--(TOther[End Date Calc]&gt;=A231),IF(B231="N",--(TOther[Start Day]=DAY(A231)),--(TOther[Start Day]&gt;=DAY(A231))),--(IFERROR(MOD(TOther[Start Month]-MONTH(A231)+6,6),1)=0),TOther[Amount])))</f>
        <v>0</v>
      </c>
      <c r="V231" s="8" cm="1">
        <f t="array" ref="V231">IF(A231="","",IF(COUNTIF(TOther[Frequency],$V$1)=0,0,SUMPRODUCT(--(TOther[Frequency]=$V$1),--(TOther[Start Date]&lt;=A231),--(TOther[End Date Calc]&gt;=A231),IF(B231="N",--(TOther[Start Day]=DAY(A231)),--(TOther[Start Day]&gt;=DAY(A231))),--(IFERROR(MOD(TOther[Start Month]-MONTH(A231)+12,12),1)=0),TOther[Amount])))</f>
        <v>0</v>
      </c>
      <c r="W231" s="8">
        <f>IF(A231="","",SUMIFS(TOther[Amount],TOther[Start Date],A231,TOther[Frequency],$W$1))</f>
        <v>0</v>
      </c>
      <c r="X231" s="9">
        <f t="shared" si="15"/>
        <v>0</v>
      </c>
      <c r="Y231" s="9">
        <f t="shared" si="19"/>
        <v>0</v>
      </c>
      <c r="Z231" s="8" cm="1">
        <f t="array" ref="Z231">IF(A231="","",IF(COUNTIF('2) Income'!$D$13:$D$32,"Weekly")=0,0,SUMPRODUCT(--(IFERROR(MOD(A231-'2) Income'!$F$13:$F$32,7),1)=0),--('2) Income'!$D$13:$D$32="Weekly"),--('2) Income'!$F$13:$F$32&lt;=A231),'2) Income'!$E$13:$E$32)))</f>
        <v>0</v>
      </c>
      <c r="AA231" s="8" cm="1">
        <f t="array" ref="AA231">IF(A231="","",IF(COUNTIF('2) Income'!$D$13:$D$32,"Every Other Week")=0,0,SUMPRODUCT(--(IFERROR(MOD(A231-'2) Income'!$F$13:$F$32,14),1)=0),--('2) Income'!$D$13:$D$32="Every Other Week"),--('2) Income'!$F$13:$F$32&lt;=A231),'2) Income'!$E$13:$E$32)))</f>
        <v>0</v>
      </c>
      <c r="AB231" s="8">
        <f>IF(A231="","",IF(COUNTIF('2) Income'!$D$13:$D$32,"1st and 15th")=0,0,IF(OR(DAY(A231)=1,DAY(A231)=15),SUMIFS('2) Income'!$E$13:$E$32,'2) Income'!$D$13:$D$32,"1st and 15th",'2) Income'!$F$13:$F$32,"&lt;="&amp;$A231),0)))</f>
        <v>0</v>
      </c>
      <c r="AC231" s="8">
        <f>IF(A231="","",IF(COUNTIF('2) Income'!$D$13:$D$32,"2nd Wednesday")=0,0,IF(A231=(A231-DAY(A231)+1+2*7-WEEKDAY(A231-DAY(A231)+8-4,1)),SUMIFS('2) Income'!$E$13:$E$32,'2) Income'!$D$13:$D$32,"2nd Wednesday",'2) Income'!$F$13:$F$32,"&lt;="&amp;$A231),0)))</f>
        <v>0</v>
      </c>
      <c r="AD231" s="8">
        <f>IF(A231="","",IF(COUNTIF('2) Income'!$D$13:$D$32,"3rd Wednesday")=0,0,IF(A231=(A231-DAY(A231)+1+3*7-WEEKDAY(A231-DAY(A231)+8-4,1)),SUMIFS('2) Income'!$E$13:$E$32,'2) Income'!$D$13:$D$32,"3rd Wednesday",'2) Income'!$F$13:$F$32,"&lt;="&amp;$A231),0)))</f>
        <v>0</v>
      </c>
      <c r="AE231" s="8">
        <f>IF(A231="","",IF(COUNTIF('2) Income'!$D$13:$D$32,"4th Wednesday")=0,0,IF(A231=(A231-DAY(A231)+1+4*7-WEEKDAY(A231-DAY(A231)+8-4,1)),SUMIFS('2) Income'!$E$13:$E$32,'2) Income'!$D$13:$D$32,"4th Wednesday",'2) Income'!$F$13:$F$32,"&lt;="&amp;$A231),0)))</f>
        <v>0</v>
      </c>
      <c r="AF231" s="8" cm="1">
        <f t="array" ref="AF231">IF(A231="","",IF(COUNTIF('2) Income'!$D$13:$D$32,"Every 4 Weeks")=0,0,SUMPRODUCT(--(IFERROR(MOD(A231-'2) Income'!$F$13:$F$32,28),1)=0),--('2) Income'!$D$13:$D$32="Every 4 Weeks"),--('2) Income'!$F$13:$F$32&lt;=A231),'2) Income'!$E$13:$E$32)))</f>
        <v>0</v>
      </c>
      <c r="AG231" s="8">
        <f>IF(A231="","",IF(COUNTIF('2) Income'!$D$13:$D$32,"Monthly")=0,0,IF(B231="N",SUMIFS('2) Income'!$E$13:$E$32,'2) Income'!$D$13:$D$32,"monthly",'2) Income'!$F$13:$F$32,"&lt;="&amp;$A231,'2) Income'!$I$13:$I$32,DAY(A231)),SUMIFS('2) Income'!$E$13:$E$32,'2) Income'!$D$13:$D$32,"monthly",'2) Income'!$F$13:$F$32,"&lt;="&amp;$A231,'2) Income'!$I$13:$I$32,"&gt;="&amp;DAY(A231)))))</f>
        <v>0</v>
      </c>
      <c r="AH231" s="8" cm="1">
        <f t="array" ref="AH231">IF(A231="","",IF(COUNTIF('2) Income'!$D$13:$D$32,"Yearly")=0,0,SUMPRODUCT(--('2) Income'!$D$13:$D$32="Yearly"),--('2) Income'!$F$13:$F$32&lt;=A231),IF(B231="N",--('2) Income'!$I$13:$I$32=DAY(A231)),--('2) Income'!$I$13:$I$32&gt;=DAY(A231))),--(IFERROR(MOD('2) Income'!$H$13:$H$32-MONTH(A231)+12,12),1)=0),'2) Income'!$E$13:$E$32)))</f>
        <v>0</v>
      </c>
      <c r="AI231" s="8">
        <f>IF(A231="","",IF(COUNTIF('2) Income'!$D$13:$D$32,"one-time")=0,0,SUMIFS('2) Income'!$E$13:$E$32,'2) Income'!$D$13:$D$32,"one-time",'2) Income'!$F$13:$F$32,"="&amp;$A231)))</f>
        <v>0</v>
      </c>
      <c r="AJ231" s="9">
        <f t="shared" si="16"/>
        <v>0</v>
      </c>
    </row>
    <row r="232" spans="1:36">
      <c r="A232" s="7">
        <f>IF(A231="","",IF(A231+1&lt;='1) Period'!$E$21,A231+1,""))</f>
        <v>45704</v>
      </c>
      <c r="B232" s="7" t="str">
        <f t="shared" si="17"/>
        <v>N</v>
      </c>
      <c r="C232" t="str">
        <f t="shared" si="18"/>
        <v>Y</v>
      </c>
      <c r="D232" s="8">
        <f>IF(A232="","",IF(TEXT(A232,"dddd")='4) Happy Money'!$E$23,WAllowance,0))</f>
        <v>0</v>
      </c>
      <c r="E232" s="8">
        <f>IF(A232="","",IF(B232="N",SUMIF(TMonthly[Day of the Month],DAY(A232),TMonthly[Amount]),SUMIF(TMonthly[Day of the Month],"&gt;="&amp;DAY(A232),TMonthly[Amount])))</f>
        <v>0</v>
      </c>
      <c r="F232" s="8" cm="1">
        <f t="array" ref="F232">IF(A232="","",SUMPRODUCT(--(TYearly[Due Date]&lt;=A232),IF(B232="N",--(TYearly[Day]=DAY(A232)),--(TYearly[Day]&gt;=DAY(A232))),--(IFERROR(MOD(TYearly[Month]-MONTH(A232)+12,12),1)=0),TYearly[Amount]))</f>
        <v>0</v>
      </c>
      <c r="G232" s="8">
        <f>IF(A232="","",SUMIF(TOneTime[Due Date],A232,TOneTime[Amount]))</f>
        <v>0</v>
      </c>
      <c r="H232" s="8" cm="1">
        <f t="array" ref="H232">IF(A232="","",IF(COUNTIF(TOther[Frequency],$H$1)=0,0,SUMPRODUCT(--(IFERROR(MOD(A232-TOther[Start Date],7),1)=0),--(TOther[Frequency]=$H$1),--(TOther[Start Date]&lt;=A232),--(TOther[End Date Calc]&gt;=A232),TOther[Amount])))</f>
        <v>0</v>
      </c>
      <c r="I232" s="8" cm="1">
        <f t="array" ref="I232">IF(A232="","",IF(COUNTIF(TOther[Frequency],$I$1)=0,0,SUMPRODUCT(--(IFERROR(MOD(A232-TOther[Start Date],14),1)=0),--(TOther[Frequency]=$I$1),--(TOther[Start Date]&lt;=A232),--(TOther[End Date Calc]&gt;=A232),TOther[Amount])))</f>
        <v>0</v>
      </c>
      <c r="J232" s="8">
        <f>IF(A232="","",IF(COUNTIF(TOther[Frequency],$J$1)=0,0,IF(OR(DAY(A232)=1,DAY(A232)=15),SUMIFS(TOther[Amount],TOther[Frequency],$J$1,TOther[Start Date],"&lt;="&amp;$A232,TOther[End Date Calc],"&gt;="&amp;A232),0)))</f>
        <v>0</v>
      </c>
      <c r="K232" s="8">
        <f>IF(A232="","",IF(COUNTIF(TOther[Frequency],$K$1)=0,0,IF(A232=(A232-DAY(A232)+1+2*7-WEEKDAY(A232-DAY(A232)+8-4,1)),SUMIFS(TOther[Amount],TOther[Frequency],$K$1,TOther[Start Date],"&lt;="&amp;$A232,TOther[End Date Calc],"&gt;="&amp;A232),0)))</f>
        <v>0</v>
      </c>
      <c r="L232" s="8">
        <f>IF(A232="","",IF(COUNTIF(TOther[Frequency],$L$1)=0,0,IF(A232=(A232-DAY(A232)+1+3*7-WEEKDAY(A232-DAY(A232)+8-4,1)),SUMIFS(TOther[Amount],TOther[Frequency],$L$1,TOther[Start Date],"&lt;="&amp;$A232,TOther[End Date Calc],"&gt;="&amp;A232),0)))</f>
        <v>0</v>
      </c>
      <c r="M232" s="8">
        <f>IF(A232="","",IF(COUNTIF(TOther[Frequency],$M$1)=0,0,IF(A232=(A232-DAY(A232)+1+4*7-WEEKDAY(A232-DAY(A232)+8-4,1)),SUMIFS(TOther[Amount],TOther[Frequency],$M$1,TOther[Start Date],"&lt;="&amp;$A232,TOther[End Date Calc],"&gt;="&amp;A232),0)))</f>
        <v>0</v>
      </c>
      <c r="N232" s="8" cm="1">
        <f t="array" ref="N232">IF(A232="","",IF(COUNTIF(TOther[Frequency],$N$1)=0,0,SUMPRODUCT(--(IFERROR(MOD(A232-TOther[Start Date],28),1)=0),--(TOther[Frequency]=$N$1),--(TOther[Start Date]&lt;=A232),--(TOther[End Date Calc]&gt;=A232),TOther[Amount])))</f>
        <v>0</v>
      </c>
      <c r="O232" s="8" cm="1">
        <f t="array" ref="O232">IF(A232="","",IF(COUNTIF(TOther[Frequency],$O$1)=0,0,SUMPRODUCT(--(IFERROR(MOD(A232-TOther[Start Date],42),1)=0),--(TOther[Frequency]=$O$1),--(TOther[Start Date]&lt;=A232),--(TOther[End Date Calc]&gt;=A232),TOther[Amount])))</f>
        <v>0</v>
      </c>
      <c r="P232" s="8" cm="1">
        <f t="array" ref="P232">IF(A232="","",IF(COUNTIF(TOther[Frequency],$P$1)=0,0,SUMPRODUCT(--(IFERROR(MOD(A232-TOther[Start Date],56),1)=0),--(TOther[Frequency]=$P$1),--(TOther[Start Date]&lt;=A232),--(TOther[End Date Calc]&gt;=A232),TOther[Amount])))</f>
        <v>0</v>
      </c>
      <c r="Q232" s="8">
        <f>IF(A232="","",IF(COUNTIF(TOther[Frequency],$Q$1)=0,0,IF(B232="N",SUMIFS(TOther[Amount],TOther[Frequency],$Q$1,TOther[Start Date],"&lt;="&amp;$A232,TOther[End Date Calc],"&gt;="&amp;A232,TOther[Start Day],DAY(A232)),SUMIFS(TOther[Amount],TOther[Frequency],$Q$1,TOther[Start Date],"&lt;="&amp;$A232,TOther[End Date Calc],"&gt;="&amp;A232,TOther[Start Day],"&gt;="&amp;DAY(A232)))))</f>
        <v>0</v>
      </c>
      <c r="R232" s="8" cm="1">
        <f t="array" ref="R232">IF(A232="","",IF(COUNTIF(TOther[Frequency],R$1)=0,0,SUMPRODUCT(--(TOther[Frequency]=R$1),--(TOther[Start Date]&lt;=A232),--(TOther[End Date Calc]&gt;=A232),IF(B232="N",--(TOther[Start Day]=DAY(A232)),--(TOther[Start Day]&gt;=DAY(A232))),--(IFERROR(MOD(TOther[Start Month]-MONTH(A232)+2,2),1)=0),TOther[Amount])))</f>
        <v>0</v>
      </c>
      <c r="S232" s="8" cm="1">
        <f t="array" ref="S232">IF(A232="","",IF(COUNTIF(TOther[Frequency],S$1)=0,0,SUMPRODUCT(--(TOther[Frequency]=S$1),--(TOther[Start Date]&lt;=A232),--(TOther[End Date Calc]&gt;=A232),IF(B232="N",--(TOther[Start Day]=DAY(A232)),--(TOther[Start Day]&gt;=DAY(A232))),--(IFERROR(MOD(TOther[Start Month]-MONTH(A232)+3,3),1)=0),TOther[Amount])))</f>
        <v>0</v>
      </c>
      <c r="T232" s="8" cm="1">
        <f t="array" ref="T232">IF($A232="","",IF(COUNTIF(TOther[Frequency],T$1)=0,0,SUMPRODUCT(--(TOther[Frequency]=T$1),--(TOther[Start Date]&lt;=$A232),--(TOther[End Date Calc]&gt;=$A232),IF($B232="N",--(TOther[Start Day]=DAY($A232)),--(TOther[Start Day]&gt;=DAY($A232))),--(IFERROR(MOD(TOther[Start Month]-MONTH($A232)+4,4),1)=0),TOther[Amount])))</f>
        <v>0</v>
      </c>
      <c r="U232" s="8" cm="1">
        <f t="array" ref="U232">IF(A232="","",IF(COUNTIF(TOther[Frequency],$U$1)=0,0,SUMPRODUCT(--(TOther[Frequency]=$U$1),--(TOther[Start Date]&lt;=A232),--(TOther[End Date Calc]&gt;=A232),IF(B232="N",--(TOther[Start Day]=DAY(A232)),--(TOther[Start Day]&gt;=DAY(A232))),--(IFERROR(MOD(TOther[Start Month]-MONTH(A232)+6,6),1)=0),TOther[Amount])))</f>
        <v>0</v>
      </c>
      <c r="V232" s="8" cm="1">
        <f t="array" ref="V232">IF(A232="","",IF(COUNTIF(TOther[Frequency],$V$1)=0,0,SUMPRODUCT(--(TOther[Frequency]=$V$1),--(TOther[Start Date]&lt;=A232),--(TOther[End Date Calc]&gt;=A232),IF(B232="N",--(TOther[Start Day]=DAY(A232)),--(TOther[Start Day]&gt;=DAY(A232))),--(IFERROR(MOD(TOther[Start Month]-MONTH(A232)+12,12),1)=0),TOther[Amount])))</f>
        <v>0</v>
      </c>
      <c r="W232" s="8">
        <f>IF(A232="","",SUMIFS(TOther[Amount],TOther[Start Date],A232,TOther[Frequency],$W$1))</f>
        <v>0</v>
      </c>
      <c r="X232" s="9">
        <f t="shared" si="15"/>
        <v>0</v>
      </c>
      <c r="Y232" s="9">
        <f t="shared" si="19"/>
        <v>0</v>
      </c>
      <c r="Z232" s="8" cm="1">
        <f t="array" ref="Z232">IF(A232="","",IF(COUNTIF('2) Income'!$D$13:$D$32,"Weekly")=0,0,SUMPRODUCT(--(IFERROR(MOD(A232-'2) Income'!$F$13:$F$32,7),1)=0),--('2) Income'!$D$13:$D$32="Weekly"),--('2) Income'!$F$13:$F$32&lt;=A232),'2) Income'!$E$13:$E$32)))</f>
        <v>0</v>
      </c>
      <c r="AA232" s="8" cm="1">
        <f t="array" ref="AA232">IF(A232="","",IF(COUNTIF('2) Income'!$D$13:$D$32,"Every Other Week")=0,0,SUMPRODUCT(--(IFERROR(MOD(A232-'2) Income'!$F$13:$F$32,14),1)=0),--('2) Income'!$D$13:$D$32="Every Other Week"),--('2) Income'!$F$13:$F$32&lt;=A232),'2) Income'!$E$13:$E$32)))</f>
        <v>0</v>
      </c>
      <c r="AB232" s="8">
        <f>IF(A232="","",IF(COUNTIF('2) Income'!$D$13:$D$32,"1st and 15th")=0,0,IF(OR(DAY(A232)=1,DAY(A232)=15),SUMIFS('2) Income'!$E$13:$E$32,'2) Income'!$D$13:$D$32,"1st and 15th",'2) Income'!$F$13:$F$32,"&lt;="&amp;$A232),0)))</f>
        <v>0</v>
      </c>
      <c r="AC232" s="8">
        <f>IF(A232="","",IF(COUNTIF('2) Income'!$D$13:$D$32,"2nd Wednesday")=0,0,IF(A232=(A232-DAY(A232)+1+2*7-WEEKDAY(A232-DAY(A232)+8-4,1)),SUMIFS('2) Income'!$E$13:$E$32,'2) Income'!$D$13:$D$32,"2nd Wednesday",'2) Income'!$F$13:$F$32,"&lt;="&amp;$A232),0)))</f>
        <v>0</v>
      </c>
      <c r="AD232" s="8">
        <f>IF(A232="","",IF(COUNTIF('2) Income'!$D$13:$D$32,"3rd Wednesday")=0,0,IF(A232=(A232-DAY(A232)+1+3*7-WEEKDAY(A232-DAY(A232)+8-4,1)),SUMIFS('2) Income'!$E$13:$E$32,'2) Income'!$D$13:$D$32,"3rd Wednesday",'2) Income'!$F$13:$F$32,"&lt;="&amp;$A232),0)))</f>
        <v>0</v>
      </c>
      <c r="AE232" s="8">
        <f>IF(A232="","",IF(COUNTIF('2) Income'!$D$13:$D$32,"4th Wednesday")=0,0,IF(A232=(A232-DAY(A232)+1+4*7-WEEKDAY(A232-DAY(A232)+8-4,1)),SUMIFS('2) Income'!$E$13:$E$32,'2) Income'!$D$13:$D$32,"4th Wednesday",'2) Income'!$F$13:$F$32,"&lt;="&amp;$A232),0)))</f>
        <v>0</v>
      </c>
      <c r="AF232" s="8" cm="1">
        <f t="array" ref="AF232">IF(A232="","",IF(COUNTIF('2) Income'!$D$13:$D$32,"Every 4 Weeks")=0,0,SUMPRODUCT(--(IFERROR(MOD(A232-'2) Income'!$F$13:$F$32,28),1)=0),--('2) Income'!$D$13:$D$32="Every 4 Weeks"),--('2) Income'!$F$13:$F$32&lt;=A232),'2) Income'!$E$13:$E$32)))</f>
        <v>0</v>
      </c>
      <c r="AG232" s="8">
        <f>IF(A232="","",IF(COUNTIF('2) Income'!$D$13:$D$32,"Monthly")=0,0,IF(B232="N",SUMIFS('2) Income'!$E$13:$E$32,'2) Income'!$D$13:$D$32,"monthly",'2) Income'!$F$13:$F$32,"&lt;="&amp;$A232,'2) Income'!$I$13:$I$32,DAY(A232)),SUMIFS('2) Income'!$E$13:$E$32,'2) Income'!$D$13:$D$32,"monthly",'2) Income'!$F$13:$F$32,"&lt;="&amp;$A232,'2) Income'!$I$13:$I$32,"&gt;="&amp;DAY(A232)))))</f>
        <v>0</v>
      </c>
      <c r="AH232" s="8" cm="1">
        <f t="array" ref="AH232">IF(A232="","",IF(COUNTIF('2) Income'!$D$13:$D$32,"Yearly")=0,0,SUMPRODUCT(--('2) Income'!$D$13:$D$32="Yearly"),--('2) Income'!$F$13:$F$32&lt;=A232),IF(B232="N",--('2) Income'!$I$13:$I$32=DAY(A232)),--('2) Income'!$I$13:$I$32&gt;=DAY(A232))),--(IFERROR(MOD('2) Income'!$H$13:$H$32-MONTH(A232)+12,12),1)=0),'2) Income'!$E$13:$E$32)))</f>
        <v>0</v>
      </c>
      <c r="AI232" s="8">
        <f>IF(A232="","",IF(COUNTIF('2) Income'!$D$13:$D$32,"one-time")=0,0,SUMIFS('2) Income'!$E$13:$E$32,'2) Income'!$D$13:$D$32,"one-time",'2) Income'!$F$13:$F$32,"="&amp;$A232)))</f>
        <v>0</v>
      </c>
      <c r="AJ232" s="9">
        <f t="shared" si="16"/>
        <v>0</v>
      </c>
    </row>
    <row r="233" spans="1:36">
      <c r="A233" s="7">
        <f>IF(A232="","",IF(A232+1&lt;='1) Period'!$E$21,A232+1,""))</f>
        <v>45705</v>
      </c>
      <c r="B233" s="7" t="str">
        <f t="shared" si="17"/>
        <v>N</v>
      </c>
      <c r="C233" t="str">
        <f t="shared" si="18"/>
        <v>F</v>
      </c>
      <c r="D233" s="8">
        <f>IF(A233="","",IF(TEXT(A233,"dddd")='4) Happy Money'!$E$23,WAllowance,0))</f>
        <v>400</v>
      </c>
      <c r="E233" s="8">
        <f>IF(A233="","",IF(B233="N",SUMIF(TMonthly[Day of the Month],DAY(A233),TMonthly[Amount]),SUMIF(TMonthly[Day of the Month],"&gt;="&amp;DAY(A233),TMonthly[Amount])))</f>
        <v>0</v>
      </c>
      <c r="F233" s="8" cm="1">
        <f t="array" ref="F233">IF(A233="","",SUMPRODUCT(--(TYearly[Due Date]&lt;=A233),IF(B233="N",--(TYearly[Day]=DAY(A233)),--(TYearly[Day]&gt;=DAY(A233))),--(IFERROR(MOD(TYearly[Month]-MONTH(A233)+12,12),1)=0),TYearly[Amount]))</f>
        <v>0</v>
      </c>
      <c r="G233" s="8">
        <f>IF(A233="","",SUMIF(TOneTime[Due Date],A233,TOneTime[Amount]))</f>
        <v>0</v>
      </c>
      <c r="H233" s="8" cm="1">
        <f t="array" ref="H233">IF(A233="","",IF(COUNTIF(TOther[Frequency],$H$1)=0,0,SUMPRODUCT(--(IFERROR(MOD(A233-TOther[Start Date],7),1)=0),--(TOther[Frequency]=$H$1),--(TOther[Start Date]&lt;=A233),--(TOther[End Date Calc]&gt;=A233),TOther[Amount])))</f>
        <v>0</v>
      </c>
      <c r="I233" s="8" cm="1">
        <f t="array" ref="I233">IF(A233="","",IF(COUNTIF(TOther[Frequency],$I$1)=0,0,SUMPRODUCT(--(IFERROR(MOD(A233-TOther[Start Date],14),1)=0),--(TOther[Frequency]=$I$1),--(TOther[Start Date]&lt;=A233),--(TOther[End Date Calc]&gt;=A233),TOther[Amount])))</f>
        <v>230</v>
      </c>
      <c r="J233" s="8">
        <f>IF(A233="","",IF(COUNTIF(TOther[Frequency],$J$1)=0,0,IF(OR(DAY(A233)=1,DAY(A233)=15),SUMIFS(TOther[Amount],TOther[Frequency],$J$1,TOther[Start Date],"&lt;="&amp;$A233,TOther[End Date Calc],"&gt;="&amp;A233),0)))</f>
        <v>0</v>
      </c>
      <c r="K233" s="8">
        <f>IF(A233="","",IF(COUNTIF(TOther[Frequency],$K$1)=0,0,IF(A233=(A233-DAY(A233)+1+2*7-WEEKDAY(A233-DAY(A233)+8-4,1)),SUMIFS(TOther[Amount],TOther[Frequency],$K$1,TOther[Start Date],"&lt;="&amp;$A233,TOther[End Date Calc],"&gt;="&amp;A233),0)))</f>
        <v>0</v>
      </c>
      <c r="L233" s="8">
        <f>IF(A233="","",IF(COUNTIF(TOther[Frequency],$L$1)=0,0,IF(A233=(A233-DAY(A233)+1+3*7-WEEKDAY(A233-DAY(A233)+8-4,1)),SUMIFS(TOther[Amount],TOther[Frequency],$L$1,TOther[Start Date],"&lt;="&amp;$A233,TOther[End Date Calc],"&gt;="&amp;A233),0)))</f>
        <v>0</v>
      </c>
      <c r="M233" s="8">
        <f>IF(A233="","",IF(COUNTIF(TOther[Frequency],$M$1)=0,0,IF(A233=(A233-DAY(A233)+1+4*7-WEEKDAY(A233-DAY(A233)+8-4,1)),SUMIFS(TOther[Amount],TOther[Frequency],$M$1,TOther[Start Date],"&lt;="&amp;$A233,TOther[End Date Calc],"&gt;="&amp;A233),0)))</f>
        <v>0</v>
      </c>
      <c r="N233" s="8" cm="1">
        <f t="array" ref="N233">IF(A233="","",IF(COUNTIF(TOther[Frequency],$N$1)=0,0,SUMPRODUCT(--(IFERROR(MOD(A233-TOther[Start Date],28),1)=0),--(TOther[Frequency]=$N$1),--(TOther[Start Date]&lt;=A233),--(TOther[End Date Calc]&gt;=A233),TOther[Amount])))</f>
        <v>0</v>
      </c>
      <c r="O233" s="8" cm="1">
        <f t="array" ref="O233">IF(A233="","",IF(COUNTIF(TOther[Frequency],$O$1)=0,0,SUMPRODUCT(--(IFERROR(MOD(A233-TOther[Start Date],42),1)=0),--(TOther[Frequency]=$O$1),--(TOther[Start Date]&lt;=A233),--(TOther[End Date Calc]&gt;=A233),TOther[Amount])))</f>
        <v>0</v>
      </c>
      <c r="P233" s="8" cm="1">
        <f t="array" ref="P233">IF(A233="","",IF(COUNTIF(TOther[Frequency],$P$1)=0,0,SUMPRODUCT(--(IFERROR(MOD(A233-TOther[Start Date],56),1)=0),--(TOther[Frequency]=$P$1),--(TOther[Start Date]&lt;=A233),--(TOther[End Date Calc]&gt;=A233),TOther[Amount])))</f>
        <v>0</v>
      </c>
      <c r="Q233" s="8">
        <f>IF(A233="","",IF(COUNTIF(TOther[Frequency],$Q$1)=0,0,IF(B233="N",SUMIFS(TOther[Amount],TOther[Frequency],$Q$1,TOther[Start Date],"&lt;="&amp;$A233,TOther[End Date Calc],"&gt;="&amp;A233,TOther[Start Day],DAY(A233)),SUMIFS(TOther[Amount],TOther[Frequency],$Q$1,TOther[Start Date],"&lt;="&amp;$A233,TOther[End Date Calc],"&gt;="&amp;A233,TOther[Start Day],"&gt;="&amp;DAY(A233)))))</f>
        <v>0</v>
      </c>
      <c r="R233" s="8" cm="1">
        <f t="array" ref="R233">IF(A233="","",IF(COUNTIF(TOther[Frequency],R$1)=0,0,SUMPRODUCT(--(TOther[Frequency]=R$1),--(TOther[Start Date]&lt;=A233),--(TOther[End Date Calc]&gt;=A233),IF(B233="N",--(TOther[Start Day]=DAY(A233)),--(TOther[Start Day]&gt;=DAY(A233))),--(IFERROR(MOD(TOther[Start Month]-MONTH(A233)+2,2),1)=0),TOther[Amount])))</f>
        <v>0</v>
      </c>
      <c r="S233" s="8" cm="1">
        <f t="array" ref="S233">IF(A233="","",IF(COUNTIF(TOther[Frequency],S$1)=0,0,SUMPRODUCT(--(TOther[Frequency]=S$1),--(TOther[Start Date]&lt;=A233),--(TOther[End Date Calc]&gt;=A233),IF(B233="N",--(TOther[Start Day]=DAY(A233)),--(TOther[Start Day]&gt;=DAY(A233))),--(IFERROR(MOD(TOther[Start Month]-MONTH(A233)+3,3),1)=0),TOther[Amount])))</f>
        <v>0</v>
      </c>
      <c r="T233" s="8" cm="1">
        <f t="array" ref="T233">IF($A233="","",IF(COUNTIF(TOther[Frequency],T$1)=0,0,SUMPRODUCT(--(TOther[Frequency]=T$1),--(TOther[Start Date]&lt;=$A233),--(TOther[End Date Calc]&gt;=$A233),IF($B233="N",--(TOther[Start Day]=DAY($A233)),--(TOther[Start Day]&gt;=DAY($A233))),--(IFERROR(MOD(TOther[Start Month]-MONTH($A233)+4,4),1)=0),TOther[Amount])))</f>
        <v>0</v>
      </c>
      <c r="U233" s="8" cm="1">
        <f t="array" ref="U233">IF(A233="","",IF(COUNTIF(TOther[Frequency],$U$1)=0,0,SUMPRODUCT(--(TOther[Frequency]=$U$1),--(TOther[Start Date]&lt;=A233),--(TOther[End Date Calc]&gt;=A233),IF(B233="N",--(TOther[Start Day]=DAY(A233)),--(TOther[Start Day]&gt;=DAY(A233))),--(IFERROR(MOD(TOther[Start Month]-MONTH(A233)+6,6),1)=0),TOther[Amount])))</f>
        <v>0</v>
      </c>
      <c r="V233" s="8" cm="1">
        <f t="array" ref="V233">IF(A233="","",IF(COUNTIF(TOther[Frequency],$V$1)=0,0,SUMPRODUCT(--(TOther[Frequency]=$V$1),--(TOther[Start Date]&lt;=A233),--(TOther[End Date Calc]&gt;=A233),IF(B233="N",--(TOther[Start Day]=DAY(A233)),--(TOther[Start Day]&gt;=DAY(A233))),--(IFERROR(MOD(TOther[Start Month]-MONTH(A233)+12,12),1)=0),TOther[Amount])))</f>
        <v>0</v>
      </c>
      <c r="W233" s="8">
        <f>IF(A233="","",SUMIFS(TOther[Amount],TOther[Start Date],A233,TOther[Frequency],$W$1))</f>
        <v>0</v>
      </c>
      <c r="X233" s="9">
        <f t="shared" si="15"/>
        <v>230</v>
      </c>
      <c r="Y233" s="9">
        <f t="shared" si="19"/>
        <v>230</v>
      </c>
      <c r="Z233" s="8" cm="1">
        <f t="array" ref="Z233">IF(A233="","",IF(COUNTIF('2) Income'!$D$13:$D$32,"Weekly")=0,0,SUMPRODUCT(--(IFERROR(MOD(A233-'2) Income'!$F$13:$F$32,7),1)=0),--('2) Income'!$D$13:$D$32="Weekly"),--('2) Income'!$F$13:$F$32&lt;=A233),'2) Income'!$E$13:$E$32)))</f>
        <v>0</v>
      </c>
      <c r="AA233" s="8" cm="1">
        <f t="array" ref="AA233">IF(A233="","",IF(COUNTIF('2) Income'!$D$13:$D$32,"Every Other Week")=0,0,SUMPRODUCT(--(IFERROR(MOD(A233-'2) Income'!$F$13:$F$32,14),1)=0),--('2) Income'!$D$13:$D$32="Every Other Week"),--('2) Income'!$F$13:$F$32&lt;=A233),'2) Income'!$E$13:$E$32)))</f>
        <v>0</v>
      </c>
      <c r="AB233" s="8">
        <f>IF(A233="","",IF(COUNTIF('2) Income'!$D$13:$D$32,"1st and 15th")=0,0,IF(OR(DAY(A233)=1,DAY(A233)=15),SUMIFS('2) Income'!$E$13:$E$32,'2) Income'!$D$13:$D$32,"1st and 15th",'2) Income'!$F$13:$F$32,"&lt;="&amp;$A233),0)))</f>
        <v>0</v>
      </c>
      <c r="AC233" s="8">
        <f>IF(A233="","",IF(COUNTIF('2) Income'!$D$13:$D$32,"2nd Wednesday")=0,0,IF(A233=(A233-DAY(A233)+1+2*7-WEEKDAY(A233-DAY(A233)+8-4,1)),SUMIFS('2) Income'!$E$13:$E$32,'2) Income'!$D$13:$D$32,"2nd Wednesday",'2) Income'!$F$13:$F$32,"&lt;="&amp;$A233),0)))</f>
        <v>0</v>
      </c>
      <c r="AD233" s="8">
        <f>IF(A233="","",IF(COUNTIF('2) Income'!$D$13:$D$32,"3rd Wednesday")=0,0,IF(A233=(A233-DAY(A233)+1+3*7-WEEKDAY(A233-DAY(A233)+8-4,1)),SUMIFS('2) Income'!$E$13:$E$32,'2) Income'!$D$13:$D$32,"3rd Wednesday",'2) Income'!$F$13:$F$32,"&lt;="&amp;$A233),0)))</f>
        <v>0</v>
      </c>
      <c r="AE233" s="8">
        <f>IF(A233="","",IF(COUNTIF('2) Income'!$D$13:$D$32,"4th Wednesday")=0,0,IF(A233=(A233-DAY(A233)+1+4*7-WEEKDAY(A233-DAY(A233)+8-4,1)),SUMIFS('2) Income'!$E$13:$E$32,'2) Income'!$D$13:$D$32,"4th Wednesday",'2) Income'!$F$13:$F$32,"&lt;="&amp;$A233),0)))</f>
        <v>0</v>
      </c>
      <c r="AF233" s="8" cm="1">
        <f t="array" ref="AF233">IF(A233="","",IF(COUNTIF('2) Income'!$D$13:$D$32,"Every 4 Weeks")=0,0,SUMPRODUCT(--(IFERROR(MOD(A233-'2) Income'!$F$13:$F$32,28),1)=0),--('2) Income'!$D$13:$D$32="Every 4 Weeks"),--('2) Income'!$F$13:$F$32&lt;=A233),'2) Income'!$E$13:$E$32)))</f>
        <v>0</v>
      </c>
      <c r="AG233" s="8">
        <f>IF(A233="","",IF(COUNTIF('2) Income'!$D$13:$D$32,"Monthly")=0,0,IF(B233="N",SUMIFS('2) Income'!$E$13:$E$32,'2) Income'!$D$13:$D$32,"monthly",'2) Income'!$F$13:$F$32,"&lt;="&amp;$A233,'2) Income'!$I$13:$I$32,DAY(A233)),SUMIFS('2) Income'!$E$13:$E$32,'2) Income'!$D$13:$D$32,"monthly",'2) Income'!$F$13:$F$32,"&lt;="&amp;$A233,'2) Income'!$I$13:$I$32,"&gt;="&amp;DAY(A233)))))</f>
        <v>0</v>
      </c>
      <c r="AH233" s="8" cm="1">
        <f t="array" ref="AH233">IF(A233="","",IF(COUNTIF('2) Income'!$D$13:$D$32,"Yearly")=0,0,SUMPRODUCT(--('2) Income'!$D$13:$D$32="Yearly"),--('2) Income'!$F$13:$F$32&lt;=A233),IF(B233="N",--('2) Income'!$I$13:$I$32=DAY(A233)),--('2) Income'!$I$13:$I$32&gt;=DAY(A233))),--(IFERROR(MOD('2) Income'!$H$13:$H$32-MONTH(A233)+12,12),1)=0),'2) Income'!$E$13:$E$32)))</f>
        <v>0</v>
      </c>
      <c r="AI233" s="8">
        <f>IF(A233="","",IF(COUNTIF('2) Income'!$D$13:$D$32,"one-time")=0,0,SUMIFS('2) Income'!$E$13:$E$32,'2) Income'!$D$13:$D$32,"one-time",'2) Income'!$F$13:$F$32,"="&amp;$A233)))</f>
        <v>0</v>
      </c>
      <c r="AJ233" s="9">
        <f t="shared" si="16"/>
        <v>0</v>
      </c>
    </row>
    <row r="234" spans="1:36">
      <c r="A234" s="7">
        <f>IF(A233="","",IF(A233+1&lt;='1) Period'!$E$21,A233+1,""))</f>
        <v>45706</v>
      </c>
      <c r="B234" s="7" t="str">
        <f t="shared" si="17"/>
        <v>N</v>
      </c>
      <c r="C234" t="str">
        <f t="shared" si="18"/>
        <v>F</v>
      </c>
      <c r="D234" s="8">
        <f>IF(A234="","",IF(TEXT(A234,"dddd")='4) Happy Money'!$E$23,WAllowance,0))</f>
        <v>0</v>
      </c>
      <c r="E234" s="8">
        <f>IF(A234="","",IF(B234="N",SUMIF(TMonthly[Day of the Month],DAY(A234),TMonthly[Amount]),SUMIF(TMonthly[Day of the Month],"&gt;="&amp;DAY(A234),TMonthly[Amount])))</f>
        <v>0</v>
      </c>
      <c r="F234" s="8" cm="1">
        <f t="array" ref="F234">IF(A234="","",SUMPRODUCT(--(TYearly[Due Date]&lt;=A234),IF(B234="N",--(TYearly[Day]=DAY(A234)),--(TYearly[Day]&gt;=DAY(A234))),--(IFERROR(MOD(TYearly[Month]-MONTH(A234)+12,12),1)=0),TYearly[Amount]))</f>
        <v>0</v>
      </c>
      <c r="G234" s="8">
        <f>IF(A234="","",SUMIF(TOneTime[Due Date],A234,TOneTime[Amount]))</f>
        <v>0</v>
      </c>
      <c r="H234" s="8" cm="1">
        <f t="array" ref="H234">IF(A234="","",IF(COUNTIF(TOther[Frequency],$H$1)=0,0,SUMPRODUCT(--(IFERROR(MOD(A234-TOther[Start Date],7),1)=0),--(TOther[Frequency]=$H$1),--(TOther[Start Date]&lt;=A234),--(TOther[End Date Calc]&gt;=A234),TOther[Amount])))</f>
        <v>0</v>
      </c>
      <c r="I234" s="8" cm="1">
        <f t="array" ref="I234">IF(A234="","",IF(COUNTIF(TOther[Frequency],$I$1)=0,0,SUMPRODUCT(--(IFERROR(MOD(A234-TOther[Start Date],14),1)=0),--(TOther[Frequency]=$I$1),--(TOther[Start Date]&lt;=A234),--(TOther[End Date Calc]&gt;=A234),TOther[Amount])))</f>
        <v>0</v>
      </c>
      <c r="J234" s="8">
        <f>IF(A234="","",IF(COUNTIF(TOther[Frequency],$J$1)=0,0,IF(OR(DAY(A234)=1,DAY(A234)=15),SUMIFS(TOther[Amount],TOther[Frequency],$J$1,TOther[Start Date],"&lt;="&amp;$A234,TOther[End Date Calc],"&gt;="&amp;A234),0)))</f>
        <v>0</v>
      </c>
      <c r="K234" s="8">
        <f>IF(A234="","",IF(COUNTIF(TOther[Frequency],$K$1)=0,0,IF(A234=(A234-DAY(A234)+1+2*7-WEEKDAY(A234-DAY(A234)+8-4,1)),SUMIFS(TOther[Amount],TOther[Frequency],$K$1,TOther[Start Date],"&lt;="&amp;$A234,TOther[End Date Calc],"&gt;="&amp;A234),0)))</f>
        <v>0</v>
      </c>
      <c r="L234" s="8">
        <f>IF(A234="","",IF(COUNTIF(TOther[Frequency],$L$1)=0,0,IF(A234=(A234-DAY(A234)+1+3*7-WEEKDAY(A234-DAY(A234)+8-4,1)),SUMIFS(TOther[Amount],TOther[Frequency],$L$1,TOther[Start Date],"&lt;="&amp;$A234,TOther[End Date Calc],"&gt;="&amp;A234),0)))</f>
        <v>0</v>
      </c>
      <c r="M234" s="8">
        <f>IF(A234="","",IF(COUNTIF(TOther[Frequency],$M$1)=0,0,IF(A234=(A234-DAY(A234)+1+4*7-WEEKDAY(A234-DAY(A234)+8-4,1)),SUMIFS(TOther[Amount],TOther[Frequency],$M$1,TOther[Start Date],"&lt;="&amp;$A234,TOther[End Date Calc],"&gt;="&amp;A234),0)))</f>
        <v>0</v>
      </c>
      <c r="N234" s="8" cm="1">
        <f t="array" ref="N234">IF(A234="","",IF(COUNTIF(TOther[Frequency],$N$1)=0,0,SUMPRODUCT(--(IFERROR(MOD(A234-TOther[Start Date],28),1)=0),--(TOther[Frequency]=$N$1),--(TOther[Start Date]&lt;=A234),--(TOther[End Date Calc]&gt;=A234),TOther[Amount])))</f>
        <v>0</v>
      </c>
      <c r="O234" s="8" cm="1">
        <f t="array" ref="O234">IF(A234="","",IF(COUNTIF(TOther[Frequency],$O$1)=0,0,SUMPRODUCT(--(IFERROR(MOD(A234-TOther[Start Date],42),1)=0),--(TOther[Frequency]=$O$1),--(TOther[Start Date]&lt;=A234),--(TOther[End Date Calc]&gt;=A234),TOther[Amount])))</f>
        <v>0</v>
      </c>
      <c r="P234" s="8" cm="1">
        <f t="array" ref="P234">IF(A234="","",IF(COUNTIF(TOther[Frequency],$P$1)=0,0,SUMPRODUCT(--(IFERROR(MOD(A234-TOther[Start Date],56),1)=0),--(TOther[Frequency]=$P$1),--(TOther[Start Date]&lt;=A234),--(TOther[End Date Calc]&gt;=A234),TOther[Amount])))</f>
        <v>0</v>
      </c>
      <c r="Q234" s="8">
        <f>IF(A234="","",IF(COUNTIF(TOther[Frequency],$Q$1)=0,0,IF(B234="N",SUMIFS(TOther[Amount],TOther[Frequency],$Q$1,TOther[Start Date],"&lt;="&amp;$A234,TOther[End Date Calc],"&gt;="&amp;A234,TOther[Start Day],DAY(A234)),SUMIFS(TOther[Amount],TOther[Frequency],$Q$1,TOther[Start Date],"&lt;="&amp;$A234,TOther[End Date Calc],"&gt;="&amp;A234,TOther[Start Day],"&gt;="&amp;DAY(A234)))))</f>
        <v>0</v>
      </c>
      <c r="R234" s="8" cm="1">
        <f t="array" ref="R234">IF(A234="","",IF(COUNTIF(TOther[Frequency],R$1)=0,0,SUMPRODUCT(--(TOther[Frequency]=R$1),--(TOther[Start Date]&lt;=A234),--(TOther[End Date Calc]&gt;=A234),IF(B234="N",--(TOther[Start Day]=DAY(A234)),--(TOther[Start Day]&gt;=DAY(A234))),--(IFERROR(MOD(TOther[Start Month]-MONTH(A234)+2,2),1)=0),TOther[Amount])))</f>
        <v>0</v>
      </c>
      <c r="S234" s="8" cm="1">
        <f t="array" ref="S234">IF(A234="","",IF(COUNTIF(TOther[Frequency],S$1)=0,0,SUMPRODUCT(--(TOther[Frequency]=S$1),--(TOther[Start Date]&lt;=A234),--(TOther[End Date Calc]&gt;=A234),IF(B234="N",--(TOther[Start Day]=DAY(A234)),--(TOther[Start Day]&gt;=DAY(A234))),--(IFERROR(MOD(TOther[Start Month]-MONTH(A234)+3,3),1)=0),TOther[Amount])))</f>
        <v>0</v>
      </c>
      <c r="T234" s="8" cm="1">
        <f t="array" ref="T234">IF($A234="","",IF(COUNTIF(TOther[Frequency],T$1)=0,0,SUMPRODUCT(--(TOther[Frequency]=T$1),--(TOther[Start Date]&lt;=$A234),--(TOther[End Date Calc]&gt;=$A234),IF($B234="N",--(TOther[Start Day]=DAY($A234)),--(TOther[Start Day]&gt;=DAY($A234))),--(IFERROR(MOD(TOther[Start Month]-MONTH($A234)+4,4),1)=0),TOther[Amount])))</f>
        <v>0</v>
      </c>
      <c r="U234" s="8" cm="1">
        <f t="array" ref="U234">IF(A234="","",IF(COUNTIF(TOther[Frequency],$U$1)=0,0,SUMPRODUCT(--(TOther[Frequency]=$U$1),--(TOther[Start Date]&lt;=A234),--(TOther[End Date Calc]&gt;=A234),IF(B234="N",--(TOther[Start Day]=DAY(A234)),--(TOther[Start Day]&gt;=DAY(A234))),--(IFERROR(MOD(TOther[Start Month]-MONTH(A234)+6,6),1)=0),TOther[Amount])))</f>
        <v>0</v>
      </c>
      <c r="V234" s="8" cm="1">
        <f t="array" ref="V234">IF(A234="","",IF(COUNTIF(TOther[Frequency],$V$1)=0,0,SUMPRODUCT(--(TOther[Frequency]=$V$1),--(TOther[Start Date]&lt;=A234),--(TOther[End Date Calc]&gt;=A234),IF(B234="N",--(TOther[Start Day]=DAY(A234)),--(TOther[Start Day]&gt;=DAY(A234))),--(IFERROR(MOD(TOther[Start Month]-MONTH(A234)+12,12),1)=0),TOther[Amount])))</f>
        <v>0</v>
      </c>
      <c r="W234" s="8">
        <f>IF(A234="","",SUMIFS(TOther[Amount],TOther[Start Date],A234,TOther[Frequency],$W$1))</f>
        <v>0</v>
      </c>
      <c r="X234" s="9">
        <f t="shared" si="15"/>
        <v>0</v>
      </c>
      <c r="Y234" s="9">
        <f t="shared" si="19"/>
        <v>0</v>
      </c>
      <c r="Z234" s="8" cm="1">
        <f t="array" ref="Z234">IF(A234="","",IF(COUNTIF('2) Income'!$D$13:$D$32,"Weekly")=0,0,SUMPRODUCT(--(IFERROR(MOD(A234-'2) Income'!$F$13:$F$32,7),1)=0),--('2) Income'!$D$13:$D$32="Weekly"),--('2) Income'!$F$13:$F$32&lt;=A234),'2) Income'!$E$13:$E$32)))</f>
        <v>0</v>
      </c>
      <c r="AA234" s="8" cm="1">
        <f t="array" ref="AA234">IF(A234="","",IF(COUNTIF('2) Income'!$D$13:$D$32,"Every Other Week")=0,0,SUMPRODUCT(--(IFERROR(MOD(A234-'2) Income'!$F$13:$F$32,14),1)=0),--('2) Income'!$D$13:$D$32="Every Other Week"),--('2) Income'!$F$13:$F$32&lt;=A234),'2) Income'!$E$13:$E$32)))</f>
        <v>0</v>
      </c>
      <c r="AB234" s="8">
        <f>IF(A234="","",IF(COUNTIF('2) Income'!$D$13:$D$32,"1st and 15th")=0,0,IF(OR(DAY(A234)=1,DAY(A234)=15),SUMIFS('2) Income'!$E$13:$E$32,'2) Income'!$D$13:$D$32,"1st and 15th",'2) Income'!$F$13:$F$32,"&lt;="&amp;$A234),0)))</f>
        <v>0</v>
      </c>
      <c r="AC234" s="8">
        <f>IF(A234="","",IF(COUNTIF('2) Income'!$D$13:$D$32,"2nd Wednesday")=0,0,IF(A234=(A234-DAY(A234)+1+2*7-WEEKDAY(A234-DAY(A234)+8-4,1)),SUMIFS('2) Income'!$E$13:$E$32,'2) Income'!$D$13:$D$32,"2nd Wednesday",'2) Income'!$F$13:$F$32,"&lt;="&amp;$A234),0)))</f>
        <v>0</v>
      </c>
      <c r="AD234" s="8">
        <f>IF(A234="","",IF(COUNTIF('2) Income'!$D$13:$D$32,"3rd Wednesday")=0,0,IF(A234=(A234-DAY(A234)+1+3*7-WEEKDAY(A234-DAY(A234)+8-4,1)),SUMIFS('2) Income'!$E$13:$E$32,'2) Income'!$D$13:$D$32,"3rd Wednesday",'2) Income'!$F$13:$F$32,"&lt;="&amp;$A234),0)))</f>
        <v>0</v>
      </c>
      <c r="AE234" s="8">
        <f>IF(A234="","",IF(COUNTIF('2) Income'!$D$13:$D$32,"4th Wednesday")=0,0,IF(A234=(A234-DAY(A234)+1+4*7-WEEKDAY(A234-DAY(A234)+8-4,1)),SUMIFS('2) Income'!$E$13:$E$32,'2) Income'!$D$13:$D$32,"4th Wednesday",'2) Income'!$F$13:$F$32,"&lt;="&amp;$A234),0)))</f>
        <v>0</v>
      </c>
      <c r="AF234" s="8" cm="1">
        <f t="array" ref="AF234">IF(A234="","",IF(COUNTIF('2) Income'!$D$13:$D$32,"Every 4 Weeks")=0,0,SUMPRODUCT(--(IFERROR(MOD(A234-'2) Income'!$F$13:$F$32,28),1)=0),--('2) Income'!$D$13:$D$32="Every 4 Weeks"),--('2) Income'!$F$13:$F$32&lt;=A234),'2) Income'!$E$13:$E$32)))</f>
        <v>0</v>
      </c>
      <c r="AG234" s="8">
        <f>IF(A234="","",IF(COUNTIF('2) Income'!$D$13:$D$32,"Monthly")=0,0,IF(B234="N",SUMIFS('2) Income'!$E$13:$E$32,'2) Income'!$D$13:$D$32,"monthly",'2) Income'!$F$13:$F$32,"&lt;="&amp;$A234,'2) Income'!$I$13:$I$32,DAY(A234)),SUMIFS('2) Income'!$E$13:$E$32,'2) Income'!$D$13:$D$32,"monthly",'2) Income'!$F$13:$F$32,"&lt;="&amp;$A234,'2) Income'!$I$13:$I$32,"&gt;="&amp;DAY(A234)))))</f>
        <v>0</v>
      </c>
      <c r="AH234" s="8" cm="1">
        <f t="array" ref="AH234">IF(A234="","",IF(COUNTIF('2) Income'!$D$13:$D$32,"Yearly")=0,0,SUMPRODUCT(--('2) Income'!$D$13:$D$32="Yearly"),--('2) Income'!$F$13:$F$32&lt;=A234),IF(B234="N",--('2) Income'!$I$13:$I$32=DAY(A234)),--('2) Income'!$I$13:$I$32&gt;=DAY(A234))),--(IFERROR(MOD('2) Income'!$H$13:$H$32-MONTH(A234)+12,12),1)=0),'2) Income'!$E$13:$E$32)))</f>
        <v>0</v>
      </c>
      <c r="AI234" s="8">
        <f>IF(A234="","",IF(COUNTIF('2) Income'!$D$13:$D$32,"one-time")=0,0,SUMIFS('2) Income'!$E$13:$E$32,'2) Income'!$D$13:$D$32,"one-time",'2) Income'!$F$13:$F$32,"="&amp;$A234)))</f>
        <v>0</v>
      </c>
      <c r="AJ234" s="9">
        <f t="shared" si="16"/>
        <v>0</v>
      </c>
    </row>
    <row r="235" spans="1:36">
      <c r="A235" s="7">
        <f>IF(A234="","",IF(A234+1&lt;='1) Period'!$E$21,A234+1,""))</f>
        <v>45707</v>
      </c>
      <c r="B235" s="7" t="str">
        <f t="shared" si="17"/>
        <v>N</v>
      </c>
      <c r="C235" t="str">
        <f t="shared" si="18"/>
        <v>F</v>
      </c>
      <c r="D235" s="8">
        <f>IF(A235="","",IF(TEXT(A235,"dddd")='4) Happy Money'!$E$23,WAllowance,0))</f>
        <v>0</v>
      </c>
      <c r="E235" s="8">
        <f>IF(A235="","",IF(B235="N",SUMIF(TMonthly[Day of the Month],DAY(A235),TMonthly[Amount]),SUMIF(TMonthly[Day of the Month],"&gt;="&amp;DAY(A235),TMonthly[Amount])))</f>
        <v>0</v>
      </c>
      <c r="F235" s="8" cm="1">
        <f t="array" ref="F235">IF(A235="","",SUMPRODUCT(--(TYearly[Due Date]&lt;=A235),IF(B235="N",--(TYearly[Day]=DAY(A235)),--(TYearly[Day]&gt;=DAY(A235))),--(IFERROR(MOD(TYearly[Month]-MONTH(A235)+12,12),1)=0),TYearly[Amount]))</f>
        <v>0</v>
      </c>
      <c r="G235" s="8">
        <f>IF(A235="","",SUMIF(TOneTime[Due Date],A235,TOneTime[Amount]))</f>
        <v>0</v>
      </c>
      <c r="H235" s="8" cm="1">
        <f t="array" ref="H235">IF(A235="","",IF(COUNTIF(TOther[Frequency],$H$1)=0,0,SUMPRODUCT(--(IFERROR(MOD(A235-TOther[Start Date],7),1)=0),--(TOther[Frequency]=$H$1),--(TOther[Start Date]&lt;=A235),--(TOther[End Date Calc]&gt;=A235),TOther[Amount])))</f>
        <v>0</v>
      </c>
      <c r="I235" s="8" cm="1">
        <f t="array" ref="I235">IF(A235="","",IF(COUNTIF(TOther[Frequency],$I$1)=0,0,SUMPRODUCT(--(IFERROR(MOD(A235-TOther[Start Date],14),1)=0),--(TOther[Frequency]=$I$1),--(TOther[Start Date]&lt;=A235),--(TOther[End Date Calc]&gt;=A235),TOther[Amount])))</f>
        <v>0</v>
      </c>
      <c r="J235" s="8">
        <f>IF(A235="","",IF(COUNTIF(TOther[Frequency],$J$1)=0,0,IF(OR(DAY(A235)=1,DAY(A235)=15),SUMIFS(TOther[Amount],TOther[Frequency],$J$1,TOther[Start Date],"&lt;="&amp;$A235,TOther[End Date Calc],"&gt;="&amp;A235),0)))</f>
        <v>0</v>
      </c>
      <c r="K235" s="8">
        <f>IF(A235="","",IF(COUNTIF(TOther[Frequency],$K$1)=0,0,IF(A235=(A235-DAY(A235)+1+2*7-WEEKDAY(A235-DAY(A235)+8-4,1)),SUMIFS(TOther[Amount],TOther[Frequency],$K$1,TOther[Start Date],"&lt;="&amp;$A235,TOther[End Date Calc],"&gt;="&amp;A235),0)))</f>
        <v>0</v>
      </c>
      <c r="L235" s="8">
        <f>IF(A235="","",IF(COUNTIF(TOther[Frequency],$L$1)=0,0,IF(A235=(A235-DAY(A235)+1+3*7-WEEKDAY(A235-DAY(A235)+8-4,1)),SUMIFS(TOther[Amount],TOther[Frequency],$L$1,TOther[Start Date],"&lt;="&amp;$A235,TOther[End Date Calc],"&gt;="&amp;A235),0)))</f>
        <v>0</v>
      </c>
      <c r="M235" s="8">
        <f>IF(A235="","",IF(COUNTIF(TOther[Frequency],$M$1)=0,0,IF(A235=(A235-DAY(A235)+1+4*7-WEEKDAY(A235-DAY(A235)+8-4,1)),SUMIFS(TOther[Amount],TOther[Frequency],$M$1,TOther[Start Date],"&lt;="&amp;$A235,TOther[End Date Calc],"&gt;="&amp;A235),0)))</f>
        <v>0</v>
      </c>
      <c r="N235" s="8" cm="1">
        <f t="array" ref="N235">IF(A235="","",IF(COUNTIF(TOther[Frequency],$N$1)=0,0,SUMPRODUCT(--(IFERROR(MOD(A235-TOther[Start Date],28),1)=0),--(TOther[Frequency]=$N$1),--(TOther[Start Date]&lt;=A235),--(TOther[End Date Calc]&gt;=A235),TOther[Amount])))</f>
        <v>0</v>
      </c>
      <c r="O235" s="8" cm="1">
        <f t="array" ref="O235">IF(A235="","",IF(COUNTIF(TOther[Frequency],$O$1)=0,0,SUMPRODUCT(--(IFERROR(MOD(A235-TOther[Start Date],42),1)=0),--(TOther[Frequency]=$O$1),--(TOther[Start Date]&lt;=A235),--(TOther[End Date Calc]&gt;=A235),TOther[Amount])))</f>
        <v>0</v>
      </c>
      <c r="P235" s="8" cm="1">
        <f t="array" ref="P235">IF(A235="","",IF(COUNTIF(TOther[Frequency],$P$1)=0,0,SUMPRODUCT(--(IFERROR(MOD(A235-TOther[Start Date],56),1)=0),--(TOther[Frequency]=$P$1),--(TOther[Start Date]&lt;=A235),--(TOther[End Date Calc]&gt;=A235),TOther[Amount])))</f>
        <v>0</v>
      </c>
      <c r="Q235" s="8">
        <f>IF(A235="","",IF(COUNTIF(TOther[Frequency],$Q$1)=0,0,IF(B235="N",SUMIFS(TOther[Amount],TOther[Frequency],$Q$1,TOther[Start Date],"&lt;="&amp;$A235,TOther[End Date Calc],"&gt;="&amp;A235,TOther[Start Day],DAY(A235)),SUMIFS(TOther[Amount],TOther[Frequency],$Q$1,TOther[Start Date],"&lt;="&amp;$A235,TOther[End Date Calc],"&gt;="&amp;A235,TOther[Start Day],"&gt;="&amp;DAY(A235)))))</f>
        <v>0</v>
      </c>
      <c r="R235" s="8" cm="1">
        <f t="array" ref="R235">IF(A235="","",IF(COUNTIF(TOther[Frequency],R$1)=0,0,SUMPRODUCT(--(TOther[Frequency]=R$1),--(TOther[Start Date]&lt;=A235),--(TOther[End Date Calc]&gt;=A235),IF(B235="N",--(TOther[Start Day]=DAY(A235)),--(TOther[Start Day]&gt;=DAY(A235))),--(IFERROR(MOD(TOther[Start Month]-MONTH(A235)+2,2),1)=0),TOther[Amount])))</f>
        <v>0</v>
      </c>
      <c r="S235" s="8" cm="1">
        <f t="array" ref="S235">IF(A235="","",IF(COUNTIF(TOther[Frequency],S$1)=0,0,SUMPRODUCT(--(TOther[Frequency]=S$1),--(TOther[Start Date]&lt;=A235),--(TOther[End Date Calc]&gt;=A235),IF(B235="N",--(TOther[Start Day]=DAY(A235)),--(TOther[Start Day]&gt;=DAY(A235))),--(IFERROR(MOD(TOther[Start Month]-MONTH(A235)+3,3),1)=0),TOther[Amount])))</f>
        <v>0</v>
      </c>
      <c r="T235" s="8" cm="1">
        <f t="array" ref="T235">IF($A235="","",IF(COUNTIF(TOther[Frequency],T$1)=0,0,SUMPRODUCT(--(TOther[Frequency]=T$1),--(TOther[Start Date]&lt;=$A235),--(TOther[End Date Calc]&gt;=$A235),IF($B235="N",--(TOther[Start Day]=DAY($A235)),--(TOther[Start Day]&gt;=DAY($A235))),--(IFERROR(MOD(TOther[Start Month]-MONTH($A235)+4,4),1)=0),TOther[Amount])))</f>
        <v>0</v>
      </c>
      <c r="U235" s="8" cm="1">
        <f t="array" ref="U235">IF(A235="","",IF(COUNTIF(TOther[Frequency],$U$1)=0,0,SUMPRODUCT(--(TOther[Frequency]=$U$1),--(TOther[Start Date]&lt;=A235),--(TOther[End Date Calc]&gt;=A235),IF(B235="N",--(TOther[Start Day]=DAY(A235)),--(TOther[Start Day]&gt;=DAY(A235))),--(IFERROR(MOD(TOther[Start Month]-MONTH(A235)+6,6),1)=0),TOther[Amount])))</f>
        <v>0</v>
      </c>
      <c r="V235" s="8" cm="1">
        <f t="array" ref="V235">IF(A235="","",IF(COUNTIF(TOther[Frequency],$V$1)=0,0,SUMPRODUCT(--(TOther[Frequency]=$V$1),--(TOther[Start Date]&lt;=A235),--(TOther[End Date Calc]&gt;=A235),IF(B235="N",--(TOther[Start Day]=DAY(A235)),--(TOther[Start Day]&gt;=DAY(A235))),--(IFERROR(MOD(TOther[Start Month]-MONTH(A235)+12,12),1)=0),TOther[Amount])))</f>
        <v>0</v>
      </c>
      <c r="W235" s="8">
        <f>IF(A235="","",SUMIFS(TOther[Amount],TOther[Start Date],A235,TOther[Frequency],$W$1))</f>
        <v>0</v>
      </c>
      <c r="X235" s="9">
        <f t="shared" si="15"/>
        <v>0</v>
      </c>
      <c r="Y235" s="9">
        <f t="shared" si="19"/>
        <v>0</v>
      </c>
      <c r="Z235" s="8" cm="1">
        <f t="array" ref="Z235">IF(A235="","",IF(COUNTIF('2) Income'!$D$13:$D$32,"Weekly")=0,0,SUMPRODUCT(--(IFERROR(MOD(A235-'2) Income'!$F$13:$F$32,7),1)=0),--('2) Income'!$D$13:$D$32="Weekly"),--('2) Income'!$F$13:$F$32&lt;=A235),'2) Income'!$E$13:$E$32)))</f>
        <v>0</v>
      </c>
      <c r="AA235" s="8" cm="1">
        <f t="array" ref="AA235">IF(A235="","",IF(COUNTIF('2) Income'!$D$13:$D$32,"Every Other Week")=0,0,SUMPRODUCT(--(IFERROR(MOD(A235-'2) Income'!$F$13:$F$32,14),1)=0),--('2) Income'!$D$13:$D$32="Every Other Week"),--('2) Income'!$F$13:$F$32&lt;=A235),'2) Income'!$E$13:$E$32)))</f>
        <v>0</v>
      </c>
      <c r="AB235" s="8">
        <f>IF(A235="","",IF(COUNTIF('2) Income'!$D$13:$D$32,"1st and 15th")=0,0,IF(OR(DAY(A235)=1,DAY(A235)=15),SUMIFS('2) Income'!$E$13:$E$32,'2) Income'!$D$13:$D$32,"1st and 15th",'2) Income'!$F$13:$F$32,"&lt;="&amp;$A235),0)))</f>
        <v>0</v>
      </c>
      <c r="AC235" s="8">
        <f>IF(A235="","",IF(COUNTIF('2) Income'!$D$13:$D$32,"2nd Wednesday")=0,0,IF(A235=(A235-DAY(A235)+1+2*7-WEEKDAY(A235-DAY(A235)+8-4,1)),SUMIFS('2) Income'!$E$13:$E$32,'2) Income'!$D$13:$D$32,"2nd Wednesday",'2) Income'!$F$13:$F$32,"&lt;="&amp;$A235),0)))</f>
        <v>0</v>
      </c>
      <c r="AD235" s="8">
        <f>IF(A235="","",IF(COUNTIF('2) Income'!$D$13:$D$32,"3rd Wednesday")=0,0,IF(A235=(A235-DAY(A235)+1+3*7-WEEKDAY(A235-DAY(A235)+8-4,1)),SUMIFS('2) Income'!$E$13:$E$32,'2) Income'!$D$13:$D$32,"3rd Wednesday",'2) Income'!$F$13:$F$32,"&lt;="&amp;$A235),0)))</f>
        <v>0</v>
      </c>
      <c r="AE235" s="8">
        <f>IF(A235="","",IF(COUNTIF('2) Income'!$D$13:$D$32,"4th Wednesday")=0,0,IF(A235=(A235-DAY(A235)+1+4*7-WEEKDAY(A235-DAY(A235)+8-4,1)),SUMIFS('2) Income'!$E$13:$E$32,'2) Income'!$D$13:$D$32,"4th Wednesday",'2) Income'!$F$13:$F$32,"&lt;="&amp;$A235),0)))</f>
        <v>0</v>
      </c>
      <c r="AF235" s="8" cm="1">
        <f t="array" ref="AF235">IF(A235="","",IF(COUNTIF('2) Income'!$D$13:$D$32,"Every 4 Weeks")=0,0,SUMPRODUCT(--(IFERROR(MOD(A235-'2) Income'!$F$13:$F$32,28),1)=0),--('2) Income'!$D$13:$D$32="Every 4 Weeks"),--('2) Income'!$F$13:$F$32&lt;=A235),'2) Income'!$E$13:$E$32)))</f>
        <v>0</v>
      </c>
      <c r="AG235" s="8">
        <f>IF(A235="","",IF(COUNTIF('2) Income'!$D$13:$D$32,"Monthly")=0,0,IF(B235="N",SUMIFS('2) Income'!$E$13:$E$32,'2) Income'!$D$13:$D$32,"monthly",'2) Income'!$F$13:$F$32,"&lt;="&amp;$A235,'2) Income'!$I$13:$I$32,DAY(A235)),SUMIFS('2) Income'!$E$13:$E$32,'2) Income'!$D$13:$D$32,"monthly",'2) Income'!$F$13:$F$32,"&lt;="&amp;$A235,'2) Income'!$I$13:$I$32,"&gt;="&amp;DAY(A235)))))</f>
        <v>0</v>
      </c>
      <c r="AH235" s="8" cm="1">
        <f t="array" ref="AH235">IF(A235="","",IF(COUNTIF('2) Income'!$D$13:$D$32,"Yearly")=0,0,SUMPRODUCT(--('2) Income'!$D$13:$D$32="Yearly"),--('2) Income'!$F$13:$F$32&lt;=A235),IF(B235="N",--('2) Income'!$I$13:$I$32=DAY(A235)),--('2) Income'!$I$13:$I$32&gt;=DAY(A235))),--(IFERROR(MOD('2) Income'!$H$13:$H$32-MONTH(A235)+12,12),1)=0),'2) Income'!$E$13:$E$32)))</f>
        <v>0</v>
      </c>
      <c r="AI235" s="8">
        <f>IF(A235="","",IF(COUNTIF('2) Income'!$D$13:$D$32,"one-time")=0,0,SUMIFS('2) Income'!$E$13:$E$32,'2) Income'!$D$13:$D$32,"one-time",'2) Income'!$F$13:$F$32,"="&amp;$A235)))</f>
        <v>0</v>
      </c>
      <c r="AJ235" s="9">
        <f t="shared" si="16"/>
        <v>0</v>
      </c>
    </row>
    <row r="236" spans="1:36">
      <c r="A236" s="7">
        <f>IF(A235="","",IF(A235+1&lt;='1) Period'!$E$21,A235+1,""))</f>
        <v>45708</v>
      </c>
      <c r="B236" s="7" t="str">
        <f t="shared" si="17"/>
        <v>N</v>
      </c>
      <c r="C236" t="str">
        <f t="shared" si="18"/>
        <v>F</v>
      </c>
      <c r="D236" s="8">
        <f>IF(A236="","",IF(TEXT(A236,"dddd")='4) Happy Money'!$E$23,WAllowance,0))</f>
        <v>0</v>
      </c>
      <c r="E236" s="8">
        <f>IF(A236="","",IF(B236="N",SUMIF(TMonthly[Day of the Month],DAY(A236),TMonthly[Amount]),SUMIF(TMonthly[Day of the Month],"&gt;="&amp;DAY(A236),TMonthly[Amount])))</f>
        <v>0</v>
      </c>
      <c r="F236" s="8" cm="1">
        <f t="array" ref="F236">IF(A236="","",SUMPRODUCT(--(TYearly[Due Date]&lt;=A236),IF(B236="N",--(TYearly[Day]=DAY(A236)),--(TYearly[Day]&gt;=DAY(A236))),--(IFERROR(MOD(TYearly[Month]-MONTH(A236)+12,12),1)=0),TYearly[Amount]))</f>
        <v>0</v>
      </c>
      <c r="G236" s="8">
        <f>IF(A236="","",SUMIF(TOneTime[Due Date],A236,TOneTime[Amount]))</f>
        <v>0</v>
      </c>
      <c r="H236" s="8" cm="1">
        <f t="array" ref="H236">IF(A236="","",IF(COUNTIF(TOther[Frequency],$H$1)=0,0,SUMPRODUCT(--(IFERROR(MOD(A236-TOther[Start Date],7),1)=0),--(TOther[Frequency]=$H$1),--(TOther[Start Date]&lt;=A236),--(TOther[End Date Calc]&gt;=A236),TOther[Amount])))</f>
        <v>0</v>
      </c>
      <c r="I236" s="8" cm="1">
        <f t="array" ref="I236">IF(A236="","",IF(COUNTIF(TOther[Frequency],$I$1)=0,0,SUMPRODUCT(--(IFERROR(MOD(A236-TOther[Start Date],14),1)=0),--(TOther[Frequency]=$I$1),--(TOther[Start Date]&lt;=A236),--(TOther[End Date Calc]&gt;=A236),TOther[Amount])))</f>
        <v>0</v>
      </c>
      <c r="J236" s="8">
        <f>IF(A236="","",IF(COUNTIF(TOther[Frequency],$J$1)=0,0,IF(OR(DAY(A236)=1,DAY(A236)=15),SUMIFS(TOther[Amount],TOther[Frequency],$J$1,TOther[Start Date],"&lt;="&amp;$A236,TOther[End Date Calc],"&gt;="&amp;A236),0)))</f>
        <v>0</v>
      </c>
      <c r="K236" s="8">
        <f>IF(A236="","",IF(COUNTIF(TOther[Frequency],$K$1)=0,0,IF(A236=(A236-DAY(A236)+1+2*7-WEEKDAY(A236-DAY(A236)+8-4,1)),SUMIFS(TOther[Amount],TOther[Frequency],$K$1,TOther[Start Date],"&lt;="&amp;$A236,TOther[End Date Calc],"&gt;="&amp;A236),0)))</f>
        <v>0</v>
      </c>
      <c r="L236" s="8">
        <f>IF(A236="","",IF(COUNTIF(TOther[Frequency],$L$1)=0,0,IF(A236=(A236-DAY(A236)+1+3*7-WEEKDAY(A236-DAY(A236)+8-4,1)),SUMIFS(TOther[Amount],TOther[Frequency],$L$1,TOther[Start Date],"&lt;="&amp;$A236,TOther[End Date Calc],"&gt;="&amp;A236),0)))</f>
        <v>0</v>
      </c>
      <c r="M236" s="8">
        <f>IF(A236="","",IF(COUNTIF(TOther[Frequency],$M$1)=0,0,IF(A236=(A236-DAY(A236)+1+4*7-WEEKDAY(A236-DAY(A236)+8-4,1)),SUMIFS(TOther[Amount],TOther[Frequency],$M$1,TOther[Start Date],"&lt;="&amp;$A236,TOther[End Date Calc],"&gt;="&amp;A236),0)))</f>
        <v>0</v>
      </c>
      <c r="N236" s="8" cm="1">
        <f t="array" ref="N236">IF(A236="","",IF(COUNTIF(TOther[Frequency],$N$1)=0,0,SUMPRODUCT(--(IFERROR(MOD(A236-TOther[Start Date],28),1)=0),--(TOther[Frequency]=$N$1),--(TOther[Start Date]&lt;=A236),--(TOther[End Date Calc]&gt;=A236),TOther[Amount])))</f>
        <v>0</v>
      </c>
      <c r="O236" s="8" cm="1">
        <f t="array" ref="O236">IF(A236="","",IF(COUNTIF(TOther[Frequency],$O$1)=0,0,SUMPRODUCT(--(IFERROR(MOD(A236-TOther[Start Date],42),1)=0),--(TOther[Frequency]=$O$1),--(TOther[Start Date]&lt;=A236),--(TOther[End Date Calc]&gt;=A236),TOther[Amount])))</f>
        <v>0</v>
      </c>
      <c r="P236" s="8" cm="1">
        <f t="array" ref="P236">IF(A236="","",IF(COUNTIF(TOther[Frequency],$P$1)=0,0,SUMPRODUCT(--(IFERROR(MOD(A236-TOther[Start Date],56),1)=0),--(TOther[Frequency]=$P$1),--(TOther[Start Date]&lt;=A236),--(TOther[End Date Calc]&gt;=A236),TOther[Amount])))</f>
        <v>0</v>
      </c>
      <c r="Q236" s="8">
        <f>IF(A236="","",IF(COUNTIF(TOther[Frequency],$Q$1)=0,0,IF(B236="N",SUMIFS(TOther[Amount],TOther[Frequency],$Q$1,TOther[Start Date],"&lt;="&amp;$A236,TOther[End Date Calc],"&gt;="&amp;A236,TOther[Start Day],DAY(A236)),SUMIFS(TOther[Amount],TOther[Frequency],$Q$1,TOther[Start Date],"&lt;="&amp;$A236,TOther[End Date Calc],"&gt;="&amp;A236,TOther[Start Day],"&gt;="&amp;DAY(A236)))))</f>
        <v>0</v>
      </c>
      <c r="R236" s="8" cm="1">
        <f t="array" ref="R236">IF(A236="","",IF(COUNTIF(TOther[Frequency],R$1)=0,0,SUMPRODUCT(--(TOther[Frequency]=R$1),--(TOther[Start Date]&lt;=A236),--(TOther[End Date Calc]&gt;=A236),IF(B236="N",--(TOther[Start Day]=DAY(A236)),--(TOther[Start Day]&gt;=DAY(A236))),--(IFERROR(MOD(TOther[Start Month]-MONTH(A236)+2,2),1)=0),TOther[Amount])))</f>
        <v>0</v>
      </c>
      <c r="S236" s="8" cm="1">
        <f t="array" ref="S236">IF(A236="","",IF(COUNTIF(TOther[Frequency],S$1)=0,0,SUMPRODUCT(--(TOther[Frequency]=S$1),--(TOther[Start Date]&lt;=A236),--(TOther[End Date Calc]&gt;=A236),IF(B236="N",--(TOther[Start Day]=DAY(A236)),--(TOther[Start Day]&gt;=DAY(A236))),--(IFERROR(MOD(TOther[Start Month]-MONTH(A236)+3,3),1)=0),TOther[Amount])))</f>
        <v>0</v>
      </c>
      <c r="T236" s="8" cm="1">
        <f t="array" ref="T236">IF($A236="","",IF(COUNTIF(TOther[Frequency],T$1)=0,0,SUMPRODUCT(--(TOther[Frequency]=T$1),--(TOther[Start Date]&lt;=$A236),--(TOther[End Date Calc]&gt;=$A236),IF($B236="N",--(TOther[Start Day]=DAY($A236)),--(TOther[Start Day]&gt;=DAY($A236))),--(IFERROR(MOD(TOther[Start Month]-MONTH($A236)+4,4),1)=0),TOther[Amount])))</f>
        <v>0</v>
      </c>
      <c r="U236" s="8" cm="1">
        <f t="array" ref="U236">IF(A236="","",IF(COUNTIF(TOther[Frequency],$U$1)=0,0,SUMPRODUCT(--(TOther[Frequency]=$U$1),--(TOther[Start Date]&lt;=A236),--(TOther[End Date Calc]&gt;=A236),IF(B236="N",--(TOther[Start Day]=DAY(A236)),--(TOther[Start Day]&gt;=DAY(A236))),--(IFERROR(MOD(TOther[Start Month]-MONTH(A236)+6,6),1)=0),TOther[Amount])))</f>
        <v>0</v>
      </c>
      <c r="V236" s="8" cm="1">
        <f t="array" ref="V236">IF(A236="","",IF(COUNTIF(TOther[Frequency],$V$1)=0,0,SUMPRODUCT(--(TOther[Frequency]=$V$1),--(TOther[Start Date]&lt;=A236),--(TOther[End Date Calc]&gt;=A236),IF(B236="N",--(TOther[Start Day]=DAY(A236)),--(TOther[Start Day]&gt;=DAY(A236))),--(IFERROR(MOD(TOther[Start Month]-MONTH(A236)+12,12),1)=0),TOther[Amount])))</f>
        <v>0</v>
      </c>
      <c r="W236" s="8">
        <f>IF(A236="","",SUMIFS(TOther[Amount],TOther[Start Date],A236,TOther[Frequency],$W$1))</f>
        <v>0</v>
      </c>
      <c r="X236" s="9">
        <f t="shared" si="15"/>
        <v>0</v>
      </c>
      <c r="Y236" s="9">
        <f t="shared" si="19"/>
        <v>0</v>
      </c>
      <c r="Z236" s="8" cm="1">
        <f t="array" ref="Z236">IF(A236="","",IF(COUNTIF('2) Income'!$D$13:$D$32,"Weekly")=0,0,SUMPRODUCT(--(IFERROR(MOD(A236-'2) Income'!$F$13:$F$32,7),1)=0),--('2) Income'!$D$13:$D$32="Weekly"),--('2) Income'!$F$13:$F$32&lt;=A236),'2) Income'!$E$13:$E$32)))</f>
        <v>0</v>
      </c>
      <c r="AA236" s="8" cm="1">
        <f t="array" ref="AA236">IF(A236="","",IF(COUNTIF('2) Income'!$D$13:$D$32,"Every Other Week")=0,0,SUMPRODUCT(--(IFERROR(MOD(A236-'2) Income'!$F$13:$F$32,14),1)=0),--('2) Income'!$D$13:$D$32="Every Other Week"),--('2) Income'!$F$13:$F$32&lt;=A236),'2) Income'!$E$13:$E$32)))</f>
        <v>0</v>
      </c>
      <c r="AB236" s="8">
        <f>IF(A236="","",IF(COUNTIF('2) Income'!$D$13:$D$32,"1st and 15th")=0,0,IF(OR(DAY(A236)=1,DAY(A236)=15),SUMIFS('2) Income'!$E$13:$E$32,'2) Income'!$D$13:$D$32,"1st and 15th",'2) Income'!$F$13:$F$32,"&lt;="&amp;$A236),0)))</f>
        <v>0</v>
      </c>
      <c r="AC236" s="8">
        <f>IF(A236="","",IF(COUNTIF('2) Income'!$D$13:$D$32,"2nd Wednesday")=0,0,IF(A236=(A236-DAY(A236)+1+2*7-WEEKDAY(A236-DAY(A236)+8-4,1)),SUMIFS('2) Income'!$E$13:$E$32,'2) Income'!$D$13:$D$32,"2nd Wednesday",'2) Income'!$F$13:$F$32,"&lt;="&amp;$A236),0)))</f>
        <v>0</v>
      </c>
      <c r="AD236" s="8">
        <f>IF(A236="","",IF(COUNTIF('2) Income'!$D$13:$D$32,"3rd Wednesday")=0,0,IF(A236=(A236-DAY(A236)+1+3*7-WEEKDAY(A236-DAY(A236)+8-4,1)),SUMIFS('2) Income'!$E$13:$E$32,'2) Income'!$D$13:$D$32,"3rd Wednesday",'2) Income'!$F$13:$F$32,"&lt;="&amp;$A236),0)))</f>
        <v>0</v>
      </c>
      <c r="AE236" s="8">
        <f>IF(A236="","",IF(COUNTIF('2) Income'!$D$13:$D$32,"4th Wednesday")=0,0,IF(A236=(A236-DAY(A236)+1+4*7-WEEKDAY(A236-DAY(A236)+8-4,1)),SUMIFS('2) Income'!$E$13:$E$32,'2) Income'!$D$13:$D$32,"4th Wednesday",'2) Income'!$F$13:$F$32,"&lt;="&amp;$A236),0)))</f>
        <v>0</v>
      </c>
      <c r="AF236" s="8" cm="1">
        <f t="array" ref="AF236">IF(A236="","",IF(COUNTIF('2) Income'!$D$13:$D$32,"Every 4 Weeks")=0,0,SUMPRODUCT(--(IFERROR(MOD(A236-'2) Income'!$F$13:$F$32,28),1)=0),--('2) Income'!$D$13:$D$32="Every 4 Weeks"),--('2) Income'!$F$13:$F$32&lt;=A236),'2) Income'!$E$13:$E$32)))</f>
        <v>0</v>
      </c>
      <c r="AG236" s="8">
        <f>IF(A236="","",IF(COUNTIF('2) Income'!$D$13:$D$32,"Monthly")=0,0,IF(B236="N",SUMIFS('2) Income'!$E$13:$E$32,'2) Income'!$D$13:$D$32,"monthly",'2) Income'!$F$13:$F$32,"&lt;="&amp;$A236,'2) Income'!$I$13:$I$32,DAY(A236)),SUMIFS('2) Income'!$E$13:$E$32,'2) Income'!$D$13:$D$32,"monthly",'2) Income'!$F$13:$F$32,"&lt;="&amp;$A236,'2) Income'!$I$13:$I$32,"&gt;="&amp;DAY(A236)))))</f>
        <v>0</v>
      </c>
      <c r="AH236" s="8" cm="1">
        <f t="array" ref="AH236">IF(A236="","",IF(COUNTIF('2) Income'!$D$13:$D$32,"Yearly")=0,0,SUMPRODUCT(--('2) Income'!$D$13:$D$32="Yearly"),--('2) Income'!$F$13:$F$32&lt;=A236),IF(B236="N",--('2) Income'!$I$13:$I$32=DAY(A236)),--('2) Income'!$I$13:$I$32&gt;=DAY(A236))),--(IFERROR(MOD('2) Income'!$H$13:$H$32-MONTH(A236)+12,12),1)=0),'2) Income'!$E$13:$E$32)))</f>
        <v>0</v>
      </c>
      <c r="AI236" s="8">
        <f>IF(A236="","",IF(COUNTIF('2) Income'!$D$13:$D$32,"one-time")=0,0,SUMIFS('2) Income'!$E$13:$E$32,'2) Income'!$D$13:$D$32,"one-time",'2) Income'!$F$13:$F$32,"="&amp;$A236)))</f>
        <v>0</v>
      </c>
      <c r="AJ236" s="9">
        <f t="shared" si="16"/>
        <v>0</v>
      </c>
    </row>
    <row r="237" spans="1:36">
      <c r="A237" s="7">
        <f>IF(A236="","",IF(A236+1&lt;='1) Period'!$E$21,A236+1,""))</f>
        <v>45709</v>
      </c>
      <c r="B237" s="7" t="str">
        <f t="shared" si="17"/>
        <v>N</v>
      </c>
      <c r="C237" t="str">
        <f t="shared" si="18"/>
        <v>F</v>
      </c>
      <c r="D237" s="8">
        <f>IF(A237="","",IF(TEXT(A237,"dddd")='4) Happy Money'!$E$23,WAllowance,0))</f>
        <v>0</v>
      </c>
      <c r="E237" s="8">
        <f>IF(A237="","",IF(B237="N",SUMIF(TMonthly[Day of the Month],DAY(A237),TMonthly[Amount]),SUMIF(TMonthly[Day of the Month],"&gt;="&amp;DAY(A237),TMonthly[Amount])))</f>
        <v>0</v>
      </c>
      <c r="F237" s="8" cm="1">
        <f t="array" ref="F237">IF(A237="","",SUMPRODUCT(--(TYearly[Due Date]&lt;=A237),IF(B237="N",--(TYearly[Day]=DAY(A237)),--(TYearly[Day]&gt;=DAY(A237))),--(IFERROR(MOD(TYearly[Month]-MONTH(A237)+12,12),1)=0),TYearly[Amount]))</f>
        <v>0</v>
      </c>
      <c r="G237" s="8">
        <f>IF(A237="","",SUMIF(TOneTime[Due Date],A237,TOneTime[Amount]))</f>
        <v>0</v>
      </c>
      <c r="H237" s="8" cm="1">
        <f t="array" ref="H237">IF(A237="","",IF(COUNTIF(TOther[Frequency],$H$1)=0,0,SUMPRODUCT(--(IFERROR(MOD(A237-TOther[Start Date],7),1)=0),--(TOther[Frequency]=$H$1),--(TOther[Start Date]&lt;=A237),--(TOther[End Date Calc]&gt;=A237),TOther[Amount])))</f>
        <v>0</v>
      </c>
      <c r="I237" s="8" cm="1">
        <f t="array" ref="I237">IF(A237="","",IF(COUNTIF(TOther[Frequency],$I$1)=0,0,SUMPRODUCT(--(IFERROR(MOD(A237-TOther[Start Date],14),1)=0),--(TOther[Frequency]=$I$1),--(TOther[Start Date]&lt;=A237),--(TOther[End Date Calc]&gt;=A237),TOther[Amount])))</f>
        <v>0</v>
      </c>
      <c r="J237" s="8">
        <f>IF(A237="","",IF(COUNTIF(TOther[Frequency],$J$1)=0,0,IF(OR(DAY(A237)=1,DAY(A237)=15),SUMIFS(TOther[Amount],TOther[Frequency],$J$1,TOther[Start Date],"&lt;="&amp;$A237,TOther[End Date Calc],"&gt;="&amp;A237),0)))</f>
        <v>0</v>
      </c>
      <c r="K237" s="8">
        <f>IF(A237="","",IF(COUNTIF(TOther[Frequency],$K$1)=0,0,IF(A237=(A237-DAY(A237)+1+2*7-WEEKDAY(A237-DAY(A237)+8-4,1)),SUMIFS(TOther[Amount],TOther[Frequency],$K$1,TOther[Start Date],"&lt;="&amp;$A237,TOther[End Date Calc],"&gt;="&amp;A237),0)))</f>
        <v>0</v>
      </c>
      <c r="L237" s="8">
        <f>IF(A237="","",IF(COUNTIF(TOther[Frequency],$L$1)=0,0,IF(A237=(A237-DAY(A237)+1+3*7-WEEKDAY(A237-DAY(A237)+8-4,1)),SUMIFS(TOther[Amount],TOther[Frequency],$L$1,TOther[Start Date],"&lt;="&amp;$A237,TOther[End Date Calc],"&gt;="&amp;A237),0)))</f>
        <v>0</v>
      </c>
      <c r="M237" s="8">
        <f>IF(A237="","",IF(COUNTIF(TOther[Frequency],$M$1)=0,0,IF(A237=(A237-DAY(A237)+1+4*7-WEEKDAY(A237-DAY(A237)+8-4,1)),SUMIFS(TOther[Amount],TOther[Frequency],$M$1,TOther[Start Date],"&lt;="&amp;$A237,TOther[End Date Calc],"&gt;="&amp;A237),0)))</f>
        <v>0</v>
      </c>
      <c r="N237" s="8" cm="1">
        <f t="array" ref="N237">IF(A237="","",IF(COUNTIF(TOther[Frequency],$N$1)=0,0,SUMPRODUCT(--(IFERROR(MOD(A237-TOther[Start Date],28),1)=0),--(TOther[Frequency]=$N$1),--(TOther[Start Date]&lt;=A237),--(TOther[End Date Calc]&gt;=A237),TOther[Amount])))</f>
        <v>0</v>
      </c>
      <c r="O237" s="8" cm="1">
        <f t="array" ref="O237">IF(A237="","",IF(COUNTIF(TOther[Frequency],$O$1)=0,0,SUMPRODUCT(--(IFERROR(MOD(A237-TOther[Start Date],42),1)=0),--(TOther[Frequency]=$O$1),--(TOther[Start Date]&lt;=A237),--(TOther[End Date Calc]&gt;=A237),TOther[Amount])))</f>
        <v>0</v>
      </c>
      <c r="P237" s="8" cm="1">
        <f t="array" ref="P237">IF(A237="","",IF(COUNTIF(TOther[Frequency],$P$1)=0,0,SUMPRODUCT(--(IFERROR(MOD(A237-TOther[Start Date],56),1)=0),--(TOther[Frequency]=$P$1),--(TOther[Start Date]&lt;=A237),--(TOther[End Date Calc]&gt;=A237),TOther[Amount])))</f>
        <v>0</v>
      </c>
      <c r="Q237" s="8">
        <f>IF(A237="","",IF(COUNTIF(TOther[Frequency],$Q$1)=0,0,IF(B237="N",SUMIFS(TOther[Amount],TOther[Frequency],$Q$1,TOther[Start Date],"&lt;="&amp;$A237,TOther[End Date Calc],"&gt;="&amp;A237,TOther[Start Day],DAY(A237)),SUMIFS(TOther[Amount],TOther[Frequency],$Q$1,TOther[Start Date],"&lt;="&amp;$A237,TOther[End Date Calc],"&gt;="&amp;A237,TOther[Start Day],"&gt;="&amp;DAY(A237)))))</f>
        <v>0</v>
      </c>
      <c r="R237" s="8" cm="1">
        <f t="array" ref="R237">IF(A237="","",IF(COUNTIF(TOther[Frequency],R$1)=0,0,SUMPRODUCT(--(TOther[Frequency]=R$1),--(TOther[Start Date]&lt;=A237),--(TOther[End Date Calc]&gt;=A237),IF(B237="N",--(TOther[Start Day]=DAY(A237)),--(TOther[Start Day]&gt;=DAY(A237))),--(IFERROR(MOD(TOther[Start Month]-MONTH(A237)+2,2),1)=0),TOther[Amount])))</f>
        <v>0</v>
      </c>
      <c r="S237" s="8" cm="1">
        <f t="array" ref="S237">IF(A237="","",IF(COUNTIF(TOther[Frequency],S$1)=0,0,SUMPRODUCT(--(TOther[Frequency]=S$1),--(TOther[Start Date]&lt;=A237),--(TOther[End Date Calc]&gt;=A237),IF(B237="N",--(TOther[Start Day]=DAY(A237)),--(TOther[Start Day]&gt;=DAY(A237))),--(IFERROR(MOD(TOther[Start Month]-MONTH(A237)+3,3),1)=0),TOther[Amount])))</f>
        <v>0</v>
      </c>
      <c r="T237" s="8" cm="1">
        <f t="array" ref="T237">IF($A237="","",IF(COUNTIF(TOther[Frequency],T$1)=0,0,SUMPRODUCT(--(TOther[Frequency]=T$1),--(TOther[Start Date]&lt;=$A237),--(TOther[End Date Calc]&gt;=$A237),IF($B237="N",--(TOther[Start Day]=DAY($A237)),--(TOther[Start Day]&gt;=DAY($A237))),--(IFERROR(MOD(TOther[Start Month]-MONTH($A237)+4,4),1)=0),TOther[Amount])))</f>
        <v>0</v>
      </c>
      <c r="U237" s="8" cm="1">
        <f t="array" ref="U237">IF(A237="","",IF(COUNTIF(TOther[Frequency],$U$1)=0,0,SUMPRODUCT(--(TOther[Frequency]=$U$1),--(TOther[Start Date]&lt;=A237),--(TOther[End Date Calc]&gt;=A237),IF(B237="N",--(TOther[Start Day]=DAY(A237)),--(TOther[Start Day]&gt;=DAY(A237))),--(IFERROR(MOD(TOther[Start Month]-MONTH(A237)+6,6),1)=0),TOther[Amount])))</f>
        <v>0</v>
      </c>
      <c r="V237" s="8" cm="1">
        <f t="array" ref="V237">IF(A237="","",IF(COUNTIF(TOther[Frequency],$V$1)=0,0,SUMPRODUCT(--(TOther[Frequency]=$V$1),--(TOther[Start Date]&lt;=A237),--(TOther[End Date Calc]&gt;=A237),IF(B237="N",--(TOther[Start Day]=DAY(A237)),--(TOther[Start Day]&gt;=DAY(A237))),--(IFERROR(MOD(TOther[Start Month]-MONTH(A237)+12,12),1)=0),TOther[Amount])))</f>
        <v>0</v>
      </c>
      <c r="W237" s="8">
        <f>IF(A237="","",SUMIFS(TOther[Amount],TOther[Start Date],A237,TOther[Frequency],$W$1))</f>
        <v>0</v>
      </c>
      <c r="X237" s="9">
        <f t="shared" si="15"/>
        <v>0</v>
      </c>
      <c r="Y237" s="9">
        <f t="shared" si="19"/>
        <v>0</v>
      </c>
      <c r="Z237" s="8" cm="1">
        <f t="array" ref="Z237">IF(A237="","",IF(COUNTIF('2) Income'!$D$13:$D$32,"Weekly")=0,0,SUMPRODUCT(--(IFERROR(MOD(A237-'2) Income'!$F$13:$F$32,7),1)=0),--('2) Income'!$D$13:$D$32="Weekly"),--('2) Income'!$F$13:$F$32&lt;=A237),'2) Income'!$E$13:$E$32)))</f>
        <v>0</v>
      </c>
      <c r="AA237" s="8" cm="1">
        <f t="array" ref="AA237">IF(A237="","",IF(COUNTIF('2) Income'!$D$13:$D$32,"Every Other Week")=0,0,SUMPRODUCT(--(IFERROR(MOD(A237-'2) Income'!$F$13:$F$32,14),1)=0),--('2) Income'!$D$13:$D$32="Every Other Week"),--('2) Income'!$F$13:$F$32&lt;=A237),'2) Income'!$E$13:$E$32)))</f>
        <v>0</v>
      </c>
      <c r="AB237" s="8">
        <f>IF(A237="","",IF(COUNTIF('2) Income'!$D$13:$D$32,"1st and 15th")=0,0,IF(OR(DAY(A237)=1,DAY(A237)=15),SUMIFS('2) Income'!$E$13:$E$32,'2) Income'!$D$13:$D$32,"1st and 15th",'2) Income'!$F$13:$F$32,"&lt;="&amp;$A237),0)))</f>
        <v>0</v>
      </c>
      <c r="AC237" s="8">
        <f>IF(A237="","",IF(COUNTIF('2) Income'!$D$13:$D$32,"2nd Wednesday")=0,0,IF(A237=(A237-DAY(A237)+1+2*7-WEEKDAY(A237-DAY(A237)+8-4,1)),SUMIFS('2) Income'!$E$13:$E$32,'2) Income'!$D$13:$D$32,"2nd Wednesday",'2) Income'!$F$13:$F$32,"&lt;="&amp;$A237),0)))</f>
        <v>0</v>
      </c>
      <c r="AD237" s="8">
        <f>IF(A237="","",IF(COUNTIF('2) Income'!$D$13:$D$32,"3rd Wednesday")=0,0,IF(A237=(A237-DAY(A237)+1+3*7-WEEKDAY(A237-DAY(A237)+8-4,1)),SUMIFS('2) Income'!$E$13:$E$32,'2) Income'!$D$13:$D$32,"3rd Wednesday",'2) Income'!$F$13:$F$32,"&lt;="&amp;$A237),0)))</f>
        <v>0</v>
      </c>
      <c r="AE237" s="8">
        <f>IF(A237="","",IF(COUNTIF('2) Income'!$D$13:$D$32,"4th Wednesday")=0,0,IF(A237=(A237-DAY(A237)+1+4*7-WEEKDAY(A237-DAY(A237)+8-4,1)),SUMIFS('2) Income'!$E$13:$E$32,'2) Income'!$D$13:$D$32,"4th Wednesday",'2) Income'!$F$13:$F$32,"&lt;="&amp;$A237),0)))</f>
        <v>0</v>
      </c>
      <c r="AF237" s="8" cm="1">
        <f t="array" ref="AF237">IF(A237="","",IF(COUNTIF('2) Income'!$D$13:$D$32,"Every 4 Weeks")=0,0,SUMPRODUCT(--(IFERROR(MOD(A237-'2) Income'!$F$13:$F$32,28),1)=0),--('2) Income'!$D$13:$D$32="Every 4 Weeks"),--('2) Income'!$F$13:$F$32&lt;=A237),'2) Income'!$E$13:$E$32)))</f>
        <v>0</v>
      </c>
      <c r="AG237" s="8">
        <f>IF(A237="","",IF(COUNTIF('2) Income'!$D$13:$D$32,"Monthly")=0,0,IF(B237="N",SUMIFS('2) Income'!$E$13:$E$32,'2) Income'!$D$13:$D$32,"monthly",'2) Income'!$F$13:$F$32,"&lt;="&amp;$A237,'2) Income'!$I$13:$I$32,DAY(A237)),SUMIFS('2) Income'!$E$13:$E$32,'2) Income'!$D$13:$D$32,"monthly",'2) Income'!$F$13:$F$32,"&lt;="&amp;$A237,'2) Income'!$I$13:$I$32,"&gt;="&amp;DAY(A237)))))</f>
        <v>0</v>
      </c>
      <c r="AH237" s="8" cm="1">
        <f t="array" ref="AH237">IF(A237="","",IF(COUNTIF('2) Income'!$D$13:$D$32,"Yearly")=0,0,SUMPRODUCT(--('2) Income'!$D$13:$D$32="Yearly"),--('2) Income'!$F$13:$F$32&lt;=A237),IF(B237="N",--('2) Income'!$I$13:$I$32=DAY(A237)),--('2) Income'!$I$13:$I$32&gt;=DAY(A237))),--(IFERROR(MOD('2) Income'!$H$13:$H$32-MONTH(A237)+12,12),1)=0),'2) Income'!$E$13:$E$32)))</f>
        <v>0</v>
      </c>
      <c r="AI237" s="8">
        <f>IF(A237="","",IF(COUNTIF('2) Income'!$D$13:$D$32,"one-time")=0,0,SUMIFS('2) Income'!$E$13:$E$32,'2) Income'!$D$13:$D$32,"one-time",'2) Income'!$F$13:$F$32,"="&amp;$A237)))</f>
        <v>0</v>
      </c>
      <c r="AJ237" s="9">
        <f t="shared" si="16"/>
        <v>0</v>
      </c>
    </row>
    <row r="238" spans="1:36">
      <c r="A238" s="7">
        <f>IF(A237="","",IF(A237+1&lt;='1) Period'!$E$21,A237+1,""))</f>
        <v>45710</v>
      </c>
      <c r="B238" s="7" t="str">
        <f t="shared" si="17"/>
        <v>N</v>
      </c>
      <c r="C238" t="str">
        <f t="shared" si="18"/>
        <v>Y</v>
      </c>
      <c r="D238" s="8">
        <f>IF(A238="","",IF(TEXT(A238,"dddd")='4) Happy Money'!$E$23,WAllowance,0))</f>
        <v>0</v>
      </c>
      <c r="E238" s="8">
        <f>IF(A238="","",IF(B238="N",SUMIF(TMonthly[Day of the Month],DAY(A238),TMonthly[Amount]),SUMIF(TMonthly[Day of the Month],"&gt;="&amp;DAY(A238),TMonthly[Amount])))</f>
        <v>0</v>
      </c>
      <c r="F238" s="8" cm="1">
        <f t="array" ref="F238">IF(A238="","",SUMPRODUCT(--(TYearly[Due Date]&lt;=A238),IF(B238="N",--(TYearly[Day]=DAY(A238)),--(TYearly[Day]&gt;=DAY(A238))),--(IFERROR(MOD(TYearly[Month]-MONTH(A238)+12,12),1)=0),TYearly[Amount]))</f>
        <v>0</v>
      </c>
      <c r="G238" s="8">
        <f>IF(A238="","",SUMIF(TOneTime[Due Date],A238,TOneTime[Amount]))</f>
        <v>0</v>
      </c>
      <c r="H238" s="8" cm="1">
        <f t="array" ref="H238">IF(A238="","",IF(COUNTIF(TOther[Frequency],$H$1)=0,0,SUMPRODUCT(--(IFERROR(MOD(A238-TOther[Start Date],7),1)=0),--(TOther[Frequency]=$H$1),--(TOther[Start Date]&lt;=A238),--(TOther[End Date Calc]&gt;=A238),TOther[Amount])))</f>
        <v>0</v>
      </c>
      <c r="I238" s="8" cm="1">
        <f t="array" ref="I238">IF(A238="","",IF(COUNTIF(TOther[Frequency],$I$1)=0,0,SUMPRODUCT(--(IFERROR(MOD(A238-TOther[Start Date],14),1)=0),--(TOther[Frequency]=$I$1),--(TOther[Start Date]&lt;=A238),--(TOther[End Date Calc]&gt;=A238),TOther[Amount])))</f>
        <v>0</v>
      </c>
      <c r="J238" s="8">
        <f>IF(A238="","",IF(COUNTIF(TOther[Frequency],$J$1)=0,0,IF(OR(DAY(A238)=1,DAY(A238)=15),SUMIFS(TOther[Amount],TOther[Frequency],$J$1,TOther[Start Date],"&lt;="&amp;$A238,TOther[End Date Calc],"&gt;="&amp;A238),0)))</f>
        <v>0</v>
      </c>
      <c r="K238" s="8">
        <f>IF(A238="","",IF(COUNTIF(TOther[Frequency],$K$1)=0,0,IF(A238=(A238-DAY(A238)+1+2*7-WEEKDAY(A238-DAY(A238)+8-4,1)),SUMIFS(TOther[Amount],TOther[Frequency],$K$1,TOther[Start Date],"&lt;="&amp;$A238,TOther[End Date Calc],"&gt;="&amp;A238),0)))</f>
        <v>0</v>
      </c>
      <c r="L238" s="8">
        <f>IF(A238="","",IF(COUNTIF(TOther[Frequency],$L$1)=0,0,IF(A238=(A238-DAY(A238)+1+3*7-WEEKDAY(A238-DAY(A238)+8-4,1)),SUMIFS(TOther[Amount],TOther[Frequency],$L$1,TOther[Start Date],"&lt;="&amp;$A238,TOther[End Date Calc],"&gt;="&amp;A238),0)))</f>
        <v>0</v>
      </c>
      <c r="M238" s="8">
        <f>IF(A238="","",IF(COUNTIF(TOther[Frequency],$M$1)=0,0,IF(A238=(A238-DAY(A238)+1+4*7-WEEKDAY(A238-DAY(A238)+8-4,1)),SUMIFS(TOther[Amount],TOther[Frequency],$M$1,TOther[Start Date],"&lt;="&amp;$A238,TOther[End Date Calc],"&gt;="&amp;A238),0)))</f>
        <v>0</v>
      </c>
      <c r="N238" s="8" cm="1">
        <f t="array" ref="N238">IF(A238="","",IF(COUNTIF(TOther[Frequency],$N$1)=0,0,SUMPRODUCT(--(IFERROR(MOD(A238-TOther[Start Date],28),1)=0),--(TOther[Frequency]=$N$1),--(TOther[Start Date]&lt;=A238),--(TOther[End Date Calc]&gt;=A238),TOther[Amount])))</f>
        <v>0</v>
      </c>
      <c r="O238" s="8" cm="1">
        <f t="array" ref="O238">IF(A238="","",IF(COUNTIF(TOther[Frequency],$O$1)=0,0,SUMPRODUCT(--(IFERROR(MOD(A238-TOther[Start Date],42),1)=0),--(TOther[Frequency]=$O$1),--(TOther[Start Date]&lt;=A238),--(TOther[End Date Calc]&gt;=A238),TOther[Amount])))</f>
        <v>0</v>
      </c>
      <c r="P238" s="8" cm="1">
        <f t="array" ref="P238">IF(A238="","",IF(COUNTIF(TOther[Frequency],$P$1)=0,0,SUMPRODUCT(--(IFERROR(MOD(A238-TOther[Start Date],56),1)=0),--(TOther[Frequency]=$P$1),--(TOther[Start Date]&lt;=A238),--(TOther[End Date Calc]&gt;=A238),TOther[Amount])))</f>
        <v>0</v>
      </c>
      <c r="Q238" s="8">
        <f>IF(A238="","",IF(COUNTIF(TOther[Frequency],$Q$1)=0,0,IF(B238="N",SUMIFS(TOther[Amount],TOther[Frequency],$Q$1,TOther[Start Date],"&lt;="&amp;$A238,TOther[End Date Calc],"&gt;="&amp;A238,TOther[Start Day],DAY(A238)),SUMIFS(TOther[Amount],TOther[Frequency],$Q$1,TOther[Start Date],"&lt;="&amp;$A238,TOther[End Date Calc],"&gt;="&amp;A238,TOther[Start Day],"&gt;="&amp;DAY(A238)))))</f>
        <v>0</v>
      </c>
      <c r="R238" s="8" cm="1">
        <f t="array" ref="R238">IF(A238="","",IF(COUNTIF(TOther[Frequency],R$1)=0,0,SUMPRODUCT(--(TOther[Frequency]=R$1),--(TOther[Start Date]&lt;=A238),--(TOther[End Date Calc]&gt;=A238),IF(B238="N",--(TOther[Start Day]=DAY(A238)),--(TOther[Start Day]&gt;=DAY(A238))),--(IFERROR(MOD(TOther[Start Month]-MONTH(A238)+2,2),1)=0),TOther[Amount])))</f>
        <v>0</v>
      </c>
      <c r="S238" s="8" cm="1">
        <f t="array" ref="S238">IF(A238="","",IF(COUNTIF(TOther[Frequency],S$1)=0,0,SUMPRODUCT(--(TOther[Frequency]=S$1),--(TOther[Start Date]&lt;=A238),--(TOther[End Date Calc]&gt;=A238),IF(B238="N",--(TOther[Start Day]=DAY(A238)),--(TOther[Start Day]&gt;=DAY(A238))),--(IFERROR(MOD(TOther[Start Month]-MONTH(A238)+3,3),1)=0),TOther[Amount])))</f>
        <v>0</v>
      </c>
      <c r="T238" s="8" cm="1">
        <f t="array" ref="T238">IF($A238="","",IF(COUNTIF(TOther[Frequency],T$1)=0,0,SUMPRODUCT(--(TOther[Frequency]=T$1),--(TOther[Start Date]&lt;=$A238),--(TOther[End Date Calc]&gt;=$A238),IF($B238="N",--(TOther[Start Day]=DAY($A238)),--(TOther[Start Day]&gt;=DAY($A238))),--(IFERROR(MOD(TOther[Start Month]-MONTH($A238)+4,4),1)=0),TOther[Amount])))</f>
        <v>0</v>
      </c>
      <c r="U238" s="8" cm="1">
        <f t="array" ref="U238">IF(A238="","",IF(COUNTIF(TOther[Frequency],$U$1)=0,0,SUMPRODUCT(--(TOther[Frequency]=$U$1),--(TOther[Start Date]&lt;=A238),--(TOther[End Date Calc]&gt;=A238),IF(B238="N",--(TOther[Start Day]=DAY(A238)),--(TOther[Start Day]&gt;=DAY(A238))),--(IFERROR(MOD(TOther[Start Month]-MONTH(A238)+6,6),1)=0),TOther[Amount])))</f>
        <v>0</v>
      </c>
      <c r="V238" s="8" cm="1">
        <f t="array" ref="V238">IF(A238="","",IF(COUNTIF(TOther[Frequency],$V$1)=0,0,SUMPRODUCT(--(TOther[Frequency]=$V$1),--(TOther[Start Date]&lt;=A238),--(TOther[End Date Calc]&gt;=A238),IF(B238="N",--(TOther[Start Day]=DAY(A238)),--(TOther[Start Day]&gt;=DAY(A238))),--(IFERROR(MOD(TOther[Start Month]-MONTH(A238)+12,12),1)=0),TOther[Amount])))</f>
        <v>0</v>
      </c>
      <c r="W238" s="8">
        <f>IF(A238="","",SUMIFS(TOther[Amount],TOther[Start Date],A238,TOther[Frequency],$W$1))</f>
        <v>0</v>
      </c>
      <c r="X238" s="9">
        <f t="shared" si="15"/>
        <v>0</v>
      </c>
      <c r="Y238" s="9">
        <f t="shared" si="19"/>
        <v>0</v>
      </c>
      <c r="Z238" s="8" cm="1">
        <f t="array" ref="Z238">IF(A238="","",IF(COUNTIF('2) Income'!$D$13:$D$32,"Weekly")=0,0,SUMPRODUCT(--(IFERROR(MOD(A238-'2) Income'!$F$13:$F$32,7),1)=0),--('2) Income'!$D$13:$D$32="Weekly"),--('2) Income'!$F$13:$F$32&lt;=A238),'2) Income'!$E$13:$E$32)))</f>
        <v>0</v>
      </c>
      <c r="AA238" s="8" cm="1">
        <f t="array" ref="AA238">IF(A238="","",IF(COUNTIF('2) Income'!$D$13:$D$32,"Every Other Week")=0,0,SUMPRODUCT(--(IFERROR(MOD(A238-'2) Income'!$F$13:$F$32,14),1)=0),--('2) Income'!$D$13:$D$32="Every Other Week"),--('2) Income'!$F$13:$F$32&lt;=A238),'2) Income'!$E$13:$E$32)))</f>
        <v>0</v>
      </c>
      <c r="AB238" s="8">
        <f>IF(A238="","",IF(COUNTIF('2) Income'!$D$13:$D$32,"1st and 15th")=0,0,IF(OR(DAY(A238)=1,DAY(A238)=15),SUMIFS('2) Income'!$E$13:$E$32,'2) Income'!$D$13:$D$32,"1st and 15th",'2) Income'!$F$13:$F$32,"&lt;="&amp;$A238),0)))</f>
        <v>0</v>
      </c>
      <c r="AC238" s="8">
        <f>IF(A238="","",IF(COUNTIF('2) Income'!$D$13:$D$32,"2nd Wednesday")=0,0,IF(A238=(A238-DAY(A238)+1+2*7-WEEKDAY(A238-DAY(A238)+8-4,1)),SUMIFS('2) Income'!$E$13:$E$32,'2) Income'!$D$13:$D$32,"2nd Wednesday",'2) Income'!$F$13:$F$32,"&lt;="&amp;$A238),0)))</f>
        <v>0</v>
      </c>
      <c r="AD238" s="8">
        <f>IF(A238="","",IF(COUNTIF('2) Income'!$D$13:$D$32,"3rd Wednesday")=0,0,IF(A238=(A238-DAY(A238)+1+3*7-WEEKDAY(A238-DAY(A238)+8-4,1)),SUMIFS('2) Income'!$E$13:$E$32,'2) Income'!$D$13:$D$32,"3rd Wednesday",'2) Income'!$F$13:$F$32,"&lt;="&amp;$A238),0)))</f>
        <v>0</v>
      </c>
      <c r="AE238" s="8">
        <f>IF(A238="","",IF(COUNTIF('2) Income'!$D$13:$D$32,"4th Wednesday")=0,0,IF(A238=(A238-DAY(A238)+1+4*7-WEEKDAY(A238-DAY(A238)+8-4,1)),SUMIFS('2) Income'!$E$13:$E$32,'2) Income'!$D$13:$D$32,"4th Wednesday",'2) Income'!$F$13:$F$32,"&lt;="&amp;$A238),0)))</f>
        <v>0</v>
      </c>
      <c r="AF238" s="8" cm="1">
        <f t="array" ref="AF238">IF(A238="","",IF(COUNTIF('2) Income'!$D$13:$D$32,"Every 4 Weeks")=0,0,SUMPRODUCT(--(IFERROR(MOD(A238-'2) Income'!$F$13:$F$32,28),1)=0),--('2) Income'!$D$13:$D$32="Every 4 Weeks"),--('2) Income'!$F$13:$F$32&lt;=A238),'2) Income'!$E$13:$E$32)))</f>
        <v>0</v>
      </c>
      <c r="AG238" s="8">
        <f>IF(A238="","",IF(COUNTIF('2) Income'!$D$13:$D$32,"Monthly")=0,0,IF(B238="N",SUMIFS('2) Income'!$E$13:$E$32,'2) Income'!$D$13:$D$32,"monthly",'2) Income'!$F$13:$F$32,"&lt;="&amp;$A238,'2) Income'!$I$13:$I$32,DAY(A238)),SUMIFS('2) Income'!$E$13:$E$32,'2) Income'!$D$13:$D$32,"monthly",'2) Income'!$F$13:$F$32,"&lt;="&amp;$A238,'2) Income'!$I$13:$I$32,"&gt;="&amp;DAY(A238)))))</f>
        <v>0</v>
      </c>
      <c r="AH238" s="8" cm="1">
        <f t="array" ref="AH238">IF(A238="","",IF(COUNTIF('2) Income'!$D$13:$D$32,"Yearly")=0,0,SUMPRODUCT(--('2) Income'!$D$13:$D$32="Yearly"),--('2) Income'!$F$13:$F$32&lt;=A238),IF(B238="N",--('2) Income'!$I$13:$I$32=DAY(A238)),--('2) Income'!$I$13:$I$32&gt;=DAY(A238))),--(IFERROR(MOD('2) Income'!$H$13:$H$32-MONTH(A238)+12,12),1)=0),'2) Income'!$E$13:$E$32)))</f>
        <v>0</v>
      </c>
      <c r="AI238" s="8">
        <f>IF(A238="","",IF(COUNTIF('2) Income'!$D$13:$D$32,"one-time")=0,0,SUMIFS('2) Income'!$E$13:$E$32,'2) Income'!$D$13:$D$32,"one-time",'2) Income'!$F$13:$F$32,"="&amp;$A238)))</f>
        <v>0</v>
      </c>
      <c r="AJ238" s="9">
        <f t="shared" si="16"/>
        <v>0</v>
      </c>
    </row>
    <row r="239" spans="1:36">
      <c r="A239" s="7">
        <f>IF(A238="","",IF(A238+1&lt;='1) Period'!$E$21,A238+1,""))</f>
        <v>45711</v>
      </c>
      <c r="B239" s="7" t="str">
        <f t="shared" si="17"/>
        <v>N</v>
      </c>
      <c r="C239" t="str">
        <f t="shared" si="18"/>
        <v>Y</v>
      </c>
      <c r="D239" s="8">
        <f>IF(A239="","",IF(TEXT(A239,"dddd")='4) Happy Money'!$E$23,WAllowance,0))</f>
        <v>0</v>
      </c>
      <c r="E239" s="8">
        <f>IF(A239="","",IF(B239="N",SUMIF(TMonthly[Day of the Month],DAY(A239),TMonthly[Amount]),SUMIF(TMonthly[Day of the Month],"&gt;="&amp;DAY(A239),TMonthly[Amount])))</f>
        <v>0</v>
      </c>
      <c r="F239" s="8" cm="1">
        <f t="array" ref="F239">IF(A239="","",SUMPRODUCT(--(TYearly[Due Date]&lt;=A239),IF(B239="N",--(TYearly[Day]=DAY(A239)),--(TYearly[Day]&gt;=DAY(A239))),--(IFERROR(MOD(TYearly[Month]-MONTH(A239)+12,12),1)=0),TYearly[Amount]))</f>
        <v>0</v>
      </c>
      <c r="G239" s="8">
        <f>IF(A239="","",SUMIF(TOneTime[Due Date],A239,TOneTime[Amount]))</f>
        <v>0</v>
      </c>
      <c r="H239" s="8" cm="1">
        <f t="array" ref="H239">IF(A239="","",IF(COUNTIF(TOther[Frequency],$H$1)=0,0,SUMPRODUCT(--(IFERROR(MOD(A239-TOther[Start Date],7),1)=0),--(TOther[Frequency]=$H$1),--(TOther[Start Date]&lt;=A239),--(TOther[End Date Calc]&gt;=A239),TOther[Amount])))</f>
        <v>0</v>
      </c>
      <c r="I239" s="8" cm="1">
        <f t="array" ref="I239">IF(A239="","",IF(COUNTIF(TOther[Frequency],$I$1)=0,0,SUMPRODUCT(--(IFERROR(MOD(A239-TOther[Start Date],14),1)=0),--(TOther[Frequency]=$I$1),--(TOther[Start Date]&lt;=A239),--(TOther[End Date Calc]&gt;=A239),TOther[Amount])))</f>
        <v>0</v>
      </c>
      <c r="J239" s="8">
        <f>IF(A239="","",IF(COUNTIF(TOther[Frequency],$J$1)=0,0,IF(OR(DAY(A239)=1,DAY(A239)=15),SUMIFS(TOther[Amount],TOther[Frequency],$J$1,TOther[Start Date],"&lt;="&amp;$A239,TOther[End Date Calc],"&gt;="&amp;A239),0)))</f>
        <v>0</v>
      </c>
      <c r="K239" s="8">
        <f>IF(A239="","",IF(COUNTIF(TOther[Frequency],$K$1)=0,0,IF(A239=(A239-DAY(A239)+1+2*7-WEEKDAY(A239-DAY(A239)+8-4,1)),SUMIFS(TOther[Amount],TOther[Frequency],$K$1,TOther[Start Date],"&lt;="&amp;$A239,TOther[End Date Calc],"&gt;="&amp;A239),0)))</f>
        <v>0</v>
      </c>
      <c r="L239" s="8">
        <f>IF(A239="","",IF(COUNTIF(TOther[Frequency],$L$1)=0,0,IF(A239=(A239-DAY(A239)+1+3*7-WEEKDAY(A239-DAY(A239)+8-4,1)),SUMIFS(TOther[Amount],TOther[Frequency],$L$1,TOther[Start Date],"&lt;="&amp;$A239,TOther[End Date Calc],"&gt;="&amp;A239),0)))</f>
        <v>0</v>
      </c>
      <c r="M239" s="8">
        <f>IF(A239="","",IF(COUNTIF(TOther[Frequency],$M$1)=0,0,IF(A239=(A239-DAY(A239)+1+4*7-WEEKDAY(A239-DAY(A239)+8-4,1)),SUMIFS(TOther[Amount],TOther[Frequency],$M$1,TOther[Start Date],"&lt;="&amp;$A239,TOther[End Date Calc],"&gt;="&amp;A239),0)))</f>
        <v>0</v>
      </c>
      <c r="N239" s="8" cm="1">
        <f t="array" ref="N239">IF(A239="","",IF(COUNTIF(TOther[Frequency],$N$1)=0,0,SUMPRODUCT(--(IFERROR(MOD(A239-TOther[Start Date],28),1)=0),--(TOther[Frequency]=$N$1),--(TOther[Start Date]&lt;=A239),--(TOther[End Date Calc]&gt;=A239),TOther[Amount])))</f>
        <v>0</v>
      </c>
      <c r="O239" s="8" cm="1">
        <f t="array" ref="O239">IF(A239="","",IF(COUNTIF(TOther[Frequency],$O$1)=0,0,SUMPRODUCT(--(IFERROR(MOD(A239-TOther[Start Date],42),1)=0),--(TOther[Frequency]=$O$1),--(TOther[Start Date]&lt;=A239),--(TOther[End Date Calc]&gt;=A239),TOther[Amount])))</f>
        <v>0</v>
      </c>
      <c r="P239" s="8" cm="1">
        <f t="array" ref="P239">IF(A239="","",IF(COUNTIF(TOther[Frequency],$P$1)=0,0,SUMPRODUCT(--(IFERROR(MOD(A239-TOther[Start Date],56),1)=0),--(TOther[Frequency]=$P$1),--(TOther[Start Date]&lt;=A239),--(TOther[End Date Calc]&gt;=A239),TOther[Amount])))</f>
        <v>0</v>
      </c>
      <c r="Q239" s="8">
        <f>IF(A239="","",IF(COUNTIF(TOther[Frequency],$Q$1)=0,0,IF(B239="N",SUMIFS(TOther[Amount],TOther[Frequency],$Q$1,TOther[Start Date],"&lt;="&amp;$A239,TOther[End Date Calc],"&gt;="&amp;A239,TOther[Start Day],DAY(A239)),SUMIFS(TOther[Amount],TOther[Frequency],$Q$1,TOther[Start Date],"&lt;="&amp;$A239,TOther[End Date Calc],"&gt;="&amp;A239,TOther[Start Day],"&gt;="&amp;DAY(A239)))))</f>
        <v>0</v>
      </c>
      <c r="R239" s="8" cm="1">
        <f t="array" ref="R239">IF(A239="","",IF(COUNTIF(TOther[Frequency],R$1)=0,0,SUMPRODUCT(--(TOther[Frequency]=R$1),--(TOther[Start Date]&lt;=A239),--(TOther[End Date Calc]&gt;=A239),IF(B239="N",--(TOther[Start Day]=DAY(A239)),--(TOther[Start Day]&gt;=DAY(A239))),--(IFERROR(MOD(TOther[Start Month]-MONTH(A239)+2,2),1)=0),TOther[Amount])))</f>
        <v>0</v>
      </c>
      <c r="S239" s="8" cm="1">
        <f t="array" ref="S239">IF(A239="","",IF(COUNTIF(TOther[Frequency],S$1)=0,0,SUMPRODUCT(--(TOther[Frequency]=S$1),--(TOther[Start Date]&lt;=A239),--(TOther[End Date Calc]&gt;=A239),IF(B239="N",--(TOther[Start Day]=DAY(A239)),--(TOther[Start Day]&gt;=DAY(A239))),--(IFERROR(MOD(TOther[Start Month]-MONTH(A239)+3,3),1)=0),TOther[Amount])))</f>
        <v>0</v>
      </c>
      <c r="T239" s="8" cm="1">
        <f t="array" ref="T239">IF($A239="","",IF(COUNTIF(TOther[Frequency],T$1)=0,0,SUMPRODUCT(--(TOther[Frequency]=T$1),--(TOther[Start Date]&lt;=$A239),--(TOther[End Date Calc]&gt;=$A239),IF($B239="N",--(TOther[Start Day]=DAY($A239)),--(TOther[Start Day]&gt;=DAY($A239))),--(IFERROR(MOD(TOther[Start Month]-MONTH($A239)+4,4),1)=0),TOther[Amount])))</f>
        <v>0</v>
      </c>
      <c r="U239" s="8" cm="1">
        <f t="array" ref="U239">IF(A239="","",IF(COUNTIF(TOther[Frequency],$U$1)=0,0,SUMPRODUCT(--(TOther[Frequency]=$U$1),--(TOther[Start Date]&lt;=A239),--(TOther[End Date Calc]&gt;=A239),IF(B239="N",--(TOther[Start Day]=DAY(A239)),--(TOther[Start Day]&gt;=DAY(A239))),--(IFERROR(MOD(TOther[Start Month]-MONTH(A239)+6,6),1)=0),TOther[Amount])))</f>
        <v>0</v>
      </c>
      <c r="V239" s="8" cm="1">
        <f t="array" ref="V239">IF(A239="","",IF(COUNTIF(TOther[Frequency],$V$1)=0,0,SUMPRODUCT(--(TOther[Frequency]=$V$1),--(TOther[Start Date]&lt;=A239),--(TOther[End Date Calc]&gt;=A239),IF(B239="N",--(TOther[Start Day]=DAY(A239)),--(TOther[Start Day]&gt;=DAY(A239))),--(IFERROR(MOD(TOther[Start Month]-MONTH(A239)+12,12),1)=0),TOther[Amount])))</f>
        <v>0</v>
      </c>
      <c r="W239" s="8">
        <f>IF(A239="","",SUMIFS(TOther[Amount],TOther[Start Date],A239,TOther[Frequency],$W$1))</f>
        <v>0</v>
      </c>
      <c r="X239" s="9">
        <f t="shared" si="15"/>
        <v>0</v>
      </c>
      <c r="Y239" s="9">
        <f t="shared" si="19"/>
        <v>0</v>
      </c>
      <c r="Z239" s="8" cm="1">
        <f t="array" ref="Z239">IF(A239="","",IF(COUNTIF('2) Income'!$D$13:$D$32,"Weekly")=0,0,SUMPRODUCT(--(IFERROR(MOD(A239-'2) Income'!$F$13:$F$32,7),1)=0),--('2) Income'!$D$13:$D$32="Weekly"),--('2) Income'!$F$13:$F$32&lt;=A239),'2) Income'!$E$13:$E$32)))</f>
        <v>0</v>
      </c>
      <c r="AA239" s="8" cm="1">
        <f t="array" ref="AA239">IF(A239="","",IF(COUNTIF('2) Income'!$D$13:$D$32,"Every Other Week")=0,0,SUMPRODUCT(--(IFERROR(MOD(A239-'2) Income'!$F$13:$F$32,14),1)=0),--('2) Income'!$D$13:$D$32="Every Other Week"),--('2) Income'!$F$13:$F$32&lt;=A239),'2) Income'!$E$13:$E$32)))</f>
        <v>0</v>
      </c>
      <c r="AB239" s="8">
        <f>IF(A239="","",IF(COUNTIF('2) Income'!$D$13:$D$32,"1st and 15th")=0,0,IF(OR(DAY(A239)=1,DAY(A239)=15),SUMIFS('2) Income'!$E$13:$E$32,'2) Income'!$D$13:$D$32,"1st and 15th",'2) Income'!$F$13:$F$32,"&lt;="&amp;$A239),0)))</f>
        <v>0</v>
      </c>
      <c r="AC239" s="8">
        <f>IF(A239="","",IF(COUNTIF('2) Income'!$D$13:$D$32,"2nd Wednesday")=0,0,IF(A239=(A239-DAY(A239)+1+2*7-WEEKDAY(A239-DAY(A239)+8-4,1)),SUMIFS('2) Income'!$E$13:$E$32,'2) Income'!$D$13:$D$32,"2nd Wednesday",'2) Income'!$F$13:$F$32,"&lt;="&amp;$A239),0)))</f>
        <v>0</v>
      </c>
      <c r="AD239" s="8">
        <f>IF(A239="","",IF(COUNTIF('2) Income'!$D$13:$D$32,"3rd Wednesday")=0,0,IF(A239=(A239-DAY(A239)+1+3*7-WEEKDAY(A239-DAY(A239)+8-4,1)),SUMIFS('2) Income'!$E$13:$E$32,'2) Income'!$D$13:$D$32,"3rd Wednesday",'2) Income'!$F$13:$F$32,"&lt;="&amp;$A239),0)))</f>
        <v>0</v>
      </c>
      <c r="AE239" s="8">
        <f>IF(A239="","",IF(COUNTIF('2) Income'!$D$13:$D$32,"4th Wednesday")=0,0,IF(A239=(A239-DAY(A239)+1+4*7-WEEKDAY(A239-DAY(A239)+8-4,1)),SUMIFS('2) Income'!$E$13:$E$32,'2) Income'!$D$13:$D$32,"4th Wednesday",'2) Income'!$F$13:$F$32,"&lt;="&amp;$A239),0)))</f>
        <v>0</v>
      </c>
      <c r="AF239" s="8" cm="1">
        <f t="array" ref="AF239">IF(A239="","",IF(COUNTIF('2) Income'!$D$13:$D$32,"Every 4 Weeks")=0,0,SUMPRODUCT(--(IFERROR(MOD(A239-'2) Income'!$F$13:$F$32,28),1)=0),--('2) Income'!$D$13:$D$32="Every 4 Weeks"),--('2) Income'!$F$13:$F$32&lt;=A239),'2) Income'!$E$13:$E$32)))</f>
        <v>0</v>
      </c>
      <c r="AG239" s="8">
        <f>IF(A239="","",IF(COUNTIF('2) Income'!$D$13:$D$32,"Monthly")=0,0,IF(B239="N",SUMIFS('2) Income'!$E$13:$E$32,'2) Income'!$D$13:$D$32,"monthly",'2) Income'!$F$13:$F$32,"&lt;="&amp;$A239,'2) Income'!$I$13:$I$32,DAY(A239)),SUMIFS('2) Income'!$E$13:$E$32,'2) Income'!$D$13:$D$32,"monthly",'2) Income'!$F$13:$F$32,"&lt;="&amp;$A239,'2) Income'!$I$13:$I$32,"&gt;="&amp;DAY(A239)))))</f>
        <v>0</v>
      </c>
      <c r="AH239" s="8" cm="1">
        <f t="array" ref="AH239">IF(A239="","",IF(COUNTIF('2) Income'!$D$13:$D$32,"Yearly")=0,0,SUMPRODUCT(--('2) Income'!$D$13:$D$32="Yearly"),--('2) Income'!$F$13:$F$32&lt;=A239),IF(B239="N",--('2) Income'!$I$13:$I$32=DAY(A239)),--('2) Income'!$I$13:$I$32&gt;=DAY(A239))),--(IFERROR(MOD('2) Income'!$H$13:$H$32-MONTH(A239)+12,12),1)=0),'2) Income'!$E$13:$E$32)))</f>
        <v>0</v>
      </c>
      <c r="AI239" s="8">
        <f>IF(A239="","",IF(COUNTIF('2) Income'!$D$13:$D$32,"one-time")=0,0,SUMIFS('2) Income'!$E$13:$E$32,'2) Income'!$D$13:$D$32,"one-time",'2) Income'!$F$13:$F$32,"="&amp;$A239)))</f>
        <v>0</v>
      </c>
      <c r="AJ239" s="9">
        <f t="shared" si="16"/>
        <v>0</v>
      </c>
    </row>
    <row r="240" spans="1:36">
      <c r="A240" s="7">
        <f>IF(A239="","",IF(A239+1&lt;='1) Period'!$E$21,A239+1,""))</f>
        <v>45712</v>
      </c>
      <c r="B240" s="7" t="str">
        <f t="shared" si="17"/>
        <v>N</v>
      </c>
      <c r="C240" t="str">
        <f t="shared" si="18"/>
        <v>F</v>
      </c>
      <c r="D240" s="8">
        <f>IF(A240="","",IF(TEXT(A240,"dddd")='4) Happy Money'!$E$23,WAllowance,0))</f>
        <v>400</v>
      </c>
      <c r="E240" s="8">
        <f>IF(A240="","",IF(B240="N",SUMIF(TMonthly[Day of the Month],DAY(A240),TMonthly[Amount]),SUMIF(TMonthly[Day of the Month],"&gt;="&amp;DAY(A240),TMonthly[Amount])))</f>
        <v>0</v>
      </c>
      <c r="F240" s="8" cm="1">
        <f t="array" ref="F240">IF(A240="","",SUMPRODUCT(--(TYearly[Due Date]&lt;=A240),IF(B240="N",--(TYearly[Day]=DAY(A240)),--(TYearly[Day]&gt;=DAY(A240))),--(IFERROR(MOD(TYearly[Month]-MONTH(A240)+12,12),1)=0),TYearly[Amount]))</f>
        <v>0</v>
      </c>
      <c r="G240" s="8">
        <f>IF(A240="","",SUMIF(TOneTime[Due Date],A240,TOneTime[Amount]))</f>
        <v>0</v>
      </c>
      <c r="H240" s="8" cm="1">
        <f t="array" ref="H240">IF(A240="","",IF(COUNTIF(TOther[Frequency],$H$1)=0,0,SUMPRODUCT(--(IFERROR(MOD(A240-TOther[Start Date],7),1)=0),--(TOther[Frequency]=$H$1),--(TOther[Start Date]&lt;=A240),--(TOther[End Date Calc]&gt;=A240),TOther[Amount])))</f>
        <v>0</v>
      </c>
      <c r="I240" s="8" cm="1">
        <f t="array" ref="I240">IF(A240="","",IF(COUNTIF(TOther[Frequency],$I$1)=0,0,SUMPRODUCT(--(IFERROR(MOD(A240-TOther[Start Date],14),1)=0),--(TOther[Frequency]=$I$1),--(TOther[Start Date]&lt;=A240),--(TOther[End Date Calc]&gt;=A240),TOther[Amount])))</f>
        <v>0</v>
      </c>
      <c r="J240" s="8">
        <f>IF(A240="","",IF(COUNTIF(TOther[Frequency],$J$1)=0,0,IF(OR(DAY(A240)=1,DAY(A240)=15),SUMIFS(TOther[Amount],TOther[Frequency],$J$1,TOther[Start Date],"&lt;="&amp;$A240,TOther[End Date Calc],"&gt;="&amp;A240),0)))</f>
        <v>0</v>
      </c>
      <c r="K240" s="8">
        <f>IF(A240="","",IF(COUNTIF(TOther[Frequency],$K$1)=0,0,IF(A240=(A240-DAY(A240)+1+2*7-WEEKDAY(A240-DAY(A240)+8-4,1)),SUMIFS(TOther[Amount],TOther[Frequency],$K$1,TOther[Start Date],"&lt;="&amp;$A240,TOther[End Date Calc],"&gt;="&amp;A240),0)))</f>
        <v>0</v>
      </c>
      <c r="L240" s="8">
        <f>IF(A240="","",IF(COUNTIF(TOther[Frequency],$L$1)=0,0,IF(A240=(A240-DAY(A240)+1+3*7-WEEKDAY(A240-DAY(A240)+8-4,1)),SUMIFS(TOther[Amount],TOther[Frequency],$L$1,TOther[Start Date],"&lt;="&amp;$A240,TOther[End Date Calc],"&gt;="&amp;A240),0)))</f>
        <v>0</v>
      </c>
      <c r="M240" s="8">
        <f>IF(A240="","",IF(COUNTIF(TOther[Frequency],$M$1)=0,0,IF(A240=(A240-DAY(A240)+1+4*7-WEEKDAY(A240-DAY(A240)+8-4,1)),SUMIFS(TOther[Amount],TOther[Frequency],$M$1,TOther[Start Date],"&lt;="&amp;$A240,TOther[End Date Calc],"&gt;="&amp;A240),0)))</f>
        <v>0</v>
      </c>
      <c r="N240" s="8" cm="1">
        <f t="array" ref="N240">IF(A240="","",IF(COUNTIF(TOther[Frequency],$N$1)=0,0,SUMPRODUCT(--(IFERROR(MOD(A240-TOther[Start Date],28),1)=0),--(TOther[Frequency]=$N$1),--(TOther[Start Date]&lt;=A240),--(TOther[End Date Calc]&gt;=A240),TOther[Amount])))</f>
        <v>0</v>
      </c>
      <c r="O240" s="8" cm="1">
        <f t="array" ref="O240">IF(A240="","",IF(COUNTIF(TOther[Frequency],$O$1)=0,0,SUMPRODUCT(--(IFERROR(MOD(A240-TOther[Start Date],42),1)=0),--(TOther[Frequency]=$O$1),--(TOther[Start Date]&lt;=A240),--(TOther[End Date Calc]&gt;=A240),TOther[Amount])))</f>
        <v>0</v>
      </c>
      <c r="P240" s="8" cm="1">
        <f t="array" ref="P240">IF(A240="","",IF(COUNTIF(TOther[Frequency],$P$1)=0,0,SUMPRODUCT(--(IFERROR(MOD(A240-TOther[Start Date],56),1)=0),--(TOther[Frequency]=$P$1),--(TOther[Start Date]&lt;=A240),--(TOther[End Date Calc]&gt;=A240),TOther[Amount])))</f>
        <v>0</v>
      </c>
      <c r="Q240" s="8">
        <f>IF(A240="","",IF(COUNTIF(TOther[Frequency],$Q$1)=0,0,IF(B240="N",SUMIFS(TOther[Amount],TOther[Frequency],$Q$1,TOther[Start Date],"&lt;="&amp;$A240,TOther[End Date Calc],"&gt;="&amp;A240,TOther[Start Day],DAY(A240)),SUMIFS(TOther[Amount],TOther[Frequency],$Q$1,TOther[Start Date],"&lt;="&amp;$A240,TOther[End Date Calc],"&gt;="&amp;A240,TOther[Start Day],"&gt;="&amp;DAY(A240)))))</f>
        <v>0</v>
      </c>
      <c r="R240" s="8" cm="1">
        <f t="array" ref="R240">IF(A240="","",IF(COUNTIF(TOther[Frequency],R$1)=0,0,SUMPRODUCT(--(TOther[Frequency]=R$1),--(TOther[Start Date]&lt;=A240),--(TOther[End Date Calc]&gt;=A240),IF(B240="N",--(TOther[Start Day]=DAY(A240)),--(TOther[Start Day]&gt;=DAY(A240))),--(IFERROR(MOD(TOther[Start Month]-MONTH(A240)+2,2),1)=0),TOther[Amount])))</f>
        <v>0</v>
      </c>
      <c r="S240" s="8" cm="1">
        <f t="array" ref="S240">IF(A240="","",IF(COUNTIF(TOther[Frequency],S$1)=0,0,SUMPRODUCT(--(TOther[Frequency]=S$1),--(TOther[Start Date]&lt;=A240),--(TOther[End Date Calc]&gt;=A240),IF(B240="N",--(TOther[Start Day]=DAY(A240)),--(TOther[Start Day]&gt;=DAY(A240))),--(IFERROR(MOD(TOther[Start Month]-MONTH(A240)+3,3),1)=0),TOther[Amount])))</f>
        <v>0</v>
      </c>
      <c r="T240" s="8" cm="1">
        <f t="array" ref="T240">IF($A240="","",IF(COUNTIF(TOther[Frequency],T$1)=0,0,SUMPRODUCT(--(TOther[Frequency]=T$1),--(TOther[Start Date]&lt;=$A240),--(TOther[End Date Calc]&gt;=$A240),IF($B240="N",--(TOther[Start Day]=DAY($A240)),--(TOther[Start Day]&gt;=DAY($A240))),--(IFERROR(MOD(TOther[Start Month]-MONTH($A240)+4,4),1)=0),TOther[Amount])))</f>
        <v>0</v>
      </c>
      <c r="U240" s="8" cm="1">
        <f t="array" ref="U240">IF(A240="","",IF(COUNTIF(TOther[Frequency],$U$1)=0,0,SUMPRODUCT(--(TOther[Frequency]=$U$1),--(TOther[Start Date]&lt;=A240),--(TOther[End Date Calc]&gt;=A240),IF(B240="N",--(TOther[Start Day]=DAY(A240)),--(TOther[Start Day]&gt;=DAY(A240))),--(IFERROR(MOD(TOther[Start Month]-MONTH(A240)+6,6),1)=0),TOther[Amount])))</f>
        <v>0</v>
      </c>
      <c r="V240" s="8" cm="1">
        <f t="array" ref="V240">IF(A240="","",IF(COUNTIF(TOther[Frequency],$V$1)=0,0,SUMPRODUCT(--(TOther[Frequency]=$V$1),--(TOther[Start Date]&lt;=A240),--(TOther[End Date Calc]&gt;=A240),IF(B240="N",--(TOther[Start Day]=DAY(A240)),--(TOther[Start Day]&gt;=DAY(A240))),--(IFERROR(MOD(TOther[Start Month]-MONTH(A240)+12,12),1)=0),TOther[Amount])))</f>
        <v>0</v>
      </c>
      <c r="W240" s="8">
        <f>IF(A240="","",SUMIFS(TOther[Amount],TOther[Start Date],A240,TOther[Frequency],$W$1))</f>
        <v>0</v>
      </c>
      <c r="X240" s="9">
        <f t="shared" si="15"/>
        <v>0</v>
      </c>
      <c r="Y240" s="9">
        <f t="shared" si="19"/>
        <v>0</v>
      </c>
      <c r="Z240" s="8" cm="1">
        <f t="array" ref="Z240">IF(A240="","",IF(COUNTIF('2) Income'!$D$13:$D$32,"Weekly")=0,0,SUMPRODUCT(--(IFERROR(MOD(A240-'2) Income'!$F$13:$F$32,7),1)=0),--('2) Income'!$D$13:$D$32="Weekly"),--('2) Income'!$F$13:$F$32&lt;=A240),'2) Income'!$E$13:$E$32)))</f>
        <v>0</v>
      </c>
      <c r="AA240" s="8" cm="1">
        <f t="array" ref="AA240">IF(A240="","",IF(COUNTIF('2) Income'!$D$13:$D$32,"Every Other Week")=0,0,SUMPRODUCT(--(IFERROR(MOD(A240-'2) Income'!$F$13:$F$32,14),1)=0),--('2) Income'!$D$13:$D$32="Every Other Week"),--('2) Income'!$F$13:$F$32&lt;=A240),'2) Income'!$E$13:$E$32)))</f>
        <v>0</v>
      </c>
      <c r="AB240" s="8">
        <f>IF(A240="","",IF(COUNTIF('2) Income'!$D$13:$D$32,"1st and 15th")=0,0,IF(OR(DAY(A240)=1,DAY(A240)=15),SUMIFS('2) Income'!$E$13:$E$32,'2) Income'!$D$13:$D$32,"1st and 15th",'2) Income'!$F$13:$F$32,"&lt;="&amp;$A240),0)))</f>
        <v>0</v>
      </c>
      <c r="AC240" s="8">
        <f>IF(A240="","",IF(COUNTIF('2) Income'!$D$13:$D$32,"2nd Wednesday")=0,0,IF(A240=(A240-DAY(A240)+1+2*7-WEEKDAY(A240-DAY(A240)+8-4,1)),SUMIFS('2) Income'!$E$13:$E$32,'2) Income'!$D$13:$D$32,"2nd Wednesday",'2) Income'!$F$13:$F$32,"&lt;="&amp;$A240),0)))</f>
        <v>0</v>
      </c>
      <c r="AD240" s="8">
        <f>IF(A240="","",IF(COUNTIF('2) Income'!$D$13:$D$32,"3rd Wednesday")=0,0,IF(A240=(A240-DAY(A240)+1+3*7-WEEKDAY(A240-DAY(A240)+8-4,1)),SUMIFS('2) Income'!$E$13:$E$32,'2) Income'!$D$13:$D$32,"3rd Wednesday",'2) Income'!$F$13:$F$32,"&lt;="&amp;$A240),0)))</f>
        <v>0</v>
      </c>
      <c r="AE240" s="8">
        <f>IF(A240="","",IF(COUNTIF('2) Income'!$D$13:$D$32,"4th Wednesday")=0,0,IF(A240=(A240-DAY(A240)+1+4*7-WEEKDAY(A240-DAY(A240)+8-4,1)),SUMIFS('2) Income'!$E$13:$E$32,'2) Income'!$D$13:$D$32,"4th Wednesday",'2) Income'!$F$13:$F$32,"&lt;="&amp;$A240),0)))</f>
        <v>0</v>
      </c>
      <c r="AF240" s="8" cm="1">
        <f t="array" ref="AF240">IF(A240="","",IF(COUNTIF('2) Income'!$D$13:$D$32,"Every 4 Weeks")=0,0,SUMPRODUCT(--(IFERROR(MOD(A240-'2) Income'!$F$13:$F$32,28),1)=0),--('2) Income'!$D$13:$D$32="Every 4 Weeks"),--('2) Income'!$F$13:$F$32&lt;=A240),'2) Income'!$E$13:$E$32)))</f>
        <v>0</v>
      </c>
      <c r="AG240" s="8">
        <f>IF(A240="","",IF(COUNTIF('2) Income'!$D$13:$D$32,"Monthly")=0,0,IF(B240="N",SUMIFS('2) Income'!$E$13:$E$32,'2) Income'!$D$13:$D$32,"monthly",'2) Income'!$F$13:$F$32,"&lt;="&amp;$A240,'2) Income'!$I$13:$I$32,DAY(A240)),SUMIFS('2) Income'!$E$13:$E$32,'2) Income'!$D$13:$D$32,"monthly",'2) Income'!$F$13:$F$32,"&lt;="&amp;$A240,'2) Income'!$I$13:$I$32,"&gt;="&amp;DAY(A240)))))</f>
        <v>0</v>
      </c>
      <c r="AH240" s="8" cm="1">
        <f t="array" ref="AH240">IF(A240="","",IF(COUNTIF('2) Income'!$D$13:$D$32,"Yearly")=0,0,SUMPRODUCT(--('2) Income'!$D$13:$D$32="Yearly"),--('2) Income'!$F$13:$F$32&lt;=A240),IF(B240="N",--('2) Income'!$I$13:$I$32=DAY(A240)),--('2) Income'!$I$13:$I$32&gt;=DAY(A240))),--(IFERROR(MOD('2) Income'!$H$13:$H$32-MONTH(A240)+12,12),1)=0),'2) Income'!$E$13:$E$32)))</f>
        <v>0</v>
      </c>
      <c r="AI240" s="8">
        <f>IF(A240="","",IF(COUNTIF('2) Income'!$D$13:$D$32,"one-time")=0,0,SUMIFS('2) Income'!$E$13:$E$32,'2) Income'!$D$13:$D$32,"one-time",'2) Income'!$F$13:$F$32,"="&amp;$A240)))</f>
        <v>0</v>
      </c>
      <c r="AJ240" s="9">
        <f t="shared" si="16"/>
        <v>0</v>
      </c>
    </row>
    <row r="241" spans="1:36">
      <c r="A241" s="7">
        <f>IF(A240="","",IF(A240+1&lt;='1) Period'!$E$21,A240+1,""))</f>
        <v>45713</v>
      </c>
      <c r="B241" s="7" t="str">
        <f t="shared" si="17"/>
        <v>N</v>
      </c>
      <c r="C241" t="str">
        <f t="shared" si="18"/>
        <v>F</v>
      </c>
      <c r="D241" s="8">
        <f>IF(A241="","",IF(TEXT(A241,"dddd")='4) Happy Money'!$E$23,WAllowance,0))</f>
        <v>0</v>
      </c>
      <c r="E241" s="8">
        <f>IF(A241="","",IF(B241="N",SUMIF(TMonthly[Day of the Month],DAY(A241),TMonthly[Amount]),SUMIF(TMonthly[Day of the Month],"&gt;="&amp;DAY(A241),TMonthly[Amount])))</f>
        <v>0</v>
      </c>
      <c r="F241" s="8" cm="1">
        <f t="array" ref="F241">IF(A241="","",SUMPRODUCT(--(TYearly[Due Date]&lt;=A241),IF(B241="N",--(TYearly[Day]=DAY(A241)),--(TYearly[Day]&gt;=DAY(A241))),--(IFERROR(MOD(TYearly[Month]-MONTH(A241)+12,12),1)=0),TYearly[Amount]))</f>
        <v>0</v>
      </c>
      <c r="G241" s="8">
        <f>IF(A241="","",SUMIF(TOneTime[Due Date],A241,TOneTime[Amount]))</f>
        <v>0</v>
      </c>
      <c r="H241" s="8" cm="1">
        <f t="array" ref="H241">IF(A241="","",IF(COUNTIF(TOther[Frequency],$H$1)=0,0,SUMPRODUCT(--(IFERROR(MOD(A241-TOther[Start Date],7),1)=0),--(TOther[Frequency]=$H$1),--(TOther[Start Date]&lt;=A241),--(TOther[End Date Calc]&gt;=A241),TOther[Amount])))</f>
        <v>0</v>
      </c>
      <c r="I241" s="8" cm="1">
        <f t="array" ref="I241">IF(A241="","",IF(COUNTIF(TOther[Frequency],$I$1)=0,0,SUMPRODUCT(--(IFERROR(MOD(A241-TOther[Start Date],14),1)=0),--(TOther[Frequency]=$I$1),--(TOther[Start Date]&lt;=A241),--(TOther[End Date Calc]&gt;=A241),TOther[Amount])))</f>
        <v>0</v>
      </c>
      <c r="J241" s="8">
        <f>IF(A241="","",IF(COUNTIF(TOther[Frequency],$J$1)=0,0,IF(OR(DAY(A241)=1,DAY(A241)=15),SUMIFS(TOther[Amount],TOther[Frequency],$J$1,TOther[Start Date],"&lt;="&amp;$A241,TOther[End Date Calc],"&gt;="&amp;A241),0)))</f>
        <v>0</v>
      </c>
      <c r="K241" s="8">
        <f>IF(A241="","",IF(COUNTIF(TOther[Frequency],$K$1)=0,0,IF(A241=(A241-DAY(A241)+1+2*7-WEEKDAY(A241-DAY(A241)+8-4,1)),SUMIFS(TOther[Amount],TOther[Frequency],$K$1,TOther[Start Date],"&lt;="&amp;$A241,TOther[End Date Calc],"&gt;="&amp;A241),0)))</f>
        <v>0</v>
      </c>
      <c r="L241" s="8">
        <f>IF(A241="","",IF(COUNTIF(TOther[Frequency],$L$1)=0,0,IF(A241=(A241-DAY(A241)+1+3*7-WEEKDAY(A241-DAY(A241)+8-4,1)),SUMIFS(TOther[Amount],TOther[Frequency],$L$1,TOther[Start Date],"&lt;="&amp;$A241,TOther[End Date Calc],"&gt;="&amp;A241),0)))</f>
        <v>0</v>
      </c>
      <c r="M241" s="8">
        <f>IF(A241="","",IF(COUNTIF(TOther[Frequency],$M$1)=0,0,IF(A241=(A241-DAY(A241)+1+4*7-WEEKDAY(A241-DAY(A241)+8-4,1)),SUMIFS(TOther[Amount],TOther[Frequency],$M$1,TOther[Start Date],"&lt;="&amp;$A241,TOther[End Date Calc],"&gt;="&amp;A241),0)))</f>
        <v>0</v>
      </c>
      <c r="N241" s="8" cm="1">
        <f t="array" ref="N241">IF(A241="","",IF(COUNTIF(TOther[Frequency],$N$1)=0,0,SUMPRODUCT(--(IFERROR(MOD(A241-TOther[Start Date],28),1)=0),--(TOther[Frequency]=$N$1),--(TOther[Start Date]&lt;=A241),--(TOther[End Date Calc]&gt;=A241),TOther[Amount])))</f>
        <v>0</v>
      </c>
      <c r="O241" s="8" cm="1">
        <f t="array" ref="O241">IF(A241="","",IF(COUNTIF(TOther[Frequency],$O$1)=0,0,SUMPRODUCT(--(IFERROR(MOD(A241-TOther[Start Date],42),1)=0),--(TOther[Frequency]=$O$1),--(TOther[Start Date]&lt;=A241),--(TOther[End Date Calc]&gt;=A241),TOther[Amount])))</f>
        <v>0</v>
      </c>
      <c r="P241" s="8" cm="1">
        <f t="array" ref="P241">IF(A241="","",IF(COUNTIF(TOther[Frequency],$P$1)=0,0,SUMPRODUCT(--(IFERROR(MOD(A241-TOther[Start Date],56),1)=0),--(TOther[Frequency]=$P$1),--(TOther[Start Date]&lt;=A241),--(TOther[End Date Calc]&gt;=A241),TOther[Amount])))</f>
        <v>0</v>
      </c>
      <c r="Q241" s="8">
        <f>IF(A241="","",IF(COUNTIF(TOther[Frequency],$Q$1)=0,0,IF(B241="N",SUMIFS(TOther[Amount],TOther[Frequency],$Q$1,TOther[Start Date],"&lt;="&amp;$A241,TOther[End Date Calc],"&gt;="&amp;A241,TOther[Start Day],DAY(A241)),SUMIFS(TOther[Amount],TOther[Frequency],$Q$1,TOther[Start Date],"&lt;="&amp;$A241,TOther[End Date Calc],"&gt;="&amp;A241,TOther[Start Day],"&gt;="&amp;DAY(A241)))))</f>
        <v>0</v>
      </c>
      <c r="R241" s="8" cm="1">
        <f t="array" ref="R241">IF(A241="","",IF(COUNTIF(TOther[Frequency],R$1)=0,0,SUMPRODUCT(--(TOther[Frequency]=R$1),--(TOther[Start Date]&lt;=A241),--(TOther[End Date Calc]&gt;=A241),IF(B241="N",--(TOther[Start Day]=DAY(A241)),--(TOther[Start Day]&gt;=DAY(A241))),--(IFERROR(MOD(TOther[Start Month]-MONTH(A241)+2,2),1)=0),TOther[Amount])))</f>
        <v>0</v>
      </c>
      <c r="S241" s="8" cm="1">
        <f t="array" ref="S241">IF(A241="","",IF(COUNTIF(TOther[Frequency],S$1)=0,0,SUMPRODUCT(--(TOther[Frequency]=S$1),--(TOther[Start Date]&lt;=A241),--(TOther[End Date Calc]&gt;=A241),IF(B241="N",--(TOther[Start Day]=DAY(A241)),--(TOther[Start Day]&gt;=DAY(A241))),--(IFERROR(MOD(TOther[Start Month]-MONTH(A241)+3,3),1)=0),TOther[Amount])))</f>
        <v>0</v>
      </c>
      <c r="T241" s="8" cm="1">
        <f t="array" ref="T241">IF($A241="","",IF(COUNTIF(TOther[Frequency],T$1)=0,0,SUMPRODUCT(--(TOther[Frequency]=T$1),--(TOther[Start Date]&lt;=$A241),--(TOther[End Date Calc]&gt;=$A241),IF($B241="N",--(TOther[Start Day]=DAY($A241)),--(TOther[Start Day]&gt;=DAY($A241))),--(IFERROR(MOD(TOther[Start Month]-MONTH($A241)+4,4),1)=0),TOther[Amount])))</f>
        <v>0</v>
      </c>
      <c r="U241" s="8" cm="1">
        <f t="array" ref="U241">IF(A241="","",IF(COUNTIF(TOther[Frequency],$U$1)=0,0,SUMPRODUCT(--(TOther[Frequency]=$U$1),--(TOther[Start Date]&lt;=A241),--(TOther[End Date Calc]&gt;=A241),IF(B241="N",--(TOther[Start Day]=DAY(A241)),--(TOther[Start Day]&gt;=DAY(A241))),--(IFERROR(MOD(TOther[Start Month]-MONTH(A241)+6,6),1)=0),TOther[Amount])))</f>
        <v>0</v>
      </c>
      <c r="V241" s="8" cm="1">
        <f t="array" ref="V241">IF(A241="","",IF(COUNTIF(TOther[Frequency],$V$1)=0,0,SUMPRODUCT(--(TOther[Frequency]=$V$1),--(TOther[Start Date]&lt;=A241),--(TOther[End Date Calc]&gt;=A241),IF(B241="N",--(TOther[Start Day]=DAY(A241)),--(TOther[Start Day]&gt;=DAY(A241))),--(IFERROR(MOD(TOther[Start Month]-MONTH(A241)+12,12),1)=0),TOther[Amount])))</f>
        <v>0</v>
      </c>
      <c r="W241" s="8">
        <f>IF(A241="","",SUMIFS(TOther[Amount],TOther[Start Date],A241,TOther[Frequency],$W$1))</f>
        <v>0</v>
      </c>
      <c r="X241" s="9">
        <f t="shared" si="15"/>
        <v>0</v>
      </c>
      <c r="Y241" s="9">
        <f t="shared" si="19"/>
        <v>0</v>
      </c>
      <c r="Z241" s="8" cm="1">
        <f t="array" ref="Z241">IF(A241="","",IF(COUNTIF('2) Income'!$D$13:$D$32,"Weekly")=0,0,SUMPRODUCT(--(IFERROR(MOD(A241-'2) Income'!$F$13:$F$32,7),1)=0),--('2) Income'!$D$13:$D$32="Weekly"),--('2) Income'!$F$13:$F$32&lt;=A241),'2) Income'!$E$13:$E$32)))</f>
        <v>0</v>
      </c>
      <c r="AA241" s="8" cm="1">
        <f t="array" ref="AA241">IF(A241="","",IF(COUNTIF('2) Income'!$D$13:$D$32,"Every Other Week")=0,0,SUMPRODUCT(--(IFERROR(MOD(A241-'2) Income'!$F$13:$F$32,14),1)=0),--('2) Income'!$D$13:$D$32="Every Other Week"),--('2) Income'!$F$13:$F$32&lt;=A241),'2) Income'!$E$13:$E$32)))</f>
        <v>0</v>
      </c>
      <c r="AB241" s="8">
        <f>IF(A241="","",IF(COUNTIF('2) Income'!$D$13:$D$32,"1st and 15th")=0,0,IF(OR(DAY(A241)=1,DAY(A241)=15),SUMIFS('2) Income'!$E$13:$E$32,'2) Income'!$D$13:$D$32,"1st and 15th",'2) Income'!$F$13:$F$32,"&lt;="&amp;$A241),0)))</f>
        <v>0</v>
      </c>
      <c r="AC241" s="8">
        <f>IF(A241="","",IF(COUNTIF('2) Income'!$D$13:$D$32,"2nd Wednesday")=0,0,IF(A241=(A241-DAY(A241)+1+2*7-WEEKDAY(A241-DAY(A241)+8-4,1)),SUMIFS('2) Income'!$E$13:$E$32,'2) Income'!$D$13:$D$32,"2nd Wednesday",'2) Income'!$F$13:$F$32,"&lt;="&amp;$A241),0)))</f>
        <v>0</v>
      </c>
      <c r="AD241" s="8">
        <f>IF(A241="","",IF(COUNTIF('2) Income'!$D$13:$D$32,"3rd Wednesday")=0,0,IF(A241=(A241-DAY(A241)+1+3*7-WEEKDAY(A241-DAY(A241)+8-4,1)),SUMIFS('2) Income'!$E$13:$E$32,'2) Income'!$D$13:$D$32,"3rd Wednesday",'2) Income'!$F$13:$F$32,"&lt;="&amp;$A241),0)))</f>
        <v>0</v>
      </c>
      <c r="AE241" s="8">
        <f>IF(A241="","",IF(COUNTIF('2) Income'!$D$13:$D$32,"4th Wednesday")=0,0,IF(A241=(A241-DAY(A241)+1+4*7-WEEKDAY(A241-DAY(A241)+8-4,1)),SUMIFS('2) Income'!$E$13:$E$32,'2) Income'!$D$13:$D$32,"4th Wednesday",'2) Income'!$F$13:$F$32,"&lt;="&amp;$A241),0)))</f>
        <v>0</v>
      </c>
      <c r="AF241" s="8" cm="1">
        <f t="array" ref="AF241">IF(A241="","",IF(COUNTIF('2) Income'!$D$13:$D$32,"Every 4 Weeks")=0,0,SUMPRODUCT(--(IFERROR(MOD(A241-'2) Income'!$F$13:$F$32,28),1)=0),--('2) Income'!$D$13:$D$32="Every 4 Weeks"),--('2) Income'!$F$13:$F$32&lt;=A241),'2) Income'!$E$13:$E$32)))</f>
        <v>0</v>
      </c>
      <c r="AG241" s="8">
        <f>IF(A241="","",IF(COUNTIF('2) Income'!$D$13:$D$32,"Monthly")=0,0,IF(B241="N",SUMIFS('2) Income'!$E$13:$E$32,'2) Income'!$D$13:$D$32,"monthly",'2) Income'!$F$13:$F$32,"&lt;="&amp;$A241,'2) Income'!$I$13:$I$32,DAY(A241)),SUMIFS('2) Income'!$E$13:$E$32,'2) Income'!$D$13:$D$32,"monthly",'2) Income'!$F$13:$F$32,"&lt;="&amp;$A241,'2) Income'!$I$13:$I$32,"&gt;="&amp;DAY(A241)))))</f>
        <v>0</v>
      </c>
      <c r="AH241" s="8" cm="1">
        <f t="array" ref="AH241">IF(A241="","",IF(COUNTIF('2) Income'!$D$13:$D$32,"Yearly")=0,0,SUMPRODUCT(--('2) Income'!$D$13:$D$32="Yearly"),--('2) Income'!$F$13:$F$32&lt;=A241),IF(B241="N",--('2) Income'!$I$13:$I$32=DAY(A241)),--('2) Income'!$I$13:$I$32&gt;=DAY(A241))),--(IFERROR(MOD('2) Income'!$H$13:$H$32-MONTH(A241)+12,12),1)=0),'2) Income'!$E$13:$E$32)))</f>
        <v>0</v>
      </c>
      <c r="AI241" s="8">
        <f>IF(A241="","",IF(COUNTIF('2) Income'!$D$13:$D$32,"one-time")=0,0,SUMIFS('2) Income'!$E$13:$E$32,'2) Income'!$D$13:$D$32,"one-time",'2) Income'!$F$13:$F$32,"="&amp;$A241)))</f>
        <v>0</v>
      </c>
      <c r="AJ241" s="9">
        <f t="shared" si="16"/>
        <v>0</v>
      </c>
    </row>
    <row r="242" spans="1:36">
      <c r="A242" s="7">
        <f>IF(A241="","",IF(A241+1&lt;='1) Period'!$E$21,A241+1,""))</f>
        <v>45714</v>
      </c>
      <c r="B242" s="7" t="str">
        <f t="shared" si="17"/>
        <v>N</v>
      </c>
      <c r="C242" t="str">
        <f t="shared" si="18"/>
        <v>F</v>
      </c>
      <c r="D242" s="8">
        <f>IF(A242="","",IF(TEXT(A242,"dddd")='4) Happy Money'!$E$23,WAllowance,0))</f>
        <v>0</v>
      </c>
      <c r="E242" s="8">
        <f>IF(A242="","",IF(B242="N",SUMIF(TMonthly[Day of the Month],DAY(A242),TMonthly[Amount]),SUMIF(TMonthly[Day of the Month],"&gt;="&amp;DAY(A242),TMonthly[Amount])))</f>
        <v>0</v>
      </c>
      <c r="F242" s="8" cm="1">
        <f t="array" ref="F242">IF(A242="","",SUMPRODUCT(--(TYearly[Due Date]&lt;=A242),IF(B242="N",--(TYearly[Day]=DAY(A242)),--(TYearly[Day]&gt;=DAY(A242))),--(IFERROR(MOD(TYearly[Month]-MONTH(A242)+12,12),1)=0),TYearly[Amount]))</f>
        <v>0</v>
      </c>
      <c r="G242" s="8">
        <f>IF(A242="","",SUMIF(TOneTime[Due Date],A242,TOneTime[Amount]))</f>
        <v>0</v>
      </c>
      <c r="H242" s="8" cm="1">
        <f t="array" ref="H242">IF(A242="","",IF(COUNTIF(TOther[Frequency],$H$1)=0,0,SUMPRODUCT(--(IFERROR(MOD(A242-TOther[Start Date],7),1)=0),--(TOther[Frequency]=$H$1),--(TOther[Start Date]&lt;=A242),--(TOther[End Date Calc]&gt;=A242),TOther[Amount])))</f>
        <v>0</v>
      </c>
      <c r="I242" s="8" cm="1">
        <f t="array" ref="I242">IF(A242="","",IF(COUNTIF(TOther[Frequency],$I$1)=0,0,SUMPRODUCT(--(IFERROR(MOD(A242-TOther[Start Date],14),1)=0),--(TOther[Frequency]=$I$1),--(TOther[Start Date]&lt;=A242),--(TOther[End Date Calc]&gt;=A242),TOther[Amount])))</f>
        <v>0</v>
      </c>
      <c r="J242" s="8">
        <f>IF(A242="","",IF(COUNTIF(TOther[Frequency],$J$1)=0,0,IF(OR(DAY(A242)=1,DAY(A242)=15),SUMIFS(TOther[Amount],TOther[Frequency],$J$1,TOther[Start Date],"&lt;="&amp;$A242,TOther[End Date Calc],"&gt;="&amp;A242),0)))</f>
        <v>0</v>
      </c>
      <c r="K242" s="8">
        <f>IF(A242="","",IF(COUNTIF(TOther[Frequency],$K$1)=0,0,IF(A242=(A242-DAY(A242)+1+2*7-WEEKDAY(A242-DAY(A242)+8-4,1)),SUMIFS(TOther[Amount],TOther[Frequency],$K$1,TOther[Start Date],"&lt;="&amp;$A242,TOther[End Date Calc],"&gt;="&amp;A242),0)))</f>
        <v>0</v>
      </c>
      <c r="L242" s="8">
        <f>IF(A242="","",IF(COUNTIF(TOther[Frequency],$L$1)=0,0,IF(A242=(A242-DAY(A242)+1+3*7-WEEKDAY(A242-DAY(A242)+8-4,1)),SUMIFS(TOther[Amount],TOther[Frequency],$L$1,TOther[Start Date],"&lt;="&amp;$A242,TOther[End Date Calc],"&gt;="&amp;A242),0)))</f>
        <v>0</v>
      </c>
      <c r="M242" s="8">
        <f>IF(A242="","",IF(COUNTIF(TOther[Frequency],$M$1)=0,0,IF(A242=(A242-DAY(A242)+1+4*7-WEEKDAY(A242-DAY(A242)+8-4,1)),SUMIFS(TOther[Amount],TOther[Frequency],$M$1,TOther[Start Date],"&lt;="&amp;$A242,TOther[End Date Calc],"&gt;="&amp;A242),0)))</f>
        <v>0</v>
      </c>
      <c r="N242" s="8" cm="1">
        <f t="array" ref="N242">IF(A242="","",IF(COUNTIF(TOther[Frequency],$N$1)=0,0,SUMPRODUCT(--(IFERROR(MOD(A242-TOther[Start Date],28),1)=0),--(TOther[Frequency]=$N$1),--(TOther[Start Date]&lt;=A242),--(TOther[End Date Calc]&gt;=A242),TOther[Amount])))</f>
        <v>0</v>
      </c>
      <c r="O242" s="8" cm="1">
        <f t="array" ref="O242">IF(A242="","",IF(COUNTIF(TOther[Frequency],$O$1)=0,0,SUMPRODUCT(--(IFERROR(MOD(A242-TOther[Start Date],42),1)=0),--(TOther[Frequency]=$O$1),--(TOther[Start Date]&lt;=A242),--(TOther[End Date Calc]&gt;=A242),TOther[Amount])))</f>
        <v>0</v>
      </c>
      <c r="P242" s="8" cm="1">
        <f t="array" ref="P242">IF(A242="","",IF(COUNTIF(TOther[Frequency],$P$1)=0,0,SUMPRODUCT(--(IFERROR(MOD(A242-TOther[Start Date],56),1)=0),--(TOther[Frequency]=$P$1),--(TOther[Start Date]&lt;=A242),--(TOther[End Date Calc]&gt;=A242),TOther[Amount])))</f>
        <v>0</v>
      </c>
      <c r="Q242" s="8">
        <f>IF(A242="","",IF(COUNTIF(TOther[Frequency],$Q$1)=0,0,IF(B242="N",SUMIFS(TOther[Amount],TOther[Frequency],$Q$1,TOther[Start Date],"&lt;="&amp;$A242,TOther[End Date Calc],"&gt;="&amp;A242,TOther[Start Day],DAY(A242)),SUMIFS(TOther[Amount],TOther[Frequency],$Q$1,TOther[Start Date],"&lt;="&amp;$A242,TOther[End Date Calc],"&gt;="&amp;A242,TOther[Start Day],"&gt;="&amp;DAY(A242)))))</f>
        <v>0</v>
      </c>
      <c r="R242" s="8" cm="1">
        <f t="array" ref="R242">IF(A242="","",IF(COUNTIF(TOther[Frequency],R$1)=0,0,SUMPRODUCT(--(TOther[Frequency]=R$1),--(TOther[Start Date]&lt;=A242),--(TOther[End Date Calc]&gt;=A242),IF(B242="N",--(TOther[Start Day]=DAY(A242)),--(TOther[Start Day]&gt;=DAY(A242))),--(IFERROR(MOD(TOther[Start Month]-MONTH(A242)+2,2),1)=0),TOther[Amount])))</f>
        <v>0</v>
      </c>
      <c r="S242" s="8" cm="1">
        <f t="array" ref="S242">IF(A242="","",IF(COUNTIF(TOther[Frequency],S$1)=0,0,SUMPRODUCT(--(TOther[Frequency]=S$1),--(TOther[Start Date]&lt;=A242),--(TOther[End Date Calc]&gt;=A242),IF(B242="N",--(TOther[Start Day]=DAY(A242)),--(TOther[Start Day]&gt;=DAY(A242))),--(IFERROR(MOD(TOther[Start Month]-MONTH(A242)+3,3),1)=0),TOther[Amount])))</f>
        <v>0</v>
      </c>
      <c r="T242" s="8" cm="1">
        <f t="array" ref="T242">IF($A242="","",IF(COUNTIF(TOther[Frequency],T$1)=0,0,SUMPRODUCT(--(TOther[Frequency]=T$1),--(TOther[Start Date]&lt;=$A242),--(TOther[End Date Calc]&gt;=$A242),IF($B242="N",--(TOther[Start Day]=DAY($A242)),--(TOther[Start Day]&gt;=DAY($A242))),--(IFERROR(MOD(TOther[Start Month]-MONTH($A242)+4,4),1)=0),TOther[Amount])))</f>
        <v>0</v>
      </c>
      <c r="U242" s="8" cm="1">
        <f t="array" ref="U242">IF(A242="","",IF(COUNTIF(TOther[Frequency],$U$1)=0,0,SUMPRODUCT(--(TOther[Frequency]=$U$1),--(TOther[Start Date]&lt;=A242),--(TOther[End Date Calc]&gt;=A242),IF(B242="N",--(TOther[Start Day]=DAY(A242)),--(TOther[Start Day]&gt;=DAY(A242))),--(IFERROR(MOD(TOther[Start Month]-MONTH(A242)+6,6),1)=0),TOther[Amount])))</f>
        <v>0</v>
      </c>
      <c r="V242" s="8" cm="1">
        <f t="array" ref="V242">IF(A242="","",IF(COUNTIF(TOther[Frequency],$V$1)=0,0,SUMPRODUCT(--(TOther[Frequency]=$V$1),--(TOther[Start Date]&lt;=A242),--(TOther[End Date Calc]&gt;=A242),IF(B242="N",--(TOther[Start Day]=DAY(A242)),--(TOther[Start Day]&gt;=DAY(A242))),--(IFERROR(MOD(TOther[Start Month]-MONTH(A242)+12,12),1)=0),TOther[Amount])))</f>
        <v>0</v>
      </c>
      <c r="W242" s="8">
        <f>IF(A242="","",SUMIFS(TOther[Amount],TOther[Start Date],A242,TOther[Frequency],$W$1))</f>
        <v>0</v>
      </c>
      <c r="X242" s="9">
        <f t="shared" si="15"/>
        <v>0</v>
      </c>
      <c r="Y242" s="9">
        <f t="shared" si="19"/>
        <v>0</v>
      </c>
      <c r="Z242" s="8" cm="1">
        <f t="array" ref="Z242">IF(A242="","",IF(COUNTIF('2) Income'!$D$13:$D$32,"Weekly")=0,0,SUMPRODUCT(--(IFERROR(MOD(A242-'2) Income'!$F$13:$F$32,7),1)=0),--('2) Income'!$D$13:$D$32="Weekly"),--('2) Income'!$F$13:$F$32&lt;=A242),'2) Income'!$E$13:$E$32)))</f>
        <v>0</v>
      </c>
      <c r="AA242" s="8" cm="1">
        <f t="array" ref="AA242">IF(A242="","",IF(COUNTIF('2) Income'!$D$13:$D$32,"Every Other Week")=0,0,SUMPRODUCT(--(IFERROR(MOD(A242-'2) Income'!$F$13:$F$32,14),1)=0),--('2) Income'!$D$13:$D$32="Every Other Week"),--('2) Income'!$F$13:$F$32&lt;=A242),'2) Income'!$E$13:$E$32)))</f>
        <v>0</v>
      </c>
      <c r="AB242" s="8">
        <f>IF(A242="","",IF(COUNTIF('2) Income'!$D$13:$D$32,"1st and 15th")=0,0,IF(OR(DAY(A242)=1,DAY(A242)=15),SUMIFS('2) Income'!$E$13:$E$32,'2) Income'!$D$13:$D$32,"1st and 15th",'2) Income'!$F$13:$F$32,"&lt;="&amp;$A242),0)))</f>
        <v>0</v>
      </c>
      <c r="AC242" s="8">
        <f>IF(A242="","",IF(COUNTIF('2) Income'!$D$13:$D$32,"2nd Wednesday")=0,0,IF(A242=(A242-DAY(A242)+1+2*7-WEEKDAY(A242-DAY(A242)+8-4,1)),SUMIFS('2) Income'!$E$13:$E$32,'2) Income'!$D$13:$D$32,"2nd Wednesday",'2) Income'!$F$13:$F$32,"&lt;="&amp;$A242),0)))</f>
        <v>0</v>
      </c>
      <c r="AD242" s="8">
        <f>IF(A242="","",IF(COUNTIF('2) Income'!$D$13:$D$32,"3rd Wednesday")=0,0,IF(A242=(A242-DAY(A242)+1+3*7-WEEKDAY(A242-DAY(A242)+8-4,1)),SUMIFS('2) Income'!$E$13:$E$32,'2) Income'!$D$13:$D$32,"3rd Wednesday",'2) Income'!$F$13:$F$32,"&lt;="&amp;$A242),0)))</f>
        <v>0</v>
      </c>
      <c r="AE242" s="8">
        <f>IF(A242="","",IF(COUNTIF('2) Income'!$D$13:$D$32,"4th Wednesday")=0,0,IF(A242=(A242-DAY(A242)+1+4*7-WEEKDAY(A242-DAY(A242)+8-4,1)),SUMIFS('2) Income'!$E$13:$E$32,'2) Income'!$D$13:$D$32,"4th Wednesday",'2) Income'!$F$13:$F$32,"&lt;="&amp;$A242),0)))</f>
        <v>0</v>
      </c>
      <c r="AF242" s="8" cm="1">
        <f t="array" ref="AF242">IF(A242="","",IF(COUNTIF('2) Income'!$D$13:$D$32,"Every 4 Weeks")=0,0,SUMPRODUCT(--(IFERROR(MOD(A242-'2) Income'!$F$13:$F$32,28),1)=0),--('2) Income'!$D$13:$D$32="Every 4 Weeks"),--('2) Income'!$F$13:$F$32&lt;=A242),'2) Income'!$E$13:$E$32)))</f>
        <v>0</v>
      </c>
      <c r="AG242" s="8">
        <f>IF(A242="","",IF(COUNTIF('2) Income'!$D$13:$D$32,"Monthly")=0,0,IF(B242="N",SUMIFS('2) Income'!$E$13:$E$32,'2) Income'!$D$13:$D$32,"monthly",'2) Income'!$F$13:$F$32,"&lt;="&amp;$A242,'2) Income'!$I$13:$I$32,DAY(A242)),SUMIFS('2) Income'!$E$13:$E$32,'2) Income'!$D$13:$D$32,"monthly",'2) Income'!$F$13:$F$32,"&lt;="&amp;$A242,'2) Income'!$I$13:$I$32,"&gt;="&amp;DAY(A242)))))</f>
        <v>0</v>
      </c>
      <c r="AH242" s="8" cm="1">
        <f t="array" ref="AH242">IF(A242="","",IF(COUNTIF('2) Income'!$D$13:$D$32,"Yearly")=0,0,SUMPRODUCT(--('2) Income'!$D$13:$D$32="Yearly"),--('2) Income'!$F$13:$F$32&lt;=A242),IF(B242="N",--('2) Income'!$I$13:$I$32=DAY(A242)),--('2) Income'!$I$13:$I$32&gt;=DAY(A242))),--(IFERROR(MOD('2) Income'!$H$13:$H$32-MONTH(A242)+12,12),1)=0),'2) Income'!$E$13:$E$32)))</f>
        <v>0</v>
      </c>
      <c r="AI242" s="8">
        <f>IF(A242="","",IF(COUNTIF('2) Income'!$D$13:$D$32,"one-time")=0,0,SUMIFS('2) Income'!$E$13:$E$32,'2) Income'!$D$13:$D$32,"one-time",'2) Income'!$F$13:$F$32,"="&amp;$A242)))</f>
        <v>0</v>
      </c>
      <c r="AJ242" s="9">
        <f t="shared" si="16"/>
        <v>0</v>
      </c>
    </row>
    <row r="243" spans="1:36">
      <c r="A243" s="7">
        <f>IF(A242="","",IF(A242+1&lt;='1) Period'!$E$21,A242+1,""))</f>
        <v>45715</v>
      </c>
      <c r="B243" s="7" t="str">
        <f t="shared" si="17"/>
        <v>N</v>
      </c>
      <c r="C243" t="str">
        <f t="shared" si="18"/>
        <v>F</v>
      </c>
      <c r="D243" s="8">
        <f>IF(A243="","",IF(TEXT(A243,"dddd")='4) Happy Money'!$E$23,WAllowance,0))</f>
        <v>0</v>
      </c>
      <c r="E243" s="8">
        <f>IF(A243="","",IF(B243="N",SUMIF(TMonthly[Day of the Month],DAY(A243),TMonthly[Amount]),SUMIF(TMonthly[Day of the Month],"&gt;="&amp;DAY(A243),TMonthly[Amount])))</f>
        <v>100</v>
      </c>
      <c r="F243" s="8" cm="1">
        <f t="array" ref="F243">IF(A243="","",SUMPRODUCT(--(TYearly[Due Date]&lt;=A243),IF(B243="N",--(TYearly[Day]=DAY(A243)),--(TYearly[Day]&gt;=DAY(A243))),--(IFERROR(MOD(TYearly[Month]-MONTH(A243)+12,12),1)=0),TYearly[Amount]))</f>
        <v>0</v>
      </c>
      <c r="G243" s="8">
        <f>IF(A243="","",SUMIF(TOneTime[Due Date],A243,TOneTime[Amount]))</f>
        <v>0</v>
      </c>
      <c r="H243" s="8" cm="1">
        <f t="array" ref="H243">IF(A243="","",IF(COUNTIF(TOther[Frequency],$H$1)=0,0,SUMPRODUCT(--(IFERROR(MOD(A243-TOther[Start Date],7),1)=0),--(TOther[Frequency]=$H$1),--(TOther[Start Date]&lt;=A243),--(TOther[End Date Calc]&gt;=A243),TOther[Amount])))</f>
        <v>0</v>
      </c>
      <c r="I243" s="8" cm="1">
        <f t="array" ref="I243">IF(A243="","",IF(COUNTIF(TOther[Frequency],$I$1)=0,0,SUMPRODUCT(--(IFERROR(MOD(A243-TOther[Start Date],14),1)=0),--(TOther[Frequency]=$I$1),--(TOther[Start Date]&lt;=A243),--(TOther[End Date Calc]&gt;=A243),TOther[Amount])))</f>
        <v>0</v>
      </c>
      <c r="J243" s="8">
        <f>IF(A243="","",IF(COUNTIF(TOther[Frequency],$J$1)=0,0,IF(OR(DAY(A243)=1,DAY(A243)=15),SUMIFS(TOther[Amount],TOther[Frequency],$J$1,TOther[Start Date],"&lt;="&amp;$A243,TOther[End Date Calc],"&gt;="&amp;A243),0)))</f>
        <v>0</v>
      </c>
      <c r="K243" s="8">
        <f>IF(A243="","",IF(COUNTIF(TOther[Frequency],$K$1)=0,0,IF(A243=(A243-DAY(A243)+1+2*7-WEEKDAY(A243-DAY(A243)+8-4,1)),SUMIFS(TOther[Amount],TOther[Frequency],$K$1,TOther[Start Date],"&lt;="&amp;$A243,TOther[End Date Calc],"&gt;="&amp;A243),0)))</f>
        <v>0</v>
      </c>
      <c r="L243" s="8">
        <f>IF(A243="","",IF(COUNTIF(TOther[Frequency],$L$1)=0,0,IF(A243=(A243-DAY(A243)+1+3*7-WEEKDAY(A243-DAY(A243)+8-4,1)),SUMIFS(TOther[Amount],TOther[Frequency],$L$1,TOther[Start Date],"&lt;="&amp;$A243,TOther[End Date Calc],"&gt;="&amp;A243),0)))</f>
        <v>0</v>
      </c>
      <c r="M243" s="8">
        <f>IF(A243="","",IF(COUNTIF(TOther[Frequency],$M$1)=0,0,IF(A243=(A243-DAY(A243)+1+4*7-WEEKDAY(A243-DAY(A243)+8-4,1)),SUMIFS(TOther[Amount],TOther[Frequency],$M$1,TOther[Start Date],"&lt;="&amp;$A243,TOther[End Date Calc],"&gt;="&amp;A243),0)))</f>
        <v>0</v>
      </c>
      <c r="N243" s="8" cm="1">
        <f t="array" ref="N243">IF(A243="","",IF(COUNTIF(TOther[Frequency],$N$1)=0,0,SUMPRODUCT(--(IFERROR(MOD(A243-TOther[Start Date],28),1)=0),--(TOther[Frequency]=$N$1),--(TOther[Start Date]&lt;=A243),--(TOther[End Date Calc]&gt;=A243),TOther[Amount])))</f>
        <v>0</v>
      </c>
      <c r="O243" s="8" cm="1">
        <f t="array" ref="O243">IF(A243="","",IF(COUNTIF(TOther[Frequency],$O$1)=0,0,SUMPRODUCT(--(IFERROR(MOD(A243-TOther[Start Date],42),1)=0),--(TOther[Frequency]=$O$1),--(TOther[Start Date]&lt;=A243),--(TOther[End Date Calc]&gt;=A243),TOther[Amount])))</f>
        <v>0</v>
      </c>
      <c r="P243" s="8" cm="1">
        <f t="array" ref="P243">IF(A243="","",IF(COUNTIF(TOther[Frequency],$P$1)=0,0,SUMPRODUCT(--(IFERROR(MOD(A243-TOther[Start Date],56),1)=0),--(TOther[Frequency]=$P$1),--(TOther[Start Date]&lt;=A243),--(TOther[End Date Calc]&gt;=A243),TOther[Amount])))</f>
        <v>0</v>
      </c>
      <c r="Q243" s="8">
        <f>IF(A243="","",IF(COUNTIF(TOther[Frequency],$Q$1)=0,0,IF(B243="N",SUMIFS(TOther[Amount],TOther[Frequency],$Q$1,TOther[Start Date],"&lt;="&amp;$A243,TOther[End Date Calc],"&gt;="&amp;A243,TOther[Start Day],DAY(A243)),SUMIFS(TOther[Amount],TOther[Frequency],$Q$1,TOther[Start Date],"&lt;="&amp;$A243,TOther[End Date Calc],"&gt;="&amp;A243,TOther[Start Day],"&gt;="&amp;DAY(A243)))))</f>
        <v>0</v>
      </c>
      <c r="R243" s="8" cm="1">
        <f t="array" ref="R243">IF(A243="","",IF(COUNTIF(TOther[Frequency],R$1)=0,0,SUMPRODUCT(--(TOther[Frequency]=R$1),--(TOther[Start Date]&lt;=A243),--(TOther[End Date Calc]&gt;=A243),IF(B243="N",--(TOther[Start Day]=DAY(A243)),--(TOther[Start Day]&gt;=DAY(A243))),--(IFERROR(MOD(TOther[Start Month]-MONTH(A243)+2,2),1)=0),TOther[Amount])))</f>
        <v>0</v>
      </c>
      <c r="S243" s="8" cm="1">
        <f t="array" ref="S243">IF(A243="","",IF(COUNTIF(TOther[Frequency],S$1)=0,0,SUMPRODUCT(--(TOther[Frequency]=S$1),--(TOther[Start Date]&lt;=A243),--(TOther[End Date Calc]&gt;=A243),IF(B243="N",--(TOther[Start Day]=DAY(A243)),--(TOther[Start Day]&gt;=DAY(A243))),--(IFERROR(MOD(TOther[Start Month]-MONTH(A243)+3,3),1)=0),TOther[Amount])))</f>
        <v>0</v>
      </c>
      <c r="T243" s="8" cm="1">
        <f t="array" ref="T243">IF($A243="","",IF(COUNTIF(TOther[Frequency],T$1)=0,0,SUMPRODUCT(--(TOther[Frequency]=T$1),--(TOther[Start Date]&lt;=$A243),--(TOther[End Date Calc]&gt;=$A243),IF($B243="N",--(TOther[Start Day]=DAY($A243)),--(TOther[Start Day]&gt;=DAY($A243))),--(IFERROR(MOD(TOther[Start Month]-MONTH($A243)+4,4),1)=0),TOther[Amount])))</f>
        <v>0</v>
      </c>
      <c r="U243" s="8" cm="1">
        <f t="array" ref="U243">IF(A243="","",IF(COUNTIF(TOther[Frequency],$U$1)=0,0,SUMPRODUCT(--(TOther[Frequency]=$U$1),--(TOther[Start Date]&lt;=A243),--(TOther[End Date Calc]&gt;=A243),IF(B243="N",--(TOther[Start Day]=DAY(A243)),--(TOther[Start Day]&gt;=DAY(A243))),--(IFERROR(MOD(TOther[Start Month]-MONTH(A243)+6,6),1)=0),TOther[Amount])))</f>
        <v>0</v>
      </c>
      <c r="V243" s="8" cm="1">
        <f t="array" ref="V243">IF(A243="","",IF(COUNTIF(TOther[Frequency],$V$1)=0,0,SUMPRODUCT(--(TOther[Frequency]=$V$1),--(TOther[Start Date]&lt;=A243),--(TOther[End Date Calc]&gt;=A243),IF(B243="N",--(TOther[Start Day]=DAY(A243)),--(TOther[Start Day]&gt;=DAY(A243))),--(IFERROR(MOD(TOther[Start Month]-MONTH(A243)+12,12),1)=0),TOther[Amount])))</f>
        <v>0</v>
      </c>
      <c r="W243" s="8">
        <f>IF(A243="","",SUMIFS(TOther[Amount],TOther[Start Date],A243,TOther[Frequency],$W$1))</f>
        <v>0</v>
      </c>
      <c r="X243" s="9">
        <f t="shared" si="15"/>
        <v>100</v>
      </c>
      <c r="Y243" s="9">
        <f t="shared" si="19"/>
        <v>0</v>
      </c>
      <c r="Z243" s="8" cm="1">
        <f t="array" ref="Z243">IF(A243="","",IF(COUNTIF('2) Income'!$D$13:$D$32,"Weekly")=0,0,SUMPRODUCT(--(IFERROR(MOD(A243-'2) Income'!$F$13:$F$32,7),1)=0),--('2) Income'!$D$13:$D$32="Weekly"),--('2) Income'!$F$13:$F$32&lt;=A243),'2) Income'!$E$13:$E$32)))</f>
        <v>0</v>
      </c>
      <c r="AA243" s="8" cm="1">
        <f t="array" ref="AA243">IF(A243="","",IF(COUNTIF('2) Income'!$D$13:$D$32,"Every Other Week")=0,0,SUMPRODUCT(--(IFERROR(MOD(A243-'2) Income'!$F$13:$F$32,14),1)=0),--('2) Income'!$D$13:$D$32="Every Other Week"),--('2) Income'!$F$13:$F$32&lt;=A243),'2) Income'!$E$13:$E$32)))</f>
        <v>0</v>
      </c>
      <c r="AB243" s="8">
        <f>IF(A243="","",IF(COUNTIF('2) Income'!$D$13:$D$32,"1st and 15th")=0,0,IF(OR(DAY(A243)=1,DAY(A243)=15),SUMIFS('2) Income'!$E$13:$E$32,'2) Income'!$D$13:$D$32,"1st and 15th",'2) Income'!$F$13:$F$32,"&lt;="&amp;$A243),0)))</f>
        <v>0</v>
      </c>
      <c r="AC243" s="8">
        <f>IF(A243="","",IF(COUNTIF('2) Income'!$D$13:$D$32,"2nd Wednesday")=0,0,IF(A243=(A243-DAY(A243)+1+2*7-WEEKDAY(A243-DAY(A243)+8-4,1)),SUMIFS('2) Income'!$E$13:$E$32,'2) Income'!$D$13:$D$32,"2nd Wednesday",'2) Income'!$F$13:$F$32,"&lt;="&amp;$A243),0)))</f>
        <v>0</v>
      </c>
      <c r="AD243" s="8">
        <f>IF(A243="","",IF(COUNTIF('2) Income'!$D$13:$D$32,"3rd Wednesday")=0,0,IF(A243=(A243-DAY(A243)+1+3*7-WEEKDAY(A243-DAY(A243)+8-4,1)),SUMIFS('2) Income'!$E$13:$E$32,'2) Income'!$D$13:$D$32,"3rd Wednesday",'2) Income'!$F$13:$F$32,"&lt;="&amp;$A243),0)))</f>
        <v>0</v>
      </c>
      <c r="AE243" s="8">
        <f>IF(A243="","",IF(COUNTIF('2) Income'!$D$13:$D$32,"4th Wednesday")=0,0,IF(A243=(A243-DAY(A243)+1+4*7-WEEKDAY(A243-DAY(A243)+8-4,1)),SUMIFS('2) Income'!$E$13:$E$32,'2) Income'!$D$13:$D$32,"4th Wednesday",'2) Income'!$F$13:$F$32,"&lt;="&amp;$A243),0)))</f>
        <v>0</v>
      </c>
      <c r="AF243" s="8" cm="1">
        <f t="array" ref="AF243">IF(A243="","",IF(COUNTIF('2) Income'!$D$13:$D$32,"Every 4 Weeks")=0,0,SUMPRODUCT(--(IFERROR(MOD(A243-'2) Income'!$F$13:$F$32,28),1)=0),--('2) Income'!$D$13:$D$32="Every 4 Weeks"),--('2) Income'!$F$13:$F$32&lt;=A243),'2) Income'!$E$13:$E$32)))</f>
        <v>0</v>
      </c>
      <c r="AG243" s="8">
        <f>IF(A243="","",IF(COUNTIF('2) Income'!$D$13:$D$32,"Monthly")=0,0,IF(B243="N",SUMIFS('2) Income'!$E$13:$E$32,'2) Income'!$D$13:$D$32,"monthly",'2) Income'!$F$13:$F$32,"&lt;="&amp;$A243,'2) Income'!$I$13:$I$32,DAY(A243)),SUMIFS('2) Income'!$E$13:$E$32,'2) Income'!$D$13:$D$32,"monthly",'2) Income'!$F$13:$F$32,"&lt;="&amp;$A243,'2) Income'!$I$13:$I$32,"&gt;="&amp;DAY(A243)))))</f>
        <v>0</v>
      </c>
      <c r="AH243" s="8" cm="1">
        <f t="array" ref="AH243">IF(A243="","",IF(COUNTIF('2) Income'!$D$13:$D$32,"Yearly")=0,0,SUMPRODUCT(--('2) Income'!$D$13:$D$32="Yearly"),--('2) Income'!$F$13:$F$32&lt;=A243),IF(B243="N",--('2) Income'!$I$13:$I$32=DAY(A243)),--('2) Income'!$I$13:$I$32&gt;=DAY(A243))),--(IFERROR(MOD('2) Income'!$H$13:$H$32-MONTH(A243)+12,12),1)=0),'2) Income'!$E$13:$E$32)))</f>
        <v>0</v>
      </c>
      <c r="AI243" s="8">
        <f>IF(A243="","",IF(COUNTIF('2) Income'!$D$13:$D$32,"one-time")=0,0,SUMIFS('2) Income'!$E$13:$E$32,'2) Income'!$D$13:$D$32,"one-time",'2) Income'!$F$13:$F$32,"="&amp;$A243)))</f>
        <v>0</v>
      </c>
      <c r="AJ243" s="9">
        <f t="shared" si="16"/>
        <v>0</v>
      </c>
    </row>
    <row r="244" spans="1:36">
      <c r="A244" s="7">
        <f>IF(A243="","",IF(A243+1&lt;='1) Period'!$E$21,A243+1,""))</f>
        <v>45716</v>
      </c>
      <c r="B244" s="7" t="str">
        <f t="shared" si="17"/>
        <v>Y</v>
      </c>
      <c r="C244" t="str">
        <f t="shared" si="18"/>
        <v>F</v>
      </c>
      <c r="D244" s="8">
        <f>IF(A244="","",IF(TEXT(A244,"dddd")='4) Happy Money'!$E$23,WAllowance,0))</f>
        <v>0</v>
      </c>
      <c r="E244" s="8">
        <f>IF(A244="","",IF(B244="N",SUMIF(TMonthly[Day of the Month],DAY(A244),TMonthly[Amount]),SUMIF(TMonthly[Day of the Month],"&gt;="&amp;DAY(A244),TMonthly[Amount])))</f>
        <v>2000</v>
      </c>
      <c r="F244" s="8" cm="1">
        <f t="array" ref="F244">IF(A244="","",SUMPRODUCT(--(TYearly[Due Date]&lt;=A244),IF(B244="N",--(TYearly[Day]=DAY(A244)),--(TYearly[Day]&gt;=DAY(A244))),--(IFERROR(MOD(TYearly[Month]-MONTH(A244)+12,12),1)=0),TYearly[Amount]))</f>
        <v>0</v>
      </c>
      <c r="G244" s="8">
        <f>IF(A244="","",SUMIF(TOneTime[Due Date],A244,TOneTime[Amount]))</f>
        <v>0</v>
      </c>
      <c r="H244" s="8" cm="1">
        <f t="array" ref="H244">IF(A244="","",IF(COUNTIF(TOther[Frequency],$H$1)=0,0,SUMPRODUCT(--(IFERROR(MOD(A244-TOther[Start Date],7),1)=0),--(TOther[Frequency]=$H$1),--(TOther[Start Date]&lt;=A244),--(TOther[End Date Calc]&gt;=A244),TOther[Amount])))</f>
        <v>0</v>
      </c>
      <c r="I244" s="8" cm="1">
        <f t="array" ref="I244">IF(A244="","",IF(COUNTIF(TOther[Frequency],$I$1)=0,0,SUMPRODUCT(--(IFERROR(MOD(A244-TOther[Start Date],14),1)=0),--(TOther[Frequency]=$I$1),--(TOther[Start Date]&lt;=A244),--(TOther[End Date Calc]&gt;=A244),TOther[Amount])))</f>
        <v>0</v>
      </c>
      <c r="J244" s="8">
        <f>IF(A244="","",IF(COUNTIF(TOther[Frequency],$J$1)=0,0,IF(OR(DAY(A244)=1,DAY(A244)=15),SUMIFS(TOther[Amount],TOther[Frequency],$J$1,TOther[Start Date],"&lt;="&amp;$A244,TOther[End Date Calc],"&gt;="&amp;A244),0)))</f>
        <v>0</v>
      </c>
      <c r="K244" s="8">
        <f>IF(A244="","",IF(COUNTIF(TOther[Frequency],$K$1)=0,0,IF(A244=(A244-DAY(A244)+1+2*7-WEEKDAY(A244-DAY(A244)+8-4,1)),SUMIFS(TOther[Amount],TOther[Frequency],$K$1,TOther[Start Date],"&lt;="&amp;$A244,TOther[End Date Calc],"&gt;="&amp;A244),0)))</f>
        <v>0</v>
      </c>
      <c r="L244" s="8">
        <f>IF(A244="","",IF(COUNTIF(TOther[Frequency],$L$1)=0,0,IF(A244=(A244-DAY(A244)+1+3*7-WEEKDAY(A244-DAY(A244)+8-4,1)),SUMIFS(TOther[Amount],TOther[Frequency],$L$1,TOther[Start Date],"&lt;="&amp;$A244,TOther[End Date Calc],"&gt;="&amp;A244),0)))</f>
        <v>0</v>
      </c>
      <c r="M244" s="8">
        <f>IF(A244="","",IF(COUNTIF(TOther[Frequency],$M$1)=0,0,IF(A244=(A244-DAY(A244)+1+4*7-WEEKDAY(A244-DAY(A244)+8-4,1)),SUMIFS(TOther[Amount],TOther[Frequency],$M$1,TOther[Start Date],"&lt;="&amp;$A244,TOther[End Date Calc],"&gt;="&amp;A244),0)))</f>
        <v>0</v>
      </c>
      <c r="N244" s="8" cm="1">
        <f t="array" ref="N244">IF(A244="","",IF(COUNTIF(TOther[Frequency],$N$1)=0,0,SUMPRODUCT(--(IFERROR(MOD(A244-TOther[Start Date],28),1)=0),--(TOther[Frequency]=$N$1),--(TOther[Start Date]&lt;=A244),--(TOther[End Date Calc]&gt;=A244),TOther[Amount])))</f>
        <v>0</v>
      </c>
      <c r="O244" s="8" cm="1">
        <f t="array" ref="O244">IF(A244="","",IF(COUNTIF(TOther[Frequency],$O$1)=0,0,SUMPRODUCT(--(IFERROR(MOD(A244-TOther[Start Date],42),1)=0),--(TOther[Frequency]=$O$1),--(TOther[Start Date]&lt;=A244),--(TOther[End Date Calc]&gt;=A244),TOther[Amount])))</f>
        <v>0</v>
      </c>
      <c r="P244" s="8" cm="1">
        <f t="array" ref="P244">IF(A244="","",IF(COUNTIF(TOther[Frequency],$P$1)=0,0,SUMPRODUCT(--(IFERROR(MOD(A244-TOther[Start Date],56),1)=0),--(TOther[Frequency]=$P$1),--(TOther[Start Date]&lt;=A244),--(TOther[End Date Calc]&gt;=A244),TOther[Amount])))</f>
        <v>0</v>
      </c>
      <c r="Q244" s="8">
        <f>IF(A244="","",IF(COUNTIF(TOther[Frequency],$Q$1)=0,0,IF(B244="N",SUMIFS(TOther[Amount],TOther[Frequency],$Q$1,TOther[Start Date],"&lt;="&amp;$A244,TOther[End Date Calc],"&gt;="&amp;A244,TOther[Start Day],DAY(A244)),SUMIFS(TOther[Amount],TOther[Frequency],$Q$1,TOther[Start Date],"&lt;="&amp;$A244,TOther[End Date Calc],"&gt;="&amp;A244,TOther[Start Day],"&gt;="&amp;DAY(A244)))))</f>
        <v>0</v>
      </c>
      <c r="R244" s="8" cm="1">
        <f t="array" ref="R244">IF(A244="","",IF(COUNTIF(TOther[Frequency],R$1)=0,0,SUMPRODUCT(--(TOther[Frequency]=R$1),--(TOther[Start Date]&lt;=A244),--(TOther[End Date Calc]&gt;=A244),IF(B244="N",--(TOther[Start Day]=DAY(A244)),--(TOther[Start Day]&gt;=DAY(A244))),--(IFERROR(MOD(TOther[Start Month]-MONTH(A244)+2,2),1)=0),TOther[Amount])))</f>
        <v>0</v>
      </c>
      <c r="S244" s="8" cm="1">
        <f t="array" ref="S244">IF(A244="","",IF(COUNTIF(TOther[Frequency],S$1)=0,0,SUMPRODUCT(--(TOther[Frequency]=S$1),--(TOther[Start Date]&lt;=A244),--(TOther[End Date Calc]&gt;=A244),IF(B244="N",--(TOther[Start Day]=DAY(A244)),--(TOther[Start Day]&gt;=DAY(A244))),--(IFERROR(MOD(TOther[Start Month]-MONTH(A244)+3,3),1)=0),TOther[Amount])))</f>
        <v>0</v>
      </c>
      <c r="T244" s="8" cm="1">
        <f t="array" ref="T244">IF($A244="","",IF(COUNTIF(TOther[Frequency],T$1)=0,0,SUMPRODUCT(--(TOther[Frequency]=T$1),--(TOther[Start Date]&lt;=$A244),--(TOther[End Date Calc]&gt;=$A244),IF($B244="N",--(TOther[Start Day]=DAY($A244)),--(TOther[Start Day]&gt;=DAY($A244))),--(IFERROR(MOD(TOther[Start Month]-MONTH($A244)+4,4),1)=0),TOther[Amount])))</f>
        <v>0</v>
      </c>
      <c r="U244" s="8" cm="1">
        <f t="array" ref="U244">IF(A244="","",IF(COUNTIF(TOther[Frequency],$U$1)=0,0,SUMPRODUCT(--(TOther[Frequency]=$U$1),--(TOther[Start Date]&lt;=A244),--(TOther[End Date Calc]&gt;=A244),IF(B244="N",--(TOther[Start Day]=DAY(A244)),--(TOther[Start Day]&gt;=DAY(A244))),--(IFERROR(MOD(TOther[Start Month]-MONTH(A244)+6,6),1)=0),TOther[Amount])))</f>
        <v>0</v>
      </c>
      <c r="V244" s="8" cm="1">
        <f t="array" ref="V244">IF(A244="","",IF(COUNTIF(TOther[Frequency],$V$1)=0,0,SUMPRODUCT(--(TOther[Frequency]=$V$1),--(TOther[Start Date]&lt;=A244),--(TOther[End Date Calc]&gt;=A244),IF(B244="N",--(TOther[Start Day]=DAY(A244)),--(TOther[Start Day]&gt;=DAY(A244))),--(IFERROR(MOD(TOther[Start Month]-MONTH(A244)+12,12),1)=0),TOther[Amount])))</f>
        <v>0</v>
      </c>
      <c r="W244" s="8">
        <f>IF(A244="","",SUMIFS(TOther[Amount],TOther[Start Date],A244,TOther[Frequency],$W$1))</f>
        <v>0</v>
      </c>
      <c r="X244" s="9">
        <f t="shared" si="15"/>
        <v>2000</v>
      </c>
      <c r="Y244" s="9">
        <f t="shared" si="19"/>
        <v>0</v>
      </c>
      <c r="Z244" s="8" cm="1">
        <f t="array" ref="Z244">IF(A244="","",IF(COUNTIF('2) Income'!$D$13:$D$32,"Weekly")=0,0,SUMPRODUCT(--(IFERROR(MOD(A244-'2) Income'!$F$13:$F$32,7),1)=0),--('2) Income'!$D$13:$D$32="Weekly"),--('2) Income'!$F$13:$F$32&lt;=A244),'2) Income'!$E$13:$E$32)))</f>
        <v>0</v>
      </c>
      <c r="AA244" s="8" cm="1">
        <f t="array" ref="AA244">IF(A244="","",IF(COUNTIF('2) Income'!$D$13:$D$32,"Every Other Week")=0,0,SUMPRODUCT(--(IFERROR(MOD(A244-'2) Income'!$F$13:$F$32,14),1)=0),--('2) Income'!$D$13:$D$32="Every Other Week"),--('2) Income'!$F$13:$F$32&lt;=A244),'2) Income'!$E$13:$E$32)))</f>
        <v>2300</v>
      </c>
      <c r="AB244" s="8">
        <f>IF(A244="","",IF(COUNTIF('2) Income'!$D$13:$D$32,"1st and 15th")=0,0,IF(OR(DAY(A244)=1,DAY(A244)=15),SUMIFS('2) Income'!$E$13:$E$32,'2) Income'!$D$13:$D$32,"1st and 15th",'2) Income'!$F$13:$F$32,"&lt;="&amp;$A244),0)))</f>
        <v>0</v>
      </c>
      <c r="AC244" s="8">
        <f>IF(A244="","",IF(COUNTIF('2) Income'!$D$13:$D$32,"2nd Wednesday")=0,0,IF(A244=(A244-DAY(A244)+1+2*7-WEEKDAY(A244-DAY(A244)+8-4,1)),SUMIFS('2) Income'!$E$13:$E$32,'2) Income'!$D$13:$D$32,"2nd Wednesday",'2) Income'!$F$13:$F$32,"&lt;="&amp;$A244),0)))</f>
        <v>0</v>
      </c>
      <c r="AD244" s="8">
        <f>IF(A244="","",IF(COUNTIF('2) Income'!$D$13:$D$32,"3rd Wednesday")=0,0,IF(A244=(A244-DAY(A244)+1+3*7-WEEKDAY(A244-DAY(A244)+8-4,1)),SUMIFS('2) Income'!$E$13:$E$32,'2) Income'!$D$13:$D$32,"3rd Wednesday",'2) Income'!$F$13:$F$32,"&lt;="&amp;$A244),0)))</f>
        <v>0</v>
      </c>
      <c r="AE244" s="8">
        <f>IF(A244="","",IF(COUNTIF('2) Income'!$D$13:$D$32,"4th Wednesday")=0,0,IF(A244=(A244-DAY(A244)+1+4*7-WEEKDAY(A244-DAY(A244)+8-4,1)),SUMIFS('2) Income'!$E$13:$E$32,'2) Income'!$D$13:$D$32,"4th Wednesday",'2) Income'!$F$13:$F$32,"&lt;="&amp;$A244),0)))</f>
        <v>0</v>
      </c>
      <c r="AF244" s="8" cm="1">
        <f t="array" ref="AF244">IF(A244="","",IF(COUNTIF('2) Income'!$D$13:$D$32,"Every 4 Weeks")=0,0,SUMPRODUCT(--(IFERROR(MOD(A244-'2) Income'!$F$13:$F$32,28),1)=0),--('2) Income'!$D$13:$D$32="Every 4 Weeks"),--('2) Income'!$F$13:$F$32&lt;=A244),'2) Income'!$E$13:$E$32)))</f>
        <v>0</v>
      </c>
      <c r="AG244" s="8">
        <f>IF(A244="","",IF(COUNTIF('2) Income'!$D$13:$D$32,"Monthly")=0,0,IF(B244="N",SUMIFS('2) Income'!$E$13:$E$32,'2) Income'!$D$13:$D$32,"monthly",'2) Income'!$F$13:$F$32,"&lt;="&amp;$A244,'2) Income'!$I$13:$I$32,DAY(A244)),SUMIFS('2) Income'!$E$13:$E$32,'2) Income'!$D$13:$D$32,"monthly",'2) Income'!$F$13:$F$32,"&lt;="&amp;$A244,'2) Income'!$I$13:$I$32,"&gt;="&amp;DAY(A244)))))</f>
        <v>0</v>
      </c>
      <c r="AH244" s="8" cm="1">
        <f t="array" ref="AH244">IF(A244="","",IF(COUNTIF('2) Income'!$D$13:$D$32,"Yearly")=0,0,SUMPRODUCT(--('2) Income'!$D$13:$D$32="Yearly"),--('2) Income'!$F$13:$F$32&lt;=A244),IF(B244="N",--('2) Income'!$I$13:$I$32=DAY(A244)),--('2) Income'!$I$13:$I$32&gt;=DAY(A244))),--(IFERROR(MOD('2) Income'!$H$13:$H$32-MONTH(A244)+12,12),1)=0),'2) Income'!$E$13:$E$32)))</f>
        <v>0</v>
      </c>
      <c r="AI244" s="8">
        <f>IF(A244="","",IF(COUNTIF('2) Income'!$D$13:$D$32,"one-time")=0,0,SUMIFS('2) Income'!$E$13:$E$32,'2) Income'!$D$13:$D$32,"one-time",'2) Income'!$F$13:$F$32,"="&amp;$A244)))</f>
        <v>0</v>
      </c>
      <c r="AJ244" s="9">
        <f t="shared" si="16"/>
        <v>2300</v>
      </c>
    </row>
    <row r="245" spans="1:36">
      <c r="A245" s="7">
        <f>IF(A244="","",IF(A244+1&lt;='1) Period'!$E$21,A244+1,""))</f>
        <v>45717</v>
      </c>
      <c r="B245" s="7" t="str">
        <f t="shared" si="17"/>
        <v>N</v>
      </c>
      <c r="C245" t="str">
        <f t="shared" si="18"/>
        <v>Y</v>
      </c>
      <c r="D245" s="8">
        <f>IF(A245="","",IF(TEXT(A245,"dddd")='4) Happy Money'!$E$23,WAllowance,0))</f>
        <v>0</v>
      </c>
      <c r="E245" s="8">
        <f>IF(A245="","",IF(B245="N",SUMIF(TMonthly[Day of the Month],DAY(A245),TMonthly[Amount]),SUMIF(TMonthly[Day of the Month],"&gt;="&amp;DAY(A245),TMonthly[Amount])))</f>
        <v>195</v>
      </c>
      <c r="F245" s="8" cm="1">
        <f t="array" ref="F245">IF(A245="","",SUMPRODUCT(--(TYearly[Due Date]&lt;=A245),IF(B245="N",--(TYearly[Day]=DAY(A245)),--(TYearly[Day]&gt;=DAY(A245))),--(IFERROR(MOD(TYearly[Month]-MONTH(A245)+12,12),1)=0),TYearly[Amount]))</f>
        <v>0</v>
      </c>
      <c r="G245" s="8">
        <f>IF(A245="","",SUMIF(TOneTime[Due Date],A245,TOneTime[Amount]))</f>
        <v>0</v>
      </c>
      <c r="H245" s="8" cm="1">
        <f t="array" ref="H245">IF(A245="","",IF(COUNTIF(TOther[Frequency],$H$1)=0,0,SUMPRODUCT(--(IFERROR(MOD(A245-TOther[Start Date],7),1)=0),--(TOther[Frequency]=$H$1),--(TOther[Start Date]&lt;=A245),--(TOther[End Date Calc]&gt;=A245),TOther[Amount])))</f>
        <v>0</v>
      </c>
      <c r="I245" s="8" cm="1">
        <f t="array" ref="I245">IF(A245="","",IF(COUNTIF(TOther[Frequency],$I$1)=0,0,SUMPRODUCT(--(IFERROR(MOD(A245-TOther[Start Date],14),1)=0),--(TOther[Frequency]=$I$1),--(TOther[Start Date]&lt;=A245),--(TOther[End Date Calc]&gt;=A245),TOther[Amount])))</f>
        <v>0</v>
      </c>
      <c r="J245" s="8">
        <f>IF(A245="","",IF(COUNTIF(TOther[Frequency],$J$1)=0,0,IF(OR(DAY(A245)=1,DAY(A245)=15),SUMIFS(TOther[Amount],TOther[Frequency],$J$1,TOther[Start Date],"&lt;="&amp;$A245,TOther[End Date Calc],"&gt;="&amp;A245),0)))</f>
        <v>0</v>
      </c>
      <c r="K245" s="8">
        <f>IF(A245="","",IF(COUNTIF(TOther[Frequency],$K$1)=0,0,IF(A245=(A245-DAY(A245)+1+2*7-WEEKDAY(A245-DAY(A245)+8-4,1)),SUMIFS(TOther[Amount],TOther[Frequency],$K$1,TOther[Start Date],"&lt;="&amp;$A245,TOther[End Date Calc],"&gt;="&amp;A245),0)))</f>
        <v>0</v>
      </c>
      <c r="L245" s="8">
        <f>IF(A245="","",IF(COUNTIF(TOther[Frequency],$L$1)=0,0,IF(A245=(A245-DAY(A245)+1+3*7-WEEKDAY(A245-DAY(A245)+8-4,1)),SUMIFS(TOther[Amount],TOther[Frequency],$L$1,TOther[Start Date],"&lt;="&amp;$A245,TOther[End Date Calc],"&gt;="&amp;A245),0)))</f>
        <v>0</v>
      </c>
      <c r="M245" s="8">
        <f>IF(A245="","",IF(COUNTIF(TOther[Frequency],$M$1)=0,0,IF(A245=(A245-DAY(A245)+1+4*7-WEEKDAY(A245-DAY(A245)+8-4,1)),SUMIFS(TOther[Amount],TOther[Frequency],$M$1,TOther[Start Date],"&lt;="&amp;$A245,TOther[End Date Calc],"&gt;="&amp;A245),0)))</f>
        <v>0</v>
      </c>
      <c r="N245" s="8" cm="1">
        <f t="array" ref="N245">IF(A245="","",IF(COUNTIF(TOther[Frequency],$N$1)=0,0,SUMPRODUCT(--(IFERROR(MOD(A245-TOther[Start Date],28),1)=0),--(TOther[Frequency]=$N$1),--(TOther[Start Date]&lt;=A245),--(TOther[End Date Calc]&gt;=A245),TOther[Amount])))</f>
        <v>0</v>
      </c>
      <c r="O245" s="8" cm="1">
        <f t="array" ref="O245">IF(A245="","",IF(COUNTIF(TOther[Frequency],$O$1)=0,0,SUMPRODUCT(--(IFERROR(MOD(A245-TOther[Start Date],42),1)=0),--(TOther[Frequency]=$O$1),--(TOther[Start Date]&lt;=A245),--(TOther[End Date Calc]&gt;=A245),TOther[Amount])))</f>
        <v>0</v>
      </c>
      <c r="P245" s="8" cm="1">
        <f t="array" ref="P245">IF(A245="","",IF(COUNTIF(TOther[Frequency],$P$1)=0,0,SUMPRODUCT(--(IFERROR(MOD(A245-TOther[Start Date],56),1)=0),--(TOther[Frequency]=$P$1),--(TOther[Start Date]&lt;=A245),--(TOther[End Date Calc]&gt;=A245),TOther[Amount])))</f>
        <v>0</v>
      </c>
      <c r="Q245" s="8">
        <f>IF(A245="","",IF(COUNTIF(TOther[Frequency],$Q$1)=0,0,IF(B245="N",SUMIFS(TOther[Amount],TOther[Frequency],$Q$1,TOther[Start Date],"&lt;="&amp;$A245,TOther[End Date Calc],"&gt;="&amp;A245,TOther[Start Day],DAY(A245)),SUMIFS(TOther[Amount],TOther[Frequency],$Q$1,TOther[Start Date],"&lt;="&amp;$A245,TOther[End Date Calc],"&gt;="&amp;A245,TOther[Start Day],"&gt;="&amp;DAY(A245)))))</f>
        <v>0</v>
      </c>
      <c r="R245" s="8" cm="1">
        <f t="array" ref="R245">IF(A245="","",IF(COUNTIF(TOther[Frequency],R$1)=0,0,SUMPRODUCT(--(TOther[Frequency]=R$1),--(TOther[Start Date]&lt;=A245),--(TOther[End Date Calc]&gt;=A245),IF(B245="N",--(TOther[Start Day]=DAY(A245)),--(TOther[Start Day]&gt;=DAY(A245))),--(IFERROR(MOD(TOther[Start Month]-MONTH(A245)+2,2),1)=0),TOther[Amount])))</f>
        <v>0</v>
      </c>
      <c r="S245" s="8" cm="1">
        <f t="array" ref="S245">IF(A245="","",IF(COUNTIF(TOther[Frequency],S$1)=0,0,SUMPRODUCT(--(TOther[Frequency]=S$1),--(TOther[Start Date]&lt;=A245),--(TOther[End Date Calc]&gt;=A245),IF(B245="N",--(TOther[Start Day]=DAY(A245)),--(TOther[Start Day]&gt;=DAY(A245))),--(IFERROR(MOD(TOther[Start Month]-MONTH(A245)+3,3),1)=0),TOther[Amount])))</f>
        <v>0</v>
      </c>
      <c r="T245" s="8" cm="1">
        <f t="array" ref="T245">IF($A245="","",IF(COUNTIF(TOther[Frequency],T$1)=0,0,SUMPRODUCT(--(TOther[Frequency]=T$1),--(TOther[Start Date]&lt;=$A245),--(TOther[End Date Calc]&gt;=$A245),IF($B245="N",--(TOther[Start Day]=DAY($A245)),--(TOther[Start Day]&gt;=DAY($A245))),--(IFERROR(MOD(TOther[Start Month]-MONTH($A245)+4,4),1)=0),TOther[Amount])))</f>
        <v>0</v>
      </c>
      <c r="U245" s="8" cm="1">
        <f t="array" ref="U245">IF(A245="","",IF(COUNTIF(TOther[Frequency],$U$1)=0,0,SUMPRODUCT(--(TOther[Frequency]=$U$1),--(TOther[Start Date]&lt;=A245),--(TOther[End Date Calc]&gt;=A245),IF(B245="N",--(TOther[Start Day]=DAY(A245)),--(TOther[Start Day]&gt;=DAY(A245))),--(IFERROR(MOD(TOther[Start Month]-MONTH(A245)+6,6),1)=0),TOther[Amount])))</f>
        <v>0</v>
      </c>
      <c r="V245" s="8" cm="1">
        <f t="array" ref="V245">IF(A245="","",IF(COUNTIF(TOther[Frequency],$V$1)=0,0,SUMPRODUCT(--(TOther[Frequency]=$V$1),--(TOther[Start Date]&lt;=A245),--(TOther[End Date Calc]&gt;=A245),IF(B245="N",--(TOther[Start Day]=DAY(A245)),--(TOther[Start Day]&gt;=DAY(A245))),--(IFERROR(MOD(TOther[Start Month]-MONTH(A245)+12,12),1)=0),TOther[Amount])))</f>
        <v>0</v>
      </c>
      <c r="W245" s="8">
        <f>IF(A245="","",SUMIFS(TOther[Amount],TOther[Start Date],A245,TOther[Frequency],$W$1))</f>
        <v>0</v>
      </c>
      <c r="X245" s="9">
        <f t="shared" si="15"/>
        <v>195</v>
      </c>
      <c r="Y245" s="9">
        <f t="shared" si="19"/>
        <v>0</v>
      </c>
      <c r="Z245" s="8" cm="1">
        <f t="array" ref="Z245">IF(A245="","",IF(COUNTIF('2) Income'!$D$13:$D$32,"Weekly")=0,0,SUMPRODUCT(--(IFERROR(MOD(A245-'2) Income'!$F$13:$F$32,7),1)=0),--('2) Income'!$D$13:$D$32="Weekly"),--('2) Income'!$F$13:$F$32&lt;=A245),'2) Income'!$E$13:$E$32)))</f>
        <v>0</v>
      </c>
      <c r="AA245" s="8" cm="1">
        <f t="array" ref="AA245">IF(A245="","",IF(COUNTIF('2) Income'!$D$13:$D$32,"Every Other Week")=0,0,SUMPRODUCT(--(IFERROR(MOD(A245-'2) Income'!$F$13:$F$32,14),1)=0),--('2) Income'!$D$13:$D$32="Every Other Week"),--('2) Income'!$F$13:$F$32&lt;=A245),'2) Income'!$E$13:$E$32)))</f>
        <v>0</v>
      </c>
      <c r="AB245" s="8">
        <f>IF(A245="","",IF(COUNTIF('2) Income'!$D$13:$D$32,"1st and 15th")=0,0,IF(OR(DAY(A245)=1,DAY(A245)=15),SUMIFS('2) Income'!$E$13:$E$32,'2) Income'!$D$13:$D$32,"1st and 15th",'2) Income'!$F$13:$F$32,"&lt;="&amp;$A245),0)))</f>
        <v>0</v>
      </c>
      <c r="AC245" s="8">
        <f>IF(A245="","",IF(COUNTIF('2) Income'!$D$13:$D$32,"2nd Wednesday")=0,0,IF(A245=(A245-DAY(A245)+1+2*7-WEEKDAY(A245-DAY(A245)+8-4,1)),SUMIFS('2) Income'!$E$13:$E$32,'2) Income'!$D$13:$D$32,"2nd Wednesday",'2) Income'!$F$13:$F$32,"&lt;="&amp;$A245),0)))</f>
        <v>0</v>
      </c>
      <c r="AD245" s="8">
        <f>IF(A245="","",IF(COUNTIF('2) Income'!$D$13:$D$32,"3rd Wednesday")=0,0,IF(A245=(A245-DAY(A245)+1+3*7-WEEKDAY(A245-DAY(A245)+8-4,1)),SUMIFS('2) Income'!$E$13:$E$32,'2) Income'!$D$13:$D$32,"3rd Wednesday",'2) Income'!$F$13:$F$32,"&lt;="&amp;$A245),0)))</f>
        <v>0</v>
      </c>
      <c r="AE245" s="8">
        <f>IF(A245="","",IF(COUNTIF('2) Income'!$D$13:$D$32,"4th Wednesday")=0,0,IF(A245=(A245-DAY(A245)+1+4*7-WEEKDAY(A245-DAY(A245)+8-4,1)),SUMIFS('2) Income'!$E$13:$E$32,'2) Income'!$D$13:$D$32,"4th Wednesday",'2) Income'!$F$13:$F$32,"&lt;="&amp;$A245),0)))</f>
        <v>0</v>
      </c>
      <c r="AF245" s="8" cm="1">
        <f t="array" ref="AF245">IF(A245="","",IF(COUNTIF('2) Income'!$D$13:$D$32,"Every 4 Weeks")=0,0,SUMPRODUCT(--(IFERROR(MOD(A245-'2) Income'!$F$13:$F$32,28),1)=0),--('2) Income'!$D$13:$D$32="Every 4 Weeks"),--('2) Income'!$F$13:$F$32&lt;=A245),'2) Income'!$E$13:$E$32)))</f>
        <v>0</v>
      </c>
      <c r="AG245" s="8">
        <f>IF(A245="","",IF(COUNTIF('2) Income'!$D$13:$D$32,"Monthly")=0,0,IF(B245="N",SUMIFS('2) Income'!$E$13:$E$32,'2) Income'!$D$13:$D$32,"monthly",'2) Income'!$F$13:$F$32,"&lt;="&amp;$A245,'2) Income'!$I$13:$I$32,DAY(A245)),SUMIFS('2) Income'!$E$13:$E$32,'2) Income'!$D$13:$D$32,"monthly",'2) Income'!$F$13:$F$32,"&lt;="&amp;$A245,'2) Income'!$I$13:$I$32,"&gt;="&amp;DAY(A245)))))</f>
        <v>650</v>
      </c>
      <c r="AH245" s="8" cm="1">
        <f t="array" ref="AH245">IF(A245="","",IF(COUNTIF('2) Income'!$D$13:$D$32,"Yearly")=0,0,SUMPRODUCT(--('2) Income'!$D$13:$D$32="Yearly"),--('2) Income'!$F$13:$F$32&lt;=A245),IF(B245="N",--('2) Income'!$I$13:$I$32=DAY(A245)),--('2) Income'!$I$13:$I$32&gt;=DAY(A245))),--(IFERROR(MOD('2) Income'!$H$13:$H$32-MONTH(A245)+12,12),1)=0),'2) Income'!$E$13:$E$32)))</f>
        <v>0</v>
      </c>
      <c r="AI245" s="8">
        <f>IF(A245="","",IF(COUNTIF('2) Income'!$D$13:$D$32,"one-time")=0,0,SUMIFS('2) Income'!$E$13:$E$32,'2) Income'!$D$13:$D$32,"one-time",'2) Income'!$F$13:$F$32,"="&amp;$A245)))</f>
        <v>0</v>
      </c>
      <c r="AJ245" s="9">
        <f t="shared" si="16"/>
        <v>650</v>
      </c>
    </row>
    <row r="246" spans="1:36">
      <c r="A246" s="7">
        <f>IF(A245="","",IF(A245+1&lt;='1) Period'!$E$21,A245+1,""))</f>
        <v>45718</v>
      </c>
      <c r="B246" s="7" t="str">
        <f t="shared" si="17"/>
        <v>N</v>
      </c>
      <c r="C246" t="str">
        <f t="shared" si="18"/>
        <v>Y</v>
      </c>
      <c r="D246" s="8">
        <f>IF(A246="","",IF(TEXT(A246,"dddd")='4) Happy Money'!$E$23,WAllowance,0))</f>
        <v>0</v>
      </c>
      <c r="E246" s="8">
        <f>IF(A246="","",IF(B246="N",SUMIF(TMonthly[Day of the Month],DAY(A246),TMonthly[Amount]),SUMIF(TMonthly[Day of the Month],"&gt;="&amp;DAY(A246),TMonthly[Amount])))</f>
        <v>35</v>
      </c>
      <c r="F246" s="8" cm="1">
        <f t="array" ref="F246">IF(A246="","",SUMPRODUCT(--(TYearly[Due Date]&lt;=A246),IF(B246="N",--(TYearly[Day]=DAY(A246)),--(TYearly[Day]&gt;=DAY(A246))),--(IFERROR(MOD(TYearly[Month]-MONTH(A246)+12,12),1)=0),TYearly[Amount]))</f>
        <v>0</v>
      </c>
      <c r="G246" s="8">
        <f>IF(A246="","",SUMIF(TOneTime[Due Date],A246,TOneTime[Amount]))</f>
        <v>0</v>
      </c>
      <c r="H246" s="8" cm="1">
        <f t="array" ref="H246">IF(A246="","",IF(COUNTIF(TOther[Frequency],$H$1)=0,0,SUMPRODUCT(--(IFERROR(MOD(A246-TOther[Start Date],7),1)=0),--(TOther[Frequency]=$H$1),--(TOther[Start Date]&lt;=A246),--(TOther[End Date Calc]&gt;=A246),TOther[Amount])))</f>
        <v>0</v>
      </c>
      <c r="I246" s="8" cm="1">
        <f t="array" ref="I246">IF(A246="","",IF(COUNTIF(TOther[Frequency],$I$1)=0,0,SUMPRODUCT(--(IFERROR(MOD(A246-TOther[Start Date],14),1)=0),--(TOther[Frequency]=$I$1),--(TOther[Start Date]&lt;=A246),--(TOther[End Date Calc]&gt;=A246),TOther[Amount])))</f>
        <v>0</v>
      </c>
      <c r="J246" s="8">
        <f>IF(A246="","",IF(COUNTIF(TOther[Frequency],$J$1)=0,0,IF(OR(DAY(A246)=1,DAY(A246)=15),SUMIFS(TOther[Amount],TOther[Frequency],$J$1,TOther[Start Date],"&lt;="&amp;$A246,TOther[End Date Calc],"&gt;="&amp;A246),0)))</f>
        <v>0</v>
      </c>
      <c r="K246" s="8">
        <f>IF(A246="","",IF(COUNTIF(TOther[Frequency],$K$1)=0,0,IF(A246=(A246-DAY(A246)+1+2*7-WEEKDAY(A246-DAY(A246)+8-4,1)),SUMIFS(TOther[Amount],TOther[Frequency],$K$1,TOther[Start Date],"&lt;="&amp;$A246,TOther[End Date Calc],"&gt;="&amp;A246),0)))</f>
        <v>0</v>
      </c>
      <c r="L246" s="8">
        <f>IF(A246="","",IF(COUNTIF(TOther[Frequency],$L$1)=0,0,IF(A246=(A246-DAY(A246)+1+3*7-WEEKDAY(A246-DAY(A246)+8-4,1)),SUMIFS(TOther[Amount],TOther[Frequency],$L$1,TOther[Start Date],"&lt;="&amp;$A246,TOther[End Date Calc],"&gt;="&amp;A246),0)))</f>
        <v>0</v>
      </c>
      <c r="M246" s="8">
        <f>IF(A246="","",IF(COUNTIF(TOther[Frequency],$M$1)=0,0,IF(A246=(A246-DAY(A246)+1+4*7-WEEKDAY(A246-DAY(A246)+8-4,1)),SUMIFS(TOther[Amount],TOther[Frequency],$M$1,TOther[Start Date],"&lt;="&amp;$A246,TOther[End Date Calc],"&gt;="&amp;A246),0)))</f>
        <v>0</v>
      </c>
      <c r="N246" s="8" cm="1">
        <f t="array" ref="N246">IF(A246="","",IF(COUNTIF(TOther[Frequency],$N$1)=0,0,SUMPRODUCT(--(IFERROR(MOD(A246-TOther[Start Date],28),1)=0),--(TOther[Frequency]=$N$1),--(TOther[Start Date]&lt;=A246),--(TOther[End Date Calc]&gt;=A246),TOther[Amount])))</f>
        <v>0</v>
      </c>
      <c r="O246" s="8" cm="1">
        <f t="array" ref="O246">IF(A246="","",IF(COUNTIF(TOther[Frequency],$O$1)=0,0,SUMPRODUCT(--(IFERROR(MOD(A246-TOther[Start Date],42),1)=0),--(TOther[Frequency]=$O$1),--(TOther[Start Date]&lt;=A246),--(TOther[End Date Calc]&gt;=A246),TOther[Amount])))</f>
        <v>0</v>
      </c>
      <c r="P246" s="8" cm="1">
        <f t="array" ref="P246">IF(A246="","",IF(COUNTIF(TOther[Frequency],$P$1)=0,0,SUMPRODUCT(--(IFERROR(MOD(A246-TOther[Start Date],56),1)=0),--(TOther[Frequency]=$P$1),--(TOther[Start Date]&lt;=A246),--(TOther[End Date Calc]&gt;=A246),TOther[Amount])))</f>
        <v>0</v>
      </c>
      <c r="Q246" s="8">
        <f>IF(A246="","",IF(COUNTIF(TOther[Frequency],$Q$1)=0,0,IF(B246="N",SUMIFS(TOther[Amount],TOther[Frequency],$Q$1,TOther[Start Date],"&lt;="&amp;$A246,TOther[End Date Calc],"&gt;="&amp;A246,TOther[Start Day],DAY(A246)),SUMIFS(TOther[Amount],TOther[Frequency],$Q$1,TOther[Start Date],"&lt;="&amp;$A246,TOther[End Date Calc],"&gt;="&amp;A246,TOther[Start Day],"&gt;="&amp;DAY(A246)))))</f>
        <v>0</v>
      </c>
      <c r="R246" s="8" cm="1">
        <f t="array" ref="R246">IF(A246="","",IF(COUNTIF(TOther[Frequency],R$1)=0,0,SUMPRODUCT(--(TOther[Frequency]=R$1),--(TOther[Start Date]&lt;=A246),--(TOther[End Date Calc]&gt;=A246),IF(B246="N",--(TOther[Start Day]=DAY(A246)),--(TOther[Start Day]&gt;=DAY(A246))),--(IFERROR(MOD(TOther[Start Month]-MONTH(A246)+2,2),1)=0),TOther[Amount])))</f>
        <v>0</v>
      </c>
      <c r="S246" s="8" cm="1">
        <f t="array" ref="S246">IF(A246="","",IF(COUNTIF(TOther[Frequency],S$1)=0,0,SUMPRODUCT(--(TOther[Frequency]=S$1),--(TOther[Start Date]&lt;=A246),--(TOther[End Date Calc]&gt;=A246),IF(B246="N",--(TOther[Start Day]=DAY(A246)),--(TOther[Start Day]&gt;=DAY(A246))),--(IFERROR(MOD(TOther[Start Month]-MONTH(A246)+3,3),1)=0),TOther[Amount])))</f>
        <v>0</v>
      </c>
      <c r="T246" s="8" cm="1">
        <f t="array" ref="T246">IF($A246="","",IF(COUNTIF(TOther[Frequency],T$1)=0,0,SUMPRODUCT(--(TOther[Frequency]=T$1),--(TOther[Start Date]&lt;=$A246),--(TOther[End Date Calc]&gt;=$A246),IF($B246="N",--(TOther[Start Day]=DAY($A246)),--(TOther[Start Day]&gt;=DAY($A246))),--(IFERROR(MOD(TOther[Start Month]-MONTH($A246)+4,4),1)=0),TOther[Amount])))</f>
        <v>0</v>
      </c>
      <c r="U246" s="8" cm="1">
        <f t="array" ref="U246">IF(A246="","",IF(COUNTIF(TOther[Frequency],$U$1)=0,0,SUMPRODUCT(--(TOther[Frequency]=$U$1),--(TOther[Start Date]&lt;=A246),--(TOther[End Date Calc]&gt;=A246),IF(B246="N",--(TOther[Start Day]=DAY(A246)),--(TOther[Start Day]&gt;=DAY(A246))),--(IFERROR(MOD(TOther[Start Month]-MONTH(A246)+6,6),1)=0),TOther[Amount])))</f>
        <v>0</v>
      </c>
      <c r="V246" s="8" cm="1">
        <f t="array" ref="V246">IF(A246="","",IF(COUNTIF(TOther[Frequency],$V$1)=0,0,SUMPRODUCT(--(TOther[Frequency]=$V$1),--(TOther[Start Date]&lt;=A246),--(TOther[End Date Calc]&gt;=A246),IF(B246="N",--(TOther[Start Day]=DAY(A246)),--(TOther[Start Day]&gt;=DAY(A246))),--(IFERROR(MOD(TOther[Start Month]-MONTH(A246)+12,12),1)=0),TOther[Amount])))</f>
        <v>0</v>
      </c>
      <c r="W246" s="8">
        <f>IF(A246="","",SUMIFS(TOther[Amount],TOther[Start Date],A246,TOther[Frequency],$W$1))</f>
        <v>0</v>
      </c>
      <c r="X246" s="9">
        <f t="shared" si="15"/>
        <v>35</v>
      </c>
      <c r="Y246" s="9">
        <f t="shared" si="19"/>
        <v>0</v>
      </c>
      <c r="Z246" s="8" cm="1">
        <f t="array" ref="Z246">IF(A246="","",IF(COUNTIF('2) Income'!$D$13:$D$32,"Weekly")=0,0,SUMPRODUCT(--(IFERROR(MOD(A246-'2) Income'!$F$13:$F$32,7),1)=0),--('2) Income'!$D$13:$D$32="Weekly"),--('2) Income'!$F$13:$F$32&lt;=A246),'2) Income'!$E$13:$E$32)))</f>
        <v>0</v>
      </c>
      <c r="AA246" s="8" cm="1">
        <f t="array" ref="AA246">IF(A246="","",IF(COUNTIF('2) Income'!$D$13:$D$32,"Every Other Week")=0,0,SUMPRODUCT(--(IFERROR(MOD(A246-'2) Income'!$F$13:$F$32,14),1)=0),--('2) Income'!$D$13:$D$32="Every Other Week"),--('2) Income'!$F$13:$F$32&lt;=A246),'2) Income'!$E$13:$E$32)))</f>
        <v>0</v>
      </c>
      <c r="AB246" s="8">
        <f>IF(A246="","",IF(COUNTIF('2) Income'!$D$13:$D$32,"1st and 15th")=0,0,IF(OR(DAY(A246)=1,DAY(A246)=15),SUMIFS('2) Income'!$E$13:$E$32,'2) Income'!$D$13:$D$32,"1st and 15th",'2) Income'!$F$13:$F$32,"&lt;="&amp;$A246),0)))</f>
        <v>0</v>
      </c>
      <c r="AC246" s="8">
        <f>IF(A246="","",IF(COUNTIF('2) Income'!$D$13:$D$32,"2nd Wednesday")=0,0,IF(A246=(A246-DAY(A246)+1+2*7-WEEKDAY(A246-DAY(A246)+8-4,1)),SUMIFS('2) Income'!$E$13:$E$32,'2) Income'!$D$13:$D$32,"2nd Wednesday",'2) Income'!$F$13:$F$32,"&lt;="&amp;$A246),0)))</f>
        <v>0</v>
      </c>
      <c r="AD246" s="8">
        <f>IF(A246="","",IF(COUNTIF('2) Income'!$D$13:$D$32,"3rd Wednesday")=0,0,IF(A246=(A246-DAY(A246)+1+3*7-WEEKDAY(A246-DAY(A246)+8-4,1)),SUMIFS('2) Income'!$E$13:$E$32,'2) Income'!$D$13:$D$32,"3rd Wednesday",'2) Income'!$F$13:$F$32,"&lt;="&amp;$A246),0)))</f>
        <v>0</v>
      </c>
      <c r="AE246" s="8">
        <f>IF(A246="","",IF(COUNTIF('2) Income'!$D$13:$D$32,"4th Wednesday")=0,0,IF(A246=(A246-DAY(A246)+1+4*7-WEEKDAY(A246-DAY(A246)+8-4,1)),SUMIFS('2) Income'!$E$13:$E$32,'2) Income'!$D$13:$D$32,"4th Wednesday",'2) Income'!$F$13:$F$32,"&lt;="&amp;$A246),0)))</f>
        <v>0</v>
      </c>
      <c r="AF246" s="8" cm="1">
        <f t="array" ref="AF246">IF(A246="","",IF(COUNTIF('2) Income'!$D$13:$D$32,"Every 4 Weeks")=0,0,SUMPRODUCT(--(IFERROR(MOD(A246-'2) Income'!$F$13:$F$32,28),1)=0),--('2) Income'!$D$13:$D$32="Every 4 Weeks"),--('2) Income'!$F$13:$F$32&lt;=A246),'2) Income'!$E$13:$E$32)))</f>
        <v>0</v>
      </c>
      <c r="AG246" s="8">
        <f>IF(A246="","",IF(COUNTIF('2) Income'!$D$13:$D$32,"Monthly")=0,0,IF(B246="N",SUMIFS('2) Income'!$E$13:$E$32,'2) Income'!$D$13:$D$32,"monthly",'2) Income'!$F$13:$F$32,"&lt;="&amp;$A246,'2) Income'!$I$13:$I$32,DAY(A246)),SUMIFS('2) Income'!$E$13:$E$32,'2) Income'!$D$13:$D$32,"monthly",'2) Income'!$F$13:$F$32,"&lt;="&amp;$A246,'2) Income'!$I$13:$I$32,"&gt;="&amp;DAY(A246)))))</f>
        <v>0</v>
      </c>
      <c r="AH246" s="8" cm="1">
        <f t="array" ref="AH246">IF(A246="","",IF(COUNTIF('2) Income'!$D$13:$D$32,"Yearly")=0,0,SUMPRODUCT(--('2) Income'!$D$13:$D$32="Yearly"),--('2) Income'!$F$13:$F$32&lt;=A246),IF(B246="N",--('2) Income'!$I$13:$I$32=DAY(A246)),--('2) Income'!$I$13:$I$32&gt;=DAY(A246))),--(IFERROR(MOD('2) Income'!$H$13:$H$32-MONTH(A246)+12,12),1)=0),'2) Income'!$E$13:$E$32)))</f>
        <v>0</v>
      </c>
      <c r="AI246" s="8">
        <f>IF(A246="","",IF(COUNTIF('2) Income'!$D$13:$D$32,"one-time")=0,0,SUMIFS('2) Income'!$E$13:$E$32,'2) Income'!$D$13:$D$32,"one-time",'2) Income'!$F$13:$F$32,"="&amp;$A246)))</f>
        <v>0</v>
      </c>
      <c r="AJ246" s="9">
        <f t="shared" si="16"/>
        <v>0</v>
      </c>
    </row>
    <row r="247" spans="1:36">
      <c r="A247" s="7">
        <f>IF(A246="","",IF(A246+1&lt;='1) Period'!$E$21,A246+1,""))</f>
        <v>45719</v>
      </c>
      <c r="B247" s="7" t="str">
        <f t="shared" si="17"/>
        <v>N</v>
      </c>
      <c r="C247" t="str">
        <f t="shared" si="18"/>
        <v>F</v>
      </c>
      <c r="D247" s="8">
        <f>IF(A247="","",IF(TEXT(A247,"dddd")='4) Happy Money'!$E$23,WAllowance,0))</f>
        <v>400</v>
      </c>
      <c r="E247" s="8">
        <f>IF(A247="","",IF(B247="N",SUMIF(TMonthly[Day of the Month],DAY(A247),TMonthly[Amount]),SUMIF(TMonthly[Day of the Month],"&gt;="&amp;DAY(A247),TMonthly[Amount])))</f>
        <v>35</v>
      </c>
      <c r="F247" s="8" cm="1">
        <f t="array" ref="F247">IF(A247="","",SUMPRODUCT(--(TYearly[Due Date]&lt;=A247),IF(B247="N",--(TYearly[Day]=DAY(A247)),--(TYearly[Day]&gt;=DAY(A247))),--(IFERROR(MOD(TYearly[Month]-MONTH(A247)+12,12),1)=0),TYearly[Amount]))</f>
        <v>0</v>
      </c>
      <c r="G247" s="8">
        <f>IF(A247="","",SUMIF(TOneTime[Due Date],A247,TOneTime[Amount]))</f>
        <v>0</v>
      </c>
      <c r="H247" s="8" cm="1">
        <f t="array" ref="H247">IF(A247="","",IF(COUNTIF(TOther[Frequency],$H$1)=0,0,SUMPRODUCT(--(IFERROR(MOD(A247-TOther[Start Date],7),1)=0),--(TOther[Frequency]=$H$1),--(TOther[Start Date]&lt;=A247),--(TOther[End Date Calc]&gt;=A247),TOther[Amount])))</f>
        <v>0</v>
      </c>
      <c r="I247" s="8" cm="1">
        <f t="array" ref="I247">IF(A247="","",IF(COUNTIF(TOther[Frequency],$I$1)=0,0,SUMPRODUCT(--(IFERROR(MOD(A247-TOther[Start Date],14),1)=0),--(TOther[Frequency]=$I$1),--(TOther[Start Date]&lt;=A247),--(TOther[End Date Calc]&gt;=A247),TOther[Amount])))</f>
        <v>230</v>
      </c>
      <c r="J247" s="8">
        <f>IF(A247="","",IF(COUNTIF(TOther[Frequency],$J$1)=0,0,IF(OR(DAY(A247)=1,DAY(A247)=15),SUMIFS(TOther[Amount],TOther[Frequency],$J$1,TOther[Start Date],"&lt;="&amp;$A247,TOther[End Date Calc],"&gt;="&amp;A247),0)))</f>
        <v>0</v>
      </c>
      <c r="K247" s="8">
        <f>IF(A247="","",IF(COUNTIF(TOther[Frequency],$K$1)=0,0,IF(A247=(A247-DAY(A247)+1+2*7-WEEKDAY(A247-DAY(A247)+8-4,1)),SUMIFS(TOther[Amount],TOther[Frequency],$K$1,TOther[Start Date],"&lt;="&amp;$A247,TOther[End Date Calc],"&gt;="&amp;A247),0)))</f>
        <v>0</v>
      </c>
      <c r="L247" s="8">
        <f>IF(A247="","",IF(COUNTIF(TOther[Frequency],$L$1)=0,0,IF(A247=(A247-DAY(A247)+1+3*7-WEEKDAY(A247-DAY(A247)+8-4,1)),SUMIFS(TOther[Amount],TOther[Frequency],$L$1,TOther[Start Date],"&lt;="&amp;$A247,TOther[End Date Calc],"&gt;="&amp;A247),0)))</f>
        <v>0</v>
      </c>
      <c r="M247" s="8">
        <f>IF(A247="","",IF(COUNTIF(TOther[Frequency],$M$1)=0,0,IF(A247=(A247-DAY(A247)+1+4*7-WEEKDAY(A247-DAY(A247)+8-4,1)),SUMIFS(TOther[Amount],TOther[Frequency],$M$1,TOther[Start Date],"&lt;="&amp;$A247,TOther[End Date Calc],"&gt;="&amp;A247),0)))</f>
        <v>0</v>
      </c>
      <c r="N247" s="8" cm="1">
        <f t="array" ref="N247">IF(A247="","",IF(COUNTIF(TOther[Frequency],$N$1)=0,0,SUMPRODUCT(--(IFERROR(MOD(A247-TOther[Start Date],28),1)=0),--(TOther[Frequency]=$N$1),--(TOther[Start Date]&lt;=A247),--(TOther[End Date Calc]&gt;=A247),TOther[Amount])))</f>
        <v>0</v>
      </c>
      <c r="O247" s="8" cm="1">
        <f t="array" ref="O247">IF(A247="","",IF(COUNTIF(TOther[Frequency],$O$1)=0,0,SUMPRODUCT(--(IFERROR(MOD(A247-TOther[Start Date],42),1)=0),--(TOther[Frequency]=$O$1),--(TOther[Start Date]&lt;=A247),--(TOther[End Date Calc]&gt;=A247),TOther[Amount])))</f>
        <v>0</v>
      </c>
      <c r="P247" s="8" cm="1">
        <f t="array" ref="P247">IF(A247="","",IF(COUNTIF(TOther[Frequency],$P$1)=0,0,SUMPRODUCT(--(IFERROR(MOD(A247-TOther[Start Date],56),1)=0),--(TOther[Frequency]=$P$1),--(TOther[Start Date]&lt;=A247),--(TOther[End Date Calc]&gt;=A247),TOther[Amount])))</f>
        <v>0</v>
      </c>
      <c r="Q247" s="8">
        <f>IF(A247="","",IF(COUNTIF(TOther[Frequency],$Q$1)=0,0,IF(B247="N",SUMIFS(TOther[Amount],TOther[Frequency],$Q$1,TOther[Start Date],"&lt;="&amp;$A247,TOther[End Date Calc],"&gt;="&amp;A247,TOther[Start Day],DAY(A247)),SUMIFS(TOther[Amount],TOther[Frequency],$Q$1,TOther[Start Date],"&lt;="&amp;$A247,TOther[End Date Calc],"&gt;="&amp;A247,TOther[Start Day],"&gt;="&amp;DAY(A247)))))</f>
        <v>0</v>
      </c>
      <c r="R247" s="8" cm="1">
        <f t="array" ref="R247">IF(A247="","",IF(COUNTIF(TOther[Frequency],R$1)=0,0,SUMPRODUCT(--(TOther[Frequency]=R$1),--(TOther[Start Date]&lt;=A247),--(TOther[End Date Calc]&gt;=A247),IF(B247="N",--(TOther[Start Day]=DAY(A247)),--(TOther[Start Day]&gt;=DAY(A247))),--(IFERROR(MOD(TOther[Start Month]-MONTH(A247)+2,2),1)=0),TOther[Amount])))</f>
        <v>0</v>
      </c>
      <c r="S247" s="8" cm="1">
        <f t="array" ref="S247">IF(A247="","",IF(COUNTIF(TOther[Frequency],S$1)=0,0,SUMPRODUCT(--(TOther[Frequency]=S$1),--(TOther[Start Date]&lt;=A247),--(TOther[End Date Calc]&gt;=A247),IF(B247="N",--(TOther[Start Day]=DAY(A247)),--(TOther[Start Day]&gt;=DAY(A247))),--(IFERROR(MOD(TOther[Start Month]-MONTH(A247)+3,3),1)=0),TOther[Amount])))</f>
        <v>0</v>
      </c>
      <c r="T247" s="8" cm="1">
        <f t="array" ref="T247">IF($A247="","",IF(COUNTIF(TOther[Frequency],T$1)=0,0,SUMPRODUCT(--(TOther[Frequency]=T$1),--(TOther[Start Date]&lt;=$A247),--(TOther[End Date Calc]&gt;=$A247),IF($B247="N",--(TOther[Start Day]=DAY($A247)),--(TOther[Start Day]&gt;=DAY($A247))),--(IFERROR(MOD(TOther[Start Month]-MONTH($A247)+4,4),1)=0),TOther[Amount])))</f>
        <v>0</v>
      </c>
      <c r="U247" s="8" cm="1">
        <f t="array" ref="U247">IF(A247="","",IF(COUNTIF(TOther[Frequency],$U$1)=0,0,SUMPRODUCT(--(TOther[Frequency]=$U$1),--(TOther[Start Date]&lt;=A247),--(TOther[End Date Calc]&gt;=A247),IF(B247="N",--(TOther[Start Day]=DAY(A247)),--(TOther[Start Day]&gt;=DAY(A247))),--(IFERROR(MOD(TOther[Start Month]-MONTH(A247)+6,6),1)=0),TOther[Amount])))</f>
        <v>0</v>
      </c>
      <c r="V247" s="8" cm="1">
        <f t="array" ref="V247">IF(A247="","",IF(COUNTIF(TOther[Frequency],$V$1)=0,0,SUMPRODUCT(--(TOther[Frequency]=$V$1),--(TOther[Start Date]&lt;=A247),--(TOther[End Date Calc]&gt;=A247),IF(B247="N",--(TOther[Start Day]=DAY(A247)),--(TOther[Start Day]&gt;=DAY(A247))),--(IFERROR(MOD(TOther[Start Month]-MONTH(A247)+12,12),1)=0),TOther[Amount])))</f>
        <v>0</v>
      </c>
      <c r="W247" s="8">
        <f>IF(A247="","",SUMIFS(TOther[Amount],TOther[Start Date],A247,TOther[Frequency],$W$1))</f>
        <v>0</v>
      </c>
      <c r="X247" s="9">
        <f t="shared" si="15"/>
        <v>265</v>
      </c>
      <c r="Y247" s="9">
        <f t="shared" si="19"/>
        <v>230</v>
      </c>
      <c r="Z247" s="8" cm="1">
        <f t="array" ref="Z247">IF(A247="","",IF(COUNTIF('2) Income'!$D$13:$D$32,"Weekly")=0,0,SUMPRODUCT(--(IFERROR(MOD(A247-'2) Income'!$F$13:$F$32,7),1)=0),--('2) Income'!$D$13:$D$32="Weekly"),--('2) Income'!$F$13:$F$32&lt;=A247),'2) Income'!$E$13:$E$32)))</f>
        <v>0</v>
      </c>
      <c r="AA247" s="8" cm="1">
        <f t="array" ref="AA247">IF(A247="","",IF(COUNTIF('2) Income'!$D$13:$D$32,"Every Other Week")=0,0,SUMPRODUCT(--(IFERROR(MOD(A247-'2) Income'!$F$13:$F$32,14),1)=0),--('2) Income'!$D$13:$D$32="Every Other Week"),--('2) Income'!$F$13:$F$32&lt;=A247),'2) Income'!$E$13:$E$32)))</f>
        <v>0</v>
      </c>
      <c r="AB247" s="8">
        <f>IF(A247="","",IF(COUNTIF('2) Income'!$D$13:$D$32,"1st and 15th")=0,0,IF(OR(DAY(A247)=1,DAY(A247)=15),SUMIFS('2) Income'!$E$13:$E$32,'2) Income'!$D$13:$D$32,"1st and 15th",'2) Income'!$F$13:$F$32,"&lt;="&amp;$A247),0)))</f>
        <v>0</v>
      </c>
      <c r="AC247" s="8">
        <f>IF(A247="","",IF(COUNTIF('2) Income'!$D$13:$D$32,"2nd Wednesday")=0,0,IF(A247=(A247-DAY(A247)+1+2*7-WEEKDAY(A247-DAY(A247)+8-4,1)),SUMIFS('2) Income'!$E$13:$E$32,'2) Income'!$D$13:$D$32,"2nd Wednesday",'2) Income'!$F$13:$F$32,"&lt;="&amp;$A247),0)))</f>
        <v>0</v>
      </c>
      <c r="AD247" s="8">
        <f>IF(A247="","",IF(COUNTIF('2) Income'!$D$13:$D$32,"3rd Wednesday")=0,0,IF(A247=(A247-DAY(A247)+1+3*7-WEEKDAY(A247-DAY(A247)+8-4,1)),SUMIFS('2) Income'!$E$13:$E$32,'2) Income'!$D$13:$D$32,"3rd Wednesday",'2) Income'!$F$13:$F$32,"&lt;="&amp;$A247),0)))</f>
        <v>0</v>
      </c>
      <c r="AE247" s="8">
        <f>IF(A247="","",IF(COUNTIF('2) Income'!$D$13:$D$32,"4th Wednesday")=0,0,IF(A247=(A247-DAY(A247)+1+4*7-WEEKDAY(A247-DAY(A247)+8-4,1)),SUMIFS('2) Income'!$E$13:$E$32,'2) Income'!$D$13:$D$32,"4th Wednesday",'2) Income'!$F$13:$F$32,"&lt;="&amp;$A247),0)))</f>
        <v>0</v>
      </c>
      <c r="AF247" s="8" cm="1">
        <f t="array" ref="AF247">IF(A247="","",IF(COUNTIF('2) Income'!$D$13:$D$32,"Every 4 Weeks")=0,0,SUMPRODUCT(--(IFERROR(MOD(A247-'2) Income'!$F$13:$F$32,28),1)=0),--('2) Income'!$D$13:$D$32="Every 4 Weeks"),--('2) Income'!$F$13:$F$32&lt;=A247),'2) Income'!$E$13:$E$32)))</f>
        <v>0</v>
      </c>
      <c r="AG247" s="8">
        <f>IF(A247="","",IF(COUNTIF('2) Income'!$D$13:$D$32,"Monthly")=0,0,IF(B247="N",SUMIFS('2) Income'!$E$13:$E$32,'2) Income'!$D$13:$D$32,"monthly",'2) Income'!$F$13:$F$32,"&lt;="&amp;$A247,'2) Income'!$I$13:$I$32,DAY(A247)),SUMIFS('2) Income'!$E$13:$E$32,'2) Income'!$D$13:$D$32,"monthly",'2) Income'!$F$13:$F$32,"&lt;="&amp;$A247,'2) Income'!$I$13:$I$32,"&gt;="&amp;DAY(A247)))))</f>
        <v>0</v>
      </c>
      <c r="AH247" s="8" cm="1">
        <f t="array" ref="AH247">IF(A247="","",IF(COUNTIF('2) Income'!$D$13:$D$32,"Yearly")=0,0,SUMPRODUCT(--('2) Income'!$D$13:$D$32="Yearly"),--('2) Income'!$F$13:$F$32&lt;=A247),IF(B247="N",--('2) Income'!$I$13:$I$32=DAY(A247)),--('2) Income'!$I$13:$I$32&gt;=DAY(A247))),--(IFERROR(MOD('2) Income'!$H$13:$H$32-MONTH(A247)+12,12),1)=0),'2) Income'!$E$13:$E$32)))</f>
        <v>0</v>
      </c>
      <c r="AI247" s="8">
        <f>IF(A247="","",IF(COUNTIF('2) Income'!$D$13:$D$32,"one-time")=0,0,SUMIFS('2) Income'!$E$13:$E$32,'2) Income'!$D$13:$D$32,"one-time",'2) Income'!$F$13:$F$32,"="&amp;$A247)))</f>
        <v>0</v>
      </c>
      <c r="AJ247" s="9">
        <f t="shared" si="16"/>
        <v>0</v>
      </c>
    </row>
    <row r="248" spans="1:36">
      <c r="A248" s="7">
        <f>IF(A247="","",IF(A247+1&lt;='1) Period'!$E$21,A247+1,""))</f>
        <v>45720</v>
      </c>
      <c r="B248" s="7" t="str">
        <f t="shared" si="17"/>
        <v>N</v>
      </c>
      <c r="C248" t="str">
        <f t="shared" si="18"/>
        <v>F</v>
      </c>
      <c r="D248" s="8">
        <f>IF(A248="","",IF(TEXT(A248,"dddd")='4) Happy Money'!$E$23,WAllowance,0))</f>
        <v>0</v>
      </c>
      <c r="E248" s="8">
        <f>IF(A248="","",IF(B248="N",SUMIF(TMonthly[Day of the Month],DAY(A248),TMonthly[Amount]),SUMIF(TMonthly[Day of the Month],"&gt;="&amp;DAY(A248),TMonthly[Amount])))</f>
        <v>35</v>
      </c>
      <c r="F248" s="8" cm="1">
        <f t="array" ref="F248">IF(A248="","",SUMPRODUCT(--(TYearly[Due Date]&lt;=A248),IF(B248="N",--(TYearly[Day]=DAY(A248)),--(TYearly[Day]&gt;=DAY(A248))),--(IFERROR(MOD(TYearly[Month]-MONTH(A248)+12,12),1)=0),TYearly[Amount]))</f>
        <v>0</v>
      </c>
      <c r="G248" s="8">
        <f>IF(A248="","",SUMIF(TOneTime[Due Date],A248,TOneTime[Amount]))</f>
        <v>0</v>
      </c>
      <c r="H248" s="8" cm="1">
        <f t="array" ref="H248">IF(A248="","",IF(COUNTIF(TOther[Frequency],$H$1)=0,0,SUMPRODUCT(--(IFERROR(MOD(A248-TOther[Start Date],7),1)=0),--(TOther[Frequency]=$H$1),--(TOther[Start Date]&lt;=A248),--(TOther[End Date Calc]&gt;=A248),TOther[Amount])))</f>
        <v>0</v>
      </c>
      <c r="I248" s="8" cm="1">
        <f t="array" ref="I248">IF(A248="","",IF(COUNTIF(TOther[Frequency],$I$1)=0,0,SUMPRODUCT(--(IFERROR(MOD(A248-TOther[Start Date],14),1)=0),--(TOther[Frequency]=$I$1),--(TOther[Start Date]&lt;=A248),--(TOther[End Date Calc]&gt;=A248),TOther[Amount])))</f>
        <v>0</v>
      </c>
      <c r="J248" s="8">
        <f>IF(A248="","",IF(COUNTIF(TOther[Frequency],$J$1)=0,0,IF(OR(DAY(A248)=1,DAY(A248)=15),SUMIFS(TOther[Amount],TOther[Frequency],$J$1,TOther[Start Date],"&lt;="&amp;$A248,TOther[End Date Calc],"&gt;="&amp;A248),0)))</f>
        <v>0</v>
      </c>
      <c r="K248" s="8">
        <f>IF(A248="","",IF(COUNTIF(TOther[Frequency],$K$1)=0,0,IF(A248=(A248-DAY(A248)+1+2*7-WEEKDAY(A248-DAY(A248)+8-4,1)),SUMIFS(TOther[Amount],TOther[Frequency],$K$1,TOther[Start Date],"&lt;="&amp;$A248,TOther[End Date Calc],"&gt;="&amp;A248),0)))</f>
        <v>0</v>
      </c>
      <c r="L248" s="8">
        <f>IF(A248="","",IF(COUNTIF(TOther[Frequency],$L$1)=0,0,IF(A248=(A248-DAY(A248)+1+3*7-WEEKDAY(A248-DAY(A248)+8-4,1)),SUMIFS(TOther[Amount],TOther[Frequency],$L$1,TOther[Start Date],"&lt;="&amp;$A248,TOther[End Date Calc],"&gt;="&amp;A248),0)))</f>
        <v>0</v>
      </c>
      <c r="M248" s="8">
        <f>IF(A248="","",IF(COUNTIF(TOther[Frequency],$M$1)=0,0,IF(A248=(A248-DAY(A248)+1+4*7-WEEKDAY(A248-DAY(A248)+8-4,1)),SUMIFS(TOther[Amount],TOther[Frequency],$M$1,TOther[Start Date],"&lt;="&amp;$A248,TOther[End Date Calc],"&gt;="&amp;A248),0)))</f>
        <v>0</v>
      </c>
      <c r="N248" s="8" cm="1">
        <f t="array" ref="N248">IF(A248="","",IF(COUNTIF(TOther[Frequency],$N$1)=0,0,SUMPRODUCT(--(IFERROR(MOD(A248-TOther[Start Date],28),1)=0),--(TOther[Frequency]=$N$1),--(TOther[Start Date]&lt;=A248),--(TOther[End Date Calc]&gt;=A248),TOther[Amount])))</f>
        <v>0</v>
      </c>
      <c r="O248" s="8" cm="1">
        <f t="array" ref="O248">IF(A248="","",IF(COUNTIF(TOther[Frequency],$O$1)=0,0,SUMPRODUCT(--(IFERROR(MOD(A248-TOther[Start Date],42),1)=0),--(TOther[Frequency]=$O$1),--(TOther[Start Date]&lt;=A248),--(TOther[End Date Calc]&gt;=A248),TOther[Amount])))</f>
        <v>0</v>
      </c>
      <c r="P248" s="8" cm="1">
        <f t="array" ref="P248">IF(A248="","",IF(COUNTIF(TOther[Frequency],$P$1)=0,0,SUMPRODUCT(--(IFERROR(MOD(A248-TOther[Start Date],56),1)=0),--(TOther[Frequency]=$P$1),--(TOther[Start Date]&lt;=A248),--(TOther[End Date Calc]&gt;=A248),TOther[Amount])))</f>
        <v>0</v>
      </c>
      <c r="Q248" s="8">
        <f>IF(A248="","",IF(COUNTIF(TOther[Frequency],$Q$1)=0,0,IF(B248="N",SUMIFS(TOther[Amount],TOther[Frequency],$Q$1,TOther[Start Date],"&lt;="&amp;$A248,TOther[End Date Calc],"&gt;="&amp;A248,TOther[Start Day],DAY(A248)),SUMIFS(TOther[Amount],TOther[Frequency],$Q$1,TOther[Start Date],"&lt;="&amp;$A248,TOther[End Date Calc],"&gt;="&amp;A248,TOther[Start Day],"&gt;="&amp;DAY(A248)))))</f>
        <v>0</v>
      </c>
      <c r="R248" s="8" cm="1">
        <f t="array" ref="R248">IF(A248="","",IF(COUNTIF(TOther[Frequency],R$1)=0,0,SUMPRODUCT(--(TOther[Frequency]=R$1),--(TOther[Start Date]&lt;=A248),--(TOther[End Date Calc]&gt;=A248),IF(B248="N",--(TOther[Start Day]=DAY(A248)),--(TOther[Start Day]&gt;=DAY(A248))),--(IFERROR(MOD(TOther[Start Month]-MONTH(A248)+2,2),1)=0),TOther[Amount])))</f>
        <v>0</v>
      </c>
      <c r="S248" s="8" cm="1">
        <f t="array" ref="S248">IF(A248="","",IF(COUNTIF(TOther[Frequency],S$1)=0,0,SUMPRODUCT(--(TOther[Frequency]=S$1),--(TOther[Start Date]&lt;=A248),--(TOther[End Date Calc]&gt;=A248),IF(B248="N",--(TOther[Start Day]=DAY(A248)),--(TOther[Start Day]&gt;=DAY(A248))),--(IFERROR(MOD(TOther[Start Month]-MONTH(A248)+3,3),1)=0),TOther[Amount])))</f>
        <v>0</v>
      </c>
      <c r="T248" s="8" cm="1">
        <f t="array" ref="T248">IF($A248="","",IF(COUNTIF(TOther[Frequency],T$1)=0,0,SUMPRODUCT(--(TOther[Frequency]=T$1),--(TOther[Start Date]&lt;=$A248),--(TOther[End Date Calc]&gt;=$A248),IF($B248="N",--(TOther[Start Day]=DAY($A248)),--(TOther[Start Day]&gt;=DAY($A248))),--(IFERROR(MOD(TOther[Start Month]-MONTH($A248)+4,4),1)=0),TOther[Amount])))</f>
        <v>0</v>
      </c>
      <c r="U248" s="8" cm="1">
        <f t="array" ref="U248">IF(A248="","",IF(COUNTIF(TOther[Frequency],$U$1)=0,0,SUMPRODUCT(--(TOther[Frequency]=$U$1),--(TOther[Start Date]&lt;=A248),--(TOther[End Date Calc]&gt;=A248),IF(B248="N",--(TOther[Start Day]=DAY(A248)),--(TOther[Start Day]&gt;=DAY(A248))),--(IFERROR(MOD(TOther[Start Month]-MONTH(A248)+6,6),1)=0),TOther[Amount])))</f>
        <v>0</v>
      </c>
      <c r="V248" s="8" cm="1">
        <f t="array" ref="V248">IF(A248="","",IF(COUNTIF(TOther[Frequency],$V$1)=0,0,SUMPRODUCT(--(TOther[Frequency]=$V$1),--(TOther[Start Date]&lt;=A248),--(TOther[End Date Calc]&gt;=A248),IF(B248="N",--(TOther[Start Day]=DAY(A248)),--(TOther[Start Day]&gt;=DAY(A248))),--(IFERROR(MOD(TOther[Start Month]-MONTH(A248)+12,12),1)=0),TOther[Amount])))</f>
        <v>0</v>
      </c>
      <c r="W248" s="8">
        <f>IF(A248="","",SUMIFS(TOther[Amount],TOther[Start Date],A248,TOther[Frequency],$W$1))</f>
        <v>0</v>
      </c>
      <c r="X248" s="9">
        <f t="shared" si="15"/>
        <v>35</v>
      </c>
      <c r="Y248" s="9">
        <f t="shared" si="19"/>
        <v>0</v>
      </c>
      <c r="Z248" s="8" cm="1">
        <f t="array" ref="Z248">IF(A248="","",IF(COUNTIF('2) Income'!$D$13:$D$32,"Weekly")=0,0,SUMPRODUCT(--(IFERROR(MOD(A248-'2) Income'!$F$13:$F$32,7),1)=0),--('2) Income'!$D$13:$D$32="Weekly"),--('2) Income'!$F$13:$F$32&lt;=A248),'2) Income'!$E$13:$E$32)))</f>
        <v>0</v>
      </c>
      <c r="AA248" s="8" cm="1">
        <f t="array" ref="AA248">IF(A248="","",IF(COUNTIF('2) Income'!$D$13:$D$32,"Every Other Week")=0,0,SUMPRODUCT(--(IFERROR(MOD(A248-'2) Income'!$F$13:$F$32,14),1)=0),--('2) Income'!$D$13:$D$32="Every Other Week"),--('2) Income'!$F$13:$F$32&lt;=A248),'2) Income'!$E$13:$E$32)))</f>
        <v>0</v>
      </c>
      <c r="AB248" s="8">
        <f>IF(A248="","",IF(COUNTIF('2) Income'!$D$13:$D$32,"1st and 15th")=0,0,IF(OR(DAY(A248)=1,DAY(A248)=15),SUMIFS('2) Income'!$E$13:$E$32,'2) Income'!$D$13:$D$32,"1st and 15th",'2) Income'!$F$13:$F$32,"&lt;="&amp;$A248),0)))</f>
        <v>0</v>
      </c>
      <c r="AC248" s="8">
        <f>IF(A248="","",IF(COUNTIF('2) Income'!$D$13:$D$32,"2nd Wednesday")=0,0,IF(A248=(A248-DAY(A248)+1+2*7-WEEKDAY(A248-DAY(A248)+8-4,1)),SUMIFS('2) Income'!$E$13:$E$32,'2) Income'!$D$13:$D$32,"2nd Wednesday",'2) Income'!$F$13:$F$32,"&lt;="&amp;$A248),0)))</f>
        <v>0</v>
      </c>
      <c r="AD248" s="8">
        <f>IF(A248="","",IF(COUNTIF('2) Income'!$D$13:$D$32,"3rd Wednesday")=0,0,IF(A248=(A248-DAY(A248)+1+3*7-WEEKDAY(A248-DAY(A248)+8-4,1)),SUMIFS('2) Income'!$E$13:$E$32,'2) Income'!$D$13:$D$32,"3rd Wednesday",'2) Income'!$F$13:$F$32,"&lt;="&amp;$A248),0)))</f>
        <v>0</v>
      </c>
      <c r="AE248" s="8">
        <f>IF(A248="","",IF(COUNTIF('2) Income'!$D$13:$D$32,"4th Wednesday")=0,0,IF(A248=(A248-DAY(A248)+1+4*7-WEEKDAY(A248-DAY(A248)+8-4,1)),SUMIFS('2) Income'!$E$13:$E$32,'2) Income'!$D$13:$D$32,"4th Wednesday",'2) Income'!$F$13:$F$32,"&lt;="&amp;$A248),0)))</f>
        <v>0</v>
      </c>
      <c r="AF248" s="8" cm="1">
        <f t="array" ref="AF248">IF(A248="","",IF(COUNTIF('2) Income'!$D$13:$D$32,"Every 4 Weeks")=0,0,SUMPRODUCT(--(IFERROR(MOD(A248-'2) Income'!$F$13:$F$32,28),1)=0),--('2) Income'!$D$13:$D$32="Every 4 Weeks"),--('2) Income'!$F$13:$F$32&lt;=A248),'2) Income'!$E$13:$E$32)))</f>
        <v>0</v>
      </c>
      <c r="AG248" s="8">
        <f>IF(A248="","",IF(COUNTIF('2) Income'!$D$13:$D$32,"Monthly")=0,0,IF(B248="N",SUMIFS('2) Income'!$E$13:$E$32,'2) Income'!$D$13:$D$32,"monthly",'2) Income'!$F$13:$F$32,"&lt;="&amp;$A248,'2) Income'!$I$13:$I$32,DAY(A248)),SUMIFS('2) Income'!$E$13:$E$32,'2) Income'!$D$13:$D$32,"monthly",'2) Income'!$F$13:$F$32,"&lt;="&amp;$A248,'2) Income'!$I$13:$I$32,"&gt;="&amp;DAY(A248)))))</f>
        <v>0</v>
      </c>
      <c r="AH248" s="8" cm="1">
        <f t="array" ref="AH248">IF(A248="","",IF(COUNTIF('2) Income'!$D$13:$D$32,"Yearly")=0,0,SUMPRODUCT(--('2) Income'!$D$13:$D$32="Yearly"),--('2) Income'!$F$13:$F$32&lt;=A248),IF(B248="N",--('2) Income'!$I$13:$I$32=DAY(A248)),--('2) Income'!$I$13:$I$32&gt;=DAY(A248))),--(IFERROR(MOD('2) Income'!$H$13:$H$32-MONTH(A248)+12,12),1)=0),'2) Income'!$E$13:$E$32)))</f>
        <v>0</v>
      </c>
      <c r="AI248" s="8">
        <f>IF(A248="","",IF(COUNTIF('2) Income'!$D$13:$D$32,"one-time")=0,0,SUMIFS('2) Income'!$E$13:$E$32,'2) Income'!$D$13:$D$32,"one-time",'2) Income'!$F$13:$F$32,"="&amp;$A248)))</f>
        <v>0</v>
      </c>
      <c r="AJ248" s="9">
        <f t="shared" si="16"/>
        <v>0</v>
      </c>
    </row>
    <row r="249" spans="1:36">
      <c r="A249" s="7">
        <f>IF(A248="","",IF(A248+1&lt;='1) Period'!$E$21,A248+1,""))</f>
        <v>45721</v>
      </c>
      <c r="B249" s="7" t="str">
        <f t="shared" si="17"/>
        <v>N</v>
      </c>
      <c r="C249" t="str">
        <f t="shared" si="18"/>
        <v>F</v>
      </c>
      <c r="D249" s="8">
        <f>IF(A249="","",IF(TEXT(A249,"dddd")='4) Happy Money'!$E$23,WAllowance,0))</f>
        <v>0</v>
      </c>
      <c r="E249" s="8">
        <f>IF(A249="","",IF(B249="N",SUMIF(TMonthly[Day of the Month],DAY(A249),TMonthly[Amount]),SUMIF(TMonthly[Day of the Month],"&gt;="&amp;DAY(A249),TMonthly[Amount])))</f>
        <v>0</v>
      </c>
      <c r="F249" s="8" cm="1">
        <f t="array" ref="F249">IF(A249="","",SUMPRODUCT(--(TYearly[Due Date]&lt;=A249),IF(B249="N",--(TYearly[Day]=DAY(A249)),--(TYearly[Day]&gt;=DAY(A249))),--(IFERROR(MOD(TYearly[Month]-MONTH(A249)+12,12),1)=0),TYearly[Amount]))</f>
        <v>0</v>
      </c>
      <c r="G249" s="8">
        <f>IF(A249="","",SUMIF(TOneTime[Due Date],A249,TOneTime[Amount]))</f>
        <v>0</v>
      </c>
      <c r="H249" s="8" cm="1">
        <f t="array" ref="H249">IF(A249="","",IF(COUNTIF(TOther[Frequency],$H$1)=0,0,SUMPRODUCT(--(IFERROR(MOD(A249-TOther[Start Date],7),1)=0),--(TOther[Frequency]=$H$1),--(TOther[Start Date]&lt;=A249),--(TOther[End Date Calc]&gt;=A249),TOther[Amount])))</f>
        <v>0</v>
      </c>
      <c r="I249" s="8" cm="1">
        <f t="array" ref="I249">IF(A249="","",IF(COUNTIF(TOther[Frequency],$I$1)=0,0,SUMPRODUCT(--(IFERROR(MOD(A249-TOther[Start Date],14),1)=0),--(TOther[Frequency]=$I$1),--(TOther[Start Date]&lt;=A249),--(TOther[End Date Calc]&gt;=A249),TOther[Amount])))</f>
        <v>0</v>
      </c>
      <c r="J249" s="8">
        <f>IF(A249="","",IF(COUNTIF(TOther[Frequency],$J$1)=0,0,IF(OR(DAY(A249)=1,DAY(A249)=15),SUMIFS(TOther[Amount],TOther[Frequency],$J$1,TOther[Start Date],"&lt;="&amp;$A249,TOther[End Date Calc],"&gt;="&amp;A249),0)))</f>
        <v>0</v>
      </c>
      <c r="K249" s="8">
        <f>IF(A249="","",IF(COUNTIF(TOther[Frequency],$K$1)=0,0,IF(A249=(A249-DAY(A249)+1+2*7-WEEKDAY(A249-DAY(A249)+8-4,1)),SUMIFS(TOther[Amount],TOther[Frequency],$K$1,TOther[Start Date],"&lt;="&amp;$A249,TOther[End Date Calc],"&gt;="&amp;A249),0)))</f>
        <v>0</v>
      </c>
      <c r="L249" s="8">
        <f>IF(A249="","",IF(COUNTIF(TOther[Frequency],$L$1)=0,0,IF(A249=(A249-DAY(A249)+1+3*7-WEEKDAY(A249-DAY(A249)+8-4,1)),SUMIFS(TOther[Amount],TOther[Frequency],$L$1,TOther[Start Date],"&lt;="&amp;$A249,TOther[End Date Calc],"&gt;="&amp;A249),0)))</f>
        <v>0</v>
      </c>
      <c r="M249" s="8">
        <f>IF(A249="","",IF(COUNTIF(TOther[Frequency],$M$1)=0,0,IF(A249=(A249-DAY(A249)+1+4*7-WEEKDAY(A249-DAY(A249)+8-4,1)),SUMIFS(TOther[Amount],TOther[Frequency],$M$1,TOther[Start Date],"&lt;="&amp;$A249,TOther[End Date Calc],"&gt;="&amp;A249),0)))</f>
        <v>0</v>
      </c>
      <c r="N249" s="8" cm="1">
        <f t="array" ref="N249">IF(A249="","",IF(COUNTIF(TOther[Frequency],$N$1)=0,0,SUMPRODUCT(--(IFERROR(MOD(A249-TOther[Start Date],28),1)=0),--(TOther[Frequency]=$N$1),--(TOther[Start Date]&lt;=A249),--(TOther[End Date Calc]&gt;=A249),TOther[Amount])))</f>
        <v>0</v>
      </c>
      <c r="O249" s="8" cm="1">
        <f t="array" ref="O249">IF(A249="","",IF(COUNTIF(TOther[Frequency],$O$1)=0,0,SUMPRODUCT(--(IFERROR(MOD(A249-TOther[Start Date],42),1)=0),--(TOther[Frequency]=$O$1),--(TOther[Start Date]&lt;=A249),--(TOther[End Date Calc]&gt;=A249),TOther[Amount])))</f>
        <v>0</v>
      </c>
      <c r="P249" s="8" cm="1">
        <f t="array" ref="P249">IF(A249="","",IF(COUNTIF(TOther[Frequency],$P$1)=0,0,SUMPRODUCT(--(IFERROR(MOD(A249-TOther[Start Date],56),1)=0),--(TOther[Frequency]=$P$1),--(TOther[Start Date]&lt;=A249),--(TOther[End Date Calc]&gt;=A249),TOther[Amount])))</f>
        <v>0</v>
      </c>
      <c r="Q249" s="8">
        <f>IF(A249="","",IF(COUNTIF(TOther[Frequency],$Q$1)=0,0,IF(B249="N",SUMIFS(TOther[Amount],TOther[Frequency],$Q$1,TOther[Start Date],"&lt;="&amp;$A249,TOther[End Date Calc],"&gt;="&amp;A249,TOther[Start Day],DAY(A249)),SUMIFS(TOther[Amount],TOther[Frequency],$Q$1,TOther[Start Date],"&lt;="&amp;$A249,TOther[End Date Calc],"&gt;="&amp;A249,TOther[Start Day],"&gt;="&amp;DAY(A249)))))</f>
        <v>0</v>
      </c>
      <c r="R249" s="8" cm="1">
        <f t="array" ref="R249">IF(A249="","",IF(COUNTIF(TOther[Frequency],R$1)=0,0,SUMPRODUCT(--(TOther[Frequency]=R$1),--(TOther[Start Date]&lt;=A249),--(TOther[End Date Calc]&gt;=A249),IF(B249="N",--(TOther[Start Day]=DAY(A249)),--(TOther[Start Day]&gt;=DAY(A249))),--(IFERROR(MOD(TOther[Start Month]-MONTH(A249)+2,2),1)=0),TOther[Amount])))</f>
        <v>0</v>
      </c>
      <c r="S249" s="8" cm="1">
        <f t="array" ref="S249">IF(A249="","",IF(COUNTIF(TOther[Frequency],S$1)=0,0,SUMPRODUCT(--(TOther[Frequency]=S$1),--(TOther[Start Date]&lt;=A249),--(TOther[End Date Calc]&gt;=A249),IF(B249="N",--(TOther[Start Day]=DAY(A249)),--(TOther[Start Day]&gt;=DAY(A249))),--(IFERROR(MOD(TOther[Start Month]-MONTH(A249)+3,3),1)=0),TOther[Amount])))</f>
        <v>0</v>
      </c>
      <c r="T249" s="8" cm="1">
        <f t="array" ref="T249">IF($A249="","",IF(COUNTIF(TOther[Frequency],T$1)=0,0,SUMPRODUCT(--(TOther[Frequency]=T$1),--(TOther[Start Date]&lt;=$A249),--(TOther[End Date Calc]&gt;=$A249),IF($B249="N",--(TOther[Start Day]=DAY($A249)),--(TOther[Start Day]&gt;=DAY($A249))),--(IFERROR(MOD(TOther[Start Month]-MONTH($A249)+4,4),1)=0),TOther[Amount])))</f>
        <v>0</v>
      </c>
      <c r="U249" s="8" cm="1">
        <f t="array" ref="U249">IF(A249="","",IF(COUNTIF(TOther[Frequency],$U$1)=0,0,SUMPRODUCT(--(TOther[Frequency]=$U$1),--(TOther[Start Date]&lt;=A249),--(TOther[End Date Calc]&gt;=A249),IF(B249="N",--(TOther[Start Day]=DAY(A249)),--(TOther[Start Day]&gt;=DAY(A249))),--(IFERROR(MOD(TOther[Start Month]-MONTH(A249)+6,6),1)=0),TOther[Amount])))</f>
        <v>0</v>
      </c>
      <c r="V249" s="8" cm="1">
        <f t="array" ref="V249">IF(A249="","",IF(COUNTIF(TOther[Frequency],$V$1)=0,0,SUMPRODUCT(--(TOther[Frequency]=$V$1),--(TOther[Start Date]&lt;=A249),--(TOther[End Date Calc]&gt;=A249),IF(B249="N",--(TOther[Start Day]=DAY(A249)),--(TOther[Start Day]&gt;=DAY(A249))),--(IFERROR(MOD(TOther[Start Month]-MONTH(A249)+12,12),1)=0),TOther[Amount])))</f>
        <v>0</v>
      </c>
      <c r="W249" s="8">
        <f>IF(A249="","",SUMIFS(TOther[Amount],TOther[Start Date],A249,TOther[Frequency],$W$1))</f>
        <v>0</v>
      </c>
      <c r="X249" s="9">
        <f t="shared" si="15"/>
        <v>0</v>
      </c>
      <c r="Y249" s="9">
        <f t="shared" si="19"/>
        <v>0</v>
      </c>
      <c r="Z249" s="8" cm="1">
        <f t="array" ref="Z249">IF(A249="","",IF(COUNTIF('2) Income'!$D$13:$D$32,"Weekly")=0,0,SUMPRODUCT(--(IFERROR(MOD(A249-'2) Income'!$F$13:$F$32,7),1)=0),--('2) Income'!$D$13:$D$32="Weekly"),--('2) Income'!$F$13:$F$32&lt;=A249),'2) Income'!$E$13:$E$32)))</f>
        <v>0</v>
      </c>
      <c r="AA249" s="8" cm="1">
        <f t="array" ref="AA249">IF(A249="","",IF(COUNTIF('2) Income'!$D$13:$D$32,"Every Other Week")=0,0,SUMPRODUCT(--(IFERROR(MOD(A249-'2) Income'!$F$13:$F$32,14),1)=0),--('2) Income'!$D$13:$D$32="Every Other Week"),--('2) Income'!$F$13:$F$32&lt;=A249),'2) Income'!$E$13:$E$32)))</f>
        <v>0</v>
      </c>
      <c r="AB249" s="8">
        <f>IF(A249="","",IF(COUNTIF('2) Income'!$D$13:$D$32,"1st and 15th")=0,0,IF(OR(DAY(A249)=1,DAY(A249)=15),SUMIFS('2) Income'!$E$13:$E$32,'2) Income'!$D$13:$D$32,"1st and 15th",'2) Income'!$F$13:$F$32,"&lt;="&amp;$A249),0)))</f>
        <v>0</v>
      </c>
      <c r="AC249" s="8">
        <f>IF(A249="","",IF(COUNTIF('2) Income'!$D$13:$D$32,"2nd Wednesday")=0,0,IF(A249=(A249-DAY(A249)+1+2*7-WEEKDAY(A249-DAY(A249)+8-4,1)),SUMIFS('2) Income'!$E$13:$E$32,'2) Income'!$D$13:$D$32,"2nd Wednesday",'2) Income'!$F$13:$F$32,"&lt;="&amp;$A249),0)))</f>
        <v>0</v>
      </c>
      <c r="AD249" s="8">
        <f>IF(A249="","",IF(COUNTIF('2) Income'!$D$13:$D$32,"3rd Wednesday")=0,0,IF(A249=(A249-DAY(A249)+1+3*7-WEEKDAY(A249-DAY(A249)+8-4,1)),SUMIFS('2) Income'!$E$13:$E$32,'2) Income'!$D$13:$D$32,"3rd Wednesday",'2) Income'!$F$13:$F$32,"&lt;="&amp;$A249),0)))</f>
        <v>0</v>
      </c>
      <c r="AE249" s="8">
        <f>IF(A249="","",IF(COUNTIF('2) Income'!$D$13:$D$32,"4th Wednesday")=0,0,IF(A249=(A249-DAY(A249)+1+4*7-WEEKDAY(A249-DAY(A249)+8-4,1)),SUMIFS('2) Income'!$E$13:$E$32,'2) Income'!$D$13:$D$32,"4th Wednesday",'2) Income'!$F$13:$F$32,"&lt;="&amp;$A249),0)))</f>
        <v>0</v>
      </c>
      <c r="AF249" s="8" cm="1">
        <f t="array" ref="AF249">IF(A249="","",IF(COUNTIF('2) Income'!$D$13:$D$32,"Every 4 Weeks")=0,0,SUMPRODUCT(--(IFERROR(MOD(A249-'2) Income'!$F$13:$F$32,28),1)=0),--('2) Income'!$D$13:$D$32="Every 4 Weeks"),--('2) Income'!$F$13:$F$32&lt;=A249),'2) Income'!$E$13:$E$32)))</f>
        <v>0</v>
      </c>
      <c r="AG249" s="8">
        <f>IF(A249="","",IF(COUNTIF('2) Income'!$D$13:$D$32,"Monthly")=0,0,IF(B249="N",SUMIFS('2) Income'!$E$13:$E$32,'2) Income'!$D$13:$D$32,"monthly",'2) Income'!$F$13:$F$32,"&lt;="&amp;$A249,'2) Income'!$I$13:$I$32,DAY(A249)),SUMIFS('2) Income'!$E$13:$E$32,'2) Income'!$D$13:$D$32,"monthly",'2) Income'!$F$13:$F$32,"&lt;="&amp;$A249,'2) Income'!$I$13:$I$32,"&gt;="&amp;DAY(A249)))))</f>
        <v>0</v>
      </c>
      <c r="AH249" s="8" cm="1">
        <f t="array" ref="AH249">IF(A249="","",IF(COUNTIF('2) Income'!$D$13:$D$32,"Yearly")=0,0,SUMPRODUCT(--('2) Income'!$D$13:$D$32="Yearly"),--('2) Income'!$F$13:$F$32&lt;=A249),IF(B249="N",--('2) Income'!$I$13:$I$32=DAY(A249)),--('2) Income'!$I$13:$I$32&gt;=DAY(A249))),--(IFERROR(MOD('2) Income'!$H$13:$H$32-MONTH(A249)+12,12),1)=0),'2) Income'!$E$13:$E$32)))</f>
        <v>0</v>
      </c>
      <c r="AI249" s="8">
        <f>IF(A249="","",IF(COUNTIF('2) Income'!$D$13:$D$32,"one-time")=0,0,SUMIFS('2) Income'!$E$13:$E$32,'2) Income'!$D$13:$D$32,"one-time",'2) Income'!$F$13:$F$32,"="&amp;$A249)))</f>
        <v>0</v>
      </c>
      <c r="AJ249" s="9">
        <f t="shared" si="16"/>
        <v>0</v>
      </c>
    </row>
    <row r="250" spans="1:36">
      <c r="A250" s="7">
        <f>IF(A249="","",IF(A249+1&lt;='1) Period'!$E$21,A249+1,""))</f>
        <v>45722</v>
      </c>
      <c r="B250" s="7" t="str">
        <f t="shared" si="17"/>
        <v>N</v>
      </c>
      <c r="C250" t="str">
        <f t="shared" si="18"/>
        <v>F</v>
      </c>
      <c r="D250" s="8">
        <f>IF(A250="","",IF(TEXT(A250,"dddd")='4) Happy Money'!$E$23,WAllowance,0))</f>
        <v>0</v>
      </c>
      <c r="E250" s="8">
        <f>IF(A250="","",IF(B250="N",SUMIF(TMonthly[Day of the Month],DAY(A250),TMonthly[Amount]),SUMIF(TMonthly[Day of the Month],"&gt;="&amp;DAY(A250),TMonthly[Amount])))</f>
        <v>0</v>
      </c>
      <c r="F250" s="8" cm="1">
        <f t="array" ref="F250">IF(A250="","",SUMPRODUCT(--(TYearly[Due Date]&lt;=A250),IF(B250="N",--(TYearly[Day]=DAY(A250)),--(TYearly[Day]&gt;=DAY(A250))),--(IFERROR(MOD(TYearly[Month]-MONTH(A250)+12,12),1)=0),TYearly[Amount]))</f>
        <v>0</v>
      </c>
      <c r="G250" s="8">
        <f>IF(A250="","",SUMIF(TOneTime[Due Date],A250,TOneTime[Amount]))</f>
        <v>0</v>
      </c>
      <c r="H250" s="8" cm="1">
        <f t="array" ref="H250">IF(A250="","",IF(COUNTIF(TOther[Frequency],$H$1)=0,0,SUMPRODUCT(--(IFERROR(MOD(A250-TOther[Start Date],7),1)=0),--(TOther[Frequency]=$H$1),--(TOther[Start Date]&lt;=A250),--(TOther[End Date Calc]&gt;=A250),TOther[Amount])))</f>
        <v>0</v>
      </c>
      <c r="I250" s="8" cm="1">
        <f t="array" ref="I250">IF(A250="","",IF(COUNTIF(TOther[Frequency],$I$1)=0,0,SUMPRODUCT(--(IFERROR(MOD(A250-TOther[Start Date],14),1)=0),--(TOther[Frequency]=$I$1),--(TOther[Start Date]&lt;=A250),--(TOther[End Date Calc]&gt;=A250),TOther[Amount])))</f>
        <v>0</v>
      </c>
      <c r="J250" s="8">
        <f>IF(A250="","",IF(COUNTIF(TOther[Frequency],$J$1)=0,0,IF(OR(DAY(A250)=1,DAY(A250)=15),SUMIFS(TOther[Amount],TOther[Frequency],$J$1,TOther[Start Date],"&lt;="&amp;$A250,TOther[End Date Calc],"&gt;="&amp;A250),0)))</f>
        <v>0</v>
      </c>
      <c r="K250" s="8">
        <f>IF(A250="","",IF(COUNTIF(TOther[Frequency],$K$1)=0,0,IF(A250=(A250-DAY(A250)+1+2*7-WEEKDAY(A250-DAY(A250)+8-4,1)),SUMIFS(TOther[Amount],TOther[Frequency],$K$1,TOther[Start Date],"&lt;="&amp;$A250,TOther[End Date Calc],"&gt;="&amp;A250),0)))</f>
        <v>0</v>
      </c>
      <c r="L250" s="8">
        <f>IF(A250="","",IF(COUNTIF(TOther[Frequency],$L$1)=0,0,IF(A250=(A250-DAY(A250)+1+3*7-WEEKDAY(A250-DAY(A250)+8-4,1)),SUMIFS(TOther[Amount],TOther[Frequency],$L$1,TOther[Start Date],"&lt;="&amp;$A250,TOther[End Date Calc],"&gt;="&amp;A250),0)))</f>
        <v>0</v>
      </c>
      <c r="M250" s="8">
        <f>IF(A250="","",IF(COUNTIF(TOther[Frequency],$M$1)=0,0,IF(A250=(A250-DAY(A250)+1+4*7-WEEKDAY(A250-DAY(A250)+8-4,1)),SUMIFS(TOther[Amount],TOther[Frequency],$M$1,TOther[Start Date],"&lt;="&amp;$A250,TOther[End Date Calc],"&gt;="&amp;A250),0)))</f>
        <v>0</v>
      </c>
      <c r="N250" s="8" cm="1">
        <f t="array" ref="N250">IF(A250="","",IF(COUNTIF(TOther[Frequency],$N$1)=0,0,SUMPRODUCT(--(IFERROR(MOD(A250-TOther[Start Date],28),1)=0),--(TOther[Frequency]=$N$1),--(TOther[Start Date]&lt;=A250),--(TOther[End Date Calc]&gt;=A250),TOther[Amount])))</f>
        <v>0</v>
      </c>
      <c r="O250" s="8" cm="1">
        <f t="array" ref="O250">IF(A250="","",IF(COUNTIF(TOther[Frequency],$O$1)=0,0,SUMPRODUCT(--(IFERROR(MOD(A250-TOther[Start Date],42),1)=0),--(TOther[Frequency]=$O$1),--(TOther[Start Date]&lt;=A250),--(TOther[End Date Calc]&gt;=A250),TOther[Amount])))</f>
        <v>0</v>
      </c>
      <c r="P250" s="8" cm="1">
        <f t="array" ref="P250">IF(A250="","",IF(COUNTIF(TOther[Frequency],$P$1)=0,0,SUMPRODUCT(--(IFERROR(MOD(A250-TOther[Start Date],56),1)=0),--(TOther[Frequency]=$P$1),--(TOther[Start Date]&lt;=A250),--(TOther[End Date Calc]&gt;=A250),TOther[Amount])))</f>
        <v>0</v>
      </c>
      <c r="Q250" s="8">
        <f>IF(A250="","",IF(COUNTIF(TOther[Frequency],$Q$1)=0,0,IF(B250="N",SUMIFS(TOther[Amount],TOther[Frequency],$Q$1,TOther[Start Date],"&lt;="&amp;$A250,TOther[End Date Calc],"&gt;="&amp;A250,TOther[Start Day],DAY(A250)),SUMIFS(TOther[Amount],TOther[Frequency],$Q$1,TOther[Start Date],"&lt;="&amp;$A250,TOther[End Date Calc],"&gt;="&amp;A250,TOther[Start Day],"&gt;="&amp;DAY(A250)))))</f>
        <v>0</v>
      </c>
      <c r="R250" s="8" cm="1">
        <f t="array" ref="R250">IF(A250="","",IF(COUNTIF(TOther[Frequency],R$1)=0,0,SUMPRODUCT(--(TOther[Frequency]=R$1),--(TOther[Start Date]&lt;=A250),--(TOther[End Date Calc]&gt;=A250),IF(B250="N",--(TOther[Start Day]=DAY(A250)),--(TOther[Start Day]&gt;=DAY(A250))),--(IFERROR(MOD(TOther[Start Month]-MONTH(A250)+2,2),1)=0),TOther[Amount])))</f>
        <v>0</v>
      </c>
      <c r="S250" s="8" cm="1">
        <f t="array" ref="S250">IF(A250="","",IF(COUNTIF(TOther[Frequency],S$1)=0,0,SUMPRODUCT(--(TOther[Frequency]=S$1),--(TOther[Start Date]&lt;=A250),--(TOther[End Date Calc]&gt;=A250),IF(B250="N",--(TOther[Start Day]=DAY(A250)),--(TOther[Start Day]&gt;=DAY(A250))),--(IFERROR(MOD(TOther[Start Month]-MONTH(A250)+3,3),1)=0),TOther[Amount])))</f>
        <v>0</v>
      </c>
      <c r="T250" s="8" cm="1">
        <f t="array" ref="T250">IF($A250="","",IF(COUNTIF(TOther[Frequency],T$1)=0,0,SUMPRODUCT(--(TOther[Frequency]=T$1),--(TOther[Start Date]&lt;=$A250),--(TOther[End Date Calc]&gt;=$A250),IF($B250="N",--(TOther[Start Day]=DAY($A250)),--(TOther[Start Day]&gt;=DAY($A250))),--(IFERROR(MOD(TOther[Start Month]-MONTH($A250)+4,4),1)=0),TOther[Amount])))</f>
        <v>0</v>
      </c>
      <c r="U250" s="8" cm="1">
        <f t="array" ref="U250">IF(A250="","",IF(COUNTIF(TOther[Frequency],$U$1)=0,0,SUMPRODUCT(--(TOther[Frequency]=$U$1),--(TOther[Start Date]&lt;=A250),--(TOther[End Date Calc]&gt;=A250),IF(B250="N",--(TOther[Start Day]=DAY(A250)),--(TOther[Start Day]&gt;=DAY(A250))),--(IFERROR(MOD(TOther[Start Month]-MONTH(A250)+6,6),1)=0),TOther[Amount])))</f>
        <v>0</v>
      </c>
      <c r="V250" s="8" cm="1">
        <f t="array" ref="V250">IF(A250="","",IF(COUNTIF(TOther[Frequency],$V$1)=0,0,SUMPRODUCT(--(TOther[Frequency]=$V$1),--(TOther[Start Date]&lt;=A250),--(TOther[End Date Calc]&gt;=A250),IF(B250="N",--(TOther[Start Day]=DAY(A250)),--(TOther[Start Day]&gt;=DAY(A250))),--(IFERROR(MOD(TOther[Start Month]-MONTH(A250)+12,12),1)=0),TOther[Amount])))</f>
        <v>0</v>
      </c>
      <c r="W250" s="8">
        <f>IF(A250="","",SUMIFS(TOther[Amount],TOther[Start Date],A250,TOther[Frequency],$W$1))</f>
        <v>0</v>
      </c>
      <c r="X250" s="9">
        <f t="shared" si="15"/>
        <v>0</v>
      </c>
      <c r="Y250" s="9">
        <f t="shared" si="19"/>
        <v>0</v>
      </c>
      <c r="Z250" s="8" cm="1">
        <f t="array" ref="Z250">IF(A250="","",IF(COUNTIF('2) Income'!$D$13:$D$32,"Weekly")=0,0,SUMPRODUCT(--(IFERROR(MOD(A250-'2) Income'!$F$13:$F$32,7),1)=0),--('2) Income'!$D$13:$D$32="Weekly"),--('2) Income'!$F$13:$F$32&lt;=A250),'2) Income'!$E$13:$E$32)))</f>
        <v>0</v>
      </c>
      <c r="AA250" s="8" cm="1">
        <f t="array" ref="AA250">IF(A250="","",IF(COUNTIF('2) Income'!$D$13:$D$32,"Every Other Week")=0,0,SUMPRODUCT(--(IFERROR(MOD(A250-'2) Income'!$F$13:$F$32,14),1)=0),--('2) Income'!$D$13:$D$32="Every Other Week"),--('2) Income'!$F$13:$F$32&lt;=A250),'2) Income'!$E$13:$E$32)))</f>
        <v>0</v>
      </c>
      <c r="AB250" s="8">
        <f>IF(A250="","",IF(COUNTIF('2) Income'!$D$13:$D$32,"1st and 15th")=0,0,IF(OR(DAY(A250)=1,DAY(A250)=15),SUMIFS('2) Income'!$E$13:$E$32,'2) Income'!$D$13:$D$32,"1st and 15th",'2) Income'!$F$13:$F$32,"&lt;="&amp;$A250),0)))</f>
        <v>0</v>
      </c>
      <c r="AC250" s="8">
        <f>IF(A250="","",IF(COUNTIF('2) Income'!$D$13:$D$32,"2nd Wednesday")=0,0,IF(A250=(A250-DAY(A250)+1+2*7-WEEKDAY(A250-DAY(A250)+8-4,1)),SUMIFS('2) Income'!$E$13:$E$32,'2) Income'!$D$13:$D$32,"2nd Wednesday",'2) Income'!$F$13:$F$32,"&lt;="&amp;$A250),0)))</f>
        <v>0</v>
      </c>
      <c r="AD250" s="8">
        <f>IF(A250="","",IF(COUNTIF('2) Income'!$D$13:$D$32,"3rd Wednesday")=0,0,IF(A250=(A250-DAY(A250)+1+3*7-WEEKDAY(A250-DAY(A250)+8-4,1)),SUMIFS('2) Income'!$E$13:$E$32,'2) Income'!$D$13:$D$32,"3rd Wednesday",'2) Income'!$F$13:$F$32,"&lt;="&amp;$A250),0)))</f>
        <v>0</v>
      </c>
      <c r="AE250" s="8">
        <f>IF(A250="","",IF(COUNTIF('2) Income'!$D$13:$D$32,"4th Wednesday")=0,0,IF(A250=(A250-DAY(A250)+1+4*7-WEEKDAY(A250-DAY(A250)+8-4,1)),SUMIFS('2) Income'!$E$13:$E$32,'2) Income'!$D$13:$D$32,"4th Wednesday",'2) Income'!$F$13:$F$32,"&lt;="&amp;$A250),0)))</f>
        <v>0</v>
      </c>
      <c r="AF250" s="8" cm="1">
        <f t="array" ref="AF250">IF(A250="","",IF(COUNTIF('2) Income'!$D$13:$D$32,"Every 4 Weeks")=0,0,SUMPRODUCT(--(IFERROR(MOD(A250-'2) Income'!$F$13:$F$32,28),1)=0),--('2) Income'!$D$13:$D$32="Every 4 Weeks"),--('2) Income'!$F$13:$F$32&lt;=A250),'2) Income'!$E$13:$E$32)))</f>
        <v>0</v>
      </c>
      <c r="AG250" s="8">
        <f>IF(A250="","",IF(COUNTIF('2) Income'!$D$13:$D$32,"Monthly")=0,0,IF(B250="N",SUMIFS('2) Income'!$E$13:$E$32,'2) Income'!$D$13:$D$32,"monthly",'2) Income'!$F$13:$F$32,"&lt;="&amp;$A250,'2) Income'!$I$13:$I$32,DAY(A250)),SUMIFS('2) Income'!$E$13:$E$32,'2) Income'!$D$13:$D$32,"monthly",'2) Income'!$F$13:$F$32,"&lt;="&amp;$A250,'2) Income'!$I$13:$I$32,"&gt;="&amp;DAY(A250)))))</f>
        <v>0</v>
      </c>
      <c r="AH250" s="8" cm="1">
        <f t="array" ref="AH250">IF(A250="","",IF(COUNTIF('2) Income'!$D$13:$D$32,"Yearly")=0,0,SUMPRODUCT(--('2) Income'!$D$13:$D$32="Yearly"),--('2) Income'!$F$13:$F$32&lt;=A250),IF(B250="N",--('2) Income'!$I$13:$I$32=DAY(A250)),--('2) Income'!$I$13:$I$32&gt;=DAY(A250))),--(IFERROR(MOD('2) Income'!$H$13:$H$32-MONTH(A250)+12,12),1)=0),'2) Income'!$E$13:$E$32)))</f>
        <v>0</v>
      </c>
      <c r="AI250" s="8">
        <f>IF(A250="","",IF(COUNTIF('2) Income'!$D$13:$D$32,"one-time")=0,0,SUMIFS('2) Income'!$E$13:$E$32,'2) Income'!$D$13:$D$32,"one-time",'2) Income'!$F$13:$F$32,"="&amp;$A250)))</f>
        <v>0</v>
      </c>
      <c r="AJ250" s="9">
        <f t="shared" si="16"/>
        <v>0</v>
      </c>
    </row>
    <row r="251" spans="1:36">
      <c r="A251" s="7">
        <f>IF(A250="","",IF(A250+1&lt;='1) Period'!$E$21,A250+1,""))</f>
        <v>45723</v>
      </c>
      <c r="B251" s="7" t="str">
        <f t="shared" si="17"/>
        <v>N</v>
      </c>
      <c r="C251" t="str">
        <f t="shared" si="18"/>
        <v>F</v>
      </c>
      <c r="D251" s="8">
        <f>IF(A251="","",IF(TEXT(A251,"dddd")='4) Happy Money'!$E$23,WAllowance,0))</f>
        <v>0</v>
      </c>
      <c r="E251" s="8">
        <f>IF(A251="","",IF(B251="N",SUMIF(TMonthly[Day of the Month],DAY(A251),TMonthly[Amount]),SUMIF(TMonthly[Day of the Month],"&gt;="&amp;DAY(A251),TMonthly[Amount])))</f>
        <v>0</v>
      </c>
      <c r="F251" s="8" cm="1">
        <f t="array" ref="F251">IF(A251="","",SUMPRODUCT(--(TYearly[Due Date]&lt;=A251),IF(B251="N",--(TYearly[Day]=DAY(A251)),--(TYearly[Day]&gt;=DAY(A251))),--(IFERROR(MOD(TYearly[Month]-MONTH(A251)+12,12),1)=0),TYearly[Amount]))</f>
        <v>0</v>
      </c>
      <c r="G251" s="8">
        <f>IF(A251="","",SUMIF(TOneTime[Due Date],A251,TOneTime[Amount]))</f>
        <v>0</v>
      </c>
      <c r="H251" s="8" cm="1">
        <f t="array" ref="H251">IF(A251="","",IF(COUNTIF(TOther[Frequency],$H$1)=0,0,SUMPRODUCT(--(IFERROR(MOD(A251-TOther[Start Date],7),1)=0),--(TOther[Frequency]=$H$1),--(TOther[Start Date]&lt;=A251),--(TOther[End Date Calc]&gt;=A251),TOther[Amount])))</f>
        <v>0</v>
      </c>
      <c r="I251" s="8" cm="1">
        <f t="array" ref="I251">IF(A251="","",IF(COUNTIF(TOther[Frequency],$I$1)=0,0,SUMPRODUCT(--(IFERROR(MOD(A251-TOther[Start Date],14),1)=0),--(TOther[Frequency]=$I$1),--(TOther[Start Date]&lt;=A251),--(TOther[End Date Calc]&gt;=A251),TOther[Amount])))</f>
        <v>0</v>
      </c>
      <c r="J251" s="8">
        <f>IF(A251="","",IF(COUNTIF(TOther[Frequency],$J$1)=0,0,IF(OR(DAY(A251)=1,DAY(A251)=15),SUMIFS(TOther[Amount],TOther[Frequency],$J$1,TOther[Start Date],"&lt;="&amp;$A251,TOther[End Date Calc],"&gt;="&amp;A251),0)))</f>
        <v>0</v>
      </c>
      <c r="K251" s="8">
        <f>IF(A251="","",IF(COUNTIF(TOther[Frequency],$K$1)=0,0,IF(A251=(A251-DAY(A251)+1+2*7-WEEKDAY(A251-DAY(A251)+8-4,1)),SUMIFS(TOther[Amount],TOther[Frequency],$K$1,TOther[Start Date],"&lt;="&amp;$A251,TOther[End Date Calc],"&gt;="&amp;A251),0)))</f>
        <v>0</v>
      </c>
      <c r="L251" s="8">
        <f>IF(A251="","",IF(COUNTIF(TOther[Frequency],$L$1)=0,0,IF(A251=(A251-DAY(A251)+1+3*7-WEEKDAY(A251-DAY(A251)+8-4,1)),SUMIFS(TOther[Amount],TOther[Frequency],$L$1,TOther[Start Date],"&lt;="&amp;$A251,TOther[End Date Calc],"&gt;="&amp;A251),0)))</f>
        <v>0</v>
      </c>
      <c r="M251" s="8">
        <f>IF(A251="","",IF(COUNTIF(TOther[Frequency],$M$1)=0,0,IF(A251=(A251-DAY(A251)+1+4*7-WEEKDAY(A251-DAY(A251)+8-4,1)),SUMIFS(TOther[Amount],TOther[Frequency],$M$1,TOther[Start Date],"&lt;="&amp;$A251,TOther[End Date Calc],"&gt;="&amp;A251),0)))</f>
        <v>0</v>
      </c>
      <c r="N251" s="8" cm="1">
        <f t="array" ref="N251">IF(A251="","",IF(COUNTIF(TOther[Frequency],$N$1)=0,0,SUMPRODUCT(--(IFERROR(MOD(A251-TOther[Start Date],28),1)=0),--(TOther[Frequency]=$N$1),--(TOther[Start Date]&lt;=A251),--(TOther[End Date Calc]&gt;=A251),TOther[Amount])))</f>
        <v>0</v>
      </c>
      <c r="O251" s="8" cm="1">
        <f t="array" ref="O251">IF(A251="","",IF(COUNTIF(TOther[Frequency],$O$1)=0,0,SUMPRODUCT(--(IFERROR(MOD(A251-TOther[Start Date],42),1)=0),--(TOther[Frequency]=$O$1),--(TOther[Start Date]&lt;=A251),--(TOther[End Date Calc]&gt;=A251),TOther[Amount])))</f>
        <v>0</v>
      </c>
      <c r="P251" s="8" cm="1">
        <f t="array" ref="P251">IF(A251="","",IF(COUNTIF(TOther[Frequency],$P$1)=0,0,SUMPRODUCT(--(IFERROR(MOD(A251-TOther[Start Date],56),1)=0),--(TOther[Frequency]=$P$1),--(TOther[Start Date]&lt;=A251),--(TOther[End Date Calc]&gt;=A251),TOther[Amount])))</f>
        <v>0</v>
      </c>
      <c r="Q251" s="8">
        <f>IF(A251="","",IF(COUNTIF(TOther[Frequency],$Q$1)=0,0,IF(B251="N",SUMIFS(TOther[Amount],TOther[Frequency],$Q$1,TOther[Start Date],"&lt;="&amp;$A251,TOther[End Date Calc],"&gt;="&amp;A251,TOther[Start Day],DAY(A251)),SUMIFS(TOther[Amount],TOther[Frequency],$Q$1,TOther[Start Date],"&lt;="&amp;$A251,TOther[End Date Calc],"&gt;="&amp;A251,TOther[Start Day],"&gt;="&amp;DAY(A251)))))</f>
        <v>0</v>
      </c>
      <c r="R251" s="8" cm="1">
        <f t="array" ref="R251">IF(A251="","",IF(COUNTIF(TOther[Frequency],R$1)=0,0,SUMPRODUCT(--(TOther[Frequency]=R$1),--(TOther[Start Date]&lt;=A251),--(TOther[End Date Calc]&gt;=A251),IF(B251="N",--(TOther[Start Day]=DAY(A251)),--(TOther[Start Day]&gt;=DAY(A251))),--(IFERROR(MOD(TOther[Start Month]-MONTH(A251)+2,2),1)=0),TOther[Amount])))</f>
        <v>0</v>
      </c>
      <c r="S251" s="8" cm="1">
        <f t="array" ref="S251">IF(A251="","",IF(COUNTIF(TOther[Frequency],S$1)=0,0,SUMPRODUCT(--(TOther[Frequency]=S$1),--(TOther[Start Date]&lt;=A251),--(TOther[End Date Calc]&gt;=A251),IF(B251="N",--(TOther[Start Day]=DAY(A251)),--(TOther[Start Day]&gt;=DAY(A251))),--(IFERROR(MOD(TOther[Start Month]-MONTH(A251)+3,3),1)=0),TOther[Amount])))</f>
        <v>0</v>
      </c>
      <c r="T251" s="8" cm="1">
        <f t="array" ref="T251">IF($A251="","",IF(COUNTIF(TOther[Frequency],T$1)=0,0,SUMPRODUCT(--(TOther[Frequency]=T$1),--(TOther[Start Date]&lt;=$A251),--(TOther[End Date Calc]&gt;=$A251),IF($B251="N",--(TOther[Start Day]=DAY($A251)),--(TOther[Start Day]&gt;=DAY($A251))),--(IFERROR(MOD(TOther[Start Month]-MONTH($A251)+4,4),1)=0),TOther[Amount])))</f>
        <v>0</v>
      </c>
      <c r="U251" s="8" cm="1">
        <f t="array" ref="U251">IF(A251="","",IF(COUNTIF(TOther[Frequency],$U$1)=0,0,SUMPRODUCT(--(TOther[Frequency]=$U$1),--(TOther[Start Date]&lt;=A251),--(TOther[End Date Calc]&gt;=A251),IF(B251="N",--(TOther[Start Day]=DAY(A251)),--(TOther[Start Day]&gt;=DAY(A251))),--(IFERROR(MOD(TOther[Start Month]-MONTH(A251)+6,6),1)=0),TOther[Amount])))</f>
        <v>0</v>
      </c>
      <c r="V251" s="8" cm="1">
        <f t="array" ref="V251">IF(A251="","",IF(COUNTIF(TOther[Frequency],$V$1)=0,0,SUMPRODUCT(--(TOther[Frequency]=$V$1),--(TOther[Start Date]&lt;=A251),--(TOther[End Date Calc]&gt;=A251),IF(B251="N",--(TOther[Start Day]=DAY(A251)),--(TOther[Start Day]&gt;=DAY(A251))),--(IFERROR(MOD(TOther[Start Month]-MONTH(A251)+12,12),1)=0),TOther[Amount])))</f>
        <v>0</v>
      </c>
      <c r="W251" s="8">
        <f>IF(A251="","",SUMIFS(TOther[Amount],TOther[Start Date],A251,TOther[Frequency],$W$1))</f>
        <v>0</v>
      </c>
      <c r="X251" s="9">
        <f t="shared" si="15"/>
        <v>0</v>
      </c>
      <c r="Y251" s="9">
        <f t="shared" si="19"/>
        <v>0</v>
      </c>
      <c r="Z251" s="8" cm="1">
        <f t="array" ref="Z251">IF(A251="","",IF(COUNTIF('2) Income'!$D$13:$D$32,"Weekly")=0,0,SUMPRODUCT(--(IFERROR(MOD(A251-'2) Income'!$F$13:$F$32,7),1)=0),--('2) Income'!$D$13:$D$32="Weekly"),--('2) Income'!$F$13:$F$32&lt;=A251),'2) Income'!$E$13:$E$32)))</f>
        <v>0</v>
      </c>
      <c r="AA251" s="8" cm="1">
        <f t="array" ref="AA251">IF(A251="","",IF(COUNTIF('2) Income'!$D$13:$D$32,"Every Other Week")=0,0,SUMPRODUCT(--(IFERROR(MOD(A251-'2) Income'!$F$13:$F$32,14),1)=0),--('2) Income'!$D$13:$D$32="Every Other Week"),--('2) Income'!$F$13:$F$32&lt;=A251),'2) Income'!$E$13:$E$32)))</f>
        <v>0</v>
      </c>
      <c r="AB251" s="8">
        <f>IF(A251="","",IF(COUNTIF('2) Income'!$D$13:$D$32,"1st and 15th")=0,0,IF(OR(DAY(A251)=1,DAY(A251)=15),SUMIFS('2) Income'!$E$13:$E$32,'2) Income'!$D$13:$D$32,"1st and 15th",'2) Income'!$F$13:$F$32,"&lt;="&amp;$A251),0)))</f>
        <v>0</v>
      </c>
      <c r="AC251" s="8">
        <f>IF(A251="","",IF(COUNTIF('2) Income'!$D$13:$D$32,"2nd Wednesday")=0,0,IF(A251=(A251-DAY(A251)+1+2*7-WEEKDAY(A251-DAY(A251)+8-4,1)),SUMIFS('2) Income'!$E$13:$E$32,'2) Income'!$D$13:$D$32,"2nd Wednesday",'2) Income'!$F$13:$F$32,"&lt;="&amp;$A251),0)))</f>
        <v>0</v>
      </c>
      <c r="AD251" s="8">
        <f>IF(A251="","",IF(COUNTIF('2) Income'!$D$13:$D$32,"3rd Wednesday")=0,0,IF(A251=(A251-DAY(A251)+1+3*7-WEEKDAY(A251-DAY(A251)+8-4,1)),SUMIFS('2) Income'!$E$13:$E$32,'2) Income'!$D$13:$D$32,"3rd Wednesday",'2) Income'!$F$13:$F$32,"&lt;="&amp;$A251),0)))</f>
        <v>0</v>
      </c>
      <c r="AE251" s="8">
        <f>IF(A251="","",IF(COUNTIF('2) Income'!$D$13:$D$32,"4th Wednesday")=0,0,IF(A251=(A251-DAY(A251)+1+4*7-WEEKDAY(A251-DAY(A251)+8-4,1)),SUMIFS('2) Income'!$E$13:$E$32,'2) Income'!$D$13:$D$32,"4th Wednesday",'2) Income'!$F$13:$F$32,"&lt;="&amp;$A251),0)))</f>
        <v>0</v>
      </c>
      <c r="AF251" s="8" cm="1">
        <f t="array" ref="AF251">IF(A251="","",IF(COUNTIF('2) Income'!$D$13:$D$32,"Every 4 Weeks")=0,0,SUMPRODUCT(--(IFERROR(MOD(A251-'2) Income'!$F$13:$F$32,28),1)=0),--('2) Income'!$D$13:$D$32="Every 4 Weeks"),--('2) Income'!$F$13:$F$32&lt;=A251),'2) Income'!$E$13:$E$32)))</f>
        <v>0</v>
      </c>
      <c r="AG251" s="8">
        <f>IF(A251="","",IF(COUNTIF('2) Income'!$D$13:$D$32,"Monthly")=0,0,IF(B251="N",SUMIFS('2) Income'!$E$13:$E$32,'2) Income'!$D$13:$D$32,"monthly",'2) Income'!$F$13:$F$32,"&lt;="&amp;$A251,'2) Income'!$I$13:$I$32,DAY(A251)),SUMIFS('2) Income'!$E$13:$E$32,'2) Income'!$D$13:$D$32,"monthly",'2) Income'!$F$13:$F$32,"&lt;="&amp;$A251,'2) Income'!$I$13:$I$32,"&gt;="&amp;DAY(A251)))))</f>
        <v>0</v>
      </c>
      <c r="AH251" s="8" cm="1">
        <f t="array" ref="AH251">IF(A251="","",IF(COUNTIF('2) Income'!$D$13:$D$32,"Yearly")=0,0,SUMPRODUCT(--('2) Income'!$D$13:$D$32="Yearly"),--('2) Income'!$F$13:$F$32&lt;=A251),IF(B251="N",--('2) Income'!$I$13:$I$32=DAY(A251)),--('2) Income'!$I$13:$I$32&gt;=DAY(A251))),--(IFERROR(MOD('2) Income'!$H$13:$H$32-MONTH(A251)+12,12),1)=0),'2) Income'!$E$13:$E$32)))</f>
        <v>0</v>
      </c>
      <c r="AI251" s="8">
        <f>IF(A251="","",IF(COUNTIF('2) Income'!$D$13:$D$32,"one-time")=0,0,SUMIFS('2) Income'!$E$13:$E$32,'2) Income'!$D$13:$D$32,"one-time",'2) Income'!$F$13:$F$32,"="&amp;$A251)))</f>
        <v>0</v>
      </c>
      <c r="AJ251" s="9">
        <f t="shared" si="16"/>
        <v>0</v>
      </c>
    </row>
    <row r="252" spans="1:36">
      <c r="A252" s="7">
        <f>IF(A251="","",IF(A251+1&lt;='1) Period'!$E$21,A251+1,""))</f>
        <v>45724</v>
      </c>
      <c r="B252" s="7" t="str">
        <f t="shared" si="17"/>
        <v>N</v>
      </c>
      <c r="C252" t="str">
        <f t="shared" si="18"/>
        <v>Y</v>
      </c>
      <c r="D252" s="8">
        <f>IF(A252="","",IF(TEXT(A252,"dddd")='4) Happy Money'!$E$23,WAllowance,0))</f>
        <v>0</v>
      </c>
      <c r="E252" s="8">
        <f>IF(A252="","",IF(B252="N",SUMIF(TMonthly[Day of the Month],DAY(A252),TMonthly[Amount]),SUMIF(TMonthly[Day of the Month],"&gt;="&amp;DAY(A252),TMonthly[Amount])))</f>
        <v>0</v>
      </c>
      <c r="F252" s="8" cm="1">
        <f t="array" ref="F252">IF(A252="","",SUMPRODUCT(--(TYearly[Due Date]&lt;=A252),IF(B252="N",--(TYearly[Day]=DAY(A252)),--(TYearly[Day]&gt;=DAY(A252))),--(IFERROR(MOD(TYearly[Month]-MONTH(A252)+12,12),1)=0),TYearly[Amount]))</f>
        <v>0</v>
      </c>
      <c r="G252" s="8">
        <f>IF(A252="","",SUMIF(TOneTime[Due Date],A252,TOneTime[Amount]))</f>
        <v>0</v>
      </c>
      <c r="H252" s="8" cm="1">
        <f t="array" ref="H252">IF(A252="","",IF(COUNTIF(TOther[Frequency],$H$1)=0,0,SUMPRODUCT(--(IFERROR(MOD(A252-TOther[Start Date],7),1)=0),--(TOther[Frequency]=$H$1),--(TOther[Start Date]&lt;=A252),--(TOther[End Date Calc]&gt;=A252),TOther[Amount])))</f>
        <v>0</v>
      </c>
      <c r="I252" s="8" cm="1">
        <f t="array" ref="I252">IF(A252="","",IF(COUNTIF(TOther[Frequency],$I$1)=0,0,SUMPRODUCT(--(IFERROR(MOD(A252-TOther[Start Date],14),1)=0),--(TOther[Frequency]=$I$1),--(TOther[Start Date]&lt;=A252),--(TOther[End Date Calc]&gt;=A252),TOther[Amount])))</f>
        <v>0</v>
      </c>
      <c r="J252" s="8">
        <f>IF(A252="","",IF(COUNTIF(TOther[Frequency],$J$1)=0,0,IF(OR(DAY(A252)=1,DAY(A252)=15),SUMIFS(TOther[Amount],TOther[Frequency],$J$1,TOther[Start Date],"&lt;="&amp;$A252,TOther[End Date Calc],"&gt;="&amp;A252),0)))</f>
        <v>0</v>
      </c>
      <c r="K252" s="8">
        <f>IF(A252="","",IF(COUNTIF(TOther[Frequency],$K$1)=0,0,IF(A252=(A252-DAY(A252)+1+2*7-WEEKDAY(A252-DAY(A252)+8-4,1)),SUMIFS(TOther[Amount],TOther[Frequency],$K$1,TOther[Start Date],"&lt;="&amp;$A252,TOther[End Date Calc],"&gt;="&amp;A252),0)))</f>
        <v>0</v>
      </c>
      <c r="L252" s="8">
        <f>IF(A252="","",IF(COUNTIF(TOther[Frequency],$L$1)=0,0,IF(A252=(A252-DAY(A252)+1+3*7-WEEKDAY(A252-DAY(A252)+8-4,1)),SUMIFS(TOther[Amount],TOther[Frequency],$L$1,TOther[Start Date],"&lt;="&amp;$A252,TOther[End Date Calc],"&gt;="&amp;A252),0)))</f>
        <v>0</v>
      </c>
      <c r="M252" s="8">
        <f>IF(A252="","",IF(COUNTIF(TOther[Frequency],$M$1)=0,0,IF(A252=(A252-DAY(A252)+1+4*7-WEEKDAY(A252-DAY(A252)+8-4,1)),SUMIFS(TOther[Amount],TOther[Frequency],$M$1,TOther[Start Date],"&lt;="&amp;$A252,TOther[End Date Calc],"&gt;="&amp;A252),0)))</f>
        <v>0</v>
      </c>
      <c r="N252" s="8" cm="1">
        <f t="array" ref="N252">IF(A252="","",IF(COUNTIF(TOther[Frequency],$N$1)=0,0,SUMPRODUCT(--(IFERROR(MOD(A252-TOther[Start Date],28),1)=0),--(TOther[Frequency]=$N$1),--(TOther[Start Date]&lt;=A252),--(TOther[End Date Calc]&gt;=A252),TOther[Amount])))</f>
        <v>0</v>
      </c>
      <c r="O252" s="8" cm="1">
        <f t="array" ref="O252">IF(A252="","",IF(COUNTIF(TOther[Frequency],$O$1)=0,0,SUMPRODUCT(--(IFERROR(MOD(A252-TOther[Start Date],42),1)=0),--(TOther[Frequency]=$O$1),--(TOther[Start Date]&lt;=A252),--(TOther[End Date Calc]&gt;=A252),TOther[Amount])))</f>
        <v>0</v>
      </c>
      <c r="P252" s="8" cm="1">
        <f t="array" ref="P252">IF(A252="","",IF(COUNTIF(TOther[Frequency],$P$1)=0,0,SUMPRODUCT(--(IFERROR(MOD(A252-TOther[Start Date],56),1)=0),--(TOther[Frequency]=$P$1),--(TOther[Start Date]&lt;=A252),--(TOther[End Date Calc]&gt;=A252),TOther[Amount])))</f>
        <v>0</v>
      </c>
      <c r="Q252" s="8">
        <f>IF(A252="","",IF(COUNTIF(TOther[Frequency],$Q$1)=0,0,IF(B252="N",SUMIFS(TOther[Amount],TOther[Frequency],$Q$1,TOther[Start Date],"&lt;="&amp;$A252,TOther[End Date Calc],"&gt;="&amp;A252,TOther[Start Day],DAY(A252)),SUMIFS(TOther[Amount],TOther[Frequency],$Q$1,TOther[Start Date],"&lt;="&amp;$A252,TOther[End Date Calc],"&gt;="&amp;A252,TOther[Start Day],"&gt;="&amp;DAY(A252)))))</f>
        <v>0</v>
      </c>
      <c r="R252" s="8" cm="1">
        <f t="array" ref="R252">IF(A252="","",IF(COUNTIF(TOther[Frequency],R$1)=0,0,SUMPRODUCT(--(TOther[Frequency]=R$1),--(TOther[Start Date]&lt;=A252),--(TOther[End Date Calc]&gt;=A252),IF(B252="N",--(TOther[Start Day]=DAY(A252)),--(TOther[Start Day]&gt;=DAY(A252))),--(IFERROR(MOD(TOther[Start Month]-MONTH(A252)+2,2),1)=0),TOther[Amount])))</f>
        <v>0</v>
      </c>
      <c r="S252" s="8" cm="1">
        <f t="array" ref="S252">IF(A252="","",IF(COUNTIF(TOther[Frequency],S$1)=0,0,SUMPRODUCT(--(TOther[Frequency]=S$1),--(TOther[Start Date]&lt;=A252),--(TOther[End Date Calc]&gt;=A252),IF(B252="N",--(TOther[Start Day]=DAY(A252)),--(TOther[Start Day]&gt;=DAY(A252))),--(IFERROR(MOD(TOther[Start Month]-MONTH(A252)+3,3),1)=0),TOther[Amount])))</f>
        <v>0</v>
      </c>
      <c r="T252" s="8" cm="1">
        <f t="array" ref="T252">IF($A252="","",IF(COUNTIF(TOther[Frequency],T$1)=0,0,SUMPRODUCT(--(TOther[Frequency]=T$1),--(TOther[Start Date]&lt;=$A252),--(TOther[End Date Calc]&gt;=$A252),IF($B252="N",--(TOther[Start Day]=DAY($A252)),--(TOther[Start Day]&gt;=DAY($A252))),--(IFERROR(MOD(TOther[Start Month]-MONTH($A252)+4,4),1)=0),TOther[Amount])))</f>
        <v>0</v>
      </c>
      <c r="U252" s="8" cm="1">
        <f t="array" ref="U252">IF(A252="","",IF(COUNTIF(TOther[Frequency],$U$1)=0,0,SUMPRODUCT(--(TOther[Frequency]=$U$1),--(TOther[Start Date]&lt;=A252),--(TOther[End Date Calc]&gt;=A252),IF(B252="N",--(TOther[Start Day]=DAY(A252)),--(TOther[Start Day]&gt;=DAY(A252))),--(IFERROR(MOD(TOther[Start Month]-MONTH(A252)+6,6),1)=0),TOther[Amount])))</f>
        <v>0</v>
      </c>
      <c r="V252" s="8" cm="1">
        <f t="array" ref="V252">IF(A252="","",IF(COUNTIF(TOther[Frequency],$V$1)=0,0,SUMPRODUCT(--(TOther[Frequency]=$V$1),--(TOther[Start Date]&lt;=A252),--(TOther[End Date Calc]&gt;=A252),IF(B252="N",--(TOther[Start Day]=DAY(A252)),--(TOther[Start Day]&gt;=DAY(A252))),--(IFERROR(MOD(TOther[Start Month]-MONTH(A252)+12,12),1)=0),TOther[Amount])))</f>
        <v>0</v>
      </c>
      <c r="W252" s="8">
        <f>IF(A252="","",SUMIFS(TOther[Amount],TOther[Start Date],A252,TOther[Frequency],$W$1))</f>
        <v>0</v>
      </c>
      <c r="X252" s="9">
        <f t="shared" si="15"/>
        <v>0</v>
      </c>
      <c r="Y252" s="9">
        <f t="shared" si="19"/>
        <v>0</v>
      </c>
      <c r="Z252" s="8" cm="1">
        <f t="array" ref="Z252">IF(A252="","",IF(COUNTIF('2) Income'!$D$13:$D$32,"Weekly")=0,0,SUMPRODUCT(--(IFERROR(MOD(A252-'2) Income'!$F$13:$F$32,7),1)=0),--('2) Income'!$D$13:$D$32="Weekly"),--('2) Income'!$F$13:$F$32&lt;=A252),'2) Income'!$E$13:$E$32)))</f>
        <v>0</v>
      </c>
      <c r="AA252" s="8" cm="1">
        <f t="array" ref="AA252">IF(A252="","",IF(COUNTIF('2) Income'!$D$13:$D$32,"Every Other Week")=0,0,SUMPRODUCT(--(IFERROR(MOD(A252-'2) Income'!$F$13:$F$32,14),1)=0),--('2) Income'!$D$13:$D$32="Every Other Week"),--('2) Income'!$F$13:$F$32&lt;=A252),'2) Income'!$E$13:$E$32)))</f>
        <v>0</v>
      </c>
      <c r="AB252" s="8">
        <f>IF(A252="","",IF(COUNTIF('2) Income'!$D$13:$D$32,"1st and 15th")=0,0,IF(OR(DAY(A252)=1,DAY(A252)=15),SUMIFS('2) Income'!$E$13:$E$32,'2) Income'!$D$13:$D$32,"1st and 15th",'2) Income'!$F$13:$F$32,"&lt;="&amp;$A252),0)))</f>
        <v>0</v>
      </c>
      <c r="AC252" s="8">
        <f>IF(A252="","",IF(COUNTIF('2) Income'!$D$13:$D$32,"2nd Wednesday")=0,0,IF(A252=(A252-DAY(A252)+1+2*7-WEEKDAY(A252-DAY(A252)+8-4,1)),SUMIFS('2) Income'!$E$13:$E$32,'2) Income'!$D$13:$D$32,"2nd Wednesday",'2) Income'!$F$13:$F$32,"&lt;="&amp;$A252),0)))</f>
        <v>0</v>
      </c>
      <c r="AD252" s="8">
        <f>IF(A252="","",IF(COUNTIF('2) Income'!$D$13:$D$32,"3rd Wednesday")=0,0,IF(A252=(A252-DAY(A252)+1+3*7-WEEKDAY(A252-DAY(A252)+8-4,1)),SUMIFS('2) Income'!$E$13:$E$32,'2) Income'!$D$13:$D$32,"3rd Wednesday",'2) Income'!$F$13:$F$32,"&lt;="&amp;$A252),0)))</f>
        <v>0</v>
      </c>
      <c r="AE252" s="8">
        <f>IF(A252="","",IF(COUNTIF('2) Income'!$D$13:$D$32,"4th Wednesday")=0,0,IF(A252=(A252-DAY(A252)+1+4*7-WEEKDAY(A252-DAY(A252)+8-4,1)),SUMIFS('2) Income'!$E$13:$E$32,'2) Income'!$D$13:$D$32,"4th Wednesday",'2) Income'!$F$13:$F$32,"&lt;="&amp;$A252),0)))</f>
        <v>0</v>
      </c>
      <c r="AF252" s="8" cm="1">
        <f t="array" ref="AF252">IF(A252="","",IF(COUNTIF('2) Income'!$D$13:$D$32,"Every 4 Weeks")=0,0,SUMPRODUCT(--(IFERROR(MOD(A252-'2) Income'!$F$13:$F$32,28),1)=0),--('2) Income'!$D$13:$D$32="Every 4 Weeks"),--('2) Income'!$F$13:$F$32&lt;=A252),'2) Income'!$E$13:$E$32)))</f>
        <v>0</v>
      </c>
      <c r="AG252" s="8">
        <f>IF(A252="","",IF(COUNTIF('2) Income'!$D$13:$D$32,"Monthly")=0,0,IF(B252="N",SUMIFS('2) Income'!$E$13:$E$32,'2) Income'!$D$13:$D$32,"monthly",'2) Income'!$F$13:$F$32,"&lt;="&amp;$A252,'2) Income'!$I$13:$I$32,DAY(A252)),SUMIFS('2) Income'!$E$13:$E$32,'2) Income'!$D$13:$D$32,"monthly",'2) Income'!$F$13:$F$32,"&lt;="&amp;$A252,'2) Income'!$I$13:$I$32,"&gt;="&amp;DAY(A252)))))</f>
        <v>0</v>
      </c>
      <c r="AH252" s="8" cm="1">
        <f t="array" ref="AH252">IF(A252="","",IF(COUNTIF('2) Income'!$D$13:$D$32,"Yearly")=0,0,SUMPRODUCT(--('2) Income'!$D$13:$D$32="Yearly"),--('2) Income'!$F$13:$F$32&lt;=A252),IF(B252="N",--('2) Income'!$I$13:$I$32=DAY(A252)),--('2) Income'!$I$13:$I$32&gt;=DAY(A252))),--(IFERROR(MOD('2) Income'!$H$13:$H$32-MONTH(A252)+12,12),1)=0),'2) Income'!$E$13:$E$32)))</f>
        <v>0</v>
      </c>
      <c r="AI252" s="8">
        <f>IF(A252="","",IF(COUNTIF('2) Income'!$D$13:$D$32,"one-time")=0,0,SUMIFS('2) Income'!$E$13:$E$32,'2) Income'!$D$13:$D$32,"one-time",'2) Income'!$F$13:$F$32,"="&amp;$A252)))</f>
        <v>0</v>
      </c>
      <c r="AJ252" s="9">
        <f t="shared" si="16"/>
        <v>0</v>
      </c>
    </row>
    <row r="253" spans="1:36">
      <c r="A253" s="7">
        <f>IF(A252="","",IF(A252+1&lt;='1) Period'!$E$21,A252+1,""))</f>
        <v>45725</v>
      </c>
      <c r="B253" s="7" t="str">
        <f t="shared" si="17"/>
        <v>N</v>
      </c>
      <c r="C253" t="str">
        <f t="shared" si="18"/>
        <v>Y</v>
      </c>
      <c r="D253" s="8">
        <f>IF(A253="","",IF(TEXT(A253,"dddd")='4) Happy Money'!$E$23,WAllowance,0))</f>
        <v>0</v>
      </c>
      <c r="E253" s="8">
        <f>IF(A253="","",IF(B253="N",SUMIF(TMonthly[Day of the Month],DAY(A253),TMonthly[Amount]),SUMIF(TMonthly[Day of the Month],"&gt;="&amp;DAY(A253),TMonthly[Amount])))</f>
        <v>0</v>
      </c>
      <c r="F253" s="8" cm="1">
        <f t="array" ref="F253">IF(A253="","",SUMPRODUCT(--(TYearly[Due Date]&lt;=A253),IF(B253="N",--(TYearly[Day]=DAY(A253)),--(TYearly[Day]&gt;=DAY(A253))),--(IFERROR(MOD(TYearly[Month]-MONTH(A253)+12,12),1)=0),TYearly[Amount]))</f>
        <v>0</v>
      </c>
      <c r="G253" s="8">
        <f>IF(A253="","",SUMIF(TOneTime[Due Date],A253,TOneTime[Amount]))</f>
        <v>0</v>
      </c>
      <c r="H253" s="8" cm="1">
        <f t="array" ref="H253">IF(A253="","",IF(COUNTIF(TOther[Frequency],$H$1)=0,0,SUMPRODUCT(--(IFERROR(MOD(A253-TOther[Start Date],7),1)=0),--(TOther[Frequency]=$H$1),--(TOther[Start Date]&lt;=A253),--(TOther[End Date Calc]&gt;=A253),TOther[Amount])))</f>
        <v>0</v>
      </c>
      <c r="I253" s="8" cm="1">
        <f t="array" ref="I253">IF(A253="","",IF(COUNTIF(TOther[Frequency],$I$1)=0,0,SUMPRODUCT(--(IFERROR(MOD(A253-TOther[Start Date],14),1)=0),--(TOther[Frequency]=$I$1),--(TOther[Start Date]&lt;=A253),--(TOther[End Date Calc]&gt;=A253),TOther[Amount])))</f>
        <v>0</v>
      </c>
      <c r="J253" s="8">
        <f>IF(A253="","",IF(COUNTIF(TOther[Frequency],$J$1)=0,0,IF(OR(DAY(A253)=1,DAY(A253)=15),SUMIFS(TOther[Amount],TOther[Frequency],$J$1,TOther[Start Date],"&lt;="&amp;$A253,TOther[End Date Calc],"&gt;="&amp;A253),0)))</f>
        <v>0</v>
      </c>
      <c r="K253" s="8">
        <f>IF(A253="","",IF(COUNTIF(TOther[Frequency],$K$1)=0,0,IF(A253=(A253-DAY(A253)+1+2*7-WEEKDAY(A253-DAY(A253)+8-4,1)),SUMIFS(TOther[Amount],TOther[Frequency],$K$1,TOther[Start Date],"&lt;="&amp;$A253,TOther[End Date Calc],"&gt;="&amp;A253),0)))</f>
        <v>0</v>
      </c>
      <c r="L253" s="8">
        <f>IF(A253="","",IF(COUNTIF(TOther[Frequency],$L$1)=0,0,IF(A253=(A253-DAY(A253)+1+3*7-WEEKDAY(A253-DAY(A253)+8-4,1)),SUMIFS(TOther[Amount],TOther[Frequency],$L$1,TOther[Start Date],"&lt;="&amp;$A253,TOther[End Date Calc],"&gt;="&amp;A253),0)))</f>
        <v>0</v>
      </c>
      <c r="M253" s="8">
        <f>IF(A253="","",IF(COUNTIF(TOther[Frequency],$M$1)=0,0,IF(A253=(A253-DAY(A253)+1+4*7-WEEKDAY(A253-DAY(A253)+8-4,1)),SUMIFS(TOther[Amount],TOther[Frequency],$M$1,TOther[Start Date],"&lt;="&amp;$A253,TOther[End Date Calc],"&gt;="&amp;A253),0)))</f>
        <v>0</v>
      </c>
      <c r="N253" s="8" cm="1">
        <f t="array" ref="N253">IF(A253="","",IF(COUNTIF(TOther[Frequency],$N$1)=0,0,SUMPRODUCT(--(IFERROR(MOD(A253-TOther[Start Date],28),1)=0),--(TOther[Frequency]=$N$1),--(TOther[Start Date]&lt;=A253),--(TOther[End Date Calc]&gt;=A253),TOther[Amount])))</f>
        <v>0</v>
      </c>
      <c r="O253" s="8" cm="1">
        <f t="array" ref="O253">IF(A253="","",IF(COUNTIF(TOther[Frequency],$O$1)=0,0,SUMPRODUCT(--(IFERROR(MOD(A253-TOther[Start Date],42),1)=0),--(TOther[Frequency]=$O$1),--(TOther[Start Date]&lt;=A253),--(TOther[End Date Calc]&gt;=A253),TOther[Amount])))</f>
        <v>0</v>
      </c>
      <c r="P253" s="8" cm="1">
        <f t="array" ref="P253">IF(A253="","",IF(COUNTIF(TOther[Frequency],$P$1)=0,0,SUMPRODUCT(--(IFERROR(MOD(A253-TOther[Start Date],56),1)=0),--(TOther[Frequency]=$P$1),--(TOther[Start Date]&lt;=A253),--(TOther[End Date Calc]&gt;=A253),TOther[Amount])))</f>
        <v>0</v>
      </c>
      <c r="Q253" s="8">
        <f>IF(A253="","",IF(COUNTIF(TOther[Frequency],$Q$1)=0,0,IF(B253="N",SUMIFS(TOther[Amount],TOther[Frequency],$Q$1,TOther[Start Date],"&lt;="&amp;$A253,TOther[End Date Calc],"&gt;="&amp;A253,TOther[Start Day],DAY(A253)),SUMIFS(TOther[Amount],TOther[Frequency],$Q$1,TOther[Start Date],"&lt;="&amp;$A253,TOther[End Date Calc],"&gt;="&amp;A253,TOther[Start Day],"&gt;="&amp;DAY(A253)))))</f>
        <v>0</v>
      </c>
      <c r="R253" s="8" cm="1">
        <f t="array" ref="R253">IF(A253="","",IF(COUNTIF(TOther[Frequency],R$1)=0,0,SUMPRODUCT(--(TOther[Frequency]=R$1),--(TOther[Start Date]&lt;=A253),--(TOther[End Date Calc]&gt;=A253),IF(B253="N",--(TOther[Start Day]=DAY(A253)),--(TOther[Start Day]&gt;=DAY(A253))),--(IFERROR(MOD(TOther[Start Month]-MONTH(A253)+2,2),1)=0),TOther[Amount])))</f>
        <v>0</v>
      </c>
      <c r="S253" s="8" cm="1">
        <f t="array" ref="S253">IF(A253="","",IF(COUNTIF(TOther[Frequency],S$1)=0,0,SUMPRODUCT(--(TOther[Frequency]=S$1),--(TOther[Start Date]&lt;=A253),--(TOther[End Date Calc]&gt;=A253),IF(B253="N",--(TOther[Start Day]=DAY(A253)),--(TOther[Start Day]&gt;=DAY(A253))),--(IFERROR(MOD(TOther[Start Month]-MONTH(A253)+3,3),1)=0),TOther[Amount])))</f>
        <v>0</v>
      </c>
      <c r="T253" s="8" cm="1">
        <f t="array" ref="T253">IF($A253="","",IF(COUNTIF(TOther[Frequency],T$1)=0,0,SUMPRODUCT(--(TOther[Frequency]=T$1),--(TOther[Start Date]&lt;=$A253),--(TOther[End Date Calc]&gt;=$A253),IF($B253="N",--(TOther[Start Day]=DAY($A253)),--(TOther[Start Day]&gt;=DAY($A253))),--(IFERROR(MOD(TOther[Start Month]-MONTH($A253)+4,4),1)=0),TOther[Amount])))</f>
        <v>0</v>
      </c>
      <c r="U253" s="8" cm="1">
        <f t="array" ref="U253">IF(A253="","",IF(COUNTIF(TOther[Frequency],$U$1)=0,0,SUMPRODUCT(--(TOther[Frequency]=$U$1),--(TOther[Start Date]&lt;=A253),--(TOther[End Date Calc]&gt;=A253),IF(B253="N",--(TOther[Start Day]=DAY(A253)),--(TOther[Start Day]&gt;=DAY(A253))),--(IFERROR(MOD(TOther[Start Month]-MONTH(A253)+6,6),1)=0),TOther[Amount])))</f>
        <v>0</v>
      </c>
      <c r="V253" s="8" cm="1">
        <f t="array" ref="V253">IF(A253="","",IF(COUNTIF(TOther[Frequency],$V$1)=0,0,SUMPRODUCT(--(TOther[Frequency]=$V$1),--(TOther[Start Date]&lt;=A253),--(TOther[End Date Calc]&gt;=A253),IF(B253="N",--(TOther[Start Day]=DAY(A253)),--(TOther[Start Day]&gt;=DAY(A253))),--(IFERROR(MOD(TOther[Start Month]-MONTH(A253)+12,12),1)=0),TOther[Amount])))</f>
        <v>0</v>
      </c>
      <c r="W253" s="8">
        <f>IF(A253="","",SUMIFS(TOther[Amount],TOther[Start Date],A253,TOther[Frequency],$W$1))</f>
        <v>0</v>
      </c>
      <c r="X253" s="9">
        <f t="shared" si="15"/>
        <v>0</v>
      </c>
      <c r="Y253" s="9">
        <f t="shared" si="19"/>
        <v>0</v>
      </c>
      <c r="Z253" s="8" cm="1">
        <f t="array" ref="Z253">IF(A253="","",IF(COUNTIF('2) Income'!$D$13:$D$32,"Weekly")=0,0,SUMPRODUCT(--(IFERROR(MOD(A253-'2) Income'!$F$13:$F$32,7),1)=0),--('2) Income'!$D$13:$D$32="Weekly"),--('2) Income'!$F$13:$F$32&lt;=A253),'2) Income'!$E$13:$E$32)))</f>
        <v>0</v>
      </c>
      <c r="AA253" s="8" cm="1">
        <f t="array" ref="AA253">IF(A253="","",IF(COUNTIF('2) Income'!$D$13:$D$32,"Every Other Week")=0,0,SUMPRODUCT(--(IFERROR(MOD(A253-'2) Income'!$F$13:$F$32,14),1)=0),--('2) Income'!$D$13:$D$32="Every Other Week"),--('2) Income'!$F$13:$F$32&lt;=A253),'2) Income'!$E$13:$E$32)))</f>
        <v>0</v>
      </c>
      <c r="AB253" s="8">
        <f>IF(A253="","",IF(COUNTIF('2) Income'!$D$13:$D$32,"1st and 15th")=0,0,IF(OR(DAY(A253)=1,DAY(A253)=15),SUMIFS('2) Income'!$E$13:$E$32,'2) Income'!$D$13:$D$32,"1st and 15th",'2) Income'!$F$13:$F$32,"&lt;="&amp;$A253),0)))</f>
        <v>0</v>
      </c>
      <c r="AC253" s="8">
        <f>IF(A253="","",IF(COUNTIF('2) Income'!$D$13:$D$32,"2nd Wednesday")=0,0,IF(A253=(A253-DAY(A253)+1+2*7-WEEKDAY(A253-DAY(A253)+8-4,1)),SUMIFS('2) Income'!$E$13:$E$32,'2) Income'!$D$13:$D$32,"2nd Wednesday",'2) Income'!$F$13:$F$32,"&lt;="&amp;$A253),0)))</f>
        <v>0</v>
      </c>
      <c r="AD253" s="8">
        <f>IF(A253="","",IF(COUNTIF('2) Income'!$D$13:$D$32,"3rd Wednesday")=0,0,IF(A253=(A253-DAY(A253)+1+3*7-WEEKDAY(A253-DAY(A253)+8-4,1)),SUMIFS('2) Income'!$E$13:$E$32,'2) Income'!$D$13:$D$32,"3rd Wednesday",'2) Income'!$F$13:$F$32,"&lt;="&amp;$A253),0)))</f>
        <v>0</v>
      </c>
      <c r="AE253" s="8">
        <f>IF(A253="","",IF(COUNTIF('2) Income'!$D$13:$D$32,"4th Wednesday")=0,0,IF(A253=(A253-DAY(A253)+1+4*7-WEEKDAY(A253-DAY(A253)+8-4,1)),SUMIFS('2) Income'!$E$13:$E$32,'2) Income'!$D$13:$D$32,"4th Wednesday",'2) Income'!$F$13:$F$32,"&lt;="&amp;$A253),0)))</f>
        <v>0</v>
      </c>
      <c r="AF253" s="8" cm="1">
        <f t="array" ref="AF253">IF(A253="","",IF(COUNTIF('2) Income'!$D$13:$D$32,"Every 4 Weeks")=0,0,SUMPRODUCT(--(IFERROR(MOD(A253-'2) Income'!$F$13:$F$32,28),1)=0),--('2) Income'!$D$13:$D$32="Every 4 Weeks"),--('2) Income'!$F$13:$F$32&lt;=A253),'2) Income'!$E$13:$E$32)))</f>
        <v>0</v>
      </c>
      <c r="AG253" s="8">
        <f>IF(A253="","",IF(COUNTIF('2) Income'!$D$13:$D$32,"Monthly")=0,0,IF(B253="N",SUMIFS('2) Income'!$E$13:$E$32,'2) Income'!$D$13:$D$32,"monthly",'2) Income'!$F$13:$F$32,"&lt;="&amp;$A253,'2) Income'!$I$13:$I$32,DAY(A253)),SUMIFS('2) Income'!$E$13:$E$32,'2) Income'!$D$13:$D$32,"monthly",'2) Income'!$F$13:$F$32,"&lt;="&amp;$A253,'2) Income'!$I$13:$I$32,"&gt;="&amp;DAY(A253)))))</f>
        <v>0</v>
      </c>
      <c r="AH253" s="8" cm="1">
        <f t="array" ref="AH253">IF(A253="","",IF(COUNTIF('2) Income'!$D$13:$D$32,"Yearly")=0,0,SUMPRODUCT(--('2) Income'!$D$13:$D$32="Yearly"),--('2) Income'!$F$13:$F$32&lt;=A253),IF(B253="N",--('2) Income'!$I$13:$I$32=DAY(A253)),--('2) Income'!$I$13:$I$32&gt;=DAY(A253))),--(IFERROR(MOD('2) Income'!$H$13:$H$32-MONTH(A253)+12,12),1)=0),'2) Income'!$E$13:$E$32)))</f>
        <v>0</v>
      </c>
      <c r="AI253" s="8">
        <f>IF(A253="","",IF(COUNTIF('2) Income'!$D$13:$D$32,"one-time")=0,0,SUMIFS('2) Income'!$E$13:$E$32,'2) Income'!$D$13:$D$32,"one-time",'2) Income'!$F$13:$F$32,"="&amp;$A253)))</f>
        <v>0</v>
      </c>
      <c r="AJ253" s="9">
        <f t="shared" si="16"/>
        <v>0</v>
      </c>
    </row>
    <row r="254" spans="1:36">
      <c r="A254" s="7">
        <f>IF(A253="","",IF(A253+1&lt;='1) Period'!$E$21,A253+1,""))</f>
        <v>45726</v>
      </c>
      <c r="B254" s="7" t="str">
        <f t="shared" si="17"/>
        <v>N</v>
      </c>
      <c r="C254" t="str">
        <f t="shared" si="18"/>
        <v>F</v>
      </c>
      <c r="D254" s="8">
        <f>IF(A254="","",IF(TEXT(A254,"dddd")='4) Happy Money'!$E$23,WAllowance,0))</f>
        <v>400</v>
      </c>
      <c r="E254" s="8">
        <f>IF(A254="","",IF(B254="N",SUMIF(TMonthly[Day of the Month],DAY(A254),TMonthly[Amount]),SUMIF(TMonthly[Day of the Month],"&gt;="&amp;DAY(A254),TMonthly[Amount])))</f>
        <v>500</v>
      </c>
      <c r="F254" s="8" cm="1">
        <f t="array" ref="F254">IF(A254="","",SUMPRODUCT(--(TYearly[Due Date]&lt;=A254),IF(B254="N",--(TYearly[Day]=DAY(A254)),--(TYearly[Day]&gt;=DAY(A254))),--(IFERROR(MOD(TYearly[Month]-MONTH(A254)+12,12),1)=0),TYearly[Amount]))</f>
        <v>0</v>
      </c>
      <c r="G254" s="8">
        <f>IF(A254="","",SUMIF(TOneTime[Due Date],A254,TOneTime[Amount]))</f>
        <v>0</v>
      </c>
      <c r="H254" s="8" cm="1">
        <f t="array" ref="H254">IF(A254="","",IF(COUNTIF(TOther[Frequency],$H$1)=0,0,SUMPRODUCT(--(IFERROR(MOD(A254-TOther[Start Date],7),1)=0),--(TOther[Frequency]=$H$1),--(TOther[Start Date]&lt;=A254),--(TOther[End Date Calc]&gt;=A254),TOther[Amount])))</f>
        <v>0</v>
      </c>
      <c r="I254" s="8" cm="1">
        <f t="array" ref="I254">IF(A254="","",IF(COUNTIF(TOther[Frequency],$I$1)=0,0,SUMPRODUCT(--(IFERROR(MOD(A254-TOther[Start Date],14),1)=0),--(TOther[Frequency]=$I$1),--(TOther[Start Date]&lt;=A254),--(TOther[End Date Calc]&gt;=A254),TOther[Amount])))</f>
        <v>0</v>
      </c>
      <c r="J254" s="8">
        <f>IF(A254="","",IF(COUNTIF(TOther[Frequency],$J$1)=0,0,IF(OR(DAY(A254)=1,DAY(A254)=15),SUMIFS(TOther[Amount],TOther[Frequency],$J$1,TOther[Start Date],"&lt;="&amp;$A254,TOther[End Date Calc],"&gt;="&amp;A254),0)))</f>
        <v>0</v>
      </c>
      <c r="K254" s="8">
        <f>IF(A254="","",IF(COUNTIF(TOther[Frequency],$K$1)=0,0,IF(A254=(A254-DAY(A254)+1+2*7-WEEKDAY(A254-DAY(A254)+8-4,1)),SUMIFS(TOther[Amount],TOther[Frequency],$K$1,TOther[Start Date],"&lt;="&amp;$A254,TOther[End Date Calc],"&gt;="&amp;A254),0)))</f>
        <v>0</v>
      </c>
      <c r="L254" s="8">
        <f>IF(A254="","",IF(COUNTIF(TOther[Frequency],$L$1)=0,0,IF(A254=(A254-DAY(A254)+1+3*7-WEEKDAY(A254-DAY(A254)+8-4,1)),SUMIFS(TOther[Amount],TOther[Frequency],$L$1,TOther[Start Date],"&lt;="&amp;$A254,TOther[End Date Calc],"&gt;="&amp;A254),0)))</f>
        <v>0</v>
      </c>
      <c r="M254" s="8">
        <f>IF(A254="","",IF(COUNTIF(TOther[Frequency],$M$1)=0,0,IF(A254=(A254-DAY(A254)+1+4*7-WEEKDAY(A254-DAY(A254)+8-4,1)),SUMIFS(TOther[Amount],TOther[Frequency],$M$1,TOther[Start Date],"&lt;="&amp;$A254,TOther[End Date Calc],"&gt;="&amp;A254),0)))</f>
        <v>0</v>
      </c>
      <c r="N254" s="8" cm="1">
        <f t="array" ref="N254">IF(A254="","",IF(COUNTIF(TOther[Frequency],$N$1)=0,0,SUMPRODUCT(--(IFERROR(MOD(A254-TOther[Start Date],28),1)=0),--(TOther[Frequency]=$N$1),--(TOther[Start Date]&lt;=A254),--(TOther[End Date Calc]&gt;=A254),TOther[Amount])))</f>
        <v>0</v>
      </c>
      <c r="O254" s="8" cm="1">
        <f t="array" ref="O254">IF(A254="","",IF(COUNTIF(TOther[Frequency],$O$1)=0,0,SUMPRODUCT(--(IFERROR(MOD(A254-TOther[Start Date],42),1)=0),--(TOther[Frequency]=$O$1),--(TOther[Start Date]&lt;=A254),--(TOther[End Date Calc]&gt;=A254),TOther[Amount])))</f>
        <v>0</v>
      </c>
      <c r="P254" s="8" cm="1">
        <f t="array" ref="P254">IF(A254="","",IF(COUNTIF(TOther[Frequency],$P$1)=0,0,SUMPRODUCT(--(IFERROR(MOD(A254-TOther[Start Date],56),1)=0),--(TOther[Frequency]=$P$1),--(TOther[Start Date]&lt;=A254),--(TOther[End Date Calc]&gt;=A254),TOther[Amount])))</f>
        <v>0</v>
      </c>
      <c r="Q254" s="8">
        <f>IF(A254="","",IF(COUNTIF(TOther[Frequency],$Q$1)=0,0,IF(B254="N",SUMIFS(TOther[Amount],TOther[Frequency],$Q$1,TOther[Start Date],"&lt;="&amp;$A254,TOther[End Date Calc],"&gt;="&amp;A254,TOther[Start Day],DAY(A254)),SUMIFS(TOther[Amount],TOther[Frequency],$Q$1,TOther[Start Date],"&lt;="&amp;$A254,TOther[End Date Calc],"&gt;="&amp;A254,TOther[Start Day],"&gt;="&amp;DAY(A254)))))</f>
        <v>0</v>
      </c>
      <c r="R254" s="8" cm="1">
        <f t="array" ref="R254">IF(A254="","",IF(COUNTIF(TOther[Frequency],R$1)=0,0,SUMPRODUCT(--(TOther[Frequency]=R$1),--(TOther[Start Date]&lt;=A254),--(TOther[End Date Calc]&gt;=A254),IF(B254="N",--(TOther[Start Day]=DAY(A254)),--(TOther[Start Day]&gt;=DAY(A254))),--(IFERROR(MOD(TOther[Start Month]-MONTH(A254)+2,2),1)=0),TOther[Amount])))</f>
        <v>0</v>
      </c>
      <c r="S254" s="8" cm="1">
        <f t="array" ref="S254">IF(A254="","",IF(COUNTIF(TOther[Frequency],S$1)=0,0,SUMPRODUCT(--(TOther[Frequency]=S$1),--(TOther[Start Date]&lt;=A254),--(TOther[End Date Calc]&gt;=A254),IF(B254="N",--(TOther[Start Day]=DAY(A254)),--(TOther[Start Day]&gt;=DAY(A254))),--(IFERROR(MOD(TOther[Start Month]-MONTH(A254)+3,3),1)=0),TOther[Amount])))</f>
        <v>0</v>
      </c>
      <c r="T254" s="8" cm="1">
        <f t="array" ref="T254">IF($A254="","",IF(COUNTIF(TOther[Frequency],T$1)=0,0,SUMPRODUCT(--(TOther[Frequency]=T$1),--(TOther[Start Date]&lt;=$A254),--(TOther[End Date Calc]&gt;=$A254),IF($B254="N",--(TOther[Start Day]=DAY($A254)),--(TOther[Start Day]&gt;=DAY($A254))),--(IFERROR(MOD(TOther[Start Month]-MONTH($A254)+4,4),1)=0),TOther[Amount])))</f>
        <v>0</v>
      </c>
      <c r="U254" s="8" cm="1">
        <f t="array" ref="U254">IF(A254="","",IF(COUNTIF(TOther[Frequency],$U$1)=0,0,SUMPRODUCT(--(TOther[Frequency]=$U$1),--(TOther[Start Date]&lt;=A254),--(TOther[End Date Calc]&gt;=A254),IF(B254="N",--(TOther[Start Day]=DAY(A254)),--(TOther[Start Day]&gt;=DAY(A254))),--(IFERROR(MOD(TOther[Start Month]-MONTH(A254)+6,6),1)=0),TOther[Amount])))</f>
        <v>0</v>
      </c>
      <c r="V254" s="8" cm="1">
        <f t="array" ref="V254">IF(A254="","",IF(COUNTIF(TOther[Frequency],$V$1)=0,0,SUMPRODUCT(--(TOther[Frequency]=$V$1),--(TOther[Start Date]&lt;=A254),--(TOther[End Date Calc]&gt;=A254),IF(B254="N",--(TOther[Start Day]=DAY(A254)),--(TOther[Start Day]&gt;=DAY(A254))),--(IFERROR(MOD(TOther[Start Month]-MONTH(A254)+12,12),1)=0),TOther[Amount])))</f>
        <v>0</v>
      </c>
      <c r="W254" s="8">
        <f>IF(A254="","",SUMIFS(TOther[Amount],TOther[Start Date],A254,TOther[Frequency],$W$1))</f>
        <v>0</v>
      </c>
      <c r="X254" s="9">
        <f t="shared" si="15"/>
        <v>500</v>
      </c>
      <c r="Y254" s="9">
        <f t="shared" si="19"/>
        <v>0</v>
      </c>
      <c r="Z254" s="8" cm="1">
        <f t="array" ref="Z254">IF(A254="","",IF(COUNTIF('2) Income'!$D$13:$D$32,"Weekly")=0,0,SUMPRODUCT(--(IFERROR(MOD(A254-'2) Income'!$F$13:$F$32,7),1)=0),--('2) Income'!$D$13:$D$32="Weekly"),--('2) Income'!$F$13:$F$32&lt;=A254),'2) Income'!$E$13:$E$32)))</f>
        <v>0</v>
      </c>
      <c r="AA254" s="8" cm="1">
        <f t="array" ref="AA254">IF(A254="","",IF(COUNTIF('2) Income'!$D$13:$D$32,"Every Other Week")=0,0,SUMPRODUCT(--(IFERROR(MOD(A254-'2) Income'!$F$13:$F$32,14),1)=0),--('2) Income'!$D$13:$D$32="Every Other Week"),--('2) Income'!$F$13:$F$32&lt;=A254),'2) Income'!$E$13:$E$32)))</f>
        <v>0</v>
      </c>
      <c r="AB254" s="8">
        <f>IF(A254="","",IF(COUNTIF('2) Income'!$D$13:$D$32,"1st and 15th")=0,0,IF(OR(DAY(A254)=1,DAY(A254)=15),SUMIFS('2) Income'!$E$13:$E$32,'2) Income'!$D$13:$D$32,"1st and 15th",'2) Income'!$F$13:$F$32,"&lt;="&amp;$A254),0)))</f>
        <v>0</v>
      </c>
      <c r="AC254" s="8">
        <f>IF(A254="","",IF(COUNTIF('2) Income'!$D$13:$D$32,"2nd Wednesday")=0,0,IF(A254=(A254-DAY(A254)+1+2*7-WEEKDAY(A254-DAY(A254)+8-4,1)),SUMIFS('2) Income'!$E$13:$E$32,'2) Income'!$D$13:$D$32,"2nd Wednesday",'2) Income'!$F$13:$F$32,"&lt;="&amp;$A254),0)))</f>
        <v>0</v>
      </c>
      <c r="AD254" s="8">
        <f>IF(A254="","",IF(COUNTIF('2) Income'!$D$13:$D$32,"3rd Wednesday")=0,0,IF(A254=(A254-DAY(A254)+1+3*7-WEEKDAY(A254-DAY(A254)+8-4,1)),SUMIFS('2) Income'!$E$13:$E$32,'2) Income'!$D$13:$D$32,"3rd Wednesday",'2) Income'!$F$13:$F$32,"&lt;="&amp;$A254),0)))</f>
        <v>0</v>
      </c>
      <c r="AE254" s="8">
        <f>IF(A254="","",IF(COUNTIF('2) Income'!$D$13:$D$32,"4th Wednesday")=0,0,IF(A254=(A254-DAY(A254)+1+4*7-WEEKDAY(A254-DAY(A254)+8-4,1)),SUMIFS('2) Income'!$E$13:$E$32,'2) Income'!$D$13:$D$32,"4th Wednesday",'2) Income'!$F$13:$F$32,"&lt;="&amp;$A254),0)))</f>
        <v>0</v>
      </c>
      <c r="AF254" s="8" cm="1">
        <f t="array" ref="AF254">IF(A254="","",IF(COUNTIF('2) Income'!$D$13:$D$32,"Every 4 Weeks")=0,0,SUMPRODUCT(--(IFERROR(MOD(A254-'2) Income'!$F$13:$F$32,28),1)=0),--('2) Income'!$D$13:$D$32="Every 4 Weeks"),--('2) Income'!$F$13:$F$32&lt;=A254),'2) Income'!$E$13:$E$32)))</f>
        <v>0</v>
      </c>
      <c r="AG254" s="8">
        <f>IF(A254="","",IF(COUNTIF('2) Income'!$D$13:$D$32,"Monthly")=0,0,IF(B254="N",SUMIFS('2) Income'!$E$13:$E$32,'2) Income'!$D$13:$D$32,"monthly",'2) Income'!$F$13:$F$32,"&lt;="&amp;$A254,'2) Income'!$I$13:$I$32,DAY(A254)),SUMIFS('2) Income'!$E$13:$E$32,'2) Income'!$D$13:$D$32,"monthly",'2) Income'!$F$13:$F$32,"&lt;="&amp;$A254,'2) Income'!$I$13:$I$32,"&gt;="&amp;DAY(A254)))))</f>
        <v>0</v>
      </c>
      <c r="AH254" s="8" cm="1">
        <f t="array" ref="AH254">IF(A254="","",IF(COUNTIF('2) Income'!$D$13:$D$32,"Yearly")=0,0,SUMPRODUCT(--('2) Income'!$D$13:$D$32="Yearly"),--('2) Income'!$F$13:$F$32&lt;=A254),IF(B254="N",--('2) Income'!$I$13:$I$32=DAY(A254)),--('2) Income'!$I$13:$I$32&gt;=DAY(A254))),--(IFERROR(MOD('2) Income'!$H$13:$H$32-MONTH(A254)+12,12),1)=0),'2) Income'!$E$13:$E$32)))</f>
        <v>0</v>
      </c>
      <c r="AI254" s="8">
        <f>IF(A254="","",IF(COUNTIF('2) Income'!$D$13:$D$32,"one-time")=0,0,SUMIFS('2) Income'!$E$13:$E$32,'2) Income'!$D$13:$D$32,"one-time",'2) Income'!$F$13:$F$32,"="&amp;$A254)))</f>
        <v>0</v>
      </c>
      <c r="AJ254" s="9">
        <f t="shared" si="16"/>
        <v>0</v>
      </c>
    </row>
    <row r="255" spans="1:36">
      <c r="A255" s="7">
        <f>IF(A254="","",IF(A254+1&lt;='1) Period'!$E$21,A254+1,""))</f>
        <v>45727</v>
      </c>
      <c r="B255" s="7" t="str">
        <f t="shared" si="17"/>
        <v>N</v>
      </c>
      <c r="C255" t="str">
        <f t="shared" si="18"/>
        <v>F</v>
      </c>
      <c r="D255" s="8">
        <f>IF(A255="","",IF(TEXT(A255,"dddd")='4) Happy Money'!$E$23,WAllowance,0))</f>
        <v>0</v>
      </c>
      <c r="E255" s="8">
        <f>IF(A255="","",IF(B255="N",SUMIF(TMonthly[Day of the Month],DAY(A255),TMonthly[Amount]),SUMIF(TMonthly[Day of the Month],"&gt;="&amp;DAY(A255),TMonthly[Amount])))</f>
        <v>300</v>
      </c>
      <c r="F255" s="8" cm="1">
        <f t="array" ref="F255">IF(A255="","",SUMPRODUCT(--(TYearly[Due Date]&lt;=A255),IF(B255="N",--(TYearly[Day]=DAY(A255)),--(TYearly[Day]&gt;=DAY(A255))),--(IFERROR(MOD(TYearly[Month]-MONTH(A255)+12,12),1)=0),TYearly[Amount]))</f>
        <v>0</v>
      </c>
      <c r="G255" s="8">
        <f>IF(A255="","",SUMIF(TOneTime[Due Date],A255,TOneTime[Amount]))</f>
        <v>0</v>
      </c>
      <c r="H255" s="8" cm="1">
        <f t="array" ref="H255">IF(A255="","",IF(COUNTIF(TOther[Frequency],$H$1)=0,0,SUMPRODUCT(--(IFERROR(MOD(A255-TOther[Start Date],7),1)=0),--(TOther[Frequency]=$H$1),--(TOther[Start Date]&lt;=A255),--(TOther[End Date Calc]&gt;=A255),TOther[Amount])))</f>
        <v>0</v>
      </c>
      <c r="I255" s="8" cm="1">
        <f t="array" ref="I255">IF(A255="","",IF(COUNTIF(TOther[Frequency],$I$1)=0,0,SUMPRODUCT(--(IFERROR(MOD(A255-TOther[Start Date],14),1)=0),--(TOther[Frequency]=$I$1),--(TOther[Start Date]&lt;=A255),--(TOther[End Date Calc]&gt;=A255),TOther[Amount])))</f>
        <v>0</v>
      </c>
      <c r="J255" s="8">
        <f>IF(A255="","",IF(COUNTIF(TOther[Frequency],$J$1)=0,0,IF(OR(DAY(A255)=1,DAY(A255)=15),SUMIFS(TOther[Amount],TOther[Frequency],$J$1,TOther[Start Date],"&lt;="&amp;$A255,TOther[End Date Calc],"&gt;="&amp;A255),0)))</f>
        <v>0</v>
      </c>
      <c r="K255" s="8">
        <f>IF(A255="","",IF(COUNTIF(TOther[Frequency],$K$1)=0,0,IF(A255=(A255-DAY(A255)+1+2*7-WEEKDAY(A255-DAY(A255)+8-4,1)),SUMIFS(TOther[Amount],TOther[Frequency],$K$1,TOther[Start Date],"&lt;="&amp;$A255,TOther[End Date Calc],"&gt;="&amp;A255),0)))</f>
        <v>0</v>
      </c>
      <c r="L255" s="8">
        <f>IF(A255="","",IF(COUNTIF(TOther[Frequency],$L$1)=0,0,IF(A255=(A255-DAY(A255)+1+3*7-WEEKDAY(A255-DAY(A255)+8-4,1)),SUMIFS(TOther[Amount],TOther[Frequency],$L$1,TOther[Start Date],"&lt;="&amp;$A255,TOther[End Date Calc],"&gt;="&amp;A255),0)))</f>
        <v>0</v>
      </c>
      <c r="M255" s="8">
        <f>IF(A255="","",IF(COUNTIF(TOther[Frequency],$M$1)=0,0,IF(A255=(A255-DAY(A255)+1+4*7-WEEKDAY(A255-DAY(A255)+8-4,1)),SUMIFS(TOther[Amount],TOther[Frequency],$M$1,TOther[Start Date],"&lt;="&amp;$A255,TOther[End Date Calc],"&gt;="&amp;A255),0)))</f>
        <v>0</v>
      </c>
      <c r="N255" s="8" cm="1">
        <f t="array" ref="N255">IF(A255="","",IF(COUNTIF(TOther[Frequency],$N$1)=0,0,SUMPRODUCT(--(IFERROR(MOD(A255-TOther[Start Date],28),1)=0),--(TOther[Frequency]=$N$1),--(TOther[Start Date]&lt;=A255),--(TOther[End Date Calc]&gt;=A255),TOther[Amount])))</f>
        <v>0</v>
      </c>
      <c r="O255" s="8" cm="1">
        <f t="array" ref="O255">IF(A255="","",IF(COUNTIF(TOther[Frequency],$O$1)=0,0,SUMPRODUCT(--(IFERROR(MOD(A255-TOther[Start Date],42),1)=0),--(TOther[Frequency]=$O$1),--(TOther[Start Date]&lt;=A255),--(TOther[End Date Calc]&gt;=A255),TOther[Amount])))</f>
        <v>0</v>
      </c>
      <c r="P255" s="8" cm="1">
        <f t="array" ref="P255">IF(A255="","",IF(COUNTIF(TOther[Frequency],$P$1)=0,0,SUMPRODUCT(--(IFERROR(MOD(A255-TOther[Start Date],56),1)=0),--(TOther[Frequency]=$P$1),--(TOther[Start Date]&lt;=A255),--(TOther[End Date Calc]&gt;=A255),TOther[Amount])))</f>
        <v>0</v>
      </c>
      <c r="Q255" s="8">
        <f>IF(A255="","",IF(COUNTIF(TOther[Frequency],$Q$1)=0,0,IF(B255="N",SUMIFS(TOther[Amount],TOther[Frequency],$Q$1,TOther[Start Date],"&lt;="&amp;$A255,TOther[End Date Calc],"&gt;="&amp;A255,TOther[Start Day],DAY(A255)),SUMIFS(TOther[Amount],TOther[Frequency],$Q$1,TOther[Start Date],"&lt;="&amp;$A255,TOther[End Date Calc],"&gt;="&amp;A255,TOther[Start Day],"&gt;="&amp;DAY(A255)))))</f>
        <v>0</v>
      </c>
      <c r="R255" s="8" cm="1">
        <f t="array" ref="R255">IF(A255="","",IF(COUNTIF(TOther[Frequency],R$1)=0,0,SUMPRODUCT(--(TOther[Frequency]=R$1),--(TOther[Start Date]&lt;=A255),--(TOther[End Date Calc]&gt;=A255),IF(B255="N",--(TOther[Start Day]=DAY(A255)),--(TOther[Start Day]&gt;=DAY(A255))),--(IFERROR(MOD(TOther[Start Month]-MONTH(A255)+2,2),1)=0),TOther[Amount])))</f>
        <v>0</v>
      </c>
      <c r="S255" s="8" cm="1">
        <f t="array" ref="S255">IF(A255="","",IF(COUNTIF(TOther[Frequency],S$1)=0,0,SUMPRODUCT(--(TOther[Frequency]=S$1),--(TOther[Start Date]&lt;=A255),--(TOther[End Date Calc]&gt;=A255),IF(B255="N",--(TOther[Start Day]=DAY(A255)),--(TOther[Start Day]&gt;=DAY(A255))),--(IFERROR(MOD(TOther[Start Month]-MONTH(A255)+3,3),1)=0),TOther[Amount])))</f>
        <v>0</v>
      </c>
      <c r="T255" s="8" cm="1">
        <f t="array" ref="T255">IF($A255="","",IF(COUNTIF(TOther[Frequency],T$1)=0,0,SUMPRODUCT(--(TOther[Frequency]=T$1),--(TOther[Start Date]&lt;=$A255),--(TOther[End Date Calc]&gt;=$A255),IF($B255="N",--(TOther[Start Day]=DAY($A255)),--(TOther[Start Day]&gt;=DAY($A255))),--(IFERROR(MOD(TOther[Start Month]-MONTH($A255)+4,4),1)=0),TOther[Amount])))</f>
        <v>0</v>
      </c>
      <c r="U255" s="8" cm="1">
        <f t="array" ref="U255">IF(A255="","",IF(COUNTIF(TOther[Frequency],$U$1)=0,0,SUMPRODUCT(--(TOther[Frequency]=$U$1),--(TOther[Start Date]&lt;=A255),--(TOther[End Date Calc]&gt;=A255),IF(B255="N",--(TOther[Start Day]=DAY(A255)),--(TOther[Start Day]&gt;=DAY(A255))),--(IFERROR(MOD(TOther[Start Month]-MONTH(A255)+6,6),1)=0),TOther[Amount])))</f>
        <v>0</v>
      </c>
      <c r="V255" s="8" cm="1">
        <f t="array" ref="V255">IF(A255="","",IF(COUNTIF(TOther[Frequency],$V$1)=0,0,SUMPRODUCT(--(TOther[Frequency]=$V$1),--(TOther[Start Date]&lt;=A255),--(TOther[End Date Calc]&gt;=A255),IF(B255="N",--(TOther[Start Day]=DAY(A255)),--(TOther[Start Day]&gt;=DAY(A255))),--(IFERROR(MOD(TOther[Start Month]-MONTH(A255)+12,12),1)=0),TOther[Amount])))</f>
        <v>0</v>
      </c>
      <c r="W255" s="8">
        <f>IF(A255="","",SUMIFS(TOther[Amount],TOther[Start Date],A255,TOther[Frequency],$W$1))</f>
        <v>0</v>
      </c>
      <c r="X255" s="9">
        <f t="shared" si="15"/>
        <v>300</v>
      </c>
      <c r="Y255" s="9">
        <f t="shared" si="19"/>
        <v>0</v>
      </c>
      <c r="Z255" s="8" cm="1">
        <f t="array" ref="Z255">IF(A255="","",IF(COUNTIF('2) Income'!$D$13:$D$32,"Weekly")=0,0,SUMPRODUCT(--(IFERROR(MOD(A255-'2) Income'!$F$13:$F$32,7),1)=0),--('2) Income'!$D$13:$D$32="Weekly"),--('2) Income'!$F$13:$F$32&lt;=A255),'2) Income'!$E$13:$E$32)))</f>
        <v>0</v>
      </c>
      <c r="AA255" s="8" cm="1">
        <f t="array" ref="AA255">IF(A255="","",IF(COUNTIF('2) Income'!$D$13:$D$32,"Every Other Week")=0,0,SUMPRODUCT(--(IFERROR(MOD(A255-'2) Income'!$F$13:$F$32,14),1)=0),--('2) Income'!$D$13:$D$32="Every Other Week"),--('2) Income'!$F$13:$F$32&lt;=A255),'2) Income'!$E$13:$E$32)))</f>
        <v>0</v>
      </c>
      <c r="AB255" s="8">
        <f>IF(A255="","",IF(COUNTIF('2) Income'!$D$13:$D$32,"1st and 15th")=0,0,IF(OR(DAY(A255)=1,DAY(A255)=15),SUMIFS('2) Income'!$E$13:$E$32,'2) Income'!$D$13:$D$32,"1st and 15th",'2) Income'!$F$13:$F$32,"&lt;="&amp;$A255),0)))</f>
        <v>0</v>
      </c>
      <c r="AC255" s="8">
        <f>IF(A255="","",IF(COUNTIF('2) Income'!$D$13:$D$32,"2nd Wednesday")=0,0,IF(A255=(A255-DAY(A255)+1+2*7-WEEKDAY(A255-DAY(A255)+8-4,1)),SUMIFS('2) Income'!$E$13:$E$32,'2) Income'!$D$13:$D$32,"2nd Wednesday",'2) Income'!$F$13:$F$32,"&lt;="&amp;$A255),0)))</f>
        <v>0</v>
      </c>
      <c r="AD255" s="8">
        <f>IF(A255="","",IF(COUNTIF('2) Income'!$D$13:$D$32,"3rd Wednesday")=0,0,IF(A255=(A255-DAY(A255)+1+3*7-WEEKDAY(A255-DAY(A255)+8-4,1)),SUMIFS('2) Income'!$E$13:$E$32,'2) Income'!$D$13:$D$32,"3rd Wednesday",'2) Income'!$F$13:$F$32,"&lt;="&amp;$A255),0)))</f>
        <v>0</v>
      </c>
      <c r="AE255" s="8">
        <f>IF(A255="","",IF(COUNTIF('2) Income'!$D$13:$D$32,"4th Wednesday")=0,0,IF(A255=(A255-DAY(A255)+1+4*7-WEEKDAY(A255-DAY(A255)+8-4,1)),SUMIFS('2) Income'!$E$13:$E$32,'2) Income'!$D$13:$D$32,"4th Wednesday",'2) Income'!$F$13:$F$32,"&lt;="&amp;$A255),0)))</f>
        <v>0</v>
      </c>
      <c r="AF255" s="8" cm="1">
        <f t="array" ref="AF255">IF(A255="","",IF(COUNTIF('2) Income'!$D$13:$D$32,"Every 4 Weeks")=0,0,SUMPRODUCT(--(IFERROR(MOD(A255-'2) Income'!$F$13:$F$32,28),1)=0),--('2) Income'!$D$13:$D$32="Every 4 Weeks"),--('2) Income'!$F$13:$F$32&lt;=A255),'2) Income'!$E$13:$E$32)))</f>
        <v>0</v>
      </c>
      <c r="AG255" s="8">
        <f>IF(A255="","",IF(COUNTIF('2) Income'!$D$13:$D$32,"Monthly")=0,0,IF(B255="N",SUMIFS('2) Income'!$E$13:$E$32,'2) Income'!$D$13:$D$32,"monthly",'2) Income'!$F$13:$F$32,"&lt;="&amp;$A255,'2) Income'!$I$13:$I$32,DAY(A255)),SUMIFS('2) Income'!$E$13:$E$32,'2) Income'!$D$13:$D$32,"monthly",'2) Income'!$F$13:$F$32,"&lt;="&amp;$A255,'2) Income'!$I$13:$I$32,"&gt;="&amp;DAY(A255)))))</f>
        <v>0</v>
      </c>
      <c r="AH255" s="8" cm="1">
        <f t="array" ref="AH255">IF(A255="","",IF(COUNTIF('2) Income'!$D$13:$D$32,"Yearly")=0,0,SUMPRODUCT(--('2) Income'!$D$13:$D$32="Yearly"),--('2) Income'!$F$13:$F$32&lt;=A255),IF(B255="N",--('2) Income'!$I$13:$I$32=DAY(A255)),--('2) Income'!$I$13:$I$32&gt;=DAY(A255))),--(IFERROR(MOD('2) Income'!$H$13:$H$32-MONTH(A255)+12,12),1)=0),'2) Income'!$E$13:$E$32)))</f>
        <v>0</v>
      </c>
      <c r="AI255" s="8">
        <f>IF(A255="","",IF(COUNTIF('2) Income'!$D$13:$D$32,"one-time")=0,0,SUMIFS('2) Income'!$E$13:$E$32,'2) Income'!$D$13:$D$32,"one-time",'2) Income'!$F$13:$F$32,"="&amp;$A255)))</f>
        <v>0</v>
      </c>
      <c r="AJ255" s="9">
        <f t="shared" si="16"/>
        <v>0</v>
      </c>
    </row>
    <row r="256" spans="1:36">
      <c r="A256" s="7">
        <f>IF(A255="","",IF(A255+1&lt;='1) Period'!$E$21,A255+1,""))</f>
        <v>45728</v>
      </c>
      <c r="B256" s="7" t="str">
        <f t="shared" si="17"/>
        <v>N</v>
      </c>
      <c r="C256" t="str">
        <f t="shared" si="18"/>
        <v>F</v>
      </c>
      <c r="D256" s="8">
        <f>IF(A256="","",IF(TEXT(A256,"dddd")='4) Happy Money'!$E$23,WAllowance,0))</f>
        <v>0</v>
      </c>
      <c r="E256" s="8">
        <f>IF(A256="","",IF(B256="N",SUMIF(TMonthly[Day of the Month],DAY(A256),TMonthly[Amount]),SUMIF(TMonthly[Day of the Month],"&gt;="&amp;DAY(A256),TMonthly[Amount])))</f>
        <v>0</v>
      </c>
      <c r="F256" s="8" cm="1">
        <f t="array" ref="F256">IF(A256="","",SUMPRODUCT(--(TYearly[Due Date]&lt;=A256),IF(B256="N",--(TYearly[Day]=DAY(A256)),--(TYearly[Day]&gt;=DAY(A256))),--(IFERROR(MOD(TYearly[Month]-MONTH(A256)+12,12),1)=0),TYearly[Amount]))</f>
        <v>0</v>
      </c>
      <c r="G256" s="8">
        <f>IF(A256="","",SUMIF(TOneTime[Due Date],A256,TOneTime[Amount]))</f>
        <v>0</v>
      </c>
      <c r="H256" s="8" cm="1">
        <f t="array" ref="H256">IF(A256="","",IF(COUNTIF(TOther[Frequency],$H$1)=0,0,SUMPRODUCT(--(IFERROR(MOD(A256-TOther[Start Date],7),1)=0),--(TOther[Frequency]=$H$1),--(TOther[Start Date]&lt;=A256),--(TOther[End Date Calc]&gt;=A256),TOther[Amount])))</f>
        <v>0</v>
      </c>
      <c r="I256" s="8" cm="1">
        <f t="array" ref="I256">IF(A256="","",IF(COUNTIF(TOther[Frequency],$I$1)=0,0,SUMPRODUCT(--(IFERROR(MOD(A256-TOther[Start Date],14),1)=0),--(TOther[Frequency]=$I$1),--(TOther[Start Date]&lt;=A256),--(TOther[End Date Calc]&gt;=A256),TOther[Amount])))</f>
        <v>0</v>
      </c>
      <c r="J256" s="8">
        <f>IF(A256="","",IF(COUNTIF(TOther[Frequency],$J$1)=0,0,IF(OR(DAY(A256)=1,DAY(A256)=15),SUMIFS(TOther[Amount],TOther[Frequency],$J$1,TOther[Start Date],"&lt;="&amp;$A256,TOther[End Date Calc],"&gt;="&amp;A256),0)))</f>
        <v>0</v>
      </c>
      <c r="K256" s="8">
        <f>IF(A256="","",IF(COUNTIF(TOther[Frequency],$K$1)=0,0,IF(A256=(A256-DAY(A256)+1+2*7-WEEKDAY(A256-DAY(A256)+8-4,1)),SUMIFS(TOther[Amount],TOther[Frequency],$K$1,TOther[Start Date],"&lt;="&amp;$A256,TOther[End Date Calc],"&gt;="&amp;A256),0)))</f>
        <v>0</v>
      </c>
      <c r="L256" s="8">
        <f>IF(A256="","",IF(COUNTIF(TOther[Frequency],$L$1)=0,0,IF(A256=(A256-DAY(A256)+1+3*7-WEEKDAY(A256-DAY(A256)+8-4,1)),SUMIFS(TOther[Amount],TOther[Frequency],$L$1,TOther[Start Date],"&lt;="&amp;$A256,TOther[End Date Calc],"&gt;="&amp;A256),0)))</f>
        <v>0</v>
      </c>
      <c r="M256" s="8">
        <f>IF(A256="","",IF(COUNTIF(TOther[Frequency],$M$1)=0,0,IF(A256=(A256-DAY(A256)+1+4*7-WEEKDAY(A256-DAY(A256)+8-4,1)),SUMIFS(TOther[Amount],TOther[Frequency],$M$1,TOther[Start Date],"&lt;="&amp;$A256,TOther[End Date Calc],"&gt;="&amp;A256),0)))</f>
        <v>0</v>
      </c>
      <c r="N256" s="8" cm="1">
        <f t="array" ref="N256">IF(A256="","",IF(COUNTIF(TOther[Frequency],$N$1)=0,0,SUMPRODUCT(--(IFERROR(MOD(A256-TOther[Start Date],28),1)=0),--(TOther[Frequency]=$N$1),--(TOther[Start Date]&lt;=A256),--(TOther[End Date Calc]&gt;=A256),TOther[Amount])))</f>
        <v>0</v>
      </c>
      <c r="O256" s="8" cm="1">
        <f t="array" ref="O256">IF(A256="","",IF(COUNTIF(TOther[Frequency],$O$1)=0,0,SUMPRODUCT(--(IFERROR(MOD(A256-TOther[Start Date],42),1)=0),--(TOther[Frequency]=$O$1),--(TOther[Start Date]&lt;=A256),--(TOther[End Date Calc]&gt;=A256),TOther[Amount])))</f>
        <v>0</v>
      </c>
      <c r="P256" s="8" cm="1">
        <f t="array" ref="P256">IF(A256="","",IF(COUNTIF(TOther[Frequency],$P$1)=0,0,SUMPRODUCT(--(IFERROR(MOD(A256-TOther[Start Date],56),1)=0),--(TOther[Frequency]=$P$1),--(TOther[Start Date]&lt;=A256),--(TOther[End Date Calc]&gt;=A256),TOther[Amount])))</f>
        <v>0</v>
      </c>
      <c r="Q256" s="8">
        <f>IF(A256="","",IF(COUNTIF(TOther[Frequency],$Q$1)=0,0,IF(B256="N",SUMIFS(TOther[Amount],TOther[Frequency],$Q$1,TOther[Start Date],"&lt;="&amp;$A256,TOther[End Date Calc],"&gt;="&amp;A256,TOther[Start Day],DAY(A256)),SUMIFS(TOther[Amount],TOther[Frequency],$Q$1,TOther[Start Date],"&lt;="&amp;$A256,TOther[End Date Calc],"&gt;="&amp;A256,TOther[Start Day],"&gt;="&amp;DAY(A256)))))</f>
        <v>0</v>
      </c>
      <c r="R256" s="8" cm="1">
        <f t="array" ref="R256">IF(A256="","",IF(COUNTIF(TOther[Frequency],R$1)=0,0,SUMPRODUCT(--(TOther[Frequency]=R$1),--(TOther[Start Date]&lt;=A256),--(TOther[End Date Calc]&gt;=A256),IF(B256="N",--(TOther[Start Day]=DAY(A256)),--(TOther[Start Day]&gt;=DAY(A256))),--(IFERROR(MOD(TOther[Start Month]-MONTH(A256)+2,2),1)=0),TOther[Amount])))</f>
        <v>0</v>
      </c>
      <c r="S256" s="8" cm="1">
        <f t="array" ref="S256">IF(A256="","",IF(COUNTIF(TOther[Frequency],S$1)=0,0,SUMPRODUCT(--(TOther[Frequency]=S$1),--(TOther[Start Date]&lt;=A256),--(TOther[End Date Calc]&gt;=A256),IF(B256="N",--(TOther[Start Day]=DAY(A256)),--(TOther[Start Day]&gt;=DAY(A256))),--(IFERROR(MOD(TOther[Start Month]-MONTH(A256)+3,3),1)=0),TOther[Amount])))</f>
        <v>0</v>
      </c>
      <c r="T256" s="8" cm="1">
        <f t="array" ref="T256">IF($A256="","",IF(COUNTIF(TOther[Frequency],T$1)=0,0,SUMPRODUCT(--(TOther[Frequency]=T$1),--(TOther[Start Date]&lt;=$A256),--(TOther[End Date Calc]&gt;=$A256),IF($B256="N",--(TOther[Start Day]=DAY($A256)),--(TOther[Start Day]&gt;=DAY($A256))),--(IFERROR(MOD(TOther[Start Month]-MONTH($A256)+4,4),1)=0),TOther[Amount])))</f>
        <v>0</v>
      </c>
      <c r="U256" s="8" cm="1">
        <f t="array" ref="U256">IF(A256="","",IF(COUNTIF(TOther[Frequency],$U$1)=0,0,SUMPRODUCT(--(TOther[Frequency]=$U$1),--(TOther[Start Date]&lt;=A256),--(TOther[End Date Calc]&gt;=A256),IF(B256="N",--(TOther[Start Day]=DAY(A256)),--(TOther[Start Day]&gt;=DAY(A256))),--(IFERROR(MOD(TOther[Start Month]-MONTH(A256)+6,6),1)=0),TOther[Amount])))</f>
        <v>0</v>
      </c>
      <c r="V256" s="8" cm="1">
        <f t="array" ref="V256">IF(A256="","",IF(COUNTIF(TOther[Frequency],$V$1)=0,0,SUMPRODUCT(--(TOther[Frequency]=$V$1),--(TOther[Start Date]&lt;=A256),--(TOther[End Date Calc]&gt;=A256),IF(B256="N",--(TOther[Start Day]=DAY(A256)),--(TOther[Start Day]&gt;=DAY(A256))),--(IFERROR(MOD(TOther[Start Month]-MONTH(A256)+12,12),1)=0),TOther[Amount])))</f>
        <v>0</v>
      </c>
      <c r="W256" s="8">
        <f>IF(A256="","",SUMIFS(TOther[Amount],TOther[Start Date],A256,TOther[Frequency],$W$1))</f>
        <v>0</v>
      </c>
      <c r="X256" s="9">
        <f t="shared" si="15"/>
        <v>0</v>
      </c>
      <c r="Y256" s="9">
        <f t="shared" si="19"/>
        <v>0</v>
      </c>
      <c r="Z256" s="8" cm="1">
        <f t="array" ref="Z256">IF(A256="","",IF(COUNTIF('2) Income'!$D$13:$D$32,"Weekly")=0,0,SUMPRODUCT(--(IFERROR(MOD(A256-'2) Income'!$F$13:$F$32,7),1)=0),--('2) Income'!$D$13:$D$32="Weekly"),--('2) Income'!$F$13:$F$32&lt;=A256),'2) Income'!$E$13:$E$32)))</f>
        <v>0</v>
      </c>
      <c r="AA256" s="8" cm="1">
        <f t="array" ref="AA256">IF(A256="","",IF(COUNTIF('2) Income'!$D$13:$D$32,"Every Other Week")=0,0,SUMPRODUCT(--(IFERROR(MOD(A256-'2) Income'!$F$13:$F$32,14),1)=0),--('2) Income'!$D$13:$D$32="Every Other Week"),--('2) Income'!$F$13:$F$32&lt;=A256),'2) Income'!$E$13:$E$32)))</f>
        <v>0</v>
      </c>
      <c r="AB256" s="8">
        <f>IF(A256="","",IF(COUNTIF('2) Income'!$D$13:$D$32,"1st and 15th")=0,0,IF(OR(DAY(A256)=1,DAY(A256)=15),SUMIFS('2) Income'!$E$13:$E$32,'2) Income'!$D$13:$D$32,"1st and 15th",'2) Income'!$F$13:$F$32,"&lt;="&amp;$A256),0)))</f>
        <v>0</v>
      </c>
      <c r="AC256" s="8">
        <f>IF(A256="","",IF(COUNTIF('2) Income'!$D$13:$D$32,"2nd Wednesday")=0,0,IF(A256=(A256-DAY(A256)+1+2*7-WEEKDAY(A256-DAY(A256)+8-4,1)),SUMIFS('2) Income'!$E$13:$E$32,'2) Income'!$D$13:$D$32,"2nd Wednesday",'2) Income'!$F$13:$F$32,"&lt;="&amp;$A256),0)))</f>
        <v>0</v>
      </c>
      <c r="AD256" s="8">
        <f>IF(A256="","",IF(COUNTIF('2) Income'!$D$13:$D$32,"3rd Wednesday")=0,0,IF(A256=(A256-DAY(A256)+1+3*7-WEEKDAY(A256-DAY(A256)+8-4,1)),SUMIFS('2) Income'!$E$13:$E$32,'2) Income'!$D$13:$D$32,"3rd Wednesday",'2) Income'!$F$13:$F$32,"&lt;="&amp;$A256),0)))</f>
        <v>0</v>
      </c>
      <c r="AE256" s="8">
        <f>IF(A256="","",IF(COUNTIF('2) Income'!$D$13:$D$32,"4th Wednesday")=0,0,IF(A256=(A256-DAY(A256)+1+4*7-WEEKDAY(A256-DAY(A256)+8-4,1)),SUMIFS('2) Income'!$E$13:$E$32,'2) Income'!$D$13:$D$32,"4th Wednesday",'2) Income'!$F$13:$F$32,"&lt;="&amp;$A256),0)))</f>
        <v>0</v>
      </c>
      <c r="AF256" s="8" cm="1">
        <f t="array" ref="AF256">IF(A256="","",IF(COUNTIF('2) Income'!$D$13:$D$32,"Every 4 Weeks")=0,0,SUMPRODUCT(--(IFERROR(MOD(A256-'2) Income'!$F$13:$F$32,28),1)=0),--('2) Income'!$D$13:$D$32="Every 4 Weeks"),--('2) Income'!$F$13:$F$32&lt;=A256),'2) Income'!$E$13:$E$32)))</f>
        <v>0</v>
      </c>
      <c r="AG256" s="8">
        <f>IF(A256="","",IF(COUNTIF('2) Income'!$D$13:$D$32,"Monthly")=0,0,IF(B256="N",SUMIFS('2) Income'!$E$13:$E$32,'2) Income'!$D$13:$D$32,"monthly",'2) Income'!$F$13:$F$32,"&lt;="&amp;$A256,'2) Income'!$I$13:$I$32,DAY(A256)),SUMIFS('2) Income'!$E$13:$E$32,'2) Income'!$D$13:$D$32,"monthly",'2) Income'!$F$13:$F$32,"&lt;="&amp;$A256,'2) Income'!$I$13:$I$32,"&gt;="&amp;DAY(A256)))))</f>
        <v>0</v>
      </c>
      <c r="AH256" s="8" cm="1">
        <f t="array" ref="AH256">IF(A256="","",IF(COUNTIF('2) Income'!$D$13:$D$32,"Yearly")=0,0,SUMPRODUCT(--('2) Income'!$D$13:$D$32="Yearly"),--('2) Income'!$F$13:$F$32&lt;=A256),IF(B256="N",--('2) Income'!$I$13:$I$32=DAY(A256)),--('2) Income'!$I$13:$I$32&gt;=DAY(A256))),--(IFERROR(MOD('2) Income'!$H$13:$H$32-MONTH(A256)+12,12),1)=0),'2) Income'!$E$13:$E$32)))</f>
        <v>0</v>
      </c>
      <c r="AI256" s="8">
        <f>IF(A256="","",IF(COUNTIF('2) Income'!$D$13:$D$32,"one-time")=0,0,SUMIFS('2) Income'!$E$13:$E$32,'2) Income'!$D$13:$D$32,"one-time",'2) Income'!$F$13:$F$32,"="&amp;$A256)))</f>
        <v>0</v>
      </c>
      <c r="AJ256" s="9">
        <f t="shared" si="16"/>
        <v>0</v>
      </c>
    </row>
    <row r="257" spans="1:36">
      <c r="A257" s="7">
        <f>IF(A256="","",IF(A256+1&lt;='1) Period'!$E$21,A256+1,""))</f>
        <v>45729</v>
      </c>
      <c r="B257" s="7" t="str">
        <f t="shared" si="17"/>
        <v>N</v>
      </c>
      <c r="C257" t="str">
        <f t="shared" si="18"/>
        <v>F</v>
      </c>
      <c r="D257" s="8">
        <f>IF(A257="","",IF(TEXT(A257,"dddd")='4) Happy Money'!$E$23,WAllowance,0))</f>
        <v>0</v>
      </c>
      <c r="E257" s="8">
        <f>IF(A257="","",IF(B257="N",SUMIF(TMonthly[Day of the Month],DAY(A257),TMonthly[Amount]),SUMIF(TMonthly[Day of the Month],"&gt;="&amp;DAY(A257),TMonthly[Amount])))</f>
        <v>0</v>
      </c>
      <c r="F257" s="8" cm="1">
        <f t="array" ref="F257">IF(A257="","",SUMPRODUCT(--(TYearly[Due Date]&lt;=A257),IF(B257="N",--(TYearly[Day]=DAY(A257)),--(TYearly[Day]&gt;=DAY(A257))),--(IFERROR(MOD(TYearly[Month]-MONTH(A257)+12,12),1)=0),TYearly[Amount]))</f>
        <v>0</v>
      </c>
      <c r="G257" s="8">
        <f>IF(A257="","",SUMIF(TOneTime[Due Date],A257,TOneTime[Amount]))</f>
        <v>0</v>
      </c>
      <c r="H257" s="8" cm="1">
        <f t="array" ref="H257">IF(A257="","",IF(COUNTIF(TOther[Frequency],$H$1)=0,0,SUMPRODUCT(--(IFERROR(MOD(A257-TOther[Start Date],7),1)=0),--(TOther[Frequency]=$H$1),--(TOther[Start Date]&lt;=A257),--(TOther[End Date Calc]&gt;=A257),TOther[Amount])))</f>
        <v>0</v>
      </c>
      <c r="I257" s="8" cm="1">
        <f t="array" ref="I257">IF(A257="","",IF(COUNTIF(TOther[Frequency],$I$1)=0,0,SUMPRODUCT(--(IFERROR(MOD(A257-TOther[Start Date],14),1)=0),--(TOther[Frequency]=$I$1),--(TOther[Start Date]&lt;=A257),--(TOther[End Date Calc]&gt;=A257),TOther[Amount])))</f>
        <v>0</v>
      </c>
      <c r="J257" s="8">
        <f>IF(A257="","",IF(COUNTIF(TOther[Frequency],$J$1)=0,0,IF(OR(DAY(A257)=1,DAY(A257)=15),SUMIFS(TOther[Amount],TOther[Frequency],$J$1,TOther[Start Date],"&lt;="&amp;$A257,TOther[End Date Calc],"&gt;="&amp;A257),0)))</f>
        <v>0</v>
      </c>
      <c r="K257" s="8">
        <f>IF(A257="","",IF(COUNTIF(TOther[Frequency],$K$1)=0,0,IF(A257=(A257-DAY(A257)+1+2*7-WEEKDAY(A257-DAY(A257)+8-4,1)),SUMIFS(TOther[Amount],TOther[Frequency],$K$1,TOther[Start Date],"&lt;="&amp;$A257,TOther[End Date Calc],"&gt;="&amp;A257),0)))</f>
        <v>0</v>
      </c>
      <c r="L257" s="8">
        <f>IF(A257="","",IF(COUNTIF(TOther[Frequency],$L$1)=0,0,IF(A257=(A257-DAY(A257)+1+3*7-WEEKDAY(A257-DAY(A257)+8-4,1)),SUMIFS(TOther[Amount],TOther[Frequency],$L$1,TOther[Start Date],"&lt;="&amp;$A257,TOther[End Date Calc],"&gt;="&amp;A257),0)))</f>
        <v>0</v>
      </c>
      <c r="M257" s="8">
        <f>IF(A257="","",IF(COUNTIF(TOther[Frequency],$M$1)=0,0,IF(A257=(A257-DAY(A257)+1+4*7-WEEKDAY(A257-DAY(A257)+8-4,1)),SUMIFS(TOther[Amount],TOther[Frequency],$M$1,TOther[Start Date],"&lt;="&amp;$A257,TOther[End Date Calc],"&gt;="&amp;A257),0)))</f>
        <v>0</v>
      </c>
      <c r="N257" s="8" cm="1">
        <f t="array" ref="N257">IF(A257="","",IF(COUNTIF(TOther[Frequency],$N$1)=0,0,SUMPRODUCT(--(IFERROR(MOD(A257-TOther[Start Date],28),1)=0),--(TOther[Frequency]=$N$1),--(TOther[Start Date]&lt;=A257),--(TOther[End Date Calc]&gt;=A257),TOther[Amount])))</f>
        <v>0</v>
      </c>
      <c r="O257" s="8" cm="1">
        <f t="array" ref="O257">IF(A257="","",IF(COUNTIF(TOther[Frequency],$O$1)=0,0,SUMPRODUCT(--(IFERROR(MOD(A257-TOther[Start Date],42),1)=0),--(TOther[Frequency]=$O$1),--(TOther[Start Date]&lt;=A257),--(TOther[End Date Calc]&gt;=A257),TOther[Amount])))</f>
        <v>0</v>
      </c>
      <c r="P257" s="8" cm="1">
        <f t="array" ref="P257">IF(A257="","",IF(COUNTIF(TOther[Frequency],$P$1)=0,0,SUMPRODUCT(--(IFERROR(MOD(A257-TOther[Start Date],56),1)=0),--(TOther[Frequency]=$P$1),--(TOther[Start Date]&lt;=A257),--(TOther[End Date Calc]&gt;=A257),TOther[Amount])))</f>
        <v>0</v>
      </c>
      <c r="Q257" s="8">
        <f>IF(A257="","",IF(COUNTIF(TOther[Frequency],$Q$1)=0,0,IF(B257="N",SUMIFS(TOther[Amount],TOther[Frequency],$Q$1,TOther[Start Date],"&lt;="&amp;$A257,TOther[End Date Calc],"&gt;="&amp;A257,TOther[Start Day],DAY(A257)),SUMIFS(TOther[Amount],TOther[Frequency],$Q$1,TOther[Start Date],"&lt;="&amp;$A257,TOther[End Date Calc],"&gt;="&amp;A257,TOther[Start Day],"&gt;="&amp;DAY(A257)))))</f>
        <v>0</v>
      </c>
      <c r="R257" s="8" cm="1">
        <f t="array" ref="R257">IF(A257="","",IF(COUNTIF(TOther[Frequency],R$1)=0,0,SUMPRODUCT(--(TOther[Frequency]=R$1),--(TOther[Start Date]&lt;=A257),--(TOther[End Date Calc]&gt;=A257),IF(B257="N",--(TOther[Start Day]=DAY(A257)),--(TOther[Start Day]&gt;=DAY(A257))),--(IFERROR(MOD(TOther[Start Month]-MONTH(A257)+2,2),1)=0),TOther[Amount])))</f>
        <v>0</v>
      </c>
      <c r="S257" s="8" cm="1">
        <f t="array" ref="S257">IF(A257="","",IF(COUNTIF(TOther[Frequency],S$1)=0,0,SUMPRODUCT(--(TOther[Frequency]=S$1),--(TOther[Start Date]&lt;=A257),--(TOther[End Date Calc]&gt;=A257),IF(B257="N",--(TOther[Start Day]=DAY(A257)),--(TOther[Start Day]&gt;=DAY(A257))),--(IFERROR(MOD(TOther[Start Month]-MONTH(A257)+3,3),1)=0),TOther[Amount])))</f>
        <v>0</v>
      </c>
      <c r="T257" s="8" cm="1">
        <f t="array" ref="T257">IF($A257="","",IF(COUNTIF(TOther[Frequency],T$1)=0,0,SUMPRODUCT(--(TOther[Frequency]=T$1),--(TOther[Start Date]&lt;=$A257),--(TOther[End Date Calc]&gt;=$A257),IF($B257="N",--(TOther[Start Day]=DAY($A257)),--(TOther[Start Day]&gt;=DAY($A257))),--(IFERROR(MOD(TOther[Start Month]-MONTH($A257)+4,4),1)=0),TOther[Amount])))</f>
        <v>0</v>
      </c>
      <c r="U257" s="8" cm="1">
        <f t="array" ref="U257">IF(A257="","",IF(COUNTIF(TOther[Frequency],$U$1)=0,0,SUMPRODUCT(--(TOther[Frequency]=$U$1),--(TOther[Start Date]&lt;=A257),--(TOther[End Date Calc]&gt;=A257),IF(B257="N",--(TOther[Start Day]=DAY(A257)),--(TOther[Start Day]&gt;=DAY(A257))),--(IFERROR(MOD(TOther[Start Month]-MONTH(A257)+6,6),1)=0),TOther[Amount])))</f>
        <v>0</v>
      </c>
      <c r="V257" s="8" cm="1">
        <f t="array" ref="V257">IF(A257="","",IF(COUNTIF(TOther[Frequency],$V$1)=0,0,SUMPRODUCT(--(TOther[Frequency]=$V$1),--(TOther[Start Date]&lt;=A257),--(TOther[End Date Calc]&gt;=A257),IF(B257="N",--(TOther[Start Day]=DAY(A257)),--(TOther[Start Day]&gt;=DAY(A257))),--(IFERROR(MOD(TOther[Start Month]-MONTH(A257)+12,12),1)=0),TOther[Amount])))</f>
        <v>0</v>
      </c>
      <c r="W257" s="8">
        <f>IF(A257="","",SUMIFS(TOther[Amount],TOther[Start Date],A257,TOther[Frequency],$W$1))</f>
        <v>0</v>
      </c>
      <c r="X257" s="9">
        <f t="shared" si="15"/>
        <v>0</v>
      </c>
      <c r="Y257" s="9">
        <f t="shared" si="19"/>
        <v>0</v>
      </c>
      <c r="Z257" s="8" cm="1">
        <f t="array" ref="Z257">IF(A257="","",IF(COUNTIF('2) Income'!$D$13:$D$32,"Weekly")=0,0,SUMPRODUCT(--(IFERROR(MOD(A257-'2) Income'!$F$13:$F$32,7),1)=0),--('2) Income'!$D$13:$D$32="Weekly"),--('2) Income'!$F$13:$F$32&lt;=A257),'2) Income'!$E$13:$E$32)))</f>
        <v>0</v>
      </c>
      <c r="AA257" s="8" cm="1">
        <f t="array" ref="AA257">IF(A257="","",IF(COUNTIF('2) Income'!$D$13:$D$32,"Every Other Week")=0,0,SUMPRODUCT(--(IFERROR(MOD(A257-'2) Income'!$F$13:$F$32,14),1)=0),--('2) Income'!$D$13:$D$32="Every Other Week"),--('2) Income'!$F$13:$F$32&lt;=A257),'2) Income'!$E$13:$E$32)))</f>
        <v>0</v>
      </c>
      <c r="AB257" s="8">
        <f>IF(A257="","",IF(COUNTIF('2) Income'!$D$13:$D$32,"1st and 15th")=0,0,IF(OR(DAY(A257)=1,DAY(A257)=15),SUMIFS('2) Income'!$E$13:$E$32,'2) Income'!$D$13:$D$32,"1st and 15th",'2) Income'!$F$13:$F$32,"&lt;="&amp;$A257),0)))</f>
        <v>0</v>
      </c>
      <c r="AC257" s="8">
        <f>IF(A257="","",IF(COUNTIF('2) Income'!$D$13:$D$32,"2nd Wednesday")=0,0,IF(A257=(A257-DAY(A257)+1+2*7-WEEKDAY(A257-DAY(A257)+8-4,1)),SUMIFS('2) Income'!$E$13:$E$32,'2) Income'!$D$13:$D$32,"2nd Wednesday",'2) Income'!$F$13:$F$32,"&lt;="&amp;$A257),0)))</f>
        <v>0</v>
      </c>
      <c r="AD257" s="8">
        <f>IF(A257="","",IF(COUNTIF('2) Income'!$D$13:$D$32,"3rd Wednesday")=0,0,IF(A257=(A257-DAY(A257)+1+3*7-WEEKDAY(A257-DAY(A257)+8-4,1)),SUMIFS('2) Income'!$E$13:$E$32,'2) Income'!$D$13:$D$32,"3rd Wednesday",'2) Income'!$F$13:$F$32,"&lt;="&amp;$A257),0)))</f>
        <v>0</v>
      </c>
      <c r="AE257" s="8">
        <f>IF(A257="","",IF(COUNTIF('2) Income'!$D$13:$D$32,"4th Wednesday")=0,0,IF(A257=(A257-DAY(A257)+1+4*7-WEEKDAY(A257-DAY(A257)+8-4,1)),SUMIFS('2) Income'!$E$13:$E$32,'2) Income'!$D$13:$D$32,"4th Wednesday",'2) Income'!$F$13:$F$32,"&lt;="&amp;$A257),0)))</f>
        <v>0</v>
      </c>
      <c r="AF257" s="8" cm="1">
        <f t="array" ref="AF257">IF(A257="","",IF(COUNTIF('2) Income'!$D$13:$D$32,"Every 4 Weeks")=0,0,SUMPRODUCT(--(IFERROR(MOD(A257-'2) Income'!$F$13:$F$32,28),1)=0),--('2) Income'!$D$13:$D$32="Every 4 Weeks"),--('2) Income'!$F$13:$F$32&lt;=A257),'2) Income'!$E$13:$E$32)))</f>
        <v>0</v>
      </c>
      <c r="AG257" s="8">
        <f>IF(A257="","",IF(COUNTIF('2) Income'!$D$13:$D$32,"Monthly")=0,0,IF(B257="N",SUMIFS('2) Income'!$E$13:$E$32,'2) Income'!$D$13:$D$32,"monthly",'2) Income'!$F$13:$F$32,"&lt;="&amp;$A257,'2) Income'!$I$13:$I$32,DAY(A257)),SUMIFS('2) Income'!$E$13:$E$32,'2) Income'!$D$13:$D$32,"monthly",'2) Income'!$F$13:$F$32,"&lt;="&amp;$A257,'2) Income'!$I$13:$I$32,"&gt;="&amp;DAY(A257)))))</f>
        <v>0</v>
      </c>
      <c r="AH257" s="8" cm="1">
        <f t="array" ref="AH257">IF(A257="","",IF(COUNTIF('2) Income'!$D$13:$D$32,"Yearly")=0,0,SUMPRODUCT(--('2) Income'!$D$13:$D$32="Yearly"),--('2) Income'!$F$13:$F$32&lt;=A257),IF(B257="N",--('2) Income'!$I$13:$I$32=DAY(A257)),--('2) Income'!$I$13:$I$32&gt;=DAY(A257))),--(IFERROR(MOD('2) Income'!$H$13:$H$32-MONTH(A257)+12,12),1)=0),'2) Income'!$E$13:$E$32)))</f>
        <v>0</v>
      </c>
      <c r="AI257" s="8">
        <f>IF(A257="","",IF(COUNTIF('2) Income'!$D$13:$D$32,"one-time")=0,0,SUMIFS('2) Income'!$E$13:$E$32,'2) Income'!$D$13:$D$32,"one-time",'2) Income'!$F$13:$F$32,"="&amp;$A257)))</f>
        <v>0</v>
      </c>
      <c r="AJ257" s="9">
        <f t="shared" si="16"/>
        <v>0</v>
      </c>
    </row>
    <row r="258" spans="1:36">
      <c r="A258" s="7">
        <f>IF(A257="","",IF(A257+1&lt;='1) Period'!$E$21,A257+1,""))</f>
        <v>45730</v>
      </c>
      <c r="B258" s="7" t="str">
        <f t="shared" si="17"/>
        <v>N</v>
      </c>
      <c r="C258" t="str">
        <f t="shared" si="18"/>
        <v>F</v>
      </c>
      <c r="D258" s="8">
        <f>IF(A258="","",IF(TEXT(A258,"dddd")='4) Happy Money'!$E$23,WAllowance,0))</f>
        <v>0</v>
      </c>
      <c r="E258" s="8">
        <f>IF(A258="","",IF(B258="N",SUMIF(TMonthly[Day of the Month],DAY(A258),TMonthly[Amount]),SUMIF(TMonthly[Day of the Month],"&gt;="&amp;DAY(A258),TMonthly[Amount])))</f>
        <v>0</v>
      </c>
      <c r="F258" s="8" cm="1">
        <f t="array" ref="F258">IF(A258="","",SUMPRODUCT(--(TYearly[Due Date]&lt;=A258),IF(B258="N",--(TYearly[Day]=DAY(A258)),--(TYearly[Day]&gt;=DAY(A258))),--(IFERROR(MOD(TYearly[Month]-MONTH(A258)+12,12),1)=0),TYearly[Amount]))</f>
        <v>0</v>
      </c>
      <c r="G258" s="8">
        <f>IF(A258="","",SUMIF(TOneTime[Due Date],A258,TOneTime[Amount]))</f>
        <v>0</v>
      </c>
      <c r="H258" s="8" cm="1">
        <f t="array" ref="H258">IF(A258="","",IF(COUNTIF(TOther[Frequency],$H$1)=0,0,SUMPRODUCT(--(IFERROR(MOD(A258-TOther[Start Date],7),1)=0),--(TOther[Frequency]=$H$1),--(TOther[Start Date]&lt;=A258),--(TOther[End Date Calc]&gt;=A258),TOther[Amount])))</f>
        <v>0</v>
      </c>
      <c r="I258" s="8" cm="1">
        <f t="array" ref="I258">IF(A258="","",IF(COUNTIF(TOther[Frequency],$I$1)=0,0,SUMPRODUCT(--(IFERROR(MOD(A258-TOther[Start Date],14),1)=0),--(TOther[Frequency]=$I$1),--(TOther[Start Date]&lt;=A258),--(TOther[End Date Calc]&gt;=A258),TOther[Amount])))</f>
        <v>0</v>
      </c>
      <c r="J258" s="8">
        <f>IF(A258="","",IF(COUNTIF(TOther[Frequency],$J$1)=0,0,IF(OR(DAY(A258)=1,DAY(A258)=15),SUMIFS(TOther[Amount],TOther[Frequency],$J$1,TOther[Start Date],"&lt;="&amp;$A258,TOther[End Date Calc],"&gt;="&amp;A258),0)))</f>
        <v>0</v>
      </c>
      <c r="K258" s="8">
        <f>IF(A258="","",IF(COUNTIF(TOther[Frequency],$K$1)=0,0,IF(A258=(A258-DAY(A258)+1+2*7-WEEKDAY(A258-DAY(A258)+8-4,1)),SUMIFS(TOther[Amount],TOther[Frequency],$K$1,TOther[Start Date],"&lt;="&amp;$A258,TOther[End Date Calc],"&gt;="&amp;A258),0)))</f>
        <v>0</v>
      </c>
      <c r="L258" s="8">
        <f>IF(A258="","",IF(COUNTIF(TOther[Frequency],$L$1)=0,0,IF(A258=(A258-DAY(A258)+1+3*7-WEEKDAY(A258-DAY(A258)+8-4,1)),SUMIFS(TOther[Amount],TOther[Frequency],$L$1,TOther[Start Date],"&lt;="&amp;$A258,TOther[End Date Calc],"&gt;="&amp;A258),0)))</f>
        <v>0</v>
      </c>
      <c r="M258" s="8">
        <f>IF(A258="","",IF(COUNTIF(TOther[Frequency],$M$1)=0,0,IF(A258=(A258-DAY(A258)+1+4*7-WEEKDAY(A258-DAY(A258)+8-4,1)),SUMIFS(TOther[Amount],TOther[Frequency],$M$1,TOther[Start Date],"&lt;="&amp;$A258,TOther[End Date Calc],"&gt;="&amp;A258),0)))</f>
        <v>0</v>
      </c>
      <c r="N258" s="8" cm="1">
        <f t="array" ref="N258">IF(A258="","",IF(COUNTIF(TOther[Frequency],$N$1)=0,0,SUMPRODUCT(--(IFERROR(MOD(A258-TOther[Start Date],28),1)=0),--(TOther[Frequency]=$N$1),--(TOther[Start Date]&lt;=A258),--(TOther[End Date Calc]&gt;=A258),TOther[Amount])))</f>
        <v>0</v>
      </c>
      <c r="O258" s="8" cm="1">
        <f t="array" ref="O258">IF(A258="","",IF(COUNTIF(TOther[Frequency],$O$1)=0,0,SUMPRODUCT(--(IFERROR(MOD(A258-TOther[Start Date],42),1)=0),--(TOther[Frequency]=$O$1),--(TOther[Start Date]&lt;=A258),--(TOther[End Date Calc]&gt;=A258),TOther[Amount])))</f>
        <v>0</v>
      </c>
      <c r="P258" s="8" cm="1">
        <f t="array" ref="P258">IF(A258="","",IF(COUNTIF(TOther[Frequency],$P$1)=0,0,SUMPRODUCT(--(IFERROR(MOD(A258-TOther[Start Date],56),1)=0),--(TOther[Frequency]=$P$1),--(TOther[Start Date]&lt;=A258),--(TOther[End Date Calc]&gt;=A258),TOther[Amount])))</f>
        <v>0</v>
      </c>
      <c r="Q258" s="8">
        <f>IF(A258="","",IF(COUNTIF(TOther[Frequency],$Q$1)=0,0,IF(B258="N",SUMIFS(TOther[Amount],TOther[Frequency],$Q$1,TOther[Start Date],"&lt;="&amp;$A258,TOther[End Date Calc],"&gt;="&amp;A258,TOther[Start Day],DAY(A258)),SUMIFS(TOther[Amount],TOther[Frequency],$Q$1,TOther[Start Date],"&lt;="&amp;$A258,TOther[End Date Calc],"&gt;="&amp;A258,TOther[Start Day],"&gt;="&amp;DAY(A258)))))</f>
        <v>0</v>
      </c>
      <c r="R258" s="8" cm="1">
        <f t="array" ref="R258">IF(A258="","",IF(COUNTIF(TOther[Frequency],R$1)=0,0,SUMPRODUCT(--(TOther[Frequency]=R$1),--(TOther[Start Date]&lt;=A258),--(TOther[End Date Calc]&gt;=A258),IF(B258="N",--(TOther[Start Day]=DAY(A258)),--(TOther[Start Day]&gt;=DAY(A258))),--(IFERROR(MOD(TOther[Start Month]-MONTH(A258)+2,2),1)=0),TOther[Amount])))</f>
        <v>0</v>
      </c>
      <c r="S258" s="8" cm="1">
        <f t="array" ref="S258">IF(A258="","",IF(COUNTIF(TOther[Frequency],S$1)=0,0,SUMPRODUCT(--(TOther[Frequency]=S$1),--(TOther[Start Date]&lt;=A258),--(TOther[End Date Calc]&gt;=A258),IF(B258="N",--(TOther[Start Day]=DAY(A258)),--(TOther[Start Day]&gt;=DAY(A258))),--(IFERROR(MOD(TOther[Start Month]-MONTH(A258)+3,3),1)=0),TOther[Amount])))</f>
        <v>0</v>
      </c>
      <c r="T258" s="8" cm="1">
        <f t="array" ref="T258">IF($A258="","",IF(COUNTIF(TOther[Frequency],T$1)=0,0,SUMPRODUCT(--(TOther[Frequency]=T$1),--(TOther[Start Date]&lt;=$A258),--(TOther[End Date Calc]&gt;=$A258),IF($B258="N",--(TOther[Start Day]=DAY($A258)),--(TOther[Start Day]&gt;=DAY($A258))),--(IFERROR(MOD(TOther[Start Month]-MONTH($A258)+4,4),1)=0),TOther[Amount])))</f>
        <v>0</v>
      </c>
      <c r="U258" s="8" cm="1">
        <f t="array" ref="U258">IF(A258="","",IF(COUNTIF(TOther[Frequency],$U$1)=0,0,SUMPRODUCT(--(TOther[Frequency]=$U$1),--(TOther[Start Date]&lt;=A258),--(TOther[End Date Calc]&gt;=A258),IF(B258="N",--(TOther[Start Day]=DAY(A258)),--(TOther[Start Day]&gt;=DAY(A258))),--(IFERROR(MOD(TOther[Start Month]-MONTH(A258)+6,6),1)=0),TOther[Amount])))</f>
        <v>0</v>
      </c>
      <c r="V258" s="8" cm="1">
        <f t="array" ref="V258">IF(A258="","",IF(COUNTIF(TOther[Frequency],$V$1)=0,0,SUMPRODUCT(--(TOther[Frequency]=$V$1),--(TOther[Start Date]&lt;=A258),--(TOther[End Date Calc]&gt;=A258),IF(B258="N",--(TOther[Start Day]=DAY(A258)),--(TOther[Start Day]&gt;=DAY(A258))),--(IFERROR(MOD(TOther[Start Month]-MONTH(A258)+12,12),1)=0),TOther[Amount])))</f>
        <v>0</v>
      </c>
      <c r="W258" s="8">
        <f>IF(A258="","",SUMIFS(TOther[Amount],TOther[Start Date],A258,TOther[Frequency],$W$1))</f>
        <v>0</v>
      </c>
      <c r="X258" s="9">
        <f t="shared" ref="X258:X321" si="20">IF(A258="","",SUM(E258:W258))</f>
        <v>0</v>
      </c>
      <c r="Y258" s="9">
        <f t="shared" si="19"/>
        <v>0</v>
      </c>
      <c r="Z258" s="8" cm="1">
        <f t="array" ref="Z258">IF(A258="","",IF(COUNTIF('2) Income'!$D$13:$D$32,"Weekly")=0,0,SUMPRODUCT(--(IFERROR(MOD(A258-'2) Income'!$F$13:$F$32,7),1)=0),--('2) Income'!$D$13:$D$32="Weekly"),--('2) Income'!$F$13:$F$32&lt;=A258),'2) Income'!$E$13:$E$32)))</f>
        <v>0</v>
      </c>
      <c r="AA258" s="8" cm="1">
        <f t="array" ref="AA258">IF(A258="","",IF(COUNTIF('2) Income'!$D$13:$D$32,"Every Other Week")=0,0,SUMPRODUCT(--(IFERROR(MOD(A258-'2) Income'!$F$13:$F$32,14),1)=0),--('2) Income'!$D$13:$D$32="Every Other Week"),--('2) Income'!$F$13:$F$32&lt;=A258),'2) Income'!$E$13:$E$32)))</f>
        <v>2300</v>
      </c>
      <c r="AB258" s="8">
        <f>IF(A258="","",IF(COUNTIF('2) Income'!$D$13:$D$32,"1st and 15th")=0,0,IF(OR(DAY(A258)=1,DAY(A258)=15),SUMIFS('2) Income'!$E$13:$E$32,'2) Income'!$D$13:$D$32,"1st and 15th",'2) Income'!$F$13:$F$32,"&lt;="&amp;$A258),0)))</f>
        <v>0</v>
      </c>
      <c r="AC258" s="8">
        <f>IF(A258="","",IF(COUNTIF('2) Income'!$D$13:$D$32,"2nd Wednesday")=0,0,IF(A258=(A258-DAY(A258)+1+2*7-WEEKDAY(A258-DAY(A258)+8-4,1)),SUMIFS('2) Income'!$E$13:$E$32,'2) Income'!$D$13:$D$32,"2nd Wednesday",'2) Income'!$F$13:$F$32,"&lt;="&amp;$A258),0)))</f>
        <v>0</v>
      </c>
      <c r="AD258" s="8">
        <f>IF(A258="","",IF(COUNTIF('2) Income'!$D$13:$D$32,"3rd Wednesday")=0,0,IF(A258=(A258-DAY(A258)+1+3*7-WEEKDAY(A258-DAY(A258)+8-4,1)),SUMIFS('2) Income'!$E$13:$E$32,'2) Income'!$D$13:$D$32,"3rd Wednesday",'2) Income'!$F$13:$F$32,"&lt;="&amp;$A258),0)))</f>
        <v>0</v>
      </c>
      <c r="AE258" s="8">
        <f>IF(A258="","",IF(COUNTIF('2) Income'!$D$13:$D$32,"4th Wednesday")=0,0,IF(A258=(A258-DAY(A258)+1+4*7-WEEKDAY(A258-DAY(A258)+8-4,1)),SUMIFS('2) Income'!$E$13:$E$32,'2) Income'!$D$13:$D$32,"4th Wednesday",'2) Income'!$F$13:$F$32,"&lt;="&amp;$A258),0)))</f>
        <v>0</v>
      </c>
      <c r="AF258" s="8" cm="1">
        <f t="array" ref="AF258">IF(A258="","",IF(COUNTIF('2) Income'!$D$13:$D$32,"Every 4 Weeks")=0,0,SUMPRODUCT(--(IFERROR(MOD(A258-'2) Income'!$F$13:$F$32,28),1)=0),--('2) Income'!$D$13:$D$32="Every 4 Weeks"),--('2) Income'!$F$13:$F$32&lt;=A258),'2) Income'!$E$13:$E$32)))</f>
        <v>0</v>
      </c>
      <c r="AG258" s="8">
        <f>IF(A258="","",IF(COUNTIF('2) Income'!$D$13:$D$32,"Monthly")=0,0,IF(B258="N",SUMIFS('2) Income'!$E$13:$E$32,'2) Income'!$D$13:$D$32,"monthly",'2) Income'!$F$13:$F$32,"&lt;="&amp;$A258,'2) Income'!$I$13:$I$32,DAY(A258)),SUMIFS('2) Income'!$E$13:$E$32,'2) Income'!$D$13:$D$32,"monthly",'2) Income'!$F$13:$F$32,"&lt;="&amp;$A258,'2) Income'!$I$13:$I$32,"&gt;="&amp;DAY(A258)))))</f>
        <v>0</v>
      </c>
      <c r="AH258" s="8" cm="1">
        <f t="array" ref="AH258">IF(A258="","",IF(COUNTIF('2) Income'!$D$13:$D$32,"Yearly")=0,0,SUMPRODUCT(--('2) Income'!$D$13:$D$32="Yearly"),--('2) Income'!$F$13:$F$32&lt;=A258),IF(B258="N",--('2) Income'!$I$13:$I$32=DAY(A258)),--('2) Income'!$I$13:$I$32&gt;=DAY(A258))),--(IFERROR(MOD('2) Income'!$H$13:$H$32-MONTH(A258)+12,12),1)=0),'2) Income'!$E$13:$E$32)))</f>
        <v>0</v>
      </c>
      <c r="AI258" s="8">
        <f>IF(A258="","",IF(COUNTIF('2) Income'!$D$13:$D$32,"one-time")=0,0,SUMIFS('2) Income'!$E$13:$E$32,'2) Income'!$D$13:$D$32,"one-time",'2) Income'!$F$13:$F$32,"="&amp;$A258)))</f>
        <v>0</v>
      </c>
      <c r="AJ258" s="9">
        <f t="shared" ref="AJ258:AJ321" si="21">IF(A258="","",SUM(Z258:AI258))</f>
        <v>2300</v>
      </c>
    </row>
    <row r="259" spans="1:36">
      <c r="A259" s="7">
        <f>IF(A258="","",IF(A258+1&lt;='1) Period'!$E$21,A258+1,""))</f>
        <v>45731</v>
      </c>
      <c r="B259" s="7" t="str">
        <f t="shared" ref="B259:B322" si="22">IF(DAY(A259)&gt;DAY(A259+1),"Y","N")</f>
        <v>N</v>
      </c>
      <c r="C259" t="str">
        <f t="shared" ref="C259:C322" si="23">IF(WEEKDAY(A259,2)&gt;5,"Y","F")</f>
        <v>Y</v>
      </c>
      <c r="D259" s="8">
        <f>IF(A259="","",IF(TEXT(A259,"dddd")='4) Happy Money'!$E$23,WAllowance,0))</f>
        <v>0</v>
      </c>
      <c r="E259" s="8">
        <f>IF(A259="","",IF(B259="N",SUMIF(TMonthly[Day of the Month],DAY(A259),TMonthly[Amount]),SUMIF(TMonthly[Day of the Month],"&gt;="&amp;DAY(A259),TMonthly[Amount])))</f>
        <v>0</v>
      </c>
      <c r="F259" s="8" cm="1">
        <f t="array" ref="F259">IF(A259="","",SUMPRODUCT(--(TYearly[Due Date]&lt;=A259),IF(B259="N",--(TYearly[Day]=DAY(A259)),--(TYearly[Day]&gt;=DAY(A259))),--(IFERROR(MOD(TYearly[Month]-MONTH(A259)+12,12),1)=0),TYearly[Amount]))</f>
        <v>0</v>
      </c>
      <c r="G259" s="8">
        <f>IF(A259="","",SUMIF(TOneTime[Due Date],A259,TOneTime[Amount]))</f>
        <v>0</v>
      </c>
      <c r="H259" s="8" cm="1">
        <f t="array" ref="H259">IF(A259="","",IF(COUNTIF(TOther[Frequency],$H$1)=0,0,SUMPRODUCT(--(IFERROR(MOD(A259-TOther[Start Date],7),1)=0),--(TOther[Frequency]=$H$1),--(TOther[Start Date]&lt;=A259),--(TOther[End Date Calc]&gt;=A259),TOther[Amount])))</f>
        <v>0</v>
      </c>
      <c r="I259" s="8" cm="1">
        <f t="array" ref="I259">IF(A259="","",IF(COUNTIF(TOther[Frequency],$I$1)=0,0,SUMPRODUCT(--(IFERROR(MOD(A259-TOther[Start Date],14),1)=0),--(TOther[Frequency]=$I$1),--(TOther[Start Date]&lt;=A259),--(TOther[End Date Calc]&gt;=A259),TOther[Amount])))</f>
        <v>0</v>
      </c>
      <c r="J259" s="8">
        <f>IF(A259="","",IF(COUNTIF(TOther[Frequency],$J$1)=0,0,IF(OR(DAY(A259)=1,DAY(A259)=15),SUMIFS(TOther[Amount],TOther[Frequency],$J$1,TOther[Start Date],"&lt;="&amp;$A259,TOther[End Date Calc],"&gt;="&amp;A259),0)))</f>
        <v>0</v>
      </c>
      <c r="K259" s="8">
        <f>IF(A259="","",IF(COUNTIF(TOther[Frequency],$K$1)=0,0,IF(A259=(A259-DAY(A259)+1+2*7-WEEKDAY(A259-DAY(A259)+8-4,1)),SUMIFS(TOther[Amount],TOther[Frequency],$K$1,TOther[Start Date],"&lt;="&amp;$A259,TOther[End Date Calc],"&gt;="&amp;A259),0)))</f>
        <v>0</v>
      </c>
      <c r="L259" s="8">
        <f>IF(A259="","",IF(COUNTIF(TOther[Frequency],$L$1)=0,0,IF(A259=(A259-DAY(A259)+1+3*7-WEEKDAY(A259-DAY(A259)+8-4,1)),SUMIFS(TOther[Amount],TOther[Frequency],$L$1,TOther[Start Date],"&lt;="&amp;$A259,TOther[End Date Calc],"&gt;="&amp;A259),0)))</f>
        <v>0</v>
      </c>
      <c r="M259" s="8">
        <f>IF(A259="","",IF(COUNTIF(TOther[Frequency],$M$1)=0,0,IF(A259=(A259-DAY(A259)+1+4*7-WEEKDAY(A259-DAY(A259)+8-4,1)),SUMIFS(TOther[Amount],TOther[Frequency],$M$1,TOther[Start Date],"&lt;="&amp;$A259,TOther[End Date Calc],"&gt;="&amp;A259),0)))</f>
        <v>0</v>
      </c>
      <c r="N259" s="8" cm="1">
        <f t="array" ref="N259">IF(A259="","",IF(COUNTIF(TOther[Frequency],$N$1)=0,0,SUMPRODUCT(--(IFERROR(MOD(A259-TOther[Start Date],28),1)=0),--(TOther[Frequency]=$N$1),--(TOther[Start Date]&lt;=A259),--(TOther[End Date Calc]&gt;=A259),TOther[Amount])))</f>
        <v>0</v>
      </c>
      <c r="O259" s="8" cm="1">
        <f t="array" ref="O259">IF(A259="","",IF(COUNTIF(TOther[Frequency],$O$1)=0,0,SUMPRODUCT(--(IFERROR(MOD(A259-TOther[Start Date],42),1)=0),--(TOther[Frequency]=$O$1),--(TOther[Start Date]&lt;=A259),--(TOther[End Date Calc]&gt;=A259),TOther[Amount])))</f>
        <v>0</v>
      </c>
      <c r="P259" s="8" cm="1">
        <f t="array" ref="P259">IF(A259="","",IF(COUNTIF(TOther[Frequency],$P$1)=0,0,SUMPRODUCT(--(IFERROR(MOD(A259-TOther[Start Date],56),1)=0),--(TOther[Frequency]=$P$1),--(TOther[Start Date]&lt;=A259),--(TOther[End Date Calc]&gt;=A259),TOther[Amount])))</f>
        <v>0</v>
      </c>
      <c r="Q259" s="8">
        <f>IF(A259="","",IF(COUNTIF(TOther[Frequency],$Q$1)=0,0,IF(B259="N",SUMIFS(TOther[Amount],TOther[Frequency],$Q$1,TOther[Start Date],"&lt;="&amp;$A259,TOther[End Date Calc],"&gt;="&amp;A259,TOther[Start Day],DAY(A259)),SUMIFS(TOther[Amount],TOther[Frequency],$Q$1,TOther[Start Date],"&lt;="&amp;$A259,TOther[End Date Calc],"&gt;="&amp;A259,TOther[Start Day],"&gt;="&amp;DAY(A259)))))</f>
        <v>0</v>
      </c>
      <c r="R259" s="8" cm="1">
        <f t="array" ref="R259">IF(A259="","",IF(COUNTIF(TOther[Frequency],R$1)=0,0,SUMPRODUCT(--(TOther[Frequency]=R$1),--(TOther[Start Date]&lt;=A259),--(TOther[End Date Calc]&gt;=A259),IF(B259="N",--(TOther[Start Day]=DAY(A259)),--(TOther[Start Day]&gt;=DAY(A259))),--(IFERROR(MOD(TOther[Start Month]-MONTH(A259)+2,2),1)=0),TOther[Amount])))</f>
        <v>0</v>
      </c>
      <c r="S259" s="8" cm="1">
        <f t="array" ref="S259">IF(A259="","",IF(COUNTIF(TOther[Frequency],S$1)=0,0,SUMPRODUCT(--(TOther[Frequency]=S$1),--(TOther[Start Date]&lt;=A259),--(TOther[End Date Calc]&gt;=A259),IF(B259="N",--(TOther[Start Day]=DAY(A259)),--(TOther[Start Day]&gt;=DAY(A259))),--(IFERROR(MOD(TOther[Start Month]-MONTH(A259)+3,3),1)=0),TOther[Amount])))</f>
        <v>0</v>
      </c>
      <c r="T259" s="8" cm="1">
        <f t="array" ref="T259">IF($A259="","",IF(COUNTIF(TOther[Frequency],T$1)=0,0,SUMPRODUCT(--(TOther[Frequency]=T$1),--(TOther[Start Date]&lt;=$A259),--(TOther[End Date Calc]&gt;=$A259),IF($B259="N",--(TOther[Start Day]=DAY($A259)),--(TOther[Start Day]&gt;=DAY($A259))),--(IFERROR(MOD(TOther[Start Month]-MONTH($A259)+4,4),1)=0),TOther[Amount])))</f>
        <v>0</v>
      </c>
      <c r="U259" s="8" cm="1">
        <f t="array" ref="U259">IF(A259="","",IF(COUNTIF(TOther[Frequency],$U$1)=0,0,SUMPRODUCT(--(TOther[Frequency]=$U$1),--(TOther[Start Date]&lt;=A259),--(TOther[End Date Calc]&gt;=A259),IF(B259="N",--(TOther[Start Day]=DAY(A259)),--(TOther[Start Day]&gt;=DAY(A259))),--(IFERROR(MOD(TOther[Start Month]-MONTH(A259)+6,6),1)=0),TOther[Amount])))</f>
        <v>0</v>
      </c>
      <c r="V259" s="8" cm="1">
        <f t="array" ref="V259">IF(A259="","",IF(COUNTIF(TOther[Frequency],$V$1)=0,0,SUMPRODUCT(--(TOther[Frequency]=$V$1),--(TOther[Start Date]&lt;=A259),--(TOther[End Date Calc]&gt;=A259),IF(B259="N",--(TOther[Start Day]=DAY(A259)),--(TOther[Start Day]&gt;=DAY(A259))),--(IFERROR(MOD(TOther[Start Month]-MONTH(A259)+12,12),1)=0),TOther[Amount])))</f>
        <v>0</v>
      </c>
      <c r="W259" s="8">
        <f>IF(A259="","",SUMIFS(TOther[Amount],TOther[Start Date],A259,TOther[Frequency],$W$1))</f>
        <v>0</v>
      </c>
      <c r="X259" s="9">
        <f t="shared" si="20"/>
        <v>0</v>
      </c>
      <c r="Y259" s="9">
        <f t="shared" ref="Y259:Y322" si="24">IF(A259="","",SUM(H259:W259))</f>
        <v>0</v>
      </c>
      <c r="Z259" s="8" cm="1">
        <f t="array" ref="Z259">IF(A259="","",IF(COUNTIF('2) Income'!$D$13:$D$32,"Weekly")=0,0,SUMPRODUCT(--(IFERROR(MOD(A259-'2) Income'!$F$13:$F$32,7),1)=0),--('2) Income'!$D$13:$D$32="Weekly"),--('2) Income'!$F$13:$F$32&lt;=A259),'2) Income'!$E$13:$E$32)))</f>
        <v>0</v>
      </c>
      <c r="AA259" s="8" cm="1">
        <f t="array" ref="AA259">IF(A259="","",IF(COUNTIF('2) Income'!$D$13:$D$32,"Every Other Week")=0,0,SUMPRODUCT(--(IFERROR(MOD(A259-'2) Income'!$F$13:$F$32,14),1)=0),--('2) Income'!$D$13:$D$32="Every Other Week"),--('2) Income'!$F$13:$F$32&lt;=A259),'2) Income'!$E$13:$E$32)))</f>
        <v>0</v>
      </c>
      <c r="AB259" s="8">
        <f>IF(A259="","",IF(COUNTIF('2) Income'!$D$13:$D$32,"1st and 15th")=0,0,IF(OR(DAY(A259)=1,DAY(A259)=15),SUMIFS('2) Income'!$E$13:$E$32,'2) Income'!$D$13:$D$32,"1st and 15th",'2) Income'!$F$13:$F$32,"&lt;="&amp;$A259),0)))</f>
        <v>0</v>
      </c>
      <c r="AC259" s="8">
        <f>IF(A259="","",IF(COUNTIF('2) Income'!$D$13:$D$32,"2nd Wednesday")=0,0,IF(A259=(A259-DAY(A259)+1+2*7-WEEKDAY(A259-DAY(A259)+8-4,1)),SUMIFS('2) Income'!$E$13:$E$32,'2) Income'!$D$13:$D$32,"2nd Wednesday",'2) Income'!$F$13:$F$32,"&lt;="&amp;$A259),0)))</f>
        <v>0</v>
      </c>
      <c r="AD259" s="8">
        <f>IF(A259="","",IF(COUNTIF('2) Income'!$D$13:$D$32,"3rd Wednesday")=0,0,IF(A259=(A259-DAY(A259)+1+3*7-WEEKDAY(A259-DAY(A259)+8-4,1)),SUMIFS('2) Income'!$E$13:$E$32,'2) Income'!$D$13:$D$32,"3rd Wednesday",'2) Income'!$F$13:$F$32,"&lt;="&amp;$A259),0)))</f>
        <v>0</v>
      </c>
      <c r="AE259" s="8">
        <f>IF(A259="","",IF(COUNTIF('2) Income'!$D$13:$D$32,"4th Wednesday")=0,0,IF(A259=(A259-DAY(A259)+1+4*7-WEEKDAY(A259-DAY(A259)+8-4,1)),SUMIFS('2) Income'!$E$13:$E$32,'2) Income'!$D$13:$D$32,"4th Wednesday",'2) Income'!$F$13:$F$32,"&lt;="&amp;$A259),0)))</f>
        <v>0</v>
      </c>
      <c r="AF259" s="8" cm="1">
        <f t="array" ref="AF259">IF(A259="","",IF(COUNTIF('2) Income'!$D$13:$D$32,"Every 4 Weeks")=0,0,SUMPRODUCT(--(IFERROR(MOD(A259-'2) Income'!$F$13:$F$32,28),1)=0),--('2) Income'!$D$13:$D$32="Every 4 Weeks"),--('2) Income'!$F$13:$F$32&lt;=A259),'2) Income'!$E$13:$E$32)))</f>
        <v>0</v>
      </c>
      <c r="AG259" s="8">
        <f>IF(A259="","",IF(COUNTIF('2) Income'!$D$13:$D$32,"Monthly")=0,0,IF(B259="N",SUMIFS('2) Income'!$E$13:$E$32,'2) Income'!$D$13:$D$32,"monthly",'2) Income'!$F$13:$F$32,"&lt;="&amp;$A259,'2) Income'!$I$13:$I$32,DAY(A259)),SUMIFS('2) Income'!$E$13:$E$32,'2) Income'!$D$13:$D$32,"monthly",'2) Income'!$F$13:$F$32,"&lt;="&amp;$A259,'2) Income'!$I$13:$I$32,"&gt;="&amp;DAY(A259)))))</f>
        <v>0</v>
      </c>
      <c r="AH259" s="8" cm="1">
        <f t="array" ref="AH259">IF(A259="","",IF(COUNTIF('2) Income'!$D$13:$D$32,"Yearly")=0,0,SUMPRODUCT(--('2) Income'!$D$13:$D$32="Yearly"),--('2) Income'!$F$13:$F$32&lt;=A259),IF(B259="N",--('2) Income'!$I$13:$I$32=DAY(A259)),--('2) Income'!$I$13:$I$32&gt;=DAY(A259))),--(IFERROR(MOD('2) Income'!$H$13:$H$32-MONTH(A259)+12,12),1)=0),'2) Income'!$E$13:$E$32)))</f>
        <v>0</v>
      </c>
      <c r="AI259" s="8">
        <f>IF(A259="","",IF(COUNTIF('2) Income'!$D$13:$D$32,"one-time")=0,0,SUMIFS('2) Income'!$E$13:$E$32,'2) Income'!$D$13:$D$32,"one-time",'2) Income'!$F$13:$F$32,"="&amp;$A259)))</f>
        <v>0</v>
      </c>
      <c r="AJ259" s="9">
        <f t="shared" si="21"/>
        <v>0</v>
      </c>
    </row>
    <row r="260" spans="1:36">
      <c r="A260" s="7">
        <f>IF(A259="","",IF(A259+1&lt;='1) Period'!$E$21,A259+1,""))</f>
        <v>45732</v>
      </c>
      <c r="B260" s="7" t="str">
        <f t="shared" si="22"/>
        <v>N</v>
      </c>
      <c r="C260" t="str">
        <f t="shared" si="23"/>
        <v>Y</v>
      </c>
      <c r="D260" s="8">
        <f>IF(A260="","",IF(TEXT(A260,"dddd")='4) Happy Money'!$E$23,WAllowance,0))</f>
        <v>0</v>
      </c>
      <c r="E260" s="8">
        <f>IF(A260="","",IF(B260="N",SUMIF(TMonthly[Day of the Month],DAY(A260),TMonthly[Amount]),SUMIF(TMonthly[Day of the Month],"&gt;="&amp;DAY(A260),TMonthly[Amount])))</f>
        <v>0</v>
      </c>
      <c r="F260" s="8" cm="1">
        <f t="array" ref="F260">IF(A260="","",SUMPRODUCT(--(TYearly[Due Date]&lt;=A260),IF(B260="N",--(TYearly[Day]=DAY(A260)),--(TYearly[Day]&gt;=DAY(A260))),--(IFERROR(MOD(TYearly[Month]-MONTH(A260)+12,12),1)=0),TYearly[Amount]))</f>
        <v>0</v>
      </c>
      <c r="G260" s="8">
        <f>IF(A260="","",SUMIF(TOneTime[Due Date],A260,TOneTime[Amount]))</f>
        <v>0</v>
      </c>
      <c r="H260" s="8" cm="1">
        <f t="array" ref="H260">IF(A260="","",IF(COUNTIF(TOther[Frequency],$H$1)=0,0,SUMPRODUCT(--(IFERROR(MOD(A260-TOther[Start Date],7),1)=0),--(TOther[Frequency]=$H$1),--(TOther[Start Date]&lt;=A260),--(TOther[End Date Calc]&gt;=A260),TOther[Amount])))</f>
        <v>0</v>
      </c>
      <c r="I260" s="8" cm="1">
        <f t="array" ref="I260">IF(A260="","",IF(COUNTIF(TOther[Frequency],$I$1)=0,0,SUMPRODUCT(--(IFERROR(MOD(A260-TOther[Start Date],14),1)=0),--(TOther[Frequency]=$I$1),--(TOther[Start Date]&lt;=A260),--(TOther[End Date Calc]&gt;=A260),TOther[Amount])))</f>
        <v>0</v>
      </c>
      <c r="J260" s="8">
        <f>IF(A260="","",IF(COUNTIF(TOther[Frequency],$J$1)=0,0,IF(OR(DAY(A260)=1,DAY(A260)=15),SUMIFS(TOther[Amount],TOther[Frequency],$J$1,TOther[Start Date],"&lt;="&amp;$A260,TOther[End Date Calc],"&gt;="&amp;A260),0)))</f>
        <v>0</v>
      </c>
      <c r="K260" s="8">
        <f>IF(A260="","",IF(COUNTIF(TOther[Frequency],$K$1)=0,0,IF(A260=(A260-DAY(A260)+1+2*7-WEEKDAY(A260-DAY(A260)+8-4,1)),SUMIFS(TOther[Amount],TOther[Frequency],$K$1,TOther[Start Date],"&lt;="&amp;$A260,TOther[End Date Calc],"&gt;="&amp;A260),0)))</f>
        <v>0</v>
      </c>
      <c r="L260" s="8">
        <f>IF(A260="","",IF(COUNTIF(TOther[Frequency],$L$1)=0,0,IF(A260=(A260-DAY(A260)+1+3*7-WEEKDAY(A260-DAY(A260)+8-4,1)),SUMIFS(TOther[Amount],TOther[Frequency],$L$1,TOther[Start Date],"&lt;="&amp;$A260,TOther[End Date Calc],"&gt;="&amp;A260),0)))</f>
        <v>0</v>
      </c>
      <c r="M260" s="8">
        <f>IF(A260="","",IF(COUNTIF(TOther[Frequency],$M$1)=0,0,IF(A260=(A260-DAY(A260)+1+4*7-WEEKDAY(A260-DAY(A260)+8-4,1)),SUMIFS(TOther[Amount],TOther[Frequency],$M$1,TOther[Start Date],"&lt;="&amp;$A260,TOther[End Date Calc],"&gt;="&amp;A260),0)))</f>
        <v>0</v>
      </c>
      <c r="N260" s="8" cm="1">
        <f t="array" ref="N260">IF(A260="","",IF(COUNTIF(TOther[Frequency],$N$1)=0,0,SUMPRODUCT(--(IFERROR(MOD(A260-TOther[Start Date],28),1)=0),--(TOther[Frequency]=$N$1),--(TOther[Start Date]&lt;=A260),--(TOther[End Date Calc]&gt;=A260),TOther[Amount])))</f>
        <v>0</v>
      </c>
      <c r="O260" s="8" cm="1">
        <f t="array" ref="O260">IF(A260="","",IF(COUNTIF(TOther[Frequency],$O$1)=0,0,SUMPRODUCT(--(IFERROR(MOD(A260-TOther[Start Date],42),1)=0),--(TOther[Frequency]=$O$1),--(TOther[Start Date]&lt;=A260),--(TOther[End Date Calc]&gt;=A260),TOther[Amount])))</f>
        <v>0</v>
      </c>
      <c r="P260" s="8" cm="1">
        <f t="array" ref="P260">IF(A260="","",IF(COUNTIF(TOther[Frequency],$P$1)=0,0,SUMPRODUCT(--(IFERROR(MOD(A260-TOther[Start Date],56),1)=0),--(TOther[Frequency]=$P$1),--(TOther[Start Date]&lt;=A260),--(TOther[End Date Calc]&gt;=A260),TOther[Amount])))</f>
        <v>0</v>
      </c>
      <c r="Q260" s="8">
        <f>IF(A260="","",IF(COUNTIF(TOther[Frequency],$Q$1)=0,0,IF(B260="N",SUMIFS(TOther[Amount],TOther[Frequency],$Q$1,TOther[Start Date],"&lt;="&amp;$A260,TOther[End Date Calc],"&gt;="&amp;A260,TOther[Start Day],DAY(A260)),SUMIFS(TOther[Amount],TOther[Frequency],$Q$1,TOther[Start Date],"&lt;="&amp;$A260,TOther[End Date Calc],"&gt;="&amp;A260,TOther[Start Day],"&gt;="&amp;DAY(A260)))))</f>
        <v>0</v>
      </c>
      <c r="R260" s="8" cm="1">
        <f t="array" ref="R260">IF(A260="","",IF(COUNTIF(TOther[Frequency],R$1)=0,0,SUMPRODUCT(--(TOther[Frequency]=R$1),--(TOther[Start Date]&lt;=A260),--(TOther[End Date Calc]&gt;=A260),IF(B260="N",--(TOther[Start Day]=DAY(A260)),--(TOther[Start Day]&gt;=DAY(A260))),--(IFERROR(MOD(TOther[Start Month]-MONTH(A260)+2,2),1)=0),TOther[Amount])))</f>
        <v>0</v>
      </c>
      <c r="S260" s="8" cm="1">
        <f t="array" ref="S260">IF(A260="","",IF(COUNTIF(TOther[Frequency],S$1)=0,0,SUMPRODUCT(--(TOther[Frequency]=S$1),--(TOther[Start Date]&lt;=A260),--(TOther[End Date Calc]&gt;=A260),IF(B260="N",--(TOther[Start Day]=DAY(A260)),--(TOther[Start Day]&gt;=DAY(A260))),--(IFERROR(MOD(TOther[Start Month]-MONTH(A260)+3,3),1)=0),TOther[Amount])))</f>
        <v>0</v>
      </c>
      <c r="T260" s="8" cm="1">
        <f t="array" ref="T260">IF($A260="","",IF(COUNTIF(TOther[Frequency],T$1)=0,0,SUMPRODUCT(--(TOther[Frequency]=T$1),--(TOther[Start Date]&lt;=$A260),--(TOther[End Date Calc]&gt;=$A260),IF($B260="N",--(TOther[Start Day]=DAY($A260)),--(TOther[Start Day]&gt;=DAY($A260))),--(IFERROR(MOD(TOther[Start Month]-MONTH($A260)+4,4),1)=0),TOther[Amount])))</f>
        <v>0</v>
      </c>
      <c r="U260" s="8" cm="1">
        <f t="array" ref="U260">IF(A260="","",IF(COUNTIF(TOther[Frequency],$U$1)=0,0,SUMPRODUCT(--(TOther[Frequency]=$U$1),--(TOther[Start Date]&lt;=A260),--(TOther[End Date Calc]&gt;=A260),IF(B260="N",--(TOther[Start Day]=DAY(A260)),--(TOther[Start Day]&gt;=DAY(A260))),--(IFERROR(MOD(TOther[Start Month]-MONTH(A260)+6,6),1)=0),TOther[Amount])))</f>
        <v>0</v>
      </c>
      <c r="V260" s="8" cm="1">
        <f t="array" ref="V260">IF(A260="","",IF(COUNTIF(TOther[Frequency],$V$1)=0,0,SUMPRODUCT(--(TOther[Frequency]=$V$1),--(TOther[Start Date]&lt;=A260),--(TOther[End Date Calc]&gt;=A260),IF(B260="N",--(TOther[Start Day]=DAY(A260)),--(TOther[Start Day]&gt;=DAY(A260))),--(IFERROR(MOD(TOther[Start Month]-MONTH(A260)+12,12),1)=0),TOther[Amount])))</f>
        <v>0</v>
      </c>
      <c r="W260" s="8">
        <f>IF(A260="","",SUMIFS(TOther[Amount],TOther[Start Date],A260,TOther[Frequency],$W$1))</f>
        <v>0</v>
      </c>
      <c r="X260" s="9">
        <f t="shared" si="20"/>
        <v>0</v>
      </c>
      <c r="Y260" s="9">
        <f t="shared" si="24"/>
        <v>0</v>
      </c>
      <c r="Z260" s="8" cm="1">
        <f t="array" ref="Z260">IF(A260="","",IF(COUNTIF('2) Income'!$D$13:$D$32,"Weekly")=0,0,SUMPRODUCT(--(IFERROR(MOD(A260-'2) Income'!$F$13:$F$32,7),1)=0),--('2) Income'!$D$13:$D$32="Weekly"),--('2) Income'!$F$13:$F$32&lt;=A260),'2) Income'!$E$13:$E$32)))</f>
        <v>0</v>
      </c>
      <c r="AA260" s="8" cm="1">
        <f t="array" ref="AA260">IF(A260="","",IF(COUNTIF('2) Income'!$D$13:$D$32,"Every Other Week")=0,0,SUMPRODUCT(--(IFERROR(MOD(A260-'2) Income'!$F$13:$F$32,14),1)=0),--('2) Income'!$D$13:$D$32="Every Other Week"),--('2) Income'!$F$13:$F$32&lt;=A260),'2) Income'!$E$13:$E$32)))</f>
        <v>0</v>
      </c>
      <c r="AB260" s="8">
        <f>IF(A260="","",IF(COUNTIF('2) Income'!$D$13:$D$32,"1st and 15th")=0,0,IF(OR(DAY(A260)=1,DAY(A260)=15),SUMIFS('2) Income'!$E$13:$E$32,'2) Income'!$D$13:$D$32,"1st and 15th",'2) Income'!$F$13:$F$32,"&lt;="&amp;$A260),0)))</f>
        <v>0</v>
      </c>
      <c r="AC260" s="8">
        <f>IF(A260="","",IF(COUNTIF('2) Income'!$D$13:$D$32,"2nd Wednesday")=0,0,IF(A260=(A260-DAY(A260)+1+2*7-WEEKDAY(A260-DAY(A260)+8-4,1)),SUMIFS('2) Income'!$E$13:$E$32,'2) Income'!$D$13:$D$32,"2nd Wednesday",'2) Income'!$F$13:$F$32,"&lt;="&amp;$A260),0)))</f>
        <v>0</v>
      </c>
      <c r="AD260" s="8">
        <f>IF(A260="","",IF(COUNTIF('2) Income'!$D$13:$D$32,"3rd Wednesday")=0,0,IF(A260=(A260-DAY(A260)+1+3*7-WEEKDAY(A260-DAY(A260)+8-4,1)),SUMIFS('2) Income'!$E$13:$E$32,'2) Income'!$D$13:$D$32,"3rd Wednesday",'2) Income'!$F$13:$F$32,"&lt;="&amp;$A260),0)))</f>
        <v>0</v>
      </c>
      <c r="AE260" s="8">
        <f>IF(A260="","",IF(COUNTIF('2) Income'!$D$13:$D$32,"4th Wednesday")=0,0,IF(A260=(A260-DAY(A260)+1+4*7-WEEKDAY(A260-DAY(A260)+8-4,1)),SUMIFS('2) Income'!$E$13:$E$32,'2) Income'!$D$13:$D$32,"4th Wednesday",'2) Income'!$F$13:$F$32,"&lt;="&amp;$A260),0)))</f>
        <v>0</v>
      </c>
      <c r="AF260" s="8" cm="1">
        <f t="array" ref="AF260">IF(A260="","",IF(COUNTIF('2) Income'!$D$13:$D$32,"Every 4 Weeks")=0,0,SUMPRODUCT(--(IFERROR(MOD(A260-'2) Income'!$F$13:$F$32,28),1)=0),--('2) Income'!$D$13:$D$32="Every 4 Weeks"),--('2) Income'!$F$13:$F$32&lt;=A260),'2) Income'!$E$13:$E$32)))</f>
        <v>0</v>
      </c>
      <c r="AG260" s="8">
        <f>IF(A260="","",IF(COUNTIF('2) Income'!$D$13:$D$32,"Monthly")=0,0,IF(B260="N",SUMIFS('2) Income'!$E$13:$E$32,'2) Income'!$D$13:$D$32,"monthly",'2) Income'!$F$13:$F$32,"&lt;="&amp;$A260,'2) Income'!$I$13:$I$32,DAY(A260)),SUMIFS('2) Income'!$E$13:$E$32,'2) Income'!$D$13:$D$32,"monthly",'2) Income'!$F$13:$F$32,"&lt;="&amp;$A260,'2) Income'!$I$13:$I$32,"&gt;="&amp;DAY(A260)))))</f>
        <v>0</v>
      </c>
      <c r="AH260" s="8" cm="1">
        <f t="array" ref="AH260">IF(A260="","",IF(COUNTIF('2) Income'!$D$13:$D$32,"Yearly")=0,0,SUMPRODUCT(--('2) Income'!$D$13:$D$32="Yearly"),--('2) Income'!$F$13:$F$32&lt;=A260),IF(B260="N",--('2) Income'!$I$13:$I$32=DAY(A260)),--('2) Income'!$I$13:$I$32&gt;=DAY(A260))),--(IFERROR(MOD('2) Income'!$H$13:$H$32-MONTH(A260)+12,12),1)=0),'2) Income'!$E$13:$E$32)))</f>
        <v>0</v>
      </c>
      <c r="AI260" s="8">
        <f>IF(A260="","",IF(COUNTIF('2) Income'!$D$13:$D$32,"one-time")=0,0,SUMIFS('2) Income'!$E$13:$E$32,'2) Income'!$D$13:$D$32,"one-time",'2) Income'!$F$13:$F$32,"="&amp;$A260)))</f>
        <v>0</v>
      </c>
      <c r="AJ260" s="9">
        <f t="shared" si="21"/>
        <v>0</v>
      </c>
    </row>
    <row r="261" spans="1:36">
      <c r="A261" s="7">
        <f>IF(A260="","",IF(A260+1&lt;='1) Period'!$E$21,A260+1,""))</f>
        <v>45733</v>
      </c>
      <c r="B261" s="7" t="str">
        <f t="shared" si="22"/>
        <v>N</v>
      </c>
      <c r="C261" t="str">
        <f t="shared" si="23"/>
        <v>F</v>
      </c>
      <c r="D261" s="8">
        <f>IF(A261="","",IF(TEXT(A261,"dddd")='4) Happy Money'!$E$23,WAllowance,0))</f>
        <v>400</v>
      </c>
      <c r="E261" s="8">
        <f>IF(A261="","",IF(B261="N",SUMIF(TMonthly[Day of the Month],DAY(A261),TMonthly[Amount]),SUMIF(TMonthly[Day of the Month],"&gt;="&amp;DAY(A261),TMonthly[Amount])))</f>
        <v>0</v>
      </c>
      <c r="F261" s="8" cm="1">
        <f t="array" ref="F261">IF(A261="","",SUMPRODUCT(--(TYearly[Due Date]&lt;=A261),IF(B261="N",--(TYearly[Day]=DAY(A261)),--(TYearly[Day]&gt;=DAY(A261))),--(IFERROR(MOD(TYearly[Month]-MONTH(A261)+12,12),1)=0),TYearly[Amount]))</f>
        <v>0</v>
      </c>
      <c r="G261" s="8">
        <f>IF(A261="","",SUMIF(TOneTime[Due Date],A261,TOneTime[Amount]))</f>
        <v>0</v>
      </c>
      <c r="H261" s="8" cm="1">
        <f t="array" ref="H261">IF(A261="","",IF(COUNTIF(TOther[Frequency],$H$1)=0,0,SUMPRODUCT(--(IFERROR(MOD(A261-TOther[Start Date],7),1)=0),--(TOther[Frequency]=$H$1),--(TOther[Start Date]&lt;=A261),--(TOther[End Date Calc]&gt;=A261),TOther[Amount])))</f>
        <v>0</v>
      </c>
      <c r="I261" s="8" cm="1">
        <f t="array" ref="I261">IF(A261="","",IF(COUNTIF(TOther[Frequency],$I$1)=0,0,SUMPRODUCT(--(IFERROR(MOD(A261-TOther[Start Date],14),1)=0),--(TOther[Frequency]=$I$1),--(TOther[Start Date]&lt;=A261),--(TOther[End Date Calc]&gt;=A261),TOther[Amount])))</f>
        <v>230</v>
      </c>
      <c r="J261" s="8">
        <f>IF(A261="","",IF(COUNTIF(TOther[Frequency],$J$1)=0,0,IF(OR(DAY(A261)=1,DAY(A261)=15),SUMIFS(TOther[Amount],TOther[Frequency],$J$1,TOther[Start Date],"&lt;="&amp;$A261,TOther[End Date Calc],"&gt;="&amp;A261),0)))</f>
        <v>0</v>
      </c>
      <c r="K261" s="8">
        <f>IF(A261="","",IF(COUNTIF(TOther[Frequency],$K$1)=0,0,IF(A261=(A261-DAY(A261)+1+2*7-WEEKDAY(A261-DAY(A261)+8-4,1)),SUMIFS(TOther[Amount],TOther[Frequency],$K$1,TOther[Start Date],"&lt;="&amp;$A261,TOther[End Date Calc],"&gt;="&amp;A261),0)))</f>
        <v>0</v>
      </c>
      <c r="L261" s="8">
        <f>IF(A261="","",IF(COUNTIF(TOther[Frequency],$L$1)=0,0,IF(A261=(A261-DAY(A261)+1+3*7-WEEKDAY(A261-DAY(A261)+8-4,1)),SUMIFS(TOther[Amount],TOther[Frequency],$L$1,TOther[Start Date],"&lt;="&amp;$A261,TOther[End Date Calc],"&gt;="&amp;A261),0)))</f>
        <v>0</v>
      </c>
      <c r="M261" s="8">
        <f>IF(A261="","",IF(COUNTIF(TOther[Frequency],$M$1)=0,0,IF(A261=(A261-DAY(A261)+1+4*7-WEEKDAY(A261-DAY(A261)+8-4,1)),SUMIFS(TOther[Amount],TOther[Frequency],$M$1,TOther[Start Date],"&lt;="&amp;$A261,TOther[End Date Calc],"&gt;="&amp;A261),0)))</f>
        <v>0</v>
      </c>
      <c r="N261" s="8" cm="1">
        <f t="array" ref="N261">IF(A261="","",IF(COUNTIF(TOther[Frequency],$N$1)=0,0,SUMPRODUCT(--(IFERROR(MOD(A261-TOther[Start Date],28),1)=0),--(TOther[Frequency]=$N$1),--(TOther[Start Date]&lt;=A261),--(TOther[End Date Calc]&gt;=A261),TOther[Amount])))</f>
        <v>0</v>
      </c>
      <c r="O261" s="8" cm="1">
        <f t="array" ref="O261">IF(A261="","",IF(COUNTIF(TOther[Frequency],$O$1)=0,0,SUMPRODUCT(--(IFERROR(MOD(A261-TOther[Start Date],42),1)=0),--(TOther[Frequency]=$O$1),--(TOther[Start Date]&lt;=A261),--(TOther[End Date Calc]&gt;=A261),TOther[Amount])))</f>
        <v>0</v>
      </c>
      <c r="P261" s="8" cm="1">
        <f t="array" ref="P261">IF(A261="","",IF(COUNTIF(TOther[Frequency],$P$1)=0,0,SUMPRODUCT(--(IFERROR(MOD(A261-TOther[Start Date],56),1)=0),--(TOther[Frequency]=$P$1),--(TOther[Start Date]&lt;=A261),--(TOther[End Date Calc]&gt;=A261),TOther[Amount])))</f>
        <v>0</v>
      </c>
      <c r="Q261" s="8">
        <f>IF(A261="","",IF(COUNTIF(TOther[Frequency],$Q$1)=0,0,IF(B261="N",SUMIFS(TOther[Amount],TOther[Frequency],$Q$1,TOther[Start Date],"&lt;="&amp;$A261,TOther[End Date Calc],"&gt;="&amp;A261,TOther[Start Day],DAY(A261)),SUMIFS(TOther[Amount],TOther[Frequency],$Q$1,TOther[Start Date],"&lt;="&amp;$A261,TOther[End Date Calc],"&gt;="&amp;A261,TOther[Start Day],"&gt;="&amp;DAY(A261)))))</f>
        <v>0</v>
      </c>
      <c r="R261" s="8" cm="1">
        <f t="array" ref="R261">IF(A261="","",IF(COUNTIF(TOther[Frequency],R$1)=0,0,SUMPRODUCT(--(TOther[Frequency]=R$1),--(TOther[Start Date]&lt;=A261),--(TOther[End Date Calc]&gt;=A261),IF(B261="N",--(TOther[Start Day]=DAY(A261)),--(TOther[Start Day]&gt;=DAY(A261))),--(IFERROR(MOD(TOther[Start Month]-MONTH(A261)+2,2),1)=0),TOther[Amount])))</f>
        <v>0</v>
      </c>
      <c r="S261" s="8" cm="1">
        <f t="array" ref="S261">IF(A261="","",IF(COUNTIF(TOther[Frequency],S$1)=0,0,SUMPRODUCT(--(TOther[Frequency]=S$1),--(TOther[Start Date]&lt;=A261),--(TOther[End Date Calc]&gt;=A261),IF(B261="N",--(TOther[Start Day]=DAY(A261)),--(TOther[Start Day]&gt;=DAY(A261))),--(IFERROR(MOD(TOther[Start Month]-MONTH(A261)+3,3),1)=0),TOther[Amount])))</f>
        <v>0</v>
      </c>
      <c r="T261" s="8" cm="1">
        <f t="array" ref="T261">IF($A261="","",IF(COUNTIF(TOther[Frequency],T$1)=0,0,SUMPRODUCT(--(TOther[Frequency]=T$1),--(TOther[Start Date]&lt;=$A261),--(TOther[End Date Calc]&gt;=$A261),IF($B261="N",--(TOther[Start Day]=DAY($A261)),--(TOther[Start Day]&gt;=DAY($A261))),--(IFERROR(MOD(TOther[Start Month]-MONTH($A261)+4,4),1)=0),TOther[Amount])))</f>
        <v>0</v>
      </c>
      <c r="U261" s="8" cm="1">
        <f t="array" ref="U261">IF(A261="","",IF(COUNTIF(TOther[Frequency],$U$1)=0,0,SUMPRODUCT(--(TOther[Frequency]=$U$1),--(TOther[Start Date]&lt;=A261),--(TOther[End Date Calc]&gt;=A261),IF(B261="N",--(TOther[Start Day]=DAY(A261)),--(TOther[Start Day]&gt;=DAY(A261))),--(IFERROR(MOD(TOther[Start Month]-MONTH(A261)+6,6),1)=0),TOther[Amount])))</f>
        <v>0</v>
      </c>
      <c r="V261" s="8" cm="1">
        <f t="array" ref="V261">IF(A261="","",IF(COUNTIF(TOther[Frequency],$V$1)=0,0,SUMPRODUCT(--(TOther[Frequency]=$V$1),--(TOther[Start Date]&lt;=A261),--(TOther[End Date Calc]&gt;=A261),IF(B261="N",--(TOther[Start Day]=DAY(A261)),--(TOther[Start Day]&gt;=DAY(A261))),--(IFERROR(MOD(TOther[Start Month]-MONTH(A261)+12,12),1)=0),TOther[Amount])))</f>
        <v>0</v>
      </c>
      <c r="W261" s="8">
        <f>IF(A261="","",SUMIFS(TOther[Amount],TOther[Start Date],A261,TOther[Frequency],$W$1))</f>
        <v>0</v>
      </c>
      <c r="X261" s="9">
        <f t="shared" si="20"/>
        <v>230</v>
      </c>
      <c r="Y261" s="9">
        <f t="shared" si="24"/>
        <v>230</v>
      </c>
      <c r="Z261" s="8" cm="1">
        <f t="array" ref="Z261">IF(A261="","",IF(COUNTIF('2) Income'!$D$13:$D$32,"Weekly")=0,0,SUMPRODUCT(--(IFERROR(MOD(A261-'2) Income'!$F$13:$F$32,7),1)=0),--('2) Income'!$D$13:$D$32="Weekly"),--('2) Income'!$F$13:$F$32&lt;=A261),'2) Income'!$E$13:$E$32)))</f>
        <v>0</v>
      </c>
      <c r="AA261" s="8" cm="1">
        <f t="array" ref="AA261">IF(A261="","",IF(COUNTIF('2) Income'!$D$13:$D$32,"Every Other Week")=0,0,SUMPRODUCT(--(IFERROR(MOD(A261-'2) Income'!$F$13:$F$32,14),1)=0),--('2) Income'!$D$13:$D$32="Every Other Week"),--('2) Income'!$F$13:$F$32&lt;=A261),'2) Income'!$E$13:$E$32)))</f>
        <v>0</v>
      </c>
      <c r="AB261" s="8">
        <f>IF(A261="","",IF(COUNTIF('2) Income'!$D$13:$D$32,"1st and 15th")=0,0,IF(OR(DAY(A261)=1,DAY(A261)=15),SUMIFS('2) Income'!$E$13:$E$32,'2) Income'!$D$13:$D$32,"1st and 15th",'2) Income'!$F$13:$F$32,"&lt;="&amp;$A261),0)))</f>
        <v>0</v>
      </c>
      <c r="AC261" s="8">
        <f>IF(A261="","",IF(COUNTIF('2) Income'!$D$13:$D$32,"2nd Wednesday")=0,0,IF(A261=(A261-DAY(A261)+1+2*7-WEEKDAY(A261-DAY(A261)+8-4,1)),SUMIFS('2) Income'!$E$13:$E$32,'2) Income'!$D$13:$D$32,"2nd Wednesday",'2) Income'!$F$13:$F$32,"&lt;="&amp;$A261),0)))</f>
        <v>0</v>
      </c>
      <c r="AD261" s="8">
        <f>IF(A261="","",IF(COUNTIF('2) Income'!$D$13:$D$32,"3rd Wednesday")=0,0,IF(A261=(A261-DAY(A261)+1+3*7-WEEKDAY(A261-DAY(A261)+8-4,1)),SUMIFS('2) Income'!$E$13:$E$32,'2) Income'!$D$13:$D$32,"3rd Wednesday",'2) Income'!$F$13:$F$32,"&lt;="&amp;$A261),0)))</f>
        <v>0</v>
      </c>
      <c r="AE261" s="8">
        <f>IF(A261="","",IF(COUNTIF('2) Income'!$D$13:$D$32,"4th Wednesday")=0,0,IF(A261=(A261-DAY(A261)+1+4*7-WEEKDAY(A261-DAY(A261)+8-4,1)),SUMIFS('2) Income'!$E$13:$E$32,'2) Income'!$D$13:$D$32,"4th Wednesday",'2) Income'!$F$13:$F$32,"&lt;="&amp;$A261),0)))</f>
        <v>0</v>
      </c>
      <c r="AF261" s="8" cm="1">
        <f t="array" ref="AF261">IF(A261="","",IF(COUNTIF('2) Income'!$D$13:$D$32,"Every 4 Weeks")=0,0,SUMPRODUCT(--(IFERROR(MOD(A261-'2) Income'!$F$13:$F$32,28),1)=0),--('2) Income'!$D$13:$D$32="Every 4 Weeks"),--('2) Income'!$F$13:$F$32&lt;=A261),'2) Income'!$E$13:$E$32)))</f>
        <v>0</v>
      </c>
      <c r="AG261" s="8">
        <f>IF(A261="","",IF(COUNTIF('2) Income'!$D$13:$D$32,"Monthly")=0,0,IF(B261="N",SUMIFS('2) Income'!$E$13:$E$32,'2) Income'!$D$13:$D$32,"monthly",'2) Income'!$F$13:$F$32,"&lt;="&amp;$A261,'2) Income'!$I$13:$I$32,DAY(A261)),SUMIFS('2) Income'!$E$13:$E$32,'2) Income'!$D$13:$D$32,"monthly",'2) Income'!$F$13:$F$32,"&lt;="&amp;$A261,'2) Income'!$I$13:$I$32,"&gt;="&amp;DAY(A261)))))</f>
        <v>0</v>
      </c>
      <c r="AH261" s="8" cm="1">
        <f t="array" ref="AH261">IF(A261="","",IF(COUNTIF('2) Income'!$D$13:$D$32,"Yearly")=0,0,SUMPRODUCT(--('2) Income'!$D$13:$D$32="Yearly"),--('2) Income'!$F$13:$F$32&lt;=A261),IF(B261="N",--('2) Income'!$I$13:$I$32=DAY(A261)),--('2) Income'!$I$13:$I$32&gt;=DAY(A261))),--(IFERROR(MOD('2) Income'!$H$13:$H$32-MONTH(A261)+12,12),1)=0),'2) Income'!$E$13:$E$32)))</f>
        <v>0</v>
      </c>
      <c r="AI261" s="8">
        <f>IF(A261="","",IF(COUNTIF('2) Income'!$D$13:$D$32,"one-time")=0,0,SUMIFS('2) Income'!$E$13:$E$32,'2) Income'!$D$13:$D$32,"one-time",'2) Income'!$F$13:$F$32,"="&amp;$A261)))</f>
        <v>0</v>
      </c>
      <c r="AJ261" s="9">
        <f t="shared" si="21"/>
        <v>0</v>
      </c>
    </row>
    <row r="262" spans="1:36">
      <c r="A262" s="7">
        <f>IF(A261="","",IF(A261+1&lt;='1) Period'!$E$21,A261+1,""))</f>
        <v>45734</v>
      </c>
      <c r="B262" s="7" t="str">
        <f t="shared" si="22"/>
        <v>N</v>
      </c>
      <c r="C262" t="str">
        <f t="shared" si="23"/>
        <v>F</v>
      </c>
      <c r="D262" s="8">
        <f>IF(A262="","",IF(TEXT(A262,"dddd")='4) Happy Money'!$E$23,WAllowance,0))</f>
        <v>0</v>
      </c>
      <c r="E262" s="8">
        <f>IF(A262="","",IF(B262="N",SUMIF(TMonthly[Day of the Month],DAY(A262),TMonthly[Amount]),SUMIF(TMonthly[Day of the Month],"&gt;="&amp;DAY(A262),TMonthly[Amount])))</f>
        <v>0</v>
      </c>
      <c r="F262" s="8" cm="1">
        <f t="array" ref="F262">IF(A262="","",SUMPRODUCT(--(TYearly[Due Date]&lt;=A262),IF(B262="N",--(TYearly[Day]=DAY(A262)),--(TYearly[Day]&gt;=DAY(A262))),--(IFERROR(MOD(TYearly[Month]-MONTH(A262)+12,12),1)=0),TYearly[Amount]))</f>
        <v>0</v>
      </c>
      <c r="G262" s="8">
        <f>IF(A262="","",SUMIF(TOneTime[Due Date],A262,TOneTime[Amount]))</f>
        <v>0</v>
      </c>
      <c r="H262" s="8" cm="1">
        <f t="array" ref="H262">IF(A262="","",IF(COUNTIF(TOther[Frequency],$H$1)=0,0,SUMPRODUCT(--(IFERROR(MOD(A262-TOther[Start Date],7),1)=0),--(TOther[Frequency]=$H$1),--(TOther[Start Date]&lt;=A262),--(TOther[End Date Calc]&gt;=A262),TOther[Amount])))</f>
        <v>0</v>
      </c>
      <c r="I262" s="8" cm="1">
        <f t="array" ref="I262">IF(A262="","",IF(COUNTIF(TOther[Frequency],$I$1)=0,0,SUMPRODUCT(--(IFERROR(MOD(A262-TOther[Start Date],14),1)=0),--(TOther[Frequency]=$I$1),--(TOther[Start Date]&lt;=A262),--(TOther[End Date Calc]&gt;=A262),TOther[Amount])))</f>
        <v>0</v>
      </c>
      <c r="J262" s="8">
        <f>IF(A262="","",IF(COUNTIF(TOther[Frequency],$J$1)=0,0,IF(OR(DAY(A262)=1,DAY(A262)=15),SUMIFS(TOther[Amount],TOther[Frequency],$J$1,TOther[Start Date],"&lt;="&amp;$A262,TOther[End Date Calc],"&gt;="&amp;A262),0)))</f>
        <v>0</v>
      </c>
      <c r="K262" s="8">
        <f>IF(A262="","",IF(COUNTIF(TOther[Frequency],$K$1)=0,0,IF(A262=(A262-DAY(A262)+1+2*7-WEEKDAY(A262-DAY(A262)+8-4,1)),SUMIFS(TOther[Amount],TOther[Frequency],$K$1,TOther[Start Date],"&lt;="&amp;$A262,TOther[End Date Calc],"&gt;="&amp;A262),0)))</f>
        <v>0</v>
      </c>
      <c r="L262" s="8">
        <f>IF(A262="","",IF(COUNTIF(TOther[Frequency],$L$1)=0,0,IF(A262=(A262-DAY(A262)+1+3*7-WEEKDAY(A262-DAY(A262)+8-4,1)),SUMIFS(TOther[Amount],TOther[Frequency],$L$1,TOther[Start Date],"&lt;="&amp;$A262,TOther[End Date Calc],"&gt;="&amp;A262),0)))</f>
        <v>0</v>
      </c>
      <c r="M262" s="8">
        <f>IF(A262="","",IF(COUNTIF(TOther[Frequency],$M$1)=0,0,IF(A262=(A262-DAY(A262)+1+4*7-WEEKDAY(A262-DAY(A262)+8-4,1)),SUMIFS(TOther[Amount],TOther[Frequency],$M$1,TOther[Start Date],"&lt;="&amp;$A262,TOther[End Date Calc],"&gt;="&amp;A262),0)))</f>
        <v>0</v>
      </c>
      <c r="N262" s="8" cm="1">
        <f t="array" ref="N262">IF(A262="","",IF(COUNTIF(TOther[Frequency],$N$1)=0,0,SUMPRODUCT(--(IFERROR(MOD(A262-TOther[Start Date],28),1)=0),--(TOther[Frequency]=$N$1),--(TOther[Start Date]&lt;=A262),--(TOther[End Date Calc]&gt;=A262),TOther[Amount])))</f>
        <v>0</v>
      </c>
      <c r="O262" s="8" cm="1">
        <f t="array" ref="O262">IF(A262="","",IF(COUNTIF(TOther[Frequency],$O$1)=0,0,SUMPRODUCT(--(IFERROR(MOD(A262-TOther[Start Date],42),1)=0),--(TOther[Frequency]=$O$1),--(TOther[Start Date]&lt;=A262),--(TOther[End Date Calc]&gt;=A262),TOther[Amount])))</f>
        <v>0</v>
      </c>
      <c r="P262" s="8" cm="1">
        <f t="array" ref="P262">IF(A262="","",IF(COUNTIF(TOther[Frequency],$P$1)=0,0,SUMPRODUCT(--(IFERROR(MOD(A262-TOther[Start Date],56),1)=0),--(TOther[Frequency]=$P$1),--(TOther[Start Date]&lt;=A262),--(TOther[End Date Calc]&gt;=A262),TOther[Amount])))</f>
        <v>0</v>
      </c>
      <c r="Q262" s="8">
        <f>IF(A262="","",IF(COUNTIF(TOther[Frequency],$Q$1)=0,0,IF(B262="N",SUMIFS(TOther[Amount],TOther[Frequency],$Q$1,TOther[Start Date],"&lt;="&amp;$A262,TOther[End Date Calc],"&gt;="&amp;A262,TOther[Start Day],DAY(A262)),SUMIFS(TOther[Amount],TOther[Frequency],$Q$1,TOther[Start Date],"&lt;="&amp;$A262,TOther[End Date Calc],"&gt;="&amp;A262,TOther[Start Day],"&gt;="&amp;DAY(A262)))))</f>
        <v>0</v>
      </c>
      <c r="R262" s="8" cm="1">
        <f t="array" ref="R262">IF(A262="","",IF(COUNTIF(TOther[Frequency],R$1)=0,0,SUMPRODUCT(--(TOther[Frequency]=R$1),--(TOther[Start Date]&lt;=A262),--(TOther[End Date Calc]&gt;=A262),IF(B262="N",--(TOther[Start Day]=DAY(A262)),--(TOther[Start Day]&gt;=DAY(A262))),--(IFERROR(MOD(TOther[Start Month]-MONTH(A262)+2,2),1)=0),TOther[Amount])))</f>
        <v>0</v>
      </c>
      <c r="S262" s="8" cm="1">
        <f t="array" ref="S262">IF(A262="","",IF(COUNTIF(TOther[Frequency],S$1)=0,0,SUMPRODUCT(--(TOther[Frequency]=S$1),--(TOther[Start Date]&lt;=A262),--(TOther[End Date Calc]&gt;=A262),IF(B262="N",--(TOther[Start Day]=DAY(A262)),--(TOther[Start Day]&gt;=DAY(A262))),--(IFERROR(MOD(TOther[Start Month]-MONTH(A262)+3,3),1)=0),TOther[Amount])))</f>
        <v>0</v>
      </c>
      <c r="T262" s="8" cm="1">
        <f t="array" ref="T262">IF($A262="","",IF(COUNTIF(TOther[Frequency],T$1)=0,0,SUMPRODUCT(--(TOther[Frequency]=T$1),--(TOther[Start Date]&lt;=$A262),--(TOther[End Date Calc]&gt;=$A262),IF($B262="N",--(TOther[Start Day]=DAY($A262)),--(TOther[Start Day]&gt;=DAY($A262))),--(IFERROR(MOD(TOther[Start Month]-MONTH($A262)+4,4),1)=0),TOther[Amount])))</f>
        <v>0</v>
      </c>
      <c r="U262" s="8" cm="1">
        <f t="array" ref="U262">IF(A262="","",IF(COUNTIF(TOther[Frequency],$U$1)=0,0,SUMPRODUCT(--(TOther[Frequency]=$U$1),--(TOther[Start Date]&lt;=A262),--(TOther[End Date Calc]&gt;=A262),IF(B262="N",--(TOther[Start Day]=DAY(A262)),--(TOther[Start Day]&gt;=DAY(A262))),--(IFERROR(MOD(TOther[Start Month]-MONTH(A262)+6,6),1)=0),TOther[Amount])))</f>
        <v>0</v>
      </c>
      <c r="V262" s="8" cm="1">
        <f t="array" ref="V262">IF(A262="","",IF(COUNTIF(TOther[Frequency],$V$1)=0,0,SUMPRODUCT(--(TOther[Frequency]=$V$1),--(TOther[Start Date]&lt;=A262),--(TOther[End Date Calc]&gt;=A262),IF(B262="N",--(TOther[Start Day]=DAY(A262)),--(TOther[Start Day]&gt;=DAY(A262))),--(IFERROR(MOD(TOther[Start Month]-MONTH(A262)+12,12),1)=0),TOther[Amount])))</f>
        <v>0</v>
      </c>
      <c r="W262" s="8">
        <f>IF(A262="","",SUMIFS(TOther[Amount],TOther[Start Date],A262,TOther[Frequency],$W$1))</f>
        <v>0</v>
      </c>
      <c r="X262" s="9">
        <f t="shared" si="20"/>
        <v>0</v>
      </c>
      <c r="Y262" s="9">
        <f t="shared" si="24"/>
        <v>0</v>
      </c>
      <c r="Z262" s="8" cm="1">
        <f t="array" ref="Z262">IF(A262="","",IF(COUNTIF('2) Income'!$D$13:$D$32,"Weekly")=0,0,SUMPRODUCT(--(IFERROR(MOD(A262-'2) Income'!$F$13:$F$32,7),1)=0),--('2) Income'!$D$13:$D$32="Weekly"),--('2) Income'!$F$13:$F$32&lt;=A262),'2) Income'!$E$13:$E$32)))</f>
        <v>0</v>
      </c>
      <c r="AA262" s="8" cm="1">
        <f t="array" ref="AA262">IF(A262="","",IF(COUNTIF('2) Income'!$D$13:$D$32,"Every Other Week")=0,0,SUMPRODUCT(--(IFERROR(MOD(A262-'2) Income'!$F$13:$F$32,14),1)=0),--('2) Income'!$D$13:$D$32="Every Other Week"),--('2) Income'!$F$13:$F$32&lt;=A262),'2) Income'!$E$13:$E$32)))</f>
        <v>0</v>
      </c>
      <c r="AB262" s="8">
        <f>IF(A262="","",IF(COUNTIF('2) Income'!$D$13:$D$32,"1st and 15th")=0,0,IF(OR(DAY(A262)=1,DAY(A262)=15),SUMIFS('2) Income'!$E$13:$E$32,'2) Income'!$D$13:$D$32,"1st and 15th",'2) Income'!$F$13:$F$32,"&lt;="&amp;$A262),0)))</f>
        <v>0</v>
      </c>
      <c r="AC262" s="8">
        <f>IF(A262="","",IF(COUNTIF('2) Income'!$D$13:$D$32,"2nd Wednesday")=0,0,IF(A262=(A262-DAY(A262)+1+2*7-WEEKDAY(A262-DAY(A262)+8-4,1)),SUMIFS('2) Income'!$E$13:$E$32,'2) Income'!$D$13:$D$32,"2nd Wednesday",'2) Income'!$F$13:$F$32,"&lt;="&amp;$A262),0)))</f>
        <v>0</v>
      </c>
      <c r="AD262" s="8">
        <f>IF(A262="","",IF(COUNTIF('2) Income'!$D$13:$D$32,"3rd Wednesday")=0,0,IF(A262=(A262-DAY(A262)+1+3*7-WEEKDAY(A262-DAY(A262)+8-4,1)),SUMIFS('2) Income'!$E$13:$E$32,'2) Income'!$D$13:$D$32,"3rd Wednesday",'2) Income'!$F$13:$F$32,"&lt;="&amp;$A262),0)))</f>
        <v>0</v>
      </c>
      <c r="AE262" s="8">
        <f>IF(A262="","",IF(COUNTIF('2) Income'!$D$13:$D$32,"4th Wednesday")=0,0,IF(A262=(A262-DAY(A262)+1+4*7-WEEKDAY(A262-DAY(A262)+8-4,1)),SUMIFS('2) Income'!$E$13:$E$32,'2) Income'!$D$13:$D$32,"4th Wednesday",'2) Income'!$F$13:$F$32,"&lt;="&amp;$A262),0)))</f>
        <v>0</v>
      </c>
      <c r="AF262" s="8" cm="1">
        <f t="array" ref="AF262">IF(A262="","",IF(COUNTIF('2) Income'!$D$13:$D$32,"Every 4 Weeks")=0,0,SUMPRODUCT(--(IFERROR(MOD(A262-'2) Income'!$F$13:$F$32,28),1)=0),--('2) Income'!$D$13:$D$32="Every 4 Weeks"),--('2) Income'!$F$13:$F$32&lt;=A262),'2) Income'!$E$13:$E$32)))</f>
        <v>0</v>
      </c>
      <c r="AG262" s="8">
        <f>IF(A262="","",IF(COUNTIF('2) Income'!$D$13:$D$32,"Monthly")=0,0,IF(B262="N",SUMIFS('2) Income'!$E$13:$E$32,'2) Income'!$D$13:$D$32,"monthly",'2) Income'!$F$13:$F$32,"&lt;="&amp;$A262,'2) Income'!$I$13:$I$32,DAY(A262)),SUMIFS('2) Income'!$E$13:$E$32,'2) Income'!$D$13:$D$32,"monthly",'2) Income'!$F$13:$F$32,"&lt;="&amp;$A262,'2) Income'!$I$13:$I$32,"&gt;="&amp;DAY(A262)))))</f>
        <v>0</v>
      </c>
      <c r="AH262" s="8" cm="1">
        <f t="array" ref="AH262">IF(A262="","",IF(COUNTIF('2) Income'!$D$13:$D$32,"Yearly")=0,0,SUMPRODUCT(--('2) Income'!$D$13:$D$32="Yearly"),--('2) Income'!$F$13:$F$32&lt;=A262),IF(B262="N",--('2) Income'!$I$13:$I$32=DAY(A262)),--('2) Income'!$I$13:$I$32&gt;=DAY(A262))),--(IFERROR(MOD('2) Income'!$H$13:$H$32-MONTH(A262)+12,12),1)=0),'2) Income'!$E$13:$E$32)))</f>
        <v>0</v>
      </c>
      <c r="AI262" s="8">
        <f>IF(A262="","",IF(COUNTIF('2) Income'!$D$13:$D$32,"one-time")=0,0,SUMIFS('2) Income'!$E$13:$E$32,'2) Income'!$D$13:$D$32,"one-time",'2) Income'!$F$13:$F$32,"="&amp;$A262)))</f>
        <v>0</v>
      </c>
      <c r="AJ262" s="9">
        <f t="shared" si="21"/>
        <v>0</v>
      </c>
    </row>
    <row r="263" spans="1:36">
      <c r="A263" s="7">
        <f>IF(A262="","",IF(A262+1&lt;='1) Period'!$E$21,A262+1,""))</f>
        <v>45735</v>
      </c>
      <c r="B263" s="7" t="str">
        <f t="shared" si="22"/>
        <v>N</v>
      </c>
      <c r="C263" t="str">
        <f t="shared" si="23"/>
        <v>F</v>
      </c>
      <c r="D263" s="8">
        <f>IF(A263="","",IF(TEXT(A263,"dddd")='4) Happy Money'!$E$23,WAllowance,0))</f>
        <v>0</v>
      </c>
      <c r="E263" s="8">
        <f>IF(A263="","",IF(B263="N",SUMIF(TMonthly[Day of the Month],DAY(A263),TMonthly[Amount]),SUMIF(TMonthly[Day of the Month],"&gt;="&amp;DAY(A263),TMonthly[Amount])))</f>
        <v>0</v>
      </c>
      <c r="F263" s="8" cm="1">
        <f t="array" ref="F263">IF(A263="","",SUMPRODUCT(--(TYearly[Due Date]&lt;=A263),IF(B263="N",--(TYearly[Day]=DAY(A263)),--(TYearly[Day]&gt;=DAY(A263))),--(IFERROR(MOD(TYearly[Month]-MONTH(A263)+12,12),1)=0),TYearly[Amount]))</f>
        <v>0</v>
      </c>
      <c r="G263" s="8">
        <f>IF(A263="","",SUMIF(TOneTime[Due Date],A263,TOneTime[Amount]))</f>
        <v>0</v>
      </c>
      <c r="H263" s="8" cm="1">
        <f t="array" ref="H263">IF(A263="","",IF(COUNTIF(TOther[Frequency],$H$1)=0,0,SUMPRODUCT(--(IFERROR(MOD(A263-TOther[Start Date],7),1)=0),--(TOther[Frequency]=$H$1),--(TOther[Start Date]&lt;=A263),--(TOther[End Date Calc]&gt;=A263),TOther[Amount])))</f>
        <v>0</v>
      </c>
      <c r="I263" s="8" cm="1">
        <f t="array" ref="I263">IF(A263="","",IF(COUNTIF(TOther[Frequency],$I$1)=0,0,SUMPRODUCT(--(IFERROR(MOD(A263-TOther[Start Date],14),1)=0),--(TOther[Frequency]=$I$1),--(TOther[Start Date]&lt;=A263),--(TOther[End Date Calc]&gt;=A263),TOther[Amount])))</f>
        <v>0</v>
      </c>
      <c r="J263" s="8">
        <f>IF(A263="","",IF(COUNTIF(TOther[Frequency],$J$1)=0,0,IF(OR(DAY(A263)=1,DAY(A263)=15),SUMIFS(TOther[Amount],TOther[Frequency],$J$1,TOther[Start Date],"&lt;="&amp;$A263,TOther[End Date Calc],"&gt;="&amp;A263),0)))</f>
        <v>0</v>
      </c>
      <c r="K263" s="8">
        <f>IF(A263="","",IF(COUNTIF(TOther[Frequency],$K$1)=0,0,IF(A263=(A263-DAY(A263)+1+2*7-WEEKDAY(A263-DAY(A263)+8-4,1)),SUMIFS(TOther[Amount],TOther[Frequency],$K$1,TOther[Start Date],"&lt;="&amp;$A263,TOther[End Date Calc],"&gt;="&amp;A263),0)))</f>
        <v>0</v>
      </c>
      <c r="L263" s="8">
        <f>IF(A263="","",IF(COUNTIF(TOther[Frequency],$L$1)=0,0,IF(A263=(A263-DAY(A263)+1+3*7-WEEKDAY(A263-DAY(A263)+8-4,1)),SUMIFS(TOther[Amount],TOther[Frequency],$L$1,TOther[Start Date],"&lt;="&amp;$A263,TOther[End Date Calc],"&gt;="&amp;A263),0)))</f>
        <v>0</v>
      </c>
      <c r="M263" s="8">
        <f>IF(A263="","",IF(COUNTIF(TOther[Frequency],$M$1)=0,0,IF(A263=(A263-DAY(A263)+1+4*7-WEEKDAY(A263-DAY(A263)+8-4,1)),SUMIFS(TOther[Amount],TOther[Frequency],$M$1,TOther[Start Date],"&lt;="&amp;$A263,TOther[End Date Calc],"&gt;="&amp;A263),0)))</f>
        <v>0</v>
      </c>
      <c r="N263" s="8" cm="1">
        <f t="array" ref="N263">IF(A263="","",IF(COUNTIF(TOther[Frequency],$N$1)=0,0,SUMPRODUCT(--(IFERROR(MOD(A263-TOther[Start Date],28),1)=0),--(TOther[Frequency]=$N$1),--(TOther[Start Date]&lt;=A263),--(TOther[End Date Calc]&gt;=A263),TOther[Amount])))</f>
        <v>0</v>
      </c>
      <c r="O263" s="8" cm="1">
        <f t="array" ref="O263">IF(A263="","",IF(COUNTIF(TOther[Frequency],$O$1)=0,0,SUMPRODUCT(--(IFERROR(MOD(A263-TOther[Start Date],42),1)=0),--(TOther[Frequency]=$O$1),--(TOther[Start Date]&lt;=A263),--(TOther[End Date Calc]&gt;=A263),TOther[Amount])))</f>
        <v>0</v>
      </c>
      <c r="P263" s="8" cm="1">
        <f t="array" ref="P263">IF(A263="","",IF(COUNTIF(TOther[Frequency],$P$1)=0,0,SUMPRODUCT(--(IFERROR(MOD(A263-TOther[Start Date],56),1)=0),--(TOther[Frequency]=$P$1),--(TOther[Start Date]&lt;=A263),--(TOther[End Date Calc]&gt;=A263),TOther[Amount])))</f>
        <v>0</v>
      </c>
      <c r="Q263" s="8">
        <f>IF(A263="","",IF(COUNTIF(TOther[Frequency],$Q$1)=0,0,IF(B263="N",SUMIFS(TOther[Amount],TOther[Frequency],$Q$1,TOther[Start Date],"&lt;="&amp;$A263,TOther[End Date Calc],"&gt;="&amp;A263,TOther[Start Day],DAY(A263)),SUMIFS(TOther[Amount],TOther[Frequency],$Q$1,TOther[Start Date],"&lt;="&amp;$A263,TOther[End Date Calc],"&gt;="&amp;A263,TOther[Start Day],"&gt;="&amp;DAY(A263)))))</f>
        <v>0</v>
      </c>
      <c r="R263" s="8" cm="1">
        <f t="array" ref="R263">IF(A263="","",IF(COUNTIF(TOther[Frequency],R$1)=0,0,SUMPRODUCT(--(TOther[Frequency]=R$1),--(TOther[Start Date]&lt;=A263),--(TOther[End Date Calc]&gt;=A263),IF(B263="N",--(TOther[Start Day]=DAY(A263)),--(TOther[Start Day]&gt;=DAY(A263))),--(IFERROR(MOD(TOther[Start Month]-MONTH(A263)+2,2),1)=0),TOther[Amount])))</f>
        <v>0</v>
      </c>
      <c r="S263" s="8" cm="1">
        <f t="array" ref="S263">IF(A263="","",IF(COUNTIF(TOther[Frequency],S$1)=0,0,SUMPRODUCT(--(TOther[Frequency]=S$1),--(TOther[Start Date]&lt;=A263),--(TOther[End Date Calc]&gt;=A263),IF(B263="N",--(TOther[Start Day]=DAY(A263)),--(TOther[Start Day]&gt;=DAY(A263))),--(IFERROR(MOD(TOther[Start Month]-MONTH(A263)+3,3),1)=0),TOther[Amount])))</f>
        <v>0</v>
      </c>
      <c r="T263" s="8" cm="1">
        <f t="array" ref="T263">IF($A263="","",IF(COUNTIF(TOther[Frequency],T$1)=0,0,SUMPRODUCT(--(TOther[Frequency]=T$1),--(TOther[Start Date]&lt;=$A263),--(TOther[End Date Calc]&gt;=$A263),IF($B263="N",--(TOther[Start Day]=DAY($A263)),--(TOther[Start Day]&gt;=DAY($A263))),--(IFERROR(MOD(TOther[Start Month]-MONTH($A263)+4,4),1)=0),TOther[Amount])))</f>
        <v>0</v>
      </c>
      <c r="U263" s="8" cm="1">
        <f t="array" ref="U263">IF(A263="","",IF(COUNTIF(TOther[Frequency],$U$1)=0,0,SUMPRODUCT(--(TOther[Frequency]=$U$1),--(TOther[Start Date]&lt;=A263),--(TOther[End Date Calc]&gt;=A263),IF(B263="N",--(TOther[Start Day]=DAY(A263)),--(TOther[Start Day]&gt;=DAY(A263))),--(IFERROR(MOD(TOther[Start Month]-MONTH(A263)+6,6),1)=0),TOther[Amount])))</f>
        <v>0</v>
      </c>
      <c r="V263" s="8" cm="1">
        <f t="array" ref="V263">IF(A263="","",IF(COUNTIF(TOther[Frequency],$V$1)=0,0,SUMPRODUCT(--(TOther[Frequency]=$V$1),--(TOther[Start Date]&lt;=A263),--(TOther[End Date Calc]&gt;=A263),IF(B263="N",--(TOther[Start Day]=DAY(A263)),--(TOther[Start Day]&gt;=DAY(A263))),--(IFERROR(MOD(TOther[Start Month]-MONTH(A263)+12,12),1)=0),TOther[Amount])))</f>
        <v>0</v>
      </c>
      <c r="W263" s="8">
        <f>IF(A263="","",SUMIFS(TOther[Amount],TOther[Start Date],A263,TOther[Frequency],$W$1))</f>
        <v>0</v>
      </c>
      <c r="X263" s="9">
        <f t="shared" si="20"/>
        <v>0</v>
      </c>
      <c r="Y263" s="9">
        <f t="shared" si="24"/>
        <v>0</v>
      </c>
      <c r="Z263" s="8" cm="1">
        <f t="array" ref="Z263">IF(A263="","",IF(COUNTIF('2) Income'!$D$13:$D$32,"Weekly")=0,0,SUMPRODUCT(--(IFERROR(MOD(A263-'2) Income'!$F$13:$F$32,7),1)=0),--('2) Income'!$D$13:$D$32="Weekly"),--('2) Income'!$F$13:$F$32&lt;=A263),'2) Income'!$E$13:$E$32)))</f>
        <v>0</v>
      </c>
      <c r="AA263" s="8" cm="1">
        <f t="array" ref="AA263">IF(A263="","",IF(COUNTIF('2) Income'!$D$13:$D$32,"Every Other Week")=0,0,SUMPRODUCT(--(IFERROR(MOD(A263-'2) Income'!$F$13:$F$32,14),1)=0),--('2) Income'!$D$13:$D$32="Every Other Week"),--('2) Income'!$F$13:$F$32&lt;=A263),'2) Income'!$E$13:$E$32)))</f>
        <v>0</v>
      </c>
      <c r="AB263" s="8">
        <f>IF(A263="","",IF(COUNTIF('2) Income'!$D$13:$D$32,"1st and 15th")=0,0,IF(OR(DAY(A263)=1,DAY(A263)=15),SUMIFS('2) Income'!$E$13:$E$32,'2) Income'!$D$13:$D$32,"1st and 15th",'2) Income'!$F$13:$F$32,"&lt;="&amp;$A263),0)))</f>
        <v>0</v>
      </c>
      <c r="AC263" s="8">
        <f>IF(A263="","",IF(COUNTIF('2) Income'!$D$13:$D$32,"2nd Wednesday")=0,0,IF(A263=(A263-DAY(A263)+1+2*7-WEEKDAY(A263-DAY(A263)+8-4,1)),SUMIFS('2) Income'!$E$13:$E$32,'2) Income'!$D$13:$D$32,"2nd Wednesday",'2) Income'!$F$13:$F$32,"&lt;="&amp;$A263),0)))</f>
        <v>0</v>
      </c>
      <c r="AD263" s="8">
        <f>IF(A263="","",IF(COUNTIF('2) Income'!$D$13:$D$32,"3rd Wednesday")=0,0,IF(A263=(A263-DAY(A263)+1+3*7-WEEKDAY(A263-DAY(A263)+8-4,1)),SUMIFS('2) Income'!$E$13:$E$32,'2) Income'!$D$13:$D$32,"3rd Wednesday",'2) Income'!$F$13:$F$32,"&lt;="&amp;$A263),0)))</f>
        <v>0</v>
      </c>
      <c r="AE263" s="8">
        <f>IF(A263="","",IF(COUNTIF('2) Income'!$D$13:$D$32,"4th Wednesday")=0,0,IF(A263=(A263-DAY(A263)+1+4*7-WEEKDAY(A263-DAY(A263)+8-4,1)),SUMIFS('2) Income'!$E$13:$E$32,'2) Income'!$D$13:$D$32,"4th Wednesday",'2) Income'!$F$13:$F$32,"&lt;="&amp;$A263),0)))</f>
        <v>0</v>
      </c>
      <c r="AF263" s="8" cm="1">
        <f t="array" ref="AF263">IF(A263="","",IF(COUNTIF('2) Income'!$D$13:$D$32,"Every 4 Weeks")=0,0,SUMPRODUCT(--(IFERROR(MOD(A263-'2) Income'!$F$13:$F$32,28),1)=0),--('2) Income'!$D$13:$D$32="Every 4 Weeks"),--('2) Income'!$F$13:$F$32&lt;=A263),'2) Income'!$E$13:$E$32)))</f>
        <v>0</v>
      </c>
      <c r="AG263" s="8">
        <f>IF(A263="","",IF(COUNTIF('2) Income'!$D$13:$D$32,"Monthly")=0,0,IF(B263="N",SUMIFS('2) Income'!$E$13:$E$32,'2) Income'!$D$13:$D$32,"monthly",'2) Income'!$F$13:$F$32,"&lt;="&amp;$A263,'2) Income'!$I$13:$I$32,DAY(A263)),SUMIFS('2) Income'!$E$13:$E$32,'2) Income'!$D$13:$D$32,"monthly",'2) Income'!$F$13:$F$32,"&lt;="&amp;$A263,'2) Income'!$I$13:$I$32,"&gt;="&amp;DAY(A263)))))</f>
        <v>0</v>
      </c>
      <c r="AH263" s="8" cm="1">
        <f t="array" ref="AH263">IF(A263="","",IF(COUNTIF('2) Income'!$D$13:$D$32,"Yearly")=0,0,SUMPRODUCT(--('2) Income'!$D$13:$D$32="Yearly"),--('2) Income'!$F$13:$F$32&lt;=A263),IF(B263="N",--('2) Income'!$I$13:$I$32=DAY(A263)),--('2) Income'!$I$13:$I$32&gt;=DAY(A263))),--(IFERROR(MOD('2) Income'!$H$13:$H$32-MONTH(A263)+12,12),1)=0),'2) Income'!$E$13:$E$32)))</f>
        <v>0</v>
      </c>
      <c r="AI263" s="8">
        <f>IF(A263="","",IF(COUNTIF('2) Income'!$D$13:$D$32,"one-time")=0,0,SUMIFS('2) Income'!$E$13:$E$32,'2) Income'!$D$13:$D$32,"one-time",'2) Income'!$F$13:$F$32,"="&amp;$A263)))</f>
        <v>0</v>
      </c>
      <c r="AJ263" s="9">
        <f t="shared" si="21"/>
        <v>0</v>
      </c>
    </row>
    <row r="264" spans="1:36">
      <c r="A264" s="7">
        <f>IF(A263="","",IF(A263+1&lt;='1) Period'!$E$21,A263+1,""))</f>
        <v>45736</v>
      </c>
      <c r="B264" s="7" t="str">
        <f t="shared" si="22"/>
        <v>N</v>
      </c>
      <c r="C264" t="str">
        <f t="shared" si="23"/>
        <v>F</v>
      </c>
      <c r="D264" s="8">
        <f>IF(A264="","",IF(TEXT(A264,"dddd")='4) Happy Money'!$E$23,WAllowance,0))</f>
        <v>0</v>
      </c>
      <c r="E264" s="8">
        <f>IF(A264="","",IF(B264="N",SUMIF(TMonthly[Day of the Month],DAY(A264),TMonthly[Amount]),SUMIF(TMonthly[Day of the Month],"&gt;="&amp;DAY(A264),TMonthly[Amount])))</f>
        <v>0</v>
      </c>
      <c r="F264" s="8" cm="1">
        <f t="array" ref="F264">IF(A264="","",SUMPRODUCT(--(TYearly[Due Date]&lt;=A264),IF(B264="N",--(TYearly[Day]=DAY(A264)),--(TYearly[Day]&gt;=DAY(A264))),--(IFERROR(MOD(TYearly[Month]-MONTH(A264)+12,12),1)=0),TYearly[Amount]))</f>
        <v>0</v>
      </c>
      <c r="G264" s="8">
        <f>IF(A264="","",SUMIF(TOneTime[Due Date],A264,TOneTime[Amount]))</f>
        <v>0</v>
      </c>
      <c r="H264" s="8" cm="1">
        <f t="array" ref="H264">IF(A264="","",IF(COUNTIF(TOther[Frequency],$H$1)=0,0,SUMPRODUCT(--(IFERROR(MOD(A264-TOther[Start Date],7),1)=0),--(TOther[Frequency]=$H$1),--(TOther[Start Date]&lt;=A264),--(TOther[End Date Calc]&gt;=A264),TOther[Amount])))</f>
        <v>0</v>
      </c>
      <c r="I264" s="8" cm="1">
        <f t="array" ref="I264">IF(A264="","",IF(COUNTIF(TOther[Frequency],$I$1)=0,0,SUMPRODUCT(--(IFERROR(MOD(A264-TOther[Start Date],14),1)=0),--(TOther[Frequency]=$I$1),--(TOther[Start Date]&lt;=A264),--(TOther[End Date Calc]&gt;=A264),TOther[Amount])))</f>
        <v>0</v>
      </c>
      <c r="J264" s="8">
        <f>IF(A264="","",IF(COUNTIF(TOther[Frequency],$J$1)=0,0,IF(OR(DAY(A264)=1,DAY(A264)=15),SUMIFS(TOther[Amount],TOther[Frequency],$J$1,TOther[Start Date],"&lt;="&amp;$A264,TOther[End Date Calc],"&gt;="&amp;A264),0)))</f>
        <v>0</v>
      </c>
      <c r="K264" s="8">
        <f>IF(A264="","",IF(COUNTIF(TOther[Frequency],$K$1)=0,0,IF(A264=(A264-DAY(A264)+1+2*7-WEEKDAY(A264-DAY(A264)+8-4,1)),SUMIFS(TOther[Amount],TOther[Frequency],$K$1,TOther[Start Date],"&lt;="&amp;$A264,TOther[End Date Calc],"&gt;="&amp;A264),0)))</f>
        <v>0</v>
      </c>
      <c r="L264" s="8">
        <f>IF(A264="","",IF(COUNTIF(TOther[Frequency],$L$1)=0,0,IF(A264=(A264-DAY(A264)+1+3*7-WEEKDAY(A264-DAY(A264)+8-4,1)),SUMIFS(TOther[Amount],TOther[Frequency],$L$1,TOther[Start Date],"&lt;="&amp;$A264,TOther[End Date Calc],"&gt;="&amp;A264),0)))</f>
        <v>0</v>
      </c>
      <c r="M264" s="8">
        <f>IF(A264="","",IF(COUNTIF(TOther[Frequency],$M$1)=0,0,IF(A264=(A264-DAY(A264)+1+4*7-WEEKDAY(A264-DAY(A264)+8-4,1)),SUMIFS(TOther[Amount],TOther[Frequency],$M$1,TOther[Start Date],"&lt;="&amp;$A264,TOther[End Date Calc],"&gt;="&amp;A264),0)))</f>
        <v>0</v>
      </c>
      <c r="N264" s="8" cm="1">
        <f t="array" ref="N264">IF(A264="","",IF(COUNTIF(TOther[Frequency],$N$1)=0,0,SUMPRODUCT(--(IFERROR(MOD(A264-TOther[Start Date],28),1)=0),--(TOther[Frequency]=$N$1),--(TOther[Start Date]&lt;=A264),--(TOther[End Date Calc]&gt;=A264),TOther[Amount])))</f>
        <v>0</v>
      </c>
      <c r="O264" s="8" cm="1">
        <f t="array" ref="O264">IF(A264="","",IF(COUNTIF(TOther[Frequency],$O$1)=0,0,SUMPRODUCT(--(IFERROR(MOD(A264-TOther[Start Date],42),1)=0),--(TOther[Frequency]=$O$1),--(TOther[Start Date]&lt;=A264),--(TOther[End Date Calc]&gt;=A264),TOther[Amount])))</f>
        <v>0</v>
      </c>
      <c r="P264" s="8" cm="1">
        <f t="array" ref="P264">IF(A264="","",IF(COUNTIF(TOther[Frequency],$P$1)=0,0,SUMPRODUCT(--(IFERROR(MOD(A264-TOther[Start Date],56),1)=0),--(TOther[Frequency]=$P$1),--(TOther[Start Date]&lt;=A264),--(TOther[End Date Calc]&gt;=A264),TOther[Amount])))</f>
        <v>0</v>
      </c>
      <c r="Q264" s="8">
        <f>IF(A264="","",IF(COUNTIF(TOther[Frequency],$Q$1)=0,0,IF(B264="N",SUMIFS(TOther[Amount],TOther[Frequency],$Q$1,TOther[Start Date],"&lt;="&amp;$A264,TOther[End Date Calc],"&gt;="&amp;A264,TOther[Start Day],DAY(A264)),SUMIFS(TOther[Amount],TOther[Frequency],$Q$1,TOther[Start Date],"&lt;="&amp;$A264,TOther[End Date Calc],"&gt;="&amp;A264,TOther[Start Day],"&gt;="&amp;DAY(A264)))))</f>
        <v>0</v>
      </c>
      <c r="R264" s="8" cm="1">
        <f t="array" ref="R264">IF(A264="","",IF(COUNTIF(TOther[Frequency],R$1)=0,0,SUMPRODUCT(--(TOther[Frequency]=R$1),--(TOther[Start Date]&lt;=A264),--(TOther[End Date Calc]&gt;=A264),IF(B264="N",--(TOther[Start Day]=DAY(A264)),--(TOther[Start Day]&gt;=DAY(A264))),--(IFERROR(MOD(TOther[Start Month]-MONTH(A264)+2,2),1)=0),TOther[Amount])))</f>
        <v>0</v>
      </c>
      <c r="S264" s="8" cm="1">
        <f t="array" ref="S264">IF(A264="","",IF(COUNTIF(TOther[Frequency],S$1)=0,0,SUMPRODUCT(--(TOther[Frequency]=S$1),--(TOther[Start Date]&lt;=A264),--(TOther[End Date Calc]&gt;=A264),IF(B264="N",--(TOther[Start Day]=DAY(A264)),--(TOther[Start Day]&gt;=DAY(A264))),--(IFERROR(MOD(TOther[Start Month]-MONTH(A264)+3,3),1)=0),TOther[Amount])))</f>
        <v>0</v>
      </c>
      <c r="T264" s="8" cm="1">
        <f t="array" ref="T264">IF($A264="","",IF(COUNTIF(TOther[Frequency],T$1)=0,0,SUMPRODUCT(--(TOther[Frequency]=T$1),--(TOther[Start Date]&lt;=$A264),--(TOther[End Date Calc]&gt;=$A264),IF($B264="N",--(TOther[Start Day]=DAY($A264)),--(TOther[Start Day]&gt;=DAY($A264))),--(IFERROR(MOD(TOther[Start Month]-MONTH($A264)+4,4),1)=0),TOther[Amount])))</f>
        <v>0</v>
      </c>
      <c r="U264" s="8" cm="1">
        <f t="array" ref="U264">IF(A264="","",IF(COUNTIF(TOther[Frequency],$U$1)=0,0,SUMPRODUCT(--(TOther[Frequency]=$U$1),--(TOther[Start Date]&lt;=A264),--(TOther[End Date Calc]&gt;=A264),IF(B264="N",--(TOther[Start Day]=DAY(A264)),--(TOther[Start Day]&gt;=DAY(A264))),--(IFERROR(MOD(TOther[Start Month]-MONTH(A264)+6,6),1)=0),TOther[Amount])))</f>
        <v>0</v>
      </c>
      <c r="V264" s="8" cm="1">
        <f t="array" ref="V264">IF(A264="","",IF(COUNTIF(TOther[Frequency],$V$1)=0,0,SUMPRODUCT(--(TOther[Frequency]=$V$1),--(TOther[Start Date]&lt;=A264),--(TOther[End Date Calc]&gt;=A264),IF(B264="N",--(TOther[Start Day]=DAY(A264)),--(TOther[Start Day]&gt;=DAY(A264))),--(IFERROR(MOD(TOther[Start Month]-MONTH(A264)+12,12),1)=0),TOther[Amount])))</f>
        <v>0</v>
      </c>
      <c r="W264" s="8">
        <f>IF(A264="","",SUMIFS(TOther[Amount],TOther[Start Date],A264,TOther[Frequency],$W$1))</f>
        <v>0</v>
      </c>
      <c r="X264" s="9">
        <f t="shared" si="20"/>
        <v>0</v>
      </c>
      <c r="Y264" s="9">
        <f t="shared" si="24"/>
        <v>0</v>
      </c>
      <c r="Z264" s="8" cm="1">
        <f t="array" ref="Z264">IF(A264="","",IF(COUNTIF('2) Income'!$D$13:$D$32,"Weekly")=0,0,SUMPRODUCT(--(IFERROR(MOD(A264-'2) Income'!$F$13:$F$32,7),1)=0),--('2) Income'!$D$13:$D$32="Weekly"),--('2) Income'!$F$13:$F$32&lt;=A264),'2) Income'!$E$13:$E$32)))</f>
        <v>0</v>
      </c>
      <c r="AA264" s="8" cm="1">
        <f t="array" ref="AA264">IF(A264="","",IF(COUNTIF('2) Income'!$D$13:$D$32,"Every Other Week")=0,0,SUMPRODUCT(--(IFERROR(MOD(A264-'2) Income'!$F$13:$F$32,14),1)=0),--('2) Income'!$D$13:$D$32="Every Other Week"),--('2) Income'!$F$13:$F$32&lt;=A264),'2) Income'!$E$13:$E$32)))</f>
        <v>0</v>
      </c>
      <c r="AB264" s="8">
        <f>IF(A264="","",IF(COUNTIF('2) Income'!$D$13:$D$32,"1st and 15th")=0,0,IF(OR(DAY(A264)=1,DAY(A264)=15),SUMIFS('2) Income'!$E$13:$E$32,'2) Income'!$D$13:$D$32,"1st and 15th",'2) Income'!$F$13:$F$32,"&lt;="&amp;$A264),0)))</f>
        <v>0</v>
      </c>
      <c r="AC264" s="8">
        <f>IF(A264="","",IF(COUNTIF('2) Income'!$D$13:$D$32,"2nd Wednesday")=0,0,IF(A264=(A264-DAY(A264)+1+2*7-WEEKDAY(A264-DAY(A264)+8-4,1)),SUMIFS('2) Income'!$E$13:$E$32,'2) Income'!$D$13:$D$32,"2nd Wednesday",'2) Income'!$F$13:$F$32,"&lt;="&amp;$A264),0)))</f>
        <v>0</v>
      </c>
      <c r="AD264" s="8">
        <f>IF(A264="","",IF(COUNTIF('2) Income'!$D$13:$D$32,"3rd Wednesday")=0,0,IF(A264=(A264-DAY(A264)+1+3*7-WEEKDAY(A264-DAY(A264)+8-4,1)),SUMIFS('2) Income'!$E$13:$E$32,'2) Income'!$D$13:$D$32,"3rd Wednesday",'2) Income'!$F$13:$F$32,"&lt;="&amp;$A264),0)))</f>
        <v>0</v>
      </c>
      <c r="AE264" s="8">
        <f>IF(A264="","",IF(COUNTIF('2) Income'!$D$13:$D$32,"4th Wednesday")=0,0,IF(A264=(A264-DAY(A264)+1+4*7-WEEKDAY(A264-DAY(A264)+8-4,1)),SUMIFS('2) Income'!$E$13:$E$32,'2) Income'!$D$13:$D$32,"4th Wednesday",'2) Income'!$F$13:$F$32,"&lt;="&amp;$A264),0)))</f>
        <v>0</v>
      </c>
      <c r="AF264" s="8" cm="1">
        <f t="array" ref="AF264">IF(A264="","",IF(COUNTIF('2) Income'!$D$13:$D$32,"Every 4 Weeks")=0,0,SUMPRODUCT(--(IFERROR(MOD(A264-'2) Income'!$F$13:$F$32,28),1)=0),--('2) Income'!$D$13:$D$32="Every 4 Weeks"),--('2) Income'!$F$13:$F$32&lt;=A264),'2) Income'!$E$13:$E$32)))</f>
        <v>0</v>
      </c>
      <c r="AG264" s="8">
        <f>IF(A264="","",IF(COUNTIF('2) Income'!$D$13:$D$32,"Monthly")=0,0,IF(B264="N",SUMIFS('2) Income'!$E$13:$E$32,'2) Income'!$D$13:$D$32,"monthly",'2) Income'!$F$13:$F$32,"&lt;="&amp;$A264,'2) Income'!$I$13:$I$32,DAY(A264)),SUMIFS('2) Income'!$E$13:$E$32,'2) Income'!$D$13:$D$32,"monthly",'2) Income'!$F$13:$F$32,"&lt;="&amp;$A264,'2) Income'!$I$13:$I$32,"&gt;="&amp;DAY(A264)))))</f>
        <v>0</v>
      </c>
      <c r="AH264" s="8" cm="1">
        <f t="array" ref="AH264">IF(A264="","",IF(COUNTIF('2) Income'!$D$13:$D$32,"Yearly")=0,0,SUMPRODUCT(--('2) Income'!$D$13:$D$32="Yearly"),--('2) Income'!$F$13:$F$32&lt;=A264),IF(B264="N",--('2) Income'!$I$13:$I$32=DAY(A264)),--('2) Income'!$I$13:$I$32&gt;=DAY(A264))),--(IFERROR(MOD('2) Income'!$H$13:$H$32-MONTH(A264)+12,12),1)=0),'2) Income'!$E$13:$E$32)))</f>
        <v>0</v>
      </c>
      <c r="AI264" s="8">
        <f>IF(A264="","",IF(COUNTIF('2) Income'!$D$13:$D$32,"one-time")=0,0,SUMIFS('2) Income'!$E$13:$E$32,'2) Income'!$D$13:$D$32,"one-time",'2) Income'!$F$13:$F$32,"="&amp;$A264)))</f>
        <v>0</v>
      </c>
      <c r="AJ264" s="9">
        <f t="shared" si="21"/>
        <v>0</v>
      </c>
    </row>
    <row r="265" spans="1:36">
      <c r="A265" s="7">
        <f>IF(A264="","",IF(A264+1&lt;='1) Period'!$E$21,A264+1,""))</f>
        <v>45737</v>
      </c>
      <c r="B265" s="7" t="str">
        <f t="shared" si="22"/>
        <v>N</v>
      </c>
      <c r="C265" t="str">
        <f t="shared" si="23"/>
        <v>F</v>
      </c>
      <c r="D265" s="8">
        <f>IF(A265="","",IF(TEXT(A265,"dddd")='4) Happy Money'!$E$23,WAllowance,0))</f>
        <v>0</v>
      </c>
      <c r="E265" s="8">
        <f>IF(A265="","",IF(B265="N",SUMIF(TMonthly[Day of the Month],DAY(A265),TMonthly[Amount]),SUMIF(TMonthly[Day of the Month],"&gt;="&amp;DAY(A265),TMonthly[Amount])))</f>
        <v>0</v>
      </c>
      <c r="F265" s="8" cm="1">
        <f t="array" ref="F265">IF(A265="","",SUMPRODUCT(--(TYearly[Due Date]&lt;=A265),IF(B265="N",--(TYearly[Day]=DAY(A265)),--(TYearly[Day]&gt;=DAY(A265))),--(IFERROR(MOD(TYearly[Month]-MONTH(A265)+12,12),1)=0),TYearly[Amount]))</f>
        <v>0</v>
      </c>
      <c r="G265" s="8">
        <f>IF(A265="","",SUMIF(TOneTime[Due Date],A265,TOneTime[Amount]))</f>
        <v>0</v>
      </c>
      <c r="H265" s="8" cm="1">
        <f t="array" ref="H265">IF(A265="","",IF(COUNTIF(TOther[Frequency],$H$1)=0,0,SUMPRODUCT(--(IFERROR(MOD(A265-TOther[Start Date],7),1)=0),--(TOther[Frequency]=$H$1),--(TOther[Start Date]&lt;=A265),--(TOther[End Date Calc]&gt;=A265),TOther[Amount])))</f>
        <v>0</v>
      </c>
      <c r="I265" s="8" cm="1">
        <f t="array" ref="I265">IF(A265="","",IF(COUNTIF(TOther[Frequency],$I$1)=0,0,SUMPRODUCT(--(IFERROR(MOD(A265-TOther[Start Date],14),1)=0),--(TOther[Frequency]=$I$1),--(TOther[Start Date]&lt;=A265),--(TOther[End Date Calc]&gt;=A265),TOther[Amount])))</f>
        <v>0</v>
      </c>
      <c r="J265" s="8">
        <f>IF(A265="","",IF(COUNTIF(TOther[Frequency],$J$1)=0,0,IF(OR(DAY(A265)=1,DAY(A265)=15),SUMIFS(TOther[Amount],TOther[Frequency],$J$1,TOther[Start Date],"&lt;="&amp;$A265,TOther[End Date Calc],"&gt;="&amp;A265),0)))</f>
        <v>0</v>
      </c>
      <c r="K265" s="8">
        <f>IF(A265="","",IF(COUNTIF(TOther[Frequency],$K$1)=0,0,IF(A265=(A265-DAY(A265)+1+2*7-WEEKDAY(A265-DAY(A265)+8-4,1)),SUMIFS(TOther[Amount],TOther[Frequency],$K$1,TOther[Start Date],"&lt;="&amp;$A265,TOther[End Date Calc],"&gt;="&amp;A265),0)))</f>
        <v>0</v>
      </c>
      <c r="L265" s="8">
        <f>IF(A265="","",IF(COUNTIF(TOther[Frequency],$L$1)=0,0,IF(A265=(A265-DAY(A265)+1+3*7-WEEKDAY(A265-DAY(A265)+8-4,1)),SUMIFS(TOther[Amount],TOther[Frequency],$L$1,TOther[Start Date],"&lt;="&amp;$A265,TOther[End Date Calc],"&gt;="&amp;A265),0)))</f>
        <v>0</v>
      </c>
      <c r="M265" s="8">
        <f>IF(A265="","",IF(COUNTIF(TOther[Frequency],$M$1)=0,0,IF(A265=(A265-DAY(A265)+1+4*7-WEEKDAY(A265-DAY(A265)+8-4,1)),SUMIFS(TOther[Amount],TOther[Frequency],$M$1,TOther[Start Date],"&lt;="&amp;$A265,TOther[End Date Calc],"&gt;="&amp;A265),0)))</f>
        <v>0</v>
      </c>
      <c r="N265" s="8" cm="1">
        <f t="array" ref="N265">IF(A265="","",IF(COUNTIF(TOther[Frequency],$N$1)=0,0,SUMPRODUCT(--(IFERROR(MOD(A265-TOther[Start Date],28),1)=0),--(TOther[Frequency]=$N$1),--(TOther[Start Date]&lt;=A265),--(TOther[End Date Calc]&gt;=A265),TOther[Amount])))</f>
        <v>0</v>
      </c>
      <c r="O265" s="8" cm="1">
        <f t="array" ref="O265">IF(A265="","",IF(COUNTIF(TOther[Frequency],$O$1)=0,0,SUMPRODUCT(--(IFERROR(MOD(A265-TOther[Start Date],42),1)=0),--(TOther[Frequency]=$O$1),--(TOther[Start Date]&lt;=A265),--(TOther[End Date Calc]&gt;=A265),TOther[Amount])))</f>
        <v>0</v>
      </c>
      <c r="P265" s="8" cm="1">
        <f t="array" ref="P265">IF(A265="","",IF(COUNTIF(TOther[Frequency],$P$1)=0,0,SUMPRODUCT(--(IFERROR(MOD(A265-TOther[Start Date],56),1)=0),--(TOther[Frequency]=$P$1),--(TOther[Start Date]&lt;=A265),--(TOther[End Date Calc]&gt;=A265),TOther[Amount])))</f>
        <v>0</v>
      </c>
      <c r="Q265" s="8">
        <f>IF(A265="","",IF(COUNTIF(TOther[Frequency],$Q$1)=0,0,IF(B265="N",SUMIFS(TOther[Amount],TOther[Frequency],$Q$1,TOther[Start Date],"&lt;="&amp;$A265,TOther[End Date Calc],"&gt;="&amp;A265,TOther[Start Day],DAY(A265)),SUMIFS(TOther[Amount],TOther[Frequency],$Q$1,TOther[Start Date],"&lt;="&amp;$A265,TOther[End Date Calc],"&gt;="&amp;A265,TOther[Start Day],"&gt;="&amp;DAY(A265)))))</f>
        <v>0</v>
      </c>
      <c r="R265" s="8" cm="1">
        <f t="array" ref="R265">IF(A265="","",IF(COUNTIF(TOther[Frequency],R$1)=0,0,SUMPRODUCT(--(TOther[Frequency]=R$1),--(TOther[Start Date]&lt;=A265),--(TOther[End Date Calc]&gt;=A265),IF(B265="N",--(TOther[Start Day]=DAY(A265)),--(TOther[Start Day]&gt;=DAY(A265))),--(IFERROR(MOD(TOther[Start Month]-MONTH(A265)+2,2),1)=0),TOther[Amount])))</f>
        <v>0</v>
      </c>
      <c r="S265" s="8" cm="1">
        <f t="array" ref="S265">IF(A265="","",IF(COUNTIF(TOther[Frequency],S$1)=0,0,SUMPRODUCT(--(TOther[Frequency]=S$1),--(TOther[Start Date]&lt;=A265),--(TOther[End Date Calc]&gt;=A265),IF(B265="N",--(TOther[Start Day]=DAY(A265)),--(TOther[Start Day]&gt;=DAY(A265))),--(IFERROR(MOD(TOther[Start Month]-MONTH(A265)+3,3),1)=0),TOther[Amount])))</f>
        <v>0</v>
      </c>
      <c r="T265" s="8" cm="1">
        <f t="array" ref="T265">IF($A265="","",IF(COUNTIF(TOther[Frequency],T$1)=0,0,SUMPRODUCT(--(TOther[Frequency]=T$1),--(TOther[Start Date]&lt;=$A265),--(TOther[End Date Calc]&gt;=$A265),IF($B265="N",--(TOther[Start Day]=DAY($A265)),--(TOther[Start Day]&gt;=DAY($A265))),--(IFERROR(MOD(TOther[Start Month]-MONTH($A265)+4,4),1)=0),TOther[Amount])))</f>
        <v>0</v>
      </c>
      <c r="U265" s="8" cm="1">
        <f t="array" ref="U265">IF(A265="","",IF(COUNTIF(TOther[Frequency],$U$1)=0,0,SUMPRODUCT(--(TOther[Frequency]=$U$1),--(TOther[Start Date]&lt;=A265),--(TOther[End Date Calc]&gt;=A265),IF(B265="N",--(TOther[Start Day]=DAY(A265)),--(TOther[Start Day]&gt;=DAY(A265))),--(IFERROR(MOD(TOther[Start Month]-MONTH(A265)+6,6),1)=0),TOther[Amount])))</f>
        <v>0</v>
      </c>
      <c r="V265" s="8" cm="1">
        <f t="array" ref="V265">IF(A265="","",IF(COUNTIF(TOther[Frequency],$V$1)=0,0,SUMPRODUCT(--(TOther[Frequency]=$V$1),--(TOther[Start Date]&lt;=A265),--(TOther[End Date Calc]&gt;=A265),IF(B265="N",--(TOther[Start Day]=DAY(A265)),--(TOther[Start Day]&gt;=DAY(A265))),--(IFERROR(MOD(TOther[Start Month]-MONTH(A265)+12,12),1)=0),TOther[Amount])))</f>
        <v>0</v>
      </c>
      <c r="W265" s="8">
        <f>IF(A265="","",SUMIFS(TOther[Amount],TOther[Start Date],A265,TOther[Frequency],$W$1))</f>
        <v>0</v>
      </c>
      <c r="X265" s="9">
        <f t="shared" si="20"/>
        <v>0</v>
      </c>
      <c r="Y265" s="9">
        <f t="shared" si="24"/>
        <v>0</v>
      </c>
      <c r="Z265" s="8" cm="1">
        <f t="array" ref="Z265">IF(A265="","",IF(COUNTIF('2) Income'!$D$13:$D$32,"Weekly")=0,0,SUMPRODUCT(--(IFERROR(MOD(A265-'2) Income'!$F$13:$F$32,7),1)=0),--('2) Income'!$D$13:$D$32="Weekly"),--('2) Income'!$F$13:$F$32&lt;=A265),'2) Income'!$E$13:$E$32)))</f>
        <v>0</v>
      </c>
      <c r="AA265" s="8" cm="1">
        <f t="array" ref="AA265">IF(A265="","",IF(COUNTIF('2) Income'!$D$13:$D$32,"Every Other Week")=0,0,SUMPRODUCT(--(IFERROR(MOD(A265-'2) Income'!$F$13:$F$32,14),1)=0),--('2) Income'!$D$13:$D$32="Every Other Week"),--('2) Income'!$F$13:$F$32&lt;=A265),'2) Income'!$E$13:$E$32)))</f>
        <v>0</v>
      </c>
      <c r="AB265" s="8">
        <f>IF(A265="","",IF(COUNTIF('2) Income'!$D$13:$D$32,"1st and 15th")=0,0,IF(OR(DAY(A265)=1,DAY(A265)=15),SUMIFS('2) Income'!$E$13:$E$32,'2) Income'!$D$13:$D$32,"1st and 15th",'2) Income'!$F$13:$F$32,"&lt;="&amp;$A265),0)))</f>
        <v>0</v>
      </c>
      <c r="AC265" s="8">
        <f>IF(A265="","",IF(COUNTIF('2) Income'!$D$13:$D$32,"2nd Wednesday")=0,0,IF(A265=(A265-DAY(A265)+1+2*7-WEEKDAY(A265-DAY(A265)+8-4,1)),SUMIFS('2) Income'!$E$13:$E$32,'2) Income'!$D$13:$D$32,"2nd Wednesday",'2) Income'!$F$13:$F$32,"&lt;="&amp;$A265),0)))</f>
        <v>0</v>
      </c>
      <c r="AD265" s="8">
        <f>IF(A265="","",IF(COUNTIF('2) Income'!$D$13:$D$32,"3rd Wednesday")=0,0,IF(A265=(A265-DAY(A265)+1+3*7-WEEKDAY(A265-DAY(A265)+8-4,1)),SUMIFS('2) Income'!$E$13:$E$32,'2) Income'!$D$13:$D$32,"3rd Wednesday",'2) Income'!$F$13:$F$32,"&lt;="&amp;$A265),0)))</f>
        <v>0</v>
      </c>
      <c r="AE265" s="8">
        <f>IF(A265="","",IF(COUNTIF('2) Income'!$D$13:$D$32,"4th Wednesday")=0,0,IF(A265=(A265-DAY(A265)+1+4*7-WEEKDAY(A265-DAY(A265)+8-4,1)),SUMIFS('2) Income'!$E$13:$E$32,'2) Income'!$D$13:$D$32,"4th Wednesday",'2) Income'!$F$13:$F$32,"&lt;="&amp;$A265),0)))</f>
        <v>0</v>
      </c>
      <c r="AF265" s="8" cm="1">
        <f t="array" ref="AF265">IF(A265="","",IF(COUNTIF('2) Income'!$D$13:$D$32,"Every 4 Weeks")=0,0,SUMPRODUCT(--(IFERROR(MOD(A265-'2) Income'!$F$13:$F$32,28),1)=0),--('2) Income'!$D$13:$D$32="Every 4 Weeks"),--('2) Income'!$F$13:$F$32&lt;=A265),'2) Income'!$E$13:$E$32)))</f>
        <v>0</v>
      </c>
      <c r="AG265" s="8">
        <f>IF(A265="","",IF(COUNTIF('2) Income'!$D$13:$D$32,"Monthly")=0,0,IF(B265="N",SUMIFS('2) Income'!$E$13:$E$32,'2) Income'!$D$13:$D$32,"monthly",'2) Income'!$F$13:$F$32,"&lt;="&amp;$A265,'2) Income'!$I$13:$I$32,DAY(A265)),SUMIFS('2) Income'!$E$13:$E$32,'2) Income'!$D$13:$D$32,"monthly",'2) Income'!$F$13:$F$32,"&lt;="&amp;$A265,'2) Income'!$I$13:$I$32,"&gt;="&amp;DAY(A265)))))</f>
        <v>0</v>
      </c>
      <c r="AH265" s="8" cm="1">
        <f t="array" ref="AH265">IF(A265="","",IF(COUNTIF('2) Income'!$D$13:$D$32,"Yearly")=0,0,SUMPRODUCT(--('2) Income'!$D$13:$D$32="Yearly"),--('2) Income'!$F$13:$F$32&lt;=A265),IF(B265="N",--('2) Income'!$I$13:$I$32=DAY(A265)),--('2) Income'!$I$13:$I$32&gt;=DAY(A265))),--(IFERROR(MOD('2) Income'!$H$13:$H$32-MONTH(A265)+12,12),1)=0),'2) Income'!$E$13:$E$32)))</f>
        <v>0</v>
      </c>
      <c r="AI265" s="8">
        <f>IF(A265="","",IF(COUNTIF('2) Income'!$D$13:$D$32,"one-time")=0,0,SUMIFS('2) Income'!$E$13:$E$32,'2) Income'!$D$13:$D$32,"one-time",'2) Income'!$F$13:$F$32,"="&amp;$A265)))</f>
        <v>0</v>
      </c>
      <c r="AJ265" s="9">
        <f t="shared" si="21"/>
        <v>0</v>
      </c>
    </row>
    <row r="266" spans="1:36">
      <c r="A266" s="7">
        <f>IF(A265="","",IF(A265+1&lt;='1) Period'!$E$21,A265+1,""))</f>
        <v>45738</v>
      </c>
      <c r="B266" s="7" t="str">
        <f t="shared" si="22"/>
        <v>N</v>
      </c>
      <c r="C266" t="str">
        <f t="shared" si="23"/>
        <v>Y</v>
      </c>
      <c r="D266" s="8">
        <f>IF(A266="","",IF(TEXT(A266,"dddd")='4) Happy Money'!$E$23,WAllowance,0))</f>
        <v>0</v>
      </c>
      <c r="E266" s="8">
        <f>IF(A266="","",IF(B266="N",SUMIF(TMonthly[Day of the Month],DAY(A266),TMonthly[Amount]),SUMIF(TMonthly[Day of the Month],"&gt;="&amp;DAY(A266),TMonthly[Amount])))</f>
        <v>0</v>
      </c>
      <c r="F266" s="8" cm="1">
        <f t="array" ref="F266">IF(A266="","",SUMPRODUCT(--(TYearly[Due Date]&lt;=A266),IF(B266="N",--(TYearly[Day]=DAY(A266)),--(TYearly[Day]&gt;=DAY(A266))),--(IFERROR(MOD(TYearly[Month]-MONTH(A266)+12,12),1)=0),TYearly[Amount]))</f>
        <v>0</v>
      </c>
      <c r="G266" s="8">
        <f>IF(A266="","",SUMIF(TOneTime[Due Date],A266,TOneTime[Amount]))</f>
        <v>0</v>
      </c>
      <c r="H266" s="8" cm="1">
        <f t="array" ref="H266">IF(A266="","",IF(COUNTIF(TOther[Frequency],$H$1)=0,0,SUMPRODUCT(--(IFERROR(MOD(A266-TOther[Start Date],7),1)=0),--(TOther[Frequency]=$H$1),--(TOther[Start Date]&lt;=A266),--(TOther[End Date Calc]&gt;=A266),TOther[Amount])))</f>
        <v>0</v>
      </c>
      <c r="I266" s="8" cm="1">
        <f t="array" ref="I266">IF(A266="","",IF(COUNTIF(TOther[Frequency],$I$1)=0,0,SUMPRODUCT(--(IFERROR(MOD(A266-TOther[Start Date],14),1)=0),--(TOther[Frequency]=$I$1),--(TOther[Start Date]&lt;=A266),--(TOther[End Date Calc]&gt;=A266),TOther[Amount])))</f>
        <v>0</v>
      </c>
      <c r="J266" s="8">
        <f>IF(A266="","",IF(COUNTIF(TOther[Frequency],$J$1)=0,0,IF(OR(DAY(A266)=1,DAY(A266)=15),SUMIFS(TOther[Amount],TOther[Frequency],$J$1,TOther[Start Date],"&lt;="&amp;$A266,TOther[End Date Calc],"&gt;="&amp;A266),0)))</f>
        <v>0</v>
      </c>
      <c r="K266" s="8">
        <f>IF(A266="","",IF(COUNTIF(TOther[Frequency],$K$1)=0,0,IF(A266=(A266-DAY(A266)+1+2*7-WEEKDAY(A266-DAY(A266)+8-4,1)),SUMIFS(TOther[Amount],TOther[Frequency],$K$1,TOther[Start Date],"&lt;="&amp;$A266,TOther[End Date Calc],"&gt;="&amp;A266),0)))</f>
        <v>0</v>
      </c>
      <c r="L266" s="8">
        <f>IF(A266="","",IF(COUNTIF(TOther[Frequency],$L$1)=0,0,IF(A266=(A266-DAY(A266)+1+3*7-WEEKDAY(A266-DAY(A266)+8-4,1)),SUMIFS(TOther[Amount],TOther[Frequency],$L$1,TOther[Start Date],"&lt;="&amp;$A266,TOther[End Date Calc],"&gt;="&amp;A266),0)))</f>
        <v>0</v>
      </c>
      <c r="M266" s="8">
        <f>IF(A266="","",IF(COUNTIF(TOther[Frequency],$M$1)=0,0,IF(A266=(A266-DAY(A266)+1+4*7-WEEKDAY(A266-DAY(A266)+8-4,1)),SUMIFS(TOther[Amount],TOther[Frequency],$M$1,TOther[Start Date],"&lt;="&amp;$A266,TOther[End Date Calc],"&gt;="&amp;A266),0)))</f>
        <v>0</v>
      </c>
      <c r="N266" s="8" cm="1">
        <f t="array" ref="N266">IF(A266="","",IF(COUNTIF(TOther[Frequency],$N$1)=0,0,SUMPRODUCT(--(IFERROR(MOD(A266-TOther[Start Date],28),1)=0),--(TOther[Frequency]=$N$1),--(TOther[Start Date]&lt;=A266),--(TOther[End Date Calc]&gt;=A266),TOther[Amount])))</f>
        <v>0</v>
      </c>
      <c r="O266" s="8" cm="1">
        <f t="array" ref="O266">IF(A266="","",IF(COUNTIF(TOther[Frequency],$O$1)=0,0,SUMPRODUCT(--(IFERROR(MOD(A266-TOther[Start Date],42),1)=0),--(TOther[Frequency]=$O$1),--(TOther[Start Date]&lt;=A266),--(TOther[End Date Calc]&gt;=A266),TOther[Amount])))</f>
        <v>0</v>
      </c>
      <c r="P266" s="8" cm="1">
        <f t="array" ref="P266">IF(A266="","",IF(COUNTIF(TOther[Frequency],$P$1)=0,0,SUMPRODUCT(--(IFERROR(MOD(A266-TOther[Start Date],56),1)=0),--(TOther[Frequency]=$P$1),--(TOther[Start Date]&lt;=A266),--(TOther[End Date Calc]&gt;=A266),TOther[Amount])))</f>
        <v>0</v>
      </c>
      <c r="Q266" s="8">
        <f>IF(A266="","",IF(COUNTIF(TOther[Frequency],$Q$1)=0,0,IF(B266="N",SUMIFS(TOther[Amount],TOther[Frequency],$Q$1,TOther[Start Date],"&lt;="&amp;$A266,TOther[End Date Calc],"&gt;="&amp;A266,TOther[Start Day],DAY(A266)),SUMIFS(TOther[Amount],TOther[Frequency],$Q$1,TOther[Start Date],"&lt;="&amp;$A266,TOther[End Date Calc],"&gt;="&amp;A266,TOther[Start Day],"&gt;="&amp;DAY(A266)))))</f>
        <v>0</v>
      </c>
      <c r="R266" s="8" cm="1">
        <f t="array" ref="R266">IF(A266="","",IF(COUNTIF(TOther[Frequency],R$1)=0,0,SUMPRODUCT(--(TOther[Frequency]=R$1),--(TOther[Start Date]&lt;=A266),--(TOther[End Date Calc]&gt;=A266),IF(B266="N",--(TOther[Start Day]=DAY(A266)),--(TOther[Start Day]&gt;=DAY(A266))),--(IFERROR(MOD(TOther[Start Month]-MONTH(A266)+2,2),1)=0),TOther[Amount])))</f>
        <v>0</v>
      </c>
      <c r="S266" s="8" cm="1">
        <f t="array" ref="S266">IF(A266="","",IF(COUNTIF(TOther[Frequency],S$1)=0,0,SUMPRODUCT(--(TOther[Frequency]=S$1),--(TOther[Start Date]&lt;=A266),--(TOther[End Date Calc]&gt;=A266),IF(B266="N",--(TOther[Start Day]=DAY(A266)),--(TOther[Start Day]&gt;=DAY(A266))),--(IFERROR(MOD(TOther[Start Month]-MONTH(A266)+3,3),1)=0),TOther[Amount])))</f>
        <v>0</v>
      </c>
      <c r="T266" s="8" cm="1">
        <f t="array" ref="T266">IF($A266="","",IF(COUNTIF(TOther[Frequency],T$1)=0,0,SUMPRODUCT(--(TOther[Frequency]=T$1),--(TOther[Start Date]&lt;=$A266),--(TOther[End Date Calc]&gt;=$A266),IF($B266="N",--(TOther[Start Day]=DAY($A266)),--(TOther[Start Day]&gt;=DAY($A266))),--(IFERROR(MOD(TOther[Start Month]-MONTH($A266)+4,4),1)=0),TOther[Amount])))</f>
        <v>0</v>
      </c>
      <c r="U266" s="8" cm="1">
        <f t="array" ref="U266">IF(A266="","",IF(COUNTIF(TOther[Frequency],$U$1)=0,0,SUMPRODUCT(--(TOther[Frequency]=$U$1),--(TOther[Start Date]&lt;=A266),--(TOther[End Date Calc]&gt;=A266),IF(B266="N",--(TOther[Start Day]=DAY(A266)),--(TOther[Start Day]&gt;=DAY(A266))),--(IFERROR(MOD(TOther[Start Month]-MONTH(A266)+6,6),1)=0),TOther[Amount])))</f>
        <v>0</v>
      </c>
      <c r="V266" s="8" cm="1">
        <f t="array" ref="V266">IF(A266="","",IF(COUNTIF(TOther[Frequency],$V$1)=0,0,SUMPRODUCT(--(TOther[Frequency]=$V$1),--(TOther[Start Date]&lt;=A266),--(TOther[End Date Calc]&gt;=A266),IF(B266="N",--(TOther[Start Day]=DAY(A266)),--(TOther[Start Day]&gt;=DAY(A266))),--(IFERROR(MOD(TOther[Start Month]-MONTH(A266)+12,12),1)=0),TOther[Amount])))</f>
        <v>0</v>
      </c>
      <c r="W266" s="8">
        <f>IF(A266="","",SUMIFS(TOther[Amount],TOther[Start Date],A266,TOther[Frequency],$W$1))</f>
        <v>0</v>
      </c>
      <c r="X266" s="9">
        <f t="shared" si="20"/>
        <v>0</v>
      </c>
      <c r="Y266" s="9">
        <f t="shared" si="24"/>
        <v>0</v>
      </c>
      <c r="Z266" s="8" cm="1">
        <f t="array" ref="Z266">IF(A266="","",IF(COUNTIF('2) Income'!$D$13:$D$32,"Weekly")=0,0,SUMPRODUCT(--(IFERROR(MOD(A266-'2) Income'!$F$13:$F$32,7),1)=0),--('2) Income'!$D$13:$D$32="Weekly"),--('2) Income'!$F$13:$F$32&lt;=A266),'2) Income'!$E$13:$E$32)))</f>
        <v>0</v>
      </c>
      <c r="AA266" s="8" cm="1">
        <f t="array" ref="AA266">IF(A266="","",IF(COUNTIF('2) Income'!$D$13:$D$32,"Every Other Week")=0,0,SUMPRODUCT(--(IFERROR(MOD(A266-'2) Income'!$F$13:$F$32,14),1)=0),--('2) Income'!$D$13:$D$32="Every Other Week"),--('2) Income'!$F$13:$F$32&lt;=A266),'2) Income'!$E$13:$E$32)))</f>
        <v>0</v>
      </c>
      <c r="AB266" s="8">
        <f>IF(A266="","",IF(COUNTIF('2) Income'!$D$13:$D$32,"1st and 15th")=0,0,IF(OR(DAY(A266)=1,DAY(A266)=15),SUMIFS('2) Income'!$E$13:$E$32,'2) Income'!$D$13:$D$32,"1st and 15th",'2) Income'!$F$13:$F$32,"&lt;="&amp;$A266),0)))</f>
        <v>0</v>
      </c>
      <c r="AC266" s="8">
        <f>IF(A266="","",IF(COUNTIF('2) Income'!$D$13:$D$32,"2nd Wednesday")=0,0,IF(A266=(A266-DAY(A266)+1+2*7-WEEKDAY(A266-DAY(A266)+8-4,1)),SUMIFS('2) Income'!$E$13:$E$32,'2) Income'!$D$13:$D$32,"2nd Wednesday",'2) Income'!$F$13:$F$32,"&lt;="&amp;$A266),0)))</f>
        <v>0</v>
      </c>
      <c r="AD266" s="8">
        <f>IF(A266="","",IF(COUNTIF('2) Income'!$D$13:$D$32,"3rd Wednesday")=0,0,IF(A266=(A266-DAY(A266)+1+3*7-WEEKDAY(A266-DAY(A266)+8-4,1)),SUMIFS('2) Income'!$E$13:$E$32,'2) Income'!$D$13:$D$32,"3rd Wednesday",'2) Income'!$F$13:$F$32,"&lt;="&amp;$A266),0)))</f>
        <v>0</v>
      </c>
      <c r="AE266" s="8">
        <f>IF(A266="","",IF(COUNTIF('2) Income'!$D$13:$D$32,"4th Wednesday")=0,0,IF(A266=(A266-DAY(A266)+1+4*7-WEEKDAY(A266-DAY(A266)+8-4,1)),SUMIFS('2) Income'!$E$13:$E$32,'2) Income'!$D$13:$D$32,"4th Wednesday",'2) Income'!$F$13:$F$32,"&lt;="&amp;$A266),0)))</f>
        <v>0</v>
      </c>
      <c r="AF266" s="8" cm="1">
        <f t="array" ref="AF266">IF(A266="","",IF(COUNTIF('2) Income'!$D$13:$D$32,"Every 4 Weeks")=0,0,SUMPRODUCT(--(IFERROR(MOD(A266-'2) Income'!$F$13:$F$32,28),1)=0),--('2) Income'!$D$13:$D$32="Every 4 Weeks"),--('2) Income'!$F$13:$F$32&lt;=A266),'2) Income'!$E$13:$E$32)))</f>
        <v>0</v>
      </c>
      <c r="AG266" s="8">
        <f>IF(A266="","",IF(COUNTIF('2) Income'!$D$13:$D$32,"Monthly")=0,0,IF(B266="N",SUMIFS('2) Income'!$E$13:$E$32,'2) Income'!$D$13:$D$32,"monthly",'2) Income'!$F$13:$F$32,"&lt;="&amp;$A266,'2) Income'!$I$13:$I$32,DAY(A266)),SUMIFS('2) Income'!$E$13:$E$32,'2) Income'!$D$13:$D$32,"monthly",'2) Income'!$F$13:$F$32,"&lt;="&amp;$A266,'2) Income'!$I$13:$I$32,"&gt;="&amp;DAY(A266)))))</f>
        <v>0</v>
      </c>
      <c r="AH266" s="8" cm="1">
        <f t="array" ref="AH266">IF(A266="","",IF(COUNTIF('2) Income'!$D$13:$D$32,"Yearly")=0,0,SUMPRODUCT(--('2) Income'!$D$13:$D$32="Yearly"),--('2) Income'!$F$13:$F$32&lt;=A266),IF(B266="N",--('2) Income'!$I$13:$I$32=DAY(A266)),--('2) Income'!$I$13:$I$32&gt;=DAY(A266))),--(IFERROR(MOD('2) Income'!$H$13:$H$32-MONTH(A266)+12,12),1)=0),'2) Income'!$E$13:$E$32)))</f>
        <v>0</v>
      </c>
      <c r="AI266" s="8">
        <f>IF(A266="","",IF(COUNTIF('2) Income'!$D$13:$D$32,"one-time")=0,0,SUMIFS('2) Income'!$E$13:$E$32,'2) Income'!$D$13:$D$32,"one-time",'2) Income'!$F$13:$F$32,"="&amp;$A266)))</f>
        <v>0</v>
      </c>
      <c r="AJ266" s="9">
        <f t="shared" si="21"/>
        <v>0</v>
      </c>
    </row>
    <row r="267" spans="1:36">
      <c r="A267" s="7">
        <f>IF(A266="","",IF(A266+1&lt;='1) Period'!$E$21,A266+1,""))</f>
        <v>45739</v>
      </c>
      <c r="B267" s="7" t="str">
        <f t="shared" si="22"/>
        <v>N</v>
      </c>
      <c r="C267" t="str">
        <f t="shared" si="23"/>
        <v>Y</v>
      </c>
      <c r="D267" s="8">
        <f>IF(A267="","",IF(TEXT(A267,"dddd")='4) Happy Money'!$E$23,WAllowance,0))</f>
        <v>0</v>
      </c>
      <c r="E267" s="8">
        <f>IF(A267="","",IF(B267="N",SUMIF(TMonthly[Day of the Month],DAY(A267),TMonthly[Amount]),SUMIF(TMonthly[Day of the Month],"&gt;="&amp;DAY(A267),TMonthly[Amount])))</f>
        <v>0</v>
      </c>
      <c r="F267" s="8" cm="1">
        <f t="array" ref="F267">IF(A267="","",SUMPRODUCT(--(TYearly[Due Date]&lt;=A267),IF(B267="N",--(TYearly[Day]=DAY(A267)),--(TYearly[Day]&gt;=DAY(A267))),--(IFERROR(MOD(TYearly[Month]-MONTH(A267)+12,12),1)=0),TYearly[Amount]))</f>
        <v>0</v>
      </c>
      <c r="G267" s="8">
        <f>IF(A267="","",SUMIF(TOneTime[Due Date],A267,TOneTime[Amount]))</f>
        <v>0</v>
      </c>
      <c r="H267" s="8" cm="1">
        <f t="array" ref="H267">IF(A267="","",IF(COUNTIF(TOther[Frequency],$H$1)=0,0,SUMPRODUCT(--(IFERROR(MOD(A267-TOther[Start Date],7),1)=0),--(TOther[Frequency]=$H$1),--(TOther[Start Date]&lt;=A267),--(TOther[End Date Calc]&gt;=A267),TOther[Amount])))</f>
        <v>0</v>
      </c>
      <c r="I267" s="8" cm="1">
        <f t="array" ref="I267">IF(A267="","",IF(COUNTIF(TOther[Frequency],$I$1)=0,0,SUMPRODUCT(--(IFERROR(MOD(A267-TOther[Start Date],14),1)=0),--(TOther[Frequency]=$I$1),--(TOther[Start Date]&lt;=A267),--(TOther[End Date Calc]&gt;=A267),TOther[Amount])))</f>
        <v>0</v>
      </c>
      <c r="J267" s="8">
        <f>IF(A267="","",IF(COUNTIF(TOther[Frequency],$J$1)=0,0,IF(OR(DAY(A267)=1,DAY(A267)=15),SUMIFS(TOther[Amount],TOther[Frequency],$J$1,TOther[Start Date],"&lt;="&amp;$A267,TOther[End Date Calc],"&gt;="&amp;A267),0)))</f>
        <v>0</v>
      </c>
      <c r="K267" s="8">
        <f>IF(A267="","",IF(COUNTIF(TOther[Frequency],$K$1)=0,0,IF(A267=(A267-DAY(A267)+1+2*7-WEEKDAY(A267-DAY(A267)+8-4,1)),SUMIFS(TOther[Amount],TOther[Frequency],$K$1,TOther[Start Date],"&lt;="&amp;$A267,TOther[End Date Calc],"&gt;="&amp;A267),0)))</f>
        <v>0</v>
      </c>
      <c r="L267" s="8">
        <f>IF(A267="","",IF(COUNTIF(TOther[Frequency],$L$1)=0,0,IF(A267=(A267-DAY(A267)+1+3*7-WEEKDAY(A267-DAY(A267)+8-4,1)),SUMIFS(TOther[Amount],TOther[Frequency],$L$1,TOther[Start Date],"&lt;="&amp;$A267,TOther[End Date Calc],"&gt;="&amp;A267),0)))</f>
        <v>0</v>
      </c>
      <c r="M267" s="8">
        <f>IF(A267="","",IF(COUNTIF(TOther[Frequency],$M$1)=0,0,IF(A267=(A267-DAY(A267)+1+4*7-WEEKDAY(A267-DAY(A267)+8-4,1)),SUMIFS(TOther[Amount],TOther[Frequency],$M$1,TOther[Start Date],"&lt;="&amp;$A267,TOther[End Date Calc],"&gt;="&amp;A267),0)))</f>
        <v>0</v>
      </c>
      <c r="N267" s="8" cm="1">
        <f t="array" ref="N267">IF(A267="","",IF(COUNTIF(TOther[Frequency],$N$1)=0,0,SUMPRODUCT(--(IFERROR(MOD(A267-TOther[Start Date],28),1)=0),--(TOther[Frequency]=$N$1),--(TOther[Start Date]&lt;=A267),--(TOther[End Date Calc]&gt;=A267),TOther[Amount])))</f>
        <v>0</v>
      </c>
      <c r="O267" s="8" cm="1">
        <f t="array" ref="O267">IF(A267="","",IF(COUNTIF(TOther[Frequency],$O$1)=0,0,SUMPRODUCT(--(IFERROR(MOD(A267-TOther[Start Date],42),1)=0),--(TOther[Frequency]=$O$1),--(TOther[Start Date]&lt;=A267),--(TOther[End Date Calc]&gt;=A267),TOther[Amount])))</f>
        <v>0</v>
      </c>
      <c r="P267" s="8" cm="1">
        <f t="array" ref="P267">IF(A267="","",IF(COUNTIF(TOther[Frequency],$P$1)=0,0,SUMPRODUCT(--(IFERROR(MOD(A267-TOther[Start Date],56),1)=0),--(TOther[Frequency]=$P$1),--(TOther[Start Date]&lt;=A267),--(TOther[End Date Calc]&gt;=A267),TOther[Amount])))</f>
        <v>0</v>
      </c>
      <c r="Q267" s="8">
        <f>IF(A267="","",IF(COUNTIF(TOther[Frequency],$Q$1)=0,0,IF(B267="N",SUMIFS(TOther[Amount],TOther[Frequency],$Q$1,TOther[Start Date],"&lt;="&amp;$A267,TOther[End Date Calc],"&gt;="&amp;A267,TOther[Start Day],DAY(A267)),SUMIFS(TOther[Amount],TOther[Frequency],$Q$1,TOther[Start Date],"&lt;="&amp;$A267,TOther[End Date Calc],"&gt;="&amp;A267,TOther[Start Day],"&gt;="&amp;DAY(A267)))))</f>
        <v>0</v>
      </c>
      <c r="R267" s="8" cm="1">
        <f t="array" ref="R267">IF(A267="","",IF(COUNTIF(TOther[Frequency],R$1)=0,0,SUMPRODUCT(--(TOther[Frequency]=R$1),--(TOther[Start Date]&lt;=A267),--(TOther[End Date Calc]&gt;=A267),IF(B267="N",--(TOther[Start Day]=DAY(A267)),--(TOther[Start Day]&gt;=DAY(A267))),--(IFERROR(MOD(TOther[Start Month]-MONTH(A267)+2,2),1)=0),TOther[Amount])))</f>
        <v>0</v>
      </c>
      <c r="S267" s="8" cm="1">
        <f t="array" ref="S267">IF(A267="","",IF(COUNTIF(TOther[Frequency],S$1)=0,0,SUMPRODUCT(--(TOther[Frequency]=S$1),--(TOther[Start Date]&lt;=A267),--(TOther[End Date Calc]&gt;=A267),IF(B267="N",--(TOther[Start Day]=DAY(A267)),--(TOther[Start Day]&gt;=DAY(A267))),--(IFERROR(MOD(TOther[Start Month]-MONTH(A267)+3,3),1)=0),TOther[Amount])))</f>
        <v>0</v>
      </c>
      <c r="T267" s="8" cm="1">
        <f t="array" ref="T267">IF($A267="","",IF(COUNTIF(TOther[Frequency],T$1)=0,0,SUMPRODUCT(--(TOther[Frequency]=T$1),--(TOther[Start Date]&lt;=$A267),--(TOther[End Date Calc]&gt;=$A267),IF($B267="N",--(TOther[Start Day]=DAY($A267)),--(TOther[Start Day]&gt;=DAY($A267))),--(IFERROR(MOD(TOther[Start Month]-MONTH($A267)+4,4),1)=0),TOther[Amount])))</f>
        <v>0</v>
      </c>
      <c r="U267" s="8" cm="1">
        <f t="array" ref="U267">IF(A267="","",IF(COUNTIF(TOther[Frequency],$U$1)=0,0,SUMPRODUCT(--(TOther[Frequency]=$U$1),--(TOther[Start Date]&lt;=A267),--(TOther[End Date Calc]&gt;=A267),IF(B267="N",--(TOther[Start Day]=DAY(A267)),--(TOther[Start Day]&gt;=DAY(A267))),--(IFERROR(MOD(TOther[Start Month]-MONTH(A267)+6,6),1)=0),TOther[Amount])))</f>
        <v>0</v>
      </c>
      <c r="V267" s="8" cm="1">
        <f t="array" ref="V267">IF(A267="","",IF(COUNTIF(TOther[Frequency],$V$1)=0,0,SUMPRODUCT(--(TOther[Frequency]=$V$1),--(TOther[Start Date]&lt;=A267),--(TOther[End Date Calc]&gt;=A267),IF(B267="N",--(TOther[Start Day]=DAY(A267)),--(TOther[Start Day]&gt;=DAY(A267))),--(IFERROR(MOD(TOther[Start Month]-MONTH(A267)+12,12),1)=0),TOther[Amount])))</f>
        <v>0</v>
      </c>
      <c r="W267" s="8">
        <f>IF(A267="","",SUMIFS(TOther[Amount],TOther[Start Date],A267,TOther[Frequency],$W$1))</f>
        <v>0</v>
      </c>
      <c r="X267" s="9">
        <f t="shared" si="20"/>
        <v>0</v>
      </c>
      <c r="Y267" s="9">
        <f t="shared" si="24"/>
        <v>0</v>
      </c>
      <c r="Z267" s="8" cm="1">
        <f t="array" ref="Z267">IF(A267="","",IF(COUNTIF('2) Income'!$D$13:$D$32,"Weekly")=0,0,SUMPRODUCT(--(IFERROR(MOD(A267-'2) Income'!$F$13:$F$32,7),1)=0),--('2) Income'!$D$13:$D$32="Weekly"),--('2) Income'!$F$13:$F$32&lt;=A267),'2) Income'!$E$13:$E$32)))</f>
        <v>0</v>
      </c>
      <c r="AA267" s="8" cm="1">
        <f t="array" ref="AA267">IF(A267="","",IF(COUNTIF('2) Income'!$D$13:$D$32,"Every Other Week")=0,0,SUMPRODUCT(--(IFERROR(MOD(A267-'2) Income'!$F$13:$F$32,14),1)=0),--('2) Income'!$D$13:$D$32="Every Other Week"),--('2) Income'!$F$13:$F$32&lt;=A267),'2) Income'!$E$13:$E$32)))</f>
        <v>0</v>
      </c>
      <c r="AB267" s="8">
        <f>IF(A267="","",IF(COUNTIF('2) Income'!$D$13:$D$32,"1st and 15th")=0,0,IF(OR(DAY(A267)=1,DAY(A267)=15),SUMIFS('2) Income'!$E$13:$E$32,'2) Income'!$D$13:$D$32,"1st and 15th",'2) Income'!$F$13:$F$32,"&lt;="&amp;$A267),0)))</f>
        <v>0</v>
      </c>
      <c r="AC267" s="8">
        <f>IF(A267="","",IF(COUNTIF('2) Income'!$D$13:$D$32,"2nd Wednesday")=0,0,IF(A267=(A267-DAY(A267)+1+2*7-WEEKDAY(A267-DAY(A267)+8-4,1)),SUMIFS('2) Income'!$E$13:$E$32,'2) Income'!$D$13:$D$32,"2nd Wednesday",'2) Income'!$F$13:$F$32,"&lt;="&amp;$A267),0)))</f>
        <v>0</v>
      </c>
      <c r="AD267" s="8">
        <f>IF(A267="","",IF(COUNTIF('2) Income'!$D$13:$D$32,"3rd Wednesday")=0,0,IF(A267=(A267-DAY(A267)+1+3*7-WEEKDAY(A267-DAY(A267)+8-4,1)),SUMIFS('2) Income'!$E$13:$E$32,'2) Income'!$D$13:$D$32,"3rd Wednesday",'2) Income'!$F$13:$F$32,"&lt;="&amp;$A267),0)))</f>
        <v>0</v>
      </c>
      <c r="AE267" s="8">
        <f>IF(A267="","",IF(COUNTIF('2) Income'!$D$13:$D$32,"4th Wednesday")=0,0,IF(A267=(A267-DAY(A267)+1+4*7-WEEKDAY(A267-DAY(A267)+8-4,1)),SUMIFS('2) Income'!$E$13:$E$32,'2) Income'!$D$13:$D$32,"4th Wednesday",'2) Income'!$F$13:$F$32,"&lt;="&amp;$A267),0)))</f>
        <v>0</v>
      </c>
      <c r="AF267" s="8" cm="1">
        <f t="array" ref="AF267">IF(A267="","",IF(COUNTIF('2) Income'!$D$13:$D$32,"Every 4 Weeks")=0,0,SUMPRODUCT(--(IFERROR(MOD(A267-'2) Income'!$F$13:$F$32,28),1)=0),--('2) Income'!$D$13:$D$32="Every 4 Weeks"),--('2) Income'!$F$13:$F$32&lt;=A267),'2) Income'!$E$13:$E$32)))</f>
        <v>0</v>
      </c>
      <c r="AG267" s="8">
        <f>IF(A267="","",IF(COUNTIF('2) Income'!$D$13:$D$32,"Monthly")=0,0,IF(B267="N",SUMIFS('2) Income'!$E$13:$E$32,'2) Income'!$D$13:$D$32,"monthly",'2) Income'!$F$13:$F$32,"&lt;="&amp;$A267,'2) Income'!$I$13:$I$32,DAY(A267)),SUMIFS('2) Income'!$E$13:$E$32,'2) Income'!$D$13:$D$32,"monthly",'2) Income'!$F$13:$F$32,"&lt;="&amp;$A267,'2) Income'!$I$13:$I$32,"&gt;="&amp;DAY(A267)))))</f>
        <v>0</v>
      </c>
      <c r="AH267" s="8" cm="1">
        <f t="array" ref="AH267">IF(A267="","",IF(COUNTIF('2) Income'!$D$13:$D$32,"Yearly")=0,0,SUMPRODUCT(--('2) Income'!$D$13:$D$32="Yearly"),--('2) Income'!$F$13:$F$32&lt;=A267),IF(B267="N",--('2) Income'!$I$13:$I$32=DAY(A267)),--('2) Income'!$I$13:$I$32&gt;=DAY(A267))),--(IFERROR(MOD('2) Income'!$H$13:$H$32-MONTH(A267)+12,12),1)=0),'2) Income'!$E$13:$E$32)))</f>
        <v>0</v>
      </c>
      <c r="AI267" s="8">
        <f>IF(A267="","",IF(COUNTIF('2) Income'!$D$13:$D$32,"one-time")=0,0,SUMIFS('2) Income'!$E$13:$E$32,'2) Income'!$D$13:$D$32,"one-time",'2) Income'!$F$13:$F$32,"="&amp;$A267)))</f>
        <v>0</v>
      </c>
      <c r="AJ267" s="9">
        <f t="shared" si="21"/>
        <v>0</v>
      </c>
    </row>
    <row r="268" spans="1:36">
      <c r="A268" s="7">
        <f>IF(A267="","",IF(A267+1&lt;='1) Period'!$E$21,A267+1,""))</f>
        <v>45740</v>
      </c>
      <c r="B268" s="7" t="str">
        <f t="shared" si="22"/>
        <v>N</v>
      </c>
      <c r="C268" t="str">
        <f t="shared" si="23"/>
        <v>F</v>
      </c>
      <c r="D268" s="8">
        <f>IF(A268="","",IF(TEXT(A268,"dddd")='4) Happy Money'!$E$23,WAllowance,0))</f>
        <v>400</v>
      </c>
      <c r="E268" s="8">
        <f>IF(A268="","",IF(B268="N",SUMIF(TMonthly[Day of the Month],DAY(A268),TMonthly[Amount]),SUMIF(TMonthly[Day of the Month],"&gt;="&amp;DAY(A268),TMonthly[Amount])))</f>
        <v>0</v>
      </c>
      <c r="F268" s="8" cm="1">
        <f t="array" ref="F268">IF(A268="","",SUMPRODUCT(--(TYearly[Due Date]&lt;=A268),IF(B268="N",--(TYearly[Day]=DAY(A268)),--(TYearly[Day]&gt;=DAY(A268))),--(IFERROR(MOD(TYearly[Month]-MONTH(A268)+12,12),1)=0),TYearly[Amount]))</f>
        <v>0</v>
      </c>
      <c r="G268" s="8">
        <f>IF(A268="","",SUMIF(TOneTime[Due Date],A268,TOneTime[Amount]))</f>
        <v>0</v>
      </c>
      <c r="H268" s="8" cm="1">
        <f t="array" ref="H268">IF(A268="","",IF(COUNTIF(TOther[Frequency],$H$1)=0,0,SUMPRODUCT(--(IFERROR(MOD(A268-TOther[Start Date],7),1)=0),--(TOther[Frequency]=$H$1),--(TOther[Start Date]&lt;=A268),--(TOther[End Date Calc]&gt;=A268),TOther[Amount])))</f>
        <v>0</v>
      </c>
      <c r="I268" s="8" cm="1">
        <f t="array" ref="I268">IF(A268="","",IF(COUNTIF(TOther[Frequency],$I$1)=0,0,SUMPRODUCT(--(IFERROR(MOD(A268-TOther[Start Date],14),1)=0),--(TOther[Frequency]=$I$1),--(TOther[Start Date]&lt;=A268),--(TOther[End Date Calc]&gt;=A268),TOther[Amount])))</f>
        <v>0</v>
      </c>
      <c r="J268" s="8">
        <f>IF(A268="","",IF(COUNTIF(TOther[Frequency],$J$1)=0,0,IF(OR(DAY(A268)=1,DAY(A268)=15),SUMIFS(TOther[Amount],TOther[Frequency],$J$1,TOther[Start Date],"&lt;="&amp;$A268,TOther[End Date Calc],"&gt;="&amp;A268),0)))</f>
        <v>0</v>
      </c>
      <c r="K268" s="8">
        <f>IF(A268="","",IF(COUNTIF(TOther[Frequency],$K$1)=0,0,IF(A268=(A268-DAY(A268)+1+2*7-WEEKDAY(A268-DAY(A268)+8-4,1)),SUMIFS(TOther[Amount],TOther[Frequency],$K$1,TOther[Start Date],"&lt;="&amp;$A268,TOther[End Date Calc],"&gt;="&amp;A268),0)))</f>
        <v>0</v>
      </c>
      <c r="L268" s="8">
        <f>IF(A268="","",IF(COUNTIF(TOther[Frequency],$L$1)=0,0,IF(A268=(A268-DAY(A268)+1+3*7-WEEKDAY(A268-DAY(A268)+8-4,1)),SUMIFS(TOther[Amount],TOther[Frequency],$L$1,TOther[Start Date],"&lt;="&amp;$A268,TOther[End Date Calc],"&gt;="&amp;A268),0)))</f>
        <v>0</v>
      </c>
      <c r="M268" s="8">
        <f>IF(A268="","",IF(COUNTIF(TOther[Frequency],$M$1)=0,0,IF(A268=(A268-DAY(A268)+1+4*7-WEEKDAY(A268-DAY(A268)+8-4,1)),SUMIFS(TOther[Amount],TOther[Frequency],$M$1,TOther[Start Date],"&lt;="&amp;$A268,TOther[End Date Calc],"&gt;="&amp;A268),0)))</f>
        <v>0</v>
      </c>
      <c r="N268" s="8" cm="1">
        <f t="array" ref="N268">IF(A268="","",IF(COUNTIF(TOther[Frequency],$N$1)=0,0,SUMPRODUCT(--(IFERROR(MOD(A268-TOther[Start Date],28),1)=0),--(TOther[Frequency]=$N$1),--(TOther[Start Date]&lt;=A268),--(TOther[End Date Calc]&gt;=A268),TOther[Amount])))</f>
        <v>0</v>
      </c>
      <c r="O268" s="8" cm="1">
        <f t="array" ref="O268">IF(A268="","",IF(COUNTIF(TOther[Frequency],$O$1)=0,0,SUMPRODUCT(--(IFERROR(MOD(A268-TOther[Start Date],42),1)=0),--(TOther[Frequency]=$O$1),--(TOther[Start Date]&lt;=A268),--(TOther[End Date Calc]&gt;=A268),TOther[Amount])))</f>
        <v>0</v>
      </c>
      <c r="P268" s="8" cm="1">
        <f t="array" ref="P268">IF(A268="","",IF(COUNTIF(TOther[Frequency],$P$1)=0,0,SUMPRODUCT(--(IFERROR(MOD(A268-TOther[Start Date],56),1)=0),--(TOther[Frequency]=$P$1),--(TOther[Start Date]&lt;=A268),--(TOther[End Date Calc]&gt;=A268),TOther[Amount])))</f>
        <v>0</v>
      </c>
      <c r="Q268" s="8">
        <f>IF(A268="","",IF(COUNTIF(TOther[Frequency],$Q$1)=0,0,IF(B268="N",SUMIFS(TOther[Amount],TOther[Frequency],$Q$1,TOther[Start Date],"&lt;="&amp;$A268,TOther[End Date Calc],"&gt;="&amp;A268,TOther[Start Day],DAY(A268)),SUMIFS(TOther[Amount],TOther[Frequency],$Q$1,TOther[Start Date],"&lt;="&amp;$A268,TOther[End Date Calc],"&gt;="&amp;A268,TOther[Start Day],"&gt;="&amp;DAY(A268)))))</f>
        <v>0</v>
      </c>
      <c r="R268" s="8" cm="1">
        <f t="array" ref="R268">IF(A268="","",IF(COUNTIF(TOther[Frequency],R$1)=0,0,SUMPRODUCT(--(TOther[Frequency]=R$1),--(TOther[Start Date]&lt;=A268),--(TOther[End Date Calc]&gt;=A268),IF(B268="N",--(TOther[Start Day]=DAY(A268)),--(TOther[Start Day]&gt;=DAY(A268))),--(IFERROR(MOD(TOther[Start Month]-MONTH(A268)+2,2),1)=0),TOther[Amount])))</f>
        <v>0</v>
      </c>
      <c r="S268" s="8" cm="1">
        <f t="array" ref="S268">IF(A268="","",IF(COUNTIF(TOther[Frequency],S$1)=0,0,SUMPRODUCT(--(TOther[Frequency]=S$1),--(TOther[Start Date]&lt;=A268),--(TOther[End Date Calc]&gt;=A268),IF(B268="N",--(TOther[Start Day]=DAY(A268)),--(TOther[Start Day]&gt;=DAY(A268))),--(IFERROR(MOD(TOther[Start Month]-MONTH(A268)+3,3),1)=0),TOther[Amount])))</f>
        <v>0</v>
      </c>
      <c r="T268" s="8" cm="1">
        <f t="array" ref="T268">IF($A268="","",IF(COUNTIF(TOther[Frequency],T$1)=0,0,SUMPRODUCT(--(TOther[Frequency]=T$1),--(TOther[Start Date]&lt;=$A268),--(TOther[End Date Calc]&gt;=$A268),IF($B268="N",--(TOther[Start Day]=DAY($A268)),--(TOther[Start Day]&gt;=DAY($A268))),--(IFERROR(MOD(TOther[Start Month]-MONTH($A268)+4,4),1)=0),TOther[Amount])))</f>
        <v>0</v>
      </c>
      <c r="U268" s="8" cm="1">
        <f t="array" ref="U268">IF(A268="","",IF(COUNTIF(TOther[Frequency],$U$1)=0,0,SUMPRODUCT(--(TOther[Frequency]=$U$1),--(TOther[Start Date]&lt;=A268),--(TOther[End Date Calc]&gt;=A268),IF(B268="N",--(TOther[Start Day]=DAY(A268)),--(TOther[Start Day]&gt;=DAY(A268))),--(IFERROR(MOD(TOther[Start Month]-MONTH(A268)+6,6),1)=0),TOther[Amount])))</f>
        <v>0</v>
      </c>
      <c r="V268" s="8" cm="1">
        <f t="array" ref="V268">IF(A268="","",IF(COUNTIF(TOther[Frequency],$V$1)=0,0,SUMPRODUCT(--(TOther[Frequency]=$V$1),--(TOther[Start Date]&lt;=A268),--(TOther[End Date Calc]&gt;=A268),IF(B268="N",--(TOther[Start Day]=DAY(A268)),--(TOther[Start Day]&gt;=DAY(A268))),--(IFERROR(MOD(TOther[Start Month]-MONTH(A268)+12,12),1)=0),TOther[Amount])))</f>
        <v>0</v>
      </c>
      <c r="W268" s="8">
        <f>IF(A268="","",SUMIFS(TOther[Amount],TOther[Start Date],A268,TOther[Frequency],$W$1))</f>
        <v>0</v>
      </c>
      <c r="X268" s="9">
        <f t="shared" si="20"/>
        <v>0</v>
      </c>
      <c r="Y268" s="9">
        <f t="shared" si="24"/>
        <v>0</v>
      </c>
      <c r="Z268" s="8" cm="1">
        <f t="array" ref="Z268">IF(A268="","",IF(COUNTIF('2) Income'!$D$13:$D$32,"Weekly")=0,0,SUMPRODUCT(--(IFERROR(MOD(A268-'2) Income'!$F$13:$F$32,7),1)=0),--('2) Income'!$D$13:$D$32="Weekly"),--('2) Income'!$F$13:$F$32&lt;=A268),'2) Income'!$E$13:$E$32)))</f>
        <v>0</v>
      </c>
      <c r="AA268" s="8" cm="1">
        <f t="array" ref="AA268">IF(A268="","",IF(COUNTIF('2) Income'!$D$13:$D$32,"Every Other Week")=0,0,SUMPRODUCT(--(IFERROR(MOD(A268-'2) Income'!$F$13:$F$32,14),1)=0),--('2) Income'!$D$13:$D$32="Every Other Week"),--('2) Income'!$F$13:$F$32&lt;=A268),'2) Income'!$E$13:$E$32)))</f>
        <v>0</v>
      </c>
      <c r="AB268" s="8">
        <f>IF(A268="","",IF(COUNTIF('2) Income'!$D$13:$D$32,"1st and 15th")=0,0,IF(OR(DAY(A268)=1,DAY(A268)=15),SUMIFS('2) Income'!$E$13:$E$32,'2) Income'!$D$13:$D$32,"1st and 15th",'2) Income'!$F$13:$F$32,"&lt;="&amp;$A268),0)))</f>
        <v>0</v>
      </c>
      <c r="AC268" s="8">
        <f>IF(A268="","",IF(COUNTIF('2) Income'!$D$13:$D$32,"2nd Wednesday")=0,0,IF(A268=(A268-DAY(A268)+1+2*7-WEEKDAY(A268-DAY(A268)+8-4,1)),SUMIFS('2) Income'!$E$13:$E$32,'2) Income'!$D$13:$D$32,"2nd Wednesday",'2) Income'!$F$13:$F$32,"&lt;="&amp;$A268),0)))</f>
        <v>0</v>
      </c>
      <c r="AD268" s="8">
        <f>IF(A268="","",IF(COUNTIF('2) Income'!$D$13:$D$32,"3rd Wednesday")=0,0,IF(A268=(A268-DAY(A268)+1+3*7-WEEKDAY(A268-DAY(A268)+8-4,1)),SUMIFS('2) Income'!$E$13:$E$32,'2) Income'!$D$13:$D$32,"3rd Wednesday",'2) Income'!$F$13:$F$32,"&lt;="&amp;$A268),0)))</f>
        <v>0</v>
      </c>
      <c r="AE268" s="8">
        <f>IF(A268="","",IF(COUNTIF('2) Income'!$D$13:$D$32,"4th Wednesday")=0,0,IF(A268=(A268-DAY(A268)+1+4*7-WEEKDAY(A268-DAY(A268)+8-4,1)),SUMIFS('2) Income'!$E$13:$E$32,'2) Income'!$D$13:$D$32,"4th Wednesday",'2) Income'!$F$13:$F$32,"&lt;="&amp;$A268),0)))</f>
        <v>0</v>
      </c>
      <c r="AF268" s="8" cm="1">
        <f t="array" ref="AF268">IF(A268="","",IF(COUNTIF('2) Income'!$D$13:$D$32,"Every 4 Weeks")=0,0,SUMPRODUCT(--(IFERROR(MOD(A268-'2) Income'!$F$13:$F$32,28),1)=0),--('2) Income'!$D$13:$D$32="Every 4 Weeks"),--('2) Income'!$F$13:$F$32&lt;=A268),'2) Income'!$E$13:$E$32)))</f>
        <v>0</v>
      </c>
      <c r="AG268" s="8">
        <f>IF(A268="","",IF(COUNTIF('2) Income'!$D$13:$D$32,"Monthly")=0,0,IF(B268="N",SUMIFS('2) Income'!$E$13:$E$32,'2) Income'!$D$13:$D$32,"monthly",'2) Income'!$F$13:$F$32,"&lt;="&amp;$A268,'2) Income'!$I$13:$I$32,DAY(A268)),SUMIFS('2) Income'!$E$13:$E$32,'2) Income'!$D$13:$D$32,"monthly",'2) Income'!$F$13:$F$32,"&lt;="&amp;$A268,'2) Income'!$I$13:$I$32,"&gt;="&amp;DAY(A268)))))</f>
        <v>0</v>
      </c>
      <c r="AH268" s="8" cm="1">
        <f t="array" ref="AH268">IF(A268="","",IF(COUNTIF('2) Income'!$D$13:$D$32,"Yearly")=0,0,SUMPRODUCT(--('2) Income'!$D$13:$D$32="Yearly"),--('2) Income'!$F$13:$F$32&lt;=A268),IF(B268="N",--('2) Income'!$I$13:$I$32=DAY(A268)),--('2) Income'!$I$13:$I$32&gt;=DAY(A268))),--(IFERROR(MOD('2) Income'!$H$13:$H$32-MONTH(A268)+12,12),1)=0),'2) Income'!$E$13:$E$32)))</f>
        <v>0</v>
      </c>
      <c r="AI268" s="8">
        <f>IF(A268="","",IF(COUNTIF('2) Income'!$D$13:$D$32,"one-time")=0,0,SUMIFS('2) Income'!$E$13:$E$32,'2) Income'!$D$13:$D$32,"one-time",'2) Income'!$F$13:$F$32,"="&amp;$A268)))</f>
        <v>0</v>
      </c>
      <c r="AJ268" s="9">
        <f t="shared" si="21"/>
        <v>0</v>
      </c>
    </row>
    <row r="269" spans="1:36">
      <c r="A269" s="7">
        <f>IF(A268="","",IF(A268+1&lt;='1) Period'!$E$21,A268+1,""))</f>
        <v>45741</v>
      </c>
      <c r="B269" s="7" t="str">
        <f t="shared" si="22"/>
        <v>N</v>
      </c>
      <c r="C269" t="str">
        <f t="shared" si="23"/>
        <v>F</v>
      </c>
      <c r="D269" s="8">
        <f>IF(A269="","",IF(TEXT(A269,"dddd")='4) Happy Money'!$E$23,WAllowance,0))</f>
        <v>0</v>
      </c>
      <c r="E269" s="8">
        <f>IF(A269="","",IF(B269="N",SUMIF(TMonthly[Day of the Month],DAY(A269),TMonthly[Amount]),SUMIF(TMonthly[Day of the Month],"&gt;="&amp;DAY(A269),TMonthly[Amount])))</f>
        <v>0</v>
      </c>
      <c r="F269" s="8" cm="1">
        <f t="array" ref="F269">IF(A269="","",SUMPRODUCT(--(TYearly[Due Date]&lt;=A269),IF(B269="N",--(TYearly[Day]=DAY(A269)),--(TYearly[Day]&gt;=DAY(A269))),--(IFERROR(MOD(TYearly[Month]-MONTH(A269)+12,12),1)=0),TYearly[Amount]))</f>
        <v>0</v>
      </c>
      <c r="G269" s="8">
        <f>IF(A269="","",SUMIF(TOneTime[Due Date],A269,TOneTime[Amount]))</f>
        <v>0</v>
      </c>
      <c r="H269" s="8" cm="1">
        <f t="array" ref="H269">IF(A269="","",IF(COUNTIF(TOther[Frequency],$H$1)=0,0,SUMPRODUCT(--(IFERROR(MOD(A269-TOther[Start Date],7),1)=0),--(TOther[Frequency]=$H$1),--(TOther[Start Date]&lt;=A269),--(TOther[End Date Calc]&gt;=A269),TOther[Amount])))</f>
        <v>0</v>
      </c>
      <c r="I269" s="8" cm="1">
        <f t="array" ref="I269">IF(A269="","",IF(COUNTIF(TOther[Frequency],$I$1)=0,0,SUMPRODUCT(--(IFERROR(MOD(A269-TOther[Start Date],14),1)=0),--(TOther[Frequency]=$I$1),--(TOther[Start Date]&lt;=A269),--(TOther[End Date Calc]&gt;=A269),TOther[Amount])))</f>
        <v>0</v>
      </c>
      <c r="J269" s="8">
        <f>IF(A269="","",IF(COUNTIF(TOther[Frequency],$J$1)=0,0,IF(OR(DAY(A269)=1,DAY(A269)=15),SUMIFS(TOther[Amount],TOther[Frequency],$J$1,TOther[Start Date],"&lt;="&amp;$A269,TOther[End Date Calc],"&gt;="&amp;A269),0)))</f>
        <v>0</v>
      </c>
      <c r="K269" s="8">
        <f>IF(A269="","",IF(COUNTIF(TOther[Frequency],$K$1)=0,0,IF(A269=(A269-DAY(A269)+1+2*7-WEEKDAY(A269-DAY(A269)+8-4,1)),SUMIFS(TOther[Amount],TOther[Frequency],$K$1,TOther[Start Date],"&lt;="&amp;$A269,TOther[End Date Calc],"&gt;="&amp;A269),0)))</f>
        <v>0</v>
      </c>
      <c r="L269" s="8">
        <f>IF(A269="","",IF(COUNTIF(TOther[Frequency],$L$1)=0,0,IF(A269=(A269-DAY(A269)+1+3*7-WEEKDAY(A269-DAY(A269)+8-4,1)),SUMIFS(TOther[Amount],TOther[Frequency],$L$1,TOther[Start Date],"&lt;="&amp;$A269,TOther[End Date Calc],"&gt;="&amp;A269),0)))</f>
        <v>0</v>
      </c>
      <c r="M269" s="8">
        <f>IF(A269="","",IF(COUNTIF(TOther[Frequency],$M$1)=0,0,IF(A269=(A269-DAY(A269)+1+4*7-WEEKDAY(A269-DAY(A269)+8-4,1)),SUMIFS(TOther[Amount],TOther[Frequency],$M$1,TOther[Start Date],"&lt;="&amp;$A269,TOther[End Date Calc],"&gt;="&amp;A269),0)))</f>
        <v>0</v>
      </c>
      <c r="N269" s="8" cm="1">
        <f t="array" ref="N269">IF(A269="","",IF(COUNTIF(TOther[Frequency],$N$1)=0,0,SUMPRODUCT(--(IFERROR(MOD(A269-TOther[Start Date],28),1)=0),--(TOther[Frequency]=$N$1),--(TOther[Start Date]&lt;=A269),--(TOther[End Date Calc]&gt;=A269),TOther[Amount])))</f>
        <v>0</v>
      </c>
      <c r="O269" s="8" cm="1">
        <f t="array" ref="O269">IF(A269="","",IF(COUNTIF(TOther[Frequency],$O$1)=0,0,SUMPRODUCT(--(IFERROR(MOD(A269-TOther[Start Date],42),1)=0),--(TOther[Frequency]=$O$1),--(TOther[Start Date]&lt;=A269),--(TOther[End Date Calc]&gt;=A269),TOther[Amount])))</f>
        <v>0</v>
      </c>
      <c r="P269" s="8" cm="1">
        <f t="array" ref="P269">IF(A269="","",IF(COUNTIF(TOther[Frequency],$P$1)=0,0,SUMPRODUCT(--(IFERROR(MOD(A269-TOther[Start Date],56),1)=0),--(TOther[Frequency]=$P$1),--(TOther[Start Date]&lt;=A269),--(TOther[End Date Calc]&gt;=A269),TOther[Amount])))</f>
        <v>0</v>
      </c>
      <c r="Q269" s="8">
        <f>IF(A269="","",IF(COUNTIF(TOther[Frequency],$Q$1)=0,0,IF(B269="N",SUMIFS(TOther[Amount],TOther[Frequency],$Q$1,TOther[Start Date],"&lt;="&amp;$A269,TOther[End Date Calc],"&gt;="&amp;A269,TOther[Start Day],DAY(A269)),SUMIFS(TOther[Amount],TOther[Frequency],$Q$1,TOther[Start Date],"&lt;="&amp;$A269,TOther[End Date Calc],"&gt;="&amp;A269,TOther[Start Day],"&gt;="&amp;DAY(A269)))))</f>
        <v>0</v>
      </c>
      <c r="R269" s="8" cm="1">
        <f t="array" ref="R269">IF(A269="","",IF(COUNTIF(TOther[Frequency],R$1)=0,0,SUMPRODUCT(--(TOther[Frequency]=R$1),--(TOther[Start Date]&lt;=A269),--(TOther[End Date Calc]&gt;=A269),IF(B269="N",--(TOther[Start Day]=DAY(A269)),--(TOther[Start Day]&gt;=DAY(A269))),--(IFERROR(MOD(TOther[Start Month]-MONTH(A269)+2,2),1)=0),TOther[Amount])))</f>
        <v>0</v>
      </c>
      <c r="S269" s="8" cm="1">
        <f t="array" ref="S269">IF(A269="","",IF(COUNTIF(TOther[Frequency],S$1)=0,0,SUMPRODUCT(--(TOther[Frequency]=S$1),--(TOther[Start Date]&lt;=A269),--(TOther[End Date Calc]&gt;=A269),IF(B269="N",--(TOther[Start Day]=DAY(A269)),--(TOther[Start Day]&gt;=DAY(A269))),--(IFERROR(MOD(TOther[Start Month]-MONTH(A269)+3,3),1)=0),TOther[Amount])))</f>
        <v>0</v>
      </c>
      <c r="T269" s="8" cm="1">
        <f t="array" ref="T269">IF($A269="","",IF(COUNTIF(TOther[Frequency],T$1)=0,0,SUMPRODUCT(--(TOther[Frequency]=T$1),--(TOther[Start Date]&lt;=$A269),--(TOther[End Date Calc]&gt;=$A269),IF($B269="N",--(TOther[Start Day]=DAY($A269)),--(TOther[Start Day]&gt;=DAY($A269))),--(IFERROR(MOD(TOther[Start Month]-MONTH($A269)+4,4),1)=0),TOther[Amount])))</f>
        <v>0</v>
      </c>
      <c r="U269" s="8" cm="1">
        <f t="array" ref="U269">IF(A269="","",IF(COUNTIF(TOther[Frequency],$U$1)=0,0,SUMPRODUCT(--(TOther[Frequency]=$U$1),--(TOther[Start Date]&lt;=A269),--(TOther[End Date Calc]&gt;=A269),IF(B269="N",--(TOther[Start Day]=DAY(A269)),--(TOther[Start Day]&gt;=DAY(A269))),--(IFERROR(MOD(TOther[Start Month]-MONTH(A269)+6,6),1)=0),TOther[Amount])))</f>
        <v>0</v>
      </c>
      <c r="V269" s="8" cm="1">
        <f t="array" ref="V269">IF(A269="","",IF(COUNTIF(TOther[Frequency],$V$1)=0,0,SUMPRODUCT(--(TOther[Frequency]=$V$1),--(TOther[Start Date]&lt;=A269),--(TOther[End Date Calc]&gt;=A269),IF(B269="N",--(TOther[Start Day]=DAY(A269)),--(TOther[Start Day]&gt;=DAY(A269))),--(IFERROR(MOD(TOther[Start Month]-MONTH(A269)+12,12),1)=0),TOther[Amount])))</f>
        <v>0</v>
      </c>
      <c r="W269" s="8">
        <f>IF(A269="","",SUMIFS(TOther[Amount],TOther[Start Date],A269,TOther[Frequency],$W$1))</f>
        <v>0</v>
      </c>
      <c r="X269" s="9">
        <f t="shared" si="20"/>
        <v>0</v>
      </c>
      <c r="Y269" s="9">
        <f t="shared" si="24"/>
        <v>0</v>
      </c>
      <c r="Z269" s="8" cm="1">
        <f t="array" ref="Z269">IF(A269="","",IF(COUNTIF('2) Income'!$D$13:$D$32,"Weekly")=0,0,SUMPRODUCT(--(IFERROR(MOD(A269-'2) Income'!$F$13:$F$32,7),1)=0),--('2) Income'!$D$13:$D$32="Weekly"),--('2) Income'!$F$13:$F$32&lt;=A269),'2) Income'!$E$13:$E$32)))</f>
        <v>0</v>
      </c>
      <c r="AA269" s="8" cm="1">
        <f t="array" ref="AA269">IF(A269="","",IF(COUNTIF('2) Income'!$D$13:$D$32,"Every Other Week")=0,0,SUMPRODUCT(--(IFERROR(MOD(A269-'2) Income'!$F$13:$F$32,14),1)=0),--('2) Income'!$D$13:$D$32="Every Other Week"),--('2) Income'!$F$13:$F$32&lt;=A269),'2) Income'!$E$13:$E$32)))</f>
        <v>0</v>
      </c>
      <c r="AB269" s="8">
        <f>IF(A269="","",IF(COUNTIF('2) Income'!$D$13:$D$32,"1st and 15th")=0,0,IF(OR(DAY(A269)=1,DAY(A269)=15),SUMIFS('2) Income'!$E$13:$E$32,'2) Income'!$D$13:$D$32,"1st and 15th",'2) Income'!$F$13:$F$32,"&lt;="&amp;$A269),0)))</f>
        <v>0</v>
      </c>
      <c r="AC269" s="8">
        <f>IF(A269="","",IF(COUNTIF('2) Income'!$D$13:$D$32,"2nd Wednesday")=0,0,IF(A269=(A269-DAY(A269)+1+2*7-WEEKDAY(A269-DAY(A269)+8-4,1)),SUMIFS('2) Income'!$E$13:$E$32,'2) Income'!$D$13:$D$32,"2nd Wednesday",'2) Income'!$F$13:$F$32,"&lt;="&amp;$A269),0)))</f>
        <v>0</v>
      </c>
      <c r="AD269" s="8">
        <f>IF(A269="","",IF(COUNTIF('2) Income'!$D$13:$D$32,"3rd Wednesday")=0,0,IF(A269=(A269-DAY(A269)+1+3*7-WEEKDAY(A269-DAY(A269)+8-4,1)),SUMIFS('2) Income'!$E$13:$E$32,'2) Income'!$D$13:$D$32,"3rd Wednesday",'2) Income'!$F$13:$F$32,"&lt;="&amp;$A269),0)))</f>
        <v>0</v>
      </c>
      <c r="AE269" s="8">
        <f>IF(A269="","",IF(COUNTIF('2) Income'!$D$13:$D$32,"4th Wednesday")=0,0,IF(A269=(A269-DAY(A269)+1+4*7-WEEKDAY(A269-DAY(A269)+8-4,1)),SUMIFS('2) Income'!$E$13:$E$32,'2) Income'!$D$13:$D$32,"4th Wednesday",'2) Income'!$F$13:$F$32,"&lt;="&amp;$A269),0)))</f>
        <v>0</v>
      </c>
      <c r="AF269" s="8" cm="1">
        <f t="array" ref="AF269">IF(A269="","",IF(COUNTIF('2) Income'!$D$13:$D$32,"Every 4 Weeks")=0,0,SUMPRODUCT(--(IFERROR(MOD(A269-'2) Income'!$F$13:$F$32,28),1)=0),--('2) Income'!$D$13:$D$32="Every 4 Weeks"),--('2) Income'!$F$13:$F$32&lt;=A269),'2) Income'!$E$13:$E$32)))</f>
        <v>0</v>
      </c>
      <c r="AG269" s="8">
        <f>IF(A269="","",IF(COUNTIF('2) Income'!$D$13:$D$32,"Monthly")=0,0,IF(B269="N",SUMIFS('2) Income'!$E$13:$E$32,'2) Income'!$D$13:$D$32,"monthly",'2) Income'!$F$13:$F$32,"&lt;="&amp;$A269,'2) Income'!$I$13:$I$32,DAY(A269)),SUMIFS('2) Income'!$E$13:$E$32,'2) Income'!$D$13:$D$32,"monthly",'2) Income'!$F$13:$F$32,"&lt;="&amp;$A269,'2) Income'!$I$13:$I$32,"&gt;="&amp;DAY(A269)))))</f>
        <v>0</v>
      </c>
      <c r="AH269" s="8" cm="1">
        <f t="array" ref="AH269">IF(A269="","",IF(COUNTIF('2) Income'!$D$13:$D$32,"Yearly")=0,0,SUMPRODUCT(--('2) Income'!$D$13:$D$32="Yearly"),--('2) Income'!$F$13:$F$32&lt;=A269),IF(B269="N",--('2) Income'!$I$13:$I$32=DAY(A269)),--('2) Income'!$I$13:$I$32&gt;=DAY(A269))),--(IFERROR(MOD('2) Income'!$H$13:$H$32-MONTH(A269)+12,12),1)=0),'2) Income'!$E$13:$E$32)))</f>
        <v>0</v>
      </c>
      <c r="AI269" s="8">
        <f>IF(A269="","",IF(COUNTIF('2) Income'!$D$13:$D$32,"one-time")=0,0,SUMIFS('2) Income'!$E$13:$E$32,'2) Income'!$D$13:$D$32,"one-time",'2) Income'!$F$13:$F$32,"="&amp;$A269)))</f>
        <v>0</v>
      </c>
      <c r="AJ269" s="9">
        <f t="shared" si="21"/>
        <v>0</v>
      </c>
    </row>
    <row r="270" spans="1:36">
      <c r="A270" s="7">
        <f>IF(A269="","",IF(A269+1&lt;='1) Period'!$E$21,A269+1,""))</f>
        <v>45742</v>
      </c>
      <c r="B270" s="7" t="str">
        <f t="shared" si="22"/>
        <v>N</v>
      </c>
      <c r="C270" t="str">
        <f t="shared" si="23"/>
        <v>F</v>
      </c>
      <c r="D270" s="8">
        <f>IF(A270="","",IF(TEXT(A270,"dddd")='4) Happy Money'!$E$23,WAllowance,0))</f>
        <v>0</v>
      </c>
      <c r="E270" s="8">
        <f>IF(A270="","",IF(B270="N",SUMIF(TMonthly[Day of the Month],DAY(A270),TMonthly[Amount]),SUMIF(TMonthly[Day of the Month],"&gt;="&amp;DAY(A270),TMonthly[Amount])))</f>
        <v>0</v>
      </c>
      <c r="F270" s="8" cm="1">
        <f t="array" ref="F270">IF(A270="","",SUMPRODUCT(--(TYearly[Due Date]&lt;=A270),IF(B270="N",--(TYearly[Day]=DAY(A270)),--(TYearly[Day]&gt;=DAY(A270))),--(IFERROR(MOD(TYearly[Month]-MONTH(A270)+12,12),1)=0),TYearly[Amount]))</f>
        <v>0</v>
      </c>
      <c r="G270" s="8">
        <f>IF(A270="","",SUMIF(TOneTime[Due Date],A270,TOneTime[Amount]))</f>
        <v>0</v>
      </c>
      <c r="H270" s="8" cm="1">
        <f t="array" ref="H270">IF(A270="","",IF(COUNTIF(TOther[Frequency],$H$1)=0,0,SUMPRODUCT(--(IFERROR(MOD(A270-TOther[Start Date],7),1)=0),--(TOther[Frequency]=$H$1),--(TOther[Start Date]&lt;=A270),--(TOther[End Date Calc]&gt;=A270),TOther[Amount])))</f>
        <v>0</v>
      </c>
      <c r="I270" s="8" cm="1">
        <f t="array" ref="I270">IF(A270="","",IF(COUNTIF(TOther[Frequency],$I$1)=0,0,SUMPRODUCT(--(IFERROR(MOD(A270-TOther[Start Date],14),1)=0),--(TOther[Frequency]=$I$1),--(TOther[Start Date]&lt;=A270),--(TOther[End Date Calc]&gt;=A270),TOther[Amount])))</f>
        <v>0</v>
      </c>
      <c r="J270" s="8">
        <f>IF(A270="","",IF(COUNTIF(TOther[Frequency],$J$1)=0,0,IF(OR(DAY(A270)=1,DAY(A270)=15),SUMIFS(TOther[Amount],TOther[Frequency],$J$1,TOther[Start Date],"&lt;="&amp;$A270,TOther[End Date Calc],"&gt;="&amp;A270),0)))</f>
        <v>0</v>
      </c>
      <c r="K270" s="8">
        <f>IF(A270="","",IF(COUNTIF(TOther[Frequency],$K$1)=0,0,IF(A270=(A270-DAY(A270)+1+2*7-WEEKDAY(A270-DAY(A270)+8-4,1)),SUMIFS(TOther[Amount],TOther[Frequency],$K$1,TOther[Start Date],"&lt;="&amp;$A270,TOther[End Date Calc],"&gt;="&amp;A270),0)))</f>
        <v>0</v>
      </c>
      <c r="L270" s="8">
        <f>IF(A270="","",IF(COUNTIF(TOther[Frequency],$L$1)=0,0,IF(A270=(A270-DAY(A270)+1+3*7-WEEKDAY(A270-DAY(A270)+8-4,1)),SUMIFS(TOther[Amount],TOther[Frequency],$L$1,TOther[Start Date],"&lt;="&amp;$A270,TOther[End Date Calc],"&gt;="&amp;A270),0)))</f>
        <v>0</v>
      </c>
      <c r="M270" s="8">
        <f>IF(A270="","",IF(COUNTIF(TOther[Frequency],$M$1)=0,0,IF(A270=(A270-DAY(A270)+1+4*7-WEEKDAY(A270-DAY(A270)+8-4,1)),SUMIFS(TOther[Amount],TOther[Frequency],$M$1,TOther[Start Date],"&lt;="&amp;$A270,TOther[End Date Calc],"&gt;="&amp;A270),0)))</f>
        <v>0</v>
      </c>
      <c r="N270" s="8" cm="1">
        <f t="array" ref="N270">IF(A270="","",IF(COUNTIF(TOther[Frequency],$N$1)=0,0,SUMPRODUCT(--(IFERROR(MOD(A270-TOther[Start Date],28),1)=0),--(TOther[Frequency]=$N$1),--(TOther[Start Date]&lt;=A270),--(TOther[End Date Calc]&gt;=A270),TOther[Amount])))</f>
        <v>0</v>
      </c>
      <c r="O270" s="8" cm="1">
        <f t="array" ref="O270">IF(A270="","",IF(COUNTIF(TOther[Frequency],$O$1)=0,0,SUMPRODUCT(--(IFERROR(MOD(A270-TOther[Start Date],42),1)=0),--(TOther[Frequency]=$O$1),--(TOther[Start Date]&lt;=A270),--(TOther[End Date Calc]&gt;=A270),TOther[Amount])))</f>
        <v>0</v>
      </c>
      <c r="P270" s="8" cm="1">
        <f t="array" ref="P270">IF(A270="","",IF(COUNTIF(TOther[Frequency],$P$1)=0,0,SUMPRODUCT(--(IFERROR(MOD(A270-TOther[Start Date],56),1)=0),--(TOther[Frequency]=$P$1),--(TOther[Start Date]&lt;=A270),--(TOther[End Date Calc]&gt;=A270),TOther[Amount])))</f>
        <v>0</v>
      </c>
      <c r="Q270" s="8">
        <f>IF(A270="","",IF(COUNTIF(TOther[Frequency],$Q$1)=0,0,IF(B270="N",SUMIFS(TOther[Amount],TOther[Frequency],$Q$1,TOther[Start Date],"&lt;="&amp;$A270,TOther[End Date Calc],"&gt;="&amp;A270,TOther[Start Day],DAY(A270)),SUMIFS(TOther[Amount],TOther[Frequency],$Q$1,TOther[Start Date],"&lt;="&amp;$A270,TOther[End Date Calc],"&gt;="&amp;A270,TOther[Start Day],"&gt;="&amp;DAY(A270)))))</f>
        <v>0</v>
      </c>
      <c r="R270" s="8" cm="1">
        <f t="array" ref="R270">IF(A270="","",IF(COUNTIF(TOther[Frequency],R$1)=0,0,SUMPRODUCT(--(TOther[Frequency]=R$1),--(TOther[Start Date]&lt;=A270),--(TOther[End Date Calc]&gt;=A270),IF(B270="N",--(TOther[Start Day]=DAY(A270)),--(TOther[Start Day]&gt;=DAY(A270))),--(IFERROR(MOD(TOther[Start Month]-MONTH(A270)+2,2),1)=0),TOther[Amount])))</f>
        <v>0</v>
      </c>
      <c r="S270" s="8" cm="1">
        <f t="array" ref="S270">IF(A270="","",IF(COUNTIF(TOther[Frequency],S$1)=0,0,SUMPRODUCT(--(TOther[Frequency]=S$1),--(TOther[Start Date]&lt;=A270),--(TOther[End Date Calc]&gt;=A270),IF(B270="N",--(TOther[Start Day]=DAY(A270)),--(TOther[Start Day]&gt;=DAY(A270))),--(IFERROR(MOD(TOther[Start Month]-MONTH(A270)+3,3),1)=0),TOther[Amount])))</f>
        <v>0</v>
      </c>
      <c r="T270" s="8" cm="1">
        <f t="array" ref="T270">IF($A270="","",IF(COUNTIF(TOther[Frequency],T$1)=0,0,SUMPRODUCT(--(TOther[Frequency]=T$1),--(TOther[Start Date]&lt;=$A270),--(TOther[End Date Calc]&gt;=$A270),IF($B270="N",--(TOther[Start Day]=DAY($A270)),--(TOther[Start Day]&gt;=DAY($A270))),--(IFERROR(MOD(TOther[Start Month]-MONTH($A270)+4,4),1)=0),TOther[Amount])))</f>
        <v>0</v>
      </c>
      <c r="U270" s="8" cm="1">
        <f t="array" ref="U270">IF(A270="","",IF(COUNTIF(TOther[Frequency],$U$1)=0,0,SUMPRODUCT(--(TOther[Frequency]=$U$1),--(TOther[Start Date]&lt;=A270),--(TOther[End Date Calc]&gt;=A270),IF(B270="N",--(TOther[Start Day]=DAY(A270)),--(TOther[Start Day]&gt;=DAY(A270))),--(IFERROR(MOD(TOther[Start Month]-MONTH(A270)+6,6),1)=0),TOther[Amount])))</f>
        <v>0</v>
      </c>
      <c r="V270" s="8" cm="1">
        <f t="array" ref="V270">IF(A270="","",IF(COUNTIF(TOther[Frequency],$V$1)=0,0,SUMPRODUCT(--(TOther[Frequency]=$V$1),--(TOther[Start Date]&lt;=A270),--(TOther[End Date Calc]&gt;=A270),IF(B270="N",--(TOther[Start Day]=DAY(A270)),--(TOther[Start Day]&gt;=DAY(A270))),--(IFERROR(MOD(TOther[Start Month]-MONTH(A270)+12,12),1)=0),TOther[Amount])))</f>
        <v>0</v>
      </c>
      <c r="W270" s="8">
        <f>IF(A270="","",SUMIFS(TOther[Amount],TOther[Start Date],A270,TOther[Frequency],$W$1))</f>
        <v>0</v>
      </c>
      <c r="X270" s="9">
        <f t="shared" si="20"/>
        <v>0</v>
      </c>
      <c r="Y270" s="9">
        <f t="shared" si="24"/>
        <v>0</v>
      </c>
      <c r="Z270" s="8" cm="1">
        <f t="array" ref="Z270">IF(A270="","",IF(COUNTIF('2) Income'!$D$13:$D$32,"Weekly")=0,0,SUMPRODUCT(--(IFERROR(MOD(A270-'2) Income'!$F$13:$F$32,7),1)=0),--('2) Income'!$D$13:$D$32="Weekly"),--('2) Income'!$F$13:$F$32&lt;=A270),'2) Income'!$E$13:$E$32)))</f>
        <v>0</v>
      </c>
      <c r="AA270" s="8" cm="1">
        <f t="array" ref="AA270">IF(A270="","",IF(COUNTIF('2) Income'!$D$13:$D$32,"Every Other Week")=0,0,SUMPRODUCT(--(IFERROR(MOD(A270-'2) Income'!$F$13:$F$32,14),1)=0),--('2) Income'!$D$13:$D$32="Every Other Week"),--('2) Income'!$F$13:$F$32&lt;=A270),'2) Income'!$E$13:$E$32)))</f>
        <v>0</v>
      </c>
      <c r="AB270" s="8">
        <f>IF(A270="","",IF(COUNTIF('2) Income'!$D$13:$D$32,"1st and 15th")=0,0,IF(OR(DAY(A270)=1,DAY(A270)=15),SUMIFS('2) Income'!$E$13:$E$32,'2) Income'!$D$13:$D$32,"1st and 15th",'2) Income'!$F$13:$F$32,"&lt;="&amp;$A270),0)))</f>
        <v>0</v>
      </c>
      <c r="AC270" s="8">
        <f>IF(A270="","",IF(COUNTIF('2) Income'!$D$13:$D$32,"2nd Wednesday")=0,0,IF(A270=(A270-DAY(A270)+1+2*7-WEEKDAY(A270-DAY(A270)+8-4,1)),SUMIFS('2) Income'!$E$13:$E$32,'2) Income'!$D$13:$D$32,"2nd Wednesday",'2) Income'!$F$13:$F$32,"&lt;="&amp;$A270),0)))</f>
        <v>0</v>
      </c>
      <c r="AD270" s="8">
        <f>IF(A270="","",IF(COUNTIF('2) Income'!$D$13:$D$32,"3rd Wednesday")=0,0,IF(A270=(A270-DAY(A270)+1+3*7-WEEKDAY(A270-DAY(A270)+8-4,1)),SUMIFS('2) Income'!$E$13:$E$32,'2) Income'!$D$13:$D$32,"3rd Wednesday",'2) Income'!$F$13:$F$32,"&lt;="&amp;$A270),0)))</f>
        <v>0</v>
      </c>
      <c r="AE270" s="8">
        <f>IF(A270="","",IF(COUNTIF('2) Income'!$D$13:$D$32,"4th Wednesday")=0,0,IF(A270=(A270-DAY(A270)+1+4*7-WEEKDAY(A270-DAY(A270)+8-4,1)),SUMIFS('2) Income'!$E$13:$E$32,'2) Income'!$D$13:$D$32,"4th Wednesday",'2) Income'!$F$13:$F$32,"&lt;="&amp;$A270),0)))</f>
        <v>0</v>
      </c>
      <c r="AF270" s="8" cm="1">
        <f t="array" ref="AF270">IF(A270="","",IF(COUNTIF('2) Income'!$D$13:$D$32,"Every 4 Weeks")=0,0,SUMPRODUCT(--(IFERROR(MOD(A270-'2) Income'!$F$13:$F$32,28),1)=0),--('2) Income'!$D$13:$D$32="Every 4 Weeks"),--('2) Income'!$F$13:$F$32&lt;=A270),'2) Income'!$E$13:$E$32)))</f>
        <v>0</v>
      </c>
      <c r="AG270" s="8">
        <f>IF(A270="","",IF(COUNTIF('2) Income'!$D$13:$D$32,"Monthly")=0,0,IF(B270="N",SUMIFS('2) Income'!$E$13:$E$32,'2) Income'!$D$13:$D$32,"monthly",'2) Income'!$F$13:$F$32,"&lt;="&amp;$A270,'2) Income'!$I$13:$I$32,DAY(A270)),SUMIFS('2) Income'!$E$13:$E$32,'2) Income'!$D$13:$D$32,"monthly",'2) Income'!$F$13:$F$32,"&lt;="&amp;$A270,'2) Income'!$I$13:$I$32,"&gt;="&amp;DAY(A270)))))</f>
        <v>0</v>
      </c>
      <c r="AH270" s="8" cm="1">
        <f t="array" ref="AH270">IF(A270="","",IF(COUNTIF('2) Income'!$D$13:$D$32,"Yearly")=0,0,SUMPRODUCT(--('2) Income'!$D$13:$D$32="Yearly"),--('2) Income'!$F$13:$F$32&lt;=A270),IF(B270="N",--('2) Income'!$I$13:$I$32=DAY(A270)),--('2) Income'!$I$13:$I$32&gt;=DAY(A270))),--(IFERROR(MOD('2) Income'!$H$13:$H$32-MONTH(A270)+12,12),1)=0),'2) Income'!$E$13:$E$32)))</f>
        <v>0</v>
      </c>
      <c r="AI270" s="8">
        <f>IF(A270="","",IF(COUNTIF('2) Income'!$D$13:$D$32,"one-time")=0,0,SUMIFS('2) Income'!$E$13:$E$32,'2) Income'!$D$13:$D$32,"one-time",'2) Income'!$F$13:$F$32,"="&amp;$A270)))</f>
        <v>0</v>
      </c>
      <c r="AJ270" s="9">
        <f t="shared" si="21"/>
        <v>0</v>
      </c>
    </row>
    <row r="271" spans="1:36">
      <c r="A271" s="7">
        <f>IF(A270="","",IF(A270+1&lt;='1) Period'!$E$21,A270+1,""))</f>
        <v>45743</v>
      </c>
      <c r="B271" s="7" t="str">
        <f t="shared" si="22"/>
        <v>N</v>
      </c>
      <c r="C271" t="str">
        <f t="shared" si="23"/>
        <v>F</v>
      </c>
      <c r="D271" s="8">
        <f>IF(A271="","",IF(TEXT(A271,"dddd")='4) Happy Money'!$E$23,WAllowance,0))</f>
        <v>0</v>
      </c>
      <c r="E271" s="8">
        <f>IF(A271="","",IF(B271="N",SUMIF(TMonthly[Day of the Month],DAY(A271),TMonthly[Amount]),SUMIF(TMonthly[Day of the Month],"&gt;="&amp;DAY(A271),TMonthly[Amount])))</f>
        <v>100</v>
      </c>
      <c r="F271" s="8" cm="1">
        <f t="array" ref="F271">IF(A271="","",SUMPRODUCT(--(TYearly[Due Date]&lt;=A271),IF(B271="N",--(TYearly[Day]=DAY(A271)),--(TYearly[Day]&gt;=DAY(A271))),--(IFERROR(MOD(TYearly[Month]-MONTH(A271)+12,12),1)=0),TYearly[Amount]))</f>
        <v>0</v>
      </c>
      <c r="G271" s="8">
        <f>IF(A271="","",SUMIF(TOneTime[Due Date],A271,TOneTime[Amount]))</f>
        <v>0</v>
      </c>
      <c r="H271" s="8" cm="1">
        <f t="array" ref="H271">IF(A271="","",IF(COUNTIF(TOther[Frequency],$H$1)=0,0,SUMPRODUCT(--(IFERROR(MOD(A271-TOther[Start Date],7),1)=0),--(TOther[Frequency]=$H$1),--(TOther[Start Date]&lt;=A271),--(TOther[End Date Calc]&gt;=A271),TOther[Amount])))</f>
        <v>0</v>
      </c>
      <c r="I271" s="8" cm="1">
        <f t="array" ref="I271">IF(A271="","",IF(COUNTIF(TOther[Frequency],$I$1)=0,0,SUMPRODUCT(--(IFERROR(MOD(A271-TOther[Start Date],14),1)=0),--(TOther[Frequency]=$I$1),--(TOther[Start Date]&lt;=A271),--(TOther[End Date Calc]&gt;=A271),TOther[Amount])))</f>
        <v>0</v>
      </c>
      <c r="J271" s="8">
        <f>IF(A271="","",IF(COUNTIF(TOther[Frequency],$J$1)=0,0,IF(OR(DAY(A271)=1,DAY(A271)=15),SUMIFS(TOther[Amount],TOther[Frequency],$J$1,TOther[Start Date],"&lt;="&amp;$A271,TOther[End Date Calc],"&gt;="&amp;A271),0)))</f>
        <v>0</v>
      </c>
      <c r="K271" s="8">
        <f>IF(A271="","",IF(COUNTIF(TOther[Frequency],$K$1)=0,0,IF(A271=(A271-DAY(A271)+1+2*7-WEEKDAY(A271-DAY(A271)+8-4,1)),SUMIFS(TOther[Amount],TOther[Frequency],$K$1,TOther[Start Date],"&lt;="&amp;$A271,TOther[End Date Calc],"&gt;="&amp;A271),0)))</f>
        <v>0</v>
      </c>
      <c r="L271" s="8">
        <f>IF(A271="","",IF(COUNTIF(TOther[Frequency],$L$1)=0,0,IF(A271=(A271-DAY(A271)+1+3*7-WEEKDAY(A271-DAY(A271)+8-4,1)),SUMIFS(TOther[Amount],TOther[Frequency],$L$1,TOther[Start Date],"&lt;="&amp;$A271,TOther[End Date Calc],"&gt;="&amp;A271),0)))</f>
        <v>0</v>
      </c>
      <c r="M271" s="8">
        <f>IF(A271="","",IF(COUNTIF(TOther[Frequency],$M$1)=0,0,IF(A271=(A271-DAY(A271)+1+4*7-WEEKDAY(A271-DAY(A271)+8-4,1)),SUMIFS(TOther[Amount],TOther[Frequency],$M$1,TOther[Start Date],"&lt;="&amp;$A271,TOther[End Date Calc],"&gt;="&amp;A271),0)))</f>
        <v>0</v>
      </c>
      <c r="N271" s="8" cm="1">
        <f t="array" ref="N271">IF(A271="","",IF(COUNTIF(TOther[Frequency],$N$1)=0,0,SUMPRODUCT(--(IFERROR(MOD(A271-TOther[Start Date],28),1)=0),--(TOther[Frequency]=$N$1),--(TOther[Start Date]&lt;=A271),--(TOther[End Date Calc]&gt;=A271),TOther[Amount])))</f>
        <v>0</v>
      </c>
      <c r="O271" s="8" cm="1">
        <f t="array" ref="O271">IF(A271="","",IF(COUNTIF(TOther[Frequency],$O$1)=0,0,SUMPRODUCT(--(IFERROR(MOD(A271-TOther[Start Date],42),1)=0),--(TOther[Frequency]=$O$1),--(TOther[Start Date]&lt;=A271),--(TOther[End Date Calc]&gt;=A271),TOther[Amount])))</f>
        <v>0</v>
      </c>
      <c r="P271" s="8" cm="1">
        <f t="array" ref="P271">IF(A271="","",IF(COUNTIF(TOther[Frequency],$P$1)=0,0,SUMPRODUCT(--(IFERROR(MOD(A271-TOther[Start Date],56),1)=0),--(TOther[Frequency]=$P$1),--(TOther[Start Date]&lt;=A271),--(TOther[End Date Calc]&gt;=A271),TOther[Amount])))</f>
        <v>0</v>
      </c>
      <c r="Q271" s="8">
        <f>IF(A271="","",IF(COUNTIF(TOther[Frequency],$Q$1)=0,0,IF(B271="N",SUMIFS(TOther[Amount],TOther[Frequency],$Q$1,TOther[Start Date],"&lt;="&amp;$A271,TOther[End Date Calc],"&gt;="&amp;A271,TOther[Start Day],DAY(A271)),SUMIFS(TOther[Amount],TOther[Frequency],$Q$1,TOther[Start Date],"&lt;="&amp;$A271,TOther[End Date Calc],"&gt;="&amp;A271,TOther[Start Day],"&gt;="&amp;DAY(A271)))))</f>
        <v>0</v>
      </c>
      <c r="R271" s="8" cm="1">
        <f t="array" ref="R271">IF(A271="","",IF(COUNTIF(TOther[Frequency],R$1)=0,0,SUMPRODUCT(--(TOther[Frequency]=R$1),--(TOther[Start Date]&lt;=A271),--(TOther[End Date Calc]&gt;=A271),IF(B271="N",--(TOther[Start Day]=DAY(A271)),--(TOther[Start Day]&gt;=DAY(A271))),--(IFERROR(MOD(TOther[Start Month]-MONTH(A271)+2,2),1)=0),TOther[Amount])))</f>
        <v>0</v>
      </c>
      <c r="S271" s="8" cm="1">
        <f t="array" ref="S271">IF(A271="","",IF(COUNTIF(TOther[Frequency],S$1)=0,0,SUMPRODUCT(--(TOther[Frequency]=S$1),--(TOther[Start Date]&lt;=A271),--(TOther[End Date Calc]&gt;=A271),IF(B271="N",--(TOther[Start Day]=DAY(A271)),--(TOther[Start Day]&gt;=DAY(A271))),--(IFERROR(MOD(TOther[Start Month]-MONTH(A271)+3,3),1)=0),TOther[Amount])))</f>
        <v>0</v>
      </c>
      <c r="T271" s="8" cm="1">
        <f t="array" ref="T271">IF($A271="","",IF(COUNTIF(TOther[Frequency],T$1)=0,0,SUMPRODUCT(--(TOther[Frequency]=T$1),--(TOther[Start Date]&lt;=$A271),--(TOther[End Date Calc]&gt;=$A271),IF($B271="N",--(TOther[Start Day]=DAY($A271)),--(TOther[Start Day]&gt;=DAY($A271))),--(IFERROR(MOD(TOther[Start Month]-MONTH($A271)+4,4),1)=0),TOther[Amount])))</f>
        <v>0</v>
      </c>
      <c r="U271" s="8" cm="1">
        <f t="array" ref="U271">IF(A271="","",IF(COUNTIF(TOther[Frequency],$U$1)=0,0,SUMPRODUCT(--(TOther[Frequency]=$U$1),--(TOther[Start Date]&lt;=A271),--(TOther[End Date Calc]&gt;=A271),IF(B271="N",--(TOther[Start Day]=DAY(A271)),--(TOther[Start Day]&gt;=DAY(A271))),--(IFERROR(MOD(TOther[Start Month]-MONTH(A271)+6,6),1)=0),TOther[Amount])))</f>
        <v>0</v>
      </c>
      <c r="V271" s="8" cm="1">
        <f t="array" ref="V271">IF(A271="","",IF(COUNTIF(TOther[Frequency],$V$1)=0,0,SUMPRODUCT(--(TOther[Frequency]=$V$1),--(TOther[Start Date]&lt;=A271),--(TOther[End Date Calc]&gt;=A271),IF(B271="N",--(TOther[Start Day]=DAY(A271)),--(TOther[Start Day]&gt;=DAY(A271))),--(IFERROR(MOD(TOther[Start Month]-MONTH(A271)+12,12),1)=0),TOther[Amount])))</f>
        <v>0</v>
      </c>
      <c r="W271" s="8">
        <f>IF(A271="","",SUMIFS(TOther[Amount],TOther[Start Date],A271,TOther[Frequency],$W$1))</f>
        <v>0</v>
      </c>
      <c r="X271" s="9">
        <f t="shared" si="20"/>
        <v>100</v>
      </c>
      <c r="Y271" s="9">
        <f t="shared" si="24"/>
        <v>0</v>
      </c>
      <c r="Z271" s="8" cm="1">
        <f t="array" ref="Z271">IF(A271="","",IF(COUNTIF('2) Income'!$D$13:$D$32,"Weekly")=0,0,SUMPRODUCT(--(IFERROR(MOD(A271-'2) Income'!$F$13:$F$32,7),1)=0),--('2) Income'!$D$13:$D$32="Weekly"),--('2) Income'!$F$13:$F$32&lt;=A271),'2) Income'!$E$13:$E$32)))</f>
        <v>0</v>
      </c>
      <c r="AA271" s="8" cm="1">
        <f t="array" ref="AA271">IF(A271="","",IF(COUNTIF('2) Income'!$D$13:$D$32,"Every Other Week")=0,0,SUMPRODUCT(--(IFERROR(MOD(A271-'2) Income'!$F$13:$F$32,14),1)=0),--('2) Income'!$D$13:$D$32="Every Other Week"),--('2) Income'!$F$13:$F$32&lt;=A271),'2) Income'!$E$13:$E$32)))</f>
        <v>0</v>
      </c>
      <c r="AB271" s="8">
        <f>IF(A271="","",IF(COUNTIF('2) Income'!$D$13:$D$32,"1st and 15th")=0,0,IF(OR(DAY(A271)=1,DAY(A271)=15),SUMIFS('2) Income'!$E$13:$E$32,'2) Income'!$D$13:$D$32,"1st and 15th",'2) Income'!$F$13:$F$32,"&lt;="&amp;$A271),0)))</f>
        <v>0</v>
      </c>
      <c r="AC271" s="8">
        <f>IF(A271="","",IF(COUNTIF('2) Income'!$D$13:$D$32,"2nd Wednesday")=0,0,IF(A271=(A271-DAY(A271)+1+2*7-WEEKDAY(A271-DAY(A271)+8-4,1)),SUMIFS('2) Income'!$E$13:$E$32,'2) Income'!$D$13:$D$32,"2nd Wednesday",'2) Income'!$F$13:$F$32,"&lt;="&amp;$A271),0)))</f>
        <v>0</v>
      </c>
      <c r="AD271" s="8">
        <f>IF(A271="","",IF(COUNTIF('2) Income'!$D$13:$D$32,"3rd Wednesday")=0,0,IF(A271=(A271-DAY(A271)+1+3*7-WEEKDAY(A271-DAY(A271)+8-4,1)),SUMIFS('2) Income'!$E$13:$E$32,'2) Income'!$D$13:$D$32,"3rd Wednesday",'2) Income'!$F$13:$F$32,"&lt;="&amp;$A271),0)))</f>
        <v>0</v>
      </c>
      <c r="AE271" s="8">
        <f>IF(A271="","",IF(COUNTIF('2) Income'!$D$13:$D$32,"4th Wednesday")=0,0,IF(A271=(A271-DAY(A271)+1+4*7-WEEKDAY(A271-DAY(A271)+8-4,1)),SUMIFS('2) Income'!$E$13:$E$32,'2) Income'!$D$13:$D$32,"4th Wednesday",'2) Income'!$F$13:$F$32,"&lt;="&amp;$A271),0)))</f>
        <v>0</v>
      </c>
      <c r="AF271" s="8" cm="1">
        <f t="array" ref="AF271">IF(A271="","",IF(COUNTIF('2) Income'!$D$13:$D$32,"Every 4 Weeks")=0,0,SUMPRODUCT(--(IFERROR(MOD(A271-'2) Income'!$F$13:$F$32,28),1)=0),--('2) Income'!$D$13:$D$32="Every 4 Weeks"),--('2) Income'!$F$13:$F$32&lt;=A271),'2) Income'!$E$13:$E$32)))</f>
        <v>0</v>
      </c>
      <c r="AG271" s="8">
        <f>IF(A271="","",IF(COUNTIF('2) Income'!$D$13:$D$32,"Monthly")=0,0,IF(B271="N",SUMIFS('2) Income'!$E$13:$E$32,'2) Income'!$D$13:$D$32,"monthly",'2) Income'!$F$13:$F$32,"&lt;="&amp;$A271,'2) Income'!$I$13:$I$32,DAY(A271)),SUMIFS('2) Income'!$E$13:$E$32,'2) Income'!$D$13:$D$32,"monthly",'2) Income'!$F$13:$F$32,"&lt;="&amp;$A271,'2) Income'!$I$13:$I$32,"&gt;="&amp;DAY(A271)))))</f>
        <v>0</v>
      </c>
      <c r="AH271" s="8" cm="1">
        <f t="array" ref="AH271">IF(A271="","",IF(COUNTIF('2) Income'!$D$13:$D$32,"Yearly")=0,0,SUMPRODUCT(--('2) Income'!$D$13:$D$32="Yearly"),--('2) Income'!$F$13:$F$32&lt;=A271),IF(B271="N",--('2) Income'!$I$13:$I$32=DAY(A271)),--('2) Income'!$I$13:$I$32&gt;=DAY(A271))),--(IFERROR(MOD('2) Income'!$H$13:$H$32-MONTH(A271)+12,12),1)=0),'2) Income'!$E$13:$E$32)))</f>
        <v>0</v>
      </c>
      <c r="AI271" s="8">
        <f>IF(A271="","",IF(COUNTIF('2) Income'!$D$13:$D$32,"one-time")=0,0,SUMIFS('2) Income'!$E$13:$E$32,'2) Income'!$D$13:$D$32,"one-time",'2) Income'!$F$13:$F$32,"="&amp;$A271)))</f>
        <v>0</v>
      </c>
      <c r="AJ271" s="9">
        <f t="shared" si="21"/>
        <v>0</v>
      </c>
    </row>
    <row r="272" spans="1:36">
      <c r="A272" s="7">
        <f>IF(A271="","",IF(A271+1&lt;='1) Period'!$E$21,A271+1,""))</f>
        <v>45744</v>
      </c>
      <c r="B272" s="7" t="str">
        <f t="shared" si="22"/>
        <v>N</v>
      </c>
      <c r="C272" t="str">
        <f t="shared" si="23"/>
        <v>F</v>
      </c>
      <c r="D272" s="8">
        <f>IF(A272="","",IF(TEXT(A272,"dddd")='4) Happy Money'!$E$23,WAllowance,0))</f>
        <v>0</v>
      </c>
      <c r="E272" s="8">
        <f>IF(A272="","",IF(B272="N",SUMIF(TMonthly[Day of the Month],DAY(A272),TMonthly[Amount]),SUMIF(TMonthly[Day of the Month],"&gt;="&amp;DAY(A272),TMonthly[Amount])))</f>
        <v>0</v>
      </c>
      <c r="F272" s="8" cm="1">
        <f t="array" ref="F272">IF(A272="","",SUMPRODUCT(--(TYearly[Due Date]&lt;=A272),IF(B272="N",--(TYearly[Day]=DAY(A272)),--(TYearly[Day]&gt;=DAY(A272))),--(IFERROR(MOD(TYearly[Month]-MONTH(A272)+12,12),1)=0),TYearly[Amount]))</f>
        <v>0</v>
      </c>
      <c r="G272" s="8">
        <f>IF(A272="","",SUMIF(TOneTime[Due Date],A272,TOneTime[Amount]))</f>
        <v>0</v>
      </c>
      <c r="H272" s="8" cm="1">
        <f t="array" ref="H272">IF(A272="","",IF(COUNTIF(TOther[Frequency],$H$1)=0,0,SUMPRODUCT(--(IFERROR(MOD(A272-TOther[Start Date],7),1)=0),--(TOther[Frequency]=$H$1),--(TOther[Start Date]&lt;=A272),--(TOther[End Date Calc]&gt;=A272),TOther[Amount])))</f>
        <v>0</v>
      </c>
      <c r="I272" s="8" cm="1">
        <f t="array" ref="I272">IF(A272="","",IF(COUNTIF(TOther[Frequency],$I$1)=0,0,SUMPRODUCT(--(IFERROR(MOD(A272-TOther[Start Date],14),1)=0),--(TOther[Frequency]=$I$1),--(TOther[Start Date]&lt;=A272),--(TOther[End Date Calc]&gt;=A272),TOther[Amount])))</f>
        <v>0</v>
      </c>
      <c r="J272" s="8">
        <f>IF(A272="","",IF(COUNTIF(TOther[Frequency],$J$1)=0,0,IF(OR(DAY(A272)=1,DAY(A272)=15),SUMIFS(TOther[Amount],TOther[Frequency],$J$1,TOther[Start Date],"&lt;="&amp;$A272,TOther[End Date Calc],"&gt;="&amp;A272),0)))</f>
        <v>0</v>
      </c>
      <c r="K272" s="8">
        <f>IF(A272="","",IF(COUNTIF(TOther[Frequency],$K$1)=0,0,IF(A272=(A272-DAY(A272)+1+2*7-WEEKDAY(A272-DAY(A272)+8-4,1)),SUMIFS(TOther[Amount],TOther[Frequency],$K$1,TOther[Start Date],"&lt;="&amp;$A272,TOther[End Date Calc],"&gt;="&amp;A272),0)))</f>
        <v>0</v>
      </c>
      <c r="L272" s="8">
        <f>IF(A272="","",IF(COUNTIF(TOther[Frequency],$L$1)=0,0,IF(A272=(A272-DAY(A272)+1+3*7-WEEKDAY(A272-DAY(A272)+8-4,1)),SUMIFS(TOther[Amount],TOther[Frequency],$L$1,TOther[Start Date],"&lt;="&amp;$A272,TOther[End Date Calc],"&gt;="&amp;A272),0)))</f>
        <v>0</v>
      </c>
      <c r="M272" s="8">
        <f>IF(A272="","",IF(COUNTIF(TOther[Frequency],$M$1)=0,0,IF(A272=(A272-DAY(A272)+1+4*7-WEEKDAY(A272-DAY(A272)+8-4,1)),SUMIFS(TOther[Amount],TOther[Frequency],$M$1,TOther[Start Date],"&lt;="&amp;$A272,TOther[End Date Calc],"&gt;="&amp;A272),0)))</f>
        <v>0</v>
      </c>
      <c r="N272" s="8" cm="1">
        <f t="array" ref="N272">IF(A272="","",IF(COUNTIF(TOther[Frequency],$N$1)=0,0,SUMPRODUCT(--(IFERROR(MOD(A272-TOther[Start Date],28),1)=0),--(TOther[Frequency]=$N$1),--(TOther[Start Date]&lt;=A272),--(TOther[End Date Calc]&gt;=A272),TOther[Amount])))</f>
        <v>0</v>
      </c>
      <c r="O272" s="8" cm="1">
        <f t="array" ref="O272">IF(A272="","",IF(COUNTIF(TOther[Frequency],$O$1)=0,0,SUMPRODUCT(--(IFERROR(MOD(A272-TOther[Start Date],42),1)=0),--(TOther[Frequency]=$O$1),--(TOther[Start Date]&lt;=A272),--(TOther[End Date Calc]&gt;=A272),TOther[Amount])))</f>
        <v>0</v>
      </c>
      <c r="P272" s="8" cm="1">
        <f t="array" ref="P272">IF(A272="","",IF(COUNTIF(TOther[Frequency],$P$1)=0,0,SUMPRODUCT(--(IFERROR(MOD(A272-TOther[Start Date],56),1)=0),--(TOther[Frequency]=$P$1),--(TOther[Start Date]&lt;=A272),--(TOther[End Date Calc]&gt;=A272),TOther[Amount])))</f>
        <v>0</v>
      </c>
      <c r="Q272" s="8">
        <f>IF(A272="","",IF(COUNTIF(TOther[Frequency],$Q$1)=0,0,IF(B272="N",SUMIFS(TOther[Amount],TOther[Frequency],$Q$1,TOther[Start Date],"&lt;="&amp;$A272,TOther[End Date Calc],"&gt;="&amp;A272,TOther[Start Day],DAY(A272)),SUMIFS(TOther[Amount],TOther[Frequency],$Q$1,TOther[Start Date],"&lt;="&amp;$A272,TOther[End Date Calc],"&gt;="&amp;A272,TOther[Start Day],"&gt;="&amp;DAY(A272)))))</f>
        <v>0</v>
      </c>
      <c r="R272" s="8" cm="1">
        <f t="array" ref="R272">IF(A272="","",IF(COUNTIF(TOther[Frequency],R$1)=0,0,SUMPRODUCT(--(TOther[Frequency]=R$1),--(TOther[Start Date]&lt;=A272),--(TOther[End Date Calc]&gt;=A272),IF(B272="N",--(TOther[Start Day]=DAY(A272)),--(TOther[Start Day]&gt;=DAY(A272))),--(IFERROR(MOD(TOther[Start Month]-MONTH(A272)+2,2),1)=0),TOther[Amount])))</f>
        <v>0</v>
      </c>
      <c r="S272" s="8" cm="1">
        <f t="array" ref="S272">IF(A272="","",IF(COUNTIF(TOther[Frequency],S$1)=0,0,SUMPRODUCT(--(TOther[Frequency]=S$1),--(TOther[Start Date]&lt;=A272),--(TOther[End Date Calc]&gt;=A272),IF(B272="N",--(TOther[Start Day]=DAY(A272)),--(TOther[Start Day]&gt;=DAY(A272))),--(IFERROR(MOD(TOther[Start Month]-MONTH(A272)+3,3),1)=0),TOther[Amount])))</f>
        <v>0</v>
      </c>
      <c r="T272" s="8" cm="1">
        <f t="array" ref="T272">IF($A272="","",IF(COUNTIF(TOther[Frequency],T$1)=0,0,SUMPRODUCT(--(TOther[Frequency]=T$1),--(TOther[Start Date]&lt;=$A272),--(TOther[End Date Calc]&gt;=$A272),IF($B272="N",--(TOther[Start Day]=DAY($A272)),--(TOther[Start Day]&gt;=DAY($A272))),--(IFERROR(MOD(TOther[Start Month]-MONTH($A272)+4,4),1)=0),TOther[Amount])))</f>
        <v>0</v>
      </c>
      <c r="U272" s="8" cm="1">
        <f t="array" ref="U272">IF(A272="","",IF(COUNTIF(TOther[Frequency],$U$1)=0,0,SUMPRODUCT(--(TOther[Frequency]=$U$1),--(TOther[Start Date]&lt;=A272),--(TOther[End Date Calc]&gt;=A272),IF(B272="N",--(TOther[Start Day]=DAY(A272)),--(TOther[Start Day]&gt;=DAY(A272))),--(IFERROR(MOD(TOther[Start Month]-MONTH(A272)+6,6),1)=0),TOther[Amount])))</f>
        <v>0</v>
      </c>
      <c r="V272" s="8" cm="1">
        <f t="array" ref="V272">IF(A272="","",IF(COUNTIF(TOther[Frequency],$V$1)=0,0,SUMPRODUCT(--(TOther[Frequency]=$V$1),--(TOther[Start Date]&lt;=A272),--(TOther[End Date Calc]&gt;=A272),IF(B272="N",--(TOther[Start Day]=DAY(A272)),--(TOther[Start Day]&gt;=DAY(A272))),--(IFERROR(MOD(TOther[Start Month]-MONTH(A272)+12,12),1)=0),TOther[Amount])))</f>
        <v>0</v>
      </c>
      <c r="W272" s="8">
        <f>IF(A272="","",SUMIFS(TOther[Amount],TOther[Start Date],A272,TOther[Frequency],$W$1))</f>
        <v>0</v>
      </c>
      <c r="X272" s="9">
        <f t="shared" si="20"/>
        <v>0</v>
      </c>
      <c r="Y272" s="9">
        <f t="shared" si="24"/>
        <v>0</v>
      </c>
      <c r="Z272" s="8" cm="1">
        <f t="array" ref="Z272">IF(A272="","",IF(COUNTIF('2) Income'!$D$13:$D$32,"Weekly")=0,0,SUMPRODUCT(--(IFERROR(MOD(A272-'2) Income'!$F$13:$F$32,7),1)=0),--('2) Income'!$D$13:$D$32="Weekly"),--('2) Income'!$F$13:$F$32&lt;=A272),'2) Income'!$E$13:$E$32)))</f>
        <v>0</v>
      </c>
      <c r="AA272" s="8" cm="1">
        <f t="array" ref="AA272">IF(A272="","",IF(COUNTIF('2) Income'!$D$13:$D$32,"Every Other Week")=0,0,SUMPRODUCT(--(IFERROR(MOD(A272-'2) Income'!$F$13:$F$32,14),1)=0),--('2) Income'!$D$13:$D$32="Every Other Week"),--('2) Income'!$F$13:$F$32&lt;=A272),'2) Income'!$E$13:$E$32)))</f>
        <v>2300</v>
      </c>
      <c r="AB272" s="8">
        <f>IF(A272="","",IF(COUNTIF('2) Income'!$D$13:$D$32,"1st and 15th")=0,0,IF(OR(DAY(A272)=1,DAY(A272)=15),SUMIFS('2) Income'!$E$13:$E$32,'2) Income'!$D$13:$D$32,"1st and 15th",'2) Income'!$F$13:$F$32,"&lt;="&amp;$A272),0)))</f>
        <v>0</v>
      </c>
      <c r="AC272" s="8">
        <f>IF(A272="","",IF(COUNTIF('2) Income'!$D$13:$D$32,"2nd Wednesday")=0,0,IF(A272=(A272-DAY(A272)+1+2*7-WEEKDAY(A272-DAY(A272)+8-4,1)),SUMIFS('2) Income'!$E$13:$E$32,'2) Income'!$D$13:$D$32,"2nd Wednesday",'2) Income'!$F$13:$F$32,"&lt;="&amp;$A272),0)))</f>
        <v>0</v>
      </c>
      <c r="AD272" s="8">
        <f>IF(A272="","",IF(COUNTIF('2) Income'!$D$13:$D$32,"3rd Wednesday")=0,0,IF(A272=(A272-DAY(A272)+1+3*7-WEEKDAY(A272-DAY(A272)+8-4,1)),SUMIFS('2) Income'!$E$13:$E$32,'2) Income'!$D$13:$D$32,"3rd Wednesday",'2) Income'!$F$13:$F$32,"&lt;="&amp;$A272),0)))</f>
        <v>0</v>
      </c>
      <c r="AE272" s="8">
        <f>IF(A272="","",IF(COUNTIF('2) Income'!$D$13:$D$32,"4th Wednesday")=0,0,IF(A272=(A272-DAY(A272)+1+4*7-WEEKDAY(A272-DAY(A272)+8-4,1)),SUMIFS('2) Income'!$E$13:$E$32,'2) Income'!$D$13:$D$32,"4th Wednesday",'2) Income'!$F$13:$F$32,"&lt;="&amp;$A272),0)))</f>
        <v>0</v>
      </c>
      <c r="AF272" s="8" cm="1">
        <f t="array" ref="AF272">IF(A272="","",IF(COUNTIF('2) Income'!$D$13:$D$32,"Every 4 Weeks")=0,0,SUMPRODUCT(--(IFERROR(MOD(A272-'2) Income'!$F$13:$F$32,28),1)=0),--('2) Income'!$D$13:$D$32="Every 4 Weeks"),--('2) Income'!$F$13:$F$32&lt;=A272),'2) Income'!$E$13:$E$32)))</f>
        <v>0</v>
      </c>
      <c r="AG272" s="8">
        <f>IF(A272="","",IF(COUNTIF('2) Income'!$D$13:$D$32,"Monthly")=0,0,IF(B272="N",SUMIFS('2) Income'!$E$13:$E$32,'2) Income'!$D$13:$D$32,"monthly",'2) Income'!$F$13:$F$32,"&lt;="&amp;$A272,'2) Income'!$I$13:$I$32,DAY(A272)),SUMIFS('2) Income'!$E$13:$E$32,'2) Income'!$D$13:$D$32,"monthly",'2) Income'!$F$13:$F$32,"&lt;="&amp;$A272,'2) Income'!$I$13:$I$32,"&gt;="&amp;DAY(A272)))))</f>
        <v>0</v>
      </c>
      <c r="AH272" s="8" cm="1">
        <f t="array" ref="AH272">IF(A272="","",IF(COUNTIF('2) Income'!$D$13:$D$32,"Yearly")=0,0,SUMPRODUCT(--('2) Income'!$D$13:$D$32="Yearly"),--('2) Income'!$F$13:$F$32&lt;=A272),IF(B272="N",--('2) Income'!$I$13:$I$32=DAY(A272)),--('2) Income'!$I$13:$I$32&gt;=DAY(A272))),--(IFERROR(MOD('2) Income'!$H$13:$H$32-MONTH(A272)+12,12),1)=0),'2) Income'!$E$13:$E$32)))</f>
        <v>0</v>
      </c>
      <c r="AI272" s="8">
        <f>IF(A272="","",IF(COUNTIF('2) Income'!$D$13:$D$32,"one-time")=0,0,SUMIFS('2) Income'!$E$13:$E$32,'2) Income'!$D$13:$D$32,"one-time",'2) Income'!$F$13:$F$32,"="&amp;$A272)))</f>
        <v>0</v>
      </c>
      <c r="AJ272" s="9">
        <f t="shared" si="21"/>
        <v>2300</v>
      </c>
    </row>
    <row r="273" spans="1:36">
      <c r="A273" s="7">
        <f>IF(A272="","",IF(A272+1&lt;='1) Period'!$E$21,A272+1,""))</f>
        <v>45745</v>
      </c>
      <c r="B273" s="7" t="str">
        <f t="shared" si="22"/>
        <v>N</v>
      </c>
      <c r="C273" t="str">
        <f t="shared" si="23"/>
        <v>Y</v>
      </c>
      <c r="D273" s="8">
        <f>IF(A273="","",IF(TEXT(A273,"dddd")='4) Happy Money'!$E$23,WAllowance,0))</f>
        <v>0</v>
      </c>
      <c r="E273" s="8">
        <f>IF(A273="","",IF(B273="N",SUMIF(TMonthly[Day of the Month],DAY(A273),TMonthly[Amount]),SUMIF(TMonthly[Day of the Month],"&gt;="&amp;DAY(A273),TMonthly[Amount])))</f>
        <v>0</v>
      </c>
      <c r="F273" s="8" cm="1">
        <f t="array" ref="F273">IF(A273="","",SUMPRODUCT(--(TYearly[Due Date]&lt;=A273),IF(B273="N",--(TYearly[Day]=DAY(A273)),--(TYearly[Day]&gt;=DAY(A273))),--(IFERROR(MOD(TYearly[Month]-MONTH(A273)+12,12),1)=0),TYearly[Amount]))</f>
        <v>0</v>
      </c>
      <c r="G273" s="8">
        <f>IF(A273="","",SUMIF(TOneTime[Due Date],A273,TOneTime[Amount]))</f>
        <v>0</v>
      </c>
      <c r="H273" s="8" cm="1">
        <f t="array" ref="H273">IF(A273="","",IF(COUNTIF(TOther[Frequency],$H$1)=0,0,SUMPRODUCT(--(IFERROR(MOD(A273-TOther[Start Date],7),1)=0),--(TOther[Frequency]=$H$1),--(TOther[Start Date]&lt;=A273),--(TOther[End Date Calc]&gt;=A273),TOther[Amount])))</f>
        <v>0</v>
      </c>
      <c r="I273" s="8" cm="1">
        <f t="array" ref="I273">IF(A273="","",IF(COUNTIF(TOther[Frequency],$I$1)=0,0,SUMPRODUCT(--(IFERROR(MOD(A273-TOther[Start Date],14),1)=0),--(TOther[Frequency]=$I$1),--(TOther[Start Date]&lt;=A273),--(TOther[End Date Calc]&gt;=A273),TOther[Amount])))</f>
        <v>0</v>
      </c>
      <c r="J273" s="8">
        <f>IF(A273="","",IF(COUNTIF(TOther[Frequency],$J$1)=0,0,IF(OR(DAY(A273)=1,DAY(A273)=15),SUMIFS(TOther[Amount],TOther[Frequency],$J$1,TOther[Start Date],"&lt;="&amp;$A273,TOther[End Date Calc],"&gt;="&amp;A273),0)))</f>
        <v>0</v>
      </c>
      <c r="K273" s="8">
        <f>IF(A273="","",IF(COUNTIF(TOther[Frequency],$K$1)=0,0,IF(A273=(A273-DAY(A273)+1+2*7-WEEKDAY(A273-DAY(A273)+8-4,1)),SUMIFS(TOther[Amount],TOther[Frequency],$K$1,TOther[Start Date],"&lt;="&amp;$A273,TOther[End Date Calc],"&gt;="&amp;A273),0)))</f>
        <v>0</v>
      </c>
      <c r="L273" s="8">
        <f>IF(A273="","",IF(COUNTIF(TOther[Frequency],$L$1)=0,0,IF(A273=(A273-DAY(A273)+1+3*7-WEEKDAY(A273-DAY(A273)+8-4,1)),SUMIFS(TOther[Amount],TOther[Frequency],$L$1,TOther[Start Date],"&lt;="&amp;$A273,TOther[End Date Calc],"&gt;="&amp;A273),0)))</f>
        <v>0</v>
      </c>
      <c r="M273" s="8">
        <f>IF(A273="","",IF(COUNTIF(TOther[Frequency],$M$1)=0,0,IF(A273=(A273-DAY(A273)+1+4*7-WEEKDAY(A273-DAY(A273)+8-4,1)),SUMIFS(TOther[Amount],TOther[Frequency],$M$1,TOther[Start Date],"&lt;="&amp;$A273,TOther[End Date Calc],"&gt;="&amp;A273),0)))</f>
        <v>0</v>
      </c>
      <c r="N273" s="8" cm="1">
        <f t="array" ref="N273">IF(A273="","",IF(COUNTIF(TOther[Frequency],$N$1)=0,0,SUMPRODUCT(--(IFERROR(MOD(A273-TOther[Start Date],28),1)=0),--(TOther[Frequency]=$N$1),--(TOther[Start Date]&lt;=A273),--(TOther[End Date Calc]&gt;=A273),TOther[Amount])))</f>
        <v>0</v>
      </c>
      <c r="O273" s="8" cm="1">
        <f t="array" ref="O273">IF(A273="","",IF(COUNTIF(TOther[Frequency],$O$1)=0,0,SUMPRODUCT(--(IFERROR(MOD(A273-TOther[Start Date],42),1)=0),--(TOther[Frequency]=$O$1),--(TOther[Start Date]&lt;=A273),--(TOther[End Date Calc]&gt;=A273),TOther[Amount])))</f>
        <v>0</v>
      </c>
      <c r="P273" s="8" cm="1">
        <f t="array" ref="P273">IF(A273="","",IF(COUNTIF(TOther[Frequency],$P$1)=0,0,SUMPRODUCT(--(IFERROR(MOD(A273-TOther[Start Date],56),1)=0),--(TOther[Frequency]=$P$1),--(TOther[Start Date]&lt;=A273),--(TOther[End Date Calc]&gt;=A273),TOther[Amount])))</f>
        <v>0</v>
      </c>
      <c r="Q273" s="8">
        <f>IF(A273="","",IF(COUNTIF(TOther[Frequency],$Q$1)=0,0,IF(B273="N",SUMIFS(TOther[Amount],TOther[Frequency],$Q$1,TOther[Start Date],"&lt;="&amp;$A273,TOther[End Date Calc],"&gt;="&amp;A273,TOther[Start Day],DAY(A273)),SUMIFS(TOther[Amount],TOther[Frequency],$Q$1,TOther[Start Date],"&lt;="&amp;$A273,TOther[End Date Calc],"&gt;="&amp;A273,TOther[Start Day],"&gt;="&amp;DAY(A273)))))</f>
        <v>0</v>
      </c>
      <c r="R273" s="8" cm="1">
        <f t="array" ref="R273">IF(A273="","",IF(COUNTIF(TOther[Frequency],R$1)=0,0,SUMPRODUCT(--(TOther[Frequency]=R$1),--(TOther[Start Date]&lt;=A273),--(TOther[End Date Calc]&gt;=A273),IF(B273="N",--(TOther[Start Day]=DAY(A273)),--(TOther[Start Day]&gt;=DAY(A273))),--(IFERROR(MOD(TOther[Start Month]-MONTH(A273)+2,2),1)=0),TOther[Amount])))</f>
        <v>0</v>
      </c>
      <c r="S273" s="8" cm="1">
        <f t="array" ref="S273">IF(A273="","",IF(COUNTIF(TOther[Frequency],S$1)=0,0,SUMPRODUCT(--(TOther[Frequency]=S$1),--(TOther[Start Date]&lt;=A273),--(TOther[End Date Calc]&gt;=A273),IF(B273="N",--(TOther[Start Day]=DAY(A273)),--(TOther[Start Day]&gt;=DAY(A273))),--(IFERROR(MOD(TOther[Start Month]-MONTH(A273)+3,3),1)=0),TOther[Amount])))</f>
        <v>0</v>
      </c>
      <c r="T273" s="8" cm="1">
        <f t="array" ref="T273">IF($A273="","",IF(COUNTIF(TOther[Frequency],T$1)=0,0,SUMPRODUCT(--(TOther[Frequency]=T$1),--(TOther[Start Date]&lt;=$A273),--(TOther[End Date Calc]&gt;=$A273),IF($B273="N",--(TOther[Start Day]=DAY($A273)),--(TOther[Start Day]&gt;=DAY($A273))),--(IFERROR(MOD(TOther[Start Month]-MONTH($A273)+4,4),1)=0),TOther[Amount])))</f>
        <v>0</v>
      </c>
      <c r="U273" s="8" cm="1">
        <f t="array" ref="U273">IF(A273="","",IF(COUNTIF(TOther[Frequency],$U$1)=0,0,SUMPRODUCT(--(TOther[Frequency]=$U$1),--(TOther[Start Date]&lt;=A273),--(TOther[End Date Calc]&gt;=A273),IF(B273="N",--(TOther[Start Day]=DAY(A273)),--(TOther[Start Day]&gt;=DAY(A273))),--(IFERROR(MOD(TOther[Start Month]-MONTH(A273)+6,6),1)=0),TOther[Amount])))</f>
        <v>0</v>
      </c>
      <c r="V273" s="8" cm="1">
        <f t="array" ref="V273">IF(A273="","",IF(COUNTIF(TOther[Frequency],$V$1)=0,0,SUMPRODUCT(--(TOther[Frequency]=$V$1),--(TOther[Start Date]&lt;=A273),--(TOther[End Date Calc]&gt;=A273),IF(B273="N",--(TOther[Start Day]=DAY(A273)),--(TOther[Start Day]&gt;=DAY(A273))),--(IFERROR(MOD(TOther[Start Month]-MONTH(A273)+12,12),1)=0),TOther[Amount])))</f>
        <v>0</v>
      </c>
      <c r="W273" s="8">
        <f>IF(A273="","",SUMIFS(TOther[Amount],TOther[Start Date],A273,TOther[Frequency],$W$1))</f>
        <v>0</v>
      </c>
      <c r="X273" s="9">
        <f t="shared" si="20"/>
        <v>0</v>
      </c>
      <c r="Y273" s="9">
        <f t="shared" si="24"/>
        <v>0</v>
      </c>
      <c r="Z273" s="8" cm="1">
        <f t="array" ref="Z273">IF(A273="","",IF(COUNTIF('2) Income'!$D$13:$D$32,"Weekly")=0,0,SUMPRODUCT(--(IFERROR(MOD(A273-'2) Income'!$F$13:$F$32,7),1)=0),--('2) Income'!$D$13:$D$32="Weekly"),--('2) Income'!$F$13:$F$32&lt;=A273),'2) Income'!$E$13:$E$32)))</f>
        <v>0</v>
      </c>
      <c r="AA273" s="8" cm="1">
        <f t="array" ref="AA273">IF(A273="","",IF(COUNTIF('2) Income'!$D$13:$D$32,"Every Other Week")=0,0,SUMPRODUCT(--(IFERROR(MOD(A273-'2) Income'!$F$13:$F$32,14),1)=0),--('2) Income'!$D$13:$D$32="Every Other Week"),--('2) Income'!$F$13:$F$32&lt;=A273),'2) Income'!$E$13:$E$32)))</f>
        <v>0</v>
      </c>
      <c r="AB273" s="8">
        <f>IF(A273="","",IF(COUNTIF('2) Income'!$D$13:$D$32,"1st and 15th")=0,0,IF(OR(DAY(A273)=1,DAY(A273)=15),SUMIFS('2) Income'!$E$13:$E$32,'2) Income'!$D$13:$D$32,"1st and 15th",'2) Income'!$F$13:$F$32,"&lt;="&amp;$A273),0)))</f>
        <v>0</v>
      </c>
      <c r="AC273" s="8">
        <f>IF(A273="","",IF(COUNTIF('2) Income'!$D$13:$D$32,"2nd Wednesday")=0,0,IF(A273=(A273-DAY(A273)+1+2*7-WEEKDAY(A273-DAY(A273)+8-4,1)),SUMIFS('2) Income'!$E$13:$E$32,'2) Income'!$D$13:$D$32,"2nd Wednesday",'2) Income'!$F$13:$F$32,"&lt;="&amp;$A273),0)))</f>
        <v>0</v>
      </c>
      <c r="AD273" s="8">
        <f>IF(A273="","",IF(COUNTIF('2) Income'!$D$13:$D$32,"3rd Wednesday")=0,0,IF(A273=(A273-DAY(A273)+1+3*7-WEEKDAY(A273-DAY(A273)+8-4,1)),SUMIFS('2) Income'!$E$13:$E$32,'2) Income'!$D$13:$D$32,"3rd Wednesday",'2) Income'!$F$13:$F$32,"&lt;="&amp;$A273),0)))</f>
        <v>0</v>
      </c>
      <c r="AE273" s="8">
        <f>IF(A273="","",IF(COUNTIF('2) Income'!$D$13:$D$32,"4th Wednesday")=0,0,IF(A273=(A273-DAY(A273)+1+4*7-WEEKDAY(A273-DAY(A273)+8-4,1)),SUMIFS('2) Income'!$E$13:$E$32,'2) Income'!$D$13:$D$32,"4th Wednesday",'2) Income'!$F$13:$F$32,"&lt;="&amp;$A273),0)))</f>
        <v>0</v>
      </c>
      <c r="AF273" s="8" cm="1">
        <f t="array" ref="AF273">IF(A273="","",IF(COUNTIF('2) Income'!$D$13:$D$32,"Every 4 Weeks")=0,0,SUMPRODUCT(--(IFERROR(MOD(A273-'2) Income'!$F$13:$F$32,28),1)=0),--('2) Income'!$D$13:$D$32="Every 4 Weeks"),--('2) Income'!$F$13:$F$32&lt;=A273),'2) Income'!$E$13:$E$32)))</f>
        <v>0</v>
      </c>
      <c r="AG273" s="8">
        <f>IF(A273="","",IF(COUNTIF('2) Income'!$D$13:$D$32,"Monthly")=0,0,IF(B273="N",SUMIFS('2) Income'!$E$13:$E$32,'2) Income'!$D$13:$D$32,"monthly",'2) Income'!$F$13:$F$32,"&lt;="&amp;$A273,'2) Income'!$I$13:$I$32,DAY(A273)),SUMIFS('2) Income'!$E$13:$E$32,'2) Income'!$D$13:$D$32,"monthly",'2) Income'!$F$13:$F$32,"&lt;="&amp;$A273,'2) Income'!$I$13:$I$32,"&gt;="&amp;DAY(A273)))))</f>
        <v>0</v>
      </c>
      <c r="AH273" s="8" cm="1">
        <f t="array" ref="AH273">IF(A273="","",IF(COUNTIF('2) Income'!$D$13:$D$32,"Yearly")=0,0,SUMPRODUCT(--('2) Income'!$D$13:$D$32="Yearly"),--('2) Income'!$F$13:$F$32&lt;=A273),IF(B273="N",--('2) Income'!$I$13:$I$32=DAY(A273)),--('2) Income'!$I$13:$I$32&gt;=DAY(A273))),--(IFERROR(MOD('2) Income'!$H$13:$H$32-MONTH(A273)+12,12),1)=0),'2) Income'!$E$13:$E$32)))</f>
        <v>0</v>
      </c>
      <c r="AI273" s="8">
        <f>IF(A273="","",IF(COUNTIF('2) Income'!$D$13:$D$32,"one-time")=0,0,SUMIFS('2) Income'!$E$13:$E$32,'2) Income'!$D$13:$D$32,"one-time",'2) Income'!$F$13:$F$32,"="&amp;$A273)))</f>
        <v>0</v>
      </c>
      <c r="AJ273" s="9">
        <f t="shared" si="21"/>
        <v>0</v>
      </c>
    </row>
    <row r="274" spans="1:36">
      <c r="A274" s="7">
        <f>IF(A273="","",IF(A273+1&lt;='1) Period'!$E$21,A273+1,""))</f>
        <v>45746</v>
      </c>
      <c r="B274" s="7" t="str">
        <f t="shared" si="22"/>
        <v>N</v>
      </c>
      <c r="C274" t="str">
        <f t="shared" si="23"/>
        <v>Y</v>
      </c>
      <c r="D274" s="8">
        <f>IF(A274="","",IF(TEXT(A274,"dddd")='4) Happy Money'!$E$23,WAllowance,0))</f>
        <v>0</v>
      </c>
      <c r="E274" s="8">
        <f>IF(A274="","",IF(B274="N",SUMIF(TMonthly[Day of the Month],DAY(A274),TMonthly[Amount]),SUMIF(TMonthly[Day of the Month],"&gt;="&amp;DAY(A274),TMonthly[Amount])))</f>
        <v>0</v>
      </c>
      <c r="F274" s="8" cm="1">
        <f t="array" ref="F274">IF(A274="","",SUMPRODUCT(--(TYearly[Due Date]&lt;=A274),IF(B274="N",--(TYearly[Day]=DAY(A274)),--(TYearly[Day]&gt;=DAY(A274))),--(IFERROR(MOD(TYearly[Month]-MONTH(A274)+12,12),1)=0),TYearly[Amount]))</f>
        <v>0</v>
      </c>
      <c r="G274" s="8">
        <f>IF(A274="","",SUMIF(TOneTime[Due Date],A274,TOneTime[Amount]))</f>
        <v>0</v>
      </c>
      <c r="H274" s="8" cm="1">
        <f t="array" ref="H274">IF(A274="","",IF(COUNTIF(TOther[Frequency],$H$1)=0,0,SUMPRODUCT(--(IFERROR(MOD(A274-TOther[Start Date],7),1)=0),--(TOther[Frequency]=$H$1),--(TOther[Start Date]&lt;=A274),--(TOther[End Date Calc]&gt;=A274),TOther[Amount])))</f>
        <v>0</v>
      </c>
      <c r="I274" s="8" cm="1">
        <f t="array" ref="I274">IF(A274="","",IF(COUNTIF(TOther[Frequency],$I$1)=0,0,SUMPRODUCT(--(IFERROR(MOD(A274-TOther[Start Date],14),1)=0),--(TOther[Frequency]=$I$1),--(TOther[Start Date]&lt;=A274),--(TOther[End Date Calc]&gt;=A274),TOther[Amount])))</f>
        <v>0</v>
      </c>
      <c r="J274" s="8">
        <f>IF(A274="","",IF(COUNTIF(TOther[Frequency],$J$1)=0,0,IF(OR(DAY(A274)=1,DAY(A274)=15),SUMIFS(TOther[Amount],TOther[Frequency],$J$1,TOther[Start Date],"&lt;="&amp;$A274,TOther[End Date Calc],"&gt;="&amp;A274),0)))</f>
        <v>0</v>
      </c>
      <c r="K274" s="8">
        <f>IF(A274="","",IF(COUNTIF(TOther[Frequency],$K$1)=0,0,IF(A274=(A274-DAY(A274)+1+2*7-WEEKDAY(A274-DAY(A274)+8-4,1)),SUMIFS(TOther[Amount],TOther[Frequency],$K$1,TOther[Start Date],"&lt;="&amp;$A274,TOther[End Date Calc],"&gt;="&amp;A274),0)))</f>
        <v>0</v>
      </c>
      <c r="L274" s="8">
        <f>IF(A274="","",IF(COUNTIF(TOther[Frequency],$L$1)=0,0,IF(A274=(A274-DAY(A274)+1+3*7-WEEKDAY(A274-DAY(A274)+8-4,1)),SUMIFS(TOther[Amount],TOther[Frequency],$L$1,TOther[Start Date],"&lt;="&amp;$A274,TOther[End Date Calc],"&gt;="&amp;A274),0)))</f>
        <v>0</v>
      </c>
      <c r="M274" s="8">
        <f>IF(A274="","",IF(COUNTIF(TOther[Frequency],$M$1)=0,0,IF(A274=(A274-DAY(A274)+1+4*7-WEEKDAY(A274-DAY(A274)+8-4,1)),SUMIFS(TOther[Amount],TOther[Frequency],$M$1,TOther[Start Date],"&lt;="&amp;$A274,TOther[End Date Calc],"&gt;="&amp;A274),0)))</f>
        <v>0</v>
      </c>
      <c r="N274" s="8" cm="1">
        <f t="array" ref="N274">IF(A274="","",IF(COUNTIF(TOther[Frequency],$N$1)=0,0,SUMPRODUCT(--(IFERROR(MOD(A274-TOther[Start Date],28),1)=0),--(TOther[Frequency]=$N$1),--(TOther[Start Date]&lt;=A274),--(TOther[End Date Calc]&gt;=A274),TOther[Amount])))</f>
        <v>0</v>
      </c>
      <c r="O274" s="8" cm="1">
        <f t="array" ref="O274">IF(A274="","",IF(COUNTIF(TOther[Frequency],$O$1)=0,0,SUMPRODUCT(--(IFERROR(MOD(A274-TOther[Start Date],42),1)=0),--(TOther[Frequency]=$O$1),--(TOther[Start Date]&lt;=A274),--(TOther[End Date Calc]&gt;=A274),TOther[Amount])))</f>
        <v>0</v>
      </c>
      <c r="P274" s="8" cm="1">
        <f t="array" ref="P274">IF(A274="","",IF(COUNTIF(TOther[Frequency],$P$1)=0,0,SUMPRODUCT(--(IFERROR(MOD(A274-TOther[Start Date],56),1)=0),--(TOther[Frequency]=$P$1),--(TOther[Start Date]&lt;=A274),--(TOther[End Date Calc]&gt;=A274),TOther[Amount])))</f>
        <v>0</v>
      </c>
      <c r="Q274" s="8">
        <f>IF(A274="","",IF(COUNTIF(TOther[Frequency],$Q$1)=0,0,IF(B274="N",SUMIFS(TOther[Amount],TOther[Frequency],$Q$1,TOther[Start Date],"&lt;="&amp;$A274,TOther[End Date Calc],"&gt;="&amp;A274,TOther[Start Day],DAY(A274)),SUMIFS(TOther[Amount],TOther[Frequency],$Q$1,TOther[Start Date],"&lt;="&amp;$A274,TOther[End Date Calc],"&gt;="&amp;A274,TOther[Start Day],"&gt;="&amp;DAY(A274)))))</f>
        <v>0</v>
      </c>
      <c r="R274" s="8" cm="1">
        <f t="array" ref="R274">IF(A274="","",IF(COUNTIF(TOther[Frequency],R$1)=0,0,SUMPRODUCT(--(TOther[Frequency]=R$1),--(TOther[Start Date]&lt;=A274),--(TOther[End Date Calc]&gt;=A274),IF(B274="N",--(TOther[Start Day]=DAY(A274)),--(TOther[Start Day]&gt;=DAY(A274))),--(IFERROR(MOD(TOther[Start Month]-MONTH(A274)+2,2),1)=0),TOther[Amount])))</f>
        <v>0</v>
      </c>
      <c r="S274" s="8" cm="1">
        <f t="array" ref="S274">IF(A274="","",IF(COUNTIF(TOther[Frequency],S$1)=0,0,SUMPRODUCT(--(TOther[Frequency]=S$1),--(TOther[Start Date]&lt;=A274),--(TOther[End Date Calc]&gt;=A274),IF(B274="N",--(TOther[Start Day]=DAY(A274)),--(TOther[Start Day]&gt;=DAY(A274))),--(IFERROR(MOD(TOther[Start Month]-MONTH(A274)+3,3),1)=0),TOther[Amount])))</f>
        <v>0</v>
      </c>
      <c r="T274" s="8" cm="1">
        <f t="array" ref="T274">IF($A274="","",IF(COUNTIF(TOther[Frequency],T$1)=0,0,SUMPRODUCT(--(TOther[Frequency]=T$1),--(TOther[Start Date]&lt;=$A274),--(TOther[End Date Calc]&gt;=$A274),IF($B274="N",--(TOther[Start Day]=DAY($A274)),--(TOther[Start Day]&gt;=DAY($A274))),--(IFERROR(MOD(TOther[Start Month]-MONTH($A274)+4,4),1)=0),TOther[Amount])))</f>
        <v>0</v>
      </c>
      <c r="U274" s="8" cm="1">
        <f t="array" ref="U274">IF(A274="","",IF(COUNTIF(TOther[Frequency],$U$1)=0,0,SUMPRODUCT(--(TOther[Frequency]=$U$1),--(TOther[Start Date]&lt;=A274),--(TOther[End Date Calc]&gt;=A274),IF(B274="N",--(TOther[Start Day]=DAY(A274)),--(TOther[Start Day]&gt;=DAY(A274))),--(IFERROR(MOD(TOther[Start Month]-MONTH(A274)+6,6),1)=0),TOther[Amount])))</f>
        <v>0</v>
      </c>
      <c r="V274" s="8" cm="1">
        <f t="array" ref="V274">IF(A274="","",IF(COUNTIF(TOther[Frequency],$V$1)=0,0,SUMPRODUCT(--(TOther[Frequency]=$V$1),--(TOther[Start Date]&lt;=A274),--(TOther[End Date Calc]&gt;=A274),IF(B274="N",--(TOther[Start Day]=DAY(A274)),--(TOther[Start Day]&gt;=DAY(A274))),--(IFERROR(MOD(TOther[Start Month]-MONTH(A274)+12,12),1)=0),TOther[Amount])))</f>
        <v>0</v>
      </c>
      <c r="W274" s="8">
        <f>IF(A274="","",SUMIFS(TOther[Amount],TOther[Start Date],A274,TOther[Frequency],$W$1))</f>
        <v>0</v>
      </c>
      <c r="X274" s="9">
        <f t="shared" si="20"/>
        <v>0</v>
      </c>
      <c r="Y274" s="9">
        <f t="shared" si="24"/>
        <v>0</v>
      </c>
      <c r="Z274" s="8" cm="1">
        <f t="array" ref="Z274">IF(A274="","",IF(COUNTIF('2) Income'!$D$13:$D$32,"Weekly")=0,0,SUMPRODUCT(--(IFERROR(MOD(A274-'2) Income'!$F$13:$F$32,7),1)=0),--('2) Income'!$D$13:$D$32="Weekly"),--('2) Income'!$F$13:$F$32&lt;=A274),'2) Income'!$E$13:$E$32)))</f>
        <v>0</v>
      </c>
      <c r="AA274" s="8" cm="1">
        <f t="array" ref="AA274">IF(A274="","",IF(COUNTIF('2) Income'!$D$13:$D$32,"Every Other Week")=0,0,SUMPRODUCT(--(IFERROR(MOD(A274-'2) Income'!$F$13:$F$32,14),1)=0),--('2) Income'!$D$13:$D$32="Every Other Week"),--('2) Income'!$F$13:$F$32&lt;=A274),'2) Income'!$E$13:$E$32)))</f>
        <v>0</v>
      </c>
      <c r="AB274" s="8">
        <f>IF(A274="","",IF(COUNTIF('2) Income'!$D$13:$D$32,"1st and 15th")=0,0,IF(OR(DAY(A274)=1,DAY(A274)=15),SUMIFS('2) Income'!$E$13:$E$32,'2) Income'!$D$13:$D$32,"1st and 15th",'2) Income'!$F$13:$F$32,"&lt;="&amp;$A274),0)))</f>
        <v>0</v>
      </c>
      <c r="AC274" s="8">
        <f>IF(A274="","",IF(COUNTIF('2) Income'!$D$13:$D$32,"2nd Wednesday")=0,0,IF(A274=(A274-DAY(A274)+1+2*7-WEEKDAY(A274-DAY(A274)+8-4,1)),SUMIFS('2) Income'!$E$13:$E$32,'2) Income'!$D$13:$D$32,"2nd Wednesday",'2) Income'!$F$13:$F$32,"&lt;="&amp;$A274),0)))</f>
        <v>0</v>
      </c>
      <c r="AD274" s="8">
        <f>IF(A274="","",IF(COUNTIF('2) Income'!$D$13:$D$32,"3rd Wednesday")=0,0,IF(A274=(A274-DAY(A274)+1+3*7-WEEKDAY(A274-DAY(A274)+8-4,1)),SUMIFS('2) Income'!$E$13:$E$32,'2) Income'!$D$13:$D$32,"3rd Wednesday",'2) Income'!$F$13:$F$32,"&lt;="&amp;$A274),0)))</f>
        <v>0</v>
      </c>
      <c r="AE274" s="8">
        <f>IF(A274="","",IF(COUNTIF('2) Income'!$D$13:$D$32,"4th Wednesday")=0,0,IF(A274=(A274-DAY(A274)+1+4*7-WEEKDAY(A274-DAY(A274)+8-4,1)),SUMIFS('2) Income'!$E$13:$E$32,'2) Income'!$D$13:$D$32,"4th Wednesday",'2) Income'!$F$13:$F$32,"&lt;="&amp;$A274),0)))</f>
        <v>0</v>
      </c>
      <c r="AF274" s="8" cm="1">
        <f t="array" ref="AF274">IF(A274="","",IF(COUNTIF('2) Income'!$D$13:$D$32,"Every 4 Weeks")=0,0,SUMPRODUCT(--(IFERROR(MOD(A274-'2) Income'!$F$13:$F$32,28),1)=0),--('2) Income'!$D$13:$D$32="Every 4 Weeks"),--('2) Income'!$F$13:$F$32&lt;=A274),'2) Income'!$E$13:$E$32)))</f>
        <v>0</v>
      </c>
      <c r="AG274" s="8">
        <f>IF(A274="","",IF(COUNTIF('2) Income'!$D$13:$D$32,"Monthly")=0,0,IF(B274="N",SUMIFS('2) Income'!$E$13:$E$32,'2) Income'!$D$13:$D$32,"monthly",'2) Income'!$F$13:$F$32,"&lt;="&amp;$A274,'2) Income'!$I$13:$I$32,DAY(A274)),SUMIFS('2) Income'!$E$13:$E$32,'2) Income'!$D$13:$D$32,"monthly",'2) Income'!$F$13:$F$32,"&lt;="&amp;$A274,'2) Income'!$I$13:$I$32,"&gt;="&amp;DAY(A274)))))</f>
        <v>0</v>
      </c>
      <c r="AH274" s="8" cm="1">
        <f t="array" ref="AH274">IF(A274="","",IF(COUNTIF('2) Income'!$D$13:$D$32,"Yearly")=0,0,SUMPRODUCT(--('2) Income'!$D$13:$D$32="Yearly"),--('2) Income'!$F$13:$F$32&lt;=A274),IF(B274="N",--('2) Income'!$I$13:$I$32=DAY(A274)),--('2) Income'!$I$13:$I$32&gt;=DAY(A274))),--(IFERROR(MOD('2) Income'!$H$13:$H$32-MONTH(A274)+12,12),1)=0),'2) Income'!$E$13:$E$32)))</f>
        <v>0</v>
      </c>
      <c r="AI274" s="8">
        <f>IF(A274="","",IF(COUNTIF('2) Income'!$D$13:$D$32,"one-time")=0,0,SUMIFS('2) Income'!$E$13:$E$32,'2) Income'!$D$13:$D$32,"one-time",'2) Income'!$F$13:$F$32,"="&amp;$A274)))</f>
        <v>0</v>
      </c>
      <c r="AJ274" s="9">
        <f t="shared" si="21"/>
        <v>0</v>
      </c>
    </row>
    <row r="275" spans="1:36">
      <c r="A275" s="7">
        <f>IF(A274="","",IF(A274+1&lt;='1) Period'!$E$21,A274+1,""))</f>
        <v>45747</v>
      </c>
      <c r="B275" s="7" t="str">
        <f t="shared" si="22"/>
        <v>Y</v>
      </c>
      <c r="C275" t="str">
        <f t="shared" si="23"/>
        <v>F</v>
      </c>
      <c r="D275" s="8">
        <f>IF(A275="","",IF(TEXT(A275,"dddd")='4) Happy Money'!$E$23,WAllowance,0))</f>
        <v>400</v>
      </c>
      <c r="E275" s="8">
        <f>IF(A275="","",IF(B275="N",SUMIF(TMonthly[Day of the Month],DAY(A275),TMonthly[Amount]),SUMIF(TMonthly[Day of the Month],"&gt;="&amp;DAY(A275),TMonthly[Amount])))</f>
        <v>2000</v>
      </c>
      <c r="F275" s="8" cm="1">
        <f t="array" ref="F275">IF(A275="","",SUMPRODUCT(--(TYearly[Due Date]&lt;=A275),IF(B275="N",--(TYearly[Day]=DAY(A275)),--(TYearly[Day]&gt;=DAY(A275))),--(IFERROR(MOD(TYearly[Month]-MONTH(A275)+12,12),1)=0),TYearly[Amount]))</f>
        <v>0</v>
      </c>
      <c r="G275" s="8">
        <f>IF(A275="","",SUMIF(TOneTime[Due Date],A275,TOneTime[Amount]))</f>
        <v>0</v>
      </c>
      <c r="H275" s="8" cm="1">
        <f t="array" ref="H275">IF(A275="","",IF(COUNTIF(TOther[Frequency],$H$1)=0,0,SUMPRODUCT(--(IFERROR(MOD(A275-TOther[Start Date],7),1)=0),--(TOther[Frequency]=$H$1),--(TOther[Start Date]&lt;=A275),--(TOther[End Date Calc]&gt;=A275),TOther[Amount])))</f>
        <v>0</v>
      </c>
      <c r="I275" s="8" cm="1">
        <f t="array" ref="I275">IF(A275="","",IF(COUNTIF(TOther[Frequency],$I$1)=0,0,SUMPRODUCT(--(IFERROR(MOD(A275-TOther[Start Date],14),1)=0),--(TOther[Frequency]=$I$1),--(TOther[Start Date]&lt;=A275),--(TOther[End Date Calc]&gt;=A275),TOther[Amount])))</f>
        <v>230</v>
      </c>
      <c r="J275" s="8">
        <f>IF(A275="","",IF(COUNTIF(TOther[Frequency],$J$1)=0,0,IF(OR(DAY(A275)=1,DAY(A275)=15),SUMIFS(TOther[Amount],TOther[Frequency],$J$1,TOther[Start Date],"&lt;="&amp;$A275,TOther[End Date Calc],"&gt;="&amp;A275),0)))</f>
        <v>0</v>
      </c>
      <c r="K275" s="8">
        <f>IF(A275="","",IF(COUNTIF(TOther[Frequency],$K$1)=0,0,IF(A275=(A275-DAY(A275)+1+2*7-WEEKDAY(A275-DAY(A275)+8-4,1)),SUMIFS(TOther[Amount],TOther[Frequency],$K$1,TOther[Start Date],"&lt;="&amp;$A275,TOther[End Date Calc],"&gt;="&amp;A275),0)))</f>
        <v>0</v>
      </c>
      <c r="L275" s="8">
        <f>IF(A275="","",IF(COUNTIF(TOther[Frequency],$L$1)=0,0,IF(A275=(A275-DAY(A275)+1+3*7-WEEKDAY(A275-DAY(A275)+8-4,1)),SUMIFS(TOther[Amount],TOther[Frequency],$L$1,TOther[Start Date],"&lt;="&amp;$A275,TOther[End Date Calc],"&gt;="&amp;A275),0)))</f>
        <v>0</v>
      </c>
      <c r="M275" s="8">
        <f>IF(A275="","",IF(COUNTIF(TOther[Frequency],$M$1)=0,0,IF(A275=(A275-DAY(A275)+1+4*7-WEEKDAY(A275-DAY(A275)+8-4,1)),SUMIFS(TOther[Amount],TOther[Frequency],$M$1,TOther[Start Date],"&lt;="&amp;$A275,TOther[End Date Calc],"&gt;="&amp;A275),0)))</f>
        <v>0</v>
      </c>
      <c r="N275" s="8" cm="1">
        <f t="array" ref="N275">IF(A275="","",IF(COUNTIF(TOther[Frequency],$N$1)=0,0,SUMPRODUCT(--(IFERROR(MOD(A275-TOther[Start Date],28),1)=0),--(TOther[Frequency]=$N$1),--(TOther[Start Date]&lt;=A275),--(TOther[End Date Calc]&gt;=A275),TOther[Amount])))</f>
        <v>0</v>
      </c>
      <c r="O275" s="8" cm="1">
        <f t="array" ref="O275">IF(A275="","",IF(COUNTIF(TOther[Frequency],$O$1)=0,0,SUMPRODUCT(--(IFERROR(MOD(A275-TOther[Start Date],42),1)=0),--(TOther[Frequency]=$O$1),--(TOther[Start Date]&lt;=A275),--(TOther[End Date Calc]&gt;=A275),TOther[Amount])))</f>
        <v>0</v>
      </c>
      <c r="P275" s="8" cm="1">
        <f t="array" ref="P275">IF(A275="","",IF(COUNTIF(TOther[Frequency],$P$1)=0,0,SUMPRODUCT(--(IFERROR(MOD(A275-TOther[Start Date],56),1)=0),--(TOther[Frequency]=$P$1),--(TOther[Start Date]&lt;=A275),--(TOther[End Date Calc]&gt;=A275),TOther[Amount])))</f>
        <v>0</v>
      </c>
      <c r="Q275" s="8">
        <f>IF(A275="","",IF(COUNTIF(TOther[Frequency],$Q$1)=0,0,IF(B275="N",SUMIFS(TOther[Amount],TOther[Frequency],$Q$1,TOther[Start Date],"&lt;="&amp;$A275,TOther[End Date Calc],"&gt;="&amp;A275,TOther[Start Day],DAY(A275)),SUMIFS(TOther[Amount],TOther[Frequency],$Q$1,TOther[Start Date],"&lt;="&amp;$A275,TOther[End Date Calc],"&gt;="&amp;A275,TOther[Start Day],"&gt;="&amp;DAY(A275)))))</f>
        <v>0</v>
      </c>
      <c r="R275" s="8" cm="1">
        <f t="array" ref="R275">IF(A275="","",IF(COUNTIF(TOther[Frequency],R$1)=0,0,SUMPRODUCT(--(TOther[Frequency]=R$1),--(TOther[Start Date]&lt;=A275),--(TOther[End Date Calc]&gt;=A275),IF(B275="N",--(TOther[Start Day]=DAY(A275)),--(TOther[Start Day]&gt;=DAY(A275))),--(IFERROR(MOD(TOther[Start Month]-MONTH(A275)+2,2),1)=0),TOther[Amount])))</f>
        <v>0</v>
      </c>
      <c r="S275" s="8" cm="1">
        <f t="array" ref="S275">IF(A275="","",IF(COUNTIF(TOther[Frequency],S$1)=0,0,SUMPRODUCT(--(TOther[Frequency]=S$1),--(TOther[Start Date]&lt;=A275),--(TOther[End Date Calc]&gt;=A275),IF(B275="N",--(TOther[Start Day]=DAY(A275)),--(TOther[Start Day]&gt;=DAY(A275))),--(IFERROR(MOD(TOther[Start Month]-MONTH(A275)+3,3),1)=0),TOther[Amount])))</f>
        <v>0</v>
      </c>
      <c r="T275" s="8" cm="1">
        <f t="array" ref="T275">IF($A275="","",IF(COUNTIF(TOther[Frequency],T$1)=0,0,SUMPRODUCT(--(TOther[Frequency]=T$1),--(TOther[Start Date]&lt;=$A275),--(TOther[End Date Calc]&gt;=$A275),IF($B275="N",--(TOther[Start Day]=DAY($A275)),--(TOther[Start Day]&gt;=DAY($A275))),--(IFERROR(MOD(TOther[Start Month]-MONTH($A275)+4,4),1)=0),TOther[Amount])))</f>
        <v>0</v>
      </c>
      <c r="U275" s="8" cm="1">
        <f t="array" ref="U275">IF(A275="","",IF(COUNTIF(TOther[Frequency],$U$1)=0,0,SUMPRODUCT(--(TOther[Frequency]=$U$1),--(TOther[Start Date]&lt;=A275),--(TOther[End Date Calc]&gt;=A275),IF(B275="N",--(TOther[Start Day]=DAY(A275)),--(TOther[Start Day]&gt;=DAY(A275))),--(IFERROR(MOD(TOther[Start Month]-MONTH(A275)+6,6),1)=0),TOther[Amount])))</f>
        <v>0</v>
      </c>
      <c r="V275" s="8" cm="1">
        <f t="array" ref="V275">IF(A275="","",IF(COUNTIF(TOther[Frequency],$V$1)=0,0,SUMPRODUCT(--(TOther[Frequency]=$V$1),--(TOther[Start Date]&lt;=A275),--(TOther[End Date Calc]&gt;=A275),IF(B275="N",--(TOther[Start Day]=DAY(A275)),--(TOther[Start Day]&gt;=DAY(A275))),--(IFERROR(MOD(TOther[Start Month]-MONTH(A275)+12,12),1)=0),TOther[Amount])))</f>
        <v>0</v>
      </c>
      <c r="W275" s="8">
        <f>IF(A275="","",SUMIFS(TOther[Amount],TOther[Start Date],A275,TOther[Frequency],$W$1))</f>
        <v>0</v>
      </c>
      <c r="X275" s="9">
        <f t="shared" si="20"/>
        <v>2230</v>
      </c>
      <c r="Y275" s="9">
        <f t="shared" si="24"/>
        <v>230</v>
      </c>
      <c r="Z275" s="8" cm="1">
        <f t="array" ref="Z275">IF(A275="","",IF(COUNTIF('2) Income'!$D$13:$D$32,"Weekly")=0,0,SUMPRODUCT(--(IFERROR(MOD(A275-'2) Income'!$F$13:$F$32,7),1)=0),--('2) Income'!$D$13:$D$32="Weekly"),--('2) Income'!$F$13:$F$32&lt;=A275),'2) Income'!$E$13:$E$32)))</f>
        <v>0</v>
      </c>
      <c r="AA275" s="8" cm="1">
        <f t="array" ref="AA275">IF(A275="","",IF(COUNTIF('2) Income'!$D$13:$D$32,"Every Other Week")=0,0,SUMPRODUCT(--(IFERROR(MOD(A275-'2) Income'!$F$13:$F$32,14),1)=0),--('2) Income'!$D$13:$D$32="Every Other Week"),--('2) Income'!$F$13:$F$32&lt;=A275),'2) Income'!$E$13:$E$32)))</f>
        <v>0</v>
      </c>
      <c r="AB275" s="8">
        <f>IF(A275="","",IF(COUNTIF('2) Income'!$D$13:$D$32,"1st and 15th")=0,0,IF(OR(DAY(A275)=1,DAY(A275)=15),SUMIFS('2) Income'!$E$13:$E$32,'2) Income'!$D$13:$D$32,"1st and 15th",'2) Income'!$F$13:$F$32,"&lt;="&amp;$A275),0)))</f>
        <v>0</v>
      </c>
      <c r="AC275" s="8">
        <f>IF(A275="","",IF(COUNTIF('2) Income'!$D$13:$D$32,"2nd Wednesday")=0,0,IF(A275=(A275-DAY(A275)+1+2*7-WEEKDAY(A275-DAY(A275)+8-4,1)),SUMIFS('2) Income'!$E$13:$E$32,'2) Income'!$D$13:$D$32,"2nd Wednesday",'2) Income'!$F$13:$F$32,"&lt;="&amp;$A275),0)))</f>
        <v>0</v>
      </c>
      <c r="AD275" s="8">
        <f>IF(A275="","",IF(COUNTIF('2) Income'!$D$13:$D$32,"3rd Wednesday")=0,0,IF(A275=(A275-DAY(A275)+1+3*7-WEEKDAY(A275-DAY(A275)+8-4,1)),SUMIFS('2) Income'!$E$13:$E$32,'2) Income'!$D$13:$D$32,"3rd Wednesday",'2) Income'!$F$13:$F$32,"&lt;="&amp;$A275),0)))</f>
        <v>0</v>
      </c>
      <c r="AE275" s="8">
        <f>IF(A275="","",IF(COUNTIF('2) Income'!$D$13:$D$32,"4th Wednesday")=0,0,IF(A275=(A275-DAY(A275)+1+4*7-WEEKDAY(A275-DAY(A275)+8-4,1)),SUMIFS('2) Income'!$E$13:$E$32,'2) Income'!$D$13:$D$32,"4th Wednesday",'2) Income'!$F$13:$F$32,"&lt;="&amp;$A275),0)))</f>
        <v>0</v>
      </c>
      <c r="AF275" s="8" cm="1">
        <f t="array" ref="AF275">IF(A275="","",IF(COUNTIF('2) Income'!$D$13:$D$32,"Every 4 Weeks")=0,0,SUMPRODUCT(--(IFERROR(MOD(A275-'2) Income'!$F$13:$F$32,28),1)=0),--('2) Income'!$D$13:$D$32="Every 4 Weeks"),--('2) Income'!$F$13:$F$32&lt;=A275),'2) Income'!$E$13:$E$32)))</f>
        <v>0</v>
      </c>
      <c r="AG275" s="8">
        <f>IF(A275="","",IF(COUNTIF('2) Income'!$D$13:$D$32,"Monthly")=0,0,IF(B275="N",SUMIFS('2) Income'!$E$13:$E$32,'2) Income'!$D$13:$D$32,"monthly",'2) Income'!$F$13:$F$32,"&lt;="&amp;$A275,'2) Income'!$I$13:$I$32,DAY(A275)),SUMIFS('2) Income'!$E$13:$E$32,'2) Income'!$D$13:$D$32,"monthly",'2) Income'!$F$13:$F$32,"&lt;="&amp;$A275,'2) Income'!$I$13:$I$32,"&gt;="&amp;DAY(A275)))))</f>
        <v>0</v>
      </c>
      <c r="AH275" s="8" cm="1">
        <f t="array" ref="AH275">IF(A275="","",IF(COUNTIF('2) Income'!$D$13:$D$32,"Yearly")=0,0,SUMPRODUCT(--('2) Income'!$D$13:$D$32="Yearly"),--('2) Income'!$F$13:$F$32&lt;=A275),IF(B275="N",--('2) Income'!$I$13:$I$32=DAY(A275)),--('2) Income'!$I$13:$I$32&gt;=DAY(A275))),--(IFERROR(MOD('2) Income'!$H$13:$H$32-MONTH(A275)+12,12),1)=0),'2) Income'!$E$13:$E$32)))</f>
        <v>0</v>
      </c>
      <c r="AI275" s="8">
        <f>IF(A275="","",IF(COUNTIF('2) Income'!$D$13:$D$32,"one-time")=0,0,SUMIFS('2) Income'!$E$13:$E$32,'2) Income'!$D$13:$D$32,"one-time",'2) Income'!$F$13:$F$32,"="&amp;$A275)))</f>
        <v>0</v>
      </c>
      <c r="AJ275" s="9">
        <f t="shared" si="21"/>
        <v>0</v>
      </c>
    </row>
    <row r="276" spans="1:36">
      <c r="A276" s="7">
        <f>IF(A275="","",IF(A275+1&lt;='1) Period'!$E$21,A275+1,""))</f>
        <v>45748</v>
      </c>
      <c r="B276" s="7" t="str">
        <f t="shared" si="22"/>
        <v>N</v>
      </c>
      <c r="C276" t="str">
        <f t="shared" si="23"/>
        <v>F</v>
      </c>
      <c r="D276" s="8">
        <f>IF(A276="","",IF(TEXT(A276,"dddd")='4) Happy Money'!$E$23,WAllowance,0))</f>
        <v>0</v>
      </c>
      <c r="E276" s="8">
        <f>IF(A276="","",IF(B276="N",SUMIF(TMonthly[Day of the Month],DAY(A276),TMonthly[Amount]),SUMIF(TMonthly[Day of the Month],"&gt;="&amp;DAY(A276),TMonthly[Amount])))</f>
        <v>195</v>
      </c>
      <c r="F276" s="8" cm="1">
        <f t="array" ref="F276">IF(A276="","",SUMPRODUCT(--(TYearly[Due Date]&lt;=A276),IF(B276="N",--(TYearly[Day]=DAY(A276)),--(TYearly[Day]&gt;=DAY(A276))),--(IFERROR(MOD(TYearly[Month]-MONTH(A276)+12,12),1)=0),TYearly[Amount]))</f>
        <v>0</v>
      </c>
      <c r="G276" s="8">
        <f>IF(A276="","",SUMIF(TOneTime[Due Date],A276,TOneTime[Amount]))</f>
        <v>0</v>
      </c>
      <c r="H276" s="8" cm="1">
        <f t="array" ref="H276">IF(A276="","",IF(COUNTIF(TOther[Frequency],$H$1)=0,0,SUMPRODUCT(--(IFERROR(MOD(A276-TOther[Start Date],7),1)=0),--(TOther[Frequency]=$H$1),--(TOther[Start Date]&lt;=A276),--(TOther[End Date Calc]&gt;=A276),TOther[Amount])))</f>
        <v>0</v>
      </c>
      <c r="I276" s="8" cm="1">
        <f t="array" ref="I276">IF(A276="","",IF(COUNTIF(TOther[Frequency],$I$1)=0,0,SUMPRODUCT(--(IFERROR(MOD(A276-TOther[Start Date],14),1)=0),--(TOther[Frequency]=$I$1),--(TOther[Start Date]&lt;=A276),--(TOther[End Date Calc]&gt;=A276),TOther[Amount])))</f>
        <v>0</v>
      </c>
      <c r="J276" s="8">
        <f>IF(A276="","",IF(COUNTIF(TOther[Frequency],$J$1)=0,0,IF(OR(DAY(A276)=1,DAY(A276)=15),SUMIFS(TOther[Amount],TOther[Frequency],$J$1,TOther[Start Date],"&lt;="&amp;$A276,TOther[End Date Calc],"&gt;="&amp;A276),0)))</f>
        <v>0</v>
      </c>
      <c r="K276" s="8">
        <f>IF(A276="","",IF(COUNTIF(TOther[Frequency],$K$1)=0,0,IF(A276=(A276-DAY(A276)+1+2*7-WEEKDAY(A276-DAY(A276)+8-4,1)),SUMIFS(TOther[Amount],TOther[Frequency],$K$1,TOther[Start Date],"&lt;="&amp;$A276,TOther[End Date Calc],"&gt;="&amp;A276),0)))</f>
        <v>0</v>
      </c>
      <c r="L276" s="8">
        <f>IF(A276="","",IF(COUNTIF(TOther[Frequency],$L$1)=0,0,IF(A276=(A276-DAY(A276)+1+3*7-WEEKDAY(A276-DAY(A276)+8-4,1)),SUMIFS(TOther[Amount],TOther[Frequency],$L$1,TOther[Start Date],"&lt;="&amp;$A276,TOther[End Date Calc],"&gt;="&amp;A276),0)))</f>
        <v>0</v>
      </c>
      <c r="M276" s="8">
        <f>IF(A276="","",IF(COUNTIF(TOther[Frequency],$M$1)=0,0,IF(A276=(A276-DAY(A276)+1+4*7-WEEKDAY(A276-DAY(A276)+8-4,1)),SUMIFS(TOther[Amount],TOther[Frequency],$M$1,TOther[Start Date],"&lt;="&amp;$A276,TOther[End Date Calc],"&gt;="&amp;A276),0)))</f>
        <v>0</v>
      </c>
      <c r="N276" s="8" cm="1">
        <f t="array" ref="N276">IF(A276="","",IF(COUNTIF(TOther[Frequency],$N$1)=0,0,SUMPRODUCT(--(IFERROR(MOD(A276-TOther[Start Date],28),1)=0),--(TOther[Frequency]=$N$1),--(TOther[Start Date]&lt;=A276),--(TOther[End Date Calc]&gt;=A276),TOther[Amount])))</f>
        <v>0</v>
      </c>
      <c r="O276" s="8" cm="1">
        <f t="array" ref="O276">IF(A276="","",IF(COUNTIF(TOther[Frequency],$O$1)=0,0,SUMPRODUCT(--(IFERROR(MOD(A276-TOther[Start Date],42),1)=0),--(TOther[Frequency]=$O$1),--(TOther[Start Date]&lt;=A276),--(TOther[End Date Calc]&gt;=A276),TOther[Amount])))</f>
        <v>0</v>
      </c>
      <c r="P276" s="8" cm="1">
        <f t="array" ref="P276">IF(A276="","",IF(COUNTIF(TOther[Frequency],$P$1)=0,0,SUMPRODUCT(--(IFERROR(MOD(A276-TOther[Start Date],56),1)=0),--(TOther[Frequency]=$P$1),--(TOther[Start Date]&lt;=A276),--(TOther[End Date Calc]&gt;=A276),TOther[Amount])))</f>
        <v>0</v>
      </c>
      <c r="Q276" s="8">
        <f>IF(A276="","",IF(COUNTIF(TOther[Frequency],$Q$1)=0,0,IF(B276="N",SUMIFS(TOther[Amount],TOther[Frequency],$Q$1,TOther[Start Date],"&lt;="&amp;$A276,TOther[End Date Calc],"&gt;="&amp;A276,TOther[Start Day],DAY(A276)),SUMIFS(TOther[Amount],TOther[Frequency],$Q$1,TOther[Start Date],"&lt;="&amp;$A276,TOther[End Date Calc],"&gt;="&amp;A276,TOther[Start Day],"&gt;="&amp;DAY(A276)))))</f>
        <v>0</v>
      </c>
      <c r="R276" s="8" cm="1">
        <f t="array" ref="R276">IF(A276="","",IF(COUNTIF(TOther[Frequency],R$1)=0,0,SUMPRODUCT(--(TOther[Frequency]=R$1),--(TOther[Start Date]&lt;=A276),--(TOther[End Date Calc]&gt;=A276),IF(B276="N",--(TOther[Start Day]=DAY(A276)),--(TOther[Start Day]&gt;=DAY(A276))),--(IFERROR(MOD(TOther[Start Month]-MONTH(A276)+2,2),1)=0),TOther[Amount])))</f>
        <v>0</v>
      </c>
      <c r="S276" s="8" cm="1">
        <f t="array" ref="S276">IF(A276="","",IF(COUNTIF(TOther[Frequency],S$1)=0,0,SUMPRODUCT(--(TOther[Frequency]=S$1),--(TOther[Start Date]&lt;=A276),--(TOther[End Date Calc]&gt;=A276),IF(B276="N",--(TOther[Start Day]=DAY(A276)),--(TOther[Start Day]&gt;=DAY(A276))),--(IFERROR(MOD(TOther[Start Month]-MONTH(A276)+3,3),1)=0),TOther[Amount])))</f>
        <v>0</v>
      </c>
      <c r="T276" s="8" cm="1">
        <f t="array" ref="T276">IF($A276="","",IF(COUNTIF(TOther[Frequency],T$1)=0,0,SUMPRODUCT(--(TOther[Frequency]=T$1),--(TOther[Start Date]&lt;=$A276),--(TOther[End Date Calc]&gt;=$A276),IF($B276="N",--(TOther[Start Day]=DAY($A276)),--(TOther[Start Day]&gt;=DAY($A276))),--(IFERROR(MOD(TOther[Start Month]-MONTH($A276)+4,4),1)=0),TOther[Amount])))</f>
        <v>0</v>
      </c>
      <c r="U276" s="8" cm="1">
        <f t="array" ref="U276">IF(A276="","",IF(COUNTIF(TOther[Frequency],$U$1)=0,0,SUMPRODUCT(--(TOther[Frequency]=$U$1),--(TOther[Start Date]&lt;=A276),--(TOther[End Date Calc]&gt;=A276),IF(B276="N",--(TOther[Start Day]=DAY(A276)),--(TOther[Start Day]&gt;=DAY(A276))),--(IFERROR(MOD(TOther[Start Month]-MONTH(A276)+6,6),1)=0),TOther[Amount])))</f>
        <v>0</v>
      </c>
      <c r="V276" s="8" cm="1">
        <f t="array" ref="V276">IF(A276="","",IF(COUNTIF(TOther[Frequency],$V$1)=0,0,SUMPRODUCT(--(TOther[Frequency]=$V$1),--(TOther[Start Date]&lt;=A276),--(TOther[End Date Calc]&gt;=A276),IF(B276="N",--(TOther[Start Day]=DAY(A276)),--(TOther[Start Day]&gt;=DAY(A276))),--(IFERROR(MOD(TOther[Start Month]-MONTH(A276)+12,12),1)=0),TOther[Amount])))</f>
        <v>0</v>
      </c>
      <c r="W276" s="8">
        <f>IF(A276="","",SUMIFS(TOther[Amount],TOther[Start Date],A276,TOther[Frequency],$W$1))</f>
        <v>0</v>
      </c>
      <c r="X276" s="9">
        <f t="shared" si="20"/>
        <v>195</v>
      </c>
      <c r="Y276" s="9">
        <f t="shared" si="24"/>
        <v>0</v>
      </c>
      <c r="Z276" s="8" cm="1">
        <f t="array" ref="Z276">IF(A276="","",IF(COUNTIF('2) Income'!$D$13:$D$32,"Weekly")=0,0,SUMPRODUCT(--(IFERROR(MOD(A276-'2) Income'!$F$13:$F$32,7),1)=0),--('2) Income'!$D$13:$D$32="Weekly"),--('2) Income'!$F$13:$F$32&lt;=A276),'2) Income'!$E$13:$E$32)))</f>
        <v>0</v>
      </c>
      <c r="AA276" s="8" cm="1">
        <f t="array" ref="AA276">IF(A276="","",IF(COUNTIF('2) Income'!$D$13:$D$32,"Every Other Week")=0,0,SUMPRODUCT(--(IFERROR(MOD(A276-'2) Income'!$F$13:$F$32,14),1)=0),--('2) Income'!$D$13:$D$32="Every Other Week"),--('2) Income'!$F$13:$F$32&lt;=A276),'2) Income'!$E$13:$E$32)))</f>
        <v>0</v>
      </c>
      <c r="AB276" s="8">
        <f>IF(A276="","",IF(COUNTIF('2) Income'!$D$13:$D$32,"1st and 15th")=0,0,IF(OR(DAY(A276)=1,DAY(A276)=15),SUMIFS('2) Income'!$E$13:$E$32,'2) Income'!$D$13:$D$32,"1st and 15th",'2) Income'!$F$13:$F$32,"&lt;="&amp;$A276),0)))</f>
        <v>0</v>
      </c>
      <c r="AC276" s="8">
        <f>IF(A276="","",IF(COUNTIF('2) Income'!$D$13:$D$32,"2nd Wednesday")=0,0,IF(A276=(A276-DAY(A276)+1+2*7-WEEKDAY(A276-DAY(A276)+8-4,1)),SUMIFS('2) Income'!$E$13:$E$32,'2) Income'!$D$13:$D$32,"2nd Wednesday",'2) Income'!$F$13:$F$32,"&lt;="&amp;$A276),0)))</f>
        <v>0</v>
      </c>
      <c r="AD276" s="8">
        <f>IF(A276="","",IF(COUNTIF('2) Income'!$D$13:$D$32,"3rd Wednesday")=0,0,IF(A276=(A276-DAY(A276)+1+3*7-WEEKDAY(A276-DAY(A276)+8-4,1)),SUMIFS('2) Income'!$E$13:$E$32,'2) Income'!$D$13:$D$32,"3rd Wednesday",'2) Income'!$F$13:$F$32,"&lt;="&amp;$A276),0)))</f>
        <v>0</v>
      </c>
      <c r="AE276" s="8">
        <f>IF(A276="","",IF(COUNTIF('2) Income'!$D$13:$D$32,"4th Wednesday")=0,0,IF(A276=(A276-DAY(A276)+1+4*7-WEEKDAY(A276-DAY(A276)+8-4,1)),SUMIFS('2) Income'!$E$13:$E$32,'2) Income'!$D$13:$D$32,"4th Wednesday",'2) Income'!$F$13:$F$32,"&lt;="&amp;$A276),0)))</f>
        <v>0</v>
      </c>
      <c r="AF276" s="8" cm="1">
        <f t="array" ref="AF276">IF(A276="","",IF(COUNTIF('2) Income'!$D$13:$D$32,"Every 4 Weeks")=0,0,SUMPRODUCT(--(IFERROR(MOD(A276-'2) Income'!$F$13:$F$32,28),1)=0),--('2) Income'!$D$13:$D$32="Every 4 Weeks"),--('2) Income'!$F$13:$F$32&lt;=A276),'2) Income'!$E$13:$E$32)))</f>
        <v>0</v>
      </c>
      <c r="AG276" s="8">
        <f>IF(A276="","",IF(COUNTIF('2) Income'!$D$13:$D$32,"Monthly")=0,0,IF(B276="N",SUMIFS('2) Income'!$E$13:$E$32,'2) Income'!$D$13:$D$32,"monthly",'2) Income'!$F$13:$F$32,"&lt;="&amp;$A276,'2) Income'!$I$13:$I$32,DAY(A276)),SUMIFS('2) Income'!$E$13:$E$32,'2) Income'!$D$13:$D$32,"monthly",'2) Income'!$F$13:$F$32,"&lt;="&amp;$A276,'2) Income'!$I$13:$I$32,"&gt;="&amp;DAY(A276)))))</f>
        <v>650</v>
      </c>
      <c r="AH276" s="8" cm="1">
        <f t="array" ref="AH276">IF(A276="","",IF(COUNTIF('2) Income'!$D$13:$D$32,"Yearly")=0,0,SUMPRODUCT(--('2) Income'!$D$13:$D$32="Yearly"),--('2) Income'!$F$13:$F$32&lt;=A276),IF(B276="N",--('2) Income'!$I$13:$I$32=DAY(A276)),--('2) Income'!$I$13:$I$32&gt;=DAY(A276))),--(IFERROR(MOD('2) Income'!$H$13:$H$32-MONTH(A276)+12,12),1)=0),'2) Income'!$E$13:$E$32)))</f>
        <v>0</v>
      </c>
      <c r="AI276" s="8">
        <f>IF(A276="","",IF(COUNTIF('2) Income'!$D$13:$D$32,"one-time")=0,0,SUMIFS('2) Income'!$E$13:$E$32,'2) Income'!$D$13:$D$32,"one-time",'2) Income'!$F$13:$F$32,"="&amp;$A276)))</f>
        <v>0</v>
      </c>
      <c r="AJ276" s="9">
        <f t="shared" si="21"/>
        <v>650</v>
      </c>
    </row>
    <row r="277" spans="1:36">
      <c r="A277" s="7">
        <f>IF(A276="","",IF(A276+1&lt;='1) Period'!$E$21,A276+1,""))</f>
        <v>45749</v>
      </c>
      <c r="B277" s="7" t="str">
        <f t="shared" si="22"/>
        <v>N</v>
      </c>
      <c r="C277" t="str">
        <f t="shared" si="23"/>
        <v>F</v>
      </c>
      <c r="D277" s="8">
        <f>IF(A277="","",IF(TEXT(A277,"dddd")='4) Happy Money'!$E$23,WAllowance,0))</f>
        <v>0</v>
      </c>
      <c r="E277" s="8">
        <f>IF(A277="","",IF(B277="N",SUMIF(TMonthly[Day of the Month],DAY(A277),TMonthly[Amount]),SUMIF(TMonthly[Day of the Month],"&gt;="&amp;DAY(A277),TMonthly[Amount])))</f>
        <v>35</v>
      </c>
      <c r="F277" s="8" cm="1">
        <f t="array" ref="F277">IF(A277="","",SUMPRODUCT(--(TYearly[Due Date]&lt;=A277),IF(B277="N",--(TYearly[Day]=DAY(A277)),--(TYearly[Day]&gt;=DAY(A277))),--(IFERROR(MOD(TYearly[Month]-MONTH(A277)+12,12),1)=0),TYearly[Amount]))</f>
        <v>0</v>
      </c>
      <c r="G277" s="8">
        <f>IF(A277="","",SUMIF(TOneTime[Due Date],A277,TOneTime[Amount]))</f>
        <v>0</v>
      </c>
      <c r="H277" s="8" cm="1">
        <f t="array" ref="H277">IF(A277="","",IF(COUNTIF(TOther[Frequency],$H$1)=0,0,SUMPRODUCT(--(IFERROR(MOD(A277-TOther[Start Date],7),1)=0),--(TOther[Frequency]=$H$1),--(TOther[Start Date]&lt;=A277),--(TOther[End Date Calc]&gt;=A277),TOther[Amount])))</f>
        <v>0</v>
      </c>
      <c r="I277" s="8" cm="1">
        <f t="array" ref="I277">IF(A277="","",IF(COUNTIF(TOther[Frequency],$I$1)=0,0,SUMPRODUCT(--(IFERROR(MOD(A277-TOther[Start Date],14),1)=0),--(TOther[Frequency]=$I$1),--(TOther[Start Date]&lt;=A277),--(TOther[End Date Calc]&gt;=A277),TOther[Amount])))</f>
        <v>0</v>
      </c>
      <c r="J277" s="8">
        <f>IF(A277="","",IF(COUNTIF(TOther[Frequency],$J$1)=0,0,IF(OR(DAY(A277)=1,DAY(A277)=15),SUMIFS(TOther[Amount],TOther[Frequency],$J$1,TOther[Start Date],"&lt;="&amp;$A277,TOther[End Date Calc],"&gt;="&amp;A277),0)))</f>
        <v>0</v>
      </c>
      <c r="K277" s="8">
        <f>IF(A277="","",IF(COUNTIF(TOther[Frequency],$K$1)=0,0,IF(A277=(A277-DAY(A277)+1+2*7-WEEKDAY(A277-DAY(A277)+8-4,1)),SUMIFS(TOther[Amount],TOther[Frequency],$K$1,TOther[Start Date],"&lt;="&amp;$A277,TOther[End Date Calc],"&gt;="&amp;A277),0)))</f>
        <v>0</v>
      </c>
      <c r="L277" s="8">
        <f>IF(A277="","",IF(COUNTIF(TOther[Frequency],$L$1)=0,0,IF(A277=(A277-DAY(A277)+1+3*7-WEEKDAY(A277-DAY(A277)+8-4,1)),SUMIFS(TOther[Amount],TOther[Frequency],$L$1,TOther[Start Date],"&lt;="&amp;$A277,TOther[End Date Calc],"&gt;="&amp;A277),0)))</f>
        <v>0</v>
      </c>
      <c r="M277" s="8">
        <f>IF(A277="","",IF(COUNTIF(TOther[Frequency],$M$1)=0,0,IF(A277=(A277-DAY(A277)+1+4*7-WEEKDAY(A277-DAY(A277)+8-4,1)),SUMIFS(TOther[Amount],TOther[Frequency],$M$1,TOther[Start Date],"&lt;="&amp;$A277,TOther[End Date Calc],"&gt;="&amp;A277),0)))</f>
        <v>0</v>
      </c>
      <c r="N277" s="8" cm="1">
        <f t="array" ref="N277">IF(A277="","",IF(COUNTIF(TOther[Frequency],$N$1)=0,0,SUMPRODUCT(--(IFERROR(MOD(A277-TOther[Start Date],28),1)=0),--(TOther[Frequency]=$N$1),--(TOther[Start Date]&lt;=A277),--(TOther[End Date Calc]&gt;=A277),TOther[Amount])))</f>
        <v>0</v>
      </c>
      <c r="O277" s="8" cm="1">
        <f t="array" ref="O277">IF(A277="","",IF(COUNTIF(TOther[Frequency],$O$1)=0,0,SUMPRODUCT(--(IFERROR(MOD(A277-TOther[Start Date],42),1)=0),--(TOther[Frequency]=$O$1),--(TOther[Start Date]&lt;=A277),--(TOther[End Date Calc]&gt;=A277),TOther[Amount])))</f>
        <v>0</v>
      </c>
      <c r="P277" s="8" cm="1">
        <f t="array" ref="P277">IF(A277="","",IF(COUNTIF(TOther[Frequency],$P$1)=0,0,SUMPRODUCT(--(IFERROR(MOD(A277-TOther[Start Date],56),1)=0),--(TOther[Frequency]=$P$1),--(TOther[Start Date]&lt;=A277),--(TOther[End Date Calc]&gt;=A277),TOther[Amount])))</f>
        <v>0</v>
      </c>
      <c r="Q277" s="8">
        <f>IF(A277="","",IF(COUNTIF(TOther[Frequency],$Q$1)=0,0,IF(B277="N",SUMIFS(TOther[Amount],TOther[Frequency],$Q$1,TOther[Start Date],"&lt;="&amp;$A277,TOther[End Date Calc],"&gt;="&amp;A277,TOther[Start Day],DAY(A277)),SUMIFS(TOther[Amount],TOther[Frequency],$Q$1,TOther[Start Date],"&lt;="&amp;$A277,TOther[End Date Calc],"&gt;="&amp;A277,TOther[Start Day],"&gt;="&amp;DAY(A277)))))</f>
        <v>0</v>
      </c>
      <c r="R277" s="8" cm="1">
        <f t="array" ref="R277">IF(A277="","",IF(COUNTIF(TOther[Frequency],R$1)=0,0,SUMPRODUCT(--(TOther[Frequency]=R$1),--(TOther[Start Date]&lt;=A277),--(TOther[End Date Calc]&gt;=A277),IF(B277="N",--(TOther[Start Day]=DAY(A277)),--(TOther[Start Day]&gt;=DAY(A277))),--(IFERROR(MOD(TOther[Start Month]-MONTH(A277)+2,2),1)=0),TOther[Amount])))</f>
        <v>0</v>
      </c>
      <c r="S277" s="8" cm="1">
        <f t="array" ref="S277">IF(A277="","",IF(COUNTIF(TOther[Frequency],S$1)=0,0,SUMPRODUCT(--(TOther[Frequency]=S$1),--(TOther[Start Date]&lt;=A277),--(TOther[End Date Calc]&gt;=A277),IF(B277="N",--(TOther[Start Day]=DAY(A277)),--(TOther[Start Day]&gt;=DAY(A277))),--(IFERROR(MOD(TOther[Start Month]-MONTH(A277)+3,3),1)=0),TOther[Amount])))</f>
        <v>0</v>
      </c>
      <c r="T277" s="8" cm="1">
        <f t="array" ref="T277">IF($A277="","",IF(COUNTIF(TOther[Frequency],T$1)=0,0,SUMPRODUCT(--(TOther[Frequency]=T$1),--(TOther[Start Date]&lt;=$A277),--(TOther[End Date Calc]&gt;=$A277),IF($B277="N",--(TOther[Start Day]=DAY($A277)),--(TOther[Start Day]&gt;=DAY($A277))),--(IFERROR(MOD(TOther[Start Month]-MONTH($A277)+4,4),1)=0),TOther[Amount])))</f>
        <v>0</v>
      </c>
      <c r="U277" s="8" cm="1">
        <f t="array" ref="U277">IF(A277="","",IF(COUNTIF(TOther[Frequency],$U$1)=0,0,SUMPRODUCT(--(TOther[Frequency]=$U$1),--(TOther[Start Date]&lt;=A277),--(TOther[End Date Calc]&gt;=A277),IF(B277="N",--(TOther[Start Day]=DAY(A277)),--(TOther[Start Day]&gt;=DAY(A277))),--(IFERROR(MOD(TOther[Start Month]-MONTH(A277)+6,6),1)=0),TOther[Amount])))</f>
        <v>0</v>
      </c>
      <c r="V277" s="8" cm="1">
        <f t="array" ref="V277">IF(A277="","",IF(COUNTIF(TOther[Frequency],$V$1)=0,0,SUMPRODUCT(--(TOther[Frequency]=$V$1),--(TOther[Start Date]&lt;=A277),--(TOther[End Date Calc]&gt;=A277),IF(B277="N",--(TOther[Start Day]=DAY(A277)),--(TOther[Start Day]&gt;=DAY(A277))),--(IFERROR(MOD(TOther[Start Month]-MONTH(A277)+12,12),1)=0),TOther[Amount])))</f>
        <v>0</v>
      </c>
      <c r="W277" s="8">
        <f>IF(A277="","",SUMIFS(TOther[Amount],TOther[Start Date],A277,TOther[Frequency],$W$1))</f>
        <v>0</v>
      </c>
      <c r="X277" s="9">
        <f t="shared" si="20"/>
        <v>35</v>
      </c>
      <c r="Y277" s="9">
        <f t="shared" si="24"/>
        <v>0</v>
      </c>
      <c r="Z277" s="8" cm="1">
        <f t="array" ref="Z277">IF(A277="","",IF(COUNTIF('2) Income'!$D$13:$D$32,"Weekly")=0,0,SUMPRODUCT(--(IFERROR(MOD(A277-'2) Income'!$F$13:$F$32,7),1)=0),--('2) Income'!$D$13:$D$32="Weekly"),--('2) Income'!$F$13:$F$32&lt;=A277),'2) Income'!$E$13:$E$32)))</f>
        <v>0</v>
      </c>
      <c r="AA277" s="8" cm="1">
        <f t="array" ref="AA277">IF(A277="","",IF(COUNTIF('2) Income'!$D$13:$D$32,"Every Other Week")=0,0,SUMPRODUCT(--(IFERROR(MOD(A277-'2) Income'!$F$13:$F$32,14),1)=0),--('2) Income'!$D$13:$D$32="Every Other Week"),--('2) Income'!$F$13:$F$32&lt;=A277),'2) Income'!$E$13:$E$32)))</f>
        <v>0</v>
      </c>
      <c r="AB277" s="8">
        <f>IF(A277="","",IF(COUNTIF('2) Income'!$D$13:$D$32,"1st and 15th")=0,0,IF(OR(DAY(A277)=1,DAY(A277)=15),SUMIFS('2) Income'!$E$13:$E$32,'2) Income'!$D$13:$D$32,"1st and 15th",'2) Income'!$F$13:$F$32,"&lt;="&amp;$A277),0)))</f>
        <v>0</v>
      </c>
      <c r="AC277" s="8">
        <f>IF(A277="","",IF(COUNTIF('2) Income'!$D$13:$D$32,"2nd Wednesday")=0,0,IF(A277=(A277-DAY(A277)+1+2*7-WEEKDAY(A277-DAY(A277)+8-4,1)),SUMIFS('2) Income'!$E$13:$E$32,'2) Income'!$D$13:$D$32,"2nd Wednesday",'2) Income'!$F$13:$F$32,"&lt;="&amp;$A277),0)))</f>
        <v>0</v>
      </c>
      <c r="AD277" s="8">
        <f>IF(A277="","",IF(COUNTIF('2) Income'!$D$13:$D$32,"3rd Wednesday")=0,0,IF(A277=(A277-DAY(A277)+1+3*7-WEEKDAY(A277-DAY(A277)+8-4,1)),SUMIFS('2) Income'!$E$13:$E$32,'2) Income'!$D$13:$D$32,"3rd Wednesday",'2) Income'!$F$13:$F$32,"&lt;="&amp;$A277),0)))</f>
        <v>0</v>
      </c>
      <c r="AE277" s="8">
        <f>IF(A277="","",IF(COUNTIF('2) Income'!$D$13:$D$32,"4th Wednesday")=0,0,IF(A277=(A277-DAY(A277)+1+4*7-WEEKDAY(A277-DAY(A277)+8-4,1)),SUMIFS('2) Income'!$E$13:$E$32,'2) Income'!$D$13:$D$32,"4th Wednesday",'2) Income'!$F$13:$F$32,"&lt;="&amp;$A277),0)))</f>
        <v>0</v>
      </c>
      <c r="AF277" s="8" cm="1">
        <f t="array" ref="AF277">IF(A277="","",IF(COUNTIF('2) Income'!$D$13:$D$32,"Every 4 Weeks")=0,0,SUMPRODUCT(--(IFERROR(MOD(A277-'2) Income'!$F$13:$F$32,28),1)=0),--('2) Income'!$D$13:$D$32="Every 4 Weeks"),--('2) Income'!$F$13:$F$32&lt;=A277),'2) Income'!$E$13:$E$32)))</f>
        <v>0</v>
      </c>
      <c r="AG277" s="8">
        <f>IF(A277="","",IF(COUNTIF('2) Income'!$D$13:$D$32,"Monthly")=0,0,IF(B277="N",SUMIFS('2) Income'!$E$13:$E$32,'2) Income'!$D$13:$D$32,"monthly",'2) Income'!$F$13:$F$32,"&lt;="&amp;$A277,'2) Income'!$I$13:$I$32,DAY(A277)),SUMIFS('2) Income'!$E$13:$E$32,'2) Income'!$D$13:$D$32,"monthly",'2) Income'!$F$13:$F$32,"&lt;="&amp;$A277,'2) Income'!$I$13:$I$32,"&gt;="&amp;DAY(A277)))))</f>
        <v>0</v>
      </c>
      <c r="AH277" s="8" cm="1">
        <f t="array" ref="AH277">IF(A277="","",IF(COUNTIF('2) Income'!$D$13:$D$32,"Yearly")=0,0,SUMPRODUCT(--('2) Income'!$D$13:$D$32="Yearly"),--('2) Income'!$F$13:$F$32&lt;=A277),IF(B277="N",--('2) Income'!$I$13:$I$32=DAY(A277)),--('2) Income'!$I$13:$I$32&gt;=DAY(A277))),--(IFERROR(MOD('2) Income'!$H$13:$H$32-MONTH(A277)+12,12),1)=0),'2) Income'!$E$13:$E$32)))</f>
        <v>0</v>
      </c>
      <c r="AI277" s="8">
        <f>IF(A277="","",IF(COUNTIF('2) Income'!$D$13:$D$32,"one-time")=0,0,SUMIFS('2) Income'!$E$13:$E$32,'2) Income'!$D$13:$D$32,"one-time",'2) Income'!$F$13:$F$32,"="&amp;$A277)))</f>
        <v>0</v>
      </c>
      <c r="AJ277" s="9">
        <f t="shared" si="21"/>
        <v>0</v>
      </c>
    </row>
    <row r="278" spans="1:36">
      <c r="A278" s="7">
        <f>IF(A277="","",IF(A277+1&lt;='1) Period'!$E$21,A277+1,""))</f>
        <v>45750</v>
      </c>
      <c r="B278" s="7" t="str">
        <f t="shared" si="22"/>
        <v>N</v>
      </c>
      <c r="C278" t="str">
        <f t="shared" si="23"/>
        <v>F</v>
      </c>
      <c r="D278" s="8">
        <f>IF(A278="","",IF(TEXT(A278,"dddd")='4) Happy Money'!$E$23,WAllowance,0))</f>
        <v>0</v>
      </c>
      <c r="E278" s="8">
        <f>IF(A278="","",IF(B278="N",SUMIF(TMonthly[Day of the Month],DAY(A278),TMonthly[Amount]),SUMIF(TMonthly[Day of the Month],"&gt;="&amp;DAY(A278),TMonthly[Amount])))</f>
        <v>35</v>
      </c>
      <c r="F278" s="8" cm="1">
        <f t="array" ref="F278">IF(A278="","",SUMPRODUCT(--(TYearly[Due Date]&lt;=A278),IF(B278="N",--(TYearly[Day]=DAY(A278)),--(TYearly[Day]&gt;=DAY(A278))),--(IFERROR(MOD(TYearly[Month]-MONTH(A278)+12,12),1)=0),TYearly[Amount]))</f>
        <v>0</v>
      </c>
      <c r="G278" s="8">
        <f>IF(A278="","",SUMIF(TOneTime[Due Date],A278,TOneTime[Amount]))</f>
        <v>0</v>
      </c>
      <c r="H278" s="8" cm="1">
        <f t="array" ref="H278">IF(A278="","",IF(COUNTIF(TOther[Frequency],$H$1)=0,0,SUMPRODUCT(--(IFERROR(MOD(A278-TOther[Start Date],7),1)=0),--(TOther[Frequency]=$H$1),--(TOther[Start Date]&lt;=A278),--(TOther[End Date Calc]&gt;=A278),TOther[Amount])))</f>
        <v>0</v>
      </c>
      <c r="I278" s="8" cm="1">
        <f t="array" ref="I278">IF(A278="","",IF(COUNTIF(TOther[Frequency],$I$1)=0,0,SUMPRODUCT(--(IFERROR(MOD(A278-TOther[Start Date],14),1)=0),--(TOther[Frequency]=$I$1),--(TOther[Start Date]&lt;=A278),--(TOther[End Date Calc]&gt;=A278),TOther[Amount])))</f>
        <v>0</v>
      </c>
      <c r="J278" s="8">
        <f>IF(A278="","",IF(COUNTIF(TOther[Frequency],$J$1)=0,0,IF(OR(DAY(A278)=1,DAY(A278)=15),SUMIFS(TOther[Amount],TOther[Frequency],$J$1,TOther[Start Date],"&lt;="&amp;$A278,TOther[End Date Calc],"&gt;="&amp;A278),0)))</f>
        <v>0</v>
      </c>
      <c r="K278" s="8">
        <f>IF(A278="","",IF(COUNTIF(TOther[Frequency],$K$1)=0,0,IF(A278=(A278-DAY(A278)+1+2*7-WEEKDAY(A278-DAY(A278)+8-4,1)),SUMIFS(TOther[Amount],TOther[Frequency],$K$1,TOther[Start Date],"&lt;="&amp;$A278,TOther[End Date Calc],"&gt;="&amp;A278),0)))</f>
        <v>0</v>
      </c>
      <c r="L278" s="8">
        <f>IF(A278="","",IF(COUNTIF(TOther[Frequency],$L$1)=0,0,IF(A278=(A278-DAY(A278)+1+3*7-WEEKDAY(A278-DAY(A278)+8-4,1)),SUMIFS(TOther[Amount],TOther[Frequency],$L$1,TOther[Start Date],"&lt;="&amp;$A278,TOther[End Date Calc],"&gt;="&amp;A278),0)))</f>
        <v>0</v>
      </c>
      <c r="M278" s="8">
        <f>IF(A278="","",IF(COUNTIF(TOther[Frequency],$M$1)=0,0,IF(A278=(A278-DAY(A278)+1+4*7-WEEKDAY(A278-DAY(A278)+8-4,1)),SUMIFS(TOther[Amount],TOther[Frequency],$M$1,TOther[Start Date],"&lt;="&amp;$A278,TOther[End Date Calc],"&gt;="&amp;A278),0)))</f>
        <v>0</v>
      </c>
      <c r="N278" s="8" cm="1">
        <f t="array" ref="N278">IF(A278="","",IF(COUNTIF(TOther[Frequency],$N$1)=0,0,SUMPRODUCT(--(IFERROR(MOD(A278-TOther[Start Date],28),1)=0),--(TOther[Frequency]=$N$1),--(TOther[Start Date]&lt;=A278),--(TOther[End Date Calc]&gt;=A278),TOther[Amount])))</f>
        <v>0</v>
      </c>
      <c r="O278" s="8" cm="1">
        <f t="array" ref="O278">IF(A278="","",IF(COUNTIF(TOther[Frequency],$O$1)=0,0,SUMPRODUCT(--(IFERROR(MOD(A278-TOther[Start Date],42),1)=0),--(TOther[Frequency]=$O$1),--(TOther[Start Date]&lt;=A278),--(TOther[End Date Calc]&gt;=A278),TOther[Amount])))</f>
        <v>0</v>
      </c>
      <c r="P278" s="8" cm="1">
        <f t="array" ref="P278">IF(A278="","",IF(COUNTIF(TOther[Frequency],$P$1)=0,0,SUMPRODUCT(--(IFERROR(MOD(A278-TOther[Start Date],56),1)=0),--(TOther[Frequency]=$P$1),--(TOther[Start Date]&lt;=A278),--(TOther[End Date Calc]&gt;=A278),TOther[Amount])))</f>
        <v>0</v>
      </c>
      <c r="Q278" s="8">
        <f>IF(A278="","",IF(COUNTIF(TOther[Frequency],$Q$1)=0,0,IF(B278="N",SUMIFS(TOther[Amount],TOther[Frequency],$Q$1,TOther[Start Date],"&lt;="&amp;$A278,TOther[End Date Calc],"&gt;="&amp;A278,TOther[Start Day],DAY(A278)),SUMIFS(TOther[Amount],TOther[Frequency],$Q$1,TOther[Start Date],"&lt;="&amp;$A278,TOther[End Date Calc],"&gt;="&amp;A278,TOther[Start Day],"&gt;="&amp;DAY(A278)))))</f>
        <v>0</v>
      </c>
      <c r="R278" s="8" cm="1">
        <f t="array" ref="R278">IF(A278="","",IF(COUNTIF(TOther[Frequency],R$1)=0,0,SUMPRODUCT(--(TOther[Frequency]=R$1),--(TOther[Start Date]&lt;=A278),--(TOther[End Date Calc]&gt;=A278),IF(B278="N",--(TOther[Start Day]=DAY(A278)),--(TOther[Start Day]&gt;=DAY(A278))),--(IFERROR(MOD(TOther[Start Month]-MONTH(A278)+2,2),1)=0),TOther[Amount])))</f>
        <v>0</v>
      </c>
      <c r="S278" s="8" cm="1">
        <f t="array" ref="S278">IF(A278="","",IF(COUNTIF(TOther[Frequency],S$1)=0,0,SUMPRODUCT(--(TOther[Frequency]=S$1),--(TOther[Start Date]&lt;=A278),--(TOther[End Date Calc]&gt;=A278),IF(B278="N",--(TOther[Start Day]=DAY(A278)),--(TOther[Start Day]&gt;=DAY(A278))),--(IFERROR(MOD(TOther[Start Month]-MONTH(A278)+3,3),1)=0),TOther[Amount])))</f>
        <v>0</v>
      </c>
      <c r="T278" s="8" cm="1">
        <f t="array" ref="T278">IF($A278="","",IF(COUNTIF(TOther[Frequency],T$1)=0,0,SUMPRODUCT(--(TOther[Frequency]=T$1),--(TOther[Start Date]&lt;=$A278),--(TOther[End Date Calc]&gt;=$A278),IF($B278="N",--(TOther[Start Day]=DAY($A278)),--(TOther[Start Day]&gt;=DAY($A278))),--(IFERROR(MOD(TOther[Start Month]-MONTH($A278)+4,4),1)=0),TOther[Amount])))</f>
        <v>0</v>
      </c>
      <c r="U278" s="8" cm="1">
        <f t="array" ref="U278">IF(A278="","",IF(COUNTIF(TOther[Frequency],$U$1)=0,0,SUMPRODUCT(--(TOther[Frequency]=$U$1),--(TOther[Start Date]&lt;=A278),--(TOther[End Date Calc]&gt;=A278),IF(B278="N",--(TOther[Start Day]=DAY(A278)),--(TOther[Start Day]&gt;=DAY(A278))),--(IFERROR(MOD(TOther[Start Month]-MONTH(A278)+6,6),1)=0),TOther[Amount])))</f>
        <v>0</v>
      </c>
      <c r="V278" s="8" cm="1">
        <f t="array" ref="V278">IF(A278="","",IF(COUNTIF(TOther[Frequency],$V$1)=0,0,SUMPRODUCT(--(TOther[Frequency]=$V$1),--(TOther[Start Date]&lt;=A278),--(TOther[End Date Calc]&gt;=A278),IF(B278="N",--(TOther[Start Day]=DAY(A278)),--(TOther[Start Day]&gt;=DAY(A278))),--(IFERROR(MOD(TOther[Start Month]-MONTH(A278)+12,12),1)=0),TOther[Amount])))</f>
        <v>0</v>
      </c>
      <c r="W278" s="8">
        <f>IF(A278="","",SUMIFS(TOther[Amount],TOther[Start Date],A278,TOther[Frequency],$W$1))</f>
        <v>0</v>
      </c>
      <c r="X278" s="9">
        <f t="shared" si="20"/>
        <v>35</v>
      </c>
      <c r="Y278" s="9">
        <f t="shared" si="24"/>
        <v>0</v>
      </c>
      <c r="Z278" s="8" cm="1">
        <f t="array" ref="Z278">IF(A278="","",IF(COUNTIF('2) Income'!$D$13:$D$32,"Weekly")=0,0,SUMPRODUCT(--(IFERROR(MOD(A278-'2) Income'!$F$13:$F$32,7),1)=0),--('2) Income'!$D$13:$D$32="Weekly"),--('2) Income'!$F$13:$F$32&lt;=A278),'2) Income'!$E$13:$E$32)))</f>
        <v>0</v>
      </c>
      <c r="AA278" s="8" cm="1">
        <f t="array" ref="AA278">IF(A278="","",IF(COUNTIF('2) Income'!$D$13:$D$32,"Every Other Week")=0,0,SUMPRODUCT(--(IFERROR(MOD(A278-'2) Income'!$F$13:$F$32,14),1)=0),--('2) Income'!$D$13:$D$32="Every Other Week"),--('2) Income'!$F$13:$F$32&lt;=A278),'2) Income'!$E$13:$E$32)))</f>
        <v>0</v>
      </c>
      <c r="AB278" s="8">
        <f>IF(A278="","",IF(COUNTIF('2) Income'!$D$13:$D$32,"1st and 15th")=0,0,IF(OR(DAY(A278)=1,DAY(A278)=15),SUMIFS('2) Income'!$E$13:$E$32,'2) Income'!$D$13:$D$32,"1st and 15th",'2) Income'!$F$13:$F$32,"&lt;="&amp;$A278),0)))</f>
        <v>0</v>
      </c>
      <c r="AC278" s="8">
        <f>IF(A278="","",IF(COUNTIF('2) Income'!$D$13:$D$32,"2nd Wednesday")=0,0,IF(A278=(A278-DAY(A278)+1+2*7-WEEKDAY(A278-DAY(A278)+8-4,1)),SUMIFS('2) Income'!$E$13:$E$32,'2) Income'!$D$13:$D$32,"2nd Wednesday",'2) Income'!$F$13:$F$32,"&lt;="&amp;$A278),0)))</f>
        <v>0</v>
      </c>
      <c r="AD278" s="8">
        <f>IF(A278="","",IF(COUNTIF('2) Income'!$D$13:$D$32,"3rd Wednesday")=0,0,IF(A278=(A278-DAY(A278)+1+3*7-WEEKDAY(A278-DAY(A278)+8-4,1)),SUMIFS('2) Income'!$E$13:$E$32,'2) Income'!$D$13:$D$32,"3rd Wednesday",'2) Income'!$F$13:$F$32,"&lt;="&amp;$A278),0)))</f>
        <v>0</v>
      </c>
      <c r="AE278" s="8">
        <f>IF(A278="","",IF(COUNTIF('2) Income'!$D$13:$D$32,"4th Wednesday")=0,0,IF(A278=(A278-DAY(A278)+1+4*7-WEEKDAY(A278-DAY(A278)+8-4,1)),SUMIFS('2) Income'!$E$13:$E$32,'2) Income'!$D$13:$D$32,"4th Wednesday",'2) Income'!$F$13:$F$32,"&lt;="&amp;$A278),0)))</f>
        <v>0</v>
      </c>
      <c r="AF278" s="8" cm="1">
        <f t="array" ref="AF278">IF(A278="","",IF(COUNTIF('2) Income'!$D$13:$D$32,"Every 4 Weeks")=0,0,SUMPRODUCT(--(IFERROR(MOD(A278-'2) Income'!$F$13:$F$32,28),1)=0),--('2) Income'!$D$13:$D$32="Every 4 Weeks"),--('2) Income'!$F$13:$F$32&lt;=A278),'2) Income'!$E$13:$E$32)))</f>
        <v>0</v>
      </c>
      <c r="AG278" s="8">
        <f>IF(A278="","",IF(COUNTIF('2) Income'!$D$13:$D$32,"Monthly")=0,0,IF(B278="N",SUMIFS('2) Income'!$E$13:$E$32,'2) Income'!$D$13:$D$32,"monthly",'2) Income'!$F$13:$F$32,"&lt;="&amp;$A278,'2) Income'!$I$13:$I$32,DAY(A278)),SUMIFS('2) Income'!$E$13:$E$32,'2) Income'!$D$13:$D$32,"monthly",'2) Income'!$F$13:$F$32,"&lt;="&amp;$A278,'2) Income'!$I$13:$I$32,"&gt;="&amp;DAY(A278)))))</f>
        <v>0</v>
      </c>
      <c r="AH278" s="8" cm="1">
        <f t="array" ref="AH278">IF(A278="","",IF(COUNTIF('2) Income'!$D$13:$D$32,"Yearly")=0,0,SUMPRODUCT(--('2) Income'!$D$13:$D$32="Yearly"),--('2) Income'!$F$13:$F$32&lt;=A278),IF(B278="N",--('2) Income'!$I$13:$I$32=DAY(A278)),--('2) Income'!$I$13:$I$32&gt;=DAY(A278))),--(IFERROR(MOD('2) Income'!$H$13:$H$32-MONTH(A278)+12,12),1)=0),'2) Income'!$E$13:$E$32)))</f>
        <v>0</v>
      </c>
      <c r="AI278" s="8">
        <f>IF(A278="","",IF(COUNTIF('2) Income'!$D$13:$D$32,"one-time")=0,0,SUMIFS('2) Income'!$E$13:$E$32,'2) Income'!$D$13:$D$32,"one-time",'2) Income'!$F$13:$F$32,"="&amp;$A278)))</f>
        <v>0</v>
      </c>
      <c r="AJ278" s="9">
        <f t="shared" si="21"/>
        <v>0</v>
      </c>
    </row>
    <row r="279" spans="1:36">
      <c r="A279" s="7">
        <f>IF(A278="","",IF(A278+1&lt;='1) Period'!$E$21,A278+1,""))</f>
        <v>45751</v>
      </c>
      <c r="B279" s="7" t="str">
        <f t="shared" si="22"/>
        <v>N</v>
      </c>
      <c r="C279" t="str">
        <f t="shared" si="23"/>
        <v>F</v>
      </c>
      <c r="D279" s="8">
        <f>IF(A279="","",IF(TEXT(A279,"dddd")='4) Happy Money'!$E$23,WAllowance,0))</f>
        <v>0</v>
      </c>
      <c r="E279" s="8">
        <f>IF(A279="","",IF(B279="N",SUMIF(TMonthly[Day of the Month],DAY(A279),TMonthly[Amount]),SUMIF(TMonthly[Day of the Month],"&gt;="&amp;DAY(A279),TMonthly[Amount])))</f>
        <v>35</v>
      </c>
      <c r="F279" s="8" cm="1">
        <f t="array" ref="F279">IF(A279="","",SUMPRODUCT(--(TYearly[Due Date]&lt;=A279),IF(B279="N",--(TYearly[Day]=DAY(A279)),--(TYearly[Day]&gt;=DAY(A279))),--(IFERROR(MOD(TYearly[Month]-MONTH(A279)+12,12),1)=0),TYearly[Amount]))</f>
        <v>0</v>
      </c>
      <c r="G279" s="8">
        <f>IF(A279="","",SUMIF(TOneTime[Due Date],A279,TOneTime[Amount]))</f>
        <v>0</v>
      </c>
      <c r="H279" s="8" cm="1">
        <f t="array" ref="H279">IF(A279="","",IF(COUNTIF(TOther[Frequency],$H$1)=0,0,SUMPRODUCT(--(IFERROR(MOD(A279-TOther[Start Date],7),1)=0),--(TOther[Frequency]=$H$1),--(TOther[Start Date]&lt;=A279),--(TOther[End Date Calc]&gt;=A279),TOther[Amount])))</f>
        <v>0</v>
      </c>
      <c r="I279" s="8" cm="1">
        <f t="array" ref="I279">IF(A279="","",IF(COUNTIF(TOther[Frequency],$I$1)=0,0,SUMPRODUCT(--(IFERROR(MOD(A279-TOther[Start Date],14),1)=0),--(TOther[Frequency]=$I$1),--(TOther[Start Date]&lt;=A279),--(TOther[End Date Calc]&gt;=A279),TOther[Amount])))</f>
        <v>0</v>
      </c>
      <c r="J279" s="8">
        <f>IF(A279="","",IF(COUNTIF(TOther[Frequency],$J$1)=0,0,IF(OR(DAY(A279)=1,DAY(A279)=15),SUMIFS(TOther[Amount],TOther[Frequency],$J$1,TOther[Start Date],"&lt;="&amp;$A279,TOther[End Date Calc],"&gt;="&amp;A279),0)))</f>
        <v>0</v>
      </c>
      <c r="K279" s="8">
        <f>IF(A279="","",IF(COUNTIF(TOther[Frequency],$K$1)=0,0,IF(A279=(A279-DAY(A279)+1+2*7-WEEKDAY(A279-DAY(A279)+8-4,1)),SUMIFS(TOther[Amount],TOther[Frequency],$K$1,TOther[Start Date],"&lt;="&amp;$A279,TOther[End Date Calc],"&gt;="&amp;A279),0)))</f>
        <v>0</v>
      </c>
      <c r="L279" s="8">
        <f>IF(A279="","",IF(COUNTIF(TOther[Frequency],$L$1)=0,0,IF(A279=(A279-DAY(A279)+1+3*7-WEEKDAY(A279-DAY(A279)+8-4,1)),SUMIFS(TOther[Amount],TOther[Frequency],$L$1,TOther[Start Date],"&lt;="&amp;$A279,TOther[End Date Calc],"&gt;="&amp;A279),0)))</f>
        <v>0</v>
      </c>
      <c r="M279" s="8">
        <f>IF(A279="","",IF(COUNTIF(TOther[Frequency],$M$1)=0,0,IF(A279=(A279-DAY(A279)+1+4*7-WEEKDAY(A279-DAY(A279)+8-4,1)),SUMIFS(TOther[Amount],TOther[Frequency],$M$1,TOther[Start Date],"&lt;="&amp;$A279,TOther[End Date Calc],"&gt;="&amp;A279),0)))</f>
        <v>0</v>
      </c>
      <c r="N279" s="8" cm="1">
        <f t="array" ref="N279">IF(A279="","",IF(COUNTIF(TOther[Frequency],$N$1)=0,0,SUMPRODUCT(--(IFERROR(MOD(A279-TOther[Start Date],28),1)=0),--(TOther[Frequency]=$N$1),--(TOther[Start Date]&lt;=A279),--(TOther[End Date Calc]&gt;=A279),TOther[Amount])))</f>
        <v>0</v>
      </c>
      <c r="O279" s="8" cm="1">
        <f t="array" ref="O279">IF(A279="","",IF(COUNTIF(TOther[Frequency],$O$1)=0,0,SUMPRODUCT(--(IFERROR(MOD(A279-TOther[Start Date],42),1)=0),--(TOther[Frequency]=$O$1),--(TOther[Start Date]&lt;=A279),--(TOther[End Date Calc]&gt;=A279),TOther[Amount])))</f>
        <v>0</v>
      </c>
      <c r="P279" s="8" cm="1">
        <f t="array" ref="P279">IF(A279="","",IF(COUNTIF(TOther[Frequency],$P$1)=0,0,SUMPRODUCT(--(IFERROR(MOD(A279-TOther[Start Date],56),1)=0),--(TOther[Frequency]=$P$1),--(TOther[Start Date]&lt;=A279),--(TOther[End Date Calc]&gt;=A279),TOther[Amount])))</f>
        <v>0</v>
      </c>
      <c r="Q279" s="8">
        <f>IF(A279="","",IF(COUNTIF(TOther[Frequency],$Q$1)=0,0,IF(B279="N",SUMIFS(TOther[Amount],TOther[Frequency],$Q$1,TOther[Start Date],"&lt;="&amp;$A279,TOther[End Date Calc],"&gt;="&amp;A279,TOther[Start Day],DAY(A279)),SUMIFS(TOther[Amount],TOther[Frequency],$Q$1,TOther[Start Date],"&lt;="&amp;$A279,TOther[End Date Calc],"&gt;="&amp;A279,TOther[Start Day],"&gt;="&amp;DAY(A279)))))</f>
        <v>0</v>
      </c>
      <c r="R279" s="8" cm="1">
        <f t="array" ref="R279">IF(A279="","",IF(COUNTIF(TOther[Frequency],R$1)=0,0,SUMPRODUCT(--(TOther[Frequency]=R$1),--(TOther[Start Date]&lt;=A279),--(TOther[End Date Calc]&gt;=A279),IF(B279="N",--(TOther[Start Day]=DAY(A279)),--(TOther[Start Day]&gt;=DAY(A279))),--(IFERROR(MOD(TOther[Start Month]-MONTH(A279)+2,2),1)=0),TOther[Amount])))</f>
        <v>0</v>
      </c>
      <c r="S279" s="8" cm="1">
        <f t="array" ref="S279">IF(A279="","",IF(COUNTIF(TOther[Frequency],S$1)=0,0,SUMPRODUCT(--(TOther[Frequency]=S$1),--(TOther[Start Date]&lt;=A279),--(TOther[End Date Calc]&gt;=A279),IF(B279="N",--(TOther[Start Day]=DAY(A279)),--(TOther[Start Day]&gt;=DAY(A279))),--(IFERROR(MOD(TOther[Start Month]-MONTH(A279)+3,3),1)=0),TOther[Amount])))</f>
        <v>0</v>
      </c>
      <c r="T279" s="8" cm="1">
        <f t="array" ref="T279">IF($A279="","",IF(COUNTIF(TOther[Frequency],T$1)=0,0,SUMPRODUCT(--(TOther[Frequency]=T$1),--(TOther[Start Date]&lt;=$A279),--(TOther[End Date Calc]&gt;=$A279),IF($B279="N",--(TOther[Start Day]=DAY($A279)),--(TOther[Start Day]&gt;=DAY($A279))),--(IFERROR(MOD(TOther[Start Month]-MONTH($A279)+4,4),1)=0),TOther[Amount])))</f>
        <v>0</v>
      </c>
      <c r="U279" s="8" cm="1">
        <f t="array" ref="U279">IF(A279="","",IF(COUNTIF(TOther[Frequency],$U$1)=0,0,SUMPRODUCT(--(TOther[Frequency]=$U$1),--(TOther[Start Date]&lt;=A279),--(TOther[End Date Calc]&gt;=A279),IF(B279="N",--(TOther[Start Day]=DAY(A279)),--(TOther[Start Day]&gt;=DAY(A279))),--(IFERROR(MOD(TOther[Start Month]-MONTH(A279)+6,6),1)=0),TOther[Amount])))</f>
        <v>0</v>
      </c>
      <c r="V279" s="8" cm="1">
        <f t="array" ref="V279">IF(A279="","",IF(COUNTIF(TOther[Frequency],$V$1)=0,0,SUMPRODUCT(--(TOther[Frequency]=$V$1),--(TOther[Start Date]&lt;=A279),--(TOther[End Date Calc]&gt;=A279),IF(B279="N",--(TOther[Start Day]=DAY(A279)),--(TOther[Start Day]&gt;=DAY(A279))),--(IFERROR(MOD(TOther[Start Month]-MONTH(A279)+12,12),1)=0),TOther[Amount])))</f>
        <v>0</v>
      </c>
      <c r="W279" s="8">
        <f>IF(A279="","",SUMIFS(TOther[Amount],TOther[Start Date],A279,TOther[Frequency],$W$1))</f>
        <v>0</v>
      </c>
      <c r="X279" s="9">
        <f t="shared" si="20"/>
        <v>35</v>
      </c>
      <c r="Y279" s="9">
        <f t="shared" si="24"/>
        <v>0</v>
      </c>
      <c r="Z279" s="8" cm="1">
        <f t="array" ref="Z279">IF(A279="","",IF(COUNTIF('2) Income'!$D$13:$D$32,"Weekly")=0,0,SUMPRODUCT(--(IFERROR(MOD(A279-'2) Income'!$F$13:$F$32,7),1)=0),--('2) Income'!$D$13:$D$32="Weekly"),--('2) Income'!$F$13:$F$32&lt;=A279),'2) Income'!$E$13:$E$32)))</f>
        <v>0</v>
      </c>
      <c r="AA279" s="8" cm="1">
        <f t="array" ref="AA279">IF(A279="","",IF(COUNTIF('2) Income'!$D$13:$D$32,"Every Other Week")=0,0,SUMPRODUCT(--(IFERROR(MOD(A279-'2) Income'!$F$13:$F$32,14),1)=0),--('2) Income'!$D$13:$D$32="Every Other Week"),--('2) Income'!$F$13:$F$32&lt;=A279),'2) Income'!$E$13:$E$32)))</f>
        <v>0</v>
      </c>
      <c r="AB279" s="8">
        <f>IF(A279="","",IF(COUNTIF('2) Income'!$D$13:$D$32,"1st and 15th")=0,0,IF(OR(DAY(A279)=1,DAY(A279)=15),SUMIFS('2) Income'!$E$13:$E$32,'2) Income'!$D$13:$D$32,"1st and 15th",'2) Income'!$F$13:$F$32,"&lt;="&amp;$A279),0)))</f>
        <v>0</v>
      </c>
      <c r="AC279" s="8">
        <f>IF(A279="","",IF(COUNTIF('2) Income'!$D$13:$D$32,"2nd Wednesday")=0,0,IF(A279=(A279-DAY(A279)+1+2*7-WEEKDAY(A279-DAY(A279)+8-4,1)),SUMIFS('2) Income'!$E$13:$E$32,'2) Income'!$D$13:$D$32,"2nd Wednesday",'2) Income'!$F$13:$F$32,"&lt;="&amp;$A279),0)))</f>
        <v>0</v>
      </c>
      <c r="AD279" s="8">
        <f>IF(A279="","",IF(COUNTIF('2) Income'!$D$13:$D$32,"3rd Wednesday")=0,0,IF(A279=(A279-DAY(A279)+1+3*7-WEEKDAY(A279-DAY(A279)+8-4,1)),SUMIFS('2) Income'!$E$13:$E$32,'2) Income'!$D$13:$D$32,"3rd Wednesday",'2) Income'!$F$13:$F$32,"&lt;="&amp;$A279),0)))</f>
        <v>0</v>
      </c>
      <c r="AE279" s="8">
        <f>IF(A279="","",IF(COUNTIF('2) Income'!$D$13:$D$32,"4th Wednesday")=0,0,IF(A279=(A279-DAY(A279)+1+4*7-WEEKDAY(A279-DAY(A279)+8-4,1)),SUMIFS('2) Income'!$E$13:$E$32,'2) Income'!$D$13:$D$32,"4th Wednesday",'2) Income'!$F$13:$F$32,"&lt;="&amp;$A279),0)))</f>
        <v>0</v>
      </c>
      <c r="AF279" s="8" cm="1">
        <f t="array" ref="AF279">IF(A279="","",IF(COUNTIF('2) Income'!$D$13:$D$32,"Every 4 Weeks")=0,0,SUMPRODUCT(--(IFERROR(MOD(A279-'2) Income'!$F$13:$F$32,28),1)=0),--('2) Income'!$D$13:$D$32="Every 4 Weeks"),--('2) Income'!$F$13:$F$32&lt;=A279),'2) Income'!$E$13:$E$32)))</f>
        <v>0</v>
      </c>
      <c r="AG279" s="8">
        <f>IF(A279="","",IF(COUNTIF('2) Income'!$D$13:$D$32,"Monthly")=0,0,IF(B279="N",SUMIFS('2) Income'!$E$13:$E$32,'2) Income'!$D$13:$D$32,"monthly",'2) Income'!$F$13:$F$32,"&lt;="&amp;$A279,'2) Income'!$I$13:$I$32,DAY(A279)),SUMIFS('2) Income'!$E$13:$E$32,'2) Income'!$D$13:$D$32,"monthly",'2) Income'!$F$13:$F$32,"&lt;="&amp;$A279,'2) Income'!$I$13:$I$32,"&gt;="&amp;DAY(A279)))))</f>
        <v>0</v>
      </c>
      <c r="AH279" s="8" cm="1">
        <f t="array" ref="AH279">IF(A279="","",IF(COUNTIF('2) Income'!$D$13:$D$32,"Yearly")=0,0,SUMPRODUCT(--('2) Income'!$D$13:$D$32="Yearly"),--('2) Income'!$F$13:$F$32&lt;=A279),IF(B279="N",--('2) Income'!$I$13:$I$32=DAY(A279)),--('2) Income'!$I$13:$I$32&gt;=DAY(A279))),--(IFERROR(MOD('2) Income'!$H$13:$H$32-MONTH(A279)+12,12),1)=0),'2) Income'!$E$13:$E$32)))</f>
        <v>0</v>
      </c>
      <c r="AI279" s="8">
        <f>IF(A279="","",IF(COUNTIF('2) Income'!$D$13:$D$32,"one-time")=0,0,SUMIFS('2) Income'!$E$13:$E$32,'2) Income'!$D$13:$D$32,"one-time",'2) Income'!$F$13:$F$32,"="&amp;$A279)))</f>
        <v>0</v>
      </c>
      <c r="AJ279" s="9">
        <f t="shared" si="21"/>
        <v>0</v>
      </c>
    </row>
    <row r="280" spans="1:36">
      <c r="A280" s="7">
        <f>IF(A279="","",IF(A279+1&lt;='1) Period'!$E$21,A279+1,""))</f>
        <v>45752</v>
      </c>
      <c r="B280" s="7" t="str">
        <f t="shared" si="22"/>
        <v>N</v>
      </c>
      <c r="C280" t="str">
        <f t="shared" si="23"/>
        <v>Y</v>
      </c>
      <c r="D280" s="8">
        <f>IF(A280="","",IF(TEXT(A280,"dddd")='4) Happy Money'!$E$23,WAllowance,0))</f>
        <v>0</v>
      </c>
      <c r="E280" s="8">
        <f>IF(A280="","",IF(B280="N",SUMIF(TMonthly[Day of the Month],DAY(A280),TMonthly[Amount]),SUMIF(TMonthly[Day of the Month],"&gt;="&amp;DAY(A280),TMonthly[Amount])))</f>
        <v>0</v>
      </c>
      <c r="F280" s="8" cm="1">
        <f t="array" ref="F280">IF(A280="","",SUMPRODUCT(--(TYearly[Due Date]&lt;=A280),IF(B280="N",--(TYearly[Day]=DAY(A280)),--(TYearly[Day]&gt;=DAY(A280))),--(IFERROR(MOD(TYearly[Month]-MONTH(A280)+12,12),1)=0),TYearly[Amount]))</f>
        <v>0</v>
      </c>
      <c r="G280" s="8">
        <f>IF(A280="","",SUMIF(TOneTime[Due Date],A280,TOneTime[Amount]))</f>
        <v>0</v>
      </c>
      <c r="H280" s="8" cm="1">
        <f t="array" ref="H280">IF(A280="","",IF(COUNTIF(TOther[Frequency],$H$1)=0,0,SUMPRODUCT(--(IFERROR(MOD(A280-TOther[Start Date],7),1)=0),--(TOther[Frequency]=$H$1),--(TOther[Start Date]&lt;=A280),--(TOther[End Date Calc]&gt;=A280),TOther[Amount])))</f>
        <v>0</v>
      </c>
      <c r="I280" s="8" cm="1">
        <f t="array" ref="I280">IF(A280="","",IF(COUNTIF(TOther[Frequency],$I$1)=0,0,SUMPRODUCT(--(IFERROR(MOD(A280-TOther[Start Date],14),1)=0),--(TOther[Frequency]=$I$1),--(TOther[Start Date]&lt;=A280),--(TOther[End Date Calc]&gt;=A280),TOther[Amount])))</f>
        <v>0</v>
      </c>
      <c r="J280" s="8">
        <f>IF(A280="","",IF(COUNTIF(TOther[Frequency],$J$1)=0,0,IF(OR(DAY(A280)=1,DAY(A280)=15),SUMIFS(TOther[Amount],TOther[Frequency],$J$1,TOther[Start Date],"&lt;="&amp;$A280,TOther[End Date Calc],"&gt;="&amp;A280),0)))</f>
        <v>0</v>
      </c>
      <c r="K280" s="8">
        <f>IF(A280="","",IF(COUNTIF(TOther[Frequency],$K$1)=0,0,IF(A280=(A280-DAY(A280)+1+2*7-WEEKDAY(A280-DAY(A280)+8-4,1)),SUMIFS(TOther[Amount],TOther[Frequency],$K$1,TOther[Start Date],"&lt;="&amp;$A280,TOther[End Date Calc],"&gt;="&amp;A280),0)))</f>
        <v>0</v>
      </c>
      <c r="L280" s="8">
        <f>IF(A280="","",IF(COUNTIF(TOther[Frequency],$L$1)=0,0,IF(A280=(A280-DAY(A280)+1+3*7-WEEKDAY(A280-DAY(A280)+8-4,1)),SUMIFS(TOther[Amount],TOther[Frequency],$L$1,TOther[Start Date],"&lt;="&amp;$A280,TOther[End Date Calc],"&gt;="&amp;A280),0)))</f>
        <v>0</v>
      </c>
      <c r="M280" s="8">
        <f>IF(A280="","",IF(COUNTIF(TOther[Frequency],$M$1)=0,0,IF(A280=(A280-DAY(A280)+1+4*7-WEEKDAY(A280-DAY(A280)+8-4,1)),SUMIFS(TOther[Amount],TOther[Frequency],$M$1,TOther[Start Date],"&lt;="&amp;$A280,TOther[End Date Calc],"&gt;="&amp;A280),0)))</f>
        <v>0</v>
      </c>
      <c r="N280" s="8" cm="1">
        <f t="array" ref="N280">IF(A280="","",IF(COUNTIF(TOther[Frequency],$N$1)=0,0,SUMPRODUCT(--(IFERROR(MOD(A280-TOther[Start Date],28),1)=0),--(TOther[Frequency]=$N$1),--(TOther[Start Date]&lt;=A280),--(TOther[End Date Calc]&gt;=A280),TOther[Amount])))</f>
        <v>0</v>
      </c>
      <c r="O280" s="8" cm="1">
        <f t="array" ref="O280">IF(A280="","",IF(COUNTIF(TOther[Frequency],$O$1)=0,0,SUMPRODUCT(--(IFERROR(MOD(A280-TOther[Start Date],42),1)=0),--(TOther[Frequency]=$O$1),--(TOther[Start Date]&lt;=A280),--(TOther[End Date Calc]&gt;=A280),TOther[Amount])))</f>
        <v>0</v>
      </c>
      <c r="P280" s="8" cm="1">
        <f t="array" ref="P280">IF(A280="","",IF(COUNTIF(TOther[Frequency],$P$1)=0,0,SUMPRODUCT(--(IFERROR(MOD(A280-TOther[Start Date],56),1)=0),--(TOther[Frequency]=$P$1),--(TOther[Start Date]&lt;=A280),--(TOther[End Date Calc]&gt;=A280),TOther[Amount])))</f>
        <v>0</v>
      </c>
      <c r="Q280" s="8">
        <f>IF(A280="","",IF(COUNTIF(TOther[Frequency],$Q$1)=0,0,IF(B280="N",SUMIFS(TOther[Amount],TOther[Frequency],$Q$1,TOther[Start Date],"&lt;="&amp;$A280,TOther[End Date Calc],"&gt;="&amp;A280,TOther[Start Day],DAY(A280)),SUMIFS(TOther[Amount],TOther[Frequency],$Q$1,TOther[Start Date],"&lt;="&amp;$A280,TOther[End Date Calc],"&gt;="&amp;A280,TOther[Start Day],"&gt;="&amp;DAY(A280)))))</f>
        <v>0</v>
      </c>
      <c r="R280" s="8" cm="1">
        <f t="array" ref="R280">IF(A280="","",IF(COUNTIF(TOther[Frequency],R$1)=0,0,SUMPRODUCT(--(TOther[Frequency]=R$1),--(TOther[Start Date]&lt;=A280),--(TOther[End Date Calc]&gt;=A280),IF(B280="N",--(TOther[Start Day]=DAY(A280)),--(TOther[Start Day]&gt;=DAY(A280))),--(IFERROR(MOD(TOther[Start Month]-MONTH(A280)+2,2),1)=0),TOther[Amount])))</f>
        <v>0</v>
      </c>
      <c r="S280" s="8" cm="1">
        <f t="array" ref="S280">IF(A280="","",IF(COUNTIF(TOther[Frequency],S$1)=0,0,SUMPRODUCT(--(TOther[Frequency]=S$1),--(TOther[Start Date]&lt;=A280),--(TOther[End Date Calc]&gt;=A280),IF(B280="N",--(TOther[Start Day]=DAY(A280)),--(TOther[Start Day]&gt;=DAY(A280))),--(IFERROR(MOD(TOther[Start Month]-MONTH(A280)+3,3),1)=0),TOther[Amount])))</f>
        <v>0</v>
      </c>
      <c r="T280" s="8" cm="1">
        <f t="array" ref="T280">IF($A280="","",IF(COUNTIF(TOther[Frequency],T$1)=0,0,SUMPRODUCT(--(TOther[Frequency]=T$1),--(TOther[Start Date]&lt;=$A280),--(TOther[End Date Calc]&gt;=$A280),IF($B280="N",--(TOther[Start Day]=DAY($A280)),--(TOther[Start Day]&gt;=DAY($A280))),--(IFERROR(MOD(TOther[Start Month]-MONTH($A280)+4,4),1)=0),TOther[Amount])))</f>
        <v>0</v>
      </c>
      <c r="U280" s="8" cm="1">
        <f t="array" ref="U280">IF(A280="","",IF(COUNTIF(TOther[Frequency],$U$1)=0,0,SUMPRODUCT(--(TOther[Frequency]=$U$1),--(TOther[Start Date]&lt;=A280),--(TOther[End Date Calc]&gt;=A280),IF(B280="N",--(TOther[Start Day]=DAY(A280)),--(TOther[Start Day]&gt;=DAY(A280))),--(IFERROR(MOD(TOther[Start Month]-MONTH(A280)+6,6),1)=0),TOther[Amount])))</f>
        <v>0</v>
      </c>
      <c r="V280" s="8" cm="1">
        <f t="array" ref="V280">IF(A280="","",IF(COUNTIF(TOther[Frequency],$V$1)=0,0,SUMPRODUCT(--(TOther[Frequency]=$V$1),--(TOther[Start Date]&lt;=A280),--(TOther[End Date Calc]&gt;=A280),IF(B280="N",--(TOther[Start Day]=DAY(A280)),--(TOther[Start Day]&gt;=DAY(A280))),--(IFERROR(MOD(TOther[Start Month]-MONTH(A280)+12,12),1)=0),TOther[Amount])))</f>
        <v>0</v>
      </c>
      <c r="W280" s="8">
        <f>IF(A280="","",SUMIFS(TOther[Amount],TOther[Start Date],A280,TOther[Frequency],$W$1))</f>
        <v>0</v>
      </c>
      <c r="X280" s="9">
        <f t="shared" si="20"/>
        <v>0</v>
      </c>
      <c r="Y280" s="9">
        <f t="shared" si="24"/>
        <v>0</v>
      </c>
      <c r="Z280" s="8" cm="1">
        <f t="array" ref="Z280">IF(A280="","",IF(COUNTIF('2) Income'!$D$13:$D$32,"Weekly")=0,0,SUMPRODUCT(--(IFERROR(MOD(A280-'2) Income'!$F$13:$F$32,7),1)=0),--('2) Income'!$D$13:$D$32="Weekly"),--('2) Income'!$F$13:$F$32&lt;=A280),'2) Income'!$E$13:$E$32)))</f>
        <v>0</v>
      </c>
      <c r="AA280" s="8" cm="1">
        <f t="array" ref="AA280">IF(A280="","",IF(COUNTIF('2) Income'!$D$13:$D$32,"Every Other Week")=0,0,SUMPRODUCT(--(IFERROR(MOD(A280-'2) Income'!$F$13:$F$32,14),1)=0),--('2) Income'!$D$13:$D$32="Every Other Week"),--('2) Income'!$F$13:$F$32&lt;=A280),'2) Income'!$E$13:$E$32)))</f>
        <v>0</v>
      </c>
      <c r="AB280" s="8">
        <f>IF(A280="","",IF(COUNTIF('2) Income'!$D$13:$D$32,"1st and 15th")=0,0,IF(OR(DAY(A280)=1,DAY(A280)=15),SUMIFS('2) Income'!$E$13:$E$32,'2) Income'!$D$13:$D$32,"1st and 15th",'2) Income'!$F$13:$F$32,"&lt;="&amp;$A280),0)))</f>
        <v>0</v>
      </c>
      <c r="AC280" s="8">
        <f>IF(A280="","",IF(COUNTIF('2) Income'!$D$13:$D$32,"2nd Wednesday")=0,0,IF(A280=(A280-DAY(A280)+1+2*7-WEEKDAY(A280-DAY(A280)+8-4,1)),SUMIFS('2) Income'!$E$13:$E$32,'2) Income'!$D$13:$D$32,"2nd Wednesday",'2) Income'!$F$13:$F$32,"&lt;="&amp;$A280),0)))</f>
        <v>0</v>
      </c>
      <c r="AD280" s="8">
        <f>IF(A280="","",IF(COUNTIF('2) Income'!$D$13:$D$32,"3rd Wednesday")=0,0,IF(A280=(A280-DAY(A280)+1+3*7-WEEKDAY(A280-DAY(A280)+8-4,1)),SUMIFS('2) Income'!$E$13:$E$32,'2) Income'!$D$13:$D$32,"3rd Wednesday",'2) Income'!$F$13:$F$32,"&lt;="&amp;$A280),0)))</f>
        <v>0</v>
      </c>
      <c r="AE280" s="8">
        <f>IF(A280="","",IF(COUNTIF('2) Income'!$D$13:$D$32,"4th Wednesday")=0,0,IF(A280=(A280-DAY(A280)+1+4*7-WEEKDAY(A280-DAY(A280)+8-4,1)),SUMIFS('2) Income'!$E$13:$E$32,'2) Income'!$D$13:$D$32,"4th Wednesday",'2) Income'!$F$13:$F$32,"&lt;="&amp;$A280),0)))</f>
        <v>0</v>
      </c>
      <c r="AF280" s="8" cm="1">
        <f t="array" ref="AF280">IF(A280="","",IF(COUNTIF('2) Income'!$D$13:$D$32,"Every 4 Weeks")=0,0,SUMPRODUCT(--(IFERROR(MOD(A280-'2) Income'!$F$13:$F$32,28),1)=0),--('2) Income'!$D$13:$D$32="Every 4 Weeks"),--('2) Income'!$F$13:$F$32&lt;=A280),'2) Income'!$E$13:$E$32)))</f>
        <v>0</v>
      </c>
      <c r="AG280" s="8">
        <f>IF(A280="","",IF(COUNTIF('2) Income'!$D$13:$D$32,"Monthly")=0,0,IF(B280="N",SUMIFS('2) Income'!$E$13:$E$32,'2) Income'!$D$13:$D$32,"monthly",'2) Income'!$F$13:$F$32,"&lt;="&amp;$A280,'2) Income'!$I$13:$I$32,DAY(A280)),SUMIFS('2) Income'!$E$13:$E$32,'2) Income'!$D$13:$D$32,"monthly",'2) Income'!$F$13:$F$32,"&lt;="&amp;$A280,'2) Income'!$I$13:$I$32,"&gt;="&amp;DAY(A280)))))</f>
        <v>0</v>
      </c>
      <c r="AH280" s="8" cm="1">
        <f t="array" ref="AH280">IF(A280="","",IF(COUNTIF('2) Income'!$D$13:$D$32,"Yearly")=0,0,SUMPRODUCT(--('2) Income'!$D$13:$D$32="Yearly"),--('2) Income'!$F$13:$F$32&lt;=A280),IF(B280="N",--('2) Income'!$I$13:$I$32=DAY(A280)),--('2) Income'!$I$13:$I$32&gt;=DAY(A280))),--(IFERROR(MOD('2) Income'!$H$13:$H$32-MONTH(A280)+12,12),1)=0),'2) Income'!$E$13:$E$32)))</f>
        <v>0</v>
      </c>
      <c r="AI280" s="8">
        <f>IF(A280="","",IF(COUNTIF('2) Income'!$D$13:$D$32,"one-time")=0,0,SUMIFS('2) Income'!$E$13:$E$32,'2) Income'!$D$13:$D$32,"one-time",'2) Income'!$F$13:$F$32,"="&amp;$A280)))</f>
        <v>0</v>
      </c>
      <c r="AJ280" s="9">
        <f t="shared" si="21"/>
        <v>0</v>
      </c>
    </row>
    <row r="281" spans="1:36">
      <c r="A281" s="7">
        <f>IF(A280="","",IF(A280+1&lt;='1) Period'!$E$21,A280+1,""))</f>
        <v>45753</v>
      </c>
      <c r="B281" s="7" t="str">
        <f t="shared" si="22"/>
        <v>N</v>
      </c>
      <c r="C281" t="str">
        <f t="shared" si="23"/>
        <v>Y</v>
      </c>
      <c r="D281" s="8">
        <f>IF(A281="","",IF(TEXT(A281,"dddd")='4) Happy Money'!$E$23,WAllowance,0))</f>
        <v>0</v>
      </c>
      <c r="E281" s="8">
        <f>IF(A281="","",IF(B281="N",SUMIF(TMonthly[Day of the Month],DAY(A281),TMonthly[Amount]),SUMIF(TMonthly[Day of the Month],"&gt;="&amp;DAY(A281),TMonthly[Amount])))</f>
        <v>0</v>
      </c>
      <c r="F281" s="8" cm="1">
        <f t="array" ref="F281">IF(A281="","",SUMPRODUCT(--(TYearly[Due Date]&lt;=A281),IF(B281="N",--(TYearly[Day]=DAY(A281)),--(TYearly[Day]&gt;=DAY(A281))),--(IFERROR(MOD(TYearly[Month]-MONTH(A281)+12,12),1)=0),TYearly[Amount]))</f>
        <v>0</v>
      </c>
      <c r="G281" s="8">
        <f>IF(A281="","",SUMIF(TOneTime[Due Date],A281,TOneTime[Amount]))</f>
        <v>0</v>
      </c>
      <c r="H281" s="8" cm="1">
        <f t="array" ref="H281">IF(A281="","",IF(COUNTIF(TOther[Frequency],$H$1)=0,0,SUMPRODUCT(--(IFERROR(MOD(A281-TOther[Start Date],7),1)=0),--(TOther[Frequency]=$H$1),--(TOther[Start Date]&lt;=A281),--(TOther[End Date Calc]&gt;=A281),TOther[Amount])))</f>
        <v>0</v>
      </c>
      <c r="I281" s="8" cm="1">
        <f t="array" ref="I281">IF(A281="","",IF(COUNTIF(TOther[Frequency],$I$1)=0,0,SUMPRODUCT(--(IFERROR(MOD(A281-TOther[Start Date],14),1)=0),--(TOther[Frequency]=$I$1),--(TOther[Start Date]&lt;=A281),--(TOther[End Date Calc]&gt;=A281),TOther[Amount])))</f>
        <v>0</v>
      </c>
      <c r="J281" s="8">
        <f>IF(A281="","",IF(COUNTIF(TOther[Frequency],$J$1)=0,0,IF(OR(DAY(A281)=1,DAY(A281)=15),SUMIFS(TOther[Amount],TOther[Frequency],$J$1,TOther[Start Date],"&lt;="&amp;$A281,TOther[End Date Calc],"&gt;="&amp;A281),0)))</f>
        <v>0</v>
      </c>
      <c r="K281" s="8">
        <f>IF(A281="","",IF(COUNTIF(TOther[Frequency],$K$1)=0,0,IF(A281=(A281-DAY(A281)+1+2*7-WEEKDAY(A281-DAY(A281)+8-4,1)),SUMIFS(TOther[Amount],TOther[Frequency],$K$1,TOther[Start Date],"&lt;="&amp;$A281,TOther[End Date Calc],"&gt;="&amp;A281),0)))</f>
        <v>0</v>
      </c>
      <c r="L281" s="8">
        <f>IF(A281="","",IF(COUNTIF(TOther[Frequency],$L$1)=0,0,IF(A281=(A281-DAY(A281)+1+3*7-WEEKDAY(A281-DAY(A281)+8-4,1)),SUMIFS(TOther[Amount],TOther[Frequency],$L$1,TOther[Start Date],"&lt;="&amp;$A281,TOther[End Date Calc],"&gt;="&amp;A281),0)))</f>
        <v>0</v>
      </c>
      <c r="M281" s="8">
        <f>IF(A281="","",IF(COUNTIF(TOther[Frequency],$M$1)=0,0,IF(A281=(A281-DAY(A281)+1+4*7-WEEKDAY(A281-DAY(A281)+8-4,1)),SUMIFS(TOther[Amount],TOther[Frequency],$M$1,TOther[Start Date],"&lt;="&amp;$A281,TOther[End Date Calc],"&gt;="&amp;A281),0)))</f>
        <v>0</v>
      </c>
      <c r="N281" s="8" cm="1">
        <f t="array" ref="N281">IF(A281="","",IF(COUNTIF(TOther[Frequency],$N$1)=0,0,SUMPRODUCT(--(IFERROR(MOD(A281-TOther[Start Date],28),1)=0),--(TOther[Frequency]=$N$1),--(TOther[Start Date]&lt;=A281),--(TOther[End Date Calc]&gt;=A281),TOther[Amount])))</f>
        <v>0</v>
      </c>
      <c r="O281" s="8" cm="1">
        <f t="array" ref="O281">IF(A281="","",IF(COUNTIF(TOther[Frequency],$O$1)=0,0,SUMPRODUCT(--(IFERROR(MOD(A281-TOther[Start Date],42),1)=0),--(TOther[Frequency]=$O$1),--(TOther[Start Date]&lt;=A281),--(TOther[End Date Calc]&gt;=A281),TOther[Amount])))</f>
        <v>0</v>
      </c>
      <c r="P281" s="8" cm="1">
        <f t="array" ref="P281">IF(A281="","",IF(COUNTIF(TOther[Frequency],$P$1)=0,0,SUMPRODUCT(--(IFERROR(MOD(A281-TOther[Start Date],56),1)=0),--(TOther[Frequency]=$P$1),--(TOther[Start Date]&lt;=A281),--(TOther[End Date Calc]&gt;=A281),TOther[Amount])))</f>
        <v>0</v>
      </c>
      <c r="Q281" s="8">
        <f>IF(A281="","",IF(COUNTIF(TOther[Frequency],$Q$1)=0,0,IF(B281="N",SUMIFS(TOther[Amount],TOther[Frequency],$Q$1,TOther[Start Date],"&lt;="&amp;$A281,TOther[End Date Calc],"&gt;="&amp;A281,TOther[Start Day],DAY(A281)),SUMIFS(TOther[Amount],TOther[Frequency],$Q$1,TOther[Start Date],"&lt;="&amp;$A281,TOther[End Date Calc],"&gt;="&amp;A281,TOther[Start Day],"&gt;="&amp;DAY(A281)))))</f>
        <v>0</v>
      </c>
      <c r="R281" s="8" cm="1">
        <f t="array" ref="R281">IF(A281="","",IF(COUNTIF(TOther[Frequency],R$1)=0,0,SUMPRODUCT(--(TOther[Frequency]=R$1),--(TOther[Start Date]&lt;=A281),--(TOther[End Date Calc]&gt;=A281),IF(B281="N",--(TOther[Start Day]=DAY(A281)),--(TOther[Start Day]&gt;=DAY(A281))),--(IFERROR(MOD(TOther[Start Month]-MONTH(A281)+2,2),1)=0),TOther[Amount])))</f>
        <v>0</v>
      </c>
      <c r="S281" s="8" cm="1">
        <f t="array" ref="S281">IF(A281="","",IF(COUNTIF(TOther[Frequency],S$1)=0,0,SUMPRODUCT(--(TOther[Frequency]=S$1),--(TOther[Start Date]&lt;=A281),--(TOther[End Date Calc]&gt;=A281),IF(B281="N",--(TOther[Start Day]=DAY(A281)),--(TOther[Start Day]&gt;=DAY(A281))),--(IFERROR(MOD(TOther[Start Month]-MONTH(A281)+3,3),1)=0),TOther[Amount])))</f>
        <v>0</v>
      </c>
      <c r="T281" s="8" cm="1">
        <f t="array" ref="T281">IF($A281="","",IF(COUNTIF(TOther[Frequency],T$1)=0,0,SUMPRODUCT(--(TOther[Frequency]=T$1),--(TOther[Start Date]&lt;=$A281),--(TOther[End Date Calc]&gt;=$A281),IF($B281="N",--(TOther[Start Day]=DAY($A281)),--(TOther[Start Day]&gt;=DAY($A281))),--(IFERROR(MOD(TOther[Start Month]-MONTH($A281)+4,4),1)=0),TOther[Amount])))</f>
        <v>0</v>
      </c>
      <c r="U281" s="8" cm="1">
        <f t="array" ref="U281">IF(A281="","",IF(COUNTIF(TOther[Frequency],$U$1)=0,0,SUMPRODUCT(--(TOther[Frequency]=$U$1),--(TOther[Start Date]&lt;=A281),--(TOther[End Date Calc]&gt;=A281),IF(B281="N",--(TOther[Start Day]=DAY(A281)),--(TOther[Start Day]&gt;=DAY(A281))),--(IFERROR(MOD(TOther[Start Month]-MONTH(A281)+6,6),1)=0),TOther[Amount])))</f>
        <v>0</v>
      </c>
      <c r="V281" s="8" cm="1">
        <f t="array" ref="V281">IF(A281="","",IF(COUNTIF(TOther[Frequency],$V$1)=0,0,SUMPRODUCT(--(TOther[Frequency]=$V$1),--(TOther[Start Date]&lt;=A281),--(TOther[End Date Calc]&gt;=A281),IF(B281="N",--(TOther[Start Day]=DAY(A281)),--(TOther[Start Day]&gt;=DAY(A281))),--(IFERROR(MOD(TOther[Start Month]-MONTH(A281)+12,12),1)=0),TOther[Amount])))</f>
        <v>0</v>
      </c>
      <c r="W281" s="8">
        <f>IF(A281="","",SUMIFS(TOther[Amount],TOther[Start Date],A281,TOther[Frequency],$W$1))</f>
        <v>0</v>
      </c>
      <c r="X281" s="9">
        <f t="shared" si="20"/>
        <v>0</v>
      </c>
      <c r="Y281" s="9">
        <f t="shared" si="24"/>
        <v>0</v>
      </c>
      <c r="Z281" s="8" cm="1">
        <f t="array" ref="Z281">IF(A281="","",IF(COUNTIF('2) Income'!$D$13:$D$32,"Weekly")=0,0,SUMPRODUCT(--(IFERROR(MOD(A281-'2) Income'!$F$13:$F$32,7),1)=0),--('2) Income'!$D$13:$D$32="Weekly"),--('2) Income'!$F$13:$F$32&lt;=A281),'2) Income'!$E$13:$E$32)))</f>
        <v>0</v>
      </c>
      <c r="AA281" s="8" cm="1">
        <f t="array" ref="AA281">IF(A281="","",IF(COUNTIF('2) Income'!$D$13:$D$32,"Every Other Week")=0,0,SUMPRODUCT(--(IFERROR(MOD(A281-'2) Income'!$F$13:$F$32,14),1)=0),--('2) Income'!$D$13:$D$32="Every Other Week"),--('2) Income'!$F$13:$F$32&lt;=A281),'2) Income'!$E$13:$E$32)))</f>
        <v>0</v>
      </c>
      <c r="AB281" s="8">
        <f>IF(A281="","",IF(COUNTIF('2) Income'!$D$13:$D$32,"1st and 15th")=0,0,IF(OR(DAY(A281)=1,DAY(A281)=15),SUMIFS('2) Income'!$E$13:$E$32,'2) Income'!$D$13:$D$32,"1st and 15th",'2) Income'!$F$13:$F$32,"&lt;="&amp;$A281),0)))</f>
        <v>0</v>
      </c>
      <c r="AC281" s="8">
        <f>IF(A281="","",IF(COUNTIF('2) Income'!$D$13:$D$32,"2nd Wednesday")=0,0,IF(A281=(A281-DAY(A281)+1+2*7-WEEKDAY(A281-DAY(A281)+8-4,1)),SUMIFS('2) Income'!$E$13:$E$32,'2) Income'!$D$13:$D$32,"2nd Wednesday",'2) Income'!$F$13:$F$32,"&lt;="&amp;$A281),0)))</f>
        <v>0</v>
      </c>
      <c r="AD281" s="8">
        <f>IF(A281="","",IF(COUNTIF('2) Income'!$D$13:$D$32,"3rd Wednesday")=0,0,IF(A281=(A281-DAY(A281)+1+3*7-WEEKDAY(A281-DAY(A281)+8-4,1)),SUMIFS('2) Income'!$E$13:$E$32,'2) Income'!$D$13:$D$32,"3rd Wednesday",'2) Income'!$F$13:$F$32,"&lt;="&amp;$A281),0)))</f>
        <v>0</v>
      </c>
      <c r="AE281" s="8">
        <f>IF(A281="","",IF(COUNTIF('2) Income'!$D$13:$D$32,"4th Wednesday")=0,0,IF(A281=(A281-DAY(A281)+1+4*7-WEEKDAY(A281-DAY(A281)+8-4,1)),SUMIFS('2) Income'!$E$13:$E$32,'2) Income'!$D$13:$D$32,"4th Wednesday",'2) Income'!$F$13:$F$32,"&lt;="&amp;$A281),0)))</f>
        <v>0</v>
      </c>
      <c r="AF281" s="8" cm="1">
        <f t="array" ref="AF281">IF(A281="","",IF(COUNTIF('2) Income'!$D$13:$D$32,"Every 4 Weeks")=0,0,SUMPRODUCT(--(IFERROR(MOD(A281-'2) Income'!$F$13:$F$32,28),1)=0),--('2) Income'!$D$13:$D$32="Every 4 Weeks"),--('2) Income'!$F$13:$F$32&lt;=A281),'2) Income'!$E$13:$E$32)))</f>
        <v>0</v>
      </c>
      <c r="AG281" s="8">
        <f>IF(A281="","",IF(COUNTIF('2) Income'!$D$13:$D$32,"Monthly")=0,0,IF(B281="N",SUMIFS('2) Income'!$E$13:$E$32,'2) Income'!$D$13:$D$32,"monthly",'2) Income'!$F$13:$F$32,"&lt;="&amp;$A281,'2) Income'!$I$13:$I$32,DAY(A281)),SUMIFS('2) Income'!$E$13:$E$32,'2) Income'!$D$13:$D$32,"monthly",'2) Income'!$F$13:$F$32,"&lt;="&amp;$A281,'2) Income'!$I$13:$I$32,"&gt;="&amp;DAY(A281)))))</f>
        <v>0</v>
      </c>
      <c r="AH281" s="8" cm="1">
        <f t="array" ref="AH281">IF(A281="","",IF(COUNTIF('2) Income'!$D$13:$D$32,"Yearly")=0,0,SUMPRODUCT(--('2) Income'!$D$13:$D$32="Yearly"),--('2) Income'!$F$13:$F$32&lt;=A281),IF(B281="N",--('2) Income'!$I$13:$I$32=DAY(A281)),--('2) Income'!$I$13:$I$32&gt;=DAY(A281))),--(IFERROR(MOD('2) Income'!$H$13:$H$32-MONTH(A281)+12,12),1)=0),'2) Income'!$E$13:$E$32)))</f>
        <v>0</v>
      </c>
      <c r="AI281" s="8">
        <f>IF(A281="","",IF(COUNTIF('2) Income'!$D$13:$D$32,"one-time")=0,0,SUMIFS('2) Income'!$E$13:$E$32,'2) Income'!$D$13:$D$32,"one-time",'2) Income'!$F$13:$F$32,"="&amp;$A281)))</f>
        <v>0</v>
      </c>
      <c r="AJ281" s="9">
        <f t="shared" si="21"/>
        <v>0</v>
      </c>
    </row>
    <row r="282" spans="1:36">
      <c r="A282" s="7">
        <f>IF(A281="","",IF(A281+1&lt;='1) Period'!$E$21,A281+1,""))</f>
        <v>45754</v>
      </c>
      <c r="B282" s="7" t="str">
        <f t="shared" si="22"/>
        <v>N</v>
      </c>
      <c r="C282" t="str">
        <f t="shared" si="23"/>
        <v>F</v>
      </c>
      <c r="D282" s="8">
        <f>IF(A282="","",IF(TEXT(A282,"dddd")='4) Happy Money'!$E$23,WAllowance,0))</f>
        <v>400</v>
      </c>
      <c r="E282" s="8">
        <f>IF(A282="","",IF(B282="N",SUMIF(TMonthly[Day of the Month],DAY(A282),TMonthly[Amount]),SUMIF(TMonthly[Day of the Month],"&gt;="&amp;DAY(A282),TMonthly[Amount])))</f>
        <v>0</v>
      </c>
      <c r="F282" s="8" cm="1">
        <f t="array" ref="F282">IF(A282="","",SUMPRODUCT(--(TYearly[Due Date]&lt;=A282),IF(B282="N",--(TYearly[Day]=DAY(A282)),--(TYearly[Day]&gt;=DAY(A282))),--(IFERROR(MOD(TYearly[Month]-MONTH(A282)+12,12),1)=0),TYearly[Amount]))</f>
        <v>0</v>
      </c>
      <c r="G282" s="8">
        <f>IF(A282="","",SUMIF(TOneTime[Due Date],A282,TOneTime[Amount]))</f>
        <v>0</v>
      </c>
      <c r="H282" s="8" cm="1">
        <f t="array" ref="H282">IF(A282="","",IF(COUNTIF(TOther[Frequency],$H$1)=0,0,SUMPRODUCT(--(IFERROR(MOD(A282-TOther[Start Date],7),1)=0),--(TOther[Frequency]=$H$1),--(TOther[Start Date]&lt;=A282),--(TOther[End Date Calc]&gt;=A282),TOther[Amount])))</f>
        <v>0</v>
      </c>
      <c r="I282" s="8" cm="1">
        <f t="array" ref="I282">IF(A282="","",IF(COUNTIF(TOther[Frequency],$I$1)=0,0,SUMPRODUCT(--(IFERROR(MOD(A282-TOther[Start Date],14),1)=0),--(TOther[Frequency]=$I$1),--(TOther[Start Date]&lt;=A282),--(TOther[End Date Calc]&gt;=A282),TOther[Amount])))</f>
        <v>0</v>
      </c>
      <c r="J282" s="8">
        <f>IF(A282="","",IF(COUNTIF(TOther[Frequency],$J$1)=0,0,IF(OR(DAY(A282)=1,DAY(A282)=15),SUMIFS(TOther[Amount],TOther[Frequency],$J$1,TOther[Start Date],"&lt;="&amp;$A282,TOther[End Date Calc],"&gt;="&amp;A282),0)))</f>
        <v>0</v>
      </c>
      <c r="K282" s="8">
        <f>IF(A282="","",IF(COUNTIF(TOther[Frequency],$K$1)=0,0,IF(A282=(A282-DAY(A282)+1+2*7-WEEKDAY(A282-DAY(A282)+8-4,1)),SUMIFS(TOther[Amount],TOther[Frequency],$K$1,TOther[Start Date],"&lt;="&amp;$A282,TOther[End Date Calc],"&gt;="&amp;A282),0)))</f>
        <v>0</v>
      </c>
      <c r="L282" s="8">
        <f>IF(A282="","",IF(COUNTIF(TOther[Frequency],$L$1)=0,0,IF(A282=(A282-DAY(A282)+1+3*7-WEEKDAY(A282-DAY(A282)+8-4,1)),SUMIFS(TOther[Amount],TOther[Frequency],$L$1,TOther[Start Date],"&lt;="&amp;$A282,TOther[End Date Calc],"&gt;="&amp;A282),0)))</f>
        <v>0</v>
      </c>
      <c r="M282" s="8">
        <f>IF(A282="","",IF(COUNTIF(TOther[Frequency],$M$1)=0,0,IF(A282=(A282-DAY(A282)+1+4*7-WEEKDAY(A282-DAY(A282)+8-4,1)),SUMIFS(TOther[Amount],TOther[Frequency],$M$1,TOther[Start Date],"&lt;="&amp;$A282,TOther[End Date Calc],"&gt;="&amp;A282),0)))</f>
        <v>0</v>
      </c>
      <c r="N282" s="8" cm="1">
        <f t="array" ref="N282">IF(A282="","",IF(COUNTIF(TOther[Frequency],$N$1)=0,0,SUMPRODUCT(--(IFERROR(MOD(A282-TOther[Start Date],28),1)=0),--(TOther[Frequency]=$N$1),--(TOther[Start Date]&lt;=A282),--(TOther[End Date Calc]&gt;=A282),TOther[Amount])))</f>
        <v>0</v>
      </c>
      <c r="O282" s="8" cm="1">
        <f t="array" ref="O282">IF(A282="","",IF(COUNTIF(TOther[Frequency],$O$1)=0,0,SUMPRODUCT(--(IFERROR(MOD(A282-TOther[Start Date],42),1)=0),--(TOther[Frequency]=$O$1),--(TOther[Start Date]&lt;=A282),--(TOther[End Date Calc]&gt;=A282),TOther[Amount])))</f>
        <v>0</v>
      </c>
      <c r="P282" s="8" cm="1">
        <f t="array" ref="P282">IF(A282="","",IF(COUNTIF(TOther[Frequency],$P$1)=0,0,SUMPRODUCT(--(IFERROR(MOD(A282-TOther[Start Date],56),1)=0),--(TOther[Frequency]=$P$1),--(TOther[Start Date]&lt;=A282),--(TOther[End Date Calc]&gt;=A282),TOther[Amount])))</f>
        <v>0</v>
      </c>
      <c r="Q282" s="8">
        <f>IF(A282="","",IF(COUNTIF(TOther[Frequency],$Q$1)=0,0,IF(B282="N",SUMIFS(TOther[Amount],TOther[Frequency],$Q$1,TOther[Start Date],"&lt;="&amp;$A282,TOther[End Date Calc],"&gt;="&amp;A282,TOther[Start Day],DAY(A282)),SUMIFS(TOther[Amount],TOther[Frequency],$Q$1,TOther[Start Date],"&lt;="&amp;$A282,TOther[End Date Calc],"&gt;="&amp;A282,TOther[Start Day],"&gt;="&amp;DAY(A282)))))</f>
        <v>0</v>
      </c>
      <c r="R282" s="8" cm="1">
        <f t="array" ref="R282">IF(A282="","",IF(COUNTIF(TOther[Frequency],R$1)=0,0,SUMPRODUCT(--(TOther[Frequency]=R$1),--(TOther[Start Date]&lt;=A282),--(TOther[End Date Calc]&gt;=A282),IF(B282="N",--(TOther[Start Day]=DAY(A282)),--(TOther[Start Day]&gt;=DAY(A282))),--(IFERROR(MOD(TOther[Start Month]-MONTH(A282)+2,2),1)=0),TOther[Amount])))</f>
        <v>0</v>
      </c>
      <c r="S282" s="8" cm="1">
        <f t="array" ref="S282">IF(A282="","",IF(COUNTIF(TOther[Frequency],S$1)=0,0,SUMPRODUCT(--(TOther[Frequency]=S$1),--(TOther[Start Date]&lt;=A282),--(TOther[End Date Calc]&gt;=A282),IF(B282="N",--(TOther[Start Day]=DAY(A282)),--(TOther[Start Day]&gt;=DAY(A282))),--(IFERROR(MOD(TOther[Start Month]-MONTH(A282)+3,3),1)=0),TOther[Amount])))</f>
        <v>0</v>
      </c>
      <c r="T282" s="8" cm="1">
        <f t="array" ref="T282">IF($A282="","",IF(COUNTIF(TOther[Frequency],T$1)=0,0,SUMPRODUCT(--(TOther[Frequency]=T$1),--(TOther[Start Date]&lt;=$A282),--(TOther[End Date Calc]&gt;=$A282),IF($B282="N",--(TOther[Start Day]=DAY($A282)),--(TOther[Start Day]&gt;=DAY($A282))),--(IFERROR(MOD(TOther[Start Month]-MONTH($A282)+4,4),1)=0),TOther[Amount])))</f>
        <v>0</v>
      </c>
      <c r="U282" s="8" cm="1">
        <f t="array" ref="U282">IF(A282="","",IF(COUNTIF(TOther[Frequency],$U$1)=0,0,SUMPRODUCT(--(TOther[Frequency]=$U$1),--(TOther[Start Date]&lt;=A282),--(TOther[End Date Calc]&gt;=A282),IF(B282="N",--(TOther[Start Day]=DAY(A282)),--(TOther[Start Day]&gt;=DAY(A282))),--(IFERROR(MOD(TOther[Start Month]-MONTH(A282)+6,6),1)=0),TOther[Amount])))</f>
        <v>0</v>
      </c>
      <c r="V282" s="8" cm="1">
        <f t="array" ref="V282">IF(A282="","",IF(COUNTIF(TOther[Frequency],$V$1)=0,0,SUMPRODUCT(--(TOther[Frequency]=$V$1),--(TOther[Start Date]&lt;=A282),--(TOther[End Date Calc]&gt;=A282),IF(B282="N",--(TOther[Start Day]=DAY(A282)),--(TOther[Start Day]&gt;=DAY(A282))),--(IFERROR(MOD(TOther[Start Month]-MONTH(A282)+12,12),1)=0),TOther[Amount])))</f>
        <v>0</v>
      </c>
      <c r="W282" s="8">
        <f>IF(A282="","",SUMIFS(TOther[Amount],TOther[Start Date],A282,TOther[Frequency],$W$1))</f>
        <v>0</v>
      </c>
      <c r="X282" s="9">
        <f t="shared" si="20"/>
        <v>0</v>
      </c>
      <c r="Y282" s="9">
        <f t="shared" si="24"/>
        <v>0</v>
      </c>
      <c r="Z282" s="8" cm="1">
        <f t="array" ref="Z282">IF(A282="","",IF(COUNTIF('2) Income'!$D$13:$D$32,"Weekly")=0,0,SUMPRODUCT(--(IFERROR(MOD(A282-'2) Income'!$F$13:$F$32,7),1)=0),--('2) Income'!$D$13:$D$32="Weekly"),--('2) Income'!$F$13:$F$32&lt;=A282),'2) Income'!$E$13:$E$32)))</f>
        <v>0</v>
      </c>
      <c r="AA282" s="8" cm="1">
        <f t="array" ref="AA282">IF(A282="","",IF(COUNTIF('2) Income'!$D$13:$D$32,"Every Other Week")=0,0,SUMPRODUCT(--(IFERROR(MOD(A282-'2) Income'!$F$13:$F$32,14),1)=0),--('2) Income'!$D$13:$D$32="Every Other Week"),--('2) Income'!$F$13:$F$32&lt;=A282),'2) Income'!$E$13:$E$32)))</f>
        <v>0</v>
      </c>
      <c r="AB282" s="8">
        <f>IF(A282="","",IF(COUNTIF('2) Income'!$D$13:$D$32,"1st and 15th")=0,0,IF(OR(DAY(A282)=1,DAY(A282)=15),SUMIFS('2) Income'!$E$13:$E$32,'2) Income'!$D$13:$D$32,"1st and 15th",'2) Income'!$F$13:$F$32,"&lt;="&amp;$A282),0)))</f>
        <v>0</v>
      </c>
      <c r="AC282" s="8">
        <f>IF(A282="","",IF(COUNTIF('2) Income'!$D$13:$D$32,"2nd Wednesday")=0,0,IF(A282=(A282-DAY(A282)+1+2*7-WEEKDAY(A282-DAY(A282)+8-4,1)),SUMIFS('2) Income'!$E$13:$E$32,'2) Income'!$D$13:$D$32,"2nd Wednesday",'2) Income'!$F$13:$F$32,"&lt;="&amp;$A282),0)))</f>
        <v>0</v>
      </c>
      <c r="AD282" s="8">
        <f>IF(A282="","",IF(COUNTIF('2) Income'!$D$13:$D$32,"3rd Wednesday")=0,0,IF(A282=(A282-DAY(A282)+1+3*7-WEEKDAY(A282-DAY(A282)+8-4,1)),SUMIFS('2) Income'!$E$13:$E$32,'2) Income'!$D$13:$D$32,"3rd Wednesday",'2) Income'!$F$13:$F$32,"&lt;="&amp;$A282),0)))</f>
        <v>0</v>
      </c>
      <c r="AE282" s="8">
        <f>IF(A282="","",IF(COUNTIF('2) Income'!$D$13:$D$32,"4th Wednesday")=0,0,IF(A282=(A282-DAY(A282)+1+4*7-WEEKDAY(A282-DAY(A282)+8-4,1)),SUMIFS('2) Income'!$E$13:$E$32,'2) Income'!$D$13:$D$32,"4th Wednesday",'2) Income'!$F$13:$F$32,"&lt;="&amp;$A282),0)))</f>
        <v>0</v>
      </c>
      <c r="AF282" s="8" cm="1">
        <f t="array" ref="AF282">IF(A282="","",IF(COUNTIF('2) Income'!$D$13:$D$32,"Every 4 Weeks")=0,0,SUMPRODUCT(--(IFERROR(MOD(A282-'2) Income'!$F$13:$F$32,28),1)=0),--('2) Income'!$D$13:$D$32="Every 4 Weeks"),--('2) Income'!$F$13:$F$32&lt;=A282),'2) Income'!$E$13:$E$32)))</f>
        <v>0</v>
      </c>
      <c r="AG282" s="8">
        <f>IF(A282="","",IF(COUNTIF('2) Income'!$D$13:$D$32,"Monthly")=0,0,IF(B282="N",SUMIFS('2) Income'!$E$13:$E$32,'2) Income'!$D$13:$D$32,"monthly",'2) Income'!$F$13:$F$32,"&lt;="&amp;$A282,'2) Income'!$I$13:$I$32,DAY(A282)),SUMIFS('2) Income'!$E$13:$E$32,'2) Income'!$D$13:$D$32,"monthly",'2) Income'!$F$13:$F$32,"&lt;="&amp;$A282,'2) Income'!$I$13:$I$32,"&gt;="&amp;DAY(A282)))))</f>
        <v>0</v>
      </c>
      <c r="AH282" s="8" cm="1">
        <f t="array" ref="AH282">IF(A282="","",IF(COUNTIF('2) Income'!$D$13:$D$32,"Yearly")=0,0,SUMPRODUCT(--('2) Income'!$D$13:$D$32="Yearly"),--('2) Income'!$F$13:$F$32&lt;=A282),IF(B282="N",--('2) Income'!$I$13:$I$32=DAY(A282)),--('2) Income'!$I$13:$I$32&gt;=DAY(A282))),--(IFERROR(MOD('2) Income'!$H$13:$H$32-MONTH(A282)+12,12),1)=0),'2) Income'!$E$13:$E$32)))</f>
        <v>0</v>
      </c>
      <c r="AI282" s="8">
        <f>IF(A282="","",IF(COUNTIF('2) Income'!$D$13:$D$32,"one-time")=0,0,SUMIFS('2) Income'!$E$13:$E$32,'2) Income'!$D$13:$D$32,"one-time",'2) Income'!$F$13:$F$32,"="&amp;$A282)))</f>
        <v>0</v>
      </c>
      <c r="AJ282" s="9">
        <f t="shared" si="21"/>
        <v>0</v>
      </c>
    </row>
    <row r="283" spans="1:36">
      <c r="A283" s="7">
        <f>IF(A282="","",IF(A282+1&lt;='1) Period'!$E$21,A282+1,""))</f>
        <v>45755</v>
      </c>
      <c r="B283" s="7" t="str">
        <f t="shared" si="22"/>
        <v>N</v>
      </c>
      <c r="C283" t="str">
        <f t="shared" si="23"/>
        <v>F</v>
      </c>
      <c r="D283" s="8">
        <f>IF(A283="","",IF(TEXT(A283,"dddd")='4) Happy Money'!$E$23,WAllowance,0))</f>
        <v>0</v>
      </c>
      <c r="E283" s="8">
        <f>IF(A283="","",IF(B283="N",SUMIF(TMonthly[Day of the Month],DAY(A283),TMonthly[Amount]),SUMIF(TMonthly[Day of the Month],"&gt;="&amp;DAY(A283),TMonthly[Amount])))</f>
        <v>0</v>
      </c>
      <c r="F283" s="8" cm="1">
        <f t="array" ref="F283">IF(A283="","",SUMPRODUCT(--(TYearly[Due Date]&lt;=A283),IF(B283="N",--(TYearly[Day]=DAY(A283)),--(TYearly[Day]&gt;=DAY(A283))),--(IFERROR(MOD(TYearly[Month]-MONTH(A283)+12,12),1)=0),TYearly[Amount]))</f>
        <v>0</v>
      </c>
      <c r="G283" s="8">
        <f>IF(A283="","",SUMIF(TOneTime[Due Date],A283,TOneTime[Amount]))</f>
        <v>0</v>
      </c>
      <c r="H283" s="8" cm="1">
        <f t="array" ref="H283">IF(A283="","",IF(COUNTIF(TOther[Frequency],$H$1)=0,0,SUMPRODUCT(--(IFERROR(MOD(A283-TOther[Start Date],7),1)=0),--(TOther[Frequency]=$H$1),--(TOther[Start Date]&lt;=A283),--(TOther[End Date Calc]&gt;=A283),TOther[Amount])))</f>
        <v>0</v>
      </c>
      <c r="I283" s="8" cm="1">
        <f t="array" ref="I283">IF(A283="","",IF(COUNTIF(TOther[Frequency],$I$1)=0,0,SUMPRODUCT(--(IFERROR(MOD(A283-TOther[Start Date],14),1)=0),--(TOther[Frequency]=$I$1),--(TOther[Start Date]&lt;=A283),--(TOther[End Date Calc]&gt;=A283),TOther[Amount])))</f>
        <v>0</v>
      </c>
      <c r="J283" s="8">
        <f>IF(A283="","",IF(COUNTIF(TOther[Frequency],$J$1)=0,0,IF(OR(DAY(A283)=1,DAY(A283)=15),SUMIFS(TOther[Amount],TOther[Frequency],$J$1,TOther[Start Date],"&lt;="&amp;$A283,TOther[End Date Calc],"&gt;="&amp;A283),0)))</f>
        <v>0</v>
      </c>
      <c r="K283" s="8">
        <f>IF(A283="","",IF(COUNTIF(TOther[Frequency],$K$1)=0,0,IF(A283=(A283-DAY(A283)+1+2*7-WEEKDAY(A283-DAY(A283)+8-4,1)),SUMIFS(TOther[Amount],TOther[Frequency],$K$1,TOther[Start Date],"&lt;="&amp;$A283,TOther[End Date Calc],"&gt;="&amp;A283),0)))</f>
        <v>0</v>
      </c>
      <c r="L283" s="8">
        <f>IF(A283="","",IF(COUNTIF(TOther[Frequency],$L$1)=0,0,IF(A283=(A283-DAY(A283)+1+3*7-WEEKDAY(A283-DAY(A283)+8-4,1)),SUMIFS(TOther[Amount],TOther[Frequency],$L$1,TOther[Start Date],"&lt;="&amp;$A283,TOther[End Date Calc],"&gt;="&amp;A283),0)))</f>
        <v>0</v>
      </c>
      <c r="M283" s="8">
        <f>IF(A283="","",IF(COUNTIF(TOther[Frequency],$M$1)=0,0,IF(A283=(A283-DAY(A283)+1+4*7-WEEKDAY(A283-DAY(A283)+8-4,1)),SUMIFS(TOther[Amount],TOther[Frequency],$M$1,TOther[Start Date],"&lt;="&amp;$A283,TOther[End Date Calc],"&gt;="&amp;A283),0)))</f>
        <v>0</v>
      </c>
      <c r="N283" s="8" cm="1">
        <f t="array" ref="N283">IF(A283="","",IF(COUNTIF(TOther[Frequency],$N$1)=0,0,SUMPRODUCT(--(IFERROR(MOD(A283-TOther[Start Date],28),1)=0),--(TOther[Frequency]=$N$1),--(TOther[Start Date]&lt;=A283),--(TOther[End Date Calc]&gt;=A283),TOther[Amount])))</f>
        <v>0</v>
      </c>
      <c r="O283" s="8" cm="1">
        <f t="array" ref="O283">IF(A283="","",IF(COUNTIF(TOther[Frequency],$O$1)=0,0,SUMPRODUCT(--(IFERROR(MOD(A283-TOther[Start Date],42),1)=0),--(TOther[Frequency]=$O$1),--(TOther[Start Date]&lt;=A283),--(TOther[End Date Calc]&gt;=A283),TOther[Amount])))</f>
        <v>0</v>
      </c>
      <c r="P283" s="8" cm="1">
        <f t="array" ref="P283">IF(A283="","",IF(COUNTIF(TOther[Frequency],$P$1)=0,0,SUMPRODUCT(--(IFERROR(MOD(A283-TOther[Start Date],56),1)=0),--(TOther[Frequency]=$P$1),--(TOther[Start Date]&lt;=A283),--(TOther[End Date Calc]&gt;=A283),TOther[Amount])))</f>
        <v>0</v>
      </c>
      <c r="Q283" s="8">
        <f>IF(A283="","",IF(COUNTIF(TOther[Frequency],$Q$1)=0,0,IF(B283="N",SUMIFS(TOther[Amount],TOther[Frequency],$Q$1,TOther[Start Date],"&lt;="&amp;$A283,TOther[End Date Calc],"&gt;="&amp;A283,TOther[Start Day],DAY(A283)),SUMIFS(TOther[Amount],TOther[Frequency],$Q$1,TOther[Start Date],"&lt;="&amp;$A283,TOther[End Date Calc],"&gt;="&amp;A283,TOther[Start Day],"&gt;="&amp;DAY(A283)))))</f>
        <v>0</v>
      </c>
      <c r="R283" s="8" cm="1">
        <f t="array" ref="R283">IF(A283="","",IF(COUNTIF(TOther[Frequency],R$1)=0,0,SUMPRODUCT(--(TOther[Frequency]=R$1),--(TOther[Start Date]&lt;=A283),--(TOther[End Date Calc]&gt;=A283),IF(B283="N",--(TOther[Start Day]=DAY(A283)),--(TOther[Start Day]&gt;=DAY(A283))),--(IFERROR(MOD(TOther[Start Month]-MONTH(A283)+2,2),1)=0),TOther[Amount])))</f>
        <v>0</v>
      </c>
      <c r="S283" s="8" cm="1">
        <f t="array" ref="S283">IF(A283="","",IF(COUNTIF(TOther[Frequency],S$1)=0,0,SUMPRODUCT(--(TOther[Frequency]=S$1),--(TOther[Start Date]&lt;=A283),--(TOther[End Date Calc]&gt;=A283),IF(B283="N",--(TOther[Start Day]=DAY(A283)),--(TOther[Start Day]&gt;=DAY(A283))),--(IFERROR(MOD(TOther[Start Month]-MONTH(A283)+3,3),1)=0),TOther[Amount])))</f>
        <v>0</v>
      </c>
      <c r="T283" s="8" cm="1">
        <f t="array" ref="T283">IF($A283="","",IF(COUNTIF(TOther[Frequency],T$1)=0,0,SUMPRODUCT(--(TOther[Frequency]=T$1),--(TOther[Start Date]&lt;=$A283),--(TOther[End Date Calc]&gt;=$A283),IF($B283="N",--(TOther[Start Day]=DAY($A283)),--(TOther[Start Day]&gt;=DAY($A283))),--(IFERROR(MOD(TOther[Start Month]-MONTH($A283)+4,4),1)=0),TOther[Amount])))</f>
        <v>0</v>
      </c>
      <c r="U283" s="8" cm="1">
        <f t="array" ref="U283">IF(A283="","",IF(COUNTIF(TOther[Frequency],$U$1)=0,0,SUMPRODUCT(--(TOther[Frequency]=$U$1),--(TOther[Start Date]&lt;=A283),--(TOther[End Date Calc]&gt;=A283),IF(B283="N",--(TOther[Start Day]=DAY(A283)),--(TOther[Start Day]&gt;=DAY(A283))),--(IFERROR(MOD(TOther[Start Month]-MONTH(A283)+6,6),1)=0),TOther[Amount])))</f>
        <v>0</v>
      </c>
      <c r="V283" s="8" cm="1">
        <f t="array" ref="V283">IF(A283="","",IF(COUNTIF(TOther[Frequency],$V$1)=0,0,SUMPRODUCT(--(TOther[Frequency]=$V$1),--(TOther[Start Date]&lt;=A283),--(TOther[End Date Calc]&gt;=A283),IF(B283="N",--(TOther[Start Day]=DAY(A283)),--(TOther[Start Day]&gt;=DAY(A283))),--(IFERROR(MOD(TOther[Start Month]-MONTH(A283)+12,12),1)=0),TOther[Amount])))</f>
        <v>0</v>
      </c>
      <c r="W283" s="8">
        <f>IF(A283="","",SUMIFS(TOther[Amount],TOther[Start Date],A283,TOther[Frequency],$W$1))</f>
        <v>0</v>
      </c>
      <c r="X283" s="9">
        <f t="shared" si="20"/>
        <v>0</v>
      </c>
      <c r="Y283" s="9">
        <f t="shared" si="24"/>
        <v>0</v>
      </c>
      <c r="Z283" s="8" cm="1">
        <f t="array" ref="Z283">IF(A283="","",IF(COUNTIF('2) Income'!$D$13:$D$32,"Weekly")=0,0,SUMPRODUCT(--(IFERROR(MOD(A283-'2) Income'!$F$13:$F$32,7),1)=0),--('2) Income'!$D$13:$D$32="Weekly"),--('2) Income'!$F$13:$F$32&lt;=A283),'2) Income'!$E$13:$E$32)))</f>
        <v>0</v>
      </c>
      <c r="AA283" s="8" cm="1">
        <f t="array" ref="AA283">IF(A283="","",IF(COUNTIF('2) Income'!$D$13:$D$32,"Every Other Week")=0,0,SUMPRODUCT(--(IFERROR(MOD(A283-'2) Income'!$F$13:$F$32,14),1)=0),--('2) Income'!$D$13:$D$32="Every Other Week"),--('2) Income'!$F$13:$F$32&lt;=A283),'2) Income'!$E$13:$E$32)))</f>
        <v>0</v>
      </c>
      <c r="AB283" s="8">
        <f>IF(A283="","",IF(COUNTIF('2) Income'!$D$13:$D$32,"1st and 15th")=0,0,IF(OR(DAY(A283)=1,DAY(A283)=15),SUMIFS('2) Income'!$E$13:$E$32,'2) Income'!$D$13:$D$32,"1st and 15th",'2) Income'!$F$13:$F$32,"&lt;="&amp;$A283),0)))</f>
        <v>0</v>
      </c>
      <c r="AC283" s="8">
        <f>IF(A283="","",IF(COUNTIF('2) Income'!$D$13:$D$32,"2nd Wednesday")=0,0,IF(A283=(A283-DAY(A283)+1+2*7-WEEKDAY(A283-DAY(A283)+8-4,1)),SUMIFS('2) Income'!$E$13:$E$32,'2) Income'!$D$13:$D$32,"2nd Wednesday",'2) Income'!$F$13:$F$32,"&lt;="&amp;$A283),0)))</f>
        <v>0</v>
      </c>
      <c r="AD283" s="8">
        <f>IF(A283="","",IF(COUNTIF('2) Income'!$D$13:$D$32,"3rd Wednesday")=0,0,IF(A283=(A283-DAY(A283)+1+3*7-WEEKDAY(A283-DAY(A283)+8-4,1)),SUMIFS('2) Income'!$E$13:$E$32,'2) Income'!$D$13:$D$32,"3rd Wednesday",'2) Income'!$F$13:$F$32,"&lt;="&amp;$A283),0)))</f>
        <v>0</v>
      </c>
      <c r="AE283" s="8">
        <f>IF(A283="","",IF(COUNTIF('2) Income'!$D$13:$D$32,"4th Wednesday")=0,0,IF(A283=(A283-DAY(A283)+1+4*7-WEEKDAY(A283-DAY(A283)+8-4,1)),SUMIFS('2) Income'!$E$13:$E$32,'2) Income'!$D$13:$D$32,"4th Wednesday",'2) Income'!$F$13:$F$32,"&lt;="&amp;$A283),0)))</f>
        <v>0</v>
      </c>
      <c r="AF283" s="8" cm="1">
        <f t="array" ref="AF283">IF(A283="","",IF(COUNTIF('2) Income'!$D$13:$D$32,"Every 4 Weeks")=0,0,SUMPRODUCT(--(IFERROR(MOD(A283-'2) Income'!$F$13:$F$32,28),1)=0),--('2) Income'!$D$13:$D$32="Every 4 Weeks"),--('2) Income'!$F$13:$F$32&lt;=A283),'2) Income'!$E$13:$E$32)))</f>
        <v>0</v>
      </c>
      <c r="AG283" s="8">
        <f>IF(A283="","",IF(COUNTIF('2) Income'!$D$13:$D$32,"Monthly")=0,0,IF(B283="N",SUMIFS('2) Income'!$E$13:$E$32,'2) Income'!$D$13:$D$32,"monthly",'2) Income'!$F$13:$F$32,"&lt;="&amp;$A283,'2) Income'!$I$13:$I$32,DAY(A283)),SUMIFS('2) Income'!$E$13:$E$32,'2) Income'!$D$13:$D$32,"monthly",'2) Income'!$F$13:$F$32,"&lt;="&amp;$A283,'2) Income'!$I$13:$I$32,"&gt;="&amp;DAY(A283)))))</f>
        <v>0</v>
      </c>
      <c r="AH283" s="8" cm="1">
        <f t="array" ref="AH283">IF(A283="","",IF(COUNTIF('2) Income'!$D$13:$D$32,"Yearly")=0,0,SUMPRODUCT(--('2) Income'!$D$13:$D$32="Yearly"),--('2) Income'!$F$13:$F$32&lt;=A283),IF(B283="N",--('2) Income'!$I$13:$I$32=DAY(A283)),--('2) Income'!$I$13:$I$32&gt;=DAY(A283))),--(IFERROR(MOD('2) Income'!$H$13:$H$32-MONTH(A283)+12,12),1)=0),'2) Income'!$E$13:$E$32)))</f>
        <v>0</v>
      </c>
      <c r="AI283" s="8">
        <f>IF(A283="","",IF(COUNTIF('2) Income'!$D$13:$D$32,"one-time")=0,0,SUMIFS('2) Income'!$E$13:$E$32,'2) Income'!$D$13:$D$32,"one-time",'2) Income'!$F$13:$F$32,"="&amp;$A283)))</f>
        <v>0</v>
      </c>
      <c r="AJ283" s="9">
        <f t="shared" si="21"/>
        <v>0</v>
      </c>
    </row>
    <row r="284" spans="1:36">
      <c r="A284" s="7">
        <f>IF(A283="","",IF(A283+1&lt;='1) Period'!$E$21,A283+1,""))</f>
        <v>45756</v>
      </c>
      <c r="B284" s="7" t="str">
        <f t="shared" si="22"/>
        <v>N</v>
      </c>
      <c r="C284" t="str">
        <f t="shared" si="23"/>
        <v>F</v>
      </c>
      <c r="D284" s="8">
        <f>IF(A284="","",IF(TEXT(A284,"dddd")='4) Happy Money'!$E$23,WAllowance,0))</f>
        <v>0</v>
      </c>
      <c r="E284" s="8">
        <f>IF(A284="","",IF(B284="N",SUMIF(TMonthly[Day of the Month],DAY(A284),TMonthly[Amount]),SUMIF(TMonthly[Day of the Month],"&gt;="&amp;DAY(A284),TMonthly[Amount])))</f>
        <v>0</v>
      </c>
      <c r="F284" s="8" cm="1">
        <f t="array" ref="F284">IF(A284="","",SUMPRODUCT(--(TYearly[Due Date]&lt;=A284),IF(B284="N",--(TYearly[Day]=DAY(A284)),--(TYearly[Day]&gt;=DAY(A284))),--(IFERROR(MOD(TYearly[Month]-MONTH(A284)+12,12),1)=0),TYearly[Amount]))</f>
        <v>0</v>
      </c>
      <c r="G284" s="8">
        <f>IF(A284="","",SUMIF(TOneTime[Due Date],A284,TOneTime[Amount]))</f>
        <v>0</v>
      </c>
      <c r="H284" s="8" cm="1">
        <f t="array" ref="H284">IF(A284="","",IF(COUNTIF(TOther[Frequency],$H$1)=0,0,SUMPRODUCT(--(IFERROR(MOD(A284-TOther[Start Date],7),1)=0),--(TOther[Frequency]=$H$1),--(TOther[Start Date]&lt;=A284),--(TOther[End Date Calc]&gt;=A284),TOther[Amount])))</f>
        <v>0</v>
      </c>
      <c r="I284" s="8" cm="1">
        <f t="array" ref="I284">IF(A284="","",IF(COUNTIF(TOther[Frequency],$I$1)=0,0,SUMPRODUCT(--(IFERROR(MOD(A284-TOther[Start Date],14),1)=0),--(TOther[Frequency]=$I$1),--(TOther[Start Date]&lt;=A284),--(TOther[End Date Calc]&gt;=A284),TOther[Amount])))</f>
        <v>0</v>
      </c>
      <c r="J284" s="8">
        <f>IF(A284="","",IF(COUNTIF(TOther[Frequency],$J$1)=0,0,IF(OR(DAY(A284)=1,DAY(A284)=15),SUMIFS(TOther[Amount],TOther[Frequency],$J$1,TOther[Start Date],"&lt;="&amp;$A284,TOther[End Date Calc],"&gt;="&amp;A284),0)))</f>
        <v>0</v>
      </c>
      <c r="K284" s="8">
        <f>IF(A284="","",IF(COUNTIF(TOther[Frequency],$K$1)=0,0,IF(A284=(A284-DAY(A284)+1+2*7-WEEKDAY(A284-DAY(A284)+8-4,1)),SUMIFS(TOther[Amount],TOther[Frequency],$K$1,TOther[Start Date],"&lt;="&amp;$A284,TOther[End Date Calc],"&gt;="&amp;A284),0)))</f>
        <v>0</v>
      </c>
      <c r="L284" s="8">
        <f>IF(A284="","",IF(COUNTIF(TOther[Frequency],$L$1)=0,0,IF(A284=(A284-DAY(A284)+1+3*7-WEEKDAY(A284-DAY(A284)+8-4,1)),SUMIFS(TOther[Amount],TOther[Frequency],$L$1,TOther[Start Date],"&lt;="&amp;$A284,TOther[End Date Calc],"&gt;="&amp;A284),0)))</f>
        <v>0</v>
      </c>
      <c r="M284" s="8">
        <f>IF(A284="","",IF(COUNTIF(TOther[Frequency],$M$1)=0,0,IF(A284=(A284-DAY(A284)+1+4*7-WEEKDAY(A284-DAY(A284)+8-4,1)),SUMIFS(TOther[Amount],TOther[Frequency],$M$1,TOther[Start Date],"&lt;="&amp;$A284,TOther[End Date Calc],"&gt;="&amp;A284),0)))</f>
        <v>0</v>
      </c>
      <c r="N284" s="8" cm="1">
        <f t="array" ref="N284">IF(A284="","",IF(COUNTIF(TOther[Frequency],$N$1)=0,0,SUMPRODUCT(--(IFERROR(MOD(A284-TOther[Start Date],28),1)=0),--(TOther[Frequency]=$N$1),--(TOther[Start Date]&lt;=A284),--(TOther[End Date Calc]&gt;=A284),TOther[Amount])))</f>
        <v>0</v>
      </c>
      <c r="O284" s="8" cm="1">
        <f t="array" ref="O284">IF(A284="","",IF(COUNTIF(TOther[Frequency],$O$1)=0,0,SUMPRODUCT(--(IFERROR(MOD(A284-TOther[Start Date],42),1)=0),--(TOther[Frequency]=$O$1),--(TOther[Start Date]&lt;=A284),--(TOther[End Date Calc]&gt;=A284),TOther[Amount])))</f>
        <v>0</v>
      </c>
      <c r="P284" s="8" cm="1">
        <f t="array" ref="P284">IF(A284="","",IF(COUNTIF(TOther[Frequency],$P$1)=0,0,SUMPRODUCT(--(IFERROR(MOD(A284-TOther[Start Date],56),1)=0),--(TOther[Frequency]=$P$1),--(TOther[Start Date]&lt;=A284),--(TOther[End Date Calc]&gt;=A284),TOther[Amount])))</f>
        <v>0</v>
      </c>
      <c r="Q284" s="8">
        <f>IF(A284="","",IF(COUNTIF(TOther[Frequency],$Q$1)=0,0,IF(B284="N",SUMIFS(TOther[Amount],TOther[Frequency],$Q$1,TOther[Start Date],"&lt;="&amp;$A284,TOther[End Date Calc],"&gt;="&amp;A284,TOther[Start Day],DAY(A284)),SUMIFS(TOther[Amount],TOther[Frequency],$Q$1,TOther[Start Date],"&lt;="&amp;$A284,TOther[End Date Calc],"&gt;="&amp;A284,TOther[Start Day],"&gt;="&amp;DAY(A284)))))</f>
        <v>0</v>
      </c>
      <c r="R284" s="8" cm="1">
        <f t="array" ref="R284">IF(A284="","",IF(COUNTIF(TOther[Frequency],R$1)=0,0,SUMPRODUCT(--(TOther[Frequency]=R$1),--(TOther[Start Date]&lt;=A284),--(TOther[End Date Calc]&gt;=A284),IF(B284="N",--(TOther[Start Day]=DAY(A284)),--(TOther[Start Day]&gt;=DAY(A284))),--(IFERROR(MOD(TOther[Start Month]-MONTH(A284)+2,2),1)=0),TOther[Amount])))</f>
        <v>0</v>
      </c>
      <c r="S284" s="8" cm="1">
        <f t="array" ref="S284">IF(A284="","",IF(COUNTIF(TOther[Frequency],S$1)=0,0,SUMPRODUCT(--(TOther[Frequency]=S$1),--(TOther[Start Date]&lt;=A284),--(TOther[End Date Calc]&gt;=A284),IF(B284="N",--(TOther[Start Day]=DAY(A284)),--(TOther[Start Day]&gt;=DAY(A284))),--(IFERROR(MOD(TOther[Start Month]-MONTH(A284)+3,3),1)=0),TOther[Amount])))</f>
        <v>0</v>
      </c>
      <c r="T284" s="8" cm="1">
        <f t="array" ref="T284">IF($A284="","",IF(COUNTIF(TOther[Frequency],T$1)=0,0,SUMPRODUCT(--(TOther[Frequency]=T$1),--(TOther[Start Date]&lt;=$A284),--(TOther[End Date Calc]&gt;=$A284),IF($B284="N",--(TOther[Start Day]=DAY($A284)),--(TOther[Start Day]&gt;=DAY($A284))),--(IFERROR(MOD(TOther[Start Month]-MONTH($A284)+4,4),1)=0),TOther[Amount])))</f>
        <v>0</v>
      </c>
      <c r="U284" s="8" cm="1">
        <f t="array" ref="U284">IF(A284="","",IF(COUNTIF(TOther[Frequency],$U$1)=0,0,SUMPRODUCT(--(TOther[Frequency]=$U$1),--(TOther[Start Date]&lt;=A284),--(TOther[End Date Calc]&gt;=A284),IF(B284="N",--(TOther[Start Day]=DAY(A284)),--(TOther[Start Day]&gt;=DAY(A284))),--(IFERROR(MOD(TOther[Start Month]-MONTH(A284)+6,6),1)=0),TOther[Amount])))</f>
        <v>0</v>
      </c>
      <c r="V284" s="8" cm="1">
        <f t="array" ref="V284">IF(A284="","",IF(COUNTIF(TOther[Frequency],$V$1)=0,0,SUMPRODUCT(--(TOther[Frequency]=$V$1),--(TOther[Start Date]&lt;=A284),--(TOther[End Date Calc]&gt;=A284),IF(B284="N",--(TOther[Start Day]=DAY(A284)),--(TOther[Start Day]&gt;=DAY(A284))),--(IFERROR(MOD(TOther[Start Month]-MONTH(A284)+12,12),1)=0),TOther[Amount])))</f>
        <v>0</v>
      </c>
      <c r="W284" s="8">
        <f>IF(A284="","",SUMIFS(TOther[Amount],TOther[Start Date],A284,TOther[Frequency],$W$1))</f>
        <v>0</v>
      </c>
      <c r="X284" s="9">
        <f t="shared" si="20"/>
        <v>0</v>
      </c>
      <c r="Y284" s="9">
        <f t="shared" si="24"/>
        <v>0</v>
      </c>
      <c r="Z284" s="8" cm="1">
        <f t="array" ref="Z284">IF(A284="","",IF(COUNTIF('2) Income'!$D$13:$D$32,"Weekly")=0,0,SUMPRODUCT(--(IFERROR(MOD(A284-'2) Income'!$F$13:$F$32,7),1)=0),--('2) Income'!$D$13:$D$32="Weekly"),--('2) Income'!$F$13:$F$32&lt;=A284),'2) Income'!$E$13:$E$32)))</f>
        <v>0</v>
      </c>
      <c r="AA284" s="8" cm="1">
        <f t="array" ref="AA284">IF(A284="","",IF(COUNTIF('2) Income'!$D$13:$D$32,"Every Other Week")=0,0,SUMPRODUCT(--(IFERROR(MOD(A284-'2) Income'!$F$13:$F$32,14),1)=0),--('2) Income'!$D$13:$D$32="Every Other Week"),--('2) Income'!$F$13:$F$32&lt;=A284),'2) Income'!$E$13:$E$32)))</f>
        <v>0</v>
      </c>
      <c r="AB284" s="8">
        <f>IF(A284="","",IF(COUNTIF('2) Income'!$D$13:$D$32,"1st and 15th")=0,0,IF(OR(DAY(A284)=1,DAY(A284)=15),SUMIFS('2) Income'!$E$13:$E$32,'2) Income'!$D$13:$D$32,"1st and 15th",'2) Income'!$F$13:$F$32,"&lt;="&amp;$A284),0)))</f>
        <v>0</v>
      </c>
      <c r="AC284" s="8">
        <f>IF(A284="","",IF(COUNTIF('2) Income'!$D$13:$D$32,"2nd Wednesday")=0,0,IF(A284=(A284-DAY(A284)+1+2*7-WEEKDAY(A284-DAY(A284)+8-4,1)),SUMIFS('2) Income'!$E$13:$E$32,'2) Income'!$D$13:$D$32,"2nd Wednesday",'2) Income'!$F$13:$F$32,"&lt;="&amp;$A284),0)))</f>
        <v>0</v>
      </c>
      <c r="AD284" s="8">
        <f>IF(A284="","",IF(COUNTIF('2) Income'!$D$13:$D$32,"3rd Wednesday")=0,0,IF(A284=(A284-DAY(A284)+1+3*7-WEEKDAY(A284-DAY(A284)+8-4,1)),SUMIFS('2) Income'!$E$13:$E$32,'2) Income'!$D$13:$D$32,"3rd Wednesday",'2) Income'!$F$13:$F$32,"&lt;="&amp;$A284),0)))</f>
        <v>0</v>
      </c>
      <c r="AE284" s="8">
        <f>IF(A284="","",IF(COUNTIF('2) Income'!$D$13:$D$32,"4th Wednesday")=0,0,IF(A284=(A284-DAY(A284)+1+4*7-WEEKDAY(A284-DAY(A284)+8-4,1)),SUMIFS('2) Income'!$E$13:$E$32,'2) Income'!$D$13:$D$32,"4th Wednesday",'2) Income'!$F$13:$F$32,"&lt;="&amp;$A284),0)))</f>
        <v>0</v>
      </c>
      <c r="AF284" s="8" cm="1">
        <f t="array" ref="AF284">IF(A284="","",IF(COUNTIF('2) Income'!$D$13:$D$32,"Every 4 Weeks")=0,0,SUMPRODUCT(--(IFERROR(MOD(A284-'2) Income'!$F$13:$F$32,28),1)=0),--('2) Income'!$D$13:$D$32="Every 4 Weeks"),--('2) Income'!$F$13:$F$32&lt;=A284),'2) Income'!$E$13:$E$32)))</f>
        <v>0</v>
      </c>
      <c r="AG284" s="8">
        <f>IF(A284="","",IF(COUNTIF('2) Income'!$D$13:$D$32,"Monthly")=0,0,IF(B284="N",SUMIFS('2) Income'!$E$13:$E$32,'2) Income'!$D$13:$D$32,"monthly",'2) Income'!$F$13:$F$32,"&lt;="&amp;$A284,'2) Income'!$I$13:$I$32,DAY(A284)),SUMIFS('2) Income'!$E$13:$E$32,'2) Income'!$D$13:$D$32,"monthly",'2) Income'!$F$13:$F$32,"&lt;="&amp;$A284,'2) Income'!$I$13:$I$32,"&gt;="&amp;DAY(A284)))))</f>
        <v>0</v>
      </c>
      <c r="AH284" s="8" cm="1">
        <f t="array" ref="AH284">IF(A284="","",IF(COUNTIF('2) Income'!$D$13:$D$32,"Yearly")=0,0,SUMPRODUCT(--('2) Income'!$D$13:$D$32="Yearly"),--('2) Income'!$F$13:$F$32&lt;=A284),IF(B284="N",--('2) Income'!$I$13:$I$32=DAY(A284)),--('2) Income'!$I$13:$I$32&gt;=DAY(A284))),--(IFERROR(MOD('2) Income'!$H$13:$H$32-MONTH(A284)+12,12),1)=0),'2) Income'!$E$13:$E$32)))</f>
        <v>0</v>
      </c>
      <c r="AI284" s="8">
        <f>IF(A284="","",IF(COUNTIF('2) Income'!$D$13:$D$32,"one-time")=0,0,SUMIFS('2) Income'!$E$13:$E$32,'2) Income'!$D$13:$D$32,"one-time",'2) Income'!$F$13:$F$32,"="&amp;$A284)))</f>
        <v>0</v>
      </c>
      <c r="AJ284" s="9">
        <f t="shared" si="21"/>
        <v>0</v>
      </c>
    </row>
    <row r="285" spans="1:36">
      <c r="A285" s="7">
        <f>IF(A284="","",IF(A284+1&lt;='1) Period'!$E$21,A284+1,""))</f>
        <v>45757</v>
      </c>
      <c r="B285" s="7" t="str">
        <f t="shared" si="22"/>
        <v>N</v>
      </c>
      <c r="C285" t="str">
        <f t="shared" si="23"/>
        <v>F</v>
      </c>
      <c r="D285" s="8">
        <f>IF(A285="","",IF(TEXT(A285,"dddd")='4) Happy Money'!$E$23,WAllowance,0))</f>
        <v>0</v>
      </c>
      <c r="E285" s="8">
        <f>IF(A285="","",IF(B285="N",SUMIF(TMonthly[Day of the Month],DAY(A285),TMonthly[Amount]),SUMIF(TMonthly[Day of the Month],"&gt;="&amp;DAY(A285),TMonthly[Amount])))</f>
        <v>500</v>
      </c>
      <c r="F285" s="8" cm="1">
        <f t="array" ref="F285">IF(A285="","",SUMPRODUCT(--(TYearly[Due Date]&lt;=A285),IF(B285="N",--(TYearly[Day]=DAY(A285)),--(TYearly[Day]&gt;=DAY(A285))),--(IFERROR(MOD(TYearly[Month]-MONTH(A285)+12,12),1)=0),TYearly[Amount]))</f>
        <v>0</v>
      </c>
      <c r="G285" s="8">
        <f>IF(A285="","",SUMIF(TOneTime[Due Date],A285,TOneTime[Amount]))</f>
        <v>0</v>
      </c>
      <c r="H285" s="8" cm="1">
        <f t="array" ref="H285">IF(A285="","",IF(COUNTIF(TOther[Frequency],$H$1)=0,0,SUMPRODUCT(--(IFERROR(MOD(A285-TOther[Start Date],7),1)=0),--(TOther[Frequency]=$H$1),--(TOther[Start Date]&lt;=A285),--(TOther[End Date Calc]&gt;=A285),TOther[Amount])))</f>
        <v>0</v>
      </c>
      <c r="I285" s="8" cm="1">
        <f t="array" ref="I285">IF(A285="","",IF(COUNTIF(TOther[Frequency],$I$1)=0,0,SUMPRODUCT(--(IFERROR(MOD(A285-TOther[Start Date],14),1)=0),--(TOther[Frequency]=$I$1),--(TOther[Start Date]&lt;=A285),--(TOther[End Date Calc]&gt;=A285),TOther[Amount])))</f>
        <v>0</v>
      </c>
      <c r="J285" s="8">
        <f>IF(A285="","",IF(COUNTIF(TOther[Frequency],$J$1)=0,0,IF(OR(DAY(A285)=1,DAY(A285)=15),SUMIFS(TOther[Amount],TOther[Frequency],$J$1,TOther[Start Date],"&lt;="&amp;$A285,TOther[End Date Calc],"&gt;="&amp;A285),0)))</f>
        <v>0</v>
      </c>
      <c r="K285" s="8">
        <f>IF(A285="","",IF(COUNTIF(TOther[Frequency],$K$1)=0,0,IF(A285=(A285-DAY(A285)+1+2*7-WEEKDAY(A285-DAY(A285)+8-4,1)),SUMIFS(TOther[Amount],TOther[Frequency],$K$1,TOther[Start Date],"&lt;="&amp;$A285,TOther[End Date Calc],"&gt;="&amp;A285),0)))</f>
        <v>0</v>
      </c>
      <c r="L285" s="8">
        <f>IF(A285="","",IF(COUNTIF(TOther[Frequency],$L$1)=0,0,IF(A285=(A285-DAY(A285)+1+3*7-WEEKDAY(A285-DAY(A285)+8-4,1)),SUMIFS(TOther[Amount],TOther[Frequency],$L$1,TOther[Start Date],"&lt;="&amp;$A285,TOther[End Date Calc],"&gt;="&amp;A285),0)))</f>
        <v>0</v>
      </c>
      <c r="M285" s="8">
        <f>IF(A285="","",IF(COUNTIF(TOther[Frequency],$M$1)=0,0,IF(A285=(A285-DAY(A285)+1+4*7-WEEKDAY(A285-DAY(A285)+8-4,1)),SUMIFS(TOther[Amount],TOther[Frequency],$M$1,TOther[Start Date],"&lt;="&amp;$A285,TOther[End Date Calc],"&gt;="&amp;A285),0)))</f>
        <v>0</v>
      </c>
      <c r="N285" s="8" cm="1">
        <f t="array" ref="N285">IF(A285="","",IF(COUNTIF(TOther[Frequency],$N$1)=0,0,SUMPRODUCT(--(IFERROR(MOD(A285-TOther[Start Date],28),1)=0),--(TOther[Frequency]=$N$1),--(TOther[Start Date]&lt;=A285),--(TOther[End Date Calc]&gt;=A285),TOther[Amount])))</f>
        <v>0</v>
      </c>
      <c r="O285" s="8" cm="1">
        <f t="array" ref="O285">IF(A285="","",IF(COUNTIF(TOther[Frequency],$O$1)=0,0,SUMPRODUCT(--(IFERROR(MOD(A285-TOther[Start Date],42),1)=0),--(TOther[Frequency]=$O$1),--(TOther[Start Date]&lt;=A285),--(TOther[End Date Calc]&gt;=A285),TOther[Amount])))</f>
        <v>0</v>
      </c>
      <c r="P285" s="8" cm="1">
        <f t="array" ref="P285">IF(A285="","",IF(COUNTIF(TOther[Frequency],$P$1)=0,0,SUMPRODUCT(--(IFERROR(MOD(A285-TOther[Start Date],56),1)=0),--(TOther[Frequency]=$P$1),--(TOther[Start Date]&lt;=A285),--(TOther[End Date Calc]&gt;=A285),TOther[Amount])))</f>
        <v>0</v>
      </c>
      <c r="Q285" s="8">
        <f>IF(A285="","",IF(COUNTIF(TOther[Frequency],$Q$1)=0,0,IF(B285="N",SUMIFS(TOther[Amount],TOther[Frequency],$Q$1,TOther[Start Date],"&lt;="&amp;$A285,TOther[End Date Calc],"&gt;="&amp;A285,TOther[Start Day],DAY(A285)),SUMIFS(TOther[Amount],TOther[Frequency],$Q$1,TOther[Start Date],"&lt;="&amp;$A285,TOther[End Date Calc],"&gt;="&amp;A285,TOther[Start Day],"&gt;="&amp;DAY(A285)))))</f>
        <v>0</v>
      </c>
      <c r="R285" s="8" cm="1">
        <f t="array" ref="R285">IF(A285="","",IF(COUNTIF(TOther[Frequency],R$1)=0,0,SUMPRODUCT(--(TOther[Frequency]=R$1),--(TOther[Start Date]&lt;=A285),--(TOther[End Date Calc]&gt;=A285),IF(B285="N",--(TOther[Start Day]=DAY(A285)),--(TOther[Start Day]&gt;=DAY(A285))),--(IFERROR(MOD(TOther[Start Month]-MONTH(A285)+2,2),1)=0),TOther[Amount])))</f>
        <v>0</v>
      </c>
      <c r="S285" s="8" cm="1">
        <f t="array" ref="S285">IF(A285="","",IF(COUNTIF(TOther[Frequency],S$1)=0,0,SUMPRODUCT(--(TOther[Frequency]=S$1),--(TOther[Start Date]&lt;=A285),--(TOther[End Date Calc]&gt;=A285),IF(B285="N",--(TOther[Start Day]=DAY(A285)),--(TOther[Start Day]&gt;=DAY(A285))),--(IFERROR(MOD(TOther[Start Month]-MONTH(A285)+3,3),1)=0),TOther[Amount])))</f>
        <v>0</v>
      </c>
      <c r="T285" s="8" cm="1">
        <f t="array" ref="T285">IF($A285="","",IF(COUNTIF(TOther[Frequency],T$1)=0,0,SUMPRODUCT(--(TOther[Frequency]=T$1),--(TOther[Start Date]&lt;=$A285),--(TOther[End Date Calc]&gt;=$A285),IF($B285="N",--(TOther[Start Day]=DAY($A285)),--(TOther[Start Day]&gt;=DAY($A285))),--(IFERROR(MOD(TOther[Start Month]-MONTH($A285)+4,4),1)=0),TOther[Amount])))</f>
        <v>0</v>
      </c>
      <c r="U285" s="8" cm="1">
        <f t="array" ref="U285">IF(A285="","",IF(COUNTIF(TOther[Frequency],$U$1)=0,0,SUMPRODUCT(--(TOther[Frequency]=$U$1),--(TOther[Start Date]&lt;=A285),--(TOther[End Date Calc]&gt;=A285),IF(B285="N",--(TOther[Start Day]=DAY(A285)),--(TOther[Start Day]&gt;=DAY(A285))),--(IFERROR(MOD(TOther[Start Month]-MONTH(A285)+6,6),1)=0),TOther[Amount])))</f>
        <v>0</v>
      </c>
      <c r="V285" s="8" cm="1">
        <f t="array" ref="V285">IF(A285="","",IF(COUNTIF(TOther[Frequency],$V$1)=0,0,SUMPRODUCT(--(TOther[Frequency]=$V$1),--(TOther[Start Date]&lt;=A285),--(TOther[End Date Calc]&gt;=A285),IF(B285="N",--(TOther[Start Day]=DAY(A285)),--(TOther[Start Day]&gt;=DAY(A285))),--(IFERROR(MOD(TOther[Start Month]-MONTH(A285)+12,12),1)=0),TOther[Amount])))</f>
        <v>0</v>
      </c>
      <c r="W285" s="8">
        <f>IF(A285="","",SUMIFS(TOther[Amount],TOther[Start Date],A285,TOther[Frequency],$W$1))</f>
        <v>0</v>
      </c>
      <c r="X285" s="9">
        <f t="shared" si="20"/>
        <v>500</v>
      </c>
      <c r="Y285" s="9">
        <f t="shared" si="24"/>
        <v>0</v>
      </c>
      <c r="Z285" s="8" cm="1">
        <f t="array" ref="Z285">IF(A285="","",IF(COUNTIF('2) Income'!$D$13:$D$32,"Weekly")=0,0,SUMPRODUCT(--(IFERROR(MOD(A285-'2) Income'!$F$13:$F$32,7),1)=0),--('2) Income'!$D$13:$D$32="Weekly"),--('2) Income'!$F$13:$F$32&lt;=A285),'2) Income'!$E$13:$E$32)))</f>
        <v>0</v>
      </c>
      <c r="AA285" s="8" cm="1">
        <f t="array" ref="AA285">IF(A285="","",IF(COUNTIF('2) Income'!$D$13:$D$32,"Every Other Week")=0,0,SUMPRODUCT(--(IFERROR(MOD(A285-'2) Income'!$F$13:$F$32,14),1)=0),--('2) Income'!$D$13:$D$32="Every Other Week"),--('2) Income'!$F$13:$F$32&lt;=A285),'2) Income'!$E$13:$E$32)))</f>
        <v>0</v>
      </c>
      <c r="AB285" s="8">
        <f>IF(A285="","",IF(COUNTIF('2) Income'!$D$13:$D$32,"1st and 15th")=0,0,IF(OR(DAY(A285)=1,DAY(A285)=15),SUMIFS('2) Income'!$E$13:$E$32,'2) Income'!$D$13:$D$32,"1st and 15th",'2) Income'!$F$13:$F$32,"&lt;="&amp;$A285),0)))</f>
        <v>0</v>
      </c>
      <c r="AC285" s="8">
        <f>IF(A285="","",IF(COUNTIF('2) Income'!$D$13:$D$32,"2nd Wednesday")=0,0,IF(A285=(A285-DAY(A285)+1+2*7-WEEKDAY(A285-DAY(A285)+8-4,1)),SUMIFS('2) Income'!$E$13:$E$32,'2) Income'!$D$13:$D$32,"2nd Wednesday",'2) Income'!$F$13:$F$32,"&lt;="&amp;$A285),0)))</f>
        <v>0</v>
      </c>
      <c r="AD285" s="8">
        <f>IF(A285="","",IF(COUNTIF('2) Income'!$D$13:$D$32,"3rd Wednesday")=0,0,IF(A285=(A285-DAY(A285)+1+3*7-WEEKDAY(A285-DAY(A285)+8-4,1)),SUMIFS('2) Income'!$E$13:$E$32,'2) Income'!$D$13:$D$32,"3rd Wednesday",'2) Income'!$F$13:$F$32,"&lt;="&amp;$A285),0)))</f>
        <v>0</v>
      </c>
      <c r="AE285" s="8">
        <f>IF(A285="","",IF(COUNTIF('2) Income'!$D$13:$D$32,"4th Wednesday")=0,0,IF(A285=(A285-DAY(A285)+1+4*7-WEEKDAY(A285-DAY(A285)+8-4,1)),SUMIFS('2) Income'!$E$13:$E$32,'2) Income'!$D$13:$D$32,"4th Wednesday",'2) Income'!$F$13:$F$32,"&lt;="&amp;$A285),0)))</f>
        <v>0</v>
      </c>
      <c r="AF285" s="8" cm="1">
        <f t="array" ref="AF285">IF(A285="","",IF(COUNTIF('2) Income'!$D$13:$D$32,"Every 4 Weeks")=0,0,SUMPRODUCT(--(IFERROR(MOD(A285-'2) Income'!$F$13:$F$32,28),1)=0),--('2) Income'!$D$13:$D$32="Every 4 Weeks"),--('2) Income'!$F$13:$F$32&lt;=A285),'2) Income'!$E$13:$E$32)))</f>
        <v>0</v>
      </c>
      <c r="AG285" s="8">
        <f>IF(A285="","",IF(COUNTIF('2) Income'!$D$13:$D$32,"Monthly")=0,0,IF(B285="N",SUMIFS('2) Income'!$E$13:$E$32,'2) Income'!$D$13:$D$32,"monthly",'2) Income'!$F$13:$F$32,"&lt;="&amp;$A285,'2) Income'!$I$13:$I$32,DAY(A285)),SUMIFS('2) Income'!$E$13:$E$32,'2) Income'!$D$13:$D$32,"monthly",'2) Income'!$F$13:$F$32,"&lt;="&amp;$A285,'2) Income'!$I$13:$I$32,"&gt;="&amp;DAY(A285)))))</f>
        <v>0</v>
      </c>
      <c r="AH285" s="8" cm="1">
        <f t="array" ref="AH285">IF(A285="","",IF(COUNTIF('2) Income'!$D$13:$D$32,"Yearly")=0,0,SUMPRODUCT(--('2) Income'!$D$13:$D$32="Yearly"),--('2) Income'!$F$13:$F$32&lt;=A285),IF(B285="N",--('2) Income'!$I$13:$I$32=DAY(A285)),--('2) Income'!$I$13:$I$32&gt;=DAY(A285))),--(IFERROR(MOD('2) Income'!$H$13:$H$32-MONTH(A285)+12,12),1)=0),'2) Income'!$E$13:$E$32)))</f>
        <v>0</v>
      </c>
      <c r="AI285" s="8">
        <f>IF(A285="","",IF(COUNTIF('2) Income'!$D$13:$D$32,"one-time")=0,0,SUMIFS('2) Income'!$E$13:$E$32,'2) Income'!$D$13:$D$32,"one-time",'2) Income'!$F$13:$F$32,"="&amp;$A285)))</f>
        <v>0</v>
      </c>
      <c r="AJ285" s="9">
        <f t="shared" si="21"/>
        <v>0</v>
      </c>
    </row>
    <row r="286" spans="1:36">
      <c r="A286" s="7">
        <f>IF(A285="","",IF(A285+1&lt;='1) Period'!$E$21,A285+1,""))</f>
        <v>45758</v>
      </c>
      <c r="B286" s="7" t="str">
        <f t="shared" si="22"/>
        <v>N</v>
      </c>
      <c r="C286" t="str">
        <f t="shared" si="23"/>
        <v>F</v>
      </c>
      <c r="D286" s="8">
        <f>IF(A286="","",IF(TEXT(A286,"dddd")='4) Happy Money'!$E$23,WAllowance,0))</f>
        <v>0</v>
      </c>
      <c r="E286" s="8">
        <f>IF(A286="","",IF(B286="N",SUMIF(TMonthly[Day of the Month],DAY(A286),TMonthly[Amount]),SUMIF(TMonthly[Day of the Month],"&gt;="&amp;DAY(A286),TMonthly[Amount])))</f>
        <v>300</v>
      </c>
      <c r="F286" s="8" cm="1">
        <f t="array" ref="F286">IF(A286="","",SUMPRODUCT(--(TYearly[Due Date]&lt;=A286),IF(B286="N",--(TYearly[Day]=DAY(A286)),--(TYearly[Day]&gt;=DAY(A286))),--(IFERROR(MOD(TYearly[Month]-MONTH(A286)+12,12),1)=0),TYearly[Amount]))</f>
        <v>0</v>
      </c>
      <c r="G286" s="8">
        <f>IF(A286="","",SUMIF(TOneTime[Due Date],A286,TOneTime[Amount]))</f>
        <v>0</v>
      </c>
      <c r="H286" s="8" cm="1">
        <f t="array" ref="H286">IF(A286="","",IF(COUNTIF(TOther[Frequency],$H$1)=0,0,SUMPRODUCT(--(IFERROR(MOD(A286-TOther[Start Date],7),1)=0),--(TOther[Frequency]=$H$1),--(TOther[Start Date]&lt;=A286),--(TOther[End Date Calc]&gt;=A286),TOther[Amount])))</f>
        <v>0</v>
      </c>
      <c r="I286" s="8" cm="1">
        <f t="array" ref="I286">IF(A286="","",IF(COUNTIF(TOther[Frequency],$I$1)=0,0,SUMPRODUCT(--(IFERROR(MOD(A286-TOther[Start Date],14),1)=0),--(TOther[Frequency]=$I$1),--(TOther[Start Date]&lt;=A286),--(TOther[End Date Calc]&gt;=A286),TOther[Amount])))</f>
        <v>0</v>
      </c>
      <c r="J286" s="8">
        <f>IF(A286="","",IF(COUNTIF(TOther[Frequency],$J$1)=0,0,IF(OR(DAY(A286)=1,DAY(A286)=15),SUMIFS(TOther[Amount],TOther[Frequency],$J$1,TOther[Start Date],"&lt;="&amp;$A286,TOther[End Date Calc],"&gt;="&amp;A286),0)))</f>
        <v>0</v>
      </c>
      <c r="K286" s="8">
        <f>IF(A286="","",IF(COUNTIF(TOther[Frequency],$K$1)=0,0,IF(A286=(A286-DAY(A286)+1+2*7-WEEKDAY(A286-DAY(A286)+8-4,1)),SUMIFS(TOther[Amount],TOther[Frequency],$K$1,TOther[Start Date],"&lt;="&amp;$A286,TOther[End Date Calc],"&gt;="&amp;A286),0)))</f>
        <v>0</v>
      </c>
      <c r="L286" s="8">
        <f>IF(A286="","",IF(COUNTIF(TOther[Frequency],$L$1)=0,0,IF(A286=(A286-DAY(A286)+1+3*7-WEEKDAY(A286-DAY(A286)+8-4,1)),SUMIFS(TOther[Amount],TOther[Frequency],$L$1,TOther[Start Date],"&lt;="&amp;$A286,TOther[End Date Calc],"&gt;="&amp;A286),0)))</f>
        <v>0</v>
      </c>
      <c r="M286" s="8">
        <f>IF(A286="","",IF(COUNTIF(TOther[Frequency],$M$1)=0,0,IF(A286=(A286-DAY(A286)+1+4*7-WEEKDAY(A286-DAY(A286)+8-4,1)),SUMIFS(TOther[Amount],TOther[Frequency],$M$1,TOther[Start Date],"&lt;="&amp;$A286,TOther[End Date Calc],"&gt;="&amp;A286),0)))</f>
        <v>0</v>
      </c>
      <c r="N286" s="8" cm="1">
        <f t="array" ref="N286">IF(A286="","",IF(COUNTIF(TOther[Frequency],$N$1)=0,0,SUMPRODUCT(--(IFERROR(MOD(A286-TOther[Start Date],28),1)=0),--(TOther[Frequency]=$N$1),--(TOther[Start Date]&lt;=A286),--(TOther[End Date Calc]&gt;=A286),TOther[Amount])))</f>
        <v>0</v>
      </c>
      <c r="O286" s="8" cm="1">
        <f t="array" ref="O286">IF(A286="","",IF(COUNTIF(TOther[Frequency],$O$1)=0,0,SUMPRODUCT(--(IFERROR(MOD(A286-TOther[Start Date],42),1)=0),--(TOther[Frequency]=$O$1),--(TOther[Start Date]&lt;=A286),--(TOther[End Date Calc]&gt;=A286),TOther[Amount])))</f>
        <v>0</v>
      </c>
      <c r="P286" s="8" cm="1">
        <f t="array" ref="P286">IF(A286="","",IF(COUNTIF(TOther[Frequency],$P$1)=0,0,SUMPRODUCT(--(IFERROR(MOD(A286-TOther[Start Date],56),1)=0),--(TOther[Frequency]=$P$1),--(TOther[Start Date]&lt;=A286),--(TOther[End Date Calc]&gt;=A286),TOther[Amount])))</f>
        <v>0</v>
      </c>
      <c r="Q286" s="8">
        <f>IF(A286="","",IF(COUNTIF(TOther[Frequency],$Q$1)=0,0,IF(B286="N",SUMIFS(TOther[Amount],TOther[Frequency],$Q$1,TOther[Start Date],"&lt;="&amp;$A286,TOther[End Date Calc],"&gt;="&amp;A286,TOther[Start Day],DAY(A286)),SUMIFS(TOther[Amount],TOther[Frequency],$Q$1,TOther[Start Date],"&lt;="&amp;$A286,TOther[End Date Calc],"&gt;="&amp;A286,TOther[Start Day],"&gt;="&amp;DAY(A286)))))</f>
        <v>0</v>
      </c>
      <c r="R286" s="8" cm="1">
        <f t="array" ref="R286">IF(A286="","",IF(COUNTIF(TOther[Frequency],R$1)=0,0,SUMPRODUCT(--(TOther[Frequency]=R$1),--(TOther[Start Date]&lt;=A286),--(TOther[End Date Calc]&gt;=A286),IF(B286="N",--(TOther[Start Day]=DAY(A286)),--(TOther[Start Day]&gt;=DAY(A286))),--(IFERROR(MOD(TOther[Start Month]-MONTH(A286)+2,2),1)=0),TOther[Amount])))</f>
        <v>0</v>
      </c>
      <c r="S286" s="8" cm="1">
        <f t="array" ref="S286">IF(A286="","",IF(COUNTIF(TOther[Frequency],S$1)=0,0,SUMPRODUCT(--(TOther[Frequency]=S$1),--(TOther[Start Date]&lt;=A286),--(TOther[End Date Calc]&gt;=A286),IF(B286="N",--(TOther[Start Day]=DAY(A286)),--(TOther[Start Day]&gt;=DAY(A286))),--(IFERROR(MOD(TOther[Start Month]-MONTH(A286)+3,3),1)=0),TOther[Amount])))</f>
        <v>0</v>
      </c>
      <c r="T286" s="8" cm="1">
        <f t="array" ref="T286">IF($A286="","",IF(COUNTIF(TOther[Frequency],T$1)=0,0,SUMPRODUCT(--(TOther[Frequency]=T$1),--(TOther[Start Date]&lt;=$A286),--(TOther[End Date Calc]&gt;=$A286),IF($B286="N",--(TOther[Start Day]=DAY($A286)),--(TOther[Start Day]&gt;=DAY($A286))),--(IFERROR(MOD(TOther[Start Month]-MONTH($A286)+4,4),1)=0),TOther[Amount])))</f>
        <v>0</v>
      </c>
      <c r="U286" s="8" cm="1">
        <f t="array" ref="U286">IF(A286="","",IF(COUNTIF(TOther[Frequency],$U$1)=0,0,SUMPRODUCT(--(TOther[Frequency]=$U$1),--(TOther[Start Date]&lt;=A286),--(TOther[End Date Calc]&gt;=A286),IF(B286="N",--(TOther[Start Day]=DAY(A286)),--(TOther[Start Day]&gt;=DAY(A286))),--(IFERROR(MOD(TOther[Start Month]-MONTH(A286)+6,6),1)=0),TOther[Amount])))</f>
        <v>0</v>
      </c>
      <c r="V286" s="8" cm="1">
        <f t="array" ref="V286">IF(A286="","",IF(COUNTIF(TOther[Frequency],$V$1)=0,0,SUMPRODUCT(--(TOther[Frequency]=$V$1),--(TOther[Start Date]&lt;=A286),--(TOther[End Date Calc]&gt;=A286),IF(B286="N",--(TOther[Start Day]=DAY(A286)),--(TOther[Start Day]&gt;=DAY(A286))),--(IFERROR(MOD(TOther[Start Month]-MONTH(A286)+12,12),1)=0),TOther[Amount])))</f>
        <v>0</v>
      </c>
      <c r="W286" s="8">
        <f>IF(A286="","",SUMIFS(TOther[Amount],TOther[Start Date],A286,TOther[Frequency],$W$1))</f>
        <v>0</v>
      </c>
      <c r="X286" s="9">
        <f t="shared" si="20"/>
        <v>300</v>
      </c>
      <c r="Y286" s="9">
        <f t="shared" si="24"/>
        <v>0</v>
      </c>
      <c r="Z286" s="8" cm="1">
        <f t="array" ref="Z286">IF(A286="","",IF(COUNTIF('2) Income'!$D$13:$D$32,"Weekly")=0,0,SUMPRODUCT(--(IFERROR(MOD(A286-'2) Income'!$F$13:$F$32,7),1)=0),--('2) Income'!$D$13:$D$32="Weekly"),--('2) Income'!$F$13:$F$32&lt;=A286),'2) Income'!$E$13:$E$32)))</f>
        <v>0</v>
      </c>
      <c r="AA286" s="8" cm="1">
        <f t="array" ref="AA286">IF(A286="","",IF(COUNTIF('2) Income'!$D$13:$D$32,"Every Other Week")=0,0,SUMPRODUCT(--(IFERROR(MOD(A286-'2) Income'!$F$13:$F$32,14),1)=0),--('2) Income'!$D$13:$D$32="Every Other Week"),--('2) Income'!$F$13:$F$32&lt;=A286),'2) Income'!$E$13:$E$32)))</f>
        <v>2300</v>
      </c>
      <c r="AB286" s="8">
        <f>IF(A286="","",IF(COUNTIF('2) Income'!$D$13:$D$32,"1st and 15th")=0,0,IF(OR(DAY(A286)=1,DAY(A286)=15),SUMIFS('2) Income'!$E$13:$E$32,'2) Income'!$D$13:$D$32,"1st and 15th",'2) Income'!$F$13:$F$32,"&lt;="&amp;$A286),0)))</f>
        <v>0</v>
      </c>
      <c r="AC286" s="8">
        <f>IF(A286="","",IF(COUNTIF('2) Income'!$D$13:$D$32,"2nd Wednesday")=0,0,IF(A286=(A286-DAY(A286)+1+2*7-WEEKDAY(A286-DAY(A286)+8-4,1)),SUMIFS('2) Income'!$E$13:$E$32,'2) Income'!$D$13:$D$32,"2nd Wednesday",'2) Income'!$F$13:$F$32,"&lt;="&amp;$A286),0)))</f>
        <v>0</v>
      </c>
      <c r="AD286" s="8">
        <f>IF(A286="","",IF(COUNTIF('2) Income'!$D$13:$D$32,"3rd Wednesday")=0,0,IF(A286=(A286-DAY(A286)+1+3*7-WEEKDAY(A286-DAY(A286)+8-4,1)),SUMIFS('2) Income'!$E$13:$E$32,'2) Income'!$D$13:$D$32,"3rd Wednesday",'2) Income'!$F$13:$F$32,"&lt;="&amp;$A286),0)))</f>
        <v>0</v>
      </c>
      <c r="AE286" s="8">
        <f>IF(A286="","",IF(COUNTIF('2) Income'!$D$13:$D$32,"4th Wednesday")=0,0,IF(A286=(A286-DAY(A286)+1+4*7-WEEKDAY(A286-DAY(A286)+8-4,1)),SUMIFS('2) Income'!$E$13:$E$32,'2) Income'!$D$13:$D$32,"4th Wednesday",'2) Income'!$F$13:$F$32,"&lt;="&amp;$A286),0)))</f>
        <v>0</v>
      </c>
      <c r="AF286" s="8" cm="1">
        <f t="array" ref="AF286">IF(A286="","",IF(COUNTIF('2) Income'!$D$13:$D$32,"Every 4 Weeks")=0,0,SUMPRODUCT(--(IFERROR(MOD(A286-'2) Income'!$F$13:$F$32,28),1)=0),--('2) Income'!$D$13:$D$32="Every 4 Weeks"),--('2) Income'!$F$13:$F$32&lt;=A286),'2) Income'!$E$13:$E$32)))</f>
        <v>0</v>
      </c>
      <c r="AG286" s="8">
        <f>IF(A286="","",IF(COUNTIF('2) Income'!$D$13:$D$32,"Monthly")=0,0,IF(B286="N",SUMIFS('2) Income'!$E$13:$E$32,'2) Income'!$D$13:$D$32,"monthly",'2) Income'!$F$13:$F$32,"&lt;="&amp;$A286,'2) Income'!$I$13:$I$32,DAY(A286)),SUMIFS('2) Income'!$E$13:$E$32,'2) Income'!$D$13:$D$32,"monthly",'2) Income'!$F$13:$F$32,"&lt;="&amp;$A286,'2) Income'!$I$13:$I$32,"&gt;="&amp;DAY(A286)))))</f>
        <v>0</v>
      </c>
      <c r="AH286" s="8" cm="1">
        <f t="array" ref="AH286">IF(A286="","",IF(COUNTIF('2) Income'!$D$13:$D$32,"Yearly")=0,0,SUMPRODUCT(--('2) Income'!$D$13:$D$32="Yearly"),--('2) Income'!$F$13:$F$32&lt;=A286),IF(B286="N",--('2) Income'!$I$13:$I$32=DAY(A286)),--('2) Income'!$I$13:$I$32&gt;=DAY(A286))),--(IFERROR(MOD('2) Income'!$H$13:$H$32-MONTH(A286)+12,12),1)=0),'2) Income'!$E$13:$E$32)))</f>
        <v>0</v>
      </c>
      <c r="AI286" s="8">
        <f>IF(A286="","",IF(COUNTIF('2) Income'!$D$13:$D$32,"one-time")=0,0,SUMIFS('2) Income'!$E$13:$E$32,'2) Income'!$D$13:$D$32,"one-time",'2) Income'!$F$13:$F$32,"="&amp;$A286)))</f>
        <v>0</v>
      </c>
      <c r="AJ286" s="9">
        <f t="shared" si="21"/>
        <v>2300</v>
      </c>
    </row>
    <row r="287" spans="1:36">
      <c r="A287" s="7">
        <f>IF(A286="","",IF(A286+1&lt;='1) Period'!$E$21,A286+1,""))</f>
        <v>45759</v>
      </c>
      <c r="B287" s="7" t="str">
        <f t="shared" si="22"/>
        <v>N</v>
      </c>
      <c r="C287" t="str">
        <f t="shared" si="23"/>
        <v>Y</v>
      </c>
      <c r="D287" s="8">
        <f>IF(A287="","",IF(TEXT(A287,"dddd")='4) Happy Money'!$E$23,WAllowance,0))</f>
        <v>0</v>
      </c>
      <c r="E287" s="8">
        <f>IF(A287="","",IF(B287="N",SUMIF(TMonthly[Day of the Month],DAY(A287),TMonthly[Amount]),SUMIF(TMonthly[Day of the Month],"&gt;="&amp;DAY(A287),TMonthly[Amount])))</f>
        <v>0</v>
      </c>
      <c r="F287" s="8" cm="1">
        <f t="array" ref="F287">IF(A287="","",SUMPRODUCT(--(TYearly[Due Date]&lt;=A287),IF(B287="N",--(TYearly[Day]=DAY(A287)),--(TYearly[Day]&gt;=DAY(A287))),--(IFERROR(MOD(TYearly[Month]-MONTH(A287)+12,12),1)=0),TYearly[Amount]))</f>
        <v>0</v>
      </c>
      <c r="G287" s="8">
        <f>IF(A287="","",SUMIF(TOneTime[Due Date],A287,TOneTime[Amount]))</f>
        <v>0</v>
      </c>
      <c r="H287" s="8" cm="1">
        <f t="array" ref="H287">IF(A287="","",IF(COUNTIF(TOther[Frequency],$H$1)=0,0,SUMPRODUCT(--(IFERROR(MOD(A287-TOther[Start Date],7),1)=0),--(TOther[Frequency]=$H$1),--(TOther[Start Date]&lt;=A287),--(TOther[End Date Calc]&gt;=A287),TOther[Amount])))</f>
        <v>0</v>
      </c>
      <c r="I287" s="8" cm="1">
        <f t="array" ref="I287">IF(A287="","",IF(COUNTIF(TOther[Frequency],$I$1)=0,0,SUMPRODUCT(--(IFERROR(MOD(A287-TOther[Start Date],14),1)=0),--(TOther[Frequency]=$I$1),--(TOther[Start Date]&lt;=A287),--(TOther[End Date Calc]&gt;=A287),TOther[Amount])))</f>
        <v>0</v>
      </c>
      <c r="J287" s="8">
        <f>IF(A287="","",IF(COUNTIF(TOther[Frequency],$J$1)=0,0,IF(OR(DAY(A287)=1,DAY(A287)=15),SUMIFS(TOther[Amount],TOther[Frequency],$J$1,TOther[Start Date],"&lt;="&amp;$A287,TOther[End Date Calc],"&gt;="&amp;A287),0)))</f>
        <v>0</v>
      </c>
      <c r="K287" s="8">
        <f>IF(A287="","",IF(COUNTIF(TOther[Frequency],$K$1)=0,0,IF(A287=(A287-DAY(A287)+1+2*7-WEEKDAY(A287-DAY(A287)+8-4,1)),SUMIFS(TOther[Amount],TOther[Frequency],$K$1,TOther[Start Date],"&lt;="&amp;$A287,TOther[End Date Calc],"&gt;="&amp;A287),0)))</f>
        <v>0</v>
      </c>
      <c r="L287" s="8">
        <f>IF(A287="","",IF(COUNTIF(TOther[Frequency],$L$1)=0,0,IF(A287=(A287-DAY(A287)+1+3*7-WEEKDAY(A287-DAY(A287)+8-4,1)),SUMIFS(TOther[Amount],TOther[Frequency],$L$1,TOther[Start Date],"&lt;="&amp;$A287,TOther[End Date Calc],"&gt;="&amp;A287),0)))</f>
        <v>0</v>
      </c>
      <c r="M287" s="8">
        <f>IF(A287="","",IF(COUNTIF(TOther[Frequency],$M$1)=0,0,IF(A287=(A287-DAY(A287)+1+4*7-WEEKDAY(A287-DAY(A287)+8-4,1)),SUMIFS(TOther[Amount],TOther[Frequency],$M$1,TOther[Start Date],"&lt;="&amp;$A287,TOther[End Date Calc],"&gt;="&amp;A287),0)))</f>
        <v>0</v>
      </c>
      <c r="N287" s="8" cm="1">
        <f t="array" ref="N287">IF(A287="","",IF(COUNTIF(TOther[Frequency],$N$1)=0,0,SUMPRODUCT(--(IFERROR(MOD(A287-TOther[Start Date],28),1)=0),--(TOther[Frequency]=$N$1),--(TOther[Start Date]&lt;=A287),--(TOther[End Date Calc]&gt;=A287),TOther[Amount])))</f>
        <v>0</v>
      </c>
      <c r="O287" s="8" cm="1">
        <f t="array" ref="O287">IF(A287="","",IF(COUNTIF(TOther[Frequency],$O$1)=0,0,SUMPRODUCT(--(IFERROR(MOD(A287-TOther[Start Date],42),1)=0),--(TOther[Frequency]=$O$1),--(TOther[Start Date]&lt;=A287),--(TOther[End Date Calc]&gt;=A287),TOther[Amount])))</f>
        <v>0</v>
      </c>
      <c r="P287" s="8" cm="1">
        <f t="array" ref="P287">IF(A287="","",IF(COUNTIF(TOther[Frequency],$P$1)=0,0,SUMPRODUCT(--(IFERROR(MOD(A287-TOther[Start Date],56),1)=0),--(TOther[Frequency]=$P$1),--(TOther[Start Date]&lt;=A287),--(TOther[End Date Calc]&gt;=A287),TOther[Amount])))</f>
        <v>0</v>
      </c>
      <c r="Q287" s="8">
        <f>IF(A287="","",IF(COUNTIF(TOther[Frequency],$Q$1)=0,0,IF(B287="N",SUMIFS(TOther[Amount],TOther[Frequency],$Q$1,TOther[Start Date],"&lt;="&amp;$A287,TOther[End Date Calc],"&gt;="&amp;A287,TOther[Start Day],DAY(A287)),SUMIFS(TOther[Amount],TOther[Frequency],$Q$1,TOther[Start Date],"&lt;="&amp;$A287,TOther[End Date Calc],"&gt;="&amp;A287,TOther[Start Day],"&gt;="&amp;DAY(A287)))))</f>
        <v>0</v>
      </c>
      <c r="R287" s="8" cm="1">
        <f t="array" ref="R287">IF(A287="","",IF(COUNTIF(TOther[Frequency],R$1)=0,0,SUMPRODUCT(--(TOther[Frequency]=R$1),--(TOther[Start Date]&lt;=A287),--(TOther[End Date Calc]&gt;=A287),IF(B287="N",--(TOther[Start Day]=DAY(A287)),--(TOther[Start Day]&gt;=DAY(A287))),--(IFERROR(MOD(TOther[Start Month]-MONTH(A287)+2,2),1)=0),TOther[Amount])))</f>
        <v>0</v>
      </c>
      <c r="S287" s="8" cm="1">
        <f t="array" ref="S287">IF(A287="","",IF(COUNTIF(TOther[Frequency],S$1)=0,0,SUMPRODUCT(--(TOther[Frequency]=S$1),--(TOther[Start Date]&lt;=A287),--(TOther[End Date Calc]&gt;=A287),IF(B287="N",--(TOther[Start Day]=DAY(A287)),--(TOther[Start Day]&gt;=DAY(A287))),--(IFERROR(MOD(TOther[Start Month]-MONTH(A287)+3,3),1)=0),TOther[Amount])))</f>
        <v>0</v>
      </c>
      <c r="T287" s="8" cm="1">
        <f t="array" ref="T287">IF($A287="","",IF(COUNTIF(TOther[Frequency],T$1)=0,0,SUMPRODUCT(--(TOther[Frequency]=T$1),--(TOther[Start Date]&lt;=$A287),--(TOther[End Date Calc]&gt;=$A287),IF($B287="N",--(TOther[Start Day]=DAY($A287)),--(TOther[Start Day]&gt;=DAY($A287))),--(IFERROR(MOD(TOther[Start Month]-MONTH($A287)+4,4),1)=0),TOther[Amount])))</f>
        <v>0</v>
      </c>
      <c r="U287" s="8" cm="1">
        <f t="array" ref="U287">IF(A287="","",IF(COUNTIF(TOther[Frequency],$U$1)=0,0,SUMPRODUCT(--(TOther[Frequency]=$U$1),--(TOther[Start Date]&lt;=A287),--(TOther[End Date Calc]&gt;=A287),IF(B287="N",--(TOther[Start Day]=DAY(A287)),--(TOther[Start Day]&gt;=DAY(A287))),--(IFERROR(MOD(TOther[Start Month]-MONTH(A287)+6,6),1)=0),TOther[Amount])))</f>
        <v>0</v>
      </c>
      <c r="V287" s="8" cm="1">
        <f t="array" ref="V287">IF(A287="","",IF(COUNTIF(TOther[Frequency],$V$1)=0,0,SUMPRODUCT(--(TOther[Frequency]=$V$1),--(TOther[Start Date]&lt;=A287),--(TOther[End Date Calc]&gt;=A287),IF(B287="N",--(TOther[Start Day]=DAY(A287)),--(TOther[Start Day]&gt;=DAY(A287))),--(IFERROR(MOD(TOther[Start Month]-MONTH(A287)+12,12),1)=0),TOther[Amount])))</f>
        <v>0</v>
      </c>
      <c r="W287" s="8">
        <f>IF(A287="","",SUMIFS(TOther[Amount],TOther[Start Date],A287,TOther[Frequency],$W$1))</f>
        <v>0</v>
      </c>
      <c r="X287" s="9">
        <f t="shared" si="20"/>
        <v>0</v>
      </c>
      <c r="Y287" s="9">
        <f t="shared" si="24"/>
        <v>0</v>
      </c>
      <c r="Z287" s="8" cm="1">
        <f t="array" ref="Z287">IF(A287="","",IF(COUNTIF('2) Income'!$D$13:$D$32,"Weekly")=0,0,SUMPRODUCT(--(IFERROR(MOD(A287-'2) Income'!$F$13:$F$32,7),1)=0),--('2) Income'!$D$13:$D$32="Weekly"),--('2) Income'!$F$13:$F$32&lt;=A287),'2) Income'!$E$13:$E$32)))</f>
        <v>0</v>
      </c>
      <c r="AA287" s="8" cm="1">
        <f t="array" ref="AA287">IF(A287="","",IF(COUNTIF('2) Income'!$D$13:$D$32,"Every Other Week")=0,0,SUMPRODUCT(--(IFERROR(MOD(A287-'2) Income'!$F$13:$F$32,14),1)=0),--('2) Income'!$D$13:$D$32="Every Other Week"),--('2) Income'!$F$13:$F$32&lt;=A287),'2) Income'!$E$13:$E$32)))</f>
        <v>0</v>
      </c>
      <c r="AB287" s="8">
        <f>IF(A287="","",IF(COUNTIF('2) Income'!$D$13:$D$32,"1st and 15th")=0,0,IF(OR(DAY(A287)=1,DAY(A287)=15),SUMIFS('2) Income'!$E$13:$E$32,'2) Income'!$D$13:$D$32,"1st and 15th",'2) Income'!$F$13:$F$32,"&lt;="&amp;$A287),0)))</f>
        <v>0</v>
      </c>
      <c r="AC287" s="8">
        <f>IF(A287="","",IF(COUNTIF('2) Income'!$D$13:$D$32,"2nd Wednesday")=0,0,IF(A287=(A287-DAY(A287)+1+2*7-WEEKDAY(A287-DAY(A287)+8-4,1)),SUMIFS('2) Income'!$E$13:$E$32,'2) Income'!$D$13:$D$32,"2nd Wednesday",'2) Income'!$F$13:$F$32,"&lt;="&amp;$A287),0)))</f>
        <v>0</v>
      </c>
      <c r="AD287" s="8">
        <f>IF(A287="","",IF(COUNTIF('2) Income'!$D$13:$D$32,"3rd Wednesday")=0,0,IF(A287=(A287-DAY(A287)+1+3*7-WEEKDAY(A287-DAY(A287)+8-4,1)),SUMIFS('2) Income'!$E$13:$E$32,'2) Income'!$D$13:$D$32,"3rd Wednesday",'2) Income'!$F$13:$F$32,"&lt;="&amp;$A287),0)))</f>
        <v>0</v>
      </c>
      <c r="AE287" s="8">
        <f>IF(A287="","",IF(COUNTIF('2) Income'!$D$13:$D$32,"4th Wednesday")=0,0,IF(A287=(A287-DAY(A287)+1+4*7-WEEKDAY(A287-DAY(A287)+8-4,1)),SUMIFS('2) Income'!$E$13:$E$32,'2) Income'!$D$13:$D$32,"4th Wednesday",'2) Income'!$F$13:$F$32,"&lt;="&amp;$A287),0)))</f>
        <v>0</v>
      </c>
      <c r="AF287" s="8" cm="1">
        <f t="array" ref="AF287">IF(A287="","",IF(COUNTIF('2) Income'!$D$13:$D$32,"Every 4 Weeks")=0,0,SUMPRODUCT(--(IFERROR(MOD(A287-'2) Income'!$F$13:$F$32,28),1)=0),--('2) Income'!$D$13:$D$32="Every 4 Weeks"),--('2) Income'!$F$13:$F$32&lt;=A287),'2) Income'!$E$13:$E$32)))</f>
        <v>0</v>
      </c>
      <c r="AG287" s="8">
        <f>IF(A287="","",IF(COUNTIF('2) Income'!$D$13:$D$32,"Monthly")=0,0,IF(B287="N",SUMIFS('2) Income'!$E$13:$E$32,'2) Income'!$D$13:$D$32,"monthly",'2) Income'!$F$13:$F$32,"&lt;="&amp;$A287,'2) Income'!$I$13:$I$32,DAY(A287)),SUMIFS('2) Income'!$E$13:$E$32,'2) Income'!$D$13:$D$32,"monthly",'2) Income'!$F$13:$F$32,"&lt;="&amp;$A287,'2) Income'!$I$13:$I$32,"&gt;="&amp;DAY(A287)))))</f>
        <v>0</v>
      </c>
      <c r="AH287" s="8" cm="1">
        <f t="array" ref="AH287">IF(A287="","",IF(COUNTIF('2) Income'!$D$13:$D$32,"Yearly")=0,0,SUMPRODUCT(--('2) Income'!$D$13:$D$32="Yearly"),--('2) Income'!$F$13:$F$32&lt;=A287),IF(B287="N",--('2) Income'!$I$13:$I$32=DAY(A287)),--('2) Income'!$I$13:$I$32&gt;=DAY(A287))),--(IFERROR(MOD('2) Income'!$H$13:$H$32-MONTH(A287)+12,12),1)=0),'2) Income'!$E$13:$E$32)))</f>
        <v>0</v>
      </c>
      <c r="AI287" s="8">
        <f>IF(A287="","",IF(COUNTIF('2) Income'!$D$13:$D$32,"one-time")=0,0,SUMIFS('2) Income'!$E$13:$E$32,'2) Income'!$D$13:$D$32,"one-time",'2) Income'!$F$13:$F$32,"="&amp;$A287)))</f>
        <v>0</v>
      </c>
      <c r="AJ287" s="9">
        <f t="shared" si="21"/>
        <v>0</v>
      </c>
    </row>
    <row r="288" spans="1:36">
      <c r="A288" s="7">
        <f>IF(A287="","",IF(A287+1&lt;='1) Period'!$E$21,A287+1,""))</f>
        <v>45760</v>
      </c>
      <c r="B288" s="7" t="str">
        <f t="shared" si="22"/>
        <v>N</v>
      </c>
      <c r="C288" t="str">
        <f t="shared" si="23"/>
        <v>Y</v>
      </c>
      <c r="D288" s="8">
        <f>IF(A288="","",IF(TEXT(A288,"dddd")='4) Happy Money'!$E$23,WAllowance,0))</f>
        <v>0</v>
      </c>
      <c r="E288" s="8">
        <f>IF(A288="","",IF(B288="N",SUMIF(TMonthly[Day of the Month],DAY(A288),TMonthly[Amount]),SUMIF(TMonthly[Day of the Month],"&gt;="&amp;DAY(A288),TMonthly[Amount])))</f>
        <v>0</v>
      </c>
      <c r="F288" s="8" cm="1">
        <f t="array" ref="F288">IF(A288="","",SUMPRODUCT(--(TYearly[Due Date]&lt;=A288),IF(B288="N",--(TYearly[Day]=DAY(A288)),--(TYearly[Day]&gt;=DAY(A288))),--(IFERROR(MOD(TYearly[Month]-MONTH(A288)+12,12),1)=0),TYearly[Amount]))</f>
        <v>0</v>
      </c>
      <c r="G288" s="8">
        <f>IF(A288="","",SUMIF(TOneTime[Due Date],A288,TOneTime[Amount]))</f>
        <v>0</v>
      </c>
      <c r="H288" s="8" cm="1">
        <f t="array" ref="H288">IF(A288="","",IF(COUNTIF(TOther[Frequency],$H$1)=0,0,SUMPRODUCT(--(IFERROR(MOD(A288-TOther[Start Date],7),1)=0),--(TOther[Frequency]=$H$1),--(TOther[Start Date]&lt;=A288),--(TOther[End Date Calc]&gt;=A288),TOther[Amount])))</f>
        <v>0</v>
      </c>
      <c r="I288" s="8" cm="1">
        <f t="array" ref="I288">IF(A288="","",IF(COUNTIF(TOther[Frequency],$I$1)=0,0,SUMPRODUCT(--(IFERROR(MOD(A288-TOther[Start Date],14),1)=0),--(TOther[Frequency]=$I$1),--(TOther[Start Date]&lt;=A288),--(TOther[End Date Calc]&gt;=A288),TOther[Amount])))</f>
        <v>0</v>
      </c>
      <c r="J288" s="8">
        <f>IF(A288="","",IF(COUNTIF(TOther[Frequency],$J$1)=0,0,IF(OR(DAY(A288)=1,DAY(A288)=15),SUMIFS(TOther[Amount],TOther[Frequency],$J$1,TOther[Start Date],"&lt;="&amp;$A288,TOther[End Date Calc],"&gt;="&amp;A288),0)))</f>
        <v>0</v>
      </c>
      <c r="K288" s="8">
        <f>IF(A288="","",IF(COUNTIF(TOther[Frequency],$K$1)=0,0,IF(A288=(A288-DAY(A288)+1+2*7-WEEKDAY(A288-DAY(A288)+8-4,1)),SUMIFS(TOther[Amount],TOther[Frequency],$K$1,TOther[Start Date],"&lt;="&amp;$A288,TOther[End Date Calc],"&gt;="&amp;A288),0)))</f>
        <v>0</v>
      </c>
      <c r="L288" s="8">
        <f>IF(A288="","",IF(COUNTIF(TOther[Frequency],$L$1)=0,0,IF(A288=(A288-DAY(A288)+1+3*7-WEEKDAY(A288-DAY(A288)+8-4,1)),SUMIFS(TOther[Amount],TOther[Frequency],$L$1,TOther[Start Date],"&lt;="&amp;$A288,TOther[End Date Calc],"&gt;="&amp;A288),0)))</f>
        <v>0</v>
      </c>
      <c r="M288" s="8">
        <f>IF(A288="","",IF(COUNTIF(TOther[Frequency],$M$1)=0,0,IF(A288=(A288-DAY(A288)+1+4*7-WEEKDAY(A288-DAY(A288)+8-4,1)),SUMIFS(TOther[Amount],TOther[Frequency],$M$1,TOther[Start Date],"&lt;="&amp;$A288,TOther[End Date Calc],"&gt;="&amp;A288),0)))</f>
        <v>0</v>
      </c>
      <c r="N288" s="8" cm="1">
        <f t="array" ref="N288">IF(A288="","",IF(COUNTIF(TOther[Frequency],$N$1)=0,0,SUMPRODUCT(--(IFERROR(MOD(A288-TOther[Start Date],28),1)=0),--(TOther[Frequency]=$N$1),--(TOther[Start Date]&lt;=A288),--(TOther[End Date Calc]&gt;=A288),TOther[Amount])))</f>
        <v>0</v>
      </c>
      <c r="O288" s="8" cm="1">
        <f t="array" ref="O288">IF(A288="","",IF(COUNTIF(TOther[Frequency],$O$1)=0,0,SUMPRODUCT(--(IFERROR(MOD(A288-TOther[Start Date],42),1)=0),--(TOther[Frequency]=$O$1),--(TOther[Start Date]&lt;=A288),--(TOther[End Date Calc]&gt;=A288),TOther[Amount])))</f>
        <v>0</v>
      </c>
      <c r="P288" s="8" cm="1">
        <f t="array" ref="P288">IF(A288="","",IF(COUNTIF(TOther[Frequency],$P$1)=0,0,SUMPRODUCT(--(IFERROR(MOD(A288-TOther[Start Date],56),1)=0),--(TOther[Frequency]=$P$1),--(TOther[Start Date]&lt;=A288),--(TOther[End Date Calc]&gt;=A288),TOther[Amount])))</f>
        <v>0</v>
      </c>
      <c r="Q288" s="8">
        <f>IF(A288="","",IF(COUNTIF(TOther[Frequency],$Q$1)=0,0,IF(B288="N",SUMIFS(TOther[Amount],TOther[Frequency],$Q$1,TOther[Start Date],"&lt;="&amp;$A288,TOther[End Date Calc],"&gt;="&amp;A288,TOther[Start Day],DAY(A288)),SUMIFS(TOther[Amount],TOther[Frequency],$Q$1,TOther[Start Date],"&lt;="&amp;$A288,TOther[End Date Calc],"&gt;="&amp;A288,TOther[Start Day],"&gt;="&amp;DAY(A288)))))</f>
        <v>0</v>
      </c>
      <c r="R288" s="8" cm="1">
        <f t="array" ref="R288">IF(A288="","",IF(COUNTIF(TOther[Frequency],R$1)=0,0,SUMPRODUCT(--(TOther[Frequency]=R$1),--(TOther[Start Date]&lt;=A288),--(TOther[End Date Calc]&gt;=A288),IF(B288="N",--(TOther[Start Day]=DAY(A288)),--(TOther[Start Day]&gt;=DAY(A288))),--(IFERROR(MOD(TOther[Start Month]-MONTH(A288)+2,2),1)=0),TOther[Amount])))</f>
        <v>0</v>
      </c>
      <c r="S288" s="8" cm="1">
        <f t="array" ref="S288">IF(A288="","",IF(COUNTIF(TOther[Frequency],S$1)=0,0,SUMPRODUCT(--(TOther[Frequency]=S$1),--(TOther[Start Date]&lt;=A288),--(TOther[End Date Calc]&gt;=A288),IF(B288="N",--(TOther[Start Day]=DAY(A288)),--(TOther[Start Day]&gt;=DAY(A288))),--(IFERROR(MOD(TOther[Start Month]-MONTH(A288)+3,3),1)=0),TOther[Amount])))</f>
        <v>0</v>
      </c>
      <c r="T288" s="8" cm="1">
        <f t="array" ref="T288">IF($A288="","",IF(COUNTIF(TOther[Frequency],T$1)=0,0,SUMPRODUCT(--(TOther[Frequency]=T$1),--(TOther[Start Date]&lt;=$A288),--(TOther[End Date Calc]&gt;=$A288),IF($B288="N",--(TOther[Start Day]=DAY($A288)),--(TOther[Start Day]&gt;=DAY($A288))),--(IFERROR(MOD(TOther[Start Month]-MONTH($A288)+4,4),1)=0),TOther[Amount])))</f>
        <v>0</v>
      </c>
      <c r="U288" s="8" cm="1">
        <f t="array" ref="U288">IF(A288="","",IF(COUNTIF(TOther[Frequency],$U$1)=0,0,SUMPRODUCT(--(TOther[Frequency]=$U$1),--(TOther[Start Date]&lt;=A288),--(TOther[End Date Calc]&gt;=A288),IF(B288="N",--(TOther[Start Day]=DAY(A288)),--(TOther[Start Day]&gt;=DAY(A288))),--(IFERROR(MOD(TOther[Start Month]-MONTH(A288)+6,6),1)=0),TOther[Amount])))</f>
        <v>0</v>
      </c>
      <c r="V288" s="8" cm="1">
        <f t="array" ref="V288">IF(A288="","",IF(COUNTIF(TOther[Frequency],$V$1)=0,0,SUMPRODUCT(--(TOther[Frequency]=$V$1),--(TOther[Start Date]&lt;=A288),--(TOther[End Date Calc]&gt;=A288),IF(B288="N",--(TOther[Start Day]=DAY(A288)),--(TOther[Start Day]&gt;=DAY(A288))),--(IFERROR(MOD(TOther[Start Month]-MONTH(A288)+12,12),1)=0),TOther[Amount])))</f>
        <v>0</v>
      </c>
      <c r="W288" s="8">
        <f>IF(A288="","",SUMIFS(TOther[Amount],TOther[Start Date],A288,TOther[Frequency],$W$1))</f>
        <v>0</v>
      </c>
      <c r="X288" s="9">
        <f t="shared" si="20"/>
        <v>0</v>
      </c>
      <c r="Y288" s="9">
        <f t="shared" si="24"/>
        <v>0</v>
      </c>
      <c r="Z288" s="8" cm="1">
        <f t="array" ref="Z288">IF(A288="","",IF(COUNTIF('2) Income'!$D$13:$D$32,"Weekly")=0,0,SUMPRODUCT(--(IFERROR(MOD(A288-'2) Income'!$F$13:$F$32,7),1)=0),--('2) Income'!$D$13:$D$32="Weekly"),--('2) Income'!$F$13:$F$32&lt;=A288),'2) Income'!$E$13:$E$32)))</f>
        <v>0</v>
      </c>
      <c r="AA288" s="8" cm="1">
        <f t="array" ref="AA288">IF(A288="","",IF(COUNTIF('2) Income'!$D$13:$D$32,"Every Other Week")=0,0,SUMPRODUCT(--(IFERROR(MOD(A288-'2) Income'!$F$13:$F$32,14),1)=0),--('2) Income'!$D$13:$D$32="Every Other Week"),--('2) Income'!$F$13:$F$32&lt;=A288),'2) Income'!$E$13:$E$32)))</f>
        <v>0</v>
      </c>
      <c r="AB288" s="8">
        <f>IF(A288="","",IF(COUNTIF('2) Income'!$D$13:$D$32,"1st and 15th")=0,0,IF(OR(DAY(A288)=1,DAY(A288)=15),SUMIFS('2) Income'!$E$13:$E$32,'2) Income'!$D$13:$D$32,"1st and 15th",'2) Income'!$F$13:$F$32,"&lt;="&amp;$A288),0)))</f>
        <v>0</v>
      </c>
      <c r="AC288" s="8">
        <f>IF(A288="","",IF(COUNTIF('2) Income'!$D$13:$D$32,"2nd Wednesday")=0,0,IF(A288=(A288-DAY(A288)+1+2*7-WEEKDAY(A288-DAY(A288)+8-4,1)),SUMIFS('2) Income'!$E$13:$E$32,'2) Income'!$D$13:$D$32,"2nd Wednesday",'2) Income'!$F$13:$F$32,"&lt;="&amp;$A288),0)))</f>
        <v>0</v>
      </c>
      <c r="AD288" s="8">
        <f>IF(A288="","",IF(COUNTIF('2) Income'!$D$13:$D$32,"3rd Wednesday")=0,0,IF(A288=(A288-DAY(A288)+1+3*7-WEEKDAY(A288-DAY(A288)+8-4,1)),SUMIFS('2) Income'!$E$13:$E$32,'2) Income'!$D$13:$D$32,"3rd Wednesday",'2) Income'!$F$13:$F$32,"&lt;="&amp;$A288),0)))</f>
        <v>0</v>
      </c>
      <c r="AE288" s="8">
        <f>IF(A288="","",IF(COUNTIF('2) Income'!$D$13:$D$32,"4th Wednesday")=0,0,IF(A288=(A288-DAY(A288)+1+4*7-WEEKDAY(A288-DAY(A288)+8-4,1)),SUMIFS('2) Income'!$E$13:$E$32,'2) Income'!$D$13:$D$32,"4th Wednesday",'2) Income'!$F$13:$F$32,"&lt;="&amp;$A288),0)))</f>
        <v>0</v>
      </c>
      <c r="AF288" s="8" cm="1">
        <f t="array" ref="AF288">IF(A288="","",IF(COUNTIF('2) Income'!$D$13:$D$32,"Every 4 Weeks")=0,0,SUMPRODUCT(--(IFERROR(MOD(A288-'2) Income'!$F$13:$F$32,28),1)=0),--('2) Income'!$D$13:$D$32="Every 4 Weeks"),--('2) Income'!$F$13:$F$32&lt;=A288),'2) Income'!$E$13:$E$32)))</f>
        <v>0</v>
      </c>
      <c r="AG288" s="8">
        <f>IF(A288="","",IF(COUNTIF('2) Income'!$D$13:$D$32,"Monthly")=0,0,IF(B288="N",SUMIFS('2) Income'!$E$13:$E$32,'2) Income'!$D$13:$D$32,"monthly",'2) Income'!$F$13:$F$32,"&lt;="&amp;$A288,'2) Income'!$I$13:$I$32,DAY(A288)),SUMIFS('2) Income'!$E$13:$E$32,'2) Income'!$D$13:$D$32,"monthly",'2) Income'!$F$13:$F$32,"&lt;="&amp;$A288,'2) Income'!$I$13:$I$32,"&gt;="&amp;DAY(A288)))))</f>
        <v>0</v>
      </c>
      <c r="AH288" s="8" cm="1">
        <f t="array" ref="AH288">IF(A288="","",IF(COUNTIF('2) Income'!$D$13:$D$32,"Yearly")=0,0,SUMPRODUCT(--('2) Income'!$D$13:$D$32="Yearly"),--('2) Income'!$F$13:$F$32&lt;=A288),IF(B288="N",--('2) Income'!$I$13:$I$32=DAY(A288)),--('2) Income'!$I$13:$I$32&gt;=DAY(A288))),--(IFERROR(MOD('2) Income'!$H$13:$H$32-MONTH(A288)+12,12),1)=0),'2) Income'!$E$13:$E$32)))</f>
        <v>0</v>
      </c>
      <c r="AI288" s="8">
        <f>IF(A288="","",IF(COUNTIF('2) Income'!$D$13:$D$32,"one-time")=0,0,SUMIFS('2) Income'!$E$13:$E$32,'2) Income'!$D$13:$D$32,"one-time",'2) Income'!$F$13:$F$32,"="&amp;$A288)))</f>
        <v>0</v>
      </c>
      <c r="AJ288" s="9">
        <f t="shared" si="21"/>
        <v>0</v>
      </c>
    </row>
    <row r="289" spans="1:36">
      <c r="A289" s="7">
        <f>IF(A288="","",IF(A288+1&lt;='1) Period'!$E$21,A288+1,""))</f>
        <v>45761</v>
      </c>
      <c r="B289" s="7" t="str">
        <f t="shared" si="22"/>
        <v>N</v>
      </c>
      <c r="C289" t="str">
        <f t="shared" si="23"/>
        <v>F</v>
      </c>
      <c r="D289" s="8">
        <f>IF(A289="","",IF(TEXT(A289,"dddd")='4) Happy Money'!$E$23,WAllowance,0))</f>
        <v>400</v>
      </c>
      <c r="E289" s="8">
        <f>IF(A289="","",IF(B289="N",SUMIF(TMonthly[Day of the Month],DAY(A289),TMonthly[Amount]),SUMIF(TMonthly[Day of the Month],"&gt;="&amp;DAY(A289),TMonthly[Amount])))</f>
        <v>0</v>
      </c>
      <c r="F289" s="8" cm="1">
        <f t="array" ref="F289">IF(A289="","",SUMPRODUCT(--(TYearly[Due Date]&lt;=A289),IF(B289="N",--(TYearly[Day]=DAY(A289)),--(TYearly[Day]&gt;=DAY(A289))),--(IFERROR(MOD(TYearly[Month]-MONTH(A289)+12,12),1)=0),TYearly[Amount]))</f>
        <v>0</v>
      </c>
      <c r="G289" s="8">
        <f>IF(A289="","",SUMIF(TOneTime[Due Date],A289,TOneTime[Amount]))</f>
        <v>0</v>
      </c>
      <c r="H289" s="8" cm="1">
        <f t="array" ref="H289">IF(A289="","",IF(COUNTIF(TOther[Frequency],$H$1)=0,0,SUMPRODUCT(--(IFERROR(MOD(A289-TOther[Start Date],7),1)=0),--(TOther[Frequency]=$H$1),--(TOther[Start Date]&lt;=A289),--(TOther[End Date Calc]&gt;=A289),TOther[Amount])))</f>
        <v>0</v>
      </c>
      <c r="I289" s="8" cm="1">
        <f t="array" ref="I289">IF(A289="","",IF(COUNTIF(TOther[Frequency],$I$1)=0,0,SUMPRODUCT(--(IFERROR(MOD(A289-TOther[Start Date],14),1)=0),--(TOther[Frequency]=$I$1),--(TOther[Start Date]&lt;=A289),--(TOther[End Date Calc]&gt;=A289),TOther[Amount])))</f>
        <v>230</v>
      </c>
      <c r="J289" s="8">
        <f>IF(A289="","",IF(COUNTIF(TOther[Frequency],$J$1)=0,0,IF(OR(DAY(A289)=1,DAY(A289)=15),SUMIFS(TOther[Amount],TOther[Frequency],$J$1,TOther[Start Date],"&lt;="&amp;$A289,TOther[End Date Calc],"&gt;="&amp;A289),0)))</f>
        <v>0</v>
      </c>
      <c r="K289" s="8">
        <f>IF(A289="","",IF(COUNTIF(TOther[Frequency],$K$1)=0,0,IF(A289=(A289-DAY(A289)+1+2*7-WEEKDAY(A289-DAY(A289)+8-4,1)),SUMIFS(TOther[Amount],TOther[Frequency],$K$1,TOther[Start Date],"&lt;="&amp;$A289,TOther[End Date Calc],"&gt;="&amp;A289),0)))</f>
        <v>0</v>
      </c>
      <c r="L289" s="8">
        <f>IF(A289="","",IF(COUNTIF(TOther[Frequency],$L$1)=0,0,IF(A289=(A289-DAY(A289)+1+3*7-WEEKDAY(A289-DAY(A289)+8-4,1)),SUMIFS(TOther[Amount],TOther[Frequency],$L$1,TOther[Start Date],"&lt;="&amp;$A289,TOther[End Date Calc],"&gt;="&amp;A289),0)))</f>
        <v>0</v>
      </c>
      <c r="M289" s="8">
        <f>IF(A289="","",IF(COUNTIF(TOther[Frequency],$M$1)=0,0,IF(A289=(A289-DAY(A289)+1+4*7-WEEKDAY(A289-DAY(A289)+8-4,1)),SUMIFS(TOther[Amount],TOther[Frequency],$M$1,TOther[Start Date],"&lt;="&amp;$A289,TOther[End Date Calc],"&gt;="&amp;A289),0)))</f>
        <v>0</v>
      </c>
      <c r="N289" s="8" cm="1">
        <f t="array" ref="N289">IF(A289="","",IF(COUNTIF(TOther[Frequency],$N$1)=0,0,SUMPRODUCT(--(IFERROR(MOD(A289-TOther[Start Date],28),1)=0),--(TOther[Frequency]=$N$1),--(TOther[Start Date]&lt;=A289),--(TOther[End Date Calc]&gt;=A289),TOther[Amount])))</f>
        <v>0</v>
      </c>
      <c r="O289" s="8" cm="1">
        <f t="array" ref="O289">IF(A289="","",IF(COUNTIF(TOther[Frequency],$O$1)=0,0,SUMPRODUCT(--(IFERROR(MOD(A289-TOther[Start Date],42),1)=0),--(TOther[Frequency]=$O$1),--(TOther[Start Date]&lt;=A289),--(TOther[End Date Calc]&gt;=A289),TOther[Amount])))</f>
        <v>0</v>
      </c>
      <c r="P289" s="8" cm="1">
        <f t="array" ref="P289">IF(A289="","",IF(COUNTIF(TOther[Frequency],$P$1)=0,0,SUMPRODUCT(--(IFERROR(MOD(A289-TOther[Start Date],56),1)=0),--(TOther[Frequency]=$P$1),--(TOther[Start Date]&lt;=A289),--(TOther[End Date Calc]&gt;=A289),TOther[Amount])))</f>
        <v>0</v>
      </c>
      <c r="Q289" s="8">
        <f>IF(A289="","",IF(COUNTIF(TOther[Frequency],$Q$1)=0,0,IF(B289="N",SUMIFS(TOther[Amount],TOther[Frequency],$Q$1,TOther[Start Date],"&lt;="&amp;$A289,TOther[End Date Calc],"&gt;="&amp;A289,TOther[Start Day],DAY(A289)),SUMIFS(TOther[Amount],TOther[Frequency],$Q$1,TOther[Start Date],"&lt;="&amp;$A289,TOther[End Date Calc],"&gt;="&amp;A289,TOther[Start Day],"&gt;="&amp;DAY(A289)))))</f>
        <v>0</v>
      </c>
      <c r="R289" s="8" cm="1">
        <f t="array" ref="R289">IF(A289="","",IF(COUNTIF(TOther[Frequency],R$1)=0,0,SUMPRODUCT(--(TOther[Frequency]=R$1),--(TOther[Start Date]&lt;=A289),--(TOther[End Date Calc]&gt;=A289),IF(B289="N",--(TOther[Start Day]=DAY(A289)),--(TOther[Start Day]&gt;=DAY(A289))),--(IFERROR(MOD(TOther[Start Month]-MONTH(A289)+2,2),1)=0),TOther[Amount])))</f>
        <v>0</v>
      </c>
      <c r="S289" s="8" cm="1">
        <f t="array" ref="S289">IF(A289="","",IF(COUNTIF(TOther[Frequency],S$1)=0,0,SUMPRODUCT(--(TOther[Frequency]=S$1),--(TOther[Start Date]&lt;=A289),--(TOther[End Date Calc]&gt;=A289),IF(B289="N",--(TOther[Start Day]=DAY(A289)),--(TOther[Start Day]&gt;=DAY(A289))),--(IFERROR(MOD(TOther[Start Month]-MONTH(A289)+3,3),1)=0),TOther[Amount])))</f>
        <v>0</v>
      </c>
      <c r="T289" s="8" cm="1">
        <f t="array" ref="T289">IF($A289="","",IF(COUNTIF(TOther[Frequency],T$1)=0,0,SUMPRODUCT(--(TOther[Frequency]=T$1),--(TOther[Start Date]&lt;=$A289),--(TOther[End Date Calc]&gt;=$A289),IF($B289="N",--(TOther[Start Day]=DAY($A289)),--(TOther[Start Day]&gt;=DAY($A289))),--(IFERROR(MOD(TOther[Start Month]-MONTH($A289)+4,4),1)=0),TOther[Amount])))</f>
        <v>0</v>
      </c>
      <c r="U289" s="8" cm="1">
        <f t="array" ref="U289">IF(A289="","",IF(COUNTIF(TOther[Frequency],$U$1)=0,0,SUMPRODUCT(--(TOther[Frequency]=$U$1),--(TOther[Start Date]&lt;=A289),--(TOther[End Date Calc]&gt;=A289),IF(B289="N",--(TOther[Start Day]=DAY(A289)),--(TOther[Start Day]&gt;=DAY(A289))),--(IFERROR(MOD(TOther[Start Month]-MONTH(A289)+6,6),1)=0),TOther[Amount])))</f>
        <v>0</v>
      </c>
      <c r="V289" s="8" cm="1">
        <f t="array" ref="V289">IF(A289="","",IF(COUNTIF(TOther[Frequency],$V$1)=0,0,SUMPRODUCT(--(TOther[Frequency]=$V$1),--(TOther[Start Date]&lt;=A289),--(TOther[End Date Calc]&gt;=A289),IF(B289="N",--(TOther[Start Day]=DAY(A289)),--(TOther[Start Day]&gt;=DAY(A289))),--(IFERROR(MOD(TOther[Start Month]-MONTH(A289)+12,12),1)=0),TOther[Amount])))</f>
        <v>0</v>
      </c>
      <c r="W289" s="8">
        <f>IF(A289="","",SUMIFS(TOther[Amount],TOther[Start Date],A289,TOther[Frequency],$W$1))</f>
        <v>0</v>
      </c>
      <c r="X289" s="9">
        <f t="shared" si="20"/>
        <v>230</v>
      </c>
      <c r="Y289" s="9">
        <f t="shared" si="24"/>
        <v>230</v>
      </c>
      <c r="Z289" s="8" cm="1">
        <f t="array" ref="Z289">IF(A289="","",IF(COUNTIF('2) Income'!$D$13:$D$32,"Weekly")=0,0,SUMPRODUCT(--(IFERROR(MOD(A289-'2) Income'!$F$13:$F$32,7),1)=0),--('2) Income'!$D$13:$D$32="Weekly"),--('2) Income'!$F$13:$F$32&lt;=A289),'2) Income'!$E$13:$E$32)))</f>
        <v>0</v>
      </c>
      <c r="AA289" s="8" cm="1">
        <f t="array" ref="AA289">IF(A289="","",IF(COUNTIF('2) Income'!$D$13:$D$32,"Every Other Week")=0,0,SUMPRODUCT(--(IFERROR(MOD(A289-'2) Income'!$F$13:$F$32,14),1)=0),--('2) Income'!$D$13:$D$32="Every Other Week"),--('2) Income'!$F$13:$F$32&lt;=A289),'2) Income'!$E$13:$E$32)))</f>
        <v>0</v>
      </c>
      <c r="AB289" s="8">
        <f>IF(A289="","",IF(COUNTIF('2) Income'!$D$13:$D$32,"1st and 15th")=0,0,IF(OR(DAY(A289)=1,DAY(A289)=15),SUMIFS('2) Income'!$E$13:$E$32,'2) Income'!$D$13:$D$32,"1st and 15th",'2) Income'!$F$13:$F$32,"&lt;="&amp;$A289),0)))</f>
        <v>0</v>
      </c>
      <c r="AC289" s="8">
        <f>IF(A289="","",IF(COUNTIF('2) Income'!$D$13:$D$32,"2nd Wednesday")=0,0,IF(A289=(A289-DAY(A289)+1+2*7-WEEKDAY(A289-DAY(A289)+8-4,1)),SUMIFS('2) Income'!$E$13:$E$32,'2) Income'!$D$13:$D$32,"2nd Wednesday",'2) Income'!$F$13:$F$32,"&lt;="&amp;$A289),0)))</f>
        <v>0</v>
      </c>
      <c r="AD289" s="8">
        <f>IF(A289="","",IF(COUNTIF('2) Income'!$D$13:$D$32,"3rd Wednesday")=0,0,IF(A289=(A289-DAY(A289)+1+3*7-WEEKDAY(A289-DAY(A289)+8-4,1)),SUMIFS('2) Income'!$E$13:$E$32,'2) Income'!$D$13:$D$32,"3rd Wednesday",'2) Income'!$F$13:$F$32,"&lt;="&amp;$A289),0)))</f>
        <v>0</v>
      </c>
      <c r="AE289" s="8">
        <f>IF(A289="","",IF(COUNTIF('2) Income'!$D$13:$D$32,"4th Wednesday")=0,0,IF(A289=(A289-DAY(A289)+1+4*7-WEEKDAY(A289-DAY(A289)+8-4,1)),SUMIFS('2) Income'!$E$13:$E$32,'2) Income'!$D$13:$D$32,"4th Wednesday",'2) Income'!$F$13:$F$32,"&lt;="&amp;$A289),0)))</f>
        <v>0</v>
      </c>
      <c r="AF289" s="8" cm="1">
        <f t="array" ref="AF289">IF(A289="","",IF(COUNTIF('2) Income'!$D$13:$D$32,"Every 4 Weeks")=0,0,SUMPRODUCT(--(IFERROR(MOD(A289-'2) Income'!$F$13:$F$32,28),1)=0),--('2) Income'!$D$13:$D$32="Every 4 Weeks"),--('2) Income'!$F$13:$F$32&lt;=A289),'2) Income'!$E$13:$E$32)))</f>
        <v>0</v>
      </c>
      <c r="AG289" s="8">
        <f>IF(A289="","",IF(COUNTIF('2) Income'!$D$13:$D$32,"Monthly")=0,0,IF(B289="N",SUMIFS('2) Income'!$E$13:$E$32,'2) Income'!$D$13:$D$32,"monthly",'2) Income'!$F$13:$F$32,"&lt;="&amp;$A289,'2) Income'!$I$13:$I$32,DAY(A289)),SUMIFS('2) Income'!$E$13:$E$32,'2) Income'!$D$13:$D$32,"monthly",'2) Income'!$F$13:$F$32,"&lt;="&amp;$A289,'2) Income'!$I$13:$I$32,"&gt;="&amp;DAY(A289)))))</f>
        <v>0</v>
      </c>
      <c r="AH289" s="8" cm="1">
        <f t="array" ref="AH289">IF(A289="","",IF(COUNTIF('2) Income'!$D$13:$D$32,"Yearly")=0,0,SUMPRODUCT(--('2) Income'!$D$13:$D$32="Yearly"),--('2) Income'!$F$13:$F$32&lt;=A289),IF(B289="N",--('2) Income'!$I$13:$I$32=DAY(A289)),--('2) Income'!$I$13:$I$32&gt;=DAY(A289))),--(IFERROR(MOD('2) Income'!$H$13:$H$32-MONTH(A289)+12,12),1)=0),'2) Income'!$E$13:$E$32)))</f>
        <v>0</v>
      </c>
      <c r="AI289" s="8">
        <f>IF(A289="","",IF(COUNTIF('2) Income'!$D$13:$D$32,"one-time")=0,0,SUMIFS('2) Income'!$E$13:$E$32,'2) Income'!$D$13:$D$32,"one-time",'2) Income'!$F$13:$F$32,"="&amp;$A289)))</f>
        <v>0</v>
      </c>
      <c r="AJ289" s="9">
        <f t="shared" si="21"/>
        <v>0</v>
      </c>
    </row>
    <row r="290" spans="1:36">
      <c r="A290" s="7">
        <f>IF(A289="","",IF(A289+1&lt;='1) Period'!$E$21,A289+1,""))</f>
        <v>45762</v>
      </c>
      <c r="B290" s="7" t="str">
        <f t="shared" si="22"/>
        <v>N</v>
      </c>
      <c r="C290" t="str">
        <f t="shared" si="23"/>
        <v>F</v>
      </c>
      <c r="D290" s="8">
        <f>IF(A290="","",IF(TEXT(A290,"dddd")='4) Happy Money'!$E$23,WAllowance,0))</f>
        <v>0</v>
      </c>
      <c r="E290" s="8">
        <f>IF(A290="","",IF(B290="N",SUMIF(TMonthly[Day of the Month],DAY(A290),TMonthly[Amount]),SUMIF(TMonthly[Day of the Month],"&gt;="&amp;DAY(A290),TMonthly[Amount])))</f>
        <v>0</v>
      </c>
      <c r="F290" s="8" cm="1">
        <f t="array" ref="F290">IF(A290="","",SUMPRODUCT(--(TYearly[Due Date]&lt;=A290),IF(B290="N",--(TYearly[Day]=DAY(A290)),--(TYearly[Day]&gt;=DAY(A290))),--(IFERROR(MOD(TYearly[Month]-MONTH(A290)+12,12),1)=0),TYearly[Amount]))</f>
        <v>0</v>
      </c>
      <c r="G290" s="8">
        <f>IF(A290="","",SUMIF(TOneTime[Due Date],A290,TOneTime[Amount]))</f>
        <v>0</v>
      </c>
      <c r="H290" s="8" cm="1">
        <f t="array" ref="H290">IF(A290="","",IF(COUNTIF(TOther[Frequency],$H$1)=0,0,SUMPRODUCT(--(IFERROR(MOD(A290-TOther[Start Date],7),1)=0),--(TOther[Frequency]=$H$1),--(TOther[Start Date]&lt;=A290),--(TOther[End Date Calc]&gt;=A290),TOther[Amount])))</f>
        <v>0</v>
      </c>
      <c r="I290" s="8" cm="1">
        <f t="array" ref="I290">IF(A290="","",IF(COUNTIF(TOther[Frequency],$I$1)=0,0,SUMPRODUCT(--(IFERROR(MOD(A290-TOther[Start Date],14),1)=0),--(TOther[Frequency]=$I$1),--(TOther[Start Date]&lt;=A290),--(TOther[End Date Calc]&gt;=A290),TOther[Amount])))</f>
        <v>0</v>
      </c>
      <c r="J290" s="8">
        <f>IF(A290="","",IF(COUNTIF(TOther[Frequency],$J$1)=0,0,IF(OR(DAY(A290)=1,DAY(A290)=15),SUMIFS(TOther[Amount],TOther[Frequency],$J$1,TOther[Start Date],"&lt;="&amp;$A290,TOther[End Date Calc],"&gt;="&amp;A290),0)))</f>
        <v>0</v>
      </c>
      <c r="K290" s="8">
        <f>IF(A290="","",IF(COUNTIF(TOther[Frequency],$K$1)=0,0,IF(A290=(A290-DAY(A290)+1+2*7-WEEKDAY(A290-DAY(A290)+8-4,1)),SUMIFS(TOther[Amount],TOther[Frequency],$K$1,TOther[Start Date],"&lt;="&amp;$A290,TOther[End Date Calc],"&gt;="&amp;A290),0)))</f>
        <v>0</v>
      </c>
      <c r="L290" s="8">
        <f>IF(A290="","",IF(COUNTIF(TOther[Frequency],$L$1)=0,0,IF(A290=(A290-DAY(A290)+1+3*7-WEEKDAY(A290-DAY(A290)+8-4,1)),SUMIFS(TOther[Amount],TOther[Frequency],$L$1,TOther[Start Date],"&lt;="&amp;$A290,TOther[End Date Calc],"&gt;="&amp;A290),0)))</f>
        <v>0</v>
      </c>
      <c r="M290" s="8">
        <f>IF(A290="","",IF(COUNTIF(TOther[Frequency],$M$1)=0,0,IF(A290=(A290-DAY(A290)+1+4*7-WEEKDAY(A290-DAY(A290)+8-4,1)),SUMIFS(TOther[Amount],TOther[Frequency],$M$1,TOther[Start Date],"&lt;="&amp;$A290,TOther[End Date Calc],"&gt;="&amp;A290),0)))</f>
        <v>0</v>
      </c>
      <c r="N290" s="8" cm="1">
        <f t="array" ref="N290">IF(A290="","",IF(COUNTIF(TOther[Frequency],$N$1)=0,0,SUMPRODUCT(--(IFERROR(MOD(A290-TOther[Start Date],28),1)=0),--(TOther[Frequency]=$N$1),--(TOther[Start Date]&lt;=A290),--(TOther[End Date Calc]&gt;=A290),TOther[Amount])))</f>
        <v>0</v>
      </c>
      <c r="O290" s="8" cm="1">
        <f t="array" ref="O290">IF(A290="","",IF(COUNTIF(TOther[Frequency],$O$1)=0,0,SUMPRODUCT(--(IFERROR(MOD(A290-TOther[Start Date],42),1)=0),--(TOther[Frequency]=$O$1),--(TOther[Start Date]&lt;=A290),--(TOther[End Date Calc]&gt;=A290),TOther[Amount])))</f>
        <v>0</v>
      </c>
      <c r="P290" s="8" cm="1">
        <f t="array" ref="P290">IF(A290="","",IF(COUNTIF(TOther[Frequency],$P$1)=0,0,SUMPRODUCT(--(IFERROR(MOD(A290-TOther[Start Date],56),1)=0),--(TOther[Frequency]=$P$1),--(TOther[Start Date]&lt;=A290),--(TOther[End Date Calc]&gt;=A290),TOther[Amount])))</f>
        <v>0</v>
      </c>
      <c r="Q290" s="8">
        <f>IF(A290="","",IF(COUNTIF(TOther[Frequency],$Q$1)=0,0,IF(B290="N",SUMIFS(TOther[Amount],TOther[Frequency],$Q$1,TOther[Start Date],"&lt;="&amp;$A290,TOther[End Date Calc],"&gt;="&amp;A290,TOther[Start Day],DAY(A290)),SUMIFS(TOther[Amount],TOther[Frequency],$Q$1,TOther[Start Date],"&lt;="&amp;$A290,TOther[End Date Calc],"&gt;="&amp;A290,TOther[Start Day],"&gt;="&amp;DAY(A290)))))</f>
        <v>0</v>
      </c>
      <c r="R290" s="8" cm="1">
        <f t="array" ref="R290">IF(A290="","",IF(COUNTIF(TOther[Frequency],R$1)=0,0,SUMPRODUCT(--(TOther[Frequency]=R$1),--(TOther[Start Date]&lt;=A290),--(TOther[End Date Calc]&gt;=A290),IF(B290="N",--(TOther[Start Day]=DAY(A290)),--(TOther[Start Day]&gt;=DAY(A290))),--(IFERROR(MOD(TOther[Start Month]-MONTH(A290)+2,2),1)=0),TOther[Amount])))</f>
        <v>0</v>
      </c>
      <c r="S290" s="8" cm="1">
        <f t="array" ref="S290">IF(A290="","",IF(COUNTIF(TOther[Frequency],S$1)=0,0,SUMPRODUCT(--(TOther[Frequency]=S$1),--(TOther[Start Date]&lt;=A290),--(TOther[End Date Calc]&gt;=A290),IF(B290="N",--(TOther[Start Day]=DAY(A290)),--(TOther[Start Day]&gt;=DAY(A290))),--(IFERROR(MOD(TOther[Start Month]-MONTH(A290)+3,3),1)=0),TOther[Amount])))</f>
        <v>0</v>
      </c>
      <c r="T290" s="8" cm="1">
        <f t="array" ref="T290">IF($A290="","",IF(COUNTIF(TOther[Frequency],T$1)=0,0,SUMPRODUCT(--(TOther[Frequency]=T$1),--(TOther[Start Date]&lt;=$A290),--(TOther[End Date Calc]&gt;=$A290),IF($B290="N",--(TOther[Start Day]=DAY($A290)),--(TOther[Start Day]&gt;=DAY($A290))),--(IFERROR(MOD(TOther[Start Month]-MONTH($A290)+4,4),1)=0),TOther[Amount])))</f>
        <v>0</v>
      </c>
      <c r="U290" s="8" cm="1">
        <f t="array" ref="U290">IF(A290="","",IF(COUNTIF(TOther[Frequency],$U$1)=0,0,SUMPRODUCT(--(TOther[Frequency]=$U$1),--(TOther[Start Date]&lt;=A290),--(TOther[End Date Calc]&gt;=A290),IF(B290="N",--(TOther[Start Day]=DAY(A290)),--(TOther[Start Day]&gt;=DAY(A290))),--(IFERROR(MOD(TOther[Start Month]-MONTH(A290)+6,6),1)=0),TOther[Amount])))</f>
        <v>0</v>
      </c>
      <c r="V290" s="8" cm="1">
        <f t="array" ref="V290">IF(A290="","",IF(COUNTIF(TOther[Frequency],$V$1)=0,0,SUMPRODUCT(--(TOther[Frequency]=$V$1),--(TOther[Start Date]&lt;=A290),--(TOther[End Date Calc]&gt;=A290),IF(B290="N",--(TOther[Start Day]=DAY(A290)),--(TOther[Start Day]&gt;=DAY(A290))),--(IFERROR(MOD(TOther[Start Month]-MONTH(A290)+12,12),1)=0),TOther[Amount])))</f>
        <v>0</v>
      </c>
      <c r="W290" s="8">
        <f>IF(A290="","",SUMIFS(TOther[Amount],TOther[Start Date],A290,TOther[Frequency],$W$1))</f>
        <v>0</v>
      </c>
      <c r="X290" s="9">
        <f t="shared" si="20"/>
        <v>0</v>
      </c>
      <c r="Y290" s="9">
        <f t="shared" si="24"/>
        <v>0</v>
      </c>
      <c r="Z290" s="8" cm="1">
        <f t="array" ref="Z290">IF(A290="","",IF(COUNTIF('2) Income'!$D$13:$D$32,"Weekly")=0,0,SUMPRODUCT(--(IFERROR(MOD(A290-'2) Income'!$F$13:$F$32,7),1)=0),--('2) Income'!$D$13:$D$32="Weekly"),--('2) Income'!$F$13:$F$32&lt;=A290),'2) Income'!$E$13:$E$32)))</f>
        <v>0</v>
      </c>
      <c r="AA290" s="8" cm="1">
        <f t="array" ref="AA290">IF(A290="","",IF(COUNTIF('2) Income'!$D$13:$D$32,"Every Other Week")=0,0,SUMPRODUCT(--(IFERROR(MOD(A290-'2) Income'!$F$13:$F$32,14),1)=0),--('2) Income'!$D$13:$D$32="Every Other Week"),--('2) Income'!$F$13:$F$32&lt;=A290),'2) Income'!$E$13:$E$32)))</f>
        <v>0</v>
      </c>
      <c r="AB290" s="8">
        <f>IF(A290="","",IF(COUNTIF('2) Income'!$D$13:$D$32,"1st and 15th")=0,0,IF(OR(DAY(A290)=1,DAY(A290)=15),SUMIFS('2) Income'!$E$13:$E$32,'2) Income'!$D$13:$D$32,"1st and 15th",'2) Income'!$F$13:$F$32,"&lt;="&amp;$A290),0)))</f>
        <v>0</v>
      </c>
      <c r="AC290" s="8">
        <f>IF(A290="","",IF(COUNTIF('2) Income'!$D$13:$D$32,"2nd Wednesday")=0,0,IF(A290=(A290-DAY(A290)+1+2*7-WEEKDAY(A290-DAY(A290)+8-4,1)),SUMIFS('2) Income'!$E$13:$E$32,'2) Income'!$D$13:$D$32,"2nd Wednesday",'2) Income'!$F$13:$F$32,"&lt;="&amp;$A290),0)))</f>
        <v>0</v>
      </c>
      <c r="AD290" s="8">
        <f>IF(A290="","",IF(COUNTIF('2) Income'!$D$13:$D$32,"3rd Wednesday")=0,0,IF(A290=(A290-DAY(A290)+1+3*7-WEEKDAY(A290-DAY(A290)+8-4,1)),SUMIFS('2) Income'!$E$13:$E$32,'2) Income'!$D$13:$D$32,"3rd Wednesday",'2) Income'!$F$13:$F$32,"&lt;="&amp;$A290),0)))</f>
        <v>0</v>
      </c>
      <c r="AE290" s="8">
        <f>IF(A290="","",IF(COUNTIF('2) Income'!$D$13:$D$32,"4th Wednesday")=0,0,IF(A290=(A290-DAY(A290)+1+4*7-WEEKDAY(A290-DAY(A290)+8-4,1)),SUMIFS('2) Income'!$E$13:$E$32,'2) Income'!$D$13:$D$32,"4th Wednesday",'2) Income'!$F$13:$F$32,"&lt;="&amp;$A290),0)))</f>
        <v>0</v>
      </c>
      <c r="AF290" s="8" cm="1">
        <f t="array" ref="AF290">IF(A290="","",IF(COUNTIF('2) Income'!$D$13:$D$32,"Every 4 Weeks")=0,0,SUMPRODUCT(--(IFERROR(MOD(A290-'2) Income'!$F$13:$F$32,28),1)=0),--('2) Income'!$D$13:$D$32="Every 4 Weeks"),--('2) Income'!$F$13:$F$32&lt;=A290),'2) Income'!$E$13:$E$32)))</f>
        <v>0</v>
      </c>
      <c r="AG290" s="8">
        <f>IF(A290="","",IF(COUNTIF('2) Income'!$D$13:$D$32,"Monthly")=0,0,IF(B290="N",SUMIFS('2) Income'!$E$13:$E$32,'2) Income'!$D$13:$D$32,"monthly",'2) Income'!$F$13:$F$32,"&lt;="&amp;$A290,'2) Income'!$I$13:$I$32,DAY(A290)),SUMIFS('2) Income'!$E$13:$E$32,'2) Income'!$D$13:$D$32,"monthly",'2) Income'!$F$13:$F$32,"&lt;="&amp;$A290,'2) Income'!$I$13:$I$32,"&gt;="&amp;DAY(A290)))))</f>
        <v>0</v>
      </c>
      <c r="AH290" s="8" cm="1">
        <f t="array" ref="AH290">IF(A290="","",IF(COUNTIF('2) Income'!$D$13:$D$32,"Yearly")=0,0,SUMPRODUCT(--('2) Income'!$D$13:$D$32="Yearly"),--('2) Income'!$F$13:$F$32&lt;=A290),IF(B290="N",--('2) Income'!$I$13:$I$32=DAY(A290)),--('2) Income'!$I$13:$I$32&gt;=DAY(A290))),--(IFERROR(MOD('2) Income'!$H$13:$H$32-MONTH(A290)+12,12),1)=0),'2) Income'!$E$13:$E$32)))</f>
        <v>0</v>
      </c>
      <c r="AI290" s="8">
        <f>IF(A290="","",IF(COUNTIF('2) Income'!$D$13:$D$32,"one-time")=0,0,SUMIFS('2) Income'!$E$13:$E$32,'2) Income'!$D$13:$D$32,"one-time",'2) Income'!$F$13:$F$32,"="&amp;$A290)))</f>
        <v>0</v>
      </c>
      <c r="AJ290" s="9">
        <f t="shared" si="21"/>
        <v>0</v>
      </c>
    </row>
    <row r="291" spans="1:36">
      <c r="A291" s="7">
        <f>IF(A290="","",IF(A290+1&lt;='1) Period'!$E$21,A290+1,""))</f>
        <v>45763</v>
      </c>
      <c r="B291" s="7" t="str">
        <f t="shared" si="22"/>
        <v>N</v>
      </c>
      <c r="C291" t="str">
        <f t="shared" si="23"/>
        <v>F</v>
      </c>
      <c r="D291" s="8">
        <f>IF(A291="","",IF(TEXT(A291,"dddd")='4) Happy Money'!$E$23,WAllowance,0))</f>
        <v>0</v>
      </c>
      <c r="E291" s="8">
        <f>IF(A291="","",IF(B291="N",SUMIF(TMonthly[Day of the Month],DAY(A291),TMonthly[Amount]),SUMIF(TMonthly[Day of the Month],"&gt;="&amp;DAY(A291),TMonthly[Amount])))</f>
        <v>0</v>
      </c>
      <c r="F291" s="8" cm="1">
        <f t="array" ref="F291">IF(A291="","",SUMPRODUCT(--(TYearly[Due Date]&lt;=A291),IF(B291="N",--(TYearly[Day]=DAY(A291)),--(TYearly[Day]&gt;=DAY(A291))),--(IFERROR(MOD(TYearly[Month]-MONTH(A291)+12,12),1)=0),TYearly[Amount]))</f>
        <v>0</v>
      </c>
      <c r="G291" s="8">
        <f>IF(A291="","",SUMIF(TOneTime[Due Date],A291,TOneTime[Amount]))</f>
        <v>0</v>
      </c>
      <c r="H291" s="8" cm="1">
        <f t="array" ref="H291">IF(A291="","",IF(COUNTIF(TOther[Frequency],$H$1)=0,0,SUMPRODUCT(--(IFERROR(MOD(A291-TOther[Start Date],7),1)=0),--(TOther[Frequency]=$H$1),--(TOther[Start Date]&lt;=A291),--(TOther[End Date Calc]&gt;=A291),TOther[Amount])))</f>
        <v>0</v>
      </c>
      <c r="I291" s="8" cm="1">
        <f t="array" ref="I291">IF(A291="","",IF(COUNTIF(TOther[Frequency],$I$1)=0,0,SUMPRODUCT(--(IFERROR(MOD(A291-TOther[Start Date],14),1)=0),--(TOther[Frequency]=$I$1),--(TOther[Start Date]&lt;=A291),--(TOther[End Date Calc]&gt;=A291),TOther[Amount])))</f>
        <v>0</v>
      </c>
      <c r="J291" s="8">
        <f>IF(A291="","",IF(COUNTIF(TOther[Frequency],$J$1)=0,0,IF(OR(DAY(A291)=1,DAY(A291)=15),SUMIFS(TOther[Amount],TOther[Frequency],$J$1,TOther[Start Date],"&lt;="&amp;$A291,TOther[End Date Calc],"&gt;="&amp;A291),0)))</f>
        <v>0</v>
      </c>
      <c r="K291" s="8">
        <f>IF(A291="","",IF(COUNTIF(TOther[Frequency],$K$1)=0,0,IF(A291=(A291-DAY(A291)+1+2*7-WEEKDAY(A291-DAY(A291)+8-4,1)),SUMIFS(TOther[Amount],TOther[Frequency],$K$1,TOther[Start Date],"&lt;="&amp;$A291,TOther[End Date Calc],"&gt;="&amp;A291),0)))</f>
        <v>0</v>
      </c>
      <c r="L291" s="8">
        <f>IF(A291="","",IF(COUNTIF(TOther[Frequency],$L$1)=0,0,IF(A291=(A291-DAY(A291)+1+3*7-WEEKDAY(A291-DAY(A291)+8-4,1)),SUMIFS(TOther[Amount],TOther[Frequency],$L$1,TOther[Start Date],"&lt;="&amp;$A291,TOther[End Date Calc],"&gt;="&amp;A291),0)))</f>
        <v>0</v>
      </c>
      <c r="M291" s="8">
        <f>IF(A291="","",IF(COUNTIF(TOther[Frequency],$M$1)=0,0,IF(A291=(A291-DAY(A291)+1+4*7-WEEKDAY(A291-DAY(A291)+8-4,1)),SUMIFS(TOther[Amount],TOther[Frequency],$M$1,TOther[Start Date],"&lt;="&amp;$A291,TOther[End Date Calc],"&gt;="&amp;A291),0)))</f>
        <v>0</v>
      </c>
      <c r="N291" s="8" cm="1">
        <f t="array" ref="N291">IF(A291="","",IF(COUNTIF(TOther[Frequency],$N$1)=0,0,SUMPRODUCT(--(IFERROR(MOD(A291-TOther[Start Date],28),1)=0),--(TOther[Frequency]=$N$1),--(TOther[Start Date]&lt;=A291),--(TOther[End Date Calc]&gt;=A291),TOther[Amount])))</f>
        <v>0</v>
      </c>
      <c r="O291" s="8" cm="1">
        <f t="array" ref="O291">IF(A291="","",IF(COUNTIF(TOther[Frequency],$O$1)=0,0,SUMPRODUCT(--(IFERROR(MOD(A291-TOther[Start Date],42),1)=0),--(TOther[Frequency]=$O$1),--(TOther[Start Date]&lt;=A291),--(TOther[End Date Calc]&gt;=A291),TOther[Amount])))</f>
        <v>0</v>
      </c>
      <c r="P291" s="8" cm="1">
        <f t="array" ref="P291">IF(A291="","",IF(COUNTIF(TOther[Frequency],$P$1)=0,0,SUMPRODUCT(--(IFERROR(MOD(A291-TOther[Start Date],56),1)=0),--(TOther[Frequency]=$P$1),--(TOther[Start Date]&lt;=A291),--(TOther[End Date Calc]&gt;=A291),TOther[Amount])))</f>
        <v>0</v>
      </c>
      <c r="Q291" s="8">
        <f>IF(A291="","",IF(COUNTIF(TOther[Frequency],$Q$1)=0,0,IF(B291="N",SUMIFS(TOther[Amount],TOther[Frequency],$Q$1,TOther[Start Date],"&lt;="&amp;$A291,TOther[End Date Calc],"&gt;="&amp;A291,TOther[Start Day],DAY(A291)),SUMIFS(TOther[Amount],TOther[Frequency],$Q$1,TOther[Start Date],"&lt;="&amp;$A291,TOther[End Date Calc],"&gt;="&amp;A291,TOther[Start Day],"&gt;="&amp;DAY(A291)))))</f>
        <v>0</v>
      </c>
      <c r="R291" s="8" cm="1">
        <f t="array" ref="R291">IF(A291="","",IF(COUNTIF(TOther[Frequency],R$1)=0,0,SUMPRODUCT(--(TOther[Frequency]=R$1),--(TOther[Start Date]&lt;=A291),--(TOther[End Date Calc]&gt;=A291),IF(B291="N",--(TOther[Start Day]=DAY(A291)),--(TOther[Start Day]&gt;=DAY(A291))),--(IFERROR(MOD(TOther[Start Month]-MONTH(A291)+2,2),1)=0),TOther[Amount])))</f>
        <v>0</v>
      </c>
      <c r="S291" s="8" cm="1">
        <f t="array" ref="S291">IF(A291="","",IF(COUNTIF(TOther[Frequency],S$1)=0,0,SUMPRODUCT(--(TOther[Frequency]=S$1),--(TOther[Start Date]&lt;=A291),--(TOther[End Date Calc]&gt;=A291),IF(B291="N",--(TOther[Start Day]=DAY(A291)),--(TOther[Start Day]&gt;=DAY(A291))),--(IFERROR(MOD(TOther[Start Month]-MONTH(A291)+3,3),1)=0),TOther[Amount])))</f>
        <v>0</v>
      </c>
      <c r="T291" s="8" cm="1">
        <f t="array" ref="T291">IF($A291="","",IF(COUNTIF(TOther[Frequency],T$1)=0,0,SUMPRODUCT(--(TOther[Frequency]=T$1),--(TOther[Start Date]&lt;=$A291),--(TOther[End Date Calc]&gt;=$A291),IF($B291="N",--(TOther[Start Day]=DAY($A291)),--(TOther[Start Day]&gt;=DAY($A291))),--(IFERROR(MOD(TOther[Start Month]-MONTH($A291)+4,4),1)=0),TOther[Amount])))</f>
        <v>0</v>
      </c>
      <c r="U291" s="8" cm="1">
        <f t="array" ref="U291">IF(A291="","",IF(COUNTIF(TOther[Frequency],$U$1)=0,0,SUMPRODUCT(--(TOther[Frequency]=$U$1),--(TOther[Start Date]&lt;=A291),--(TOther[End Date Calc]&gt;=A291),IF(B291="N",--(TOther[Start Day]=DAY(A291)),--(TOther[Start Day]&gt;=DAY(A291))),--(IFERROR(MOD(TOther[Start Month]-MONTH(A291)+6,6),1)=0),TOther[Amount])))</f>
        <v>0</v>
      </c>
      <c r="V291" s="8" cm="1">
        <f t="array" ref="V291">IF(A291="","",IF(COUNTIF(TOther[Frequency],$V$1)=0,0,SUMPRODUCT(--(TOther[Frequency]=$V$1),--(TOther[Start Date]&lt;=A291),--(TOther[End Date Calc]&gt;=A291),IF(B291="N",--(TOther[Start Day]=DAY(A291)),--(TOther[Start Day]&gt;=DAY(A291))),--(IFERROR(MOD(TOther[Start Month]-MONTH(A291)+12,12),1)=0),TOther[Amount])))</f>
        <v>0</v>
      </c>
      <c r="W291" s="8">
        <f>IF(A291="","",SUMIFS(TOther[Amount],TOther[Start Date],A291,TOther[Frequency],$W$1))</f>
        <v>0</v>
      </c>
      <c r="X291" s="9">
        <f t="shared" si="20"/>
        <v>0</v>
      </c>
      <c r="Y291" s="9">
        <f t="shared" si="24"/>
        <v>0</v>
      </c>
      <c r="Z291" s="8" cm="1">
        <f t="array" ref="Z291">IF(A291="","",IF(COUNTIF('2) Income'!$D$13:$D$32,"Weekly")=0,0,SUMPRODUCT(--(IFERROR(MOD(A291-'2) Income'!$F$13:$F$32,7),1)=0),--('2) Income'!$D$13:$D$32="Weekly"),--('2) Income'!$F$13:$F$32&lt;=A291),'2) Income'!$E$13:$E$32)))</f>
        <v>0</v>
      </c>
      <c r="AA291" s="8" cm="1">
        <f t="array" ref="AA291">IF(A291="","",IF(COUNTIF('2) Income'!$D$13:$D$32,"Every Other Week")=0,0,SUMPRODUCT(--(IFERROR(MOD(A291-'2) Income'!$F$13:$F$32,14),1)=0),--('2) Income'!$D$13:$D$32="Every Other Week"),--('2) Income'!$F$13:$F$32&lt;=A291),'2) Income'!$E$13:$E$32)))</f>
        <v>0</v>
      </c>
      <c r="AB291" s="8">
        <f>IF(A291="","",IF(COUNTIF('2) Income'!$D$13:$D$32,"1st and 15th")=0,0,IF(OR(DAY(A291)=1,DAY(A291)=15),SUMIFS('2) Income'!$E$13:$E$32,'2) Income'!$D$13:$D$32,"1st and 15th",'2) Income'!$F$13:$F$32,"&lt;="&amp;$A291),0)))</f>
        <v>0</v>
      </c>
      <c r="AC291" s="8">
        <f>IF(A291="","",IF(COUNTIF('2) Income'!$D$13:$D$32,"2nd Wednesday")=0,0,IF(A291=(A291-DAY(A291)+1+2*7-WEEKDAY(A291-DAY(A291)+8-4,1)),SUMIFS('2) Income'!$E$13:$E$32,'2) Income'!$D$13:$D$32,"2nd Wednesday",'2) Income'!$F$13:$F$32,"&lt;="&amp;$A291),0)))</f>
        <v>0</v>
      </c>
      <c r="AD291" s="8">
        <f>IF(A291="","",IF(COUNTIF('2) Income'!$D$13:$D$32,"3rd Wednesday")=0,0,IF(A291=(A291-DAY(A291)+1+3*7-WEEKDAY(A291-DAY(A291)+8-4,1)),SUMIFS('2) Income'!$E$13:$E$32,'2) Income'!$D$13:$D$32,"3rd Wednesday",'2) Income'!$F$13:$F$32,"&lt;="&amp;$A291),0)))</f>
        <v>0</v>
      </c>
      <c r="AE291" s="8">
        <f>IF(A291="","",IF(COUNTIF('2) Income'!$D$13:$D$32,"4th Wednesday")=0,0,IF(A291=(A291-DAY(A291)+1+4*7-WEEKDAY(A291-DAY(A291)+8-4,1)),SUMIFS('2) Income'!$E$13:$E$32,'2) Income'!$D$13:$D$32,"4th Wednesday",'2) Income'!$F$13:$F$32,"&lt;="&amp;$A291),0)))</f>
        <v>0</v>
      </c>
      <c r="AF291" s="8" cm="1">
        <f t="array" ref="AF291">IF(A291="","",IF(COUNTIF('2) Income'!$D$13:$D$32,"Every 4 Weeks")=0,0,SUMPRODUCT(--(IFERROR(MOD(A291-'2) Income'!$F$13:$F$32,28),1)=0),--('2) Income'!$D$13:$D$32="Every 4 Weeks"),--('2) Income'!$F$13:$F$32&lt;=A291),'2) Income'!$E$13:$E$32)))</f>
        <v>0</v>
      </c>
      <c r="AG291" s="8">
        <f>IF(A291="","",IF(COUNTIF('2) Income'!$D$13:$D$32,"Monthly")=0,0,IF(B291="N",SUMIFS('2) Income'!$E$13:$E$32,'2) Income'!$D$13:$D$32,"monthly",'2) Income'!$F$13:$F$32,"&lt;="&amp;$A291,'2) Income'!$I$13:$I$32,DAY(A291)),SUMIFS('2) Income'!$E$13:$E$32,'2) Income'!$D$13:$D$32,"monthly",'2) Income'!$F$13:$F$32,"&lt;="&amp;$A291,'2) Income'!$I$13:$I$32,"&gt;="&amp;DAY(A291)))))</f>
        <v>0</v>
      </c>
      <c r="AH291" s="8" cm="1">
        <f t="array" ref="AH291">IF(A291="","",IF(COUNTIF('2) Income'!$D$13:$D$32,"Yearly")=0,0,SUMPRODUCT(--('2) Income'!$D$13:$D$32="Yearly"),--('2) Income'!$F$13:$F$32&lt;=A291),IF(B291="N",--('2) Income'!$I$13:$I$32=DAY(A291)),--('2) Income'!$I$13:$I$32&gt;=DAY(A291))),--(IFERROR(MOD('2) Income'!$H$13:$H$32-MONTH(A291)+12,12),1)=0),'2) Income'!$E$13:$E$32)))</f>
        <v>0</v>
      </c>
      <c r="AI291" s="8">
        <f>IF(A291="","",IF(COUNTIF('2) Income'!$D$13:$D$32,"one-time")=0,0,SUMIFS('2) Income'!$E$13:$E$32,'2) Income'!$D$13:$D$32,"one-time",'2) Income'!$F$13:$F$32,"="&amp;$A291)))</f>
        <v>0</v>
      </c>
      <c r="AJ291" s="9">
        <f t="shared" si="21"/>
        <v>0</v>
      </c>
    </row>
    <row r="292" spans="1:36">
      <c r="A292" s="7">
        <f>IF(A291="","",IF(A291+1&lt;='1) Period'!$E$21,A291+1,""))</f>
        <v>45764</v>
      </c>
      <c r="B292" s="7" t="str">
        <f t="shared" si="22"/>
        <v>N</v>
      </c>
      <c r="C292" t="str">
        <f t="shared" si="23"/>
        <v>F</v>
      </c>
      <c r="D292" s="8">
        <f>IF(A292="","",IF(TEXT(A292,"dddd")='4) Happy Money'!$E$23,WAllowance,0))</f>
        <v>0</v>
      </c>
      <c r="E292" s="8">
        <f>IF(A292="","",IF(B292="N",SUMIF(TMonthly[Day of the Month],DAY(A292),TMonthly[Amount]),SUMIF(TMonthly[Day of the Month],"&gt;="&amp;DAY(A292),TMonthly[Amount])))</f>
        <v>0</v>
      </c>
      <c r="F292" s="8" cm="1">
        <f t="array" ref="F292">IF(A292="","",SUMPRODUCT(--(TYearly[Due Date]&lt;=A292),IF(B292="N",--(TYearly[Day]=DAY(A292)),--(TYearly[Day]&gt;=DAY(A292))),--(IFERROR(MOD(TYearly[Month]-MONTH(A292)+12,12),1)=0),TYearly[Amount]))</f>
        <v>0</v>
      </c>
      <c r="G292" s="8">
        <f>IF(A292="","",SUMIF(TOneTime[Due Date],A292,TOneTime[Amount]))</f>
        <v>0</v>
      </c>
      <c r="H292" s="8" cm="1">
        <f t="array" ref="H292">IF(A292="","",IF(COUNTIF(TOther[Frequency],$H$1)=0,0,SUMPRODUCT(--(IFERROR(MOD(A292-TOther[Start Date],7),1)=0),--(TOther[Frequency]=$H$1),--(TOther[Start Date]&lt;=A292),--(TOther[End Date Calc]&gt;=A292),TOther[Amount])))</f>
        <v>0</v>
      </c>
      <c r="I292" s="8" cm="1">
        <f t="array" ref="I292">IF(A292="","",IF(COUNTIF(TOther[Frequency],$I$1)=0,0,SUMPRODUCT(--(IFERROR(MOD(A292-TOther[Start Date],14),1)=0),--(TOther[Frequency]=$I$1),--(TOther[Start Date]&lt;=A292),--(TOther[End Date Calc]&gt;=A292),TOther[Amount])))</f>
        <v>0</v>
      </c>
      <c r="J292" s="8">
        <f>IF(A292="","",IF(COUNTIF(TOther[Frequency],$J$1)=0,0,IF(OR(DAY(A292)=1,DAY(A292)=15),SUMIFS(TOther[Amount],TOther[Frequency],$J$1,TOther[Start Date],"&lt;="&amp;$A292,TOther[End Date Calc],"&gt;="&amp;A292),0)))</f>
        <v>0</v>
      </c>
      <c r="K292" s="8">
        <f>IF(A292="","",IF(COUNTIF(TOther[Frequency],$K$1)=0,0,IF(A292=(A292-DAY(A292)+1+2*7-WEEKDAY(A292-DAY(A292)+8-4,1)),SUMIFS(TOther[Amount],TOther[Frequency],$K$1,TOther[Start Date],"&lt;="&amp;$A292,TOther[End Date Calc],"&gt;="&amp;A292),0)))</f>
        <v>0</v>
      </c>
      <c r="L292" s="8">
        <f>IF(A292="","",IF(COUNTIF(TOther[Frequency],$L$1)=0,0,IF(A292=(A292-DAY(A292)+1+3*7-WEEKDAY(A292-DAY(A292)+8-4,1)),SUMIFS(TOther[Amount],TOther[Frequency],$L$1,TOther[Start Date],"&lt;="&amp;$A292,TOther[End Date Calc],"&gt;="&amp;A292),0)))</f>
        <v>0</v>
      </c>
      <c r="M292" s="8">
        <f>IF(A292="","",IF(COUNTIF(TOther[Frequency],$M$1)=0,0,IF(A292=(A292-DAY(A292)+1+4*7-WEEKDAY(A292-DAY(A292)+8-4,1)),SUMIFS(TOther[Amount],TOther[Frequency],$M$1,TOther[Start Date],"&lt;="&amp;$A292,TOther[End Date Calc],"&gt;="&amp;A292),0)))</f>
        <v>0</v>
      </c>
      <c r="N292" s="8" cm="1">
        <f t="array" ref="N292">IF(A292="","",IF(COUNTIF(TOther[Frequency],$N$1)=0,0,SUMPRODUCT(--(IFERROR(MOD(A292-TOther[Start Date],28),1)=0),--(TOther[Frequency]=$N$1),--(TOther[Start Date]&lt;=A292),--(TOther[End Date Calc]&gt;=A292),TOther[Amount])))</f>
        <v>0</v>
      </c>
      <c r="O292" s="8" cm="1">
        <f t="array" ref="O292">IF(A292="","",IF(COUNTIF(TOther[Frequency],$O$1)=0,0,SUMPRODUCT(--(IFERROR(MOD(A292-TOther[Start Date],42),1)=0),--(TOther[Frequency]=$O$1),--(TOther[Start Date]&lt;=A292),--(TOther[End Date Calc]&gt;=A292),TOther[Amount])))</f>
        <v>0</v>
      </c>
      <c r="P292" s="8" cm="1">
        <f t="array" ref="P292">IF(A292="","",IF(COUNTIF(TOther[Frequency],$P$1)=0,0,SUMPRODUCT(--(IFERROR(MOD(A292-TOther[Start Date],56),1)=0),--(TOther[Frequency]=$P$1),--(TOther[Start Date]&lt;=A292),--(TOther[End Date Calc]&gt;=A292),TOther[Amount])))</f>
        <v>0</v>
      </c>
      <c r="Q292" s="8">
        <f>IF(A292="","",IF(COUNTIF(TOther[Frequency],$Q$1)=0,0,IF(B292="N",SUMIFS(TOther[Amount],TOther[Frequency],$Q$1,TOther[Start Date],"&lt;="&amp;$A292,TOther[End Date Calc],"&gt;="&amp;A292,TOther[Start Day],DAY(A292)),SUMIFS(TOther[Amount],TOther[Frequency],$Q$1,TOther[Start Date],"&lt;="&amp;$A292,TOther[End Date Calc],"&gt;="&amp;A292,TOther[Start Day],"&gt;="&amp;DAY(A292)))))</f>
        <v>0</v>
      </c>
      <c r="R292" s="8" cm="1">
        <f t="array" ref="R292">IF(A292="","",IF(COUNTIF(TOther[Frequency],R$1)=0,0,SUMPRODUCT(--(TOther[Frequency]=R$1),--(TOther[Start Date]&lt;=A292),--(TOther[End Date Calc]&gt;=A292),IF(B292="N",--(TOther[Start Day]=DAY(A292)),--(TOther[Start Day]&gt;=DAY(A292))),--(IFERROR(MOD(TOther[Start Month]-MONTH(A292)+2,2),1)=0),TOther[Amount])))</f>
        <v>0</v>
      </c>
      <c r="S292" s="8" cm="1">
        <f t="array" ref="S292">IF(A292="","",IF(COUNTIF(TOther[Frequency],S$1)=0,0,SUMPRODUCT(--(TOther[Frequency]=S$1),--(TOther[Start Date]&lt;=A292),--(TOther[End Date Calc]&gt;=A292),IF(B292="N",--(TOther[Start Day]=DAY(A292)),--(TOther[Start Day]&gt;=DAY(A292))),--(IFERROR(MOD(TOther[Start Month]-MONTH(A292)+3,3),1)=0),TOther[Amount])))</f>
        <v>0</v>
      </c>
      <c r="T292" s="8" cm="1">
        <f t="array" ref="T292">IF($A292="","",IF(COUNTIF(TOther[Frequency],T$1)=0,0,SUMPRODUCT(--(TOther[Frequency]=T$1),--(TOther[Start Date]&lt;=$A292),--(TOther[End Date Calc]&gt;=$A292),IF($B292="N",--(TOther[Start Day]=DAY($A292)),--(TOther[Start Day]&gt;=DAY($A292))),--(IFERROR(MOD(TOther[Start Month]-MONTH($A292)+4,4),1)=0),TOther[Amount])))</f>
        <v>0</v>
      </c>
      <c r="U292" s="8" cm="1">
        <f t="array" ref="U292">IF(A292="","",IF(COUNTIF(TOther[Frequency],$U$1)=0,0,SUMPRODUCT(--(TOther[Frequency]=$U$1),--(TOther[Start Date]&lt;=A292),--(TOther[End Date Calc]&gt;=A292),IF(B292="N",--(TOther[Start Day]=DAY(A292)),--(TOther[Start Day]&gt;=DAY(A292))),--(IFERROR(MOD(TOther[Start Month]-MONTH(A292)+6,6),1)=0),TOther[Amount])))</f>
        <v>0</v>
      </c>
      <c r="V292" s="8" cm="1">
        <f t="array" ref="V292">IF(A292="","",IF(COUNTIF(TOther[Frequency],$V$1)=0,0,SUMPRODUCT(--(TOther[Frequency]=$V$1),--(TOther[Start Date]&lt;=A292),--(TOther[End Date Calc]&gt;=A292),IF(B292="N",--(TOther[Start Day]=DAY(A292)),--(TOther[Start Day]&gt;=DAY(A292))),--(IFERROR(MOD(TOther[Start Month]-MONTH(A292)+12,12),1)=0),TOther[Amount])))</f>
        <v>0</v>
      </c>
      <c r="W292" s="8">
        <f>IF(A292="","",SUMIFS(TOther[Amount],TOther[Start Date],A292,TOther[Frequency],$W$1))</f>
        <v>0</v>
      </c>
      <c r="X292" s="9">
        <f t="shared" si="20"/>
        <v>0</v>
      </c>
      <c r="Y292" s="9">
        <f t="shared" si="24"/>
        <v>0</v>
      </c>
      <c r="Z292" s="8" cm="1">
        <f t="array" ref="Z292">IF(A292="","",IF(COUNTIF('2) Income'!$D$13:$D$32,"Weekly")=0,0,SUMPRODUCT(--(IFERROR(MOD(A292-'2) Income'!$F$13:$F$32,7),1)=0),--('2) Income'!$D$13:$D$32="Weekly"),--('2) Income'!$F$13:$F$32&lt;=A292),'2) Income'!$E$13:$E$32)))</f>
        <v>0</v>
      </c>
      <c r="AA292" s="8" cm="1">
        <f t="array" ref="AA292">IF(A292="","",IF(COUNTIF('2) Income'!$D$13:$D$32,"Every Other Week")=0,0,SUMPRODUCT(--(IFERROR(MOD(A292-'2) Income'!$F$13:$F$32,14),1)=0),--('2) Income'!$D$13:$D$32="Every Other Week"),--('2) Income'!$F$13:$F$32&lt;=A292),'2) Income'!$E$13:$E$32)))</f>
        <v>0</v>
      </c>
      <c r="AB292" s="8">
        <f>IF(A292="","",IF(COUNTIF('2) Income'!$D$13:$D$32,"1st and 15th")=0,0,IF(OR(DAY(A292)=1,DAY(A292)=15),SUMIFS('2) Income'!$E$13:$E$32,'2) Income'!$D$13:$D$32,"1st and 15th",'2) Income'!$F$13:$F$32,"&lt;="&amp;$A292),0)))</f>
        <v>0</v>
      </c>
      <c r="AC292" s="8">
        <f>IF(A292="","",IF(COUNTIF('2) Income'!$D$13:$D$32,"2nd Wednesday")=0,0,IF(A292=(A292-DAY(A292)+1+2*7-WEEKDAY(A292-DAY(A292)+8-4,1)),SUMIFS('2) Income'!$E$13:$E$32,'2) Income'!$D$13:$D$32,"2nd Wednesday",'2) Income'!$F$13:$F$32,"&lt;="&amp;$A292),0)))</f>
        <v>0</v>
      </c>
      <c r="AD292" s="8">
        <f>IF(A292="","",IF(COUNTIF('2) Income'!$D$13:$D$32,"3rd Wednesday")=0,0,IF(A292=(A292-DAY(A292)+1+3*7-WEEKDAY(A292-DAY(A292)+8-4,1)),SUMIFS('2) Income'!$E$13:$E$32,'2) Income'!$D$13:$D$32,"3rd Wednesday",'2) Income'!$F$13:$F$32,"&lt;="&amp;$A292),0)))</f>
        <v>0</v>
      </c>
      <c r="AE292" s="8">
        <f>IF(A292="","",IF(COUNTIF('2) Income'!$D$13:$D$32,"4th Wednesday")=0,0,IF(A292=(A292-DAY(A292)+1+4*7-WEEKDAY(A292-DAY(A292)+8-4,1)),SUMIFS('2) Income'!$E$13:$E$32,'2) Income'!$D$13:$D$32,"4th Wednesday",'2) Income'!$F$13:$F$32,"&lt;="&amp;$A292),0)))</f>
        <v>0</v>
      </c>
      <c r="AF292" s="8" cm="1">
        <f t="array" ref="AF292">IF(A292="","",IF(COUNTIF('2) Income'!$D$13:$D$32,"Every 4 Weeks")=0,0,SUMPRODUCT(--(IFERROR(MOD(A292-'2) Income'!$F$13:$F$32,28),1)=0),--('2) Income'!$D$13:$D$32="Every 4 Weeks"),--('2) Income'!$F$13:$F$32&lt;=A292),'2) Income'!$E$13:$E$32)))</f>
        <v>0</v>
      </c>
      <c r="AG292" s="8">
        <f>IF(A292="","",IF(COUNTIF('2) Income'!$D$13:$D$32,"Monthly")=0,0,IF(B292="N",SUMIFS('2) Income'!$E$13:$E$32,'2) Income'!$D$13:$D$32,"monthly",'2) Income'!$F$13:$F$32,"&lt;="&amp;$A292,'2) Income'!$I$13:$I$32,DAY(A292)),SUMIFS('2) Income'!$E$13:$E$32,'2) Income'!$D$13:$D$32,"monthly",'2) Income'!$F$13:$F$32,"&lt;="&amp;$A292,'2) Income'!$I$13:$I$32,"&gt;="&amp;DAY(A292)))))</f>
        <v>0</v>
      </c>
      <c r="AH292" s="8" cm="1">
        <f t="array" ref="AH292">IF(A292="","",IF(COUNTIF('2) Income'!$D$13:$D$32,"Yearly")=0,0,SUMPRODUCT(--('2) Income'!$D$13:$D$32="Yearly"),--('2) Income'!$F$13:$F$32&lt;=A292),IF(B292="N",--('2) Income'!$I$13:$I$32=DAY(A292)),--('2) Income'!$I$13:$I$32&gt;=DAY(A292))),--(IFERROR(MOD('2) Income'!$H$13:$H$32-MONTH(A292)+12,12),1)=0),'2) Income'!$E$13:$E$32)))</f>
        <v>0</v>
      </c>
      <c r="AI292" s="8">
        <f>IF(A292="","",IF(COUNTIF('2) Income'!$D$13:$D$32,"one-time")=0,0,SUMIFS('2) Income'!$E$13:$E$32,'2) Income'!$D$13:$D$32,"one-time",'2) Income'!$F$13:$F$32,"="&amp;$A292)))</f>
        <v>0</v>
      </c>
      <c r="AJ292" s="9">
        <f t="shared" si="21"/>
        <v>0</v>
      </c>
    </row>
    <row r="293" spans="1:36">
      <c r="A293" s="7">
        <f>IF(A292="","",IF(A292+1&lt;='1) Period'!$E$21,A292+1,""))</f>
        <v>45765</v>
      </c>
      <c r="B293" s="7" t="str">
        <f t="shared" si="22"/>
        <v>N</v>
      </c>
      <c r="C293" t="str">
        <f t="shared" si="23"/>
        <v>F</v>
      </c>
      <c r="D293" s="8">
        <f>IF(A293="","",IF(TEXT(A293,"dddd")='4) Happy Money'!$E$23,WAllowance,0))</f>
        <v>0</v>
      </c>
      <c r="E293" s="8">
        <f>IF(A293="","",IF(B293="N",SUMIF(TMonthly[Day of the Month],DAY(A293),TMonthly[Amount]),SUMIF(TMonthly[Day of the Month],"&gt;="&amp;DAY(A293),TMonthly[Amount])))</f>
        <v>0</v>
      </c>
      <c r="F293" s="8" cm="1">
        <f t="array" ref="F293">IF(A293="","",SUMPRODUCT(--(TYearly[Due Date]&lt;=A293),IF(B293="N",--(TYearly[Day]=DAY(A293)),--(TYearly[Day]&gt;=DAY(A293))),--(IFERROR(MOD(TYearly[Month]-MONTH(A293)+12,12),1)=0),TYearly[Amount]))</f>
        <v>0</v>
      </c>
      <c r="G293" s="8">
        <f>IF(A293="","",SUMIF(TOneTime[Due Date],A293,TOneTime[Amount]))</f>
        <v>0</v>
      </c>
      <c r="H293" s="8" cm="1">
        <f t="array" ref="H293">IF(A293="","",IF(COUNTIF(TOther[Frequency],$H$1)=0,0,SUMPRODUCT(--(IFERROR(MOD(A293-TOther[Start Date],7),1)=0),--(TOther[Frequency]=$H$1),--(TOther[Start Date]&lt;=A293),--(TOther[End Date Calc]&gt;=A293),TOther[Amount])))</f>
        <v>0</v>
      </c>
      <c r="I293" s="8" cm="1">
        <f t="array" ref="I293">IF(A293="","",IF(COUNTIF(TOther[Frequency],$I$1)=0,0,SUMPRODUCT(--(IFERROR(MOD(A293-TOther[Start Date],14),1)=0),--(TOther[Frequency]=$I$1),--(TOther[Start Date]&lt;=A293),--(TOther[End Date Calc]&gt;=A293),TOther[Amount])))</f>
        <v>0</v>
      </c>
      <c r="J293" s="8">
        <f>IF(A293="","",IF(COUNTIF(TOther[Frequency],$J$1)=0,0,IF(OR(DAY(A293)=1,DAY(A293)=15),SUMIFS(TOther[Amount],TOther[Frequency],$J$1,TOther[Start Date],"&lt;="&amp;$A293,TOther[End Date Calc],"&gt;="&amp;A293),0)))</f>
        <v>0</v>
      </c>
      <c r="K293" s="8">
        <f>IF(A293="","",IF(COUNTIF(TOther[Frequency],$K$1)=0,0,IF(A293=(A293-DAY(A293)+1+2*7-WEEKDAY(A293-DAY(A293)+8-4,1)),SUMIFS(TOther[Amount],TOther[Frequency],$K$1,TOther[Start Date],"&lt;="&amp;$A293,TOther[End Date Calc],"&gt;="&amp;A293),0)))</f>
        <v>0</v>
      </c>
      <c r="L293" s="8">
        <f>IF(A293="","",IF(COUNTIF(TOther[Frequency],$L$1)=0,0,IF(A293=(A293-DAY(A293)+1+3*7-WEEKDAY(A293-DAY(A293)+8-4,1)),SUMIFS(TOther[Amount],TOther[Frequency],$L$1,TOther[Start Date],"&lt;="&amp;$A293,TOther[End Date Calc],"&gt;="&amp;A293),0)))</f>
        <v>0</v>
      </c>
      <c r="M293" s="8">
        <f>IF(A293="","",IF(COUNTIF(TOther[Frequency],$M$1)=0,0,IF(A293=(A293-DAY(A293)+1+4*7-WEEKDAY(A293-DAY(A293)+8-4,1)),SUMIFS(TOther[Amount],TOther[Frequency],$M$1,TOther[Start Date],"&lt;="&amp;$A293,TOther[End Date Calc],"&gt;="&amp;A293),0)))</f>
        <v>0</v>
      </c>
      <c r="N293" s="8" cm="1">
        <f t="array" ref="N293">IF(A293="","",IF(COUNTIF(TOther[Frequency],$N$1)=0,0,SUMPRODUCT(--(IFERROR(MOD(A293-TOther[Start Date],28),1)=0),--(TOther[Frequency]=$N$1),--(TOther[Start Date]&lt;=A293),--(TOther[End Date Calc]&gt;=A293),TOther[Amount])))</f>
        <v>0</v>
      </c>
      <c r="O293" s="8" cm="1">
        <f t="array" ref="O293">IF(A293="","",IF(COUNTIF(TOther[Frequency],$O$1)=0,0,SUMPRODUCT(--(IFERROR(MOD(A293-TOther[Start Date],42),1)=0),--(TOther[Frequency]=$O$1),--(TOther[Start Date]&lt;=A293),--(TOther[End Date Calc]&gt;=A293),TOther[Amount])))</f>
        <v>0</v>
      </c>
      <c r="P293" s="8" cm="1">
        <f t="array" ref="P293">IF(A293="","",IF(COUNTIF(TOther[Frequency],$P$1)=0,0,SUMPRODUCT(--(IFERROR(MOD(A293-TOther[Start Date],56),1)=0),--(TOther[Frequency]=$P$1),--(TOther[Start Date]&lt;=A293),--(TOther[End Date Calc]&gt;=A293),TOther[Amount])))</f>
        <v>0</v>
      </c>
      <c r="Q293" s="8">
        <f>IF(A293="","",IF(COUNTIF(TOther[Frequency],$Q$1)=0,0,IF(B293="N",SUMIFS(TOther[Amount],TOther[Frequency],$Q$1,TOther[Start Date],"&lt;="&amp;$A293,TOther[End Date Calc],"&gt;="&amp;A293,TOther[Start Day],DAY(A293)),SUMIFS(TOther[Amount],TOther[Frequency],$Q$1,TOther[Start Date],"&lt;="&amp;$A293,TOther[End Date Calc],"&gt;="&amp;A293,TOther[Start Day],"&gt;="&amp;DAY(A293)))))</f>
        <v>0</v>
      </c>
      <c r="R293" s="8" cm="1">
        <f t="array" ref="R293">IF(A293="","",IF(COUNTIF(TOther[Frequency],R$1)=0,0,SUMPRODUCT(--(TOther[Frequency]=R$1),--(TOther[Start Date]&lt;=A293),--(TOther[End Date Calc]&gt;=A293),IF(B293="N",--(TOther[Start Day]=DAY(A293)),--(TOther[Start Day]&gt;=DAY(A293))),--(IFERROR(MOD(TOther[Start Month]-MONTH(A293)+2,2),1)=0),TOther[Amount])))</f>
        <v>0</v>
      </c>
      <c r="S293" s="8" cm="1">
        <f t="array" ref="S293">IF(A293="","",IF(COUNTIF(TOther[Frequency],S$1)=0,0,SUMPRODUCT(--(TOther[Frequency]=S$1),--(TOther[Start Date]&lt;=A293),--(TOther[End Date Calc]&gt;=A293),IF(B293="N",--(TOther[Start Day]=DAY(A293)),--(TOther[Start Day]&gt;=DAY(A293))),--(IFERROR(MOD(TOther[Start Month]-MONTH(A293)+3,3),1)=0),TOther[Amount])))</f>
        <v>0</v>
      </c>
      <c r="T293" s="8" cm="1">
        <f t="array" ref="T293">IF($A293="","",IF(COUNTIF(TOther[Frequency],T$1)=0,0,SUMPRODUCT(--(TOther[Frequency]=T$1),--(TOther[Start Date]&lt;=$A293),--(TOther[End Date Calc]&gt;=$A293),IF($B293="N",--(TOther[Start Day]=DAY($A293)),--(TOther[Start Day]&gt;=DAY($A293))),--(IFERROR(MOD(TOther[Start Month]-MONTH($A293)+4,4),1)=0),TOther[Amount])))</f>
        <v>0</v>
      </c>
      <c r="U293" s="8" cm="1">
        <f t="array" ref="U293">IF(A293="","",IF(COUNTIF(TOther[Frequency],$U$1)=0,0,SUMPRODUCT(--(TOther[Frequency]=$U$1),--(TOther[Start Date]&lt;=A293),--(TOther[End Date Calc]&gt;=A293),IF(B293="N",--(TOther[Start Day]=DAY(A293)),--(TOther[Start Day]&gt;=DAY(A293))),--(IFERROR(MOD(TOther[Start Month]-MONTH(A293)+6,6),1)=0),TOther[Amount])))</f>
        <v>0</v>
      </c>
      <c r="V293" s="8" cm="1">
        <f t="array" ref="V293">IF(A293="","",IF(COUNTIF(TOther[Frequency],$V$1)=0,0,SUMPRODUCT(--(TOther[Frequency]=$V$1),--(TOther[Start Date]&lt;=A293),--(TOther[End Date Calc]&gt;=A293),IF(B293="N",--(TOther[Start Day]=DAY(A293)),--(TOther[Start Day]&gt;=DAY(A293))),--(IFERROR(MOD(TOther[Start Month]-MONTH(A293)+12,12),1)=0),TOther[Amount])))</f>
        <v>0</v>
      </c>
      <c r="W293" s="8">
        <f>IF(A293="","",SUMIFS(TOther[Amount],TOther[Start Date],A293,TOther[Frequency],$W$1))</f>
        <v>0</v>
      </c>
      <c r="X293" s="9">
        <f t="shared" si="20"/>
        <v>0</v>
      </c>
      <c r="Y293" s="9">
        <f t="shared" si="24"/>
        <v>0</v>
      </c>
      <c r="Z293" s="8" cm="1">
        <f t="array" ref="Z293">IF(A293="","",IF(COUNTIF('2) Income'!$D$13:$D$32,"Weekly")=0,0,SUMPRODUCT(--(IFERROR(MOD(A293-'2) Income'!$F$13:$F$32,7),1)=0),--('2) Income'!$D$13:$D$32="Weekly"),--('2) Income'!$F$13:$F$32&lt;=A293),'2) Income'!$E$13:$E$32)))</f>
        <v>0</v>
      </c>
      <c r="AA293" s="8" cm="1">
        <f t="array" ref="AA293">IF(A293="","",IF(COUNTIF('2) Income'!$D$13:$D$32,"Every Other Week")=0,0,SUMPRODUCT(--(IFERROR(MOD(A293-'2) Income'!$F$13:$F$32,14),1)=0),--('2) Income'!$D$13:$D$32="Every Other Week"),--('2) Income'!$F$13:$F$32&lt;=A293),'2) Income'!$E$13:$E$32)))</f>
        <v>0</v>
      </c>
      <c r="AB293" s="8">
        <f>IF(A293="","",IF(COUNTIF('2) Income'!$D$13:$D$32,"1st and 15th")=0,0,IF(OR(DAY(A293)=1,DAY(A293)=15),SUMIFS('2) Income'!$E$13:$E$32,'2) Income'!$D$13:$D$32,"1st and 15th",'2) Income'!$F$13:$F$32,"&lt;="&amp;$A293),0)))</f>
        <v>0</v>
      </c>
      <c r="AC293" s="8">
        <f>IF(A293="","",IF(COUNTIF('2) Income'!$D$13:$D$32,"2nd Wednesday")=0,0,IF(A293=(A293-DAY(A293)+1+2*7-WEEKDAY(A293-DAY(A293)+8-4,1)),SUMIFS('2) Income'!$E$13:$E$32,'2) Income'!$D$13:$D$32,"2nd Wednesday",'2) Income'!$F$13:$F$32,"&lt;="&amp;$A293),0)))</f>
        <v>0</v>
      </c>
      <c r="AD293" s="8">
        <f>IF(A293="","",IF(COUNTIF('2) Income'!$D$13:$D$32,"3rd Wednesday")=0,0,IF(A293=(A293-DAY(A293)+1+3*7-WEEKDAY(A293-DAY(A293)+8-4,1)),SUMIFS('2) Income'!$E$13:$E$32,'2) Income'!$D$13:$D$32,"3rd Wednesday",'2) Income'!$F$13:$F$32,"&lt;="&amp;$A293),0)))</f>
        <v>0</v>
      </c>
      <c r="AE293" s="8">
        <f>IF(A293="","",IF(COUNTIF('2) Income'!$D$13:$D$32,"4th Wednesday")=0,0,IF(A293=(A293-DAY(A293)+1+4*7-WEEKDAY(A293-DAY(A293)+8-4,1)),SUMIFS('2) Income'!$E$13:$E$32,'2) Income'!$D$13:$D$32,"4th Wednesday",'2) Income'!$F$13:$F$32,"&lt;="&amp;$A293),0)))</f>
        <v>0</v>
      </c>
      <c r="AF293" s="8" cm="1">
        <f t="array" ref="AF293">IF(A293="","",IF(COUNTIF('2) Income'!$D$13:$D$32,"Every 4 Weeks")=0,0,SUMPRODUCT(--(IFERROR(MOD(A293-'2) Income'!$F$13:$F$32,28),1)=0),--('2) Income'!$D$13:$D$32="Every 4 Weeks"),--('2) Income'!$F$13:$F$32&lt;=A293),'2) Income'!$E$13:$E$32)))</f>
        <v>0</v>
      </c>
      <c r="AG293" s="8">
        <f>IF(A293="","",IF(COUNTIF('2) Income'!$D$13:$D$32,"Monthly")=0,0,IF(B293="N",SUMIFS('2) Income'!$E$13:$E$32,'2) Income'!$D$13:$D$32,"monthly",'2) Income'!$F$13:$F$32,"&lt;="&amp;$A293,'2) Income'!$I$13:$I$32,DAY(A293)),SUMIFS('2) Income'!$E$13:$E$32,'2) Income'!$D$13:$D$32,"monthly",'2) Income'!$F$13:$F$32,"&lt;="&amp;$A293,'2) Income'!$I$13:$I$32,"&gt;="&amp;DAY(A293)))))</f>
        <v>0</v>
      </c>
      <c r="AH293" s="8" cm="1">
        <f t="array" ref="AH293">IF(A293="","",IF(COUNTIF('2) Income'!$D$13:$D$32,"Yearly")=0,0,SUMPRODUCT(--('2) Income'!$D$13:$D$32="Yearly"),--('2) Income'!$F$13:$F$32&lt;=A293),IF(B293="N",--('2) Income'!$I$13:$I$32=DAY(A293)),--('2) Income'!$I$13:$I$32&gt;=DAY(A293))),--(IFERROR(MOD('2) Income'!$H$13:$H$32-MONTH(A293)+12,12),1)=0),'2) Income'!$E$13:$E$32)))</f>
        <v>0</v>
      </c>
      <c r="AI293" s="8">
        <f>IF(A293="","",IF(COUNTIF('2) Income'!$D$13:$D$32,"one-time")=0,0,SUMIFS('2) Income'!$E$13:$E$32,'2) Income'!$D$13:$D$32,"one-time",'2) Income'!$F$13:$F$32,"="&amp;$A293)))</f>
        <v>0</v>
      </c>
      <c r="AJ293" s="9">
        <f t="shared" si="21"/>
        <v>0</v>
      </c>
    </row>
    <row r="294" spans="1:36">
      <c r="A294" s="7">
        <f>IF(A293="","",IF(A293+1&lt;='1) Period'!$E$21,A293+1,""))</f>
        <v>45766</v>
      </c>
      <c r="B294" s="7" t="str">
        <f t="shared" si="22"/>
        <v>N</v>
      </c>
      <c r="C294" t="str">
        <f t="shared" si="23"/>
        <v>Y</v>
      </c>
      <c r="D294" s="8">
        <f>IF(A294="","",IF(TEXT(A294,"dddd")='4) Happy Money'!$E$23,WAllowance,0))</f>
        <v>0</v>
      </c>
      <c r="E294" s="8">
        <f>IF(A294="","",IF(B294="N",SUMIF(TMonthly[Day of the Month],DAY(A294),TMonthly[Amount]),SUMIF(TMonthly[Day of the Month],"&gt;="&amp;DAY(A294),TMonthly[Amount])))</f>
        <v>0</v>
      </c>
      <c r="F294" s="8" cm="1">
        <f t="array" ref="F294">IF(A294="","",SUMPRODUCT(--(TYearly[Due Date]&lt;=A294),IF(B294="N",--(TYearly[Day]=DAY(A294)),--(TYearly[Day]&gt;=DAY(A294))),--(IFERROR(MOD(TYearly[Month]-MONTH(A294)+12,12),1)=0),TYearly[Amount]))</f>
        <v>0</v>
      </c>
      <c r="G294" s="8">
        <f>IF(A294="","",SUMIF(TOneTime[Due Date],A294,TOneTime[Amount]))</f>
        <v>0</v>
      </c>
      <c r="H294" s="8" cm="1">
        <f t="array" ref="H294">IF(A294="","",IF(COUNTIF(TOther[Frequency],$H$1)=0,0,SUMPRODUCT(--(IFERROR(MOD(A294-TOther[Start Date],7),1)=0),--(TOther[Frequency]=$H$1),--(TOther[Start Date]&lt;=A294),--(TOther[End Date Calc]&gt;=A294),TOther[Amount])))</f>
        <v>0</v>
      </c>
      <c r="I294" s="8" cm="1">
        <f t="array" ref="I294">IF(A294="","",IF(COUNTIF(TOther[Frequency],$I$1)=0,0,SUMPRODUCT(--(IFERROR(MOD(A294-TOther[Start Date],14),1)=0),--(TOther[Frequency]=$I$1),--(TOther[Start Date]&lt;=A294),--(TOther[End Date Calc]&gt;=A294),TOther[Amount])))</f>
        <v>0</v>
      </c>
      <c r="J294" s="8">
        <f>IF(A294="","",IF(COUNTIF(TOther[Frequency],$J$1)=0,0,IF(OR(DAY(A294)=1,DAY(A294)=15),SUMIFS(TOther[Amount],TOther[Frequency],$J$1,TOther[Start Date],"&lt;="&amp;$A294,TOther[End Date Calc],"&gt;="&amp;A294),0)))</f>
        <v>0</v>
      </c>
      <c r="K294" s="8">
        <f>IF(A294="","",IF(COUNTIF(TOther[Frequency],$K$1)=0,0,IF(A294=(A294-DAY(A294)+1+2*7-WEEKDAY(A294-DAY(A294)+8-4,1)),SUMIFS(TOther[Amount],TOther[Frequency],$K$1,TOther[Start Date],"&lt;="&amp;$A294,TOther[End Date Calc],"&gt;="&amp;A294),0)))</f>
        <v>0</v>
      </c>
      <c r="L294" s="8">
        <f>IF(A294="","",IF(COUNTIF(TOther[Frequency],$L$1)=0,0,IF(A294=(A294-DAY(A294)+1+3*7-WEEKDAY(A294-DAY(A294)+8-4,1)),SUMIFS(TOther[Amount],TOther[Frequency],$L$1,TOther[Start Date],"&lt;="&amp;$A294,TOther[End Date Calc],"&gt;="&amp;A294),0)))</f>
        <v>0</v>
      </c>
      <c r="M294" s="8">
        <f>IF(A294="","",IF(COUNTIF(TOther[Frequency],$M$1)=0,0,IF(A294=(A294-DAY(A294)+1+4*7-WEEKDAY(A294-DAY(A294)+8-4,1)),SUMIFS(TOther[Amount],TOther[Frequency],$M$1,TOther[Start Date],"&lt;="&amp;$A294,TOther[End Date Calc],"&gt;="&amp;A294),0)))</f>
        <v>0</v>
      </c>
      <c r="N294" s="8" cm="1">
        <f t="array" ref="N294">IF(A294="","",IF(COUNTIF(TOther[Frequency],$N$1)=0,0,SUMPRODUCT(--(IFERROR(MOD(A294-TOther[Start Date],28),1)=0),--(TOther[Frequency]=$N$1),--(TOther[Start Date]&lt;=A294),--(TOther[End Date Calc]&gt;=A294),TOther[Amount])))</f>
        <v>0</v>
      </c>
      <c r="O294" s="8" cm="1">
        <f t="array" ref="O294">IF(A294="","",IF(COUNTIF(TOther[Frequency],$O$1)=0,0,SUMPRODUCT(--(IFERROR(MOD(A294-TOther[Start Date],42),1)=0),--(TOther[Frequency]=$O$1),--(TOther[Start Date]&lt;=A294),--(TOther[End Date Calc]&gt;=A294),TOther[Amount])))</f>
        <v>0</v>
      </c>
      <c r="P294" s="8" cm="1">
        <f t="array" ref="P294">IF(A294="","",IF(COUNTIF(TOther[Frequency],$P$1)=0,0,SUMPRODUCT(--(IFERROR(MOD(A294-TOther[Start Date],56),1)=0),--(TOther[Frequency]=$P$1),--(TOther[Start Date]&lt;=A294),--(TOther[End Date Calc]&gt;=A294),TOther[Amount])))</f>
        <v>0</v>
      </c>
      <c r="Q294" s="8">
        <f>IF(A294="","",IF(COUNTIF(TOther[Frequency],$Q$1)=0,0,IF(B294="N",SUMIFS(TOther[Amount],TOther[Frequency],$Q$1,TOther[Start Date],"&lt;="&amp;$A294,TOther[End Date Calc],"&gt;="&amp;A294,TOther[Start Day],DAY(A294)),SUMIFS(TOther[Amount],TOther[Frequency],$Q$1,TOther[Start Date],"&lt;="&amp;$A294,TOther[End Date Calc],"&gt;="&amp;A294,TOther[Start Day],"&gt;="&amp;DAY(A294)))))</f>
        <v>0</v>
      </c>
      <c r="R294" s="8" cm="1">
        <f t="array" ref="R294">IF(A294="","",IF(COUNTIF(TOther[Frequency],R$1)=0,0,SUMPRODUCT(--(TOther[Frequency]=R$1),--(TOther[Start Date]&lt;=A294),--(TOther[End Date Calc]&gt;=A294),IF(B294="N",--(TOther[Start Day]=DAY(A294)),--(TOther[Start Day]&gt;=DAY(A294))),--(IFERROR(MOD(TOther[Start Month]-MONTH(A294)+2,2),1)=0),TOther[Amount])))</f>
        <v>0</v>
      </c>
      <c r="S294" s="8" cm="1">
        <f t="array" ref="S294">IF(A294="","",IF(COUNTIF(TOther[Frequency],S$1)=0,0,SUMPRODUCT(--(TOther[Frequency]=S$1),--(TOther[Start Date]&lt;=A294),--(TOther[End Date Calc]&gt;=A294),IF(B294="N",--(TOther[Start Day]=DAY(A294)),--(TOther[Start Day]&gt;=DAY(A294))),--(IFERROR(MOD(TOther[Start Month]-MONTH(A294)+3,3),1)=0),TOther[Amount])))</f>
        <v>0</v>
      </c>
      <c r="T294" s="8" cm="1">
        <f t="array" ref="T294">IF($A294="","",IF(COUNTIF(TOther[Frequency],T$1)=0,0,SUMPRODUCT(--(TOther[Frequency]=T$1),--(TOther[Start Date]&lt;=$A294),--(TOther[End Date Calc]&gt;=$A294),IF($B294="N",--(TOther[Start Day]=DAY($A294)),--(TOther[Start Day]&gt;=DAY($A294))),--(IFERROR(MOD(TOther[Start Month]-MONTH($A294)+4,4),1)=0),TOther[Amount])))</f>
        <v>0</v>
      </c>
      <c r="U294" s="8" cm="1">
        <f t="array" ref="U294">IF(A294="","",IF(COUNTIF(TOther[Frequency],$U$1)=0,0,SUMPRODUCT(--(TOther[Frequency]=$U$1),--(TOther[Start Date]&lt;=A294),--(TOther[End Date Calc]&gt;=A294),IF(B294="N",--(TOther[Start Day]=DAY(A294)),--(TOther[Start Day]&gt;=DAY(A294))),--(IFERROR(MOD(TOther[Start Month]-MONTH(A294)+6,6),1)=0),TOther[Amount])))</f>
        <v>0</v>
      </c>
      <c r="V294" s="8" cm="1">
        <f t="array" ref="V294">IF(A294="","",IF(COUNTIF(TOther[Frequency],$V$1)=0,0,SUMPRODUCT(--(TOther[Frequency]=$V$1),--(TOther[Start Date]&lt;=A294),--(TOther[End Date Calc]&gt;=A294),IF(B294="N",--(TOther[Start Day]=DAY(A294)),--(TOther[Start Day]&gt;=DAY(A294))),--(IFERROR(MOD(TOther[Start Month]-MONTH(A294)+12,12),1)=0),TOther[Amount])))</f>
        <v>0</v>
      </c>
      <c r="W294" s="8">
        <f>IF(A294="","",SUMIFS(TOther[Amount],TOther[Start Date],A294,TOther[Frequency],$W$1))</f>
        <v>0</v>
      </c>
      <c r="X294" s="9">
        <f t="shared" si="20"/>
        <v>0</v>
      </c>
      <c r="Y294" s="9">
        <f t="shared" si="24"/>
        <v>0</v>
      </c>
      <c r="Z294" s="8" cm="1">
        <f t="array" ref="Z294">IF(A294="","",IF(COUNTIF('2) Income'!$D$13:$D$32,"Weekly")=0,0,SUMPRODUCT(--(IFERROR(MOD(A294-'2) Income'!$F$13:$F$32,7),1)=0),--('2) Income'!$D$13:$D$32="Weekly"),--('2) Income'!$F$13:$F$32&lt;=A294),'2) Income'!$E$13:$E$32)))</f>
        <v>0</v>
      </c>
      <c r="AA294" s="8" cm="1">
        <f t="array" ref="AA294">IF(A294="","",IF(COUNTIF('2) Income'!$D$13:$D$32,"Every Other Week")=0,0,SUMPRODUCT(--(IFERROR(MOD(A294-'2) Income'!$F$13:$F$32,14),1)=0),--('2) Income'!$D$13:$D$32="Every Other Week"),--('2) Income'!$F$13:$F$32&lt;=A294),'2) Income'!$E$13:$E$32)))</f>
        <v>0</v>
      </c>
      <c r="AB294" s="8">
        <f>IF(A294="","",IF(COUNTIF('2) Income'!$D$13:$D$32,"1st and 15th")=0,0,IF(OR(DAY(A294)=1,DAY(A294)=15),SUMIFS('2) Income'!$E$13:$E$32,'2) Income'!$D$13:$D$32,"1st and 15th",'2) Income'!$F$13:$F$32,"&lt;="&amp;$A294),0)))</f>
        <v>0</v>
      </c>
      <c r="AC294" s="8">
        <f>IF(A294="","",IF(COUNTIF('2) Income'!$D$13:$D$32,"2nd Wednesday")=0,0,IF(A294=(A294-DAY(A294)+1+2*7-WEEKDAY(A294-DAY(A294)+8-4,1)),SUMIFS('2) Income'!$E$13:$E$32,'2) Income'!$D$13:$D$32,"2nd Wednesday",'2) Income'!$F$13:$F$32,"&lt;="&amp;$A294),0)))</f>
        <v>0</v>
      </c>
      <c r="AD294" s="8">
        <f>IF(A294="","",IF(COUNTIF('2) Income'!$D$13:$D$32,"3rd Wednesday")=0,0,IF(A294=(A294-DAY(A294)+1+3*7-WEEKDAY(A294-DAY(A294)+8-4,1)),SUMIFS('2) Income'!$E$13:$E$32,'2) Income'!$D$13:$D$32,"3rd Wednesday",'2) Income'!$F$13:$F$32,"&lt;="&amp;$A294),0)))</f>
        <v>0</v>
      </c>
      <c r="AE294" s="8">
        <f>IF(A294="","",IF(COUNTIF('2) Income'!$D$13:$D$32,"4th Wednesday")=0,0,IF(A294=(A294-DAY(A294)+1+4*7-WEEKDAY(A294-DAY(A294)+8-4,1)),SUMIFS('2) Income'!$E$13:$E$32,'2) Income'!$D$13:$D$32,"4th Wednesday",'2) Income'!$F$13:$F$32,"&lt;="&amp;$A294),0)))</f>
        <v>0</v>
      </c>
      <c r="AF294" s="8" cm="1">
        <f t="array" ref="AF294">IF(A294="","",IF(COUNTIF('2) Income'!$D$13:$D$32,"Every 4 Weeks")=0,0,SUMPRODUCT(--(IFERROR(MOD(A294-'2) Income'!$F$13:$F$32,28),1)=0),--('2) Income'!$D$13:$D$32="Every 4 Weeks"),--('2) Income'!$F$13:$F$32&lt;=A294),'2) Income'!$E$13:$E$32)))</f>
        <v>0</v>
      </c>
      <c r="AG294" s="8">
        <f>IF(A294="","",IF(COUNTIF('2) Income'!$D$13:$D$32,"Monthly")=0,0,IF(B294="N",SUMIFS('2) Income'!$E$13:$E$32,'2) Income'!$D$13:$D$32,"monthly",'2) Income'!$F$13:$F$32,"&lt;="&amp;$A294,'2) Income'!$I$13:$I$32,DAY(A294)),SUMIFS('2) Income'!$E$13:$E$32,'2) Income'!$D$13:$D$32,"monthly",'2) Income'!$F$13:$F$32,"&lt;="&amp;$A294,'2) Income'!$I$13:$I$32,"&gt;="&amp;DAY(A294)))))</f>
        <v>0</v>
      </c>
      <c r="AH294" s="8" cm="1">
        <f t="array" ref="AH294">IF(A294="","",IF(COUNTIF('2) Income'!$D$13:$D$32,"Yearly")=0,0,SUMPRODUCT(--('2) Income'!$D$13:$D$32="Yearly"),--('2) Income'!$F$13:$F$32&lt;=A294),IF(B294="N",--('2) Income'!$I$13:$I$32=DAY(A294)),--('2) Income'!$I$13:$I$32&gt;=DAY(A294))),--(IFERROR(MOD('2) Income'!$H$13:$H$32-MONTH(A294)+12,12),1)=0),'2) Income'!$E$13:$E$32)))</f>
        <v>0</v>
      </c>
      <c r="AI294" s="8">
        <f>IF(A294="","",IF(COUNTIF('2) Income'!$D$13:$D$32,"one-time")=0,0,SUMIFS('2) Income'!$E$13:$E$32,'2) Income'!$D$13:$D$32,"one-time",'2) Income'!$F$13:$F$32,"="&amp;$A294)))</f>
        <v>0</v>
      </c>
      <c r="AJ294" s="9">
        <f t="shared" si="21"/>
        <v>0</v>
      </c>
    </row>
    <row r="295" spans="1:36">
      <c r="A295" s="7">
        <f>IF(A294="","",IF(A294+1&lt;='1) Period'!$E$21,A294+1,""))</f>
        <v>45767</v>
      </c>
      <c r="B295" s="7" t="str">
        <f t="shared" si="22"/>
        <v>N</v>
      </c>
      <c r="C295" t="str">
        <f t="shared" si="23"/>
        <v>Y</v>
      </c>
      <c r="D295" s="8">
        <f>IF(A295="","",IF(TEXT(A295,"dddd")='4) Happy Money'!$E$23,WAllowance,0))</f>
        <v>0</v>
      </c>
      <c r="E295" s="8">
        <f>IF(A295="","",IF(B295="N",SUMIF(TMonthly[Day of the Month],DAY(A295),TMonthly[Amount]),SUMIF(TMonthly[Day of the Month],"&gt;="&amp;DAY(A295),TMonthly[Amount])))</f>
        <v>0</v>
      </c>
      <c r="F295" s="8" cm="1">
        <f t="array" ref="F295">IF(A295="","",SUMPRODUCT(--(TYearly[Due Date]&lt;=A295),IF(B295="N",--(TYearly[Day]=DAY(A295)),--(TYearly[Day]&gt;=DAY(A295))),--(IFERROR(MOD(TYearly[Month]-MONTH(A295)+12,12),1)=0),TYearly[Amount]))</f>
        <v>0</v>
      </c>
      <c r="G295" s="8">
        <f>IF(A295="","",SUMIF(TOneTime[Due Date],A295,TOneTime[Amount]))</f>
        <v>0</v>
      </c>
      <c r="H295" s="8" cm="1">
        <f t="array" ref="H295">IF(A295="","",IF(COUNTIF(TOther[Frequency],$H$1)=0,0,SUMPRODUCT(--(IFERROR(MOD(A295-TOther[Start Date],7),1)=0),--(TOther[Frequency]=$H$1),--(TOther[Start Date]&lt;=A295),--(TOther[End Date Calc]&gt;=A295),TOther[Amount])))</f>
        <v>0</v>
      </c>
      <c r="I295" s="8" cm="1">
        <f t="array" ref="I295">IF(A295="","",IF(COUNTIF(TOther[Frequency],$I$1)=0,0,SUMPRODUCT(--(IFERROR(MOD(A295-TOther[Start Date],14),1)=0),--(TOther[Frequency]=$I$1),--(TOther[Start Date]&lt;=A295),--(TOther[End Date Calc]&gt;=A295),TOther[Amount])))</f>
        <v>0</v>
      </c>
      <c r="J295" s="8">
        <f>IF(A295="","",IF(COUNTIF(TOther[Frequency],$J$1)=0,0,IF(OR(DAY(A295)=1,DAY(A295)=15),SUMIFS(TOther[Amount],TOther[Frequency],$J$1,TOther[Start Date],"&lt;="&amp;$A295,TOther[End Date Calc],"&gt;="&amp;A295),0)))</f>
        <v>0</v>
      </c>
      <c r="K295" s="8">
        <f>IF(A295="","",IF(COUNTIF(TOther[Frequency],$K$1)=0,0,IF(A295=(A295-DAY(A295)+1+2*7-WEEKDAY(A295-DAY(A295)+8-4,1)),SUMIFS(TOther[Amount],TOther[Frequency],$K$1,TOther[Start Date],"&lt;="&amp;$A295,TOther[End Date Calc],"&gt;="&amp;A295),0)))</f>
        <v>0</v>
      </c>
      <c r="L295" s="8">
        <f>IF(A295="","",IF(COUNTIF(TOther[Frequency],$L$1)=0,0,IF(A295=(A295-DAY(A295)+1+3*7-WEEKDAY(A295-DAY(A295)+8-4,1)),SUMIFS(TOther[Amount],TOther[Frequency],$L$1,TOther[Start Date],"&lt;="&amp;$A295,TOther[End Date Calc],"&gt;="&amp;A295),0)))</f>
        <v>0</v>
      </c>
      <c r="M295" s="8">
        <f>IF(A295="","",IF(COUNTIF(TOther[Frequency],$M$1)=0,0,IF(A295=(A295-DAY(A295)+1+4*7-WEEKDAY(A295-DAY(A295)+8-4,1)),SUMIFS(TOther[Amount],TOther[Frequency],$M$1,TOther[Start Date],"&lt;="&amp;$A295,TOther[End Date Calc],"&gt;="&amp;A295),0)))</f>
        <v>0</v>
      </c>
      <c r="N295" s="8" cm="1">
        <f t="array" ref="N295">IF(A295="","",IF(COUNTIF(TOther[Frequency],$N$1)=0,0,SUMPRODUCT(--(IFERROR(MOD(A295-TOther[Start Date],28),1)=0),--(TOther[Frequency]=$N$1),--(TOther[Start Date]&lt;=A295),--(TOther[End Date Calc]&gt;=A295),TOther[Amount])))</f>
        <v>0</v>
      </c>
      <c r="O295" s="8" cm="1">
        <f t="array" ref="O295">IF(A295="","",IF(COUNTIF(TOther[Frequency],$O$1)=0,0,SUMPRODUCT(--(IFERROR(MOD(A295-TOther[Start Date],42),1)=0),--(TOther[Frequency]=$O$1),--(TOther[Start Date]&lt;=A295),--(TOther[End Date Calc]&gt;=A295),TOther[Amount])))</f>
        <v>0</v>
      </c>
      <c r="P295" s="8" cm="1">
        <f t="array" ref="P295">IF(A295="","",IF(COUNTIF(TOther[Frequency],$P$1)=0,0,SUMPRODUCT(--(IFERROR(MOD(A295-TOther[Start Date],56),1)=0),--(TOther[Frequency]=$P$1),--(TOther[Start Date]&lt;=A295),--(TOther[End Date Calc]&gt;=A295),TOther[Amount])))</f>
        <v>0</v>
      </c>
      <c r="Q295" s="8">
        <f>IF(A295="","",IF(COUNTIF(TOther[Frequency],$Q$1)=0,0,IF(B295="N",SUMIFS(TOther[Amount],TOther[Frequency],$Q$1,TOther[Start Date],"&lt;="&amp;$A295,TOther[End Date Calc],"&gt;="&amp;A295,TOther[Start Day],DAY(A295)),SUMIFS(TOther[Amount],TOther[Frequency],$Q$1,TOther[Start Date],"&lt;="&amp;$A295,TOther[End Date Calc],"&gt;="&amp;A295,TOther[Start Day],"&gt;="&amp;DAY(A295)))))</f>
        <v>0</v>
      </c>
      <c r="R295" s="8" cm="1">
        <f t="array" ref="R295">IF(A295="","",IF(COUNTIF(TOther[Frequency],R$1)=0,0,SUMPRODUCT(--(TOther[Frequency]=R$1),--(TOther[Start Date]&lt;=A295),--(TOther[End Date Calc]&gt;=A295),IF(B295="N",--(TOther[Start Day]=DAY(A295)),--(TOther[Start Day]&gt;=DAY(A295))),--(IFERROR(MOD(TOther[Start Month]-MONTH(A295)+2,2),1)=0),TOther[Amount])))</f>
        <v>0</v>
      </c>
      <c r="S295" s="8" cm="1">
        <f t="array" ref="S295">IF(A295="","",IF(COUNTIF(TOther[Frequency],S$1)=0,0,SUMPRODUCT(--(TOther[Frequency]=S$1),--(TOther[Start Date]&lt;=A295),--(TOther[End Date Calc]&gt;=A295),IF(B295="N",--(TOther[Start Day]=DAY(A295)),--(TOther[Start Day]&gt;=DAY(A295))),--(IFERROR(MOD(TOther[Start Month]-MONTH(A295)+3,3),1)=0),TOther[Amount])))</f>
        <v>0</v>
      </c>
      <c r="T295" s="8" cm="1">
        <f t="array" ref="T295">IF($A295="","",IF(COUNTIF(TOther[Frequency],T$1)=0,0,SUMPRODUCT(--(TOther[Frequency]=T$1),--(TOther[Start Date]&lt;=$A295),--(TOther[End Date Calc]&gt;=$A295),IF($B295="N",--(TOther[Start Day]=DAY($A295)),--(TOther[Start Day]&gt;=DAY($A295))),--(IFERROR(MOD(TOther[Start Month]-MONTH($A295)+4,4),1)=0),TOther[Amount])))</f>
        <v>0</v>
      </c>
      <c r="U295" s="8" cm="1">
        <f t="array" ref="U295">IF(A295="","",IF(COUNTIF(TOther[Frequency],$U$1)=0,0,SUMPRODUCT(--(TOther[Frequency]=$U$1),--(TOther[Start Date]&lt;=A295),--(TOther[End Date Calc]&gt;=A295),IF(B295="N",--(TOther[Start Day]=DAY(A295)),--(TOther[Start Day]&gt;=DAY(A295))),--(IFERROR(MOD(TOther[Start Month]-MONTH(A295)+6,6),1)=0),TOther[Amount])))</f>
        <v>0</v>
      </c>
      <c r="V295" s="8" cm="1">
        <f t="array" ref="V295">IF(A295="","",IF(COUNTIF(TOther[Frequency],$V$1)=0,0,SUMPRODUCT(--(TOther[Frequency]=$V$1),--(TOther[Start Date]&lt;=A295),--(TOther[End Date Calc]&gt;=A295),IF(B295="N",--(TOther[Start Day]=DAY(A295)),--(TOther[Start Day]&gt;=DAY(A295))),--(IFERROR(MOD(TOther[Start Month]-MONTH(A295)+12,12),1)=0),TOther[Amount])))</f>
        <v>0</v>
      </c>
      <c r="W295" s="8">
        <f>IF(A295="","",SUMIFS(TOther[Amount],TOther[Start Date],A295,TOther[Frequency],$W$1))</f>
        <v>0</v>
      </c>
      <c r="X295" s="9">
        <f t="shared" si="20"/>
        <v>0</v>
      </c>
      <c r="Y295" s="9">
        <f t="shared" si="24"/>
        <v>0</v>
      </c>
      <c r="Z295" s="8" cm="1">
        <f t="array" ref="Z295">IF(A295="","",IF(COUNTIF('2) Income'!$D$13:$D$32,"Weekly")=0,0,SUMPRODUCT(--(IFERROR(MOD(A295-'2) Income'!$F$13:$F$32,7),1)=0),--('2) Income'!$D$13:$D$32="Weekly"),--('2) Income'!$F$13:$F$32&lt;=A295),'2) Income'!$E$13:$E$32)))</f>
        <v>0</v>
      </c>
      <c r="AA295" s="8" cm="1">
        <f t="array" ref="AA295">IF(A295="","",IF(COUNTIF('2) Income'!$D$13:$D$32,"Every Other Week")=0,0,SUMPRODUCT(--(IFERROR(MOD(A295-'2) Income'!$F$13:$F$32,14),1)=0),--('2) Income'!$D$13:$D$32="Every Other Week"),--('2) Income'!$F$13:$F$32&lt;=A295),'2) Income'!$E$13:$E$32)))</f>
        <v>0</v>
      </c>
      <c r="AB295" s="8">
        <f>IF(A295="","",IF(COUNTIF('2) Income'!$D$13:$D$32,"1st and 15th")=0,0,IF(OR(DAY(A295)=1,DAY(A295)=15),SUMIFS('2) Income'!$E$13:$E$32,'2) Income'!$D$13:$D$32,"1st and 15th",'2) Income'!$F$13:$F$32,"&lt;="&amp;$A295),0)))</f>
        <v>0</v>
      </c>
      <c r="AC295" s="8">
        <f>IF(A295="","",IF(COUNTIF('2) Income'!$D$13:$D$32,"2nd Wednesday")=0,0,IF(A295=(A295-DAY(A295)+1+2*7-WEEKDAY(A295-DAY(A295)+8-4,1)),SUMIFS('2) Income'!$E$13:$E$32,'2) Income'!$D$13:$D$32,"2nd Wednesday",'2) Income'!$F$13:$F$32,"&lt;="&amp;$A295),0)))</f>
        <v>0</v>
      </c>
      <c r="AD295" s="8">
        <f>IF(A295="","",IF(COUNTIF('2) Income'!$D$13:$D$32,"3rd Wednesday")=0,0,IF(A295=(A295-DAY(A295)+1+3*7-WEEKDAY(A295-DAY(A295)+8-4,1)),SUMIFS('2) Income'!$E$13:$E$32,'2) Income'!$D$13:$D$32,"3rd Wednesday",'2) Income'!$F$13:$F$32,"&lt;="&amp;$A295),0)))</f>
        <v>0</v>
      </c>
      <c r="AE295" s="8">
        <f>IF(A295="","",IF(COUNTIF('2) Income'!$D$13:$D$32,"4th Wednesday")=0,0,IF(A295=(A295-DAY(A295)+1+4*7-WEEKDAY(A295-DAY(A295)+8-4,1)),SUMIFS('2) Income'!$E$13:$E$32,'2) Income'!$D$13:$D$32,"4th Wednesday",'2) Income'!$F$13:$F$32,"&lt;="&amp;$A295),0)))</f>
        <v>0</v>
      </c>
      <c r="AF295" s="8" cm="1">
        <f t="array" ref="AF295">IF(A295="","",IF(COUNTIF('2) Income'!$D$13:$D$32,"Every 4 Weeks")=0,0,SUMPRODUCT(--(IFERROR(MOD(A295-'2) Income'!$F$13:$F$32,28),1)=0),--('2) Income'!$D$13:$D$32="Every 4 Weeks"),--('2) Income'!$F$13:$F$32&lt;=A295),'2) Income'!$E$13:$E$32)))</f>
        <v>0</v>
      </c>
      <c r="AG295" s="8">
        <f>IF(A295="","",IF(COUNTIF('2) Income'!$D$13:$D$32,"Monthly")=0,0,IF(B295="N",SUMIFS('2) Income'!$E$13:$E$32,'2) Income'!$D$13:$D$32,"monthly",'2) Income'!$F$13:$F$32,"&lt;="&amp;$A295,'2) Income'!$I$13:$I$32,DAY(A295)),SUMIFS('2) Income'!$E$13:$E$32,'2) Income'!$D$13:$D$32,"monthly",'2) Income'!$F$13:$F$32,"&lt;="&amp;$A295,'2) Income'!$I$13:$I$32,"&gt;="&amp;DAY(A295)))))</f>
        <v>0</v>
      </c>
      <c r="AH295" s="8" cm="1">
        <f t="array" ref="AH295">IF(A295="","",IF(COUNTIF('2) Income'!$D$13:$D$32,"Yearly")=0,0,SUMPRODUCT(--('2) Income'!$D$13:$D$32="Yearly"),--('2) Income'!$F$13:$F$32&lt;=A295),IF(B295="N",--('2) Income'!$I$13:$I$32=DAY(A295)),--('2) Income'!$I$13:$I$32&gt;=DAY(A295))),--(IFERROR(MOD('2) Income'!$H$13:$H$32-MONTH(A295)+12,12),1)=0),'2) Income'!$E$13:$E$32)))</f>
        <v>0</v>
      </c>
      <c r="AI295" s="8">
        <f>IF(A295="","",IF(COUNTIF('2) Income'!$D$13:$D$32,"one-time")=0,0,SUMIFS('2) Income'!$E$13:$E$32,'2) Income'!$D$13:$D$32,"one-time",'2) Income'!$F$13:$F$32,"="&amp;$A295)))</f>
        <v>0</v>
      </c>
      <c r="AJ295" s="9">
        <f t="shared" si="21"/>
        <v>0</v>
      </c>
    </row>
    <row r="296" spans="1:36">
      <c r="A296" s="7">
        <f>IF(A295="","",IF(A295+1&lt;='1) Period'!$E$21,A295+1,""))</f>
        <v>45768</v>
      </c>
      <c r="B296" s="7" t="str">
        <f t="shared" si="22"/>
        <v>N</v>
      </c>
      <c r="C296" t="str">
        <f t="shared" si="23"/>
        <v>F</v>
      </c>
      <c r="D296" s="8">
        <f>IF(A296="","",IF(TEXT(A296,"dddd")='4) Happy Money'!$E$23,WAllowance,0))</f>
        <v>400</v>
      </c>
      <c r="E296" s="8">
        <f>IF(A296="","",IF(B296="N",SUMIF(TMonthly[Day of the Month],DAY(A296),TMonthly[Amount]),SUMIF(TMonthly[Day of the Month],"&gt;="&amp;DAY(A296),TMonthly[Amount])))</f>
        <v>0</v>
      </c>
      <c r="F296" s="8" cm="1">
        <f t="array" ref="F296">IF(A296="","",SUMPRODUCT(--(TYearly[Due Date]&lt;=A296),IF(B296="N",--(TYearly[Day]=DAY(A296)),--(TYearly[Day]&gt;=DAY(A296))),--(IFERROR(MOD(TYearly[Month]-MONTH(A296)+12,12),1)=0),TYearly[Amount]))</f>
        <v>0</v>
      </c>
      <c r="G296" s="8">
        <f>IF(A296="","",SUMIF(TOneTime[Due Date],A296,TOneTime[Amount]))</f>
        <v>0</v>
      </c>
      <c r="H296" s="8" cm="1">
        <f t="array" ref="H296">IF(A296="","",IF(COUNTIF(TOther[Frequency],$H$1)=0,0,SUMPRODUCT(--(IFERROR(MOD(A296-TOther[Start Date],7),1)=0),--(TOther[Frequency]=$H$1),--(TOther[Start Date]&lt;=A296),--(TOther[End Date Calc]&gt;=A296),TOther[Amount])))</f>
        <v>0</v>
      </c>
      <c r="I296" s="8" cm="1">
        <f t="array" ref="I296">IF(A296="","",IF(COUNTIF(TOther[Frequency],$I$1)=0,0,SUMPRODUCT(--(IFERROR(MOD(A296-TOther[Start Date],14),1)=0),--(TOther[Frequency]=$I$1),--(TOther[Start Date]&lt;=A296),--(TOther[End Date Calc]&gt;=A296),TOther[Amount])))</f>
        <v>0</v>
      </c>
      <c r="J296" s="8">
        <f>IF(A296="","",IF(COUNTIF(TOther[Frequency],$J$1)=0,0,IF(OR(DAY(A296)=1,DAY(A296)=15),SUMIFS(TOther[Amount],TOther[Frequency],$J$1,TOther[Start Date],"&lt;="&amp;$A296,TOther[End Date Calc],"&gt;="&amp;A296),0)))</f>
        <v>0</v>
      </c>
      <c r="K296" s="8">
        <f>IF(A296="","",IF(COUNTIF(TOther[Frequency],$K$1)=0,0,IF(A296=(A296-DAY(A296)+1+2*7-WEEKDAY(A296-DAY(A296)+8-4,1)),SUMIFS(TOther[Amount],TOther[Frequency],$K$1,TOther[Start Date],"&lt;="&amp;$A296,TOther[End Date Calc],"&gt;="&amp;A296),0)))</f>
        <v>0</v>
      </c>
      <c r="L296" s="8">
        <f>IF(A296="","",IF(COUNTIF(TOther[Frequency],$L$1)=0,0,IF(A296=(A296-DAY(A296)+1+3*7-WEEKDAY(A296-DAY(A296)+8-4,1)),SUMIFS(TOther[Amount],TOther[Frequency],$L$1,TOther[Start Date],"&lt;="&amp;$A296,TOther[End Date Calc],"&gt;="&amp;A296),0)))</f>
        <v>0</v>
      </c>
      <c r="M296" s="8">
        <f>IF(A296="","",IF(COUNTIF(TOther[Frequency],$M$1)=0,0,IF(A296=(A296-DAY(A296)+1+4*7-WEEKDAY(A296-DAY(A296)+8-4,1)),SUMIFS(TOther[Amount],TOther[Frequency],$M$1,TOther[Start Date],"&lt;="&amp;$A296,TOther[End Date Calc],"&gt;="&amp;A296),0)))</f>
        <v>0</v>
      </c>
      <c r="N296" s="8" cm="1">
        <f t="array" ref="N296">IF(A296="","",IF(COUNTIF(TOther[Frequency],$N$1)=0,0,SUMPRODUCT(--(IFERROR(MOD(A296-TOther[Start Date],28),1)=0),--(TOther[Frequency]=$N$1),--(TOther[Start Date]&lt;=A296),--(TOther[End Date Calc]&gt;=A296),TOther[Amount])))</f>
        <v>0</v>
      </c>
      <c r="O296" s="8" cm="1">
        <f t="array" ref="O296">IF(A296="","",IF(COUNTIF(TOther[Frequency],$O$1)=0,0,SUMPRODUCT(--(IFERROR(MOD(A296-TOther[Start Date],42),1)=0),--(TOther[Frequency]=$O$1),--(TOther[Start Date]&lt;=A296),--(TOther[End Date Calc]&gt;=A296),TOther[Amount])))</f>
        <v>0</v>
      </c>
      <c r="P296" s="8" cm="1">
        <f t="array" ref="P296">IF(A296="","",IF(COUNTIF(TOther[Frequency],$P$1)=0,0,SUMPRODUCT(--(IFERROR(MOD(A296-TOther[Start Date],56),1)=0),--(TOther[Frequency]=$P$1),--(TOther[Start Date]&lt;=A296),--(TOther[End Date Calc]&gt;=A296),TOther[Amount])))</f>
        <v>0</v>
      </c>
      <c r="Q296" s="8">
        <f>IF(A296="","",IF(COUNTIF(TOther[Frequency],$Q$1)=0,0,IF(B296="N",SUMIFS(TOther[Amount],TOther[Frequency],$Q$1,TOther[Start Date],"&lt;="&amp;$A296,TOther[End Date Calc],"&gt;="&amp;A296,TOther[Start Day],DAY(A296)),SUMIFS(TOther[Amount],TOther[Frequency],$Q$1,TOther[Start Date],"&lt;="&amp;$A296,TOther[End Date Calc],"&gt;="&amp;A296,TOther[Start Day],"&gt;="&amp;DAY(A296)))))</f>
        <v>0</v>
      </c>
      <c r="R296" s="8" cm="1">
        <f t="array" ref="R296">IF(A296="","",IF(COUNTIF(TOther[Frequency],R$1)=0,0,SUMPRODUCT(--(TOther[Frequency]=R$1),--(TOther[Start Date]&lt;=A296),--(TOther[End Date Calc]&gt;=A296),IF(B296="N",--(TOther[Start Day]=DAY(A296)),--(TOther[Start Day]&gt;=DAY(A296))),--(IFERROR(MOD(TOther[Start Month]-MONTH(A296)+2,2),1)=0),TOther[Amount])))</f>
        <v>0</v>
      </c>
      <c r="S296" s="8" cm="1">
        <f t="array" ref="S296">IF(A296="","",IF(COUNTIF(TOther[Frequency],S$1)=0,0,SUMPRODUCT(--(TOther[Frequency]=S$1),--(TOther[Start Date]&lt;=A296),--(TOther[End Date Calc]&gt;=A296),IF(B296="N",--(TOther[Start Day]=DAY(A296)),--(TOther[Start Day]&gt;=DAY(A296))),--(IFERROR(MOD(TOther[Start Month]-MONTH(A296)+3,3),1)=0),TOther[Amount])))</f>
        <v>0</v>
      </c>
      <c r="T296" s="8" cm="1">
        <f t="array" ref="T296">IF($A296="","",IF(COUNTIF(TOther[Frequency],T$1)=0,0,SUMPRODUCT(--(TOther[Frequency]=T$1),--(TOther[Start Date]&lt;=$A296),--(TOther[End Date Calc]&gt;=$A296),IF($B296="N",--(TOther[Start Day]=DAY($A296)),--(TOther[Start Day]&gt;=DAY($A296))),--(IFERROR(MOD(TOther[Start Month]-MONTH($A296)+4,4),1)=0),TOther[Amount])))</f>
        <v>0</v>
      </c>
      <c r="U296" s="8" cm="1">
        <f t="array" ref="U296">IF(A296="","",IF(COUNTIF(TOther[Frequency],$U$1)=0,0,SUMPRODUCT(--(TOther[Frequency]=$U$1),--(TOther[Start Date]&lt;=A296),--(TOther[End Date Calc]&gt;=A296),IF(B296="N",--(TOther[Start Day]=DAY(A296)),--(TOther[Start Day]&gt;=DAY(A296))),--(IFERROR(MOD(TOther[Start Month]-MONTH(A296)+6,6),1)=0),TOther[Amount])))</f>
        <v>0</v>
      </c>
      <c r="V296" s="8" cm="1">
        <f t="array" ref="V296">IF(A296="","",IF(COUNTIF(TOther[Frequency],$V$1)=0,0,SUMPRODUCT(--(TOther[Frequency]=$V$1),--(TOther[Start Date]&lt;=A296),--(TOther[End Date Calc]&gt;=A296),IF(B296="N",--(TOther[Start Day]=DAY(A296)),--(TOther[Start Day]&gt;=DAY(A296))),--(IFERROR(MOD(TOther[Start Month]-MONTH(A296)+12,12),1)=0),TOther[Amount])))</f>
        <v>0</v>
      </c>
      <c r="W296" s="8">
        <f>IF(A296="","",SUMIFS(TOther[Amount],TOther[Start Date],A296,TOther[Frequency],$W$1))</f>
        <v>0</v>
      </c>
      <c r="X296" s="9">
        <f t="shared" si="20"/>
        <v>0</v>
      </c>
      <c r="Y296" s="9">
        <f t="shared" si="24"/>
        <v>0</v>
      </c>
      <c r="Z296" s="8" cm="1">
        <f t="array" ref="Z296">IF(A296="","",IF(COUNTIF('2) Income'!$D$13:$D$32,"Weekly")=0,0,SUMPRODUCT(--(IFERROR(MOD(A296-'2) Income'!$F$13:$F$32,7),1)=0),--('2) Income'!$D$13:$D$32="Weekly"),--('2) Income'!$F$13:$F$32&lt;=A296),'2) Income'!$E$13:$E$32)))</f>
        <v>0</v>
      </c>
      <c r="AA296" s="8" cm="1">
        <f t="array" ref="AA296">IF(A296="","",IF(COUNTIF('2) Income'!$D$13:$D$32,"Every Other Week")=0,0,SUMPRODUCT(--(IFERROR(MOD(A296-'2) Income'!$F$13:$F$32,14),1)=0),--('2) Income'!$D$13:$D$32="Every Other Week"),--('2) Income'!$F$13:$F$32&lt;=A296),'2) Income'!$E$13:$E$32)))</f>
        <v>0</v>
      </c>
      <c r="AB296" s="8">
        <f>IF(A296="","",IF(COUNTIF('2) Income'!$D$13:$D$32,"1st and 15th")=0,0,IF(OR(DAY(A296)=1,DAY(A296)=15),SUMIFS('2) Income'!$E$13:$E$32,'2) Income'!$D$13:$D$32,"1st and 15th",'2) Income'!$F$13:$F$32,"&lt;="&amp;$A296),0)))</f>
        <v>0</v>
      </c>
      <c r="AC296" s="8">
        <f>IF(A296="","",IF(COUNTIF('2) Income'!$D$13:$D$32,"2nd Wednesday")=0,0,IF(A296=(A296-DAY(A296)+1+2*7-WEEKDAY(A296-DAY(A296)+8-4,1)),SUMIFS('2) Income'!$E$13:$E$32,'2) Income'!$D$13:$D$32,"2nd Wednesday",'2) Income'!$F$13:$F$32,"&lt;="&amp;$A296),0)))</f>
        <v>0</v>
      </c>
      <c r="AD296" s="8">
        <f>IF(A296="","",IF(COUNTIF('2) Income'!$D$13:$D$32,"3rd Wednesday")=0,0,IF(A296=(A296-DAY(A296)+1+3*7-WEEKDAY(A296-DAY(A296)+8-4,1)),SUMIFS('2) Income'!$E$13:$E$32,'2) Income'!$D$13:$D$32,"3rd Wednesday",'2) Income'!$F$13:$F$32,"&lt;="&amp;$A296),0)))</f>
        <v>0</v>
      </c>
      <c r="AE296" s="8">
        <f>IF(A296="","",IF(COUNTIF('2) Income'!$D$13:$D$32,"4th Wednesday")=0,0,IF(A296=(A296-DAY(A296)+1+4*7-WEEKDAY(A296-DAY(A296)+8-4,1)),SUMIFS('2) Income'!$E$13:$E$32,'2) Income'!$D$13:$D$32,"4th Wednesday",'2) Income'!$F$13:$F$32,"&lt;="&amp;$A296),0)))</f>
        <v>0</v>
      </c>
      <c r="AF296" s="8" cm="1">
        <f t="array" ref="AF296">IF(A296="","",IF(COUNTIF('2) Income'!$D$13:$D$32,"Every 4 Weeks")=0,0,SUMPRODUCT(--(IFERROR(MOD(A296-'2) Income'!$F$13:$F$32,28),1)=0),--('2) Income'!$D$13:$D$32="Every 4 Weeks"),--('2) Income'!$F$13:$F$32&lt;=A296),'2) Income'!$E$13:$E$32)))</f>
        <v>0</v>
      </c>
      <c r="AG296" s="8">
        <f>IF(A296="","",IF(COUNTIF('2) Income'!$D$13:$D$32,"Monthly")=0,0,IF(B296="N",SUMIFS('2) Income'!$E$13:$E$32,'2) Income'!$D$13:$D$32,"monthly",'2) Income'!$F$13:$F$32,"&lt;="&amp;$A296,'2) Income'!$I$13:$I$32,DAY(A296)),SUMIFS('2) Income'!$E$13:$E$32,'2) Income'!$D$13:$D$32,"monthly",'2) Income'!$F$13:$F$32,"&lt;="&amp;$A296,'2) Income'!$I$13:$I$32,"&gt;="&amp;DAY(A296)))))</f>
        <v>0</v>
      </c>
      <c r="AH296" s="8" cm="1">
        <f t="array" ref="AH296">IF(A296="","",IF(COUNTIF('2) Income'!$D$13:$D$32,"Yearly")=0,0,SUMPRODUCT(--('2) Income'!$D$13:$D$32="Yearly"),--('2) Income'!$F$13:$F$32&lt;=A296),IF(B296="N",--('2) Income'!$I$13:$I$32=DAY(A296)),--('2) Income'!$I$13:$I$32&gt;=DAY(A296))),--(IFERROR(MOD('2) Income'!$H$13:$H$32-MONTH(A296)+12,12),1)=0),'2) Income'!$E$13:$E$32)))</f>
        <v>0</v>
      </c>
      <c r="AI296" s="8">
        <f>IF(A296="","",IF(COUNTIF('2) Income'!$D$13:$D$32,"one-time")=0,0,SUMIFS('2) Income'!$E$13:$E$32,'2) Income'!$D$13:$D$32,"one-time",'2) Income'!$F$13:$F$32,"="&amp;$A296)))</f>
        <v>0</v>
      </c>
      <c r="AJ296" s="9">
        <f t="shared" si="21"/>
        <v>0</v>
      </c>
    </row>
    <row r="297" spans="1:36">
      <c r="A297" s="7">
        <f>IF(A296="","",IF(A296+1&lt;='1) Period'!$E$21,A296+1,""))</f>
        <v>45769</v>
      </c>
      <c r="B297" s="7" t="str">
        <f t="shared" si="22"/>
        <v>N</v>
      </c>
      <c r="C297" t="str">
        <f t="shared" si="23"/>
        <v>F</v>
      </c>
      <c r="D297" s="8">
        <f>IF(A297="","",IF(TEXT(A297,"dddd")='4) Happy Money'!$E$23,WAllowance,0))</f>
        <v>0</v>
      </c>
      <c r="E297" s="8">
        <f>IF(A297="","",IF(B297="N",SUMIF(TMonthly[Day of the Month],DAY(A297),TMonthly[Amount]),SUMIF(TMonthly[Day of the Month],"&gt;="&amp;DAY(A297),TMonthly[Amount])))</f>
        <v>0</v>
      </c>
      <c r="F297" s="8" cm="1">
        <f t="array" ref="F297">IF(A297="","",SUMPRODUCT(--(TYearly[Due Date]&lt;=A297),IF(B297="N",--(TYearly[Day]=DAY(A297)),--(TYearly[Day]&gt;=DAY(A297))),--(IFERROR(MOD(TYearly[Month]-MONTH(A297)+12,12),1)=0),TYearly[Amount]))</f>
        <v>0</v>
      </c>
      <c r="G297" s="8">
        <f>IF(A297="","",SUMIF(TOneTime[Due Date],A297,TOneTime[Amount]))</f>
        <v>0</v>
      </c>
      <c r="H297" s="8" cm="1">
        <f t="array" ref="H297">IF(A297="","",IF(COUNTIF(TOther[Frequency],$H$1)=0,0,SUMPRODUCT(--(IFERROR(MOD(A297-TOther[Start Date],7),1)=0),--(TOther[Frequency]=$H$1),--(TOther[Start Date]&lt;=A297),--(TOther[End Date Calc]&gt;=A297),TOther[Amount])))</f>
        <v>0</v>
      </c>
      <c r="I297" s="8" cm="1">
        <f t="array" ref="I297">IF(A297="","",IF(COUNTIF(TOther[Frequency],$I$1)=0,0,SUMPRODUCT(--(IFERROR(MOD(A297-TOther[Start Date],14),1)=0),--(TOther[Frequency]=$I$1),--(TOther[Start Date]&lt;=A297),--(TOther[End Date Calc]&gt;=A297),TOther[Amount])))</f>
        <v>0</v>
      </c>
      <c r="J297" s="8">
        <f>IF(A297="","",IF(COUNTIF(TOther[Frequency],$J$1)=0,0,IF(OR(DAY(A297)=1,DAY(A297)=15),SUMIFS(TOther[Amount],TOther[Frequency],$J$1,TOther[Start Date],"&lt;="&amp;$A297,TOther[End Date Calc],"&gt;="&amp;A297),0)))</f>
        <v>0</v>
      </c>
      <c r="K297" s="8">
        <f>IF(A297="","",IF(COUNTIF(TOther[Frequency],$K$1)=0,0,IF(A297=(A297-DAY(A297)+1+2*7-WEEKDAY(A297-DAY(A297)+8-4,1)),SUMIFS(TOther[Amount],TOther[Frequency],$K$1,TOther[Start Date],"&lt;="&amp;$A297,TOther[End Date Calc],"&gt;="&amp;A297),0)))</f>
        <v>0</v>
      </c>
      <c r="L297" s="8">
        <f>IF(A297="","",IF(COUNTIF(TOther[Frequency],$L$1)=0,0,IF(A297=(A297-DAY(A297)+1+3*7-WEEKDAY(A297-DAY(A297)+8-4,1)),SUMIFS(TOther[Amount],TOther[Frequency],$L$1,TOther[Start Date],"&lt;="&amp;$A297,TOther[End Date Calc],"&gt;="&amp;A297),0)))</f>
        <v>0</v>
      </c>
      <c r="M297" s="8">
        <f>IF(A297="","",IF(COUNTIF(TOther[Frequency],$M$1)=0,0,IF(A297=(A297-DAY(A297)+1+4*7-WEEKDAY(A297-DAY(A297)+8-4,1)),SUMIFS(TOther[Amount],TOther[Frequency],$M$1,TOther[Start Date],"&lt;="&amp;$A297,TOther[End Date Calc],"&gt;="&amp;A297),0)))</f>
        <v>0</v>
      </c>
      <c r="N297" s="8" cm="1">
        <f t="array" ref="N297">IF(A297="","",IF(COUNTIF(TOther[Frequency],$N$1)=0,0,SUMPRODUCT(--(IFERROR(MOD(A297-TOther[Start Date],28),1)=0),--(TOther[Frequency]=$N$1),--(TOther[Start Date]&lt;=A297),--(TOther[End Date Calc]&gt;=A297),TOther[Amount])))</f>
        <v>0</v>
      </c>
      <c r="O297" s="8" cm="1">
        <f t="array" ref="O297">IF(A297="","",IF(COUNTIF(TOther[Frequency],$O$1)=0,0,SUMPRODUCT(--(IFERROR(MOD(A297-TOther[Start Date],42),1)=0),--(TOther[Frequency]=$O$1),--(TOther[Start Date]&lt;=A297),--(TOther[End Date Calc]&gt;=A297),TOther[Amount])))</f>
        <v>0</v>
      </c>
      <c r="P297" s="8" cm="1">
        <f t="array" ref="P297">IF(A297="","",IF(COUNTIF(TOther[Frequency],$P$1)=0,0,SUMPRODUCT(--(IFERROR(MOD(A297-TOther[Start Date],56),1)=0),--(TOther[Frequency]=$P$1),--(TOther[Start Date]&lt;=A297),--(TOther[End Date Calc]&gt;=A297),TOther[Amount])))</f>
        <v>0</v>
      </c>
      <c r="Q297" s="8">
        <f>IF(A297="","",IF(COUNTIF(TOther[Frequency],$Q$1)=0,0,IF(B297="N",SUMIFS(TOther[Amount],TOther[Frequency],$Q$1,TOther[Start Date],"&lt;="&amp;$A297,TOther[End Date Calc],"&gt;="&amp;A297,TOther[Start Day],DAY(A297)),SUMIFS(TOther[Amount],TOther[Frequency],$Q$1,TOther[Start Date],"&lt;="&amp;$A297,TOther[End Date Calc],"&gt;="&amp;A297,TOther[Start Day],"&gt;="&amp;DAY(A297)))))</f>
        <v>0</v>
      </c>
      <c r="R297" s="8" cm="1">
        <f t="array" ref="R297">IF(A297="","",IF(COUNTIF(TOther[Frequency],R$1)=0,0,SUMPRODUCT(--(TOther[Frequency]=R$1),--(TOther[Start Date]&lt;=A297),--(TOther[End Date Calc]&gt;=A297),IF(B297="N",--(TOther[Start Day]=DAY(A297)),--(TOther[Start Day]&gt;=DAY(A297))),--(IFERROR(MOD(TOther[Start Month]-MONTH(A297)+2,2),1)=0),TOther[Amount])))</f>
        <v>0</v>
      </c>
      <c r="S297" s="8" cm="1">
        <f t="array" ref="S297">IF(A297="","",IF(COUNTIF(TOther[Frequency],S$1)=0,0,SUMPRODUCT(--(TOther[Frequency]=S$1),--(TOther[Start Date]&lt;=A297),--(TOther[End Date Calc]&gt;=A297),IF(B297="N",--(TOther[Start Day]=DAY(A297)),--(TOther[Start Day]&gt;=DAY(A297))),--(IFERROR(MOD(TOther[Start Month]-MONTH(A297)+3,3),1)=0),TOther[Amount])))</f>
        <v>0</v>
      </c>
      <c r="T297" s="8" cm="1">
        <f t="array" ref="T297">IF($A297="","",IF(COUNTIF(TOther[Frequency],T$1)=0,0,SUMPRODUCT(--(TOther[Frequency]=T$1),--(TOther[Start Date]&lt;=$A297),--(TOther[End Date Calc]&gt;=$A297),IF($B297="N",--(TOther[Start Day]=DAY($A297)),--(TOther[Start Day]&gt;=DAY($A297))),--(IFERROR(MOD(TOther[Start Month]-MONTH($A297)+4,4),1)=0),TOther[Amount])))</f>
        <v>0</v>
      </c>
      <c r="U297" s="8" cm="1">
        <f t="array" ref="U297">IF(A297="","",IF(COUNTIF(TOther[Frequency],$U$1)=0,0,SUMPRODUCT(--(TOther[Frequency]=$U$1),--(TOther[Start Date]&lt;=A297),--(TOther[End Date Calc]&gt;=A297),IF(B297="N",--(TOther[Start Day]=DAY(A297)),--(TOther[Start Day]&gt;=DAY(A297))),--(IFERROR(MOD(TOther[Start Month]-MONTH(A297)+6,6),1)=0),TOther[Amount])))</f>
        <v>0</v>
      </c>
      <c r="V297" s="8" cm="1">
        <f t="array" ref="V297">IF(A297="","",IF(COUNTIF(TOther[Frequency],$V$1)=0,0,SUMPRODUCT(--(TOther[Frequency]=$V$1),--(TOther[Start Date]&lt;=A297),--(TOther[End Date Calc]&gt;=A297),IF(B297="N",--(TOther[Start Day]=DAY(A297)),--(TOther[Start Day]&gt;=DAY(A297))),--(IFERROR(MOD(TOther[Start Month]-MONTH(A297)+12,12),1)=0),TOther[Amount])))</f>
        <v>0</v>
      </c>
      <c r="W297" s="8">
        <f>IF(A297="","",SUMIFS(TOther[Amount],TOther[Start Date],A297,TOther[Frequency],$W$1))</f>
        <v>0</v>
      </c>
      <c r="X297" s="9">
        <f t="shared" si="20"/>
        <v>0</v>
      </c>
      <c r="Y297" s="9">
        <f t="shared" si="24"/>
        <v>0</v>
      </c>
      <c r="Z297" s="8" cm="1">
        <f t="array" ref="Z297">IF(A297="","",IF(COUNTIF('2) Income'!$D$13:$D$32,"Weekly")=0,0,SUMPRODUCT(--(IFERROR(MOD(A297-'2) Income'!$F$13:$F$32,7),1)=0),--('2) Income'!$D$13:$D$32="Weekly"),--('2) Income'!$F$13:$F$32&lt;=A297),'2) Income'!$E$13:$E$32)))</f>
        <v>0</v>
      </c>
      <c r="AA297" s="8" cm="1">
        <f t="array" ref="AA297">IF(A297="","",IF(COUNTIF('2) Income'!$D$13:$D$32,"Every Other Week")=0,0,SUMPRODUCT(--(IFERROR(MOD(A297-'2) Income'!$F$13:$F$32,14),1)=0),--('2) Income'!$D$13:$D$32="Every Other Week"),--('2) Income'!$F$13:$F$32&lt;=A297),'2) Income'!$E$13:$E$32)))</f>
        <v>0</v>
      </c>
      <c r="AB297" s="8">
        <f>IF(A297="","",IF(COUNTIF('2) Income'!$D$13:$D$32,"1st and 15th")=0,0,IF(OR(DAY(A297)=1,DAY(A297)=15),SUMIFS('2) Income'!$E$13:$E$32,'2) Income'!$D$13:$D$32,"1st and 15th",'2) Income'!$F$13:$F$32,"&lt;="&amp;$A297),0)))</f>
        <v>0</v>
      </c>
      <c r="AC297" s="8">
        <f>IF(A297="","",IF(COUNTIF('2) Income'!$D$13:$D$32,"2nd Wednesday")=0,0,IF(A297=(A297-DAY(A297)+1+2*7-WEEKDAY(A297-DAY(A297)+8-4,1)),SUMIFS('2) Income'!$E$13:$E$32,'2) Income'!$D$13:$D$32,"2nd Wednesday",'2) Income'!$F$13:$F$32,"&lt;="&amp;$A297),0)))</f>
        <v>0</v>
      </c>
      <c r="AD297" s="8">
        <f>IF(A297="","",IF(COUNTIF('2) Income'!$D$13:$D$32,"3rd Wednesday")=0,0,IF(A297=(A297-DAY(A297)+1+3*7-WEEKDAY(A297-DAY(A297)+8-4,1)),SUMIFS('2) Income'!$E$13:$E$32,'2) Income'!$D$13:$D$32,"3rd Wednesday",'2) Income'!$F$13:$F$32,"&lt;="&amp;$A297),0)))</f>
        <v>0</v>
      </c>
      <c r="AE297" s="8">
        <f>IF(A297="","",IF(COUNTIF('2) Income'!$D$13:$D$32,"4th Wednesday")=0,0,IF(A297=(A297-DAY(A297)+1+4*7-WEEKDAY(A297-DAY(A297)+8-4,1)),SUMIFS('2) Income'!$E$13:$E$32,'2) Income'!$D$13:$D$32,"4th Wednesday",'2) Income'!$F$13:$F$32,"&lt;="&amp;$A297),0)))</f>
        <v>0</v>
      </c>
      <c r="AF297" s="8" cm="1">
        <f t="array" ref="AF297">IF(A297="","",IF(COUNTIF('2) Income'!$D$13:$D$32,"Every 4 Weeks")=0,0,SUMPRODUCT(--(IFERROR(MOD(A297-'2) Income'!$F$13:$F$32,28),1)=0),--('2) Income'!$D$13:$D$32="Every 4 Weeks"),--('2) Income'!$F$13:$F$32&lt;=A297),'2) Income'!$E$13:$E$32)))</f>
        <v>0</v>
      </c>
      <c r="AG297" s="8">
        <f>IF(A297="","",IF(COUNTIF('2) Income'!$D$13:$D$32,"Monthly")=0,0,IF(B297="N",SUMIFS('2) Income'!$E$13:$E$32,'2) Income'!$D$13:$D$32,"monthly",'2) Income'!$F$13:$F$32,"&lt;="&amp;$A297,'2) Income'!$I$13:$I$32,DAY(A297)),SUMIFS('2) Income'!$E$13:$E$32,'2) Income'!$D$13:$D$32,"monthly",'2) Income'!$F$13:$F$32,"&lt;="&amp;$A297,'2) Income'!$I$13:$I$32,"&gt;="&amp;DAY(A297)))))</f>
        <v>0</v>
      </c>
      <c r="AH297" s="8" cm="1">
        <f t="array" ref="AH297">IF(A297="","",IF(COUNTIF('2) Income'!$D$13:$D$32,"Yearly")=0,0,SUMPRODUCT(--('2) Income'!$D$13:$D$32="Yearly"),--('2) Income'!$F$13:$F$32&lt;=A297),IF(B297="N",--('2) Income'!$I$13:$I$32=DAY(A297)),--('2) Income'!$I$13:$I$32&gt;=DAY(A297))),--(IFERROR(MOD('2) Income'!$H$13:$H$32-MONTH(A297)+12,12),1)=0),'2) Income'!$E$13:$E$32)))</f>
        <v>0</v>
      </c>
      <c r="AI297" s="8">
        <f>IF(A297="","",IF(COUNTIF('2) Income'!$D$13:$D$32,"one-time")=0,0,SUMIFS('2) Income'!$E$13:$E$32,'2) Income'!$D$13:$D$32,"one-time",'2) Income'!$F$13:$F$32,"="&amp;$A297)))</f>
        <v>0</v>
      </c>
      <c r="AJ297" s="9">
        <f t="shared" si="21"/>
        <v>0</v>
      </c>
    </row>
    <row r="298" spans="1:36">
      <c r="A298" s="7">
        <f>IF(A297="","",IF(A297+1&lt;='1) Period'!$E$21,A297+1,""))</f>
        <v>45770</v>
      </c>
      <c r="B298" s="7" t="str">
        <f t="shared" si="22"/>
        <v>N</v>
      </c>
      <c r="C298" t="str">
        <f t="shared" si="23"/>
        <v>F</v>
      </c>
      <c r="D298" s="8">
        <f>IF(A298="","",IF(TEXT(A298,"dddd")='4) Happy Money'!$E$23,WAllowance,0))</f>
        <v>0</v>
      </c>
      <c r="E298" s="8">
        <f>IF(A298="","",IF(B298="N",SUMIF(TMonthly[Day of the Month],DAY(A298),TMonthly[Amount]),SUMIF(TMonthly[Day of the Month],"&gt;="&amp;DAY(A298),TMonthly[Amount])))</f>
        <v>0</v>
      </c>
      <c r="F298" s="8" cm="1">
        <f t="array" ref="F298">IF(A298="","",SUMPRODUCT(--(TYearly[Due Date]&lt;=A298),IF(B298="N",--(TYearly[Day]=DAY(A298)),--(TYearly[Day]&gt;=DAY(A298))),--(IFERROR(MOD(TYearly[Month]-MONTH(A298)+12,12),1)=0),TYearly[Amount]))</f>
        <v>0</v>
      </c>
      <c r="G298" s="8">
        <f>IF(A298="","",SUMIF(TOneTime[Due Date],A298,TOneTime[Amount]))</f>
        <v>0</v>
      </c>
      <c r="H298" s="8" cm="1">
        <f t="array" ref="H298">IF(A298="","",IF(COUNTIF(TOther[Frequency],$H$1)=0,0,SUMPRODUCT(--(IFERROR(MOD(A298-TOther[Start Date],7),1)=0),--(TOther[Frequency]=$H$1),--(TOther[Start Date]&lt;=A298),--(TOther[End Date Calc]&gt;=A298),TOther[Amount])))</f>
        <v>0</v>
      </c>
      <c r="I298" s="8" cm="1">
        <f t="array" ref="I298">IF(A298="","",IF(COUNTIF(TOther[Frequency],$I$1)=0,0,SUMPRODUCT(--(IFERROR(MOD(A298-TOther[Start Date],14),1)=0),--(TOther[Frequency]=$I$1),--(TOther[Start Date]&lt;=A298),--(TOther[End Date Calc]&gt;=A298),TOther[Amount])))</f>
        <v>0</v>
      </c>
      <c r="J298" s="8">
        <f>IF(A298="","",IF(COUNTIF(TOther[Frequency],$J$1)=0,0,IF(OR(DAY(A298)=1,DAY(A298)=15),SUMIFS(TOther[Amount],TOther[Frequency],$J$1,TOther[Start Date],"&lt;="&amp;$A298,TOther[End Date Calc],"&gt;="&amp;A298),0)))</f>
        <v>0</v>
      </c>
      <c r="K298" s="8">
        <f>IF(A298="","",IF(COUNTIF(TOther[Frequency],$K$1)=0,0,IF(A298=(A298-DAY(A298)+1+2*7-WEEKDAY(A298-DAY(A298)+8-4,1)),SUMIFS(TOther[Amount],TOther[Frequency],$K$1,TOther[Start Date],"&lt;="&amp;$A298,TOther[End Date Calc],"&gt;="&amp;A298),0)))</f>
        <v>0</v>
      </c>
      <c r="L298" s="8">
        <f>IF(A298="","",IF(COUNTIF(TOther[Frequency],$L$1)=0,0,IF(A298=(A298-DAY(A298)+1+3*7-WEEKDAY(A298-DAY(A298)+8-4,1)),SUMIFS(TOther[Amount],TOther[Frequency],$L$1,TOther[Start Date],"&lt;="&amp;$A298,TOther[End Date Calc],"&gt;="&amp;A298),0)))</f>
        <v>0</v>
      </c>
      <c r="M298" s="8">
        <f>IF(A298="","",IF(COUNTIF(TOther[Frequency],$M$1)=0,0,IF(A298=(A298-DAY(A298)+1+4*7-WEEKDAY(A298-DAY(A298)+8-4,1)),SUMIFS(TOther[Amount],TOther[Frequency],$M$1,TOther[Start Date],"&lt;="&amp;$A298,TOther[End Date Calc],"&gt;="&amp;A298),0)))</f>
        <v>0</v>
      </c>
      <c r="N298" s="8" cm="1">
        <f t="array" ref="N298">IF(A298="","",IF(COUNTIF(TOther[Frequency],$N$1)=0,0,SUMPRODUCT(--(IFERROR(MOD(A298-TOther[Start Date],28),1)=0),--(TOther[Frequency]=$N$1),--(TOther[Start Date]&lt;=A298),--(TOther[End Date Calc]&gt;=A298),TOther[Amount])))</f>
        <v>0</v>
      </c>
      <c r="O298" s="8" cm="1">
        <f t="array" ref="O298">IF(A298="","",IF(COUNTIF(TOther[Frequency],$O$1)=0,0,SUMPRODUCT(--(IFERROR(MOD(A298-TOther[Start Date],42),1)=0),--(TOther[Frequency]=$O$1),--(TOther[Start Date]&lt;=A298),--(TOther[End Date Calc]&gt;=A298),TOther[Amount])))</f>
        <v>0</v>
      </c>
      <c r="P298" s="8" cm="1">
        <f t="array" ref="P298">IF(A298="","",IF(COUNTIF(TOther[Frequency],$P$1)=0,0,SUMPRODUCT(--(IFERROR(MOD(A298-TOther[Start Date],56),1)=0),--(TOther[Frequency]=$P$1),--(TOther[Start Date]&lt;=A298),--(TOther[End Date Calc]&gt;=A298),TOther[Amount])))</f>
        <v>0</v>
      </c>
      <c r="Q298" s="8">
        <f>IF(A298="","",IF(COUNTIF(TOther[Frequency],$Q$1)=0,0,IF(B298="N",SUMIFS(TOther[Amount],TOther[Frequency],$Q$1,TOther[Start Date],"&lt;="&amp;$A298,TOther[End Date Calc],"&gt;="&amp;A298,TOther[Start Day],DAY(A298)),SUMIFS(TOther[Amount],TOther[Frequency],$Q$1,TOther[Start Date],"&lt;="&amp;$A298,TOther[End Date Calc],"&gt;="&amp;A298,TOther[Start Day],"&gt;="&amp;DAY(A298)))))</f>
        <v>0</v>
      </c>
      <c r="R298" s="8" cm="1">
        <f t="array" ref="R298">IF(A298="","",IF(COUNTIF(TOther[Frequency],R$1)=0,0,SUMPRODUCT(--(TOther[Frequency]=R$1),--(TOther[Start Date]&lt;=A298),--(TOther[End Date Calc]&gt;=A298),IF(B298="N",--(TOther[Start Day]=DAY(A298)),--(TOther[Start Day]&gt;=DAY(A298))),--(IFERROR(MOD(TOther[Start Month]-MONTH(A298)+2,2),1)=0),TOther[Amount])))</f>
        <v>0</v>
      </c>
      <c r="S298" s="8" cm="1">
        <f t="array" ref="S298">IF(A298="","",IF(COUNTIF(TOther[Frequency],S$1)=0,0,SUMPRODUCT(--(TOther[Frequency]=S$1),--(TOther[Start Date]&lt;=A298),--(TOther[End Date Calc]&gt;=A298),IF(B298="N",--(TOther[Start Day]=DAY(A298)),--(TOther[Start Day]&gt;=DAY(A298))),--(IFERROR(MOD(TOther[Start Month]-MONTH(A298)+3,3),1)=0),TOther[Amount])))</f>
        <v>0</v>
      </c>
      <c r="T298" s="8" cm="1">
        <f t="array" ref="T298">IF($A298="","",IF(COUNTIF(TOther[Frequency],T$1)=0,0,SUMPRODUCT(--(TOther[Frequency]=T$1),--(TOther[Start Date]&lt;=$A298),--(TOther[End Date Calc]&gt;=$A298),IF($B298="N",--(TOther[Start Day]=DAY($A298)),--(TOther[Start Day]&gt;=DAY($A298))),--(IFERROR(MOD(TOther[Start Month]-MONTH($A298)+4,4),1)=0),TOther[Amount])))</f>
        <v>0</v>
      </c>
      <c r="U298" s="8" cm="1">
        <f t="array" ref="U298">IF(A298="","",IF(COUNTIF(TOther[Frequency],$U$1)=0,0,SUMPRODUCT(--(TOther[Frequency]=$U$1),--(TOther[Start Date]&lt;=A298),--(TOther[End Date Calc]&gt;=A298),IF(B298="N",--(TOther[Start Day]=DAY(A298)),--(TOther[Start Day]&gt;=DAY(A298))),--(IFERROR(MOD(TOther[Start Month]-MONTH(A298)+6,6),1)=0),TOther[Amount])))</f>
        <v>0</v>
      </c>
      <c r="V298" s="8" cm="1">
        <f t="array" ref="V298">IF(A298="","",IF(COUNTIF(TOther[Frequency],$V$1)=0,0,SUMPRODUCT(--(TOther[Frequency]=$V$1),--(TOther[Start Date]&lt;=A298),--(TOther[End Date Calc]&gt;=A298),IF(B298="N",--(TOther[Start Day]=DAY(A298)),--(TOther[Start Day]&gt;=DAY(A298))),--(IFERROR(MOD(TOther[Start Month]-MONTH(A298)+12,12),1)=0),TOther[Amount])))</f>
        <v>0</v>
      </c>
      <c r="W298" s="8">
        <f>IF(A298="","",SUMIFS(TOther[Amount],TOther[Start Date],A298,TOther[Frequency],$W$1))</f>
        <v>0</v>
      </c>
      <c r="X298" s="9">
        <f t="shared" si="20"/>
        <v>0</v>
      </c>
      <c r="Y298" s="9">
        <f t="shared" si="24"/>
        <v>0</v>
      </c>
      <c r="Z298" s="8" cm="1">
        <f t="array" ref="Z298">IF(A298="","",IF(COUNTIF('2) Income'!$D$13:$D$32,"Weekly")=0,0,SUMPRODUCT(--(IFERROR(MOD(A298-'2) Income'!$F$13:$F$32,7),1)=0),--('2) Income'!$D$13:$D$32="Weekly"),--('2) Income'!$F$13:$F$32&lt;=A298),'2) Income'!$E$13:$E$32)))</f>
        <v>0</v>
      </c>
      <c r="AA298" s="8" cm="1">
        <f t="array" ref="AA298">IF(A298="","",IF(COUNTIF('2) Income'!$D$13:$D$32,"Every Other Week")=0,0,SUMPRODUCT(--(IFERROR(MOD(A298-'2) Income'!$F$13:$F$32,14),1)=0),--('2) Income'!$D$13:$D$32="Every Other Week"),--('2) Income'!$F$13:$F$32&lt;=A298),'2) Income'!$E$13:$E$32)))</f>
        <v>0</v>
      </c>
      <c r="AB298" s="8">
        <f>IF(A298="","",IF(COUNTIF('2) Income'!$D$13:$D$32,"1st and 15th")=0,0,IF(OR(DAY(A298)=1,DAY(A298)=15),SUMIFS('2) Income'!$E$13:$E$32,'2) Income'!$D$13:$D$32,"1st and 15th",'2) Income'!$F$13:$F$32,"&lt;="&amp;$A298),0)))</f>
        <v>0</v>
      </c>
      <c r="AC298" s="8">
        <f>IF(A298="","",IF(COUNTIF('2) Income'!$D$13:$D$32,"2nd Wednesday")=0,0,IF(A298=(A298-DAY(A298)+1+2*7-WEEKDAY(A298-DAY(A298)+8-4,1)),SUMIFS('2) Income'!$E$13:$E$32,'2) Income'!$D$13:$D$32,"2nd Wednesday",'2) Income'!$F$13:$F$32,"&lt;="&amp;$A298),0)))</f>
        <v>0</v>
      </c>
      <c r="AD298" s="8">
        <f>IF(A298="","",IF(COUNTIF('2) Income'!$D$13:$D$32,"3rd Wednesday")=0,0,IF(A298=(A298-DAY(A298)+1+3*7-WEEKDAY(A298-DAY(A298)+8-4,1)),SUMIFS('2) Income'!$E$13:$E$32,'2) Income'!$D$13:$D$32,"3rd Wednesday",'2) Income'!$F$13:$F$32,"&lt;="&amp;$A298),0)))</f>
        <v>0</v>
      </c>
      <c r="AE298" s="8">
        <f>IF(A298="","",IF(COUNTIF('2) Income'!$D$13:$D$32,"4th Wednesday")=0,0,IF(A298=(A298-DAY(A298)+1+4*7-WEEKDAY(A298-DAY(A298)+8-4,1)),SUMIFS('2) Income'!$E$13:$E$32,'2) Income'!$D$13:$D$32,"4th Wednesday",'2) Income'!$F$13:$F$32,"&lt;="&amp;$A298),0)))</f>
        <v>0</v>
      </c>
      <c r="AF298" s="8" cm="1">
        <f t="array" ref="AF298">IF(A298="","",IF(COUNTIF('2) Income'!$D$13:$D$32,"Every 4 Weeks")=0,0,SUMPRODUCT(--(IFERROR(MOD(A298-'2) Income'!$F$13:$F$32,28),1)=0),--('2) Income'!$D$13:$D$32="Every 4 Weeks"),--('2) Income'!$F$13:$F$32&lt;=A298),'2) Income'!$E$13:$E$32)))</f>
        <v>0</v>
      </c>
      <c r="AG298" s="8">
        <f>IF(A298="","",IF(COUNTIF('2) Income'!$D$13:$D$32,"Monthly")=0,0,IF(B298="N",SUMIFS('2) Income'!$E$13:$E$32,'2) Income'!$D$13:$D$32,"monthly",'2) Income'!$F$13:$F$32,"&lt;="&amp;$A298,'2) Income'!$I$13:$I$32,DAY(A298)),SUMIFS('2) Income'!$E$13:$E$32,'2) Income'!$D$13:$D$32,"monthly",'2) Income'!$F$13:$F$32,"&lt;="&amp;$A298,'2) Income'!$I$13:$I$32,"&gt;="&amp;DAY(A298)))))</f>
        <v>0</v>
      </c>
      <c r="AH298" s="8" cm="1">
        <f t="array" ref="AH298">IF(A298="","",IF(COUNTIF('2) Income'!$D$13:$D$32,"Yearly")=0,0,SUMPRODUCT(--('2) Income'!$D$13:$D$32="Yearly"),--('2) Income'!$F$13:$F$32&lt;=A298),IF(B298="N",--('2) Income'!$I$13:$I$32=DAY(A298)),--('2) Income'!$I$13:$I$32&gt;=DAY(A298))),--(IFERROR(MOD('2) Income'!$H$13:$H$32-MONTH(A298)+12,12),1)=0),'2) Income'!$E$13:$E$32)))</f>
        <v>0</v>
      </c>
      <c r="AI298" s="8">
        <f>IF(A298="","",IF(COUNTIF('2) Income'!$D$13:$D$32,"one-time")=0,0,SUMIFS('2) Income'!$E$13:$E$32,'2) Income'!$D$13:$D$32,"one-time",'2) Income'!$F$13:$F$32,"="&amp;$A298)))</f>
        <v>0</v>
      </c>
      <c r="AJ298" s="9">
        <f t="shared" si="21"/>
        <v>0</v>
      </c>
    </row>
    <row r="299" spans="1:36">
      <c r="A299" s="7">
        <f>IF(A298="","",IF(A298+1&lt;='1) Period'!$E$21,A298+1,""))</f>
        <v>45771</v>
      </c>
      <c r="B299" s="7" t="str">
        <f t="shared" si="22"/>
        <v>N</v>
      </c>
      <c r="C299" t="str">
        <f t="shared" si="23"/>
        <v>F</v>
      </c>
      <c r="D299" s="8">
        <f>IF(A299="","",IF(TEXT(A299,"dddd")='4) Happy Money'!$E$23,WAllowance,0))</f>
        <v>0</v>
      </c>
      <c r="E299" s="8">
        <f>IF(A299="","",IF(B299="N",SUMIF(TMonthly[Day of the Month],DAY(A299),TMonthly[Amount]),SUMIF(TMonthly[Day of the Month],"&gt;="&amp;DAY(A299),TMonthly[Amount])))</f>
        <v>0</v>
      </c>
      <c r="F299" s="8" cm="1">
        <f t="array" ref="F299">IF(A299="","",SUMPRODUCT(--(TYearly[Due Date]&lt;=A299),IF(B299="N",--(TYearly[Day]=DAY(A299)),--(TYearly[Day]&gt;=DAY(A299))),--(IFERROR(MOD(TYearly[Month]-MONTH(A299)+12,12),1)=0),TYearly[Amount]))</f>
        <v>0</v>
      </c>
      <c r="G299" s="8">
        <f>IF(A299="","",SUMIF(TOneTime[Due Date],A299,TOneTime[Amount]))</f>
        <v>0</v>
      </c>
      <c r="H299" s="8" cm="1">
        <f t="array" ref="H299">IF(A299="","",IF(COUNTIF(TOther[Frequency],$H$1)=0,0,SUMPRODUCT(--(IFERROR(MOD(A299-TOther[Start Date],7),1)=0),--(TOther[Frequency]=$H$1),--(TOther[Start Date]&lt;=A299),--(TOther[End Date Calc]&gt;=A299),TOther[Amount])))</f>
        <v>0</v>
      </c>
      <c r="I299" s="8" cm="1">
        <f t="array" ref="I299">IF(A299="","",IF(COUNTIF(TOther[Frequency],$I$1)=0,0,SUMPRODUCT(--(IFERROR(MOD(A299-TOther[Start Date],14),1)=0),--(TOther[Frequency]=$I$1),--(TOther[Start Date]&lt;=A299),--(TOther[End Date Calc]&gt;=A299),TOther[Amount])))</f>
        <v>0</v>
      </c>
      <c r="J299" s="8">
        <f>IF(A299="","",IF(COUNTIF(TOther[Frequency],$J$1)=0,0,IF(OR(DAY(A299)=1,DAY(A299)=15),SUMIFS(TOther[Amount],TOther[Frequency],$J$1,TOther[Start Date],"&lt;="&amp;$A299,TOther[End Date Calc],"&gt;="&amp;A299),0)))</f>
        <v>0</v>
      </c>
      <c r="K299" s="8">
        <f>IF(A299="","",IF(COUNTIF(TOther[Frequency],$K$1)=0,0,IF(A299=(A299-DAY(A299)+1+2*7-WEEKDAY(A299-DAY(A299)+8-4,1)),SUMIFS(TOther[Amount],TOther[Frequency],$K$1,TOther[Start Date],"&lt;="&amp;$A299,TOther[End Date Calc],"&gt;="&amp;A299),0)))</f>
        <v>0</v>
      </c>
      <c r="L299" s="8">
        <f>IF(A299="","",IF(COUNTIF(TOther[Frequency],$L$1)=0,0,IF(A299=(A299-DAY(A299)+1+3*7-WEEKDAY(A299-DAY(A299)+8-4,1)),SUMIFS(TOther[Amount],TOther[Frequency],$L$1,TOther[Start Date],"&lt;="&amp;$A299,TOther[End Date Calc],"&gt;="&amp;A299),0)))</f>
        <v>0</v>
      </c>
      <c r="M299" s="8">
        <f>IF(A299="","",IF(COUNTIF(TOther[Frequency],$M$1)=0,0,IF(A299=(A299-DAY(A299)+1+4*7-WEEKDAY(A299-DAY(A299)+8-4,1)),SUMIFS(TOther[Amount],TOther[Frequency],$M$1,TOther[Start Date],"&lt;="&amp;$A299,TOther[End Date Calc],"&gt;="&amp;A299),0)))</f>
        <v>0</v>
      </c>
      <c r="N299" s="8" cm="1">
        <f t="array" ref="N299">IF(A299="","",IF(COUNTIF(TOther[Frequency],$N$1)=0,0,SUMPRODUCT(--(IFERROR(MOD(A299-TOther[Start Date],28),1)=0),--(TOther[Frequency]=$N$1),--(TOther[Start Date]&lt;=A299),--(TOther[End Date Calc]&gt;=A299),TOther[Amount])))</f>
        <v>0</v>
      </c>
      <c r="O299" s="8" cm="1">
        <f t="array" ref="O299">IF(A299="","",IF(COUNTIF(TOther[Frequency],$O$1)=0,0,SUMPRODUCT(--(IFERROR(MOD(A299-TOther[Start Date],42),1)=0),--(TOther[Frequency]=$O$1),--(TOther[Start Date]&lt;=A299),--(TOther[End Date Calc]&gt;=A299),TOther[Amount])))</f>
        <v>0</v>
      </c>
      <c r="P299" s="8" cm="1">
        <f t="array" ref="P299">IF(A299="","",IF(COUNTIF(TOther[Frequency],$P$1)=0,0,SUMPRODUCT(--(IFERROR(MOD(A299-TOther[Start Date],56),1)=0),--(TOther[Frequency]=$P$1),--(TOther[Start Date]&lt;=A299),--(TOther[End Date Calc]&gt;=A299),TOther[Amount])))</f>
        <v>0</v>
      </c>
      <c r="Q299" s="8">
        <f>IF(A299="","",IF(COUNTIF(TOther[Frequency],$Q$1)=0,0,IF(B299="N",SUMIFS(TOther[Amount],TOther[Frequency],$Q$1,TOther[Start Date],"&lt;="&amp;$A299,TOther[End Date Calc],"&gt;="&amp;A299,TOther[Start Day],DAY(A299)),SUMIFS(TOther[Amount],TOther[Frequency],$Q$1,TOther[Start Date],"&lt;="&amp;$A299,TOther[End Date Calc],"&gt;="&amp;A299,TOther[Start Day],"&gt;="&amp;DAY(A299)))))</f>
        <v>0</v>
      </c>
      <c r="R299" s="8" cm="1">
        <f t="array" ref="R299">IF(A299="","",IF(COUNTIF(TOther[Frequency],R$1)=0,0,SUMPRODUCT(--(TOther[Frequency]=R$1),--(TOther[Start Date]&lt;=A299),--(TOther[End Date Calc]&gt;=A299),IF(B299="N",--(TOther[Start Day]=DAY(A299)),--(TOther[Start Day]&gt;=DAY(A299))),--(IFERROR(MOD(TOther[Start Month]-MONTH(A299)+2,2),1)=0),TOther[Amount])))</f>
        <v>0</v>
      </c>
      <c r="S299" s="8" cm="1">
        <f t="array" ref="S299">IF(A299="","",IF(COUNTIF(TOther[Frequency],S$1)=0,0,SUMPRODUCT(--(TOther[Frequency]=S$1),--(TOther[Start Date]&lt;=A299),--(TOther[End Date Calc]&gt;=A299),IF(B299="N",--(TOther[Start Day]=DAY(A299)),--(TOther[Start Day]&gt;=DAY(A299))),--(IFERROR(MOD(TOther[Start Month]-MONTH(A299)+3,3),1)=0),TOther[Amount])))</f>
        <v>0</v>
      </c>
      <c r="T299" s="8" cm="1">
        <f t="array" ref="T299">IF($A299="","",IF(COUNTIF(TOther[Frequency],T$1)=0,0,SUMPRODUCT(--(TOther[Frequency]=T$1),--(TOther[Start Date]&lt;=$A299),--(TOther[End Date Calc]&gt;=$A299),IF($B299="N",--(TOther[Start Day]=DAY($A299)),--(TOther[Start Day]&gt;=DAY($A299))),--(IFERROR(MOD(TOther[Start Month]-MONTH($A299)+4,4),1)=0),TOther[Amount])))</f>
        <v>0</v>
      </c>
      <c r="U299" s="8" cm="1">
        <f t="array" ref="U299">IF(A299="","",IF(COUNTIF(TOther[Frequency],$U$1)=0,0,SUMPRODUCT(--(TOther[Frequency]=$U$1),--(TOther[Start Date]&lt;=A299),--(TOther[End Date Calc]&gt;=A299),IF(B299="N",--(TOther[Start Day]=DAY(A299)),--(TOther[Start Day]&gt;=DAY(A299))),--(IFERROR(MOD(TOther[Start Month]-MONTH(A299)+6,6),1)=0),TOther[Amount])))</f>
        <v>0</v>
      </c>
      <c r="V299" s="8" cm="1">
        <f t="array" ref="V299">IF(A299="","",IF(COUNTIF(TOther[Frequency],$V$1)=0,0,SUMPRODUCT(--(TOther[Frequency]=$V$1),--(TOther[Start Date]&lt;=A299),--(TOther[End Date Calc]&gt;=A299),IF(B299="N",--(TOther[Start Day]=DAY(A299)),--(TOther[Start Day]&gt;=DAY(A299))),--(IFERROR(MOD(TOther[Start Month]-MONTH(A299)+12,12),1)=0),TOther[Amount])))</f>
        <v>0</v>
      </c>
      <c r="W299" s="8">
        <f>IF(A299="","",SUMIFS(TOther[Amount],TOther[Start Date],A299,TOther[Frequency],$W$1))</f>
        <v>0</v>
      </c>
      <c r="X299" s="9">
        <f t="shared" si="20"/>
        <v>0</v>
      </c>
      <c r="Y299" s="9">
        <f t="shared" si="24"/>
        <v>0</v>
      </c>
      <c r="Z299" s="8" cm="1">
        <f t="array" ref="Z299">IF(A299="","",IF(COUNTIF('2) Income'!$D$13:$D$32,"Weekly")=0,0,SUMPRODUCT(--(IFERROR(MOD(A299-'2) Income'!$F$13:$F$32,7),1)=0),--('2) Income'!$D$13:$D$32="Weekly"),--('2) Income'!$F$13:$F$32&lt;=A299),'2) Income'!$E$13:$E$32)))</f>
        <v>0</v>
      </c>
      <c r="AA299" s="8" cm="1">
        <f t="array" ref="AA299">IF(A299="","",IF(COUNTIF('2) Income'!$D$13:$D$32,"Every Other Week")=0,0,SUMPRODUCT(--(IFERROR(MOD(A299-'2) Income'!$F$13:$F$32,14),1)=0),--('2) Income'!$D$13:$D$32="Every Other Week"),--('2) Income'!$F$13:$F$32&lt;=A299),'2) Income'!$E$13:$E$32)))</f>
        <v>0</v>
      </c>
      <c r="AB299" s="8">
        <f>IF(A299="","",IF(COUNTIF('2) Income'!$D$13:$D$32,"1st and 15th")=0,0,IF(OR(DAY(A299)=1,DAY(A299)=15),SUMIFS('2) Income'!$E$13:$E$32,'2) Income'!$D$13:$D$32,"1st and 15th",'2) Income'!$F$13:$F$32,"&lt;="&amp;$A299),0)))</f>
        <v>0</v>
      </c>
      <c r="AC299" s="8">
        <f>IF(A299="","",IF(COUNTIF('2) Income'!$D$13:$D$32,"2nd Wednesday")=0,0,IF(A299=(A299-DAY(A299)+1+2*7-WEEKDAY(A299-DAY(A299)+8-4,1)),SUMIFS('2) Income'!$E$13:$E$32,'2) Income'!$D$13:$D$32,"2nd Wednesday",'2) Income'!$F$13:$F$32,"&lt;="&amp;$A299),0)))</f>
        <v>0</v>
      </c>
      <c r="AD299" s="8">
        <f>IF(A299="","",IF(COUNTIF('2) Income'!$D$13:$D$32,"3rd Wednesday")=0,0,IF(A299=(A299-DAY(A299)+1+3*7-WEEKDAY(A299-DAY(A299)+8-4,1)),SUMIFS('2) Income'!$E$13:$E$32,'2) Income'!$D$13:$D$32,"3rd Wednesday",'2) Income'!$F$13:$F$32,"&lt;="&amp;$A299),0)))</f>
        <v>0</v>
      </c>
      <c r="AE299" s="8">
        <f>IF(A299="","",IF(COUNTIF('2) Income'!$D$13:$D$32,"4th Wednesday")=0,0,IF(A299=(A299-DAY(A299)+1+4*7-WEEKDAY(A299-DAY(A299)+8-4,1)),SUMIFS('2) Income'!$E$13:$E$32,'2) Income'!$D$13:$D$32,"4th Wednesday",'2) Income'!$F$13:$F$32,"&lt;="&amp;$A299),0)))</f>
        <v>0</v>
      </c>
      <c r="AF299" s="8" cm="1">
        <f t="array" ref="AF299">IF(A299="","",IF(COUNTIF('2) Income'!$D$13:$D$32,"Every 4 Weeks")=0,0,SUMPRODUCT(--(IFERROR(MOD(A299-'2) Income'!$F$13:$F$32,28),1)=0),--('2) Income'!$D$13:$D$32="Every 4 Weeks"),--('2) Income'!$F$13:$F$32&lt;=A299),'2) Income'!$E$13:$E$32)))</f>
        <v>0</v>
      </c>
      <c r="AG299" s="8">
        <f>IF(A299="","",IF(COUNTIF('2) Income'!$D$13:$D$32,"Monthly")=0,0,IF(B299="N",SUMIFS('2) Income'!$E$13:$E$32,'2) Income'!$D$13:$D$32,"monthly",'2) Income'!$F$13:$F$32,"&lt;="&amp;$A299,'2) Income'!$I$13:$I$32,DAY(A299)),SUMIFS('2) Income'!$E$13:$E$32,'2) Income'!$D$13:$D$32,"monthly",'2) Income'!$F$13:$F$32,"&lt;="&amp;$A299,'2) Income'!$I$13:$I$32,"&gt;="&amp;DAY(A299)))))</f>
        <v>0</v>
      </c>
      <c r="AH299" s="8" cm="1">
        <f t="array" ref="AH299">IF(A299="","",IF(COUNTIF('2) Income'!$D$13:$D$32,"Yearly")=0,0,SUMPRODUCT(--('2) Income'!$D$13:$D$32="Yearly"),--('2) Income'!$F$13:$F$32&lt;=A299),IF(B299="N",--('2) Income'!$I$13:$I$32=DAY(A299)),--('2) Income'!$I$13:$I$32&gt;=DAY(A299))),--(IFERROR(MOD('2) Income'!$H$13:$H$32-MONTH(A299)+12,12),1)=0),'2) Income'!$E$13:$E$32)))</f>
        <v>0</v>
      </c>
      <c r="AI299" s="8">
        <f>IF(A299="","",IF(COUNTIF('2) Income'!$D$13:$D$32,"one-time")=0,0,SUMIFS('2) Income'!$E$13:$E$32,'2) Income'!$D$13:$D$32,"one-time",'2) Income'!$F$13:$F$32,"="&amp;$A299)))</f>
        <v>0</v>
      </c>
      <c r="AJ299" s="9">
        <f t="shared" si="21"/>
        <v>0</v>
      </c>
    </row>
    <row r="300" spans="1:36">
      <c r="A300" s="7">
        <f>IF(A299="","",IF(A299+1&lt;='1) Period'!$E$21,A299+1,""))</f>
        <v>45772</v>
      </c>
      <c r="B300" s="7" t="str">
        <f t="shared" si="22"/>
        <v>N</v>
      </c>
      <c r="C300" t="str">
        <f t="shared" si="23"/>
        <v>F</v>
      </c>
      <c r="D300" s="8">
        <f>IF(A300="","",IF(TEXT(A300,"dddd")='4) Happy Money'!$E$23,WAllowance,0))</f>
        <v>0</v>
      </c>
      <c r="E300" s="8">
        <f>IF(A300="","",IF(B300="N",SUMIF(TMonthly[Day of the Month],DAY(A300),TMonthly[Amount]),SUMIF(TMonthly[Day of the Month],"&gt;="&amp;DAY(A300),TMonthly[Amount])))</f>
        <v>0</v>
      </c>
      <c r="F300" s="8" cm="1">
        <f t="array" ref="F300">IF(A300="","",SUMPRODUCT(--(TYearly[Due Date]&lt;=A300),IF(B300="N",--(TYearly[Day]=DAY(A300)),--(TYearly[Day]&gt;=DAY(A300))),--(IFERROR(MOD(TYearly[Month]-MONTH(A300)+12,12),1)=0),TYearly[Amount]))</f>
        <v>0</v>
      </c>
      <c r="G300" s="8">
        <f>IF(A300="","",SUMIF(TOneTime[Due Date],A300,TOneTime[Amount]))</f>
        <v>0</v>
      </c>
      <c r="H300" s="8" cm="1">
        <f t="array" ref="H300">IF(A300="","",IF(COUNTIF(TOther[Frequency],$H$1)=0,0,SUMPRODUCT(--(IFERROR(MOD(A300-TOther[Start Date],7),1)=0),--(TOther[Frequency]=$H$1),--(TOther[Start Date]&lt;=A300),--(TOther[End Date Calc]&gt;=A300),TOther[Amount])))</f>
        <v>0</v>
      </c>
      <c r="I300" s="8" cm="1">
        <f t="array" ref="I300">IF(A300="","",IF(COUNTIF(TOther[Frequency],$I$1)=0,0,SUMPRODUCT(--(IFERROR(MOD(A300-TOther[Start Date],14),1)=0),--(TOther[Frequency]=$I$1),--(TOther[Start Date]&lt;=A300),--(TOther[End Date Calc]&gt;=A300),TOther[Amount])))</f>
        <v>0</v>
      </c>
      <c r="J300" s="8">
        <f>IF(A300="","",IF(COUNTIF(TOther[Frequency],$J$1)=0,0,IF(OR(DAY(A300)=1,DAY(A300)=15),SUMIFS(TOther[Amount],TOther[Frequency],$J$1,TOther[Start Date],"&lt;="&amp;$A300,TOther[End Date Calc],"&gt;="&amp;A300),0)))</f>
        <v>0</v>
      </c>
      <c r="K300" s="8">
        <f>IF(A300="","",IF(COUNTIF(TOther[Frequency],$K$1)=0,0,IF(A300=(A300-DAY(A300)+1+2*7-WEEKDAY(A300-DAY(A300)+8-4,1)),SUMIFS(TOther[Amount],TOther[Frequency],$K$1,TOther[Start Date],"&lt;="&amp;$A300,TOther[End Date Calc],"&gt;="&amp;A300),0)))</f>
        <v>0</v>
      </c>
      <c r="L300" s="8">
        <f>IF(A300="","",IF(COUNTIF(TOther[Frequency],$L$1)=0,0,IF(A300=(A300-DAY(A300)+1+3*7-WEEKDAY(A300-DAY(A300)+8-4,1)),SUMIFS(TOther[Amount],TOther[Frequency],$L$1,TOther[Start Date],"&lt;="&amp;$A300,TOther[End Date Calc],"&gt;="&amp;A300),0)))</f>
        <v>0</v>
      </c>
      <c r="M300" s="8">
        <f>IF(A300="","",IF(COUNTIF(TOther[Frequency],$M$1)=0,0,IF(A300=(A300-DAY(A300)+1+4*7-WEEKDAY(A300-DAY(A300)+8-4,1)),SUMIFS(TOther[Amount],TOther[Frequency],$M$1,TOther[Start Date],"&lt;="&amp;$A300,TOther[End Date Calc],"&gt;="&amp;A300),0)))</f>
        <v>0</v>
      </c>
      <c r="N300" s="8" cm="1">
        <f t="array" ref="N300">IF(A300="","",IF(COUNTIF(TOther[Frequency],$N$1)=0,0,SUMPRODUCT(--(IFERROR(MOD(A300-TOther[Start Date],28),1)=0),--(TOther[Frequency]=$N$1),--(TOther[Start Date]&lt;=A300),--(TOther[End Date Calc]&gt;=A300),TOther[Amount])))</f>
        <v>0</v>
      </c>
      <c r="O300" s="8" cm="1">
        <f t="array" ref="O300">IF(A300="","",IF(COUNTIF(TOther[Frequency],$O$1)=0,0,SUMPRODUCT(--(IFERROR(MOD(A300-TOther[Start Date],42),1)=0),--(TOther[Frequency]=$O$1),--(TOther[Start Date]&lt;=A300),--(TOther[End Date Calc]&gt;=A300),TOther[Amount])))</f>
        <v>0</v>
      </c>
      <c r="P300" s="8" cm="1">
        <f t="array" ref="P300">IF(A300="","",IF(COUNTIF(TOther[Frequency],$P$1)=0,0,SUMPRODUCT(--(IFERROR(MOD(A300-TOther[Start Date],56),1)=0),--(TOther[Frequency]=$P$1),--(TOther[Start Date]&lt;=A300),--(TOther[End Date Calc]&gt;=A300),TOther[Amount])))</f>
        <v>0</v>
      </c>
      <c r="Q300" s="8">
        <f>IF(A300="","",IF(COUNTIF(TOther[Frequency],$Q$1)=0,0,IF(B300="N",SUMIFS(TOther[Amount],TOther[Frequency],$Q$1,TOther[Start Date],"&lt;="&amp;$A300,TOther[End Date Calc],"&gt;="&amp;A300,TOther[Start Day],DAY(A300)),SUMIFS(TOther[Amount],TOther[Frequency],$Q$1,TOther[Start Date],"&lt;="&amp;$A300,TOther[End Date Calc],"&gt;="&amp;A300,TOther[Start Day],"&gt;="&amp;DAY(A300)))))</f>
        <v>0</v>
      </c>
      <c r="R300" s="8" cm="1">
        <f t="array" ref="R300">IF(A300="","",IF(COUNTIF(TOther[Frequency],R$1)=0,0,SUMPRODUCT(--(TOther[Frequency]=R$1),--(TOther[Start Date]&lt;=A300),--(TOther[End Date Calc]&gt;=A300),IF(B300="N",--(TOther[Start Day]=DAY(A300)),--(TOther[Start Day]&gt;=DAY(A300))),--(IFERROR(MOD(TOther[Start Month]-MONTH(A300)+2,2),1)=0),TOther[Amount])))</f>
        <v>0</v>
      </c>
      <c r="S300" s="8" cm="1">
        <f t="array" ref="S300">IF(A300="","",IF(COUNTIF(TOther[Frequency],S$1)=0,0,SUMPRODUCT(--(TOther[Frequency]=S$1),--(TOther[Start Date]&lt;=A300),--(TOther[End Date Calc]&gt;=A300),IF(B300="N",--(TOther[Start Day]=DAY(A300)),--(TOther[Start Day]&gt;=DAY(A300))),--(IFERROR(MOD(TOther[Start Month]-MONTH(A300)+3,3),1)=0),TOther[Amount])))</f>
        <v>0</v>
      </c>
      <c r="T300" s="8" cm="1">
        <f t="array" ref="T300">IF($A300="","",IF(COUNTIF(TOther[Frequency],T$1)=0,0,SUMPRODUCT(--(TOther[Frequency]=T$1),--(TOther[Start Date]&lt;=$A300),--(TOther[End Date Calc]&gt;=$A300),IF($B300="N",--(TOther[Start Day]=DAY($A300)),--(TOther[Start Day]&gt;=DAY($A300))),--(IFERROR(MOD(TOther[Start Month]-MONTH($A300)+4,4),1)=0),TOther[Amount])))</f>
        <v>0</v>
      </c>
      <c r="U300" s="8" cm="1">
        <f t="array" ref="U300">IF(A300="","",IF(COUNTIF(TOther[Frequency],$U$1)=0,0,SUMPRODUCT(--(TOther[Frequency]=$U$1),--(TOther[Start Date]&lt;=A300),--(TOther[End Date Calc]&gt;=A300),IF(B300="N",--(TOther[Start Day]=DAY(A300)),--(TOther[Start Day]&gt;=DAY(A300))),--(IFERROR(MOD(TOther[Start Month]-MONTH(A300)+6,6),1)=0),TOther[Amount])))</f>
        <v>0</v>
      </c>
      <c r="V300" s="8" cm="1">
        <f t="array" ref="V300">IF(A300="","",IF(COUNTIF(TOther[Frequency],$V$1)=0,0,SUMPRODUCT(--(TOther[Frequency]=$V$1),--(TOther[Start Date]&lt;=A300),--(TOther[End Date Calc]&gt;=A300),IF(B300="N",--(TOther[Start Day]=DAY(A300)),--(TOther[Start Day]&gt;=DAY(A300))),--(IFERROR(MOD(TOther[Start Month]-MONTH(A300)+12,12),1)=0),TOther[Amount])))</f>
        <v>0</v>
      </c>
      <c r="W300" s="8">
        <f>IF(A300="","",SUMIFS(TOther[Amount],TOther[Start Date],A300,TOther[Frequency],$W$1))</f>
        <v>0</v>
      </c>
      <c r="X300" s="9">
        <f t="shared" si="20"/>
        <v>0</v>
      </c>
      <c r="Y300" s="9">
        <f t="shared" si="24"/>
        <v>0</v>
      </c>
      <c r="Z300" s="8" cm="1">
        <f t="array" ref="Z300">IF(A300="","",IF(COUNTIF('2) Income'!$D$13:$D$32,"Weekly")=0,0,SUMPRODUCT(--(IFERROR(MOD(A300-'2) Income'!$F$13:$F$32,7),1)=0),--('2) Income'!$D$13:$D$32="Weekly"),--('2) Income'!$F$13:$F$32&lt;=A300),'2) Income'!$E$13:$E$32)))</f>
        <v>0</v>
      </c>
      <c r="AA300" s="8" cm="1">
        <f t="array" ref="AA300">IF(A300="","",IF(COUNTIF('2) Income'!$D$13:$D$32,"Every Other Week")=0,0,SUMPRODUCT(--(IFERROR(MOD(A300-'2) Income'!$F$13:$F$32,14),1)=0),--('2) Income'!$D$13:$D$32="Every Other Week"),--('2) Income'!$F$13:$F$32&lt;=A300),'2) Income'!$E$13:$E$32)))</f>
        <v>2300</v>
      </c>
      <c r="AB300" s="8">
        <f>IF(A300="","",IF(COUNTIF('2) Income'!$D$13:$D$32,"1st and 15th")=0,0,IF(OR(DAY(A300)=1,DAY(A300)=15),SUMIFS('2) Income'!$E$13:$E$32,'2) Income'!$D$13:$D$32,"1st and 15th",'2) Income'!$F$13:$F$32,"&lt;="&amp;$A300),0)))</f>
        <v>0</v>
      </c>
      <c r="AC300" s="8">
        <f>IF(A300="","",IF(COUNTIF('2) Income'!$D$13:$D$32,"2nd Wednesday")=0,0,IF(A300=(A300-DAY(A300)+1+2*7-WEEKDAY(A300-DAY(A300)+8-4,1)),SUMIFS('2) Income'!$E$13:$E$32,'2) Income'!$D$13:$D$32,"2nd Wednesday",'2) Income'!$F$13:$F$32,"&lt;="&amp;$A300),0)))</f>
        <v>0</v>
      </c>
      <c r="AD300" s="8">
        <f>IF(A300="","",IF(COUNTIF('2) Income'!$D$13:$D$32,"3rd Wednesday")=0,0,IF(A300=(A300-DAY(A300)+1+3*7-WEEKDAY(A300-DAY(A300)+8-4,1)),SUMIFS('2) Income'!$E$13:$E$32,'2) Income'!$D$13:$D$32,"3rd Wednesday",'2) Income'!$F$13:$F$32,"&lt;="&amp;$A300),0)))</f>
        <v>0</v>
      </c>
      <c r="AE300" s="8">
        <f>IF(A300="","",IF(COUNTIF('2) Income'!$D$13:$D$32,"4th Wednesday")=0,0,IF(A300=(A300-DAY(A300)+1+4*7-WEEKDAY(A300-DAY(A300)+8-4,1)),SUMIFS('2) Income'!$E$13:$E$32,'2) Income'!$D$13:$D$32,"4th Wednesday",'2) Income'!$F$13:$F$32,"&lt;="&amp;$A300),0)))</f>
        <v>0</v>
      </c>
      <c r="AF300" s="8" cm="1">
        <f t="array" ref="AF300">IF(A300="","",IF(COUNTIF('2) Income'!$D$13:$D$32,"Every 4 Weeks")=0,0,SUMPRODUCT(--(IFERROR(MOD(A300-'2) Income'!$F$13:$F$32,28),1)=0),--('2) Income'!$D$13:$D$32="Every 4 Weeks"),--('2) Income'!$F$13:$F$32&lt;=A300),'2) Income'!$E$13:$E$32)))</f>
        <v>0</v>
      </c>
      <c r="AG300" s="8">
        <f>IF(A300="","",IF(COUNTIF('2) Income'!$D$13:$D$32,"Monthly")=0,0,IF(B300="N",SUMIFS('2) Income'!$E$13:$E$32,'2) Income'!$D$13:$D$32,"monthly",'2) Income'!$F$13:$F$32,"&lt;="&amp;$A300,'2) Income'!$I$13:$I$32,DAY(A300)),SUMIFS('2) Income'!$E$13:$E$32,'2) Income'!$D$13:$D$32,"monthly",'2) Income'!$F$13:$F$32,"&lt;="&amp;$A300,'2) Income'!$I$13:$I$32,"&gt;="&amp;DAY(A300)))))</f>
        <v>0</v>
      </c>
      <c r="AH300" s="8" cm="1">
        <f t="array" ref="AH300">IF(A300="","",IF(COUNTIF('2) Income'!$D$13:$D$32,"Yearly")=0,0,SUMPRODUCT(--('2) Income'!$D$13:$D$32="Yearly"),--('2) Income'!$F$13:$F$32&lt;=A300),IF(B300="N",--('2) Income'!$I$13:$I$32=DAY(A300)),--('2) Income'!$I$13:$I$32&gt;=DAY(A300))),--(IFERROR(MOD('2) Income'!$H$13:$H$32-MONTH(A300)+12,12),1)=0),'2) Income'!$E$13:$E$32)))</f>
        <v>0</v>
      </c>
      <c r="AI300" s="8">
        <f>IF(A300="","",IF(COUNTIF('2) Income'!$D$13:$D$32,"one-time")=0,0,SUMIFS('2) Income'!$E$13:$E$32,'2) Income'!$D$13:$D$32,"one-time",'2) Income'!$F$13:$F$32,"="&amp;$A300)))</f>
        <v>0</v>
      </c>
      <c r="AJ300" s="9">
        <f t="shared" si="21"/>
        <v>2300</v>
      </c>
    </row>
    <row r="301" spans="1:36">
      <c r="A301" s="7">
        <f>IF(A300="","",IF(A300+1&lt;='1) Period'!$E$21,A300+1,""))</f>
        <v>45773</v>
      </c>
      <c r="B301" s="7" t="str">
        <f t="shared" si="22"/>
        <v>N</v>
      </c>
      <c r="C301" t="str">
        <f t="shared" si="23"/>
        <v>Y</v>
      </c>
      <c r="D301" s="8">
        <f>IF(A301="","",IF(TEXT(A301,"dddd")='4) Happy Money'!$E$23,WAllowance,0))</f>
        <v>0</v>
      </c>
      <c r="E301" s="8">
        <f>IF(A301="","",IF(B301="N",SUMIF(TMonthly[Day of the Month],DAY(A301),TMonthly[Amount]),SUMIF(TMonthly[Day of the Month],"&gt;="&amp;DAY(A301),TMonthly[Amount])))</f>
        <v>0</v>
      </c>
      <c r="F301" s="8" cm="1">
        <f t="array" ref="F301">IF(A301="","",SUMPRODUCT(--(TYearly[Due Date]&lt;=A301),IF(B301="N",--(TYearly[Day]=DAY(A301)),--(TYearly[Day]&gt;=DAY(A301))),--(IFERROR(MOD(TYearly[Month]-MONTH(A301)+12,12),1)=0),TYearly[Amount]))</f>
        <v>0</v>
      </c>
      <c r="G301" s="8">
        <f>IF(A301="","",SUMIF(TOneTime[Due Date],A301,TOneTime[Amount]))</f>
        <v>0</v>
      </c>
      <c r="H301" s="8" cm="1">
        <f t="array" ref="H301">IF(A301="","",IF(COUNTIF(TOther[Frequency],$H$1)=0,0,SUMPRODUCT(--(IFERROR(MOD(A301-TOther[Start Date],7),1)=0),--(TOther[Frequency]=$H$1),--(TOther[Start Date]&lt;=A301),--(TOther[End Date Calc]&gt;=A301),TOther[Amount])))</f>
        <v>0</v>
      </c>
      <c r="I301" s="8" cm="1">
        <f t="array" ref="I301">IF(A301="","",IF(COUNTIF(TOther[Frequency],$I$1)=0,0,SUMPRODUCT(--(IFERROR(MOD(A301-TOther[Start Date],14),1)=0),--(TOther[Frequency]=$I$1),--(TOther[Start Date]&lt;=A301),--(TOther[End Date Calc]&gt;=A301),TOther[Amount])))</f>
        <v>0</v>
      </c>
      <c r="J301" s="8">
        <f>IF(A301="","",IF(COUNTIF(TOther[Frequency],$J$1)=0,0,IF(OR(DAY(A301)=1,DAY(A301)=15),SUMIFS(TOther[Amount],TOther[Frequency],$J$1,TOther[Start Date],"&lt;="&amp;$A301,TOther[End Date Calc],"&gt;="&amp;A301),0)))</f>
        <v>0</v>
      </c>
      <c r="K301" s="8">
        <f>IF(A301="","",IF(COUNTIF(TOther[Frequency],$K$1)=0,0,IF(A301=(A301-DAY(A301)+1+2*7-WEEKDAY(A301-DAY(A301)+8-4,1)),SUMIFS(TOther[Amount],TOther[Frequency],$K$1,TOther[Start Date],"&lt;="&amp;$A301,TOther[End Date Calc],"&gt;="&amp;A301),0)))</f>
        <v>0</v>
      </c>
      <c r="L301" s="8">
        <f>IF(A301="","",IF(COUNTIF(TOther[Frequency],$L$1)=0,0,IF(A301=(A301-DAY(A301)+1+3*7-WEEKDAY(A301-DAY(A301)+8-4,1)),SUMIFS(TOther[Amount],TOther[Frequency],$L$1,TOther[Start Date],"&lt;="&amp;$A301,TOther[End Date Calc],"&gt;="&amp;A301),0)))</f>
        <v>0</v>
      </c>
      <c r="M301" s="8">
        <f>IF(A301="","",IF(COUNTIF(TOther[Frequency],$M$1)=0,0,IF(A301=(A301-DAY(A301)+1+4*7-WEEKDAY(A301-DAY(A301)+8-4,1)),SUMIFS(TOther[Amount],TOther[Frequency],$M$1,TOther[Start Date],"&lt;="&amp;$A301,TOther[End Date Calc],"&gt;="&amp;A301),0)))</f>
        <v>0</v>
      </c>
      <c r="N301" s="8" cm="1">
        <f t="array" ref="N301">IF(A301="","",IF(COUNTIF(TOther[Frequency],$N$1)=0,0,SUMPRODUCT(--(IFERROR(MOD(A301-TOther[Start Date],28),1)=0),--(TOther[Frequency]=$N$1),--(TOther[Start Date]&lt;=A301),--(TOther[End Date Calc]&gt;=A301),TOther[Amount])))</f>
        <v>0</v>
      </c>
      <c r="O301" s="8" cm="1">
        <f t="array" ref="O301">IF(A301="","",IF(COUNTIF(TOther[Frequency],$O$1)=0,0,SUMPRODUCT(--(IFERROR(MOD(A301-TOther[Start Date],42),1)=0),--(TOther[Frequency]=$O$1),--(TOther[Start Date]&lt;=A301),--(TOther[End Date Calc]&gt;=A301),TOther[Amount])))</f>
        <v>0</v>
      </c>
      <c r="P301" s="8" cm="1">
        <f t="array" ref="P301">IF(A301="","",IF(COUNTIF(TOther[Frequency],$P$1)=0,0,SUMPRODUCT(--(IFERROR(MOD(A301-TOther[Start Date],56),1)=0),--(TOther[Frequency]=$P$1),--(TOther[Start Date]&lt;=A301),--(TOther[End Date Calc]&gt;=A301),TOther[Amount])))</f>
        <v>0</v>
      </c>
      <c r="Q301" s="8">
        <f>IF(A301="","",IF(COUNTIF(TOther[Frequency],$Q$1)=0,0,IF(B301="N",SUMIFS(TOther[Amount],TOther[Frequency],$Q$1,TOther[Start Date],"&lt;="&amp;$A301,TOther[End Date Calc],"&gt;="&amp;A301,TOther[Start Day],DAY(A301)),SUMIFS(TOther[Amount],TOther[Frequency],$Q$1,TOther[Start Date],"&lt;="&amp;$A301,TOther[End Date Calc],"&gt;="&amp;A301,TOther[Start Day],"&gt;="&amp;DAY(A301)))))</f>
        <v>0</v>
      </c>
      <c r="R301" s="8" cm="1">
        <f t="array" ref="R301">IF(A301="","",IF(COUNTIF(TOther[Frequency],R$1)=0,0,SUMPRODUCT(--(TOther[Frequency]=R$1),--(TOther[Start Date]&lt;=A301),--(TOther[End Date Calc]&gt;=A301),IF(B301="N",--(TOther[Start Day]=DAY(A301)),--(TOther[Start Day]&gt;=DAY(A301))),--(IFERROR(MOD(TOther[Start Month]-MONTH(A301)+2,2),1)=0),TOther[Amount])))</f>
        <v>0</v>
      </c>
      <c r="S301" s="8" cm="1">
        <f t="array" ref="S301">IF(A301="","",IF(COUNTIF(TOther[Frequency],S$1)=0,0,SUMPRODUCT(--(TOther[Frequency]=S$1),--(TOther[Start Date]&lt;=A301),--(TOther[End Date Calc]&gt;=A301),IF(B301="N",--(TOther[Start Day]=DAY(A301)),--(TOther[Start Day]&gt;=DAY(A301))),--(IFERROR(MOD(TOther[Start Month]-MONTH(A301)+3,3),1)=0),TOther[Amount])))</f>
        <v>0</v>
      </c>
      <c r="T301" s="8" cm="1">
        <f t="array" ref="T301">IF($A301="","",IF(COUNTIF(TOther[Frequency],T$1)=0,0,SUMPRODUCT(--(TOther[Frequency]=T$1),--(TOther[Start Date]&lt;=$A301),--(TOther[End Date Calc]&gt;=$A301),IF($B301="N",--(TOther[Start Day]=DAY($A301)),--(TOther[Start Day]&gt;=DAY($A301))),--(IFERROR(MOD(TOther[Start Month]-MONTH($A301)+4,4),1)=0),TOther[Amount])))</f>
        <v>0</v>
      </c>
      <c r="U301" s="8" cm="1">
        <f t="array" ref="U301">IF(A301="","",IF(COUNTIF(TOther[Frequency],$U$1)=0,0,SUMPRODUCT(--(TOther[Frequency]=$U$1),--(TOther[Start Date]&lt;=A301),--(TOther[End Date Calc]&gt;=A301),IF(B301="N",--(TOther[Start Day]=DAY(A301)),--(TOther[Start Day]&gt;=DAY(A301))),--(IFERROR(MOD(TOther[Start Month]-MONTH(A301)+6,6),1)=0),TOther[Amount])))</f>
        <v>0</v>
      </c>
      <c r="V301" s="8" cm="1">
        <f t="array" ref="V301">IF(A301="","",IF(COUNTIF(TOther[Frequency],$V$1)=0,0,SUMPRODUCT(--(TOther[Frequency]=$V$1),--(TOther[Start Date]&lt;=A301),--(TOther[End Date Calc]&gt;=A301),IF(B301="N",--(TOther[Start Day]=DAY(A301)),--(TOther[Start Day]&gt;=DAY(A301))),--(IFERROR(MOD(TOther[Start Month]-MONTH(A301)+12,12),1)=0),TOther[Amount])))</f>
        <v>0</v>
      </c>
      <c r="W301" s="8">
        <f>IF(A301="","",SUMIFS(TOther[Amount],TOther[Start Date],A301,TOther[Frequency],$W$1))</f>
        <v>0</v>
      </c>
      <c r="X301" s="9">
        <f t="shared" si="20"/>
        <v>0</v>
      </c>
      <c r="Y301" s="9">
        <f t="shared" si="24"/>
        <v>0</v>
      </c>
      <c r="Z301" s="8" cm="1">
        <f t="array" ref="Z301">IF(A301="","",IF(COUNTIF('2) Income'!$D$13:$D$32,"Weekly")=0,0,SUMPRODUCT(--(IFERROR(MOD(A301-'2) Income'!$F$13:$F$32,7),1)=0),--('2) Income'!$D$13:$D$32="Weekly"),--('2) Income'!$F$13:$F$32&lt;=A301),'2) Income'!$E$13:$E$32)))</f>
        <v>0</v>
      </c>
      <c r="AA301" s="8" cm="1">
        <f t="array" ref="AA301">IF(A301="","",IF(COUNTIF('2) Income'!$D$13:$D$32,"Every Other Week")=0,0,SUMPRODUCT(--(IFERROR(MOD(A301-'2) Income'!$F$13:$F$32,14),1)=0),--('2) Income'!$D$13:$D$32="Every Other Week"),--('2) Income'!$F$13:$F$32&lt;=A301),'2) Income'!$E$13:$E$32)))</f>
        <v>0</v>
      </c>
      <c r="AB301" s="8">
        <f>IF(A301="","",IF(COUNTIF('2) Income'!$D$13:$D$32,"1st and 15th")=0,0,IF(OR(DAY(A301)=1,DAY(A301)=15),SUMIFS('2) Income'!$E$13:$E$32,'2) Income'!$D$13:$D$32,"1st and 15th",'2) Income'!$F$13:$F$32,"&lt;="&amp;$A301),0)))</f>
        <v>0</v>
      </c>
      <c r="AC301" s="8">
        <f>IF(A301="","",IF(COUNTIF('2) Income'!$D$13:$D$32,"2nd Wednesday")=0,0,IF(A301=(A301-DAY(A301)+1+2*7-WEEKDAY(A301-DAY(A301)+8-4,1)),SUMIFS('2) Income'!$E$13:$E$32,'2) Income'!$D$13:$D$32,"2nd Wednesday",'2) Income'!$F$13:$F$32,"&lt;="&amp;$A301),0)))</f>
        <v>0</v>
      </c>
      <c r="AD301" s="8">
        <f>IF(A301="","",IF(COUNTIF('2) Income'!$D$13:$D$32,"3rd Wednesday")=0,0,IF(A301=(A301-DAY(A301)+1+3*7-WEEKDAY(A301-DAY(A301)+8-4,1)),SUMIFS('2) Income'!$E$13:$E$32,'2) Income'!$D$13:$D$32,"3rd Wednesday",'2) Income'!$F$13:$F$32,"&lt;="&amp;$A301),0)))</f>
        <v>0</v>
      </c>
      <c r="AE301" s="8">
        <f>IF(A301="","",IF(COUNTIF('2) Income'!$D$13:$D$32,"4th Wednesday")=0,0,IF(A301=(A301-DAY(A301)+1+4*7-WEEKDAY(A301-DAY(A301)+8-4,1)),SUMIFS('2) Income'!$E$13:$E$32,'2) Income'!$D$13:$D$32,"4th Wednesday",'2) Income'!$F$13:$F$32,"&lt;="&amp;$A301),0)))</f>
        <v>0</v>
      </c>
      <c r="AF301" s="8" cm="1">
        <f t="array" ref="AF301">IF(A301="","",IF(COUNTIF('2) Income'!$D$13:$D$32,"Every 4 Weeks")=0,0,SUMPRODUCT(--(IFERROR(MOD(A301-'2) Income'!$F$13:$F$32,28),1)=0),--('2) Income'!$D$13:$D$32="Every 4 Weeks"),--('2) Income'!$F$13:$F$32&lt;=A301),'2) Income'!$E$13:$E$32)))</f>
        <v>0</v>
      </c>
      <c r="AG301" s="8">
        <f>IF(A301="","",IF(COUNTIF('2) Income'!$D$13:$D$32,"Monthly")=0,0,IF(B301="N",SUMIFS('2) Income'!$E$13:$E$32,'2) Income'!$D$13:$D$32,"monthly",'2) Income'!$F$13:$F$32,"&lt;="&amp;$A301,'2) Income'!$I$13:$I$32,DAY(A301)),SUMIFS('2) Income'!$E$13:$E$32,'2) Income'!$D$13:$D$32,"monthly",'2) Income'!$F$13:$F$32,"&lt;="&amp;$A301,'2) Income'!$I$13:$I$32,"&gt;="&amp;DAY(A301)))))</f>
        <v>0</v>
      </c>
      <c r="AH301" s="8" cm="1">
        <f t="array" ref="AH301">IF(A301="","",IF(COUNTIF('2) Income'!$D$13:$D$32,"Yearly")=0,0,SUMPRODUCT(--('2) Income'!$D$13:$D$32="Yearly"),--('2) Income'!$F$13:$F$32&lt;=A301),IF(B301="N",--('2) Income'!$I$13:$I$32=DAY(A301)),--('2) Income'!$I$13:$I$32&gt;=DAY(A301))),--(IFERROR(MOD('2) Income'!$H$13:$H$32-MONTH(A301)+12,12),1)=0),'2) Income'!$E$13:$E$32)))</f>
        <v>0</v>
      </c>
      <c r="AI301" s="8">
        <f>IF(A301="","",IF(COUNTIF('2) Income'!$D$13:$D$32,"one-time")=0,0,SUMIFS('2) Income'!$E$13:$E$32,'2) Income'!$D$13:$D$32,"one-time",'2) Income'!$F$13:$F$32,"="&amp;$A301)))</f>
        <v>0</v>
      </c>
      <c r="AJ301" s="9">
        <f t="shared" si="21"/>
        <v>0</v>
      </c>
    </row>
    <row r="302" spans="1:36">
      <c r="A302" s="7">
        <f>IF(A301="","",IF(A301+1&lt;='1) Period'!$E$21,A301+1,""))</f>
        <v>45774</v>
      </c>
      <c r="B302" s="7" t="str">
        <f t="shared" si="22"/>
        <v>N</v>
      </c>
      <c r="C302" t="str">
        <f t="shared" si="23"/>
        <v>Y</v>
      </c>
      <c r="D302" s="8">
        <f>IF(A302="","",IF(TEXT(A302,"dddd")='4) Happy Money'!$E$23,WAllowance,0))</f>
        <v>0</v>
      </c>
      <c r="E302" s="8">
        <f>IF(A302="","",IF(B302="N",SUMIF(TMonthly[Day of the Month],DAY(A302),TMonthly[Amount]),SUMIF(TMonthly[Day of the Month],"&gt;="&amp;DAY(A302),TMonthly[Amount])))</f>
        <v>100</v>
      </c>
      <c r="F302" s="8" cm="1">
        <f t="array" ref="F302">IF(A302="","",SUMPRODUCT(--(TYearly[Due Date]&lt;=A302),IF(B302="N",--(TYearly[Day]=DAY(A302)),--(TYearly[Day]&gt;=DAY(A302))),--(IFERROR(MOD(TYearly[Month]-MONTH(A302)+12,12),1)=0),TYearly[Amount]))</f>
        <v>0</v>
      </c>
      <c r="G302" s="8">
        <f>IF(A302="","",SUMIF(TOneTime[Due Date],A302,TOneTime[Amount]))</f>
        <v>0</v>
      </c>
      <c r="H302" s="8" cm="1">
        <f t="array" ref="H302">IF(A302="","",IF(COUNTIF(TOther[Frequency],$H$1)=0,0,SUMPRODUCT(--(IFERROR(MOD(A302-TOther[Start Date],7),1)=0),--(TOther[Frequency]=$H$1),--(TOther[Start Date]&lt;=A302),--(TOther[End Date Calc]&gt;=A302),TOther[Amount])))</f>
        <v>0</v>
      </c>
      <c r="I302" s="8" cm="1">
        <f t="array" ref="I302">IF(A302="","",IF(COUNTIF(TOther[Frequency],$I$1)=0,0,SUMPRODUCT(--(IFERROR(MOD(A302-TOther[Start Date],14),1)=0),--(TOther[Frequency]=$I$1),--(TOther[Start Date]&lt;=A302),--(TOther[End Date Calc]&gt;=A302),TOther[Amount])))</f>
        <v>0</v>
      </c>
      <c r="J302" s="8">
        <f>IF(A302="","",IF(COUNTIF(TOther[Frequency],$J$1)=0,0,IF(OR(DAY(A302)=1,DAY(A302)=15),SUMIFS(TOther[Amount],TOther[Frequency],$J$1,TOther[Start Date],"&lt;="&amp;$A302,TOther[End Date Calc],"&gt;="&amp;A302),0)))</f>
        <v>0</v>
      </c>
      <c r="K302" s="8">
        <f>IF(A302="","",IF(COUNTIF(TOther[Frequency],$K$1)=0,0,IF(A302=(A302-DAY(A302)+1+2*7-WEEKDAY(A302-DAY(A302)+8-4,1)),SUMIFS(TOther[Amount],TOther[Frequency],$K$1,TOther[Start Date],"&lt;="&amp;$A302,TOther[End Date Calc],"&gt;="&amp;A302),0)))</f>
        <v>0</v>
      </c>
      <c r="L302" s="8">
        <f>IF(A302="","",IF(COUNTIF(TOther[Frequency],$L$1)=0,0,IF(A302=(A302-DAY(A302)+1+3*7-WEEKDAY(A302-DAY(A302)+8-4,1)),SUMIFS(TOther[Amount],TOther[Frequency],$L$1,TOther[Start Date],"&lt;="&amp;$A302,TOther[End Date Calc],"&gt;="&amp;A302),0)))</f>
        <v>0</v>
      </c>
      <c r="M302" s="8">
        <f>IF(A302="","",IF(COUNTIF(TOther[Frequency],$M$1)=0,0,IF(A302=(A302-DAY(A302)+1+4*7-WEEKDAY(A302-DAY(A302)+8-4,1)),SUMIFS(TOther[Amount],TOther[Frequency],$M$1,TOther[Start Date],"&lt;="&amp;$A302,TOther[End Date Calc],"&gt;="&amp;A302),0)))</f>
        <v>0</v>
      </c>
      <c r="N302" s="8" cm="1">
        <f t="array" ref="N302">IF(A302="","",IF(COUNTIF(TOther[Frequency],$N$1)=0,0,SUMPRODUCT(--(IFERROR(MOD(A302-TOther[Start Date],28),1)=0),--(TOther[Frequency]=$N$1),--(TOther[Start Date]&lt;=A302),--(TOther[End Date Calc]&gt;=A302),TOther[Amount])))</f>
        <v>0</v>
      </c>
      <c r="O302" s="8" cm="1">
        <f t="array" ref="O302">IF(A302="","",IF(COUNTIF(TOther[Frequency],$O$1)=0,0,SUMPRODUCT(--(IFERROR(MOD(A302-TOther[Start Date],42),1)=0),--(TOther[Frequency]=$O$1),--(TOther[Start Date]&lt;=A302),--(TOther[End Date Calc]&gt;=A302),TOther[Amount])))</f>
        <v>0</v>
      </c>
      <c r="P302" s="8" cm="1">
        <f t="array" ref="P302">IF(A302="","",IF(COUNTIF(TOther[Frequency],$P$1)=0,0,SUMPRODUCT(--(IFERROR(MOD(A302-TOther[Start Date],56),1)=0),--(TOther[Frequency]=$P$1),--(TOther[Start Date]&lt;=A302),--(TOther[End Date Calc]&gt;=A302),TOther[Amount])))</f>
        <v>0</v>
      </c>
      <c r="Q302" s="8">
        <f>IF(A302="","",IF(COUNTIF(TOther[Frequency],$Q$1)=0,0,IF(B302="N",SUMIFS(TOther[Amount],TOther[Frequency],$Q$1,TOther[Start Date],"&lt;="&amp;$A302,TOther[End Date Calc],"&gt;="&amp;A302,TOther[Start Day],DAY(A302)),SUMIFS(TOther[Amount],TOther[Frequency],$Q$1,TOther[Start Date],"&lt;="&amp;$A302,TOther[End Date Calc],"&gt;="&amp;A302,TOther[Start Day],"&gt;="&amp;DAY(A302)))))</f>
        <v>0</v>
      </c>
      <c r="R302" s="8" cm="1">
        <f t="array" ref="R302">IF(A302="","",IF(COUNTIF(TOther[Frequency],R$1)=0,0,SUMPRODUCT(--(TOther[Frequency]=R$1),--(TOther[Start Date]&lt;=A302),--(TOther[End Date Calc]&gt;=A302),IF(B302="N",--(TOther[Start Day]=DAY(A302)),--(TOther[Start Day]&gt;=DAY(A302))),--(IFERROR(MOD(TOther[Start Month]-MONTH(A302)+2,2),1)=0),TOther[Amount])))</f>
        <v>0</v>
      </c>
      <c r="S302" s="8" cm="1">
        <f t="array" ref="S302">IF(A302="","",IF(COUNTIF(TOther[Frequency],S$1)=0,0,SUMPRODUCT(--(TOther[Frequency]=S$1),--(TOther[Start Date]&lt;=A302),--(TOther[End Date Calc]&gt;=A302),IF(B302="N",--(TOther[Start Day]=DAY(A302)),--(TOther[Start Day]&gt;=DAY(A302))),--(IFERROR(MOD(TOther[Start Month]-MONTH(A302)+3,3),1)=0),TOther[Amount])))</f>
        <v>0</v>
      </c>
      <c r="T302" s="8" cm="1">
        <f t="array" ref="T302">IF($A302="","",IF(COUNTIF(TOther[Frequency],T$1)=0,0,SUMPRODUCT(--(TOther[Frequency]=T$1),--(TOther[Start Date]&lt;=$A302),--(TOther[End Date Calc]&gt;=$A302),IF($B302="N",--(TOther[Start Day]=DAY($A302)),--(TOther[Start Day]&gt;=DAY($A302))),--(IFERROR(MOD(TOther[Start Month]-MONTH($A302)+4,4),1)=0),TOther[Amount])))</f>
        <v>0</v>
      </c>
      <c r="U302" s="8" cm="1">
        <f t="array" ref="U302">IF(A302="","",IF(COUNTIF(TOther[Frequency],$U$1)=0,0,SUMPRODUCT(--(TOther[Frequency]=$U$1),--(TOther[Start Date]&lt;=A302),--(TOther[End Date Calc]&gt;=A302),IF(B302="N",--(TOther[Start Day]=DAY(A302)),--(TOther[Start Day]&gt;=DAY(A302))),--(IFERROR(MOD(TOther[Start Month]-MONTH(A302)+6,6),1)=0),TOther[Amount])))</f>
        <v>0</v>
      </c>
      <c r="V302" s="8" cm="1">
        <f t="array" ref="V302">IF(A302="","",IF(COUNTIF(TOther[Frequency],$V$1)=0,0,SUMPRODUCT(--(TOther[Frequency]=$V$1),--(TOther[Start Date]&lt;=A302),--(TOther[End Date Calc]&gt;=A302),IF(B302="N",--(TOther[Start Day]=DAY(A302)),--(TOther[Start Day]&gt;=DAY(A302))),--(IFERROR(MOD(TOther[Start Month]-MONTH(A302)+12,12),1)=0),TOther[Amount])))</f>
        <v>0</v>
      </c>
      <c r="W302" s="8">
        <f>IF(A302="","",SUMIFS(TOther[Amount],TOther[Start Date],A302,TOther[Frequency],$W$1))</f>
        <v>0</v>
      </c>
      <c r="X302" s="9">
        <f t="shared" si="20"/>
        <v>100</v>
      </c>
      <c r="Y302" s="9">
        <f t="shared" si="24"/>
        <v>0</v>
      </c>
      <c r="Z302" s="8" cm="1">
        <f t="array" ref="Z302">IF(A302="","",IF(COUNTIF('2) Income'!$D$13:$D$32,"Weekly")=0,0,SUMPRODUCT(--(IFERROR(MOD(A302-'2) Income'!$F$13:$F$32,7),1)=0),--('2) Income'!$D$13:$D$32="Weekly"),--('2) Income'!$F$13:$F$32&lt;=A302),'2) Income'!$E$13:$E$32)))</f>
        <v>0</v>
      </c>
      <c r="AA302" s="8" cm="1">
        <f t="array" ref="AA302">IF(A302="","",IF(COUNTIF('2) Income'!$D$13:$D$32,"Every Other Week")=0,0,SUMPRODUCT(--(IFERROR(MOD(A302-'2) Income'!$F$13:$F$32,14),1)=0),--('2) Income'!$D$13:$D$32="Every Other Week"),--('2) Income'!$F$13:$F$32&lt;=A302),'2) Income'!$E$13:$E$32)))</f>
        <v>0</v>
      </c>
      <c r="AB302" s="8">
        <f>IF(A302="","",IF(COUNTIF('2) Income'!$D$13:$D$32,"1st and 15th")=0,0,IF(OR(DAY(A302)=1,DAY(A302)=15),SUMIFS('2) Income'!$E$13:$E$32,'2) Income'!$D$13:$D$32,"1st and 15th",'2) Income'!$F$13:$F$32,"&lt;="&amp;$A302),0)))</f>
        <v>0</v>
      </c>
      <c r="AC302" s="8">
        <f>IF(A302="","",IF(COUNTIF('2) Income'!$D$13:$D$32,"2nd Wednesday")=0,0,IF(A302=(A302-DAY(A302)+1+2*7-WEEKDAY(A302-DAY(A302)+8-4,1)),SUMIFS('2) Income'!$E$13:$E$32,'2) Income'!$D$13:$D$32,"2nd Wednesday",'2) Income'!$F$13:$F$32,"&lt;="&amp;$A302),0)))</f>
        <v>0</v>
      </c>
      <c r="AD302" s="8">
        <f>IF(A302="","",IF(COUNTIF('2) Income'!$D$13:$D$32,"3rd Wednesday")=0,0,IF(A302=(A302-DAY(A302)+1+3*7-WEEKDAY(A302-DAY(A302)+8-4,1)),SUMIFS('2) Income'!$E$13:$E$32,'2) Income'!$D$13:$D$32,"3rd Wednesday",'2) Income'!$F$13:$F$32,"&lt;="&amp;$A302),0)))</f>
        <v>0</v>
      </c>
      <c r="AE302" s="8">
        <f>IF(A302="","",IF(COUNTIF('2) Income'!$D$13:$D$32,"4th Wednesday")=0,0,IF(A302=(A302-DAY(A302)+1+4*7-WEEKDAY(A302-DAY(A302)+8-4,1)),SUMIFS('2) Income'!$E$13:$E$32,'2) Income'!$D$13:$D$32,"4th Wednesday",'2) Income'!$F$13:$F$32,"&lt;="&amp;$A302),0)))</f>
        <v>0</v>
      </c>
      <c r="AF302" s="8" cm="1">
        <f t="array" ref="AF302">IF(A302="","",IF(COUNTIF('2) Income'!$D$13:$D$32,"Every 4 Weeks")=0,0,SUMPRODUCT(--(IFERROR(MOD(A302-'2) Income'!$F$13:$F$32,28),1)=0),--('2) Income'!$D$13:$D$32="Every 4 Weeks"),--('2) Income'!$F$13:$F$32&lt;=A302),'2) Income'!$E$13:$E$32)))</f>
        <v>0</v>
      </c>
      <c r="AG302" s="8">
        <f>IF(A302="","",IF(COUNTIF('2) Income'!$D$13:$D$32,"Monthly")=0,0,IF(B302="N",SUMIFS('2) Income'!$E$13:$E$32,'2) Income'!$D$13:$D$32,"monthly",'2) Income'!$F$13:$F$32,"&lt;="&amp;$A302,'2) Income'!$I$13:$I$32,DAY(A302)),SUMIFS('2) Income'!$E$13:$E$32,'2) Income'!$D$13:$D$32,"monthly",'2) Income'!$F$13:$F$32,"&lt;="&amp;$A302,'2) Income'!$I$13:$I$32,"&gt;="&amp;DAY(A302)))))</f>
        <v>0</v>
      </c>
      <c r="AH302" s="8" cm="1">
        <f t="array" ref="AH302">IF(A302="","",IF(COUNTIF('2) Income'!$D$13:$D$32,"Yearly")=0,0,SUMPRODUCT(--('2) Income'!$D$13:$D$32="Yearly"),--('2) Income'!$F$13:$F$32&lt;=A302),IF(B302="N",--('2) Income'!$I$13:$I$32=DAY(A302)),--('2) Income'!$I$13:$I$32&gt;=DAY(A302))),--(IFERROR(MOD('2) Income'!$H$13:$H$32-MONTH(A302)+12,12),1)=0),'2) Income'!$E$13:$E$32)))</f>
        <v>0</v>
      </c>
      <c r="AI302" s="8">
        <f>IF(A302="","",IF(COUNTIF('2) Income'!$D$13:$D$32,"one-time")=0,0,SUMIFS('2) Income'!$E$13:$E$32,'2) Income'!$D$13:$D$32,"one-time",'2) Income'!$F$13:$F$32,"="&amp;$A302)))</f>
        <v>0</v>
      </c>
      <c r="AJ302" s="9">
        <f t="shared" si="21"/>
        <v>0</v>
      </c>
    </row>
    <row r="303" spans="1:36">
      <c r="A303" s="7">
        <f>IF(A302="","",IF(A302+1&lt;='1) Period'!$E$21,A302+1,""))</f>
        <v>45775</v>
      </c>
      <c r="B303" s="7" t="str">
        <f t="shared" si="22"/>
        <v>N</v>
      </c>
      <c r="C303" t="str">
        <f t="shared" si="23"/>
        <v>F</v>
      </c>
      <c r="D303" s="8">
        <f>IF(A303="","",IF(TEXT(A303,"dddd")='4) Happy Money'!$E$23,WAllowance,0))</f>
        <v>400</v>
      </c>
      <c r="E303" s="8">
        <f>IF(A303="","",IF(B303="N",SUMIF(TMonthly[Day of the Month],DAY(A303),TMonthly[Amount]),SUMIF(TMonthly[Day of the Month],"&gt;="&amp;DAY(A303),TMonthly[Amount])))</f>
        <v>0</v>
      </c>
      <c r="F303" s="8" cm="1">
        <f t="array" ref="F303">IF(A303="","",SUMPRODUCT(--(TYearly[Due Date]&lt;=A303),IF(B303="N",--(TYearly[Day]=DAY(A303)),--(TYearly[Day]&gt;=DAY(A303))),--(IFERROR(MOD(TYearly[Month]-MONTH(A303)+12,12),1)=0),TYearly[Amount]))</f>
        <v>0</v>
      </c>
      <c r="G303" s="8">
        <f>IF(A303="","",SUMIF(TOneTime[Due Date],A303,TOneTime[Amount]))</f>
        <v>0</v>
      </c>
      <c r="H303" s="8" cm="1">
        <f t="array" ref="H303">IF(A303="","",IF(COUNTIF(TOther[Frequency],$H$1)=0,0,SUMPRODUCT(--(IFERROR(MOD(A303-TOther[Start Date],7),1)=0),--(TOther[Frequency]=$H$1),--(TOther[Start Date]&lt;=A303),--(TOther[End Date Calc]&gt;=A303),TOther[Amount])))</f>
        <v>0</v>
      </c>
      <c r="I303" s="8" cm="1">
        <f t="array" ref="I303">IF(A303="","",IF(COUNTIF(TOther[Frequency],$I$1)=0,0,SUMPRODUCT(--(IFERROR(MOD(A303-TOther[Start Date],14),1)=0),--(TOther[Frequency]=$I$1),--(TOther[Start Date]&lt;=A303),--(TOther[End Date Calc]&gt;=A303),TOther[Amount])))</f>
        <v>230</v>
      </c>
      <c r="J303" s="8">
        <f>IF(A303="","",IF(COUNTIF(TOther[Frequency],$J$1)=0,0,IF(OR(DAY(A303)=1,DAY(A303)=15),SUMIFS(TOther[Amount],TOther[Frequency],$J$1,TOther[Start Date],"&lt;="&amp;$A303,TOther[End Date Calc],"&gt;="&amp;A303),0)))</f>
        <v>0</v>
      </c>
      <c r="K303" s="8">
        <f>IF(A303="","",IF(COUNTIF(TOther[Frequency],$K$1)=0,0,IF(A303=(A303-DAY(A303)+1+2*7-WEEKDAY(A303-DAY(A303)+8-4,1)),SUMIFS(TOther[Amount],TOther[Frequency],$K$1,TOther[Start Date],"&lt;="&amp;$A303,TOther[End Date Calc],"&gt;="&amp;A303),0)))</f>
        <v>0</v>
      </c>
      <c r="L303" s="8">
        <f>IF(A303="","",IF(COUNTIF(TOther[Frequency],$L$1)=0,0,IF(A303=(A303-DAY(A303)+1+3*7-WEEKDAY(A303-DAY(A303)+8-4,1)),SUMIFS(TOther[Amount],TOther[Frequency],$L$1,TOther[Start Date],"&lt;="&amp;$A303,TOther[End Date Calc],"&gt;="&amp;A303),0)))</f>
        <v>0</v>
      </c>
      <c r="M303" s="8">
        <f>IF(A303="","",IF(COUNTIF(TOther[Frequency],$M$1)=0,0,IF(A303=(A303-DAY(A303)+1+4*7-WEEKDAY(A303-DAY(A303)+8-4,1)),SUMIFS(TOther[Amount],TOther[Frequency],$M$1,TOther[Start Date],"&lt;="&amp;$A303,TOther[End Date Calc],"&gt;="&amp;A303),0)))</f>
        <v>0</v>
      </c>
      <c r="N303" s="8" cm="1">
        <f t="array" ref="N303">IF(A303="","",IF(COUNTIF(TOther[Frequency],$N$1)=0,0,SUMPRODUCT(--(IFERROR(MOD(A303-TOther[Start Date],28),1)=0),--(TOther[Frequency]=$N$1),--(TOther[Start Date]&lt;=A303),--(TOther[End Date Calc]&gt;=A303),TOther[Amount])))</f>
        <v>0</v>
      </c>
      <c r="O303" s="8" cm="1">
        <f t="array" ref="O303">IF(A303="","",IF(COUNTIF(TOther[Frequency],$O$1)=0,0,SUMPRODUCT(--(IFERROR(MOD(A303-TOther[Start Date],42),1)=0),--(TOther[Frequency]=$O$1),--(TOther[Start Date]&lt;=A303),--(TOther[End Date Calc]&gt;=A303),TOther[Amount])))</f>
        <v>0</v>
      </c>
      <c r="P303" s="8" cm="1">
        <f t="array" ref="P303">IF(A303="","",IF(COUNTIF(TOther[Frequency],$P$1)=0,0,SUMPRODUCT(--(IFERROR(MOD(A303-TOther[Start Date],56),1)=0),--(TOther[Frequency]=$P$1),--(TOther[Start Date]&lt;=A303),--(TOther[End Date Calc]&gt;=A303),TOther[Amount])))</f>
        <v>0</v>
      </c>
      <c r="Q303" s="8">
        <f>IF(A303="","",IF(COUNTIF(TOther[Frequency],$Q$1)=0,0,IF(B303="N",SUMIFS(TOther[Amount],TOther[Frequency],$Q$1,TOther[Start Date],"&lt;="&amp;$A303,TOther[End Date Calc],"&gt;="&amp;A303,TOther[Start Day],DAY(A303)),SUMIFS(TOther[Amount],TOther[Frequency],$Q$1,TOther[Start Date],"&lt;="&amp;$A303,TOther[End Date Calc],"&gt;="&amp;A303,TOther[Start Day],"&gt;="&amp;DAY(A303)))))</f>
        <v>0</v>
      </c>
      <c r="R303" s="8" cm="1">
        <f t="array" ref="R303">IF(A303="","",IF(COUNTIF(TOther[Frequency],R$1)=0,0,SUMPRODUCT(--(TOther[Frequency]=R$1),--(TOther[Start Date]&lt;=A303),--(TOther[End Date Calc]&gt;=A303),IF(B303="N",--(TOther[Start Day]=DAY(A303)),--(TOther[Start Day]&gt;=DAY(A303))),--(IFERROR(MOD(TOther[Start Month]-MONTH(A303)+2,2),1)=0),TOther[Amount])))</f>
        <v>0</v>
      </c>
      <c r="S303" s="8" cm="1">
        <f t="array" ref="S303">IF(A303="","",IF(COUNTIF(TOther[Frequency],S$1)=0,0,SUMPRODUCT(--(TOther[Frequency]=S$1),--(TOther[Start Date]&lt;=A303),--(TOther[End Date Calc]&gt;=A303),IF(B303="N",--(TOther[Start Day]=DAY(A303)),--(TOther[Start Day]&gt;=DAY(A303))),--(IFERROR(MOD(TOther[Start Month]-MONTH(A303)+3,3),1)=0),TOther[Amount])))</f>
        <v>0</v>
      </c>
      <c r="T303" s="8" cm="1">
        <f t="array" ref="T303">IF($A303="","",IF(COUNTIF(TOther[Frequency],T$1)=0,0,SUMPRODUCT(--(TOther[Frequency]=T$1),--(TOther[Start Date]&lt;=$A303),--(TOther[End Date Calc]&gt;=$A303),IF($B303="N",--(TOther[Start Day]=DAY($A303)),--(TOther[Start Day]&gt;=DAY($A303))),--(IFERROR(MOD(TOther[Start Month]-MONTH($A303)+4,4),1)=0),TOther[Amount])))</f>
        <v>0</v>
      </c>
      <c r="U303" s="8" cm="1">
        <f t="array" ref="U303">IF(A303="","",IF(COUNTIF(TOther[Frequency],$U$1)=0,0,SUMPRODUCT(--(TOther[Frequency]=$U$1),--(TOther[Start Date]&lt;=A303),--(TOther[End Date Calc]&gt;=A303),IF(B303="N",--(TOther[Start Day]=DAY(A303)),--(TOther[Start Day]&gt;=DAY(A303))),--(IFERROR(MOD(TOther[Start Month]-MONTH(A303)+6,6),1)=0),TOther[Amount])))</f>
        <v>0</v>
      </c>
      <c r="V303" s="8" cm="1">
        <f t="array" ref="V303">IF(A303="","",IF(COUNTIF(TOther[Frequency],$V$1)=0,0,SUMPRODUCT(--(TOther[Frequency]=$V$1),--(TOther[Start Date]&lt;=A303),--(TOther[End Date Calc]&gt;=A303),IF(B303="N",--(TOther[Start Day]=DAY(A303)),--(TOther[Start Day]&gt;=DAY(A303))),--(IFERROR(MOD(TOther[Start Month]-MONTH(A303)+12,12),1)=0),TOther[Amount])))</f>
        <v>0</v>
      </c>
      <c r="W303" s="8">
        <f>IF(A303="","",SUMIFS(TOther[Amount],TOther[Start Date],A303,TOther[Frequency],$W$1))</f>
        <v>0</v>
      </c>
      <c r="X303" s="9">
        <f t="shared" si="20"/>
        <v>230</v>
      </c>
      <c r="Y303" s="9">
        <f t="shared" si="24"/>
        <v>230</v>
      </c>
      <c r="Z303" s="8" cm="1">
        <f t="array" ref="Z303">IF(A303="","",IF(COUNTIF('2) Income'!$D$13:$D$32,"Weekly")=0,0,SUMPRODUCT(--(IFERROR(MOD(A303-'2) Income'!$F$13:$F$32,7),1)=0),--('2) Income'!$D$13:$D$32="Weekly"),--('2) Income'!$F$13:$F$32&lt;=A303),'2) Income'!$E$13:$E$32)))</f>
        <v>0</v>
      </c>
      <c r="AA303" s="8" cm="1">
        <f t="array" ref="AA303">IF(A303="","",IF(COUNTIF('2) Income'!$D$13:$D$32,"Every Other Week")=0,0,SUMPRODUCT(--(IFERROR(MOD(A303-'2) Income'!$F$13:$F$32,14),1)=0),--('2) Income'!$D$13:$D$32="Every Other Week"),--('2) Income'!$F$13:$F$32&lt;=A303),'2) Income'!$E$13:$E$32)))</f>
        <v>0</v>
      </c>
      <c r="AB303" s="8">
        <f>IF(A303="","",IF(COUNTIF('2) Income'!$D$13:$D$32,"1st and 15th")=0,0,IF(OR(DAY(A303)=1,DAY(A303)=15),SUMIFS('2) Income'!$E$13:$E$32,'2) Income'!$D$13:$D$32,"1st and 15th",'2) Income'!$F$13:$F$32,"&lt;="&amp;$A303),0)))</f>
        <v>0</v>
      </c>
      <c r="AC303" s="8">
        <f>IF(A303="","",IF(COUNTIF('2) Income'!$D$13:$D$32,"2nd Wednesday")=0,0,IF(A303=(A303-DAY(A303)+1+2*7-WEEKDAY(A303-DAY(A303)+8-4,1)),SUMIFS('2) Income'!$E$13:$E$32,'2) Income'!$D$13:$D$32,"2nd Wednesday",'2) Income'!$F$13:$F$32,"&lt;="&amp;$A303),0)))</f>
        <v>0</v>
      </c>
      <c r="AD303" s="8">
        <f>IF(A303="","",IF(COUNTIF('2) Income'!$D$13:$D$32,"3rd Wednesday")=0,0,IF(A303=(A303-DAY(A303)+1+3*7-WEEKDAY(A303-DAY(A303)+8-4,1)),SUMIFS('2) Income'!$E$13:$E$32,'2) Income'!$D$13:$D$32,"3rd Wednesday",'2) Income'!$F$13:$F$32,"&lt;="&amp;$A303),0)))</f>
        <v>0</v>
      </c>
      <c r="AE303" s="8">
        <f>IF(A303="","",IF(COUNTIF('2) Income'!$D$13:$D$32,"4th Wednesday")=0,0,IF(A303=(A303-DAY(A303)+1+4*7-WEEKDAY(A303-DAY(A303)+8-4,1)),SUMIFS('2) Income'!$E$13:$E$32,'2) Income'!$D$13:$D$32,"4th Wednesday",'2) Income'!$F$13:$F$32,"&lt;="&amp;$A303),0)))</f>
        <v>0</v>
      </c>
      <c r="AF303" s="8" cm="1">
        <f t="array" ref="AF303">IF(A303="","",IF(COUNTIF('2) Income'!$D$13:$D$32,"Every 4 Weeks")=0,0,SUMPRODUCT(--(IFERROR(MOD(A303-'2) Income'!$F$13:$F$32,28),1)=0),--('2) Income'!$D$13:$D$32="Every 4 Weeks"),--('2) Income'!$F$13:$F$32&lt;=A303),'2) Income'!$E$13:$E$32)))</f>
        <v>0</v>
      </c>
      <c r="AG303" s="8">
        <f>IF(A303="","",IF(COUNTIF('2) Income'!$D$13:$D$32,"Monthly")=0,0,IF(B303="N",SUMIFS('2) Income'!$E$13:$E$32,'2) Income'!$D$13:$D$32,"monthly",'2) Income'!$F$13:$F$32,"&lt;="&amp;$A303,'2) Income'!$I$13:$I$32,DAY(A303)),SUMIFS('2) Income'!$E$13:$E$32,'2) Income'!$D$13:$D$32,"monthly",'2) Income'!$F$13:$F$32,"&lt;="&amp;$A303,'2) Income'!$I$13:$I$32,"&gt;="&amp;DAY(A303)))))</f>
        <v>0</v>
      </c>
      <c r="AH303" s="8" cm="1">
        <f t="array" ref="AH303">IF(A303="","",IF(COUNTIF('2) Income'!$D$13:$D$32,"Yearly")=0,0,SUMPRODUCT(--('2) Income'!$D$13:$D$32="Yearly"),--('2) Income'!$F$13:$F$32&lt;=A303),IF(B303="N",--('2) Income'!$I$13:$I$32=DAY(A303)),--('2) Income'!$I$13:$I$32&gt;=DAY(A303))),--(IFERROR(MOD('2) Income'!$H$13:$H$32-MONTH(A303)+12,12),1)=0),'2) Income'!$E$13:$E$32)))</f>
        <v>0</v>
      </c>
      <c r="AI303" s="8">
        <f>IF(A303="","",IF(COUNTIF('2) Income'!$D$13:$D$32,"one-time")=0,0,SUMIFS('2) Income'!$E$13:$E$32,'2) Income'!$D$13:$D$32,"one-time",'2) Income'!$F$13:$F$32,"="&amp;$A303)))</f>
        <v>0</v>
      </c>
      <c r="AJ303" s="9">
        <f t="shared" si="21"/>
        <v>0</v>
      </c>
    </row>
    <row r="304" spans="1:36">
      <c r="A304" s="7">
        <f>IF(A303="","",IF(A303+1&lt;='1) Period'!$E$21,A303+1,""))</f>
        <v>45776</v>
      </c>
      <c r="B304" s="7" t="str">
        <f t="shared" si="22"/>
        <v>N</v>
      </c>
      <c r="C304" t="str">
        <f t="shared" si="23"/>
        <v>F</v>
      </c>
      <c r="D304" s="8">
        <f>IF(A304="","",IF(TEXT(A304,"dddd")='4) Happy Money'!$E$23,WAllowance,0))</f>
        <v>0</v>
      </c>
      <c r="E304" s="8">
        <f>IF(A304="","",IF(B304="N",SUMIF(TMonthly[Day of the Month],DAY(A304),TMonthly[Amount]),SUMIF(TMonthly[Day of the Month],"&gt;="&amp;DAY(A304),TMonthly[Amount])))</f>
        <v>0</v>
      </c>
      <c r="F304" s="8" cm="1">
        <f t="array" ref="F304">IF(A304="","",SUMPRODUCT(--(TYearly[Due Date]&lt;=A304),IF(B304="N",--(TYearly[Day]=DAY(A304)),--(TYearly[Day]&gt;=DAY(A304))),--(IFERROR(MOD(TYearly[Month]-MONTH(A304)+12,12),1)=0),TYearly[Amount]))</f>
        <v>0</v>
      </c>
      <c r="G304" s="8">
        <f>IF(A304="","",SUMIF(TOneTime[Due Date],A304,TOneTime[Amount]))</f>
        <v>0</v>
      </c>
      <c r="H304" s="8" cm="1">
        <f t="array" ref="H304">IF(A304="","",IF(COUNTIF(TOther[Frequency],$H$1)=0,0,SUMPRODUCT(--(IFERROR(MOD(A304-TOther[Start Date],7),1)=0),--(TOther[Frequency]=$H$1),--(TOther[Start Date]&lt;=A304),--(TOther[End Date Calc]&gt;=A304),TOther[Amount])))</f>
        <v>0</v>
      </c>
      <c r="I304" s="8" cm="1">
        <f t="array" ref="I304">IF(A304="","",IF(COUNTIF(TOther[Frequency],$I$1)=0,0,SUMPRODUCT(--(IFERROR(MOD(A304-TOther[Start Date],14),1)=0),--(TOther[Frequency]=$I$1),--(TOther[Start Date]&lt;=A304),--(TOther[End Date Calc]&gt;=A304),TOther[Amount])))</f>
        <v>0</v>
      </c>
      <c r="J304" s="8">
        <f>IF(A304="","",IF(COUNTIF(TOther[Frequency],$J$1)=0,0,IF(OR(DAY(A304)=1,DAY(A304)=15),SUMIFS(TOther[Amount],TOther[Frequency],$J$1,TOther[Start Date],"&lt;="&amp;$A304,TOther[End Date Calc],"&gt;="&amp;A304),0)))</f>
        <v>0</v>
      </c>
      <c r="K304" s="8">
        <f>IF(A304="","",IF(COUNTIF(TOther[Frequency],$K$1)=0,0,IF(A304=(A304-DAY(A304)+1+2*7-WEEKDAY(A304-DAY(A304)+8-4,1)),SUMIFS(TOther[Amount],TOther[Frequency],$K$1,TOther[Start Date],"&lt;="&amp;$A304,TOther[End Date Calc],"&gt;="&amp;A304),0)))</f>
        <v>0</v>
      </c>
      <c r="L304" s="8">
        <f>IF(A304="","",IF(COUNTIF(TOther[Frequency],$L$1)=0,0,IF(A304=(A304-DAY(A304)+1+3*7-WEEKDAY(A304-DAY(A304)+8-4,1)),SUMIFS(TOther[Amount],TOther[Frequency],$L$1,TOther[Start Date],"&lt;="&amp;$A304,TOther[End Date Calc],"&gt;="&amp;A304),0)))</f>
        <v>0</v>
      </c>
      <c r="M304" s="8">
        <f>IF(A304="","",IF(COUNTIF(TOther[Frequency],$M$1)=0,0,IF(A304=(A304-DAY(A304)+1+4*7-WEEKDAY(A304-DAY(A304)+8-4,1)),SUMIFS(TOther[Amount],TOther[Frequency],$M$1,TOther[Start Date],"&lt;="&amp;$A304,TOther[End Date Calc],"&gt;="&amp;A304),0)))</f>
        <v>0</v>
      </c>
      <c r="N304" s="8" cm="1">
        <f t="array" ref="N304">IF(A304="","",IF(COUNTIF(TOther[Frequency],$N$1)=0,0,SUMPRODUCT(--(IFERROR(MOD(A304-TOther[Start Date],28),1)=0),--(TOther[Frequency]=$N$1),--(TOther[Start Date]&lt;=A304),--(TOther[End Date Calc]&gt;=A304),TOther[Amount])))</f>
        <v>0</v>
      </c>
      <c r="O304" s="8" cm="1">
        <f t="array" ref="O304">IF(A304="","",IF(COUNTIF(TOther[Frequency],$O$1)=0,0,SUMPRODUCT(--(IFERROR(MOD(A304-TOther[Start Date],42),1)=0),--(TOther[Frequency]=$O$1),--(TOther[Start Date]&lt;=A304),--(TOther[End Date Calc]&gt;=A304),TOther[Amount])))</f>
        <v>0</v>
      </c>
      <c r="P304" s="8" cm="1">
        <f t="array" ref="P304">IF(A304="","",IF(COUNTIF(TOther[Frequency],$P$1)=0,0,SUMPRODUCT(--(IFERROR(MOD(A304-TOther[Start Date],56),1)=0),--(TOther[Frequency]=$P$1),--(TOther[Start Date]&lt;=A304),--(TOther[End Date Calc]&gt;=A304),TOther[Amount])))</f>
        <v>0</v>
      </c>
      <c r="Q304" s="8">
        <f>IF(A304="","",IF(COUNTIF(TOther[Frequency],$Q$1)=0,0,IF(B304="N",SUMIFS(TOther[Amount],TOther[Frequency],$Q$1,TOther[Start Date],"&lt;="&amp;$A304,TOther[End Date Calc],"&gt;="&amp;A304,TOther[Start Day],DAY(A304)),SUMIFS(TOther[Amount],TOther[Frequency],$Q$1,TOther[Start Date],"&lt;="&amp;$A304,TOther[End Date Calc],"&gt;="&amp;A304,TOther[Start Day],"&gt;="&amp;DAY(A304)))))</f>
        <v>0</v>
      </c>
      <c r="R304" s="8" cm="1">
        <f t="array" ref="R304">IF(A304="","",IF(COUNTIF(TOther[Frequency],R$1)=0,0,SUMPRODUCT(--(TOther[Frequency]=R$1),--(TOther[Start Date]&lt;=A304),--(TOther[End Date Calc]&gt;=A304),IF(B304="N",--(TOther[Start Day]=DAY(A304)),--(TOther[Start Day]&gt;=DAY(A304))),--(IFERROR(MOD(TOther[Start Month]-MONTH(A304)+2,2),1)=0),TOther[Amount])))</f>
        <v>0</v>
      </c>
      <c r="S304" s="8" cm="1">
        <f t="array" ref="S304">IF(A304="","",IF(COUNTIF(TOther[Frequency],S$1)=0,0,SUMPRODUCT(--(TOther[Frequency]=S$1),--(TOther[Start Date]&lt;=A304),--(TOther[End Date Calc]&gt;=A304),IF(B304="N",--(TOther[Start Day]=DAY(A304)),--(TOther[Start Day]&gt;=DAY(A304))),--(IFERROR(MOD(TOther[Start Month]-MONTH(A304)+3,3),1)=0),TOther[Amount])))</f>
        <v>0</v>
      </c>
      <c r="T304" s="8" cm="1">
        <f t="array" ref="T304">IF($A304="","",IF(COUNTIF(TOther[Frequency],T$1)=0,0,SUMPRODUCT(--(TOther[Frequency]=T$1),--(TOther[Start Date]&lt;=$A304),--(TOther[End Date Calc]&gt;=$A304),IF($B304="N",--(TOther[Start Day]=DAY($A304)),--(TOther[Start Day]&gt;=DAY($A304))),--(IFERROR(MOD(TOther[Start Month]-MONTH($A304)+4,4),1)=0),TOther[Amount])))</f>
        <v>0</v>
      </c>
      <c r="U304" s="8" cm="1">
        <f t="array" ref="U304">IF(A304="","",IF(COUNTIF(TOther[Frequency],$U$1)=0,0,SUMPRODUCT(--(TOther[Frequency]=$U$1),--(TOther[Start Date]&lt;=A304),--(TOther[End Date Calc]&gt;=A304),IF(B304="N",--(TOther[Start Day]=DAY(A304)),--(TOther[Start Day]&gt;=DAY(A304))),--(IFERROR(MOD(TOther[Start Month]-MONTH(A304)+6,6),1)=0),TOther[Amount])))</f>
        <v>0</v>
      </c>
      <c r="V304" s="8" cm="1">
        <f t="array" ref="V304">IF(A304="","",IF(COUNTIF(TOther[Frequency],$V$1)=0,0,SUMPRODUCT(--(TOther[Frequency]=$V$1),--(TOther[Start Date]&lt;=A304),--(TOther[End Date Calc]&gt;=A304),IF(B304="N",--(TOther[Start Day]=DAY(A304)),--(TOther[Start Day]&gt;=DAY(A304))),--(IFERROR(MOD(TOther[Start Month]-MONTH(A304)+12,12),1)=0),TOther[Amount])))</f>
        <v>0</v>
      </c>
      <c r="W304" s="8">
        <f>IF(A304="","",SUMIFS(TOther[Amount],TOther[Start Date],A304,TOther[Frequency],$W$1))</f>
        <v>0</v>
      </c>
      <c r="X304" s="9">
        <f t="shared" si="20"/>
        <v>0</v>
      </c>
      <c r="Y304" s="9">
        <f t="shared" si="24"/>
        <v>0</v>
      </c>
      <c r="Z304" s="8" cm="1">
        <f t="array" ref="Z304">IF(A304="","",IF(COUNTIF('2) Income'!$D$13:$D$32,"Weekly")=0,0,SUMPRODUCT(--(IFERROR(MOD(A304-'2) Income'!$F$13:$F$32,7),1)=0),--('2) Income'!$D$13:$D$32="Weekly"),--('2) Income'!$F$13:$F$32&lt;=A304),'2) Income'!$E$13:$E$32)))</f>
        <v>0</v>
      </c>
      <c r="AA304" s="8" cm="1">
        <f t="array" ref="AA304">IF(A304="","",IF(COUNTIF('2) Income'!$D$13:$D$32,"Every Other Week")=0,0,SUMPRODUCT(--(IFERROR(MOD(A304-'2) Income'!$F$13:$F$32,14),1)=0),--('2) Income'!$D$13:$D$32="Every Other Week"),--('2) Income'!$F$13:$F$32&lt;=A304),'2) Income'!$E$13:$E$32)))</f>
        <v>0</v>
      </c>
      <c r="AB304" s="8">
        <f>IF(A304="","",IF(COUNTIF('2) Income'!$D$13:$D$32,"1st and 15th")=0,0,IF(OR(DAY(A304)=1,DAY(A304)=15),SUMIFS('2) Income'!$E$13:$E$32,'2) Income'!$D$13:$D$32,"1st and 15th",'2) Income'!$F$13:$F$32,"&lt;="&amp;$A304),0)))</f>
        <v>0</v>
      </c>
      <c r="AC304" s="8">
        <f>IF(A304="","",IF(COUNTIF('2) Income'!$D$13:$D$32,"2nd Wednesday")=0,0,IF(A304=(A304-DAY(A304)+1+2*7-WEEKDAY(A304-DAY(A304)+8-4,1)),SUMIFS('2) Income'!$E$13:$E$32,'2) Income'!$D$13:$D$32,"2nd Wednesday",'2) Income'!$F$13:$F$32,"&lt;="&amp;$A304),0)))</f>
        <v>0</v>
      </c>
      <c r="AD304" s="8">
        <f>IF(A304="","",IF(COUNTIF('2) Income'!$D$13:$D$32,"3rd Wednesday")=0,0,IF(A304=(A304-DAY(A304)+1+3*7-WEEKDAY(A304-DAY(A304)+8-4,1)),SUMIFS('2) Income'!$E$13:$E$32,'2) Income'!$D$13:$D$32,"3rd Wednesday",'2) Income'!$F$13:$F$32,"&lt;="&amp;$A304),0)))</f>
        <v>0</v>
      </c>
      <c r="AE304" s="8">
        <f>IF(A304="","",IF(COUNTIF('2) Income'!$D$13:$D$32,"4th Wednesday")=0,0,IF(A304=(A304-DAY(A304)+1+4*7-WEEKDAY(A304-DAY(A304)+8-4,1)),SUMIFS('2) Income'!$E$13:$E$32,'2) Income'!$D$13:$D$32,"4th Wednesday",'2) Income'!$F$13:$F$32,"&lt;="&amp;$A304),0)))</f>
        <v>0</v>
      </c>
      <c r="AF304" s="8" cm="1">
        <f t="array" ref="AF304">IF(A304="","",IF(COUNTIF('2) Income'!$D$13:$D$32,"Every 4 Weeks")=0,0,SUMPRODUCT(--(IFERROR(MOD(A304-'2) Income'!$F$13:$F$32,28),1)=0),--('2) Income'!$D$13:$D$32="Every 4 Weeks"),--('2) Income'!$F$13:$F$32&lt;=A304),'2) Income'!$E$13:$E$32)))</f>
        <v>0</v>
      </c>
      <c r="AG304" s="8">
        <f>IF(A304="","",IF(COUNTIF('2) Income'!$D$13:$D$32,"Monthly")=0,0,IF(B304="N",SUMIFS('2) Income'!$E$13:$E$32,'2) Income'!$D$13:$D$32,"monthly",'2) Income'!$F$13:$F$32,"&lt;="&amp;$A304,'2) Income'!$I$13:$I$32,DAY(A304)),SUMIFS('2) Income'!$E$13:$E$32,'2) Income'!$D$13:$D$32,"monthly",'2) Income'!$F$13:$F$32,"&lt;="&amp;$A304,'2) Income'!$I$13:$I$32,"&gt;="&amp;DAY(A304)))))</f>
        <v>0</v>
      </c>
      <c r="AH304" s="8" cm="1">
        <f t="array" ref="AH304">IF(A304="","",IF(COUNTIF('2) Income'!$D$13:$D$32,"Yearly")=0,0,SUMPRODUCT(--('2) Income'!$D$13:$D$32="Yearly"),--('2) Income'!$F$13:$F$32&lt;=A304),IF(B304="N",--('2) Income'!$I$13:$I$32=DAY(A304)),--('2) Income'!$I$13:$I$32&gt;=DAY(A304))),--(IFERROR(MOD('2) Income'!$H$13:$H$32-MONTH(A304)+12,12),1)=0),'2) Income'!$E$13:$E$32)))</f>
        <v>0</v>
      </c>
      <c r="AI304" s="8">
        <f>IF(A304="","",IF(COUNTIF('2) Income'!$D$13:$D$32,"one-time")=0,0,SUMIFS('2) Income'!$E$13:$E$32,'2) Income'!$D$13:$D$32,"one-time",'2) Income'!$F$13:$F$32,"="&amp;$A304)))</f>
        <v>0</v>
      </c>
      <c r="AJ304" s="9">
        <f t="shared" si="21"/>
        <v>0</v>
      </c>
    </row>
    <row r="305" spans="1:36">
      <c r="A305" s="7">
        <f>IF(A304="","",IF(A304+1&lt;='1) Period'!$E$21,A304+1,""))</f>
        <v>45777</v>
      </c>
      <c r="B305" s="7" t="str">
        <f t="shared" si="22"/>
        <v>Y</v>
      </c>
      <c r="C305" t="str">
        <f t="shared" si="23"/>
        <v>F</v>
      </c>
      <c r="D305" s="8">
        <f>IF(A305="","",IF(TEXT(A305,"dddd")='4) Happy Money'!$E$23,WAllowance,0))</f>
        <v>0</v>
      </c>
      <c r="E305" s="8">
        <f>IF(A305="","",IF(B305="N",SUMIF(TMonthly[Day of the Month],DAY(A305),TMonthly[Amount]),SUMIF(TMonthly[Day of the Month],"&gt;="&amp;DAY(A305),TMonthly[Amount])))</f>
        <v>2000</v>
      </c>
      <c r="F305" s="8" cm="1">
        <f t="array" ref="F305">IF(A305="","",SUMPRODUCT(--(TYearly[Due Date]&lt;=A305),IF(B305="N",--(TYearly[Day]=DAY(A305)),--(TYearly[Day]&gt;=DAY(A305))),--(IFERROR(MOD(TYearly[Month]-MONTH(A305)+12,12),1)=0),TYearly[Amount]))</f>
        <v>0</v>
      </c>
      <c r="G305" s="8">
        <f>IF(A305="","",SUMIF(TOneTime[Due Date],A305,TOneTime[Amount]))</f>
        <v>0</v>
      </c>
      <c r="H305" s="8" cm="1">
        <f t="array" ref="H305">IF(A305="","",IF(COUNTIF(TOther[Frequency],$H$1)=0,0,SUMPRODUCT(--(IFERROR(MOD(A305-TOther[Start Date],7),1)=0),--(TOther[Frequency]=$H$1),--(TOther[Start Date]&lt;=A305),--(TOther[End Date Calc]&gt;=A305),TOther[Amount])))</f>
        <v>0</v>
      </c>
      <c r="I305" s="8" cm="1">
        <f t="array" ref="I305">IF(A305="","",IF(COUNTIF(TOther[Frequency],$I$1)=0,0,SUMPRODUCT(--(IFERROR(MOD(A305-TOther[Start Date],14),1)=0),--(TOther[Frequency]=$I$1),--(TOther[Start Date]&lt;=A305),--(TOther[End Date Calc]&gt;=A305),TOther[Amount])))</f>
        <v>0</v>
      </c>
      <c r="J305" s="8">
        <f>IF(A305="","",IF(COUNTIF(TOther[Frequency],$J$1)=0,0,IF(OR(DAY(A305)=1,DAY(A305)=15),SUMIFS(TOther[Amount],TOther[Frequency],$J$1,TOther[Start Date],"&lt;="&amp;$A305,TOther[End Date Calc],"&gt;="&amp;A305),0)))</f>
        <v>0</v>
      </c>
      <c r="K305" s="8">
        <f>IF(A305="","",IF(COUNTIF(TOther[Frequency],$K$1)=0,0,IF(A305=(A305-DAY(A305)+1+2*7-WEEKDAY(A305-DAY(A305)+8-4,1)),SUMIFS(TOther[Amount],TOther[Frequency],$K$1,TOther[Start Date],"&lt;="&amp;$A305,TOther[End Date Calc],"&gt;="&amp;A305),0)))</f>
        <v>0</v>
      </c>
      <c r="L305" s="8">
        <f>IF(A305="","",IF(COUNTIF(TOther[Frequency],$L$1)=0,0,IF(A305=(A305-DAY(A305)+1+3*7-WEEKDAY(A305-DAY(A305)+8-4,1)),SUMIFS(TOther[Amount],TOther[Frequency],$L$1,TOther[Start Date],"&lt;="&amp;$A305,TOther[End Date Calc],"&gt;="&amp;A305),0)))</f>
        <v>0</v>
      </c>
      <c r="M305" s="8">
        <f>IF(A305="","",IF(COUNTIF(TOther[Frequency],$M$1)=0,0,IF(A305=(A305-DAY(A305)+1+4*7-WEEKDAY(A305-DAY(A305)+8-4,1)),SUMIFS(TOther[Amount],TOther[Frequency],$M$1,TOther[Start Date],"&lt;="&amp;$A305,TOther[End Date Calc],"&gt;="&amp;A305),0)))</f>
        <v>0</v>
      </c>
      <c r="N305" s="8" cm="1">
        <f t="array" ref="N305">IF(A305="","",IF(COUNTIF(TOther[Frequency],$N$1)=0,0,SUMPRODUCT(--(IFERROR(MOD(A305-TOther[Start Date],28),1)=0),--(TOther[Frequency]=$N$1),--(TOther[Start Date]&lt;=A305),--(TOther[End Date Calc]&gt;=A305),TOther[Amount])))</f>
        <v>0</v>
      </c>
      <c r="O305" s="8" cm="1">
        <f t="array" ref="O305">IF(A305="","",IF(COUNTIF(TOther[Frequency],$O$1)=0,0,SUMPRODUCT(--(IFERROR(MOD(A305-TOther[Start Date],42),1)=0),--(TOther[Frequency]=$O$1),--(TOther[Start Date]&lt;=A305),--(TOther[End Date Calc]&gt;=A305),TOther[Amount])))</f>
        <v>0</v>
      </c>
      <c r="P305" s="8" cm="1">
        <f t="array" ref="P305">IF(A305="","",IF(COUNTIF(TOther[Frequency],$P$1)=0,0,SUMPRODUCT(--(IFERROR(MOD(A305-TOther[Start Date],56),1)=0),--(TOther[Frequency]=$P$1),--(TOther[Start Date]&lt;=A305),--(TOther[End Date Calc]&gt;=A305),TOther[Amount])))</f>
        <v>0</v>
      </c>
      <c r="Q305" s="8">
        <f>IF(A305="","",IF(COUNTIF(TOther[Frequency],$Q$1)=0,0,IF(B305="N",SUMIFS(TOther[Amount],TOther[Frequency],$Q$1,TOther[Start Date],"&lt;="&amp;$A305,TOther[End Date Calc],"&gt;="&amp;A305,TOther[Start Day],DAY(A305)),SUMIFS(TOther[Amount],TOther[Frequency],$Q$1,TOther[Start Date],"&lt;="&amp;$A305,TOther[End Date Calc],"&gt;="&amp;A305,TOther[Start Day],"&gt;="&amp;DAY(A305)))))</f>
        <v>0</v>
      </c>
      <c r="R305" s="8" cm="1">
        <f t="array" ref="R305">IF(A305="","",IF(COUNTIF(TOther[Frequency],R$1)=0,0,SUMPRODUCT(--(TOther[Frequency]=R$1),--(TOther[Start Date]&lt;=A305),--(TOther[End Date Calc]&gt;=A305),IF(B305="N",--(TOther[Start Day]=DAY(A305)),--(TOther[Start Day]&gt;=DAY(A305))),--(IFERROR(MOD(TOther[Start Month]-MONTH(A305)+2,2),1)=0),TOther[Amount])))</f>
        <v>0</v>
      </c>
      <c r="S305" s="8" cm="1">
        <f t="array" ref="S305">IF(A305="","",IF(COUNTIF(TOther[Frequency],S$1)=0,0,SUMPRODUCT(--(TOther[Frequency]=S$1),--(TOther[Start Date]&lt;=A305),--(TOther[End Date Calc]&gt;=A305),IF(B305="N",--(TOther[Start Day]=DAY(A305)),--(TOther[Start Day]&gt;=DAY(A305))),--(IFERROR(MOD(TOther[Start Month]-MONTH(A305)+3,3),1)=0),TOther[Amount])))</f>
        <v>0</v>
      </c>
      <c r="T305" s="8" cm="1">
        <f t="array" ref="T305">IF($A305="","",IF(COUNTIF(TOther[Frequency],T$1)=0,0,SUMPRODUCT(--(TOther[Frequency]=T$1),--(TOther[Start Date]&lt;=$A305),--(TOther[End Date Calc]&gt;=$A305),IF($B305="N",--(TOther[Start Day]=DAY($A305)),--(TOther[Start Day]&gt;=DAY($A305))),--(IFERROR(MOD(TOther[Start Month]-MONTH($A305)+4,4),1)=0),TOther[Amount])))</f>
        <v>0</v>
      </c>
      <c r="U305" s="8" cm="1">
        <f t="array" ref="U305">IF(A305="","",IF(COUNTIF(TOther[Frequency],$U$1)=0,0,SUMPRODUCT(--(TOther[Frequency]=$U$1),--(TOther[Start Date]&lt;=A305),--(TOther[End Date Calc]&gt;=A305),IF(B305="N",--(TOther[Start Day]=DAY(A305)),--(TOther[Start Day]&gt;=DAY(A305))),--(IFERROR(MOD(TOther[Start Month]-MONTH(A305)+6,6),1)=0),TOther[Amount])))</f>
        <v>0</v>
      </c>
      <c r="V305" s="8" cm="1">
        <f t="array" ref="V305">IF(A305="","",IF(COUNTIF(TOther[Frequency],$V$1)=0,0,SUMPRODUCT(--(TOther[Frequency]=$V$1),--(TOther[Start Date]&lt;=A305),--(TOther[End Date Calc]&gt;=A305),IF(B305="N",--(TOther[Start Day]=DAY(A305)),--(TOther[Start Day]&gt;=DAY(A305))),--(IFERROR(MOD(TOther[Start Month]-MONTH(A305)+12,12),1)=0),TOther[Amount])))</f>
        <v>0</v>
      </c>
      <c r="W305" s="8">
        <f>IF(A305="","",SUMIFS(TOther[Amount],TOther[Start Date],A305,TOther[Frequency],$W$1))</f>
        <v>0</v>
      </c>
      <c r="X305" s="9">
        <f t="shared" si="20"/>
        <v>2000</v>
      </c>
      <c r="Y305" s="9">
        <f t="shared" si="24"/>
        <v>0</v>
      </c>
      <c r="Z305" s="8" cm="1">
        <f t="array" ref="Z305">IF(A305="","",IF(COUNTIF('2) Income'!$D$13:$D$32,"Weekly")=0,0,SUMPRODUCT(--(IFERROR(MOD(A305-'2) Income'!$F$13:$F$32,7),1)=0),--('2) Income'!$D$13:$D$32="Weekly"),--('2) Income'!$F$13:$F$32&lt;=A305),'2) Income'!$E$13:$E$32)))</f>
        <v>0</v>
      </c>
      <c r="AA305" s="8" cm="1">
        <f t="array" ref="AA305">IF(A305="","",IF(COUNTIF('2) Income'!$D$13:$D$32,"Every Other Week")=0,0,SUMPRODUCT(--(IFERROR(MOD(A305-'2) Income'!$F$13:$F$32,14),1)=0),--('2) Income'!$D$13:$D$32="Every Other Week"),--('2) Income'!$F$13:$F$32&lt;=A305),'2) Income'!$E$13:$E$32)))</f>
        <v>0</v>
      </c>
      <c r="AB305" s="8">
        <f>IF(A305="","",IF(COUNTIF('2) Income'!$D$13:$D$32,"1st and 15th")=0,0,IF(OR(DAY(A305)=1,DAY(A305)=15),SUMIFS('2) Income'!$E$13:$E$32,'2) Income'!$D$13:$D$32,"1st and 15th",'2) Income'!$F$13:$F$32,"&lt;="&amp;$A305),0)))</f>
        <v>0</v>
      </c>
      <c r="AC305" s="8">
        <f>IF(A305="","",IF(COUNTIF('2) Income'!$D$13:$D$32,"2nd Wednesday")=0,0,IF(A305=(A305-DAY(A305)+1+2*7-WEEKDAY(A305-DAY(A305)+8-4,1)),SUMIFS('2) Income'!$E$13:$E$32,'2) Income'!$D$13:$D$32,"2nd Wednesday",'2) Income'!$F$13:$F$32,"&lt;="&amp;$A305),0)))</f>
        <v>0</v>
      </c>
      <c r="AD305" s="8">
        <f>IF(A305="","",IF(COUNTIF('2) Income'!$D$13:$D$32,"3rd Wednesday")=0,0,IF(A305=(A305-DAY(A305)+1+3*7-WEEKDAY(A305-DAY(A305)+8-4,1)),SUMIFS('2) Income'!$E$13:$E$32,'2) Income'!$D$13:$D$32,"3rd Wednesday",'2) Income'!$F$13:$F$32,"&lt;="&amp;$A305),0)))</f>
        <v>0</v>
      </c>
      <c r="AE305" s="8">
        <f>IF(A305="","",IF(COUNTIF('2) Income'!$D$13:$D$32,"4th Wednesday")=0,0,IF(A305=(A305-DAY(A305)+1+4*7-WEEKDAY(A305-DAY(A305)+8-4,1)),SUMIFS('2) Income'!$E$13:$E$32,'2) Income'!$D$13:$D$32,"4th Wednesday",'2) Income'!$F$13:$F$32,"&lt;="&amp;$A305),0)))</f>
        <v>0</v>
      </c>
      <c r="AF305" s="8" cm="1">
        <f t="array" ref="AF305">IF(A305="","",IF(COUNTIF('2) Income'!$D$13:$D$32,"Every 4 Weeks")=0,0,SUMPRODUCT(--(IFERROR(MOD(A305-'2) Income'!$F$13:$F$32,28),1)=0),--('2) Income'!$D$13:$D$32="Every 4 Weeks"),--('2) Income'!$F$13:$F$32&lt;=A305),'2) Income'!$E$13:$E$32)))</f>
        <v>0</v>
      </c>
      <c r="AG305" s="8">
        <f>IF(A305="","",IF(COUNTIF('2) Income'!$D$13:$D$32,"Monthly")=0,0,IF(B305="N",SUMIFS('2) Income'!$E$13:$E$32,'2) Income'!$D$13:$D$32,"monthly",'2) Income'!$F$13:$F$32,"&lt;="&amp;$A305,'2) Income'!$I$13:$I$32,DAY(A305)),SUMIFS('2) Income'!$E$13:$E$32,'2) Income'!$D$13:$D$32,"monthly",'2) Income'!$F$13:$F$32,"&lt;="&amp;$A305,'2) Income'!$I$13:$I$32,"&gt;="&amp;DAY(A305)))))</f>
        <v>0</v>
      </c>
      <c r="AH305" s="8" cm="1">
        <f t="array" ref="AH305">IF(A305="","",IF(COUNTIF('2) Income'!$D$13:$D$32,"Yearly")=0,0,SUMPRODUCT(--('2) Income'!$D$13:$D$32="Yearly"),--('2) Income'!$F$13:$F$32&lt;=A305),IF(B305="N",--('2) Income'!$I$13:$I$32=DAY(A305)),--('2) Income'!$I$13:$I$32&gt;=DAY(A305))),--(IFERROR(MOD('2) Income'!$H$13:$H$32-MONTH(A305)+12,12),1)=0),'2) Income'!$E$13:$E$32)))</f>
        <v>0</v>
      </c>
      <c r="AI305" s="8">
        <f>IF(A305="","",IF(COUNTIF('2) Income'!$D$13:$D$32,"one-time")=0,0,SUMIFS('2) Income'!$E$13:$E$32,'2) Income'!$D$13:$D$32,"one-time",'2) Income'!$F$13:$F$32,"="&amp;$A305)))</f>
        <v>0</v>
      </c>
      <c r="AJ305" s="9">
        <f t="shared" si="21"/>
        <v>0</v>
      </c>
    </row>
    <row r="306" spans="1:36">
      <c r="A306" s="7">
        <f>IF(A305="","",IF(A305+1&lt;='1) Period'!$E$21,A305+1,""))</f>
        <v>45778</v>
      </c>
      <c r="B306" s="7" t="str">
        <f t="shared" si="22"/>
        <v>N</v>
      </c>
      <c r="C306" t="str">
        <f t="shared" si="23"/>
        <v>F</v>
      </c>
      <c r="D306" s="8">
        <f>IF(A306="","",IF(TEXT(A306,"dddd")='4) Happy Money'!$E$23,WAllowance,0))</f>
        <v>0</v>
      </c>
      <c r="E306" s="8">
        <f>IF(A306="","",IF(B306="N",SUMIF(TMonthly[Day of the Month],DAY(A306),TMonthly[Amount]),SUMIF(TMonthly[Day of the Month],"&gt;="&amp;DAY(A306),TMonthly[Amount])))</f>
        <v>195</v>
      </c>
      <c r="F306" s="8" cm="1">
        <f t="array" ref="F306">IF(A306="","",SUMPRODUCT(--(TYearly[Due Date]&lt;=A306),IF(B306="N",--(TYearly[Day]=DAY(A306)),--(TYearly[Day]&gt;=DAY(A306))),--(IFERROR(MOD(TYearly[Month]-MONTH(A306)+12,12),1)=0),TYearly[Amount]))</f>
        <v>0</v>
      </c>
      <c r="G306" s="8">
        <f>IF(A306="","",SUMIF(TOneTime[Due Date],A306,TOneTime[Amount]))</f>
        <v>0</v>
      </c>
      <c r="H306" s="8" cm="1">
        <f t="array" ref="H306">IF(A306="","",IF(COUNTIF(TOther[Frequency],$H$1)=0,0,SUMPRODUCT(--(IFERROR(MOD(A306-TOther[Start Date],7),1)=0),--(TOther[Frequency]=$H$1),--(TOther[Start Date]&lt;=A306),--(TOther[End Date Calc]&gt;=A306),TOther[Amount])))</f>
        <v>0</v>
      </c>
      <c r="I306" s="8" cm="1">
        <f t="array" ref="I306">IF(A306="","",IF(COUNTIF(TOther[Frequency],$I$1)=0,0,SUMPRODUCT(--(IFERROR(MOD(A306-TOther[Start Date],14),1)=0),--(TOther[Frequency]=$I$1),--(TOther[Start Date]&lt;=A306),--(TOther[End Date Calc]&gt;=A306),TOther[Amount])))</f>
        <v>0</v>
      </c>
      <c r="J306" s="8">
        <f>IF(A306="","",IF(COUNTIF(TOther[Frequency],$J$1)=0,0,IF(OR(DAY(A306)=1,DAY(A306)=15),SUMIFS(TOther[Amount],TOther[Frequency],$J$1,TOther[Start Date],"&lt;="&amp;$A306,TOther[End Date Calc],"&gt;="&amp;A306),0)))</f>
        <v>0</v>
      </c>
      <c r="K306" s="8">
        <f>IF(A306="","",IF(COUNTIF(TOther[Frequency],$K$1)=0,0,IF(A306=(A306-DAY(A306)+1+2*7-WEEKDAY(A306-DAY(A306)+8-4,1)),SUMIFS(TOther[Amount],TOther[Frequency],$K$1,TOther[Start Date],"&lt;="&amp;$A306,TOther[End Date Calc],"&gt;="&amp;A306),0)))</f>
        <v>0</v>
      </c>
      <c r="L306" s="8">
        <f>IF(A306="","",IF(COUNTIF(TOther[Frequency],$L$1)=0,0,IF(A306=(A306-DAY(A306)+1+3*7-WEEKDAY(A306-DAY(A306)+8-4,1)),SUMIFS(TOther[Amount],TOther[Frequency],$L$1,TOther[Start Date],"&lt;="&amp;$A306,TOther[End Date Calc],"&gt;="&amp;A306),0)))</f>
        <v>0</v>
      </c>
      <c r="M306" s="8">
        <f>IF(A306="","",IF(COUNTIF(TOther[Frequency],$M$1)=0,0,IF(A306=(A306-DAY(A306)+1+4*7-WEEKDAY(A306-DAY(A306)+8-4,1)),SUMIFS(TOther[Amount],TOther[Frequency],$M$1,TOther[Start Date],"&lt;="&amp;$A306,TOther[End Date Calc],"&gt;="&amp;A306),0)))</f>
        <v>0</v>
      </c>
      <c r="N306" s="8" cm="1">
        <f t="array" ref="N306">IF(A306="","",IF(COUNTIF(TOther[Frequency],$N$1)=0,0,SUMPRODUCT(--(IFERROR(MOD(A306-TOther[Start Date],28),1)=0),--(TOther[Frequency]=$N$1),--(TOther[Start Date]&lt;=A306),--(TOther[End Date Calc]&gt;=A306),TOther[Amount])))</f>
        <v>0</v>
      </c>
      <c r="O306" s="8" cm="1">
        <f t="array" ref="O306">IF(A306="","",IF(COUNTIF(TOther[Frequency],$O$1)=0,0,SUMPRODUCT(--(IFERROR(MOD(A306-TOther[Start Date],42),1)=0),--(TOther[Frequency]=$O$1),--(TOther[Start Date]&lt;=A306),--(TOther[End Date Calc]&gt;=A306),TOther[Amount])))</f>
        <v>0</v>
      </c>
      <c r="P306" s="8" cm="1">
        <f t="array" ref="P306">IF(A306="","",IF(COUNTIF(TOther[Frequency],$P$1)=0,0,SUMPRODUCT(--(IFERROR(MOD(A306-TOther[Start Date],56),1)=0),--(TOther[Frequency]=$P$1),--(TOther[Start Date]&lt;=A306),--(TOther[End Date Calc]&gt;=A306),TOther[Amount])))</f>
        <v>0</v>
      </c>
      <c r="Q306" s="8">
        <f>IF(A306="","",IF(COUNTIF(TOther[Frequency],$Q$1)=0,0,IF(B306="N",SUMIFS(TOther[Amount],TOther[Frequency],$Q$1,TOther[Start Date],"&lt;="&amp;$A306,TOther[End Date Calc],"&gt;="&amp;A306,TOther[Start Day],DAY(A306)),SUMIFS(TOther[Amount],TOther[Frequency],$Q$1,TOther[Start Date],"&lt;="&amp;$A306,TOther[End Date Calc],"&gt;="&amp;A306,TOther[Start Day],"&gt;="&amp;DAY(A306)))))</f>
        <v>0</v>
      </c>
      <c r="R306" s="8" cm="1">
        <f t="array" ref="R306">IF(A306="","",IF(COUNTIF(TOther[Frequency],R$1)=0,0,SUMPRODUCT(--(TOther[Frequency]=R$1),--(TOther[Start Date]&lt;=A306),--(TOther[End Date Calc]&gt;=A306),IF(B306="N",--(TOther[Start Day]=DAY(A306)),--(TOther[Start Day]&gt;=DAY(A306))),--(IFERROR(MOD(TOther[Start Month]-MONTH(A306)+2,2),1)=0),TOther[Amount])))</f>
        <v>0</v>
      </c>
      <c r="S306" s="8" cm="1">
        <f t="array" ref="S306">IF(A306="","",IF(COUNTIF(TOther[Frequency],S$1)=0,0,SUMPRODUCT(--(TOther[Frequency]=S$1),--(TOther[Start Date]&lt;=A306),--(TOther[End Date Calc]&gt;=A306),IF(B306="N",--(TOther[Start Day]=DAY(A306)),--(TOther[Start Day]&gt;=DAY(A306))),--(IFERROR(MOD(TOther[Start Month]-MONTH(A306)+3,3),1)=0),TOther[Amount])))</f>
        <v>0</v>
      </c>
      <c r="T306" s="8" cm="1">
        <f t="array" ref="T306">IF($A306="","",IF(COUNTIF(TOther[Frequency],T$1)=0,0,SUMPRODUCT(--(TOther[Frequency]=T$1),--(TOther[Start Date]&lt;=$A306),--(TOther[End Date Calc]&gt;=$A306),IF($B306="N",--(TOther[Start Day]=DAY($A306)),--(TOther[Start Day]&gt;=DAY($A306))),--(IFERROR(MOD(TOther[Start Month]-MONTH($A306)+4,4),1)=0),TOther[Amount])))</f>
        <v>0</v>
      </c>
      <c r="U306" s="8" cm="1">
        <f t="array" ref="U306">IF(A306="","",IF(COUNTIF(TOther[Frequency],$U$1)=0,0,SUMPRODUCT(--(TOther[Frequency]=$U$1),--(TOther[Start Date]&lt;=A306),--(TOther[End Date Calc]&gt;=A306),IF(B306="N",--(TOther[Start Day]=DAY(A306)),--(TOther[Start Day]&gt;=DAY(A306))),--(IFERROR(MOD(TOther[Start Month]-MONTH(A306)+6,6),1)=0),TOther[Amount])))</f>
        <v>0</v>
      </c>
      <c r="V306" s="8" cm="1">
        <f t="array" ref="V306">IF(A306="","",IF(COUNTIF(TOther[Frequency],$V$1)=0,0,SUMPRODUCT(--(TOther[Frequency]=$V$1),--(TOther[Start Date]&lt;=A306),--(TOther[End Date Calc]&gt;=A306),IF(B306="N",--(TOther[Start Day]=DAY(A306)),--(TOther[Start Day]&gt;=DAY(A306))),--(IFERROR(MOD(TOther[Start Month]-MONTH(A306)+12,12),1)=0),TOther[Amount])))</f>
        <v>0</v>
      </c>
      <c r="W306" s="8">
        <f>IF(A306="","",SUMIFS(TOther[Amount],TOther[Start Date],A306,TOther[Frequency],$W$1))</f>
        <v>0</v>
      </c>
      <c r="X306" s="9">
        <f t="shared" si="20"/>
        <v>195</v>
      </c>
      <c r="Y306" s="9">
        <f t="shared" si="24"/>
        <v>0</v>
      </c>
      <c r="Z306" s="8" cm="1">
        <f t="array" ref="Z306">IF(A306="","",IF(COUNTIF('2) Income'!$D$13:$D$32,"Weekly")=0,0,SUMPRODUCT(--(IFERROR(MOD(A306-'2) Income'!$F$13:$F$32,7),1)=0),--('2) Income'!$D$13:$D$32="Weekly"),--('2) Income'!$F$13:$F$32&lt;=A306),'2) Income'!$E$13:$E$32)))</f>
        <v>0</v>
      </c>
      <c r="AA306" s="8" cm="1">
        <f t="array" ref="AA306">IF(A306="","",IF(COUNTIF('2) Income'!$D$13:$D$32,"Every Other Week")=0,0,SUMPRODUCT(--(IFERROR(MOD(A306-'2) Income'!$F$13:$F$32,14),1)=0),--('2) Income'!$D$13:$D$32="Every Other Week"),--('2) Income'!$F$13:$F$32&lt;=A306),'2) Income'!$E$13:$E$32)))</f>
        <v>0</v>
      </c>
      <c r="AB306" s="8">
        <f>IF(A306="","",IF(COUNTIF('2) Income'!$D$13:$D$32,"1st and 15th")=0,0,IF(OR(DAY(A306)=1,DAY(A306)=15),SUMIFS('2) Income'!$E$13:$E$32,'2) Income'!$D$13:$D$32,"1st and 15th",'2) Income'!$F$13:$F$32,"&lt;="&amp;$A306),0)))</f>
        <v>0</v>
      </c>
      <c r="AC306" s="8">
        <f>IF(A306="","",IF(COUNTIF('2) Income'!$D$13:$D$32,"2nd Wednesday")=0,0,IF(A306=(A306-DAY(A306)+1+2*7-WEEKDAY(A306-DAY(A306)+8-4,1)),SUMIFS('2) Income'!$E$13:$E$32,'2) Income'!$D$13:$D$32,"2nd Wednesday",'2) Income'!$F$13:$F$32,"&lt;="&amp;$A306),0)))</f>
        <v>0</v>
      </c>
      <c r="AD306" s="8">
        <f>IF(A306="","",IF(COUNTIF('2) Income'!$D$13:$D$32,"3rd Wednesday")=0,0,IF(A306=(A306-DAY(A306)+1+3*7-WEEKDAY(A306-DAY(A306)+8-4,1)),SUMIFS('2) Income'!$E$13:$E$32,'2) Income'!$D$13:$D$32,"3rd Wednesday",'2) Income'!$F$13:$F$32,"&lt;="&amp;$A306),0)))</f>
        <v>0</v>
      </c>
      <c r="AE306" s="8">
        <f>IF(A306="","",IF(COUNTIF('2) Income'!$D$13:$D$32,"4th Wednesday")=0,0,IF(A306=(A306-DAY(A306)+1+4*7-WEEKDAY(A306-DAY(A306)+8-4,1)),SUMIFS('2) Income'!$E$13:$E$32,'2) Income'!$D$13:$D$32,"4th Wednesday",'2) Income'!$F$13:$F$32,"&lt;="&amp;$A306),0)))</f>
        <v>0</v>
      </c>
      <c r="AF306" s="8" cm="1">
        <f t="array" ref="AF306">IF(A306="","",IF(COUNTIF('2) Income'!$D$13:$D$32,"Every 4 Weeks")=0,0,SUMPRODUCT(--(IFERROR(MOD(A306-'2) Income'!$F$13:$F$32,28),1)=0),--('2) Income'!$D$13:$D$32="Every 4 Weeks"),--('2) Income'!$F$13:$F$32&lt;=A306),'2) Income'!$E$13:$E$32)))</f>
        <v>0</v>
      </c>
      <c r="AG306" s="8">
        <f>IF(A306="","",IF(COUNTIF('2) Income'!$D$13:$D$32,"Monthly")=0,0,IF(B306="N",SUMIFS('2) Income'!$E$13:$E$32,'2) Income'!$D$13:$D$32,"monthly",'2) Income'!$F$13:$F$32,"&lt;="&amp;$A306,'2) Income'!$I$13:$I$32,DAY(A306)),SUMIFS('2) Income'!$E$13:$E$32,'2) Income'!$D$13:$D$32,"monthly",'2) Income'!$F$13:$F$32,"&lt;="&amp;$A306,'2) Income'!$I$13:$I$32,"&gt;="&amp;DAY(A306)))))</f>
        <v>650</v>
      </c>
      <c r="AH306" s="8" cm="1">
        <f t="array" ref="AH306">IF(A306="","",IF(COUNTIF('2) Income'!$D$13:$D$32,"Yearly")=0,0,SUMPRODUCT(--('2) Income'!$D$13:$D$32="Yearly"),--('2) Income'!$F$13:$F$32&lt;=A306),IF(B306="N",--('2) Income'!$I$13:$I$32=DAY(A306)),--('2) Income'!$I$13:$I$32&gt;=DAY(A306))),--(IFERROR(MOD('2) Income'!$H$13:$H$32-MONTH(A306)+12,12),1)=0),'2) Income'!$E$13:$E$32)))</f>
        <v>0</v>
      </c>
      <c r="AI306" s="8">
        <f>IF(A306="","",IF(COUNTIF('2) Income'!$D$13:$D$32,"one-time")=0,0,SUMIFS('2) Income'!$E$13:$E$32,'2) Income'!$D$13:$D$32,"one-time",'2) Income'!$F$13:$F$32,"="&amp;$A306)))</f>
        <v>0</v>
      </c>
      <c r="AJ306" s="9">
        <f t="shared" si="21"/>
        <v>650</v>
      </c>
    </row>
    <row r="307" spans="1:36">
      <c r="A307" s="7">
        <f>IF(A306="","",IF(A306+1&lt;='1) Period'!$E$21,A306+1,""))</f>
        <v>45779</v>
      </c>
      <c r="B307" s="7" t="str">
        <f t="shared" si="22"/>
        <v>N</v>
      </c>
      <c r="C307" t="str">
        <f t="shared" si="23"/>
        <v>F</v>
      </c>
      <c r="D307" s="8">
        <f>IF(A307="","",IF(TEXT(A307,"dddd")='4) Happy Money'!$E$23,WAllowance,0))</f>
        <v>0</v>
      </c>
      <c r="E307" s="8">
        <f>IF(A307="","",IF(B307="N",SUMIF(TMonthly[Day of the Month],DAY(A307),TMonthly[Amount]),SUMIF(TMonthly[Day of the Month],"&gt;="&amp;DAY(A307),TMonthly[Amount])))</f>
        <v>35</v>
      </c>
      <c r="F307" s="8" cm="1">
        <f t="array" ref="F307">IF(A307="","",SUMPRODUCT(--(TYearly[Due Date]&lt;=A307),IF(B307="N",--(TYearly[Day]=DAY(A307)),--(TYearly[Day]&gt;=DAY(A307))),--(IFERROR(MOD(TYearly[Month]-MONTH(A307)+12,12),1)=0),TYearly[Amount]))</f>
        <v>0</v>
      </c>
      <c r="G307" s="8">
        <f>IF(A307="","",SUMIF(TOneTime[Due Date],A307,TOneTime[Amount]))</f>
        <v>0</v>
      </c>
      <c r="H307" s="8" cm="1">
        <f t="array" ref="H307">IF(A307="","",IF(COUNTIF(TOther[Frequency],$H$1)=0,0,SUMPRODUCT(--(IFERROR(MOD(A307-TOther[Start Date],7),1)=0),--(TOther[Frequency]=$H$1),--(TOther[Start Date]&lt;=A307),--(TOther[End Date Calc]&gt;=A307),TOther[Amount])))</f>
        <v>0</v>
      </c>
      <c r="I307" s="8" cm="1">
        <f t="array" ref="I307">IF(A307="","",IF(COUNTIF(TOther[Frequency],$I$1)=0,0,SUMPRODUCT(--(IFERROR(MOD(A307-TOther[Start Date],14),1)=0),--(TOther[Frequency]=$I$1),--(TOther[Start Date]&lt;=A307),--(TOther[End Date Calc]&gt;=A307),TOther[Amount])))</f>
        <v>0</v>
      </c>
      <c r="J307" s="8">
        <f>IF(A307="","",IF(COUNTIF(TOther[Frequency],$J$1)=0,0,IF(OR(DAY(A307)=1,DAY(A307)=15),SUMIFS(TOther[Amount],TOther[Frequency],$J$1,TOther[Start Date],"&lt;="&amp;$A307,TOther[End Date Calc],"&gt;="&amp;A307),0)))</f>
        <v>0</v>
      </c>
      <c r="K307" s="8">
        <f>IF(A307="","",IF(COUNTIF(TOther[Frequency],$K$1)=0,0,IF(A307=(A307-DAY(A307)+1+2*7-WEEKDAY(A307-DAY(A307)+8-4,1)),SUMIFS(TOther[Amount],TOther[Frequency],$K$1,TOther[Start Date],"&lt;="&amp;$A307,TOther[End Date Calc],"&gt;="&amp;A307),0)))</f>
        <v>0</v>
      </c>
      <c r="L307" s="8">
        <f>IF(A307="","",IF(COUNTIF(TOther[Frequency],$L$1)=0,0,IF(A307=(A307-DAY(A307)+1+3*7-WEEKDAY(A307-DAY(A307)+8-4,1)),SUMIFS(TOther[Amount],TOther[Frequency],$L$1,TOther[Start Date],"&lt;="&amp;$A307,TOther[End Date Calc],"&gt;="&amp;A307),0)))</f>
        <v>0</v>
      </c>
      <c r="M307" s="8">
        <f>IF(A307="","",IF(COUNTIF(TOther[Frequency],$M$1)=0,0,IF(A307=(A307-DAY(A307)+1+4*7-WEEKDAY(A307-DAY(A307)+8-4,1)),SUMIFS(TOther[Amount],TOther[Frequency],$M$1,TOther[Start Date],"&lt;="&amp;$A307,TOther[End Date Calc],"&gt;="&amp;A307),0)))</f>
        <v>0</v>
      </c>
      <c r="N307" s="8" cm="1">
        <f t="array" ref="N307">IF(A307="","",IF(COUNTIF(TOther[Frequency],$N$1)=0,0,SUMPRODUCT(--(IFERROR(MOD(A307-TOther[Start Date],28),1)=0),--(TOther[Frequency]=$N$1),--(TOther[Start Date]&lt;=A307),--(TOther[End Date Calc]&gt;=A307),TOther[Amount])))</f>
        <v>0</v>
      </c>
      <c r="O307" s="8" cm="1">
        <f t="array" ref="O307">IF(A307="","",IF(COUNTIF(TOther[Frequency],$O$1)=0,0,SUMPRODUCT(--(IFERROR(MOD(A307-TOther[Start Date],42),1)=0),--(TOther[Frequency]=$O$1),--(TOther[Start Date]&lt;=A307),--(TOther[End Date Calc]&gt;=A307),TOther[Amount])))</f>
        <v>0</v>
      </c>
      <c r="P307" s="8" cm="1">
        <f t="array" ref="P307">IF(A307="","",IF(COUNTIF(TOther[Frequency],$P$1)=0,0,SUMPRODUCT(--(IFERROR(MOD(A307-TOther[Start Date],56),1)=0),--(TOther[Frequency]=$P$1),--(TOther[Start Date]&lt;=A307),--(TOther[End Date Calc]&gt;=A307),TOther[Amount])))</f>
        <v>0</v>
      </c>
      <c r="Q307" s="8">
        <f>IF(A307="","",IF(COUNTIF(TOther[Frequency],$Q$1)=0,0,IF(B307="N",SUMIFS(TOther[Amount],TOther[Frequency],$Q$1,TOther[Start Date],"&lt;="&amp;$A307,TOther[End Date Calc],"&gt;="&amp;A307,TOther[Start Day],DAY(A307)),SUMIFS(TOther[Amount],TOther[Frequency],$Q$1,TOther[Start Date],"&lt;="&amp;$A307,TOther[End Date Calc],"&gt;="&amp;A307,TOther[Start Day],"&gt;="&amp;DAY(A307)))))</f>
        <v>0</v>
      </c>
      <c r="R307" s="8" cm="1">
        <f t="array" ref="R307">IF(A307="","",IF(COUNTIF(TOther[Frequency],R$1)=0,0,SUMPRODUCT(--(TOther[Frequency]=R$1),--(TOther[Start Date]&lt;=A307),--(TOther[End Date Calc]&gt;=A307),IF(B307="N",--(TOther[Start Day]=DAY(A307)),--(TOther[Start Day]&gt;=DAY(A307))),--(IFERROR(MOD(TOther[Start Month]-MONTH(A307)+2,2),1)=0),TOther[Amount])))</f>
        <v>0</v>
      </c>
      <c r="S307" s="8" cm="1">
        <f t="array" ref="S307">IF(A307="","",IF(COUNTIF(TOther[Frequency],S$1)=0,0,SUMPRODUCT(--(TOther[Frequency]=S$1),--(TOther[Start Date]&lt;=A307),--(TOther[End Date Calc]&gt;=A307),IF(B307="N",--(TOther[Start Day]=DAY(A307)),--(TOther[Start Day]&gt;=DAY(A307))),--(IFERROR(MOD(TOther[Start Month]-MONTH(A307)+3,3),1)=0),TOther[Amount])))</f>
        <v>0</v>
      </c>
      <c r="T307" s="8" cm="1">
        <f t="array" ref="T307">IF($A307="","",IF(COUNTIF(TOther[Frequency],T$1)=0,0,SUMPRODUCT(--(TOther[Frequency]=T$1),--(TOther[Start Date]&lt;=$A307),--(TOther[End Date Calc]&gt;=$A307),IF($B307="N",--(TOther[Start Day]=DAY($A307)),--(TOther[Start Day]&gt;=DAY($A307))),--(IFERROR(MOD(TOther[Start Month]-MONTH($A307)+4,4),1)=0),TOther[Amount])))</f>
        <v>0</v>
      </c>
      <c r="U307" s="8" cm="1">
        <f t="array" ref="U307">IF(A307="","",IF(COUNTIF(TOther[Frequency],$U$1)=0,0,SUMPRODUCT(--(TOther[Frequency]=$U$1),--(TOther[Start Date]&lt;=A307),--(TOther[End Date Calc]&gt;=A307),IF(B307="N",--(TOther[Start Day]=DAY(A307)),--(TOther[Start Day]&gt;=DAY(A307))),--(IFERROR(MOD(TOther[Start Month]-MONTH(A307)+6,6),1)=0),TOther[Amount])))</f>
        <v>0</v>
      </c>
      <c r="V307" s="8" cm="1">
        <f t="array" ref="V307">IF(A307="","",IF(COUNTIF(TOther[Frequency],$V$1)=0,0,SUMPRODUCT(--(TOther[Frequency]=$V$1),--(TOther[Start Date]&lt;=A307),--(TOther[End Date Calc]&gt;=A307),IF(B307="N",--(TOther[Start Day]=DAY(A307)),--(TOther[Start Day]&gt;=DAY(A307))),--(IFERROR(MOD(TOther[Start Month]-MONTH(A307)+12,12),1)=0),TOther[Amount])))</f>
        <v>0</v>
      </c>
      <c r="W307" s="8">
        <f>IF(A307="","",SUMIFS(TOther[Amount],TOther[Start Date],A307,TOther[Frequency],$W$1))</f>
        <v>0</v>
      </c>
      <c r="X307" s="9">
        <f t="shared" si="20"/>
        <v>35</v>
      </c>
      <c r="Y307" s="9">
        <f t="shared" si="24"/>
        <v>0</v>
      </c>
      <c r="Z307" s="8" cm="1">
        <f t="array" ref="Z307">IF(A307="","",IF(COUNTIF('2) Income'!$D$13:$D$32,"Weekly")=0,0,SUMPRODUCT(--(IFERROR(MOD(A307-'2) Income'!$F$13:$F$32,7),1)=0),--('2) Income'!$D$13:$D$32="Weekly"),--('2) Income'!$F$13:$F$32&lt;=A307),'2) Income'!$E$13:$E$32)))</f>
        <v>0</v>
      </c>
      <c r="AA307" s="8" cm="1">
        <f t="array" ref="AA307">IF(A307="","",IF(COUNTIF('2) Income'!$D$13:$D$32,"Every Other Week")=0,0,SUMPRODUCT(--(IFERROR(MOD(A307-'2) Income'!$F$13:$F$32,14),1)=0),--('2) Income'!$D$13:$D$32="Every Other Week"),--('2) Income'!$F$13:$F$32&lt;=A307),'2) Income'!$E$13:$E$32)))</f>
        <v>0</v>
      </c>
      <c r="AB307" s="8">
        <f>IF(A307="","",IF(COUNTIF('2) Income'!$D$13:$D$32,"1st and 15th")=0,0,IF(OR(DAY(A307)=1,DAY(A307)=15),SUMIFS('2) Income'!$E$13:$E$32,'2) Income'!$D$13:$D$32,"1st and 15th",'2) Income'!$F$13:$F$32,"&lt;="&amp;$A307),0)))</f>
        <v>0</v>
      </c>
      <c r="AC307" s="8">
        <f>IF(A307="","",IF(COUNTIF('2) Income'!$D$13:$D$32,"2nd Wednesday")=0,0,IF(A307=(A307-DAY(A307)+1+2*7-WEEKDAY(A307-DAY(A307)+8-4,1)),SUMIFS('2) Income'!$E$13:$E$32,'2) Income'!$D$13:$D$32,"2nd Wednesday",'2) Income'!$F$13:$F$32,"&lt;="&amp;$A307),0)))</f>
        <v>0</v>
      </c>
      <c r="AD307" s="8">
        <f>IF(A307="","",IF(COUNTIF('2) Income'!$D$13:$D$32,"3rd Wednesday")=0,0,IF(A307=(A307-DAY(A307)+1+3*7-WEEKDAY(A307-DAY(A307)+8-4,1)),SUMIFS('2) Income'!$E$13:$E$32,'2) Income'!$D$13:$D$32,"3rd Wednesday",'2) Income'!$F$13:$F$32,"&lt;="&amp;$A307),0)))</f>
        <v>0</v>
      </c>
      <c r="AE307" s="8">
        <f>IF(A307="","",IF(COUNTIF('2) Income'!$D$13:$D$32,"4th Wednesday")=0,0,IF(A307=(A307-DAY(A307)+1+4*7-WEEKDAY(A307-DAY(A307)+8-4,1)),SUMIFS('2) Income'!$E$13:$E$32,'2) Income'!$D$13:$D$32,"4th Wednesday",'2) Income'!$F$13:$F$32,"&lt;="&amp;$A307),0)))</f>
        <v>0</v>
      </c>
      <c r="AF307" s="8" cm="1">
        <f t="array" ref="AF307">IF(A307="","",IF(COUNTIF('2) Income'!$D$13:$D$32,"Every 4 Weeks")=0,0,SUMPRODUCT(--(IFERROR(MOD(A307-'2) Income'!$F$13:$F$32,28),1)=0),--('2) Income'!$D$13:$D$32="Every 4 Weeks"),--('2) Income'!$F$13:$F$32&lt;=A307),'2) Income'!$E$13:$E$32)))</f>
        <v>0</v>
      </c>
      <c r="AG307" s="8">
        <f>IF(A307="","",IF(COUNTIF('2) Income'!$D$13:$D$32,"Monthly")=0,0,IF(B307="N",SUMIFS('2) Income'!$E$13:$E$32,'2) Income'!$D$13:$D$32,"monthly",'2) Income'!$F$13:$F$32,"&lt;="&amp;$A307,'2) Income'!$I$13:$I$32,DAY(A307)),SUMIFS('2) Income'!$E$13:$E$32,'2) Income'!$D$13:$D$32,"monthly",'2) Income'!$F$13:$F$32,"&lt;="&amp;$A307,'2) Income'!$I$13:$I$32,"&gt;="&amp;DAY(A307)))))</f>
        <v>0</v>
      </c>
      <c r="AH307" s="8" cm="1">
        <f t="array" ref="AH307">IF(A307="","",IF(COUNTIF('2) Income'!$D$13:$D$32,"Yearly")=0,0,SUMPRODUCT(--('2) Income'!$D$13:$D$32="Yearly"),--('2) Income'!$F$13:$F$32&lt;=A307),IF(B307="N",--('2) Income'!$I$13:$I$32=DAY(A307)),--('2) Income'!$I$13:$I$32&gt;=DAY(A307))),--(IFERROR(MOD('2) Income'!$H$13:$H$32-MONTH(A307)+12,12),1)=0),'2) Income'!$E$13:$E$32)))</f>
        <v>0</v>
      </c>
      <c r="AI307" s="8">
        <f>IF(A307="","",IF(COUNTIF('2) Income'!$D$13:$D$32,"one-time")=0,0,SUMIFS('2) Income'!$E$13:$E$32,'2) Income'!$D$13:$D$32,"one-time",'2) Income'!$F$13:$F$32,"="&amp;$A307)))</f>
        <v>0</v>
      </c>
      <c r="AJ307" s="9">
        <f t="shared" si="21"/>
        <v>0</v>
      </c>
    </row>
    <row r="308" spans="1:36">
      <c r="A308" s="7">
        <f>IF(A307="","",IF(A307+1&lt;='1) Period'!$E$21,A307+1,""))</f>
        <v>45780</v>
      </c>
      <c r="B308" s="7" t="str">
        <f t="shared" si="22"/>
        <v>N</v>
      </c>
      <c r="C308" t="str">
        <f t="shared" si="23"/>
        <v>Y</v>
      </c>
      <c r="D308" s="8">
        <f>IF(A308="","",IF(TEXT(A308,"dddd")='4) Happy Money'!$E$23,WAllowance,0))</f>
        <v>0</v>
      </c>
      <c r="E308" s="8">
        <f>IF(A308="","",IF(B308="N",SUMIF(TMonthly[Day of the Month],DAY(A308),TMonthly[Amount]),SUMIF(TMonthly[Day of the Month],"&gt;="&amp;DAY(A308),TMonthly[Amount])))</f>
        <v>35</v>
      </c>
      <c r="F308" s="8" cm="1">
        <f t="array" ref="F308">IF(A308="","",SUMPRODUCT(--(TYearly[Due Date]&lt;=A308),IF(B308="N",--(TYearly[Day]=DAY(A308)),--(TYearly[Day]&gt;=DAY(A308))),--(IFERROR(MOD(TYearly[Month]-MONTH(A308)+12,12),1)=0),TYearly[Amount]))</f>
        <v>0</v>
      </c>
      <c r="G308" s="8">
        <f>IF(A308="","",SUMIF(TOneTime[Due Date],A308,TOneTime[Amount]))</f>
        <v>0</v>
      </c>
      <c r="H308" s="8" cm="1">
        <f t="array" ref="H308">IF(A308="","",IF(COUNTIF(TOther[Frequency],$H$1)=0,0,SUMPRODUCT(--(IFERROR(MOD(A308-TOther[Start Date],7),1)=0),--(TOther[Frequency]=$H$1),--(TOther[Start Date]&lt;=A308),--(TOther[End Date Calc]&gt;=A308),TOther[Amount])))</f>
        <v>0</v>
      </c>
      <c r="I308" s="8" cm="1">
        <f t="array" ref="I308">IF(A308="","",IF(COUNTIF(TOther[Frequency],$I$1)=0,0,SUMPRODUCT(--(IFERROR(MOD(A308-TOther[Start Date],14),1)=0),--(TOther[Frequency]=$I$1),--(TOther[Start Date]&lt;=A308),--(TOther[End Date Calc]&gt;=A308),TOther[Amount])))</f>
        <v>0</v>
      </c>
      <c r="J308" s="8">
        <f>IF(A308="","",IF(COUNTIF(TOther[Frequency],$J$1)=0,0,IF(OR(DAY(A308)=1,DAY(A308)=15),SUMIFS(TOther[Amount],TOther[Frequency],$J$1,TOther[Start Date],"&lt;="&amp;$A308,TOther[End Date Calc],"&gt;="&amp;A308),0)))</f>
        <v>0</v>
      </c>
      <c r="K308" s="8">
        <f>IF(A308="","",IF(COUNTIF(TOther[Frequency],$K$1)=0,0,IF(A308=(A308-DAY(A308)+1+2*7-WEEKDAY(A308-DAY(A308)+8-4,1)),SUMIFS(TOther[Amount],TOther[Frequency],$K$1,TOther[Start Date],"&lt;="&amp;$A308,TOther[End Date Calc],"&gt;="&amp;A308),0)))</f>
        <v>0</v>
      </c>
      <c r="L308" s="8">
        <f>IF(A308="","",IF(COUNTIF(TOther[Frequency],$L$1)=0,0,IF(A308=(A308-DAY(A308)+1+3*7-WEEKDAY(A308-DAY(A308)+8-4,1)),SUMIFS(TOther[Amount],TOther[Frequency],$L$1,TOther[Start Date],"&lt;="&amp;$A308,TOther[End Date Calc],"&gt;="&amp;A308),0)))</f>
        <v>0</v>
      </c>
      <c r="M308" s="8">
        <f>IF(A308="","",IF(COUNTIF(TOther[Frequency],$M$1)=0,0,IF(A308=(A308-DAY(A308)+1+4*7-WEEKDAY(A308-DAY(A308)+8-4,1)),SUMIFS(TOther[Amount],TOther[Frequency],$M$1,TOther[Start Date],"&lt;="&amp;$A308,TOther[End Date Calc],"&gt;="&amp;A308),0)))</f>
        <v>0</v>
      </c>
      <c r="N308" s="8" cm="1">
        <f t="array" ref="N308">IF(A308="","",IF(COUNTIF(TOther[Frequency],$N$1)=0,0,SUMPRODUCT(--(IFERROR(MOD(A308-TOther[Start Date],28),1)=0),--(TOther[Frequency]=$N$1),--(TOther[Start Date]&lt;=A308),--(TOther[End Date Calc]&gt;=A308),TOther[Amount])))</f>
        <v>0</v>
      </c>
      <c r="O308" s="8" cm="1">
        <f t="array" ref="O308">IF(A308="","",IF(COUNTIF(TOther[Frequency],$O$1)=0,0,SUMPRODUCT(--(IFERROR(MOD(A308-TOther[Start Date],42),1)=0),--(TOther[Frequency]=$O$1),--(TOther[Start Date]&lt;=A308),--(TOther[End Date Calc]&gt;=A308),TOther[Amount])))</f>
        <v>0</v>
      </c>
      <c r="P308" s="8" cm="1">
        <f t="array" ref="P308">IF(A308="","",IF(COUNTIF(TOther[Frequency],$P$1)=0,0,SUMPRODUCT(--(IFERROR(MOD(A308-TOther[Start Date],56),1)=0),--(TOther[Frequency]=$P$1),--(TOther[Start Date]&lt;=A308),--(TOther[End Date Calc]&gt;=A308),TOther[Amount])))</f>
        <v>0</v>
      </c>
      <c r="Q308" s="8">
        <f>IF(A308="","",IF(COUNTIF(TOther[Frequency],$Q$1)=0,0,IF(B308="N",SUMIFS(TOther[Amount],TOther[Frequency],$Q$1,TOther[Start Date],"&lt;="&amp;$A308,TOther[End Date Calc],"&gt;="&amp;A308,TOther[Start Day],DAY(A308)),SUMIFS(TOther[Amount],TOther[Frequency],$Q$1,TOther[Start Date],"&lt;="&amp;$A308,TOther[End Date Calc],"&gt;="&amp;A308,TOther[Start Day],"&gt;="&amp;DAY(A308)))))</f>
        <v>0</v>
      </c>
      <c r="R308" s="8" cm="1">
        <f t="array" ref="R308">IF(A308="","",IF(COUNTIF(TOther[Frequency],R$1)=0,0,SUMPRODUCT(--(TOther[Frequency]=R$1),--(TOther[Start Date]&lt;=A308),--(TOther[End Date Calc]&gt;=A308),IF(B308="N",--(TOther[Start Day]=DAY(A308)),--(TOther[Start Day]&gt;=DAY(A308))),--(IFERROR(MOD(TOther[Start Month]-MONTH(A308)+2,2),1)=0),TOther[Amount])))</f>
        <v>0</v>
      </c>
      <c r="S308" s="8" cm="1">
        <f t="array" ref="S308">IF(A308="","",IF(COUNTIF(TOther[Frequency],S$1)=0,0,SUMPRODUCT(--(TOther[Frequency]=S$1),--(TOther[Start Date]&lt;=A308),--(TOther[End Date Calc]&gt;=A308),IF(B308="N",--(TOther[Start Day]=DAY(A308)),--(TOther[Start Day]&gt;=DAY(A308))),--(IFERROR(MOD(TOther[Start Month]-MONTH(A308)+3,3),1)=0),TOther[Amount])))</f>
        <v>0</v>
      </c>
      <c r="T308" s="8" cm="1">
        <f t="array" ref="T308">IF($A308="","",IF(COUNTIF(TOther[Frequency],T$1)=0,0,SUMPRODUCT(--(TOther[Frequency]=T$1),--(TOther[Start Date]&lt;=$A308),--(TOther[End Date Calc]&gt;=$A308),IF($B308="N",--(TOther[Start Day]=DAY($A308)),--(TOther[Start Day]&gt;=DAY($A308))),--(IFERROR(MOD(TOther[Start Month]-MONTH($A308)+4,4),1)=0),TOther[Amount])))</f>
        <v>0</v>
      </c>
      <c r="U308" s="8" cm="1">
        <f t="array" ref="U308">IF(A308="","",IF(COUNTIF(TOther[Frequency],$U$1)=0,0,SUMPRODUCT(--(TOther[Frequency]=$U$1),--(TOther[Start Date]&lt;=A308),--(TOther[End Date Calc]&gt;=A308),IF(B308="N",--(TOther[Start Day]=DAY(A308)),--(TOther[Start Day]&gt;=DAY(A308))),--(IFERROR(MOD(TOther[Start Month]-MONTH(A308)+6,6),1)=0),TOther[Amount])))</f>
        <v>0</v>
      </c>
      <c r="V308" s="8" cm="1">
        <f t="array" ref="V308">IF(A308="","",IF(COUNTIF(TOther[Frequency],$V$1)=0,0,SUMPRODUCT(--(TOther[Frequency]=$V$1),--(TOther[Start Date]&lt;=A308),--(TOther[End Date Calc]&gt;=A308),IF(B308="N",--(TOther[Start Day]=DAY(A308)),--(TOther[Start Day]&gt;=DAY(A308))),--(IFERROR(MOD(TOther[Start Month]-MONTH(A308)+12,12),1)=0),TOther[Amount])))</f>
        <v>0</v>
      </c>
      <c r="W308" s="8">
        <f>IF(A308="","",SUMIFS(TOther[Amount],TOther[Start Date],A308,TOther[Frequency],$W$1))</f>
        <v>0</v>
      </c>
      <c r="X308" s="9">
        <f t="shared" si="20"/>
        <v>35</v>
      </c>
      <c r="Y308" s="9">
        <f t="shared" si="24"/>
        <v>0</v>
      </c>
      <c r="Z308" s="8" cm="1">
        <f t="array" ref="Z308">IF(A308="","",IF(COUNTIF('2) Income'!$D$13:$D$32,"Weekly")=0,0,SUMPRODUCT(--(IFERROR(MOD(A308-'2) Income'!$F$13:$F$32,7),1)=0),--('2) Income'!$D$13:$D$32="Weekly"),--('2) Income'!$F$13:$F$32&lt;=A308),'2) Income'!$E$13:$E$32)))</f>
        <v>0</v>
      </c>
      <c r="AA308" s="8" cm="1">
        <f t="array" ref="AA308">IF(A308="","",IF(COUNTIF('2) Income'!$D$13:$D$32,"Every Other Week")=0,0,SUMPRODUCT(--(IFERROR(MOD(A308-'2) Income'!$F$13:$F$32,14),1)=0),--('2) Income'!$D$13:$D$32="Every Other Week"),--('2) Income'!$F$13:$F$32&lt;=A308),'2) Income'!$E$13:$E$32)))</f>
        <v>0</v>
      </c>
      <c r="AB308" s="8">
        <f>IF(A308="","",IF(COUNTIF('2) Income'!$D$13:$D$32,"1st and 15th")=0,0,IF(OR(DAY(A308)=1,DAY(A308)=15),SUMIFS('2) Income'!$E$13:$E$32,'2) Income'!$D$13:$D$32,"1st and 15th",'2) Income'!$F$13:$F$32,"&lt;="&amp;$A308),0)))</f>
        <v>0</v>
      </c>
      <c r="AC308" s="8">
        <f>IF(A308="","",IF(COUNTIF('2) Income'!$D$13:$D$32,"2nd Wednesday")=0,0,IF(A308=(A308-DAY(A308)+1+2*7-WEEKDAY(A308-DAY(A308)+8-4,1)),SUMIFS('2) Income'!$E$13:$E$32,'2) Income'!$D$13:$D$32,"2nd Wednesday",'2) Income'!$F$13:$F$32,"&lt;="&amp;$A308),0)))</f>
        <v>0</v>
      </c>
      <c r="AD308" s="8">
        <f>IF(A308="","",IF(COUNTIF('2) Income'!$D$13:$D$32,"3rd Wednesday")=0,0,IF(A308=(A308-DAY(A308)+1+3*7-WEEKDAY(A308-DAY(A308)+8-4,1)),SUMIFS('2) Income'!$E$13:$E$32,'2) Income'!$D$13:$D$32,"3rd Wednesday",'2) Income'!$F$13:$F$32,"&lt;="&amp;$A308),0)))</f>
        <v>0</v>
      </c>
      <c r="AE308" s="8">
        <f>IF(A308="","",IF(COUNTIF('2) Income'!$D$13:$D$32,"4th Wednesday")=0,0,IF(A308=(A308-DAY(A308)+1+4*7-WEEKDAY(A308-DAY(A308)+8-4,1)),SUMIFS('2) Income'!$E$13:$E$32,'2) Income'!$D$13:$D$32,"4th Wednesday",'2) Income'!$F$13:$F$32,"&lt;="&amp;$A308),0)))</f>
        <v>0</v>
      </c>
      <c r="AF308" s="8" cm="1">
        <f t="array" ref="AF308">IF(A308="","",IF(COUNTIF('2) Income'!$D$13:$D$32,"Every 4 Weeks")=0,0,SUMPRODUCT(--(IFERROR(MOD(A308-'2) Income'!$F$13:$F$32,28),1)=0),--('2) Income'!$D$13:$D$32="Every 4 Weeks"),--('2) Income'!$F$13:$F$32&lt;=A308),'2) Income'!$E$13:$E$32)))</f>
        <v>0</v>
      </c>
      <c r="AG308" s="8">
        <f>IF(A308="","",IF(COUNTIF('2) Income'!$D$13:$D$32,"Monthly")=0,0,IF(B308="N",SUMIFS('2) Income'!$E$13:$E$32,'2) Income'!$D$13:$D$32,"monthly",'2) Income'!$F$13:$F$32,"&lt;="&amp;$A308,'2) Income'!$I$13:$I$32,DAY(A308)),SUMIFS('2) Income'!$E$13:$E$32,'2) Income'!$D$13:$D$32,"monthly",'2) Income'!$F$13:$F$32,"&lt;="&amp;$A308,'2) Income'!$I$13:$I$32,"&gt;="&amp;DAY(A308)))))</f>
        <v>0</v>
      </c>
      <c r="AH308" s="8" cm="1">
        <f t="array" ref="AH308">IF(A308="","",IF(COUNTIF('2) Income'!$D$13:$D$32,"Yearly")=0,0,SUMPRODUCT(--('2) Income'!$D$13:$D$32="Yearly"),--('2) Income'!$F$13:$F$32&lt;=A308),IF(B308="N",--('2) Income'!$I$13:$I$32=DAY(A308)),--('2) Income'!$I$13:$I$32&gt;=DAY(A308))),--(IFERROR(MOD('2) Income'!$H$13:$H$32-MONTH(A308)+12,12),1)=0),'2) Income'!$E$13:$E$32)))</f>
        <v>0</v>
      </c>
      <c r="AI308" s="8">
        <f>IF(A308="","",IF(COUNTIF('2) Income'!$D$13:$D$32,"one-time")=0,0,SUMIFS('2) Income'!$E$13:$E$32,'2) Income'!$D$13:$D$32,"one-time",'2) Income'!$F$13:$F$32,"="&amp;$A308)))</f>
        <v>0</v>
      </c>
      <c r="AJ308" s="9">
        <f t="shared" si="21"/>
        <v>0</v>
      </c>
    </row>
    <row r="309" spans="1:36">
      <c r="A309" s="7">
        <f>IF(A308="","",IF(A308+1&lt;='1) Period'!$E$21,A308+1,""))</f>
        <v>45781</v>
      </c>
      <c r="B309" s="7" t="str">
        <f t="shared" si="22"/>
        <v>N</v>
      </c>
      <c r="C309" t="str">
        <f t="shared" si="23"/>
        <v>Y</v>
      </c>
      <c r="D309" s="8">
        <f>IF(A309="","",IF(TEXT(A309,"dddd")='4) Happy Money'!$E$23,WAllowance,0))</f>
        <v>0</v>
      </c>
      <c r="E309" s="8">
        <f>IF(A309="","",IF(B309="N",SUMIF(TMonthly[Day of the Month],DAY(A309),TMonthly[Amount]),SUMIF(TMonthly[Day of the Month],"&gt;="&amp;DAY(A309),TMonthly[Amount])))</f>
        <v>35</v>
      </c>
      <c r="F309" s="8" cm="1">
        <f t="array" ref="F309">IF(A309="","",SUMPRODUCT(--(TYearly[Due Date]&lt;=A309),IF(B309="N",--(TYearly[Day]=DAY(A309)),--(TYearly[Day]&gt;=DAY(A309))),--(IFERROR(MOD(TYearly[Month]-MONTH(A309)+12,12),1)=0),TYearly[Amount]))</f>
        <v>0</v>
      </c>
      <c r="G309" s="8">
        <f>IF(A309="","",SUMIF(TOneTime[Due Date],A309,TOneTime[Amount]))</f>
        <v>0</v>
      </c>
      <c r="H309" s="8" cm="1">
        <f t="array" ref="H309">IF(A309="","",IF(COUNTIF(TOther[Frequency],$H$1)=0,0,SUMPRODUCT(--(IFERROR(MOD(A309-TOther[Start Date],7),1)=0),--(TOther[Frequency]=$H$1),--(TOther[Start Date]&lt;=A309),--(TOther[End Date Calc]&gt;=A309),TOther[Amount])))</f>
        <v>0</v>
      </c>
      <c r="I309" s="8" cm="1">
        <f t="array" ref="I309">IF(A309="","",IF(COUNTIF(TOther[Frequency],$I$1)=0,0,SUMPRODUCT(--(IFERROR(MOD(A309-TOther[Start Date],14),1)=0),--(TOther[Frequency]=$I$1),--(TOther[Start Date]&lt;=A309),--(TOther[End Date Calc]&gt;=A309),TOther[Amount])))</f>
        <v>0</v>
      </c>
      <c r="J309" s="8">
        <f>IF(A309="","",IF(COUNTIF(TOther[Frequency],$J$1)=0,0,IF(OR(DAY(A309)=1,DAY(A309)=15),SUMIFS(TOther[Amount],TOther[Frequency],$J$1,TOther[Start Date],"&lt;="&amp;$A309,TOther[End Date Calc],"&gt;="&amp;A309),0)))</f>
        <v>0</v>
      </c>
      <c r="K309" s="8">
        <f>IF(A309="","",IF(COUNTIF(TOther[Frequency],$K$1)=0,0,IF(A309=(A309-DAY(A309)+1+2*7-WEEKDAY(A309-DAY(A309)+8-4,1)),SUMIFS(TOther[Amount],TOther[Frequency],$K$1,TOther[Start Date],"&lt;="&amp;$A309,TOther[End Date Calc],"&gt;="&amp;A309),0)))</f>
        <v>0</v>
      </c>
      <c r="L309" s="8">
        <f>IF(A309="","",IF(COUNTIF(TOther[Frequency],$L$1)=0,0,IF(A309=(A309-DAY(A309)+1+3*7-WEEKDAY(A309-DAY(A309)+8-4,1)),SUMIFS(TOther[Amount],TOther[Frequency],$L$1,TOther[Start Date],"&lt;="&amp;$A309,TOther[End Date Calc],"&gt;="&amp;A309),0)))</f>
        <v>0</v>
      </c>
      <c r="M309" s="8">
        <f>IF(A309="","",IF(COUNTIF(TOther[Frequency],$M$1)=0,0,IF(A309=(A309-DAY(A309)+1+4*7-WEEKDAY(A309-DAY(A309)+8-4,1)),SUMIFS(TOther[Amount],TOther[Frequency],$M$1,TOther[Start Date],"&lt;="&amp;$A309,TOther[End Date Calc],"&gt;="&amp;A309),0)))</f>
        <v>0</v>
      </c>
      <c r="N309" s="8" cm="1">
        <f t="array" ref="N309">IF(A309="","",IF(COUNTIF(TOther[Frequency],$N$1)=0,0,SUMPRODUCT(--(IFERROR(MOD(A309-TOther[Start Date],28),1)=0),--(TOther[Frequency]=$N$1),--(TOther[Start Date]&lt;=A309),--(TOther[End Date Calc]&gt;=A309),TOther[Amount])))</f>
        <v>0</v>
      </c>
      <c r="O309" s="8" cm="1">
        <f t="array" ref="O309">IF(A309="","",IF(COUNTIF(TOther[Frequency],$O$1)=0,0,SUMPRODUCT(--(IFERROR(MOD(A309-TOther[Start Date],42),1)=0),--(TOther[Frequency]=$O$1),--(TOther[Start Date]&lt;=A309),--(TOther[End Date Calc]&gt;=A309),TOther[Amount])))</f>
        <v>0</v>
      </c>
      <c r="P309" s="8" cm="1">
        <f t="array" ref="P309">IF(A309="","",IF(COUNTIF(TOther[Frequency],$P$1)=0,0,SUMPRODUCT(--(IFERROR(MOD(A309-TOther[Start Date],56),1)=0),--(TOther[Frequency]=$P$1),--(TOther[Start Date]&lt;=A309),--(TOther[End Date Calc]&gt;=A309),TOther[Amount])))</f>
        <v>0</v>
      </c>
      <c r="Q309" s="8">
        <f>IF(A309="","",IF(COUNTIF(TOther[Frequency],$Q$1)=0,0,IF(B309="N",SUMIFS(TOther[Amount],TOther[Frequency],$Q$1,TOther[Start Date],"&lt;="&amp;$A309,TOther[End Date Calc],"&gt;="&amp;A309,TOther[Start Day],DAY(A309)),SUMIFS(TOther[Amount],TOther[Frequency],$Q$1,TOther[Start Date],"&lt;="&amp;$A309,TOther[End Date Calc],"&gt;="&amp;A309,TOther[Start Day],"&gt;="&amp;DAY(A309)))))</f>
        <v>0</v>
      </c>
      <c r="R309" s="8" cm="1">
        <f t="array" ref="R309">IF(A309="","",IF(COUNTIF(TOther[Frequency],R$1)=0,0,SUMPRODUCT(--(TOther[Frequency]=R$1),--(TOther[Start Date]&lt;=A309),--(TOther[End Date Calc]&gt;=A309),IF(B309="N",--(TOther[Start Day]=DAY(A309)),--(TOther[Start Day]&gt;=DAY(A309))),--(IFERROR(MOD(TOther[Start Month]-MONTH(A309)+2,2),1)=0),TOther[Amount])))</f>
        <v>0</v>
      </c>
      <c r="S309" s="8" cm="1">
        <f t="array" ref="S309">IF(A309="","",IF(COUNTIF(TOther[Frequency],S$1)=0,0,SUMPRODUCT(--(TOther[Frequency]=S$1),--(TOther[Start Date]&lt;=A309),--(TOther[End Date Calc]&gt;=A309),IF(B309="N",--(TOther[Start Day]=DAY(A309)),--(TOther[Start Day]&gt;=DAY(A309))),--(IFERROR(MOD(TOther[Start Month]-MONTH(A309)+3,3),1)=0),TOther[Amount])))</f>
        <v>0</v>
      </c>
      <c r="T309" s="8" cm="1">
        <f t="array" ref="T309">IF($A309="","",IF(COUNTIF(TOther[Frequency],T$1)=0,0,SUMPRODUCT(--(TOther[Frequency]=T$1),--(TOther[Start Date]&lt;=$A309),--(TOther[End Date Calc]&gt;=$A309),IF($B309="N",--(TOther[Start Day]=DAY($A309)),--(TOther[Start Day]&gt;=DAY($A309))),--(IFERROR(MOD(TOther[Start Month]-MONTH($A309)+4,4),1)=0),TOther[Amount])))</f>
        <v>0</v>
      </c>
      <c r="U309" s="8" cm="1">
        <f t="array" ref="U309">IF(A309="","",IF(COUNTIF(TOther[Frequency],$U$1)=0,0,SUMPRODUCT(--(TOther[Frequency]=$U$1),--(TOther[Start Date]&lt;=A309),--(TOther[End Date Calc]&gt;=A309),IF(B309="N",--(TOther[Start Day]=DAY(A309)),--(TOther[Start Day]&gt;=DAY(A309))),--(IFERROR(MOD(TOther[Start Month]-MONTH(A309)+6,6),1)=0),TOther[Amount])))</f>
        <v>0</v>
      </c>
      <c r="V309" s="8" cm="1">
        <f t="array" ref="V309">IF(A309="","",IF(COUNTIF(TOther[Frequency],$V$1)=0,0,SUMPRODUCT(--(TOther[Frequency]=$V$1),--(TOther[Start Date]&lt;=A309),--(TOther[End Date Calc]&gt;=A309),IF(B309="N",--(TOther[Start Day]=DAY(A309)),--(TOther[Start Day]&gt;=DAY(A309))),--(IFERROR(MOD(TOther[Start Month]-MONTH(A309)+12,12),1)=0),TOther[Amount])))</f>
        <v>0</v>
      </c>
      <c r="W309" s="8">
        <f>IF(A309="","",SUMIFS(TOther[Amount],TOther[Start Date],A309,TOther[Frequency],$W$1))</f>
        <v>0</v>
      </c>
      <c r="X309" s="9">
        <f t="shared" si="20"/>
        <v>35</v>
      </c>
      <c r="Y309" s="9">
        <f t="shared" si="24"/>
        <v>0</v>
      </c>
      <c r="Z309" s="8" cm="1">
        <f t="array" ref="Z309">IF(A309="","",IF(COUNTIF('2) Income'!$D$13:$D$32,"Weekly")=0,0,SUMPRODUCT(--(IFERROR(MOD(A309-'2) Income'!$F$13:$F$32,7),1)=0),--('2) Income'!$D$13:$D$32="Weekly"),--('2) Income'!$F$13:$F$32&lt;=A309),'2) Income'!$E$13:$E$32)))</f>
        <v>0</v>
      </c>
      <c r="AA309" s="8" cm="1">
        <f t="array" ref="AA309">IF(A309="","",IF(COUNTIF('2) Income'!$D$13:$D$32,"Every Other Week")=0,0,SUMPRODUCT(--(IFERROR(MOD(A309-'2) Income'!$F$13:$F$32,14),1)=0),--('2) Income'!$D$13:$D$32="Every Other Week"),--('2) Income'!$F$13:$F$32&lt;=A309),'2) Income'!$E$13:$E$32)))</f>
        <v>0</v>
      </c>
      <c r="AB309" s="8">
        <f>IF(A309="","",IF(COUNTIF('2) Income'!$D$13:$D$32,"1st and 15th")=0,0,IF(OR(DAY(A309)=1,DAY(A309)=15),SUMIFS('2) Income'!$E$13:$E$32,'2) Income'!$D$13:$D$32,"1st and 15th",'2) Income'!$F$13:$F$32,"&lt;="&amp;$A309),0)))</f>
        <v>0</v>
      </c>
      <c r="AC309" s="8">
        <f>IF(A309="","",IF(COUNTIF('2) Income'!$D$13:$D$32,"2nd Wednesday")=0,0,IF(A309=(A309-DAY(A309)+1+2*7-WEEKDAY(A309-DAY(A309)+8-4,1)),SUMIFS('2) Income'!$E$13:$E$32,'2) Income'!$D$13:$D$32,"2nd Wednesday",'2) Income'!$F$13:$F$32,"&lt;="&amp;$A309),0)))</f>
        <v>0</v>
      </c>
      <c r="AD309" s="8">
        <f>IF(A309="","",IF(COUNTIF('2) Income'!$D$13:$D$32,"3rd Wednesday")=0,0,IF(A309=(A309-DAY(A309)+1+3*7-WEEKDAY(A309-DAY(A309)+8-4,1)),SUMIFS('2) Income'!$E$13:$E$32,'2) Income'!$D$13:$D$32,"3rd Wednesday",'2) Income'!$F$13:$F$32,"&lt;="&amp;$A309),0)))</f>
        <v>0</v>
      </c>
      <c r="AE309" s="8">
        <f>IF(A309="","",IF(COUNTIF('2) Income'!$D$13:$D$32,"4th Wednesday")=0,0,IF(A309=(A309-DAY(A309)+1+4*7-WEEKDAY(A309-DAY(A309)+8-4,1)),SUMIFS('2) Income'!$E$13:$E$32,'2) Income'!$D$13:$D$32,"4th Wednesday",'2) Income'!$F$13:$F$32,"&lt;="&amp;$A309),0)))</f>
        <v>0</v>
      </c>
      <c r="AF309" s="8" cm="1">
        <f t="array" ref="AF309">IF(A309="","",IF(COUNTIF('2) Income'!$D$13:$D$32,"Every 4 Weeks")=0,0,SUMPRODUCT(--(IFERROR(MOD(A309-'2) Income'!$F$13:$F$32,28),1)=0),--('2) Income'!$D$13:$D$32="Every 4 Weeks"),--('2) Income'!$F$13:$F$32&lt;=A309),'2) Income'!$E$13:$E$32)))</f>
        <v>0</v>
      </c>
      <c r="AG309" s="8">
        <f>IF(A309="","",IF(COUNTIF('2) Income'!$D$13:$D$32,"Monthly")=0,0,IF(B309="N",SUMIFS('2) Income'!$E$13:$E$32,'2) Income'!$D$13:$D$32,"monthly",'2) Income'!$F$13:$F$32,"&lt;="&amp;$A309,'2) Income'!$I$13:$I$32,DAY(A309)),SUMIFS('2) Income'!$E$13:$E$32,'2) Income'!$D$13:$D$32,"monthly",'2) Income'!$F$13:$F$32,"&lt;="&amp;$A309,'2) Income'!$I$13:$I$32,"&gt;="&amp;DAY(A309)))))</f>
        <v>0</v>
      </c>
      <c r="AH309" s="8" cm="1">
        <f t="array" ref="AH309">IF(A309="","",IF(COUNTIF('2) Income'!$D$13:$D$32,"Yearly")=0,0,SUMPRODUCT(--('2) Income'!$D$13:$D$32="Yearly"),--('2) Income'!$F$13:$F$32&lt;=A309),IF(B309="N",--('2) Income'!$I$13:$I$32=DAY(A309)),--('2) Income'!$I$13:$I$32&gt;=DAY(A309))),--(IFERROR(MOD('2) Income'!$H$13:$H$32-MONTH(A309)+12,12),1)=0),'2) Income'!$E$13:$E$32)))</f>
        <v>0</v>
      </c>
      <c r="AI309" s="8">
        <f>IF(A309="","",IF(COUNTIF('2) Income'!$D$13:$D$32,"one-time")=0,0,SUMIFS('2) Income'!$E$13:$E$32,'2) Income'!$D$13:$D$32,"one-time",'2) Income'!$F$13:$F$32,"="&amp;$A309)))</f>
        <v>0</v>
      </c>
      <c r="AJ309" s="9">
        <f t="shared" si="21"/>
        <v>0</v>
      </c>
    </row>
    <row r="310" spans="1:36">
      <c r="A310" s="7">
        <f>IF(A309="","",IF(A309+1&lt;='1) Period'!$E$21,A309+1,""))</f>
        <v>45782</v>
      </c>
      <c r="B310" s="7" t="str">
        <f t="shared" si="22"/>
        <v>N</v>
      </c>
      <c r="C310" t="str">
        <f t="shared" si="23"/>
        <v>F</v>
      </c>
      <c r="D310" s="8">
        <f>IF(A310="","",IF(TEXT(A310,"dddd")='4) Happy Money'!$E$23,WAllowance,0))</f>
        <v>400</v>
      </c>
      <c r="E310" s="8">
        <f>IF(A310="","",IF(B310="N",SUMIF(TMonthly[Day of the Month],DAY(A310),TMonthly[Amount]),SUMIF(TMonthly[Day of the Month],"&gt;="&amp;DAY(A310),TMonthly[Amount])))</f>
        <v>0</v>
      </c>
      <c r="F310" s="8" cm="1">
        <f t="array" ref="F310">IF(A310="","",SUMPRODUCT(--(TYearly[Due Date]&lt;=A310),IF(B310="N",--(TYearly[Day]=DAY(A310)),--(TYearly[Day]&gt;=DAY(A310))),--(IFERROR(MOD(TYearly[Month]-MONTH(A310)+12,12),1)=0),TYearly[Amount]))</f>
        <v>0</v>
      </c>
      <c r="G310" s="8">
        <f>IF(A310="","",SUMIF(TOneTime[Due Date],A310,TOneTime[Amount]))</f>
        <v>0</v>
      </c>
      <c r="H310" s="8" cm="1">
        <f t="array" ref="H310">IF(A310="","",IF(COUNTIF(TOther[Frequency],$H$1)=0,0,SUMPRODUCT(--(IFERROR(MOD(A310-TOther[Start Date],7),1)=0),--(TOther[Frequency]=$H$1),--(TOther[Start Date]&lt;=A310),--(TOther[End Date Calc]&gt;=A310),TOther[Amount])))</f>
        <v>0</v>
      </c>
      <c r="I310" s="8" cm="1">
        <f t="array" ref="I310">IF(A310="","",IF(COUNTIF(TOther[Frequency],$I$1)=0,0,SUMPRODUCT(--(IFERROR(MOD(A310-TOther[Start Date],14),1)=0),--(TOther[Frequency]=$I$1),--(TOther[Start Date]&lt;=A310),--(TOther[End Date Calc]&gt;=A310),TOther[Amount])))</f>
        <v>0</v>
      </c>
      <c r="J310" s="8">
        <f>IF(A310="","",IF(COUNTIF(TOther[Frequency],$J$1)=0,0,IF(OR(DAY(A310)=1,DAY(A310)=15),SUMIFS(TOther[Amount],TOther[Frequency],$J$1,TOther[Start Date],"&lt;="&amp;$A310,TOther[End Date Calc],"&gt;="&amp;A310),0)))</f>
        <v>0</v>
      </c>
      <c r="K310" s="8">
        <f>IF(A310="","",IF(COUNTIF(TOther[Frequency],$K$1)=0,0,IF(A310=(A310-DAY(A310)+1+2*7-WEEKDAY(A310-DAY(A310)+8-4,1)),SUMIFS(TOther[Amount],TOther[Frequency],$K$1,TOther[Start Date],"&lt;="&amp;$A310,TOther[End Date Calc],"&gt;="&amp;A310),0)))</f>
        <v>0</v>
      </c>
      <c r="L310" s="8">
        <f>IF(A310="","",IF(COUNTIF(TOther[Frequency],$L$1)=0,0,IF(A310=(A310-DAY(A310)+1+3*7-WEEKDAY(A310-DAY(A310)+8-4,1)),SUMIFS(TOther[Amount],TOther[Frequency],$L$1,TOther[Start Date],"&lt;="&amp;$A310,TOther[End Date Calc],"&gt;="&amp;A310),0)))</f>
        <v>0</v>
      </c>
      <c r="M310" s="8">
        <f>IF(A310="","",IF(COUNTIF(TOther[Frequency],$M$1)=0,0,IF(A310=(A310-DAY(A310)+1+4*7-WEEKDAY(A310-DAY(A310)+8-4,1)),SUMIFS(TOther[Amount],TOther[Frequency],$M$1,TOther[Start Date],"&lt;="&amp;$A310,TOther[End Date Calc],"&gt;="&amp;A310),0)))</f>
        <v>0</v>
      </c>
      <c r="N310" s="8" cm="1">
        <f t="array" ref="N310">IF(A310="","",IF(COUNTIF(TOther[Frequency],$N$1)=0,0,SUMPRODUCT(--(IFERROR(MOD(A310-TOther[Start Date],28),1)=0),--(TOther[Frequency]=$N$1),--(TOther[Start Date]&lt;=A310),--(TOther[End Date Calc]&gt;=A310),TOther[Amount])))</f>
        <v>0</v>
      </c>
      <c r="O310" s="8" cm="1">
        <f t="array" ref="O310">IF(A310="","",IF(COUNTIF(TOther[Frequency],$O$1)=0,0,SUMPRODUCT(--(IFERROR(MOD(A310-TOther[Start Date],42),1)=0),--(TOther[Frequency]=$O$1),--(TOther[Start Date]&lt;=A310),--(TOther[End Date Calc]&gt;=A310),TOther[Amount])))</f>
        <v>0</v>
      </c>
      <c r="P310" s="8" cm="1">
        <f t="array" ref="P310">IF(A310="","",IF(COUNTIF(TOther[Frequency],$P$1)=0,0,SUMPRODUCT(--(IFERROR(MOD(A310-TOther[Start Date],56),1)=0),--(TOther[Frequency]=$P$1),--(TOther[Start Date]&lt;=A310),--(TOther[End Date Calc]&gt;=A310),TOther[Amount])))</f>
        <v>0</v>
      </c>
      <c r="Q310" s="8">
        <f>IF(A310="","",IF(COUNTIF(TOther[Frequency],$Q$1)=0,0,IF(B310="N",SUMIFS(TOther[Amount],TOther[Frequency],$Q$1,TOther[Start Date],"&lt;="&amp;$A310,TOther[End Date Calc],"&gt;="&amp;A310,TOther[Start Day],DAY(A310)),SUMIFS(TOther[Amount],TOther[Frequency],$Q$1,TOther[Start Date],"&lt;="&amp;$A310,TOther[End Date Calc],"&gt;="&amp;A310,TOther[Start Day],"&gt;="&amp;DAY(A310)))))</f>
        <v>0</v>
      </c>
      <c r="R310" s="8" cm="1">
        <f t="array" ref="R310">IF(A310="","",IF(COUNTIF(TOther[Frequency],R$1)=0,0,SUMPRODUCT(--(TOther[Frequency]=R$1),--(TOther[Start Date]&lt;=A310),--(TOther[End Date Calc]&gt;=A310),IF(B310="N",--(TOther[Start Day]=DAY(A310)),--(TOther[Start Day]&gt;=DAY(A310))),--(IFERROR(MOD(TOther[Start Month]-MONTH(A310)+2,2),1)=0),TOther[Amount])))</f>
        <v>0</v>
      </c>
      <c r="S310" s="8" cm="1">
        <f t="array" ref="S310">IF(A310="","",IF(COUNTIF(TOther[Frequency],S$1)=0,0,SUMPRODUCT(--(TOther[Frequency]=S$1),--(TOther[Start Date]&lt;=A310),--(TOther[End Date Calc]&gt;=A310),IF(B310="N",--(TOther[Start Day]=DAY(A310)),--(TOther[Start Day]&gt;=DAY(A310))),--(IFERROR(MOD(TOther[Start Month]-MONTH(A310)+3,3),1)=0),TOther[Amount])))</f>
        <v>0</v>
      </c>
      <c r="T310" s="8" cm="1">
        <f t="array" ref="T310">IF($A310="","",IF(COUNTIF(TOther[Frequency],T$1)=0,0,SUMPRODUCT(--(TOther[Frequency]=T$1),--(TOther[Start Date]&lt;=$A310),--(TOther[End Date Calc]&gt;=$A310),IF($B310="N",--(TOther[Start Day]=DAY($A310)),--(TOther[Start Day]&gt;=DAY($A310))),--(IFERROR(MOD(TOther[Start Month]-MONTH($A310)+4,4),1)=0),TOther[Amount])))</f>
        <v>0</v>
      </c>
      <c r="U310" s="8" cm="1">
        <f t="array" ref="U310">IF(A310="","",IF(COUNTIF(TOther[Frequency],$U$1)=0,0,SUMPRODUCT(--(TOther[Frequency]=$U$1),--(TOther[Start Date]&lt;=A310),--(TOther[End Date Calc]&gt;=A310),IF(B310="N",--(TOther[Start Day]=DAY(A310)),--(TOther[Start Day]&gt;=DAY(A310))),--(IFERROR(MOD(TOther[Start Month]-MONTH(A310)+6,6),1)=0),TOther[Amount])))</f>
        <v>0</v>
      </c>
      <c r="V310" s="8" cm="1">
        <f t="array" ref="V310">IF(A310="","",IF(COUNTIF(TOther[Frequency],$V$1)=0,0,SUMPRODUCT(--(TOther[Frequency]=$V$1),--(TOther[Start Date]&lt;=A310),--(TOther[End Date Calc]&gt;=A310),IF(B310="N",--(TOther[Start Day]=DAY(A310)),--(TOther[Start Day]&gt;=DAY(A310))),--(IFERROR(MOD(TOther[Start Month]-MONTH(A310)+12,12),1)=0),TOther[Amount])))</f>
        <v>0</v>
      </c>
      <c r="W310" s="8">
        <f>IF(A310="","",SUMIFS(TOther[Amount],TOther[Start Date],A310,TOther[Frequency],$W$1))</f>
        <v>0</v>
      </c>
      <c r="X310" s="9">
        <f t="shared" si="20"/>
        <v>0</v>
      </c>
      <c r="Y310" s="9">
        <f t="shared" si="24"/>
        <v>0</v>
      </c>
      <c r="Z310" s="8" cm="1">
        <f t="array" ref="Z310">IF(A310="","",IF(COUNTIF('2) Income'!$D$13:$D$32,"Weekly")=0,0,SUMPRODUCT(--(IFERROR(MOD(A310-'2) Income'!$F$13:$F$32,7),1)=0),--('2) Income'!$D$13:$D$32="Weekly"),--('2) Income'!$F$13:$F$32&lt;=A310),'2) Income'!$E$13:$E$32)))</f>
        <v>0</v>
      </c>
      <c r="AA310" s="8" cm="1">
        <f t="array" ref="AA310">IF(A310="","",IF(COUNTIF('2) Income'!$D$13:$D$32,"Every Other Week")=0,0,SUMPRODUCT(--(IFERROR(MOD(A310-'2) Income'!$F$13:$F$32,14),1)=0),--('2) Income'!$D$13:$D$32="Every Other Week"),--('2) Income'!$F$13:$F$32&lt;=A310),'2) Income'!$E$13:$E$32)))</f>
        <v>0</v>
      </c>
      <c r="AB310" s="8">
        <f>IF(A310="","",IF(COUNTIF('2) Income'!$D$13:$D$32,"1st and 15th")=0,0,IF(OR(DAY(A310)=1,DAY(A310)=15),SUMIFS('2) Income'!$E$13:$E$32,'2) Income'!$D$13:$D$32,"1st and 15th",'2) Income'!$F$13:$F$32,"&lt;="&amp;$A310),0)))</f>
        <v>0</v>
      </c>
      <c r="AC310" s="8">
        <f>IF(A310="","",IF(COUNTIF('2) Income'!$D$13:$D$32,"2nd Wednesday")=0,0,IF(A310=(A310-DAY(A310)+1+2*7-WEEKDAY(A310-DAY(A310)+8-4,1)),SUMIFS('2) Income'!$E$13:$E$32,'2) Income'!$D$13:$D$32,"2nd Wednesday",'2) Income'!$F$13:$F$32,"&lt;="&amp;$A310),0)))</f>
        <v>0</v>
      </c>
      <c r="AD310" s="8">
        <f>IF(A310="","",IF(COUNTIF('2) Income'!$D$13:$D$32,"3rd Wednesday")=0,0,IF(A310=(A310-DAY(A310)+1+3*7-WEEKDAY(A310-DAY(A310)+8-4,1)),SUMIFS('2) Income'!$E$13:$E$32,'2) Income'!$D$13:$D$32,"3rd Wednesday",'2) Income'!$F$13:$F$32,"&lt;="&amp;$A310),0)))</f>
        <v>0</v>
      </c>
      <c r="AE310" s="8">
        <f>IF(A310="","",IF(COUNTIF('2) Income'!$D$13:$D$32,"4th Wednesday")=0,0,IF(A310=(A310-DAY(A310)+1+4*7-WEEKDAY(A310-DAY(A310)+8-4,1)),SUMIFS('2) Income'!$E$13:$E$32,'2) Income'!$D$13:$D$32,"4th Wednesday",'2) Income'!$F$13:$F$32,"&lt;="&amp;$A310),0)))</f>
        <v>0</v>
      </c>
      <c r="AF310" s="8" cm="1">
        <f t="array" ref="AF310">IF(A310="","",IF(COUNTIF('2) Income'!$D$13:$D$32,"Every 4 Weeks")=0,0,SUMPRODUCT(--(IFERROR(MOD(A310-'2) Income'!$F$13:$F$32,28),1)=0),--('2) Income'!$D$13:$D$32="Every 4 Weeks"),--('2) Income'!$F$13:$F$32&lt;=A310),'2) Income'!$E$13:$E$32)))</f>
        <v>0</v>
      </c>
      <c r="AG310" s="8">
        <f>IF(A310="","",IF(COUNTIF('2) Income'!$D$13:$D$32,"Monthly")=0,0,IF(B310="N",SUMIFS('2) Income'!$E$13:$E$32,'2) Income'!$D$13:$D$32,"monthly",'2) Income'!$F$13:$F$32,"&lt;="&amp;$A310,'2) Income'!$I$13:$I$32,DAY(A310)),SUMIFS('2) Income'!$E$13:$E$32,'2) Income'!$D$13:$D$32,"monthly",'2) Income'!$F$13:$F$32,"&lt;="&amp;$A310,'2) Income'!$I$13:$I$32,"&gt;="&amp;DAY(A310)))))</f>
        <v>0</v>
      </c>
      <c r="AH310" s="8" cm="1">
        <f t="array" ref="AH310">IF(A310="","",IF(COUNTIF('2) Income'!$D$13:$D$32,"Yearly")=0,0,SUMPRODUCT(--('2) Income'!$D$13:$D$32="Yearly"),--('2) Income'!$F$13:$F$32&lt;=A310),IF(B310="N",--('2) Income'!$I$13:$I$32=DAY(A310)),--('2) Income'!$I$13:$I$32&gt;=DAY(A310))),--(IFERROR(MOD('2) Income'!$H$13:$H$32-MONTH(A310)+12,12),1)=0),'2) Income'!$E$13:$E$32)))</f>
        <v>0</v>
      </c>
      <c r="AI310" s="8">
        <f>IF(A310="","",IF(COUNTIF('2) Income'!$D$13:$D$32,"one-time")=0,0,SUMIFS('2) Income'!$E$13:$E$32,'2) Income'!$D$13:$D$32,"one-time",'2) Income'!$F$13:$F$32,"="&amp;$A310)))</f>
        <v>0</v>
      </c>
      <c r="AJ310" s="9">
        <f t="shared" si="21"/>
        <v>0</v>
      </c>
    </row>
    <row r="311" spans="1:36">
      <c r="A311" s="7">
        <f>IF(A310="","",IF(A310+1&lt;='1) Period'!$E$21,A310+1,""))</f>
        <v>45783</v>
      </c>
      <c r="B311" s="7" t="str">
        <f t="shared" si="22"/>
        <v>N</v>
      </c>
      <c r="C311" t="str">
        <f t="shared" si="23"/>
        <v>F</v>
      </c>
      <c r="D311" s="8">
        <f>IF(A311="","",IF(TEXT(A311,"dddd")='4) Happy Money'!$E$23,WAllowance,0))</f>
        <v>0</v>
      </c>
      <c r="E311" s="8">
        <f>IF(A311="","",IF(B311="N",SUMIF(TMonthly[Day of the Month],DAY(A311),TMonthly[Amount]),SUMIF(TMonthly[Day of the Month],"&gt;="&amp;DAY(A311),TMonthly[Amount])))</f>
        <v>0</v>
      </c>
      <c r="F311" s="8" cm="1">
        <f t="array" ref="F311">IF(A311="","",SUMPRODUCT(--(TYearly[Due Date]&lt;=A311),IF(B311="N",--(TYearly[Day]=DAY(A311)),--(TYearly[Day]&gt;=DAY(A311))),--(IFERROR(MOD(TYearly[Month]-MONTH(A311)+12,12),1)=0),TYearly[Amount]))</f>
        <v>0</v>
      </c>
      <c r="G311" s="8">
        <f>IF(A311="","",SUMIF(TOneTime[Due Date],A311,TOneTime[Amount]))</f>
        <v>0</v>
      </c>
      <c r="H311" s="8" cm="1">
        <f t="array" ref="H311">IF(A311="","",IF(COUNTIF(TOther[Frequency],$H$1)=0,0,SUMPRODUCT(--(IFERROR(MOD(A311-TOther[Start Date],7),1)=0),--(TOther[Frequency]=$H$1),--(TOther[Start Date]&lt;=A311),--(TOther[End Date Calc]&gt;=A311),TOther[Amount])))</f>
        <v>0</v>
      </c>
      <c r="I311" s="8" cm="1">
        <f t="array" ref="I311">IF(A311="","",IF(COUNTIF(TOther[Frequency],$I$1)=0,0,SUMPRODUCT(--(IFERROR(MOD(A311-TOther[Start Date],14),1)=0),--(TOther[Frequency]=$I$1),--(TOther[Start Date]&lt;=A311),--(TOther[End Date Calc]&gt;=A311),TOther[Amount])))</f>
        <v>0</v>
      </c>
      <c r="J311" s="8">
        <f>IF(A311="","",IF(COUNTIF(TOther[Frequency],$J$1)=0,0,IF(OR(DAY(A311)=1,DAY(A311)=15),SUMIFS(TOther[Amount],TOther[Frequency],$J$1,TOther[Start Date],"&lt;="&amp;$A311,TOther[End Date Calc],"&gt;="&amp;A311),0)))</f>
        <v>0</v>
      </c>
      <c r="K311" s="8">
        <f>IF(A311="","",IF(COUNTIF(TOther[Frequency],$K$1)=0,0,IF(A311=(A311-DAY(A311)+1+2*7-WEEKDAY(A311-DAY(A311)+8-4,1)),SUMIFS(TOther[Amount],TOther[Frequency],$K$1,TOther[Start Date],"&lt;="&amp;$A311,TOther[End Date Calc],"&gt;="&amp;A311),0)))</f>
        <v>0</v>
      </c>
      <c r="L311" s="8">
        <f>IF(A311="","",IF(COUNTIF(TOther[Frequency],$L$1)=0,0,IF(A311=(A311-DAY(A311)+1+3*7-WEEKDAY(A311-DAY(A311)+8-4,1)),SUMIFS(TOther[Amount],TOther[Frequency],$L$1,TOther[Start Date],"&lt;="&amp;$A311,TOther[End Date Calc],"&gt;="&amp;A311),0)))</f>
        <v>0</v>
      </c>
      <c r="M311" s="8">
        <f>IF(A311="","",IF(COUNTIF(TOther[Frequency],$M$1)=0,0,IF(A311=(A311-DAY(A311)+1+4*7-WEEKDAY(A311-DAY(A311)+8-4,1)),SUMIFS(TOther[Amount],TOther[Frequency],$M$1,TOther[Start Date],"&lt;="&amp;$A311,TOther[End Date Calc],"&gt;="&amp;A311),0)))</f>
        <v>0</v>
      </c>
      <c r="N311" s="8" cm="1">
        <f t="array" ref="N311">IF(A311="","",IF(COUNTIF(TOther[Frequency],$N$1)=0,0,SUMPRODUCT(--(IFERROR(MOD(A311-TOther[Start Date],28),1)=0),--(TOther[Frequency]=$N$1),--(TOther[Start Date]&lt;=A311),--(TOther[End Date Calc]&gt;=A311),TOther[Amount])))</f>
        <v>0</v>
      </c>
      <c r="O311" s="8" cm="1">
        <f t="array" ref="O311">IF(A311="","",IF(COUNTIF(TOther[Frequency],$O$1)=0,0,SUMPRODUCT(--(IFERROR(MOD(A311-TOther[Start Date],42),1)=0),--(TOther[Frequency]=$O$1),--(TOther[Start Date]&lt;=A311),--(TOther[End Date Calc]&gt;=A311),TOther[Amount])))</f>
        <v>0</v>
      </c>
      <c r="P311" s="8" cm="1">
        <f t="array" ref="P311">IF(A311="","",IF(COUNTIF(TOther[Frequency],$P$1)=0,0,SUMPRODUCT(--(IFERROR(MOD(A311-TOther[Start Date],56),1)=0),--(TOther[Frequency]=$P$1),--(TOther[Start Date]&lt;=A311),--(TOther[End Date Calc]&gt;=A311),TOther[Amount])))</f>
        <v>0</v>
      </c>
      <c r="Q311" s="8">
        <f>IF(A311="","",IF(COUNTIF(TOther[Frequency],$Q$1)=0,0,IF(B311="N",SUMIFS(TOther[Amount],TOther[Frequency],$Q$1,TOther[Start Date],"&lt;="&amp;$A311,TOther[End Date Calc],"&gt;="&amp;A311,TOther[Start Day],DAY(A311)),SUMIFS(TOther[Amount],TOther[Frequency],$Q$1,TOther[Start Date],"&lt;="&amp;$A311,TOther[End Date Calc],"&gt;="&amp;A311,TOther[Start Day],"&gt;="&amp;DAY(A311)))))</f>
        <v>0</v>
      </c>
      <c r="R311" s="8" cm="1">
        <f t="array" ref="R311">IF(A311="","",IF(COUNTIF(TOther[Frequency],R$1)=0,0,SUMPRODUCT(--(TOther[Frequency]=R$1),--(TOther[Start Date]&lt;=A311),--(TOther[End Date Calc]&gt;=A311),IF(B311="N",--(TOther[Start Day]=DAY(A311)),--(TOther[Start Day]&gt;=DAY(A311))),--(IFERROR(MOD(TOther[Start Month]-MONTH(A311)+2,2),1)=0),TOther[Amount])))</f>
        <v>0</v>
      </c>
      <c r="S311" s="8" cm="1">
        <f t="array" ref="S311">IF(A311="","",IF(COUNTIF(TOther[Frequency],S$1)=0,0,SUMPRODUCT(--(TOther[Frequency]=S$1),--(TOther[Start Date]&lt;=A311),--(TOther[End Date Calc]&gt;=A311),IF(B311="N",--(TOther[Start Day]=DAY(A311)),--(TOther[Start Day]&gt;=DAY(A311))),--(IFERROR(MOD(TOther[Start Month]-MONTH(A311)+3,3),1)=0),TOther[Amount])))</f>
        <v>0</v>
      </c>
      <c r="T311" s="8" cm="1">
        <f t="array" ref="T311">IF($A311="","",IF(COUNTIF(TOther[Frequency],T$1)=0,0,SUMPRODUCT(--(TOther[Frequency]=T$1),--(TOther[Start Date]&lt;=$A311),--(TOther[End Date Calc]&gt;=$A311),IF($B311="N",--(TOther[Start Day]=DAY($A311)),--(TOther[Start Day]&gt;=DAY($A311))),--(IFERROR(MOD(TOther[Start Month]-MONTH($A311)+4,4),1)=0),TOther[Amount])))</f>
        <v>0</v>
      </c>
      <c r="U311" s="8" cm="1">
        <f t="array" ref="U311">IF(A311="","",IF(COUNTIF(TOther[Frequency],$U$1)=0,0,SUMPRODUCT(--(TOther[Frequency]=$U$1),--(TOther[Start Date]&lt;=A311),--(TOther[End Date Calc]&gt;=A311),IF(B311="N",--(TOther[Start Day]=DAY(A311)),--(TOther[Start Day]&gt;=DAY(A311))),--(IFERROR(MOD(TOther[Start Month]-MONTH(A311)+6,6),1)=0),TOther[Amount])))</f>
        <v>0</v>
      </c>
      <c r="V311" s="8" cm="1">
        <f t="array" ref="V311">IF(A311="","",IF(COUNTIF(TOther[Frequency],$V$1)=0,0,SUMPRODUCT(--(TOther[Frequency]=$V$1),--(TOther[Start Date]&lt;=A311),--(TOther[End Date Calc]&gt;=A311),IF(B311="N",--(TOther[Start Day]=DAY(A311)),--(TOther[Start Day]&gt;=DAY(A311))),--(IFERROR(MOD(TOther[Start Month]-MONTH(A311)+12,12),1)=0),TOther[Amount])))</f>
        <v>0</v>
      </c>
      <c r="W311" s="8">
        <f>IF(A311="","",SUMIFS(TOther[Amount],TOther[Start Date],A311,TOther[Frequency],$W$1))</f>
        <v>0</v>
      </c>
      <c r="X311" s="9">
        <f t="shared" si="20"/>
        <v>0</v>
      </c>
      <c r="Y311" s="9">
        <f t="shared" si="24"/>
        <v>0</v>
      </c>
      <c r="Z311" s="8" cm="1">
        <f t="array" ref="Z311">IF(A311="","",IF(COUNTIF('2) Income'!$D$13:$D$32,"Weekly")=0,0,SUMPRODUCT(--(IFERROR(MOD(A311-'2) Income'!$F$13:$F$32,7),1)=0),--('2) Income'!$D$13:$D$32="Weekly"),--('2) Income'!$F$13:$F$32&lt;=A311),'2) Income'!$E$13:$E$32)))</f>
        <v>0</v>
      </c>
      <c r="AA311" s="8" cm="1">
        <f t="array" ref="AA311">IF(A311="","",IF(COUNTIF('2) Income'!$D$13:$D$32,"Every Other Week")=0,0,SUMPRODUCT(--(IFERROR(MOD(A311-'2) Income'!$F$13:$F$32,14),1)=0),--('2) Income'!$D$13:$D$32="Every Other Week"),--('2) Income'!$F$13:$F$32&lt;=A311),'2) Income'!$E$13:$E$32)))</f>
        <v>0</v>
      </c>
      <c r="AB311" s="8">
        <f>IF(A311="","",IF(COUNTIF('2) Income'!$D$13:$D$32,"1st and 15th")=0,0,IF(OR(DAY(A311)=1,DAY(A311)=15),SUMIFS('2) Income'!$E$13:$E$32,'2) Income'!$D$13:$D$32,"1st and 15th",'2) Income'!$F$13:$F$32,"&lt;="&amp;$A311),0)))</f>
        <v>0</v>
      </c>
      <c r="AC311" s="8">
        <f>IF(A311="","",IF(COUNTIF('2) Income'!$D$13:$D$32,"2nd Wednesday")=0,0,IF(A311=(A311-DAY(A311)+1+2*7-WEEKDAY(A311-DAY(A311)+8-4,1)),SUMIFS('2) Income'!$E$13:$E$32,'2) Income'!$D$13:$D$32,"2nd Wednesday",'2) Income'!$F$13:$F$32,"&lt;="&amp;$A311),0)))</f>
        <v>0</v>
      </c>
      <c r="AD311" s="8">
        <f>IF(A311="","",IF(COUNTIF('2) Income'!$D$13:$D$32,"3rd Wednesday")=0,0,IF(A311=(A311-DAY(A311)+1+3*7-WEEKDAY(A311-DAY(A311)+8-4,1)),SUMIFS('2) Income'!$E$13:$E$32,'2) Income'!$D$13:$D$32,"3rd Wednesday",'2) Income'!$F$13:$F$32,"&lt;="&amp;$A311),0)))</f>
        <v>0</v>
      </c>
      <c r="AE311" s="8">
        <f>IF(A311="","",IF(COUNTIF('2) Income'!$D$13:$D$32,"4th Wednesday")=0,0,IF(A311=(A311-DAY(A311)+1+4*7-WEEKDAY(A311-DAY(A311)+8-4,1)),SUMIFS('2) Income'!$E$13:$E$32,'2) Income'!$D$13:$D$32,"4th Wednesday",'2) Income'!$F$13:$F$32,"&lt;="&amp;$A311),0)))</f>
        <v>0</v>
      </c>
      <c r="AF311" s="8" cm="1">
        <f t="array" ref="AF311">IF(A311="","",IF(COUNTIF('2) Income'!$D$13:$D$32,"Every 4 Weeks")=0,0,SUMPRODUCT(--(IFERROR(MOD(A311-'2) Income'!$F$13:$F$32,28),1)=0),--('2) Income'!$D$13:$D$32="Every 4 Weeks"),--('2) Income'!$F$13:$F$32&lt;=A311),'2) Income'!$E$13:$E$32)))</f>
        <v>0</v>
      </c>
      <c r="AG311" s="8">
        <f>IF(A311="","",IF(COUNTIF('2) Income'!$D$13:$D$32,"Monthly")=0,0,IF(B311="N",SUMIFS('2) Income'!$E$13:$E$32,'2) Income'!$D$13:$D$32,"monthly",'2) Income'!$F$13:$F$32,"&lt;="&amp;$A311,'2) Income'!$I$13:$I$32,DAY(A311)),SUMIFS('2) Income'!$E$13:$E$32,'2) Income'!$D$13:$D$32,"monthly",'2) Income'!$F$13:$F$32,"&lt;="&amp;$A311,'2) Income'!$I$13:$I$32,"&gt;="&amp;DAY(A311)))))</f>
        <v>0</v>
      </c>
      <c r="AH311" s="8" cm="1">
        <f t="array" ref="AH311">IF(A311="","",IF(COUNTIF('2) Income'!$D$13:$D$32,"Yearly")=0,0,SUMPRODUCT(--('2) Income'!$D$13:$D$32="Yearly"),--('2) Income'!$F$13:$F$32&lt;=A311),IF(B311="N",--('2) Income'!$I$13:$I$32=DAY(A311)),--('2) Income'!$I$13:$I$32&gt;=DAY(A311))),--(IFERROR(MOD('2) Income'!$H$13:$H$32-MONTH(A311)+12,12),1)=0),'2) Income'!$E$13:$E$32)))</f>
        <v>0</v>
      </c>
      <c r="AI311" s="8">
        <f>IF(A311="","",IF(COUNTIF('2) Income'!$D$13:$D$32,"one-time")=0,0,SUMIFS('2) Income'!$E$13:$E$32,'2) Income'!$D$13:$D$32,"one-time",'2) Income'!$F$13:$F$32,"="&amp;$A311)))</f>
        <v>0</v>
      </c>
      <c r="AJ311" s="9">
        <f t="shared" si="21"/>
        <v>0</v>
      </c>
    </row>
    <row r="312" spans="1:36">
      <c r="A312" s="7">
        <f>IF(A311="","",IF(A311+1&lt;='1) Period'!$E$21,A311+1,""))</f>
        <v>45784</v>
      </c>
      <c r="B312" s="7" t="str">
        <f t="shared" si="22"/>
        <v>N</v>
      </c>
      <c r="C312" t="str">
        <f t="shared" si="23"/>
        <v>F</v>
      </c>
      <c r="D312" s="8">
        <f>IF(A312="","",IF(TEXT(A312,"dddd")='4) Happy Money'!$E$23,WAllowance,0))</f>
        <v>0</v>
      </c>
      <c r="E312" s="8">
        <f>IF(A312="","",IF(B312="N",SUMIF(TMonthly[Day of the Month],DAY(A312),TMonthly[Amount]),SUMIF(TMonthly[Day of the Month],"&gt;="&amp;DAY(A312),TMonthly[Amount])))</f>
        <v>0</v>
      </c>
      <c r="F312" s="8" cm="1">
        <f t="array" ref="F312">IF(A312="","",SUMPRODUCT(--(TYearly[Due Date]&lt;=A312),IF(B312="N",--(TYearly[Day]=DAY(A312)),--(TYearly[Day]&gt;=DAY(A312))),--(IFERROR(MOD(TYearly[Month]-MONTH(A312)+12,12),1)=0),TYearly[Amount]))</f>
        <v>0</v>
      </c>
      <c r="G312" s="8">
        <f>IF(A312="","",SUMIF(TOneTime[Due Date],A312,TOneTime[Amount]))</f>
        <v>0</v>
      </c>
      <c r="H312" s="8" cm="1">
        <f t="array" ref="H312">IF(A312="","",IF(COUNTIF(TOther[Frequency],$H$1)=0,0,SUMPRODUCT(--(IFERROR(MOD(A312-TOther[Start Date],7),1)=0),--(TOther[Frequency]=$H$1),--(TOther[Start Date]&lt;=A312),--(TOther[End Date Calc]&gt;=A312),TOther[Amount])))</f>
        <v>0</v>
      </c>
      <c r="I312" s="8" cm="1">
        <f t="array" ref="I312">IF(A312="","",IF(COUNTIF(TOther[Frequency],$I$1)=0,0,SUMPRODUCT(--(IFERROR(MOD(A312-TOther[Start Date],14),1)=0),--(TOther[Frequency]=$I$1),--(TOther[Start Date]&lt;=A312),--(TOther[End Date Calc]&gt;=A312),TOther[Amount])))</f>
        <v>0</v>
      </c>
      <c r="J312" s="8">
        <f>IF(A312="","",IF(COUNTIF(TOther[Frequency],$J$1)=0,0,IF(OR(DAY(A312)=1,DAY(A312)=15),SUMIFS(TOther[Amount],TOther[Frequency],$J$1,TOther[Start Date],"&lt;="&amp;$A312,TOther[End Date Calc],"&gt;="&amp;A312),0)))</f>
        <v>0</v>
      </c>
      <c r="K312" s="8">
        <f>IF(A312="","",IF(COUNTIF(TOther[Frequency],$K$1)=0,0,IF(A312=(A312-DAY(A312)+1+2*7-WEEKDAY(A312-DAY(A312)+8-4,1)),SUMIFS(TOther[Amount],TOther[Frequency],$K$1,TOther[Start Date],"&lt;="&amp;$A312,TOther[End Date Calc],"&gt;="&amp;A312),0)))</f>
        <v>0</v>
      </c>
      <c r="L312" s="8">
        <f>IF(A312="","",IF(COUNTIF(TOther[Frequency],$L$1)=0,0,IF(A312=(A312-DAY(A312)+1+3*7-WEEKDAY(A312-DAY(A312)+8-4,1)),SUMIFS(TOther[Amount],TOther[Frequency],$L$1,TOther[Start Date],"&lt;="&amp;$A312,TOther[End Date Calc],"&gt;="&amp;A312),0)))</f>
        <v>0</v>
      </c>
      <c r="M312" s="8">
        <f>IF(A312="","",IF(COUNTIF(TOther[Frequency],$M$1)=0,0,IF(A312=(A312-DAY(A312)+1+4*7-WEEKDAY(A312-DAY(A312)+8-4,1)),SUMIFS(TOther[Amount],TOther[Frequency],$M$1,TOther[Start Date],"&lt;="&amp;$A312,TOther[End Date Calc],"&gt;="&amp;A312),0)))</f>
        <v>0</v>
      </c>
      <c r="N312" s="8" cm="1">
        <f t="array" ref="N312">IF(A312="","",IF(COUNTIF(TOther[Frequency],$N$1)=0,0,SUMPRODUCT(--(IFERROR(MOD(A312-TOther[Start Date],28),1)=0),--(TOther[Frequency]=$N$1),--(TOther[Start Date]&lt;=A312),--(TOther[End Date Calc]&gt;=A312),TOther[Amount])))</f>
        <v>0</v>
      </c>
      <c r="O312" s="8" cm="1">
        <f t="array" ref="O312">IF(A312="","",IF(COUNTIF(TOther[Frequency],$O$1)=0,0,SUMPRODUCT(--(IFERROR(MOD(A312-TOther[Start Date],42),1)=0),--(TOther[Frequency]=$O$1),--(TOther[Start Date]&lt;=A312),--(TOther[End Date Calc]&gt;=A312),TOther[Amount])))</f>
        <v>0</v>
      </c>
      <c r="P312" s="8" cm="1">
        <f t="array" ref="P312">IF(A312="","",IF(COUNTIF(TOther[Frequency],$P$1)=0,0,SUMPRODUCT(--(IFERROR(MOD(A312-TOther[Start Date],56),1)=0),--(TOther[Frequency]=$P$1),--(TOther[Start Date]&lt;=A312),--(TOther[End Date Calc]&gt;=A312),TOther[Amount])))</f>
        <v>0</v>
      </c>
      <c r="Q312" s="8">
        <f>IF(A312="","",IF(COUNTIF(TOther[Frequency],$Q$1)=0,0,IF(B312="N",SUMIFS(TOther[Amount],TOther[Frequency],$Q$1,TOther[Start Date],"&lt;="&amp;$A312,TOther[End Date Calc],"&gt;="&amp;A312,TOther[Start Day],DAY(A312)),SUMIFS(TOther[Amount],TOther[Frequency],$Q$1,TOther[Start Date],"&lt;="&amp;$A312,TOther[End Date Calc],"&gt;="&amp;A312,TOther[Start Day],"&gt;="&amp;DAY(A312)))))</f>
        <v>0</v>
      </c>
      <c r="R312" s="8" cm="1">
        <f t="array" ref="R312">IF(A312="","",IF(COUNTIF(TOther[Frequency],R$1)=0,0,SUMPRODUCT(--(TOther[Frequency]=R$1),--(TOther[Start Date]&lt;=A312),--(TOther[End Date Calc]&gt;=A312),IF(B312="N",--(TOther[Start Day]=DAY(A312)),--(TOther[Start Day]&gt;=DAY(A312))),--(IFERROR(MOD(TOther[Start Month]-MONTH(A312)+2,2),1)=0),TOther[Amount])))</f>
        <v>0</v>
      </c>
      <c r="S312" s="8" cm="1">
        <f t="array" ref="S312">IF(A312="","",IF(COUNTIF(TOther[Frequency],S$1)=0,0,SUMPRODUCT(--(TOther[Frequency]=S$1),--(TOther[Start Date]&lt;=A312),--(TOther[End Date Calc]&gt;=A312),IF(B312="N",--(TOther[Start Day]=DAY(A312)),--(TOther[Start Day]&gt;=DAY(A312))),--(IFERROR(MOD(TOther[Start Month]-MONTH(A312)+3,3),1)=0),TOther[Amount])))</f>
        <v>0</v>
      </c>
      <c r="T312" s="8" cm="1">
        <f t="array" ref="T312">IF($A312="","",IF(COUNTIF(TOther[Frequency],T$1)=0,0,SUMPRODUCT(--(TOther[Frequency]=T$1),--(TOther[Start Date]&lt;=$A312),--(TOther[End Date Calc]&gt;=$A312),IF($B312="N",--(TOther[Start Day]=DAY($A312)),--(TOther[Start Day]&gt;=DAY($A312))),--(IFERROR(MOD(TOther[Start Month]-MONTH($A312)+4,4),1)=0),TOther[Amount])))</f>
        <v>0</v>
      </c>
      <c r="U312" s="8" cm="1">
        <f t="array" ref="U312">IF(A312="","",IF(COUNTIF(TOther[Frequency],$U$1)=0,0,SUMPRODUCT(--(TOther[Frequency]=$U$1),--(TOther[Start Date]&lt;=A312),--(TOther[End Date Calc]&gt;=A312),IF(B312="N",--(TOther[Start Day]=DAY(A312)),--(TOther[Start Day]&gt;=DAY(A312))),--(IFERROR(MOD(TOther[Start Month]-MONTH(A312)+6,6),1)=0),TOther[Amount])))</f>
        <v>0</v>
      </c>
      <c r="V312" s="8" cm="1">
        <f t="array" ref="V312">IF(A312="","",IF(COUNTIF(TOther[Frequency],$V$1)=0,0,SUMPRODUCT(--(TOther[Frequency]=$V$1),--(TOther[Start Date]&lt;=A312),--(TOther[End Date Calc]&gt;=A312),IF(B312="N",--(TOther[Start Day]=DAY(A312)),--(TOther[Start Day]&gt;=DAY(A312))),--(IFERROR(MOD(TOther[Start Month]-MONTH(A312)+12,12),1)=0),TOther[Amount])))</f>
        <v>0</v>
      </c>
      <c r="W312" s="8">
        <f>IF(A312="","",SUMIFS(TOther[Amount],TOther[Start Date],A312,TOther[Frequency],$W$1))</f>
        <v>0</v>
      </c>
      <c r="X312" s="9">
        <f t="shared" si="20"/>
        <v>0</v>
      </c>
      <c r="Y312" s="9">
        <f t="shared" si="24"/>
        <v>0</v>
      </c>
      <c r="Z312" s="8" cm="1">
        <f t="array" ref="Z312">IF(A312="","",IF(COUNTIF('2) Income'!$D$13:$D$32,"Weekly")=0,0,SUMPRODUCT(--(IFERROR(MOD(A312-'2) Income'!$F$13:$F$32,7),1)=0),--('2) Income'!$D$13:$D$32="Weekly"),--('2) Income'!$F$13:$F$32&lt;=A312),'2) Income'!$E$13:$E$32)))</f>
        <v>0</v>
      </c>
      <c r="AA312" s="8" cm="1">
        <f t="array" ref="AA312">IF(A312="","",IF(COUNTIF('2) Income'!$D$13:$D$32,"Every Other Week")=0,0,SUMPRODUCT(--(IFERROR(MOD(A312-'2) Income'!$F$13:$F$32,14),1)=0),--('2) Income'!$D$13:$D$32="Every Other Week"),--('2) Income'!$F$13:$F$32&lt;=A312),'2) Income'!$E$13:$E$32)))</f>
        <v>0</v>
      </c>
      <c r="AB312" s="8">
        <f>IF(A312="","",IF(COUNTIF('2) Income'!$D$13:$D$32,"1st and 15th")=0,0,IF(OR(DAY(A312)=1,DAY(A312)=15),SUMIFS('2) Income'!$E$13:$E$32,'2) Income'!$D$13:$D$32,"1st and 15th",'2) Income'!$F$13:$F$32,"&lt;="&amp;$A312),0)))</f>
        <v>0</v>
      </c>
      <c r="AC312" s="8">
        <f>IF(A312="","",IF(COUNTIF('2) Income'!$D$13:$D$32,"2nd Wednesday")=0,0,IF(A312=(A312-DAY(A312)+1+2*7-WEEKDAY(A312-DAY(A312)+8-4,1)),SUMIFS('2) Income'!$E$13:$E$32,'2) Income'!$D$13:$D$32,"2nd Wednesday",'2) Income'!$F$13:$F$32,"&lt;="&amp;$A312),0)))</f>
        <v>0</v>
      </c>
      <c r="AD312" s="8">
        <f>IF(A312="","",IF(COUNTIF('2) Income'!$D$13:$D$32,"3rd Wednesday")=0,0,IF(A312=(A312-DAY(A312)+1+3*7-WEEKDAY(A312-DAY(A312)+8-4,1)),SUMIFS('2) Income'!$E$13:$E$32,'2) Income'!$D$13:$D$32,"3rd Wednesday",'2) Income'!$F$13:$F$32,"&lt;="&amp;$A312),0)))</f>
        <v>0</v>
      </c>
      <c r="AE312" s="8">
        <f>IF(A312="","",IF(COUNTIF('2) Income'!$D$13:$D$32,"4th Wednesday")=0,0,IF(A312=(A312-DAY(A312)+1+4*7-WEEKDAY(A312-DAY(A312)+8-4,1)),SUMIFS('2) Income'!$E$13:$E$32,'2) Income'!$D$13:$D$32,"4th Wednesday",'2) Income'!$F$13:$F$32,"&lt;="&amp;$A312),0)))</f>
        <v>0</v>
      </c>
      <c r="AF312" s="8" cm="1">
        <f t="array" ref="AF312">IF(A312="","",IF(COUNTIF('2) Income'!$D$13:$D$32,"Every 4 Weeks")=0,0,SUMPRODUCT(--(IFERROR(MOD(A312-'2) Income'!$F$13:$F$32,28),1)=0),--('2) Income'!$D$13:$D$32="Every 4 Weeks"),--('2) Income'!$F$13:$F$32&lt;=A312),'2) Income'!$E$13:$E$32)))</f>
        <v>0</v>
      </c>
      <c r="AG312" s="8">
        <f>IF(A312="","",IF(COUNTIF('2) Income'!$D$13:$D$32,"Monthly")=0,0,IF(B312="N",SUMIFS('2) Income'!$E$13:$E$32,'2) Income'!$D$13:$D$32,"monthly",'2) Income'!$F$13:$F$32,"&lt;="&amp;$A312,'2) Income'!$I$13:$I$32,DAY(A312)),SUMIFS('2) Income'!$E$13:$E$32,'2) Income'!$D$13:$D$32,"monthly",'2) Income'!$F$13:$F$32,"&lt;="&amp;$A312,'2) Income'!$I$13:$I$32,"&gt;="&amp;DAY(A312)))))</f>
        <v>0</v>
      </c>
      <c r="AH312" s="8" cm="1">
        <f t="array" ref="AH312">IF(A312="","",IF(COUNTIF('2) Income'!$D$13:$D$32,"Yearly")=0,0,SUMPRODUCT(--('2) Income'!$D$13:$D$32="Yearly"),--('2) Income'!$F$13:$F$32&lt;=A312),IF(B312="N",--('2) Income'!$I$13:$I$32=DAY(A312)),--('2) Income'!$I$13:$I$32&gt;=DAY(A312))),--(IFERROR(MOD('2) Income'!$H$13:$H$32-MONTH(A312)+12,12),1)=0),'2) Income'!$E$13:$E$32)))</f>
        <v>0</v>
      </c>
      <c r="AI312" s="8">
        <f>IF(A312="","",IF(COUNTIF('2) Income'!$D$13:$D$32,"one-time")=0,0,SUMIFS('2) Income'!$E$13:$E$32,'2) Income'!$D$13:$D$32,"one-time",'2) Income'!$F$13:$F$32,"="&amp;$A312)))</f>
        <v>0</v>
      </c>
      <c r="AJ312" s="9">
        <f t="shared" si="21"/>
        <v>0</v>
      </c>
    </row>
    <row r="313" spans="1:36">
      <c r="A313" s="7">
        <f>IF(A312="","",IF(A312+1&lt;='1) Period'!$E$21,A312+1,""))</f>
        <v>45785</v>
      </c>
      <c r="B313" s="7" t="str">
        <f t="shared" si="22"/>
        <v>N</v>
      </c>
      <c r="C313" t="str">
        <f t="shared" si="23"/>
        <v>F</v>
      </c>
      <c r="D313" s="8">
        <f>IF(A313="","",IF(TEXT(A313,"dddd")='4) Happy Money'!$E$23,WAllowance,0))</f>
        <v>0</v>
      </c>
      <c r="E313" s="8">
        <f>IF(A313="","",IF(B313="N",SUMIF(TMonthly[Day of the Month],DAY(A313),TMonthly[Amount]),SUMIF(TMonthly[Day of the Month],"&gt;="&amp;DAY(A313),TMonthly[Amount])))</f>
        <v>0</v>
      </c>
      <c r="F313" s="8" cm="1">
        <f t="array" ref="F313">IF(A313="","",SUMPRODUCT(--(TYearly[Due Date]&lt;=A313),IF(B313="N",--(TYearly[Day]=DAY(A313)),--(TYearly[Day]&gt;=DAY(A313))),--(IFERROR(MOD(TYearly[Month]-MONTH(A313)+12,12),1)=0),TYearly[Amount]))</f>
        <v>0</v>
      </c>
      <c r="G313" s="8">
        <f>IF(A313="","",SUMIF(TOneTime[Due Date],A313,TOneTime[Amount]))</f>
        <v>0</v>
      </c>
      <c r="H313" s="8" cm="1">
        <f t="array" ref="H313">IF(A313="","",IF(COUNTIF(TOther[Frequency],$H$1)=0,0,SUMPRODUCT(--(IFERROR(MOD(A313-TOther[Start Date],7),1)=0),--(TOther[Frequency]=$H$1),--(TOther[Start Date]&lt;=A313),--(TOther[End Date Calc]&gt;=A313),TOther[Amount])))</f>
        <v>0</v>
      </c>
      <c r="I313" s="8" cm="1">
        <f t="array" ref="I313">IF(A313="","",IF(COUNTIF(TOther[Frequency],$I$1)=0,0,SUMPRODUCT(--(IFERROR(MOD(A313-TOther[Start Date],14),1)=0),--(TOther[Frequency]=$I$1),--(TOther[Start Date]&lt;=A313),--(TOther[End Date Calc]&gt;=A313),TOther[Amount])))</f>
        <v>0</v>
      </c>
      <c r="J313" s="8">
        <f>IF(A313="","",IF(COUNTIF(TOther[Frequency],$J$1)=0,0,IF(OR(DAY(A313)=1,DAY(A313)=15),SUMIFS(TOther[Amount],TOther[Frequency],$J$1,TOther[Start Date],"&lt;="&amp;$A313,TOther[End Date Calc],"&gt;="&amp;A313),0)))</f>
        <v>0</v>
      </c>
      <c r="K313" s="8">
        <f>IF(A313="","",IF(COUNTIF(TOther[Frequency],$K$1)=0,0,IF(A313=(A313-DAY(A313)+1+2*7-WEEKDAY(A313-DAY(A313)+8-4,1)),SUMIFS(TOther[Amount],TOther[Frequency],$K$1,TOther[Start Date],"&lt;="&amp;$A313,TOther[End Date Calc],"&gt;="&amp;A313),0)))</f>
        <v>0</v>
      </c>
      <c r="L313" s="8">
        <f>IF(A313="","",IF(COUNTIF(TOther[Frequency],$L$1)=0,0,IF(A313=(A313-DAY(A313)+1+3*7-WEEKDAY(A313-DAY(A313)+8-4,1)),SUMIFS(TOther[Amount],TOther[Frequency],$L$1,TOther[Start Date],"&lt;="&amp;$A313,TOther[End Date Calc],"&gt;="&amp;A313),0)))</f>
        <v>0</v>
      </c>
      <c r="M313" s="8">
        <f>IF(A313="","",IF(COUNTIF(TOther[Frequency],$M$1)=0,0,IF(A313=(A313-DAY(A313)+1+4*7-WEEKDAY(A313-DAY(A313)+8-4,1)),SUMIFS(TOther[Amount],TOther[Frequency],$M$1,TOther[Start Date],"&lt;="&amp;$A313,TOther[End Date Calc],"&gt;="&amp;A313),0)))</f>
        <v>0</v>
      </c>
      <c r="N313" s="8" cm="1">
        <f t="array" ref="N313">IF(A313="","",IF(COUNTIF(TOther[Frequency],$N$1)=0,0,SUMPRODUCT(--(IFERROR(MOD(A313-TOther[Start Date],28),1)=0),--(TOther[Frequency]=$N$1),--(TOther[Start Date]&lt;=A313),--(TOther[End Date Calc]&gt;=A313),TOther[Amount])))</f>
        <v>0</v>
      </c>
      <c r="O313" s="8" cm="1">
        <f t="array" ref="O313">IF(A313="","",IF(COUNTIF(TOther[Frequency],$O$1)=0,0,SUMPRODUCT(--(IFERROR(MOD(A313-TOther[Start Date],42),1)=0),--(TOther[Frequency]=$O$1),--(TOther[Start Date]&lt;=A313),--(TOther[End Date Calc]&gt;=A313),TOther[Amount])))</f>
        <v>0</v>
      </c>
      <c r="P313" s="8" cm="1">
        <f t="array" ref="P313">IF(A313="","",IF(COUNTIF(TOther[Frequency],$P$1)=0,0,SUMPRODUCT(--(IFERROR(MOD(A313-TOther[Start Date],56),1)=0),--(TOther[Frequency]=$P$1),--(TOther[Start Date]&lt;=A313),--(TOther[End Date Calc]&gt;=A313),TOther[Amount])))</f>
        <v>0</v>
      </c>
      <c r="Q313" s="8">
        <f>IF(A313="","",IF(COUNTIF(TOther[Frequency],$Q$1)=0,0,IF(B313="N",SUMIFS(TOther[Amount],TOther[Frequency],$Q$1,TOther[Start Date],"&lt;="&amp;$A313,TOther[End Date Calc],"&gt;="&amp;A313,TOther[Start Day],DAY(A313)),SUMIFS(TOther[Amount],TOther[Frequency],$Q$1,TOther[Start Date],"&lt;="&amp;$A313,TOther[End Date Calc],"&gt;="&amp;A313,TOther[Start Day],"&gt;="&amp;DAY(A313)))))</f>
        <v>0</v>
      </c>
      <c r="R313" s="8" cm="1">
        <f t="array" ref="R313">IF(A313="","",IF(COUNTIF(TOther[Frequency],R$1)=0,0,SUMPRODUCT(--(TOther[Frequency]=R$1),--(TOther[Start Date]&lt;=A313),--(TOther[End Date Calc]&gt;=A313),IF(B313="N",--(TOther[Start Day]=DAY(A313)),--(TOther[Start Day]&gt;=DAY(A313))),--(IFERROR(MOD(TOther[Start Month]-MONTH(A313)+2,2),1)=0),TOther[Amount])))</f>
        <v>0</v>
      </c>
      <c r="S313" s="8" cm="1">
        <f t="array" ref="S313">IF(A313="","",IF(COUNTIF(TOther[Frequency],S$1)=0,0,SUMPRODUCT(--(TOther[Frequency]=S$1),--(TOther[Start Date]&lt;=A313),--(TOther[End Date Calc]&gt;=A313),IF(B313="N",--(TOther[Start Day]=DAY(A313)),--(TOther[Start Day]&gt;=DAY(A313))),--(IFERROR(MOD(TOther[Start Month]-MONTH(A313)+3,3),1)=0),TOther[Amount])))</f>
        <v>0</v>
      </c>
      <c r="T313" s="8" cm="1">
        <f t="array" ref="T313">IF($A313="","",IF(COUNTIF(TOther[Frequency],T$1)=0,0,SUMPRODUCT(--(TOther[Frequency]=T$1),--(TOther[Start Date]&lt;=$A313),--(TOther[End Date Calc]&gt;=$A313),IF($B313="N",--(TOther[Start Day]=DAY($A313)),--(TOther[Start Day]&gt;=DAY($A313))),--(IFERROR(MOD(TOther[Start Month]-MONTH($A313)+4,4),1)=0),TOther[Amount])))</f>
        <v>0</v>
      </c>
      <c r="U313" s="8" cm="1">
        <f t="array" ref="U313">IF(A313="","",IF(COUNTIF(TOther[Frequency],$U$1)=0,0,SUMPRODUCT(--(TOther[Frequency]=$U$1),--(TOther[Start Date]&lt;=A313),--(TOther[End Date Calc]&gt;=A313),IF(B313="N",--(TOther[Start Day]=DAY(A313)),--(TOther[Start Day]&gt;=DAY(A313))),--(IFERROR(MOD(TOther[Start Month]-MONTH(A313)+6,6),1)=0),TOther[Amount])))</f>
        <v>0</v>
      </c>
      <c r="V313" s="8" cm="1">
        <f t="array" ref="V313">IF(A313="","",IF(COUNTIF(TOther[Frequency],$V$1)=0,0,SUMPRODUCT(--(TOther[Frequency]=$V$1),--(TOther[Start Date]&lt;=A313),--(TOther[End Date Calc]&gt;=A313),IF(B313="N",--(TOther[Start Day]=DAY(A313)),--(TOther[Start Day]&gt;=DAY(A313))),--(IFERROR(MOD(TOther[Start Month]-MONTH(A313)+12,12),1)=0),TOther[Amount])))</f>
        <v>0</v>
      </c>
      <c r="W313" s="8">
        <f>IF(A313="","",SUMIFS(TOther[Amount],TOther[Start Date],A313,TOther[Frequency],$W$1))</f>
        <v>0</v>
      </c>
      <c r="X313" s="9">
        <f t="shared" si="20"/>
        <v>0</v>
      </c>
      <c r="Y313" s="9">
        <f t="shared" si="24"/>
        <v>0</v>
      </c>
      <c r="Z313" s="8" cm="1">
        <f t="array" ref="Z313">IF(A313="","",IF(COUNTIF('2) Income'!$D$13:$D$32,"Weekly")=0,0,SUMPRODUCT(--(IFERROR(MOD(A313-'2) Income'!$F$13:$F$32,7),1)=0),--('2) Income'!$D$13:$D$32="Weekly"),--('2) Income'!$F$13:$F$32&lt;=A313),'2) Income'!$E$13:$E$32)))</f>
        <v>0</v>
      </c>
      <c r="AA313" s="8" cm="1">
        <f t="array" ref="AA313">IF(A313="","",IF(COUNTIF('2) Income'!$D$13:$D$32,"Every Other Week")=0,0,SUMPRODUCT(--(IFERROR(MOD(A313-'2) Income'!$F$13:$F$32,14),1)=0),--('2) Income'!$D$13:$D$32="Every Other Week"),--('2) Income'!$F$13:$F$32&lt;=A313),'2) Income'!$E$13:$E$32)))</f>
        <v>0</v>
      </c>
      <c r="AB313" s="8">
        <f>IF(A313="","",IF(COUNTIF('2) Income'!$D$13:$D$32,"1st and 15th")=0,0,IF(OR(DAY(A313)=1,DAY(A313)=15),SUMIFS('2) Income'!$E$13:$E$32,'2) Income'!$D$13:$D$32,"1st and 15th",'2) Income'!$F$13:$F$32,"&lt;="&amp;$A313),0)))</f>
        <v>0</v>
      </c>
      <c r="AC313" s="8">
        <f>IF(A313="","",IF(COUNTIF('2) Income'!$D$13:$D$32,"2nd Wednesday")=0,0,IF(A313=(A313-DAY(A313)+1+2*7-WEEKDAY(A313-DAY(A313)+8-4,1)),SUMIFS('2) Income'!$E$13:$E$32,'2) Income'!$D$13:$D$32,"2nd Wednesday",'2) Income'!$F$13:$F$32,"&lt;="&amp;$A313),0)))</f>
        <v>0</v>
      </c>
      <c r="AD313" s="8">
        <f>IF(A313="","",IF(COUNTIF('2) Income'!$D$13:$D$32,"3rd Wednesday")=0,0,IF(A313=(A313-DAY(A313)+1+3*7-WEEKDAY(A313-DAY(A313)+8-4,1)),SUMIFS('2) Income'!$E$13:$E$32,'2) Income'!$D$13:$D$32,"3rd Wednesday",'2) Income'!$F$13:$F$32,"&lt;="&amp;$A313),0)))</f>
        <v>0</v>
      </c>
      <c r="AE313" s="8">
        <f>IF(A313="","",IF(COUNTIF('2) Income'!$D$13:$D$32,"4th Wednesday")=0,0,IF(A313=(A313-DAY(A313)+1+4*7-WEEKDAY(A313-DAY(A313)+8-4,1)),SUMIFS('2) Income'!$E$13:$E$32,'2) Income'!$D$13:$D$32,"4th Wednesday",'2) Income'!$F$13:$F$32,"&lt;="&amp;$A313),0)))</f>
        <v>0</v>
      </c>
      <c r="AF313" s="8" cm="1">
        <f t="array" ref="AF313">IF(A313="","",IF(COUNTIF('2) Income'!$D$13:$D$32,"Every 4 Weeks")=0,0,SUMPRODUCT(--(IFERROR(MOD(A313-'2) Income'!$F$13:$F$32,28),1)=0),--('2) Income'!$D$13:$D$32="Every 4 Weeks"),--('2) Income'!$F$13:$F$32&lt;=A313),'2) Income'!$E$13:$E$32)))</f>
        <v>0</v>
      </c>
      <c r="AG313" s="8">
        <f>IF(A313="","",IF(COUNTIF('2) Income'!$D$13:$D$32,"Monthly")=0,0,IF(B313="N",SUMIFS('2) Income'!$E$13:$E$32,'2) Income'!$D$13:$D$32,"monthly",'2) Income'!$F$13:$F$32,"&lt;="&amp;$A313,'2) Income'!$I$13:$I$32,DAY(A313)),SUMIFS('2) Income'!$E$13:$E$32,'2) Income'!$D$13:$D$32,"monthly",'2) Income'!$F$13:$F$32,"&lt;="&amp;$A313,'2) Income'!$I$13:$I$32,"&gt;="&amp;DAY(A313)))))</f>
        <v>0</v>
      </c>
      <c r="AH313" s="8" cm="1">
        <f t="array" ref="AH313">IF(A313="","",IF(COUNTIF('2) Income'!$D$13:$D$32,"Yearly")=0,0,SUMPRODUCT(--('2) Income'!$D$13:$D$32="Yearly"),--('2) Income'!$F$13:$F$32&lt;=A313),IF(B313="N",--('2) Income'!$I$13:$I$32=DAY(A313)),--('2) Income'!$I$13:$I$32&gt;=DAY(A313))),--(IFERROR(MOD('2) Income'!$H$13:$H$32-MONTH(A313)+12,12),1)=0),'2) Income'!$E$13:$E$32)))</f>
        <v>0</v>
      </c>
      <c r="AI313" s="8">
        <f>IF(A313="","",IF(COUNTIF('2) Income'!$D$13:$D$32,"one-time")=0,0,SUMIFS('2) Income'!$E$13:$E$32,'2) Income'!$D$13:$D$32,"one-time",'2) Income'!$F$13:$F$32,"="&amp;$A313)))</f>
        <v>0</v>
      </c>
      <c r="AJ313" s="9">
        <f t="shared" si="21"/>
        <v>0</v>
      </c>
    </row>
    <row r="314" spans="1:36">
      <c r="A314" s="7">
        <f>IF(A313="","",IF(A313+1&lt;='1) Period'!$E$21,A313+1,""))</f>
        <v>45786</v>
      </c>
      <c r="B314" s="7" t="str">
        <f t="shared" si="22"/>
        <v>N</v>
      </c>
      <c r="C314" t="str">
        <f t="shared" si="23"/>
        <v>F</v>
      </c>
      <c r="D314" s="8">
        <f>IF(A314="","",IF(TEXT(A314,"dddd")='4) Happy Money'!$E$23,WAllowance,0))</f>
        <v>0</v>
      </c>
      <c r="E314" s="8">
        <f>IF(A314="","",IF(B314="N",SUMIF(TMonthly[Day of the Month],DAY(A314),TMonthly[Amount]),SUMIF(TMonthly[Day of the Month],"&gt;="&amp;DAY(A314),TMonthly[Amount])))</f>
        <v>0</v>
      </c>
      <c r="F314" s="8" cm="1">
        <f t="array" ref="F314">IF(A314="","",SUMPRODUCT(--(TYearly[Due Date]&lt;=A314),IF(B314="N",--(TYearly[Day]=DAY(A314)),--(TYearly[Day]&gt;=DAY(A314))),--(IFERROR(MOD(TYearly[Month]-MONTH(A314)+12,12),1)=0),TYearly[Amount]))</f>
        <v>0</v>
      </c>
      <c r="G314" s="8">
        <f>IF(A314="","",SUMIF(TOneTime[Due Date],A314,TOneTime[Amount]))</f>
        <v>0</v>
      </c>
      <c r="H314" s="8" cm="1">
        <f t="array" ref="H314">IF(A314="","",IF(COUNTIF(TOther[Frequency],$H$1)=0,0,SUMPRODUCT(--(IFERROR(MOD(A314-TOther[Start Date],7),1)=0),--(TOther[Frequency]=$H$1),--(TOther[Start Date]&lt;=A314),--(TOther[End Date Calc]&gt;=A314),TOther[Amount])))</f>
        <v>0</v>
      </c>
      <c r="I314" s="8" cm="1">
        <f t="array" ref="I314">IF(A314="","",IF(COUNTIF(TOther[Frequency],$I$1)=0,0,SUMPRODUCT(--(IFERROR(MOD(A314-TOther[Start Date],14),1)=0),--(TOther[Frequency]=$I$1),--(TOther[Start Date]&lt;=A314),--(TOther[End Date Calc]&gt;=A314),TOther[Amount])))</f>
        <v>0</v>
      </c>
      <c r="J314" s="8">
        <f>IF(A314="","",IF(COUNTIF(TOther[Frequency],$J$1)=0,0,IF(OR(DAY(A314)=1,DAY(A314)=15),SUMIFS(TOther[Amount],TOther[Frequency],$J$1,TOther[Start Date],"&lt;="&amp;$A314,TOther[End Date Calc],"&gt;="&amp;A314),0)))</f>
        <v>0</v>
      </c>
      <c r="K314" s="8">
        <f>IF(A314="","",IF(COUNTIF(TOther[Frequency],$K$1)=0,0,IF(A314=(A314-DAY(A314)+1+2*7-WEEKDAY(A314-DAY(A314)+8-4,1)),SUMIFS(TOther[Amount],TOther[Frequency],$K$1,TOther[Start Date],"&lt;="&amp;$A314,TOther[End Date Calc],"&gt;="&amp;A314),0)))</f>
        <v>0</v>
      </c>
      <c r="L314" s="8">
        <f>IF(A314="","",IF(COUNTIF(TOther[Frequency],$L$1)=0,0,IF(A314=(A314-DAY(A314)+1+3*7-WEEKDAY(A314-DAY(A314)+8-4,1)),SUMIFS(TOther[Amount],TOther[Frequency],$L$1,TOther[Start Date],"&lt;="&amp;$A314,TOther[End Date Calc],"&gt;="&amp;A314),0)))</f>
        <v>0</v>
      </c>
      <c r="M314" s="8">
        <f>IF(A314="","",IF(COUNTIF(TOther[Frequency],$M$1)=0,0,IF(A314=(A314-DAY(A314)+1+4*7-WEEKDAY(A314-DAY(A314)+8-4,1)),SUMIFS(TOther[Amount],TOther[Frequency],$M$1,TOther[Start Date],"&lt;="&amp;$A314,TOther[End Date Calc],"&gt;="&amp;A314),0)))</f>
        <v>0</v>
      </c>
      <c r="N314" s="8" cm="1">
        <f t="array" ref="N314">IF(A314="","",IF(COUNTIF(TOther[Frequency],$N$1)=0,0,SUMPRODUCT(--(IFERROR(MOD(A314-TOther[Start Date],28),1)=0),--(TOther[Frequency]=$N$1),--(TOther[Start Date]&lt;=A314),--(TOther[End Date Calc]&gt;=A314),TOther[Amount])))</f>
        <v>0</v>
      </c>
      <c r="O314" s="8" cm="1">
        <f t="array" ref="O314">IF(A314="","",IF(COUNTIF(TOther[Frequency],$O$1)=0,0,SUMPRODUCT(--(IFERROR(MOD(A314-TOther[Start Date],42),1)=0),--(TOther[Frequency]=$O$1),--(TOther[Start Date]&lt;=A314),--(TOther[End Date Calc]&gt;=A314),TOther[Amount])))</f>
        <v>0</v>
      </c>
      <c r="P314" s="8" cm="1">
        <f t="array" ref="P314">IF(A314="","",IF(COUNTIF(TOther[Frequency],$P$1)=0,0,SUMPRODUCT(--(IFERROR(MOD(A314-TOther[Start Date],56),1)=0),--(TOther[Frequency]=$P$1),--(TOther[Start Date]&lt;=A314),--(TOther[End Date Calc]&gt;=A314),TOther[Amount])))</f>
        <v>0</v>
      </c>
      <c r="Q314" s="8">
        <f>IF(A314="","",IF(COUNTIF(TOther[Frequency],$Q$1)=0,0,IF(B314="N",SUMIFS(TOther[Amount],TOther[Frequency],$Q$1,TOther[Start Date],"&lt;="&amp;$A314,TOther[End Date Calc],"&gt;="&amp;A314,TOther[Start Day],DAY(A314)),SUMIFS(TOther[Amount],TOther[Frequency],$Q$1,TOther[Start Date],"&lt;="&amp;$A314,TOther[End Date Calc],"&gt;="&amp;A314,TOther[Start Day],"&gt;="&amp;DAY(A314)))))</f>
        <v>0</v>
      </c>
      <c r="R314" s="8" cm="1">
        <f t="array" ref="R314">IF(A314="","",IF(COUNTIF(TOther[Frequency],R$1)=0,0,SUMPRODUCT(--(TOther[Frequency]=R$1),--(TOther[Start Date]&lt;=A314),--(TOther[End Date Calc]&gt;=A314),IF(B314="N",--(TOther[Start Day]=DAY(A314)),--(TOther[Start Day]&gt;=DAY(A314))),--(IFERROR(MOD(TOther[Start Month]-MONTH(A314)+2,2),1)=0),TOther[Amount])))</f>
        <v>0</v>
      </c>
      <c r="S314" s="8" cm="1">
        <f t="array" ref="S314">IF(A314="","",IF(COUNTIF(TOther[Frequency],S$1)=0,0,SUMPRODUCT(--(TOther[Frequency]=S$1),--(TOther[Start Date]&lt;=A314),--(TOther[End Date Calc]&gt;=A314),IF(B314="N",--(TOther[Start Day]=DAY(A314)),--(TOther[Start Day]&gt;=DAY(A314))),--(IFERROR(MOD(TOther[Start Month]-MONTH(A314)+3,3),1)=0),TOther[Amount])))</f>
        <v>0</v>
      </c>
      <c r="T314" s="8" cm="1">
        <f t="array" ref="T314">IF($A314="","",IF(COUNTIF(TOther[Frequency],T$1)=0,0,SUMPRODUCT(--(TOther[Frequency]=T$1),--(TOther[Start Date]&lt;=$A314),--(TOther[End Date Calc]&gt;=$A314),IF($B314="N",--(TOther[Start Day]=DAY($A314)),--(TOther[Start Day]&gt;=DAY($A314))),--(IFERROR(MOD(TOther[Start Month]-MONTH($A314)+4,4),1)=0),TOther[Amount])))</f>
        <v>0</v>
      </c>
      <c r="U314" s="8" cm="1">
        <f t="array" ref="U314">IF(A314="","",IF(COUNTIF(TOther[Frequency],$U$1)=0,0,SUMPRODUCT(--(TOther[Frequency]=$U$1),--(TOther[Start Date]&lt;=A314),--(TOther[End Date Calc]&gt;=A314),IF(B314="N",--(TOther[Start Day]=DAY(A314)),--(TOther[Start Day]&gt;=DAY(A314))),--(IFERROR(MOD(TOther[Start Month]-MONTH(A314)+6,6),1)=0),TOther[Amount])))</f>
        <v>0</v>
      </c>
      <c r="V314" s="8" cm="1">
        <f t="array" ref="V314">IF(A314="","",IF(COUNTIF(TOther[Frequency],$V$1)=0,0,SUMPRODUCT(--(TOther[Frequency]=$V$1),--(TOther[Start Date]&lt;=A314),--(TOther[End Date Calc]&gt;=A314),IF(B314="N",--(TOther[Start Day]=DAY(A314)),--(TOther[Start Day]&gt;=DAY(A314))),--(IFERROR(MOD(TOther[Start Month]-MONTH(A314)+12,12),1)=0),TOther[Amount])))</f>
        <v>0</v>
      </c>
      <c r="W314" s="8">
        <f>IF(A314="","",SUMIFS(TOther[Amount],TOther[Start Date],A314,TOther[Frequency],$W$1))</f>
        <v>0</v>
      </c>
      <c r="X314" s="9">
        <f t="shared" si="20"/>
        <v>0</v>
      </c>
      <c r="Y314" s="9">
        <f t="shared" si="24"/>
        <v>0</v>
      </c>
      <c r="Z314" s="8" cm="1">
        <f t="array" ref="Z314">IF(A314="","",IF(COUNTIF('2) Income'!$D$13:$D$32,"Weekly")=0,0,SUMPRODUCT(--(IFERROR(MOD(A314-'2) Income'!$F$13:$F$32,7),1)=0),--('2) Income'!$D$13:$D$32="Weekly"),--('2) Income'!$F$13:$F$32&lt;=A314),'2) Income'!$E$13:$E$32)))</f>
        <v>0</v>
      </c>
      <c r="AA314" s="8" cm="1">
        <f t="array" ref="AA314">IF(A314="","",IF(COUNTIF('2) Income'!$D$13:$D$32,"Every Other Week")=0,0,SUMPRODUCT(--(IFERROR(MOD(A314-'2) Income'!$F$13:$F$32,14),1)=0),--('2) Income'!$D$13:$D$32="Every Other Week"),--('2) Income'!$F$13:$F$32&lt;=A314),'2) Income'!$E$13:$E$32)))</f>
        <v>2300</v>
      </c>
      <c r="AB314" s="8">
        <f>IF(A314="","",IF(COUNTIF('2) Income'!$D$13:$D$32,"1st and 15th")=0,0,IF(OR(DAY(A314)=1,DAY(A314)=15),SUMIFS('2) Income'!$E$13:$E$32,'2) Income'!$D$13:$D$32,"1st and 15th",'2) Income'!$F$13:$F$32,"&lt;="&amp;$A314),0)))</f>
        <v>0</v>
      </c>
      <c r="AC314" s="8">
        <f>IF(A314="","",IF(COUNTIF('2) Income'!$D$13:$D$32,"2nd Wednesday")=0,0,IF(A314=(A314-DAY(A314)+1+2*7-WEEKDAY(A314-DAY(A314)+8-4,1)),SUMIFS('2) Income'!$E$13:$E$32,'2) Income'!$D$13:$D$32,"2nd Wednesday",'2) Income'!$F$13:$F$32,"&lt;="&amp;$A314),0)))</f>
        <v>0</v>
      </c>
      <c r="AD314" s="8">
        <f>IF(A314="","",IF(COUNTIF('2) Income'!$D$13:$D$32,"3rd Wednesday")=0,0,IF(A314=(A314-DAY(A314)+1+3*7-WEEKDAY(A314-DAY(A314)+8-4,1)),SUMIFS('2) Income'!$E$13:$E$32,'2) Income'!$D$13:$D$32,"3rd Wednesday",'2) Income'!$F$13:$F$32,"&lt;="&amp;$A314),0)))</f>
        <v>0</v>
      </c>
      <c r="AE314" s="8">
        <f>IF(A314="","",IF(COUNTIF('2) Income'!$D$13:$D$32,"4th Wednesday")=0,0,IF(A314=(A314-DAY(A314)+1+4*7-WEEKDAY(A314-DAY(A314)+8-4,1)),SUMIFS('2) Income'!$E$13:$E$32,'2) Income'!$D$13:$D$32,"4th Wednesday",'2) Income'!$F$13:$F$32,"&lt;="&amp;$A314),0)))</f>
        <v>0</v>
      </c>
      <c r="AF314" s="8" cm="1">
        <f t="array" ref="AF314">IF(A314="","",IF(COUNTIF('2) Income'!$D$13:$D$32,"Every 4 Weeks")=0,0,SUMPRODUCT(--(IFERROR(MOD(A314-'2) Income'!$F$13:$F$32,28),1)=0),--('2) Income'!$D$13:$D$32="Every 4 Weeks"),--('2) Income'!$F$13:$F$32&lt;=A314),'2) Income'!$E$13:$E$32)))</f>
        <v>0</v>
      </c>
      <c r="AG314" s="8">
        <f>IF(A314="","",IF(COUNTIF('2) Income'!$D$13:$D$32,"Monthly")=0,0,IF(B314="N",SUMIFS('2) Income'!$E$13:$E$32,'2) Income'!$D$13:$D$32,"monthly",'2) Income'!$F$13:$F$32,"&lt;="&amp;$A314,'2) Income'!$I$13:$I$32,DAY(A314)),SUMIFS('2) Income'!$E$13:$E$32,'2) Income'!$D$13:$D$32,"monthly",'2) Income'!$F$13:$F$32,"&lt;="&amp;$A314,'2) Income'!$I$13:$I$32,"&gt;="&amp;DAY(A314)))))</f>
        <v>0</v>
      </c>
      <c r="AH314" s="8" cm="1">
        <f t="array" ref="AH314">IF(A314="","",IF(COUNTIF('2) Income'!$D$13:$D$32,"Yearly")=0,0,SUMPRODUCT(--('2) Income'!$D$13:$D$32="Yearly"),--('2) Income'!$F$13:$F$32&lt;=A314),IF(B314="N",--('2) Income'!$I$13:$I$32=DAY(A314)),--('2) Income'!$I$13:$I$32&gt;=DAY(A314))),--(IFERROR(MOD('2) Income'!$H$13:$H$32-MONTH(A314)+12,12),1)=0),'2) Income'!$E$13:$E$32)))</f>
        <v>0</v>
      </c>
      <c r="AI314" s="8">
        <f>IF(A314="","",IF(COUNTIF('2) Income'!$D$13:$D$32,"one-time")=0,0,SUMIFS('2) Income'!$E$13:$E$32,'2) Income'!$D$13:$D$32,"one-time",'2) Income'!$F$13:$F$32,"="&amp;$A314)))</f>
        <v>0</v>
      </c>
      <c r="AJ314" s="9">
        <f t="shared" si="21"/>
        <v>2300</v>
      </c>
    </row>
    <row r="315" spans="1:36">
      <c r="A315" s="7">
        <f>IF(A314="","",IF(A314+1&lt;='1) Period'!$E$21,A314+1,""))</f>
        <v>45787</v>
      </c>
      <c r="B315" s="7" t="str">
        <f t="shared" si="22"/>
        <v>N</v>
      </c>
      <c r="C315" t="str">
        <f t="shared" si="23"/>
        <v>Y</v>
      </c>
      <c r="D315" s="8">
        <f>IF(A315="","",IF(TEXT(A315,"dddd")='4) Happy Money'!$E$23,WAllowance,0))</f>
        <v>0</v>
      </c>
      <c r="E315" s="8">
        <f>IF(A315="","",IF(B315="N",SUMIF(TMonthly[Day of the Month],DAY(A315),TMonthly[Amount]),SUMIF(TMonthly[Day of the Month],"&gt;="&amp;DAY(A315),TMonthly[Amount])))</f>
        <v>500</v>
      </c>
      <c r="F315" s="8" cm="1">
        <f t="array" ref="F315">IF(A315="","",SUMPRODUCT(--(TYearly[Due Date]&lt;=A315),IF(B315="N",--(TYearly[Day]=DAY(A315)),--(TYearly[Day]&gt;=DAY(A315))),--(IFERROR(MOD(TYearly[Month]-MONTH(A315)+12,12),1)=0),TYearly[Amount]))</f>
        <v>0</v>
      </c>
      <c r="G315" s="8">
        <f>IF(A315="","",SUMIF(TOneTime[Due Date],A315,TOneTime[Amount]))</f>
        <v>0</v>
      </c>
      <c r="H315" s="8" cm="1">
        <f t="array" ref="H315">IF(A315="","",IF(COUNTIF(TOther[Frequency],$H$1)=0,0,SUMPRODUCT(--(IFERROR(MOD(A315-TOther[Start Date],7),1)=0),--(TOther[Frequency]=$H$1),--(TOther[Start Date]&lt;=A315),--(TOther[End Date Calc]&gt;=A315),TOther[Amount])))</f>
        <v>0</v>
      </c>
      <c r="I315" s="8" cm="1">
        <f t="array" ref="I315">IF(A315="","",IF(COUNTIF(TOther[Frequency],$I$1)=0,0,SUMPRODUCT(--(IFERROR(MOD(A315-TOther[Start Date],14),1)=0),--(TOther[Frequency]=$I$1),--(TOther[Start Date]&lt;=A315),--(TOther[End Date Calc]&gt;=A315),TOther[Amount])))</f>
        <v>0</v>
      </c>
      <c r="J315" s="8">
        <f>IF(A315="","",IF(COUNTIF(TOther[Frequency],$J$1)=0,0,IF(OR(DAY(A315)=1,DAY(A315)=15),SUMIFS(TOther[Amount],TOther[Frequency],$J$1,TOther[Start Date],"&lt;="&amp;$A315,TOther[End Date Calc],"&gt;="&amp;A315),0)))</f>
        <v>0</v>
      </c>
      <c r="K315" s="8">
        <f>IF(A315="","",IF(COUNTIF(TOther[Frequency],$K$1)=0,0,IF(A315=(A315-DAY(A315)+1+2*7-WEEKDAY(A315-DAY(A315)+8-4,1)),SUMIFS(TOther[Amount],TOther[Frequency],$K$1,TOther[Start Date],"&lt;="&amp;$A315,TOther[End Date Calc],"&gt;="&amp;A315),0)))</f>
        <v>0</v>
      </c>
      <c r="L315" s="8">
        <f>IF(A315="","",IF(COUNTIF(TOther[Frequency],$L$1)=0,0,IF(A315=(A315-DAY(A315)+1+3*7-WEEKDAY(A315-DAY(A315)+8-4,1)),SUMIFS(TOther[Amount],TOther[Frequency],$L$1,TOther[Start Date],"&lt;="&amp;$A315,TOther[End Date Calc],"&gt;="&amp;A315),0)))</f>
        <v>0</v>
      </c>
      <c r="M315" s="8">
        <f>IF(A315="","",IF(COUNTIF(TOther[Frequency],$M$1)=0,0,IF(A315=(A315-DAY(A315)+1+4*7-WEEKDAY(A315-DAY(A315)+8-4,1)),SUMIFS(TOther[Amount],TOther[Frequency],$M$1,TOther[Start Date],"&lt;="&amp;$A315,TOther[End Date Calc],"&gt;="&amp;A315),0)))</f>
        <v>0</v>
      </c>
      <c r="N315" s="8" cm="1">
        <f t="array" ref="N315">IF(A315="","",IF(COUNTIF(TOther[Frequency],$N$1)=0,0,SUMPRODUCT(--(IFERROR(MOD(A315-TOther[Start Date],28),1)=0),--(TOther[Frequency]=$N$1),--(TOther[Start Date]&lt;=A315),--(TOther[End Date Calc]&gt;=A315),TOther[Amount])))</f>
        <v>0</v>
      </c>
      <c r="O315" s="8" cm="1">
        <f t="array" ref="O315">IF(A315="","",IF(COUNTIF(TOther[Frequency],$O$1)=0,0,SUMPRODUCT(--(IFERROR(MOD(A315-TOther[Start Date],42),1)=0),--(TOther[Frequency]=$O$1),--(TOther[Start Date]&lt;=A315),--(TOther[End Date Calc]&gt;=A315),TOther[Amount])))</f>
        <v>0</v>
      </c>
      <c r="P315" s="8" cm="1">
        <f t="array" ref="P315">IF(A315="","",IF(COUNTIF(TOther[Frequency],$P$1)=0,0,SUMPRODUCT(--(IFERROR(MOD(A315-TOther[Start Date],56),1)=0),--(TOther[Frequency]=$P$1),--(TOther[Start Date]&lt;=A315),--(TOther[End Date Calc]&gt;=A315),TOther[Amount])))</f>
        <v>0</v>
      </c>
      <c r="Q315" s="8">
        <f>IF(A315="","",IF(COUNTIF(TOther[Frequency],$Q$1)=0,0,IF(B315="N",SUMIFS(TOther[Amount],TOther[Frequency],$Q$1,TOther[Start Date],"&lt;="&amp;$A315,TOther[End Date Calc],"&gt;="&amp;A315,TOther[Start Day],DAY(A315)),SUMIFS(TOther[Amount],TOther[Frequency],$Q$1,TOther[Start Date],"&lt;="&amp;$A315,TOther[End Date Calc],"&gt;="&amp;A315,TOther[Start Day],"&gt;="&amp;DAY(A315)))))</f>
        <v>0</v>
      </c>
      <c r="R315" s="8" cm="1">
        <f t="array" ref="R315">IF(A315="","",IF(COUNTIF(TOther[Frequency],R$1)=0,0,SUMPRODUCT(--(TOther[Frequency]=R$1),--(TOther[Start Date]&lt;=A315),--(TOther[End Date Calc]&gt;=A315),IF(B315="N",--(TOther[Start Day]=DAY(A315)),--(TOther[Start Day]&gt;=DAY(A315))),--(IFERROR(MOD(TOther[Start Month]-MONTH(A315)+2,2),1)=0),TOther[Amount])))</f>
        <v>0</v>
      </c>
      <c r="S315" s="8" cm="1">
        <f t="array" ref="S315">IF(A315="","",IF(COUNTIF(TOther[Frequency],S$1)=0,0,SUMPRODUCT(--(TOther[Frequency]=S$1),--(TOther[Start Date]&lt;=A315),--(TOther[End Date Calc]&gt;=A315),IF(B315="N",--(TOther[Start Day]=DAY(A315)),--(TOther[Start Day]&gt;=DAY(A315))),--(IFERROR(MOD(TOther[Start Month]-MONTH(A315)+3,3),1)=0),TOther[Amount])))</f>
        <v>0</v>
      </c>
      <c r="T315" s="8" cm="1">
        <f t="array" ref="T315">IF($A315="","",IF(COUNTIF(TOther[Frequency],T$1)=0,0,SUMPRODUCT(--(TOther[Frequency]=T$1),--(TOther[Start Date]&lt;=$A315),--(TOther[End Date Calc]&gt;=$A315),IF($B315="N",--(TOther[Start Day]=DAY($A315)),--(TOther[Start Day]&gt;=DAY($A315))),--(IFERROR(MOD(TOther[Start Month]-MONTH($A315)+4,4),1)=0),TOther[Amount])))</f>
        <v>0</v>
      </c>
      <c r="U315" s="8" cm="1">
        <f t="array" ref="U315">IF(A315="","",IF(COUNTIF(TOther[Frequency],$U$1)=0,0,SUMPRODUCT(--(TOther[Frequency]=$U$1),--(TOther[Start Date]&lt;=A315),--(TOther[End Date Calc]&gt;=A315),IF(B315="N",--(TOther[Start Day]=DAY(A315)),--(TOther[Start Day]&gt;=DAY(A315))),--(IFERROR(MOD(TOther[Start Month]-MONTH(A315)+6,6),1)=0),TOther[Amount])))</f>
        <v>0</v>
      </c>
      <c r="V315" s="8" cm="1">
        <f t="array" ref="V315">IF(A315="","",IF(COUNTIF(TOther[Frequency],$V$1)=0,0,SUMPRODUCT(--(TOther[Frequency]=$V$1),--(TOther[Start Date]&lt;=A315),--(TOther[End Date Calc]&gt;=A315),IF(B315="N",--(TOther[Start Day]=DAY(A315)),--(TOther[Start Day]&gt;=DAY(A315))),--(IFERROR(MOD(TOther[Start Month]-MONTH(A315)+12,12),1)=0),TOther[Amount])))</f>
        <v>0</v>
      </c>
      <c r="W315" s="8">
        <f>IF(A315="","",SUMIFS(TOther[Amount],TOther[Start Date],A315,TOther[Frequency],$W$1))</f>
        <v>0</v>
      </c>
      <c r="X315" s="9">
        <f t="shared" si="20"/>
        <v>500</v>
      </c>
      <c r="Y315" s="9">
        <f t="shared" si="24"/>
        <v>0</v>
      </c>
      <c r="Z315" s="8" cm="1">
        <f t="array" ref="Z315">IF(A315="","",IF(COUNTIF('2) Income'!$D$13:$D$32,"Weekly")=0,0,SUMPRODUCT(--(IFERROR(MOD(A315-'2) Income'!$F$13:$F$32,7),1)=0),--('2) Income'!$D$13:$D$32="Weekly"),--('2) Income'!$F$13:$F$32&lt;=A315),'2) Income'!$E$13:$E$32)))</f>
        <v>0</v>
      </c>
      <c r="AA315" s="8" cm="1">
        <f t="array" ref="AA315">IF(A315="","",IF(COUNTIF('2) Income'!$D$13:$D$32,"Every Other Week")=0,0,SUMPRODUCT(--(IFERROR(MOD(A315-'2) Income'!$F$13:$F$32,14),1)=0),--('2) Income'!$D$13:$D$32="Every Other Week"),--('2) Income'!$F$13:$F$32&lt;=A315),'2) Income'!$E$13:$E$32)))</f>
        <v>0</v>
      </c>
      <c r="AB315" s="8">
        <f>IF(A315="","",IF(COUNTIF('2) Income'!$D$13:$D$32,"1st and 15th")=0,0,IF(OR(DAY(A315)=1,DAY(A315)=15),SUMIFS('2) Income'!$E$13:$E$32,'2) Income'!$D$13:$D$32,"1st and 15th",'2) Income'!$F$13:$F$32,"&lt;="&amp;$A315),0)))</f>
        <v>0</v>
      </c>
      <c r="AC315" s="8">
        <f>IF(A315="","",IF(COUNTIF('2) Income'!$D$13:$D$32,"2nd Wednesday")=0,0,IF(A315=(A315-DAY(A315)+1+2*7-WEEKDAY(A315-DAY(A315)+8-4,1)),SUMIFS('2) Income'!$E$13:$E$32,'2) Income'!$D$13:$D$32,"2nd Wednesday",'2) Income'!$F$13:$F$32,"&lt;="&amp;$A315),0)))</f>
        <v>0</v>
      </c>
      <c r="AD315" s="8">
        <f>IF(A315="","",IF(COUNTIF('2) Income'!$D$13:$D$32,"3rd Wednesday")=0,0,IF(A315=(A315-DAY(A315)+1+3*7-WEEKDAY(A315-DAY(A315)+8-4,1)),SUMIFS('2) Income'!$E$13:$E$32,'2) Income'!$D$13:$D$32,"3rd Wednesday",'2) Income'!$F$13:$F$32,"&lt;="&amp;$A315),0)))</f>
        <v>0</v>
      </c>
      <c r="AE315" s="8">
        <f>IF(A315="","",IF(COUNTIF('2) Income'!$D$13:$D$32,"4th Wednesday")=0,0,IF(A315=(A315-DAY(A315)+1+4*7-WEEKDAY(A315-DAY(A315)+8-4,1)),SUMIFS('2) Income'!$E$13:$E$32,'2) Income'!$D$13:$D$32,"4th Wednesday",'2) Income'!$F$13:$F$32,"&lt;="&amp;$A315),0)))</f>
        <v>0</v>
      </c>
      <c r="AF315" s="8" cm="1">
        <f t="array" ref="AF315">IF(A315="","",IF(COUNTIF('2) Income'!$D$13:$D$32,"Every 4 Weeks")=0,0,SUMPRODUCT(--(IFERROR(MOD(A315-'2) Income'!$F$13:$F$32,28),1)=0),--('2) Income'!$D$13:$D$32="Every 4 Weeks"),--('2) Income'!$F$13:$F$32&lt;=A315),'2) Income'!$E$13:$E$32)))</f>
        <v>0</v>
      </c>
      <c r="AG315" s="8">
        <f>IF(A315="","",IF(COUNTIF('2) Income'!$D$13:$D$32,"Monthly")=0,0,IF(B315="N",SUMIFS('2) Income'!$E$13:$E$32,'2) Income'!$D$13:$D$32,"monthly",'2) Income'!$F$13:$F$32,"&lt;="&amp;$A315,'2) Income'!$I$13:$I$32,DAY(A315)),SUMIFS('2) Income'!$E$13:$E$32,'2) Income'!$D$13:$D$32,"monthly",'2) Income'!$F$13:$F$32,"&lt;="&amp;$A315,'2) Income'!$I$13:$I$32,"&gt;="&amp;DAY(A315)))))</f>
        <v>0</v>
      </c>
      <c r="AH315" s="8" cm="1">
        <f t="array" ref="AH315">IF(A315="","",IF(COUNTIF('2) Income'!$D$13:$D$32,"Yearly")=0,0,SUMPRODUCT(--('2) Income'!$D$13:$D$32="Yearly"),--('2) Income'!$F$13:$F$32&lt;=A315),IF(B315="N",--('2) Income'!$I$13:$I$32=DAY(A315)),--('2) Income'!$I$13:$I$32&gt;=DAY(A315))),--(IFERROR(MOD('2) Income'!$H$13:$H$32-MONTH(A315)+12,12),1)=0),'2) Income'!$E$13:$E$32)))</f>
        <v>0</v>
      </c>
      <c r="AI315" s="8">
        <f>IF(A315="","",IF(COUNTIF('2) Income'!$D$13:$D$32,"one-time")=0,0,SUMIFS('2) Income'!$E$13:$E$32,'2) Income'!$D$13:$D$32,"one-time",'2) Income'!$F$13:$F$32,"="&amp;$A315)))</f>
        <v>0</v>
      </c>
      <c r="AJ315" s="9">
        <f t="shared" si="21"/>
        <v>0</v>
      </c>
    </row>
    <row r="316" spans="1:36">
      <c r="A316" s="7">
        <f>IF(A315="","",IF(A315+1&lt;='1) Period'!$E$21,A315+1,""))</f>
        <v>45788</v>
      </c>
      <c r="B316" s="7" t="str">
        <f t="shared" si="22"/>
        <v>N</v>
      </c>
      <c r="C316" t="str">
        <f t="shared" si="23"/>
        <v>Y</v>
      </c>
      <c r="D316" s="8">
        <f>IF(A316="","",IF(TEXT(A316,"dddd")='4) Happy Money'!$E$23,WAllowance,0))</f>
        <v>0</v>
      </c>
      <c r="E316" s="8">
        <f>IF(A316="","",IF(B316="N",SUMIF(TMonthly[Day of the Month],DAY(A316),TMonthly[Amount]),SUMIF(TMonthly[Day of the Month],"&gt;="&amp;DAY(A316),TMonthly[Amount])))</f>
        <v>300</v>
      </c>
      <c r="F316" s="8" cm="1">
        <f t="array" ref="F316">IF(A316="","",SUMPRODUCT(--(TYearly[Due Date]&lt;=A316),IF(B316="N",--(TYearly[Day]=DAY(A316)),--(TYearly[Day]&gt;=DAY(A316))),--(IFERROR(MOD(TYearly[Month]-MONTH(A316)+12,12),1)=0),TYearly[Amount]))</f>
        <v>0</v>
      </c>
      <c r="G316" s="8">
        <f>IF(A316="","",SUMIF(TOneTime[Due Date],A316,TOneTime[Amount]))</f>
        <v>0</v>
      </c>
      <c r="H316" s="8" cm="1">
        <f t="array" ref="H316">IF(A316="","",IF(COUNTIF(TOther[Frequency],$H$1)=0,0,SUMPRODUCT(--(IFERROR(MOD(A316-TOther[Start Date],7),1)=0),--(TOther[Frequency]=$H$1),--(TOther[Start Date]&lt;=A316),--(TOther[End Date Calc]&gt;=A316),TOther[Amount])))</f>
        <v>0</v>
      </c>
      <c r="I316" s="8" cm="1">
        <f t="array" ref="I316">IF(A316="","",IF(COUNTIF(TOther[Frequency],$I$1)=0,0,SUMPRODUCT(--(IFERROR(MOD(A316-TOther[Start Date],14),1)=0),--(TOther[Frequency]=$I$1),--(TOther[Start Date]&lt;=A316),--(TOther[End Date Calc]&gt;=A316),TOther[Amount])))</f>
        <v>0</v>
      </c>
      <c r="J316" s="8">
        <f>IF(A316="","",IF(COUNTIF(TOther[Frequency],$J$1)=0,0,IF(OR(DAY(A316)=1,DAY(A316)=15),SUMIFS(TOther[Amount],TOther[Frequency],$J$1,TOther[Start Date],"&lt;="&amp;$A316,TOther[End Date Calc],"&gt;="&amp;A316),0)))</f>
        <v>0</v>
      </c>
      <c r="K316" s="8">
        <f>IF(A316="","",IF(COUNTIF(TOther[Frequency],$K$1)=0,0,IF(A316=(A316-DAY(A316)+1+2*7-WEEKDAY(A316-DAY(A316)+8-4,1)),SUMIFS(TOther[Amount],TOther[Frequency],$K$1,TOther[Start Date],"&lt;="&amp;$A316,TOther[End Date Calc],"&gt;="&amp;A316),0)))</f>
        <v>0</v>
      </c>
      <c r="L316" s="8">
        <f>IF(A316="","",IF(COUNTIF(TOther[Frequency],$L$1)=0,0,IF(A316=(A316-DAY(A316)+1+3*7-WEEKDAY(A316-DAY(A316)+8-4,1)),SUMIFS(TOther[Amount],TOther[Frequency],$L$1,TOther[Start Date],"&lt;="&amp;$A316,TOther[End Date Calc],"&gt;="&amp;A316),0)))</f>
        <v>0</v>
      </c>
      <c r="M316" s="8">
        <f>IF(A316="","",IF(COUNTIF(TOther[Frequency],$M$1)=0,0,IF(A316=(A316-DAY(A316)+1+4*7-WEEKDAY(A316-DAY(A316)+8-4,1)),SUMIFS(TOther[Amount],TOther[Frequency],$M$1,TOther[Start Date],"&lt;="&amp;$A316,TOther[End Date Calc],"&gt;="&amp;A316),0)))</f>
        <v>0</v>
      </c>
      <c r="N316" s="8" cm="1">
        <f t="array" ref="N316">IF(A316="","",IF(COUNTIF(TOther[Frequency],$N$1)=0,0,SUMPRODUCT(--(IFERROR(MOD(A316-TOther[Start Date],28),1)=0),--(TOther[Frequency]=$N$1),--(TOther[Start Date]&lt;=A316),--(TOther[End Date Calc]&gt;=A316),TOther[Amount])))</f>
        <v>0</v>
      </c>
      <c r="O316" s="8" cm="1">
        <f t="array" ref="O316">IF(A316="","",IF(COUNTIF(TOther[Frequency],$O$1)=0,0,SUMPRODUCT(--(IFERROR(MOD(A316-TOther[Start Date],42),1)=0),--(TOther[Frequency]=$O$1),--(TOther[Start Date]&lt;=A316),--(TOther[End Date Calc]&gt;=A316),TOther[Amount])))</f>
        <v>0</v>
      </c>
      <c r="P316" s="8" cm="1">
        <f t="array" ref="P316">IF(A316="","",IF(COUNTIF(TOther[Frequency],$P$1)=0,0,SUMPRODUCT(--(IFERROR(MOD(A316-TOther[Start Date],56),1)=0),--(TOther[Frequency]=$P$1),--(TOther[Start Date]&lt;=A316),--(TOther[End Date Calc]&gt;=A316),TOther[Amount])))</f>
        <v>0</v>
      </c>
      <c r="Q316" s="8">
        <f>IF(A316="","",IF(COUNTIF(TOther[Frequency],$Q$1)=0,0,IF(B316="N",SUMIFS(TOther[Amount],TOther[Frequency],$Q$1,TOther[Start Date],"&lt;="&amp;$A316,TOther[End Date Calc],"&gt;="&amp;A316,TOther[Start Day],DAY(A316)),SUMIFS(TOther[Amount],TOther[Frequency],$Q$1,TOther[Start Date],"&lt;="&amp;$A316,TOther[End Date Calc],"&gt;="&amp;A316,TOther[Start Day],"&gt;="&amp;DAY(A316)))))</f>
        <v>0</v>
      </c>
      <c r="R316" s="8" cm="1">
        <f t="array" ref="R316">IF(A316="","",IF(COUNTIF(TOther[Frequency],R$1)=0,0,SUMPRODUCT(--(TOther[Frequency]=R$1),--(TOther[Start Date]&lt;=A316),--(TOther[End Date Calc]&gt;=A316),IF(B316="N",--(TOther[Start Day]=DAY(A316)),--(TOther[Start Day]&gt;=DAY(A316))),--(IFERROR(MOD(TOther[Start Month]-MONTH(A316)+2,2),1)=0),TOther[Amount])))</f>
        <v>0</v>
      </c>
      <c r="S316" s="8" cm="1">
        <f t="array" ref="S316">IF(A316="","",IF(COUNTIF(TOther[Frequency],S$1)=0,0,SUMPRODUCT(--(TOther[Frequency]=S$1),--(TOther[Start Date]&lt;=A316),--(TOther[End Date Calc]&gt;=A316),IF(B316="N",--(TOther[Start Day]=DAY(A316)),--(TOther[Start Day]&gt;=DAY(A316))),--(IFERROR(MOD(TOther[Start Month]-MONTH(A316)+3,3),1)=0),TOther[Amount])))</f>
        <v>0</v>
      </c>
      <c r="T316" s="8" cm="1">
        <f t="array" ref="T316">IF($A316="","",IF(COUNTIF(TOther[Frequency],T$1)=0,0,SUMPRODUCT(--(TOther[Frequency]=T$1),--(TOther[Start Date]&lt;=$A316),--(TOther[End Date Calc]&gt;=$A316),IF($B316="N",--(TOther[Start Day]=DAY($A316)),--(TOther[Start Day]&gt;=DAY($A316))),--(IFERROR(MOD(TOther[Start Month]-MONTH($A316)+4,4),1)=0),TOther[Amount])))</f>
        <v>0</v>
      </c>
      <c r="U316" s="8" cm="1">
        <f t="array" ref="U316">IF(A316="","",IF(COUNTIF(TOther[Frequency],$U$1)=0,0,SUMPRODUCT(--(TOther[Frequency]=$U$1),--(TOther[Start Date]&lt;=A316),--(TOther[End Date Calc]&gt;=A316),IF(B316="N",--(TOther[Start Day]=DAY(A316)),--(TOther[Start Day]&gt;=DAY(A316))),--(IFERROR(MOD(TOther[Start Month]-MONTH(A316)+6,6),1)=0),TOther[Amount])))</f>
        <v>0</v>
      </c>
      <c r="V316" s="8" cm="1">
        <f t="array" ref="V316">IF(A316="","",IF(COUNTIF(TOther[Frequency],$V$1)=0,0,SUMPRODUCT(--(TOther[Frequency]=$V$1),--(TOther[Start Date]&lt;=A316),--(TOther[End Date Calc]&gt;=A316),IF(B316="N",--(TOther[Start Day]=DAY(A316)),--(TOther[Start Day]&gt;=DAY(A316))),--(IFERROR(MOD(TOther[Start Month]-MONTH(A316)+12,12),1)=0),TOther[Amount])))</f>
        <v>0</v>
      </c>
      <c r="W316" s="8">
        <f>IF(A316="","",SUMIFS(TOther[Amount],TOther[Start Date],A316,TOther[Frequency],$W$1))</f>
        <v>0</v>
      </c>
      <c r="X316" s="9">
        <f t="shared" si="20"/>
        <v>300</v>
      </c>
      <c r="Y316" s="9">
        <f t="shared" si="24"/>
        <v>0</v>
      </c>
      <c r="Z316" s="8" cm="1">
        <f t="array" ref="Z316">IF(A316="","",IF(COUNTIF('2) Income'!$D$13:$D$32,"Weekly")=0,0,SUMPRODUCT(--(IFERROR(MOD(A316-'2) Income'!$F$13:$F$32,7),1)=0),--('2) Income'!$D$13:$D$32="Weekly"),--('2) Income'!$F$13:$F$32&lt;=A316),'2) Income'!$E$13:$E$32)))</f>
        <v>0</v>
      </c>
      <c r="AA316" s="8" cm="1">
        <f t="array" ref="AA316">IF(A316="","",IF(COUNTIF('2) Income'!$D$13:$D$32,"Every Other Week")=0,0,SUMPRODUCT(--(IFERROR(MOD(A316-'2) Income'!$F$13:$F$32,14),1)=0),--('2) Income'!$D$13:$D$32="Every Other Week"),--('2) Income'!$F$13:$F$32&lt;=A316),'2) Income'!$E$13:$E$32)))</f>
        <v>0</v>
      </c>
      <c r="AB316" s="8">
        <f>IF(A316="","",IF(COUNTIF('2) Income'!$D$13:$D$32,"1st and 15th")=0,0,IF(OR(DAY(A316)=1,DAY(A316)=15),SUMIFS('2) Income'!$E$13:$E$32,'2) Income'!$D$13:$D$32,"1st and 15th",'2) Income'!$F$13:$F$32,"&lt;="&amp;$A316),0)))</f>
        <v>0</v>
      </c>
      <c r="AC316" s="8">
        <f>IF(A316="","",IF(COUNTIF('2) Income'!$D$13:$D$32,"2nd Wednesday")=0,0,IF(A316=(A316-DAY(A316)+1+2*7-WEEKDAY(A316-DAY(A316)+8-4,1)),SUMIFS('2) Income'!$E$13:$E$32,'2) Income'!$D$13:$D$32,"2nd Wednesday",'2) Income'!$F$13:$F$32,"&lt;="&amp;$A316),0)))</f>
        <v>0</v>
      </c>
      <c r="AD316" s="8">
        <f>IF(A316="","",IF(COUNTIF('2) Income'!$D$13:$D$32,"3rd Wednesday")=0,0,IF(A316=(A316-DAY(A316)+1+3*7-WEEKDAY(A316-DAY(A316)+8-4,1)),SUMIFS('2) Income'!$E$13:$E$32,'2) Income'!$D$13:$D$32,"3rd Wednesday",'2) Income'!$F$13:$F$32,"&lt;="&amp;$A316),0)))</f>
        <v>0</v>
      </c>
      <c r="AE316" s="8">
        <f>IF(A316="","",IF(COUNTIF('2) Income'!$D$13:$D$32,"4th Wednesday")=0,0,IF(A316=(A316-DAY(A316)+1+4*7-WEEKDAY(A316-DAY(A316)+8-4,1)),SUMIFS('2) Income'!$E$13:$E$32,'2) Income'!$D$13:$D$32,"4th Wednesday",'2) Income'!$F$13:$F$32,"&lt;="&amp;$A316),0)))</f>
        <v>0</v>
      </c>
      <c r="AF316" s="8" cm="1">
        <f t="array" ref="AF316">IF(A316="","",IF(COUNTIF('2) Income'!$D$13:$D$32,"Every 4 Weeks")=0,0,SUMPRODUCT(--(IFERROR(MOD(A316-'2) Income'!$F$13:$F$32,28),1)=0),--('2) Income'!$D$13:$D$32="Every 4 Weeks"),--('2) Income'!$F$13:$F$32&lt;=A316),'2) Income'!$E$13:$E$32)))</f>
        <v>0</v>
      </c>
      <c r="AG316" s="8">
        <f>IF(A316="","",IF(COUNTIF('2) Income'!$D$13:$D$32,"Monthly")=0,0,IF(B316="N",SUMIFS('2) Income'!$E$13:$E$32,'2) Income'!$D$13:$D$32,"monthly",'2) Income'!$F$13:$F$32,"&lt;="&amp;$A316,'2) Income'!$I$13:$I$32,DAY(A316)),SUMIFS('2) Income'!$E$13:$E$32,'2) Income'!$D$13:$D$32,"monthly",'2) Income'!$F$13:$F$32,"&lt;="&amp;$A316,'2) Income'!$I$13:$I$32,"&gt;="&amp;DAY(A316)))))</f>
        <v>0</v>
      </c>
      <c r="AH316" s="8" cm="1">
        <f t="array" ref="AH316">IF(A316="","",IF(COUNTIF('2) Income'!$D$13:$D$32,"Yearly")=0,0,SUMPRODUCT(--('2) Income'!$D$13:$D$32="Yearly"),--('2) Income'!$F$13:$F$32&lt;=A316),IF(B316="N",--('2) Income'!$I$13:$I$32=DAY(A316)),--('2) Income'!$I$13:$I$32&gt;=DAY(A316))),--(IFERROR(MOD('2) Income'!$H$13:$H$32-MONTH(A316)+12,12),1)=0),'2) Income'!$E$13:$E$32)))</f>
        <v>0</v>
      </c>
      <c r="AI316" s="8">
        <f>IF(A316="","",IF(COUNTIF('2) Income'!$D$13:$D$32,"one-time")=0,0,SUMIFS('2) Income'!$E$13:$E$32,'2) Income'!$D$13:$D$32,"one-time",'2) Income'!$F$13:$F$32,"="&amp;$A316)))</f>
        <v>0</v>
      </c>
      <c r="AJ316" s="9">
        <f t="shared" si="21"/>
        <v>0</v>
      </c>
    </row>
    <row r="317" spans="1:36">
      <c r="A317" s="7">
        <f>IF(A316="","",IF(A316+1&lt;='1) Period'!$E$21,A316+1,""))</f>
        <v>45789</v>
      </c>
      <c r="B317" s="7" t="str">
        <f t="shared" si="22"/>
        <v>N</v>
      </c>
      <c r="C317" t="str">
        <f t="shared" si="23"/>
        <v>F</v>
      </c>
      <c r="D317" s="8">
        <f>IF(A317="","",IF(TEXT(A317,"dddd")='4) Happy Money'!$E$23,WAllowance,0))</f>
        <v>400</v>
      </c>
      <c r="E317" s="8">
        <f>IF(A317="","",IF(B317="N",SUMIF(TMonthly[Day of the Month],DAY(A317),TMonthly[Amount]),SUMIF(TMonthly[Day of the Month],"&gt;="&amp;DAY(A317),TMonthly[Amount])))</f>
        <v>0</v>
      </c>
      <c r="F317" s="8" cm="1">
        <f t="array" ref="F317">IF(A317="","",SUMPRODUCT(--(TYearly[Due Date]&lt;=A317),IF(B317="N",--(TYearly[Day]=DAY(A317)),--(TYearly[Day]&gt;=DAY(A317))),--(IFERROR(MOD(TYearly[Month]-MONTH(A317)+12,12),1)=0),TYearly[Amount]))</f>
        <v>0</v>
      </c>
      <c r="G317" s="8">
        <f>IF(A317="","",SUMIF(TOneTime[Due Date],A317,TOneTime[Amount]))</f>
        <v>0</v>
      </c>
      <c r="H317" s="8" cm="1">
        <f t="array" ref="H317">IF(A317="","",IF(COUNTIF(TOther[Frequency],$H$1)=0,0,SUMPRODUCT(--(IFERROR(MOD(A317-TOther[Start Date],7),1)=0),--(TOther[Frequency]=$H$1),--(TOther[Start Date]&lt;=A317),--(TOther[End Date Calc]&gt;=A317),TOther[Amount])))</f>
        <v>0</v>
      </c>
      <c r="I317" s="8" cm="1">
        <f t="array" ref="I317">IF(A317="","",IF(COUNTIF(TOther[Frequency],$I$1)=0,0,SUMPRODUCT(--(IFERROR(MOD(A317-TOther[Start Date],14),1)=0),--(TOther[Frequency]=$I$1),--(TOther[Start Date]&lt;=A317),--(TOther[End Date Calc]&gt;=A317),TOther[Amount])))</f>
        <v>230</v>
      </c>
      <c r="J317" s="8">
        <f>IF(A317="","",IF(COUNTIF(TOther[Frequency],$J$1)=0,0,IF(OR(DAY(A317)=1,DAY(A317)=15),SUMIFS(TOther[Amount],TOther[Frequency],$J$1,TOther[Start Date],"&lt;="&amp;$A317,TOther[End Date Calc],"&gt;="&amp;A317),0)))</f>
        <v>0</v>
      </c>
      <c r="K317" s="8">
        <f>IF(A317="","",IF(COUNTIF(TOther[Frequency],$K$1)=0,0,IF(A317=(A317-DAY(A317)+1+2*7-WEEKDAY(A317-DAY(A317)+8-4,1)),SUMIFS(TOther[Amount],TOther[Frequency],$K$1,TOther[Start Date],"&lt;="&amp;$A317,TOther[End Date Calc],"&gt;="&amp;A317),0)))</f>
        <v>0</v>
      </c>
      <c r="L317" s="8">
        <f>IF(A317="","",IF(COUNTIF(TOther[Frequency],$L$1)=0,0,IF(A317=(A317-DAY(A317)+1+3*7-WEEKDAY(A317-DAY(A317)+8-4,1)),SUMIFS(TOther[Amount],TOther[Frequency],$L$1,TOther[Start Date],"&lt;="&amp;$A317,TOther[End Date Calc],"&gt;="&amp;A317),0)))</f>
        <v>0</v>
      </c>
      <c r="M317" s="8">
        <f>IF(A317="","",IF(COUNTIF(TOther[Frequency],$M$1)=0,0,IF(A317=(A317-DAY(A317)+1+4*7-WEEKDAY(A317-DAY(A317)+8-4,1)),SUMIFS(TOther[Amount],TOther[Frequency],$M$1,TOther[Start Date],"&lt;="&amp;$A317,TOther[End Date Calc],"&gt;="&amp;A317),0)))</f>
        <v>0</v>
      </c>
      <c r="N317" s="8" cm="1">
        <f t="array" ref="N317">IF(A317="","",IF(COUNTIF(TOther[Frequency],$N$1)=0,0,SUMPRODUCT(--(IFERROR(MOD(A317-TOther[Start Date],28),1)=0),--(TOther[Frequency]=$N$1),--(TOther[Start Date]&lt;=A317),--(TOther[End Date Calc]&gt;=A317),TOther[Amount])))</f>
        <v>0</v>
      </c>
      <c r="O317" s="8" cm="1">
        <f t="array" ref="O317">IF(A317="","",IF(COUNTIF(TOther[Frequency],$O$1)=0,0,SUMPRODUCT(--(IFERROR(MOD(A317-TOther[Start Date],42),1)=0),--(TOther[Frequency]=$O$1),--(TOther[Start Date]&lt;=A317),--(TOther[End Date Calc]&gt;=A317),TOther[Amount])))</f>
        <v>0</v>
      </c>
      <c r="P317" s="8" cm="1">
        <f t="array" ref="P317">IF(A317="","",IF(COUNTIF(TOther[Frequency],$P$1)=0,0,SUMPRODUCT(--(IFERROR(MOD(A317-TOther[Start Date],56),1)=0),--(TOther[Frequency]=$P$1),--(TOther[Start Date]&lt;=A317),--(TOther[End Date Calc]&gt;=A317),TOther[Amount])))</f>
        <v>0</v>
      </c>
      <c r="Q317" s="8">
        <f>IF(A317="","",IF(COUNTIF(TOther[Frequency],$Q$1)=0,0,IF(B317="N",SUMIFS(TOther[Amount],TOther[Frequency],$Q$1,TOther[Start Date],"&lt;="&amp;$A317,TOther[End Date Calc],"&gt;="&amp;A317,TOther[Start Day],DAY(A317)),SUMIFS(TOther[Amount],TOther[Frequency],$Q$1,TOther[Start Date],"&lt;="&amp;$A317,TOther[End Date Calc],"&gt;="&amp;A317,TOther[Start Day],"&gt;="&amp;DAY(A317)))))</f>
        <v>0</v>
      </c>
      <c r="R317" s="8" cm="1">
        <f t="array" ref="R317">IF(A317="","",IF(COUNTIF(TOther[Frequency],R$1)=0,0,SUMPRODUCT(--(TOther[Frequency]=R$1),--(TOther[Start Date]&lt;=A317),--(TOther[End Date Calc]&gt;=A317),IF(B317="N",--(TOther[Start Day]=DAY(A317)),--(TOther[Start Day]&gt;=DAY(A317))),--(IFERROR(MOD(TOther[Start Month]-MONTH(A317)+2,2),1)=0),TOther[Amount])))</f>
        <v>0</v>
      </c>
      <c r="S317" s="8" cm="1">
        <f t="array" ref="S317">IF(A317="","",IF(COUNTIF(TOther[Frequency],S$1)=0,0,SUMPRODUCT(--(TOther[Frequency]=S$1),--(TOther[Start Date]&lt;=A317),--(TOther[End Date Calc]&gt;=A317),IF(B317="N",--(TOther[Start Day]=DAY(A317)),--(TOther[Start Day]&gt;=DAY(A317))),--(IFERROR(MOD(TOther[Start Month]-MONTH(A317)+3,3),1)=0),TOther[Amount])))</f>
        <v>0</v>
      </c>
      <c r="T317" s="8" cm="1">
        <f t="array" ref="T317">IF($A317="","",IF(COUNTIF(TOther[Frequency],T$1)=0,0,SUMPRODUCT(--(TOther[Frequency]=T$1),--(TOther[Start Date]&lt;=$A317),--(TOther[End Date Calc]&gt;=$A317),IF($B317="N",--(TOther[Start Day]=DAY($A317)),--(TOther[Start Day]&gt;=DAY($A317))),--(IFERROR(MOD(TOther[Start Month]-MONTH($A317)+4,4),1)=0),TOther[Amount])))</f>
        <v>0</v>
      </c>
      <c r="U317" s="8" cm="1">
        <f t="array" ref="U317">IF(A317="","",IF(COUNTIF(TOther[Frequency],$U$1)=0,0,SUMPRODUCT(--(TOther[Frequency]=$U$1),--(TOther[Start Date]&lt;=A317),--(TOther[End Date Calc]&gt;=A317),IF(B317="N",--(TOther[Start Day]=DAY(A317)),--(TOther[Start Day]&gt;=DAY(A317))),--(IFERROR(MOD(TOther[Start Month]-MONTH(A317)+6,6),1)=0),TOther[Amount])))</f>
        <v>0</v>
      </c>
      <c r="V317" s="8" cm="1">
        <f t="array" ref="V317">IF(A317="","",IF(COUNTIF(TOther[Frequency],$V$1)=0,0,SUMPRODUCT(--(TOther[Frequency]=$V$1),--(TOther[Start Date]&lt;=A317),--(TOther[End Date Calc]&gt;=A317),IF(B317="N",--(TOther[Start Day]=DAY(A317)),--(TOther[Start Day]&gt;=DAY(A317))),--(IFERROR(MOD(TOther[Start Month]-MONTH(A317)+12,12),1)=0),TOther[Amount])))</f>
        <v>0</v>
      </c>
      <c r="W317" s="8">
        <f>IF(A317="","",SUMIFS(TOther[Amount],TOther[Start Date],A317,TOther[Frequency],$W$1))</f>
        <v>0</v>
      </c>
      <c r="X317" s="9">
        <f t="shared" si="20"/>
        <v>230</v>
      </c>
      <c r="Y317" s="9">
        <f t="shared" si="24"/>
        <v>230</v>
      </c>
      <c r="Z317" s="8" cm="1">
        <f t="array" ref="Z317">IF(A317="","",IF(COUNTIF('2) Income'!$D$13:$D$32,"Weekly")=0,0,SUMPRODUCT(--(IFERROR(MOD(A317-'2) Income'!$F$13:$F$32,7),1)=0),--('2) Income'!$D$13:$D$32="Weekly"),--('2) Income'!$F$13:$F$32&lt;=A317),'2) Income'!$E$13:$E$32)))</f>
        <v>0</v>
      </c>
      <c r="AA317" s="8" cm="1">
        <f t="array" ref="AA317">IF(A317="","",IF(COUNTIF('2) Income'!$D$13:$D$32,"Every Other Week")=0,0,SUMPRODUCT(--(IFERROR(MOD(A317-'2) Income'!$F$13:$F$32,14),1)=0),--('2) Income'!$D$13:$D$32="Every Other Week"),--('2) Income'!$F$13:$F$32&lt;=A317),'2) Income'!$E$13:$E$32)))</f>
        <v>0</v>
      </c>
      <c r="AB317" s="8">
        <f>IF(A317="","",IF(COUNTIF('2) Income'!$D$13:$D$32,"1st and 15th")=0,0,IF(OR(DAY(A317)=1,DAY(A317)=15),SUMIFS('2) Income'!$E$13:$E$32,'2) Income'!$D$13:$D$32,"1st and 15th",'2) Income'!$F$13:$F$32,"&lt;="&amp;$A317),0)))</f>
        <v>0</v>
      </c>
      <c r="AC317" s="8">
        <f>IF(A317="","",IF(COUNTIF('2) Income'!$D$13:$D$32,"2nd Wednesday")=0,0,IF(A317=(A317-DAY(A317)+1+2*7-WEEKDAY(A317-DAY(A317)+8-4,1)),SUMIFS('2) Income'!$E$13:$E$32,'2) Income'!$D$13:$D$32,"2nd Wednesday",'2) Income'!$F$13:$F$32,"&lt;="&amp;$A317),0)))</f>
        <v>0</v>
      </c>
      <c r="AD317" s="8">
        <f>IF(A317="","",IF(COUNTIF('2) Income'!$D$13:$D$32,"3rd Wednesday")=0,0,IF(A317=(A317-DAY(A317)+1+3*7-WEEKDAY(A317-DAY(A317)+8-4,1)),SUMIFS('2) Income'!$E$13:$E$32,'2) Income'!$D$13:$D$32,"3rd Wednesday",'2) Income'!$F$13:$F$32,"&lt;="&amp;$A317),0)))</f>
        <v>0</v>
      </c>
      <c r="AE317" s="8">
        <f>IF(A317="","",IF(COUNTIF('2) Income'!$D$13:$D$32,"4th Wednesday")=0,0,IF(A317=(A317-DAY(A317)+1+4*7-WEEKDAY(A317-DAY(A317)+8-4,1)),SUMIFS('2) Income'!$E$13:$E$32,'2) Income'!$D$13:$D$32,"4th Wednesday",'2) Income'!$F$13:$F$32,"&lt;="&amp;$A317),0)))</f>
        <v>0</v>
      </c>
      <c r="AF317" s="8" cm="1">
        <f t="array" ref="AF317">IF(A317="","",IF(COUNTIF('2) Income'!$D$13:$D$32,"Every 4 Weeks")=0,0,SUMPRODUCT(--(IFERROR(MOD(A317-'2) Income'!$F$13:$F$32,28),1)=0),--('2) Income'!$D$13:$D$32="Every 4 Weeks"),--('2) Income'!$F$13:$F$32&lt;=A317),'2) Income'!$E$13:$E$32)))</f>
        <v>0</v>
      </c>
      <c r="AG317" s="8">
        <f>IF(A317="","",IF(COUNTIF('2) Income'!$D$13:$D$32,"Monthly")=0,0,IF(B317="N",SUMIFS('2) Income'!$E$13:$E$32,'2) Income'!$D$13:$D$32,"monthly",'2) Income'!$F$13:$F$32,"&lt;="&amp;$A317,'2) Income'!$I$13:$I$32,DAY(A317)),SUMIFS('2) Income'!$E$13:$E$32,'2) Income'!$D$13:$D$32,"monthly",'2) Income'!$F$13:$F$32,"&lt;="&amp;$A317,'2) Income'!$I$13:$I$32,"&gt;="&amp;DAY(A317)))))</f>
        <v>0</v>
      </c>
      <c r="AH317" s="8" cm="1">
        <f t="array" ref="AH317">IF(A317="","",IF(COUNTIF('2) Income'!$D$13:$D$32,"Yearly")=0,0,SUMPRODUCT(--('2) Income'!$D$13:$D$32="Yearly"),--('2) Income'!$F$13:$F$32&lt;=A317),IF(B317="N",--('2) Income'!$I$13:$I$32=DAY(A317)),--('2) Income'!$I$13:$I$32&gt;=DAY(A317))),--(IFERROR(MOD('2) Income'!$H$13:$H$32-MONTH(A317)+12,12),1)=0),'2) Income'!$E$13:$E$32)))</f>
        <v>0</v>
      </c>
      <c r="AI317" s="8">
        <f>IF(A317="","",IF(COUNTIF('2) Income'!$D$13:$D$32,"one-time")=0,0,SUMIFS('2) Income'!$E$13:$E$32,'2) Income'!$D$13:$D$32,"one-time",'2) Income'!$F$13:$F$32,"="&amp;$A317)))</f>
        <v>0</v>
      </c>
      <c r="AJ317" s="9">
        <f t="shared" si="21"/>
        <v>0</v>
      </c>
    </row>
    <row r="318" spans="1:36">
      <c r="A318" s="7">
        <f>IF(A317="","",IF(A317+1&lt;='1) Period'!$E$21,A317+1,""))</f>
        <v>45790</v>
      </c>
      <c r="B318" s="7" t="str">
        <f t="shared" si="22"/>
        <v>N</v>
      </c>
      <c r="C318" t="str">
        <f t="shared" si="23"/>
        <v>F</v>
      </c>
      <c r="D318" s="8">
        <f>IF(A318="","",IF(TEXT(A318,"dddd")='4) Happy Money'!$E$23,WAllowance,0))</f>
        <v>0</v>
      </c>
      <c r="E318" s="8">
        <f>IF(A318="","",IF(B318="N",SUMIF(TMonthly[Day of the Month],DAY(A318),TMonthly[Amount]),SUMIF(TMonthly[Day of the Month],"&gt;="&amp;DAY(A318),TMonthly[Amount])))</f>
        <v>0</v>
      </c>
      <c r="F318" s="8" cm="1">
        <f t="array" ref="F318">IF(A318="","",SUMPRODUCT(--(TYearly[Due Date]&lt;=A318),IF(B318="N",--(TYearly[Day]=DAY(A318)),--(TYearly[Day]&gt;=DAY(A318))),--(IFERROR(MOD(TYearly[Month]-MONTH(A318)+12,12),1)=0),TYearly[Amount]))</f>
        <v>0</v>
      </c>
      <c r="G318" s="8">
        <f>IF(A318="","",SUMIF(TOneTime[Due Date],A318,TOneTime[Amount]))</f>
        <v>0</v>
      </c>
      <c r="H318" s="8" cm="1">
        <f t="array" ref="H318">IF(A318="","",IF(COUNTIF(TOther[Frequency],$H$1)=0,0,SUMPRODUCT(--(IFERROR(MOD(A318-TOther[Start Date],7),1)=0),--(TOther[Frequency]=$H$1),--(TOther[Start Date]&lt;=A318),--(TOther[End Date Calc]&gt;=A318),TOther[Amount])))</f>
        <v>0</v>
      </c>
      <c r="I318" s="8" cm="1">
        <f t="array" ref="I318">IF(A318="","",IF(COUNTIF(TOther[Frequency],$I$1)=0,0,SUMPRODUCT(--(IFERROR(MOD(A318-TOther[Start Date],14),1)=0),--(TOther[Frequency]=$I$1),--(TOther[Start Date]&lt;=A318),--(TOther[End Date Calc]&gt;=A318),TOther[Amount])))</f>
        <v>0</v>
      </c>
      <c r="J318" s="8">
        <f>IF(A318="","",IF(COUNTIF(TOther[Frequency],$J$1)=0,0,IF(OR(DAY(A318)=1,DAY(A318)=15),SUMIFS(TOther[Amount],TOther[Frequency],$J$1,TOther[Start Date],"&lt;="&amp;$A318,TOther[End Date Calc],"&gt;="&amp;A318),0)))</f>
        <v>0</v>
      </c>
      <c r="K318" s="8">
        <f>IF(A318="","",IF(COUNTIF(TOther[Frequency],$K$1)=0,0,IF(A318=(A318-DAY(A318)+1+2*7-WEEKDAY(A318-DAY(A318)+8-4,1)),SUMIFS(TOther[Amount],TOther[Frequency],$K$1,TOther[Start Date],"&lt;="&amp;$A318,TOther[End Date Calc],"&gt;="&amp;A318),0)))</f>
        <v>0</v>
      </c>
      <c r="L318" s="8">
        <f>IF(A318="","",IF(COUNTIF(TOther[Frequency],$L$1)=0,0,IF(A318=(A318-DAY(A318)+1+3*7-WEEKDAY(A318-DAY(A318)+8-4,1)),SUMIFS(TOther[Amount],TOther[Frequency],$L$1,TOther[Start Date],"&lt;="&amp;$A318,TOther[End Date Calc],"&gt;="&amp;A318),0)))</f>
        <v>0</v>
      </c>
      <c r="M318" s="8">
        <f>IF(A318="","",IF(COUNTIF(TOther[Frequency],$M$1)=0,0,IF(A318=(A318-DAY(A318)+1+4*7-WEEKDAY(A318-DAY(A318)+8-4,1)),SUMIFS(TOther[Amount],TOther[Frequency],$M$1,TOther[Start Date],"&lt;="&amp;$A318,TOther[End Date Calc],"&gt;="&amp;A318),0)))</f>
        <v>0</v>
      </c>
      <c r="N318" s="8" cm="1">
        <f t="array" ref="N318">IF(A318="","",IF(COUNTIF(TOther[Frequency],$N$1)=0,0,SUMPRODUCT(--(IFERROR(MOD(A318-TOther[Start Date],28),1)=0),--(TOther[Frequency]=$N$1),--(TOther[Start Date]&lt;=A318),--(TOther[End Date Calc]&gt;=A318),TOther[Amount])))</f>
        <v>0</v>
      </c>
      <c r="O318" s="8" cm="1">
        <f t="array" ref="O318">IF(A318="","",IF(COUNTIF(TOther[Frequency],$O$1)=0,0,SUMPRODUCT(--(IFERROR(MOD(A318-TOther[Start Date],42),1)=0),--(TOther[Frequency]=$O$1),--(TOther[Start Date]&lt;=A318),--(TOther[End Date Calc]&gt;=A318),TOther[Amount])))</f>
        <v>0</v>
      </c>
      <c r="P318" s="8" cm="1">
        <f t="array" ref="P318">IF(A318="","",IF(COUNTIF(TOther[Frequency],$P$1)=0,0,SUMPRODUCT(--(IFERROR(MOD(A318-TOther[Start Date],56),1)=0),--(TOther[Frequency]=$P$1),--(TOther[Start Date]&lt;=A318),--(TOther[End Date Calc]&gt;=A318),TOther[Amount])))</f>
        <v>0</v>
      </c>
      <c r="Q318" s="8">
        <f>IF(A318="","",IF(COUNTIF(TOther[Frequency],$Q$1)=0,0,IF(B318="N",SUMIFS(TOther[Amount],TOther[Frequency],$Q$1,TOther[Start Date],"&lt;="&amp;$A318,TOther[End Date Calc],"&gt;="&amp;A318,TOther[Start Day],DAY(A318)),SUMIFS(TOther[Amount],TOther[Frequency],$Q$1,TOther[Start Date],"&lt;="&amp;$A318,TOther[End Date Calc],"&gt;="&amp;A318,TOther[Start Day],"&gt;="&amp;DAY(A318)))))</f>
        <v>0</v>
      </c>
      <c r="R318" s="8" cm="1">
        <f t="array" ref="R318">IF(A318="","",IF(COUNTIF(TOther[Frequency],R$1)=0,0,SUMPRODUCT(--(TOther[Frequency]=R$1),--(TOther[Start Date]&lt;=A318),--(TOther[End Date Calc]&gt;=A318),IF(B318="N",--(TOther[Start Day]=DAY(A318)),--(TOther[Start Day]&gt;=DAY(A318))),--(IFERROR(MOD(TOther[Start Month]-MONTH(A318)+2,2),1)=0),TOther[Amount])))</f>
        <v>0</v>
      </c>
      <c r="S318" s="8" cm="1">
        <f t="array" ref="S318">IF(A318="","",IF(COUNTIF(TOther[Frequency],S$1)=0,0,SUMPRODUCT(--(TOther[Frequency]=S$1),--(TOther[Start Date]&lt;=A318),--(TOther[End Date Calc]&gt;=A318),IF(B318="N",--(TOther[Start Day]=DAY(A318)),--(TOther[Start Day]&gt;=DAY(A318))),--(IFERROR(MOD(TOther[Start Month]-MONTH(A318)+3,3),1)=0),TOther[Amount])))</f>
        <v>0</v>
      </c>
      <c r="T318" s="8" cm="1">
        <f t="array" ref="T318">IF($A318="","",IF(COUNTIF(TOther[Frequency],T$1)=0,0,SUMPRODUCT(--(TOther[Frequency]=T$1),--(TOther[Start Date]&lt;=$A318),--(TOther[End Date Calc]&gt;=$A318),IF($B318="N",--(TOther[Start Day]=DAY($A318)),--(TOther[Start Day]&gt;=DAY($A318))),--(IFERROR(MOD(TOther[Start Month]-MONTH($A318)+4,4),1)=0),TOther[Amount])))</f>
        <v>0</v>
      </c>
      <c r="U318" s="8" cm="1">
        <f t="array" ref="U318">IF(A318="","",IF(COUNTIF(TOther[Frequency],$U$1)=0,0,SUMPRODUCT(--(TOther[Frequency]=$U$1),--(TOther[Start Date]&lt;=A318),--(TOther[End Date Calc]&gt;=A318),IF(B318="N",--(TOther[Start Day]=DAY(A318)),--(TOther[Start Day]&gt;=DAY(A318))),--(IFERROR(MOD(TOther[Start Month]-MONTH(A318)+6,6),1)=0),TOther[Amount])))</f>
        <v>0</v>
      </c>
      <c r="V318" s="8" cm="1">
        <f t="array" ref="V318">IF(A318="","",IF(COUNTIF(TOther[Frequency],$V$1)=0,0,SUMPRODUCT(--(TOther[Frequency]=$V$1),--(TOther[Start Date]&lt;=A318),--(TOther[End Date Calc]&gt;=A318),IF(B318="N",--(TOther[Start Day]=DAY(A318)),--(TOther[Start Day]&gt;=DAY(A318))),--(IFERROR(MOD(TOther[Start Month]-MONTH(A318)+12,12),1)=0),TOther[Amount])))</f>
        <v>0</v>
      </c>
      <c r="W318" s="8">
        <f>IF(A318="","",SUMIFS(TOther[Amount],TOther[Start Date],A318,TOther[Frequency],$W$1))</f>
        <v>0</v>
      </c>
      <c r="X318" s="9">
        <f t="shared" si="20"/>
        <v>0</v>
      </c>
      <c r="Y318" s="9">
        <f t="shared" si="24"/>
        <v>0</v>
      </c>
      <c r="Z318" s="8" cm="1">
        <f t="array" ref="Z318">IF(A318="","",IF(COUNTIF('2) Income'!$D$13:$D$32,"Weekly")=0,0,SUMPRODUCT(--(IFERROR(MOD(A318-'2) Income'!$F$13:$F$32,7),1)=0),--('2) Income'!$D$13:$D$32="Weekly"),--('2) Income'!$F$13:$F$32&lt;=A318),'2) Income'!$E$13:$E$32)))</f>
        <v>0</v>
      </c>
      <c r="AA318" s="8" cm="1">
        <f t="array" ref="AA318">IF(A318="","",IF(COUNTIF('2) Income'!$D$13:$D$32,"Every Other Week")=0,0,SUMPRODUCT(--(IFERROR(MOD(A318-'2) Income'!$F$13:$F$32,14),1)=0),--('2) Income'!$D$13:$D$32="Every Other Week"),--('2) Income'!$F$13:$F$32&lt;=A318),'2) Income'!$E$13:$E$32)))</f>
        <v>0</v>
      </c>
      <c r="AB318" s="8">
        <f>IF(A318="","",IF(COUNTIF('2) Income'!$D$13:$D$32,"1st and 15th")=0,0,IF(OR(DAY(A318)=1,DAY(A318)=15),SUMIFS('2) Income'!$E$13:$E$32,'2) Income'!$D$13:$D$32,"1st and 15th",'2) Income'!$F$13:$F$32,"&lt;="&amp;$A318),0)))</f>
        <v>0</v>
      </c>
      <c r="AC318" s="8">
        <f>IF(A318="","",IF(COUNTIF('2) Income'!$D$13:$D$32,"2nd Wednesday")=0,0,IF(A318=(A318-DAY(A318)+1+2*7-WEEKDAY(A318-DAY(A318)+8-4,1)),SUMIFS('2) Income'!$E$13:$E$32,'2) Income'!$D$13:$D$32,"2nd Wednesday",'2) Income'!$F$13:$F$32,"&lt;="&amp;$A318),0)))</f>
        <v>0</v>
      </c>
      <c r="AD318" s="8">
        <f>IF(A318="","",IF(COUNTIF('2) Income'!$D$13:$D$32,"3rd Wednesday")=0,0,IF(A318=(A318-DAY(A318)+1+3*7-WEEKDAY(A318-DAY(A318)+8-4,1)),SUMIFS('2) Income'!$E$13:$E$32,'2) Income'!$D$13:$D$32,"3rd Wednesday",'2) Income'!$F$13:$F$32,"&lt;="&amp;$A318),0)))</f>
        <v>0</v>
      </c>
      <c r="AE318" s="8">
        <f>IF(A318="","",IF(COUNTIF('2) Income'!$D$13:$D$32,"4th Wednesday")=0,0,IF(A318=(A318-DAY(A318)+1+4*7-WEEKDAY(A318-DAY(A318)+8-4,1)),SUMIFS('2) Income'!$E$13:$E$32,'2) Income'!$D$13:$D$32,"4th Wednesday",'2) Income'!$F$13:$F$32,"&lt;="&amp;$A318),0)))</f>
        <v>0</v>
      </c>
      <c r="AF318" s="8" cm="1">
        <f t="array" ref="AF318">IF(A318="","",IF(COUNTIF('2) Income'!$D$13:$D$32,"Every 4 Weeks")=0,0,SUMPRODUCT(--(IFERROR(MOD(A318-'2) Income'!$F$13:$F$32,28),1)=0),--('2) Income'!$D$13:$D$32="Every 4 Weeks"),--('2) Income'!$F$13:$F$32&lt;=A318),'2) Income'!$E$13:$E$32)))</f>
        <v>0</v>
      </c>
      <c r="AG318" s="8">
        <f>IF(A318="","",IF(COUNTIF('2) Income'!$D$13:$D$32,"Monthly")=0,0,IF(B318="N",SUMIFS('2) Income'!$E$13:$E$32,'2) Income'!$D$13:$D$32,"monthly",'2) Income'!$F$13:$F$32,"&lt;="&amp;$A318,'2) Income'!$I$13:$I$32,DAY(A318)),SUMIFS('2) Income'!$E$13:$E$32,'2) Income'!$D$13:$D$32,"monthly",'2) Income'!$F$13:$F$32,"&lt;="&amp;$A318,'2) Income'!$I$13:$I$32,"&gt;="&amp;DAY(A318)))))</f>
        <v>0</v>
      </c>
      <c r="AH318" s="8" cm="1">
        <f t="array" ref="AH318">IF(A318="","",IF(COUNTIF('2) Income'!$D$13:$D$32,"Yearly")=0,0,SUMPRODUCT(--('2) Income'!$D$13:$D$32="Yearly"),--('2) Income'!$F$13:$F$32&lt;=A318),IF(B318="N",--('2) Income'!$I$13:$I$32=DAY(A318)),--('2) Income'!$I$13:$I$32&gt;=DAY(A318))),--(IFERROR(MOD('2) Income'!$H$13:$H$32-MONTH(A318)+12,12),1)=0),'2) Income'!$E$13:$E$32)))</f>
        <v>0</v>
      </c>
      <c r="AI318" s="8">
        <f>IF(A318="","",IF(COUNTIF('2) Income'!$D$13:$D$32,"one-time")=0,0,SUMIFS('2) Income'!$E$13:$E$32,'2) Income'!$D$13:$D$32,"one-time",'2) Income'!$F$13:$F$32,"="&amp;$A318)))</f>
        <v>0</v>
      </c>
      <c r="AJ318" s="9">
        <f t="shared" si="21"/>
        <v>0</v>
      </c>
    </row>
    <row r="319" spans="1:36">
      <c r="A319" s="7">
        <f>IF(A318="","",IF(A318+1&lt;='1) Period'!$E$21,A318+1,""))</f>
        <v>45791</v>
      </c>
      <c r="B319" s="7" t="str">
        <f t="shared" si="22"/>
        <v>N</v>
      </c>
      <c r="C319" t="str">
        <f t="shared" si="23"/>
        <v>F</v>
      </c>
      <c r="D319" s="8">
        <f>IF(A319="","",IF(TEXT(A319,"dddd")='4) Happy Money'!$E$23,WAllowance,0))</f>
        <v>0</v>
      </c>
      <c r="E319" s="8">
        <f>IF(A319="","",IF(B319="N",SUMIF(TMonthly[Day of the Month],DAY(A319),TMonthly[Amount]),SUMIF(TMonthly[Day of the Month],"&gt;="&amp;DAY(A319),TMonthly[Amount])))</f>
        <v>0</v>
      </c>
      <c r="F319" s="8" cm="1">
        <f t="array" ref="F319">IF(A319="","",SUMPRODUCT(--(TYearly[Due Date]&lt;=A319),IF(B319="N",--(TYearly[Day]=DAY(A319)),--(TYearly[Day]&gt;=DAY(A319))),--(IFERROR(MOD(TYearly[Month]-MONTH(A319)+12,12),1)=0),TYearly[Amount]))</f>
        <v>0</v>
      </c>
      <c r="G319" s="8">
        <f>IF(A319="","",SUMIF(TOneTime[Due Date],A319,TOneTime[Amount]))</f>
        <v>0</v>
      </c>
      <c r="H319" s="8" cm="1">
        <f t="array" ref="H319">IF(A319="","",IF(COUNTIF(TOther[Frequency],$H$1)=0,0,SUMPRODUCT(--(IFERROR(MOD(A319-TOther[Start Date],7),1)=0),--(TOther[Frequency]=$H$1),--(TOther[Start Date]&lt;=A319),--(TOther[End Date Calc]&gt;=A319),TOther[Amount])))</f>
        <v>0</v>
      </c>
      <c r="I319" s="8" cm="1">
        <f t="array" ref="I319">IF(A319="","",IF(COUNTIF(TOther[Frequency],$I$1)=0,0,SUMPRODUCT(--(IFERROR(MOD(A319-TOther[Start Date],14),1)=0),--(TOther[Frequency]=$I$1),--(TOther[Start Date]&lt;=A319),--(TOther[End Date Calc]&gt;=A319),TOther[Amount])))</f>
        <v>0</v>
      </c>
      <c r="J319" s="8">
        <f>IF(A319="","",IF(COUNTIF(TOther[Frequency],$J$1)=0,0,IF(OR(DAY(A319)=1,DAY(A319)=15),SUMIFS(TOther[Amount],TOther[Frequency],$J$1,TOther[Start Date],"&lt;="&amp;$A319,TOther[End Date Calc],"&gt;="&amp;A319),0)))</f>
        <v>0</v>
      </c>
      <c r="K319" s="8">
        <f>IF(A319="","",IF(COUNTIF(TOther[Frequency],$K$1)=0,0,IF(A319=(A319-DAY(A319)+1+2*7-WEEKDAY(A319-DAY(A319)+8-4,1)),SUMIFS(TOther[Amount],TOther[Frequency],$K$1,TOther[Start Date],"&lt;="&amp;$A319,TOther[End Date Calc],"&gt;="&amp;A319),0)))</f>
        <v>0</v>
      </c>
      <c r="L319" s="8">
        <f>IF(A319="","",IF(COUNTIF(TOther[Frequency],$L$1)=0,0,IF(A319=(A319-DAY(A319)+1+3*7-WEEKDAY(A319-DAY(A319)+8-4,1)),SUMIFS(TOther[Amount],TOther[Frequency],$L$1,TOther[Start Date],"&lt;="&amp;$A319,TOther[End Date Calc],"&gt;="&amp;A319),0)))</f>
        <v>0</v>
      </c>
      <c r="M319" s="8">
        <f>IF(A319="","",IF(COUNTIF(TOther[Frequency],$M$1)=0,0,IF(A319=(A319-DAY(A319)+1+4*7-WEEKDAY(A319-DAY(A319)+8-4,1)),SUMIFS(TOther[Amount],TOther[Frequency],$M$1,TOther[Start Date],"&lt;="&amp;$A319,TOther[End Date Calc],"&gt;="&amp;A319),0)))</f>
        <v>0</v>
      </c>
      <c r="N319" s="8" cm="1">
        <f t="array" ref="N319">IF(A319="","",IF(COUNTIF(TOther[Frequency],$N$1)=0,0,SUMPRODUCT(--(IFERROR(MOD(A319-TOther[Start Date],28),1)=0),--(TOther[Frequency]=$N$1),--(TOther[Start Date]&lt;=A319),--(TOther[End Date Calc]&gt;=A319),TOther[Amount])))</f>
        <v>0</v>
      </c>
      <c r="O319" s="8" cm="1">
        <f t="array" ref="O319">IF(A319="","",IF(COUNTIF(TOther[Frequency],$O$1)=0,0,SUMPRODUCT(--(IFERROR(MOD(A319-TOther[Start Date],42),1)=0),--(TOther[Frequency]=$O$1),--(TOther[Start Date]&lt;=A319),--(TOther[End Date Calc]&gt;=A319),TOther[Amount])))</f>
        <v>0</v>
      </c>
      <c r="P319" s="8" cm="1">
        <f t="array" ref="P319">IF(A319="","",IF(COUNTIF(TOther[Frequency],$P$1)=0,0,SUMPRODUCT(--(IFERROR(MOD(A319-TOther[Start Date],56),1)=0),--(TOther[Frequency]=$P$1),--(TOther[Start Date]&lt;=A319),--(TOther[End Date Calc]&gt;=A319),TOther[Amount])))</f>
        <v>0</v>
      </c>
      <c r="Q319" s="8">
        <f>IF(A319="","",IF(COUNTIF(TOther[Frequency],$Q$1)=0,0,IF(B319="N",SUMIFS(TOther[Amount],TOther[Frequency],$Q$1,TOther[Start Date],"&lt;="&amp;$A319,TOther[End Date Calc],"&gt;="&amp;A319,TOther[Start Day],DAY(A319)),SUMIFS(TOther[Amount],TOther[Frequency],$Q$1,TOther[Start Date],"&lt;="&amp;$A319,TOther[End Date Calc],"&gt;="&amp;A319,TOther[Start Day],"&gt;="&amp;DAY(A319)))))</f>
        <v>0</v>
      </c>
      <c r="R319" s="8" cm="1">
        <f t="array" ref="R319">IF(A319="","",IF(COUNTIF(TOther[Frequency],R$1)=0,0,SUMPRODUCT(--(TOther[Frequency]=R$1),--(TOther[Start Date]&lt;=A319),--(TOther[End Date Calc]&gt;=A319),IF(B319="N",--(TOther[Start Day]=DAY(A319)),--(TOther[Start Day]&gt;=DAY(A319))),--(IFERROR(MOD(TOther[Start Month]-MONTH(A319)+2,2),1)=0),TOther[Amount])))</f>
        <v>0</v>
      </c>
      <c r="S319" s="8" cm="1">
        <f t="array" ref="S319">IF(A319="","",IF(COUNTIF(TOther[Frequency],S$1)=0,0,SUMPRODUCT(--(TOther[Frequency]=S$1),--(TOther[Start Date]&lt;=A319),--(TOther[End Date Calc]&gt;=A319),IF(B319="N",--(TOther[Start Day]=DAY(A319)),--(TOther[Start Day]&gt;=DAY(A319))),--(IFERROR(MOD(TOther[Start Month]-MONTH(A319)+3,3),1)=0),TOther[Amount])))</f>
        <v>0</v>
      </c>
      <c r="T319" s="8" cm="1">
        <f t="array" ref="T319">IF($A319="","",IF(COUNTIF(TOther[Frequency],T$1)=0,0,SUMPRODUCT(--(TOther[Frequency]=T$1),--(TOther[Start Date]&lt;=$A319),--(TOther[End Date Calc]&gt;=$A319),IF($B319="N",--(TOther[Start Day]=DAY($A319)),--(TOther[Start Day]&gt;=DAY($A319))),--(IFERROR(MOD(TOther[Start Month]-MONTH($A319)+4,4),1)=0),TOther[Amount])))</f>
        <v>0</v>
      </c>
      <c r="U319" s="8" cm="1">
        <f t="array" ref="U319">IF(A319="","",IF(COUNTIF(TOther[Frequency],$U$1)=0,0,SUMPRODUCT(--(TOther[Frequency]=$U$1),--(TOther[Start Date]&lt;=A319),--(TOther[End Date Calc]&gt;=A319),IF(B319="N",--(TOther[Start Day]=DAY(A319)),--(TOther[Start Day]&gt;=DAY(A319))),--(IFERROR(MOD(TOther[Start Month]-MONTH(A319)+6,6),1)=0),TOther[Amount])))</f>
        <v>0</v>
      </c>
      <c r="V319" s="8" cm="1">
        <f t="array" ref="V319">IF(A319="","",IF(COUNTIF(TOther[Frequency],$V$1)=0,0,SUMPRODUCT(--(TOther[Frequency]=$V$1),--(TOther[Start Date]&lt;=A319),--(TOther[End Date Calc]&gt;=A319),IF(B319="N",--(TOther[Start Day]=DAY(A319)),--(TOther[Start Day]&gt;=DAY(A319))),--(IFERROR(MOD(TOther[Start Month]-MONTH(A319)+12,12),1)=0),TOther[Amount])))</f>
        <v>0</v>
      </c>
      <c r="W319" s="8">
        <f>IF(A319="","",SUMIFS(TOther[Amount],TOther[Start Date],A319,TOther[Frequency],$W$1))</f>
        <v>0</v>
      </c>
      <c r="X319" s="9">
        <f t="shared" si="20"/>
        <v>0</v>
      </c>
      <c r="Y319" s="9">
        <f t="shared" si="24"/>
        <v>0</v>
      </c>
      <c r="Z319" s="8" cm="1">
        <f t="array" ref="Z319">IF(A319="","",IF(COUNTIF('2) Income'!$D$13:$D$32,"Weekly")=0,0,SUMPRODUCT(--(IFERROR(MOD(A319-'2) Income'!$F$13:$F$32,7),1)=0),--('2) Income'!$D$13:$D$32="Weekly"),--('2) Income'!$F$13:$F$32&lt;=A319),'2) Income'!$E$13:$E$32)))</f>
        <v>0</v>
      </c>
      <c r="AA319" s="8" cm="1">
        <f t="array" ref="AA319">IF(A319="","",IF(COUNTIF('2) Income'!$D$13:$D$32,"Every Other Week")=0,0,SUMPRODUCT(--(IFERROR(MOD(A319-'2) Income'!$F$13:$F$32,14),1)=0),--('2) Income'!$D$13:$D$32="Every Other Week"),--('2) Income'!$F$13:$F$32&lt;=A319),'2) Income'!$E$13:$E$32)))</f>
        <v>0</v>
      </c>
      <c r="AB319" s="8">
        <f>IF(A319="","",IF(COUNTIF('2) Income'!$D$13:$D$32,"1st and 15th")=0,0,IF(OR(DAY(A319)=1,DAY(A319)=15),SUMIFS('2) Income'!$E$13:$E$32,'2) Income'!$D$13:$D$32,"1st and 15th",'2) Income'!$F$13:$F$32,"&lt;="&amp;$A319),0)))</f>
        <v>0</v>
      </c>
      <c r="AC319" s="8">
        <f>IF(A319="","",IF(COUNTIF('2) Income'!$D$13:$D$32,"2nd Wednesday")=0,0,IF(A319=(A319-DAY(A319)+1+2*7-WEEKDAY(A319-DAY(A319)+8-4,1)),SUMIFS('2) Income'!$E$13:$E$32,'2) Income'!$D$13:$D$32,"2nd Wednesday",'2) Income'!$F$13:$F$32,"&lt;="&amp;$A319),0)))</f>
        <v>0</v>
      </c>
      <c r="AD319" s="8">
        <f>IF(A319="","",IF(COUNTIF('2) Income'!$D$13:$D$32,"3rd Wednesday")=0,0,IF(A319=(A319-DAY(A319)+1+3*7-WEEKDAY(A319-DAY(A319)+8-4,1)),SUMIFS('2) Income'!$E$13:$E$32,'2) Income'!$D$13:$D$32,"3rd Wednesday",'2) Income'!$F$13:$F$32,"&lt;="&amp;$A319),0)))</f>
        <v>0</v>
      </c>
      <c r="AE319" s="8">
        <f>IF(A319="","",IF(COUNTIF('2) Income'!$D$13:$D$32,"4th Wednesday")=0,0,IF(A319=(A319-DAY(A319)+1+4*7-WEEKDAY(A319-DAY(A319)+8-4,1)),SUMIFS('2) Income'!$E$13:$E$32,'2) Income'!$D$13:$D$32,"4th Wednesday",'2) Income'!$F$13:$F$32,"&lt;="&amp;$A319),0)))</f>
        <v>0</v>
      </c>
      <c r="AF319" s="8" cm="1">
        <f t="array" ref="AF319">IF(A319="","",IF(COUNTIF('2) Income'!$D$13:$D$32,"Every 4 Weeks")=0,0,SUMPRODUCT(--(IFERROR(MOD(A319-'2) Income'!$F$13:$F$32,28),1)=0),--('2) Income'!$D$13:$D$32="Every 4 Weeks"),--('2) Income'!$F$13:$F$32&lt;=A319),'2) Income'!$E$13:$E$32)))</f>
        <v>0</v>
      </c>
      <c r="AG319" s="8">
        <f>IF(A319="","",IF(COUNTIF('2) Income'!$D$13:$D$32,"Monthly")=0,0,IF(B319="N",SUMIFS('2) Income'!$E$13:$E$32,'2) Income'!$D$13:$D$32,"monthly",'2) Income'!$F$13:$F$32,"&lt;="&amp;$A319,'2) Income'!$I$13:$I$32,DAY(A319)),SUMIFS('2) Income'!$E$13:$E$32,'2) Income'!$D$13:$D$32,"monthly",'2) Income'!$F$13:$F$32,"&lt;="&amp;$A319,'2) Income'!$I$13:$I$32,"&gt;="&amp;DAY(A319)))))</f>
        <v>0</v>
      </c>
      <c r="AH319" s="8" cm="1">
        <f t="array" ref="AH319">IF(A319="","",IF(COUNTIF('2) Income'!$D$13:$D$32,"Yearly")=0,0,SUMPRODUCT(--('2) Income'!$D$13:$D$32="Yearly"),--('2) Income'!$F$13:$F$32&lt;=A319),IF(B319="N",--('2) Income'!$I$13:$I$32=DAY(A319)),--('2) Income'!$I$13:$I$32&gt;=DAY(A319))),--(IFERROR(MOD('2) Income'!$H$13:$H$32-MONTH(A319)+12,12),1)=0),'2) Income'!$E$13:$E$32)))</f>
        <v>0</v>
      </c>
      <c r="AI319" s="8">
        <f>IF(A319="","",IF(COUNTIF('2) Income'!$D$13:$D$32,"one-time")=0,0,SUMIFS('2) Income'!$E$13:$E$32,'2) Income'!$D$13:$D$32,"one-time",'2) Income'!$F$13:$F$32,"="&amp;$A319)))</f>
        <v>0</v>
      </c>
      <c r="AJ319" s="9">
        <f t="shared" si="21"/>
        <v>0</v>
      </c>
    </row>
    <row r="320" spans="1:36">
      <c r="A320" s="7">
        <f>IF(A319="","",IF(A319+1&lt;='1) Period'!$E$21,A319+1,""))</f>
        <v>45792</v>
      </c>
      <c r="B320" s="7" t="str">
        <f t="shared" si="22"/>
        <v>N</v>
      </c>
      <c r="C320" t="str">
        <f t="shared" si="23"/>
        <v>F</v>
      </c>
      <c r="D320" s="8">
        <f>IF(A320="","",IF(TEXT(A320,"dddd")='4) Happy Money'!$E$23,WAllowance,0))</f>
        <v>0</v>
      </c>
      <c r="E320" s="8">
        <f>IF(A320="","",IF(B320="N",SUMIF(TMonthly[Day of the Month],DAY(A320),TMonthly[Amount]),SUMIF(TMonthly[Day of the Month],"&gt;="&amp;DAY(A320),TMonthly[Amount])))</f>
        <v>0</v>
      </c>
      <c r="F320" s="8" cm="1">
        <f t="array" ref="F320">IF(A320="","",SUMPRODUCT(--(TYearly[Due Date]&lt;=A320),IF(B320="N",--(TYearly[Day]=DAY(A320)),--(TYearly[Day]&gt;=DAY(A320))),--(IFERROR(MOD(TYearly[Month]-MONTH(A320)+12,12),1)=0),TYearly[Amount]))</f>
        <v>0</v>
      </c>
      <c r="G320" s="8">
        <f>IF(A320="","",SUMIF(TOneTime[Due Date],A320,TOneTime[Amount]))</f>
        <v>0</v>
      </c>
      <c r="H320" s="8" cm="1">
        <f t="array" ref="H320">IF(A320="","",IF(COUNTIF(TOther[Frequency],$H$1)=0,0,SUMPRODUCT(--(IFERROR(MOD(A320-TOther[Start Date],7),1)=0),--(TOther[Frequency]=$H$1),--(TOther[Start Date]&lt;=A320),--(TOther[End Date Calc]&gt;=A320),TOther[Amount])))</f>
        <v>0</v>
      </c>
      <c r="I320" s="8" cm="1">
        <f t="array" ref="I320">IF(A320="","",IF(COUNTIF(TOther[Frequency],$I$1)=0,0,SUMPRODUCT(--(IFERROR(MOD(A320-TOther[Start Date],14),1)=0),--(TOther[Frequency]=$I$1),--(TOther[Start Date]&lt;=A320),--(TOther[End Date Calc]&gt;=A320),TOther[Amount])))</f>
        <v>0</v>
      </c>
      <c r="J320" s="8">
        <f>IF(A320="","",IF(COUNTIF(TOther[Frequency],$J$1)=0,0,IF(OR(DAY(A320)=1,DAY(A320)=15),SUMIFS(TOther[Amount],TOther[Frequency],$J$1,TOther[Start Date],"&lt;="&amp;$A320,TOther[End Date Calc],"&gt;="&amp;A320),0)))</f>
        <v>0</v>
      </c>
      <c r="K320" s="8">
        <f>IF(A320="","",IF(COUNTIF(TOther[Frequency],$K$1)=0,0,IF(A320=(A320-DAY(A320)+1+2*7-WEEKDAY(A320-DAY(A320)+8-4,1)),SUMIFS(TOther[Amount],TOther[Frequency],$K$1,TOther[Start Date],"&lt;="&amp;$A320,TOther[End Date Calc],"&gt;="&amp;A320),0)))</f>
        <v>0</v>
      </c>
      <c r="L320" s="8">
        <f>IF(A320="","",IF(COUNTIF(TOther[Frequency],$L$1)=0,0,IF(A320=(A320-DAY(A320)+1+3*7-WEEKDAY(A320-DAY(A320)+8-4,1)),SUMIFS(TOther[Amount],TOther[Frequency],$L$1,TOther[Start Date],"&lt;="&amp;$A320,TOther[End Date Calc],"&gt;="&amp;A320),0)))</f>
        <v>0</v>
      </c>
      <c r="M320" s="8">
        <f>IF(A320="","",IF(COUNTIF(TOther[Frequency],$M$1)=0,0,IF(A320=(A320-DAY(A320)+1+4*7-WEEKDAY(A320-DAY(A320)+8-4,1)),SUMIFS(TOther[Amount],TOther[Frequency],$M$1,TOther[Start Date],"&lt;="&amp;$A320,TOther[End Date Calc],"&gt;="&amp;A320),0)))</f>
        <v>0</v>
      </c>
      <c r="N320" s="8" cm="1">
        <f t="array" ref="N320">IF(A320="","",IF(COUNTIF(TOther[Frequency],$N$1)=0,0,SUMPRODUCT(--(IFERROR(MOD(A320-TOther[Start Date],28),1)=0),--(TOther[Frequency]=$N$1),--(TOther[Start Date]&lt;=A320),--(TOther[End Date Calc]&gt;=A320),TOther[Amount])))</f>
        <v>0</v>
      </c>
      <c r="O320" s="8" cm="1">
        <f t="array" ref="O320">IF(A320="","",IF(COUNTIF(TOther[Frequency],$O$1)=0,0,SUMPRODUCT(--(IFERROR(MOD(A320-TOther[Start Date],42),1)=0),--(TOther[Frequency]=$O$1),--(TOther[Start Date]&lt;=A320),--(TOther[End Date Calc]&gt;=A320),TOther[Amount])))</f>
        <v>0</v>
      </c>
      <c r="P320" s="8" cm="1">
        <f t="array" ref="P320">IF(A320="","",IF(COUNTIF(TOther[Frequency],$P$1)=0,0,SUMPRODUCT(--(IFERROR(MOD(A320-TOther[Start Date],56),1)=0),--(TOther[Frequency]=$P$1),--(TOther[Start Date]&lt;=A320),--(TOther[End Date Calc]&gt;=A320),TOther[Amount])))</f>
        <v>0</v>
      </c>
      <c r="Q320" s="8">
        <f>IF(A320="","",IF(COUNTIF(TOther[Frequency],$Q$1)=0,0,IF(B320="N",SUMIFS(TOther[Amount],TOther[Frequency],$Q$1,TOther[Start Date],"&lt;="&amp;$A320,TOther[End Date Calc],"&gt;="&amp;A320,TOther[Start Day],DAY(A320)),SUMIFS(TOther[Amount],TOther[Frequency],$Q$1,TOther[Start Date],"&lt;="&amp;$A320,TOther[End Date Calc],"&gt;="&amp;A320,TOther[Start Day],"&gt;="&amp;DAY(A320)))))</f>
        <v>0</v>
      </c>
      <c r="R320" s="8" cm="1">
        <f t="array" ref="R320">IF(A320="","",IF(COUNTIF(TOther[Frequency],R$1)=0,0,SUMPRODUCT(--(TOther[Frequency]=R$1),--(TOther[Start Date]&lt;=A320),--(TOther[End Date Calc]&gt;=A320),IF(B320="N",--(TOther[Start Day]=DAY(A320)),--(TOther[Start Day]&gt;=DAY(A320))),--(IFERROR(MOD(TOther[Start Month]-MONTH(A320)+2,2),1)=0),TOther[Amount])))</f>
        <v>0</v>
      </c>
      <c r="S320" s="8" cm="1">
        <f t="array" ref="S320">IF(A320="","",IF(COUNTIF(TOther[Frequency],S$1)=0,0,SUMPRODUCT(--(TOther[Frequency]=S$1),--(TOther[Start Date]&lt;=A320),--(TOther[End Date Calc]&gt;=A320),IF(B320="N",--(TOther[Start Day]=DAY(A320)),--(TOther[Start Day]&gt;=DAY(A320))),--(IFERROR(MOD(TOther[Start Month]-MONTH(A320)+3,3),1)=0),TOther[Amount])))</f>
        <v>0</v>
      </c>
      <c r="T320" s="8" cm="1">
        <f t="array" ref="T320">IF($A320="","",IF(COUNTIF(TOther[Frequency],T$1)=0,0,SUMPRODUCT(--(TOther[Frequency]=T$1),--(TOther[Start Date]&lt;=$A320),--(TOther[End Date Calc]&gt;=$A320),IF($B320="N",--(TOther[Start Day]=DAY($A320)),--(TOther[Start Day]&gt;=DAY($A320))),--(IFERROR(MOD(TOther[Start Month]-MONTH($A320)+4,4),1)=0),TOther[Amount])))</f>
        <v>0</v>
      </c>
      <c r="U320" s="8" cm="1">
        <f t="array" ref="U320">IF(A320="","",IF(COUNTIF(TOther[Frequency],$U$1)=0,0,SUMPRODUCT(--(TOther[Frequency]=$U$1),--(TOther[Start Date]&lt;=A320),--(TOther[End Date Calc]&gt;=A320),IF(B320="N",--(TOther[Start Day]=DAY(A320)),--(TOther[Start Day]&gt;=DAY(A320))),--(IFERROR(MOD(TOther[Start Month]-MONTH(A320)+6,6),1)=0),TOther[Amount])))</f>
        <v>0</v>
      </c>
      <c r="V320" s="8" cm="1">
        <f t="array" ref="V320">IF(A320="","",IF(COUNTIF(TOther[Frequency],$V$1)=0,0,SUMPRODUCT(--(TOther[Frequency]=$V$1),--(TOther[Start Date]&lt;=A320),--(TOther[End Date Calc]&gt;=A320),IF(B320="N",--(TOther[Start Day]=DAY(A320)),--(TOther[Start Day]&gt;=DAY(A320))),--(IFERROR(MOD(TOther[Start Month]-MONTH(A320)+12,12),1)=0),TOther[Amount])))</f>
        <v>0</v>
      </c>
      <c r="W320" s="8">
        <f>IF(A320="","",SUMIFS(TOther[Amount],TOther[Start Date],A320,TOther[Frequency],$W$1))</f>
        <v>0</v>
      </c>
      <c r="X320" s="9">
        <f t="shared" si="20"/>
        <v>0</v>
      </c>
      <c r="Y320" s="9">
        <f t="shared" si="24"/>
        <v>0</v>
      </c>
      <c r="Z320" s="8" cm="1">
        <f t="array" ref="Z320">IF(A320="","",IF(COUNTIF('2) Income'!$D$13:$D$32,"Weekly")=0,0,SUMPRODUCT(--(IFERROR(MOD(A320-'2) Income'!$F$13:$F$32,7),1)=0),--('2) Income'!$D$13:$D$32="Weekly"),--('2) Income'!$F$13:$F$32&lt;=A320),'2) Income'!$E$13:$E$32)))</f>
        <v>0</v>
      </c>
      <c r="AA320" s="8" cm="1">
        <f t="array" ref="AA320">IF(A320="","",IF(COUNTIF('2) Income'!$D$13:$D$32,"Every Other Week")=0,0,SUMPRODUCT(--(IFERROR(MOD(A320-'2) Income'!$F$13:$F$32,14),1)=0),--('2) Income'!$D$13:$D$32="Every Other Week"),--('2) Income'!$F$13:$F$32&lt;=A320),'2) Income'!$E$13:$E$32)))</f>
        <v>0</v>
      </c>
      <c r="AB320" s="8">
        <f>IF(A320="","",IF(COUNTIF('2) Income'!$D$13:$D$32,"1st and 15th")=0,0,IF(OR(DAY(A320)=1,DAY(A320)=15),SUMIFS('2) Income'!$E$13:$E$32,'2) Income'!$D$13:$D$32,"1st and 15th",'2) Income'!$F$13:$F$32,"&lt;="&amp;$A320),0)))</f>
        <v>0</v>
      </c>
      <c r="AC320" s="8">
        <f>IF(A320="","",IF(COUNTIF('2) Income'!$D$13:$D$32,"2nd Wednesday")=0,0,IF(A320=(A320-DAY(A320)+1+2*7-WEEKDAY(A320-DAY(A320)+8-4,1)),SUMIFS('2) Income'!$E$13:$E$32,'2) Income'!$D$13:$D$32,"2nd Wednesday",'2) Income'!$F$13:$F$32,"&lt;="&amp;$A320),0)))</f>
        <v>0</v>
      </c>
      <c r="AD320" s="8">
        <f>IF(A320="","",IF(COUNTIF('2) Income'!$D$13:$D$32,"3rd Wednesday")=0,0,IF(A320=(A320-DAY(A320)+1+3*7-WEEKDAY(A320-DAY(A320)+8-4,1)),SUMIFS('2) Income'!$E$13:$E$32,'2) Income'!$D$13:$D$32,"3rd Wednesday",'2) Income'!$F$13:$F$32,"&lt;="&amp;$A320),0)))</f>
        <v>0</v>
      </c>
      <c r="AE320" s="8">
        <f>IF(A320="","",IF(COUNTIF('2) Income'!$D$13:$D$32,"4th Wednesday")=0,0,IF(A320=(A320-DAY(A320)+1+4*7-WEEKDAY(A320-DAY(A320)+8-4,1)),SUMIFS('2) Income'!$E$13:$E$32,'2) Income'!$D$13:$D$32,"4th Wednesday",'2) Income'!$F$13:$F$32,"&lt;="&amp;$A320),0)))</f>
        <v>0</v>
      </c>
      <c r="AF320" s="8" cm="1">
        <f t="array" ref="AF320">IF(A320="","",IF(COUNTIF('2) Income'!$D$13:$D$32,"Every 4 Weeks")=0,0,SUMPRODUCT(--(IFERROR(MOD(A320-'2) Income'!$F$13:$F$32,28),1)=0),--('2) Income'!$D$13:$D$32="Every 4 Weeks"),--('2) Income'!$F$13:$F$32&lt;=A320),'2) Income'!$E$13:$E$32)))</f>
        <v>0</v>
      </c>
      <c r="AG320" s="8">
        <f>IF(A320="","",IF(COUNTIF('2) Income'!$D$13:$D$32,"Monthly")=0,0,IF(B320="N",SUMIFS('2) Income'!$E$13:$E$32,'2) Income'!$D$13:$D$32,"monthly",'2) Income'!$F$13:$F$32,"&lt;="&amp;$A320,'2) Income'!$I$13:$I$32,DAY(A320)),SUMIFS('2) Income'!$E$13:$E$32,'2) Income'!$D$13:$D$32,"monthly",'2) Income'!$F$13:$F$32,"&lt;="&amp;$A320,'2) Income'!$I$13:$I$32,"&gt;="&amp;DAY(A320)))))</f>
        <v>0</v>
      </c>
      <c r="AH320" s="8" cm="1">
        <f t="array" ref="AH320">IF(A320="","",IF(COUNTIF('2) Income'!$D$13:$D$32,"Yearly")=0,0,SUMPRODUCT(--('2) Income'!$D$13:$D$32="Yearly"),--('2) Income'!$F$13:$F$32&lt;=A320),IF(B320="N",--('2) Income'!$I$13:$I$32=DAY(A320)),--('2) Income'!$I$13:$I$32&gt;=DAY(A320))),--(IFERROR(MOD('2) Income'!$H$13:$H$32-MONTH(A320)+12,12),1)=0),'2) Income'!$E$13:$E$32)))</f>
        <v>0</v>
      </c>
      <c r="AI320" s="8">
        <f>IF(A320="","",IF(COUNTIF('2) Income'!$D$13:$D$32,"one-time")=0,0,SUMIFS('2) Income'!$E$13:$E$32,'2) Income'!$D$13:$D$32,"one-time",'2) Income'!$F$13:$F$32,"="&amp;$A320)))</f>
        <v>0</v>
      </c>
      <c r="AJ320" s="9">
        <f t="shared" si="21"/>
        <v>0</v>
      </c>
    </row>
    <row r="321" spans="1:36">
      <c r="A321" s="7">
        <f>IF(A320="","",IF(A320+1&lt;='1) Period'!$E$21,A320+1,""))</f>
        <v>45793</v>
      </c>
      <c r="B321" s="7" t="str">
        <f t="shared" si="22"/>
        <v>N</v>
      </c>
      <c r="C321" t="str">
        <f t="shared" si="23"/>
        <v>F</v>
      </c>
      <c r="D321" s="8">
        <f>IF(A321="","",IF(TEXT(A321,"dddd")='4) Happy Money'!$E$23,WAllowance,0))</f>
        <v>0</v>
      </c>
      <c r="E321" s="8">
        <f>IF(A321="","",IF(B321="N",SUMIF(TMonthly[Day of the Month],DAY(A321),TMonthly[Amount]),SUMIF(TMonthly[Day of the Month],"&gt;="&amp;DAY(A321),TMonthly[Amount])))</f>
        <v>0</v>
      </c>
      <c r="F321" s="8" cm="1">
        <f t="array" ref="F321">IF(A321="","",SUMPRODUCT(--(TYearly[Due Date]&lt;=A321),IF(B321="N",--(TYearly[Day]=DAY(A321)),--(TYearly[Day]&gt;=DAY(A321))),--(IFERROR(MOD(TYearly[Month]-MONTH(A321)+12,12),1)=0),TYearly[Amount]))</f>
        <v>0</v>
      </c>
      <c r="G321" s="8">
        <f>IF(A321="","",SUMIF(TOneTime[Due Date],A321,TOneTime[Amount]))</f>
        <v>0</v>
      </c>
      <c r="H321" s="8" cm="1">
        <f t="array" ref="H321">IF(A321="","",IF(COUNTIF(TOther[Frequency],$H$1)=0,0,SUMPRODUCT(--(IFERROR(MOD(A321-TOther[Start Date],7),1)=0),--(TOther[Frequency]=$H$1),--(TOther[Start Date]&lt;=A321),--(TOther[End Date Calc]&gt;=A321),TOther[Amount])))</f>
        <v>0</v>
      </c>
      <c r="I321" s="8" cm="1">
        <f t="array" ref="I321">IF(A321="","",IF(COUNTIF(TOther[Frequency],$I$1)=0,0,SUMPRODUCT(--(IFERROR(MOD(A321-TOther[Start Date],14),1)=0),--(TOther[Frequency]=$I$1),--(TOther[Start Date]&lt;=A321),--(TOther[End Date Calc]&gt;=A321),TOther[Amount])))</f>
        <v>0</v>
      </c>
      <c r="J321" s="8">
        <f>IF(A321="","",IF(COUNTIF(TOther[Frequency],$J$1)=0,0,IF(OR(DAY(A321)=1,DAY(A321)=15),SUMIFS(TOther[Amount],TOther[Frequency],$J$1,TOther[Start Date],"&lt;="&amp;$A321,TOther[End Date Calc],"&gt;="&amp;A321),0)))</f>
        <v>0</v>
      </c>
      <c r="K321" s="8">
        <f>IF(A321="","",IF(COUNTIF(TOther[Frequency],$K$1)=0,0,IF(A321=(A321-DAY(A321)+1+2*7-WEEKDAY(A321-DAY(A321)+8-4,1)),SUMIFS(TOther[Amount],TOther[Frequency],$K$1,TOther[Start Date],"&lt;="&amp;$A321,TOther[End Date Calc],"&gt;="&amp;A321),0)))</f>
        <v>0</v>
      </c>
      <c r="L321" s="8">
        <f>IF(A321="","",IF(COUNTIF(TOther[Frequency],$L$1)=0,0,IF(A321=(A321-DAY(A321)+1+3*7-WEEKDAY(A321-DAY(A321)+8-4,1)),SUMIFS(TOther[Amount],TOther[Frequency],$L$1,TOther[Start Date],"&lt;="&amp;$A321,TOther[End Date Calc],"&gt;="&amp;A321),0)))</f>
        <v>0</v>
      </c>
      <c r="M321" s="8">
        <f>IF(A321="","",IF(COUNTIF(TOther[Frequency],$M$1)=0,0,IF(A321=(A321-DAY(A321)+1+4*7-WEEKDAY(A321-DAY(A321)+8-4,1)),SUMIFS(TOther[Amount],TOther[Frequency],$M$1,TOther[Start Date],"&lt;="&amp;$A321,TOther[End Date Calc],"&gt;="&amp;A321),0)))</f>
        <v>0</v>
      </c>
      <c r="N321" s="8" cm="1">
        <f t="array" ref="N321">IF(A321="","",IF(COUNTIF(TOther[Frequency],$N$1)=0,0,SUMPRODUCT(--(IFERROR(MOD(A321-TOther[Start Date],28),1)=0),--(TOther[Frequency]=$N$1),--(TOther[Start Date]&lt;=A321),--(TOther[End Date Calc]&gt;=A321),TOther[Amount])))</f>
        <v>0</v>
      </c>
      <c r="O321" s="8" cm="1">
        <f t="array" ref="O321">IF(A321="","",IF(COUNTIF(TOther[Frequency],$O$1)=0,0,SUMPRODUCT(--(IFERROR(MOD(A321-TOther[Start Date],42),1)=0),--(TOther[Frequency]=$O$1),--(TOther[Start Date]&lt;=A321),--(TOther[End Date Calc]&gt;=A321),TOther[Amount])))</f>
        <v>0</v>
      </c>
      <c r="P321" s="8" cm="1">
        <f t="array" ref="P321">IF(A321="","",IF(COUNTIF(TOther[Frequency],$P$1)=0,0,SUMPRODUCT(--(IFERROR(MOD(A321-TOther[Start Date],56),1)=0),--(TOther[Frequency]=$P$1),--(TOther[Start Date]&lt;=A321),--(TOther[End Date Calc]&gt;=A321),TOther[Amount])))</f>
        <v>0</v>
      </c>
      <c r="Q321" s="8">
        <f>IF(A321="","",IF(COUNTIF(TOther[Frequency],$Q$1)=0,0,IF(B321="N",SUMIFS(TOther[Amount],TOther[Frequency],$Q$1,TOther[Start Date],"&lt;="&amp;$A321,TOther[End Date Calc],"&gt;="&amp;A321,TOther[Start Day],DAY(A321)),SUMIFS(TOther[Amount],TOther[Frequency],$Q$1,TOther[Start Date],"&lt;="&amp;$A321,TOther[End Date Calc],"&gt;="&amp;A321,TOther[Start Day],"&gt;="&amp;DAY(A321)))))</f>
        <v>0</v>
      </c>
      <c r="R321" s="8" cm="1">
        <f t="array" ref="R321">IF(A321="","",IF(COUNTIF(TOther[Frequency],R$1)=0,0,SUMPRODUCT(--(TOther[Frequency]=R$1),--(TOther[Start Date]&lt;=A321),--(TOther[End Date Calc]&gt;=A321),IF(B321="N",--(TOther[Start Day]=DAY(A321)),--(TOther[Start Day]&gt;=DAY(A321))),--(IFERROR(MOD(TOther[Start Month]-MONTH(A321)+2,2),1)=0),TOther[Amount])))</f>
        <v>0</v>
      </c>
      <c r="S321" s="8" cm="1">
        <f t="array" ref="S321">IF(A321="","",IF(COUNTIF(TOther[Frequency],S$1)=0,0,SUMPRODUCT(--(TOther[Frequency]=S$1),--(TOther[Start Date]&lt;=A321),--(TOther[End Date Calc]&gt;=A321),IF(B321="N",--(TOther[Start Day]=DAY(A321)),--(TOther[Start Day]&gt;=DAY(A321))),--(IFERROR(MOD(TOther[Start Month]-MONTH(A321)+3,3),1)=0),TOther[Amount])))</f>
        <v>0</v>
      </c>
      <c r="T321" s="8" cm="1">
        <f t="array" ref="T321">IF($A321="","",IF(COUNTIF(TOther[Frequency],T$1)=0,0,SUMPRODUCT(--(TOther[Frequency]=T$1),--(TOther[Start Date]&lt;=$A321),--(TOther[End Date Calc]&gt;=$A321),IF($B321="N",--(TOther[Start Day]=DAY($A321)),--(TOther[Start Day]&gt;=DAY($A321))),--(IFERROR(MOD(TOther[Start Month]-MONTH($A321)+4,4),1)=0),TOther[Amount])))</f>
        <v>0</v>
      </c>
      <c r="U321" s="8" cm="1">
        <f t="array" ref="U321">IF(A321="","",IF(COUNTIF(TOther[Frequency],$U$1)=0,0,SUMPRODUCT(--(TOther[Frequency]=$U$1),--(TOther[Start Date]&lt;=A321),--(TOther[End Date Calc]&gt;=A321),IF(B321="N",--(TOther[Start Day]=DAY(A321)),--(TOther[Start Day]&gt;=DAY(A321))),--(IFERROR(MOD(TOther[Start Month]-MONTH(A321)+6,6),1)=0),TOther[Amount])))</f>
        <v>0</v>
      </c>
      <c r="V321" s="8" cm="1">
        <f t="array" ref="V321">IF(A321="","",IF(COUNTIF(TOther[Frequency],$V$1)=0,0,SUMPRODUCT(--(TOther[Frequency]=$V$1),--(TOther[Start Date]&lt;=A321),--(TOther[End Date Calc]&gt;=A321),IF(B321="N",--(TOther[Start Day]=DAY(A321)),--(TOther[Start Day]&gt;=DAY(A321))),--(IFERROR(MOD(TOther[Start Month]-MONTH(A321)+12,12),1)=0),TOther[Amount])))</f>
        <v>0</v>
      </c>
      <c r="W321" s="8">
        <f>IF(A321="","",SUMIFS(TOther[Amount],TOther[Start Date],A321,TOther[Frequency],$W$1))</f>
        <v>0</v>
      </c>
      <c r="X321" s="9">
        <f t="shared" si="20"/>
        <v>0</v>
      </c>
      <c r="Y321" s="9">
        <f t="shared" si="24"/>
        <v>0</v>
      </c>
      <c r="Z321" s="8" cm="1">
        <f t="array" ref="Z321">IF(A321="","",IF(COUNTIF('2) Income'!$D$13:$D$32,"Weekly")=0,0,SUMPRODUCT(--(IFERROR(MOD(A321-'2) Income'!$F$13:$F$32,7),1)=0),--('2) Income'!$D$13:$D$32="Weekly"),--('2) Income'!$F$13:$F$32&lt;=A321),'2) Income'!$E$13:$E$32)))</f>
        <v>0</v>
      </c>
      <c r="AA321" s="8" cm="1">
        <f t="array" ref="AA321">IF(A321="","",IF(COUNTIF('2) Income'!$D$13:$D$32,"Every Other Week")=0,0,SUMPRODUCT(--(IFERROR(MOD(A321-'2) Income'!$F$13:$F$32,14),1)=0),--('2) Income'!$D$13:$D$32="Every Other Week"),--('2) Income'!$F$13:$F$32&lt;=A321),'2) Income'!$E$13:$E$32)))</f>
        <v>0</v>
      </c>
      <c r="AB321" s="8">
        <f>IF(A321="","",IF(COUNTIF('2) Income'!$D$13:$D$32,"1st and 15th")=0,0,IF(OR(DAY(A321)=1,DAY(A321)=15),SUMIFS('2) Income'!$E$13:$E$32,'2) Income'!$D$13:$D$32,"1st and 15th",'2) Income'!$F$13:$F$32,"&lt;="&amp;$A321),0)))</f>
        <v>0</v>
      </c>
      <c r="AC321" s="8">
        <f>IF(A321="","",IF(COUNTIF('2) Income'!$D$13:$D$32,"2nd Wednesday")=0,0,IF(A321=(A321-DAY(A321)+1+2*7-WEEKDAY(A321-DAY(A321)+8-4,1)),SUMIFS('2) Income'!$E$13:$E$32,'2) Income'!$D$13:$D$32,"2nd Wednesday",'2) Income'!$F$13:$F$32,"&lt;="&amp;$A321),0)))</f>
        <v>0</v>
      </c>
      <c r="AD321" s="8">
        <f>IF(A321="","",IF(COUNTIF('2) Income'!$D$13:$D$32,"3rd Wednesday")=0,0,IF(A321=(A321-DAY(A321)+1+3*7-WEEKDAY(A321-DAY(A321)+8-4,1)),SUMIFS('2) Income'!$E$13:$E$32,'2) Income'!$D$13:$D$32,"3rd Wednesday",'2) Income'!$F$13:$F$32,"&lt;="&amp;$A321),0)))</f>
        <v>0</v>
      </c>
      <c r="AE321" s="8">
        <f>IF(A321="","",IF(COUNTIF('2) Income'!$D$13:$D$32,"4th Wednesday")=0,0,IF(A321=(A321-DAY(A321)+1+4*7-WEEKDAY(A321-DAY(A321)+8-4,1)),SUMIFS('2) Income'!$E$13:$E$32,'2) Income'!$D$13:$D$32,"4th Wednesday",'2) Income'!$F$13:$F$32,"&lt;="&amp;$A321),0)))</f>
        <v>0</v>
      </c>
      <c r="AF321" s="8" cm="1">
        <f t="array" ref="AF321">IF(A321="","",IF(COUNTIF('2) Income'!$D$13:$D$32,"Every 4 Weeks")=0,0,SUMPRODUCT(--(IFERROR(MOD(A321-'2) Income'!$F$13:$F$32,28),1)=0),--('2) Income'!$D$13:$D$32="Every 4 Weeks"),--('2) Income'!$F$13:$F$32&lt;=A321),'2) Income'!$E$13:$E$32)))</f>
        <v>0</v>
      </c>
      <c r="AG321" s="8">
        <f>IF(A321="","",IF(COUNTIF('2) Income'!$D$13:$D$32,"Monthly")=0,0,IF(B321="N",SUMIFS('2) Income'!$E$13:$E$32,'2) Income'!$D$13:$D$32,"monthly",'2) Income'!$F$13:$F$32,"&lt;="&amp;$A321,'2) Income'!$I$13:$I$32,DAY(A321)),SUMIFS('2) Income'!$E$13:$E$32,'2) Income'!$D$13:$D$32,"monthly",'2) Income'!$F$13:$F$32,"&lt;="&amp;$A321,'2) Income'!$I$13:$I$32,"&gt;="&amp;DAY(A321)))))</f>
        <v>0</v>
      </c>
      <c r="AH321" s="8" cm="1">
        <f t="array" ref="AH321">IF(A321="","",IF(COUNTIF('2) Income'!$D$13:$D$32,"Yearly")=0,0,SUMPRODUCT(--('2) Income'!$D$13:$D$32="Yearly"),--('2) Income'!$F$13:$F$32&lt;=A321),IF(B321="N",--('2) Income'!$I$13:$I$32=DAY(A321)),--('2) Income'!$I$13:$I$32&gt;=DAY(A321))),--(IFERROR(MOD('2) Income'!$H$13:$H$32-MONTH(A321)+12,12),1)=0),'2) Income'!$E$13:$E$32)))</f>
        <v>0</v>
      </c>
      <c r="AI321" s="8">
        <f>IF(A321="","",IF(COUNTIF('2) Income'!$D$13:$D$32,"one-time")=0,0,SUMIFS('2) Income'!$E$13:$E$32,'2) Income'!$D$13:$D$32,"one-time",'2) Income'!$F$13:$F$32,"="&amp;$A321)))</f>
        <v>0</v>
      </c>
      <c r="AJ321" s="9">
        <f t="shared" si="21"/>
        <v>0</v>
      </c>
    </row>
    <row r="322" spans="1:36">
      <c r="A322" s="7">
        <f>IF(A321="","",IF(A321+1&lt;='1) Period'!$E$21,A321+1,""))</f>
        <v>45794</v>
      </c>
      <c r="B322" s="7" t="str">
        <f t="shared" si="22"/>
        <v>N</v>
      </c>
      <c r="C322" t="str">
        <f t="shared" si="23"/>
        <v>Y</v>
      </c>
      <c r="D322" s="8">
        <f>IF(A322="","",IF(TEXT(A322,"dddd")='4) Happy Money'!$E$23,WAllowance,0))</f>
        <v>0</v>
      </c>
      <c r="E322" s="8">
        <f>IF(A322="","",IF(B322="N",SUMIF(TMonthly[Day of the Month],DAY(A322),TMonthly[Amount]),SUMIF(TMonthly[Day of the Month],"&gt;="&amp;DAY(A322),TMonthly[Amount])))</f>
        <v>0</v>
      </c>
      <c r="F322" s="8" cm="1">
        <f t="array" ref="F322">IF(A322="","",SUMPRODUCT(--(TYearly[Due Date]&lt;=A322),IF(B322="N",--(TYearly[Day]=DAY(A322)),--(TYearly[Day]&gt;=DAY(A322))),--(IFERROR(MOD(TYearly[Month]-MONTH(A322)+12,12),1)=0),TYearly[Amount]))</f>
        <v>0</v>
      </c>
      <c r="G322" s="8">
        <f>IF(A322="","",SUMIF(TOneTime[Due Date],A322,TOneTime[Amount]))</f>
        <v>0</v>
      </c>
      <c r="H322" s="8" cm="1">
        <f t="array" ref="H322">IF(A322="","",IF(COUNTIF(TOther[Frequency],$H$1)=0,0,SUMPRODUCT(--(IFERROR(MOD(A322-TOther[Start Date],7),1)=0),--(TOther[Frequency]=$H$1),--(TOther[Start Date]&lt;=A322),--(TOther[End Date Calc]&gt;=A322),TOther[Amount])))</f>
        <v>0</v>
      </c>
      <c r="I322" s="8" cm="1">
        <f t="array" ref="I322">IF(A322="","",IF(COUNTIF(TOther[Frequency],$I$1)=0,0,SUMPRODUCT(--(IFERROR(MOD(A322-TOther[Start Date],14),1)=0),--(TOther[Frequency]=$I$1),--(TOther[Start Date]&lt;=A322),--(TOther[End Date Calc]&gt;=A322),TOther[Amount])))</f>
        <v>0</v>
      </c>
      <c r="J322" s="8">
        <f>IF(A322="","",IF(COUNTIF(TOther[Frequency],$J$1)=0,0,IF(OR(DAY(A322)=1,DAY(A322)=15),SUMIFS(TOther[Amount],TOther[Frequency],$J$1,TOther[Start Date],"&lt;="&amp;$A322,TOther[End Date Calc],"&gt;="&amp;A322),0)))</f>
        <v>0</v>
      </c>
      <c r="K322" s="8">
        <f>IF(A322="","",IF(COUNTIF(TOther[Frequency],$K$1)=0,0,IF(A322=(A322-DAY(A322)+1+2*7-WEEKDAY(A322-DAY(A322)+8-4,1)),SUMIFS(TOther[Amount],TOther[Frequency],$K$1,TOther[Start Date],"&lt;="&amp;$A322,TOther[End Date Calc],"&gt;="&amp;A322),0)))</f>
        <v>0</v>
      </c>
      <c r="L322" s="8">
        <f>IF(A322="","",IF(COUNTIF(TOther[Frequency],$L$1)=0,0,IF(A322=(A322-DAY(A322)+1+3*7-WEEKDAY(A322-DAY(A322)+8-4,1)),SUMIFS(TOther[Amount],TOther[Frequency],$L$1,TOther[Start Date],"&lt;="&amp;$A322,TOther[End Date Calc],"&gt;="&amp;A322),0)))</f>
        <v>0</v>
      </c>
      <c r="M322" s="8">
        <f>IF(A322="","",IF(COUNTIF(TOther[Frequency],$M$1)=0,0,IF(A322=(A322-DAY(A322)+1+4*7-WEEKDAY(A322-DAY(A322)+8-4,1)),SUMIFS(TOther[Amount],TOther[Frequency],$M$1,TOther[Start Date],"&lt;="&amp;$A322,TOther[End Date Calc],"&gt;="&amp;A322),0)))</f>
        <v>0</v>
      </c>
      <c r="N322" s="8" cm="1">
        <f t="array" ref="N322">IF(A322="","",IF(COUNTIF(TOther[Frequency],$N$1)=0,0,SUMPRODUCT(--(IFERROR(MOD(A322-TOther[Start Date],28),1)=0),--(TOther[Frequency]=$N$1),--(TOther[Start Date]&lt;=A322),--(TOther[End Date Calc]&gt;=A322),TOther[Amount])))</f>
        <v>0</v>
      </c>
      <c r="O322" s="8" cm="1">
        <f t="array" ref="O322">IF(A322="","",IF(COUNTIF(TOther[Frequency],$O$1)=0,0,SUMPRODUCT(--(IFERROR(MOD(A322-TOther[Start Date],42),1)=0),--(TOther[Frequency]=$O$1),--(TOther[Start Date]&lt;=A322),--(TOther[End Date Calc]&gt;=A322),TOther[Amount])))</f>
        <v>0</v>
      </c>
      <c r="P322" s="8" cm="1">
        <f t="array" ref="P322">IF(A322="","",IF(COUNTIF(TOther[Frequency],$P$1)=0,0,SUMPRODUCT(--(IFERROR(MOD(A322-TOther[Start Date],56),1)=0),--(TOther[Frequency]=$P$1),--(TOther[Start Date]&lt;=A322),--(TOther[End Date Calc]&gt;=A322),TOther[Amount])))</f>
        <v>0</v>
      </c>
      <c r="Q322" s="8">
        <f>IF(A322="","",IF(COUNTIF(TOther[Frequency],$Q$1)=0,0,IF(B322="N",SUMIFS(TOther[Amount],TOther[Frequency],$Q$1,TOther[Start Date],"&lt;="&amp;$A322,TOther[End Date Calc],"&gt;="&amp;A322,TOther[Start Day],DAY(A322)),SUMIFS(TOther[Amount],TOther[Frequency],$Q$1,TOther[Start Date],"&lt;="&amp;$A322,TOther[End Date Calc],"&gt;="&amp;A322,TOther[Start Day],"&gt;="&amp;DAY(A322)))))</f>
        <v>0</v>
      </c>
      <c r="R322" s="8" cm="1">
        <f t="array" ref="R322">IF(A322="","",IF(COUNTIF(TOther[Frequency],R$1)=0,0,SUMPRODUCT(--(TOther[Frequency]=R$1),--(TOther[Start Date]&lt;=A322),--(TOther[End Date Calc]&gt;=A322),IF(B322="N",--(TOther[Start Day]=DAY(A322)),--(TOther[Start Day]&gt;=DAY(A322))),--(IFERROR(MOD(TOther[Start Month]-MONTH(A322)+2,2),1)=0),TOther[Amount])))</f>
        <v>0</v>
      </c>
      <c r="S322" s="8" cm="1">
        <f t="array" ref="S322">IF(A322="","",IF(COUNTIF(TOther[Frequency],S$1)=0,0,SUMPRODUCT(--(TOther[Frequency]=S$1),--(TOther[Start Date]&lt;=A322),--(TOther[End Date Calc]&gt;=A322),IF(B322="N",--(TOther[Start Day]=DAY(A322)),--(TOther[Start Day]&gt;=DAY(A322))),--(IFERROR(MOD(TOther[Start Month]-MONTH(A322)+3,3),1)=0),TOther[Amount])))</f>
        <v>0</v>
      </c>
      <c r="T322" s="8" cm="1">
        <f t="array" ref="T322">IF($A322="","",IF(COUNTIF(TOther[Frequency],T$1)=0,0,SUMPRODUCT(--(TOther[Frequency]=T$1),--(TOther[Start Date]&lt;=$A322),--(TOther[End Date Calc]&gt;=$A322),IF($B322="N",--(TOther[Start Day]=DAY($A322)),--(TOther[Start Day]&gt;=DAY($A322))),--(IFERROR(MOD(TOther[Start Month]-MONTH($A322)+4,4),1)=0),TOther[Amount])))</f>
        <v>0</v>
      </c>
      <c r="U322" s="8" cm="1">
        <f t="array" ref="U322">IF(A322="","",IF(COUNTIF(TOther[Frequency],$U$1)=0,0,SUMPRODUCT(--(TOther[Frequency]=$U$1),--(TOther[Start Date]&lt;=A322),--(TOther[End Date Calc]&gt;=A322),IF(B322="N",--(TOther[Start Day]=DAY(A322)),--(TOther[Start Day]&gt;=DAY(A322))),--(IFERROR(MOD(TOther[Start Month]-MONTH(A322)+6,6),1)=0),TOther[Amount])))</f>
        <v>0</v>
      </c>
      <c r="V322" s="8" cm="1">
        <f t="array" ref="V322">IF(A322="","",IF(COUNTIF(TOther[Frequency],$V$1)=0,0,SUMPRODUCT(--(TOther[Frequency]=$V$1),--(TOther[Start Date]&lt;=A322),--(TOther[End Date Calc]&gt;=A322),IF(B322="N",--(TOther[Start Day]=DAY(A322)),--(TOther[Start Day]&gt;=DAY(A322))),--(IFERROR(MOD(TOther[Start Month]-MONTH(A322)+12,12),1)=0),TOther[Amount])))</f>
        <v>0</v>
      </c>
      <c r="W322" s="8">
        <f>IF(A322="","",SUMIFS(TOther[Amount],TOther[Start Date],A322,TOther[Frequency],$W$1))</f>
        <v>0</v>
      </c>
      <c r="X322" s="9">
        <f t="shared" ref="X322:X385" si="25">IF(A322="","",SUM(E322:W322))</f>
        <v>0</v>
      </c>
      <c r="Y322" s="9">
        <f t="shared" si="24"/>
        <v>0</v>
      </c>
      <c r="Z322" s="8" cm="1">
        <f t="array" ref="Z322">IF(A322="","",IF(COUNTIF('2) Income'!$D$13:$D$32,"Weekly")=0,0,SUMPRODUCT(--(IFERROR(MOD(A322-'2) Income'!$F$13:$F$32,7),1)=0),--('2) Income'!$D$13:$D$32="Weekly"),--('2) Income'!$F$13:$F$32&lt;=A322),'2) Income'!$E$13:$E$32)))</f>
        <v>0</v>
      </c>
      <c r="AA322" s="8" cm="1">
        <f t="array" ref="AA322">IF(A322="","",IF(COUNTIF('2) Income'!$D$13:$D$32,"Every Other Week")=0,0,SUMPRODUCT(--(IFERROR(MOD(A322-'2) Income'!$F$13:$F$32,14),1)=0),--('2) Income'!$D$13:$D$32="Every Other Week"),--('2) Income'!$F$13:$F$32&lt;=A322),'2) Income'!$E$13:$E$32)))</f>
        <v>0</v>
      </c>
      <c r="AB322" s="8">
        <f>IF(A322="","",IF(COUNTIF('2) Income'!$D$13:$D$32,"1st and 15th")=0,0,IF(OR(DAY(A322)=1,DAY(A322)=15),SUMIFS('2) Income'!$E$13:$E$32,'2) Income'!$D$13:$D$32,"1st and 15th",'2) Income'!$F$13:$F$32,"&lt;="&amp;$A322),0)))</f>
        <v>0</v>
      </c>
      <c r="AC322" s="8">
        <f>IF(A322="","",IF(COUNTIF('2) Income'!$D$13:$D$32,"2nd Wednesday")=0,0,IF(A322=(A322-DAY(A322)+1+2*7-WEEKDAY(A322-DAY(A322)+8-4,1)),SUMIFS('2) Income'!$E$13:$E$32,'2) Income'!$D$13:$D$32,"2nd Wednesday",'2) Income'!$F$13:$F$32,"&lt;="&amp;$A322),0)))</f>
        <v>0</v>
      </c>
      <c r="AD322" s="8">
        <f>IF(A322="","",IF(COUNTIF('2) Income'!$D$13:$D$32,"3rd Wednesday")=0,0,IF(A322=(A322-DAY(A322)+1+3*7-WEEKDAY(A322-DAY(A322)+8-4,1)),SUMIFS('2) Income'!$E$13:$E$32,'2) Income'!$D$13:$D$32,"3rd Wednesday",'2) Income'!$F$13:$F$32,"&lt;="&amp;$A322),0)))</f>
        <v>0</v>
      </c>
      <c r="AE322" s="8">
        <f>IF(A322="","",IF(COUNTIF('2) Income'!$D$13:$D$32,"4th Wednesday")=0,0,IF(A322=(A322-DAY(A322)+1+4*7-WEEKDAY(A322-DAY(A322)+8-4,1)),SUMIFS('2) Income'!$E$13:$E$32,'2) Income'!$D$13:$D$32,"4th Wednesday",'2) Income'!$F$13:$F$32,"&lt;="&amp;$A322),0)))</f>
        <v>0</v>
      </c>
      <c r="AF322" s="8" cm="1">
        <f t="array" ref="AF322">IF(A322="","",IF(COUNTIF('2) Income'!$D$13:$D$32,"Every 4 Weeks")=0,0,SUMPRODUCT(--(IFERROR(MOD(A322-'2) Income'!$F$13:$F$32,28),1)=0),--('2) Income'!$D$13:$D$32="Every 4 Weeks"),--('2) Income'!$F$13:$F$32&lt;=A322),'2) Income'!$E$13:$E$32)))</f>
        <v>0</v>
      </c>
      <c r="AG322" s="8">
        <f>IF(A322="","",IF(COUNTIF('2) Income'!$D$13:$D$32,"Monthly")=0,0,IF(B322="N",SUMIFS('2) Income'!$E$13:$E$32,'2) Income'!$D$13:$D$32,"monthly",'2) Income'!$F$13:$F$32,"&lt;="&amp;$A322,'2) Income'!$I$13:$I$32,DAY(A322)),SUMIFS('2) Income'!$E$13:$E$32,'2) Income'!$D$13:$D$32,"monthly",'2) Income'!$F$13:$F$32,"&lt;="&amp;$A322,'2) Income'!$I$13:$I$32,"&gt;="&amp;DAY(A322)))))</f>
        <v>0</v>
      </c>
      <c r="AH322" s="8" cm="1">
        <f t="array" ref="AH322">IF(A322="","",IF(COUNTIF('2) Income'!$D$13:$D$32,"Yearly")=0,0,SUMPRODUCT(--('2) Income'!$D$13:$D$32="Yearly"),--('2) Income'!$F$13:$F$32&lt;=A322),IF(B322="N",--('2) Income'!$I$13:$I$32=DAY(A322)),--('2) Income'!$I$13:$I$32&gt;=DAY(A322))),--(IFERROR(MOD('2) Income'!$H$13:$H$32-MONTH(A322)+12,12),1)=0),'2) Income'!$E$13:$E$32)))</f>
        <v>0</v>
      </c>
      <c r="AI322" s="8">
        <f>IF(A322="","",IF(COUNTIF('2) Income'!$D$13:$D$32,"one-time")=0,0,SUMIFS('2) Income'!$E$13:$E$32,'2) Income'!$D$13:$D$32,"one-time",'2) Income'!$F$13:$F$32,"="&amp;$A322)))</f>
        <v>0</v>
      </c>
      <c r="AJ322" s="9">
        <f t="shared" ref="AJ322:AJ385" si="26">IF(A322="","",SUM(Z322:AI322))</f>
        <v>0</v>
      </c>
    </row>
    <row r="323" spans="1:36">
      <c r="A323" s="7">
        <f>IF(A322="","",IF(A322+1&lt;='1) Period'!$E$21,A322+1,""))</f>
        <v>45795</v>
      </c>
      <c r="B323" s="7" t="str">
        <f t="shared" ref="B323:B386" si="27">IF(DAY(A323)&gt;DAY(A323+1),"Y","N")</f>
        <v>N</v>
      </c>
      <c r="C323" t="str">
        <f t="shared" ref="C323:C386" si="28">IF(WEEKDAY(A323,2)&gt;5,"Y","F")</f>
        <v>Y</v>
      </c>
      <c r="D323" s="8">
        <f>IF(A323="","",IF(TEXT(A323,"dddd")='4) Happy Money'!$E$23,WAllowance,0))</f>
        <v>0</v>
      </c>
      <c r="E323" s="8">
        <f>IF(A323="","",IF(B323="N",SUMIF(TMonthly[Day of the Month],DAY(A323),TMonthly[Amount]),SUMIF(TMonthly[Day of the Month],"&gt;="&amp;DAY(A323),TMonthly[Amount])))</f>
        <v>0</v>
      </c>
      <c r="F323" s="8" cm="1">
        <f t="array" ref="F323">IF(A323="","",SUMPRODUCT(--(TYearly[Due Date]&lt;=A323),IF(B323="N",--(TYearly[Day]=DAY(A323)),--(TYearly[Day]&gt;=DAY(A323))),--(IFERROR(MOD(TYearly[Month]-MONTH(A323)+12,12),1)=0),TYearly[Amount]))</f>
        <v>0</v>
      </c>
      <c r="G323" s="8">
        <f>IF(A323="","",SUMIF(TOneTime[Due Date],A323,TOneTime[Amount]))</f>
        <v>0</v>
      </c>
      <c r="H323" s="8" cm="1">
        <f t="array" ref="H323">IF(A323="","",IF(COUNTIF(TOther[Frequency],$H$1)=0,0,SUMPRODUCT(--(IFERROR(MOD(A323-TOther[Start Date],7),1)=0),--(TOther[Frequency]=$H$1),--(TOther[Start Date]&lt;=A323),--(TOther[End Date Calc]&gt;=A323),TOther[Amount])))</f>
        <v>0</v>
      </c>
      <c r="I323" s="8" cm="1">
        <f t="array" ref="I323">IF(A323="","",IF(COUNTIF(TOther[Frequency],$I$1)=0,0,SUMPRODUCT(--(IFERROR(MOD(A323-TOther[Start Date],14),1)=0),--(TOther[Frequency]=$I$1),--(TOther[Start Date]&lt;=A323),--(TOther[End Date Calc]&gt;=A323),TOther[Amount])))</f>
        <v>0</v>
      </c>
      <c r="J323" s="8">
        <f>IF(A323="","",IF(COUNTIF(TOther[Frequency],$J$1)=0,0,IF(OR(DAY(A323)=1,DAY(A323)=15),SUMIFS(TOther[Amount],TOther[Frequency],$J$1,TOther[Start Date],"&lt;="&amp;$A323,TOther[End Date Calc],"&gt;="&amp;A323),0)))</f>
        <v>0</v>
      </c>
      <c r="K323" s="8">
        <f>IF(A323="","",IF(COUNTIF(TOther[Frequency],$K$1)=0,0,IF(A323=(A323-DAY(A323)+1+2*7-WEEKDAY(A323-DAY(A323)+8-4,1)),SUMIFS(TOther[Amount],TOther[Frequency],$K$1,TOther[Start Date],"&lt;="&amp;$A323,TOther[End Date Calc],"&gt;="&amp;A323),0)))</f>
        <v>0</v>
      </c>
      <c r="L323" s="8">
        <f>IF(A323="","",IF(COUNTIF(TOther[Frequency],$L$1)=0,0,IF(A323=(A323-DAY(A323)+1+3*7-WEEKDAY(A323-DAY(A323)+8-4,1)),SUMIFS(TOther[Amount],TOther[Frequency],$L$1,TOther[Start Date],"&lt;="&amp;$A323,TOther[End Date Calc],"&gt;="&amp;A323),0)))</f>
        <v>0</v>
      </c>
      <c r="M323" s="8">
        <f>IF(A323="","",IF(COUNTIF(TOther[Frequency],$M$1)=0,0,IF(A323=(A323-DAY(A323)+1+4*7-WEEKDAY(A323-DAY(A323)+8-4,1)),SUMIFS(TOther[Amount],TOther[Frequency],$M$1,TOther[Start Date],"&lt;="&amp;$A323,TOther[End Date Calc],"&gt;="&amp;A323),0)))</f>
        <v>0</v>
      </c>
      <c r="N323" s="8" cm="1">
        <f t="array" ref="N323">IF(A323="","",IF(COUNTIF(TOther[Frequency],$N$1)=0,0,SUMPRODUCT(--(IFERROR(MOD(A323-TOther[Start Date],28),1)=0),--(TOther[Frequency]=$N$1),--(TOther[Start Date]&lt;=A323),--(TOther[End Date Calc]&gt;=A323),TOther[Amount])))</f>
        <v>0</v>
      </c>
      <c r="O323" s="8" cm="1">
        <f t="array" ref="O323">IF(A323="","",IF(COUNTIF(TOther[Frequency],$O$1)=0,0,SUMPRODUCT(--(IFERROR(MOD(A323-TOther[Start Date],42),1)=0),--(TOther[Frequency]=$O$1),--(TOther[Start Date]&lt;=A323),--(TOther[End Date Calc]&gt;=A323),TOther[Amount])))</f>
        <v>0</v>
      </c>
      <c r="P323" s="8" cm="1">
        <f t="array" ref="P323">IF(A323="","",IF(COUNTIF(TOther[Frequency],$P$1)=0,0,SUMPRODUCT(--(IFERROR(MOD(A323-TOther[Start Date],56),1)=0),--(TOther[Frequency]=$P$1),--(TOther[Start Date]&lt;=A323),--(TOther[End Date Calc]&gt;=A323),TOther[Amount])))</f>
        <v>0</v>
      </c>
      <c r="Q323" s="8">
        <f>IF(A323="","",IF(COUNTIF(TOther[Frequency],$Q$1)=0,0,IF(B323="N",SUMIFS(TOther[Amount],TOther[Frequency],$Q$1,TOther[Start Date],"&lt;="&amp;$A323,TOther[End Date Calc],"&gt;="&amp;A323,TOther[Start Day],DAY(A323)),SUMIFS(TOther[Amount],TOther[Frequency],$Q$1,TOther[Start Date],"&lt;="&amp;$A323,TOther[End Date Calc],"&gt;="&amp;A323,TOther[Start Day],"&gt;="&amp;DAY(A323)))))</f>
        <v>0</v>
      </c>
      <c r="R323" s="8" cm="1">
        <f t="array" ref="R323">IF(A323="","",IF(COUNTIF(TOther[Frequency],R$1)=0,0,SUMPRODUCT(--(TOther[Frequency]=R$1),--(TOther[Start Date]&lt;=A323),--(TOther[End Date Calc]&gt;=A323),IF(B323="N",--(TOther[Start Day]=DAY(A323)),--(TOther[Start Day]&gt;=DAY(A323))),--(IFERROR(MOD(TOther[Start Month]-MONTH(A323)+2,2),1)=0),TOther[Amount])))</f>
        <v>0</v>
      </c>
      <c r="S323" s="8" cm="1">
        <f t="array" ref="S323">IF(A323="","",IF(COUNTIF(TOther[Frequency],S$1)=0,0,SUMPRODUCT(--(TOther[Frequency]=S$1),--(TOther[Start Date]&lt;=A323),--(TOther[End Date Calc]&gt;=A323),IF(B323="N",--(TOther[Start Day]=DAY(A323)),--(TOther[Start Day]&gt;=DAY(A323))),--(IFERROR(MOD(TOther[Start Month]-MONTH(A323)+3,3),1)=0),TOther[Amount])))</f>
        <v>0</v>
      </c>
      <c r="T323" s="8" cm="1">
        <f t="array" ref="T323">IF($A323="","",IF(COUNTIF(TOther[Frequency],T$1)=0,0,SUMPRODUCT(--(TOther[Frequency]=T$1),--(TOther[Start Date]&lt;=$A323),--(TOther[End Date Calc]&gt;=$A323),IF($B323="N",--(TOther[Start Day]=DAY($A323)),--(TOther[Start Day]&gt;=DAY($A323))),--(IFERROR(MOD(TOther[Start Month]-MONTH($A323)+4,4),1)=0),TOther[Amount])))</f>
        <v>0</v>
      </c>
      <c r="U323" s="8" cm="1">
        <f t="array" ref="U323">IF(A323="","",IF(COUNTIF(TOther[Frequency],$U$1)=0,0,SUMPRODUCT(--(TOther[Frequency]=$U$1),--(TOther[Start Date]&lt;=A323),--(TOther[End Date Calc]&gt;=A323),IF(B323="N",--(TOther[Start Day]=DAY(A323)),--(TOther[Start Day]&gt;=DAY(A323))),--(IFERROR(MOD(TOther[Start Month]-MONTH(A323)+6,6),1)=0),TOther[Amount])))</f>
        <v>0</v>
      </c>
      <c r="V323" s="8" cm="1">
        <f t="array" ref="V323">IF(A323="","",IF(COUNTIF(TOther[Frequency],$V$1)=0,0,SUMPRODUCT(--(TOther[Frequency]=$V$1),--(TOther[Start Date]&lt;=A323),--(TOther[End Date Calc]&gt;=A323),IF(B323="N",--(TOther[Start Day]=DAY(A323)),--(TOther[Start Day]&gt;=DAY(A323))),--(IFERROR(MOD(TOther[Start Month]-MONTH(A323)+12,12),1)=0),TOther[Amount])))</f>
        <v>0</v>
      </c>
      <c r="W323" s="8">
        <f>IF(A323="","",SUMIFS(TOther[Amount],TOther[Start Date],A323,TOther[Frequency],$W$1))</f>
        <v>0</v>
      </c>
      <c r="X323" s="9">
        <f t="shared" si="25"/>
        <v>0</v>
      </c>
      <c r="Y323" s="9">
        <f t="shared" ref="Y323:Y386" si="29">IF(A323="","",SUM(H323:W323))</f>
        <v>0</v>
      </c>
      <c r="Z323" s="8" cm="1">
        <f t="array" ref="Z323">IF(A323="","",IF(COUNTIF('2) Income'!$D$13:$D$32,"Weekly")=0,0,SUMPRODUCT(--(IFERROR(MOD(A323-'2) Income'!$F$13:$F$32,7),1)=0),--('2) Income'!$D$13:$D$32="Weekly"),--('2) Income'!$F$13:$F$32&lt;=A323),'2) Income'!$E$13:$E$32)))</f>
        <v>0</v>
      </c>
      <c r="AA323" s="8" cm="1">
        <f t="array" ref="AA323">IF(A323="","",IF(COUNTIF('2) Income'!$D$13:$D$32,"Every Other Week")=0,0,SUMPRODUCT(--(IFERROR(MOD(A323-'2) Income'!$F$13:$F$32,14),1)=0),--('2) Income'!$D$13:$D$32="Every Other Week"),--('2) Income'!$F$13:$F$32&lt;=A323),'2) Income'!$E$13:$E$32)))</f>
        <v>0</v>
      </c>
      <c r="AB323" s="8">
        <f>IF(A323="","",IF(COUNTIF('2) Income'!$D$13:$D$32,"1st and 15th")=0,0,IF(OR(DAY(A323)=1,DAY(A323)=15),SUMIFS('2) Income'!$E$13:$E$32,'2) Income'!$D$13:$D$32,"1st and 15th",'2) Income'!$F$13:$F$32,"&lt;="&amp;$A323),0)))</f>
        <v>0</v>
      </c>
      <c r="AC323" s="8">
        <f>IF(A323="","",IF(COUNTIF('2) Income'!$D$13:$D$32,"2nd Wednesday")=0,0,IF(A323=(A323-DAY(A323)+1+2*7-WEEKDAY(A323-DAY(A323)+8-4,1)),SUMIFS('2) Income'!$E$13:$E$32,'2) Income'!$D$13:$D$32,"2nd Wednesday",'2) Income'!$F$13:$F$32,"&lt;="&amp;$A323),0)))</f>
        <v>0</v>
      </c>
      <c r="AD323" s="8">
        <f>IF(A323="","",IF(COUNTIF('2) Income'!$D$13:$D$32,"3rd Wednesday")=0,0,IF(A323=(A323-DAY(A323)+1+3*7-WEEKDAY(A323-DAY(A323)+8-4,1)),SUMIFS('2) Income'!$E$13:$E$32,'2) Income'!$D$13:$D$32,"3rd Wednesday",'2) Income'!$F$13:$F$32,"&lt;="&amp;$A323),0)))</f>
        <v>0</v>
      </c>
      <c r="AE323" s="8">
        <f>IF(A323="","",IF(COUNTIF('2) Income'!$D$13:$D$32,"4th Wednesday")=0,0,IF(A323=(A323-DAY(A323)+1+4*7-WEEKDAY(A323-DAY(A323)+8-4,1)),SUMIFS('2) Income'!$E$13:$E$32,'2) Income'!$D$13:$D$32,"4th Wednesday",'2) Income'!$F$13:$F$32,"&lt;="&amp;$A323),0)))</f>
        <v>0</v>
      </c>
      <c r="AF323" s="8" cm="1">
        <f t="array" ref="AF323">IF(A323="","",IF(COUNTIF('2) Income'!$D$13:$D$32,"Every 4 Weeks")=0,0,SUMPRODUCT(--(IFERROR(MOD(A323-'2) Income'!$F$13:$F$32,28),1)=0),--('2) Income'!$D$13:$D$32="Every 4 Weeks"),--('2) Income'!$F$13:$F$32&lt;=A323),'2) Income'!$E$13:$E$32)))</f>
        <v>0</v>
      </c>
      <c r="AG323" s="8">
        <f>IF(A323="","",IF(COUNTIF('2) Income'!$D$13:$D$32,"Monthly")=0,0,IF(B323="N",SUMIFS('2) Income'!$E$13:$E$32,'2) Income'!$D$13:$D$32,"monthly",'2) Income'!$F$13:$F$32,"&lt;="&amp;$A323,'2) Income'!$I$13:$I$32,DAY(A323)),SUMIFS('2) Income'!$E$13:$E$32,'2) Income'!$D$13:$D$32,"monthly",'2) Income'!$F$13:$F$32,"&lt;="&amp;$A323,'2) Income'!$I$13:$I$32,"&gt;="&amp;DAY(A323)))))</f>
        <v>0</v>
      </c>
      <c r="AH323" s="8" cm="1">
        <f t="array" ref="AH323">IF(A323="","",IF(COUNTIF('2) Income'!$D$13:$D$32,"Yearly")=0,0,SUMPRODUCT(--('2) Income'!$D$13:$D$32="Yearly"),--('2) Income'!$F$13:$F$32&lt;=A323),IF(B323="N",--('2) Income'!$I$13:$I$32=DAY(A323)),--('2) Income'!$I$13:$I$32&gt;=DAY(A323))),--(IFERROR(MOD('2) Income'!$H$13:$H$32-MONTH(A323)+12,12),1)=0),'2) Income'!$E$13:$E$32)))</f>
        <v>0</v>
      </c>
      <c r="AI323" s="8">
        <f>IF(A323="","",IF(COUNTIF('2) Income'!$D$13:$D$32,"one-time")=0,0,SUMIFS('2) Income'!$E$13:$E$32,'2) Income'!$D$13:$D$32,"one-time",'2) Income'!$F$13:$F$32,"="&amp;$A323)))</f>
        <v>0</v>
      </c>
      <c r="AJ323" s="9">
        <f t="shared" si="26"/>
        <v>0</v>
      </c>
    </row>
    <row r="324" spans="1:36">
      <c r="A324" s="7">
        <f>IF(A323="","",IF(A323+1&lt;='1) Period'!$E$21,A323+1,""))</f>
        <v>45796</v>
      </c>
      <c r="B324" s="7" t="str">
        <f t="shared" si="27"/>
        <v>N</v>
      </c>
      <c r="C324" t="str">
        <f t="shared" si="28"/>
        <v>F</v>
      </c>
      <c r="D324" s="8">
        <f>IF(A324="","",IF(TEXT(A324,"dddd")='4) Happy Money'!$E$23,WAllowance,0))</f>
        <v>400</v>
      </c>
      <c r="E324" s="8">
        <f>IF(A324="","",IF(B324="N",SUMIF(TMonthly[Day of the Month],DAY(A324),TMonthly[Amount]),SUMIF(TMonthly[Day of the Month],"&gt;="&amp;DAY(A324),TMonthly[Amount])))</f>
        <v>0</v>
      </c>
      <c r="F324" s="8" cm="1">
        <f t="array" ref="F324">IF(A324="","",SUMPRODUCT(--(TYearly[Due Date]&lt;=A324),IF(B324="N",--(TYearly[Day]=DAY(A324)),--(TYearly[Day]&gt;=DAY(A324))),--(IFERROR(MOD(TYearly[Month]-MONTH(A324)+12,12),1)=0),TYearly[Amount]))</f>
        <v>0</v>
      </c>
      <c r="G324" s="8">
        <f>IF(A324="","",SUMIF(TOneTime[Due Date],A324,TOneTime[Amount]))</f>
        <v>0</v>
      </c>
      <c r="H324" s="8" cm="1">
        <f t="array" ref="H324">IF(A324="","",IF(COUNTIF(TOther[Frequency],$H$1)=0,0,SUMPRODUCT(--(IFERROR(MOD(A324-TOther[Start Date],7),1)=0),--(TOther[Frequency]=$H$1),--(TOther[Start Date]&lt;=A324),--(TOther[End Date Calc]&gt;=A324),TOther[Amount])))</f>
        <v>0</v>
      </c>
      <c r="I324" s="8" cm="1">
        <f t="array" ref="I324">IF(A324="","",IF(COUNTIF(TOther[Frequency],$I$1)=0,0,SUMPRODUCT(--(IFERROR(MOD(A324-TOther[Start Date],14),1)=0),--(TOther[Frequency]=$I$1),--(TOther[Start Date]&lt;=A324),--(TOther[End Date Calc]&gt;=A324),TOther[Amount])))</f>
        <v>0</v>
      </c>
      <c r="J324" s="8">
        <f>IF(A324="","",IF(COUNTIF(TOther[Frequency],$J$1)=0,0,IF(OR(DAY(A324)=1,DAY(A324)=15),SUMIFS(TOther[Amount],TOther[Frequency],$J$1,TOther[Start Date],"&lt;="&amp;$A324,TOther[End Date Calc],"&gt;="&amp;A324),0)))</f>
        <v>0</v>
      </c>
      <c r="K324" s="8">
        <f>IF(A324="","",IF(COUNTIF(TOther[Frequency],$K$1)=0,0,IF(A324=(A324-DAY(A324)+1+2*7-WEEKDAY(A324-DAY(A324)+8-4,1)),SUMIFS(TOther[Amount],TOther[Frequency],$K$1,TOther[Start Date],"&lt;="&amp;$A324,TOther[End Date Calc],"&gt;="&amp;A324),0)))</f>
        <v>0</v>
      </c>
      <c r="L324" s="8">
        <f>IF(A324="","",IF(COUNTIF(TOther[Frequency],$L$1)=0,0,IF(A324=(A324-DAY(A324)+1+3*7-WEEKDAY(A324-DAY(A324)+8-4,1)),SUMIFS(TOther[Amount],TOther[Frequency],$L$1,TOther[Start Date],"&lt;="&amp;$A324,TOther[End Date Calc],"&gt;="&amp;A324),0)))</f>
        <v>0</v>
      </c>
      <c r="M324" s="8">
        <f>IF(A324="","",IF(COUNTIF(TOther[Frequency],$M$1)=0,0,IF(A324=(A324-DAY(A324)+1+4*7-WEEKDAY(A324-DAY(A324)+8-4,1)),SUMIFS(TOther[Amount],TOther[Frequency],$M$1,TOther[Start Date],"&lt;="&amp;$A324,TOther[End Date Calc],"&gt;="&amp;A324),0)))</f>
        <v>0</v>
      </c>
      <c r="N324" s="8" cm="1">
        <f t="array" ref="N324">IF(A324="","",IF(COUNTIF(TOther[Frequency],$N$1)=0,0,SUMPRODUCT(--(IFERROR(MOD(A324-TOther[Start Date],28),1)=0),--(TOther[Frequency]=$N$1),--(TOther[Start Date]&lt;=A324),--(TOther[End Date Calc]&gt;=A324),TOther[Amount])))</f>
        <v>0</v>
      </c>
      <c r="O324" s="8" cm="1">
        <f t="array" ref="O324">IF(A324="","",IF(COUNTIF(TOther[Frequency],$O$1)=0,0,SUMPRODUCT(--(IFERROR(MOD(A324-TOther[Start Date],42),1)=0),--(TOther[Frequency]=$O$1),--(TOther[Start Date]&lt;=A324),--(TOther[End Date Calc]&gt;=A324),TOther[Amount])))</f>
        <v>0</v>
      </c>
      <c r="P324" s="8" cm="1">
        <f t="array" ref="P324">IF(A324="","",IF(COUNTIF(TOther[Frequency],$P$1)=0,0,SUMPRODUCT(--(IFERROR(MOD(A324-TOther[Start Date],56),1)=0),--(TOther[Frequency]=$P$1),--(TOther[Start Date]&lt;=A324),--(TOther[End Date Calc]&gt;=A324),TOther[Amount])))</f>
        <v>0</v>
      </c>
      <c r="Q324" s="8">
        <f>IF(A324="","",IF(COUNTIF(TOther[Frequency],$Q$1)=0,0,IF(B324="N",SUMIFS(TOther[Amount],TOther[Frequency],$Q$1,TOther[Start Date],"&lt;="&amp;$A324,TOther[End Date Calc],"&gt;="&amp;A324,TOther[Start Day],DAY(A324)),SUMIFS(TOther[Amount],TOther[Frequency],$Q$1,TOther[Start Date],"&lt;="&amp;$A324,TOther[End Date Calc],"&gt;="&amp;A324,TOther[Start Day],"&gt;="&amp;DAY(A324)))))</f>
        <v>0</v>
      </c>
      <c r="R324" s="8" cm="1">
        <f t="array" ref="R324">IF(A324="","",IF(COUNTIF(TOther[Frequency],R$1)=0,0,SUMPRODUCT(--(TOther[Frequency]=R$1),--(TOther[Start Date]&lt;=A324),--(TOther[End Date Calc]&gt;=A324),IF(B324="N",--(TOther[Start Day]=DAY(A324)),--(TOther[Start Day]&gt;=DAY(A324))),--(IFERROR(MOD(TOther[Start Month]-MONTH(A324)+2,2),1)=0),TOther[Amount])))</f>
        <v>0</v>
      </c>
      <c r="S324" s="8" cm="1">
        <f t="array" ref="S324">IF(A324="","",IF(COUNTIF(TOther[Frequency],S$1)=0,0,SUMPRODUCT(--(TOther[Frequency]=S$1),--(TOther[Start Date]&lt;=A324),--(TOther[End Date Calc]&gt;=A324),IF(B324="N",--(TOther[Start Day]=DAY(A324)),--(TOther[Start Day]&gt;=DAY(A324))),--(IFERROR(MOD(TOther[Start Month]-MONTH(A324)+3,3),1)=0),TOther[Amount])))</f>
        <v>0</v>
      </c>
      <c r="T324" s="8" cm="1">
        <f t="array" ref="T324">IF($A324="","",IF(COUNTIF(TOther[Frequency],T$1)=0,0,SUMPRODUCT(--(TOther[Frequency]=T$1),--(TOther[Start Date]&lt;=$A324),--(TOther[End Date Calc]&gt;=$A324),IF($B324="N",--(TOther[Start Day]=DAY($A324)),--(TOther[Start Day]&gt;=DAY($A324))),--(IFERROR(MOD(TOther[Start Month]-MONTH($A324)+4,4),1)=0),TOther[Amount])))</f>
        <v>0</v>
      </c>
      <c r="U324" s="8" cm="1">
        <f t="array" ref="U324">IF(A324="","",IF(COUNTIF(TOther[Frequency],$U$1)=0,0,SUMPRODUCT(--(TOther[Frequency]=$U$1),--(TOther[Start Date]&lt;=A324),--(TOther[End Date Calc]&gt;=A324),IF(B324="N",--(TOther[Start Day]=DAY(A324)),--(TOther[Start Day]&gt;=DAY(A324))),--(IFERROR(MOD(TOther[Start Month]-MONTH(A324)+6,6),1)=0),TOther[Amount])))</f>
        <v>0</v>
      </c>
      <c r="V324" s="8" cm="1">
        <f t="array" ref="V324">IF(A324="","",IF(COUNTIF(TOther[Frequency],$V$1)=0,0,SUMPRODUCT(--(TOther[Frequency]=$V$1),--(TOther[Start Date]&lt;=A324),--(TOther[End Date Calc]&gt;=A324),IF(B324="N",--(TOther[Start Day]=DAY(A324)),--(TOther[Start Day]&gt;=DAY(A324))),--(IFERROR(MOD(TOther[Start Month]-MONTH(A324)+12,12),1)=0),TOther[Amount])))</f>
        <v>0</v>
      </c>
      <c r="W324" s="8">
        <f>IF(A324="","",SUMIFS(TOther[Amount],TOther[Start Date],A324,TOther[Frequency],$W$1))</f>
        <v>0</v>
      </c>
      <c r="X324" s="9">
        <f t="shared" si="25"/>
        <v>0</v>
      </c>
      <c r="Y324" s="9">
        <f t="shared" si="29"/>
        <v>0</v>
      </c>
      <c r="Z324" s="8" cm="1">
        <f t="array" ref="Z324">IF(A324="","",IF(COUNTIF('2) Income'!$D$13:$D$32,"Weekly")=0,0,SUMPRODUCT(--(IFERROR(MOD(A324-'2) Income'!$F$13:$F$32,7),1)=0),--('2) Income'!$D$13:$D$32="Weekly"),--('2) Income'!$F$13:$F$32&lt;=A324),'2) Income'!$E$13:$E$32)))</f>
        <v>0</v>
      </c>
      <c r="AA324" s="8" cm="1">
        <f t="array" ref="AA324">IF(A324="","",IF(COUNTIF('2) Income'!$D$13:$D$32,"Every Other Week")=0,0,SUMPRODUCT(--(IFERROR(MOD(A324-'2) Income'!$F$13:$F$32,14),1)=0),--('2) Income'!$D$13:$D$32="Every Other Week"),--('2) Income'!$F$13:$F$32&lt;=A324),'2) Income'!$E$13:$E$32)))</f>
        <v>0</v>
      </c>
      <c r="AB324" s="8">
        <f>IF(A324="","",IF(COUNTIF('2) Income'!$D$13:$D$32,"1st and 15th")=0,0,IF(OR(DAY(A324)=1,DAY(A324)=15),SUMIFS('2) Income'!$E$13:$E$32,'2) Income'!$D$13:$D$32,"1st and 15th",'2) Income'!$F$13:$F$32,"&lt;="&amp;$A324),0)))</f>
        <v>0</v>
      </c>
      <c r="AC324" s="8">
        <f>IF(A324="","",IF(COUNTIF('2) Income'!$D$13:$D$32,"2nd Wednesday")=0,0,IF(A324=(A324-DAY(A324)+1+2*7-WEEKDAY(A324-DAY(A324)+8-4,1)),SUMIFS('2) Income'!$E$13:$E$32,'2) Income'!$D$13:$D$32,"2nd Wednesday",'2) Income'!$F$13:$F$32,"&lt;="&amp;$A324),0)))</f>
        <v>0</v>
      </c>
      <c r="AD324" s="8">
        <f>IF(A324="","",IF(COUNTIF('2) Income'!$D$13:$D$32,"3rd Wednesday")=0,0,IF(A324=(A324-DAY(A324)+1+3*7-WEEKDAY(A324-DAY(A324)+8-4,1)),SUMIFS('2) Income'!$E$13:$E$32,'2) Income'!$D$13:$D$32,"3rd Wednesday",'2) Income'!$F$13:$F$32,"&lt;="&amp;$A324),0)))</f>
        <v>0</v>
      </c>
      <c r="AE324" s="8">
        <f>IF(A324="","",IF(COUNTIF('2) Income'!$D$13:$D$32,"4th Wednesday")=0,0,IF(A324=(A324-DAY(A324)+1+4*7-WEEKDAY(A324-DAY(A324)+8-4,1)),SUMIFS('2) Income'!$E$13:$E$32,'2) Income'!$D$13:$D$32,"4th Wednesday",'2) Income'!$F$13:$F$32,"&lt;="&amp;$A324),0)))</f>
        <v>0</v>
      </c>
      <c r="AF324" s="8" cm="1">
        <f t="array" ref="AF324">IF(A324="","",IF(COUNTIF('2) Income'!$D$13:$D$32,"Every 4 Weeks")=0,0,SUMPRODUCT(--(IFERROR(MOD(A324-'2) Income'!$F$13:$F$32,28),1)=0),--('2) Income'!$D$13:$D$32="Every 4 Weeks"),--('2) Income'!$F$13:$F$32&lt;=A324),'2) Income'!$E$13:$E$32)))</f>
        <v>0</v>
      </c>
      <c r="AG324" s="8">
        <f>IF(A324="","",IF(COUNTIF('2) Income'!$D$13:$D$32,"Monthly")=0,0,IF(B324="N",SUMIFS('2) Income'!$E$13:$E$32,'2) Income'!$D$13:$D$32,"monthly",'2) Income'!$F$13:$F$32,"&lt;="&amp;$A324,'2) Income'!$I$13:$I$32,DAY(A324)),SUMIFS('2) Income'!$E$13:$E$32,'2) Income'!$D$13:$D$32,"monthly",'2) Income'!$F$13:$F$32,"&lt;="&amp;$A324,'2) Income'!$I$13:$I$32,"&gt;="&amp;DAY(A324)))))</f>
        <v>0</v>
      </c>
      <c r="AH324" s="8" cm="1">
        <f t="array" ref="AH324">IF(A324="","",IF(COUNTIF('2) Income'!$D$13:$D$32,"Yearly")=0,0,SUMPRODUCT(--('2) Income'!$D$13:$D$32="Yearly"),--('2) Income'!$F$13:$F$32&lt;=A324),IF(B324="N",--('2) Income'!$I$13:$I$32=DAY(A324)),--('2) Income'!$I$13:$I$32&gt;=DAY(A324))),--(IFERROR(MOD('2) Income'!$H$13:$H$32-MONTH(A324)+12,12),1)=0),'2) Income'!$E$13:$E$32)))</f>
        <v>0</v>
      </c>
      <c r="AI324" s="8">
        <f>IF(A324="","",IF(COUNTIF('2) Income'!$D$13:$D$32,"one-time")=0,0,SUMIFS('2) Income'!$E$13:$E$32,'2) Income'!$D$13:$D$32,"one-time",'2) Income'!$F$13:$F$32,"="&amp;$A324)))</f>
        <v>0</v>
      </c>
      <c r="AJ324" s="9">
        <f t="shared" si="26"/>
        <v>0</v>
      </c>
    </row>
    <row r="325" spans="1:36">
      <c r="A325" s="7">
        <f>IF(A324="","",IF(A324+1&lt;='1) Period'!$E$21,A324+1,""))</f>
        <v>45797</v>
      </c>
      <c r="B325" s="7" t="str">
        <f t="shared" si="27"/>
        <v>N</v>
      </c>
      <c r="C325" t="str">
        <f t="shared" si="28"/>
        <v>F</v>
      </c>
      <c r="D325" s="8">
        <f>IF(A325="","",IF(TEXT(A325,"dddd")='4) Happy Money'!$E$23,WAllowance,0))</f>
        <v>0</v>
      </c>
      <c r="E325" s="8">
        <f>IF(A325="","",IF(B325="N",SUMIF(TMonthly[Day of the Month],DAY(A325),TMonthly[Amount]),SUMIF(TMonthly[Day of the Month],"&gt;="&amp;DAY(A325),TMonthly[Amount])))</f>
        <v>0</v>
      </c>
      <c r="F325" s="8" cm="1">
        <f t="array" ref="F325">IF(A325="","",SUMPRODUCT(--(TYearly[Due Date]&lt;=A325),IF(B325="N",--(TYearly[Day]=DAY(A325)),--(TYearly[Day]&gt;=DAY(A325))),--(IFERROR(MOD(TYearly[Month]-MONTH(A325)+12,12),1)=0),TYearly[Amount]))</f>
        <v>0</v>
      </c>
      <c r="G325" s="8">
        <f>IF(A325="","",SUMIF(TOneTime[Due Date],A325,TOneTime[Amount]))</f>
        <v>0</v>
      </c>
      <c r="H325" s="8" cm="1">
        <f t="array" ref="H325">IF(A325="","",IF(COUNTIF(TOther[Frequency],$H$1)=0,0,SUMPRODUCT(--(IFERROR(MOD(A325-TOther[Start Date],7),1)=0),--(TOther[Frequency]=$H$1),--(TOther[Start Date]&lt;=A325),--(TOther[End Date Calc]&gt;=A325),TOther[Amount])))</f>
        <v>0</v>
      </c>
      <c r="I325" s="8" cm="1">
        <f t="array" ref="I325">IF(A325="","",IF(COUNTIF(TOther[Frequency],$I$1)=0,0,SUMPRODUCT(--(IFERROR(MOD(A325-TOther[Start Date],14),1)=0),--(TOther[Frequency]=$I$1),--(TOther[Start Date]&lt;=A325),--(TOther[End Date Calc]&gt;=A325),TOther[Amount])))</f>
        <v>0</v>
      </c>
      <c r="J325" s="8">
        <f>IF(A325="","",IF(COUNTIF(TOther[Frequency],$J$1)=0,0,IF(OR(DAY(A325)=1,DAY(A325)=15),SUMIFS(TOther[Amount],TOther[Frequency],$J$1,TOther[Start Date],"&lt;="&amp;$A325,TOther[End Date Calc],"&gt;="&amp;A325),0)))</f>
        <v>0</v>
      </c>
      <c r="K325" s="8">
        <f>IF(A325="","",IF(COUNTIF(TOther[Frequency],$K$1)=0,0,IF(A325=(A325-DAY(A325)+1+2*7-WEEKDAY(A325-DAY(A325)+8-4,1)),SUMIFS(TOther[Amount],TOther[Frequency],$K$1,TOther[Start Date],"&lt;="&amp;$A325,TOther[End Date Calc],"&gt;="&amp;A325),0)))</f>
        <v>0</v>
      </c>
      <c r="L325" s="8">
        <f>IF(A325="","",IF(COUNTIF(TOther[Frequency],$L$1)=0,0,IF(A325=(A325-DAY(A325)+1+3*7-WEEKDAY(A325-DAY(A325)+8-4,1)),SUMIFS(TOther[Amount],TOther[Frequency],$L$1,TOther[Start Date],"&lt;="&amp;$A325,TOther[End Date Calc],"&gt;="&amp;A325),0)))</f>
        <v>0</v>
      </c>
      <c r="M325" s="8">
        <f>IF(A325="","",IF(COUNTIF(TOther[Frequency],$M$1)=0,0,IF(A325=(A325-DAY(A325)+1+4*7-WEEKDAY(A325-DAY(A325)+8-4,1)),SUMIFS(TOther[Amount],TOther[Frequency],$M$1,TOther[Start Date],"&lt;="&amp;$A325,TOther[End Date Calc],"&gt;="&amp;A325),0)))</f>
        <v>0</v>
      </c>
      <c r="N325" s="8" cm="1">
        <f t="array" ref="N325">IF(A325="","",IF(COUNTIF(TOther[Frequency],$N$1)=0,0,SUMPRODUCT(--(IFERROR(MOD(A325-TOther[Start Date],28),1)=0),--(TOther[Frequency]=$N$1),--(TOther[Start Date]&lt;=A325),--(TOther[End Date Calc]&gt;=A325),TOther[Amount])))</f>
        <v>0</v>
      </c>
      <c r="O325" s="8" cm="1">
        <f t="array" ref="O325">IF(A325="","",IF(COUNTIF(TOther[Frequency],$O$1)=0,0,SUMPRODUCT(--(IFERROR(MOD(A325-TOther[Start Date],42),1)=0),--(TOther[Frequency]=$O$1),--(TOther[Start Date]&lt;=A325),--(TOther[End Date Calc]&gt;=A325),TOther[Amount])))</f>
        <v>0</v>
      </c>
      <c r="P325" s="8" cm="1">
        <f t="array" ref="P325">IF(A325="","",IF(COUNTIF(TOther[Frequency],$P$1)=0,0,SUMPRODUCT(--(IFERROR(MOD(A325-TOther[Start Date],56),1)=0),--(TOther[Frequency]=$P$1),--(TOther[Start Date]&lt;=A325),--(TOther[End Date Calc]&gt;=A325),TOther[Amount])))</f>
        <v>0</v>
      </c>
      <c r="Q325" s="8">
        <f>IF(A325="","",IF(COUNTIF(TOther[Frequency],$Q$1)=0,0,IF(B325="N",SUMIFS(TOther[Amount],TOther[Frequency],$Q$1,TOther[Start Date],"&lt;="&amp;$A325,TOther[End Date Calc],"&gt;="&amp;A325,TOther[Start Day],DAY(A325)),SUMIFS(TOther[Amount],TOther[Frequency],$Q$1,TOther[Start Date],"&lt;="&amp;$A325,TOther[End Date Calc],"&gt;="&amp;A325,TOther[Start Day],"&gt;="&amp;DAY(A325)))))</f>
        <v>0</v>
      </c>
      <c r="R325" s="8" cm="1">
        <f t="array" ref="R325">IF(A325="","",IF(COUNTIF(TOther[Frequency],R$1)=0,0,SUMPRODUCT(--(TOther[Frequency]=R$1),--(TOther[Start Date]&lt;=A325),--(TOther[End Date Calc]&gt;=A325),IF(B325="N",--(TOther[Start Day]=DAY(A325)),--(TOther[Start Day]&gt;=DAY(A325))),--(IFERROR(MOD(TOther[Start Month]-MONTH(A325)+2,2),1)=0),TOther[Amount])))</f>
        <v>0</v>
      </c>
      <c r="S325" s="8" cm="1">
        <f t="array" ref="S325">IF(A325="","",IF(COUNTIF(TOther[Frequency],S$1)=0,0,SUMPRODUCT(--(TOther[Frequency]=S$1),--(TOther[Start Date]&lt;=A325),--(TOther[End Date Calc]&gt;=A325),IF(B325="N",--(TOther[Start Day]=DAY(A325)),--(TOther[Start Day]&gt;=DAY(A325))),--(IFERROR(MOD(TOther[Start Month]-MONTH(A325)+3,3),1)=0),TOther[Amount])))</f>
        <v>0</v>
      </c>
      <c r="T325" s="8" cm="1">
        <f t="array" ref="T325">IF($A325="","",IF(COUNTIF(TOther[Frequency],T$1)=0,0,SUMPRODUCT(--(TOther[Frequency]=T$1),--(TOther[Start Date]&lt;=$A325),--(TOther[End Date Calc]&gt;=$A325),IF($B325="N",--(TOther[Start Day]=DAY($A325)),--(TOther[Start Day]&gt;=DAY($A325))),--(IFERROR(MOD(TOther[Start Month]-MONTH($A325)+4,4),1)=0),TOther[Amount])))</f>
        <v>0</v>
      </c>
      <c r="U325" s="8" cm="1">
        <f t="array" ref="U325">IF(A325="","",IF(COUNTIF(TOther[Frequency],$U$1)=0,0,SUMPRODUCT(--(TOther[Frequency]=$U$1),--(TOther[Start Date]&lt;=A325),--(TOther[End Date Calc]&gt;=A325),IF(B325="N",--(TOther[Start Day]=DAY(A325)),--(TOther[Start Day]&gt;=DAY(A325))),--(IFERROR(MOD(TOther[Start Month]-MONTH(A325)+6,6),1)=0),TOther[Amount])))</f>
        <v>0</v>
      </c>
      <c r="V325" s="8" cm="1">
        <f t="array" ref="V325">IF(A325="","",IF(COUNTIF(TOther[Frequency],$V$1)=0,0,SUMPRODUCT(--(TOther[Frequency]=$V$1),--(TOther[Start Date]&lt;=A325),--(TOther[End Date Calc]&gt;=A325),IF(B325="N",--(TOther[Start Day]=DAY(A325)),--(TOther[Start Day]&gt;=DAY(A325))),--(IFERROR(MOD(TOther[Start Month]-MONTH(A325)+12,12),1)=0),TOther[Amount])))</f>
        <v>0</v>
      </c>
      <c r="W325" s="8">
        <f>IF(A325="","",SUMIFS(TOther[Amount],TOther[Start Date],A325,TOther[Frequency],$W$1))</f>
        <v>0</v>
      </c>
      <c r="X325" s="9">
        <f t="shared" si="25"/>
        <v>0</v>
      </c>
      <c r="Y325" s="9">
        <f t="shared" si="29"/>
        <v>0</v>
      </c>
      <c r="Z325" s="8" cm="1">
        <f t="array" ref="Z325">IF(A325="","",IF(COUNTIF('2) Income'!$D$13:$D$32,"Weekly")=0,0,SUMPRODUCT(--(IFERROR(MOD(A325-'2) Income'!$F$13:$F$32,7),1)=0),--('2) Income'!$D$13:$D$32="Weekly"),--('2) Income'!$F$13:$F$32&lt;=A325),'2) Income'!$E$13:$E$32)))</f>
        <v>0</v>
      </c>
      <c r="AA325" s="8" cm="1">
        <f t="array" ref="AA325">IF(A325="","",IF(COUNTIF('2) Income'!$D$13:$D$32,"Every Other Week")=0,0,SUMPRODUCT(--(IFERROR(MOD(A325-'2) Income'!$F$13:$F$32,14),1)=0),--('2) Income'!$D$13:$D$32="Every Other Week"),--('2) Income'!$F$13:$F$32&lt;=A325),'2) Income'!$E$13:$E$32)))</f>
        <v>0</v>
      </c>
      <c r="AB325" s="8">
        <f>IF(A325="","",IF(COUNTIF('2) Income'!$D$13:$D$32,"1st and 15th")=0,0,IF(OR(DAY(A325)=1,DAY(A325)=15),SUMIFS('2) Income'!$E$13:$E$32,'2) Income'!$D$13:$D$32,"1st and 15th",'2) Income'!$F$13:$F$32,"&lt;="&amp;$A325),0)))</f>
        <v>0</v>
      </c>
      <c r="AC325" s="8">
        <f>IF(A325="","",IF(COUNTIF('2) Income'!$D$13:$D$32,"2nd Wednesday")=0,0,IF(A325=(A325-DAY(A325)+1+2*7-WEEKDAY(A325-DAY(A325)+8-4,1)),SUMIFS('2) Income'!$E$13:$E$32,'2) Income'!$D$13:$D$32,"2nd Wednesday",'2) Income'!$F$13:$F$32,"&lt;="&amp;$A325),0)))</f>
        <v>0</v>
      </c>
      <c r="AD325" s="8">
        <f>IF(A325="","",IF(COUNTIF('2) Income'!$D$13:$D$32,"3rd Wednesday")=0,0,IF(A325=(A325-DAY(A325)+1+3*7-WEEKDAY(A325-DAY(A325)+8-4,1)),SUMIFS('2) Income'!$E$13:$E$32,'2) Income'!$D$13:$D$32,"3rd Wednesday",'2) Income'!$F$13:$F$32,"&lt;="&amp;$A325),0)))</f>
        <v>0</v>
      </c>
      <c r="AE325" s="8">
        <f>IF(A325="","",IF(COUNTIF('2) Income'!$D$13:$D$32,"4th Wednesday")=0,0,IF(A325=(A325-DAY(A325)+1+4*7-WEEKDAY(A325-DAY(A325)+8-4,1)),SUMIFS('2) Income'!$E$13:$E$32,'2) Income'!$D$13:$D$32,"4th Wednesday",'2) Income'!$F$13:$F$32,"&lt;="&amp;$A325),0)))</f>
        <v>0</v>
      </c>
      <c r="AF325" s="8" cm="1">
        <f t="array" ref="AF325">IF(A325="","",IF(COUNTIF('2) Income'!$D$13:$D$32,"Every 4 Weeks")=0,0,SUMPRODUCT(--(IFERROR(MOD(A325-'2) Income'!$F$13:$F$32,28),1)=0),--('2) Income'!$D$13:$D$32="Every 4 Weeks"),--('2) Income'!$F$13:$F$32&lt;=A325),'2) Income'!$E$13:$E$32)))</f>
        <v>0</v>
      </c>
      <c r="AG325" s="8">
        <f>IF(A325="","",IF(COUNTIF('2) Income'!$D$13:$D$32,"Monthly")=0,0,IF(B325="N",SUMIFS('2) Income'!$E$13:$E$32,'2) Income'!$D$13:$D$32,"monthly",'2) Income'!$F$13:$F$32,"&lt;="&amp;$A325,'2) Income'!$I$13:$I$32,DAY(A325)),SUMIFS('2) Income'!$E$13:$E$32,'2) Income'!$D$13:$D$32,"monthly",'2) Income'!$F$13:$F$32,"&lt;="&amp;$A325,'2) Income'!$I$13:$I$32,"&gt;="&amp;DAY(A325)))))</f>
        <v>0</v>
      </c>
      <c r="AH325" s="8" cm="1">
        <f t="array" ref="AH325">IF(A325="","",IF(COUNTIF('2) Income'!$D$13:$D$32,"Yearly")=0,0,SUMPRODUCT(--('2) Income'!$D$13:$D$32="Yearly"),--('2) Income'!$F$13:$F$32&lt;=A325),IF(B325="N",--('2) Income'!$I$13:$I$32=DAY(A325)),--('2) Income'!$I$13:$I$32&gt;=DAY(A325))),--(IFERROR(MOD('2) Income'!$H$13:$H$32-MONTH(A325)+12,12),1)=0),'2) Income'!$E$13:$E$32)))</f>
        <v>0</v>
      </c>
      <c r="AI325" s="8">
        <f>IF(A325="","",IF(COUNTIF('2) Income'!$D$13:$D$32,"one-time")=0,0,SUMIFS('2) Income'!$E$13:$E$32,'2) Income'!$D$13:$D$32,"one-time",'2) Income'!$F$13:$F$32,"="&amp;$A325)))</f>
        <v>0</v>
      </c>
      <c r="AJ325" s="9">
        <f t="shared" si="26"/>
        <v>0</v>
      </c>
    </row>
    <row r="326" spans="1:36">
      <c r="A326" s="7">
        <f>IF(A325="","",IF(A325+1&lt;='1) Period'!$E$21,A325+1,""))</f>
        <v>45798</v>
      </c>
      <c r="B326" s="7" t="str">
        <f t="shared" si="27"/>
        <v>N</v>
      </c>
      <c r="C326" t="str">
        <f t="shared" si="28"/>
        <v>F</v>
      </c>
      <c r="D326" s="8">
        <f>IF(A326="","",IF(TEXT(A326,"dddd")='4) Happy Money'!$E$23,WAllowance,0))</f>
        <v>0</v>
      </c>
      <c r="E326" s="8">
        <f>IF(A326="","",IF(B326="N",SUMIF(TMonthly[Day of the Month],DAY(A326),TMonthly[Amount]),SUMIF(TMonthly[Day of the Month],"&gt;="&amp;DAY(A326),TMonthly[Amount])))</f>
        <v>0</v>
      </c>
      <c r="F326" s="8" cm="1">
        <f t="array" ref="F326">IF(A326="","",SUMPRODUCT(--(TYearly[Due Date]&lt;=A326),IF(B326="N",--(TYearly[Day]=DAY(A326)),--(TYearly[Day]&gt;=DAY(A326))),--(IFERROR(MOD(TYearly[Month]-MONTH(A326)+12,12),1)=0),TYearly[Amount]))</f>
        <v>0</v>
      </c>
      <c r="G326" s="8">
        <f>IF(A326="","",SUMIF(TOneTime[Due Date],A326,TOneTime[Amount]))</f>
        <v>0</v>
      </c>
      <c r="H326" s="8" cm="1">
        <f t="array" ref="H326">IF(A326="","",IF(COUNTIF(TOther[Frequency],$H$1)=0,0,SUMPRODUCT(--(IFERROR(MOD(A326-TOther[Start Date],7),1)=0),--(TOther[Frequency]=$H$1),--(TOther[Start Date]&lt;=A326),--(TOther[End Date Calc]&gt;=A326),TOther[Amount])))</f>
        <v>0</v>
      </c>
      <c r="I326" s="8" cm="1">
        <f t="array" ref="I326">IF(A326="","",IF(COUNTIF(TOther[Frequency],$I$1)=0,0,SUMPRODUCT(--(IFERROR(MOD(A326-TOther[Start Date],14),1)=0),--(TOther[Frequency]=$I$1),--(TOther[Start Date]&lt;=A326),--(TOther[End Date Calc]&gt;=A326),TOther[Amount])))</f>
        <v>0</v>
      </c>
      <c r="J326" s="8">
        <f>IF(A326="","",IF(COUNTIF(TOther[Frequency],$J$1)=0,0,IF(OR(DAY(A326)=1,DAY(A326)=15),SUMIFS(TOther[Amount],TOther[Frequency],$J$1,TOther[Start Date],"&lt;="&amp;$A326,TOther[End Date Calc],"&gt;="&amp;A326),0)))</f>
        <v>0</v>
      </c>
      <c r="K326" s="8">
        <f>IF(A326="","",IF(COUNTIF(TOther[Frequency],$K$1)=0,0,IF(A326=(A326-DAY(A326)+1+2*7-WEEKDAY(A326-DAY(A326)+8-4,1)),SUMIFS(TOther[Amount],TOther[Frequency],$K$1,TOther[Start Date],"&lt;="&amp;$A326,TOther[End Date Calc],"&gt;="&amp;A326),0)))</f>
        <v>0</v>
      </c>
      <c r="L326" s="8">
        <f>IF(A326="","",IF(COUNTIF(TOther[Frequency],$L$1)=0,0,IF(A326=(A326-DAY(A326)+1+3*7-WEEKDAY(A326-DAY(A326)+8-4,1)),SUMIFS(TOther[Amount],TOther[Frequency],$L$1,TOther[Start Date],"&lt;="&amp;$A326,TOther[End Date Calc],"&gt;="&amp;A326),0)))</f>
        <v>0</v>
      </c>
      <c r="M326" s="8">
        <f>IF(A326="","",IF(COUNTIF(TOther[Frequency],$M$1)=0,0,IF(A326=(A326-DAY(A326)+1+4*7-WEEKDAY(A326-DAY(A326)+8-4,1)),SUMIFS(TOther[Amount],TOther[Frequency],$M$1,TOther[Start Date],"&lt;="&amp;$A326,TOther[End Date Calc],"&gt;="&amp;A326),0)))</f>
        <v>0</v>
      </c>
      <c r="N326" s="8" cm="1">
        <f t="array" ref="N326">IF(A326="","",IF(COUNTIF(TOther[Frequency],$N$1)=0,0,SUMPRODUCT(--(IFERROR(MOD(A326-TOther[Start Date],28),1)=0),--(TOther[Frequency]=$N$1),--(TOther[Start Date]&lt;=A326),--(TOther[End Date Calc]&gt;=A326),TOther[Amount])))</f>
        <v>0</v>
      </c>
      <c r="O326" s="8" cm="1">
        <f t="array" ref="O326">IF(A326="","",IF(COUNTIF(TOther[Frequency],$O$1)=0,0,SUMPRODUCT(--(IFERROR(MOD(A326-TOther[Start Date],42),1)=0),--(TOther[Frequency]=$O$1),--(TOther[Start Date]&lt;=A326),--(TOther[End Date Calc]&gt;=A326),TOther[Amount])))</f>
        <v>0</v>
      </c>
      <c r="P326" s="8" cm="1">
        <f t="array" ref="P326">IF(A326="","",IF(COUNTIF(TOther[Frequency],$P$1)=0,0,SUMPRODUCT(--(IFERROR(MOD(A326-TOther[Start Date],56),1)=0),--(TOther[Frequency]=$P$1),--(TOther[Start Date]&lt;=A326),--(TOther[End Date Calc]&gt;=A326),TOther[Amount])))</f>
        <v>0</v>
      </c>
      <c r="Q326" s="8">
        <f>IF(A326="","",IF(COUNTIF(TOther[Frequency],$Q$1)=0,0,IF(B326="N",SUMIFS(TOther[Amount],TOther[Frequency],$Q$1,TOther[Start Date],"&lt;="&amp;$A326,TOther[End Date Calc],"&gt;="&amp;A326,TOther[Start Day],DAY(A326)),SUMIFS(TOther[Amount],TOther[Frequency],$Q$1,TOther[Start Date],"&lt;="&amp;$A326,TOther[End Date Calc],"&gt;="&amp;A326,TOther[Start Day],"&gt;="&amp;DAY(A326)))))</f>
        <v>0</v>
      </c>
      <c r="R326" s="8" cm="1">
        <f t="array" ref="R326">IF(A326="","",IF(COUNTIF(TOther[Frequency],R$1)=0,0,SUMPRODUCT(--(TOther[Frequency]=R$1),--(TOther[Start Date]&lt;=A326),--(TOther[End Date Calc]&gt;=A326),IF(B326="N",--(TOther[Start Day]=DAY(A326)),--(TOther[Start Day]&gt;=DAY(A326))),--(IFERROR(MOD(TOther[Start Month]-MONTH(A326)+2,2),1)=0),TOther[Amount])))</f>
        <v>0</v>
      </c>
      <c r="S326" s="8" cm="1">
        <f t="array" ref="S326">IF(A326="","",IF(COUNTIF(TOther[Frequency],S$1)=0,0,SUMPRODUCT(--(TOther[Frequency]=S$1),--(TOther[Start Date]&lt;=A326),--(TOther[End Date Calc]&gt;=A326),IF(B326="N",--(TOther[Start Day]=DAY(A326)),--(TOther[Start Day]&gt;=DAY(A326))),--(IFERROR(MOD(TOther[Start Month]-MONTH(A326)+3,3),1)=0),TOther[Amount])))</f>
        <v>0</v>
      </c>
      <c r="T326" s="8" cm="1">
        <f t="array" ref="T326">IF($A326="","",IF(COUNTIF(TOther[Frequency],T$1)=0,0,SUMPRODUCT(--(TOther[Frequency]=T$1),--(TOther[Start Date]&lt;=$A326),--(TOther[End Date Calc]&gt;=$A326),IF($B326="N",--(TOther[Start Day]=DAY($A326)),--(TOther[Start Day]&gt;=DAY($A326))),--(IFERROR(MOD(TOther[Start Month]-MONTH($A326)+4,4),1)=0),TOther[Amount])))</f>
        <v>0</v>
      </c>
      <c r="U326" s="8" cm="1">
        <f t="array" ref="U326">IF(A326="","",IF(COUNTIF(TOther[Frequency],$U$1)=0,0,SUMPRODUCT(--(TOther[Frequency]=$U$1),--(TOther[Start Date]&lt;=A326),--(TOther[End Date Calc]&gt;=A326),IF(B326="N",--(TOther[Start Day]=DAY(A326)),--(TOther[Start Day]&gt;=DAY(A326))),--(IFERROR(MOD(TOther[Start Month]-MONTH(A326)+6,6),1)=0),TOther[Amount])))</f>
        <v>0</v>
      </c>
      <c r="V326" s="8" cm="1">
        <f t="array" ref="V326">IF(A326="","",IF(COUNTIF(TOther[Frequency],$V$1)=0,0,SUMPRODUCT(--(TOther[Frequency]=$V$1),--(TOther[Start Date]&lt;=A326),--(TOther[End Date Calc]&gt;=A326),IF(B326="N",--(TOther[Start Day]=DAY(A326)),--(TOther[Start Day]&gt;=DAY(A326))),--(IFERROR(MOD(TOther[Start Month]-MONTH(A326)+12,12),1)=0),TOther[Amount])))</f>
        <v>0</v>
      </c>
      <c r="W326" s="8">
        <f>IF(A326="","",SUMIFS(TOther[Amount],TOther[Start Date],A326,TOther[Frequency],$W$1))</f>
        <v>0</v>
      </c>
      <c r="X326" s="9">
        <f t="shared" si="25"/>
        <v>0</v>
      </c>
      <c r="Y326" s="9">
        <f t="shared" si="29"/>
        <v>0</v>
      </c>
      <c r="Z326" s="8" cm="1">
        <f t="array" ref="Z326">IF(A326="","",IF(COUNTIF('2) Income'!$D$13:$D$32,"Weekly")=0,0,SUMPRODUCT(--(IFERROR(MOD(A326-'2) Income'!$F$13:$F$32,7),1)=0),--('2) Income'!$D$13:$D$32="Weekly"),--('2) Income'!$F$13:$F$32&lt;=A326),'2) Income'!$E$13:$E$32)))</f>
        <v>0</v>
      </c>
      <c r="AA326" s="8" cm="1">
        <f t="array" ref="AA326">IF(A326="","",IF(COUNTIF('2) Income'!$D$13:$D$32,"Every Other Week")=0,0,SUMPRODUCT(--(IFERROR(MOD(A326-'2) Income'!$F$13:$F$32,14),1)=0),--('2) Income'!$D$13:$D$32="Every Other Week"),--('2) Income'!$F$13:$F$32&lt;=A326),'2) Income'!$E$13:$E$32)))</f>
        <v>0</v>
      </c>
      <c r="AB326" s="8">
        <f>IF(A326="","",IF(COUNTIF('2) Income'!$D$13:$D$32,"1st and 15th")=0,0,IF(OR(DAY(A326)=1,DAY(A326)=15),SUMIFS('2) Income'!$E$13:$E$32,'2) Income'!$D$13:$D$32,"1st and 15th",'2) Income'!$F$13:$F$32,"&lt;="&amp;$A326),0)))</f>
        <v>0</v>
      </c>
      <c r="AC326" s="8">
        <f>IF(A326="","",IF(COUNTIF('2) Income'!$D$13:$D$32,"2nd Wednesday")=0,0,IF(A326=(A326-DAY(A326)+1+2*7-WEEKDAY(A326-DAY(A326)+8-4,1)),SUMIFS('2) Income'!$E$13:$E$32,'2) Income'!$D$13:$D$32,"2nd Wednesday",'2) Income'!$F$13:$F$32,"&lt;="&amp;$A326),0)))</f>
        <v>0</v>
      </c>
      <c r="AD326" s="8">
        <f>IF(A326="","",IF(COUNTIF('2) Income'!$D$13:$D$32,"3rd Wednesday")=0,0,IF(A326=(A326-DAY(A326)+1+3*7-WEEKDAY(A326-DAY(A326)+8-4,1)),SUMIFS('2) Income'!$E$13:$E$32,'2) Income'!$D$13:$D$32,"3rd Wednesday",'2) Income'!$F$13:$F$32,"&lt;="&amp;$A326),0)))</f>
        <v>0</v>
      </c>
      <c r="AE326" s="8">
        <f>IF(A326="","",IF(COUNTIF('2) Income'!$D$13:$D$32,"4th Wednesday")=0,0,IF(A326=(A326-DAY(A326)+1+4*7-WEEKDAY(A326-DAY(A326)+8-4,1)),SUMIFS('2) Income'!$E$13:$E$32,'2) Income'!$D$13:$D$32,"4th Wednesday",'2) Income'!$F$13:$F$32,"&lt;="&amp;$A326),0)))</f>
        <v>0</v>
      </c>
      <c r="AF326" s="8" cm="1">
        <f t="array" ref="AF326">IF(A326="","",IF(COUNTIF('2) Income'!$D$13:$D$32,"Every 4 Weeks")=0,0,SUMPRODUCT(--(IFERROR(MOD(A326-'2) Income'!$F$13:$F$32,28),1)=0),--('2) Income'!$D$13:$D$32="Every 4 Weeks"),--('2) Income'!$F$13:$F$32&lt;=A326),'2) Income'!$E$13:$E$32)))</f>
        <v>0</v>
      </c>
      <c r="AG326" s="8">
        <f>IF(A326="","",IF(COUNTIF('2) Income'!$D$13:$D$32,"Monthly")=0,0,IF(B326="N",SUMIFS('2) Income'!$E$13:$E$32,'2) Income'!$D$13:$D$32,"monthly",'2) Income'!$F$13:$F$32,"&lt;="&amp;$A326,'2) Income'!$I$13:$I$32,DAY(A326)),SUMIFS('2) Income'!$E$13:$E$32,'2) Income'!$D$13:$D$32,"monthly",'2) Income'!$F$13:$F$32,"&lt;="&amp;$A326,'2) Income'!$I$13:$I$32,"&gt;="&amp;DAY(A326)))))</f>
        <v>0</v>
      </c>
      <c r="AH326" s="8" cm="1">
        <f t="array" ref="AH326">IF(A326="","",IF(COUNTIF('2) Income'!$D$13:$D$32,"Yearly")=0,0,SUMPRODUCT(--('2) Income'!$D$13:$D$32="Yearly"),--('2) Income'!$F$13:$F$32&lt;=A326),IF(B326="N",--('2) Income'!$I$13:$I$32=DAY(A326)),--('2) Income'!$I$13:$I$32&gt;=DAY(A326))),--(IFERROR(MOD('2) Income'!$H$13:$H$32-MONTH(A326)+12,12),1)=0),'2) Income'!$E$13:$E$32)))</f>
        <v>0</v>
      </c>
      <c r="AI326" s="8">
        <f>IF(A326="","",IF(COUNTIF('2) Income'!$D$13:$D$32,"one-time")=0,0,SUMIFS('2) Income'!$E$13:$E$32,'2) Income'!$D$13:$D$32,"one-time",'2) Income'!$F$13:$F$32,"="&amp;$A326)))</f>
        <v>0</v>
      </c>
      <c r="AJ326" s="9">
        <f t="shared" si="26"/>
        <v>0</v>
      </c>
    </row>
    <row r="327" spans="1:36">
      <c r="A327" s="7">
        <f>IF(A326="","",IF(A326+1&lt;='1) Period'!$E$21,A326+1,""))</f>
        <v>45799</v>
      </c>
      <c r="B327" s="7" t="str">
        <f t="shared" si="27"/>
        <v>N</v>
      </c>
      <c r="C327" t="str">
        <f t="shared" si="28"/>
        <v>F</v>
      </c>
      <c r="D327" s="8">
        <f>IF(A327="","",IF(TEXT(A327,"dddd")='4) Happy Money'!$E$23,WAllowance,0))</f>
        <v>0</v>
      </c>
      <c r="E327" s="8">
        <f>IF(A327="","",IF(B327="N",SUMIF(TMonthly[Day of the Month],DAY(A327),TMonthly[Amount]),SUMIF(TMonthly[Day of the Month],"&gt;="&amp;DAY(A327),TMonthly[Amount])))</f>
        <v>0</v>
      </c>
      <c r="F327" s="8" cm="1">
        <f t="array" ref="F327">IF(A327="","",SUMPRODUCT(--(TYearly[Due Date]&lt;=A327),IF(B327="N",--(TYearly[Day]=DAY(A327)),--(TYearly[Day]&gt;=DAY(A327))),--(IFERROR(MOD(TYearly[Month]-MONTH(A327)+12,12),1)=0),TYearly[Amount]))</f>
        <v>0</v>
      </c>
      <c r="G327" s="8">
        <f>IF(A327="","",SUMIF(TOneTime[Due Date],A327,TOneTime[Amount]))</f>
        <v>0</v>
      </c>
      <c r="H327" s="8" cm="1">
        <f t="array" ref="H327">IF(A327="","",IF(COUNTIF(TOther[Frequency],$H$1)=0,0,SUMPRODUCT(--(IFERROR(MOD(A327-TOther[Start Date],7),1)=0),--(TOther[Frequency]=$H$1),--(TOther[Start Date]&lt;=A327),--(TOther[End Date Calc]&gt;=A327),TOther[Amount])))</f>
        <v>0</v>
      </c>
      <c r="I327" s="8" cm="1">
        <f t="array" ref="I327">IF(A327="","",IF(COUNTIF(TOther[Frequency],$I$1)=0,0,SUMPRODUCT(--(IFERROR(MOD(A327-TOther[Start Date],14),1)=0),--(TOther[Frequency]=$I$1),--(TOther[Start Date]&lt;=A327),--(TOther[End Date Calc]&gt;=A327),TOther[Amount])))</f>
        <v>0</v>
      </c>
      <c r="J327" s="8">
        <f>IF(A327="","",IF(COUNTIF(TOther[Frequency],$J$1)=0,0,IF(OR(DAY(A327)=1,DAY(A327)=15),SUMIFS(TOther[Amount],TOther[Frequency],$J$1,TOther[Start Date],"&lt;="&amp;$A327,TOther[End Date Calc],"&gt;="&amp;A327),0)))</f>
        <v>0</v>
      </c>
      <c r="K327" s="8">
        <f>IF(A327="","",IF(COUNTIF(TOther[Frequency],$K$1)=0,0,IF(A327=(A327-DAY(A327)+1+2*7-WEEKDAY(A327-DAY(A327)+8-4,1)),SUMIFS(TOther[Amount],TOther[Frequency],$K$1,TOther[Start Date],"&lt;="&amp;$A327,TOther[End Date Calc],"&gt;="&amp;A327),0)))</f>
        <v>0</v>
      </c>
      <c r="L327" s="8">
        <f>IF(A327="","",IF(COUNTIF(TOther[Frequency],$L$1)=0,0,IF(A327=(A327-DAY(A327)+1+3*7-WEEKDAY(A327-DAY(A327)+8-4,1)),SUMIFS(TOther[Amount],TOther[Frequency],$L$1,TOther[Start Date],"&lt;="&amp;$A327,TOther[End Date Calc],"&gt;="&amp;A327),0)))</f>
        <v>0</v>
      </c>
      <c r="M327" s="8">
        <f>IF(A327="","",IF(COUNTIF(TOther[Frequency],$M$1)=0,0,IF(A327=(A327-DAY(A327)+1+4*7-WEEKDAY(A327-DAY(A327)+8-4,1)),SUMIFS(TOther[Amount],TOther[Frequency],$M$1,TOther[Start Date],"&lt;="&amp;$A327,TOther[End Date Calc],"&gt;="&amp;A327),0)))</f>
        <v>0</v>
      </c>
      <c r="N327" s="8" cm="1">
        <f t="array" ref="N327">IF(A327="","",IF(COUNTIF(TOther[Frequency],$N$1)=0,0,SUMPRODUCT(--(IFERROR(MOD(A327-TOther[Start Date],28),1)=0),--(TOther[Frequency]=$N$1),--(TOther[Start Date]&lt;=A327),--(TOther[End Date Calc]&gt;=A327),TOther[Amount])))</f>
        <v>0</v>
      </c>
      <c r="O327" s="8" cm="1">
        <f t="array" ref="O327">IF(A327="","",IF(COUNTIF(TOther[Frequency],$O$1)=0,0,SUMPRODUCT(--(IFERROR(MOD(A327-TOther[Start Date],42),1)=0),--(TOther[Frequency]=$O$1),--(TOther[Start Date]&lt;=A327),--(TOther[End Date Calc]&gt;=A327),TOther[Amount])))</f>
        <v>0</v>
      </c>
      <c r="P327" s="8" cm="1">
        <f t="array" ref="P327">IF(A327="","",IF(COUNTIF(TOther[Frequency],$P$1)=0,0,SUMPRODUCT(--(IFERROR(MOD(A327-TOther[Start Date],56),1)=0),--(TOther[Frequency]=$P$1),--(TOther[Start Date]&lt;=A327),--(TOther[End Date Calc]&gt;=A327),TOther[Amount])))</f>
        <v>0</v>
      </c>
      <c r="Q327" s="8">
        <f>IF(A327="","",IF(COUNTIF(TOther[Frequency],$Q$1)=0,0,IF(B327="N",SUMIFS(TOther[Amount],TOther[Frequency],$Q$1,TOther[Start Date],"&lt;="&amp;$A327,TOther[End Date Calc],"&gt;="&amp;A327,TOther[Start Day],DAY(A327)),SUMIFS(TOther[Amount],TOther[Frequency],$Q$1,TOther[Start Date],"&lt;="&amp;$A327,TOther[End Date Calc],"&gt;="&amp;A327,TOther[Start Day],"&gt;="&amp;DAY(A327)))))</f>
        <v>0</v>
      </c>
      <c r="R327" s="8" cm="1">
        <f t="array" ref="R327">IF(A327="","",IF(COUNTIF(TOther[Frequency],R$1)=0,0,SUMPRODUCT(--(TOther[Frequency]=R$1),--(TOther[Start Date]&lt;=A327),--(TOther[End Date Calc]&gt;=A327),IF(B327="N",--(TOther[Start Day]=DAY(A327)),--(TOther[Start Day]&gt;=DAY(A327))),--(IFERROR(MOD(TOther[Start Month]-MONTH(A327)+2,2),1)=0),TOther[Amount])))</f>
        <v>0</v>
      </c>
      <c r="S327" s="8" cm="1">
        <f t="array" ref="S327">IF(A327="","",IF(COUNTIF(TOther[Frequency],S$1)=0,0,SUMPRODUCT(--(TOther[Frequency]=S$1),--(TOther[Start Date]&lt;=A327),--(TOther[End Date Calc]&gt;=A327),IF(B327="N",--(TOther[Start Day]=DAY(A327)),--(TOther[Start Day]&gt;=DAY(A327))),--(IFERROR(MOD(TOther[Start Month]-MONTH(A327)+3,3),1)=0),TOther[Amount])))</f>
        <v>0</v>
      </c>
      <c r="T327" s="8" cm="1">
        <f t="array" ref="T327">IF($A327="","",IF(COUNTIF(TOther[Frequency],T$1)=0,0,SUMPRODUCT(--(TOther[Frequency]=T$1),--(TOther[Start Date]&lt;=$A327),--(TOther[End Date Calc]&gt;=$A327),IF($B327="N",--(TOther[Start Day]=DAY($A327)),--(TOther[Start Day]&gt;=DAY($A327))),--(IFERROR(MOD(TOther[Start Month]-MONTH($A327)+4,4),1)=0),TOther[Amount])))</f>
        <v>0</v>
      </c>
      <c r="U327" s="8" cm="1">
        <f t="array" ref="U327">IF(A327="","",IF(COUNTIF(TOther[Frequency],$U$1)=0,0,SUMPRODUCT(--(TOther[Frequency]=$U$1),--(TOther[Start Date]&lt;=A327),--(TOther[End Date Calc]&gt;=A327),IF(B327="N",--(TOther[Start Day]=DAY(A327)),--(TOther[Start Day]&gt;=DAY(A327))),--(IFERROR(MOD(TOther[Start Month]-MONTH(A327)+6,6),1)=0),TOther[Amount])))</f>
        <v>0</v>
      </c>
      <c r="V327" s="8" cm="1">
        <f t="array" ref="V327">IF(A327="","",IF(COUNTIF(TOther[Frequency],$V$1)=0,0,SUMPRODUCT(--(TOther[Frequency]=$V$1),--(TOther[Start Date]&lt;=A327),--(TOther[End Date Calc]&gt;=A327),IF(B327="N",--(TOther[Start Day]=DAY(A327)),--(TOther[Start Day]&gt;=DAY(A327))),--(IFERROR(MOD(TOther[Start Month]-MONTH(A327)+12,12),1)=0),TOther[Amount])))</f>
        <v>0</v>
      </c>
      <c r="W327" s="8">
        <f>IF(A327="","",SUMIFS(TOther[Amount],TOther[Start Date],A327,TOther[Frequency],$W$1))</f>
        <v>0</v>
      </c>
      <c r="X327" s="9">
        <f t="shared" si="25"/>
        <v>0</v>
      </c>
      <c r="Y327" s="9">
        <f t="shared" si="29"/>
        <v>0</v>
      </c>
      <c r="Z327" s="8" cm="1">
        <f t="array" ref="Z327">IF(A327="","",IF(COUNTIF('2) Income'!$D$13:$D$32,"Weekly")=0,0,SUMPRODUCT(--(IFERROR(MOD(A327-'2) Income'!$F$13:$F$32,7),1)=0),--('2) Income'!$D$13:$D$32="Weekly"),--('2) Income'!$F$13:$F$32&lt;=A327),'2) Income'!$E$13:$E$32)))</f>
        <v>0</v>
      </c>
      <c r="AA327" s="8" cm="1">
        <f t="array" ref="AA327">IF(A327="","",IF(COUNTIF('2) Income'!$D$13:$D$32,"Every Other Week")=0,0,SUMPRODUCT(--(IFERROR(MOD(A327-'2) Income'!$F$13:$F$32,14),1)=0),--('2) Income'!$D$13:$D$32="Every Other Week"),--('2) Income'!$F$13:$F$32&lt;=A327),'2) Income'!$E$13:$E$32)))</f>
        <v>0</v>
      </c>
      <c r="AB327" s="8">
        <f>IF(A327="","",IF(COUNTIF('2) Income'!$D$13:$D$32,"1st and 15th")=0,0,IF(OR(DAY(A327)=1,DAY(A327)=15),SUMIFS('2) Income'!$E$13:$E$32,'2) Income'!$D$13:$D$32,"1st and 15th",'2) Income'!$F$13:$F$32,"&lt;="&amp;$A327),0)))</f>
        <v>0</v>
      </c>
      <c r="AC327" s="8">
        <f>IF(A327="","",IF(COUNTIF('2) Income'!$D$13:$D$32,"2nd Wednesday")=0,0,IF(A327=(A327-DAY(A327)+1+2*7-WEEKDAY(A327-DAY(A327)+8-4,1)),SUMIFS('2) Income'!$E$13:$E$32,'2) Income'!$D$13:$D$32,"2nd Wednesday",'2) Income'!$F$13:$F$32,"&lt;="&amp;$A327),0)))</f>
        <v>0</v>
      </c>
      <c r="AD327" s="8">
        <f>IF(A327="","",IF(COUNTIF('2) Income'!$D$13:$D$32,"3rd Wednesday")=0,0,IF(A327=(A327-DAY(A327)+1+3*7-WEEKDAY(A327-DAY(A327)+8-4,1)),SUMIFS('2) Income'!$E$13:$E$32,'2) Income'!$D$13:$D$32,"3rd Wednesday",'2) Income'!$F$13:$F$32,"&lt;="&amp;$A327),0)))</f>
        <v>0</v>
      </c>
      <c r="AE327" s="8">
        <f>IF(A327="","",IF(COUNTIF('2) Income'!$D$13:$D$32,"4th Wednesday")=0,0,IF(A327=(A327-DAY(A327)+1+4*7-WEEKDAY(A327-DAY(A327)+8-4,1)),SUMIFS('2) Income'!$E$13:$E$32,'2) Income'!$D$13:$D$32,"4th Wednesday",'2) Income'!$F$13:$F$32,"&lt;="&amp;$A327),0)))</f>
        <v>0</v>
      </c>
      <c r="AF327" s="8" cm="1">
        <f t="array" ref="AF327">IF(A327="","",IF(COUNTIF('2) Income'!$D$13:$D$32,"Every 4 Weeks")=0,0,SUMPRODUCT(--(IFERROR(MOD(A327-'2) Income'!$F$13:$F$32,28),1)=0),--('2) Income'!$D$13:$D$32="Every 4 Weeks"),--('2) Income'!$F$13:$F$32&lt;=A327),'2) Income'!$E$13:$E$32)))</f>
        <v>0</v>
      </c>
      <c r="AG327" s="8">
        <f>IF(A327="","",IF(COUNTIF('2) Income'!$D$13:$D$32,"Monthly")=0,0,IF(B327="N",SUMIFS('2) Income'!$E$13:$E$32,'2) Income'!$D$13:$D$32,"monthly",'2) Income'!$F$13:$F$32,"&lt;="&amp;$A327,'2) Income'!$I$13:$I$32,DAY(A327)),SUMIFS('2) Income'!$E$13:$E$32,'2) Income'!$D$13:$D$32,"monthly",'2) Income'!$F$13:$F$32,"&lt;="&amp;$A327,'2) Income'!$I$13:$I$32,"&gt;="&amp;DAY(A327)))))</f>
        <v>0</v>
      </c>
      <c r="AH327" s="8" cm="1">
        <f t="array" ref="AH327">IF(A327="","",IF(COUNTIF('2) Income'!$D$13:$D$32,"Yearly")=0,0,SUMPRODUCT(--('2) Income'!$D$13:$D$32="Yearly"),--('2) Income'!$F$13:$F$32&lt;=A327),IF(B327="N",--('2) Income'!$I$13:$I$32=DAY(A327)),--('2) Income'!$I$13:$I$32&gt;=DAY(A327))),--(IFERROR(MOD('2) Income'!$H$13:$H$32-MONTH(A327)+12,12),1)=0),'2) Income'!$E$13:$E$32)))</f>
        <v>0</v>
      </c>
      <c r="AI327" s="8">
        <f>IF(A327="","",IF(COUNTIF('2) Income'!$D$13:$D$32,"one-time")=0,0,SUMIFS('2) Income'!$E$13:$E$32,'2) Income'!$D$13:$D$32,"one-time",'2) Income'!$F$13:$F$32,"="&amp;$A327)))</f>
        <v>0</v>
      </c>
      <c r="AJ327" s="9">
        <f t="shared" si="26"/>
        <v>0</v>
      </c>
    </row>
    <row r="328" spans="1:36">
      <c r="A328" s="7">
        <f>IF(A327="","",IF(A327+1&lt;='1) Period'!$E$21,A327+1,""))</f>
        <v>45800</v>
      </c>
      <c r="B328" s="7" t="str">
        <f t="shared" si="27"/>
        <v>N</v>
      </c>
      <c r="C328" t="str">
        <f t="shared" si="28"/>
        <v>F</v>
      </c>
      <c r="D328" s="8">
        <f>IF(A328="","",IF(TEXT(A328,"dddd")='4) Happy Money'!$E$23,WAllowance,0))</f>
        <v>0</v>
      </c>
      <c r="E328" s="8">
        <f>IF(A328="","",IF(B328="N",SUMIF(TMonthly[Day of the Month],DAY(A328),TMonthly[Amount]),SUMIF(TMonthly[Day of the Month],"&gt;="&amp;DAY(A328),TMonthly[Amount])))</f>
        <v>0</v>
      </c>
      <c r="F328" s="8" cm="1">
        <f t="array" ref="F328">IF(A328="","",SUMPRODUCT(--(TYearly[Due Date]&lt;=A328),IF(B328="N",--(TYearly[Day]=DAY(A328)),--(TYearly[Day]&gt;=DAY(A328))),--(IFERROR(MOD(TYearly[Month]-MONTH(A328)+12,12),1)=0),TYearly[Amount]))</f>
        <v>0</v>
      </c>
      <c r="G328" s="8">
        <f>IF(A328="","",SUMIF(TOneTime[Due Date],A328,TOneTime[Amount]))</f>
        <v>0</v>
      </c>
      <c r="H328" s="8" cm="1">
        <f t="array" ref="H328">IF(A328="","",IF(COUNTIF(TOther[Frequency],$H$1)=0,0,SUMPRODUCT(--(IFERROR(MOD(A328-TOther[Start Date],7),1)=0),--(TOther[Frequency]=$H$1),--(TOther[Start Date]&lt;=A328),--(TOther[End Date Calc]&gt;=A328),TOther[Amount])))</f>
        <v>0</v>
      </c>
      <c r="I328" s="8" cm="1">
        <f t="array" ref="I328">IF(A328="","",IF(COUNTIF(TOther[Frequency],$I$1)=0,0,SUMPRODUCT(--(IFERROR(MOD(A328-TOther[Start Date],14),1)=0),--(TOther[Frequency]=$I$1),--(TOther[Start Date]&lt;=A328),--(TOther[End Date Calc]&gt;=A328),TOther[Amount])))</f>
        <v>0</v>
      </c>
      <c r="J328" s="8">
        <f>IF(A328="","",IF(COUNTIF(TOther[Frequency],$J$1)=0,0,IF(OR(DAY(A328)=1,DAY(A328)=15),SUMIFS(TOther[Amount],TOther[Frequency],$J$1,TOther[Start Date],"&lt;="&amp;$A328,TOther[End Date Calc],"&gt;="&amp;A328),0)))</f>
        <v>0</v>
      </c>
      <c r="K328" s="8">
        <f>IF(A328="","",IF(COUNTIF(TOther[Frequency],$K$1)=0,0,IF(A328=(A328-DAY(A328)+1+2*7-WEEKDAY(A328-DAY(A328)+8-4,1)),SUMIFS(TOther[Amount],TOther[Frequency],$K$1,TOther[Start Date],"&lt;="&amp;$A328,TOther[End Date Calc],"&gt;="&amp;A328),0)))</f>
        <v>0</v>
      </c>
      <c r="L328" s="8">
        <f>IF(A328="","",IF(COUNTIF(TOther[Frequency],$L$1)=0,0,IF(A328=(A328-DAY(A328)+1+3*7-WEEKDAY(A328-DAY(A328)+8-4,1)),SUMIFS(TOther[Amount],TOther[Frequency],$L$1,TOther[Start Date],"&lt;="&amp;$A328,TOther[End Date Calc],"&gt;="&amp;A328),0)))</f>
        <v>0</v>
      </c>
      <c r="M328" s="8">
        <f>IF(A328="","",IF(COUNTIF(TOther[Frequency],$M$1)=0,0,IF(A328=(A328-DAY(A328)+1+4*7-WEEKDAY(A328-DAY(A328)+8-4,1)),SUMIFS(TOther[Amount],TOther[Frequency],$M$1,TOther[Start Date],"&lt;="&amp;$A328,TOther[End Date Calc],"&gt;="&amp;A328),0)))</f>
        <v>0</v>
      </c>
      <c r="N328" s="8" cm="1">
        <f t="array" ref="N328">IF(A328="","",IF(COUNTIF(TOther[Frequency],$N$1)=0,0,SUMPRODUCT(--(IFERROR(MOD(A328-TOther[Start Date],28),1)=0),--(TOther[Frequency]=$N$1),--(TOther[Start Date]&lt;=A328),--(TOther[End Date Calc]&gt;=A328),TOther[Amount])))</f>
        <v>0</v>
      </c>
      <c r="O328" s="8" cm="1">
        <f t="array" ref="O328">IF(A328="","",IF(COUNTIF(TOther[Frequency],$O$1)=0,0,SUMPRODUCT(--(IFERROR(MOD(A328-TOther[Start Date],42),1)=0),--(TOther[Frequency]=$O$1),--(TOther[Start Date]&lt;=A328),--(TOther[End Date Calc]&gt;=A328),TOther[Amount])))</f>
        <v>0</v>
      </c>
      <c r="P328" s="8" cm="1">
        <f t="array" ref="P328">IF(A328="","",IF(COUNTIF(TOther[Frequency],$P$1)=0,0,SUMPRODUCT(--(IFERROR(MOD(A328-TOther[Start Date],56),1)=0),--(TOther[Frequency]=$P$1),--(TOther[Start Date]&lt;=A328),--(TOther[End Date Calc]&gt;=A328),TOther[Amount])))</f>
        <v>0</v>
      </c>
      <c r="Q328" s="8">
        <f>IF(A328="","",IF(COUNTIF(TOther[Frequency],$Q$1)=0,0,IF(B328="N",SUMIFS(TOther[Amount],TOther[Frequency],$Q$1,TOther[Start Date],"&lt;="&amp;$A328,TOther[End Date Calc],"&gt;="&amp;A328,TOther[Start Day],DAY(A328)),SUMIFS(TOther[Amount],TOther[Frequency],$Q$1,TOther[Start Date],"&lt;="&amp;$A328,TOther[End Date Calc],"&gt;="&amp;A328,TOther[Start Day],"&gt;="&amp;DAY(A328)))))</f>
        <v>0</v>
      </c>
      <c r="R328" s="8" cm="1">
        <f t="array" ref="R328">IF(A328="","",IF(COUNTIF(TOther[Frequency],R$1)=0,0,SUMPRODUCT(--(TOther[Frequency]=R$1),--(TOther[Start Date]&lt;=A328),--(TOther[End Date Calc]&gt;=A328),IF(B328="N",--(TOther[Start Day]=DAY(A328)),--(TOther[Start Day]&gt;=DAY(A328))),--(IFERROR(MOD(TOther[Start Month]-MONTH(A328)+2,2),1)=0),TOther[Amount])))</f>
        <v>0</v>
      </c>
      <c r="S328" s="8" cm="1">
        <f t="array" ref="S328">IF(A328="","",IF(COUNTIF(TOther[Frequency],S$1)=0,0,SUMPRODUCT(--(TOther[Frequency]=S$1),--(TOther[Start Date]&lt;=A328),--(TOther[End Date Calc]&gt;=A328),IF(B328="N",--(TOther[Start Day]=DAY(A328)),--(TOther[Start Day]&gt;=DAY(A328))),--(IFERROR(MOD(TOther[Start Month]-MONTH(A328)+3,3),1)=0),TOther[Amount])))</f>
        <v>0</v>
      </c>
      <c r="T328" s="8" cm="1">
        <f t="array" ref="T328">IF($A328="","",IF(COUNTIF(TOther[Frequency],T$1)=0,0,SUMPRODUCT(--(TOther[Frequency]=T$1),--(TOther[Start Date]&lt;=$A328),--(TOther[End Date Calc]&gt;=$A328),IF($B328="N",--(TOther[Start Day]=DAY($A328)),--(TOther[Start Day]&gt;=DAY($A328))),--(IFERROR(MOD(TOther[Start Month]-MONTH($A328)+4,4),1)=0),TOther[Amount])))</f>
        <v>0</v>
      </c>
      <c r="U328" s="8" cm="1">
        <f t="array" ref="U328">IF(A328="","",IF(COUNTIF(TOther[Frequency],$U$1)=0,0,SUMPRODUCT(--(TOther[Frequency]=$U$1),--(TOther[Start Date]&lt;=A328),--(TOther[End Date Calc]&gt;=A328),IF(B328="N",--(TOther[Start Day]=DAY(A328)),--(TOther[Start Day]&gt;=DAY(A328))),--(IFERROR(MOD(TOther[Start Month]-MONTH(A328)+6,6),1)=0),TOther[Amount])))</f>
        <v>0</v>
      </c>
      <c r="V328" s="8" cm="1">
        <f t="array" ref="V328">IF(A328="","",IF(COUNTIF(TOther[Frequency],$V$1)=0,0,SUMPRODUCT(--(TOther[Frequency]=$V$1),--(TOther[Start Date]&lt;=A328),--(TOther[End Date Calc]&gt;=A328),IF(B328="N",--(TOther[Start Day]=DAY(A328)),--(TOther[Start Day]&gt;=DAY(A328))),--(IFERROR(MOD(TOther[Start Month]-MONTH(A328)+12,12),1)=0),TOther[Amount])))</f>
        <v>0</v>
      </c>
      <c r="W328" s="8">
        <f>IF(A328="","",SUMIFS(TOther[Amount],TOther[Start Date],A328,TOther[Frequency],$W$1))</f>
        <v>0</v>
      </c>
      <c r="X328" s="9">
        <f t="shared" si="25"/>
        <v>0</v>
      </c>
      <c r="Y328" s="9">
        <f t="shared" si="29"/>
        <v>0</v>
      </c>
      <c r="Z328" s="8" cm="1">
        <f t="array" ref="Z328">IF(A328="","",IF(COUNTIF('2) Income'!$D$13:$D$32,"Weekly")=0,0,SUMPRODUCT(--(IFERROR(MOD(A328-'2) Income'!$F$13:$F$32,7),1)=0),--('2) Income'!$D$13:$D$32="Weekly"),--('2) Income'!$F$13:$F$32&lt;=A328),'2) Income'!$E$13:$E$32)))</f>
        <v>0</v>
      </c>
      <c r="AA328" s="8" cm="1">
        <f t="array" ref="AA328">IF(A328="","",IF(COUNTIF('2) Income'!$D$13:$D$32,"Every Other Week")=0,0,SUMPRODUCT(--(IFERROR(MOD(A328-'2) Income'!$F$13:$F$32,14),1)=0),--('2) Income'!$D$13:$D$32="Every Other Week"),--('2) Income'!$F$13:$F$32&lt;=A328),'2) Income'!$E$13:$E$32)))</f>
        <v>2300</v>
      </c>
      <c r="AB328" s="8">
        <f>IF(A328="","",IF(COUNTIF('2) Income'!$D$13:$D$32,"1st and 15th")=0,0,IF(OR(DAY(A328)=1,DAY(A328)=15),SUMIFS('2) Income'!$E$13:$E$32,'2) Income'!$D$13:$D$32,"1st and 15th",'2) Income'!$F$13:$F$32,"&lt;="&amp;$A328),0)))</f>
        <v>0</v>
      </c>
      <c r="AC328" s="8">
        <f>IF(A328="","",IF(COUNTIF('2) Income'!$D$13:$D$32,"2nd Wednesday")=0,0,IF(A328=(A328-DAY(A328)+1+2*7-WEEKDAY(A328-DAY(A328)+8-4,1)),SUMIFS('2) Income'!$E$13:$E$32,'2) Income'!$D$13:$D$32,"2nd Wednesday",'2) Income'!$F$13:$F$32,"&lt;="&amp;$A328),0)))</f>
        <v>0</v>
      </c>
      <c r="AD328" s="8">
        <f>IF(A328="","",IF(COUNTIF('2) Income'!$D$13:$D$32,"3rd Wednesday")=0,0,IF(A328=(A328-DAY(A328)+1+3*7-WEEKDAY(A328-DAY(A328)+8-4,1)),SUMIFS('2) Income'!$E$13:$E$32,'2) Income'!$D$13:$D$32,"3rd Wednesday",'2) Income'!$F$13:$F$32,"&lt;="&amp;$A328),0)))</f>
        <v>0</v>
      </c>
      <c r="AE328" s="8">
        <f>IF(A328="","",IF(COUNTIF('2) Income'!$D$13:$D$32,"4th Wednesday")=0,0,IF(A328=(A328-DAY(A328)+1+4*7-WEEKDAY(A328-DAY(A328)+8-4,1)),SUMIFS('2) Income'!$E$13:$E$32,'2) Income'!$D$13:$D$32,"4th Wednesday",'2) Income'!$F$13:$F$32,"&lt;="&amp;$A328),0)))</f>
        <v>0</v>
      </c>
      <c r="AF328" s="8" cm="1">
        <f t="array" ref="AF328">IF(A328="","",IF(COUNTIF('2) Income'!$D$13:$D$32,"Every 4 Weeks")=0,0,SUMPRODUCT(--(IFERROR(MOD(A328-'2) Income'!$F$13:$F$32,28),1)=0),--('2) Income'!$D$13:$D$32="Every 4 Weeks"),--('2) Income'!$F$13:$F$32&lt;=A328),'2) Income'!$E$13:$E$32)))</f>
        <v>0</v>
      </c>
      <c r="AG328" s="8">
        <f>IF(A328="","",IF(COUNTIF('2) Income'!$D$13:$D$32,"Monthly")=0,0,IF(B328="N",SUMIFS('2) Income'!$E$13:$E$32,'2) Income'!$D$13:$D$32,"monthly",'2) Income'!$F$13:$F$32,"&lt;="&amp;$A328,'2) Income'!$I$13:$I$32,DAY(A328)),SUMIFS('2) Income'!$E$13:$E$32,'2) Income'!$D$13:$D$32,"monthly",'2) Income'!$F$13:$F$32,"&lt;="&amp;$A328,'2) Income'!$I$13:$I$32,"&gt;="&amp;DAY(A328)))))</f>
        <v>0</v>
      </c>
      <c r="AH328" s="8" cm="1">
        <f t="array" ref="AH328">IF(A328="","",IF(COUNTIF('2) Income'!$D$13:$D$32,"Yearly")=0,0,SUMPRODUCT(--('2) Income'!$D$13:$D$32="Yearly"),--('2) Income'!$F$13:$F$32&lt;=A328),IF(B328="N",--('2) Income'!$I$13:$I$32=DAY(A328)),--('2) Income'!$I$13:$I$32&gt;=DAY(A328))),--(IFERROR(MOD('2) Income'!$H$13:$H$32-MONTH(A328)+12,12),1)=0),'2) Income'!$E$13:$E$32)))</f>
        <v>0</v>
      </c>
      <c r="AI328" s="8">
        <f>IF(A328="","",IF(COUNTIF('2) Income'!$D$13:$D$32,"one-time")=0,0,SUMIFS('2) Income'!$E$13:$E$32,'2) Income'!$D$13:$D$32,"one-time",'2) Income'!$F$13:$F$32,"="&amp;$A328)))</f>
        <v>0</v>
      </c>
      <c r="AJ328" s="9">
        <f t="shared" si="26"/>
        <v>2300</v>
      </c>
    </row>
    <row r="329" spans="1:36">
      <c r="A329" s="7">
        <f>IF(A328="","",IF(A328+1&lt;='1) Period'!$E$21,A328+1,""))</f>
        <v>45801</v>
      </c>
      <c r="B329" s="7" t="str">
        <f t="shared" si="27"/>
        <v>N</v>
      </c>
      <c r="C329" t="str">
        <f t="shared" si="28"/>
        <v>Y</v>
      </c>
      <c r="D329" s="8">
        <f>IF(A329="","",IF(TEXT(A329,"dddd")='4) Happy Money'!$E$23,WAllowance,0))</f>
        <v>0</v>
      </c>
      <c r="E329" s="8">
        <f>IF(A329="","",IF(B329="N",SUMIF(TMonthly[Day of the Month],DAY(A329),TMonthly[Amount]),SUMIF(TMonthly[Day of the Month],"&gt;="&amp;DAY(A329),TMonthly[Amount])))</f>
        <v>0</v>
      </c>
      <c r="F329" s="8" cm="1">
        <f t="array" ref="F329">IF(A329="","",SUMPRODUCT(--(TYearly[Due Date]&lt;=A329),IF(B329="N",--(TYearly[Day]=DAY(A329)),--(TYearly[Day]&gt;=DAY(A329))),--(IFERROR(MOD(TYearly[Month]-MONTH(A329)+12,12),1)=0),TYearly[Amount]))</f>
        <v>0</v>
      </c>
      <c r="G329" s="8">
        <f>IF(A329="","",SUMIF(TOneTime[Due Date],A329,TOneTime[Amount]))</f>
        <v>0</v>
      </c>
      <c r="H329" s="8" cm="1">
        <f t="array" ref="H329">IF(A329="","",IF(COUNTIF(TOther[Frequency],$H$1)=0,0,SUMPRODUCT(--(IFERROR(MOD(A329-TOther[Start Date],7),1)=0),--(TOther[Frequency]=$H$1),--(TOther[Start Date]&lt;=A329),--(TOther[End Date Calc]&gt;=A329),TOther[Amount])))</f>
        <v>0</v>
      </c>
      <c r="I329" s="8" cm="1">
        <f t="array" ref="I329">IF(A329="","",IF(COUNTIF(TOther[Frequency],$I$1)=0,0,SUMPRODUCT(--(IFERROR(MOD(A329-TOther[Start Date],14),1)=0),--(TOther[Frequency]=$I$1),--(TOther[Start Date]&lt;=A329),--(TOther[End Date Calc]&gt;=A329),TOther[Amount])))</f>
        <v>0</v>
      </c>
      <c r="J329" s="8">
        <f>IF(A329="","",IF(COUNTIF(TOther[Frequency],$J$1)=0,0,IF(OR(DAY(A329)=1,DAY(A329)=15),SUMIFS(TOther[Amount],TOther[Frequency],$J$1,TOther[Start Date],"&lt;="&amp;$A329,TOther[End Date Calc],"&gt;="&amp;A329),0)))</f>
        <v>0</v>
      </c>
      <c r="K329" s="8">
        <f>IF(A329="","",IF(COUNTIF(TOther[Frequency],$K$1)=0,0,IF(A329=(A329-DAY(A329)+1+2*7-WEEKDAY(A329-DAY(A329)+8-4,1)),SUMIFS(TOther[Amount],TOther[Frequency],$K$1,TOther[Start Date],"&lt;="&amp;$A329,TOther[End Date Calc],"&gt;="&amp;A329),0)))</f>
        <v>0</v>
      </c>
      <c r="L329" s="8">
        <f>IF(A329="","",IF(COUNTIF(TOther[Frequency],$L$1)=0,0,IF(A329=(A329-DAY(A329)+1+3*7-WEEKDAY(A329-DAY(A329)+8-4,1)),SUMIFS(TOther[Amount],TOther[Frequency],$L$1,TOther[Start Date],"&lt;="&amp;$A329,TOther[End Date Calc],"&gt;="&amp;A329),0)))</f>
        <v>0</v>
      </c>
      <c r="M329" s="8">
        <f>IF(A329="","",IF(COUNTIF(TOther[Frequency],$M$1)=0,0,IF(A329=(A329-DAY(A329)+1+4*7-WEEKDAY(A329-DAY(A329)+8-4,1)),SUMIFS(TOther[Amount],TOther[Frequency],$M$1,TOther[Start Date],"&lt;="&amp;$A329,TOther[End Date Calc],"&gt;="&amp;A329),0)))</f>
        <v>0</v>
      </c>
      <c r="N329" s="8" cm="1">
        <f t="array" ref="N329">IF(A329="","",IF(COUNTIF(TOther[Frequency],$N$1)=0,0,SUMPRODUCT(--(IFERROR(MOD(A329-TOther[Start Date],28),1)=0),--(TOther[Frequency]=$N$1),--(TOther[Start Date]&lt;=A329),--(TOther[End Date Calc]&gt;=A329),TOther[Amount])))</f>
        <v>0</v>
      </c>
      <c r="O329" s="8" cm="1">
        <f t="array" ref="O329">IF(A329="","",IF(COUNTIF(TOther[Frequency],$O$1)=0,0,SUMPRODUCT(--(IFERROR(MOD(A329-TOther[Start Date],42),1)=0),--(TOther[Frequency]=$O$1),--(TOther[Start Date]&lt;=A329),--(TOther[End Date Calc]&gt;=A329),TOther[Amount])))</f>
        <v>0</v>
      </c>
      <c r="P329" s="8" cm="1">
        <f t="array" ref="P329">IF(A329="","",IF(COUNTIF(TOther[Frequency],$P$1)=0,0,SUMPRODUCT(--(IFERROR(MOD(A329-TOther[Start Date],56),1)=0),--(TOther[Frequency]=$P$1),--(TOther[Start Date]&lt;=A329),--(TOther[End Date Calc]&gt;=A329),TOther[Amount])))</f>
        <v>0</v>
      </c>
      <c r="Q329" s="8">
        <f>IF(A329="","",IF(COUNTIF(TOther[Frequency],$Q$1)=0,0,IF(B329="N",SUMIFS(TOther[Amount],TOther[Frequency],$Q$1,TOther[Start Date],"&lt;="&amp;$A329,TOther[End Date Calc],"&gt;="&amp;A329,TOther[Start Day],DAY(A329)),SUMIFS(TOther[Amount],TOther[Frequency],$Q$1,TOther[Start Date],"&lt;="&amp;$A329,TOther[End Date Calc],"&gt;="&amp;A329,TOther[Start Day],"&gt;="&amp;DAY(A329)))))</f>
        <v>0</v>
      </c>
      <c r="R329" s="8" cm="1">
        <f t="array" ref="R329">IF(A329="","",IF(COUNTIF(TOther[Frequency],R$1)=0,0,SUMPRODUCT(--(TOther[Frequency]=R$1),--(TOther[Start Date]&lt;=A329),--(TOther[End Date Calc]&gt;=A329),IF(B329="N",--(TOther[Start Day]=DAY(A329)),--(TOther[Start Day]&gt;=DAY(A329))),--(IFERROR(MOD(TOther[Start Month]-MONTH(A329)+2,2),1)=0),TOther[Amount])))</f>
        <v>0</v>
      </c>
      <c r="S329" s="8" cm="1">
        <f t="array" ref="S329">IF(A329="","",IF(COUNTIF(TOther[Frequency],S$1)=0,0,SUMPRODUCT(--(TOther[Frequency]=S$1),--(TOther[Start Date]&lt;=A329),--(TOther[End Date Calc]&gt;=A329),IF(B329="N",--(TOther[Start Day]=DAY(A329)),--(TOther[Start Day]&gt;=DAY(A329))),--(IFERROR(MOD(TOther[Start Month]-MONTH(A329)+3,3),1)=0),TOther[Amount])))</f>
        <v>0</v>
      </c>
      <c r="T329" s="8" cm="1">
        <f t="array" ref="T329">IF($A329="","",IF(COUNTIF(TOther[Frequency],T$1)=0,0,SUMPRODUCT(--(TOther[Frequency]=T$1),--(TOther[Start Date]&lt;=$A329),--(TOther[End Date Calc]&gt;=$A329),IF($B329="N",--(TOther[Start Day]=DAY($A329)),--(TOther[Start Day]&gt;=DAY($A329))),--(IFERROR(MOD(TOther[Start Month]-MONTH($A329)+4,4),1)=0),TOther[Amount])))</f>
        <v>0</v>
      </c>
      <c r="U329" s="8" cm="1">
        <f t="array" ref="U329">IF(A329="","",IF(COUNTIF(TOther[Frequency],$U$1)=0,0,SUMPRODUCT(--(TOther[Frequency]=$U$1),--(TOther[Start Date]&lt;=A329),--(TOther[End Date Calc]&gt;=A329),IF(B329="N",--(TOther[Start Day]=DAY(A329)),--(TOther[Start Day]&gt;=DAY(A329))),--(IFERROR(MOD(TOther[Start Month]-MONTH(A329)+6,6),1)=0),TOther[Amount])))</f>
        <v>0</v>
      </c>
      <c r="V329" s="8" cm="1">
        <f t="array" ref="V329">IF(A329="","",IF(COUNTIF(TOther[Frequency],$V$1)=0,0,SUMPRODUCT(--(TOther[Frequency]=$V$1),--(TOther[Start Date]&lt;=A329),--(TOther[End Date Calc]&gt;=A329),IF(B329="N",--(TOther[Start Day]=DAY(A329)),--(TOther[Start Day]&gt;=DAY(A329))),--(IFERROR(MOD(TOther[Start Month]-MONTH(A329)+12,12),1)=0),TOther[Amount])))</f>
        <v>0</v>
      </c>
      <c r="W329" s="8">
        <f>IF(A329="","",SUMIFS(TOther[Amount],TOther[Start Date],A329,TOther[Frequency],$W$1))</f>
        <v>0</v>
      </c>
      <c r="X329" s="9">
        <f t="shared" si="25"/>
        <v>0</v>
      </c>
      <c r="Y329" s="9">
        <f t="shared" si="29"/>
        <v>0</v>
      </c>
      <c r="Z329" s="8" cm="1">
        <f t="array" ref="Z329">IF(A329="","",IF(COUNTIF('2) Income'!$D$13:$D$32,"Weekly")=0,0,SUMPRODUCT(--(IFERROR(MOD(A329-'2) Income'!$F$13:$F$32,7),1)=0),--('2) Income'!$D$13:$D$32="Weekly"),--('2) Income'!$F$13:$F$32&lt;=A329),'2) Income'!$E$13:$E$32)))</f>
        <v>0</v>
      </c>
      <c r="AA329" s="8" cm="1">
        <f t="array" ref="AA329">IF(A329="","",IF(COUNTIF('2) Income'!$D$13:$D$32,"Every Other Week")=0,0,SUMPRODUCT(--(IFERROR(MOD(A329-'2) Income'!$F$13:$F$32,14),1)=0),--('2) Income'!$D$13:$D$32="Every Other Week"),--('2) Income'!$F$13:$F$32&lt;=A329),'2) Income'!$E$13:$E$32)))</f>
        <v>0</v>
      </c>
      <c r="AB329" s="8">
        <f>IF(A329="","",IF(COUNTIF('2) Income'!$D$13:$D$32,"1st and 15th")=0,0,IF(OR(DAY(A329)=1,DAY(A329)=15),SUMIFS('2) Income'!$E$13:$E$32,'2) Income'!$D$13:$D$32,"1st and 15th",'2) Income'!$F$13:$F$32,"&lt;="&amp;$A329),0)))</f>
        <v>0</v>
      </c>
      <c r="AC329" s="8">
        <f>IF(A329="","",IF(COUNTIF('2) Income'!$D$13:$D$32,"2nd Wednesday")=0,0,IF(A329=(A329-DAY(A329)+1+2*7-WEEKDAY(A329-DAY(A329)+8-4,1)),SUMIFS('2) Income'!$E$13:$E$32,'2) Income'!$D$13:$D$32,"2nd Wednesday",'2) Income'!$F$13:$F$32,"&lt;="&amp;$A329),0)))</f>
        <v>0</v>
      </c>
      <c r="AD329" s="8">
        <f>IF(A329="","",IF(COUNTIF('2) Income'!$D$13:$D$32,"3rd Wednesday")=0,0,IF(A329=(A329-DAY(A329)+1+3*7-WEEKDAY(A329-DAY(A329)+8-4,1)),SUMIFS('2) Income'!$E$13:$E$32,'2) Income'!$D$13:$D$32,"3rd Wednesday",'2) Income'!$F$13:$F$32,"&lt;="&amp;$A329),0)))</f>
        <v>0</v>
      </c>
      <c r="AE329" s="8">
        <f>IF(A329="","",IF(COUNTIF('2) Income'!$D$13:$D$32,"4th Wednesday")=0,0,IF(A329=(A329-DAY(A329)+1+4*7-WEEKDAY(A329-DAY(A329)+8-4,1)),SUMIFS('2) Income'!$E$13:$E$32,'2) Income'!$D$13:$D$32,"4th Wednesday",'2) Income'!$F$13:$F$32,"&lt;="&amp;$A329),0)))</f>
        <v>0</v>
      </c>
      <c r="AF329" s="8" cm="1">
        <f t="array" ref="AF329">IF(A329="","",IF(COUNTIF('2) Income'!$D$13:$D$32,"Every 4 Weeks")=0,0,SUMPRODUCT(--(IFERROR(MOD(A329-'2) Income'!$F$13:$F$32,28),1)=0),--('2) Income'!$D$13:$D$32="Every 4 Weeks"),--('2) Income'!$F$13:$F$32&lt;=A329),'2) Income'!$E$13:$E$32)))</f>
        <v>0</v>
      </c>
      <c r="AG329" s="8">
        <f>IF(A329="","",IF(COUNTIF('2) Income'!$D$13:$D$32,"Monthly")=0,0,IF(B329="N",SUMIFS('2) Income'!$E$13:$E$32,'2) Income'!$D$13:$D$32,"monthly",'2) Income'!$F$13:$F$32,"&lt;="&amp;$A329,'2) Income'!$I$13:$I$32,DAY(A329)),SUMIFS('2) Income'!$E$13:$E$32,'2) Income'!$D$13:$D$32,"monthly",'2) Income'!$F$13:$F$32,"&lt;="&amp;$A329,'2) Income'!$I$13:$I$32,"&gt;="&amp;DAY(A329)))))</f>
        <v>0</v>
      </c>
      <c r="AH329" s="8" cm="1">
        <f t="array" ref="AH329">IF(A329="","",IF(COUNTIF('2) Income'!$D$13:$D$32,"Yearly")=0,0,SUMPRODUCT(--('2) Income'!$D$13:$D$32="Yearly"),--('2) Income'!$F$13:$F$32&lt;=A329),IF(B329="N",--('2) Income'!$I$13:$I$32=DAY(A329)),--('2) Income'!$I$13:$I$32&gt;=DAY(A329))),--(IFERROR(MOD('2) Income'!$H$13:$H$32-MONTH(A329)+12,12),1)=0),'2) Income'!$E$13:$E$32)))</f>
        <v>0</v>
      </c>
      <c r="AI329" s="8">
        <f>IF(A329="","",IF(COUNTIF('2) Income'!$D$13:$D$32,"one-time")=0,0,SUMIFS('2) Income'!$E$13:$E$32,'2) Income'!$D$13:$D$32,"one-time",'2) Income'!$F$13:$F$32,"="&amp;$A329)))</f>
        <v>0</v>
      </c>
      <c r="AJ329" s="9">
        <f t="shared" si="26"/>
        <v>0</v>
      </c>
    </row>
    <row r="330" spans="1:36">
      <c r="A330" s="7">
        <f>IF(A329="","",IF(A329+1&lt;='1) Period'!$E$21,A329+1,""))</f>
        <v>45802</v>
      </c>
      <c r="B330" s="7" t="str">
        <f t="shared" si="27"/>
        <v>N</v>
      </c>
      <c r="C330" t="str">
        <f t="shared" si="28"/>
        <v>Y</v>
      </c>
      <c r="D330" s="8">
        <f>IF(A330="","",IF(TEXT(A330,"dddd")='4) Happy Money'!$E$23,WAllowance,0))</f>
        <v>0</v>
      </c>
      <c r="E330" s="8">
        <f>IF(A330="","",IF(B330="N",SUMIF(TMonthly[Day of the Month],DAY(A330),TMonthly[Amount]),SUMIF(TMonthly[Day of the Month],"&gt;="&amp;DAY(A330),TMonthly[Amount])))</f>
        <v>0</v>
      </c>
      <c r="F330" s="8" cm="1">
        <f t="array" ref="F330">IF(A330="","",SUMPRODUCT(--(TYearly[Due Date]&lt;=A330),IF(B330="N",--(TYearly[Day]=DAY(A330)),--(TYearly[Day]&gt;=DAY(A330))),--(IFERROR(MOD(TYearly[Month]-MONTH(A330)+12,12),1)=0),TYearly[Amount]))</f>
        <v>0</v>
      </c>
      <c r="G330" s="8">
        <f>IF(A330="","",SUMIF(TOneTime[Due Date],A330,TOneTime[Amount]))</f>
        <v>0</v>
      </c>
      <c r="H330" s="8" cm="1">
        <f t="array" ref="H330">IF(A330="","",IF(COUNTIF(TOther[Frequency],$H$1)=0,0,SUMPRODUCT(--(IFERROR(MOD(A330-TOther[Start Date],7),1)=0),--(TOther[Frequency]=$H$1),--(TOther[Start Date]&lt;=A330),--(TOther[End Date Calc]&gt;=A330),TOther[Amount])))</f>
        <v>0</v>
      </c>
      <c r="I330" s="8" cm="1">
        <f t="array" ref="I330">IF(A330="","",IF(COUNTIF(TOther[Frequency],$I$1)=0,0,SUMPRODUCT(--(IFERROR(MOD(A330-TOther[Start Date],14),1)=0),--(TOther[Frequency]=$I$1),--(TOther[Start Date]&lt;=A330),--(TOther[End Date Calc]&gt;=A330),TOther[Amount])))</f>
        <v>0</v>
      </c>
      <c r="J330" s="8">
        <f>IF(A330="","",IF(COUNTIF(TOther[Frequency],$J$1)=0,0,IF(OR(DAY(A330)=1,DAY(A330)=15),SUMIFS(TOther[Amount],TOther[Frequency],$J$1,TOther[Start Date],"&lt;="&amp;$A330,TOther[End Date Calc],"&gt;="&amp;A330),0)))</f>
        <v>0</v>
      </c>
      <c r="K330" s="8">
        <f>IF(A330="","",IF(COUNTIF(TOther[Frequency],$K$1)=0,0,IF(A330=(A330-DAY(A330)+1+2*7-WEEKDAY(A330-DAY(A330)+8-4,1)),SUMIFS(TOther[Amount],TOther[Frequency],$K$1,TOther[Start Date],"&lt;="&amp;$A330,TOther[End Date Calc],"&gt;="&amp;A330),0)))</f>
        <v>0</v>
      </c>
      <c r="L330" s="8">
        <f>IF(A330="","",IF(COUNTIF(TOther[Frequency],$L$1)=0,0,IF(A330=(A330-DAY(A330)+1+3*7-WEEKDAY(A330-DAY(A330)+8-4,1)),SUMIFS(TOther[Amount],TOther[Frequency],$L$1,TOther[Start Date],"&lt;="&amp;$A330,TOther[End Date Calc],"&gt;="&amp;A330),0)))</f>
        <v>0</v>
      </c>
      <c r="M330" s="8">
        <f>IF(A330="","",IF(COUNTIF(TOther[Frequency],$M$1)=0,0,IF(A330=(A330-DAY(A330)+1+4*7-WEEKDAY(A330-DAY(A330)+8-4,1)),SUMIFS(TOther[Amount],TOther[Frequency],$M$1,TOther[Start Date],"&lt;="&amp;$A330,TOther[End Date Calc],"&gt;="&amp;A330),0)))</f>
        <v>0</v>
      </c>
      <c r="N330" s="8" cm="1">
        <f t="array" ref="N330">IF(A330="","",IF(COUNTIF(TOther[Frequency],$N$1)=0,0,SUMPRODUCT(--(IFERROR(MOD(A330-TOther[Start Date],28),1)=0),--(TOther[Frequency]=$N$1),--(TOther[Start Date]&lt;=A330),--(TOther[End Date Calc]&gt;=A330),TOther[Amount])))</f>
        <v>0</v>
      </c>
      <c r="O330" s="8" cm="1">
        <f t="array" ref="O330">IF(A330="","",IF(COUNTIF(TOther[Frequency],$O$1)=0,0,SUMPRODUCT(--(IFERROR(MOD(A330-TOther[Start Date],42),1)=0),--(TOther[Frequency]=$O$1),--(TOther[Start Date]&lt;=A330),--(TOther[End Date Calc]&gt;=A330),TOther[Amount])))</f>
        <v>0</v>
      </c>
      <c r="P330" s="8" cm="1">
        <f t="array" ref="P330">IF(A330="","",IF(COUNTIF(TOther[Frequency],$P$1)=0,0,SUMPRODUCT(--(IFERROR(MOD(A330-TOther[Start Date],56),1)=0),--(TOther[Frequency]=$P$1),--(TOther[Start Date]&lt;=A330),--(TOther[End Date Calc]&gt;=A330),TOther[Amount])))</f>
        <v>0</v>
      </c>
      <c r="Q330" s="8">
        <f>IF(A330="","",IF(COUNTIF(TOther[Frequency],$Q$1)=0,0,IF(B330="N",SUMIFS(TOther[Amount],TOther[Frequency],$Q$1,TOther[Start Date],"&lt;="&amp;$A330,TOther[End Date Calc],"&gt;="&amp;A330,TOther[Start Day],DAY(A330)),SUMIFS(TOther[Amount],TOther[Frequency],$Q$1,TOther[Start Date],"&lt;="&amp;$A330,TOther[End Date Calc],"&gt;="&amp;A330,TOther[Start Day],"&gt;="&amp;DAY(A330)))))</f>
        <v>0</v>
      </c>
      <c r="R330" s="8" cm="1">
        <f t="array" ref="R330">IF(A330="","",IF(COUNTIF(TOther[Frequency],R$1)=0,0,SUMPRODUCT(--(TOther[Frequency]=R$1),--(TOther[Start Date]&lt;=A330),--(TOther[End Date Calc]&gt;=A330),IF(B330="N",--(TOther[Start Day]=DAY(A330)),--(TOther[Start Day]&gt;=DAY(A330))),--(IFERROR(MOD(TOther[Start Month]-MONTH(A330)+2,2),1)=0),TOther[Amount])))</f>
        <v>0</v>
      </c>
      <c r="S330" s="8" cm="1">
        <f t="array" ref="S330">IF(A330="","",IF(COUNTIF(TOther[Frequency],S$1)=0,0,SUMPRODUCT(--(TOther[Frequency]=S$1),--(TOther[Start Date]&lt;=A330),--(TOther[End Date Calc]&gt;=A330),IF(B330="N",--(TOther[Start Day]=DAY(A330)),--(TOther[Start Day]&gt;=DAY(A330))),--(IFERROR(MOD(TOther[Start Month]-MONTH(A330)+3,3),1)=0),TOther[Amount])))</f>
        <v>0</v>
      </c>
      <c r="T330" s="8" cm="1">
        <f t="array" ref="T330">IF($A330="","",IF(COUNTIF(TOther[Frequency],T$1)=0,0,SUMPRODUCT(--(TOther[Frequency]=T$1),--(TOther[Start Date]&lt;=$A330),--(TOther[End Date Calc]&gt;=$A330),IF($B330="N",--(TOther[Start Day]=DAY($A330)),--(TOther[Start Day]&gt;=DAY($A330))),--(IFERROR(MOD(TOther[Start Month]-MONTH($A330)+4,4),1)=0),TOther[Amount])))</f>
        <v>0</v>
      </c>
      <c r="U330" s="8" cm="1">
        <f t="array" ref="U330">IF(A330="","",IF(COUNTIF(TOther[Frequency],$U$1)=0,0,SUMPRODUCT(--(TOther[Frequency]=$U$1),--(TOther[Start Date]&lt;=A330),--(TOther[End Date Calc]&gt;=A330),IF(B330="N",--(TOther[Start Day]=DAY(A330)),--(TOther[Start Day]&gt;=DAY(A330))),--(IFERROR(MOD(TOther[Start Month]-MONTH(A330)+6,6),1)=0),TOther[Amount])))</f>
        <v>0</v>
      </c>
      <c r="V330" s="8" cm="1">
        <f t="array" ref="V330">IF(A330="","",IF(COUNTIF(TOther[Frequency],$V$1)=0,0,SUMPRODUCT(--(TOther[Frequency]=$V$1),--(TOther[Start Date]&lt;=A330),--(TOther[End Date Calc]&gt;=A330),IF(B330="N",--(TOther[Start Day]=DAY(A330)),--(TOther[Start Day]&gt;=DAY(A330))),--(IFERROR(MOD(TOther[Start Month]-MONTH(A330)+12,12),1)=0),TOther[Amount])))</f>
        <v>0</v>
      </c>
      <c r="W330" s="8">
        <f>IF(A330="","",SUMIFS(TOther[Amount],TOther[Start Date],A330,TOther[Frequency],$W$1))</f>
        <v>0</v>
      </c>
      <c r="X330" s="9">
        <f t="shared" si="25"/>
        <v>0</v>
      </c>
      <c r="Y330" s="9">
        <f t="shared" si="29"/>
        <v>0</v>
      </c>
      <c r="Z330" s="8" cm="1">
        <f t="array" ref="Z330">IF(A330="","",IF(COUNTIF('2) Income'!$D$13:$D$32,"Weekly")=0,0,SUMPRODUCT(--(IFERROR(MOD(A330-'2) Income'!$F$13:$F$32,7),1)=0),--('2) Income'!$D$13:$D$32="Weekly"),--('2) Income'!$F$13:$F$32&lt;=A330),'2) Income'!$E$13:$E$32)))</f>
        <v>0</v>
      </c>
      <c r="AA330" s="8" cm="1">
        <f t="array" ref="AA330">IF(A330="","",IF(COUNTIF('2) Income'!$D$13:$D$32,"Every Other Week")=0,0,SUMPRODUCT(--(IFERROR(MOD(A330-'2) Income'!$F$13:$F$32,14),1)=0),--('2) Income'!$D$13:$D$32="Every Other Week"),--('2) Income'!$F$13:$F$32&lt;=A330),'2) Income'!$E$13:$E$32)))</f>
        <v>0</v>
      </c>
      <c r="AB330" s="8">
        <f>IF(A330="","",IF(COUNTIF('2) Income'!$D$13:$D$32,"1st and 15th")=0,0,IF(OR(DAY(A330)=1,DAY(A330)=15),SUMIFS('2) Income'!$E$13:$E$32,'2) Income'!$D$13:$D$32,"1st and 15th",'2) Income'!$F$13:$F$32,"&lt;="&amp;$A330),0)))</f>
        <v>0</v>
      </c>
      <c r="AC330" s="8">
        <f>IF(A330="","",IF(COUNTIF('2) Income'!$D$13:$D$32,"2nd Wednesday")=0,0,IF(A330=(A330-DAY(A330)+1+2*7-WEEKDAY(A330-DAY(A330)+8-4,1)),SUMIFS('2) Income'!$E$13:$E$32,'2) Income'!$D$13:$D$32,"2nd Wednesday",'2) Income'!$F$13:$F$32,"&lt;="&amp;$A330),0)))</f>
        <v>0</v>
      </c>
      <c r="AD330" s="8">
        <f>IF(A330="","",IF(COUNTIF('2) Income'!$D$13:$D$32,"3rd Wednesday")=0,0,IF(A330=(A330-DAY(A330)+1+3*7-WEEKDAY(A330-DAY(A330)+8-4,1)),SUMIFS('2) Income'!$E$13:$E$32,'2) Income'!$D$13:$D$32,"3rd Wednesday",'2) Income'!$F$13:$F$32,"&lt;="&amp;$A330),0)))</f>
        <v>0</v>
      </c>
      <c r="AE330" s="8">
        <f>IF(A330="","",IF(COUNTIF('2) Income'!$D$13:$D$32,"4th Wednesday")=0,0,IF(A330=(A330-DAY(A330)+1+4*7-WEEKDAY(A330-DAY(A330)+8-4,1)),SUMIFS('2) Income'!$E$13:$E$32,'2) Income'!$D$13:$D$32,"4th Wednesday",'2) Income'!$F$13:$F$32,"&lt;="&amp;$A330),0)))</f>
        <v>0</v>
      </c>
      <c r="AF330" s="8" cm="1">
        <f t="array" ref="AF330">IF(A330="","",IF(COUNTIF('2) Income'!$D$13:$D$32,"Every 4 Weeks")=0,0,SUMPRODUCT(--(IFERROR(MOD(A330-'2) Income'!$F$13:$F$32,28),1)=0),--('2) Income'!$D$13:$D$32="Every 4 Weeks"),--('2) Income'!$F$13:$F$32&lt;=A330),'2) Income'!$E$13:$E$32)))</f>
        <v>0</v>
      </c>
      <c r="AG330" s="8">
        <f>IF(A330="","",IF(COUNTIF('2) Income'!$D$13:$D$32,"Monthly")=0,0,IF(B330="N",SUMIFS('2) Income'!$E$13:$E$32,'2) Income'!$D$13:$D$32,"monthly",'2) Income'!$F$13:$F$32,"&lt;="&amp;$A330,'2) Income'!$I$13:$I$32,DAY(A330)),SUMIFS('2) Income'!$E$13:$E$32,'2) Income'!$D$13:$D$32,"monthly",'2) Income'!$F$13:$F$32,"&lt;="&amp;$A330,'2) Income'!$I$13:$I$32,"&gt;="&amp;DAY(A330)))))</f>
        <v>0</v>
      </c>
      <c r="AH330" s="8" cm="1">
        <f t="array" ref="AH330">IF(A330="","",IF(COUNTIF('2) Income'!$D$13:$D$32,"Yearly")=0,0,SUMPRODUCT(--('2) Income'!$D$13:$D$32="Yearly"),--('2) Income'!$F$13:$F$32&lt;=A330),IF(B330="N",--('2) Income'!$I$13:$I$32=DAY(A330)),--('2) Income'!$I$13:$I$32&gt;=DAY(A330))),--(IFERROR(MOD('2) Income'!$H$13:$H$32-MONTH(A330)+12,12),1)=0),'2) Income'!$E$13:$E$32)))</f>
        <v>0</v>
      </c>
      <c r="AI330" s="8">
        <f>IF(A330="","",IF(COUNTIF('2) Income'!$D$13:$D$32,"one-time")=0,0,SUMIFS('2) Income'!$E$13:$E$32,'2) Income'!$D$13:$D$32,"one-time",'2) Income'!$F$13:$F$32,"="&amp;$A330)))</f>
        <v>0</v>
      </c>
      <c r="AJ330" s="9">
        <f t="shared" si="26"/>
        <v>0</v>
      </c>
    </row>
    <row r="331" spans="1:36">
      <c r="A331" s="7">
        <f>IF(A330="","",IF(A330+1&lt;='1) Period'!$E$21,A330+1,""))</f>
        <v>45803</v>
      </c>
      <c r="B331" s="7" t="str">
        <f t="shared" si="27"/>
        <v>N</v>
      </c>
      <c r="C331" t="str">
        <f t="shared" si="28"/>
        <v>F</v>
      </c>
      <c r="D331" s="8">
        <f>IF(A331="","",IF(TEXT(A331,"dddd")='4) Happy Money'!$E$23,WAllowance,0))</f>
        <v>400</v>
      </c>
      <c r="E331" s="8">
        <f>IF(A331="","",IF(B331="N",SUMIF(TMonthly[Day of the Month],DAY(A331),TMonthly[Amount]),SUMIF(TMonthly[Day of the Month],"&gt;="&amp;DAY(A331),TMonthly[Amount])))</f>
        <v>0</v>
      </c>
      <c r="F331" s="8" cm="1">
        <f t="array" ref="F331">IF(A331="","",SUMPRODUCT(--(TYearly[Due Date]&lt;=A331),IF(B331="N",--(TYearly[Day]=DAY(A331)),--(TYearly[Day]&gt;=DAY(A331))),--(IFERROR(MOD(TYearly[Month]-MONTH(A331)+12,12),1)=0),TYearly[Amount]))</f>
        <v>0</v>
      </c>
      <c r="G331" s="8">
        <f>IF(A331="","",SUMIF(TOneTime[Due Date],A331,TOneTime[Amount]))</f>
        <v>0</v>
      </c>
      <c r="H331" s="8" cm="1">
        <f t="array" ref="H331">IF(A331="","",IF(COUNTIF(TOther[Frequency],$H$1)=0,0,SUMPRODUCT(--(IFERROR(MOD(A331-TOther[Start Date],7),1)=0),--(TOther[Frequency]=$H$1),--(TOther[Start Date]&lt;=A331),--(TOther[End Date Calc]&gt;=A331),TOther[Amount])))</f>
        <v>0</v>
      </c>
      <c r="I331" s="8" cm="1">
        <f t="array" ref="I331">IF(A331="","",IF(COUNTIF(TOther[Frequency],$I$1)=0,0,SUMPRODUCT(--(IFERROR(MOD(A331-TOther[Start Date],14),1)=0),--(TOther[Frequency]=$I$1),--(TOther[Start Date]&lt;=A331),--(TOther[End Date Calc]&gt;=A331),TOther[Amount])))</f>
        <v>230</v>
      </c>
      <c r="J331" s="8">
        <f>IF(A331="","",IF(COUNTIF(TOther[Frequency],$J$1)=0,0,IF(OR(DAY(A331)=1,DAY(A331)=15),SUMIFS(TOther[Amount],TOther[Frequency],$J$1,TOther[Start Date],"&lt;="&amp;$A331,TOther[End Date Calc],"&gt;="&amp;A331),0)))</f>
        <v>0</v>
      </c>
      <c r="K331" s="8">
        <f>IF(A331="","",IF(COUNTIF(TOther[Frequency],$K$1)=0,0,IF(A331=(A331-DAY(A331)+1+2*7-WEEKDAY(A331-DAY(A331)+8-4,1)),SUMIFS(TOther[Amount],TOther[Frequency],$K$1,TOther[Start Date],"&lt;="&amp;$A331,TOther[End Date Calc],"&gt;="&amp;A331),0)))</f>
        <v>0</v>
      </c>
      <c r="L331" s="8">
        <f>IF(A331="","",IF(COUNTIF(TOther[Frequency],$L$1)=0,0,IF(A331=(A331-DAY(A331)+1+3*7-WEEKDAY(A331-DAY(A331)+8-4,1)),SUMIFS(TOther[Amount],TOther[Frequency],$L$1,TOther[Start Date],"&lt;="&amp;$A331,TOther[End Date Calc],"&gt;="&amp;A331),0)))</f>
        <v>0</v>
      </c>
      <c r="M331" s="8">
        <f>IF(A331="","",IF(COUNTIF(TOther[Frequency],$M$1)=0,0,IF(A331=(A331-DAY(A331)+1+4*7-WEEKDAY(A331-DAY(A331)+8-4,1)),SUMIFS(TOther[Amount],TOther[Frequency],$M$1,TOther[Start Date],"&lt;="&amp;$A331,TOther[End Date Calc],"&gt;="&amp;A331),0)))</f>
        <v>0</v>
      </c>
      <c r="N331" s="8" cm="1">
        <f t="array" ref="N331">IF(A331="","",IF(COUNTIF(TOther[Frequency],$N$1)=0,0,SUMPRODUCT(--(IFERROR(MOD(A331-TOther[Start Date],28),1)=0),--(TOther[Frequency]=$N$1),--(TOther[Start Date]&lt;=A331),--(TOther[End Date Calc]&gt;=A331),TOther[Amount])))</f>
        <v>0</v>
      </c>
      <c r="O331" s="8" cm="1">
        <f t="array" ref="O331">IF(A331="","",IF(COUNTIF(TOther[Frequency],$O$1)=0,0,SUMPRODUCT(--(IFERROR(MOD(A331-TOther[Start Date],42),1)=0),--(TOther[Frequency]=$O$1),--(TOther[Start Date]&lt;=A331),--(TOther[End Date Calc]&gt;=A331),TOther[Amount])))</f>
        <v>0</v>
      </c>
      <c r="P331" s="8" cm="1">
        <f t="array" ref="P331">IF(A331="","",IF(COUNTIF(TOther[Frequency],$P$1)=0,0,SUMPRODUCT(--(IFERROR(MOD(A331-TOther[Start Date],56),1)=0),--(TOther[Frequency]=$P$1),--(TOther[Start Date]&lt;=A331),--(TOther[End Date Calc]&gt;=A331),TOther[Amount])))</f>
        <v>0</v>
      </c>
      <c r="Q331" s="8">
        <f>IF(A331="","",IF(COUNTIF(TOther[Frequency],$Q$1)=0,0,IF(B331="N",SUMIFS(TOther[Amount],TOther[Frequency],$Q$1,TOther[Start Date],"&lt;="&amp;$A331,TOther[End Date Calc],"&gt;="&amp;A331,TOther[Start Day],DAY(A331)),SUMIFS(TOther[Amount],TOther[Frequency],$Q$1,TOther[Start Date],"&lt;="&amp;$A331,TOther[End Date Calc],"&gt;="&amp;A331,TOther[Start Day],"&gt;="&amp;DAY(A331)))))</f>
        <v>0</v>
      </c>
      <c r="R331" s="8" cm="1">
        <f t="array" ref="R331">IF(A331="","",IF(COUNTIF(TOther[Frequency],R$1)=0,0,SUMPRODUCT(--(TOther[Frequency]=R$1),--(TOther[Start Date]&lt;=A331),--(TOther[End Date Calc]&gt;=A331),IF(B331="N",--(TOther[Start Day]=DAY(A331)),--(TOther[Start Day]&gt;=DAY(A331))),--(IFERROR(MOD(TOther[Start Month]-MONTH(A331)+2,2),1)=0),TOther[Amount])))</f>
        <v>0</v>
      </c>
      <c r="S331" s="8" cm="1">
        <f t="array" ref="S331">IF(A331="","",IF(COUNTIF(TOther[Frequency],S$1)=0,0,SUMPRODUCT(--(TOther[Frequency]=S$1),--(TOther[Start Date]&lt;=A331),--(TOther[End Date Calc]&gt;=A331),IF(B331="N",--(TOther[Start Day]=DAY(A331)),--(TOther[Start Day]&gt;=DAY(A331))),--(IFERROR(MOD(TOther[Start Month]-MONTH(A331)+3,3),1)=0),TOther[Amount])))</f>
        <v>0</v>
      </c>
      <c r="T331" s="8" cm="1">
        <f t="array" ref="T331">IF($A331="","",IF(COUNTIF(TOther[Frequency],T$1)=0,0,SUMPRODUCT(--(TOther[Frequency]=T$1),--(TOther[Start Date]&lt;=$A331),--(TOther[End Date Calc]&gt;=$A331),IF($B331="N",--(TOther[Start Day]=DAY($A331)),--(TOther[Start Day]&gt;=DAY($A331))),--(IFERROR(MOD(TOther[Start Month]-MONTH($A331)+4,4),1)=0),TOther[Amount])))</f>
        <v>0</v>
      </c>
      <c r="U331" s="8" cm="1">
        <f t="array" ref="U331">IF(A331="","",IF(COUNTIF(TOther[Frequency],$U$1)=0,0,SUMPRODUCT(--(TOther[Frequency]=$U$1),--(TOther[Start Date]&lt;=A331),--(TOther[End Date Calc]&gt;=A331),IF(B331="N",--(TOther[Start Day]=DAY(A331)),--(TOther[Start Day]&gt;=DAY(A331))),--(IFERROR(MOD(TOther[Start Month]-MONTH(A331)+6,6),1)=0),TOther[Amount])))</f>
        <v>0</v>
      </c>
      <c r="V331" s="8" cm="1">
        <f t="array" ref="V331">IF(A331="","",IF(COUNTIF(TOther[Frequency],$V$1)=0,0,SUMPRODUCT(--(TOther[Frequency]=$V$1),--(TOther[Start Date]&lt;=A331),--(TOther[End Date Calc]&gt;=A331),IF(B331="N",--(TOther[Start Day]=DAY(A331)),--(TOther[Start Day]&gt;=DAY(A331))),--(IFERROR(MOD(TOther[Start Month]-MONTH(A331)+12,12),1)=0),TOther[Amount])))</f>
        <v>0</v>
      </c>
      <c r="W331" s="8">
        <f>IF(A331="","",SUMIFS(TOther[Amount],TOther[Start Date],A331,TOther[Frequency],$W$1))</f>
        <v>0</v>
      </c>
      <c r="X331" s="9">
        <f t="shared" si="25"/>
        <v>230</v>
      </c>
      <c r="Y331" s="9">
        <f t="shared" si="29"/>
        <v>230</v>
      </c>
      <c r="Z331" s="8" cm="1">
        <f t="array" ref="Z331">IF(A331="","",IF(COUNTIF('2) Income'!$D$13:$D$32,"Weekly")=0,0,SUMPRODUCT(--(IFERROR(MOD(A331-'2) Income'!$F$13:$F$32,7),1)=0),--('2) Income'!$D$13:$D$32="Weekly"),--('2) Income'!$F$13:$F$32&lt;=A331),'2) Income'!$E$13:$E$32)))</f>
        <v>0</v>
      </c>
      <c r="AA331" s="8" cm="1">
        <f t="array" ref="AA331">IF(A331="","",IF(COUNTIF('2) Income'!$D$13:$D$32,"Every Other Week")=0,0,SUMPRODUCT(--(IFERROR(MOD(A331-'2) Income'!$F$13:$F$32,14),1)=0),--('2) Income'!$D$13:$D$32="Every Other Week"),--('2) Income'!$F$13:$F$32&lt;=A331),'2) Income'!$E$13:$E$32)))</f>
        <v>0</v>
      </c>
      <c r="AB331" s="8">
        <f>IF(A331="","",IF(COUNTIF('2) Income'!$D$13:$D$32,"1st and 15th")=0,0,IF(OR(DAY(A331)=1,DAY(A331)=15),SUMIFS('2) Income'!$E$13:$E$32,'2) Income'!$D$13:$D$32,"1st and 15th",'2) Income'!$F$13:$F$32,"&lt;="&amp;$A331),0)))</f>
        <v>0</v>
      </c>
      <c r="AC331" s="8">
        <f>IF(A331="","",IF(COUNTIF('2) Income'!$D$13:$D$32,"2nd Wednesday")=0,0,IF(A331=(A331-DAY(A331)+1+2*7-WEEKDAY(A331-DAY(A331)+8-4,1)),SUMIFS('2) Income'!$E$13:$E$32,'2) Income'!$D$13:$D$32,"2nd Wednesday",'2) Income'!$F$13:$F$32,"&lt;="&amp;$A331),0)))</f>
        <v>0</v>
      </c>
      <c r="AD331" s="8">
        <f>IF(A331="","",IF(COUNTIF('2) Income'!$D$13:$D$32,"3rd Wednesday")=0,0,IF(A331=(A331-DAY(A331)+1+3*7-WEEKDAY(A331-DAY(A331)+8-4,1)),SUMIFS('2) Income'!$E$13:$E$32,'2) Income'!$D$13:$D$32,"3rd Wednesday",'2) Income'!$F$13:$F$32,"&lt;="&amp;$A331),0)))</f>
        <v>0</v>
      </c>
      <c r="AE331" s="8">
        <f>IF(A331="","",IF(COUNTIF('2) Income'!$D$13:$D$32,"4th Wednesday")=0,0,IF(A331=(A331-DAY(A331)+1+4*7-WEEKDAY(A331-DAY(A331)+8-4,1)),SUMIFS('2) Income'!$E$13:$E$32,'2) Income'!$D$13:$D$32,"4th Wednesday",'2) Income'!$F$13:$F$32,"&lt;="&amp;$A331),0)))</f>
        <v>0</v>
      </c>
      <c r="AF331" s="8" cm="1">
        <f t="array" ref="AF331">IF(A331="","",IF(COUNTIF('2) Income'!$D$13:$D$32,"Every 4 Weeks")=0,0,SUMPRODUCT(--(IFERROR(MOD(A331-'2) Income'!$F$13:$F$32,28),1)=0),--('2) Income'!$D$13:$D$32="Every 4 Weeks"),--('2) Income'!$F$13:$F$32&lt;=A331),'2) Income'!$E$13:$E$32)))</f>
        <v>0</v>
      </c>
      <c r="AG331" s="8">
        <f>IF(A331="","",IF(COUNTIF('2) Income'!$D$13:$D$32,"Monthly")=0,0,IF(B331="N",SUMIFS('2) Income'!$E$13:$E$32,'2) Income'!$D$13:$D$32,"monthly",'2) Income'!$F$13:$F$32,"&lt;="&amp;$A331,'2) Income'!$I$13:$I$32,DAY(A331)),SUMIFS('2) Income'!$E$13:$E$32,'2) Income'!$D$13:$D$32,"monthly",'2) Income'!$F$13:$F$32,"&lt;="&amp;$A331,'2) Income'!$I$13:$I$32,"&gt;="&amp;DAY(A331)))))</f>
        <v>0</v>
      </c>
      <c r="AH331" s="8" cm="1">
        <f t="array" ref="AH331">IF(A331="","",IF(COUNTIF('2) Income'!$D$13:$D$32,"Yearly")=0,0,SUMPRODUCT(--('2) Income'!$D$13:$D$32="Yearly"),--('2) Income'!$F$13:$F$32&lt;=A331),IF(B331="N",--('2) Income'!$I$13:$I$32=DAY(A331)),--('2) Income'!$I$13:$I$32&gt;=DAY(A331))),--(IFERROR(MOD('2) Income'!$H$13:$H$32-MONTH(A331)+12,12),1)=0),'2) Income'!$E$13:$E$32)))</f>
        <v>0</v>
      </c>
      <c r="AI331" s="8">
        <f>IF(A331="","",IF(COUNTIF('2) Income'!$D$13:$D$32,"one-time")=0,0,SUMIFS('2) Income'!$E$13:$E$32,'2) Income'!$D$13:$D$32,"one-time",'2) Income'!$F$13:$F$32,"="&amp;$A331)))</f>
        <v>0</v>
      </c>
      <c r="AJ331" s="9">
        <f t="shared" si="26"/>
        <v>0</v>
      </c>
    </row>
    <row r="332" spans="1:36">
      <c r="A332" s="7">
        <f>IF(A331="","",IF(A331+1&lt;='1) Period'!$E$21,A331+1,""))</f>
        <v>45804</v>
      </c>
      <c r="B332" s="7" t="str">
        <f t="shared" si="27"/>
        <v>N</v>
      </c>
      <c r="C332" t="str">
        <f t="shared" si="28"/>
        <v>F</v>
      </c>
      <c r="D332" s="8">
        <f>IF(A332="","",IF(TEXT(A332,"dddd")='4) Happy Money'!$E$23,WAllowance,0))</f>
        <v>0</v>
      </c>
      <c r="E332" s="8">
        <f>IF(A332="","",IF(B332="N",SUMIF(TMonthly[Day of the Month],DAY(A332),TMonthly[Amount]),SUMIF(TMonthly[Day of the Month],"&gt;="&amp;DAY(A332),TMonthly[Amount])))</f>
        <v>100</v>
      </c>
      <c r="F332" s="8" cm="1">
        <f t="array" ref="F332">IF(A332="","",SUMPRODUCT(--(TYearly[Due Date]&lt;=A332),IF(B332="N",--(TYearly[Day]=DAY(A332)),--(TYearly[Day]&gt;=DAY(A332))),--(IFERROR(MOD(TYearly[Month]-MONTH(A332)+12,12),1)=0),TYearly[Amount]))</f>
        <v>0</v>
      </c>
      <c r="G332" s="8">
        <f>IF(A332="","",SUMIF(TOneTime[Due Date],A332,TOneTime[Amount]))</f>
        <v>0</v>
      </c>
      <c r="H332" s="8" cm="1">
        <f t="array" ref="H332">IF(A332="","",IF(COUNTIF(TOther[Frequency],$H$1)=0,0,SUMPRODUCT(--(IFERROR(MOD(A332-TOther[Start Date],7),1)=0),--(TOther[Frequency]=$H$1),--(TOther[Start Date]&lt;=A332),--(TOther[End Date Calc]&gt;=A332),TOther[Amount])))</f>
        <v>0</v>
      </c>
      <c r="I332" s="8" cm="1">
        <f t="array" ref="I332">IF(A332="","",IF(COUNTIF(TOther[Frequency],$I$1)=0,0,SUMPRODUCT(--(IFERROR(MOD(A332-TOther[Start Date],14),1)=0),--(TOther[Frequency]=$I$1),--(TOther[Start Date]&lt;=A332),--(TOther[End Date Calc]&gt;=A332),TOther[Amount])))</f>
        <v>0</v>
      </c>
      <c r="J332" s="8">
        <f>IF(A332="","",IF(COUNTIF(TOther[Frequency],$J$1)=0,0,IF(OR(DAY(A332)=1,DAY(A332)=15),SUMIFS(TOther[Amount],TOther[Frequency],$J$1,TOther[Start Date],"&lt;="&amp;$A332,TOther[End Date Calc],"&gt;="&amp;A332),0)))</f>
        <v>0</v>
      </c>
      <c r="K332" s="8">
        <f>IF(A332="","",IF(COUNTIF(TOther[Frequency],$K$1)=0,0,IF(A332=(A332-DAY(A332)+1+2*7-WEEKDAY(A332-DAY(A332)+8-4,1)),SUMIFS(TOther[Amount],TOther[Frequency],$K$1,TOther[Start Date],"&lt;="&amp;$A332,TOther[End Date Calc],"&gt;="&amp;A332),0)))</f>
        <v>0</v>
      </c>
      <c r="L332" s="8">
        <f>IF(A332="","",IF(COUNTIF(TOther[Frequency],$L$1)=0,0,IF(A332=(A332-DAY(A332)+1+3*7-WEEKDAY(A332-DAY(A332)+8-4,1)),SUMIFS(TOther[Amount],TOther[Frequency],$L$1,TOther[Start Date],"&lt;="&amp;$A332,TOther[End Date Calc],"&gt;="&amp;A332),0)))</f>
        <v>0</v>
      </c>
      <c r="M332" s="8">
        <f>IF(A332="","",IF(COUNTIF(TOther[Frequency],$M$1)=0,0,IF(A332=(A332-DAY(A332)+1+4*7-WEEKDAY(A332-DAY(A332)+8-4,1)),SUMIFS(TOther[Amount],TOther[Frequency],$M$1,TOther[Start Date],"&lt;="&amp;$A332,TOther[End Date Calc],"&gt;="&amp;A332),0)))</f>
        <v>0</v>
      </c>
      <c r="N332" s="8" cm="1">
        <f t="array" ref="N332">IF(A332="","",IF(COUNTIF(TOther[Frequency],$N$1)=0,0,SUMPRODUCT(--(IFERROR(MOD(A332-TOther[Start Date],28),1)=0),--(TOther[Frequency]=$N$1),--(TOther[Start Date]&lt;=A332),--(TOther[End Date Calc]&gt;=A332),TOther[Amount])))</f>
        <v>0</v>
      </c>
      <c r="O332" s="8" cm="1">
        <f t="array" ref="O332">IF(A332="","",IF(COUNTIF(TOther[Frequency],$O$1)=0,0,SUMPRODUCT(--(IFERROR(MOD(A332-TOther[Start Date],42),1)=0),--(TOther[Frequency]=$O$1),--(TOther[Start Date]&lt;=A332),--(TOther[End Date Calc]&gt;=A332),TOther[Amount])))</f>
        <v>0</v>
      </c>
      <c r="P332" s="8" cm="1">
        <f t="array" ref="P332">IF(A332="","",IF(COUNTIF(TOther[Frequency],$P$1)=0,0,SUMPRODUCT(--(IFERROR(MOD(A332-TOther[Start Date],56),1)=0),--(TOther[Frequency]=$P$1),--(TOther[Start Date]&lt;=A332),--(TOther[End Date Calc]&gt;=A332),TOther[Amount])))</f>
        <v>0</v>
      </c>
      <c r="Q332" s="8">
        <f>IF(A332="","",IF(COUNTIF(TOther[Frequency],$Q$1)=0,0,IF(B332="N",SUMIFS(TOther[Amount],TOther[Frequency],$Q$1,TOther[Start Date],"&lt;="&amp;$A332,TOther[End Date Calc],"&gt;="&amp;A332,TOther[Start Day],DAY(A332)),SUMIFS(TOther[Amount],TOther[Frequency],$Q$1,TOther[Start Date],"&lt;="&amp;$A332,TOther[End Date Calc],"&gt;="&amp;A332,TOther[Start Day],"&gt;="&amp;DAY(A332)))))</f>
        <v>0</v>
      </c>
      <c r="R332" s="8" cm="1">
        <f t="array" ref="R332">IF(A332="","",IF(COUNTIF(TOther[Frequency],R$1)=0,0,SUMPRODUCT(--(TOther[Frequency]=R$1),--(TOther[Start Date]&lt;=A332),--(TOther[End Date Calc]&gt;=A332),IF(B332="N",--(TOther[Start Day]=DAY(A332)),--(TOther[Start Day]&gt;=DAY(A332))),--(IFERROR(MOD(TOther[Start Month]-MONTH(A332)+2,2),1)=0),TOther[Amount])))</f>
        <v>0</v>
      </c>
      <c r="S332" s="8" cm="1">
        <f t="array" ref="S332">IF(A332="","",IF(COUNTIF(TOther[Frequency],S$1)=0,0,SUMPRODUCT(--(TOther[Frequency]=S$1),--(TOther[Start Date]&lt;=A332),--(TOther[End Date Calc]&gt;=A332),IF(B332="N",--(TOther[Start Day]=DAY(A332)),--(TOther[Start Day]&gt;=DAY(A332))),--(IFERROR(MOD(TOther[Start Month]-MONTH(A332)+3,3),1)=0),TOther[Amount])))</f>
        <v>0</v>
      </c>
      <c r="T332" s="8" cm="1">
        <f t="array" ref="T332">IF($A332="","",IF(COUNTIF(TOther[Frequency],T$1)=0,0,SUMPRODUCT(--(TOther[Frequency]=T$1),--(TOther[Start Date]&lt;=$A332),--(TOther[End Date Calc]&gt;=$A332),IF($B332="N",--(TOther[Start Day]=DAY($A332)),--(TOther[Start Day]&gt;=DAY($A332))),--(IFERROR(MOD(TOther[Start Month]-MONTH($A332)+4,4),1)=0),TOther[Amount])))</f>
        <v>0</v>
      </c>
      <c r="U332" s="8" cm="1">
        <f t="array" ref="U332">IF(A332="","",IF(COUNTIF(TOther[Frequency],$U$1)=0,0,SUMPRODUCT(--(TOther[Frequency]=$U$1),--(TOther[Start Date]&lt;=A332),--(TOther[End Date Calc]&gt;=A332),IF(B332="N",--(TOther[Start Day]=DAY(A332)),--(TOther[Start Day]&gt;=DAY(A332))),--(IFERROR(MOD(TOther[Start Month]-MONTH(A332)+6,6),1)=0),TOther[Amount])))</f>
        <v>0</v>
      </c>
      <c r="V332" s="8" cm="1">
        <f t="array" ref="V332">IF(A332="","",IF(COUNTIF(TOther[Frequency],$V$1)=0,0,SUMPRODUCT(--(TOther[Frequency]=$V$1),--(TOther[Start Date]&lt;=A332),--(TOther[End Date Calc]&gt;=A332),IF(B332="N",--(TOther[Start Day]=DAY(A332)),--(TOther[Start Day]&gt;=DAY(A332))),--(IFERROR(MOD(TOther[Start Month]-MONTH(A332)+12,12),1)=0),TOther[Amount])))</f>
        <v>0</v>
      </c>
      <c r="W332" s="8">
        <f>IF(A332="","",SUMIFS(TOther[Amount],TOther[Start Date],A332,TOther[Frequency],$W$1))</f>
        <v>0</v>
      </c>
      <c r="X332" s="9">
        <f t="shared" si="25"/>
        <v>100</v>
      </c>
      <c r="Y332" s="9">
        <f t="shared" si="29"/>
        <v>0</v>
      </c>
      <c r="Z332" s="8" cm="1">
        <f t="array" ref="Z332">IF(A332="","",IF(COUNTIF('2) Income'!$D$13:$D$32,"Weekly")=0,0,SUMPRODUCT(--(IFERROR(MOD(A332-'2) Income'!$F$13:$F$32,7),1)=0),--('2) Income'!$D$13:$D$32="Weekly"),--('2) Income'!$F$13:$F$32&lt;=A332),'2) Income'!$E$13:$E$32)))</f>
        <v>0</v>
      </c>
      <c r="AA332" s="8" cm="1">
        <f t="array" ref="AA332">IF(A332="","",IF(COUNTIF('2) Income'!$D$13:$D$32,"Every Other Week")=0,0,SUMPRODUCT(--(IFERROR(MOD(A332-'2) Income'!$F$13:$F$32,14),1)=0),--('2) Income'!$D$13:$D$32="Every Other Week"),--('2) Income'!$F$13:$F$32&lt;=A332),'2) Income'!$E$13:$E$32)))</f>
        <v>0</v>
      </c>
      <c r="AB332" s="8">
        <f>IF(A332="","",IF(COUNTIF('2) Income'!$D$13:$D$32,"1st and 15th")=0,0,IF(OR(DAY(A332)=1,DAY(A332)=15),SUMIFS('2) Income'!$E$13:$E$32,'2) Income'!$D$13:$D$32,"1st and 15th",'2) Income'!$F$13:$F$32,"&lt;="&amp;$A332),0)))</f>
        <v>0</v>
      </c>
      <c r="AC332" s="8">
        <f>IF(A332="","",IF(COUNTIF('2) Income'!$D$13:$D$32,"2nd Wednesday")=0,0,IF(A332=(A332-DAY(A332)+1+2*7-WEEKDAY(A332-DAY(A332)+8-4,1)),SUMIFS('2) Income'!$E$13:$E$32,'2) Income'!$D$13:$D$32,"2nd Wednesday",'2) Income'!$F$13:$F$32,"&lt;="&amp;$A332),0)))</f>
        <v>0</v>
      </c>
      <c r="AD332" s="8">
        <f>IF(A332="","",IF(COUNTIF('2) Income'!$D$13:$D$32,"3rd Wednesday")=0,0,IF(A332=(A332-DAY(A332)+1+3*7-WEEKDAY(A332-DAY(A332)+8-4,1)),SUMIFS('2) Income'!$E$13:$E$32,'2) Income'!$D$13:$D$32,"3rd Wednesday",'2) Income'!$F$13:$F$32,"&lt;="&amp;$A332),0)))</f>
        <v>0</v>
      </c>
      <c r="AE332" s="8">
        <f>IF(A332="","",IF(COUNTIF('2) Income'!$D$13:$D$32,"4th Wednesday")=0,0,IF(A332=(A332-DAY(A332)+1+4*7-WEEKDAY(A332-DAY(A332)+8-4,1)),SUMIFS('2) Income'!$E$13:$E$32,'2) Income'!$D$13:$D$32,"4th Wednesday",'2) Income'!$F$13:$F$32,"&lt;="&amp;$A332),0)))</f>
        <v>0</v>
      </c>
      <c r="AF332" s="8" cm="1">
        <f t="array" ref="AF332">IF(A332="","",IF(COUNTIF('2) Income'!$D$13:$D$32,"Every 4 Weeks")=0,0,SUMPRODUCT(--(IFERROR(MOD(A332-'2) Income'!$F$13:$F$32,28),1)=0),--('2) Income'!$D$13:$D$32="Every 4 Weeks"),--('2) Income'!$F$13:$F$32&lt;=A332),'2) Income'!$E$13:$E$32)))</f>
        <v>0</v>
      </c>
      <c r="AG332" s="8">
        <f>IF(A332="","",IF(COUNTIF('2) Income'!$D$13:$D$32,"Monthly")=0,0,IF(B332="N",SUMIFS('2) Income'!$E$13:$E$32,'2) Income'!$D$13:$D$32,"monthly",'2) Income'!$F$13:$F$32,"&lt;="&amp;$A332,'2) Income'!$I$13:$I$32,DAY(A332)),SUMIFS('2) Income'!$E$13:$E$32,'2) Income'!$D$13:$D$32,"monthly",'2) Income'!$F$13:$F$32,"&lt;="&amp;$A332,'2) Income'!$I$13:$I$32,"&gt;="&amp;DAY(A332)))))</f>
        <v>0</v>
      </c>
      <c r="AH332" s="8" cm="1">
        <f t="array" ref="AH332">IF(A332="","",IF(COUNTIF('2) Income'!$D$13:$D$32,"Yearly")=0,0,SUMPRODUCT(--('2) Income'!$D$13:$D$32="Yearly"),--('2) Income'!$F$13:$F$32&lt;=A332),IF(B332="N",--('2) Income'!$I$13:$I$32=DAY(A332)),--('2) Income'!$I$13:$I$32&gt;=DAY(A332))),--(IFERROR(MOD('2) Income'!$H$13:$H$32-MONTH(A332)+12,12),1)=0),'2) Income'!$E$13:$E$32)))</f>
        <v>0</v>
      </c>
      <c r="AI332" s="8">
        <f>IF(A332="","",IF(COUNTIF('2) Income'!$D$13:$D$32,"one-time")=0,0,SUMIFS('2) Income'!$E$13:$E$32,'2) Income'!$D$13:$D$32,"one-time",'2) Income'!$F$13:$F$32,"="&amp;$A332)))</f>
        <v>0</v>
      </c>
      <c r="AJ332" s="9">
        <f t="shared" si="26"/>
        <v>0</v>
      </c>
    </row>
    <row r="333" spans="1:36">
      <c r="A333" s="7">
        <f>IF(A332="","",IF(A332+1&lt;='1) Period'!$E$21,A332+1,""))</f>
        <v>45805</v>
      </c>
      <c r="B333" s="7" t="str">
        <f t="shared" si="27"/>
        <v>N</v>
      </c>
      <c r="C333" t="str">
        <f t="shared" si="28"/>
        <v>F</v>
      </c>
      <c r="D333" s="8">
        <f>IF(A333="","",IF(TEXT(A333,"dddd")='4) Happy Money'!$E$23,WAllowance,0))</f>
        <v>0</v>
      </c>
      <c r="E333" s="8">
        <f>IF(A333="","",IF(B333="N",SUMIF(TMonthly[Day of the Month],DAY(A333),TMonthly[Amount]),SUMIF(TMonthly[Day of the Month],"&gt;="&amp;DAY(A333),TMonthly[Amount])))</f>
        <v>0</v>
      </c>
      <c r="F333" s="8" cm="1">
        <f t="array" ref="F333">IF(A333="","",SUMPRODUCT(--(TYearly[Due Date]&lt;=A333),IF(B333="N",--(TYearly[Day]=DAY(A333)),--(TYearly[Day]&gt;=DAY(A333))),--(IFERROR(MOD(TYearly[Month]-MONTH(A333)+12,12),1)=0),TYearly[Amount]))</f>
        <v>0</v>
      </c>
      <c r="G333" s="8">
        <f>IF(A333="","",SUMIF(TOneTime[Due Date],A333,TOneTime[Amount]))</f>
        <v>0</v>
      </c>
      <c r="H333" s="8" cm="1">
        <f t="array" ref="H333">IF(A333="","",IF(COUNTIF(TOther[Frequency],$H$1)=0,0,SUMPRODUCT(--(IFERROR(MOD(A333-TOther[Start Date],7),1)=0),--(TOther[Frequency]=$H$1),--(TOther[Start Date]&lt;=A333),--(TOther[End Date Calc]&gt;=A333),TOther[Amount])))</f>
        <v>0</v>
      </c>
      <c r="I333" s="8" cm="1">
        <f t="array" ref="I333">IF(A333="","",IF(COUNTIF(TOther[Frequency],$I$1)=0,0,SUMPRODUCT(--(IFERROR(MOD(A333-TOther[Start Date],14),1)=0),--(TOther[Frequency]=$I$1),--(TOther[Start Date]&lt;=A333),--(TOther[End Date Calc]&gt;=A333),TOther[Amount])))</f>
        <v>0</v>
      </c>
      <c r="J333" s="8">
        <f>IF(A333="","",IF(COUNTIF(TOther[Frequency],$J$1)=0,0,IF(OR(DAY(A333)=1,DAY(A333)=15),SUMIFS(TOther[Amount],TOther[Frequency],$J$1,TOther[Start Date],"&lt;="&amp;$A333,TOther[End Date Calc],"&gt;="&amp;A333),0)))</f>
        <v>0</v>
      </c>
      <c r="K333" s="8">
        <f>IF(A333="","",IF(COUNTIF(TOther[Frequency],$K$1)=0,0,IF(A333=(A333-DAY(A333)+1+2*7-WEEKDAY(A333-DAY(A333)+8-4,1)),SUMIFS(TOther[Amount],TOther[Frequency],$K$1,TOther[Start Date],"&lt;="&amp;$A333,TOther[End Date Calc],"&gt;="&amp;A333),0)))</f>
        <v>0</v>
      </c>
      <c r="L333" s="8">
        <f>IF(A333="","",IF(COUNTIF(TOther[Frequency],$L$1)=0,0,IF(A333=(A333-DAY(A333)+1+3*7-WEEKDAY(A333-DAY(A333)+8-4,1)),SUMIFS(TOther[Amount],TOther[Frequency],$L$1,TOther[Start Date],"&lt;="&amp;$A333,TOther[End Date Calc],"&gt;="&amp;A333),0)))</f>
        <v>0</v>
      </c>
      <c r="M333" s="8">
        <f>IF(A333="","",IF(COUNTIF(TOther[Frequency],$M$1)=0,0,IF(A333=(A333-DAY(A333)+1+4*7-WEEKDAY(A333-DAY(A333)+8-4,1)),SUMIFS(TOther[Amount],TOther[Frequency],$M$1,TOther[Start Date],"&lt;="&amp;$A333,TOther[End Date Calc],"&gt;="&amp;A333),0)))</f>
        <v>0</v>
      </c>
      <c r="N333" s="8" cm="1">
        <f t="array" ref="N333">IF(A333="","",IF(COUNTIF(TOther[Frequency],$N$1)=0,0,SUMPRODUCT(--(IFERROR(MOD(A333-TOther[Start Date],28),1)=0),--(TOther[Frequency]=$N$1),--(TOther[Start Date]&lt;=A333),--(TOther[End Date Calc]&gt;=A333),TOther[Amount])))</f>
        <v>0</v>
      </c>
      <c r="O333" s="8" cm="1">
        <f t="array" ref="O333">IF(A333="","",IF(COUNTIF(TOther[Frequency],$O$1)=0,0,SUMPRODUCT(--(IFERROR(MOD(A333-TOther[Start Date],42),1)=0),--(TOther[Frequency]=$O$1),--(TOther[Start Date]&lt;=A333),--(TOther[End Date Calc]&gt;=A333),TOther[Amount])))</f>
        <v>0</v>
      </c>
      <c r="P333" s="8" cm="1">
        <f t="array" ref="P333">IF(A333="","",IF(COUNTIF(TOther[Frequency],$P$1)=0,0,SUMPRODUCT(--(IFERROR(MOD(A333-TOther[Start Date],56),1)=0),--(TOther[Frequency]=$P$1),--(TOther[Start Date]&lt;=A333),--(TOther[End Date Calc]&gt;=A333),TOther[Amount])))</f>
        <v>0</v>
      </c>
      <c r="Q333" s="8">
        <f>IF(A333="","",IF(COUNTIF(TOther[Frequency],$Q$1)=0,0,IF(B333="N",SUMIFS(TOther[Amount],TOther[Frequency],$Q$1,TOther[Start Date],"&lt;="&amp;$A333,TOther[End Date Calc],"&gt;="&amp;A333,TOther[Start Day],DAY(A333)),SUMIFS(TOther[Amount],TOther[Frequency],$Q$1,TOther[Start Date],"&lt;="&amp;$A333,TOther[End Date Calc],"&gt;="&amp;A333,TOther[Start Day],"&gt;="&amp;DAY(A333)))))</f>
        <v>0</v>
      </c>
      <c r="R333" s="8" cm="1">
        <f t="array" ref="R333">IF(A333="","",IF(COUNTIF(TOther[Frequency],R$1)=0,0,SUMPRODUCT(--(TOther[Frequency]=R$1),--(TOther[Start Date]&lt;=A333),--(TOther[End Date Calc]&gt;=A333),IF(B333="N",--(TOther[Start Day]=DAY(A333)),--(TOther[Start Day]&gt;=DAY(A333))),--(IFERROR(MOD(TOther[Start Month]-MONTH(A333)+2,2),1)=0),TOther[Amount])))</f>
        <v>0</v>
      </c>
      <c r="S333" s="8" cm="1">
        <f t="array" ref="S333">IF(A333="","",IF(COUNTIF(TOther[Frequency],S$1)=0,0,SUMPRODUCT(--(TOther[Frequency]=S$1),--(TOther[Start Date]&lt;=A333),--(TOther[End Date Calc]&gt;=A333),IF(B333="N",--(TOther[Start Day]=DAY(A333)),--(TOther[Start Day]&gt;=DAY(A333))),--(IFERROR(MOD(TOther[Start Month]-MONTH(A333)+3,3),1)=0),TOther[Amount])))</f>
        <v>0</v>
      </c>
      <c r="T333" s="8" cm="1">
        <f t="array" ref="T333">IF($A333="","",IF(COUNTIF(TOther[Frequency],T$1)=0,0,SUMPRODUCT(--(TOther[Frequency]=T$1),--(TOther[Start Date]&lt;=$A333),--(TOther[End Date Calc]&gt;=$A333),IF($B333="N",--(TOther[Start Day]=DAY($A333)),--(TOther[Start Day]&gt;=DAY($A333))),--(IFERROR(MOD(TOther[Start Month]-MONTH($A333)+4,4),1)=0),TOther[Amount])))</f>
        <v>0</v>
      </c>
      <c r="U333" s="8" cm="1">
        <f t="array" ref="U333">IF(A333="","",IF(COUNTIF(TOther[Frequency],$U$1)=0,0,SUMPRODUCT(--(TOther[Frequency]=$U$1),--(TOther[Start Date]&lt;=A333),--(TOther[End Date Calc]&gt;=A333),IF(B333="N",--(TOther[Start Day]=DAY(A333)),--(TOther[Start Day]&gt;=DAY(A333))),--(IFERROR(MOD(TOther[Start Month]-MONTH(A333)+6,6),1)=0),TOther[Amount])))</f>
        <v>0</v>
      </c>
      <c r="V333" s="8" cm="1">
        <f t="array" ref="V333">IF(A333="","",IF(COUNTIF(TOther[Frequency],$V$1)=0,0,SUMPRODUCT(--(TOther[Frequency]=$V$1),--(TOther[Start Date]&lt;=A333),--(TOther[End Date Calc]&gt;=A333),IF(B333="N",--(TOther[Start Day]=DAY(A333)),--(TOther[Start Day]&gt;=DAY(A333))),--(IFERROR(MOD(TOther[Start Month]-MONTH(A333)+12,12),1)=0),TOther[Amount])))</f>
        <v>0</v>
      </c>
      <c r="W333" s="8">
        <f>IF(A333="","",SUMIFS(TOther[Amount],TOther[Start Date],A333,TOther[Frequency],$W$1))</f>
        <v>0</v>
      </c>
      <c r="X333" s="9">
        <f t="shared" si="25"/>
        <v>0</v>
      </c>
      <c r="Y333" s="9">
        <f t="shared" si="29"/>
        <v>0</v>
      </c>
      <c r="Z333" s="8" cm="1">
        <f t="array" ref="Z333">IF(A333="","",IF(COUNTIF('2) Income'!$D$13:$D$32,"Weekly")=0,0,SUMPRODUCT(--(IFERROR(MOD(A333-'2) Income'!$F$13:$F$32,7),1)=0),--('2) Income'!$D$13:$D$32="Weekly"),--('2) Income'!$F$13:$F$32&lt;=A333),'2) Income'!$E$13:$E$32)))</f>
        <v>0</v>
      </c>
      <c r="AA333" s="8" cm="1">
        <f t="array" ref="AA333">IF(A333="","",IF(COUNTIF('2) Income'!$D$13:$D$32,"Every Other Week")=0,0,SUMPRODUCT(--(IFERROR(MOD(A333-'2) Income'!$F$13:$F$32,14),1)=0),--('2) Income'!$D$13:$D$32="Every Other Week"),--('2) Income'!$F$13:$F$32&lt;=A333),'2) Income'!$E$13:$E$32)))</f>
        <v>0</v>
      </c>
      <c r="AB333" s="8">
        <f>IF(A333="","",IF(COUNTIF('2) Income'!$D$13:$D$32,"1st and 15th")=0,0,IF(OR(DAY(A333)=1,DAY(A333)=15),SUMIFS('2) Income'!$E$13:$E$32,'2) Income'!$D$13:$D$32,"1st and 15th",'2) Income'!$F$13:$F$32,"&lt;="&amp;$A333),0)))</f>
        <v>0</v>
      </c>
      <c r="AC333" s="8">
        <f>IF(A333="","",IF(COUNTIF('2) Income'!$D$13:$D$32,"2nd Wednesday")=0,0,IF(A333=(A333-DAY(A333)+1+2*7-WEEKDAY(A333-DAY(A333)+8-4,1)),SUMIFS('2) Income'!$E$13:$E$32,'2) Income'!$D$13:$D$32,"2nd Wednesday",'2) Income'!$F$13:$F$32,"&lt;="&amp;$A333),0)))</f>
        <v>0</v>
      </c>
      <c r="AD333" s="8">
        <f>IF(A333="","",IF(COUNTIF('2) Income'!$D$13:$D$32,"3rd Wednesday")=0,0,IF(A333=(A333-DAY(A333)+1+3*7-WEEKDAY(A333-DAY(A333)+8-4,1)),SUMIFS('2) Income'!$E$13:$E$32,'2) Income'!$D$13:$D$32,"3rd Wednesday",'2) Income'!$F$13:$F$32,"&lt;="&amp;$A333),0)))</f>
        <v>0</v>
      </c>
      <c r="AE333" s="8">
        <f>IF(A333="","",IF(COUNTIF('2) Income'!$D$13:$D$32,"4th Wednesday")=0,0,IF(A333=(A333-DAY(A333)+1+4*7-WEEKDAY(A333-DAY(A333)+8-4,1)),SUMIFS('2) Income'!$E$13:$E$32,'2) Income'!$D$13:$D$32,"4th Wednesday",'2) Income'!$F$13:$F$32,"&lt;="&amp;$A333),0)))</f>
        <v>0</v>
      </c>
      <c r="AF333" s="8" cm="1">
        <f t="array" ref="AF333">IF(A333="","",IF(COUNTIF('2) Income'!$D$13:$D$32,"Every 4 Weeks")=0,0,SUMPRODUCT(--(IFERROR(MOD(A333-'2) Income'!$F$13:$F$32,28),1)=0),--('2) Income'!$D$13:$D$32="Every 4 Weeks"),--('2) Income'!$F$13:$F$32&lt;=A333),'2) Income'!$E$13:$E$32)))</f>
        <v>0</v>
      </c>
      <c r="AG333" s="8">
        <f>IF(A333="","",IF(COUNTIF('2) Income'!$D$13:$D$32,"Monthly")=0,0,IF(B333="N",SUMIFS('2) Income'!$E$13:$E$32,'2) Income'!$D$13:$D$32,"monthly",'2) Income'!$F$13:$F$32,"&lt;="&amp;$A333,'2) Income'!$I$13:$I$32,DAY(A333)),SUMIFS('2) Income'!$E$13:$E$32,'2) Income'!$D$13:$D$32,"monthly",'2) Income'!$F$13:$F$32,"&lt;="&amp;$A333,'2) Income'!$I$13:$I$32,"&gt;="&amp;DAY(A333)))))</f>
        <v>0</v>
      </c>
      <c r="AH333" s="8" cm="1">
        <f t="array" ref="AH333">IF(A333="","",IF(COUNTIF('2) Income'!$D$13:$D$32,"Yearly")=0,0,SUMPRODUCT(--('2) Income'!$D$13:$D$32="Yearly"),--('2) Income'!$F$13:$F$32&lt;=A333),IF(B333="N",--('2) Income'!$I$13:$I$32=DAY(A333)),--('2) Income'!$I$13:$I$32&gt;=DAY(A333))),--(IFERROR(MOD('2) Income'!$H$13:$H$32-MONTH(A333)+12,12),1)=0),'2) Income'!$E$13:$E$32)))</f>
        <v>0</v>
      </c>
      <c r="AI333" s="8">
        <f>IF(A333="","",IF(COUNTIF('2) Income'!$D$13:$D$32,"one-time")=0,0,SUMIFS('2) Income'!$E$13:$E$32,'2) Income'!$D$13:$D$32,"one-time",'2) Income'!$F$13:$F$32,"="&amp;$A333)))</f>
        <v>0</v>
      </c>
      <c r="AJ333" s="9">
        <f t="shared" si="26"/>
        <v>0</v>
      </c>
    </row>
    <row r="334" spans="1:36">
      <c r="A334" s="7">
        <f>IF(A333="","",IF(A333+1&lt;='1) Period'!$E$21,A333+1,""))</f>
        <v>45806</v>
      </c>
      <c r="B334" s="7" t="str">
        <f t="shared" si="27"/>
        <v>N</v>
      </c>
      <c r="C334" t="str">
        <f t="shared" si="28"/>
        <v>F</v>
      </c>
      <c r="D334" s="8">
        <f>IF(A334="","",IF(TEXT(A334,"dddd")='4) Happy Money'!$E$23,WAllowance,0))</f>
        <v>0</v>
      </c>
      <c r="E334" s="8">
        <f>IF(A334="","",IF(B334="N",SUMIF(TMonthly[Day of the Month],DAY(A334),TMonthly[Amount]),SUMIF(TMonthly[Day of the Month],"&gt;="&amp;DAY(A334),TMonthly[Amount])))</f>
        <v>0</v>
      </c>
      <c r="F334" s="8" cm="1">
        <f t="array" ref="F334">IF(A334="","",SUMPRODUCT(--(TYearly[Due Date]&lt;=A334),IF(B334="N",--(TYearly[Day]=DAY(A334)),--(TYearly[Day]&gt;=DAY(A334))),--(IFERROR(MOD(TYearly[Month]-MONTH(A334)+12,12),1)=0),TYearly[Amount]))</f>
        <v>0</v>
      </c>
      <c r="G334" s="8">
        <f>IF(A334="","",SUMIF(TOneTime[Due Date],A334,TOneTime[Amount]))</f>
        <v>0</v>
      </c>
      <c r="H334" s="8" cm="1">
        <f t="array" ref="H334">IF(A334="","",IF(COUNTIF(TOther[Frequency],$H$1)=0,0,SUMPRODUCT(--(IFERROR(MOD(A334-TOther[Start Date],7),1)=0),--(TOther[Frequency]=$H$1),--(TOther[Start Date]&lt;=A334),--(TOther[End Date Calc]&gt;=A334),TOther[Amount])))</f>
        <v>0</v>
      </c>
      <c r="I334" s="8" cm="1">
        <f t="array" ref="I334">IF(A334="","",IF(COUNTIF(TOther[Frequency],$I$1)=0,0,SUMPRODUCT(--(IFERROR(MOD(A334-TOther[Start Date],14),1)=0),--(TOther[Frequency]=$I$1),--(TOther[Start Date]&lt;=A334),--(TOther[End Date Calc]&gt;=A334),TOther[Amount])))</f>
        <v>0</v>
      </c>
      <c r="J334" s="8">
        <f>IF(A334="","",IF(COUNTIF(TOther[Frequency],$J$1)=0,0,IF(OR(DAY(A334)=1,DAY(A334)=15),SUMIFS(TOther[Amount],TOther[Frequency],$J$1,TOther[Start Date],"&lt;="&amp;$A334,TOther[End Date Calc],"&gt;="&amp;A334),0)))</f>
        <v>0</v>
      </c>
      <c r="K334" s="8">
        <f>IF(A334="","",IF(COUNTIF(TOther[Frequency],$K$1)=0,0,IF(A334=(A334-DAY(A334)+1+2*7-WEEKDAY(A334-DAY(A334)+8-4,1)),SUMIFS(TOther[Amount],TOther[Frequency],$K$1,TOther[Start Date],"&lt;="&amp;$A334,TOther[End Date Calc],"&gt;="&amp;A334),0)))</f>
        <v>0</v>
      </c>
      <c r="L334" s="8">
        <f>IF(A334="","",IF(COUNTIF(TOther[Frequency],$L$1)=0,0,IF(A334=(A334-DAY(A334)+1+3*7-WEEKDAY(A334-DAY(A334)+8-4,1)),SUMIFS(TOther[Amount],TOther[Frequency],$L$1,TOther[Start Date],"&lt;="&amp;$A334,TOther[End Date Calc],"&gt;="&amp;A334),0)))</f>
        <v>0</v>
      </c>
      <c r="M334" s="8">
        <f>IF(A334="","",IF(COUNTIF(TOther[Frequency],$M$1)=0,0,IF(A334=(A334-DAY(A334)+1+4*7-WEEKDAY(A334-DAY(A334)+8-4,1)),SUMIFS(TOther[Amount],TOther[Frequency],$M$1,TOther[Start Date],"&lt;="&amp;$A334,TOther[End Date Calc],"&gt;="&amp;A334),0)))</f>
        <v>0</v>
      </c>
      <c r="N334" s="8" cm="1">
        <f t="array" ref="N334">IF(A334="","",IF(COUNTIF(TOther[Frequency],$N$1)=0,0,SUMPRODUCT(--(IFERROR(MOD(A334-TOther[Start Date],28),1)=0),--(TOther[Frequency]=$N$1),--(TOther[Start Date]&lt;=A334),--(TOther[End Date Calc]&gt;=A334),TOther[Amount])))</f>
        <v>0</v>
      </c>
      <c r="O334" s="8" cm="1">
        <f t="array" ref="O334">IF(A334="","",IF(COUNTIF(TOther[Frequency],$O$1)=0,0,SUMPRODUCT(--(IFERROR(MOD(A334-TOther[Start Date],42),1)=0),--(TOther[Frequency]=$O$1),--(TOther[Start Date]&lt;=A334),--(TOther[End Date Calc]&gt;=A334),TOther[Amount])))</f>
        <v>0</v>
      </c>
      <c r="P334" s="8" cm="1">
        <f t="array" ref="P334">IF(A334="","",IF(COUNTIF(TOther[Frequency],$P$1)=0,0,SUMPRODUCT(--(IFERROR(MOD(A334-TOther[Start Date],56),1)=0),--(TOther[Frequency]=$P$1),--(TOther[Start Date]&lt;=A334),--(TOther[End Date Calc]&gt;=A334),TOther[Amount])))</f>
        <v>0</v>
      </c>
      <c r="Q334" s="8">
        <f>IF(A334="","",IF(COUNTIF(TOther[Frequency],$Q$1)=0,0,IF(B334="N",SUMIFS(TOther[Amount],TOther[Frequency],$Q$1,TOther[Start Date],"&lt;="&amp;$A334,TOther[End Date Calc],"&gt;="&amp;A334,TOther[Start Day],DAY(A334)),SUMIFS(TOther[Amount],TOther[Frequency],$Q$1,TOther[Start Date],"&lt;="&amp;$A334,TOther[End Date Calc],"&gt;="&amp;A334,TOther[Start Day],"&gt;="&amp;DAY(A334)))))</f>
        <v>0</v>
      </c>
      <c r="R334" s="8" cm="1">
        <f t="array" ref="R334">IF(A334="","",IF(COUNTIF(TOther[Frequency],R$1)=0,0,SUMPRODUCT(--(TOther[Frequency]=R$1),--(TOther[Start Date]&lt;=A334),--(TOther[End Date Calc]&gt;=A334),IF(B334="N",--(TOther[Start Day]=DAY(A334)),--(TOther[Start Day]&gt;=DAY(A334))),--(IFERROR(MOD(TOther[Start Month]-MONTH(A334)+2,2),1)=0),TOther[Amount])))</f>
        <v>0</v>
      </c>
      <c r="S334" s="8" cm="1">
        <f t="array" ref="S334">IF(A334="","",IF(COUNTIF(TOther[Frequency],S$1)=0,0,SUMPRODUCT(--(TOther[Frequency]=S$1),--(TOther[Start Date]&lt;=A334),--(TOther[End Date Calc]&gt;=A334),IF(B334="N",--(TOther[Start Day]=DAY(A334)),--(TOther[Start Day]&gt;=DAY(A334))),--(IFERROR(MOD(TOther[Start Month]-MONTH(A334)+3,3),1)=0),TOther[Amount])))</f>
        <v>0</v>
      </c>
      <c r="T334" s="8" cm="1">
        <f t="array" ref="T334">IF($A334="","",IF(COUNTIF(TOther[Frequency],T$1)=0,0,SUMPRODUCT(--(TOther[Frequency]=T$1),--(TOther[Start Date]&lt;=$A334),--(TOther[End Date Calc]&gt;=$A334),IF($B334="N",--(TOther[Start Day]=DAY($A334)),--(TOther[Start Day]&gt;=DAY($A334))),--(IFERROR(MOD(TOther[Start Month]-MONTH($A334)+4,4),1)=0),TOther[Amount])))</f>
        <v>0</v>
      </c>
      <c r="U334" s="8" cm="1">
        <f t="array" ref="U334">IF(A334="","",IF(COUNTIF(TOther[Frequency],$U$1)=0,0,SUMPRODUCT(--(TOther[Frequency]=$U$1),--(TOther[Start Date]&lt;=A334),--(TOther[End Date Calc]&gt;=A334),IF(B334="N",--(TOther[Start Day]=DAY(A334)),--(TOther[Start Day]&gt;=DAY(A334))),--(IFERROR(MOD(TOther[Start Month]-MONTH(A334)+6,6),1)=0),TOther[Amount])))</f>
        <v>0</v>
      </c>
      <c r="V334" s="8" cm="1">
        <f t="array" ref="V334">IF(A334="","",IF(COUNTIF(TOther[Frequency],$V$1)=0,0,SUMPRODUCT(--(TOther[Frequency]=$V$1),--(TOther[Start Date]&lt;=A334),--(TOther[End Date Calc]&gt;=A334),IF(B334="N",--(TOther[Start Day]=DAY(A334)),--(TOther[Start Day]&gt;=DAY(A334))),--(IFERROR(MOD(TOther[Start Month]-MONTH(A334)+12,12),1)=0),TOther[Amount])))</f>
        <v>0</v>
      </c>
      <c r="W334" s="8">
        <f>IF(A334="","",SUMIFS(TOther[Amount],TOther[Start Date],A334,TOther[Frequency],$W$1))</f>
        <v>0</v>
      </c>
      <c r="X334" s="9">
        <f t="shared" si="25"/>
        <v>0</v>
      </c>
      <c r="Y334" s="9">
        <f t="shared" si="29"/>
        <v>0</v>
      </c>
      <c r="Z334" s="8" cm="1">
        <f t="array" ref="Z334">IF(A334="","",IF(COUNTIF('2) Income'!$D$13:$D$32,"Weekly")=0,0,SUMPRODUCT(--(IFERROR(MOD(A334-'2) Income'!$F$13:$F$32,7),1)=0),--('2) Income'!$D$13:$D$32="Weekly"),--('2) Income'!$F$13:$F$32&lt;=A334),'2) Income'!$E$13:$E$32)))</f>
        <v>0</v>
      </c>
      <c r="AA334" s="8" cm="1">
        <f t="array" ref="AA334">IF(A334="","",IF(COUNTIF('2) Income'!$D$13:$D$32,"Every Other Week")=0,0,SUMPRODUCT(--(IFERROR(MOD(A334-'2) Income'!$F$13:$F$32,14),1)=0),--('2) Income'!$D$13:$D$32="Every Other Week"),--('2) Income'!$F$13:$F$32&lt;=A334),'2) Income'!$E$13:$E$32)))</f>
        <v>0</v>
      </c>
      <c r="AB334" s="8">
        <f>IF(A334="","",IF(COUNTIF('2) Income'!$D$13:$D$32,"1st and 15th")=0,0,IF(OR(DAY(A334)=1,DAY(A334)=15),SUMIFS('2) Income'!$E$13:$E$32,'2) Income'!$D$13:$D$32,"1st and 15th",'2) Income'!$F$13:$F$32,"&lt;="&amp;$A334),0)))</f>
        <v>0</v>
      </c>
      <c r="AC334" s="8">
        <f>IF(A334="","",IF(COUNTIF('2) Income'!$D$13:$D$32,"2nd Wednesday")=0,0,IF(A334=(A334-DAY(A334)+1+2*7-WEEKDAY(A334-DAY(A334)+8-4,1)),SUMIFS('2) Income'!$E$13:$E$32,'2) Income'!$D$13:$D$32,"2nd Wednesday",'2) Income'!$F$13:$F$32,"&lt;="&amp;$A334),0)))</f>
        <v>0</v>
      </c>
      <c r="AD334" s="8">
        <f>IF(A334="","",IF(COUNTIF('2) Income'!$D$13:$D$32,"3rd Wednesday")=0,0,IF(A334=(A334-DAY(A334)+1+3*7-WEEKDAY(A334-DAY(A334)+8-4,1)),SUMIFS('2) Income'!$E$13:$E$32,'2) Income'!$D$13:$D$32,"3rd Wednesday",'2) Income'!$F$13:$F$32,"&lt;="&amp;$A334),0)))</f>
        <v>0</v>
      </c>
      <c r="AE334" s="8">
        <f>IF(A334="","",IF(COUNTIF('2) Income'!$D$13:$D$32,"4th Wednesday")=0,0,IF(A334=(A334-DAY(A334)+1+4*7-WEEKDAY(A334-DAY(A334)+8-4,1)),SUMIFS('2) Income'!$E$13:$E$32,'2) Income'!$D$13:$D$32,"4th Wednesday",'2) Income'!$F$13:$F$32,"&lt;="&amp;$A334),0)))</f>
        <v>0</v>
      </c>
      <c r="AF334" s="8" cm="1">
        <f t="array" ref="AF334">IF(A334="","",IF(COUNTIF('2) Income'!$D$13:$D$32,"Every 4 Weeks")=0,0,SUMPRODUCT(--(IFERROR(MOD(A334-'2) Income'!$F$13:$F$32,28),1)=0),--('2) Income'!$D$13:$D$32="Every 4 Weeks"),--('2) Income'!$F$13:$F$32&lt;=A334),'2) Income'!$E$13:$E$32)))</f>
        <v>0</v>
      </c>
      <c r="AG334" s="8">
        <f>IF(A334="","",IF(COUNTIF('2) Income'!$D$13:$D$32,"Monthly")=0,0,IF(B334="N",SUMIFS('2) Income'!$E$13:$E$32,'2) Income'!$D$13:$D$32,"monthly",'2) Income'!$F$13:$F$32,"&lt;="&amp;$A334,'2) Income'!$I$13:$I$32,DAY(A334)),SUMIFS('2) Income'!$E$13:$E$32,'2) Income'!$D$13:$D$32,"monthly",'2) Income'!$F$13:$F$32,"&lt;="&amp;$A334,'2) Income'!$I$13:$I$32,"&gt;="&amp;DAY(A334)))))</f>
        <v>0</v>
      </c>
      <c r="AH334" s="8" cm="1">
        <f t="array" ref="AH334">IF(A334="","",IF(COUNTIF('2) Income'!$D$13:$D$32,"Yearly")=0,0,SUMPRODUCT(--('2) Income'!$D$13:$D$32="Yearly"),--('2) Income'!$F$13:$F$32&lt;=A334),IF(B334="N",--('2) Income'!$I$13:$I$32=DAY(A334)),--('2) Income'!$I$13:$I$32&gt;=DAY(A334))),--(IFERROR(MOD('2) Income'!$H$13:$H$32-MONTH(A334)+12,12),1)=0),'2) Income'!$E$13:$E$32)))</f>
        <v>0</v>
      </c>
      <c r="AI334" s="8">
        <f>IF(A334="","",IF(COUNTIF('2) Income'!$D$13:$D$32,"one-time")=0,0,SUMIFS('2) Income'!$E$13:$E$32,'2) Income'!$D$13:$D$32,"one-time",'2) Income'!$F$13:$F$32,"="&amp;$A334)))</f>
        <v>0</v>
      </c>
      <c r="AJ334" s="9">
        <f t="shared" si="26"/>
        <v>0</v>
      </c>
    </row>
    <row r="335" spans="1:36">
      <c r="A335" s="7">
        <f>IF(A334="","",IF(A334+1&lt;='1) Period'!$E$21,A334+1,""))</f>
        <v>45807</v>
      </c>
      <c r="B335" s="7" t="str">
        <f t="shared" si="27"/>
        <v>N</v>
      </c>
      <c r="C335" t="str">
        <f t="shared" si="28"/>
        <v>F</v>
      </c>
      <c r="D335" s="8">
        <f>IF(A335="","",IF(TEXT(A335,"dddd")='4) Happy Money'!$E$23,WAllowance,0))</f>
        <v>0</v>
      </c>
      <c r="E335" s="8">
        <f>IF(A335="","",IF(B335="N",SUMIF(TMonthly[Day of the Month],DAY(A335),TMonthly[Amount]),SUMIF(TMonthly[Day of the Month],"&gt;="&amp;DAY(A335),TMonthly[Amount])))</f>
        <v>0</v>
      </c>
      <c r="F335" s="8" cm="1">
        <f t="array" ref="F335">IF(A335="","",SUMPRODUCT(--(TYearly[Due Date]&lt;=A335),IF(B335="N",--(TYearly[Day]=DAY(A335)),--(TYearly[Day]&gt;=DAY(A335))),--(IFERROR(MOD(TYearly[Month]-MONTH(A335)+12,12),1)=0),TYearly[Amount]))</f>
        <v>0</v>
      </c>
      <c r="G335" s="8">
        <f>IF(A335="","",SUMIF(TOneTime[Due Date],A335,TOneTime[Amount]))</f>
        <v>0</v>
      </c>
      <c r="H335" s="8" cm="1">
        <f t="array" ref="H335">IF(A335="","",IF(COUNTIF(TOther[Frequency],$H$1)=0,0,SUMPRODUCT(--(IFERROR(MOD(A335-TOther[Start Date],7),1)=0),--(TOther[Frequency]=$H$1),--(TOther[Start Date]&lt;=A335),--(TOther[End Date Calc]&gt;=A335),TOther[Amount])))</f>
        <v>0</v>
      </c>
      <c r="I335" s="8" cm="1">
        <f t="array" ref="I335">IF(A335="","",IF(COUNTIF(TOther[Frequency],$I$1)=0,0,SUMPRODUCT(--(IFERROR(MOD(A335-TOther[Start Date],14),1)=0),--(TOther[Frequency]=$I$1),--(TOther[Start Date]&lt;=A335),--(TOther[End Date Calc]&gt;=A335),TOther[Amount])))</f>
        <v>0</v>
      </c>
      <c r="J335" s="8">
        <f>IF(A335="","",IF(COUNTIF(TOther[Frequency],$J$1)=0,0,IF(OR(DAY(A335)=1,DAY(A335)=15),SUMIFS(TOther[Amount],TOther[Frequency],$J$1,TOther[Start Date],"&lt;="&amp;$A335,TOther[End Date Calc],"&gt;="&amp;A335),0)))</f>
        <v>0</v>
      </c>
      <c r="K335" s="8">
        <f>IF(A335="","",IF(COUNTIF(TOther[Frequency],$K$1)=0,0,IF(A335=(A335-DAY(A335)+1+2*7-WEEKDAY(A335-DAY(A335)+8-4,1)),SUMIFS(TOther[Amount],TOther[Frequency],$K$1,TOther[Start Date],"&lt;="&amp;$A335,TOther[End Date Calc],"&gt;="&amp;A335),0)))</f>
        <v>0</v>
      </c>
      <c r="L335" s="8">
        <f>IF(A335="","",IF(COUNTIF(TOther[Frequency],$L$1)=0,0,IF(A335=(A335-DAY(A335)+1+3*7-WEEKDAY(A335-DAY(A335)+8-4,1)),SUMIFS(TOther[Amount],TOther[Frequency],$L$1,TOther[Start Date],"&lt;="&amp;$A335,TOther[End Date Calc],"&gt;="&amp;A335),0)))</f>
        <v>0</v>
      </c>
      <c r="M335" s="8">
        <f>IF(A335="","",IF(COUNTIF(TOther[Frequency],$M$1)=0,0,IF(A335=(A335-DAY(A335)+1+4*7-WEEKDAY(A335-DAY(A335)+8-4,1)),SUMIFS(TOther[Amount],TOther[Frequency],$M$1,TOther[Start Date],"&lt;="&amp;$A335,TOther[End Date Calc],"&gt;="&amp;A335),0)))</f>
        <v>0</v>
      </c>
      <c r="N335" s="8" cm="1">
        <f t="array" ref="N335">IF(A335="","",IF(COUNTIF(TOther[Frequency],$N$1)=0,0,SUMPRODUCT(--(IFERROR(MOD(A335-TOther[Start Date],28),1)=0),--(TOther[Frequency]=$N$1),--(TOther[Start Date]&lt;=A335),--(TOther[End Date Calc]&gt;=A335),TOther[Amount])))</f>
        <v>0</v>
      </c>
      <c r="O335" s="8" cm="1">
        <f t="array" ref="O335">IF(A335="","",IF(COUNTIF(TOther[Frequency],$O$1)=0,0,SUMPRODUCT(--(IFERROR(MOD(A335-TOther[Start Date],42),1)=0),--(TOther[Frequency]=$O$1),--(TOther[Start Date]&lt;=A335),--(TOther[End Date Calc]&gt;=A335),TOther[Amount])))</f>
        <v>0</v>
      </c>
      <c r="P335" s="8" cm="1">
        <f t="array" ref="P335">IF(A335="","",IF(COUNTIF(TOther[Frequency],$P$1)=0,0,SUMPRODUCT(--(IFERROR(MOD(A335-TOther[Start Date],56),1)=0),--(TOther[Frequency]=$P$1),--(TOther[Start Date]&lt;=A335),--(TOther[End Date Calc]&gt;=A335),TOther[Amount])))</f>
        <v>0</v>
      </c>
      <c r="Q335" s="8">
        <f>IF(A335="","",IF(COUNTIF(TOther[Frequency],$Q$1)=0,0,IF(B335="N",SUMIFS(TOther[Amount],TOther[Frequency],$Q$1,TOther[Start Date],"&lt;="&amp;$A335,TOther[End Date Calc],"&gt;="&amp;A335,TOther[Start Day],DAY(A335)),SUMIFS(TOther[Amount],TOther[Frequency],$Q$1,TOther[Start Date],"&lt;="&amp;$A335,TOther[End Date Calc],"&gt;="&amp;A335,TOther[Start Day],"&gt;="&amp;DAY(A335)))))</f>
        <v>0</v>
      </c>
      <c r="R335" s="8" cm="1">
        <f t="array" ref="R335">IF(A335="","",IF(COUNTIF(TOther[Frequency],R$1)=0,0,SUMPRODUCT(--(TOther[Frequency]=R$1),--(TOther[Start Date]&lt;=A335),--(TOther[End Date Calc]&gt;=A335),IF(B335="N",--(TOther[Start Day]=DAY(A335)),--(TOther[Start Day]&gt;=DAY(A335))),--(IFERROR(MOD(TOther[Start Month]-MONTH(A335)+2,2),1)=0),TOther[Amount])))</f>
        <v>0</v>
      </c>
      <c r="S335" s="8" cm="1">
        <f t="array" ref="S335">IF(A335="","",IF(COUNTIF(TOther[Frequency],S$1)=0,0,SUMPRODUCT(--(TOther[Frequency]=S$1),--(TOther[Start Date]&lt;=A335),--(TOther[End Date Calc]&gt;=A335),IF(B335="N",--(TOther[Start Day]=DAY(A335)),--(TOther[Start Day]&gt;=DAY(A335))),--(IFERROR(MOD(TOther[Start Month]-MONTH(A335)+3,3),1)=0),TOther[Amount])))</f>
        <v>0</v>
      </c>
      <c r="T335" s="8" cm="1">
        <f t="array" ref="T335">IF($A335="","",IF(COUNTIF(TOther[Frequency],T$1)=0,0,SUMPRODUCT(--(TOther[Frequency]=T$1),--(TOther[Start Date]&lt;=$A335),--(TOther[End Date Calc]&gt;=$A335),IF($B335="N",--(TOther[Start Day]=DAY($A335)),--(TOther[Start Day]&gt;=DAY($A335))),--(IFERROR(MOD(TOther[Start Month]-MONTH($A335)+4,4),1)=0),TOther[Amount])))</f>
        <v>0</v>
      </c>
      <c r="U335" s="8" cm="1">
        <f t="array" ref="U335">IF(A335="","",IF(COUNTIF(TOther[Frequency],$U$1)=0,0,SUMPRODUCT(--(TOther[Frequency]=$U$1),--(TOther[Start Date]&lt;=A335),--(TOther[End Date Calc]&gt;=A335),IF(B335="N",--(TOther[Start Day]=DAY(A335)),--(TOther[Start Day]&gt;=DAY(A335))),--(IFERROR(MOD(TOther[Start Month]-MONTH(A335)+6,6),1)=0),TOther[Amount])))</f>
        <v>0</v>
      </c>
      <c r="V335" s="8" cm="1">
        <f t="array" ref="V335">IF(A335="","",IF(COUNTIF(TOther[Frequency],$V$1)=0,0,SUMPRODUCT(--(TOther[Frequency]=$V$1),--(TOther[Start Date]&lt;=A335),--(TOther[End Date Calc]&gt;=A335),IF(B335="N",--(TOther[Start Day]=DAY(A335)),--(TOther[Start Day]&gt;=DAY(A335))),--(IFERROR(MOD(TOther[Start Month]-MONTH(A335)+12,12),1)=0),TOther[Amount])))</f>
        <v>0</v>
      </c>
      <c r="W335" s="8">
        <f>IF(A335="","",SUMIFS(TOther[Amount],TOther[Start Date],A335,TOther[Frequency],$W$1))</f>
        <v>0</v>
      </c>
      <c r="X335" s="9">
        <f t="shared" si="25"/>
        <v>0</v>
      </c>
      <c r="Y335" s="9">
        <f t="shared" si="29"/>
        <v>0</v>
      </c>
      <c r="Z335" s="8" cm="1">
        <f t="array" ref="Z335">IF(A335="","",IF(COUNTIF('2) Income'!$D$13:$D$32,"Weekly")=0,0,SUMPRODUCT(--(IFERROR(MOD(A335-'2) Income'!$F$13:$F$32,7),1)=0),--('2) Income'!$D$13:$D$32="Weekly"),--('2) Income'!$F$13:$F$32&lt;=A335),'2) Income'!$E$13:$E$32)))</f>
        <v>0</v>
      </c>
      <c r="AA335" s="8" cm="1">
        <f t="array" ref="AA335">IF(A335="","",IF(COUNTIF('2) Income'!$D$13:$D$32,"Every Other Week")=0,0,SUMPRODUCT(--(IFERROR(MOD(A335-'2) Income'!$F$13:$F$32,14),1)=0),--('2) Income'!$D$13:$D$32="Every Other Week"),--('2) Income'!$F$13:$F$32&lt;=A335),'2) Income'!$E$13:$E$32)))</f>
        <v>0</v>
      </c>
      <c r="AB335" s="8">
        <f>IF(A335="","",IF(COUNTIF('2) Income'!$D$13:$D$32,"1st and 15th")=0,0,IF(OR(DAY(A335)=1,DAY(A335)=15),SUMIFS('2) Income'!$E$13:$E$32,'2) Income'!$D$13:$D$32,"1st and 15th",'2) Income'!$F$13:$F$32,"&lt;="&amp;$A335),0)))</f>
        <v>0</v>
      </c>
      <c r="AC335" s="8">
        <f>IF(A335="","",IF(COUNTIF('2) Income'!$D$13:$D$32,"2nd Wednesday")=0,0,IF(A335=(A335-DAY(A335)+1+2*7-WEEKDAY(A335-DAY(A335)+8-4,1)),SUMIFS('2) Income'!$E$13:$E$32,'2) Income'!$D$13:$D$32,"2nd Wednesday",'2) Income'!$F$13:$F$32,"&lt;="&amp;$A335),0)))</f>
        <v>0</v>
      </c>
      <c r="AD335" s="8">
        <f>IF(A335="","",IF(COUNTIF('2) Income'!$D$13:$D$32,"3rd Wednesday")=0,0,IF(A335=(A335-DAY(A335)+1+3*7-WEEKDAY(A335-DAY(A335)+8-4,1)),SUMIFS('2) Income'!$E$13:$E$32,'2) Income'!$D$13:$D$32,"3rd Wednesday",'2) Income'!$F$13:$F$32,"&lt;="&amp;$A335),0)))</f>
        <v>0</v>
      </c>
      <c r="AE335" s="8">
        <f>IF(A335="","",IF(COUNTIF('2) Income'!$D$13:$D$32,"4th Wednesday")=0,0,IF(A335=(A335-DAY(A335)+1+4*7-WEEKDAY(A335-DAY(A335)+8-4,1)),SUMIFS('2) Income'!$E$13:$E$32,'2) Income'!$D$13:$D$32,"4th Wednesday",'2) Income'!$F$13:$F$32,"&lt;="&amp;$A335),0)))</f>
        <v>0</v>
      </c>
      <c r="AF335" s="8" cm="1">
        <f t="array" ref="AF335">IF(A335="","",IF(COUNTIF('2) Income'!$D$13:$D$32,"Every 4 Weeks")=0,0,SUMPRODUCT(--(IFERROR(MOD(A335-'2) Income'!$F$13:$F$32,28),1)=0),--('2) Income'!$D$13:$D$32="Every 4 Weeks"),--('2) Income'!$F$13:$F$32&lt;=A335),'2) Income'!$E$13:$E$32)))</f>
        <v>0</v>
      </c>
      <c r="AG335" s="8">
        <f>IF(A335="","",IF(COUNTIF('2) Income'!$D$13:$D$32,"Monthly")=0,0,IF(B335="N",SUMIFS('2) Income'!$E$13:$E$32,'2) Income'!$D$13:$D$32,"monthly",'2) Income'!$F$13:$F$32,"&lt;="&amp;$A335,'2) Income'!$I$13:$I$32,DAY(A335)),SUMIFS('2) Income'!$E$13:$E$32,'2) Income'!$D$13:$D$32,"monthly",'2) Income'!$F$13:$F$32,"&lt;="&amp;$A335,'2) Income'!$I$13:$I$32,"&gt;="&amp;DAY(A335)))))</f>
        <v>0</v>
      </c>
      <c r="AH335" s="8" cm="1">
        <f t="array" ref="AH335">IF(A335="","",IF(COUNTIF('2) Income'!$D$13:$D$32,"Yearly")=0,0,SUMPRODUCT(--('2) Income'!$D$13:$D$32="Yearly"),--('2) Income'!$F$13:$F$32&lt;=A335),IF(B335="N",--('2) Income'!$I$13:$I$32=DAY(A335)),--('2) Income'!$I$13:$I$32&gt;=DAY(A335))),--(IFERROR(MOD('2) Income'!$H$13:$H$32-MONTH(A335)+12,12),1)=0),'2) Income'!$E$13:$E$32)))</f>
        <v>0</v>
      </c>
      <c r="AI335" s="8">
        <f>IF(A335="","",IF(COUNTIF('2) Income'!$D$13:$D$32,"one-time")=0,0,SUMIFS('2) Income'!$E$13:$E$32,'2) Income'!$D$13:$D$32,"one-time",'2) Income'!$F$13:$F$32,"="&amp;$A335)))</f>
        <v>0</v>
      </c>
      <c r="AJ335" s="9">
        <f t="shared" si="26"/>
        <v>0</v>
      </c>
    </row>
    <row r="336" spans="1:36">
      <c r="A336" s="7">
        <f>IF(A335="","",IF(A335+1&lt;='1) Period'!$E$21,A335+1,""))</f>
        <v>45808</v>
      </c>
      <c r="B336" s="7" t="str">
        <f t="shared" si="27"/>
        <v>Y</v>
      </c>
      <c r="C336" t="str">
        <f t="shared" si="28"/>
        <v>Y</v>
      </c>
      <c r="D336" s="8">
        <f>IF(A336="","",IF(TEXT(A336,"dddd")='4) Happy Money'!$E$23,WAllowance,0))</f>
        <v>0</v>
      </c>
      <c r="E336" s="8">
        <f>IF(A336="","",IF(B336="N",SUMIF(TMonthly[Day of the Month],DAY(A336),TMonthly[Amount]),SUMIF(TMonthly[Day of the Month],"&gt;="&amp;DAY(A336),TMonthly[Amount])))</f>
        <v>2000</v>
      </c>
      <c r="F336" s="8" cm="1">
        <f t="array" ref="F336">IF(A336="","",SUMPRODUCT(--(TYearly[Due Date]&lt;=A336),IF(B336="N",--(TYearly[Day]=DAY(A336)),--(TYearly[Day]&gt;=DAY(A336))),--(IFERROR(MOD(TYearly[Month]-MONTH(A336)+12,12),1)=0),TYearly[Amount]))</f>
        <v>0</v>
      </c>
      <c r="G336" s="8">
        <f>IF(A336="","",SUMIF(TOneTime[Due Date],A336,TOneTime[Amount]))</f>
        <v>0</v>
      </c>
      <c r="H336" s="8" cm="1">
        <f t="array" ref="H336">IF(A336="","",IF(COUNTIF(TOther[Frequency],$H$1)=0,0,SUMPRODUCT(--(IFERROR(MOD(A336-TOther[Start Date],7),1)=0),--(TOther[Frequency]=$H$1),--(TOther[Start Date]&lt;=A336),--(TOther[End Date Calc]&gt;=A336),TOther[Amount])))</f>
        <v>0</v>
      </c>
      <c r="I336" s="8" cm="1">
        <f t="array" ref="I336">IF(A336="","",IF(COUNTIF(TOther[Frequency],$I$1)=0,0,SUMPRODUCT(--(IFERROR(MOD(A336-TOther[Start Date],14),1)=0),--(TOther[Frequency]=$I$1),--(TOther[Start Date]&lt;=A336),--(TOther[End Date Calc]&gt;=A336),TOther[Amount])))</f>
        <v>0</v>
      </c>
      <c r="J336" s="8">
        <f>IF(A336="","",IF(COUNTIF(TOther[Frequency],$J$1)=0,0,IF(OR(DAY(A336)=1,DAY(A336)=15),SUMIFS(TOther[Amount],TOther[Frequency],$J$1,TOther[Start Date],"&lt;="&amp;$A336,TOther[End Date Calc],"&gt;="&amp;A336),0)))</f>
        <v>0</v>
      </c>
      <c r="K336" s="8">
        <f>IF(A336="","",IF(COUNTIF(TOther[Frequency],$K$1)=0,0,IF(A336=(A336-DAY(A336)+1+2*7-WEEKDAY(A336-DAY(A336)+8-4,1)),SUMIFS(TOther[Amount],TOther[Frequency],$K$1,TOther[Start Date],"&lt;="&amp;$A336,TOther[End Date Calc],"&gt;="&amp;A336),0)))</f>
        <v>0</v>
      </c>
      <c r="L336" s="8">
        <f>IF(A336="","",IF(COUNTIF(TOther[Frequency],$L$1)=0,0,IF(A336=(A336-DAY(A336)+1+3*7-WEEKDAY(A336-DAY(A336)+8-4,1)),SUMIFS(TOther[Amount],TOther[Frequency],$L$1,TOther[Start Date],"&lt;="&amp;$A336,TOther[End Date Calc],"&gt;="&amp;A336),0)))</f>
        <v>0</v>
      </c>
      <c r="M336" s="8">
        <f>IF(A336="","",IF(COUNTIF(TOther[Frequency],$M$1)=0,0,IF(A336=(A336-DAY(A336)+1+4*7-WEEKDAY(A336-DAY(A336)+8-4,1)),SUMIFS(TOther[Amount],TOther[Frequency],$M$1,TOther[Start Date],"&lt;="&amp;$A336,TOther[End Date Calc],"&gt;="&amp;A336),0)))</f>
        <v>0</v>
      </c>
      <c r="N336" s="8" cm="1">
        <f t="array" ref="N336">IF(A336="","",IF(COUNTIF(TOther[Frequency],$N$1)=0,0,SUMPRODUCT(--(IFERROR(MOD(A336-TOther[Start Date],28),1)=0),--(TOther[Frequency]=$N$1),--(TOther[Start Date]&lt;=A336),--(TOther[End Date Calc]&gt;=A336),TOther[Amount])))</f>
        <v>0</v>
      </c>
      <c r="O336" s="8" cm="1">
        <f t="array" ref="O336">IF(A336="","",IF(COUNTIF(TOther[Frequency],$O$1)=0,0,SUMPRODUCT(--(IFERROR(MOD(A336-TOther[Start Date],42),1)=0),--(TOther[Frequency]=$O$1),--(TOther[Start Date]&lt;=A336),--(TOther[End Date Calc]&gt;=A336),TOther[Amount])))</f>
        <v>0</v>
      </c>
      <c r="P336" s="8" cm="1">
        <f t="array" ref="P336">IF(A336="","",IF(COUNTIF(TOther[Frequency],$P$1)=0,0,SUMPRODUCT(--(IFERROR(MOD(A336-TOther[Start Date],56),1)=0),--(TOther[Frequency]=$P$1),--(TOther[Start Date]&lt;=A336),--(TOther[End Date Calc]&gt;=A336),TOther[Amount])))</f>
        <v>0</v>
      </c>
      <c r="Q336" s="8">
        <f>IF(A336="","",IF(COUNTIF(TOther[Frequency],$Q$1)=0,0,IF(B336="N",SUMIFS(TOther[Amount],TOther[Frequency],$Q$1,TOther[Start Date],"&lt;="&amp;$A336,TOther[End Date Calc],"&gt;="&amp;A336,TOther[Start Day],DAY(A336)),SUMIFS(TOther[Amount],TOther[Frequency],$Q$1,TOther[Start Date],"&lt;="&amp;$A336,TOther[End Date Calc],"&gt;="&amp;A336,TOther[Start Day],"&gt;="&amp;DAY(A336)))))</f>
        <v>0</v>
      </c>
      <c r="R336" s="8" cm="1">
        <f t="array" ref="R336">IF(A336="","",IF(COUNTIF(TOther[Frequency],R$1)=0,0,SUMPRODUCT(--(TOther[Frequency]=R$1),--(TOther[Start Date]&lt;=A336),--(TOther[End Date Calc]&gt;=A336),IF(B336="N",--(TOther[Start Day]=DAY(A336)),--(TOther[Start Day]&gt;=DAY(A336))),--(IFERROR(MOD(TOther[Start Month]-MONTH(A336)+2,2),1)=0),TOther[Amount])))</f>
        <v>0</v>
      </c>
      <c r="S336" s="8" cm="1">
        <f t="array" ref="S336">IF(A336="","",IF(COUNTIF(TOther[Frequency],S$1)=0,0,SUMPRODUCT(--(TOther[Frequency]=S$1),--(TOther[Start Date]&lt;=A336),--(TOther[End Date Calc]&gt;=A336),IF(B336="N",--(TOther[Start Day]=DAY(A336)),--(TOther[Start Day]&gt;=DAY(A336))),--(IFERROR(MOD(TOther[Start Month]-MONTH(A336)+3,3),1)=0),TOther[Amount])))</f>
        <v>0</v>
      </c>
      <c r="T336" s="8" cm="1">
        <f t="array" ref="T336">IF($A336="","",IF(COUNTIF(TOther[Frequency],T$1)=0,0,SUMPRODUCT(--(TOther[Frequency]=T$1),--(TOther[Start Date]&lt;=$A336),--(TOther[End Date Calc]&gt;=$A336),IF($B336="N",--(TOther[Start Day]=DAY($A336)),--(TOther[Start Day]&gt;=DAY($A336))),--(IFERROR(MOD(TOther[Start Month]-MONTH($A336)+4,4),1)=0),TOther[Amount])))</f>
        <v>0</v>
      </c>
      <c r="U336" s="8" cm="1">
        <f t="array" ref="U336">IF(A336="","",IF(COUNTIF(TOther[Frequency],$U$1)=0,0,SUMPRODUCT(--(TOther[Frequency]=$U$1),--(TOther[Start Date]&lt;=A336),--(TOther[End Date Calc]&gt;=A336),IF(B336="N",--(TOther[Start Day]=DAY(A336)),--(TOther[Start Day]&gt;=DAY(A336))),--(IFERROR(MOD(TOther[Start Month]-MONTH(A336)+6,6),1)=0),TOther[Amount])))</f>
        <v>0</v>
      </c>
      <c r="V336" s="8" cm="1">
        <f t="array" ref="V336">IF(A336="","",IF(COUNTIF(TOther[Frequency],$V$1)=0,0,SUMPRODUCT(--(TOther[Frequency]=$V$1),--(TOther[Start Date]&lt;=A336),--(TOther[End Date Calc]&gt;=A336),IF(B336="N",--(TOther[Start Day]=DAY(A336)),--(TOther[Start Day]&gt;=DAY(A336))),--(IFERROR(MOD(TOther[Start Month]-MONTH(A336)+12,12),1)=0),TOther[Amount])))</f>
        <v>0</v>
      </c>
      <c r="W336" s="8">
        <f>IF(A336="","",SUMIFS(TOther[Amount],TOther[Start Date],A336,TOther[Frequency],$W$1))</f>
        <v>0</v>
      </c>
      <c r="X336" s="9">
        <f t="shared" si="25"/>
        <v>2000</v>
      </c>
      <c r="Y336" s="9">
        <f t="shared" si="29"/>
        <v>0</v>
      </c>
      <c r="Z336" s="8" cm="1">
        <f t="array" ref="Z336">IF(A336="","",IF(COUNTIF('2) Income'!$D$13:$D$32,"Weekly")=0,0,SUMPRODUCT(--(IFERROR(MOD(A336-'2) Income'!$F$13:$F$32,7),1)=0),--('2) Income'!$D$13:$D$32="Weekly"),--('2) Income'!$F$13:$F$32&lt;=A336),'2) Income'!$E$13:$E$32)))</f>
        <v>0</v>
      </c>
      <c r="AA336" s="8" cm="1">
        <f t="array" ref="AA336">IF(A336="","",IF(COUNTIF('2) Income'!$D$13:$D$32,"Every Other Week")=0,0,SUMPRODUCT(--(IFERROR(MOD(A336-'2) Income'!$F$13:$F$32,14),1)=0),--('2) Income'!$D$13:$D$32="Every Other Week"),--('2) Income'!$F$13:$F$32&lt;=A336),'2) Income'!$E$13:$E$32)))</f>
        <v>0</v>
      </c>
      <c r="AB336" s="8">
        <f>IF(A336="","",IF(COUNTIF('2) Income'!$D$13:$D$32,"1st and 15th")=0,0,IF(OR(DAY(A336)=1,DAY(A336)=15),SUMIFS('2) Income'!$E$13:$E$32,'2) Income'!$D$13:$D$32,"1st and 15th",'2) Income'!$F$13:$F$32,"&lt;="&amp;$A336),0)))</f>
        <v>0</v>
      </c>
      <c r="AC336" s="8">
        <f>IF(A336="","",IF(COUNTIF('2) Income'!$D$13:$D$32,"2nd Wednesday")=0,0,IF(A336=(A336-DAY(A336)+1+2*7-WEEKDAY(A336-DAY(A336)+8-4,1)),SUMIFS('2) Income'!$E$13:$E$32,'2) Income'!$D$13:$D$32,"2nd Wednesday",'2) Income'!$F$13:$F$32,"&lt;="&amp;$A336),0)))</f>
        <v>0</v>
      </c>
      <c r="AD336" s="8">
        <f>IF(A336="","",IF(COUNTIF('2) Income'!$D$13:$D$32,"3rd Wednesday")=0,0,IF(A336=(A336-DAY(A336)+1+3*7-WEEKDAY(A336-DAY(A336)+8-4,1)),SUMIFS('2) Income'!$E$13:$E$32,'2) Income'!$D$13:$D$32,"3rd Wednesday",'2) Income'!$F$13:$F$32,"&lt;="&amp;$A336),0)))</f>
        <v>0</v>
      </c>
      <c r="AE336" s="8">
        <f>IF(A336="","",IF(COUNTIF('2) Income'!$D$13:$D$32,"4th Wednesday")=0,0,IF(A336=(A336-DAY(A336)+1+4*7-WEEKDAY(A336-DAY(A336)+8-4,1)),SUMIFS('2) Income'!$E$13:$E$32,'2) Income'!$D$13:$D$32,"4th Wednesday",'2) Income'!$F$13:$F$32,"&lt;="&amp;$A336),0)))</f>
        <v>0</v>
      </c>
      <c r="AF336" s="8" cm="1">
        <f t="array" ref="AF336">IF(A336="","",IF(COUNTIF('2) Income'!$D$13:$D$32,"Every 4 Weeks")=0,0,SUMPRODUCT(--(IFERROR(MOD(A336-'2) Income'!$F$13:$F$32,28),1)=0),--('2) Income'!$D$13:$D$32="Every 4 Weeks"),--('2) Income'!$F$13:$F$32&lt;=A336),'2) Income'!$E$13:$E$32)))</f>
        <v>0</v>
      </c>
      <c r="AG336" s="8">
        <f>IF(A336="","",IF(COUNTIF('2) Income'!$D$13:$D$32,"Monthly")=0,0,IF(B336="N",SUMIFS('2) Income'!$E$13:$E$32,'2) Income'!$D$13:$D$32,"monthly",'2) Income'!$F$13:$F$32,"&lt;="&amp;$A336,'2) Income'!$I$13:$I$32,DAY(A336)),SUMIFS('2) Income'!$E$13:$E$32,'2) Income'!$D$13:$D$32,"monthly",'2) Income'!$F$13:$F$32,"&lt;="&amp;$A336,'2) Income'!$I$13:$I$32,"&gt;="&amp;DAY(A336)))))</f>
        <v>0</v>
      </c>
      <c r="AH336" s="8" cm="1">
        <f t="array" ref="AH336">IF(A336="","",IF(COUNTIF('2) Income'!$D$13:$D$32,"Yearly")=0,0,SUMPRODUCT(--('2) Income'!$D$13:$D$32="Yearly"),--('2) Income'!$F$13:$F$32&lt;=A336),IF(B336="N",--('2) Income'!$I$13:$I$32=DAY(A336)),--('2) Income'!$I$13:$I$32&gt;=DAY(A336))),--(IFERROR(MOD('2) Income'!$H$13:$H$32-MONTH(A336)+12,12),1)=0),'2) Income'!$E$13:$E$32)))</f>
        <v>0</v>
      </c>
      <c r="AI336" s="8">
        <f>IF(A336="","",IF(COUNTIF('2) Income'!$D$13:$D$32,"one-time")=0,0,SUMIFS('2) Income'!$E$13:$E$32,'2) Income'!$D$13:$D$32,"one-time",'2) Income'!$F$13:$F$32,"="&amp;$A336)))</f>
        <v>0</v>
      </c>
      <c r="AJ336" s="9">
        <f t="shared" si="26"/>
        <v>0</v>
      </c>
    </row>
    <row r="337" spans="1:36">
      <c r="A337" s="7">
        <f>IF(A336="","",IF(A336+1&lt;='1) Period'!$E$21,A336+1,""))</f>
        <v>45809</v>
      </c>
      <c r="B337" s="7" t="str">
        <f t="shared" si="27"/>
        <v>N</v>
      </c>
      <c r="C337" t="str">
        <f t="shared" si="28"/>
        <v>Y</v>
      </c>
      <c r="D337" s="8">
        <f>IF(A337="","",IF(TEXT(A337,"dddd")='4) Happy Money'!$E$23,WAllowance,0))</f>
        <v>0</v>
      </c>
      <c r="E337" s="8">
        <f>IF(A337="","",IF(B337="N",SUMIF(TMonthly[Day of the Month],DAY(A337),TMonthly[Amount]),SUMIF(TMonthly[Day of the Month],"&gt;="&amp;DAY(A337),TMonthly[Amount])))</f>
        <v>195</v>
      </c>
      <c r="F337" s="8" cm="1">
        <f t="array" ref="F337">IF(A337="","",SUMPRODUCT(--(TYearly[Due Date]&lt;=A337),IF(B337="N",--(TYearly[Day]=DAY(A337)),--(TYearly[Day]&gt;=DAY(A337))),--(IFERROR(MOD(TYearly[Month]-MONTH(A337)+12,12),1)=0),TYearly[Amount]))</f>
        <v>300</v>
      </c>
      <c r="G337" s="8">
        <f>IF(A337="","",SUMIF(TOneTime[Due Date],A337,TOneTime[Amount]))</f>
        <v>0</v>
      </c>
      <c r="H337" s="8" cm="1">
        <f t="array" ref="H337">IF(A337="","",IF(COUNTIF(TOther[Frequency],$H$1)=0,0,SUMPRODUCT(--(IFERROR(MOD(A337-TOther[Start Date],7),1)=0),--(TOther[Frequency]=$H$1),--(TOther[Start Date]&lt;=A337),--(TOther[End Date Calc]&gt;=A337),TOther[Amount])))</f>
        <v>0</v>
      </c>
      <c r="I337" s="8" cm="1">
        <f t="array" ref="I337">IF(A337="","",IF(COUNTIF(TOther[Frequency],$I$1)=0,0,SUMPRODUCT(--(IFERROR(MOD(A337-TOther[Start Date],14),1)=0),--(TOther[Frequency]=$I$1),--(TOther[Start Date]&lt;=A337),--(TOther[End Date Calc]&gt;=A337),TOther[Amount])))</f>
        <v>0</v>
      </c>
      <c r="J337" s="8">
        <f>IF(A337="","",IF(COUNTIF(TOther[Frequency],$J$1)=0,0,IF(OR(DAY(A337)=1,DAY(A337)=15),SUMIFS(TOther[Amount],TOther[Frequency],$J$1,TOther[Start Date],"&lt;="&amp;$A337,TOther[End Date Calc],"&gt;="&amp;A337),0)))</f>
        <v>0</v>
      </c>
      <c r="K337" s="8">
        <f>IF(A337="","",IF(COUNTIF(TOther[Frequency],$K$1)=0,0,IF(A337=(A337-DAY(A337)+1+2*7-WEEKDAY(A337-DAY(A337)+8-4,1)),SUMIFS(TOther[Amount],TOther[Frequency],$K$1,TOther[Start Date],"&lt;="&amp;$A337,TOther[End Date Calc],"&gt;="&amp;A337),0)))</f>
        <v>0</v>
      </c>
      <c r="L337" s="8">
        <f>IF(A337="","",IF(COUNTIF(TOther[Frequency],$L$1)=0,0,IF(A337=(A337-DAY(A337)+1+3*7-WEEKDAY(A337-DAY(A337)+8-4,1)),SUMIFS(TOther[Amount],TOther[Frequency],$L$1,TOther[Start Date],"&lt;="&amp;$A337,TOther[End Date Calc],"&gt;="&amp;A337),0)))</f>
        <v>0</v>
      </c>
      <c r="M337" s="8">
        <f>IF(A337="","",IF(COUNTIF(TOther[Frequency],$M$1)=0,0,IF(A337=(A337-DAY(A337)+1+4*7-WEEKDAY(A337-DAY(A337)+8-4,1)),SUMIFS(TOther[Amount],TOther[Frequency],$M$1,TOther[Start Date],"&lt;="&amp;$A337,TOther[End Date Calc],"&gt;="&amp;A337),0)))</f>
        <v>0</v>
      </c>
      <c r="N337" s="8" cm="1">
        <f t="array" ref="N337">IF(A337="","",IF(COUNTIF(TOther[Frequency],$N$1)=0,0,SUMPRODUCT(--(IFERROR(MOD(A337-TOther[Start Date],28),1)=0),--(TOther[Frequency]=$N$1),--(TOther[Start Date]&lt;=A337),--(TOther[End Date Calc]&gt;=A337),TOther[Amount])))</f>
        <v>0</v>
      </c>
      <c r="O337" s="8" cm="1">
        <f t="array" ref="O337">IF(A337="","",IF(COUNTIF(TOther[Frequency],$O$1)=0,0,SUMPRODUCT(--(IFERROR(MOD(A337-TOther[Start Date],42),1)=0),--(TOther[Frequency]=$O$1),--(TOther[Start Date]&lt;=A337),--(TOther[End Date Calc]&gt;=A337),TOther[Amount])))</f>
        <v>0</v>
      </c>
      <c r="P337" s="8" cm="1">
        <f t="array" ref="P337">IF(A337="","",IF(COUNTIF(TOther[Frequency],$P$1)=0,0,SUMPRODUCT(--(IFERROR(MOD(A337-TOther[Start Date],56),1)=0),--(TOther[Frequency]=$P$1),--(TOther[Start Date]&lt;=A337),--(TOther[End Date Calc]&gt;=A337),TOther[Amount])))</f>
        <v>0</v>
      </c>
      <c r="Q337" s="8">
        <f>IF(A337="","",IF(COUNTIF(TOther[Frequency],$Q$1)=0,0,IF(B337="N",SUMIFS(TOther[Amount],TOther[Frequency],$Q$1,TOther[Start Date],"&lt;="&amp;$A337,TOther[End Date Calc],"&gt;="&amp;A337,TOther[Start Day],DAY(A337)),SUMIFS(TOther[Amount],TOther[Frequency],$Q$1,TOther[Start Date],"&lt;="&amp;$A337,TOther[End Date Calc],"&gt;="&amp;A337,TOther[Start Day],"&gt;="&amp;DAY(A337)))))</f>
        <v>0</v>
      </c>
      <c r="R337" s="8" cm="1">
        <f t="array" ref="R337">IF(A337="","",IF(COUNTIF(TOther[Frequency],R$1)=0,0,SUMPRODUCT(--(TOther[Frequency]=R$1),--(TOther[Start Date]&lt;=A337),--(TOther[End Date Calc]&gt;=A337),IF(B337="N",--(TOther[Start Day]=DAY(A337)),--(TOther[Start Day]&gt;=DAY(A337))),--(IFERROR(MOD(TOther[Start Month]-MONTH(A337)+2,2),1)=0),TOther[Amount])))</f>
        <v>0</v>
      </c>
      <c r="S337" s="8" cm="1">
        <f t="array" ref="S337">IF(A337="","",IF(COUNTIF(TOther[Frequency],S$1)=0,0,SUMPRODUCT(--(TOther[Frequency]=S$1),--(TOther[Start Date]&lt;=A337),--(TOther[End Date Calc]&gt;=A337),IF(B337="N",--(TOther[Start Day]=DAY(A337)),--(TOther[Start Day]&gt;=DAY(A337))),--(IFERROR(MOD(TOther[Start Month]-MONTH(A337)+3,3),1)=0),TOther[Amount])))</f>
        <v>0</v>
      </c>
      <c r="T337" s="8" cm="1">
        <f t="array" ref="T337">IF($A337="","",IF(COUNTIF(TOther[Frequency],T$1)=0,0,SUMPRODUCT(--(TOther[Frequency]=T$1),--(TOther[Start Date]&lt;=$A337),--(TOther[End Date Calc]&gt;=$A337),IF($B337="N",--(TOther[Start Day]=DAY($A337)),--(TOther[Start Day]&gt;=DAY($A337))),--(IFERROR(MOD(TOther[Start Month]-MONTH($A337)+4,4),1)=0),TOther[Amount])))</f>
        <v>0</v>
      </c>
      <c r="U337" s="8" cm="1">
        <f t="array" ref="U337">IF(A337="","",IF(COUNTIF(TOther[Frequency],$U$1)=0,0,SUMPRODUCT(--(TOther[Frequency]=$U$1),--(TOther[Start Date]&lt;=A337),--(TOther[End Date Calc]&gt;=A337),IF(B337="N",--(TOther[Start Day]=DAY(A337)),--(TOther[Start Day]&gt;=DAY(A337))),--(IFERROR(MOD(TOther[Start Month]-MONTH(A337)+6,6),1)=0),TOther[Amount])))</f>
        <v>0</v>
      </c>
      <c r="V337" s="8" cm="1">
        <f t="array" ref="V337">IF(A337="","",IF(COUNTIF(TOther[Frequency],$V$1)=0,0,SUMPRODUCT(--(TOther[Frequency]=$V$1),--(TOther[Start Date]&lt;=A337),--(TOther[End Date Calc]&gt;=A337),IF(B337="N",--(TOther[Start Day]=DAY(A337)),--(TOther[Start Day]&gt;=DAY(A337))),--(IFERROR(MOD(TOther[Start Month]-MONTH(A337)+12,12),1)=0),TOther[Amount])))</f>
        <v>0</v>
      </c>
      <c r="W337" s="8">
        <f>IF(A337="","",SUMIFS(TOther[Amount],TOther[Start Date],A337,TOther[Frequency],$W$1))</f>
        <v>0</v>
      </c>
      <c r="X337" s="9">
        <f t="shared" si="25"/>
        <v>495</v>
      </c>
      <c r="Y337" s="9">
        <f t="shared" si="29"/>
        <v>0</v>
      </c>
      <c r="Z337" s="8" cm="1">
        <f t="array" ref="Z337">IF(A337="","",IF(COUNTIF('2) Income'!$D$13:$D$32,"Weekly")=0,0,SUMPRODUCT(--(IFERROR(MOD(A337-'2) Income'!$F$13:$F$32,7),1)=0),--('2) Income'!$D$13:$D$32="Weekly"),--('2) Income'!$F$13:$F$32&lt;=A337),'2) Income'!$E$13:$E$32)))</f>
        <v>0</v>
      </c>
      <c r="AA337" s="8" cm="1">
        <f t="array" ref="AA337">IF(A337="","",IF(COUNTIF('2) Income'!$D$13:$D$32,"Every Other Week")=0,0,SUMPRODUCT(--(IFERROR(MOD(A337-'2) Income'!$F$13:$F$32,14),1)=0),--('2) Income'!$D$13:$D$32="Every Other Week"),--('2) Income'!$F$13:$F$32&lt;=A337),'2) Income'!$E$13:$E$32)))</f>
        <v>0</v>
      </c>
      <c r="AB337" s="8">
        <f>IF(A337="","",IF(COUNTIF('2) Income'!$D$13:$D$32,"1st and 15th")=0,0,IF(OR(DAY(A337)=1,DAY(A337)=15),SUMIFS('2) Income'!$E$13:$E$32,'2) Income'!$D$13:$D$32,"1st and 15th",'2) Income'!$F$13:$F$32,"&lt;="&amp;$A337),0)))</f>
        <v>0</v>
      </c>
      <c r="AC337" s="8">
        <f>IF(A337="","",IF(COUNTIF('2) Income'!$D$13:$D$32,"2nd Wednesday")=0,0,IF(A337=(A337-DAY(A337)+1+2*7-WEEKDAY(A337-DAY(A337)+8-4,1)),SUMIFS('2) Income'!$E$13:$E$32,'2) Income'!$D$13:$D$32,"2nd Wednesday",'2) Income'!$F$13:$F$32,"&lt;="&amp;$A337),0)))</f>
        <v>0</v>
      </c>
      <c r="AD337" s="8">
        <f>IF(A337="","",IF(COUNTIF('2) Income'!$D$13:$D$32,"3rd Wednesday")=0,0,IF(A337=(A337-DAY(A337)+1+3*7-WEEKDAY(A337-DAY(A337)+8-4,1)),SUMIFS('2) Income'!$E$13:$E$32,'2) Income'!$D$13:$D$32,"3rd Wednesday",'2) Income'!$F$13:$F$32,"&lt;="&amp;$A337),0)))</f>
        <v>0</v>
      </c>
      <c r="AE337" s="8">
        <f>IF(A337="","",IF(COUNTIF('2) Income'!$D$13:$D$32,"4th Wednesday")=0,0,IF(A337=(A337-DAY(A337)+1+4*7-WEEKDAY(A337-DAY(A337)+8-4,1)),SUMIFS('2) Income'!$E$13:$E$32,'2) Income'!$D$13:$D$32,"4th Wednesday",'2) Income'!$F$13:$F$32,"&lt;="&amp;$A337),0)))</f>
        <v>0</v>
      </c>
      <c r="AF337" s="8" cm="1">
        <f t="array" ref="AF337">IF(A337="","",IF(COUNTIF('2) Income'!$D$13:$D$32,"Every 4 Weeks")=0,0,SUMPRODUCT(--(IFERROR(MOD(A337-'2) Income'!$F$13:$F$32,28),1)=0),--('2) Income'!$D$13:$D$32="Every 4 Weeks"),--('2) Income'!$F$13:$F$32&lt;=A337),'2) Income'!$E$13:$E$32)))</f>
        <v>0</v>
      </c>
      <c r="AG337" s="8">
        <f>IF(A337="","",IF(COUNTIF('2) Income'!$D$13:$D$32,"Monthly")=0,0,IF(B337="N",SUMIFS('2) Income'!$E$13:$E$32,'2) Income'!$D$13:$D$32,"monthly",'2) Income'!$F$13:$F$32,"&lt;="&amp;$A337,'2) Income'!$I$13:$I$32,DAY(A337)),SUMIFS('2) Income'!$E$13:$E$32,'2) Income'!$D$13:$D$32,"monthly",'2) Income'!$F$13:$F$32,"&lt;="&amp;$A337,'2) Income'!$I$13:$I$32,"&gt;="&amp;DAY(A337)))))</f>
        <v>650</v>
      </c>
      <c r="AH337" s="8" cm="1">
        <f t="array" ref="AH337">IF(A337="","",IF(COUNTIF('2) Income'!$D$13:$D$32,"Yearly")=0,0,SUMPRODUCT(--('2) Income'!$D$13:$D$32="Yearly"),--('2) Income'!$F$13:$F$32&lt;=A337),IF(B337="N",--('2) Income'!$I$13:$I$32=DAY(A337)),--('2) Income'!$I$13:$I$32&gt;=DAY(A337))),--(IFERROR(MOD('2) Income'!$H$13:$H$32-MONTH(A337)+12,12),1)=0),'2) Income'!$E$13:$E$32)))</f>
        <v>0</v>
      </c>
      <c r="AI337" s="8">
        <f>IF(A337="","",IF(COUNTIF('2) Income'!$D$13:$D$32,"one-time")=0,0,SUMIFS('2) Income'!$E$13:$E$32,'2) Income'!$D$13:$D$32,"one-time",'2) Income'!$F$13:$F$32,"="&amp;$A337)))</f>
        <v>0</v>
      </c>
      <c r="AJ337" s="9">
        <f t="shared" si="26"/>
        <v>650</v>
      </c>
    </row>
    <row r="338" spans="1:36">
      <c r="A338" s="7">
        <f>IF(A337="","",IF(A337+1&lt;='1) Period'!$E$21,A337+1,""))</f>
        <v>45810</v>
      </c>
      <c r="B338" s="7" t="str">
        <f t="shared" si="27"/>
        <v>N</v>
      </c>
      <c r="C338" t="str">
        <f t="shared" si="28"/>
        <v>F</v>
      </c>
      <c r="D338" s="8">
        <f>IF(A338="","",IF(TEXT(A338,"dddd")='4) Happy Money'!$E$23,WAllowance,0))</f>
        <v>400</v>
      </c>
      <c r="E338" s="8">
        <f>IF(A338="","",IF(B338="N",SUMIF(TMonthly[Day of the Month],DAY(A338),TMonthly[Amount]),SUMIF(TMonthly[Day of the Month],"&gt;="&amp;DAY(A338),TMonthly[Amount])))</f>
        <v>35</v>
      </c>
      <c r="F338" s="8" cm="1">
        <f t="array" ref="F338">IF(A338="","",SUMPRODUCT(--(TYearly[Due Date]&lt;=A338),IF(B338="N",--(TYearly[Day]=DAY(A338)),--(TYearly[Day]&gt;=DAY(A338))),--(IFERROR(MOD(TYearly[Month]-MONTH(A338)+12,12),1)=0),TYearly[Amount]))</f>
        <v>0</v>
      </c>
      <c r="G338" s="8">
        <f>IF(A338="","",SUMIF(TOneTime[Due Date],A338,TOneTime[Amount]))</f>
        <v>0</v>
      </c>
      <c r="H338" s="8" cm="1">
        <f t="array" ref="H338">IF(A338="","",IF(COUNTIF(TOther[Frequency],$H$1)=0,0,SUMPRODUCT(--(IFERROR(MOD(A338-TOther[Start Date],7),1)=0),--(TOther[Frequency]=$H$1),--(TOther[Start Date]&lt;=A338),--(TOther[End Date Calc]&gt;=A338),TOther[Amount])))</f>
        <v>0</v>
      </c>
      <c r="I338" s="8" cm="1">
        <f t="array" ref="I338">IF(A338="","",IF(COUNTIF(TOther[Frequency],$I$1)=0,0,SUMPRODUCT(--(IFERROR(MOD(A338-TOther[Start Date],14),1)=0),--(TOther[Frequency]=$I$1),--(TOther[Start Date]&lt;=A338),--(TOther[End Date Calc]&gt;=A338),TOther[Amount])))</f>
        <v>0</v>
      </c>
      <c r="J338" s="8">
        <f>IF(A338="","",IF(COUNTIF(TOther[Frequency],$J$1)=0,0,IF(OR(DAY(A338)=1,DAY(A338)=15),SUMIFS(TOther[Amount],TOther[Frequency],$J$1,TOther[Start Date],"&lt;="&amp;$A338,TOther[End Date Calc],"&gt;="&amp;A338),0)))</f>
        <v>0</v>
      </c>
      <c r="K338" s="8">
        <f>IF(A338="","",IF(COUNTIF(TOther[Frequency],$K$1)=0,0,IF(A338=(A338-DAY(A338)+1+2*7-WEEKDAY(A338-DAY(A338)+8-4,1)),SUMIFS(TOther[Amount],TOther[Frequency],$K$1,TOther[Start Date],"&lt;="&amp;$A338,TOther[End Date Calc],"&gt;="&amp;A338),0)))</f>
        <v>0</v>
      </c>
      <c r="L338" s="8">
        <f>IF(A338="","",IF(COUNTIF(TOther[Frequency],$L$1)=0,0,IF(A338=(A338-DAY(A338)+1+3*7-WEEKDAY(A338-DAY(A338)+8-4,1)),SUMIFS(TOther[Amount],TOther[Frequency],$L$1,TOther[Start Date],"&lt;="&amp;$A338,TOther[End Date Calc],"&gt;="&amp;A338),0)))</f>
        <v>0</v>
      </c>
      <c r="M338" s="8">
        <f>IF(A338="","",IF(COUNTIF(TOther[Frequency],$M$1)=0,0,IF(A338=(A338-DAY(A338)+1+4*7-WEEKDAY(A338-DAY(A338)+8-4,1)),SUMIFS(TOther[Amount],TOther[Frequency],$M$1,TOther[Start Date],"&lt;="&amp;$A338,TOther[End Date Calc],"&gt;="&amp;A338),0)))</f>
        <v>0</v>
      </c>
      <c r="N338" s="8" cm="1">
        <f t="array" ref="N338">IF(A338="","",IF(COUNTIF(TOther[Frequency],$N$1)=0,0,SUMPRODUCT(--(IFERROR(MOD(A338-TOther[Start Date],28),1)=0),--(TOther[Frequency]=$N$1),--(TOther[Start Date]&lt;=A338),--(TOther[End Date Calc]&gt;=A338),TOther[Amount])))</f>
        <v>0</v>
      </c>
      <c r="O338" s="8" cm="1">
        <f t="array" ref="O338">IF(A338="","",IF(COUNTIF(TOther[Frequency],$O$1)=0,0,SUMPRODUCT(--(IFERROR(MOD(A338-TOther[Start Date],42),1)=0),--(TOther[Frequency]=$O$1),--(TOther[Start Date]&lt;=A338),--(TOther[End Date Calc]&gt;=A338),TOther[Amount])))</f>
        <v>0</v>
      </c>
      <c r="P338" s="8" cm="1">
        <f t="array" ref="P338">IF(A338="","",IF(COUNTIF(TOther[Frequency],$P$1)=0,0,SUMPRODUCT(--(IFERROR(MOD(A338-TOther[Start Date],56),1)=0),--(TOther[Frequency]=$P$1),--(TOther[Start Date]&lt;=A338),--(TOther[End Date Calc]&gt;=A338),TOther[Amount])))</f>
        <v>0</v>
      </c>
      <c r="Q338" s="8">
        <f>IF(A338="","",IF(COUNTIF(TOther[Frequency],$Q$1)=0,0,IF(B338="N",SUMIFS(TOther[Amount],TOther[Frequency],$Q$1,TOther[Start Date],"&lt;="&amp;$A338,TOther[End Date Calc],"&gt;="&amp;A338,TOther[Start Day],DAY(A338)),SUMIFS(TOther[Amount],TOther[Frequency],$Q$1,TOther[Start Date],"&lt;="&amp;$A338,TOther[End Date Calc],"&gt;="&amp;A338,TOther[Start Day],"&gt;="&amp;DAY(A338)))))</f>
        <v>0</v>
      </c>
      <c r="R338" s="8" cm="1">
        <f t="array" ref="R338">IF(A338="","",IF(COUNTIF(TOther[Frequency],R$1)=0,0,SUMPRODUCT(--(TOther[Frequency]=R$1),--(TOther[Start Date]&lt;=A338),--(TOther[End Date Calc]&gt;=A338),IF(B338="N",--(TOther[Start Day]=DAY(A338)),--(TOther[Start Day]&gt;=DAY(A338))),--(IFERROR(MOD(TOther[Start Month]-MONTH(A338)+2,2),1)=0),TOther[Amount])))</f>
        <v>0</v>
      </c>
      <c r="S338" s="8" cm="1">
        <f t="array" ref="S338">IF(A338="","",IF(COUNTIF(TOther[Frequency],S$1)=0,0,SUMPRODUCT(--(TOther[Frequency]=S$1),--(TOther[Start Date]&lt;=A338),--(TOther[End Date Calc]&gt;=A338),IF(B338="N",--(TOther[Start Day]=DAY(A338)),--(TOther[Start Day]&gt;=DAY(A338))),--(IFERROR(MOD(TOther[Start Month]-MONTH(A338)+3,3),1)=0),TOther[Amount])))</f>
        <v>0</v>
      </c>
      <c r="T338" s="8" cm="1">
        <f t="array" ref="T338">IF($A338="","",IF(COUNTIF(TOther[Frequency],T$1)=0,0,SUMPRODUCT(--(TOther[Frequency]=T$1),--(TOther[Start Date]&lt;=$A338),--(TOther[End Date Calc]&gt;=$A338),IF($B338="N",--(TOther[Start Day]=DAY($A338)),--(TOther[Start Day]&gt;=DAY($A338))),--(IFERROR(MOD(TOther[Start Month]-MONTH($A338)+4,4),1)=0),TOther[Amount])))</f>
        <v>0</v>
      </c>
      <c r="U338" s="8" cm="1">
        <f t="array" ref="U338">IF(A338="","",IF(COUNTIF(TOther[Frequency],$U$1)=0,0,SUMPRODUCT(--(TOther[Frequency]=$U$1),--(TOther[Start Date]&lt;=A338),--(TOther[End Date Calc]&gt;=A338),IF(B338="N",--(TOther[Start Day]=DAY(A338)),--(TOther[Start Day]&gt;=DAY(A338))),--(IFERROR(MOD(TOther[Start Month]-MONTH(A338)+6,6),1)=0),TOther[Amount])))</f>
        <v>0</v>
      </c>
      <c r="V338" s="8" cm="1">
        <f t="array" ref="V338">IF(A338="","",IF(COUNTIF(TOther[Frequency],$V$1)=0,0,SUMPRODUCT(--(TOther[Frequency]=$V$1),--(TOther[Start Date]&lt;=A338),--(TOther[End Date Calc]&gt;=A338),IF(B338="N",--(TOther[Start Day]=DAY(A338)),--(TOther[Start Day]&gt;=DAY(A338))),--(IFERROR(MOD(TOther[Start Month]-MONTH(A338)+12,12),1)=0),TOther[Amount])))</f>
        <v>0</v>
      </c>
      <c r="W338" s="8">
        <f>IF(A338="","",SUMIFS(TOther[Amount],TOther[Start Date],A338,TOther[Frequency],$W$1))</f>
        <v>0</v>
      </c>
      <c r="X338" s="9">
        <f t="shared" si="25"/>
        <v>35</v>
      </c>
      <c r="Y338" s="9">
        <f t="shared" si="29"/>
        <v>0</v>
      </c>
      <c r="Z338" s="8" cm="1">
        <f t="array" ref="Z338">IF(A338="","",IF(COUNTIF('2) Income'!$D$13:$D$32,"Weekly")=0,0,SUMPRODUCT(--(IFERROR(MOD(A338-'2) Income'!$F$13:$F$32,7),1)=0),--('2) Income'!$D$13:$D$32="Weekly"),--('2) Income'!$F$13:$F$32&lt;=A338),'2) Income'!$E$13:$E$32)))</f>
        <v>0</v>
      </c>
      <c r="AA338" s="8" cm="1">
        <f t="array" ref="AA338">IF(A338="","",IF(COUNTIF('2) Income'!$D$13:$D$32,"Every Other Week")=0,0,SUMPRODUCT(--(IFERROR(MOD(A338-'2) Income'!$F$13:$F$32,14),1)=0),--('2) Income'!$D$13:$D$32="Every Other Week"),--('2) Income'!$F$13:$F$32&lt;=A338),'2) Income'!$E$13:$E$32)))</f>
        <v>0</v>
      </c>
      <c r="AB338" s="8">
        <f>IF(A338="","",IF(COUNTIF('2) Income'!$D$13:$D$32,"1st and 15th")=0,0,IF(OR(DAY(A338)=1,DAY(A338)=15),SUMIFS('2) Income'!$E$13:$E$32,'2) Income'!$D$13:$D$32,"1st and 15th",'2) Income'!$F$13:$F$32,"&lt;="&amp;$A338),0)))</f>
        <v>0</v>
      </c>
      <c r="AC338" s="8">
        <f>IF(A338="","",IF(COUNTIF('2) Income'!$D$13:$D$32,"2nd Wednesday")=0,0,IF(A338=(A338-DAY(A338)+1+2*7-WEEKDAY(A338-DAY(A338)+8-4,1)),SUMIFS('2) Income'!$E$13:$E$32,'2) Income'!$D$13:$D$32,"2nd Wednesday",'2) Income'!$F$13:$F$32,"&lt;="&amp;$A338),0)))</f>
        <v>0</v>
      </c>
      <c r="AD338" s="8">
        <f>IF(A338="","",IF(COUNTIF('2) Income'!$D$13:$D$32,"3rd Wednesday")=0,0,IF(A338=(A338-DAY(A338)+1+3*7-WEEKDAY(A338-DAY(A338)+8-4,1)),SUMIFS('2) Income'!$E$13:$E$32,'2) Income'!$D$13:$D$32,"3rd Wednesday",'2) Income'!$F$13:$F$32,"&lt;="&amp;$A338),0)))</f>
        <v>0</v>
      </c>
      <c r="AE338" s="8">
        <f>IF(A338="","",IF(COUNTIF('2) Income'!$D$13:$D$32,"4th Wednesday")=0,0,IF(A338=(A338-DAY(A338)+1+4*7-WEEKDAY(A338-DAY(A338)+8-4,1)),SUMIFS('2) Income'!$E$13:$E$32,'2) Income'!$D$13:$D$32,"4th Wednesday",'2) Income'!$F$13:$F$32,"&lt;="&amp;$A338),0)))</f>
        <v>0</v>
      </c>
      <c r="AF338" s="8" cm="1">
        <f t="array" ref="AF338">IF(A338="","",IF(COUNTIF('2) Income'!$D$13:$D$32,"Every 4 Weeks")=0,0,SUMPRODUCT(--(IFERROR(MOD(A338-'2) Income'!$F$13:$F$32,28),1)=0),--('2) Income'!$D$13:$D$32="Every 4 Weeks"),--('2) Income'!$F$13:$F$32&lt;=A338),'2) Income'!$E$13:$E$32)))</f>
        <v>0</v>
      </c>
      <c r="AG338" s="8">
        <f>IF(A338="","",IF(COUNTIF('2) Income'!$D$13:$D$32,"Monthly")=0,0,IF(B338="N",SUMIFS('2) Income'!$E$13:$E$32,'2) Income'!$D$13:$D$32,"monthly",'2) Income'!$F$13:$F$32,"&lt;="&amp;$A338,'2) Income'!$I$13:$I$32,DAY(A338)),SUMIFS('2) Income'!$E$13:$E$32,'2) Income'!$D$13:$D$32,"monthly",'2) Income'!$F$13:$F$32,"&lt;="&amp;$A338,'2) Income'!$I$13:$I$32,"&gt;="&amp;DAY(A338)))))</f>
        <v>0</v>
      </c>
      <c r="AH338" s="8" cm="1">
        <f t="array" ref="AH338">IF(A338="","",IF(COUNTIF('2) Income'!$D$13:$D$32,"Yearly")=0,0,SUMPRODUCT(--('2) Income'!$D$13:$D$32="Yearly"),--('2) Income'!$F$13:$F$32&lt;=A338),IF(B338="N",--('2) Income'!$I$13:$I$32=DAY(A338)),--('2) Income'!$I$13:$I$32&gt;=DAY(A338))),--(IFERROR(MOD('2) Income'!$H$13:$H$32-MONTH(A338)+12,12),1)=0),'2) Income'!$E$13:$E$32)))</f>
        <v>0</v>
      </c>
      <c r="AI338" s="8">
        <f>IF(A338="","",IF(COUNTIF('2) Income'!$D$13:$D$32,"one-time")=0,0,SUMIFS('2) Income'!$E$13:$E$32,'2) Income'!$D$13:$D$32,"one-time",'2) Income'!$F$13:$F$32,"="&amp;$A338)))</f>
        <v>0</v>
      </c>
      <c r="AJ338" s="9">
        <f t="shared" si="26"/>
        <v>0</v>
      </c>
    </row>
    <row r="339" spans="1:36">
      <c r="A339" s="7">
        <f>IF(A338="","",IF(A338+1&lt;='1) Period'!$E$21,A338+1,""))</f>
        <v>45811</v>
      </c>
      <c r="B339" s="7" t="str">
        <f t="shared" si="27"/>
        <v>N</v>
      </c>
      <c r="C339" t="str">
        <f t="shared" si="28"/>
        <v>F</v>
      </c>
      <c r="D339" s="8">
        <f>IF(A339="","",IF(TEXT(A339,"dddd")='4) Happy Money'!$E$23,WAllowance,0))</f>
        <v>0</v>
      </c>
      <c r="E339" s="8">
        <f>IF(A339="","",IF(B339="N",SUMIF(TMonthly[Day of the Month],DAY(A339),TMonthly[Amount]),SUMIF(TMonthly[Day of the Month],"&gt;="&amp;DAY(A339),TMonthly[Amount])))</f>
        <v>35</v>
      </c>
      <c r="F339" s="8" cm="1">
        <f t="array" ref="F339">IF(A339="","",SUMPRODUCT(--(TYearly[Due Date]&lt;=A339),IF(B339="N",--(TYearly[Day]=DAY(A339)),--(TYearly[Day]&gt;=DAY(A339))),--(IFERROR(MOD(TYearly[Month]-MONTH(A339)+12,12),1)=0),TYearly[Amount]))</f>
        <v>0</v>
      </c>
      <c r="G339" s="8">
        <f>IF(A339="","",SUMIF(TOneTime[Due Date],A339,TOneTime[Amount]))</f>
        <v>0</v>
      </c>
      <c r="H339" s="8" cm="1">
        <f t="array" ref="H339">IF(A339="","",IF(COUNTIF(TOther[Frequency],$H$1)=0,0,SUMPRODUCT(--(IFERROR(MOD(A339-TOther[Start Date],7),1)=0),--(TOther[Frequency]=$H$1),--(TOther[Start Date]&lt;=A339),--(TOther[End Date Calc]&gt;=A339),TOther[Amount])))</f>
        <v>0</v>
      </c>
      <c r="I339" s="8" cm="1">
        <f t="array" ref="I339">IF(A339="","",IF(COUNTIF(TOther[Frequency],$I$1)=0,0,SUMPRODUCT(--(IFERROR(MOD(A339-TOther[Start Date],14),1)=0),--(TOther[Frequency]=$I$1),--(TOther[Start Date]&lt;=A339),--(TOther[End Date Calc]&gt;=A339),TOther[Amount])))</f>
        <v>0</v>
      </c>
      <c r="J339" s="8">
        <f>IF(A339="","",IF(COUNTIF(TOther[Frequency],$J$1)=0,0,IF(OR(DAY(A339)=1,DAY(A339)=15),SUMIFS(TOther[Amount],TOther[Frequency],$J$1,TOther[Start Date],"&lt;="&amp;$A339,TOther[End Date Calc],"&gt;="&amp;A339),0)))</f>
        <v>0</v>
      </c>
      <c r="K339" s="8">
        <f>IF(A339="","",IF(COUNTIF(TOther[Frequency],$K$1)=0,0,IF(A339=(A339-DAY(A339)+1+2*7-WEEKDAY(A339-DAY(A339)+8-4,1)),SUMIFS(TOther[Amount],TOther[Frequency],$K$1,TOther[Start Date],"&lt;="&amp;$A339,TOther[End Date Calc],"&gt;="&amp;A339),0)))</f>
        <v>0</v>
      </c>
      <c r="L339" s="8">
        <f>IF(A339="","",IF(COUNTIF(TOther[Frequency],$L$1)=0,0,IF(A339=(A339-DAY(A339)+1+3*7-WEEKDAY(A339-DAY(A339)+8-4,1)),SUMIFS(TOther[Amount],TOther[Frequency],$L$1,TOther[Start Date],"&lt;="&amp;$A339,TOther[End Date Calc],"&gt;="&amp;A339),0)))</f>
        <v>0</v>
      </c>
      <c r="M339" s="8">
        <f>IF(A339="","",IF(COUNTIF(TOther[Frequency],$M$1)=0,0,IF(A339=(A339-DAY(A339)+1+4*7-WEEKDAY(A339-DAY(A339)+8-4,1)),SUMIFS(TOther[Amount],TOther[Frequency],$M$1,TOther[Start Date],"&lt;="&amp;$A339,TOther[End Date Calc],"&gt;="&amp;A339),0)))</f>
        <v>0</v>
      </c>
      <c r="N339" s="8" cm="1">
        <f t="array" ref="N339">IF(A339="","",IF(COUNTIF(TOther[Frequency],$N$1)=0,0,SUMPRODUCT(--(IFERROR(MOD(A339-TOther[Start Date],28),1)=0),--(TOther[Frequency]=$N$1),--(TOther[Start Date]&lt;=A339),--(TOther[End Date Calc]&gt;=A339),TOther[Amount])))</f>
        <v>0</v>
      </c>
      <c r="O339" s="8" cm="1">
        <f t="array" ref="O339">IF(A339="","",IF(COUNTIF(TOther[Frequency],$O$1)=0,0,SUMPRODUCT(--(IFERROR(MOD(A339-TOther[Start Date],42),1)=0),--(TOther[Frequency]=$O$1),--(TOther[Start Date]&lt;=A339),--(TOther[End Date Calc]&gt;=A339),TOther[Amount])))</f>
        <v>0</v>
      </c>
      <c r="P339" s="8" cm="1">
        <f t="array" ref="P339">IF(A339="","",IF(COUNTIF(TOther[Frequency],$P$1)=0,0,SUMPRODUCT(--(IFERROR(MOD(A339-TOther[Start Date],56),1)=0),--(TOther[Frequency]=$P$1),--(TOther[Start Date]&lt;=A339),--(TOther[End Date Calc]&gt;=A339),TOther[Amount])))</f>
        <v>0</v>
      </c>
      <c r="Q339" s="8">
        <f>IF(A339="","",IF(COUNTIF(TOther[Frequency],$Q$1)=0,0,IF(B339="N",SUMIFS(TOther[Amount],TOther[Frequency],$Q$1,TOther[Start Date],"&lt;="&amp;$A339,TOther[End Date Calc],"&gt;="&amp;A339,TOther[Start Day],DAY(A339)),SUMIFS(TOther[Amount],TOther[Frequency],$Q$1,TOther[Start Date],"&lt;="&amp;$A339,TOther[End Date Calc],"&gt;="&amp;A339,TOther[Start Day],"&gt;="&amp;DAY(A339)))))</f>
        <v>0</v>
      </c>
      <c r="R339" s="8" cm="1">
        <f t="array" ref="R339">IF(A339="","",IF(COUNTIF(TOther[Frequency],R$1)=0,0,SUMPRODUCT(--(TOther[Frequency]=R$1),--(TOther[Start Date]&lt;=A339),--(TOther[End Date Calc]&gt;=A339),IF(B339="N",--(TOther[Start Day]=DAY(A339)),--(TOther[Start Day]&gt;=DAY(A339))),--(IFERROR(MOD(TOther[Start Month]-MONTH(A339)+2,2),1)=0),TOther[Amount])))</f>
        <v>0</v>
      </c>
      <c r="S339" s="8" cm="1">
        <f t="array" ref="S339">IF(A339="","",IF(COUNTIF(TOther[Frequency],S$1)=0,0,SUMPRODUCT(--(TOther[Frequency]=S$1),--(TOther[Start Date]&lt;=A339),--(TOther[End Date Calc]&gt;=A339),IF(B339="N",--(TOther[Start Day]=DAY(A339)),--(TOther[Start Day]&gt;=DAY(A339))),--(IFERROR(MOD(TOther[Start Month]-MONTH(A339)+3,3),1)=0),TOther[Amount])))</f>
        <v>0</v>
      </c>
      <c r="T339" s="8" cm="1">
        <f t="array" ref="T339">IF($A339="","",IF(COUNTIF(TOther[Frequency],T$1)=0,0,SUMPRODUCT(--(TOther[Frequency]=T$1),--(TOther[Start Date]&lt;=$A339),--(TOther[End Date Calc]&gt;=$A339),IF($B339="N",--(TOther[Start Day]=DAY($A339)),--(TOther[Start Day]&gt;=DAY($A339))),--(IFERROR(MOD(TOther[Start Month]-MONTH($A339)+4,4),1)=0),TOther[Amount])))</f>
        <v>0</v>
      </c>
      <c r="U339" s="8" cm="1">
        <f t="array" ref="U339">IF(A339="","",IF(COUNTIF(TOther[Frequency],$U$1)=0,0,SUMPRODUCT(--(TOther[Frequency]=$U$1),--(TOther[Start Date]&lt;=A339),--(TOther[End Date Calc]&gt;=A339),IF(B339="N",--(TOther[Start Day]=DAY(A339)),--(TOther[Start Day]&gt;=DAY(A339))),--(IFERROR(MOD(TOther[Start Month]-MONTH(A339)+6,6),1)=0),TOther[Amount])))</f>
        <v>0</v>
      </c>
      <c r="V339" s="8" cm="1">
        <f t="array" ref="V339">IF(A339="","",IF(COUNTIF(TOther[Frequency],$V$1)=0,0,SUMPRODUCT(--(TOther[Frequency]=$V$1),--(TOther[Start Date]&lt;=A339),--(TOther[End Date Calc]&gt;=A339),IF(B339="N",--(TOther[Start Day]=DAY(A339)),--(TOther[Start Day]&gt;=DAY(A339))),--(IFERROR(MOD(TOther[Start Month]-MONTH(A339)+12,12),1)=0),TOther[Amount])))</f>
        <v>0</v>
      </c>
      <c r="W339" s="8">
        <f>IF(A339="","",SUMIFS(TOther[Amount],TOther[Start Date],A339,TOther[Frequency],$W$1))</f>
        <v>0</v>
      </c>
      <c r="X339" s="9">
        <f t="shared" si="25"/>
        <v>35</v>
      </c>
      <c r="Y339" s="9">
        <f t="shared" si="29"/>
        <v>0</v>
      </c>
      <c r="Z339" s="8" cm="1">
        <f t="array" ref="Z339">IF(A339="","",IF(COUNTIF('2) Income'!$D$13:$D$32,"Weekly")=0,0,SUMPRODUCT(--(IFERROR(MOD(A339-'2) Income'!$F$13:$F$32,7),1)=0),--('2) Income'!$D$13:$D$32="Weekly"),--('2) Income'!$F$13:$F$32&lt;=A339),'2) Income'!$E$13:$E$32)))</f>
        <v>0</v>
      </c>
      <c r="AA339" s="8" cm="1">
        <f t="array" ref="AA339">IF(A339="","",IF(COUNTIF('2) Income'!$D$13:$D$32,"Every Other Week")=0,0,SUMPRODUCT(--(IFERROR(MOD(A339-'2) Income'!$F$13:$F$32,14),1)=0),--('2) Income'!$D$13:$D$32="Every Other Week"),--('2) Income'!$F$13:$F$32&lt;=A339),'2) Income'!$E$13:$E$32)))</f>
        <v>0</v>
      </c>
      <c r="AB339" s="8">
        <f>IF(A339="","",IF(COUNTIF('2) Income'!$D$13:$D$32,"1st and 15th")=0,0,IF(OR(DAY(A339)=1,DAY(A339)=15),SUMIFS('2) Income'!$E$13:$E$32,'2) Income'!$D$13:$D$32,"1st and 15th",'2) Income'!$F$13:$F$32,"&lt;="&amp;$A339),0)))</f>
        <v>0</v>
      </c>
      <c r="AC339" s="8">
        <f>IF(A339="","",IF(COUNTIF('2) Income'!$D$13:$D$32,"2nd Wednesday")=0,0,IF(A339=(A339-DAY(A339)+1+2*7-WEEKDAY(A339-DAY(A339)+8-4,1)),SUMIFS('2) Income'!$E$13:$E$32,'2) Income'!$D$13:$D$32,"2nd Wednesday",'2) Income'!$F$13:$F$32,"&lt;="&amp;$A339),0)))</f>
        <v>0</v>
      </c>
      <c r="AD339" s="8">
        <f>IF(A339="","",IF(COUNTIF('2) Income'!$D$13:$D$32,"3rd Wednesday")=0,0,IF(A339=(A339-DAY(A339)+1+3*7-WEEKDAY(A339-DAY(A339)+8-4,1)),SUMIFS('2) Income'!$E$13:$E$32,'2) Income'!$D$13:$D$32,"3rd Wednesday",'2) Income'!$F$13:$F$32,"&lt;="&amp;$A339),0)))</f>
        <v>0</v>
      </c>
      <c r="AE339" s="8">
        <f>IF(A339="","",IF(COUNTIF('2) Income'!$D$13:$D$32,"4th Wednesday")=0,0,IF(A339=(A339-DAY(A339)+1+4*7-WEEKDAY(A339-DAY(A339)+8-4,1)),SUMIFS('2) Income'!$E$13:$E$32,'2) Income'!$D$13:$D$32,"4th Wednesday",'2) Income'!$F$13:$F$32,"&lt;="&amp;$A339),0)))</f>
        <v>0</v>
      </c>
      <c r="AF339" s="8" cm="1">
        <f t="array" ref="AF339">IF(A339="","",IF(COUNTIF('2) Income'!$D$13:$D$32,"Every 4 Weeks")=0,0,SUMPRODUCT(--(IFERROR(MOD(A339-'2) Income'!$F$13:$F$32,28),1)=0),--('2) Income'!$D$13:$D$32="Every 4 Weeks"),--('2) Income'!$F$13:$F$32&lt;=A339),'2) Income'!$E$13:$E$32)))</f>
        <v>0</v>
      </c>
      <c r="AG339" s="8">
        <f>IF(A339="","",IF(COUNTIF('2) Income'!$D$13:$D$32,"Monthly")=0,0,IF(B339="N",SUMIFS('2) Income'!$E$13:$E$32,'2) Income'!$D$13:$D$32,"monthly",'2) Income'!$F$13:$F$32,"&lt;="&amp;$A339,'2) Income'!$I$13:$I$32,DAY(A339)),SUMIFS('2) Income'!$E$13:$E$32,'2) Income'!$D$13:$D$32,"monthly",'2) Income'!$F$13:$F$32,"&lt;="&amp;$A339,'2) Income'!$I$13:$I$32,"&gt;="&amp;DAY(A339)))))</f>
        <v>0</v>
      </c>
      <c r="AH339" s="8" cm="1">
        <f t="array" ref="AH339">IF(A339="","",IF(COUNTIF('2) Income'!$D$13:$D$32,"Yearly")=0,0,SUMPRODUCT(--('2) Income'!$D$13:$D$32="Yearly"),--('2) Income'!$F$13:$F$32&lt;=A339),IF(B339="N",--('2) Income'!$I$13:$I$32=DAY(A339)),--('2) Income'!$I$13:$I$32&gt;=DAY(A339))),--(IFERROR(MOD('2) Income'!$H$13:$H$32-MONTH(A339)+12,12),1)=0),'2) Income'!$E$13:$E$32)))</f>
        <v>0</v>
      </c>
      <c r="AI339" s="8">
        <f>IF(A339="","",IF(COUNTIF('2) Income'!$D$13:$D$32,"one-time")=0,0,SUMIFS('2) Income'!$E$13:$E$32,'2) Income'!$D$13:$D$32,"one-time",'2) Income'!$F$13:$F$32,"="&amp;$A339)))</f>
        <v>0</v>
      </c>
      <c r="AJ339" s="9">
        <f t="shared" si="26"/>
        <v>0</v>
      </c>
    </row>
    <row r="340" spans="1:36">
      <c r="A340" s="7">
        <f>IF(A339="","",IF(A339+1&lt;='1) Period'!$E$21,A339+1,""))</f>
        <v>45812</v>
      </c>
      <c r="B340" s="7" t="str">
        <f t="shared" si="27"/>
        <v>N</v>
      </c>
      <c r="C340" t="str">
        <f t="shared" si="28"/>
        <v>F</v>
      </c>
      <c r="D340" s="8">
        <f>IF(A340="","",IF(TEXT(A340,"dddd")='4) Happy Money'!$E$23,WAllowance,0))</f>
        <v>0</v>
      </c>
      <c r="E340" s="8">
        <f>IF(A340="","",IF(B340="N",SUMIF(TMonthly[Day of the Month],DAY(A340),TMonthly[Amount]),SUMIF(TMonthly[Day of the Month],"&gt;="&amp;DAY(A340),TMonthly[Amount])))</f>
        <v>35</v>
      </c>
      <c r="F340" s="8" cm="1">
        <f t="array" ref="F340">IF(A340="","",SUMPRODUCT(--(TYearly[Due Date]&lt;=A340),IF(B340="N",--(TYearly[Day]=DAY(A340)),--(TYearly[Day]&gt;=DAY(A340))),--(IFERROR(MOD(TYearly[Month]-MONTH(A340)+12,12),1)=0),TYearly[Amount]))</f>
        <v>0</v>
      </c>
      <c r="G340" s="8">
        <f>IF(A340="","",SUMIF(TOneTime[Due Date],A340,TOneTime[Amount]))</f>
        <v>0</v>
      </c>
      <c r="H340" s="8" cm="1">
        <f t="array" ref="H340">IF(A340="","",IF(COUNTIF(TOther[Frequency],$H$1)=0,0,SUMPRODUCT(--(IFERROR(MOD(A340-TOther[Start Date],7),1)=0),--(TOther[Frequency]=$H$1),--(TOther[Start Date]&lt;=A340),--(TOther[End Date Calc]&gt;=A340),TOther[Amount])))</f>
        <v>0</v>
      </c>
      <c r="I340" s="8" cm="1">
        <f t="array" ref="I340">IF(A340="","",IF(COUNTIF(TOther[Frequency],$I$1)=0,0,SUMPRODUCT(--(IFERROR(MOD(A340-TOther[Start Date],14),1)=0),--(TOther[Frequency]=$I$1),--(TOther[Start Date]&lt;=A340),--(TOther[End Date Calc]&gt;=A340),TOther[Amount])))</f>
        <v>0</v>
      </c>
      <c r="J340" s="8">
        <f>IF(A340="","",IF(COUNTIF(TOther[Frequency],$J$1)=0,0,IF(OR(DAY(A340)=1,DAY(A340)=15),SUMIFS(TOther[Amount],TOther[Frequency],$J$1,TOther[Start Date],"&lt;="&amp;$A340,TOther[End Date Calc],"&gt;="&amp;A340),0)))</f>
        <v>0</v>
      </c>
      <c r="K340" s="8">
        <f>IF(A340="","",IF(COUNTIF(TOther[Frequency],$K$1)=0,0,IF(A340=(A340-DAY(A340)+1+2*7-WEEKDAY(A340-DAY(A340)+8-4,1)),SUMIFS(TOther[Amount],TOther[Frequency],$K$1,TOther[Start Date],"&lt;="&amp;$A340,TOther[End Date Calc],"&gt;="&amp;A340),0)))</f>
        <v>0</v>
      </c>
      <c r="L340" s="8">
        <f>IF(A340="","",IF(COUNTIF(TOther[Frequency],$L$1)=0,0,IF(A340=(A340-DAY(A340)+1+3*7-WEEKDAY(A340-DAY(A340)+8-4,1)),SUMIFS(TOther[Amount],TOther[Frequency],$L$1,TOther[Start Date],"&lt;="&amp;$A340,TOther[End Date Calc],"&gt;="&amp;A340),0)))</f>
        <v>0</v>
      </c>
      <c r="M340" s="8">
        <f>IF(A340="","",IF(COUNTIF(TOther[Frequency],$M$1)=0,0,IF(A340=(A340-DAY(A340)+1+4*7-WEEKDAY(A340-DAY(A340)+8-4,1)),SUMIFS(TOther[Amount],TOther[Frequency],$M$1,TOther[Start Date],"&lt;="&amp;$A340,TOther[End Date Calc],"&gt;="&amp;A340),0)))</f>
        <v>0</v>
      </c>
      <c r="N340" s="8" cm="1">
        <f t="array" ref="N340">IF(A340="","",IF(COUNTIF(TOther[Frequency],$N$1)=0,0,SUMPRODUCT(--(IFERROR(MOD(A340-TOther[Start Date],28),1)=0),--(TOther[Frequency]=$N$1),--(TOther[Start Date]&lt;=A340),--(TOther[End Date Calc]&gt;=A340),TOther[Amount])))</f>
        <v>0</v>
      </c>
      <c r="O340" s="8" cm="1">
        <f t="array" ref="O340">IF(A340="","",IF(COUNTIF(TOther[Frequency],$O$1)=0,0,SUMPRODUCT(--(IFERROR(MOD(A340-TOther[Start Date],42),1)=0),--(TOther[Frequency]=$O$1),--(TOther[Start Date]&lt;=A340),--(TOther[End Date Calc]&gt;=A340),TOther[Amount])))</f>
        <v>0</v>
      </c>
      <c r="P340" s="8" cm="1">
        <f t="array" ref="P340">IF(A340="","",IF(COUNTIF(TOther[Frequency],$P$1)=0,0,SUMPRODUCT(--(IFERROR(MOD(A340-TOther[Start Date],56),1)=0),--(TOther[Frequency]=$P$1),--(TOther[Start Date]&lt;=A340),--(TOther[End Date Calc]&gt;=A340),TOther[Amount])))</f>
        <v>0</v>
      </c>
      <c r="Q340" s="8">
        <f>IF(A340="","",IF(COUNTIF(TOther[Frequency],$Q$1)=0,0,IF(B340="N",SUMIFS(TOther[Amount],TOther[Frequency],$Q$1,TOther[Start Date],"&lt;="&amp;$A340,TOther[End Date Calc],"&gt;="&amp;A340,TOther[Start Day],DAY(A340)),SUMIFS(TOther[Amount],TOther[Frequency],$Q$1,TOther[Start Date],"&lt;="&amp;$A340,TOther[End Date Calc],"&gt;="&amp;A340,TOther[Start Day],"&gt;="&amp;DAY(A340)))))</f>
        <v>0</v>
      </c>
      <c r="R340" s="8" cm="1">
        <f t="array" ref="R340">IF(A340="","",IF(COUNTIF(TOther[Frequency],R$1)=0,0,SUMPRODUCT(--(TOther[Frequency]=R$1),--(TOther[Start Date]&lt;=A340),--(TOther[End Date Calc]&gt;=A340),IF(B340="N",--(TOther[Start Day]=DAY(A340)),--(TOther[Start Day]&gt;=DAY(A340))),--(IFERROR(MOD(TOther[Start Month]-MONTH(A340)+2,2),1)=0),TOther[Amount])))</f>
        <v>0</v>
      </c>
      <c r="S340" s="8" cm="1">
        <f t="array" ref="S340">IF(A340="","",IF(COUNTIF(TOther[Frequency],S$1)=0,0,SUMPRODUCT(--(TOther[Frequency]=S$1),--(TOther[Start Date]&lt;=A340),--(TOther[End Date Calc]&gt;=A340),IF(B340="N",--(TOther[Start Day]=DAY(A340)),--(TOther[Start Day]&gt;=DAY(A340))),--(IFERROR(MOD(TOther[Start Month]-MONTH(A340)+3,3),1)=0),TOther[Amount])))</f>
        <v>0</v>
      </c>
      <c r="T340" s="8" cm="1">
        <f t="array" ref="T340">IF($A340="","",IF(COUNTIF(TOther[Frequency],T$1)=0,0,SUMPRODUCT(--(TOther[Frequency]=T$1),--(TOther[Start Date]&lt;=$A340),--(TOther[End Date Calc]&gt;=$A340),IF($B340="N",--(TOther[Start Day]=DAY($A340)),--(TOther[Start Day]&gt;=DAY($A340))),--(IFERROR(MOD(TOther[Start Month]-MONTH($A340)+4,4),1)=0),TOther[Amount])))</f>
        <v>0</v>
      </c>
      <c r="U340" s="8" cm="1">
        <f t="array" ref="U340">IF(A340="","",IF(COUNTIF(TOther[Frequency],$U$1)=0,0,SUMPRODUCT(--(TOther[Frequency]=$U$1),--(TOther[Start Date]&lt;=A340),--(TOther[End Date Calc]&gt;=A340),IF(B340="N",--(TOther[Start Day]=DAY(A340)),--(TOther[Start Day]&gt;=DAY(A340))),--(IFERROR(MOD(TOther[Start Month]-MONTH(A340)+6,6),1)=0),TOther[Amount])))</f>
        <v>0</v>
      </c>
      <c r="V340" s="8" cm="1">
        <f t="array" ref="V340">IF(A340="","",IF(COUNTIF(TOther[Frequency],$V$1)=0,0,SUMPRODUCT(--(TOther[Frequency]=$V$1),--(TOther[Start Date]&lt;=A340),--(TOther[End Date Calc]&gt;=A340),IF(B340="N",--(TOther[Start Day]=DAY(A340)),--(TOther[Start Day]&gt;=DAY(A340))),--(IFERROR(MOD(TOther[Start Month]-MONTH(A340)+12,12),1)=0),TOther[Amount])))</f>
        <v>0</v>
      </c>
      <c r="W340" s="8">
        <f>IF(A340="","",SUMIFS(TOther[Amount],TOther[Start Date],A340,TOther[Frequency],$W$1))</f>
        <v>0</v>
      </c>
      <c r="X340" s="9">
        <f t="shared" si="25"/>
        <v>35</v>
      </c>
      <c r="Y340" s="9">
        <f t="shared" si="29"/>
        <v>0</v>
      </c>
      <c r="Z340" s="8" cm="1">
        <f t="array" ref="Z340">IF(A340="","",IF(COUNTIF('2) Income'!$D$13:$D$32,"Weekly")=0,0,SUMPRODUCT(--(IFERROR(MOD(A340-'2) Income'!$F$13:$F$32,7),1)=0),--('2) Income'!$D$13:$D$32="Weekly"),--('2) Income'!$F$13:$F$32&lt;=A340),'2) Income'!$E$13:$E$32)))</f>
        <v>0</v>
      </c>
      <c r="AA340" s="8" cm="1">
        <f t="array" ref="AA340">IF(A340="","",IF(COUNTIF('2) Income'!$D$13:$D$32,"Every Other Week")=0,0,SUMPRODUCT(--(IFERROR(MOD(A340-'2) Income'!$F$13:$F$32,14),1)=0),--('2) Income'!$D$13:$D$32="Every Other Week"),--('2) Income'!$F$13:$F$32&lt;=A340),'2) Income'!$E$13:$E$32)))</f>
        <v>0</v>
      </c>
      <c r="AB340" s="8">
        <f>IF(A340="","",IF(COUNTIF('2) Income'!$D$13:$D$32,"1st and 15th")=0,0,IF(OR(DAY(A340)=1,DAY(A340)=15),SUMIFS('2) Income'!$E$13:$E$32,'2) Income'!$D$13:$D$32,"1st and 15th",'2) Income'!$F$13:$F$32,"&lt;="&amp;$A340),0)))</f>
        <v>0</v>
      </c>
      <c r="AC340" s="8">
        <f>IF(A340="","",IF(COUNTIF('2) Income'!$D$13:$D$32,"2nd Wednesday")=0,0,IF(A340=(A340-DAY(A340)+1+2*7-WEEKDAY(A340-DAY(A340)+8-4,1)),SUMIFS('2) Income'!$E$13:$E$32,'2) Income'!$D$13:$D$32,"2nd Wednesday",'2) Income'!$F$13:$F$32,"&lt;="&amp;$A340),0)))</f>
        <v>0</v>
      </c>
      <c r="AD340" s="8">
        <f>IF(A340="","",IF(COUNTIF('2) Income'!$D$13:$D$32,"3rd Wednesday")=0,0,IF(A340=(A340-DAY(A340)+1+3*7-WEEKDAY(A340-DAY(A340)+8-4,1)),SUMIFS('2) Income'!$E$13:$E$32,'2) Income'!$D$13:$D$32,"3rd Wednesday",'2) Income'!$F$13:$F$32,"&lt;="&amp;$A340),0)))</f>
        <v>0</v>
      </c>
      <c r="AE340" s="8">
        <f>IF(A340="","",IF(COUNTIF('2) Income'!$D$13:$D$32,"4th Wednesday")=0,0,IF(A340=(A340-DAY(A340)+1+4*7-WEEKDAY(A340-DAY(A340)+8-4,1)),SUMIFS('2) Income'!$E$13:$E$32,'2) Income'!$D$13:$D$32,"4th Wednesday",'2) Income'!$F$13:$F$32,"&lt;="&amp;$A340),0)))</f>
        <v>0</v>
      </c>
      <c r="AF340" s="8" cm="1">
        <f t="array" ref="AF340">IF(A340="","",IF(COUNTIF('2) Income'!$D$13:$D$32,"Every 4 Weeks")=0,0,SUMPRODUCT(--(IFERROR(MOD(A340-'2) Income'!$F$13:$F$32,28),1)=0),--('2) Income'!$D$13:$D$32="Every 4 Weeks"),--('2) Income'!$F$13:$F$32&lt;=A340),'2) Income'!$E$13:$E$32)))</f>
        <v>0</v>
      </c>
      <c r="AG340" s="8">
        <f>IF(A340="","",IF(COUNTIF('2) Income'!$D$13:$D$32,"Monthly")=0,0,IF(B340="N",SUMIFS('2) Income'!$E$13:$E$32,'2) Income'!$D$13:$D$32,"monthly",'2) Income'!$F$13:$F$32,"&lt;="&amp;$A340,'2) Income'!$I$13:$I$32,DAY(A340)),SUMIFS('2) Income'!$E$13:$E$32,'2) Income'!$D$13:$D$32,"monthly",'2) Income'!$F$13:$F$32,"&lt;="&amp;$A340,'2) Income'!$I$13:$I$32,"&gt;="&amp;DAY(A340)))))</f>
        <v>0</v>
      </c>
      <c r="AH340" s="8" cm="1">
        <f t="array" ref="AH340">IF(A340="","",IF(COUNTIF('2) Income'!$D$13:$D$32,"Yearly")=0,0,SUMPRODUCT(--('2) Income'!$D$13:$D$32="Yearly"),--('2) Income'!$F$13:$F$32&lt;=A340),IF(B340="N",--('2) Income'!$I$13:$I$32=DAY(A340)),--('2) Income'!$I$13:$I$32&gt;=DAY(A340))),--(IFERROR(MOD('2) Income'!$H$13:$H$32-MONTH(A340)+12,12),1)=0),'2) Income'!$E$13:$E$32)))</f>
        <v>0</v>
      </c>
      <c r="AI340" s="8">
        <f>IF(A340="","",IF(COUNTIF('2) Income'!$D$13:$D$32,"one-time")=0,0,SUMIFS('2) Income'!$E$13:$E$32,'2) Income'!$D$13:$D$32,"one-time",'2) Income'!$F$13:$F$32,"="&amp;$A340)))</f>
        <v>0</v>
      </c>
      <c r="AJ340" s="9">
        <f t="shared" si="26"/>
        <v>0</v>
      </c>
    </row>
    <row r="341" spans="1:36">
      <c r="A341" s="7">
        <f>IF(A340="","",IF(A340+1&lt;='1) Period'!$E$21,A340+1,""))</f>
        <v>45813</v>
      </c>
      <c r="B341" s="7" t="str">
        <f t="shared" si="27"/>
        <v>N</v>
      </c>
      <c r="C341" t="str">
        <f t="shared" si="28"/>
        <v>F</v>
      </c>
      <c r="D341" s="8">
        <f>IF(A341="","",IF(TEXT(A341,"dddd")='4) Happy Money'!$E$23,WAllowance,0))</f>
        <v>0</v>
      </c>
      <c r="E341" s="8">
        <f>IF(A341="","",IF(B341="N",SUMIF(TMonthly[Day of the Month],DAY(A341),TMonthly[Amount]),SUMIF(TMonthly[Day of the Month],"&gt;="&amp;DAY(A341),TMonthly[Amount])))</f>
        <v>0</v>
      </c>
      <c r="F341" s="8" cm="1">
        <f t="array" ref="F341">IF(A341="","",SUMPRODUCT(--(TYearly[Due Date]&lt;=A341),IF(B341="N",--(TYearly[Day]=DAY(A341)),--(TYearly[Day]&gt;=DAY(A341))),--(IFERROR(MOD(TYearly[Month]-MONTH(A341)+12,12),1)=0),TYearly[Amount]))</f>
        <v>0</v>
      </c>
      <c r="G341" s="8">
        <f>IF(A341="","",SUMIF(TOneTime[Due Date],A341,TOneTime[Amount]))</f>
        <v>0</v>
      </c>
      <c r="H341" s="8" cm="1">
        <f t="array" ref="H341">IF(A341="","",IF(COUNTIF(TOther[Frequency],$H$1)=0,0,SUMPRODUCT(--(IFERROR(MOD(A341-TOther[Start Date],7),1)=0),--(TOther[Frequency]=$H$1),--(TOther[Start Date]&lt;=A341),--(TOther[End Date Calc]&gt;=A341),TOther[Amount])))</f>
        <v>0</v>
      </c>
      <c r="I341" s="8" cm="1">
        <f t="array" ref="I341">IF(A341="","",IF(COUNTIF(TOther[Frequency],$I$1)=0,0,SUMPRODUCT(--(IFERROR(MOD(A341-TOther[Start Date],14),1)=0),--(TOther[Frequency]=$I$1),--(TOther[Start Date]&lt;=A341),--(TOther[End Date Calc]&gt;=A341),TOther[Amount])))</f>
        <v>0</v>
      </c>
      <c r="J341" s="8">
        <f>IF(A341="","",IF(COUNTIF(TOther[Frequency],$J$1)=0,0,IF(OR(DAY(A341)=1,DAY(A341)=15),SUMIFS(TOther[Amount],TOther[Frequency],$J$1,TOther[Start Date],"&lt;="&amp;$A341,TOther[End Date Calc],"&gt;="&amp;A341),0)))</f>
        <v>0</v>
      </c>
      <c r="K341" s="8">
        <f>IF(A341="","",IF(COUNTIF(TOther[Frequency],$K$1)=0,0,IF(A341=(A341-DAY(A341)+1+2*7-WEEKDAY(A341-DAY(A341)+8-4,1)),SUMIFS(TOther[Amount],TOther[Frequency],$K$1,TOther[Start Date],"&lt;="&amp;$A341,TOther[End Date Calc],"&gt;="&amp;A341),0)))</f>
        <v>0</v>
      </c>
      <c r="L341" s="8">
        <f>IF(A341="","",IF(COUNTIF(TOther[Frequency],$L$1)=0,0,IF(A341=(A341-DAY(A341)+1+3*7-WEEKDAY(A341-DAY(A341)+8-4,1)),SUMIFS(TOther[Amount],TOther[Frequency],$L$1,TOther[Start Date],"&lt;="&amp;$A341,TOther[End Date Calc],"&gt;="&amp;A341),0)))</f>
        <v>0</v>
      </c>
      <c r="M341" s="8">
        <f>IF(A341="","",IF(COUNTIF(TOther[Frequency],$M$1)=0,0,IF(A341=(A341-DAY(A341)+1+4*7-WEEKDAY(A341-DAY(A341)+8-4,1)),SUMIFS(TOther[Amount],TOther[Frequency],$M$1,TOther[Start Date],"&lt;="&amp;$A341,TOther[End Date Calc],"&gt;="&amp;A341),0)))</f>
        <v>0</v>
      </c>
      <c r="N341" s="8" cm="1">
        <f t="array" ref="N341">IF(A341="","",IF(COUNTIF(TOther[Frequency],$N$1)=0,0,SUMPRODUCT(--(IFERROR(MOD(A341-TOther[Start Date],28),1)=0),--(TOther[Frequency]=$N$1),--(TOther[Start Date]&lt;=A341),--(TOther[End Date Calc]&gt;=A341),TOther[Amount])))</f>
        <v>0</v>
      </c>
      <c r="O341" s="8" cm="1">
        <f t="array" ref="O341">IF(A341="","",IF(COUNTIF(TOther[Frequency],$O$1)=0,0,SUMPRODUCT(--(IFERROR(MOD(A341-TOther[Start Date],42),1)=0),--(TOther[Frequency]=$O$1),--(TOther[Start Date]&lt;=A341),--(TOther[End Date Calc]&gt;=A341),TOther[Amount])))</f>
        <v>0</v>
      </c>
      <c r="P341" s="8" cm="1">
        <f t="array" ref="P341">IF(A341="","",IF(COUNTIF(TOther[Frequency],$P$1)=0,0,SUMPRODUCT(--(IFERROR(MOD(A341-TOther[Start Date],56),1)=0),--(TOther[Frequency]=$P$1),--(TOther[Start Date]&lt;=A341),--(TOther[End Date Calc]&gt;=A341),TOther[Amount])))</f>
        <v>0</v>
      </c>
      <c r="Q341" s="8">
        <f>IF(A341="","",IF(COUNTIF(TOther[Frequency],$Q$1)=0,0,IF(B341="N",SUMIFS(TOther[Amount],TOther[Frequency],$Q$1,TOther[Start Date],"&lt;="&amp;$A341,TOther[End Date Calc],"&gt;="&amp;A341,TOther[Start Day],DAY(A341)),SUMIFS(TOther[Amount],TOther[Frequency],$Q$1,TOther[Start Date],"&lt;="&amp;$A341,TOther[End Date Calc],"&gt;="&amp;A341,TOther[Start Day],"&gt;="&amp;DAY(A341)))))</f>
        <v>0</v>
      </c>
      <c r="R341" s="8" cm="1">
        <f t="array" ref="R341">IF(A341="","",IF(COUNTIF(TOther[Frequency],R$1)=0,0,SUMPRODUCT(--(TOther[Frequency]=R$1),--(TOther[Start Date]&lt;=A341),--(TOther[End Date Calc]&gt;=A341),IF(B341="N",--(TOther[Start Day]=DAY(A341)),--(TOther[Start Day]&gt;=DAY(A341))),--(IFERROR(MOD(TOther[Start Month]-MONTH(A341)+2,2),1)=0),TOther[Amount])))</f>
        <v>0</v>
      </c>
      <c r="S341" s="8" cm="1">
        <f t="array" ref="S341">IF(A341="","",IF(COUNTIF(TOther[Frequency],S$1)=0,0,SUMPRODUCT(--(TOther[Frequency]=S$1),--(TOther[Start Date]&lt;=A341),--(TOther[End Date Calc]&gt;=A341),IF(B341="N",--(TOther[Start Day]=DAY(A341)),--(TOther[Start Day]&gt;=DAY(A341))),--(IFERROR(MOD(TOther[Start Month]-MONTH(A341)+3,3),1)=0),TOther[Amount])))</f>
        <v>0</v>
      </c>
      <c r="T341" s="8" cm="1">
        <f t="array" ref="T341">IF($A341="","",IF(COUNTIF(TOther[Frequency],T$1)=0,0,SUMPRODUCT(--(TOther[Frequency]=T$1),--(TOther[Start Date]&lt;=$A341),--(TOther[End Date Calc]&gt;=$A341),IF($B341="N",--(TOther[Start Day]=DAY($A341)),--(TOther[Start Day]&gt;=DAY($A341))),--(IFERROR(MOD(TOther[Start Month]-MONTH($A341)+4,4),1)=0),TOther[Amount])))</f>
        <v>0</v>
      </c>
      <c r="U341" s="8" cm="1">
        <f t="array" ref="U341">IF(A341="","",IF(COUNTIF(TOther[Frequency],$U$1)=0,0,SUMPRODUCT(--(TOther[Frequency]=$U$1),--(TOther[Start Date]&lt;=A341),--(TOther[End Date Calc]&gt;=A341),IF(B341="N",--(TOther[Start Day]=DAY(A341)),--(TOther[Start Day]&gt;=DAY(A341))),--(IFERROR(MOD(TOther[Start Month]-MONTH(A341)+6,6),1)=0),TOther[Amount])))</f>
        <v>0</v>
      </c>
      <c r="V341" s="8" cm="1">
        <f t="array" ref="V341">IF(A341="","",IF(COUNTIF(TOther[Frequency],$V$1)=0,0,SUMPRODUCT(--(TOther[Frequency]=$V$1),--(TOther[Start Date]&lt;=A341),--(TOther[End Date Calc]&gt;=A341),IF(B341="N",--(TOther[Start Day]=DAY(A341)),--(TOther[Start Day]&gt;=DAY(A341))),--(IFERROR(MOD(TOther[Start Month]-MONTH(A341)+12,12),1)=0),TOther[Amount])))</f>
        <v>0</v>
      </c>
      <c r="W341" s="8">
        <f>IF(A341="","",SUMIFS(TOther[Amount],TOther[Start Date],A341,TOther[Frequency],$W$1))</f>
        <v>0</v>
      </c>
      <c r="X341" s="9">
        <f t="shared" si="25"/>
        <v>0</v>
      </c>
      <c r="Y341" s="9">
        <f t="shared" si="29"/>
        <v>0</v>
      </c>
      <c r="Z341" s="8" cm="1">
        <f t="array" ref="Z341">IF(A341="","",IF(COUNTIF('2) Income'!$D$13:$D$32,"Weekly")=0,0,SUMPRODUCT(--(IFERROR(MOD(A341-'2) Income'!$F$13:$F$32,7),1)=0),--('2) Income'!$D$13:$D$32="Weekly"),--('2) Income'!$F$13:$F$32&lt;=A341),'2) Income'!$E$13:$E$32)))</f>
        <v>0</v>
      </c>
      <c r="AA341" s="8" cm="1">
        <f t="array" ref="AA341">IF(A341="","",IF(COUNTIF('2) Income'!$D$13:$D$32,"Every Other Week")=0,0,SUMPRODUCT(--(IFERROR(MOD(A341-'2) Income'!$F$13:$F$32,14),1)=0),--('2) Income'!$D$13:$D$32="Every Other Week"),--('2) Income'!$F$13:$F$32&lt;=A341),'2) Income'!$E$13:$E$32)))</f>
        <v>0</v>
      </c>
      <c r="AB341" s="8">
        <f>IF(A341="","",IF(COUNTIF('2) Income'!$D$13:$D$32,"1st and 15th")=0,0,IF(OR(DAY(A341)=1,DAY(A341)=15),SUMIFS('2) Income'!$E$13:$E$32,'2) Income'!$D$13:$D$32,"1st and 15th",'2) Income'!$F$13:$F$32,"&lt;="&amp;$A341),0)))</f>
        <v>0</v>
      </c>
      <c r="AC341" s="8">
        <f>IF(A341="","",IF(COUNTIF('2) Income'!$D$13:$D$32,"2nd Wednesday")=0,0,IF(A341=(A341-DAY(A341)+1+2*7-WEEKDAY(A341-DAY(A341)+8-4,1)),SUMIFS('2) Income'!$E$13:$E$32,'2) Income'!$D$13:$D$32,"2nd Wednesday",'2) Income'!$F$13:$F$32,"&lt;="&amp;$A341),0)))</f>
        <v>0</v>
      </c>
      <c r="AD341" s="8">
        <f>IF(A341="","",IF(COUNTIF('2) Income'!$D$13:$D$32,"3rd Wednesday")=0,0,IF(A341=(A341-DAY(A341)+1+3*7-WEEKDAY(A341-DAY(A341)+8-4,1)),SUMIFS('2) Income'!$E$13:$E$32,'2) Income'!$D$13:$D$32,"3rd Wednesday",'2) Income'!$F$13:$F$32,"&lt;="&amp;$A341),0)))</f>
        <v>0</v>
      </c>
      <c r="AE341" s="8">
        <f>IF(A341="","",IF(COUNTIF('2) Income'!$D$13:$D$32,"4th Wednesday")=0,0,IF(A341=(A341-DAY(A341)+1+4*7-WEEKDAY(A341-DAY(A341)+8-4,1)),SUMIFS('2) Income'!$E$13:$E$32,'2) Income'!$D$13:$D$32,"4th Wednesday",'2) Income'!$F$13:$F$32,"&lt;="&amp;$A341),0)))</f>
        <v>0</v>
      </c>
      <c r="AF341" s="8" cm="1">
        <f t="array" ref="AF341">IF(A341="","",IF(COUNTIF('2) Income'!$D$13:$D$32,"Every 4 Weeks")=0,0,SUMPRODUCT(--(IFERROR(MOD(A341-'2) Income'!$F$13:$F$32,28),1)=0),--('2) Income'!$D$13:$D$32="Every 4 Weeks"),--('2) Income'!$F$13:$F$32&lt;=A341),'2) Income'!$E$13:$E$32)))</f>
        <v>0</v>
      </c>
      <c r="AG341" s="8">
        <f>IF(A341="","",IF(COUNTIF('2) Income'!$D$13:$D$32,"Monthly")=0,0,IF(B341="N",SUMIFS('2) Income'!$E$13:$E$32,'2) Income'!$D$13:$D$32,"monthly",'2) Income'!$F$13:$F$32,"&lt;="&amp;$A341,'2) Income'!$I$13:$I$32,DAY(A341)),SUMIFS('2) Income'!$E$13:$E$32,'2) Income'!$D$13:$D$32,"monthly",'2) Income'!$F$13:$F$32,"&lt;="&amp;$A341,'2) Income'!$I$13:$I$32,"&gt;="&amp;DAY(A341)))))</f>
        <v>0</v>
      </c>
      <c r="AH341" s="8" cm="1">
        <f t="array" ref="AH341">IF(A341="","",IF(COUNTIF('2) Income'!$D$13:$D$32,"Yearly")=0,0,SUMPRODUCT(--('2) Income'!$D$13:$D$32="Yearly"),--('2) Income'!$F$13:$F$32&lt;=A341),IF(B341="N",--('2) Income'!$I$13:$I$32=DAY(A341)),--('2) Income'!$I$13:$I$32&gt;=DAY(A341))),--(IFERROR(MOD('2) Income'!$H$13:$H$32-MONTH(A341)+12,12),1)=0),'2) Income'!$E$13:$E$32)))</f>
        <v>0</v>
      </c>
      <c r="AI341" s="8">
        <f>IF(A341="","",IF(COUNTIF('2) Income'!$D$13:$D$32,"one-time")=0,0,SUMIFS('2) Income'!$E$13:$E$32,'2) Income'!$D$13:$D$32,"one-time",'2) Income'!$F$13:$F$32,"="&amp;$A341)))</f>
        <v>0</v>
      </c>
      <c r="AJ341" s="9">
        <f t="shared" si="26"/>
        <v>0</v>
      </c>
    </row>
    <row r="342" spans="1:36">
      <c r="A342" s="7">
        <f>IF(A341="","",IF(A341+1&lt;='1) Period'!$E$21,A341+1,""))</f>
        <v>45814</v>
      </c>
      <c r="B342" s="7" t="str">
        <f t="shared" si="27"/>
        <v>N</v>
      </c>
      <c r="C342" t="str">
        <f t="shared" si="28"/>
        <v>F</v>
      </c>
      <c r="D342" s="8">
        <f>IF(A342="","",IF(TEXT(A342,"dddd")='4) Happy Money'!$E$23,WAllowance,0))</f>
        <v>0</v>
      </c>
      <c r="E342" s="8">
        <f>IF(A342="","",IF(B342="N",SUMIF(TMonthly[Day of the Month],DAY(A342),TMonthly[Amount]),SUMIF(TMonthly[Day of the Month],"&gt;="&amp;DAY(A342),TMonthly[Amount])))</f>
        <v>0</v>
      </c>
      <c r="F342" s="8" cm="1">
        <f t="array" ref="F342">IF(A342="","",SUMPRODUCT(--(TYearly[Due Date]&lt;=A342),IF(B342="N",--(TYearly[Day]=DAY(A342)),--(TYearly[Day]&gt;=DAY(A342))),--(IFERROR(MOD(TYearly[Month]-MONTH(A342)+12,12),1)=0),TYearly[Amount]))</f>
        <v>0</v>
      </c>
      <c r="G342" s="8">
        <f>IF(A342="","",SUMIF(TOneTime[Due Date],A342,TOneTime[Amount]))</f>
        <v>0</v>
      </c>
      <c r="H342" s="8" cm="1">
        <f t="array" ref="H342">IF(A342="","",IF(COUNTIF(TOther[Frequency],$H$1)=0,0,SUMPRODUCT(--(IFERROR(MOD(A342-TOther[Start Date],7),1)=0),--(TOther[Frequency]=$H$1),--(TOther[Start Date]&lt;=A342),--(TOther[End Date Calc]&gt;=A342),TOther[Amount])))</f>
        <v>0</v>
      </c>
      <c r="I342" s="8" cm="1">
        <f t="array" ref="I342">IF(A342="","",IF(COUNTIF(TOther[Frequency],$I$1)=0,0,SUMPRODUCT(--(IFERROR(MOD(A342-TOther[Start Date],14),1)=0),--(TOther[Frequency]=$I$1),--(TOther[Start Date]&lt;=A342),--(TOther[End Date Calc]&gt;=A342),TOther[Amount])))</f>
        <v>0</v>
      </c>
      <c r="J342" s="8">
        <f>IF(A342="","",IF(COUNTIF(TOther[Frequency],$J$1)=0,0,IF(OR(DAY(A342)=1,DAY(A342)=15),SUMIFS(TOther[Amount],TOther[Frequency],$J$1,TOther[Start Date],"&lt;="&amp;$A342,TOther[End Date Calc],"&gt;="&amp;A342),0)))</f>
        <v>0</v>
      </c>
      <c r="K342" s="8">
        <f>IF(A342="","",IF(COUNTIF(TOther[Frequency],$K$1)=0,0,IF(A342=(A342-DAY(A342)+1+2*7-WEEKDAY(A342-DAY(A342)+8-4,1)),SUMIFS(TOther[Amount],TOther[Frequency],$K$1,TOther[Start Date],"&lt;="&amp;$A342,TOther[End Date Calc],"&gt;="&amp;A342),0)))</f>
        <v>0</v>
      </c>
      <c r="L342" s="8">
        <f>IF(A342="","",IF(COUNTIF(TOther[Frequency],$L$1)=0,0,IF(A342=(A342-DAY(A342)+1+3*7-WEEKDAY(A342-DAY(A342)+8-4,1)),SUMIFS(TOther[Amount],TOther[Frequency],$L$1,TOther[Start Date],"&lt;="&amp;$A342,TOther[End Date Calc],"&gt;="&amp;A342),0)))</f>
        <v>0</v>
      </c>
      <c r="M342" s="8">
        <f>IF(A342="","",IF(COUNTIF(TOther[Frequency],$M$1)=0,0,IF(A342=(A342-DAY(A342)+1+4*7-WEEKDAY(A342-DAY(A342)+8-4,1)),SUMIFS(TOther[Amount],TOther[Frequency],$M$1,TOther[Start Date],"&lt;="&amp;$A342,TOther[End Date Calc],"&gt;="&amp;A342),0)))</f>
        <v>0</v>
      </c>
      <c r="N342" s="8" cm="1">
        <f t="array" ref="N342">IF(A342="","",IF(COUNTIF(TOther[Frequency],$N$1)=0,0,SUMPRODUCT(--(IFERROR(MOD(A342-TOther[Start Date],28),1)=0),--(TOther[Frequency]=$N$1),--(TOther[Start Date]&lt;=A342),--(TOther[End Date Calc]&gt;=A342),TOther[Amount])))</f>
        <v>0</v>
      </c>
      <c r="O342" s="8" cm="1">
        <f t="array" ref="O342">IF(A342="","",IF(COUNTIF(TOther[Frequency],$O$1)=0,0,SUMPRODUCT(--(IFERROR(MOD(A342-TOther[Start Date],42),1)=0),--(TOther[Frequency]=$O$1),--(TOther[Start Date]&lt;=A342),--(TOther[End Date Calc]&gt;=A342),TOther[Amount])))</f>
        <v>0</v>
      </c>
      <c r="P342" s="8" cm="1">
        <f t="array" ref="P342">IF(A342="","",IF(COUNTIF(TOther[Frequency],$P$1)=0,0,SUMPRODUCT(--(IFERROR(MOD(A342-TOther[Start Date],56),1)=0),--(TOther[Frequency]=$P$1),--(TOther[Start Date]&lt;=A342),--(TOther[End Date Calc]&gt;=A342),TOther[Amount])))</f>
        <v>0</v>
      </c>
      <c r="Q342" s="8">
        <f>IF(A342="","",IF(COUNTIF(TOther[Frequency],$Q$1)=0,0,IF(B342="N",SUMIFS(TOther[Amount],TOther[Frequency],$Q$1,TOther[Start Date],"&lt;="&amp;$A342,TOther[End Date Calc],"&gt;="&amp;A342,TOther[Start Day],DAY(A342)),SUMIFS(TOther[Amount],TOther[Frequency],$Q$1,TOther[Start Date],"&lt;="&amp;$A342,TOther[End Date Calc],"&gt;="&amp;A342,TOther[Start Day],"&gt;="&amp;DAY(A342)))))</f>
        <v>0</v>
      </c>
      <c r="R342" s="8" cm="1">
        <f t="array" ref="R342">IF(A342="","",IF(COUNTIF(TOther[Frequency],R$1)=0,0,SUMPRODUCT(--(TOther[Frequency]=R$1),--(TOther[Start Date]&lt;=A342),--(TOther[End Date Calc]&gt;=A342),IF(B342="N",--(TOther[Start Day]=DAY(A342)),--(TOther[Start Day]&gt;=DAY(A342))),--(IFERROR(MOD(TOther[Start Month]-MONTH(A342)+2,2),1)=0),TOther[Amount])))</f>
        <v>0</v>
      </c>
      <c r="S342" s="8" cm="1">
        <f t="array" ref="S342">IF(A342="","",IF(COUNTIF(TOther[Frequency],S$1)=0,0,SUMPRODUCT(--(TOther[Frequency]=S$1),--(TOther[Start Date]&lt;=A342),--(TOther[End Date Calc]&gt;=A342),IF(B342="N",--(TOther[Start Day]=DAY(A342)),--(TOther[Start Day]&gt;=DAY(A342))),--(IFERROR(MOD(TOther[Start Month]-MONTH(A342)+3,3),1)=0),TOther[Amount])))</f>
        <v>0</v>
      </c>
      <c r="T342" s="8" cm="1">
        <f t="array" ref="T342">IF($A342="","",IF(COUNTIF(TOther[Frequency],T$1)=0,0,SUMPRODUCT(--(TOther[Frequency]=T$1),--(TOther[Start Date]&lt;=$A342),--(TOther[End Date Calc]&gt;=$A342),IF($B342="N",--(TOther[Start Day]=DAY($A342)),--(TOther[Start Day]&gt;=DAY($A342))),--(IFERROR(MOD(TOther[Start Month]-MONTH($A342)+4,4),1)=0),TOther[Amount])))</f>
        <v>0</v>
      </c>
      <c r="U342" s="8" cm="1">
        <f t="array" ref="U342">IF(A342="","",IF(COUNTIF(TOther[Frequency],$U$1)=0,0,SUMPRODUCT(--(TOther[Frequency]=$U$1),--(TOther[Start Date]&lt;=A342),--(TOther[End Date Calc]&gt;=A342),IF(B342="N",--(TOther[Start Day]=DAY(A342)),--(TOther[Start Day]&gt;=DAY(A342))),--(IFERROR(MOD(TOther[Start Month]-MONTH(A342)+6,6),1)=0),TOther[Amount])))</f>
        <v>0</v>
      </c>
      <c r="V342" s="8" cm="1">
        <f t="array" ref="V342">IF(A342="","",IF(COUNTIF(TOther[Frequency],$V$1)=0,0,SUMPRODUCT(--(TOther[Frequency]=$V$1),--(TOther[Start Date]&lt;=A342),--(TOther[End Date Calc]&gt;=A342),IF(B342="N",--(TOther[Start Day]=DAY(A342)),--(TOther[Start Day]&gt;=DAY(A342))),--(IFERROR(MOD(TOther[Start Month]-MONTH(A342)+12,12),1)=0),TOther[Amount])))</f>
        <v>0</v>
      </c>
      <c r="W342" s="8">
        <f>IF(A342="","",SUMIFS(TOther[Amount],TOther[Start Date],A342,TOther[Frequency],$W$1))</f>
        <v>0</v>
      </c>
      <c r="X342" s="9">
        <f t="shared" si="25"/>
        <v>0</v>
      </c>
      <c r="Y342" s="9">
        <f t="shared" si="29"/>
        <v>0</v>
      </c>
      <c r="Z342" s="8" cm="1">
        <f t="array" ref="Z342">IF(A342="","",IF(COUNTIF('2) Income'!$D$13:$D$32,"Weekly")=0,0,SUMPRODUCT(--(IFERROR(MOD(A342-'2) Income'!$F$13:$F$32,7),1)=0),--('2) Income'!$D$13:$D$32="Weekly"),--('2) Income'!$F$13:$F$32&lt;=A342),'2) Income'!$E$13:$E$32)))</f>
        <v>0</v>
      </c>
      <c r="AA342" s="8" cm="1">
        <f t="array" ref="AA342">IF(A342="","",IF(COUNTIF('2) Income'!$D$13:$D$32,"Every Other Week")=0,0,SUMPRODUCT(--(IFERROR(MOD(A342-'2) Income'!$F$13:$F$32,14),1)=0),--('2) Income'!$D$13:$D$32="Every Other Week"),--('2) Income'!$F$13:$F$32&lt;=A342),'2) Income'!$E$13:$E$32)))</f>
        <v>2300</v>
      </c>
      <c r="AB342" s="8">
        <f>IF(A342="","",IF(COUNTIF('2) Income'!$D$13:$D$32,"1st and 15th")=0,0,IF(OR(DAY(A342)=1,DAY(A342)=15),SUMIFS('2) Income'!$E$13:$E$32,'2) Income'!$D$13:$D$32,"1st and 15th",'2) Income'!$F$13:$F$32,"&lt;="&amp;$A342),0)))</f>
        <v>0</v>
      </c>
      <c r="AC342" s="8">
        <f>IF(A342="","",IF(COUNTIF('2) Income'!$D$13:$D$32,"2nd Wednesday")=0,0,IF(A342=(A342-DAY(A342)+1+2*7-WEEKDAY(A342-DAY(A342)+8-4,1)),SUMIFS('2) Income'!$E$13:$E$32,'2) Income'!$D$13:$D$32,"2nd Wednesday",'2) Income'!$F$13:$F$32,"&lt;="&amp;$A342),0)))</f>
        <v>0</v>
      </c>
      <c r="AD342" s="8">
        <f>IF(A342="","",IF(COUNTIF('2) Income'!$D$13:$D$32,"3rd Wednesday")=0,0,IF(A342=(A342-DAY(A342)+1+3*7-WEEKDAY(A342-DAY(A342)+8-4,1)),SUMIFS('2) Income'!$E$13:$E$32,'2) Income'!$D$13:$D$32,"3rd Wednesday",'2) Income'!$F$13:$F$32,"&lt;="&amp;$A342),0)))</f>
        <v>0</v>
      </c>
      <c r="AE342" s="8">
        <f>IF(A342="","",IF(COUNTIF('2) Income'!$D$13:$D$32,"4th Wednesday")=0,0,IF(A342=(A342-DAY(A342)+1+4*7-WEEKDAY(A342-DAY(A342)+8-4,1)),SUMIFS('2) Income'!$E$13:$E$32,'2) Income'!$D$13:$D$32,"4th Wednesday",'2) Income'!$F$13:$F$32,"&lt;="&amp;$A342),0)))</f>
        <v>0</v>
      </c>
      <c r="AF342" s="8" cm="1">
        <f t="array" ref="AF342">IF(A342="","",IF(COUNTIF('2) Income'!$D$13:$D$32,"Every 4 Weeks")=0,0,SUMPRODUCT(--(IFERROR(MOD(A342-'2) Income'!$F$13:$F$32,28),1)=0),--('2) Income'!$D$13:$D$32="Every 4 Weeks"),--('2) Income'!$F$13:$F$32&lt;=A342),'2) Income'!$E$13:$E$32)))</f>
        <v>0</v>
      </c>
      <c r="AG342" s="8">
        <f>IF(A342="","",IF(COUNTIF('2) Income'!$D$13:$D$32,"Monthly")=0,0,IF(B342="N",SUMIFS('2) Income'!$E$13:$E$32,'2) Income'!$D$13:$D$32,"monthly",'2) Income'!$F$13:$F$32,"&lt;="&amp;$A342,'2) Income'!$I$13:$I$32,DAY(A342)),SUMIFS('2) Income'!$E$13:$E$32,'2) Income'!$D$13:$D$32,"monthly",'2) Income'!$F$13:$F$32,"&lt;="&amp;$A342,'2) Income'!$I$13:$I$32,"&gt;="&amp;DAY(A342)))))</f>
        <v>0</v>
      </c>
      <c r="AH342" s="8" cm="1">
        <f t="array" ref="AH342">IF(A342="","",IF(COUNTIF('2) Income'!$D$13:$D$32,"Yearly")=0,0,SUMPRODUCT(--('2) Income'!$D$13:$D$32="Yearly"),--('2) Income'!$F$13:$F$32&lt;=A342),IF(B342="N",--('2) Income'!$I$13:$I$32=DAY(A342)),--('2) Income'!$I$13:$I$32&gt;=DAY(A342))),--(IFERROR(MOD('2) Income'!$H$13:$H$32-MONTH(A342)+12,12),1)=0),'2) Income'!$E$13:$E$32)))</f>
        <v>0</v>
      </c>
      <c r="AI342" s="8">
        <f>IF(A342="","",IF(COUNTIF('2) Income'!$D$13:$D$32,"one-time")=0,0,SUMIFS('2) Income'!$E$13:$E$32,'2) Income'!$D$13:$D$32,"one-time",'2) Income'!$F$13:$F$32,"="&amp;$A342)))</f>
        <v>0</v>
      </c>
      <c r="AJ342" s="9">
        <f t="shared" si="26"/>
        <v>2300</v>
      </c>
    </row>
    <row r="343" spans="1:36">
      <c r="A343" s="7">
        <f>IF(A342="","",IF(A342+1&lt;='1) Period'!$E$21,A342+1,""))</f>
        <v>45815</v>
      </c>
      <c r="B343" s="7" t="str">
        <f t="shared" si="27"/>
        <v>N</v>
      </c>
      <c r="C343" t="str">
        <f t="shared" si="28"/>
        <v>Y</v>
      </c>
      <c r="D343" s="8">
        <f>IF(A343="","",IF(TEXT(A343,"dddd")='4) Happy Money'!$E$23,WAllowance,0))</f>
        <v>0</v>
      </c>
      <c r="E343" s="8">
        <f>IF(A343="","",IF(B343="N",SUMIF(TMonthly[Day of the Month],DAY(A343),TMonthly[Amount]),SUMIF(TMonthly[Day of the Month],"&gt;="&amp;DAY(A343),TMonthly[Amount])))</f>
        <v>0</v>
      </c>
      <c r="F343" s="8" cm="1">
        <f t="array" ref="F343">IF(A343="","",SUMPRODUCT(--(TYearly[Due Date]&lt;=A343),IF(B343="N",--(TYearly[Day]=DAY(A343)),--(TYearly[Day]&gt;=DAY(A343))),--(IFERROR(MOD(TYearly[Month]-MONTH(A343)+12,12),1)=0),TYearly[Amount]))</f>
        <v>0</v>
      </c>
      <c r="G343" s="8">
        <f>IF(A343="","",SUMIF(TOneTime[Due Date],A343,TOneTime[Amount]))</f>
        <v>0</v>
      </c>
      <c r="H343" s="8" cm="1">
        <f t="array" ref="H343">IF(A343="","",IF(COUNTIF(TOther[Frequency],$H$1)=0,0,SUMPRODUCT(--(IFERROR(MOD(A343-TOther[Start Date],7),1)=0),--(TOther[Frequency]=$H$1),--(TOther[Start Date]&lt;=A343),--(TOther[End Date Calc]&gt;=A343),TOther[Amount])))</f>
        <v>0</v>
      </c>
      <c r="I343" s="8" cm="1">
        <f t="array" ref="I343">IF(A343="","",IF(COUNTIF(TOther[Frequency],$I$1)=0,0,SUMPRODUCT(--(IFERROR(MOD(A343-TOther[Start Date],14),1)=0),--(TOther[Frequency]=$I$1),--(TOther[Start Date]&lt;=A343),--(TOther[End Date Calc]&gt;=A343),TOther[Amount])))</f>
        <v>0</v>
      </c>
      <c r="J343" s="8">
        <f>IF(A343="","",IF(COUNTIF(TOther[Frequency],$J$1)=0,0,IF(OR(DAY(A343)=1,DAY(A343)=15),SUMIFS(TOther[Amount],TOther[Frequency],$J$1,TOther[Start Date],"&lt;="&amp;$A343,TOther[End Date Calc],"&gt;="&amp;A343),0)))</f>
        <v>0</v>
      </c>
      <c r="K343" s="8">
        <f>IF(A343="","",IF(COUNTIF(TOther[Frequency],$K$1)=0,0,IF(A343=(A343-DAY(A343)+1+2*7-WEEKDAY(A343-DAY(A343)+8-4,1)),SUMIFS(TOther[Amount],TOther[Frequency],$K$1,TOther[Start Date],"&lt;="&amp;$A343,TOther[End Date Calc],"&gt;="&amp;A343),0)))</f>
        <v>0</v>
      </c>
      <c r="L343" s="8">
        <f>IF(A343="","",IF(COUNTIF(TOther[Frequency],$L$1)=0,0,IF(A343=(A343-DAY(A343)+1+3*7-WEEKDAY(A343-DAY(A343)+8-4,1)),SUMIFS(TOther[Amount],TOther[Frequency],$L$1,TOther[Start Date],"&lt;="&amp;$A343,TOther[End Date Calc],"&gt;="&amp;A343),0)))</f>
        <v>0</v>
      </c>
      <c r="M343" s="8">
        <f>IF(A343="","",IF(COUNTIF(TOther[Frequency],$M$1)=0,0,IF(A343=(A343-DAY(A343)+1+4*7-WEEKDAY(A343-DAY(A343)+8-4,1)),SUMIFS(TOther[Amount],TOther[Frequency],$M$1,TOther[Start Date],"&lt;="&amp;$A343,TOther[End Date Calc],"&gt;="&amp;A343),0)))</f>
        <v>0</v>
      </c>
      <c r="N343" s="8" cm="1">
        <f t="array" ref="N343">IF(A343="","",IF(COUNTIF(TOther[Frequency],$N$1)=0,0,SUMPRODUCT(--(IFERROR(MOD(A343-TOther[Start Date],28),1)=0),--(TOther[Frequency]=$N$1),--(TOther[Start Date]&lt;=A343),--(TOther[End Date Calc]&gt;=A343),TOther[Amount])))</f>
        <v>0</v>
      </c>
      <c r="O343" s="8" cm="1">
        <f t="array" ref="O343">IF(A343="","",IF(COUNTIF(TOther[Frequency],$O$1)=0,0,SUMPRODUCT(--(IFERROR(MOD(A343-TOther[Start Date],42),1)=0),--(TOther[Frequency]=$O$1),--(TOther[Start Date]&lt;=A343),--(TOther[End Date Calc]&gt;=A343),TOther[Amount])))</f>
        <v>0</v>
      </c>
      <c r="P343" s="8" cm="1">
        <f t="array" ref="P343">IF(A343="","",IF(COUNTIF(TOther[Frequency],$P$1)=0,0,SUMPRODUCT(--(IFERROR(MOD(A343-TOther[Start Date],56),1)=0),--(TOther[Frequency]=$P$1),--(TOther[Start Date]&lt;=A343),--(TOther[End Date Calc]&gt;=A343),TOther[Amount])))</f>
        <v>0</v>
      </c>
      <c r="Q343" s="8">
        <f>IF(A343="","",IF(COUNTIF(TOther[Frequency],$Q$1)=0,0,IF(B343="N",SUMIFS(TOther[Amount],TOther[Frequency],$Q$1,TOther[Start Date],"&lt;="&amp;$A343,TOther[End Date Calc],"&gt;="&amp;A343,TOther[Start Day],DAY(A343)),SUMIFS(TOther[Amount],TOther[Frequency],$Q$1,TOther[Start Date],"&lt;="&amp;$A343,TOther[End Date Calc],"&gt;="&amp;A343,TOther[Start Day],"&gt;="&amp;DAY(A343)))))</f>
        <v>0</v>
      </c>
      <c r="R343" s="8" cm="1">
        <f t="array" ref="R343">IF(A343="","",IF(COUNTIF(TOther[Frequency],R$1)=0,0,SUMPRODUCT(--(TOther[Frequency]=R$1),--(TOther[Start Date]&lt;=A343),--(TOther[End Date Calc]&gt;=A343),IF(B343="N",--(TOther[Start Day]=DAY(A343)),--(TOther[Start Day]&gt;=DAY(A343))),--(IFERROR(MOD(TOther[Start Month]-MONTH(A343)+2,2),1)=0),TOther[Amount])))</f>
        <v>0</v>
      </c>
      <c r="S343" s="8" cm="1">
        <f t="array" ref="S343">IF(A343="","",IF(COUNTIF(TOther[Frequency],S$1)=0,0,SUMPRODUCT(--(TOther[Frequency]=S$1),--(TOther[Start Date]&lt;=A343),--(TOther[End Date Calc]&gt;=A343),IF(B343="N",--(TOther[Start Day]=DAY(A343)),--(TOther[Start Day]&gt;=DAY(A343))),--(IFERROR(MOD(TOther[Start Month]-MONTH(A343)+3,3),1)=0),TOther[Amount])))</f>
        <v>0</v>
      </c>
      <c r="T343" s="8" cm="1">
        <f t="array" ref="T343">IF($A343="","",IF(COUNTIF(TOther[Frequency],T$1)=0,0,SUMPRODUCT(--(TOther[Frequency]=T$1),--(TOther[Start Date]&lt;=$A343),--(TOther[End Date Calc]&gt;=$A343),IF($B343="N",--(TOther[Start Day]=DAY($A343)),--(TOther[Start Day]&gt;=DAY($A343))),--(IFERROR(MOD(TOther[Start Month]-MONTH($A343)+4,4),1)=0),TOther[Amount])))</f>
        <v>0</v>
      </c>
      <c r="U343" s="8" cm="1">
        <f t="array" ref="U343">IF(A343="","",IF(COUNTIF(TOther[Frequency],$U$1)=0,0,SUMPRODUCT(--(TOther[Frequency]=$U$1),--(TOther[Start Date]&lt;=A343),--(TOther[End Date Calc]&gt;=A343),IF(B343="N",--(TOther[Start Day]=DAY(A343)),--(TOther[Start Day]&gt;=DAY(A343))),--(IFERROR(MOD(TOther[Start Month]-MONTH(A343)+6,6),1)=0),TOther[Amount])))</f>
        <v>0</v>
      </c>
      <c r="V343" s="8" cm="1">
        <f t="array" ref="V343">IF(A343="","",IF(COUNTIF(TOther[Frequency],$V$1)=0,0,SUMPRODUCT(--(TOther[Frequency]=$V$1),--(TOther[Start Date]&lt;=A343),--(TOther[End Date Calc]&gt;=A343),IF(B343="N",--(TOther[Start Day]=DAY(A343)),--(TOther[Start Day]&gt;=DAY(A343))),--(IFERROR(MOD(TOther[Start Month]-MONTH(A343)+12,12),1)=0),TOther[Amount])))</f>
        <v>0</v>
      </c>
      <c r="W343" s="8">
        <f>IF(A343="","",SUMIFS(TOther[Amount],TOther[Start Date],A343,TOther[Frequency],$W$1))</f>
        <v>0</v>
      </c>
      <c r="X343" s="9">
        <f t="shared" si="25"/>
        <v>0</v>
      </c>
      <c r="Y343" s="9">
        <f t="shared" si="29"/>
        <v>0</v>
      </c>
      <c r="Z343" s="8" cm="1">
        <f t="array" ref="Z343">IF(A343="","",IF(COUNTIF('2) Income'!$D$13:$D$32,"Weekly")=0,0,SUMPRODUCT(--(IFERROR(MOD(A343-'2) Income'!$F$13:$F$32,7),1)=0),--('2) Income'!$D$13:$D$32="Weekly"),--('2) Income'!$F$13:$F$32&lt;=A343),'2) Income'!$E$13:$E$32)))</f>
        <v>0</v>
      </c>
      <c r="AA343" s="8" cm="1">
        <f t="array" ref="AA343">IF(A343="","",IF(COUNTIF('2) Income'!$D$13:$D$32,"Every Other Week")=0,0,SUMPRODUCT(--(IFERROR(MOD(A343-'2) Income'!$F$13:$F$32,14),1)=0),--('2) Income'!$D$13:$D$32="Every Other Week"),--('2) Income'!$F$13:$F$32&lt;=A343),'2) Income'!$E$13:$E$32)))</f>
        <v>0</v>
      </c>
      <c r="AB343" s="8">
        <f>IF(A343="","",IF(COUNTIF('2) Income'!$D$13:$D$32,"1st and 15th")=0,0,IF(OR(DAY(A343)=1,DAY(A343)=15),SUMIFS('2) Income'!$E$13:$E$32,'2) Income'!$D$13:$D$32,"1st and 15th",'2) Income'!$F$13:$F$32,"&lt;="&amp;$A343),0)))</f>
        <v>0</v>
      </c>
      <c r="AC343" s="8">
        <f>IF(A343="","",IF(COUNTIF('2) Income'!$D$13:$D$32,"2nd Wednesday")=0,0,IF(A343=(A343-DAY(A343)+1+2*7-WEEKDAY(A343-DAY(A343)+8-4,1)),SUMIFS('2) Income'!$E$13:$E$32,'2) Income'!$D$13:$D$32,"2nd Wednesday",'2) Income'!$F$13:$F$32,"&lt;="&amp;$A343),0)))</f>
        <v>0</v>
      </c>
      <c r="AD343" s="8">
        <f>IF(A343="","",IF(COUNTIF('2) Income'!$D$13:$D$32,"3rd Wednesday")=0,0,IF(A343=(A343-DAY(A343)+1+3*7-WEEKDAY(A343-DAY(A343)+8-4,1)),SUMIFS('2) Income'!$E$13:$E$32,'2) Income'!$D$13:$D$32,"3rd Wednesday",'2) Income'!$F$13:$F$32,"&lt;="&amp;$A343),0)))</f>
        <v>0</v>
      </c>
      <c r="AE343" s="8">
        <f>IF(A343="","",IF(COUNTIF('2) Income'!$D$13:$D$32,"4th Wednesday")=0,0,IF(A343=(A343-DAY(A343)+1+4*7-WEEKDAY(A343-DAY(A343)+8-4,1)),SUMIFS('2) Income'!$E$13:$E$32,'2) Income'!$D$13:$D$32,"4th Wednesday",'2) Income'!$F$13:$F$32,"&lt;="&amp;$A343),0)))</f>
        <v>0</v>
      </c>
      <c r="AF343" s="8" cm="1">
        <f t="array" ref="AF343">IF(A343="","",IF(COUNTIF('2) Income'!$D$13:$D$32,"Every 4 Weeks")=0,0,SUMPRODUCT(--(IFERROR(MOD(A343-'2) Income'!$F$13:$F$32,28),1)=0),--('2) Income'!$D$13:$D$32="Every 4 Weeks"),--('2) Income'!$F$13:$F$32&lt;=A343),'2) Income'!$E$13:$E$32)))</f>
        <v>0</v>
      </c>
      <c r="AG343" s="8">
        <f>IF(A343="","",IF(COUNTIF('2) Income'!$D$13:$D$32,"Monthly")=0,0,IF(B343="N",SUMIFS('2) Income'!$E$13:$E$32,'2) Income'!$D$13:$D$32,"monthly",'2) Income'!$F$13:$F$32,"&lt;="&amp;$A343,'2) Income'!$I$13:$I$32,DAY(A343)),SUMIFS('2) Income'!$E$13:$E$32,'2) Income'!$D$13:$D$32,"monthly",'2) Income'!$F$13:$F$32,"&lt;="&amp;$A343,'2) Income'!$I$13:$I$32,"&gt;="&amp;DAY(A343)))))</f>
        <v>0</v>
      </c>
      <c r="AH343" s="8" cm="1">
        <f t="array" ref="AH343">IF(A343="","",IF(COUNTIF('2) Income'!$D$13:$D$32,"Yearly")=0,0,SUMPRODUCT(--('2) Income'!$D$13:$D$32="Yearly"),--('2) Income'!$F$13:$F$32&lt;=A343),IF(B343="N",--('2) Income'!$I$13:$I$32=DAY(A343)),--('2) Income'!$I$13:$I$32&gt;=DAY(A343))),--(IFERROR(MOD('2) Income'!$H$13:$H$32-MONTH(A343)+12,12),1)=0),'2) Income'!$E$13:$E$32)))</f>
        <v>0</v>
      </c>
      <c r="AI343" s="8">
        <f>IF(A343="","",IF(COUNTIF('2) Income'!$D$13:$D$32,"one-time")=0,0,SUMIFS('2) Income'!$E$13:$E$32,'2) Income'!$D$13:$D$32,"one-time",'2) Income'!$F$13:$F$32,"="&amp;$A343)))</f>
        <v>0</v>
      </c>
      <c r="AJ343" s="9">
        <f t="shared" si="26"/>
        <v>0</v>
      </c>
    </row>
    <row r="344" spans="1:36">
      <c r="A344" s="7">
        <f>IF(A343="","",IF(A343+1&lt;='1) Period'!$E$21,A343+1,""))</f>
        <v>45816</v>
      </c>
      <c r="B344" s="7" t="str">
        <f t="shared" si="27"/>
        <v>N</v>
      </c>
      <c r="C344" t="str">
        <f t="shared" si="28"/>
        <v>Y</v>
      </c>
      <c r="D344" s="8">
        <f>IF(A344="","",IF(TEXT(A344,"dddd")='4) Happy Money'!$E$23,WAllowance,0))</f>
        <v>0</v>
      </c>
      <c r="E344" s="8">
        <f>IF(A344="","",IF(B344="N",SUMIF(TMonthly[Day of the Month],DAY(A344),TMonthly[Amount]),SUMIF(TMonthly[Day of the Month],"&gt;="&amp;DAY(A344),TMonthly[Amount])))</f>
        <v>0</v>
      </c>
      <c r="F344" s="8" cm="1">
        <f t="array" ref="F344">IF(A344="","",SUMPRODUCT(--(TYearly[Due Date]&lt;=A344),IF(B344="N",--(TYearly[Day]=DAY(A344)),--(TYearly[Day]&gt;=DAY(A344))),--(IFERROR(MOD(TYearly[Month]-MONTH(A344)+12,12),1)=0),TYearly[Amount]))</f>
        <v>0</v>
      </c>
      <c r="G344" s="8">
        <f>IF(A344="","",SUMIF(TOneTime[Due Date],A344,TOneTime[Amount]))</f>
        <v>0</v>
      </c>
      <c r="H344" s="8" cm="1">
        <f t="array" ref="H344">IF(A344="","",IF(COUNTIF(TOther[Frequency],$H$1)=0,0,SUMPRODUCT(--(IFERROR(MOD(A344-TOther[Start Date],7),1)=0),--(TOther[Frequency]=$H$1),--(TOther[Start Date]&lt;=A344),--(TOther[End Date Calc]&gt;=A344),TOther[Amount])))</f>
        <v>0</v>
      </c>
      <c r="I344" s="8" cm="1">
        <f t="array" ref="I344">IF(A344="","",IF(COUNTIF(TOther[Frequency],$I$1)=0,0,SUMPRODUCT(--(IFERROR(MOD(A344-TOther[Start Date],14),1)=0),--(TOther[Frequency]=$I$1),--(TOther[Start Date]&lt;=A344),--(TOther[End Date Calc]&gt;=A344),TOther[Amount])))</f>
        <v>0</v>
      </c>
      <c r="J344" s="8">
        <f>IF(A344="","",IF(COUNTIF(TOther[Frequency],$J$1)=0,0,IF(OR(DAY(A344)=1,DAY(A344)=15),SUMIFS(TOther[Amount],TOther[Frequency],$J$1,TOther[Start Date],"&lt;="&amp;$A344,TOther[End Date Calc],"&gt;="&amp;A344),0)))</f>
        <v>0</v>
      </c>
      <c r="K344" s="8">
        <f>IF(A344="","",IF(COUNTIF(TOther[Frequency],$K$1)=0,0,IF(A344=(A344-DAY(A344)+1+2*7-WEEKDAY(A344-DAY(A344)+8-4,1)),SUMIFS(TOther[Amount],TOther[Frequency],$K$1,TOther[Start Date],"&lt;="&amp;$A344,TOther[End Date Calc],"&gt;="&amp;A344),0)))</f>
        <v>0</v>
      </c>
      <c r="L344" s="8">
        <f>IF(A344="","",IF(COUNTIF(TOther[Frequency],$L$1)=0,0,IF(A344=(A344-DAY(A344)+1+3*7-WEEKDAY(A344-DAY(A344)+8-4,1)),SUMIFS(TOther[Amount],TOther[Frequency],$L$1,TOther[Start Date],"&lt;="&amp;$A344,TOther[End Date Calc],"&gt;="&amp;A344),0)))</f>
        <v>0</v>
      </c>
      <c r="M344" s="8">
        <f>IF(A344="","",IF(COUNTIF(TOther[Frequency],$M$1)=0,0,IF(A344=(A344-DAY(A344)+1+4*7-WEEKDAY(A344-DAY(A344)+8-4,1)),SUMIFS(TOther[Amount],TOther[Frequency],$M$1,TOther[Start Date],"&lt;="&amp;$A344,TOther[End Date Calc],"&gt;="&amp;A344),0)))</f>
        <v>0</v>
      </c>
      <c r="N344" s="8" cm="1">
        <f t="array" ref="N344">IF(A344="","",IF(COUNTIF(TOther[Frequency],$N$1)=0,0,SUMPRODUCT(--(IFERROR(MOD(A344-TOther[Start Date],28),1)=0),--(TOther[Frequency]=$N$1),--(TOther[Start Date]&lt;=A344),--(TOther[End Date Calc]&gt;=A344),TOther[Amount])))</f>
        <v>0</v>
      </c>
      <c r="O344" s="8" cm="1">
        <f t="array" ref="O344">IF(A344="","",IF(COUNTIF(TOther[Frequency],$O$1)=0,0,SUMPRODUCT(--(IFERROR(MOD(A344-TOther[Start Date],42),1)=0),--(TOther[Frequency]=$O$1),--(TOther[Start Date]&lt;=A344),--(TOther[End Date Calc]&gt;=A344),TOther[Amount])))</f>
        <v>0</v>
      </c>
      <c r="P344" s="8" cm="1">
        <f t="array" ref="P344">IF(A344="","",IF(COUNTIF(TOther[Frequency],$P$1)=0,0,SUMPRODUCT(--(IFERROR(MOD(A344-TOther[Start Date],56),1)=0),--(TOther[Frequency]=$P$1),--(TOther[Start Date]&lt;=A344),--(TOther[End Date Calc]&gt;=A344),TOther[Amount])))</f>
        <v>0</v>
      </c>
      <c r="Q344" s="8">
        <f>IF(A344="","",IF(COUNTIF(TOther[Frequency],$Q$1)=0,0,IF(B344="N",SUMIFS(TOther[Amount],TOther[Frequency],$Q$1,TOther[Start Date],"&lt;="&amp;$A344,TOther[End Date Calc],"&gt;="&amp;A344,TOther[Start Day],DAY(A344)),SUMIFS(TOther[Amount],TOther[Frequency],$Q$1,TOther[Start Date],"&lt;="&amp;$A344,TOther[End Date Calc],"&gt;="&amp;A344,TOther[Start Day],"&gt;="&amp;DAY(A344)))))</f>
        <v>0</v>
      </c>
      <c r="R344" s="8" cm="1">
        <f t="array" ref="R344">IF(A344="","",IF(COUNTIF(TOther[Frequency],R$1)=0,0,SUMPRODUCT(--(TOther[Frequency]=R$1),--(TOther[Start Date]&lt;=A344),--(TOther[End Date Calc]&gt;=A344),IF(B344="N",--(TOther[Start Day]=DAY(A344)),--(TOther[Start Day]&gt;=DAY(A344))),--(IFERROR(MOD(TOther[Start Month]-MONTH(A344)+2,2),1)=0),TOther[Amount])))</f>
        <v>0</v>
      </c>
      <c r="S344" s="8" cm="1">
        <f t="array" ref="S344">IF(A344="","",IF(COUNTIF(TOther[Frequency],S$1)=0,0,SUMPRODUCT(--(TOther[Frequency]=S$1),--(TOther[Start Date]&lt;=A344),--(TOther[End Date Calc]&gt;=A344),IF(B344="N",--(TOther[Start Day]=DAY(A344)),--(TOther[Start Day]&gt;=DAY(A344))),--(IFERROR(MOD(TOther[Start Month]-MONTH(A344)+3,3),1)=0),TOther[Amount])))</f>
        <v>0</v>
      </c>
      <c r="T344" s="8" cm="1">
        <f t="array" ref="T344">IF($A344="","",IF(COUNTIF(TOther[Frequency],T$1)=0,0,SUMPRODUCT(--(TOther[Frequency]=T$1),--(TOther[Start Date]&lt;=$A344),--(TOther[End Date Calc]&gt;=$A344),IF($B344="N",--(TOther[Start Day]=DAY($A344)),--(TOther[Start Day]&gt;=DAY($A344))),--(IFERROR(MOD(TOther[Start Month]-MONTH($A344)+4,4),1)=0),TOther[Amount])))</f>
        <v>0</v>
      </c>
      <c r="U344" s="8" cm="1">
        <f t="array" ref="U344">IF(A344="","",IF(COUNTIF(TOther[Frequency],$U$1)=0,0,SUMPRODUCT(--(TOther[Frequency]=$U$1),--(TOther[Start Date]&lt;=A344),--(TOther[End Date Calc]&gt;=A344),IF(B344="N",--(TOther[Start Day]=DAY(A344)),--(TOther[Start Day]&gt;=DAY(A344))),--(IFERROR(MOD(TOther[Start Month]-MONTH(A344)+6,6),1)=0),TOther[Amount])))</f>
        <v>0</v>
      </c>
      <c r="V344" s="8" cm="1">
        <f t="array" ref="V344">IF(A344="","",IF(COUNTIF(TOther[Frequency],$V$1)=0,0,SUMPRODUCT(--(TOther[Frequency]=$V$1),--(TOther[Start Date]&lt;=A344),--(TOther[End Date Calc]&gt;=A344),IF(B344="N",--(TOther[Start Day]=DAY(A344)),--(TOther[Start Day]&gt;=DAY(A344))),--(IFERROR(MOD(TOther[Start Month]-MONTH(A344)+12,12),1)=0),TOther[Amount])))</f>
        <v>0</v>
      </c>
      <c r="W344" s="8">
        <f>IF(A344="","",SUMIFS(TOther[Amount],TOther[Start Date],A344,TOther[Frequency],$W$1))</f>
        <v>0</v>
      </c>
      <c r="X344" s="9">
        <f t="shared" si="25"/>
        <v>0</v>
      </c>
      <c r="Y344" s="9">
        <f t="shared" si="29"/>
        <v>0</v>
      </c>
      <c r="Z344" s="8" cm="1">
        <f t="array" ref="Z344">IF(A344="","",IF(COUNTIF('2) Income'!$D$13:$D$32,"Weekly")=0,0,SUMPRODUCT(--(IFERROR(MOD(A344-'2) Income'!$F$13:$F$32,7),1)=0),--('2) Income'!$D$13:$D$32="Weekly"),--('2) Income'!$F$13:$F$32&lt;=A344),'2) Income'!$E$13:$E$32)))</f>
        <v>0</v>
      </c>
      <c r="AA344" s="8" cm="1">
        <f t="array" ref="AA344">IF(A344="","",IF(COUNTIF('2) Income'!$D$13:$D$32,"Every Other Week")=0,0,SUMPRODUCT(--(IFERROR(MOD(A344-'2) Income'!$F$13:$F$32,14),1)=0),--('2) Income'!$D$13:$D$32="Every Other Week"),--('2) Income'!$F$13:$F$32&lt;=A344),'2) Income'!$E$13:$E$32)))</f>
        <v>0</v>
      </c>
      <c r="AB344" s="8">
        <f>IF(A344="","",IF(COUNTIF('2) Income'!$D$13:$D$32,"1st and 15th")=0,0,IF(OR(DAY(A344)=1,DAY(A344)=15),SUMIFS('2) Income'!$E$13:$E$32,'2) Income'!$D$13:$D$32,"1st and 15th",'2) Income'!$F$13:$F$32,"&lt;="&amp;$A344),0)))</f>
        <v>0</v>
      </c>
      <c r="AC344" s="8">
        <f>IF(A344="","",IF(COUNTIF('2) Income'!$D$13:$D$32,"2nd Wednesday")=0,0,IF(A344=(A344-DAY(A344)+1+2*7-WEEKDAY(A344-DAY(A344)+8-4,1)),SUMIFS('2) Income'!$E$13:$E$32,'2) Income'!$D$13:$D$32,"2nd Wednesday",'2) Income'!$F$13:$F$32,"&lt;="&amp;$A344),0)))</f>
        <v>0</v>
      </c>
      <c r="AD344" s="8">
        <f>IF(A344="","",IF(COUNTIF('2) Income'!$D$13:$D$32,"3rd Wednesday")=0,0,IF(A344=(A344-DAY(A344)+1+3*7-WEEKDAY(A344-DAY(A344)+8-4,1)),SUMIFS('2) Income'!$E$13:$E$32,'2) Income'!$D$13:$D$32,"3rd Wednesday",'2) Income'!$F$13:$F$32,"&lt;="&amp;$A344),0)))</f>
        <v>0</v>
      </c>
      <c r="AE344" s="8">
        <f>IF(A344="","",IF(COUNTIF('2) Income'!$D$13:$D$32,"4th Wednesday")=0,0,IF(A344=(A344-DAY(A344)+1+4*7-WEEKDAY(A344-DAY(A344)+8-4,1)),SUMIFS('2) Income'!$E$13:$E$32,'2) Income'!$D$13:$D$32,"4th Wednesday",'2) Income'!$F$13:$F$32,"&lt;="&amp;$A344),0)))</f>
        <v>0</v>
      </c>
      <c r="AF344" s="8" cm="1">
        <f t="array" ref="AF344">IF(A344="","",IF(COUNTIF('2) Income'!$D$13:$D$32,"Every 4 Weeks")=0,0,SUMPRODUCT(--(IFERROR(MOD(A344-'2) Income'!$F$13:$F$32,28),1)=0),--('2) Income'!$D$13:$D$32="Every 4 Weeks"),--('2) Income'!$F$13:$F$32&lt;=A344),'2) Income'!$E$13:$E$32)))</f>
        <v>0</v>
      </c>
      <c r="AG344" s="8">
        <f>IF(A344="","",IF(COUNTIF('2) Income'!$D$13:$D$32,"Monthly")=0,0,IF(B344="N",SUMIFS('2) Income'!$E$13:$E$32,'2) Income'!$D$13:$D$32,"monthly",'2) Income'!$F$13:$F$32,"&lt;="&amp;$A344,'2) Income'!$I$13:$I$32,DAY(A344)),SUMIFS('2) Income'!$E$13:$E$32,'2) Income'!$D$13:$D$32,"monthly",'2) Income'!$F$13:$F$32,"&lt;="&amp;$A344,'2) Income'!$I$13:$I$32,"&gt;="&amp;DAY(A344)))))</f>
        <v>0</v>
      </c>
      <c r="AH344" s="8" cm="1">
        <f t="array" ref="AH344">IF(A344="","",IF(COUNTIF('2) Income'!$D$13:$D$32,"Yearly")=0,0,SUMPRODUCT(--('2) Income'!$D$13:$D$32="Yearly"),--('2) Income'!$F$13:$F$32&lt;=A344),IF(B344="N",--('2) Income'!$I$13:$I$32=DAY(A344)),--('2) Income'!$I$13:$I$32&gt;=DAY(A344))),--(IFERROR(MOD('2) Income'!$H$13:$H$32-MONTH(A344)+12,12),1)=0),'2) Income'!$E$13:$E$32)))</f>
        <v>0</v>
      </c>
      <c r="AI344" s="8">
        <f>IF(A344="","",IF(COUNTIF('2) Income'!$D$13:$D$32,"one-time")=0,0,SUMIFS('2) Income'!$E$13:$E$32,'2) Income'!$D$13:$D$32,"one-time",'2) Income'!$F$13:$F$32,"="&amp;$A344)))</f>
        <v>0</v>
      </c>
      <c r="AJ344" s="9">
        <f t="shared" si="26"/>
        <v>0</v>
      </c>
    </row>
    <row r="345" spans="1:36">
      <c r="A345" s="7">
        <f>IF(A344="","",IF(A344+1&lt;='1) Period'!$E$21,A344+1,""))</f>
        <v>45817</v>
      </c>
      <c r="B345" s="7" t="str">
        <f t="shared" si="27"/>
        <v>N</v>
      </c>
      <c r="C345" t="str">
        <f t="shared" si="28"/>
        <v>F</v>
      </c>
      <c r="D345" s="8">
        <f>IF(A345="","",IF(TEXT(A345,"dddd")='4) Happy Money'!$E$23,WAllowance,0))</f>
        <v>400</v>
      </c>
      <c r="E345" s="8">
        <f>IF(A345="","",IF(B345="N",SUMIF(TMonthly[Day of the Month],DAY(A345),TMonthly[Amount]),SUMIF(TMonthly[Day of the Month],"&gt;="&amp;DAY(A345),TMonthly[Amount])))</f>
        <v>0</v>
      </c>
      <c r="F345" s="8" cm="1">
        <f t="array" ref="F345">IF(A345="","",SUMPRODUCT(--(TYearly[Due Date]&lt;=A345),IF(B345="N",--(TYearly[Day]=DAY(A345)),--(TYearly[Day]&gt;=DAY(A345))),--(IFERROR(MOD(TYearly[Month]-MONTH(A345)+12,12),1)=0),TYearly[Amount]))</f>
        <v>0</v>
      </c>
      <c r="G345" s="8">
        <f>IF(A345="","",SUMIF(TOneTime[Due Date],A345,TOneTime[Amount]))</f>
        <v>0</v>
      </c>
      <c r="H345" s="8" cm="1">
        <f t="array" ref="H345">IF(A345="","",IF(COUNTIF(TOther[Frequency],$H$1)=0,0,SUMPRODUCT(--(IFERROR(MOD(A345-TOther[Start Date],7),1)=0),--(TOther[Frequency]=$H$1),--(TOther[Start Date]&lt;=A345),--(TOther[End Date Calc]&gt;=A345),TOther[Amount])))</f>
        <v>0</v>
      </c>
      <c r="I345" s="8" cm="1">
        <f t="array" ref="I345">IF(A345="","",IF(COUNTIF(TOther[Frequency],$I$1)=0,0,SUMPRODUCT(--(IFERROR(MOD(A345-TOther[Start Date],14),1)=0),--(TOther[Frequency]=$I$1),--(TOther[Start Date]&lt;=A345),--(TOther[End Date Calc]&gt;=A345),TOther[Amount])))</f>
        <v>230</v>
      </c>
      <c r="J345" s="8">
        <f>IF(A345="","",IF(COUNTIF(TOther[Frequency],$J$1)=0,0,IF(OR(DAY(A345)=1,DAY(A345)=15),SUMIFS(TOther[Amount],TOther[Frequency],$J$1,TOther[Start Date],"&lt;="&amp;$A345,TOther[End Date Calc],"&gt;="&amp;A345),0)))</f>
        <v>0</v>
      </c>
      <c r="K345" s="8">
        <f>IF(A345="","",IF(COUNTIF(TOther[Frequency],$K$1)=0,0,IF(A345=(A345-DAY(A345)+1+2*7-WEEKDAY(A345-DAY(A345)+8-4,1)),SUMIFS(TOther[Amount],TOther[Frequency],$K$1,TOther[Start Date],"&lt;="&amp;$A345,TOther[End Date Calc],"&gt;="&amp;A345),0)))</f>
        <v>0</v>
      </c>
      <c r="L345" s="8">
        <f>IF(A345="","",IF(COUNTIF(TOther[Frequency],$L$1)=0,0,IF(A345=(A345-DAY(A345)+1+3*7-WEEKDAY(A345-DAY(A345)+8-4,1)),SUMIFS(TOther[Amount],TOther[Frequency],$L$1,TOther[Start Date],"&lt;="&amp;$A345,TOther[End Date Calc],"&gt;="&amp;A345),0)))</f>
        <v>0</v>
      </c>
      <c r="M345" s="8">
        <f>IF(A345="","",IF(COUNTIF(TOther[Frequency],$M$1)=0,0,IF(A345=(A345-DAY(A345)+1+4*7-WEEKDAY(A345-DAY(A345)+8-4,1)),SUMIFS(TOther[Amount],TOther[Frequency],$M$1,TOther[Start Date],"&lt;="&amp;$A345,TOther[End Date Calc],"&gt;="&amp;A345),0)))</f>
        <v>0</v>
      </c>
      <c r="N345" s="8" cm="1">
        <f t="array" ref="N345">IF(A345="","",IF(COUNTIF(TOther[Frequency],$N$1)=0,0,SUMPRODUCT(--(IFERROR(MOD(A345-TOther[Start Date],28),1)=0),--(TOther[Frequency]=$N$1),--(TOther[Start Date]&lt;=A345),--(TOther[End Date Calc]&gt;=A345),TOther[Amount])))</f>
        <v>0</v>
      </c>
      <c r="O345" s="8" cm="1">
        <f t="array" ref="O345">IF(A345="","",IF(COUNTIF(TOther[Frequency],$O$1)=0,0,SUMPRODUCT(--(IFERROR(MOD(A345-TOther[Start Date],42),1)=0),--(TOther[Frequency]=$O$1),--(TOther[Start Date]&lt;=A345),--(TOther[End Date Calc]&gt;=A345),TOther[Amount])))</f>
        <v>0</v>
      </c>
      <c r="P345" s="8" cm="1">
        <f t="array" ref="P345">IF(A345="","",IF(COUNTIF(TOther[Frequency],$P$1)=0,0,SUMPRODUCT(--(IFERROR(MOD(A345-TOther[Start Date],56),1)=0),--(TOther[Frequency]=$P$1),--(TOther[Start Date]&lt;=A345),--(TOther[End Date Calc]&gt;=A345),TOther[Amount])))</f>
        <v>0</v>
      </c>
      <c r="Q345" s="8">
        <f>IF(A345="","",IF(COUNTIF(TOther[Frequency],$Q$1)=0,0,IF(B345="N",SUMIFS(TOther[Amount],TOther[Frequency],$Q$1,TOther[Start Date],"&lt;="&amp;$A345,TOther[End Date Calc],"&gt;="&amp;A345,TOther[Start Day],DAY(A345)),SUMIFS(TOther[Amount],TOther[Frequency],$Q$1,TOther[Start Date],"&lt;="&amp;$A345,TOther[End Date Calc],"&gt;="&amp;A345,TOther[Start Day],"&gt;="&amp;DAY(A345)))))</f>
        <v>0</v>
      </c>
      <c r="R345" s="8" cm="1">
        <f t="array" ref="R345">IF(A345="","",IF(COUNTIF(TOther[Frequency],R$1)=0,0,SUMPRODUCT(--(TOther[Frequency]=R$1),--(TOther[Start Date]&lt;=A345),--(TOther[End Date Calc]&gt;=A345),IF(B345="N",--(TOther[Start Day]=DAY(A345)),--(TOther[Start Day]&gt;=DAY(A345))),--(IFERROR(MOD(TOther[Start Month]-MONTH(A345)+2,2),1)=0),TOther[Amount])))</f>
        <v>0</v>
      </c>
      <c r="S345" s="8" cm="1">
        <f t="array" ref="S345">IF(A345="","",IF(COUNTIF(TOther[Frequency],S$1)=0,0,SUMPRODUCT(--(TOther[Frequency]=S$1),--(TOther[Start Date]&lt;=A345),--(TOther[End Date Calc]&gt;=A345),IF(B345="N",--(TOther[Start Day]=DAY(A345)),--(TOther[Start Day]&gt;=DAY(A345))),--(IFERROR(MOD(TOther[Start Month]-MONTH(A345)+3,3),1)=0),TOther[Amount])))</f>
        <v>0</v>
      </c>
      <c r="T345" s="8" cm="1">
        <f t="array" ref="T345">IF($A345="","",IF(COUNTIF(TOther[Frequency],T$1)=0,0,SUMPRODUCT(--(TOther[Frequency]=T$1),--(TOther[Start Date]&lt;=$A345),--(TOther[End Date Calc]&gt;=$A345),IF($B345="N",--(TOther[Start Day]=DAY($A345)),--(TOther[Start Day]&gt;=DAY($A345))),--(IFERROR(MOD(TOther[Start Month]-MONTH($A345)+4,4),1)=0),TOther[Amount])))</f>
        <v>0</v>
      </c>
      <c r="U345" s="8" cm="1">
        <f t="array" ref="U345">IF(A345="","",IF(COUNTIF(TOther[Frequency],$U$1)=0,0,SUMPRODUCT(--(TOther[Frequency]=$U$1),--(TOther[Start Date]&lt;=A345),--(TOther[End Date Calc]&gt;=A345),IF(B345="N",--(TOther[Start Day]=DAY(A345)),--(TOther[Start Day]&gt;=DAY(A345))),--(IFERROR(MOD(TOther[Start Month]-MONTH(A345)+6,6),1)=0),TOther[Amount])))</f>
        <v>0</v>
      </c>
      <c r="V345" s="8" cm="1">
        <f t="array" ref="V345">IF(A345="","",IF(COUNTIF(TOther[Frequency],$V$1)=0,0,SUMPRODUCT(--(TOther[Frequency]=$V$1),--(TOther[Start Date]&lt;=A345),--(TOther[End Date Calc]&gt;=A345),IF(B345="N",--(TOther[Start Day]=DAY(A345)),--(TOther[Start Day]&gt;=DAY(A345))),--(IFERROR(MOD(TOther[Start Month]-MONTH(A345)+12,12),1)=0),TOther[Amount])))</f>
        <v>0</v>
      </c>
      <c r="W345" s="8">
        <f>IF(A345="","",SUMIFS(TOther[Amount],TOther[Start Date],A345,TOther[Frequency],$W$1))</f>
        <v>0</v>
      </c>
      <c r="X345" s="9">
        <f t="shared" si="25"/>
        <v>230</v>
      </c>
      <c r="Y345" s="9">
        <f t="shared" si="29"/>
        <v>230</v>
      </c>
      <c r="Z345" s="8" cm="1">
        <f t="array" ref="Z345">IF(A345="","",IF(COUNTIF('2) Income'!$D$13:$D$32,"Weekly")=0,0,SUMPRODUCT(--(IFERROR(MOD(A345-'2) Income'!$F$13:$F$32,7),1)=0),--('2) Income'!$D$13:$D$32="Weekly"),--('2) Income'!$F$13:$F$32&lt;=A345),'2) Income'!$E$13:$E$32)))</f>
        <v>0</v>
      </c>
      <c r="AA345" s="8" cm="1">
        <f t="array" ref="AA345">IF(A345="","",IF(COUNTIF('2) Income'!$D$13:$D$32,"Every Other Week")=0,0,SUMPRODUCT(--(IFERROR(MOD(A345-'2) Income'!$F$13:$F$32,14),1)=0),--('2) Income'!$D$13:$D$32="Every Other Week"),--('2) Income'!$F$13:$F$32&lt;=A345),'2) Income'!$E$13:$E$32)))</f>
        <v>0</v>
      </c>
      <c r="AB345" s="8">
        <f>IF(A345="","",IF(COUNTIF('2) Income'!$D$13:$D$32,"1st and 15th")=0,0,IF(OR(DAY(A345)=1,DAY(A345)=15),SUMIFS('2) Income'!$E$13:$E$32,'2) Income'!$D$13:$D$32,"1st and 15th",'2) Income'!$F$13:$F$32,"&lt;="&amp;$A345),0)))</f>
        <v>0</v>
      </c>
      <c r="AC345" s="8">
        <f>IF(A345="","",IF(COUNTIF('2) Income'!$D$13:$D$32,"2nd Wednesday")=0,0,IF(A345=(A345-DAY(A345)+1+2*7-WEEKDAY(A345-DAY(A345)+8-4,1)),SUMIFS('2) Income'!$E$13:$E$32,'2) Income'!$D$13:$D$32,"2nd Wednesday",'2) Income'!$F$13:$F$32,"&lt;="&amp;$A345),0)))</f>
        <v>0</v>
      </c>
      <c r="AD345" s="8">
        <f>IF(A345="","",IF(COUNTIF('2) Income'!$D$13:$D$32,"3rd Wednesday")=0,0,IF(A345=(A345-DAY(A345)+1+3*7-WEEKDAY(A345-DAY(A345)+8-4,1)),SUMIFS('2) Income'!$E$13:$E$32,'2) Income'!$D$13:$D$32,"3rd Wednesday",'2) Income'!$F$13:$F$32,"&lt;="&amp;$A345),0)))</f>
        <v>0</v>
      </c>
      <c r="AE345" s="8">
        <f>IF(A345="","",IF(COUNTIF('2) Income'!$D$13:$D$32,"4th Wednesday")=0,0,IF(A345=(A345-DAY(A345)+1+4*7-WEEKDAY(A345-DAY(A345)+8-4,1)),SUMIFS('2) Income'!$E$13:$E$32,'2) Income'!$D$13:$D$32,"4th Wednesday",'2) Income'!$F$13:$F$32,"&lt;="&amp;$A345),0)))</f>
        <v>0</v>
      </c>
      <c r="AF345" s="8" cm="1">
        <f t="array" ref="AF345">IF(A345="","",IF(COUNTIF('2) Income'!$D$13:$D$32,"Every 4 Weeks")=0,0,SUMPRODUCT(--(IFERROR(MOD(A345-'2) Income'!$F$13:$F$32,28),1)=0),--('2) Income'!$D$13:$D$32="Every 4 Weeks"),--('2) Income'!$F$13:$F$32&lt;=A345),'2) Income'!$E$13:$E$32)))</f>
        <v>0</v>
      </c>
      <c r="AG345" s="8">
        <f>IF(A345="","",IF(COUNTIF('2) Income'!$D$13:$D$32,"Monthly")=0,0,IF(B345="N",SUMIFS('2) Income'!$E$13:$E$32,'2) Income'!$D$13:$D$32,"monthly",'2) Income'!$F$13:$F$32,"&lt;="&amp;$A345,'2) Income'!$I$13:$I$32,DAY(A345)),SUMIFS('2) Income'!$E$13:$E$32,'2) Income'!$D$13:$D$32,"monthly",'2) Income'!$F$13:$F$32,"&lt;="&amp;$A345,'2) Income'!$I$13:$I$32,"&gt;="&amp;DAY(A345)))))</f>
        <v>0</v>
      </c>
      <c r="AH345" s="8" cm="1">
        <f t="array" ref="AH345">IF(A345="","",IF(COUNTIF('2) Income'!$D$13:$D$32,"Yearly")=0,0,SUMPRODUCT(--('2) Income'!$D$13:$D$32="Yearly"),--('2) Income'!$F$13:$F$32&lt;=A345),IF(B345="N",--('2) Income'!$I$13:$I$32=DAY(A345)),--('2) Income'!$I$13:$I$32&gt;=DAY(A345))),--(IFERROR(MOD('2) Income'!$H$13:$H$32-MONTH(A345)+12,12),1)=0),'2) Income'!$E$13:$E$32)))</f>
        <v>0</v>
      </c>
      <c r="AI345" s="8">
        <f>IF(A345="","",IF(COUNTIF('2) Income'!$D$13:$D$32,"one-time")=0,0,SUMIFS('2) Income'!$E$13:$E$32,'2) Income'!$D$13:$D$32,"one-time",'2) Income'!$F$13:$F$32,"="&amp;$A345)))</f>
        <v>0</v>
      </c>
      <c r="AJ345" s="9">
        <f t="shared" si="26"/>
        <v>0</v>
      </c>
    </row>
    <row r="346" spans="1:36">
      <c r="A346" s="7">
        <f>IF(A345="","",IF(A345+1&lt;='1) Period'!$E$21,A345+1,""))</f>
        <v>45818</v>
      </c>
      <c r="B346" s="7" t="str">
        <f t="shared" si="27"/>
        <v>N</v>
      </c>
      <c r="C346" t="str">
        <f t="shared" si="28"/>
        <v>F</v>
      </c>
      <c r="D346" s="8">
        <f>IF(A346="","",IF(TEXT(A346,"dddd")='4) Happy Money'!$E$23,WAllowance,0))</f>
        <v>0</v>
      </c>
      <c r="E346" s="8">
        <f>IF(A346="","",IF(B346="N",SUMIF(TMonthly[Day of the Month],DAY(A346),TMonthly[Amount]),SUMIF(TMonthly[Day of the Month],"&gt;="&amp;DAY(A346),TMonthly[Amount])))</f>
        <v>500</v>
      </c>
      <c r="F346" s="8" cm="1">
        <f t="array" ref="F346">IF(A346="","",SUMPRODUCT(--(TYearly[Due Date]&lt;=A346),IF(B346="N",--(TYearly[Day]=DAY(A346)),--(TYearly[Day]&gt;=DAY(A346))),--(IFERROR(MOD(TYearly[Month]-MONTH(A346)+12,12),1)=0),TYearly[Amount]))</f>
        <v>0</v>
      </c>
      <c r="G346" s="8">
        <f>IF(A346="","",SUMIF(TOneTime[Due Date],A346,TOneTime[Amount]))</f>
        <v>0</v>
      </c>
      <c r="H346" s="8" cm="1">
        <f t="array" ref="H346">IF(A346="","",IF(COUNTIF(TOther[Frequency],$H$1)=0,0,SUMPRODUCT(--(IFERROR(MOD(A346-TOther[Start Date],7),1)=0),--(TOther[Frequency]=$H$1),--(TOther[Start Date]&lt;=A346),--(TOther[End Date Calc]&gt;=A346),TOther[Amount])))</f>
        <v>0</v>
      </c>
      <c r="I346" s="8" cm="1">
        <f t="array" ref="I346">IF(A346="","",IF(COUNTIF(TOther[Frequency],$I$1)=0,0,SUMPRODUCT(--(IFERROR(MOD(A346-TOther[Start Date],14),1)=0),--(TOther[Frequency]=$I$1),--(TOther[Start Date]&lt;=A346),--(TOther[End Date Calc]&gt;=A346),TOther[Amount])))</f>
        <v>0</v>
      </c>
      <c r="J346" s="8">
        <f>IF(A346="","",IF(COUNTIF(TOther[Frequency],$J$1)=0,0,IF(OR(DAY(A346)=1,DAY(A346)=15),SUMIFS(TOther[Amount],TOther[Frequency],$J$1,TOther[Start Date],"&lt;="&amp;$A346,TOther[End Date Calc],"&gt;="&amp;A346),0)))</f>
        <v>0</v>
      </c>
      <c r="K346" s="8">
        <f>IF(A346="","",IF(COUNTIF(TOther[Frequency],$K$1)=0,0,IF(A346=(A346-DAY(A346)+1+2*7-WEEKDAY(A346-DAY(A346)+8-4,1)),SUMIFS(TOther[Amount],TOther[Frequency],$K$1,TOther[Start Date],"&lt;="&amp;$A346,TOther[End Date Calc],"&gt;="&amp;A346),0)))</f>
        <v>0</v>
      </c>
      <c r="L346" s="8">
        <f>IF(A346="","",IF(COUNTIF(TOther[Frequency],$L$1)=0,0,IF(A346=(A346-DAY(A346)+1+3*7-WEEKDAY(A346-DAY(A346)+8-4,1)),SUMIFS(TOther[Amount],TOther[Frequency],$L$1,TOther[Start Date],"&lt;="&amp;$A346,TOther[End Date Calc],"&gt;="&amp;A346),0)))</f>
        <v>0</v>
      </c>
      <c r="M346" s="8">
        <f>IF(A346="","",IF(COUNTIF(TOther[Frequency],$M$1)=0,0,IF(A346=(A346-DAY(A346)+1+4*7-WEEKDAY(A346-DAY(A346)+8-4,1)),SUMIFS(TOther[Amount],TOther[Frequency],$M$1,TOther[Start Date],"&lt;="&amp;$A346,TOther[End Date Calc],"&gt;="&amp;A346),0)))</f>
        <v>0</v>
      </c>
      <c r="N346" s="8" cm="1">
        <f t="array" ref="N346">IF(A346="","",IF(COUNTIF(TOther[Frequency],$N$1)=0,0,SUMPRODUCT(--(IFERROR(MOD(A346-TOther[Start Date],28),1)=0),--(TOther[Frequency]=$N$1),--(TOther[Start Date]&lt;=A346),--(TOther[End Date Calc]&gt;=A346),TOther[Amount])))</f>
        <v>0</v>
      </c>
      <c r="O346" s="8" cm="1">
        <f t="array" ref="O346">IF(A346="","",IF(COUNTIF(TOther[Frequency],$O$1)=0,0,SUMPRODUCT(--(IFERROR(MOD(A346-TOther[Start Date],42),1)=0),--(TOther[Frequency]=$O$1),--(TOther[Start Date]&lt;=A346),--(TOther[End Date Calc]&gt;=A346),TOther[Amount])))</f>
        <v>0</v>
      </c>
      <c r="P346" s="8" cm="1">
        <f t="array" ref="P346">IF(A346="","",IF(COUNTIF(TOther[Frequency],$P$1)=0,0,SUMPRODUCT(--(IFERROR(MOD(A346-TOther[Start Date],56),1)=0),--(TOther[Frequency]=$P$1),--(TOther[Start Date]&lt;=A346),--(TOther[End Date Calc]&gt;=A346),TOther[Amount])))</f>
        <v>0</v>
      </c>
      <c r="Q346" s="8">
        <f>IF(A346="","",IF(COUNTIF(TOther[Frequency],$Q$1)=0,0,IF(B346="N",SUMIFS(TOther[Amount],TOther[Frequency],$Q$1,TOther[Start Date],"&lt;="&amp;$A346,TOther[End Date Calc],"&gt;="&amp;A346,TOther[Start Day],DAY(A346)),SUMIFS(TOther[Amount],TOther[Frequency],$Q$1,TOther[Start Date],"&lt;="&amp;$A346,TOther[End Date Calc],"&gt;="&amp;A346,TOther[Start Day],"&gt;="&amp;DAY(A346)))))</f>
        <v>0</v>
      </c>
      <c r="R346" s="8" cm="1">
        <f t="array" ref="R346">IF(A346="","",IF(COUNTIF(TOther[Frequency],R$1)=0,0,SUMPRODUCT(--(TOther[Frequency]=R$1),--(TOther[Start Date]&lt;=A346),--(TOther[End Date Calc]&gt;=A346),IF(B346="N",--(TOther[Start Day]=DAY(A346)),--(TOther[Start Day]&gt;=DAY(A346))),--(IFERROR(MOD(TOther[Start Month]-MONTH(A346)+2,2),1)=0),TOther[Amount])))</f>
        <v>0</v>
      </c>
      <c r="S346" s="8" cm="1">
        <f t="array" ref="S346">IF(A346="","",IF(COUNTIF(TOther[Frequency],S$1)=0,0,SUMPRODUCT(--(TOther[Frequency]=S$1),--(TOther[Start Date]&lt;=A346),--(TOther[End Date Calc]&gt;=A346),IF(B346="N",--(TOther[Start Day]=DAY(A346)),--(TOther[Start Day]&gt;=DAY(A346))),--(IFERROR(MOD(TOther[Start Month]-MONTH(A346)+3,3),1)=0),TOther[Amount])))</f>
        <v>0</v>
      </c>
      <c r="T346" s="8" cm="1">
        <f t="array" ref="T346">IF($A346="","",IF(COUNTIF(TOther[Frequency],T$1)=0,0,SUMPRODUCT(--(TOther[Frequency]=T$1),--(TOther[Start Date]&lt;=$A346),--(TOther[End Date Calc]&gt;=$A346),IF($B346="N",--(TOther[Start Day]=DAY($A346)),--(TOther[Start Day]&gt;=DAY($A346))),--(IFERROR(MOD(TOther[Start Month]-MONTH($A346)+4,4),1)=0),TOther[Amount])))</f>
        <v>0</v>
      </c>
      <c r="U346" s="8" cm="1">
        <f t="array" ref="U346">IF(A346="","",IF(COUNTIF(TOther[Frequency],$U$1)=0,0,SUMPRODUCT(--(TOther[Frequency]=$U$1),--(TOther[Start Date]&lt;=A346),--(TOther[End Date Calc]&gt;=A346),IF(B346="N",--(TOther[Start Day]=DAY(A346)),--(TOther[Start Day]&gt;=DAY(A346))),--(IFERROR(MOD(TOther[Start Month]-MONTH(A346)+6,6),1)=0),TOther[Amount])))</f>
        <v>0</v>
      </c>
      <c r="V346" s="8" cm="1">
        <f t="array" ref="V346">IF(A346="","",IF(COUNTIF(TOther[Frequency],$V$1)=0,0,SUMPRODUCT(--(TOther[Frequency]=$V$1),--(TOther[Start Date]&lt;=A346),--(TOther[End Date Calc]&gt;=A346),IF(B346="N",--(TOther[Start Day]=DAY(A346)),--(TOther[Start Day]&gt;=DAY(A346))),--(IFERROR(MOD(TOther[Start Month]-MONTH(A346)+12,12),1)=0),TOther[Amount])))</f>
        <v>0</v>
      </c>
      <c r="W346" s="8">
        <f>IF(A346="","",SUMIFS(TOther[Amount],TOther[Start Date],A346,TOther[Frequency],$W$1))</f>
        <v>0</v>
      </c>
      <c r="X346" s="9">
        <f t="shared" si="25"/>
        <v>500</v>
      </c>
      <c r="Y346" s="9">
        <f t="shared" si="29"/>
        <v>0</v>
      </c>
      <c r="Z346" s="8" cm="1">
        <f t="array" ref="Z346">IF(A346="","",IF(COUNTIF('2) Income'!$D$13:$D$32,"Weekly")=0,0,SUMPRODUCT(--(IFERROR(MOD(A346-'2) Income'!$F$13:$F$32,7),1)=0),--('2) Income'!$D$13:$D$32="Weekly"),--('2) Income'!$F$13:$F$32&lt;=A346),'2) Income'!$E$13:$E$32)))</f>
        <v>0</v>
      </c>
      <c r="AA346" s="8" cm="1">
        <f t="array" ref="AA346">IF(A346="","",IF(COUNTIF('2) Income'!$D$13:$D$32,"Every Other Week")=0,0,SUMPRODUCT(--(IFERROR(MOD(A346-'2) Income'!$F$13:$F$32,14),1)=0),--('2) Income'!$D$13:$D$32="Every Other Week"),--('2) Income'!$F$13:$F$32&lt;=A346),'2) Income'!$E$13:$E$32)))</f>
        <v>0</v>
      </c>
      <c r="AB346" s="8">
        <f>IF(A346="","",IF(COUNTIF('2) Income'!$D$13:$D$32,"1st and 15th")=0,0,IF(OR(DAY(A346)=1,DAY(A346)=15),SUMIFS('2) Income'!$E$13:$E$32,'2) Income'!$D$13:$D$32,"1st and 15th",'2) Income'!$F$13:$F$32,"&lt;="&amp;$A346),0)))</f>
        <v>0</v>
      </c>
      <c r="AC346" s="8">
        <f>IF(A346="","",IF(COUNTIF('2) Income'!$D$13:$D$32,"2nd Wednesday")=0,0,IF(A346=(A346-DAY(A346)+1+2*7-WEEKDAY(A346-DAY(A346)+8-4,1)),SUMIFS('2) Income'!$E$13:$E$32,'2) Income'!$D$13:$D$32,"2nd Wednesday",'2) Income'!$F$13:$F$32,"&lt;="&amp;$A346),0)))</f>
        <v>0</v>
      </c>
      <c r="AD346" s="8">
        <f>IF(A346="","",IF(COUNTIF('2) Income'!$D$13:$D$32,"3rd Wednesday")=0,0,IF(A346=(A346-DAY(A346)+1+3*7-WEEKDAY(A346-DAY(A346)+8-4,1)),SUMIFS('2) Income'!$E$13:$E$32,'2) Income'!$D$13:$D$32,"3rd Wednesday",'2) Income'!$F$13:$F$32,"&lt;="&amp;$A346),0)))</f>
        <v>0</v>
      </c>
      <c r="AE346" s="8">
        <f>IF(A346="","",IF(COUNTIF('2) Income'!$D$13:$D$32,"4th Wednesday")=0,0,IF(A346=(A346-DAY(A346)+1+4*7-WEEKDAY(A346-DAY(A346)+8-4,1)),SUMIFS('2) Income'!$E$13:$E$32,'2) Income'!$D$13:$D$32,"4th Wednesday",'2) Income'!$F$13:$F$32,"&lt;="&amp;$A346),0)))</f>
        <v>0</v>
      </c>
      <c r="AF346" s="8" cm="1">
        <f t="array" ref="AF346">IF(A346="","",IF(COUNTIF('2) Income'!$D$13:$D$32,"Every 4 Weeks")=0,0,SUMPRODUCT(--(IFERROR(MOD(A346-'2) Income'!$F$13:$F$32,28),1)=0),--('2) Income'!$D$13:$D$32="Every 4 Weeks"),--('2) Income'!$F$13:$F$32&lt;=A346),'2) Income'!$E$13:$E$32)))</f>
        <v>0</v>
      </c>
      <c r="AG346" s="8">
        <f>IF(A346="","",IF(COUNTIF('2) Income'!$D$13:$D$32,"Monthly")=0,0,IF(B346="N",SUMIFS('2) Income'!$E$13:$E$32,'2) Income'!$D$13:$D$32,"monthly",'2) Income'!$F$13:$F$32,"&lt;="&amp;$A346,'2) Income'!$I$13:$I$32,DAY(A346)),SUMIFS('2) Income'!$E$13:$E$32,'2) Income'!$D$13:$D$32,"monthly",'2) Income'!$F$13:$F$32,"&lt;="&amp;$A346,'2) Income'!$I$13:$I$32,"&gt;="&amp;DAY(A346)))))</f>
        <v>0</v>
      </c>
      <c r="AH346" s="8" cm="1">
        <f t="array" ref="AH346">IF(A346="","",IF(COUNTIF('2) Income'!$D$13:$D$32,"Yearly")=0,0,SUMPRODUCT(--('2) Income'!$D$13:$D$32="Yearly"),--('2) Income'!$F$13:$F$32&lt;=A346),IF(B346="N",--('2) Income'!$I$13:$I$32=DAY(A346)),--('2) Income'!$I$13:$I$32&gt;=DAY(A346))),--(IFERROR(MOD('2) Income'!$H$13:$H$32-MONTH(A346)+12,12),1)=0),'2) Income'!$E$13:$E$32)))</f>
        <v>0</v>
      </c>
      <c r="AI346" s="8">
        <f>IF(A346="","",IF(COUNTIF('2) Income'!$D$13:$D$32,"one-time")=0,0,SUMIFS('2) Income'!$E$13:$E$32,'2) Income'!$D$13:$D$32,"one-time",'2) Income'!$F$13:$F$32,"="&amp;$A346)))</f>
        <v>0</v>
      </c>
      <c r="AJ346" s="9">
        <f t="shared" si="26"/>
        <v>0</v>
      </c>
    </row>
    <row r="347" spans="1:36">
      <c r="A347" s="7">
        <f>IF(A346="","",IF(A346+1&lt;='1) Period'!$E$21,A346+1,""))</f>
        <v>45819</v>
      </c>
      <c r="B347" s="7" t="str">
        <f t="shared" si="27"/>
        <v>N</v>
      </c>
      <c r="C347" t="str">
        <f t="shared" si="28"/>
        <v>F</v>
      </c>
      <c r="D347" s="8">
        <f>IF(A347="","",IF(TEXT(A347,"dddd")='4) Happy Money'!$E$23,WAllowance,0))</f>
        <v>0</v>
      </c>
      <c r="E347" s="8">
        <f>IF(A347="","",IF(B347="N",SUMIF(TMonthly[Day of the Month],DAY(A347),TMonthly[Amount]),SUMIF(TMonthly[Day of the Month],"&gt;="&amp;DAY(A347),TMonthly[Amount])))</f>
        <v>300</v>
      </c>
      <c r="F347" s="8" cm="1">
        <f t="array" ref="F347">IF(A347="","",SUMPRODUCT(--(TYearly[Due Date]&lt;=A347),IF(B347="N",--(TYearly[Day]=DAY(A347)),--(TYearly[Day]&gt;=DAY(A347))),--(IFERROR(MOD(TYearly[Month]-MONTH(A347)+12,12),1)=0),TYearly[Amount]))</f>
        <v>0</v>
      </c>
      <c r="G347" s="8">
        <f>IF(A347="","",SUMIF(TOneTime[Due Date],A347,TOneTime[Amount]))</f>
        <v>0</v>
      </c>
      <c r="H347" s="8" cm="1">
        <f t="array" ref="H347">IF(A347="","",IF(COUNTIF(TOther[Frequency],$H$1)=0,0,SUMPRODUCT(--(IFERROR(MOD(A347-TOther[Start Date],7),1)=0),--(TOther[Frequency]=$H$1),--(TOther[Start Date]&lt;=A347),--(TOther[End Date Calc]&gt;=A347),TOther[Amount])))</f>
        <v>0</v>
      </c>
      <c r="I347" s="8" cm="1">
        <f t="array" ref="I347">IF(A347="","",IF(COUNTIF(TOther[Frequency],$I$1)=0,0,SUMPRODUCT(--(IFERROR(MOD(A347-TOther[Start Date],14),1)=0),--(TOther[Frequency]=$I$1),--(TOther[Start Date]&lt;=A347),--(TOther[End Date Calc]&gt;=A347),TOther[Amount])))</f>
        <v>0</v>
      </c>
      <c r="J347" s="8">
        <f>IF(A347="","",IF(COUNTIF(TOther[Frequency],$J$1)=0,0,IF(OR(DAY(A347)=1,DAY(A347)=15),SUMIFS(TOther[Amount],TOther[Frequency],$J$1,TOther[Start Date],"&lt;="&amp;$A347,TOther[End Date Calc],"&gt;="&amp;A347),0)))</f>
        <v>0</v>
      </c>
      <c r="K347" s="8">
        <f>IF(A347="","",IF(COUNTIF(TOther[Frequency],$K$1)=0,0,IF(A347=(A347-DAY(A347)+1+2*7-WEEKDAY(A347-DAY(A347)+8-4,1)),SUMIFS(TOther[Amount],TOther[Frequency],$K$1,TOther[Start Date],"&lt;="&amp;$A347,TOther[End Date Calc],"&gt;="&amp;A347),0)))</f>
        <v>0</v>
      </c>
      <c r="L347" s="8">
        <f>IF(A347="","",IF(COUNTIF(TOther[Frequency],$L$1)=0,0,IF(A347=(A347-DAY(A347)+1+3*7-WEEKDAY(A347-DAY(A347)+8-4,1)),SUMIFS(TOther[Amount],TOther[Frequency],$L$1,TOther[Start Date],"&lt;="&amp;$A347,TOther[End Date Calc],"&gt;="&amp;A347),0)))</f>
        <v>0</v>
      </c>
      <c r="M347" s="8">
        <f>IF(A347="","",IF(COUNTIF(TOther[Frequency],$M$1)=0,0,IF(A347=(A347-DAY(A347)+1+4*7-WEEKDAY(A347-DAY(A347)+8-4,1)),SUMIFS(TOther[Amount],TOther[Frequency],$M$1,TOther[Start Date],"&lt;="&amp;$A347,TOther[End Date Calc],"&gt;="&amp;A347),0)))</f>
        <v>0</v>
      </c>
      <c r="N347" s="8" cm="1">
        <f t="array" ref="N347">IF(A347="","",IF(COUNTIF(TOther[Frequency],$N$1)=0,0,SUMPRODUCT(--(IFERROR(MOD(A347-TOther[Start Date],28),1)=0),--(TOther[Frequency]=$N$1),--(TOther[Start Date]&lt;=A347),--(TOther[End Date Calc]&gt;=A347),TOther[Amount])))</f>
        <v>0</v>
      </c>
      <c r="O347" s="8" cm="1">
        <f t="array" ref="O347">IF(A347="","",IF(COUNTIF(TOther[Frequency],$O$1)=0,0,SUMPRODUCT(--(IFERROR(MOD(A347-TOther[Start Date],42),1)=0),--(TOther[Frequency]=$O$1),--(TOther[Start Date]&lt;=A347),--(TOther[End Date Calc]&gt;=A347),TOther[Amount])))</f>
        <v>0</v>
      </c>
      <c r="P347" s="8" cm="1">
        <f t="array" ref="P347">IF(A347="","",IF(COUNTIF(TOther[Frequency],$P$1)=0,0,SUMPRODUCT(--(IFERROR(MOD(A347-TOther[Start Date],56),1)=0),--(TOther[Frequency]=$P$1),--(TOther[Start Date]&lt;=A347),--(TOther[End Date Calc]&gt;=A347),TOther[Amount])))</f>
        <v>0</v>
      </c>
      <c r="Q347" s="8">
        <f>IF(A347="","",IF(COUNTIF(TOther[Frequency],$Q$1)=0,0,IF(B347="N",SUMIFS(TOther[Amount],TOther[Frequency],$Q$1,TOther[Start Date],"&lt;="&amp;$A347,TOther[End Date Calc],"&gt;="&amp;A347,TOther[Start Day],DAY(A347)),SUMIFS(TOther[Amount],TOther[Frequency],$Q$1,TOther[Start Date],"&lt;="&amp;$A347,TOther[End Date Calc],"&gt;="&amp;A347,TOther[Start Day],"&gt;="&amp;DAY(A347)))))</f>
        <v>0</v>
      </c>
      <c r="R347" s="8" cm="1">
        <f t="array" ref="R347">IF(A347="","",IF(COUNTIF(TOther[Frequency],R$1)=0,0,SUMPRODUCT(--(TOther[Frequency]=R$1),--(TOther[Start Date]&lt;=A347),--(TOther[End Date Calc]&gt;=A347),IF(B347="N",--(TOther[Start Day]=DAY(A347)),--(TOther[Start Day]&gt;=DAY(A347))),--(IFERROR(MOD(TOther[Start Month]-MONTH(A347)+2,2),1)=0),TOther[Amount])))</f>
        <v>0</v>
      </c>
      <c r="S347" s="8" cm="1">
        <f t="array" ref="S347">IF(A347="","",IF(COUNTIF(TOther[Frequency],S$1)=0,0,SUMPRODUCT(--(TOther[Frequency]=S$1),--(TOther[Start Date]&lt;=A347),--(TOther[End Date Calc]&gt;=A347),IF(B347="N",--(TOther[Start Day]=DAY(A347)),--(TOther[Start Day]&gt;=DAY(A347))),--(IFERROR(MOD(TOther[Start Month]-MONTH(A347)+3,3),1)=0),TOther[Amount])))</f>
        <v>0</v>
      </c>
      <c r="T347" s="8" cm="1">
        <f t="array" ref="T347">IF($A347="","",IF(COUNTIF(TOther[Frequency],T$1)=0,0,SUMPRODUCT(--(TOther[Frequency]=T$1),--(TOther[Start Date]&lt;=$A347),--(TOther[End Date Calc]&gt;=$A347),IF($B347="N",--(TOther[Start Day]=DAY($A347)),--(TOther[Start Day]&gt;=DAY($A347))),--(IFERROR(MOD(TOther[Start Month]-MONTH($A347)+4,4),1)=0),TOther[Amount])))</f>
        <v>0</v>
      </c>
      <c r="U347" s="8" cm="1">
        <f t="array" ref="U347">IF(A347="","",IF(COUNTIF(TOther[Frequency],$U$1)=0,0,SUMPRODUCT(--(TOther[Frequency]=$U$1),--(TOther[Start Date]&lt;=A347),--(TOther[End Date Calc]&gt;=A347),IF(B347="N",--(TOther[Start Day]=DAY(A347)),--(TOther[Start Day]&gt;=DAY(A347))),--(IFERROR(MOD(TOther[Start Month]-MONTH(A347)+6,6),1)=0),TOther[Amount])))</f>
        <v>0</v>
      </c>
      <c r="V347" s="8" cm="1">
        <f t="array" ref="V347">IF(A347="","",IF(COUNTIF(TOther[Frequency],$V$1)=0,0,SUMPRODUCT(--(TOther[Frequency]=$V$1),--(TOther[Start Date]&lt;=A347),--(TOther[End Date Calc]&gt;=A347),IF(B347="N",--(TOther[Start Day]=DAY(A347)),--(TOther[Start Day]&gt;=DAY(A347))),--(IFERROR(MOD(TOther[Start Month]-MONTH(A347)+12,12),1)=0),TOther[Amount])))</f>
        <v>0</v>
      </c>
      <c r="W347" s="8">
        <f>IF(A347="","",SUMIFS(TOther[Amount],TOther[Start Date],A347,TOther[Frequency],$W$1))</f>
        <v>0</v>
      </c>
      <c r="X347" s="9">
        <f t="shared" si="25"/>
        <v>300</v>
      </c>
      <c r="Y347" s="9">
        <f t="shared" si="29"/>
        <v>0</v>
      </c>
      <c r="Z347" s="8" cm="1">
        <f t="array" ref="Z347">IF(A347="","",IF(COUNTIF('2) Income'!$D$13:$D$32,"Weekly")=0,0,SUMPRODUCT(--(IFERROR(MOD(A347-'2) Income'!$F$13:$F$32,7),1)=0),--('2) Income'!$D$13:$D$32="Weekly"),--('2) Income'!$F$13:$F$32&lt;=A347),'2) Income'!$E$13:$E$32)))</f>
        <v>0</v>
      </c>
      <c r="AA347" s="8" cm="1">
        <f t="array" ref="AA347">IF(A347="","",IF(COUNTIF('2) Income'!$D$13:$D$32,"Every Other Week")=0,0,SUMPRODUCT(--(IFERROR(MOD(A347-'2) Income'!$F$13:$F$32,14),1)=0),--('2) Income'!$D$13:$D$32="Every Other Week"),--('2) Income'!$F$13:$F$32&lt;=A347),'2) Income'!$E$13:$E$32)))</f>
        <v>0</v>
      </c>
      <c r="AB347" s="8">
        <f>IF(A347="","",IF(COUNTIF('2) Income'!$D$13:$D$32,"1st and 15th")=0,0,IF(OR(DAY(A347)=1,DAY(A347)=15),SUMIFS('2) Income'!$E$13:$E$32,'2) Income'!$D$13:$D$32,"1st and 15th",'2) Income'!$F$13:$F$32,"&lt;="&amp;$A347),0)))</f>
        <v>0</v>
      </c>
      <c r="AC347" s="8">
        <f>IF(A347="","",IF(COUNTIF('2) Income'!$D$13:$D$32,"2nd Wednesday")=0,0,IF(A347=(A347-DAY(A347)+1+2*7-WEEKDAY(A347-DAY(A347)+8-4,1)),SUMIFS('2) Income'!$E$13:$E$32,'2) Income'!$D$13:$D$32,"2nd Wednesday",'2) Income'!$F$13:$F$32,"&lt;="&amp;$A347),0)))</f>
        <v>0</v>
      </c>
      <c r="AD347" s="8">
        <f>IF(A347="","",IF(COUNTIF('2) Income'!$D$13:$D$32,"3rd Wednesday")=0,0,IF(A347=(A347-DAY(A347)+1+3*7-WEEKDAY(A347-DAY(A347)+8-4,1)),SUMIFS('2) Income'!$E$13:$E$32,'2) Income'!$D$13:$D$32,"3rd Wednesday",'2) Income'!$F$13:$F$32,"&lt;="&amp;$A347),0)))</f>
        <v>0</v>
      </c>
      <c r="AE347" s="8">
        <f>IF(A347="","",IF(COUNTIF('2) Income'!$D$13:$D$32,"4th Wednesday")=0,0,IF(A347=(A347-DAY(A347)+1+4*7-WEEKDAY(A347-DAY(A347)+8-4,1)),SUMIFS('2) Income'!$E$13:$E$32,'2) Income'!$D$13:$D$32,"4th Wednesday",'2) Income'!$F$13:$F$32,"&lt;="&amp;$A347),0)))</f>
        <v>0</v>
      </c>
      <c r="AF347" s="8" cm="1">
        <f t="array" ref="AF347">IF(A347="","",IF(COUNTIF('2) Income'!$D$13:$D$32,"Every 4 Weeks")=0,0,SUMPRODUCT(--(IFERROR(MOD(A347-'2) Income'!$F$13:$F$32,28),1)=0),--('2) Income'!$D$13:$D$32="Every 4 Weeks"),--('2) Income'!$F$13:$F$32&lt;=A347),'2) Income'!$E$13:$E$32)))</f>
        <v>0</v>
      </c>
      <c r="AG347" s="8">
        <f>IF(A347="","",IF(COUNTIF('2) Income'!$D$13:$D$32,"Monthly")=0,0,IF(B347="N",SUMIFS('2) Income'!$E$13:$E$32,'2) Income'!$D$13:$D$32,"monthly",'2) Income'!$F$13:$F$32,"&lt;="&amp;$A347,'2) Income'!$I$13:$I$32,DAY(A347)),SUMIFS('2) Income'!$E$13:$E$32,'2) Income'!$D$13:$D$32,"monthly",'2) Income'!$F$13:$F$32,"&lt;="&amp;$A347,'2) Income'!$I$13:$I$32,"&gt;="&amp;DAY(A347)))))</f>
        <v>0</v>
      </c>
      <c r="AH347" s="8" cm="1">
        <f t="array" ref="AH347">IF(A347="","",IF(COUNTIF('2) Income'!$D$13:$D$32,"Yearly")=0,0,SUMPRODUCT(--('2) Income'!$D$13:$D$32="Yearly"),--('2) Income'!$F$13:$F$32&lt;=A347),IF(B347="N",--('2) Income'!$I$13:$I$32=DAY(A347)),--('2) Income'!$I$13:$I$32&gt;=DAY(A347))),--(IFERROR(MOD('2) Income'!$H$13:$H$32-MONTH(A347)+12,12),1)=0),'2) Income'!$E$13:$E$32)))</f>
        <v>0</v>
      </c>
      <c r="AI347" s="8">
        <f>IF(A347="","",IF(COUNTIF('2) Income'!$D$13:$D$32,"one-time")=0,0,SUMIFS('2) Income'!$E$13:$E$32,'2) Income'!$D$13:$D$32,"one-time",'2) Income'!$F$13:$F$32,"="&amp;$A347)))</f>
        <v>0</v>
      </c>
      <c r="AJ347" s="9">
        <f t="shared" si="26"/>
        <v>0</v>
      </c>
    </row>
    <row r="348" spans="1:36">
      <c r="A348" s="7">
        <f>IF(A347="","",IF(A347+1&lt;='1) Period'!$E$21,A347+1,""))</f>
        <v>45820</v>
      </c>
      <c r="B348" s="7" t="str">
        <f t="shared" si="27"/>
        <v>N</v>
      </c>
      <c r="C348" t="str">
        <f t="shared" si="28"/>
        <v>F</v>
      </c>
      <c r="D348" s="8">
        <f>IF(A348="","",IF(TEXT(A348,"dddd")='4) Happy Money'!$E$23,WAllowance,0))</f>
        <v>0</v>
      </c>
      <c r="E348" s="8">
        <f>IF(A348="","",IF(B348="N",SUMIF(TMonthly[Day of the Month],DAY(A348),TMonthly[Amount]),SUMIF(TMonthly[Day of the Month],"&gt;="&amp;DAY(A348),TMonthly[Amount])))</f>
        <v>0</v>
      </c>
      <c r="F348" s="8" cm="1">
        <f t="array" ref="F348">IF(A348="","",SUMPRODUCT(--(TYearly[Due Date]&lt;=A348),IF(B348="N",--(TYearly[Day]=DAY(A348)),--(TYearly[Day]&gt;=DAY(A348))),--(IFERROR(MOD(TYearly[Month]-MONTH(A348)+12,12),1)=0),TYearly[Amount]))</f>
        <v>0</v>
      </c>
      <c r="G348" s="8">
        <f>IF(A348="","",SUMIF(TOneTime[Due Date],A348,TOneTime[Amount]))</f>
        <v>0</v>
      </c>
      <c r="H348" s="8" cm="1">
        <f t="array" ref="H348">IF(A348="","",IF(COUNTIF(TOther[Frequency],$H$1)=0,0,SUMPRODUCT(--(IFERROR(MOD(A348-TOther[Start Date],7),1)=0),--(TOther[Frequency]=$H$1),--(TOther[Start Date]&lt;=A348),--(TOther[End Date Calc]&gt;=A348),TOther[Amount])))</f>
        <v>0</v>
      </c>
      <c r="I348" s="8" cm="1">
        <f t="array" ref="I348">IF(A348="","",IF(COUNTIF(TOther[Frequency],$I$1)=0,0,SUMPRODUCT(--(IFERROR(MOD(A348-TOther[Start Date],14),1)=0),--(TOther[Frequency]=$I$1),--(TOther[Start Date]&lt;=A348),--(TOther[End Date Calc]&gt;=A348),TOther[Amount])))</f>
        <v>0</v>
      </c>
      <c r="J348" s="8">
        <f>IF(A348="","",IF(COUNTIF(TOther[Frequency],$J$1)=0,0,IF(OR(DAY(A348)=1,DAY(A348)=15),SUMIFS(TOther[Amount],TOther[Frequency],$J$1,TOther[Start Date],"&lt;="&amp;$A348,TOther[End Date Calc],"&gt;="&amp;A348),0)))</f>
        <v>0</v>
      </c>
      <c r="K348" s="8">
        <f>IF(A348="","",IF(COUNTIF(TOther[Frequency],$K$1)=0,0,IF(A348=(A348-DAY(A348)+1+2*7-WEEKDAY(A348-DAY(A348)+8-4,1)),SUMIFS(TOther[Amount],TOther[Frequency],$K$1,TOther[Start Date],"&lt;="&amp;$A348,TOther[End Date Calc],"&gt;="&amp;A348),0)))</f>
        <v>0</v>
      </c>
      <c r="L348" s="8">
        <f>IF(A348="","",IF(COUNTIF(TOther[Frequency],$L$1)=0,0,IF(A348=(A348-DAY(A348)+1+3*7-WEEKDAY(A348-DAY(A348)+8-4,1)),SUMIFS(TOther[Amount],TOther[Frequency],$L$1,TOther[Start Date],"&lt;="&amp;$A348,TOther[End Date Calc],"&gt;="&amp;A348),0)))</f>
        <v>0</v>
      </c>
      <c r="M348" s="8">
        <f>IF(A348="","",IF(COUNTIF(TOther[Frequency],$M$1)=0,0,IF(A348=(A348-DAY(A348)+1+4*7-WEEKDAY(A348-DAY(A348)+8-4,1)),SUMIFS(TOther[Amount],TOther[Frequency],$M$1,TOther[Start Date],"&lt;="&amp;$A348,TOther[End Date Calc],"&gt;="&amp;A348),0)))</f>
        <v>0</v>
      </c>
      <c r="N348" s="8" cm="1">
        <f t="array" ref="N348">IF(A348="","",IF(COUNTIF(TOther[Frequency],$N$1)=0,0,SUMPRODUCT(--(IFERROR(MOD(A348-TOther[Start Date],28),1)=0),--(TOther[Frequency]=$N$1),--(TOther[Start Date]&lt;=A348),--(TOther[End Date Calc]&gt;=A348),TOther[Amount])))</f>
        <v>0</v>
      </c>
      <c r="O348" s="8" cm="1">
        <f t="array" ref="O348">IF(A348="","",IF(COUNTIF(TOther[Frequency],$O$1)=0,0,SUMPRODUCT(--(IFERROR(MOD(A348-TOther[Start Date],42),1)=0),--(TOther[Frequency]=$O$1),--(TOther[Start Date]&lt;=A348),--(TOther[End Date Calc]&gt;=A348),TOther[Amount])))</f>
        <v>0</v>
      </c>
      <c r="P348" s="8" cm="1">
        <f t="array" ref="P348">IF(A348="","",IF(COUNTIF(TOther[Frequency],$P$1)=0,0,SUMPRODUCT(--(IFERROR(MOD(A348-TOther[Start Date],56),1)=0),--(TOther[Frequency]=$P$1),--(TOther[Start Date]&lt;=A348),--(TOther[End Date Calc]&gt;=A348),TOther[Amount])))</f>
        <v>0</v>
      </c>
      <c r="Q348" s="8">
        <f>IF(A348="","",IF(COUNTIF(TOther[Frequency],$Q$1)=0,0,IF(B348="N",SUMIFS(TOther[Amount],TOther[Frequency],$Q$1,TOther[Start Date],"&lt;="&amp;$A348,TOther[End Date Calc],"&gt;="&amp;A348,TOther[Start Day],DAY(A348)),SUMIFS(TOther[Amount],TOther[Frequency],$Q$1,TOther[Start Date],"&lt;="&amp;$A348,TOther[End Date Calc],"&gt;="&amp;A348,TOther[Start Day],"&gt;="&amp;DAY(A348)))))</f>
        <v>0</v>
      </c>
      <c r="R348" s="8" cm="1">
        <f t="array" ref="R348">IF(A348="","",IF(COUNTIF(TOther[Frequency],R$1)=0,0,SUMPRODUCT(--(TOther[Frequency]=R$1),--(TOther[Start Date]&lt;=A348),--(TOther[End Date Calc]&gt;=A348),IF(B348="N",--(TOther[Start Day]=DAY(A348)),--(TOther[Start Day]&gt;=DAY(A348))),--(IFERROR(MOD(TOther[Start Month]-MONTH(A348)+2,2),1)=0),TOther[Amount])))</f>
        <v>0</v>
      </c>
      <c r="S348" s="8" cm="1">
        <f t="array" ref="S348">IF(A348="","",IF(COUNTIF(TOther[Frequency],S$1)=0,0,SUMPRODUCT(--(TOther[Frequency]=S$1),--(TOther[Start Date]&lt;=A348),--(TOther[End Date Calc]&gt;=A348),IF(B348="N",--(TOther[Start Day]=DAY(A348)),--(TOther[Start Day]&gt;=DAY(A348))),--(IFERROR(MOD(TOther[Start Month]-MONTH(A348)+3,3),1)=0),TOther[Amount])))</f>
        <v>0</v>
      </c>
      <c r="T348" s="8" cm="1">
        <f t="array" ref="T348">IF($A348="","",IF(COUNTIF(TOther[Frequency],T$1)=0,0,SUMPRODUCT(--(TOther[Frequency]=T$1),--(TOther[Start Date]&lt;=$A348),--(TOther[End Date Calc]&gt;=$A348),IF($B348="N",--(TOther[Start Day]=DAY($A348)),--(TOther[Start Day]&gt;=DAY($A348))),--(IFERROR(MOD(TOther[Start Month]-MONTH($A348)+4,4),1)=0),TOther[Amount])))</f>
        <v>0</v>
      </c>
      <c r="U348" s="8" cm="1">
        <f t="array" ref="U348">IF(A348="","",IF(COUNTIF(TOther[Frequency],$U$1)=0,0,SUMPRODUCT(--(TOther[Frequency]=$U$1),--(TOther[Start Date]&lt;=A348),--(TOther[End Date Calc]&gt;=A348),IF(B348="N",--(TOther[Start Day]=DAY(A348)),--(TOther[Start Day]&gt;=DAY(A348))),--(IFERROR(MOD(TOther[Start Month]-MONTH(A348)+6,6),1)=0),TOther[Amount])))</f>
        <v>0</v>
      </c>
      <c r="V348" s="8" cm="1">
        <f t="array" ref="V348">IF(A348="","",IF(COUNTIF(TOther[Frequency],$V$1)=0,0,SUMPRODUCT(--(TOther[Frequency]=$V$1),--(TOther[Start Date]&lt;=A348),--(TOther[End Date Calc]&gt;=A348),IF(B348="N",--(TOther[Start Day]=DAY(A348)),--(TOther[Start Day]&gt;=DAY(A348))),--(IFERROR(MOD(TOther[Start Month]-MONTH(A348)+12,12),1)=0),TOther[Amount])))</f>
        <v>0</v>
      </c>
      <c r="W348" s="8">
        <f>IF(A348="","",SUMIFS(TOther[Amount],TOther[Start Date],A348,TOther[Frequency],$W$1))</f>
        <v>0</v>
      </c>
      <c r="X348" s="9">
        <f t="shared" si="25"/>
        <v>0</v>
      </c>
      <c r="Y348" s="9">
        <f t="shared" si="29"/>
        <v>0</v>
      </c>
      <c r="Z348" s="8" cm="1">
        <f t="array" ref="Z348">IF(A348="","",IF(COUNTIF('2) Income'!$D$13:$D$32,"Weekly")=0,0,SUMPRODUCT(--(IFERROR(MOD(A348-'2) Income'!$F$13:$F$32,7),1)=0),--('2) Income'!$D$13:$D$32="Weekly"),--('2) Income'!$F$13:$F$32&lt;=A348),'2) Income'!$E$13:$E$32)))</f>
        <v>0</v>
      </c>
      <c r="AA348" s="8" cm="1">
        <f t="array" ref="AA348">IF(A348="","",IF(COUNTIF('2) Income'!$D$13:$D$32,"Every Other Week")=0,0,SUMPRODUCT(--(IFERROR(MOD(A348-'2) Income'!$F$13:$F$32,14),1)=0),--('2) Income'!$D$13:$D$32="Every Other Week"),--('2) Income'!$F$13:$F$32&lt;=A348),'2) Income'!$E$13:$E$32)))</f>
        <v>0</v>
      </c>
      <c r="AB348" s="8">
        <f>IF(A348="","",IF(COUNTIF('2) Income'!$D$13:$D$32,"1st and 15th")=0,0,IF(OR(DAY(A348)=1,DAY(A348)=15),SUMIFS('2) Income'!$E$13:$E$32,'2) Income'!$D$13:$D$32,"1st and 15th",'2) Income'!$F$13:$F$32,"&lt;="&amp;$A348),0)))</f>
        <v>0</v>
      </c>
      <c r="AC348" s="8">
        <f>IF(A348="","",IF(COUNTIF('2) Income'!$D$13:$D$32,"2nd Wednesday")=0,0,IF(A348=(A348-DAY(A348)+1+2*7-WEEKDAY(A348-DAY(A348)+8-4,1)),SUMIFS('2) Income'!$E$13:$E$32,'2) Income'!$D$13:$D$32,"2nd Wednesday",'2) Income'!$F$13:$F$32,"&lt;="&amp;$A348),0)))</f>
        <v>0</v>
      </c>
      <c r="AD348" s="8">
        <f>IF(A348="","",IF(COUNTIF('2) Income'!$D$13:$D$32,"3rd Wednesday")=0,0,IF(A348=(A348-DAY(A348)+1+3*7-WEEKDAY(A348-DAY(A348)+8-4,1)),SUMIFS('2) Income'!$E$13:$E$32,'2) Income'!$D$13:$D$32,"3rd Wednesday",'2) Income'!$F$13:$F$32,"&lt;="&amp;$A348),0)))</f>
        <v>0</v>
      </c>
      <c r="AE348" s="8">
        <f>IF(A348="","",IF(COUNTIF('2) Income'!$D$13:$D$32,"4th Wednesday")=0,0,IF(A348=(A348-DAY(A348)+1+4*7-WEEKDAY(A348-DAY(A348)+8-4,1)),SUMIFS('2) Income'!$E$13:$E$32,'2) Income'!$D$13:$D$32,"4th Wednesday",'2) Income'!$F$13:$F$32,"&lt;="&amp;$A348),0)))</f>
        <v>0</v>
      </c>
      <c r="AF348" s="8" cm="1">
        <f t="array" ref="AF348">IF(A348="","",IF(COUNTIF('2) Income'!$D$13:$D$32,"Every 4 Weeks")=0,0,SUMPRODUCT(--(IFERROR(MOD(A348-'2) Income'!$F$13:$F$32,28),1)=0),--('2) Income'!$D$13:$D$32="Every 4 Weeks"),--('2) Income'!$F$13:$F$32&lt;=A348),'2) Income'!$E$13:$E$32)))</f>
        <v>0</v>
      </c>
      <c r="AG348" s="8">
        <f>IF(A348="","",IF(COUNTIF('2) Income'!$D$13:$D$32,"Monthly")=0,0,IF(B348="N",SUMIFS('2) Income'!$E$13:$E$32,'2) Income'!$D$13:$D$32,"monthly",'2) Income'!$F$13:$F$32,"&lt;="&amp;$A348,'2) Income'!$I$13:$I$32,DAY(A348)),SUMIFS('2) Income'!$E$13:$E$32,'2) Income'!$D$13:$D$32,"monthly",'2) Income'!$F$13:$F$32,"&lt;="&amp;$A348,'2) Income'!$I$13:$I$32,"&gt;="&amp;DAY(A348)))))</f>
        <v>0</v>
      </c>
      <c r="AH348" s="8" cm="1">
        <f t="array" ref="AH348">IF(A348="","",IF(COUNTIF('2) Income'!$D$13:$D$32,"Yearly")=0,0,SUMPRODUCT(--('2) Income'!$D$13:$D$32="Yearly"),--('2) Income'!$F$13:$F$32&lt;=A348),IF(B348="N",--('2) Income'!$I$13:$I$32=DAY(A348)),--('2) Income'!$I$13:$I$32&gt;=DAY(A348))),--(IFERROR(MOD('2) Income'!$H$13:$H$32-MONTH(A348)+12,12),1)=0),'2) Income'!$E$13:$E$32)))</f>
        <v>0</v>
      </c>
      <c r="AI348" s="8">
        <f>IF(A348="","",IF(COUNTIF('2) Income'!$D$13:$D$32,"one-time")=0,0,SUMIFS('2) Income'!$E$13:$E$32,'2) Income'!$D$13:$D$32,"one-time",'2) Income'!$F$13:$F$32,"="&amp;$A348)))</f>
        <v>0</v>
      </c>
      <c r="AJ348" s="9">
        <f t="shared" si="26"/>
        <v>0</v>
      </c>
    </row>
    <row r="349" spans="1:36">
      <c r="A349" s="7">
        <f>IF(A348="","",IF(A348+1&lt;='1) Period'!$E$21,A348+1,""))</f>
        <v>45821</v>
      </c>
      <c r="B349" s="7" t="str">
        <f t="shared" si="27"/>
        <v>N</v>
      </c>
      <c r="C349" t="str">
        <f t="shared" si="28"/>
        <v>F</v>
      </c>
      <c r="D349" s="8">
        <f>IF(A349="","",IF(TEXT(A349,"dddd")='4) Happy Money'!$E$23,WAllowance,0))</f>
        <v>0</v>
      </c>
      <c r="E349" s="8">
        <f>IF(A349="","",IF(B349="N",SUMIF(TMonthly[Day of the Month],DAY(A349),TMonthly[Amount]),SUMIF(TMonthly[Day of the Month],"&gt;="&amp;DAY(A349),TMonthly[Amount])))</f>
        <v>0</v>
      </c>
      <c r="F349" s="8" cm="1">
        <f t="array" ref="F349">IF(A349="","",SUMPRODUCT(--(TYearly[Due Date]&lt;=A349),IF(B349="N",--(TYearly[Day]=DAY(A349)),--(TYearly[Day]&gt;=DAY(A349))),--(IFERROR(MOD(TYearly[Month]-MONTH(A349)+12,12),1)=0),TYearly[Amount]))</f>
        <v>0</v>
      </c>
      <c r="G349" s="8">
        <f>IF(A349="","",SUMIF(TOneTime[Due Date],A349,TOneTime[Amount]))</f>
        <v>0</v>
      </c>
      <c r="H349" s="8" cm="1">
        <f t="array" ref="H349">IF(A349="","",IF(COUNTIF(TOther[Frequency],$H$1)=0,0,SUMPRODUCT(--(IFERROR(MOD(A349-TOther[Start Date],7),1)=0),--(TOther[Frequency]=$H$1),--(TOther[Start Date]&lt;=A349),--(TOther[End Date Calc]&gt;=A349),TOther[Amount])))</f>
        <v>0</v>
      </c>
      <c r="I349" s="8" cm="1">
        <f t="array" ref="I349">IF(A349="","",IF(COUNTIF(TOther[Frequency],$I$1)=0,0,SUMPRODUCT(--(IFERROR(MOD(A349-TOther[Start Date],14),1)=0),--(TOther[Frequency]=$I$1),--(TOther[Start Date]&lt;=A349),--(TOther[End Date Calc]&gt;=A349),TOther[Amount])))</f>
        <v>0</v>
      </c>
      <c r="J349" s="8">
        <f>IF(A349="","",IF(COUNTIF(TOther[Frequency],$J$1)=0,0,IF(OR(DAY(A349)=1,DAY(A349)=15),SUMIFS(TOther[Amount],TOther[Frequency],$J$1,TOther[Start Date],"&lt;="&amp;$A349,TOther[End Date Calc],"&gt;="&amp;A349),0)))</f>
        <v>0</v>
      </c>
      <c r="K349" s="8">
        <f>IF(A349="","",IF(COUNTIF(TOther[Frequency],$K$1)=0,0,IF(A349=(A349-DAY(A349)+1+2*7-WEEKDAY(A349-DAY(A349)+8-4,1)),SUMIFS(TOther[Amount],TOther[Frequency],$K$1,TOther[Start Date],"&lt;="&amp;$A349,TOther[End Date Calc],"&gt;="&amp;A349),0)))</f>
        <v>0</v>
      </c>
      <c r="L349" s="8">
        <f>IF(A349="","",IF(COUNTIF(TOther[Frequency],$L$1)=0,0,IF(A349=(A349-DAY(A349)+1+3*7-WEEKDAY(A349-DAY(A349)+8-4,1)),SUMIFS(TOther[Amount],TOther[Frequency],$L$1,TOther[Start Date],"&lt;="&amp;$A349,TOther[End Date Calc],"&gt;="&amp;A349),0)))</f>
        <v>0</v>
      </c>
      <c r="M349" s="8">
        <f>IF(A349="","",IF(COUNTIF(TOther[Frequency],$M$1)=0,0,IF(A349=(A349-DAY(A349)+1+4*7-WEEKDAY(A349-DAY(A349)+8-4,1)),SUMIFS(TOther[Amount],TOther[Frequency],$M$1,TOther[Start Date],"&lt;="&amp;$A349,TOther[End Date Calc],"&gt;="&amp;A349),0)))</f>
        <v>0</v>
      </c>
      <c r="N349" s="8" cm="1">
        <f t="array" ref="N349">IF(A349="","",IF(COUNTIF(TOther[Frequency],$N$1)=0,0,SUMPRODUCT(--(IFERROR(MOD(A349-TOther[Start Date],28),1)=0),--(TOther[Frequency]=$N$1),--(TOther[Start Date]&lt;=A349),--(TOther[End Date Calc]&gt;=A349),TOther[Amount])))</f>
        <v>0</v>
      </c>
      <c r="O349" s="8" cm="1">
        <f t="array" ref="O349">IF(A349="","",IF(COUNTIF(TOther[Frequency],$O$1)=0,0,SUMPRODUCT(--(IFERROR(MOD(A349-TOther[Start Date],42),1)=0),--(TOther[Frequency]=$O$1),--(TOther[Start Date]&lt;=A349),--(TOther[End Date Calc]&gt;=A349),TOther[Amount])))</f>
        <v>0</v>
      </c>
      <c r="P349" s="8" cm="1">
        <f t="array" ref="P349">IF(A349="","",IF(COUNTIF(TOther[Frequency],$P$1)=0,0,SUMPRODUCT(--(IFERROR(MOD(A349-TOther[Start Date],56),1)=0),--(TOther[Frequency]=$P$1),--(TOther[Start Date]&lt;=A349),--(TOther[End Date Calc]&gt;=A349),TOther[Amount])))</f>
        <v>0</v>
      </c>
      <c r="Q349" s="8">
        <f>IF(A349="","",IF(COUNTIF(TOther[Frequency],$Q$1)=0,0,IF(B349="N",SUMIFS(TOther[Amount],TOther[Frequency],$Q$1,TOther[Start Date],"&lt;="&amp;$A349,TOther[End Date Calc],"&gt;="&amp;A349,TOther[Start Day],DAY(A349)),SUMIFS(TOther[Amount],TOther[Frequency],$Q$1,TOther[Start Date],"&lt;="&amp;$A349,TOther[End Date Calc],"&gt;="&amp;A349,TOther[Start Day],"&gt;="&amp;DAY(A349)))))</f>
        <v>0</v>
      </c>
      <c r="R349" s="8" cm="1">
        <f t="array" ref="R349">IF(A349="","",IF(COUNTIF(TOther[Frequency],R$1)=0,0,SUMPRODUCT(--(TOther[Frequency]=R$1),--(TOther[Start Date]&lt;=A349),--(TOther[End Date Calc]&gt;=A349),IF(B349="N",--(TOther[Start Day]=DAY(A349)),--(TOther[Start Day]&gt;=DAY(A349))),--(IFERROR(MOD(TOther[Start Month]-MONTH(A349)+2,2),1)=0),TOther[Amount])))</f>
        <v>0</v>
      </c>
      <c r="S349" s="8" cm="1">
        <f t="array" ref="S349">IF(A349="","",IF(COUNTIF(TOther[Frequency],S$1)=0,0,SUMPRODUCT(--(TOther[Frequency]=S$1),--(TOther[Start Date]&lt;=A349),--(TOther[End Date Calc]&gt;=A349),IF(B349="N",--(TOther[Start Day]=DAY(A349)),--(TOther[Start Day]&gt;=DAY(A349))),--(IFERROR(MOD(TOther[Start Month]-MONTH(A349)+3,3),1)=0),TOther[Amount])))</f>
        <v>0</v>
      </c>
      <c r="T349" s="8" cm="1">
        <f t="array" ref="T349">IF($A349="","",IF(COUNTIF(TOther[Frequency],T$1)=0,0,SUMPRODUCT(--(TOther[Frequency]=T$1),--(TOther[Start Date]&lt;=$A349),--(TOther[End Date Calc]&gt;=$A349),IF($B349="N",--(TOther[Start Day]=DAY($A349)),--(TOther[Start Day]&gt;=DAY($A349))),--(IFERROR(MOD(TOther[Start Month]-MONTH($A349)+4,4),1)=0),TOther[Amount])))</f>
        <v>0</v>
      </c>
      <c r="U349" s="8" cm="1">
        <f t="array" ref="U349">IF(A349="","",IF(COUNTIF(TOther[Frequency],$U$1)=0,0,SUMPRODUCT(--(TOther[Frequency]=$U$1),--(TOther[Start Date]&lt;=A349),--(TOther[End Date Calc]&gt;=A349),IF(B349="N",--(TOther[Start Day]=DAY(A349)),--(TOther[Start Day]&gt;=DAY(A349))),--(IFERROR(MOD(TOther[Start Month]-MONTH(A349)+6,6),1)=0),TOther[Amount])))</f>
        <v>0</v>
      </c>
      <c r="V349" s="8" cm="1">
        <f t="array" ref="V349">IF(A349="","",IF(COUNTIF(TOther[Frequency],$V$1)=0,0,SUMPRODUCT(--(TOther[Frequency]=$V$1),--(TOther[Start Date]&lt;=A349),--(TOther[End Date Calc]&gt;=A349),IF(B349="N",--(TOther[Start Day]=DAY(A349)),--(TOther[Start Day]&gt;=DAY(A349))),--(IFERROR(MOD(TOther[Start Month]-MONTH(A349)+12,12),1)=0),TOther[Amount])))</f>
        <v>0</v>
      </c>
      <c r="W349" s="8">
        <f>IF(A349="","",SUMIFS(TOther[Amount],TOther[Start Date],A349,TOther[Frequency],$W$1))</f>
        <v>0</v>
      </c>
      <c r="X349" s="9">
        <f t="shared" si="25"/>
        <v>0</v>
      </c>
      <c r="Y349" s="9">
        <f t="shared" si="29"/>
        <v>0</v>
      </c>
      <c r="Z349" s="8" cm="1">
        <f t="array" ref="Z349">IF(A349="","",IF(COUNTIF('2) Income'!$D$13:$D$32,"Weekly")=0,0,SUMPRODUCT(--(IFERROR(MOD(A349-'2) Income'!$F$13:$F$32,7),1)=0),--('2) Income'!$D$13:$D$32="Weekly"),--('2) Income'!$F$13:$F$32&lt;=A349),'2) Income'!$E$13:$E$32)))</f>
        <v>0</v>
      </c>
      <c r="AA349" s="8" cm="1">
        <f t="array" ref="AA349">IF(A349="","",IF(COUNTIF('2) Income'!$D$13:$D$32,"Every Other Week")=0,0,SUMPRODUCT(--(IFERROR(MOD(A349-'2) Income'!$F$13:$F$32,14),1)=0),--('2) Income'!$D$13:$D$32="Every Other Week"),--('2) Income'!$F$13:$F$32&lt;=A349),'2) Income'!$E$13:$E$32)))</f>
        <v>0</v>
      </c>
      <c r="AB349" s="8">
        <f>IF(A349="","",IF(COUNTIF('2) Income'!$D$13:$D$32,"1st and 15th")=0,0,IF(OR(DAY(A349)=1,DAY(A349)=15),SUMIFS('2) Income'!$E$13:$E$32,'2) Income'!$D$13:$D$32,"1st and 15th",'2) Income'!$F$13:$F$32,"&lt;="&amp;$A349),0)))</f>
        <v>0</v>
      </c>
      <c r="AC349" s="8">
        <f>IF(A349="","",IF(COUNTIF('2) Income'!$D$13:$D$32,"2nd Wednesday")=0,0,IF(A349=(A349-DAY(A349)+1+2*7-WEEKDAY(A349-DAY(A349)+8-4,1)),SUMIFS('2) Income'!$E$13:$E$32,'2) Income'!$D$13:$D$32,"2nd Wednesday",'2) Income'!$F$13:$F$32,"&lt;="&amp;$A349),0)))</f>
        <v>0</v>
      </c>
      <c r="AD349" s="8">
        <f>IF(A349="","",IF(COUNTIF('2) Income'!$D$13:$D$32,"3rd Wednesday")=0,0,IF(A349=(A349-DAY(A349)+1+3*7-WEEKDAY(A349-DAY(A349)+8-4,1)),SUMIFS('2) Income'!$E$13:$E$32,'2) Income'!$D$13:$D$32,"3rd Wednesday",'2) Income'!$F$13:$F$32,"&lt;="&amp;$A349),0)))</f>
        <v>0</v>
      </c>
      <c r="AE349" s="8">
        <f>IF(A349="","",IF(COUNTIF('2) Income'!$D$13:$D$32,"4th Wednesday")=0,0,IF(A349=(A349-DAY(A349)+1+4*7-WEEKDAY(A349-DAY(A349)+8-4,1)),SUMIFS('2) Income'!$E$13:$E$32,'2) Income'!$D$13:$D$32,"4th Wednesday",'2) Income'!$F$13:$F$32,"&lt;="&amp;$A349),0)))</f>
        <v>0</v>
      </c>
      <c r="AF349" s="8" cm="1">
        <f t="array" ref="AF349">IF(A349="","",IF(COUNTIF('2) Income'!$D$13:$D$32,"Every 4 Weeks")=0,0,SUMPRODUCT(--(IFERROR(MOD(A349-'2) Income'!$F$13:$F$32,28),1)=0),--('2) Income'!$D$13:$D$32="Every 4 Weeks"),--('2) Income'!$F$13:$F$32&lt;=A349),'2) Income'!$E$13:$E$32)))</f>
        <v>0</v>
      </c>
      <c r="AG349" s="8">
        <f>IF(A349="","",IF(COUNTIF('2) Income'!$D$13:$D$32,"Monthly")=0,0,IF(B349="N",SUMIFS('2) Income'!$E$13:$E$32,'2) Income'!$D$13:$D$32,"monthly",'2) Income'!$F$13:$F$32,"&lt;="&amp;$A349,'2) Income'!$I$13:$I$32,DAY(A349)),SUMIFS('2) Income'!$E$13:$E$32,'2) Income'!$D$13:$D$32,"monthly",'2) Income'!$F$13:$F$32,"&lt;="&amp;$A349,'2) Income'!$I$13:$I$32,"&gt;="&amp;DAY(A349)))))</f>
        <v>0</v>
      </c>
      <c r="AH349" s="8" cm="1">
        <f t="array" ref="AH349">IF(A349="","",IF(COUNTIF('2) Income'!$D$13:$D$32,"Yearly")=0,0,SUMPRODUCT(--('2) Income'!$D$13:$D$32="Yearly"),--('2) Income'!$F$13:$F$32&lt;=A349),IF(B349="N",--('2) Income'!$I$13:$I$32=DAY(A349)),--('2) Income'!$I$13:$I$32&gt;=DAY(A349))),--(IFERROR(MOD('2) Income'!$H$13:$H$32-MONTH(A349)+12,12),1)=0),'2) Income'!$E$13:$E$32)))</f>
        <v>0</v>
      </c>
      <c r="AI349" s="8">
        <f>IF(A349="","",IF(COUNTIF('2) Income'!$D$13:$D$32,"one-time")=0,0,SUMIFS('2) Income'!$E$13:$E$32,'2) Income'!$D$13:$D$32,"one-time",'2) Income'!$F$13:$F$32,"="&amp;$A349)))</f>
        <v>0</v>
      </c>
      <c r="AJ349" s="9">
        <f t="shared" si="26"/>
        <v>0</v>
      </c>
    </row>
    <row r="350" spans="1:36">
      <c r="A350" s="7">
        <f>IF(A349="","",IF(A349+1&lt;='1) Period'!$E$21,A349+1,""))</f>
        <v>45822</v>
      </c>
      <c r="B350" s="7" t="str">
        <f t="shared" si="27"/>
        <v>N</v>
      </c>
      <c r="C350" t="str">
        <f t="shared" si="28"/>
        <v>Y</v>
      </c>
      <c r="D350" s="8">
        <f>IF(A350="","",IF(TEXT(A350,"dddd")='4) Happy Money'!$E$23,WAllowance,0))</f>
        <v>0</v>
      </c>
      <c r="E350" s="8">
        <f>IF(A350="","",IF(B350="N",SUMIF(TMonthly[Day of the Month],DAY(A350),TMonthly[Amount]),SUMIF(TMonthly[Day of the Month],"&gt;="&amp;DAY(A350),TMonthly[Amount])))</f>
        <v>0</v>
      </c>
      <c r="F350" s="8" cm="1">
        <f t="array" ref="F350">IF(A350="","",SUMPRODUCT(--(TYearly[Due Date]&lt;=A350),IF(B350="N",--(TYearly[Day]=DAY(A350)),--(TYearly[Day]&gt;=DAY(A350))),--(IFERROR(MOD(TYearly[Month]-MONTH(A350)+12,12),1)=0),TYearly[Amount]))</f>
        <v>0</v>
      </c>
      <c r="G350" s="8">
        <f>IF(A350="","",SUMIF(TOneTime[Due Date],A350,TOneTime[Amount]))</f>
        <v>0</v>
      </c>
      <c r="H350" s="8" cm="1">
        <f t="array" ref="H350">IF(A350="","",IF(COUNTIF(TOther[Frequency],$H$1)=0,0,SUMPRODUCT(--(IFERROR(MOD(A350-TOther[Start Date],7),1)=0),--(TOther[Frequency]=$H$1),--(TOther[Start Date]&lt;=A350),--(TOther[End Date Calc]&gt;=A350),TOther[Amount])))</f>
        <v>0</v>
      </c>
      <c r="I350" s="8" cm="1">
        <f t="array" ref="I350">IF(A350="","",IF(COUNTIF(TOther[Frequency],$I$1)=0,0,SUMPRODUCT(--(IFERROR(MOD(A350-TOther[Start Date],14),1)=0),--(TOther[Frequency]=$I$1),--(TOther[Start Date]&lt;=A350),--(TOther[End Date Calc]&gt;=A350),TOther[Amount])))</f>
        <v>0</v>
      </c>
      <c r="J350" s="8">
        <f>IF(A350="","",IF(COUNTIF(TOther[Frequency],$J$1)=0,0,IF(OR(DAY(A350)=1,DAY(A350)=15),SUMIFS(TOther[Amount],TOther[Frequency],$J$1,TOther[Start Date],"&lt;="&amp;$A350,TOther[End Date Calc],"&gt;="&amp;A350),0)))</f>
        <v>0</v>
      </c>
      <c r="K350" s="8">
        <f>IF(A350="","",IF(COUNTIF(TOther[Frequency],$K$1)=0,0,IF(A350=(A350-DAY(A350)+1+2*7-WEEKDAY(A350-DAY(A350)+8-4,1)),SUMIFS(TOther[Amount],TOther[Frequency],$K$1,TOther[Start Date],"&lt;="&amp;$A350,TOther[End Date Calc],"&gt;="&amp;A350),0)))</f>
        <v>0</v>
      </c>
      <c r="L350" s="8">
        <f>IF(A350="","",IF(COUNTIF(TOther[Frequency],$L$1)=0,0,IF(A350=(A350-DAY(A350)+1+3*7-WEEKDAY(A350-DAY(A350)+8-4,1)),SUMIFS(TOther[Amount],TOther[Frequency],$L$1,TOther[Start Date],"&lt;="&amp;$A350,TOther[End Date Calc],"&gt;="&amp;A350),0)))</f>
        <v>0</v>
      </c>
      <c r="M350" s="8">
        <f>IF(A350="","",IF(COUNTIF(TOther[Frequency],$M$1)=0,0,IF(A350=(A350-DAY(A350)+1+4*7-WEEKDAY(A350-DAY(A350)+8-4,1)),SUMIFS(TOther[Amount],TOther[Frequency],$M$1,TOther[Start Date],"&lt;="&amp;$A350,TOther[End Date Calc],"&gt;="&amp;A350),0)))</f>
        <v>0</v>
      </c>
      <c r="N350" s="8" cm="1">
        <f t="array" ref="N350">IF(A350="","",IF(COUNTIF(TOther[Frequency],$N$1)=0,0,SUMPRODUCT(--(IFERROR(MOD(A350-TOther[Start Date],28),1)=0),--(TOther[Frequency]=$N$1),--(TOther[Start Date]&lt;=A350),--(TOther[End Date Calc]&gt;=A350),TOther[Amount])))</f>
        <v>0</v>
      </c>
      <c r="O350" s="8" cm="1">
        <f t="array" ref="O350">IF(A350="","",IF(COUNTIF(TOther[Frequency],$O$1)=0,0,SUMPRODUCT(--(IFERROR(MOD(A350-TOther[Start Date],42),1)=0),--(TOther[Frequency]=$O$1),--(TOther[Start Date]&lt;=A350),--(TOther[End Date Calc]&gt;=A350),TOther[Amount])))</f>
        <v>0</v>
      </c>
      <c r="P350" s="8" cm="1">
        <f t="array" ref="P350">IF(A350="","",IF(COUNTIF(TOther[Frequency],$P$1)=0,0,SUMPRODUCT(--(IFERROR(MOD(A350-TOther[Start Date],56),1)=0),--(TOther[Frequency]=$P$1),--(TOther[Start Date]&lt;=A350),--(TOther[End Date Calc]&gt;=A350),TOther[Amount])))</f>
        <v>0</v>
      </c>
      <c r="Q350" s="8">
        <f>IF(A350="","",IF(COUNTIF(TOther[Frequency],$Q$1)=0,0,IF(B350="N",SUMIFS(TOther[Amount],TOther[Frequency],$Q$1,TOther[Start Date],"&lt;="&amp;$A350,TOther[End Date Calc],"&gt;="&amp;A350,TOther[Start Day],DAY(A350)),SUMIFS(TOther[Amount],TOther[Frequency],$Q$1,TOther[Start Date],"&lt;="&amp;$A350,TOther[End Date Calc],"&gt;="&amp;A350,TOther[Start Day],"&gt;="&amp;DAY(A350)))))</f>
        <v>0</v>
      </c>
      <c r="R350" s="8" cm="1">
        <f t="array" ref="R350">IF(A350="","",IF(COUNTIF(TOther[Frequency],R$1)=0,0,SUMPRODUCT(--(TOther[Frequency]=R$1),--(TOther[Start Date]&lt;=A350),--(TOther[End Date Calc]&gt;=A350),IF(B350="N",--(TOther[Start Day]=DAY(A350)),--(TOther[Start Day]&gt;=DAY(A350))),--(IFERROR(MOD(TOther[Start Month]-MONTH(A350)+2,2),1)=0),TOther[Amount])))</f>
        <v>0</v>
      </c>
      <c r="S350" s="8" cm="1">
        <f t="array" ref="S350">IF(A350="","",IF(COUNTIF(TOther[Frequency],S$1)=0,0,SUMPRODUCT(--(TOther[Frequency]=S$1),--(TOther[Start Date]&lt;=A350),--(TOther[End Date Calc]&gt;=A350),IF(B350="N",--(TOther[Start Day]=DAY(A350)),--(TOther[Start Day]&gt;=DAY(A350))),--(IFERROR(MOD(TOther[Start Month]-MONTH(A350)+3,3),1)=0),TOther[Amount])))</f>
        <v>0</v>
      </c>
      <c r="T350" s="8" cm="1">
        <f t="array" ref="T350">IF($A350="","",IF(COUNTIF(TOther[Frequency],T$1)=0,0,SUMPRODUCT(--(TOther[Frequency]=T$1),--(TOther[Start Date]&lt;=$A350),--(TOther[End Date Calc]&gt;=$A350),IF($B350="N",--(TOther[Start Day]=DAY($A350)),--(TOther[Start Day]&gt;=DAY($A350))),--(IFERROR(MOD(TOther[Start Month]-MONTH($A350)+4,4),1)=0),TOther[Amount])))</f>
        <v>0</v>
      </c>
      <c r="U350" s="8" cm="1">
        <f t="array" ref="U350">IF(A350="","",IF(COUNTIF(TOther[Frequency],$U$1)=0,0,SUMPRODUCT(--(TOther[Frequency]=$U$1),--(TOther[Start Date]&lt;=A350),--(TOther[End Date Calc]&gt;=A350),IF(B350="N",--(TOther[Start Day]=DAY(A350)),--(TOther[Start Day]&gt;=DAY(A350))),--(IFERROR(MOD(TOther[Start Month]-MONTH(A350)+6,6),1)=0),TOther[Amount])))</f>
        <v>0</v>
      </c>
      <c r="V350" s="8" cm="1">
        <f t="array" ref="V350">IF(A350="","",IF(COUNTIF(TOther[Frequency],$V$1)=0,0,SUMPRODUCT(--(TOther[Frequency]=$V$1),--(TOther[Start Date]&lt;=A350),--(TOther[End Date Calc]&gt;=A350),IF(B350="N",--(TOther[Start Day]=DAY(A350)),--(TOther[Start Day]&gt;=DAY(A350))),--(IFERROR(MOD(TOther[Start Month]-MONTH(A350)+12,12),1)=0),TOther[Amount])))</f>
        <v>0</v>
      </c>
      <c r="W350" s="8">
        <f>IF(A350="","",SUMIFS(TOther[Amount],TOther[Start Date],A350,TOther[Frequency],$W$1))</f>
        <v>0</v>
      </c>
      <c r="X350" s="9">
        <f t="shared" si="25"/>
        <v>0</v>
      </c>
      <c r="Y350" s="9">
        <f t="shared" si="29"/>
        <v>0</v>
      </c>
      <c r="Z350" s="8" cm="1">
        <f t="array" ref="Z350">IF(A350="","",IF(COUNTIF('2) Income'!$D$13:$D$32,"Weekly")=0,0,SUMPRODUCT(--(IFERROR(MOD(A350-'2) Income'!$F$13:$F$32,7),1)=0),--('2) Income'!$D$13:$D$32="Weekly"),--('2) Income'!$F$13:$F$32&lt;=A350),'2) Income'!$E$13:$E$32)))</f>
        <v>0</v>
      </c>
      <c r="AA350" s="8" cm="1">
        <f t="array" ref="AA350">IF(A350="","",IF(COUNTIF('2) Income'!$D$13:$D$32,"Every Other Week")=0,0,SUMPRODUCT(--(IFERROR(MOD(A350-'2) Income'!$F$13:$F$32,14),1)=0),--('2) Income'!$D$13:$D$32="Every Other Week"),--('2) Income'!$F$13:$F$32&lt;=A350),'2) Income'!$E$13:$E$32)))</f>
        <v>0</v>
      </c>
      <c r="AB350" s="8">
        <f>IF(A350="","",IF(COUNTIF('2) Income'!$D$13:$D$32,"1st and 15th")=0,0,IF(OR(DAY(A350)=1,DAY(A350)=15),SUMIFS('2) Income'!$E$13:$E$32,'2) Income'!$D$13:$D$32,"1st and 15th",'2) Income'!$F$13:$F$32,"&lt;="&amp;$A350),0)))</f>
        <v>0</v>
      </c>
      <c r="AC350" s="8">
        <f>IF(A350="","",IF(COUNTIF('2) Income'!$D$13:$D$32,"2nd Wednesday")=0,0,IF(A350=(A350-DAY(A350)+1+2*7-WEEKDAY(A350-DAY(A350)+8-4,1)),SUMIFS('2) Income'!$E$13:$E$32,'2) Income'!$D$13:$D$32,"2nd Wednesday",'2) Income'!$F$13:$F$32,"&lt;="&amp;$A350),0)))</f>
        <v>0</v>
      </c>
      <c r="AD350" s="8">
        <f>IF(A350="","",IF(COUNTIF('2) Income'!$D$13:$D$32,"3rd Wednesday")=0,0,IF(A350=(A350-DAY(A350)+1+3*7-WEEKDAY(A350-DAY(A350)+8-4,1)),SUMIFS('2) Income'!$E$13:$E$32,'2) Income'!$D$13:$D$32,"3rd Wednesday",'2) Income'!$F$13:$F$32,"&lt;="&amp;$A350),0)))</f>
        <v>0</v>
      </c>
      <c r="AE350" s="8">
        <f>IF(A350="","",IF(COUNTIF('2) Income'!$D$13:$D$32,"4th Wednesday")=0,0,IF(A350=(A350-DAY(A350)+1+4*7-WEEKDAY(A350-DAY(A350)+8-4,1)),SUMIFS('2) Income'!$E$13:$E$32,'2) Income'!$D$13:$D$32,"4th Wednesday",'2) Income'!$F$13:$F$32,"&lt;="&amp;$A350),0)))</f>
        <v>0</v>
      </c>
      <c r="AF350" s="8" cm="1">
        <f t="array" ref="AF350">IF(A350="","",IF(COUNTIF('2) Income'!$D$13:$D$32,"Every 4 Weeks")=0,0,SUMPRODUCT(--(IFERROR(MOD(A350-'2) Income'!$F$13:$F$32,28),1)=0),--('2) Income'!$D$13:$D$32="Every 4 Weeks"),--('2) Income'!$F$13:$F$32&lt;=A350),'2) Income'!$E$13:$E$32)))</f>
        <v>0</v>
      </c>
      <c r="AG350" s="8">
        <f>IF(A350="","",IF(COUNTIF('2) Income'!$D$13:$D$32,"Monthly")=0,0,IF(B350="N",SUMIFS('2) Income'!$E$13:$E$32,'2) Income'!$D$13:$D$32,"monthly",'2) Income'!$F$13:$F$32,"&lt;="&amp;$A350,'2) Income'!$I$13:$I$32,DAY(A350)),SUMIFS('2) Income'!$E$13:$E$32,'2) Income'!$D$13:$D$32,"monthly",'2) Income'!$F$13:$F$32,"&lt;="&amp;$A350,'2) Income'!$I$13:$I$32,"&gt;="&amp;DAY(A350)))))</f>
        <v>0</v>
      </c>
      <c r="AH350" s="8" cm="1">
        <f t="array" ref="AH350">IF(A350="","",IF(COUNTIF('2) Income'!$D$13:$D$32,"Yearly")=0,0,SUMPRODUCT(--('2) Income'!$D$13:$D$32="Yearly"),--('2) Income'!$F$13:$F$32&lt;=A350),IF(B350="N",--('2) Income'!$I$13:$I$32=DAY(A350)),--('2) Income'!$I$13:$I$32&gt;=DAY(A350))),--(IFERROR(MOD('2) Income'!$H$13:$H$32-MONTH(A350)+12,12),1)=0),'2) Income'!$E$13:$E$32)))</f>
        <v>0</v>
      </c>
      <c r="AI350" s="8">
        <f>IF(A350="","",IF(COUNTIF('2) Income'!$D$13:$D$32,"one-time")=0,0,SUMIFS('2) Income'!$E$13:$E$32,'2) Income'!$D$13:$D$32,"one-time",'2) Income'!$F$13:$F$32,"="&amp;$A350)))</f>
        <v>0</v>
      </c>
      <c r="AJ350" s="9">
        <f t="shared" si="26"/>
        <v>0</v>
      </c>
    </row>
    <row r="351" spans="1:36">
      <c r="A351" s="7">
        <f>IF(A350="","",IF(A350+1&lt;='1) Period'!$E$21,A350+1,""))</f>
        <v>45823</v>
      </c>
      <c r="B351" s="7" t="str">
        <f t="shared" si="27"/>
        <v>N</v>
      </c>
      <c r="C351" t="str">
        <f t="shared" si="28"/>
        <v>Y</v>
      </c>
      <c r="D351" s="8">
        <f>IF(A351="","",IF(TEXT(A351,"dddd")='4) Happy Money'!$E$23,WAllowance,0))</f>
        <v>0</v>
      </c>
      <c r="E351" s="8">
        <f>IF(A351="","",IF(B351="N",SUMIF(TMonthly[Day of the Month],DAY(A351),TMonthly[Amount]),SUMIF(TMonthly[Day of the Month],"&gt;="&amp;DAY(A351),TMonthly[Amount])))</f>
        <v>0</v>
      </c>
      <c r="F351" s="8" cm="1">
        <f t="array" ref="F351">IF(A351="","",SUMPRODUCT(--(TYearly[Due Date]&lt;=A351),IF(B351="N",--(TYearly[Day]=DAY(A351)),--(TYearly[Day]&gt;=DAY(A351))),--(IFERROR(MOD(TYearly[Month]-MONTH(A351)+12,12),1)=0),TYearly[Amount]))</f>
        <v>0</v>
      </c>
      <c r="G351" s="8">
        <f>IF(A351="","",SUMIF(TOneTime[Due Date],A351,TOneTime[Amount]))</f>
        <v>0</v>
      </c>
      <c r="H351" s="8" cm="1">
        <f t="array" ref="H351">IF(A351="","",IF(COUNTIF(TOther[Frequency],$H$1)=0,0,SUMPRODUCT(--(IFERROR(MOD(A351-TOther[Start Date],7),1)=0),--(TOther[Frequency]=$H$1),--(TOther[Start Date]&lt;=A351),--(TOther[End Date Calc]&gt;=A351),TOther[Amount])))</f>
        <v>0</v>
      </c>
      <c r="I351" s="8" cm="1">
        <f t="array" ref="I351">IF(A351="","",IF(COUNTIF(TOther[Frequency],$I$1)=0,0,SUMPRODUCT(--(IFERROR(MOD(A351-TOther[Start Date],14),1)=0),--(TOther[Frequency]=$I$1),--(TOther[Start Date]&lt;=A351),--(TOther[End Date Calc]&gt;=A351),TOther[Amount])))</f>
        <v>0</v>
      </c>
      <c r="J351" s="8">
        <f>IF(A351="","",IF(COUNTIF(TOther[Frequency],$J$1)=0,0,IF(OR(DAY(A351)=1,DAY(A351)=15),SUMIFS(TOther[Amount],TOther[Frequency],$J$1,TOther[Start Date],"&lt;="&amp;$A351,TOther[End Date Calc],"&gt;="&amp;A351),0)))</f>
        <v>0</v>
      </c>
      <c r="K351" s="8">
        <f>IF(A351="","",IF(COUNTIF(TOther[Frequency],$K$1)=0,0,IF(A351=(A351-DAY(A351)+1+2*7-WEEKDAY(A351-DAY(A351)+8-4,1)),SUMIFS(TOther[Amount],TOther[Frequency],$K$1,TOther[Start Date],"&lt;="&amp;$A351,TOther[End Date Calc],"&gt;="&amp;A351),0)))</f>
        <v>0</v>
      </c>
      <c r="L351" s="8">
        <f>IF(A351="","",IF(COUNTIF(TOther[Frequency],$L$1)=0,0,IF(A351=(A351-DAY(A351)+1+3*7-WEEKDAY(A351-DAY(A351)+8-4,1)),SUMIFS(TOther[Amount],TOther[Frequency],$L$1,TOther[Start Date],"&lt;="&amp;$A351,TOther[End Date Calc],"&gt;="&amp;A351),0)))</f>
        <v>0</v>
      </c>
      <c r="M351" s="8">
        <f>IF(A351="","",IF(COUNTIF(TOther[Frequency],$M$1)=0,0,IF(A351=(A351-DAY(A351)+1+4*7-WEEKDAY(A351-DAY(A351)+8-4,1)),SUMIFS(TOther[Amount],TOther[Frequency],$M$1,TOther[Start Date],"&lt;="&amp;$A351,TOther[End Date Calc],"&gt;="&amp;A351),0)))</f>
        <v>0</v>
      </c>
      <c r="N351" s="8" cm="1">
        <f t="array" ref="N351">IF(A351="","",IF(COUNTIF(TOther[Frequency],$N$1)=0,0,SUMPRODUCT(--(IFERROR(MOD(A351-TOther[Start Date],28),1)=0),--(TOther[Frequency]=$N$1),--(TOther[Start Date]&lt;=A351),--(TOther[End Date Calc]&gt;=A351),TOther[Amount])))</f>
        <v>0</v>
      </c>
      <c r="O351" s="8" cm="1">
        <f t="array" ref="O351">IF(A351="","",IF(COUNTIF(TOther[Frequency],$O$1)=0,0,SUMPRODUCT(--(IFERROR(MOD(A351-TOther[Start Date],42),1)=0),--(TOther[Frequency]=$O$1),--(TOther[Start Date]&lt;=A351),--(TOther[End Date Calc]&gt;=A351),TOther[Amount])))</f>
        <v>0</v>
      </c>
      <c r="P351" s="8" cm="1">
        <f t="array" ref="P351">IF(A351="","",IF(COUNTIF(TOther[Frequency],$P$1)=0,0,SUMPRODUCT(--(IFERROR(MOD(A351-TOther[Start Date],56),1)=0),--(TOther[Frequency]=$P$1),--(TOther[Start Date]&lt;=A351),--(TOther[End Date Calc]&gt;=A351),TOther[Amount])))</f>
        <v>0</v>
      </c>
      <c r="Q351" s="8">
        <f>IF(A351="","",IF(COUNTIF(TOther[Frequency],$Q$1)=0,0,IF(B351="N",SUMIFS(TOther[Amount],TOther[Frequency],$Q$1,TOther[Start Date],"&lt;="&amp;$A351,TOther[End Date Calc],"&gt;="&amp;A351,TOther[Start Day],DAY(A351)),SUMIFS(TOther[Amount],TOther[Frequency],$Q$1,TOther[Start Date],"&lt;="&amp;$A351,TOther[End Date Calc],"&gt;="&amp;A351,TOther[Start Day],"&gt;="&amp;DAY(A351)))))</f>
        <v>0</v>
      </c>
      <c r="R351" s="8" cm="1">
        <f t="array" ref="R351">IF(A351="","",IF(COUNTIF(TOther[Frequency],R$1)=0,0,SUMPRODUCT(--(TOther[Frequency]=R$1),--(TOther[Start Date]&lt;=A351),--(TOther[End Date Calc]&gt;=A351),IF(B351="N",--(TOther[Start Day]=DAY(A351)),--(TOther[Start Day]&gt;=DAY(A351))),--(IFERROR(MOD(TOther[Start Month]-MONTH(A351)+2,2),1)=0),TOther[Amount])))</f>
        <v>0</v>
      </c>
      <c r="S351" s="8" cm="1">
        <f t="array" ref="S351">IF(A351="","",IF(COUNTIF(TOther[Frequency],S$1)=0,0,SUMPRODUCT(--(TOther[Frequency]=S$1),--(TOther[Start Date]&lt;=A351),--(TOther[End Date Calc]&gt;=A351),IF(B351="N",--(TOther[Start Day]=DAY(A351)),--(TOther[Start Day]&gt;=DAY(A351))),--(IFERROR(MOD(TOther[Start Month]-MONTH(A351)+3,3),1)=0),TOther[Amount])))</f>
        <v>0</v>
      </c>
      <c r="T351" s="8" cm="1">
        <f t="array" ref="T351">IF($A351="","",IF(COUNTIF(TOther[Frequency],T$1)=0,0,SUMPRODUCT(--(TOther[Frequency]=T$1),--(TOther[Start Date]&lt;=$A351),--(TOther[End Date Calc]&gt;=$A351),IF($B351="N",--(TOther[Start Day]=DAY($A351)),--(TOther[Start Day]&gt;=DAY($A351))),--(IFERROR(MOD(TOther[Start Month]-MONTH($A351)+4,4),1)=0),TOther[Amount])))</f>
        <v>0</v>
      </c>
      <c r="U351" s="8" cm="1">
        <f t="array" ref="U351">IF(A351="","",IF(COUNTIF(TOther[Frequency],$U$1)=0,0,SUMPRODUCT(--(TOther[Frequency]=$U$1),--(TOther[Start Date]&lt;=A351),--(TOther[End Date Calc]&gt;=A351),IF(B351="N",--(TOther[Start Day]=DAY(A351)),--(TOther[Start Day]&gt;=DAY(A351))),--(IFERROR(MOD(TOther[Start Month]-MONTH(A351)+6,6),1)=0),TOther[Amount])))</f>
        <v>400</v>
      </c>
      <c r="V351" s="8" cm="1">
        <f t="array" ref="V351">IF(A351="","",IF(COUNTIF(TOther[Frequency],$V$1)=0,0,SUMPRODUCT(--(TOther[Frequency]=$V$1),--(TOther[Start Date]&lt;=A351),--(TOther[End Date Calc]&gt;=A351),IF(B351="N",--(TOther[Start Day]=DAY(A351)),--(TOther[Start Day]&gt;=DAY(A351))),--(IFERROR(MOD(TOther[Start Month]-MONTH(A351)+12,12),1)=0),TOther[Amount])))</f>
        <v>0</v>
      </c>
      <c r="W351" s="8">
        <f>IF(A351="","",SUMIFS(TOther[Amount],TOther[Start Date],A351,TOther[Frequency],$W$1))</f>
        <v>0</v>
      </c>
      <c r="X351" s="9">
        <f t="shared" si="25"/>
        <v>400</v>
      </c>
      <c r="Y351" s="9">
        <f t="shared" si="29"/>
        <v>400</v>
      </c>
      <c r="Z351" s="8" cm="1">
        <f t="array" ref="Z351">IF(A351="","",IF(COUNTIF('2) Income'!$D$13:$D$32,"Weekly")=0,0,SUMPRODUCT(--(IFERROR(MOD(A351-'2) Income'!$F$13:$F$32,7),1)=0),--('2) Income'!$D$13:$D$32="Weekly"),--('2) Income'!$F$13:$F$32&lt;=A351),'2) Income'!$E$13:$E$32)))</f>
        <v>0</v>
      </c>
      <c r="AA351" s="8" cm="1">
        <f t="array" ref="AA351">IF(A351="","",IF(COUNTIF('2) Income'!$D$13:$D$32,"Every Other Week")=0,0,SUMPRODUCT(--(IFERROR(MOD(A351-'2) Income'!$F$13:$F$32,14),1)=0),--('2) Income'!$D$13:$D$32="Every Other Week"),--('2) Income'!$F$13:$F$32&lt;=A351),'2) Income'!$E$13:$E$32)))</f>
        <v>0</v>
      </c>
      <c r="AB351" s="8">
        <f>IF(A351="","",IF(COUNTIF('2) Income'!$D$13:$D$32,"1st and 15th")=0,0,IF(OR(DAY(A351)=1,DAY(A351)=15),SUMIFS('2) Income'!$E$13:$E$32,'2) Income'!$D$13:$D$32,"1st and 15th",'2) Income'!$F$13:$F$32,"&lt;="&amp;$A351),0)))</f>
        <v>0</v>
      </c>
      <c r="AC351" s="8">
        <f>IF(A351="","",IF(COUNTIF('2) Income'!$D$13:$D$32,"2nd Wednesday")=0,0,IF(A351=(A351-DAY(A351)+1+2*7-WEEKDAY(A351-DAY(A351)+8-4,1)),SUMIFS('2) Income'!$E$13:$E$32,'2) Income'!$D$13:$D$32,"2nd Wednesday",'2) Income'!$F$13:$F$32,"&lt;="&amp;$A351),0)))</f>
        <v>0</v>
      </c>
      <c r="AD351" s="8">
        <f>IF(A351="","",IF(COUNTIF('2) Income'!$D$13:$D$32,"3rd Wednesday")=0,0,IF(A351=(A351-DAY(A351)+1+3*7-WEEKDAY(A351-DAY(A351)+8-4,1)),SUMIFS('2) Income'!$E$13:$E$32,'2) Income'!$D$13:$D$32,"3rd Wednesday",'2) Income'!$F$13:$F$32,"&lt;="&amp;$A351),0)))</f>
        <v>0</v>
      </c>
      <c r="AE351" s="8">
        <f>IF(A351="","",IF(COUNTIF('2) Income'!$D$13:$D$32,"4th Wednesday")=0,0,IF(A351=(A351-DAY(A351)+1+4*7-WEEKDAY(A351-DAY(A351)+8-4,1)),SUMIFS('2) Income'!$E$13:$E$32,'2) Income'!$D$13:$D$32,"4th Wednesday",'2) Income'!$F$13:$F$32,"&lt;="&amp;$A351),0)))</f>
        <v>0</v>
      </c>
      <c r="AF351" s="8" cm="1">
        <f t="array" ref="AF351">IF(A351="","",IF(COUNTIF('2) Income'!$D$13:$D$32,"Every 4 Weeks")=0,0,SUMPRODUCT(--(IFERROR(MOD(A351-'2) Income'!$F$13:$F$32,28),1)=0),--('2) Income'!$D$13:$D$32="Every 4 Weeks"),--('2) Income'!$F$13:$F$32&lt;=A351),'2) Income'!$E$13:$E$32)))</f>
        <v>0</v>
      </c>
      <c r="AG351" s="8">
        <f>IF(A351="","",IF(COUNTIF('2) Income'!$D$13:$D$32,"Monthly")=0,0,IF(B351="N",SUMIFS('2) Income'!$E$13:$E$32,'2) Income'!$D$13:$D$32,"monthly",'2) Income'!$F$13:$F$32,"&lt;="&amp;$A351,'2) Income'!$I$13:$I$32,DAY(A351)),SUMIFS('2) Income'!$E$13:$E$32,'2) Income'!$D$13:$D$32,"monthly",'2) Income'!$F$13:$F$32,"&lt;="&amp;$A351,'2) Income'!$I$13:$I$32,"&gt;="&amp;DAY(A351)))))</f>
        <v>0</v>
      </c>
      <c r="AH351" s="8" cm="1">
        <f t="array" ref="AH351">IF(A351="","",IF(COUNTIF('2) Income'!$D$13:$D$32,"Yearly")=0,0,SUMPRODUCT(--('2) Income'!$D$13:$D$32="Yearly"),--('2) Income'!$F$13:$F$32&lt;=A351),IF(B351="N",--('2) Income'!$I$13:$I$32=DAY(A351)),--('2) Income'!$I$13:$I$32&gt;=DAY(A351))),--(IFERROR(MOD('2) Income'!$H$13:$H$32-MONTH(A351)+12,12),1)=0),'2) Income'!$E$13:$E$32)))</f>
        <v>0</v>
      </c>
      <c r="AI351" s="8">
        <f>IF(A351="","",IF(COUNTIF('2) Income'!$D$13:$D$32,"one-time")=0,0,SUMIFS('2) Income'!$E$13:$E$32,'2) Income'!$D$13:$D$32,"one-time",'2) Income'!$F$13:$F$32,"="&amp;$A351)))</f>
        <v>0</v>
      </c>
      <c r="AJ351" s="9">
        <f t="shared" si="26"/>
        <v>0</v>
      </c>
    </row>
    <row r="352" spans="1:36">
      <c r="A352" s="7">
        <f>IF(A351="","",IF(A351+1&lt;='1) Period'!$E$21,A351+1,""))</f>
        <v>45824</v>
      </c>
      <c r="B352" s="7" t="str">
        <f t="shared" si="27"/>
        <v>N</v>
      </c>
      <c r="C352" t="str">
        <f t="shared" si="28"/>
        <v>F</v>
      </c>
      <c r="D352" s="8">
        <f>IF(A352="","",IF(TEXT(A352,"dddd")='4) Happy Money'!$E$23,WAllowance,0))</f>
        <v>400</v>
      </c>
      <c r="E352" s="8">
        <f>IF(A352="","",IF(B352="N",SUMIF(TMonthly[Day of the Month],DAY(A352),TMonthly[Amount]),SUMIF(TMonthly[Day of the Month],"&gt;="&amp;DAY(A352),TMonthly[Amount])))</f>
        <v>0</v>
      </c>
      <c r="F352" s="8" cm="1">
        <f t="array" ref="F352">IF(A352="","",SUMPRODUCT(--(TYearly[Due Date]&lt;=A352),IF(B352="N",--(TYearly[Day]=DAY(A352)),--(TYearly[Day]&gt;=DAY(A352))),--(IFERROR(MOD(TYearly[Month]-MONTH(A352)+12,12),1)=0),TYearly[Amount]))</f>
        <v>0</v>
      </c>
      <c r="G352" s="8">
        <f>IF(A352="","",SUMIF(TOneTime[Due Date],A352,TOneTime[Amount]))</f>
        <v>0</v>
      </c>
      <c r="H352" s="8" cm="1">
        <f t="array" ref="H352">IF(A352="","",IF(COUNTIF(TOther[Frequency],$H$1)=0,0,SUMPRODUCT(--(IFERROR(MOD(A352-TOther[Start Date],7),1)=0),--(TOther[Frequency]=$H$1),--(TOther[Start Date]&lt;=A352),--(TOther[End Date Calc]&gt;=A352),TOther[Amount])))</f>
        <v>0</v>
      </c>
      <c r="I352" s="8" cm="1">
        <f t="array" ref="I352">IF(A352="","",IF(COUNTIF(TOther[Frequency],$I$1)=0,0,SUMPRODUCT(--(IFERROR(MOD(A352-TOther[Start Date],14),1)=0),--(TOther[Frequency]=$I$1),--(TOther[Start Date]&lt;=A352),--(TOther[End Date Calc]&gt;=A352),TOther[Amount])))</f>
        <v>0</v>
      </c>
      <c r="J352" s="8">
        <f>IF(A352="","",IF(COUNTIF(TOther[Frequency],$J$1)=0,0,IF(OR(DAY(A352)=1,DAY(A352)=15),SUMIFS(TOther[Amount],TOther[Frequency],$J$1,TOther[Start Date],"&lt;="&amp;$A352,TOther[End Date Calc],"&gt;="&amp;A352),0)))</f>
        <v>0</v>
      </c>
      <c r="K352" s="8">
        <f>IF(A352="","",IF(COUNTIF(TOther[Frequency],$K$1)=0,0,IF(A352=(A352-DAY(A352)+1+2*7-WEEKDAY(A352-DAY(A352)+8-4,1)),SUMIFS(TOther[Amount],TOther[Frequency],$K$1,TOther[Start Date],"&lt;="&amp;$A352,TOther[End Date Calc],"&gt;="&amp;A352),0)))</f>
        <v>0</v>
      </c>
      <c r="L352" s="8">
        <f>IF(A352="","",IF(COUNTIF(TOther[Frequency],$L$1)=0,0,IF(A352=(A352-DAY(A352)+1+3*7-WEEKDAY(A352-DAY(A352)+8-4,1)),SUMIFS(TOther[Amount],TOther[Frequency],$L$1,TOther[Start Date],"&lt;="&amp;$A352,TOther[End Date Calc],"&gt;="&amp;A352),0)))</f>
        <v>0</v>
      </c>
      <c r="M352" s="8">
        <f>IF(A352="","",IF(COUNTIF(TOther[Frequency],$M$1)=0,0,IF(A352=(A352-DAY(A352)+1+4*7-WEEKDAY(A352-DAY(A352)+8-4,1)),SUMIFS(TOther[Amount],TOther[Frequency],$M$1,TOther[Start Date],"&lt;="&amp;$A352,TOther[End Date Calc],"&gt;="&amp;A352),0)))</f>
        <v>0</v>
      </c>
      <c r="N352" s="8" cm="1">
        <f t="array" ref="N352">IF(A352="","",IF(COUNTIF(TOther[Frequency],$N$1)=0,0,SUMPRODUCT(--(IFERROR(MOD(A352-TOther[Start Date],28),1)=0),--(TOther[Frequency]=$N$1),--(TOther[Start Date]&lt;=A352),--(TOther[End Date Calc]&gt;=A352),TOther[Amount])))</f>
        <v>0</v>
      </c>
      <c r="O352" s="8" cm="1">
        <f t="array" ref="O352">IF(A352="","",IF(COUNTIF(TOther[Frequency],$O$1)=0,0,SUMPRODUCT(--(IFERROR(MOD(A352-TOther[Start Date],42),1)=0),--(TOther[Frequency]=$O$1),--(TOther[Start Date]&lt;=A352),--(TOther[End Date Calc]&gt;=A352),TOther[Amount])))</f>
        <v>0</v>
      </c>
      <c r="P352" s="8" cm="1">
        <f t="array" ref="P352">IF(A352="","",IF(COUNTIF(TOther[Frequency],$P$1)=0,0,SUMPRODUCT(--(IFERROR(MOD(A352-TOther[Start Date],56),1)=0),--(TOther[Frequency]=$P$1),--(TOther[Start Date]&lt;=A352),--(TOther[End Date Calc]&gt;=A352),TOther[Amount])))</f>
        <v>0</v>
      </c>
      <c r="Q352" s="8">
        <f>IF(A352="","",IF(COUNTIF(TOther[Frequency],$Q$1)=0,0,IF(B352="N",SUMIFS(TOther[Amount],TOther[Frequency],$Q$1,TOther[Start Date],"&lt;="&amp;$A352,TOther[End Date Calc],"&gt;="&amp;A352,TOther[Start Day],DAY(A352)),SUMIFS(TOther[Amount],TOther[Frequency],$Q$1,TOther[Start Date],"&lt;="&amp;$A352,TOther[End Date Calc],"&gt;="&amp;A352,TOther[Start Day],"&gt;="&amp;DAY(A352)))))</f>
        <v>0</v>
      </c>
      <c r="R352" s="8" cm="1">
        <f t="array" ref="R352">IF(A352="","",IF(COUNTIF(TOther[Frequency],R$1)=0,0,SUMPRODUCT(--(TOther[Frequency]=R$1),--(TOther[Start Date]&lt;=A352),--(TOther[End Date Calc]&gt;=A352),IF(B352="N",--(TOther[Start Day]=DAY(A352)),--(TOther[Start Day]&gt;=DAY(A352))),--(IFERROR(MOD(TOther[Start Month]-MONTH(A352)+2,2),1)=0),TOther[Amount])))</f>
        <v>0</v>
      </c>
      <c r="S352" s="8" cm="1">
        <f t="array" ref="S352">IF(A352="","",IF(COUNTIF(TOther[Frequency],S$1)=0,0,SUMPRODUCT(--(TOther[Frequency]=S$1),--(TOther[Start Date]&lt;=A352),--(TOther[End Date Calc]&gt;=A352),IF(B352="N",--(TOther[Start Day]=DAY(A352)),--(TOther[Start Day]&gt;=DAY(A352))),--(IFERROR(MOD(TOther[Start Month]-MONTH(A352)+3,3),1)=0),TOther[Amount])))</f>
        <v>0</v>
      </c>
      <c r="T352" s="8" cm="1">
        <f t="array" ref="T352">IF($A352="","",IF(COUNTIF(TOther[Frequency],T$1)=0,0,SUMPRODUCT(--(TOther[Frequency]=T$1),--(TOther[Start Date]&lt;=$A352),--(TOther[End Date Calc]&gt;=$A352),IF($B352="N",--(TOther[Start Day]=DAY($A352)),--(TOther[Start Day]&gt;=DAY($A352))),--(IFERROR(MOD(TOther[Start Month]-MONTH($A352)+4,4),1)=0),TOther[Amount])))</f>
        <v>0</v>
      </c>
      <c r="U352" s="8" cm="1">
        <f t="array" ref="U352">IF(A352="","",IF(COUNTIF(TOther[Frequency],$U$1)=0,0,SUMPRODUCT(--(TOther[Frequency]=$U$1),--(TOther[Start Date]&lt;=A352),--(TOther[End Date Calc]&gt;=A352),IF(B352="N",--(TOther[Start Day]=DAY(A352)),--(TOther[Start Day]&gt;=DAY(A352))),--(IFERROR(MOD(TOther[Start Month]-MONTH(A352)+6,6),1)=0),TOther[Amount])))</f>
        <v>0</v>
      </c>
      <c r="V352" s="8" cm="1">
        <f t="array" ref="V352">IF(A352="","",IF(COUNTIF(TOther[Frequency],$V$1)=0,0,SUMPRODUCT(--(TOther[Frequency]=$V$1),--(TOther[Start Date]&lt;=A352),--(TOther[End Date Calc]&gt;=A352),IF(B352="N",--(TOther[Start Day]=DAY(A352)),--(TOther[Start Day]&gt;=DAY(A352))),--(IFERROR(MOD(TOther[Start Month]-MONTH(A352)+12,12),1)=0),TOther[Amount])))</f>
        <v>0</v>
      </c>
      <c r="W352" s="8">
        <f>IF(A352="","",SUMIFS(TOther[Amount],TOther[Start Date],A352,TOther[Frequency],$W$1))</f>
        <v>0</v>
      </c>
      <c r="X352" s="9">
        <f t="shared" si="25"/>
        <v>0</v>
      </c>
      <c r="Y352" s="9">
        <f t="shared" si="29"/>
        <v>0</v>
      </c>
      <c r="Z352" s="8" cm="1">
        <f t="array" ref="Z352">IF(A352="","",IF(COUNTIF('2) Income'!$D$13:$D$32,"Weekly")=0,0,SUMPRODUCT(--(IFERROR(MOD(A352-'2) Income'!$F$13:$F$32,7),1)=0),--('2) Income'!$D$13:$D$32="Weekly"),--('2) Income'!$F$13:$F$32&lt;=A352),'2) Income'!$E$13:$E$32)))</f>
        <v>0</v>
      </c>
      <c r="AA352" s="8" cm="1">
        <f t="array" ref="AA352">IF(A352="","",IF(COUNTIF('2) Income'!$D$13:$D$32,"Every Other Week")=0,0,SUMPRODUCT(--(IFERROR(MOD(A352-'2) Income'!$F$13:$F$32,14),1)=0),--('2) Income'!$D$13:$D$32="Every Other Week"),--('2) Income'!$F$13:$F$32&lt;=A352),'2) Income'!$E$13:$E$32)))</f>
        <v>0</v>
      </c>
      <c r="AB352" s="8">
        <f>IF(A352="","",IF(COUNTIF('2) Income'!$D$13:$D$32,"1st and 15th")=0,0,IF(OR(DAY(A352)=1,DAY(A352)=15),SUMIFS('2) Income'!$E$13:$E$32,'2) Income'!$D$13:$D$32,"1st and 15th",'2) Income'!$F$13:$F$32,"&lt;="&amp;$A352),0)))</f>
        <v>0</v>
      </c>
      <c r="AC352" s="8">
        <f>IF(A352="","",IF(COUNTIF('2) Income'!$D$13:$D$32,"2nd Wednesday")=0,0,IF(A352=(A352-DAY(A352)+1+2*7-WEEKDAY(A352-DAY(A352)+8-4,1)),SUMIFS('2) Income'!$E$13:$E$32,'2) Income'!$D$13:$D$32,"2nd Wednesday",'2) Income'!$F$13:$F$32,"&lt;="&amp;$A352),0)))</f>
        <v>0</v>
      </c>
      <c r="AD352" s="8">
        <f>IF(A352="","",IF(COUNTIF('2) Income'!$D$13:$D$32,"3rd Wednesday")=0,0,IF(A352=(A352-DAY(A352)+1+3*7-WEEKDAY(A352-DAY(A352)+8-4,1)),SUMIFS('2) Income'!$E$13:$E$32,'2) Income'!$D$13:$D$32,"3rd Wednesday",'2) Income'!$F$13:$F$32,"&lt;="&amp;$A352),0)))</f>
        <v>0</v>
      </c>
      <c r="AE352" s="8">
        <f>IF(A352="","",IF(COUNTIF('2) Income'!$D$13:$D$32,"4th Wednesday")=0,0,IF(A352=(A352-DAY(A352)+1+4*7-WEEKDAY(A352-DAY(A352)+8-4,1)),SUMIFS('2) Income'!$E$13:$E$32,'2) Income'!$D$13:$D$32,"4th Wednesday",'2) Income'!$F$13:$F$32,"&lt;="&amp;$A352),0)))</f>
        <v>0</v>
      </c>
      <c r="AF352" s="8" cm="1">
        <f t="array" ref="AF352">IF(A352="","",IF(COUNTIF('2) Income'!$D$13:$D$32,"Every 4 Weeks")=0,0,SUMPRODUCT(--(IFERROR(MOD(A352-'2) Income'!$F$13:$F$32,28),1)=0),--('2) Income'!$D$13:$D$32="Every 4 Weeks"),--('2) Income'!$F$13:$F$32&lt;=A352),'2) Income'!$E$13:$E$32)))</f>
        <v>0</v>
      </c>
      <c r="AG352" s="8">
        <f>IF(A352="","",IF(COUNTIF('2) Income'!$D$13:$D$32,"Monthly")=0,0,IF(B352="N",SUMIFS('2) Income'!$E$13:$E$32,'2) Income'!$D$13:$D$32,"monthly",'2) Income'!$F$13:$F$32,"&lt;="&amp;$A352,'2) Income'!$I$13:$I$32,DAY(A352)),SUMIFS('2) Income'!$E$13:$E$32,'2) Income'!$D$13:$D$32,"monthly",'2) Income'!$F$13:$F$32,"&lt;="&amp;$A352,'2) Income'!$I$13:$I$32,"&gt;="&amp;DAY(A352)))))</f>
        <v>0</v>
      </c>
      <c r="AH352" s="8" cm="1">
        <f t="array" ref="AH352">IF(A352="","",IF(COUNTIF('2) Income'!$D$13:$D$32,"Yearly")=0,0,SUMPRODUCT(--('2) Income'!$D$13:$D$32="Yearly"),--('2) Income'!$F$13:$F$32&lt;=A352),IF(B352="N",--('2) Income'!$I$13:$I$32=DAY(A352)),--('2) Income'!$I$13:$I$32&gt;=DAY(A352))),--(IFERROR(MOD('2) Income'!$H$13:$H$32-MONTH(A352)+12,12),1)=0),'2) Income'!$E$13:$E$32)))</f>
        <v>0</v>
      </c>
      <c r="AI352" s="8">
        <f>IF(A352="","",IF(COUNTIF('2) Income'!$D$13:$D$32,"one-time")=0,0,SUMIFS('2) Income'!$E$13:$E$32,'2) Income'!$D$13:$D$32,"one-time",'2) Income'!$F$13:$F$32,"="&amp;$A352)))</f>
        <v>0</v>
      </c>
      <c r="AJ352" s="9">
        <f t="shared" si="26"/>
        <v>0</v>
      </c>
    </row>
    <row r="353" spans="1:36">
      <c r="A353" s="7">
        <f>IF(A352="","",IF(A352+1&lt;='1) Period'!$E$21,A352+1,""))</f>
        <v>45825</v>
      </c>
      <c r="B353" s="7" t="str">
        <f t="shared" si="27"/>
        <v>N</v>
      </c>
      <c r="C353" t="str">
        <f t="shared" si="28"/>
        <v>F</v>
      </c>
      <c r="D353" s="8">
        <f>IF(A353="","",IF(TEXT(A353,"dddd")='4) Happy Money'!$E$23,WAllowance,0))</f>
        <v>0</v>
      </c>
      <c r="E353" s="8">
        <f>IF(A353="","",IF(B353="N",SUMIF(TMonthly[Day of the Month],DAY(A353),TMonthly[Amount]),SUMIF(TMonthly[Day of the Month],"&gt;="&amp;DAY(A353),TMonthly[Amount])))</f>
        <v>0</v>
      </c>
      <c r="F353" s="8" cm="1">
        <f t="array" ref="F353">IF(A353="","",SUMPRODUCT(--(TYearly[Due Date]&lt;=A353),IF(B353="N",--(TYearly[Day]=DAY(A353)),--(TYearly[Day]&gt;=DAY(A353))),--(IFERROR(MOD(TYearly[Month]-MONTH(A353)+12,12),1)=0),TYearly[Amount]))</f>
        <v>0</v>
      </c>
      <c r="G353" s="8">
        <f>IF(A353="","",SUMIF(TOneTime[Due Date],A353,TOneTime[Amount]))</f>
        <v>0</v>
      </c>
      <c r="H353" s="8" cm="1">
        <f t="array" ref="H353">IF(A353="","",IF(COUNTIF(TOther[Frequency],$H$1)=0,0,SUMPRODUCT(--(IFERROR(MOD(A353-TOther[Start Date],7),1)=0),--(TOther[Frequency]=$H$1),--(TOther[Start Date]&lt;=A353),--(TOther[End Date Calc]&gt;=A353),TOther[Amount])))</f>
        <v>0</v>
      </c>
      <c r="I353" s="8" cm="1">
        <f t="array" ref="I353">IF(A353="","",IF(COUNTIF(TOther[Frequency],$I$1)=0,0,SUMPRODUCT(--(IFERROR(MOD(A353-TOther[Start Date],14),1)=0),--(TOther[Frequency]=$I$1),--(TOther[Start Date]&lt;=A353),--(TOther[End Date Calc]&gt;=A353),TOther[Amount])))</f>
        <v>0</v>
      </c>
      <c r="J353" s="8">
        <f>IF(A353="","",IF(COUNTIF(TOther[Frequency],$J$1)=0,0,IF(OR(DAY(A353)=1,DAY(A353)=15),SUMIFS(TOther[Amount],TOther[Frequency],$J$1,TOther[Start Date],"&lt;="&amp;$A353,TOther[End Date Calc],"&gt;="&amp;A353),0)))</f>
        <v>0</v>
      </c>
      <c r="K353" s="8">
        <f>IF(A353="","",IF(COUNTIF(TOther[Frequency],$K$1)=0,0,IF(A353=(A353-DAY(A353)+1+2*7-WEEKDAY(A353-DAY(A353)+8-4,1)),SUMIFS(TOther[Amount],TOther[Frequency],$K$1,TOther[Start Date],"&lt;="&amp;$A353,TOther[End Date Calc],"&gt;="&amp;A353),0)))</f>
        <v>0</v>
      </c>
      <c r="L353" s="8">
        <f>IF(A353="","",IF(COUNTIF(TOther[Frequency],$L$1)=0,0,IF(A353=(A353-DAY(A353)+1+3*7-WEEKDAY(A353-DAY(A353)+8-4,1)),SUMIFS(TOther[Amount],TOther[Frequency],$L$1,TOther[Start Date],"&lt;="&amp;$A353,TOther[End Date Calc],"&gt;="&amp;A353),0)))</f>
        <v>0</v>
      </c>
      <c r="M353" s="8">
        <f>IF(A353="","",IF(COUNTIF(TOther[Frequency],$M$1)=0,0,IF(A353=(A353-DAY(A353)+1+4*7-WEEKDAY(A353-DAY(A353)+8-4,1)),SUMIFS(TOther[Amount],TOther[Frequency],$M$1,TOther[Start Date],"&lt;="&amp;$A353,TOther[End Date Calc],"&gt;="&amp;A353),0)))</f>
        <v>0</v>
      </c>
      <c r="N353" s="8" cm="1">
        <f t="array" ref="N353">IF(A353="","",IF(COUNTIF(TOther[Frequency],$N$1)=0,0,SUMPRODUCT(--(IFERROR(MOD(A353-TOther[Start Date],28),1)=0),--(TOther[Frequency]=$N$1),--(TOther[Start Date]&lt;=A353),--(TOther[End Date Calc]&gt;=A353),TOther[Amount])))</f>
        <v>0</v>
      </c>
      <c r="O353" s="8" cm="1">
        <f t="array" ref="O353">IF(A353="","",IF(COUNTIF(TOther[Frequency],$O$1)=0,0,SUMPRODUCT(--(IFERROR(MOD(A353-TOther[Start Date],42),1)=0),--(TOther[Frequency]=$O$1),--(TOther[Start Date]&lt;=A353),--(TOther[End Date Calc]&gt;=A353),TOther[Amount])))</f>
        <v>0</v>
      </c>
      <c r="P353" s="8" cm="1">
        <f t="array" ref="P353">IF(A353="","",IF(COUNTIF(TOther[Frequency],$P$1)=0,0,SUMPRODUCT(--(IFERROR(MOD(A353-TOther[Start Date],56),1)=0),--(TOther[Frequency]=$P$1),--(TOther[Start Date]&lt;=A353),--(TOther[End Date Calc]&gt;=A353),TOther[Amount])))</f>
        <v>0</v>
      </c>
      <c r="Q353" s="8">
        <f>IF(A353="","",IF(COUNTIF(TOther[Frequency],$Q$1)=0,0,IF(B353="N",SUMIFS(TOther[Amount],TOther[Frequency],$Q$1,TOther[Start Date],"&lt;="&amp;$A353,TOther[End Date Calc],"&gt;="&amp;A353,TOther[Start Day],DAY(A353)),SUMIFS(TOther[Amount],TOther[Frequency],$Q$1,TOther[Start Date],"&lt;="&amp;$A353,TOther[End Date Calc],"&gt;="&amp;A353,TOther[Start Day],"&gt;="&amp;DAY(A353)))))</f>
        <v>0</v>
      </c>
      <c r="R353" s="8" cm="1">
        <f t="array" ref="R353">IF(A353="","",IF(COUNTIF(TOther[Frequency],R$1)=0,0,SUMPRODUCT(--(TOther[Frequency]=R$1),--(TOther[Start Date]&lt;=A353),--(TOther[End Date Calc]&gt;=A353),IF(B353="N",--(TOther[Start Day]=DAY(A353)),--(TOther[Start Day]&gt;=DAY(A353))),--(IFERROR(MOD(TOther[Start Month]-MONTH(A353)+2,2),1)=0),TOther[Amount])))</f>
        <v>0</v>
      </c>
      <c r="S353" s="8" cm="1">
        <f t="array" ref="S353">IF(A353="","",IF(COUNTIF(TOther[Frequency],S$1)=0,0,SUMPRODUCT(--(TOther[Frequency]=S$1),--(TOther[Start Date]&lt;=A353),--(TOther[End Date Calc]&gt;=A353),IF(B353="N",--(TOther[Start Day]=DAY(A353)),--(TOther[Start Day]&gt;=DAY(A353))),--(IFERROR(MOD(TOther[Start Month]-MONTH(A353)+3,3),1)=0),TOther[Amount])))</f>
        <v>0</v>
      </c>
      <c r="T353" s="8" cm="1">
        <f t="array" ref="T353">IF($A353="","",IF(COUNTIF(TOther[Frequency],T$1)=0,0,SUMPRODUCT(--(TOther[Frequency]=T$1),--(TOther[Start Date]&lt;=$A353),--(TOther[End Date Calc]&gt;=$A353),IF($B353="N",--(TOther[Start Day]=DAY($A353)),--(TOther[Start Day]&gt;=DAY($A353))),--(IFERROR(MOD(TOther[Start Month]-MONTH($A353)+4,4),1)=0),TOther[Amount])))</f>
        <v>0</v>
      </c>
      <c r="U353" s="8" cm="1">
        <f t="array" ref="U353">IF(A353="","",IF(COUNTIF(TOther[Frequency],$U$1)=0,0,SUMPRODUCT(--(TOther[Frequency]=$U$1),--(TOther[Start Date]&lt;=A353),--(TOther[End Date Calc]&gt;=A353),IF(B353="N",--(TOther[Start Day]=DAY(A353)),--(TOther[Start Day]&gt;=DAY(A353))),--(IFERROR(MOD(TOther[Start Month]-MONTH(A353)+6,6),1)=0),TOther[Amount])))</f>
        <v>0</v>
      </c>
      <c r="V353" s="8" cm="1">
        <f t="array" ref="V353">IF(A353="","",IF(COUNTIF(TOther[Frequency],$V$1)=0,0,SUMPRODUCT(--(TOther[Frequency]=$V$1),--(TOther[Start Date]&lt;=A353),--(TOther[End Date Calc]&gt;=A353),IF(B353="N",--(TOther[Start Day]=DAY(A353)),--(TOther[Start Day]&gt;=DAY(A353))),--(IFERROR(MOD(TOther[Start Month]-MONTH(A353)+12,12),1)=0),TOther[Amount])))</f>
        <v>0</v>
      </c>
      <c r="W353" s="8">
        <f>IF(A353="","",SUMIFS(TOther[Amount],TOther[Start Date],A353,TOther[Frequency],$W$1))</f>
        <v>0</v>
      </c>
      <c r="X353" s="9">
        <f t="shared" si="25"/>
        <v>0</v>
      </c>
      <c r="Y353" s="9">
        <f t="shared" si="29"/>
        <v>0</v>
      </c>
      <c r="Z353" s="8" cm="1">
        <f t="array" ref="Z353">IF(A353="","",IF(COUNTIF('2) Income'!$D$13:$D$32,"Weekly")=0,0,SUMPRODUCT(--(IFERROR(MOD(A353-'2) Income'!$F$13:$F$32,7),1)=0),--('2) Income'!$D$13:$D$32="Weekly"),--('2) Income'!$F$13:$F$32&lt;=A353),'2) Income'!$E$13:$E$32)))</f>
        <v>0</v>
      </c>
      <c r="AA353" s="8" cm="1">
        <f t="array" ref="AA353">IF(A353="","",IF(COUNTIF('2) Income'!$D$13:$D$32,"Every Other Week")=0,0,SUMPRODUCT(--(IFERROR(MOD(A353-'2) Income'!$F$13:$F$32,14),1)=0),--('2) Income'!$D$13:$D$32="Every Other Week"),--('2) Income'!$F$13:$F$32&lt;=A353),'2) Income'!$E$13:$E$32)))</f>
        <v>0</v>
      </c>
      <c r="AB353" s="8">
        <f>IF(A353="","",IF(COUNTIF('2) Income'!$D$13:$D$32,"1st and 15th")=0,0,IF(OR(DAY(A353)=1,DAY(A353)=15),SUMIFS('2) Income'!$E$13:$E$32,'2) Income'!$D$13:$D$32,"1st and 15th",'2) Income'!$F$13:$F$32,"&lt;="&amp;$A353),0)))</f>
        <v>0</v>
      </c>
      <c r="AC353" s="8">
        <f>IF(A353="","",IF(COUNTIF('2) Income'!$D$13:$D$32,"2nd Wednesday")=0,0,IF(A353=(A353-DAY(A353)+1+2*7-WEEKDAY(A353-DAY(A353)+8-4,1)),SUMIFS('2) Income'!$E$13:$E$32,'2) Income'!$D$13:$D$32,"2nd Wednesday",'2) Income'!$F$13:$F$32,"&lt;="&amp;$A353),0)))</f>
        <v>0</v>
      </c>
      <c r="AD353" s="8">
        <f>IF(A353="","",IF(COUNTIF('2) Income'!$D$13:$D$32,"3rd Wednesday")=0,0,IF(A353=(A353-DAY(A353)+1+3*7-WEEKDAY(A353-DAY(A353)+8-4,1)),SUMIFS('2) Income'!$E$13:$E$32,'2) Income'!$D$13:$D$32,"3rd Wednesday",'2) Income'!$F$13:$F$32,"&lt;="&amp;$A353),0)))</f>
        <v>0</v>
      </c>
      <c r="AE353" s="8">
        <f>IF(A353="","",IF(COUNTIF('2) Income'!$D$13:$D$32,"4th Wednesday")=0,0,IF(A353=(A353-DAY(A353)+1+4*7-WEEKDAY(A353-DAY(A353)+8-4,1)),SUMIFS('2) Income'!$E$13:$E$32,'2) Income'!$D$13:$D$32,"4th Wednesday",'2) Income'!$F$13:$F$32,"&lt;="&amp;$A353),0)))</f>
        <v>0</v>
      </c>
      <c r="AF353" s="8" cm="1">
        <f t="array" ref="AF353">IF(A353="","",IF(COUNTIF('2) Income'!$D$13:$D$32,"Every 4 Weeks")=0,0,SUMPRODUCT(--(IFERROR(MOD(A353-'2) Income'!$F$13:$F$32,28),1)=0),--('2) Income'!$D$13:$D$32="Every 4 Weeks"),--('2) Income'!$F$13:$F$32&lt;=A353),'2) Income'!$E$13:$E$32)))</f>
        <v>0</v>
      </c>
      <c r="AG353" s="8">
        <f>IF(A353="","",IF(COUNTIF('2) Income'!$D$13:$D$32,"Monthly")=0,0,IF(B353="N",SUMIFS('2) Income'!$E$13:$E$32,'2) Income'!$D$13:$D$32,"monthly",'2) Income'!$F$13:$F$32,"&lt;="&amp;$A353,'2) Income'!$I$13:$I$32,DAY(A353)),SUMIFS('2) Income'!$E$13:$E$32,'2) Income'!$D$13:$D$32,"monthly",'2) Income'!$F$13:$F$32,"&lt;="&amp;$A353,'2) Income'!$I$13:$I$32,"&gt;="&amp;DAY(A353)))))</f>
        <v>0</v>
      </c>
      <c r="AH353" s="8" cm="1">
        <f t="array" ref="AH353">IF(A353="","",IF(COUNTIF('2) Income'!$D$13:$D$32,"Yearly")=0,0,SUMPRODUCT(--('2) Income'!$D$13:$D$32="Yearly"),--('2) Income'!$F$13:$F$32&lt;=A353),IF(B353="N",--('2) Income'!$I$13:$I$32=DAY(A353)),--('2) Income'!$I$13:$I$32&gt;=DAY(A353))),--(IFERROR(MOD('2) Income'!$H$13:$H$32-MONTH(A353)+12,12),1)=0),'2) Income'!$E$13:$E$32)))</f>
        <v>0</v>
      </c>
      <c r="AI353" s="8">
        <f>IF(A353="","",IF(COUNTIF('2) Income'!$D$13:$D$32,"one-time")=0,0,SUMIFS('2) Income'!$E$13:$E$32,'2) Income'!$D$13:$D$32,"one-time",'2) Income'!$F$13:$F$32,"="&amp;$A353)))</f>
        <v>0</v>
      </c>
      <c r="AJ353" s="9">
        <f t="shared" si="26"/>
        <v>0</v>
      </c>
    </row>
    <row r="354" spans="1:36">
      <c r="A354" s="7">
        <f>IF(A353="","",IF(A353+1&lt;='1) Period'!$E$21,A353+1,""))</f>
        <v>45826</v>
      </c>
      <c r="B354" s="7" t="str">
        <f t="shared" si="27"/>
        <v>N</v>
      </c>
      <c r="C354" t="str">
        <f t="shared" si="28"/>
        <v>F</v>
      </c>
      <c r="D354" s="8">
        <f>IF(A354="","",IF(TEXT(A354,"dddd")='4) Happy Money'!$E$23,WAllowance,0))</f>
        <v>0</v>
      </c>
      <c r="E354" s="8">
        <f>IF(A354="","",IF(B354="N",SUMIF(TMonthly[Day of the Month],DAY(A354),TMonthly[Amount]),SUMIF(TMonthly[Day of the Month],"&gt;="&amp;DAY(A354),TMonthly[Amount])))</f>
        <v>0</v>
      </c>
      <c r="F354" s="8" cm="1">
        <f t="array" ref="F354">IF(A354="","",SUMPRODUCT(--(TYearly[Due Date]&lt;=A354),IF(B354="N",--(TYearly[Day]=DAY(A354)),--(TYearly[Day]&gt;=DAY(A354))),--(IFERROR(MOD(TYearly[Month]-MONTH(A354)+12,12),1)=0),TYearly[Amount]))</f>
        <v>0</v>
      </c>
      <c r="G354" s="8">
        <f>IF(A354="","",SUMIF(TOneTime[Due Date],A354,TOneTime[Amount]))</f>
        <v>0</v>
      </c>
      <c r="H354" s="8" cm="1">
        <f t="array" ref="H354">IF(A354="","",IF(COUNTIF(TOther[Frequency],$H$1)=0,0,SUMPRODUCT(--(IFERROR(MOD(A354-TOther[Start Date],7),1)=0),--(TOther[Frequency]=$H$1),--(TOther[Start Date]&lt;=A354),--(TOther[End Date Calc]&gt;=A354),TOther[Amount])))</f>
        <v>0</v>
      </c>
      <c r="I354" s="8" cm="1">
        <f t="array" ref="I354">IF(A354="","",IF(COUNTIF(TOther[Frequency],$I$1)=0,0,SUMPRODUCT(--(IFERROR(MOD(A354-TOther[Start Date],14),1)=0),--(TOther[Frequency]=$I$1),--(TOther[Start Date]&lt;=A354),--(TOther[End Date Calc]&gt;=A354),TOther[Amount])))</f>
        <v>0</v>
      </c>
      <c r="J354" s="8">
        <f>IF(A354="","",IF(COUNTIF(TOther[Frequency],$J$1)=0,0,IF(OR(DAY(A354)=1,DAY(A354)=15),SUMIFS(TOther[Amount],TOther[Frequency],$J$1,TOther[Start Date],"&lt;="&amp;$A354,TOther[End Date Calc],"&gt;="&amp;A354),0)))</f>
        <v>0</v>
      </c>
      <c r="K354" s="8">
        <f>IF(A354="","",IF(COUNTIF(TOther[Frequency],$K$1)=0,0,IF(A354=(A354-DAY(A354)+1+2*7-WEEKDAY(A354-DAY(A354)+8-4,1)),SUMIFS(TOther[Amount],TOther[Frequency],$K$1,TOther[Start Date],"&lt;="&amp;$A354,TOther[End Date Calc],"&gt;="&amp;A354),0)))</f>
        <v>0</v>
      </c>
      <c r="L354" s="8">
        <f>IF(A354="","",IF(COUNTIF(TOther[Frequency],$L$1)=0,0,IF(A354=(A354-DAY(A354)+1+3*7-WEEKDAY(A354-DAY(A354)+8-4,1)),SUMIFS(TOther[Amount],TOther[Frequency],$L$1,TOther[Start Date],"&lt;="&amp;$A354,TOther[End Date Calc],"&gt;="&amp;A354),0)))</f>
        <v>0</v>
      </c>
      <c r="M354" s="8">
        <f>IF(A354="","",IF(COUNTIF(TOther[Frequency],$M$1)=0,0,IF(A354=(A354-DAY(A354)+1+4*7-WEEKDAY(A354-DAY(A354)+8-4,1)),SUMIFS(TOther[Amount],TOther[Frequency],$M$1,TOther[Start Date],"&lt;="&amp;$A354,TOther[End Date Calc],"&gt;="&amp;A354),0)))</f>
        <v>0</v>
      </c>
      <c r="N354" s="8" cm="1">
        <f t="array" ref="N354">IF(A354="","",IF(COUNTIF(TOther[Frequency],$N$1)=0,0,SUMPRODUCT(--(IFERROR(MOD(A354-TOther[Start Date],28),1)=0),--(TOther[Frequency]=$N$1),--(TOther[Start Date]&lt;=A354),--(TOther[End Date Calc]&gt;=A354),TOther[Amount])))</f>
        <v>0</v>
      </c>
      <c r="O354" s="8" cm="1">
        <f t="array" ref="O354">IF(A354="","",IF(COUNTIF(TOther[Frequency],$O$1)=0,0,SUMPRODUCT(--(IFERROR(MOD(A354-TOther[Start Date],42),1)=0),--(TOther[Frequency]=$O$1),--(TOther[Start Date]&lt;=A354),--(TOther[End Date Calc]&gt;=A354),TOther[Amount])))</f>
        <v>0</v>
      </c>
      <c r="P354" s="8" cm="1">
        <f t="array" ref="P354">IF(A354="","",IF(COUNTIF(TOther[Frequency],$P$1)=0,0,SUMPRODUCT(--(IFERROR(MOD(A354-TOther[Start Date],56),1)=0),--(TOther[Frequency]=$P$1),--(TOther[Start Date]&lt;=A354),--(TOther[End Date Calc]&gt;=A354),TOther[Amount])))</f>
        <v>0</v>
      </c>
      <c r="Q354" s="8">
        <f>IF(A354="","",IF(COUNTIF(TOther[Frequency],$Q$1)=0,0,IF(B354="N",SUMIFS(TOther[Amount],TOther[Frequency],$Q$1,TOther[Start Date],"&lt;="&amp;$A354,TOther[End Date Calc],"&gt;="&amp;A354,TOther[Start Day],DAY(A354)),SUMIFS(TOther[Amount],TOther[Frequency],$Q$1,TOther[Start Date],"&lt;="&amp;$A354,TOther[End Date Calc],"&gt;="&amp;A354,TOther[Start Day],"&gt;="&amp;DAY(A354)))))</f>
        <v>0</v>
      </c>
      <c r="R354" s="8" cm="1">
        <f t="array" ref="R354">IF(A354="","",IF(COUNTIF(TOther[Frequency],R$1)=0,0,SUMPRODUCT(--(TOther[Frequency]=R$1),--(TOther[Start Date]&lt;=A354),--(TOther[End Date Calc]&gt;=A354),IF(B354="N",--(TOther[Start Day]=DAY(A354)),--(TOther[Start Day]&gt;=DAY(A354))),--(IFERROR(MOD(TOther[Start Month]-MONTH(A354)+2,2),1)=0),TOther[Amount])))</f>
        <v>0</v>
      </c>
      <c r="S354" s="8" cm="1">
        <f t="array" ref="S354">IF(A354="","",IF(COUNTIF(TOther[Frequency],S$1)=0,0,SUMPRODUCT(--(TOther[Frequency]=S$1),--(TOther[Start Date]&lt;=A354),--(TOther[End Date Calc]&gt;=A354),IF(B354="N",--(TOther[Start Day]=DAY(A354)),--(TOther[Start Day]&gt;=DAY(A354))),--(IFERROR(MOD(TOther[Start Month]-MONTH(A354)+3,3),1)=0),TOther[Amount])))</f>
        <v>0</v>
      </c>
      <c r="T354" s="8" cm="1">
        <f t="array" ref="T354">IF($A354="","",IF(COUNTIF(TOther[Frequency],T$1)=0,0,SUMPRODUCT(--(TOther[Frequency]=T$1),--(TOther[Start Date]&lt;=$A354),--(TOther[End Date Calc]&gt;=$A354),IF($B354="N",--(TOther[Start Day]=DAY($A354)),--(TOther[Start Day]&gt;=DAY($A354))),--(IFERROR(MOD(TOther[Start Month]-MONTH($A354)+4,4),1)=0),TOther[Amount])))</f>
        <v>0</v>
      </c>
      <c r="U354" s="8" cm="1">
        <f t="array" ref="U354">IF(A354="","",IF(COUNTIF(TOther[Frequency],$U$1)=0,0,SUMPRODUCT(--(TOther[Frequency]=$U$1),--(TOther[Start Date]&lt;=A354),--(TOther[End Date Calc]&gt;=A354),IF(B354="N",--(TOther[Start Day]=DAY(A354)),--(TOther[Start Day]&gt;=DAY(A354))),--(IFERROR(MOD(TOther[Start Month]-MONTH(A354)+6,6),1)=0),TOther[Amount])))</f>
        <v>0</v>
      </c>
      <c r="V354" s="8" cm="1">
        <f t="array" ref="V354">IF(A354="","",IF(COUNTIF(TOther[Frequency],$V$1)=0,0,SUMPRODUCT(--(TOther[Frequency]=$V$1),--(TOther[Start Date]&lt;=A354),--(TOther[End Date Calc]&gt;=A354),IF(B354="N",--(TOther[Start Day]=DAY(A354)),--(TOther[Start Day]&gt;=DAY(A354))),--(IFERROR(MOD(TOther[Start Month]-MONTH(A354)+12,12),1)=0),TOther[Amount])))</f>
        <v>0</v>
      </c>
      <c r="W354" s="8">
        <f>IF(A354="","",SUMIFS(TOther[Amount],TOther[Start Date],A354,TOther[Frequency],$W$1))</f>
        <v>0</v>
      </c>
      <c r="X354" s="9">
        <f t="shared" si="25"/>
        <v>0</v>
      </c>
      <c r="Y354" s="9">
        <f t="shared" si="29"/>
        <v>0</v>
      </c>
      <c r="Z354" s="8" cm="1">
        <f t="array" ref="Z354">IF(A354="","",IF(COUNTIF('2) Income'!$D$13:$D$32,"Weekly")=0,0,SUMPRODUCT(--(IFERROR(MOD(A354-'2) Income'!$F$13:$F$32,7),1)=0),--('2) Income'!$D$13:$D$32="Weekly"),--('2) Income'!$F$13:$F$32&lt;=A354),'2) Income'!$E$13:$E$32)))</f>
        <v>0</v>
      </c>
      <c r="AA354" s="8" cm="1">
        <f t="array" ref="AA354">IF(A354="","",IF(COUNTIF('2) Income'!$D$13:$D$32,"Every Other Week")=0,0,SUMPRODUCT(--(IFERROR(MOD(A354-'2) Income'!$F$13:$F$32,14),1)=0),--('2) Income'!$D$13:$D$32="Every Other Week"),--('2) Income'!$F$13:$F$32&lt;=A354),'2) Income'!$E$13:$E$32)))</f>
        <v>0</v>
      </c>
      <c r="AB354" s="8">
        <f>IF(A354="","",IF(COUNTIF('2) Income'!$D$13:$D$32,"1st and 15th")=0,0,IF(OR(DAY(A354)=1,DAY(A354)=15),SUMIFS('2) Income'!$E$13:$E$32,'2) Income'!$D$13:$D$32,"1st and 15th",'2) Income'!$F$13:$F$32,"&lt;="&amp;$A354),0)))</f>
        <v>0</v>
      </c>
      <c r="AC354" s="8">
        <f>IF(A354="","",IF(COUNTIF('2) Income'!$D$13:$D$32,"2nd Wednesday")=0,0,IF(A354=(A354-DAY(A354)+1+2*7-WEEKDAY(A354-DAY(A354)+8-4,1)),SUMIFS('2) Income'!$E$13:$E$32,'2) Income'!$D$13:$D$32,"2nd Wednesday",'2) Income'!$F$13:$F$32,"&lt;="&amp;$A354),0)))</f>
        <v>0</v>
      </c>
      <c r="AD354" s="8">
        <f>IF(A354="","",IF(COUNTIF('2) Income'!$D$13:$D$32,"3rd Wednesday")=0,0,IF(A354=(A354-DAY(A354)+1+3*7-WEEKDAY(A354-DAY(A354)+8-4,1)),SUMIFS('2) Income'!$E$13:$E$32,'2) Income'!$D$13:$D$32,"3rd Wednesday",'2) Income'!$F$13:$F$32,"&lt;="&amp;$A354),0)))</f>
        <v>0</v>
      </c>
      <c r="AE354" s="8">
        <f>IF(A354="","",IF(COUNTIF('2) Income'!$D$13:$D$32,"4th Wednesday")=0,0,IF(A354=(A354-DAY(A354)+1+4*7-WEEKDAY(A354-DAY(A354)+8-4,1)),SUMIFS('2) Income'!$E$13:$E$32,'2) Income'!$D$13:$D$32,"4th Wednesday",'2) Income'!$F$13:$F$32,"&lt;="&amp;$A354),0)))</f>
        <v>0</v>
      </c>
      <c r="AF354" s="8" cm="1">
        <f t="array" ref="AF354">IF(A354="","",IF(COUNTIF('2) Income'!$D$13:$D$32,"Every 4 Weeks")=0,0,SUMPRODUCT(--(IFERROR(MOD(A354-'2) Income'!$F$13:$F$32,28),1)=0),--('2) Income'!$D$13:$D$32="Every 4 Weeks"),--('2) Income'!$F$13:$F$32&lt;=A354),'2) Income'!$E$13:$E$32)))</f>
        <v>0</v>
      </c>
      <c r="AG354" s="8">
        <f>IF(A354="","",IF(COUNTIF('2) Income'!$D$13:$D$32,"Monthly")=0,0,IF(B354="N",SUMIFS('2) Income'!$E$13:$E$32,'2) Income'!$D$13:$D$32,"monthly",'2) Income'!$F$13:$F$32,"&lt;="&amp;$A354,'2) Income'!$I$13:$I$32,DAY(A354)),SUMIFS('2) Income'!$E$13:$E$32,'2) Income'!$D$13:$D$32,"monthly",'2) Income'!$F$13:$F$32,"&lt;="&amp;$A354,'2) Income'!$I$13:$I$32,"&gt;="&amp;DAY(A354)))))</f>
        <v>0</v>
      </c>
      <c r="AH354" s="8" cm="1">
        <f t="array" ref="AH354">IF(A354="","",IF(COUNTIF('2) Income'!$D$13:$D$32,"Yearly")=0,0,SUMPRODUCT(--('2) Income'!$D$13:$D$32="Yearly"),--('2) Income'!$F$13:$F$32&lt;=A354),IF(B354="N",--('2) Income'!$I$13:$I$32=DAY(A354)),--('2) Income'!$I$13:$I$32&gt;=DAY(A354))),--(IFERROR(MOD('2) Income'!$H$13:$H$32-MONTH(A354)+12,12),1)=0),'2) Income'!$E$13:$E$32)))</f>
        <v>0</v>
      </c>
      <c r="AI354" s="8">
        <f>IF(A354="","",IF(COUNTIF('2) Income'!$D$13:$D$32,"one-time")=0,0,SUMIFS('2) Income'!$E$13:$E$32,'2) Income'!$D$13:$D$32,"one-time",'2) Income'!$F$13:$F$32,"="&amp;$A354)))</f>
        <v>0</v>
      </c>
      <c r="AJ354" s="9">
        <f t="shared" si="26"/>
        <v>0</v>
      </c>
    </row>
    <row r="355" spans="1:36">
      <c r="A355" s="7">
        <f>IF(A354="","",IF(A354+1&lt;='1) Period'!$E$21,A354+1,""))</f>
        <v>45827</v>
      </c>
      <c r="B355" s="7" t="str">
        <f t="shared" si="27"/>
        <v>N</v>
      </c>
      <c r="C355" t="str">
        <f t="shared" si="28"/>
        <v>F</v>
      </c>
      <c r="D355" s="8">
        <f>IF(A355="","",IF(TEXT(A355,"dddd")='4) Happy Money'!$E$23,WAllowance,0))</f>
        <v>0</v>
      </c>
      <c r="E355" s="8">
        <f>IF(A355="","",IF(B355="N",SUMIF(TMonthly[Day of the Month],DAY(A355),TMonthly[Amount]),SUMIF(TMonthly[Day of the Month],"&gt;="&amp;DAY(A355),TMonthly[Amount])))</f>
        <v>0</v>
      </c>
      <c r="F355" s="8" cm="1">
        <f t="array" ref="F355">IF(A355="","",SUMPRODUCT(--(TYearly[Due Date]&lt;=A355),IF(B355="N",--(TYearly[Day]=DAY(A355)),--(TYearly[Day]&gt;=DAY(A355))),--(IFERROR(MOD(TYearly[Month]-MONTH(A355)+12,12),1)=0),TYearly[Amount]))</f>
        <v>0</v>
      </c>
      <c r="G355" s="8">
        <f>IF(A355="","",SUMIF(TOneTime[Due Date],A355,TOneTime[Amount]))</f>
        <v>0</v>
      </c>
      <c r="H355" s="8" cm="1">
        <f t="array" ref="H355">IF(A355="","",IF(COUNTIF(TOther[Frequency],$H$1)=0,0,SUMPRODUCT(--(IFERROR(MOD(A355-TOther[Start Date],7),1)=0),--(TOther[Frequency]=$H$1),--(TOther[Start Date]&lt;=A355),--(TOther[End Date Calc]&gt;=A355),TOther[Amount])))</f>
        <v>0</v>
      </c>
      <c r="I355" s="8" cm="1">
        <f t="array" ref="I355">IF(A355="","",IF(COUNTIF(TOther[Frequency],$I$1)=0,0,SUMPRODUCT(--(IFERROR(MOD(A355-TOther[Start Date],14),1)=0),--(TOther[Frequency]=$I$1),--(TOther[Start Date]&lt;=A355),--(TOther[End Date Calc]&gt;=A355),TOther[Amount])))</f>
        <v>0</v>
      </c>
      <c r="J355" s="8">
        <f>IF(A355="","",IF(COUNTIF(TOther[Frequency],$J$1)=0,0,IF(OR(DAY(A355)=1,DAY(A355)=15),SUMIFS(TOther[Amount],TOther[Frequency],$J$1,TOther[Start Date],"&lt;="&amp;$A355,TOther[End Date Calc],"&gt;="&amp;A355),0)))</f>
        <v>0</v>
      </c>
      <c r="K355" s="8">
        <f>IF(A355="","",IF(COUNTIF(TOther[Frequency],$K$1)=0,0,IF(A355=(A355-DAY(A355)+1+2*7-WEEKDAY(A355-DAY(A355)+8-4,1)),SUMIFS(TOther[Amount],TOther[Frequency],$K$1,TOther[Start Date],"&lt;="&amp;$A355,TOther[End Date Calc],"&gt;="&amp;A355),0)))</f>
        <v>0</v>
      </c>
      <c r="L355" s="8">
        <f>IF(A355="","",IF(COUNTIF(TOther[Frequency],$L$1)=0,0,IF(A355=(A355-DAY(A355)+1+3*7-WEEKDAY(A355-DAY(A355)+8-4,1)),SUMIFS(TOther[Amount],TOther[Frequency],$L$1,TOther[Start Date],"&lt;="&amp;$A355,TOther[End Date Calc],"&gt;="&amp;A355),0)))</f>
        <v>0</v>
      </c>
      <c r="M355" s="8">
        <f>IF(A355="","",IF(COUNTIF(TOther[Frequency],$M$1)=0,0,IF(A355=(A355-DAY(A355)+1+4*7-WEEKDAY(A355-DAY(A355)+8-4,1)),SUMIFS(TOther[Amount],TOther[Frequency],$M$1,TOther[Start Date],"&lt;="&amp;$A355,TOther[End Date Calc],"&gt;="&amp;A355),0)))</f>
        <v>0</v>
      </c>
      <c r="N355" s="8" cm="1">
        <f t="array" ref="N355">IF(A355="","",IF(COUNTIF(TOther[Frequency],$N$1)=0,0,SUMPRODUCT(--(IFERROR(MOD(A355-TOther[Start Date],28),1)=0),--(TOther[Frequency]=$N$1),--(TOther[Start Date]&lt;=A355),--(TOther[End Date Calc]&gt;=A355),TOther[Amount])))</f>
        <v>0</v>
      </c>
      <c r="O355" s="8" cm="1">
        <f t="array" ref="O355">IF(A355="","",IF(COUNTIF(TOther[Frequency],$O$1)=0,0,SUMPRODUCT(--(IFERROR(MOD(A355-TOther[Start Date],42),1)=0),--(TOther[Frequency]=$O$1),--(TOther[Start Date]&lt;=A355),--(TOther[End Date Calc]&gt;=A355),TOther[Amount])))</f>
        <v>0</v>
      </c>
      <c r="P355" s="8" cm="1">
        <f t="array" ref="P355">IF(A355="","",IF(COUNTIF(TOther[Frequency],$P$1)=0,0,SUMPRODUCT(--(IFERROR(MOD(A355-TOther[Start Date],56),1)=0),--(TOther[Frequency]=$P$1),--(TOther[Start Date]&lt;=A355),--(TOther[End Date Calc]&gt;=A355),TOther[Amount])))</f>
        <v>0</v>
      </c>
      <c r="Q355" s="8">
        <f>IF(A355="","",IF(COUNTIF(TOther[Frequency],$Q$1)=0,0,IF(B355="N",SUMIFS(TOther[Amount],TOther[Frequency],$Q$1,TOther[Start Date],"&lt;="&amp;$A355,TOther[End Date Calc],"&gt;="&amp;A355,TOther[Start Day],DAY(A355)),SUMIFS(TOther[Amount],TOther[Frequency],$Q$1,TOther[Start Date],"&lt;="&amp;$A355,TOther[End Date Calc],"&gt;="&amp;A355,TOther[Start Day],"&gt;="&amp;DAY(A355)))))</f>
        <v>0</v>
      </c>
      <c r="R355" s="8" cm="1">
        <f t="array" ref="R355">IF(A355="","",IF(COUNTIF(TOther[Frequency],R$1)=0,0,SUMPRODUCT(--(TOther[Frequency]=R$1),--(TOther[Start Date]&lt;=A355),--(TOther[End Date Calc]&gt;=A355),IF(B355="N",--(TOther[Start Day]=DAY(A355)),--(TOther[Start Day]&gt;=DAY(A355))),--(IFERROR(MOD(TOther[Start Month]-MONTH(A355)+2,2),1)=0),TOther[Amount])))</f>
        <v>0</v>
      </c>
      <c r="S355" s="8" cm="1">
        <f t="array" ref="S355">IF(A355="","",IF(COUNTIF(TOther[Frequency],S$1)=0,0,SUMPRODUCT(--(TOther[Frequency]=S$1),--(TOther[Start Date]&lt;=A355),--(TOther[End Date Calc]&gt;=A355),IF(B355="N",--(TOther[Start Day]=DAY(A355)),--(TOther[Start Day]&gt;=DAY(A355))),--(IFERROR(MOD(TOther[Start Month]-MONTH(A355)+3,3),1)=0),TOther[Amount])))</f>
        <v>0</v>
      </c>
      <c r="T355" s="8" cm="1">
        <f t="array" ref="T355">IF($A355="","",IF(COUNTIF(TOther[Frequency],T$1)=0,0,SUMPRODUCT(--(TOther[Frequency]=T$1),--(TOther[Start Date]&lt;=$A355),--(TOther[End Date Calc]&gt;=$A355),IF($B355="N",--(TOther[Start Day]=DAY($A355)),--(TOther[Start Day]&gt;=DAY($A355))),--(IFERROR(MOD(TOther[Start Month]-MONTH($A355)+4,4),1)=0),TOther[Amount])))</f>
        <v>0</v>
      </c>
      <c r="U355" s="8" cm="1">
        <f t="array" ref="U355">IF(A355="","",IF(COUNTIF(TOther[Frequency],$U$1)=0,0,SUMPRODUCT(--(TOther[Frequency]=$U$1),--(TOther[Start Date]&lt;=A355),--(TOther[End Date Calc]&gt;=A355),IF(B355="N",--(TOther[Start Day]=DAY(A355)),--(TOther[Start Day]&gt;=DAY(A355))),--(IFERROR(MOD(TOther[Start Month]-MONTH(A355)+6,6),1)=0),TOther[Amount])))</f>
        <v>0</v>
      </c>
      <c r="V355" s="8" cm="1">
        <f t="array" ref="V355">IF(A355="","",IF(COUNTIF(TOther[Frequency],$V$1)=0,0,SUMPRODUCT(--(TOther[Frequency]=$V$1),--(TOther[Start Date]&lt;=A355),--(TOther[End Date Calc]&gt;=A355),IF(B355="N",--(TOther[Start Day]=DAY(A355)),--(TOther[Start Day]&gt;=DAY(A355))),--(IFERROR(MOD(TOther[Start Month]-MONTH(A355)+12,12),1)=0),TOther[Amount])))</f>
        <v>0</v>
      </c>
      <c r="W355" s="8">
        <f>IF(A355="","",SUMIFS(TOther[Amount],TOther[Start Date],A355,TOther[Frequency],$W$1))</f>
        <v>0</v>
      </c>
      <c r="X355" s="9">
        <f t="shared" si="25"/>
        <v>0</v>
      </c>
      <c r="Y355" s="9">
        <f t="shared" si="29"/>
        <v>0</v>
      </c>
      <c r="Z355" s="8" cm="1">
        <f t="array" ref="Z355">IF(A355="","",IF(COUNTIF('2) Income'!$D$13:$D$32,"Weekly")=0,0,SUMPRODUCT(--(IFERROR(MOD(A355-'2) Income'!$F$13:$F$32,7),1)=0),--('2) Income'!$D$13:$D$32="Weekly"),--('2) Income'!$F$13:$F$32&lt;=A355),'2) Income'!$E$13:$E$32)))</f>
        <v>0</v>
      </c>
      <c r="AA355" s="8" cm="1">
        <f t="array" ref="AA355">IF(A355="","",IF(COUNTIF('2) Income'!$D$13:$D$32,"Every Other Week")=0,0,SUMPRODUCT(--(IFERROR(MOD(A355-'2) Income'!$F$13:$F$32,14),1)=0),--('2) Income'!$D$13:$D$32="Every Other Week"),--('2) Income'!$F$13:$F$32&lt;=A355),'2) Income'!$E$13:$E$32)))</f>
        <v>0</v>
      </c>
      <c r="AB355" s="8">
        <f>IF(A355="","",IF(COUNTIF('2) Income'!$D$13:$D$32,"1st and 15th")=0,0,IF(OR(DAY(A355)=1,DAY(A355)=15),SUMIFS('2) Income'!$E$13:$E$32,'2) Income'!$D$13:$D$32,"1st and 15th",'2) Income'!$F$13:$F$32,"&lt;="&amp;$A355),0)))</f>
        <v>0</v>
      </c>
      <c r="AC355" s="8">
        <f>IF(A355="","",IF(COUNTIF('2) Income'!$D$13:$D$32,"2nd Wednesday")=0,0,IF(A355=(A355-DAY(A355)+1+2*7-WEEKDAY(A355-DAY(A355)+8-4,1)),SUMIFS('2) Income'!$E$13:$E$32,'2) Income'!$D$13:$D$32,"2nd Wednesday",'2) Income'!$F$13:$F$32,"&lt;="&amp;$A355),0)))</f>
        <v>0</v>
      </c>
      <c r="AD355" s="8">
        <f>IF(A355="","",IF(COUNTIF('2) Income'!$D$13:$D$32,"3rd Wednesday")=0,0,IF(A355=(A355-DAY(A355)+1+3*7-WEEKDAY(A355-DAY(A355)+8-4,1)),SUMIFS('2) Income'!$E$13:$E$32,'2) Income'!$D$13:$D$32,"3rd Wednesday",'2) Income'!$F$13:$F$32,"&lt;="&amp;$A355),0)))</f>
        <v>0</v>
      </c>
      <c r="AE355" s="8">
        <f>IF(A355="","",IF(COUNTIF('2) Income'!$D$13:$D$32,"4th Wednesday")=0,0,IF(A355=(A355-DAY(A355)+1+4*7-WEEKDAY(A355-DAY(A355)+8-4,1)),SUMIFS('2) Income'!$E$13:$E$32,'2) Income'!$D$13:$D$32,"4th Wednesday",'2) Income'!$F$13:$F$32,"&lt;="&amp;$A355),0)))</f>
        <v>0</v>
      </c>
      <c r="AF355" s="8" cm="1">
        <f t="array" ref="AF355">IF(A355="","",IF(COUNTIF('2) Income'!$D$13:$D$32,"Every 4 Weeks")=0,0,SUMPRODUCT(--(IFERROR(MOD(A355-'2) Income'!$F$13:$F$32,28),1)=0),--('2) Income'!$D$13:$D$32="Every 4 Weeks"),--('2) Income'!$F$13:$F$32&lt;=A355),'2) Income'!$E$13:$E$32)))</f>
        <v>0</v>
      </c>
      <c r="AG355" s="8">
        <f>IF(A355="","",IF(COUNTIF('2) Income'!$D$13:$D$32,"Monthly")=0,0,IF(B355="N",SUMIFS('2) Income'!$E$13:$E$32,'2) Income'!$D$13:$D$32,"monthly",'2) Income'!$F$13:$F$32,"&lt;="&amp;$A355,'2) Income'!$I$13:$I$32,DAY(A355)),SUMIFS('2) Income'!$E$13:$E$32,'2) Income'!$D$13:$D$32,"monthly",'2) Income'!$F$13:$F$32,"&lt;="&amp;$A355,'2) Income'!$I$13:$I$32,"&gt;="&amp;DAY(A355)))))</f>
        <v>0</v>
      </c>
      <c r="AH355" s="8" cm="1">
        <f t="array" ref="AH355">IF(A355="","",IF(COUNTIF('2) Income'!$D$13:$D$32,"Yearly")=0,0,SUMPRODUCT(--('2) Income'!$D$13:$D$32="Yearly"),--('2) Income'!$F$13:$F$32&lt;=A355),IF(B355="N",--('2) Income'!$I$13:$I$32=DAY(A355)),--('2) Income'!$I$13:$I$32&gt;=DAY(A355))),--(IFERROR(MOD('2) Income'!$H$13:$H$32-MONTH(A355)+12,12),1)=0),'2) Income'!$E$13:$E$32)))</f>
        <v>0</v>
      </c>
      <c r="AI355" s="8">
        <f>IF(A355="","",IF(COUNTIF('2) Income'!$D$13:$D$32,"one-time")=0,0,SUMIFS('2) Income'!$E$13:$E$32,'2) Income'!$D$13:$D$32,"one-time",'2) Income'!$F$13:$F$32,"="&amp;$A355)))</f>
        <v>0</v>
      </c>
      <c r="AJ355" s="9">
        <f t="shared" si="26"/>
        <v>0</v>
      </c>
    </row>
    <row r="356" spans="1:36">
      <c r="A356" s="7">
        <f>IF(A355="","",IF(A355+1&lt;='1) Period'!$E$21,A355+1,""))</f>
        <v>45828</v>
      </c>
      <c r="B356" s="7" t="str">
        <f t="shared" si="27"/>
        <v>N</v>
      </c>
      <c r="C356" t="str">
        <f t="shared" si="28"/>
        <v>F</v>
      </c>
      <c r="D356" s="8">
        <f>IF(A356="","",IF(TEXT(A356,"dddd")='4) Happy Money'!$E$23,WAllowance,0))</f>
        <v>0</v>
      </c>
      <c r="E356" s="8">
        <f>IF(A356="","",IF(B356="N",SUMIF(TMonthly[Day of the Month],DAY(A356),TMonthly[Amount]),SUMIF(TMonthly[Day of the Month],"&gt;="&amp;DAY(A356),TMonthly[Amount])))</f>
        <v>0</v>
      </c>
      <c r="F356" s="8" cm="1">
        <f t="array" ref="F356">IF(A356="","",SUMPRODUCT(--(TYearly[Due Date]&lt;=A356),IF(B356="N",--(TYearly[Day]=DAY(A356)),--(TYearly[Day]&gt;=DAY(A356))),--(IFERROR(MOD(TYearly[Month]-MONTH(A356)+12,12),1)=0),TYearly[Amount]))</f>
        <v>0</v>
      </c>
      <c r="G356" s="8">
        <f>IF(A356="","",SUMIF(TOneTime[Due Date],A356,TOneTime[Amount]))</f>
        <v>0</v>
      </c>
      <c r="H356" s="8" cm="1">
        <f t="array" ref="H356">IF(A356="","",IF(COUNTIF(TOther[Frequency],$H$1)=0,0,SUMPRODUCT(--(IFERROR(MOD(A356-TOther[Start Date],7),1)=0),--(TOther[Frequency]=$H$1),--(TOther[Start Date]&lt;=A356),--(TOther[End Date Calc]&gt;=A356),TOther[Amount])))</f>
        <v>0</v>
      </c>
      <c r="I356" s="8" cm="1">
        <f t="array" ref="I356">IF(A356="","",IF(COUNTIF(TOther[Frequency],$I$1)=0,0,SUMPRODUCT(--(IFERROR(MOD(A356-TOther[Start Date],14),1)=0),--(TOther[Frequency]=$I$1),--(TOther[Start Date]&lt;=A356),--(TOther[End Date Calc]&gt;=A356),TOther[Amount])))</f>
        <v>0</v>
      </c>
      <c r="J356" s="8">
        <f>IF(A356="","",IF(COUNTIF(TOther[Frequency],$J$1)=0,0,IF(OR(DAY(A356)=1,DAY(A356)=15),SUMIFS(TOther[Amount],TOther[Frequency],$J$1,TOther[Start Date],"&lt;="&amp;$A356,TOther[End Date Calc],"&gt;="&amp;A356),0)))</f>
        <v>0</v>
      </c>
      <c r="K356" s="8">
        <f>IF(A356="","",IF(COUNTIF(TOther[Frequency],$K$1)=0,0,IF(A356=(A356-DAY(A356)+1+2*7-WEEKDAY(A356-DAY(A356)+8-4,1)),SUMIFS(TOther[Amount],TOther[Frequency],$K$1,TOther[Start Date],"&lt;="&amp;$A356,TOther[End Date Calc],"&gt;="&amp;A356),0)))</f>
        <v>0</v>
      </c>
      <c r="L356" s="8">
        <f>IF(A356="","",IF(COUNTIF(TOther[Frequency],$L$1)=0,0,IF(A356=(A356-DAY(A356)+1+3*7-WEEKDAY(A356-DAY(A356)+8-4,1)),SUMIFS(TOther[Amount],TOther[Frequency],$L$1,TOther[Start Date],"&lt;="&amp;$A356,TOther[End Date Calc],"&gt;="&amp;A356),0)))</f>
        <v>0</v>
      </c>
      <c r="M356" s="8">
        <f>IF(A356="","",IF(COUNTIF(TOther[Frequency],$M$1)=0,0,IF(A356=(A356-DAY(A356)+1+4*7-WEEKDAY(A356-DAY(A356)+8-4,1)),SUMIFS(TOther[Amount],TOther[Frequency],$M$1,TOther[Start Date],"&lt;="&amp;$A356,TOther[End Date Calc],"&gt;="&amp;A356),0)))</f>
        <v>0</v>
      </c>
      <c r="N356" s="8" cm="1">
        <f t="array" ref="N356">IF(A356="","",IF(COUNTIF(TOther[Frequency],$N$1)=0,0,SUMPRODUCT(--(IFERROR(MOD(A356-TOther[Start Date],28),1)=0),--(TOther[Frequency]=$N$1),--(TOther[Start Date]&lt;=A356),--(TOther[End Date Calc]&gt;=A356),TOther[Amount])))</f>
        <v>0</v>
      </c>
      <c r="O356" s="8" cm="1">
        <f t="array" ref="O356">IF(A356="","",IF(COUNTIF(TOther[Frequency],$O$1)=0,0,SUMPRODUCT(--(IFERROR(MOD(A356-TOther[Start Date],42),1)=0),--(TOther[Frequency]=$O$1),--(TOther[Start Date]&lt;=A356),--(TOther[End Date Calc]&gt;=A356),TOther[Amount])))</f>
        <v>0</v>
      </c>
      <c r="P356" s="8" cm="1">
        <f t="array" ref="P356">IF(A356="","",IF(COUNTIF(TOther[Frequency],$P$1)=0,0,SUMPRODUCT(--(IFERROR(MOD(A356-TOther[Start Date],56),1)=0),--(TOther[Frequency]=$P$1),--(TOther[Start Date]&lt;=A356),--(TOther[End Date Calc]&gt;=A356),TOther[Amount])))</f>
        <v>0</v>
      </c>
      <c r="Q356" s="8">
        <f>IF(A356="","",IF(COUNTIF(TOther[Frequency],$Q$1)=0,0,IF(B356="N",SUMIFS(TOther[Amount],TOther[Frequency],$Q$1,TOther[Start Date],"&lt;="&amp;$A356,TOther[End Date Calc],"&gt;="&amp;A356,TOther[Start Day],DAY(A356)),SUMIFS(TOther[Amount],TOther[Frequency],$Q$1,TOther[Start Date],"&lt;="&amp;$A356,TOther[End Date Calc],"&gt;="&amp;A356,TOther[Start Day],"&gt;="&amp;DAY(A356)))))</f>
        <v>0</v>
      </c>
      <c r="R356" s="8" cm="1">
        <f t="array" ref="R356">IF(A356="","",IF(COUNTIF(TOther[Frequency],R$1)=0,0,SUMPRODUCT(--(TOther[Frequency]=R$1),--(TOther[Start Date]&lt;=A356),--(TOther[End Date Calc]&gt;=A356),IF(B356="N",--(TOther[Start Day]=DAY(A356)),--(TOther[Start Day]&gt;=DAY(A356))),--(IFERROR(MOD(TOther[Start Month]-MONTH(A356)+2,2),1)=0),TOther[Amount])))</f>
        <v>0</v>
      </c>
      <c r="S356" s="8" cm="1">
        <f t="array" ref="S356">IF(A356="","",IF(COUNTIF(TOther[Frequency],S$1)=0,0,SUMPRODUCT(--(TOther[Frequency]=S$1),--(TOther[Start Date]&lt;=A356),--(TOther[End Date Calc]&gt;=A356),IF(B356="N",--(TOther[Start Day]=DAY(A356)),--(TOther[Start Day]&gt;=DAY(A356))),--(IFERROR(MOD(TOther[Start Month]-MONTH(A356)+3,3),1)=0),TOther[Amount])))</f>
        <v>0</v>
      </c>
      <c r="T356" s="8" cm="1">
        <f t="array" ref="T356">IF($A356="","",IF(COUNTIF(TOther[Frequency],T$1)=0,0,SUMPRODUCT(--(TOther[Frequency]=T$1),--(TOther[Start Date]&lt;=$A356),--(TOther[End Date Calc]&gt;=$A356),IF($B356="N",--(TOther[Start Day]=DAY($A356)),--(TOther[Start Day]&gt;=DAY($A356))),--(IFERROR(MOD(TOther[Start Month]-MONTH($A356)+4,4),1)=0),TOther[Amount])))</f>
        <v>0</v>
      </c>
      <c r="U356" s="8" cm="1">
        <f t="array" ref="U356">IF(A356="","",IF(COUNTIF(TOther[Frequency],$U$1)=0,0,SUMPRODUCT(--(TOther[Frequency]=$U$1),--(TOther[Start Date]&lt;=A356),--(TOther[End Date Calc]&gt;=A356),IF(B356="N",--(TOther[Start Day]=DAY(A356)),--(TOther[Start Day]&gt;=DAY(A356))),--(IFERROR(MOD(TOther[Start Month]-MONTH(A356)+6,6),1)=0),TOther[Amount])))</f>
        <v>0</v>
      </c>
      <c r="V356" s="8" cm="1">
        <f t="array" ref="V356">IF(A356="","",IF(COUNTIF(TOther[Frequency],$V$1)=0,0,SUMPRODUCT(--(TOther[Frequency]=$V$1),--(TOther[Start Date]&lt;=A356),--(TOther[End Date Calc]&gt;=A356),IF(B356="N",--(TOther[Start Day]=DAY(A356)),--(TOther[Start Day]&gt;=DAY(A356))),--(IFERROR(MOD(TOther[Start Month]-MONTH(A356)+12,12),1)=0),TOther[Amount])))</f>
        <v>0</v>
      </c>
      <c r="W356" s="8">
        <f>IF(A356="","",SUMIFS(TOther[Amount],TOther[Start Date],A356,TOther[Frequency],$W$1))</f>
        <v>0</v>
      </c>
      <c r="X356" s="9">
        <f t="shared" si="25"/>
        <v>0</v>
      </c>
      <c r="Y356" s="9">
        <f t="shared" si="29"/>
        <v>0</v>
      </c>
      <c r="Z356" s="8" cm="1">
        <f t="array" ref="Z356">IF(A356="","",IF(COUNTIF('2) Income'!$D$13:$D$32,"Weekly")=0,0,SUMPRODUCT(--(IFERROR(MOD(A356-'2) Income'!$F$13:$F$32,7),1)=0),--('2) Income'!$D$13:$D$32="Weekly"),--('2) Income'!$F$13:$F$32&lt;=A356),'2) Income'!$E$13:$E$32)))</f>
        <v>0</v>
      </c>
      <c r="AA356" s="8" cm="1">
        <f t="array" ref="AA356">IF(A356="","",IF(COUNTIF('2) Income'!$D$13:$D$32,"Every Other Week")=0,0,SUMPRODUCT(--(IFERROR(MOD(A356-'2) Income'!$F$13:$F$32,14),1)=0),--('2) Income'!$D$13:$D$32="Every Other Week"),--('2) Income'!$F$13:$F$32&lt;=A356),'2) Income'!$E$13:$E$32)))</f>
        <v>2300</v>
      </c>
      <c r="AB356" s="8">
        <f>IF(A356="","",IF(COUNTIF('2) Income'!$D$13:$D$32,"1st and 15th")=0,0,IF(OR(DAY(A356)=1,DAY(A356)=15),SUMIFS('2) Income'!$E$13:$E$32,'2) Income'!$D$13:$D$32,"1st and 15th",'2) Income'!$F$13:$F$32,"&lt;="&amp;$A356),0)))</f>
        <v>0</v>
      </c>
      <c r="AC356" s="8">
        <f>IF(A356="","",IF(COUNTIF('2) Income'!$D$13:$D$32,"2nd Wednesday")=0,0,IF(A356=(A356-DAY(A356)+1+2*7-WEEKDAY(A356-DAY(A356)+8-4,1)),SUMIFS('2) Income'!$E$13:$E$32,'2) Income'!$D$13:$D$32,"2nd Wednesday",'2) Income'!$F$13:$F$32,"&lt;="&amp;$A356),0)))</f>
        <v>0</v>
      </c>
      <c r="AD356" s="8">
        <f>IF(A356="","",IF(COUNTIF('2) Income'!$D$13:$D$32,"3rd Wednesday")=0,0,IF(A356=(A356-DAY(A356)+1+3*7-WEEKDAY(A356-DAY(A356)+8-4,1)),SUMIFS('2) Income'!$E$13:$E$32,'2) Income'!$D$13:$D$32,"3rd Wednesday",'2) Income'!$F$13:$F$32,"&lt;="&amp;$A356),0)))</f>
        <v>0</v>
      </c>
      <c r="AE356" s="8">
        <f>IF(A356="","",IF(COUNTIF('2) Income'!$D$13:$D$32,"4th Wednesday")=0,0,IF(A356=(A356-DAY(A356)+1+4*7-WEEKDAY(A356-DAY(A356)+8-4,1)),SUMIFS('2) Income'!$E$13:$E$32,'2) Income'!$D$13:$D$32,"4th Wednesday",'2) Income'!$F$13:$F$32,"&lt;="&amp;$A356),0)))</f>
        <v>0</v>
      </c>
      <c r="AF356" s="8" cm="1">
        <f t="array" ref="AF356">IF(A356="","",IF(COUNTIF('2) Income'!$D$13:$D$32,"Every 4 Weeks")=0,0,SUMPRODUCT(--(IFERROR(MOD(A356-'2) Income'!$F$13:$F$32,28),1)=0),--('2) Income'!$D$13:$D$32="Every 4 Weeks"),--('2) Income'!$F$13:$F$32&lt;=A356),'2) Income'!$E$13:$E$32)))</f>
        <v>0</v>
      </c>
      <c r="AG356" s="8">
        <f>IF(A356="","",IF(COUNTIF('2) Income'!$D$13:$D$32,"Monthly")=0,0,IF(B356="N",SUMIFS('2) Income'!$E$13:$E$32,'2) Income'!$D$13:$D$32,"monthly",'2) Income'!$F$13:$F$32,"&lt;="&amp;$A356,'2) Income'!$I$13:$I$32,DAY(A356)),SUMIFS('2) Income'!$E$13:$E$32,'2) Income'!$D$13:$D$32,"monthly",'2) Income'!$F$13:$F$32,"&lt;="&amp;$A356,'2) Income'!$I$13:$I$32,"&gt;="&amp;DAY(A356)))))</f>
        <v>0</v>
      </c>
      <c r="AH356" s="8" cm="1">
        <f t="array" ref="AH356">IF(A356="","",IF(COUNTIF('2) Income'!$D$13:$D$32,"Yearly")=0,0,SUMPRODUCT(--('2) Income'!$D$13:$D$32="Yearly"),--('2) Income'!$F$13:$F$32&lt;=A356),IF(B356="N",--('2) Income'!$I$13:$I$32=DAY(A356)),--('2) Income'!$I$13:$I$32&gt;=DAY(A356))),--(IFERROR(MOD('2) Income'!$H$13:$H$32-MONTH(A356)+12,12),1)=0),'2) Income'!$E$13:$E$32)))</f>
        <v>0</v>
      </c>
      <c r="AI356" s="8">
        <f>IF(A356="","",IF(COUNTIF('2) Income'!$D$13:$D$32,"one-time")=0,0,SUMIFS('2) Income'!$E$13:$E$32,'2) Income'!$D$13:$D$32,"one-time",'2) Income'!$F$13:$F$32,"="&amp;$A356)))</f>
        <v>0</v>
      </c>
      <c r="AJ356" s="9">
        <f t="shared" si="26"/>
        <v>2300</v>
      </c>
    </row>
    <row r="357" spans="1:36">
      <c r="A357" s="7">
        <f>IF(A356="","",IF(A356+1&lt;='1) Period'!$E$21,A356+1,""))</f>
        <v>45829</v>
      </c>
      <c r="B357" s="7" t="str">
        <f t="shared" si="27"/>
        <v>N</v>
      </c>
      <c r="C357" t="str">
        <f t="shared" si="28"/>
        <v>Y</v>
      </c>
      <c r="D357" s="8">
        <f>IF(A357="","",IF(TEXT(A357,"dddd")='4) Happy Money'!$E$23,WAllowance,0))</f>
        <v>0</v>
      </c>
      <c r="E357" s="8">
        <f>IF(A357="","",IF(B357="N",SUMIF(TMonthly[Day of the Month],DAY(A357),TMonthly[Amount]),SUMIF(TMonthly[Day of the Month],"&gt;="&amp;DAY(A357),TMonthly[Amount])))</f>
        <v>0</v>
      </c>
      <c r="F357" s="8" cm="1">
        <f t="array" ref="F357">IF(A357="","",SUMPRODUCT(--(TYearly[Due Date]&lt;=A357),IF(B357="N",--(TYearly[Day]=DAY(A357)),--(TYearly[Day]&gt;=DAY(A357))),--(IFERROR(MOD(TYearly[Month]-MONTH(A357)+12,12),1)=0),TYearly[Amount]))</f>
        <v>0</v>
      </c>
      <c r="G357" s="8">
        <f>IF(A357="","",SUMIF(TOneTime[Due Date],A357,TOneTime[Amount]))</f>
        <v>0</v>
      </c>
      <c r="H357" s="8" cm="1">
        <f t="array" ref="H357">IF(A357="","",IF(COUNTIF(TOther[Frequency],$H$1)=0,0,SUMPRODUCT(--(IFERROR(MOD(A357-TOther[Start Date],7),1)=0),--(TOther[Frequency]=$H$1),--(TOther[Start Date]&lt;=A357),--(TOther[End Date Calc]&gt;=A357),TOther[Amount])))</f>
        <v>0</v>
      </c>
      <c r="I357" s="8" cm="1">
        <f t="array" ref="I357">IF(A357="","",IF(COUNTIF(TOther[Frequency],$I$1)=0,0,SUMPRODUCT(--(IFERROR(MOD(A357-TOther[Start Date],14),1)=0),--(TOther[Frequency]=$I$1),--(TOther[Start Date]&lt;=A357),--(TOther[End Date Calc]&gt;=A357),TOther[Amount])))</f>
        <v>0</v>
      </c>
      <c r="J357" s="8">
        <f>IF(A357="","",IF(COUNTIF(TOther[Frequency],$J$1)=0,0,IF(OR(DAY(A357)=1,DAY(A357)=15),SUMIFS(TOther[Amount],TOther[Frequency],$J$1,TOther[Start Date],"&lt;="&amp;$A357,TOther[End Date Calc],"&gt;="&amp;A357),0)))</f>
        <v>0</v>
      </c>
      <c r="K357" s="8">
        <f>IF(A357="","",IF(COUNTIF(TOther[Frequency],$K$1)=0,0,IF(A357=(A357-DAY(A357)+1+2*7-WEEKDAY(A357-DAY(A357)+8-4,1)),SUMIFS(TOther[Amount],TOther[Frequency],$K$1,TOther[Start Date],"&lt;="&amp;$A357,TOther[End Date Calc],"&gt;="&amp;A357),0)))</f>
        <v>0</v>
      </c>
      <c r="L357" s="8">
        <f>IF(A357="","",IF(COUNTIF(TOther[Frequency],$L$1)=0,0,IF(A357=(A357-DAY(A357)+1+3*7-WEEKDAY(A357-DAY(A357)+8-4,1)),SUMIFS(TOther[Amount],TOther[Frequency],$L$1,TOther[Start Date],"&lt;="&amp;$A357,TOther[End Date Calc],"&gt;="&amp;A357),0)))</f>
        <v>0</v>
      </c>
      <c r="M357" s="8">
        <f>IF(A357="","",IF(COUNTIF(TOther[Frequency],$M$1)=0,0,IF(A357=(A357-DAY(A357)+1+4*7-WEEKDAY(A357-DAY(A357)+8-4,1)),SUMIFS(TOther[Amount],TOther[Frequency],$M$1,TOther[Start Date],"&lt;="&amp;$A357,TOther[End Date Calc],"&gt;="&amp;A357),0)))</f>
        <v>0</v>
      </c>
      <c r="N357" s="8" cm="1">
        <f t="array" ref="N357">IF(A357="","",IF(COUNTIF(TOther[Frequency],$N$1)=0,0,SUMPRODUCT(--(IFERROR(MOD(A357-TOther[Start Date],28),1)=0),--(TOther[Frequency]=$N$1),--(TOther[Start Date]&lt;=A357),--(TOther[End Date Calc]&gt;=A357),TOther[Amount])))</f>
        <v>0</v>
      </c>
      <c r="O357" s="8" cm="1">
        <f t="array" ref="O357">IF(A357="","",IF(COUNTIF(TOther[Frequency],$O$1)=0,0,SUMPRODUCT(--(IFERROR(MOD(A357-TOther[Start Date],42),1)=0),--(TOther[Frequency]=$O$1),--(TOther[Start Date]&lt;=A357),--(TOther[End Date Calc]&gt;=A357),TOther[Amount])))</f>
        <v>0</v>
      </c>
      <c r="P357" s="8" cm="1">
        <f t="array" ref="P357">IF(A357="","",IF(COUNTIF(TOther[Frequency],$P$1)=0,0,SUMPRODUCT(--(IFERROR(MOD(A357-TOther[Start Date],56),1)=0),--(TOther[Frequency]=$P$1),--(TOther[Start Date]&lt;=A357),--(TOther[End Date Calc]&gt;=A357),TOther[Amount])))</f>
        <v>0</v>
      </c>
      <c r="Q357" s="8">
        <f>IF(A357="","",IF(COUNTIF(TOther[Frequency],$Q$1)=0,0,IF(B357="N",SUMIFS(TOther[Amount],TOther[Frequency],$Q$1,TOther[Start Date],"&lt;="&amp;$A357,TOther[End Date Calc],"&gt;="&amp;A357,TOther[Start Day],DAY(A357)),SUMIFS(TOther[Amount],TOther[Frequency],$Q$1,TOther[Start Date],"&lt;="&amp;$A357,TOther[End Date Calc],"&gt;="&amp;A357,TOther[Start Day],"&gt;="&amp;DAY(A357)))))</f>
        <v>0</v>
      </c>
      <c r="R357" s="8" cm="1">
        <f t="array" ref="R357">IF(A357="","",IF(COUNTIF(TOther[Frequency],R$1)=0,0,SUMPRODUCT(--(TOther[Frequency]=R$1),--(TOther[Start Date]&lt;=A357),--(TOther[End Date Calc]&gt;=A357),IF(B357="N",--(TOther[Start Day]=DAY(A357)),--(TOther[Start Day]&gt;=DAY(A357))),--(IFERROR(MOD(TOther[Start Month]-MONTH(A357)+2,2),1)=0),TOther[Amount])))</f>
        <v>0</v>
      </c>
      <c r="S357" s="8" cm="1">
        <f t="array" ref="S357">IF(A357="","",IF(COUNTIF(TOther[Frequency],S$1)=0,0,SUMPRODUCT(--(TOther[Frequency]=S$1),--(TOther[Start Date]&lt;=A357),--(TOther[End Date Calc]&gt;=A357),IF(B357="N",--(TOther[Start Day]=DAY(A357)),--(TOther[Start Day]&gt;=DAY(A357))),--(IFERROR(MOD(TOther[Start Month]-MONTH(A357)+3,3),1)=0),TOther[Amount])))</f>
        <v>0</v>
      </c>
      <c r="T357" s="8" cm="1">
        <f t="array" ref="T357">IF($A357="","",IF(COUNTIF(TOther[Frequency],T$1)=0,0,SUMPRODUCT(--(TOther[Frequency]=T$1),--(TOther[Start Date]&lt;=$A357),--(TOther[End Date Calc]&gt;=$A357),IF($B357="N",--(TOther[Start Day]=DAY($A357)),--(TOther[Start Day]&gt;=DAY($A357))),--(IFERROR(MOD(TOther[Start Month]-MONTH($A357)+4,4),1)=0),TOther[Amount])))</f>
        <v>0</v>
      </c>
      <c r="U357" s="8" cm="1">
        <f t="array" ref="U357">IF(A357="","",IF(COUNTIF(TOther[Frequency],$U$1)=0,0,SUMPRODUCT(--(TOther[Frequency]=$U$1),--(TOther[Start Date]&lt;=A357),--(TOther[End Date Calc]&gt;=A357),IF(B357="N",--(TOther[Start Day]=DAY(A357)),--(TOther[Start Day]&gt;=DAY(A357))),--(IFERROR(MOD(TOther[Start Month]-MONTH(A357)+6,6),1)=0),TOther[Amount])))</f>
        <v>0</v>
      </c>
      <c r="V357" s="8" cm="1">
        <f t="array" ref="V357">IF(A357="","",IF(COUNTIF(TOther[Frequency],$V$1)=0,0,SUMPRODUCT(--(TOther[Frequency]=$V$1),--(TOther[Start Date]&lt;=A357),--(TOther[End Date Calc]&gt;=A357),IF(B357="N",--(TOther[Start Day]=DAY(A357)),--(TOther[Start Day]&gt;=DAY(A357))),--(IFERROR(MOD(TOther[Start Month]-MONTH(A357)+12,12),1)=0),TOther[Amount])))</f>
        <v>0</v>
      </c>
      <c r="W357" s="8">
        <f>IF(A357="","",SUMIFS(TOther[Amount],TOther[Start Date],A357,TOther[Frequency],$W$1))</f>
        <v>0</v>
      </c>
      <c r="X357" s="9">
        <f t="shared" si="25"/>
        <v>0</v>
      </c>
      <c r="Y357" s="9">
        <f t="shared" si="29"/>
        <v>0</v>
      </c>
      <c r="Z357" s="8" cm="1">
        <f t="array" ref="Z357">IF(A357="","",IF(COUNTIF('2) Income'!$D$13:$D$32,"Weekly")=0,0,SUMPRODUCT(--(IFERROR(MOD(A357-'2) Income'!$F$13:$F$32,7),1)=0),--('2) Income'!$D$13:$D$32="Weekly"),--('2) Income'!$F$13:$F$32&lt;=A357),'2) Income'!$E$13:$E$32)))</f>
        <v>0</v>
      </c>
      <c r="AA357" s="8" cm="1">
        <f t="array" ref="AA357">IF(A357="","",IF(COUNTIF('2) Income'!$D$13:$D$32,"Every Other Week")=0,0,SUMPRODUCT(--(IFERROR(MOD(A357-'2) Income'!$F$13:$F$32,14),1)=0),--('2) Income'!$D$13:$D$32="Every Other Week"),--('2) Income'!$F$13:$F$32&lt;=A357),'2) Income'!$E$13:$E$32)))</f>
        <v>0</v>
      </c>
      <c r="AB357" s="8">
        <f>IF(A357="","",IF(COUNTIF('2) Income'!$D$13:$D$32,"1st and 15th")=0,0,IF(OR(DAY(A357)=1,DAY(A357)=15),SUMIFS('2) Income'!$E$13:$E$32,'2) Income'!$D$13:$D$32,"1st and 15th",'2) Income'!$F$13:$F$32,"&lt;="&amp;$A357),0)))</f>
        <v>0</v>
      </c>
      <c r="AC357" s="8">
        <f>IF(A357="","",IF(COUNTIF('2) Income'!$D$13:$D$32,"2nd Wednesday")=0,0,IF(A357=(A357-DAY(A357)+1+2*7-WEEKDAY(A357-DAY(A357)+8-4,1)),SUMIFS('2) Income'!$E$13:$E$32,'2) Income'!$D$13:$D$32,"2nd Wednesday",'2) Income'!$F$13:$F$32,"&lt;="&amp;$A357),0)))</f>
        <v>0</v>
      </c>
      <c r="AD357" s="8">
        <f>IF(A357="","",IF(COUNTIF('2) Income'!$D$13:$D$32,"3rd Wednesday")=0,0,IF(A357=(A357-DAY(A357)+1+3*7-WEEKDAY(A357-DAY(A357)+8-4,1)),SUMIFS('2) Income'!$E$13:$E$32,'2) Income'!$D$13:$D$32,"3rd Wednesday",'2) Income'!$F$13:$F$32,"&lt;="&amp;$A357),0)))</f>
        <v>0</v>
      </c>
      <c r="AE357" s="8">
        <f>IF(A357="","",IF(COUNTIF('2) Income'!$D$13:$D$32,"4th Wednesday")=0,0,IF(A357=(A357-DAY(A357)+1+4*7-WEEKDAY(A357-DAY(A357)+8-4,1)),SUMIFS('2) Income'!$E$13:$E$32,'2) Income'!$D$13:$D$32,"4th Wednesday",'2) Income'!$F$13:$F$32,"&lt;="&amp;$A357),0)))</f>
        <v>0</v>
      </c>
      <c r="AF357" s="8" cm="1">
        <f t="array" ref="AF357">IF(A357="","",IF(COUNTIF('2) Income'!$D$13:$D$32,"Every 4 Weeks")=0,0,SUMPRODUCT(--(IFERROR(MOD(A357-'2) Income'!$F$13:$F$32,28),1)=0),--('2) Income'!$D$13:$D$32="Every 4 Weeks"),--('2) Income'!$F$13:$F$32&lt;=A357),'2) Income'!$E$13:$E$32)))</f>
        <v>0</v>
      </c>
      <c r="AG357" s="8">
        <f>IF(A357="","",IF(COUNTIF('2) Income'!$D$13:$D$32,"Monthly")=0,0,IF(B357="N",SUMIFS('2) Income'!$E$13:$E$32,'2) Income'!$D$13:$D$32,"monthly",'2) Income'!$F$13:$F$32,"&lt;="&amp;$A357,'2) Income'!$I$13:$I$32,DAY(A357)),SUMIFS('2) Income'!$E$13:$E$32,'2) Income'!$D$13:$D$32,"monthly",'2) Income'!$F$13:$F$32,"&lt;="&amp;$A357,'2) Income'!$I$13:$I$32,"&gt;="&amp;DAY(A357)))))</f>
        <v>0</v>
      </c>
      <c r="AH357" s="8" cm="1">
        <f t="array" ref="AH357">IF(A357="","",IF(COUNTIF('2) Income'!$D$13:$D$32,"Yearly")=0,0,SUMPRODUCT(--('2) Income'!$D$13:$D$32="Yearly"),--('2) Income'!$F$13:$F$32&lt;=A357),IF(B357="N",--('2) Income'!$I$13:$I$32=DAY(A357)),--('2) Income'!$I$13:$I$32&gt;=DAY(A357))),--(IFERROR(MOD('2) Income'!$H$13:$H$32-MONTH(A357)+12,12),1)=0),'2) Income'!$E$13:$E$32)))</f>
        <v>0</v>
      </c>
      <c r="AI357" s="8">
        <f>IF(A357="","",IF(COUNTIF('2) Income'!$D$13:$D$32,"one-time")=0,0,SUMIFS('2) Income'!$E$13:$E$32,'2) Income'!$D$13:$D$32,"one-time",'2) Income'!$F$13:$F$32,"="&amp;$A357)))</f>
        <v>0</v>
      </c>
      <c r="AJ357" s="9">
        <f t="shared" si="26"/>
        <v>0</v>
      </c>
    </row>
    <row r="358" spans="1:36">
      <c r="A358" s="7">
        <f>IF(A357="","",IF(A357+1&lt;='1) Period'!$E$21,A357+1,""))</f>
        <v>45830</v>
      </c>
      <c r="B358" s="7" t="str">
        <f t="shared" si="27"/>
        <v>N</v>
      </c>
      <c r="C358" t="str">
        <f t="shared" si="28"/>
        <v>Y</v>
      </c>
      <c r="D358" s="8">
        <f>IF(A358="","",IF(TEXT(A358,"dddd")='4) Happy Money'!$E$23,WAllowance,0))</f>
        <v>0</v>
      </c>
      <c r="E358" s="8">
        <f>IF(A358="","",IF(B358="N",SUMIF(TMonthly[Day of the Month],DAY(A358),TMonthly[Amount]),SUMIF(TMonthly[Day of the Month],"&gt;="&amp;DAY(A358),TMonthly[Amount])))</f>
        <v>0</v>
      </c>
      <c r="F358" s="8" cm="1">
        <f t="array" ref="F358">IF(A358="","",SUMPRODUCT(--(TYearly[Due Date]&lt;=A358),IF(B358="N",--(TYearly[Day]=DAY(A358)),--(TYearly[Day]&gt;=DAY(A358))),--(IFERROR(MOD(TYearly[Month]-MONTH(A358)+12,12),1)=0),TYearly[Amount]))</f>
        <v>0</v>
      </c>
      <c r="G358" s="8">
        <f>IF(A358="","",SUMIF(TOneTime[Due Date],A358,TOneTime[Amount]))</f>
        <v>0</v>
      </c>
      <c r="H358" s="8" cm="1">
        <f t="array" ref="H358">IF(A358="","",IF(COUNTIF(TOther[Frequency],$H$1)=0,0,SUMPRODUCT(--(IFERROR(MOD(A358-TOther[Start Date],7),1)=0),--(TOther[Frequency]=$H$1),--(TOther[Start Date]&lt;=A358),--(TOther[End Date Calc]&gt;=A358),TOther[Amount])))</f>
        <v>0</v>
      </c>
      <c r="I358" s="8" cm="1">
        <f t="array" ref="I358">IF(A358="","",IF(COUNTIF(TOther[Frequency],$I$1)=0,0,SUMPRODUCT(--(IFERROR(MOD(A358-TOther[Start Date],14),1)=0),--(TOther[Frequency]=$I$1),--(TOther[Start Date]&lt;=A358),--(TOther[End Date Calc]&gt;=A358),TOther[Amount])))</f>
        <v>0</v>
      </c>
      <c r="J358" s="8">
        <f>IF(A358="","",IF(COUNTIF(TOther[Frequency],$J$1)=0,0,IF(OR(DAY(A358)=1,DAY(A358)=15),SUMIFS(TOther[Amount],TOther[Frequency],$J$1,TOther[Start Date],"&lt;="&amp;$A358,TOther[End Date Calc],"&gt;="&amp;A358),0)))</f>
        <v>0</v>
      </c>
      <c r="K358" s="8">
        <f>IF(A358="","",IF(COUNTIF(TOther[Frequency],$K$1)=0,0,IF(A358=(A358-DAY(A358)+1+2*7-WEEKDAY(A358-DAY(A358)+8-4,1)),SUMIFS(TOther[Amount],TOther[Frequency],$K$1,TOther[Start Date],"&lt;="&amp;$A358,TOther[End Date Calc],"&gt;="&amp;A358),0)))</f>
        <v>0</v>
      </c>
      <c r="L358" s="8">
        <f>IF(A358="","",IF(COUNTIF(TOther[Frequency],$L$1)=0,0,IF(A358=(A358-DAY(A358)+1+3*7-WEEKDAY(A358-DAY(A358)+8-4,1)),SUMIFS(TOther[Amount],TOther[Frequency],$L$1,TOther[Start Date],"&lt;="&amp;$A358,TOther[End Date Calc],"&gt;="&amp;A358),0)))</f>
        <v>0</v>
      </c>
      <c r="M358" s="8">
        <f>IF(A358="","",IF(COUNTIF(TOther[Frequency],$M$1)=0,0,IF(A358=(A358-DAY(A358)+1+4*7-WEEKDAY(A358-DAY(A358)+8-4,1)),SUMIFS(TOther[Amount],TOther[Frequency],$M$1,TOther[Start Date],"&lt;="&amp;$A358,TOther[End Date Calc],"&gt;="&amp;A358),0)))</f>
        <v>0</v>
      </c>
      <c r="N358" s="8" cm="1">
        <f t="array" ref="N358">IF(A358="","",IF(COUNTIF(TOther[Frequency],$N$1)=0,0,SUMPRODUCT(--(IFERROR(MOD(A358-TOther[Start Date],28),1)=0),--(TOther[Frequency]=$N$1),--(TOther[Start Date]&lt;=A358),--(TOther[End Date Calc]&gt;=A358),TOther[Amount])))</f>
        <v>0</v>
      </c>
      <c r="O358" s="8" cm="1">
        <f t="array" ref="O358">IF(A358="","",IF(COUNTIF(TOther[Frequency],$O$1)=0,0,SUMPRODUCT(--(IFERROR(MOD(A358-TOther[Start Date],42),1)=0),--(TOther[Frequency]=$O$1),--(TOther[Start Date]&lt;=A358),--(TOther[End Date Calc]&gt;=A358),TOther[Amount])))</f>
        <v>0</v>
      </c>
      <c r="P358" s="8" cm="1">
        <f t="array" ref="P358">IF(A358="","",IF(COUNTIF(TOther[Frequency],$P$1)=0,0,SUMPRODUCT(--(IFERROR(MOD(A358-TOther[Start Date],56),1)=0),--(TOther[Frequency]=$P$1),--(TOther[Start Date]&lt;=A358),--(TOther[End Date Calc]&gt;=A358),TOther[Amount])))</f>
        <v>0</v>
      </c>
      <c r="Q358" s="8">
        <f>IF(A358="","",IF(COUNTIF(TOther[Frequency],$Q$1)=0,0,IF(B358="N",SUMIFS(TOther[Amount],TOther[Frequency],$Q$1,TOther[Start Date],"&lt;="&amp;$A358,TOther[End Date Calc],"&gt;="&amp;A358,TOther[Start Day],DAY(A358)),SUMIFS(TOther[Amount],TOther[Frequency],$Q$1,TOther[Start Date],"&lt;="&amp;$A358,TOther[End Date Calc],"&gt;="&amp;A358,TOther[Start Day],"&gt;="&amp;DAY(A358)))))</f>
        <v>0</v>
      </c>
      <c r="R358" s="8" cm="1">
        <f t="array" ref="R358">IF(A358="","",IF(COUNTIF(TOther[Frequency],R$1)=0,0,SUMPRODUCT(--(TOther[Frequency]=R$1),--(TOther[Start Date]&lt;=A358),--(TOther[End Date Calc]&gt;=A358),IF(B358="N",--(TOther[Start Day]=DAY(A358)),--(TOther[Start Day]&gt;=DAY(A358))),--(IFERROR(MOD(TOther[Start Month]-MONTH(A358)+2,2),1)=0),TOther[Amount])))</f>
        <v>0</v>
      </c>
      <c r="S358" s="8" cm="1">
        <f t="array" ref="S358">IF(A358="","",IF(COUNTIF(TOther[Frequency],S$1)=0,0,SUMPRODUCT(--(TOther[Frequency]=S$1),--(TOther[Start Date]&lt;=A358),--(TOther[End Date Calc]&gt;=A358),IF(B358="N",--(TOther[Start Day]=DAY(A358)),--(TOther[Start Day]&gt;=DAY(A358))),--(IFERROR(MOD(TOther[Start Month]-MONTH(A358)+3,3),1)=0),TOther[Amount])))</f>
        <v>0</v>
      </c>
      <c r="T358" s="8" cm="1">
        <f t="array" ref="T358">IF($A358="","",IF(COUNTIF(TOther[Frequency],T$1)=0,0,SUMPRODUCT(--(TOther[Frequency]=T$1),--(TOther[Start Date]&lt;=$A358),--(TOther[End Date Calc]&gt;=$A358),IF($B358="N",--(TOther[Start Day]=DAY($A358)),--(TOther[Start Day]&gt;=DAY($A358))),--(IFERROR(MOD(TOther[Start Month]-MONTH($A358)+4,4),1)=0),TOther[Amount])))</f>
        <v>0</v>
      </c>
      <c r="U358" s="8" cm="1">
        <f t="array" ref="U358">IF(A358="","",IF(COUNTIF(TOther[Frequency],$U$1)=0,0,SUMPRODUCT(--(TOther[Frequency]=$U$1),--(TOther[Start Date]&lt;=A358),--(TOther[End Date Calc]&gt;=A358),IF(B358="N",--(TOther[Start Day]=DAY(A358)),--(TOther[Start Day]&gt;=DAY(A358))),--(IFERROR(MOD(TOther[Start Month]-MONTH(A358)+6,6),1)=0),TOther[Amount])))</f>
        <v>0</v>
      </c>
      <c r="V358" s="8" cm="1">
        <f t="array" ref="V358">IF(A358="","",IF(COUNTIF(TOther[Frequency],$V$1)=0,0,SUMPRODUCT(--(TOther[Frequency]=$V$1),--(TOther[Start Date]&lt;=A358),--(TOther[End Date Calc]&gt;=A358),IF(B358="N",--(TOther[Start Day]=DAY(A358)),--(TOther[Start Day]&gt;=DAY(A358))),--(IFERROR(MOD(TOther[Start Month]-MONTH(A358)+12,12),1)=0),TOther[Amount])))</f>
        <v>0</v>
      </c>
      <c r="W358" s="8">
        <f>IF(A358="","",SUMIFS(TOther[Amount],TOther[Start Date],A358,TOther[Frequency],$W$1))</f>
        <v>0</v>
      </c>
      <c r="X358" s="9">
        <f t="shared" si="25"/>
        <v>0</v>
      </c>
      <c r="Y358" s="9">
        <f t="shared" si="29"/>
        <v>0</v>
      </c>
      <c r="Z358" s="8" cm="1">
        <f t="array" ref="Z358">IF(A358="","",IF(COUNTIF('2) Income'!$D$13:$D$32,"Weekly")=0,0,SUMPRODUCT(--(IFERROR(MOD(A358-'2) Income'!$F$13:$F$32,7),1)=0),--('2) Income'!$D$13:$D$32="Weekly"),--('2) Income'!$F$13:$F$32&lt;=A358),'2) Income'!$E$13:$E$32)))</f>
        <v>0</v>
      </c>
      <c r="AA358" s="8" cm="1">
        <f t="array" ref="AA358">IF(A358="","",IF(COUNTIF('2) Income'!$D$13:$D$32,"Every Other Week")=0,0,SUMPRODUCT(--(IFERROR(MOD(A358-'2) Income'!$F$13:$F$32,14),1)=0),--('2) Income'!$D$13:$D$32="Every Other Week"),--('2) Income'!$F$13:$F$32&lt;=A358),'2) Income'!$E$13:$E$32)))</f>
        <v>0</v>
      </c>
      <c r="AB358" s="8">
        <f>IF(A358="","",IF(COUNTIF('2) Income'!$D$13:$D$32,"1st and 15th")=0,0,IF(OR(DAY(A358)=1,DAY(A358)=15),SUMIFS('2) Income'!$E$13:$E$32,'2) Income'!$D$13:$D$32,"1st and 15th",'2) Income'!$F$13:$F$32,"&lt;="&amp;$A358),0)))</f>
        <v>0</v>
      </c>
      <c r="AC358" s="8">
        <f>IF(A358="","",IF(COUNTIF('2) Income'!$D$13:$D$32,"2nd Wednesday")=0,0,IF(A358=(A358-DAY(A358)+1+2*7-WEEKDAY(A358-DAY(A358)+8-4,1)),SUMIFS('2) Income'!$E$13:$E$32,'2) Income'!$D$13:$D$32,"2nd Wednesday",'2) Income'!$F$13:$F$32,"&lt;="&amp;$A358),0)))</f>
        <v>0</v>
      </c>
      <c r="AD358" s="8">
        <f>IF(A358="","",IF(COUNTIF('2) Income'!$D$13:$D$32,"3rd Wednesday")=0,0,IF(A358=(A358-DAY(A358)+1+3*7-WEEKDAY(A358-DAY(A358)+8-4,1)),SUMIFS('2) Income'!$E$13:$E$32,'2) Income'!$D$13:$D$32,"3rd Wednesday",'2) Income'!$F$13:$F$32,"&lt;="&amp;$A358),0)))</f>
        <v>0</v>
      </c>
      <c r="AE358" s="8">
        <f>IF(A358="","",IF(COUNTIF('2) Income'!$D$13:$D$32,"4th Wednesday")=0,0,IF(A358=(A358-DAY(A358)+1+4*7-WEEKDAY(A358-DAY(A358)+8-4,1)),SUMIFS('2) Income'!$E$13:$E$32,'2) Income'!$D$13:$D$32,"4th Wednesday",'2) Income'!$F$13:$F$32,"&lt;="&amp;$A358),0)))</f>
        <v>0</v>
      </c>
      <c r="AF358" s="8" cm="1">
        <f t="array" ref="AF358">IF(A358="","",IF(COUNTIF('2) Income'!$D$13:$D$32,"Every 4 Weeks")=0,0,SUMPRODUCT(--(IFERROR(MOD(A358-'2) Income'!$F$13:$F$32,28),1)=0),--('2) Income'!$D$13:$D$32="Every 4 Weeks"),--('2) Income'!$F$13:$F$32&lt;=A358),'2) Income'!$E$13:$E$32)))</f>
        <v>0</v>
      </c>
      <c r="AG358" s="8">
        <f>IF(A358="","",IF(COUNTIF('2) Income'!$D$13:$D$32,"Monthly")=0,0,IF(B358="N",SUMIFS('2) Income'!$E$13:$E$32,'2) Income'!$D$13:$D$32,"monthly",'2) Income'!$F$13:$F$32,"&lt;="&amp;$A358,'2) Income'!$I$13:$I$32,DAY(A358)),SUMIFS('2) Income'!$E$13:$E$32,'2) Income'!$D$13:$D$32,"monthly",'2) Income'!$F$13:$F$32,"&lt;="&amp;$A358,'2) Income'!$I$13:$I$32,"&gt;="&amp;DAY(A358)))))</f>
        <v>0</v>
      </c>
      <c r="AH358" s="8" cm="1">
        <f t="array" ref="AH358">IF(A358="","",IF(COUNTIF('2) Income'!$D$13:$D$32,"Yearly")=0,0,SUMPRODUCT(--('2) Income'!$D$13:$D$32="Yearly"),--('2) Income'!$F$13:$F$32&lt;=A358),IF(B358="N",--('2) Income'!$I$13:$I$32=DAY(A358)),--('2) Income'!$I$13:$I$32&gt;=DAY(A358))),--(IFERROR(MOD('2) Income'!$H$13:$H$32-MONTH(A358)+12,12),1)=0),'2) Income'!$E$13:$E$32)))</f>
        <v>0</v>
      </c>
      <c r="AI358" s="8">
        <f>IF(A358="","",IF(COUNTIF('2) Income'!$D$13:$D$32,"one-time")=0,0,SUMIFS('2) Income'!$E$13:$E$32,'2) Income'!$D$13:$D$32,"one-time",'2) Income'!$F$13:$F$32,"="&amp;$A358)))</f>
        <v>0</v>
      </c>
      <c r="AJ358" s="9">
        <f t="shared" si="26"/>
        <v>0</v>
      </c>
    </row>
    <row r="359" spans="1:36">
      <c r="A359" s="7">
        <f>IF(A358="","",IF(A358+1&lt;='1) Period'!$E$21,A358+1,""))</f>
        <v>45831</v>
      </c>
      <c r="B359" s="7" t="str">
        <f t="shared" si="27"/>
        <v>N</v>
      </c>
      <c r="C359" t="str">
        <f t="shared" si="28"/>
        <v>F</v>
      </c>
      <c r="D359" s="8">
        <f>IF(A359="","",IF(TEXT(A359,"dddd")='4) Happy Money'!$E$23,WAllowance,0))</f>
        <v>400</v>
      </c>
      <c r="E359" s="8">
        <f>IF(A359="","",IF(B359="N",SUMIF(TMonthly[Day of the Month],DAY(A359),TMonthly[Amount]),SUMIF(TMonthly[Day of the Month],"&gt;="&amp;DAY(A359),TMonthly[Amount])))</f>
        <v>0</v>
      </c>
      <c r="F359" s="8" cm="1">
        <f t="array" ref="F359">IF(A359="","",SUMPRODUCT(--(TYearly[Due Date]&lt;=A359),IF(B359="N",--(TYearly[Day]=DAY(A359)),--(TYearly[Day]&gt;=DAY(A359))),--(IFERROR(MOD(TYearly[Month]-MONTH(A359)+12,12),1)=0),TYearly[Amount]))</f>
        <v>0</v>
      </c>
      <c r="G359" s="8">
        <f>IF(A359="","",SUMIF(TOneTime[Due Date],A359,TOneTime[Amount]))</f>
        <v>0</v>
      </c>
      <c r="H359" s="8" cm="1">
        <f t="array" ref="H359">IF(A359="","",IF(COUNTIF(TOther[Frequency],$H$1)=0,0,SUMPRODUCT(--(IFERROR(MOD(A359-TOther[Start Date],7),1)=0),--(TOther[Frequency]=$H$1),--(TOther[Start Date]&lt;=A359),--(TOther[End Date Calc]&gt;=A359),TOther[Amount])))</f>
        <v>0</v>
      </c>
      <c r="I359" s="8" cm="1">
        <f t="array" ref="I359">IF(A359="","",IF(COUNTIF(TOther[Frequency],$I$1)=0,0,SUMPRODUCT(--(IFERROR(MOD(A359-TOther[Start Date],14),1)=0),--(TOther[Frequency]=$I$1),--(TOther[Start Date]&lt;=A359),--(TOther[End Date Calc]&gt;=A359),TOther[Amount])))</f>
        <v>230</v>
      </c>
      <c r="J359" s="8">
        <f>IF(A359="","",IF(COUNTIF(TOther[Frequency],$J$1)=0,0,IF(OR(DAY(A359)=1,DAY(A359)=15),SUMIFS(TOther[Amount],TOther[Frequency],$J$1,TOther[Start Date],"&lt;="&amp;$A359,TOther[End Date Calc],"&gt;="&amp;A359),0)))</f>
        <v>0</v>
      </c>
      <c r="K359" s="8">
        <f>IF(A359="","",IF(COUNTIF(TOther[Frequency],$K$1)=0,0,IF(A359=(A359-DAY(A359)+1+2*7-WEEKDAY(A359-DAY(A359)+8-4,1)),SUMIFS(TOther[Amount],TOther[Frequency],$K$1,TOther[Start Date],"&lt;="&amp;$A359,TOther[End Date Calc],"&gt;="&amp;A359),0)))</f>
        <v>0</v>
      </c>
      <c r="L359" s="8">
        <f>IF(A359="","",IF(COUNTIF(TOther[Frequency],$L$1)=0,0,IF(A359=(A359-DAY(A359)+1+3*7-WEEKDAY(A359-DAY(A359)+8-4,1)),SUMIFS(TOther[Amount],TOther[Frequency],$L$1,TOther[Start Date],"&lt;="&amp;$A359,TOther[End Date Calc],"&gt;="&amp;A359),0)))</f>
        <v>0</v>
      </c>
      <c r="M359" s="8">
        <f>IF(A359="","",IF(COUNTIF(TOther[Frequency],$M$1)=0,0,IF(A359=(A359-DAY(A359)+1+4*7-WEEKDAY(A359-DAY(A359)+8-4,1)),SUMIFS(TOther[Amount],TOther[Frequency],$M$1,TOther[Start Date],"&lt;="&amp;$A359,TOther[End Date Calc],"&gt;="&amp;A359),0)))</f>
        <v>0</v>
      </c>
      <c r="N359" s="8" cm="1">
        <f t="array" ref="N359">IF(A359="","",IF(COUNTIF(TOther[Frequency],$N$1)=0,0,SUMPRODUCT(--(IFERROR(MOD(A359-TOther[Start Date],28),1)=0),--(TOther[Frequency]=$N$1),--(TOther[Start Date]&lt;=A359),--(TOther[End Date Calc]&gt;=A359),TOther[Amount])))</f>
        <v>0</v>
      </c>
      <c r="O359" s="8" cm="1">
        <f t="array" ref="O359">IF(A359="","",IF(COUNTIF(TOther[Frequency],$O$1)=0,0,SUMPRODUCT(--(IFERROR(MOD(A359-TOther[Start Date],42),1)=0),--(TOther[Frequency]=$O$1),--(TOther[Start Date]&lt;=A359),--(TOther[End Date Calc]&gt;=A359),TOther[Amount])))</f>
        <v>0</v>
      </c>
      <c r="P359" s="8" cm="1">
        <f t="array" ref="P359">IF(A359="","",IF(COUNTIF(TOther[Frequency],$P$1)=0,0,SUMPRODUCT(--(IFERROR(MOD(A359-TOther[Start Date],56),1)=0),--(TOther[Frequency]=$P$1),--(TOther[Start Date]&lt;=A359),--(TOther[End Date Calc]&gt;=A359),TOther[Amount])))</f>
        <v>0</v>
      </c>
      <c r="Q359" s="8">
        <f>IF(A359="","",IF(COUNTIF(TOther[Frequency],$Q$1)=0,0,IF(B359="N",SUMIFS(TOther[Amount],TOther[Frequency],$Q$1,TOther[Start Date],"&lt;="&amp;$A359,TOther[End Date Calc],"&gt;="&amp;A359,TOther[Start Day],DAY(A359)),SUMIFS(TOther[Amount],TOther[Frequency],$Q$1,TOther[Start Date],"&lt;="&amp;$A359,TOther[End Date Calc],"&gt;="&amp;A359,TOther[Start Day],"&gt;="&amp;DAY(A359)))))</f>
        <v>0</v>
      </c>
      <c r="R359" s="8" cm="1">
        <f t="array" ref="R359">IF(A359="","",IF(COUNTIF(TOther[Frequency],R$1)=0,0,SUMPRODUCT(--(TOther[Frequency]=R$1),--(TOther[Start Date]&lt;=A359),--(TOther[End Date Calc]&gt;=A359),IF(B359="N",--(TOther[Start Day]=DAY(A359)),--(TOther[Start Day]&gt;=DAY(A359))),--(IFERROR(MOD(TOther[Start Month]-MONTH(A359)+2,2),1)=0),TOther[Amount])))</f>
        <v>0</v>
      </c>
      <c r="S359" s="8" cm="1">
        <f t="array" ref="S359">IF(A359="","",IF(COUNTIF(TOther[Frequency],S$1)=0,0,SUMPRODUCT(--(TOther[Frequency]=S$1),--(TOther[Start Date]&lt;=A359),--(TOther[End Date Calc]&gt;=A359),IF(B359="N",--(TOther[Start Day]=DAY(A359)),--(TOther[Start Day]&gt;=DAY(A359))),--(IFERROR(MOD(TOther[Start Month]-MONTH(A359)+3,3),1)=0),TOther[Amount])))</f>
        <v>0</v>
      </c>
      <c r="T359" s="8" cm="1">
        <f t="array" ref="T359">IF($A359="","",IF(COUNTIF(TOther[Frequency],T$1)=0,0,SUMPRODUCT(--(TOther[Frequency]=T$1),--(TOther[Start Date]&lt;=$A359),--(TOther[End Date Calc]&gt;=$A359),IF($B359="N",--(TOther[Start Day]=DAY($A359)),--(TOther[Start Day]&gt;=DAY($A359))),--(IFERROR(MOD(TOther[Start Month]-MONTH($A359)+4,4),1)=0),TOther[Amount])))</f>
        <v>0</v>
      </c>
      <c r="U359" s="8" cm="1">
        <f t="array" ref="U359">IF(A359="","",IF(COUNTIF(TOther[Frequency],$U$1)=0,0,SUMPRODUCT(--(TOther[Frequency]=$U$1),--(TOther[Start Date]&lt;=A359),--(TOther[End Date Calc]&gt;=A359),IF(B359="N",--(TOther[Start Day]=DAY(A359)),--(TOther[Start Day]&gt;=DAY(A359))),--(IFERROR(MOD(TOther[Start Month]-MONTH(A359)+6,6),1)=0),TOther[Amount])))</f>
        <v>0</v>
      </c>
      <c r="V359" s="8" cm="1">
        <f t="array" ref="V359">IF(A359="","",IF(COUNTIF(TOther[Frequency],$V$1)=0,0,SUMPRODUCT(--(TOther[Frequency]=$V$1),--(TOther[Start Date]&lt;=A359),--(TOther[End Date Calc]&gt;=A359),IF(B359="N",--(TOther[Start Day]=DAY(A359)),--(TOther[Start Day]&gt;=DAY(A359))),--(IFERROR(MOD(TOther[Start Month]-MONTH(A359)+12,12),1)=0),TOther[Amount])))</f>
        <v>0</v>
      </c>
      <c r="W359" s="8">
        <f>IF(A359="","",SUMIFS(TOther[Amount],TOther[Start Date],A359,TOther[Frequency],$W$1))</f>
        <v>0</v>
      </c>
      <c r="X359" s="9">
        <f t="shared" si="25"/>
        <v>230</v>
      </c>
      <c r="Y359" s="9">
        <f t="shared" si="29"/>
        <v>230</v>
      </c>
      <c r="Z359" s="8" cm="1">
        <f t="array" ref="Z359">IF(A359="","",IF(COUNTIF('2) Income'!$D$13:$D$32,"Weekly")=0,0,SUMPRODUCT(--(IFERROR(MOD(A359-'2) Income'!$F$13:$F$32,7),1)=0),--('2) Income'!$D$13:$D$32="Weekly"),--('2) Income'!$F$13:$F$32&lt;=A359),'2) Income'!$E$13:$E$32)))</f>
        <v>0</v>
      </c>
      <c r="AA359" s="8" cm="1">
        <f t="array" ref="AA359">IF(A359="","",IF(COUNTIF('2) Income'!$D$13:$D$32,"Every Other Week")=0,0,SUMPRODUCT(--(IFERROR(MOD(A359-'2) Income'!$F$13:$F$32,14),1)=0),--('2) Income'!$D$13:$D$32="Every Other Week"),--('2) Income'!$F$13:$F$32&lt;=A359),'2) Income'!$E$13:$E$32)))</f>
        <v>0</v>
      </c>
      <c r="AB359" s="8">
        <f>IF(A359="","",IF(COUNTIF('2) Income'!$D$13:$D$32,"1st and 15th")=0,0,IF(OR(DAY(A359)=1,DAY(A359)=15),SUMIFS('2) Income'!$E$13:$E$32,'2) Income'!$D$13:$D$32,"1st and 15th",'2) Income'!$F$13:$F$32,"&lt;="&amp;$A359),0)))</f>
        <v>0</v>
      </c>
      <c r="AC359" s="8">
        <f>IF(A359="","",IF(COUNTIF('2) Income'!$D$13:$D$32,"2nd Wednesday")=0,0,IF(A359=(A359-DAY(A359)+1+2*7-WEEKDAY(A359-DAY(A359)+8-4,1)),SUMIFS('2) Income'!$E$13:$E$32,'2) Income'!$D$13:$D$32,"2nd Wednesday",'2) Income'!$F$13:$F$32,"&lt;="&amp;$A359),0)))</f>
        <v>0</v>
      </c>
      <c r="AD359" s="8">
        <f>IF(A359="","",IF(COUNTIF('2) Income'!$D$13:$D$32,"3rd Wednesday")=0,0,IF(A359=(A359-DAY(A359)+1+3*7-WEEKDAY(A359-DAY(A359)+8-4,1)),SUMIFS('2) Income'!$E$13:$E$32,'2) Income'!$D$13:$D$32,"3rd Wednesday",'2) Income'!$F$13:$F$32,"&lt;="&amp;$A359),0)))</f>
        <v>0</v>
      </c>
      <c r="AE359" s="8">
        <f>IF(A359="","",IF(COUNTIF('2) Income'!$D$13:$D$32,"4th Wednesday")=0,0,IF(A359=(A359-DAY(A359)+1+4*7-WEEKDAY(A359-DAY(A359)+8-4,1)),SUMIFS('2) Income'!$E$13:$E$32,'2) Income'!$D$13:$D$32,"4th Wednesday",'2) Income'!$F$13:$F$32,"&lt;="&amp;$A359),0)))</f>
        <v>0</v>
      </c>
      <c r="AF359" s="8" cm="1">
        <f t="array" ref="AF359">IF(A359="","",IF(COUNTIF('2) Income'!$D$13:$D$32,"Every 4 Weeks")=0,0,SUMPRODUCT(--(IFERROR(MOD(A359-'2) Income'!$F$13:$F$32,28),1)=0),--('2) Income'!$D$13:$D$32="Every 4 Weeks"),--('2) Income'!$F$13:$F$32&lt;=A359),'2) Income'!$E$13:$E$32)))</f>
        <v>0</v>
      </c>
      <c r="AG359" s="8">
        <f>IF(A359="","",IF(COUNTIF('2) Income'!$D$13:$D$32,"Monthly")=0,0,IF(B359="N",SUMIFS('2) Income'!$E$13:$E$32,'2) Income'!$D$13:$D$32,"monthly",'2) Income'!$F$13:$F$32,"&lt;="&amp;$A359,'2) Income'!$I$13:$I$32,DAY(A359)),SUMIFS('2) Income'!$E$13:$E$32,'2) Income'!$D$13:$D$32,"monthly",'2) Income'!$F$13:$F$32,"&lt;="&amp;$A359,'2) Income'!$I$13:$I$32,"&gt;="&amp;DAY(A359)))))</f>
        <v>0</v>
      </c>
      <c r="AH359" s="8" cm="1">
        <f t="array" ref="AH359">IF(A359="","",IF(COUNTIF('2) Income'!$D$13:$D$32,"Yearly")=0,0,SUMPRODUCT(--('2) Income'!$D$13:$D$32="Yearly"),--('2) Income'!$F$13:$F$32&lt;=A359),IF(B359="N",--('2) Income'!$I$13:$I$32=DAY(A359)),--('2) Income'!$I$13:$I$32&gt;=DAY(A359))),--(IFERROR(MOD('2) Income'!$H$13:$H$32-MONTH(A359)+12,12),1)=0),'2) Income'!$E$13:$E$32)))</f>
        <v>0</v>
      </c>
      <c r="AI359" s="8">
        <f>IF(A359="","",IF(COUNTIF('2) Income'!$D$13:$D$32,"one-time")=0,0,SUMIFS('2) Income'!$E$13:$E$32,'2) Income'!$D$13:$D$32,"one-time",'2) Income'!$F$13:$F$32,"="&amp;$A359)))</f>
        <v>0</v>
      </c>
      <c r="AJ359" s="9">
        <f t="shared" si="26"/>
        <v>0</v>
      </c>
    </row>
    <row r="360" spans="1:36">
      <c r="A360" s="7">
        <f>IF(A359="","",IF(A359+1&lt;='1) Period'!$E$21,A359+1,""))</f>
        <v>45832</v>
      </c>
      <c r="B360" s="7" t="str">
        <f t="shared" si="27"/>
        <v>N</v>
      </c>
      <c r="C360" t="str">
        <f t="shared" si="28"/>
        <v>F</v>
      </c>
      <c r="D360" s="8">
        <f>IF(A360="","",IF(TEXT(A360,"dddd")='4) Happy Money'!$E$23,WAllowance,0))</f>
        <v>0</v>
      </c>
      <c r="E360" s="8">
        <f>IF(A360="","",IF(B360="N",SUMIF(TMonthly[Day of the Month],DAY(A360),TMonthly[Amount]),SUMIF(TMonthly[Day of the Month],"&gt;="&amp;DAY(A360),TMonthly[Amount])))</f>
        <v>0</v>
      </c>
      <c r="F360" s="8" cm="1">
        <f t="array" ref="F360">IF(A360="","",SUMPRODUCT(--(TYearly[Due Date]&lt;=A360),IF(B360="N",--(TYearly[Day]=DAY(A360)),--(TYearly[Day]&gt;=DAY(A360))),--(IFERROR(MOD(TYearly[Month]-MONTH(A360)+12,12),1)=0),TYearly[Amount]))</f>
        <v>0</v>
      </c>
      <c r="G360" s="8">
        <f>IF(A360="","",SUMIF(TOneTime[Due Date],A360,TOneTime[Amount]))</f>
        <v>0</v>
      </c>
      <c r="H360" s="8" cm="1">
        <f t="array" ref="H360">IF(A360="","",IF(COUNTIF(TOther[Frequency],$H$1)=0,0,SUMPRODUCT(--(IFERROR(MOD(A360-TOther[Start Date],7),1)=0),--(TOther[Frequency]=$H$1),--(TOther[Start Date]&lt;=A360),--(TOther[End Date Calc]&gt;=A360),TOther[Amount])))</f>
        <v>0</v>
      </c>
      <c r="I360" s="8" cm="1">
        <f t="array" ref="I360">IF(A360="","",IF(COUNTIF(TOther[Frequency],$I$1)=0,0,SUMPRODUCT(--(IFERROR(MOD(A360-TOther[Start Date],14),1)=0),--(TOther[Frequency]=$I$1),--(TOther[Start Date]&lt;=A360),--(TOther[End Date Calc]&gt;=A360),TOther[Amount])))</f>
        <v>0</v>
      </c>
      <c r="J360" s="8">
        <f>IF(A360="","",IF(COUNTIF(TOther[Frequency],$J$1)=0,0,IF(OR(DAY(A360)=1,DAY(A360)=15),SUMIFS(TOther[Amount],TOther[Frequency],$J$1,TOther[Start Date],"&lt;="&amp;$A360,TOther[End Date Calc],"&gt;="&amp;A360),0)))</f>
        <v>0</v>
      </c>
      <c r="K360" s="8">
        <f>IF(A360="","",IF(COUNTIF(TOther[Frequency],$K$1)=0,0,IF(A360=(A360-DAY(A360)+1+2*7-WEEKDAY(A360-DAY(A360)+8-4,1)),SUMIFS(TOther[Amount],TOther[Frequency],$K$1,TOther[Start Date],"&lt;="&amp;$A360,TOther[End Date Calc],"&gt;="&amp;A360),0)))</f>
        <v>0</v>
      </c>
      <c r="L360" s="8">
        <f>IF(A360="","",IF(COUNTIF(TOther[Frequency],$L$1)=0,0,IF(A360=(A360-DAY(A360)+1+3*7-WEEKDAY(A360-DAY(A360)+8-4,1)),SUMIFS(TOther[Amount],TOther[Frequency],$L$1,TOther[Start Date],"&lt;="&amp;$A360,TOther[End Date Calc],"&gt;="&amp;A360),0)))</f>
        <v>0</v>
      </c>
      <c r="M360" s="8">
        <f>IF(A360="","",IF(COUNTIF(TOther[Frequency],$M$1)=0,0,IF(A360=(A360-DAY(A360)+1+4*7-WEEKDAY(A360-DAY(A360)+8-4,1)),SUMIFS(TOther[Amount],TOther[Frequency],$M$1,TOther[Start Date],"&lt;="&amp;$A360,TOther[End Date Calc],"&gt;="&amp;A360),0)))</f>
        <v>0</v>
      </c>
      <c r="N360" s="8" cm="1">
        <f t="array" ref="N360">IF(A360="","",IF(COUNTIF(TOther[Frequency],$N$1)=0,0,SUMPRODUCT(--(IFERROR(MOD(A360-TOther[Start Date],28),1)=0),--(TOther[Frequency]=$N$1),--(TOther[Start Date]&lt;=A360),--(TOther[End Date Calc]&gt;=A360),TOther[Amount])))</f>
        <v>0</v>
      </c>
      <c r="O360" s="8" cm="1">
        <f t="array" ref="O360">IF(A360="","",IF(COUNTIF(TOther[Frequency],$O$1)=0,0,SUMPRODUCT(--(IFERROR(MOD(A360-TOther[Start Date],42),1)=0),--(TOther[Frequency]=$O$1),--(TOther[Start Date]&lt;=A360),--(TOther[End Date Calc]&gt;=A360),TOther[Amount])))</f>
        <v>0</v>
      </c>
      <c r="P360" s="8" cm="1">
        <f t="array" ref="P360">IF(A360="","",IF(COUNTIF(TOther[Frequency],$P$1)=0,0,SUMPRODUCT(--(IFERROR(MOD(A360-TOther[Start Date],56),1)=0),--(TOther[Frequency]=$P$1),--(TOther[Start Date]&lt;=A360),--(TOther[End Date Calc]&gt;=A360),TOther[Amount])))</f>
        <v>0</v>
      </c>
      <c r="Q360" s="8">
        <f>IF(A360="","",IF(COUNTIF(TOther[Frequency],$Q$1)=0,0,IF(B360="N",SUMIFS(TOther[Amount],TOther[Frequency],$Q$1,TOther[Start Date],"&lt;="&amp;$A360,TOther[End Date Calc],"&gt;="&amp;A360,TOther[Start Day],DAY(A360)),SUMIFS(TOther[Amount],TOther[Frequency],$Q$1,TOther[Start Date],"&lt;="&amp;$A360,TOther[End Date Calc],"&gt;="&amp;A360,TOther[Start Day],"&gt;="&amp;DAY(A360)))))</f>
        <v>0</v>
      </c>
      <c r="R360" s="8" cm="1">
        <f t="array" ref="R360">IF(A360="","",IF(COUNTIF(TOther[Frequency],R$1)=0,0,SUMPRODUCT(--(TOther[Frequency]=R$1),--(TOther[Start Date]&lt;=A360),--(TOther[End Date Calc]&gt;=A360),IF(B360="N",--(TOther[Start Day]=DAY(A360)),--(TOther[Start Day]&gt;=DAY(A360))),--(IFERROR(MOD(TOther[Start Month]-MONTH(A360)+2,2),1)=0),TOther[Amount])))</f>
        <v>0</v>
      </c>
      <c r="S360" s="8" cm="1">
        <f t="array" ref="S360">IF(A360="","",IF(COUNTIF(TOther[Frequency],S$1)=0,0,SUMPRODUCT(--(TOther[Frequency]=S$1),--(TOther[Start Date]&lt;=A360),--(TOther[End Date Calc]&gt;=A360),IF(B360="N",--(TOther[Start Day]=DAY(A360)),--(TOther[Start Day]&gt;=DAY(A360))),--(IFERROR(MOD(TOther[Start Month]-MONTH(A360)+3,3),1)=0),TOther[Amount])))</f>
        <v>0</v>
      </c>
      <c r="T360" s="8" cm="1">
        <f t="array" ref="T360">IF($A360="","",IF(COUNTIF(TOther[Frequency],T$1)=0,0,SUMPRODUCT(--(TOther[Frequency]=T$1),--(TOther[Start Date]&lt;=$A360),--(TOther[End Date Calc]&gt;=$A360),IF($B360="N",--(TOther[Start Day]=DAY($A360)),--(TOther[Start Day]&gt;=DAY($A360))),--(IFERROR(MOD(TOther[Start Month]-MONTH($A360)+4,4),1)=0),TOther[Amount])))</f>
        <v>0</v>
      </c>
      <c r="U360" s="8" cm="1">
        <f t="array" ref="U360">IF(A360="","",IF(COUNTIF(TOther[Frequency],$U$1)=0,0,SUMPRODUCT(--(TOther[Frequency]=$U$1),--(TOther[Start Date]&lt;=A360),--(TOther[End Date Calc]&gt;=A360),IF(B360="N",--(TOther[Start Day]=DAY(A360)),--(TOther[Start Day]&gt;=DAY(A360))),--(IFERROR(MOD(TOther[Start Month]-MONTH(A360)+6,6),1)=0),TOther[Amount])))</f>
        <v>0</v>
      </c>
      <c r="V360" s="8" cm="1">
        <f t="array" ref="V360">IF(A360="","",IF(COUNTIF(TOther[Frequency],$V$1)=0,0,SUMPRODUCT(--(TOther[Frequency]=$V$1),--(TOther[Start Date]&lt;=A360),--(TOther[End Date Calc]&gt;=A360),IF(B360="N",--(TOther[Start Day]=DAY(A360)),--(TOther[Start Day]&gt;=DAY(A360))),--(IFERROR(MOD(TOther[Start Month]-MONTH(A360)+12,12),1)=0),TOther[Amount])))</f>
        <v>0</v>
      </c>
      <c r="W360" s="8">
        <f>IF(A360="","",SUMIFS(TOther[Amount],TOther[Start Date],A360,TOther[Frequency],$W$1))</f>
        <v>0</v>
      </c>
      <c r="X360" s="9">
        <f t="shared" si="25"/>
        <v>0</v>
      </c>
      <c r="Y360" s="9">
        <f t="shared" si="29"/>
        <v>0</v>
      </c>
      <c r="Z360" s="8" cm="1">
        <f t="array" ref="Z360">IF(A360="","",IF(COUNTIF('2) Income'!$D$13:$D$32,"Weekly")=0,0,SUMPRODUCT(--(IFERROR(MOD(A360-'2) Income'!$F$13:$F$32,7),1)=0),--('2) Income'!$D$13:$D$32="Weekly"),--('2) Income'!$F$13:$F$32&lt;=A360),'2) Income'!$E$13:$E$32)))</f>
        <v>0</v>
      </c>
      <c r="AA360" s="8" cm="1">
        <f t="array" ref="AA360">IF(A360="","",IF(COUNTIF('2) Income'!$D$13:$D$32,"Every Other Week")=0,0,SUMPRODUCT(--(IFERROR(MOD(A360-'2) Income'!$F$13:$F$32,14),1)=0),--('2) Income'!$D$13:$D$32="Every Other Week"),--('2) Income'!$F$13:$F$32&lt;=A360),'2) Income'!$E$13:$E$32)))</f>
        <v>0</v>
      </c>
      <c r="AB360" s="8">
        <f>IF(A360="","",IF(COUNTIF('2) Income'!$D$13:$D$32,"1st and 15th")=0,0,IF(OR(DAY(A360)=1,DAY(A360)=15),SUMIFS('2) Income'!$E$13:$E$32,'2) Income'!$D$13:$D$32,"1st and 15th",'2) Income'!$F$13:$F$32,"&lt;="&amp;$A360),0)))</f>
        <v>0</v>
      </c>
      <c r="AC360" s="8">
        <f>IF(A360="","",IF(COUNTIF('2) Income'!$D$13:$D$32,"2nd Wednesday")=0,0,IF(A360=(A360-DAY(A360)+1+2*7-WEEKDAY(A360-DAY(A360)+8-4,1)),SUMIFS('2) Income'!$E$13:$E$32,'2) Income'!$D$13:$D$32,"2nd Wednesday",'2) Income'!$F$13:$F$32,"&lt;="&amp;$A360),0)))</f>
        <v>0</v>
      </c>
      <c r="AD360" s="8">
        <f>IF(A360="","",IF(COUNTIF('2) Income'!$D$13:$D$32,"3rd Wednesday")=0,0,IF(A360=(A360-DAY(A360)+1+3*7-WEEKDAY(A360-DAY(A360)+8-4,1)),SUMIFS('2) Income'!$E$13:$E$32,'2) Income'!$D$13:$D$32,"3rd Wednesday",'2) Income'!$F$13:$F$32,"&lt;="&amp;$A360),0)))</f>
        <v>0</v>
      </c>
      <c r="AE360" s="8">
        <f>IF(A360="","",IF(COUNTIF('2) Income'!$D$13:$D$32,"4th Wednesday")=0,0,IF(A360=(A360-DAY(A360)+1+4*7-WEEKDAY(A360-DAY(A360)+8-4,1)),SUMIFS('2) Income'!$E$13:$E$32,'2) Income'!$D$13:$D$32,"4th Wednesday",'2) Income'!$F$13:$F$32,"&lt;="&amp;$A360),0)))</f>
        <v>0</v>
      </c>
      <c r="AF360" s="8" cm="1">
        <f t="array" ref="AF360">IF(A360="","",IF(COUNTIF('2) Income'!$D$13:$D$32,"Every 4 Weeks")=0,0,SUMPRODUCT(--(IFERROR(MOD(A360-'2) Income'!$F$13:$F$32,28),1)=0),--('2) Income'!$D$13:$D$32="Every 4 Weeks"),--('2) Income'!$F$13:$F$32&lt;=A360),'2) Income'!$E$13:$E$32)))</f>
        <v>0</v>
      </c>
      <c r="AG360" s="8">
        <f>IF(A360="","",IF(COUNTIF('2) Income'!$D$13:$D$32,"Monthly")=0,0,IF(B360="N",SUMIFS('2) Income'!$E$13:$E$32,'2) Income'!$D$13:$D$32,"monthly",'2) Income'!$F$13:$F$32,"&lt;="&amp;$A360,'2) Income'!$I$13:$I$32,DAY(A360)),SUMIFS('2) Income'!$E$13:$E$32,'2) Income'!$D$13:$D$32,"monthly",'2) Income'!$F$13:$F$32,"&lt;="&amp;$A360,'2) Income'!$I$13:$I$32,"&gt;="&amp;DAY(A360)))))</f>
        <v>0</v>
      </c>
      <c r="AH360" s="8" cm="1">
        <f t="array" ref="AH360">IF(A360="","",IF(COUNTIF('2) Income'!$D$13:$D$32,"Yearly")=0,0,SUMPRODUCT(--('2) Income'!$D$13:$D$32="Yearly"),--('2) Income'!$F$13:$F$32&lt;=A360),IF(B360="N",--('2) Income'!$I$13:$I$32=DAY(A360)),--('2) Income'!$I$13:$I$32&gt;=DAY(A360))),--(IFERROR(MOD('2) Income'!$H$13:$H$32-MONTH(A360)+12,12),1)=0),'2) Income'!$E$13:$E$32)))</f>
        <v>0</v>
      </c>
      <c r="AI360" s="8">
        <f>IF(A360="","",IF(COUNTIF('2) Income'!$D$13:$D$32,"one-time")=0,0,SUMIFS('2) Income'!$E$13:$E$32,'2) Income'!$D$13:$D$32,"one-time",'2) Income'!$F$13:$F$32,"="&amp;$A360)))</f>
        <v>0</v>
      </c>
      <c r="AJ360" s="9">
        <f t="shared" si="26"/>
        <v>0</v>
      </c>
    </row>
    <row r="361" spans="1:36">
      <c r="A361" s="7">
        <f>IF(A360="","",IF(A360+1&lt;='1) Period'!$E$21,A360+1,""))</f>
        <v>45833</v>
      </c>
      <c r="B361" s="7" t="str">
        <f t="shared" si="27"/>
        <v>N</v>
      </c>
      <c r="C361" t="str">
        <f t="shared" si="28"/>
        <v>F</v>
      </c>
      <c r="D361" s="8">
        <f>IF(A361="","",IF(TEXT(A361,"dddd")='4) Happy Money'!$E$23,WAllowance,0))</f>
        <v>0</v>
      </c>
      <c r="E361" s="8">
        <f>IF(A361="","",IF(B361="N",SUMIF(TMonthly[Day of the Month],DAY(A361),TMonthly[Amount]),SUMIF(TMonthly[Day of the Month],"&gt;="&amp;DAY(A361),TMonthly[Amount])))</f>
        <v>0</v>
      </c>
      <c r="F361" s="8" cm="1">
        <f t="array" ref="F361">IF(A361="","",SUMPRODUCT(--(TYearly[Due Date]&lt;=A361),IF(B361="N",--(TYearly[Day]=DAY(A361)),--(TYearly[Day]&gt;=DAY(A361))),--(IFERROR(MOD(TYearly[Month]-MONTH(A361)+12,12),1)=0),TYearly[Amount]))</f>
        <v>0</v>
      </c>
      <c r="G361" s="8">
        <f>IF(A361="","",SUMIF(TOneTime[Due Date],A361,TOneTime[Amount]))</f>
        <v>0</v>
      </c>
      <c r="H361" s="8" cm="1">
        <f t="array" ref="H361">IF(A361="","",IF(COUNTIF(TOther[Frequency],$H$1)=0,0,SUMPRODUCT(--(IFERROR(MOD(A361-TOther[Start Date],7),1)=0),--(TOther[Frequency]=$H$1),--(TOther[Start Date]&lt;=A361),--(TOther[End Date Calc]&gt;=A361),TOther[Amount])))</f>
        <v>0</v>
      </c>
      <c r="I361" s="8" cm="1">
        <f t="array" ref="I361">IF(A361="","",IF(COUNTIF(TOther[Frequency],$I$1)=0,0,SUMPRODUCT(--(IFERROR(MOD(A361-TOther[Start Date],14),1)=0),--(TOther[Frequency]=$I$1),--(TOther[Start Date]&lt;=A361),--(TOther[End Date Calc]&gt;=A361),TOther[Amount])))</f>
        <v>0</v>
      </c>
      <c r="J361" s="8">
        <f>IF(A361="","",IF(COUNTIF(TOther[Frequency],$J$1)=0,0,IF(OR(DAY(A361)=1,DAY(A361)=15),SUMIFS(TOther[Amount],TOther[Frequency],$J$1,TOther[Start Date],"&lt;="&amp;$A361,TOther[End Date Calc],"&gt;="&amp;A361),0)))</f>
        <v>0</v>
      </c>
      <c r="K361" s="8">
        <f>IF(A361="","",IF(COUNTIF(TOther[Frequency],$K$1)=0,0,IF(A361=(A361-DAY(A361)+1+2*7-WEEKDAY(A361-DAY(A361)+8-4,1)),SUMIFS(TOther[Amount],TOther[Frequency],$K$1,TOther[Start Date],"&lt;="&amp;$A361,TOther[End Date Calc],"&gt;="&amp;A361),0)))</f>
        <v>0</v>
      </c>
      <c r="L361" s="8">
        <f>IF(A361="","",IF(COUNTIF(TOther[Frequency],$L$1)=0,0,IF(A361=(A361-DAY(A361)+1+3*7-WEEKDAY(A361-DAY(A361)+8-4,1)),SUMIFS(TOther[Amount],TOther[Frequency],$L$1,TOther[Start Date],"&lt;="&amp;$A361,TOther[End Date Calc],"&gt;="&amp;A361),0)))</f>
        <v>0</v>
      </c>
      <c r="M361" s="8">
        <f>IF(A361="","",IF(COUNTIF(TOther[Frequency],$M$1)=0,0,IF(A361=(A361-DAY(A361)+1+4*7-WEEKDAY(A361-DAY(A361)+8-4,1)),SUMIFS(TOther[Amount],TOther[Frequency],$M$1,TOther[Start Date],"&lt;="&amp;$A361,TOther[End Date Calc],"&gt;="&amp;A361),0)))</f>
        <v>0</v>
      </c>
      <c r="N361" s="8" cm="1">
        <f t="array" ref="N361">IF(A361="","",IF(COUNTIF(TOther[Frequency],$N$1)=0,0,SUMPRODUCT(--(IFERROR(MOD(A361-TOther[Start Date],28),1)=0),--(TOther[Frequency]=$N$1),--(TOther[Start Date]&lt;=A361),--(TOther[End Date Calc]&gt;=A361),TOther[Amount])))</f>
        <v>0</v>
      </c>
      <c r="O361" s="8" cm="1">
        <f t="array" ref="O361">IF(A361="","",IF(COUNTIF(TOther[Frequency],$O$1)=0,0,SUMPRODUCT(--(IFERROR(MOD(A361-TOther[Start Date],42),1)=0),--(TOther[Frequency]=$O$1),--(TOther[Start Date]&lt;=A361),--(TOther[End Date Calc]&gt;=A361),TOther[Amount])))</f>
        <v>0</v>
      </c>
      <c r="P361" s="8" cm="1">
        <f t="array" ref="P361">IF(A361="","",IF(COUNTIF(TOther[Frequency],$P$1)=0,0,SUMPRODUCT(--(IFERROR(MOD(A361-TOther[Start Date],56),1)=0),--(TOther[Frequency]=$P$1),--(TOther[Start Date]&lt;=A361),--(TOther[End Date Calc]&gt;=A361),TOther[Amount])))</f>
        <v>0</v>
      </c>
      <c r="Q361" s="8">
        <f>IF(A361="","",IF(COUNTIF(TOther[Frequency],$Q$1)=0,0,IF(B361="N",SUMIFS(TOther[Amount],TOther[Frequency],$Q$1,TOther[Start Date],"&lt;="&amp;$A361,TOther[End Date Calc],"&gt;="&amp;A361,TOther[Start Day],DAY(A361)),SUMIFS(TOther[Amount],TOther[Frequency],$Q$1,TOther[Start Date],"&lt;="&amp;$A361,TOther[End Date Calc],"&gt;="&amp;A361,TOther[Start Day],"&gt;="&amp;DAY(A361)))))</f>
        <v>0</v>
      </c>
      <c r="R361" s="8" cm="1">
        <f t="array" ref="R361">IF(A361="","",IF(COUNTIF(TOther[Frequency],R$1)=0,0,SUMPRODUCT(--(TOther[Frequency]=R$1),--(TOther[Start Date]&lt;=A361),--(TOther[End Date Calc]&gt;=A361),IF(B361="N",--(TOther[Start Day]=DAY(A361)),--(TOther[Start Day]&gt;=DAY(A361))),--(IFERROR(MOD(TOther[Start Month]-MONTH(A361)+2,2),1)=0),TOther[Amount])))</f>
        <v>0</v>
      </c>
      <c r="S361" s="8" cm="1">
        <f t="array" ref="S361">IF(A361="","",IF(COUNTIF(TOther[Frequency],S$1)=0,0,SUMPRODUCT(--(TOther[Frequency]=S$1),--(TOther[Start Date]&lt;=A361),--(TOther[End Date Calc]&gt;=A361),IF(B361="N",--(TOther[Start Day]=DAY(A361)),--(TOther[Start Day]&gt;=DAY(A361))),--(IFERROR(MOD(TOther[Start Month]-MONTH(A361)+3,3),1)=0),TOther[Amount])))</f>
        <v>0</v>
      </c>
      <c r="T361" s="8" cm="1">
        <f t="array" ref="T361">IF($A361="","",IF(COUNTIF(TOther[Frequency],T$1)=0,0,SUMPRODUCT(--(TOther[Frequency]=T$1),--(TOther[Start Date]&lt;=$A361),--(TOther[End Date Calc]&gt;=$A361),IF($B361="N",--(TOther[Start Day]=DAY($A361)),--(TOther[Start Day]&gt;=DAY($A361))),--(IFERROR(MOD(TOther[Start Month]-MONTH($A361)+4,4),1)=0),TOther[Amount])))</f>
        <v>0</v>
      </c>
      <c r="U361" s="8" cm="1">
        <f t="array" ref="U361">IF(A361="","",IF(COUNTIF(TOther[Frequency],$U$1)=0,0,SUMPRODUCT(--(TOther[Frequency]=$U$1),--(TOther[Start Date]&lt;=A361),--(TOther[End Date Calc]&gt;=A361),IF(B361="N",--(TOther[Start Day]=DAY(A361)),--(TOther[Start Day]&gt;=DAY(A361))),--(IFERROR(MOD(TOther[Start Month]-MONTH(A361)+6,6),1)=0),TOther[Amount])))</f>
        <v>0</v>
      </c>
      <c r="V361" s="8" cm="1">
        <f t="array" ref="V361">IF(A361="","",IF(COUNTIF(TOther[Frequency],$V$1)=0,0,SUMPRODUCT(--(TOther[Frequency]=$V$1),--(TOther[Start Date]&lt;=A361),--(TOther[End Date Calc]&gt;=A361),IF(B361="N",--(TOther[Start Day]=DAY(A361)),--(TOther[Start Day]&gt;=DAY(A361))),--(IFERROR(MOD(TOther[Start Month]-MONTH(A361)+12,12),1)=0),TOther[Amount])))</f>
        <v>0</v>
      </c>
      <c r="W361" s="8">
        <f>IF(A361="","",SUMIFS(TOther[Amount],TOther[Start Date],A361,TOther[Frequency],$W$1))</f>
        <v>0</v>
      </c>
      <c r="X361" s="9">
        <f t="shared" si="25"/>
        <v>0</v>
      </c>
      <c r="Y361" s="9">
        <f t="shared" si="29"/>
        <v>0</v>
      </c>
      <c r="Z361" s="8" cm="1">
        <f t="array" ref="Z361">IF(A361="","",IF(COUNTIF('2) Income'!$D$13:$D$32,"Weekly")=0,0,SUMPRODUCT(--(IFERROR(MOD(A361-'2) Income'!$F$13:$F$32,7),1)=0),--('2) Income'!$D$13:$D$32="Weekly"),--('2) Income'!$F$13:$F$32&lt;=A361),'2) Income'!$E$13:$E$32)))</f>
        <v>0</v>
      </c>
      <c r="AA361" s="8" cm="1">
        <f t="array" ref="AA361">IF(A361="","",IF(COUNTIF('2) Income'!$D$13:$D$32,"Every Other Week")=0,0,SUMPRODUCT(--(IFERROR(MOD(A361-'2) Income'!$F$13:$F$32,14),1)=0),--('2) Income'!$D$13:$D$32="Every Other Week"),--('2) Income'!$F$13:$F$32&lt;=A361),'2) Income'!$E$13:$E$32)))</f>
        <v>0</v>
      </c>
      <c r="AB361" s="8">
        <f>IF(A361="","",IF(COUNTIF('2) Income'!$D$13:$D$32,"1st and 15th")=0,0,IF(OR(DAY(A361)=1,DAY(A361)=15),SUMIFS('2) Income'!$E$13:$E$32,'2) Income'!$D$13:$D$32,"1st and 15th",'2) Income'!$F$13:$F$32,"&lt;="&amp;$A361),0)))</f>
        <v>0</v>
      </c>
      <c r="AC361" s="8">
        <f>IF(A361="","",IF(COUNTIF('2) Income'!$D$13:$D$32,"2nd Wednesday")=0,0,IF(A361=(A361-DAY(A361)+1+2*7-WEEKDAY(A361-DAY(A361)+8-4,1)),SUMIFS('2) Income'!$E$13:$E$32,'2) Income'!$D$13:$D$32,"2nd Wednesday",'2) Income'!$F$13:$F$32,"&lt;="&amp;$A361),0)))</f>
        <v>0</v>
      </c>
      <c r="AD361" s="8">
        <f>IF(A361="","",IF(COUNTIF('2) Income'!$D$13:$D$32,"3rd Wednesday")=0,0,IF(A361=(A361-DAY(A361)+1+3*7-WEEKDAY(A361-DAY(A361)+8-4,1)),SUMIFS('2) Income'!$E$13:$E$32,'2) Income'!$D$13:$D$32,"3rd Wednesday",'2) Income'!$F$13:$F$32,"&lt;="&amp;$A361),0)))</f>
        <v>0</v>
      </c>
      <c r="AE361" s="8">
        <f>IF(A361="","",IF(COUNTIF('2) Income'!$D$13:$D$32,"4th Wednesday")=0,0,IF(A361=(A361-DAY(A361)+1+4*7-WEEKDAY(A361-DAY(A361)+8-4,1)),SUMIFS('2) Income'!$E$13:$E$32,'2) Income'!$D$13:$D$32,"4th Wednesday",'2) Income'!$F$13:$F$32,"&lt;="&amp;$A361),0)))</f>
        <v>0</v>
      </c>
      <c r="AF361" s="8" cm="1">
        <f t="array" ref="AF361">IF(A361="","",IF(COUNTIF('2) Income'!$D$13:$D$32,"Every 4 Weeks")=0,0,SUMPRODUCT(--(IFERROR(MOD(A361-'2) Income'!$F$13:$F$32,28),1)=0),--('2) Income'!$D$13:$D$32="Every 4 Weeks"),--('2) Income'!$F$13:$F$32&lt;=A361),'2) Income'!$E$13:$E$32)))</f>
        <v>0</v>
      </c>
      <c r="AG361" s="8">
        <f>IF(A361="","",IF(COUNTIF('2) Income'!$D$13:$D$32,"Monthly")=0,0,IF(B361="N",SUMIFS('2) Income'!$E$13:$E$32,'2) Income'!$D$13:$D$32,"monthly",'2) Income'!$F$13:$F$32,"&lt;="&amp;$A361,'2) Income'!$I$13:$I$32,DAY(A361)),SUMIFS('2) Income'!$E$13:$E$32,'2) Income'!$D$13:$D$32,"monthly",'2) Income'!$F$13:$F$32,"&lt;="&amp;$A361,'2) Income'!$I$13:$I$32,"&gt;="&amp;DAY(A361)))))</f>
        <v>0</v>
      </c>
      <c r="AH361" s="8" cm="1">
        <f t="array" ref="AH361">IF(A361="","",IF(COUNTIF('2) Income'!$D$13:$D$32,"Yearly")=0,0,SUMPRODUCT(--('2) Income'!$D$13:$D$32="Yearly"),--('2) Income'!$F$13:$F$32&lt;=A361),IF(B361="N",--('2) Income'!$I$13:$I$32=DAY(A361)),--('2) Income'!$I$13:$I$32&gt;=DAY(A361))),--(IFERROR(MOD('2) Income'!$H$13:$H$32-MONTH(A361)+12,12),1)=0),'2) Income'!$E$13:$E$32)))</f>
        <v>0</v>
      </c>
      <c r="AI361" s="8">
        <f>IF(A361="","",IF(COUNTIF('2) Income'!$D$13:$D$32,"one-time")=0,0,SUMIFS('2) Income'!$E$13:$E$32,'2) Income'!$D$13:$D$32,"one-time",'2) Income'!$F$13:$F$32,"="&amp;$A361)))</f>
        <v>0</v>
      </c>
      <c r="AJ361" s="9">
        <f t="shared" si="26"/>
        <v>0</v>
      </c>
    </row>
    <row r="362" spans="1:36">
      <c r="A362" s="7">
        <f>IF(A361="","",IF(A361+1&lt;='1) Period'!$E$21,A361+1,""))</f>
        <v>45834</v>
      </c>
      <c r="B362" s="7" t="str">
        <f t="shared" si="27"/>
        <v>N</v>
      </c>
      <c r="C362" t="str">
        <f t="shared" si="28"/>
        <v>F</v>
      </c>
      <c r="D362" s="8">
        <f>IF(A362="","",IF(TEXT(A362,"dddd")='4) Happy Money'!$E$23,WAllowance,0))</f>
        <v>0</v>
      </c>
      <c r="E362" s="8">
        <f>IF(A362="","",IF(B362="N",SUMIF(TMonthly[Day of the Month],DAY(A362),TMonthly[Amount]),SUMIF(TMonthly[Day of the Month],"&gt;="&amp;DAY(A362),TMonthly[Amount])))</f>
        <v>0</v>
      </c>
      <c r="F362" s="8" cm="1">
        <f t="array" ref="F362">IF(A362="","",SUMPRODUCT(--(TYearly[Due Date]&lt;=A362),IF(B362="N",--(TYearly[Day]=DAY(A362)),--(TYearly[Day]&gt;=DAY(A362))),--(IFERROR(MOD(TYearly[Month]-MONTH(A362)+12,12),1)=0),TYearly[Amount]))</f>
        <v>0</v>
      </c>
      <c r="G362" s="8">
        <f>IF(A362="","",SUMIF(TOneTime[Due Date],A362,TOneTime[Amount]))</f>
        <v>0</v>
      </c>
      <c r="H362" s="8" cm="1">
        <f t="array" ref="H362">IF(A362="","",IF(COUNTIF(TOther[Frequency],$H$1)=0,0,SUMPRODUCT(--(IFERROR(MOD(A362-TOther[Start Date],7),1)=0),--(TOther[Frequency]=$H$1),--(TOther[Start Date]&lt;=A362),--(TOther[End Date Calc]&gt;=A362),TOther[Amount])))</f>
        <v>0</v>
      </c>
      <c r="I362" s="8" cm="1">
        <f t="array" ref="I362">IF(A362="","",IF(COUNTIF(TOther[Frequency],$I$1)=0,0,SUMPRODUCT(--(IFERROR(MOD(A362-TOther[Start Date],14),1)=0),--(TOther[Frequency]=$I$1),--(TOther[Start Date]&lt;=A362),--(TOther[End Date Calc]&gt;=A362),TOther[Amount])))</f>
        <v>0</v>
      </c>
      <c r="J362" s="8">
        <f>IF(A362="","",IF(COUNTIF(TOther[Frequency],$J$1)=0,0,IF(OR(DAY(A362)=1,DAY(A362)=15),SUMIFS(TOther[Amount],TOther[Frequency],$J$1,TOther[Start Date],"&lt;="&amp;$A362,TOther[End Date Calc],"&gt;="&amp;A362),0)))</f>
        <v>0</v>
      </c>
      <c r="K362" s="8">
        <f>IF(A362="","",IF(COUNTIF(TOther[Frequency],$K$1)=0,0,IF(A362=(A362-DAY(A362)+1+2*7-WEEKDAY(A362-DAY(A362)+8-4,1)),SUMIFS(TOther[Amount],TOther[Frequency],$K$1,TOther[Start Date],"&lt;="&amp;$A362,TOther[End Date Calc],"&gt;="&amp;A362),0)))</f>
        <v>0</v>
      </c>
      <c r="L362" s="8">
        <f>IF(A362="","",IF(COUNTIF(TOther[Frequency],$L$1)=0,0,IF(A362=(A362-DAY(A362)+1+3*7-WEEKDAY(A362-DAY(A362)+8-4,1)),SUMIFS(TOther[Amount],TOther[Frequency],$L$1,TOther[Start Date],"&lt;="&amp;$A362,TOther[End Date Calc],"&gt;="&amp;A362),0)))</f>
        <v>0</v>
      </c>
      <c r="M362" s="8">
        <f>IF(A362="","",IF(COUNTIF(TOther[Frequency],$M$1)=0,0,IF(A362=(A362-DAY(A362)+1+4*7-WEEKDAY(A362-DAY(A362)+8-4,1)),SUMIFS(TOther[Amount],TOther[Frequency],$M$1,TOther[Start Date],"&lt;="&amp;$A362,TOther[End Date Calc],"&gt;="&amp;A362),0)))</f>
        <v>0</v>
      </c>
      <c r="N362" s="8" cm="1">
        <f t="array" ref="N362">IF(A362="","",IF(COUNTIF(TOther[Frequency],$N$1)=0,0,SUMPRODUCT(--(IFERROR(MOD(A362-TOther[Start Date],28),1)=0),--(TOther[Frequency]=$N$1),--(TOther[Start Date]&lt;=A362),--(TOther[End Date Calc]&gt;=A362),TOther[Amount])))</f>
        <v>0</v>
      </c>
      <c r="O362" s="8" cm="1">
        <f t="array" ref="O362">IF(A362="","",IF(COUNTIF(TOther[Frequency],$O$1)=0,0,SUMPRODUCT(--(IFERROR(MOD(A362-TOther[Start Date],42),1)=0),--(TOther[Frequency]=$O$1),--(TOther[Start Date]&lt;=A362),--(TOther[End Date Calc]&gt;=A362),TOther[Amount])))</f>
        <v>0</v>
      </c>
      <c r="P362" s="8" cm="1">
        <f t="array" ref="P362">IF(A362="","",IF(COUNTIF(TOther[Frequency],$P$1)=0,0,SUMPRODUCT(--(IFERROR(MOD(A362-TOther[Start Date],56),1)=0),--(TOther[Frequency]=$P$1),--(TOther[Start Date]&lt;=A362),--(TOther[End Date Calc]&gt;=A362),TOther[Amount])))</f>
        <v>0</v>
      </c>
      <c r="Q362" s="8">
        <f>IF(A362="","",IF(COUNTIF(TOther[Frequency],$Q$1)=0,0,IF(B362="N",SUMIFS(TOther[Amount],TOther[Frequency],$Q$1,TOther[Start Date],"&lt;="&amp;$A362,TOther[End Date Calc],"&gt;="&amp;A362,TOther[Start Day],DAY(A362)),SUMIFS(TOther[Amount],TOther[Frequency],$Q$1,TOther[Start Date],"&lt;="&amp;$A362,TOther[End Date Calc],"&gt;="&amp;A362,TOther[Start Day],"&gt;="&amp;DAY(A362)))))</f>
        <v>0</v>
      </c>
      <c r="R362" s="8" cm="1">
        <f t="array" ref="R362">IF(A362="","",IF(COUNTIF(TOther[Frequency],R$1)=0,0,SUMPRODUCT(--(TOther[Frequency]=R$1),--(TOther[Start Date]&lt;=A362),--(TOther[End Date Calc]&gt;=A362),IF(B362="N",--(TOther[Start Day]=DAY(A362)),--(TOther[Start Day]&gt;=DAY(A362))),--(IFERROR(MOD(TOther[Start Month]-MONTH(A362)+2,2),1)=0),TOther[Amount])))</f>
        <v>0</v>
      </c>
      <c r="S362" s="8" cm="1">
        <f t="array" ref="S362">IF(A362="","",IF(COUNTIF(TOther[Frequency],S$1)=0,0,SUMPRODUCT(--(TOther[Frequency]=S$1),--(TOther[Start Date]&lt;=A362),--(TOther[End Date Calc]&gt;=A362),IF(B362="N",--(TOther[Start Day]=DAY(A362)),--(TOther[Start Day]&gt;=DAY(A362))),--(IFERROR(MOD(TOther[Start Month]-MONTH(A362)+3,3),1)=0),TOther[Amount])))</f>
        <v>0</v>
      </c>
      <c r="T362" s="8" cm="1">
        <f t="array" ref="T362">IF($A362="","",IF(COUNTIF(TOther[Frequency],T$1)=0,0,SUMPRODUCT(--(TOther[Frequency]=T$1),--(TOther[Start Date]&lt;=$A362),--(TOther[End Date Calc]&gt;=$A362),IF($B362="N",--(TOther[Start Day]=DAY($A362)),--(TOther[Start Day]&gt;=DAY($A362))),--(IFERROR(MOD(TOther[Start Month]-MONTH($A362)+4,4),1)=0),TOther[Amount])))</f>
        <v>0</v>
      </c>
      <c r="U362" s="8" cm="1">
        <f t="array" ref="U362">IF(A362="","",IF(COUNTIF(TOther[Frequency],$U$1)=0,0,SUMPRODUCT(--(TOther[Frequency]=$U$1),--(TOther[Start Date]&lt;=A362),--(TOther[End Date Calc]&gt;=A362),IF(B362="N",--(TOther[Start Day]=DAY(A362)),--(TOther[Start Day]&gt;=DAY(A362))),--(IFERROR(MOD(TOther[Start Month]-MONTH(A362)+6,6),1)=0),TOther[Amount])))</f>
        <v>0</v>
      </c>
      <c r="V362" s="8" cm="1">
        <f t="array" ref="V362">IF(A362="","",IF(COUNTIF(TOther[Frequency],$V$1)=0,0,SUMPRODUCT(--(TOther[Frequency]=$V$1),--(TOther[Start Date]&lt;=A362),--(TOther[End Date Calc]&gt;=A362),IF(B362="N",--(TOther[Start Day]=DAY(A362)),--(TOther[Start Day]&gt;=DAY(A362))),--(IFERROR(MOD(TOther[Start Month]-MONTH(A362)+12,12),1)=0),TOther[Amount])))</f>
        <v>0</v>
      </c>
      <c r="W362" s="8">
        <f>IF(A362="","",SUMIFS(TOther[Amount],TOther[Start Date],A362,TOther[Frequency],$W$1))</f>
        <v>0</v>
      </c>
      <c r="X362" s="9">
        <f t="shared" si="25"/>
        <v>0</v>
      </c>
      <c r="Y362" s="9">
        <f t="shared" si="29"/>
        <v>0</v>
      </c>
      <c r="Z362" s="8" cm="1">
        <f t="array" ref="Z362">IF(A362="","",IF(COUNTIF('2) Income'!$D$13:$D$32,"Weekly")=0,0,SUMPRODUCT(--(IFERROR(MOD(A362-'2) Income'!$F$13:$F$32,7),1)=0),--('2) Income'!$D$13:$D$32="Weekly"),--('2) Income'!$F$13:$F$32&lt;=A362),'2) Income'!$E$13:$E$32)))</f>
        <v>0</v>
      </c>
      <c r="AA362" s="8" cm="1">
        <f t="array" ref="AA362">IF(A362="","",IF(COUNTIF('2) Income'!$D$13:$D$32,"Every Other Week")=0,0,SUMPRODUCT(--(IFERROR(MOD(A362-'2) Income'!$F$13:$F$32,14),1)=0),--('2) Income'!$D$13:$D$32="Every Other Week"),--('2) Income'!$F$13:$F$32&lt;=A362),'2) Income'!$E$13:$E$32)))</f>
        <v>0</v>
      </c>
      <c r="AB362" s="8">
        <f>IF(A362="","",IF(COUNTIF('2) Income'!$D$13:$D$32,"1st and 15th")=0,0,IF(OR(DAY(A362)=1,DAY(A362)=15),SUMIFS('2) Income'!$E$13:$E$32,'2) Income'!$D$13:$D$32,"1st and 15th",'2) Income'!$F$13:$F$32,"&lt;="&amp;$A362),0)))</f>
        <v>0</v>
      </c>
      <c r="AC362" s="8">
        <f>IF(A362="","",IF(COUNTIF('2) Income'!$D$13:$D$32,"2nd Wednesday")=0,0,IF(A362=(A362-DAY(A362)+1+2*7-WEEKDAY(A362-DAY(A362)+8-4,1)),SUMIFS('2) Income'!$E$13:$E$32,'2) Income'!$D$13:$D$32,"2nd Wednesday",'2) Income'!$F$13:$F$32,"&lt;="&amp;$A362),0)))</f>
        <v>0</v>
      </c>
      <c r="AD362" s="8">
        <f>IF(A362="","",IF(COUNTIF('2) Income'!$D$13:$D$32,"3rd Wednesday")=0,0,IF(A362=(A362-DAY(A362)+1+3*7-WEEKDAY(A362-DAY(A362)+8-4,1)),SUMIFS('2) Income'!$E$13:$E$32,'2) Income'!$D$13:$D$32,"3rd Wednesday",'2) Income'!$F$13:$F$32,"&lt;="&amp;$A362),0)))</f>
        <v>0</v>
      </c>
      <c r="AE362" s="8">
        <f>IF(A362="","",IF(COUNTIF('2) Income'!$D$13:$D$32,"4th Wednesday")=0,0,IF(A362=(A362-DAY(A362)+1+4*7-WEEKDAY(A362-DAY(A362)+8-4,1)),SUMIFS('2) Income'!$E$13:$E$32,'2) Income'!$D$13:$D$32,"4th Wednesday",'2) Income'!$F$13:$F$32,"&lt;="&amp;$A362),0)))</f>
        <v>0</v>
      </c>
      <c r="AF362" s="8" cm="1">
        <f t="array" ref="AF362">IF(A362="","",IF(COUNTIF('2) Income'!$D$13:$D$32,"Every 4 Weeks")=0,0,SUMPRODUCT(--(IFERROR(MOD(A362-'2) Income'!$F$13:$F$32,28),1)=0),--('2) Income'!$D$13:$D$32="Every 4 Weeks"),--('2) Income'!$F$13:$F$32&lt;=A362),'2) Income'!$E$13:$E$32)))</f>
        <v>0</v>
      </c>
      <c r="AG362" s="8">
        <f>IF(A362="","",IF(COUNTIF('2) Income'!$D$13:$D$32,"Monthly")=0,0,IF(B362="N",SUMIFS('2) Income'!$E$13:$E$32,'2) Income'!$D$13:$D$32,"monthly",'2) Income'!$F$13:$F$32,"&lt;="&amp;$A362,'2) Income'!$I$13:$I$32,DAY(A362)),SUMIFS('2) Income'!$E$13:$E$32,'2) Income'!$D$13:$D$32,"monthly",'2) Income'!$F$13:$F$32,"&lt;="&amp;$A362,'2) Income'!$I$13:$I$32,"&gt;="&amp;DAY(A362)))))</f>
        <v>0</v>
      </c>
      <c r="AH362" s="8" cm="1">
        <f t="array" ref="AH362">IF(A362="","",IF(COUNTIF('2) Income'!$D$13:$D$32,"Yearly")=0,0,SUMPRODUCT(--('2) Income'!$D$13:$D$32="Yearly"),--('2) Income'!$F$13:$F$32&lt;=A362),IF(B362="N",--('2) Income'!$I$13:$I$32=DAY(A362)),--('2) Income'!$I$13:$I$32&gt;=DAY(A362))),--(IFERROR(MOD('2) Income'!$H$13:$H$32-MONTH(A362)+12,12),1)=0),'2) Income'!$E$13:$E$32)))</f>
        <v>0</v>
      </c>
      <c r="AI362" s="8">
        <f>IF(A362="","",IF(COUNTIF('2) Income'!$D$13:$D$32,"one-time")=0,0,SUMIFS('2) Income'!$E$13:$E$32,'2) Income'!$D$13:$D$32,"one-time",'2) Income'!$F$13:$F$32,"="&amp;$A362)))</f>
        <v>0</v>
      </c>
      <c r="AJ362" s="9">
        <f t="shared" si="26"/>
        <v>0</v>
      </c>
    </row>
    <row r="363" spans="1:36">
      <c r="A363" s="7">
        <f>IF(A362="","",IF(A362+1&lt;='1) Period'!$E$21,A362+1,""))</f>
        <v>45835</v>
      </c>
      <c r="B363" s="7" t="str">
        <f t="shared" si="27"/>
        <v>N</v>
      </c>
      <c r="C363" t="str">
        <f t="shared" si="28"/>
        <v>F</v>
      </c>
      <c r="D363" s="8">
        <f>IF(A363="","",IF(TEXT(A363,"dddd")='4) Happy Money'!$E$23,WAllowance,0))</f>
        <v>0</v>
      </c>
      <c r="E363" s="8">
        <f>IF(A363="","",IF(B363="N",SUMIF(TMonthly[Day of the Month],DAY(A363),TMonthly[Amount]),SUMIF(TMonthly[Day of the Month],"&gt;="&amp;DAY(A363),TMonthly[Amount])))</f>
        <v>100</v>
      </c>
      <c r="F363" s="8" cm="1">
        <f t="array" ref="F363">IF(A363="","",SUMPRODUCT(--(TYearly[Due Date]&lt;=A363),IF(B363="N",--(TYearly[Day]=DAY(A363)),--(TYearly[Day]&gt;=DAY(A363))),--(IFERROR(MOD(TYearly[Month]-MONTH(A363)+12,12),1)=0),TYearly[Amount]))</f>
        <v>0</v>
      </c>
      <c r="G363" s="8">
        <f>IF(A363="","",SUMIF(TOneTime[Due Date],A363,TOneTime[Amount]))</f>
        <v>0</v>
      </c>
      <c r="H363" s="8" cm="1">
        <f t="array" ref="H363">IF(A363="","",IF(COUNTIF(TOther[Frequency],$H$1)=0,0,SUMPRODUCT(--(IFERROR(MOD(A363-TOther[Start Date],7),1)=0),--(TOther[Frequency]=$H$1),--(TOther[Start Date]&lt;=A363),--(TOther[End Date Calc]&gt;=A363),TOther[Amount])))</f>
        <v>0</v>
      </c>
      <c r="I363" s="8" cm="1">
        <f t="array" ref="I363">IF(A363="","",IF(COUNTIF(TOther[Frequency],$I$1)=0,0,SUMPRODUCT(--(IFERROR(MOD(A363-TOther[Start Date],14),1)=0),--(TOther[Frequency]=$I$1),--(TOther[Start Date]&lt;=A363),--(TOther[End Date Calc]&gt;=A363),TOther[Amount])))</f>
        <v>0</v>
      </c>
      <c r="J363" s="8">
        <f>IF(A363="","",IF(COUNTIF(TOther[Frequency],$J$1)=0,0,IF(OR(DAY(A363)=1,DAY(A363)=15),SUMIFS(TOther[Amount],TOther[Frequency],$J$1,TOther[Start Date],"&lt;="&amp;$A363,TOther[End Date Calc],"&gt;="&amp;A363),0)))</f>
        <v>0</v>
      </c>
      <c r="K363" s="8">
        <f>IF(A363="","",IF(COUNTIF(TOther[Frequency],$K$1)=0,0,IF(A363=(A363-DAY(A363)+1+2*7-WEEKDAY(A363-DAY(A363)+8-4,1)),SUMIFS(TOther[Amount],TOther[Frequency],$K$1,TOther[Start Date],"&lt;="&amp;$A363,TOther[End Date Calc],"&gt;="&amp;A363),0)))</f>
        <v>0</v>
      </c>
      <c r="L363" s="8">
        <f>IF(A363="","",IF(COUNTIF(TOther[Frequency],$L$1)=0,0,IF(A363=(A363-DAY(A363)+1+3*7-WEEKDAY(A363-DAY(A363)+8-4,1)),SUMIFS(TOther[Amount],TOther[Frequency],$L$1,TOther[Start Date],"&lt;="&amp;$A363,TOther[End Date Calc],"&gt;="&amp;A363),0)))</f>
        <v>0</v>
      </c>
      <c r="M363" s="8">
        <f>IF(A363="","",IF(COUNTIF(TOther[Frequency],$M$1)=0,0,IF(A363=(A363-DAY(A363)+1+4*7-WEEKDAY(A363-DAY(A363)+8-4,1)),SUMIFS(TOther[Amount],TOther[Frequency],$M$1,TOther[Start Date],"&lt;="&amp;$A363,TOther[End Date Calc],"&gt;="&amp;A363),0)))</f>
        <v>0</v>
      </c>
      <c r="N363" s="8" cm="1">
        <f t="array" ref="N363">IF(A363="","",IF(COUNTIF(TOther[Frequency],$N$1)=0,0,SUMPRODUCT(--(IFERROR(MOD(A363-TOther[Start Date],28),1)=0),--(TOther[Frequency]=$N$1),--(TOther[Start Date]&lt;=A363),--(TOther[End Date Calc]&gt;=A363),TOther[Amount])))</f>
        <v>0</v>
      </c>
      <c r="O363" s="8" cm="1">
        <f t="array" ref="O363">IF(A363="","",IF(COUNTIF(TOther[Frequency],$O$1)=0,0,SUMPRODUCT(--(IFERROR(MOD(A363-TOther[Start Date],42),1)=0),--(TOther[Frequency]=$O$1),--(TOther[Start Date]&lt;=A363),--(TOther[End Date Calc]&gt;=A363),TOther[Amount])))</f>
        <v>0</v>
      </c>
      <c r="P363" s="8" cm="1">
        <f t="array" ref="P363">IF(A363="","",IF(COUNTIF(TOther[Frequency],$P$1)=0,0,SUMPRODUCT(--(IFERROR(MOD(A363-TOther[Start Date],56),1)=0),--(TOther[Frequency]=$P$1),--(TOther[Start Date]&lt;=A363),--(TOther[End Date Calc]&gt;=A363),TOther[Amount])))</f>
        <v>0</v>
      </c>
      <c r="Q363" s="8">
        <f>IF(A363="","",IF(COUNTIF(TOther[Frequency],$Q$1)=0,0,IF(B363="N",SUMIFS(TOther[Amount],TOther[Frequency],$Q$1,TOther[Start Date],"&lt;="&amp;$A363,TOther[End Date Calc],"&gt;="&amp;A363,TOther[Start Day],DAY(A363)),SUMIFS(TOther[Amount],TOther[Frequency],$Q$1,TOther[Start Date],"&lt;="&amp;$A363,TOther[End Date Calc],"&gt;="&amp;A363,TOther[Start Day],"&gt;="&amp;DAY(A363)))))</f>
        <v>0</v>
      </c>
      <c r="R363" s="8" cm="1">
        <f t="array" ref="R363">IF(A363="","",IF(COUNTIF(TOther[Frequency],R$1)=0,0,SUMPRODUCT(--(TOther[Frequency]=R$1),--(TOther[Start Date]&lt;=A363),--(TOther[End Date Calc]&gt;=A363),IF(B363="N",--(TOther[Start Day]=DAY(A363)),--(TOther[Start Day]&gt;=DAY(A363))),--(IFERROR(MOD(TOther[Start Month]-MONTH(A363)+2,2),1)=0),TOther[Amount])))</f>
        <v>0</v>
      </c>
      <c r="S363" s="8" cm="1">
        <f t="array" ref="S363">IF(A363="","",IF(COUNTIF(TOther[Frequency],S$1)=0,0,SUMPRODUCT(--(TOther[Frequency]=S$1),--(TOther[Start Date]&lt;=A363),--(TOther[End Date Calc]&gt;=A363),IF(B363="N",--(TOther[Start Day]=DAY(A363)),--(TOther[Start Day]&gt;=DAY(A363))),--(IFERROR(MOD(TOther[Start Month]-MONTH(A363)+3,3),1)=0),TOther[Amount])))</f>
        <v>0</v>
      </c>
      <c r="T363" s="8" cm="1">
        <f t="array" ref="T363">IF($A363="","",IF(COUNTIF(TOther[Frequency],T$1)=0,0,SUMPRODUCT(--(TOther[Frequency]=T$1),--(TOther[Start Date]&lt;=$A363),--(TOther[End Date Calc]&gt;=$A363),IF($B363="N",--(TOther[Start Day]=DAY($A363)),--(TOther[Start Day]&gt;=DAY($A363))),--(IFERROR(MOD(TOther[Start Month]-MONTH($A363)+4,4),1)=0),TOther[Amount])))</f>
        <v>0</v>
      </c>
      <c r="U363" s="8" cm="1">
        <f t="array" ref="U363">IF(A363="","",IF(COUNTIF(TOther[Frequency],$U$1)=0,0,SUMPRODUCT(--(TOther[Frequency]=$U$1),--(TOther[Start Date]&lt;=A363),--(TOther[End Date Calc]&gt;=A363),IF(B363="N",--(TOther[Start Day]=DAY(A363)),--(TOther[Start Day]&gt;=DAY(A363))),--(IFERROR(MOD(TOther[Start Month]-MONTH(A363)+6,6),1)=0),TOther[Amount])))</f>
        <v>0</v>
      </c>
      <c r="V363" s="8" cm="1">
        <f t="array" ref="V363">IF(A363="","",IF(COUNTIF(TOther[Frequency],$V$1)=0,0,SUMPRODUCT(--(TOther[Frequency]=$V$1),--(TOther[Start Date]&lt;=A363),--(TOther[End Date Calc]&gt;=A363),IF(B363="N",--(TOther[Start Day]=DAY(A363)),--(TOther[Start Day]&gt;=DAY(A363))),--(IFERROR(MOD(TOther[Start Month]-MONTH(A363)+12,12),1)=0),TOther[Amount])))</f>
        <v>0</v>
      </c>
      <c r="W363" s="8">
        <f>IF(A363="","",SUMIFS(TOther[Amount],TOther[Start Date],A363,TOther[Frequency],$W$1))</f>
        <v>0</v>
      </c>
      <c r="X363" s="9">
        <f t="shared" si="25"/>
        <v>100</v>
      </c>
      <c r="Y363" s="9">
        <f t="shared" si="29"/>
        <v>0</v>
      </c>
      <c r="Z363" s="8" cm="1">
        <f t="array" ref="Z363">IF(A363="","",IF(COUNTIF('2) Income'!$D$13:$D$32,"Weekly")=0,0,SUMPRODUCT(--(IFERROR(MOD(A363-'2) Income'!$F$13:$F$32,7),1)=0),--('2) Income'!$D$13:$D$32="Weekly"),--('2) Income'!$F$13:$F$32&lt;=A363),'2) Income'!$E$13:$E$32)))</f>
        <v>0</v>
      </c>
      <c r="AA363" s="8" cm="1">
        <f t="array" ref="AA363">IF(A363="","",IF(COUNTIF('2) Income'!$D$13:$D$32,"Every Other Week")=0,0,SUMPRODUCT(--(IFERROR(MOD(A363-'2) Income'!$F$13:$F$32,14),1)=0),--('2) Income'!$D$13:$D$32="Every Other Week"),--('2) Income'!$F$13:$F$32&lt;=A363),'2) Income'!$E$13:$E$32)))</f>
        <v>0</v>
      </c>
      <c r="AB363" s="8">
        <f>IF(A363="","",IF(COUNTIF('2) Income'!$D$13:$D$32,"1st and 15th")=0,0,IF(OR(DAY(A363)=1,DAY(A363)=15),SUMIFS('2) Income'!$E$13:$E$32,'2) Income'!$D$13:$D$32,"1st and 15th",'2) Income'!$F$13:$F$32,"&lt;="&amp;$A363),0)))</f>
        <v>0</v>
      </c>
      <c r="AC363" s="8">
        <f>IF(A363="","",IF(COUNTIF('2) Income'!$D$13:$D$32,"2nd Wednesday")=0,0,IF(A363=(A363-DAY(A363)+1+2*7-WEEKDAY(A363-DAY(A363)+8-4,1)),SUMIFS('2) Income'!$E$13:$E$32,'2) Income'!$D$13:$D$32,"2nd Wednesday",'2) Income'!$F$13:$F$32,"&lt;="&amp;$A363),0)))</f>
        <v>0</v>
      </c>
      <c r="AD363" s="8">
        <f>IF(A363="","",IF(COUNTIF('2) Income'!$D$13:$D$32,"3rd Wednesday")=0,0,IF(A363=(A363-DAY(A363)+1+3*7-WEEKDAY(A363-DAY(A363)+8-4,1)),SUMIFS('2) Income'!$E$13:$E$32,'2) Income'!$D$13:$D$32,"3rd Wednesday",'2) Income'!$F$13:$F$32,"&lt;="&amp;$A363),0)))</f>
        <v>0</v>
      </c>
      <c r="AE363" s="8">
        <f>IF(A363="","",IF(COUNTIF('2) Income'!$D$13:$D$32,"4th Wednesday")=0,0,IF(A363=(A363-DAY(A363)+1+4*7-WEEKDAY(A363-DAY(A363)+8-4,1)),SUMIFS('2) Income'!$E$13:$E$32,'2) Income'!$D$13:$D$32,"4th Wednesday",'2) Income'!$F$13:$F$32,"&lt;="&amp;$A363),0)))</f>
        <v>0</v>
      </c>
      <c r="AF363" s="8" cm="1">
        <f t="array" ref="AF363">IF(A363="","",IF(COUNTIF('2) Income'!$D$13:$D$32,"Every 4 Weeks")=0,0,SUMPRODUCT(--(IFERROR(MOD(A363-'2) Income'!$F$13:$F$32,28),1)=0),--('2) Income'!$D$13:$D$32="Every 4 Weeks"),--('2) Income'!$F$13:$F$32&lt;=A363),'2) Income'!$E$13:$E$32)))</f>
        <v>0</v>
      </c>
      <c r="AG363" s="8">
        <f>IF(A363="","",IF(COUNTIF('2) Income'!$D$13:$D$32,"Monthly")=0,0,IF(B363="N",SUMIFS('2) Income'!$E$13:$E$32,'2) Income'!$D$13:$D$32,"monthly",'2) Income'!$F$13:$F$32,"&lt;="&amp;$A363,'2) Income'!$I$13:$I$32,DAY(A363)),SUMIFS('2) Income'!$E$13:$E$32,'2) Income'!$D$13:$D$32,"monthly",'2) Income'!$F$13:$F$32,"&lt;="&amp;$A363,'2) Income'!$I$13:$I$32,"&gt;="&amp;DAY(A363)))))</f>
        <v>0</v>
      </c>
      <c r="AH363" s="8" cm="1">
        <f t="array" ref="AH363">IF(A363="","",IF(COUNTIF('2) Income'!$D$13:$D$32,"Yearly")=0,0,SUMPRODUCT(--('2) Income'!$D$13:$D$32="Yearly"),--('2) Income'!$F$13:$F$32&lt;=A363),IF(B363="N",--('2) Income'!$I$13:$I$32=DAY(A363)),--('2) Income'!$I$13:$I$32&gt;=DAY(A363))),--(IFERROR(MOD('2) Income'!$H$13:$H$32-MONTH(A363)+12,12),1)=0),'2) Income'!$E$13:$E$32)))</f>
        <v>0</v>
      </c>
      <c r="AI363" s="8">
        <f>IF(A363="","",IF(COUNTIF('2) Income'!$D$13:$D$32,"one-time")=0,0,SUMIFS('2) Income'!$E$13:$E$32,'2) Income'!$D$13:$D$32,"one-time",'2) Income'!$F$13:$F$32,"="&amp;$A363)))</f>
        <v>0</v>
      </c>
      <c r="AJ363" s="9">
        <f t="shared" si="26"/>
        <v>0</v>
      </c>
    </row>
    <row r="364" spans="1:36">
      <c r="A364" s="7">
        <f>IF(A363="","",IF(A363+1&lt;='1) Period'!$E$21,A363+1,""))</f>
        <v>45836</v>
      </c>
      <c r="B364" s="7" t="str">
        <f t="shared" si="27"/>
        <v>N</v>
      </c>
      <c r="C364" t="str">
        <f t="shared" si="28"/>
        <v>Y</v>
      </c>
      <c r="D364" s="8">
        <f>IF(A364="","",IF(TEXT(A364,"dddd")='4) Happy Money'!$E$23,WAllowance,0))</f>
        <v>0</v>
      </c>
      <c r="E364" s="8">
        <f>IF(A364="","",IF(B364="N",SUMIF(TMonthly[Day of the Month],DAY(A364),TMonthly[Amount]),SUMIF(TMonthly[Day of the Month],"&gt;="&amp;DAY(A364),TMonthly[Amount])))</f>
        <v>0</v>
      </c>
      <c r="F364" s="8" cm="1">
        <f t="array" ref="F364">IF(A364="","",SUMPRODUCT(--(TYearly[Due Date]&lt;=A364),IF(B364="N",--(TYearly[Day]=DAY(A364)),--(TYearly[Day]&gt;=DAY(A364))),--(IFERROR(MOD(TYearly[Month]-MONTH(A364)+12,12),1)=0),TYearly[Amount]))</f>
        <v>0</v>
      </c>
      <c r="G364" s="8">
        <f>IF(A364="","",SUMIF(TOneTime[Due Date],A364,TOneTime[Amount]))</f>
        <v>0</v>
      </c>
      <c r="H364" s="8" cm="1">
        <f t="array" ref="H364">IF(A364="","",IF(COUNTIF(TOther[Frequency],$H$1)=0,0,SUMPRODUCT(--(IFERROR(MOD(A364-TOther[Start Date],7),1)=0),--(TOther[Frequency]=$H$1),--(TOther[Start Date]&lt;=A364),--(TOther[End Date Calc]&gt;=A364),TOther[Amount])))</f>
        <v>0</v>
      </c>
      <c r="I364" s="8" cm="1">
        <f t="array" ref="I364">IF(A364="","",IF(COUNTIF(TOther[Frequency],$I$1)=0,0,SUMPRODUCT(--(IFERROR(MOD(A364-TOther[Start Date],14),1)=0),--(TOther[Frequency]=$I$1),--(TOther[Start Date]&lt;=A364),--(TOther[End Date Calc]&gt;=A364),TOther[Amount])))</f>
        <v>0</v>
      </c>
      <c r="J364" s="8">
        <f>IF(A364="","",IF(COUNTIF(TOther[Frequency],$J$1)=0,0,IF(OR(DAY(A364)=1,DAY(A364)=15),SUMIFS(TOther[Amount],TOther[Frequency],$J$1,TOther[Start Date],"&lt;="&amp;$A364,TOther[End Date Calc],"&gt;="&amp;A364),0)))</f>
        <v>0</v>
      </c>
      <c r="K364" s="8">
        <f>IF(A364="","",IF(COUNTIF(TOther[Frequency],$K$1)=0,0,IF(A364=(A364-DAY(A364)+1+2*7-WEEKDAY(A364-DAY(A364)+8-4,1)),SUMIFS(TOther[Amount],TOther[Frequency],$K$1,TOther[Start Date],"&lt;="&amp;$A364,TOther[End Date Calc],"&gt;="&amp;A364),0)))</f>
        <v>0</v>
      </c>
      <c r="L364" s="8">
        <f>IF(A364="","",IF(COUNTIF(TOther[Frequency],$L$1)=0,0,IF(A364=(A364-DAY(A364)+1+3*7-WEEKDAY(A364-DAY(A364)+8-4,1)),SUMIFS(TOther[Amount],TOther[Frequency],$L$1,TOther[Start Date],"&lt;="&amp;$A364,TOther[End Date Calc],"&gt;="&amp;A364),0)))</f>
        <v>0</v>
      </c>
      <c r="M364" s="8">
        <f>IF(A364="","",IF(COUNTIF(TOther[Frequency],$M$1)=0,0,IF(A364=(A364-DAY(A364)+1+4*7-WEEKDAY(A364-DAY(A364)+8-4,1)),SUMIFS(TOther[Amount],TOther[Frequency],$M$1,TOther[Start Date],"&lt;="&amp;$A364,TOther[End Date Calc],"&gt;="&amp;A364),0)))</f>
        <v>0</v>
      </c>
      <c r="N364" s="8" cm="1">
        <f t="array" ref="N364">IF(A364="","",IF(COUNTIF(TOther[Frequency],$N$1)=0,0,SUMPRODUCT(--(IFERROR(MOD(A364-TOther[Start Date],28),1)=0),--(TOther[Frequency]=$N$1),--(TOther[Start Date]&lt;=A364),--(TOther[End Date Calc]&gt;=A364),TOther[Amount])))</f>
        <v>0</v>
      </c>
      <c r="O364" s="8" cm="1">
        <f t="array" ref="O364">IF(A364="","",IF(COUNTIF(TOther[Frequency],$O$1)=0,0,SUMPRODUCT(--(IFERROR(MOD(A364-TOther[Start Date],42),1)=0),--(TOther[Frequency]=$O$1),--(TOther[Start Date]&lt;=A364),--(TOther[End Date Calc]&gt;=A364),TOther[Amount])))</f>
        <v>0</v>
      </c>
      <c r="P364" s="8" cm="1">
        <f t="array" ref="P364">IF(A364="","",IF(COUNTIF(TOther[Frequency],$P$1)=0,0,SUMPRODUCT(--(IFERROR(MOD(A364-TOther[Start Date],56),1)=0),--(TOther[Frequency]=$P$1),--(TOther[Start Date]&lt;=A364),--(TOther[End Date Calc]&gt;=A364),TOther[Amount])))</f>
        <v>0</v>
      </c>
      <c r="Q364" s="8">
        <f>IF(A364="","",IF(COUNTIF(TOther[Frequency],$Q$1)=0,0,IF(B364="N",SUMIFS(TOther[Amount],TOther[Frequency],$Q$1,TOther[Start Date],"&lt;="&amp;$A364,TOther[End Date Calc],"&gt;="&amp;A364,TOther[Start Day],DAY(A364)),SUMIFS(TOther[Amount],TOther[Frequency],$Q$1,TOther[Start Date],"&lt;="&amp;$A364,TOther[End Date Calc],"&gt;="&amp;A364,TOther[Start Day],"&gt;="&amp;DAY(A364)))))</f>
        <v>0</v>
      </c>
      <c r="R364" s="8" cm="1">
        <f t="array" ref="R364">IF(A364="","",IF(COUNTIF(TOther[Frequency],R$1)=0,0,SUMPRODUCT(--(TOther[Frequency]=R$1),--(TOther[Start Date]&lt;=A364),--(TOther[End Date Calc]&gt;=A364),IF(B364="N",--(TOther[Start Day]=DAY(A364)),--(TOther[Start Day]&gt;=DAY(A364))),--(IFERROR(MOD(TOther[Start Month]-MONTH(A364)+2,2),1)=0),TOther[Amount])))</f>
        <v>0</v>
      </c>
      <c r="S364" s="8" cm="1">
        <f t="array" ref="S364">IF(A364="","",IF(COUNTIF(TOther[Frequency],S$1)=0,0,SUMPRODUCT(--(TOther[Frequency]=S$1),--(TOther[Start Date]&lt;=A364),--(TOther[End Date Calc]&gt;=A364),IF(B364="N",--(TOther[Start Day]=DAY(A364)),--(TOther[Start Day]&gt;=DAY(A364))),--(IFERROR(MOD(TOther[Start Month]-MONTH(A364)+3,3),1)=0),TOther[Amount])))</f>
        <v>0</v>
      </c>
      <c r="T364" s="8" cm="1">
        <f t="array" ref="T364">IF($A364="","",IF(COUNTIF(TOther[Frequency],T$1)=0,0,SUMPRODUCT(--(TOther[Frequency]=T$1),--(TOther[Start Date]&lt;=$A364),--(TOther[End Date Calc]&gt;=$A364),IF($B364="N",--(TOther[Start Day]=DAY($A364)),--(TOther[Start Day]&gt;=DAY($A364))),--(IFERROR(MOD(TOther[Start Month]-MONTH($A364)+4,4),1)=0),TOther[Amount])))</f>
        <v>0</v>
      </c>
      <c r="U364" s="8" cm="1">
        <f t="array" ref="U364">IF(A364="","",IF(COUNTIF(TOther[Frequency],$U$1)=0,0,SUMPRODUCT(--(TOther[Frequency]=$U$1),--(TOther[Start Date]&lt;=A364),--(TOther[End Date Calc]&gt;=A364),IF(B364="N",--(TOther[Start Day]=DAY(A364)),--(TOther[Start Day]&gt;=DAY(A364))),--(IFERROR(MOD(TOther[Start Month]-MONTH(A364)+6,6),1)=0),TOther[Amount])))</f>
        <v>0</v>
      </c>
      <c r="V364" s="8" cm="1">
        <f t="array" ref="V364">IF(A364="","",IF(COUNTIF(TOther[Frequency],$V$1)=0,0,SUMPRODUCT(--(TOther[Frequency]=$V$1),--(TOther[Start Date]&lt;=A364),--(TOther[End Date Calc]&gt;=A364),IF(B364="N",--(TOther[Start Day]=DAY(A364)),--(TOther[Start Day]&gt;=DAY(A364))),--(IFERROR(MOD(TOther[Start Month]-MONTH(A364)+12,12),1)=0),TOther[Amount])))</f>
        <v>0</v>
      </c>
      <c r="W364" s="8">
        <f>IF(A364="","",SUMIFS(TOther[Amount],TOther[Start Date],A364,TOther[Frequency],$W$1))</f>
        <v>0</v>
      </c>
      <c r="X364" s="9">
        <f t="shared" si="25"/>
        <v>0</v>
      </c>
      <c r="Y364" s="9">
        <f t="shared" si="29"/>
        <v>0</v>
      </c>
      <c r="Z364" s="8" cm="1">
        <f t="array" ref="Z364">IF(A364="","",IF(COUNTIF('2) Income'!$D$13:$D$32,"Weekly")=0,0,SUMPRODUCT(--(IFERROR(MOD(A364-'2) Income'!$F$13:$F$32,7),1)=0),--('2) Income'!$D$13:$D$32="Weekly"),--('2) Income'!$F$13:$F$32&lt;=A364),'2) Income'!$E$13:$E$32)))</f>
        <v>0</v>
      </c>
      <c r="AA364" s="8" cm="1">
        <f t="array" ref="AA364">IF(A364="","",IF(COUNTIF('2) Income'!$D$13:$D$32,"Every Other Week")=0,0,SUMPRODUCT(--(IFERROR(MOD(A364-'2) Income'!$F$13:$F$32,14),1)=0),--('2) Income'!$D$13:$D$32="Every Other Week"),--('2) Income'!$F$13:$F$32&lt;=A364),'2) Income'!$E$13:$E$32)))</f>
        <v>0</v>
      </c>
      <c r="AB364" s="8">
        <f>IF(A364="","",IF(COUNTIF('2) Income'!$D$13:$D$32,"1st and 15th")=0,0,IF(OR(DAY(A364)=1,DAY(A364)=15),SUMIFS('2) Income'!$E$13:$E$32,'2) Income'!$D$13:$D$32,"1st and 15th",'2) Income'!$F$13:$F$32,"&lt;="&amp;$A364),0)))</f>
        <v>0</v>
      </c>
      <c r="AC364" s="8">
        <f>IF(A364="","",IF(COUNTIF('2) Income'!$D$13:$D$32,"2nd Wednesday")=0,0,IF(A364=(A364-DAY(A364)+1+2*7-WEEKDAY(A364-DAY(A364)+8-4,1)),SUMIFS('2) Income'!$E$13:$E$32,'2) Income'!$D$13:$D$32,"2nd Wednesday",'2) Income'!$F$13:$F$32,"&lt;="&amp;$A364),0)))</f>
        <v>0</v>
      </c>
      <c r="AD364" s="8">
        <f>IF(A364="","",IF(COUNTIF('2) Income'!$D$13:$D$32,"3rd Wednesday")=0,0,IF(A364=(A364-DAY(A364)+1+3*7-WEEKDAY(A364-DAY(A364)+8-4,1)),SUMIFS('2) Income'!$E$13:$E$32,'2) Income'!$D$13:$D$32,"3rd Wednesday",'2) Income'!$F$13:$F$32,"&lt;="&amp;$A364),0)))</f>
        <v>0</v>
      </c>
      <c r="AE364" s="8">
        <f>IF(A364="","",IF(COUNTIF('2) Income'!$D$13:$D$32,"4th Wednesday")=0,0,IF(A364=(A364-DAY(A364)+1+4*7-WEEKDAY(A364-DAY(A364)+8-4,1)),SUMIFS('2) Income'!$E$13:$E$32,'2) Income'!$D$13:$D$32,"4th Wednesday",'2) Income'!$F$13:$F$32,"&lt;="&amp;$A364),0)))</f>
        <v>0</v>
      </c>
      <c r="AF364" s="8" cm="1">
        <f t="array" ref="AF364">IF(A364="","",IF(COUNTIF('2) Income'!$D$13:$D$32,"Every 4 Weeks")=0,0,SUMPRODUCT(--(IFERROR(MOD(A364-'2) Income'!$F$13:$F$32,28),1)=0),--('2) Income'!$D$13:$D$32="Every 4 Weeks"),--('2) Income'!$F$13:$F$32&lt;=A364),'2) Income'!$E$13:$E$32)))</f>
        <v>0</v>
      </c>
      <c r="AG364" s="8">
        <f>IF(A364="","",IF(COUNTIF('2) Income'!$D$13:$D$32,"Monthly")=0,0,IF(B364="N",SUMIFS('2) Income'!$E$13:$E$32,'2) Income'!$D$13:$D$32,"monthly",'2) Income'!$F$13:$F$32,"&lt;="&amp;$A364,'2) Income'!$I$13:$I$32,DAY(A364)),SUMIFS('2) Income'!$E$13:$E$32,'2) Income'!$D$13:$D$32,"monthly",'2) Income'!$F$13:$F$32,"&lt;="&amp;$A364,'2) Income'!$I$13:$I$32,"&gt;="&amp;DAY(A364)))))</f>
        <v>0</v>
      </c>
      <c r="AH364" s="8" cm="1">
        <f t="array" ref="AH364">IF(A364="","",IF(COUNTIF('2) Income'!$D$13:$D$32,"Yearly")=0,0,SUMPRODUCT(--('2) Income'!$D$13:$D$32="Yearly"),--('2) Income'!$F$13:$F$32&lt;=A364),IF(B364="N",--('2) Income'!$I$13:$I$32=DAY(A364)),--('2) Income'!$I$13:$I$32&gt;=DAY(A364))),--(IFERROR(MOD('2) Income'!$H$13:$H$32-MONTH(A364)+12,12),1)=0),'2) Income'!$E$13:$E$32)))</f>
        <v>0</v>
      </c>
      <c r="AI364" s="8">
        <f>IF(A364="","",IF(COUNTIF('2) Income'!$D$13:$D$32,"one-time")=0,0,SUMIFS('2) Income'!$E$13:$E$32,'2) Income'!$D$13:$D$32,"one-time",'2) Income'!$F$13:$F$32,"="&amp;$A364)))</f>
        <v>0</v>
      </c>
      <c r="AJ364" s="9">
        <f t="shared" si="26"/>
        <v>0</v>
      </c>
    </row>
    <row r="365" spans="1:36">
      <c r="A365" s="7">
        <f>IF(A364="","",IF(A364+1&lt;='1) Period'!$E$21,A364+1,""))</f>
        <v>45837</v>
      </c>
      <c r="B365" s="7" t="str">
        <f t="shared" si="27"/>
        <v>N</v>
      </c>
      <c r="C365" t="str">
        <f t="shared" si="28"/>
        <v>Y</v>
      </c>
      <c r="D365" s="8">
        <f>IF(A365="","",IF(TEXT(A365,"dddd")='4) Happy Money'!$E$23,WAllowance,0))</f>
        <v>0</v>
      </c>
      <c r="E365" s="8">
        <f>IF(A365="","",IF(B365="N",SUMIF(TMonthly[Day of the Month],DAY(A365),TMonthly[Amount]),SUMIF(TMonthly[Day of the Month],"&gt;="&amp;DAY(A365),TMonthly[Amount])))</f>
        <v>0</v>
      </c>
      <c r="F365" s="8" cm="1">
        <f t="array" ref="F365">IF(A365="","",SUMPRODUCT(--(TYearly[Due Date]&lt;=A365),IF(B365="N",--(TYearly[Day]=DAY(A365)),--(TYearly[Day]&gt;=DAY(A365))),--(IFERROR(MOD(TYearly[Month]-MONTH(A365)+12,12),1)=0),TYearly[Amount]))</f>
        <v>0</v>
      </c>
      <c r="G365" s="8">
        <f>IF(A365="","",SUMIF(TOneTime[Due Date],A365,TOneTime[Amount]))</f>
        <v>0</v>
      </c>
      <c r="H365" s="8" cm="1">
        <f t="array" ref="H365">IF(A365="","",IF(COUNTIF(TOther[Frequency],$H$1)=0,0,SUMPRODUCT(--(IFERROR(MOD(A365-TOther[Start Date],7),1)=0),--(TOther[Frequency]=$H$1),--(TOther[Start Date]&lt;=A365),--(TOther[End Date Calc]&gt;=A365),TOther[Amount])))</f>
        <v>0</v>
      </c>
      <c r="I365" s="8" cm="1">
        <f t="array" ref="I365">IF(A365="","",IF(COUNTIF(TOther[Frequency],$I$1)=0,0,SUMPRODUCT(--(IFERROR(MOD(A365-TOther[Start Date],14),1)=0),--(TOther[Frequency]=$I$1),--(TOther[Start Date]&lt;=A365),--(TOther[End Date Calc]&gt;=A365),TOther[Amount])))</f>
        <v>0</v>
      </c>
      <c r="J365" s="8">
        <f>IF(A365="","",IF(COUNTIF(TOther[Frequency],$J$1)=0,0,IF(OR(DAY(A365)=1,DAY(A365)=15),SUMIFS(TOther[Amount],TOther[Frequency],$J$1,TOther[Start Date],"&lt;="&amp;$A365,TOther[End Date Calc],"&gt;="&amp;A365),0)))</f>
        <v>0</v>
      </c>
      <c r="K365" s="8">
        <f>IF(A365="","",IF(COUNTIF(TOther[Frequency],$K$1)=0,0,IF(A365=(A365-DAY(A365)+1+2*7-WEEKDAY(A365-DAY(A365)+8-4,1)),SUMIFS(TOther[Amount],TOther[Frequency],$K$1,TOther[Start Date],"&lt;="&amp;$A365,TOther[End Date Calc],"&gt;="&amp;A365),0)))</f>
        <v>0</v>
      </c>
      <c r="L365" s="8">
        <f>IF(A365="","",IF(COUNTIF(TOther[Frequency],$L$1)=0,0,IF(A365=(A365-DAY(A365)+1+3*7-WEEKDAY(A365-DAY(A365)+8-4,1)),SUMIFS(TOther[Amount],TOther[Frequency],$L$1,TOther[Start Date],"&lt;="&amp;$A365,TOther[End Date Calc],"&gt;="&amp;A365),0)))</f>
        <v>0</v>
      </c>
      <c r="M365" s="8">
        <f>IF(A365="","",IF(COUNTIF(TOther[Frequency],$M$1)=0,0,IF(A365=(A365-DAY(A365)+1+4*7-WEEKDAY(A365-DAY(A365)+8-4,1)),SUMIFS(TOther[Amount],TOther[Frequency],$M$1,TOther[Start Date],"&lt;="&amp;$A365,TOther[End Date Calc],"&gt;="&amp;A365),0)))</f>
        <v>0</v>
      </c>
      <c r="N365" s="8" cm="1">
        <f t="array" ref="N365">IF(A365="","",IF(COUNTIF(TOther[Frequency],$N$1)=0,0,SUMPRODUCT(--(IFERROR(MOD(A365-TOther[Start Date],28),1)=0),--(TOther[Frequency]=$N$1),--(TOther[Start Date]&lt;=A365),--(TOther[End Date Calc]&gt;=A365),TOther[Amount])))</f>
        <v>0</v>
      </c>
      <c r="O365" s="8" cm="1">
        <f t="array" ref="O365">IF(A365="","",IF(COUNTIF(TOther[Frequency],$O$1)=0,0,SUMPRODUCT(--(IFERROR(MOD(A365-TOther[Start Date],42),1)=0),--(TOther[Frequency]=$O$1),--(TOther[Start Date]&lt;=A365),--(TOther[End Date Calc]&gt;=A365),TOther[Amount])))</f>
        <v>0</v>
      </c>
      <c r="P365" s="8" cm="1">
        <f t="array" ref="P365">IF(A365="","",IF(COUNTIF(TOther[Frequency],$P$1)=0,0,SUMPRODUCT(--(IFERROR(MOD(A365-TOther[Start Date],56),1)=0),--(TOther[Frequency]=$P$1),--(TOther[Start Date]&lt;=A365),--(TOther[End Date Calc]&gt;=A365),TOther[Amount])))</f>
        <v>0</v>
      </c>
      <c r="Q365" s="8">
        <f>IF(A365="","",IF(COUNTIF(TOther[Frequency],$Q$1)=0,0,IF(B365="N",SUMIFS(TOther[Amount],TOther[Frequency],$Q$1,TOther[Start Date],"&lt;="&amp;$A365,TOther[End Date Calc],"&gt;="&amp;A365,TOther[Start Day],DAY(A365)),SUMIFS(TOther[Amount],TOther[Frequency],$Q$1,TOther[Start Date],"&lt;="&amp;$A365,TOther[End Date Calc],"&gt;="&amp;A365,TOther[Start Day],"&gt;="&amp;DAY(A365)))))</f>
        <v>0</v>
      </c>
      <c r="R365" s="8" cm="1">
        <f t="array" ref="R365">IF(A365="","",IF(COUNTIF(TOther[Frequency],R$1)=0,0,SUMPRODUCT(--(TOther[Frequency]=R$1),--(TOther[Start Date]&lt;=A365),--(TOther[End Date Calc]&gt;=A365),IF(B365="N",--(TOther[Start Day]=DAY(A365)),--(TOther[Start Day]&gt;=DAY(A365))),--(IFERROR(MOD(TOther[Start Month]-MONTH(A365)+2,2),1)=0),TOther[Amount])))</f>
        <v>0</v>
      </c>
      <c r="S365" s="8" cm="1">
        <f t="array" ref="S365">IF(A365="","",IF(COUNTIF(TOther[Frequency],S$1)=0,0,SUMPRODUCT(--(TOther[Frequency]=S$1),--(TOther[Start Date]&lt;=A365),--(TOther[End Date Calc]&gt;=A365),IF(B365="N",--(TOther[Start Day]=DAY(A365)),--(TOther[Start Day]&gt;=DAY(A365))),--(IFERROR(MOD(TOther[Start Month]-MONTH(A365)+3,3),1)=0),TOther[Amount])))</f>
        <v>0</v>
      </c>
      <c r="T365" s="8" cm="1">
        <f t="array" ref="T365">IF($A365="","",IF(COUNTIF(TOther[Frequency],T$1)=0,0,SUMPRODUCT(--(TOther[Frequency]=T$1),--(TOther[Start Date]&lt;=$A365),--(TOther[End Date Calc]&gt;=$A365),IF($B365="N",--(TOther[Start Day]=DAY($A365)),--(TOther[Start Day]&gt;=DAY($A365))),--(IFERROR(MOD(TOther[Start Month]-MONTH($A365)+4,4),1)=0),TOther[Amount])))</f>
        <v>0</v>
      </c>
      <c r="U365" s="8" cm="1">
        <f t="array" ref="U365">IF(A365="","",IF(COUNTIF(TOther[Frequency],$U$1)=0,0,SUMPRODUCT(--(TOther[Frequency]=$U$1),--(TOther[Start Date]&lt;=A365),--(TOther[End Date Calc]&gt;=A365),IF(B365="N",--(TOther[Start Day]=DAY(A365)),--(TOther[Start Day]&gt;=DAY(A365))),--(IFERROR(MOD(TOther[Start Month]-MONTH(A365)+6,6),1)=0),TOther[Amount])))</f>
        <v>0</v>
      </c>
      <c r="V365" s="8" cm="1">
        <f t="array" ref="V365">IF(A365="","",IF(COUNTIF(TOther[Frequency],$V$1)=0,0,SUMPRODUCT(--(TOther[Frequency]=$V$1),--(TOther[Start Date]&lt;=A365),--(TOther[End Date Calc]&gt;=A365),IF(B365="N",--(TOther[Start Day]=DAY(A365)),--(TOther[Start Day]&gt;=DAY(A365))),--(IFERROR(MOD(TOther[Start Month]-MONTH(A365)+12,12),1)=0),TOther[Amount])))</f>
        <v>0</v>
      </c>
      <c r="W365" s="8">
        <f>IF(A365="","",SUMIFS(TOther[Amount],TOther[Start Date],A365,TOther[Frequency],$W$1))</f>
        <v>0</v>
      </c>
      <c r="X365" s="9">
        <f t="shared" si="25"/>
        <v>0</v>
      </c>
      <c r="Y365" s="9">
        <f t="shared" si="29"/>
        <v>0</v>
      </c>
      <c r="Z365" s="8" cm="1">
        <f t="array" ref="Z365">IF(A365="","",IF(COUNTIF('2) Income'!$D$13:$D$32,"Weekly")=0,0,SUMPRODUCT(--(IFERROR(MOD(A365-'2) Income'!$F$13:$F$32,7),1)=0),--('2) Income'!$D$13:$D$32="Weekly"),--('2) Income'!$F$13:$F$32&lt;=A365),'2) Income'!$E$13:$E$32)))</f>
        <v>0</v>
      </c>
      <c r="AA365" s="8" cm="1">
        <f t="array" ref="AA365">IF(A365="","",IF(COUNTIF('2) Income'!$D$13:$D$32,"Every Other Week")=0,0,SUMPRODUCT(--(IFERROR(MOD(A365-'2) Income'!$F$13:$F$32,14),1)=0),--('2) Income'!$D$13:$D$32="Every Other Week"),--('2) Income'!$F$13:$F$32&lt;=A365),'2) Income'!$E$13:$E$32)))</f>
        <v>0</v>
      </c>
      <c r="AB365" s="8">
        <f>IF(A365="","",IF(COUNTIF('2) Income'!$D$13:$D$32,"1st and 15th")=0,0,IF(OR(DAY(A365)=1,DAY(A365)=15),SUMIFS('2) Income'!$E$13:$E$32,'2) Income'!$D$13:$D$32,"1st and 15th",'2) Income'!$F$13:$F$32,"&lt;="&amp;$A365),0)))</f>
        <v>0</v>
      </c>
      <c r="AC365" s="8">
        <f>IF(A365="","",IF(COUNTIF('2) Income'!$D$13:$D$32,"2nd Wednesday")=0,0,IF(A365=(A365-DAY(A365)+1+2*7-WEEKDAY(A365-DAY(A365)+8-4,1)),SUMIFS('2) Income'!$E$13:$E$32,'2) Income'!$D$13:$D$32,"2nd Wednesday",'2) Income'!$F$13:$F$32,"&lt;="&amp;$A365),0)))</f>
        <v>0</v>
      </c>
      <c r="AD365" s="8">
        <f>IF(A365="","",IF(COUNTIF('2) Income'!$D$13:$D$32,"3rd Wednesday")=0,0,IF(A365=(A365-DAY(A365)+1+3*7-WEEKDAY(A365-DAY(A365)+8-4,1)),SUMIFS('2) Income'!$E$13:$E$32,'2) Income'!$D$13:$D$32,"3rd Wednesday",'2) Income'!$F$13:$F$32,"&lt;="&amp;$A365),0)))</f>
        <v>0</v>
      </c>
      <c r="AE365" s="8">
        <f>IF(A365="","",IF(COUNTIF('2) Income'!$D$13:$D$32,"4th Wednesday")=0,0,IF(A365=(A365-DAY(A365)+1+4*7-WEEKDAY(A365-DAY(A365)+8-4,1)),SUMIFS('2) Income'!$E$13:$E$32,'2) Income'!$D$13:$D$32,"4th Wednesday",'2) Income'!$F$13:$F$32,"&lt;="&amp;$A365),0)))</f>
        <v>0</v>
      </c>
      <c r="AF365" s="8" cm="1">
        <f t="array" ref="AF365">IF(A365="","",IF(COUNTIF('2) Income'!$D$13:$D$32,"Every 4 Weeks")=0,0,SUMPRODUCT(--(IFERROR(MOD(A365-'2) Income'!$F$13:$F$32,28),1)=0),--('2) Income'!$D$13:$D$32="Every 4 Weeks"),--('2) Income'!$F$13:$F$32&lt;=A365),'2) Income'!$E$13:$E$32)))</f>
        <v>0</v>
      </c>
      <c r="AG365" s="8">
        <f>IF(A365="","",IF(COUNTIF('2) Income'!$D$13:$D$32,"Monthly")=0,0,IF(B365="N",SUMIFS('2) Income'!$E$13:$E$32,'2) Income'!$D$13:$D$32,"monthly",'2) Income'!$F$13:$F$32,"&lt;="&amp;$A365,'2) Income'!$I$13:$I$32,DAY(A365)),SUMIFS('2) Income'!$E$13:$E$32,'2) Income'!$D$13:$D$32,"monthly",'2) Income'!$F$13:$F$32,"&lt;="&amp;$A365,'2) Income'!$I$13:$I$32,"&gt;="&amp;DAY(A365)))))</f>
        <v>0</v>
      </c>
      <c r="AH365" s="8" cm="1">
        <f t="array" ref="AH365">IF(A365="","",IF(COUNTIF('2) Income'!$D$13:$D$32,"Yearly")=0,0,SUMPRODUCT(--('2) Income'!$D$13:$D$32="Yearly"),--('2) Income'!$F$13:$F$32&lt;=A365),IF(B365="N",--('2) Income'!$I$13:$I$32=DAY(A365)),--('2) Income'!$I$13:$I$32&gt;=DAY(A365))),--(IFERROR(MOD('2) Income'!$H$13:$H$32-MONTH(A365)+12,12),1)=0),'2) Income'!$E$13:$E$32)))</f>
        <v>0</v>
      </c>
      <c r="AI365" s="8">
        <f>IF(A365="","",IF(COUNTIF('2) Income'!$D$13:$D$32,"one-time")=0,0,SUMIFS('2) Income'!$E$13:$E$32,'2) Income'!$D$13:$D$32,"one-time",'2) Income'!$F$13:$F$32,"="&amp;$A365)))</f>
        <v>0</v>
      </c>
      <c r="AJ365" s="9">
        <f t="shared" si="26"/>
        <v>0</v>
      </c>
    </row>
    <row r="366" spans="1:36">
      <c r="A366" s="7">
        <f>IF(A365="","",IF(A365+1&lt;='1) Period'!$E$21,A365+1,""))</f>
        <v>45838</v>
      </c>
      <c r="B366" s="7" t="str">
        <f t="shared" si="27"/>
        <v>Y</v>
      </c>
      <c r="C366" t="str">
        <f t="shared" si="28"/>
        <v>F</v>
      </c>
      <c r="D366" s="8">
        <f>IF(A366="","",IF(TEXT(A366,"dddd")='4) Happy Money'!$E$23,WAllowance,0))</f>
        <v>400</v>
      </c>
      <c r="E366" s="8">
        <f>IF(A366="","",IF(B366="N",SUMIF(TMonthly[Day of the Month],DAY(A366),TMonthly[Amount]),SUMIF(TMonthly[Day of the Month],"&gt;="&amp;DAY(A366),TMonthly[Amount])))</f>
        <v>2000</v>
      </c>
      <c r="F366" s="8" cm="1">
        <f t="array" ref="F366">IF(A366="","",SUMPRODUCT(--(TYearly[Due Date]&lt;=A366),IF(B366="N",--(TYearly[Day]=DAY(A366)),--(TYearly[Day]&gt;=DAY(A366))),--(IFERROR(MOD(TYearly[Month]-MONTH(A366)+12,12),1)=0),TYearly[Amount]))</f>
        <v>0</v>
      </c>
      <c r="G366" s="8">
        <f>IF(A366="","",SUMIF(TOneTime[Due Date],A366,TOneTime[Amount]))</f>
        <v>0</v>
      </c>
      <c r="H366" s="8" cm="1">
        <f t="array" ref="H366">IF(A366="","",IF(COUNTIF(TOther[Frequency],$H$1)=0,0,SUMPRODUCT(--(IFERROR(MOD(A366-TOther[Start Date],7),1)=0),--(TOther[Frequency]=$H$1),--(TOther[Start Date]&lt;=A366),--(TOther[End Date Calc]&gt;=A366),TOther[Amount])))</f>
        <v>0</v>
      </c>
      <c r="I366" s="8" cm="1">
        <f t="array" ref="I366">IF(A366="","",IF(COUNTIF(TOther[Frequency],$I$1)=0,0,SUMPRODUCT(--(IFERROR(MOD(A366-TOther[Start Date],14),1)=0),--(TOther[Frequency]=$I$1),--(TOther[Start Date]&lt;=A366),--(TOther[End Date Calc]&gt;=A366),TOther[Amount])))</f>
        <v>0</v>
      </c>
      <c r="J366" s="8">
        <f>IF(A366="","",IF(COUNTIF(TOther[Frequency],$J$1)=0,0,IF(OR(DAY(A366)=1,DAY(A366)=15),SUMIFS(TOther[Amount],TOther[Frequency],$J$1,TOther[Start Date],"&lt;="&amp;$A366,TOther[End Date Calc],"&gt;="&amp;A366),0)))</f>
        <v>0</v>
      </c>
      <c r="K366" s="8">
        <f>IF(A366="","",IF(COUNTIF(TOther[Frequency],$K$1)=0,0,IF(A366=(A366-DAY(A366)+1+2*7-WEEKDAY(A366-DAY(A366)+8-4,1)),SUMIFS(TOther[Amount],TOther[Frequency],$K$1,TOther[Start Date],"&lt;="&amp;$A366,TOther[End Date Calc],"&gt;="&amp;A366),0)))</f>
        <v>0</v>
      </c>
      <c r="L366" s="8">
        <f>IF(A366="","",IF(COUNTIF(TOther[Frequency],$L$1)=0,0,IF(A366=(A366-DAY(A366)+1+3*7-WEEKDAY(A366-DAY(A366)+8-4,1)),SUMIFS(TOther[Amount],TOther[Frequency],$L$1,TOther[Start Date],"&lt;="&amp;$A366,TOther[End Date Calc],"&gt;="&amp;A366),0)))</f>
        <v>0</v>
      </c>
      <c r="M366" s="8">
        <f>IF(A366="","",IF(COUNTIF(TOther[Frequency],$M$1)=0,0,IF(A366=(A366-DAY(A366)+1+4*7-WEEKDAY(A366-DAY(A366)+8-4,1)),SUMIFS(TOther[Amount],TOther[Frequency],$M$1,TOther[Start Date],"&lt;="&amp;$A366,TOther[End Date Calc],"&gt;="&amp;A366),0)))</f>
        <v>0</v>
      </c>
      <c r="N366" s="8" cm="1">
        <f t="array" ref="N366">IF(A366="","",IF(COUNTIF(TOther[Frequency],$N$1)=0,0,SUMPRODUCT(--(IFERROR(MOD(A366-TOther[Start Date],28),1)=0),--(TOther[Frequency]=$N$1),--(TOther[Start Date]&lt;=A366),--(TOther[End Date Calc]&gt;=A366),TOther[Amount])))</f>
        <v>0</v>
      </c>
      <c r="O366" s="8" cm="1">
        <f t="array" ref="O366">IF(A366="","",IF(COUNTIF(TOther[Frequency],$O$1)=0,0,SUMPRODUCT(--(IFERROR(MOD(A366-TOther[Start Date],42),1)=0),--(TOther[Frequency]=$O$1),--(TOther[Start Date]&lt;=A366),--(TOther[End Date Calc]&gt;=A366),TOther[Amount])))</f>
        <v>0</v>
      </c>
      <c r="P366" s="8" cm="1">
        <f t="array" ref="P366">IF(A366="","",IF(COUNTIF(TOther[Frequency],$P$1)=0,0,SUMPRODUCT(--(IFERROR(MOD(A366-TOther[Start Date],56),1)=0),--(TOther[Frequency]=$P$1),--(TOther[Start Date]&lt;=A366),--(TOther[End Date Calc]&gt;=A366),TOther[Amount])))</f>
        <v>0</v>
      </c>
      <c r="Q366" s="8">
        <f>IF(A366="","",IF(COUNTIF(TOther[Frequency],$Q$1)=0,0,IF(B366="N",SUMIFS(TOther[Amount],TOther[Frequency],$Q$1,TOther[Start Date],"&lt;="&amp;$A366,TOther[End Date Calc],"&gt;="&amp;A366,TOther[Start Day],DAY(A366)),SUMIFS(TOther[Amount],TOther[Frequency],$Q$1,TOther[Start Date],"&lt;="&amp;$A366,TOther[End Date Calc],"&gt;="&amp;A366,TOther[Start Day],"&gt;="&amp;DAY(A366)))))</f>
        <v>0</v>
      </c>
      <c r="R366" s="8" cm="1">
        <f t="array" ref="R366">IF(A366="","",IF(COUNTIF(TOther[Frequency],R$1)=0,0,SUMPRODUCT(--(TOther[Frequency]=R$1),--(TOther[Start Date]&lt;=A366),--(TOther[End Date Calc]&gt;=A366),IF(B366="N",--(TOther[Start Day]=DAY(A366)),--(TOther[Start Day]&gt;=DAY(A366))),--(IFERROR(MOD(TOther[Start Month]-MONTH(A366)+2,2),1)=0),TOther[Amount])))</f>
        <v>0</v>
      </c>
      <c r="S366" s="8" cm="1">
        <f t="array" ref="S366">IF(A366="","",IF(COUNTIF(TOther[Frequency],S$1)=0,0,SUMPRODUCT(--(TOther[Frequency]=S$1),--(TOther[Start Date]&lt;=A366),--(TOther[End Date Calc]&gt;=A366),IF(B366="N",--(TOther[Start Day]=DAY(A366)),--(TOther[Start Day]&gt;=DAY(A366))),--(IFERROR(MOD(TOther[Start Month]-MONTH(A366)+3,3),1)=0),TOther[Amount])))</f>
        <v>0</v>
      </c>
      <c r="T366" s="8" cm="1">
        <f t="array" ref="T366">IF($A366="","",IF(COUNTIF(TOther[Frequency],T$1)=0,0,SUMPRODUCT(--(TOther[Frequency]=T$1),--(TOther[Start Date]&lt;=$A366),--(TOther[End Date Calc]&gt;=$A366),IF($B366="N",--(TOther[Start Day]=DAY($A366)),--(TOther[Start Day]&gt;=DAY($A366))),--(IFERROR(MOD(TOther[Start Month]-MONTH($A366)+4,4),1)=0),TOther[Amount])))</f>
        <v>0</v>
      </c>
      <c r="U366" s="8" cm="1">
        <f t="array" ref="U366">IF(A366="","",IF(COUNTIF(TOther[Frequency],$U$1)=0,0,SUMPRODUCT(--(TOther[Frequency]=$U$1),--(TOther[Start Date]&lt;=A366),--(TOther[End Date Calc]&gt;=A366),IF(B366="N",--(TOther[Start Day]=DAY(A366)),--(TOther[Start Day]&gt;=DAY(A366))),--(IFERROR(MOD(TOther[Start Month]-MONTH(A366)+6,6),1)=0),TOther[Amount])))</f>
        <v>0</v>
      </c>
      <c r="V366" s="8" cm="1">
        <f t="array" ref="V366">IF(A366="","",IF(COUNTIF(TOther[Frequency],$V$1)=0,0,SUMPRODUCT(--(TOther[Frequency]=$V$1),--(TOther[Start Date]&lt;=A366),--(TOther[End Date Calc]&gt;=A366),IF(B366="N",--(TOther[Start Day]=DAY(A366)),--(TOther[Start Day]&gt;=DAY(A366))),--(IFERROR(MOD(TOther[Start Month]-MONTH(A366)+12,12),1)=0),TOther[Amount])))</f>
        <v>0</v>
      </c>
      <c r="W366" s="8">
        <f>IF(A366="","",SUMIFS(TOther[Amount],TOther[Start Date],A366,TOther[Frequency],$W$1))</f>
        <v>0</v>
      </c>
      <c r="X366" s="9">
        <f t="shared" si="25"/>
        <v>2000</v>
      </c>
      <c r="Y366" s="9">
        <f t="shared" si="29"/>
        <v>0</v>
      </c>
      <c r="Z366" s="8" cm="1">
        <f t="array" ref="Z366">IF(A366="","",IF(COUNTIF('2) Income'!$D$13:$D$32,"Weekly")=0,0,SUMPRODUCT(--(IFERROR(MOD(A366-'2) Income'!$F$13:$F$32,7),1)=0),--('2) Income'!$D$13:$D$32="Weekly"),--('2) Income'!$F$13:$F$32&lt;=A366),'2) Income'!$E$13:$E$32)))</f>
        <v>0</v>
      </c>
      <c r="AA366" s="8" cm="1">
        <f t="array" ref="AA366">IF(A366="","",IF(COUNTIF('2) Income'!$D$13:$D$32,"Every Other Week")=0,0,SUMPRODUCT(--(IFERROR(MOD(A366-'2) Income'!$F$13:$F$32,14),1)=0),--('2) Income'!$D$13:$D$32="Every Other Week"),--('2) Income'!$F$13:$F$32&lt;=A366),'2) Income'!$E$13:$E$32)))</f>
        <v>0</v>
      </c>
      <c r="AB366" s="8">
        <f>IF(A366="","",IF(COUNTIF('2) Income'!$D$13:$D$32,"1st and 15th")=0,0,IF(OR(DAY(A366)=1,DAY(A366)=15),SUMIFS('2) Income'!$E$13:$E$32,'2) Income'!$D$13:$D$32,"1st and 15th",'2) Income'!$F$13:$F$32,"&lt;="&amp;$A366),0)))</f>
        <v>0</v>
      </c>
      <c r="AC366" s="8">
        <f>IF(A366="","",IF(COUNTIF('2) Income'!$D$13:$D$32,"2nd Wednesday")=0,0,IF(A366=(A366-DAY(A366)+1+2*7-WEEKDAY(A366-DAY(A366)+8-4,1)),SUMIFS('2) Income'!$E$13:$E$32,'2) Income'!$D$13:$D$32,"2nd Wednesday",'2) Income'!$F$13:$F$32,"&lt;="&amp;$A366),0)))</f>
        <v>0</v>
      </c>
      <c r="AD366" s="8">
        <f>IF(A366="","",IF(COUNTIF('2) Income'!$D$13:$D$32,"3rd Wednesday")=0,0,IF(A366=(A366-DAY(A366)+1+3*7-WEEKDAY(A366-DAY(A366)+8-4,1)),SUMIFS('2) Income'!$E$13:$E$32,'2) Income'!$D$13:$D$32,"3rd Wednesday",'2) Income'!$F$13:$F$32,"&lt;="&amp;$A366),0)))</f>
        <v>0</v>
      </c>
      <c r="AE366" s="8">
        <f>IF(A366="","",IF(COUNTIF('2) Income'!$D$13:$D$32,"4th Wednesday")=0,0,IF(A366=(A366-DAY(A366)+1+4*7-WEEKDAY(A366-DAY(A366)+8-4,1)),SUMIFS('2) Income'!$E$13:$E$32,'2) Income'!$D$13:$D$32,"4th Wednesday",'2) Income'!$F$13:$F$32,"&lt;="&amp;$A366),0)))</f>
        <v>0</v>
      </c>
      <c r="AF366" s="8" cm="1">
        <f t="array" ref="AF366">IF(A366="","",IF(COUNTIF('2) Income'!$D$13:$D$32,"Every 4 Weeks")=0,0,SUMPRODUCT(--(IFERROR(MOD(A366-'2) Income'!$F$13:$F$32,28),1)=0),--('2) Income'!$D$13:$D$32="Every 4 Weeks"),--('2) Income'!$F$13:$F$32&lt;=A366),'2) Income'!$E$13:$E$32)))</f>
        <v>0</v>
      </c>
      <c r="AG366" s="8">
        <f>IF(A366="","",IF(COUNTIF('2) Income'!$D$13:$D$32,"Monthly")=0,0,IF(B366="N",SUMIFS('2) Income'!$E$13:$E$32,'2) Income'!$D$13:$D$32,"monthly",'2) Income'!$F$13:$F$32,"&lt;="&amp;$A366,'2) Income'!$I$13:$I$32,DAY(A366)),SUMIFS('2) Income'!$E$13:$E$32,'2) Income'!$D$13:$D$32,"monthly",'2) Income'!$F$13:$F$32,"&lt;="&amp;$A366,'2) Income'!$I$13:$I$32,"&gt;="&amp;DAY(A366)))))</f>
        <v>0</v>
      </c>
      <c r="AH366" s="8" cm="1">
        <f t="array" ref="AH366">IF(A366="","",IF(COUNTIF('2) Income'!$D$13:$D$32,"Yearly")=0,0,SUMPRODUCT(--('2) Income'!$D$13:$D$32="Yearly"),--('2) Income'!$F$13:$F$32&lt;=A366),IF(B366="N",--('2) Income'!$I$13:$I$32=DAY(A366)),--('2) Income'!$I$13:$I$32&gt;=DAY(A366))),--(IFERROR(MOD('2) Income'!$H$13:$H$32-MONTH(A366)+12,12),1)=0),'2) Income'!$E$13:$E$32)))</f>
        <v>0</v>
      </c>
      <c r="AI366" s="8">
        <f>IF(A366="","",IF(COUNTIF('2) Income'!$D$13:$D$32,"one-time")=0,0,SUMIFS('2) Income'!$E$13:$E$32,'2) Income'!$D$13:$D$32,"one-time",'2) Income'!$F$13:$F$32,"="&amp;$A366)))</f>
        <v>0</v>
      </c>
      <c r="AJ366" s="9">
        <f t="shared" si="26"/>
        <v>0</v>
      </c>
    </row>
    <row r="367" spans="1:36">
      <c r="A367" s="7">
        <f>IF(A366="","",IF(A366+1&lt;='1) Period'!$E$21,A366+1,""))</f>
        <v>45839</v>
      </c>
      <c r="B367" s="7" t="str">
        <f t="shared" si="27"/>
        <v>N</v>
      </c>
      <c r="C367" t="str">
        <f t="shared" si="28"/>
        <v>F</v>
      </c>
      <c r="D367" s="8">
        <f>IF(A367="","",IF(TEXT(A367,"dddd")='4) Happy Money'!$E$23,WAllowance,0))</f>
        <v>0</v>
      </c>
      <c r="E367" s="8">
        <f>IF(A367="","",IF(B367="N",SUMIF(TMonthly[Day of the Month],DAY(A367),TMonthly[Amount]),SUMIF(TMonthly[Day of the Month],"&gt;="&amp;DAY(A367),TMonthly[Amount])))</f>
        <v>195</v>
      </c>
      <c r="F367" s="8" cm="1">
        <f t="array" ref="F367">IF(A367="","",SUMPRODUCT(--(TYearly[Due Date]&lt;=A367),IF(B367="N",--(TYearly[Day]=DAY(A367)),--(TYearly[Day]&gt;=DAY(A367))),--(IFERROR(MOD(TYearly[Month]-MONTH(A367)+12,12),1)=0),TYearly[Amount]))</f>
        <v>0</v>
      </c>
      <c r="G367" s="8">
        <f>IF(A367="","",SUMIF(TOneTime[Due Date],A367,TOneTime[Amount]))</f>
        <v>0</v>
      </c>
      <c r="H367" s="8" cm="1">
        <f t="array" ref="H367">IF(A367="","",IF(COUNTIF(TOther[Frequency],$H$1)=0,0,SUMPRODUCT(--(IFERROR(MOD(A367-TOther[Start Date],7),1)=0),--(TOther[Frequency]=$H$1),--(TOther[Start Date]&lt;=A367),--(TOther[End Date Calc]&gt;=A367),TOther[Amount])))</f>
        <v>0</v>
      </c>
      <c r="I367" s="8" cm="1">
        <f t="array" ref="I367">IF(A367="","",IF(COUNTIF(TOther[Frequency],$I$1)=0,0,SUMPRODUCT(--(IFERROR(MOD(A367-TOther[Start Date],14),1)=0),--(TOther[Frequency]=$I$1),--(TOther[Start Date]&lt;=A367),--(TOther[End Date Calc]&gt;=A367),TOther[Amount])))</f>
        <v>0</v>
      </c>
      <c r="J367" s="8">
        <f>IF(A367="","",IF(COUNTIF(TOther[Frequency],$J$1)=0,0,IF(OR(DAY(A367)=1,DAY(A367)=15),SUMIFS(TOther[Amount],TOther[Frequency],$J$1,TOther[Start Date],"&lt;="&amp;$A367,TOther[End Date Calc],"&gt;="&amp;A367),0)))</f>
        <v>0</v>
      </c>
      <c r="K367" s="8">
        <f>IF(A367="","",IF(COUNTIF(TOther[Frequency],$K$1)=0,0,IF(A367=(A367-DAY(A367)+1+2*7-WEEKDAY(A367-DAY(A367)+8-4,1)),SUMIFS(TOther[Amount],TOther[Frequency],$K$1,TOther[Start Date],"&lt;="&amp;$A367,TOther[End Date Calc],"&gt;="&amp;A367),0)))</f>
        <v>0</v>
      </c>
      <c r="L367" s="8">
        <f>IF(A367="","",IF(COUNTIF(TOther[Frequency],$L$1)=0,0,IF(A367=(A367-DAY(A367)+1+3*7-WEEKDAY(A367-DAY(A367)+8-4,1)),SUMIFS(TOther[Amount],TOther[Frequency],$L$1,TOther[Start Date],"&lt;="&amp;$A367,TOther[End Date Calc],"&gt;="&amp;A367),0)))</f>
        <v>0</v>
      </c>
      <c r="M367" s="8">
        <f>IF(A367="","",IF(COUNTIF(TOther[Frequency],$M$1)=0,0,IF(A367=(A367-DAY(A367)+1+4*7-WEEKDAY(A367-DAY(A367)+8-4,1)),SUMIFS(TOther[Amount],TOther[Frequency],$M$1,TOther[Start Date],"&lt;="&amp;$A367,TOther[End Date Calc],"&gt;="&amp;A367),0)))</f>
        <v>0</v>
      </c>
      <c r="N367" s="8" cm="1">
        <f t="array" ref="N367">IF(A367="","",IF(COUNTIF(TOther[Frequency],$N$1)=0,0,SUMPRODUCT(--(IFERROR(MOD(A367-TOther[Start Date],28),1)=0),--(TOther[Frequency]=$N$1),--(TOther[Start Date]&lt;=A367),--(TOther[End Date Calc]&gt;=A367),TOther[Amount])))</f>
        <v>0</v>
      </c>
      <c r="O367" s="8" cm="1">
        <f t="array" ref="O367">IF(A367="","",IF(COUNTIF(TOther[Frequency],$O$1)=0,0,SUMPRODUCT(--(IFERROR(MOD(A367-TOther[Start Date],42),1)=0),--(TOther[Frequency]=$O$1),--(TOther[Start Date]&lt;=A367),--(TOther[End Date Calc]&gt;=A367),TOther[Amount])))</f>
        <v>0</v>
      </c>
      <c r="P367" s="8" cm="1">
        <f t="array" ref="P367">IF(A367="","",IF(COUNTIF(TOther[Frequency],$P$1)=0,0,SUMPRODUCT(--(IFERROR(MOD(A367-TOther[Start Date],56),1)=0),--(TOther[Frequency]=$P$1),--(TOther[Start Date]&lt;=A367),--(TOther[End Date Calc]&gt;=A367),TOther[Amount])))</f>
        <v>0</v>
      </c>
      <c r="Q367" s="8">
        <f>IF(A367="","",IF(COUNTIF(TOther[Frequency],$Q$1)=0,0,IF(B367="N",SUMIFS(TOther[Amount],TOther[Frequency],$Q$1,TOther[Start Date],"&lt;="&amp;$A367,TOther[End Date Calc],"&gt;="&amp;A367,TOther[Start Day],DAY(A367)),SUMIFS(TOther[Amount],TOther[Frequency],$Q$1,TOther[Start Date],"&lt;="&amp;$A367,TOther[End Date Calc],"&gt;="&amp;A367,TOther[Start Day],"&gt;="&amp;DAY(A367)))))</f>
        <v>0</v>
      </c>
      <c r="R367" s="8" cm="1">
        <f t="array" ref="R367">IF(A367="","",IF(COUNTIF(TOther[Frequency],R$1)=0,0,SUMPRODUCT(--(TOther[Frequency]=R$1),--(TOther[Start Date]&lt;=A367),--(TOther[End Date Calc]&gt;=A367),IF(B367="N",--(TOther[Start Day]=DAY(A367)),--(TOther[Start Day]&gt;=DAY(A367))),--(IFERROR(MOD(TOther[Start Month]-MONTH(A367)+2,2),1)=0),TOther[Amount])))</f>
        <v>0</v>
      </c>
      <c r="S367" s="8" cm="1">
        <f t="array" ref="S367">IF(A367="","",IF(COUNTIF(TOther[Frequency],S$1)=0,0,SUMPRODUCT(--(TOther[Frequency]=S$1),--(TOther[Start Date]&lt;=A367),--(TOther[End Date Calc]&gt;=A367),IF(B367="N",--(TOther[Start Day]=DAY(A367)),--(TOther[Start Day]&gt;=DAY(A367))),--(IFERROR(MOD(TOther[Start Month]-MONTH(A367)+3,3),1)=0),TOther[Amount])))</f>
        <v>0</v>
      </c>
      <c r="T367" s="8" cm="1">
        <f t="array" ref="T367">IF($A367="","",IF(COUNTIF(TOther[Frequency],T$1)=0,0,SUMPRODUCT(--(TOther[Frequency]=T$1),--(TOther[Start Date]&lt;=$A367),--(TOther[End Date Calc]&gt;=$A367),IF($B367="N",--(TOther[Start Day]=DAY($A367)),--(TOther[Start Day]&gt;=DAY($A367))),--(IFERROR(MOD(TOther[Start Month]-MONTH($A367)+4,4),1)=0),TOther[Amount])))</f>
        <v>0</v>
      </c>
      <c r="U367" s="8" cm="1">
        <f t="array" ref="U367">IF(A367="","",IF(COUNTIF(TOther[Frequency],$U$1)=0,0,SUMPRODUCT(--(TOther[Frequency]=$U$1),--(TOther[Start Date]&lt;=A367),--(TOther[End Date Calc]&gt;=A367),IF(B367="N",--(TOther[Start Day]=DAY(A367)),--(TOther[Start Day]&gt;=DAY(A367))),--(IFERROR(MOD(TOther[Start Month]-MONTH(A367)+6,6),1)=0),TOther[Amount])))</f>
        <v>0</v>
      </c>
      <c r="V367" s="8" cm="1">
        <f t="array" ref="V367">IF(A367="","",IF(COUNTIF(TOther[Frequency],$V$1)=0,0,SUMPRODUCT(--(TOther[Frequency]=$V$1),--(TOther[Start Date]&lt;=A367),--(TOther[End Date Calc]&gt;=A367),IF(B367="N",--(TOther[Start Day]=DAY(A367)),--(TOther[Start Day]&gt;=DAY(A367))),--(IFERROR(MOD(TOther[Start Month]-MONTH(A367)+12,12),1)=0),TOther[Amount])))</f>
        <v>0</v>
      </c>
      <c r="W367" s="8">
        <f>IF(A367="","",SUMIFS(TOther[Amount],TOther[Start Date],A367,TOther[Frequency],$W$1))</f>
        <v>0</v>
      </c>
      <c r="X367" s="9">
        <f t="shared" si="25"/>
        <v>195</v>
      </c>
      <c r="Y367" s="9">
        <f t="shared" si="29"/>
        <v>0</v>
      </c>
      <c r="Z367" s="8" cm="1">
        <f t="array" ref="Z367">IF(A367="","",IF(COUNTIF('2) Income'!$D$13:$D$32,"Weekly")=0,0,SUMPRODUCT(--(IFERROR(MOD(A367-'2) Income'!$F$13:$F$32,7),1)=0),--('2) Income'!$D$13:$D$32="Weekly"),--('2) Income'!$F$13:$F$32&lt;=A367),'2) Income'!$E$13:$E$32)))</f>
        <v>0</v>
      </c>
      <c r="AA367" s="8" cm="1">
        <f t="array" ref="AA367">IF(A367="","",IF(COUNTIF('2) Income'!$D$13:$D$32,"Every Other Week")=0,0,SUMPRODUCT(--(IFERROR(MOD(A367-'2) Income'!$F$13:$F$32,14),1)=0),--('2) Income'!$D$13:$D$32="Every Other Week"),--('2) Income'!$F$13:$F$32&lt;=A367),'2) Income'!$E$13:$E$32)))</f>
        <v>0</v>
      </c>
      <c r="AB367" s="8">
        <f>IF(A367="","",IF(COUNTIF('2) Income'!$D$13:$D$32,"1st and 15th")=0,0,IF(OR(DAY(A367)=1,DAY(A367)=15),SUMIFS('2) Income'!$E$13:$E$32,'2) Income'!$D$13:$D$32,"1st and 15th",'2) Income'!$F$13:$F$32,"&lt;="&amp;$A367),0)))</f>
        <v>0</v>
      </c>
      <c r="AC367" s="8">
        <f>IF(A367="","",IF(COUNTIF('2) Income'!$D$13:$D$32,"2nd Wednesday")=0,0,IF(A367=(A367-DAY(A367)+1+2*7-WEEKDAY(A367-DAY(A367)+8-4,1)),SUMIFS('2) Income'!$E$13:$E$32,'2) Income'!$D$13:$D$32,"2nd Wednesday",'2) Income'!$F$13:$F$32,"&lt;="&amp;$A367),0)))</f>
        <v>0</v>
      </c>
      <c r="AD367" s="8">
        <f>IF(A367="","",IF(COUNTIF('2) Income'!$D$13:$D$32,"3rd Wednesday")=0,0,IF(A367=(A367-DAY(A367)+1+3*7-WEEKDAY(A367-DAY(A367)+8-4,1)),SUMIFS('2) Income'!$E$13:$E$32,'2) Income'!$D$13:$D$32,"3rd Wednesday",'2) Income'!$F$13:$F$32,"&lt;="&amp;$A367),0)))</f>
        <v>0</v>
      </c>
      <c r="AE367" s="8">
        <f>IF(A367="","",IF(COUNTIF('2) Income'!$D$13:$D$32,"4th Wednesday")=0,0,IF(A367=(A367-DAY(A367)+1+4*7-WEEKDAY(A367-DAY(A367)+8-4,1)),SUMIFS('2) Income'!$E$13:$E$32,'2) Income'!$D$13:$D$32,"4th Wednesday",'2) Income'!$F$13:$F$32,"&lt;="&amp;$A367),0)))</f>
        <v>0</v>
      </c>
      <c r="AF367" s="8" cm="1">
        <f t="array" ref="AF367">IF(A367="","",IF(COUNTIF('2) Income'!$D$13:$D$32,"Every 4 Weeks")=0,0,SUMPRODUCT(--(IFERROR(MOD(A367-'2) Income'!$F$13:$F$32,28),1)=0),--('2) Income'!$D$13:$D$32="Every 4 Weeks"),--('2) Income'!$F$13:$F$32&lt;=A367),'2) Income'!$E$13:$E$32)))</f>
        <v>0</v>
      </c>
      <c r="AG367" s="8">
        <f>IF(A367="","",IF(COUNTIF('2) Income'!$D$13:$D$32,"Monthly")=0,0,IF(B367="N",SUMIFS('2) Income'!$E$13:$E$32,'2) Income'!$D$13:$D$32,"monthly",'2) Income'!$F$13:$F$32,"&lt;="&amp;$A367,'2) Income'!$I$13:$I$32,DAY(A367)),SUMIFS('2) Income'!$E$13:$E$32,'2) Income'!$D$13:$D$32,"monthly",'2) Income'!$F$13:$F$32,"&lt;="&amp;$A367,'2) Income'!$I$13:$I$32,"&gt;="&amp;DAY(A367)))))</f>
        <v>650</v>
      </c>
      <c r="AH367" s="8" cm="1">
        <f t="array" ref="AH367">IF(A367="","",IF(COUNTIF('2) Income'!$D$13:$D$32,"Yearly")=0,0,SUMPRODUCT(--('2) Income'!$D$13:$D$32="Yearly"),--('2) Income'!$F$13:$F$32&lt;=A367),IF(B367="N",--('2) Income'!$I$13:$I$32=DAY(A367)),--('2) Income'!$I$13:$I$32&gt;=DAY(A367))),--(IFERROR(MOD('2) Income'!$H$13:$H$32-MONTH(A367)+12,12),1)=0),'2) Income'!$E$13:$E$32)))</f>
        <v>0</v>
      </c>
      <c r="AI367" s="8">
        <f>IF(A367="","",IF(COUNTIF('2) Income'!$D$13:$D$32,"one-time")=0,0,SUMIFS('2) Income'!$E$13:$E$32,'2) Income'!$D$13:$D$32,"one-time",'2) Income'!$F$13:$F$32,"="&amp;$A367)))</f>
        <v>0</v>
      </c>
      <c r="AJ367" s="9">
        <f t="shared" si="26"/>
        <v>650</v>
      </c>
    </row>
    <row r="368" spans="1:36">
      <c r="A368" s="7">
        <f>IF(A367="","",IF(A367+1&lt;='1) Period'!$E$21,A367+1,""))</f>
        <v>45840</v>
      </c>
      <c r="B368" s="7" t="str">
        <f t="shared" si="27"/>
        <v>N</v>
      </c>
      <c r="C368" t="str">
        <f t="shared" si="28"/>
        <v>F</v>
      </c>
      <c r="D368" s="8">
        <f>IF(A368="","",IF(TEXT(A368,"dddd")='4) Happy Money'!$E$23,WAllowance,0))</f>
        <v>0</v>
      </c>
      <c r="E368" s="8">
        <f>IF(A368="","",IF(B368="N",SUMIF(TMonthly[Day of the Month],DAY(A368),TMonthly[Amount]),SUMIF(TMonthly[Day of the Month],"&gt;="&amp;DAY(A368),TMonthly[Amount])))</f>
        <v>35</v>
      </c>
      <c r="F368" s="8" cm="1">
        <f t="array" ref="F368">IF(A368="","",SUMPRODUCT(--(TYearly[Due Date]&lt;=A368),IF(B368="N",--(TYearly[Day]=DAY(A368)),--(TYearly[Day]&gt;=DAY(A368))),--(IFERROR(MOD(TYearly[Month]-MONTH(A368)+12,12),1)=0),TYearly[Amount]))</f>
        <v>0</v>
      </c>
      <c r="G368" s="8">
        <f>IF(A368="","",SUMIF(TOneTime[Due Date],A368,TOneTime[Amount]))</f>
        <v>0</v>
      </c>
      <c r="H368" s="8" cm="1">
        <f t="array" ref="H368">IF(A368="","",IF(COUNTIF(TOther[Frequency],$H$1)=0,0,SUMPRODUCT(--(IFERROR(MOD(A368-TOther[Start Date],7),1)=0),--(TOther[Frequency]=$H$1),--(TOther[Start Date]&lt;=A368),--(TOther[End Date Calc]&gt;=A368),TOther[Amount])))</f>
        <v>0</v>
      </c>
      <c r="I368" s="8" cm="1">
        <f t="array" ref="I368">IF(A368="","",IF(COUNTIF(TOther[Frequency],$I$1)=0,0,SUMPRODUCT(--(IFERROR(MOD(A368-TOther[Start Date],14),1)=0),--(TOther[Frequency]=$I$1),--(TOther[Start Date]&lt;=A368),--(TOther[End Date Calc]&gt;=A368),TOther[Amount])))</f>
        <v>0</v>
      </c>
      <c r="J368" s="8">
        <f>IF(A368="","",IF(COUNTIF(TOther[Frequency],$J$1)=0,0,IF(OR(DAY(A368)=1,DAY(A368)=15),SUMIFS(TOther[Amount],TOther[Frequency],$J$1,TOther[Start Date],"&lt;="&amp;$A368,TOther[End Date Calc],"&gt;="&amp;A368),0)))</f>
        <v>0</v>
      </c>
      <c r="K368" s="8">
        <f>IF(A368="","",IF(COUNTIF(TOther[Frequency],$K$1)=0,0,IF(A368=(A368-DAY(A368)+1+2*7-WEEKDAY(A368-DAY(A368)+8-4,1)),SUMIFS(TOther[Amount],TOther[Frequency],$K$1,TOther[Start Date],"&lt;="&amp;$A368,TOther[End Date Calc],"&gt;="&amp;A368),0)))</f>
        <v>0</v>
      </c>
      <c r="L368" s="8">
        <f>IF(A368="","",IF(COUNTIF(TOther[Frequency],$L$1)=0,0,IF(A368=(A368-DAY(A368)+1+3*7-WEEKDAY(A368-DAY(A368)+8-4,1)),SUMIFS(TOther[Amount],TOther[Frequency],$L$1,TOther[Start Date],"&lt;="&amp;$A368,TOther[End Date Calc],"&gt;="&amp;A368),0)))</f>
        <v>0</v>
      </c>
      <c r="M368" s="8">
        <f>IF(A368="","",IF(COUNTIF(TOther[Frequency],$M$1)=0,0,IF(A368=(A368-DAY(A368)+1+4*7-WEEKDAY(A368-DAY(A368)+8-4,1)),SUMIFS(TOther[Amount],TOther[Frequency],$M$1,TOther[Start Date],"&lt;="&amp;$A368,TOther[End Date Calc],"&gt;="&amp;A368),0)))</f>
        <v>0</v>
      </c>
      <c r="N368" s="8" cm="1">
        <f t="array" ref="N368">IF(A368="","",IF(COUNTIF(TOther[Frequency],$N$1)=0,0,SUMPRODUCT(--(IFERROR(MOD(A368-TOther[Start Date],28),1)=0),--(TOther[Frequency]=$N$1),--(TOther[Start Date]&lt;=A368),--(TOther[End Date Calc]&gt;=A368),TOther[Amount])))</f>
        <v>0</v>
      </c>
      <c r="O368" s="8" cm="1">
        <f t="array" ref="O368">IF(A368="","",IF(COUNTIF(TOther[Frequency],$O$1)=0,0,SUMPRODUCT(--(IFERROR(MOD(A368-TOther[Start Date],42),1)=0),--(TOther[Frequency]=$O$1),--(TOther[Start Date]&lt;=A368),--(TOther[End Date Calc]&gt;=A368),TOther[Amount])))</f>
        <v>0</v>
      </c>
      <c r="P368" s="8" cm="1">
        <f t="array" ref="P368">IF(A368="","",IF(COUNTIF(TOther[Frequency],$P$1)=0,0,SUMPRODUCT(--(IFERROR(MOD(A368-TOther[Start Date],56),1)=0),--(TOther[Frequency]=$P$1),--(TOther[Start Date]&lt;=A368),--(TOther[End Date Calc]&gt;=A368),TOther[Amount])))</f>
        <v>0</v>
      </c>
      <c r="Q368" s="8">
        <f>IF(A368="","",IF(COUNTIF(TOther[Frequency],$Q$1)=0,0,IF(B368="N",SUMIFS(TOther[Amount],TOther[Frequency],$Q$1,TOther[Start Date],"&lt;="&amp;$A368,TOther[End Date Calc],"&gt;="&amp;A368,TOther[Start Day],DAY(A368)),SUMIFS(TOther[Amount],TOther[Frequency],$Q$1,TOther[Start Date],"&lt;="&amp;$A368,TOther[End Date Calc],"&gt;="&amp;A368,TOther[Start Day],"&gt;="&amp;DAY(A368)))))</f>
        <v>0</v>
      </c>
      <c r="R368" s="8" cm="1">
        <f t="array" ref="R368">IF(A368="","",IF(COUNTIF(TOther[Frequency],R$1)=0,0,SUMPRODUCT(--(TOther[Frequency]=R$1),--(TOther[Start Date]&lt;=A368),--(TOther[End Date Calc]&gt;=A368),IF(B368="N",--(TOther[Start Day]=DAY(A368)),--(TOther[Start Day]&gt;=DAY(A368))),--(IFERROR(MOD(TOther[Start Month]-MONTH(A368)+2,2),1)=0),TOther[Amount])))</f>
        <v>0</v>
      </c>
      <c r="S368" s="8" cm="1">
        <f t="array" ref="S368">IF(A368="","",IF(COUNTIF(TOther[Frequency],S$1)=0,0,SUMPRODUCT(--(TOther[Frequency]=S$1),--(TOther[Start Date]&lt;=A368),--(TOther[End Date Calc]&gt;=A368),IF(B368="N",--(TOther[Start Day]=DAY(A368)),--(TOther[Start Day]&gt;=DAY(A368))),--(IFERROR(MOD(TOther[Start Month]-MONTH(A368)+3,3),1)=0),TOther[Amount])))</f>
        <v>0</v>
      </c>
      <c r="T368" s="8" cm="1">
        <f t="array" ref="T368">IF($A368="","",IF(COUNTIF(TOther[Frequency],T$1)=0,0,SUMPRODUCT(--(TOther[Frequency]=T$1),--(TOther[Start Date]&lt;=$A368),--(TOther[End Date Calc]&gt;=$A368),IF($B368="N",--(TOther[Start Day]=DAY($A368)),--(TOther[Start Day]&gt;=DAY($A368))),--(IFERROR(MOD(TOther[Start Month]-MONTH($A368)+4,4),1)=0),TOther[Amount])))</f>
        <v>0</v>
      </c>
      <c r="U368" s="8" cm="1">
        <f t="array" ref="U368">IF(A368="","",IF(COUNTIF(TOther[Frequency],$U$1)=0,0,SUMPRODUCT(--(TOther[Frequency]=$U$1),--(TOther[Start Date]&lt;=A368),--(TOther[End Date Calc]&gt;=A368),IF(B368="N",--(TOther[Start Day]=DAY(A368)),--(TOther[Start Day]&gt;=DAY(A368))),--(IFERROR(MOD(TOther[Start Month]-MONTH(A368)+6,6),1)=0),TOther[Amount])))</f>
        <v>0</v>
      </c>
      <c r="V368" s="8" cm="1">
        <f t="array" ref="V368">IF(A368="","",IF(COUNTIF(TOther[Frequency],$V$1)=0,0,SUMPRODUCT(--(TOther[Frequency]=$V$1),--(TOther[Start Date]&lt;=A368),--(TOther[End Date Calc]&gt;=A368),IF(B368="N",--(TOther[Start Day]=DAY(A368)),--(TOther[Start Day]&gt;=DAY(A368))),--(IFERROR(MOD(TOther[Start Month]-MONTH(A368)+12,12),1)=0),TOther[Amount])))</f>
        <v>0</v>
      </c>
      <c r="W368" s="8">
        <f>IF(A368="","",SUMIFS(TOther[Amount],TOther[Start Date],A368,TOther[Frequency],$W$1))</f>
        <v>0</v>
      </c>
      <c r="X368" s="9">
        <f t="shared" si="25"/>
        <v>35</v>
      </c>
      <c r="Y368" s="9">
        <f t="shared" si="29"/>
        <v>0</v>
      </c>
      <c r="Z368" s="8" cm="1">
        <f t="array" ref="Z368">IF(A368="","",IF(COUNTIF('2) Income'!$D$13:$D$32,"Weekly")=0,0,SUMPRODUCT(--(IFERROR(MOD(A368-'2) Income'!$F$13:$F$32,7),1)=0),--('2) Income'!$D$13:$D$32="Weekly"),--('2) Income'!$F$13:$F$32&lt;=A368),'2) Income'!$E$13:$E$32)))</f>
        <v>0</v>
      </c>
      <c r="AA368" s="8" cm="1">
        <f t="array" ref="AA368">IF(A368="","",IF(COUNTIF('2) Income'!$D$13:$D$32,"Every Other Week")=0,0,SUMPRODUCT(--(IFERROR(MOD(A368-'2) Income'!$F$13:$F$32,14),1)=0),--('2) Income'!$D$13:$D$32="Every Other Week"),--('2) Income'!$F$13:$F$32&lt;=A368),'2) Income'!$E$13:$E$32)))</f>
        <v>0</v>
      </c>
      <c r="AB368" s="8">
        <f>IF(A368="","",IF(COUNTIF('2) Income'!$D$13:$D$32,"1st and 15th")=0,0,IF(OR(DAY(A368)=1,DAY(A368)=15),SUMIFS('2) Income'!$E$13:$E$32,'2) Income'!$D$13:$D$32,"1st and 15th",'2) Income'!$F$13:$F$32,"&lt;="&amp;$A368),0)))</f>
        <v>0</v>
      </c>
      <c r="AC368" s="8">
        <f>IF(A368="","",IF(COUNTIF('2) Income'!$D$13:$D$32,"2nd Wednesday")=0,0,IF(A368=(A368-DAY(A368)+1+2*7-WEEKDAY(A368-DAY(A368)+8-4,1)),SUMIFS('2) Income'!$E$13:$E$32,'2) Income'!$D$13:$D$32,"2nd Wednesday",'2) Income'!$F$13:$F$32,"&lt;="&amp;$A368),0)))</f>
        <v>0</v>
      </c>
      <c r="AD368" s="8">
        <f>IF(A368="","",IF(COUNTIF('2) Income'!$D$13:$D$32,"3rd Wednesday")=0,0,IF(A368=(A368-DAY(A368)+1+3*7-WEEKDAY(A368-DAY(A368)+8-4,1)),SUMIFS('2) Income'!$E$13:$E$32,'2) Income'!$D$13:$D$32,"3rd Wednesday",'2) Income'!$F$13:$F$32,"&lt;="&amp;$A368),0)))</f>
        <v>0</v>
      </c>
      <c r="AE368" s="8">
        <f>IF(A368="","",IF(COUNTIF('2) Income'!$D$13:$D$32,"4th Wednesday")=0,0,IF(A368=(A368-DAY(A368)+1+4*7-WEEKDAY(A368-DAY(A368)+8-4,1)),SUMIFS('2) Income'!$E$13:$E$32,'2) Income'!$D$13:$D$32,"4th Wednesday",'2) Income'!$F$13:$F$32,"&lt;="&amp;$A368),0)))</f>
        <v>0</v>
      </c>
      <c r="AF368" s="8" cm="1">
        <f t="array" ref="AF368">IF(A368="","",IF(COUNTIF('2) Income'!$D$13:$D$32,"Every 4 Weeks")=0,0,SUMPRODUCT(--(IFERROR(MOD(A368-'2) Income'!$F$13:$F$32,28),1)=0),--('2) Income'!$D$13:$D$32="Every 4 Weeks"),--('2) Income'!$F$13:$F$32&lt;=A368),'2) Income'!$E$13:$E$32)))</f>
        <v>0</v>
      </c>
      <c r="AG368" s="8">
        <f>IF(A368="","",IF(COUNTIF('2) Income'!$D$13:$D$32,"Monthly")=0,0,IF(B368="N",SUMIFS('2) Income'!$E$13:$E$32,'2) Income'!$D$13:$D$32,"monthly",'2) Income'!$F$13:$F$32,"&lt;="&amp;$A368,'2) Income'!$I$13:$I$32,DAY(A368)),SUMIFS('2) Income'!$E$13:$E$32,'2) Income'!$D$13:$D$32,"monthly",'2) Income'!$F$13:$F$32,"&lt;="&amp;$A368,'2) Income'!$I$13:$I$32,"&gt;="&amp;DAY(A368)))))</f>
        <v>0</v>
      </c>
      <c r="AH368" s="8" cm="1">
        <f t="array" ref="AH368">IF(A368="","",IF(COUNTIF('2) Income'!$D$13:$D$32,"Yearly")=0,0,SUMPRODUCT(--('2) Income'!$D$13:$D$32="Yearly"),--('2) Income'!$F$13:$F$32&lt;=A368),IF(B368="N",--('2) Income'!$I$13:$I$32=DAY(A368)),--('2) Income'!$I$13:$I$32&gt;=DAY(A368))),--(IFERROR(MOD('2) Income'!$H$13:$H$32-MONTH(A368)+12,12),1)=0),'2) Income'!$E$13:$E$32)))</f>
        <v>0</v>
      </c>
      <c r="AI368" s="8">
        <f>IF(A368="","",IF(COUNTIF('2) Income'!$D$13:$D$32,"one-time")=0,0,SUMIFS('2) Income'!$E$13:$E$32,'2) Income'!$D$13:$D$32,"one-time",'2) Income'!$F$13:$F$32,"="&amp;$A368)))</f>
        <v>0</v>
      </c>
      <c r="AJ368" s="9">
        <f t="shared" si="26"/>
        <v>0</v>
      </c>
    </row>
    <row r="369" spans="1:36">
      <c r="A369" s="7">
        <f>IF(A368="","",IF(A368+1&lt;='1) Period'!$E$21,A368+1,""))</f>
        <v>45841</v>
      </c>
      <c r="B369" s="7" t="str">
        <f t="shared" si="27"/>
        <v>N</v>
      </c>
      <c r="C369" t="str">
        <f t="shared" si="28"/>
        <v>F</v>
      </c>
      <c r="D369" s="8">
        <f>IF(A369="","",IF(TEXT(A369,"dddd")='4) Happy Money'!$E$23,WAllowance,0))</f>
        <v>0</v>
      </c>
      <c r="E369" s="8">
        <f>IF(A369="","",IF(B369="N",SUMIF(TMonthly[Day of the Month],DAY(A369),TMonthly[Amount]),SUMIF(TMonthly[Day of the Month],"&gt;="&amp;DAY(A369),TMonthly[Amount])))</f>
        <v>35</v>
      </c>
      <c r="F369" s="8" cm="1">
        <f t="array" ref="F369">IF(A369="","",SUMPRODUCT(--(TYearly[Due Date]&lt;=A369),IF(B369="N",--(TYearly[Day]=DAY(A369)),--(TYearly[Day]&gt;=DAY(A369))),--(IFERROR(MOD(TYearly[Month]-MONTH(A369)+12,12),1)=0),TYearly[Amount]))</f>
        <v>0</v>
      </c>
      <c r="G369" s="8">
        <f>IF(A369="","",SUMIF(TOneTime[Due Date],A369,TOneTime[Amount]))</f>
        <v>0</v>
      </c>
      <c r="H369" s="8" cm="1">
        <f t="array" ref="H369">IF(A369="","",IF(COUNTIF(TOther[Frequency],$H$1)=0,0,SUMPRODUCT(--(IFERROR(MOD(A369-TOther[Start Date],7),1)=0),--(TOther[Frequency]=$H$1),--(TOther[Start Date]&lt;=A369),--(TOther[End Date Calc]&gt;=A369),TOther[Amount])))</f>
        <v>0</v>
      </c>
      <c r="I369" s="8" cm="1">
        <f t="array" ref="I369">IF(A369="","",IF(COUNTIF(TOther[Frequency],$I$1)=0,0,SUMPRODUCT(--(IFERROR(MOD(A369-TOther[Start Date],14),1)=0),--(TOther[Frequency]=$I$1),--(TOther[Start Date]&lt;=A369),--(TOther[End Date Calc]&gt;=A369),TOther[Amount])))</f>
        <v>0</v>
      </c>
      <c r="J369" s="8">
        <f>IF(A369="","",IF(COUNTIF(TOther[Frequency],$J$1)=0,0,IF(OR(DAY(A369)=1,DAY(A369)=15),SUMIFS(TOther[Amount],TOther[Frequency],$J$1,TOther[Start Date],"&lt;="&amp;$A369,TOther[End Date Calc],"&gt;="&amp;A369),0)))</f>
        <v>0</v>
      </c>
      <c r="K369" s="8">
        <f>IF(A369="","",IF(COUNTIF(TOther[Frequency],$K$1)=0,0,IF(A369=(A369-DAY(A369)+1+2*7-WEEKDAY(A369-DAY(A369)+8-4,1)),SUMIFS(TOther[Amount],TOther[Frequency],$K$1,TOther[Start Date],"&lt;="&amp;$A369,TOther[End Date Calc],"&gt;="&amp;A369),0)))</f>
        <v>0</v>
      </c>
      <c r="L369" s="8">
        <f>IF(A369="","",IF(COUNTIF(TOther[Frequency],$L$1)=0,0,IF(A369=(A369-DAY(A369)+1+3*7-WEEKDAY(A369-DAY(A369)+8-4,1)),SUMIFS(TOther[Amount],TOther[Frequency],$L$1,TOther[Start Date],"&lt;="&amp;$A369,TOther[End Date Calc],"&gt;="&amp;A369),0)))</f>
        <v>0</v>
      </c>
      <c r="M369" s="8">
        <f>IF(A369="","",IF(COUNTIF(TOther[Frequency],$M$1)=0,0,IF(A369=(A369-DAY(A369)+1+4*7-WEEKDAY(A369-DAY(A369)+8-4,1)),SUMIFS(TOther[Amount],TOther[Frequency],$M$1,TOther[Start Date],"&lt;="&amp;$A369,TOther[End Date Calc],"&gt;="&amp;A369),0)))</f>
        <v>0</v>
      </c>
      <c r="N369" s="8" cm="1">
        <f t="array" ref="N369">IF(A369="","",IF(COUNTIF(TOther[Frequency],$N$1)=0,0,SUMPRODUCT(--(IFERROR(MOD(A369-TOther[Start Date],28),1)=0),--(TOther[Frequency]=$N$1),--(TOther[Start Date]&lt;=A369),--(TOther[End Date Calc]&gt;=A369),TOther[Amount])))</f>
        <v>0</v>
      </c>
      <c r="O369" s="8" cm="1">
        <f t="array" ref="O369">IF(A369="","",IF(COUNTIF(TOther[Frequency],$O$1)=0,0,SUMPRODUCT(--(IFERROR(MOD(A369-TOther[Start Date],42),1)=0),--(TOther[Frequency]=$O$1),--(TOther[Start Date]&lt;=A369),--(TOther[End Date Calc]&gt;=A369),TOther[Amount])))</f>
        <v>0</v>
      </c>
      <c r="P369" s="8" cm="1">
        <f t="array" ref="P369">IF(A369="","",IF(COUNTIF(TOther[Frequency],$P$1)=0,0,SUMPRODUCT(--(IFERROR(MOD(A369-TOther[Start Date],56),1)=0),--(TOther[Frequency]=$P$1),--(TOther[Start Date]&lt;=A369),--(TOther[End Date Calc]&gt;=A369),TOther[Amount])))</f>
        <v>0</v>
      </c>
      <c r="Q369" s="8">
        <f>IF(A369="","",IF(COUNTIF(TOther[Frequency],$Q$1)=0,0,IF(B369="N",SUMIFS(TOther[Amount],TOther[Frequency],$Q$1,TOther[Start Date],"&lt;="&amp;$A369,TOther[End Date Calc],"&gt;="&amp;A369,TOther[Start Day],DAY(A369)),SUMIFS(TOther[Amount],TOther[Frequency],$Q$1,TOther[Start Date],"&lt;="&amp;$A369,TOther[End Date Calc],"&gt;="&amp;A369,TOther[Start Day],"&gt;="&amp;DAY(A369)))))</f>
        <v>0</v>
      </c>
      <c r="R369" s="8" cm="1">
        <f t="array" ref="R369">IF(A369="","",IF(COUNTIF(TOther[Frequency],R$1)=0,0,SUMPRODUCT(--(TOther[Frequency]=R$1),--(TOther[Start Date]&lt;=A369),--(TOther[End Date Calc]&gt;=A369),IF(B369="N",--(TOther[Start Day]=DAY(A369)),--(TOther[Start Day]&gt;=DAY(A369))),--(IFERROR(MOD(TOther[Start Month]-MONTH(A369)+2,2),1)=0),TOther[Amount])))</f>
        <v>0</v>
      </c>
      <c r="S369" s="8" cm="1">
        <f t="array" ref="S369">IF(A369="","",IF(COUNTIF(TOther[Frequency],S$1)=0,0,SUMPRODUCT(--(TOther[Frequency]=S$1),--(TOther[Start Date]&lt;=A369),--(TOther[End Date Calc]&gt;=A369),IF(B369="N",--(TOther[Start Day]=DAY(A369)),--(TOther[Start Day]&gt;=DAY(A369))),--(IFERROR(MOD(TOther[Start Month]-MONTH(A369)+3,3),1)=0),TOther[Amount])))</f>
        <v>0</v>
      </c>
      <c r="T369" s="8" cm="1">
        <f t="array" ref="T369">IF($A369="","",IF(COUNTIF(TOther[Frequency],T$1)=0,0,SUMPRODUCT(--(TOther[Frequency]=T$1),--(TOther[Start Date]&lt;=$A369),--(TOther[End Date Calc]&gt;=$A369),IF($B369="N",--(TOther[Start Day]=DAY($A369)),--(TOther[Start Day]&gt;=DAY($A369))),--(IFERROR(MOD(TOther[Start Month]-MONTH($A369)+4,4),1)=0),TOther[Amount])))</f>
        <v>0</v>
      </c>
      <c r="U369" s="8" cm="1">
        <f t="array" ref="U369">IF(A369="","",IF(COUNTIF(TOther[Frequency],$U$1)=0,0,SUMPRODUCT(--(TOther[Frequency]=$U$1),--(TOther[Start Date]&lt;=A369),--(TOther[End Date Calc]&gt;=A369),IF(B369="N",--(TOther[Start Day]=DAY(A369)),--(TOther[Start Day]&gt;=DAY(A369))),--(IFERROR(MOD(TOther[Start Month]-MONTH(A369)+6,6),1)=0),TOther[Amount])))</f>
        <v>0</v>
      </c>
      <c r="V369" s="8" cm="1">
        <f t="array" ref="V369">IF(A369="","",IF(COUNTIF(TOther[Frequency],$V$1)=0,0,SUMPRODUCT(--(TOther[Frequency]=$V$1),--(TOther[Start Date]&lt;=A369),--(TOther[End Date Calc]&gt;=A369),IF(B369="N",--(TOther[Start Day]=DAY(A369)),--(TOther[Start Day]&gt;=DAY(A369))),--(IFERROR(MOD(TOther[Start Month]-MONTH(A369)+12,12),1)=0),TOther[Amount])))</f>
        <v>0</v>
      </c>
      <c r="W369" s="8">
        <f>IF(A369="","",SUMIFS(TOther[Amount],TOther[Start Date],A369,TOther[Frequency],$W$1))</f>
        <v>0</v>
      </c>
      <c r="X369" s="9">
        <f t="shared" si="25"/>
        <v>35</v>
      </c>
      <c r="Y369" s="9">
        <f t="shared" si="29"/>
        <v>0</v>
      </c>
      <c r="Z369" s="8" cm="1">
        <f t="array" ref="Z369">IF(A369="","",IF(COUNTIF('2) Income'!$D$13:$D$32,"Weekly")=0,0,SUMPRODUCT(--(IFERROR(MOD(A369-'2) Income'!$F$13:$F$32,7),1)=0),--('2) Income'!$D$13:$D$32="Weekly"),--('2) Income'!$F$13:$F$32&lt;=A369),'2) Income'!$E$13:$E$32)))</f>
        <v>0</v>
      </c>
      <c r="AA369" s="8" cm="1">
        <f t="array" ref="AA369">IF(A369="","",IF(COUNTIF('2) Income'!$D$13:$D$32,"Every Other Week")=0,0,SUMPRODUCT(--(IFERROR(MOD(A369-'2) Income'!$F$13:$F$32,14),1)=0),--('2) Income'!$D$13:$D$32="Every Other Week"),--('2) Income'!$F$13:$F$32&lt;=A369),'2) Income'!$E$13:$E$32)))</f>
        <v>0</v>
      </c>
      <c r="AB369" s="8">
        <f>IF(A369="","",IF(COUNTIF('2) Income'!$D$13:$D$32,"1st and 15th")=0,0,IF(OR(DAY(A369)=1,DAY(A369)=15),SUMIFS('2) Income'!$E$13:$E$32,'2) Income'!$D$13:$D$32,"1st and 15th",'2) Income'!$F$13:$F$32,"&lt;="&amp;$A369),0)))</f>
        <v>0</v>
      </c>
      <c r="AC369" s="8">
        <f>IF(A369="","",IF(COUNTIF('2) Income'!$D$13:$D$32,"2nd Wednesday")=0,0,IF(A369=(A369-DAY(A369)+1+2*7-WEEKDAY(A369-DAY(A369)+8-4,1)),SUMIFS('2) Income'!$E$13:$E$32,'2) Income'!$D$13:$D$32,"2nd Wednesday",'2) Income'!$F$13:$F$32,"&lt;="&amp;$A369),0)))</f>
        <v>0</v>
      </c>
      <c r="AD369" s="8">
        <f>IF(A369="","",IF(COUNTIF('2) Income'!$D$13:$D$32,"3rd Wednesday")=0,0,IF(A369=(A369-DAY(A369)+1+3*7-WEEKDAY(A369-DAY(A369)+8-4,1)),SUMIFS('2) Income'!$E$13:$E$32,'2) Income'!$D$13:$D$32,"3rd Wednesday",'2) Income'!$F$13:$F$32,"&lt;="&amp;$A369),0)))</f>
        <v>0</v>
      </c>
      <c r="AE369" s="8">
        <f>IF(A369="","",IF(COUNTIF('2) Income'!$D$13:$D$32,"4th Wednesday")=0,0,IF(A369=(A369-DAY(A369)+1+4*7-WEEKDAY(A369-DAY(A369)+8-4,1)),SUMIFS('2) Income'!$E$13:$E$32,'2) Income'!$D$13:$D$32,"4th Wednesday",'2) Income'!$F$13:$F$32,"&lt;="&amp;$A369),0)))</f>
        <v>0</v>
      </c>
      <c r="AF369" s="8" cm="1">
        <f t="array" ref="AF369">IF(A369="","",IF(COUNTIF('2) Income'!$D$13:$D$32,"Every 4 Weeks")=0,0,SUMPRODUCT(--(IFERROR(MOD(A369-'2) Income'!$F$13:$F$32,28),1)=0),--('2) Income'!$D$13:$D$32="Every 4 Weeks"),--('2) Income'!$F$13:$F$32&lt;=A369),'2) Income'!$E$13:$E$32)))</f>
        <v>0</v>
      </c>
      <c r="AG369" s="8">
        <f>IF(A369="","",IF(COUNTIF('2) Income'!$D$13:$D$32,"Monthly")=0,0,IF(B369="N",SUMIFS('2) Income'!$E$13:$E$32,'2) Income'!$D$13:$D$32,"monthly",'2) Income'!$F$13:$F$32,"&lt;="&amp;$A369,'2) Income'!$I$13:$I$32,DAY(A369)),SUMIFS('2) Income'!$E$13:$E$32,'2) Income'!$D$13:$D$32,"monthly",'2) Income'!$F$13:$F$32,"&lt;="&amp;$A369,'2) Income'!$I$13:$I$32,"&gt;="&amp;DAY(A369)))))</f>
        <v>0</v>
      </c>
      <c r="AH369" s="8" cm="1">
        <f t="array" ref="AH369">IF(A369="","",IF(COUNTIF('2) Income'!$D$13:$D$32,"Yearly")=0,0,SUMPRODUCT(--('2) Income'!$D$13:$D$32="Yearly"),--('2) Income'!$F$13:$F$32&lt;=A369),IF(B369="N",--('2) Income'!$I$13:$I$32=DAY(A369)),--('2) Income'!$I$13:$I$32&gt;=DAY(A369))),--(IFERROR(MOD('2) Income'!$H$13:$H$32-MONTH(A369)+12,12),1)=0),'2) Income'!$E$13:$E$32)))</f>
        <v>0</v>
      </c>
      <c r="AI369" s="8">
        <f>IF(A369="","",IF(COUNTIF('2) Income'!$D$13:$D$32,"one-time")=0,0,SUMIFS('2) Income'!$E$13:$E$32,'2) Income'!$D$13:$D$32,"one-time",'2) Income'!$F$13:$F$32,"="&amp;$A369)))</f>
        <v>0</v>
      </c>
      <c r="AJ369" s="9">
        <f t="shared" si="26"/>
        <v>0</v>
      </c>
    </row>
    <row r="370" spans="1:36">
      <c r="A370" s="7">
        <f>IF(A369="","",IF(A369+1&lt;='1) Period'!$E$21,A369+1,""))</f>
        <v>45842</v>
      </c>
      <c r="B370" s="7" t="str">
        <f t="shared" si="27"/>
        <v>N</v>
      </c>
      <c r="C370" t="str">
        <f t="shared" si="28"/>
        <v>F</v>
      </c>
      <c r="D370" s="8">
        <f>IF(A370="","",IF(TEXT(A370,"dddd")='4) Happy Money'!$E$23,WAllowance,0))</f>
        <v>0</v>
      </c>
      <c r="E370" s="8">
        <f>IF(A370="","",IF(B370="N",SUMIF(TMonthly[Day of the Month],DAY(A370),TMonthly[Amount]),SUMIF(TMonthly[Day of the Month],"&gt;="&amp;DAY(A370),TMonthly[Amount])))</f>
        <v>35</v>
      </c>
      <c r="F370" s="8" cm="1">
        <f t="array" ref="F370">IF(A370="","",SUMPRODUCT(--(TYearly[Due Date]&lt;=A370),IF(B370="N",--(TYearly[Day]=DAY(A370)),--(TYearly[Day]&gt;=DAY(A370))),--(IFERROR(MOD(TYearly[Month]-MONTH(A370)+12,12),1)=0),TYearly[Amount]))</f>
        <v>0</v>
      </c>
      <c r="G370" s="8">
        <f>IF(A370="","",SUMIF(TOneTime[Due Date],A370,TOneTime[Amount]))</f>
        <v>0</v>
      </c>
      <c r="H370" s="8" cm="1">
        <f t="array" ref="H370">IF(A370="","",IF(COUNTIF(TOther[Frequency],$H$1)=0,0,SUMPRODUCT(--(IFERROR(MOD(A370-TOther[Start Date],7),1)=0),--(TOther[Frequency]=$H$1),--(TOther[Start Date]&lt;=A370),--(TOther[End Date Calc]&gt;=A370),TOther[Amount])))</f>
        <v>0</v>
      </c>
      <c r="I370" s="8" cm="1">
        <f t="array" ref="I370">IF(A370="","",IF(COUNTIF(TOther[Frequency],$I$1)=0,0,SUMPRODUCT(--(IFERROR(MOD(A370-TOther[Start Date],14),1)=0),--(TOther[Frequency]=$I$1),--(TOther[Start Date]&lt;=A370),--(TOther[End Date Calc]&gt;=A370),TOther[Amount])))</f>
        <v>0</v>
      </c>
      <c r="J370" s="8">
        <f>IF(A370="","",IF(COUNTIF(TOther[Frequency],$J$1)=0,0,IF(OR(DAY(A370)=1,DAY(A370)=15),SUMIFS(TOther[Amount],TOther[Frequency],$J$1,TOther[Start Date],"&lt;="&amp;$A370,TOther[End Date Calc],"&gt;="&amp;A370),0)))</f>
        <v>0</v>
      </c>
      <c r="K370" s="8">
        <f>IF(A370="","",IF(COUNTIF(TOther[Frequency],$K$1)=0,0,IF(A370=(A370-DAY(A370)+1+2*7-WEEKDAY(A370-DAY(A370)+8-4,1)),SUMIFS(TOther[Amount],TOther[Frequency],$K$1,TOther[Start Date],"&lt;="&amp;$A370,TOther[End Date Calc],"&gt;="&amp;A370),0)))</f>
        <v>0</v>
      </c>
      <c r="L370" s="8">
        <f>IF(A370="","",IF(COUNTIF(TOther[Frequency],$L$1)=0,0,IF(A370=(A370-DAY(A370)+1+3*7-WEEKDAY(A370-DAY(A370)+8-4,1)),SUMIFS(TOther[Amount],TOther[Frequency],$L$1,TOther[Start Date],"&lt;="&amp;$A370,TOther[End Date Calc],"&gt;="&amp;A370),0)))</f>
        <v>0</v>
      </c>
      <c r="M370" s="8">
        <f>IF(A370="","",IF(COUNTIF(TOther[Frequency],$M$1)=0,0,IF(A370=(A370-DAY(A370)+1+4*7-WEEKDAY(A370-DAY(A370)+8-4,1)),SUMIFS(TOther[Amount],TOther[Frequency],$M$1,TOther[Start Date],"&lt;="&amp;$A370,TOther[End Date Calc],"&gt;="&amp;A370),0)))</f>
        <v>0</v>
      </c>
      <c r="N370" s="8" cm="1">
        <f t="array" ref="N370">IF(A370="","",IF(COUNTIF(TOther[Frequency],$N$1)=0,0,SUMPRODUCT(--(IFERROR(MOD(A370-TOther[Start Date],28),1)=0),--(TOther[Frequency]=$N$1),--(TOther[Start Date]&lt;=A370),--(TOther[End Date Calc]&gt;=A370),TOther[Amount])))</f>
        <v>0</v>
      </c>
      <c r="O370" s="8" cm="1">
        <f t="array" ref="O370">IF(A370="","",IF(COUNTIF(TOther[Frequency],$O$1)=0,0,SUMPRODUCT(--(IFERROR(MOD(A370-TOther[Start Date],42),1)=0),--(TOther[Frequency]=$O$1),--(TOther[Start Date]&lt;=A370),--(TOther[End Date Calc]&gt;=A370),TOther[Amount])))</f>
        <v>0</v>
      </c>
      <c r="P370" s="8" cm="1">
        <f t="array" ref="P370">IF(A370="","",IF(COUNTIF(TOther[Frequency],$P$1)=0,0,SUMPRODUCT(--(IFERROR(MOD(A370-TOther[Start Date],56),1)=0),--(TOther[Frequency]=$P$1),--(TOther[Start Date]&lt;=A370),--(TOther[End Date Calc]&gt;=A370),TOther[Amount])))</f>
        <v>0</v>
      </c>
      <c r="Q370" s="8">
        <f>IF(A370="","",IF(COUNTIF(TOther[Frequency],$Q$1)=0,0,IF(B370="N",SUMIFS(TOther[Amount],TOther[Frequency],$Q$1,TOther[Start Date],"&lt;="&amp;$A370,TOther[End Date Calc],"&gt;="&amp;A370,TOther[Start Day],DAY(A370)),SUMIFS(TOther[Amount],TOther[Frequency],$Q$1,TOther[Start Date],"&lt;="&amp;$A370,TOther[End Date Calc],"&gt;="&amp;A370,TOther[Start Day],"&gt;="&amp;DAY(A370)))))</f>
        <v>0</v>
      </c>
      <c r="R370" s="8" cm="1">
        <f t="array" ref="R370">IF(A370="","",IF(COUNTIF(TOther[Frequency],R$1)=0,0,SUMPRODUCT(--(TOther[Frequency]=R$1),--(TOther[Start Date]&lt;=A370),--(TOther[End Date Calc]&gt;=A370),IF(B370="N",--(TOther[Start Day]=DAY(A370)),--(TOther[Start Day]&gt;=DAY(A370))),--(IFERROR(MOD(TOther[Start Month]-MONTH(A370)+2,2),1)=0),TOther[Amount])))</f>
        <v>0</v>
      </c>
      <c r="S370" s="8" cm="1">
        <f t="array" ref="S370">IF(A370="","",IF(COUNTIF(TOther[Frequency],S$1)=0,0,SUMPRODUCT(--(TOther[Frequency]=S$1),--(TOther[Start Date]&lt;=A370),--(TOther[End Date Calc]&gt;=A370),IF(B370="N",--(TOther[Start Day]=DAY(A370)),--(TOther[Start Day]&gt;=DAY(A370))),--(IFERROR(MOD(TOther[Start Month]-MONTH(A370)+3,3),1)=0),TOther[Amount])))</f>
        <v>0</v>
      </c>
      <c r="T370" s="8" cm="1">
        <f t="array" ref="T370">IF($A370="","",IF(COUNTIF(TOther[Frequency],T$1)=0,0,SUMPRODUCT(--(TOther[Frequency]=T$1),--(TOther[Start Date]&lt;=$A370),--(TOther[End Date Calc]&gt;=$A370),IF($B370="N",--(TOther[Start Day]=DAY($A370)),--(TOther[Start Day]&gt;=DAY($A370))),--(IFERROR(MOD(TOther[Start Month]-MONTH($A370)+4,4),1)=0),TOther[Amount])))</f>
        <v>0</v>
      </c>
      <c r="U370" s="8" cm="1">
        <f t="array" ref="U370">IF(A370="","",IF(COUNTIF(TOther[Frequency],$U$1)=0,0,SUMPRODUCT(--(TOther[Frequency]=$U$1),--(TOther[Start Date]&lt;=A370),--(TOther[End Date Calc]&gt;=A370),IF(B370="N",--(TOther[Start Day]=DAY(A370)),--(TOther[Start Day]&gt;=DAY(A370))),--(IFERROR(MOD(TOther[Start Month]-MONTH(A370)+6,6),1)=0),TOther[Amount])))</f>
        <v>0</v>
      </c>
      <c r="V370" s="8" cm="1">
        <f t="array" ref="V370">IF(A370="","",IF(COUNTIF(TOther[Frequency],$V$1)=0,0,SUMPRODUCT(--(TOther[Frequency]=$V$1),--(TOther[Start Date]&lt;=A370),--(TOther[End Date Calc]&gt;=A370),IF(B370="N",--(TOther[Start Day]=DAY(A370)),--(TOther[Start Day]&gt;=DAY(A370))),--(IFERROR(MOD(TOther[Start Month]-MONTH(A370)+12,12),1)=0),TOther[Amount])))</f>
        <v>0</v>
      </c>
      <c r="W370" s="8">
        <f>IF(A370="","",SUMIFS(TOther[Amount],TOther[Start Date],A370,TOther[Frequency],$W$1))</f>
        <v>0</v>
      </c>
      <c r="X370" s="9">
        <f t="shared" si="25"/>
        <v>35</v>
      </c>
      <c r="Y370" s="9">
        <f t="shared" si="29"/>
        <v>0</v>
      </c>
      <c r="Z370" s="8" cm="1">
        <f t="array" ref="Z370">IF(A370="","",IF(COUNTIF('2) Income'!$D$13:$D$32,"Weekly")=0,0,SUMPRODUCT(--(IFERROR(MOD(A370-'2) Income'!$F$13:$F$32,7),1)=0),--('2) Income'!$D$13:$D$32="Weekly"),--('2) Income'!$F$13:$F$32&lt;=A370),'2) Income'!$E$13:$E$32)))</f>
        <v>0</v>
      </c>
      <c r="AA370" s="8" cm="1">
        <f t="array" ref="AA370">IF(A370="","",IF(COUNTIF('2) Income'!$D$13:$D$32,"Every Other Week")=0,0,SUMPRODUCT(--(IFERROR(MOD(A370-'2) Income'!$F$13:$F$32,14),1)=0),--('2) Income'!$D$13:$D$32="Every Other Week"),--('2) Income'!$F$13:$F$32&lt;=A370),'2) Income'!$E$13:$E$32)))</f>
        <v>2300</v>
      </c>
      <c r="AB370" s="8">
        <f>IF(A370="","",IF(COUNTIF('2) Income'!$D$13:$D$32,"1st and 15th")=0,0,IF(OR(DAY(A370)=1,DAY(A370)=15),SUMIFS('2) Income'!$E$13:$E$32,'2) Income'!$D$13:$D$32,"1st and 15th",'2) Income'!$F$13:$F$32,"&lt;="&amp;$A370),0)))</f>
        <v>0</v>
      </c>
      <c r="AC370" s="8">
        <f>IF(A370="","",IF(COUNTIF('2) Income'!$D$13:$D$32,"2nd Wednesday")=0,0,IF(A370=(A370-DAY(A370)+1+2*7-WEEKDAY(A370-DAY(A370)+8-4,1)),SUMIFS('2) Income'!$E$13:$E$32,'2) Income'!$D$13:$D$32,"2nd Wednesday",'2) Income'!$F$13:$F$32,"&lt;="&amp;$A370),0)))</f>
        <v>0</v>
      </c>
      <c r="AD370" s="8">
        <f>IF(A370="","",IF(COUNTIF('2) Income'!$D$13:$D$32,"3rd Wednesday")=0,0,IF(A370=(A370-DAY(A370)+1+3*7-WEEKDAY(A370-DAY(A370)+8-4,1)),SUMIFS('2) Income'!$E$13:$E$32,'2) Income'!$D$13:$D$32,"3rd Wednesday",'2) Income'!$F$13:$F$32,"&lt;="&amp;$A370),0)))</f>
        <v>0</v>
      </c>
      <c r="AE370" s="8">
        <f>IF(A370="","",IF(COUNTIF('2) Income'!$D$13:$D$32,"4th Wednesday")=0,0,IF(A370=(A370-DAY(A370)+1+4*7-WEEKDAY(A370-DAY(A370)+8-4,1)),SUMIFS('2) Income'!$E$13:$E$32,'2) Income'!$D$13:$D$32,"4th Wednesday",'2) Income'!$F$13:$F$32,"&lt;="&amp;$A370),0)))</f>
        <v>0</v>
      </c>
      <c r="AF370" s="8" cm="1">
        <f t="array" ref="AF370">IF(A370="","",IF(COUNTIF('2) Income'!$D$13:$D$32,"Every 4 Weeks")=0,0,SUMPRODUCT(--(IFERROR(MOD(A370-'2) Income'!$F$13:$F$32,28),1)=0),--('2) Income'!$D$13:$D$32="Every 4 Weeks"),--('2) Income'!$F$13:$F$32&lt;=A370),'2) Income'!$E$13:$E$32)))</f>
        <v>0</v>
      </c>
      <c r="AG370" s="8">
        <f>IF(A370="","",IF(COUNTIF('2) Income'!$D$13:$D$32,"Monthly")=0,0,IF(B370="N",SUMIFS('2) Income'!$E$13:$E$32,'2) Income'!$D$13:$D$32,"monthly",'2) Income'!$F$13:$F$32,"&lt;="&amp;$A370,'2) Income'!$I$13:$I$32,DAY(A370)),SUMIFS('2) Income'!$E$13:$E$32,'2) Income'!$D$13:$D$32,"monthly",'2) Income'!$F$13:$F$32,"&lt;="&amp;$A370,'2) Income'!$I$13:$I$32,"&gt;="&amp;DAY(A370)))))</f>
        <v>0</v>
      </c>
      <c r="AH370" s="8" cm="1">
        <f t="array" ref="AH370">IF(A370="","",IF(COUNTIF('2) Income'!$D$13:$D$32,"Yearly")=0,0,SUMPRODUCT(--('2) Income'!$D$13:$D$32="Yearly"),--('2) Income'!$F$13:$F$32&lt;=A370),IF(B370="N",--('2) Income'!$I$13:$I$32=DAY(A370)),--('2) Income'!$I$13:$I$32&gt;=DAY(A370))),--(IFERROR(MOD('2) Income'!$H$13:$H$32-MONTH(A370)+12,12),1)=0),'2) Income'!$E$13:$E$32)))</f>
        <v>0</v>
      </c>
      <c r="AI370" s="8">
        <f>IF(A370="","",IF(COUNTIF('2) Income'!$D$13:$D$32,"one-time")=0,0,SUMIFS('2) Income'!$E$13:$E$32,'2) Income'!$D$13:$D$32,"one-time",'2) Income'!$F$13:$F$32,"="&amp;$A370)))</f>
        <v>0</v>
      </c>
      <c r="AJ370" s="9">
        <f t="shared" si="26"/>
        <v>2300</v>
      </c>
    </row>
    <row r="371" spans="1:36">
      <c r="A371" s="7">
        <f>IF(A370="","",IF(A370+1&lt;='1) Period'!$E$21,A370+1,""))</f>
        <v>45843</v>
      </c>
      <c r="B371" s="7" t="str">
        <f t="shared" si="27"/>
        <v>N</v>
      </c>
      <c r="C371" t="str">
        <f t="shared" si="28"/>
        <v>Y</v>
      </c>
      <c r="D371" s="8">
        <f>IF(A371="","",IF(TEXT(A371,"dddd")='4) Happy Money'!$E$23,WAllowance,0))</f>
        <v>0</v>
      </c>
      <c r="E371" s="8">
        <f>IF(A371="","",IF(B371="N",SUMIF(TMonthly[Day of the Month],DAY(A371),TMonthly[Amount]),SUMIF(TMonthly[Day of the Month],"&gt;="&amp;DAY(A371),TMonthly[Amount])))</f>
        <v>0</v>
      </c>
      <c r="F371" s="8" cm="1">
        <f t="array" ref="F371">IF(A371="","",SUMPRODUCT(--(TYearly[Due Date]&lt;=A371),IF(B371="N",--(TYearly[Day]=DAY(A371)),--(TYearly[Day]&gt;=DAY(A371))),--(IFERROR(MOD(TYearly[Month]-MONTH(A371)+12,12),1)=0),TYearly[Amount]))</f>
        <v>0</v>
      </c>
      <c r="G371" s="8">
        <f>IF(A371="","",SUMIF(TOneTime[Due Date],A371,TOneTime[Amount]))</f>
        <v>0</v>
      </c>
      <c r="H371" s="8" cm="1">
        <f t="array" ref="H371">IF(A371="","",IF(COUNTIF(TOther[Frequency],$H$1)=0,0,SUMPRODUCT(--(IFERROR(MOD(A371-TOther[Start Date],7),1)=0),--(TOther[Frequency]=$H$1),--(TOther[Start Date]&lt;=A371),--(TOther[End Date Calc]&gt;=A371),TOther[Amount])))</f>
        <v>0</v>
      </c>
      <c r="I371" s="8" cm="1">
        <f t="array" ref="I371">IF(A371="","",IF(COUNTIF(TOther[Frequency],$I$1)=0,0,SUMPRODUCT(--(IFERROR(MOD(A371-TOther[Start Date],14),1)=0),--(TOther[Frequency]=$I$1),--(TOther[Start Date]&lt;=A371),--(TOther[End Date Calc]&gt;=A371),TOther[Amount])))</f>
        <v>0</v>
      </c>
      <c r="J371" s="8">
        <f>IF(A371="","",IF(COUNTIF(TOther[Frequency],$J$1)=0,0,IF(OR(DAY(A371)=1,DAY(A371)=15),SUMIFS(TOther[Amount],TOther[Frequency],$J$1,TOther[Start Date],"&lt;="&amp;$A371,TOther[End Date Calc],"&gt;="&amp;A371),0)))</f>
        <v>0</v>
      </c>
      <c r="K371" s="8">
        <f>IF(A371="","",IF(COUNTIF(TOther[Frequency],$K$1)=0,0,IF(A371=(A371-DAY(A371)+1+2*7-WEEKDAY(A371-DAY(A371)+8-4,1)),SUMIFS(TOther[Amount],TOther[Frequency],$K$1,TOther[Start Date],"&lt;="&amp;$A371,TOther[End Date Calc],"&gt;="&amp;A371),0)))</f>
        <v>0</v>
      </c>
      <c r="L371" s="8">
        <f>IF(A371="","",IF(COUNTIF(TOther[Frequency],$L$1)=0,0,IF(A371=(A371-DAY(A371)+1+3*7-WEEKDAY(A371-DAY(A371)+8-4,1)),SUMIFS(TOther[Amount],TOther[Frequency],$L$1,TOther[Start Date],"&lt;="&amp;$A371,TOther[End Date Calc],"&gt;="&amp;A371),0)))</f>
        <v>0</v>
      </c>
      <c r="M371" s="8">
        <f>IF(A371="","",IF(COUNTIF(TOther[Frequency],$M$1)=0,0,IF(A371=(A371-DAY(A371)+1+4*7-WEEKDAY(A371-DAY(A371)+8-4,1)),SUMIFS(TOther[Amount],TOther[Frequency],$M$1,TOther[Start Date],"&lt;="&amp;$A371,TOther[End Date Calc],"&gt;="&amp;A371),0)))</f>
        <v>0</v>
      </c>
      <c r="N371" s="8" cm="1">
        <f t="array" ref="N371">IF(A371="","",IF(COUNTIF(TOther[Frequency],$N$1)=0,0,SUMPRODUCT(--(IFERROR(MOD(A371-TOther[Start Date],28),1)=0),--(TOther[Frequency]=$N$1),--(TOther[Start Date]&lt;=A371),--(TOther[End Date Calc]&gt;=A371),TOther[Amount])))</f>
        <v>0</v>
      </c>
      <c r="O371" s="8" cm="1">
        <f t="array" ref="O371">IF(A371="","",IF(COUNTIF(TOther[Frequency],$O$1)=0,0,SUMPRODUCT(--(IFERROR(MOD(A371-TOther[Start Date],42),1)=0),--(TOther[Frequency]=$O$1),--(TOther[Start Date]&lt;=A371),--(TOther[End Date Calc]&gt;=A371),TOther[Amount])))</f>
        <v>0</v>
      </c>
      <c r="P371" s="8" cm="1">
        <f t="array" ref="P371">IF(A371="","",IF(COUNTIF(TOther[Frequency],$P$1)=0,0,SUMPRODUCT(--(IFERROR(MOD(A371-TOther[Start Date],56),1)=0),--(TOther[Frequency]=$P$1),--(TOther[Start Date]&lt;=A371),--(TOther[End Date Calc]&gt;=A371),TOther[Amount])))</f>
        <v>0</v>
      </c>
      <c r="Q371" s="8">
        <f>IF(A371="","",IF(COUNTIF(TOther[Frequency],$Q$1)=0,0,IF(B371="N",SUMIFS(TOther[Amount],TOther[Frequency],$Q$1,TOther[Start Date],"&lt;="&amp;$A371,TOther[End Date Calc],"&gt;="&amp;A371,TOther[Start Day],DAY(A371)),SUMIFS(TOther[Amount],TOther[Frequency],$Q$1,TOther[Start Date],"&lt;="&amp;$A371,TOther[End Date Calc],"&gt;="&amp;A371,TOther[Start Day],"&gt;="&amp;DAY(A371)))))</f>
        <v>0</v>
      </c>
      <c r="R371" s="8" cm="1">
        <f t="array" ref="R371">IF(A371="","",IF(COUNTIF(TOther[Frequency],R$1)=0,0,SUMPRODUCT(--(TOther[Frequency]=R$1),--(TOther[Start Date]&lt;=A371),--(TOther[End Date Calc]&gt;=A371),IF(B371="N",--(TOther[Start Day]=DAY(A371)),--(TOther[Start Day]&gt;=DAY(A371))),--(IFERROR(MOD(TOther[Start Month]-MONTH(A371)+2,2),1)=0),TOther[Amount])))</f>
        <v>0</v>
      </c>
      <c r="S371" s="8" cm="1">
        <f t="array" ref="S371">IF(A371="","",IF(COUNTIF(TOther[Frequency],S$1)=0,0,SUMPRODUCT(--(TOther[Frequency]=S$1),--(TOther[Start Date]&lt;=A371),--(TOther[End Date Calc]&gt;=A371),IF(B371="N",--(TOther[Start Day]=DAY(A371)),--(TOther[Start Day]&gt;=DAY(A371))),--(IFERROR(MOD(TOther[Start Month]-MONTH(A371)+3,3),1)=0),TOther[Amount])))</f>
        <v>0</v>
      </c>
      <c r="T371" s="8" cm="1">
        <f t="array" ref="T371">IF($A371="","",IF(COUNTIF(TOther[Frequency],T$1)=0,0,SUMPRODUCT(--(TOther[Frequency]=T$1),--(TOther[Start Date]&lt;=$A371),--(TOther[End Date Calc]&gt;=$A371),IF($B371="N",--(TOther[Start Day]=DAY($A371)),--(TOther[Start Day]&gt;=DAY($A371))),--(IFERROR(MOD(TOther[Start Month]-MONTH($A371)+4,4),1)=0),TOther[Amount])))</f>
        <v>0</v>
      </c>
      <c r="U371" s="8" cm="1">
        <f t="array" ref="U371">IF(A371="","",IF(COUNTIF(TOther[Frequency],$U$1)=0,0,SUMPRODUCT(--(TOther[Frequency]=$U$1),--(TOther[Start Date]&lt;=A371),--(TOther[End Date Calc]&gt;=A371),IF(B371="N",--(TOther[Start Day]=DAY(A371)),--(TOther[Start Day]&gt;=DAY(A371))),--(IFERROR(MOD(TOther[Start Month]-MONTH(A371)+6,6),1)=0),TOther[Amount])))</f>
        <v>0</v>
      </c>
      <c r="V371" s="8" cm="1">
        <f t="array" ref="V371">IF(A371="","",IF(COUNTIF(TOther[Frequency],$V$1)=0,0,SUMPRODUCT(--(TOther[Frequency]=$V$1),--(TOther[Start Date]&lt;=A371),--(TOther[End Date Calc]&gt;=A371),IF(B371="N",--(TOther[Start Day]=DAY(A371)),--(TOther[Start Day]&gt;=DAY(A371))),--(IFERROR(MOD(TOther[Start Month]-MONTH(A371)+12,12),1)=0),TOther[Amount])))</f>
        <v>0</v>
      </c>
      <c r="W371" s="8">
        <f>IF(A371="","",SUMIFS(TOther[Amount],TOther[Start Date],A371,TOther[Frequency],$W$1))</f>
        <v>0</v>
      </c>
      <c r="X371" s="9">
        <f t="shared" si="25"/>
        <v>0</v>
      </c>
      <c r="Y371" s="9">
        <f t="shared" si="29"/>
        <v>0</v>
      </c>
      <c r="Z371" s="8" cm="1">
        <f t="array" ref="Z371">IF(A371="","",IF(COUNTIF('2) Income'!$D$13:$D$32,"Weekly")=0,0,SUMPRODUCT(--(IFERROR(MOD(A371-'2) Income'!$F$13:$F$32,7),1)=0),--('2) Income'!$D$13:$D$32="Weekly"),--('2) Income'!$F$13:$F$32&lt;=A371),'2) Income'!$E$13:$E$32)))</f>
        <v>0</v>
      </c>
      <c r="AA371" s="8" cm="1">
        <f t="array" ref="AA371">IF(A371="","",IF(COUNTIF('2) Income'!$D$13:$D$32,"Every Other Week")=0,0,SUMPRODUCT(--(IFERROR(MOD(A371-'2) Income'!$F$13:$F$32,14),1)=0),--('2) Income'!$D$13:$D$32="Every Other Week"),--('2) Income'!$F$13:$F$32&lt;=A371),'2) Income'!$E$13:$E$32)))</f>
        <v>0</v>
      </c>
      <c r="AB371" s="8">
        <f>IF(A371="","",IF(COUNTIF('2) Income'!$D$13:$D$32,"1st and 15th")=0,0,IF(OR(DAY(A371)=1,DAY(A371)=15),SUMIFS('2) Income'!$E$13:$E$32,'2) Income'!$D$13:$D$32,"1st and 15th",'2) Income'!$F$13:$F$32,"&lt;="&amp;$A371),0)))</f>
        <v>0</v>
      </c>
      <c r="AC371" s="8">
        <f>IF(A371="","",IF(COUNTIF('2) Income'!$D$13:$D$32,"2nd Wednesday")=0,0,IF(A371=(A371-DAY(A371)+1+2*7-WEEKDAY(A371-DAY(A371)+8-4,1)),SUMIFS('2) Income'!$E$13:$E$32,'2) Income'!$D$13:$D$32,"2nd Wednesday",'2) Income'!$F$13:$F$32,"&lt;="&amp;$A371),0)))</f>
        <v>0</v>
      </c>
      <c r="AD371" s="8">
        <f>IF(A371="","",IF(COUNTIF('2) Income'!$D$13:$D$32,"3rd Wednesday")=0,0,IF(A371=(A371-DAY(A371)+1+3*7-WEEKDAY(A371-DAY(A371)+8-4,1)),SUMIFS('2) Income'!$E$13:$E$32,'2) Income'!$D$13:$D$32,"3rd Wednesday",'2) Income'!$F$13:$F$32,"&lt;="&amp;$A371),0)))</f>
        <v>0</v>
      </c>
      <c r="AE371" s="8">
        <f>IF(A371="","",IF(COUNTIF('2) Income'!$D$13:$D$32,"4th Wednesday")=0,0,IF(A371=(A371-DAY(A371)+1+4*7-WEEKDAY(A371-DAY(A371)+8-4,1)),SUMIFS('2) Income'!$E$13:$E$32,'2) Income'!$D$13:$D$32,"4th Wednesday",'2) Income'!$F$13:$F$32,"&lt;="&amp;$A371),0)))</f>
        <v>0</v>
      </c>
      <c r="AF371" s="8" cm="1">
        <f t="array" ref="AF371">IF(A371="","",IF(COUNTIF('2) Income'!$D$13:$D$32,"Every 4 Weeks")=0,0,SUMPRODUCT(--(IFERROR(MOD(A371-'2) Income'!$F$13:$F$32,28),1)=0),--('2) Income'!$D$13:$D$32="Every 4 Weeks"),--('2) Income'!$F$13:$F$32&lt;=A371),'2) Income'!$E$13:$E$32)))</f>
        <v>0</v>
      </c>
      <c r="AG371" s="8">
        <f>IF(A371="","",IF(COUNTIF('2) Income'!$D$13:$D$32,"Monthly")=0,0,IF(B371="N",SUMIFS('2) Income'!$E$13:$E$32,'2) Income'!$D$13:$D$32,"monthly",'2) Income'!$F$13:$F$32,"&lt;="&amp;$A371,'2) Income'!$I$13:$I$32,DAY(A371)),SUMIFS('2) Income'!$E$13:$E$32,'2) Income'!$D$13:$D$32,"monthly",'2) Income'!$F$13:$F$32,"&lt;="&amp;$A371,'2) Income'!$I$13:$I$32,"&gt;="&amp;DAY(A371)))))</f>
        <v>0</v>
      </c>
      <c r="AH371" s="8" cm="1">
        <f t="array" ref="AH371">IF(A371="","",IF(COUNTIF('2) Income'!$D$13:$D$32,"Yearly")=0,0,SUMPRODUCT(--('2) Income'!$D$13:$D$32="Yearly"),--('2) Income'!$F$13:$F$32&lt;=A371),IF(B371="N",--('2) Income'!$I$13:$I$32=DAY(A371)),--('2) Income'!$I$13:$I$32&gt;=DAY(A371))),--(IFERROR(MOD('2) Income'!$H$13:$H$32-MONTH(A371)+12,12),1)=0),'2) Income'!$E$13:$E$32)))</f>
        <v>0</v>
      </c>
      <c r="AI371" s="8">
        <f>IF(A371="","",IF(COUNTIF('2) Income'!$D$13:$D$32,"one-time")=0,0,SUMIFS('2) Income'!$E$13:$E$32,'2) Income'!$D$13:$D$32,"one-time",'2) Income'!$F$13:$F$32,"="&amp;$A371)))</f>
        <v>0</v>
      </c>
      <c r="AJ371" s="9">
        <f t="shared" si="26"/>
        <v>0</v>
      </c>
    </row>
    <row r="372" spans="1:36">
      <c r="A372" s="7">
        <f>IF(A371="","",IF(A371+1&lt;='1) Period'!$E$21,A371+1,""))</f>
        <v>45844</v>
      </c>
      <c r="B372" s="7" t="str">
        <f t="shared" si="27"/>
        <v>N</v>
      </c>
      <c r="C372" t="str">
        <f t="shared" si="28"/>
        <v>Y</v>
      </c>
      <c r="D372" s="8">
        <f>IF(A372="","",IF(TEXT(A372,"dddd")='4) Happy Money'!$E$23,WAllowance,0))</f>
        <v>0</v>
      </c>
      <c r="E372" s="8">
        <f>IF(A372="","",IF(B372="N",SUMIF(TMonthly[Day of the Month],DAY(A372),TMonthly[Amount]),SUMIF(TMonthly[Day of the Month],"&gt;="&amp;DAY(A372),TMonthly[Amount])))</f>
        <v>0</v>
      </c>
      <c r="F372" s="8" cm="1">
        <f t="array" ref="F372">IF(A372="","",SUMPRODUCT(--(TYearly[Due Date]&lt;=A372),IF(B372="N",--(TYearly[Day]=DAY(A372)),--(TYearly[Day]&gt;=DAY(A372))),--(IFERROR(MOD(TYearly[Month]-MONTH(A372)+12,12),1)=0),TYearly[Amount]))</f>
        <v>0</v>
      </c>
      <c r="G372" s="8">
        <f>IF(A372="","",SUMIF(TOneTime[Due Date],A372,TOneTime[Amount]))</f>
        <v>0</v>
      </c>
      <c r="H372" s="8" cm="1">
        <f t="array" ref="H372">IF(A372="","",IF(COUNTIF(TOther[Frequency],$H$1)=0,0,SUMPRODUCT(--(IFERROR(MOD(A372-TOther[Start Date],7),1)=0),--(TOther[Frequency]=$H$1),--(TOther[Start Date]&lt;=A372),--(TOther[End Date Calc]&gt;=A372),TOther[Amount])))</f>
        <v>0</v>
      </c>
      <c r="I372" s="8" cm="1">
        <f t="array" ref="I372">IF(A372="","",IF(COUNTIF(TOther[Frequency],$I$1)=0,0,SUMPRODUCT(--(IFERROR(MOD(A372-TOther[Start Date],14),1)=0),--(TOther[Frequency]=$I$1),--(TOther[Start Date]&lt;=A372),--(TOther[End Date Calc]&gt;=A372),TOther[Amount])))</f>
        <v>0</v>
      </c>
      <c r="J372" s="8">
        <f>IF(A372="","",IF(COUNTIF(TOther[Frequency],$J$1)=0,0,IF(OR(DAY(A372)=1,DAY(A372)=15),SUMIFS(TOther[Amount],TOther[Frequency],$J$1,TOther[Start Date],"&lt;="&amp;$A372,TOther[End Date Calc],"&gt;="&amp;A372),0)))</f>
        <v>0</v>
      </c>
      <c r="K372" s="8">
        <f>IF(A372="","",IF(COUNTIF(TOther[Frequency],$K$1)=0,0,IF(A372=(A372-DAY(A372)+1+2*7-WEEKDAY(A372-DAY(A372)+8-4,1)),SUMIFS(TOther[Amount],TOther[Frequency],$K$1,TOther[Start Date],"&lt;="&amp;$A372,TOther[End Date Calc],"&gt;="&amp;A372),0)))</f>
        <v>0</v>
      </c>
      <c r="L372" s="8">
        <f>IF(A372="","",IF(COUNTIF(TOther[Frequency],$L$1)=0,0,IF(A372=(A372-DAY(A372)+1+3*7-WEEKDAY(A372-DAY(A372)+8-4,1)),SUMIFS(TOther[Amount],TOther[Frequency],$L$1,TOther[Start Date],"&lt;="&amp;$A372,TOther[End Date Calc],"&gt;="&amp;A372),0)))</f>
        <v>0</v>
      </c>
      <c r="M372" s="8">
        <f>IF(A372="","",IF(COUNTIF(TOther[Frequency],$M$1)=0,0,IF(A372=(A372-DAY(A372)+1+4*7-WEEKDAY(A372-DAY(A372)+8-4,1)),SUMIFS(TOther[Amount],TOther[Frequency],$M$1,TOther[Start Date],"&lt;="&amp;$A372,TOther[End Date Calc],"&gt;="&amp;A372),0)))</f>
        <v>0</v>
      </c>
      <c r="N372" s="8" cm="1">
        <f t="array" ref="N372">IF(A372="","",IF(COUNTIF(TOther[Frequency],$N$1)=0,0,SUMPRODUCT(--(IFERROR(MOD(A372-TOther[Start Date],28),1)=0),--(TOther[Frequency]=$N$1),--(TOther[Start Date]&lt;=A372),--(TOther[End Date Calc]&gt;=A372),TOther[Amount])))</f>
        <v>0</v>
      </c>
      <c r="O372" s="8" cm="1">
        <f t="array" ref="O372">IF(A372="","",IF(COUNTIF(TOther[Frequency],$O$1)=0,0,SUMPRODUCT(--(IFERROR(MOD(A372-TOther[Start Date],42),1)=0),--(TOther[Frequency]=$O$1),--(TOther[Start Date]&lt;=A372),--(TOther[End Date Calc]&gt;=A372),TOther[Amount])))</f>
        <v>0</v>
      </c>
      <c r="P372" s="8" cm="1">
        <f t="array" ref="P372">IF(A372="","",IF(COUNTIF(TOther[Frequency],$P$1)=0,0,SUMPRODUCT(--(IFERROR(MOD(A372-TOther[Start Date],56),1)=0),--(TOther[Frequency]=$P$1),--(TOther[Start Date]&lt;=A372),--(TOther[End Date Calc]&gt;=A372),TOther[Amount])))</f>
        <v>0</v>
      </c>
      <c r="Q372" s="8">
        <f>IF(A372="","",IF(COUNTIF(TOther[Frequency],$Q$1)=0,0,IF(B372="N",SUMIFS(TOther[Amount],TOther[Frequency],$Q$1,TOther[Start Date],"&lt;="&amp;$A372,TOther[End Date Calc],"&gt;="&amp;A372,TOther[Start Day],DAY(A372)),SUMIFS(TOther[Amount],TOther[Frequency],$Q$1,TOther[Start Date],"&lt;="&amp;$A372,TOther[End Date Calc],"&gt;="&amp;A372,TOther[Start Day],"&gt;="&amp;DAY(A372)))))</f>
        <v>0</v>
      </c>
      <c r="R372" s="8" cm="1">
        <f t="array" ref="R372">IF(A372="","",IF(COUNTIF(TOther[Frequency],R$1)=0,0,SUMPRODUCT(--(TOther[Frequency]=R$1),--(TOther[Start Date]&lt;=A372),--(TOther[End Date Calc]&gt;=A372),IF(B372="N",--(TOther[Start Day]=DAY(A372)),--(TOther[Start Day]&gt;=DAY(A372))),--(IFERROR(MOD(TOther[Start Month]-MONTH(A372)+2,2),1)=0),TOther[Amount])))</f>
        <v>0</v>
      </c>
      <c r="S372" s="8" cm="1">
        <f t="array" ref="S372">IF(A372="","",IF(COUNTIF(TOther[Frequency],S$1)=0,0,SUMPRODUCT(--(TOther[Frequency]=S$1),--(TOther[Start Date]&lt;=A372),--(TOther[End Date Calc]&gt;=A372),IF(B372="N",--(TOther[Start Day]=DAY(A372)),--(TOther[Start Day]&gt;=DAY(A372))),--(IFERROR(MOD(TOther[Start Month]-MONTH(A372)+3,3),1)=0),TOther[Amount])))</f>
        <v>0</v>
      </c>
      <c r="T372" s="8" cm="1">
        <f t="array" ref="T372">IF($A372="","",IF(COUNTIF(TOther[Frequency],T$1)=0,0,SUMPRODUCT(--(TOther[Frequency]=T$1),--(TOther[Start Date]&lt;=$A372),--(TOther[End Date Calc]&gt;=$A372),IF($B372="N",--(TOther[Start Day]=DAY($A372)),--(TOther[Start Day]&gt;=DAY($A372))),--(IFERROR(MOD(TOther[Start Month]-MONTH($A372)+4,4),1)=0),TOther[Amount])))</f>
        <v>0</v>
      </c>
      <c r="U372" s="8" cm="1">
        <f t="array" ref="U372">IF(A372="","",IF(COUNTIF(TOther[Frequency],$U$1)=0,0,SUMPRODUCT(--(TOther[Frequency]=$U$1),--(TOther[Start Date]&lt;=A372),--(TOther[End Date Calc]&gt;=A372),IF(B372="N",--(TOther[Start Day]=DAY(A372)),--(TOther[Start Day]&gt;=DAY(A372))),--(IFERROR(MOD(TOther[Start Month]-MONTH(A372)+6,6),1)=0),TOther[Amount])))</f>
        <v>0</v>
      </c>
      <c r="V372" s="8" cm="1">
        <f t="array" ref="V372">IF(A372="","",IF(COUNTIF(TOther[Frequency],$V$1)=0,0,SUMPRODUCT(--(TOther[Frequency]=$V$1),--(TOther[Start Date]&lt;=A372),--(TOther[End Date Calc]&gt;=A372),IF(B372="N",--(TOther[Start Day]=DAY(A372)),--(TOther[Start Day]&gt;=DAY(A372))),--(IFERROR(MOD(TOther[Start Month]-MONTH(A372)+12,12),1)=0),TOther[Amount])))</f>
        <v>0</v>
      </c>
      <c r="W372" s="8">
        <f>IF(A372="","",SUMIFS(TOther[Amount],TOther[Start Date],A372,TOther[Frequency],$W$1))</f>
        <v>0</v>
      </c>
      <c r="X372" s="9">
        <f t="shared" si="25"/>
        <v>0</v>
      </c>
      <c r="Y372" s="9">
        <f t="shared" si="29"/>
        <v>0</v>
      </c>
      <c r="Z372" s="8" cm="1">
        <f t="array" ref="Z372">IF(A372="","",IF(COUNTIF('2) Income'!$D$13:$D$32,"Weekly")=0,0,SUMPRODUCT(--(IFERROR(MOD(A372-'2) Income'!$F$13:$F$32,7),1)=0),--('2) Income'!$D$13:$D$32="Weekly"),--('2) Income'!$F$13:$F$32&lt;=A372),'2) Income'!$E$13:$E$32)))</f>
        <v>0</v>
      </c>
      <c r="AA372" s="8" cm="1">
        <f t="array" ref="AA372">IF(A372="","",IF(COUNTIF('2) Income'!$D$13:$D$32,"Every Other Week")=0,0,SUMPRODUCT(--(IFERROR(MOD(A372-'2) Income'!$F$13:$F$32,14),1)=0),--('2) Income'!$D$13:$D$32="Every Other Week"),--('2) Income'!$F$13:$F$32&lt;=A372),'2) Income'!$E$13:$E$32)))</f>
        <v>0</v>
      </c>
      <c r="AB372" s="8">
        <f>IF(A372="","",IF(COUNTIF('2) Income'!$D$13:$D$32,"1st and 15th")=0,0,IF(OR(DAY(A372)=1,DAY(A372)=15),SUMIFS('2) Income'!$E$13:$E$32,'2) Income'!$D$13:$D$32,"1st and 15th",'2) Income'!$F$13:$F$32,"&lt;="&amp;$A372),0)))</f>
        <v>0</v>
      </c>
      <c r="AC372" s="8">
        <f>IF(A372="","",IF(COUNTIF('2) Income'!$D$13:$D$32,"2nd Wednesday")=0,0,IF(A372=(A372-DAY(A372)+1+2*7-WEEKDAY(A372-DAY(A372)+8-4,1)),SUMIFS('2) Income'!$E$13:$E$32,'2) Income'!$D$13:$D$32,"2nd Wednesday",'2) Income'!$F$13:$F$32,"&lt;="&amp;$A372),0)))</f>
        <v>0</v>
      </c>
      <c r="AD372" s="8">
        <f>IF(A372="","",IF(COUNTIF('2) Income'!$D$13:$D$32,"3rd Wednesday")=0,0,IF(A372=(A372-DAY(A372)+1+3*7-WEEKDAY(A372-DAY(A372)+8-4,1)),SUMIFS('2) Income'!$E$13:$E$32,'2) Income'!$D$13:$D$32,"3rd Wednesday",'2) Income'!$F$13:$F$32,"&lt;="&amp;$A372),0)))</f>
        <v>0</v>
      </c>
      <c r="AE372" s="8">
        <f>IF(A372="","",IF(COUNTIF('2) Income'!$D$13:$D$32,"4th Wednesday")=0,0,IF(A372=(A372-DAY(A372)+1+4*7-WEEKDAY(A372-DAY(A372)+8-4,1)),SUMIFS('2) Income'!$E$13:$E$32,'2) Income'!$D$13:$D$32,"4th Wednesday",'2) Income'!$F$13:$F$32,"&lt;="&amp;$A372),0)))</f>
        <v>0</v>
      </c>
      <c r="AF372" s="8" cm="1">
        <f t="array" ref="AF372">IF(A372="","",IF(COUNTIF('2) Income'!$D$13:$D$32,"Every 4 Weeks")=0,0,SUMPRODUCT(--(IFERROR(MOD(A372-'2) Income'!$F$13:$F$32,28),1)=0),--('2) Income'!$D$13:$D$32="Every 4 Weeks"),--('2) Income'!$F$13:$F$32&lt;=A372),'2) Income'!$E$13:$E$32)))</f>
        <v>0</v>
      </c>
      <c r="AG372" s="8">
        <f>IF(A372="","",IF(COUNTIF('2) Income'!$D$13:$D$32,"Monthly")=0,0,IF(B372="N",SUMIFS('2) Income'!$E$13:$E$32,'2) Income'!$D$13:$D$32,"monthly",'2) Income'!$F$13:$F$32,"&lt;="&amp;$A372,'2) Income'!$I$13:$I$32,DAY(A372)),SUMIFS('2) Income'!$E$13:$E$32,'2) Income'!$D$13:$D$32,"monthly",'2) Income'!$F$13:$F$32,"&lt;="&amp;$A372,'2) Income'!$I$13:$I$32,"&gt;="&amp;DAY(A372)))))</f>
        <v>0</v>
      </c>
      <c r="AH372" s="8" cm="1">
        <f t="array" ref="AH372">IF(A372="","",IF(COUNTIF('2) Income'!$D$13:$D$32,"Yearly")=0,0,SUMPRODUCT(--('2) Income'!$D$13:$D$32="Yearly"),--('2) Income'!$F$13:$F$32&lt;=A372),IF(B372="N",--('2) Income'!$I$13:$I$32=DAY(A372)),--('2) Income'!$I$13:$I$32&gt;=DAY(A372))),--(IFERROR(MOD('2) Income'!$H$13:$H$32-MONTH(A372)+12,12),1)=0),'2) Income'!$E$13:$E$32)))</f>
        <v>0</v>
      </c>
      <c r="AI372" s="8">
        <f>IF(A372="","",IF(COUNTIF('2) Income'!$D$13:$D$32,"one-time")=0,0,SUMIFS('2) Income'!$E$13:$E$32,'2) Income'!$D$13:$D$32,"one-time",'2) Income'!$F$13:$F$32,"="&amp;$A372)))</f>
        <v>0</v>
      </c>
      <c r="AJ372" s="9">
        <f t="shared" si="26"/>
        <v>0</v>
      </c>
    </row>
    <row r="373" spans="1:36">
      <c r="A373" s="7">
        <f>IF(A372="","",IF(A372+1&lt;='1) Period'!$E$21,A372+1,""))</f>
        <v>45845</v>
      </c>
      <c r="B373" s="7" t="str">
        <f t="shared" si="27"/>
        <v>N</v>
      </c>
      <c r="C373" t="str">
        <f t="shared" si="28"/>
        <v>F</v>
      </c>
      <c r="D373" s="8">
        <f>IF(A373="","",IF(TEXT(A373,"dddd")='4) Happy Money'!$E$23,WAllowance,0))</f>
        <v>400</v>
      </c>
      <c r="E373" s="8">
        <f>IF(A373="","",IF(B373="N",SUMIF(TMonthly[Day of the Month],DAY(A373),TMonthly[Amount]),SUMIF(TMonthly[Day of the Month],"&gt;="&amp;DAY(A373),TMonthly[Amount])))</f>
        <v>0</v>
      </c>
      <c r="F373" s="8" cm="1">
        <f t="array" ref="F373">IF(A373="","",SUMPRODUCT(--(TYearly[Due Date]&lt;=A373),IF(B373="N",--(TYearly[Day]=DAY(A373)),--(TYearly[Day]&gt;=DAY(A373))),--(IFERROR(MOD(TYearly[Month]-MONTH(A373)+12,12),1)=0),TYearly[Amount]))</f>
        <v>0</v>
      </c>
      <c r="G373" s="8">
        <f>IF(A373="","",SUMIF(TOneTime[Due Date],A373,TOneTime[Amount]))</f>
        <v>0</v>
      </c>
      <c r="H373" s="8" cm="1">
        <f t="array" ref="H373">IF(A373="","",IF(COUNTIF(TOther[Frequency],$H$1)=0,0,SUMPRODUCT(--(IFERROR(MOD(A373-TOther[Start Date],7),1)=0),--(TOther[Frequency]=$H$1),--(TOther[Start Date]&lt;=A373),--(TOther[End Date Calc]&gt;=A373),TOther[Amount])))</f>
        <v>0</v>
      </c>
      <c r="I373" s="8" cm="1">
        <f t="array" ref="I373">IF(A373="","",IF(COUNTIF(TOther[Frequency],$I$1)=0,0,SUMPRODUCT(--(IFERROR(MOD(A373-TOther[Start Date],14),1)=0),--(TOther[Frequency]=$I$1),--(TOther[Start Date]&lt;=A373),--(TOther[End Date Calc]&gt;=A373),TOther[Amount])))</f>
        <v>230</v>
      </c>
      <c r="J373" s="8">
        <f>IF(A373="","",IF(COUNTIF(TOther[Frequency],$J$1)=0,0,IF(OR(DAY(A373)=1,DAY(A373)=15),SUMIFS(TOther[Amount],TOther[Frequency],$J$1,TOther[Start Date],"&lt;="&amp;$A373,TOther[End Date Calc],"&gt;="&amp;A373),0)))</f>
        <v>0</v>
      </c>
      <c r="K373" s="8">
        <f>IF(A373="","",IF(COUNTIF(TOther[Frequency],$K$1)=0,0,IF(A373=(A373-DAY(A373)+1+2*7-WEEKDAY(A373-DAY(A373)+8-4,1)),SUMIFS(TOther[Amount],TOther[Frequency],$K$1,TOther[Start Date],"&lt;="&amp;$A373,TOther[End Date Calc],"&gt;="&amp;A373),0)))</f>
        <v>0</v>
      </c>
      <c r="L373" s="8">
        <f>IF(A373="","",IF(COUNTIF(TOther[Frequency],$L$1)=0,0,IF(A373=(A373-DAY(A373)+1+3*7-WEEKDAY(A373-DAY(A373)+8-4,1)),SUMIFS(TOther[Amount],TOther[Frequency],$L$1,TOther[Start Date],"&lt;="&amp;$A373,TOther[End Date Calc],"&gt;="&amp;A373),0)))</f>
        <v>0</v>
      </c>
      <c r="M373" s="8">
        <f>IF(A373="","",IF(COUNTIF(TOther[Frequency],$M$1)=0,0,IF(A373=(A373-DAY(A373)+1+4*7-WEEKDAY(A373-DAY(A373)+8-4,1)),SUMIFS(TOther[Amount],TOther[Frequency],$M$1,TOther[Start Date],"&lt;="&amp;$A373,TOther[End Date Calc],"&gt;="&amp;A373),0)))</f>
        <v>0</v>
      </c>
      <c r="N373" s="8" cm="1">
        <f t="array" ref="N373">IF(A373="","",IF(COUNTIF(TOther[Frequency],$N$1)=0,0,SUMPRODUCT(--(IFERROR(MOD(A373-TOther[Start Date],28),1)=0),--(TOther[Frequency]=$N$1),--(TOther[Start Date]&lt;=A373),--(TOther[End Date Calc]&gt;=A373),TOther[Amount])))</f>
        <v>0</v>
      </c>
      <c r="O373" s="8" cm="1">
        <f t="array" ref="O373">IF(A373="","",IF(COUNTIF(TOther[Frequency],$O$1)=0,0,SUMPRODUCT(--(IFERROR(MOD(A373-TOther[Start Date],42),1)=0),--(TOther[Frequency]=$O$1),--(TOther[Start Date]&lt;=A373),--(TOther[End Date Calc]&gt;=A373),TOther[Amount])))</f>
        <v>0</v>
      </c>
      <c r="P373" s="8" cm="1">
        <f t="array" ref="P373">IF(A373="","",IF(COUNTIF(TOther[Frequency],$P$1)=0,0,SUMPRODUCT(--(IFERROR(MOD(A373-TOther[Start Date],56),1)=0),--(TOther[Frequency]=$P$1),--(TOther[Start Date]&lt;=A373),--(TOther[End Date Calc]&gt;=A373),TOther[Amount])))</f>
        <v>0</v>
      </c>
      <c r="Q373" s="8">
        <f>IF(A373="","",IF(COUNTIF(TOther[Frequency],$Q$1)=0,0,IF(B373="N",SUMIFS(TOther[Amount],TOther[Frequency],$Q$1,TOther[Start Date],"&lt;="&amp;$A373,TOther[End Date Calc],"&gt;="&amp;A373,TOther[Start Day],DAY(A373)),SUMIFS(TOther[Amount],TOther[Frequency],$Q$1,TOther[Start Date],"&lt;="&amp;$A373,TOther[End Date Calc],"&gt;="&amp;A373,TOther[Start Day],"&gt;="&amp;DAY(A373)))))</f>
        <v>0</v>
      </c>
      <c r="R373" s="8" cm="1">
        <f t="array" ref="R373">IF(A373="","",IF(COUNTIF(TOther[Frequency],R$1)=0,0,SUMPRODUCT(--(TOther[Frequency]=R$1),--(TOther[Start Date]&lt;=A373),--(TOther[End Date Calc]&gt;=A373),IF(B373="N",--(TOther[Start Day]=DAY(A373)),--(TOther[Start Day]&gt;=DAY(A373))),--(IFERROR(MOD(TOther[Start Month]-MONTH(A373)+2,2),1)=0),TOther[Amount])))</f>
        <v>0</v>
      </c>
      <c r="S373" s="8" cm="1">
        <f t="array" ref="S373">IF(A373="","",IF(COUNTIF(TOther[Frequency],S$1)=0,0,SUMPRODUCT(--(TOther[Frequency]=S$1),--(TOther[Start Date]&lt;=A373),--(TOther[End Date Calc]&gt;=A373),IF(B373="N",--(TOther[Start Day]=DAY(A373)),--(TOther[Start Day]&gt;=DAY(A373))),--(IFERROR(MOD(TOther[Start Month]-MONTH(A373)+3,3),1)=0),TOther[Amount])))</f>
        <v>0</v>
      </c>
      <c r="T373" s="8" cm="1">
        <f t="array" ref="T373">IF($A373="","",IF(COUNTIF(TOther[Frequency],T$1)=0,0,SUMPRODUCT(--(TOther[Frequency]=T$1),--(TOther[Start Date]&lt;=$A373),--(TOther[End Date Calc]&gt;=$A373),IF($B373="N",--(TOther[Start Day]=DAY($A373)),--(TOther[Start Day]&gt;=DAY($A373))),--(IFERROR(MOD(TOther[Start Month]-MONTH($A373)+4,4),1)=0),TOther[Amount])))</f>
        <v>0</v>
      </c>
      <c r="U373" s="8" cm="1">
        <f t="array" ref="U373">IF(A373="","",IF(COUNTIF(TOther[Frequency],$U$1)=0,0,SUMPRODUCT(--(TOther[Frequency]=$U$1),--(TOther[Start Date]&lt;=A373),--(TOther[End Date Calc]&gt;=A373),IF(B373="N",--(TOther[Start Day]=DAY(A373)),--(TOther[Start Day]&gt;=DAY(A373))),--(IFERROR(MOD(TOther[Start Month]-MONTH(A373)+6,6),1)=0),TOther[Amount])))</f>
        <v>0</v>
      </c>
      <c r="V373" s="8" cm="1">
        <f t="array" ref="V373">IF(A373="","",IF(COUNTIF(TOther[Frequency],$V$1)=0,0,SUMPRODUCT(--(TOther[Frequency]=$V$1),--(TOther[Start Date]&lt;=A373),--(TOther[End Date Calc]&gt;=A373),IF(B373="N",--(TOther[Start Day]=DAY(A373)),--(TOther[Start Day]&gt;=DAY(A373))),--(IFERROR(MOD(TOther[Start Month]-MONTH(A373)+12,12),1)=0),TOther[Amount])))</f>
        <v>0</v>
      </c>
      <c r="W373" s="8">
        <f>IF(A373="","",SUMIFS(TOther[Amount],TOther[Start Date],A373,TOther[Frequency],$W$1))</f>
        <v>0</v>
      </c>
      <c r="X373" s="9">
        <f t="shared" si="25"/>
        <v>230</v>
      </c>
      <c r="Y373" s="9">
        <f t="shared" si="29"/>
        <v>230</v>
      </c>
      <c r="Z373" s="8" cm="1">
        <f t="array" ref="Z373">IF(A373="","",IF(COUNTIF('2) Income'!$D$13:$D$32,"Weekly")=0,0,SUMPRODUCT(--(IFERROR(MOD(A373-'2) Income'!$F$13:$F$32,7),1)=0),--('2) Income'!$D$13:$D$32="Weekly"),--('2) Income'!$F$13:$F$32&lt;=A373),'2) Income'!$E$13:$E$32)))</f>
        <v>0</v>
      </c>
      <c r="AA373" s="8" cm="1">
        <f t="array" ref="AA373">IF(A373="","",IF(COUNTIF('2) Income'!$D$13:$D$32,"Every Other Week")=0,0,SUMPRODUCT(--(IFERROR(MOD(A373-'2) Income'!$F$13:$F$32,14),1)=0),--('2) Income'!$D$13:$D$32="Every Other Week"),--('2) Income'!$F$13:$F$32&lt;=A373),'2) Income'!$E$13:$E$32)))</f>
        <v>0</v>
      </c>
      <c r="AB373" s="8">
        <f>IF(A373="","",IF(COUNTIF('2) Income'!$D$13:$D$32,"1st and 15th")=0,0,IF(OR(DAY(A373)=1,DAY(A373)=15),SUMIFS('2) Income'!$E$13:$E$32,'2) Income'!$D$13:$D$32,"1st and 15th",'2) Income'!$F$13:$F$32,"&lt;="&amp;$A373),0)))</f>
        <v>0</v>
      </c>
      <c r="AC373" s="8">
        <f>IF(A373="","",IF(COUNTIF('2) Income'!$D$13:$D$32,"2nd Wednesday")=0,0,IF(A373=(A373-DAY(A373)+1+2*7-WEEKDAY(A373-DAY(A373)+8-4,1)),SUMIFS('2) Income'!$E$13:$E$32,'2) Income'!$D$13:$D$32,"2nd Wednesday",'2) Income'!$F$13:$F$32,"&lt;="&amp;$A373),0)))</f>
        <v>0</v>
      </c>
      <c r="AD373" s="8">
        <f>IF(A373="","",IF(COUNTIF('2) Income'!$D$13:$D$32,"3rd Wednesday")=0,0,IF(A373=(A373-DAY(A373)+1+3*7-WEEKDAY(A373-DAY(A373)+8-4,1)),SUMIFS('2) Income'!$E$13:$E$32,'2) Income'!$D$13:$D$32,"3rd Wednesday",'2) Income'!$F$13:$F$32,"&lt;="&amp;$A373),0)))</f>
        <v>0</v>
      </c>
      <c r="AE373" s="8">
        <f>IF(A373="","",IF(COUNTIF('2) Income'!$D$13:$D$32,"4th Wednesday")=0,0,IF(A373=(A373-DAY(A373)+1+4*7-WEEKDAY(A373-DAY(A373)+8-4,1)),SUMIFS('2) Income'!$E$13:$E$32,'2) Income'!$D$13:$D$32,"4th Wednesday",'2) Income'!$F$13:$F$32,"&lt;="&amp;$A373),0)))</f>
        <v>0</v>
      </c>
      <c r="AF373" s="8" cm="1">
        <f t="array" ref="AF373">IF(A373="","",IF(COUNTIF('2) Income'!$D$13:$D$32,"Every 4 Weeks")=0,0,SUMPRODUCT(--(IFERROR(MOD(A373-'2) Income'!$F$13:$F$32,28),1)=0),--('2) Income'!$D$13:$D$32="Every 4 Weeks"),--('2) Income'!$F$13:$F$32&lt;=A373),'2) Income'!$E$13:$E$32)))</f>
        <v>0</v>
      </c>
      <c r="AG373" s="8">
        <f>IF(A373="","",IF(COUNTIF('2) Income'!$D$13:$D$32,"Monthly")=0,0,IF(B373="N",SUMIFS('2) Income'!$E$13:$E$32,'2) Income'!$D$13:$D$32,"monthly",'2) Income'!$F$13:$F$32,"&lt;="&amp;$A373,'2) Income'!$I$13:$I$32,DAY(A373)),SUMIFS('2) Income'!$E$13:$E$32,'2) Income'!$D$13:$D$32,"monthly",'2) Income'!$F$13:$F$32,"&lt;="&amp;$A373,'2) Income'!$I$13:$I$32,"&gt;="&amp;DAY(A373)))))</f>
        <v>0</v>
      </c>
      <c r="AH373" s="8" cm="1">
        <f t="array" ref="AH373">IF(A373="","",IF(COUNTIF('2) Income'!$D$13:$D$32,"Yearly")=0,0,SUMPRODUCT(--('2) Income'!$D$13:$D$32="Yearly"),--('2) Income'!$F$13:$F$32&lt;=A373),IF(B373="N",--('2) Income'!$I$13:$I$32=DAY(A373)),--('2) Income'!$I$13:$I$32&gt;=DAY(A373))),--(IFERROR(MOD('2) Income'!$H$13:$H$32-MONTH(A373)+12,12),1)=0),'2) Income'!$E$13:$E$32)))</f>
        <v>0</v>
      </c>
      <c r="AI373" s="8">
        <f>IF(A373="","",IF(COUNTIF('2) Income'!$D$13:$D$32,"one-time")=0,0,SUMIFS('2) Income'!$E$13:$E$32,'2) Income'!$D$13:$D$32,"one-time",'2) Income'!$F$13:$F$32,"="&amp;$A373)))</f>
        <v>0</v>
      </c>
      <c r="AJ373" s="9">
        <f t="shared" si="26"/>
        <v>0</v>
      </c>
    </row>
    <row r="374" spans="1:36">
      <c r="A374" s="7">
        <f>IF(A373="","",IF(A373+1&lt;='1) Period'!$E$21,A373+1,""))</f>
        <v>45846</v>
      </c>
      <c r="B374" s="7" t="str">
        <f t="shared" si="27"/>
        <v>N</v>
      </c>
      <c r="C374" t="str">
        <f t="shared" si="28"/>
        <v>F</v>
      </c>
      <c r="D374" s="8">
        <f>IF(A374="","",IF(TEXT(A374,"dddd")='4) Happy Money'!$E$23,WAllowance,0))</f>
        <v>0</v>
      </c>
      <c r="E374" s="8">
        <f>IF(A374="","",IF(B374="N",SUMIF(TMonthly[Day of the Month],DAY(A374),TMonthly[Amount]),SUMIF(TMonthly[Day of the Month],"&gt;="&amp;DAY(A374),TMonthly[Amount])))</f>
        <v>0</v>
      </c>
      <c r="F374" s="8" cm="1">
        <f t="array" ref="F374">IF(A374="","",SUMPRODUCT(--(TYearly[Due Date]&lt;=A374),IF(B374="N",--(TYearly[Day]=DAY(A374)),--(TYearly[Day]&gt;=DAY(A374))),--(IFERROR(MOD(TYearly[Month]-MONTH(A374)+12,12),1)=0),TYearly[Amount]))</f>
        <v>0</v>
      </c>
      <c r="G374" s="8">
        <f>IF(A374="","",SUMIF(TOneTime[Due Date],A374,TOneTime[Amount]))</f>
        <v>0</v>
      </c>
      <c r="H374" s="8" cm="1">
        <f t="array" ref="H374">IF(A374="","",IF(COUNTIF(TOther[Frequency],$H$1)=0,0,SUMPRODUCT(--(IFERROR(MOD(A374-TOther[Start Date],7),1)=0),--(TOther[Frequency]=$H$1),--(TOther[Start Date]&lt;=A374),--(TOther[End Date Calc]&gt;=A374),TOther[Amount])))</f>
        <v>0</v>
      </c>
      <c r="I374" s="8" cm="1">
        <f t="array" ref="I374">IF(A374="","",IF(COUNTIF(TOther[Frequency],$I$1)=0,0,SUMPRODUCT(--(IFERROR(MOD(A374-TOther[Start Date],14),1)=0),--(TOther[Frequency]=$I$1),--(TOther[Start Date]&lt;=A374),--(TOther[End Date Calc]&gt;=A374),TOther[Amount])))</f>
        <v>0</v>
      </c>
      <c r="J374" s="8">
        <f>IF(A374="","",IF(COUNTIF(TOther[Frequency],$J$1)=0,0,IF(OR(DAY(A374)=1,DAY(A374)=15),SUMIFS(TOther[Amount],TOther[Frequency],$J$1,TOther[Start Date],"&lt;="&amp;$A374,TOther[End Date Calc],"&gt;="&amp;A374),0)))</f>
        <v>0</v>
      </c>
      <c r="K374" s="8">
        <f>IF(A374="","",IF(COUNTIF(TOther[Frequency],$K$1)=0,0,IF(A374=(A374-DAY(A374)+1+2*7-WEEKDAY(A374-DAY(A374)+8-4,1)),SUMIFS(TOther[Amount],TOther[Frequency],$K$1,TOther[Start Date],"&lt;="&amp;$A374,TOther[End Date Calc],"&gt;="&amp;A374),0)))</f>
        <v>0</v>
      </c>
      <c r="L374" s="8">
        <f>IF(A374="","",IF(COUNTIF(TOther[Frequency],$L$1)=0,0,IF(A374=(A374-DAY(A374)+1+3*7-WEEKDAY(A374-DAY(A374)+8-4,1)),SUMIFS(TOther[Amount],TOther[Frequency],$L$1,TOther[Start Date],"&lt;="&amp;$A374,TOther[End Date Calc],"&gt;="&amp;A374),0)))</f>
        <v>0</v>
      </c>
      <c r="M374" s="8">
        <f>IF(A374="","",IF(COUNTIF(TOther[Frequency],$M$1)=0,0,IF(A374=(A374-DAY(A374)+1+4*7-WEEKDAY(A374-DAY(A374)+8-4,1)),SUMIFS(TOther[Amount],TOther[Frequency],$M$1,TOther[Start Date],"&lt;="&amp;$A374,TOther[End Date Calc],"&gt;="&amp;A374),0)))</f>
        <v>0</v>
      </c>
      <c r="N374" s="8" cm="1">
        <f t="array" ref="N374">IF(A374="","",IF(COUNTIF(TOther[Frequency],$N$1)=0,0,SUMPRODUCT(--(IFERROR(MOD(A374-TOther[Start Date],28),1)=0),--(TOther[Frequency]=$N$1),--(TOther[Start Date]&lt;=A374),--(TOther[End Date Calc]&gt;=A374),TOther[Amount])))</f>
        <v>0</v>
      </c>
      <c r="O374" s="8" cm="1">
        <f t="array" ref="O374">IF(A374="","",IF(COUNTIF(TOther[Frequency],$O$1)=0,0,SUMPRODUCT(--(IFERROR(MOD(A374-TOther[Start Date],42),1)=0),--(TOther[Frequency]=$O$1),--(TOther[Start Date]&lt;=A374),--(TOther[End Date Calc]&gt;=A374),TOther[Amount])))</f>
        <v>0</v>
      </c>
      <c r="P374" s="8" cm="1">
        <f t="array" ref="P374">IF(A374="","",IF(COUNTIF(TOther[Frequency],$P$1)=0,0,SUMPRODUCT(--(IFERROR(MOD(A374-TOther[Start Date],56),1)=0),--(TOther[Frequency]=$P$1),--(TOther[Start Date]&lt;=A374),--(TOther[End Date Calc]&gt;=A374),TOther[Amount])))</f>
        <v>0</v>
      </c>
      <c r="Q374" s="8">
        <f>IF(A374="","",IF(COUNTIF(TOther[Frequency],$Q$1)=0,0,IF(B374="N",SUMIFS(TOther[Amount],TOther[Frequency],$Q$1,TOther[Start Date],"&lt;="&amp;$A374,TOther[End Date Calc],"&gt;="&amp;A374,TOther[Start Day],DAY(A374)),SUMIFS(TOther[Amount],TOther[Frequency],$Q$1,TOther[Start Date],"&lt;="&amp;$A374,TOther[End Date Calc],"&gt;="&amp;A374,TOther[Start Day],"&gt;="&amp;DAY(A374)))))</f>
        <v>0</v>
      </c>
      <c r="R374" s="8" cm="1">
        <f t="array" ref="R374">IF(A374="","",IF(COUNTIF(TOther[Frequency],R$1)=0,0,SUMPRODUCT(--(TOther[Frequency]=R$1),--(TOther[Start Date]&lt;=A374),--(TOther[End Date Calc]&gt;=A374),IF(B374="N",--(TOther[Start Day]=DAY(A374)),--(TOther[Start Day]&gt;=DAY(A374))),--(IFERROR(MOD(TOther[Start Month]-MONTH(A374)+2,2),1)=0),TOther[Amount])))</f>
        <v>0</v>
      </c>
      <c r="S374" s="8" cm="1">
        <f t="array" ref="S374">IF(A374="","",IF(COUNTIF(TOther[Frequency],S$1)=0,0,SUMPRODUCT(--(TOther[Frequency]=S$1),--(TOther[Start Date]&lt;=A374),--(TOther[End Date Calc]&gt;=A374),IF(B374="N",--(TOther[Start Day]=DAY(A374)),--(TOther[Start Day]&gt;=DAY(A374))),--(IFERROR(MOD(TOther[Start Month]-MONTH(A374)+3,3),1)=0),TOther[Amount])))</f>
        <v>0</v>
      </c>
      <c r="T374" s="8" cm="1">
        <f t="array" ref="T374">IF($A374="","",IF(COUNTIF(TOther[Frequency],T$1)=0,0,SUMPRODUCT(--(TOther[Frequency]=T$1),--(TOther[Start Date]&lt;=$A374),--(TOther[End Date Calc]&gt;=$A374),IF($B374="N",--(TOther[Start Day]=DAY($A374)),--(TOther[Start Day]&gt;=DAY($A374))),--(IFERROR(MOD(TOther[Start Month]-MONTH($A374)+4,4),1)=0),TOther[Amount])))</f>
        <v>0</v>
      </c>
      <c r="U374" s="8" cm="1">
        <f t="array" ref="U374">IF(A374="","",IF(COUNTIF(TOther[Frequency],$U$1)=0,0,SUMPRODUCT(--(TOther[Frequency]=$U$1),--(TOther[Start Date]&lt;=A374),--(TOther[End Date Calc]&gt;=A374),IF(B374="N",--(TOther[Start Day]=DAY(A374)),--(TOther[Start Day]&gt;=DAY(A374))),--(IFERROR(MOD(TOther[Start Month]-MONTH(A374)+6,6),1)=0),TOther[Amount])))</f>
        <v>0</v>
      </c>
      <c r="V374" s="8" cm="1">
        <f t="array" ref="V374">IF(A374="","",IF(COUNTIF(TOther[Frequency],$V$1)=0,0,SUMPRODUCT(--(TOther[Frequency]=$V$1),--(TOther[Start Date]&lt;=A374),--(TOther[End Date Calc]&gt;=A374),IF(B374="N",--(TOther[Start Day]=DAY(A374)),--(TOther[Start Day]&gt;=DAY(A374))),--(IFERROR(MOD(TOther[Start Month]-MONTH(A374)+12,12),1)=0),TOther[Amount])))</f>
        <v>0</v>
      </c>
      <c r="W374" s="8">
        <f>IF(A374="","",SUMIFS(TOther[Amount],TOther[Start Date],A374,TOther[Frequency],$W$1))</f>
        <v>0</v>
      </c>
      <c r="X374" s="9">
        <f t="shared" si="25"/>
        <v>0</v>
      </c>
      <c r="Y374" s="9">
        <f t="shared" si="29"/>
        <v>0</v>
      </c>
      <c r="Z374" s="8" cm="1">
        <f t="array" ref="Z374">IF(A374="","",IF(COUNTIF('2) Income'!$D$13:$D$32,"Weekly")=0,0,SUMPRODUCT(--(IFERROR(MOD(A374-'2) Income'!$F$13:$F$32,7),1)=0),--('2) Income'!$D$13:$D$32="Weekly"),--('2) Income'!$F$13:$F$32&lt;=A374),'2) Income'!$E$13:$E$32)))</f>
        <v>0</v>
      </c>
      <c r="AA374" s="8" cm="1">
        <f t="array" ref="AA374">IF(A374="","",IF(COUNTIF('2) Income'!$D$13:$D$32,"Every Other Week")=0,0,SUMPRODUCT(--(IFERROR(MOD(A374-'2) Income'!$F$13:$F$32,14),1)=0),--('2) Income'!$D$13:$D$32="Every Other Week"),--('2) Income'!$F$13:$F$32&lt;=A374),'2) Income'!$E$13:$E$32)))</f>
        <v>0</v>
      </c>
      <c r="AB374" s="8">
        <f>IF(A374="","",IF(COUNTIF('2) Income'!$D$13:$D$32,"1st and 15th")=0,0,IF(OR(DAY(A374)=1,DAY(A374)=15),SUMIFS('2) Income'!$E$13:$E$32,'2) Income'!$D$13:$D$32,"1st and 15th",'2) Income'!$F$13:$F$32,"&lt;="&amp;$A374),0)))</f>
        <v>0</v>
      </c>
      <c r="AC374" s="8">
        <f>IF(A374="","",IF(COUNTIF('2) Income'!$D$13:$D$32,"2nd Wednesday")=0,0,IF(A374=(A374-DAY(A374)+1+2*7-WEEKDAY(A374-DAY(A374)+8-4,1)),SUMIFS('2) Income'!$E$13:$E$32,'2) Income'!$D$13:$D$32,"2nd Wednesday",'2) Income'!$F$13:$F$32,"&lt;="&amp;$A374),0)))</f>
        <v>0</v>
      </c>
      <c r="AD374" s="8">
        <f>IF(A374="","",IF(COUNTIF('2) Income'!$D$13:$D$32,"3rd Wednesday")=0,0,IF(A374=(A374-DAY(A374)+1+3*7-WEEKDAY(A374-DAY(A374)+8-4,1)),SUMIFS('2) Income'!$E$13:$E$32,'2) Income'!$D$13:$D$32,"3rd Wednesday",'2) Income'!$F$13:$F$32,"&lt;="&amp;$A374),0)))</f>
        <v>0</v>
      </c>
      <c r="AE374" s="8">
        <f>IF(A374="","",IF(COUNTIF('2) Income'!$D$13:$D$32,"4th Wednesday")=0,0,IF(A374=(A374-DAY(A374)+1+4*7-WEEKDAY(A374-DAY(A374)+8-4,1)),SUMIFS('2) Income'!$E$13:$E$32,'2) Income'!$D$13:$D$32,"4th Wednesday",'2) Income'!$F$13:$F$32,"&lt;="&amp;$A374),0)))</f>
        <v>0</v>
      </c>
      <c r="AF374" s="8" cm="1">
        <f t="array" ref="AF374">IF(A374="","",IF(COUNTIF('2) Income'!$D$13:$D$32,"Every 4 Weeks")=0,0,SUMPRODUCT(--(IFERROR(MOD(A374-'2) Income'!$F$13:$F$32,28),1)=0),--('2) Income'!$D$13:$D$32="Every 4 Weeks"),--('2) Income'!$F$13:$F$32&lt;=A374),'2) Income'!$E$13:$E$32)))</f>
        <v>0</v>
      </c>
      <c r="AG374" s="8">
        <f>IF(A374="","",IF(COUNTIF('2) Income'!$D$13:$D$32,"Monthly")=0,0,IF(B374="N",SUMIFS('2) Income'!$E$13:$E$32,'2) Income'!$D$13:$D$32,"monthly",'2) Income'!$F$13:$F$32,"&lt;="&amp;$A374,'2) Income'!$I$13:$I$32,DAY(A374)),SUMIFS('2) Income'!$E$13:$E$32,'2) Income'!$D$13:$D$32,"monthly",'2) Income'!$F$13:$F$32,"&lt;="&amp;$A374,'2) Income'!$I$13:$I$32,"&gt;="&amp;DAY(A374)))))</f>
        <v>0</v>
      </c>
      <c r="AH374" s="8" cm="1">
        <f t="array" ref="AH374">IF(A374="","",IF(COUNTIF('2) Income'!$D$13:$D$32,"Yearly")=0,0,SUMPRODUCT(--('2) Income'!$D$13:$D$32="Yearly"),--('2) Income'!$F$13:$F$32&lt;=A374),IF(B374="N",--('2) Income'!$I$13:$I$32=DAY(A374)),--('2) Income'!$I$13:$I$32&gt;=DAY(A374))),--(IFERROR(MOD('2) Income'!$H$13:$H$32-MONTH(A374)+12,12),1)=0),'2) Income'!$E$13:$E$32)))</f>
        <v>0</v>
      </c>
      <c r="AI374" s="8">
        <f>IF(A374="","",IF(COUNTIF('2) Income'!$D$13:$D$32,"one-time")=0,0,SUMIFS('2) Income'!$E$13:$E$32,'2) Income'!$D$13:$D$32,"one-time",'2) Income'!$F$13:$F$32,"="&amp;$A374)))</f>
        <v>0</v>
      </c>
      <c r="AJ374" s="9">
        <f t="shared" si="26"/>
        <v>0</v>
      </c>
    </row>
    <row r="375" spans="1:36">
      <c r="A375" s="7">
        <f>IF(A374="","",IF(A374+1&lt;='1) Period'!$E$21,A374+1,""))</f>
        <v>45847</v>
      </c>
      <c r="B375" s="7" t="str">
        <f t="shared" si="27"/>
        <v>N</v>
      </c>
      <c r="C375" t="str">
        <f t="shared" si="28"/>
        <v>F</v>
      </c>
      <c r="D375" s="8">
        <f>IF(A375="","",IF(TEXT(A375,"dddd")='4) Happy Money'!$E$23,WAllowance,0))</f>
        <v>0</v>
      </c>
      <c r="E375" s="8">
        <f>IF(A375="","",IF(B375="N",SUMIF(TMonthly[Day of the Month],DAY(A375),TMonthly[Amount]),SUMIF(TMonthly[Day of the Month],"&gt;="&amp;DAY(A375),TMonthly[Amount])))</f>
        <v>0</v>
      </c>
      <c r="F375" s="8" cm="1">
        <f t="array" ref="F375">IF(A375="","",SUMPRODUCT(--(TYearly[Due Date]&lt;=A375),IF(B375="N",--(TYearly[Day]=DAY(A375)),--(TYearly[Day]&gt;=DAY(A375))),--(IFERROR(MOD(TYearly[Month]-MONTH(A375)+12,12),1)=0),TYearly[Amount]))</f>
        <v>0</v>
      </c>
      <c r="G375" s="8">
        <f>IF(A375="","",SUMIF(TOneTime[Due Date],A375,TOneTime[Amount]))</f>
        <v>0</v>
      </c>
      <c r="H375" s="8" cm="1">
        <f t="array" ref="H375">IF(A375="","",IF(COUNTIF(TOther[Frequency],$H$1)=0,0,SUMPRODUCT(--(IFERROR(MOD(A375-TOther[Start Date],7),1)=0),--(TOther[Frequency]=$H$1),--(TOther[Start Date]&lt;=A375),--(TOther[End Date Calc]&gt;=A375),TOther[Amount])))</f>
        <v>0</v>
      </c>
      <c r="I375" s="8" cm="1">
        <f t="array" ref="I375">IF(A375="","",IF(COUNTIF(TOther[Frequency],$I$1)=0,0,SUMPRODUCT(--(IFERROR(MOD(A375-TOther[Start Date],14),1)=0),--(TOther[Frequency]=$I$1),--(TOther[Start Date]&lt;=A375),--(TOther[End Date Calc]&gt;=A375),TOther[Amount])))</f>
        <v>0</v>
      </c>
      <c r="J375" s="8">
        <f>IF(A375="","",IF(COUNTIF(TOther[Frequency],$J$1)=0,0,IF(OR(DAY(A375)=1,DAY(A375)=15),SUMIFS(TOther[Amount],TOther[Frequency],$J$1,TOther[Start Date],"&lt;="&amp;$A375,TOther[End Date Calc],"&gt;="&amp;A375),0)))</f>
        <v>0</v>
      </c>
      <c r="K375" s="8">
        <f>IF(A375="","",IF(COUNTIF(TOther[Frequency],$K$1)=0,0,IF(A375=(A375-DAY(A375)+1+2*7-WEEKDAY(A375-DAY(A375)+8-4,1)),SUMIFS(TOther[Amount],TOther[Frequency],$K$1,TOther[Start Date],"&lt;="&amp;$A375,TOther[End Date Calc],"&gt;="&amp;A375),0)))</f>
        <v>0</v>
      </c>
      <c r="L375" s="8">
        <f>IF(A375="","",IF(COUNTIF(TOther[Frequency],$L$1)=0,0,IF(A375=(A375-DAY(A375)+1+3*7-WEEKDAY(A375-DAY(A375)+8-4,1)),SUMIFS(TOther[Amount],TOther[Frequency],$L$1,TOther[Start Date],"&lt;="&amp;$A375,TOther[End Date Calc],"&gt;="&amp;A375),0)))</f>
        <v>0</v>
      </c>
      <c r="M375" s="8">
        <f>IF(A375="","",IF(COUNTIF(TOther[Frequency],$M$1)=0,0,IF(A375=(A375-DAY(A375)+1+4*7-WEEKDAY(A375-DAY(A375)+8-4,1)),SUMIFS(TOther[Amount],TOther[Frequency],$M$1,TOther[Start Date],"&lt;="&amp;$A375,TOther[End Date Calc],"&gt;="&amp;A375),0)))</f>
        <v>0</v>
      </c>
      <c r="N375" s="8" cm="1">
        <f t="array" ref="N375">IF(A375="","",IF(COUNTIF(TOther[Frequency],$N$1)=0,0,SUMPRODUCT(--(IFERROR(MOD(A375-TOther[Start Date],28),1)=0),--(TOther[Frequency]=$N$1),--(TOther[Start Date]&lt;=A375),--(TOther[End Date Calc]&gt;=A375),TOther[Amount])))</f>
        <v>0</v>
      </c>
      <c r="O375" s="8" cm="1">
        <f t="array" ref="O375">IF(A375="","",IF(COUNTIF(TOther[Frequency],$O$1)=0,0,SUMPRODUCT(--(IFERROR(MOD(A375-TOther[Start Date],42),1)=0),--(TOther[Frequency]=$O$1),--(TOther[Start Date]&lt;=A375),--(TOther[End Date Calc]&gt;=A375),TOther[Amount])))</f>
        <v>0</v>
      </c>
      <c r="P375" s="8" cm="1">
        <f t="array" ref="P375">IF(A375="","",IF(COUNTIF(TOther[Frequency],$P$1)=0,0,SUMPRODUCT(--(IFERROR(MOD(A375-TOther[Start Date],56),1)=0),--(TOther[Frequency]=$P$1),--(TOther[Start Date]&lt;=A375),--(TOther[End Date Calc]&gt;=A375),TOther[Amount])))</f>
        <v>0</v>
      </c>
      <c r="Q375" s="8">
        <f>IF(A375="","",IF(COUNTIF(TOther[Frequency],$Q$1)=0,0,IF(B375="N",SUMIFS(TOther[Amount],TOther[Frequency],$Q$1,TOther[Start Date],"&lt;="&amp;$A375,TOther[End Date Calc],"&gt;="&amp;A375,TOther[Start Day],DAY(A375)),SUMIFS(TOther[Amount],TOther[Frequency],$Q$1,TOther[Start Date],"&lt;="&amp;$A375,TOther[End Date Calc],"&gt;="&amp;A375,TOther[Start Day],"&gt;="&amp;DAY(A375)))))</f>
        <v>0</v>
      </c>
      <c r="R375" s="8" cm="1">
        <f t="array" ref="R375">IF(A375="","",IF(COUNTIF(TOther[Frequency],R$1)=0,0,SUMPRODUCT(--(TOther[Frequency]=R$1),--(TOther[Start Date]&lt;=A375),--(TOther[End Date Calc]&gt;=A375),IF(B375="N",--(TOther[Start Day]=DAY(A375)),--(TOther[Start Day]&gt;=DAY(A375))),--(IFERROR(MOD(TOther[Start Month]-MONTH(A375)+2,2),1)=0),TOther[Amount])))</f>
        <v>0</v>
      </c>
      <c r="S375" s="8" cm="1">
        <f t="array" ref="S375">IF(A375="","",IF(COUNTIF(TOther[Frequency],S$1)=0,0,SUMPRODUCT(--(TOther[Frequency]=S$1),--(TOther[Start Date]&lt;=A375),--(TOther[End Date Calc]&gt;=A375),IF(B375="N",--(TOther[Start Day]=DAY(A375)),--(TOther[Start Day]&gt;=DAY(A375))),--(IFERROR(MOD(TOther[Start Month]-MONTH(A375)+3,3),1)=0),TOther[Amount])))</f>
        <v>0</v>
      </c>
      <c r="T375" s="8" cm="1">
        <f t="array" ref="T375">IF($A375="","",IF(COUNTIF(TOther[Frequency],T$1)=0,0,SUMPRODUCT(--(TOther[Frequency]=T$1),--(TOther[Start Date]&lt;=$A375),--(TOther[End Date Calc]&gt;=$A375),IF($B375="N",--(TOther[Start Day]=DAY($A375)),--(TOther[Start Day]&gt;=DAY($A375))),--(IFERROR(MOD(TOther[Start Month]-MONTH($A375)+4,4),1)=0),TOther[Amount])))</f>
        <v>0</v>
      </c>
      <c r="U375" s="8" cm="1">
        <f t="array" ref="U375">IF(A375="","",IF(COUNTIF(TOther[Frequency],$U$1)=0,0,SUMPRODUCT(--(TOther[Frequency]=$U$1),--(TOther[Start Date]&lt;=A375),--(TOther[End Date Calc]&gt;=A375),IF(B375="N",--(TOther[Start Day]=DAY(A375)),--(TOther[Start Day]&gt;=DAY(A375))),--(IFERROR(MOD(TOther[Start Month]-MONTH(A375)+6,6),1)=0),TOther[Amount])))</f>
        <v>0</v>
      </c>
      <c r="V375" s="8" cm="1">
        <f t="array" ref="V375">IF(A375="","",IF(COUNTIF(TOther[Frequency],$V$1)=0,0,SUMPRODUCT(--(TOther[Frequency]=$V$1),--(TOther[Start Date]&lt;=A375),--(TOther[End Date Calc]&gt;=A375),IF(B375="N",--(TOther[Start Day]=DAY(A375)),--(TOther[Start Day]&gt;=DAY(A375))),--(IFERROR(MOD(TOther[Start Month]-MONTH(A375)+12,12),1)=0),TOther[Amount])))</f>
        <v>0</v>
      </c>
      <c r="W375" s="8">
        <f>IF(A375="","",SUMIFS(TOther[Amount],TOther[Start Date],A375,TOther[Frequency],$W$1))</f>
        <v>0</v>
      </c>
      <c r="X375" s="9">
        <f t="shared" si="25"/>
        <v>0</v>
      </c>
      <c r="Y375" s="9">
        <f t="shared" si="29"/>
        <v>0</v>
      </c>
      <c r="Z375" s="8" cm="1">
        <f t="array" ref="Z375">IF(A375="","",IF(COUNTIF('2) Income'!$D$13:$D$32,"Weekly")=0,0,SUMPRODUCT(--(IFERROR(MOD(A375-'2) Income'!$F$13:$F$32,7),1)=0),--('2) Income'!$D$13:$D$32="Weekly"),--('2) Income'!$F$13:$F$32&lt;=A375),'2) Income'!$E$13:$E$32)))</f>
        <v>0</v>
      </c>
      <c r="AA375" s="8" cm="1">
        <f t="array" ref="AA375">IF(A375="","",IF(COUNTIF('2) Income'!$D$13:$D$32,"Every Other Week")=0,0,SUMPRODUCT(--(IFERROR(MOD(A375-'2) Income'!$F$13:$F$32,14),1)=0),--('2) Income'!$D$13:$D$32="Every Other Week"),--('2) Income'!$F$13:$F$32&lt;=A375),'2) Income'!$E$13:$E$32)))</f>
        <v>0</v>
      </c>
      <c r="AB375" s="8">
        <f>IF(A375="","",IF(COUNTIF('2) Income'!$D$13:$D$32,"1st and 15th")=0,0,IF(OR(DAY(A375)=1,DAY(A375)=15),SUMIFS('2) Income'!$E$13:$E$32,'2) Income'!$D$13:$D$32,"1st and 15th",'2) Income'!$F$13:$F$32,"&lt;="&amp;$A375),0)))</f>
        <v>0</v>
      </c>
      <c r="AC375" s="8">
        <f>IF(A375="","",IF(COUNTIF('2) Income'!$D$13:$D$32,"2nd Wednesday")=0,0,IF(A375=(A375-DAY(A375)+1+2*7-WEEKDAY(A375-DAY(A375)+8-4,1)),SUMIFS('2) Income'!$E$13:$E$32,'2) Income'!$D$13:$D$32,"2nd Wednesday",'2) Income'!$F$13:$F$32,"&lt;="&amp;$A375),0)))</f>
        <v>0</v>
      </c>
      <c r="AD375" s="8">
        <f>IF(A375="","",IF(COUNTIF('2) Income'!$D$13:$D$32,"3rd Wednesday")=0,0,IF(A375=(A375-DAY(A375)+1+3*7-WEEKDAY(A375-DAY(A375)+8-4,1)),SUMIFS('2) Income'!$E$13:$E$32,'2) Income'!$D$13:$D$32,"3rd Wednesday",'2) Income'!$F$13:$F$32,"&lt;="&amp;$A375),0)))</f>
        <v>0</v>
      </c>
      <c r="AE375" s="8">
        <f>IF(A375="","",IF(COUNTIF('2) Income'!$D$13:$D$32,"4th Wednesday")=0,0,IF(A375=(A375-DAY(A375)+1+4*7-WEEKDAY(A375-DAY(A375)+8-4,1)),SUMIFS('2) Income'!$E$13:$E$32,'2) Income'!$D$13:$D$32,"4th Wednesday",'2) Income'!$F$13:$F$32,"&lt;="&amp;$A375),0)))</f>
        <v>0</v>
      </c>
      <c r="AF375" s="8" cm="1">
        <f t="array" ref="AF375">IF(A375="","",IF(COUNTIF('2) Income'!$D$13:$D$32,"Every 4 Weeks")=0,0,SUMPRODUCT(--(IFERROR(MOD(A375-'2) Income'!$F$13:$F$32,28),1)=0),--('2) Income'!$D$13:$D$32="Every 4 Weeks"),--('2) Income'!$F$13:$F$32&lt;=A375),'2) Income'!$E$13:$E$32)))</f>
        <v>0</v>
      </c>
      <c r="AG375" s="8">
        <f>IF(A375="","",IF(COUNTIF('2) Income'!$D$13:$D$32,"Monthly")=0,0,IF(B375="N",SUMIFS('2) Income'!$E$13:$E$32,'2) Income'!$D$13:$D$32,"monthly",'2) Income'!$F$13:$F$32,"&lt;="&amp;$A375,'2) Income'!$I$13:$I$32,DAY(A375)),SUMIFS('2) Income'!$E$13:$E$32,'2) Income'!$D$13:$D$32,"monthly",'2) Income'!$F$13:$F$32,"&lt;="&amp;$A375,'2) Income'!$I$13:$I$32,"&gt;="&amp;DAY(A375)))))</f>
        <v>0</v>
      </c>
      <c r="AH375" s="8" cm="1">
        <f t="array" ref="AH375">IF(A375="","",IF(COUNTIF('2) Income'!$D$13:$D$32,"Yearly")=0,0,SUMPRODUCT(--('2) Income'!$D$13:$D$32="Yearly"),--('2) Income'!$F$13:$F$32&lt;=A375),IF(B375="N",--('2) Income'!$I$13:$I$32=DAY(A375)),--('2) Income'!$I$13:$I$32&gt;=DAY(A375))),--(IFERROR(MOD('2) Income'!$H$13:$H$32-MONTH(A375)+12,12),1)=0),'2) Income'!$E$13:$E$32)))</f>
        <v>0</v>
      </c>
      <c r="AI375" s="8">
        <f>IF(A375="","",IF(COUNTIF('2) Income'!$D$13:$D$32,"one-time")=0,0,SUMIFS('2) Income'!$E$13:$E$32,'2) Income'!$D$13:$D$32,"one-time",'2) Income'!$F$13:$F$32,"="&amp;$A375)))</f>
        <v>0</v>
      </c>
      <c r="AJ375" s="9">
        <f t="shared" si="26"/>
        <v>0</v>
      </c>
    </row>
    <row r="376" spans="1:36">
      <c r="A376" s="7">
        <f>IF(A375="","",IF(A375+1&lt;='1) Period'!$E$21,A375+1,""))</f>
        <v>45848</v>
      </c>
      <c r="B376" s="7" t="str">
        <f t="shared" si="27"/>
        <v>N</v>
      </c>
      <c r="C376" t="str">
        <f t="shared" si="28"/>
        <v>F</v>
      </c>
      <c r="D376" s="8">
        <f>IF(A376="","",IF(TEXT(A376,"dddd")='4) Happy Money'!$E$23,WAllowance,0))</f>
        <v>0</v>
      </c>
      <c r="E376" s="8">
        <f>IF(A376="","",IF(B376="N",SUMIF(TMonthly[Day of the Month],DAY(A376),TMonthly[Amount]),SUMIF(TMonthly[Day of the Month],"&gt;="&amp;DAY(A376),TMonthly[Amount])))</f>
        <v>500</v>
      </c>
      <c r="F376" s="8" cm="1">
        <f t="array" ref="F376">IF(A376="","",SUMPRODUCT(--(TYearly[Due Date]&lt;=A376),IF(B376="N",--(TYearly[Day]=DAY(A376)),--(TYearly[Day]&gt;=DAY(A376))),--(IFERROR(MOD(TYearly[Month]-MONTH(A376)+12,12),1)=0),TYearly[Amount]))</f>
        <v>0</v>
      </c>
      <c r="G376" s="8">
        <f>IF(A376="","",SUMIF(TOneTime[Due Date],A376,TOneTime[Amount]))</f>
        <v>0</v>
      </c>
      <c r="H376" s="8" cm="1">
        <f t="array" ref="H376">IF(A376="","",IF(COUNTIF(TOther[Frequency],$H$1)=0,0,SUMPRODUCT(--(IFERROR(MOD(A376-TOther[Start Date],7),1)=0),--(TOther[Frequency]=$H$1),--(TOther[Start Date]&lt;=A376),--(TOther[End Date Calc]&gt;=A376),TOther[Amount])))</f>
        <v>0</v>
      </c>
      <c r="I376" s="8" cm="1">
        <f t="array" ref="I376">IF(A376="","",IF(COUNTIF(TOther[Frequency],$I$1)=0,0,SUMPRODUCT(--(IFERROR(MOD(A376-TOther[Start Date],14),1)=0),--(TOther[Frequency]=$I$1),--(TOther[Start Date]&lt;=A376),--(TOther[End Date Calc]&gt;=A376),TOther[Amount])))</f>
        <v>0</v>
      </c>
      <c r="J376" s="8">
        <f>IF(A376="","",IF(COUNTIF(TOther[Frequency],$J$1)=0,0,IF(OR(DAY(A376)=1,DAY(A376)=15),SUMIFS(TOther[Amount],TOther[Frequency],$J$1,TOther[Start Date],"&lt;="&amp;$A376,TOther[End Date Calc],"&gt;="&amp;A376),0)))</f>
        <v>0</v>
      </c>
      <c r="K376" s="8">
        <f>IF(A376="","",IF(COUNTIF(TOther[Frequency],$K$1)=0,0,IF(A376=(A376-DAY(A376)+1+2*7-WEEKDAY(A376-DAY(A376)+8-4,1)),SUMIFS(TOther[Amount],TOther[Frequency],$K$1,TOther[Start Date],"&lt;="&amp;$A376,TOther[End Date Calc],"&gt;="&amp;A376),0)))</f>
        <v>0</v>
      </c>
      <c r="L376" s="8">
        <f>IF(A376="","",IF(COUNTIF(TOther[Frequency],$L$1)=0,0,IF(A376=(A376-DAY(A376)+1+3*7-WEEKDAY(A376-DAY(A376)+8-4,1)),SUMIFS(TOther[Amount],TOther[Frequency],$L$1,TOther[Start Date],"&lt;="&amp;$A376,TOther[End Date Calc],"&gt;="&amp;A376),0)))</f>
        <v>0</v>
      </c>
      <c r="M376" s="8">
        <f>IF(A376="","",IF(COUNTIF(TOther[Frequency],$M$1)=0,0,IF(A376=(A376-DAY(A376)+1+4*7-WEEKDAY(A376-DAY(A376)+8-4,1)),SUMIFS(TOther[Amount],TOther[Frequency],$M$1,TOther[Start Date],"&lt;="&amp;$A376,TOther[End Date Calc],"&gt;="&amp;A376),0)))</f>
        <v>0</v>
      </c>
      <c r="N376" s="8" cm="1">
        <f t="array" ref="N376">IF(A376="","",IF(COUNTIF(TOther[Frequency],$N$1)=0,0,SUMPRODUCT(--(IFERROR(MOD(A376-TOther[Start Date],28),1)=0),--(TOther[Frequency]=$N$1),--(TOther[Start Date]&lt;=A376),--(TOther[End Date Calc]&gt;=A376),TOther[Amount])))</f>
        <v>0</v>
      </c>
      <c r="O376" s="8" cm="1">
        <f t="array" ref="O376">IF(A376="","",IF(COUNTIF(TOther[Frequency],$O$1)=0,0,SUMPRODUCT(--(IFERROR(MOD(A376-TOther[Start Date],42),1)=0),--(TOther[Frequency]=$O$1),--(TOther[Start Date]&lt;=A376),--(TOther[End Date Calc]&gt;=A376),TOther[Amount])))</f>
        <v>0</v>
      </c>
      <c r="P376" s="8" cm="1">
        <f t="array" ref="P376">IF(A376="","",IF(COUNTIF(TOther[Frequency],$P$1)=0,0,SUMPRODUCT(--(IFERROR(MOD(A376-TOther[Start Date],56),1)=0),--(TOther[Frequency]=$P$1),--(TOther[Start Date]&lt;=A376),--(TOther[End Date Calc]&gt;=A376),TOther[Amount])))</f>
        <v>0</v>
      </c>
      <c r="Q376" s="8">
        <f>IF(A376="","",IF(COUNTIF(TOther[Frequency],$Q$1)=0,0,IF(B376="N",SUMIFS(TOther[Amount],TOther[Frequency],$Q$1,TOther[Start Date],"&lt;="&amp;$A376,TOther[End Date Calc],"&gt;="&amp;A376,TOther[Start Day],DAY(A376)),SUMIFS(TOther[Amount],TOther[Frequency],$Q$1,TOther[Start Date],"&lt;="&amp;$A376,TOther[End Date Calc],"&gt;="&amp;A376,TOther[Start Day],"&gt;="&amp;DAY(A376)))))</f>
        <v>0</v>
      </c>
      <c r="R376" s="8" cm="1">
        <f t="array" ref="R376">IF(A376="","",IF(COUNTIF(TOther[Frequency],R$1)=0,0,SUMPRODUCT(--(TOther[Frequency]=R$1),--(TOther[Start Date]&lt;=A376),--(TOther[End Date Calc]&gt;=A376),IF(B376="N",--(TOther[Start Day]=DAY(A376)),--(TOther[Start Day]&gt;=DAY(A376))),--(IFERROR(MOD(TOther[Start Month]-MONTH(A376)+2,2),1)=0),TOther[Amount])))</f>
        <v>0</v>
      </c>
      <c r="S376" s="8" cm="1">
        <f t="array" ref="S376">IF(A376="","",IF(COUNTIF(TOther[Frequency],S$1)=0,0,SUMPRODUCT(--(TOther[Frequency]=S$1),--(TOther[Start Date]&lt;=A376),--(TOther[End Date Calc]&gt;=A376),IF(B376="N",--(TOther[Start Day]=DAY(A376)),--(TOther[Start Day]&gt;=DAY(A376))),--(IFERROR(MOD(TOther[Start Month]-MONTH(A376)+3,3),1)=0),TOther[Amount])))</f>
        <v>0</v>
      </c>
      <c r="T376" s="8" cm="1">
        <f t="array" ref="T376">IF($A376="","",IF(COUNTIF(TOther[Frequency],T$1)=0,0,SUMPRODUCT(--(TOther[Frequency]=T$1),--(TOther[Start Date]&lt;=$A376),--(TOther[End Date Calc]&gt;=$A376),IF($B376="N",--(TOther[Start Day]=DAY($A376)),--(TOther[Start Day]&gt;=DAY($A376))),--(IFERROR(MOD(TOther[Start Month]-MONTH($A376)+4,4),1)=0),TOther[Amount])))</f>
        <v>0</v>
      </c>
      <c r="U376" s="8" cm="1">
        <f t="array" ref="U376">IF(A376="","",IF(COUNTIF(TOther[Frequency],$U$1)=0,0,SUMPRODUCT(--(TOther[Frequency]=$U$1),--(TOther[Start Date]&lt;=A376),--(TOther[End Date Calc]&gt;=A376),IF(B376="N",--(TOther[Start Day]=DAY(A376)),--(TOther[Start Day]&gt;=DAY(A376))),--(IFERROR(MOD(TOther[Start Month]-MONTH(A376)+6,6),1)=0),TOther[Amount])))</f>
        <v>0</v>
      </c>
      <c r="V376" s="8" cm="1">
        <f t="array" ref="V376">IF(A376="","",IF(COUNTIF(TOther[Frequency],$V$1)=0,0,SUMPRODUCT(--(TOther[Frequency]=$V$1),--(TOther[Start Date]&lt;=A376),--(TOther[End Date Calc]&gt;=A376),IF(B376="N",--(TOther[Start Day]=DAY(A376)),--(TOther[Start Day]&gt;=DAY(A376))),--(IFERROR(MOD(TOther[Start Month]-MONTH(A376)+12,12),1)=0),TOther[Amount])))</f>
        <v>0</v>
      </c>
      <c r="W376" s="8">
        <f>IF(A376="","",SUMIFS(TOther[Amount],TOther[Start Date],A376,TOther[Frequency],$W$1))</f>
        <v>0</v>
      </c>
      <c r="X376" s="9">
        <f t="shared" si="25"/>
        <v>500</v>
      </c>
      <c r="Y376" s="9">
        <f t="shared" si="29"/>
        <v>0</v>
      </c>
      <c r="Z376" s="8" cm="1">
        <f t="array" ref="Z376">IF(A376="","",IF(COUNTIF('2) Income'!$D$13:$D$32,"Weekly")=0,0,SUMPRODUCT(--(IFERROR(MOD(A376-'2) Income'!$F$13:$F$32,7),1)=0),--('2) Income'!$D$13:$D$32="Weekly"),--('2) Income'!$F$13:$F$32&lt;=A376),'2) Income'!$E$13:$E$32)))</f>
        <v>0</v>
      </c>
      <c r="AA376" s="8" cm="1">
        <f t="array" ref="AA376">IF(A376="","",IF(COUNTIF('2) Income'!$D$13:$D$32,"Every Other Week")=0,0,SUMPRODUCT(--(IFERROR(MOD(A376-'2) Income'!$F$13:$F$32,14),1)=0),--('2) Income'!$D$13:$D$32="Every Other Week"),--('2) Income'!$F$13:$F$32&lt;=A376),'2) Income'!$E$13:$E$32)))</f>
        <v>0</v>
      </c>
      <c r="AB376" s="8">
        <f>IF(A376="","",IF(COUNTIF('2) Income'!$D$13:$D$32,"1st and 15th")=0,0,IF(OR(DAY(A376)=1,DAY(A376)=15),SUMIFS('2) Income'!$E$13:$E$32,'2) Income'!$D$13:$D$32,"1st and 15th",'2) Income'!$F$13:$F$32,"&lt;="&amp;$A376),0)))</f>
        <v>0</v>
      </c>
      <c r="AC376" s="8">
        <f>IF(A376="","",IF(COUNTIF('2) Income'!$D$13:$D$32,"2nd Wednesday")=0,0,IF(A376=(A376-DAY(A376)+1+2*7-WEEKDAY(A376-DAY(A376)+8-4,1)),SUMIFS('2) Income'!$E$13:$E$32,'2) Income'!$D$13:$D$32,"2nd Wednesday",'2) Income'!$F$13:$F$32,"&lt;="&amp;$A376),0)))</f>
        <v>0</v>
      </c>
      <c r="AD376" s="8">
        <f>IF(A376="","",IF(COUNTIF('2) Income'!$D$13:$D$32,"3rd Wednesday")=0,0,IF(A376=(A376-DAY(A376)+1+3*7-WEEKDAY(A376-DAY(A376)+8-4,1)),SUMIFS('2) Income'!$E$13:$E$32,'2) Income'!$D$13:$D$32,"3rd Wednesday",'2) Income'!$F$13:$F$32,"&lt;="&amp;$A376),0)))</f>
        <v>0</v>
      </c>
      <c r="AE376" s="8">
        <f>IF(A376="","",IF(COUNTIF('2) Income'!$D$13:$D$32,"4th Wednesday")=0,0,IF(A376=(A376-DAY(A376)+1+4*7-WEEKDAY(A376-DAY(A376)+8-4,1)),SUMIFS('2) Income'!$E$13:$E$32,'2) Income'!$D$13:$D$32,"4th Wednesday",'2) Income'!$F$13:$F$32,"&lt;="&amp;$A376),0)))</f>
        <v>0</v>
      </c>
      <c r="AF376" s="8" cm="1">
        <f t="array" ref="AF376">IF(A376="","",IF(COUNTIF('2) Income'!$D$13:$D$32,"Every 4 Weeks")=0,0,SUMPRODUCT(--(IFERROR(MOD(A376-'2) Income'!$F$13:$F$32,28),1)=0),--('2) Income'!$D$13:$D$32="Every 4 Weeks"),--('2) Income'!$F$13:$F$32&lt;=A376),'2) Income'!$E$13:$E$32)))</f>
        <v>0</v>
      </c>
      <c r="AG376" s="8">
        <f>IF(A376="","",IF(COUNTIF('2) Income'!$D$13:$D$32,"Monthly")=0,0,IF(B376="N",SUMIFS('2) Income'!$E$13:$E$32,'2) Income'!$D$13:$D$32,"monthly",'2) Income'!$F$13:$F$32,"&lt;="&amp;$A376,'2) Income'!$I$13:$I$32,DAY(A376)),SUMIFS('2) Income'!$E$13:$E$32,'2) Income'!$D$13:$D$32,"monthly",'2) Income'!$F$13:$F$32,"&lt;="&amp;$A376,'2) Income'!$I$13:$I$32,"&gt;="&amp;DAY(A376)))))</f>
        <v>0</v>
      </c>
      <c r="AH376" s="8" cm="1">
        <f t="array" ref="AH376">IF(A376="","",IF(COUNTIF('2) Income'!$D$13:$D$32,"Yearly")=0,0,SUMPRODUCT(--('2) Income'!$D$13:$D$32="Yearly"),--('2) Income'!$F$13:$F$32&lt;=A376),IF(B376="N",--('2) Income'!$I$13:$I$32=DAY(A376)),--('2) Income'!$I$13:$I$32&gt;=DAY(A376))),--(IFERROR(MOD('2) Income'!$H$13:$H$32-MONTH(A376)+12,12),1)=0),'2) Income'!$E$13:$E$32)))</f>
        <v>0</v>
      </c>
      <c r="AI376" s="8">
        <f>IF(A376="","",IF(COUNTIF('2) Income'!$D$13:$D$32,"one-time")=0,0,SUMIFS('2) Income'!$E$13:$E$32,'2) Income'!$D$13:$D$32,"one-time",'2) Income'!$F$13:$F$32,"="&amp;$A376)))</f>
        <v>0</v>
      </c>
      <c r="AJ376" s="9">
        <f t="shared" si="26"/>
        <v>0</v>
      </c>
    </row>
    <row r="377" spans="1:36">
      <c r="A377" s="7">
        <f>IF(A376="","",IF(A376+1&lt;='1) Period'!$E$21,A376+1,""))</f>
        <v>45849</v>
      </c>
      <c r="B377" s="7" t="str">
        <f t="shared" si="27"/>
        <v>N</v>
      </c>
      <c r="C377" t="str">
        <f t="shared" si="28"/>
        <v>F</v>
      </c>
      <c r="D377" s="8">
        <f>IF(A377="","",IF(TEXT(A377,"dddd")='4) Happy Money'!$E$23,WAllowance,0))</f>
        <v>0</v>
      </c>
      <c r="E377" s="8">
        <f>IF(A377="","",IF(B377="N",SUMIF(TMonthly[Day of the Month],DAY(A377),TMonthly[Amount]),SUMIF(TMonthly[Day of the Month],"&gt;="&amp;DAY(A377),TMonthly[Amount])))</f>
        <v>300</v>
      </c>
      <c r="F377" s="8" cm="1">
        <f t="array" ref="F377">IF(A377="","",SUMPRODUCT(--(TYearly[Due Date]&lt;=A377),IF(B377="N",--(TYearly[Day]=DAY(A377)),--(TYearly[Day]&gt;=DAY(A377))),--(IFERROR(MOD(TYearly[Month]-MONTH(A377)+12,12),1)=0),TYearly[Amount]))</f>
        <v>0</v>
      </c>
      <c r="G377" s="8">
        <f>IF(A377="","",SUMIF(TOneTime[Due Date],A377,TOneTime[Amount]))</f>
        <v>0</v>
      </c>
      <c r="H377" s="8" cm="1">
        <f t="array" ref="H377">IF(A377="","",IF(COUNTIF(TOther[Frequency],$H$1)=0,0,SUMPRODUCT(--(IFERROR(MOD(A377-TOther[Start Date],7),1)=0),--(TOther[Frequency]=$H$1),--(TOther[Start Date]&lt;=A377),--(TOther[End Date Calc]&gt;=A377),TOther[Amount])))</f>
        <v>0</v>
      </c>
      <c r="I377" s="8" cm="1">
        <f t="array" ref="I377">IF(A377="","",IF(COUNTIF(TOther[Frequency],$I$1)=0,0,SUMPRODUCT(--(IFERROR(MOD(A377-TOther[Start Date],14),1)=0),--(TOther[Frequency]=$I$1),--(TOther[Start Date]&lt;=A377),--(TOther[End Date Calc]&gt;=A377),TOther[Amount])))</f>
        <v>0</v>
      </c>
      <c r="J377" s="8">
        <f>IF(A377="","",IF(COUNTIF(TOther[Frequency],$J$1)=0,0,IF(OR(DAY(A377)=1,DAY(A377)=15),SUMIFS(TOther[Amount],TOther[Frequency],$J$1,TOther[Start Date],"&lt;="&amp;$A377,TOther[End Date Calc],"&gt;="&amp;A377),0)))</f>
        <v>0</v>
      </c>
      <c r="K377" s="8">
        <f>IF(A377="","",IF(COUNTIF(TOther[Frequency],$K$1)=0,0,IF(A377=(A377-DAY(A377)+1+2*7-WEEKDAY(A377-DAY(A377)+8-4,1)),SUMIFS(TOther[Amount],TOther[Frequency],$K$1,TOther[Start Date],"&lt;="&amp;$A377,TOther[End Date Calc],"&gt;="&amp;A377),0)))</f>
        <v>0</v>
      </c>
      <c r="L377" s="8">
        <f>IF(A377="","",IF(COUNTIF(TOther[Frequency],$L$1)=0,0,IF(A377=(A377-DAY(A377)+1+3*7-WEEKDAY(A377-DAY(A377)+8-4,1)),SUMIFS(TOther[Amount],TOther[Frequency],$L$1,TOther[Start Date],"&lt;="&amp;$A377,TOther[End Date Calc],"&gt;="&amp;A377),0)))</f>
        <v>0</v>
      </c>
      <c r="M377" s="8">
        <f>IF(A377="","",IF(COUNTIF(TOther[Frequency],$M$1)=0,0,IF(A377=(A377-DAY(A377)+1+4*7-WEEKDAY(A377-DAY(A377)+8-4,1)),SUMIFS(TOther[Amount],TOther[Frequency],$M$1,TOther[Start Date],"&lt;="&amp;$A377,TOther[End Date Calc],"&gt;="&amp;A377),0)))</f>
        <v>0</v>
      </c>
      <c r="N377" s="8" cm="1">
        <f t="array" ref="N377">IF(A377="","",IF(COUNTIF(TOther[Frequency],$N$1)=0,0,SUMPRODUCT(--(IFERROR(MOD(A377-TOther[Start Date],28),1)=0),--(TOther[Frequency]=$N$1),--(TOther[Start Date]&lt;=A377),--(TOther[End Date Calc]&gt;=A377),TOther[Amount])))</f>
        <v>0</v>
      </c>
      <c r="O377" s="8" cm="1">
        <f t="array" ref="O377">IF(A377="","",IF(COUNTIF(TOther[Frequency],$O$1)=0,0,SUMPRODUCT(--(IFERROR(MOD(A377-TOther[Start Date],42),1)=0),--(TOther[Frequency]=$O$1),--(TOther[Start Date]&lt;=A377),--(TOther[End Date Calc]&gt;=A377),TOther[Amount])))</f>
        <v>0</v>
      </c>
      <c r="P377" s="8" cm="1">
        <f t="array" ref="P377">IF(A377="","",IF(COUNTIF(TOther[Frequency],$P$1)=0,0,SUMPRODUCT(--(IFERROR(MOD(A377-TOther[Start Date],56),1)=0),--(TOther[Frequency]=$P$1),--(TOther[Start Date]&lt;=A377),--(TOther[End Date Calc]&gt;=A377),TOther[Amount])))</f>
        <v>0</v>
      </c>
      <c r="Q377" s="8">
        <f>IF(A377="","",IF(COUNTIF(TOther[Frequency],$Q$1)=0,0,IF(B377="N",SUMIFS(TOther[Amount],TOther[Frequency],$Q$1,TOther[Start Date],"&lt;="&amp;$A377,TOther[End Date Calc],"&gt;="&amp;A377,TOther[Start Day],DAY(A377)),SUMIFS(TOther[Amount],TOther[Frequency],$Q$1,TOther[Start Date],"&lt;="&amp;$A377,TOther[End Date Calc],"&gt;="&amp;A377,TOther[Start Day],"&gt;="&amp;DAY(A377)))))</f>
        <v>0</v>
      </c>
      <c r="R377" s="8" cm="1">
        <f t="array" ref="R377">IF(A377="","",IF(COUNTIF(TOther[Frequency],R$1)=0,0,SUMPRODUCT(--(TOther[Frequency]=R$1),--(TOther[Start Date]&lt;=A377),--(TOther[End Date Calc]&gt;=A377),IF(B377="N",--(TOther[Start Day]=DAY(A377)),--(TOther[Start Day]&gt;=DAY(A377))),--(IFERROR(MOD(TOther[Start Month]-MONTH(A377)+2,2),1)=0),TOther[Amount])))</f>
        <v>0</v>
      </c>
      <c r="S377" s="8" cm="1">
        <f t="array" ref="S377">IF(A377="","",IF(COUNTIF(TOther[Frequency],S$1)=0,0,SUMPRODUCT(--(TOther[Frequency]=S$1),--(TOther[Start Date]&lt;=A377),--(TOther[End Date Calc]&gt;=A377),IF(B377="N",--(TOther[Start Day]=DAY(A377)),--(TOther[Start Day]&gt;=DAY(A377))),--(IFERROR(MOD(TOther[Start Month]-MONTH(A377)+3,3),1)=0),TOther[Amount])))</f>
        <v>0</v>
      </c>
      <c r="T377" s="8" cm="1">
        <f t="array" ref="T377">IF($A377="","",IF(COUNTIF(TOther[Frequency],T$1)=0,0,SUMPRODUCT(--(TOther[Frequency]=T$1),--(TOther[Start Date]&lt;=$A377),--(TOther[End Date Calc]&gt;=$A377),IF($B377="N",--(TOther[Start Day]=DAY($A377)),--(TOther[Start Day]&gt;=DAY($A377))),--(IFERROR(MOD(TOther[Start Month]-MONTH($A377)+4,4),1)=0),TOther[Amount])))</f>
        <v>0</v>
      </c>
      <c r="U377" s="8" cm="1">
        <f t="array" ref="U377">IF(A377="","",IF(COUNTIF(TOther[Frequency],$U$1)=0,0,SUMPRODUCT(--(TOther[Frequency]=$U$1),--(TOther[Start Date]&lt;=A377),--(TOther[End Date Calc]&gt;=A377),IF(B377="N",--(TOther[Start Day]=DAY(A377)),--(TOther[Start Day]&gt;=DAY(A377))),--(IFERROR(MOD(TOther[Start Month]-MONTH(A377)+6,6),1)=0),TOther[Amount])))</f>
        <v>0</v>
      </c>
      <c r="V377" s="8" cm="1">
        <f t="array" ref="V377">IF(A377="","",IF(COUNTIF(TOther[Frequency],$V$1)=0,0,SUMPRODUCT(--(TOther[Frequency]=$V$1),--(TOther[Start Date]&lt;=A377),--(TOther[End Date Calc]&gt;=A377),IF(B377="N",--(TOther[Start Day]=DAY(A377)),--(TOther[Start Day]&gt;=DAY(A377))),--(IFERROR(MOD(TOther[Start Month]-MONTH(A377)+12,12),1)=0),TOther[Amount])))</f>
        <v>0</v>
      </c>
      <c r="W377" s="8">
        <f>IF(A377="","",SUMIFS(TOther[Amount],TOther[Start Date],A377,TOther[Frequency],$W$1))</f>
        <v>0</v>
      </c>
      <c r="X377" s="9">
        <f t="shared" si="25"/>
        <v>300</v>
      </c>
      <c r="Y377" s="9">
        <f t="shared" si="29"/>
        <v>0</v>
      </c>
      <c r="Z377" s="8" cm="1">
        <f t="array" ref="Z377">IF(A377="","",IF(COUNTIF('2) Income'!$D$13:$D$32,"Weekly")=0,0,SUMPRODUCT(--(IFERROR(MOD(A377-'2) Income'!$F$13:$F$32,7),1)=0),--('2) Income'!$D$13:$D$32="Weekly"),--('2) Income'!$F$13:$F$32&lt;=A377),'2) Income'!$E$13:$E$32)))</f>
        <v>0</v>
      </c>
      <c r="AA377" s="8" cm="1">
        <f t="array" ref="AA377">IF(A377="","",IF(COUNTIF('2) Income'!$D$13:$D$32,"Every Other Week")=0,0,SUMPRODUCT(--(IFERROR(MOD(A377-'2) Income'!$F$13:$F$32,14),1)=0),--('2) Income'!$D$13:$D$32="Every Other Week"),--('2) Income'!$F$13:$F$32&lt;=A377),'2) Income'!$E$13:$E$32)))</f>
        <v>0</v>
      </c>
      <c r="AB377" s="8">
        <f>IF(A377="","",IF(COUNTIF('2) Income'!$D$13:$D$32,"1st and 15th")=0,0,IF(OR(DAY(A377)=1,DAY(A377)=15),SUMIFS('2) Income'!$E$13:$E$32,'2) Income'!$D$13:$D$32,"1st and 15th",'2) Income'!$F$13:$F$32,"&lt;="&amp;$A377),0)))</f>
        <v>0</v>
      </c>
      <c r="AC377" s="8">
        <f>IF(A377="","",IF(COUNTIF('2) Income'!$D$13:$D$32,"2nd Wednesday")=0,0,IF(A377=(A377-DAY(A377)+1+2*7-WEEKDAY(A377-DAY(A377)+8-4,1)),SUMIFS('2) Income'!$E$13:$E$32,'2) Income'!$D$13:$D$32,"2nd Wednesday",'2) Income'!$F$13:$F$32,"&lt;="&amp;$A377),0)))</f>
        <v>0</v>
      </c>
      <c r="AD377" s="8">
        <f>IF(A377="","",IF(COUNTIF('2) Income'!$D$13:$D$32,"3rd Wednesday")=0,0,IF(A377=(A377-DAY(A377)+1+3*7-WEEKDAY(A377-DAY(A377)+8-4,1)),SUMIFS('2) Income'!$E$13:$E$32,'2) Income'!$D$13:$D$32,"3rd Wednesday",'2) Income'!$F$13:$F$32,"&lt;="&amp;$A377),0)))</f>
        <v>0</v>
      </c>
      <c r="AE377" s="8">
        <f>IF(A377="","",IF(COUNTIF('2) Income'!$D$13:$D$32,"4th Wednesday")=0,0,IF(A377=(A377-DAY(A377)+1+4*7-WEEKDAY(A377-DAY(A377)+8-4,1)),SUMIFS('2) Income'!$E$13:$E$32,'2) Income'!$D$13:$D$32,"4th Wednesday",'2) Income'!$F$13:$F$32,"&lt;="&amp;$A377),0)))</f>
        <v>0</v>
      </c>
      <c r="AF377" s="8" cm="1">
        <f t="array" ref="AF377">IF(A377="","",IF(COUNTIF('2) Income'!$D$13:$D$32,"Every 4 Weeks")=0,0,SUMPRODUCT(--(IFERROR(MOD(A377-'2) Income'!$F$13:$F$32,28),1)=0),--('2) Income'!$D$13:$D$32="Every 4 Weeks"),--('2) Income'!$F$13:$F$32&lt;=A377),'2) Income'!$E$13:$E$32)))</f>
        <v>0</v>
      </c>
      <c r="AG377" s="8">
        <f>IF(A377="","",IF(COUNTIF('2) Income'!$D$13:$D$32,"Monthly")=0,0,IF(B377="N",SUMIFS('2) Income'!$E$13:$E$32,'2) Income'!$D$13:$D$32,"monthly",'2) Income'!$F$13:$F$32,"&lt;="&amp;$A377,'2) Income'!$I$13:$I$32,DAY(A377)),SUMIFS('2) Income'!$E$13:$E$32,'2) Income'!$D$13:$D$32,"monthly",'2) Income'!$F$13:$F$32,"&lt;="&amp;$A377,'2) Income'!$I$13:$I$32,"&gt;="&amp;DAY(A377)))))</f>
        <v>0</v>
      </c>
      <c r="AH377" s="8" cm="1">
        <f t="array" ref="AH377">IF(A377="","",IF(COUNTIF('2) Income'!$D$13:$D$32,"Yearly")=0,0,SUMPRODUCT(--('2) Income'!$D$13:$D$32="Yearly"),--('2) Income'!$F$13:$F$32&lt;=A377),IF(B377="N",--('2) Income'!$I$13:$I$32=DAY(A377)),--('2) Income'!$I$13:$I$32&gt;=DAY(A377))),--(IFERROR(MOD('2) Income'!$H$13:$H$32-MONTH(A377)+12,12),1)=0),'2) Income'!$E$13:$E$32)))</f>
        <v>0</v>
      </c>
      <c r="AI377" s="8">
        <f>IF(A377="","",IF(COUNTIF('2) Income'!$D$13:$D$32,"one-time")=0,0,SUMIFS('2) Income'!$E$13:$E$32,'2) Income'!$D$13:$D$32,"one-time",'2) Income'!$F$13:$F$32,"="&amp;$A377)))</f>
        <v>0</v>
      </c>
      <c r="AJ377" s="9">
        <f t="shared" si="26"/>
        <v>0</v>
      </c>
    </row>
    <row r="378" spans="1:36">
      <c r="A378" s="7">
        <f>IF(A377="","",IF(A377+1&lt;='1) Period'!$E$21,A377+1,""))</f>
        <v>45850</v>
      </c>
      <c r="B378" s="7" t="str">
        <f t="shared" si="27"/>
        <v>N</v>
      </c>
      <c r="C378" t="str">
        <f t="shared" si="28"/>
        <v>Y</v>
      </c>
      <c r="D378" s="8">
        <f>IF(A378="","",IF(TEXT(A378,"dddd")='4) Happy Money'!$E$23,WAllowance,0))</f>
        <v>0</v>
      </c>
      <c r="E378" s="8">
        <f>IF(A378="","",IF(B378="N",SUMIF(TMonthly[Day of the Month],DAY(A378),TMonthly[Amount]),SUMIF(TMonthly[Day of the Month],"&gt;="&amp;DAY(A378),TMonthly[Amount])))</f>
        <v>0</v>
      </c>
      <c r="F378" s="8" cm="1">
        <f t="array" ref="F378">IF(A378="","",SUMPRODUCT(--(TYearly[Due Date]&lt;=A378),IF(B378="N",--(TYearly[Day]=DAY(A378)),--(TYearly[Day]&gt;=DAY(A378))),--(IFERROR(MOD(TYearly[Month]-MONTH(A378)+12,12),1)=0),TYearly[Amount]))</f>
        <v>0</v>
      </c>
      <c r="G378" s="8">
        <f>IF(A378="","",SUMIF(TOneTime[Due Date],A378,TOneTime[Amount]))</f>
        <v>0</v>
      </c>
      <c r="H378" s="8" cm="1">
        <f t="array" ref="H378">IF(A378="","",IF(COUNTIF(TOther[Frequency],$H$1)=0,0,SUMPRODUCT(--(IFERROR(MOD(A378-TOther[Start Date],7),1)=0),--(TOther[Frequency]=$H$1),--(TOther[Start Date]&lt;=A378),--(TOther[End Date Calc]&gt;=A378),TOther[Amount])))</f>
        <v>0</v>
      </c>
      <c r="I378" s="8" cm="1">
        <f t="array" ref="I378">IF(A378="","",IF(COUNTIF(TOther[Frequency],$I$1)=0,0,SUMPRODUCT(--(IFERROR(MOD(A378-TOther[Start Date],14),1)=0),--(TOther[Frequency]=$I$1),--(TOther[Start Date]&lt;=A378),--(TOther[End Date Calc]&gt;=A378),TOther[Amount])))</f>
        <v>0</v>
      </c>
      <c r="J378" s="8">
        <f>IF(A378="","",IF(COUNTIF(TOther[Frequency],$J$1)=0,0,IF(OR(DAY(A378)=1,DAY(A378)=15),SUMIFS(TOther[Amount],TOther[Frequency],$J$1,TOther[Start Date],"&lt;="&amp;$A378,TOther[End Date Calc],"&gt;="&amp;A378),0)))</f>
        <v>0</v>
      </c>
      <c r="K378" s="8">
        <f>IF(A378="","",IF(COUNTIF(TOther[Frequency],$K$1)=0,0,IF(A378=(A378-DAY(A378)+1+2*7-WEEKDAY(A378-DAY(A378)+8-4,1)),SUMIFS(TOther[Amount],TOther[Frequency],$K$1,TOther[Start Date],"&lt;="&amp;$A378,TOther[End Date Calc],"&gt;="&amp;A378),0)))</f>
        <v>0</v>
      </c>
      <c r="L378" s="8">
        <f>IF(A378="","",IF(COUNTIF(TOther[Frequency],$L$1)=0,0,IF(A378=(A378-DAY(A378)+1+3*7-WEEKDAY(A378-DAY(A378)+8-4,1)),SUMIFS(TOther[Amount],TOther[Frequency],$L$1,TOther[Start Date],"&lt;="&amp;$A378,TOther[End Date Calc],"&gt;="&amp;A378),0)))</f>
        <v>0</v>
      </c>
      <c r="M378" s="8">
        <f>IF(A378="","",IF(COUNTIF(TOther[Frequency],$M$1)=0,0,IF(A378=(A378-DAY(A378)+1+4*7-WEEKDAY(A378-DAY(A378)+8-4,1)),SUMIFS(TOther[Amount],TOther[Frequency],$M$1,TOther[Start Date],"&lt;="&amp;$A378,TOther[End Date Calc],"&gt;="&amp;A378),0)))</f>
        <v>0</v>
      </c>
      <c r="N378" s="8" cm="1">
        <f t="array" ref="N378">IF(A378="","",IF(COUNTIF(TOther[Frequency],$N$1)=0,0,SUMPRODUCT(--(IFERROR(MOD(A378-TOther[Start Date],28),1)=0),--(TOther[Frequency]=$N$1),--(TOther[Start Date]&lt;=A378),--(TOther[End Date Calc]&gt;=A378),TOther[Amount])))</f>
        <v>0</v>
      </c>
      <c r="O378" s="8" cm="1">
        <f t="array" ref="O378">IF(A378="","",IF(COUNTIF(TOther[Frequency],$O$1)=0,0,SUMPRODUCT(--(IFERROR(MOD(A378-TOther[Start Date],42),1)=0),--(TOther[Frequency]=$O$1),--(TOther[Start Date]&lt;=A378),--(TOther[End Date Calc]&gt;=A378),TOther[Amount])))</f>
        <v>0</v>
      </c>
      <c r="P378" s="8" cm="1">
        <f t="array" ref="P378">IF(A378="","",IF(COUNTIF(TOther[Frequency],$P$1)=0,0,SUMPRODUCT(--(IFERROR(MOD(A378-TOther[Start Date],56),1)=0),--(TOther[Frequency]=$P$1),--(TOther[Start Date]&lt;=A378),--(TOther[End Date Calc]&gt;=A378),TOther[Amount])))</f>
        <v>0</v>
      </c>
      <c r="Q378" s="8">
        <f>IF(A378="","",IF(COUNTIF(TOther[Frequency],$Q$1)=0,0,IF(B378="N",SUMIFS(TOther[Amount],TOther[Frequency],$Q$1,TOther[Start Date],"&lt;="&amp;$A378,TOther[End Date Calc],"&gt;="&amp;A378,TOther[Start Day],DAY(A378)),SUMIFS(TOther[Amount],TOther[Frequency],$Q$1,TOther[Start Date],"&lt;="&amp;$A378,TOther[End Date Calc],"&gt;="&amp;A378,TOther[Start Day],"&gt;="&amp;DAY(A378)))))</f>
        <v>0</v>
      </c>
      <c r="R378" s="8" cm="1">
        <f t="array" ref="R378">IF(A378="","",IF(COUNTIF(TOther[Frequency],R$1)=0,0,SUMPRODUCT(--(TOther[Frequency]=R$1),--(TOther[Start Date]&lt;=A378),--(TOther[End Date Calc]&gt;=A378),IF(B378="N",--(TOther[Start Day]=DAY(A378)),--(TOther[Start Day]&gt;=DAY(A378))),--(IFERROR(MOD(TOther[Start Month]-MONTH(A378)+2,2),1)=0),TOther[Amount])))</f>
        <v>0</v>
      </c>
      <c r="S378" s="8" cm="1">
        <f t="array" ref="S378">IF(A378="","",IF(COUNTIF(TOther[Frequency],S$1)=0,0,SUMPRODUCT(--(TOther[Frequency]=S$1),--(TOther[Start Date]&lt;=A378),--(TOther[End Date Calc]&gt;=A378),IF(B378="N",--(TOther[Start Day]=DAY(A378)),--(TOther[Start Day]&gt;=DAY(A378))),--(IFERROR(MOD(TOther[Start Month]-MONTH(A378)+3,3),1)=0),TOther[Amount])))</f>
        <v>0</v>
      </c>
      <c r="T378" s="8" cm="1">
        <f t="array" ref="T378">IF($A378="","",IF(COUNTIF(TOther[Frequency],T$1)=0,0,SUMPRODUCT(--(TOther[Frequency]=T$1),--(TOther[Start Date]&lt;=$A378),--(TOther[End Date Calc]&gt;=$A378),IF($B378="N",--(TOther[Start Day]=DAY($A378)),--(TOther[Start Day]&gt;=DAY($A378))),--(IFERROR(MOD(TOther[Start Month]-MONTH($A378)+4,4),1)=0),TOther[Amount])))</f>
        <v>0</v>
      </c>
      <c r="U378" s="8" cm="1">
        <f t="array" ref="U378">IF(A378="","",IF(COUNTIF(TOther[Frequency],$U$1)=0,0,SUMPRODUCT(--(TOther[Frequency]=$U$1),--(TOther[Start Date]&lt;=A378),--(TOther[End Date Calc]&gt;=A378),IF(B378="N",--(TOther[Start Day]=DAY(A378)),--(TOther[Start Day]&gt;=DAY(A378))),--(IFERROR(MOD(TOther[Start Month]-MONTH(A378)+6,6),1)=0),TOther[Amount])))</f>
        <v>0</v>
      </c>
      <c r="V378" s="8" cm="1">
        <f t="array" ref="V378">IF(A378="","",IF(COUNTIF(TOther[Frequency],$V$1)=0,0,SUMPRODUCT(--(TOther[Frequency]=$V$1),--(TOther[Start Date]&lt;=A378),--(TOther[End Date Calc]&gt;=A378),IF(B378="N",--(TOther[Start Day]=DAY(A378)),--(TOther[Start Day]&gt;=DAY(A378))),--(IFERROR(MOD(TOther[Start Month]-MONTH(A378)+12,12),1)=0),TOther[Amount])))</f>
        <v>0</v>
      </c>
      <c r="W378" s="8">
        <f>IF(A378="","",SUMIFS(TOther[Amount],TOther[Start Date],A378,TOther[Frequency],$W$1))</f>
        <v>0</v>
      </c>
      <c r="X378" s="9">
        <f t="shared" si="25"/>
        <v>0</v>
      </c>
      <c r="Y378" s="9">
        <f t="shared" si="29"/>
        <v>0</v>
      </c>
      <c r="Z378" s="8" cm="1">
        <f t="array" ref="Z378">IF(A378="","",IF(COUNTIF('2) Income'!$D$13:$D$32,"Weekly")=0,0,SUMPRODUCT(--(IFERROR(MOD(A378-'2) Income'!$F$13:$F$32,7),1)=0),--('2) Income'!$D$13:$D$32="Weekly"),--('2) Income'!$F$13:$F$32&lt;=A378),'2) Income'!$E$13:$E$32)))</f>
        <v>0</v>
      </c>
      <c r="AA378" s="8" cm="1">
        <f t="array" ref="AA378">IF(A378="","",IF(COUNTIF('2) Income'!$D$13:$D$32,"Every Other Week")=0,0,SUMPRODUCT(--(IFERROR(MOD(A378-'2) Income'!$F$13:$F$32,14),1)=0),--('2) Income'!$D$13:$D$32="Every Other Week"),--('2) Income'!$F$13:$F$32&lt;=A378),'2) Income'!$E$13:$E$32)))</f>
        <v>0</v>
      </c>
      <c r="AB378" s="8">
        <f>IF(A378="","",IF(COUNTIF('2) Income'!$D$13:$D$32,"1st and 15th")=0,0,IF(OR(DAY(A378)=1,DAY(A378)=15),SUMIFS('2) Income'!$E$13:$E$32,'2) Income'!$D$13:$D$32,"1st and 15th",'2) Income'!$F$13:$F$32,"&lt;="&amp;$A378),0)))</f>
        <v>0</v>
      </c>
      <c r="AC378" s="8">
        <f>IF(A378="","",IF(COUNTIF('2) Income'!$D$13:$D$32,"2nd Wednesday")=0,0,IF(A378=(A378-DAY(A378)+1+2*7-WEEKDAY(A378-DAY(A378)+8-4,1)),SUMIFS('2) Income'!$E$13:$E$32,'2) Income'!$D$13:$D$32,"2nd Wednesday",'2) Income'!$F$13:$F$32,"&lt;="&amp;$A378),0)))</f>
        <v>0</v>
      </c>
      <c r="AD378" s="8">
        <f>IF(A378="","",IF(COUNTIF('2) Income'!$D$13:$D$32,"3rd Wednesday")=0,0,IF(A378=(A378-DAY(A378)+1+3*7-WEEKDAY(A378-DAY(A378)+8-4,1)),SUMIFS('2) Income'!$E$13:$E$32,'2) Income'!$D$13:$D$32,"3rd Wednesday",'2) Income'!$F$13:$F$32,"&lt;="&amp;$A378),0)))</f>
        <v>0</v>
      </c>
      <c r="AE378" s="8">
        <f>IF(A378="","",IF(COUNTIF('2) Income'!$D$13:$D$32,"4th Wednesday")=0,0,IF(A378=(A378-DAY(A378)+1+4*7-WEEKDAY(A378-DAY(A378)+8-4,1)),SUMIFS('2) Income'!$E$13:$E$32,'2) Income'!$D$13:$D$32,"4th Wednesday",'2) Income'!$F$13:$F$32,"&lt;="&amp;$A378),0)))</f>
        <v>0</v>
      </c>
      <c r="AF378" s="8" cm="1">
        <f t="array" ref="AF378">IF(A378="","",IF(COUNTIF('2) Income'!$D$13:$D$32,"Every 4 Weeks")=0,0,SUMPRODUCT(--(IFERROR(MOD(A378-'2) Income'!$F$13:$F$32,28),1)=0),--('2) Income'!$D$13:$D$32="Every 4 Weeks"),--('2) Income'!$F$13:$F$32&lt;=A378),'2) Income'!$E$13:$E$32)))</f>
        <v>0</v>
      </c>
      <c r="AG378" s="8">
        <f>IF(A378="","",IF(COUNTIF('2) Income'!$D$13:$D$32,"Monthly")=0,0,IF(B378="N",SUMIFS('2) Income'!$E$13:$E$32,'2) Income'!$D$13:$D$32,"monthly",'2) Income'!$F$13:$F$32,"&lt;="&amp;$A378,'2) Income'!$I$13:$I$32,DAY(A378)),SUMIFS('2) Income'!$E$13:$E$32,'2) Income'!$D$13:$D$32,"monthly",'2) Income'!$F$13:$F$32,"&lt;="&amp;$A378,'2) Income'!$I$13:$I$32,"&gt;="&amp;DAY(A378)))))</f>
        <v>0</v>
      </c>
      <c r="AH378" s="8" cm="1">
        <f t="array" ref="AH378">IF(A378="","",IF(COUNTIF('2) Income'!$D$13:$D$32,"Yearly")=0,0,SUMPRODUCT(--('2) Income'!$D$13:$D$32="Yearly"),--('2) Income'!$F$13:$F$32&lt;=A378),IF(B378="N",--('2) Income'!$I$13:$I$32=DAY(A378)),--('2) Income'!$I$13:$I$32&gt;=DAY(A378))),--(IFERROR(MOD('2) Income'!$H$13:$H$32-MONTH(A378)+12,12),1)=0),'2) Income'!$E$13:$E$32)))</f>
        <v>0</v>
      </c>
      <c r="AI378" s="8">
        <f>IF(A378="","",IF(COUNTIF('2) Income'!$D$13:$D$32,"one-time")=0,0,SUMIFS('2) Income'!$E$13:$E$32,'2) Income'!$D$13:$D$32,"one-time",'2) Income'!$F$13:$F$32,"="&amp;$A378)))</f>
        <v>0</v>
      </c>
      <c r="AJ378" s="9">
        <f t="shared" si="26"/>
        <v>0</v>
      </c>
    </row>
    <row r="379" spans="1:36">
      <c r="A379" s="7">
        <f>IF(A378="","",IF(A378+1&lt;='1) Period'!$E$21,A378+1,""))</f>
        <v>45851</v>
      </c>
      <c r="B379" s="7" t="str">
        <f t="shared" si="27"/>
        <v>N</v>
      </c>
      <c r="C379" t="str">
        <f t="shared" si="28"/>
        <v>Y</v>
      </c>
      <c r="D379" s="8">
        <f>IF(A379="","",IF(TEXT(A379,"dddd")='4) Happy Money'!$E$23,WAllowance,0))</f>
        <v>0</v>
      </c>
      <c r="E379" s="8">
        <f>IF(A379="","",IF(B379="N",SUMIF(TMonthly[Day of the Month],DAY(A379),TMonthly[Amount]),SUMIF(TMonthly[Day of the Month],"&gt;="&amp;DAY(A379),TMonthly[Amount])))</f>
        <v>0</v>
      </c>
      <c r="F379" s="8" cm="1">
        <f t="array" ref="F379">IF(A379="","",SUMPRODUCT(--(TYearly[Due Date]&lt;=A379),IF(B379="N",--(TYearly[Day]=DAY(A379)),--(TYearly[Day]&gt;=DAY(A379))),--(IFERROR(MOD(TYearly[Month]-MONTH(A379)+12,12),1)=0),TYearly[Amount]))</f>
        <v>0</v>
      </c>
      <c r="G379" s="8">
        <f>IF(A379="","",SUMIF(TOneTime[Due Date],A379,TOneTime[Amount]))</f>
        <v>0</v>
      </c>
      <c r="H379" s="8" cm="1">
        <f t="array" ref="H379">IF(A379="","",IF(COUNTIF(TOther[Frequency],$H$1)=0,0,SUMPRODUCT(--(IFERROR(MOD(A379-TOther[Start Date],7),1)=0),--(TOther[Frequency]=$H$1),--(TOther[Start Date]&lt;=A379),--(TOther[End Date Calc]&gt;=A379),TOther[Amount])))</f>
        <v>0</v>
      </c>
      <c r="I379" s="8" cm="1">
        <f t="array" ref="I379">IF(A379="","",IF(COUNTIF(TOther[Frequency],$I$1)=0,0,SUMPRODUCT(--(IFERROR(MOD(A379-TOther[Start Date],14),1)=0),--(TOther[Frequency]=$I$1),--(TOther[Start Date]&lt;=A379),--(TOther[End Date Calc]&gt;=A379),TOther[Amount])))</f>
        <v>0</v>
      </c>
      <c r="J379" s="8">
        <f>IF(A379="","",IF(COUNTIF(TOther[Frequency],$J$1)=0,0,IF(OR(DAY(A379)=1,DAY(A379)=15),SUMIFS(TOther[Amount],TOther[Frequency],$J$1,TOther[Start Date],"&lt;="&amp;$A379,TOther[End Date Calc],"&gt;="&amp;A379),0)))</f>
        <v>0</v>
      </c>
      <c r="K379" s="8">
        <f>IF(A379="","",IF(COUNTIF(TOther[Frequency],$K$1)=0,0,IF(A379=(A379-DAY(A379)+1+2*7-WEEKDAY(A379-DAY(A379)+8-4,1)),SUMIFS(TOther[Amount],TOther[Frequency],$K$1,TOther[Start Date],"&lt;="&amp;$A379,TOther[End Date Calc],"&gt;="&amp;A379),0)))</f>
        <v>0</v>
      </c>
      <c r="L379" s="8">
        <f>IF(A379="","",IF(COUNTIF(TOther[Frequency],$L$1)=0,0,IF(A379=(A379-DAY(A379)+1+3*7-WEEKDAY(A379-DAY(A379)+8-4,1)),SUMIFS(TOther[Amount],TOther[Frequency],$L$1,TOther[Start Date],"&lt;="&amp;$A379,TOther[End Date Calc],"&gt;="&amp;A379),0)))</f>
        <v>0</v>
      </c>
      <c r="M379" s="8">
        <f>IF(A379="","",IF(COUNTIF(TOther[Frequency],$M$1)=0,0,IF(A379=(A379-DAY(A379)+1+4*7-WEEKDAY(A379-DAY(A379)+8-4,1)),SUMIFS(TOther[Amount],TOther[Frequency],$M$1,TOther[Start Date],"&lt;="&amp;$A379,TOther[End Date Calc],"&gt;="&amp;A379),0)))</f>
        <v>0</v>
      </c>
      <c r="N379" s="8" cm="1">
        <f t="array" ref="N379">IF(A379="","",IF(COUNTIF(TOther[Frequency],$N$1)=0,0,SUMPRODUCT(--(IFERROR(MOD(A379-TOther[Start Date],28),1)=0),--(TOther[Frequency]=$N$1),--(TOther[Start Date]&lt;=A379),--(TOther[End Date Calc]&gt;=A379),TOther[Amount])))</f>
        <v>0</v>
      </c>
      <c r="O379" s="8" cm="1">
        <f t="array" ref="O379">IF(A379="","",IF(COUNTIF(TOther[Frequency],$O$1)=0,0,SUMPRODUCT(--(IFERROR(MOD(A379-TOther[Start Date],42),1)=0),--(TOther[Frequency]=$O$1),--(TOther[Start Date]&lt;=A379),--(TOther[End Date Calc]&gt;=A379),TOther[Amount])))</f>
        <v>0</v>
      </c>
      <c r="P379" s="8" cm="1">
        <f t="array" ref="P379">IF(A379="","",IF(COUNTIF(TOther[Frequency],$P$1)=0,0,SUMPRODUCT(--(IFERROR(MOD(A379-TOther[Start Date],56),1)=0),--(TOther[Frequency]=$P$1),--(TOther[Start Date]&lt;=A379),--(TOther[End Date Calc]&gt;=A379),TOther[Amount])))</f>
        <v>0</v>
      </c>
      <c r="Q379" s="8">
        <f>IF(A379="","",IF(COUNTIF(TOther[Frequency],$Q$1)=0,0,IF(B379="N",SUMIFS(TOther[Amount],TOther[Frequency],$Q$1,TOther[Start Date],"&lt;="&amp;$A379,TOther[End Date Calc],"&gt;="&amp;A379,TOther[Start Day],DAY(A379)),SUMIFS(TOther[Amount],TOther[Frequency],$Q$1,TOther[Start Date],"&lt;="&amp;$A379,TOther[End Date Calc],"&gt;="&amp;A379,TOther[Start Day],"&gt;="&amp;DAY(A379)))))</f>
        <v>0</v>
      </c>
      <c r="R379" s="8" cm="1">
        <f t="array" ref="R379">IF(A379="","",IF(COUNTIF(TOther[Frequency],R$1)=0,0,SUMPRODUCT(--(TOther[Frequency]=R$1),--(TOther[Start Date]&lt;=A379),--(TOther[End Date Calc]&gt;=A379),IF(B379="N",--(TOther[Start Day]=DAY(A379)),--(TOther[Start Day]&gt;=DAY(A379))),--(IFERROR(MOD(TOther[Start Month]-MONTH(A379)+2,2),1)=0),TOther[Amount])))</f>
        <v>0</v>
      </c>
      <c r="S379" s="8" cm="1">
        <f t="array" ref="S379">IF(A379="","",IF(COUNTIF(TOther[Frequency],S$1)=0,0,SUMPRODUCT(--(TOther[Frequency]=S$1),--(TOther[Start Date]&lt;=A379),--(TOther[End Date Calc]&gt;=A379),IF(B379="N",--(TOther[Start Day]=DAY(A379)),--(TOther[Start Day]&gt;=DAY(A379))),--(IFERROR(MOD(TOther[Start Month]-MONTH(A379)+3,3),1)=0),TOther[Amount])))</f>
        <v>0</v>
      </c>
      <c r="T379" s="8" cm="1">
        <f t="array" ref="T379">IF($A379="","",IF(COUNTIF(TOther[Frequency],T$1)=0,0,SUMPRODUCT(--(TOther[Frequency]=T$1),--(TOther[Start Date]&lt;=$A379),--(TOther[End Date Calc]&gt;=$A379),IF($B379="N",--(TOther[Start Day]=DAY($A379)),--(TOther[Start Day]&gt;=DAY($A379))),--(IFERROR(MOD(TOther[Start Month]-MONTH($A379)+4,4),1)=0),TOther[Amount])))</f>
        <v>0</v>
      </c>
      <c r="U379" s="8" cm="1">
        <f t="array" ref="U379">IF(A379="","",IF(COUNTIF(TOther[Frequency],$U$1)=0,0,SUMPRODUCT(--(TOther[Frequency]=$U$1),--(TOther[Start Date]&lt;=A379),--(TOther[End Date Calc]&gt;=A379),IF(B379="N",--(TOther[Start Day]=DAY(A379)),--(TOther[Start Day]&gt;=DAY(A379))),--(IFERROR(MOD(TOther[Start Month]-MONTH(A379)+6,6),1)=0),TOther[Amount])))</f>
        <v>0</v>
      </c>
      <c r="V379" s="8" cm="1">
        <f t="array" ref="V379">IF(A379="","",IF(COUNTIF(TOther[Frequency],$V$1)=0,0,SUMPRODUCT(--(TOther[Frequency]=$V$1),--(TOther[Start Date]&lt;=A379),--(TOther[End Date Calc]&gt;=A379),IF(B379="N",--(TOther[Start Day]=DAY(A379)),--(TOther[Start Day]&gt;=DAY(A379))),--(IFERROR(MOD(TOther[Start Month]-MONTH(A379)+12,12),1)=0),TOther[Amount])))</f>
        <v>0</v>
      </c>
      <c r="W379" s="8">
        <f>IF(A379="","",SUMIFS(TOther[Amount],TOther[Start Date],A379,TOther[Frequency],$W$1))</f>
        <v>0</v>
      </c>
      <c r="X379" s="9">
        <f t="shared" si="25"/>
        <v>0</v>
      </c>
      <c r="Y379" s="9">
        <f t="shared" si="29"/>
        <v>0</v>
      </c>
      <c r="Z379" s="8" cm="1">
        <f t="array" ref="Z379">IF(A379="","",IF(COUNTIF('2) Income'!$D$13:$D$32,"Weekly")=0,0,SUMPRODUCT(--(IFERROR(MOD(A379-'2) Income'!$F$13:$F$32,7),1)=0),--('2) Income'!$D$13:$D$32="Weekly"),--('2) Income'!$F$13:$F$32&lt;=A379),'2) Income'!$E$13:$E$32)))</f>
        <v>0</v>
      </c>
      <c r="AA379" s="8" cm="1">
        <f t="array" ref="AA379">IF(A379="","",IF(COUNTIF('2) Income'!$D$13:$D$32,"Every Other Week")=0,0,SUMPRODUCT(--(IFERROR(MOD(A379-'2) Income'!$F$13:$F$32,14),1)=0),--('2) Income'!$D$13:$D$32="Every Other Week"),--('2) Income'!$F$13:$F$32&lt;=A379),'2) Income'!$E$13:$E$32)))</f>
        <v>0</v>
      </c>
      <c r="AB379" s="8">
        <f>IF(A379="","",IF(COUNTIF('2) Income'!$D$13:$D$32,"1st and 15th")=0,0,IF(OR(DAY(A379)=1,DAY(A379)=15),SUMIFS('2) Income'!$E$13:$E$32,'2) Income'!$D$13:$D$32,"1st and 15th",'2) Income'!$F$13:$F$32,"&lt;="&amp;$A379),0)))</f>
        <v>0</v>
      </c>
      <c r="AC379" s="8">
        <f>IF(A379="","",IF(COUNTIF('2) Income'!$D$13:$D$32,"2nd Wednesday")=0,0,IF(A379=(A379-DAY(A379)+1+2*7-WEEKDAY(A379-DAY(A379)+8-4,1)),SUMIFS('2) Income'!$E$13:$E$32,'2) Income'!$D$13:$D$32,"2nd Wednesday",'2) Income'!$F$13:$F$32,"&lt;="&amp;$A379),0)))</f>
        <v>0</v>
      </c>
      <c r="AD379" s="8">
        <f>IF(A379="","",IF(COUNTIF('2) Income'!$D$13:$D$32,"3rd Wednesday")=0,0,IF(A379=(A379-DAY(A379)+1+3*7-WEEKDAY(A379-DAY(A379)+8-4,1)),SUMIFS('2) Income'!$E$13:$E$32,'2) Income'!$D$13:$D$32,"3rd Wednesday",'2) Income'!$F$13:$F$32,"&lt;="&amp;$A379),0)))</f>
        <v>0</v>
      </c>
      <c r="AE379" s="8">
        <f>IF(A379="","",IF(COUNTIF('2) Income'!$D$13:$D$32,"4th Wednesday")=0,0,IF(A379=(A379-DAY(A379)+1+4*7-WEEKDAY(A379-DAY(A379)+8-4,1)),SUMIFS('2) Income'!$E$13:$E$32,'2) Income'!$D$13:$D$32,"4th Wednesday",'2) Income'!$F$13:$F$32,"&lt;="&amp;$A379),0)))</f>
        <v>0</v>
      </c>
      <c r="AF379" s="8" cm="1">
        <f t="array" ref="AF379">IF(A379="","",IF(COUNTIF('2) Income'!$D$13:$D$32,"Every 4 Weeks")=0,0,SUMPRODUCT(--(IFERROR(MOD(A379-'2) Income'!$F$13:$F$32,28),1)=0),--('2) Income'!$D$13:$D$32="Every 4 Weeks"),--('2) Income'!$F$13:$F$32&lt;=A379),'2) Income'!$E$13:$E$32)))</f>
        <v>0</v>
      </c>
      <c r="AG379" s="8">
        <f>IF(A379="","",IF(COUNTIF('2) Income'!$D$13:$D$32,"Monthly")=0,0,IF(B379="N",SUMIFS('2) Income'!$E$13:$E$32,'2) Income'!$D$13:$D$32,"monthly",'2) Income'!$F$13:$F$32,"&lt;="&amp;$A379,'2) Income'!$I$13:$I$32,DAY(A379)),SUMIFS('2) Income'!$E$13:$E$32,'2) Income'!$D$13:$D$32,"monthly",'2) Income'!$F$13:$F$32,"&lt;="&amp;$A379,'2) Income'!$I$13:$I$32,"&gt;="&amp;DAY(A379)))))</f>
        <v>0</v>
      </c>
      <c r="AH379" s="8" cm="1">
        <f t="array" ref="AH379">IF(A379="","",IF(COUNTIF('2) Income'!$D$13:$D$32,"Yearly")=0,0,SUMPRODUCT(--('2) Income'!$D$13:$D$32="Yearly"),--('2) Income'!$F$13:$F$32&lt;=A379),IF(B379="N",--('2) Income'!$I$13:$I$32=DAY(A379)),--('2) Income'!$I$13:$I$32&gt;=DAY(A379))),--(IFERROR(MOD('2) Income'!$H$13:$H$32-MONTH(A379)+12,12),1)=0),'2) Income'!$E$13:$E$32)))</f>
        <v>0</v>
      </c>
      <c r="AI379" s="8">
        <f>IF(A379="","",IF(COUNTIF('2) Income'!$D$13:$D$32,"one-time")=0,0,SUMIFS('2) Income'!$E$13:$E$32,'2) Income'!$D$13:$D$32,"one-time",'2) Income'!$F$13:$F$32,"="&amp;$A379)))</f>
        <v>0</v>
      </c>
      <c r="AJ379" s="9">
        <f t="shared" si="26"/>
        <v>0</v>
      </c>
    </row>
    <row r="380" spans="1:36">
      <c r="A380" s="7">
        <f>IF(A379="","",IF(A379+1&lt;='1) Period'!$E$21,A379+1,""))</f>
        <v>45852</v>
      </c>
      <c r="B380" s="7" t="str">
        <f t="shared" si="27"/>
        <v>N</v>
      </c>
      <c r="C380" t="str">
        <f t="shared" si="28"/>
        <v>F</v>
      </c>
      <c r="D380" s="8">
        <f>IF(A380="","",IF(TEXT(A380,"dddd")='4) Happy Money'!$E$23,WAllowance,0))</f>
        <v>400</v>
      </c>
      <c r="E380" s="8">
        <f>IF(A380="","",IF(B380="N",SUMIF(TMonthly[Day of the Month],DAY(A380),TMonthly[Amount]),SUMIF(TMonthly[Day of the Month],"&gt;="&amp;DAY(A380),TMonthly[Amount])))</f>
        <v>0</v>
      </c>
      <c r="F380" s="8" cm="1">
        <f t="array" ref="F380">IF(A380="","",SUMPRODUCT(--(TYearly[Due Date]&lt;=A380),IF(B380="N",--(TYearly[Day]=DAY(A380)),--(TYearly[Day]&gt;=DAY(A380))),--(IFERROR(MOD(TYearly[Month]-MONTH(A380)+12,12),1)=0),TYearly[Amount]))</f>
        <v>0</v>
      </c>
      <c r="G380" s="8">
        <f>IF(A380="","",SUMIF(TOneTime[Due Date],A380,TOneTime[Amount]))</f>
        <v>0</v>
      </c>
      <c r="H380" s="8" cm="1">
        <f t="array" ref="H380">IF(A380="","",IF(COUNTIF(TOther[Frequency],$H$1)=0,0,SUMPRODUCT(--(IFERROR(MOD(A380-TOther[Start Date],7),1)=0),--(TOther[Frequency]=$H$1),--(TOther[Start Date]&lt;=A380),--(TOther[End Date Calc]&gt;=A380),TOther[Amount])))</f>
        <v>0</v>
      </c>
      <c r="I380" s="8" cm="1">
        <f t="array" ref="I380">IF(A380="","",IF(COUNTIF(TOther[Frequency],$I$1)=0,0,SUMPRODUCT(--(IFERROR(MOD(A380-TOther[Start Date],14),1)=0),--(TOther[Frequency]=$I$1),--(TOther[Start Date]&lt;=A380),--(TOther[End Date Calc]&gt;=A380),TOther[Amount])))</f>
        <v>0</v>
      </c>
      <c r="J380" s="8">
        <f>IF(A380="","",IF(COUNTIF(TOther[Frequency],$J$1)=0,0,IF(OR(DAY(A380)=1,DAY(A380)=15),SUMIFS(TOther[Amount],TOther[Frequency],$J$1,TOther[Start Date],"&lt;="&amp;$A380,TOther[End Date Calc],"&gt;="&amp;A380),0)))</f>
        <v>0</v>
      </c>
      <c r="K380" s="8">
        <f>IF(A380="","",IF(COUNTIF(TOther[Frequency],$K$1)=0,0,IF(A380=(A380-DAY(A380)+1+2*7-WEEKDAY(A380-DAY(A380)+8-4,1)),SUMIFS(TOther[Amount],TOther[Frequency],$K$1,TOther[Start Date],"&lt;="&amp;$A380,TOther[End Date Calc],"&gt;="&amp;A380),0)))</f>
        <v>0</v>
      </c>
      <c r="L380" s="8">
        <f>IF(A380="","",IF(COUNTIF(TOther[Frequency],$L$1)=0,0,IF(A380=(A380-DAY(A380)+1+3*7-WEEKDAY(A380-DAY(A380)+8-4,1)),SUMIFS(TOther[Amount],TOther[Frequency],$L$1,TOther[Start Date],"&lt;="&amp;$A380,TOther[End Date Calc],"&gt;="&amp;A380),0)))</f>
        <v>0</v>
      </c>
      <c r="M380" s="8">
        <f>IF(A380="","",IF(COUNTIF(TOther[Frequency],$M$1)=0,0,IF(A380=(A380-DAY(A380)+1+4*7-WEEKDAY(A380-DAY(A380)+8-4,1)),SUMIFS(TOther[Amount],TOther[Frequency],$M$1,TOther[Start Date],"&lt;="&amp;$A380,TOther[End Date Calc],"&gt;="&amp;A380),0)))</f>
        <v>0</v>
      </c>
      <c r="N380" s="8" cm="1">
        <f t="array" ref="N380">IF(A380="","",IF(COUNTIF(TOther[Frequency],$N$1)=0,0,SUMPRODUCT(--(IFERROR(MOD(A380-TOther[Start Date],28),1)=0),--(TOther[Frequency]=$N$1),--(TOther[Start Date]&lt;=A380),--(TOther[End Date Calc]&gt;=A380),TOther[Amount])))</f>
        <v>0</v>
      </c>
      <c r="O380" s="8" cm="1">
        <f t="array" ref="O380">IF(A380="","",IF(COUNTIF(TOther[Frequency],$O$1)=0,0,SUMPRODUCT(--(IFERROR(MOD(A380-TOther[Start Date],42),1)=0),--(TOther[Frequency]=$O$1),--(TOther[Start Date]&lt;=A380),--(TOther[End Date Calc]&gt;=A380),TOther[Amount])))</f>
        <v>0</v>
      </c>
      <c r="P380" s="8" cm="1">
        <f t="array" ref="P380">IF(A380="","",IF(COUNTIF(TOther[Frequency],$P$1)=0,0,SUMPRODUCT(--(IFERROR(MOD(A380-TOther[Start Date],56),1)=0),--(TOther[Frequency]=$P$1),--(TOther[Start Date]&lt;=A380),--(TOther[End Date Calc]&gt;=A380),TOther[Amount])))</f>
        <v>0</v>
      </c>
      <c r="Q380" s="8">
        <f>IF(A380="","",IF(COUNTIF(TOther[Frequency],$Q$1)=0,0,IF(B380="N",SUMIFS(TOther[Amount],TOther[Frequency],$Q$1,TOther[Start Date],"&lt;="&amp;$A380,TOther[End Date Calc],"&gt;="&amp;A380,TOther[Start Day],DAY(A380)),SUMIFS(TOther[Amount],TOther[Frequency],$Q$1,TOther[Start Date],"&lt;="&amp;$A380,TOther[End Date Calc],"&gt;="&amp;A380,TOther[Start Day],"&gt;="&amp;DAY(A380)))))</f>
        <v>0</v>
      </c>
      <c r="R380" s="8" cm="1">
        <f t="array" ref="R380">IF(A380="","",IF(COUNTIF(TOther[Frequency],R$1)=0,0,SUMPRODUCT(--(TOther[Frequency]=R$1),--(TOther[Start Date]&lt;=A380),--(TOther[End Date Calc]&gt;=A380),IF(B380="N",--(TOther[Start Day]=DAY(A380)),--(TOther[Start Day]&gt;=DAY(A380))),--(IFERROR(MOD(TOther[Start Month]-MONTH(A380)+2,2),1)=0),TOther[Amount])))</f>
        <v>0</v>
      </c>
      <c r="S380" s="8" cm="1">
        <f t="array" ref="S380">IF(A380="","",IF(COUNTIF(TOther[Frequency],S$1)=0,0,SUMPRODUCT(--(TOther[Frequency]=S$1),--(TOther[Start Date]&lt;=A380),--(TOther[End Date Calc]&gt;=A380),IF(B380="N",--(TOther[Start Day]=DAY(A380)),--(TOther[Start Day]&gt;=DAY(A380))),--(IFERROR(MOD(TOther[Start Month]-MONTH(A380)+3,3),1)=0),TOther[Amount])))</f>
        <v>0</v>
      </c>
      <c r="T380" s="8" cm="1">
        <f t="array" ref="T380">IF($A380="","",IF(COUNTIF(TOther[Frequency],T$1)=0,0,SUMPRODUCT(--(TOther[Frequency]=T$1),--(TOther[Start Date]&lt;=$A380),--(TOther[End Date Calc]&gt;=$A380),IF($B380="N",--(TOther[Start Day]=DAY($A380)),--(TOther[Start Day]&gt;=DAY($A380))),--(IFERROR(MOD(TOther[Start Month]-MONTH($A380)+4,4),1)=0),TOther[Amount])))</f>
        <v>0</v>
      </c>
      <c r="U380" s="8" cm="1">
        <f t="array" ref="U380">IF(A380="","",IF(COUNTIF(TOther[Frequency],$U$1)=0,0,SUMPRODUCT(--(TOther[Frequency]=$U$1),--(TOther[Start Date]&lt;=A380),--(TOther[End Date Calc]&gt;=A380),IF(B380="N",--(TOther[Start Day]=DAY(A380)),--(TOther[Start Day]&gt;=DAY(A380))),--(IFERROR(MOD(TOther[Start Month]-MONTH(A380)+6,6),1)=0),TOther[Amount])))</f>
        <v>0</v>
      </c>
      <c r="V380" s="8" cm="1">
        <f t="array" ref="V380">IF(A380="","",IF(COUNTIF(TOther[Frequency],$V$1)=0,0,SUMPRODUCT(--(TOther[Frequency]=$V$1),--(TOther[Start Date]&lt;=A380),--(TOther[End Date Calc]&gt;=A380),IF(B380="N",--(TOther[Start Day]=DAY(A380)),--(TOther[Start Day]&gt;=DAY(A380))),--(IFERROR(MOD(TOther[Start Month]-MONTH(A380)+12,12),1)=0),TOther[Amount])))</f>
        <v>0</v>
      </c>
      <c r="W380" s="8">
        <f>IF(A380="","",SUMIFS(TOther[Amount],TOther[Start Date],A380,TOther[Frequency],$W$1))</f>
        <v>0</v>
      </c>
      <c r="X380" s="9">
        <f t="shared" si="25"/>
        <v>0</v>
      </c>
      <c r="Y380" s="9">
        <f t="shared" si="29"/>
        <v>0</v>
      </c>
      <c r="Z380" s="8" cm="1">
        <f t="array" ref="Z380">IF(A380="","",IF(COUNTIF('2) Income'!$D$13:$D$32,"Weekly")=0,0,SUMPRODUCT(--(IFERROR(MOD(A380-'2) Income'!$F$13:$F$32,7),1)=0),--('2) Income'!$D$13:$D$32="Weekly"),--('2) Income'!$F$13:$F$32&lt;=A380),'2) Income'!$E$13:$E$32)))</f>
        <v>0</v>
      </c>
      <c r="AA380" s="8" cm="1">
        <f t="array" ref="AA380">IF(A380="","",IF(COUNTIF('2) Income'!$D$13:$D$32,"Every Other Week")=0,0,SUMPRODUCT(--(IFERROR(MOD(A380-'2) Income'!$F$13:$F$32,14),1)=0),--('2) Income'!$D$13:$D$32="Every Other Week"),--('2) Income'!$F$13:$F$32&lt;=A380),'2) Income'!$E$13:$E$32)))</f>
        <v>0</v>
      </c>
      <c r="AB380" s="8">
        <f>IF(A380="","",IF(COUNTIF('2) Income'!$D$13:$D$32,"1st and 15th")=0,0,IF(OR(DAY(A380)=1,DAY(A380)=15),SUMIFS('2) Income'!$E$13:$E$32,'2) Income'!$D$13:$D$32,"1st and 15th",'2) Income'!$F$13:$F$32,"&lt;="&amp;$A380),0)))</f>
        <v>0</v>
      </c>
      <c r="AC380" s="8">
        <f>IF(A380="","",IF(COUNTIF('2) Income'!$D$13:$D$32,"2nd Wednesday")=0,0,IF(A380=(A380-DAY(A380)+1+2*7-WEEKDAY(A380-DAY(A380)+8-4,1)),SUMIFS('2) Income'!$E$13:$E$32,'2) Income'!$D$13:$D$32,"2nd Wednesday",'2) Income'!$F$13:$F$32,"&lt;="&amp;$A380),0)))</f>
        <v>0</v>
      </c>
      <c r="AD380" s="8">
        <f>IF(A380="","",IF(COUNTIF('2) Income'!$D$13:$D$32,"3rd Wednesday")=0,0,IF(A380=(A380-DAY(A380)+1+3*7-WEEKDAY(A380-DAY(A380)+8-4,1)),SUMIFS('2) Income'!$E$13:$E$32,'2) Income'!$D$13:$D$32,"3rd Wednesday",'2) Income'!$F$13:$F$32,"&lt;="&amp;$A380),0)))</f>
        <v>0</v>
      </c>
      <c r="AE380" s="8">
        <f>IF(A380="","",IF(COUNTIF('2) Income'!$D$13:$D$32,"4th Wednesday")=0,0,IF(A380=(A380-DAY(A380)+1+4*7-WEEKDAY(A380-DAY(A380)+8-4,1)),SUMIFS('2) Income'!$E$13:$E$32,'2) Income'!$D$13:$D$32,"4th Wednesday",'2) Income'!$F$13:$F$32,"&lt;="&amp;$A380),0)))</f>
        <v>0</v>
      </c>
      <c r="AF380" s="8" cm="1">
        <f t="array" ref="AF380">IF(A380="","",IF(COUNTIF('2) Income'!$D$13:$D$32,"Every 4 Weeks")=0,0,SUMPRODUCT(--(IFERROR(MOD(A380-'2) Income'!$F$13:$F$32,28),1)=0),--('2) Income'!$D$13:$D$32="Every 4 Weeks"),--('2) Income'!$F$13:$F$32&lt;=A380),'2) Income'!$E$13:$E$32)))</f>
        <v>0</v>
      </c>
      <c r="AG380" s="8">
        <f>IF(A380="","",IF(COUNTIF('2) Income'!$D$13:$D$32,"Monthly")=0,0,IF(B380="N",SUMIFS('2) Income'!$E$13:$E$32,'2) Income'!$D$13:$D$32,"monthly",'2) Income'!$F$13:$F$32,"&lt;="&amp;$A380,'2) Income'!$I$13:$I$32,DAY(A380)),SUMIFS('2) Income'!$E$13:$E$32,'2) Income'!$D$13:$D$32,"monthly",'2) Income'!$F$13:$F$32,"&lt;="&amp;$A380,'2) Income'!$I$13:$I$32,"&gt;="&amp;DAY(A380)))))</f>
        <v>0</v>
      </c>
      <c r="AH380" s="8" cm="1">
        <f t="array" ref="AH380">IF(A380="","",IF(COUNTIF('2) Income'!$D$13:$D$32,"Yearly")=0,0,SUMPRODUCT(--('2) Income'!$D$13:$D$32="Yearly"),--('2) Income'!$F$13:$F$32&lt;=A380),IF(B380="N",--('2) Income'!$I$13:$I$32=DAY(A380)),--('2) Income'!$I$13:$I$32&gt;=DAY(A380))),--(IFERROR(MOD('2) Income'!$H$13:$H$32-MONTH(A380)+12,12),1)=0),'2) Income'!$E$13:$E$32)))</f>
        <v>0</v>
      </c>
      <c r="AI380" s="8">
        <f>IF(A380="","",IF(COUNTIF('2) Income'!$D$13:$D$32,"one-time")=0,0,SUMIFS('2) Income'!$E$13:$E$32,'2) Income'!$D$13:$D$32,"one-time",'2) Income'!$F$13:$F$32,"="&amp;$A380)))</f>
        <v>0</v>
      </c>
      <c r="AJ380" s="9">
        <f t="shared" si="26"/>
        <v>0</v>
      </c>
    </row>
    <row r="381" spans="1:36">
      <c r="A381" s="7">
        <f>IF(A380="","",IF(A380+1&lt;='1) Period'!$E$21,A380+1,""))</f>
        <v>45853</v>
      </c>
      <c r="B381" s="7" t="str">
        <f t="shared" si="27"/>
        <v>N</v>
      </c>
      <c r="C381" t="str">
        <f t="shared" si="28"/>
        <v>F</v>
      </c>
      <c r="D381" s="8">
        <f>IF(A381="","",IF(TEXT(A381,"dddd")='4) Happy Money'!$E$23,WAllowance,0))</f>
        <v>0</v>
      </c>
      <c r="E381" s="8">
        <f>IF(A381="","",IF(B381="N",SUMIF(TMonthly[Day of the Month],DAY(A381),TMonthly[Amount]),SUMIF(TMonthly[Day of the Month],"&gt;="&amp;DAY(A381),TMonthly[Amount])))</f>
        <v>0</v>
      </c>
      <c r="F381" s="8" cm="1">
        <f t="array" ref="F381">IF(A381="","",SUMPRODUCT(--(TYearly[Due Date]&lt;=A381),IF(B381="N",--(TYearly[Day]=DAY(A381)),--(TYearly[Day]&gt;=DAY(A381))),--(IFERROR(MOD(TYearly[Month]-MONTH(A381)+12,12),1)=0),TYearly[Amount]))</f>
        <v>0</v>
      </c>
      <c r="G381" s="8">
        <f>IF(A381="","",SUMIF(TOneTime[Due Date],A381,TOneTime[Amount]))</f>
        <v>0</v>
      </c>
      <c r="H381" s="8" cm="1">
        <f t="array" ref="H381">IF(A381="","",IF(COUNTIF(TOther[Frequency],$H$1)=0,0,SUMPRODUCT(--(IFERROR(MOD(A381-TOther[Start Date],7),1)=0),--(TOther[Frequency]=$H$1),--(TOther[Start Date]&lt;=A381),--(TOther[End Date Calc]&gt;=A381),TOther[Amount])))</f>
        <v>0</v>
      </c>
      <c r="I381" s="8" cm="1">
        <f t="array" ref="I381">IF(A381="","",IF(COUNTIF(TOther[Frequency],$I$1)=0,0,SUMPRODUCT(--(IFERROR(MOD(A381-TOther[Start Date],14),1)=0),--(TOther[Frequency]=$I$1),--(TOther[Start Date]&lt;=A381),--(TOther[End Date Calc]&gt;=A381),TOther[Amount])))</f>
        <v>0</v>
      </c>
      <c r="J381" s="8">
        <f>IF(A381="","",IF(COUNTIF(TOther[Frequency],$J$1)=0,0,IF(OR(DAY(A381)=1,DAY(A381)=15),SUMIFS(TOther[Amount],TOther[Frequency],$J$1,TOther[Start Date],"&lt;="&amp;$A381,TOther[End Date Calc],"&gt;="&amp;A381),0)))</f>
        <v>0</v>
      </c>
      <c r="K381" s="8">
        <f>IF(A381="","",IF(COUNTIF(TOther[Frequency],$K$1)=0,0,IF(A381=(A381-DAY(A381)+1+2*7-WEEKDAY(A381-DAY(A381)+8-4,1)),SUMIFS(TOther[Amount],TOther[Frequency],$K$1,TOther[Start Date],"&lt;="&amp;$A381,TOther[End Date Calc],"&gt;="&amp;A381),0)))</f>
        <v>0</v>
      </c>
      <c r="L381" s="8">
        <f>IF(A381="","",IF(COUNTIF(TOther[Frequency],$L$1)=0,0,IF(A381=(A381-DAY(A381)+1+3*7-WEEKDAY(A381-DAY(A381)+8-4,1)),SUMIFS(TOther[Amount],TOther[Frequency],$L$1,TOther[Start Date],"&lt;="&amp;$A381,TOther[End Date Calc],"&gt;="&amp;A381),0)))</f>
        <v>0</v>
      </c>
      <c r="M381" s="8">
        <f>IF(A381="","",IF(COUNTIF(TOther[Frequency],$M$1)=0,0,IF(A381=(A381-DAY(A381)+1+4*7-WEEKDAY(A381-DAY(A381)+8-4,1)),SUMIFS(TOther[Amount],TOther[Frequency],$M$1,TOther[Start Date],"&lt;="&amp;$A381,TOther[End Date Calc],"&gt;="&amp;A381),0)))</f>
        <v>0</v>
      </c>
      <c r="N381" s="8" cm="1">
        <f t="array" ref="N381">IF(A381="","",IF(COUNTIF(TOther[Frequency],$N$1)=0,0,SUMPRODUCT(--(IFERROR(MOD(A381-TOther[Start Date],28),1)=0),--(TOther[Frequency]=$N$1),--(TOther[Start Date]&lt;=A381),--(TOther[End Date Calc]&gt;=A381),TOther[Amount])))</f>
        <v>0</v>
      </c>
      <c r="O381" s="8" cm="1">
        <f t="array" ref="O381">IF(A381="","",IF(COUNTIF(TOther[Frequency],$O$1)=0,0,SUMPRODUCT(--(IFERROR(MOD(A381-TOther[Start Date],42),1)=0),--(TOther[Frequency]=$O$1),--(TOther[Start Date]&lt;=A381),--(TOther[End Date Calc]&gt;=A381),TOther[Amount])))</f>
        <v>0</v>
      </c>
      <c r="P381" s="8" cm="1">
        <f t="array" ref="P381">IF(A381="","",IF(COUNTIF(TOther[Frequency],$P$1)=0,0,SUMPRODUCT(--(IFERROR(MOD(A381-TOther[Start Date],56),1)=0),--(TOther[Frequency]=$P$1),--(TOther[Start Date]&lt;=A381),--(TOther[End Date Calc]&gt;=A381),TOther[Amount])))</f>
        <v>0</v>
      </c>
      <c r="Q381" s="8">
        <f>IF(A381="","",IF(COUNTIF(TOther[Frequency],$Q$1)=0,0,IF(B381="N",SUMIFS(TOther[Amount],TOther[Frequency],$Q$1,TOther[Start Date],"&lt;="&amp;$A381,TOther[End Date Calc],"&gt;="&amp;A381,TOther[Start Day],DAY(A381)),SUMIFS(TOther[Amount],TOther[Frequency],$Q$1,TOther[Start Date],"&lt;="&amp;$A381,TOther[End Date Calc],"&gt;="&amp;A381,TOther[Start Day],"&gt;="&amp;DAY(A381)))))</f>
        <v>0</v>
      </c>
      <c r="R381" s="8" cm="1">
        <f t="array" ref="R381">IF(A381="","",IF(COUNTIF(TOther[Frequency],R$1)=0,0,SUMPRODUCT(--(TOther[Frequency]=R$1),--(TOther[Start Date]&lt;=A381),--(TOther[End Date Calc]&gt;=A381),IF(B381="N",--(TOther[Start Day]=DAY(A381)),--(TOther[Start Day]&gt;=DAY(A381))),--(IFERROR(MOD(TOther[Start Month]-MONTH(A381)+2,2),1)=0),TOther[Amount])))</f>
        <v>0</v>
      </c>
      <c r="S381" s="8" cm="1">
        <f t="array" ref="S381">IF(A381="","",IF(COUNTIF(TOther[Frequency],S$1)=0,0,SUMPRODUCT(--(TOther[Frequency]=S$1),--(TOther[Start Date]&lt;=A381),--(TOther[End Date Calc]&gt;=A381),IF(B381="N",--(TOther[Start Day]=DAY(A381)),--(TOther[Start Day]&gt;=DAY(A381))),--(IFERROR(MOD(TOther[Start Month]-MONTH(A381)+3,3),1)=0),TOther[Amount])))</f>
        <v>0</v>
      </c>
      <c r="T381" s="8" cm="1">
        <f t="array" ref="T381">IF($A381="","",IF(COUNTIF(TOther[Frequency],T$1)=0,0,SUMPRODUCT(--(TOther[Frequency]=T$1),--(TOther[Start Date]&lt;=$A381),--(TOther[End Date Calc]&gt;=$A381),IF($B381="N",--(TOther[Start Day]=DAY($A381)),--(TOther[Start Day]&gt;=DAY($A381))),--(IFERROR(MOD(TOther[Start Month]-MONTH($A381)+4,4),1)=0),TOther[Amount])))</f>
        <v>0</v>
      </c>
      <c r="U381" s="8" cm="1">
        <f t="array" ref="U381">IF(A381="","",IF(COUNTIF(TOther[Frequency],$U$1)=0,0,SUMPRODUCT(--(TOther[Frequency]=$U$1),--(TOther[Start Date]&lt;=A381),--(TOther[End Date Calc]&gt;=A381),IF(B381="N",--(TOther[Start Day]=DAY(A381)),--(TOther[Start Day]&gt;=DAY(A381))),--(IFERROR(MOD(TOther[Start Month]-MONTH(A381)+6,6),1)=0),TOther[Amount])))</f>
        <v>0</v>
      </c>
      <c r="V381" s="8" cm="1">
        <f t="array" ref="V381">IF(A381="","",IF(COUNTIF(TOther[Frequency],$V$1)=0,0,SUMPRODUCT(--(TOther[Frequency]=$V$1),--(TOther[Start Date]&lt;=A381),--(TOther[End Date Calc]&gt;=A381),IF(B381="N",--(TOther[Start Day]=DAY(A381)),--(TOther[Start Day]&gt;=DAY(A381))),--(IFERROR(MOD(TOther[Start Month]-MONTH(A381)+12,12),1)=0),TOther[Amount])))</f>
        <v>0</v>
      </c>
      <c r="W381" s="8">
        <f>IF(A381="","",SUMIFS(TOther[Amount],TOther[Start Date],A381,TOther[Frequency],$W$1))</f>
        <v>0</v>
      </c>
      <c r="X381" s="9">
        <f t="shared" si="25"/>
        <v>0</v>
      </c>
      <c r="Y381" s="9">
        <f t="shared" si="29"/>
        <v>0</v>
      </c>
      <c r="Z381" s="8" cm="1">
        <f t="array" ref="Z381">IF(A381="","",IF(COUNTIF('2) Income'!$D$13:$D$32,"Weekly")=0,0,SUMPRODUCT(--(IFERROR(MOD(A381-'2) Income'!$F$13:$F$32,7),1)=0),--('2) Income'!$D$13:$D$32="Weekly"),--('2) Income'!$F$13:$F$32&lt;=A381),'2) Income'!$E$13:$E$32)))</f>
        <v>0</v>
      </c>
      <c r="AA381" s="8" cm="1">
        <f t="array" ref="AA381">IF(A381="","",IF(COUNTIF('2) Income'!$D$13:$D$32,"Every Other Week")=0,0,SUMPRODUCT(--(IFERROR(MOD(A381-'2) Income'!$F$13:$F$32,14),1)=0),--('2) Income'!$D$13:$D$32="Every Other Week"),--('2) Income'!$F$13:$F$32&lt;=A381),'2) Income'!$E$13:$E$32)))</f>
        <v>0</v>
      </c>
      <c r="AB381" s="8">
        <f>IF(A381="","",IF(COUNTIF('2) Income'!$D$13:$D$32,"1st and 15th")=0,0,IF(OR(DAY(A381)=1,DAY(A381)=15),SUMIFS('2) Income'!$E$13:$E$32,'2) Income'!$D$13:$D$32,"1st and 15th",'2) Income'!$F$13:$F$32,"&lt;="&amp;$A381),0)))</f>
        <v>0</v>
      </c>
      <c r="AC381" s="8">
        <f>IF(A381="","",IF(COUNTIF('2) Income'!$D$13:$D$32,"2nd Wednesday")=0,0,IF(A381=(A381-DAY(A381)+1+2*7-WEEKDAY(A381-DAY(A381)+8-4,1)),SUMIFS('2) Income'!$E$13:$E$32,'2) Income'!$D$13:$D$32,"2nd Wednesday",'2) Income'!$F$13:$F$32,"&lt;="&amp;$A381),0)))</f>
        <v>0</v>
      </c>
      <c r="AD381" s="8">
        <f>IF(A381="","",IF(COUNTIF('2) Income'!$D$13:$D$32,"3rd Wednesday")=0,0,IF(A381=(A381-DAY(A381)+1+3*7-WEEKDAY(A381-DAY(A381)+8-4,1)),SUMIFS('2) Income'!$E$13:$E$32,'2) Income'!$D$13:$D$32,"3rd Wednesday",'2) Income'!$F$13:$F$32,"&lt;="&amp;$A381),0)))</f>
        <v>0</v>
      </c>
      <c r="AE381" s="8">
        <f>IF(A381="","",IF(COUNTIF('2) Income'!$D$13:$D$32,"4th Wednesday")=0,0,IF(A381=(A381-DAY(A381)+1+4*7-WEEKDAY(A381-DAY(A381)+8-4,1)),SUMIFS('2) Income'!$E$13:$E$32,'2) Income'!$D$13:$D$32,"4th Wednesday",'2) Income'!$F$13:$F$32,"&lt;="&amp;$A381),0)))</f>
        <v>0</v>
      </c>
      <c r="AF381" s="8" cm="1">
        <f t="array" ref="AF381">IF(A381="","",IF(COUNTIF('2) Income'!$D$13:$D$32,"Every 4 Weeks")=0,0,SUMPRODUCT(--(IFERROR(MOD(A381-'2) Income'!$F$13:$F$32,28),1)=0),--('2) Income'!$D$13:$D$32="Every 4 Weeks"),--('2) Income'!$F$13:$F$32&lt;=A381),'2) Income'!$E$13:$E$32)))</f>
        <v>0</v>
      </c>
      <c r="AG381" s="8">
        <f>IF(A381="","",IF(COUNTIF('2) Income'!$D$13:$D$32,"Monthly")=0,0,IF(B381="N",SUMIFS('2) Income'!$E$13:$E$32,'2) Income'!$D$13:$D$32,"monthly",'2) Income'!$F$13:$F$32,"&lt;="&amp;$A381,'2) Income'!$I$13:$I$32,DAY(A381)),SUMIFS('2) Income'!$E$13:$E$32,'2) Income'!$D$13:$D$32,"monthly",'2) Income'!$F$13:$F$32,"&lt;="&amp;$A381,'2) Income'!$I$13:$I$32,"&gt;="&amp;DAY(A381)))))</f>
        <v>0</v>
      </c>
      <c r="AH381" s="8" cm="1">
        <f t="array" ref="AH381">IF(A381="","",IF(COUNTIF('2) Income'!$D$13:$D$32,"Yearly")=0,0,SUMPRODUCT(--('2) Income'!$D$13:$D$32="Yearly"),--('2) Income'!$F$13:$F$32&lt;=A381),IF(B381="N",--('2) Income'!$I$13:$I$32=DAY(A381)),--('2) Income'!$I$13:$I$32&gt;=DAY(A381))),--(IFERROR(MOD('2) Income'!$H$13:$H$32-MONTH(A381)+12,12),1)=0),'2) Income'!$E$13:$E$32)))</f>
        <v>0</v>
      </c>
      <c r="AI381" s="8">
        <f>IF(A381="","",IF(COUNTIF('2) Income'!$D$13:$D$32,"one-time")=0,0,SUMIFS('2) Income'!$E$13:$E$32,'2) Income'!$D$13:$D$32,"one-time",'2) Income'!$F$13:$F$32,"="&amp;$A381)))</f>
        <v>0</v>
      </c>
      <c r="AJ381" s="9">
        <f t="shared" si="26"/>
        <v>0</v>
      </c>
    </row>
    <row r="382" spans="1:36">
      <c r="A382" s="7">
        <f>IF(A381="","",IF(A381+1&lt;='1) Period'!$E$21,A381+1,""))</f>
        <v>45854</v>
      </c>
      <c r="B382" s="7" t="str">
        <f t="shared" si="27"/>
        <v>N</v>
      </c>
      <c r="C382" t="str">
        <f t="shared" si="28"/>
        <v>F</v>
      </c>
      <c r="D382" s="8">
        <f>IF(A382="","",IF(TEXT(A382,"dddd")='4) Happy Money'!$E$23,WAllowance,0))</f>
        <v>0</v>
      </c>
      <c r="E382" s="8">
        <f>IF(A382="","",IF(B382="N",SUMIF(TMonthly[Day of the Month],DAY(A382),TMonthly[Amount]),SUMIF(TMonthly[Day of the Month],"&gt;="&amp;DAY(A382),TMonthly[Amount])))</f>
        <v>0</v>
      </c>
      <c r="F382" s="8" cm="1">
        <f t="array" ref="F382">IF(A382="","",SUMPRODUCT(--(TYearly[Due Date]&lt;=A382),IF(B382="N",--(TYearly[Day]=DAY(A382)),--(TYearly[Day]&gt;=DAY(A382))),--(IFERROR(MOD(TYearly[Month]-MONTH(A382)+12,12),1)=0),TYearly[Amount]))</f>
        <v>0</v>
      </c>
      <c r="G382" s="8">
        <f>IF(A382="","",SUMIF(TOneTime[Due Date],A382,TOneTime[Amount]))</f>
        <v>0</v>
      </c>
      <c r="H382" s="8" cm="1">
        <f t="array" ref="H382">IF(A382="","",IF(COUNTIF(TOther[Frequency],$H$1)=0,0,SUMPRODUCT(--(IFERROR(MOD(A382-TOther[Start Date],7),1)=0),--(TOther[Frequency]=$H$1),--(TOther[Start Date]&lt;=A382),--(TOther[End Date Calc]&gt;=A382),TOther[Amount])))</f>
        <v>0</v>
      </c>
      <c r="I382" s="8" cm="1">
        <f t="array" ref="I382">IF(A382="","",IF(COUNTIF(TOther[Frequency],$I$1)=0,0,SUMPRODUCT(--(IFERROR(MOD(A382-TOther[Start Date],14),1)=0),--(TOther[Frequency]=$I$1),--(TOther[Start Date]&lt;=A382),--(TOther[End Date Calc]&gt;=A382),TOther[Amount])))</f>
        <v>0</v>
      </c>
      <c r="J382" s="8">
        <f>IF(A382="","",IF(COUNTIF(TOther[Frequency],$J$1)=0,0,IF(OR(DAY(A382)=1,DAY(A382)=15),SUMIFS(TOther[Amount],TOther[Frequency],$J$1,TOther[Start Date],"&lt;="&amp;$A382,TOther[End Date Calc],"&gt;="&amp;A382),0)))</f>
        <v>0</v>
      </c>
      <c r="K382" s="8">
        <f>IF(A382="","",IF(COUNTIF(TOther[Frequency],$K$1)=0,0,IF(A382=(A382-DAY(A382)+1+2*7-WEEKDAY(A382-DAY(A382)+8-4,1)),SUMIFS(TOther[Amount],TOther[Frequency],$K$1,TOther[Start Date],"&lt;="&amp;$A382,TOther[End Date Calc],"&gt;="&amp;A382),0)))</f>
        <v>0</v>
      </c>
      <c r="L382" s="8">
        <f>IF(A382="","",IF(COUNTIF(TOther[Frequency],$L$1)=0,0,IF(A382=(A382-DAY(A382)+1+3*7-WEEKDAY(A382-DAY(A382)+8-4,1)),SUMIFS(TOther[Amount],TOther[Frequency],$L$1,TOther[Start Date],"&lt;="&amp;$A382,TOther[End Date Calc],"&gt;="&amp;A382),0)))</f>
        <v>0</v>
      </c>
      <c r="M382" s="8">
        <f>IF(A382="","",IF(COUNTIF(TOther[Frequency],$M$1)=0,0,IF(A382=(A382-DAY(A382)+1+4*7-WEEKDAY(A382-DAY(A382)+8-4,1)),SUMIFS(TOther[Amount],TOther[Frequency],$M$1,TOther[Start Date],"&lt;="&amp;$A382,TOther[End Date Calc],"&gt;="&amp;A382),0)))</f>
        <v>0</v>
      </c>
      <c r="N382" s="8" cm="1">
        <f t="array" ref="N382">IF(A382="","",IF(COUNTIF(TOther[Frequency],$N$1)=0,0,SUMPRODUCT(--(IFERROR(MOD(A382-TOther[Start Date],28),1)=0),--(TOther[Frequency]=$N$1),--(TOther[Start Date]&lt;=A382),--(TOther[End Date Calc]&gt;=A382),TOther[Amount])))</f>
        <v>0</v>
      </c>
      <c r="O382" s="8" cm="1">
        <f t="array" ref="O382">IF(A382="","",IF(COUNTIF(TOther[Frequency],$O$1)=0,0,SUMPRODUCT(--(IFERROR(MOD(A382-TOther[Start Date],42),1)=0),--(TOther[Frequency]=$O$1),--(TOther[Start Date]&lt;=A382),--(TOther[End Date Calc]&gt;=A382),TOther[Amount])))</f>
        <v>0</v>
      </c>
      <c r="P382" s="8" cm="1">
        <f t="array" ref="P382">IF(A382="","",IF(COUNTIF(TOther[Frequency],$P$1)=0,0,SUMPRODUCT(--(IFERROR(MOD(A382-TOther[Start Date],56),1)=0),--(TOther[Frequency]=$P$1),--(TOther[Start Date]&lt;=A382),--(TOther[End Date Calc]&gt;=A382),TOther[Amount])))</f>
        <v>0</v>
      </c>
      <c r="Q382" s="8">
        <f>IF(A382="","",IF(COUNTIF(TOther[Frequency],$Q$1)=0,0,IF(B382="N",SUMIFS(TOther[Amount],TOther[Frequency],$Q$1,TOther[Start Date],"&lt;="&amp;$A382,TOther[End Date Calc],"&gt;="&amp;A382,TOther[Start Day],DAY(A382)),SUMIFS(TOther[Amount],TOther[Frequency],$Q$1,TOther[Start Date],"&lt;="&amp;$A382,TOther[End Date Calc],"&gt;="&amp;A382,TOther[Start Day],"&gt;="&amp;DAY(A382)))))</f>
        <v>0</v>
      </c>
      <c r="R382" s="8" cm="1">
        <f t="array" ref="R382">IF(A382="","",IF(COUNTIF(TOther[Frequency],R$1)=0,0,SUMPRODUCT(--(TOther[Frequency]=R$1),--(TOther[Start Date]&lt;=A382),--(TOther[End Date Calc]&gt;=A382),IF(B382="N",--(TOther[Start Day]=DAY(A382)),--(TOther[Start Day]&gt;=DAY(A382))),--(IFERROR(MOD(TOther[Start Month]-MONTH(A382)+2,2),1)=0),TOther[Amount])))</f>
        <v>0</v>
      </c>
      <c r="S382" s="8" cm="1">
        <f t="array" ref="S382">IF(A382="","",IF(COUNTIF(TOther[Frequency],S$1)=0,0,SUMPRODUCT(--(TOther[Frequency]=S$1),--(TOther[Start Date]&lt;=A382),--(TOther[End Date Calc]&gt;=A382),IF(B382="N",--(TOther[Start Day]=DAY(A382)),--(TOther[Start Day]&gt;=DAY(A382))),--(IFERROR(MOD(TOther[Start Month]-MONTH(A382)+3,3),1)=0),TOther[Amount])))</f>
        <v>0</v>
      </c>
      <c r="T382" s="8" cm="1">
        <f t="array" ref="T382">IF($A382="","",IF(COUNTIF(TOther[Frequency],T$1)=0,0,SUMPRODUCT(--(TOther[Frequency]=T$1),--(TOther[Start Date]&lt;=$A382),--(TOther[End Date Calc]&gt;=$A382),IF($B382="N",--(TOther[Start Day]=DAY($A382)),--(TOther[Start Day]&gt;=DAY($A382))),--(IFERROR(MOD(TOther[Start Month]-MONTH($A382)+4,4),1)=0),TOther[Amount])))</f>
        <v>0</v>
      </c>
      <c r="U382" s="8" cm="1">
        <f t="array" ref="U382">IF(A382="","",IF(COUNTIF(TOther[Frequency],$U$1)=0,0,SUMPRODUCT(--(TOther[Frequency]=$U$1),--(TOther[Start Date]&lt;=A382),--(TOther[End Date Calc]&gt;=A382),IF(B382="N",--(TOther[Start Day]=DAY(A382)),--(TOther[Start Day]&gt;=DAY(A382))),--(IFERROR(MOD(TOther[Start Month]-MONTH(A382)+6,6),1)=0),TOther[Amount])))</f>
        <v>0</v>
      </c>
      <c r="V382" s="8" cm="1">
        <f t="array" ref="V382">IF(A382="","",IF(COUNTIF(TOther[Frequency],$V$1)=0,0,SUMPRODUCT(--(TOther[Frequency]=$V$1),--(TOther[Start Date]&lt;=A382),--(TOther[End Date Calc]&gt;=A382),IF(B382="N",--(TOther[Start Day]=DAY(A382)),--(TOther[Start Day]&gt;=DAY(A382))),--(IFERROR(MOD(TOther[Start Month]-MONTH(A382)+12,12),1)=0),TOther[Amount])))</f>
        <v>0</v>
      </c>
      <c r="W382" s="8">
        <f>IF(A382="","",SUMIFS(TOther[Amount],TOther[Start Date],A382,TOther[Frequency],$W$1))</f>
        <v>0</v>
      </c>
      <c r="X382" s="9">
        <f t="shared" si="25"/>
        <v>0</v>
      </c>
      <c r="Y382" s="9">
        <f t="shared" si="29"/>
        <v>0</v>
      </c>
      <c r="Z382" s="8" cm="1">
        <f t="array" ref="Z382">IF(A382="","",IF(COUNTIF('2) Income'!$D$13:$D$32,"Weekly")=0,0,SUMPRODUCT(--(IFERROR(MOD(A382-'2) Income'!$F$13:$F$32,7),1)=0),--('2) Income'!$D$13:$D$32="Weekly"),--('2) Income'!$F$13:$F$32&lt;=A382),'2) Income'!$E$13:$E$32)))</f>
        <v>0</v>
      </c>
      <c r="AA382" s="8" cm="1">
        <f t="array" ref="AA382">IF(A382="","",IF(COUNTIF('2) Income'!$D$13:$D$32,"Every Other Week")=0,0,SUMPRODUCT(--(IFERROR(MOD(A382-'2) Income'!$F$13:$F$32,14),1)=0),--('2) Income'!$D$13:$D$32="Every Other Week"),--('2) Income'!$F$13:$F$32&lt;=A382),'2) Income'!$E$13:$E$32)))</f>
        <v>0</v>
      </c>
      <c r="AB382" s="8">
        <f>IF(A382="","",IF(COUNTIF('2) Income'!$D$13:$D$32,"1st and 15th")=0,0,IF(OR(DAY(A382)=1,DAY(A382)=15),SUMIFS('2) Income'!$E$13:$E$32,'2) Income'!$D$13:$D$32,"1st and 15th",'2) Income'!$F$13:$F$32,"&lt;="&amp;$A382),0)))</f>
        <v>0</v>
      </c>
      <c r="AC382" s="8">
        <f>IF(A382="","",IF(COUNTIF('2) Income'!$D$13:$D$32,"2nd Wednesday")=0,0,IF(A382=(A382-DAY(A382)+1+2*7-WEEKDAY(A382-DAY(A382)+8-4,1)),SUMIFS('2) Income'!$E$13:$E$32,'2) Income'!$D$13:$D$32,"2nd Wednesday",'2) Income'!$F$13:$F$32,"&lt;="&amp;$A382),0)))</f>
        <v>0</v>
      </c>
      <c r="AD382" s="8">
        <f>IF(A382="","",IF(COUNTIF('2) Income'!$D$13:$D$32,"3rd Wednesday")=0,0,IF(A382=(A382-DAY(A382)+1+3*7-WEEKDAY(A382-DAY(A382)+8-4,1)),SUMIFS('2) Income'!$E$13:$E$32,'2) Income'!$D$13:$D$32,"3rd Wednesday",'2) Income'!$F$13:$F$32,"&lt;="&amp;$A382),0)))</f>
        <v>0</v>
      </c>
      <c r="AE382" s="8">
        <f>IF(A382="","",IF(COUNTIF('2) Income'!$D$13:$D$32,"4th Wednesday")=0,0,IF(A382=(A382-DAY(A382)+1+4*7-WEEKDAY(A382-DAY(A382)+8-4,1)),SUMIFS('2) Income'!$E$13:$E$32,'2) Income'!$D$13:$D$32,"4th Wednesday",'2) Income'!$F$13:$F$32,"&lt;="&amp;$A382),0)))</f>
        <v>0</v>
      </c>
      <c r="AF382" s="8" cm="1">
        <f t="array" ref="AF382">IF(A382="","",IF(COUNTIF('2) Income'!$D$13:$D$32,"Every 4 Weeks")=0,0,SUMPRODUCT(--(IFERROR(MOD(A382-'2) Income'!$F$13:$F$32,28),1)=0),--('2) Income'!$D$13:$D$32="Every 4 Weeks"),--('2) Income'!$F$13:$F$32&lt;=A382),'2) Income'!$E$13:$E$32)))</f>
        <v>0</v>
      </c>
      <c r="AG382" s="8">
        <f>IF(A382="","",IF(COUNTIF('2) Income'!$D$13:$D$32,"Monthly")=0,0,IF(B382="N",SUMIFS('2) Income'!$E$13:$E$32,'2) Income'!$D$13:$D$32,"monthly",'2) Income'!$F$13:$F$32,"&lt;="&amp;$A382,'2) Income'!$I$13:$I$32,DAY(A382)),SUMIFS('2) Income'!$E$13:$E$32,'2) Income'!$D$13:$D$32,"monthly",'2) Income'!$F$13:$F$32,"&lt;="&amp;$A382,'2) Income'!$I$13:$I$32,"&gt;="&amp;DAY(A382)))))</f>
        <v>0</v>
      </c>
      <c r="AH382" s="8" cm="1">
        <f t="array" ref="AH382">IF(A382="","",IF(COUNTIF('2) Income'!$D$13:$D$32,"Yearly")=0,0,SUMPRODUCT(--('2) Income'!$D$13:$D$32="Yearly"),--('2) Income'!$F$13:$F$32&lt;=A382),IF(B382="N",--('2) Income'!$I$13:$I$32=DAY(A382)),--('2) Income'!$I$13:$I$32&gt;=DAY(A382))),--(IFERROR(MOD('2) Income'!$H$13:$H$32-MONTH(A382)+12,12),1)=0),'2) Income'!$E$13:$E$32)))</f>
        <v>0</v>
      </c>
      <c r="AI382" s="8">
        <f>IF(A382="","",IF(COUNTIF('2) Income'!$D$13:$D$32,"one-time")=0,0,SUMIFS('2) Income'!$E$13:$E$32,'2) Income'!$D$13:$D$32,"one-time",'2) Income'!$F$13:$F$32,"="&amp;$A382)))</f>
        <v>0</v>
      </c>
      <c r="AJ382" s="9">
        <f t="shared" si="26"/>
        <v>0</v>
      </c>
    </row>
    <row r="383" spans="1:36">
      <c r="A383" s="7">
        <f>IF(A382="","",IF(A382+1&lt;='1) Period'!$E$21,A382+1,""))</f>
        <v>45855</v>
      </c>
      <c r="B383" s="7" t="str">
        <f t="shared" si="27"/>
        <v>N</v>
      </c>
      <c r="C383" t="str">
        <f t="shared" si="28"/>
        <v>F</v>
      </c>
      <c r="D383" s="8">
        <f>IF(A383="","",IF(TEXT(A383,"dddd")='4) Happy Money'!$E$23,WAllowance,0))</f>
        <v>0</v>
      </c>
      <c r="E383" s="8">
        <f>IF(A383="","",IF(B383="N",SUMIF(TMonthly[Day of the Month],DAY(A383),TMonthly[Amount]),SUMIF(TMonthly[Day of the Month],"&gt;="&amp;DAY(A383),TMonthly[Amount])))</f>
        <v>0</v>
      </c>
      <c r="F383" s="8" cm="1">
        <f t="array" ref="F383">IF(A383="","",SUMPRODUCT(--(TYearly[Due Date]&lt;=A383),IF(B383="N",--(TYearly[Day]=DAY(A383)),--(TYearly[Day]&gt;=DAY(A383))),--(IFERROR(MOD(TYearly[Month]-MONTH(A383)+12,12),1)=0),TYearly[Amount]))</f>
        <v>0</v>
      </c>
      <c r="G383" s="8">
        <f>IF(A383="","",SUMIF(TOneTime[Due Date],A383,TOneTime[Amount]))</f>
        <v>0</v>
      </c>
      <c r="H383" s="8" cm="1">
        <f t="array" ref="H383">IF(A383="","",IF(COUNTIF(TOther[Frequency],$H$1)=0,0,SUMPRODUCT(--(IFERROR(MOD(A383-TOther[Start Date],7),1)=0),--(TOther[Frequency]=$H$1),--(TOther[Start Date]&lt;=A383),--(TOther[End Date Calc]&gt;=A383),TOther[Amount])))</f>
        <v>0</v>
      </c>
      <c r="I383" s="8" cm="1">
        <f t="array" ref="I383">IF(A383="","",IF(COUNTIF(TOther[Frequency],$I$1)=0,0,SUMPRODUCT(--(IFERROR(MOD(A383-TOther[Start Date],14),1)=0),--(TOther[Frequency]=$I$1),--(TOther[Start Date]&lt;=A383),--(TOther[End Date Calc]&gt;=A383),TOther[Amount])))</f>
        <v>0</v>
      </c>
      <c r="J383" s="8">
        <f>IF(A383="","",IF(COUNTIF(TOther[Frequency],$J$1)=0,0,IF(OR(DAY(A383)=1,DAY(A383)=15),SUMIFS(TOther[Amount],TOther[Frequency],$J$1,TOther[Start Date],"&lt;="&amp;$A383,TOther[End Date Calc],"&gt;="&amp;A383),0)))</f>
        <v>0</v>
      </c>
      <c r="K383" s="8">
        <f>IF(A383="","",IF(COUNTIF(TOther[Frequency],$K$1)=0,0,IF(A383=(A383-DAY(A383)+1+2*7-WEEKDAY(A383-DAY(A383)+8-4,1)),SUMIFS(TOther[Amount],TOther[Frequency],$K$1,TOther[Start Date],"&lt;="&amp;$A383,TOther[End Date Calc],"&gt;="&amp;A383),0)))</f>
        <v>0</v>
      </c>
      <c r="L383" s="8">
        <f>IF(A383="","",IF(COUNTIF(TOther[Frequency],$L$1)=0,0,IF(A383=(A383-DAY(A383)+1+3*7-WEEKDAY(A383-DAY(A383)+8-4,1)),SUMIFS(TOther[Amount],TOther[Frequency],$L$1,TOther[Start Date],"&lt;="&amp;$A383,TOther[End Date Calc],"&gt;="&amp;A383),0)))</f>
        <v>0</v>
      </c>
      <c r="M383" s="8">
        <f>IF(A383="","",IF(COUNTIF(TOther[Frequency],$M$1)=0,0,IF(A383=(A383-DAY(A383)+1+4*7-WEEKDAY(A383-DAY(A383)+8-4,1)),SUMIFS(TOther[Amount],TOther[Frequency],$M$1,TOther[Start Date],"&lt;="&amp;$A383,TOther[End Date Calc],"&gt;="&amp;A383),0)))</f>
        <v>0</v>
      </c>
      <c r="N383" s="8" cm="1">
        <f t="array" ref="N383">IF(A383="","",IF(COUNTIF(TOther[Frequency],$N$1)=0,0,SUMPRODUCT(--(IFERROR(MOD(A383-TOther[Start Date],28),1)=0),--(TOther[Frequency]=$N$1),--(TOther[Start Date]&lt;=A383),--(TOther[End Date Calc]&gt;=A383),TOther[Amount])))</f>
        <v>0</v>
      </c>
      <c r="O383" s="8" cm="1">
        <f t="array" ref="O383">IF(A383="","",IF(COUNTIF(TOther[Frequency],$O$1)=0,0,SUMPRODUCT(--(IFERROR(MOD(A383-TOther[Start Date],42),1)=0),--(TOther[Frequency]=$O$1),--(TOther[Start Date]&lt;=A383),--(TOther[End Date Calc]&gt;=A383),TOther[Amount])))</f>
        <v>0</v>
      </c>
      <c r="P383" s="8" cm="1">
        <f t="array" ref="P383">IF(A383="","",IF(COUNTIF(TOther[Frequency],$P$1)=0,0,SUMPRODUCT(--(IFERROR(MOD(A383-TOther[Start Date],56),1)=0),--(TOther[Frequency]=$P$1),--(TOther[Start Date]&lt;=A383),--(TOther[End Date Calc]&gt;=A383),TOther[Amount])))</f>
        <v>0</v>
      </c>
      <c r="Q383" s="8">
        <f>IF(A383="","",IF(COUNTIF(TOther[Frequency],$Q$1)=0,0,IF(B383="N",SUMIFS(TOther[Amount],TOther[Frequency],$Q$1,TOther[Start Date],"&lt;="&amp;$A383,TOther[End Date Calc],"&gt;="&amp;A383,TOther[Start Day],DAY(A383)),SUMIFS(TOther[Amount],TOther[Frequency],$Q$1,TOther[Start Date],"&lt;="&amp;$A383,TOther[End Date Calc],"&gt;="&amp;A383,TOther[Start Day],"&gt;="&amp;DAY(A383)))))</f>
        <v>0</v>
      </c>
      <c r="R383" s="8" cm="1">
        <f t="array" ref="R383">IF(A383="","",IF(COUNTIF(TOther[Frequency],R$1)=0,0,SUMPRODUCT(--(TOther[Frequency]=R$1),--(TOther[Start Date]&lt;=A383),--(TOther[End Date Calc]&gt;=A383),IF(B383="N",--(TOther[Start Day]=DAY(A383)),--(TOther[Start Day]&gt;=DAY(A383))),--(IFERROR(MOD(TOther[Start Month]-MONTH(A383)+2,2),1)=0),TOther[Amount])))</f>
        <v>0</v>
      </c>
      <c r="S383" s="8" cm="1">
        <f t="array" ref="S383">IF(A383="","",IF(COUNTIF(TOther[Frequency],S$1)=0,0,SUMPRODUCT(--(TOther[Frequency]=S$1),--(TOther[Start Date]&lt;=A383),--(TOther[End Date Calc]&gt;=A383),IF(B383="N",--(TOther[Start Day]=DAY(A383)),--(TOther[Start Day]&gt;=DAY(A383))),--(IFERROR(MOD(TOther[Start Month]-MONTH(A383)+3,3),1)=0),TOther[Amount])))</f>
        <v>0</v>
      </c>
      <c r="T383" s="8" cm="1">
        <f t="array" ref="T383">IF($A383="","",IF(COUNTIF(TOther[Frequency],T$1)=0,0,SUMPRODUCT(--(TOther[Frequency]=T$1),--(TOther[Start Date]&lt;=$A383),--(TOther[End Date Calc]&gt;=$A383),IF($B383="N",--(TOther[Start Day]=DAY($A383)),--(TOther[Start Day]&gt;=DAY($A383))),--(IFERROR(MOD(TOther[Start Month]-MONTH($A383)+4,4),1)=0),TOther[Amount])))</f>
        <v>0</v>
      </c>
      <c r="U383" s="8" cm="1">
        <f t="array" ref="U383">IF(A383="","",IF(COUNTIF(TOther[Frequency],$U$1)=0,0,SUMPRODUCT(--(TOther[Frequency]=$U$1),--(TOther[Start Date]&lt;=A383),--(TOther[End Date Calc]&gt;=A383),IF(B383="N",--(TOther[Start Day]=DAY(A383)),--(TOther[Start Day]&gt;=DAY(A383))),--(IFERROR(MOD(TOther[Start Month]-MONTH(A383)+6,6),1)=0),TOther[Amount])))</f>
        <v>0</v>
      </c>
      <c r="V383" s="8" cm="1">
        <f t="array" ref="V383">IF(A383="","",IF(COUNTIF(TOther[Frequency],$V$1)=0,0,SUMPRODUCT(--(TOther[Frequency]=$V$1),--(TOther[Start Date]&lt;=A383),--(TOther[End Date Calc]&gt;=A383),IF(B383="N",--(TOther[Start Day]=DAY(A383)),--(TOther[Start Day]&gt;=DAY(A383))),--(IFERROR(MOD(TOther[Start Month]-MONTH(A383)+12,12),1)=0),TOther[Amount])))</f>
        <v>0</v>
      </c>
      <c r="W383" s="8">
        <f>IF(A383="","",SUMIFS(TOther[Amount],TOther[Start Date],A383,TOther[Frequency],$W$1))</f>
        <v>0</v>
      </c>
      <c r="X383" s="9">
        <f t="shared" si="25"/>
        <v>0</v>
      </c>
      <c r="Y383" s="9">
        <f t="shared" si="29"/>
        <v>0</v>
      </c>
      <c r="Z383" s="8" cm="1">
        <f t="array" ref="Z383">IF(A383="","",IF(COUNTIF('2) Income'!$D$13:$D$32,"Weekly")=0,0,SUMPRODUCT(--(IFERROR(MOD(A383-'2) Income'!$F$13:$F$32,7),1)=0),--('2) Income'!$D$13:$D$32="Weekly"),--('2) Income'!$F$13:$F$32&lt;=A383),'2) Income'!$E$13:$E$32)))</f>
        <v>0</v>
      </c>
      <c r="AA383" s="8" cm="1">
        <f t="array" ref="AA383">IF(A383="","",IF(COUNTIF('2) Income'!$D$13:$D$32,"Every Other Week")=0,0,SUMPRODUCT(--(IFERROR(MOD(A383-'2) Income'!$F$13:$F$32,14),1)=0),--('2) Income'!$D$13:$D$32="Every Other Week"),--('2) Income'!$F$13:$F$32&lt;=A383),'2) Income'!$E$13:$E$32)))</f>
        <v>0</v>
      </c>
      <c r="AB383" s="8">
        <f>IF(A383="","",IF(COUNTIF('2) Income'!$D$13:$D$32,"1st and 15th")=0,0,IF(OR(DAY(A383)=1,DAY(A383)=15),SUMIFS('2) Income'!$E$13:$E$32,'2) Income'!$D$13:$D$32,"1st and 15th",'2) Income'!$F$13:$F$32,"&lt;="&amp;$A383),0)))</f>
        <v>0</v>
      </c>
      <c r="AC383" s="8">
        <f>IF(A383="","",IF(COUNTIF('2) Income'!$D$13:$D$32,"2nd Wednesday")=0,0,IF(A383=(A383-DAY(A383)+1+2*7-WEEKDAY(A383-DAY(A383)+8-4,1)),SUMIFS('2) Income'!$E$13:$E$32,'2) Income'!$D$13:$D$32,"2nd Wednesday",'2) Income'!$F$13:$F$32,"&lt;="&amp;$A383),0)))</f>
        <v>0</v>
      </c>
      <c r="AD383" s="8">
        <f>IF(A383="","",IF(COUNTIF('2) Income'!$D$13:$D$32,"3rd Wednesday")=0,0,IF(A383=(A383-DAY(A383)+1+3*7-WEEKDAY(A383-DAY(A383)+8-4,1)),SUMIFS('2) Income'!$E$13:$E$32,'2) Income'!$D$13:$D$32,"3rd Wednesday",'2) Income'!$F$13:$F$32,"&lt;="&amp;$A383),0)))</f>
        <v>0</v>
      </c>
      <c r="AE383" s="8">
        <f>IF(A383="","",IF(COUNTIF('2) Income'!$D$13:$D$32,"4th Wednesday")=0,0,IF(A383=(A383-DAY(A383)+1+4*7-WEEKDAY(A383-DAY(A383)+8-4,1)),SUMIFS('2) Income'!$E$13:$E$32,'2) Income'!$D$13:$D$32,"4th Wednesday",'2) Income'!$F$13:$F$32,"&lt;="&amp;$A383),0)))</f>
        <v>0</v>
      </c>
      <c r="AF383" s="8" cm="1">
        <f t="array" ref="AF383">IF(A383="","",IF(COUNTIF('2) Income'!$D$13:$D$32,"Every 4 Weeks")=0,0,SUMPRODUCT(--(IFERROR(MOD(A383-'2) Income'!$F$13:$F$32,28),1)=0),--('2) Income'!$D$13:$D$32="Every 4 Weeks"),--('2) Income'!$F$13:$F$32&lt;=A383),'2) Income'!$E$13:$E$32)))</f>
        <v>0</v>
      </c>
      <c r="AG383" s="8">
        <f>IF(A383="","",IF(COUNTIF('2) Income'!$D$13:$D$32,"Monthly")=0,0,IF(B383="N",SUMIFS('2) Income'!$E$13:$E$32,'2) Income'!$D$13:$D$32,"monthly",'2) Income'!$F$13:$F$32,"&lt;="&amp;$A383,'2) Income'!$I$13:$I$32,DAY(A383)),SUMIFS('2) Income'!$E$13:$E$32,'2) Income'!$D$13:$D$32,"monthly",'2) Income'!$F$13:$F$32,"&lt;="&amp;$A383,'2) Income'!$I$13:$I$32,"&gt;="&amp;DAY(A383)))))</f>
        <v>0</v>
      </c>
      <c r="AH383" s="8" cm="1">
        <f t="array" ref="AH383">IF(A383="","",IF(COUNTIF('2) Income'!$D$13:$D$32,"Yearly")=0,0,SUMPRODUCT(--('2) Income'!$D$13:$D$32="Yearly"),--('2) Income'!$F$13:$F$32&lt;=A383),IF(B383="N",--('2) Income'!$I$13:$I$32=DAY(A383)),--('2) Income'!$I$13:$I$32&gt;=DAY(A383))),--(IFERROR(MOD('2) Income'!$H$13:$H$32-MONTH(A383)+12,12),1)=0),'2) Income'!$E$13:$E$32)))</f>
        <v>0</v>
      </c>
      <c r="AI383" s="8">
        <f>IF(A383="","",IF(COUNTIF('2) Income'!$D$13:$D$32,"one-time")=0,0,SUMIFS('2) Income'!$E$13:$E$32,'2) Income'!$D$13:$D$32,"one-time",'2) Income'!$F$13:$F$32,"="&amp;$A383)))</f>
        <v>0</v>
      </c>
      <c r="AJ383" s="9">
        <f t="shared" si="26"/>
        <v>0</v>
      </c>
    </row>
    <row r="384" spans="1:36">
      <c r="A384" s="7">
        <f>IF(A383="","",IF(A383+1&lt;='1) Period'!$E$21,A383+1,""))</f>
        <v>45856</v>
      </c>
      <c r="B384" s="7" t="str">
        <f t="shared" si="27"/>
        <v>N</v>
      </c>
      <c r="C384" t="str">
        <f t="shared" si="28"/>
        <v>F</v>
      </c>
      <c r="D384" s="8">
        <f>IF(A384="","",IF(TEXT(A384,"dddd")='4) Happy Money'!$E$23,WAllowance,0))</f>
        <v>0</v>
      </c>
      <c r="E384" s="8">
        <f>IF(A384="","",IF(B384="N",SUMIF(TMonthly[Day of the Month],DAY(A384),TMonthly[Amount]),SUMIF(TMonthly[Day of the Month],"&gt;="&amp;DAY(A384),TMonthly[Amount])))</f>
        <v>0</v>
      </c>
      <c r="F384" s="8" cm="1">
        <f t="array" ref="F384">IF(A384="","",SUMPRODUCT(--(TYearly[Due Date]&lt;=A384),IF(B384="N",--(TYearly[Day]=DAY(A384)),--(TYearly[Day]&gt;=DAY(A384))),--(IFERROR(MOD(TYearly[Month]-MONTH(A384)+12,12),1)=0),TYearly[Amount]))</f>
        <v>0</v>
      </c>
      <c r="G384" s="8">
        <f>IF(A384="","",SUMIF(TOneTime[Due Date],A384,TOneTime[Amount]))</f>
        <v>0</v>
      </c>
      <c r="H384" s="8" cm="1">
        <f t="array" ref="H384">IF(A384="","",IF(COUNTIF(TOther[Frequency],$H$1)=0,0,SUMPRODUCT(--(IFERROR(MOD(A384-TOther[Start Date],7),1)=0),--(TOther[Frequency]=$H$1),--(TOther[Start Date]&lt;=A384),--(TOther[End Date Calc]&gt;=A384),TOther[Amount])))</f>
        <v>0</v>
      </c>
      <c r="I384" s="8" cm="1">
        <f t="array" ref="I384">IF(A384="","",IF(COUNTIF(TOther[Frequency],$I$1)=0,0,SUMPRODUCT(--(IFERROR(MOD(A384-TOther[Start Date],14),1)=0),--(TOther[Frequency]=$I$1),--(TOther[Start Date]&lt;=A384),--(TOther[End Date Calc]&gt;=A384),TOther[Amount])))</f>
        <v>0</v>
      </c>
      <c r="J384" s="8">
        <f>IF(A384="","",IF(COUNTIF(TOther[Frequency],$J$1)=0,0,IF(OR(DAY(A384)=1,DAY(A384)=15),SUMIFS(TOther[Amount],TOther[Frequency],$J$1,TOther[Start Date],"&lt;="&amp;$A384,TOther[End Date Calc],"&gt;="&amp;A384),0)))</f>
        <v>0</v>
      </c>
      <c r="K384" s="8">
        <f>IF(A384="","",IF(COUNTIF(TOther[Frequency],$K$1)=0,0,IF(A384=(A384-DAY(A384)+1+2*7-WEEKDAY(A384-DAY(A384)+8-4,1)),SUMIFS(TOther[Amount],TOther[Frequency],$K$1,TOther[Start Date],"&lt;="&amp;$A384,TOther[End Date Calc],"&gt;="&amp;A384),0)))</f>
        <v>0</v>
      </c>
      <c r="L384" s="8">
        <f>IF(A384="","",IF(COUNTIF(TOther[Frequency],$L$1)=0,0,IF(A384=(A384-DAY(A384)+1+3*7-WEEKDAY(A384-DAY(A384)+8-4,1)),SUMIFS(TOther[Amount],TOther[Frequency],$L$1,TOther[Start Date],"&lt;="&amp;$A384,TOther[End Date Calc],"&gt;="&amp;A384),0)))</f>
        <v>0</v>
      </c>
      <c r="M384" s="8">
        <f>IF(A384="","",IF(COUNTIF(TOther[Frequency],$M$1)=0,0,IF(A384=(A384-DAY(A384)+1+4*7-WEEKDAY(A384-DAY(A384)+8-4,1)),SUMIFS(TOther[Amount],TOther[Frequency],$M$1,TOther[Start Date],"&lt;="&amp;$A384,TOther[End Date Calc],"&gt;="&amp;A384),0)))</f>
        <v>0</v>
      </c>
      <c r="N384" s="8" cm="1">
        <f t="array" ref="N384">IF(A384="","",IF(COUNTIF(TOther[Frequency],$N$1)=0,0,SUMPRODUCT(--(IFERROR(MOD(A384-TOther[Start Date],28),1)=0),--(TOther[Frequency]=$N$1),--(TOther[Start Date]&lt;=A384),--(TOther[End Date Calc]&gt;=A384),TOther[Amount])))</f>
        <v>0</v>
      </c>
      <c r="O384" s="8" cm="1">
        <f t="array" ref="O384">IF(A384="","",IF(COUNTIF(TOther[Frequency],$O$1)=0,0,SUMPRODUCT(--(IFERROR(MOD(A384-TOther[Start Date],42),1)=0),--(TOther[Frequency]=$O$1),--(TOther[Start Date]&lt;=A384),--(TOther[End Date Calc]&gt;=A384),TOther[Amount])))</f>
        <v>0</v>
      </c>
      <c r="P384" s="8" cm="1">
        <f t="array" ref="P384">IF(A384="","",IF(COUNTIF(TOther[Frequency],$P$1)=0,0,SUMPRODUCT(--(IFERROR(MOD(A384-TOther[Start Date],56),1)=0),--(TOther[Frequency]=$P$1),--(TOther[Start Date]&lt;=A384),--(TOther[End Date Calc]&gt;=A384),TOther[Amount])))</f>
        <v>0</v>
      </c>
      <c r="Q384" s="8">
        <f>IF(A384="","",IF(COUNTIF(TOther[Frequency],$Q$1)=0,0,IF(B384="N",SUMIFS(TOther[Amount],TOther[Frequency],$Q$1,TOther[Start Date],"&lt;="&amp;$A384,TOther[End Date Calc],"&gt;="&amp;A384,TOther[Start Day],DAY(A384)),SUMIFS(TOther[Amount],TOther[Frequency],$Q$1,TOther[Start Date],"&lt;="&amp;$A384,TOther[End Date Calc],"&gt;="&amp;A384,TOther[Start Day],"&gt;="&amp;DAY(A384)))))</f>
        <v>0</v>
      </c>
      <c r="R384" s="8" cm="1">
        <f t="array" ref="R384">IF(A384="","",IF(COUNTIF(TOther[Frequency],R$1)=0,0,SUMPRODUCT(--(TOther[Frequency]=R$1),--(TOther[Start Date]&lt;=A384),--(TOther[End Date Calc]&gt;=A384),IF(B384="N",--(TOther[Start Day]=DAY(A384)),--(TOther[Start Day]&gt;=DAY(A384))),--(IFERROR(MOD(TOther[Start Month]-MONTH(A384)+2,2),1)=0),TOther[Amount])))</f>
        <v>0</v>
      </c>
      <c r="S384" s="8" cm="1">
        <f t="array" ref="S384">IF(A384="","",IF(COUNTIF(TOther[Frequency],S$1)=0,0,SUMPRODUCT(--(TOther[Frequency]=S$1),--(TOther[Start Date]&lt;=A384),--(TOther[End Date Calc]&gt;=A384),IF(B384="N",--(TOther[Start Day]=DAY(A384)),--(TOther[Start Day]&gt;=DAY(A384))),--(IFERROR(MOD(TOther[Start Month]-MONTH(A384)+3,3),1)=0),TOther[Amount])))</f>
        <v>0</v>
      </c>
      <c r="T384" s="8" cm="1">
        <f t="array" ref="T384">IF($A384="","",IF(COUNTIF(TOther[Frequency],T$1)=0,0,SUMPRODUCT(--(TOther[Frequency]=T$1),--(TOther[Start Date]&lt;=$A384),--(TOther[End Date Calc]&gt;=$A384),IF($B384="N",--(TOther[Start Day]=DAY($A384)),--(TOther[Start Day]&gt;=DAY($A384))),--(IFERROR(MOD(TOther[Start Month]-MONTH($A384)+4,4),1)=0),TOther[Amount])))</f>
        <v>0</v>
      </c>
      <c r="U384" s="8" cm="1">
        <f t="array" ref="U384">IF(A384="","",IF(COUNTIF(TOther[Frequency],$U$1)=0,0,SUMPRODUCT(--(TOther[Frequency]=$U$1),--(TOther[Start Date]&lt;=A384),--(TOther[End Date Calc]&gt;=A384),IF(B384="N",--(TOther[Start Day]=DAY(A384)),--(TOther[Start Day]&gt;=DAY(A384))),--(IFERROR(MOD(TOther[Start Month]-MONTH(A384)+6,6),1)=0),TOther[Amount])))</f>
        <v>0</v>
      </c>
      <c r="V384" s="8" cm="1">
        <f t="array" ref="V384">IF(A384="","",IF(COUNTIF(TOther[Frequency],$V$1)=0,0,SUMPRODUCT(--(TOther[Frequency]=$V$1),--(TOther[Start Date]&lt;=A384),--(TOther[End Date Calc]&gt;=A384),IF(B384="N",--(TOther[Start Day]=DAY(A384)),--(TOther[Start Day]&gt;=DAY(A384))),--(IFERROR(MOD(TOther[Start Month]-MONTH(A384)+12,12),1)=0),TOther[Amount])))</f>
        <v>0</v>
      </c>
      <c r="W384" s="8">
        <f>IF(A384="","",SUMIFS(TOther[Amount],TOther[Start Date],A384,TOther[Frequency],$W$1))</f>
        <v>0</v>
      </c>
      <c r="X384" s="9">
        <f t="shared" si="25"/>
        <v>0</v>
      </c>
      <c r="Y384" s="9">
        <f t="shared" si="29"/>
        <v>0</v>
      </c>
      <c r="Z384" s="8" cm="1">
        <f t="array" ref="Z384">IF(A384="","",IF(COUNTIF('2) Income'!$D$13:$D$32,"Weekly")=0,0,SUMPRODUCT(--(IFERROR(MOD(A384-'2) Income'!$F$13:$F$32,7),1)=0),--('2) Income'!$D$13:$D$32="Weekly"),--('2) Income'!$F$13:$F$32&lt;=A384),'2) Income'!$E$13:$E$32)))</f>
        <v>0</v>
      </c>
      <c r="AA384" s="8" cm="1">
        <f t="array" ref="AA384">IF(A384="","",IF(COUNTIF('2) Income'!$D$13:$D$32,"Every Other Week")=0,0,SUMPRODUCT(--(IFERROR(MOD(A384-'2) Income'!$F$13:$F$32,14),1)=0),--('2) Income'!$D$13:$D$32="Every Other Week"),--('2) Income'!$F$13:$F$32&lt;=A384),'2) Income'!$E$13:$E$32)))</f>
        <v>2300</v>
      </c>
      <c r="AB384" s="8">
        <f>IF(A384="","",IF(COUNTIF('2) Income'!$D$13:$D$32,"1st and 15th")=0,0,IF(OR(DAY(A384)=1,DAY(A384)=15),SUMIFS('2) Income'!$E$13:$E$32,'2) Income'!$D$13:$D$32,"1st and 15th",'2) Income'!$F$13:$F$32,"&lt;="&amp;$A384),0)))</f>
        <v>0</v>
      </c>
      <c r="AC384" s="8">
        <f>IF(A384="","",IF(COUNTIF('2) Income'!$D$13:$D$32,"2nd Wednesday")=0,0,IF(A384=(A384-DAY(A384)+1+2*7-WEEKDAY(A384-DAY(A384)+8-4,1)),SUMIFS('2) Income'!$E$13:$E$32,'2) Income'!$D$13:$D$32,"2nd Wednesday",'2) Income'!$F$13:$F$32,"&lt;="&amp;$A384),0)))</f>
        <v>0</v>
      </c>
      <c r="AD384" s="8">
        <f>IF(A384="","",IF(COUNTIF('2) Income'!$D$13:$D$32,"3rd Wednesday")=0,0,IF(A384=(A384-DAY(A384)+1+3*7-WEEKDAY(A384-DAY(A384)+8-4,1)),SUMIFS('2) Income'!$E$13:$E$32,'2) Income'!$D$13:$D$32,"3rd Wednesday",'2) Income'!$F$13:$F$32,"&lt;="&amp;$A384),0)))</f>
        <v>0</v>
      </c>
      <c r="AE384" s="8">
        <f>IF(A384="","",IF(COUNTIF('2) Income'!$D$13:$D$32,"4th Wednesday")=0,0,IF(A384=(A384-DAY(A384)+1+4*7-WEEKDAY(A384-DAY(A384)+8-4,1)),SUMIFS('2) Income'!$E$13:$E$32,'2) Income'!$D$13:$D$32,"4th Wednesday",'2) Income'!$F$13:$F$32,"&lt;="&amp;$A384),0)))</f>
        <v>0</v>
      </c>
      <c r="AF384" s="8" cm="1">
        <f t="array" ref="AF384">IF(A384="","",IF(COUNTIF('2) Income'!$D$13:$D$32,"Every 4 Weeks")=0,0,SUMPRODUCT(--(IFERROR(MOD(A384-'2) Income'!$F$13:$F$32,28),1)=0),--('2) Income'!$D$13:$D$32="Every 4 Weeks"),--('2) Income'!$F$13:$F$32&lt;=A384),'2) Income'!$E$13:$E$32)))</f>
        <v>0</v>
      </c>
      <c r="AG384" s="8">
        <f>IF(A384="","",IF(COUNTIF('2) Income'!$D$13:$D$32,"Monthly")=0,0,IF(B384="N",SUMIFS('2) Income'!$E$13:$E$32,'2) Income'!$D$13:$D$32,"monthly",'2) Income'!$F$13:$F$32,"&lt;="&amp;$A384,'2) Income'!$I$13:$I$32,DAY(A384)),SUMIFS('2) Income'!$E$13:$E$32,'2) Income'!$D$13:$D$32,"monthly",'2) Income'!$F$13:$F$32,"&lt;="&amp;$A384,'2) Income'!$I$13:$I$32,"&gt;="&amp;DAY(A384)))))</f>
        <v>0</v>
      </c>
      <c r="AH384" s="8" cm="1">
        <f t="array" ref="AH384">IF(A384="","",IF(COUNTIF('2) Income'!$D$13:$D$32,"Yearly")=0,0,SUMPRODUCT(--('2) Income'!$D$13:$D$32="Yearly"),--('2) Income'!$F$13:$F$32&lt;=A384),IF(B384="N",--('2) Income'!$I$13:$I$32=DAY(A384)),--('2) Income'!$I$13:$I$32&gt;=DAY(A384))),--(IFERROR(MOD('2) Income'!$H$13:$H$32-MONTH(A384)+12,12),1)=0),'2) Income'!$E$13:$E$32)))</f>
        <v>0</v>
      </c>
      <c r="AI384" s="8">
        <f>IF(A384="","",IF(COUNTIF('2) Income'!$D$13:$D$32,"one-time")=0,0,SUMIFS('2) Income'!$E$13:$E$32,'2) Income'!$D$13:$D$32,"one-time",'2) Income'!$F$13:$F$32,"="&amp;$A384)))</f>
        <v>0</v>
      </c>
      <c r="AJ384" s="9">
        <f t="shared" si="26"/>
        <v>2300</v>
      </c>
    </row>
    <row r="385" spans="1:36">
      <c r="A385" s="7">
        <f>IF(A384="","",IF(A384+1&lt;='1) Period'!$E$21,A384+1,""))</f>
        <v>45857</v>
      </c>
      <c r="B385" s="7" t="str">
        <f t="shared" si="27"/>
        <v>N</v>
      </c>
      <c r="C385" t="str">
        <f t="shared" si="28"/>
        <v>Y</v>
      </c>
      <c r="D385" s="8">
        <f>IF(A385="","",IF(TEXT(A385,"dddd")='4) Happy Money'!$E$23,WAllowance,0))</f>
        <v>0</v>
      </c>
      <c r="E385" s="8">
        <f>IF(A385="","",IF(B385="N",SUMIF(TMonthly[Day of the Month],DAY(A385),TMonthly[Amount]),SUMIF(TMonthly[Day of the Month],"&gt;="&amp;DAY(A385),TMonthly[Amount])))</f>
        <v>0</v>
      </c>
      <c r="F385" s="8" cm="1">
        <f t="array" ref="F385">IF(A385="","",SUMPRODUCT(--(TYearly[Due Date]&lt;=A385),IF(B385="N",--(TYearly[Day]=DAY(A385)),--(TYearly[Day]&gt;=DAY(A385))),--(IFERROR(MOD(TYearly[Month]-MONTH(A385)+12,12),1)=0),TYearly[Amount]))</f>
        <v>0</v>
      </c>
      <c r="G385" s="8">
        <f>IF(A385="","",SUMIF(TOneTime[Due Date],A385,TOneTime[Amount]))</f>
        <v>0</v>
      </c>
      <c r="H385" s="8" cm="1">
        <f t="array" ref="H385">IF(A385="","",IF(COUNTIF(TOther[Frequency],$H$1)=0,0,SUMPRODUCT(--(IFERROR(MOD(A385-TOther[Start Date],7),1)=0),--(TOther[Frequency]=$H$1),--(TOther[Start Date]&lt;=A385),--(TOther[End Date Calc]&gt;=A385),TOther[Amount])))</f>
        <v>0</v>
      </c>
      <c r="I385" s="8" cm="1">
        <f t="array" ref="I385">IF(A385="","",IF(COUNTIF(TOther[Frequency],$I$1)=0,0,SUMPRODUCT(--(IFERROR(MOD(A385-TOther[Start Date],14),1)=0),--(TOther[Frequency]=$I$1),--(TOther[Start Date]&lt;=A385),--(TOther[End Date Calc]&gt;=A385),TOther[Amount])))</f>
        <v>0</v>
      </c>
      <c r="J385" s="8">
        <f>IF(A385="","",IF(COUNTIF(TOther[Frequency],$J$1)=0,0,IF(OR(DAY(A385)=1,DAY(A385)=15),SUMIFS(TOther[Amount],TOther[Frequency],$J$1,TOther[Start Date],"&lt;="&amp;$A385,TOther[End Date Calc],"&gt;="&amp;A385),0)))</f>
        <v>0</v>
      </c>
      <c r="K385" s="8">
        <f>IF(A385="","",IF(COUNTIF(TOther[Frequency],$K$1)=0,0,IF(A385=(A385-DAY(A385)+1+2*7-WEEKDAY(A385-DAY(A385)+8-4,1)),SUMIFS(TOther[Amount],TOther[Frequency],$K$1,TOther[Start Date],"&lt;="&amp;$A385,TOther[End Date Calc],"&gt;="&amp;A385),0)))</f>
        <v>0</v>
      </c>
      <c r="L385" s="8">
        <f>IF(A385="","",IF(COUNTIF(TOther[Frequency],$L$1)=0,0,IF(A385=(A385-DAY(A385)+1+3*7-WEEKDAY(A385-DAY(A385)+8-4,1)),SUMIFS(TOther[Amount],TOther[Frequency],$L$1,TOther[Start Date],"&lt;="&amp;$A385,TOther[End Date Calc],"&gt;="&amp;A385),0)))</f>
        <v>0</v>
      </c>
      <c r="M385" s="8">
        <f>IF(A385="","",IF(COUNTIF(TOther[Frequency],$M$1)=0,0,IF(A385=(A385-DAY(A385)+1+4*7-WEEKDAY(A385-DAY(A385)+8-4,1)),SUMIFS(TOther[Amount],TOther[Frequency],$M$1,TOther[Start Date],"&lt;="&amp;$A385,TOther[End Date Calc],"&gt;="&amp;A385),0)))</f>
        <v>0</v>
      </c>
      <c r="N385" s="8" cm="1">
        <f t="array" ref="N385">IF(A385="","",IF(COUNTIF(TOther[Frequency],$N$1)=0,0,SUMPRODUCT(--(IFERROR(MOD(A385-TOther[Start Date],28),1)=0),--(TOther[Frequency]=$N$1),--(TOther[Start Date]&lt;=A385),--(TOther[End Date Calc]&gt;=A385),TOther[Amount])))</f>
        <v>0</v>
      </c>
      <c r="O385" s="8" cm="1">
        <f t="array" ref="O385">IF(A385="","",IF(COUNTIF(TOther[Frequency],$O$1)=0,0,SUMPRODUCT(--(IFERROR(MOD(A385-TOther[Start Date],42),1)=0),--(TOther[Frequency]=$O$1),--(TOther[Start Date]&lt;=A385),--(TOther[End Date Calc]&gt;=A385),TOther[Amount])))</f>
        <v>0</v>
      </c>
      <c r="P385" s="8" cm="1">
        <f t="array" ref="P385">IF(A385="","",IF(COUNTIF(TOther[Frequency],$P$1)=0,0,SUMPRODUCT(--(IFERROR(MOD(A385-TOther[Start Date],56),1)=0),--(TOther[Frequency]=$P$1),--(TOther[Start Date]&lt;=A385),--(TOther[End Date Calc]&gt;=A385),TOther[Amount])))</f>
        <v>0</v>
      </c>
      <c r="Q385" s="8">
        <f>IF(A385="","",IF(COUNTIF(TOther[Frequency],$Q$1)=0,0,IF(B385="N",SUMIFS(TOther[Amount],TOther[Frequency],$Q$1,TOther[Start Date],"&lt;="&amp;$A385,TOther[End Date Calc],"&gt;="&amp;A385,TOther[Start Day],DAY(A385)),SUMIFS(TOther[Amount],TOther[Frequency],$Q$1,TOther[Start Date],"&lt;="&amp;$A385,TOther[End Date Calc],"&gt;="&amp;A385,TOther[Start Day],"&gt;="&amp;DAY(A385)))))</f>
        <v>0</v>
      </c>
      <c r="R385" s="8" cm="1">
        <f t="array" ref="R385">IF(A385="","",IF(COUNTIF(TOther[Frequency],R$1)=0,0,SUMPRODUCT(--(TOther[Frequency]=R$1),--(TOther[Start Date]&lt;=A385),--(TOther[End Date Calc]&gt;=A385),IF(B385="N",--(TOther[Start Day]=DAY(A385)),--(TOther[Start Day]&gt;=DAY(A385))),--(IFERROR(MOD(TOther[Start Month]-MONTH(A385)+2,2),1)=0),TOther[Amount])))</f>
        <v>0</v>
      </c>
      <c r="S385" s="8" cm="1">
        <f t="array" ref="S385">IF(A385="","",IF(COUNTIF(TOther[Frequency],S$1)=0,0,SUMPRODUCT(--(TOther[Frequency]=S$1),--(TOther[Start Date]&lt;=A385),--(TOther[End Date Calc]&gt;=A385),IF(B385="N",--(TOther[Start Day]=DAY(A385)),--(TOther[Start Day]&gt;=DAY(A385))),--(IFERROR(MOD(TOther[Start Month]-MONTH(A385)+3,3),1)=0),TOther[Amount])))</f>
        <v>0</v>
      </c>
      <c r="T385" s="8" cm="1">
        <f t="array" ref="T385">IF($A385="","",IF(COUNTIF(TOther[Frequency],T$1)=0,0,SUMPRODUCT(--(TOther[Frequency]=T$1),--(TOther[Start Date]&lt;=$A385),--(TOther[End Date Calc]&gt;=$A385),IF($B385="N",--(TOther[Start Day]=DAY($A385)),--(TOther[Start Day]&gt;=DAY($A385))),--(IFERROR(MOD(TOther[Start Month]-MONTH($A385)+4,4),1)=0),TOther[Amount])))</f>
        <v>0</v>
      </c>
      <c r="U385" s="8" cm="1">
        <f t="array" ref="U385">IF(A385="","",IF(COUNTIF(TOther[Frequency],$U$1)=0,0,SUMPRODUCT(--(TOther[Frequency]=$U$1),--(TOther[Start Date]&lt;=A385),--(TOther[End Date Calc]&gt;=A385),IF(B385="N",--(TOther[Start Day]=DAY(A385)),--(TOther[Start Day]&gt;=DAY(A385))),--(IFERROR(MOD(TOther[Start Month]-MONTH(A385)+6,6),1)=0),TOther[Amount])))</f>
        <v>0</v>
      </c>
      <c r="V385" s="8" cm="1">
        <f t="array" ref="V385">IF(A385="","",IF(COUNTIF(TOther[Frequency],$V$1)=0,0,SUMPRODUCT(--(TOther[Frequency]=$V$1),--(TOther[Start Date]&lt;=A385),--(TOther[End Date Calc]&gt;=A385),IF(B385="N",--(TOther[Start Day]=DAY(A385)),--(TOther[Start Day]&gt;=DAY(A385))),--(IFERROR(MOD(TOther[Start Month]-MONTH(A385)+12,12),1)=0),TOther[Amount])))</f>
        <v>0</v>
      </c>
      <c r="W385" s="8">
        <f>IF(A385="","",SUMIFS(TOther[Amount],TOther[Start Date],A385,TOther[Frequency],$W$1))</f>
        <v>0</v>
      </c>
      <c r="X385" s="9">
        <f t="shared" si="25"/>
        <v>0</v>
      </c>
      <c r="Y385" s="9">
        <f t="shared" si="29"/>
        <v>0</v>
      </c>
      <c r="Z385" s="8" cm="1">
        <f t="array" ref="Z385">IF(A385="","",IF(COUNTIF('2) Income'!$D$13:$D$32,"Weekly")=0,0,SUMPRODUCT(--(IFERROR(MOD(A385-'2) Income'!$F$13:$F$32,7),1)=0),--('2) Income'!$D$13:$D$32="Weekly"),--('2) Income'!$F$13:$F$32&lt;=A385),'2) Income'!$E$13:$E$32)))</f>
        <v>0</v>
      </c>
      <c r="AA385" s="8" cm="1">
        <f t="array" ref="AA385">IF(A385="","",IF(COUNTIF('2) Income'!$D$13:$D$32,"Every Other Week")=0,0,SUMPRODUCT(--(IFERROR(MOD(A385-'2) Income'!$F$13:$F$32,14),1)=0),--('2) Income'!$D$13:$D$32="Every Other Week"),--('2) Income'!$F$13:$F$32&lt;=A385),'2) Income'!$E$13:$E$32)))</f>
        <v>0</v>
      </c>
      <c r="AB385" s="8">
        <f>IF(A385="","",IF(COUNTIF('2) Income'!$D$13:$D$32,"1st and 15th")=0,0,IF(OR(DAY(A385)=1,DAY(A385)=15),SUMIFS('2) Income'!$E$13:$E$32,'2) Income'!$D$13:$D$32,"1st and 15th",'2) Income'!$F$13:$F$32,"&lt;="&amp;$A385),0)))</f>
        <v>0</v>
      </c>
      <c r="AC385" s="8">
        <f>IF(A385="","",IF(COUNTIF('2) Income'!$D$13:$D$32,"2nd Wednesday")=0,0,IF(A385=(A385-DAY(A385)+1+2*7-WEEKDAY(A385-DAY(A385)+8-4,1)),SUMIFS('2) Income'!$E$13:$E$32,'2) Income'!$D$13:$D$32,"2nd Wednesday",'2) Income'!$F$13:$F$32,"&lt;="&amp;$A385),0)))</f>
        <v>0</v>
      </c>
      <c r="AD385" s="8">
        <f>IF(A385="","",IF(COUNTIF('2) Income'!$D$13:$D$32,"3rd Wednesday")=0,0,IF(A385=(A385-DAY(A385)+1+3*7-WEEKDAY(A385-DAY(A385)+8-4,1)),SUMIFS('2) Income'!$E$13:$E$32,'2) Income'!$D$13:$D$32,"3rd Wednesday",'2) Income'!$F$13:$F$32,"&lt;="&amp;$A385),0)))</f>
        <v>0</v>
      </c>
      <c r="AE385" s="8">
        <f>IF(A385="","",IF(COUNTIF('2) Income'!$D$13:$D$32,"4th Wednesday")=0,0,IF(A385=(A385-DAY(A385)+1+4*7-WEEKDAY(A385-DAY(A385)+8-4,1)),SUMIFS('2) Income'!$E$13:$E$32,'2) Income'!$D$13:$D$32,"4th Wednesday",'2) Income'!$F$13:$F$32,"&lt;="&amp;$A385),0)))</f>
        <v>0</v>
      </c>
      <c r="AF385" s="8" cm="1">
        <f t="array" ref="AF385">IF(A385="","",IF(COUNTIF('2) Income'!$D$13:$D$32,"Every 4 Weeks")=0,0,SUMPRODUCT(--(IFERROR(MOD(A385-'2) Income'!$F$13:$F$32,28),1)=0),--('2) Income'!$D$13:$D$32="Every 4 Weeks"),--('2) Income'!$F$13:$F$32&lt;=A385),'2) Income'!$E$13:$E$32)))</f>
        <v>0</v>
      </c>
      <c r="AG385" s="8">
        <f>IF(A385="","",IF(COUNTIF('2) Income'!$D$13:$D$32,"Monthly")=0,0,IF(B385="N",SUMIFS('2) Income'!$E$13:$E$32,'2) Income'!$D$13:$D$32,"monthly",'2) Income'!$F$13:$F$32,"&lt;="&amp;$A385,'2) Income'!$I$13:$I$32,DAY(A385)),SUMIFS('2) Income'!$E$13:$E$32,'2) Income'!$D$13:$D$32,"monthly",'2) Income'!$F$13:$F$32,"&lt;="&amp;$A385,'2) Income'!$I$13:$I$32,"&gt;="&amp;DAY(A385)))))</f>
        <v>0</v>
      </c>
      <c r="AH385" s="8" cm="1">
        <f t="array" ref="AH385">IF(A385="","",IF(COUNTIF('2) Income'!$D$13:$D$32,"Yearly")=0,0,SUMPRODUCT(--('2) Income'!$D$13:$D$32="Yearly"),--('2) Income'!$F$13:$F$32&lt;=A385),IF(B385="N",--('2) Income'!$I$13:$I$32=DAY(A385)),--('2) Income'!$I$13:$I$32&gt;=DAY(A385))),--(IFERROR(MOD('2) Income'!$H$13:$H$32-MONTH(A385)+12,12),1)=0),'2) Income'!$E$13:$E$32)))</f>
        <v>0</v>
      </c>
      <c r="AI385" s="8">
        <f>IF(A385="","",IF(COUNTIF('2) Income'!$D$13:$D$32,"one-time")=0,0,SUMIFS('2) Income'!$E$13:$E$32,'2) Income'!$D$13:$D$32,"one-time",'2) Income'!$F$13:$F$32,"="&amp;$A385)))</f>
        <v>0</v>
      </c>
      <c r="AJ385" s="9">
        <f t="shared" si="26"/>
        <v>0</v>
      </c>
    </row>
    <row r="386" spans="1:36">
      <c r="A386" s="7">
        <f>IF(A385="","",IF(A385+1&lt;='1) Period'!$E$21,A385+1,""))</f>
        <v>45858</v>
      </c>
      <c r="B386" s="7" t="str">
        <f t="shared" si="27"/>
        <v>N</v>
      </c>
      <c r="C386" t="str">
        <f t="shared" si="28"/>
        <v>Y</v>
      </c>
      <c r="D386" s="8">
        <f>IF(A386="","",IF(TEXT(A386,"dddd")='4) Happy Money'!$E$23,WAllowance,0))</f>
        <v>0</v>
      </c>
      <c r="E386" s="8">
        <f>IF(A386="","",IF(B386="N",SUMIF(TMonthly[Day of the Month],DAY(A386),TMonthly[Amount]),SUMIF(TMonthly[Day of the Month],"&gt;="&amp;DAY(A386),TMonthly[Amount])))</f>
        <v>0</v>
      </c>
      <c r="F386" s="8" cm="1">
        <f t="array" ref="F386">IF(A386="","",SUMPRODUCT(--(TYearly[Due Date]&lt;=A386),IF(B386="N",--(TYearly[Day]=DAY(A386)),--(TYearly[Day]&gt;=DAY(A386))),--(IFERROR(MOD(TYearly[Month]-MONTH(A386)+12,12),1)=0),TYearly[Amount]))</f>
        <v>0</v>
      </c>
      <c r="G386" s="8">
        <f>IF(A386="","",SUMIF(TOneTime[Due Date],A386,TOneTime[Amount]))</f>
        <v>0</v>
      </c>
      <c r="H386" s="8" cm="1">
        <f t="array" ref="H386">IF(A386="","",IF(COUNTIF(TOther[Frequency],$H$1)=0,0,SUMPRODUCT(--(IFERROR(MOD(A386-TOther[Start Date],7),1)=0),--(TOther[Frequency]=$H$1),--(TOther[Start Date]&lt;=A386),--(TOther[End Date Calc]&gt;=A386),TOther[Amount])))</f>
        <v>0</v>
      </c>
      <c r="I386" s="8" cm="1">
        <f t="array" ref="I386">IF(A386="","",IF(COUNTIF(TOther[Frequency],$I$1)=0,0,SUMPRODUCT(--(IFERROR(MOD(A386-TOther[Start Date],14),1)=0),--(TOther[Frequency]=$I$1),--(TOther[Start Date]&lt;=A386),--(TOther[End Date Calc]&gt;=A386),TOther[Amount])))</f>
        <v>0</v>
      </c>
      <c r="J386" s="8">
        <f>IF(A386="","",IF(COUNTIF(TOther[Frequency],$J$1)=0,0,IF(OR(DAY(A386)=1,DAY(A386)=15),SUMIFS(TOther[Amount],TOther[Frequency],$J$1,TOther[Start Date],"&lt;="&amp;$A386,TOther[End Date Calc],"&gt;="&amp;A386),0)))</f>
        <v>0</v>
      </c>
      <c r="K386" s="8">
        <f>IF(A386="","",IF(COUNTIF(TOther[Frequency],$K$1)=0,0,IF(A386=(A386-DAY(A386)+1+2*7-WEEKDAY(A386-DAY(A386)+8-4,1)),SUMIFS(TOther[Amount],TOther[Frequency],$K$1,TOther[Start Date],"&lt;="&amp;$A386,TOther[End Date Calc],"&gt;="&amp;A386),0)))</f>
        <v>0</v>
      </c>
      <c r="L386" s="8">
        <f>IF(A386="","",IF(COUNTIF(TOther[Frequency],$L$1)=0,0,IF(A386=(A386-DAY(A386)+1+3*7-WEEKDAY(A386-DAY(A386)+8-4,1)),SUMIFS(TOther[Amount],TOther[Frequency],$L$1,TOther[Start Date],"&lt;="&amp;$A386,TOther[End Date Calc],"&gt;="&amp;A386),0)))</f>
        <v>0</v>
      </c>
      <c r="M386" s="8">
        <f>IF(A386="","",IF(COUNTIF(TOther[Frequency],$M$1)=0,0,IF(A386=(A386-DAY(A386)+1+4*7-WEEKDAY(A386-DAY(A386)+8-4,1)),SUMIFS(TOther[Amount],TOther[Frequency],$M$1,TOther[Start Date],"&lt;="&amp;$A386,TOther[End Date Calc],"&gt;="&amp;A386),0)))</f>
        <v>0</v>
      </c>
      <c r="N386" s="8" cm="1">
        <f t="array" ref="N386">IF(A386="","",IF(COUNTIF(TOther[Frequency],$N$1)=0,0,SUMPRODUCT(--(IFERROR(MOD(A386-TOther[Start Date],28),1)=0),--(TOther[Frequency]=$N$1),--(TOther[Start Date]&lt;=A386),--(TOther[End Date Calc]&gt;=A386),TOther[Amount])))</f>
        <v>0</v>
      </c>
      <c r="O386" s="8" cm="1">
        <f t="array" ref="O386">IF(A386="","",IF(COUNTIF(TOther[Frequency],$O$1)=0,0,SUMPRODUCT(--(IFERROR(MOD(A386-TOther[Start Date],42),1)=0),--(TOther[Frequency]=$O$1),--(TOther[Start Date]&lt;=A386),--(TOther[End Date Calc]&gt;=A386),TOther[Amount])))</f>
        <v>0</v>
      </c>
      <c r="P386" s="8" cm="1">
        <f t="array" ref="P386">IF(A386="","",IF(COUNTIF(TOther[Frequency],$P$1)=0,0,SUMPRODUCT(--(IFERROR(MOD(A386-TOther[Start Date],56),1)=0),--(TOther[Frequency]=$P$1),--(TOther[Start Date]&lt;=A386),--(TOther[End Date Calc]&gt;=A386),TOther[Amount])))</f>
        <v>0</v>
      </c>
      <c r="Q386" s="8">
        <f>IF(A386="","",IF(COUNTIF(TOther[Frequency],$Q$1)=0,0,IF(B386="N",SUMIFS(TOther[Amount],TOther[Frequency],$Q$1,TOther[Start Date],"&lt;="&amp;$A386,TOther[End Date Calc],"&gt;="&amp;A386,TOther[Start Day],DAY(A386)),SUMIFS(TOther[Amount],TOther[Frequency],$Q$1,TOther[Start Date],"&lt;="&amp;$A386,TOther[End Date Calc],"&gt;="&amp;A386,TOther[Start Day],"&gt;="&amp;DAY(A386)))))</f>
        <v>0</v>
      </c>
      <c r="R386" s="8" cm="1">
        <f t="array" ref="R386">IF(A386="","",IF(COUNTIF(TOther[Frequency],R$1)=0,0,SUMPRODUCT(--(TOther[Frequency]=R$1),--(TOther[Start Date]&lt;=A386),--(TOther[End Date Calc]&gt;=A386),IF(B386="N",--(TOther[Start Day]=DAY(A386)),--(TOther[Start Day]&gt;=DAY(A386))),--(IFERROR(MOD(TOther[Start Month]-MONTH(A386)+2,2),1)=0),TOther[Amount])))</f>
        <v>0</v>
      </c>
      <c r="S386" s="8" cm="1">
        <f t="array" ref="S386">IF(A386="","",IF(COUNTIF(TOther[Frequency],S$1)=0,0,SUMPRODUCT(--(TOther[Frequency]=S$1),--(TOther[Start Date]&lt;=A386),--(TOther[End Date Calc]&gt;=A386),IF(B386="N",--(TOther[Start Day]=DAY(A386)),--(TOther[Start Day]&gt;=DAY(A386))),--(IFERROR(MOD(TOther[Start Month]-MONTH(A386)+3,3),1)=0),TOther[Amount])))</f>
        <v>0</v>
      </c>
      <c r="T386" s="8" cm="1">
        <f t="array" ref="T386">IF($A386="","",IF(COUNTIF(TOther[Frequency],T$1)=0,0,SUMPRODUCT(--(TOther[Frequency]=T$1),--(TOther[Start Date]&lt;=$A386),--(TOther[End Date Calc]&gt;=$A386),IF($B386="N",--(TOther[Start Day]=DAY($A386)),--(TOther[Start Day]&gt;=DAY($A386))),--(IFERROR(MOD(TOther[Start Month]-MONTH($A386)+4,4),1)=0),TOther[Amount])))</f>
        <v>0</v>
      </c>
      <c r="U386" s="8" cm="1">
        <f t="array" ref="U386">IF(A386="","",IF(COUNTIF(TOther[Frequency],$U$1)=0,0,SUMPRODUCT(--(TOther[Frequency]=$U$1),--(TOther[Start Date]&lt;=A386),--(TOther[End Date Calc]&gt;=A386),IF(B386="N",--(TOther[Start Day]=DAY(A386)),--(TOther[Start Day]&gt;=DAY(A386))),--(IFERROR(MOD(TOther[Start Month]-MONTH(A386)+6,6),1)=0),TOther[Amount])))</f>
        <v>0</v>
      </c>
      <c r="V386" s="8" cm="1">
        <f t="array" ref="V386">IF(A386="","",IF(COUNTIF(TOther[Frequency],$V$1)=0,0,SUMPRODUCT(--(TOther[Frequency]=$V$1),--(TOther[Start Date]&lt;=A386),--(TOther[End Date Calc]&gt;=A386),IF(B386="N",--(TOther[Start Day]=DAY(A386)),--(TOther[Start Day]&gt;=DAY(A386))),--(IFERROR(MOD(TOther[Start Month]-MONTH(A386)+12,12),1)=0),TOther[Amount])))</f>
        <v>0</v>
      </c>
      <c r="W386" s="8">
        <f>IF(A386="","",SUMIFS(TOther[Amount],TOther[Start Date],A386,TOther[Frequency],$W$1))</f>
        <v>0</v>
      </c>
      <c r="X386" s="9">
        <f t="shared" ref="X386:X449" si="30">IF(A386="","",SUM(E386:W386))</f>
        <v>0</v>
      </c>
      <c r="Y386" s="9">
        <f t="shared" si="29"/>
        <v>0</v>
      </c>
      <c r="Z386" s="8" cm="1">
        <f t="array" ref="Z386">IF(A386="","",IF(COUNTIF('2) Income'!$D$13:$D$32,"Weekly")=0,0,SUMPRODUCT(--(IFERROR(MOD(A386-'2) Income'!$F$13:$F$32,7),1)=0),--('2) Income'!$D$13:$D$32="Weekly"),--('2) Income'!$F$13:$F$32&lt;=A386),'2) Income'!$E$13:$E$32)))</f>
        <v>0</v>
      </c>
      <c r="AA386" s="8" cm="1">
        <f t="array" ref="AA386">IF(A386="","",IF(COUNTIF('2) Income'!$D$13:$D$32,"Every Other Week")=0,0,SUMPRODUCT(--(IFERROR(MOD(A386-'2) Income'!$F$13:$F$32,14),1)=0),--('2) Income'!$D$13:$D$32="Every Other Week"),--('2) Income'!$F$13:$F$32&lt;=A386),'2) Income'!$E$13:$E$32)))</f>
        <v>0</v>
      </c>
      <c r="AB386" s="8">
        <f>IF(A386="","",IF(COUNTIF('2) Income'!$D$13:$D$32,"1st and 15th")=0,0,IF(OR(DAY(A386)=1,DAY(A386)=15),SUMIFS('2) Income'!$E$13:$E$32,'2) Income'!$D$13:$D$32,"1st and 15th",'2) Income'!$F$13:$F$32,"&lt;="&amp;$A386),0)))</f>
        <v>0</v>
      </c>
      <c r="AC386" s="8">
        <f>IF(A386="","",IF(COUNTIF('2) Income'!$D$13:$D$32,"2nd Wednesday")=0,0,IF(A386=(A386-DAY(A386)+1+2*7-WEEKDAY(A386-DAY(A386)+8-4,1)),SUMIFS('2) Income'!$E$13:$E$32,'2) Income'!$D$13:$D$32,"2nd Wednesday",'2) Income'!$F$13:$F$32,"&lt;="&amp;$A386),0)))</f>
        <v>0</v>
      </c>
      <c r="AD386" s="8">
        <f>IF(A386="","",IF(COUNTIF('2) Income'!$D$13:$D$32,"3rd Wednesday")=0,0,IF(A386=(A386-DAY(A386)+1+3*7-WEEKDAY(A386-DAY(A386)+8-4,1)),SUMIFS('2) Income'!$E$13:$E$32,'2) Income'!$D$13:$D$32,"3rd Wednesday",'2) Income'!$F$13:$F$32,"&lt;="&amp;$A386),0)))</f>
        <v>0</v>
      </c>
      <c r="AE386" s="8">
        <f>IF(A386="","",IF(COUNTIF('2) Income'!$D$13:$D$32,"4th Wednesday")=0,0,IF(A386=(A386-DAY(A386)+1+4*7-WEEKDAY(A386-DAY(A386)+8-4,1)),SUMIFS('2) Income'!$E$13:$E$32,'2) Income'!$D$13:$D$32,"4th Wednesday",'2) Income'!$F$13:$F$32,"&lt;="&amp;$A386),0)))</f>
        <v>0</v>
      </c>
      <c r="AF386" s="8" cm="1">
        <f t="array" ref="AF386">IF(A386="","",IF(COUNTIF('2) Income'!$D$13:$D$32,"Every 4 Weeks")=0,0,SUMPRODUCT(--(IFERROR(MOD(A386-'2) Income'!$F$13:$F$32,28),1)=0),--('2) Income'!$D$13:$D$32="Every 4 Weeks"),--('2) Income'!$F$13:$F$32&lt;=A386),'2) Income'!$E$13:$E$32)))</f>
        <v>0</v>
      </c>
      <c r="AG386" s="8">
        <f>IF(A386="","",IF(COUNTIF('2) Income'!$D$13:$D$32,"Monthly")=0,0,IF(B386="N",SUMIFS('2) Income'!$E$13:$E$32,'2) Income'!$D$13:$D$32,"monthly",'2) Income'!$F$13:$F$32,"&lt;="&amp;$A386,'2) Income'!$I$13:$I$32,DAY(A386)),SUMIFS('2) Income'!$E$13:$E$32,'2) Income'!$D$13:$D$32,"monthly",'2) Income'!$F$13:$F$32,"&lt;="&amp;$A386,'2) Income'!$I$13:$I$32,"&gt;="&amp;DAY(A386)))))</f>
        <v>0</v>
      </c>
      <c r="AH386" s="8" cm="1">
        <f t="array" ref="AH386">IF(A386="","",IF(COUNTIF('2) Income'!$D$13:$D$32,"Yearly")=0,0,SUMPRODUCT(--('2) Income'!$D$13:$D$32="Yearly"),--('2) Income'!$F$13:$F$32&lt;=A386),IF(B386="N",--('2) Income'!$I$13:$I$32=DAY(A386)),--('2) Income'!$I$13:$I$32&gt;=DAY(A386))),--(IFERROR(MOD('2) Income'!$H$13:$H$32-MONTH(A386)+12,12),1)=0),'2) Income'!$E$13:$E$32)))</f>
        <v>0</v>
      </c>
      <c r="AI386" s="8">
        <f>IF(A386="","",IF(COUNTIF('2) Income'!$D$13:$D$32,"one-time")=0,0,SUMIFS('2) Income'!$E$13:$E$32,'2) Income'!$D$13:$D$32,"one-time",'2) Income'!$F$13:$F$32,"="&amp;$A386)))</f>
        <v>0</v>
      </c>
      <c r="AJ386" s="9">
        <f t="shared" ref="AJ386:AJ449" si="31">IF(A386="","",SUM(Z386:AI386))</f>
        <v>0</v>
      </c>
    </row>
    <row r="387" spans="1:36">
      <c r="A387" s="7">
        <f>IF(A386="","",IF(A386+1&lt;='1) Period'!$E$21,A386+1,""))</f>
        <v>45859</v>
      </c>
      <c r="B387" s="7" t="str">
        <f t="shared" ref="B387:B450" si="32">IF(DAY(A387)&gt;DAY(A387+1),"Y","N")</f>
        <v>N</v>
      </c>
      <c r="C387" t="str">
        <f t="shared" ref="C387:C450" si="33">IF(WEEKDAY(A387,2)&gt;5,"Y","F")</f>
        <v>F</v>
      </c>
      <c r="D387" s="8">
        <f>IF(A387="","",IF(TEXT(A387,"dddd")='4) Happy Money'!$E$23,WAllowance,0))</f>
        <v>400</v>
      </c>
      <c r="E387" s="8">
        <f>IF(A387="","",IF(B387="N",SUMIF(TMonthly[Day of the Month],DAY(A387),TMonthly[Amount]),SUMIF(TMonthly[Day of the Month],"&gt;="&amp;DAY(A387),TMonthly[Amount])))</f>
        <v>0</v>
      </c>
      <c r="F387" s="8" cm="1">
        <f t="array" ref="F387">IF(A387="","",SUMPRODUCT(--(TYearly[Due Date]&lt;=A387),IF(B387="N",--(TYearly[Day]=DAY(A387)),--(TYearly[Day]&gt;=DAY(A387))),--(IFERROR(MOD(TYearly[Month]-MONTH(A387)+12,12),1)=0),TYearly[Amount]))</f>
        <v>0</v>
      </c>
      <c r="G387" s="8">
        <f>IF(A387="","",SUMIF(TOneTime[Due Date],A387,TOneTime[Amount]))</f>
        <v>0</v>
      </c>
      <c r="H387" s="8" cm="1">
        <f t="array" ref="H387">IF(A387="","",IF(COUNTIF(TOther[Frequency],$H$1)=0,0,SUMPRODUCT(--(IFERROR(MOD(A387-TOther[Start Date],7),1)=0),--(TOther[Frequency]=$H$1),--(TOther[Start Date]&lt;=A387),--(TOther[End Date Calc]&gt;=A387),TOther[Amount])))</f>
        <v>0</v>
      </c>
      <c r="I387" s="8" cm="1">
        <f t="array" ref="I387">IF(A387="","",IF(COUNTIF(TOther[Frequency],$I$1)=0,0,SUMPRODUCT(--(IFERROR(MOD(A387-TOther[Start Date],14),1)=0),--(TOther[Frequency]=$I$1),--(TOther[Start Date]&lt;=A387),--(TOther[End Date Calc]&gt;=A387),TOther[Amount])))</f>
        <v>230</v>
      </c>
      <c r="J387" s="8">
        <f>IF(A387="","",IF(COUNTIF(TOther[Frequency],$J$1)=0,0,IF(OR(DAY(A387)=1,DAY(A387)=15),SUMIFS(TOther[Amount],TOther[Frequency],$J$1,TOther[Start Date],"&lt;="&amp;$A387,TOther[End Date Calc],"&gt;="&amp;A387),0)))</f>
        <v>0</v>
      </c>
      <c r="K387" s="8">
        <f>IF(A387="","",IF(COUNTIF(TOther[Frequency],$K$1)=0,0,IF(A387=(A387-DAY(A387)+1+2*7-WEEKDAY(A387-DAY(A387)+8-4,1)),SUMIFS(TOther[Amount],TOther[Frequency],$K$1,TOther[Start Date],"&lt;="&amp;$A387,TOther[End Date Calc],"&gt;="&amp;A387),0)))</f>
        <v>0</v>
      </c>
      <c r="L387" s="8">
        <f>IF(A387="","",IF(COUNTIF(TOther[Frequency],$L$1)=0,0,IF(A387=(A387-DAY(A387)+1+3*7-WEEKDAY(A387-DAY(A387)+8-4,1)),SUMIFS(TOther[Amount],TOther[Frequency],$L$1,TOther[Start Date],"&lt;="&amp;$A387,TOther[End Date Calc],"&gt;="&amp;A387),0)))</f>
        <v>0</v>
      </c>
      <c r="M387" s="8">
        <f>IF(A387="","",IF(COUNTIF(TOther[Frequency],$M$1)=0,0,IF(A387=(A387-DAY(A387)+1+4*7-WEEKDAY(A387-DAY(A387)+8-4,1)),SUMIFS(TOther[Amount],TOther[Frequency],$M$1,TOther[Start Date],"&lt;="&amp;$A387,TOther[End Date Calc],"&gt;="&amp;A387),0)))</f>
        <v>0</v>
      </c>
      <c r="N387" s="8" cm="1">
        <f t="array" ref="N387">IF(A387="","",IF(COUNTIF(TOther[Frequency],$N$1)=0,0,SUMPRODUCT(--(IFERROR(MOD(A387-TOther[Start Date],28),1)=0),--(TOther[Frequency]=$N$1),--(TOther[Start Date]&lt;=A387),--(TOther[End Date Calc]&gt;=A387),TOther[Amount])))</f>
        <v>0</v>
      </c>
      <c r="O387" s="8" cm="1">
        <f t="array" ref="O387">IF(A387="","",IF(COUNTIF(TOther[Frequency],$O$1)=0,0,SUMPRODUCT(--(IFERROR(MOD(A387-TOther[Start Date],42),1)=0),--(TOther[Frequency]=$O$1),--(TOther[Start Date]&lt;=A387),--(TOther[End Date Calc]&gt;=A387),TOther[Amount])))</f>
        <v>0</v>
      </c>
      <c r="P387" s="8" cm="1">
        <f t="array" ref="P387">IF(A387="","",IF(COUNTIF(TOther[Frequency],$P$1)=0,0,SUMPRODUCT(--(IFERROR(MOD(A387-TOther[Start Date],56),1)=0),--(TOther[Frequency]=$P$1),--(TOther[Start Date]&lt;=A387),--(TOther[End Date Calc]&gt;=A387),TOther[Amount])))</f>
        <v>0</v>
      </c>
      <c r="Q387" s="8">
        <f>IF(A387="","",IF(COUNTIF(TOther[Frequency],$Q$1)=0,0,IF(B387="N",SUMIFS(TOther[Amount],TOther[Frequency],$Q$1,TOther[Start Date],"&lt;="&amp;$A387,TOther[End Date Calc],"&gt;="&amp;A387,TOther[Start Day],DAY(A387)),SUMIFS(TOther[Amount],TOther[Frequency],$Q$1,TOther[Start Date],"&lt;="&amp;$A387,TOther[End Date Calc],"&gt;="&amp;A387,TOther[Start Day],"&gt;="&amp;DAY(A387)))))</f>
        <v>0</v>
      </c>
      <c r="R387" s="8" cm="1">
        <f t="array" ref="R387">IF(A387="","",IF(COUNTIF(TOther[Frequency],R$1)=0,0,SUMPRODUCT(--(TOther[Frequency]=R$1),--(TOther[Start Date]&lt;=A387),--(TOther[End Date Calc]&gt;=A387),IF(B387="N",--(TOther[Start Day]=DAY(A387)),--(TOther[Start Day]&gt;=DAY(A387))),--(IFERROR(MOD(TOther[Start Month]-MONTH(A387)+2,2),1)=0),TOther[Amount])))</f>
        <v>0</v>
      </c>
      <c r="S387" s="8" cm="1">
        <f t="array" ref="S387">IF(A387="","",IF(COUNTIF(TOther[Frequency],S$1)=0,0,SUMPRODUCT(--(TOther[Frequency]=S$1),--(TOther[Start Date]&lt;=A387),--(TOther[End Date Calc]&gt;=A387),IF(B387="N",--(TOther[Start Day]=DAY(A387)),--(TOther[Start Day]&gt;=DAY(A387))),--(IFERROR(MOD(TOther[Start Month]-MONTH(A387)+3,3),1)=0),TOther[Amount])))</f>
        <v>0</v>
      </c>
      <c r="T387" s="8" cm="1">
        <f t="array" ref="T387">IF($A387="","",IF(COUNTIF(TOther[Frequency],T$1)=0,0,SUMPRODUCT(--(TOther[Frequency]=T$1),--(TOther[Start Date]&lt;=$A387),--(TOther[End Date Calc]&gt;=$A387),IF($B387="N",--(TOther[Start Day]=DAY($A387)),--(TOther[Start Day]&gt;=DAY($A387))),--(IFERROR(MOD(TOther[Start Month]-MONTH($A387)+4,4),1)=0),TOther[Amount])))</f>
        <v>0</v>
      </c>
      <c r="U387" s="8" cm="1">
        <f t="array" ref="U387">IF(A387="","",IF(COUNTIF(TOther[Frequency],$U$1)=0,0,SUMPRODUCT(--(TOther[Frequency]=$U$1),--(TOther[Start Date]&lt;=A387),--(TOther[End Date Calc]&gt;=A387),IF(B387="N",--(TOther[Start Day]=DAY(A387)),--(TOther[Start Day]&gt;=DAY(A387))),--(IFERROR(MOD(TOther[Start Month]-MONTH(A387)+6,6),1)=0),TOther[Amount])))</f>
        <v>0</v>
      </c>
      <c r="V387" s="8" cm="1">
        <f t="array" ref="V387">IF(A387="","",IF(COUNTIF(TOther[Frequency],$V$1)=0,0,SUMPRODUCT(--(TOther[Frequency]=$V$1),--(TOther[Start Date]&lt;=A387),--(TOther[End Date Calc]&gt;=A387),IF(B387="N",--(TOther[Start Day]=DAY(A387)),--(TOther[Start Day]&gt;=DAY(A387))),--(IFERROR(MOD(TOther[Start Month]-MONTH(A387)+12,12),1)=0),TOther[Amount])))</f>
        <v>0</v>
      </c>
      <c r="W387" s="8">
        <f>IF(A387="","",SUMIFS(TOther[Amount],TOther[Start Date],A387,TOther[Frequency],$W$1))</f>
        <v>0</v>
      </c>
      <c r="X387" s="9">
        <f t="shared" si="30"/>
        <v>230</v>
      </c>
      <c r="Y387" s="9">
        <f t="shared" ref="Y387:Y450" si="34">IF(A387="","",SUM(H387:W387))</f>
        <v>230</v>
      </c>
      <c r="Z387" s="8" cm="1">
        <f t="array" ref="Z387">IF(A387="","",IF(COUNTIF('2) Income'!$D$13:$D$32,"Weekly")=0,0,SUMPRODUCT(--(IFERROR(MOD(A387-'2) Income'!$F$13:$F$32,7),1)=0),--('2) Income'!$D$13:$D$32="Weekly"),--('2) Income'!$F$13:$F$32&lt;=A387),'2) Income'!$E$13:$E$32)))</f>
        <v>0</v>
      </c>
      <c r="AA387" s="8" cm="1">
        <f t="array" ref="AA387">IF(A387="","",IF(COUNTIF('2) Income'!$D$13:$D$32,"Every Other Week")=0,0,SUMPRODUCT(--(IFERROR(MOD(A387-'2) Income'!$F$13:$F$32,14),1)=0),--('2) Income'!$D$13:$D$32="Every Other Week"),--('2) Income'!$F$13:$F$32&lt;=A387),'2) Income'!$E$13:$E$32)))</f>
        <v>0</v>
      </c>
      <c r="AB387" s="8">
        <f>IF(A387="","",IF(COUNTIF('2) Income'!$D$13:$D$32,"1st and 15th")=0,0,IF(OR(DAY(A387)=1,DAY(A387)=15),SUMIFS('2) Income'!$E$13:$E$32,'2) Income'!$D$13:$D$32,"1st and 15th",'2) Income'!$F$13:$F$32,"&lt;="&amp;$A387),0)))</f>
        <v>0</v>
      </c>
      <c r="AC387" s="8">
        <f>IF(A387="","",IF(COUNTIF('2) Income'!$D$13:$D$32,"2nd Wednesday")=0,0,IF(A387=(A387-DAY(A387)+1+2*7-WEEKDAY(A387-DAY(A387)+8-4,1)),SUMIFS('2) Income'!$E$13:$E$32,'2) Income'!$D$13:$D$32,"2nd Wednesday",'2) Income'!$F$13:$F$32,"&lt;="&amp;$A387),0)))</f>
        <v>0</v>
      </c>
      <c r="AD387" s="8">
        <f>IF(A387="","",IF(COUNTIF('2) Income'!$D$13:$D$32,"3rd Wednesday")=0,0,IF(A387=(A387-DAY(A387)+1+3*7-WEEKDAY(A387-DAY(A387)+8-4,1)),SUMIFS('2) Income'!$E$13:$E$32,'2) Income'!$D$13:$D$32,"3rd Wednesday",'2) Income'!$F$13:$F$32,"&lt;="&amp;$A387),0)))</f>
        <v>0</v>
      </c>
      <c r="AE387" s="8">
        <f>IF(A387="","",IF(COUNTIF('2) Income'!$D$13:$D$32,"4th Wednesday")=0,0,IF(A387=(A387-DAY(A387)+1+4*7-WEEKDAY(A387-DAY(A387)+8-4,1)),SUMIFS('2) Income'!$E$13:$E$32,'2) Income'!$D$13:$D$32,"4th Wednesday",'2) Income'!$F$13:$F$32,"&lt;="&amp;$A387),0)))</f>
        <v>0</v>
      </c>
      <c r="AF387" s="8" cm="1">
        <f t="array" ref="AF387">IF(A387="","",IF(COUNTIF('2) Income'!$D$13:$D$32,"Every 4 Weeks")=0,0,SUMPRODUCT(--(IFERROR(MOD(A387-'2) Income'!$F$13:$F$32,28),1)=0),--('2) Income'!$D$13:$D$32="Every 4 Weeks"),--('2) Income'!$F$13:$F$32&lt;=A387),'2) Income'!$E$13:$E$32)))</f>
        <v>0</v>
      </c>
      <c r="AG387" s="8">
        <f>IF(A387="","",IF(COUNTIF('2) Income'!$D$13:$D$32,"Monthly")=0,0,IF(B387="N",SUMIFS('2) Income'!$E$13:$E$32,'2) Income'!$D$13:$D$32,"monthly",'2) Income'!$F$13:$F$32,"&lt;="&amp;$A387,'2) Income'!$I$13:$I$32,DAY(A387)),SUMIFS('2) Income'!$E$13:$E$32,'2) Income'!$D$13:$D$32,"monthly",'2) Income'!$F$13:$F$32,"&lt;="&amp;$A387,'2) Income'!$I$13:$I$32,"&gt;="&amp;DAY(A387)))))</f>
        <v>0</v>
      </c>
      <c r="AH387" s="8" cm="1">
        <f t="array" ref="AH387">IF(A387="","",IF(COUNTIF('2) Income'!$D$13:$D$32,"Yearly")=0,0,SUMPRODUCT(--('2) Income'!$D$13:$D$32="Yearly"),--('2) Income'!$F$13:$F$32&lt;=A387),IF(B387="N",--('2) Income'!$I$13:$I$32=DAY(A387)),--('2) Income'!$I$13:$I$32&gt;=DAY(A387))),--(IFERROR(MOD('2) Income'!$H$13:$H$32-MONTH(A387)+12,12),1)=0),'2) Income'!$E$13:$E$32)))</f>
        <v>0</v>
      </c>
      <c r="AI387" s="8">
        <f>IF(A387="","",IF(COUNTIF('2) Income'!$D$13:$D$32,"one-time")=0,0,SUMIFS('2) Income'!$E$13:$E$32,'2) Income'!$D$13:$D$32,"one-time",'2) Income'!$F$13:$F$32,"="&amp;$A387)))</f>
        <v>0</v>
      </c>
      <c r="AJ387" s="9">
        <f t="shared" si="31"/>
        <v>0</v>
      </c>
    </row>
    <row r="388" spans="1:36">
      <c r="A388" s="7">
        <f>IF(A387="","",IF(A387+1&lt;='1) Period'!$E$21,A387+1,""))</f>
        <v>45860</v>
      </c>
      <c r="B388" s="7" t="str">
        <f t="shared" si="32"/>
        <v>N</v>
      </c>
      <c r="C388" t="str">
        <f t="shared" si="33"/>
        <v>F</v>
      </c>
      <c r="D388" s="8">
        <f>IF(A388="","",IF(TEXT(A388,"dddd")='4) Happy Money'!$E$23,WAllowance,0))</f>
        <v>0</v>
      </c>
      <c r="E388" s="8">
        <f>IF(A388="","",IF(B388="N",SUMIF(TMonthly[Day of the Month],DAY(A388),TMonthly[Amount]),SUMIF(TMonthly[Day of the Month],"&gt;="&amp;DAY(A388),TMonthly[Amount])))</f>
        <v>0</v>
      </c>
      <c r="F388" s="8" cm="1">
        <f t="array" ref="F388">IF(A388="","",SUMPRODUCT(--(TYearly[Due Date]&lt;=A388),IF(B388="N",--(TYearly[Day]=DAY(A388)),--(TYearly[Day]&gt;=DAY(A388))),--(IFERROR(MOD(TYearly[Month]-MONTH(A388)+12,12),1)=0),TYearly[Amount]))</f>
        <v>0</v>
      </c>
      <c r="G388" s="8">
        <f>IF(A388="","",SUMIF(TOneTime[Due Date],A388,TOneTime[Amount]))</f>
        <v>0</v>
      </c>
      <c r="H388" s="8" cm="1">
        <f t="array" ref="H388">IF(A388="","",IF(COUNTIF(TOther[Frequency],$H$1)=0,0,SUMPRODUCT(--(IFERROR(MOD(A388-TOther[Start Date],7),1)=0),--(TOther[Frequency]=$H$1),--(TOther[Start Date]&lt;=A388),--(TOther[End Date Calc]&gt;=A388),TOther[Amount])))</f>
        <v>0</v>
      </c>
      <c r="I388" s="8" cm="1">
        <f t="array" ref="I388">IF(A388="","",IF(COUNTIF(TOther[Frequency],$I$1)=0,0,SUMPRODUCT(--(IFERROR(MOD(A388-TOther[Start Date],14),1)=0),--(TOther[Frequency]=$I$1),--(TOther[Start Date]&lt;=A388),--(TOther[End Date Calc]&gt;=A388),TOther[Amount])))</f>
        <v>0</v>
      </c>
      <c r="J388" s="8">
        <f>IF(A388="","",IF(COUNTIF(TOther[Frequency],$J$1)=0,0,IF(OR(DAY(A388)=1,DAY(A388)=15),SUMIFS(TOther[Amount],TOther[Frequency],$J$1,TOther[Start Date],"&lt;="&amp;$A388,TOther[End Date Calc],"&gt;="&amp;A388),0)))</f>
        <v>0</v>
      </c>
      <c r="K388" s="8">
        <f>IF(A388="","",IF(COUNTIF(TOther[Frequency],$K$1)=0,0,IF(A388=(A388-DAY(A388)+1+2*7-WEEKDAY(A388-DAY(A388)+8-4,1)),SUMIFS(TOther[Amount],TOther[Frequency],$K$1,TOther[Start Date],"&lt;="&amp;$A388,TOther[End Date Calc],"&gt;="&amp;A388),0)))</f>
        <v>0</v>
      </c>
      <c r="L388" s="8">
        <f>IF(A388="","",IF(COUNTIF(TOther[Frequency],$L$1)=0,0,IF(A388=(A388-DAY(A388)+1+3*7-WEEKDAY(A388-DAY(A388)+8-4,1)),SUMIFS(TOther[Amount],TOther[Frequency],$L$1,TOther[Start Date],"&lt;="&amp;$A388,TOther[End Date Calc],"&gt;="&amp;A388),0)))</f>
        <v>0</v>
      </c>
      <c r="M388" s="8">
        <f>IF(A388="","",IF(COUNTIF(TOther[Frequency],$M$1)=0,0,IF(A388=(A388-DAY(A388)+1+4*7-WEEKDAY(A388-DAY(A388)+8-4,1)),SUMIFS(TOther[Amount],TOther[Frequency],$M$1,TOther[Start Date],"&lt;="&amp;$A388,TOther[End Date Calc],"&gt;="&amp;A388),0)))</f>
        <v>0</v>
      </c>
      <c r="N388" s="8" cm="1">
        <f t="array" ref="N388">IF(A388="","",IF(COUNTIF(TOther[Frequency],$N$1)=0,0,SUMPRODUCT(--(IFERROR(MOD(A388-TOther[Start Date],28),1)=0),--(TOther[Frequency]=$N$1),--(TOther[Start Date]&lt;=A388),--(TOther[End Date Calc]&gt;=A388),TOther[Amount])))</f>
        <v>0</v>
      </c>
      <c r="O388" s="8" cm="1">
        <f t="array" ref="O388">IF(A388="","",IF(COUNTIF(TOther[Frequency],$O$1)=0,0,SUMPRODUCT(--(IFERROR(MOD(A388-TOther[Start Date],42),1)=0),--(TOther[Frequency]=$O$1),--(TOther[Start Date]&lt;=A388),--(TOther[End Date Calc]&gt;=A388),TOther[Amount])))</f>
        <v>0</v>
      </c>
      <c r="P388" s="8" cm="1">
        <f t="array" ref="P388">IF(A388="","",IF(COUNTIF(TOther[Frequency],$P$1)=0,0,SUMPRODUCT(--(IFERROR(MOD(A388-TOther[Start Date],56),1)=0),--(TOther[Frequency]=$P$1),--(TOther[Start Date]&lt;=A388),--(TOther[End Date Calc]&gt;=A388),TOther[Amount])))</f>
        <v>0</v>
      </c>
      <c r="Q388" s="8">
        <f>IF(A388="","",IF(COUNTIF(TOther[Frequency],$Q$1)=0,0,IF(B388="N",SUMIFS(TOther[Amount],TOther[Frequency],$Q$1,TOther[Start Date],"&lt;="&amp;$A388,TOther[End Date Calc],"&gt;="&amp;A388,TOther[Start Day],DAY(A388)),SUMIFS(TOther[Amount],TOther[Frequency],$Q$1,TOther[Start Date],"&lt;="&amp;$A388,TOther[End Date Calc],"&gt;="&amp;A388,TOther[Start Day],"&gt;="&amp;DAY(A388)))))</f>
        <v>0</v>
      </c>
      <c r="R388" s="8" cm="1">
        <f t="array" ref="R388">IF(A388="","",IF(COUNTIF(TOther[Frequency],R$1)=0,0,SUMPRODUCT(--(TOther[Frequency]=R$1),--(TOther[Start Date]&lt;=A388),--(TOther[End Date Calc]&gt;=A388),IF(B388="N",--(TOther[Start Day]=DAY(A388)),--(TOther[Start Day]&gt;=DAY(A388))),--(IFERROR(MOD(TOther[Start Month]-MONTH(A388)+2,2),1)=0),TOther[Amount])))</f>
        <v>0</v>
      </c>
      <c r="S388" s="8" cm="1">
        <f t="array" ref="S388">IF(A388="","",IF(COUNTIF(TOther[Frequency],S$1)=0,0,SUMPRODUCT(--(TOther[Frequency]=S$1),--(TOther[Start Date]&lt;=A388),--(TOther[End Date Calc]&gt;=A388),IF(B388="N",--(TOther[Start Day]=DAY(A388)),--(TOther[Start Day]&gt;=DAY(A388))),--(IFERROR(MOD(TOther[Start Month]-MONTH(A388)+3,3),1)=0),TOther[Amount])))</f>
        <v>0</v>
      </c>
      <c r="T388" s="8" cm="1">
        <f t="array" ref="T388">IF($A388="","",IF(COUNTIF(TOther[Frequency],T$1)=0,0,SUMPRODUCT(--(TOther[Frequency]=T$1),--(TOther[Start Date]&lt;=$A388),--(TOther[End Date Calc]&gt;=$A388),IF($B388="N",--(TOther[Start Day]=DAY($A388)),--(TOther[Start Day]&gt;=DAY($A388))),--(IFERROR(MOD(TOther[Start Month]-MONTH($A388)+4,4),1)=0),TOther[Amount])))</f>
        <v>0</v>
      </c>
      <c r="U388" s="8" cm="1">
        <f t="array" ref="U388">IF(A388="","",IF(COUNTIF(TOther[Frequency],$U$1)=0,0,SUMPRODUCT(--(TOther[Frequency]=$U$1),--(TOther[Start Date]&lt;=A388),--(TOther[End Date Calc]&gt;=A388),IF(B388="N",--(TOther[Start Day]=DAY(A388)),--(TOther[Start Day]&gt;=DAY(A388))),--(IFERROR(MOD(TOther[Start Month]-MONTH(A388)+6,6),1)=0),TOther[Amount])))</f>
        <v>0</v>
      </c>
      <c r="V388" s="8" cm="1">
        <f t="array" ref="V388">IF(A388="","",IF(COUNTIF(TOther[Frequency],$V$1)=0,0,SUMPRODUCT(--(TOther[Frequency]=$V$1),--(TOther[Start Date]&lt;=A388),--(TOther[End Date Calc]&gt;=A388),IF(B388="N",--(TOther[Start Day]=DAY(A388)),--(TOther[Start Day]&gt;=DAY(A388))),--(IFERROR(MOD(TOther[Start Month]-MONTH(A388)+12,12),1)=0),TOther[Amount])))</f>
        <v>0</v>
      </c>
      <c r="W388" s="8">
        <f>IF(A388="","",SUMIFS(TOther[Amount],TOther[Start Date],A388,TOther[Frequency],$W$1))</f>
        <v>0</v>
      </c>
      <c r="X388" s="9">
        <f t="shared" si="30"/>
        <v>0</v>
      </c>
      <c r="Y388" s="9">
        <f t="shared" si="34"/>
        <v>0</v>
      </c>
      <c r="Z388" s="8" cm="1">
        <f t="array" ref="Z388">IF(A388="","",IF(COUNTIF('2) Income'!$D$13:$D$32,"Weekly")=0,0,SUMPRODUCT(--(IFERROR(MOD(A388-'2) Income'!$F$13:$F$32,7),1)=0),--('2) Income'!$D$13:$D$32="Weekly"),--('2) Income'!$F$13:$F$32&lt;=A388),'2) Income'!$E$13:$E$32)))</f>
        <v>0</v>
      </c>
      <c r="AA388" s="8" cm="1">
        <f t="array" ref="AA388">IF(A388="","",IF(COUNTIF('2) Income'!$D$13:$D$32,"Every Other Week")=0,0,SUMPRODUCT(--(IFERROR(MOD(A388-'2) Income'!$F$13:$F$32,14),1)=0),--('2) Income'!$D$13:$D$32="Every Other Week"),--('2) Income'!$F$13:$F$32&lt;=A388),'2) Income'!$E$13:$E$32)))</f>
        <v>0</v>
      </c>
      <c r="AB388" s="8">
        <f>IF(A388="","",IF(COUNTIF('2) Income'!$D$13:$D$32,"1st and 15th")=0,0,IF(OR(DAY(A388)=1,DAY(A388)=15),SUMIFS('2) Income'!$E$13:$E$32,'2) Income'!$D$13:$D$32,"1st and 15th",'2) Income'!$F$13:$F$32,"&lt;="&amp;$A388),0)))</f>
        <v>0</v>
      </c>
      <c r="AC388" s="8">
        <f>IF(A388="","",IF(COUNTIF('2) Income'!$D$13:$D$32,"2nd Wednesday")=0,0,IF(A388=(A388-DAY(A388)+1+2*7-WEEKDAY(A388-DAY(A388)+8-4,1)),SUMIFS('2) Income'!$E$13:$E$32,'2) Income'!$D$13:$D$32,"2nd Wednesday",'2) Income'!$F$13:$F$32,"&lt;="&amp;$A388),0)))</f>
        <v>0</v>
      </c>
      <c r="AD388" s="8">
        <f>IF(A388="","",IF(COUNTIF('2) Income'!$D$13:$D$32,"3rd Wednesday")=0,0,IF(A388=(A388-DAY(A388)+1+3*7-WEEKDAY(A388-DAY(A388)+8-4,1)),SUMIFS('2) Income'!$E$13:$E$32,'2) Income'!$D$13:$D$32,"3rd Wednesday",'2) Income'!$F$13:$F$32,"&lt;="&amp;$A388),0)))</f>
        <v>0</v>
      </c>
      <c r="AE388" s="8">
        <f>IF(A388="","",IF(COUNTIF('2) Income'!$D$13:$D$32,"4th Wednesday")=0,0,IF(A388=(A388-DAY(A388)+1+4*7-WEEKDAY(A388-DAY(A388)+8-4,1)),SUMIFS('2) Income'!$E$13:$E$32,'2) Income'!$D$13:$D$32,"4th Wednesday",'2) Income'!$F$13:$F$32,"&lt;="&amp;$A388),0)))</f>
        <v>0</v>
      </c>
      <c r="AF388" s="8" cm="1">
        <f t="array" ref="AF388">IF(A388="","",IF(COUNTIF('2) Income'!$D$13:$D$32,"Every 4 Weeks")=0,0,SUMPRODUCT(--(IFERROR(MOD(A388-'2) Income'!$F$13:$F$32,28),1)=0),--('2) Income'!$D$13:$D$32="Every 4 Weeks"),--('2) Income'!$F$13:$F$32&lt;=A388),'2) Income'!$E$13:$E$32)))</f>
        <v>0</v>
      </c>
      <c r="AG388" s="8">
        <f>IF(A388="","",IF(COUNTIF('2) Income'!$D$13:$D$32,"Monthly")=0,0,IF(B388="N",SUMIFS('2) Income'!$E$13:$E$32,'2) Income'!$D$13:$D$32,"monthly",'2) Income'!$F$13:$F$32,"&lt;="&amp;$A388,'2) Income'!$I$13:$I$32,DAY(A388)),SUMIFS('2) Income'!$E$13:$E$32,'2) Income'!$D$13:$D$32,"monthly",'2) Income'!$F$13:$F$32,"&lt;="&amp;$A388,'2) Income'!$I$13:$I$32,"&gt;="&amp;DAY(A388)))))</f>
        <v>0</v>
      </c>
      <c r="AH388" s="8" cm="1">
        <f t="array" ref="AH388">IF(A388="","",IF(COUNTIF('2) Income'!$D$13:$D$32,"Yearly")=0,0,SUMPRODUCT(--('2) Income'!$D$13:$D$32="Yearly"),--('2) Income'!$F$13:$F$32&lt;=A388),IF(B388="N",--('2) Income'!$I$13:$I$32=DAY(A388)),--('2) Income'!$I$13:$I$32&gt;=DAY(A388))),--(IFERROR(MOD('2) Income'!$H$13:$H$32-MONTH(A388)+12,12),1)=0),'2) Income'!$E$13:$E$32)))</f>
        <v>0</v>
      </c>
      <c r="AI388" s="8">
        <f>IF(A388="","",IF(COUNTIF('2) Income'!$D$13:$D$32,"one-time")=0,0,SUMIFS('2) Income'!$E$13:$E$32,'2) Income'!$D$13:$D$32,"one-time",'2) Income'!$F$13:$F$32,"="&amp;$A388)))</f>
        <v>0</v>
      </c>
      <c r="AJ388" s="9">
        <f t="shared" si="31"/>
        <v>0</v>
      </c>
    </row>
    <row r="389" spans="1:36">
      <c r="A389" s="7">
        <f>IF(A388="","",IF(A388+1&lt;='1) Period'!$E$21,A388+1,""))</f>
        <v>45861</v>
      </c>
      <c r="B389" s="7" t="str">
        <f t="shared" si="32"/>
        <v>N</v>
      </c>
      <c r="C389" t="str">
        <f t="shared" si="33"/>
        <v>F</v>
      </c>
      <c r="D389" s="8">
        <f>IF(A389="","",IF(TEXT(A389,"dddd")='4) Happy Money'!$E$23,WAllowance,0))</f>
        <v>0</v>
      </c>
      <c r="E389" s="8">
        <f>IF(A389="","",IF(B389="N",SUMIF(TMonthly[Day of the Month],DAY(A389),TMonthly[Amount]),SUMIF(TMonthly[Day of the Month],"&gt;="&amp;DAY(A389),TMonthly[Amount])))</f>
        <v>0</v>
      </c>
      <c r="F389" s="8" cm="1">
        <f t="array" ref="F389">IF(A389="","",SUMPRODUCT(--(TYearly[Due Date]&lt;=A389),IF(B389="N",--(TYearly[Day]=DAY(A389)),--(TYearly[Day]&gt;=DAY(A389))),--(IFERROR(MOD(TYearly[Month]-MONTH(A389)+12,12),1)=0),TYearly[Amount]))</f>
        <v>0</v>
      </c>
      <c r="G389" s="8">
        <f>IF(A389="","",SUMIF(TOneTime[Due Date],A389,TOneTime[Amount]))</f>
        <v>0</v>
      </c>
      <c r="H389" s="8" cm="1">
        <f t="array" ref="H389">IF(A389="","",IF(COUNTIF(TOther[Frequency],$H$1)=0,0,SUMPRODUCT(--(IFERROR(MOD(A389-TOther[Start Date],7),1)=0),--(TOther[Frequency]=$H$1),--(TOther[Start Date]&lt;=A389),--(TOther[End Date Calc]&gt;=A389),TOther[Amount])))</f>
        <v>0</v>
      </c>
      <c r="I389" s="8" cm="1">
        <f t="array" ref="I389">IF(A389="","",IF(COUNTIF(TOther[Frequency],$I$1)=0,0,SUMPRODUCT(--(IFERROR(MOD(A389-TOther[Start Date],14),1)=0),--(TOther[Frequency]=$I$1),--(TOther[Start Date]&lt;=A389),--(TOther[End Date Calc]&gt;=A389),TOther[Amount])))</f>
        <v>0</v>
      </c>
      <c r="J389" s="8">
        <f>IF(A389="","",IF(COUNTIF(TOther[Frequency],$J$1)=0,0,IF(OR(DAY(A389)=1,DAY(A389)=15),SUMIFS(TOther[Amount],TOther[Frequency],$J$1,TOther[Start Date],"&lt;="&amp;$A389,TOther[End Date Calc],"&gt;="&amp;A389),0)))</f>
        <v>0</v>
      </c>
      <c r="K389" s="8">
        <f>IF(A389="","",IF(COUNTIF(TOther[Frequency],$K$1)=0,0,IF(A389=(A389-DAY(A389)+1+2*7-WEEKDAY(A389-DAY(A389)+8-4,1)),SUMIFS(TOther[Amount],TOther[Frequency],$K$1,TOther[Start Date],"&lt;="&amp;$A389,TOther[End Date Calc],"&gt;="&amp;A389),0)))</f>
        <v>0</v>
      </c>
      <c r="L389" s="8">
        <f>IF(A389="","",IF(COUNTIF(TOther[Frequency],$L$1)=0,0,IF(A389=(A389-DAY(A389)+1+3*7-WEEKDAY(A389-DAY(A389)+8-4,1)),SUMIFS(TOther[Amount],TOther[Frequency],$L$1,TOther[Start Date],"&lt;="&amp;$A389,TOther[End Date Calc],"&gt;="&amp;A389),0)))</f>
        <v>0</v>
      </c>
      <c r="M389" s="8">
        <f>IF(A389="","",IF(COUNTIF(TOther[Frequency],$M$1)=0,0,IF(A389=(A389-DAY(A389)+1+4*7-WEEKDAY(A389-DAY(A389)+8-4,1)),SUMIFS(TOther[Amount],TOther[Frequency],$M$1,TOther[Start Date],"&lt;="&amp;$A389,TOther[End Date Calc],"&gt;="&amp;A389),0)))</f>
        <v>0</v>
      </c>
      <c r="N389" s="8" cm="1">
        <f t="array" ref="N389">IF(A389="","",IF(COUNTIF(TOther[Frequency],$N$1)=0,0,SUMPRODUCT(--(IFERROR(MOD(A389-TOther[Start Date],28),1)=0),--(TOther[Frequency]=$N$1),--(TOther[Start Date]&lt;=A389),--(TOther[End Date Calc]&gt;=A389),TOther[Amount])))</f>
        <v>0</v>
      </c>
      <c r="O389" s="8" cm="1">
        <f t="array" ref="O389">IF(A389="","",IF(COUNTIF(TOther[Frequency],$O$1)=0,0,SUMPRODUCT(--(IFERROR(MOD(A389-TOther[Start Date],42),1)=0),--(TOther[Frequency]=$O$1),--(TOther[Start Date]&lt;=A389),--(TOther[End Date Calc]&gt;=A389),TOther[Amount])))</f>
        <v>0</v>
      </c>
      <c r="P389" s="8" cm="1">
        <f t="array" ref="P389">IF(A389="","",IF(COUNTIF(TOther[Frequency],$P$1)=0,0,SUMPRODUCT(--(IFERROR(MOD(A389-TOther[Start Date],56),1)=0),--(TOther[Frequency]=$P$1),--(TOther[Start Date]&lt;=A389),--(TOther[End Date Calc]&gt;=A389),TOther[Amount])))</f>
        <v>0</v>
      </c>
      <c r="Q389" s="8">
        <f>IF(A389="","",IF(COUNTIF(TOther[Frequency],$Q$1)=0,0,IF(B389="N",SUMIFS(TOther[Amount],TOther[Frequency],$Q$1,TOther[Start Date],"&lt;="&amp;$A389,TOther[End Date Calc],"&gt;="&amp;A389,TOther[Start Day],DAY(A389)),SUMIFS(TOther[Amount],TOther[Frequency],$Q$1,TOther[Start Date],"&lt;="&amp;$A389,TOther[End Date Calc],"&gt;="&amp;A389,TOther[Start Day],"&gt;="&amp;DAY(A389)))))</f>
        <v>0</v>
      </c>
      <c r="R389" s="8" cm="1">
        <f t="array" ref="R389">IF(A389="","",IF(COUNTIF(TOther[Frequency],R$1)=0,0,SUMPRODUCT(--(TOther[Frequency]=R$1),--(TOther[Start Date]&lt;=A389),--(TOther[End Date Calc]&gt;=A389),IF(B389="N",--(TOther[Start Day]=DAY(A389)),--(TOther[Start Day]&gt;=DAY(A389))),--(IFERROR(MOD(TOther[Start Month]-MONTH(A389)+2,2),1)=0),TOther[Amount])))</f>
        <v>0</v>
      </c>
      <c r="S389" s="8" cm="1">
        <f t="array" ref="S389">IF(A389="","",IF(COUNTIF(TOther[Frequency],S$1)=0,0,SUMPRODUCT(--(TOther[Frequency]=S$1),--(TOther[Start Date]&lt;=A389),--(TOther[End Date Calc]&gt;=A389),IF(B389="N",--(TOther[Start Day]=DAY(A389)),--(TOther[Start Day]&gt;=DAY(A389))),--(IFERROR(MOD(TOther[Start Month]-MONTH(A389)+3,3),1)=0),TOther[Amount])))</f>
        <v>0</v>
      </c>
      <c r="T389" s="8" cm="1">
        <f t="array" ref="T389">IF($A389="","",IF(COUNTIF(TOther[Frequency],T$1)=0,0,SUMPRODUCT(--(TOther[Frequency]=T$1),--(TOther[Start Date]&lt;=$A389),--(TOther[End Date Calc]&gt;=$A389),IF($B389="N",--(TOther[Start Day]=DAY($A389)),--(TOther[Start Day]&gt;=DAY($A389))),--(IFERROR(MOD(TOther[Start Month]-MONTH($A389)+4,4),1)=0),TOther[Amount])))</f>
        <v>0</v>
      </c>
      <c r="U389" s="8" cm="1">
        <f t="array" ref="U389">IF(A389="","",IF(COUNTIF(TOther[Frequency],$U$1)=0,0,SUMPRODUCT(--(TOther[Frequency]=$U$1),--(TOther[Start Date]&lt;=A389),--(TOther[End Date Calc]&gt;=A389),IF(B389="N",--(TOther[Start Day]=DAY(A389)),--(TOther[Start Day]&gt;=DAY(A389))),--(IFERROR(MOD(TOther[Start Month]-MONTH(A389)+6,6),1)=0),TOther[Amount])))</f>
        <v>0</v>
      </c>
      <c r="V389" s="8" cm="1">
        <f t="array" ref="V389">IF(A389="","",IF(COUNTIF(TOther[Frequency],$V$1)=0,0,SUMPRODUCT(--(TOther[Frequency]=$V$1),--(TOther[Start Date]&lt;=A389),--(TOther[End Date Calc]&gt;=A389),IF(B389="N",--(TOther[Start Day]=DAY(A389)),--(TOther[Start Day]&gt;=DAY(A389))),--(IFERROR(MOD(TOther[Start Month]-MONTH(A389)+12,12),1)=0),TOther[Amount])))</f>
        <v>0</v>
      </c>
      <c r="W389" s="8">
        <f>IF(A389="","",SUMIFS(TOther[Amount],TOther[Start Date],A389,TOther[Frequency],$W$1))</f>
        <v>0</v>
      </c>
      <c r="X389" s="9">
        <f t="shared" si="30"/>
        <v>0</v>
      </c>
      <c r="Y389" s="9">
        <f t="shared" si="34"/>
        <v>0</v>
      </c>
      <c r="Z389" s="8" cm="1">
        <f t="array" ref="Z389">IF(A389="","",IF(COUNTIF('2) Income'!$D$13:$D$32,"Weekly")=0,0,SUMPRODUCT(--(IFERROR(MOD(A389-'2) Income'!$F$13:$F$32,7),1)=0),--('2) Income'!$D$13:$D$32="Weekly"),--('2) Income'!$F$13:$F$32&lt;=A389),'2) Income'!$E$13:$E$32)))</f>
        <v>0</v>
      </c>
      <c r="AA389" s="8" cm="1">
        <f t="array" ref="AA389">IF(A389="","",IF(COUNTIF('2) Income'!$D$13:$D$32,"Every Other Week")=0,0,SUMPRODUCT(--(IFERROR(MOD(A389-'2) Income'!$F$13:$F$32,14),1)=0),--('2) Income'!$D$13:$D$32="Every Other Week"),--('2) Income'!$F$13:$F$32&lt;=A389),'2) Income'!$E$13:$E$32)))</f>
        <v>0</v>
      </c>
      <c r="AB389" s="8">
        <f>IF(A389="","",IF(COUNTIF('2) Income'!$D$13:$D$32,"1st and 15th")=0,0,IF(OR(DAY(A389)=1,DAY(A389)=15),SUMIFS('2) Income'!$E$13:$E$32,'2) Income'!$D$13:$D$32,"1st and 15th",'2) Income'!$F$13:$F$32,"&lt;="&amp;$A389),0)))</f>
        <v>0</v>
      </c>
      <c r="AC389" s="8">
        <f>IF(A389="","",IF(COUNTIF('2) Income'!$D$13:$D$32,"2nd Wednesday")=0,0,IF(A389=(A389-DAY(A389)+1+2*7-WEEKDAY(A389-DAY(A389)+8-4,1)),SUMIFS('2) Income'!$E$13:$E$32,'2) Income'!$D$13:$D$32,"2nd Wednesday",'2) Income'!$F$13:$F$32,"&lt;="&amp;$A389),0)))</f>
        <v>0</v>
      </c>
      <c r="AD389" s="8">
        <f>IF(A389="","",IF(COUNTIF('2) Income'!$D$13:$D$32,"3rd Wednesday")=0,0,IF(A389=(A389-DAY(A389)+1+3*7-WEEKDAY(A389-DAY(A389)+8-4,1)),SUMIFS('2) Income'!$E$13:$E$32,'2) Income'!$D$13:$D$32,"3rd Wednesday",'2) Income'!$F$13:$F$32,"&lt;="&amp;$A389),0)))</f>
        <v>0</v>
      </c>
      <c r="AE389" s="8">
        <f>IF(A389="","",IF(COUNTIF('2) Income'!$D$13:$D$32,"4th Wednesday")=0,0,IF(A389=(A389-DAY(A389)+1+4*7-WEEKDAY(A389-DAY(A389)+8-4,1)),SUMIFS('2) Income'!$E$13:$E$32,'2) Income'!$D$13:$D$32,"4th Wednesday",'2) Income'!$F$13:$F$32,"&lt;="&amp;$A389),0)))</f>
        <v>0</v>
      </c>
      <c r="AF389" s="8" cm="1">
        <f t="array" ref="AF389">IF(A389="","",IF(COUNTIF('2) Income'!$D$13:$D$32,"Every 4 Weeks")=0,0,SUMPRODUCT(--(IFERROR(MOD(A389-'2) Income'!$F$13:$F$32,28),1)=0),--('2) Income'!$D$13:$D$32="Every 4 Weeks"),--('2) Income'!$F$13:$F$32&lt;=A389),'2) Income'!$E$13:$E$32)))</f>
        <v>0</v>
      </c>
      <c r="AG389" s="8">
        <f>IF(A389="","",IF(COUNTIF('2) Income'!$D$13:$D$32,"Monthly")=0,0,IF(B389="N",SUMIFS('2) Income'!$E$13:$E$32,'2) Income'!$D$13:$D$32,"monthly",'2) Income'!$F$13:$F$32,"&lt;="&amp;$A389,'2) Income'!$I$13:$I$32,DAY(A389)),SUMIFS('2) Income'!$E$13:$E$32,'2) Income'!$D$13:$D$32,"monthly",'2) Income'!$F$13:$F$32,"&lt;="&amp;$A389,'2) Income'!$I$13:$I$32,"&gt;="&amp;DAY(A389)))))</f>
        <v>0</v>
      </c>
      <c r="AH389" s="8" cm="1">
        <f t="array" ref="AH389">IF(A389="","",IF(COUNTIF('2) Income'!$D$13:$D$32,"Yearly")=0,0,SUMPRODUCT(--('2) Income'!$D$13:$D$32="Yearly"),--('2) Income'!$F$13:$F$32&lt;=A389),IF(B389="N",--('2) Income'!$I$13:$I$32=DAY(A389)),--('2) Income'!$I$13:$I$32&gt;=DAY(A389))),--(IFERROR(MOD('2) Income'!$H$13:$H$32-MONTH(A389)+12,12),1)=0),'2) Income'!$E$13:$E$32)))</f>
        <v>0</v>
      </c>
      <c r="AI389" s="8">
        <f>IF(A389="","",IF(COUNTIF('2) Income'!$D$13:$D$32,"one-time")=0,0,SUMIFS('2) Income'!$E$13:$E$32,'2) Income'!$D$13:$D$32,"one-time",'2) Income'!$F$13:$F$32,"="&amp;$A389)))</f>
        <v>0</v>
      </c>
      <c r="AJ389" s="9">
        <f t="shared" si="31"/>
        <v>0</v>
      </c>
    </row>
    <row r="390" spans="1:36">
      <c r="A390" s="7">
        <f>IF(A389="","",IF(A389+1&lt;='1) Period'!$E$21,A389+1,""))</f>
        <v>45862</v>
      </c>
      <c r="B390" s="7" t="str">
        <f t="shared" si="32"/>
        <v>N</v>
      </c>
      <c r="C390" t="str">
        <f t="shared" si="33"/>
        <v>F</v>
      </c>
      <c r="D390" s="8">
        <f>IF(A390="","",IF(TEXT(A390,"dddd")='4) Happy Money'!$E$23,WAllowance,0))</f>
        <v>0</v>
      </c>
      <c r="E390" s="8">
        <f>IF(A390="","",IF(B390="N",SUMIF(TMonthly[Day of the Month],DAY(A390),TMonthly[Amount]),SUMIF(TMonthly[Day of the Month],"&gt;="&amp;DAY(A390),TMonthly[Amount])))</f>
        <v>0</v>
      </c>
      <c r="F390" s="8" cm="1">
        <f t="array" ref="F390">IF(A390="","",SUMPRODUCT(--(TYearly[Due Date]&lt;=A390),IF(B390="N",--(TYearly[Day]=DAY(A390)),--(TYearly[Day]&gt;=DAY(A390))),--(IFERROR(MOD(TYearly[Month]-MONTH(A390)+12,12),1)=0),TYearly[Amount]))</f>
        <v>0</v>
      </c>
      <c r="G390" s="8">
        <f>IF(A390="","",SUMIF(TOneTime[Due Date],A390,TOneTime[Amount]))</f>
        <v>0</v>
      </c>
      <c r="H390" s="8" cm="1">
        <f t="array" ref="H390">IF(A390="","",IF(COUNTIF(TOther[Frequency],$H$1)=0,0,SUMPRODUCT(--(IFERROR(MOD(A390-TOther[Start Date],7),1)=0),--(TOther[Frequency]=$H$1),--(TOther[Start Date]&lt;=A390),--(TOther[End Date Calc]&gt;=A390),TOther[Amount])))</f>
        <v>0</v>
      </c>
      <c r="I390" s="8" cm="1">
        <f t="array" ref="I390">IF(A390="","",IF(COUNTIF(TOther[Frequency],$I$1)=0,0,SUMPRODUCT(--(IFERROR(MOD(A390-TOther[Start Date],14),1)=0),--(TOther[Frequency]=$I$1),--(TOther[Start Date]&lt;=A390),--(TOther[End Date Calc]&gt;=A390),TOther[Amount])))</f>
        <v>0</v>
      </c>
      <c r="J390" s="8">
        <f>IF(A390="","",IF(COUNTIF(TOther[Frequency],$J$1)=0,0,IF(OR(DAY(A390)=1,DAY(A390)=15),SUMIFS(TOther[Amount],TOther[Frequency],$J$1,TOther[Start Date],"&lt;="&amp;$A390,TOther[End Date Calc],"&gt;="&amp;A390),0)))</f>
        <v>0</v>
      </c>
      <c r="K390" s="8">
        <f>IF(A390="","",IF(COUNTIF(TOther[Frequency],$K$1)=0,0,IF(A390=(A390-DAY(A390)+1+2*7-WEEKDAY(A390-DAY(A390)+8-4,1)),SUMIFS(TOther[Amount],TOther[Frequency],$K$1,TOther[Start Date],"&lt;="&amp;$A390,TOther[End Date Calc],"&gt;="&amp;A390),0)))</f>
        <v>0</v>
      </c>
      <c r="L390" s="8">
        <f>IF(A390="","",IF(COUNTIF(TOther[Frequency],$L$1)=0,0,IF(A390=(A390-DAY(A390)+1+3*7-WEEKDAY(A390-DAY(A390)+8-4,1)),SUMIFS(TOther[Amount],TOther[Frequency],$L$1,TOther[Start Date],"&lt;="&amp;$A390,TOther[End Date Calc],"&gt;="&amp;A390),0)))</f>
        <v>0</v>
      </c>
      <c r="M390" s="8">
        <f>IF(A390="","",IF(COUNTIF(TOther[Frequency],$M$1)=0,0,IF(A390=(A390-DAY(A390)+1+4*7-WEEKDAY(A390-DAY(A390)+8-4,1)),SUMIFS(TOther[Amount],TOther[Frequency],$M$1,TOther[Start Date],"&lt;="&amp;$A390,TOther[End Date Calc],"&gt;="&amp;A390),0)))</f>
        <v>0</v>
      </c>
      <c r="N390" s="8" cm="1">
        <f t="array" ref="N390">IF(A390="","",IF(COUNTIF(TOther[Frequency],$N$1)=0,0,SUMPRODUCT(--(IFERROR(MOD(A390-TOther[Start Date],28),1)=0),--(TOther[Frequency]=$N$1),--(TOther[Start Date]&lt;=A390),--(TOther[End Date Calc]&gt;=A390),TOther[Amount])))</f>
        <v>0</v>
      </c>
      <c r="O390" s="8" cm="1">
        <f t="array" ref="O390">IF(A390="","",IF(COUNTIF(TOther[Frequency],$O$1)=0,0,SUMPRODUCT(--(IFERROR(MOD(A390-TOther[Start Date],42),1)=0),--(TOther[Frequency]=$O$1),--(TOther[Start Date]&lt;=A390),--(TOther[End Date Calc]&gt;=A390),TOther[Amount])))</f>
        <v>0</v>
      </c>
      <c r="P390" s="8" cm="1">
        <f t="array" ref="P390">IF(A390="","",IF(COUNTIF(TOther[Frequency],$P$1)=0,0,SUMPRODUCT(--(IFERROR(MOD(A390-TOther[Start Date],56),1)=0),--(TOther[Frequency]=$P$1),--(TOther[Start Date]&lt;=A390),--(TOther[End Date Calc]&gt;=A390),TOther[Amount])))</f>
        <v>0</v>
      </c>
      <c r="Q390" s="8">
        <f>IF(A390="","",IF(COUNTIF(TOther[Frequency],$Q$1)=0,0,IF(B390="N",SUMIFS(TOther[Amount],TOther[Frequency],$Q$1,TOther[Start Date],"&lt;="&amp;$A390,TOther[End Date Calc],"&gt;="&amp;A390,TOther[Start Day],DAY(A390)),SUMIFS(TOther[Amount],TOther[Frequency],$Q$1,TOther[Start Date],"&lt;="&amp;$A390,TOther[End Date Calc],"&gt;="&amp;A390,TOther[Start Day],"&gt;="&amp;DAY(A390)))))</f>
        <v>0</v>
      </c>
      <c r="R390" s="8" cm="1">
        <f t="array" ref="R390">IF(A390="","",IF(COUNTIF(TOther[Frequency],R$1)=0,0,SUMPRODUCT(--(TOther[Frequency]=R$1),--(TOther[Start Date]&lt;=A390),--(TOther[End Date Calc]&gt;=A390),IF(B390="N",--(TOther[Start Day]=DAY(A390)),--(TOther[Start Day]&gt;=DAY(A390))),--(IFERROR(MOD(TOther[Start Month]-MONTH(A390)+2,2),1)=0),TOther[Amount])))</f>
        <v>0</v>
      </c>
      <c r="S390" s="8" cm="1">
        <f t="array" ref="S390">IF(A390="","",IF(COUNTIF(TOther[Frequency],S$1)=0,0,SUMPRODUCT(--(TOther[Frequency]=S$1),--(TOther[Start Date]&lt;=A390),--(TOther[End Date Calc]&gt;=A390),IF(B390="N",--(TOther[Start Day]=DAY(A390)),--(TOther[Start Day]&gt;=DAY(A390))),--(IFERROR(MOD(TOther[Start Month]-MONTH(A390)+3,3),1)=0),TOther[Amount])))</f>
        <v>0</v>
      </c>
      <c r="T390" s="8" cm="1">
        <f t="array" ref="T390">IF($A390="","",IF(COUNTIF(TOther[Frequency],T$1)=0,0,SUMPRODUCT(--(TOther[Frequency]=T$1),--(TOther[Start Date]&lt;=$A390),--(TOther[End Date Calc]&gt;=$A390),IF($B390="N",--(TOther[Start Day]=DAY($A390)),--(TOther[Start Day]&gt;=DAY($A390))),--(IFERROR(MOD(TOther[Start Month]-MONTH($A390)+4,4),1)=0),TOther[Amount])))</f>
        <v>0</v>
      </c>
      <c r="U390" s="8" cm="1">
        <f t="array" ref="U390">IF(A390="","",IF(COUNTIF(TOther[Frequency],$U$1)=0,0,SUMPRODUCT(--(TOther[Frequency]=$U$1),--(TOther[Start Date]&lt;=A390),--(TOther[End Date Calc]&gt;=A390),IF(B390="N",--(TOther[Start Day]=DAY(A390)),--(TOther[Start Day]&gt;=DAY(A390))),--(IFERROR(MOD(TOther[Start Month]-MONTH(A390)+6,6),1)=0),TOther[Amount])))</f>
        <v>0</v>
      </c>
      <c r="V390" s="8" cm="1">
        <f t="array" ref="V390">IF(A390="","",IF(COUNTIF(TOther[Frequency],$V$1)=0,0,SUMPRODUCT(--(TOther[Frequency]=$V$1),--(TOther[Start Date]&lt;=A390),--(TOther[End Date Calc]&gt;=A390),IF(B390="N",--(TOther[Start Day]=DAY(A390)),--(TOther[Start Day]&gt;=DAY(A390))),--(IFERROR(MOD(TOther[Start Month]-MONTH(A390)+12,12),1)=0),TOther[Amount])))</f>
        <v>0</v>
      </c>
      <c r="W390" s="8">
        <f>IF(A390="","",SUMIFS(TOther[Amount],TOther[Start Date],A390,TOther[Frequency],$W$1))</f>
        <v>0</v>
      </c>
      <c r="X390" s="9">
        <f t="shared" si="30"/>
        <v>0</v>
      </c>
      <c r="Y390" s="9">
        <f t="shared" si="34"/>
        <v>0</v>
      </c>
      <c r="Z390" s="8" cm="1">
        <f t="array" ref="Z390">IF(A390="","",IF(COUNTIF('2) Income'!$D$13:$D$32,"Weekly")=0,0,SUMPRODUCT(--(IFERROR(MOD(A390-'2) Income'!$F$13:$F$32,7),1)=0),--('2) Income'!$D$13:$D$32="Weekly"),--('2) Income'!$F$13:$F$32&lt;=A390),'2) Income'!$E$13:$E$32)))</f>
        <v>0</v>
      </c>
      <c r="AA390" s="8" cm="1">
        <f t="array" ref="AA390">IF(A390="","",IF(COUNTIF('2) Income'!$D$13:$D$32,"Every Other Week")=0,0,SUMPRODUCT(--(IFERROR(MOD(A390-'2) Income'!$F$13:$F$32,14),1)=0),--('2) Income'!$D$13:$D$32="Every Other Week"),--('2) Income'!$F$13:$F$32&lt;=A390),'2) Income'!$E$13:$E$32)))</f>
        <v>0</v>
      </c>
      <c r="AB390" s="8">
        <f>IF(A390="","",IF(COUNTIF('2) Income'!$D$13:$D$32,"1st and 15th")=0,0,IF(OR(DAY(A390)=1,DAY(A390)=15),SUMIFS('2) Income'!$E$13:$E$32,'2) Income'!$D$13:$D$32,"1st and 15th",'2) Income'!$F$13:$F$32,"&lt;="&amp;$A390),0)))</f>
        <v>0</v>
      </c>
      <c r="AC390" s="8">
        <f>IF(A390="","",IF(COUNTIF('2) Income'!$D$13:$D$32,"2nd Wednesday")=0,0,IF(A390=(A390-DAY(A390)+1+2*7-WEEKDAY(A390-DAY(A390)+8-4,1)),SUMIFS('2) Income'!$E$13:$E$32,'2) Income'!$D$13:$D$32,"2nd Wednesday",'2) Income'!$F$13:$F$32,"&lt;="&amp;$A390),0)))</f>
        <v>0</v>
      </c>
      <c r="AD390" s="8">
        <f>IF(A390="","",IF(COUNTIF('2) Income'!$D$13:$D$32,"3rd Wednesday")=0,0,IF(A390=(A390-DAY(A390)+1+3*7-WEEKDAY(A390-DAY(A390)+8-4,1)),SUMIFS('2) Income'!$E$13:$E$32,'2) Income'!$D$13:$D$32,"3rd Wednesday",'2) Income'!$F$13:$F$32,"&lt;="&amp;$A390),0)))</f>
        <v>0</v>
      </c>
      <c r="AE390" s="8">
        <f>IF(A390="","",IF(COUNTIF('2) Income'!$D$13:$D$32,"4th Wednesday")=0,0,IF(A390=(A390-DAY(A390)+1+4*7-WEEKDAY(A390-DAY(A390)+8-4,1)),SUMIFS('2) Income'!$E$13:$E$32,'2) Income'!$D$13:$D$32,"4th Wednesday",'2) Income'!$F$13:$F$32,"&lt;="&amp;$A390),0)))</f>
        <v>0</v>
      </c>
      <c r="AF390" s="8" cm="1">
        <f t="array" ref="AF390">IF(A390="","",IF(COUNTIF('2) Income'!$D$13:$D$32,"Every 4 Weeks")=0,0,SUMPRODUCT(--(IFERROR(MOD(A390-'2) Income'!$F$13:$F$32,28),1)=0),--('2) Income'!$D$13:$D$32="Every 4 Weeks"),--('2) Income'!$F$13:$F$32&lt;=A390),'2) Income'!$E$13:$E$32)))</f>
        <v>0</v>
      </c>
      <c r="AG390" s="8">
        <f>IF(A390="","",IF(COUNTIF('2) Income'!$D$13:$D$32,"Monthly")=0,0,IF(B390="N",SUMIFS('2) Income'!$E$13:$E$32,'2) Income'!$D$13:$D$32,"monthly",'2) Income'!$F$13:$F$32,"&lt;="&amp;$A390,'2) Income'!$I$13:$I$32,DAY(A390)),SUMIFS('2) Income'!$E$13:$E$32,'2) Income'!$D$13:$D$32,"monthly",'2) Income'!$F$13:$F$32,"&lt;="&amp;$A390,'2) Income'!$I$13:$I$32,"&gt;="&amp;DAY(A390)))))</f>
        <v>0</v>
      </c>
      <c r="AH390" s="8" cm="1">
        <f t="array" ref="AH390">IF(A390="","",IF(COUNTIF('2) Income'!$D$13:$D$32,"Yearly")=0,0,SUMPRODUCT(--('2) Income'!$D$13:$D$32="Yearly"),--('2) Income'!$F$13:$F$32&lt;=A390),IF(B390="N",--('2) Income'!$I$13:$I$32=DAY(A390)),--('2) Income'!$I$13:$I$32&gt;=DAY(A390))),--(IFERROR(MOD('2) Income'!$H$13:$H$32-MONTH(A390)+12,12),1)=0),'2) Income'!$E$13:$E$32)))</f>
        <v>0</v>
      </c>
      <c r="AI390" s="8">
        <f>IF(A390="","",IF(COUNTIF('2) Income'!$D$13:$D$32,"one-time")=0,0,SUMIFS('2) Income'!$E$13:$E$32,'2) Income'!$D$13:$D$32,"one-time",'2) Income'!$F$13:$F$32,"="&amp;$A390)))</f>
        <v>0</v>
      </c>
      <c r="AJ390" s="9">
        <f t="shared" si="31"/>
        <v>0</v>
      </c>
    </row>
    <row r="391" spans="1:36">
      <c r="A391" s="7">
        <f>IF(A390="","",IF(A390+1&lt;='1) Period'!$E$21,A390+1,""))</f>
        <v>45863</v>
      </c>
      <c r="B391" s="7" t="str">
        <f t="shared" si="32"/>
        <v>N</v>
      </c>
      <c r="C391" t="str">
        <f t="shared" si="33"/>
        <v>F</v>
      </c>
      <c r="D391" s="8">
        <f>IF(A391="","",IF(TEXT(A391,"dddd")='4) Happy Money'!$E$23,WAllowance,0))</f>
        <v>0</v>
      </c>
      <c r="E391" s="8">
        <f>IF(A391="","",IF(B391="N",SUMIF(TMonthly[Day of the Month],DAY(A391),TMonthly[Amount]),SUMIF(TMonthly[Day of the Month],"&gt;="&amp;DAY(A391),TMonthly[Amount])))</f>
        <v>0</v>
      </c>
      <c r="F391" s="8" cm="1">
        <f t="array" ref="F391">IF(A391="","",SUMPRODUCT(--(TYearly[Due Date]&lt;=A391),IF(B391="N",--(TYearly[Day]=DAY(A391)),--(TYearly[Day]&gt;=DAY(A391))),--(IFERROR(MOD(TYearly[Month]-MONTH(A391)+12,12),1)=0),TYearly[Amount]))</f>
        <v>0</v>
      </c>
      <c r="G391" s="8">
        <f>IF(A391="","",SUMIF(TOneTime[Due Date],A391,TOneTime[Amount]))</f>
        <v>0</v>
      </c>
      <c r="H391" s="8" cm="1">
        <f t="array" ref="H391">IF(A391="","",IF(COUNTIF(TOther[Frequency],$H$1)=0,0,SUMPRODUCT(--(IFERROR(MOD(A391-TOther[Start Date],7),1)=0),--(TOther[Frequency]=$H$1),--(TOther[Start Date]&lt;=A391),--(TOther[End Date Calc]&gt;=A391),TOther[Amount])))</f>
        <v>0</v>
      </c>
      <c r="I391" s="8" cm="1">
        <f t="array" ref="I391">IF(A391="","",IF(COUNTIF(TOther[Frequency],$I$1)=0,0,SUMPRODUCT(--(IFERROR(MOD(A391-TOther[Start Date],14),1)=0),--(TOther[Frequency]=$I$1),--(TOther[Start Date]&lt;=A391),--(TOther[End Date Calc]&gt;=A391),TOther[Amount])))</f>
        <v>0</v>
      </c>
      <c r="J391" s="8">
        <f>IF(A391="","",IF(COUNTIF(TOther[Frequency],$J$1)=0,0,IF(OR(DAY(A391)=1,DAY(A391)=15),SUMIFS(TOther[Amount],TOther[Frequency],$J$1,TOther[Start Date],"&lt;="&amp;$A391,TOther[End Date Calc],"&gt;="&amp;A391),0)))</f>
        <v>0</v>
      </c>
      <c r="K391" s="8">
        <f>IF(A391="","",IF(COUNTIF(TOther[Frequency],$K$1)=0,0,IF(A391=(A391-DAY(A391)+1+2*7-WEEKDAY(A391-DAY(A391)+8-4,1)),SUMIFS(TOther[Amount],TOther[Frequency],$K$1,TOther[Start Date],"&lt;="&amp;$A391,TOther[End Date Calc],"&gt;="&amp;A391),0)))</f>
        <v>0</v>
      </c>
      <c r="L391" s="8">
        <f>IF(A391="","",IF(COUNTIF(TOther[Frequency],$L$1)=0,0,IF(A391=(A391-DAY(A391)+1+3*7-WEEKDAY(A391-DAY(A391)+8-4,1)),SUMIFS(TOther[Amount],TOther[Frequency],$L$1,TOther[Start Date],"&lt;="&amp;$A391,TOther[End Date Calc],"&gt;="&amp;A391),0)))</f>
        <v>0</v>
      </c>
      <c r="M391" s="8">
        <f>IF(A391="","",IF(COUNTIF(TOther[Frequency],$M$1)=0,0,IF(A391=(A391-DAY(A391)+1+4*7-WEEKDAY(A391-DAY(A391)+8-4,1)),SUMIFS(TOther[Amount],TOther[Frequency],$M$1,TOther[Start Date],"&lt;="&amp;$A391,TOther[End Date Calc],"&gt;="&amp;A391),0)))</f>
        <v>0</v>
      </c>
      <c r="N391" s="8" cm="1">
        <f t="array" ref="N391">IF(A391="","",IF(COUNTIF(TOther[Frequency],$N$1)=0,0,SUMPRODUCT(--(IFERROR(MOD(A391-TOther[Start Date],28),1)=0),--(TOther[Frequency]=$N$1),--(TOther[Start Date]&lt;=A391),--(TOther[End Date Calc]&gt;=A391),TOther[Amount])))</f>
        <v>0</v>
      </c>
      <c r="O391" s="8" cm="1">
        <f t="array" ref="O391">IF(A391="","",IF(COUNTIF(TOther[Frequency],$O$1)=0,0,SUMPRODUCT(--(IFERROR(MOD(A391-TOther[Start Date],42),1)=0),--(TOther[Frequency]=$O$1),--(TOther[Start Date]&lt;=A391),--(TOther[End Date Calc]&gt;=A391),TOther[Amount])))</f>
        <v>0</v>
      </c>
      <c r="P391" s="8" cm="1">
        <f t="array" ref="P391">IF(A391="","",IF(COUNTIF(TOther[Frequency],$P$1)=0,0,SUMPRODUCT(--(IFERROR(MOD(A391-TOther[Start Date],56),1)=0),--(TOther[Frequency]=$P$1),--(TOther[Start Date]&lt;=A391),--(TOther[End Date Calc]&gt;=A391),TOther[Amount])))</f>
        <v>0</v>
      </c>
      <c r="Q391" s="8">
        <f>IF(A391="","",IF(COUNTIF(TOther[Frequency],$Q$1)=0,0,IF(B391="N",SUMIFS(TOther[Amount],TOther[Frequency],$Q$1,TOther[Start Date],"&lt;="&amp;$A391,TOther[End Date Calc],"&gt;="&amp;A391,TOther[Start Day],DAY(A391)),SUMIFS(TOther[Amount],TOther[Frequency],$Q$1,TOther[Start Date],"&lt;="&amp;$A391,TOther[End Date Calc],"&gt;="&amp;A391,TOther[Start Day],"&gt;="&amp;DAY(A391)))))</f>
        <v>0</v>
      </c>
      <c r="R391" s="8" cm="1">
        <f t="array" ref="R391">IF(A391="","",IF(COUNTIF(TOther[Frequency],R$1)=0,0,SUMPRODUCT(--(TOther[Frequency]=R$1),--(TOther[Start Date]&lt;=A391),--(TOther[End Date Calc]&gt;=A391),IF(B391="N",--(TOther[Start Day]=DAY(A391)),--(TOther[Start Day]&gt;=DAY(A391))),--(IFERROR(MOD(TOther[Start Month]-MONTH(A391)+2,2),1)=0),TOther[Amount])))</f>
        <v>0</v>
      </c>
      <c r="S391" s="8" cm="1">
        <f t="array" ref="S391">IF(A391="","",IF(COUNTIF(TOther[Frequency],S$1)=0,0,SUMPRODUCT(--(TOther[Frequency]=S$1),--(TOther[Start Date]&lt;=A391),--(TOther[End Date Calc]&gt;=A391),IF(B391="N",--(TOther[Start Day]=DAY(A391)),--(TOther[Start Day]&gt;=DAY(A391))),--(IFERROR(MOD(TOther[Start Month]-MONTH(A391)+3,3),1)=0),TOther[Amount])))</f>
        <v>0</v>
      </c>
      <c r="T391" s="8" cm="1">
        <f t="array" ref="T391">IF($A391="","",IF(COUNTIF(TOther[Frequency],T$1)=0,0,SUMPRODUCT(--(TOther[Frequency]=T$1),--(TOther[Start Date]&lt;=$A391),--(TOther[End Date Calc]&gt;=$A391),IF($B391="N",--(TOther[Start Day]=DAY($A391)),--(TOther[Start Day]&gt;=DAY($A391))),--(IFERROR(MOD(TOther[Start Month]-MONTH($A391)+4,4),1)=0),TOther[Amount])))</f>
        <v>0</v>
      </c>
      <c r="U391" s="8" cm="1">
        <f t="array" ref="U391">IF(A391="","",IF(COUNTIF(TOther[Frequency],$U$1)=0,0,SUMPRODUCT(--(TOther[Frequency]=$U$1),--(TOther[Start Date]&lt;=A391),--(TOther[End Date Calc]&gt;=A391),IF(B391="N",--(TOther[Start Day]=DAY(A391)),--(TOther[Start Day]&gt;=DAY(A391))),--(IFERROR(MOD(TOther[Start Month]-MONTH(A391)+6,6),1)=0),TOther[Amount])))</f>
        <v>0</v>
      </c>
      <c r="V391" s="8" cm="1">
        <f t="array" ref="V391">IF(A391="","",IF(COUNTIF(TOther[Frequency],$V$1)=0,0,SUMPRODUCT(--(TOther[Frequency]=$V$1),--(TOther[Start Date]&lt;=A391),--(TOther[End Date Calc]&gt;=A391),IF(B391="N",--(TOther[Start Day]=DAY(A391)),--(TOther[Start Day]&gt;=DAY(A391))),--(IFERROR(MOD(TOther[Start Month]-MONTH(A391)+12,12),1)=0),TOther[Amount])))</f>
        <v>0</v>
      </c>
      <c r="W391" s="8">
        <f>IF(A391="","",SUMIFS(TOther[Amount],TOther[Start Date],A391,TOther[Frequency],$W$1))</f>
        <v>0</v>
      </c>
      <c r="X391" s="9">
        <f t="shared" si="30"/>
        <v>0</v>
      </c>
      <c r="Y391" s="9">
        <f t="shared" si="34"/>
        <v>0</v>
      </c>
      <c r="Z391" s="8" cm="1">
        <f t="array" ref="Z391">IF(A391="","",IF(COUNTIF('2) Income'!$D$13:$D$32,"Weekly")=0,0,SUMPRODUCT(--(IFERROR(MOD(A391-'2) Income'!$F$13:$F$32,7),1)=0),--('2) Income'!$D$13:$D$32="Weekly"),--('2) Income'!$F$13:$F$32&lt;=A391),'2) Income'!$E$13:$E$32)))</f>
        <v>0</v>
      </c>
      <c r="AA391" s="8" cm="1">
        <f t="array" ref="AA391">IF(A391="","",IF(COUNTIF('2) Income'!$D$13:$D$32,"Every Other Week")=0,0,SUMPRODUCT(--(IFERROR(MOD(A391-'2) Income'!$F$13:$F$32,14),1)=0),--('2) Income'!$D$13:$D$32="Every Other Week"),--('2) Income'!$F$13:$F$32&lt;=A391),'2) Income'!$E$13:$E$32)))</f>
        <v>0</v>
      </c>
      <c r="AB391" s="8">
        <f>IF(A391="","",IF(COUNTIF('2) Income'!$D$13:$D$32,"1st and 15th")=0,0,IF(OR(DAY(A391)=1,DAY(A391)=15),SUMIFS('2) Income'!$E$13:$E$32,'2) Income'!$D$13:$D$32,"1st and 15th",'2) Income'!$F$13:$F$32,"&lt;="&amp;$A391),0)))</f>
        <v>0</v>
      </c>
      <c r="AC391" s="8">
        <f>IF(A391="","",IF(COUNTIF('2) Income'!$D$13:$D$32,"2nd Wednesday")=0,0,IF(A391=(A391-DAY(A391)+1+2*7-WEEKDAY(A391-DAY(A391)+8-4,1)),SUMIFS('2) Income'!$E$13:$E$32,'2) Income'!$D$13:$D$32,"2nd Wednesday",'2) Income'!$F$13:$F$32,"&lt;="&amp;$A391),0)))</f>
        <v>0</v>
      </c>
      <c r="AD391" s="8">
        <f>IF(A391="","",IF(COUNTIF('2) Income'!$D$13:$D$32,"3rd Wednesday")=0,0,IF(A391=(A391-DAY(A391)+1+3*7-WEEKDAY(A391-DAY(A391)+8-4,1)),SUMIFS('2) Income'!$E$13:$E$32,'2) Income'!$D$13:$D$32,"3rd Wednesday",'2) Income'!$F$13:$F$32,"&lt;="&amp;$A391),0)))</f>
        <v>0</v>
      </c>
      <c r="AE391" s="8">
        <f>IF(A391="","",IF(COUNTIF('2) Income'!$D$13:$D$32,"4th Wednesday")=0,0,IF(A391=(A391-DAY(A391)+1+4*7-WEEKDAY(A391-DAY(A391)+8-4,1)),SUMIFS('2) Income'!$E$13:$E$32,'2) Income'!$D$13:$D$32,"4th Wednesday",'2) Income'!$F$13:$F$32,"&lt;="&amp;$A391),0)))</f>
        <v>0</v>
      </c>
      <c r="AF391" s="8" cm="1">
        <f t="array" ref="AF391">IF(A391="","",IF(COUNTIF('2) Income'!$D$13:$D$32,"Every 4 Weeks")=0,0,SUMPRODUCT(--(IFERROR(MOD(A391-'2) Income'!$F$13:$F$32,28),1)=0),--('2) Income'!$D$13:$D$32="Every 4 Weeks"),--('2) Income'!$F$13:$F$32&lt;=A391),'2) Income'!$E$13:$E$32)))</f>
        <v>0</v>
      </c>
      <c r="AG391" s="8">
        <f>IF(A391="","",IF(COUNTIF('2) Income'!$D$13:$D$32,"Monthly")=0,0,IF(B391="N",SUMIFS('2) Income'!$E$13:$E$32,'2) Income'!$D$13:$D$32,"monthly",'2) Income'!$F$13:$F$32,"&lt;="&amp;$A391,'2) Income'!$I$13:$I$32,DAY(A391)),SUMIFS('2) Income'!$E$13:$E$32,'2) Income'!$D$13:$D$32,"monthly",'2) Income'!$F$13:$F$32,"&lt;="&amp;$A391,'2) Income'!$I$13:$I$32,"&gt;="&amp;DAY(A391)))))</f>
        <v>0</v>
      </c>
      <c r="AH391" s="8" cm="1">
        <f t="array" ref="AH391">IF(A391="","",IF(COUNTIF('2) Income'!$D$13:$D$32,"Yearly")=0,0,SUMPRODUCT(--('2) Income'!$D$13:$D$32="Yearly"),--('2) Income'!$F$13:$F$32&lt;=A391),IF(B391="N",--('2) Income'!$I$13:$I$32=DAY(A391)),--('2) Income'!$I$13:$I$32&gt;=DAY(A391))),--(IFERROR(MOD('2) Income'!$H$13:$H$32-MONTH(A391)+12,12),1)=0),'2) Income'!$E$13:$E$32)))</f>
        <v>0</v>
      </c>
      <c r="AI391" s="8">
        <f>IF(A391="","",IF(COUNTIF('2) Income'!$D$13:$D$32,"one-time")=0,0,SUMIFS('2) Income'!$E$13:$E$32,'2) Income'!$D$13:$D$32,"one-time",'2) Income'!$F$13:$F$32,"="&amp;$A391)))</f>
        <v>0</v>
      </c>
      <c r="AJ391" s="9">
        <f t="shared" si="31"/>
        <v>0</v>
      </c>
    </row>
    <row r="392" spans="1:36">
      <c r="A392" s="7">
        <f>IF(A391="","",IF(A391+1&lt;='1) Period'!$E$21,A391+1,""))</f>
        <v>45864</v>
      </c>
      <c r="B392" s="7" t="str">
        <f t="shared" si="32"/>
        <v>N</v>
      </c>
      <c r="C392" t="str">
        <f t="shared" si="33"/>
        <v>Y</v>
      </c>
      <c r="D392" s="8">
        <f>IF(A392="","",IF(TEXT(A392,"dddd")='4) Happy Money'!$E$23,WAllowance,0))</f>
        <v>0</v>
      </c>
      <c r="E392" s="8">
        <f>IF(A392="","",IF(B392="N",SUMIF(TMonthly[Day of the Month],DAY(A392),TMonthly[Amount]),SUMIF(TMonthly[Day of the Month],"&gt;="&amp;DAY(A392),TMonthly[Amount])))</f>
        <v>0</v>
      </c>
      <c r="F392" s="8" cm="1">
        <f t="array" ref="F392">IF(A392="","",SUMPRODUCT(--(TYearly[Due Date]&lt;=A392),IF(B392="N",--(TYearly[Day]=DAY(A392)),--(TYearly[Day]&gt;=DAY(A392))),--(IFERROR(MOD(TYearly[Month]-MONTH(A392)+12,12),1)=0),TYearly[Amount]))</f>
        <v>0</v>
      </c>
      <c r="G392" s="8">
        <f>IF(A392="","",SUMIF(TOneTime[Due Date],A392,TOneTime[Amount]))</f>
        <v>0</v>
      </c>
      <c r="H392" s="8" cm="1">
        <f t="array" ref="H392">IF(A392="","",IF(COUNTIF(TOther[Frequency],$H$1)=0,0,SUMPRODUCT(--(IFERROR(MOD(A392-TOther[Start Date],7),1)=0),--(TOther[Frequency]=$H$1),--(TOther[Start Date]&lt;=A392),--(TOther[End Date Calc]&gt;=A392),TOther[Amount])))</f>
        <v>0</v>
      </c>
      <c r="I392" s="8" cm="1">
        <f t="array" ref="I392">IF(A392="","",IF(COUNTIF(TOther[Frequency],$I$1)=0,0,SUMPRODUCT(--(IFERROR(MOD(A392-TOther[Start Date],14),1)=0),--(TOther[Frequency]=$I$1),--(TOther[Start Date]&lt;=A392),--(TOther[End Date Calc]&gt;=A392),TOther[Amount])))</f>
        <v>0</v>
      </c>
      <c r="J392" s="8">
        <f>IF(A392="","",IF(COUNTIF(TOther[Frequency],$J$1)=0,0,IF(OR(DAY(A392)=1,DAY(A392)=15),SUMIFS(TOther[Amount],TOther[Frequency],$J$1,TOther[Start Date],"&lt;="&amp;$A392,TOther[End Date Calc],"&gt;="&amp;A392),0)))</f>
        <v>0</v>
      </c>
      <c r="K392" s="8">
        <f>IF(A392="","",IF(COUNTIF(TOther[Frequency],$K$1)=0,0,IF(A392=(A392-DAY(A392)+1+2*7-WEEKDAY(A392-DAY(A392)+8-4,1)),SUMIFS(TOther[Amount],TOther[Frequency],$K$1,TOther[Start Date],"&lt;="&amp;$A392,TOther[End Date Calc],"&gt;="&amp;A392),0)))</f>
        <v>0</v>
      </c>
      <c r="L392" s="8">
        <f>IF(A392="","",IF(COUNTIF(TOther[Frequency],$L$1)=0,0,IF(A392=(A392-DAY(A392)+1+3*7-WEEKDAY(A392-DAY(A392)+8-4,1)),SUMIFS(TOther[Amount],TOther[Frequency],$L$1,TOther[Start Date],"&lt;="&amp;$A392,TOther[End Date Calc],"&gt;="&amp;A392),0)))</f>
        <v>0</v>
      </c>
      <c r="M392" s="8">
        <f>IF(A392="","",IF(COUNTIF(TOther[Frequency],$M$1)=0,0,IF(A392=(A392-DAY(A392)+1+4*7-WEEKDAY(A392-DAY(A392)+8-4,1)),SUMIFS(TOther[Amount],TOther[Frequency],$M$1,TOther[Start Date],"&lt;="&amp;$A392,TOther[End Date Calc],"&gt;="&amp;A392),0)))</f>
        <v>0</v>
      </c>
      <c r="N392" s="8" cm="1">
        <f t="array" ref="N392">IF(A392="","",IF(COUNTIF(TOther[Frequency],$N$1)=0,0,SUMPRODUCT(--(IFERROR(MOD(A392-TOther[Start Date],28),1)=0),--(TOther[Frequency]=$N$1),--(TOther[Start Date]&lt;=A392),--(TOther[End Date Calc]&gt;=A392),TOther[Amount])))</f>
        <v>0</v>
      </c>
      <c r="O392" s="8" cm="1">
        <f t="array" ref="O392">IF(A392="","",IF(COUNTIF(TOther[Frequency],$O$1)=0,0,SUMPRODUCT(--(IFERROR(MOD(A392-TOther[Start Date],42),1)=0),--(TOther[Frequency]=$O$1),--(TOther[Start Date]&lt;=A392),--(TOther[End Date Calc]&gt;=A392),TOther[Amount])))</f>
        <v>0</v>
      </c>
      <c r="P392" s="8" cm="1">
        <f t="array" ref="P392">IF(A392="","",IF(COUNTIF(TOther[Frequency],$P$1)=0,0,SUMPRODUCT(--(IFERROR(MOD(A392-TOther[Start Date],56),1)=0),--(TOther[Frequency]=$P$1),--(TOther[Start Date]&lt;=A392),--(TOther[End Date Calc]&gt;=A392),TOther[Amount])))</f>
        <v>0</v>
      </c>
      <c r="Q392" s="8">
        <f>IF(A392="","",IF(COUNTIF(TOther[Frequency],$Q$1)=0,0,IF(B392="N",SUMIFS(TOther[Amount],TOther[Frequency],$Q$1,TOther[Start Date],"&lt;="&amp;$A392,TOther[End Date Calc],"&gt;="&amp;A392,TOther[Start Day],DAY(A392)),SUMIFS(TOther[Amount],TOther[Frequency],$Q$1,TOther[Start Date],"&lt;="&amp;$A392,TOther[End Date Calc],"&gt;="&amp;A392,TOther[Start Day],"&gt;="&amp;DAY(A392)))))</f>
        <v>0</v>
      </c>
      <c r="R392" s="8" cm="1">
        <f t="array" ref="R392">IF(A392="","",IF(COUNTIF(TOther[Frequency],R$1)=0,0,SUMPRODUCT(--(TOther[Frequency]=R$1),--(TOther[Start Date]&lt;=A392),--(TOther[End Date Calc]&gt;=A392),IF(B392="N",--(TOther[Start Day]=DAY(A392)),--(TOther[Start Day]&gt;=DAY(A392))),--(IFERROR(MOD(TOther[Start Month]-MONTH(A392)+2,2),1)=0),TOther[Amount])))</f>
        <v>0</v>
      </c>
      <c r="S392" s="8" cm="1">
        <f t="array" ref="S392">IF(A392="","",IF(COUNTIF(TOther[Frequency],S$1)=0,0,SUMPRODUCT(--(TOther[Frequency]=S$1),--(TOther[Start Date]&lt;=A392),--(TOther[End Date Calc]&gt;=A392),IF(B392="N",--(TOther[Start Day]=DAY(A392)),--(TOther[Start Day]&gt;=DAY(A392))),--(IFERROR(MOD(TOther[Start Month]-MONTH(A392)+3,3),1)=0),TOther[Amount])))</f>
        <v>0</v>
      </c>
      <c r="T392" s="8" cm="1">
        <f t="array" ref="T392">IF($A392="","",IF(COUNTIF(TOther[Frequency],T$1)=0,0,SUMPRODUCT(--(TOther[Frequency]=T$1),--(TOther[Start Date]&lt;=$A392),--(TOther[End Date Calc]&gt;=$A392),IF($B392="N",--(TOther[Start Day]=DAY($A392)),--(TOther[Start Day]&gt;=DAY($A392))),--(IFERROR(MOD(TOther[Start Month]-MONTH($A392)+4,4),1)=0),TOther[Amount])))</f>
        <v>0</v>
      </c>
      <c r="U392" s="8" cm="1">
        <f t="array" ref="U392">IF(A392="","",IF(COUNTIF(TOther[Frequency],$U$1)=0,0,SUMPRODUCT(--(TOther[Frequency]=$U$1),--(TOther[Start Date]&lt;=A392),--(TOther[End Date Calc]&gt;=A392),IF(B392="N",--(TOther[Start Day]=DAY(A392)),--(TOther[Start Day]&gt;=DAY(A392))),--(IFERROR(MOD(TOther[Start Month]-MONTH(A392)+6,6),1)=0),TOther[Amount])))</f>
        <v>0</v>
      </c>
      <c r="V392" s="8" cm="1">
        <f t="array" ref="V392">IF(A392="","",IF(COUNTIF(TOther[Frequency],$V$1)=0,0,SUMPRODUCT(--(TOther[Frequency]=$V$1),--(TOther[Start Date]&lt;=A392),--(TOther[End Date Calc]&gt;=A392),IF(B392="N",--(TOther[Start Day]=DAY(A392)),--(TOther[Start Day]&gt;=DAY(A392))),--(IFERROR(MOD(TOther[Start Month]-MONTH(A392)+12,12),1)=0),TOther[Amount])))</f>
        <v>0</v>
      </c>
      <c r="W392" s="8">
        <f>IF(A392="","",SUMIFS(TOther[Amount],TOther[Start Date],A392,TOther[Frequency],$W$1))</f>
        <v>0</v>
      </c>
      <c r="X392" s="9">
        <f t="shared" si="30"/>
        <v>0</v>
      </c>
      <c r="Y392" s="9">
        <f t="shared" si="34"/>
        <v>0</v>
      </c>
      <c r="Z392" s="8" cm="1">
        <f t="array" ref="Z392">IF(A392="","",IF(COUNTIF('2) Income'!$D$13:$D$32,"Weekly")=0,0,SUMPRODUCT(--(IFERROR(MOD(A392-'2) Income'!$F$13:$F$32,7),1)=0),--('2) Income'!$D$13:$D$32="Weekly"),--('2) Income'!$F$13:$F$32&lt;=A392),'2) Income'!$E$13:$E$32)))</f>
        <v>0</v>
      </c>
      <c r="AA392" s="8" cm="1">
        <f t="array" ref="AA392">IF(A392="","",IF(COUNTIF('2) Income'!$D$13:$D$32,"Every Other Week")=0,0,SUMPRODUCT(--(IFERROR(MOD(A392-'2) Income'!$F$13:$F$32,14),1)=0),--('2) Income'!$D$13:$D$32="Every Other Week"),--('2) Income'!$F$13:$F$32&lt;=A392),'2) Income'!$E$13:$E$32)))</f>
        <v>0</v>
      </c>
      <c r="AB392" s="8">
        <f>IF(A392="","",IF(COUNTIF('2) Income'!$D$13:$D$32,"1st and 15th")=0,0,IF(OR(DAY(A392)=1,DAY(A392)=15),SUMIFS('2) Income'!$E$13:$E$32,'2) Income'!$D$13:$D$32,"1st and 15th",'2) Income'!$F$13:$F$32,"&lt;="&amp;$A392),0)))</f>
        <v>0</v>
      </c>
      <c r="AC392" s="8">
        <f>IF(A392="","",IF(COUNTIF('2) Income'!$D$13:$D$32,"2nd Wednesday")=0,0,IF(A392=(A392-DAY(A392)+1+2*7-WEEKDAY(A392-DAY(A392)+8-4,1)),SUMIFS('2) Income'!$E$13:$E$32,'2) Income'!$D$13:$D$32,"2nd Wednesday",'2) Income'!$F$13:$F$32,"&lt;="&amp;$A392),0)))</f>
        <v>0</v>
      </c>
      <c r="AD392" s="8">
        <f>IF(A392="","",IF(COUNTIF('2) Income'!$D$13:$D$32,"3rd Wednesday")=0,0,IF(A392=(A392-DAY(A392)+1+3*7-WEEKDAY(A392-DAY(A392)+8-4,1)),SUMIFS('2) Income'!$E$13:$E$32,'2) Income'!$D$13:$D$32,"3rd Wednesday",'2) Income'!$F$13:$F$32,"&lt;="&amp;$A392),0)))</f>
        <v>0</v>
      </c>
      <c r="AE392" s="8">
        <f>IF(A392="","",IF(COUNTIF('2) Income'!$D$13:$D$32,"4th Wednesday")=0,0,IF(A392=(A392-DAY(A392)+1+4*7-WEEKDAY(A392-DAY(A392)+8-4,1)),SUMIFS('2) Income'!$E$13:$E$32,'2) Income'!$D$13:$D$32,"4th Wednesday",'2) Income'!$F$13:$F$32,"&lt;="&amp;$A392),0)))</f>
        <v>0</v>
      </c>
      <c r="AF392" s="8" cm="1">
        <f t="array" ref="AF392">IF(A392="","",IF(COUNTIF('2) Income'!$D$13:$D$32,"Every 4 Weeks")=0,0,SUMPRODUCT(--(IFERROR(MOD(A392-'2) Income'!$F$13:$F$32,28),1)=0),--('2) Income'!$D$13:$D$32="Every 4 Weeks"),--('2) Income'!$F$13:$F$32&lt;=A392),'2) Income'!$E$13:$E$32)))</f>
        <v>0</v>
      </c>
      <c r="AG392" s="8">
        <f>IF(A392="","",IF(COUNTIF('2) Income'!$D$13:$D$32,"Monthly")=0,0,IF(B392="N",SUMIFS('2) Income'!$E$13:$E$32,'2) Income'!$D$13:$D$32,"monthly",'2) Income'!$F$13:$F$32,"&lt;="&amp;$A392,'2) Income'!$I$13:$I$32,DAY(A392)),SUMIFS('2) Income'!$E$13:$E$32,'2) Income'!$D$13:$D$32,"monthly",'2) Income'!$F$13:$F$32,"&lt;="&amp;$A392,'2) Income'!$I$13:$I$32,"&gt;="&amp;DAY(A392)))))</f>
        <v>0</v>
      </c>
      <c r="AH392" s="8" cm="1">
        <f t="array" ref="AH392">IF(A392="","",IF(COUNTIF('2) Income'!$D$13:$D$32,"Yearly")=0,0,SUMPRODUCT(--('2) Income'!$D$13:$D$32="Yearly"),--('2) Income'!$F$13:$F$32&lt;=A392),IF(B392="N",--('2) Income'!$I$13:$I$32=DAY(A392)),--('2) Income'!$I$13:$I$32&gt;=DAY(A392))),--(IFERROR(MOD('2) Income'!$H$13:$H$32-MONTH(A392)+12,12),1)=0),'2) Income'!$E$13:$E$32)))</f>
        <v>0</v>
      </c>
      <c r="AI392" s="8">
        <f>IF(A392="","",IF(COUNTIF('2) Income'!$D$13:$D$32,"one-time")=0,0,SUMIFS('2) Income'!$E$13:$E$32,'2) Income'!$D$13:$D$32,"one-time",'2) Income'!$F$13:$F$32,"="&amp;$A392)))</f>
        <v>0</v>
      </c>
      <c r="AJ392" s="9">
        <f t="shared" si="31"/>
        <v>0</v>
      </c>
    </row>
    <row r="393" spans="1:36">
      <c r="A393" s="7">
        <f>IF(A392="","",IF(A392+1&lt;='1) Period'!$E$21,A392+1,""))</f>
        <v>45865</v>
      </c>
      <c r="B393" s="7" t="str">
        <f t="shared" si="32"/>
        <v>N</v>
      </c>
      <c r="C393" t="str">
        <f t="shared" si="33"/>
        <v>Y</v>
      </c>
      <c r="D393" s="8">
        <f>IF(A393="","",IF(TEXT(A393,"dddd")='4) Happy Money'!$E$23,WAllowance,0))</f>
        <v>0</v>
      </c>
      <c r="E393" s="8">
        <f>IF(A393="","",IF(B393="N",SUMIF(TMonthly[Day of the Month],DAY(A393),TMonthly[Amount]),SUMIF(TMonthly[Day of the Month],"&gt;="&amp;DAY(A393),TMonthly[Amount])))</f>
        <v>100</v>
      </c>
      <c r="F393" s="8" cm="1">
        <f t="array" ref="F393">IF(A393="","",SUMPRODUCT(--(TYearly[Due Date]&lt;=A393),IF(B393="N",--(TYearly[Day]=DAY(A393)),--(TYearly[Day]&gt;=DAY(A393))),--(IFERROR(MOD(TYearly[Month]-MONTH(A393)+12,12),1)=0),TYearly[Amount]))</f>
        <v>0</v>
      </c>
      <c r="G393" s="8">
        <f>IF(A393="","",SUMIF(TOneTime[Due Date],A393,TOneTime[Amount]))</f>
        <v>0</v>
      </c>
      <c r="H393" s="8" cm="1">
        <f t="array" ref="H393">IF(A393="","",IF(COUNTIF(TOther[Frequency],$H$1)=0,0,SUMPRODUCT(--(IFERROR(MOD(A393-TOther[Start Date],7),1)=0),--(TOther[Frequency]=$H$1),--(TOther[Start Date]&lt;=A393),--(TOther[End Date Calc]&gt;=A393),TOther[Amount])))</f>
        <v>0</v>
      </c>
      <c r="I393" s="8" cm="1">
        <f t="array" ref="I393">IF(A393="","",IF(COUNTIF(TOther[Frequency],$I$1)=0,0,SUMPRODUCT(--(IFERROR(MOD(A393-TOther[Start Date],14),1)=0),--(TOther[Frequency]=$I$1),--(TOther[Start Date]&lt;=A393),--(TOther[End Date Calc]&gt;=A393),TOther[Amount])))</f>
        <v>0</v>
      </c>
      <c r="J393" s="8">
        <f>IF(A393="","",IF(COUNTIF(TOther[Frequency],$J$1)=0,0,IF(OR(DAY(A393)=1,DAY(A393)=15),SUMIFS(TOther[Amount],TOther[Frequency],$J$1,TOther[Start Date],"&lt;="&amp;$A393,TOther[End Date Calc],"&gt;="&amp;A393),0)))</f>
        <v>0</v>
      </c>
      <c r="K393" s="8">
        <f>IF(A393="","",IF(COUNTIF(TOther[Frequency],$K$1)=0,0,IF(A393=(A393-DAY(A393)+1+2*7-WEEKDAY(A393-DAY(A393)+8-4,1)),SUMIFS(TOther[Amount],TOther[Frequency],$K$1,TOther[Start Date],"&lt;="&amp;$A393,TOther[End Date Calc],"&gt;="&amp;A393),0)))</f>
        <v>0</v>
      </c>
      <c r="L393" s="8">
        <f>IF(A393="","",IF(COUNTIF(TOther[Frequency],$L$1)=0,0,IF(A393=(A393-DAY(A393)+1+3*7-WEEKDAY(A393-DAY(A393)+8-4,1)),SUMIFS(TOther[Amount],TOther[Frequency],$L$1,TOther[Start Date],"&lt;="&amp;$A393,TOther[End Date Calc],"&gt;="&amp;A393),0)))</f>
        <v>0</v>
      </c>
      <c r="M393" s="8">
        <f>IF(A393="","",IF(COUNTIF(TOther[Frequency],$M$1)=0,0,IF(A393=(A393-DAY(A393)+1+4*7-WEEKDAY(A393-DAY(A393)+8-4,1)),SUMIFS(TOther[Amount],TOther[Frequency],$M$1,TOther[Start Date],"&lt;="&amp;$A393,TOther[End Date Calc],"&gt;="&amp;A393),0)))</f>
        <v>0</v>
      </c>
      <c r="N393" s="8" cm="1">
        <f t="array" ref="N393">IF(A393="","",IF(COUNTIF(TOther[Frequency],$N$1)=0,0,SUMPRODUCT(--(IFERROR(MOD(A393-TOther[Start Date],28),1)=0),--(TOther[Frequency]=$N$1),--(TOther[Start Date]&lt;=A393),--(TOther[End Date Calc]&gt;=A393),TOther[Amount])))</f>
        <v>0</v>
      </c>
      <c r="O393" s="8" cm="1">
        <f t="array" ref="O393">IF(A393="","",IF(COUNTIF(TOther[Frequency],$O$1)=0,0,SUMPRODUCT(--(IFERROR(MOD(A393-TOther[Start Date],42),1)=0),--(TOther[Frequency]=$O$1),--(TOther[Start Date]&lt;=A393),--(TOther[End Date Calc]&gt;=A393),TOther[Amount])))</f>
        <v>0</v>
      </c>
      <c r="P393" s="8" cm="1">
        <f t="array" ref="P393">IF(A393="","",IF(COUNTIF(TOther[Frequency],$P$1)=0,0,SUMPRODUCT(--(IFERROR(MOD(A393-TOther[Start Date],56),1)=0),--(TOther[Frequency]=$P$1),--(TOther[Start Date]&lt;=A393),--(TOther[End Date Calc]&gt;=A393),TOther[Amount])))</f>
        <v>0</v>
      </c>
      <c r="Q393" s="8">
        <f>IF(A393="","",IF(COUNTIF(TOther[Frequency],$Q$1)=0,0,IF(B393="N",SUMIFS(TOther[Amount],TOther[Frequency],$Q$1,TOther[Start Date],"&lt;="&amp;$A393,TOther[End Date Calc],"&gt;="&amp;A393,TOther[Start Day],DAY(A393)),SUMIFS(TOther[Amount],TOther[Frequency],$Q$1,TOther[Start Date],"&lt;="&amp;$A393,TOther[End Date Calc],"&gt;="&amp;A393,TOther[Start Day],"&gt;="&amp;DAY(A393)))))</f>
        <v>0</v>
      </c>
      <c r="R393" s="8" cm="1">
        <f t="array" ref="R393">IF(A393="","",IF(COUNTIF(TOther[Frequency],R$1)=0,0,SUMPRODUCT(--(TOther[Frequency]=R$1),--(TOther[Start Date]&lt;=A393),--(TOther[End Date Calc]&gt;=A393),IF(B393="N",--(TOther[Start Day]=DAY(A393)),--(TOther[Start Day]&gt;=DAY(A393))),--(IFERROR(MOD(TOther[Start Month]-MONTH(A393)+2,2),1)=0),TOther[Amount])))</f>
        <v>0</v>
      </c>
      <c r="S393" s="8" cm="1">
        <f t="array" ref="S393">IF(A393="","",IF(COUNTIF(TOther[Frequency],S$1)=0,0,SUMPRODUCT(--(TOther[Frequency]=S$1),--(TOther[Start Date]&lt;=A393),--(TOther[End Date Calc]&gt;=A393),IF(B393="N",--(TOther[Start Day]=DAY(A393)),--(TOther[Start Day]&gt;=DAY(A393))),--(IFERROR(MOD(TOther[Start Month]-MONTH(A393)+3,3),1)=0),TOther[Amount])))</f>
        <v>0</v>
      </c>
      <c r="T393" s="8" cm="1">
        <f t="array" ref="T393">IF($A393="","",IF(COUNTIF(TOther[Frequency],T$1)=0,0,SUMPRODUCT(--(TOther[Frequency]=T$1),--(TOther[Start Date]&lt;=$A393),--(TOther[End Date Calc]&gt;=$A393),IF($B393="N",--(TOther[Start Day]=DAY($A393)),--(TOther[Start Day]&gt;=DAY($A393))),--(IFERROR(MOD(TOther[Start Month]-MONTH($A393)+4,4),1)=0),TOther[Amount])))</f>
        <v>0</v>
      </c>
      <c r="U393" s="8" cm="1">
        <f t="array" ref="U393">IF(A393="","",IF(COUNTIF(TOther[Frequency],$U$1)=0,0,SUMPRODUCT(--(TOther[Frequency]=$U$1),--(TOther[Start Date]&lt;=A393),--(TOther[End Date Calc]&gt;=A393),IF(B393="N",--(TOther[Start Day]=DAY(A393)),--(TOther[Start Day]&gt;=DAY(A393))),--(IFERROR(MOD(TOther[Start Month]-MONTH(A393)+6,6),1)=0),TOther[Amount])))</f>
        <v>0</v>
      </c>
      <c r="V393" s="8" cm="1">
        <f t="array" ref="V393">IF(A393="","",IF(COUNTIF(TOther[Frequency],$V$1)=0,0,SUMPRODUCT(--(TOther[Frequency]=$V$1),--(TOther[Start Date]&lt;=A393),--(TOther[End Date Calc]&gt;=A393),IF(B393="N",--(TOther[Start Day]=DAY(A393)),--(TOther[Start Day]&gt;=DAY(A393))),--(IFERROR(MOD(TOther[Start Month]-MONTH(A393)+12,12),1)=0),TOther[Amount])))</f>
        <v>0</v>
      </c>
      <c r="W393" s="8">
        <f>IF(A393="","",SUMIFS(TOther[Amount],TOther[Start Date],A393,TOther[Frequency],$W$1))</f>
        <v>0</v>
      </c>
      <c r="X393" s="9">
        <f t="shared" si="30"/>
        <v>100</v>
      </c>
      <c r="Y393" s="9">
        <f t="shared" si="34"/>
        <v>0</v>
      </c>
      <c r="Z393" s="8" cm="1">
        <f t="array" ref="Z393">IF(A393="","",IF(COUNTIF('2) Income'!$D$13:$D$32,"Weekly")=0,0,SUMPRODUCT(--(IFERROR(MOD(A393-'2) Income'!$F$13:$F$32,7),1)=0),--('2) Income'!$D$13:$D$32="Weekly"),--('2) Income'!$F$13:$F$32&lt;=A393),'2) Income'!$E$13:$E$32)))</f>
        <v>0</v>
      </c>
      <c r="AA393" s="8" cm="1">
        <f t="array" ref="AA393">IF(A393="","",IF(COUNTIF('2) Income'!$D$13:$D$32,"Every Other Week")=0,0,SUMPRODUCT(--(IFERROR(MOD(A393-'2) Income'!$F$13:$F$32,14),1)=0),--('2) Income'!$D$13:$D$32="Every Other Week"),--('2) Income'!$F$13:$F$32&lt;=A393),'2) Income'!$E$13:$E$32)))</f>
        <v>0</v>
      </c>
      <c r="AB393" s="8">
        <f>IF(A393="","",IF(COUNTIF('2) Income'!$D$13:$D$32,"1st and 15th")=0,0,IF(OR(DAY(A393)=1,DAY(A393)=15),SUMIFS('2) Income'!$E$13:$E$32,'2) Income'!$D$13:$D$32,"1st and 15th",'2) Income'!$F$13:$F$32,"&lt;="&amp;$A393),0)))</f>
        <v>0</v>
      </c>
      <c r="AC393" s="8">
        <f>IF(A393="","",IF(COUNTIF('2) Income'!$D$13:$D$32,"2nd Wednesday")=0,0,IF(A393=(A393-DAY(A393)+1+2*7-WEEKDAY(A393-DAY(A393)+8-4,1)),SUMIFS('2) Income'!$E$13:$E$32,'2) Income'!$D$13:$D$32,"2nd Wednesday",'2) Income'!$F$13:$F$32,"&lt;="&amp;$A393),0)))</f>
        <v>0</v>
      </c>
      <c r="AD393" s="8">
        <f>IF(A393="","",IF(COUNTIF('2) Income'!$D$13:$D$32,"3rd Wednesday")=0,0,IF(A393=(A393-DAY(A393)+1+3*7-WEEKDAY(A393-DAY(A393)+8-4,1)),SUMIFS('2) Income'!$E$13:$E$32,'2) Income'!$D$13:$D$32,"3rd Wednesday",'2) Income'!$F$13:$F$32,"&lt;="&amp;$A393),0)))</f>
        <v>0</v>
      </c>
      <c r="AE393" s="8">
        <f>IF(A393="","",IF(COUNTIF('2) Income'!$D$13:$D$32,"4th Wednesday")=0,0,IF(A393=(A393-DAY(A393)+1+4*7-WEEKDAY(A393-DAY(A393)+8-4,1)),SUMIFS('2) Income'!$E$13:$E$32,'2) Income'!$D$13:$D$32,"4th Wednesday",'2) Income'!$F$13:$F$32,"&lt;="&amp;$A393),0)))</f>
        <v>0</v>
      </c>
      <c r="AF393" s="8" cm="1">
        <f t="array" ref="AF393">IF(A393="","",IF(COUNTIF('2) Income'!$D$13:$D$32,"Every 4 Weeks")=0,0,SUMPRODUCT(--(IFERROR(MOD(A393-'2) Income'!$F$13:$F$32,28),1)=0),--('2) Income'!$D$13:$D$32="Every 4 Weeks"),--('2) Income'!$F$13:$F$32&lt;=A393),'2) Income'!$E$13:$E$32)))</f>
        <v>0</v>
      </c>
      <c r="AG393" s="8">
        <f>IF(A393="","",IF(COUNTIF('2) Income'!$D$13:$D$32,"Monthly")=0,0,IF(B393="N",SUMIFS('2) Income'!$E$13:$E$32,'2) Income'!$D$13:$D$32,"monthly",'2) Income'!$F$13:$F$32,"&lt;="&amp;$A393,'2) Income'!$I$13:$I$32,DAY(A393)),SUMIFS('2) Income'!$E$13:$E$32,'2) Income'!$D$13:$D$32,"monthly",'2) Income'!$F$13:$F$32,"&lt;="&amp;$A393,'2) Income'!$I$13:$I$32,"&gt;="&amp;DAY(A393)))))</f>
        <v>0</v>
      </c>
      <c r="AH393" s="8" cm="1">
        <f t="array" ref="AH393">IF(A393="","",IF(COUNTIF('2) Income'!$D$13:$D$32,"Yearly")=0,0,SUMPRODUCT(--('2) Income'!$D$13:$D$32="Yearly"),--('2) Income'!$F$13:$F$32&lt;=A393),IF(B393="N",--('2) Income'!$I$13:$I$32=DAY(A393)),--('2) Income'!$I$13:$I$32&gt;=DAY(A393))),--(IFERROR(MOD('2) Income'!$H$13:$H$32-MONTH(A393)+12,12),1)=0),'2) Income'!$E$13:$E$32)))</f>
        <v>0</v>
      </c>
      <c r="AI393" s="8">
        <f>IF(A393="","",IF(COUNTIF('2) Income'!$D$13:$D$32,"one-time")=0,0,SUMIFS('2) Income'!$E$13:$E$32,'2) Income'!$D$13:$D$32,"one-time",'2) Income'!$F$13:$F$32,"="&amp;$A393)))</f>
        <v>0</v>
      </c>
      <c r="AJ393" s="9">
        <f t="shared" si="31"/>
        <v>0</v>
      </c>
    </row>
    <row r="394" spans="1:36">
      <c r="A394" s="7">
        <f>IF(A393="","",IF(A393+1&lt;='1) Period'!$E$21,A393+1,""))</f>
        <v>45866</v>
      </c>
      <c r="B394" s="7" t="str">
        <f t="shared" si="32"/>
        <v>N</v>
      </c>
      <c r="C394" t="str">
        <f t="shared" si="33"/>
        <v>F</v>
      </c>
      <c r="D394" s="8">
        <f>IF(A394="","",IF(TEXT(A394,"dddd")='4) Happy Money'!$E$23,WAllowance,0))</f>
        <v>400</v>
      </c>
      <c r="E394" s="8">
        <f>IF(A394="","",IF(B394="N",SUMIF(TMonthly[Day of the Month],DAY(A394),TMonthly[Amount]),SUMIF(TMonthly[Day of the Month],"&gt;="&amp;DAY(A394),TMonthly[Amount])))</f>
        <v>0</v>
      </c>
      <c r="F394" s="8" cm="1">
        <f t="array" ref="F394">IF(A394="","",SUMPRODUCT(--(TYearly[Due Date]&lt;=A394),IF(B394="N",--(TYearly[Day]=DAY(A394)),--(TYearly[Day]&gt;=DAY(A394))),--(IFERROR(MOD(TYearly[Month]-MONTH(A394)+12,12),1)=0),TYearly[Amount]))</f>
        <v>0</v>
      </c>
      <c r="G394" s="8">
        <f>IF(A394="","",SUMIF(TOneTime[Due Date],A394,TOneTime[Amount]))</f>
        <v>0</v>
      </c>
      <c r="H394" s="8" cm="1">
        <f t="array" ref="H394">IF(A394="","",IF(COUNTIF(TOther[Frequency],$H$1)=0,0,SUMPRODUCT(--(IFERROR(MOD(A394-TOther[Start Date],7),1)=0),--(TOther[Frequency]=$H$1),--(TOther[Start Date]&lt;=A394),--(TOther[End Date Calc]&gt;=A394),TOther[Amount])))</f>
        <v>0</v>
      </c>
      <c r="I394" s="8" cm="1">
        <f t="array" ref="I394">IF(A394="","",IF(COUNTIF(TOther[Frequency],$I$1)=0,0,SUMPRODUCT(--(IFERROR(MOD(A394-TOther[Start Date],14),1)=0),--(TOther[Frequency]=$I$1),--(TOther[Start Date]&lt;=A394),--(TOther[End Date Calc]&gt;=A394),TOther[Amount])))</f>
        <v>0</v>
      </c>
      <c r="J394" s="8">
        <f>IF(A394="","",IF(COUNTIF(TOther[Frequency],$J$1)=0,0,IF(OR(DAY(A394)=1,DAY(A394)=15),SUMIFS(TOther[Amount],TOther[Frequency],$J$1,TOther[Start Date],"&lt;="&amp;$A394,TOther[End Date Calc],"&gt;="&amp;A394),0)))</f>
        <v>0</v>
      </c>
      <c r="K394" s="8">
        <f>IF(A394="","",IF(COUNTIF(TOther[Frequency],$K$1)=0,0,IF(A394=(A394-DAY(A394)+1+2*7-WEEKDAY(A394-DAY(A394)+8-4,1)),SUMIFS(TOther[Amount],TOther[Frequency],$K$1,TOther[Start Date],"&lt;="&amp;$A394,TOther[End Date Calc],"&gt;="&amp;A394),0)))</f>
        <v>0</v>
      </c>
      <c r="L394" s="8">
        <f>IF(A394="","",IF(COUNTIF(TOther[Frequency],$L$1)=0,0,IF(A394=(A394-DAY(A394)+1+3*7-WEEKDAY(A394-DAY(A394)+8-4,1)),SUMIFS(TOther[Amount],TOther[Frequency],$L$1,TOther[Start Date],"&lt;="&amp;$A394,TOther[End Date Calc],"&gt;="&amp;A394),0)))</f>
        <v>0</v>
      </c>
      <c r="M394" s="8">
        <f>IF(A394="","",IF(COUNTIF(TOther[Frequency],$M$1)=0,0,IF(A394=(A394-DAY(A394)+1+4*7-WEEKDAY(A394-DAY(A394)+8-4,1)),SUMIFS(TOther[Amount],TOther[Frequency],$M$1,TOther[Start Date],"&lt;="&amp;$A394,TOther[End Date Calc],"&gt;="&amp;A394),0)))</f>
        <v>0</v>
      </c>
      <c r="N394" s="8" cm="1">
        <f t="array" ref="N394">IF(A394="","",IF(COUNTIF(TOther[Frequency],$N$1)=0,0,SUMPRODUCT(--(IFERROR(MOD(A394-TOther[Start Date],28),1)=0),--(TOther[Frequency]=$N$1),--(TOther[Start Date]&lt;=A394),--(TOther[End Date Calc]&gt;=A394),TOther[Amount])))</f>
        <v>0</v>
      </c>
      <c r="O394" s="8" cm="1">
        <f t="array" ref="O394">IF(A394="","",IF(COUNTIF(TOther[Frequency],$O$1)=0,0,SUMPRODUCT(--(IFERROR(MOD(A394-TOther[Start Date],42),1)=0),--(TOther[Frequency]=$O$1),--(TOther[Start Date]&lt;=A394),--(TOther[End Date Calc]&gt;=A394),TOther[Amount])))</f>
        <v>0</v>
      </c>
      <c r="P394" s="8" cm="1">
        <f t="array" ref="P394">IF(A394="","",IF(COUNTIF(TOther[Frequency],$P$1)=0,0,SUMPRODUCT(--(IFERROR(MOD(A394-TOther[Start Date],56),1)=0),--(TOther[Frequency]=$P$1),--(TOther[Start Date]&lt;=A394),--(TOther[End Date Calc]&gt;=A394),TOther[Amount])))</f>
        <v>0</v>
      </c>
      <c r="Q394" s="8">
        <f>IF(A394="","",IF(COUNTIF(TOther[Frequency],$Q$1)=0,0,IF(B394="N",SUMIFS(TOther[Amount],TOther[Frequency],$Q$1,TOther[Start Date],"&lt;="&amp;$A394,TOther[End Date Calc],"&gt;="&amp;A394,TOther[Start Day],DAY(A394)),SUMIFS(TOther[Amount],TOther[Frequency],$Q$1,TOther[Start Date],"&lt;="&amp;$A394,TOther[End Date Calc],"&gt;="&amp;A394,TOther[Start Day],"&gt;="&amp;DAY(A394)))))</f>
        <v>0</v>
      </c>
      <c r="R394" s="8" cm="1">
        <f t="array" ref="R394">IF(A394="","",IF(COUNTIF(TOther[Frequency],R$1)=0,0,SUMPRODUCT(--(TOther[Frequency]=R$1),--(TOther[Start Date]&lt;=A394),--(TOther[End Date Calc]&gt;=A394),IF(B394="N",--(TOther[Start Day]=DAY(A394)),--(TOther[Start Day]&gt;=DAY(A394))),--(IFERROR(MOD(TOther[Start Month]-MONTH(A394)+2,2),1)=0),TOther[Amount])))</f>
        <v>0</v>
      </c>
      <c r="S394" s="8" cm="1">
        <f t="array" ref="S394">IF(A394="","",IF(COUNTIF(TOther[Frequency],S$1)=0,0,SUMPRODUCT(--(TOther[Frequency]=S$1),--(TOther[Start Date]&lt;=A394),--(TOther[End Date Calc]&gt;=A394),IF(B394="N",--(TOther[Start Day]=DAY(A394)),--(TOther[Start Day]&gt;=DAY(A394))),--(IFERROR(MOD(TOther[Start Month]-MONTH(A394)+3,3),1)=0),TOther[Amount])))</f>
        <v>0</v>
      </c>
      <c r="T394" s="8" cm="1">
        <f t="array" ref="T394">IF($A394="","",IF(COUNTIF(TOther[Frequency],T$1)=0,0,SUMPRODUCT(--(TOther[Frequency]=T$1),--(TOther[Start Date]&lt;=$A394),--(TOther[End Date Calc]&gt;=$A394),IF($B394="N",--(TOther[Start Day]=DAY($A394)),--(TOther[Start Day]&gt;=DAY($A394))),--(IFERROR(MOD(TOther[Start Month]-MONTH($A394)+4,4),1)=0),TOther[Amount])))</f>
        <v>0</v>
      </c>
      <c r="U394" s="8" cm="1">
        <f t="array" ref="U394">IF(A394="","",IF(COUNTIF(TOther[Frequency],$U$1)=0,0,SUMPRODUCT(--(TOther[Frequency]=$U$1),--(TOther[Start Date]&lt;=A394),--(TOther[End Date Calc]&gt;=A394),IF(B394="N",--(TOther[Start Day]=DAY(A394)),--(TOther[Start Day]&gt;=DAY(A394))),--(IFERROR(MOD(TOther[Start Month]-MONTH(A394)+6,6),1)=0),TOther[Amount])))</f>
        <v>0</v>
      </c>
      <c r="V394" s="8" cm="1">
        <f t="array" ref="V394">IF(A394="","",IF(COUNTIF(TOther[Frequency],$V$1)=0,0,SUMPRODUCT(--(TOther[Frequency]=$V$1),--(TOther[Start Date]&lt;=A394),--(TOther[End Date Calc]&gt;=A394),IF(B394="N",--(TOther[Start Day]=DAY(A394)),--(TOther[Start Day]&gt;=DAY(A394))),--(IFERROR(MOD(TOther[Start Month]-MONTH(A394)+12,12),1)=0),TOther[Amount])))</f>
        <v>0</v>
      </c>
      <c r="W394" s="8">
        <f>IF(A394="","",SUMIFS(TOther[Amount],TOther[Start Date],A394,TOther[Frequency],$W$1))</f>
        <v>0</v>
      </c>
      <c r="X394" s="9">
        <f t="shared" si="30"/>
        <v>0</v>
      </c>
      <c r="Y394" s="9">
        <f t="shared" si="34"/>
        <v>0</v>
      </c>
      <c r="Z394" s="8" cm="1">
        <f t="array" ref="Z394">IF(A394="","",IF(COUNTIF('2) Income'!$D$13:$D$32,"Weekly")=0,0,SUMPRODUCT(--(IFERROR(MOD(A394-'2) Income'!$F$13:$F$32,7),1)=0),--('2) Income'!$D$13:$D$32="Weekly"),--('2) Income'!$F$13:$F$32&lt;=A394),'2) Income'!$E$13:$E$32)))</f>
        <v>0</v>
      </c>
      <c r="AA394" s="8" cm="1">
        <f t="array" ref="AA394">IF(A394="","",IF(COUNTIF('2) Income'!$D$13:$D$32,"Every Other Week")=0,0,SUMPRODUCT(--(IFERROR(MOD(A394-'2) Income'!$F$13:$F$32,14),1)=0),--('2) Income'!$D$13:$D$32="Every Other Week"),--('2) Income'!$F$13:$F$32&lt;=A394),'2) Income'!$E$13:$E$32)))</f>
        <v>0</v>
      </c>
      <c r="AB394" s="8">
        <f>IF(A394="","",IF(COUNTIF('2) Income'!$D$13:$D$32,"1st and 15th")=0,0,IF(OR(DAY(A394)=1,DAY(A394)=15),SUMIFS('2) Income'!$E$13:$E$32,'2) Income'!$D$13:$D$32,"1st and 15th",'2) Income'!$F$13:$F$32,"&lt;="&amp;$A394),0)))</f>
        <v>0</v>
      </c>
      <c r="AC394" s="8">
        <f>IF(A394="","",IF(COUNTIF('2) Income'!$D$13:$D$32,"2nd Wednesday")=0,0,IF(A394=(A394-DAY(A394)+1+2*7-WEEKDAY(A394-DAY(A394)+8-4,1)),SUMIFS('2) Income'!$E$13:$E$32,'2) Income'!$D$13:$D$32,"2nd Wednesday",'2) Income'!$F$13:$F$32,"&lt;="&amp;$A394),0)))</f>
        <v>0</v>
      </c>
      <c r="AD394" s="8">
        <f>IF(A394="","",IF(COUNTIF('2) Income'!$D$13:$D$32,"3rd Wednesday")=0,0,IF(A394=(A394-DAY(A394)+1+3*7-WEEKDAY(A394-DAY(A394)+8-4,1)),SUMIFS('2) Income'!$E$13:$E$32,'2) Income'!$D$13:$D$32,"3rd Wednesday",'2) Income'!$F$13:$F$32,"&lt;="&amp;$A394),0)))</f>
        <v>0</v>
      </c>
      <c r="AE394" s="8">
        <f>IF(A394="","",IF(COUNTIF('2) Income'!$D$13:$D$32,"4th Wednesday")=0,0,IF(A394=(A394-DAY(A394)+1+4*7-WEEKDAY(A394-DAY(A394)+8-4,1)),SUMIFS('2) Income'!$E$13:$E$32,'2) Income'!$D$13:$D$32,"4th Wednesday",'2) Income'!$F$13:$F$32,"&lt;="&amp;$A394),0)))</f>
        <v>0</v>
      </c>
      <c r="AF394" s="8" cm="1">
        <f t="array" ref="AF394">IF(A394="","",IF(COUNTIF('2) Income'!$D$13:$D$32,"Every 4 Weeks")=0,0,SUMPRODUCT(--(IFERROR(MOD(A394-'2) Income'!$F$13:$F$32,28),1)=0),--('2) Income'!$D$13:$D$32="Every 4 Weeks"),--('2) Income'!$F$13:$F$32&lt;=A394),'2) Income'!$E$13:$E$32)))</f>
        <v>0</v>
      </c>
      <c r="AG394" s="8">
        <f>IF(A394="","",IF(COUNTIF('2) Income'!$D$13:$D$32,"Monthly")=0,0,IF(B394="N",SUMIFS('2) Income'!$E$13:$E$32,'2) Income'!$D$13:$D$32,"monthly",'2) Income'!$F$13:$F$32,"&lt;="&amp;$A394,'2) Income'!$I$13:$I$32,DAY(A394)),SUMIFS('2) Income'!$E$13:$E$32,'2) Income'!$D$13:$D$32,"monthly",'2) Income'!$F$13:$F$32,"&lt;="&amp;$A394,'2) Income'!$I$13:$I$32,"&gt;="&amp;DAY(A394)))))</f>
        <v>0</v>
      </c>
      <c r="AH394" s="8" cm="1">
        <f t="array" ref="AH394">IF(A394="","",IF(COUNTIF('2) Income'!$D$13:$D$32,"Yearly")=0,0,SUMPRODUCT(--('2) Income'!$D$13:$D$32="Yearly"),--('2) Income'!$F$13:$F$32&lt;=A394),IF(B394="N",--('2) Income'!$I$13:$I$32=DAY(A394)),--('2) Income'!$I$13:$I$32&gt;=DAY(A394))),--(IFERROR(MOD('2) Income'!$H$13:$H$32-MONTH(A394)+12,12),1)=0),'2) Income'!$E$13:$E$32)))</f>
        <v>0</v>
      </c>
      <c r="AI394" s="8">
        <f>IF(A394="","",IF(COUNTIF('2) Income'!$D$13:$D$32,"one-time")=0,0,SUMIFS('2) Income'!$E$13:$E$32,'2) Income'!$D$13:$D$32,"one-time",'2) Income'!$F$13:$F$32,"="&amp;$A394)))</f>
        <v>0</v>
      </c>
      <c r="AJ394" s="9">
        <f t="shared" si="31"/>
        <v>0</v>
      </c>
    </row>
    <row r="395" spans="1:36">
      <c r="A395" s="7">
        <f>IF(A394="","",IF(A394+1&lt;='1) Period'!$E$21,A394+1,""))</f>
        <v>45867</v>
      </c>
      <c r="B395" s="7" t="str">
        <f t="shared" si="32"/>
        <v>N</v>
      </c>
      <c r="C395" t="str">
        <f t="shared" si="33"/>
        <v>F</v>
      </c>
      <c r="D395" s="8">
        <f>IF(A395="","",IF(TEXT(A395,"dddd")='4) Happy Money'!$E$23,WAllowance,0))</f>
        <v>0</v>
      </c>
      <c r="E395" s="8">
        <f>IF(A395="","",IF(B395="N",SUMIF(TMonthly[Day of the Month],DAY(A395),TMonthly[Amount]),SUMIF(TMonthly[Day of the Month],"&gt;="&amp;DAY(A395),TMonthly[Amount])))</f>
        <v>0</v>
      </c>
      <c r="F395" s="8" cm="1">
        <f t="array" ref="F395">IF(A395="","",SUMPRODUCT(--(TYearly[Due Date]&lt;=A395),IF(B395="N",--(TYearly[Day]=DAY(A395)),--(TYearly[Day]&gt;=DAY(A395))),--(IFERROR(MOD(TYearly[Month]-MONTH(A395)+12,12),1)=0),TYearly[Amount]))</f>
        <v>0</v>
      </c>
      <c r="G395" s="8">
        <f>IF(A395="","",SUMIF(TOneTime[Due Date],A395,TOneTime[Amount]))</f>
        <v>0</v>
      </c>
      <c r="H395" s="8" cm="1">
        <f t="array" ref="H395">IF(A395="","",IF(COUNTIF(TOther[Frequency],$H$1)=0,0,SUMPRODUCT(--(IFERROR(MOD(A395-TOther[Start Date],7),1)=0),--(TOther[Frequency]=$H$1),--(TOther[Start Date]&lt;=A395),--(TOther[End Date Calc]&gt;=A395),TOther[Amount])))</f>
        <v>0</v>
      </c>
      <c r="I395" s="8" cm="1">
        <f t="array" ref="I395">IF(A395="","",IF(COUNTIF(TOther[Frequency],$I$1)=0,0,SUMPRODUCT(--(IFERROR(MOD(A395-TOther[Start Date],14),1)=0),--(TOther[Frequency]=$I$1),--(TOther[Start Date]&lt;=A395),--(TOther[End Date Calc]&gt;=A395),TOther[Amount])))</f>
        <v>0</v>
      </c>
      <c r="J395" s="8">
        <f>IF(A395="","",IF(COUNTIF(TOther[Frequency],$J$1)=0,0,IF(OR(DAY(A395)=1,DAY(A395)=15),SUMIFS(TOther[Amount],TOther[Frequency],$J$1,TOther[Start Date],"&lt;="&amp;$A395,TOther[End Date Calc],"&gt;="&amp;A395),0)))</f>
        <v>0</v>
      </c>
      <c r="K395" s="8">
        <f>IF(A395="","",IF(COUNTIF(TOther[Frequency],$K$1)=0,0,IF(A395=(A395-DAY(A395)+1+2*7-WEEKDAY(A395-DAY(A395)+8-4,1)),SUMIFS(TOther[Amount],TOther[Frequency],$K$1,TOther[Start Date],"&lt;="&amp;$A395,TOther[End Date Calc],"&gt;="&amp;A395),0)))</f>
        <v>0</v>
      </c>
      <c r="L395" s="8">
        <f>IF(A395="","",IF(COUNTIF(TOther[Frequency],$L$1)=0,0,IF(A395=(A395-DAY(A395)+1+3*7-WEEKDAY(A395-DAY(A395)+8-4,1)),SUMIFS(TOther[Amount],TOther[Frequency],$L$1,TOther[Start Date],"&lt;="&amp;$A395,TOther[End Date Calc],"&gt;="&amp;A395),0)))</f>
        <v>0</v>
      </c>
      <c r="M395" s="8">
        <f>IF(A395="","",IF(COUNTIF(TOther[Frequency],$M$1)=0,0,IF(A395=(A395-DAY(A395)+1+4*7-WEEKDAY(A395-DAY(A395)+8-4,1)),SUMIFS(TOther[Amount],TOther[Frequency],$M$1,TOther[Start Date],"&lt;="&amp;$A395,TOther[End Date Calc],"&gt;="&amp;A395),0)))</f>
        <v>0</v>
      </c>
      <c r="N395" s="8" cm="1">
        <f t="array" ref="N395">IF(A395="","",IF(COUNTIF(TOther[Frequency],$N$1)=0,0,SUMPRODUCT(--(IFERROR(MOD(A395-TOther[Start Date],28),1)=0),--(TOther[Frequency]=$N$1),--(TOther[Start Date]&lt;=A395),--(TOther[End Date Calc]&gt;=A395),TOther[Amount])))</f>
        <v>0</v>
      </c>
      <c r="O395" s="8" cm="1">
        <f t="array" ref="O395">IF(A395="","",IF(COUNTIF(TOther[Frequency],$O$1)=0,0,SUMPRODUCT(--(IFERROR(MOD(A395-TOther[Start Date],42),1)=0),--(TOther[Frequency]=$O$1),--(TOther[Start Date]&lt;=A395),--(TOther[End Date Calc]&gt;=A395),TOther[Amount])))</f>
        <v>0</v>
      </c>
      <c r="P395" s="8" cm="1">
        <f t="array" ref="P395">IF(A395="","",IF(COUNTIF(TOther[Frequency],$P$1)=0,0,SUMPRODUCT(--(IFERROR(MOD(A395-TOther[Start Date],56),1)=0),--(TOther[Frequency]=$P$1),--(TOther[Start Date]&lt;=A395),--(TOther[End Date Calc]&gt;=A395),TOther[Amount])))</f>
        <v>0</v>
      </c>
      <c r="Q395" s="8">
        <f>IF(A395="","",IF(COUNTIF(TOther[Frequency],$Q$1)=0,0,IF(B395="N",SUMIFS(TOther[Amount],TOther[Frequency],$Q$1,TOther[Start Date],"&lt;="&amp;$A395,TOther[End Date Calc],"&gt;="&amp;A395,TOther[Start Day],DAY(A395)),SUMIFS(TOther[Amount],TOther[Frequency],$Q$1,TOther[Start Date],"&lt;="&amp;$A395,TOther[End Date Calc],"&gt;="&amp;A395,TOther[Start Day],"&gt;="&amp;DAY(A395)))))</f>
        <v>0</v>
      </c>
      <c r="R395" s="8" cm="1">
        <f t="array" ref="R395">IF(A395="","",IF(COUNTIF(TOther[Frequency],R$1)=0,0,SUMPRODUCT(--(TOther[Frequency]=R$1),--(TOther[Start Date]&lt;=A395),--(TOther[End Date Calc]&gt;=A395),IF(B395="N",--(TOther[Start Day]=DAY(A395)),--(TOther[Start Day]&gt;=DAY(A395))),--(IFERROR(MOD(TOther[Start Month]-MONTH(A395)+2,2),1)=0),TOther[Amount])))</f>
        <v>0</v>
      </c>
      <c r="S395" s="8" cm="1">
        <f t="array" ref="S395">IF(A395="","",IF(COUNTIF(TOther[Frequency],S$1)=0,0,SUMPRODUCT(--(TOther[Frequency]=S$1),--(TOther[Start Date]&lt;=A395),--(TOther[End Date Calc]&gt;=A395),IF(B395="N",--(TOther[Start Day]=DAY(A395)),--(TOther[Start Day]&gt;=DAY(A395))),--(IFERROR(MOD(TOther[Start Month]-MONTH(A395)+3,3),1)=0),TOther[Amount])))</f>
        <v>0</v>
      </c>
      <c r="T395" s="8" cm="1">
        <f t="array" ref="T395">IF($A395="","",IF(COUNTIF(TOther[Frequency],T$1)=0,0,SUMPRODUCT(--(TOther[Frequency]=T$1),--(TOther[Start Date]&lt;=$A395),--(TOther[End Date Calc]&gt;=$A395),IF($B395="N",--(TOther[Start Day]=DAY($A395)),--(TOther[Start Day]&gt;=DAY($A395))),--(IFERROR(MOD(TOther[Start Month]-MONTH($A395)+4,4),1)=0),TOther[Amount])))</f>
        <v>0</v>
      </c>
      <c r="U395" s="8" cm="1">
        <f t="array" ref="U395">IF(A395="","",IF(COUNTIF(TOther[Frequency],$U$1)=0,0,SUMPRODUCT(--(TOther[Frequency]=$U$1),--(TOther[Start Date]&lt;=A395),--(TOther[End Date Calc]&gt;=A395),IF(B395="N",--(TOther[Start Day]=DAY(A395)),--(TOther[Start Day]&gt;=DAY(A395))),--(IFERROR(MOD(TOther[Start Month]-MONTH(A395)+6,6),1)=0),TOther[Amount])))</f>
        <v>0</v>
      </c>
      <c r="V395" s="8" cm="1">
        <f t="array" ref="V395">IF(A395="","",IF(COUNTIF(TOther[Frequency],$V$1)=0,0,SUMPRODUCT(--(TOther[Frequency]=$V$1),--(TOther[Start Date]&lt;=A395),--(TOther[End Date Calc]&gt;=A395),IF(B395="N",--(TOther[Start Day]=DAY(A395)),--(TOther[Start Day]&gt;=DAY(A395))),--(IFERROR(MOD(TOther[Start Month]-MONTH(A395)+12,12),1)=0),TOther[Amount])))</f>
        <v>0</v>
      </c>
      <c r="W395" s="8">
        <f>IF(A395="","",SUMIFS(TOther[Amount],TOther[Start Date],A395,TOther[Frequency],$W$1))</f>
        <v>0</v>
      </c>
      <c r="X395" s="9">
        <f t="shared" si="30"/>
        <v>0</v>
      </c>
      <c r="Y395" s="9">
        <f t="shared" si="34"/>
        <v>0</v>
      </c>
      <c r="Z395" s="8" cm="1">
        <f t="array" ref="Z395">IF(A395="","",IF(COUNTIF('2) Income'!$D$13:$D$32,"Weekly")=0,0,SUMPRODUCT(--(IFERROR(MOD(A395-'2) Income'!$F$13:$F$32,7),1)=0),--('2) Income'!$D$13:$D$32="Weekly"),--('2) Income'!$F$13:$F$32&lt;=A395),'2) Income'!$E$13:$E$32)))</f>
        <v>0</v>
      </c>
      <c r="AA395" s="8" cm="1">
        <f t="array" ref="AA395">IF(A395="","",IF(COUNTIF('2) Income'!$D$13:$D$32,"Every Other Week")=0,0,SUMPRODUCT(--(IFERROR(MOD(A395-'2) Income'!$F$13:$F$32,14),1)=0),--('2) Income'!$D$13:$D$32="Every Other Week"),--('2) Income'!$F$13:$F$32&lt;=A395),'2) Income'!$E$13:$E$32)))</f>
        <v>0</v>
      </c>
      <c r="AB395" s="8">
        <f>IF(A395="","",IF(COUNTIF('2) Income'!$D$13:$D$32,"1st and 15th")=0,0,IF(OR(DAY(A395)=1,DAY(A395)=15),SUMIFS('2) Income'!$E$13:$E$32,'2) Income'!$D$13:$D$32,"1st and 15th",'2) Income'!$F$13:$F$32,"&lt;="&amp;$A395),0)))</f>
        <v>0</v>
      </c>
      <c r="AC395" s="8">
        <f>IF(A395="","",IF(COUNTIF('2) Income'!$D$13:$D$32,"2nd Wednesday")=0,0,IF(A395=(A395-DAY(A395)+1+2*7-WEEKDAY(A395-DAY(A395)+8-4,1)),SUMIFS('2) Income'!$E$13:$E$32,'2) Income'!$D$13:$D$32,"2nd Wednesday",'2) Income'!$F$13:$F$32,"&lt;="&amp;$A395),0)))</f>
        <v>0</v>
      </c>
      <c r="AD395" s="8">
        <f>IF(A395="","",IF(COUNTIF('2) Income'!$D$13:$D$32,"3rd Wednesday")=0,0,IF(A395=(A395-DAY(A395)+1+3*7-WEEKDAY(A395-DAY(A395)+8-4,1)),SUMIFS('2) Income'!$E$13:$E$32,'2) Income'!$D$13:$D$32,"3rd Wednesday",'2) Income'!$F$13:$F$32,"&lt;="&amp;$A395),0)))</f>
        <v>0</v>
      </c>
      <c r="AE395" s="8">
        <f>IF(A395="","",IF(COUNTIF('2) Income'!$D$13:$D$32,"4th Wednesday")=0,0,IF(A395=(A395-DAY(A395)+1+4*7-WEEKDAY(A395-DAY(A395)+8-4,1)),SUMIFS('2) Income'!$E$13:$E$32,'2) Income'!$D$13:$D$32,"4th Wednesday",'2) Income'!$F$13:$F$32,"&lt;="&amp;$A395),0)))</f>
        <v>0</v>
      </c>
      <c r="AF395" s="8" cm="1">
        <f t="array" ref="AF395">IF(A395="","",IF(COUNTIF('2) Income'!$D$13:$D$32,"Every 4 Weeks")=0,0,SUMPRODUCT(--(IFERROR(MOD(A395-'2) Income'!$F$13:$F$32,28),1)=0),--('2) Income'!$D$13:$D$32="Every 4 Weeks"),--('2) Income'!$F$13:$F$32&lt;=A395),'2) Income'!$E$13:$E$32)))</f>
        <v>0</v>
      </c>
      <c r="AG395" s="8">
        <f>IF(A395="","",IF(COUNTIF('2) Income'!$D$13:$D$32,"Monthly")=0,0,IF(B395="N",SUMIFS('2) Income'!$E$13:$E$32,'2) Income'!$D$13:$D$32,"monthly",'2) Income'!$F$13:$F$32,"&lt;="&amp;$A395,'2) Income'!$I$13:$I$32,DAY(A395)),SUMIFS('2) Income'!$E$13:$E$32,'2) Income'!$D$13:$D$32,"monthly",'2) Income'!$F$13:$F$32,"&lt;="&amp;$A395,'2) Income'!$I$13:$I$32,"&gt;="&amp;DAY(A395)))))</f>
        <v>0</v>
      </c>
      <c r="AH395" s="8" cm="1">
        <f t="array" ref="AH395">IF(A395="","",IF(COUNTIF('2) Income'!$D$13:$D$32,"Yearly")=0,0,SUMPRODUCT(--('2) Income'!$D$13:$D$32="Yearly"),--('2) Income'!$F$13:$F$32&lt;=A395),IF(B395="N",--('2) Income'!$I$13:$I$32=DAY(A395)),--('2) Income'!$I$13:$I$32&gt;=DAY(A395))),--(IFERROR(MOD('2) Income'!$H$13:$H$32-MONTH(A395)+12,12),1)=0),'2) Income'!$E$13:$E$32)))</f>
        <v>0</v>
      </c>
      <c r="AI395" s="8">
        <f>IF(A395="","",IF(COUNTIF('2) Income'!$D$13:$D$32,"one-time")=0,0,SUMIFS('2) Income'!$E$13:$E$32,'2) Income'!$D$13:$D$32,"one-time",'2) Income'!$F$13:$F$32,"="&amp;$A395)))</f>
        <v>0</v>
      </c>
      <c r="AJ395" s="9">
        <f t="shared" si="31"/>
        <v>0</v>
      </c>
    </row>
    <row r="396" spans="1:36">
      <c r="A396" s="7">
        <f>IF(A395="","",IF(A395+1&lt;='1) Period'!$E$21,A395+1,""))</f>
        <v>45868</v>
      </c>
      <c r="B396" s="7" t="str">
        <f t="shared" si="32"/>
        <v>N</v>
      </c>
      <c r="C396" t="str">
        <f t="shared" si="33"/>
        <v>F</v>
      </c>
      <c r="D396" s="8">
        <f>IF(A396="","",IF(TEXT(A396,"dddd")='4) Happy Money'!$E$23,WAllowance,0))</f>
        <v>0</v>
      </c>
      <c r="E396" s="8">
        <f>IF(A396="","",IF(B396="N",SUMIF(TMonthly[Day of the Month],DAY(A396),TMonthly[Amount]),SUMIF(TMonthly[Day of the Month],"&gt;="&amp;DAY(A396),TMonthly[Amount])))</f>
        <v>0</v>
      </c>
      <c r="F396" s="8" cm="1">
        <f t="array" ref="F396">IF(A396="","",SUMPRODUCT(--(TYearly[Due Date]&lt;=A396),IF(B396="N",--(TYearly[Day]=DAY(A396)),--(TYearly[Day]&gt;=DAY(A396))),--(IFERROR(MOD(TYearly[Month]-MONTH(A396)+12,12),1)=0),TYearly[Amount]))</f>
        <v>0</v>
      </c>
      <c r="G396" s="8">
        <f>IF(A396="","",SUMIF(TOneTime[Due Date],A396,TOneTime[Amount]))</f>
        <v>0</v>
      </c>
      <c r="H396" s="8" cm="1">
        <f t="array" ref="H396">IF(A396="","",IF(COUNTIF(TOther[Frequency],$H$1)=0,0,SUMPRODUCT(--(IFERROR(MOD(A396-TOther[Start Date],7),1)=0),--(TOther[Frequency]=$H$1),--(TOther[Start Date]&lt;=A396),--(TOther[End Date Calc]&gt;=A396),TOther[Amount])))</f>
        <v>0</v>
      </c>
      <c r="I396" s="8" cm="1">
        <f t="array" ref="I396">IF(A396="","",IF(COUNTIF(TOther[Frequency],$I$1)=0,0,SUMPRODUCT(--(IFERROR(MOD(A396-TOther[Start Date],14),1)=0),--(TOther[Frequency]=$I$1),--(TOther[Start Date]&lt;=A396),--(TOther[End Date Calc]&gt;=A396),TOther[Amount])))</f>
        <v>0</v>
      </c>
      <c r="J396" s="8">
        <f>IF(A396="","",IF(COUNTIF(TOther[Frequency],$J$1)=0,0,IF(OR(DAY(A396)=1,DAY(A396)=15),SUMIFS(TOther[Amount],TOther[Frequency],$J$1,TOther[Start Date],"&lt;="&amp;$A396,TOther[End Date Calc],"&gt;="&amp;A396),0)))</f>
        <v>0</v>
      </c>
      <c r="K396" s="8">
        <f>IF(A396="","",IF(COUNTIF(TOther[Frequency],$K$1)=0,0,IF(A396=(A396-DAY(A396)+1+2*7-WEEKDAY(A396-DAY(A396)+8-4,1)),SUMIFS(TOther[Amount],TOther[Frequency],$K$1,TOther[Start Date],"&lt;="&amp;$A396,TOther[End Date Calc],"&gt;="&amp;A396),0)))</f>
        <v>0</v>
      </c>
      <c r="L396" s="8">
        <f>IF(A396="","",IF(COUNTIF(TOther[Frequency],$L$1)=0,0,IF(A396=(A396-DAY(A396)+1+3*7-WEEKDAY(A396-DAY(A396)+8-4,1)),SUMIFS(TOther[Amount],TOther[Frequency],$L$1,TOther[Start Date],"&lt;="&amp;$A396,TOther[End Date Calc],"&gt;="&amp;A396),0)))</f>
        <v>0</v>
      </c>
      <c r="M396" s="8">
        <f>IF(A396="","",IF(COUNTIF(TOther[Frequency],$M$1)=0,0,IF(A396=(A396-DAY(A396)+1+4*7-WEEKDAY(A396-DAY(A396)+8-4,1)),SUMIFS(TOther[Amount],TOther[Frequency],$M$1,TOther[Start Date],"&lt;="&amp;$A396,TOther[End Date Calc],"&gt;="&amp;A396),0)))</f>
        <v>0</v>
      </c>
      <c r="N396" s="8" cm="1">
        <f t="array" ref="N396">IF(A396="","",IF(COUNTIF(TOther[Frequency],$N$1)=0,0,SUMPRODUCT(--(IFERROR(MOD(A396-TOther[Start Date],28),1)=0),--(TOther[Frequency]=$N$1),--(TOther[Start Date]&lt;=A396),--(TOther[End Date Calc]&gt;=A396),TOther[Amount])))</f>
        <v>0</v>
      </c>
      <c r="O396" s="8" cm="1">
        <f t="array" ref="O396">IF(A396="","",IF(COUNTIF(TOther[Frequency],$O$1)=0,0,SUMPRODUCT(--(IFERROR(MOD(A396-TOther[Start Date],42),1)=0),--(TOther[Frequency]=$O$1),--(TOther[Start Date]&lt;=A396),--(TOther[End Date Calc]&gt;=A396),TOther[Amount])))</f>
        <v>0</v>
      </c>
      <c r="P396" s="8" cm="1">
        <f t="array" ref="P396">IF(A396="","",IF(COUNTIF(TOther[Frequency],$P$1)=0,0,SUMPRODUCT(--(IFERROR(MOD(A396-TOther[Start Date],56),1)=0),--(TOther[Frequency]=$P$1),--(TOther[Start Date]&lt;=A396),--(TOther[End Date Calc]&gt;=A396),TOther[Amount])))</f>
        <v>0</v>
      </c>
      <c r="Q396" s="8">
        <f>IF(A396="","",IF(COUNTIF(TOther[Frequency],$Q$1)=0,0,IF(B396="N",SUMIFS(TOther[Amount],TOther[Frequency],$Q$1,TOther[Start Date],"&lt;="&amp;$A396,TOther[End Date Calc],"&gt;="&amp;A396,TOther[Start Day],DAY(A396)),SUMIFS(TOther[Amount],TOther[Frequency],$Q$1,TOther[Start Date],"&lt;="&amp;$A396,TOther[End Date Calc],"&gt;="&amp;A396,TOther[Start Day],"&gt;="&amp;DAY(A396)))))</f>
        <v>0</v>
      </c>
      <c r="R396" s="8" cm="1">
        <f t="array" ref="R396">IF(A396="","",IF(COUNTIF(TOther[Frequency],R$1)=0,0,SUMPRODUCT(--(TOther[Frequency]=R$1),--(TOther[Start Date]&lt;=A396),--(TOther[End Date Calc]&gt;=A396),IF(B396="N",--(TOther[Start Day]=DAY(A396)),--(TOther[Start Day]&gt;=DAY(A396))),--(IFERROR(MOD(TOther[Start Month]-MONTH(A396)+2,2),1)=0),TOther[Amount])))</f>
        <v>0</v>
      </c>
      <c r="S396" s="8" cm="1">
        <f t="array" ref="S396">IF(A396="","",IF(COUNTIF(TOther[Frequency],S$1)=0,0,SUMPRODUCT(--(TOther[Frequency]=S$1),--(TOther[Start Date]&lt;=A396),--(TOther[End Date Calc]&gt;=A396),IF(B396="N",--(TOther[Start Day]=DAY(A396)),--(TOther[Start Day]&gt;=DAY(A396))),--(IFERROR(MOD(TOther[Start Month]-MONTH(A396)+3,3),1)=0),TOther[Amount])))</f>
        <v>0</v>
      </c>
      <c r="T396" s="8" cm="1">
        <f t="array" ref="T396">IF($A396="","",IF(COUNTIF(TOther[Frequency],T$1)=0,0,SUMPRODUCT(--(TOther[Frequency]=T$1),--(TOther[Start Date]&lt;=$A396),--(TOther[End Date Calc]&gt;=$A396),IF($B396="N",--(TOther[Start Day]=DAY($A396)),--(TOther[Start Day]&gt;=DAY($A396))),--(IFERROR(MOD(TOther[Start Month]-MONTH($A396)+4,4),1)=0),TOther[Amount])))</f>
        <v>0</v>
      </c>
      <c r="U396" s="8" cm="1">
        <f t="array" ref="U396">IF(A396="","",IF(COUNTIF(TOther[Frequency],$U$1)=0,0,SUMPRODUCT(--(TOther[Frequency]=$U$1),--(TOther[Start Date]&lt;=A396),--(TOther[End Date Calc]&gt;=A396),IF(B396="N",--(TOther[Start Day]=DAY(A396)),--(TOther[Start Day]&gt;=DAY(A396))),--(IFERROR(MOD(TOther[Start Month]-MONTH(A396)+6,6),1)=0),TOther[Amount])))</f>
        <v>0</v>
      </c>
      <c r="V396" s="8" cm="1">
        <f t="array" ref="V396">IF(A396="","",IF(COUNTIF(TOther[Frequency],$V$1)=0,0,SUMPRODUCT(--(TOther[Frequency]=$V$1),--(TOther[Start Date]&lt;=A396),--(TOther[End Date Calc]&gt;=A396),IF(B396="N",--(TOther[Start Day]=DAY(A396)),--(TOther[Start Day]&gt;=DAY(A396))),--(IFERROR(MOD(TOther[Start Month]-MONTH(A396)+12,12),1)=0),TOther[Amount])))</f>
        <v>0</v>
      </c>
      <c r="W396" s="8">
        <f>IF(A396="","",SUMIFS(TOther[Amount],TOther[Start Date],A396,TOther[Frequency],$W$1))</f>
        <v>0</v>
      </c>
      <c r="X396" s="9">
        <f t="shared" si="30"/>
        <v>0</v>
      </c>
      <c r="Y396" s="9">
        <f t="shared" si="34"/>
        <v>0</v>
      </c>
      <c r="Z396" s="8" cm="1">
        <f t="array" ref="Z396">IF(A396="","",IF(COUNTIF('2) Income'!$D$13:$D$32,"Weekly")=0,0,SUMPRODUCT(--(IFERROR(MOD(A396-'2) Income'!$F$13:$F$32,7),1)=0),--('2) Income'!$D$13:$D$32="Weekly"),--('2) Income'!$F$13:$F$32&lt;=A396),'2) Income'!$E$13:$E$32)))</f>
        <v>0</v>
      </c>
      <c r="AA396" s="8" cm="1">
        <f t="array" ref="AA396">IF(A396="","",IF(COUNTIF('2) Income'!$D$13:$D$32,"Every Other Week")=0,0,SUMPRODUCT(--(IFERROR(MOD(A396-'2) Income'!$F$13:$F$32,14),1)=0),--('2) Income'!$D$13:$D$32="Every Other Week"),--('2) Income'!$F$13:$F$32&lt;=A396),'2) Income'!$E$13:$E$32)))</f>
        <v>0</v>
      </c>
      <c r="AB396" s="8">
        <f>IF(A396="","",IF(COUNTIF('2) Income'!$D$13:$D$32,"1st and 15th")=0,0,IF(OR(DAY(A396)=1,DAY(A396)=15),SUMIFS('2) Income'!$E$13:$E$32,'2) Income'!$D$13:$D$32,"1st and 15th",'2) Income'!$F$13:$F$32,"&lt;="&amp;$A396),0)))</f>
        <v>0</v>
      </c>
      <c r="AC396" s="8">
        <f>IF(A396="","",IF(COUNTIF('2) Income'!$D$13:$D$32,"2nd Wednesday")=0,0,IF(A396=(A396-DAY(A396)+1+2*7-WEEKDAY(A396-DAY(A396)+8-4,1)),SUMIFS('2) Income'!$E$13:$E$32,'2) Income'!$D$13:$D$32,"2nd Wednesday",'2) Income'!$F$13:$F$32,"&lt;="&amp;$A396),0)))</f>
        <v>0</v>
      </c>
      <c r="AD396" s="8">
        <f>IF(A396="","",IF(COUNTIF('2) Income'!$D$13:$D$32,"3rd Wednesday")=0,0,IF(A396=(A396-DAY(A396)+1+3*7-WEEKDAY(A396-DAY(A396)+8-4,1)),SUMIFS('2) Income'!$E$13:$E$32,'2) Income'!$D$13:$D$32,"3rd Wednesday",'2) Income'!$F$13:$F$32,"&lt;="&amp;$A396),0)))</f>
        <v>0</v>
      </c>
      <c r="AE396" s="8">
        <f>IF(A396="","",IF(COUNTIF('2) Income'!$D$13:$D$32,"4th Wednesday")=0,0,IF(A396=(A396-DAY(A396)+1+4*7-WEEKDAY(A396-DAY(A396)+8-4,1)),SUMIFS('2) Income'!$E$13:$E$32,'2) Income'!$D$13:$D$32,"4th Wednesday",'2) Income'!$F$13:$F$32,"&lt;="&amp;$A396),0)))</f>
        <v>0</v>
      </c>
      <c r="AF396" s="8" cm="1">
        <f t="array" ref="AF396">IF(A396="","",IF(COUNTIF('2) Income'!$D$13:$D$32,"Every 4 Weeks")=0,0,SUMPRODUCT(--(IFERROR(MOD(A396-'2) Income'!$F$13:$F$32,28),1)=0),--('2) Income'!$D$13:$D$32="Every 4 Weeks"),--('2) Income'!$F$13:$F$32&lt;=A396),'2) Income'!$E$13:$E$32)))</f>
        <v>0</v>
      </c>
      <c r="AG396" s="8">
        <f>IF(A396="","",IF(COUNTIF('2) Income'!$D$13:$D$32,"Monthly")=0,0,IF(B396="N",SUMIFS('2) Income'!$E$13:$E$32,'2) Income'!$D$13:$D$32,"monthly",'2) Income'!$F$13:$F$32,"&lt;="&amp;$A396,'2) Income'!$I$13:$I$32,DAY(A396)),SUMIFS('2) Income'!$E$13:$E$32,'2) Income'!$D$13:$D$32,"monthly",'2) Income'!$F$13:$F$32,"&lt;="&amp;$A396,'2) Income'!$I$13:$I$32,"&gt;="&amp;DAY(A396)))))</f>
        <v>0</v>
      </c>
      <c r="AH396" s="8" cm="1">
        <f t="array" ref="AH396">IF(A396="","",IF(COUNTIF('2) Income'!$D$13:$D$32,"Yearly")=0,0,SUMPRODUCT(--('2) Income'!$D$13:$D$32="Yearly"),--('2) Income'!$F$13:$F$32&lt;=A396),IF(B396="N",--('2) Income'!$I$13:$I$32=DAY(A396)),--('2) Income'!$I$13:$I$32&gt;=DAY(A396))),--(IFERROR(MOD('2) Income'!$H$13:$H$32-MONTH(A396)+12,12),1)=0),'2) Income'!$E$13:$E$32)))</f>
        <v>0</v>
      </c>
      <c r="AI396" s="8">
        <f>IF(A396="","",IF(COUNTIF('2) Income'!$D$13:$D$32,"one-time")=0,0,SUMIFS('2) Income'!$E$13:$E$32,'2) Income'!$D$13:$D$32,"one-time",'2) Income'!$F$13:$F$32,"="&amp;$A396)))</f>
        <v>0</v>
      </c>
      <c r="AJ396" s="9">
        <f t="shared" si="31"/>
        <v>0</v>
      </c>
    </row>
    <row r="397" spans="1:36">
      <c r="A397" s="7">
        <f>IF(A396="","",IF(A396+1&lt;='1) Period'!$E$21,A396+1,""))</f>
        <v>45869</v>
      </c>
      <c r="B397" s="7" t="str">
        <f t="shared" si="32"/>
        <v>Y</v>
      </c>
      <c r="C397" t="str">
        <f t="shared" si="33"/>
        <v>F</v>
      </c>
      <c r="D397" s="8">
        <f>IF(A397="","",IF(TEXT(A397,"dddd")='4) Happy Money'!$E$23,WAllowance,0))</f>
        <v>0</v>
      </c>
      <c r="E397" s="8">
        <f>IF(A397="","",IF(B397="N",SUMIF(TMonthly[Day of the Month],DAY(A397),TMonthly[Amount]),SUMIF(TMonthly[Day of the Month],"&gt;="&amp;DAY(A397),TMonthly[Amount])))</f>
        <v>2000</v>
      </c>
      <c r="F397" s="8" cm="1">
        <f t="array" ref="F397">IF(A397="","",SUMPRODUCT(--(TYearly[Due Date]&lt;=A397),IF(B397="N",--(TYearly[Day]=DAY(A397)),--(TYearly[Day]&gt;=DAY(A397))),--(IFERROR(MOD(TYearly[Month]-MONTH(A397)+12,12),1)=0),TYearly[Amount]))</f>
        <v>0</v>
      </c>
      <c r="G397" s="8">
        <f>IF(A397="","",SUMIF(TOneTime[Due Date],A397,TOneTime[Amount]))</f>
        <v>0</v>
      </c>
      <c r="H397" s="8" cm="1">
        <f t="array" ref="H397">IF(A397="","",IF(COUNTIF(TOther[Frequency],$H$1)=0,0,SUMPRODUCT(--(IFERROR(MOD(A397-TOther[Start Date],7),1)=0),--(TOther[Frequency]=$H$1),--(TOther[Start Date]&lt;=A397),--(TOther[End Date Calc]&gt;=A397),TOther[Amount])))</f>
        <v>0</v>
      </c>
      <c r="I397" s="8" cm="1">
        <f t="array" ref="I397">IF(A397="","",IF(COUNTIF(TOther[Frequency],$I$1)=0,0,SUMPRODUCT(--(IFERROR(MOD(A397-TOther[Start Date],14),1)=0),--(TOther[Frequency]=$I$1),--(TOther[Start Date]&lt;=A397),--(TOther[End Date Calc]&gt;=A397),TOther[Amount])))</f>
        <v>0</v>
      </c>
      <c r="J397" s="8">
        <f>IF(A397="","",IF(COUNTIF(TOther[Frequency],$J$1)=0,0,IF(OR(DAY(A397)=1,DAY(A397)=15),SUMIFS(TOther[Amount],TOther[Frequency],$J$1,TOther[Start Date],"&lt;="&amp;$A397,TOther[End Date Calc],"&gt;="&amp;A397),0)))</f>
        <v>0</v>
      </c>
      <c r="K397" s="8">
        <f>IF(A397="","",IF(COUNTIF(TOther[Frequency],$K$1)=0,0,IF(A397=(A397-DAY(A397)+1+2*7-WEEKDAY(A397-DAY(A397)+8-4,1)),SUMIFS(TOther[Amount],TOther[Frequency],$K$1,TOther[Start Date],"&lt;="&amp;$A397,TOther[End Date Calc],"&gt;="&amp;A397),0)))</f>
        <v>0</v>
      </c>
      <c r="L397" s="8">
        <f>IF(A397="","",IF(COUNTIF(TOther[Frequency],$L$1)=0,0,IF(A397=(A397-DAY(A397)+1+3*7-WEEKDAY(A397-DAY(A397)+8-4,1)),SUMIFS(TOther[Amount],TOther[Frequency],$L$1,TOther[Start Date],"&lt;="&amp;$A397,TOther[End Date Calc],"&gt;="&amp;A397),0)))</f>
        <v>0</v>
      </c>
      <c r="M397" s="8">
        <f>IF(A397="","",IF(COUNTIF(TOther[Frequency],$M$1)=0,0,IF(A397=(A397-DAY(A397)+1+4*7-WEEKDAY(A397-DAY(A397)+8-4,1)),SUMIFS(TOther[Amount],TOther[Frequency],$M$1,TOther[Start Date],"&lt;="&amp;$A397,TOther[End Date Calc],"&gt;="&amp;A397),0)))</f>
        <v>0</v>
      </c>
      <c r="N397" s="8" cm="1">
        <f t="array" ref="N397">IF(A397="","",IF(COUNTIF(TOther[Frequency],$N$1)=0,0,SUMPRODUCT(--(IFERROR(MOD(A397-TOther[Start Date],28),1)=0),--(TOther[Frequency]=$N$1),--(TOther[Start Date]&lt;=A397),--(TOther[End Date Calc]&gt;=A397),TOther[Amount])))</f>
        <v>0</v>
      </c>
      <c r="O397" s="8" cm="1">
        <f t="array" ref="O397">IF(A397="","",IF(COUNTIF(TOther[Frequency],$O$1)=0,0,SUMPRODUCT(--(IFERROR(MOD(A397-TOther[Start Date],42),1)=0),--(TOther[Frequency]=$O$1),--(TOther[Start Date]&lt;=A397),--(TOther[End Date Calc]&gt;=A397),TOther[Amount])))</f>
        <v>0</v>
      </c>
      <c r="P397" s="8" cm="1">
        <f t="array" ref="P397">IF(A397="","",IF(COUNTIF(TOther[Frequency],$P$1)=0,0,SUMPRODUCT(--(IFERROR(MOD(A397-TOther[Start Date],56),1)=0),--(TOther[Frequency]=$P$1),--(TOther[Start Date]&lt;=A397),--(TOther[End Date Calc]&gt;=A397),TOther[Amount])))</f>
        <v>0</v>
      </c>
      <c r="Q397" s="8">
        <f>IF(A397="","",IF(COUNTIF(TOther[Frequency],$Q$1)=0,0,IF(B397="N",SUMIFS(TOther[Amount],TOther[Frequency],$Q$1,TOther[Start Date],"&lt;="&amp;$A397,TOther[End Date Calc],"&gt;="&amp;A397,TOther[Start Day],DAY(A397)),SUMIFS(TOther[Amount],TOther[Frequency],$Q$1,TOther[Start Date],"&lt;="&amp;$A397,TOther[End Date Calc],"&gt;="&amp;A397,TOther[Start Day],"&gt;="&amp;DAY(A397)))))</f>
        <v>0</v>
      </c>
      <c r="R397" s="8" cm="1">
        <f t="array" ref="R397">IF(A397="","",IF(COUNTIF(TOther[Frequency],R$1)=0,0,SUMPRODUCT(--(TOther[Frequency]=R$1),--(TOther[Start Date]&lt;=A397),--(TOther[End Date Calc]&gt;=A397),IF(B397="N",--(TOther[Start Day]=DAY(A397)),--(TOther[Start Day]&gt;=DAY(A397))),--(IFERROR(MOD(TOther[Start Month]-MONTH(A397)+2,2),1)=0),TOther[Amount])))</f>
        <v>0</v>
      </c>
      <c r="S397" s="8" cm="1">
        <f t="array" ref="S397">IF(A397="","",IF(COUNTIF(TOther[Frequency],S$1)=0,0,SUMPRODUCT(--(TOther[Frequency]=S$1),--(TOther[Start Date]&lt;=A397),--(TOther[End Date Calc]&gt;=A397),IF(B397="N",--(TOther[Start Day]=DAY(A397)),--(TOther[Start Day]&gt;=DAY(A397))),--(IFERROR(MOD(TOther[Start Month]-MONTH(A397)+3,3),1)=0),TOther[Amount])))</f>
        <v>0</v>
      </c>
      <c r="T397" s="8" cm="1">
        <f t="array" ref="T397">IF($A397="","",IF(COUNTIF(TOther[Frequency],T$1)=0,0,SUMPRODUCT(--(TOther[Frequency]=T$1),--(TOther[Start Date]&lt;=$A397),--(TOther[End Date Calc]&gt;=$A397),IF($B397="N",--(TOther[Start Day]=DAY($A397)),--(TOther[Start Day]&gt;=DAY($A397))),--(IFERROR(MOD(TOther[Start Month]-MONTH($A397)+4,4),1)=0),TOther[Amount])))</f>
        <v>0</v>
      </c>
      <c r="U397" s="8" cm="1">
        <f t="array" ref="U397">IF(A397="","",IF(COUNTIF(TOther[Frequency],$U$1)=0,0,SUMPRODUCT(--(TOther[Frequency]=$U$1),--(TOther[Start Date]&lt;=A397),--(TOther[End Date Calc]&gt;=A397),IF(B397="N",--(TOther[Start Day]=DAY(A397)),--(TOther[Start Day]&gt;=DAY(A397))),--(IFERROR(MOD(TOther[Start Month]-MONTH(A397)+6,6),1)=0),TOther[Amount])))</f>
        <v>0</v>
      </c>
      <c r="V397" s="8" cm="1">
        <f t="array" ref="V397">IF(A397="","",IF(COUNTIF(TOther[Frequency],$V$1)=0,0,SUMPRODUCT(--(TOther[Frequency]=$V$1),--(TOther[Start Date]&lt;=A397),--(TOther[End Date Calc]&gt;=A397),IF(B397="N",--(TOther[Start Day]=DAY(A397)),--(TOther[Start Day]&gt;=DAY(A397))),--(IFERROR(MOD(TOther[Start Month]-MONTH(A397)+12,12),1)=0),TOther[Amount])))</f>
        <v>0</v>
      </c>
      <c r="W397" s="8">
        <f>IF(A397="","",SUMIFS(TOther[Amount],TOther[Start Date],A397,TOther[Frequency],$W$1))</f>
        <v>0</v>
      </c>
      <c r="X397" s="9">
        <f t="shared" si="30"/>
        <v>2000</v>
      </c>
      <c r="Y397" s="9">
        <f t="shared" si="34"/>
        <v>0</v>
      </c>
      <c r="Z397" s="8" cm="1">
        <f t="array" ref="Z397">IF(A397="","",IF(COUNTIF('2) Income'!$D$13:$D$32,"Weekly")=0,0,SUMPRODUCT(--(IFERROR(MOD(A397-'2) Income'!$F$13:$F$32,7),1)=0),--('2) Income'!$D$13:$D$32="Weekly"),--('2) Income'!$F$13:$F$32&lt;=A397),'2) Income'!$E$13:$E$32)))</f>
        <v>0</v>
      </c>
      <c r="AA397" s="8" cm="1">
        <f t="array" ref="AA397">IF(A397="","",IF(COUNTIF('2) Income'!$D$13:$D$32,"Every Other Week")=0,0,SUMPRODUCT(--(IFERROR(MOD(A397-'2) Income'!$F$13:$F$32,14),1)=0),--('2) Income'!$D$13:$D$32="Every Other Week"),--('2) Income'!$F$13:$F$32&lt;=A397),'2) Income'!$E$13:$E$32)))</f>
        <v>0</v>
      </c>
      <c r="AB397" s="8">
        <f>IF(A397="","",IF(COUNTIF('2) Income'!$D$13:$D$32,"1st and 15th")=0,0,IF(OR(DAY(A397)=1,DAY(A397)=15),SUMIFS('2) Income'!$E$13:$E$32,'2) Income'!$D$13:$D$32,"1st and 15th",'2) Income'!$F$13:$F$32,"&lt;="&amp;$A397),0)))</f>
        <v>0</v>
      </c>
      <c r="AC397" s="8">
        <f>IF(A397="","",IF(COUNTIF('2) Income'!$D$13:$D$32,"2nd Wednesday")=0,0,IF(A397=(A397-DAY(A397)+1+2*7-WEEKDAY(A397-DAY(A397)+8-4,1)),SUMIFS('2) Income'!$E$13:$E$32,'2) Income'!$D$13:$D$32,"2nd Wednesday",'2) Income'!$F$13:$F$32,"&lt;="&amp;$A397),0)))</f>
        <v>0</v>
      </c>
      <c r="AD397" s="8">
        <f>IF(A397="","",IF(COUNTIF('2) Income'!$D$13:$D$32,"3rd Wednesday")=0,0,IF(A397=(A397-DAY(A397)+1+3*7-WEEKDAY(A397-DAY(A397)+8-4,1)),SUMIFS('2) Income'!$E$13:$E$32,'2) Income'!$D$13:$D$32,"3rd Wednesday",'2) Income'!$F$13:$F$32,"&lt;="&amp;$A397),0)))</f>
        <v>0</v>
      </c>
      <c r="AE397" s="8">
        <f>IF(A397="","",IF(COUNTIF('2) Income'!$D$13:$D$32,"4th Wednesday")=0,0,IF(A397=(A397-DAY(A397)+1+4*7-WEEKDAY(A397-DAY(A397)+8-4,1)),SUMIFS('2) Income'!$E$13:$E$32,'2) Income'!$D$13:$D$32,"4th Wednesday",'2) Income'!$F$13:$F$32,"&lt;="&amp;$A397),0)))</f>
        <v>0</v>
      </c>
      <c r="AF397" s="8" cm="1">
        <f t="array" ref="AF397">IF(A397="","",IF(COUNTIF('2) Income'!$D$13:$D$32,"Every 4 Weeks")=0,0,SUMPRODUCT(--(IFERROR(MOD(A397-'2) Income'!$F$13:$F$32,28),1)=0),--('2) Income'!$D$13:$D$32="Every 4 Weeks"),--('2) Income'!$F$13:$F$32&lt;=A397),'2) Income'!$E$13:$E$32)))</f>
        <v>0</v>
      </c>
      <c r="AG397" s="8">
        <f>IF(A397="","",IF(COUNTIF('2) Income'!$D$13:$D$32,"Monthly")=0,0,IF(B397="N",SUMIFS('2) Income'!$E$13:$E$32,'2) Income'!$D$13:$D$32,"monthly",'2) Income'!$F$13:$F$32,"&lt;="&amp;$A397,'2) Income'!$I$13:$I$32,DAY(A397)),SUMIFS('2) Income'!$E$13:$E$32,'2) Income'!$D$13:$D$32,"monthly",'2) Income'!$F$13:$F$32,"&lt;="&amp;$A397,'2) Income'!$I$13:$I$32,"&gt;="&amp;DAY(A397)))))</f>
        <v>0</v>
      </c>
      <c r="AH397" s="8" cm="1">
        <f t="array" ref="AH397">IF(A397="","",IF(COUNTIF('2) Income'!$D$13:$D$32,"Yearly")=0,0,SUMPRODUCT(--('2) Income'!$D$13:$D$32="Yearly"),--('2) Income'!$F$13:$F$32&lt;=A397),IF(B397="N",--('2) Income'!$I$13:$I$32=DAY(A397)),--('2) Income'!$I$13:$I$32&gt;=DAY(A397))),--(IFERROR(MOD('2) Income'!$H$13:$H$32-MONTH(A397)+12,12),1)=0),'2) Income'!$E$13:$E$32)))</f>
        <v>0</v>
      </c>
      <c r="AI397" s="8">
        <f>IF(A397="","",IF(COUNTIF('2) Income'!$D$13:$D$32,"one-time")=0,0,SUMIFS('2) Income'!$E$13:$E$32,'2) Income'!$D$13:$D$32,"one-time",'2) Income'!$F$13:$F$32,"="&amp;$A397)))</f>
        <v>0</v>
      </c>
      <c r="AJ397" s="9">
        <f t="shared" si="31"/>
        <v>0</v>
      </c>
    </row>
    <row r="398" spans="1:36">
      <c r="A398" s="7">
        <f>IF(A397="","",IF(A397+1&lt;='1) Period'!$E$21,A397+1,""))</f>
        <v>45870</v>
      </c>
      <c r="B398" s="7" t="str">
        <f t="shared" si="32"/>
        <v>N</v>
      </c>
      <c r="C398" t="str">
        <f t="shared" si="33"/>
        <v>F</v>
      </c>
      <c r="D398" s="8">
        <f>IF(A398="","",IF(TEXT(A398,"dddd")='4) Happy Money'!$E$23,WAllowance,0))</f>
        <v>0</v>
      </c>
      <c r="E398" s="8">
        <f>IF(A398="","",IF(B398="N",SUMIF(TMonthly[Day of the Month],DAY(A398),TMonthly[Amount]),SUMIF(TMonthly[Day of the Month],"&gt;="&amp;DAY(A398),TMonthly[Amount])))</f>
        <v>195</v>
      </c>
      <c r="F398" s="8" cm="1">
        <f t="array" ref="F398">IF(A398="","",SUMPRODUCT(--(TYearly[Due Date]&lt;=A398),IF(B398="N",--(TYearly[Day]=DAY(A398)),--(TYearly[Day]&gt;=DAY(A398))),--(IFERROR(MOD(TYearly[Month]-MONTH(A398)+12,12),1)=0),TYearly[Amount]))</f>
        <v>0</v>
      </c>
      <c r="G398" s="8">
        <f>IF(A398="","",SUMIF(TOneTime[Due Date],A398,TOneTime[Amount]))</f>
        <v>0</v>
      </c>
      <c r="H398" s="8" cm="1">
        <f t="array" ref="H398">IF(A398="","",IF(COUNTIF(TOther[Frequency],$H$1)=0,0,SUMPRODUCT(--(IFERROR(MOD(A398-TOther[Start Date],7),1)=0),--(TOther[Frequency]=$H$1),--(TOther[Start Date]&lt;=A398),--(TOther[End Date Calc]&gt;=A398),TOther[Amount])))</f>
        <v>0</v>
      </c>
      <c r="I398" s="8" cm="1">
        <f t="array" ref="I398">IF(A398="","",IF(COUNTIF(TOther[Frequency],$I$1)=0,0,SUMPRODUCT(--(IFERROR(MOD(A398-TOther[Start Date],14),1)=0),--(TOther[Frequency]=$I$1),--(TOther[Start Date]&lt;=A398),--(TOther[End Date Calc]&gt;=A398),TOther[Amount])))</f>
        <v>0</v>
      </c>
      <c r="J398" s="8">
        <f>IF(A398="","",IF(COUNTIF(TOther[Frequency],$J$1)=0,0,IF(OR(DAY(A398)=1,DAY(A398)=15),SUMIFS(TOther[Amount],TOther[Frequency],$J$1,TOther[Start Date],"&lt;="&amp;$A398,TOther[End Date Calc],"&gt;="&amp;A398),0)))</f>
        <v>0</v>
      </c>
      <c r="K398" s="8">
        <f>IF(A398="","",IF(COUNTIF(TOther[Frequency],$K$1)=0,0,IF(A398=(A398-DAY(A398)+1+2*7-WEEKDAY(A398-DAY(A398)+8-4,1)),SUMIFS(TOther[Amount],TOther[Frequency],$K$1,TOther[Start Date],"&lt;="&amp;$A398,TOther[End Date Calc],"&gt;="&amp;A398),0)))</f>
        <v>0</v>
      </c>
      <c r="L398" s="8">
        <f>IF(A398="","",IF(COUNTIF(TOther[Frequency],$L$1)=0,0,IF(A398=(A398-DAY(A398)+1+3*7-WEEKDAY(A398-DAY(A398)+8-4,1)),SUMIFS(TOther[Amount],TOther[Frequency],$L$1,TOther[Start Date],"&lt;="&amp;$A398,TOther[End Date Calc],"&gt;="&amp;A398),0)))</f>
        <v>0</v>
      </c>
      <c r="M398" s="8">
        <f>IF(A398="","",IF(COUNTIF(TOther[Frequency],$M$1)=0,0,IF(A398=(A398-DAY(A398)+1+4*7-WEEKDAY(A398-DAY(A398)+8-4,1)),SUMIFS(TOther[Amount],TOther[Frequency],$M$1,TOther[Start Date],"&lt;="&amp;$A398,TOther[End Date Calc],"&gt;="&amp;A398),0)))</f>
        <v>0</v>
      </c>
      <c r="N398" s="8" cm="1">
        <f t="array" ref="N398">IF(A398="","",IF(COUNTIF(TOther[Frequency],$N$1)=0,0,SUMPRODUCT(--(IFERROR(MOD(A398-TOther[Start Date],28),1)=0),--(TOther[Frequency]=$N$1),--(TOther[Start Date]&lt;=A398),--(TOther[End Date Calc]&gt;=A398),TOther[Amount])))</f>
        <v>0</v>
      </c>
      <c r="O398" s="8" cm="1">
        <f t="array" ref="O398">IF(A398="","",IF(COUNTIF(TOther[Frequency],$O$1)=0,0,SUMPRODUCT(--(IFERROR(MOD(A398-TOther[Start Date],42),1)=0),--(TOther[Frequency]=$O$1),--(TOther[Start Date]&lt;=A398),--(TOther[End Date Calc]&gt;=A398),TOther[Amount])))</f>
        <v>0</v>
      </c>
      <c r="P398" s="8" cm="1">
        <f t="array" ref="P398">IF(A398="","",IF(COUNTIF(TOther[Frequency],$P$1)=0,0,SUMPRODUCT(--(IFERROR(MOD(A398-TOther[Start Date],56),1)=0),--(TOther[Frequency]=$P$1),--(TOther[Start Date]&lt;=A398),--(TOther[End Date Calc]&gt;=A398),TOther[Amount])))</f>
        <v>0</v>
      </c>
      <c r="Q398" s="8">
        <f>IF(A398="","",IF(COUNTIF(TOther[Frequency],$Q$1)=0,0,IF(B398="N",SUMIFS(TOther[Amount],TOther[Frequency],$Q$1,TOther[Start Date],"&lt;="&amp;$A398,TOther[End Date Calc],"&gt;="&amp;A398,TOther[Start Day],DAY(A398)),SUMIFS(TOther[Amount],TOther[Frequency],$Q$1,TOther[Start Date],"&lt;="&amp;$A398,TOther[End Date Calc],"&gt;="&amp;A398,TOther[Start Day],"&gt;="&amp;DAY(A398)))))</f>
        <v>0</v>
      </c>
      <c r="R398" s="8" cm="1">
        <f t="array" ref="R398">IF(A398="","",IF(COUNTIF(TOther[Frequency],R$1)=0,0,SUMPRODUCT(--(TOther[Frequency]=R$1),--(TOther[Start Date]&lt;=A398),--(TOther[End Date Calc]&gt;=A398),IF(B398="N",--(TOther[Start Day]=DAY(A398)),--(TOther[Start Day]&gt;=DAY(A398))),--(IFERROR(MOD(TOther[Start Month]-MONTH(A398)+2,2),1)=0),TOther[Amount])))</f>
        <v>0</v>
      </c>
      <c r="S398" s="8" cm="1">
        <f t="array" ref="S398">IF(A398="","",IF(COUNTIF(TOther[Frequency],S$1)=0,0,SUMPRODUCT(--(TOther[Frequency]=S$1),--(TOther[Start Date]&lt;=A398),--(TOther[End Date Calc]&gt;=A398),IF(B398="N",--(TOther[Start Day]=DAY(A398)),--(TOther[Start Day]&gt;=DAY(A398))),--(IFERROR(MOD(TOther[Start Month]-MONTH(A398)+3,3),1)=0),TOther[Amount])))</f>
        <v>0</v>
      </c>
      <c r="T398" s="8" cm="1">
        <f t="array" ref="T398">IF($A398="","",IF(COUNTIF(TOther[Frequency],T$1)=0,0,SUMPRODUCT(--(TOther[Frequency]=T$1),--(TOther[Start Date]&lt;=$A398),--(TOther[End Date Calc]&gt;=$A398),IF($B398="N",--(TOther[Start Day]=DAY($A398)),--(TOther[Start Day]&gt;=DAY($A398))),--(IFERROR(MOD(TOther[Start Month]-MONTH($A398)+4,4),1)=0),TOther[Amount])))</f>
        <v>0</v>
      </c>
      <c r="U398" s="8" cm="1">
        <f t="array" ref="U398">IF(A398="","",IF(COUNTIF(TOther[Frequency],$U$1)=0,0,SUMPRODUCT(--(TOther[Frequency]=$U$1),--(TOther[Start Date]&lt;=A398),--(TOther[End Date Calc]&gt;=A398),IF(B398="N",--(TOther[Start Day]=DAY(A398)),--(TOther[Start Day]&gt;=DAY(A398))),--(IFERROR(MOD(TOther[Start Month]-MONTH(A398)+6,6),1)=0),TOther[Amount])))</f>
        <v>0</v>
      </c>
      <c r="V398" s="8" cm="1">
        <f t="array" ref="V398">IF(A398="","",IF(COUNTIF(TOther[Frequency],$V$1)=0,0,SUMPRODUCT(--(TOther[Frequency]=$V$1),--(TOther[Start Date]&lt;=A398),--(TOther[End Date Calc]&gt;=A398),IF(B398="N",--(TOther[Start Day]=DAY(A398)),--(TOther[Start Day]&gt;=DAY(A398))),--(IFERROR(MOD(TOther[Start Month]-MONTH(A398)+12,12),1)=0),TOther[Amount])))</f>
        <v>0</v>
      </c>
      <c r="W398" s="8">
        <f>IF(A398="","",SUMIFS(TOther[Amount],TOther[Start Date],A398,TOther[Frequency],$W$1))</f>
        <v>0</v>
      </c>
      <c r="X398" s="9">
        <f t="shared" si="30"/>
        <v>195</v>
      </c>
      <c r="Y398" s="9">
        <f t="shared" si="34"/>
        <v>0</v>
      </c>
      <c r="Z398" s="8" cm="1">
        <f t="array" ref="Z398">IF(A398="","",IF(COUNTIF('2) Income'!$D$13:$D$32,"Weekly")=0,0,SUMPRODUCT(--(IFERROR(MOD(A398-'2) Income'!$F$13:$F$32,7),1)=0),--('2) Income'!$D$13:$D$32="Weekly"),--('2) Income'!$F$13:$F$32&lt;=A398),'2) Income'!$E$13:$E$32)))</f>
        <v>0</v>
      </c>
      <c r="AA398" s="8" cm="1">
        <f t="array" ref="AA398">IF(A398="","",IF(COUNTIF('2) Income'!$D$13:$D$32,"Every Other Week")=0,0,SUMPRODUCT(--(IFERROR(MOD(A398-'2) Income'!$F$13:$F$32,14),1)=0),--('2) Income'!$D$13:$D$32="Every Other Week"),--('2) Income'!$F$13:$F$32&lt;=A398),'2) Income'!$E$13:$E$32)))</f>
        <v>2300</v>
      </c>
      <c r="AB398" s="8">
        <f>IF(A398="","",IF(COUNTIF('2) Income'!$D$13:$D$32,"1st and 15th")=0,0,IF(OR(DAY(A398)=1,DAY(A398)=15),SUMIFS('2) Income'!$E$13:$E$32,'2) Income'!$D$13:$D$32,"1st and 15th",'2) Income'!$F$13:$F$32,"&lt;="&amp;$A398),0)))</f>
        <v>0</v>
      </c>
      <c r="AC398" s="8">
        <f>IF(A398="","",IF(COUNTIF('2) Income'!$D$13:$D$32,"2nd Wednesday")=0,0,IF(A398=(A398-DAY(A398)+1+2*7-WEEKDAY(A398-DAY(A398)+8-4,1)),SUMIFS('2) Income'!$E$13:$E$32,'2) Income'!$D$13:$D$32,"2nd Wednesday",'2) Income'!$F$13:$F$32,"&lt;="&amp;$A398),0)))</f>
        <v>0</v>
      </c>
      <c r="AD398" s="8">
        <f>IF(A398="","",IF(COUNTIF('2) Income'!$D$13:$D$32,"3rd Wednesday")=0,0,IF(A398=(A398-DAY(A398)+1+3*7-WEEKDAY(A398-DAY(A398)+8-4,1)),SUMIFS('2) Income'!$E$13:$E$32,'2) Income'!$D$13:$D$32,"3rd Wednesday",'2) Income'!$F$13:$F$32,"&lt;="&amp;$A398),0)))</f>
        <v>0</v>
      </c>
      <c r="AE398" s="8">
        <f>IF(A398="","",IF(COUNTIF('2) Income'!$D$13:$D$32,"4th Wednesday")=0,0,IF(A398=(A398-DAY(A398)+1+4*7-WEEKDAY(A398-DAY(A398)+8-4,1)),SUMIFS('2) Income'!$E$13:$E$32,'2) Income'!$D$13:$D$32,"4th Wednesday",'2) Income'!$F$13:$F$32,"&lt;="&amp;$A398),0)))</f>
        <v>0</v>
      </c>
      <c r="AF398" s="8" cm="1">
        <f t="array" ref="AF398">IF(A398="","",IF(COUNTIF('2) Income'!$D$13:$D$32,"Every 4 Weeks")=0,0,SUMPRODUCT(--(IFERROR(MOD(A398-'2) Income'!$F$13:$F$32,28),1)=0),--('2) Income'!$D$13:$D$32="Every 4 Weeks"),--('2) Income'!$F$13:$F$32&lt;=A398),'2) Income'!$E$13:$E$32)))</f>
        <v>0</v>
      </c>
      <c r="AG398" s="8">
        <f>IF(A398="","",IF(COUNTIF('2) Income'!$D$13:$D$32,"Monthly")=0,0,IF(B398="N",SUMIFS('2) Income'!$E$13:$E$32,'2) Income'!$D$13:$D$32,"monthly",'2) Income'!$F$13:$F$32,"&lt;="&amp;$A398,'2) Income'!$I$13:$I$32,DAY(A398)),SUMIFS('2) Income'!$E$13:$E$32,'2) Income'!$D$13:$D$32,"monthly",'2) Income'!$F$13:$F$32,"&lt;="&amp;$A398,'2) Income'!$I$13:$I$32,"&gt;="&amp;DAY(A398)))))</f>
        <v>650</v>
      </c>
      <c r="AH398" s="8" cm="1">
        <f t="array" ref="AH398">IF(A398="","",IF(COUNTIF('2) Income'!$D$13:$D$32,"Yearly")=0,0,SUMPRODUCT(--('2) Income'!$D$13:$D$32="Yearly"),--('2) Income'!$F$13:$F$32&lt;=A398),IF(B398="N",--('2) Income'!$I$13:$I$32=DAY(A398)),--('2) Income'!$I$13:$I$32&gt;=DAY(A398))),--(IFERROR(MOD('2) Income'!$H$13:$H$32-MONTH(A398)+12,12),1)=0),'2) Income'!$E$13:$E$32)))</f>
        <v>0</v>
      </c>
      <c r="AI398" s="8">
        <f>IF(A398="","",IF(COUNTIF('2) Income'!$D$13:$D$32,"one-time")=0,0,SUMIFS('2) Income'!$E$13:$E$32,'2) Income'!$D$13:$D$32,"one-time",'2) Income'!$F$13:$F$32,"="&amp;$A398)))</f>
        <v>0</v>
      </c>
      <c r="AJ398" s="9">
        <f t="shared" si="31"/>
        <v>2950</v>
      </c>
    </row>
    <row r="399" spans="1:36">
      <c r="A399" s="7">
        <f>IF(A398="","",IF(A398+1&lt;='1) Period'!$E$21,A398+1,""))</f>
        <v>45871</v>
      </c>
      <c r="B399" s="7" t="str">
        <f t="shared" si="32"/>
        <v>N</v>
      </c>
      <c r="C399" t="str">
        <f t="shared" si="33"/>
        <v>Y</v>
      </c>
      <c r="D399" s="8">
        <f>IF(A399="","",IF(TEXT(A399,"dddd")='4) Happy Money'!$E$23,WAllowance,0))</f>
        <v>0</v>
      </c>
      <c r="E399" s="8">
        <f>IF(A399="","",IF(B399="N",SUMIF(TMonthly[Day of the Month],DAY(A399),TMonthly[Amount]),SUMIF(TMonthly[Day of the Month],"&gt;="&amp;DAY(A399),TMonthly[Amount])))</f>
        <v>35</v>
      </c>
      <c r="F399" s="8" cm="1">
        <f t="array" ref="F399">IF(A399="","",SUMPRODUCT(--(TYearly[Due Date]&lt;=A399),IF(B399="N",--(TYearly[Day]=DAY(A399)),--(TYearly[Day]&gt;=DAY(A399))),--(IFERROR(MOD(TYearly[Month]-MONTH(A399)+12,12),1)=0),TYearly[Amount]))</f>
        <v>0</v>
      </c>
      <c r="G399" s="8">
        <f>IF(A399="","",SUMIF(TOneTime[Due Date],A399,TOneTime[Amount]))</f>
        <v>0</v>
      </c>
      <c r="H399" s="8" cm="1">
        <f t="array" ref="H399">IF(A399="","",IF(COUNTIF(TOther[Frequency],$H$1)=0,0,SUMPRODUCT(--(IFERROR(MOD(A399-TOther[Start Date],7),1)=0),--(TOther[Frequency]=$H$1),--(TOther[Start Date]&lt;=A399),--(TOther[End Date Calc]&gt;=A399),TOther[Amount])))</f>
        <v>0</v>
      </c>
      <c r="I399" s="8" cm="1">
        <f t="array" ref="I399">IF(A399="","",IF(COUNTIF(TOther[Frequency],$I$1)=0,0,SUMPRODUCT(--(IFERROR(MOD(A399-TOther[Start Date],14),1)=0),--(TOther[Frequency]=$I$1),--(TOther[Start Date]&lt;=A399),--(TOther[End Date Calc]&gt;=A399),TOther[Amount])))</f>
        <v>0</v>
      </c>
      <c r="J399" s="8">
        <f>IF(A399="","",IF(COUNTIF(TOther[Frequency],$J$1)=0,0,IF(OR(DAY(A399)=1,DAY(A399)=15),SUMIFS(TOther[Amount],TOther[Frequency],$J$1,TOther[Start Date],"&lt;="&amp;$A399,TOther[End Date Calc],"&gt;="&amp;A399),0)))</f>
        <v>0</v>
      </c>
      <c r="K399" s="8">
        <f>IF(A399="","",IF(COUNTIF(TOther[Frequency],$K$1)=0,0,IF(A399=(A399-DAY(A399)+1+2*7-WEEKDAY(A399-DAY(A399)+8-4,1)),SUMIFS(TOther[Amount],TOther[Frequency],$K$1,TOther[Start Date],"&lt;="&amp;$A399,TOther[End Date Calc],"&gt;="&amp;A399),0)))</f>
        <v>0</v>
      </c>
      <c r="L399" s="8">
        <f>IF(A399="","",IF(COUNTIF(TOther[Frequency],$L$1)=0,0,IF(A399=(A399-DAY(A399)+1+3*7-WEEKDAY(A399-DAY(A399)+8-4,1)),SUMIFS(TOther[Amount],TOther[Frequency],$L$1,TOther[Start Date],"&lt;="&amp;$A399,TOther[End Date Calc],"&gt;="&amp;A399),0)))</f>
        <v>0</v>
      </c>
      <c r="M399" s="8">
        <f>IF(A399="","",IF(COUNTIF(TOther[Frequency],$M$1)=0,0,IF(A399=(A399-DAY(A399)+1+4*7-WEEKDAY(A399-DAY(A399)+8-4,1)),SUMIFS(TOther[Amount],TOther[Frequency],$M$1,TOther[Start Date],"&lt;="&amp;$A399,TOther[End Date Calc],"&gt;="&amp;A399),0)))</f>
        <v>0</v>
      </c>
      <c r="N399" s="8" cm="1">
        <f t="array" ref="N399">IF(A399="","",IF(COUNTIF(TOther[Frequency],$N$1)=0,0,SUMPRODUCT(--(IFERROR(MOD(A399-TOther[Start Date],28),1)=0),--(TOther[Frequency]=$N$1),--(TOther[Start Date]&lt;=A399),--(TOther[End Date Calc]&gt;=A399),TOther[Amount])))</f>
        <v>0</v>
      </c>
      <c r="O399" s="8" cm="1">
        <f t="array" ref="O399">IF(A399="","",IF(COUNTIF(TOther[Frequency],$O$1)=0,0,SUMPRODUCT(--(IFERROR(MOD(A399-TOther[Start Date],42),1)=0),--(TOther[Frequency]=$O$1),--(TOther[Start Date]&lt;=A399),--(TOther[End Date Calc]&gt;=A399),TOther[Amount])))</f>
        <v>0</v>
      </c>
      <c r="P399" s="8" cm="1">
        <f t="array" ref="P399">IF(A399="","",IF(COUNTIF(TOther[Frequency],$P$1)=0,0,SUMPRODUCT(--(IFERROR(MOD(A399-TOther[Start Date],56),1)=0),--(TOther[Frequency]=$P$1),--(TOther[Start Date]&lt;=A399),--(TOther[End Date Calc]&gt;=A399),TOther[Amount])))</f>
        <v>0</v>
      </c>
      <c r="Q399" s="8">
        <f>IF(A399="","",IF(COUNTIF(TOther[Frequency],$Q$1)=0,0,IF(B399="N",SUMIFS(TOther[Amount],TOther[Frequency],$Q$1,TOther[Start Date],"&lt;="&amp;$A399,TOther[End Date Calc],"&gt;="&amp;A399,TOther[Start Day],DAY(A399)),SUMIFS(TOther[Amount],TOther[Frequency],$Q$1,TOther[Start Date],"&lt;="&amp;$A399,TOther[End Date Calc],"&gt;="&amp;A399,TOther[Start Day],"&gt;="&amp;DAY(A399)))))</f>
        <v>0</v>
      </c>
      <c r="R399" s="8" cm="1">
        <f t="array" ref="R399">IF(A399="","",IF(COUNTIF(TOther[Frequency],R$1)=0,0,SUMPRODUCT(--(TOther[Frequency]=R$1),--(TOther[Start Date]&lt;=A399),--(TOther[End Date Calc]&gt;=A399),IF(B399="N",--(TOther[Start Day]=DAY(A399)),--(TOther[Start Day]&gt;=DAY(A399))),--(IFERROR(MOD(TOther[Start Month]-MONTH(A399)+2,2),1)=0),TOther[Amount])))</f>
        <v>0</v>
      </c>
      <c r="S399" s="8" cm="1">
        <f t="array" ref="S399">IF(A399="","",IF(COUNTIF(TOther[Frequency],S$1)=0,0,SUMPRODUCT(--(TOther[Frequency]=S$1),--(TOther[Start Date]&lt;=A399),--(TOther[End Date Calc]&gt;=A399),IF(B399="N",--(TOther[Start Day]=DAY(A399)),--(TOther[Start Day]&gt;=DAY(A399))),--(IFERROR(MOD(TOther[Start Month]-MONTH(A399)+3,3),1)=0),TOther[Amount])))</f>
        <v>0</v>
      </c>
      <c r="T399" s="8" cm="1">
        <f t="array" ref="T399">IF($A399="","",IF(COUNTIF(TOther[Frequency],T$1)=0,0,SUMPRODUCT(--(TOther[Frequency]=T$1),--(TOther[Start Date]&lt;=$A399),--(TOther[End Date Calc]&gt;=$A399),IF($B399="N",--(TOther[Start Day]=DAY($A399)),--(TOther[Start Day]&gt;=DAY($A399))),--(IFERROR(MOD(TOther[Start Month]-MONTH($A399)+4,4),1)=0),TOther[Amount])))</f>
        <v>0</v>
      </c>
      <c r="U399" s="8" cm="1">
        <f t="array" ref="U399">IF(A399="","",IF(COUNTIF(TOther[Frequency],$U$1)=0,0,SUMPRODUCT(--(TOther[Frequency]=$U$1),--(TOther[Start Date]&lt;=A399),--(TOther[End Date Calc]&gt;=A399),IF(B399="N",--(TOther[Start Day]=DAY(A399)),--(TOther[Start Day]&gt;=DAY(A399))),--(IFERROR(MOD(TOther[Start Month]-MONTH(A399)+6,6),1)=0),TOther[Amount])))</f>
        <v>0</v>
      </c>
      <c r="V399" s="8" cm="1">
        <f t="array" ref="V399">IF(A399="","",IF(COUNTIF(TOther[Frequency],$V$1)=0,0,SUMPRODUCT(--(TOther[Frequency]=$V$1),--(TOther[Start Date]&lt;=A399),--(TOther[End Date Calc]&gt;=A399),IF(B399="N",--(TOther[Start Day]=DAY(A399)),--(TOther[Start Day]&gt;=DAY(A399))),--(IFERROR(MOD(TOther[Start Month]-MONTH(A399)+12,12),1)=0),TOther[Amount])))</f>
        <v>0</v>
      </c>
      <c r="W399" s="8">
        <f>IF(A399="","",SUMIFS(TOther[Amount],TOther[Start Date],A399,TOther[Frequency],$W$1))</f>
        <v>0</v>
      </c>
      <c r="X399" s="9">
        <f t="shared" si="30"/>
        <v>35</v>
      </c>
      <c r="Y399" s="9">
        <f t="shared" si="34"/>
        <v>0</v>
      </c>
      <c r="Z399" s="8" cm="1">
        <f t="array" ref="Z399">IF(A399="","",IF(COUNTIF('2) Income'!$D$13:$D$32,"Weekly")=0,0,SUMPRODUCT(--(IFERROR(MOD(A399-'2) Income'!$F$13:$F$32,7),1)=0),--('2) Income'!$D$13:$D$32="Weekly"),--('2) Income'!$F$13:$F$32&lt;=A399),'2) Income'!$E$13:$E$32)))</f>
        <v>0</v>
      </c>
      <c r="AA399" s="8" cm="1">
        <f t="array" ref="AA399">IF(A399="","",IF(COUNTIF('2) Income'!$D$13:$D$32,"Every Other Week")=0,0,SUMPRODUCT(--(IFERROR(MOD(A399-'2) Income'!$F$13:$F$32,14),1)=0),--('2) Income'!$D$13:$D$32="Every Other Week"),--('2) Income'!$F$13:$F$32&lt;=A399),'2) Income'!$E$13:$E$32)))</f>
        <v>0</v>
      </c>
      <c r="AB399" s="8">
        <f>IF(A399="","",IF(COUNTIF('2) Income'!$D$13:$D$32,"1st and 15th")=0,0,IF(OR(DAY(A399)=1,DAY(A399)=15),SUMIFS('2) Income'!$E$13:$E$32,'2) Income'!$D$13:$D$32,"1st and 15th",'2) Income'!$F$13:$F$32,"&lt;="&amp;$A399),0)))</f>
        <v>0</v>
      </c>
      <c r="AC399" s="8">
        <f>IF(A399="","",IF(COUNTIF('2) Income'!$D$13:$D$32,"2nd Wednesday")=0,0,IF(A399=(A399-DAY(A399)+1+2*7-WEEKDAY(A399-DAY(A399)+8-4,1)),SUMIFS('2) Income'!$E$13:$E$32,'2) Income'!$D$13:$D$32,"2nd Wednesday",'2) Income'!$F$13:$F$32,"&lt;="&amp;$A399),0)))</f>
        <v>0</v>
      </c>
      <c r="AD399" s="8">
        <f>IF(A399="","",IF(COUNTIF('2) Income'!$D$13:$D$32,"3rd Wednesday")=0,0,IF(A399=(A399-DAY(A399)+1+3*7-WEEKDAY(A399-DAY(A399)+8-4,1)),SUMIFS('2) Income'!$E$13:$E$32,'2) Income'!$D$13:$D$32,"3rd Wednesday",'2) Income'!$F$13:$F$32,"&lt;="&amp;$A399),0)))</f>
        <v>0</v>
      </c>
      <c r="AE399" s="8">
        <f>IF(A399="","",IF(COUNTIF('2) Income'!$D$13:$D$32,"4th Wednesday")=0,0,IF(A399=(A399-DAY(A399)+1+4*7-WEEKDAY(A399-DAY(A399)+8-4,1)),SUMIFS('2) Income'!$E$13:$E$32,'2) Income'!$D$13:$D$32,"4th Wednesday",'2) Income'!$F$13:$F$32,"&lt;="&amp;$A399),0)))</f>
        <v>0</v>
      </c>
      <c r="AF399" s="8" cm="1">
        <f t="array" ref="AF399">IF(A399="","",IF(COUNTIF('2) Income'!$D$13:$D$32,"Every 4 Weeks")=0,0,SUMPRODUCT(--(IFERROR(MOD(A399-'2) Income'!$F$13:$F$32,28),1)=0),--('2) Income'!$D$13:$D$32="Every 4 Weeks"),--('2) Income'!$F$13:$F$32&lt;=A399),'2) Income'!$E$13:$E$32)))</f>
        <v>0</v>
      </c>
      <c r="AG399" s="8">
        <f>IF(A399="","",IF(COUNTIF('2) Income'!$D$13:$D$32,"Monthly")=0,0,IF(B399="N",SUMIFS('2) Income'!$E$13:$E$32,'2) Income'!$D$13:$D$32,"monthly",'2) Income'!$F$13:$F$32,"&lt;="&amp;$A399,'2) Income'!$I$13:$I$32,DAY(A399)),SUMIFS('2) Income'!$E$13:$E$32,'2) Income'!$D$13:$D$32,"monthly",'2) Income'!$F$13:$F$32,"&lt;="&amp;$A399,'2) Income'!$I$13:$I$32,"&gt;="&amp;DAY(A399)))))</f>
        <v>0</v>
      </c>
      <c r="AH399" s="8" cm="1">
        <f t="array" ref="AH399">IF(A399="","",IF(COUNTIF('2) Income'!$D$13:$D$32,"Yearly")=0,0,SUMPRODUCT(--('2) Income'!$D$13:$D$32="Yearly"),--('2) Income'!$F$13:$F$32&lt;=A399),IF(B399="N",--('2) Income'!$I$13:$I$32=DAY(A399)),--('2) Income'!$I$13:$I$32&gt;=DAY(A399))),--(IFERROR(MOD('2) Income'!$H$13:$H$32-MONTH(A399)+12,12),1)=0),'2) Income'!$E$13:$E$32)))</f>
        <v>0</v>
      </c>
      <c r="AI399" s="8">
        <f>IF(A399="","",IF(COUNTIF('2) Income'!$D$13:$D$32,"one-time")=0,0,SUMIFS('2) Income'!$E$13:$E$32,'2) Income'!$D$13:$D$32,"one-time",'2) Income'!$F$13:$F$32,"="&amp;$A399)))</f>
        <v>0</v>
      </c>
      <c r="AJ399" s="9">
        <f t="shared" si="31"/>
        <v>0</v>
      </c>
    </row>
    <row r="400" spans="1:36">
      <c r="A400" s="7">
        <f>IF(A399="","",IF(A399+1&lt;='1) Period'!$E$21,A399+1,""))</f>
        <v>45872</v>
      </c>
      <c r="B400" s="7" t="str">
        <f t="shared" si="32"/>
        <v>N</v>
      </c>
      <c r="C400" t="str">
        <f t="shared" si="33"/>
        <v>Y</v>
      </c>
      <c r="D400" s="8">
        <f>IF(A400="","",IF(TEXT(A400,"dddd")='4) Happy Money'!$E$23,WAllowance,0))</f>
        <v>0</v>
      </c>
      <c r="E400" s="8">
        <f>IF(A400="","",IF(B400="N",SUMIF(TMonthly[Day of the Month],DAY(A400),TMonthly[Amount]),SUMIF(TMonthly[Day of the Month],"&gt;="&amp;DAY(A400),TMonthly[Amount])))</f>
        <v>35</v>
      </c>
      <c r="F400" s="8" cm="1">
        <f t="array" ref="F400">IF(A400="","",SUMPRODUCT(--(TYearly[Due Date]&lt;=A400),IF(B400="N",--(TYearly[Day]=DAY(A400)),--(TYearly[Day]&gt;=DAY(A400))),--(IFERROR(MOD(TYearly[Month]-MONTH(A400)+12,12),1)=0),TYearly[Amount]))</f>
        <v>0</v>
      </c>
      <c r="G400" s="8">
        <f>IF(A400="","",SUMIF(TOneTime[Due Date],A400,TOneTime[Amount]))</f>
        <v>0</v>
      </c>
      <c r="H400" s="8" cm="1">
        <f t="array" ref="H400">IF(A400="","",IF(COUNTIF(TOther[Frequency],$H$1)=0,0,SUMPRODUCT(--(IFERROR(MOD(A400-TOther[Start Date],7),1)=0),--(TOther[Frequency]=$H$1),--(TOther[Start Date]&lt;=A400),--(TOther[End Date Calc]&gt;=A400),TOther[Amount])))</f>
        <v>0</v>
      </c>
      <c r="I400" s="8" cm="1">
        <f t="array" ref="I400">IF(A400="","",IF(COUNTIF(TOther[Frequency],$I$1)=0,0,SUMPRODUCT(--(IFERROR(MOD(A400-TOther[Start Date],14),1)=0),--(TOther[Frequency]=$I$1),--(TOther[Start Date]&lt;=A400),--(TOther[End Date Calc]&gt;=A400),TOther[Amount])))</f>
        <v>0</v>
      </c>
      <c r="J400" s="8">
        <f>IF(A400="","",IF(COUNTIF(TOther[Frequency],$J$1)=0,0,IF(OR(DAY(A400)=1,DAY(A400)=15),SUMIFS(TOther[Amount],TOther[Frequency],$J$1,TOther[Start Date],"&lt;="&amp;$A400,TOther[End Date Calc],"&gt;="&amp;A400),0)))</f>
        <v>0</v>
      </c>
      <c r="K400" s="8">
        <f>IF(A400="","",IF(COUNTIF(TOther[Frequency],$K$1)=0,0,IF(A400=(A400-DAY(A400)+1+2*7-WEEKDAY(A400-DAY(A400)+8-4,1)),SUMIFS(TOther[Amount],TOther[Frequency],$K$1,TOther[Start Date],"&lt;="&amp;$A400,TOther[End Date Calc],"&gt;="&amp;A400),0)))</f>
        <v>0</v>
      </c>
      <c r="L400" s="8">
        <f>IF(A400="","",IF(COUNTIF(TOther[Frequency],$L$1)=0,0,IF(A400=(A400-DAY(A400)+1+3*7-WEEKDAY(A400-DAY(A400)+8-4,1)),SUMIFS(TOther[Amount],TOther[Frequency],$L$1,TOther[Start Date],"&lt;="&amp;$A400,TOther[End Date Calc],"&gt;="&amp;A400),0)))</f>
        <v>0</v>
      </c>
      <c r="M400" s="8">
        <f>IF(A400="","",IF(COUNTIF(TOther[Frequency],$M$1)=0,0,IF(A400=(A400-DAY(A400)+1+4*7-WEEKDAY(A400-DAY(A400)+8-4,1)),SUMIFS(TOther[Amount],TOther[Frequency],$M$1,TOther[Start Date],"&lt;="&amp;$A400,TOther[End Date Calc],"&gt;="&amp;A400),0)))</f>
        <v>0</v>
      </c>
      <c r="N400" s="8" cm="1">
        <f t="array" ref="N400">IF(A400="","",IF(COUNTIF(TOther[Frequency],$N$1)=0,0,SUMPRODUCT(--(IFERROR(MOD(A400-TOther[Start Date],28),1)=0),--(TOther[Frequency]=$N$1),--(TOther[Start Date]&lt;=A400),--(TOther[End Date Calc]&gt;=A400),TOther[Amount])))</f>
        <v>0</v>
      </c>
      <c r="O400" s="8" cm="1">
        <f t="array" ref="O400">IF(A400="","",IF(COUNTIF(TOther[Frequency],$O$1)=0,0,SUMPRODUCT(--(IFERROR(MOD(A400-TOther[Start Date],42),1)=0),--(TOther[Frequency]=$O$1),--(TOther[Start Date]&lt;=A400),--(TOther[End Date Calc]&gt;=A400),TOther[Amount])))</f>
        <v>0</v>
      </c>
      <c r="P400" s="8" cm="1">
        <f t="array" ref="P400">IF(A400="","",IF(COUNTIF(TOther[Frequency],$P$1)=0,0,SUMPRODUCT(--(IFERROR(MOD(A400-TOther[Start Date],56),1)=0),--(TOther[Frequency]=$P$1),--(TOther[Start Date]&lt;=A400),--(TOther[End Date Calc]&gt;=A400),TOther[Amount])))</f>
        <v>0</v>
      </c>
      <c r="Q400" s="8">
        <f>IF(A400="","",IF(COUNTIF(TOther[Frequency],$Q$1)=0,0,IF(B400="N",SUMIFS(TOther[Amount],TOther[Frequency],$Q$1,TOther[Start Date],"&lt;="&amp;$A400,TOther[End Date Calc],"&gt;="&amp;A400,TOther[Start Day],DAY(A400)),SUMIFS(TOther[Amount],TOther[Frequency],$Q$1,TOther[Start Date],"&lt;="&amp;$A400,TOther[End Date Calc],"&gt;="&amp;A400,TOther[Start Day],"&gt;="&amp;DAY(A400)))))</f>
        <v>0</v>
      </c>
      <c r="R400" s="8" cm="1">
        <f t="array" ref="R400">IF(A400="","",IF(COUNTIF(TOther[Frequency],R$1)=0,0,SUMPRODUCT(--(TOther[Frequency]=R$1),--(TOther[Start Date]&lt;=A400),--(TOther[End Date Calc]&gt;=A400),IF(B400="N",--(TOther[Start Day]=DAY(A400)),--(TOther[Start Day]&gt;=DAY(A400))),--(IFERROR(MOD(TOther[Start Month]-MONTH(A400)+2,2),1)=0),TOther[Amount])))</f>
        <v>0</v>
      </c>
      <c r="S400" s="8" cm="1">
        <f t="array" ref="S400">IF(A400="","",IF(COUNTIF(TOther[Frequency],S$1)=0,0,SUMPRODUCT(--(TOther[Frequency]=S$1),--(TOther[Start Date]&lt;=A400),--(TOther[End Date Calc]&gt;=A400),IF(B400="N",--(TOther[Start Day]=DAY(A400)),--(TOther[Start Day]&gt;=DAY(A400))),--(IFERROR(MOD(TOther[Start Month]-MONTH(A400)+3,3),1)=0),TOther[Amount])))</f>
        <v>0</v>
      </c>
      <c r="T400" s="8" cm="1">
        <f t="array" ref="T400">IF($A400="","",IF(COUNTIF(TOther[Frequency],T$1)=0,0,SUMPRODUCT(--(TOther[Frequency]=T$1),--(TOther[Start Date]&lt;=$A400),--(TOther[End Date Calc]&gt;=$A400),IF($B400="N",--(TOther[Start Day]=DAY($A400)),--(TOther[Start Day]&gt;=DAY($A400))),--(IFERROR(MOD(TOther[Start Month]-MONTH($A400)+4,4),1)=0),TOther[Amount])))</f>
        <v>0</v>
      </c>
      <c r="U400" s="8" cm="1">
        <f t="array" ref="U400">IF(A400="","",IF(COUNTIF(TOther[Frequency],$U$1)=0,0,SUMPRODUCT(--(TOther[Frequency]=$U$1),--(TOther[Start Date]&lt;=A400),--(TOther[End Date Calc]&gt;=A400),IF(B400="N",--(TOther[Start Day]=DAY(A400)),--(TOther[Start Day]&gt;=DAY(A400))),--(IFERROR(MOD(TOther[Start Month]-MONTH(A400)+6,6),1)=0),TOther[Amount])))</f>
        <v>0</v>
      </c>
      <c r="V400" s="8" cm="1">
        <f t="array" ref="V400">IF(A400="","",IF(COUNTIF(TOther[Frequency],$V$1)=0,0,SUMPRODUCT(--(TOther[Frequency]=$V$1),--(TOther[Start Date]&lt;=A400),--(TOther[End Date Calc]&gt;=A400),IF(B400="N",--(TOther[Start Day]=DAY(A400)),--(TOther[Start Day]&gt;=DAY(A400))),--(IFERROR(MOD(TOther[Start Month]-MONTH(A400)+12,12),1)=0),TOther[Amount])))</f>
        <v>0</v>
      </c>
      <c r="W400" s="8">
        <f>IF(A400="","",SUMIFS(TOther[Amount],TOther[Start Date],A400,TOther[Frequency],$W$1))</f>
        <v>0</v>
      </c>
      <c r="X400" s="9">
        <f t="shared" si="30"/>
        <v>35</v>
      </c>
      <c r="Y400" s="9">
        <f t="shared" si="34"/>
        <v>0</v>
      </c>
      <c r="Z400" s="8" cm="1">
        <f t="array" ref="Z400">IF(A400="","",IF(COUNTIF('2) Income'!$D$13:$D$32,"Weekly")=0,0,SUMPRODUCT(--(IFERROR(MOD(A400-'2) Income'!$F$13:$F$32,7),1)=0),--('2) Income'!$D$13:$D$32="Weekly"),--('2) Income'!$F$13:$F$32&lt;=A400),'2) Income'!$E$13:$E$32)))</f>
        <v>0</v>
      </c>
      <c r="AA400" s="8" cm="1">
        <f t="array" ref="AA400">IF(A400="","",IF(COUNTIF('2) Income'!$D$13:$D$32,"Every Other Week")=0,0,SUMPRODUCT(--(IFERROR(MOD(A400-'2) Income'!$F$13:$F$32,14),1)=0),--('2) Income'!$D$13:$D$32="Every Other Week"),--('2) Income'!$F$13:$F$32&lt;=A400),'2) Income'!$E$13:$E$32)))</f>
        <v>0</v>
      </c>
      <c r="AB400" s="8">
        <f>IF(A400="","",IF(COUNTIF('2) Income'!$D$13:$D$32,"1st and 15th")=0,0,IF(OR(DAY(A400)=1,DAY(A400)=15),SUMIFS('2) Income'!$E$13:$E$32,'2) Income'!$D$13:$D$32,"1st and 15th",'2) Income'!$F$13:$F$32,"&lt;="&amp;$A400),0)))</f>
        <v>0</v>
      </c>
      <c r="AC400" s="8">
        <f>IF(A400="","",IF(COUNTIF('2) Income'!$D$13:$D$32,"2nd Wednesday")=0,0,IF(A400=(A400-DAY(A400)+1+2*7-WEEKDAY(A400-DAY(A400)+8-4,1)),SUMIFS('2) Income'!$E$13:$E$32,'2) Income'!$D$13:$D$32,"2nd Wednesday",'2) Income'!$F$13:$F$32,"&lt;="&amp;$A400),0)))</f>
        <v>0</v>
      </c>
      <c r="AD400" s="8">
        <f>IF(A400="","",IF(COUNTIF('2) Income'!$D$13:$D$32,"3rd Wednesday")=0,0,IF(A400=(A400-DAY(A400)+1+3*7-WEEKDAY(A400-DAY(A400)+8-4,1)),SUMIFS('2) Income'!$E$13:$E$32,'2) Income'!$D$13:$D$32,"3rd Wednesday",'2) Income'!$F$13:$F$32,"&lt;="&amp;$A400),0)))</f>
        <v>0</v>
      </c>
      <c r="AE400" s="8">
        <f>IF(A400="","",IF(COUNTIF('2) Income'!$D$13:$D$32,"4th Wednesday")=0,0,IF(A400=(A400-DAY(A400)+1+4*7-WEEKDAY(A400-DAY(A400)+8-4,1)),SUMIFS('2) Income'!$E$13:$E$32,'2) Income'!$D$13:$D$32,"4th Wednesday",'2) Income'!$F$13:$F$32,"&lt;="&amp;$A400),0)))</f>
        <v>0</v>
      </c>
      <c r="AF400" s="8" cm="1">
        <f t="array" ref="AF400">IF(A400="","",IF(COUNTIF('2) Income'!$D$13:$D$32,"Every 4 Weeks")=0,0,SUMPRODUCT(--(IFERROR(MOD(A400-'2) Income'!$F$13:$F$32,28),1)=0),--('2) Income'!$D$13:$D$32="Every 4 Weeks"),--('2) Income'!$F$13:$F$32&lt;=A400),'2) Income'!$E$13:$E$32)))</f>
        <v>0</v>
      </c>
      <c r="AG400" s="8">
        <f>IF(A400="","",IF(COUNTIF('2) Income'!$D$13:$D$32,"Monthly")=0,0,IF(B400="N",SUMIFS('2) Income'!$E$13:$E$32,'2) Income'!$D$13:$D$32,"monthly",'2) Income'!$F$13:$F$32,"&lt;="&amp;$A400,'2) Income'!$I$13:$I$32,DAY(A400)),SUMIFS('2) Income'!$E$13:$E$32,'2) Income'!$D$13:$D$32,"monthly",'2) Income'!$F$13:$F$32,"&lt;="&amp;$A400,'2) Income'!$I$13:$I$32,"&gt;="&amp;DAY(A400)))))</f>
        <v>0</v>
      </c>
      <c r="AH400" s="8" cm="1">
        <f t="array" ref="AH400">IF(A400="","",IF(COUNTIF('2) Income'!$D$13:$D$32,"Yearly")=0,0,SUMPRODUCT(--('2) Income'!$D$13:$D$32="Yearly"),--('2) Income'!$F$13:$F$32&lt;=A400),IF(B400="N",--('2) Income'!$I$13:$I$32=DAY(A400)),--('2) Income'!$I$13:$I$32&gt;=DAY(A400))),--(IFERROR(MOD('2) Income'!$H$13:$H$32-MONTH(A400)+12,12),1)=0),'2) Income'!$E$13:$E$32)))</f>
        <v>0</v>
      </c>
      <c r="AI400" s="8">
        <f>IF(A400="","",IF(COUNTIF('2) Income'!$D$13:$D$32,"one-time")=0,0,SUMIFS('2) Income'!$E$13:$E$32,'2) Income'!$D$13:$D$32,"one-time",'2) Income'!$F$13:$F$32,"="&amp;$A400)))</f>
        <v>0</v>
      </c>
      <c r="AJ400" s="9">
        <f t="shared" si="31"/>
        <v>0</v>
      </c>
    </row>
    <row r="401" spans="1:36">
      <c r="A401" s="7">
        <f>IF(A400="","",IF(A400+1&lt;='1) Period'!$E$21,A400+1,""))</f>
        <v>45873</v>
      </c>
      <c r="B401" s="7" t="str">
        <f t="shared" si="32"/>
        <v>N</v>
      </c>
      <c r="C401" t="str">
        <f t="shared" si="33"/>
        <v>F</v>
      </c>
      <c r="D401" s="8">
        <f>IF(A401="","",IF(TEXT(A401,"dddd")='4) Happy Money'!$E$23,WAllowance,0))</f>
        <v>400</v>
      </c>
      <c r="E401" s="8">
        <f>IF(A401="","",IF(B401="N",SUMIF(TMonthly[Day of the Month],DAY(A401),TMonthly[Amount]),SUMIF(TMonthly[Day of the Month],"&gt;="&amp;DAY(A401),TMonthly[Amount])))</f>
        <v>35</v>
      </c>
      <c r="F401" s="8" cm="1">
        <f t="array" ref="F401">IF(A401="","",SUMPRODUCT(--(TYearly[Due Date]&lt;=A401),IF(B401="N",--(TYearly[Day]=DAY(A401)),--(TYearly[Day]&gt;=DAY(A401))),--(IFERROR(MOD(TYearly[Month]-MONTH(A401)+12,12),1)=0),TYearly[Amount]))</f>
        <v>0</v>
      </c>
      <c r="G401" s="8">
        <f>IF(A401="","",SUMIF(TOneTime[Due Date],A401,TOneTime[Amount]))</f>
        <v>0</v>
      </c>
      <c r="H401" s="8" cm="1">
        <f t="array" ref="H401">IF(A401="","",IF(COUNTIF(TOther[Frequency],$H$1)=0,0,SUMPRODUCT(--(IFERROR(MOD(A401-TOther[Start Date],7),1)=0),--(TOther[Frequency]=$H$1),--(TOther[Start Date]&lt;=A401),--(TOther[End Date Calc]&gt;=A401),TOther[Amount])))</f>
        <v>0</v>
      </c>
      <c r="I401" s="8" cm="1">
        <f t="array" ref="I401">IF(A401="","",IF(COUNTIF(TOther[Frequency],$I$1)=0,0,SUMPRODUCT(--(IFERROR(MOD(A401-TOther[Start Date],14),1)=0),--(TOther[Frequency]=$I$1),--(TOther[Start Date]&lt;=A401),--(TOther[End Date Calc]&gt;=A401),TOther[Amount])))</f>
        <v>230</v>
      </c>
      <c r="J401" s="8">
        <f>IF(A401="","",IF(COUNTIF(TOther[Frequency],$J$1)=0,0,IF(OR(DAY(A401)=1,DAY(A401)=15),SUMIFS(TOther[Amount],TOther[Frequency],$J$1,TOther[Start Date],"&lt;="&amp;$A401,TOther[End Date Calc],"&gt;="&amp;A401),0)))</f>
        <v>0</v>
      </c>
      <c r="K401" s="8">
        <f>IF(A401="","",IF(COUNTIF(TOther[Frequency],$K$1)=0,0,IF(A401=(A401-DAY(A401)+1+2*7-WEEKDAY(A401-DAY(A401)+8-4,1)),SUMIFS(TOther[Amount],TOther[Frequency],$K$1,TOther[Start Date],"&lt;="&amp;$A401,TOther[End Date Calc],"&gt;="&amp;A401),0)))</f>
        <v>0</v>
      </c>
      <c r="L401" s="8">
        <f>IF(A401="","",IF(COUNTIF(TOther[Frequency],$L$1)=0,0,IF(A401=(A401-DAY(A401)+1+3*7-WEEKDAY(A401-DAY(A401)+8-4,1)),SUMIFS(TOther[Amount],TOther[Frequency],$L$1,TOther[Start Date],"&lt;="&amp;$A401,TOther[End Date Calc],"&gt;="&amp;A401),0)))</f>
        <v>0</v>
      </c>
      <c r="M401" s="8">
        <f>IF(A401="","",IF(COUNTIF(TOther[Frequency],$M$1)=0,0,IF(A401=(A401-DAY(A401)+1+4*7-WEEKDAY(A401-DAY(A401)+8-4,1)),SUMIFS(TOther[Amount],TOther[Frequency],$M$1,TOther[Start Date],"&lt;="&amp;$A401,TOther[End Date Calc],"&gt;="&amp;A401),0)))</f>
        <v>0</v>
      </c>
      <c r="N401" s="8" cm="1">
        <f t="array" ref="N401">IF(A401="","",IF(COUNTIF(TOther[Frequency],$N$1)=0,0,SUMPRODUCT(--(IFERROR(MOD(A401-TOther[Start Date],28),1)=0),--(TOther[Frequency]=$N$1),--(TOther[Start Date]&lt;=A401),--(TOther[End Date Calc]&gt;=A401),TOther[Amount])))</f>
        <v>0</v>
      </c>
      <c r="O401" s="8" cm="1">
        <f t="array" ref="O401">IF(A401="","",IF(COUNTIF(TOther[Frequency],$O$1)=0,0,SUMPRODUCT(--(IFERROR(MOD(A401-TOther[Start Date],42),1)=0),--(TOther[Frequency]=$O$1),--(TOther[Start Date]&lt;=A401),--(TOther[End Date Calc]&gt;=A401),TOther[Amount])))</f>
        <v>0</v>
      </c>
      <c r="P401" s="8" cm="1">
        <f t="array" ref="P401">IF(A401="","",IF(COUNTIF(TOther[Frequency],$P$1)=0,0,SUMPRODUCT(--(IFERROR(MOD(A401-TOther[Start Date],56),1)=0),--(TOther[Frequency]=$P$1),--(TOther[Start Date]&lt;=A401),--(TOther[End Date Calc]&gt;=A401),TOther[Amount])))</f>
        <v>0</v>
      </c>
      <c r="Q401" s="8">
        <f>IF(A401="","",IF(COUNTIF(TOther[Frequency],$Q$1)=0,0,IF(B401="N",SUMIFS(TOther[Amount],TOther[Frequency],$Q$1,TOther[Start Date],"&lt;="&amp;$A401,TOther[End Date Calc],"&gt;="&amp;A401,TOther[Start Day],DAY(A401)),SUMIFS(TOther[Amount],TOther[Frequency],$Q$1,TOther[Start Date],"&lt;="&amp;$A401,TOther[End Date Calc],"&gt;="&amp;A401,TOther[Start Day],"&gt;="&amp;DAY(A401)))))</f>
        <v>0</v>
      </c>
      <c r="R401" s="8" cm="1">
        <f t="array" ref="R401">IF(A401="","",IF(COUNTIF(TOther[Frequency],R$1)=0,0,SUMPRODUCT(--(TOther[Frequency]=R$1),--(TOther[Start Date]&lt;=A401),--(TOther[End Date Calc]&gt;=A401),IF(B401="N",--(TOther[Start Day]=DAY(A401)),--(TOther[Start Day]&gt;=DAY(A401))),--(IFERROR(MOD(TOther[Start Month]-MONTH(A401)+2,2),1)=0),TOther[Amount])))</f>
        <v>0</v>
      </c>
      <c r="S401" s="8" cm="1">
        <f t="array" ref="S401">IF(A401="","",IF(COUNTIF(TOther[Frequency],S$1)=0,0,SUMPRODUCT(--(TOther[Frequency]=S$1),--(TOther[Start Date]&lt;=A401),--(TOther[End Date Calc]&gt;=A401),IF(B401="N",--(TOther[Start Day]=DAY(A401)),--(TOther[Start Day]&gt;=DAY(A401))),--(IFERROR(MOD(TOther[Start Month]-MONTH(A401)+3,3),1)=0),TOther[Amount])))</f>
        <v>0</v>
      </c>
      <c r="T401" s="8" cm="1">
        <f t="array" ref="T401">IF($A401="","",IF(COUNTIF(TOther[Frequency],T$1)=0,0,SUMPRODUCT(--(TOther[Frequency]=T$1),--(TOther[Start Date]&lt;=$A401),--(TOther[End Date Calc]&gt;=$A401),IF($B401="N",--(TOther[Start Day]=DAY($A401)),--(TOther[Start Day]&gt;=DAY($A401))),--(IFERROR(MOD(TOther[Start Month]-MONTH($A401)+4,4),1)=0),TOther[Amount])))</f>
        <v>0</v>
      </c>
      <c r="U401" s="8" cm="1">
        <f t="array" ref="U401">IF(A401="","",IF(COUNTIF(TOther[Frequency],$U$1)=0,0,SUMPRODUCT(--(TOther[Frequency]=$U$1),--(TOther[Start Date]&lt;=A401),--(TOther[End Date Calc]&gt;=A401),IF(B401="N",--(TOther[Start Day]=DAY(A401)),--(TOther[Start Day]&gt;=DAY(A401))),--(IFERROR(MOD(TOther[Start Month]-MONTH(A401)+6,6),1)=0),TOther[Amount])))</f>
        <v>0</v>
      </c>
      <c r="V401" s="8" cm="1">
        <f t="array" ref="V401">IF(A401="","",IF(COUNTIF(TOther[Frequency],$V$1)=0,0,SUMPRODUCT(--(TOther[Frequency]=$V$1),--(TOther[Start Date]&lt;=A401),--(TOther[End Date Calc]&gt;=A401),IF(B401="N",--(TOther[Start Day]=DAY(A401)),--(TOther[Start Day]&gt;=DAY(A401))),--(IFERROR(MOD(TOther[Start Month]-MONTH(A401)+12,12),1)=0),TOther[Amount])))</f>
        <v>0</v>
      </c>
      <c r="W401" s="8">
        <f>IF(A401="","",SUMIFS(TOther[Amount],TOther[Start Date],A401,TOther[Frequency],$W$1))</f>
        <v>0</v>
      </c>
      <c r="X401" s="9">
        <f t="shared" si="30"/>
        <v>265</v>
      </c>
      <c r="Y401" s="9">
        <f t="shared" si="34"/>
        <v>230</v>
      </c>
      <c r="Z401" s="8" cm="1">
        <f t="array" ref="Z401">IF(A401="","",IF(COUNTIF('2) Income'!$D$13:$D$32,"Weekly")=0,0,SUMPRODUCT(--(IFERROR(MOD(A401-'2) Income'!$F$13:$F$32,7),1)=0),--('2) Income'!$D$13:$D$32="Weekly"),--('2) Income'!$F$13:$F$32&lt;=A401),'2) Income'!$E$13:$E$32)))</f>
        <v>0</v>
      </c>
      <c r="AA401" s="8" cm="1">
        <f t="array" ref="AA401">IF(A401="","",IF(COUNTIF('2) Income'!$D$13:$D$32,"Every Other Week")=0,0,SUMPRODUCT(--(IFERROR(MOD(A401-'2) Income'!$F$13:$F$32,14),1)=0),--('2) Income'!$D$13:$D$32="Every Other Week"),--('2) Income'!$F$13:$F$32&lt;=A401),'2) Income'!$E$13:$E$32)))</f>
        <v>0</v>
      </c>
      <c r="AB401" s="8">
        <f>IF(A401="","",IF(COUNTIF('2) Income'!$D$13:$D$32,"1st and 15th")=0,0,IF(OR(DAY(A401)=1,DAY(A401)=15),SUMIFS('2) Income'!$E$13:$E$32,'2) Income'!$D$13:$D$32,"1st and 15th",'2) Income'!$F$13:$F$32,"&lt;="&amp;$A401),0)))</f>
        <v>0</v>
      </c>
      <c r="AC401" s="8">
        <f>IF(A401="","",IF(COUNTIF('2) Income'!$D$13:$D$32,"2nd Wednesday")=0,0,IF(A401=(A401-DAY(A401)+1+2*7-WEEKDAY(A401-DAY(A401)+8-4,1)),SUMIFS('2) Income'!$E$13:$E$32,'2) Income'!$D$13:$D$32,"2nd Wednesday",'2) Income'!$F$13:$F$32,"&lt;="&amp;$A401),0)))</f>
        <v>0</v>
      </c>
      <c r="AD401" s="8">
        <f>IF(A401="","",IF(COUNTIF('2) Income'!$D$13:$D$32,"3rd Wednesday")=0,0,IF(A401=(A401-DAY(A401)+1+3*7-WEEKDAY(A401-DAY(A401)+8-4,1)),SUMIFS('2) Income'!$E$13:$E$32,'2) Income'!$D$13:$D$32,"3rd Wednesday",'2) Income'!$F$13:$F$32,"&lt;="&amp;$A401),0)))</f>
        <v>0</v>
      </c>
      <c r="AE401" s="8">
        <f>IF(A401="","",IF(COUNTIF('2) Income'!$D$13:$D$32,"4th Wednesday")=0,0,IF(A401=(A401-DAY(A401)+1+4*7-WEEKDAY(A401-DAY(A401)+8-4,1)),SUMIFS('2) Income'!$E$13:$E$32,'2) Income'!$D$13:$D$32,"4th Wednesday",'2) Income'!$F$13:$F$32,"&lt;="&amp;$A401),0)))</f>
        <v>0</v>
      </c>
      <c r="AF401" s="8" cm="1">
        <f t="array" ref="AF401">IF(A401="","",IF(COUNTIF('2) Income'!$D$13:$D$32,"Every 4 Weeks")=0,0,SUMPRODUCT(--(IFERROR(MOD(A401-'2) Income'!$F$13:$F$32,28),1)=0),--('2) Income'!$D$13:$D$32="Every 4 Weeks"),--('2) Income'!$F$13:$F$32&lt;=A401),'2) Income'!$E$13:$E$32)))</f>
        <v>0</v>
      </c>
      <c r="AG401" s="8">
        <f>IF(A401="","",IF(COUNTIF('2) Income'!$D$13:$D$32,"Monthly")=0,0,IF(B401="N",SUMIFS('2) Income'!$E$13:$E$32,'2) Income'!$D$13:$D$32,"monthly",'2) Income'!$F$13:$F$32,"&lt;="&amp;$A401,'2) Income'!$I$13:$I$32,DAY(A401)),SUMIFS('2) Income'!$E$13:$E$32,'2) Income'!$D$13:$D$32,"monthly",'2) Income'!$F$13:$F$32,"&lt;="&amp;$A401,'2) Income'!$I$13:$I$32,"&gt;="&amp;DAY(A401)))))</f>
        <v>0</v>
      </c>
      <c r="AH401" s="8" cm="1">
        <f t="array" ref="AH401">IF(A401="","",IF(COUNTIF('2) Income'!$D$13:$D$32,"Yearly")=0,0,SUMPRODUCT(--('2) Income'!$D$13:$D$32="Yearly"),--('2) Income'!$F$13:$F$32&lt;=A401),IF(B401="N",--('2) Income'!$I$13:$I$32=DAY(A401)),--('2) Income'!$I$13:$I$32&gt;=DAY(A401))),--(IFERROR(MOD('2) Income'!$H$13:$H$32-MONTH(A401)+12,12),1)=0),'2) Income'!$E$13:$E$32)))</f>
        <v>0</v>
      </c>
      <c r="AI401" s="8">
        <f>IF(A401="","",IF(COUNTIF('2) Income'!$D$13:$D$32,"one-time")=0,0,SUMIFS('2) Income'!$E$13:$E$32,'2) Income'!$D$13:$D$32,"one-time",'2) Income'!$F$13:$F$32,"="&amp;$A401)))</f>
        <v>0</v>
      </c>
      <c r="AJ401" s="9">
        <f t="shared" si="31"/>
        <v>0</v>
      </c>
    </row>
    <row r="402" spans="1:36">
      <c r="A402" s="7">
        <f>IF(A401="","",IF(A401+1&lt;='1) Period'!$E$21,A401+1,""))</f>
        <v>45874</v>
      </c>
      <c r="B402" s="7" t="str">
        <f t="shared" si="32"/>
        <v>N</v>
      </c>
      <c r="C402" t="str">
        <f t="shared" si="33"/>
        <v>F</v>
      </c>
      <c r="D402" s="8">
        <f>IF(A402="","",IF(TEXT(A402,"dddd")='4) Happy Money'!$E$23,WAllowance,0))</f>
        <v>0</v>
      </c>
      <c r="E402" s="8">
        <f>IF(A402="","",IF(B402="N",SUMIF(TMonthly[Day of the Month],DAY(A402),TMonthly[Amount]),SUMIF(TMonthly[Day of the Month],"&gt;="&amp;DAY(A402),TMonthly[Amount])))</f>
        <v>0</v>
      </c>
      <c r="F402" s="8" cm="1">
        <f t="array" ref="F402">IF(A402="","",SUMPRODUCT(--(TYearly[Due Date]&lt;=A402),IF(B402="N",--(TYearly[Day]=DAY(A402)),--(TYearly[Day]&gt;=DAY(A402))),--(IFERROR(MOD(TYearly[Month]-MONTH(A402)+12,12),1)=0),TYearly[Amount]))</f>
        <v>0</v>
      </c>
      <c r="G402" s="8">
        <f>IF(A402="","",SUMIF(TOneTime[Due Date],A402,TOneTime[Amount]))</f>
        <v>0</v>
      </c>
      <c r="H402" s="8" cm="1">
        <f t="array" ref="H402">IF(A402="","",IF(COUNTIF(TOther[Frequency],$H$1)=0,0,SUMPRODUCT(--(IFERROR(MOD(A402-TOther[Start Date],7),1)=0),--(TOther[Frequency]=$H$1),--(TOther[Start Date]&lt;=A402),--(TOther[End Date Calc]&gt;=A402),TOther[Amount])))</f>
        <v>0</v>
      </c>
      <c r="I402" s="8" cm="1">
        <f t="array" ref="I402">IF(A402="","",IF(COUNTIF(TOther[Frequency],$I$1)=0,0,SUMPRODUCT(--(IFERROR(MOD(A402-TOther[Start Date],14),1)=0),--(TOther[Frequency]=$I$1),--(TOther[Start Date]&lt;=A402),--(TOther[End Date Calc]&gt;=A402),TOther[Amount])))</f>
        <v>0</v>
      </c>
      <c r="J402" s="8">
        <f>IF(A402="","",IF(COUNTIF(TOther[Frequency],$J$1)=0,0,IF(OR(DAY(A402)=1,DAY(A402)=15),SUMIFS(TOther[Amount],TOther[Frequency],$J$1,TOther[Start Date],"&lt;="&amp;$A402,TOther[End Date Calc],"&gt;="&amp;A402),0)))</f>
        <v>0</v>
      </c>
      <c r="K402" s="8">
        <f>IF(A402="","",IF(COUNTIF(TOther[Frequency],$K$1)=0,0,IF(A402=(A402-DAY(A402)+1+2*7-WEEKDAY(A402-DAY(A402)+8-4,1)),SUMIFS(TOther[Amount],TOther[Frequency],$K$1,TOther[Start Date],"&lt;="&amp;$A402,TOther[End Date Calc],"&gt;="&amp;A402),0)))</f>
        <v>0</v>
      </c>
      <c r="L402" s="8">
        <f>IF(A402="","",IF(COUNTIF(TOther[Frequency],$L$1)=0,0,IF(A402=(A402-DAY(A402)+1+3*7-WEEKDAY(A402-DAY(A402)+8-4,1)),SUMIFS(TOther[Amount],TOther[Frequency],$L$1,TOther[Start Date],"&lt;="&amp;$A402,TOther[End Date Calc],"&gt;="&amp;A402),0)))</f>
        <v>0</v>
      </c>
      <c r="M402" s="8">
        <f>IF(A402="","",IF(COUNTIF(TOther[Frequency],$M$1)=0,0,IF(A402=(A402-DAY(A402)+1+4*7-WEEKDAY(A402-DAY(A402)+8-4,1)),SUMIFS(TOther[Amount],TOther[Frequency],$M$1,TOther[Start Date],"&lt;="&amp;$A402,TOther[End Date Calc],"&gt;="&amp;A402),0)))</f>
        <v>0</v>
      </c>
      <c r="N402" s="8" cm="1">
        <f t="array" ref="N402">IF(A402="","",IF(COUNTIF(TOther[Frequency],$N$1)=0,0,SUMPRODUCT(--(IFERROR(MOD(A402-TOther[Start Date],28),1)=0),--(TOther[Frequency]=$N$1),--(TOther[Start Date]&lt;=A402),--(TOther[End Date Calc]&gt;=A402),TOther[Amount])))</f>
        <v>0</v>
      </c>
      <c r="O402" s="8" cm="1">
        <f t="array" ref="O402">IF(A402="","",IF(COUNTIF(TOther[Frequency],$O$1)=0,0,SUMPRODUCT(--(IFERROR(MOD(A402-TOther[Start Date],42),1)=0),--(TOther[Frequency]=$O$1),--(TOther[Start Date]&lt;=A402),--(TOther[End Date Calc]&gt;=A402),TOther[Amount])))</f>
        <v>0</v>
      </c>
      <c r="P402" s="8" cm="1">
        <f t="array" ref="P402">IF(A402="","",IF(COUNTIF(TOther[Frequency],$P$1)=0,0,SUMPRODUCT(--(IFERROR(MOD(A402-TOther[Start Date],56),1)=0),--(TOther[Frequency]=$P$1),--(TOther[Start Date]&lt;=A402),--(TOther[End Date Calc]&gt;=A402),TOther[Amount])))</f>
        <v>0</v>
      </c>
      <c r="Q402" s="8">
        <f>IF(A402="","",IF(COUNTIF(TOther[Frequency],$Q$1)=0,0,IF(B402="N",SUMIFS(TOther[Amount],TOther[Frequency],$Q$1,TOther[Start Date],"&lt;="&amp;$A402,TOther[End Date Calc],"&gt;="&amp;A402,TOther[Start Day],DAY(A402)),SUMIFS(TOther[Amount],TOther[Frequency],$Q$1,TOther[Start Date],"&lt;="&amp;$A402,TOther[End Date Calc],"&gt;="&amp;A402,TOther[Start Day],"&gt;="&amp;DAY(A402)))))</f>
        <v>0</v>
      </c>
      <c r="R402" s="8" cm="1">
        <f t="array" ref="R402">IF(A402="","",IF(COUNTIF(TOther[Frequency],R$1)=0,0,SUMPRODUCT(--(TOther[Frequency]=R$1),--(TOther[Start Date]&lt;=A402),--(TOther[End Date Calc]&gt;=A402),IF(B402="N",--(TOther[Start Day]=DAY(A402)),--(TOther[Start Day]&gt;=DAY(A402))),--(IFERROR(MOD(TOther[Start Month]-MONTH(A402)+2,2),1)=0),TOther[Amount])))</f>
        <v>0</v>
      </c>
      <c r="S402" s="8" cm="1">
        <f t="array" ref="S402">IF(A402="","",IF(COUNTIF(TOther[Frequency],S$1)=0,0,SUMPRODUCT(--(TOther[Frequency]=S$1),--(TOther[Start Date]&lt;=A402),--(TOther[End Date Calc]&gt;=A402),IF(B402="N",--(TOther[Start Day]=DAY(A402)),--(TOther[Start Day]&gt;=DAY(A402))),--(IFERROR(MOD(TOther[Start Month]-MONTH(A402)+3,3),1)=0),TOther[Amount])))</f>
        <v>0</v>
      </c>
      <c r="T402" s="8" cm="1">
        <f t="array" ref="T402">IF($A402="","",IF(COUNTIF(TOther[Frequency],T$1)=0,0,SUMPRODUCT(--(TOther[Frequency]=T$1),--(TOther[Start Date]&lt;=$A402),--(TOther[End Date Calc]&gt;=$A402),IF($B402="N",--(TOther[Start Day]=DAY($A402)),--(TOther[Start Day]&gt;=DAY($A402))),--(IFERROR(MOD(TOther[Start Month]-MONTH($A402)+4,4),1)=0),TOther[Amount])))</f>
        <v>0</v>
      </c>
      <c r="U402" s="8" cm="1">
        <f t="array" ref="U402">IF(A402="","",IF(COUNTIF(TOther[Frequency],$U$1)=0,0,SUMPRODUCT(--(TOther[Frequency]=$U$1),--(TOther[Start Date]&lt;=A402),--(TOther[End Date Calc]&gt;=A402),IF(B402="N",--(TOther[Start Day]=DAY(A402)),--(TOther[Start Day]&gt;=DAY(A402))),--(IFERROR(MOD(TOther[Start Month]-MONTH(A402)+6,6),1)=0),TOther[Amount])))</f>
        <v>0</v>
      </c>
      <c r="V402" s="8" cm="1">
        <f t="array" ref="V402">IF(A402="","",IF(COUNTIF(TOther[Frequency],$V$1)=0,0,SUMPRODUCT(--(TOther[Frequency]=$V$1),--(TOther[Start Date]&lt;=A402),--(TOther[End Date Calc]&gt;=A402),IF(B402="N",--(TOther[Start Day]=DAY(A402)),--(TOther[Start Day]&gt;=DAY(A402))),--(IFERROR(MOD(TOther[Start Month]-MONTH(A402)+12,12),1)=0),TOther[Amount])))</f>
        <v>0</v>
      </c>
      <c r="W402" s="8">
        <f>IF(A402="","",SUMIFS(TOther[Amount],TOther[Start Date],A402,TOther[Frequency],$W$1))</f>
        <v>0</v>
      </c>
      <c r="X402" s="9">
        <f t="shared" si="30"/>
        <v>0</v>
      </c>
      <c r="Y402" s="9">
        <f t="shared" si="34"/>
        <v>0</v>
      </c>
      <c r="Z402" s="8" cm="1">
        <f t="array" ref="Z402">IF(A402="","",IF(COUNTIF('2) Income'!$D$13:$D$32,"Weekly")=0,0,SUMPRODUCT(--(IFERROR(MOD(A402-'2) Income'!$F$13:$F$32,7),1)=0),--('2) Income'!$D$13:$D$32="Weekly"),--('2) Income'!$F$13:$F$32&lt;=A402),'2) Income'!$E$13:$E$32)))</f>
        <v>0</v>
      </c>
      <c r="AA402" s="8" cm="1">
        <f t="array" ref="AA402">IF(A402="","",IF(COUNTIF('2) Income'!$D$13:$D$32,"Every Other Week")=0,0,SUMPRODUCT(--(IFERROR(MOD(A402-'2) Income'!$F$13:$F$32,14),1)=0),--('2) Income'!$D$13:$D$32="Every Other Week"),--('2) Income'!$F$13:$F$32&lt;=A402),'2) Income'!$E$13:$E$32)))</f>
        <v>0</v>
      </c>
      <c r="AB402" s="8">
        <f>IF(A402="","",IF(COUNTIF('2) Income'!$D$13:$D$32,"1st and 15th")=0,0,IF(OR(DAY(A402)=1,DAY(A402)=15),SUMIFS('2) Income'!$E$13:$E$32,'2) Income'!$D$13:$D$32,"1st and 15th",'2) Income'!$F$13:$F$32,"&lt;="&amp;$A402),0)))</f>
        <v>0</v>
      </c>
      <c r="AC402" s="8">
        <f>IF(A402="","",IF(COUNTIF('2) Income'!$D$13:$D$32,"2nd Wednesday")=0,0,IF(A402=(A402-DAY(A402)+1+2*7-WEEKDAY(A402-DAY(A402)+8-4,1)),SUMIFS('2) Income'!$E$13:$E$32,'2) Income'!$D$13:$D$32,"2nd Wednesday",'2) Income'!$F$13:$F$32,"&lt;="&amp;$A402),0)))</f>
        <v>0</v>
      </c>
      <c r="AD402" s="8">
        <f>IF(A402="","",IF(COUNTIF('2) Income'!$D$13:$D$32,"3rd Wednesday")=0,0,IF(A402=(A402-DAY(A402)+1+3*7-WEEKDAY(A402-DAY(A402)+8-4,1)),SUMIFS('2) Income'!$E$13:$E$32,'2) Income'!$D$13:$D$32,"3rd Wednesday",'2) Income'!$F$13:$F$32,"&lt;="&amp;$A402),0)))</f>
        <v>0</v>
      </c>
      <c r="AE402" s="8">
        <f>IF(A402="","",IF(COUNTIF('2) Income'!$D$13:$D$32,"4th Wednesday")=0,0,IF(A402=(A402-DAY(A402)+1+4*7-WEEKDAY(A402-DAY(A402)+8-4,1)),SUMIFS('2) Income'!$E$13:$E$32,'2) Income'!$D$13:$D$32,"4th Wednesday",'2) Income'!$F$13:$F$32,"&lt;="&amp;$A402),0)))</f>
        <v>0</v>
      </c>
      <c r="AF402" s="8" cm="1">
        <f t="array" ref="AF402">IF(A402="","",IF(COUNTIF('2) Income'!$D$13:$D$32,"Every 4 Weeks")=0,0,SUMPRODUCT(--(IFERROR(MOD(A402-'2) Income'!$F$13:$F$32,28),1)=0),--('2) Income'!$D$13:$D$32="Every 4 Weeks"),--('2) Income'!$F$13:$F$32&lt;=A402),'2) Income'!$E$13:$E$32)))</f>
        <v>0</v>
      </c>
      <c r="AG402" s="8">
        <f>IF(A402="","",IF(COUNTIF('2) Income'!$D$13:$D$32,"Monthly")=0,0,IF(B402="N",SUMIFS('2) Income'!$E$13:$E$32,'2) Income'!$D$13:$D$32,"monthly",'2) Income'!$F$13:$F$32,"&lt;="&amp;$A402,'2) Income'!$I$13:$I$32,DAY(A402)),SUMIFS('2) Income'!$E$13:$E$32,'2) Income'!$D$13:$D$32,"monthly",'2) Income'!$F$13:$F$32,"&lt;="&amp;$A402,'2) Income'!$I$13:$I$32,"&gt;="&amp;DAY(A402)))))</f>
        <v>0</v>
      </c>
      <c r="AH402" s="8" cm="1">
        <f t="array" ref="AH402">IF(A402="","",IF(COUNTIF('2) Income'!$D$13:$D$32,"Yearly")=0,0,SUMPRODUCT(--('2) Income'!$D$13:$D$32="Yearly"),--('2) Income'!$F$13:$F$32&lt;=A402),IF(B402="N",--('2) Income'!$I$13:$I$32=DAY(A402)),--('2) Income'!$I$13:$I$32&gt;=DAY(A402))),--(IFERROR(MOD('2) Income'!$H$13:$H$32-MONTH(A402)+12,12),1)=0),'2) Income'!$E$13:$E$32)))</f>
        <v>0</v>
      </c>
      <c r="AI402" s="8">
        <f>IF(A402="","",IF(COUNTIF('2) Income'!$D$13:$D$32,"one-time")=0,0,SUMIFS('2) Income'!$E$13:$E$32,'2) Income'!$D$13:$D$32,"one-time",'2) Income'!$F$13:$F$32,"="&amp;$A402)))</f>
        <v>0</v>
      </c>
      <c r="AJ402" s="9">
        <f t="shared" si="31"/>
        <v>0</v>
      </c>
    </row>
    <row r="403" spans="1:36">
      <c r="A403" s="7">
        <f>IF(A402="","",IF(A402+1&lt;='1) Period'!$E$21,A402+1,""))</f>
        <v>45875</v>
      </c>
      <c r="B403" s="7" t="str">
        <f t="shared" si="32"/>
        <v>N</v>
      </c>
      <c r="C403" t="str">
        <f t="shared" si="33"/>
        <v>F</v>
      </c>
      <c r="D403" s="8">
        <f>IF(A403="","",IF(TEXT(A403,"dddd")='4) Happy Money'!$E$23,WAllowance,0))</f>
        <v>0</v>
      </c>
      <c r="E403" s="8">
        <f>IF(A403="","",IF(B403="N",SUMIF(TMonthly[Day of the Month],DAY(A403),TMonthly[Amount]),SUMIF(TMonthly[Day of the Month],"&gt;="&amp;DAY(A403),TMonthly[Amount])))</f>
        <v>0</v>
      </c>
      <c r="F403" s="8" cm="1">
        <f t="array" ref="F403">IF(A403="","",SUMPRODUCT(--(TYearly[Due Date]&lt;=A403),IF(B403="N",--(TYearly[Day]=DAY(A403)),--(TYearly[Day]&gt;=DAY(A403))),--(IFERROR(MOD(TYearly[Month]-MONTH(A403)+12,12),1)=0),TYearly[Amount]))</f>
        <v>0</v>
      </c>
      <c r="G403" s="8">
        <f>IF(A403="","",SUMIF(TOneTime[Due Date],A403,TOneTime[Amount]))</f>
        <v>0</v>
      </c>
      <c r="H403" s="8" cm="1">
        <f t="array" ref="H403">IF(A403="","",IF(COUNTIF(TOther[Frequency],$H$1)=0,0,SUMPRODUCT(--(IFERROR(MOD(A403-TOther[Start Date],7),1)=0),--(TOther[Frequency]=$H$1),--(TOther[Start Date]&lt;=A403),--(TOther[End Date Calc]&gt;=A403),TOther[Amount])))</f>
        <v>0</v>
      </c>
      <c r="I403" s="8" cm="1">
        <f t="array" ref="I403">IF(A403="","",IF(COUNTIF(TOther[Frequency],$I$1)=0,0,SUMPRODUCT(--(IFERROR(MOD(A403-TOther[Start Date],14),1)=0),--(TOther[Frequency]=$I$1),--(TOther[Start Date]&lt;=A403),--(TOther[End Date Calc]&gt;=A403),TOther[Amount])))</f>
        <v>0</v>
      </c>
      <c r="J403" s="8">
        <f>IF(A403="","",IF(COUNTIF(TOther[Frequency],$J$1)=0,0,IF(OR(DAY(A403)=1,DAY(A403)=15),SUMIFS(TOther[Amount],TOther[Frequency],$J$1,TOther[Start Date],"&lt;="&amp;$A403,TOther[End Date Calc],"&gt;="&amp;A403),0)))</f>
        <v>0</v>
      </c>
      <c r="K403" s="8">
        <f>IF(A403="","",IF(COUNTIF(TOther[Frequency],$K$1)=0,0,IF(A403=(A403-DAY(A403)+1+2*7-WEEKDAY(A403-DAY(A403)+8-4,1)),SUMIFS(TOther[Amount],TOther[Frequency],$K$1,TOther[Start Date],"&lt;="&amp;$A403,TOther[End Date Calc],"&gt;="&amp;A403),0)))</f>
        <v>0</v>
      </c>
      <c r="L403" s="8">
        <f>IF(A403="","",IF(COUNTIF(TOther[Frequency],$L$1)=0,0,IF(A403=(A403-DAY(A403)+1+3*7-WEEKDAY(A403-DAY(A403)+8-4,1)),SUMIFS(TOther[Amount],TOther[Frequency],$L$1,TOther[Start Date],"&lt;="&amp;$A403,TOther[End Date Calc],"&gt;="&amp;A403),0)))</f>
        <v>0</v>
      </c>
      <c r="M403" s="8">
        <f>IF(A403="","",IF(COUNTIF(TOther[Frequency],$M$1)=0,0,IF(A403=(A403-DAY(A403)+1+4*7-WEEKDAY(A403-DAY(A403)+8-4,1)),SUMIFS(TOther[Amount],TOther[Frequency],$M$1,TOther[Start Date],"&lt;="&amp;$A403,TOther[End Date Calc],"&gt;="&amp;A403),0)))</f>
        <v>0</v>
      </c>
      <c r="N403" s="8" cm="1">
        <f t="array" ref="N403">IF(A403="","",IF(COUNTIF(TOther[Frequency],$N$1)=0,0,SUMPRODUCT(--(IFERROR(MOD(A403-TOther[Start Date],28),1)=0),--(TOther[Frequency]=$N$1),--(TOther[Start Date]&lt;=A403),--(TOther[End Date Calc]&gt;=A403),TOther[Amount])))</f>
        <v>0</v>
      </c>
      <c r="O403" s="8" cm="1">
        <f t="array" ref="O403">IF(A403="","",IF(COUNTIF(TOther[Frequency],$O$1)=0,0,SUMPRODUCT(--(IFERROR(MOD(A403-TOther[Start Date],42),1)=0),--(TOther[Frequency]=$O$1),--(TOther[Start Date]&lt;=A403),--(TOther[End Date Calc]&gt;=A403),TOther[Amount])))</f>
        <v>0</v>
      </c>
      <c r="P403" s="8" cm="1">
        <f t="array" ref="P403">IF(A403="","",IF(COUNTIF(TOther[Frequency],$P$1)=0,0,SUMPRODUCT(--(IFERROR(MOD(A403-TOther[Start Date],56),1)=0),--(TOther[Frequency]=$P$1),--(TOther[Start Date]&lt;=A403),--(TOther[End Date Calc]&gt;=A403),TOther[Amount])))</f>
        <v>0</v>
      </c>
      <c r="Q403" s="8">
        <f>IF(A403="","",IF(COUNTIF(TOther[Frequency],$Q$1)=0,0,IF(B403="N",SUMIFS(TOther[Amount],TOther[Frequency],$Q$1,TOther[Start Date],"&lt;="&amp;$A403,TOther[End Date Calc],"&gt;="&amp;A403,TOther[Start Day],DAY(A403)),SUMIFS(TOther[Amount],TOther[Frequency],$Q$1,TOther[Start Date],"&lt;="&amp;$A403,TOther[End Date Calc],"&gt;="&amp;A403,TOther[Start Day],"&gt;="&amp;DAY(A403)))))</f>
        <v>0</v>
      </c>
      <c r="R403" s="8" cm="1">
        <f t="array" ref="R403">IF(A403="","",IF(COUNTIF(TOther[Frequency],R$1)=0,0,SUMPRODUCT(--(TOther[Frequency]=R$1),--(TOther[Start Date]&lt;=A403),--(TOther[End Date Calc]&gt;=A403),IF(B403="N",--(TOther[Start Day]=DAY(A403)),--(TOther[Start Day]&gt;=DAY(A403))),--(IFERROR(MOD(TOther[Start Month]-MONTH(A403)+2,2),1)=0),TOther[Amount])))</f>
        <v>0</v>
      </c>
      <c r="S403" s="8" cm="1">
        <f t="array" ref="S403">IF(A403="","",IF(COUNTIF(TOther[Frequency],S$1)=0,0,SUMPRODUCT(--(TOther[Frequency]=S$1),--(TOther[Start Date]&lt;=A403),--(TOther[End Date Calc]&gt;=A403),IF(B403="N",--(TOther[Start Day]=DAY(A403)),--(TOther[Start Day]&gt;=DAY(A403))),--(IFERROR(MOD(TOther[Start Month]-MONTH(A403)+3,3),1)=0),TOther[Amount])))</f>
        <v>0</v>
      </c>
      <c r="T403" s="8" cm="1">
        <f t="array" ref="T403">IF($A403="","",IF(COUNTIF(TOther[Frequency],T$1)=0,0,SUMPRODUCT(--(TOther[Frequency]=T$1),--(TOther[Start Date]&lt;=$A403),--(TOther[End Date Calc]&gt;=$A403),IF($B403="N",--(TOther[Start Day]=DAY($A403)),--(TOther[Start Day]&gt;=DAY($A403))),--(IFERROR(MOD(TOther[Start Month]-MONTH($A403)+4,4),1)=0),TOther[Amount])))</f>
        <v>0</v>
      </c>
      <c r="U403" s="8" cm="1">
        <f t="array" ref="U403">IF(A403="","",IF(COUNTIF(TOther[Frequency],$U$1)=0,0,SUMPRODUCT(--(TOther[Frequency]=$U$1),--(TOther[Start Date]&lt;=A403),--(TOther[End Date Calc]&gt;=A403),IF(B403="N",--(TOther[Start Day]=DAY(A403)),--(TOther[Start Day]&gt;=DAY(A403))),--(IFERROR(MOD(TOther[Start Month]-MONTH(A403)+6,6),1)=0),TOther[Amount])))</f>
        <v>0</v>
      </c>
      <c r="V403" s="8" cm="1">
        <f t="array" ref="V403">IF(A403="","",IF(COUNTIF(TOther[Frequency],$V$1)=0,0,SUMPRODUCT(--(TOther[Frequency]=$V$1),--(TOther[Start Date]&lt;=A403),--(TOther[End Date Calc]&gt;=A403),IF(B403="N",--(TOther[Start Day]=DAY(A403)),--(TOther[Start Day]&gt;=DAY(A403))),--(IFERROR(MOD(TOther[Start Month]-MONTH(A403)+12,12),1)=0),TOther[Amount])))</f>
        <v>0</v>
      </c>
      <c r="W403" s="8">
        <f>IF(A403="","",SUMIFS(TOther[Amount],TOther[Start Date],A403,TOther[Frequency],$W$1))</f>
        <v>0</v>
      </c>
      <c r="X403" s="9">
        <f t="shared" si="30"/>
        <v>0</v>
      </c>
      <c r="Y403" s="9">
        <f t="shared" si="34"/>
        <v>0</v>
      </c>
      <c r="Z403" s="8" cm="1">
        <f t="array" ref="Z403">IF(A403="","",IF(COUNTIF('2) Income'!$D$13:$D$32,"Weekly")=0,0,SUMPRODUCT(--(IFERROR(MOD(A403-'2) Income'!$F$13:$F$32,7),1)=0),--('2) Income'!$D$13:$D$32="Weekly"),--('2) Income'!$F$13:$F$32&lt;=A403),'2) Income'!$E$13:$E$32)))</f>
        <v>0</v>
      </c>
      <c r="AA403" s="8" cm="1">
        <f t="array" ref="AA403">IF(A403="","",IF(COUNTIF('2) Income'!$D$13:$D$32,"Every Other Week")=0,0,SUMPRODUCT(--(IFERROR(MOD(A403-'2) Income'!$F$13:$F$32,14),1)=0),--('2) Income'!$D$13:$D$32="Every Other Week"),--('2) Income'!$F$13:$F$32&lt;=A403),'2) Income'!$E$13:$E$32)))</f>
        <v>0</v>
      </c>
      <c r="AB403" s="8">
        <f>IF(A403="","",IF(COUNTIF('2) Income'!$D$13:$D$32,"1st and 15th")=0,0,IF(OR(DAY(A403)=1,DAY(A403)=15),SUMIFS('2) Income'!$E$13:$E$32,'2) Income'!$D$13:$D$32,"1st and 15th",'2) Income'!$F$13:$F$32,"&lt;="&amp;$A403),0)))</f>
        <v>0</v>
      </c>
      <c r="AC403" s="8">
        <f>IF(A403="","",IF(COUNTIF('2) Income'!$D$13:$D$32,"2nd Wednesday")=0,0,IF(A403=(A403-DAY(A403)+1+2*7-WEEKDAY(A403-DAY(A403)+8-4,1)),SUMIFS('2) Income'!$E$13:$E$32,'2) Income'!$D$13:$D$32,"2nd Wednesday",'2) Income'!$F$13:$F$32,"&lt;="&amp;$A403),0)))</f>
        <v>0</v>
      </c>
      <c r="AD403" s="8">
        <f>IF(A403="","",IF(COUNTIF('2) Income'!$D$13:$D$32,"3rd Wednesday")=0,0,IF(A403=(A403-DAY(A403)+1+3*7-WEEKDAY(A403-DAY(A403)+8-4,1)),SUMIFS('2) Income'!$E$13:$E$32,'2) Income'!$D$13:$D$32,"3rd Wednesday",'2) Income'!$F$13:$F$32,"&lt;="&amp;$A403),0)))</f>
        <v>0</v>
      </c>
      <c r="AE403" s="8">
        <f>IF(A403="","",IF(COUNTIF('2) Income'!$D$13:$D$32,"4th Wednesday")=0,0,IF(A403=(A403-DAY(A403)+1+4*7-WEEKDAY(A403-DAY(A403)+8-4,1)),SUMIFS('2) Income'!$E$13:$E$32,'2) Income'!$D$13:$D$32,"4th Wednesday",'2) Income'!$F$13:$F$32,"&lt;="&amp;$A403),0)))</f>
        <v>0</v>
      </c>
      <c r="AF403" s="8" cm="1">
        <f t="array" ref="AF403">IF(A403="","",IF(COUNTIF('2) Income'!$D$13:$D$32,"Every 4 Weeks")=0,0,SUMPRODUCT(--(IFERROR(MOD(A403-'2) Income'!$F$13:$F$32,28),1)=0),--('2) Income'!$D$13:$D$32="Every 4 Weeks"),--('2) Income'!$F$13:$F$32&lt;=A403),'2) Income'!$E$13:$E$32)))</f>
        <v>0</v>
      </c>
      <c r="AG403" s="8">
        <f>IF(A403="","",IF(COUNTIF('2) Income'!$D$13:$D$32,"Monthly")=0,0,IF(B403="N",SUMIFS('2) Income'!$E$13:$E$32,'2) Income'!$D$13:$D$32,"monthly",'2) Income'!$F$13:$F$32,"&lt;="&amp;$A403,'2) Income'!$I$13:$I$32,DAY(A403)),SUMIFS('2) Income'!$E$13:$E$32,'2) Income'!$D$13:$D$32,"monthly",'2) Income'!$F$13:$F$32,"&lt;="&amp;$A403,'2) Income'!$I$13:$I$32,"&gt;="&amp;DAY(A403)))))</f>
        <v>0</v>
      </c>
      <c r="AH403" s="8" cm="1">
        <f t="array" ref="AH403">IF(A403="","",IF(COUNTIF('2) Income'!$D$13:$D$32,"Yearly")=0,0,SUMPRODUCT(--('2) Income'!$D$13:$D$32="Yearly"),--('2) Income'!$F$13:$F$32&lt;=A403),IF(B403="N",--('2) Income'!$I$13:$I$32=DAY(A403)),--('2) Income'!$I$13:$I$32&gt;=DAY(A403))),--(IFERROR(MOD('2) Income'!$H$13:$H$32-MONTH(A403)+12,12),1)=0),'2) Income'!$E$13:$E$32)))</f>
        <v>0</v>
      </c>
      <c r="AI403" s="8">
        <f>IF(A403="","",IF(COUNTIF('2) Income'!$D$13:$D$32,"one-time")=0,0,SUMIFS('2) Income'!$E$13:$E$32,'2) Income'!$D$13:$D$32,"one-time",'2) Income'!$F$13:$F$32,"="&amp;$A403)))</f>
        <v>0</v>
      </c>
      <c r="AJ403" s="9">
        <f t="shared" si="31"/>
        <v>0</v>
      </c>
    </row>
    <row r="404" spans="1:36">
      <c r="A404" s="7">
        <f>IF(A403="","",IF(A403+1&lt;='1) Period'!$E$21,A403+1,""))</f>
        <v>45876</v>
      </c>
      <c r="B404" s="7" t="str">
        <f t="shared" si="32"/>
        <v>N</v>
      </c>
      <c r="C404" t="str">
        <f t="shared" si="33"/>
        <v>F</v>
      </c>
      <c r="D404" s="8">
        <f>IF(A404="","",IF(TEXT(A404,"dddd")='4) Happy Money'!$E$23,WAllowance,0))</f>
        <v>0</v>
      </c>
      <c r="E404" s="8">
        <f>IF(A404="","",IF(B404="N",SUMIF(TMonthly[Day of the Month],DAY(A404),TMonthly[Amount]),SUMIF(TMonthly[Day of the Month],"&gt;="&amp;DAY(A404),TMonthly[Amount])))</f>
        <v>0</v>
      </c>
      <c r="F404" s="8" cm="1">
        <f t="array" ref="F404">IF(A404="","",SUMPRODUCT(--(TYearly[Due Date]&lt;=A404),IF(B404="N",--(TYearly[Day]=DAY(A404)),--(TYearly[Day]&gt;=DAY(A404))),--(IFERROR(MOD(TYearly[Month]-MONTH(A404)+12,12),1)=0),TYearly[Amount]))</f>
        <v>0</v>
      </c>
      <c r="G404" s="8">
        <f>IF(A404="","",SUMIF(TOneTime[Due Date],A404,TOneTime[Amount]))</f>
        <v>0</v>
      </c>
      <c r="H404" s="8" cm="1">
        <f t="array" ref="H404">IF(A404="","",IF(COUNTIF(TOther[Frequency],$H$1)=0,0,SUMPRODUCT(--(IFERROR(MOD(A404-TOther[Start Date],7),1)=0),--(TOther[Frequency]=$H$1),--(TOther[Start Date]&lt;=A404),--(TOther[End Date Calc]&gt;=A404),TOther[Amount])))</f>
        <v>0</v>
      </c>
      <c r="I404" s="8" cm="1">
        <f t="array" ref="I404">IF(A404="","",IF(COUNTIF(TOther[Frequency],$I$1)=0,0,SUMPRODUCT(--(IFERROR(MOD(A404-TOther[Start Date],14),1)=0),--(TOther[Frequency]=$I$1),--(TOther[Start Date]&lt;=A404),--(TOther[End Date Calc]&gt;=A404),TOther[Amount])))</f>
        <v>0</v>
      </c>
      <c r="J404" s="8">
        <f>IF(A404="","",IF(COUNTIF(TOther[Frequency],$J$1)=0,0,IF(OR(DAY(A404)=1,DAY(A404)=15),SUMIFS(TOther[Amount],TOther[Frequency],$J$1,TOther[Start Date],"&lt;="&amp;$A404,TOther[End Date Calc],"&gt;="&amp;A404),0)))</f>
        <v>0</v>
      </c>
      <c r="K404" s="8">
        <f>IF(A404="","",IF(COUNTIF(TOther[Frequency],$K$1)=0,0,IF(A404=(A404-DAY(A404)+1+2*7-WEEKDAY(A404-DAY(A404)+8-4,1)),SUMIFS(TOther[Amount],TOther[Frequency],$K$1,TOther[Start Date],"&lt;="&amp;$A404,TOther[End Date Calc],"&gt;="&amp;A404),0)))</f>
        <v>0</v>
      </c>
      <c r="L404" s="8">
        <f>IF(A404="","",IF(COUNTIF(TOther[Frequency],$L$1)=0,0,IF(A404=(A404-DAY(A404)+1+3*7-WEEKDAY(A404-DAY(A404)+8-4,1)),SUMIFS(TOther[Amount],TOther[Frequency],$L$1,TOther[Start Date],"&lt;="&amp;$A404,TOther[End Date Calc],"&gt;="&amp;A404),0)))</f>
        <v>0</v>
      </c>
      <c r="M404" s="8">
        <f>IF(A404="","",IF(COUNTIF(TOther[Frequency],$M$1)=0,0,IF(A404=(A404-DAY(A404)+1+4*7-WEEKDAY(A404-DAY(A404)+8-4,1)),SUMIFS(TOther[Amount],TOther[Frequency],$M$1,TOther[Start Date],"&lt;="&amp;$A404,TOther[End Date Calc],"&gt;="&amp;A404),0)))</f>
        <v>0</v>
      </c>
      <c r="N404" s="8" cm="1">
        <f t="array" ref="N404">IF(A404="","",IF(COUNTIF(TOther[Frequency],$N$1)=0,0,SUMPRODUCT(--(IFERROR(MOD(A404-TOther[Start Date],28),1)=0),--(TOther[Frequency]=$N$1),--(TOther[Start Date]&lt;=A404),--(TOther[End Date Calc]&gt;=A404),TOther[Amount])))</f>
        <v>0</v>
      </c>
      <c r="O404" s="8" cm="1">
        <f t="array" ref="O404">IF(A404="","",IF(COUNTIF(TOther[Frequency],$O$1)=0,0,SUMPRODUCT(--(IFERROR(MOD(A404-TOther[Start Date],42),1)=0),--(TOther[Frequency]=$O$1),--(TOther[Start Date]&lt;=A404),--(TOther[End Date Calc]&gt;=A404),TOther[Amount])))</f>
        <v>0</v>
      </c>
      <c r="P404" s="8" cm="1">
        <f t="array" ref="P404">IF(A404="","",IF(COUNTIF(TOther[Frequency],$P$1)=0,0,SUMPRODUCT(--(IFERROR(MOD(A404-TOther[Start Date],56),1)=0),--(TOther[Frequency]=$P$1),--(TOther[Start Date]&lt;=A404),--(TOther[End Date Calc]&gt;=A404),TOther[Amount])))</f>
        <v>0</v>
      </c>
      <c r="Q404" s="8">
        <f>IF(A404="","",IF(COUNTIF(TOther[Frequency],$Q$1)=0,0,IF(B404="N",SUMIFS(TOther[Amount],TOther[Frequency],$Q$1,TOther[Start Date],"&lt;="&amp;$A404,TOther[End Date Calc],"&gt;="&amp;A404,TOther[Start Day],DAY(A404)),SUMIFS(TOther[Amount],TOther[Frequency],$Q$1,TOther[Start Date],"&lt;="&amp;$A404,TOther[End Date Calc],"&gt;="&amp;A404,TOther[Start Day],"&gt;="&amp;DAY(A404)))))</f>
        <v>0</v>
      </c>
      <c r="R404" s="8" cm="1">
        <f t="array" ref="R404">IF(A404="","",IF(COUNTIF(TOther[Frequency],R$1)=0,0,SUMPRODUCT(--(TOther[Frequency]=R$1),--(TOther[Start Date]&lt;=A404),--(TOther[End Date Calc]&gt;=A404),IF(B404="N",--(TOther[Start Day]=DAY(A404)),--(TOther[Start Day]&gt;=DAY(A404))),--(IFERROR(MOD(TOther[Start Month]-MONTH(A404)+2,2),1)=0),TOther[Amount])))</f>
        <v>0</v>
      </c>
      <c r="S404" s="8" cm="1">
        <f t="array" ref="S404">IF(A404="","",IF(COUNTIF(TOther[Frequency],S$1)=0,0,SUMPRODUCT(--(TOther[Frequency]=S$1),--(TOther[Start Date]&lt;=A404),--(TOther[End Date Calc]&gt;=A404),IF(B404="N",--(TOther[Start Day]=DAY(A404)),--(TOther[Start Day]&gt;=DAY(A404))),--(IFERROR(MOD(TOther[Start Month]-MONTH(A404)+3,3),1)=0),TOther[Amount])))</f>
        <v>0</v>
      </c>
      <c r="T404" s="8" cm="1">
        <f t="array" ref="T404">IF($A404="","",IF(COUNTIF(TOther[Frequency],T$1)=0,0,SUMPRODUCT(--(TOther[Frequency]=T$1),--(TOther[Start Date]&lt;=$A404),--(TOther[End Date Calc]&gt;=$A404),IF($B404="N",--(TOther[Start Day]=DAY($A404)),--(TOther[Start Day]&gt;=DAY($A404))),--(IFERROR(MOD(TOther[Start Month]-MONTH($A404)+4,4),1)=0),TOther[Amount])))</f>
        <v>0</v>
      </c>
      <c r="U404" s="8" cm="1">
        <f t="array" ref="U404">IF(A404="","",IF(COUNTIF(TOther[Frequency],$U$1)=0,0,SUMPRODUCT(--(TOther[Frequency]=$U$1),--(TOther[Start Date]&lt;=A404),--(TOther[End Date Calc]&gt;=A404),IF(B404="N",--(TOther[Start Day]=DAY(A404)),--(TOther[Start Day]&gt;=DAY(A404))),--(IFERROR(MOD(TOther[Start Month]-MONTH(A404)+6,6),1)=0),TOther[Amount])))</f>
        <v>0</v>
      </c>
      <c r="V404" s="8" cm="1">
        <f t="array" ref="V404">IF(A404="","",IF(COUNTIF(TOther[Frequency],$V$1)=0,0,SUMPRODUCT(--(TOther[Frequency]=$V$1),--(TOther[Start Date]&lt;=A404),--(TOther[End Date Calc]&gt;=A404),IF(B404="N",--(TOther[Start Day]=DAY(A404)),--(TOther[Start Day]&gt;=DAY(A404))),--(IFERROR(MOD(TOther[Start Month]-MONTH(A404)+12,12),1)=0),TOther[Amount])))</f>
        <v>0</v>
      </c>
      <c r="W404" s="8">
        <f>IF(A404="","",SUMIFS(TOther[Amount],TOther[Start Date],A404,TOther[Frequency],$W$1))</f>
        <v>0</v>
      </c>
      <c r="X404" s="9">
        <f t="shared" si="30"/>
        <v>0</v>
      </c>
      <c r="Y404" s="9">
        <f t="shared" si="34"/>
        <v>0</v>
      </c>
      <c r="Z404" s="8" cm="1">
        <f t="array" ref="Z404">IF(A404="","",IF(COUNTIF('2) Income'!$D$13:$D$32,"Weekly")=0,0,SUMPRODUCT(--(IFERROR(MOD(A404-'2) Income'!$F$13:$F$32,7),1)=0),--('2) Income'!$D$13:$D$32="Weekly"),--('2) Income'!$F$13:$F$32&lt;=A404),'2) Income'!$E$13:$E$32)))</f>
        <v>0</v>
      </c>
      <c r="AA404" s="8" cm="1">
        <f t="array" ref="AA404">IF(A404="","",IF(COUNTIF('2) Income'!$D$13:$D$32,"Every Other Week")=0,0,SUMPRODUCT(--(IFERROR(MOD(A404-'2) Income'!$F$13:$F$32,14),1)=0),--('2) Income'!$D$13:$D$32="Every Other Week"),--('2) Income'!$F$13:$F$32&lt;=A404),'2) Income'!$E$13:$E$32)))</f>
        <v>0</v>
      </c>
      <c r="AB404" s="8">
        <f>IF(A404="","",IF(COUNTIF('2) Income'!$D$13:$D$32,"1st and 15th")=0,0,IF(OR(DAY(A404)=1,DAY(A404)=15),SUMIFS('2) Income'!$E$13:$E$32,'2) Income'!$D$13:$D$32,"1st and 15th",'2) Income'!$F$13:$F$32,"&lt;="&amp;$A404),0)))</f>
        <v>0</v>
      </c>
      <c r="AC404" s="8">
        <f>IF(A404="","",IF(COUNTIF('2) Income'!$D$13:$D$32,"2nd Wednesday")=0,0,IF(A404=(A404-DAY(A404)+1+2*7-WEEKDAY(A404-DAY(A404)+8-4,1)),SUMIFS('2) Income'!$E$13:$E$32,'2) Income'!$D$13:$D$32,"2nd Wednesday",'2) Income'!$F$13:$F$32,"&lt;="&amp;$A404),0)))</f>
        <v>0</v>
      </c>
      <c r="AD404" s="8">
        <f>IF(A404="","",IF(COUNTIF('2) Income'!$D$13:$D$32,"3rd Wednesday")=0,0,IF(A404=(A404-DAY(A404)+1+3*7-WEEKDAY(A404-DAY(A404)+8-4,1)),SUMIFS('2) Income'!$E$13:$E$32,'2) Income'!$D$13:$D$32,"3rd Wednesday",'2) Income'!$F$13:$F$32,"&lt;="&amp;$A404),0)))</f>
        <v>0</v>
      </c>
      <c r="AE404" s="8">
        <f>IF(A404="","",IF(COUNTIF('2) Income'!$D$13:$D$32,"4th Wednesday")=0,0,IF(A404=(A404-DAY(A404)+1+4*7-WEEKDAY(A404-DAY(A404)+8-4,1)),SUMIFS('2) Income'!$E$13:$E$32,'2) Income'!$D$13:$D$32,"4th Wednesday",'2) Income'!$F$13:$F$32,"&lt;="&amp;$A404),0)))</f>
        <v>0</v>
      </c>
      <c r="AF404" s="8" cm="1">
        <f t="array" ref="AF404">IF(A404="","",IF(COUNTIF('2) Income'!$D$13:$D$32,"Every 4 Weeks")=0,0,SUMPRODUCT(--(IFERROR(MOD(A404-'2) Income'!$F$13:$F$32,28),1)=0),--('2) Income'!$D$13:$D$32="Every 4 Weeks"),--('2) Income'!$F$13:$F$32&lt;=A404),'2) Income'!$E$13:$E$32)))</f>
        <v>0</v>
      </c>
      <c r="AG404" s="8">
        <f>IF(A404="","",IF(COUNTIF('2) Income'!$D$13:$D$32,"Monthly")=0,0,IF(B404="N",SUMIFS('2) Income'!$E$13:$E$32,'2) Income'!$D$13:$D$32,"monthly",'2) Income'!$F$13:$F$32,"&lt;="&amp;$A404,'2) Income'!$I$13:$I$32,DAY(A404)),SUMIFS('2) Income'!$E$13:$E$32,'2) Income'!$D$13:$D$32,"monthly",'2) Income'!$F$13:$F$32,"&lt;="&amp;$A404,'2) Income'!$I$13:$I$32,"&gt;="&amp;DAY(A404)))))</f>
        <v>0</v>
      </c>
      <c r="AH404" s="8" cm="1">
        <f t="array" ref="AH404">IF(A404="","",IF(COUNTIF('2) Income'!$D$13:$D$32,"Yearly")=0,0,SUMPRODUCT(--('2) Income'!$D$13:$D$32="Yearly"),--('2) Income'!$F$13:$F$32&lt;=A404),IF(B404="N",--('2) Income'!$I$13:$I$32=DAY(A404)),--('2) Income'!$I$13:$I$32&gt;=DAY(A404))),--(IFERROR(MOD('2) Income'!$H$13:$H$32-MONTH(A404)+12,12),1)=0),'2) Income'!$E$13:$E$32)))</f>
        <v>0</v>
      </c>
      <c r="AI404" s="8">
        <f>IF(A404="","",IF(COUNTIF('2) Income'!$D$13:$D$32,"one-time")=0,0,SUMIFS('2) Income'!$E$13:$E$32,'2) Income'!$D$13:$D$32,"one-time",'2) Income'!$F$13:$F$32,"="&amp;$A404)))</f>
        <v>0</v>
      </c>
      <c r="AJ404" s="9">
        <f t="shared" si="31"/>
        <v>0</v>
      </c>
    </row>
    <row r="405" spans="1:36">
      <c r="A405" s="7">
        <f>IF(A404="","",IF(A404+1&lt;='1) Period'!$E$21,A404+1,""))</f>
        <v>45877</v>
      </c>
      <c r="B405" s="7" t="str">
        <f t="shared" si="32"/>
        <v>N</v>
      </c>
      <c r="C405" t="str">
        <f t="shared" si="33"/>
        <v>F</v>
      </c>
      <c r="D405" s="8">
        <f>IF(A405="","",IF(TEXT(A405,"dddd")='4) Happy Money'!$E$23,WAllowance,0))</f>
        <v>0</v>
      </c>
      <c r="E405" s="8">
        <f>IF(A405="","",IF(B405="N",SUMIF(TMonthly[Day of the Month],DAY(A405),TMonthly[Amount]),SUMIF(TMonthly[Day of the Month],"&gt;="&amp;DAY(A405),TMonthly[Amount])))</f>
        <v>0</v>
      </c>
      <c r="F405" s="8" cm="1">
        <f t="array" ref="F405">IF(A405="","",SUMPRODUCT(--(TYearly[Due Date]&lt;=A405),IF(B405="N",--(TYearly[Day]=DAY(A405)),--(TYearly[Day]&gt;=DAY(A405))),--(IFERROR(MOD(TYearly[Month]-MONTH(A405)+12,12),1)=0),TYearly[Amount]))</f>
        <v>0</v>
      </c>
      <c r="G405" s="8">
        <f>IF(A405="","",SUMIF(TOneTime[Due Date],A405,TOneTime[Amount]))</f>
        <v>0</v>
      </c>
      <c r="H405" s="8" cm="1">
        <f t="array" ref="H405">IF(A405="","",IF(COUNTIF(TOther[Frequency],$H$1)=0,0,SUMPRODUCT(--(IFERROR(MOD(A405-TOther[Start Date],7),1)=0),--(TOther[Frequency]=$H$1),--(TOther[Start Date]&lt;=A405),--(TOther[End Date Calc]&gt;=A405),TOther[Amount])))</f>
        <v>0</v>
      </c>
      <c r="I405" s="8" cm="1">
        <f t="array" ref="I405">IF(A405="","",IF(COUNTIF(TOther[Frequency],$I$1)=0,0,SUMPRODUCT(--(IFERROR(MOD(A405-TOther[Start Date],14),1)=0),--(TOther[Frequency]=$I$1),--(TOther[Start Date]&lt;=A405),--(TOther[End Date Calc]&gt;=A405),TOther[Amount])))</f>
        <v>0</v>
      </c>
      <c r="J405" s="8">
        <f>IF(A405="","",IF(COUNTIF(TOther[Frequency],$J$1)=0,0,IF(OR(DAY(A405)=1,DAY(A405)=15),SUMIFS(TOther[Amount],TOther[Frequency],$J$1,TOther[Start Date],"&lt;="&amp;$A405,TOther[End Date Calc],"&gt;="&amp;A405),0)))</f>
        <v>0</v>
      </c>
      <c r="K405" s="8">
        <f>IF(A405="","",IF(COUNTIF(TOther[Frequency],$K$1)=0,0,IF(A405=(A405-DAY(A405)+1+2*7-WEEKDAY(A405-DAY(A405)+8-4,1)),SUMIFS(TOther[Amount],TOther[Frequency],$K$1,TOther[Start Date],"&lt;="&amp;$A405,TOther[End Date Calc],"&gt;="&amp;A405),0)))</f>
        <v>0</v>
      </c>
      <c r="L405" s="8">
        <f>IF(A405="","",IF(COUNTIF(TOther[Frequency],$L$1)=0,0,IF(A405=(A405-DAY(A405)+1+3*7-WEEKDAY(A405-DAY(A405)+8-4,1)),SUMIFS(TOther[Amount],TOther[Frequency],$L$1,TOther[Start Date],"&lt;="&amp;$A405,TOther[End Date Calc],"&gt;="&amp;A405),0)))</f>
        <v>0</v>
      </c>
      <c r="M405" s="8">
        <f>IF(A405="","",IF(COUNTIF(TOther[Frequency],$M$1)=0,0,IF(A405=(A405-DAY(A405)+1+4*7-WEEKDAY(A405-DAY(A405)+8-4,1)),SUMIFS(TOther[Amount],TOther[Frequency],$M$1,TOther[Start Date],"&lt;="&amp;$A405,TOther[End Date Calc],"&gt;="&amp;A405),0)))</f>
        <v>0</v>
      </c>
      <c r="N405" s="8" cm="1">
        <f t="array" ref="N405">IF(A405="","",IF(COUNTIF(TOther[Frequency],$N$1)=0,0,SUMPRODUCT(--(IFERROR(MOD(A405-TOther[Start Date],28),1)=0),--(TOther[Frequency]=$N$1),--(TOther[Start Date]&lt;=A405),--(TOther[End Date Calc]&gt;=A405),TOther[Amount])))</f>
        <v>0</v>
      </c>
      <c r="O405" s="8" cm="1">
        <f t="array" ref="O405">IF(A405="","",IF(COUNTIF(TOther[Frequency],$O$1)=0,0,SUMPRODUCT(--(IFERROR(MOD(A405-TOther[Start Date],42),1)=0),--(TOther[Frequency]=$O$1),--(TOther[Start Date]&lt;=A405),--(TOther[End Date Calc]&gt;=A405),TOther[Amount])))</f>
        <v>0</v>
      </c>
      <c r="P405" s="8" cm="1">
        <f t="array" ref="P405">IF(A405="","",IF(COUNTIF(TOther[Frequency],$P$1)=0,0,SUMPRODUCT(--(IFERROR(MOD(A405-TOther[Start Date],56),1)=0),--(TOther[Frequency]=$P$1),--(TOther[Start Date]&lt;=A405),--(TOther[End Date Calc]&gt;=A405),TOther[Amount])))</f>
        <v>0</v>
      </c>
      <c r="Q405" s="8">
        <f>IF(A405="","",IF(COUNTIF(TOther[Frequency],$Q$1)=0,0,IF(B405="N",SUMIFS(TOther[Amount],TOther[Frequency],$Q$1,TOther[Start Date],"&lt;="&amp;$A405,TOther[End Date Calc],"&gt;="&amp;A405,TOther[Start Day],DAY(A405)),SUMIFS(TOther[Amount],TOther[Frequency],$Q$1,TOther[Start Date],"&lt;="&amp;$A405,TOther[End Date Calc],"&gt;="&amp;A405,TOther[Start Day],"&gt;="&amp;DAY(A405)))))</f>
        <v>0</v>
      </c>
      <c r="R405" s="8" cm="1">
        <f t="array" ref="R405">IF(A405="","",IF(COUNTIF(TOther[Frequency],R$1)=0,0,SUMPRODUCT(--(TOther[Frequency]=R$1),--(TOther[Start Date]&lt;=A405),--(TOther[End Date Calc]&gt;=A405),IF(B405="N",--(TOther[Start Day]=DAY(A405)),--(TOther[Start Day]&gt;=DAY(A405))),--(IFERROR(MOD(TOther[Start Month]-MONTH(A405)+2,2),1)=0),TOther[Amount])))</f>
        <v>0</v>
      </c>
      <c r="S405" s="8" cm="1">
        <f t="array" ref="S405">IF(A405="","",IF(COUNTIF(TOther[Frequency],S$1)=0,0,SUMPRODUCT(--(TOther[Frequency]=S$1),--(TOther[Start Date]&lt;=A405),--(TOther[End Date Calc]&gt;=A405),IF(B405="N",--(TOther[Start Day]=DAY(A405)),--(TOther[Start Day]&gt;=DAY(A405))),--(IFERROR(MOD(TOther[Start Month]-MONTH(A405)+3,3),1)=0),TOther[Amount])))</f>
        <v>0</v>
      </c>
      <c r="T405" s="8" cm="1">
        <f t="array" ref="T405">IF($A405="","",IF(COUNTIF(TOther[Frequency],T$1)=0,0,SUMPRODUCT(--(TOther[Frequency]=T$1),--(TOther[Start Date]&lt;=$A405),--(TOther[End Date Calc]&gt;=$A405),IF($B405="N",--(TOther[Start Day]=DAY($A405)),--(TOther[Start Day]&gt;=DAY($A405))),--(IFERROR(MOD(TOther[Start Month]-MONTH($A405)+4,4),1)=0),TOther[Amount])))</f>
        <v>0</v>
      </c>
      <c r="U405" s="8" cm="1">
        <f t="array" ref="U405">IF(A405="","",IF(COUNTIF(TOther[Frequency],$U$1)=0,0,SUMPRODUCT(--(TOther[Frequency]=$U$1),--(TOther[Start Date]&lt;=A405),--(TOther[End Date Calc]&gt;=A405),IF(B405="N",--(TOther[Start Day]=DAY(A405)),--(TOther[Start Day]&gt;=DAY(A405))),--(IFERROR(MOD(TOther[Start Month]-MONTH(A405)+6,6),1)=0),TOther[Amount])))</f>
        <v>0</v>
      </c>
      <c r="V405" s="8" cm="1">
        <f t="array" ref="V405">IF(A405="","",IF(COUNTIF(TOther[Frequency],$V$1)=0,0,SUMPRODUCT(--(TOther[Frequency]=$V$1),--(TOther[Start Date]&lt;=A405),--(TOther[End Date Calc]&gt;=A405),IF(B405="N",--(TOther[Start Day]=DAY(A405)),--(TOther[Start Day]&gt;=DAY(A405))),--(IFERROR(MOD(TOther[Start Month]-MONTH(A405)+12,12),1)=0),TOther[Amount])))</f>
        <v>0</v>
      </c>
      <c r="W405" s="8">
        <f>IF(A405="","",SUMIFS(TOther[Amount],TOther[Start Date],A405,TOther[Frequency],$W$1))</f>
        <v>0</v>
      </c>
      <c r="X405" s="9">
        <f t="shared" si="30"/>
        <v>0</v>
      </c>
      <c r="Y405" s="9">
        <f t="shared" si="34"/>
        <v>0</v>
      </c>
      <c r="Z405" s="8" cm="1">
        <f t="array" ref="Z405">IF(A405="","",IF(COUNTIF('2) Income'!$D$13:$D$32,"Weekly")=0,0,SUMPRODUCT(--(IFERROR(MOD(A405-'2) Income'!$F$13:$F$32,7),1)=0),--('2) Income'!$D$13:$D$32="Weekly"),--('2) Income'!$F$13:$F$32&lt;=A405),'2) Income'!$E$13:$E$32)))</f>
        <v>0</v>
      </c>
      <c r="AA405" s="8" cm="1">
        <f t="array" ref="AA405">IF(A405="","",IF(COUNTIF('2) Income'!$D$13:$D$32,"Every Other Week")=0,0,SUMPRODUCT(--(IFERROR(MOD(A405-'2) Income'!$F$13:$F$32,14),1)=0),--('2) Income'!$D$13:$D$32="Every Other Week"),--('2) Income'!$F$13:$F$32&lt;=A405),'2) Income'!$E$13:$E$32)))</f>
        <v>0</v>
      </c>
      <c r="AB405" s="8">
        <f>IF(A405="","",IF(COUNTIF('2) Income'!$D$13:$D$32,"1st and 15th")=0,0,IF(OR(DAY(A405)=1,DAY(A405)=15),SUMIFS('2) Income'!$E$13:$E$32,'2) Income'!$D$13:$D$32,"1st and 15th",'2) Income'!$F$13:$F$32,"&lt;="&amp;$A405),0)))</f>
        <v>0</v>
      </c>
      <c r="AC405" s="8">
        <f>IF(A405="","",IF(COUNTIF('2) Income'!$D$13:$D$32,"2nd Wednesday")=0,0,IF(A405=(A405-DAY(A405)+1+2*7-WEEKDAY(A405-DAY(A405)+8-4,1)),SUMIFS('2) Income'!$E$13:$E$32,'2) Income'!$D$13:$D$32,"2nd Wednesday",'2) Income'!$F$13:$F$32,"&lt;="&amp;$A405),0)))</f>
        <v>0</v>
      </c>
      <c r="AD405" s="8">
        <f>IF(A405="","",IF(COUNTIF('2) Income'!$D$13:$D$32,"3rd Wednesday")=0,0,IF(A405=(A405-DAY(A405)+1+3*7-WEEKDAY(A405-DAY(A405)+8-4,1)),SUMIFS('2) Income'!$E$13:$E$32,'2) Income'!$D$13:$D$32,"3rd Wednesday",'2) Income'!$F$13:$F$32,"&lt;="&amp;$A405),0)))</f>
        <v>0</v>
      </c>
      <c r="AE405" s="8">
        <f>IF(A405="","",IF(COUNTIF('2) Income'!$D$13:$D$32,"4th Wednesday")=0,0,IF(A405=(A405-DAY(A405)+1+4*7-WEEKDAY(A405-DAY(A405)+8-4,1)),SUMIFS('2) Income'!$E$13:$E$32,'2) Income'!$D$13:$D$32,"4th Wednesday",'2) Income'!$F$13:$F$32,"&lt;="&amp;$A405),0)))</f>
        <v>0</v>
      </c>
      <c r="AF405" s="8" cm="1">
        <f t="array" ref="AF405">IF(A405="","",IF(COUNTIF('2) Income'!$D$13:$D$32,"Every 4 Weeks")=0,0,SUMPRODUCT(--(IFERROR(MOD(A405-'2) Income'!$F$13:$F$32,28),1)=0),--('2) Income'!$D$13:$D$32="Every 4 Weeks"),--('2) Income'!$F$13:$F$32&lt;=A405),'2) Income'!$E$13:$E$32)))</f>
        <v>0</v>
      </c>
      <c r="AG405" s="8">
        <f>IF(A405="","",IF(COUNTIF('2) Income'!$D$13:$D$32,"Monthly")=0,0,IF(B405="N",SUMIFS('2) Income'!$E$13:$E$32,'2) Income'!$D$13:$D$32,"monthly",'2) Income'!$F$13:$F$32,"&lt;="&amp;$A405,'2) Income'!$I$13:$I$32,DAY(A405)),SUMIFS('2) Income'!$E$13:$E$32,'2) Income'!$D$13:$D$32,"monthly",'2) Income'!$F$13:$F$32,"&lt;="&amp;$A405,'2) Income'!$I$13:$I$32,"&gt;="&amp;DAY(A405)))))</f>
        <v>0</v>
      </c>
      <c r="AH405" s="8" cm="1">
        <f t="array" ref="AH405">IF(A405="","",IF(COUNTIF('2) Income'!$D$13:$D$32,"Yearly")=0,0,SUMPRODUCT(--('2) Income'!$D$13:$D$32="Yearly"),--('2) Income'!$F$13:$F$32&lt;=A405),IF(B405="N",--('2) Income'!$I$13:$I$32=DAY(A405)),--('2) Income'!$I$13:$I$32&gt;=DAY(A405))),--(IFERROR(MOD('2) Income'!$H$13:$H$32-MONTH(A405)+12,12),1)=0),'2) Income'!$E$13:$E$32)))</f>
        <v>0</v>
      </c>
      <c r="AI405" s="8">
        <f>IF(A405="","",IF(COUNTIF('2) Income'!$D$13:$D$32,"one-time")=0,0,SUMIFS('2) Income'!$E$13:$E$32,'2) Income'!$D$13:$D$32,"one-time",'2) Income'!$F$13:$F$32,"="&amp;$A405)))</f>
        <v>0</v>
      </c>
      <c r="AJ405" s="9">
        <f t="shared" si="31"/>
        <v>0</v>
      </c>
    </row>
    <row r="406" spans="1:36">
      <c r="A406" s="7">
        <f>IF(A405="","",IF(A405+1&lt;='1) Period'!$E$21,A405+1,""))</f>
        <v>45878</v>
      </c>
      <c r="B406" s="7" t="str">
        <f t="shared" si="32"/>
        <v>N</v>
      </c>
      <c r="C406" t="str">
        <f t="shared" si="33"/>
        <v>Y</v>
      </c>
      <c r="D406" s="8">
        <f>IF(A406="","",IF(TEXT(A406,"dddd")='4) Happy Money'!$E$23,WAllowance,0))</f>
        <v>0</v>
      </c>
      <c r="E406" s="8">
        <f>IF(A406="","",IF(B406="N",SUMIF(TMonthly[Day of the Month],DAY(A406),TMonthly[Amount]),SUMIF(TMonthly[Day of the Month],"&gt;="&amp;DAY(A406),TMonthly[Amount])))</f>
        <v>0</v>
      </c>
      <c r="F406" s="8" cm="1">
        <f t="array" ref="F406">IF(A406="","",SUMPRODUCT(--(TYearly[Due Date]&lt;=A406),IF(B406="N",--(TYearly[Day]=DAY(A406)),--(TYearly[Day]&gt;=DAY(A406))),--(IFERROR(MOD(TYearly[Month]-MONTH(A406)+12,12),1)=0),TYearly[Amount]))</f>
        <v>0</v>
      </c>
      <c r="G406" s="8">
        <f>IF(A406="","",SUMIF(TOneTime[Due Date],A406,TOneTime[Amount]))</f>
        <v>0</v>
      </c>
      <c r="H406" s="8" cm="1">
        <f t="array" ref="H406">IF(A406="","",IF(COUNTIF(TOther[Frequency],$H$1)=0,0,SUMPRODUCT(--(IFERROR(MOD(A406-TOther[Start Date],7),1)=0),--(TOther[Frequency]=$H$1),--(TOther[Start Date]&lt;=A406),--(TOther[End Date Calc]&gt;=A406),TOther[Amount])))</f>
        <v>0</v>
      </c>
      <c r="I406" s="8" cm="1">
        <f t="array" ref="I406">IF(A406="","",IF(COUNTIF(TOther[Frequency],$I$1)=0,0,SUMPRODUCT(--(IFERROR(MOD(A406-TOther[Start Date],14),1)=0),--(TOther[Frequency]=$I$1),--(TOther[Start Date]&lt;=A406),--(TOther[End Date Calc]&gt;=A406),TOther[Amount])))</f>
        <v>0</v>
      </c>
      <c r="J406" s="8">
        <f>IF(A406="","",IF(COUNTIF(TOther[Frequency],$J$1)=0,0,IF(OR(DAY(A406)=1,DAY(A406)=15),SUMIFS(TOther[Amount],TOther[Frequency],$J$1,TOther[Start Date],"&lt;="&amp;$A406,TOther[End Date Calc],"&gt;="&amp;A406),0)))</f>
        <v>0</v>
      </c>
      <c r="K406" s="8">
        <f>IF(A406="","",IF(COUNTIF(TOther[Frequency],$K$1)=0,0,IF(A406=(A406-DAY(A406)+1+2*7-WEEKDAY(A406-DAY(A406)+8-4,1)),SUMIFS(TOther[Amount],TOther[Frequency],$K$1,TOther[Start Date],"&lt;="&amp;$A406,TOther[End Date Calc],"&gt;="&amp;A406),0)))</f>
        <v>0</v>
      </c>
      <c r="L406" s="8">
        <f>IF(A406="","",IF(COUNTIF(TOther[Frequency],$L$1)=0,0,IF(A406=(A406-DAY(A406)+1+3*7-WEEKDAY(A406-DAY(A406)+8-4,1)),SUMIFS(TOther[Amount],TOther[Frequency],$L$1,TOther[Start Date],"&lt;="&amp;$A406,TOther[End Date Calc],"&gt;="&amp;A406),0)))</f>
        <v>0</v>
      </c>
      <c r="M406" s="8">
        <f>IF(A406="","",IF(COUNTIF(TOther[Frequency],$M$1)=0,0,IF(A406=(A406-DAY(A406)+1+4*7-WEEKDAY(A406-DAY(A406)+8-4,1)),SUMIFS(TOther[Amount],TOther[Frequency],$M$1,TOther[Start Date],"&lt;="&amp;$A406,TOther[End Date Calc],"&gt;="&amp;A406),0)))</f>
        <v>0</v>
      </c>
      <c r="N406" s="8" cm="1">
        <f t="array" ref="N406">IF(A406="","",IF(COUNTIF(TOther[Frequency],$N$1)=0,0,SUMPRODUCT(--(IFERROR(MOD(A406-TOther[Start Date],28),1)=0),--(TOther[Frequency]=$N$1),--(TOther[Start Date]&lt;=A406),--(TOther[End Date Calc]&gt;=A406),TOther[Amount])))</f>
        <v>0</v>
      </c>
      <c r="O406" s="8" cm="1">
        <f t="array" ref="O406">IF(A406="","",IF(COUNTIF(TOther[Frequency],$O$1)=0,0,SUMPRODUCT(--(IFERROR(MOD(A406-TOther[Start Date],42),1)=0),--(TOther[Frequency]=$O$1),--(TOther[Start Date]&lt;=A406),--(TOther[End Date Calc]&gt;=A406),TOther[Amount])))</f>
        <v>0</v>
      </c>
      <c r="P406" s="8" cm="1">
        <f t="array" ref="P406">IF(A406="","",IF(COUNTIF(TOther[Frequency],$P$1)=0,0,SUMPRODUCT(--(IFERROR(MOD(A406-TOther[Start Date],56),1)=0),--(TOther[Frequency]=$P$1),--(TOther[Start Date]&lt;=A406),--(TOther[End Date Calc]&gt;=A406),TOther[Amount])))</f>
        <v>0</v>
      </c>
      <c r="Q406" s="8">
        <f>IF(A406="","",IF(COUNTIF(TOther[Frequency],$Q$1)=0,0,IF(B406="N",SUMIFS(TOther[Amount],TOther[Frequency],$Q$1,TOther[Start Date],"&lt;="&amp;$A406,TOther[End Date Calc],"&gt;="&amp;A406,TOther[Start Day],DAY(A406)),SUMIFS(TOther[Amount],TOther[Frequency],$Q$1,TOther[Start Date],"&lt;="&amp;$A406,TOther[End Date Calc],"&gt;="&amp;A406,TOther[Start Day],"&gt;="&amp;DAY(A406)))))</f>
        <v>0</v>
      </c>
      <c r="R406" s="8" cm="1">
        <f t="array" ref="R406">IF(A406="","",IF(COUNTIF(TOther[Frequency],R$1)=0,0,SUMPRODUCT(--(TOther[Frequency]=R$1),--(TOther[Start Date]&lt;=A406),--(TOther[End Date Calc]&gt;=A406),IF(B406="N",--(TOther[Start Day]=DAY(A406)),--(TOther[Start Day]&gt;=DAY(A406))),--(IFERROR(MOD(TOther[Start Month]-MONTH(A406)+2,2),1)=0),TOther[Amount])))</f>
        <v>0</v>
      </c>
      <c r="S406" s="8" cm="1">
        <f t="array" ref="S406">IF(A406="","",IF(COUNTIF(TOther[Frequency],S$1)=0,0,SUMPRODUCT(--(TOther[Frequency]=S$1),--(TOther[Start Date]&lt;=A406),--(TOther[End Date Calc]&gt;=A406),IF(B406="N",--(TOther[Start Day]=DAY(A406)),--(TOther[Start Day]&gt;=DAY(A406))),--(IFERROR(MOD(TOther[Start Month]-MONTH(A406)+3,3),1)=0),TOther[Amount])))</f>
        <v>0</v>
      </c>
      <c r="T406" s="8" cm="1">
        <f t="array" ref="T406">IF($A406="","",IF(COUNTIF(TOther[Frequency],T$1)=0,0,SUMPRODUCT(--(TOther[Frequency]=T$1),--(TOther[Start Date]&lt;=$A406),--(TOther[End Date Calc]&gt;=$A406),IF($B406="N",--(TOther[Start Day]=DAY($A406)),--(TOther[Start Day]&gt;=DAY($A406))),--(IFERROR(MOD(TOther[Start Month]-MONTH($A406)+4,4),1)=0),TOther[Amount])))</f>
        <v>0</v>
      </c>
      <c r="U406" s="8" cm="1">
        <f t="array" ref="U406">IF(A406="","",IF(COUNTIF(TOther[Frequency],$U$1)=0,0,SUMPRODUCT(--(TOther[Frequency]=$U$1),--(TOther[Start Date]&lt;=A406),--(TOther[End Date Calc]&gt;=A406),IF(B406="N",--(TOther[Start Day]=DAY(A406)),--(TOther[Start Day]&gt;=DAY(A406))),--(IFERROR(MOD(TOther[Start Month]-MONTH(A406)+6,6),1)=0),TOther[Amount])))</f>
        <v>0</v>
      </c>
      <c r="V406" s="8" cm="1">
        <f t="array" ref="V406">IF(A406="","",IF(COUNTIF(TOther[Frequency],$V$1)=0,0,SUMPRODUCT(--(TOther[Frequency]=$V$1),--(TOther[Start Date]&lt;=A406),--(TOther[End Date Calc]&gt;=A406),IF(B406="N",--(TOther[Start Day]=DAY(A406)),--(TOther[Start Day]&gt;=DAY(A406))),--(IFERROR(MOD(TOther[Start Month]-MONTH(A406)+12,12),1)=0),TOther[Amount])))</f>
        <v>0</v>
      </c>
      <c r="W406" s="8">
        <f>IF(A406="","",SUMIFS(TOther[Amount],TOther[Start Date],A406,TOther[Frequency],$W$1))</f>
        <v>0</v>
      </c>
      <c r="X406" s="9">
        <f t="shared" si="30"/>
        <v>0</v>
      </c>
      <c r="Y406" s="9">
        <f t="shared" si="34"/>
        <v>0</v>
      </c>
      <c r="Z406" s="8" cm="1">
        <f t="array" ref="Z406">IF(A406="","",IF(COUNTIF('2) Income'!$D$13:$D$32,"Weekly")=0,0,SUMPRODUCT(--(IFERROR(MOD(A406-'2) Income'!$F$13:$F$32,7),1)=0),--('2) Income'!$D$13:$D$32="Weekly"),--('2) Income'!$F$13:$F$32&lt;=A406),'2) Income'!$E$13:$E$32)))</f>
        <v>0</v>
      </c>
      <c r="AA406" s="8" cm="1">
        <f t="array" ref="AA406">IF(A406="","",IF(COUNTIF('2) Income'!$D$13:$D$32,"Every Other Week")=0,0,SUMPRODUCT(--(IFERROR(MOD(A406-'2) Income'!$F$13:$F$32,14),1)=0),--('2) Income'!$D$13:$D$32="Every Other Week"),--('2) Income'!$F$13:$F$32&lt;=A406),'2) Income'!$E$13:$E$32)))</f>
        <v>0</v>
      </c>
      <c r="AB406" s="8">
        <f>IF(A406="","",IF(COUNTIF('2) Income'!$D$13:$D$32,"1st and 15th")=0,0,IF(OR(DAY(A406)=1,DAY(A406)=15),SUMIFS('2) Income'!$E$13:$E$32,'2) Income'!$D$13:$D$32,"1st and 15th",'2) Income'!$F$13:$F$32,"&lt;="&amp;$A406),0)))</f>
        <v>0</v>
      </c>
      <c r="AC406" s="8">
        <f>IF(A406="","",IF(COUNTIF('2) Income'!$D$13:$D$32,"2nd Wednesday")=0,0,IF(A406=(A406-DAY(A406)+1+2*7-WEEKDAY(A406-DAY(A406)+8-4,1)),SUMIFS('2) Income'!$E$13:$E$32,'2) Income'!$D$13:$D$32,"2nd Wednesday",'2) Income'!$F$13:$F$32,"&lt;="&amp;$A406),0)))</f>
        <v>0</v>
      </c>
      <c r="AD406" s="8">
        <f>IF(A406="","",IF(COUNTIF('2) Income'!$D$13:$D$32,"3rd Wednesday")=0,0,IF(A406=(A406-DAY(A406)+1+3*7-WEEKDAY(A406-DAY(A406)+8-4,1)),SUMIFS('2) Income'!$E$13:$E$32,'2) Income'!$D$13:$D$32,"3rd Wednesday",'2) Income'!$F$13:$F$32,"&lt;="&amp;$A406),0)))</f>
        <v>0</v>
      </c>
      <c r="AE406" s="8">
        <f>IF(A406="","",IF(COUNTIF('2) Income'!$D$13:$D$32,"4th Wednesday")=0,0,IF(A406=(A406-DAY(A406)+1+4*7-WEEKDAY(A406-DAY(A406)+8-4,1)),SUMIFS('2) Income'!$E$13:$E$32,'2) Income'!$D$13:$D$32,"4th Wednesday",'2) Income'!$F$13:$F$32,"&lt;="&amp;$A406),0)))</f>
        <v>0</v>
      </c>
      <c r="AF406" s="8" cm="1">
        <f t="array" ref="AF406">IF(A406="","",IF(COUNTIF('2) Income'!$D$13:$D$32,"Every 4 Weeks")=0,0,SUMPRODUCT(--(IFERROR(MOD(A406-'2) Income'!$F$13:$F$32,28),1)=0),--('2) Income'!$D$13:$D$32="Every 4 Weeks"),--('2) Income'!$F$13:$F$32&lt;=A406),'2) Income'!$E$13:$E$32)))</f>
        <v>0</v>
      </c>
      <c r="AG406" s="8">
        <f>IF(A406="","",IF(COUNTIF('2) Income'!$D$13:$D$32,"Monthly")=0,0,IF(B406="N",SUMIFS('2) Income'!$E$13:$E$32,'2) Income'!$D$13:$D$32,"monthly",'2) Income'!$F$13:$F$32,"&lt;="&amp;$A406,'2) Income'!$I$13:$I$32,DAY(A406)),SUMIFS('2) Income'!$E$13:$E$32,'2) Income'!$D$13:$D$32,"monthly",'2) Income'!$F$13:$F$32,"&lt;="&amp;$A406,'2) Income'!$I$13:$I$32,"&gt;="&amp;DAY(A406)))))</f>
        <v>0</v>
      </c>
      <c r="AH406" s="8" cm="1">
        <f t="array" ref="AH406">IF(A406="","",IF(COUNTIF('2) Income'!$D$13:$D$32,"Yearly")=0,0,SUMPRODUCT(--('2) Income'!$D$13:$D$32="Yearly"),--('2) Income'!$F$13:$F$32&lt;=A406),IF(B406="N",--('2) Income'!$I$13:$I$32=DAY(A406)),--('2) Income'!$I$13:$I$32&gt;=DAY(A406))),--(IFERROR(MOD('2) Income'!$H$13:$H$32-MONTH(A406)+12,12),1)=0),'2) Income'!$E$13:$E$32)))</f>
        <v>0</v>
      </c>
      <c r="AI406" s="8">
        <f>IF(A406="","",IF(COUNTIF('2) Income'!$D$13:$D$32,"one-time")=0,0,SUMIFS('2) Income'!$E$13:$E$32,'2) Income'!$D$13:$D$32,"one-time",'2) Income'!$F$13:$F$32,"="&amp;$A406)))</f>
        <v>0</v>
      </c>
      <c r="AJ406" s="9">
        <f t="shared" si="31"/>
        <v>0</v>
      </c>
    </row>
    <row r="407" spans="1:36">
      <c r="A407" s="7">
        <f>IF(A406="","",IF(A406+1&lt;='1) Period'!$E$21,A406+1,""))</f>
        <v>45879</v>
      </c>
      <c r="B407" s="7" t="str">
        <f t="shared" si="32"/>
        <v>N</v>
      </c>
      <c r="C407" t="str">
        <f t="shared" si="33"/>
        <v>Y</v>
      </c>
      <c r="D407" s="8">
        <f>IF(A407="","",IF(TEXT(A407,"dddd")='4) Happy Money'!$E$23,WAllowance,0))</f>
        <v>0</v>
      </c>
      <c r="E407" s="8">
        <f>IF(A407="","",IF(B407="N",SUMIF(TMonthly[Day of the Month],DAY(A407),TMonthly[Amount]),SUMIF(TMonthly[Day of the Month],"&gt;="&amp;DAY(A407),TMonthly[Amount])))</f>
        <v>500</v>
      </c>
      <c r="F407" s="8" cm="1">
        <f t="array" ref="F407">IF(A407="","",SUMPRODUCT(--(TYearly[Due Date]&lt;=A407),IF(B407="N",--(TYearly[Day]=DAY(A407)),--(TYearly[Day]&gt;=DAY(A407))),--(IFERROR(MOD(TYearly[Month]-MONTH(A407)+12,12),1)=0),TYearly[Amount]))</f>
        <v>0</v>
      </c>
      <c r="G407" s="8">
        <f>IF(A407="","",SUMIF(TOneTime[Due Date],A407,TOneTime[Amount]))</f>
        <v>0</v>
      </c>
      <c r="H407" s="8" cm="1">
        <f t="array" ref="H407">IF(A407="","",IF(COUNTIF(TOther[Frequency],$H$1)=0,0,SUMPRODUCT(--(IFERROR(MOD(A407-TOther[Start Date],7),1)=0),--(TOther[Frequency]=$H$1),--(TOther[Start Date]&lt;=A407),--(TOther[End Date Calc]&gt;=A407),TOther[Amount])))</f>
        <v>0</v>
      </c>
      <c r="I407" s="8" cm="1">
        <f t="array" ref="I407">IF(A407="","",IF(COUNTIF(TOther[Frequency],$I$1)=0,0,SUMPRODUCT(--(IFERROR(MOD(A407-TOther[Start Date],14),1)=0),--(TOther[Frequency]=$I$1),--(TOther[Start Date]&lt;=A407),--(TOther[End Date Calc]&gt;=A407),TOther[Amount])))</f>
        <v>0</v>
      </c>
      <c r="J407" s="8">
        <f>IF(A407="","",IF(COUNTIF(TOther[Frequency],$J$1)=0,0,IF(OR(DAY(A407)=1,DAY(A407)=15),SUMIFS(TOther[Amount],TOther[Frequency],$J$1,TOther[Start Date],"&lt;="&amp;$A407,TOther[End Date Calc],"&gt;="&amp;A407),0)))</f>
        <v>0</v>
      </c>
      <c r="K407" s="8">
        <f>IF(A407="","",IF(COUNTIF(TOther[Frequency],$K$1)=0,0,IF(A407=(A407-DAY(A407)+1+2*7-WEEKDAY(A407-DAY(A407)+8-4,1)),SUMIFS(TOther[Amount],TOther[Frequency],$K$1,TOther[Start Date],"&lt;="&amp;$A407,TOther[End Date Calc],"&gt;="&amp;A407),0)))</f>
        <v>0</v>
      </c>
      <c r="L407" s="8">
        <f>IF(A407="","",IF(COUNTIF(TOther[Frequency],$L$1)=0,0,IF(A407=(A407-DAY(A407)+1+3*7-WEEKDAY(A407-DAY(A407)+8-4,1)),SUMIFS(TOther[Amount],TOther[Frequency],$L$1,TOther[Start Date],"&lt;="&amp;$A407,TOther[End Date Calc],"&gt;="&amp;A407),0)))</f>
        <v>0</v>
      </c>
      <c r="M407" s="8">
        <f>IF(A407="","",IF(COUNTIF(TOther[Frequency],$M$1)=0,0,IF(A407=(A407-DAY(A407)+1+4*7-WEEKDAY(A407-DAY(A407)+8-4,1)),SUMIFS(TOther[Amount],TOther[Frequency],$M$1,TOther[Start Date],"&lt;="&amp;$A407,TOther[End Date Calc],"&gt;="&amp;A407),0)))</f>
        <v>0</v>
      </c>
      <c r="N407" s="8" cm="1">
        <f t="array" ref="N407">IF(A407="","",IF(COUNTIF(TOther[Frequency],$N$1)=0,0,SUMPRODUCT(--(IFERROR(MOD(A407-TOther[Start Date],28),1)=0),--(TOther[Frequency]=$N$1),--(TOther[Start Date]&lt;=A407),--(TOther[End Date Calc]&gt;=A407),TOther[Amount])))</f>
        <v>0</v>
      </c>
      <c r="O407" s="8" cm="1">
        <f t="array" ref="O407">IF(A407="","",IF(COUNTIF(TOther[Frequency],$O$1)=0,0,SUMPRODUCT(--(IFERROR(MOD(A407-TOther[Start Date],42),1)=0),--(TOther[Frequency]=$O$1),--(TOther[Start Date]&lt;=A407),--(TOther[End Date Calc]&gt;=A407),TOther[Amount])))</f>
        <v>0</v>
      </c>
      <c r="P407" s="8" cm="1">
        <f t="array" ref="P407">IF(A407="","",IF(COUNTIF(TOther[Frequency],$P$1)=0,0,SUMPRODUCT(--(IFERROR(MOD(A407-TOther[Start Date],56),1)=0),--(TOther[Frequency]=$P$1),--(TOther[Start Date]&lt;=A407),--(TOther[End Date Calc]&gt;=A407),TOther[Amount])))</f>
        <v>0</v>
      </c>
      <c r="Q407" s="8">
        <f>IF(A407="","",IF(COUNTIF(TOther[Frequency],$Q$1)=0,0,IF(B407="N",SUMIFS(TOther[Amount],TOther[Frequency],$Q$1,TOther[Start Date],"&lt;="&amp;$A407,TOther[End Date Calc],"&gt;="&amp;A407,TOther[Start Day],DAY(A407)),SUMIFS(TOther[Amount],TOther[Frequency],$Q$1,TOther[Start Date],"&lt;="&amp;$A407,TOther[End Date Calc],"&gt;="&amp;A407,TOther[Start Day],"&gt;="&amp;DAY(A407)))))</f>
        <v>0</v>
      </c>
      <c r="R407" s="8" cm="1">
        <f t="array" ref="R407">IF(A407="","",IF(COUNTIF(TOther[Frequency],R$1)=0,0,SUMPRODUCT(--(TOther[Frequency]=R$1),--(TOther[Start Date]&lt;=A407),--(TOther[End Date Calc]&gt;=A407),IF(B407="N",--(TOther[Start Day]=DAY(A407)),--(TOther[Start Day]&gt;=DAY(A407))),--(IFERROR(MOD(TOther[Start Month]-MONTH(A407)+2,2),1)=0),TOther[Amount])))</f>
        <v>0</v>
      </c>
      <c r="S407" s="8" cm="1">
        <f t="array" ref="S407">IF(A407="","",IF(COUNTIF(TOther[Frequency],S$1)=0,0,SUMPRODUCT(--(TOther[Frequency]=S$1),--(TOther[Start Date]&lt;=A407),--(TOther[End Date Calc]&gt;=A407),IF(B407="N",--(TOther[Start Day]=DAY(A407)),--(TOther[Start Day]&gt;=DAY(A407))),--(IFERROR(MOD(TOther[Start Month]-MONTH(A407)+3,3),1)=0),TOther[Amount])))</f>
        <v>0</v>
      </c>
      <c r="T407" s="8" cm="1">
        <f t="array" ref="T407">IF($A407="","",IF(COUNTIF(TOther[Frequency],T$1)=0,0,SUMPRODUCT(--(TOther[Frequency]=T$1),--(TOther[Start Date]&lt;=$A407),--(TOther[End Date Calc]&gt;=$A407),IF($B407="N",--(TOther[Start Day]=DAY($A407)),--(TOther[Start Day]&gt;=DAY($A407))),--(IFERROR(MOD(TOther[Start Month]-MONTH($A407)+4,4),1)=0),TOther[Amount])))</f>
        <v>0</v>
      </c>
      <c r="U407" s="8" cm="1">
        <f t="array" ref="U407">IF(A407="","",IF(COUNTIF(TOther[Frequency],$U$1)=0,0,SUMPRODUCT(--(TOther[Frequency]=$U$1),--(TOther[Start Date]&lt;=A407),--(TOther[End Date Calc]&gt;=A407),IF(B407="N",--(TOther[Start Day]=DAY(A407)),--(TOther[Start Day]&gt;=DAY(A407))),--(IFERROR(MOD(TOther[Start Month]-MONTH(A407)+6,6),1)=0),TOther[Amount])))</f>
        <v>0</v>
      </c>
      <c r="V407" s="8" cm="1">
        <f t="array" ref="V407">IF(A407="","",IF(COUNTIF(TOther[Frequency],$V$1)=0,0,SUMPRODUCT(--(TOther[Frequency]=$V$1),--(TOther[Start Date]&lt;=A407),--(TOther[End Date Calc]&gt;=A407),IF(B407="N",--(TOther[Start Day]=DAY(A407)),--(TOther[Start Day]&gt;=DAY(A407))),--(IFERROR(MOD(TOther[Start Month]-MONTH(A407)+12,12),1)=0),TOther[Amount])))</f>
        <v>0</v>
      </c>
      <c r="W407" s="8">
        <f>IF(A407="","",SUMIFS(TOther[Amount],TOther[Start Date],A407,TOther[Frequency],$W$1))</f>
        <v>0</v>
      </c>
      <c r="X407" s="9">
        <f t="shared" si="30"/>
        <v>500</v>
      </c>
      <c r="Y407" s="9">
        <f t="shared" si="34"/>
        <v>0</v>
      </c>
      <c r="Z407" s="8" cm="1">
        <f t="array" ref="Z407">IF(A407="","",IF(COUNTIF('2) Income'!$D$13:$D$32,"Weekly")=0,0,SUMPRODUCT(--(IFERROR(MOD(A407-'2) Income'!$F$13:$F$32,7),1)=0),--('2) Income'!$D$13:$D$32="Weekly"),--('2) Income'!$F$13:$F$32&lt;=A407),'2) Income'!$E$13:$E$32)))</f>
        <v>0</v>
      </c>
      <c r="AA407" s="8" cm="1">
        <f t="array" ref="AA407">IF(A407="","",IF(COUNTIF('2) Income'!$D$13:$D$32,"Every Other Week")=0,0,SUMPRODUCT(--(IFERROR(MOD(A407-'2) Income'!$F$13:$F$32,14),1)=0),--('2) Income'!$D$13:$D$32="Every Other Week"),--('2) Income'!$F$13:$F$32&lt;=A407),'2) Income'!$E$13:$E$32)))</f>
        <v>0</v>
      </c>
      <c r="AB407" s="8">
        <f>IF(A407="","",IF(COUNTIF('2) Income'!$D$13:$D$32,"1st and 15th")=0,0,IF(OR(DAY(A407)=1,DAY(A407)=15),SUMIFS('2) Income'!$E$13:$E$32,'2) Income'!$D$13:$D$32,"1st and 15th",'2) Income'!$F$13:$F$32,"&lt;="&amp;$A407),0)))</f>
        <v>0</v>
      </c>
      <c r="AC407" s="8">
        <f>IF(A407="","",IF(COUNTIF('2) Income'!$D$13:$D$32,"2nd Wednesday")=0,0,IF(A407=(A407-DAY(A407)+1+2*7-WEEKDAY(A407-DAY(A407)+8-4,1)),SUMIFS('2) Income'!$E$13:$E$32,'2) Income'!$D$13:$D$32,"2nd Wednesday",'2) Income'!$F$13:$F$32,"&lt;="&amp;$A407),0)))</f>
        <v>0</v>
      </c>
      <c r="AD407" s="8">
        <f>IF(A407="","",IF(COUNTIF('2) Income'!$D$13:$D$32,"3rd Wednesday")=0,0,IF(A407=(A407-DAY(A407)+1+3*7-WEEKDAY(A407-DAY(A407)+8-4,1)),SUMIFS('2) Income'!$E$13:$E$32,'2) Income'!$D$13:$D$32,"3rd Wednesday",'2) Income'!$F$13:$F$32,"&lt;="&amp;$A407),0)))</f>
        <v>0</v>
      </c>
      <c r="AE407" s="8">
        <f>IF(A407="","",IF(COUNTIF('2) Income'!$D$13:$D$32,"4th Wednesday")=0,0,IF(A407=(A407-DAY(A407)+1+4*7-WEEKDAY(A407-DAY(A407)+8-4,1)),SUMIFS('2) Income'!$E$13:$E$32,'2) Income'!$D$13:$D$32,"4th Wednesday",'2) Income'!$F$13:$F$32,"&lt;="&amp;$A407),0)))</f>
        <v>0</v>
      </c>
      <c r="AF407" s="8" cm="1">
        <f t="array" ref="AF407">IF(A407="","",IF(COUNTIF('2) Income'!$D$13:$D$32,"Every 4 Weeks")=0,0,SUMPRODUCT(--(IFERROR(MOD(A407-'2) Income'!$F$13:$F$32,28),1)=0),--('2) Income'!$D$13:$D$32="Every 4 Weeks"),--('2) Income'!$F$13:$F$32&lt;=A407),'2) Income'!$E$13:$E$32)))</f>
        <v>0</v>
      </c>
      <c r="AG407" s="8">
        <f>IF(A407="","",IF(COUNTIF('2) Income'!$D$13:$D$32,"Monthly")=0,0,IF(B407="N",SUMIFS('2) Income'!$E$13:$E$32,'2) Income'!$D$13:$D$32,"monthly",'2) Income'!$F$13:$F$32,"&lt;="&amp;$A407,'2) Income'!$I$13:$I$32,DAY(A407)),SUMIFS('2) Income'!$E$13:$E$32,'2) Income'!$D$13:$D$32,"monthly",'2) Income'!$F$13:$F$32,"&lt;="&amp;$A407,'2) Income'!$I$13:$I$32,"&gt;="&amp;DAY(A407)))))</f>
        <v>0</v>
      </c>
      <c r="AH407" s="8" cm="1">
        <f t="array" ref="AH407">IF(A407="","",IF(COUNTIF('2) Income'!$D$13:$D$32,"Yearly")=0,0,SUMPRODUCT(--('2) Income'!$D$13:$D$32="Yearly"),--('2) Income'!$F$13:$F$32&lt;=A407),IF(B407="N",--('2) Income'!$I$13:$I$32=DAY(A407)),--('2) Income'!$I$13:$I$32&gt;=DAY(A407))),--(IFERROR(MOD('2) Income'!$H$13:$H$32-MONTH(A407)+12,12),1)=0),'2) Income'!$E$13:$E$32)))</f>
        <v>0</v>
      </c>
      <c r="AI407" s="8">
        <f>IF(A407="","",IF(COUNTIF('2) Income'!$D$13:$D$32,"one-time")=0,0,SUMIFS('2) Income'!$E$13:$E$32,'2) Income'!$D$13:$D$32,"one-time",'2) Income'!$F$13:$F$32,"="&amp;$A407)))</f>
        <v>0</v>
      </c>
      <c r="AJ407" s="9">
        <f t="shared" si="31"/>
        <v>0</v>
      </c>
    </row>
    <row r="408" spans="1:36">
      <c r="A408" s="7">
        <f>IF(A407="","",IF(A407+1&lt;='1) Period'!$E$21,A407+1,""))</f>
        <v>45880</v>
      </c>
      <c r="B408" s="7" t="str">
        <f t="shared" si="32"/>
        <v>N</v>
      </c>
      <c r="C408" t="str">
        <f t="shared" si="33"/>
        <v>F</v>
      </c>
      <c r="D408" s="8">
        <f>IF(A408="","",IF(TEXT(A408,"dddd")='4) Happy Money'!$E$23,WAllowance,0))</f>
        <v>400</v>
      </c>
      <c r="E408" s="8">
        <f>IF(A408="","",IF(B408="N",SUMIF(TMonthly[Day of the Month],DAY(A408),TMonthly[Amount]),SUMIF(TMonthly[Day of the Month],"&gt;="&amp;DAY(A408),TMonthly[Amount])))</f>
        <v>300</v>
      </c>
      <c r="F408" s="8" cm="1">
        <f t="array" ref="F408">IF(A408="","",SUMPRODUCT(--(TYearly[Due Date]&lt;=A408),IF(B408="N",--(TYearly[Day]=DAY(A408)),--(TYearly[Day]&gt;=DAY(A408))),--(IFERROR(MOD(TYearly[Month]-MONTH(A408)+12,12),1)=0),TYearly[Amount]))</f>
        <v>0</v>
      </c>
      <c r="G408" s="8">
        <f>IF(A408="","",SUMIF(TOneTime[Due Date],A408,TOneTime[Amount]))</f>
        <v>0</v>
      </c>
      <c r="H408" s="8" cm="1">
        <f t="array" ref="H408">IF(A408="","",IF(COUNTIF(TOther[Frequency],$H$1)=0,0,SUMPRODUCT(--(IFERROR(MOD(A408-TOther[Start Date],7),1)=0),--(TOther[Frequency]=$H$1),--(TOther[Start Date]&lt;=A408),--(TOther[End Date Calc]&gt;=A408),TOther[Amount])))</f>
        <v>0</v>
      </c>
      <c r="I408" s="8" cm="1">
        <f t="array" ref="I408">IF(A408="","",IF(COUNTIF(TOther[Frequency],$I$1)=0,0,SUMPRODUCT(--(IFERROR(MOD(A408-TOther[Start Date],14),1)=0),--(TOther[Frequency]=$I$1),--(TOther[Start Date]&lt;=A408),--(TOther[End Date Calc]&gt;=A408),TOther[Amount])))</f>
        <v>0</v>
      </c>
      <c r="J408" s="8">
        <f>IF(A408="","",IF(COUNTIF(TOther[Frequency],$J$1)=0,0,IF(OR(DAY(A408)=1,DAY(A408)=15),SUMIFS(TOther[Amount],TOther[Frequency],$J$1,TOther[Start Date],"&lt;="&amp;$A408,TOther[End Date Calc],"&gt;="&amp;A408),0)))</f>
        <v>0</v>
      </c>
      <c r="K408" s="8">
        <f>IF(A408="","",IF(COUNTIF(TOther[Frequency],$K$1)=0,0,IF(A408=(A408-DAY(A408)+1+2*7-WEEKDAY(A408-DAY(A408)+8-4,1)),SUMIFS(TOther[Amount],TOther[Frequency],$K$1,TOther[Start Date],"&lt;="&amp;$A408,TOther[End Date Calc],"&gt;="&amp;A408),0)))</f>
        <v>0</v>
      </c>
      <c r="L408" s="8">
        <f>IF(A408="","",IF(COUNTIF(TOther[Frequency],$L$1)=0,0,IF(A408=(A408-DAY(A408)+1+3*7-WEEKDAY(A408-DAY(A408)+8-4,1)),SUMIFS(TOther[Amount],TOther[Frequency],$L$1,TOther[Start Date],"&lt;="&amp;$A408,TOther[End Date Calc],"&gt;="&amp;A408),0)))</f>
        <v>0</v>
      </c>
      <c r="M408" s="8">
        <f>IF(A408="","",IF(COUNTIF(TOther[Frequency],$M$1)=0,0,IF(A408=(A408-DAY(A408)+1+4*7-WEEKDAY(A408-DAY(A408)+8-4,1)),SUMIFS(TOther[Amount],TOther[Frequency],$M$1,TOther[Start Date],"&lt;="&amp;$A408,TOther[End Date Calc],"&gt;="&amp;A408),0)))</f>
        <v>0</v>
      </c>
      <c r="N408" s="8" cm="1">
        <f t="array" ref="N408">IF(A408="","",IF(COUNTIF(TOther[Frequency],$N$1)=0,0,SUMPRODUCT(--(IFERROR(MOD(A408-TOther[Start Date],28),1)=0),--(TOther[Frequency]=$N$1),--(TOther[Start Date]&lt;=A408),--(TOther[End Date Calc]&gt;=A408),TOther[Amount])))</f>
        <v>0</v>
      </c>
      <c r="O408" s="8" cm="1">
        <f t="array" ref="O408">IF(A408="","",IF(COUNTIF(TOther[Frequency],$O$1)=0,0,SUMPRODUCT(--(IFERROR(MOD(A408-TOther[Start Date],42),1)=0),--(TOther[Frequency]=$O$1),--(TOther[Start Date]&lt;=A408),--(TOther[End Date Calc]&gt;=A408),TOther[Amount])))</f>
        <v>0</v>
      </c>
      <c r="P408" s="8" cm="1">
        <f t="array" ref="P408">IF(A408="","",IF(COUNTIF(TOther[Frequency],$P$1)=0,0,SUMPRODUCT(--(IFERROR(MOD(A408-TOther[Start Date],56),1)=0),--(TOther[Frequency]=$P$1),--(TOther[Start Date]&lt;=A408),--(TOther[End Date Calc]&gt;=A408),TOther[Amount])))</f>
        <v>0</v>
      </c>
      <c r="Q408" s="8">
        <f>IF(A408="","",IF(COUNTIF(TOther[Frequency],$Q$1)=0,0,IF(B408="N",SUMIFS(TOther[Amount],TOther[Frequency],$Q$1,TOther[Start Date],"&lt;="&amp;$A408,TOther[End Date Calc],"&gt;="&amp;A408,TOther[Start Day],DAY(A408)),SUMIFS(TOther[Amount],TOther[Frequency],$Q$1,TOther[Start Date],"&lt;="&amp;$A408,TOther[End Date Calc],"&gt;="&amp;A408,TOther[Start Day],"&gt;="&amp;DAY(A408)))))</f>
        <v>0</v>
      </c>
      <c r="R408" s="8" cm="1">
        <f t="array" ref="R408">IF(A408="","",IF(COUNTIF(TOther[Frequency],R$1)=0,0,SUMPRODUCT(--(TOther[Frequency]=R$1),--(TOther[Start Date]&lt;=A408),--(TOther[End Date Calc]&gt;=A408),IF(B408="N",--(TOther[Start Day]=DAY(A408)),--(TOther[Start Day]&gt;=DAY(A408))),--(IFERROR(MOD(TOther[Start Month]-MONTH(A408)+2,2),1)=0),TOther[Amount])))</f>
        <v>0</v>
      </c>
      <c r="S408" s="8" cm="1">
        <f t="array" ref="S408">IF(A408="","",IF(COUNTIF(TOther[Frequency],S$1)=0,0,SUMPRODUCT(--(TOther[Frequency]=S$1),--(TOther[Start Date]&lt;=A408),--(TOther[End Date Calc]&gt;=A408),IF(B408="N",--(TOther[Start Day]=DAY(A408)),--(TOther[Start Day]&gt;=DAY(A408))),--(IFERROR(MOD(TOther[Start Month]-MONTH(A408)+3,3),1)=0),TOther[Amount])))</f>
        <v>0</v>
      </c>
      <c r="T408" s="8" cm="1">
        <f t="array" ref="T408">IF($A408="","",IF(COUNTIF(TOther[Frequency],T$1)=0,0,SUMPRODUCT(--(TOther[Frequency]=T$1),--(TOther[Start Date]&lt;=$A408),--(TOther[End Date Calc]&gt;=$A408),IF($B408="N",--(TOther[Start Day]=DAY($A408)),--(TOther[Start Day]&gt;=DAY($A408))),--(IFERROR(MOD(TOther[Start Month]-MONTH($A408)+4,4),1)=0),TOther[Amount])))</f>
        <v>0</v>
      </c>
      <c r="U408" s="8" cm="1">
        <f t="array" ref="U408">IF(A408="","",IF(COUNTIF(TOther[Frequency],$U$1)=0,0,SUMPRODUCT(--(TOther[Frequency]=$U$1),--(TOther[Start Date]&lt;=A408),--(TOther[End Date Calc]&gt;=A408),IF(B408="N",--(TOther[Start Day]=DAY(A408)),--(TOther[Start Day]&gt;=DAY(A408))),--(IFERROR(MOD(TOther[Start Month]-MONTH(A408)+6,6),1)=0),TOther[Amount])))</f>
        <v>0</v>
      </c>
      <c r="V408" s="8" cm="1">
        <f t="array" ref="V408">IF(A408="","",IF(COUNTIF(TOther[Frequency],$V$1)=0,0,SUMPRODUCT(--(TOther[Frequency]=$V$1),--(TOther[Start Date]&lt;=A408),--(TOther[End Date Calc]&gt;=A408),IF(B408="N",--(TOther[Start Day]=DAY(A408)),--(TOther[Start Day]&gt;=DAY(A408))),--(IFERROR(MOD(TOther[Start Month]-MONTH(A408)+12,12),1)=0),TOther[Amount])))</f>
        <v>0</v>
      </c>
      <c r="W408" s="8">
        <f>IF(A408="","",SUMIFS(TOther[Amount],TOther[Start Date],A408,TOther[Frequency],$W$1))</f>
        <v>0</v>
      </c>
      <c r="X408" s="9">
        <f t="shared" si="30"/>
        <v>300</v>
      </c>
      <c r="Y408" s="9">
        <f t="shared" si="34"/>
        <v>0</v>
      </c>
      <c r="Z408" s="8" cm="1">
        <f t="array" ref="Z408">IF(A408="","",IF(COUNTIF('2) Income'!$D$13:$D$32,"Weekly")=0,0,SUMPRODUCT(--(IFERROR(MOD(A408-'2) Income'!$F$13:$F$32,7),1)=0),--('2) Income'!$D$13:$D$32="Weekly"),--('2) Income'!$F$13:$F$32&lt;=A408),'2) Income'!$E$13:$E$32)))</f>
        <v>0</v>
      </c>
      <c r="AA408" s="8" cm="1">
        <f t="array" ref="AA408">IF(A408="","",IF(COUNTIF('2) Income'!$D$13:$D$32,"Every Other Week")=0,0,SUMPRODUCT(--(IFERROR(MOD(A408-'2) Income'!$F$13:$F$32,14),1)=0),--('2) Income'!$D$13:$D$32="Every Other Week"),--('2) Income'!$F$13:$F$32&lt;=A408),'2) Income'!$E$13:$E$32)))</f>
        <v>0</v>
      </c>
      <c r="AB408" s="8">
        <f>IF(A408="","",IF(COUNTIF('2) Income'!$D$13:$D$32,"1st and 15th")=0,0,IF(OR(DAY(A408)=1,DAY(A408)=15),SUMIFS('2) Income'!$E$13:$E$32,'2) Income'!$D$13:$D$32,"1st and 15th",'2) Income'!$F$13:$F$32,"&lt;="&amp;$A408),0)))</f>
        <v>0</v>
      </c>
      <c r="AC408" s="8">
        <f>IF(A408="","",IF(COUNTIF('2) Income'!$D$13:$D$32,"2nd Wednesday")=0,0,IF(A408=(A408-DAY(A408)+1+2*7-WEEKDAY(A408-DAY(A408)+8-4,1)),SUMIFS('2) Income'!$E$13:$E$32,'2) Income'!$D$13:$D$32,"2nd Wednesday",'2) Income'!$F$13:$F$32,"&lt;="&amp;$A408),0)))</f>
        <v>0</v>
      </c>
      <c r="AD408" s="8">
        <f>IF(A408="","",IF(COUNTIF('2) Income'!$D$13:$D$32,"3rd Wednesday")=0,0,IF(A408=(A408-DAY(A408)+1+3*7-WEEKDAY(A408-DAY(A408)+8-4,1)),SUMIFS('2) Income'!$E$13:$E$32,'2) Income'!$D$13:$D$32,"3rd Wednesday",'2) Income'!$F$13:$F$32,"&lt;="&amp;$A408),0)))</f>
        <v>0</v>
      </c>
      <c r="AE408" s="8">
        <f>IF(A408="","",IF(COUNTIF('2) Income'!$D$13:$D$32,"4th Wednesday")=0,0,IF(A408=(A408-DAY(A408)+1+4*7-WEEKDAY(A408-DAY(A408)+8-4,1)),SUMIFS('2) Income'!$E$13:$E$32,'2) Income'!$D$13:$D$32,"4th Wednesday",'2) Income'!$F$13:$F$32,"&lt;="&amp;$A408),0)))</f>
        <v>0</v>
      </c>
      <c r="AF408" s="8" cm="1">
        <f t="array" ref="AF408">IF(A408="","",IF(COUNTIF('2) Income'!$D$13:$D$32,"Every 4 Weeks")=0,0,SUMPRODUCT(--(IFERROR(MOD(A408-'2) Income'!$F$13:$F$32,28),1)=0),--('2) Income'!$D$13:$D$32="Every 4 Weeks"),--('2) Income'!$F$13:$F$32&lt;=A408),'2) Income'!$E$13:$E$32)))</f>
        <v>0</v>
      </c>
      <c r="AG408" s="8">
        <f>IF(A408="","",IF(COUNTIF('2) Income'!$D$13:$D$32,"Monthly")=0,0,IF(B408="N",SUMIFS('2) Income'!$E$13:$E$32,'2) Income'!$D$13:$D$32,"monthly",'2) Income'!$F$13:$F$32,"&lt;="&amp;$A408,'2) Income'!$I$13:$I$32,DAY(A408)),SUMIFS('2) Income'!$E$13:$E$32,'2) Income'!$D$13:$D$32,"monthly",'2) Income'!$F$13:$F$32,"&lt;="&amp;$A408,'2) Income'!$I$13:$I$32,"&gt;="&amp;DAY(A408)))))</f>
        <v>0</v>
      </c>
      <c r="AH408" s="8" cm="1">
        <f t="array" ref="AH408">IF(A408="","",IF(COUNTIF('2) Income'!$D$13:$D$32,"Yearly")=0,0,SUMPRODUCT(--('2) Income'!$D$13:$D$32="Yearly"),--('2) Income'!$F$13:$F$32&lt;=A408),IF(B408="N",--('2) Income'!$I$13:$I$32=DAY(A408)),--('2) Income'!$I$13:$I$32&gt;=DAY(A408))),--(IFERROR(MOD('2) Income'!$H$13:$H$32-MONTH(A408)+12,12),1)=0),'2) Income'!$E$13:$E$32)))</f>
        <v>0</v>
      </c>
      <c r="AI408" s="8">
        <f>IF(A408="","",IF(COUNTIF('2) Income'!$D$13:$D$32,"one-time")=0,0,SUMIFS('2) Income'!$E$13:$E$32,'2) Income'!$D$13:$D$32,"one-time",'2) Income'!$F$13:$F$32,"="&amp;$A408)))</f>
        <v>0</v>
      </c>
      <c r="AJ408" s="9">
        <f t="shared" si="31"/>
        <v>0</v>
      </c>
    </row>
    <row r="409" spans="1:36">
      <c r="A409" s="7">
        <f>IF(A408="","",IF(A408+1&lt;='1) Period'!$E$21,A408+1,""))</f>
        <v>45881</v>
      </c>
      <c r="B409" s="7" t="str">
        <f t="shared" si="32"/>
        <v>N</v>
      </c>
      <c r="C409" t="str">
        <f t="shared" si="33"/>
        <v>F</v>
      </c>
      <c r="D409" s="8">
        <f>IF(A409="","",IF(TEXT(A409,"dddd")='4) Happy Money'!$E$23,WAllowance,0))</f>
        <v>0</v>
      </c>
      <c r="E409" s="8">
        <f>IF(A409="","",IF(B409="N",SUMIF(TMonthly[Day of the Month],DAY(A409),TMonthly[Amount]),SUMIF(TMonthly[Day of the Month],"&gt;="&amp;DAY(A409),TMonthly[Amount])))</f>
        <v>0</v>
      </c>
      <c r="F409" s="8" cm="1">
        <f t="array" ref="F409">IF(A409="","",SUMPRODUCT(--(TYearly[Due Date]&lt;=A409),IF(B409="N",--(TYearly[Day]=DAY(A409)),--(TYearly[Day]&gt;=DAY(A409))),--(IFERROR(MOD(TYearly[Month]-MONTH(A409)+12,12),1)=0),TYearly[Amount]))</f>
        <v>0</v>
      </c>
      <c r="G409" s="8">
        <f>IF(A409="","",SUMIF(TOneTime[Due Date],A409,TOneTime[Amount]))</f>
        <v>0</v>
      </c>
      <c r="H409" s="8" cm="1">
        <f t="array" ref="H409">IF(A409="","",IF(COUNTIF(TOther[Frequency],$H$1)=0,0,SUMPRODUCT(--(IFERROR(MOD(A409-TOther[Start Date],7),1)=0),--(TOther[Frequency]=$H$1),--(TOther[Start Date]&lt;=A409),--(TOther[End Date Calc]&gt;=A409),TOther[Amount])))</f>
        <v>0</v>
      </c>
      <c r="I409" s="8" cm="1">
        <f t="array" ref="I409">IF(A409="","",IF(COUNTIF(TOther[Frequency],$I$1)=0,0,SUMPRODUCT(--(IFERROR(MOD(A409-TOther[Start Date],14),1)=0),--(TOther[Frequency]=$I$1),--(TOther[Start Date]&lt;=A409),--(TOther[End Date Calc]&gt;=A409),TOther[Amount])))</f>
        <v>0</v>
      </c>
      <c r="J409" s="8">
        <f>IF(A409="","",IF(COUNTIF(TOther[Frequency],$J$1)=0,0,IF(OR(DAY(A409)=1,DAY(A409)=15),SUMIFS(TOther[Amount],TOther[Frequency],$J$1,TOther[Start Date],"&lt;="&amp;$A409,TOther[End Date Calc],"&gt;="&amp;A409),0)))</f>
        <v>0</v>
      </c>
      <c r="K409" s="8">
        <f>IF(A409="","",IF(COUNTIF(TOther[Frequency],$K$1)=0,0,IF(A409=(A409-DAY(A409)+1+2*7-WEEKDAY(A409-DAY(A409)+8-4,1)),SUMIFS(TOther[Amount],TOther[Frequency],$K$1,TOther[Start Date],"&lt;="&amp;$A409,TOther[End Date Calc],"&gt;="&amp;A409),0)))</f>
        <v>0</v>
      </c>
      <c r="L409" s="8">
        <f>IF(A409="","",IF(COUNTIF(TOther[Frequency],$L$1)=0,0,IF(A409=(A409-DAY(A409)+1+3*7-WEEKDAY(A409-DAY(A409)+8-4,1)),SUMIFS(TOther[Amount],TOther[Frequency],$L$1,TOther[Start Date],"&lt;="&amp;$A409,TOther[End Date Calc],"&gt;="&amp;A409),0)))</f>
        <v>0</v>
      </c>
      <c r="M409" s="8">
        <f>IF(A409="","",IF(COUNTIF(TOther[Frequency],$M$1)=0,0,IF(A409=(A409-DAY(A409)+1+4*7-WEEKDAY(A409-DAY(A409)+8-4,1)),SUMIFS(TOther[Amount],TOther[Frequency],$M$1,TOther[Start Date],"&lt;="&amp;$A409,TOther[End Date Calc],"&gt;="&amp;A409),0)))</f>
        <v>0</v>
      </c>
      <c r="N409" s="8" cm="1">
        <f t="array" ref="N409">IF(A409="","",IF(COUNTIF(TOther[Frequency],$N$1)=0,0,SUMPRODUCT(--(IFERROR(MOD(A409-TOther[Start Date],28),1)=0),--(TOther[Frequency]=$N$1),--(TOther[Start Date]&lt;=A409),--(TOther[End Date Calc]&gt;=A409),TOther[Amount])))</f>
        <v>0</v>
      </c>
      <c r="O409" s="8" cm="1">
        <f t="array" ref="O409">IF(A409="","",IF(COUNTIF(TOther[Frequency],$O$1)=0,0,SUMPRODUCT(--(IFERROR(MOD(A409-TOther[Start Date],42),1)=0),--(TOther[Frequency]=$O$1),--(TOther[Start Date]&lt;=A409),--(TOther[End Date Calc]&gt;=A409),TOther[Amount])))</f>
        <v>0</v>
      </c>
      <c r="P409" s="8" cm="1">
        <f t="array" ref="P409">IF(A409="","",IF(COUNTIF(TOther[Frequency],$P$1)=0,0,SUMPRODUCT(--(IFERROR(MOD(A409-TOther[Start Date],56),1)=0),--(TOther[Frequency]=$P$1),--(TOther[Start Date]&lt;=A409),--(TOther[End Date Calc]&gt;=A409),TOther[Amount])))</f>
        <v>0</v>
      </c>
      <c r="Q409" s="8">
        <f>IF(A409="","",IF(COUNTIF(TOther[Frequency],$Q$1)=0,0,IF(B409="N",SUMIFS(TOther[Amount],TOther[Frequency],$Q$1,TOther[Start Date],"&lt;="&amp;$A409,TOther[End Date Calc],"&gt;="&amp;A409,TOther[Start Day],DAY(A409)),SUMIFS(TOther[Amount],TOther[Frequency],$Q$1,TOther[Start Date],"&lt;="&amp;$A409,TOther[End Date Calc],"&gt;="&amp;A409,TOther[Start Day],"&gt;="&amp;DAY(A409)))))</f>
        <v>0</v>
      </c>
      <c r="R409" s="8" cm="1">
        <f t="array" ref="R409">IF(A409="","",IF(COUNTIF(TOther[Frequency],R$1)=0,0,SUMPRODUCT(--(TOther[Frequency]=R$1),--(TOther[Start Date]&lt;=A409),--(TOther[End Date Calc]&gt;=A409),IF(B409="N",--(TOther[Start Day]=DAY(A409)),--(TOther[Start Day]&gt;=DAY(A409))),--(IFERROR(MOD(TOther[Start Month]-MONTH(A409)+2,2),1)=0),TOther[Amount])))</f>
        <v>0</v>
      </c>
      <c r="S409" s="8" cm="1">
        <f t="array" ref="S409">IF(A409="","",IF(COUNTIF(TOther[Frequency],S$1)=0,0,SUMPRODUCT(--(TOther[Frequency]=S$1),--(TOther[Start Date]&lt;=A409),--(TOther[End Date Calc]&gt;=A409),IF(B409="N",--(TOther[Start Day]=DAY(A409)),--(TOther[Start Day]&gt;=DAY(A409))),--(IFERROR(MOD(TOther[Start Month]-MONTH(A409)+3,3),1)=0),TOther[Amount])))</f>
        <v>0</v>
      </c>
      <c r="T409" s="8" cm="1">
        <f t="array" ref="T409">IF($A409="","",IF(COUNTIF(TOther[Frequency],T$1)=0,0,SUMPRODUCT(--(TOther[Frequency]=T$1),--(TOther[Start Date]&lt;=$A409),--(TOther[End Date Calc]&gt;=$A409),IF($B409="N",--(TOther[Start Day]=DAY($A409)),--(TOther[Start Day]&gt;=DAY($A409))),--(IFERROR(MOD(TOther[Start Month]-MONTH($A409)+4,4),1)=0),TOther[Amount])))</f>
        <v>0</v>
      </c>
      <c r="U409" s="8" cm="1">
        <f t="array" ref="U409">IF(A409="","",IF(COUNTIF(TOther[Frequency],$U$1)=0,0,SUMPRODUCT(--(TOther[Frequency]=$U$1),--(TOther[Start Date]&lt;=A409),--(TOther[End Date Calc]&gt;=A409),IF(B409="N",--(TOther[Start Day]=DAY(A409)),--(TOther[Start Day]&gt;=DAY(A409))),--(IFERROR(MOD(TOther[Start Month]-MONTH(A409)+6,6),1)=0),TOther[Amount])))</f>
        <v>0</v>
      </c>
      <c r="V409" s="8" cm="1">
        <f t="array" ref="V409">IF(A409="","",IF(COUNTIF(TOther[Frequency],$V$1)=0,0,SUMPRODUCT(--(TOther[Frequency]=$V$1),--(TOther[Start Date]&lt;=A409),--(TOther[End Date Calc]&gt;=A409),IF(B409="N",--(TOther[Start Day]=DAY(A409)),--(TOther[Start Day]&gt;=DAY(A409))),--(IFERROR(MOD(TOther[Start Month]-MONTH(A409)+12,12),1)=0),TOther[Amount])))</f>
        <v>0</v>
      </c>
      <c r="W409" s="8">
        <f>IF(A409="","",SUMIFS(TOther[Amount],TOther[Start Date],A409,TOther[Frequency],$W$1))</f>
        <v>0</v>
      </c>
      <c r="X409" s="9">
        <f t="shared" si="30"/>
        <v>0</v>
      </c>
      <c r="Y409" s="9">
        <f t="shared" si="34"/>
        <v>0</v>
      </c>
      <c r="Z409" s="8" cm="1">
        <f t="array" ref="Z409">IF(A409="","",IF(COUNTIF('2) Income'!$D$13:$D$32,"Weekly")=0,0,SUMPRODUCT(--(IFERROR(MOD(A409-'2) Income'!$F$13:$F$32,7),1)=0),--('2) Income'!$D$13:$D$32="Weekly"),--('2) Income'!$F$13:$F$32&lt;=A409),'2) Income'!$E$13:$E$32)))</f>
        <v>0</v>
      </c>
      <c r="AA409" s="8" cm="1">
        <f t="array" ref="AA409">IF(A409="","",IF(COUNTIF('2) Income'!$D$13:$D$32,"Every Other Week")=0,0,SUMPRODUCT(--(IFERROR(MOD(A409-'2) Income'!$F$13:$F$32,14),1)=0),--('2) Income'!$D$13:$D$32="Every Other Week"),--('2) Income'!$F$13:$F$32&lt;=A409),'2) Income'!$E$13:$E$32)))</f>
        <v>0</v>
      </c>
      <c r="AB409" s="8">
        <f>IF(A409="","",IF(COUNTIF('2) Income'!$D$13:$D$32,"1st and 15th")=0,0,IF(OR(DAY(A409)=1,DAY(A409)=15),SUMIFS('2) Income'!$E$13:$E$32,'2) Income'!$D$13:$D$32,"1st and 15th",'2) Income'!$F$13:$F$32,"&lt;="&amp;$A409),0)))</f>
        <v>0</v>
      </c>
      <c r="AC409" s="8">
        <f>IF(A409="","",IF(COUNTIF('2) Income'!$D$13:$D$32,"2nd Wednesday")=0,0,IF(A409=(A409-DAY(A409)+1+2*7-WEEKDAY(A409-DAY(A409)+8-4,1)),SUMIFS('2) Income'!$E$13:$E$32,'2) Income'!$D$13:$D$32,"2nd Wednesday",'2) Income'!$F$13:$F$32,"&lt;="&amp;$A409),0)))</f>
        <v>0</v>
      </c>
      <c r="AD409" s="8">
        <f>IF(A409="","",IF(COUNTIF('2) Income'!$D$13:$D$32,"3rd Wednesday")=0,0,IF(A409=(A409-DAY(A409)+1+3*7-WEEKDAY(A409-DAY(A409)+8-4,1)),SUMIFS('2) Income'!$E$13:$E$32,'2) Income'!$D$13:$D$32,"3rd Wednesday",'2) Income'!$F$13:$F$32,"&lt;="&amp;$A409),0)))</f>
        <v>0</v>
      </c>
      <c r="AE409" s="8">
        <f>IF(A409="","",IF(COUNTIF('2) Income'!$D$13:$D$32,"4th Wednesday")=0,0,IF(A409=(A409-DAY(A409)+1+4*7-WEEKDAY(A409-DAY(A409)+8-4,1)),SUMIFS('2) Income'!$E$13:$E$32,'2) Income'!$D$13:$D$32,"4th Wednesday",'2) Income'!$F$13:$F$32,"&lt;="&amp;$A409),0)))</f>
        <v>0</v>
      </c>
      <c r="AF409" s="8" cm="1">
        <f t="array" ref="AF409">IF(A409="","",IF(COUNTIF('2) Income'!$D$13:$D$32,"Every 4 Weeks")=0,0,SUMPRODUCT(--(IFERROR(MOD(A409-'2) Income'!$F$13:$F$32,28),1)=0),--('2) Income'!$D$13:$D$32="Every 4 Weeks"),--('2) Income'!$F$13:$F$32&lt;=A409),'2) Income'!$E$13:$E$32)))</f>
        <v>0</v>
      </c>
      <c r="AG409" s="8">
        <f>IF(A409="","",IF(COUNTIF('2) Income'!$D$13:$D$32,"Monthly")=0,0,IF(B409="N",SUMIFS('2) Income'!$E$13:$E$32,'2) Income'!$D$13:$D$32,"monthly",'2) Income'!$F$13:$F$32,"&lt;="&amp;$A409,'2) Income'!$I$13:$I$32,DAY(A409)),SUMIFS('2) Income'!$E$13:$E$32,'2) Income'!$D$13:$D$32,"monthly",'2) Income'!$F$13:$F$32,"&lt;="&amp;$A409,'2) Income'!$I$13:$I$32,"&gt;="&amp;DAY(A409)))))</f>
        <v>0</v>
      </c>
      <c r="AH409" s="8" cm="1">
        <f t="array" ref="AH409">IF(A409="","",IF(COUNTIF('2) Income'!$D$13:$D$32,"Yearly")=0,0,SUMPRODUCT(--('2) Income'!$D$13:$D$32="Yearly"),--('2) Income'!$F$13:$F$32&lt;=A409),IF(B409="N",--('2) Income'!$I$13:$I$32=DAY(A409)),--('2) Income'!$I$13:$I$32&gt;=DAY(A409))),--(IFERROR(MOD('2) Income'!$H$13:$H$32-MONTH(A409)+12,12),1)=0),'2) Income'!$E$13:$E$32)))</f>
        <v>0</v>
      </c>
      <c r="AI409" s="8">
        <f>IF(A409="","",IF(COUNTIF('2) Income'!$D$13:$D$32,"one-time")=0,0,SUMIFS('2) Income'!$E$13:$E$32,'2) Income'!$D$13:$D$32,"one-time",'2) Income'!$F$13:$F$32,"="&amp;$A409)))</f>
        <v>0</v>
      </c>
      <c r="AJ409" s="9">
        <f t="shared" si="31"/>
        <v>0</v>
      </c>
    </row>
    <row r="410" spans="1:36">
      <c r="A410" s="7">
        <f>IF(A409="","",IF(A409+1&lt;='1) Period'!$E$21,A409+1,""))</f>
        <v>45882</v>
      </c>
      <c r="B410" s="7" t="str">
        <f t="shared" si="32"/>
        <v>N</v>
      </c>
      <c r="C410" t="str">
        <f t="shared" si="33"/>
        <v>F</v>
      </c>
      <c r="D410" s="8">
        <f>IF(A410="","",IF(TEXT(A410,"dddd")='4) Happy Money'!$E$23,WAllowance,0))</f>
        <v>0</v>
      </c>
      <c r="E410" s="8">
        <f>IF(A410="","",IF(B410="N",SUMIF(TMonthly[Day of the Month],DAY(A410),TMonthly[Amount]),SUMIF(TMonthly[Day of the Month],"&gt;="&amp;DAY(A410),TMonthly[Amount])))</f>
        <v>0</v>
      </c>
      <c r="F410" s="8" cm="1">
        <f t="array" ref="F410">IF(A410="","",SUMPRODUCT(--(TYearly[Due Date]&lt;=A410),IF(B410="N",--(TYearly[Day]=DAY(A410)),--(TYearly[Day]&gt;=DAY(A410))),--(IFERROR(MOD(TYearly[Month]-MONTH(A410)+12,12),1)=0),TYearly[Amount]))</f>
        <v>0</v>
      </c>
      <c r="G410" s="8">
        <f>IF(A410="","",SUMIF(TOneTime[Due Date],A410,TOneTime[Amount]))</f>
        <v>0</v>
      </c>
      <c r="H410" s="8" cm="1">
        <f t="array" ref="H410">IF(A410="","",IF(COUNTIF(TOther[Frequency],$H$1)=0,0,SUMPRODUCT(--(IFERROR(MOD(A410-TOther[Start Date],7),1)=0),--(TOther[Frequency]=$H$1),--(TOther[Start Date]&lt;=A410),--(TOther[End Date Calc]&gt;=A410),TOther[Amount])))</f>
        <v>0</v>
      </c>
      <c r="I410" s="8" cm="1">
        <f t="array" ref="I410">IF(A410="","",IF(COUNTIF(TOther[Frequency],$I$1)=0,0,SUMPRODUCT(--(IFERROR(MOD(A410-TOther[Start Date],14),1)=0),--(TOther[Frequency]=$I$1),--(TOther[Start Date]&lt;=A410),--(TOther[End Date Calc]&gt;=A410),TOther[Amount])))</f>
        <v>0</v>
      </c>
      <c r="J410" s="8">
        <f>IF(A410="","",IF(COUNTIF(TOther[Frequency],$J$1)=0,0,IF(OR(DAY(A410)=1,DAY(A410)=15),SUMIFS(TOther[Amount],TOther[Frequency],$J$1,TOther[Start Date],"&lt;="&amp;$A410,TOther[End Date Calc],"&gt;="&amp;A410),0)))</f>
        <v>0</v>
      </c>
      <c r="K410" s="8">
        <f>IF(A410="","",IF(COUNTIF(TOther[Frequency],$K$1)=0,0,IF(A410=(A410-DAY(A410)+1+2*7-WEEKDAY(A410-DAY(A410)+8-4,1)),SUMIFS(TOther[Amount],TOther[Frequency],$K$1,TOther[Start Date],"&lt;="&amp;$A410,TOther[End Date Calc],"&gt;="&amp;A410),0)))</f>
        <v>0</v>
      </c>
      <c r="L410" s="8">
        <f>IF(A410="","",IF(COUNTIF(TOther[Frequency],$L$1)=0,0,IF(A410=(A410-DAY(A410)+1+3*7-WEEKDAY(A410-DAY(A410)+8-4,1)),SUMIFS(TOther[Amount],TOther[Frequency],$L$1,TOther[Start Date],"&lt;="&amp;$A410,TOther[End Date Calc],"&gt;="&amp;A410),0)))</f>
        <v>0</v>
      </c>
      <c r="M410" s="8">
        <f>IF(A410="","",IF(COUNTIF(TOther[Frequency],$M$1)=0,0,IF(A410=(A410-DAY(A410)+1+4*7-WEEKDAY(A410-DAY(A410)+8-4,1)),SUMIFS(TOther[Amount],TOther[Frequency],$M$1,TOther[Start Date],"&lt;="&amp;$A410,TOther[End Date Calc],"&gt;="&amp;A410),0)))</f>
        <v>0</v>
      </c>
      <c r="N410" s="8" cm="1">
        <f t="array" ref="N410">IF(A410="","",IF(COUNTIF(TOther[Frequency],$N$1)=0,0,SUMPRODUCT(--(IFERROR(MOD(A410-TOther[Start Date],28),1)=0),--(TOther[Frequency]=$N$1),--(TOther[Start Date]&lt;=A410),--(TOther[End Date Calc]&gt;=A410),TOther[Amount])))</f>
        <v>0</v>
      </c>
      <c r="O410" s="8" cm="1">
        <f t="array" ref="O410">IF(A410="","",IF(COUNTIF(TOther[Frequency],$O$1)=0,0,SUMPRODUCT(--(IFERROR(MOD(A410-TOther[Start Date],42),1)=0),--(TOther[Frequency]=$O$1),--(TOther[Start Date]&lt;=A410),--(TOther[End Date Calc]&gt;=A410),TOther[Amount])))</f>
        <v>0</v>
      </c>
      <c r="P410" s="8" cm="1">
        <f t="array" ref="P410">IF(A410="","",IF(COUNTIF(TOther[Frequency],$P$1)=0,0,SUMPRODUCT(--(IFERROR(MOD(A410-TOther[Start Date],56),1)=0),--(TOther[Frequency]=$P$1),--(TOther[Start Date]&lt;=A410),--(TOther[End Date Calc]&gt;=A410),TOther[Amount])))</f>
        <v>0</v>
      </c>
      <c r="Q410" s="8">
        <f>IF(A410="","",IF(COUNTIF(TOther[Frequency],$Q$1)=0,0,IF(B410="N",SUMIFS(TOther[Amount],TOther[Frequency],$Q$1,TOther[Start Date],"&lt;="&amp;$A410,TOther[End Date Calc],"&gt;="&amp;A410,TOther[Start Day],DAY(A410)),SUMIFS(TOther[Amount],TOther[Frequency],$Q$1,TOther[Start Date],"&lt;="&amp;$A410,TOther[End Date Calc],"&gt;="&amp;A410,TOther[Start Day],"&gt;="&amp;DAY(A410)))))</f>
        <v>0</v>
      </c>
      <c r="R410" s="8" cm="1">
        <f t="array" ref="R410">IF(A410="","",IF(COUNTIF(TOther[Frequency],R$1)=0,0,SUMPRODUCT(--(TOther[Frequency]=R$1),--(TOther[Start Date]&lt;=A410),--(TOther[End Date Calc]&gt;=A410),IF(B410="N",--(TOther[Start Day]=DAY(A410)),--(TOther[Start Day]&gt;=DAY(A410))),--(IFERROR(MOD(TOther[Start Month]-MONTH(A410)+2,2),1)=0),TOther[Amount])))</f>
        <v>0</v>
      </c>
      <c r="S410" s="8" cm="1">
        <f t="array" ref="S410">IF(A410="","",IF(COUNTIF(TOther[Frequency],S$1)=0,0,SUMPRODUCT(--(TOther[Frequency]=S$1),--(TOther[Start Date]&lt;=A410),--(TOther[End Date Calc]&gt;=A410),IF(B410="N",--(TOther[Start Day]=DAY(A410)),--(TOther[Start Day]&gt;=DAY(A410))),--(IFERROR(MOD(TOther[Start Month]-MONTH(A410)+3,3),1)=0),TOther[Amount])))</f>
        <v>0</v>
      </c>
      <c r="T410" s="8" cm="1">
        <f t="array" ref="T410">IF($A410="","",IF(COUNTIF(TOther[Frequency],T$1)=0,0,SUMPRODUCT(--(TOther[Frequency]=T$1),--(TOther[Start Date]&lt;=$A410),--(TOther[End Date Calc]&gt;=$A410),IF($B410="N",--(TOther[Start Day]=DAY($A410)),--(TOther[Start Day]&gt;=DAY($A410))),--(IFERROR(MOD(TOther[Start Month]-MONTH($A410)+4,4),1)=0),TOther[Amount])))</f>
        <v>0</v>
      </c>
      <c r="U410" s="8" cm="1">
        <f t="array" ref="U410">IF(A410="","",IF(COUNTIF(TOther[Frequency],$U$1)=0,0,SUMPRODUCT(--(TOther[Frequency]=$U$1),--(TOther[Start Date]&lt;=A410),--(TOther[End Date Calc]&gt;=A410),IF(B410="N",--(TOther[Start Day]=DAY(A410)),--(TOther[Start Day]&gt;=DAY(A410))),--(IFERROR(MOD(TOther[Start Month]-MONTH(A410)+6,6),1)=0),TOther[Amount])))</f>
        <v>0</v>
      </c>
      <c r="V410" s="8" cm="1">
        <f t="array" ref="V410">IF(A410="","",IF(COUNTIF(TOther[Frequency],$V$1)=0,0,SUMPRODUCT(--(TOther[Frequency]=$V$1),--(TOther[Start Date]&lt;=A410),--(TOther[End Date Calc]&gt;=A410),IF(B410="N",--(TOther[Start Day]=DAY(A410)),--(TOther[Start Day]&gt;=DAY(A410))),--(IFERROR(MOD(TOther[Start Month]-MONTH(A410)+12,12),1)=0),TOther[Amount])))</f>
        <v>0</v>
      </c>
      <c r="W410" s="8">
        <f>IF(A410="","",SUMIFS(TOther[Amount],TOther[Start Date],A410,TOther[Frequency],$W$1))</f>
        <v>0</v>
      </c>
      <c r="X410" s="9">
        <f t="shared" si="30"/>
        <v>0</v>
      </c>
      <c r="Y410" s="9">
        <f t="shared" si="34"/>
        <v>0</v>
      </c>
      <c r="Z410" s="8" cm="1">
        <f t="array" ref="Z410">IF(A410="","",IF(COUNTIF('2) Income'!$D$13:$D$32,"Weekly")=0,0,SUMPRODUCT(--(IFERROR(MOD(A410-'2) Income'!$F$13:$F$32,7),1)=0),--('2) Income'!$D$13:$D$32="Weekly"),--('2) Income'!$F$13:$F$32&lt;=A410),'2) Income'!$E$13:$E$32)))</f>
        <v>0</v>
      </c>
      <c r="AA410" s="8" cm="1">
        <f t="array" ref="AA410">IF(A410="","",IF(COUNTIF('2) Income'!$D$13:$D$32,"Every Other Week")=0,0,SUMPRODUCT(--(IFERROR(MOD(A410-'2) Income'!$F$13:$F$32,14),1)=0),--('2) Income'!$D$13:$D$32="Every Other Week"),--('2) Income'!$F$13:$F$32&lt;=A410),'2) Income'!$E$13:$E$32)))</f>
        <v>0</v>
      </c>
      <c r="AB410" s="8">
        <f>IF(A410="","",IF(COUNTIF('2) Income'!$D$13:$D$32,"1st and 15th")=0,0,IF(OR(DAY(A410)=1,DAY(A410)=15),SUMIFS('2) Income'!$E$13:$E$32,'2) Income'!$D$13:$D$32,"1st and 15th",'2) Income'!$F$13:$F$32,"&lt;="&amp;$A410),0)))</f>
        <v>0</v>
      </c>
      <c r="AC410" s="8">
        <f>IF(A410="","",IF(COUNTIF('2) Income'!$D$13:$D$32,"2nd Wednesday")=0,0,IF(A410=(A410-DAY(A410)+1+2*7-WEEKDAY(A410-DAY(A410)+8-4,1)),SUMIFS('2) Income'!$E$13:$E$32,'2) Income'!$D$13:$D$32,"2nd Wednesday",'2) Income'!$F$13:$F$32,"&lt;="&amp;$A410),0)))</f>
        <v>0</v>
      </c>
      <c r="AD410" s="8">
        <f>IF(A410="","",IF(COUNTIF('2) Income'!$D$13:$D$32,"3rd Wednesday")=0,0,IF(A410=(A410-DAY(A410)+1+3*7-WEEKDAY(A410-DAY(A410)+8-4,1)),SUMIFS('2) Income'!$E$13:$E$32,'2) Income'!$D$13:$D$32,"3rd Wednesday",'2) Income'!$F$13:$F$32,"&lt;="&amp;$A410),0)))</f>
        <v>0</v>
      </c>
      <c r="AE410" s="8">
        <f>IF(A410="","",IF(COUNTIF('2) Income'!$D$13:$D$32,"4th Wednesday")=0,0,IF(A410=(A410-DAY(A410)+1+4*7-WEEKDAY(A410-DAY(A410)+8-4,1)),SUMIFS('2) Income'!$E$13:$E$32,'2) Income'!$D$13:$D$32,"4th Wednesday",'2) Income'!$F$13:$F$32,"&lt;="&amp;$A410),0)))</f>
        <v>0</v>
      </c>
      <c r="AF410" s="8" cm="1">
        <f t="array" ref="AF410">IF(A410="","",IF(COUNTIF('2) Income'!$D$13:$D$32,"Every 4 Weeks")=0,0,SUMPRODUCT(--(IFERROR(MOD(A410-'2) Income'!$F$13:$F$32,28),1)=0),--('2) Income'!$D$13:$D$32="Every 4 Weeks"),--('2) Income'!$F$13:$F$32&lt;=A410),'2) Income'!$E$13:$E$32)))</f>
        <v>0</v>
      </c>
      <c r="AG410" s="8">
        <f>IF(A410="","",IF(COUNTIF('2) Income'!$D$13:$D$32,"Monthly")=0,0,IF(B410="N",SUMIFS('2) Income'!$E$13:$E$32,'2) Income'!$D$13:$D$32,"monthly",'2) Income'!$F$13:$F$32,"&lt;="&amp;$A410,'2) Income'!$I$13:$I$32,DAY(A410)),SUMIFS('2) Income'!$E$13:$E$32,'2) Income'!$D$13:$D$32,"monthly",'2) Income'!$F$13:$F$32,"&lt;="&amp;$A410,'2) Income'!$I$13:$I$32,"&gt;="&amp;DAY(A410)))))</f>
        <v>0</v>
      </c>
      <c r="AH410" s="8" cm="1">
        <f t="array" ref="AH410">IF(A410="","",IF(COUNTIF('2) Income'!$D$13:$D$32,"Yearly")=0,0,SUMPRODUCT(--('2) Income'!$D$13:$D$32="Yearly"),--('2) Income'!$F$13:$F$32&lt;=A410),IF(B410="N",--('2) Income'!$I$13:$I$32=DAY(A410)),--('2) Income'!$I$13:$I$32&gt;=DAY(A410))),--(IFERROR(MOD('2) Income'!$H$13:$H$32-MONTH(A410)+12,12),1)=0),'2) Income'!$E$13:$E$32)))</f>
        <v>0</v>
      </c>
      <c r="AI410" s="8">
        <f>IF(A410="","",IF(COUNTIF('2) Income'!$D$13:$D$32,"one-time")=0,0,SUMIFS('2) Income'!$E$13:$E$32,'2) Income'!$D$13:$D$32,"one-time",'2) Income'!$F$13:$F$32,"="&amp;$A410)))</f>
        <v>0</v>
      </c>
      <c r="AJ410" s="9">
        <f t="shared" si="31"/>
        <v>0</v>
      </c>
    </row>
    <row r="411" spans="1:36">
      <c r="A411" s="7">
        <f>IF(A410="","",IF(A410+1&lt;='1) Period'!$E$21,A410+1,""))</f>
        <v>45883</v>
      </c>
      <c r="B411" s="7" t="str">
        <f t="shared" si="32"/>
        <v>N</v>
      </c>
      <c r="C411" t="str">
        <f t="shared" si="33"/>
        <v>F</v>
      </c>
      <c r="D411" s="8">
        <f>IF(A411="","",IF(TEXT(A411,"dddd")='4) Happy Money'!$E$23,WAllowance,0))</f>
        <v>0</v>
      </c>
      <c r="E411" s="8">
        <f>IF(A411="","",IF(B411="N",SUMIF(TMonthly[Day of the Month],DAY(A411),TMonthly[Amount]),SUMIF(TMonthly[Day of the Month],"&gt;="&amp;DAY(A411),TMonthly[Amount])))</f>
        <v>0</v>
      </c>
      <c r="F411" s="8" cm="1">
        <f t="array" ref="F411">IF(A411="","",SUMPRODUCT(--(TYearly[Due Date]&lt;=A411),IF(B411="N",--(TYearly[Day]=DAY(A411)),--(TYearly[Day]&gt;=DAY(A411))),--(IFERROR(MOD(TYearly[Month]-MONTH(A411)+12,12),1)=0),TYearly[Amount]))</f>
        <v>0</v>
      </c>
      <c r="G411" s="8">
        <f>IF(A411="","",SUMIF(TOneTime[Due Date],A411,TOneTime[Amount]))</f>
        <v>0</v>
      </c>
      <c r="H411" s="8" cm="1">
        <f t="array" ref="H411">IF(A411="","",IF(COUNTIF(TOther[Frequency],$H$1)=0,0,SUMPRODUCT(--(IFERROR(MOD(A411-TOther[Start Date],7),1)=0),--(TOther[Frequency]=$H$1),--(TOther[Start Date]&lt;=A411),--(TOther[End Date Calc]&gt;=A411),TOther[Amount])))</f>
        <v>0</v>
      </c>
      <c r="I411" s="8" cm="1">
        <f t="array" ref="I411">IF(A411="","",IF(COUNTIF(TOther[Frequency],$I$1)=0,0,SUMPRODUCT(--(IFERROR(MOD(A411-TOther[Start Date],14),1)=0),--(TOther[Frequency]=$I$1),--(TOther[Start Date]&lt;=A411),--(TOther[End Date Calc]&gt;=A411),TOther[Amount])))</f>
        <v>0</v>
      </c>
      <c r="J411" s="8">
        <f>IF(A411="","",IF(COUNTIF(TOther[Frequency],$J$1)=0,0,IF(OR(DAY(A411)=1,DAY(A411)=15),SUMIFS(TOther[Amount],TOther[Frequency],$J$1,TOther[Start Date],"&lt;="&amp;$A411,TOther[End Date Calc],"&gt;="&amp;A411),0)))</f>
        <v>0</v>
      </c>
      <c r="K411" s="8">
        <f>IF(A411="","",IF(COUNTIF(TOther[Frequency],$K$1)=0,0,IF(A411=(A411-DAY(A411)+1+2*7-WEEKDAY(A411-DAY(A411)+8-4,1)),SUMIFS(TOther[Amount],TOther[Frequency],$K$1,TOther[Start Date],"&lt;="&amp;$A411,TOther[End Date Calc],"&gt;="&amp;A411),0)))</f>
        <v>0</v>
      </c>
      <c r="L411" s="8">
        <f>IF(A411="","",IF(COUNTIF(TOther[Frequency],$L$1)=0,0,IF(A411=(A411-DAY(A411)+1+3*7-WEEKDAY(A411-DAY(A411)+8-4,1)),SUMIFS(TOther[Amount],TOther[Frequency],$L$1,TOther[Start Date],"&lt;="&amp;$A411,TOther[End Date Calc],"&gt;="&amp;A411),0)))</f>
        <v>0</v>
      </c>
      <c r="M411" s="8">
        <f>IF(A411="","",IF(COUNTIF(TOther[Frequency],$M$1)=0,0,IF(A411=(A411-DAY(A411)+1+4*7-WEEKDAY(A411-DAY(A411)+8-4,1)),SUMIFS(TOther[Amount],TOther[Frequency],$M$1,TOther[Start Date],"&lt;="&amp;$A411,TOther[End Date Calc],"&gt;="&amp;A411),0)))</f>
        <v>0</v>
      </c>
      <c r="N411" s="8" cm="1">
        <f t="array" ref="N411">IF(A411="","",IF(COUNTIF(TOther[Frequency],$N$1)=0,0,SUMPRODUCT(--(IFERROR(MOD(A411-TOther[Start Date],28),1)=0),--(TOther[Frequency]=$N$1),--(TOther[Start Date]&lt;=A411),--(TOther[End Date Calc]&gt;=A411),TOther[Amount])))</f>
        <v>0</v>
      </c>
      <c r="O411" s="8" cm="1">
        <f t="array" ref="O411">IF(A411="","",IF(COUNTIF(TOther[Frequency],$O$1)=0,0,SUMPRODUCT(--(IFERROR(MOD(A411-TOther[Start Date],42),1)=0),--(TOther[Frequency]=$O$1),--(TOther[Start Date]&lt;=A411),--(TOther[End Date Calc]&gt;=A411),TOther[Amount])))</f>
        <v>0</v>
      </c>
      <c r="P411" s="8" cm="1">
        <f t="array" ref="P411">IF(A411="","",IF(COUNTIF(TOther[Frequency],$P$1)=0,0,SUMPRODUCT(--(IFERROR(MOD(A411-TOther[Start Date],56),1)=0),--(TOther[Frequency]=$P$1),--(TOther[Start Date]&lt;=A411),--(TOther[End Date Calc]&gt;=A411),TOther[Amount])))</f>
        <v>0</v>
      </c>
      <c r="Q411" s="8">
        <f>IF(A411="","",IF(COUNTIF(TOther[Frequency],$Q$1)=0,0,IF(B411="N",SUMIFS(TOther[Amount],TOther[Frequency],$Q$1,TOther[Start Date],"&lt;="&amp;$A411,TOther[End Date Calc],"&gt;="&amp;A411,TOther[Start Day],DAY(A411)),SUMIFS(TOther[Amount],TOther[Frequency],$Q$1,TOther[Start Date],"&lt;="&amp;$A411,TOther[End Date Calc],"&gt;="&amp;A411,TOther[Start Day],"&gt;="&amp;DAY(A411)))))</f>
        <v>0</v>
      </c>
      <c r="R411" s="8" cm="1">
        <f t="array" ref="R411">IF(A411="","",IF(COUNTIF(TOther[Frequency],R$1)=0,0,SUMPRODUCT(--(TOther[Frequency]=R$1),--(TOther[Start Date]&lt;=A411),--(TOther[End Date Calc]&gt;=A411),IF(B411="N",--(TOther[Start Day]=DAY(A411)),--(TOther[Start Day]&gt;=DAY(A411))),--(IFERROR(MOD(TOther[Start Month]-MONTH(A411)+2,2),1)=0),TOther[Amount])))</f>
        <v>0</v>
      </c>
      <c r="S411" s="8" cm="1">
        <f t="array" ref="S411">IF(A411="","",IF(COUNTIF(TOther[Frequency],S$1)=0,0,SUMPRODUCT(--(TOther[Frequency]=S$1),--(TOther[Start Date]&lt;=A411),--(TOther[End Date Calc]&gt;=A411),IF(B411="N",--(TOther[Start Day]=DAY(A411)),--(TOther[Start Day]&gt;=DAY(A411))),--(IFERROR(MOD(TOther[Start Month]-MONTH(A411)+3,3),1)=0),TOther[Amount])))</f>
        <v>0</v>
      </c>
      <c r="T411" s="8" cm="1">
        <f t="array" ref="T411">IF($A411="","",IF(COUNTIF(TOther[Frequency],T$1)=0,0,SUMPRODUCT(--(TOther[Frequency]=T$1),--(TOther[Start Date]&lt;=$A411),--(TOther[End Date Calc]&gt;=$A411),IF($B411="N",--(TOther[Start Day]=DAY($A411)),--(TOther[Start Day]&gt;=DAY($A411))),--(IFERROR(MOD(TOther[Start Month]-MONTH($A411)+4,4),1)=0),TOther[Amount])))</f>
        <v>0</v>
      </c>
      <c r="U411" s="8" cm="1">
        <f t="array" ref="U411">IF(A411="","",IF(COUNTIF(TOther[Frequency],$U$1)=0,0,SUMPRODUCT(--(TOther[Frequency]=$U$1),--(TOther[Start Date]&lt;=A411),--(TOther[End Date Calc]&gt;=A411),IF(B411="N",--(TOther[Start Day]=DAY(A411)),--(TOther[Start Day]&gt;=DAY(A411))),--(IFERROR(MOD(TOther[Start Month]-MONTH(A411)+6,6),1)=0),TOther[Amount])))</f>
        <v>0</v>
      </c>
      <c r="V411" s="8" cm="1">
        <f t="array" ref="V411">IF(A411="","",IF(COUNTIF(TOther[Frequency],$V$1)=0,0,SUMPRODUCT(--(TOther[Frequency]=$V$1),--(TOther[Start Date]&lt;=A411),--(TOther[End Date Calc]&gt;=A411),IF(B411="N",--(TOther[Start Day]=DAY(A411)),--(TOther[Start Day]&gt;=DAY(A411))),--(IFERROR(MOD(TOther[Start Month]-MONTH(A411)+12,12),1)=0),TOther[Amount])))</f>
        <v>0</v>
      </c>
      <c r="W411" s="8">
        <f>IF(A411="","",SUMIFS(TOther[Amount],TOther[Start Date],A411,TOther[Frequency],$W$1))</f>
        <v>0</v>
      </c>
      <c r="X411" s="9">
        <f t="shared" si="30"/>
        <v>0</v>
      </c>
      <c r="Y411" s="9">
        <f t="shared" si="34"/>
        <v>0</v>
      </c>
      <c r="Z411" s="8" cm="1">
        <f t="array" ref="Z411">IF(A411="","",IF(COUNTIF('2) Income'!$D$13:$D$32,"Weekly")=0,0,SUMPRODUCT(--(IFERROR(MOD(A411-'2) Income'!$F$13:$F$32,7),1)=0),--('2) Income'!$D$13:$D$32="Weekly"),--('2) Income'!$F$13:$F$32&lt;=A411),'2) Income'!$E$13:$E$32)))</f>
        <v>0</v>
      </c>
      <c r="AA411" s="8" cm="1">
        <f t="array" ref="AA411">IF(A411="","",IF(COUNTIF('2) Income'!$D$13:$D$32,"Every Other Week")=0,0,SUMPRODUCT(--(IFERROR(MOD(A411-'2) Income'!$F$13:$F$32,14),1)=0),--('2) Income'!$D$13:$D$32="Every Other Week"),--('2) Income'!$F$13:$F$32&lt;=A411),'2) Income'!$E$13:$E$32)))</f>
        <v>0</v>
      </c>
      <c r="AB411" s="8">
        <f>IF(A411="","",IF(COUNTIF('2) Income'!$D$13:$D$32,"1st and 15th")=0,0,IF(OR(DAY(A411)=1,DAY(A411)=15),SUMIFS('2) Income'!$E$13:$E$32,'2) Income'!$D$13:$D$32,"1st and 15th",'2) Income'!$F$13:$F$32,"&lt;="&amp;$A411),0)))</f>
        <v>0</v>
      </c>
      <c r="AC411" s="8">
        <f>IF(A411="","",IF(COUNTIF('2) Income'!$D$13:$D$32,"2nd Wednesday")=0,0,IF(A411=(A411-DAY(A411)+1+2*7-WEEKDAY(A411-DAY(A411)+8-4,1)),SUMIFS('2) Income'!$E$13:$E$32,'2) Income'!$D$13:$D$32,"2nd Wednesday",'2) Income'!$F$13:$F$32,"&lt;="&amp;$A411),0)))</f>
        <v>0</v>
      </c>
      <c r="AD411" s="8">
        <f>IF(A411="","",IF(COUNTIF('2) Income'!$D$13:$D$32,"3rd Wednesday")=0,0,IF(A411=(A411-DAY(A411)+1+3*7-WEEKDAY(A411-DAY(A411)+8-4,1)),SUMIFS('2) Income'!$E$13:$E$32,'2) Income'!$D$13:$D$32,"3rd Wednesday",'2) Income'!$F$13:$F$32,"&lt;="&amp;$A411),0)))</f>
        <v>0</v>
      </c>
      <c r="AE411" s="8">
        <f>IF(A411="","",IF(COUNTIF('2) Income'!$D$13:$D$32,"4th Wednesday")=0,0,IF(A411=(A411-DAY(A411)+1+4*7-WEEKDAY(A411-DAY(A411)+8-4,1)),SUMIFS('2) Income'!$E$13:$E$32,'2) Income'!$D$13:$D$32,"4th Wednesday",'2) Income'!$F$13:$F$32,"&lt;="&amp;$A411),0)))</f>
        <v>0</v>
      </c>
      <c r="AF411" s="8" cm="1">
        <f t="array" ref="AF411">IF(A411="","",IF(COUNTIF('2) Income'!$D$13:$D$32,"Every 4 Weeks")=0,0,SUMPRODUCT(--(IFERROR(MOD(A411-'2) Income'!$F$13:$F$32,28),1)=0),--('2) Income'!$D$13:$D$32="Every 4 Weeks"),--('2) Income'!$F$13:$F$32&lt;=A411),'2) Income'!$E$13:$E$32)))</f>
        <v>0</v>
      </c>
      <c r="AG411" s="8">
        <f>IF(A411="","",IF(COUNTIF('2) Income'!$D$13:$D$32,"Monthly")=0,0,IF(B411="N",SUMIFS('2) Income'!$E$13:$E$32,'2) Income'!$D$13:$D$32,"monthly",'2) Income'!$F$13:$F$32,"&lt;="&amp;$A411,'2) Income'!$I$13:$I$32,DAY(A411)),SUMIFS('2) Income'!$E$13:$E$32,'2) Income'!$D$13:$D$32,"monthly",'2) Income'!$F$13:$F$32,"&lt;="&amp;$A411,'2) Income'!$I$13:$I$32,"&gt;="&amp;DAY(A411)))))</f>
        <v>0</v>
      </c>
      <c r="AH411" s="8" cm="1">
        <f t="array" ref="AH411">IF(A411="","",IF(COUNTIF('2) Income'!$D$13:$D$32,"Yearly")=0,0,SUMPRODUCT(--('2) Income'!$D$13:$D$32="Yearly"),--('2) Income'!$F$13:$F$32&lt;=A411),IF(B411="N",--('2) Income'!$I$13:$I$32=DAY(A411)),--('2) Income'!$I$13:$I$32&gt;=DAY(A411))),--(IFERROR(MOD('2) Income'!$H$13:$H$32-MONTH(A411)+12,12),1)=0),'2) Income'!$E$13:$E$32)))</f>
        <v>0</v>
      </c>
      <c r="AI411" s="8">
        <f>IF(A411="","",IF(COUNTIF('2) Income'!$D$13:$D$32,"one-time")=0,0,SUMIFS('2) Income'!$E$13:$E$32,'2) Income'!$D$13:$D$32,"one-time",'2) Income'!$F$13:$F$32,"="&amp;$A411)))</f>
        <v>0</v>
      </c>
      <c r="AJ411" s="9">
        <f t="shared" si="31"/>
        <v>0</v>
      </c>
    </row>
    <row r="412" spans="1:36">
      <c r="A412" s="7">
        <f>IF(A411="","",IF(A411+1&lt;='1) Period'!$E$21,A411+1,""))</f>
        <v>45884</v>
      </c>
      <c r="B412" s="7" t="str">
        <f t="shared" si="32"/>
        <v>N</v>
      </c>
      <c r="C412" t="str">
        <f t="shared" si="33"/>
        <v>F</v>
      </c>
      <c r="D412" s="8">
        <f>IF(A412="","",IF(TEXT(A412,"dddd")='4) Happy Money'!$E$23,WAllowance,0))</f>
        <v>0</v>
      </c>
      <c r="E412" s="8">
        <f>IF(A412="","",IF(B412="N",SUMIF(TMonthly[Day of the Month],DAY(A412),TMonthly[Amount]),SUMIF(TMonthly[Day of the Month],"&gt;="&amp;DAY(A412),TMonthly[Amount])))</f>
        <v>0</v>
      </c>
      <c r="F412" s="8" cm="1">
        <f t="array" ref="F412">IF(A412="","",SUMPRODUCT(--(TYearly[Due Date]&lt;=A412),IF(B412="N",--(TYearly[Day]=DAY(A412)),--(TYearly[Day]&gt;=DAY(A412))),--(IFERROR(MOD(TYearly[Month]-MONTH(A412)+12,12),1)=0),TYearly[Amount]))</f>
        <v>0</v>
      </c>
      <c r="G412" s="8">
        <f>IF(A412="","",SUMIF(TOneTime[Due Date],A412,TOneTime[Amount]))</f>
        <v>0</v>
      </c>
      <c r="H412" s="8" cm="1">
        <f t="array" ref="H412">IF(A412="","",IF(COUNTIF(TOther[Frequency],$H$1)=0,0,SUMPRODUCT(--(IFERROR(MOD(A412-TOther[Start Date],7),1)=0),--(TOther[Frequency]=$H$1),--(TOther[Start Date]&lt;=A412),--(TOther[End Date Calc]&gt;=A412),TOther[Amount])))</f>
        <v>0</v>
      </c>
      <c r="I412" s="8" cm="1">
        <f t="array" ref="I412">IF(A412="","",IF(COUNTIF(TOther[Frequency],$I$1)=0,0,SUMPRODUCT(--(IFERROR(MOD(A412-TOther[Start Date],14),1)=0),--(TOther[Frequency]=$I$1),--(TOther[Start Date]&lt;=A412),--(TOther[End Date Calc]&gt;=A412),TOther[Amount])))</f>
        <v>0</v>
      </c>
      <c r="J412" s="8">
        <f>IF(A412="","",IF(COUNTIF(TOther[Frequency],$J$1)=0,0,IF(OR(DAY(A412)=1,DAY(A412)=15),SUMIFS(TOther[Amount],TOther[Frequency],$J$1,TOther[Start Date],"&lt;="&amp;$A412,TOther[End Date Calc],"&gt;="&amp;A412),0)))</f>
        <v>0</v>
      </c>
      <c r="K412" s="8">
        <f>IF(A412="","",IF(COUNTIF(TOther[Frequency],$K$1)=0,0,IF(A412=(A412-DAY(A412)+1+2*7-WEEKDAY(A412-DAY(A412)+8-4,1)),SUMIFS(TOther[Amount],TOther[Frequency],$K$1,TOther[Start Date],"&lt;="&amp;$A412,TOther[End Date Calc],"&gt;="&amp;A412),0)))</f>
        <v>0</v>
      </c>
      <c r="L412" s="8">
        <f>IF(A412="","",IF(COUNTIF(TOther[Frequency],$L$1)=0,0,IF(A412=(A412-DAY(A412)+1+3*7-WEEKDAY(A412-DAY(A412)+8-4,1)),SUMIFS(TOther[Amount],TOther[Frequency],$L$1,TOther[Start Date],"&lt;="&amp;$A412,TOther[End Date Calc],"&gt;="&amp;A412),0)))</f>
        <v>0</v>
      </c>
      <c r="M412" s="8">
        <f>IF(A412="","",IF(COUNTIF(TOther[Frequency],$M$1)=0,0,IF(A412=(A412-DAY(A412)+1+4*7-WEEKDAY(A412-DAY(A412)+8-4,1)),SUMIFS(TOther[Amount],TOther[Frequency],$M$1,TOther[Start Date],"&lt;="&amp;$A412,TOther[End Date Calc],"&gt;="&amp;A412),0)))</f>
        <v>0</v>
      </c>
      <c r="N412" s="8" cm="1">
        <f t="array" ref="N412">IF(A412="","",IF(COUNTIF(TOther[Frequency],$N$1)=0,0,SUMPRODUCT(--(IFERROR(MOD(A412-TOther[Start Date],28),1)=0),--(TOther[Frequency]=$N$1),--(TOther[Start Date]&lt;=A412),--(TOther[End Date Calc]&gt;=A412),TOther[Amount])))</f>
        <v>0</v>
      </c>
      <c r="O412" s="8" cm="1">
        <f t="array" ref="O412">IF(A412="","",IF(COUNTIF(TOther[Frequency],$O$1)=0,0,SUMPRODUCT(--(IFERROR(MOD(A412-TOther[Start Date],42),1)=0),--(TOther[Frequency]=$O$1),--(TOther[Start Date]&lt;=A412),--(TOther[End Date Calc]&gt;=A412),TOther[Amount])))</f>
        <v>0</v>
      </c>
      <c r="P412" s="8" cm="1">
        <f t="array" ref="P412">IF(A412="","",IF(COUNTIF(TOther[Frequency],$P$1)=0,0,SUMPRODUCT(--(IFERROR(MOD(A412-TOther[Start Date],56),1)=0),--(TOther[Frequency]=$P$1),--(TOther[Start Date]&lt;=A412),--(TOther[End Date Calc]&gt;=A412),TOther[Amount])))</f>
        <v>0</v>
      </c>
      <c r="Q412" s="8">
        <f>IF(A412="","",IF(COUNTIF(TOther[Frequency],$Q$1)=0,0,IF(B412="N",SUMIFS(TOther[Amount],TOther[Frequency],$Q$1,TOther[Start Date],"&lt;="&amp;$A412,TOther[End Date Calc],"&gt;="&amp;A412,TOther[Start Day],DAY(A412)),SUMIFS(TOther[Amount],TOther[Frequency],$Q$1,TOther[Start Date],"&lt;="&amp;$A412,TOther[End Date Calc],"&gt;="&amp;A412,TOther[Start Day],"&gt;="&amp;DAY(A412)))))</f>
        <v>0</v>
      </c>
      <c r="R412" s="8" cm="1">
        <f t="array" ref="R412">IF(A412="","",IF(COUNTIF(TOther[Frequency],R$1)=0,0,SUMPRODUCT(--(TOther[Frequency]=R$1),--(TOther[Start Date]&lt;=A412),--(TOther[End Date Calc]&gt;=A412),IF(B412="N",--(TOther[Start Day]=DAY(A412)),--(TOther[Start Day]&gt;=DAY(A412))),--(IFERROR(MOD(TOther[Start Month]-MONTH(A412)+2,2),1)=0),TOther[Amount])))</f>
        <v>0</v>
      </c>
      <c r="S412" s="8" cm="1">
        <f t="array" ref="S412">IF(A412="","",IF(COUNTIF(TOther[Frequency],S$1)=0,0,SUMPRODUCT(--(TOther[Frequency]=S$1),--(TOther[Start Date]&lt;=A412),--(TOther[End Date Calc]&gt;=A412),IF(B412="N",--(TOther[Start Day]=DAY(A412)),--(TOther[Start Day]&gt;=DAY(A412))),--(IFERROR(MOD(TOther[Start Month]-MONTH(A412)+3,3),1)=0),TOther[Amount])))</f>
        <v>0</v>
      </c>
      <c r="T412" s="8" cm="1">
        <f t="array" ref="T412">IF($A412="","",IF(COUNTIF(TOther[Frequency],T$1)=0,0,SUMPRODUCT(--(TOther[Frequency]=T$1),--(TOther[Start Date]&lt;=$A412),--(TOther[End Date Calc]&gt;=$A412),IF($B412="N",--(TOther[Start Day]=DAY($A412)),--(TOther[Start Day]&gt;=DAY($A412))),--(IFERROR(MOD(TOther[Start Month]-MONTH($A412)+4,4),1)=0),TOther[Amount])))</f>
        <v>0</v>
      </c>
      <c r="U412" s="8" cm="1">
        <f t="array" ref="U412">IF(A412="","",IF(COUNTIF(TOther[Frequency],$U$1)=0,0,SUMPRODUCT(--(TOther[Frequency]=$U$1),--(TOther[Start Date]&lt;=A412),--(TOther[End Date Calc]&gt;=A412),IF(B412="N",--(TOther[Start Day]=DAY(A412)),--(TOther[Start Day]&gt;=DAY(A412))),--(IFERROR(MOD(TOther[Start Month]-MONTH(A412)+6,6),1)=0),TOther[Amount])))</f>
        <v>0</v>
      </c>
      <c r="V412" s="8" cm="1">
        <f t="array" ref="V412">IF(A412="","",IF(COUNTIF(TOther[Frequency],$V$1)=0,0,SUMPRODUCT(--(TOther[Frequency]=$V$1),--(TOther[Start Date]&lt;=A412),--(TOther[End Date Calc]&gt;=A412),IF(B412="N",--(TOther[Start Day]=DAY(A412)),--(TOther[Start Day]&gt;=DAY(A412))),--(IFERROR(MOD(TOther[Start Month]-MONTH(A412)+12,12),1)=0),TOther[Amount])))</f>
        <v>0</v>
      </c>
      <c r="W412" s="8">
        <f>IF(A412="","",SUMIFS(TOther[Amount],TOther[Start Date],A412,TOther[Frequency],$W$1))</f>
        <v>0</v>
      </c>
      <c r="X412" s="9">
        <f t="shared" si="30"/>
        <v>0</v>
      </c>
      <c r="Y412" s="9">
        <f t="shared" si="34"/>
        <v>0</v>
      </c>
      <c r="Z412" s="8" cm="1">
        <f t="array" ref="Z412">IF(A412="","",IF(COUNTIF('2) Income'!$D$13:$D$32,"Weekly")=0,0,SUMPRODUCT(--(IFERROR(MOD(A412-'2) Income'!$F$13:$F$32,7),1)=0),--('2) Income'!$D$13:$D$32="Weekly"),--('2) Income'!$F$13:$F$32&lt;=A412),'2) Income'!$E$13:$E$32)))</f>
        <v>0</v>
      </c>
      <c r="AA412" s="8" cm="1">
        <f t="array" ref="AA412">IF(A412="","",IF(COUNTIF('2) Income'!$D$13:$D$32,"Every Other Week")=0,0,SUMPRODUCT(--(IFERROR(MOD(A412-'2) Income'!$F$13:$F$32,14),1)=0),--('2) Income'!$D$13:$D$32="Every Other Week"),--('2) Income'!$F$13:$F$32&lt;=A412),'2) Income'!$E$13:$E$32)))</f>
        <v>2300</v>
      </c>
      <c r="AB412" s="8">
        <f>IF(A412="","",IF(COUNTIF('2) Income'!$D$13:$D$32,"1st and 15th")=0,0,IF(OR(DAY(A412)=1,DAY(A412)=15),SUMIFS('2) Income'!$E$13:$E$32,'2) Income'!$D$13:$D$32,"1st and 15th",'2) Income'!$F$13:$F$32,"&lt;="&amp;$A412),0)))</f>
        <v>0</v>
      </c>
      <c r="AC412" s="8">
        <f>IF(A412="","",IF(COUNTIF('2) Income'!$D$13:$D$32,"2nd Wednesday")=0,0,IF(A412=(A412-DAY(A412)+1+2*7-WEEKDAY(A412-DAY(A412)+8-4,1)),SUMIFS('2) Income'!$E$13:$E$32,'2) Income'!$D$13:$D$32,"2nd Wednesday",'2) Income'!$F$13:$F$32,"&lt;="&amp;$A412),0)))</f>
        <v>0</v>
      </c>
      <c r="AD412" s="8">
        <f>IF(A412="","",IF(COUNTIF('2) Income'!$D$13:$D$32,"3rd Wednesday")=0,0,IF(A412=(A412-DAY(A412)+1+3*7-WEEKDAY(A412-DAY(A412)+8-4,1)),SUMIFS('2) Income'!$E$13:$E$32,'2) Income'!$D$13:$D$32,"3rd Wednesday",'2) Income'!$F$13:$F$32,"&lt;="&amp;$A412),0)))</f>
        <v>0</v>
      </c>
      <c r="AE412" s="8">
        <f>IF(A412="","",IF(COUNTIF('2) Income'!$D$13:$D$32,"4th Wednesday")=0,0,IF(A412=(A412-DAY(A412)+1+4*7-WEEKDAY(A412-DAY(A412)+8-4,1)),SUMIFS('2) Income'!$E$13:$E$32,'2) Income'!$D$13:$D$32,"4th Wednesday",'2) Income'!$F$13:$F$32,"&lt;="&amp;$A412),0)))</f>
        <v>0</v>
      </c>
      <c r="AF412" s="8" cm="1">
        <f t="array" ref="AF412">IF(A412="","",IF(COUNTIF('2) Income'!$D$13:$D$32,"Every 4 Weeks")=0,0,SUMPRODUCT(--(IFERROR(MOD(A412-'2) Income'!$F$13:$F$32,28),1)=0),--('2) Income'!$D$13:$D$32="Every 4 Weeks"),--('2) Income'!$F$13:$F$32&lt;=A412),'2) Income'!$E$13:$E$32)))</f>
        <v>0</v>
      </c>
      <c r="AG412" s="8">
        <f>IF(A412="","",IF(COUNTIF('2) Income'!$D$13:$D$32,"Monthly")=0,0,IF(B412="N",SUMIFS('2) Income'!$E$13:$E$32,'2) Income'!$D$13:$D$32,"monthly",'2) Income'!$F$13:$F$32,"&lt;="&amp;$A412,'2) Income'!$I$13:$I$32,DAY(A412)),SUMIFS('2) Income'!$E$13:$E$32,'2) Income'!$D$13:$D$32,"monthly",'2) Income'!$F$13:$F$32,"&lt;="&amp;$A412,'2) Income'!$I$13:$I$32,"&gt;="&amp;DAY(A412)))))</f>
        <v>0</v>
      </c>
      <c r="AH412" s="8" cm="1">
        <f t="array" ref="AH412">IF(A412="","",IF(COUNTIF('2) Income'!$D$13:$D$32,"Yearly")=0,0,SUMPRODUCT(--('2) Income'!$D$13:$D$32="Yearly"),--('2) Income'!$F$13:$F$32&lt;=A412),IF(B412="N",--('2) Income'!$I$13:$I$32=DAY(A412)),--('2) Income'!$I$13:$I$32&gt;=DAY(A412))),--(IFERROR(MOD('2) Income'!$H$13:$H$32-MONTH(A412)+12,12),1)=0),'2) Income'!$E$13:$E$32)))</f>
        <v>0</v>
      </c>
      <c r="AI412" s="8">
        <f>IF(A412="","",IF(COUNTIF('2) Income'!$D$13:$D$32,"one-time")=0,0,SUMIFS('2) Income'!$E$13:$E$32,'2) Income'!$D$13:$D$32,"one-time",'2) Income'!$F$13:$F$32,"="&amp;$A412)))</f>
        <v>0</v>
      </c>
      <c r="AJ412" s="9">
        <f t="shared" si="31"/>
        <v>2300</v>
      </c>
    </row>
    <row r="413" spans="1:36">
      <c r="A413" s="7">
        <f>IF(A412="","",IF(A412+1&lt;='1) Period'!$E$21,A412+1,""))</f>
        <v>45885</v>
      </c>
      <c r="B413" s="7" t="str">
        <f t="shared" si="32"/>
        <v>N</v>
      </c>
      <c r="C413" t="str">
        <f t="shared" si="33"/>
        <v>Y</v>
      </c>
      <c r="D413" s="8">
        <f>IF(A413="","",IF(TEXT(A413,"dddd")='4) Happy Money'!$E$23,WAllowance,0))</f>
        <v>0</v>
      </c>
      <c r="E413" s="8">
        <f>IF(A413="","",IF(B413="N",SUMIF(TMonthly[Day of the Month],DAY(A413),TMonthly[Amount]),SUMIF(TMonthly[Day of the Month],"&gt;="&amp;DAY(A413),TMonthly[Amount])))</f>
        <v>0</v>
      </c>
      <c r="F413" s="8" cm="1">
        <f t="array" ref="F413">IF(A413="","",SUMPRODUCT(--(TYearly[Due Date]&lt;=A413),IF(B413="N",--(TYearly[Day]=DAY(A413)),--(TYearly[Day]&gt;=DAY(A413))),--(IFERROR(MOD(TYearly[Month]-MONTH(A413)+12,12),1)=0),TYearly[Amount]))</f>
        <v>0</v>
      </c>
      <c r="G413" s="8">
        <f>IF(A413="","",SUMIF(TOneTime[Due Date],A413,TOneTime[Amount]))</f>
        <v>0</v>
      </c>
      <c r="H413" s="8" cm="1">
        <f t="array" ref="H413">IF(A413="","",IF(COUNTIF(TOther[Frequency],$H$1)=0,0,SUMPRODUCT(--(IFERROR(MOD(A413-TOther[Start Date],7),1)=0),--(TOther[Frequency]=$H$1),--(TOther[Start Date]&lt;=A413),--(TOther[End Date Calc]&gt;=A413),TOther[Amount])))</f>
        <v>0</v>
      </c>
      <c r="I413" s="8" cm="1">
        <f t="array" ref="I413">IF(A413="","",IF(COUNTIF(TOther[Frequency],$I$1)=0,0,SUMPRODUCT(--(IFERROR(MOD(A413-TOther[Start Date],14),1)=0),--(TOther[Frequency]=$I$1),--(TOther[Start Date]&lt;=A413),--(TOther[End Date Calc]&gt;=A413),TOther[Amount])))</f>
        <v>0</v>
      </c>
      <c r="J413" s="8">
        <f>IF(A413="","",IF(COUNTIF(TOther[Frequency],$J$1)=0,0,IF(OR(DAY(A413)=1,DAY(A413)=15),SUMIFS(TOther[Amount],TOther[Frequency],$J$1,TOther[Start Date],"&lt;="&amp;$A413,TOther[End Date Calc],"&gt;="&amp;A413),0)))</f>
        <v>0</v>
      </c>
      <c r="K413" s="8">
        <f>IF(A413="","",IF(COUNTIF(TOther[Frequency],$K$1)=0,0,IF(A413=(A413-DAY(A413)+1+2*7-WEEKDAY(A413-DAY(A413)+8-4,1)),SUMIFS(TOther[Amount],TOther[Frequency],$K$1,TOther[Start Date],"&lt;="&amp;$A413,TOther[End Date Calc],"&gt;="&amp;A413),0)))</f>
        <v>0</v>
      </c>
      <c r="L413" s="8">
        <f>IF(A413="","",IF(COUNTIF(TOther[Frequency],$L$1)=0,0,IF(A413=(A413-DAY(A413)+1+3*7-WEEKDAY(A413-DAY(A413)+8-4,1)),SUMIFS(TOther[Amount],TOther[Frequency],$L$1,TOther[Start Date],"&lt;="&amp;$A413,TOther[End Date Calc],"&gt;="&amp;A413),0)))</f>
        <v>0</v>
      </c>
      <c r="M413" s="8">
        <f>IF(A413="","",IF(COUNTIF(TOther[Frequency],$M$1)=0,0,IF(A413=(A413-DAY(A413)+1+4*7-WEEKDAY(A413-DAY(A413)+8-4,1)),SUMIFS(TOther[Amount],TOther[Frequency],$M$1,TOther[Start Date],"&lt;="&amp;$A413,TOther[End Date Calc],"&gt;="&amp;A413),0)))</f>
        <v>0</v>
      </c>
      <c r="N413" s="8" cm="1">
        <f t="array" ref="N413">IF(A413="","",IF(COUNTIF(TOther[Frequency],$N$1)=0,0,SUMPRODUCT(--(IFERROR(MOD(A413-TOther[Start Date],28),1)=0),--(TOther[Frequency]=$N$1),--(TOther[Start Date]&lt;=A413),--(TOther[End Date Calc]&gt;=A413),TOther[Amount])))</f>
        <v>0</v>
      </c>
      <c r="O413" s="8" cm="1">
        <f t="array" ref="O413">IF(A413="","",IF(COUNTIF(TOther[Frequency],$O$1)=0,0,SUMPRODUCT(--(IFERROR(MOD(A413-TOther[Start Date],42),1)=0),--(TOther[Frequency]=$O$1),--(TOther[Start Date]&lt;=A413),--(TOther[End Date Calc]&gt;=A413),TOther[Amount])))</f>
        <v>0</v>
      </c>
      <c r="P413" s="8" cm="1">
        <f t="array" ref="P413">IF(A413="","",IF(COUNTIF(TOther[Frequency],$P$1)=0,0,SUMPRODUCT(--(IFERROR(MOD(A413-TOther[Start Date],56),1)=0),--(TOther[Frequency]=$P$1),--(TOther[Start Date]&lt;=A413),--(TOther[End Date Calc]&gt;=A413),TOther[Amount])))</f>
        <v>0</v>
      </c>
      <c r="Q413" s="8">
        <f>IF(A413="","",IF(COUNTIF(TOther[Frequency],$Q$1)=0,0,IF(B413="N",SUMIFS(TOther[Amount],TOther[Frequency],$Q$1,TOther[Start Date],"&lt;="&amp;$A413,TOther[End Date Calc],"&gt;="&amp;A413,TOther[Start Day],DAY(A413)),SUMIFS(TOther[Amount],TOther[Frequency],$Q$1,TOther[Start Date],"&lt;="&amp;$A413,TOther[End Date Calc],"&gt;="&amp;A413,TOther[Start Day],"&gt;="&amp;DAY(A413)))))</f>
        <v>0</v>
      </c>
      <c r="R413" s="8" cm="1">
        <f t="array" ref="R413">IF(A413="","",IF(COUNTIF(TOther[Frequency],R$1)=0,0,SUMPRODUCT(--(TOther[Frequency]=R$1),--(TOther[Start Date]&lt;=A413),--(TOther[End Date Calc]&gt;=A413),IF(B413="N",--(TOther[Start Day]=DAY(A413)),--(TOther[Start Day]&gt;=DAY(A413))),--(IFERROR(MOD(TOther[Start Month]-MONTH(A413)+2,2),1)=0),TOther[Amount])))</f>
        <v>0</v>
      </c>
      <c r="S413" s="8" cm="1">
        <f t="array" ref="S413">IF(A413="","",IF(COUNTIF(TOther[Frequency],S$1)=0,0,SUMPRODUCT(--(TOther[Frequency]=S$1),--(TOther[Start Date]&lt;=A413),--(TOther[End Date Calc]&gt;=A413),IF(B413="N",--(TOther[Start Day]=DAY(A413)),--(TOther[Start Day]&gt;=DAY(A413))),--(IFERROR(MOD(TOther[Start Month]-MONTH(A413)+3,3),1)=0),TOther[Amount])))</f>
        <v>0</v>
      </c>
      <c r="T413" s="8" cm="1">
        <f t="array" ref="T413">IF($A413="","",IF(COUNTIF(TOther[Frequency],T$1)=0,0,SUMPRODUCT(--(TOther[Frequency]=T$1),--(TOther[Start Date]&lt;=$A413),--(TOther[End Date Calc]&gt;=$A413),IF($B413="N",--(TOther[Start Day]=DAY($A413)),--(TOther[Start Day]&gt;=DAY($A413))),--(IFERROR(MOD(TOther[Start Month]-MONTH($A413)+4,4),1)=0),TOther[Amount])))</f>
        <v>0</v>
      </c>
      <c r="U413" s="8" cm="1">
        <f t="array" ref="U413">IF(A413="","",IF(COUNTIF(TOther[Frequency],$U$1)=0,0,SUMPRODUCT(--(TOther[Frequency]=$U$1),--(TOther[Start Date]&lt;=A413),--(TOther[End Date Calc]&gt;=A413),IF(B413="N",--(TOther[Start Day]=DAY(A413)),--(TOther[Start Day]&gt;=DAY(A413))),--(IFERROR(MOD(TOther[Start Month]-MONTH(A413)+6,6),1)=0),TOther[Amount])))</f>
        <v>0</v>
      </c>
      <c r="V413" s="8" cm="1">
        <f t="array" ref="V413">IF(A413="","",IF(COUNTIF(TOther[Frequency],$V$1)=0,0,SUMPRODUCT(--(TOther[Frequency]=$V$1),--(TOther[Start Date]&lt;=A413),--(TOther[End Date Calc]&gt;=A413),IF(B413="N",--(TOther[Start Day]=DAY(A413)),--(TOther[Start Day]&gt;=DAY(A413))),--(IFERROR(MOD(TOther[Start Month]-MONTH(A413)+12,12),1)=0),TOther[Amount])))</f>
        <v>0</v>
      </c>
      <c r="W413" s="8">
        <f>IF(A413="","",SUMIFS(TOther[Amount],TOther[Start Date],A413,TOther[Frequency],$W$1))</f>
        <v>0</v>
      </c>
      <c r="X413" s="9">
        <f t="shared" si="30"/>
        <v>0</v>
      </c>
      <c r="Y413" s="9">
        <f t="shared" si="34"/>
        <v>0</v>
      </c>
      <c r="Z413" s="8" cm="1">
        <f t="array" ref="Z413">IF(A413="","",IF(COUNTIF('2) Income'!$D$13:$D$32,"Weekly")=0,0,SUMPRODUCT(--(IFERROR(MOD(A413-'2) Income'!$F$13:$F$32,7),1)=0),--('2) Income'!$D$13:$D$32="Weekly"),--('2) Income'!$F$13:$F$32&lt;=A413),'2) Income'!$E$13:$E$32)))</f>
        <v>0</v>
      </c>
      <c r="AA413" s="8" cm="1">
        <f t="array" ref="AA413">IF(A413="","",IF(COUNTIF('2) Income'!$D$13:$D$32,"Every Other Week")=0,0,SUMPRODUCT(--(IFERROR(MOD(A413-'2) Income'!$F$13:$F$32,14),1)=0),--('2) Income'!$D$13:$D$32="Every Other Week"),--('2) Income'!$F$13:$F$32&lt;=A413),'2) Income'!$E$13:$E$32)))</f>
        <v>0</v>
      </c>
      <c r="AB413" s="8">
        <f>IF(A413="","",IF(COUNTIF('2) Income'!$D$13:$D$32,"1st and 15th")=0,0,IF(OR(DAY(A413)=1,DAY(A413)=15),SUMIFS('2) Income'!$E$13:$E$32,'2) Income'!$D$13:$D$32,"1st and 15th",'2) Income'!$F$13:$F$32,"&lt;="&amp;$A413),0)))</f>
        <v>0</v>
      </c>
      <c r="AC413" s="8">
        <f>IF(A413="","",IF(COUNTIF('2) Income'!$D$13:$D$32,"2nd Wednesday")=0,0,IF(A413=(A413-DAY(A413)+1+2*7-WEEKDAY(A413-DAY(A413)+8-4,1)),SUMIFS('2) Income'!$E$13:$E$32,'2) Income'!$D$13:$D$32,"2nd Wednesday",'2) Income'!$F$13:$F$32,"&lt;="&amp;$A413),0)))</f>
        <v>0</v>
      </c>
      <c r="AD413" s="8">
        <f>IF(A413="","",IF(COUNTIF('2) Income'!$D$13:$D$32,"3rd Wednesday")=0,0,IF(A413=(A413-DAY(A413)+1+3*7-WEEKDAY(A413-DAY(A413)+8-4,1)),SUMIFS('2) Income'!$E$13:$E$32,'2) Income'!$D$13:$D$32,"3rd Wednesday",'2) Income'!$F$13:$F$32,"&lt;="&amp;$A413),0)))</f>
        <v>0</v>
      </c>
      <c r="AE413" s="8">
        <f>IF(A413="","",IF(COUNTIF('2) Income'!$D$13:$D$32,"4th Wednesday")=0,0,IF(A413=(A413-DAY(A413)+1+4*7-WEEKDAY(A413-DAY(A413)+8-4,1)),SUMIFS('2) Income'!$E$13:$E$32,'2) Income'!$D$13:$D$32,"4th Wednesday",'2) Income'!$F$13:$F$32,"&lt;="&amp;$A413),0)))</f>
        <v>0</v>
      </c>
      <c r="AF413" s="8" cm="1">
        <f t="array" ref="AF413">IF(A413="","",IF(COUNTIF('2) Income'!$D$13:$D$32,"Every 4 Weeks")=0,0,SUMPRODUCT(--(IFERROR(MOD(A413-'2) Income'!$F$13:$F$32,28),1)=0),--('2) Income'!$D$13:$D$32="Every 4 Weeks"),--('2) Income'!$F$13:$F$32&lt;=A413),'2) Income'!$E$13:$E$32)))</f>
        <v>0</v>
      </c>
      <c r="AG413" s="8">
        <f>IF(A413="","",IF(COUNTIF('2) Income'!$D$13:$D$32,"Monthly")=0,0,IF(B413="N",SUMIFS('2) Income'!$E$13:$E$32,'2) Income'!$D$13:$D$32,"monthly",'2) Income'!$F$13:$F$32,"&lt;="&amp;$A413,'2) Income'!$I$13:$I$32,DAY(A413)),SUMIFS('2) Income'!$E$13:$E$32,'2) Income'!$D$13:$D$32,"monthly",'2) Income'!$F$13:$F$32,"&lt;="&amp;$A413,'2) Income'!$I$13:$I$32,"&gt;="&amp;DAY(A413)))))</f>
        <v>0</v>
      </c>
      <c r="AH413" s="8" cm="1">
        <f t="array" ref="AH413">IF(A413="","",IF(COUNTIF('2) Income'!$D$13:$D$32,"Yearly")=0,0,SUMPRODUCT(--('2) Income'!$D$13:$D$32="Yearly"),--('2) Income'!$F$13:$F$32&lt;=A413),IF(B413="N",--('2) Income'!$I$13:$I$32=DAY(A413)),--('2) Income'!$I$13:$I$32&gt;=DAY(A413))),--(IFERROR(MOD('2) Income'!$H$13:$H$32-MONTH(A413)+12,12),1)=0),'2) Income'!$E$13:$E$32)))</f>
        <v>0</v>
      </c>
      <c r="AI413" s="8">
        <f>IF(A413="","",IF(COUNTIF('2) Income'!$D$13:$D$32,"one-time")=0,0,SUMIFS('2) Income'!$E$13:$E$32,'2) Income'!$D$13:$D$32,"one-time",'2) Income'!$F$13:$F$32,"="&amp;$A413)))</f>
        <v>0</v>
      </c>
      <c r="AJ413" s="9">
        <f t="shared" si="31"/>
        <v>0</v>
      </c>
    </row>
    <row r="414" spans="1:36">
      <c r="A414" s="7">
        <f>IF(A413="","",IF(A413+1&lt;='1) Period'!$E$21,A413+1,""))</f>
        <v>45886</v>
      </c>
      <c r="B414" s="7" t="str">
        <f t="shared" si="32"/>
        <v>N</v>
      </c>
      <c r="C414" t="str">
        <f t="shared" si="33"/>
        <v>Y</v>
      </c>
      <c r="D414" s="8">
        <f>IF(A414="","",IF(TEXT(A414,"dddd")='4) Happy Money'!$E$23,WAllowance,0))</f>
        <v>0</v>
      </c>
      <c r="E414" s="8">
        <f>IF(A414="","",IF(B414="N",SUMIF(TMonthly[Day of the Month],DAY(A414),TMonthly[Amount]),SUMIF(TMonthly[Day of the Month],"&gt;="&amp;DAY(A414),TMonthly[Amount])))</f>
        <v>0</v>
      </c>
      <c r="F414" s="8" cm="1">
        <f t="array" ref="F414">IF(A414="","",SUMPRODUCT(--(TYearly[Due Date]&lt;=A414),IF(B414="N",--(TYearly[Day]=DAY(A414)),--(TYearly[Day]&gt;=DAY(A414))),--(IFERROR(MOD(TYearly[Month]-MONTH(A414)+12,12),1)=0),TYearly[Amount]))</f>
        <v>0</v>
      </c>
      <c r="G414" s="8">
        <f>IF(A414="","",SUMIF(TOneTime[Due Date],A414,TOneTime[Amount]))</f>
        <v>0</v>
      </c>
      <c r="H414" s="8" cm="1">
        <f t="array" ref="H414">IF(A414="","",IF(COUNTIF(TOther[Frequency],$H$1)=0,0,SUMPRODUCT(--(IFERROR(MOD(A414-TOther[Start Date],7),1)=0),--(TOther[Frequency]=$H$1),--(TOther[Start Date]&lt;=A414),--(TOther[End Date Calc]&gt;=A414),TOther[Amount])))</f>
        <v>0</v>
      </c>
      <c r="I414" s="8" cm="1">
        <f t="array" ref="I414">IF(A414="","",IF(COUNTIF(TOther[Frequency],$I$1)=0,0,SUMPRODUCT(--(IFERROR(MOD(A414-TOther[Start Date],14),1)=0),--(TOther[Frequency]=$I$1),--(TOther[Start Date]&lt;=A414),--(TOther[End Date Calc]&gt;=A414),TOther[Amount])))</f>
        <v>0</v>
      </c>
      <c r="J414" s="8">
        <f>IF(A414="","",IF(COUNTIF(TOther[Frequency],$J$1)=0,0,IF(OR(DAY(A414)=1,DAY(A414)=15),SUMIFS(TOther[Amount],TOther[Frequency],$J$1,TOther[Start Date],"&lt;="&amp;$A414,TOther[End Date Calc],"&gt;="&amp;A414),0)))</f>
        <v>0</v>
      </c>
      <c r="K414" s="8">
        <f>IF(A414="","",IF(COUNTIF(TOther[Frequency],$K$1)=0,0,IF(A414=(A414-DAY(A414)+1+2*7-WEEKDAY(A414-DAY(A414)+8-4,1)),SUMIFS(TOther[Amount],TOther[Frequency],$K$1,TOther[Start Date],"&lt;="&amp;$A414,TOther[End Date Calc],"&gt;="&amp;A414),0)))</f>
        <v>0</v>
      </c>
      <c r="L414" s="8">
        <f>IF(A414="","",IF(COUNTIF(TOther[Frequency],$L$1)=0,0,IF(A414=(A414-DAY(A414)+1+3*7-WEEKDAY(A414-DAY(A414)+8-4,1)),SUMIFS(TOther[Amount],TOther[Frequency],$L$1,TOther[Start Date],"&lt;="&amp;$A414,TOther[End Date Calc],"&gt;="&amp;A414),0)))</f>
        <v>0</v>
      </c>
      <c r="M414" s="8">
        <f>IF(A414="","",IF(COUNTIF(TOther[Frequency],$M$1)=0,0,IF(A414=(A414-DAY(A414)+1+4*7-WEEKDAY(A414-DAY(A414)+8-4,1)),SUMIFS(TOther[Amount],TOther[Frequency],$M$1,TOther[Start Date],"&lt;="&amp;$A414,TOther[End Date Calc],"&gt;="&amp;A414),0)))</f>
        <v>0</v>
      </c>
      <c r="N414" s="8" cm="1">
        <f t="array" ref="N414">IF(A414="","",IF(COUNTIF(TOther[Frequency],$N$1)=0,0,SUMPRODUCT(--(IFERROR(MOD(A414-TOther[Start Date],28),1)=0),--(TOther[Frequency]=$N$1),--(TOther[Start Date]&lt;=A414),--(TOther[End Date Calc]&gt;=A414),TOther[Amount])))</f>
        <v>0</v>
      </c>
      <c r="O414" s="8" cm="1">
        <f t="array" ref="O414">IF(A414="","",IF(COUNTIF(TOther[Frequency],$O$1)=0,0,SUMPRODUCT(--(IFERROR(MOD(A414-TOther[Start Date],42),1)=0),--(TOther[Frequency]=$O$1),--(TOther[Start Date]&lt;=A414),--(TOther[End Date Calc]&gt;=A414),TOther[Amount])))</f>
        <v>0</v>
      </c>
      <c r="P414" s="8" cm="1">
        <f t="array" ref="P414">IF(A414="","",IF(COUNTIF(TOther[Frequency],$P$1)=0,0,SUMPRODUCT(--(IFERROR(MOD(A414-TOther[Start Date],56),1)=0),--(TOther[Frequency]=$P$1),--(TOther[Start Date]&lt;=A414),--(TOther[End Date Calc]&gt;=A414),TOther[Amount])))</f>
        <v>0</v>
      </c>
      <c r="Q414" s="8">
        <f>IF(A414="","",IF(COUNTIF(TOther[Frequency],$Q$1)=0,0,IF(B414="N",SUMIFS(TOther[Amount],TOther[Frequency],$Q$1,TOther[Start Date],"&lt;="&amp;$A414,TOther[End Date Calc],"&gt;="&amp;A414,TOther[Start Day],DAY(A414)),SUMIFS(TOther[Amount],TOther[Frequency],$Q$1,TOther[Start Date],"&lt;="&amp;$A414,TOther[End Date Calc],"&gt;="&amp;A414,TOther[Start Day],"&gt;="&amp;DAY(A414)))))</f>
        <v>0</v>
      </c>
      <c r="R414" s="8" cm="1">
        <f t="array" ref="R414">IF(A414="","",IF(COUNTIF(TOther[Frequency],R$1)=0,0,SUMPRODUCT(--(TOther[Frequency]=R$1),--(TOther[Start Date]&lt;=A414),--(TOther[End Date Calc]&gt;=A414),IF(B414="N",--(TOther[Start Day]=DAY(A414)),--(TOther[Start Day]&gt;=DAY(A414))),--(IFERROR(MOD(TOther[Start Month]-MONTH(A414)+2,2),1)=0),TOther[Amount])))</f>
        <v>0</v>
      </c>
      <c r="S414" s="8" cm="1">
        <f t="array" ref="S414">IF(A414="","",IF(COUNTIF(TOther[Frequency],S$1)=0,0,SUMPRODUCT(--(TOther[Frequency]=S$1),--(TOther[Start Date]&lt;=A414),--(TOther[End Date Calc]&gt;=A414),IF(B414="N",--(TOther[Start Day]=DAY(A414)),--(TOther[Start Day]&gt;=DAY(A414))),--(IFERROR(MOD(TOther[Start Month]-MONTH(A414)+3,3),1)=0),TOther[Amount])))</f>
        <v>0</v>
      </c>
      <c r="T414" s="8" cm="1">
        <f t="array" ref="T414">IF($A414="","",IF(COUNTIF(TOther[Frequency],T$1)=0,0,SUMPRODUCT(--(TOther[Frequency]=T$1),--(TOther[Start Date]&lt;=$A414),--(TOther[End Date Calc]&gt;=$A414),IF($B414="N",--(TOther[Start Day]=DAY($A414)),--(TOther[Start Day]&gt;=DAY($A414))),--(IFERROR(MOD(TOther[Start Month]-MONTH($A414)+4,4),1)=0),TOther[Amount])))</f>
        <v>0</v>
      </c>
      <c r="U414" s="8" cm="1">
        <f t="array" ref="U414">IF(A414="","",IF(COUNTIF(TOther[Frequency],$U$1)=0,0,SUMPRODUCT(--(TOther[Frequency]=$U$1),--(TOther[Start Date]&lt;=A414),--(TOther[End Date Calc]&gt;=A414),IF(B414="N",--(TOther[Start Day]=DAY(A414)),--(TOther[Start Day]&gt;=DAY(A414))),--(IFERROR(MOD(TOther[Start Month]-MONTH(A414)+6,6),1)=0),TOther[Amount])))</f>
        <v>0</v>
      </c>
      <c r="V414" s="8" cm="1">
        <f t="array" ref="V414">IF(A414="","",IF(COUNTIF(TOther[Frequency],$V$1)=0,0,SUMPRODUCT(--(TOther[Frequency]=$V$1),--(TOther[Start Date]&lt;=A414),--(TOther[End Date Calc]&gt;=A414),IF(B414="N",--(TOther[Start Day]=DAY(A414)),--(TOther[Start Day]&gt;=DAY(A414))),--(IFERROR(MOD(TOther[Start Month]-MONTH(A414)+12,12),1)=0),TOther[Amount])))</f>
        <v>0</v>
      </c>
      <c r="W414" s="8">
        <f>IF(A414="","",SUMIFS(TOther[Amount],TOther[Start Date],A414,TOther[Frequency],$W$1))</f>
        <v>0</v>
      </c>
      <c r="X414" s="9">
        <f t="shared" si="30"/>
        <v>0</v>
      </c>
      <c r="Y414" s="9">
        <f t="shared" si="34"/>
        <v>0</v>
      </c>
      <c r="Z414" s="8" cm="1">
        <f t="array" ref="Z414">IF(A414="","",IF(COUNTIF('2) Income'!$D$13:$D$32,"Weekly")=0,0,SUMPRODUCT(--(IFERROR(MOD(A414-'2) Income'!$F$13:$F$32,7),1)=0),--('2) Income'!$D$13:$D$32="Weekly"),--('2) Income'!$F$13:$F$32&lt;=A414),'2) Income'!$E$13:$E$32)))</f>
        <v>0</v>
      </c>
      <c r="AA414" s="8" cm="1">
        <f t="array" ref="AA414">IF(A414="","",IF(COUNTIF('2) Income'!$D$13:$D$32,"Every Other Week")=0,0,SUMPRODUCT(--(IFERROR(MOD(A414-'2) Income'!$F$13:$F$32,14),1)=0),--('2) Income'!$D$13:$D$32="Every Other Week"),--('2) Income'!$F$13:$F$32&lt;=A414),'2) Income'!$E$13:$E$32)))</f>
        <v>0</v>
      </c>
      <c r="AB414" s="8">
        <f>IF(A414="","",IF(COUNTIF('2) Income'!$D$13:$D$32,"1st and 15th")=0,0,IF(OR(DAY(A414)=1,DAY(A414)=15),SUMIFS('2) Income'!$E$13:$E$32,'2) Income'!$D$13:$D$32,"1st and 15th",'2) Income'!$F$13:$F$32,"&lt;="&amp;$A414),0)))</f>
        <v>0</v>
      </c>
      <c r="AC414" s="8">
        <f>IF(A414="","",IF(COUNTIF('2) Income'!$D$13:$D$32,"2nd Wednesday")=0,0,IF(A414=(A414-DAY(A414)+1+2*7-WEEKDAY(A414-DAY(A414)+8-4,1)),SUMIFS('2) Income'!$E$13:$E$32,'2) Income'!$D$13:$D$32,"2nd Wednesday",'2) Income'!$F$13:$F$32,"&lt;="&amp;$A414),0)))</f>
        <v>0</v>
      </c>
      <c r="AD414" s="8">
        <f>IF(A414="","",IF(COUNTIF('2) Income'!$D$13:$D$32,"3rd Wednesday")=0,0,IF(A414=(A414-DAY(A414)+1+3*7-WEEKDAY(A414-DAY(A414)+8-4,1)),SUMIFS('2) Income'!$E$13:$E$32,'2) Income'!$D$13:$D$32,"3rd Wednesday",'2) Income'!$F$13:$F$32,"&lt;="&amp;$A414),0)))</f>
        <v>0</v>
      </c>
      <c r="AE414" s="8">
        <f>IF(A414="","",IF(COUNTIF('2) Income'!$D$13:$D$32,"4th Wednesday")=0,0,IF(A414=(A414-DAY(A414)+1+4*7-WEEKDAY(A414-DAY(A414)+8-4,1)),SUMIFS('2) Income'!$E$13:$E$32,'2) Income'!$D$13:$D$32,"4th Wednesday",'2) Income'!$F$13:$F$32,"&lt;="&amp;$A414),0)))</f>
        <v>0</v>
      </c>
      <c r="AF414" s="8" cm="1">
        <f t="array" ref="AF414">IF(A414="","",IF(COUNTIF('2) Income'!$D$13:$D$32,"Every 4 Weeks")=0,0,SUMPRODUCT(--(IFERROR(MOD(A414-'2) Income'!$F$13:$F$32,28),1)=0),--('2) Income'!$D$13:$D$32="Every 4 Weeks"),--('2) Income'!$F$13:$F$32&lt;=A414),'2) Income'!$E$13:$E$32)))</f>
        <v>0</v>
      </c>
      <c r="AG414" s="8">
        <f>IF(A414="","",IF(COUNTIF('2) Income'!$D$13:$D$32,"Monthly")=0,0,IF(B414="N",SUMIFS('2) Income'!$E$13:$E$32,'2) Income'!$D$13:$D$32,"monthly",'2) Income'!$F$13:$F$32,"&lt;="&amp;$A414,'2) Income'!$I$13:$I$32,DAY(A414)),SUMIFS('2) Income'!$E$13:$E$32,'2) Income'!$D$13:$D$32,"monthly",'2) Income'!$F$13:$F$32,"&lt;="&amp;$A414,'2) Income'!$I$13:$I$32,"&gt;="&amp;DAY(A414)))))</f>
        <v>0</v>
      </c>
      <c r="AH414" s="8" cm="1">
        <f t="array" ref="AH414">IF(A414="","",IF(COUNTIF('2) Income'!$D$13:$D$32,"Yearly")=0,0,SUMPRODUCT(--('2) Income'!$D$13:$D$32="Yearly"),--('2) Income'!$F$13:$F$32&lt;=A414),IF(B414="N",--('2) Income'!$I$13:$I$32=DAY(A414)),--('2) Income'!$I$13:$I$32&gt;=DAY(A414))),--(IFERROR(MOD('2) Income'!$H$13:$H$32-MONTH(A414)+12,12),1)=0),'2) Income'!$E$13:$E$32)))</f>
        <v>0</v>
      </c>
      <c r="AI414" s="8">
        <f>IF(A414="","",IF(COUNTIF('2) Income'!$D$13:$D$32,"one-time")=0,0,SUMIFS('2) Income'!$E$13:$E$32,'2) Income'!$D$13:$D$32,"one-time",'2) Income'!$F$13:$F$32,"="&amp;$A414)))</f>
        <v>0</v>
      </c>
      <c r="AJ414" s="9">
        <f t="shared" si="31"/>
        <v>0</v>
      </c>
    </row>
    <row r="415" spans="1:36">
      <c r="A415" s="7">
        <f>IF(A414="","",IF(A414+1&lt;='1) Period'!$E$21,A414+1,""))</f>
        <v>45887</v>
      </c>
      <c r="B415" s="7" t="str">
        <f t="shared" si="32"/>
        <v>N</v>
      </c>
      <c r="C415" t="str">
        <f t="shared" si="33"/>
        <v>F</v>
      </c>
      <c r="D415" s="8">
        <f>IF(A415="","",IF(TEXT(A415,"dddd")='4) Happy Money'!$E$23,WAllowance,0))</f>
        <v>400</v>
      </c>
      <c r="E415" s="8">
        <f>IF(A415="","",IF(B415="N",SUMIF(TMonthly[Day of the Month],DAY(A415),TMonthly[Amount]),SUMIF(TMonthly[Day of the Month],"&gt;="&amp;DAY(A415),TMonthly[Amount])))</f>
        <v>0</v>
      </c>
      <c r="F415" s="8" cm="1">
        <f t="array" ref="F415">IF(A415="","",SUMPRODUCT(--(TYearly[Due Date]&lt;=A415),IF(B415="N",--(TYearly[Day]=DAY(A415)),--(TYearly[Day]&gt;=DAY(A415))),--(IFERROR(MOD(TYearly[Month]-MONTH(A415)+12,12),1)=0),TYearly[Amount]))</f>
        <v>0</v>
      </c>
      <c r="G415" s="8">
        <f>IF(A415="","",SUMIF(TOneTime[Due Date],A415,TOneTime[Amount]))</f>
        <v>0</v>
      </c>
      <c r="H415" s="8" cm="1">
        <f t="array" ref="H415">IF(A415="","",IF(COUNTIF(TOther[Frequency],$H$1)=0,0,SUMPRODUCT(--(IFERROR(MOD(A415-TOther[Start Date],7),1)=0),--(TOther[Frequency]=$H$1),--(TOther[Start Date]&lt;=A415),--(TOther[End Date Calc]&gt;=A415),TOther[Amount])))</f>
        <v>0</v>
      </c>
      <c r="I415" s="8" cm="1">
        <f t="array" ref="I415">IF(A415="","",IF(COUNTIF(TOther[Frequency],$I$1)=0,0,SUMPRODUCT(--(IFERROR(MOD(A415-TOther[Start Date],14),1)=0),--(TOther[Frequency]=$I$1),--(TOther[Start Date]&lt;=A415),--(TOther[End Date Calc]&gt;=A415),TOther[Amount])))</f>
        <v>230</v>
      </c>
      <c r="J415" s="8">
        <f>IF(A415="","",IF(COUNTIF(TOther[Frequency],$J$1)=0,0,IF(OR(DAY(A415)=1,DAY(A415)=15),SUMIFS(TOther[Amount],TOther[Frequency],$J$1,TOther[Start Date],"&lt;="&amp;$A415,TOther[End Date Calc],"&gt;="&amp;A415),0)))</f>
        <v>0</v>
      </c>
      <c r="K415" s="8">
        <f>IF(A415="","",IF(COUNTIF(TOther[Frequency],$K$1)=0,0,IF(A415=(A415-DAY(A415)+1+2*7-WEEKDAY(A415-DAY(A415)+8-4,1)),SUMIFS(TOther[Amount],TOther[Frequency],$K$1,TOther[Start Date],"&lt;="&amp;$A415,TOther[End Date Calc],"&gt;="&amp;A415),0)))</f>
        <v>0</v>
      </c>
      <c r="L415" s="8">
        <f>IF(A415="","",IF(COUNTIF(TOther[Frequency],$L$1)=0,0,IF(A415=(A415-DAY(A415)+1+3*7-WEEKDAY(A415-DAY(A415)+8-4,1)),SUMIFS(TOther[Amount],TOther[Frequency],$L$1,TOther[Start Date],"&lt;="&amp;$A415,TOther[End Date Calc],"&gt;="&amp;A415),0)))</f>
        <v>0</v>
      </c>
      <c r="M415" s="8">
        <f>IF(A415="","",IF(COUNTIF(TOther[Frequency],$M$1)=0,0,IF(A415=(A415-DAY(A415)+1+4*7-WEEKDAY(A415-DAY(A415)+8-4,1)),SUMIFS(TOther[Amount],TOther[Frequency],$M$1,TOther[Start Date],"&lt;="&amp;$A415,TOther[End Date Calc],"&gt;="&amp;A415),0)))</f>
        <v>0</v>
      </c>
      <c r="N415" s="8" cm="1">
        <f t="array" ref="N415">IF(A415="","",IF(COUNTIF(TOther[Frequency],$N$1)=0,0,SUMPRODUCT(--(IFERROR(MOD(A415-TOther[Start Date],28),1)=0),--(TOther[Frequency]=$N$1),--(TOther[Start Date]&lt;=A415),--(TOther[End Date Calc]&gt;=A415),TOther[Amount])))</f>
        <v>0</v>
      </c>
      <c r="O415" s="8" cm="1">
        <f t="array" ref="O415">IF(A415="","",IF(COUNTIF(TOther[Frequency],$O$1)=0,0,SUMPRODUCT(--(IFERROR(MOD(A415-TOther[Start Date],42),1)=0),--(TOther[Frequency]=$O$1),--(TOther[Start Date]&lt;=A415),--(TOther[End Date Calc]&gt;=A415),TOther[Amount])))</f>
        <v>0</v>
      </c>
      <c r="P415" s="8" cm="1">
        <f t="array" ref="P415">IF(A415="","",IF(COUNTIF(TOther[Frequency],$P$1)=0,0,SUMPRODUCT(--(IFERROR(MOD(A415-TOther[Start Date],56),1)=0),--(TOther[Frequency]=$P$1),--(TOther[Start Date]&lt;=A415),--(TOther[End Date Calc]&gt;=A415),TOther[Amount])))</f>
        <v>0</v>
      </c>
      <c r="Q415" s="8">
        <f>IF(A415="","",IF(COUNTIF(TOther[Frequency],$Q$1)=0,0,IF(B415="N",SUMIFS(TOther[Amount],TOther[Frequency],$Q$1,TOther[Start Date],"&lt;="&amp;$A415,TOther[End Date Calc],"&gt;="&amp;A415,TOther[Start Day],DAY(A415)),SUMIFS(TOther[Amount],TOther[Frequency],$Q$1,TOther[Start Date],"&lt;="&amp;$A415,TOther[End Date Calc],"&gt;="&amp;A415,TOther[Start Day],"&gt;="&amp;DAY(A415)))))</f>
        <v>0</v>
      </c>
      <c r="R415" s="8" cm="1">
        <f t="array" ref="R415">IF(A415="","",IF(COUNTIF(TOther[Frequency],R$1)=0,0,SUMPRODUCT(--(TOther[Frequency]=R$1),--(TOther[Start Date]&lt;=A415),--(TOther[End Date Calc]&gt;=A415),IF(B415="N",--(TOther[Start Day]=DAY(A415)),--(TOther[Start Day]&gt;=DAY(A415))),--(IFERROR(MOD(TOther[Start Month]-MONTH(A415)+2,2),1)=0),TOther[Amount])))</f>
        <v>0</v>
      </c>
      <c r="S415" s="8" cm="1">
        <f t="array" ref="S415">IF(A415="","",IF(COUNTIF(TOther[Frequency],S$1)=0,0,SUMPRODUCT(--(TOther[Frequency]=S$1),--(TOther[Start Date]&lt;=A415),--(TOther[End Date Calc]&gt;=A415),IF(B415="N",--(TOther[Start Day]=DAY(A415)),--(TOther[Start Day]&gt;=DAY(A415))),--(IFERROR(MOD(TOther[Start Month]-MONTH(A415)+3,3),1)=0),TOther[Amount])))</f>
        <v>0</v>
      </c>
      <c r="T415" s="8" cm="1">
        <f t="array" ref="T415">IF($A415="","",IF(COUNTIF(TOther[Frequency],T$1)=0,0,SUMPRODUCT(--(TOther[Frequency]=T$1),--(TOther[Start Date]&lt;=$A415),--(TOther[End Date Calc]&gt;=$A415),IF($B415="N",--(TOther[Start Day]=DAY($A415)),--(TOther[Start Day]&gt;=DAY($A415))),--(IFERROR(MOD(TOther[Start Month]-MONTH($A415)+4,4),1)=0),TOther[Amount])))</f>
        <v>0</v>
      </c>
      <c r="U415" s="8" cm="1">
        <f t="array" ref="U415">IF(A415="","",IF(COUNTIF(TOther[Frequency],$U$1)=0,0,SUMPRODUCT(--(TOther[Frequency]=$U$1),--(TOther[Start Date]&lt;=A415),--(TOther[End Date Calc]&gt;=A415),IF(B415="N",--(TOther[Start Day]=DAY(A415)),--(TOther[Start Day]&gt;=DAY(A415))),--(IFERROR(MOD(TOther[Start Month]-MONTH(A415)+6,6),1)=0),TOther[Amount])))</f>
        <v>0</v>
      </c>
      <c r="V415" s="8" cm="1">
        <f t="array" ref="V415">IF(A415="","",IF(COUNTIF(TOther[Frequency],$V$1)=0,0,SUMPRODUCT(--(TOther[Frequency]=$V$1),--(TOther[Start Date]&lt;=A415),--(TOther[End Date Calc]&gt;=A415),IF(B415="N",--(TOther[Start Day]=DAY(A415)),--(TOther[Start Day]&gt;=DAY(A415))),--(IFERROR(MOD(TOther[Start Month]-MONTH(A415)+12,12),1)=0),TOther[Amount])))</f>
        <v>0</v>
      </c>
      <c r="W415" s="8">
        <f>IF(A415="","",SUMIFS(TOther[Amount],TOther[Start Date],A415,TOther[Frequency],$W$1))</f>
        <v>0</v>
      </c>
      <c r="X415" s="9">
        <f t="shared" si="30"/>
        <v>230</v>
      </c>
      <c r="Y415" s="9">
        <f t="shared" si="34"/>
        <v>230</v>
      </c>
      <c r="Z415" s="8" cm="1">
        <f t="array" ref="Z415">IF(A415="","",IF(COUNTIF('2) Income'!$D$13:$D$32,"Weekly")=0,0,SUMPRODUCT(--(IFERROR(MOD(A415-'2) Income'!$F$13:$F$32,7),1)=0),--('2) Income'!$D$13:$D$32="Weekly"),--('2) Income'!$F$13:$F$32&lt;=A415),'2) Income'!$E$13:$E$32)))</f>
        <v>0</v>
      </c>
      <c r="AA415" s="8" cm="1">
        <f t="array" ref="AA415">IF(A415="","",IF(COUNTIF('2) Income'!$D$13:$D$32,"Every Other Week")=0,0,SUMPRODUCT(--(IFERROR(MOD(A415-'2) Income'!$F$13:$F$32,14),1)=0),--('2) Income'!$D$13:$D$32="Every Other Week"),--('2) Income'!$F$13:$F$32&lt;=A415),'2) Income'!$E$13:$E$32)))</f>
        <v>0</v>
      </c>
      <c r="AB415" s="8">
        <f>IF(A415="","",IF(COUNTIF('2) Income'!$D$13:$D$32,"1st and 15th")=0,0,IF(OR(DAY(A415)=1,DAY(A415)=15),SUMIFS('2) Income'!$E$13:$E$32,'2) Income'!$D$13:$D$32,"1st and 15th",'2) Income'!$F$13:$F$32,"&lt;="&amp;$A415),0)))</f>
        <v>0</v>
      </c>
      <c r="AC415" s="8">
        <f>IF(A415="","",IF(COUNTIF('2) Income'!$D$13:$D$32,"2nd Wednesday")=0,0,IF(A415=(A415-DAY(A415)+1+2*7-WEEKDAY(A415-DAY(A415)+8-4,1)),SUMIFS('2) Income'!$E$13:$E$32,'2) Income'!$D$13:$D$32,"2nd Wednesday",'2) Income'!$F$13:$F$32,"&lt;="&amp;$A415),0)))</f>
        <v>0</v>
      </c>
      <c r="AD415" s="8">
        <f>IF(A415="","",IF(COUNTIF('2) Income'!$D$13:$D$32,"3rd Wednesday")=0,0,IF(A415=(A415-DAY(A415)+1+3*7-WEEKDAY(A415-DAY(A415)+8-4,1)),SUMIFS('2) Income'!$E$13:$E$32,'2) Income'!$D$13:$D$32,"3rd Wednesday",'2) Income'!$F$13:$F$32,"&lt;="&amp;$A415),0)))</f>
        <v>0</v>
      </c>
      <c r="AE415" s="8">
        <f>IF(A415="","",IF(COUNTIF('2) Income'!$D$13:$D$32,"4th Wednesday")=0,0,IF(A415=(A415-DAY(A415)+1+4*7-WEEKDAY(A415-DAY(A415)+8-4,1)),SUMIFS('2) Income'!$E$13:$E$32,'2) Income'!$D$13:$D$32,"4th Wednesday",'2) Income'!$F$13:$F$32,"&lt;="&amp;$A415),0)))</f>
        <v>0</v>
      </c>
      <c r="AF415" s="8" cm="1">
        <f t="array" ref="AF415">IF(A415="","",IF(COUNTIF('2) Income'!$D$13:$D$32,"Every 4 Weeks")=0,0,SUMPRODUCT(--(IFERROR(MOD(A415-'2) Income'!$F$13:$F$32,28),1)=0),--('2) Income'!$D$13:$D$32="Every 4 Weeks"),--('2) Income'!$F$13:$F$32&lt;=A415),'2) Income'!$E$13:$E$32)))</f>
        <v>0</v>
      </c>
      <c r="AG415" s="8">
        <f>IF(A415="","",IF(COUNTIF('2) Income'!$D$13:$D$32,"Monthly")=0,0,IF(B415="N",SUMIFS('2) Income'!$E$13:$E$32,'2) Income'!$D$13:$D$32,"monthly",'2) Income'!$F$13:$F$32,"&lt;="&amp;$A415,'2) Income'!$I$13:$I$32,DAY(A415)),SUMIFS('2) Income'!$E$13:$E$32,'2) Income'!$D$13:$D$32,"monthly",'2) Income'!$F$13:$F$32,"&lt;="&amp;$A415,'2) Income'!$I$13:$I$32,"&gt;="&amp;DAY(A415)))))</f>
        <v>0</v>
      </c>
      <c r="AH415" s="8" cm="1">
        <f t="array" ref="AH415">IF(A415="","",IF(COUNTIF('2) Income'!$D$13:$D$32,"Yearly")=0,0,SUMPRODUCT(--('2) Income'!$D$13:$D$32="Yearly"),--('2) Income'!$F$13:$F$32&lt;=A415),IF(B415="N",--('2) Income'!$I$13:$I$32=DAY(A415)),--('2) Income'!$I$13:$I$32&gt;=DAY(A415))),--(IFERROR(MOD('2) Income'!$H$13:$H$32-MONTH(A415)+12,12),1)=0),'2) Income'!$E$13:$E$32)))</f>
        <v>0</v>
      </c>
      <c r="AI415" s="8">
        <f>IF(A415="","",IF(COUNTIF('2) Income'!$D$13:$D$32,"one-time")=0,0,SUMIFS('2) Income'!$E$13:$E$32,'2) Income'!$D$13:$D$32,"one-time",'2) Income'!$F$13:$F$32,"="&amp;$A415)))</f>
        <v>0</v>
      </c>
      <c r="AJ415" s="9">
        <f t="shared" si="31"/>
        <v>0</v>
      </c>
    </row>
    <row r="416" spans="1:36">
      <c r="A416" s="7">
        <f>IF(A415="","",IF(A415+1&lt;='1) Period'!$E$21,A415+1,""))</f>
        <v>45888</v>
      </c>
      <c r="B416" s="7" t="str">
        <f t="shared" si="32"/>
        <v>N</v>
      </c>
      <c r="C416" t="str">
        <f t="shared" si="33"/>
        <v>F</v>
      </c>
      <c r="D416" s="8">
        <f>IF(A416="","",IF(TEXT(A416,"dddd")='4) Happy Money'!$E$23,WAllowance,0))</f>
        <v>0</v>
      </c>
      <c r="E416" s="8">
        <f>IF(A416="","",IF(B416="N",SUMIF(TMonthly[Day of the Month],DAY(A416),TMonthly[Amount]),SUMIF(TMonthly[Day of the Month],"&gt;="&amp;DAY(A416),TMonthly[Amount])))</f>
        <v>0</v>
      </c>
      <c r="F416" s="8" cm="1">
        <f t="array" ref="F416">IF(A416="","",SUMPRODUCT(--(TYearly[Due Date]&lt;=A416),IF(B416="N",--(TYearly[Day]=DAY(A416)),--(TYearly[Day]&gt;=DAY(A416))),--(IFERROR(MOD(TYearly[Month]-MONTH(A416)+12,12),1)=0),TYearly[Amount]))</f>
        <v>0</v>
      </c>
      <c r="G416" s="8">
        <f>IF(A416="","",SUMIF(TOneTime[Due Date],A416,TOneTime[Amount]))</f>
        <v>0</v>
      </c>
      <c r="H416" s="8" cm="1">
        <f t="array" ref="H416">IF(A416="","",IF(COUNTIF(TOther[Frequency],$H$1)=0,0,SUMPRODUCT(--(IFERROR(MOD(A416-TOther[Start Date],7),1)=0),--(TOther[Frequency]=$H$1),--(TOther[Start Date]&lt;=A416),--(TOther[End Date Calc]&gt;=A416),TOther[Amount])))</f>
        <v>0</v>
      </c>
      <c r="I416" s="8" cm="1">
        <f t="array" ref="I416">IF(A416="","",IF(COUNTIF(TOther[Frequency],$I$1)=0,0,SUMPRODUCT(--(IFERROR(MOD(A416-TOther[Start Date],14),1)=0),--(TOther[Frequency]=$I$1),--(TOther[Start Date]&lt;=A416),--(TOther[End Date Calc]&gt;=A416),TOther[Amount])))</f>
        <v>0</v>
      </c>
      <c r="J416" s="8">
        <f>IF(A416="","",IF(COUNTIF(TOther[Frequency],$J$1)=0,0,IF(OR(DAY(A416)=1,DAY(A416)=15),SUMIFS(TOther[Amount],TOther[Frequency],$J$1,TOther[Start Date],"&lt;="&amp;$A416,TOther[End Date Calc],"&gt;="&amp;A416),0)))</f>
        <v>0</v>
      </c>
      <c r="K416" s="8">
        <f>IF(A416="","",IF(COUNTIF(TOther[Frequency],$K$1)=0,0,IF(A416=(A416-DAY(A416)+1+2*7-WEEKDAY(A416-DAY(A416)+8-4,1)),SUMIFS(TOther[Amount],TOther[Frequency],$K$1,TOther[Start Date],"&lt;="&amp;$A416,TOther[End Date Calc],"&gt;="&amp;A416),0)))</f>
        <v>0</v>
      </c>
      <c r="L416" s="8">
        <f>IF(A416="","",IF(COUNTIF(TOther[Frequency],$L$1)=0,0,IF(A416=(A416-DAY(A416)+1+3*7-WEEKDAY(A416-DAY(A416)+8-4,1)),SUMIFS(TOther[Amount],TOther[Frequency],$L$1,TOther[Start Date],"&lt;="&amp;$A416,TOther[End Date Calc],"&gt;="&amp;A416),0)))</f>
        <v>0</v>
      </c>
      <c r="M416" s="8">
        <f>IF(A416="","",IF(COUNTIF(TOther[Frequency],$M$1)=0,0,IF(A416=(A416-DAY(A416)+1+4*7-WEEKDAY(A416-DAY(A416)+8-4,1)),SUMIFS(TOther[Amount],TOther[Frequency],$M$1,TOther[Start Date],"&lt;="&amp;$A416,TOther[End Date Calc],"&gt;="&amp;A416),0)))</f>
        <v>0</v>
      </c>
      <c r="N416" s="8" cm="1">
        <f t="array" ref="N416">IF(A416="","",IF(COUNTIF(TOther[Frequency],$N$1)=0,0,SUMPRODUCT(--(IFERROR(MOD(A416-TOther[Start Date],28),1)=0),--(TOther[Frequency]=$N$1),--(TOther[Start Date]&lt;=A416),--(TOther[End Date Calc]&gt;=A416),TOther[Amount])))</f>
        <v>0</v>
      </c>
      <c r="O416" s="8" cm="1">
        <f t="array" ref="O416">IF(A416="","",IF(COUNTIF(TOther[Frequency],$O$1)=0,0,SUMPRODUCT(--(IFERROR(MOD(A416-TOther[Start Date],42),1)=0),--(TOther[Frequency]=$O$1),--(TOther[Start Date]&lt;=A416),--(TOther[End Date Calc]&gt;=A416),TOther[Amount])))</f>
        <v>0</v>
      </c>
      <c r="P416" s="8" cm="1">
        <f t="array" ref="P416">IF(A416="","",IF(COUNTIF(TOther[Frequency],$P$1)=0,0,SUMPRODUCT(--(IFERROR(MOD(A416-TOther[Start Date],56),1)=0),--(TOther[Frequency]=$P$1),--(TOther[Start Date]&lt;=A416),--(TOther[End Date Calc]&gt;=A416),TOther[Amount])))</f>
        <v>0</v>
      </c>
      <c r="Q416" s="8">
        <f>IF(A416="","",IF(COUNTIF(TOther[Frequency],$Q$1)=0,0,IF(B416="N",SUMIFS(TOther[Amount],TOther[Frequency],$Q$1,TOther[Start Date],"&lt;="&amp;$A416,TOther[End Date Calc],"&gt;="&amp;A416,TOther[Start Day],DAY(A416)),SUMIFS(TOther[Amount],TOther[Frequency],$Q$1,TOther[Start Date],"&lt;="&amp;$A416,TOther[End Date Calc],"&gt;="&amp;A416,TOther[Start Day],"&gt;="&amp;DAY(A416)))))</f>
        <v>0</v>
      </c>
      <c r="R416" s="8" cm="1">
        <f t="array" ref="R416">IF(A416="","",IF(COUNTIF(TOther[Frequency],R$1)=0,0,SUMPRODUCT(--(TOther[Frequency]=R$1),--(TOther[Start Date]&lt;=A416),--(TOther[End Date Calc]&gt;=A416),IF(B416="N",--(TOther[Start Day]=DAY(A416)),--(TOther[Start Day]&gt;=DAY(A416))),--(IFERROR(MOD(TOther[Start Month]-MONTH(A416)+2,2),1)=0),TOther[Amount])))</f>
        <v>0</v>
      </c>
      <c r="S416" s="8" cm="1">
        <f t="array" ref="S416">IF(A416="","",IF(COUNTIF(TOther[Frequency],S$1)=0,0,SUMPRODUCT(--(TOther[Frequency]=S$1),--(TOther[Start Date]&lt;=A416),--(TOther[End Date Calc]&gt;=A416),IF(B416="N",--(TOther[Start Day]=DAY(A416)),--(TOther[Start Day]&gt;=DAY(A416))),--(IFERROR(MOD(TOther[Start Month]-MONTH(A416)+3,3),1)=0),TOther[Amount])))</f>
        <v>0</v>
      </c>
      <c r="T416" s="8" cm="1">
        <f t="array" ref="T416">IF($A416="","",IF(COUNTIF(TOther[Frequency],T$1)=0,0,SUMPRODUCT(--(TOther[Frequency]=T$1),--(TOther[Start Date]&lt;=$A416),--(TOther[End Date Calc]&gt;=$A416),IF($B416="N",--(TOther[Start Day]=DAY($A416)),--(TOther[Start Day]&gt;=DAY($A416))),--(IFERROR(MOD(TOther[Start Month]-MONTH($A416)+4,4),1)=0),TOther[Amount])))</f>
        <v>0</v>
      </c>
      <c r="U416" s="8" cm="1">
        <f t="array" ref="U416">IF(A416="","",IF(COUNTIF(TOther[Frequency],$U$1)=0,0,SUMPRODUCT(--(TOther[Frequency]=$U$1),--(TOther[Start Date]&lt;=A416),--(TOther[End Date Calc]&gt;=A416),IF(B416="N",--(TOther[Start Day]=DAY(A416)),--(TOther[Start Day]&gt;=DAY(A416))),--(IFERROR(MOD(TOther[Start Month]-MONTH(A416)+6,6),1)=0),TOther[Amount])))</f>
        <v>0</v>
      </c>
      <c r="V416" s="8" cm="1">
        <f t="array" ref="V416">IF(A416="","",IF(COUNTIF(TOther[Frequency],$V$1)=0,0,SUMPRODUCT(--(TOther[Frequency]=$V$1),--(TOther[Start Date]&lt;=A416),--(TOther[End Date Calc]&gt;=A416),IF(B416="N",--(TOther[Start Day]=DAY(A416)),--(TOther[Start Day]&gt;=DAY(A416))),--(IFERROR(MOD(TOther[Start Month]-MONTH(A416)+12,12),1)=0),TOther[Amount])))</f>
        <v>0</v>
      </c>
      <c r="W416" s="8">
        <f>IF(A416="","",SUMIFS(TOther[Amount],TOther[Start Date],A416,TOther[Frequency],$W$1))</f>
        <v>0</v>
      </c>
      <c r="X416" s="9">
        <f t="shared" si="30"/>
        <v>0</v>
      </c>
      <c r="Y416" s="9">
        <f t="shared" si="34"/>
        <v>0</v>
      </c>
      <c r="Z416" s="8" cm="1">
        <f t="array" ref="Z416">IF(A416="","",IF(COUNTIF('2) Income'!$D$13:$D$32,"Weekly")=0,0,SUMPRODUCT(--(IFERROR(MOD(A416-'2) Income'!$F$13:$F$32,7),1)=0),--('2) Income'!$D$13:$D$32="Weekly"),--('2) Income'!$F$13:$F$32&lt;=A416),'2) Income'!$E$13:$E$32)))</f>
        <v>0</v>
      </c>
      <c r="AA416" s="8" cm="1">
        <f t="array" ref="AA416">IF(A416="","",IF(COUNTIF('2) Income'!$D$13:$D$32,"Every Other Week")=0,0,SUMPRODUCT(--(IFERROR(MOD(A416-'2) Income'!$F$13:$F$32,14),1)=0),--('2) Income'!$D$13:$D$32="Every Other Week"),--('2) Income'!$F$13:$F$32&lt;=A416),'2) Income'!$E$13:$E$32)))</f>
        <v>0</v>
      </c>
      <c r="AB416" s="8">
        <f>IF(A416="","",IF(COUNTIF('2) Income'!$D$13:$D$32,"1st and 15th")=0,0,IF(OR(DAY(A416)=1,DAY(A416)=15),SUMIFS('2) Income'!$E$13:$E$32,'2) Income'!$D$13:$D$32,"1st and 15th",'2) Income'!$F$13:$F$32,"&lt;="&amp;$A416),0)))</f>
        <v>0</v>
      </c>
      <c r="AC416" s="8">
        <f>IF(A416="","",IF(COUNTIF('2) Income'!$D$13:$D$32,"2nd Wednesday")=0,0,IF(A416=(A416-DAY(A416)+1+2*7-WEEKDAY(A416-DAY(A416)+8-4,1)),SUMIFS('2) Income'!$E$13:$E$32,'2) Income'!$D$13:$D$32,"2nd Wednesday",'2) Income'!$F$13:$F$32,"&lt;="&amp;$A416),0)))</f>
        <v>0</v>
      </c>
      <c r="AD416" s="8">
        <f>IF(A416="","",IF(COUNTIF('2) Income'!$D$13:$D$32,"3rd Wednesday")=0,0,IF(A416=(A416-DAY(A416)+1+3*7-WEEKDAY(A416-DAY(A416)+8-4,1)),SUMIFS('2) Income'!$E$13:$E$32,'2) Income'!$D$13:$D$32,"3rd Wednesday",'2) Income'!$F$13:$F$32,"&lt;="&amp;$A416),0)))</f>
        <v>0</v>
      </c>
      <c r="AE416" s="8">
        <f>IF(A416="","",IF(COUNTIF('2) Income'!$D$13:$D$32,"4th Wednesday")=0,0,IF(A416=(A416-DAY(A416)+1+4*7-WEEKDAY(A416-DAY(A416)+8-4,1)),SUMIFS('2) Income'!$E$13:$E$32,'2) Income'!$D$13:$D$32,"4th Wednesday",'2) Income'!$F$13:$F$32,"&lt;="&amp;$A416),0)))</f>
        <v>0</v>
      </c>
      <c r="AF416" s="8" cm="1">
        <f t="array" ref="AF416">IF(A416="","",IF(COUNTIF('2) Income'!$D$13:$D$32,"Every 4 Weeks")=0,0,SUMPRODUCT(--(IFERROR(MOD(A416-'2) Income'!$F$13:$F$32,28),1)=0),--('2) Income'!$D$13:$D$32="Every 4 Weeks"),--('2) Income'!$F$13:$F$32&lt;=A416),'2) Income'!$E$13:$E$32)))</f>
        <v>0</v>
      </c>
      <c r="AG416" s="8">
        <f>IF(A416="","",IF(COUNTIF('2) Income'!$D$13:$D$32,"Monthly")=0,0,IF(B416="N",SUMIFS('2) Income'!$E$13:$E$32,'2) Income'!$D$13:$D$32,"monthly",'2) Income'!$F$13:$F$32,"&lt;="&amp;$A416,'2) Income'!$I$13:$I$32,DAY(A416)),SUMIFS('2) Income'!$E$13:$E$32,'2) Income'!$D$13:$D$32,"monthly",'2) Income'!$F$13:$F$32,"&lt;="&amp;$A416,'2) Income'!$I$13:$I$32,"&gt;="&amp;DAY(A416)))))</f>
        <v>0</v>
      </c>
      <c r="AH416" s="8" cm="1">
        <f t="array" ref="AH416">IF(A416="","",IF(COUNTIF('2) Income'!$D$13:$D$32,"Yearly")=0,0,SUMPRODUCT(--('2) Income'!$D$13:$D$32="Yearly"),--('2) Income'!$F$13:$F$32&lt;=A416),IF(B416="N",--('2) Income'!$I$13:$I$32=DAY(A416)),--('2) Income'!$I$13:$I$32&gt;=DAY(A416))),--(IFERROR(MOD('2) Income'!$H$13:$H$32-MONTH(A416)+12,12),1)=0),'2) Income'!$E$13:$E$32)))</f>
        <v>0</v>
      </c>
      <c r="AI416" s="8">
        <f>IF(A416="","",IF(COUNTIF('2) Income'!$D$13:$D$32,"one-time")=0,0,SUMIFS('2) Income'!$E$13:$E$32,'2) Income'!$D$13:$D$32,"one-time",'2) Income'!$F$13:$F$32,"="&amp;$A416)))</f>
        <v>0</v>
      </c>
      <c r="AJ416" s="9">
        <f t="shared" si="31"/>
        <v>0</v>
      </c>
    </row>
    <row r="417" spans="1:36">
      <c r="A417" s="7">
        <f>IF(A416="","",IF(A416+1&lt;='1) Period'!$E$21,A416+1,""))</f>
        <v>45889</v>
      </c>
      <c r="B417" s="7" t="str">
        <f t="shared" si="32"/>
        <v>N</v>
      </c>
      <c r="C417" t="str">
        <f t="shared" si="33"/>
        <v>F</v>
      </c>
      <c r="D417" s="8">
        <f>IF(A417="","",IF(TEXT(A417,"dddd")='4) Happy Money'!$E$23,WAllowance,0))</f>
        <v>0</v>
      </c>
      <c r="E417" s="8">
        <f>IF(A417="","",IF(B417="N",SUMIF(TMonthly[Day of the Month],DAY(A417),TMonthly[Amount]),SUMIF(TMonthly[Day of the Month],"&gt;="&amp;DAY(A417),TMonthly[Amount])))</f>
        <v>0</v>
      </c>
      <c r="F417" s="8" cm="1">
        <f t="array" ref="F417">IF(A417="","",SUMPRODUCT(--(TYearly[Due Date]&lt;=A417),IF(B417="N",--(TYearly[Day]=DAY(A417)),--(TYearly[Day]&gt;=DAY(A417))),--(IFERROR(MOD(TYearly[Month]-MONTH(A417)+12,12),1)=0),TYearly[Amount]))</f>
        <v>0</v>
      </c>
      <c r="G417" s="8">
        <f>IF(A417="","",SUMIF(TOneTime[Due Date],A417,TOneTime[Amount]))</f>
        <v>0</v>
      </c>
      <c r="H417" s="8" cm="1">
        <f t="array" ref="H417">IF(A417="","",IF(COUNTIF(TOther[Frequency],$H$1)=0,0,SUMPRODUCT(--(IFERROR(MOD(A417-TOther[Start Date],7),1)=0),--(TOther[Frequency]=$H$1),--(TOther[Start Date]&lt;=A417),--(TOther[End Date Calc]&gt;=A417),TOther[Amount])))</f>
        <v>0</v>
      </c>
      <c r="I417" s="8" cm="1">
        <f t="array" ref="I417">IF(A417="","",IF(COUNTIF(TOther[Frequency],$I$1)=0,0,SUMPRODUCT(--(IFERROR(MOD(A417-TOther[Start Date],14),1)=0),--(TOther[Frequency]=$I$1),--(TOther[Start Date]&lt;=A417),--(TOther[End Date Calc]&gt;=A417),TOther[Amount])))</f>
        <v>0</v>
      </c>
      <c r="J417" s="8">
        <f>IF(A417="","",IF(COUNTIF(TOther[Frequency],$J$1)=0,0,IF(OR(DAY(A417)=1,DAY(A417)=15),SUMIFS(TOther[Amount],TOther[Frequency],$J$1,TOther[Start Date],"&lt;="&amp;$A417,TOther[End Date Calc],"&gt;="&amp;A417),0)))</f>
        <v>0</v>
      </c>
      <c r="K417" s="8">
        <f>IF(A417="","",IF(COUNTIF(TOther[Frequency],$K$1)=0,0,IF(A417=(A417-DAY(A417)+1+2*7-WEEKDAY(A417-DAY(A417)+8-4,1)),SUMIFS(TOther[Amount],TOther[Frequency],$K$1,TOther[Start Date],"&lt;="&amp;$A417,TOther[End Date Calc],"&gt;="&amp;A417),0)))</f>
        <v>0</v>
      </c>
      <c r="L417" s="8">
        <f>IF(A417="","",IF(COUNTIF(TOther[Frequency],$L$1)=0,0,IF(A417=(A417-DAY(A417)+1+3*7-WEEKDAY(A417-DAY(A417)+8-4,1)),SUMIFS(TOther[Amount],TOther[Frequency],$L$1,TOther[Start Date],"&lt;="&amp;$A417,TOther[End Date Calc],"&gt;="&amp;A417),0)))</f>
        <v>0</v>
      </c>
      <c r="M417" s="8">
        <f>IF(A417="","",IF(COUNTIF(TOther[Frequency],$M$1)=0,0,IF(A417=(A417-DAY(A417)+1+4*7-WEEKDAY(A417-DAY(A417)+8-4,1)),SUMIFS(TOther[Amount],TOther[Frequency],$M$1,TOther[Start Date],"&lt;="&amp;$A417,TOther[End Date Calc],"&gt;="&amp;A417),0)))</f>
        <v>0</v>
      </c>
      <c r="N417" s="8" cm="1">
        <f t="array" ref="N417">IF(A417="","",IF(COUNTIF(TOther[Frequency],$N$1)=0,0,SUMPRODUCT(--(IFERROR(MOD(A417-TOther[Start Date],28),1)=0),--(TOther[Frequency]=$N$1),--(TOther[Start Date]&lt;=A417),--(TOther[End Date Calc]&gt;=A417),TOther[Amount])))</f>
        <v>0</v>
      </c>
      <c r="O417" s="8" cm="1">
        <f t="array" ref="O417">IF(A417="","",IF(COUNTIF(TOther[Frequency],$O$1)=0,0,SUMPRODUCT(--(IFERROR(MOD(A417-TOther[Start Date],42),1)=0),--(TOther[Frequency]=$O$1),--(TOther[Start Date]&lt;=A417),--(TOther[End Date Calc]&gt;=A417),TOther[Amount])))</f>
        <v>0</v>
      </c>
      <c r="P417" s="8" cm="1">
        <f t="array" ref="P417">IF(A417="","",IF(COUNTIF(TOther[Frequency],$P$1)=0,0,SUMPRODUCT(--(IFERROR(MOD(A417-TOther[Start Date],56),1)=0),--(TOther[Frequency]=$P$1),--(TOther[Start Date]&lt;=A417),--(TOther[End Date Calc]&gt;=A417),TOther[Amount])))</f>
        <v>0</v>
      </c>
      <c r="Q417" s="8">
        <f>IF(A417="","",IF(COUNTIF(TOther[Frequency],$Q$1)=0,0,IF(B417="N",SUMIFS(TOther[Amount],TOther[Frequency],$Q$1,TOther[Start Date],"&lt;="&amp;$A417,TOther[End Date Calc],"&gt;="&amp;A417,TOther[Start Day],DAY(A417)),SUMIFS(TOther[Amount],TOther[Frequency],$Q$1,TOther[Start Date],"&lt;="&amp;$A417,TOther[End Date Calc],"&gt;="&amp;A417,TOther[Start Day],"&gt;="&amp;DAY(A417)))))</f>
        <v>0</v>
      </c>
      <c r="R417" s="8" cm="1">
        <f t="array" ref="R417">IF(A417="","",IF(COUNTIF(TOther[Frequency],R$1)=0,0,SUMPRODUCT(--(TOther[Frequency]=R$1),--(TOther[Start Date]&lt;=A417),--(TOther[End Date Calc]&gt;=A417),IF(B417="N",--(TOther[Start Day]=DAY(A417)),--(TOther[Start Day]&gt;=DAY(A417))),--(IFERROR(MOD(TOther[Start Month]-MONTH(A417)+2,2),1)=0),TOther[Amount])))</f>
        <v>0</v>
      </c>
      <c r="S417" s="8" cm="1">
        <f t="array" ref="S417">IF(A417="","",IF(COUNTIF(TOther[Frequency],S$1)=0,0,SUMPRODUCT(--(TOther[Frequency]=S$1),--(TOther[Start Date]&lt;=A417),--(TOther[End Date Calc]&gt;=A417),IF(B417="N",--(TOther[Start Day]=DAY(A417)),--(TOther[Start Day]&gt;=DAY(A417))),--(IFERROR(MOD(TOther[Start Month]-MONTH(A417)+3,3),1)=0),TOther[Amount])))</f>
        <v>0</v>
      </c>
      <c r="T417" s="8" cm="1">
        <f t="array" ref="T417">IF($A417="","",IF(COUNTIF(TOther[Frequency],T$1)=0,0,SUMPRODUCT(--(TOther[Frequency]=T$1),--(TOther[Start Date]&lt;=$A417),--(TOther[End Date Calc]&gt;=$A417),IF($B417="N",--(TOther[Start Day]=DAY($A417)),--(TOther[Start Day]&gt;=DAY($A417))),--(IFERROR(MOD(TOther[Start Month]-MONTH($A417)+4,4),1)=0),TOther[Amount])))</f>
        <v>0</v>
      </c>
      <c r="U417" s="8" cm="1">
        <f t="array" ref="U417">IF(A417="","",IF(COUNTIF(TOther[Frequency],$U$1)=0,0,SUMPRODUCT(--(TOther[Frequency]=$U$1),--(TOther[Start Date]&lt;=A417),--(TOther[End Date Calc]&gt;=A417),IF(B417="N",--(TOther[Start Day]=DAY(A417)),--(TOther[Start Day]&gt;=DAY(A417))),--(IFERROR(MOD(TOther[Start Month]-MONTH(A417)+6,6),1)=0),TOther[Amount])))</f>
        <v>0</v>
      </c>
      <c r="V417" s="8" cm="1">
        <f t="array" ref="V417">IF(A417="","",IF(COUNTIF(TOther[Frequency],$V$1)=0,0,SUMPRODUCT(--(TOther[Frequency]=$V$1),--(TOther[Start Date]&lt;=A417),--(TOther[End Date Calc]&gt;=A417),IF(B417="N",--(TOther[Start Day]=DAY(A417)),--(TOther[Start Day]&gt;=DAY(A417))),--(IFERROR(MOD(TOther[Start Month]-MONTH(A417)+12,12),1)=0),TOther[Amount])))</f>
        <v>0</v>
      </c>
      <c r="W417" s="8">
        <f>IF(A417="","",SUMIFS(TOther[Amount],TOther[Start Date],A417,TOther[Frequency],$W$1))</f>
        <v>0</v>
      </c>
      <c r="X417" s="9">
        <f t="shared" si="30"/>
        <v>0</v>
      </c>
      <c r="Y417" s="9">
        <f t="shared" si="34"/>
        <v>0</v>
      </c>
      <c r="Z417" s="8" cm="1">
        <f t="array" ref="Z417">IF(A417="","",IF(COUNTIF('2) Income'!$D$13:$D$32,"Weekly")=0,0,SUMPRODUCT(--(IFERROR(MOD(A417-'2) Income'!$F$13:$F$32,7),1)=0),--('2) Income'!$D$13:$D$32="Weekly"),--('2) Income'!$F$13:$F$32&lt;=A417),'2) Income'!$E$13:$E$32)))</f>
        <v>0</v>
      </c>
      <c r="AA417" s="8" cm="1">
        <f t="array" ref="AA417">IF(A417="","",IF(COUNTIF('2) Income'!$D$13:$D$32,"Every Other Week")=0,0,SUMPRODUCT(--(IFERROR(MOD(A417-'2) Income'!$F$13:$F$32,14),1)=0),--('2) Income'!$D$13:$D$32="Every Other Week"),--('2) Income'!$F$13:$F$32&lt;=A417),'2) Income'!$E$13:$E$32)))</f>
        <v>0</v>
      </c>
      <c r="AB417" s="8">
        <f>IF(A417="","",IF(COUNTIF('2) Income'!$D$13:$D$32,"1st and 15th")=0,0,IF(OR(DAY(A417)=1,DAY(A417)=15),SUMIFS('2) Income'!$E$13:$E$32,'2) Income'!$D$13:$D$32,"1st and 15th",'2) Income'!$F$13:$F$32,"&lt;="&amp;$A417),0)))</f>
        <v>0</v>
      </c>
      <c r="AC417" s="8">
        <f>IF(A417="","",IF(COUNTIF('2) Income'!$D$13:$D$32,"2nd Wednesday")=0,0,IF(A417=(A417-DAY(A417)+1+2*7-WEEKDAY(A417-DAY(A417)+8-4,1)),SUMIFS('2) Income'!$E$13:$E$32,'2) Income'!$D$13:$D$32,"2nd Wednesday",'2) Income'!$F$13:$F$32,"&lt;="&amp;$A417),0)))</f>
        <v>0</v>
      </c>
      <c r="AD417" s="8">
        <f>IF(A417="","",IF(COUNTIF('2) Income'!$D$13:$D$32,"3rd Wednesday")=0,0,IF(A417=(A417-DAY(A417)+1+3*7-WEEKDAY(A417-DAY(A417)+8-4,1)),SUMIFS('2) Income'!$E$13:$E$32,'2) Income'!$D$13:$D$32,"3rd Wednesday",'2) Income'!$F$13:$F$32,"&lt;="&amp;$A417),0)))</f>
        <v>0</v>
      </c>
      <c r="AE417" s="8">
        <f>IF(A417="","",IF(COUNTIF('2) Income'!$D$13:$D$32,"4th Wednesday")=0,0,IF(A417=(A417-DAY(A417)+1+4*7-WEEKDAY(A417-DAY(A417)+8-4,1)),SUMIFS('2) Income'!$E$13:$E$32,'2) Income'!$D$13:$D$32,"4th Wednesday",'2) Income'!$F$13:$F$32,"&lt;="&amp;$A417),0)))</f>
        <v>0</v>
      </c>
      <c r="AF417" s="8" cm="1">
        <f t="array" ref="AF417">IF(A417="","",IF(COUNTIF('2) Income'!$D$13:$D$32,"Every 4 Weeks")=0,0,SUMPRODUCT(--(IFERROR(MOD(A417-'2) Income'!$F$13:$F$32,28),1)=0),--('2) Income'!$D$13:$D$32="Every 4 Weeks"),--('2) Income'!$F$13:$F$32&lt;=A417),'2) Income'!$E$13:$E$32)))</f>
        <v>0</v>
      </c>
      <c r="AG417" s="8">
        <f>IF(A417="","",IF(COUNTIF('2) Income'!$D$13:$D$32,"Monthly")=0,0,IF(B417="N",SUMIFS('2) Income'!$E$13:$E$32,'2) Income'!$D$13:$D$32,"monthly",'2) Income'!$F$13:$F$32,"&lt;="&amp;$A417,'2) Income'!$I$13:$I$32,DAY(A417)),SUMIFS('2) Income'!$E$13:$E$32,'2) Income'!$D$13:$D$32,"monthly",'2) Income'!$F$13:$F$32,"&lt;="&amp;$A417,'2) Income'!$I$13:$I$32,"&gt;="&amp;DAY(A417)))))</f>
        <v>0</v>
      </c>
      <c r="AH417" s="8" cm="1">
        <f t="array" ref="AH417">IF(A417="","",IF(COUNTIF('2) Income'!$D$13:$D$32,"Yearly")=0,0,SUMPRODUCT(--('2) Income'!$D$13:$D$32="Yearly"),--('2) Income'!$F$13:$F$32&lt;=A417),IF(B417="N",--('2) Income'!$I$13:$I$32=DAY(A417)),--('2) Income'!$I$13:$I$32&gt;=DAY(A417))),--(IFERROR(MOD('2) Income'!$H$13:$H$32-MONTH(A417)+12,12),1)=0),'2) Income'!$E$13:$E$32)))</f>
        <v>0</v>
      </c>
      <c r="AI417" s="8">
        <f>IF(A417="","",IF(COUNTIF('2) Income'!$D$13:$D$32,"one-time")=0,0,SUMIFS('2) Income'!$E$13:$E$32,'2) Income'!$D$13:$D$32,"one-time",'2) Income'!$F$13:$F$32,"="&amp;$A417)))</f>
        <v>0</v>
      </c>
      <c r="AJ417" s="9">
        <f t="shared" si="31"/>
        <v>0</v>
      </c>
    </row>
    <row r="418" spans="1:36">
      <c r="A418" s="7">
        <f>IF(A417="","",IF(A417+1&lt;='1) Period'!$E$21,A417+1,""))</f>
        <v>45890</v>
      </c>
      <c r="B418" s="7" t="str">
        <f t="shared" si="32"/>
        <v>N</v>
      </c>
      <c r="C418" t="str">
        <f t="shared" si="33"/>
        <v>F</v>
      </c>
      <c r="D418" s="8">
        <f>IF(A418="","",IF(TEXT(A418,"dddd")='4) Happy Money'!$E$23,WAllowance,0))</f>
        <v>0</v>
      </c>
      <c r="E418" s="8">
        <f>IF(A418="","",IF(B418="N",SUMIF(TMonthly[Day of the Month],DAY(A418),TMonthly[Amount]),SUMIF(TMonthly[Day of the Month],"&gt;="&amp;DAY(A418),TMonthly[Amount])))</f>
        <v>0</v>
      </c>
      <c r="F418" s="8" cm="1">
        <f t="array" ref="F418">IF(A418="","",SUMPRODUCT(--(TYearly[Due Date]&lt;=A418),IF(B418="N",--(TYearly[Day]=DAY(A418)),--(TYearly[Day]&gt;=DAY(A418))),--(IFERROR(MOD(TYearly[Month]-MONTH(A418)+12,12),1)=0),TYearly[Amount]))</f>
        <v>0</v>
      </c>
      <c r="G418" s="8">
        <f>IF(A418="","",SUMIF(TOneTime[Due Date],A418,TOneTime[Amount]))</f>
        <v>0</v>
      </c>
      <c r="H418" s="8" cm="1">
        <f t="array" ref="H418">IF(A418="","",IF(COUNTIF(TOther[Frequency],$H$1)=0,0,SUMPRODUCT(--(IFERROR(MOD(A418-TOther[Start Date],7),1)=0),--(TOther[Frequency]=$H$1),--(TOther[Start Date]&lt;=A418),--(TOther[End Date Calc]&gt;=A418),TOther[Amount])))</f>
        <v>0</v>
      </c>
      <c r="I418" s="8" cm="1">
        <f t="array" ref="I418">IF(A418="","",IF(COUNTIF(TOther[Frequency],$I$1)=0,0,SUMPRODUCT(--(IFERROR(MOD(A418-TOther[Start Date],14),1)=0),--(TOther[Frequency]=$I$1),--(TOther[Start Date]&lt;=A418),--(TOther[End Date Calc]&gt;=A418),TOther[Amount])))</f>
        <v>0</v>
      </c>
      <c r="J418" s="8">
        <f>IF(A418="","",IF(COUNTIF(TOther[Frequency],$J$1)=0,0,IF(OR(DAY(A418)=1,DAY(A418)=15),SUMIFS(TOther[Amount],TOther[Frequency],$J$1,TOther[Start Date],"&lt;="&amp;$A418,TOther[End Date Calc],"&gt;="&amp;A418),0)))</f>
        <v>0</v>
      </c>
      <c r="K418" s="8">
        <f>IF(A418="","",IF(COUNTIF(TOther[Frequency],$K$1)=0,0,IF(A418=(A418-DAY(A418)+1+2*7-WEEKDAY(A418-DAY(A418)+8-4,1)),SUMIFS(TOther[Amount],TOther[Frequency],$K$1,TOther[Start Date],"&lt;="&amp;$A418,TOther[End Date Calc],"&gt;="&amp;A418),0)))</f>
        <v>0</v>
      </c>
      <c r="L418" s="8">
        <f>IF(A418="","",IF(COUNTIF(TOther[Frequency],$L$1)=0,0,IF(A418=(A418-DAY(A418)+1+3*7-WEEKDAY(A418-DAY(A418)+8-4,1)),SUMIFS(TOther[Amount],TOther[Frequency],$L$1,TOther[Start Date],"&lt;="&amp;$A418,TOther[End Date Calc],"&gt;="&amp;A418),0)))</f>
        <v>0</v>
      </c>
      <c r="M418" s="8">
        <f>IF(A418="","",IF(COUNTIF(TOther[Frequency],$M$1)=0,0,IF(A418=(A418-DAY(A418)+1+4*7-WEEKDAY(A418-DAY(A418)+8-4,1)),SUMIFS(TOther[Amount],TOther[Frequency],$M$1,TOther[Start Date],"&lt;="&amp;$A418,TOther[End Date Calc],"&gt;="&amp;A418),0)))</f>
        <v>0</v>
      </c>
      <c r="N418" s="8" cm="1">
        <f t="array" ref="N418">IF(A418="","",IF(COUNTIF(TOther[Frequency],$N$1)=0,0,SUMPRODUCT(--(IFERROR(MOD(A418-TOther[Start Date],28),1)=0),--(TOther[Frequency]=$N$1),--(TOther[Start Date]&lt;=A418),--(TOther[End Date Calc]&gt;=A418),TOther[Amount])))</f>
        <v>0</v>
      </c>
      <c r="O418" s="8" cm="1">
        <f t="array" ref="O418">IF(A418="","",IF(COUNTIF(TOther[Frequency],$O$1)=0,0,SUMPRODUCT(--(IFERROR(MOD(A418-TOther[Start Date],42),1)=0),--(TOther[Frequency]=$O$1),--(TOther[Start Date]&lt;=A418),--(TOther[End Date Calc]&gt;=A418),TOther[Amount])))</f>
        <v>0</v>
      </c>
      <c r="P418" s="8" cm="1">
        <f t="array" ref="P418">IF(A418="","",IF(COUNTIF(TOther[Frequency],$P$1)=0,0,SUMPRODUCT(--(IFERROR(MOD(A418-TOther[Start Date],56),1)=0),--(TOther[Frequency]=$P$1),--(TOther[Start Date]&lt;=A418),--(TOther[End Date Calc]&gt;=A418),TOther[Amount])))</f>
        <v>0</v>
      </c>
      <c r="Q418" s="8">
        <f>IF(A418="","",IF(COUNTIF(TOther[Frequency],$Q$1)=0,0,IF(B418="N",SUMIFS(TOther[Amount],TOther[Frequency],$Q$1,TOther[Start Date],"&lt;="&amp;$A418,TOther[End Date Calc],"&gt;="&amp;A418,TOther[Start Day],DAY(A418)),SUMIFS(TOther[Amount],TOther[Frequency],$Q$1,TOther[Start Date],"&lt;="&amp;$A418,TOther[End Date Calc],"&gt;="&amp;A418,TOther[Start Day],"&gt;="&amp;DAY(A418)))))</f>
        <v>0</v>
      </c>
      <c r="R418" s="8" cm="1">
        <f t="array" ref="R418">IF(A418="","",IF(COUNTIF(TOther[Frequency],R$1)=0,0,SUMPRODUCT(--(TOther[Frequency]=R$1),--(TOther[Start Date]&lt;=A418),--(TOther[End Date Calc]&gt;=A418),IF(B418="N",--(TOther[Start Day]=DAY(A418)),--(TOther[Start Day]&gt;=DAY(A418))),--(IFERROR(MOD(TOther[Start Month]-MONTH(A418)+2,2),1)=0),TOther[Amount])))</f>
        <v>0</v>
      </c>
      <c r="S418" s="8" cm="1">
        <f t="array" ref="S418">IF(A418="","",IF(COUNTIF(TOther[Frequency],S$1)=0,0,SUMPRODUCT(--(TOther[Frequency]=S$1),--(TOther[Start Date]&lt;=A418),--(TOther[End Date Calc]&gt;=A418),IF(B418="N",--(TOther[Start Day]=DAY(A418)),--(TOther[Start Day]&gt;=DAY(A418))),--(IFERROR(MOD(TOther[Start Month]-MONTH(A418)+3,3),1)=0),TOther[Amount])))</f>
        <v>0</v>
      </c>
      <c r="T418" s="8" cm="1">
        <f t="array" ref="T418">IF($A418="","",IF(COUNTIF(TOther[Frequency],T$1)=0,0,SUMPRODUCT(--(TOther[Frequency]=T$1),--(TOther[Start Date]&lt;=$A418),--(TOther[End Date Calc]&gt;=$A418),IF($B418="N",--(TOther[Start Day]=DAY($A418)),--(TOther[Start Day]&gt;=DAY($A418))),--(IFERROR(MOD(TOther[Start Month]-MONTH($A418)+4,4),1)=0),TOther[Amount])))</f>
        <v>0</v>
      </c>
      <c r="U418" s="8" cm="1">
        <f t="array" ref="U418">IF(A418="","",IF(COUNTIF(TOther[Frequency],$U$1)=0,0,SUMPRODUCT(--(TOther[Frequency]=$U$1),--(TOther[Start Date]&lt;=A418),--(TOther[End Date Calc]&gt;=A418),IF(B418="N",--(TOther[Start Day]=DAY(A418)),--(TOther[Start Day]&gt;=DAY(A418))),--(IFERROR(MOD(TOther[Start Month]-MONTH(A418)+6,6),1)=0),TOther[Amount])))</f>
        <v>0</v>
      </c>
      <c r="V418" s="8" cm="1">
        <f t="array" ref="V418">IF(A418="","",IF(COUNTIF(TOther[Frequency],$V$1)=0,0,SUMPRODUCT(--(TOther[Frequency]=$V$1),--(TOther[Start Date]&lt;=A418),--(TOther[End Date Calc]&gt;=A418),IF(B418="N",--(TOther[Start Day]=DAY(A418)),--(TOther[Start Day]&gt;=DAY(A418))),--(IFERROR(MOD(TOther[Start Month]-MONTH(A418)+12,12),1)=0),TOther[Amount])))</f>
        <v>0</v>
      </c>
      <c r="W418" s="8">
        <f>IF(A418="","",SUMIFS(TOther[Amount],TOther[Start Date],A418,TOther[Frequency],$W$1))</f>
        <v>0</v>
      </c>
      <c r="X418" s="9">
        <f t="shared" si="30"/>
        <v>0</v>
      </c>
      <c r="Y418" s="9">
        <f t="shared" si="34"/>
        <v>0</v>
      </c>
      <c r="Z418" s="8" cm="1">
        <f t="array" ref="Z418">IF(A418="","",IF(COUNTIF('2) Income'!$D$13:$D$32,"Weekly")=0,0,SUMPRODUCT(--(IFERROR(MOD(A418-'2) Income'!$F$13:$F$32,7),1)=0),--('2) Income'!$D$13:$D$32="Weekly"),--('2) Income'!$F$13:$F$32&lt;=A418),'2) Income'!$E$13:$E$32)))</f>
        <v>0</v>
      </c>
      <c r="AA418" s="8" cm="1">
        <f t="array" ref="AA418">IF(A418="","",IF(COUNTIF('2) Income'!$D$13:$D$32,"Every Other Week")=0,0,SUMPRODUCT(--(IFERROR(MOD(A418-'2) Income'!$F$13:$F$32,14),1)=0),--('2) Income'!$D$13:$D$32="Every Other Week"),--('2) Income'!$F$13:$F$32&lt;=A418),'2) Income'!$E$13:$E$32)))</f>
        <v>0</v>
      </c>
      <c r="AB418" s="8">
        <f>IF(A418="","",IF(COUNTIF('2) Income'!$D$13:$D$32,"1st and 15th")=0,0,IF(OR(DAY(A418)=1,DAY(A418)=15),SUMIFS('2) Income'!$E$13:$E$32,'2) Income'!$D$13:$D$32,"1st and 15th",'2) Income'!$F$13:$F$32,"&lt;="&amp;$A418),0)))</f>
        <v>0</v>
      </c>
      <c r="AC418" s="8">
        <f>IF(A418="","",IF(COUNTIF('2) Income'!$D$13:$D$32,"2nd Wednesday")=0,0,IF(A418=(A418-DAY(A418)+1+2*7-WEEKDAY(A418-DAY(A418)+8-4,1)),SUMIFS('2) Income'!$E$13:$E$32,'2) Income'!$D$13:$D$32,"2nd Wednesday",'2) Income'!$F$13:$F$32,"&lt;="&amp;$A418),0)))</f>
        <v>0</v>
      </c>
      <c r="AD418" s="8">
        <f>IF(A418="","",IF(COUNTIF('2) Income'!$D$13:$D$32,"3rd Wednesday")=0,0,IF(A418=(A418-DAY(A418)+1+3*7-WEEKDAY(A418-DAY(A418)+8-4,1)),SUMIFS('2) Income'!$E$13:$E$32,'2) Income'!$D$13:$D$32,"3rd Wednesday",'2) Income'!$F$13:$F$32,"&lt;="&amp;$A418),0)))</f>
        <v>0</v>
      </c>
      <c r="AE418" s="8">
        <f>IF(A418="","",IF(COUNTIF('2) Income'!$D$13:$D$32,"4th Wednesday")=0,0,IF(A418=(A418-DAY(A418)+1+4*7-WEEKDAY(A418-DAY(A418)+8-4,1)),SUMIFS('2) Income'!$E$13:$E$32,'2) Income'!$D$13:$D$32,"4th Wednesday",'2) Income'!$F$13:$F$32,"&lt;="&amp;$A418),0)))</f>
        <v>0</v>
      </c>
      <c r="AF418" s="8" cm="1">
        <f t="array" ref="AF418">IF(A418="","",IF(COUNTIF('2) Income'!$D$13:$D$32,"Every 4 Weeks")=0,0,SUMPRODUCT(--(IFERROR(MOD(A418-'2) Income'!$F$13:$F$32,28),1)=0),--('2) Income'!$D$13:$D$32="Every 4 Weeks"),--('2) Income'!$F$13:$F$32&lt;=A418),'2) Income'!$E$13:$E$32)))</f>
        <v>0</v>
      </c>
      <c r="AG418" s="8">
        <f>IF(A418="","",IF(COUNTIF('2) Income'!$D$13:$D$32,"Monthly")=0,0,IF(B418="N",SUMIFS('2) Income'!$E$13:$E$32,'2) Income'!$D$13:$D$32,"monthly",'2) Income'!$F$13:$F$32,"&lt;="&amp;$A418,'2) Income'!$I$13:$I$32,DAY(A418)),SUMIFS('2) Income'!$E$13:$E$32,'2) Income'!$D$13:$D$32,"monthly",'2) Income'!$F$13:$F$32,"&lt;="&amp;$A418,'2) Income'!$I$13:$I$32,"&gt;="&amp;DAY(A418)))))</f>
        <v>0</v>
      </c>
      <c r="AH418" s="8" cm="1">
        <f t="array" ref="AH418">IF(A418="","",IF(COUNTIF('2) Income'!$D$13:$D$32,"Yearly")=0,0,SUMPRODUCT(--('2) Income'!$D$13:$D$32="Yearly"),--('2) Income'!$F$13:$F$32&lt;=A418),IF(B418="N",--('2) Income'!$I$13:$I$32=DAY(A418)),--('2) Income'!$I$13:$I$32&gt;=DAY(A418))),--(IFERROR(MOD('2) Income'!$H$13:$H$32-MONTH(A418)+12,12),1)=0),'2) Income'!$E$13:$E$32)))</f>
        <v>0</v>
      </c>
      <c r="AI418" s="8">
        <f>IF(A418="","",IF(COUNTIF('2) Income'!$D$13:$D$32,"one-time")=0,0,SUMIFS('2) Income'!$E$13:$E$32,'2) Income'!$D$13:$D$32,"one-time",'2) Income'!$F$13:$F$32,"="&amp;$A418)))</f>
        <v>0</v>
      </c>
      <c r="AJ418" s="9">
        <f t="shared" si="31"/>
        <v>0</v>
      </c>
    </row>
    <row r="419" spans="1:36">
      <c r="A419" s="7">
        <f>IF(A418="","",IF(A418+1&lt;='1) Period'!$E$21,A418+1,""))</f>
        <v>45891</v>
      </c>
      <c r="B419" s="7" t="str">
        <f t="shared" si="32"/>
        <v>N</v>
      </c>
      <c r="C419" t="str">
        <f t="shared" si="33"/>
        <v>F</v>
      </c>
      <c r="D419" s="8">
        <f>IF(A419="","",IF(TEXT(A419,"dddd")='4) Happy Money'!$E$23,WAllowance,0))</f>
        <v>0</v>
      </c>
      <c r="E419" s="8">
        <f>IF(A419="","",IF(B419="N",SUMIF(TMonthly[Day of the Month],DAY(A419),TMonthly[Amount]),SUMIF(TMonthly[Day of the Month],"&gt;="&amp;DAY(A419),TMonthly[Amount])))</f>
        <v>0</v>
      </c>
      <c r="F419" s="8" cm="1">
        <f t="array" ref="F419">IF(A419="","",SUMPRODUCT(--(TYearly[Due Date]&lt;=A419),IF(B419="N",--(TYearly[Day]=DAY(A419)),--(TYearly[Day]&gt;=DAY(A419))),--(IFERROR(MOD(TYearly[Month]-MONTH(A419)+12,12),1)=0),TYearly[Amount]))</f>
        <v>0</v>
      </c>
      <c r="G419" s="8">
        <f>IF(A419="","",SUMIF(TOneTime[Due Date],A419,TOneTime[Amount]))</f>
        <v>0</v>
      </c>
      <c r="H419" s="8" cm="1">
        <f t="array" ref="H419">IF(A419="","",IF(COUNTIF(TOther[Frequency],$H$1)=0,0,SUMPRODUCT(--(IFERROR(MOD(A419-TOther[Start Date],7),1)=0),--(TOther[Frequency]=$H$1),--(TOther[Start Date]&lt;=A419),--(TOther[End Date Calc]&gt;=A419),TOther[Amount])))</f>
        <v>0</v>
      </c>
      <c r="I419" s="8" cm="1">
        <f t="array" ref="I419">IF(A419="","",IF(COUNTIF(TOther[Frequency],$I$1)=0,0,SUMPRODUCT(--(IFERROR(MOD(A419-TOther[Start Date],14),1)=0),--(TOther[Frequency]=$I$1),--(TOther[Start Date]&lt;=A419),--(TOther[End Date Calc]&gt;=A419),TOther[Amount])))</f>
        <v>0</v>
      </c>
      <c r="J419" s="8">
        <f>IF(A419="","",IF(COUNTIF(TOther[Frequency],$J$1)=0,0,IF(OR(DAY(A419)=1,DAY(A419)=15),SUMIFS(TOther[Amount],TOther[Frequency],$J$1,TOther[Start Date],"&lt;="&amp;$A419,TOther[End Date Calc],"&gt;="&amp;A419),0)))</f>
        <v>0</v>
      </c>
      <c r="K419" s="8">
        <f>IF(A419="","",IF(COUNTIF(TOther[Frequency],$K$1)=0,0,IF(A419=(A419-DAY(A419)+1+2*7-WEEKDAY(A419-DAY(A419)+8-4,1)),SUMIFS(TOther[Amount],TOther[Frequency],$K$1,TOther[Start Date],"&lt;="&amp;$A419,TOther[End Date Calc],"&gt;="&amp;A419),0)))</f>
        <v>0</v>
      </c>
      <c r="L419" s="8">
        <f>IF(A419="","",IF(COUNTIF(TOther[Frequency],$L$1)=0,0,IF(A419=(A419-DAY(A419)+1+3*7-WEEKDAY(A419-DAY(A419)+8-4,1)),SUMIFS(TOther[Amount],TOther[Frequency],$L$1,TOther[Start Date],"&lt;="&amp;$A419,TOther[End Date Calc],"&gt;="&amp;A419),0)))</f>
        <v>0</v>
      </c>
      <c r="M419" s="8">
        <f>IF(A419="","",IF(COUNTIF(TOther[Frequency],$M$1)=0,0,IF(A419=(A419-DAY(A419)+1+4*7-WEEKDAY(A419-DAY(A419)+8-4,1)),SUMIFS(TOther[Amount],TOther[Frequency],$M$1,TOther[Start Date],"&lt;="&amp;$A419,TOther[End Date Calc],"&gt;="&amp;A419),0)))</f>
        <v>0</v>
      </c>
      <c r="N419" s="8" cm="1">
        <f t="array" ref="N419">IF(A419="","",IF(COUNTIF(TOther[Frequency],$N$1)=0,0,SUMPRODUCT(--(IFERROR(MOD(A419-TOther[Start Date],28),1)=0),--(TOther[Frequency]=$N$1),--(TOther[Start Date]&lt;=A419),--(TOther[End Date Calc]&gt;=A419),TOther[Amount])))</f>
        <v>0</v>
      </c>
      <c r="O419" s="8" cm="1">
        <f t="array" ref="O419">IF(A419="","",IF(COUNTIF(TOther[Frequency],$O$1)=0,0,SUMPRODUCT(--(IFERROR(MOD(A419-TOther[Start Date],42),1)=0),--(TOther[Frequency]=$O$1),--(TOther[Start Date]&lt;=A419),--(TOther[End Date Calc]&gt;=A419),TOther[Amount])))</f>
        <v>0</v>
      </c>
      <c r="P419" s="8" cm="1">
        <f t="array" ref="P419">IF(A419="","",IF(COUNTIF(TOther[Frequency],$P$1)=0,0,SUMPRODUCT(--(IFERROR(MOD(A419-TOther[Start Date],56),1)=0),--(TOther[Frequency]=$P$1),--(TOther[Start Date]&lt;=A419),--(TOther[End Date Calc]&gt;=A419),TOther[Amount])))</f>
        <v>0</v>
      </c>
      <c r="Q419" s="8">
        <f>IF(A419="","",IF(COUNTIF(TOther[Frequency],$Q$1)=0,0,IF(B419="N",SUMIFS(TOther[Amount],TOther[Frequency],$Q$1,TOther[Start Date],"&lt;="&amp;$A419,TOther[End Date Calc],"&gt;="&amp;A419,TOther[Start Day],DAY(A419)),SUMIFS(TOther[Amount],TOther[Frequency],$Q$1,TOther[Start Date],"&lt;="&amp;$A419,TOther[End Date Calc],"&gt;="&amp;A419,TOther[Start Day],"&gt;="&amp;DAY(A419)))))</f>
        <v>0</v>
      </c>
      <c r="R419" s="8" cm="1">
        <f t="array" ref="R419">IF(A419="","",IF(COUNTIF(TOther[Frequency],R$1)=0,0,SUMPRODUCT(--(TOther[Frequency]=R$1),--(TOther[Start Date]&lt;=A419),--(TOther[End Date Calc]&gt;=A419),IF(B419="N",--(TOther[Start Day]=DAY(A419)),--(TOther[Start Day]&gt;=DAY(A419))),--(IFERROR(MOD(TOther[Start Month]-MONTH(A419)+2,2),1)=0),TOther[Amount])))</f>
        <v>0</v>
      </c>
      <c r="S419" s="8" cm="1">
        <f t="array" ref="S419">IF(A419="","",IF(COUNTIF(TOther[Frequency],S$1)=0,0,SUMPRODUCT(--(TOther[Frequency]=S$1),--(TOther[Start Date]&lt;=A419),--(TOther[End Date Calc]&gt;=A419),IF(B419="N",--(TOther[Start Day]=DAY(A419)),--(TOther[Start Day]&gt;=DAY(A419))),--(IFERROR(MOD(TOther[Start Month]-MONTH(A419)+3,3),1)=0),TOther[Amount])))</f>
        <v>0</v>
      </c>
      <c r="T419" s="8" cm="1">
        <f t="array" ref="T419">IF($A419="","",IF(COUNTIF(TOther[Frequency],T$1)=0,0,SUMPRODUCT(--(TOther[Frequency]=T$1),--(TOther[Start Date]&lt;=$A419),--(TOther[End Date Calc]&gt;=$A419),IF($B419="N",--(TOther[Start Day]=DAY($A419)),--(TOther[Start Day]&gt;=DAY($A419))),--(IFERROR(MOD(TOther[Start Month]-MONTH($A419)+4,4),1)=0),TOther[Amount])))</f>
        <v>0</v>
      </c>
      <c r="U419" s="8" cm="1">
        <f t="array" ref="U419">IF(A419="","",IF(COUNTIF(TOther[Frequency],$U$1)=0,0,SUMPRODUCT(--(TOther[Frequency]=$U$1),--(TOther[Start Date]&lt;=A419),--(TOther[End Date Calc]&gt;=A419),IF(B419="N",--(TOther[Start Day]=DAY(A419)),--(TOther[Start Day]&gt;=DAY(A419))),--(IFERROR(MOD(TOther[Start Month]-MONTH(A419)+6,6),1)=0),TOther[Amount])))</f>
        <v>0</v>
      </c>
      <c r="V419" s="8" cm="1">
        <f t="array" ref="V419">IF(A419="","",IF(COUNTIF(TOther[Frequency],$V$1)=0,0,SUMPRODUCT(--(TOther[Frequency]=$V$1),--(TOther[Start Date]&lt;=A419),--(TOther[End Date Calc]&gt;=A419),IF(B419="N",--(TOther[Start Day]=DAY(A419)),--(TOther[Start Day]&gt;=DAY(A419))),--(IFERROR(MOD(TOther[Start Month]-MONTH(A419)+12,12),1)=0),TOther[Amount])))</f>
        <v>0</v>
      </c>
      <c r="W419" s="8">
        <f>IF(A419="","",SUMIFS(TOther[Amount],TOther[Start Date],A419,TOther[Frequency],$W$1))</f>
        <v>0</v>
      </c>
      <c r="X419" s="9">
        <f t="shared" si="30"/>
        <v>0</v>
      </c>
      <c r="Y419" s="9">
        <f t="shared" si="34"/>
        <v>0</v>
      </c>
      <c r="Z419" s="8" cm="1">
        <f t="array" ref="Z419">IF(A419="","",IF(COUNTIF('2) Income'!$D$13:$D$32,"Weekly")=0,0,SUMPRODUCT(--(IFERROR(MOD(A419-'2) Income'!$F$13:$F$32,7),1)=0),--('2) Income'!$D$13:$D$32="Weekly"),--('2) Income'!$F$13:$F$32&lt;=A419),'2) Income'!$E$13:$E$32)))</f>
        <v>0</v>
      </c>
      <c r="AA419" s="8" cm="1">
        <f t="array" ref="AA419">IF(A419="","",IF(COUNTIF('2) Income'!$D$13:$D$32,"Every Other Week")=0,0,SUMPRODUCT(--(IFERROR(MOD(A419-'2) Income'!$F$13:$F$32,14),1)=0),--('2) Income'!$D$13:$D$32="Every Other Week"),--('2) Income'!$F$13:$F$32&lt;=A419),'2) Income'!$E$13:$E$32)))</f>
        <v>0</v>
      </c>
      <c r="AB419" s="8">
        <f>IF(A419="","",IF(COUNTIF('2) Income'!$D$13:$D$32,"1st and 15th")=0,0,IF(OR(DAY(A419)=1,DAY(A419)=15),SUMIFS('2) Income'!$E$13:$E$32,'2) Income'!$D$13:$D$32,"1st and 15th",'2) Income'!$F$13:$F$32,"&lt;="&amp;$A419),0)))</f>
        <v>0</v>
      </c>
      <c r="AC419" s="8">
        <f>IF(A419="","",IF(COUNTIF('2) Income'!$D$13:$D$32,"2nd Wednesday")=0,0,IF(A419=(A419-DAY(A419)+1+2*7-WEEKDAY(A419-DAY(A419)+8-4,1)),SUMIFS('2) Income'!$E$13:$E$32,'2) Income'!$D$13:$D$32,"2nd Wednesday",'2) Income'!$F$13:$F$32,"&lt;="&amp;$A419),0)))</f>
        <v>0</v>
      </c>
      <c r="AD419" s="8">
        <f>IF(A419="","",IF(COUNTIF('2) Income'!$D$13:$D$32,"3rd Wednesday")=0,0,IF(A419=(A419-DAY(A419)+1+3*7-WEEKDAY(A419-DAY(A419)+8-4,1)),SUMIFS('2) Income'!$E$13:$E$32,'2) Income'!$D$13:$D$32,"3rd Wednesday",'2) Income'!$F$13:$F$32,"&lt;="&amp;$A419),0)))</f>
        <v>0</v>
      </c>
      <c r="AE419" s="8">
        <f>IF(A419="","",IF(COUNTIF('2) Income'!$D$13:$D$32,"4th Wednesday")=0,0,IF(A419=(A419-DAY(A419)+1+4*7-WEEKDAY(A419-DAY(A419)+8-4,1)),SUMIFS('2) Income'!$E$13:$E$32,'2) Income'!$D$13:$D$32,"4th Wednesday",'2) Income'!$F$13:$F$32,"&lt;="&amp;$A419),0)))</f>
        <v>0</v>
      </c>
      <c r="AF419" s="8" cm="1">
        <f t="array" ref="AF419">IF(A419="","",IF(COUNTIF('2) Income'!$D$13:$D$32,"Every 4 Weeks")=0,0,SUMPRODUCT(--(IFERROR(MOD(A419-'2) Income'!$F$13:$F$32,28),1)=0),--('2) Income'!$D$13:$D$32="Every 4 Weeks"),--('2) Income'!$F$13:$F$32&lt;=A419),'2) Income'!$E$13:$E$32)))</f>
        <v>0</v>
      </c>
      <c r="AG419" s="8">
        <f>IF(A419="","",IF(COUNTIF('2) Income'!$D$13:$D$32,"Monthly")=0,0,IF(B419="N",SUMIFS('2) Income'!$E$13:$E$32,'2) Income'!$D$13:$D$32,"monthly",'2) Income'!$F$13:$F$32,"&lt;="&amp;$A419,'2) Income'!$I$13:$I$32,DAY(A419)),SUMIFS('2) Income'!$E$13:$E$32,'2) Income'!$D$13:$D$32,"monthly",'2) Income'!$F$13:$F$32,"&lt;="&amp;$A419,'2) Income'!$I$13:$I$32,"&gt;="&amp;DAY(A419)))))</f>
        <v>0</v>
      </c>
      <c r="AH419" s="8" cm="1">
        <f t="array" ref="AH419">IF(A419="","",IF(COUNTIF('2) Income'!$D$13:$D$32,"Yearly")=0,0,SUMPRODUCT(--('2) Income'!$D$13:$D$32="Yearly"),--('2) Income'!$F$13:$F$32&lt;=A419),IF(B419="N",--('2) Income'!$I$13:$I$32=DAY(A419)),--('2) Income'!$I$13:$I$32&gt;=DAY(A419))),--(IFERROR(MOD('2) Income'!$H$13:$H$32-MONTH(A419)+12,12),1)=0),'2) Income'!$E$13:$E$32)))</f>
        <v>0</v>
      </c>
      <c r="AI419" s="8">
        <f>IF(A419="","",IF(COUNTIF('2) Income'!$D$13:$D$32,"one-time")=0,0,SUMIFS('2) Income'!$E$13:$E$32,'2) Income'!$D$13:$D$32,"one-time",'2) Income'!$F$13:$F$32,"="&amp;$A419)))</f>
        <v>0</v>
      </c>
      <c r="AJ419" s="9">
        <f t="shared" si="31"/>
        <v>0</v>
      </c>
    </row>
    <row r="420" spans="1:36">
      <c r="A420" s="7">
        <f>IF(A419="","",IF(A419+1&lt;='1) Period'!$E$21,A419+1,""))</f>
        <v>45892</v>
      </c>
      <c r="B420" s="7" t="str">
        <f t="shared" si="32"/>
        <v>N</v>
      </c>
      <c r="C420" t="str">
        <f t="shared" si="33"/>
        <v>Y</v>
      </c>
      <c r="D420" s="8">
        <f>IF(A420="","",IF(TEXT(A420,"dddd")='4) Happy Money'!$E$23,WAllowance,0))</f>
        <v>0</v>
      </c>
      <c r="E420" s="8">
        <f>IF(A420="","",IF(B420="N",SUMIF(TMonthly[Day of the Month],DAY(A420),TMonthly[Amount]),SUMIF(TMonthly[Day of the Month],"&gt;="&amp;DAY(A420),TMonthly[Amount])))</f>
        <v>0</v>
      </c>
      <c r="F420" s="8" cm="1">
        <f t="array" ref="F420">IF(A420="","",SUMPRODUCT(--(TYearly[Due Date]&lt;=A420),IF(B420="N",--(TYearly[Day]=DAY(A420)),--(TYearly[Day]&gt;=DAY(A420))),--(IFERROR(MOD(TYearly[Month]-MONTH(A420)+12,12),1)=0),TYearly[Amount]))</f>
        <v>0</v>
      </c>
      <c r="G420" s="8">
        <f>IF(A420="","",SUMIF(TOneTime[Due Date],A420,TOneTime[Amount]))</f>
        <v>0</v>
      </c>
      <c r="H420" s="8" cm="1">
        <f t="array" ref="H420">IF(A420="","",IF(COUNTIF(TOther[Frequency],$H$1)=0,0,SUMPRODUCT(--(IFERROR(MOD(A420-TOther[Start Date],7),1)=0),--(TOther[Frequency]=$H$1),--(TOther[Start Date]&lt;=A420),--(TOther[End Date Calc]&gt;=A420),TOther[Amount])))</f>
        <v>0</v>
      </c>
      <c r="I420" s="8" cm="1">
        <f t="array" ref="I420">IF(A420="","",IF(COUNTIF(TOther[Frequency],$I$1)=0,0,SUMPRODUCT(--(IFERROR(MOD(A420-TOther[Start Date],14),1)=0),--(TOther[Frequency]=$I$1),--(TOther[Start Date]&lt;=A420),--(TOther[End Date Calc]&gt;=A420),TOther[Amount])))</f>
        <v>0</v>
      </c>
      <c r="J420" s="8">
        <f>IF(A420="","",IF(COUNTIF(TOther[Frequency],$J$1)=0,0,IF(OR(DAY(A420)=1,DAY(A420)=15),SUMIFS(TOther[Amount],TOther[Frequency],$J$1,TOther[Start Date],"&lt;="&amp;$A420,TOther[End Date Calc],"&gt;="&amp;A420),0)))</f>
        <v>0</v>
      </c>
      <c r="K420" s="8">
        <f>IF(A420="","",IF(COUNTIF(TOther[Frequency],$K$1)=0,0,IF(A420=(A420-DAY(A420)+1+2*7-WEEKDAY(A420-DAY(A420)+8-4,1)),SUMIFS(TOther[Amount],TOther[Frequency],$K$1,TOther[Start Date],"&lt;="&amp;$A420,TOther[End Date Calc],"&gt;="&amp;A420),0)))</f>
        <v>0</v>
      </c>
      <c r="L420" s="8">
        <f>IF(A420="","",IF(COUNTIF(TOther[Frequency],$L$1)=0,0,IF(A420=(A420-DAY(A420)+1+3*7-WEEKDAY(A420-DAY(A420)+8-4,1)),SUMIFS(TOther[Amount],TOther[Frequency],$L$1,TOther[Start Date],"&lt;="&amp;$A420,TOther[End Date Calc],"&gt;="&amp;A420),0)))</f>
        <v>0</v>
      </c>
      <c r="M420" s="8">
        <f>IF(A420="","",IF(COUNTIF(TOther[Frequency],$M$1)=0,0,IF(A420=(A420-DAY(A420)+1+4*7-WEEKDAY(A420-DAY(A420)+8-4,1)),SUMIFS(TOther[Amount],TOther[Frequency],$M$1,TOther[Start Date],"&lt;="&amp;$A420,TOther[End Date Calc],"&gt;="&amp;A420),0)))</f>
        <v>0</v>
      </c>
      <c r="N420" s="8" cm="1">
        <f t="array" ref="N420">IF(A420="","",IF(COUNTIF(TOther[Frequency],$N$1)=0,0,SUMPRODUCT(--(IFERROR(MOD(A420-TOther[Start Date],28),1)=0),--(TOther[Frequency]=$N$1),--(TOther[Start Date]&lt;=A420),--(TOther[End Date Calc]&gt;=A420),TOther[Amount])))</f>
        <v>0</v>
      </c>
      <c r="O420" s="8" cm="1">
        <f t="array" ref="O420">IF(A420="","",IF(COUNTIF(TOther[Frequency],$O$1)=0,0,SUMPRODUCT(--(IFERROR(MOD(A420-TOther[Start Date],42),1)=0),--(TOther[Frequency]=$O$1),--(TOther[Start Date]&lt;=A420),--(TOther[End Date Calc]&gt;=A420),TOther[Amount])))</f>
        <v>0</v>
      </c>
      <c r="P420" s="8" cm="1">
        <f t="array" ref="P420">IF(A420="","",IF(COUNTIF(TOther[Frequency],$P$1)=0,0,SUMPRODUCT(--(IFERROR(MOD(A420-TOther[Start Date],56),1)=0),--(TOther[Frequency]=$P$1),--(TOther[Start Date]&lt;=A420),--(TOther[End Date Calc]&gt;=A420),TOther[Amount])))</f>
        <v>0</v>
      </c>
      <c r="Q420" s="8">
        <f>IF(A420="","",IF(COUNTIF(TOther[Frequency],$Q$1)=0,0,IF(B420="N",SUMIFS(TOther[Amount],TOther[Frequency],$Q$1,TOther[Start Date],"&lt;="&amp;$A420,TOther[End Date Calc],"&gt;="&amp;A420,TOther[Start Day],DAY(A420)),SUMIFS(TOther[Amount],TOther[Frequency],$Q$1,TOther[Start Date],"&lt;="&amp;$A420,TOther[End Date Calc],"&gt;="&amp;A420,TOther[Start Day],"&gt;="&amp;DAY(A420)))))</f>
        <v>0</v>
      </c>
      <c r="R420" s="8" cm="1">
        <f t="array" ref="R420">IF(A420="","",IF(COUNTIF(TOther[Frequency],R$1)=0,0,SUMPRODUCT(--(TOther[Frequency]=R$1),--(TOther[Start Date]&lt;=A420),--(TOther[End Date Calc]&gt;=A420),IF(B420="N",--(TOther[Start Day]=DAY(A420)),--(TOther[Start Day]&gt;=DAY(A420))),--(IFERROR(MOD(TOther[Start Month]-MONTH(A420)+2,2),1)=0),TOther[Amount])))</f>
        <v>0</v>
      </c>
      <c r="S420" s="8" cm="1">
        <f t="array" ref="S420">IF(A420="","",IF(COUNTIF(TOther[Frequency],S$1)=0,0,SUMPRODUCT(--(TOther[Frequency]=S$1),--(TOther[Start Date]&lt;=A420),--(TOther[End Date Calc]&gt;=A420),IF(B420="N",--(TOther[Start Day]=DAY(A420)),--(TOther[Start Day]&gt;=DAY(A420))),--(IFERROR(MOD(TOther[Start Month]-MONTH(A420)+3,3),1)=0),TOther[Amount])))</f>
        <v>0</v>
      </c>
      <c r="T420" s="8" cm="1">
        <f t="array" ref="T420">IF($A420="","",IF(COUNTIF(TOther[Frequency],T$1)=0,0,SUMPRODUCT(--(TOther[Frequency]=T$1),--(TOther[Start Date]&lt;=$A420),--(TOther[End Date Calc]&gt;=$A420),IF($B420="N",--(TOther[Start Day]=DAY($A420)),--(TOther[Start Day]&gt;=DAY($A420))),--(IFERROR(MOD(TOther[Start Month]-MONTH($A420)+4,4),1)=0),TOther[Amount])))</f>
        <v>0</v>
      </c>
      <c r="U420" s="8" cm="1">
        <f t="array" ref="U420">IF(A420="","",IF(COUNTIF(TOther[Frequency],$U$1)=0,0,SUMPRODUCT(--(TOther[Frequency]=$U$1),--(TOther[Start Date]&lt;=A420),--(TOther[End Date Calc]&gt;=A420),IF(B420="N",--(TOther[Start Day]=DAY(A420)),--(TOther[Start Day]&gt;=DAY(A420))),--(IFERROR(MOD(TOther[Start Month]-MONTH(A420)+6,6),1)=0),TOther[Amount])))</f>
        <v>0</v>
      </c>
      <c r="V420" s="8" cm="1">
        <f t="array" ref="V420">IF(A420="","",IF(COUNTIF(TOther[Frequency],$V$1)=0,0,SUMPRODUCT(--(TOther[Frequency]=$V$1),--(TOther[Start Date]&lt;=A420),--(TOther[End Date Calc]&gt;=A420),IF(B420="N",--(TOther[Start Day]=DAY(A420)),--(TOther[Start Day]&gt;=DAY(A420))),--(IFERROR(MOD(TOther[Start Month]-MONTH(A420)+12,12),1)=0),TOther[Amount])))</f>
        <v>0</v>
      </c>
      <c r="W420" s="8">
        <f>IF(A420="","",SUMIFS(TOther[Amount],TOther[Start Date],A420,TOther[Frequency],$W$1))</f>
        <v>0</v>
      </c>
      <c r="X420" s="9">
        <f t="shared" si="30"/>
        <v>0</v>
      </c>
      <c r="Y420" s="9">
        <f t="shared" si="34"/>
        <v>0</v>
      </c>
      <c r="Z420" s="8" cm="1">
        <f t="array" ref="Z420">IF(A420="","",IF(COUNTIF('2) Income'!$D$13:$D$32,"Weekly")=0,0,SUMPRODUCT(--(IFERROR(MOD(A420-'2) Income'!$F$13:$F$32,7),1)=0),--('2) Income'!$D$13:$D$32="Weekly"),--('2) Income'!$F$13:$F$32&lt;=A420),'2) Income'!$E$13:$E$32)))</f>
        <v>0</v>
      </c>
      <c r="AA420" s="8" cm="1">
        <f t="array" ref="AA420">IF(A420="","",IF(COUNTIF('2) Income'!$D$13:$D$32,"Every Other Week")=0,0,SUMPRODUCT(--(IFERROR(MOD(A420-'2) Income'!$F$13:$F$32,14),1)=0),--('2) Income'!$D$13:$D$32="Every Other Week"),--('2) Income'!$F$13:$F$32&lt;=A420),'2) Income'!$E$13:$E$32)))</f>
        <v>0</v>
      </c>
      <c r="AB420" s="8">
        <f>IF(A420="","",IF(COUNTIF('2) Income'!$D$13:$D$32,"1st and 15th")=0,0,IF(OR(DAY(A420)=1,DAY(A420)=15),SUMIFS('2) Income'!$E$13:$E$32,'2) Income'!$D$13:$D$32,"1st and 15th",'2) Income'!$F$13:$F$32,"&lt;="&amp;$A420),0)))</f>
        <v>0</v>
      </c>
      <c r="AC420" s="8">
        <f>IF(A420="","",IF(COUNTIF('2) Income'!$D$13:$D$32,"2nd Wednesday")=0,0,IF(A420=(A420-DAY(A420)+1+2*7-WEEKDAY(A420-DAY(A420)+8-4,1)),SUMIFS('2) Income'!$E$13:$E$32,'2) Income'!$D$13:$D$32,"2nd Wednesday",'2) Income'!$F$13:$F$32,"&lt;="&amp;$A420),0)))</f>
        <v>0</v>
      </c>
      <c r="AD420" s="8">
        <f>IF(A420="","",IF(COUNTIF('2) Income'!$D$13:$D$32,"3rd Wednesday")=0,0,IF(A420=(A420-DAY(A420)+1+3*7-WEEKDAY(A420-DAY(A420)+8-4,1)),SUMIFS('2) Income'!$E$13:$E$32,'2) Income'!$D$13:$D$32,"3rd Wednesday",'2) Income'!$F$13:$F$32,"&lt;="&amp;$A420),0)))</f>
        <v>0</v>
      </c>
      <c r="AE420" s="8">
        <f>IF(A420="","",IF(COUNTIF('2) Income'!$D$13:$D$32,"4th Wednesday")=0,0,IF(A420=(A420-DAY(A420)+1+4*7-WEEKDAY(A420-DAY(A420)+8-4,1)),SUMIFS('2) Income'!$E$13:$E$32,'2) Income'!$D$13:$D$32,"4th Wednesday",'2) Income'!$F$13:$F$32,"&lt;="&amp;$A420),0)))</f>
        <v>0</v>
      </c>
      <c r="AF420" s="8" cm="1">
        <f t="array" ref="AF420">IF(A420="","",IF(COUNTIF('2) Income'!$D$13:$D$32,"Every 4 Weeks")=0,0,SUMPRODUCT(--(IFERROR(MOD(A420-'2) Income'!$F$13:$F$32,28),1)=0),--('2) Income'!$D$13:$D$32="Every 4 Weeks"),--('2) Income'!$F$13:$F$32&lt;=A420),'2) Income'!$E$13:$E$32)))</f>
        <v>0</v>
      </c>
      <c r="AG420" s="8">
        <f>IF(A420="","",IF(COUNTIF('2) Income'!$D$13:$D$32,"Monthly")=0,0,IF(B420="N",SUMIFS('2) Income'!$E$13:$E$32,'2) Income'!$D$13:$D$32,"monthly",'2) Income'!$F$13:$F$32,"&lt;="&amp;$A420,'2) Income'!$I$13:$I$32,DAY(A420)),SUMIFS('2) Income'!$E$13:$E$32,'2) Income'!$D$13:$D$32,"monthly",'2) Income'!$F$13:$F$32,"&lt;="&amp;$A420,'2) Income'!$I$13:$I$32,"&gt;="&amp;DAY(A420)))))</f>
        <v>0</v>
      </c>
      <c r="AH420" s="8" cm="1">
        <f t="array" ref="AH420">IF(A420="","",IF(COUNTIF('2) Income'!$D$13:$D$32,"Yearly")=0,0,SUMPRODUCT(--('2) Income'!$D$13:$D$32="Yearly"),--('2) Income'!$F$13:$F$32&lt;=A420),IF(B420="N",--('2) Income'!$I$13:$I$32=DAY(A420)),--('2) Income'!$I$13:$I$32&gt;=DAY(A420))),--(IFERROR(MOD('2) Income'!$H$13:$H$32-MONTH(A420)+12,12),1)=0),'2) Income'!$E$13:$E$32)))</f>
        <v>0</v>
      </c>
      <c r="AI420" s="8">
        <f>IF(A420="","",IF(COUNTIF('2) Income'!$D$13:$D$32,"one-time")=0,0,SUMIFS('2) Income'!$E$13:$E$32,'2) Income'!$D$13:$D$32,"one-time",'2) Income'!$F$13:$F$32,"="&amp;$A420)))</f>
        <v>0</v>
      </c>
      <c r="AJ420" s="9">
        <f t="shared" si="31"/>
        <v>0</v>
      </c>
    </row>
    <row r="421" spans="1:36">
      <c r="A421" s="7">
        <f>IF(A420="","",IF(A420+1&lt;='1) Period'!$E$21,A420+1,""))</f>
        <v>45893</v>
      </c>
      <c r="B421" s="7" t="str">
        <f t="shared" si="32"/>
        <v>N</v>
      </c>
      <c r="C421" t="str">
        <f t="shared" si="33"/>
        <v>Y</v>
      </c>
      <c r="D421" s="8">
        <f>IF(A421="","",IF(TEXT(A421,"dddd")='4) Happy Money'!$E$23,WAllowance,0))</f>
        <v>0</v>
      </c>
      <c r="E421" s="8">
        <f>IF(A421="","",IF(B421="N",SUMIF(TMonthly[Day of the Month],DAY(A421),TMonthly[Amount]),SUMIF(TMonthly[Day of the Month],"&gt;="&amp;DAY(A421),TMonthly[Amount])))</f>
        <v>0</v>
      </c>
      <c r="F421" s="8" cm="1">
        <f t="array" ref="F421">IF(A421="","",SUMPRODUCT(--(TYearly[Due Date]&lt;=A421),IF(B421="N",--(TYearly[Day]=DAY(A421)),--(TYearly[Day]&gt;=DAY(A421))),--(IFERROR(MOD(TYearly[Month]-MONTH(A421)+12,12),1)=0),TYearly[Amount]))</f>
        <v>0</v>
      </c>
      <c r="G421" s="8">
        <f>IF(A421="","",SUMIF(TOneTime[Due Date],A421,TOneTime[Amount]))</f>
        <v>0</v>
      </c>
      <c r="H421" s="8" cm="1">
        <f t="array" ref="H421">IF(A421="","",IF(COUNTIF(TOther[Frequency],$H$1)=0,0,SUMPRODUCT(--(IFERROR(MOD(A421-TOther[Start Date],7),1)=0),--(TOther[Frequency]=$H$1),--(TOther[Start Date]&lt;=A421),--(TOther[End Date Calc]&gt;=A421),TOther[Amount])))</f>
        <v>0</v>
      </c>
      <c r="I421" s="8" cm="1">
        <f t="array" ref="I421">IF(A421="","",IF(COUNTIF(TOther[Frequency],$I$1)=0,0,SUMPRODUCT(--(IFERROR(MOD(A421-TOther[Start Date],14),1)=0),--(TOther[Frequency]=$I$1),--(TOther[Start Date]&lt;=A421),--(TOther[End Date Calc]&gt;=A421),TOther[Amount])))</f>
        <v>0</v>
      </c>
      <c r="J421" s="8">
        <f>IF(A421="","",IF(COUNTIF(TOther[Frequency],$J$1)=0,0,IF(OR(DAY(A421)=1,DAY(A421)=15),SUMIFS(TOther[Amount],TOther[Frequency],$J$1,TOther[Start Date],"&lt;="&amp;$A421,TOther[End Date Calc],"&gt;="&amp;A421),0)))</f>
        <v>0</v>
      </c>
      <c r="K421" s="8">
        <f>IF(A421="","",IF(COUNTIF(TOther[Frequency],$K$1)=0,0,IF(A421=(A421-DAY(A421)+1+2*7-WEEKDAY(A421-DAY(A421)+8-4,1)),SUMIFS(TOther[Amount],TOther[Frequency],$K$1,TOther[Start Date],"&lt;="&amp;$A421,TOther[End Date Calc],"&gt;="&amp;A421),0)))</f>
        <v>0</v>
      </c>
      <c r="L421" s="8">
        <f>IF(A421="","",IF(COUNTIF(TOther[Frequency],$L$1)=0,0,IF(A421=(A421-DAY(A421)+1+3*7-WEEKDAY(A421-DAY(A421)+8-4,1)),SUMIFS(TOther[Amount],TOther[Frequency],$L$1,TOther[Start Date],"&lt;="&amp;$A421,TOther[End Date Calc],"&gt;="&amp;A421),0)))</f>
        <v>0</v>
      </c>
      <c r="M421" s="8">
        <f>IF(A421="","",IF(COUNTIF(TOther[Frequency],$M$1)=0,0,IF(A421=(A421-DAY(A421)+1+4*7-WEEKDAY(A421-DAY(A421)+8-4,1)),SUMIFS(TOther[Amount],TOther[Frequency],$M$1,TOther[Start Date],"&lt;="&amp;$A421,TOther[End Date Calc],"&gt;="&amp;A421),0)))</f>
        <v>0</v>
      </c>
      <c r="N421" s="8" cm="1">
        <f t="array" ref="N421">IF(A421="","",IF(COUNTIF(TOther[Frequency],$N$1)=0,0,SUMPRODUCT(--(IFERROR(MOD(A421-TOther[Start Date],28),1)=0),--(TOther[Frequency]=$N$1),--(TOther[Start Date]&lt;=A421),--(TOther[End Date Calc]&gt;=A421),TOther[Amount])))</f>
        <v>0</v>
      </c>
      <c r="O421" s="8" cm="1">
        <f t="array" ref="O421">IF(A421="","",IF(COUNTIF(TOther[Frequency],$O$1)=0,0,SUMPRODUCT(--(IFERROR(MOD(A421-TOther[Start Date],42),1)=0),--(TOther[Frequency]=$O$1),--(TOther[Start Date]&lt;=A421),--(TOther[End Date Calc]&gt;=A421),TOther[Amount])))</f>
        <v>0</v>
      </c>
      <c r="P421" s="8" cm="1">
        <f t="array" ref="P421">IF(A421="","",IF(COUNTIF(TOther[Frequency],$P$1)=0,0,SUMPRODUCT(--(IFERROR(MOD(A421-TOther[Start Date],56),1)=0),--(TOther[Frequency]=$P$1),--(TOther[Start Date]&lt;=A421),--(TOther[End Date Calc]&gt;=A421),TOther[Amount])))</f>
        <v>0</v>
      </c>
      <c r="Q421" s="8">
        <f>IF(A421="","",IF(COUNTIF(TOther[Frequency],$Q$1)=0,0,IF(B421="N",SUMIFS(TOther[Amount],TOther[Frequency],$Q$1,TOther[Start Date],"&lt;="&amp;$A421,TOther[End Date Calc],"&gt;="&amp;A421,TOther[Start Day],DAY(A421)),SUMIFS(TOther[Amount],TOther[Frequency],$Q$1,TOther[Start Date],"&lt;="&amp;$A421,TOther[End Date Calc],"&gt;="&amp;A421,TOther[Start Day],"&gt;="&amp;DAY(A421)))))</f>
        <v>0</v>
      </c>
      <c r="R421" s="8" cm="1">
        <f t="array" ref="R421">IF(A421="","",IF(COUNTIF(TOther[Frequency],R$1)=0,0,SUMPRODUCT(--(TOther[Frequency]=R$1),--(TOther[Start Date]&lt;=A421),--(TOther[End Date Calc]&gt;=A421),IF(B421="N",--(TOther[Start Day]=DAY(A421)),--(TOther[Start Day]&gt;=DAY(A421))),--(IFERROR(MOD(TOther[Start Month]-MONTH(A421)+2,2),1)=0),TOther[Amount])))</f>
        <v>0</v>
      </c>
      <c r="S421" s="8" cm="1">
        <f t="array" ref="S421">IF(A421="","",IF(COUNTIF(TOther[Frequency],S$1)=0,0,SUMPRODUCT(--(TOther[Frequency]=S$1),--(TOther[Start Date]&lt;=A421),--(TOther[End Date Calc]&gt;=A421),IF(B421="N",--(TOther[Start Day]=DAY(A421)),--(TOther[Start Day]&gt;=DAY(A421))),--(IFERROR(MOD(TOther[Start Month]-MONTH(A421)+3,3),1)=0),TOther[Amount])))</f>
        <v>0</v>
      </c>
      <c r="T421" s="8" cm="1">
        <f t="array" ref="T421">IF($A421="","",IF(COUNTIF(TOther[Frequency],T$1)=0,0,SUMPRODUCT(--(TOther[Frequency]=T$1),--(TOther[Start Date]&lt;=$A421),--(TOther[End Date Calc]&gt;=$A421),IF($B421="N",--(TOther[Start Day]=DAY($A421)),--(TOther[Start Day]&gt;=DAY($A421))),--(IFERROR(MOD(TOther[Start Month]-MONTH($A421)+4,4),1)=0),TOther[Amount])))</f>
        <v>0</v>
      </c>
      <c r="U421" s="8" cm="1">
        <f t="array" ref="U421">IF(A421="","",IF(COUNTIF(TOther[Frequency],$U$1)=0,0,SUMPRODUCT(--(TOther[Frequency]=$U$1),--(TOther[Start Date]&lt;=A421),--(TOther[End Date Calc]&gt;=A421),IF(B421="N",--(TOther[Start Day]=DAY(A421)),--(TOther[Start Day]&gt;=DAY(A421))),--(IFERROR(MOD(TOther[Start Month]-MONTH(A421)+6,6),1)=0),TOther[Amount])))</f>
        <v>0</v>
      </c>
      <c r="V421" s="8" cm="1">
        <f t="array" ref="V421">IF(A421="","",IF(COUNTIF(TOther[Frequency],$V$1)=0,0,SUMPRODUCT(--(TOther[Frequency]=$V$1),--(TOther[Start Date]&lt;=A421),--(TOther[End Date Calc]&gt;=A421),IF(B421="N",--(TOther[Start Day]=DAY(A421)),--(TOther[Start Day]&gt;=DAY(A421))),--(IFERROR(MOD(TOther[Start Month]-MONTH(A421)+12,12),1)=0),TOther[Amount])))</f>
        <v>0</v>
      </c>
      <c r="W421" s="8">
        <f>IF(A421="","",SUMIFS(TOther[Amount],TOther[Start Date],A421,TOther[Frequency],$W$1))</f>
        <v>0</v>
      </c>
      <c r="X421" s="9">
        <f t="shared" si="30"/>
        <v>0</v>
      </c>
      <c r="Y421" s="9">
        <f t="shared" si="34"/>
        <v>0</v>
      </c>
      <c r="Z421" s="8" cm="1">
        <f t="array" ref="Z421">IF(A421="","",IF(COUNTIF('2) Income'!$D$13:$D$32,"Weekly")=0,0,SUMPRODUCT(--(IFERROR(MOD(A421-'2) Income'!$F$13:$F$32,7),1)=0),--('2) Income'!$D$13:$D$32="Weekly"),--('2) Income'!$F$13:$F$32&lt;=A421),'2) Income'!$E$13:$E$32)))</f>
        <v>0</v>
      </c>
      <c r="AA421" s="8" cm="1">
        <f t="array" ref="AA421">IF(A421="","",IF(COUNTIF('2) Income'!$D$13:$D$32,"Every Other Week")=0,0,SUMPRODUCT(--(IFERROR(MOD(A421-'2) Income'!$F$13:$F$32,14),1)=0),--('2) Income'!$D$13:$D$32="Every Other Week"),--('2) Income'!$F$13:$F$32&lt;=A421),'2) Income'!$E$13:$E$32)))</f>
        <v>0</v>
      </c>
      <c r="AB421" s="8">
        <f>IF(A421="","",IF(COUNTIF('2) Income'!$D$13:$D$32,"1st and 15th")=0,0,IF(OR(DAY(A421)=1,DAY(A421)=15),SUMIFS('2) Income'!$E$13:$E$32,'2) Income'!$D$13:$D$32,"1st and 15th",'2) Income'!$F$13:$F$32,"&lt;="&amp;$A421),0)))</f>
        <v>0</v>
      </c>
      <c r="AC421" s="8">
        <f>IF(A421="","",IF(COUNTIF('2) Income'!$D$13:$D$32,"2nd Wednesday")=0,0,IF(A421=(A421-DAY(A421)+1+2*7-WEEKDAY(A421-DAY(A421)+8-4,1)),SUMIFS('2) Income'!$E$13:$E$32,'2) Income'!$D$13:$D$32,"2nd Wednesday",'2) Income'!$F$13:$F$32,"&lt;="&amp;$A421),0)))</f>
        <v>0</v>
      </c>
      <c r="AD421" s="8">
        <f>IF(A421="","",IF(COUNTIF('2) Income'!$D$13:$D$32,"3rd Wednesday")=0,0,IF(A421=(A421-DAY(A421)+1+3*7-WEEKDAY(A421-DAY(A421)+8-4,1)),SUMIFS('2) Income'!$E$13:$E$32,'2) Income'!$D$13:$D$32,"3rd Wednesday",'2) Income'!$F$13:$F$32,"&lt;="&amp;$A421),0)))</f>
        <v>0</v>
      </c>
      <c r="AE421" s="8">
        <f>IF(A421="","",IF(COUNTIF('2) Income'!$D$13:$D$32,"4th Wednesday")=0,0,IF(A421=(A421-DAY(A421)+1+4*7-WEEKDAY(A421-DAY(A421)+8-4,1)),SUMIFS('2) Income'!$E$13:$E$32,'2) Income'!$D$13:$D$32,"4th Wednesday",'2) Income'!$F$13:$F$32,"&lt;="&amp;$A421),0)))</f>
        <v>0</v>
      </c>
      <c r="AF421" s="8" cm="1">
        <f t="array" ref="AF421">IF(A421="","",IF(COUNTIF('2) Income'!$D$13:$D$32,"Every 4 Weeks")=0,0,SUMPRODUCT(--(IFERROR(MOD(A421-'2) Income'!$F$13:$F$32,28),1)=0),--('2) Income'!$D$13:$D$32="Every 4 Weeks"),--('2) Income'!$F$13:$F$32&lt;=A421),'2) Income'!$E$13:$E$32)))</f>
        <v>0</v>
      </c>
      <c r="AG421" s="8">
        <f>IF(A421="","",IF(COUNTIF('2) Income'!$D$13:$D$32,"Monthly")=0,0,IF(B421="N",SUMIFS('2) Income'!$E$13:$E$32,'2) Income'!$D$13:$D$32,"monthly",'2) Income'!$F$13:$F$32,"&lt;="&amp;$A421,'2) Income'!$I$13:$I$32,DAY(A421)),SUMIFS('2) Income'!$E$13:$E$32,'2) Income'!$D$13:$D$32,"monthly",'2) Income'!$F$13:$F$32,"&lt;="&amp;$A421,'2) Income'!$I$13:$I$32,"&gt;="&amp;DAY(A421)))))</f>
        <v>0</v>
      </c>
      <c r="AH421" s="8" cm="1">
        <f t="array" ref="AH421">IF(A421="","",IF(COUNTIF('2) Income'!$D$13:$D$32,"Yearly")=0,0,SUMPRODUCT(--('2) Income'!$D$13:$D$32="Yearly"),--('2) Income'!$F$13:$F$32&lt;=A421),IF(B421="N",--('2) Income'!$I$13:$I$32=DAY(A421)),--('2) Income'!$I$13:$I$32&gt;=DAY(A421))),--(IFERROR(MOD('2) Income'!$H$13:$H$32-MONTH(A421)+12,12),1)=0),'2) Income'!$E$13:$E$32)))</f>
        <v>0</v>
      </c>
      <c r="AI421" s="8">
        <f>IF(A421="","",IF(COUNTIF('2) Income'!$D$13:$D$32,"one-time")=0,0,SUMIFS('2) Income'!$E$13:$E$32,'2) Income'!$D$13:$D$32,"one-time",'2) Income'!$F$13:$F$32,"="&amp;$A421)))</f>
        <v>0</v>
      </c>
      <c r="AJ421" s="9">
        <f t="shared" si="31"/>
        <v>0</v>
      </c>
    </row>
    <row r="422" spans="1:36">
      <c r="A422" s="7">
        <f>IF(A421="","",IF(A421+1&lt;='1) Period'!$E$21,A421+1,""))</f>
        <v>45894</v>
      </c>
      <c r="B422" s="7" t="str">
        <f t="shared" si="32"/>
        <v>N</v>
      </c>
      <c r="C422" t="str">
        <f t="shared" si="33"/>
        <v>F</v>
      </c>
      <c r="D422" s="8">
        <f>IF(A422="","",IF(TEXT(A422,"dddd")='4) Happy Money'!$E$23,WAllowance,0))</f>
        <v>400</v>
      </c>
      <c r="E422" s="8">
        <f>IF(A422="","",IF(B422="N",SUMIF(TMonthly[Day of the Month],DAY(A422),TMonthly[Amount]),SUMIF(TMonthly[Day of the Month],"&gt;="&amp;DAY(A422),TMonthly[Amount])))</f>
        <v>0</v>
      </c>
      <c r="F422" s="8" cm="1">
        <f t="array" ref="F422">IF(A422="","",SUMPRODUCT(--(TYearly[Due Date]&lt;=A422),IF(B422="N",--(TYearly[Day]=DAY(A422)),--(TYearly[Day]&gt;=DAY(A422))),--(IFERROR(MOD(TYearly[Month]-MONTH(A422)+12,12),1)=0),TYearly[Amount]))</f>
        <v>0</v>
      </c>
      <c r="G422" s="8">
        <f>IF(A422="","",SUMIF(TOneTime[Due Date],A422,TOneTime[Amount]))</f>
        <v>0</v>
      </c>
      <c r="H422" s="8" cm="1">
        <f t="array" ref="H422">IF(A422="","",IF(COUNTIF(TOther[Frequency],$H$1)=0,0,SUMPRODUCT(--(IFERROR(MOD(A422-TOther[Start Date],7),1)=0),--(TOther[Frequency]=$H$1),--(TOther[Start Date]&lt;=A422),--(TOther[End Date Calc]&gt;=A422),TOther[Amount])))</f>
        <v>0</v>
      </c>
      <c r="I422" s="8" cm="1">
        <f t="array" ref="I422">IF(A422="","",IF(COUNTIF(TOther[Frequency],$I$1)=0,0,SUMPRODUCT(--(IFERROR(MOD(A422-TOther[Start Date],14),1)=0),--(TOther[Frequency]=$I$1),--(TOther[Start Date]&lt;=A422),--(TOther[End Date Calc]&gt;=A422),TOther[Amount])))</f>
        <v>0</v>
      </c>
      <c r="J422" s="8">
        <f>IF(A422="","",IF(COUNTIF(TOther[Frequency],$J$1)=0,0,IF(OR(DAY(A422)=1,DAY(A422)=15),SUMIFS(TOther[Amount],TOther[Frequency],$J$1,TOther[Start Date],"&lt;="&amp;$A422,TOther[End Date Calc],"&gt;="&amp;A422),0)))</f>
        <v>0</v>
      </c>
      <c r="K422" s="8">
        <f>IF(A422="","",IF(COUNTIF(TOther[Frequency],$K$1)=0,0,IF(A422=(A422-DAY(A422)+1+2*7-WEEKDAY(A422-DAY(A422)+8-4,1)),SUMIFS(TOther[Amount],TOther[Frequency],$K$1,TOther[Start Date],"&lt;="&amp;$A422,TOther[End Date Calc],"&gt;="&amp;A422),0)))</f>
        <v>0</v>
      </c>
      <c r="L422" s="8">
        <f>IF(A422="","",IF(COUNTIF(TOther[Frequency],$L$1)=0,0,IF(A422=(A422-DAY(A422)+1+3*7-WEEKDAY(A422-DAY(A422)+8-4,1)),SUMIFS(TOther[Amount],TOther[Frequency],$L$1,TOther[Start Date],"&lt;="&amp;$A422,TOther[End Date Calc],"&gt;="&amp;A422),0)))</f>
        <v>0</v>
      </c>
      <c r="M422" s="8">
        <f>IF(A422="","",IF(COUNTIF(TOther[Frequency],$M$1)=0,0,IF(A422=(A422-DAY(A422)+1+4*7-WEEKDAY(A422-DAY(A422)+8-4,1)),SUMIFS(TOther[Amount],TOther[Frequency],$M$1,TOther[Start Date],"&lt;="&amp;$A422,TOther[End Date Calc],"&gt;="&amp;A422),0)))</f>
        <v>0</v>
      </c>
      <c r="N422" s="8" cm="1">
        <f t="array" ref="N422">IF(A422="","",IF(COUNTIF(TOther[Frequency],$N$1)=0,0,SUMPRODUCT(--(IFERROR(MOD(A422-TOther[Start Date],28),1)=0),--(TOther[Frequency]=$N$1),--(TOther[Start Date]&lt;=A422),--(TOther[End Date Calc]&gt;=A422),TOther[Amount])))</f>
        <v>0</v>
      </c>
      <c r="O422" s="8" cm="1">
        <f t="array" ref="O422">IF(A422="","",IF(COUNTIF(TOther[Frequency],$O$1)=0,0,SUMPRODUCT(--(IFERROR(MOD(A422-TOther[Start Date],42),1)=0),--(TOther[Frequency]=$O$1),--(TOther[Start Date]&lt;=A422),--(TOther[End Date Calc]&gt;=A422),TOther[Amount])))</f>
        <v>0</v>
      </c>
      <c r="P422" s="8" cm="1">
        <f t="array" ref="P422">IF(A422="","",IF(COUNTIF(TOther[Frequency],$P$1)=0,0,SUMPRODUCT(--(IFERROR(MOD(A422-TOther[Start Date],56),1)=0),--(TOther[Frequency]=$P$1),--(TOther[Start Date]&lt;=A422),--(TOther[End Date Calc]&gt;=A422),TOther[Amount])))</f>
        <v>0</v>
      </c>
      <c r="Q422" s="8">
        <f>IF(A422="","",IF(COUNTIF(TOther[Frequency],$Q$1)=0,0,IF(B422="N",SUMIFS(TOther[Amount],TOther[Frequency],$Q$1,TOther[Start Date],"&lt;="&amp;$A422,TOther[End Date Calc],"&gt;="&amp;A422,TOther[Start Day],DAY(A422)),SUMIFS(TOther[Amount],TOther[Frequency],$Q$1,TOther[Start Date],"&lt;="&amp;$A422,TOther[End Date Calc],"&gt;="&amp;A422,TOther[Start Day],"&gt;="&amp;DAY(A422)))))</f>
        <v>0</v>
      </c>
      <c r="R422" s="8" cm="1">
        <f t="array" ref="R422">IF(A422="","",IF(COUNTIF(TOther[Frequency],R$1)=0,0,SUMPRODUCT(--(TOther[Frequency]=R$1),--(TOther[Start Date]&lt;=A422),--(TOther[End Date Calc]&gt;=A422),IF(B422="N",--(TOther[Start Day]=DAY(A422)),--(TOther[Start Day]&gt;=DAY(A422))),--(IFERROR(MOD(TOther[Start Month]-MONTH(A422)+2,2),1)=0),TOther[Amount])))</f>
        <v>0</v>
      </c>
      <c r="S422" s="8" cm="1">
        <f t="array" ref="S422">IF(A422="","",IF(COUNTIF(TOther[Frequency],S$1)=0,0,SUMPRODUCT(--(TOther[Frequency]=S$1),--(TOther[Start Date]&lt;=A422),--(TOther[End Date Calc]&gt;=A422),IF(B422="N",--(TOther[Start Day]=DAY(A422)),--(TOther[Start Day]&gt;=DAY(A422))),--(IFERROR(MOD(TOther[Start Month]-MONTH(A422)+3,3),1)=0),TOther[Amount])))</f>
        <v>0</v>
      </c>
      <c r="T422" s="8" cm="1">
        <f t="array" ref="T422">IF($A422="","",IF(COUNTIF(TOther[Frequency],T$1)=0,0,SUMPRODUCT(--(TOther[Frequency]=T$1),--(TOther[Start Date]&lt;=$A422),--(TOther[End Date Calc]&gt;=$A422),IF($B422="N",--(TOther[Start Day]=DAY($A422)),--(TOther[Start Day]&gt;=DAY($A422))),--(IFERROR(MOD(TOther[Start Month]-MONTH($A422)+4,4),1)=0),TOther[Amount])))</f>
        <v>0</v>
      </c>
      <c r="U422" s="8" cm="1">
        <f t="array" ref="U422">IF(A422="","",IF(COUNTIF(TOther[Frequency],$U$1)=0,0,SUMPRODUCT(--(TOther[Frequency]=$U$1),--(TOther[Start Date]&lt;=A422),--(TOther[End Date Calc]&gt;=A422),IF(B422="N",--(TOther[Start Day]=DAY(A422)),--(TOther[Start Day]&gt;=DAY(A422))),--(IFERROR(MOD(TOther[Start Month]-MONTH(A422)+6,6),1)=0),TOther[Amount])))</f>
        <v>0</v>
      </c>
      <c r="V422" s="8" cm="1">
        <f t="array" ref="V422">IF(A422="","",IF(COUNTIF(TOther[Frequency],$V$1)=0,0,SUMPRODUCT(--(TOther[Frequency]=$V$1),--(TOther[Start Date]&lt;=A422),--(TOther[End Date Calc]&gt;=A422),IF(B422="N",--(TOther[Start Day]=DAY(A422)),--(TOther[Start Day]&gt;=DAY(A422))),--(IFERROR(MOD(TOther[Start Month]-MONTH(A422)+12,12),1)=0),TOther[Amount])))</f>
        <v>0</v>
      </c>
      <c r="W422" s="8">
        <f>IF(A422="","",SUMIFS(TOther[Amount],TOther[Start Date],A422,TOther[Frequency],$W$1))</f>
        <v>0</v>
      </c>
      <c r="X422" s="9">
        <f t="shared" si="30"/>
        <v>0</v>
      </c>
      <c r="Y422" s="9">
        <f t="shared" si="34"/>
        <v>0</v>
      </c>
      <c r="Z422" s="8" cm="1">
        <f t="array" ref="Z422">IF(A422="","",IF(COUNTIF('2) Income'!$D$13:$D$32,"Weekly")=0,0,SUMPRODUCT(--(IFERROR(MOD(A422-'2) Income'!$F$13:$F$32,7),1)=0),--('2) Income'!$D$13:$D$32="Weekly"),--('2) Income'!$F$13:$F$32&lt;=A422),'2) Income'!$E$13:$E$32)))</f>
        <v>0</v>
      </c>
      <c r="AA422" s="8" cm="1">
        <f t="array" ref="AA422">IF(A422="","",IF(COUNTIF('2) Income'!$D$13:$D$32,"Every Other Week")=0,0,SUMPRODUCT(--(IFERROR(MOD(A422-'2) Income'!$F$13:$F$32,14),1)=0),--('2) Income'!$D$13:$D$32="Every Other Week"),--('2) Income'!$F$13:$F$32&lt;=A422),'2) Income'!$E$13:$E$32)))</f>
        <v>0</v>
      </c>
      <c r="AB422" s="8">
        <f>IF(A422="","",IF(COUNTIF('2) Income'!$D$13:$D$32,"1st and 15th")=0,0,IF(OR(DAY(A422)=1,DAY(A422)=15),SUMIFS('2) Income'!$E$13:$E$32,'2) Income'!$D$13:$D$32,"1st and 15th",'2) Income'!$F$13:$F$32,"&lt;="&amp;$A422),0)))</f>
        <v>0</v>
      </c>
      <c r="AC422" s="8">
        <f>IF(A422="","",IF(COUNTIF('2) Income'!$D$13:$D$32,"2nd Wednesday")=0,0,IF(A422=(A422-DAY(A422)+1+2*7-WEEKDAY(A422-DAY(A422)+8-4,1)),SUMIFS('2) Income'!$E$13:$E$32,'2) Income'!$D$13:$D$32,"2nd Wednesday",'2) Income'!$F$13:$F$32,"&lt;="&amp;$A422),0)))</f>
        <v>0</v>
      </c>
      <c r="AD422" s="8">
        <f>IF(A422="","",IF(COUNTIF('2) Income'!$D$13:$D$32,"3rd Wednesday")=0,0,IF(A422=(A422-DAY(A422)+1+3*7-WEEKDAY(A422-DAY(A422)+8-4,1)),SUMIFS('2) Income'!$E$13:$E$32,'2) Income'!$D$13:$D$32,"3rd Wednesday",'2) Income'!$F$13:$F$32,"&lt;="&amp;$A422),0)))</f>
        <v>0</v>
      </c>
      <c r="AE422" s="8">
        <f>IF(A422="","",IF(COUNTIF('2) Income'!$D$13:$D$32,"4th Wednesday")=0,0,IF(A422=(A422-DAY(A422)+1+4*7-WEEKDAY(A422-DAY(A422)+8-4,1)),SUMIFS('2) Income'!$E$13:$E$32,'2) Income'!$D$13:$D$32,"4th Wednesday",'2) Income'!$F$13:$F$32,"&lt;="&amp;$A422),0)))</f>
        <v>0</v>
      </c>
      <c r="AF422" s="8" cm="1">
        <f t="array" ref="AF422">IF(A422="","",IF(COUNTIF('2) Income'!$D$13:$D$32,"Every 4 Weeks")=0,0,SUMPRODUCT(--(IFERROR(MOD(A422-'2) Income'!$F$13:$F$32,28),1)=0),--('2) Income'!$D$13:$D$32="Every 4 Weeks"),--('2) Income'!$F$13:$F$32&lt;=A422),'2) Income'!$E$13:$E$32)))</f>
        <v>0</v>
      </c>
      <c r="AG422" s="8">
        <f>IF(A422="","",IF(COUNTIF('2) Income'!$D$13:$D$32,"Monthly")=0,0,IF(B422="N",SUMIFS('2) Income'!$E$13:$E$32,'2) Income'!$D$13:$D$32,"monthly",'2) Income'!$F$13:$F$32,"&lt;="&amp;$A422,'2) Income'!$I$13:$I$32,DAY(A422)),SUMIFS('2) Income'!$E$13:$E$32,'2) Income'!$D$13:$D$32,"monthly",'2) Income'!$F$13:$F$32,"&lt;="&amp;$A422,'2) Income'!$I$13:$I$32,"&gt;="&amp;DAY(A422)))))</f>
        <v>0</v>
      </c>
      <c r="AH422" s="8" cm="1">
        <f t="array" ref="AH422">IF(A422="","",IF(COUNTIF('2) Income'!$D$13:$D$32,"Yearly")=0,0,SUMPRODUCT(--('2) Income'!$D$13:$D$32="Yearly"),--('2) Income'!$F$13:$F$32&lt;=A422),IF(B422="N",--('2) Income'!$I$13:$I$32=DAY(A422)),--('2) Income'!$I$13:$I$32&gt;=DAY(A422))),--(IFERROR(MOD('2) Income'!$H$13:$H$32-MONTH(A422)+12,12),1)=0),'2) Income'!$E$13:$E$32)))</f>
        <v>0</v>
      </c>
      <c r="AI422" s="8">
        <f>IF(A422="","",IF(COUNTIF('2) Income'!$D$13:$D$32,"one-time")=0,0,SUMIFS('2) Income'!$E$13:$E$32,'2) Income'!$D$13:$D$32,"one-time",'2) Income'!$F$13:$F$32,"="&amp;$A422)))</f>
        <v>0</v>
      </c>
      <c r="AJ422" s="9">
        <f t="shared" si="31"/>
        <v>0</v>
      </c>
    </row>
    <row r="423" spans="1:36">
      <c r="A423" s="7">
        <f>IF(A422="","",IF(A422+1&lt;='1) Period'!$E$21,A422+1,""))</f>
        <v>45895</v>
      </c>
      <c r="B423" s="7" t="str">
        <f t="shared" si="32"/>
        <v>N</v>
      </c>
      <c r="C423" t="str">
        <f t="shared" si="33"/>
        <v>F</v>
      </c>
      <c r="D423" s="8">
        <f>IF(A423="","",IF(TEXT(A423,"dddd")='4) Happy Money'!$E$23,WAllowance,0))</f>
        <v>0</v>
      </c>
      <c r="E423" s="8">
        <f>IF(A423="","",IF(B423="N",SUMIF(TMonthly[Day of the Month],DAY(A423),TMonthly[Amount]),SUMIF(TMonthly[Day of the Month],"&gt;="&amp;DAY(A423),TMonthly[Amount])))</f>
        <v>0</v>
      </c>
      <c r="F423" s="8" cm="1">
        <f t="array" ref="F423">IF(A423="","",SUMPRODUCT(--(TYearly[Due Date]&lt;=A423),IF(B423="N",--(TYearly[Day]=DAY(A423)),--(TYearly[Day]&gt;=DAY(A423))),--(IFERROR(MOD(TYearly[Month]-MONTH(A423)+12,12),1)=0),TYearly[Amount]))</f>
        <v>0</v>
      </c>
      <c r="G423" s="8">
        <f>IF(A423="","",SUMIF(TOneTime[Due Date],A423,TOneTime[Amount]))</f>
        <v>0</v>
      </c>
      <c r="H423" s="8" cm="1">
        <f t="array" ref="H423">IF(A423="","",IF(COUNTIF(TOther[Frequency],$H$1)=0,0,SUMPRODUCT(--(IFERROR(MOD(A423-TOther[Start Date],7),1)=0),--(TOther[Frequency]=$H$1),--(TOther[Start Date]&lt;=A423),--(TOther[End Date Calc]&gt;=A423),TOther[Amount])))</f>
        <v>0</v>
      </c>
      <c r="I423" s="8" cm="1">
        <f t="array" ref="I423">IF(A423="","",IF(COUNTIF(TOther[Frequency],$I$1)=0,0,SUMPRODUCT(--(IFERROR(MOD(A423-TOther[Start Date],14),1)=0),--(TOther[Frequency]=$I$1),--(TOther[Start Date]&lt;=A423),--(TOther[End Date Calc]&gt;=A423),TOther[Amount])))</f>
        <v>0</v>
      </c>
      <c r="J423" s="8">
        <f>IF(A423="","",IF(COUNTIF(TOther[Frequency],$J$1)=0,0,IF(OR(DAY(A423)=1,DAY(A423)=15),SUMIFS(TOther[Amount],TOther[Frequency],$J$1,TOther[Start Date],"&lt;="&amp;$A423,TOther[End Date Calc],"&gt;="&amp;A423),0)))</f>
        <v>0</v>
      </c>
      <c r="K423" s="8">
        <f>IF(A423="","",IF(COUNTIF(TOther[Frequency],$K$1)=0,0,IF(A423=(A423-DAY(A423)+1+2*7-WEEKDAY(A423-DAY(A423)+8-4,1)),SUMIFS(TOther[Amount],TOther[Frequency],$K$1,TOther[Start Date],"&lt;="&amp;$A423,TOther[End Date Calc],"&gt;="&amp;A423),0)))</f>
        <v>0</v>
      </c>
      <c r="L423" s="8">
        <f>IF(A423="","",IF(COUNTIF(TOther[Frequency],$L$1)=0,0,IF(A423=(A423-DAY(A423)+1+3*7-WEEKDAY(A423-DAY(A423)+8-4,1)),SUMIFS(TOther[Amount],TOther[Frequency],$L$1,TOther[Start Date],"&lt;="&amp;$A423,TOther[End Date Calc],"&gt;="&amp;A423),0)))</f>
        <v>0</v>
      </c>
      <c r="M423" s="8">
        <f>IF(A423="","",IF(COUNTIF(TOther[Frequency],$M$1)=0,0,IF(A423=(A423-DAY(A423)+1+4*7-WEEKDAY(A423-DAY(A423)+8-4,1)),SUMIFS(TOther[Amount],TOther[Frequency],$M$1,TOther[Start Date],"&lt;="&amp;$A423,TOther[End Date Calc],"&gt;="&amp;A423),0)))</f>
        <v>0</v>
      </c>
      <c r="N423" s="8" cm="1">
        <f t="array" ref="N423">IF(A423="","",IF(COUNTIF(TOther[Frequency],$N$1)=0,0,SUMPRODUCT(--(IFERROR(MOD(A423-TOther[Start Date],28),1)=0),--(TOther[Frequency]=$N$1),--(TOther[Start Date]&lt;=A423),--(TOther[End Date Calc]&gt;=A423),TOther[Amount])))</f>
        <v>0</v>
      </c>
      <c r="O423" s="8" cm="1">
        <f t="array" ref="O423">IF(A423="","",IF(COUNTIF(TOther[Frequency],$O$1)=0,0,SUMPRODUCT(--(IFERROR(MOD(A423-TOther[Start Date],42),1)=0),--(TOther[Frequency]=$O$1),--(TOther[Start Date]&lt;=A423),--(TOther[End Date Calc]&gt;=A423),TOther[Amount])))</f>
        <v>0</v>
      </c>
      <c r="P423" s="8" cm="1">
        <f t="array" ref="P423">IF(A423="","",IF(COUNTIF(TOther[Frequency],$P$1)=0,0,SUMPRODUCT(--(IFERROR(MOD(A423-TOther[Start Date],56),1)=0),--(TOther[Frequency]=$P$1),--(TOther[Start Date]&lt;=A423),--(TOther[End Date Calc]&gt;=A423),TOther[Amount])))</f>
        <v>0</v>
      </c>
      <c r="Q423" s="8">
        <f>IF(A423="","",IF(COUNTIF(TOther[Frequency],$Q$1)=0,0,IF(B423="N",SUMIFS(TOther[Amount],TOther[Frequency],$Q$1,TOther[Start Date],"&lt;="&amp;$A423,TOther[End Date Calc],"&gt;="&amp;A423,TOther[Start Day],DAY(A423)),SUMIFS(TOther[Amount],TOther[Frequency],$Q$1,TOther[Start Date],"&lt;="&amp;$A423,TOther[End Date Calc],"&gt;="&amp;A423,TOther[Start Day],"&gt;="&amp;DAY(A423)))))</f>
        <v>0</v>
      </c>
      <c r="R423" s="8" cm="1">
        <f t="array" ref="R423">IF(A423="","",IF(COUNTIF(TOther[Frequency],R$1)=0,0,SUMPRODUCT(--(TOther[Frequency]=R$1),--(TOther[Start Date]&lt;=A423),--(TOther[End Date Calc]&gt;=A423),IF(B423="N",--(TOther[Start Day]=DAY(A423)),--(TOther[Start Day]&gt;=DAY(A423))),--(IFERROR(MOD(TOther[Start Month]-MONTH(A423)+2,2),1)=0),TOther[Amount])))</f>
        <v>0</v>
      </c>
      <c r="S423" s="8" cm="1">
        <f t="array" ref="S423">IF(A423="","",IF(COUNTIF(TOther[Frequency],S$1)=0,0,SUMPRODUCT(--(TOther[Frequency]=S$1),--(TOther[Start Date]&lt;=A423),--(TOther[End Date Calc]&gt;=A423),IF(B423="N",--(TOther[Start Day]=DAY(A423)),--(TOther[Start Day]&gt;=DAY(A423))),--(IFERROR(MOD(TOther[Start Month]-MONTH(A423)+3,3),1)=0),TOther[Amount])))</f>
        <v>0</v>
      </c>
      <c r="T423" s="8" cm="1">
        <f t="array" ref="T423">IF($A423="","",IF(COUNTIF(TOther[Frequency],T$1)=0,0,SUMPRODUCT(--(TOther[Frequency]=T$1),--(TOther[Start Date]&lt;=$A423),--(TOther[End Date Calc]&gt;=$A423),IF($B423="N",--(TOther[Start Day]=DAY($A423)),--(TOther[Start Day]&gt;=DAY($A423))),--(IFERROR(MOD(TOther[Start Month]-MONTH($A423)+4,4),1)=0),TOther[Amount])))</f>
        <v>0</v>
      </c>
      <c r="U423" s="8" cm="1">
        <f t="array" ref="U423">IF(A423="","",IF(COUNTIF(TOther[Frequency],$U$1)=0,0,SUMPRODUCT(--(TOther[Frequency]=$U$1),--(TOther[Start Date]&lt;=A423),--(TOther[End Date Calc]&gt;=A423),IF(B423="N",--(TOther[Start Day]=DAY(A423)),--(TOther[Start Day]&gt;=DAY(A423))),--(IFERROR(MOD(TOther[Start Month]-MONTH(A423)+6,6),1)=0),TOther[Amount])))</f>
        <v>0</v>
      </c>
      <c r="V423" s="8" cm="1">
        <f t="array" ref="V423">IF(A423="","",IF(COUNTIF(TOther[Frequency],$V$1)=0,0,SUMPRODUCT(--(TOther[Frequency]=$V$1),--(TOther[Start Date]&lt;=A423),--(TOther[End Date Calc]&gt;=A423),IF(B423="N",--(TOther[Start Day]=DAY(A423)),--(TOther[Start Day]&gt;=DAY(A423))),--(IFERROR(MOD(TOther[Start Month]-MONTH(A423)+12,12),1)=0),TOther[Amount])))</f>
        <v>0</v>
      </c>
      <c r="W423" s="8">
        <f>IF(A423="","",SUMIFS(TOther[Amount],TOther[Start Date],A423,TOther[Frequency],$W$1))</f>
        <v>0</v>
      </c>
      <c r="X423" s="9">
        <f t="shared" si="30"/>
        <v>0</v>
      </c>
      <c r="Y423" s="9">
        <f t="shared" si="34"/>
        <v>0</v>
      </c>
      <c r="Z423" s="8" cm="1">
        <f t="array" ref="Z423">IF(A423="","",IF(COUNTIF('2) Income'!$D$13:$D$32,"Weekly")=0,0,SUMPRODUCT(--(IFERROR(MOD(A423-'2) Income'!$F$13:$F$32,7),1)=0),--('2) Income'!$D$13:$D$32="Weekly"),--('2) Income'!$F$13:$F$32&lt;=A423),'2) Income'!$E$13:$E$32)))</f>
        <v>0</v>
      </c>
      <c r="AA423" s="8" cm="1">
        <f t="array" ref="AA423">IF(A423="","",IF(COUNTIF('2) Income'!$D$13:$D$32,"Every Other Week")=0,0,SUMPRODUCT(--(IFERROR(MOD(A423-'2) Income'!$F$13:$F$32,14),1)=0),--('2) Income'!$D$13:$D$32="Every Other Week"),--('2) Income'!$F$13:$F$32&lt;=A423),'2) Income'!$E$13:$E$32)))</f>
        <v>0</v>
      </c>
      <c r="AB423" s="8">
        <f>IF(A423="","",IF(COUNTIF('2) Income'!$D$13:$D$32,"1st and 15th")=0,0,IF(OR(DAY(A423)=1,DAY(A423)=15),SUMIFS('2) Income'!$E$13:$E$32,'2) Income'!$D$13:$D$32,"1st and 15th",'2) Income'!$F$13:$F$32,"&lt;="&amp;$A423),0)))</f>
        <v>0</v>
      </c>
      <c r="AC423" s="8">
        <f>IF(A423="","",IF(COUNTIF('2) Income'!$D$13:$D$32,"2nd Wednesday")=0,0,IF(A423=(A423-DAY(A423)+1+2*7-WEEKDAY(A423-DAY(A423)+8-4,1)),SUMIFS('2) Income'!$E$13:$E$32,'2) Income'!$D$13:$D$32,"2nd Wednesday",'2) Income'!$F$13:$F$32,"&lt;="&amp;$A423),0)))</f>
        <v>0</v>
      </c>
      <c r="AD423" s="8">
        <f>IF(A423="","",IF(COUNTIF('2) Income'!$D$13:$D$32,"3rd Wednesday")=0,0,IF(A423=(A423-DAY(A423)+1+3*7-WEEKDAY(A423-DAY(A423)+8-4,1)),SUMIFS('2) Income'!$E$13:$E$32,'2) Income'!$D$13:$D$32,"3rd Wednesday",'2) Income'!$F$13:$F$32,"&lt;="&amp;$A423),0)))</f>
        <v>0</v>
      </c>
      <c r="AE423" s="8">
        <f>IF(A423="","",IF(COUNTIF('2) Income'!$D$13:$D$32,"4th Wednesday")=0,0,IF(A423=(A423-DAY(A423)+1+4*7-WEEKDAY(A423-DAY(A423)+8-4,1)),SUMIFS('2) Income'!$E$13:$E$32,'2) Income'!$D$13:$D$32,"4th Wednesday",'2) Income'!$F$13:$F$32,"&lt;="&amp;$A423),0)))</f>
        <v>0</v>
      </c>
      <c r="AF423" s="8" cm="1">
        <f t="array" ref="AF423">IF(A423="","",IF(COUNTIF('2) Income'!$D$13:$D$32,"Every 4 Weeks")=0,0,SUMPRODUCT(--(IFERROR(MOD(A423-'2) Income'!$F$13:$F$32,28),1)=0),--('2) Income'!$D$13:$D$32="Every 4 Weeks"),--('2) Income'!$F$13:$F$32&lt;=A423),'2) Income'!$E$13:$E$32)))</f>
        <v>0</v>
      </c>
      <c r="AG423" s="8">
        <f>IF(A423="","",IF(COUNTIF('2) Income'!$D$13:$D$32,"Monthly")=0,0,IF(B423="N",SUMIFS('2) Income'!$E$13:$E$32,'2) Income'!$D$13:$D$32,"monthly",'2) Income'!$F$13:$F$32,"&lt;="&amp;$A423,'2) Income'!$I$13:$I$32,DAY(A423)),SUMIFS('2) Income'!$E$13:$E$32,'2) Income'!$D$13:$D$32,"monthly",'2) Income'!$F$13:$F$32,"&lt;="&amp;$A423,'2) Income'!$I$13:$I$32,"&gt;="&amp;DAY(A423)))))</f>
        <v>0</v>
      </c>
      <c r="AH423" s="8" cm="1">
        <f t="array" ref="AH423">IF(A423="","",IF(COUNTIF('2) Income'!$D$13:$D$32,"Yearly")=0,0,SUMPRODUCT(--('2) Income'!$D$13:$D$32="Yearly"),--('2) Income'!$F$13:$F$32&lt;=A423),IF(B423="N",--('2) Income'!$I$13:$I$32=DAY(A423)),--('2) Income'!$I$13:$I$32&gt;=DAY(A423))),--(IFERROR(MOD('2) Income'!$H$13:$H$32-MONTH(A423)+12,12),1)=0),'2) Income'!$E$13:$E$32)))</f>
        <v>0</v>
      </c>
      <c r="AI423" s="8">
        <f>IF(A423="","",IF(COUNTIF('2) Income'!$D$13:$D$32,"one-time")=0,0,SUMIFS('2) Income'!$E$13:$E$32,'2) Income'!$D$13:$D$32,"one-time",'2) Income'!$F$13:$F$32,"="&amp;$A423)))</f>
        <v>0</v>
      </c>
      <c r="AJ423" s="9">
        <f t="shared" si="31"/>
        <v>0</v>
      </c>
    </row>
    <row r="424" spans="1:36">
      <c r="A424" s="7">
        <f>IF(A423="","",IF(A423+1&lt;='1) Period'!$E$21,A423+1,""))</f>
        <v>45896</v>
      </c>
      <c r="B424" s="7" t="str">
        <f t="shared" si="32"/>
        <v>N</v>
      </c>
      <c r="C424" t="str">
        <f t="shared" si="33"/>
        <v>F</v>
      </c>
      <c r="D424" s="8">
        <f>IF(A424="","",IF(TEXT(A424,"dddd")='4) Happy Money'!$E$23,WAllowance,0))</f>
        <v>0</v>
      </c>
      <c r="E424" s="8">
        <f>IF(A424="","",IF(B424="N",SUMIF(TMonthly[Day of the Month],DAY(A424),TMonthly[Amount]),SUMIF(TMonthly[Day of the Month],"&gt;="&amp;DAY(A424),TMonthly[Amount])))</f>
        <v>100</v>
      </c>
      <c r="F424" s="8" cm="1">
        <f t="array" ref="F424">IF(A424="","",SUMPRODUCT(--(TYearly[Due Date]&lt;=A424),IF(B424="N",--(TYearly[Day]=DAY(A424)),--(TYearly[Day]&gt;=DAY(A424))),--(IFERROR(MOD(TYearly[Month]-MONTH(A424)+12,12),1)=0),TYearly[Amount]))</f>
        <v>0</v>
      </c>
      <c r="G424" s="8">
        <f>IF(A424="","",SUMIF(TOneTime[Due Date],A424,TOneTime[Amount]))</f>
        <v>0</v>
      </c>
      <c r="H424" s="8" cm="1">
        <f t="array" ref="H424">IF(A424="","",IF(COUNTIF(TOther[Frequency],$H$1)=0,0,SUMPRODUCT(--(IFERROR(MOD(A424-TOther[Start Date],7),1)=0),--(TOther[Frequency]=$H$1),--(TOther[Start Date]&lt;=A424),--(TOther[End Date Calc]&gt;=A424),TOther[Amount])))</f>
        <v>0</v>
      </c>
      <c r="I424" s="8" cm="1">
        <f t="array" ref="I424">IF(A424="","",IF(COUNTIF(TOther[Frequency],$I$1)=0,0,SUMPRODUCT(--(IFERROR(MOD(A424-TOther[Start Date],14),1)=0),--(TOther[Frequency]=$I$1),--(TOther[Start Date]&lt;=A424),--(TOther[End Date Calc]&gt;=A424),TOther[Amount])))</f>
        <v>0</v>
      </c>
      <c r="J424" s="8">
        <f>IF(A424="","",IF(COUNTIF(TOther[Frequency],$J$1)=0,0,IF(OR(DAY(A424)=1,DAY(A424)=15),SUMIFS(TOther[Amount],TOther[Frequency],$J$1,TOther[Start Date],"&lt;="&amp;$A424,TOther[End Date Calc],"&gt;="&amp;A424),0)))</f>
        <v>0</v>
      </c>
      <c r="K424" s="8">
        <f>IF(A424="","",IF(COUNTIF(TOther[Frequency],$K$1)=0,0,IF(A424=(A424-DAY(A424)+1+2*7-WEEKDAY(A424-DAY(A424)+8-4,1)),SUMIFS(TOther[Amount],TOther[Frequency],$K$1,TOther[Start Date],"&lt;="&amp;$A424,TOther[End Date Calc],"&gt;="&amp;A424),0)))</f>
        <v>0</v>
      </c>
      <c r="L424" s="8">
        <f>IF(A424="","",IF(COUNTIF(TOther[Frequency],$L$1)=0,0,IF(A424=(A424-DAY(A424)+1+3*7-WEEKDAY(A424-DAY(A424)+8-4,1)),SUMIFS(TOther[Amount],TOther[Frequency],$L$1,TOther[Start Date],"&lt;="&amp;$A424,TOther[End Date Calc],"&gt;="&amp;A424),0)))</f>
        <v>0</v>
      </c>
      <c r="M424" s="8">
        <f>IF(A424="","",IF(COUNTIF(TOther[Frequency],$M$1)=0,0,IF(A424=(A424-DAY(A424)+1+4*7-WEEKDAY(A424-DAY(A424)+8-4,1)),SUMIFS(TOther[Amount],TOther[Frequency],$M$1,TOther[Start Date],"&lt;="&amp;$A424,TOther[End Date Calc],"&gt;="&amp;A424),0)))</f>
        <v>0</v>
      </c>
      <c r="N424" s="8" cm="1">
        <f t="array" ref="N424">IF(A424="","",IF(COUNTIF(TOther[Frequency],$N$1)=0,0,SUMPRODUCT(--(IFERROR(MOD(A424-TOther[Start Date],28),1)=0),--(TOther[Frequency]=$N$1),--(TOther[Start Date]&lt;=A424),--(TOther[End Date Calc]&gt;=A424),TOther[Amount])))</f>
        <v>0</v>
      </c>
      <c r="O424" s="8" cm="1">
        <f t="array" ref="O424">IF(A424="","",IF(COUNTIF(TOther[Frequency],$O$1)=0,0,SUMPRODUCT(--(IFERROR(MOD(A424-TOther[Start Date],42),1)=0),--(TOther[Frequency]=$O$1),--(TOther[Start Date]&lt;=A424),--(TOther[End Date Calc]&gt;=A424),TOther[Amount])))</f>
        <v>0</v>
      </c>
      <c r="P424" s="8" cm="1">
        <f t="array" ref="P424">IF(A424="","",IF(COUNTIF(TOther[Frequency],$P$1)=0,0,SUMPRODUCT(--(IFERROR(MOD(A424-TOther[Start Date],56),1)=0),--(TOther[Frequency]=$P$1),--(TOther[Start Date]&lt;=A424),--(TOther[End Date Calc]&gt;=A424),TOther[Amount])))</f>
        <v>0</v>
      </c>
      <c r="Q424" s="8">
        <f>IF(A424="","",IF(COUNTIF(TOther[Frequency],$Q$1)=0,0,IF(B424="N",SUMIFS(TOther[Amount],TOther[Frequency],$Q$1,TOther[Start Date],"&lt;="&amp;$A424,TOther[End Date Calc],"&gt;="&amp;A424,TOther[Start Day],DAY(A424)),SUMIFS(TOther[Amount],TOther[Frequency],$Q$1,TOther[Start Date],"&lt;="&amp;$A424,TOther[End Date Calc],"&gt;="&amp;A424,TOther[Start Day],"&gt;="&amp;DAY(A424)))))</f>
        <v>0</v>
      </c>
      <c r="R424" s="8" cm="1">
        <f t="array" ref="R424">IF(A424="","",IF(COUNTIF(TOther[Frequency],R$1)=0,0,SUMPRODUCT(--(TOther[Frequency]=R$1),--(TOther[Start Date]&lt;=A424),--(TOther[End Date Calc]&gt;=A424),IF(B424="N",--(TOther[Start Day]=DAY(A424)),--(TOther[Start Day]&gt;=DAY(A424))),--(IFERROR(MOD(TOther[Start Month]-MONTH(A424)+2,2),1)=0),TOther[Amount])))</f>
        <v>0</v>
      </c>
      <c r="S424" s="8" cm="1">
        <f t="array" ref="S424">IF(A424="","",IF(COUNTIF(TOther[Frequency],S$1)=0,0,SUMPRODUCT(--(TOther[Frequency]=S$1),--(TOther[Start Date]&lt;=A424),--(TOther[End Date Calc]&gt;=A424),IF(B424="N",--(TOther[Start Day]=DAY(A424)),--(TOther[Start Day]&gt;=DAY(A424))),--(IFERROR(MOD(TOther[Start Month]-MONTH(A424)+3,3),1)=0),TOther[Amount])))</f>
        <v>0</v>
      </c>
      <c r="T424" s="8" cm="1">
        <f t="array" ref="T424">IF($A424="","",IF(COUNTIF(TOther[Frequency],T$1)=0,0,SUMPRODUCT(--(TOther[Frequency]=T$1),--(TOther[Start Date]&lt;=$A424),--(TOther[End Date Calc]&gt;=$A424),IF($B424="N",--(TOther[Start Day]=DAY($A424)),--(TOther[Start Day]&gt;=DAY($A424))),--(IFERROR(MOD(TOther[Start Month]-MONTH($A424)+4,4),1)=0),TOther[Amount])))</f>
        <v>0</v>
      </c>
      <c r="U424" s="8" cm="1">
        <f t="array" ref="U424">IF(A424="","",IF(COUNTIF(TOther[Frequency],$U$1)=0,0,SUMPRODUCT(--(TOther[Frequency]=$U$1),--(TOther[Start Date]&lt;=A424),--(TOther[End Date Calc]&gt;=A424),IF(B424="N",--(TOther[Start Day]=DAY(A424)),--(TOther[Start Day]&gt;=DAY(A424))),--(IFERROR(MOD(TOther[Start Month]-MONTH(A424)+6,6),1)=0),TOther[Amount])))</f>
        <v>0</v>
      </c>
      <c r="V424" s="8" cm="1">
        <f t="array" ref="V424">IF(A424="","",IF(COUNTIF(TOther[Frequency],$V$1)=0,0,SUMPRODUCT(--(TOther[Frequency]=$V$1),--(TOther[Start Date]&lt;=A424),--(TOther[End Date Calc]&gt;=A424),IF(B424="N",--(TOther[Start Day]=DAY(A424)),--(TOther[Start Day]&gt;=DAY(A424))),--(IFERROR(MOD(TOther[Start Month]-MONTH(A424)+12,12),1)=0),TOther[Amount])))</f>
        <v>0</v>
      </c>
      <c r="W424" s="8">
        <f>IF(A424="","",SUMIFS(TOther[Amount],TOther[Start Date],A424,TOther[Frequency],$W$1))</f>
        <v>0</v>
      </c>
      <c r="X424" s="9">
        <f t="shared" si="30"/>
        <v>100</v>
      </c>
      <c r="Y424" s="9">
        <f t="shared" si="34"/>
        <v>0</v>
      </c>
      <c r="Z424" s="8" cm="1">
        <f t="array" ref="Z424">IF(A424="","",IF(COUNTIF('2) Income'!$D$13:$D$32,"Weekly")=0,0,SUMPRODUCT(--(IFERROR(MOD(A424-'2) Income'!$F$13:$F$32,7),1)=0),--('2) Income'!$D$13:$D$32="Weekly"),--('2) Income'!$F$13:$F$32&lt;=A424),'2) Income'!$E$13:$E$32)))</f>
        <v>0</v>
      </c>
      <c r="AA424" s="8" cm="1">
        <f t="array" ref="AA424">IF(A424="","",IF(COUNTIF('2) Income'!$D$13:$D$32,"Every Other Week")=0,0,SUMPRODUCT(--(IFERROR(MOD(A424-'2) Income'!$F$13:$F$32,14),1)=0),--('2) Income'!$D$13:$D$32="Every Other Week"),--('2) Income'!$F$13:$F$32&lt;=A424),'2) Income'!$E$13:$E$32)))</f>
        <v>0</v>
      </c>
      <c r="AB424" s="8">
        <f>IF(A424="","",IF(COUNTIF('2) Income'!$D$13:$D$32,"1st and 15th")=0,0,IF(OR(DAY(A424)=1,DAY(A424)=15),SUMIFS('2) Income'!$E$13:$E$32,'2) Income'!$D$13:$D$32,"1st and 15th",'2) Income'!$F$13:$F$32,"&lt;="&amp;$A424),0)))</f>
        <v>0</v>
      </c>
      <c r="AC424" s="8">
        <f>IF(A424="","",IF(COUNTIF('2) Income'!$D$13:$D$32,"2nd Wednesday")=0,0,IF(A424=(A424-DAY(A424)+1+2*7-WEEKDAY(A424-DAY(A424)+8-4,1)),SUMIFS('2) Income'!$E$13:$E$32,'2) Income'!$D$13:$D$32,"2nd Wednesday",'2) Income'!$F$13:$F$32,"&lt;="&amp;$A424),0)))</f>
        <v>0</v>
      </c>
      <c r="AD424" s="8">
        <f>IF(A424="","",IF(COUNTIF('2) Income'!$D$13:$D$32,"3rd Wednesday")=0,0,IF(A424=(A424-DAY(A424)+1+3*7-WEEKDAY(A424-DAY(A424)+8-4,1)),SUMIFS('2) Income'!$E$13:$E$32,'2) Income'!$D$13:$D$32,"3rd Wednesday",'2) Income'!$F$13:$F$32,"&lt;="&amp;$A424),0)))</f>
        <v>0</v>
      </c>
      <c r="AE424" s="8">
        <f>IF(A424="","",IF(COUNTIF('2) Income'!$D$13:$D$32,"4th Wednesday")=0,0,IF(A424=(A424-DAY(A424)+1+4*7-WEEKDAY(A424-DAY(A424)+8-4,1)),SUMIFS('2) Income'!$E$13:$E$32,'2) Income'!$D$13:$D$32,"4th Wednesday",'2) Income'!$F$13:$F$32,"&lt;="&amp;$A424),0)))</f>
        <v>0</v>
      </c>
      <c r="AF424" s="8" cm="1">
        <f t="array" ref="AF424">IF(A424="","",IF(COUNTIF('2) Income'!$D$13:$D$32,"Every 4 Weeks")=0,0,SUMPRODUCT(--(IFERROR(MOD(A424-'2) Income'!$F$13:$F$32,28),1)=0),--('2) Income'!$D$13:$D$32="Every 4 Weeks"),--('2) Income'!$F$13:$F$32&lt;=A424),'2) Income'!$E$13:$E$32)))</f>
        <v>0</v>
      </c>
      <c r="AG424" s="8">
        <f>IF(A424="","",IF(COUNTIF('2) Income'!$D$13:$D$32,"Monthly")=0,0,IF(B424="N",SUMIFS('2) Income'!$E$13:$E$32,'2) Income'!$D$13:$D$32,"monthly",'2) Income'!$F$13:$F$32,"&lt;="&amp;$A424,'2) Income'!$I$13:$I$32,DAY(A424)),SUMIFS('2) Income'!$E$13:$E$32,'2) Income'!$D$13:$D$32,"monthly",'2) Income'!$F$13:$F$32,"&lt;="&amp;$A424,'2) Income'!$I$13:$I$32,"&gt;="&amp;DAY(A424)))))</f>
        <v>0</v>
      </c>
      <c r="AH424" s="8" cm="1">
        <f t="array" ref="AH424">IF(A424="","",IF(COUNTIF('2) Income'!$D$13:$D$32,"Yearly")=0,0,SUMPRODUCT(--('2) Income'!$D$13:$D$32="Yearly"),--('2) Income'!$F$13:$F$32&lt;=A424),IF(B424="N",--('2) Income'!$I$13:$I$32=DAY(A424)),--('2) Income'!$I$13:$I$32&gt;=DAY(A424))),--(IFERROR(MOD('2) Income'!$H$13:$H$32-MONTH(A424)+12,12),1)=0),'2) Income'!$E$13:$E$32)))</f>
        <v>0</v>
      </c>
      <c r="AI424" s="8">
        <f>IF(A424="","",IF(COUNTIF('2) Income'!$D$13:$D$32,"one-time")=0,0,SUMIFS('2) Income'!$E$13:$E$32,'2) Income'!$D$13:$D$32,"one-time",'2) Income'!$F$13:$F$32,"="&amp;$A424)))</f>
        <v>0</v>
      </c>
      <c r="AJ424" s="9">
        <f t="shared" si="31"/>
        <v>0</v>
      </c>
    </row>
    <row r="425" spans="1:36">
      <c r="A425" s="7">
        <f>IF(A424="","",IF(A424+1&lt;='1) Period'!$E$21,A424+1,""))</f>
        <v>45897</v>
      </c>
      <c r="B425" s="7" t="str">
        <f t="shared" si="32"/>
        <v>N</v>
      </c>
      <c r="C425" t="str">
        <f t="shared" si="33"/>
        <v>F</v>
      </c>
      <c r="D425" s="8">
        <f>IF(A425="","",IF(TEXT(A425,"dddd")='4) Happy Money'!$E$23,WAllowance,0))</f>
        <v>0</v>
      </c>
      <c r="E425" s="8">
        <f>IF(A425="","",IF(B425="N",SUMIF(TMonthly[Day of the Month],DAY(A425),TMonthly[Amount]),SUMIF(TMonthly[Day of the Month],"&gt;="&amp;DAY(A425),TMonthly[Amount])))</f>
        <v>0</v>
      </c>
      <c r="F425" s="8" cm="1">
        <f t="array" ref="F425">IF(A425="","",SUMPRODUCT(--(TYearly[Due Date]&lt;=A425),IF(B425="N",--(TYearly[Day]=DAY(A425)),--(TYearly[Day]&gt;=DAY(A425))),--(IFERROR(MOD(TYearly[Month]-MONTH(A425)+12,12),1)=0),TYearly[Amount]))</f>
        <v>0</v>
      </c>
      <c r="G425" s="8">
        <f>IF(A425="","",SUMIF(TOneTime[Due Date],A425,TOneTime[Amount]))</f>
        <v>0</v>
      </c>
      <c r="H425" s="8" cm="1">
        <f t="array" ref="H425">IF(A425="","",IF(COUNTIF(TOther[Frequency],$H$1)=0,0,SUMPRODUCT(--(IFERROR(MOD(A425-TOther[Start Date],7),1)=0),--(TOther[Frequency]=$H$1),--(TOther[Start Date]&lt;=A425),--(TOther[End Date Calc]&gt;=A425),TOther[Amount])))</f>
        <v>0</v>
      </c>
      <c r="I425" s="8" cm="1">
        <f t="array" ref="I425">IF(A425="","",IF(COUNTIF(TOther[Frequency],$I$1)=0,0,SUMPRODUCT(--(IFERROR(MOD(A425-TOther[Start Date],14),1)=0),--(TOther[Frequency]=$I$1),--(TOther[Start Date]&lt;=A425),--(TOther[End Date Calc]&gt;=A425),TOther[Amount])))</f>
        <v>0</v>
      </c>
      <c r="J425" s="8">
        <f>IF(A425="","",IF(COUNTIF(TOther[Frequency],$J$1)=0,0,IF(OR(DAY(A425)=1,DAY(A425)=15),SUMIFS(TOther[Amount],TOther[Frequency],$J$1,TOther[Start Date],"&lt;="&amp;$A425,TOther[End Date Calc],"&gt;="&amp;A425),0)))</f>
        <v>0</v>
      </c>
      <c r="K425" s="8">
        <f>IF(A425="","",IF(COUNTIF(TOther[Frequency],$K$1)=0,0,IF(A425=(A425-DAY(A425)+1+2*7-WEEKDAY(A425-DAY(A425)+8-4,1)),SUMIFS(TOther[Amount],TOther[Frequency],$K$1,TOther[Start Date],"&lt;="&amp;$A425,TOther[End Date Calc],"&gt;="&amp;A425),0)))</f>
        <v>0</v>
      </c>
      <c r="L425" s="8">
        <f>IF(A425="","",IF(COUNTIF(TOther[Frequency],$L$1)=0,0,IF(A425=(A425-DAY(A425)+1+3*7-WEEKDAY(A425-DAY(A425)+8-4,1)),SUMIFS(TOther[Amount],TOther[Frequency],$L$1,TOther[Start Date],"&lt;="&amp;$A425,TOther[End Date Calc],"&gt;="&amp;A425),0)))</f>
        <v>0</v>
      </c>
      <c r="M425" s="8">
        <f>IF(A425="","",IF(COUNTIF(TOther[Frequency],$M$1)=0,0,IF(A425=(A425-DAY(A425)+1+4*7-WEEKDAY(A425-DAY(A425)+8-4,1)),SUMIFS(TOther[Amount],TOther[Frequency],$M$1,TOther[Start Date],"&lt;="&amp;$A425,TOther[End Date Calc],"&gt;="&amp;A425),0)))</f>
        <v>0</v>
      </c>
      <c r="N425" s="8" cm="1">
        <f t="array" ref="N425">IF(A425="","",IF(COUNTIF(TOther[Frequency],$N$1)=0,0,SUMPRODUCT(--(IFERROR(MOD(A425-TOther[Start Date],28),1)=0),--(TOther[Frequency]=$N$1),--(TOther[Start Date]&lt;=A425),--(TOther[End Date Calc]&gt;=A425),TOther[Amount])))</f>
        <v>0</v>
      </c>
      <c r="O425" s="8" cm="1">
        <f t="array" ref="O425">IF(A425="","",IF(COUNTIF(TOther[Frequency],$O$1)=0,0,SUMPRODUCT(--(IFERROR(MOD(A425-TOther[Start Date],42),1)=0),--(TOther[Frequency]=$O$1),--(TOther[Start Date]&lt;=A425),--(TOther[End Date Calc]&gt;=A425),TOther[Amount])))</f>
        <v>0</v>
      </c>
      <c r="P425" s="8" cm="1">
        <f t="array" ref="P425">IF(A425="","",IF(COUNTIF(TOther[Frequency],$P$1)=0,0,SUMPRODUCT(--(IFERROR(MOD(A425-TOther[Start Date],56),1)=0),--(TOther[Frequency]=$P$1),--(TOther[Start Date]&lt;=A425),--(TOther[End Date Calc]&gt;=A425),TOther[Amount])))</f>
        <v>0</v>
      </c>
      <c r="Q425" s="8">
        <f>IF(A425="","",IF(COUNTIF(TOther[Frequency],$Q$1)=0,0,IF(B425="N",SUMIFS(TOther[Amount],TOther[Frequency],$Q$1,TOther[Start Date],"&lt;="&amp;$A425,TOther[End Date Calc],"&gt;="&amp;A425,TOther[Start Day],DAY(A425)),SUMIFS(TOther[Amount],TOther[Frequency],$Q$1,TOther[Start Date],"&lt;="&amp;$A425,TOther[End Date Calc],"&gt;="&amp;A425,TOther[Start Day],"&gt;="&amp;DAY(A425)))))</f>
        <v>0</v>
      </c>
      <c r="R425" s="8" cm="1">
        <f t="array" ref="R425">IF(A425="","",IF(COUNTIF(TOther[Frequency],R$1)=0,0,SUMPRODUCT(--(TOther[Frequency]=R$1),--(TOther[Start Date]&lt;=A425),--(TOther[End Date Calc]&gt;=A425),IF(B425="N",--(TOther[Start Day]=DAY(A425)),--(TOther[Start Day]&gt;=DAY(A425))),--(IFERROR(MOD(TOther[Start Month]-MONTH(A425)+2,2),1)=0),TOther[Amount])))</f>
        <v>0</v>
      </c>
      <c r="S425" s="8" cm="1">
        <f t="array" ref="S425">IF(A425="","",IF(COUNTIF(TOther[Frequency],S$1)=0,0,SUMPRODUCT(--(TOther[Frequency]=S$1),--(TOther[Start Date]&lt;=A425),--(TOther[End Date Calc]&gt;=A425),IF(B425="N",--(TOther[Start Day]=DAY(A425)),--(TOther[Start Day]&gt;=DAY(A425))),--(IFERROR(MOD(TOther[Start Month]-MONTH(A425)+3,3),1)=0),TOther[Amount])))</f>
        <v>0</v>
      </c>
      <c r="T425" s="8" cm="1">
        <f t="array" ref="T425">IF($A425="","",IF(COUNTIF(TOther[Frequency],T$1)=0,0,SUMPRODUCT(--(TOther[Frequency]=T$1),--(TOther[Start Date]&lt;=$A425),--(TOther[End Date Calc]&gt;=$A425),IF($B425="N",--(TOther[Start Day]=DAY($A425)),--(TOther[Start Day]&gt;=DAY($A425))),--(IFERROR(MOD(TOther[Start Month]-MONTH($A425)+4,4),1)=0),TOther[Amount])))</f>
        <v>0</v>
      </c>
      <c r="U425" s="8" cm="1">
        <f t="array" ref="U425">IF(A425="","",IF(COUNTIF(TOther[Frequency],$U$1)=0,0,SUMPRODUCT(--(TOther[Frequency]=$U$1),--(TOther[Start Date]&lt;=A425),--(TOther[End Date Calc]&gt;=A425),IF(B425="N",--(TOther[Start Day]=DAY(A425)),--(TOther[Start Day]&gt;=DAY(A425))),--(IFERROR(MOD(TOther[Start Month]-MONTH(A425)+6,6),1)=0),TOther[Amount])))</f>
        <v>0</v>
      </c>
      <c r="V425" s="8" cm="1">
        <f t="array" ref="V425">IF(A425="","",IF(COUNTIF(TOther[Frequency],$V$1)=0,0,SUMPRODUCT(--(TOther[Frequency]=$V$1),--(TOther[Start Date]&lt;=A425),--(TOther[End Date Calc]&gt;=A425),IF(B425="N",--(TOther[Start Day]=DAY(A425)),--(TOther[Start Day]&gt;=DAY(A425))),--(IFERROR(MOD(TOther[Start Month]-MONTH(A425)+12,12),1)=0),TOther[Amount])))</f>
        <v>0</v>
      </c>
      <c r="W425" s="8">
        <f>IF(A425="","",SUMIFS(TOther[Amount],TOther[Start Date],A425,TOther[Frequency],$W$1))</f>
        <v>0</v>
      </c>
      <c r="X425" s="9">
        <f t="shared" si="30"/>
        <v>0</v>
      </c>
      <c r="Y425" s="9">
        <f t="shared" si="34"/>
        <v>0</v>
      </c>
      <c r="Z425" s="8" cm="1">
        <f t="array" ref="Z425">IF(A425="","",IF(COUNTIF('2) Income'!$D$13:$D$32,"Weekly")=0,0,SUMPRODUCT(--(IFERROR(MOD(A425-'2) Income'!$F$13:$F$32,7),1)=0),--('2) Income'!$D$13:$D$32="Weekly"),--('2) Income'!$F$13:$F$32&lt;=A425),'2) Income'!$E$13:$E$32)))</f>
        <v>0</v>
      </c>
      <c r="AA425" s="8" cm="1">
        <f t="array" ref="AA425">IF(A425="","",IF(COUNTIF('2) Income'!$D$13:$D$32,"Every Other Week")=0,0,SUMPRODUCT(--(IFERROR(MOD(A425-'2) Income'!$F$13:$F$32,14),1)=0),--('2) Income'!$D$13:$D$32="Every Other Week"),--('2) Income'!$F$13:$F$32&lt;=A425),'2) Income'!$E$13:$E$32)))</f>
        <v>0</v>
      </c>
      <c r="AB425" s="8">
        <f>IF(A425="","",IF(COUNTIF('2) Income'!$D$13:$D$32,"1st and 15th")=0,0,IF(OR(DAY(A425)=1,DAY(A425)=15),SUMIFS('2) Income'!$E$13:$E$32,'2) Income'!$D$13:$D$32,"1st and 15th",'2) Income'!$F$13:$F$32,"&lt;="&amp;$A425),0)))</f>
        <v>0</v>
      </c>
      <c r="AC425" s="8">
        <f>IF(A425="","",IF(COUNTIF('2) Income'!$D$13:$D$32,"2nd Wednesday")=0,0,IF(A425=(A425-DAY(A425)+1+2*7-WEEKDAY(A425-DAY(A425)+8-4,1)),SUMIFS('2) Income'!$E$13:$E$32,'2) Income'!$D$13:$D$32,"2nd Wednesday",'2) Income'!$F$13:$F$32,"&lt;="&amp;$A425),0)))</f>
        <v>0</v>
      </c>
      <c r="AD425" s="8">
        <f>IF(A425="","",IF(COUNTIF('2) Income'!$D$13:$D$32,"3rd Wednesday")=0,0,IF(A425=(A425-DAY(A425)+1+3*7-WEEKDAY(A425-DAY(A425)+8-4,1)),SUMIFS('2) Income'!$E$13:$E$32,'2) Income'!$D$13:$D$32,"3rd Wednesday",'2) Income'!$F$13:$F$32,"&lt;="&amp;$A425),0)))</f>
        <v>0</v>
      </c>
      <c r="AE425" s="8">
        <f>IF(A425="","",IF(COUNTIF('2) Income'!$D$13:$D$32,"4th Wednesday")=0,0,IF(A425=(A425-DAY(A425)+1+4*7-WEEKDAY(A425-DAY(A425)+8-4,1)),SUMIFS('2) Income'!$E$13:$E$32,'2) Income'!$D$13:$D$32,"4th Wednesday",'2) Income'!$F$13:$F$32,"&lt;="&amp;$A425),0)))</f>
        <v>0</v>
      </c>
      <c r="AF425" s="8" cm="1">
        <f t="array" ref="AF425">IF(A425="","",IF(COUNTIF('2) Income'!$D$13:$D$32,"Every 4 Weeks")=0,0,SUMPRODUCT(--(IFERROR(MOD(A425-'2) Income'!$F$13:$F$32,28),1)=0),--('2) Income'!$D$13:$D$32="Every 4 Weeks"),--('2) Income'!$F$13:$F$32&lt;=A425),'2) Income'!$E$13:$E$32)))</f>
        <v>0</v>
      </c>
      <c r="AG425" s="8">
        <f>IF(A425="","",IF(COUNTIF('2) Income'!$D$13:$D$32,"Monthly")=0,0,IF(B425="N",SUMIFS('2) Income'!$E$13:$E$32,'2) Income'!$D$13:$D$32,"monthly",'2) Income'!$F$13:$F$32,"&lt;="&amp;$A425,'2) Income'!$I$13:$I$32,DAY(A425)),SUMIFS('2) Income'!$E$13:$E$32,'2) Income'!$D$13:$D$32,"monthly",'2) Income'!$F$13:$F$32,"&lt;="&amp;$A425,'2) Income'!$I$13:$I$32,"&gt;="&amp;DAY(A425)))))</f>
        <v>0</v>
      </c>
      <c r="AH425" s="8" cm="1">
        <f t="array" ref="AH425">IF(A425="","",IF(COUNTIF('2) Income'!$D$13:$D$32,"Yearly")=0,0,SUMPRODUCT(--('2) Income'!$D$13:$D$32="Yearly"),--('2) Income'!$F$13:$F$32&lt;=A425),IF(B425="N",--('2) Income'!$I$13:$I$32=DAY(A425)),--('2) Income'!$I$13:$I$32&gt;=DAY(A425))),--(IFERROR(MOD('2) Income'!$H$13:$H$32-MONTH(A425)+12,12),1)=0),'2) Income'!$E$13:$E$32)))</f>
        <v>0</v>
      </c>
      <c r="AI425" s="8">
        <f>IF(A425="","",IF(COUNTIF('2) Income'!$D$13:$D$32,"one-time")=0,0,SUMIFS('2) Income'!$E$13:$E$32,'2) Income'!$D$13:$D$32,"one-time",'2) Income'!$F$13:$F$32,"="&amp;$A425)))</f>
        <v>0</v>
      </c>
      <c r="AJ425" s="9">
        <f t="shared" si="31"/>
        <v>0</v>
      </c>
    </row>
    <row r="426" spans="1:36">
      <c r="A426" s="7">
        <f>IF(A425="","",IF(A425+1&lt;='1) Period'!$E$21,A425+1,""))</f>
        <v>45898</v>
      </c>
      <c r="B426" s="7" t="str">
        <f t="shared" si="32"/>
        <v>N</v>
      </c>
      <c r="C426" t="str">
        <f t="shared" si="33"/>
        <v>F</v>
      </c>
      <c r="D426" s="8">
        <f>IF(A426="","",IF(TEXT(A426,"dddd")='4) Happy Money'!$E$23,WAllowance,0))</f>
        <v>0</v>
      </c>
      <c r="E426" s="8">
        <f>IF(A426="","",IF(B426="N",SUMIF(TMonthly[Day of the Month],DAY(A426),TMonthly[Amount]),SUMIF(TMonthly[Day of the Month],"&gt;="&amp;DAY(A426),TMonthly[Amount])))</f>
        <v>0</v>
      </c>
      <c r="F426" s="8" cm="1">
        <f t="array" ref="F426">IF(A426="","",SUMPRODUCT(--(TYearly[Due Date]&lt;=A426),IF(B426="N",--(TYearly[Day]=DAY(A426)),--(TYearly[Day]&gt;=DAY(A426))),--(IFERROR(MOD(TYearly[Month]-MONTH(A426)+12,12),1)=0),TYearly[Amount]))</f>
        <v>0</v>
      </c>
      <c r="G426" s="8">
        <f>IF(A426="","",SUMIF(TOneTime[Due Date],A426,TOneTime[Amount]))</f>
        <v>0</v>
      </c>
      <c r="H426" s="8" cm="1">
        <f t="array" ref="H426">IF(A426="","",IF(COUNTIF(TOther[Frequency],$H$1)=0,0,SUMPRODUCT(--(IFERROR(MOD(A426-TOther[Start Date],7),1)=0),--(TOther[Frequency]=$H$1),--(TOther[Start Date]&lt;=A426),--(TOther[End Date Calc]&gt;=A426),TOther[Amount])))</f>
        <v>0</v>
      </c>
      <c r="I426" s="8" cm="1">
        <f t="array" ref="I426">IF(A426="","",IF(COUNTIF(TOther[Frequency],$I$1)=0,0,SUMPRODUCT(--(IFERROR(MOD(A426-TOther[Start Date],14),1)=0),--(TOther[Frequency]=$I$1),--(TOther[Start Date]&lt;=A426),--(TOther[End Date Calc]&gt;=A426),TOther[Amount])))</f>
        <v>0</v>
      </c>
      <c r="J426" s="8">
        <f>IF(A426="","",IF(COUNTIF(TOther[Frequency],$J$1)=0,0,IF(OR(DAY(A426)=1,DAY(A426)=15),SUMIFS(TOther[Amount],TOther[Frequency],$J$1,TOther[Start Date],"&lt;="&amp;$A426,TOther[End Date Calc],"&gt;="&amp;A426),0)))</f>
        <v>0</v>
      </c>
      <c r="K426" s="8">
        <f>IF(A426="","",IF(COUNTIF(TOther[Frequency],$K$1)=0,0,IF(A426=(A426-DAY(A426)+1+2*7-WEEKDAY(A426-DAY(A426)+8-4,1)),SUMIFS(TOther[Amount],TOther[Frequency],$K$1,TOther[Start Date],"&lt;="&amp;$A426,TOther[End Date Calc],"&gt;="&amp;A426),0)))</f>
        <v>0</v>
      </c>
      <c r="L426" s="8">
        <f>IF(A426="","",IF(COUNTIF(TOther[Frequency],$L$1)=0,0,IF(A426=(A426-DAY(A426)+1+3*7-WEEKDAY(A426-DAY(A426)+8-4,1)),SUMIFS(TOther[Amount],TOther[Frequency],$L$1,TOther[Start Date],"&lt;="&amp;$A426,TOther[End Date Calc],"&gt;="&amp;A426),0)))</f>
        <v>0</v>
      </c>
      <c r="M426" s="8">
        <f>IF(A426="","",IF(COUNTIF(TOther[Frequency],$M$1)=0,0,IF(A426=(A426-DAY(A426)+1+4*7-WEEKDAY(A426-DAY(A426)+8-4,1)),SUMIFS(TOther[Amount],TOther[Frequency],$M$1,TOther[Start Date],"&lt;="&amp;$A426,TOther[End Date Calc],"&gt;="&amp;A426),0)))</f>
        <v>0</v>
      </c>
      <c r="N426" s="8" cm="1">
        <f t="array" ref="N426">IF(A426="","",IF(COUNTIF(TOther[Frequency],$N$1)=0,0,SUMPRODUCT(--(IFERROR(MOD(A426-TOther[Start Date],28),1)=0),--(TOther[Frequency]=$N$1),--(TOther[Start Date]&lt;=A426),--(TOther[End Date Calc]&gt;=A426),TOther[Amount])))</f>
        <v>0</v>
      </c>
      <c r="O426" s="8" cm="1">
        <f t="array" ref="O426">IF(A426="","",IF(COUNTIF(TOther[Frequency],$O$1)=0,0,SUMPRODUCT(--(IFERROR(MOD(A426-TOther[Start Date],42),1)=0),--(TOther[Frequency]=$O$1),--(TOther[Start Date]&lt;=A426),--(TOther[End Date Calc]&gt;=A426),TOther[Amount])))</f>
        <v>0</v>
      </c>
      <c r="P426" s="8" cm="1">
        <f t="array" ref="P426">IF(A426="","",IF(COUNTIF(TOther[Frequency],$P$1)=0,0,SUMPRODUCT(--(IFERROR(MOD(A426-TOther[Start Date],56),1)=0),--(TOther[Frequency]=$P$1),--(TOther[Start Date]&lt;=A426),--(TOther[End Date Calc]&gt;=A426),TOther[Amount])))</f>
        <v>0</v>
      </c>
      <c r="Q426" s="8">
        <f>IF(A426="","",IF(COUNTIF(TOther[Frequency],$Q$1)=0,0,IF(B426="N",SUMIFS(TOther[Amount],TOther[Frequency],$Q$1,TOther[Start Date],"&lt;="&amp;$A426,TOther[End Date Calc],"&gt;="&amp;A426,TOther[Start Day],DAY(A426)),SUMIFS(TOther[Amount],TOther[Frequency],$Q$1,TOther[Start Date],"&lt;="&amp;$A426,TOther[End Date Calc],"&gt;="&amp;A426,TOther[Start Day],"&gt;="&amp;DAY(A426)))))</f>
        <v>0</v>
      </c>
      <c r="R426" s="8" cm="1">
        <f t="array" ref="R426">IF(A426="","",IF(COUNTIF(TOther[Frequency],R$1)=0,0,SUMPRODUCT(--(TOther[Frequency]=R$1),--(TOther[Start Date]&lt;=A426),--(TOther[End Date Calc]&gt;=A426),IF(B426="N",--(TOther[Start Day]=DAY(A426)),--(TOther[Start Day]&gt;=DAY(A426))),--(IFERROR(MOD(TOther[Start Month]-MONTH(A426)+2,2),1)=0),TOther[Amount])))</f>
        <v>0</v>
      </c>
      <c r="S426" s="8" cm="1">
        <f t="array" ref="S426">IF(A426="","",IF(COUNTIF(TOther[Frequency],S$1)=0,0,SUMPRODUCT(--(TOther[Frequency]=S$1),--(TOther[Start Date]&lt;=A426),--(TOther[End Date Calc]&gt;=A426),IF(B426="N",--(TOther[Start Day]=DAY(A426)),--(TOther[Start Day]&gt;=DAY(A426))),--(IFERROR(MOD(TOther[Start Month]-MONTH(A426)+3,3),1)=0),TOther[Amount])))</f>
        <v>0</v>
      </c>
      <c r="T426" s="8" cm="1">
        <f t="array" ref="T426">IF($A426="","",IF(COUNTIF(TOther[Frequency],T$1)=0,0,SUMPRODUCT(--(TOther[Frequency]=T$1),--(TOther[Start Date]&lt;=$A426),--(TOther[End Date Calc]&gt;=$A426),IF($B426="N",--(TOther[Start Day]=DAY($A426)),--(TOther[Start Day]&gt;=DAY($A426))),--(IFERROR(MOD(TOther[Start Month]-MONTH($A426)+4,4),1)=0),TOther[Amount])))</f>
        <v>0</v>
      </c>
      <c r="U426" s="8" cm="1">
        <f t="array" ref="U426">IF(A426="","",IF(COUNTIF(TOther[Frequency],$U$1)=0,0,SUMPRODUCT(--(TOther[Frequency]=$U$1),--(TOther[Start Date]&lt;=A426),--(TOther[End Date Calc]&gt;=A426),IF(B426="N",--(TOther[Start Day]=DAY(A426)),--(TOther[Start Day]&gt;=DAY(A426))),--(IFERROR(MOD(TOther[Start Month]-MONTH(A426)+6,6),1)=0),TOther[Amount])))</f>
        <v>0</v>
      </c>
      <c r="V426" s="8" cm="1">
        <f t="array" ref="V426">IF(A426="","",IF(COUNTIF(TOther[Frequency],$V$1)=0,0,SUMPRODUCT(--(TOther[Frequency]=$V$1),--(TOther[Start Date]&lt;=A426),--(TOther[End Date Calc]&gt;=A426),IF(B426="N",--(TOther[Start Day]=DAY(A426)),--(TOther[Start Day]&gt;=DAY(A426))),--(IFERROR(MOD(TOther[Start Month]-MONTH(A426)+12,12),1)=0),TOther[Amount])))</f>
        <v>0</v>
      </c>
      <c r="W426" s="8">
        <f>IF(A426="","",SUMIFS(TOther[Amount],TOther[Start Date],A426,TOther[Frequency],$W$1))</f>
        <v>0</v>
      </c>
      <c r="X426" s="9">
        <f t="shared" si="30"/>
        <v>0</v>
      </c>
      <c r="Y426" s="9">
        <f t="shared" si="34"/>
        <v>0</v>
      </c>
      <c r="Z426" s="8" cm="1">
        <f t="array" ref="Z426">IF(A426="","",IF(COUNTIF('2) Income'!$D$13:$D$32,"Weekly")=0,0,SUMPRODUCT(--(IFERROR(MOD(A426-'2) Income'!$F$13:$F$32,7),1)=0),--('2) Income'!$D$13:$D$32="Weekly"),--('2) Income'!$F$13:$F$32&lt;=A426),'2) Income'!$E$13:$E$32)))</f>
        <v>0</v>
      </c>
      <c r="AA426" s="8" cm="1">
        <f t="array" ref="AA426">IF(A426="","",IF(COUNTIF('2) Income'!$D$13:$D$32,"Every Other Week")=0,0,SUMPRODUCT(--(IFERROR(MOD(A426-'2) Income'!$F$13:$F$32,14),1)=0),--('2) Income'!$D$13:$D$32="Every Other Week"),--('2) Income'!$F$13:$F$32&lt;=A426),'2) Income'!$E$13:$E$32)))</f>
        <v>2300</v>
      </c>
      <c r="AB426" s="8">
        <f>IF(A426="","",IF(COUNTIF('2) Income'!$D$13:$D$32,"1st and 15th")=0,0,IF(OR(DAY(A426)=1,DAY(A426)=15),SUMIFS('2) Income'!$E$13:$E$32,'2) Income'!$D$13:$D$32,"1st and 15th",'2) Income'!$F$13:$F$32,"&lt;="&amp;$A426),0)))</f>
        <v>0</v>
      </c>
      <c r="AC426" s="8">
        <f>IF(A426="","",IF(COUNTIF('2) Income'!$D$13:$D$32,"2nd Wednesday")=0,0,IF(A426=(A426-DAY(A426)+1+2*7-WEEKDAY(A426-DAY(A426)+8-4,1)),SUMIFS('2) Income'!$E$13:$E$32,'2) Income'!$D$13:$D$32,"2nd Wednesday",'2) Income'!$F$13:$F$32,"&lt;="&amp;$A426),0)))</f>
        <v>0</v>
      </c>
      <c r="AD426" s="8">
        <f>IF(A426="","",IF(COUNTIF('2) Income'!$D$13:$D$32,"3rd Wednesday")=0,0,IF(A426=(A426-DAY(A426)+1+3*7-WEEKDAY(A426-DAY(A426)+8-4,1)),SUMIFS('2) Income'!$E$13:$E$32,'2) Income'!$D$13:$D$32,"3rd Wednesday",'2) Income'!$F$13:$F$32,"&lt;="&amp;$A426),0)))</f>
        <v>0</v>
      </c>
      <c r="AE426" s="8">
        <f>IF(A426="","",IF(COUNTIF('2) Income'!$D$13:$D$32,"4th Wednesday")=0,0,IF(A426=(A426-DAY(A426)+1+4*7-WEEKDAY(A426-DAY(A426)+8-4,1)),SUMIFS('2) Income'!$E$13:$E$32,'2) Income'!$D$13:$D$32,"4th Wednesday",'2) Income'!$F$13:$F$32,"&lt;="&amp;$A426),0)))</f>
        <v>0</v>
      </c>
      <c r="AF426" s="8" cm="1">
        <f t="array" ref="AF426">IF(A426="","",IF(COUNTIF('2) Income'!$D$13:$D$32,"Every 4 Weeks")=0,0,SUMPRODUCT(--(IFERROR(MOD(A426-'2) Income'!$F$13:$F$32,28),1)=0),--('2) Income'!$D$13:$D$32="Every 4 Weeks"),--('2) Income'!$F$13:$F$32&lt;=A426),'2) Income'!$E$13:$E$32)))</f>
        <v>0</v>
      </c>
      <c r="AG426" s="8">
        <f>IF(A426="","",IF(COUNTIF('2) Income'!$D$13:$D$32,"Monthly")=0,0,IF(B426="N",SUMIFS('2) Income'!$E$13:$E$32,'2) Income'!$D$13:$D$32,"monthly",'2) Income'!$F$13:$F$32,"&lt;="&amp;$A426,'2) Income'!$I$13:$I$32,DAY(A426)),SUMIFS('2) Income'!$E$13:$E$32,'2) Income'!$D$13:$D$32,"monthly",'2) Income'!$F$13:$F$32,"&lt;="&amp;$A426,'2) Income'!$I$13:$I$32,"&gt;="&amp;DAY(A426)))))</f>
        <v>0</v>
      </c>
      <c r="AH426" s="8" cm="1">
        <f t="array" ref="AH426">IF(A426="","",IF(COUNTIF('2) Income'!$D$13:$D$32,"Yearly")=0,0,SUMPRODUCT(--('2) Income'!$D$13:$D$32="Yearly"),--('2) Income'!$F$13:$F$32&lt;=A426),IF(B426="N",--('2) Income'!$I$13:$I$32=DAY(A426)),--('2) Income'!$I$13:$I$32&gt;=DAY(A426))),--(IFERROR(MOD('2) Income'!$H$13:$H$32-MONTH(A426)+12,12),1)=0),'2) Income'!$E$13:$E$32)))</f>
        <v>0</v>
      </c>
      <c r="AI426" s="8">
        <f>IF(A426="","",IF(COUNTIF('2) Income'!$D$13:$D$32,"one-time")=0,0,SUMIFS('2) Income'!$E$13:$E$32,'2) Income'!$D$13:$D$32,"one-time",'2) Income'!$F$13:$F$32,"="&amp;$A426)))</f>
        <v>0</v>
      </c>
      <c r="AJ426" s="9">
        <f t="shared" si="31"/>
        <v>2300</v>
      </c>
    </row>
    <row r="427" spans="1:36">
      <c r="A427" s="7">
        <f>IF(A426="","",IF(A426+1&lt;='1) Period'!$E$21,A426+1,""))</f>
        <v>45899</v>
      </c>
      <c r="B427" s="7" t="str">
        <f t="shared" si="32"/>
        <v>N</v>
      </c>
      <c r="C427" t="str">
        <f t="shared" si="33"/>
        <v>Y</v>
      </c>
      <c r="D427" s="8">
        <f>IF(A427="","",IF(TEXT(A427,"dddd")='4) Happy Money'!$E$23,WAllowance,0))</f>
        <v>0</v>
      </c>
      <c r="E427" s="8">
        <f>IF(A427="","",IF(B427="N",SUMIF(TMonthly[Day of the Month],DAY(A427),TMonthly[Amount]),SUMIF(TMonthly[Day of the Month],"&gt;="&amp;DAY(A427),TMonthly[Amount])))</f>
        <v>0</v>
      </c>
      <c r="F427" s="8" cm="1">
        <f t="array" ref="F427">IF(A427="","",SUMPRODUCT(--(TYearly[Due Date]&lt;=A427),IF(B427="N",--(TYearly[Day]=DAY(A427)),--(TYearly[Day]&gt;=DAY(A427))),--(IFERROR(MOD(TYearly[Month]-MONTH(A427)+12,12),1)=0),TYearly[Amount]))</f>
        <v>0</v>
      </c>
      <c r="G427" s="8">
        <f>IF(A427="","",SUMIF(TOneTime[Due Date],A427,TOneTime[Amount]))</f>
        <v>0</v>
      </c>
      <c r="H427" s="8" cm="1">
        <f t="array" ref="H427">IF(A427="","",IF(COUNTIF(TOther[Frequency],$H$1)=0,0,SUMPRODUCT(--(IFERROR(MOD(A427-TOther[Start Date],7),1)=0),--(TOther[Frequency]=$H$1),--(TOther[Start Date]&lt;=A427),--(TOther[End Date Calc]&gt;=A427),TOther[Amount])))</f>
        <v>0</v>
      </c>
      <c r="I427" s="8" cm="1">
        <f t="array" ref="I427">IF(A427="","",IF(COUNTIF(TOther[Frequency],$I$1)=0,0,SUMPRODUCT(--(IFERROR(MOD(A427-TOther[Start Date],14),1)=0),--(TOther[Frequency]=$I$1),--(TOther[Start Date]&lt;=A427),--(TOther[End Date Calc]&gt;=A427),TOther[Amount])))</f>
        <v>0</v>
      </c>
      <c r="J427" s="8">
        <f>IF(A427="","",IF(COUNTIF(TOther[Frequency],$J$1)=0,0,IF(OR(DAY(A427)=1,DAY(A427)=15),SUMIFS(TOther[Amount],TOther[Frequency],$J$1,TOther[Start Date],"&lt;="&amp;$A427,TOther[End Date Calc],"&gt;="&amp;A427),0)))</f>
        <v>0</v>
      </c>
      <c r="K427" s="8">
        <f>IF(A427="","",IF(COUNTIF(TOther[Frequency],$K$1)=0,0,IF(A427=(A427-DAY(A427)+1+2*7-WEEKDAY(A427-DAY(A427)+8-4,1)),SUMIFS(TOther[Amount],TOther[Frequency],$K$1,TOther[Start Date],"&lt;="&amp;$A427,TOther[End Date Calc],"&gt;="&amp;A427),0)))</f>
        <v>0</v>
      </c>
      <c r="L427" s="8">
        <f>IF(A427="","",IF(COUNTIF(TOther[Frequency],$L$1)=0,0,IF(A427=(A427-DAY(A427)+1+3*7-WEEKDAY(A427-DAY(A427)+8-4,1)),SUMIFS(TOther[Amount],TOther[Frequency],$L$1,TOther[Start Date],"&lt;="&amp;$A427,TOther[End Date Calc],"&gt;="&amp;A427),0)))</f>
        <v>0</v>
      </c>
      <c r="M427" s="8">
        <f>IF(A427="","",IF(COUNTIF(TOther[Frequency],$M$1)=0,0,IF(A427=(A427-DAY(A427)+1+4*7-WEEKDAY(A427-DAY(A427)+8-4,1)),SUMIFS(TOther[Amount],TOther[Frequency],$M$1,TOther[Start Date],"&lt;="&amp;$A427,TOther[End Date Calc],"&gt;="&amp;A427),0)))</f>
        <v>0</v>
      </c>
      <c r="N427" s="8" cm="1">
        <f t="array" ref="N427">IF(A427="","",IF(COUNTIF(TOther[Frequency],$N$1)=0,0,SUMPRODUCT(--(IFERROR(MOD(A427-TOther[Start Date],28),1)=0),--(TOther[Frequency]=$N$1),--(TOther[Start Date]&lt;=A427),--(TOther[End Date Calc]&gt;=A427),TOther[Amount])))</f>
        <v>0</v>
      </c>
      <c r="O427" s="8" cm="1">
        <f t="array" ref="O427">IF(A427="","",IF(COUNTIF(TOther[Frequency],$O$1)=0,0,SUMPRODUCT(--(IFERROR(MOD(A427-TOther[Start Date],42),1)=0),--(TOther[Frequency]=$O$1),--(TOther[Start Date]&lt;=A427),--(TOther[End Date Calc]&gt;=A427),TOther[Amount])))</f>
        <v>0</v>
      </c>
      <c r="P427" s="8" cm="1">
        <f t="array" ref="P427">IF(A427="","",IF(COUNTIF(TOther[Frequency],$P$1)=0,0,SUMPRODUCT(--(IFERROR(MOD(A427-TOther[Start Date],56),1)=0),--(TOther[Frequency]=$P$1),--(TOther[Start Date]&lt;=A427),--(TOther[End Date Calc]&gt;=A427),TOther[Amount])))</f>
        <v>0</v>
      </c>
      <c r="Q427" s="8">
        <f>IF(A427="","",IF(COUNTIF(TOther[Frequency],$Q$1)=0,0,IF(B427="N",SUMIFS(TOther[Amount],TOther[Frequency],$Q$1,TOther[Start Date],"&lt;="&amp;$A427,TOther[End Date Calc],"&gt;="&amp;A427,TOther[Start Day],DAY(A427)),SUMIFS(TOther[Amount],TOther[Frequency],$Q$1,TOther[Start Date],"&lt;="&amp;$A427,TOther[End Date Calc],"&gt;="&amp;A427,TOther[Start Day],"&gt;="&amp;DAY(A427)))))</f>
        <v>0</v>
      </c>
      <c r="R427" s="8" cm="1">
        <f t="array" ref="R427">IF(A427="","",IF(COUNTIF(TOther[Frequency],R$1)=0,0,SUMPRODUCT(--(TOther[Frequency]=R$1),--(TOther[Start Date]&lt;=A427),--(TOther[End Date Calc]&gt;=A427),IF(B427="N",--(TOther[Start Day]=DAY(A427)),--(TOther[Start Day]&gt;=DAY(A427))),--(IFERROR(MOD(TOther[Start Month]-MONTH(A427)+2,2),1)=0),TOther[Amount])))</f>
        <v>0</v>
      </c>
      <c r="S427" s="8" cm="1">
        <f t="array" ref="S427">IF(A427="","",IF(COUNTIF(TOther[Frequency],S$1)=0,0,SUMPRODUCT(--(TOther[Frequency]=S$1),--(TOther[Start Date]&lt;=A427),--(TOther[End Date Calc]&gt;=A427),IF(B427="N",--(TOther[Start Day]=DAY(A427)),--(TOther[Start Day]&gt;=DAY(A427))),--(IFERROR(MOD(TOther[Start Month]-MONTH(A427)+3,3),1)=0),TOther[Amount])))</f>
        <v>0</v>
      </c>
      <c r="T427" s="8" cm="1">
        <f t="array" ref="T427">IF($A427="","",IF(COUNTIF(TOther[Frequency],T$1)=0,0,SUMPRODUCT(--(TOther[Frequency]=T$1),--(TOther[Start Date]&lt;=$A427),--(TOther[End Date Calc]&gt;=$A427),IF($B427="N",--(TOther[Start Day]=DAY($A427)),--(TOther[Start Day]&gt;=DAY($A427))),--(IFERROR(MOD(TOther[Start Month]-MONTH($A427)+4,4),1)=0),TOther[Amount])))</f>
        <v>0</v>
      </c>
      <c r="U427" s="8" cm="1">
        <f t="array" ref="U427">IF(A427="","",IF(COUNTIF(TOther[Frequency],$U$1)=0,0,SUMPRODUCT(--(TOther[Frequency]=$U$1),--(TOther[Start Date]&lt;=A427),--(TOther[End Date Calc]&gt;=A427),IF(B427="N",--(TOther[Start Day]=DAY(A427)),--(TOther[Start Day]&gt;=DAY(A427))),--(IFERROR(MOD(TOther[Start Month]-MONTH(A427)+6,6),1)=0),TOther[Amount])))</f>
        <v>0</v>
      </c>
      <c r="V427" s="8" cm="1">
        <f t="array" ref="V427">IF(A427="","",IF(COUNTIF(TOther[Frequency],$V$1)=0,0,SUMPRODUCT(--(TOther[Frequency]=$V$1),--(TOther[Start Date]&lt;=A427),--(TOther[End Date Calc]&gt;=A427),IF(B427="N",--(TOther[Start Day]=DAY(A427)),--(TOther[Start Day]&gt;=DAY(A427))),--(IFERROR(MOD(TOther[Start Month]-MONTH(A427)+12,12),1)=0),TOther[Amount])))</f>
        <v>0</v>
      </c>
      <c r="W427" s="8">
        <f>IF(A427="","",SUMIFS(TOther[Amount],TOther[Start Date],A427,TOther[Frequency],$W$1))</f>
        <v>0</v>
      </c>
      <c r="X427" s="9">
        <f t="shared" si="30"/>
        <v>0</v>
      </c>
      <c r="Y427" s="9">
        <f t="shared" si="34"/>
        <v>0</v>
      </c>
      <c r="Z427" s="8" cm="1">
        <f t="array" ref="Z427">IF(A427="","",IF(COUNTIF('2) Income'!$D$13:$D$32,"Weekly")=0,0,SUMPRODUCT(--(IFERROR(MOD(A427-'2) Income'!$F$13:$F$32,7),1)=0),--('2) Income'!$D$13:$D$32="Weekly"),--('2) Income'!$F$13:$F$32&lt;=A427),'2) Income'!$E$13:$E$32)))</f>
        <v>0</v>
      </c>
      <c r="AA427" s="8" cm="1">
        <f t="array" ref="AA427">IF(A427="","",IF(COUNTIF('2) Income'!$D$13:$D$32,"Every Other Week")=0,0,SUMPRODUCT(--(IFERROR(MOD(A427-'2) Income'!$F$13:$F$32,14),1)=0),--('2) Income'!$D$13:$D$32="Every Other Week"),--('2) Income'!$F$13:$F$32&lt;=A427),'2) Income'!$E$13:$E$32)))</f>
        <v>0</v>
      </c>
      <c r="AB427" s="8">
        <f>IF(A427="","",IF(COUNTIF('2) Income'!$D$13:$D$32,"1st and 15th")=0,0,IF(OR(DAY(A427)=1,DAY(A427)=15),SUMIFS('2) Income'!$E$13:$E$32,'2) Income'!$D$13:$D$32,"1st and 15th",'2) Income'!$F$13:$F$32,"&lt;="&amp;$A427),0)))</f>
        <v>0</v>
      </c>
      <c r="AC427" s="8">
        <f>IF(A427="","",IF(COUNTIF('2) Income'!$D$13:$D$32,"2nd Wednesday")=0,0,IF(A427=(A427-DAY(A427)+1+2*7-WEEKDAY(A427-DAY(A427)+8-4,1)),SUMIFS('2) Income'!$E$13:$E$32,'2) Income'!$D$13:$D$32,"2nd Wednesday",'2) Income'!$F$13:$F$32,"&lt;="&amp;$A427),0)))</f>
        <v>0</v>
      </c>
      <c r="AD427" s="8">
        <f>IF(A427="","",IF(COUNTIF('2) Income'!$D$13:$D$32,"3rd Wednesday")=0,0,IF(A427=(A427-DAY(A427)+1+3*7-WEEKDAY(A427-DAY(A427)+8-4,1)),SUMIFS('2) Income'!$E$13:$E$32,'2) Income'!$D$13:$D$32,"3rd Wednesday",'2) Income'!$F$13:$F$32,"&lt;="&amp;$A427),0)))</f>
        <v>0</v>
      </c>
      <c r="AE427" s="8">
        <f>IF(A427="","",IF(COUNTIF('2) Income'!$D$13:$D$32,"4th Wednesday")=0,0,IF(A427=(A427-DAY(A427)+1+4*7-WEEKDAY(A427-DAY(A427)+8-4,1)),SUMIFS('2) Income'!$E$13:$E$32,'2) Income'!$D$13:$D$32,"4th Wednesday",'2) Income'!$F$13:$F$32,"&lt;="&amp;$A427),0)))</f>
        <v>0</v>
      </c>
      <c r="AF427" s="8" cm="1">
        <f t="array" ref="AF427">IF(A427="","",IF(COUNTIF('2) Income'!$D$13:$D$32,"Every 4 Weeks")=0,0,SUMPRODUCT(--(IFERROR(MOD(A427-'2) Income'!$F$13:$F$32,28),1)=0),--('2) Income'!$D$13:$D$32="Every 4 Weeks"),--('2) Income'!$F$13:$F$32&lt;=A427),'2) Income'!$E$13:$E$32)))</f>
        <v>0</v>
      </c>
      <c r="AG427" s="8">
        <f>IF(A427="","",IF(COUNTIF('2) Income'!$D$13:$D$32,"Monthly")=0,0,IF(B427="N",SUMIFS('2) Income'!$E$13:$E$32,'2) Income'!$D$13:$D$32,"monthly",'2) Income'!$F$13:$F$32,"&lt;="&amp;$A427,'2) Income'!$I$13:$I$32,DAY(A427)),SUMIFS('2) Income'!$E$13:$E$32,'2) Income'!$D$13:$D$32,"monthly",'2) Income'!$F$13:$F$32,"&lt;="&amp;$A427,'2) Income'!$I$13:$I$32,"&gt;="&amp;DAY(A427)))))</f>
        <v>0</v>
      </c>
      <c r="AH427" s="8" cm="1">
        <f t="array" ref="AH427">IF(A427="","",IF(COUNTIF('2) Income'!$D$13:$D$32,"Yearly")=0,0,SUMPRODUCT(--('2) Income'!$D$13:$D$32="Yearly"),--('2) Income'!$F$13:$F$32&lt;=A427),IF(B427="N",--('2) Income'!$I$13:$I$32=DAY(A427)),--('2) Income'!$I$13:$I$32&gt;=DAY(A427))),--(IFERROR(MOD('2) Income'!$H$13:$H$32-MONTH(A427)+12,12),1)=0),'2) Income'!$E$13:$E$32)))</f>
        <v>0</v>
      </c>
      <c r="AI427" s="8">
        <f>IF(A427="","",IF(COUNTIF('2) Income'!$D$13:$D$32,"one-time")=0,0,SUMIFS('2) Income'!$E$13:$E$32,'2) Income'!$D$13:$D$32,"one-time",'2) Income'!$F$13:$F$32,"="&amp;$A427)))</f>
        <v>0</v>
      </c>
      <c r="AJ427" s="9">
        <f t="shared" si="31"/>
        <v>0</v>
      </c>
    </row>
    <row r="428" spans="1:36">
      <c r="A428" s="7">
        <f>IF(A427="","",IF(A427+1&lt;='1) Period'!$E$21,A427+1,""))</f>
        <v>45900</v>
      </c>
      <c r="B428" s="7" t="str">
        <f t="shared" si="32"/>
        <v>Y</v>
      </c>
      <c r="C428" t="str">
        <f t="shared" si="33"/>
        <v>Y</v>
      </c>
      <c r="D428" s="8">
        <f>IF(A428="","",IF(TEXT(A428,"dddd")='4) Happy Money'!$E$23,WAllowance,0))</f>
        <v>0</v>
      </c>
      <c r="E428" s="8">
        <f>IF(A428="","",IF(B428="N",SUMIF(TMonthly[Day of the Month],DAY(A428),TMonthly[Amount]),SUMIF(TMonthly[Day of the Month],"&gt;="&amp;DAY(A428),TMonthly[Amount])))</f>
        <v>2000</v>
      </c>
      <c r="F428" s="8" cm="1">
        <f t="array" ref="F428">IF(A428="","",SUMPRODUCT(--(TYearly[Due Date]&lt;=A428),IF(B428="N",--(TYearly[Day]=DAY(A428)),--(TYearly[Day]&gt;=DAY(A428))),--(IFERROR(MOD(TYearly[Month]-MONTH(A428)+12,12),1)=0),TYearly[Amount]))</f>
        <v>0</v>
      </c>
      <c r="G428" s="8">
        <f>IF(A428="","",SUMIF(TOneTime[Due Date],A428,TOneTime[Amount]))</f>
        <v>0</v>
      </c>
      <c r="H428" s="8" cm="1">
        <f t="array" ref="H428">IF(A428="","",IF(COUNTIF(TOther[Frequency],$H$1)=0,0,SUMPRODUCT(--(IFERROR(MOD(A428-TOther[Start Date],7),1)=0),--(TOther[Frequency]=$H$1),--(TOther[Start Date]&lt;=A428),--(TOther[End Date Calc]&gt;=A428),TOther[Amount])))</f>
        <v>0</v>
      </c>
      <c r="I428" s="8" cm="1">
        <f t="array" ref="I428">IF(A428="","",IF(COUNTIF(TOther[Frequency],$I$1)=0,0,SUMPRODUCT(--(IFERROR(MOD(A428-TOther[Start Date],14),1)=0),--(TOther[Frequency]=$I$1),--(TOther[Start Date]&lt;=A428),--(TOther[End Date Calc]&gt;=A428),TOther[Amount])))</f>
        <v>0</v>
      </c>
      <c r="J428" s="8">
        <f>IF(A428="","",IF(COUNTIF(TOther[Frequency],$J$1)=0,0,IF(OR(DAY(A428)=1,DAY(A428)=15),SUMIFS(TOther[Amount],TOther[Frequency],$J$1,TOther[Start Date],"&lt;="&amp;$A428,TOther[End Date Calc],"&gt;="&amp;A428),0)))</f>
        <v>0</v>
      </c>
      <c r="K428" s="8">
        <f>IF(A428="","",IF(COUNTIF(TOther[Frequency],$K$1)=0,0,IF(A428=(A428-DAY(A428)+1+2*7-WEEKDAY(A428-DAY(A428)+8-4,1)),SUMIFS(TOther[Amount],TOther[Frequency],$K$1,TOther[Start Date],"&lt;="&amp;$A428,TOther[End Date Calc],"&gt;="&amp;A428),0)))</f>
        <v>0</v>
      </c>
      <c r="L428" s="8">
        <f>IF(A428="","",IF(COUNTIF(TOther[Frequency],$L$1)=0,0,IF(A428=(A428-DAY(A428)+1+3*7-WEEKDAY(A428-DAY(A428)+8-4,1)),SUMIFS(TOther[Amount],TOther[Frequency],$L$1,TOther[Start Date],"&lt;="&amp;$A428,TOther[End Date Calc],"&gt;="&amp;A428),0)))</f>
        <v>0</v>
      </c>
      <c r="M428" s="8">
        <f>IF(A428="","",IF(COUNTIF(TOther[Frequency],$M$1)=0,0,IF(A428=(A428-DAY(A428)+1+4*7-WEEKDAY(A428-DAY(A428)+8-4,1)),SUMIFS(TOther[Amount],TOther[Frequency],$M$1,TOther[Start Date],"&lt;="&amp;$A428,TOther[End Date Calc],"&gt;="&amp;A428),0)))</f>
        <v>0</v>
      </c>
      <c r="N428" s="8" cm="1">
        <f t="array" ref="N428">IF(A428="","",IF(COUNTIF(TOther[Frequency],$N$1)=0,0,SUMPRODUCT(--(IFERROR(MOD(A428-TOther[Start Date],28),1)=0),--(TOther[Frequency]=$N$1),--(TOther[Start Date]&lt;=A428),--(TOther[End Date Calc]&gt;=A428),TOther[Amount])))</f>
        <v>0</v>
      </c>
      <c r="O428" s="8" cm="1">
        <f t="array" ref="O428">IF(A428="","",IF(COUNTIF(TOther[Frequency],$O$1)=0,0,SUMPRODUCT(--(IFERROR(MOD(A428-TOther[Start Date],42),1)=0),--(TOther[Frequency]=$O$1),--(TOther[Start Date]&lt;=A428),--(TOther[End Date Calc]&gt;=A428),TOther[Amount])))</f>
        <v>0</v>
      </c>
      <c r="P428" s="8" cm="1">
        <f t="array" ref="P428">IF(A428="","",IF(COUNTIF(TOther[Frequency],$P$1)=0,0,SUMPRODUCT(--(IFERROR(MOD(A428-TOther[Start Date],56),1)=0),--(TOther[Frequency]=$P$1),--(TOther[Start Date]&lt;=A428),--(TOther[End Date Calc]&gt;=A428),TOther[Amount])))</f>
        <v>0</v>
      </c>
      <c r="Q428" s="8">
        <f>IF(A428="","",IF(COUNTIF(TOther[Frequency],$Q$1)=0,0,IF(B428="N",SUMIFS(TOther[Amount],TOther[Frequency],$Q$1,TOther[Start Date],"&lt;="&amp;$A428,TOther[End Date Calc],"&gt;="&amp;A428,TOther[Start Day],DAY(A428)),SUMIFS(TOther[Amount],TOther[Frequency],$Q$1,TOther[Start Date],"&lt;="&amp;$A428,TOther[End Date Calc],"&gt;="&amp;A428,TOther[Start Day],"&gt;="&amp;DAY(A428)))))</f>
        <v>0</v>
      </c>
      <c r="R428" s="8" cm="1">
        <f t="array" ref="R428">IF(A428="","",IF(COUNTIF(TOther[Frequency],R$1)=0,0,SUMPRODUCT(--(TOther[Frequency]=R$1),--(TOther[Start Date]&lt;=A428),--(TOther[End Date Calc]&gt;=A428),IF(B428="N",--(TOther[Start Day]=DAY(A428)),--(TOther[Start Day]&gt;=DAY(A428))),--(IFERROR(MOD(TOther[Start Month]-MONTH(A428)+2,2),1)=0),TOther[Amount])))</f>
        <v>0</v>
      </c>
      <c r="S428" s="8" cm="1">
        <f t="array" ref="S428">IF(A428="","",IF(COUNTIF(TOther[Frequency],S$1)=0,0,SUMPRODUCT(--(TOther[Frequency]=S$1),--(TOther[Start Date]&lt;=A428),--(TOther[End Date Calc]&gt;=A428),IF(B428="N",--(TOther[Start Day]=DAY(A428)),--(TOther[Start Day]&gt;=DAY(A428))),--(IFERROR(MOD(TOther[Start Month]-MONTH(A428)+3,3),1)=0),TOther[Amount])))</f>
        <v>0</v>
      </c>
      <c r="T428" s="8" cm="1">
        <f t="array" ref="T428">IF($A428="","",IF(COUNTIF(TOther[Frequency],T$1)=0,0,SUMPRODUCT(--(TOther[Frequency]=T$1),--(TOther[Start Date]&lt;=$A428),--(TOther[End Date Calc]&gt;=$A428),IF($B428="N",--(TOther[Start Day]=DAY($A428)),--(TOther[Start Day]&gt;=DAY($A428))),--(IFERROR(MOD(TOther[Start Month]-MONTH($A428)+4,4),1)=0),TOther[Amount])))</f>
        <v>0</v>
      </c>
      <c r="U428" s="8" cm="1">
        <f t="array" ref="U428">IF(A428="","",IF(COUNTIF(TOther[Frequency],$U$1)=0,0,SUMPRODUCT(--(TOther[Frequency]=$U$1),--(TOther[Start Date]&lt;=A428),--(TOther[End Date Calc]&gt;=A428),IF(B428="N",--(TOther[Start Day]=DAY(A428)),--(TOther[Start Day]&gt;=DAY(A428))),--(IFERROR(MOD(TOther[Start Month]-MONTH(A428)+6,6),1)=0),TOther[Amount])))</f>
        <v>0</v>
      </c>
      <c r="V428" s="8" cm="1">
        <f t="array" ref="V428">IF(A428="","",IF(COUNTIF(TOther[Frequency],$V$1)=0,0,SUMPRODUCT(--(TOther[Frequency]=$V$1),--(TOther[Start Date]&lt;=A428),--(TOther[End Date Calc]&gt;=A428),IF(B428="N",--(TOther[Start Day]=DAY(A428)),--(TOther[Start Day]&gt;=DAY(A428))),--(IFERROR(MOD(TOther[Start Month]-MONTH(A428)+12,12),1)=0),TOther[Amount])))</f>
        <v>0</v>
      </c>
      <c r="W428" s="8">
        <f>IF(A428="","",SUMIFS(TOther[Amount],TOther[Start Date],A428,TOther[Frequency],$W$1))</f>
        <v>0</v>
      </c>
      <c r="X428" s="9">
        <f t="shared" si="30"/>
        <v>2000</v>
      </c>
      <c r="Y428" s="9">
        <f t="shared" si="34"/>
        <v>0</v>
      </c>
      <c r="Z428" s="8" cm="1">
        <f t="array" ref="Z428">IF(A428="","",IF(COUNTIF('2) Income'!$D$13:$D$32,"Weekly")=0,0,SUMPRODUCT(--(IFERROR(MOD(A428-'2) Income'!$F$13:$F$32,7),1)=0),--('2) Income'!$D$13:$D$32="Weekly"),--('2) Income'!$F$13:$F$32&lt;=A428),'2) Income'!$E$13:$E$32)))</f>
        <v>0</v>
      </c>
      <c r="AA428" s="8" cm="1">
        <f t="array" ref="AA428">IF(A428="","",IF(COUNTIF('2) Income'!$D$13:$D$32,"Every Other Week")=0,0,SUMPRODUCT(--(IFERROR(MOD(A428-'2) Income'!$F$13:$F$32,14),1)=0),--('2) Income'!$D$13:$D$32="Every Other Week"),--('2) Income'!$F$13:$F$32&lt;=A428),'2) Income'!$E$13:$E$32)))</f>
        <v>0</v>
      </c>
      <c r="AB428" s="8">
        <f>IF(A428="","",IF(COUNTIF('2) Income'!$D$13:$D$32,"1st and 15th")=0,0,IF(OR(DAY(A428)=1,DAY(A428)=15),SUMIFS('2) Income'!$E$13:$E$32,'2) Income'!$D$13:$D$32,"1st and 15th",'2) Income'!$F$13:$F$32,"&lt;="&amp;$A428),0)))</f>
        <v>0</v>
      </c>
      <c r="AC428" s="8">
        <f>IF(A428="","",IF(COUNTIF('2) Income'!$D$13:$D$32,"2nd Wednesday")=0,0,IF(A428=(A428-DAY(A428)+1+2*7-WEEKDAY(A428-DAY(A428)+8-4,1)),SUMIFS('2) Income'!$E$13:$E$32,'2) Income'!$D$13:$D$32,"2nd Wednesday",'2) Income'!$F$13:$F$32,"&lt;="&amp;$A428),0)))</f>
        <v>0</v>
      </c>
      <c r="AD428" s="8">
        <f>IF(A428="","",IF(COUNTIF('2) Income'!$D$13:$D$32,"3rd Wednesday")=0,0,IF(A428=(A428-DAY(A428)+1+3*7-WEEKDAY(A428-DAY(A428)+8-4,1)),SUMIFS('2) Income'!$E$13:$E$32,'2) Income'!$D$13:$D$32,"3rd Wednesday",'2) Income'!$F$13:$F$32,"&lt;="&amp;$A428),0)))</f>
        <v>0</v>
      </c>
      <c r="AE428" s="8">
        <f>IF(A428="","",IF(COUNTIF('2) Income'!$D$13:$D$32,"4th Wednesday")=0,0,IF(A428=(A428-DAY(A428)+1+4*7-WEEKDAY(A428-DAY(A428)+8-4,1)),SUMIFS('2) Income'!$E$13:$E$32,'2) Income'!$D$13:$D$32,"4th Wednesday",'2) Income'!$F$13:$F$32,"&lt;="&amp;$A428),0)))</f>
        <v>0</v>
      </c>
      <c r="AF428" s="8" cm="1">
        <f t="array" ref="AF428">IF(A428="","",IF(COUNTIF('2) Income'!$D$13:$D$32,"Every 4 Weeks")=0,0,SUMPRODUCT(--(IFERROR(MOD(A428-'2) Income'!$F$13:$F$32,28),1)=0),--('2) Income'!$D$13:$D$32="Every 4 Weeks"),--('2) Income'!$F$13:$F$32&lt;=A428),'2) Income'!$E$13:$E$32)))</f>
        <v>0</v>
      </c>
      <c r="AG428" s="8">
        <f>IF(A428="","",IF(COUNTIF('2) Income'!$D$13:$D$32,"Monthly")=0,0,IF(B428="N",SUMIFS('2) Income'!$E$13:$E$32,'2) Income'!$D$13:$D$32,"monthly",'2) Income'!$F$13:$F$32,"&lt;="&amp;$A428,'2) Income'!$I$13:$I$32,DAY(A428)),SUMIFS('2) Income'!$E$13:$E$32,'2) Income'!$D$13:$D$32,"monthly",'2) Income'!$F$13:$F$32,"&lt;="&amp;$A428,'2) Income'!$I$13:$I$32,"&gt;="&amp;DAY(A428)))))</f>
        <v>0</v>
      </c>
      <c r="AH428" s="8" cm="1">
        <f t="array" ref="AH428">IF(A428="","",IF(COUNTIF('2) Income'!$D$13:$D$32,"Yearly")=0,0,SUMPRODUCT(--('2) Income'!$D$13:$D$32="Yearly"),--('2) Income'!$F$13:$F$32&lt;=A428),IF(B428="N",--('2) Income'!$I$13:$I$32=DAY(A428)),--('2) Income'!$I$13:$I$32&gt;=DAY(A428))),--(IFERROR(MOD('2) Income'!$H$13:$H$32-MONTH(A428)+12,12),1)=0),'2) Income'!$E$13:$E$32)))</f>
        <v>0</v>
      </c>
      <c r="AI428" s="8">
        <f>IF(A428="","",IF(COUNTIF('2) Income'!$D$13:$D$32,"one-time")=0,0,SUMIFS('2) Income'!$E$13:$E$32,'2) Income'!$D$13:$D$32,"one-time",'2) Income'!$F$13:$F$32,"="&amp;$A428)))</f>
        <v>0</v>
      </c>
      <c r="AJ428" s="9">
        <f t="shared" si="31"/>
        <v>0</v>
      </c>
    </row>
    <row r="429" spans="1:36">
      <c r="A429" s="7">
        <f>IF(A428="","",IF(A428+1&lt;='1) Period'!$E$21,A428+1,""))</f>
        <v>45901</v>
      </c>
      <c r="B429" s="7" t="str">
        <f t="shared" si="32"/>
        <v>N</v>
      </c>
      <c r="C429" t="str">
        <f t="shared" si="33"/>
        <v>F</v>
      </c>
      <c r="D429" s="8">
        <f>IF(A429="","",IF(TEXT(A429,"dddd")='4) Happy Money'!$E$23,WAllowance,0))</f>
        <v>400</v>
      </c>
      <c r="E429" s="8">
        <f>IF(A429="","",IF(B429="N",SUMIF(TMonthly[Day of the Month],DAY(A429),TMonthly[Amount]),SUMIF(TMonthly[Day of the Month],"&gt;="&amp;DAY(A429),TMonthly[Amount])))</f>
        <v>195</v>
      </c>
      <c r="F429" s="8" cm="1">
        <f t="array" ref="F429">IF(A429="","",SUMPRODUCT(--(TYearly[Due Date]&lt;=A429),IF(B429="N",--(TYearly[Day]=DAY(A429)),--(TYearly[Day]&gt;=DAY(A429))),--(IFERROR(MOD(TYearly[Month]-MONTH(A429)+12,12),1)=0),TYearly[Amount]))</f>
        <v>0</v>
      </c>
      <c r="G429" s="8">
        <f>IF(A429="","",SUMIF(TOneTime[Due Date],A429,TOneTime[Amount]))</f>
        <v>0</v>
      </c>
      <c r="H429" s="8" cm="1">
        <f t="array" ref="H429">IF(A429="","",IF(COUNTIF(TOther[Frequency],$H$1)=0,0,SUMPRODUCT(--(IFERROR(MOD(A429-TOther[Start Date],7),1)=0),--(TOther[Frequency]=$H$1),--(TOther[Start Date]&lt;=A429),--(TOther[End Date Calc]&gt;=A429),TOther[Amount])))</f>
        <v>0</v>
      </c>
      <c r="I429" s="8" cm="1">
        <f t="array" ref="I429">IF(A429="","",IF(COUNTIF(TOther[Frequency],$I$1)=0,0,SUMPRODUCT(--(IFERROR(MOD(A429-TOther[Start Date],14),1)=0),--(TOther[Frequency]=$I$1),--(TOther[Start Date]&lt;=A429),--(TOther[End Date Calc]&gt;=A429),TOther[Amount])))</f>
        <v>230</v>
      </c>
      <c r="J429" s="8">
        <f>IF(A429="","",IF(COUNTIF(TOther[Frequency],$J$1)=0,0,IF(OR(DAY(A429)=1,DAY(A429)=15),SUMIFS(TOther[Amount],TOther[Frequency],$J$1,TOther[Start Date],"&lt;="&amp;$A429,TOther[End Date Calc],"&gt;="&amp;A429),0)))</f>
        <v>0</v>
      </c>
      <c r="K429" s="8">
        <f>IF(A429="","",IF(COUNTIF(TOther[Frequency],$K$1)=0,0,IF(A429=(A429-DAY(A429)+1+2*7-WEEKDAY(A429-DAY(A429)+8-4,1)),SUMIFS(TOther[Amount],TOther[Frequency],$K$1,TOther[Start Date],"&lt;="&amp;$A429,TOther[End Date Calc],"&gt;="&amp;A429),0)))</f>
        <v>0</v>
      </c>
      <c r="L429" s="8">
        <f>IF(A429="","",IF(COUNTIF(TOther[Frequency],$L$1)=0,0,IF(A429=(A429-DAY(A429)+1+3*7-WEEKDAY(A429-DAY(A429)+8-4,1)),SUMIFS(TOther[Amount],TOther[Frequency],$L$1,TOther[Start Date],"&lt;="&amp;$A429,TOther[End Date Calc],"&gt;="&amp;A429),0)))</f>
        <v>0</v>
      </c>
      <c r="M429" s="8">
        <f>IF(A429="","",IF(COUNTIF(TOther[Frequency],$M$1)=0,0,IF(A429=(A429-DAY(A429)+1+4*7-WEEKDAY(A429-DAY(A429)+8-4,1)),SUMIFS(TOther[Amount],TOther[Frequency],$M$1,TOther[Start Date],"&lt;="&amp;$A429,TOther[End Date Calc],"&gt;="&amp;A429),0)))</f>
        <v>0</v>
      </c>
      <c r="N429" s="8" cm="1">
        <f t="array" ref="N429">IF(A429="","",IF(COUNTIF(TOther[Frequency],$N$1)=0,0,SUMPRODUCT(--(IFERROR(MOD(A429-TOther[Start Date],28),1)=0),--(TOther[Frequency]=$N$1),--(TOther[Start Date]&lt;=A429),--(TOther[End Date Calc]&gt;=A429),TOther[Amount])))</f>
        <v>0</v>
      </c>
      <c r="O429" s="8" cm="1">
        <f t="array" ref="O429">IF(A429="","",IF(COUNTIF(TOther[Frequency],$O$1)=0,0,SUMPRODUCT(--(IFERROR(MOD(A429-TOther[Start Date],42),1)=0),--(TOther[Frequency]=$O$1),--(TOther[Start Date]&lt;=A429),--(TOther[End Date Calc]&gt;=A429),TOther[Amount])))</f>
        <v>0</v>
      </c>
      <c r="P429" s="8" cm="1">
        <f t="array" ref="P429">IF(A429="","",IF(COUNTIF(TOther[Frequency],$P$1)=0,0,SUMPRODUCT(--(IFERROR(MOD(A429-TOther[Start Date],56),1)=0),--(TOther[Frequency]=$P$1),--(TOther[Start Date]&lt;=A429),--(TOther[End Date Calc]&gt;=A429),TOther[Amount])))</f>
        <v>0</v>
      </c>
      <c r="Q429" s="8">
        <f>IF(A429="","",IF(COUNTIF(TOther[Frequency],$Q$1)=0,0,IF(B429="N",SUMIFS(TOther[Amount],TOther[Frequency],$Q$1,TOther[Start Date],"&lt;="&amp;$A429,TOther[End Date Calc],"&gt;="&amp;A429,TOther[Start Day],DAY(A429)),SUMIFS(TOther[Amount],TOther[Frequency],$Q$1,TOther[Start Date],"&lt;="&amp;$A429,TOther[End Date Calc],"&gt;="&amp;A429,TOther[Start Day],"&gt;="&amp;DAY(A429)))))</f>
        <v>0</v>
      </c>
      <c r="R429" s="8" cm="1">
        <f t="array" ref="R429">IF(A429="","",IF(COUNTIF(TOther[Frequency],R$1)=0,0,SUMPRODUCT(--(TOther[Frequency]=R$1),--(TOther[Start Date]&lt;=A429),--(TOther[End Date Calc]&gt;=A429),IF(B429="N",--(TOther[Start Day]=DAY(A429)),--(TOther[Start Day]&gt;=DAY(A429))),--(IFERROR(MOD(TOther[Start Month]-MONTH(A429)+2,2),1)=0),TOther[Amount])))</f>
        <v>0</v>
      </c>
      <c r="S429" s="8" cm="1">
        <f t="array" ref="S429">IF(A429="","",IF(COUNTIF(TOther[Frequency],S$1)=0,0,SUMPRODUCT(--(TOther[Frequency]=S$1),--(TOther[Start Date]&lt;=A429),--(TOther[End Date Calc]&gt;=A429),IF(B429="N",--(TOther[Start Day]=DAY(A429)),--(TOther[Start Day]&gt;=DAY(A429))),--(IFERROR(MOD(TOther[Start Month]-MONTH(A429)+3,3),1)=0),TOther[Amount])))</f>
        <v>0</v>
      </c>
      <c r="T429" s="8" cm="1">
        <f t="array" ref="T429">IF($A429="","",IF(COUNTIF(TOther[Frequency],T$1)=0,0,SUMPRODUCT(--(TOther[Frequency]=T$1),--(TOther[Start Date]&lt;=$A429),--(TOther[End Date Calc]&gt;=$A429),IF($B429="N",--(TOther[Start Day]=DAY($A429)),--(TOther[Start Day]&gt;=DAY($A429))),--(IFERROR(MOD(TOther[Start Month]-MONTH($A429)+4,4),1)=0),TOther[Amount])))</f>
        <v>0</v>
      </c>
      <c r="U429" s="8" cm="1">
        <f t="array" ref="U429">IF(A429="","",IF(COUNTIF(TOther[Frequency],$U$1)=0,0,SUMPRODUCT(--(TOther[Frequency]=$U$1),--(TOther[Start Date]&lt;=A429),--(TOther[End Date Calc]&gt;=A429),IF(B429="N",--(TOther[Start Day]=DAY(A429)),--(TOther[Start Day]&gt;=DAY(A429))),--(IFERROR(MOD(TOther[Start Month]-MONTH(A429)+6,6),1)=0),TOther[Amount])))</f>
        <v>0</v>
      </c>
      <c r="V429" s="8" cm="1">
        <f t="array" ref="V429">IF(A429="","",IF(COUNTIF(TOther[Frequency],$V$1)=0,0,SUMPRODUCT(--(TOther[Frequency]=$V$1),--(TOther[Start Date]&lt;=A429),--(TOther[End Date Calc]&gt;=A429),IF(B429="N",--(TOther[Start Day]=DAY(A429)),--(TOther[Start Day]&gt;=DAY(A429))),--(IFERROR(MOD(TOther[Start Month]-MONTH(A429)+12,12),1)=0),TOther[Amount])))</f>
        <v>0</v>
      </c>
      <c r="W429" s="8">
        <f>IF(A429="","",SUMIFS(TOther[Amount],TOther[Start Date],A429,TOther[Frequency],$W$1))</f>
        <v>0</v>
      </c>
      <c r="X429" s="9">
        <f t="shared" si="30"/>
        <v>425</v>
      </c>
      <c r="Y429" s="9">
        <f t="shared" si="34"/>
        <v>230</v>
      </c>
      <c r="Z429" s="8" cm="1">
        <f t="array" ref="Z429">IF(A429="","",IF(COUNTIF('2) Income'!$D$13:$D$32,"Weekly")=0,0,SUMPRODUCT(--(IFERROR(MOD(A429-'2) Income'!$F$13:$F$32,7),1)=0),--('2) Income'!$D$13:$D$32="Weekly"),--('2) Income'!$F$13:$F$32&lt;=A429),'2) Income'!$E$13:$E$32)))</f>
        <v>0</v>
      </c>
      <c r="AA429" s="8" cm="1">
        <f t="array" ref="AA429">IF(A429="","",IF(COUNTIF('2) Income'!$D$13:$D$32,"Every Other Week")=0,0,SUMPRODUCT(--(IFERROR(MOD(A429-'2) Income'!$F$13:$F$32,14),1)=0),--('2) Income'!$D$13:$D$32="Every Other Week"),--('2) Income'!$F$13:$F$32&lt;=A429),'2) Income'!$E$13:$E$32)))</f>
        <v>0</v>
      </c>
      <c r="AB429" s="8">
        <f>IF(A429="","",IF(COUNTIF('2) Income'!$D$13:$D$32,"1st and 15th")=0,0,IF(OR(DAY(A429)=1,DAY(A429)=15),SUMIFS('2) Income'!$E$13:$E$32,'2) Income'!$D$13:$D$32,"1st and 15th",'2) Income'!$F$13:$F$32,"&lt;="&amp;$A429),0)))</f>
        <v>0</v>
      </c>
      <c r="AC429" s="8">
        <f>IF(A429="","",IF(COUNTIF('2) Income'!$D$13:$D$32,"2nd Wednesday")=0,0,IF(A429=(A429-DAY(A429)+1+2*7-WEEKDAY(A429-DAY(A429)+8-4,1)),SUMIFS('2) Income'!$E$13:$E$32,'2) Income'!$D$13:$D$32,"2nd Wednesday",'2) Income'!$F$13:$F$32,"&lt;="&amp;$A429),0)))</f>
        <v>0</v>
      </c>
      <c r="AD429" s="8">
        <f>IF(A429="","",IF(COUNTIF('2) Income'!$D$13:$D$32,"3rd Wednesday")=0,0,IF(A429=(A429-DAY(A429)+1+3*7-WEEKDAY(A429-DAY(A429)+8-4,1)),SUMIFS('2) Income'!$E$13:$E$32,'2) Income'!$D$13:$D$32,"3rd Wednesday",'2) Income'!$F$13:$F$32,"&lt;="&amp;$A429),0)))</f>
        <v>0</v>
      </c>
      <c r="AE429" s="8">
        <f>IF(A429="","",IF(COUNTIF('2) Income'!$D$13:$D$32,"4th Wednesday")=0,0,IF(A429=(A429-DAY(A429)+1+4*7-WEEKDAY(A429-DAY(A429)+8-4,1)),SUMIFS('2) Income'!$E$13:$E$32,'2) Income'!$D$13:$D$32,"4th Wednesday",'2) Income'!$F$13:$F$32,"&lt;="&amp;$A429),0)))</f>
        <v>0</v>
      </c>
      <c r="AF429" s="8" cm="1">
        <f t="array" ref="AF429">IF(A429="","",IF(COUNTIF('2) Income'!$D$13:$D$32,"Every 4 Weeks")=0,0,SUMPRODUCT(--(IFERROR(MOD(A429-'2) Income'!$F$13:$F$32,28),1)=0),--('2) Income'!$D$13:$D$32="Every 4 Weeks"),--('2) Income'!$F$13:$F$32&lt;=A429),'2) Income'!$E$13:$E$32)))</f>
        <v>0</v>
      </c>
      <c r="AG429" s="8">
        <f>IF(A429="","",IF(COUNTIF('2) Income'!$D$13:$D$32,"Monthly")=0,0,IF(B429="N",SUMIFS('2) Income'!$E$13:$E$32,'2) Income'!$D$13:$D$32,"monthly",'2) Income'!$F$13:$F$32,"&lt;="&amp;$A429,'2) Income'!$I$13:$I$32,DAY(A429)),SUMIFS('2) Income'!$E$13:$E$32,'2) Income'!$D$13:$D$32,"monthly",'2) Income'!$F$13:$F$32,"&lt;="&amp;$A429,'2) Income'!$I$13:$I$32,"&gt;="&amp;DAY(A429)))))</f>
        <v>650</v>
      </c>
      <c r="AH429" s="8" cm="1">
        <f t="array" ref="AH429">IF(A429="","",IF(COUNTIF('2) Income'!$D$13:$D$32,"Yearly")=0,0,SUMPRODUCT(--('2) Income'!$D$13:$D$32="Yearly"),--('2) Income'!$F$13:$F$32&lt;=A429),IF(B429="N",--('2) Income'!$I$13:$I$32=DAY(A429)),--('2) Income'!$I$13:$I$32&gt;=DAY(A429))),--(IFERROR(MOD('2) Income'!$H$13:$H$32-MONTH(A429)+12,12),1)=0),'2) Income'!$E$13:$E$32)))</f>
        <v>0</v>
      </c>
      <c r="AI429" s="8">
        <f>IF(A429="","",IF(COUNTIF('2) Income'!$D$13:$D$32,"one-time")=0,0,SUMIFS('2) Income'!$E$13:$E$32,'2) Income'!$D$13:$D$32,"one-time",'2) Income'!$F$13:$F$32,"="&amp;$A429)))</f>
        <v>0</v>
      </c>
      <c r="AJ429" s="9">
        <f t="shared" si="31"/>
        <v>650</v>
      </c>
    </row>
    <row r="430" spans="1:36">
      <c r="A430" s="7">
        <f>IF(A429="","",IF(A429+1&lt;='1) Period'!$E$21,A429+1,""))</f>
        <v>45902</v>
      </c>
      <c r="B430" s="7" t="str">
        <f t="shared" si="32"/>
        <v>N</v>
      </c>
      <c r="C430" t="str">
        <f t="shared" si="33"/>
        <v>F</v>
      </c>
      <c r="D430" s="8">
        <f>IF(A430="","",IF(TEXT(A430,"dddd")='4) Happy Money'!$E$23,WAllowance,0))</f>
        <v>0</v>
      </c>
      <c r="E430" s="8">
        <f>IF(A430="","",IF(B430="N",SUMIF(TMonthly[Day of the Month],DAY(A430),TMonthly[Amount]),SUMIF(TMonthly[Day of the Month],"&gt;="&amp;DAY(A430),TMonthly[Amount])))</f>
        <v>35</v>
      </c>
      <c r="F430" s="8" cm="1">
        <f t="array" ref="F430">IF(A430="","",SUMPRODUCT(--(TYearly[Due Date]&lt;=A430),IF(B430="N",--(TYearly[Day]=DAY(A430)),--(TYearly[Day]&gt;=DAY(A430))),--(IFERROR(MOD(TYearly[Month]-MONTH(A430)+12,12),1)=0),TYearly[Amount]))</f>
        <v>0</v>
      </c>
      <c r="G430" s="8">
        <f>IF(A430="","",SUMIF(TOneTime[Due Date],A430,TOneTime[Amount]))</f>
        <v>0</v>
      </c>
      <c r="H430" s="8" cm="1">
        <f t="array" ref="H430">IF(A430="","",IF(COUNTIF(TOther[Frequency],$H$1)=0,0,SUMPRODUCT(--(IFERROR(MOD(A430-TOther[Start Date],7),1)=0),--(TOther[Frequency]=$H$1),--(TOther[Start Date]&lt;=A430),--(TOther[End Date Calc]&gt;=A430),TOther[Amount])))</f>
        <v>0</v>
      </c>
      <c r="I430" s="8" cm="1">
        <f t="array" ref="I430">IF(A430="","",IF(COUNTIF(TOther[Frequency],$I$1)=0,0,SUMPRODUCT(--(IFERROR(MOD(A430-TOther[Start Date],14),1)=0),--(TOther[Frequency]=$I$1),--(TOther[Start Date]&lt;=A430),--(TOther[End Date Calc]&gt;=A430),TOther[Amount])))</f>
        <v>0</v>
      </c>
      <c r="J430" s="8">
        <f>IF(A430="","",IF(COUNTIF(TOther[Frequency],$J$1)=0,0,IF(OR(DAY(A430)=1,DAY(A430)=15),SUMIFS(TOther[Amount],TOther[Frequency],$J$1,TOther[Start Date],"&lt;="&amp;$A430,TOther[End Date Calc],"&gt;="&amp;A430),0)))</f>
        <v>0</v>
      </c>
      <c r="K430" s="8">
        <f>IF(A430="","",IF(COUNTIF(TOther[Frequency],$K$1)=0,0,IF(A430=(A430-DAY(A430)+1+2*7-WEEKDAY(A430-DAY(A430)+8-4,1)),SUMIFS(TOther[Amount],TOther[Frequency],$K$1,TOther[Start Date],"&lt;="&amp;$A430,TOther[End Date Calc],"&gt;="&amp;A430),0)))</f>
        <v>0</v>
      </c>
      <c r="L430" s="8">
        <f>IF(A430="","",IF(COUNTIF(TOther[Frequency],$L$1)=0,0,IF(A430=(A430-DAY(A430)+1+3*7-WEEKDAY(A430-DAY(A430)+8-4,1)),SUMIFS(TOther[Amount],TOther[Frequency],$L$1,TOther[Start Date],"&lt;="&amp;$A430,TOther[End Date Calc],"&gt;="&amp;A430),0)))</f>
        <v>0</v>
      </c>
      <c r="M430" s="8">
        <f>IF(A430="","",IF(COUNTIF(TOther[Frequency],$M$1)=0,0,IF(A430=(A430-DAY(A430)+1+4*7-WEEKDAY(A430-DAY(A430)+8-4,1)),SUMIFS(TOther[Amount],TOther[Frequency],$M$1,TOther[Start Date],"&lt;="&amp;$A430,TOther[End Date Calc],"&gt;="&amp;A430),0)))</f>
        <v>0</v>
      </c>
      <c r="N430" s="8" cm="1">
        <f t="array" ref="N430">IF(A430="","",IF(COUNTIF(TOther[Frequency],$N$1)=0,0,SUMPRODUCT(--(IFERROR(MOD(A430-TOther[Start Date],28),1)=0),--(TOther[Frequency]=$N$1),--(TOther[Start Date]&lt;=A430),--(TOther[End Date Calc]&gt;=A430),TOther[Amount])))</f>
        <v>0</v>
      </c>
      <c r="O430" s="8" cm="1">
        <f t="array" ref="O430">IF(A430="","",IF(COUNTIF(TOther[Frequency],$O$1)=0,0,SUMPRODUCT(--(IFERROR(MOD(A430-TOther[Start Date],42),1)=0),--(TOther[Frequency]=$O$1),--(TOther[Start Date]&lt;=A430),--(TOther[End Date Calc]&gt;=A430),TOther[Amount])))</f>
        <v>0</v>
      </c>
      <c r="P430" s="8" cm="1">
        <f t="array" ref="P430">IF(A430="","",IF(COUNTIF(TOther[Frequency],$P$1)=0,0,SUMPRODUCT(--(IFERROR(MOD(A430-TOther[Start Date],56),1)=0),--(TOther[Frequency]=$P$1),--(TOther[Start Date]&lt;=A430),--(TOther[End Date Calc]&gt;=A430),TOther[Amount])))</f>
        <v>0</v>
      </c>
      <c r="Q430" s="8">
        <f>IF(A430="","",IF(COUNTIF(TOther[Frequency],$Q$1)=0,0,IF(B430="N",SUMIFS(TOther[Amount],TOther[Frequency],$Q$1,TOther[Start Date],"&lt;="&amp;$A430,TOther[End Date Calc],"&gt;="&amp;A430,TOther[Start Day],DAY(A430)),SUMIFS(TOther[Amount],TOther[Frequency],$Q$1,TOther[Start Date],"&lt;="&amp;$A430,TOther[End Date Calc],"&gt;="&amp;A430,TOther[Start Day],"&gt;="&amp;DAY(A430)))))</f>
        <v>0</v>
      </c>
      <c r="R430" s="8" cm="1">
        <f t="array" ref="R430">IF(A430="","",IF(COUNTIF(TOther[Frequency],R$1)=0,0,SUMPRODUCT(--(TOther[Frequency]=R$1),--(TOther[Start Date]&lt;=A430),--(TOther[End Date Calc]&gt;=A430),IF(B430="N",--(TOther[Start Day]=DAY(A430)),--(TOther[Start Day]&gt;=DAY(A430))),--(IFERROR(MOD(TOther[Start Month]-MONTH(A430)+2,2),1)=0),TOther[Amount])))</f>
        <v>0</v>
      </c>
      <c r="S430" s="8" cm="1">
        <f t="array" ref="S430">IF(A430="","",IF(COUNTIF(TOther[Frequency],S$1)=0,0,SUMPRODUCT(--(TOther[Frequency]=S$1),--(TOther[Start Date]&lt;=A430),--(TOther[End Date Calc]&gt;=A430),IF(B430="N",--(TOther[Start Day]=DAY(A430)),--(TOther[Start Day]&gt;=DAY(A430))),--(IFERROR(MOD(TOther[Start Month]-MONTH(A430)+3,3),1)=0),TOther[Amount])))</f>
        <v>0</v>
      </c>
      <c r="T430" s="8" cm="1">
        <f t="array" ref="T430">IF($A430="","",IF(COUNTIF(TOther[Frequency],T$1)=0,0,SUMPRODUCT(--(TOther[Frequency]=T$1),--(TOther[Start Date]&lt;=$A430),--(TOther[End Date Calc]&gt;=$A430),IF($B430="N",--(TOther[Start Day]=DAY($A430)),--(TOther[Start Day]&gt;=DAY($A430))),--(IFERROR(MOD(TOther[Start Month]-MONTH($A430)+4,4),1)=0),TOther[Amount])))</f>
        <v>0</v>
      </c>
      <c r="U430" s="8" cm="1">
        <f t="array" ref="U430">IF(A430="","",IF(COUNTIF(TOther[Frequency],$U$1)=0,0,SUMPRODUCT(--(TOther[Frequency]=$U$1),--(TOther[Start Date]&lt;=A430),--(TOther[End Date Calc]&gt;=A430),IF(B430="N",--(TOther[Start Day]=DAY(A430)),--(TOther[Start Day]&gt;=DAY(A430))),--(IFERROR(MOD(TOther[Start Month]-MONTH(A430)+6,6),1)=0),TOther[Amount])))</f>
        <v>0</v>
      </c>
      <c r="V430" s="8" cm="1">
        <f t="array" ref="V430">IF(A430="","",IF(COUNTIF(TOther[Frequency],$V$1)=0,0,SUMPRODUCT(--(TOther[Frequency]=$V$1),--(TOther[Start Date]&lt;=A430),--(TOther[End Date Calc]&gt;=A430),IF(B430="N",--(TOther[Start Day]=DAY(A430)),--(TOther[Start Day]&gt;=DAY(A430))),--(IFERROR(MOD(TOther[Start Month]-MONTH(A430)+12,12),1)=0),TOther[Amount])))</f>
        <v>0</v>
      </c>
      <c r="W430" s="8">
        <f>IF(A430="","",SUMIFS(TOther[Amount],TOther[Start Date],A430,TOther[Frequency],$W$1))</f>
        <v>0</v>
      </c>
      <c r="X430" s="9">
        <f t="shared" si="30"/>
        <v>35</v>
      </c>
      <c r="Y430" s="9">
        <f t="shared" si="34"/>
        <v>0</v>
      </c>
      <c r="Z430" s="8" cm="1">
        <f t="array" ref="Z430">IF(A430="","",IF(COUNTIF('2) Income'!$D$13:$D$32,"Weekly")=0,0,SUMPRODUCT(--(IFERROR(MOD(A430-'2) Income'!$F$13:$F$32,7),1)=0),--('2) Income'!$D$13:$D$32="Weekly"),--('2) Income'!$F$13:$F$32&lt;=A430),'2) Income'!$E$13:$E$32)))</f>
        <v>0</v>
      </c>
      <c r="AA430" s="8" cm="1">
        <f t="array" ref="AA430">IF(A430="","",IF(COUNTIF('2) Income'!$D$13:$D$32,"Every Other Week")=0,0,SUMPRODUCT(--(IFERROR(MOD(A430-'2) Income'!$F$13:$F$32,14),1)=0),--('2) Income'!$D$13:$D$32="Every Other Week"),--('2) Income'!$F$13:$F$32&lt;=A430),'2) Income'!$E$13:$E$32)))</f>
        <v>0</v>
      </c>
      <c r="AB430" s="8">
        <f>IF(A430="","",IF(COUNTIF('2) Income'!$D$13:$D$32,"1st and 15th")=0,0,IF(OR(DAY(A430)=1,DAY(A430)=15),SUMIFS('2) Income'!$E$13:$E$32,'2) Income'!$D$13:$D$32,"1st and 15th",'2) Income'!$F$13:$F$32,"&lt;="&amp;$A430),0)))</f>
        <v>0</v>
      </c>
      <c r="AC430" s="8">
        <f>IF(A430="","",IF(COUNTIF('2) Income'!$D$13:$D$32,"2nd Wednesday")=0,0,IF(A430=(A430-DAY(A430)+1+2*7-WEEKDAY(A430-DAY(A430)+8-4,1)),SUMIFS('2) Income'!$E$13:$E$32,'2) Income'!$D$13:$D$32,"2nd Wednesday",'2) Income'!$F$13:$F$32,"&lt;="&amp;$A430),0)))</f>
        <v>0</v>
      </c>
      <c r="AD430" s="8">
        <f>IF(A430="","",IF(COUNTIF('2) Income'!$D$13:$D$32,"3rd Wednesday")=0,0,IF(A430=(A430-DAY(A430)+1+3*7-WEEKDAY(A430-DAY(A430)+8-4,1)),SUMIFS('2) Income'!$E$13:$E$32,'2) Income'!$D$13:$D$32,"3rd Wednesday",'2) Income'!$F$13:$F$32,"&lt;="&amp;$A430),0)))</f>
        <v>0</v>
      </c>
      <c r="AE430" s="8">
        <f>IF(A430="","",IF(COUNTIF('2) Income'!$D$13:$D$32,"4th Wednesday")=0,0,IF(A430=(A430-DAY(A430)+1+4*7-WEEKDAY(A430-DAY(A430)+8-4,1)),SUMIFS('2) Income'!$E$13:$E$32,'2) Income'!$D$13:$D$32,"4th Wednesday",'2) Income'!$F$13:$F$32,"&lt;="&amp;$A430),0)))</f>
        <v>0</v>
      </c>
      <c r="AF430" s="8" cm="1">
        <f t="array" ref="AF430">IF(A430="","",IF(COUNTIF('2) Income'!$D$13:$D$32,"Every 4 Weeks")=0,0,SUMPRODUCT(--(IFERROR(MOD(A430-'2) Income'!$F$13:$F$32,28),1)=0),--('2) Income'!$D$13:$D$32="Every 4 Weeks"),--('2) Income'!$F$13:$F$32&lt;=A430),'2) Income'!$E$13:$E$32)))</f>
        <v>0</v>
      </c>
      <c r="AG430" s="8">
        <f>IF(A430="","",IF(COUNTIF('2) Income'!$D$13:$D$32,"Monthly")=0,0,IF(B430="N",SUMIFS('2) Income'!$E$13:$E$32,'2) Income'!$D$13:$D$32,"monthly",'2) Income'!$F$13:$F$32,"&lt;="&amp;$A430,'2) Income'!$I$13:$I$32,DAY(A430)),SUMIFS('2) Income'!$E$13:$E$32,'2) Income'!$D$13:$D$32,"monthly",'2) Income'!$F$13:$F$32,"&lt;="&amp;$A430,'2) Income'!$I$13:$I$32,"&gt;="&amp;DAY(A430)))))</f>
        <v>0</v>
      </c>
      <c r="AH430" s="8" cm="1">
        <f t="array" ref="AH430">IF(A430="","",IF(COUNTIF('2) Income'!$D$13:$D$32,"Yearly")=0,0,SUMPRODUCT(--('2) Income'!$D$13:$D$32="Yearly"),--('2) Income'!$F$13:$F$32&lt;=A430),IF(B430="N",--('2) Income'!$I$13:$I$32=DAY(A430)),--('2) Income'!$I$13:$I$32&gt;=DAY(A430))),--(IFERROR(MOD('2) Income'!$H$13:$H$32-MONTH(A430)+12,12),1)=0),'2) Income'!$E$13:$E$32)))</f>
        <v>0</v>
      </c>
      <c r="AI430" s="8">
        <f>IF(A430="","",IF(COUNTIF('2) Income'!$D$13:$D$32,"one-time")=0,0,SUMIFS('2) Income'!$E$13:$E$32,'2) Income'!$D$13:$D$32,"one-time",'2) Income'!$F$13:$F$32,"="&amp;$A430)))</f>
        <v>0</v>
      </c>
      <c r="AJ430" s="9">
        <f t="shared" si="31"/>
        <v>0</v>
      </c>
    </row>
    <row r="431" spans="1:36">
      <c r="A431" s="7">
        <f>IF(A430="","",IF(A430+1&lt;='1) Period'!$E$21,A430+1,""))</f>
        <v>45903</v>
      </c>
      <c r="B431" s="7" t="str">
        <f t="shared" si="32"/>
        <v>N</v>
      </c>
      <c r="C431" t="str">
        <f t="shared" si="33"/>
        <v>F</v>
      </c>
      <c r="D431" s="8">
        <f>IF(A431="","",IF(TEXT(A431,"dddd")='4) Happy Money'!$E$23,WAllowance,0))</f>
        <v>0</v>
      </c>
      <c r="E431" s="8">
        <f>IF(A431="","",IF(B431="N",SUMIF(TMonthly[Day of the Month],DAY(A431),TMonthly[Amount]),SUMIF(TMonthly[Day of the Month],"&gt;="&amp;DAY(A431),TMonthly[Amount])))</f>
        <v>35</v>
      </c>
      <c r="F431" s="8" cm="1">
        <f t="array" ref="F431">IF(A431="","",SUMPRODUCT(--(TYearly[Due Date]&lt;=A431),IF(B431="N",--(TYearly[Day]=DAY(A431)),--(TYearly[Day]&gt;=DAY(A431))),--(IFERROR(MOD(TYearly[Month]-MONTH(A431)+12,12),1)=0),TYearly[Amount]))</f>
        <v>0</v>
      </c>
      <c r="G431" s="8">
        <f>IF(A431="","",SUMIF(TOneTime[Due Date],A431,TOneTime[Amount]))</f>
        <v>0</v>
      </c>
      <c r="H431" s="8" cm="1">
        <f t="array" ref="H431">IF(A431="","",IF(COUNTIF(TOther[Frequency],$H$1)=0,0,SUMPRODUCT(--(IFERROR(MOD(A431-TOther[Start Date],7),1)=0),--(TOther[Frequency]=$H$1),--(TOther[Start Date]&lt;=A431),--(TOther[End Date Calc]&gt;=A431),TOther[Amount])))</f>
        <v>0</v>
      </c>
      <c r="I431" s="8" cm="1">
        <f t="array" ref="I431">IF(A431="","",IF(COUNTIF(TOther[Frequency],$I$1)=0,0,SUMPRODUCT(--(IFERROR(MOD(A431-TOther[Start Date],14),1)=0),--(TOther[Frequency]=$I$1),--(TOther[Start Date]&lt;=A431),--(TOther[End Date Calc]&gt;=A431),TOther[Amount])))</f>
        <v>0</v>
      </c>
      <c r="J431" s="8">
        <f>IF(A431="","",IF(COUNTIF(TOther[Frequency],$J$1)=0,0,IF(OR(DAY(A431)=1,DAY(A431)=15),SUMIFS(TOther[Amount],TOther[Frequency],$J$1,TOther[Start Date],"&lt;="&amp;$A431,TOther[End Date Calc],"&gt;="&amp;A431),0)))</f>
        <v>0</v>
      </c>
      <c r="K431" s="8">
        <f>IF(A431="","",IF(COUNTIF(TOther[Frequency],$K$1)=0,0,IF(A431=(A431-DAY(A431)+1+2*7-WEEKDAY(A431-DAY(A431)+8-4,1)),SUMIFS(TOther[Amount],TOther[Frequency],$K$1,TOther[Start Date],"&lt;="&amp;$A431,TOther[End Date Calc],"&gt;="&amp;A431),0)))</f>
        <v>0</v>
      </c>
      <c r="L431" s="8">
        <f>IF(A431="","",IF(COUNTIF(TOther[Frequency],$L$1)=0,0,IF(A431=(A431-DAY(A431)+1+3*7-WEEKDAY(A431-DAY(A431)+8-4,1)),SUMIFS(TOther[Amount],TOther[Frequency],$L$1,TOther[Start Date],"&lt;="&amp;$A431,TOther[End Date Calc],"&gt;="&amp;A431),0)))</f>
        <v>0</v>
      </c>
      <c r="M431" s="8">
        <f>IF(A431="","",IF(COUNTIF(TOther[Frequency],$M$1)=0,0,IF(A431=(A431-DAY(A431)+1+4*7-WEEKDAY(A431-DAY(A431)+8-4,1)),SUMIFS(TOther[Amount],TOther[Frequency],$M$1,TOther[Start Date],"&lt;="&amp;$A431,TOther[End Date Calc],"&gt;="&amp;A431),0)))</f>
        <v>0</v>
      </c>
      <c r="N431" s="8" cm="1">
        <f t="array" ref="N431">IF(A431="","",IF(COUNTIF(TOther[Frequency],$N$1)=0,0,SUMPRODUCT(--(IFERROR(MOD(A431-TOther[Start Date],28),1)=0),--(TOther[Frequency]=$N$1),--(TOther[Start Date]&lt;=A431),--(TOther[End Date Calc]&gt;=A431),TOther[Amount])))</f>
        <v>0</v>
      </c>
      <c r="O431" s="8" cm="1">
        <f t="array" ref="O431">IF(A431="","",IF(COUNTIF(TOther[Frequency],$O$1)=0,0,SUMPRODUCT(--(IFERROR(MOD(A431-TOther[Start Date],42),1)=0),--(TOther[Frequency]=$O$1),--(TOther[Start Date]&lt;=A431),--(TOther[End Date Calc]&gt;=A431),TOther[Amount])))</f>
        <v>0</v>
      </c>
      <c r="P431" s="8" cm="1">
        <f t="array" ref="P431">IF(A431="","",IF(COUNTIF(TOther[Frequency],$P$1)=0,0,SUMPRODUCT(--(IFERROR(MOD(A431-TOther[Start Date],56),1)=0),--(TOther[Frequency]=$P$1),--(TOther[Start Date]&lt;=A431),--(TOther[End Date Calc]&gt;=A431),TOther[Amount])))</f>
        <v>0</v>
      </c>
      <c r="Q431" s="8">
        <f>IF(A431="","",IF(COUNTIF(TOther[Frequency],$Q$1)=0,0,IF(B431="N",SUMIFS(TOther[Amount],TOther[Frequency],$Q$1,TOther[Start Date],"&lt;="&amp;$A431,TOther[End Date Calc],"&gt;="&amp;A431,TOther[Start Day],DAY(A431)),SUMIFS(TOther[Amount],TOther[Frequency],$Q$1,TOther[Start Date],"&lt;="&amp;$A431,TOther[End Date Calc],"&gt;="&amp;A431,TOther[Start Day],"&gt;="&amp;DAY(A431)))))</f>
        <v>0</v>
      </c>
      <c r="R431" s="8" cm="1">
        <f t="array" ref="R431">IF(A431="","",IF(COUNTIF(TOther[Frequency],R$1)=0,0,SUMPRODUCT(--(TOther[Frequency]=R$1),--(TOther[Start Date]&lt;=A431),--(TOther[End Date Calc]&gt;=A431),IF(B431="N",--(TOther[Start Day]=DAY(A431)),--(TOther[Start Day]&gt;=DAY(A431))),--(IFERROR(MOD(TOther[Start Month]-MONTH(A431)+2,2),1)=0),TOther[Amount])))</f>
        <v>0</v>
      </c>
      <c r="S431" s="8" cm="1">
        <f t="array" ref="S431">IF(A431="","",IF(COUNTIF(TOther[Frequency],S$1)=0,0,SUMPRODUCT(--(TOther[Frequency]=S$1),--(TOther[Start Date]&lt;=A431),--(TOther[End Date Calc]&gt;=A431),IF(B431="N",--(TOther[Start Day]=DAY(A431)),--(TOther[Start Day]&gt;=DAY(A431))),--(IFERROR(MOD(TOther[Start Month]-MONTH(A431)+3,3),1)=0),TOther[Amount])))</f>
        <v>0</v>
      </c>
      <c r="T431" s="8" cm="1">
        <f t="array" ref="T431">IF($A431="","",IF(COUNTIF(TOther[Frequency],T$1)=0,0,SUMPRODUCT(--(TOther[Frequency]=T$1),--(TOther[Start Date]&lt;=$A431),--(TOther[End Date Calc]&gt;=$A431),IF($B431="N",--(TOther[Start Day]=DAY($A431)),--(TOther[Start Day]&gt;=DAY($A431))),--(IFERROR(MOD(TOther[Start Month]-MONTH($A431)+4,4),1)=0),TOther[Amount])))</f>
        <v>0</v>
      </c>
      <c r="U431" s="8" cm="1">
        <f t="array" ref="U431">IF(A431="","",IF(COUNTIF(TOther[Frequency],$U$1)=0,0,SUMPRODUCT(--(TOther[Frequency]=$U$1),--(TOther[Start Date]&lt;=A431),--(TOther[End Date Calc]&gt;=A431),IF(B431="N",--(TOther[Start Day]=DAY(A431)),--(TOther[Start Day]&gt;=DAY(A431))),--(IFERROR(MOD(TOther[Start Month]-MONTH(A431)+6,6),1)=0),TOther[Amount])))</f>
        <v>0</v>
      </c>
      <c r="V431" s="8" cm="1">
        <f t="array" ref="V431">IF(A431="","",IF(COUNTIF(TOther[Frequency],$V$1)=0,0,SUMPRODUCT(--(TOther[Frequency]=$V$1),--(TOther[Start Date]&lt;=A431),--(TOther[End Date Calc]&gt;=A431),IF(B431="N",--(TOther[Start Day]=DAY(A431)),--(TOther[Start Day]&gt;=DAY(A431))),--(IFERROR(MOD(TOther[Start Month]-MONTH(A431)+12,12),1)=0),TOther[Amount])))</f>
        <v>0</v>
      </c>
      <c r="W431" s="8">
        <f>IF(A431="","",SUMIFS(TOther[Amount],TOther[Start Date],A431,TOther[Frequency],$W$1))</f>
        <v>0</v>
      </c>
      <c r="X431" s="9">
        <f t="shared" si="30"/>
        <v>35</v>
      </c>
      <c r="Y431" s="9">
        <f t="shared" si="34"/>
        <v>0</v>
      </c>
      <c r="Z431" s="8" cm="1">
        <f t="array" ref="Z431">IF(A431="","",IF(COUNTIF('2) Income'!$D$13:$D$32,"Weekly")=0,0,SUMPRODUCT(--(IFERROR(MOD(A431-'2) Income'!$F$13:$F$32,7),1)=0),--('2) Income'!$D$13:$D$32="Weekly"),--('2) Income'!$F$13:$F$32&lt;=A431),'2) Income'!$E$13:$E$32)))</f>
        <v>0</v>
      </c>
      <c r="AA431" s="8" cm="1">
        <f t="array" ref="AA431">IF(A431="","",IF(COUNTIF('2) Income'!$D$13:$D$32,"Every Other Week")=0,0,SUMPRODUCT(--(IFERROR(MOD(A431-'2) Income'!$F$13:$F$32,14),1)=0),--('2) Income'!$D$13:$D$32="Every Other Week"),--('2) Income'!$F$13:$F$32&lt;=A431),'2) Income'!$E$13:$E$32)))</f>
        <v>0</v>
      </c>
      <c r="AB431" s="8">
        <f>IF(A431="","",IF(COUNTIF('2) Income'!$D$13:$D$32,"1st and 15th")=0,0,IF(OR(DAY(A431)=1,DAY(A431)=15),SUMIFS('2) Income'!$E$13:$E$32,'2) Income'!$D$13:$D$32,"1st and 15th",'2) Income'!$F$13:$F$32,"&lt;="&amp;$A431),0)))</f>
        <v>0</v>
      </c>
      <c r="AC431" s="8">
        <f>IF(A431="","",IF(COUNTIF('2) Income'!$D$13:$D$32,"2nd Wednesday")=0,0,IF(A431=(A431-DAY(A431)+1+2*7-WEEKDAY(A431-DAY(A431)+8-4,1)),SUMIFS('2) Income'!$E$13:$E$32,'2) Income'!$D$13:$D$32,"2nd Wednesday",'2) Income'!$F$13:$F$32,"&lt;="&amp;$A431),0)))</f>
        <v>0</v>
      </c>
      <c r="AD431" s="8">
        <f>IF(A431="","",IF(COUNTIF('2) Income'!$D$13:$D$32,"3rd Wednesday")=0,0,IF(A431=(A431-DAY(A431)+1+3*7-WEEKDAY(A431-DAY(A431)+8-4,1)),SUMIFS('2) Income'!$E$13:$E$32,'2) Income'!$D$13:$D$32,"3rd Wednesday",'2) Income'!$F$13:$F$32,"&lt;="&amp;$A431),0)))</f>
        <v>0</v>
      </c>
      <c r="AE431" s="8">
        <f>IF(A431="","",IF(COUNTIF('2) Income'!$D$13:$D$32,"4th Wednesday")=0,0,IF(A431=(A431-DAY(A431)+1+4*7-WEEKDAY(A431-DAY(A431)+8-4,1)),SUMIFS('2) Income'!$E$13:$E$32,'2) Income'!$D$13:$D$32,"4th Wednesday",'2) Income'!$F$13:$F$32,"&lt;="&amp;$A431),0)))</f>
        <v>0</v>
      </c>
      <c r="AF431" s="8" cm="1">
        <f t="array" ref="AF431">IF(A431="","",IF(COUNTIF('2) Income'!$D$13:$D$32,"Every 4 Weeks")=0,0,SUMPRODUCT(--(IFERROR(MOD(A431-'2) Income'!$F$13:$F$32,28),1)=0),--('2) Income'!$D$13:$D$32="Every 4 Weeks"),--('2) Income'!$F$13:$F$32&lt;=A431),'2) Income'!$E$13:$E$32)))</f>
        <v>0</v>
      </c>
      <c r="AG431" s="8">
        <f>IF(A431="","",IF(COUNTIF('2) Income'!$D$13:$D$32,"Monthly")=0,0,IF(B431="N",SUMIFS('2) Income'!$E$13:$E$32,'2) Income'!$D$13:$D$32,"monthly",'2) Income'!$F$13:$F$32,"&lt;="&amp;$A431,'2) Income'!$I$13:$I$32,DAY(A431)),SUMIFS('2) Income'!$E$13:$E$32,'2) Income'!$D$13:$D$32,"monthly",'2) Income'!$F$13:$F$32,"&lt;="&amp;$A431,'2) Income'!$I$13:$I$32,"&gt;="&amp;DAY(A431)))))</f>
        <v>0</v>
      </c>
      <c r="AH431" s="8" cm="1">
        <f t="array" ref="AH431">IF(A431="","",IF(COUNTIF('2) Income'!$D$13:$D$32,"Yearly")=0,0,SUMPRODUCT(--('2) Income'!$D$13:$D$32="Yearly"),--('2) Income'!$F$13:$F$32&lt;=A431),IF(B431="N",--('2) Income'!$I$13:$I$32=DAY(A431)),--('2) Income'!$I$13:$I$32&gt;=DAY(A431))),--(IFERROR(MOD('2) Income'!$H$13:$H$32-MONTH(A431)+12,12),1)=0),'2) Income'!$E$13:$E$32)))</f>
        <v>0</v>
      </c>
      <c r="AI431" s="8">
        <f>IF(A431="","",IF(COUNTIF('2) Income'!$D$13:$D$32,"one-time")=0,0,SUMIFS('2) Income'!$E$13:$E$32,'2) Income'!$D$13:$D$32,"one-time",'2) Income'!$F$13:$F$32,"="&amp;$A431)))</f>
        <v>0</v>
      </c>
      <c r="AJ431" s="9">
        <f t="shared" si="31"/>
        <v>0</v>
      </c>
    </row>
    <row r="432" spans="1:36">
      <c r="A432" s="7">
        <f>IF(A431="","",IF(A431+1&lt;='1) Period'!$E$21,A431+1,""))</f>
        <v>45904</v>
      </c>
      <c r="B432" s="7" t="str">
        <f t="shared" si="32"/>
        <v>N</v>
      </c>
      <c r="C432" t="str">
        <f t="shared" si="33"/>
        <v>F</v>
      </c>
      <c r="D432" s="8">
        <f>IF(A432="","",IF(TEXT(A432,"dddd")='4) Happy Money'!$E$23,WAllowance,0))</f>
        <v>0</v>
      </c>
      <c r="E432" s="8">
        <f>IF(A432="","",IF(B432="N",SUMIF(TMonthly[Day of the Month],DAY(A432),TMonthly[Amount]),SUMIF(TMonthly[Day of the Month],"&gt;="&amp;DAY(A432),TMonthly[Amount])))</f>
        <v>35</v>
      </c>
      <c r="F432" s="8" cm="1">
        <f t="array" ref="F432">IF(A432="","",SUMPRODUCT(--(TYearly[Due Date]&lt;=A432),IF(B432="N",--(TYearly[Day]=DAY(A432)),--(TYearly[Day]&gt;=DAY(A432))),--(IFERROR(MOD(TYearly[Month]-MONTH(A432)+12,12),1)=0),TYearly[Amount]))</f>
        <v>0</v>
      </c>
      <c r="G432" s="8">
        <f>IF(A432="","",SUMIF(TOneTime[Due Date],A432,TOneTime[Amount]))</f>
        <v>0</v>
      </c>
      <c r="H432" s="8" cm="1">
        <f t="array" ref="H432">IF(A432="","",IF(COUNTIF(TOther[Frequency],$H$1)=0,0,SUMPRODUCT(--(IFERROR(MOD(A432-TOther[Start Date],7),1)=0),--(TOther[Frequency]=$H$1),--(TOther[Start Date]&lt;=A432),--(TOther[End Date Calc]&gt;=A432),TOther[Amount])))</f>
        <v>0</v>
      </c>
      <c r="I432" s="8" cm="1">
        <f t="array" ref="I432">IF(A432="","",IF(COUNTIF(TOther[Frequency],$I$1)=0,0,SUMPRODUCT(--(IFERROR(MOD(A432-TOther[Start Date],14),1)=0),--(TOther[Frequency]=$I$1),--(TOther[Start Date]&lt;=A432),--(TOther[End Date Calc]&gt;=A432),TOther[Amount])))</f>
        <v>0</v>
      </c>
      <c r="J432" s="8">
        <f>IF(A432="","",IF(COUNTIF(TOther[Frequency],$J$1)=0,0,IF(OR(DAY(A432)=1,DAY(A432)=15),SUMIFS(TOther[Amount],TOther[Frequency],$J$1,TOther[Start Date],"&lt;="&amp;$A432,TOther[End Date Calc],"&gt;="&amp;A432),0)))</f>
        <v>0</v>
      </c>
      <c r="K432" s="8">
        <f>IF(A432="","",IF(COUNTIF(TOther[Frequency],$K$1)=0,0,IF(A432=(A432-DAY(A432)+1+2*7-WEEKDAY(A432-DAY(A432)+8-4,1)),SUMIFS(TOther[Amount],TOther[Frequency],$K$1,TOther[Start Date],"&lt;="&amp;$A432,TOther[End Date Calc],"&gt;="&amp;A432),0)))</f>
        <v>0</v>
      </c>
      <c r="L432" s="8">
        <f>IF(A432="","",IF(COUNTIF(TOther[Frequency],$L$1)=0,0,IF(A432=(A432-DAY(A432)+1+3*7-WEEKDAY(A432-DAY(A432)+8-4,1)),SUMIFS(TOther[Amount],TOther[Frequency],$L$1,TOther[Start Date],"&lt;="&amp;$A432,TOther[End Date Calc],"&gt;="&amp;A432),0)))</f>
        <v>0</v>
      </c>
      <c r="M432" s="8">
        <f>IF(A432="","",IF(COUNTIF(TOther[Frequency],$M$1)=0,0,IF(A432=(A432-DAY(A432)+1+4*7-WEEKDAY(A432-DAY(A432)+8-4,1)),SUMIFS(TOther[Amount],TOther[Frequency],$M$1,TOther[Start Date],"&lt;="&amp;$A432,TOther[End Date Calc],"&gt;="&amp;A432),0)))</f>
        <v>0</v>
      </c>
      <c r="N432" s="8" cm="1">
        <f t="array" ref="N432">IF(A432="","",IF(COUNTIF(TOther[Frequency],$N$1)=0,0,SUMPRODUCT(--(IFERROR(MOD(A432-TOther[Start Date],28),1)=0),--(TOther[Frequency]=$N$1),--(TOther[Start Date]&lt;=A432),--(TOther[End Date Calc]&gt;=A432),TOther[Amount])))</f>
        <v>0</v>
      </c>
      <c r="O432" s="8" cm="1">
        <f t="array" ref="O432">IF(A432="","",IF(COUNTIF(TOther[Frequency],$O$1)=0,0,SUMPRODUCT(--(IFERROR(MOD(A432-TOther[Start Date],42),1)=0),--(TOther[Frequency]=$O$1),--(TOther[Start Date]&lt;=A432),--(TOther[End Date Calc]&gt;=A432),TOther[Amount])))</f>
        <v>0</v>
      </c>
      <c r="P432" s="8" cm="1">
        <f t="array" ref="P432">IF(A432="","",IF(COUNTIF(TOther[Frequency],$P$1)=0,0,SUMPRODUCT(--(IFERROR(MOD(A432-TOther[Start Date],56),1)=0),--(TOther[Frequency]=$P$1),--(TOther[Start Date]&lt;=A432),--(TOther[End Date Calc]&gt;=A432),TOther[Amount])))</f>
        <v>0</v>
      </c>
      <c r="Q432" s="8">
        <f>IF(A432="","",IF(COUNTIF(TOther[Frequency],$Q$1)=0,0,IF(B432="N",SUMIFS(TOther[Amount],TOther[Frequency],$Q$1,TOther[Start Date],"&lt;="&amp;$A432,TOther[End Date Calc],"&gt;="&amp;A432,TOther[Start Day],DAY(A432)),SUMIFS(TOther[Amount],TOther[Frequency],$Q$1,TOther[Start Date],"&lt;="&amp;$A432,TOther[End Date Calc],"&gt;="&amp;A432,TOther[Start Day],"&gt;="&amp;DAY(A432)))))</f>
        <v>0</v>
      </c>
      <c r="R432" s="8" cm="1">
        <f t="array" ref="R432">IF(A432="","",IF(COUNTIF(TOther[Frequency],R$1)=0,0,SUMPRODUCT(--(TOther[Frequency]=R$1),--(TOther[Start Date]&lt;=A432),--(TOther[End Date Calc]&gt;=A432),IF(B432="N",--(TOther[Start Day]=DAY(A432)),--(TOther[Start Day]&gt;=DAY(A432))),--(IFERROR(MOD(TOther[Start Month]-MONTH(A432)+2,2),1)=0),TOther[Amount])))</f>
        <v>0</v>
      </c>
      <c r="S432" s="8" cm="1">
        <f t="array" ref="S432">IF(A432="","",IF(COUNTIF(TOther[Frequency],S$1)=0,0,SUMPRODUCT(--(TOther[Frequency]=S$1),--(TOther[Start Date]&lt;=A432),--(TOther[End Date Calc]&gt;=A432),IF(B432="N",--(TOther[Start Day]=DAY(A432)),--(TOther[Start Day]&gt;=DAY(A432))),--(IFERROR(MOD(TOther[Start Month]-MONTH(A432)+3,3),1)=0),TOther[Amount])))</f>
        <v>0</v>
      </c>
      <c r="T432" s="8" cm="1">
        <f t="array" ref="T432">IF($A432="","",IF(COUNTIF(TOther[Frequency],T$1)=0,0,SUMPRODUCT(--(TOther[Frequency]=T$1),--(TOther[Start Date]&lt;=$A432),--(TOther[End Date Calc]&gt;=$A432),IF($B432="N",--(TOther[Start Day]=DAY($A432)),--(TOther[Start Day]&gt;=DAY($A432))),--(IFERROR(MOD(TOther[Start Month]-MONTH($A432)+4,4),1)=0),TOther[Amount])))</f>
        <v>0</v>
      </c>
      <c r="U432" s="8" cm="1">
        <f t="array" ref="U432">IF(A432="","",IF(COUNTIF(TOther[Frequency],$U$1)=0,0,SUMPRODUCT(--(TOther[Frequency]=$U$1),--(TOther[Start Date]&lt;=A432),--(TOther[End Date Calc]&gt;=A432),IF(B432="N",--(TOther[Start Day]=DAY(A432)),--(TOther[Start Day]&gt;=DAY(A432))),--(IFERROR(MOD(TOther[Start Month]-MONTH(A432)+6,6),1)=0),TOther[Amount])))</f>
        <v>0</v>
      </c>
      <c r="V432" s="8" cm="1">
        <f t="array" ref="V432">IF(A432="","",IF(COUNTIF(TOther[Frequency],$V$1)=0,0,SUMPRODUCT(--(TOther[Frequency]=$V$1),--(TOther[Start Date]&lt;=A432),--(TOther[End Date Calc]&gt;=A432),IF(B432="N",--(TOther[Start Day]=DAY(A432)),--(TOther[Start Day]&gt;=DAY(A432))),--(IFERROR(MOD(TOther[Start Month]-MONTH(A432)+12,12),1)=0),TOther[Amount])))</f>
        <v>0</v>
      </c>
      <c r="W432" s="8">
        <f>IF(A432="","",SUMIFS(TOther[Amount],TOther[Start Date],A432,TOther[Frequency],$W$1))</f>
        <v>0</v>
      </c>
      <c r="X432" s="9">
        <f t="shared" si="30"/>
        <v>35</v>
      </c>
      <c r="Y432" s="9">
        <f t="shared" si="34"/>
        <v>0</v>
      </c>
      <c r="Z432" s="8" cm="1">
        <f t="array" ref="Z432">IF(A432="","",IF(COUNTIF('2) Income'!$D$13:$D$32,"Weekly")=0,0,SUMPRODUCT(--(IFERROR(MOD(A432-'2) Income'!$F$13:$F$32,7),1)=0),--('2) Income'!$D$13:$D$32="Weekly"),--('2) Income'!$F$13:$F$32&lt;=A432),'2) Income'!$E$13:$E$32)))</f>
        <v>0</v>
      </c>
      <c r="AA432" s="8" cm="1">
        <f t="array" ref="AA432">IF(A432="","",IF(COUNTIF('2) Income'!$D$13:$D$32,"Every Other Week")=0,0,SUMPRODUCT(--(IFERROR(MOD(A432-'2) Income'!$F$13:$F$32,14),1)=0),--('2) Income'!$D$13:$D$32="Every Other Week"),--('2) Income'!$F$13:$F$32&lt;=A432),'2) Income'!$E$13:$E$32)))</f>
        <v>0</v>
      </c>
      <c r="AB432" s="8">
        <f>IF(A432="","",IF(COUNTIF('2) Income'!$D$13:$D$32,"1st and 15th")=0,0,IF(OR(DAY(A432)=1,DAY(A432)=15),SUMIFS('2) Income'!$E$13:$E$32,'2) Income'!$D$13:$D$32,"1st and 15th",'2) Income'!$F$13:$F$32,"&lt;="&amp;$A432),0)))</f>
        <v>0</v>
      </c>
      <c r="AC432" s="8">
        <f>IF(A432="","",IF(COUNTIF('2) Income'!$D$13:$D$32,"2nd Wednesday")=0,0,IF(A432=(A432-DAY(A432)+1+2*7-WEEKDAY(A432-DAY(A432)+8-4,1)),SUMIFS('2) Income'!$E$13:$E$32,'2) Income'!$D$13:$D$32,"2nd Wednesday",'2) Income'!$F$13:$F$32,"&lt;="&amp;$A432),0)))</f>
        <v>0</v>
      </c>
      <c r="AD432" s="8">
        <f>IF(A432="","",IF(COUNTIF('2) Income'!$D$13:$D$32,"3rd Wednesday")=0,0,IF(A432=(A432-DAY(A432)+1+3*7-WEEKDAY(A432-DAY(A432)+8-4,1)),SUMIFS('2) Income'!$E$13:$E$32,'2) Income'!$D$13:$D$32,"3rd Wednesday",'2) Income'!$F$13:$F$32,"&lt;="&amp;$A432),0)))</f>
        <v>0</v>
      </c>
      <c r="AE432" s="8">
        <f>IF(A432="","",IF(COUNTIF('2) Income'!$D$13:$D$32,"4th Wednesday")=0,0,IF(A432=(A432-DAY(A432)+1+4*7-WEEKDAY(A432-DAY(A432)+8-4,1)),SUMIFS('2) Income'!$E$13:$E$32,'2) Income'!$D$13:$D$32,"4th Wednesday",'2) Income'!$F$13:$F$32,"&lt;="&amp;$A432),0)))</f>
        <v>0</v>
      </c>
      <c r="AF432" s="8" cm="1">
        <f t="array" ref="AF432">IF(A432="","",IF(COUNTIF('2) Income'!$D$13:$D$32,"Every 4 Weeks")=0,0,SUMPRODUCT(--(IFERROR(MOD(A432-'2) Income'!$F$13:$F$32,28),1)=0),--('2) Income'!$D$13:$D$32="Every 4 Weeks"),--('2) Income'!$F$13:$F$32&lt;=A432),'2) Income'!$E$13:$E$32)))</f>
        <v>0</v>
      </c>
      <c r="AG432" s="8">
        <f>IF(A432="","",IF(COUNTIF('2) Income'!$D$13:$D$32,"Monthly")=0,0,IF(B432="N",SUMIFS('2) Income'!$E$13:$E$32,'2) Income'!$D$13:$D$32,"monthly",'2) Income'!$F$13:$F$32,"&lt;="&amp;$A432,'2) Income'!$I$13:$I$32,DAY(A432)),SUMIFS('2) Income'!$E$13:$E$32,'2) Income'!$D$13:$D$32,"monthly",'2) Income'!$F$13:$F$32,"&lt;="&amp;$A432,'2) Income'!$I$13:$I$32,"&gt;="&amp;DAY(A432)))))</f>
        <v>0</v>
      </c>
      <c r="AH432" s="8" cm="1">
        <f t="array" ref="AH432">IF(A432="","",IF(COUNTIF('2) Income'!$D$13:$D$32,"Yearly")=0,0,SUMPRODUCT(--('2) Income'!$D$13:$D$32="Yearly"),--('2) Income'!$F$13:$F$32&lt;=A432),IF(B432="N",--('2) Income'!$I$13:$I$32=DAY(A432)),--('2) Income'!$I$13:$I$32&gt;=DAY(A432))),--(IFERROR(MOD('2) Income'!$H$13:$H$32-MONTH(A432)+12,12),1)=0),'2) Income'!$E$13:$E$32)))</f>
        <v>0</v>
      </c>
      <c r="AI432" s="8">
        <f>IF(A432="","",IF(COUNTIF('2) Income'!$D$13:$D$32,"one-time")=0,0,SUMIFS('2) Income'!$E$13:$E$32,'2) Income'!$D$13:$D$32,"one-time",'2) Income'!$F$13:$F$32,"="&amp;$A432)))</f>
        <v>0</v>
      </c>
      <c r="AJ432" s="9">
        <f t="shared" si="31"/>
        <v>0</v>
      </c>
    </row>
    <row r="433" spans="1:36">
      <c r="A433" s="7">
        <f>IF(A432="","",IF(A432+1&lt;='1) Period'!$E$21,A432+1,""))</f>
        <v>45905</v>
      </c>
      <c r="B433" s="7" t="str">
        <f t="shared" si="32"/>
        <v>N</v>
      </c>
      <c r="C433" t="str">
        <f t="shared" si="33"/>
        <v>F</v>
      </c>
      <c r="D433" s="8">
        <f>IF(A433="","",IF(TEXT(A433,"dddd")='4) Happy Money'!$E$23,WAllowance,0))</f>
        <v>0</v>
      </c>
      <c r="E433" s="8">
        <f>IF(A433="","",IF(B433="N",SUMIF(TMonthly[Day of the Month],DAY(A433),TMonthly[Amount]),SUMIF(TMonthly[Day of the Month],"&gt;="&amp;DAY(A433),TMonthly[Amount])))</f>
        <v>0</v>
      </c>
      <c r="F433" s="8" cm="1">
        <f t="array" ref="F433">IF(A433="","",SUMPRODUCT(--(TYearly[Due Date]&lt;=A433),IF(B433="N",--(TYearly[Day]=DAY(A433)),--(TYearly[Day]&gt;=DAY(A433))),--(IFERROR(MOD(TYearly[Month]-MONTH(A433)+12,12),1)=0),TYearly[Amount]))</f>
        <v>0</v>
      </c>
      <c r="G433" s="8">
        <f>IF(A433="","",SUMIF(TOneTime[Due Date],A433,TOneTime[Amount]))</f>
        <v>0</v>
      </c>
      <c r="H433" s="8" cm="1">
        <f t="array" ref="H433">IF(A433="","",IF(COUNTIF(TOther[Frequency],$H$1)=0,0,SUMPRODUCT(--(IFERROR(MOD(A433-TOther[Start Date],7),1)=0),--(TOther[Frequency]=$H$1),--(TOther[Start Date]&lt;=A433),--(TOther[End Date Calc]&gt;=A433),TOther[Amount])))</f>
        <v>0</v>
      </c>
      <c r="I433" s="8" cm="1">
        <f t="array" ref="I433">IF(A433="","",IF(COUNTIF(TOther[Frequency],$I$1)=0,0,SUMPRODUCT(--(IFERROR(MOD(A433-TOther[Start Date],14),1)=0),--(TOther[Frequency]=$I$1),--(TOther[Start Date]&lt;=A433),--(TOther[End Date Calc]&gt;=A433),TOther[Amount])))</f>
        <v>0</v>
      </c>
      <c r="J433" s="8">
        <f>IF(A433="","",IF(COUNTIF(TOther[Frequency],$J$1)=0,0,IF(OR(DAY(A433)=1,DAY(A433)=15),SUMIFS(TOther[Amount],TOther[Frequency],$J$1,TOther[Start Date],"&lt;="&amp;$A433,TOther[End Date Calc],"&gt;="&amp;A433),0)))</f>
        <v>0</v>
      </c>
      <c r="K433" s="8">
        <f>IF(A433="","",IF(COUNTIF(TOther[Frequency],$K$1)=0,0,IF(A433=(A433-DAY(A433)+1+2*7-WEEKDAY(A433-DAY(A433)+8-4,1)),SUMIFS(TOther[Amount],TOther[Frequency],$K$1,TOther[Start Date],"&lt;="&amp;$A433,TOther[End Date Calc],"&gt;="&amp;A433),0)))</f>
        <v>0</v>
      </c>
      <c r="L433" s="8">
        <f>IF(A433="","",IF(COUNTIF(TOther[Frequency],$L$1)=0,0,IF(A433=(A433-DAY(A433)+1+3*7-WEEKDAY(A433-DAY(A433)+8-4,1)),SUMIFS(TOther[Amount],TOther[Frequency],$L$1,TOther[Start Date],"&lt;="&amp;$A433,TOther[End Date Calc],"&gt;="&amp;A433),0)))</f>
        <v>0</v>
      </c>
      <c r="M433" s="8">
        <f>IF(A433="","",IF(COUNTIF(TOther[Frequency],$M$1)=0,0,IF(A433=(A433-DAY(A433)+1+4*7-WEEKDAY(A433-DAY(A433)+8-4,1)),SUMIFS(TOther[Amount],TOther[Frequency],$M$1,TOther[Start Date],"&lt;="&amp;$A433,TOther[End Date Calc],"&gt;="&amp;A433),0)))</f>
        <v>0</v>
      </c>
      <c r="N433" s="8" cm="1">
        <f t="array" ref="N433">IF(A433="","",IF(COUNTIF(TOther[Frequency],$N$1)=0,0,SUMPRODUCT(--(IFERROR(MOD(A433-TOther[Start Date],28),1)=0),--(TOther[Frequency]=$N$1),--(TOther[Start Date]&lt;=A433),--(TOther[End Date Calc]&gt;=A433),TOther[Amount])))</f>
        <v>0</v>
      </c>
      <c r="O433" s="8" cm="1">
        <f t="array" ref="O433">IF(A433="","",IF(COUNTIF(TOther[Frequency],$O$1)=0,0,SUMPRODUCT(--(IFERROR(MOD(A433-TOther[Start Date],42),1)=0),--(TOther[Frequency]=$O$1),--(TOther[Start Date]&lt;=A433),--(TOther[End Date Calc]&gt;=A433),TOther[Amount])))</f>
        <v>0</v>
      </c>
      <c r="P433" s="8" cm="1">
        <f t="array" ref="P433">IF(A433="","",IF(COUNTIF(TOther[Frequency],$P$1)=0,0,SUMPRODUCT(--(IFERROR(MOD(A433-TOther[Start Date],56),1)=0),--(TOther[Frequency]=$P$1),--(TOther[Start Date]&lt;=A433),--(TOther[End Date Calc]&gt;=A433),TOther[Amount])))</f>
        <v>0</v>
      </c>
      <c r="Q433" s="8">
        <f>IF(A433="","",IF(COUNTIF(TOther[Frequency],$Q$1)=0,0,IF(B433="N",SUMIFS(TOther[Amount],TOther[Frequency],$Q$1,TOther[Start Date],"&lt;="&amp;$A433,TOther[End Date Calc],"&gt;="&amp;A433,TOther[Start Day],DAY(A433)),SUMIFS(TOther[Amount],TOther[Frequency],$Q$1,TOther[Start Date],"&lt;="&amp;$A433,TOther[End Date Calc],"&gt;="&amp;A433,TOther[Start Day],"&gt;="&amp;DAY(A433)))))</f>
        <v>0</v>
      </c>
      <c r="R433" s="8" cm="1">
        <f t="array" ref="R433">IF(A433="","",IF(COUNTIF(TOther[Frequency],R$1)=0,0,SUMPRODUCT(--(TOther[Frequency]=R$1),--(TOther[Start Date]&lt;=A433),--(TOther[End Date Calc]&gt;=A433),IF(B433="N",--(TOther[Start Day]=DAY(A433)),--(TOther[Start Day]&gt;=DAY(A433))),--(IFERROR(MOD(TOther[Start Month]-MONTH(A433)+2,2),1)=0),TOther[Amount])))</f>
        <v>0</v>
      </c>
      <c r="S433" s="8" cm="1">
        <f t="array" ref="S433">IF(A433="","",IF(COUNTIF(TOther[Frequency],S$1)=0,0,SUMPRODUCT(--(TOther[Frequency]=S$1),--(TOther[Start Date]&lt;=A433),--(TOther[End Date Calc]&gt;=A433),IF(B433="N",--(TOther[Start Day]=DAY(A433)),--(TOther[Start Day]&gt;=DAY(A433))),--(IFERROR(MOD(TOther[Start Month]-MONTH(A433)+3,3),1)=0),TOther[Amount])))</f>
        <v>0</v>
      </c>
      <c r="T433" s="8" cm="1">
        <f t="array" ref="T433">IF($A433="","",IF(COUNTIF(TOther[Frequency],T$1)=0,0,SUMPRODUCT(--(TOther[Frequency]=T$1),--(TOther[Start Date]&lt;=$A433),--(TOther[End Date Calc]&gt;=$A433),IF($B433="N",--(TOther[Start Day]=DAY($A433)),--(TOther[Start Day]&gt;=DAY($A433))),--(IFERROR(MOD(TOther[Start Month]-MONTH($A433)+4,4),1)=0),TOther[Amount])))</f>
        <v>0</v>
      </c>
      <c r="U433" s="8" cm="1">
        <f t="array" ref="U433">IF(A433="","",IF(COUNTIF(TOther[Frequency],$U$1)=0,0,SUMPRODUCT(--(TOther[Frequency]=$U$1),--(TOther[Start Date]&lt;=A433),--(TOther[End Date Calc]&gt;=A433),IF(B433="N",--(TOther[Start Day]=DAY(A433)),--(TOther[Start Day]&gt;=DAY(A433))),--(IFERROR(MOD(TOther[Start Month]-MONTH(A433)+6,6),1)=0),TOther[Amount])))</f>
        <v>0</v>
      </c>
      <c r="V433" s="8" cm="1">
        <f t="array" ref="V433">IF(A433="","",IF(COUNTIF(TOther[Frequency],$V$1)=0,0,SUMPRODUCT(--(TOther[Frequency]=$V$1),--(TOther[Start Date]&lt;=A433),--(TOther[End Date Calc]&gt;=A433),IF(B433="N",--(TOther[Start Day]=DAY(A433)),--(TOther[Start Day]&gt;=DAY(A433))),--(IFERROR(MOD(TOther[Start Month]-MONTH(A433)+12,12),1)=0),TOther[Amount])))</f>
        <v>0</v>
      </c>
      <c r="W433" s="8">
        <f>IF(A433="","",SUMIFS(TOther[Amount],TOther[Start Date],A433,TOther[Frequency],$W$1))</f>
        <v>0</v>
      </c>
      <c r="X433" s="9">
        <f t="shared" si="30"/>
        <v>0</v>
      </c>
      <c r="Y433" s="9">
        <f t="shared" si="34"/>
        <v>0</v>
      </c>
      <c r="Z433" s="8" cm="1">
        <f t="array" ref="Z433">IF(A433="","",IF(COUNTIF('2) Income'!$D$13:$D$32,"Weekly")=0,0,SUMPRODUCT(--(IFERROR(MOD(A433-'2) Income'!$F$13:$F$32,7),1)=0),--('2) Income'!$D$13:$D$32="Weekly"),--('2) Income'!$F$13:$F$32&lt;=A433),'2) Income'!$E$13:$E$32)))</f>
        <v>0</v>
      </c>
      <c r="AA433" s="8" cm="1">
        <f t="array" ref="AA433">IF(A433="","",IF(COUNTIF('2) Income'!$D$13:$D$32,"Every Other Week")=0,0,SUMPRODUCT(--(IFERROR(MOD(A433-'2) Income'!$F$13:$F$32,14),1)=0),--('2) Income'!$D$13:$D$32="Every Other Week"),--('2) Income'!$F$13:$F$32&lt;=A433),'2) Income'!$E$13:$E$32)))</f>
        <v>0</v>
      </c>
      <c r="AB433" s="8">
        <f>IF(A433="","",IF(COUNTIF('2) Income'!$D$13:$D$32,"1st and 15th")=0,0,IF(OR(DAY(A433)=1,DAY(A433)=15),SUMIFS('2) Income'!$E$13:$E$32,'2) Income'!$D$13:$D$32,"1st and 15th",'2) Income'!$F$13:$F$32,"&lt;="&amp;$A433),0)))</f>
        <v>0</v>
      </c>
      <c r="AC433" s="8">
        <f>IF(A433="","",IF(COUNTIF('2) Income'!$D$13:$D$32,"2nd Wednesday")=0,0,IF(A433=(A433-DAY(A433)+1+2*7-WEEKDAY(A433-DAY(A433)+8-4,1)),SUMIFS('2) Income'!$E$13:$E$32,'2) Income'!$D$13:$D$32,"2nd Wednesday",'2) Income'!$F$13:$F$32,"&lt;="&amp;$A433),0)))</f>
        <v>0</v>
      </c>
      <c r="AD433" s="8">
        <f>IF(A433="","",IF(COUNTIF('2) Income'!$D$13:$D$32,"3rd Wednesday")=0,0,IF(A433=(A433-DAY(A433)+1+3*7-WEEKDAY(A433-DAY(A433)+8-4,1)),SUMIFS('2) Income'!$E$13:$E$32,'2) Income'!$D$13:$D$32,"3rd Wednesday",'2) Income'!$F$13:$F$32,"&lt;="&amp;$A433),0)))</f>
        <v>0</v>
      </c>
      <c r="AE433" s="8">
        <f>IF(A433="","",IF(COUNTIF('2) Income'!$D$13:$D$32,"4th Wednesday")=0,0,IF(A433=(A433-DAY(A433)+1+4*7-WEEKDAY(A433-DAY(A433)+8-4,1)),SUMIFS('2) Income'!$E$13:$E$32,'2) Income'!$D$13:$D$32,"4th Wednesday",'2) Income'!$F$13:$F$32,"&lt;="&amp;$A433),0)))</f>
        <v>0</v>
      </c>
      <c r="AF433" s="8" cm="1">
        <f t="array" ref="AF433">IF(A433="","",IF(COUNTIF('2) Income'!$D$13:$D$32,"Every 4 Weeks")=0,0,SUMPRODUCT(--(IFERROR(MOD(A433-'2) Income'!$F$13:$F$32,28),1)=0),--('2) Income'!$D$13:$D$32="Every 4 Weeks"),--('2) Income'!$F$13:$F$32&lt;=A433),'2) Income'!$E$13:$E$32)))</f>
        <v>0</v>
      </c>
      <c r="AG433" s="8">
        <f>IF(A433="","",IF(COUNTIF('2) Income'!$D$13:$D$32,"Monthly")=0,0,IF(B433="N",SUMIFS('2) Income'!$E$13:$E$32,'2) Income'!$D$13:$D$32,"monthly",'2) Income'!$F$13:$F$32,"&lt;="&amp;$A433,'2) Income'!$I$13:$I$32,DAY(A433)),SUMIFS('2) Income'!$E$13:$E$32,'2) Income'!$D$13:$D$32,"monthly",'2) Income'!$F$13:$F$32,"&lt;="&amp;$A433,'2) Income'!$I$13:$I$32,"&gt;="&amp;DAY(A433)))))</f>
        <v>0</v>
      </c>
      <c r="AH433" s="8" cm="1">
        <f t="array" ref="AH433">IF(A433="","",IF(COUNTIF('2) Income'!$D$13:$D$32,"Yearly")=0,0,SUMPRODUCT(--('2) Income'!$D$13:$D$32="Yearly"),--('2) Income'!$F$13:$F$32&lt;=A433),IF(B433="N",--('2) Income'!$I$13:$I$32=DAY(A433)),--('2) Income'!$I$13:$I$32&gt;=DAY(A433))),--(IFERROR(MOD('2) Income'!$H$13:$H$32-MONTH(A433)+12,12),1)=0),'2) Income'!$E$13:$E$32)))</f>
        <v>0</v>
      </c>
      <c r="AI433" s="8">
        <f>IF(A433="","",IF(COUNTIF('2) Income'!$D$13:$D$32,"one-time")=0,0,SUMIFS('2) Income'!$E$13:$E$32,'2) Income'!$D$13:$D$32,"one-time",'2) Income'!$F$13:$F$32,"="&amp;$A433)))</f>
        <v>0</v>
      </c>
      <c r="AJ433" s="9">
        <f t="shared" si="31"/>
        <v>0</v>
      </c>
    </row>
    <row r="434" spans="1:36">
      <c r="A434" s="7">
        <f>IF(A433="","",IF(A433+1&lt;='1) Period'!$E$21,A433+1,""))</f>
        <v>45906</v>
      </c>
      <c r="B434" s="7" t="str">
        <f t="shared" si="32"/>
        <v>N</v>
      </c>
      <c r="C434" t="str">
        <f t="shared" si="33"/>
        <v>Y</v>
      </c>
      <c r="D434" s="8">
        <f>IF(A434="","",IF(TEXT(A434,"dddd")='4) Happy Money'!$E$23,WAllowance,0))</f>
        <v>0</v>
      </c>
      <c r="E434" s="8">
        <f>IF(A434="","",IF(B434="N",SUMIF(TMonthly[Day of the Month],DAY(A434),TMonthly[Amount]),SUMIF(TMonthly[Day of the Month],"&gt;="&amp;DAY(A434),TMonthly[Amount])))</f>
        <v>0</v>
      </c>
      <c r="F434" s="8" cm="1">
        <f t="array" ref="F434">IF(A434="","",SUMPRODUCT(--(TYearly[Due Date]&lt;=A434),IF(B434="N",--(TYearly[Day]=DAY(A434)),--(TYearly[Day]&gt;=DAY(A434))),--(IFERROR(MOD(TYearly[Month]-MONTH(A434)+12,12),1)=0),TYearly[Amount]))</f>
        <v>0</v>
      </c>
      <c r="G434" s="8">
        <f>IF(A434="","",SUMIF(TOneTime[Due Date],A434,TOneTime[Amount]))</f>
        <v>0</v>
      </c>
      <c r="H434" s="8" cm="1">
        <f t="array" ref="H434">IF(A434="","",IF(COUNTIF(TOther[Frequency],$H$1)=0,0,SUMPRODUCT(--(IFERROR(MOD(A434-TOther[Start Date],7),1)=0),--(TOther[Frequency]=$H$1),--(TOther[Start Date]&lt;=A434),--(TOther[End Date Calc]&gt;=A434),TOther[Amount])))</f>
        <v>0</v>
      </c>
      <c r="I434" s="8" cm="1">
        <f t="array" ref="I434">IF(A434="","",IF(COUNTIF(TOther[Frequency],$I$1)=0,0,SUMPRODUCT(--(IFERROR(MOD(A434-TOther[Start Date],14),1)=0),--(TOther[Frequency]=$I$1),--(TOther[Start Date]&lt;=A434),--(TOther[End Date Calc]&gt;=A434),TOther[Amount])))</f>
        <v>0</v>
      </c>
      <c r="J434" s="8">
        <f>IF(A434="","",IF(COUNTIF(TOther[Frequency],$J$1)=0,0,IF(OR(DAY(A434)=1,DAY(A434)=15),SUMIFS(TOther[Amount],TOther[Frequency],$J$1,TOther[Start Date],"&lt;="&amp;$A434,TOther[End Date Calc],"&gt;="&amp;A434),0)))</f>
        <v>0</v>
      </c>
      <c r="K434" s="8">
        <f>IF(A434="","",IF(COUNTIF(TOther[Frequency],$K$1)=0,0,IF(A434=(A434-DAY(A434)+1+2*7-WEEKDAY(A434-DAY(A434)+8-4,1)),SUMIFS(TOther[Amount],TOther[Frequency],$K$1,TOther[Start Date],"&lt;="&amp;$A434,TOther[End Date Calc],"&gt;="&amp;A434),0)))</f>
        <v>0</v>
      </c>
      <c r="L434" s="8">
        <f>IF(A434="","",IF(COUNTIF(TOther[Frequency],$L$1)=0,0,IF(A434=(A434-DAY(A434)+1+3*7-WEEKDAY(A434-DAY(A434)+8-4,1)),SUMIFS(TOther[Amount],TOther[Frequency],$L$1,TOther[Start Date],"&lt;="&amp;$A434,TOther[End Date Calc],"&gt;="&amp;A434),0)))</f>
        <v>0</v>
      </c>
      <c r="M434" s="8">
        <f>IF(A434="","",IF(COUNTIF(TOther[Frequency],$M$1)=0,0,IF(A434=(A434-DAY(A434)+1+4*7-WEEKDAY(A434-DAY(A434)+8-4,1)),SUMIFS(TOther[Amount],TOther[Frequency],$M$1,TOther[Start Date],"&lt;="&amp;$A434,TOther[End Date Calc],"&gt;="&amp;A434),0)))</f>
        <v>0</v>
      </c>
      <c r="N434" s="8" cm="1">
        <f t="array" ref="N434">IF(A434="","",IF(COUNTIF(TOther[Frequency],$N$1)=0,0,SUMPRODUCT(--(IFERROR(MOD(A434-TOther[Start Date],28),1)=0),--(TOther[Frequency]=$N$1),--(TOther[Start Date]&lt;=A434),--(TOther[End Date Calc]&gt;=A434),TOther[Amount])))</f>
        <v>0</v>
      </c>
      <c r="O434" s="8" cm="1">
        <f t="array" ref="O434">IF(A434="","",IF(COUNTIF(TOther[Frequency],$O$1)=0,0,SUMPRODUCT(--(IFERROR(MOD(A434-TOther[Start Date],42),1)=0),--(TOther[Frequency]=$O$1),--(TOther[Start Date]&lt;=A434),--(TOther[End Date Calc]&gt;=A434),TOther[Amount])))</f>
        <v>0</v>
      </c>
      <c r="P434" s="8" cm="1">
        <f t="array" ref="P434">IF(A434="","",IF(COUNTIF(TOther[Frequency],$P$1)=0,0,SUMPRODUCT(--(IFERROR(MOD(A434-TOther[Start Date],56),1)=0),--(TOther[Frequency]=$P$1),--(TOther[Start Date]&lt;=A434),--(TOther[End Date Calc]&gt;=A434),TOther[Amount])))</f>
        <v>0</v>
      </c>
      <c r="Q434" s="8">
        <f>IF(A434="","",IF(COUNTIF(TOther[Frequency],$Q$1)=0,0,IF(B434="N",SUMIFS(TOther[Amount],TOther[Frequency],$Q$1,TOther[Start Date],"&lt;="&amp;$A434,TOther[End Date Calc],"&gt;="&amp;A434,TOther[Start Day],DAY(A434)),SUMIFS(TOther[Amount],TOther[Frequency],$Q$1,TOther[Start Date],"&lt;="&amp;$A434,TOther[End Date Calc],"&gt;="&amp;A434,TOther[Start Day],"&gt;="&amp;DAY(A434)))))</f>
        <v>0</v>
      </c>
      <c r="R434" s="8" cm="1">
        <f t="array" ref="R434">IF(A434="","",IF(COUNTIF(TOther[Frequency],R$1)=0,0,SUMPRODUCT(--(TOther[Frequency]=R$1),--(TOther[Start Date]&lt;=A434),--(TOther[End Date Calc]&gt;=A434),IF(B434="N",--(TOther[Start Day]=DAY(A434)),--(TOther[Start Day]&gt;=DAY(A434))),--(IFERROR(MOD(TOther[Start Month]-MONTH(A434)+2,2),1)=0),TOther[Amount])))</f>
        <v>0</v>
      </c>
      <c r="S434" s="8" cm="1">
        <f t="array" ref="S434">IF(A434="","",IF(COUNTIF(TOther[Frequency],S$1)=0,0,SUMPRODUCT(--(TOther[Frequency]=S$1),--(TOther[Start Date]&lt;=A434),--(TOther[End Date Calc]&gt;=A434),IF(B434="N",--(TOther[Start Day]=DAY(A434)),--(TOther[Start Day]&gt;=DAY(A434))),--(IFERROR(MOD(TOther[Start Month]-MONTH(A434)+3,3),1)=0),TOther[Amount])))</f>
        <v>0</v>
      </c>
      <c r="T434" s="8" cm="1">
        <f t="array" ref="T434">IF($A434="","",IF(COUNTIF(TOther[Frequency],T$1)=0,0,SUMPRODUCT(--(TOther[Frequency]=T$1),--(TOther[Start Date]&lt;=$A434),--(TOther[End Date Calc]&gt;=$A434),IF($B434="N",--(TOther[Start Day]=DAY($A434)),--(TOther[Start Day]&gt;=DAY($A434))),--(IFERROR(MOD(TOther[Start Month]-MONTH($A434)+4,4),1)=0),TOther[Amount])))</f>
        <v>0</v>
      </c>
      <c r="U434" s="8" cm="1">
        <f t="array" ref="U434">IF(A434="","",IF(COUNTIF(TOther[Frequency],$U$1)=0,0,SUMPRODUCT(--(TOther[Frequency]=$U$1),--(TOther[Start Date]&lt;=A434),--(TOther[End Date Calc]&gt;=A434),IF(B434="N",--(TOther[Start Day]=DAY(A434)),--(TOther[Start Day]&gt;=DAY(A434))),--(IFERROR(MOD(TOther[Start Month]-MONTH(A434)+6,6),1)=0),TOther[Amount])))</f>
        <v>0</v>
      </c>
      <c r="V434" s="8" cm="1">
        <f t="array" ref="V434">IF(A434="","",IF(COUNTIF(TOther[Frequency],$V$1)=0,0,SUMPRODUCT(--(TOther[Frequency]=$V$1),--(TOther[Start Date]&lt;=A434),--(TOther[End Date Calc]&gt;=A434),IF(B434="N",--(TOther[Start Day]=DAY(A434)),--(TOther[Start Day]&gt;=DAY(A434))),--(IFERROR(MOD(TOther[Start Month]-MONTH(A434)+12,12),1)=0),TOther[Amount])))</f>
        <v>0</v>
      </c>
      <c r="W434" s="8">
        <f>IF(A434="","",SUMIFS(TOther[Amount],TOther[Start Date],A434,TOther[Frequency],$W$1))</f>
        <v>0</v>
      </c>
      <c r="X434" s="9">
        <f t="shared" si="30"/>
        <v>0</v>
      </c>
      <c r="Y434" s="9">
        <f t="shared" si="34"/>
        <v>0</v>
      </c>
      <c r="Z434" s="8" cm="1">
        <f t="array" ref="Z434">IF(A434="","",IF(COUNTIF('2) Income'!$D$13:$D$32,"Weekly")=0,0,SUMPRODUCT(--(IFERROR(MOD(A434-'2) Income'!$F$13:$F$32,7),1)=0),--('2) Income'!$D$13:$D$32="Weekly"),--('2) Income'!$F$13:$F$32&lt;=A434),'2) Income'!$E$13:$E$32)))</f>
        <v>0</v>
      </c>
      <c r="AA434" s="8" cm="1">
        <f t="array" ref="AA434">IF(A434="","",IF(COUNTIF('2) Income'!$D$13:$D$32,"Every Other Week")=0,0,SUMPRODUCT(--(IFERROR(MOD(A434-'2) Income'!$F$13:$F$32,14),1)=0),--('2) Income'!$D$13:$D$32="Every Other Week"),--('2) Income'!$F$13:$F$32&lt;=A434),'2) Income'!$E$13:$E$32)))</f>
        <v>0</v>
      </c>
      <c r="AB434" s="8">
        <f>IF(A434="","",IF(COUNTIF('2) Income'!$D$13:$D$32,"1st and 15th")=0,0,IF(OR(DAY(A434)=1,DAY(A434)=15),SUMIFS('2) Income'!$E$13:$E$32,'2) Income'!$D$13:$D$32,"1st and 15th",'2) Income'!$F$13:$F$32,"&lt;="&amp;$A434),0)))</f>
        <v>0</v>
      </c>
      <c r="AC434" s="8">
        <f>IF(A434="","",IF(COUNTIF('2) Income'!$D$13:$D$32,"2nd Wednesday")=0,0,IF(A434=(A434-DAY(A434)+1+2*7-WEEKDAY(A434-DAY(A434)+8-4,1)),SUMIFS('2) Income'!$E$13:$E$32,'2) Income'!$D$13:$D$32,"2nd Wednesday",'2) Income'!$F$13:$F$32,"&lt;="&amp;$A434),0)))</f>
        <v>0</v>
      </c>
      <c r="AD434" s="8">
        <f>IF(A434="","",IF(COUNTIF('2) Income'!$D$13:$D$32,"3rd Wednesday")=0,0,IF(A434=(A434-DAY(A434)+1+3*7-WEEKDAY(A434-DAY(A434)+8-4,1)),SUMIFS('2) Income'!$E$13:$E$32,'2) Income'!$D$13:$D$32,"3rd Wednesday",'2) Income'!$F$13:$F$32,"&lt;="&amp;$A434),0)))</f>
        <v>0</v>
      </c>
      <c r="AE434" s="8">
        <f>IF(A434="","",IF(COUNTIF('2) Income'!$D$13:$D$32,"4th Wednesday")=0,0,IF(A434=(A434-DAY(A434)+1+4*7-WEEKDAY(A434-DAY(A434)+8-4,1)),SUMIFS('2) Income'!$E$13:$E$32,'2) Income'!$D$13:$D$32,"4th Wednesday",'2) Income'!$F$13:$F$32,"&lt;="&amp;$A434),0)))</f>
        <v>0</v>
      </c>
      <c r="AF434" s="8" cm="1">
        <f t="array" ref="AF434">IF(A434="","",IF(COUNTIF('2) Income'!$D$13:$D$32,"Every 4 Weeks")=0,0,SUMPRODUCT(--(IFERROR(MOD(A434-'2) Income'!$F$13:$F$32,28),1)=0),--('2) Income'!$D$13:$D$32="Every 4 Weeks"),--('2) Income'!$F$13:$F$32&lt;=A434),'2) Income'!$E$13:$E$32)))</f>
        <v>0</v>
      </c>
      <c r="AG434" s="8">
        <f>IF(A434="","",IF(COUNTIF('2) Income'!$D$13:$D$32,"Monthly")=0,0,IF(B434="N",SUMIFS('2) Income'!$E$13:$E$32,'2) Income'!$D$13:$D$32,"monthly",'2) Income'!$F$13:$F$32,"&lt;="&amp;$A434,'2) Income'!$I$13:$I$32,DAY(A434)),SUMIFS('2) Income'!$E$13:$E$32,'2) Income'!$D$13:$D$32,"monthly",'2) Income'!$F$13:$F$32,"&lt;="&amp;$A434,'2) Income'!$I$13:$I$32,"&gt;="&amp;DAY(A434)))))</f>
        <v>0</v>
      </c>
      <c r="AH434" s="8" cm="1">
        <f t="array" ref="AH434">IF(A434="","",IF(COUNTIF('2) Income'!$D$13:$D$32,"Yearly")=0,0,SUMPRODUCT(--('2) Income'!$D$13:$D$32="Yearly"),--('2) Income'!$F$13:$F$32&lt;=A434),IF(B434="N",--('2) Income'!$I$13:$I$32=DAY(A434)),--('2) Income'!$I$13:$I$32&gt;=DAY(A434))),--(IFERROR(MOD('2) Income'!$H$13:$H$32-MONTH(A434)+12,12),1)=0),'2) Income'!$E$13:$E$32)))</f>
        <v>0</v>
      </c>
      <c r="AI434" s="8">
        <f>IF(A434="","",IF(COUNTIF('2) Income'!$D$13:$D$32,"one-time")=0,0,SUMIFS('2) Income'!$E$13:$E$32,'2) Income'!$D$13:$D$32,"one-time",'2) Income'!$F$13:$F$32,"="&amp;$A434)))</f>
        <v>0</v>
      </c>
      <c r="AJ434" s="9">
        <f t="shared" si="31"/>
        <v>0</v>
      </c>
    </row>
    <row r="435" spans="1:36">
      <c r="A435" s="7">
        <f>IF(A434="","",IF(A434+1&lt;='1) Period'!$E$21,A434+1,""))</f>
        <v>45907</v>
      </c>
      <c r="B435" s="7" t="str">
        <f t="shared" si="32"/>
        <v>N</v>
      </c>
      <c r="C435" t="str">
        <f t="shared" si="33"/>
        <v>Y</v>
      </c>
      <c r="D435" s="8">
        <f>IF(A435="","",IF(TEXT(A435,"dddd")='4) Happy Money'!$E$23,WAllowance,0))</f>
        <v>0</v>
      </c>
      <c r="E435" s="8">
        <f>IF(A435="","",IF(B435="N",SUMIF(TMonthly[Day of the Month],DAY(A435),TMonthly[Amount]),SUMIF(TMonthly[Day of the Month],"&gt;="&amp;DAY(A435),TMonthly[Amount])))</f>
        <v>0</v>
      </c>
      <c r="F435" s="8" cm="1">
        <f t="array" ref="F435">IF(A435="","",SUMPRODUCT(--(TYearly[Due Date]&lt;=A435),IF(B435="N",--(TYearly[Day]=DAY(A435)),--(TYearly[Day]&gt;=DAY(A435))),--(IFERROR(MOD(TYearly[Month]-MONTH(A435)+12,12),1)=0),TYearly[Amount]))</f>
        <v>0</v>
      </c>
      <c r="G435" s="8">
        <f>IF(A435="","",SUMIF(TOneTime[Due Date],A435,TOneTime[Amount]))</f>
        <v>0</v>
      </c>
      <c r="H435" s="8" cm="1">
        <f t="array" ref="H435">IF(A435="","",IF(COUNTIF(TOther[Frequency],$H$1)=0,0,SUMPRODUCT(--(IFERROR(MOD(A435-TOther[Start Date],7),1)=0),--(TOther[Frequency]=$H$1),--(TOther[Start Date]&lt;=A435),--(TOther[End Date Calc]&gt;=A435),TOther[Amount])))</f>
        <v>0</v>
      </c>
      <c r="I435" s="8" cm="1">
        <f t="array" ref="I435">IF(A435="","",IF(COUNTIF(TOther[Frequency],$I$1)=0,0,SUMPRODUCT(--(IFERROR(MOD(A435-TOther[Start Date],14),1)=0),--(TOther[Frequency]=$I$1),--(TOther[Start Date]&lt;=A435),--(TOther[End Date Calc]&gt;=A435),TOther[Amount])))</f>
        <v>0</v>
      </c>
      <c r="J435" s="8">
        <f>IF(A435="","",IF(COUNTIF(TOther[Frequency],$J$1)=0,0,IF(OR(DAY(A435)=1,DAY(A435)=15),SUMIFS(TOther[Amount],TOther[Frequency],$J$1,TOther[Start Date],"&lt;="&amp;$A435,TOther[End Date Calc],"&gt;="&amp;A435),0)))</f>
        <v>0</v>
      </c>
      <c r="K435" s="8">
        <f>IF(A435="","",IF(COUNTIF(TOther[Frequency],$K$1)=0,0,IF(A435=(A435-DAY(A435)+1+2*7-WEEKDAY(A435-DAY(A435)+8-4,1)),SUMIFS(TOther[Amount],TOther[Frequency],$K$1,TOther[Start Date],"&lt;="&amp;$A435,TOther[End Date Calc],"&gt;="&amp;A435),0)))</f>
        <v>0</v>
      </c>
      <c r="L435" s="8">
        <f>IF(A435="","",IF(COUNTIF(TOther[Frequency],$L$1)=0,0,IF(A435=(A435-DAY(A435)+1+3*7-WEEKDAY(A435-DAY(A435)+8-4,1)),SUMIFS(TOther[Amount],TOther[Frequency],$L$1,TOther[Start Date],"&lt;="&amp;$A435,TOther[End Date Calc],"&gt;="&amp;A435),0)))</f>
        <v>0</v>
      </c>
      <c r="M435" s="8">
        <f>IF(A435="","",IF(COUNTIF(TOther[Frequency],$M$1)=0,0,IF(A435=(A435-DAY(A435)+1+4*7-WEEKDAY(A435-DAY(A435)+8-4,1)),SUMIFS(TOther[Amount],TOther[Frequency],$M$1,TOther[Start Date],"&lt;="&amp;$A435,TOther[End Date Calc],"&gt;="&amp;A435),0)))</f>
        <v>0</v>
      </c>
      <c r="N435" s="8" cm="1">
        <f t="array" ref="N435">IF(A435="","",IF(COUNTIF(TOther[Frequency],$N$1)=0,0,SUMPRODUCT(--(IFERROR(MOD(A435-TOther[Start Date],28),1)=0),--(TOther[Frequency]=$N$1),--(TOther[Start Date]&lt;=A435),--(TOther[End Date Calc]&gt;=A435),TOther[Amount])))</f>
        <v>0</v>
      </c>
      <c r="O435" s="8" cm="1">
        <f t="array" ref="O435">IF(A435="","",IF(COUNTIF(TOther[Frequency],$O$1)=0,0,SUMPRODUCT(--(IFERROR(MOD(A435-TOther[Start Date],42),1)=0),--(TOther[Frequency]=$O$1),--(TOther[Start Date]&lt;=A435),--(TOther[End Date Calc]&gt;=A435),TOther[Amount])))</f>
        <v>0</v>
      </c>
      <c r="P435" s="8" cm="1">
        <f t="array" ref="P435">IF(A435="","",IF(COUNTIF(TOther[Frequency],$P$1)=0,0,SUMPRODUCT(--(IFERROR(MOD(A435-TOther[Start Date],56),1)=0),--(TOther[Frequency]=$P$1),--(TOther[Start Date]&lt;=A435),--(TOther[End Date Calc]&gt;=A435),TOther[Amount])))</f>
        <v>0</v>
      </c>
      <c r="Q435" s="8">
        <f>IF(A435="","",IF(COUNTIF(TOther[Frequency],$Q$1)=0,0,IF(B435="N",SUMIFS(TOther[Amount],TOther[Frequency],$Q$1,TOther[Start Date],"&lt;="&amp;$A435,TOther[End Date Calc],"&gt;="&amp;A435,TOther[Start Day],DAY(A435)),SUMIFS(TOther[Amount],TOther[Frequency],$Q$1,TOther[Start Date],"&lt;="&amp;$A435,TOther[End Date Calc],"&gt;="&amp;A435,TOther[Start Day],"&gt;="&amp;DAY(A435)))))</f>
        <v>0</v>
      </c>
      <c r="R435" s="8" cm="1">
        <f t="array" ref="R435">IF(A435="","",IF(COUNTIF(TOther[Frequency],R$1)=0,0,SUMPRODUCT(--(TOther[Frequency]=R$1),--(TOther[Start Date]&lt;=A435),--(TOther[End Date Calc]&gt;=A435),IF(B435="N",--(TOther[Start Day]=DAY(A435)),--(TOther[Start Day]&gt;=DAY(A435))),--(IFERROR(MOD(TOther[Start Month]-MONTH(A435)+2,2),1)=0),TOther[Amount])))</f>
        <v>0</v>
      </c>
      <c r="S435" s="8" cm="1">
        <f t="array" ref="S435">IF(A435="","",IF(COUNTIF(TOther[Frequency],S$1)=0,0,SUMPRODUCT(--(TOther[Frequency]=S$1),--(TOther[Start Date]&lt;=A435),--(TOther[End Date Calc]&gt;=A435),IF(B435="N",--(TOther[Start Day]=DAY(A435)),--(TOther[Start Day]&gt;=DAY(A435))),--(IFERROR(MOD(TOther[Start Month]-MONTH(A435)+3,3),1)=0),TOther[Amount])))</f>
        <v>0</v>
      </c>
      <c r="T435" s="8" cm="1">
        <f t="array" ref="T435">IF($A435="","",IF(COUNTIF(TOther[Frequency],T$1)=0,0,SUMPRODUCT(--(TOther[Frequency]=T$1),--(TOther[Start Date]&lt;=$A435),--(TOther[End Date Calc]&gt;=$A435),IF($B435="N",--(TOther[Start Day]=DAY($A435)),--(TOther[Start Day]&gt;=DAY($A435))),--(IFERROR(MOD(TOther[Start Month]-MONTH($A435)+4,4),1)=0),TOther[Amount])))</f>
        <v>0</v>
      </c>
      <c r="U435" s="8" cm="1">
        <f t="array" ref="U435">IF(A435="","",IF(COUNTIF(TOther[Frequency],$U$1)=0,0,SUMPRODUCT(--(TOther[Frequency]=$U$1),--(TOther[Start Date]&lt;=A435),--(TOther[End Date Calc]&gt;=A435),IF(B435="N",--(TOther[Start Day]=DAY(A435)),--(TOther[Start Day]&gt;=DAY(A435))),--(IFERROR(MOD(TOther[Start Month]-MONTH(A435)+6,6),1)=0),TOther[Amount])))</f>
        <v>0</v>
      </c>
      <c r="V435" s="8" cm="1">
        <f t="array" ref="V435">IF(A435="","",IF(COUNTIF(TOther[Frequency],$V$1)=0,0,SUMPRODUCT(--(TOther[Frequency]=$V$1),--(TOther[Start Date]&lt;=A435),--(TOther[End Date Calc]&gt;=A435),IF(B435="N",--(TOther[Start Day]=DAY(A435)),--(TOther[Start Day]&gt;=DAY(A435))),--(IFERROR(MOD(TOther[Start Month]-MONTH(A435)+12,12),1)=0),TOther[Amount])))</f>
        <v>0</v>
      </c>
      <c r="W435" s="8">
        <f>IF(A435="","",SUMIFS(TOther[Amount],TOther[Start Date],A435,TOther[Frequency],$W$1))</f>
        <v>0</v>
      </c>
      <c r="X435" s="9">
        <f t="shared" si="30"/>
        <v>0</v>
      </c>
      <c r="Y435" s="9">
        <f t="shared" si="34"/>
        <v>0</v>
      </c>
      <c r="Z435" s="8" cm="1">
        <f t="array" ref="Z435">IF(A435="","",IF(COUNTIF('2) Income'!$D$13:$D$32,"Weekly")=0,0,SUMPRODUCT(--(IFERROR(MOD(A435-'2) Income'!$F$13:$F$32,7),1)=0),--('2) Income'!$D$13:$D$32="Weekly"),--('2) Income'!$F$13:$F$32&lt;=A435),'2) Income'!$E$13:$E$32)))</f>
        <v>0</v>
      </c>
      <c r="AA435" s="8" cm="1">
        <f t="array" ref="AA435">IF(A435="","",IF(COUNTIF('2) Income'!$D$13:$D$32,"Every Other Week")=0,0,SUMPRODUCT(--(IFERROR(MOD(A435-'2) Income'!$F$13:$F$32,14),1)=0),--('2) Income'!$D$13:$D$32="Every Other Week"),--('2) Income'!$F$13:$F$32&lt;=A435),'2) Income'!$E$13:$E$32)))</f>
        <v>0</v>
      </c>
      <c r="AB435" s="8">
        <f>IF(A435="","",IF(COUNTIF('2) Income'!$D$13:$D$32,"1st and 15th")=0,0,IF(OR(DAY(A435)=1,DAY(A435)=15),SUMIFS('2) Income'!$E$13:$E$32,'2) Income'!$D$13:$D$32,"1st and 15th",'2) Income'!$F$13:$F$32,"&lt;="&amp;$A435),0)))</f>
        <v>0</v>
      </c>
      <c r="AC435" s="8">
        <f>IF(A435="","",IF(COUNTIF('2) Income'!$D$13:$D$32,"2nd Wednesday")=0,0,IF(A435=(A435-DAY(A435)+1+2*7-WEEKDAY(A435-DAY(A435)+8-4,1)),SUMIFS('2) Income'!$E$13:$E$32,'2) Income'!$D$13:$D$32,"2nd Wednesday",'2) Income'!$F$13:$F$32,"&lt;="&amp;$A435),0)))</f>
        <v>0</v>
      </c>
      <c r="AD435" s="8">
        <f>IF(A435="","",IF(COUNTIF('2) Income'!$D$13:$D$32,"3rd Wednesday")=0,0,IF(A435=(A435-DAY(A435)+1+3*7-WEEKDAY(A435-DAY(A435)+8-4,1)),SUMIFS('2) Income'!$E$13:$E$32,'2) Income'!$D$13:$D$32,"3rd Wednesday",'2) Income'!$F$13:$F$32,"&lt;="&amp;$A435),0)))</f>
        <v>0</v>
      </c>
      <c r="AE435" s="8">
        <f>IF(A435="","",IF(COUNTIF('2) Income'!$D$13:$D$32,"4th Wednesday")=0,0,IF(A435=(A435-DAY(A435)+1+4*7-WEEKDAY(A435-DAY(A435)+8-4,1)),SUMIFS('2) Income'!$E$13:$E$32,'2) Income'!$D$13:$D$32,"4th Wednesday",'2) Income'!$F$13:$F$32,"&lt;="&amp;$A435),0)))</f>
        <v>0</v>
      </c>
      <c r="AF435" s="8" cm="1">
        <f t="array" ref="AF435">IF(A435="","",IF(COUNTIF('2) Income'!$D$13:$D$32,"Every 4 Weeks")=0,0,SUMPRODUCT(--(IFERROR(MOD(A435-'2) Income'!$F$13:$F$32,28),1)=0),--('2) Income'!$D$13:$D$32="Every 4 Weeks"),--('2) Income'!$F$13:$F$32&lt;=A435),'2) Income'!$E$13:$E$32)))</f>
        <v>0</v>
      </c>
      <c r="AG435" s="8">
        <f>IF(A435="","",IF(COUNTIF('2) Income'!$D$13:$D$32,"Monthly")=0,0,IF(B435="N",SUMIFS('2) Income'!$E$13:$E$32,'2) Income'!$D$13:$D$32,"monthly",'2) Income'!$F$13:$F$32,"&lt;="&amp;$A435,'2) Income'!$I$13:$I$32,DAY(A435)),SUMIFS('2) Income'!$E$13:$E$32,'2) Income'!$D$13:$D$32,"monthly",'2) Income'!$F$13:$F$32,"&lt;="&amp;$A435,'2) Income'!$I$13:$I$32,"&gt;="&amp;DAY(A435)))))</f>
        <v>0</v>
      </c>
      <c r="AH435" s="8" cm="1">
        <f t="array" ref="AH435">IF(A435="","",IF(COUNTIF('2) Income'!$D$13:$D$32,"Yearly")=0,0,SUMPRODUCT(--('2) Income'!$D$13:$D$32="Yearly"),--('2) Income'!$F$13:$F$32&lt;=A435),IF(B435="N",--('2) Income'!$I$13:$I$32=DAY(A435)),--('2) Income'!$I$13:$I$32&gt;=DAY(A435))),--(IFERROR(MOD('2) Income'!$H$13:$H$32-MONTH(A435)+12,12),1)=0),'2) Income'!$E$13:$E$32)))</f>
        <v>0</v>
      </c>
      <c r="AI435" s="8">
        <f>IF(A435="","",IF(COUNTIF('2) Income'!$D$13:$D$32,"one-time")=0,0,SUMIFS('2) Income'!$E$13:$E$32,'2) Income'!$D$13:$D$32,"one-time",'2) Income'!$F$13:$F$32,"="&amp;$A435)))</f>
        <v>0</v>
      </c>
      <c r="AJ435" s="9">
        <f t="shared" si="31"/>
        <v>0</v>
      </c>
    </row>
    <row r="436" spans="1:36">
      <c r="A436" s="7">
        <f>IF(A435="","",IF(A435+1&lt;='1) Period'!$E$21,A435+1,""))</f>
        <v>45908</v>
      </c>
      <c r="B436" s="7" t="str">
        <f t="shared" si="32"/>
        <v>N</v>
      </c>
      <c r="C436" t="str">
        <f t="shared" si="33"/>
        <v>F</v>
      </c>
      <c r="D436" s="8">
        <f>IF(A436="","",IF(TEXT(A436,"dddd")='4) Happy Money'!$E$23,WAllowance,0))</f>
        <v>400</v>
      </c>
      <c r="E436" s="8">
        <f>IF(A436="","",IF(B436="N",SUMIF(TMonthly[Day of the Month],DAY(A436),TMonthly[Amount]),SUMIF(TMonthly[Day of the Month],"&gt;="&amp;DAY(A436),TMonthly[Amount])))</f>
        <v>0</v>
      </c>
      <c r="F436" s="8" cm="1">
        <f t="array" ref="F436">IF(A436="","",SUMPRODUCT(--(TYearly[Due Date]&lt;=A436),IF(B436="N",--(TYearly[Day]=DAY(A436)),--(TYearly[Day]&gt;=DAY(A436))),--(IFERROR(MOD(TYearly[Month]-MONTH(A436)+12,12),1)=0),TYearly[Amount]))</f>
        <v>0</v>
      </c>
      <c r="G436" s="8">
        <f>IF(A436="","",SUMIF(TOneTime[Due Date],A436,TOneTime[Amount]))</f>
        <v>0</v>
      </c>
      <c r="H436" s="8" cm="1">
        <f t="array" ref="H436">IF(A436="","",IF(COUNTIF(TOther[Frequency],$H$1)=0,0,SUMPRODUCT(--(IFERROR(MOD(A436-TOther[Start Date],7),1)=0),--(TOther[Frequency]=$H$1),--(TOther[Start Date]&lt;=A436),--(TOther[End Date Calc]&gt;=A436),TOther[Amount])))</f>
        <v>0</v>
      </c>
      <c r="I436" s="8" cm="1">
        <f t="array" ref="I436">IF(A436="","",IF(COUNTIF(TOther[Frequency],$I$1)=0,0,SUMPRODUCT(--(IFERROR(MOD(A436-TOther[Start Date],14),1)=0),--(TOther[Frequency]=$I$1),--(TOther[Start Date]&lt;=A436),--(TOther[End Date Calc]&gt;=A436),TOther[Amount])))</f>
        <v>0</v>
      </c>
      <c r="J436" s="8">
        <f>IF(A436="","",IF(COUNTIF(TOther[Frequency],$J$1)=0,0,IF(OR(DAY(A436)=1,DAY(A436)=15),SUMIFS(TOther[Amount],TOther[Frequency],$J$1,TOther[Start Date],"&lt;="&amp;$A436,TOther[End Date Calc],"&gt;="&amp;A436),0)))</f>
        <v>0</v>
      </c>
      <c r="K436" s="8">
        <f>IF(A436="","",IF(COUNTIF(TOther[Frequency],$K$1)=0,0,IF(A436=(A436-DAY(A436)+1+2*7-WEEKDAY(A436-DAY(A436)+8-4,1)),SUMIFS(TOther[Amount],TOther[Frequency],$K$1,TOther[Start Date],"&lt;="&amp;$A436,TOther[End Date Calc],"&gt;="&amp;A436),0)))</f>
        <v>0</v>
      </c>
      <c r="L436" s="8">
        <f>IF(A436="","",IF(COUNTIF(TOther[Frequency],$L$1)=0,0,IF(A436=(A436-DAY(A436)+1+3*7-WEEKDAY(A436-DAY(A436)+8-4,1)),SUMIFS(TOther[Amount],TOther[Frequency],$L$1,TOther[Start Date],"&lt;="&amp;$A436,TOther[End Date Calc],"&gt;="&amp;A436),0)))</f>
        <v>0</v>
      </c>
      <c r="M436" s="8">
        <f>IF(A436="","",IF(COUNTIF(TOther[Frequency],$M$1)=0,0,IF(A436=(A436-DAY(A436)+1+4*7-WEEKDAY(A436-DAY(A436)+8-4,1)),SUMIFS(TOther[Amount],TOther[Frequency],$M$1,TOther[Start Date],"&lt;="&amp;$A436,TOther[End Date Calc],"&gt;="&amp;A436),0)))</f>
        <v>0</v>
      </c>
      <c r="N436" s="8" cm="1">
        <f t="array" ref="N436">IF(A436="","",IF(COUNTIF(TOther[Frequency],$N$1)=0,0,SUMPRODUCT(--(IFERROR(MOD(A436-TOther[Start Date],28),1)=0),--(TOther[Frequency]=$N$1),--(TOther[Start Date]&lt;=A436),--(TOther[End Date Calc]&gt;=A436),TOther[Amount])))</f>
        <v>0</v>
      </c>
      <c r="O436" s="8" cm="1">
        <f t="array" ref="O436">IF(A436="","",IF(COUNTIF(TOther[Frequency],$O$1)=0,0,SUMPRODUCT(--(IFERROR(MOD(A436-TOther[Start Date],42),1)=0),--(TOther[Frequency]=$O$1),--(TOther[Start Date]&lt;=A436),--(TOther[End Date Calc]&gt;=A436),TOther[Amount])))</f>
        <v>0</v>
      </c>
      <c r="P436" s="8" cm="1">
        <f t="array" ref="P436">IF(A436="","",IF(COUNTIF(TOther[Frequency],$P$1)=0,0,SUMPRODUCT(--(IFERROR(MOD(A436-TOther[Start Date],56),1)=0),--(TOther[Frequency]=$P$1),--(TOther[Start Date]&lt;=A436),--(TOther[End Date Calc]&gt;=A436),TOther[Amount])))</f>
        <v>0</v>
      </c>
      <c r="Q436" s="8">
        <f>IF(A436="","",IF(COUNTIF(TOther[Frequency],$Q$1)=0,0,IF(B436="N",SUMIFS(TOther[Amount],TOther[Frequency],$Q$1,TOther[Start Date],"&lt;="&amp;$A436,TOther[End Date Calc],"&gt;="&amp;A436,TOther[Start Day],DAY(A436)),SUMIFS(TOther[Amount],TOther[Frequency],$Q$1,TOther[Start Date],"&lt;="&amp;$A436,TOther[End Date Calc],"&gt;="&amp;A436,TOther[Start Day],"&gt;="&amp;DAY(A436)))))</f>
        <v>0</v>
      </c>
      <c r="R436" s="8" cm="1">
        <f t="array" ref="R436">IF(A436="","",IF(COUNTIF(TOther[Frequency],R$1)=0,0,SUMPRODUCT(--(TOther[Frequency]=R$1),--(TOther[Start Date]&lt;=A436),--(TOther[End Date Calc]&gt;=A436),IF(B436="N",--(TOther[Start Day]=DAY(A436)),--(TOther[Start Day]&gt;=DAY(A436))),--(IFERROR(MOD(TOther[Start Month]-MONTH(A436)+2,2),1)=0),TOther[Amount])))</f>
        <v>0</v>
      </c>
      <c r="S436" s="8" cm="1">
        <f t="array" ref="S436">IF(A436="","",IF(COUNTIF(TOther[Frequency],S$1)=0,0,SUMPRODUCT(--(TOther[Frequency]=S$1),--(TOther[Start Date]&lt;=A436),--(TOther[End Date Calc]&gt;=A436),IF(B436="N",--(TOther[Start Day]=DAY(A436)),--(TOther[Start Day]&gt;=DAY(A436))),--(IFERROR(MOD(TOther[Start Month]-MONTH(A436)+3,3),1)=0),TOther[Amount])))</f>
        <v>0</v>
      </c>
      <c r="T436" s="8" cm="1">
        <f t="array" ref="T436">IF($A436="","",IF(COUNTIF(TOther[Frequency],T$1)=0,0,SUMPRODUCT(--(TOther[Frequency]=T$1),--(TOther[Start Date]&lt;=$A436),--(TOther[End Date Calc]&gt;=$A436),IF($B436="N",--(TOther[Start Day]=DAY($A436)),--(TOther[Start Day]&gt;=DAY($A436))),--(IFERROR(MOD(TOther[Start Month]-MONTH($A436)+4,4),1)=0),TOther[Amount])))</f>
        <v>0</v>
      </c>
      <c r="U436" s="8" cm="1">
        <f t="array" ref="U436">IF(A436="","",IF(COUNTIF(TOther[Frequency],$U$1)=0,0,SUMPRODUCT(--(TOther[Frequency]=$U$1),--(TOther[Start Date]&lt;=A436),--(TOther[End Date Calc]&gt;=A436),IF(B436="N",--(TOther[Start Day]=DAY(A436)),--(TOther[Start Day]&gt;=DAY(A436))),--(IFERROR(MOD(TOther[Start Month]-MONTH(A436)+6,6),1)=0),TOther[Amount])))</f>
        <v>0</v>
      </c>
      <c r="V436" s="8" cm="1">
        <f t="array" ref="V436">IF(A436="","",IF(COUNTIF(TOther[Frequency],$V$1)=0,0,SUMPRODUCT(--(TOther[Frequency]=$V$1),--(TOther[Start Date]&lt;=A436),--(TOther[End Date Calc]&gt;=A436),IF(B436="N",--(TOther[Start Day]=DAY(A436)),--(TOther[Start Day]&gt;=DAY(A436))),--(IFERROR(MOD(TOther[Start Month]-MONTH(A436)+12,12),1)=0),TOther[Amount])))</f>
        <v>0</v>
      </c>
      <c r="W436" s="8">
        <f>IF(A436="","",SUMIFS(TOther[Amount],TOther[Start Date],A436,TOther[Frequency],$W$1))</f>
        <v>0</v>
      </c>
      <c r="X436" s="9">
        <f t="shared" si="30"/>
        <v>0</v>
      </c>
      <c r="Y436" s="9">
        <f t="shared" si="34"/>
        <v>0</v>
      </c>
      <c r="Z436" s="8" cm="1">
        <f t="array" ref="Z436">IF(A436="","",IF(COUNTIF('2) Income'!$D$13:$D$32,"Weekly")=0,0,SUMPRODUCT(--(IFERROR(MOD(A436-'2) Income'!$F$13:$F$32,7),1)=0),--('2) Income'!$D$13:$D$32="Weekly"),--('2) Income'!$F$13:$F$32&lt;=A436),'2) Income'!$E$13:$E$32)))</f>
        <v>0</v>
      </c>
      <c r="AA436" s="8" cm="1">
        <f t="array" ref="AA436">IF(A436="","",IF(COUNTIF('2) Income'!$D$13:$D$32,"Every Other Week")=0,0,SUMPRODUCT(--(IFERROR(MOD(A436-'2) Income'!$F$13:$F$32,14),1)=0),--('2) Income'!$D$13:$D$32="Every Other Week"),--('2) Income'!$F$13:$F$32&lt;=A436),'2) Income'!$E$13:$E$32)))</f>
        <v>0</v>
      </c>
      <c r="AB436" s="8">
        <f>IF(A436="","",IF(COUNTIF('2) Income'!$D$13:$D$32,"1st and 15th")=0,0,IF(OR(DAY(A436)=1,DAY(A436)=15),SUMIFS('2) Income'!$E$13:$E$32,'2) Income'!$D$13:$D$32,"1st and 15th",'2) Income'!$F$13:$F$32,"&lt;="&amp;$A436),0)))</f>
        <v>0</v>
      </c>
      <c r="AC436" s="8">
        <f>IF(A436="","",IF(COUNTIF('2) Income'!$D$13:$D$32,"2nd Wednesday")=0,0,IF(A436=(A436-DAY(A436)+1+2*7-WEEKDAY(A436-DAY(A436)+8-4,1)),SUMIFS('2) Income'!$E$13:$E$32,'2) Income'!$D$13:$D$32,"2nd Wednesday",'2) Income'!$F$13:$F$32,"&lt;="&amp;$A436),0)))</f>
        <v>0</v>
      </c>
      <c r="AD436" s="8">
        <f>IF(A436="","",IF(COUNTIF('2) Income'!$D$13:$D$32,"3rd Wednesday")=0,0,IF(A436=(A436-DAY(A436)+1+3*7-WEEKDAY(A436-DAY(A436)+8-4,1)),SUMIFS('2) Income'!$E$13:$E$32,'2) Income'!$D$13:$D$32,"3rd Wednesday",'2) Income'!$F$13:$F$32,"&lt;="&amp;$A436),0)))</f>
        <v>0</v>
      </c>
      <c r="AE436" s="8">
        <f>IF(A436="","",IF(COUNTIF('2) Income'!$D$13:$D$32,"4th Wednesday")=0,0,IF(A436=(A436-DAY(A436)+1+4*7-WEEKDAY(A436-DAY(A436)+8-4,1)),SUMIFS('2) Income'!$E$13:$E$32,'2) Income'!$D$13:$D$32,"4th Wednesday",'2) Income'!$F$13:$F$32,"&lt;="&amp;$A436),0)))</f>
        <v>0</v>
      </c>
      <c r="AF436" s="8" cm="1">
        <f t="array" ref="AF436">IF(A436="","",IF(COUNTIF('2) Income'!$D$13:$D$32,"Every 4 Weeks")=0,0,SUMPRODUCT(--(IFERROR(MOD(A436-'2) Income'!$F$13:$F$32,28),1)=0),--('2) Income'!$D$13:$D$32="Every 4 Weeks"),--('2) Income'!$F$13:$F$32&lt;=A436),'2) Income'!$E$13:$E$32)))</f>
        <v>0</v>
      </c>
      <c r="AG436" s="8">
        <f>IF(A436="","",IF(COUNTIF('2) Income'!$D$13:$D$32,"Monthly")=0,0,IF(B436="N",SUMIFS('2) Income'!$E$13:$E$32,'2) Income'!$D$13:$D$32,"monthly",'2) Income'!$F$13:$F$32,"&lt;="&amp;$A436,'2) Income'!$I$13:$I$32,DAY(A436)),SUMIFS('2) Income'!$E$13:$E$32,'2) Income'!$D$13:$D$32,"monthly",'2) Income'!$F$13:$F$32,"&lt;="&amp;$A436,'2) Income'!$I$13:$I$32,"&gt;="&amp;DAY(A436)))))</f>
        <v>0</v>
      </c>
      <c r="AH436" s="8" cm="1">
        <f t="array" ref="AH436">IF(A436="","",IF(COUNTIF('2) Income'!$D$13:$D$32,"Yearly")=0,0,SUMPRODUCT(--('2) Income'!$D$13:$D$32="Yearly"),--('2) Income'!$F$13:$F$32&lt;=A436),IF(B436="N",--('2) Income'!$I$13:$I$32=DAY(A436)),--('2) Income'!$I$13:$I$32&gt;=DAY(A436))),--(IFERROR(MOD('2) Income'!$H$13:$H$32-MONTH(A436)+12,12),1)=0),'2) Income'!$E$13:$E$32)))</f>
        <v>0</v>
      </c>
      <c r="AI436" s="8">
        <f>IF(A436="","",IF(COUNTIF('2) Income'!$D$13:$D$32,"one-time")=0,0,SUMIFS('2) Income'!$E$13:$E$32,'2) Income'!$D$13:$D$32,"one-time",'2) Income'!$F$13:$F$32,"="&amp;$A436)))</f>
        <v>0</v>
      </c>
      <c r="AJ436" s="9">
        <f t="shared" si="31"/>
        <v>0</v>
      </c>
    </row>
    <row r="437" spans="1:36">
      <c r="A437" s="7">
        <f>IF(A436="","",IF(A436+1&lt;='1) Period'!$E$21,A436+1,""))</f>
        <v>45909</v>
      </c>
      <c r="B437" s="7" t="str">
        <f t="shared" si="32"/>
        <v>N</v>
      </c>
      <c r="C437" t="str">
        <f t="shared" si="33"/>
        <v>F</v>
      </c>
      <c r="D437" s="8">
        <f>IF(A437="","",IF(TEXT(A437,"dddd")='4) Happy Money'!$E$23,WAllowance,0))</f>
        <v>0</v>
      </c>
      <c r="E437" s="8">
        <f>IF(A437="","",IF(B437="N",SUMIF(TMonthly[Day of the Month],DAY(A437),TMonthly[Amount]),SUMIF(TMonthly[Day of the Month],"&gt;="&amp;DAY(A437),TMonthly[Amount])))</f>
        <v>0</v>
      </c>
      <c r="F437" s="8" cm="1">
        <f t="array" ref="F437">IF(A437="","",SUMPRODUCT(--(TYearly[Due Date]&lt;=A437),IF(B437="N",--(TYearly[Day]=DAY(A437)),--(TYearly[Day]&gt;=DAY(A437))),--(IFERROR(MOD(TYearly[Month]-MONTH(A437)+12,12),1)=0),TYearly[Amount]))</f>
        <v>0</v>
      </c>
      <c r="G437" s="8">
        <f>IF(A437="","",SUMIF(TOneTime[Due Date],A437,TOneTime[Amount]))</f>
        <v>0</v>
      </c>
      <c r="H437" s="8" cm="1">
        <f t="array" ref="H437">IF(A437="","",IF(COUNTIF(TOther[Frequency],$H$1)=0,0,SUMPRODUCT(--(IFERROR(MOD(A437-TOther[Start Date],7),1)=0),--(TOther[Frequency]=$H$1),--(TOther[Start Date]&lt;=A437),--(TOther[End Date Calc]&gt;=A437),TOther[Amount])))</f>
        <v>0</v>
      </c>
      <c r="I437" s="8" cm="1">
        <f t="array" ref="I437">IF(A437="","",IF(COUNTIF(TOther[Frequency],$I$1)=0,0,SUMPRODUCT(--(IFERROR(MOD(A437-TOther[Start Date],14),1)=0),--(TOther[Frequency]=$I$1),--(TOther[Start Date]&lt;=A437),--(TOther[End Date Calc]&gt;=A437),TOther[Amount])))</f>
        <v>0</v>
      </c>
      <c r="J437" s="8">
        <f>IF(A437="","",IF(COUNTIF(TOther[Frequency],$J$1)=0,0,IF(OR(DAY(A437)=1,DAY(A437)=15),SUMIFS(TOther[Amount],TOther[Frequency],$J$1,TOther[Start Date],"&lt;="&amp;$A437,TOther[End Date Calc],"&gt;="&amp;A437),0)))</f>
        <v>0</v>
      </c>
      <c r="K437" s="8">
        <f>IF(A437="","",IF(COUNTIF(TOther[Frequency],$K$1)=0,0,IF(A437=(A437-DAY(A437)+1+2*7-WEEKDAY(A437-DAY(A437)+8-4,1)),SUMIFS(TOther[Amount],TOther[Frequency],$K$1,TOther[Start Date],"&lt;="&amp;$A437,TOther[End Date Calc],"&gt;="&amp;A437),0)))</f>
        <v>0</v>
      </c>
      <c r="L437" s="8">
        <f>IF(A437="","",IF(COUNTIF(TOther[Frequency],$L$1)=0,0,IF(A437=(A437-DAY(A437)+1+3*7-WEEKDAY(A437-DAY(A437)+8-4,1)),SUMIFS(TOther[Amount],TOther[Frequency],$L$1,TOther[Start Date],"&lt;="&amp;$A437,TOther[End Date Calc],"&gt;="&amp;A437),0)))</f>
        <v>0</v>
      </c>
      <c r="M437" s="8">
        <f>IF(A437="","",IF(COUNTIF(TOther[Frequency],$M$1)=0,0,IF(A437=(A437-DAY(A437)+1+4*7-WEEKDAY(A437-DAY(A437)+8-4,1)),SUMIFS(TOther[Amount],TOther[Frequency],$M$1,TOther[Start Date],"&lt;="&amp;$A437,TOther[End Date Calc],"&gt;="&amp;A437),0)))</f>
        <v>0</v>
      </c>
      <c r="N437" s="8" cm="1">
        <f t="array" ref="N437">IF(A437="","",IF(COUNTIF(TOther[Frequency],$N$1)=0,0,SUMPRODUCT(--(IFERROR(MOD(A437-TOther[Start Date],28),1)=0),--(TOther[Frequency]=$N$1),--(TOther[Start Date]&lt;=A437),--(TOther[End Date Calc]&gt;=A437),TOther[Amount])))</f>
        <v>0</v>
      </c>
      <c r="O437" s="8" cm="1">
        <f t="array" ref="O437">IF(A437="","",IF(COUNTIF(TOther[Frequency],$O$1)=0,0,SUMPRODUCT(--(IFERROR(MOD(A437-TOther[Start Date],42),1)=0),--(TOther[Frequency]=$O$1),--(TOther[Start Date]&lt;=A437),--(TOther[End Date Calc]&gt;=A437),TOther[Amount])))</f>
        <v>0</v>
      </c>
      <c r="P437" s="8" cm="1">
        <f t="array" ref="P437">IF(A437="","",IF(COUNTIF(TOther[Frequency],$P$1)=0,0,SUMPRODUCT(--(IFERROR(MOD(A437-TOther[Start Date],56),1)=0),--(TOther[Frequency]=$P$1),--(TOther[Start Date]&lt;=A437),--(TOther[End Date Calc]&gt;=A437),TOther[Amount])))</f>
        <v>0</v>
      </c>
      <c r="Q437" s="8">
        <f>IF(A437="","",IF(COUNTIF(TOther[Frequency],$Q$1)=0,0,IF(B437="N",SUMIFS(TOther[Amount],TOther[Frequency],$Q$1,TOther[Start Date],"&lt;="&amp;$A437,TOther[End Date Calc],"&gt;="&amp;A437,TOther[Start Day],DAY(A437)),SUMIFS(TOther[Amount],TOther[Frequency],$Q$1,TOther[Start Date],"&lt;="&amp;$A437,TOther[End Date Calc],"&gt;="&amp;A437,TOther[Start Day],"&gt;="&amp;DAY(A437)))))</f>
        <v>0</v>
      </c>
      <c r="R437" s="8" cm="1">
        <f t="array" ref="R437">IF(A437="","",IF(COUNTIF(TOther[Frequency],R$1)=0,0,SUMPRODUCT(--(TOther[Frequency]=R$1),--(TOther[Start Date]&lt;=A437),--(TOther[End Date Calc]&gt;=A437),IF(B437="N",--(TOther[Start Day]=DAY(A437)),--(TOther[Start Day]&gt;=DAY(A437))),--(IFERROR(MOD(TOther[Start Month]-MONTH(A437)+2,2),1)=0),TOther[Amount])))</f>
        <v>0</v>
      </c>
      <c r="S437" s="8" cm="1">
        <f t="array" ref="S437">IF(A437="","",IF(COUNTIF(TOther[Frequency],S$1)=0,0,SUMPRODUCT(--(TOther[Frequency]=S$1),--(TOther[Start Date]&lt;=A437),--(TOther[End Date Calc]&gt;=A437),IF(B437="N",--(TOther[Start Day]=DAY(A437)),--(TOther[Start Day]&gt;=DAY(A437))),--(IFERROR(MOD(TOther[Start Month]-MONTH(A437)+3,3),1)=0),TOther[Amount])))</f>
        <v>0</v>
      </c>
      <c r="T437" s="8" cm="1">
        <f t="array" ref="T437">IF($A437="","",IF(COUNTIF(TOther[Frequency],T$1)=0,0,SUMPRODUCT(--(TOther[Frequency]=T$1),--(TOther[Start Date]&lt;=$A437),--(TOther[End Date Calc]&gt;=$A437),IF($B437="N",--(TOther[Start Day]=DAY($A437)),--(TOther[Start Day]&gt;=DAY($A437))),--(IFERROR(MOD(TOther[Start Month]-MONTH($A437)+4,4),1)=0),TOther[Amount])))</f>
        <v>0</v>
      </c>
      <c r="U437" s="8" cm="1">
        <f t="array" ref="U437">IF(A437="","",IF(COUNTIF(TOther[Frequency],$U$1)=0,0,SUMPRODUCT(--(TOther[Frequency]=$U$1),--(TOther[Start Date]&lt;=A437),--(TOther[End Date Calc]&gt;=A437),IF(B437="N",--(TOther[Start Day]=DAY(A437)),--(TOther[Start Day]&gt;=DAY(A437))),--(IFERROR(MOD(TOther[Start Month]-MONTH(A437)+6,6),1)=0),TOther[Amount])))</f>
        <v>0</v>
      </c>
      <c r="V437" s="8" cm="1">
        <f t="array" ref="V437">IF(A437="","",IF(COUNTIF(TOther[Frequency],$V$1)=0,0,SUMPRODUCT(--(TOther[Frequency]=$V$1),--(TOther[Start Date]&lt;=A437),--(TOther[End Date Calc]&gt;=A437),IF(B437="N",--(TOther[Start Day]=DAY(A437)),--(TOther[Start Day]&gt;=DAY(A437))),--(IFERROR(MOD(TOther[Start Month]-MONTH(A437)+12,12),1)=0),TOther[Amount])))</f>
        <v>0</v>
      </c>
      <c r="W437" s="8">
        <f>IF(A437="","",SUMIFS(TOther[Amount],TOther[Start Date],A437,TOther[Frequency],$W$1))</f>
        <v>0</v>
      </c>
      <c r="X437" s="9">
        <f t="shared" si="30"/>
        <v>0</v>
      </c>
      <c r="Y437" s="9">
        <f t="shared" si="34"/>
        <v>0</v>
      </c>
      <c r="Z437" s="8" cm="1">
        <f t="array" ref="Z437">IF(A437="","",IF(COUNTIF('2) Income'!$D$13:$D$32,"Weekly")=0,0,SUMPRODUCT(--(IFERROR(MOD(A437-'2) Income'!$F$13:$F$32,7),1)=0),--('2) Income'!$D$13:$D$32="Weekly"),--('2) Income'!$F$13:$F$32&lt;=A437),'2) Income'!$E$13:$E$32)))</f>
        <v>0</v>
      </c>
      <c r="AA437" s="8" cm="1">
        <f t="array" ref="AA437">IF(A437="","",IF(COUNTIF('2) Income'!$D$13:$D$32,"Every Other Week")=0,0,SUMPRODUCT(--(IFERROR(MOD(A437-'2) Income'!$F$13:$F$32,14),1)=0),--('2) Income'!$D$13:$D$32="Every Other Week"),--('2) Income'!$F$13:$F$32&lt;=A437),'2) Income'!$E$13:$E$32)))</f>
        <v>0</v>
      </c>
      <c r="AB437" s="8">
        <f>IF(A437="","",IF(COUNTIF('2) Income'!$D$13:$D$32,"1st and 15th")=0,0,IF(OR(DAY(A437)=1,DAY(A437)=15),SUMIFS('2) Income'!$E$13:$E$32,'2) Income'!$D$13:$D$32,"1st and 15th",'2) Income'!$F$13:$F$32,"&lt;="&amp;$A437),0)))</f>
        <v>0</v>
      </c>
      <c r="AC437" s="8">
        <f>IF(A437="","",IF(COUNTIF('2) Income'!$D$13:$D$32,"2nd Wednesday")=0,0,IF(A437=(A437-DAY(A437)+1+2*7-WEEKDAY(A437-DAY(A437)+8-4,1)),SUMIFS('2) Income'!$E$13:$E$32,'2) Income'!$D$13:$D$32,"2nd Wednesday",'2) Income'!$F$13:$F$32,"&lt;="&amp;$A437),0)))</f>
        <v>0</v>
      </c>
      <c r="AD437" s="8">
        <f>IF(A437="","",IF(COUNTIF('2) Income'!$D$13:$D$32,"3rd Wednesday")=0,0,IF(A437=(A437-DAY(A437)+1+3*7-WEEKDAY(A437-DAY(A437)+8-4,1)),SUMIFS('2) Income'!$E$13:$E$32,'2) Income'!$D$13:$D$32,"3rd Wednesday",'2) Income'!$F$13:$F$32,"&lt;="&amp;$A437),0)))</f>
        <v>0</v>
      </c>
      <c r="AE437" s="8">
        <f>IF(A437="","",IF(COUNTIF('2) Income'!$D$13:$D$32,"4th Wednesday")=0,0,IF(A437=(A437-DAY(A437)+1+4*7-WEEKDAY(A437-DAY(A437)+8-4,1)),SUMIFS('2) Income'!$E$13:$E$32,'2) Income'!$D$13:$D$32,"4th Wednesday",'2) Income'!$F$13:$F$32,"&lt;="&amp;$A437),0)))</f>
        <v>0</v>
      </c>
      <c r="AF437" s="8" cm="1">
        <f t="array" ref="AF437">IF(A437="","",IF(COUNTIF('2) Income'!$D$13:$D$32,"Every 4 Weeks")=0,0,SUMPRODUCT(--(IFERROR(MOD(A437-'2) Income'!$F$13:$F$32,28),1)=0),--('2) Income'!$D$13:$D$32="Every 4 Weeks"),--('2) Income'!$F$13:$F$32&lt;=A437),'2) Income'!$E$13:$E$32)))</f>
        <v>0</v>
      </c>
      <c r="AG437" s="8">
        <f>IF(A437="","",IF(COUNTIF('2) Income'!$D$13:$D$32,"Monthly")=0,0,IF(B437="N",SUMIFS('2) Income'!$E$13:$E$32,'2) Income'!$D$13:$D$32,"monthly",'2) Income'!$F$13:$F$32,"&lt;="&amp;$A437,'2) Income'!$I$13:$I$32,DAY(A437)),SUMIFS('2) Income'!$E$13:$E$32,'2) Income'!$D$13:$D$32,"monthly",'2) Income'!$F$13:$F$32,"&lt;="&amp;$A437,'2) Income'!$I$13:$I$32,"&gt;="&amp;DAY(A437)))))</f>
        <v>0</v>
      </c>
      <c r="AH437" s="8" cm="1">
        <f t="array" ref="AH437">IF(A437="","",IF(COUNTIF('2) Income'!$D$13:$D$32,"Yearly")=0,0,SUMPRODUCT(--('2) Income'!$D$13:$D$32="Yearly"),--('2) Income'!$F$13:$F$32&lt;=A437),IF(B437="N",--('2) Income'!$I$13:$I$32=DAY(A437)),--('2) Income'!$I$13:$I$32&gt;=DAY(A437))),--(IFERROR(MOD('2) Income'!$H$13:$H$32-MONTH(A437)+12,12),1)=0),'2) Income'!$E$13:$E$32)))</f>
        <v>0</v>
      </c>
      <c r="AI437" s="8">
        <f>IF(A437="","",IF(COUNTIF('2) Income'!$D$13:$D$32,"one-time")=0,0,SUMIFS('2) Income'!$E$13:$E$32,'2) Income'!$D$13:$D$32,"one-time",'2) Income'!$F$13:$F$32,"="&amp;$A437)))</f>
        <v>0</v>
      </c>
      <c r="AJ437" s="9">
        <f t="shared" si="31"/>
        <v>0</v>
      </c>
    </row>
    <row r="438" spans="1:36">
      <c r="A438" s="7">
        <f>IF(A437="","",IF(A437+1&lt;='1) Period'!$E$21,A437+1,""))</f>
        <v>45910</v>
      </c>
      <c r="B438" s="7" t="str">
        <f t="shared" si="32"/>
        <v>N</v>
      </c>
      <c r="C438" t="str">
        <f t="shared" si="33"/>
        <v>F</v>
      </c>
      <c r="D438" s="8">
        <f>IF(A438="","",IF(TEXT(A438,"dddd")='4) Happy Money'!$E$23,WAllowance,0))</f>
        <v>0</v>
      </c>
      <c r="E438" s="8">
        <f>IF(A438="","",IF(B438="N",SUMIF(TMonthly[Day of the Month],DAY(A438),TMonthly[Amount]),SUMIF(TMonthly[Day of the Month],"&gt;="&amp;DAY(A438),TMonthly[Amount])))</f>
        <v>500</v>
      </c>
      <c r="F438" s="8" cm="1">
        <f t="array" ref="F438">IF(A438="","",SUMPRODUCT(--(TYearly[Due Date]&lt;=A438),IF(B438="N",--(TYearly[Day]=DAY(A438)),--(TYearly[Day]&gt;=DAY(A438))),--(IFERROR(MOD(TYearly[Month]-MONTH(A438)+12,12),1)=0),TYearly[Amount]))</f>
        <v>0</v>
      </c>
      <c r="G438" s="8">
        <f>IF(A438="","",SUMIF(TOneTime[Due Date],A438,TOneTime[Amount]))</f>
        <v>0</v>
      </c>
      <c r="H438" s="8" cm="1">
        <f t="array" ref="H438">IF(A438="","",IF(COUNTIF(TOther[Frequency],$H$1)=0,0,SUMPRODUCT(--(IFERROR(MOD(A438-TOther[Start Date],7),1)=0),--(TOther[Frequency]=$H$1),--(TOther[Start Date]&lt;=A438),--(TOther[End Date Calc]&gt;=A438),TOther[Amount])))</f>
        <v>0</v>
      </c>
      <c r="I438" s="8" cm="1">
        <f t="array" ref="I438">IF(A438="","",IF(COUNTIF(TOther[Frequency],$I$1)=0,0,SUMPRODUCT(--(IFERROR(MOD(A438-TOther[Start Date],14),1)=0),--(TOther[Frequency]=$I$1),--(TOther[Start Date]&lt;=A438),--(TOther[End Date Calc]&gt;=A438),TOther[Amount])))</f>
        <v>0</v>
      </c>
      <c r="J438" s="8">
        <f>IF(A438="","",IF(COUNTIF(TOther[Frequency],$J$1)=0,0,IF(OR(DAY(A438)=1,DAY(A438)=15),SUMIFS(TOther[Amount],TOther[Frequency],$J$1,TOther[Start Date],"&lt;="&amp;$A438,TOther[End Date Calc],"&gt;="&amp;A438),0)))</f>
        <v>0</v>
      </c>
      <c r="K438" s="8">
        <f>IF(A438="","",IF(COUNTIF(TOther[Frequency],$K$1)=0,0,IF(A438=(A438-DAY(A438)+1+2*7-WEEKDAY(A438-DAY(A438)+8-4,1)),SUMIFS(TOther[Amount],TOther[Frequency],$K$1,TOther[Start Date],"&lt;="&amp;$A438,TOther[End Date Calc],"&gt;="&amp;A438),0)))</f>
        <v>0</v>
      </c>
      <c r="L438" s="8">
        <f>IF(A438="","",IF(COUNTIF(TOther[Frequency],$L$1)=0,0,IF(A438=(A438-DAY(A438)+1+3*7-WEEKDAY(A438-DAY(A438)+8-4,1)),SUMIFS(TOther[Amount],TOther[Frequency],$L$1,TOther[Start Date],"&lt;="&amp;$A438,TOther[End Date Calc],"&gt;="&amp;A438),0)))</f>
        <v>0</v>
      </c>
      <c r="M438" s="8">
        <f>IF(A438="","",IF(COUNTIF(TOther[Frequency],$M$1)=0,0,IF(A438=(A438-DAY(A438)+1+4*7-WEEKDAY(A438-DAY(A438)+8-4,1)),SUMIFS(TOther[Amount],TOther[Frequency],$M$1,TOther[Start Date],"&lt;="&amp;$A438,TOther[End Date Calc],"&gt;="&amp;A438),0)))</f>
        <v>0</v>
      </c>
      <c r="N438" s="8" cm="1">
        <f t="array" ref="N438">IF(A438="","",IF(COUNTIF(TOther[Frequency],$N$1)=0,0,SUMPRODUCT(--(IFERROR(MOD(A438-TOther[Start Date],28),1)=0),--(TOther[Frequency]=$N$1),--(TOther[Start Date]&lt;=A438),--(TOther[End Date Calc]&gt;=A438),TOther[Amount])))</f>
        <v>0</v>
      </c>
      <c r="O438" s="8" cm="1">
        <f t="array" ref="O438">IF(A438="","",IF(COUNTIF(TOther[Frequency],$O$1)=0,0,SUMPRODUCT(--(IFERROR(MOD(A438-TOther[Start Date],42),1)=0),--(TOther[Frequency]=$O$1),--(TOther[Start Date]&lt;=A438),--(TOther[End Date Calc]&gt;=A438),TOther[Amount])))</f>
        <v>0</v>
      </c>
      <c r="P438" s="8" cm="1">
        <f t="array" ref="P438">IF(A438="","",IF(COUNTIF(TOther[Frequency],$P$1)=0,0,SUMPRODUCT(--(IFERROR(MOD(A438-TOther[Start Date],56),1)=0),--(TOther[Frequency]=$P$1),--(TOther[Start Date]&lt;=A438),--(TOther[End Date Calc]&gt;=A438),TOther[Amount])))</f>
        <v>0</v>
      </c>
      <c r="Q438" s="8">
        <f>IF(A438="","",IF(COUNTIF(TOther[Frequency],$Q$1)=0,0,IF(B438="N",SUMIFS(TOther[Amount],TOther[Frequency],$Q$1,TOther[Start Date],"&lt;="&amp;$A438,TOther[End Date Calc],"&gt;="&amp;A438,TOther[Start Day],DAY(A438)),SUMIFS(TOther[Amount],TOther[Frequency],$Q$1,TOther[Start Date],"&lt;="&amp;$A438,TOther[End Date Calc],"&gt;="&amp;A438,TOther[Start Day],"&gt;="&amp;DAY(A438)))))</f>
        <v>0</v>
      </c>
      <c r="R438" s="8" cm="1">
        <f t="array" ref="R438">IF(A438="","",IF(COUNTIF(TOther[Frequency],R$1)=0,0,SUMPRODUCT(--(TOther[Frequency]=R$1),--(TOther[Start Date]&lt;=A438),--(TOther[End Date Calc]&gt;=A438),IF(B438="N",--(TOther[Start Day]=DAY(A438)),--(TOther[Start Day]&gt;=DAY(A438))),--(IFERROR(MOD(TOther[Start Month]-MONTH(A438)+2,2),1)=0),TOther[Amount])))</f>
        <v>0</v>
      </c>
      <c r="S438" s="8" cm="1">
        <f t="array" ref="S438">IF(A438="","",IF(COUNTIF(TOther[Frequency],S$1)=0,0,SUMPRODUCT(--(TOther[Frequency]=S$1),--(TOther[Start Date]&lt;=A438),--(TOther[End Date Calc]&gt;=A438),IF(B438="N",--(TOther[Start Day]=DAY(A438)),--(TOther[Start Day]&gt;=DAY(A438))),--(IFERROR(MOD(TOther[Start Month]-MONTH(A438)+3,3),1)=0),TOther[Amount])))</f>
        <v>0</v>
      </c>
      <c r="T438" s="8" cm="1">
        <f t="array" ref="T438">IF($A438="","",IF(COUNTIF(TOther[Frequency],T$1)=0,0,SUMPRODUCT(--(TOther[Frequency]=T$1),--(TOther[Start Date]&lt;=$A438),--(TOther[End Date Calc]&gt;=$A438),IF($B438="N",--(TOther[Start Day]=DAY($A438)),--(TOther[Start Day]&gt;=DAY($A438))),--(IFERROR(MOD(TOther[Start Month]-MONTH($A438)+4,4),1)=0),TOther[Amount])))</f>
        <v>0</v>
      </c>
      <c r="U438" s="8" cm="1">
        <f t="array" ref="U438">IF(A438="","",IF(COUNTIF(TOther[Frequency],$U$1)=0,0,SUMPRODUCT(--(TOther[Frequency]=$U$1),--(TOther[Start Date]&lt;=A438),--(TOther[End Date Calc]&gt;=A438),IF(B438="N",--(TOther[Start Day]=DAY(A438)),--(TOther[Start Day]&gt;=DAY(A438))),--(IFERROR(MOD(TOther[Start Month]-MONTH(A438)+6,6),1)=0),TOther[Amount])))</f>
        <v>0</v>
      </c>
      <c r="V438" s="8" cm="1">
        <f t="array" ref="V438">IF(A438="","",IF(COUNTIF(TOther[Frequency],$V$1)=0,0,SUMPRODUCT(--(TOther[Frequency]=$V$1),--(TOther[Start Date]&lt;=A438),--(TOther[End Date Calc]&gt;=A438),IF(B438="N",--(TOther[Start Day]=DAY(A438)),--(TOther[Start Day]&gt;=DAY(A438))),--(IFERROR(MOD(TOther[Start Month]-MONTH(A438)+12,12),1)=0),TOther[Amount])))</f>
        <v>0</v>
      </c>
      <c r="W438" s="8">
        <f>IF(A438="","",SUMIFS(TOther[Amount],TOther[Start Date],A438,TOther[Frequency],$W$1))</f>
        <v>0</v>
      </c>
      <c r="X438" s="9">
        <f t="shared" si="30"/>
        <v>500</v>
      </c>
      <c r="Y438" s="9">
        <f t="shared" si="34"/>
        <v>0</v>
      </c>
      <c r="Z438" s="8" cm="1">
        <f t="array" ref="Z438">IF(A438="","",IF(COUNTIF('2) Income'!$D$13:$D$32,"Weekly")=0,0,SUMPRODUCT(--(IFERROR(MOD(A438-'2) Income'!$F$13:$F$32,7),1)=0),--('2) Income'!$D$13:$D$32="Weekly"),--('2) Income'!$F$13:$F$32&lt;=A438),'2) Income'!$E$13:$E$32)))</f>
        <v>0</v>
      </c>
      <c r="AA438" s="8" cm="1">
        <f t="array" ref="AA438">IF(A438="","",IF(COUNTIF('2) Income'!$D$13:$D$32,"Every Other Week")=0,0,SUMPRODUCT(--(IFERROR(MOD(A438-'2) Income'!$F$13:$F$32,14),1)=0),--('2) Income'!$D$13:$D$32="Every Other Week"),--('2) Income'!$F$13:$F$32&lt;=A438),'2) Income'!$E$13:$E$32)))</f>
        <v>0</v>
      </c>
      <c r="AB438" s="8">
        <f>IF(A438="","",IF(COUNTIF('2) Income'!$D$13:$D$32,"1st and 15th")=0,0,IF(OR(DAY(A438)=1,DAY(A438)=15),SUMIFS('2) Income'!$E$13:$E$32,'2) Income'!$D$13:$D$32,"1st and 15th",'2) Income'!$F$13:$F$32,"&lt;="&amp;$A438),0)))</f>
        <v>0</v>
      </c>
      <c r="AC438" s="8">
        <f>IF(A438="","",IF(COUNTIF('2) Income'!$D$13:$D$32,"2nd Wednesday")=0,0,IF(A438=(A438-DAY(A438)+1+2*7-WEEKDAY(A438-DAY(A438)+8-4,1)),SUMIFS('2) Income'!$E$13:$E$32,'2) Income'!$D$13:$D$32,"2nd Wednesday",'2) Income'!$F$13:$F$32,"&lt;="&amp;$A438),0)))</f>
        <v>0</v>
      </c>
      <c r="AD438" s="8">
        <f>IF(A438="","",IF(COUNTIF('2) Income'!$D$13:$D$32,"3rd Wednesday")=0,0,IF(A438=(A438-DAY(A438)+1+3*7-WEEKDAY(A438-DAY(A438)+8-4,1)),SUMIFS('2) Income'!$E$13:$E$32,'2) Income'!$D$13:$D$32,"3rd Wednesday",'2) Income'!$F$13:$F$32,"&lt;="&amp;$A438),0)))</f>
        <v>0</v>
      </c>
      <c r="AE438" s="8">
        <f>IF(A438="","",IF(COUNTIF('2) Income'!$D$13:$D$32,"4th Wednesday")=0,0,IF(A438=(A438-DAY(A438)+1+4*7-WEEKDAY(A438-DAY(A438)+8-4,1)),SUMIFS('2) Income'!$E$13:$E$32,'2) Income'!$D$13:$D$32,"4th Wednesday",'2) Income'!$F$13:$F$32,"&lt;="&amp;$A438),0)))</f>
        <v>0</v>
      </c>
      <c r="AF438" s="8" cm="1">
        <f t="array" ref="AF438">IF(A438="","",IF(COUNTIF('2) Income'!$D$13:$D$32,"Every 4 Weeks")=0,0,SUMPRODUCT(--(IFERROR(MOD(A438-'2) Income'!$F$13:$F$32,28),1)=0),--('2) Income'!$D$13:$D$32="Every 4 Weeks"),--('2) Income'!$F$13:$F$32&lt;=A438),'2) Income'!$E$13:$E$32)))</f>
        <v>0</v>
      </c>
      <c r="AG438" s="8">
        <f>IF(A438="","",IF(COUNTIF('2) Income'!$D$13:$D$32,"Monthly")=0,0,IF(B438="N",SUMIFS('2) Income'!$E$13:$E$32,'2) Income'!$D$13:$D$32,"monthly",'2) Income'!$F$13:$F$32,"&lt;="&amp;$A438,'2) Income'!$I$13:$I$32,DAY(A438)),SUMIFS('2) Income'!$E$13:$E$32,'2) Income'!$D$13:$D$32,"monthly",'2) Income'!$F$13:$F$32,"&lt;="&amp;$A438,'2) Income'!$I$13:$I$32,"&gt;="&amp;DAY(A438)))))</f>
        <v>0</v>
      </c>
      <c r="AH438" s="8" cm="1">
        <f t="array" ref="AH438">IF(A438="","",IF(COUNTIF('2) Income'!$D$13:$D$32,"Yearly")=0,0,SUMPRODUCT(--('2) Income'!$D$13:$D$32="Yearly"),--('2) Income'!$F$13:$F$32&lt;=A438),IF(B438="N",--('2) Income'!$I$13:$I$32=DAY(A438)),--('2) Income'!$I$13:$I$32&gt;=DAY(A438))),--(IFERROR(MOD('2) Income'!$H$13:$H$32-MONTH(A438)+12,12),1)=0),'2) Income'!$E$13:$E$32)))</f>
        <v>0</v>
      </c>
      <c r="AI438" s="8">
        <f>IF(A438="","",IF(COUNTIF('2) Income'!$D$13:$D$32,"one-time")=0,0,SUMIFS('2) Income'!$E$13:$E$32,'2) Income'!$D$13:$D$32,"one-time",'2) Income'!$F$13:$F$32,"="&amp;$A438)))</f>
        <v>0</v>
      </c>
      <c r="AJ438" s="9">
        <f t="shared" si="31"/>
        <v>0</v>
      </c>
    </row>
    <row r="439" spans="1:36">
      <c r="A439" s="7">
        <f>IF(A438="","",IF(A438+1&lt;='1) Period'!$E$21,A438+1,""))</f>
        <v>45911</v>
      </c>
      <c r="B439" s="7" t="str">
        <f t="shared" si="32"/>
        <v>N</v>
      </c>
      <c r="C439" t="str">
        <f t="shared" si="33"/>
        <v>F</v>
      </c>
      <c r="D439" s="8">
        <f>IF(A439="","",IF(TEXT(A439,"dddd")='4) Happy Money'!$E$23,WAllowance,0))</f>
        <v>0</v>
      </c>
      <c r="E439" s="8">
        <f>IF(A439="","",IF(B439="N",SUMIF(TMonthly[Day of the Month],DAY(A439),TMonthly[Amount]),SUMIF(TMonthly[Day of the Month],"&gt;="&amp;DAY(A439),TMonthly[Amount])))</f>
        <v>300</v>
      </c>
      <c r="F439" s="8" cm="1">
        <f t="array" ref="F439">IF(A439="","",SUMPRODUCT(--(TYearly[Due Date]&lt;=A439),IF(B439="N",--(TYearly[Day]=DAY(A439)),--(TYearly[Day]&gt;=DAY(A439))),--(IFERROR(MOD(TYearly[Month]-MONTH(A439)+12,12),1)=0),TYearly[Amount]))</f>
        <v>0</v>
      </c>
      <c r="G439" s="8">
        <f>IF(A439="","",SUMIF(TOneTime[Due Date],A439,TOneTime[Amount]))</f>
        <v>0</v>
      </c>
      <c r="H439" s="8" cm="1">
        <f t="array" ref="H439">IF(A439="","",IF(COUNTIF(TOther[Frequency],$H$1)=0,0,SUMPRODUCT(--(IFERROR(MOD(A439-TOther[Start Date],7),1)=0),--(TOther[Frequency]=$H$1),--(TOther[Start Date]&lt;=A439),--(TOther[End Date Calc]&gt;=A439),TOther[Amount])))</f>
        <v>0</v>
      </c>
      <c r="I439" s="8" cm="1">
        <f t="array" ref="I439">IF(A439="","",IF(COUNTIF(TOther[Frequency],$I$1)=0,0,SUMPRODUCT(--(IFERROR(MOD(A439-TOther[Start Date],14),1)=0),--(TOther[Frequency]=$I$1),--(TOther[Start Date]&lt;=A439),--(TOther[End Date Calc]&gt;=A439),TOther[Amount])))</f>
        <v>0</v>
      </c>
      <c r="J439" s="8">
        <f>IF(A439="","",IF(COUNTIF(TOther[Frequency],$J$1)=0,0,IF(OR(DAY(A439)=1,DAY(A439)=15),SUMIFS(TOther[Amount],TOther[Frequency],$J$1,TOther[Start Date],"&lt;="&amp;$A439,TOther[End Date Calc],"&gt;="&amp;A439),0)))</f>
        <v>0</v>
      </c>
      <c r="K439" s="8">
        <f>IF(A439="","",IF(COUNTIF(TOther[Frequency],$K$1)=0,0,IF(A439=(A439-DAY(A439)+1+2*7-WEEKDAY(A439-DAY(A439)+8-4,1)),SUMIFS(TOther[Amount],TOther[Frequency],$K$1,TOther[Start Date],"&lt;="&amp;$A439,TOther[End Date Calc],"&gt;="&amp;A439),0)))</f>
        <v>0</v>
      </c>
      <c r="L439" s="8">
        <f>IF(A439="","",IF(COUNTIF(TOther[Frequency],$L$1)=0,0,IF(A439=(A439-DAY(A439)+1+3*7-WEEKDAY(A439-DAY(A439)+8-4,1)),SUMIFS(TOther[Amount],TOther[Frequency],$L$1,TOther[Start Date],"&lt;="&amp;$A439,TOther[End Date Calc],"&gt;="&amp;A439),0)))</f>
        <v>0</v>
      </c>
      <c r="M439" s="8">
        <f>IF(A439="","",IF(COUNTIF(TOther[Frequency],$M$1)=0,0,IF(A439=(A439-DAY(A439)+1+4*7-WEEKDAY(A439-DAY(A439)+8-4,1)),SUMIFS(TOther[Amount],TOther[Frequency],$M$1,TOther[Start Date],"&lt;="&amp;$A439,TOther[End Date Calc],"&gt;="&amp;A439),0)))</f>
        <v>0</v>
      </c>
      <c r="N439" s="8" cm="1">
        <f t="array" ref="N439">IF(A439="","",IF(COUNTIF(TOther[Frequency],$N$1)=0,0,SUMPRODUCT(--(IFERROR(MOD(A439-TOther[Start Date],28),1)=0),--(TOther[Frequency]=$N$1),--(TOther[Start Date]&lt;=A439),--(TOther[End Date Calc]&gt;=A439),TOther[Amount])))</f>
        <v>0</v>
      </c>
      <c r="O439" s="8" cm="1">
        <f t="array" ref="O439">IF(A439="","",IF(COUNTIF(TOther[Frequency],$O$1)=0,0,SUMPRODUCT(--(IFERROR(MOD(A439-TOther[Start Date],42),1)=0),--(TOther[Frequency]=$O$1),--(TOther[Start Date]&lt;=A439),--(TOther[End Date Calc]&gt;=A439),TOther[Amount])))</f>
        <v>0</v>
      </c>
      <c r="P439" s="8" cm="1">
        <f t="array" ref="P439">IF(A439="","",IF(COUNTIF(TOther[Frequency],$P$1)=0,0,SUMPRODUCT(--(IFERROR(MOD(A439-TOther[Start Date],56),1)=0),--(TOther[Frequency]=$P$1),--(TOther[Start Date]&lt;=A439),--(TOther[End Date Calc]&gt;=A439),TOther[Amount])))</f>
        <v>0</v>
      </c>
      <c r="Q439" s="8">
        <f>IF(A439="","",IF(COUNTIF(TOther[Frequency],$Q$1)=0,0,IF(B439="N",SUMIFS(TOther[Amount],TOther[Frequency],$Q$1,TOther[Start Date],"&lt;="&amp;$A439,TOther[End Date Calc],"&gt;="&amp;A439,TOther[Start Day],DAY(A439)),SUMIFS(TOther[Amount],TOther[Frequency],$Q$1,TOther[Start Date],"&lt;="&amp;$A439,TOther[End Date Calc],"&gt;="&amp;A439,TOther[Start Day],"&gt;="&amp;DAY(A439)))))</f>
        <v>0</v>
      </c>
      <c r="R439" s="8" cm="1">
        <f t="array" ref="R439">IF(A439="","",IF(COUNTIF(TOther[Frequency],R$1)=0,0,SUMPRODUCT(--(TOther[Frequency]=R$1),--(TOther[Start Date]&lt;=A439),--(TOther[End Date Calc]&gt;=A439),IF(B439="N",--(TOther[Start Day]=DAY(A439)),--(TOther[Start Day]&gt;=DAY(A439))),--(IFERROR(MOD(TOther[Start Month]-MONTH(A439)+2,2),1)=0),TOther[Amount])))</f>
        <v>0</v>
      </c>
      <c r="S439" s="8" cm="1">
        <f t="array" ref="S439">IF(A439="","",IF(COUNTIF(TOther[Frequency],S$1)=0,0,SUMPRODUCT(--(TOther[Frequency]=S$1),--(TOther[Start Date]&lt;=A439),--(TOther[End Date Calc]&gt;=A439),IF(B439="N",--(TOther[Start Day]=DAY(A439)),--(TOther[Start Day]&gt;=DAY(A439))),--(IFERROR(MOD(TOther[Start Month]-MONTH(A439)+3,3),1)=0),TOther[Amount])))</f>
        <v>0</v>
      </c>
      <c r="T439" s="8" cm="1">
        <f t="array" ref="T439">IF($A439="","",IF(COUNTIF(TOther[Frequency],T$1)=0,0,SUMPRODUCT(--(TOther[Frequency]=T$1),--(TOther[Start Date]&lt;=$A439),--(TOther[End Date Calc]&gt;=$A439),IF($B439="N",--(TOther[Start Day]=DAY($A439)),--(TOther[Start Day]&gt;=DAY($A439))),--(IFERROR(MOD(TOther[Start Month]-MONTH($A439)+4,4),1)=0),TOther[Amount])))</f>
        <v>0</v>
      </c>
      <c r="U439" s="8" cm="1">
        <f t="array" ref="U439">IF(A439="","",IF(COUNTIF(TOther[Frequency],$U$1)=0,0,SUMPRODUCT(--(TOther[Frequency]=$U$1),--(TOther[Start Date]&lt;=A439),--(TOther[End Date Calc]&gt;=A439),IF(B439="N",--(TOther[Start Day]=DAY(A439)),--(TOther[Start Day]&gt;=DAY(A439))),--(IFERROR(MOD(TOther[Start Month]-MONTH(A439)+6,6),1)=0),TOther[Amount])))</f>
        <v>0</v>
      </c>
      <c r="V439" s="8" cm="1">
        <f t="array" ref="V439">IF(A439="","",IF(COUNTIF(TOther[Frequency],$V$1)=0,0,SUMPRODUCT(--(TOther[Frequency]=$V$1),--(TOther[Start Date]&lt;=A439),--(TOther[End Date Calc]&gt;=A439),IF(B439="N",--(TOther[Start Day]=DAY(A439)),--(TOther[Start Day]&gt;=DAY(A439))),--(IFERROR(MOD(TOther[Start Month]-MONTH(A439)+12,12),1)=0),TOther[Amount])))</f>
        <v>0</v>
      </c>
      <c r="W439" s="8">
        <f>IF(A439="","",SUMIFS(TOther[Amount],TOther[Start Date],A439,TOther[Frequency],$W$1))</f>
        <v>0</v>
      </c>
      <c r="X439" s="9">
        <f t="shared" si="30"/>
        <v>300</v>
      </c>
      <c r="Y439" s="9">
        <f t="shared" si="34"/>
        <v>0</v>
      </c>
      <c r="Z439" s="8" cm="1">
        <f t="array" ref="Z439">IF(A439="","",IF(COUNTIF('2) Income'!$D$13:$D$32,"Weekly")=0,0,SUMPRODUCT(--(IFERROR(MOD(A439-'2) Income'!$F$13:$F$32,7),1)=0),--('2) Income'!$D$13:$D$32="Weekly"),--('2) Income'!$F$13:$F$32&lt;=A439),'2) Income'!$E$13:$E$32)))</f>
        <v>0</v>
      </c>
      <c r="AA439" s="8" cm="1">
        <f t="array" ref="AA439">IF(A439="","",IF(COUNTIF('2) Income'!$D$13:$D$32,"Every Other Week")=0,0,SUMPRODUCT(--(IFERROR(MOD(A439-'2) Income'!$F$13:$F$32,14),1)=0),--('2) Income'!$D$13:$D$32="Every Other Week"),--('2) Income'!$F$13:$F$32&lt;=A439),'2) Income'!$E$13:$E$32)))</f>
        <v>0</v>
      </c>
      <c r="AB439" s="8">
        <f>IF(A439="","",IF(COUNTIF('2) Income'!$D$13:$D$32,"1st and 15th")=0,0,IF(OR(DAY(A439)=1,DAY(A439)=15),SUMIFS('2) Income'!$E$13:$E$32,'2) Income'!$D$13:$D$32,"1st and 15th",'2) Income'!$F$13:$F$32,"&lt;="&amp;$A439),0)))</f>
        <v>0</v>
      </c>
      <c r="AC439" s="8">
        <f>IF(A439="","",IF(COUNTIF('2) Income'!$D$13:$D$32,"2nd Wednesday")=0,0,IF(A439=(A439-DAY(A439)+1+2*7-WEEKDAY(A439-DAY(A439)+8-4,1)),SUMIFS('2) Income'!$E$13:$E$32,'2) Income'!$D$13:$D$32,"2nd Wednesday",'2) Income'!$F$13:$F$32,"&lt;="&amp;$A439),0)))</f>
        <v>0</v>
      </c>
      <c r="AD439" s="8">
        <f>IF(A439="","",IF(COUNTIF('2) Income'!$D$13:$D$32,"3rd Wednesday")=0,0,IF(A439=(A439-DAY(A439)+1+3*7-WEEKDAY(A439-DAY(A439)+8-4,1)),SUMIFS('2) Income'!$E$13:$E$32,'2) Income'!$D$13:$D$32,"3rd Wednesday",'2) Income'!$F$13:$F$32,"&lt;="&amp;$A439),0)))</f>
        <v>0</v>
      </c>
      <c r="AE439" s="8">
        <f>IF(A439="","",IF(COUNTIF('2) Income'!$D$13:$D$32,"4th Wednesday")=0,0,IF(A439=(A439-DAY(A439)+1+4*7-WEEKDAY(A439-DAY(A439)+8-4,1)),SUMIFS('2) Income'!$E$13:$E$32,'2) Income'!$D$13:$D$32,"4th Wednesday",'2) Income'!$F$13:$F$32,"&lt;="&amp;$A439),0)))</f>
        <v>0</v>
      </c>
      <c r="AF439" s="8" cm="1">
        <f t="array" ref="AF439">IF(A439="","",IF(COUNTIF('2) Income'!$D$13:$D$32,"Every 4 Weeks")=0,0,SUMPRODUCT(--(IFERROR(MOD(A439-'2) Income'!$F$13:$F$32,28),1)=0),--('2) Income'!$D$13:$D$32="Every 4 Weeks"),--('2) Income'!$F$13:$F$32&lt;=A439),'2) Income'!$E$13:$E$32)))</f>
        <v>0</v>
      </c>
      <c r="AG439" s="8">
        <f>IF(A439="","",IF(COUNTIF('2) Income'!$D$13:$D$32,"Monthly")=0,0,IF(B439="N",SUMIFS('2) Income'!$E$13:$E$32,'2) Income'!$D$13:$D$32,"monthly",'2) Income'!$F$13:$F$32,"&lt;="&amp;$A439,'2) Income'!$I$13:$I$32,DAY(A439)),SUMIFS('2) Income'!$E$13:$E$32,'2) Income'!$D$13:$D$32,"monthly",'2) Income'!$F$13:$F$32,"&lt;="&amp;$A439,'2) Income'!$I$13:$I$32,"&gt;="&amp;DAY(A439)))))</f>
        <v>0</v>
      </c>
      <c r="AH439" s="8" cm="1">
        <f t="array" ref="AH439">IF(A439="","",IF(COUNTIF('2) Income'!$D$13:$D$32,"Yearly")=0,0,SUMPRODUCT(--('2) Income'!$D$13:$D$32="Yearly"),--('2) Income'!$F$13:$F$32&lt;=A439),IF(B439="N",--('2) Income'!$I$13:$I$32=DAY(A439)),--('2) Income'!$I$13:$I$32&gt;=DAY(A439))),--(IFERROR(MOD('2) Income'!$H$13:$H$32-MONTH(A439)+12,12),1)=0),'2) Income'!$E$13:$E$32)))</f>
        <v>0</v>
      </c>
      <c r="AI439" s="8">
        <f>IF(A439="","",IF(COUNTIF('2) Income'!$D$13:$D$32,"one-time")=0,0,SUMIFS('2) Income'!$E$13:$E$32,'2) Income'!$D$13:$D$32,"one-time",'2) Income'!$F$13:$F$32,"="&amp;$A439)))</f>
        <v>0</v>
      </c>
      <c r="AJ439" s="9">
        <f t="shared" si="31"/>
        <v>0</v>
      </c>
    </row>
    <row r="440" spans="1:36">
      <c r="A440" s="7">
        <f>IF(A439="","",IF(A439+1&lt;='1) Period'!$E$21,A439+1,""))</f>
        <v>45912</v>
      </c>
      <c r="B440" s="7" t="str">
        <f t="shared" si="32"/>
        <v>N</v>
      </c>
      <c r="C440" t="str">
        <f t="shared" si="33"/>
        <v>F</v>
      </c>
      <c r="D440" s="8">
        <f>IF(A440="","",IF(TEXT(A440,"dddd")='4) Happy Money'!$E$23,WAllowance,0))</f>
        <v>0</v>
      </c>
      <c r="E440" s="8">
        <f>IF(A440="","",IF(B440="N",SUMIF(TMonthly[Day of the Month],DAY(A440),TMonthly[Amount]),SUMIF(TMonthly[Day of the Month],"&gt;="&amp;DAY(A440),TMonthly[Amount])))</f>
        <v>0</v>
      </c>
      <c r="F440" s="8" cm="1">
        <f t="array" ref="F440">IF(A440="","",SUMPRODUCT(--(TYearly[Due Date]&lt;=A440),IF(B440="N",--(TYearly[Day]=DAY(A440)),--(TYearly[Day]&gt;=DAY(A440))),--(IFERROR(MOD(TYearly[Month]-MONTH(A440)+12,12),1)=0),TYearly[Amount]))</f>
        <v>0</v>
      </c>
      <c r="G440" s="8">
        <f>IF(A440="","",SUMIF(TOneTime[Due Date],A440,TOneTime[Amount]))</f>
        <v>0</v>
      </c>
      <c r="H440" s="8" cm="1">
        <f t="array" ref="H440">IF(A440="","",IF(COUNTIF(TOther[Frequency],$H$1)=0,0,SUMPRODUCT(--(IFERROR(MOD(A440-TOther[Start Date],7),1)=0),--(TOther[Frequency]=$H$1),--(TOther[Start Date]&lt;=A440),--(TOther[End Date Calc]&gt;=A440),TOther[Amount])))</f>
        <v>0</v>
      </c>
      <c r="I440" s="8" cm="1">
        <f t="array" ref="I440">IF(A440="","",IF(COUNTIF(TOther[Frequency],$I$1)=0,0,SUMPRODUCT(--(IFERROR(MOD(A440-TOther[Start Date],14),1)=0),--(TOther[Frequency]=$I$1),--(TOther[Start Date]&lt;=A440),--(TOther[End Date Calc]&gt;=A440),TOther[Amount])))</f>
        <v>0</v>
      </c>
      <c r="J440" s="8">
        <f>IF(A440="","",IF(COUNTIF(TOther[Frequency],$J$1)=0,0,IF(OR(DAY(A440)=1,DAY(A440)=15),SUMIFS(TOther[Amount],TOther[Frequency],$J$1,TOther[Start Date],"&lt;="&amp;$A440,TOther[End Date Calc],"&gt;="&amp;A440),0)))</f>
        <v>0</v>
      </c>
      <c r="K440" s="8">
        <f>IF(A440="","",IF(COUNTIF(TOther[Frequency],$K$1)=0,0,IF(A440=(A440-DAY(A440)+1+2*7-WEEKDAY(A440-DAY(A440)+8-4,1)),SUMIFS(TOther[Amount],TOther[Frequency],$K$1,TOther[Start Date],"&lt;="&amp;$A440,TOther[End Date Calc],"&gt;="&amp;A440),0)))</f>
        <v>0</v>
      </c>
      <c r="L440" s="8">
        <f>IF(A440="","",IF(COUNTIF(TOther[Frequency],$L$1)=0,0,IF(A440=(A440-DAY(A440)+1+3*7-WEEKDAY(A440-DAY(A440)+8-4,1)),SUMIFS(TOther[Amount],TOther[Frequency],$L$1,TOther[Start Date],"&lt;="&amp;$A440,TOther[End Date Calc],"&gt;="&amp;A440),0)))</f>
        <v>0</v>
      </c>
      <c r="M440" s="8">
        <f>IF(A440="","",IF(COUNTIF(TOther[Frequency],$M$1)=0,0,IF(A440=(A440-DAY(A440)+1+4*7-WEEKDAY(A440-DAY(A440)+8-4,1)),SUMIFS(TOther[Amount],TOther[Frequency],$M$1,TOther[Start Date],"&lt;="&amp;$A440,TOther[End Date Calc],"&gt;="&amp;A440),0)))</f>
        <v>0</v>
      </c>
      <c r="N440" s="8" cm="1">
        <f t="array" ref="N440">IF(A440="","",IF(COUNTIF(TOther[Frequency],$N$1)=0,0,SUMPRODUCT(--(IFERROR(MOD(A440-TOther[Start Date],28),1)=0),--(TOther[Frequency]=$N$1),--(TOther[Start Date]&lt;=A440),--(TOther[End Date Calc]&gt;=A440),TOther[Amount])))</f>
        <v>0</v>
      </c>
      <c r="O440" s="8" cm="1">
        <f t="array" ref="O440">IF(A440="","",IF(COUNTIF(TOther[Frequency],$O$1)=0,0,SUMPRODUCT(--(IFERROR(MOD(A440-TOther[Start Date],42),1)=0),--(TOther[Frequency]=$O$1),--(TOther[Start Date]&lt;=A440),--(TOther[End Date Calc]&gt;=A440),TOther[Amount])))</f>
        <v>0</v>
      </c>
      <c r="P440" s="8" cm="1">
        <f t="array" ref="P440">IF(A440="","",IF(COUNTIF(TOther[Frequency],$P$1)=0,0,SUMPRODUCT(--(IFERROR(MOD(A440-TOther[Start Date],56),1)=0),--(TOther[Frequency]=$P$1),--(TOther[Start Date]&lt;=A440),--(TOther[End Date Calc]&gt;=A440),TOther[Amount])))</f>
        <v>0</v>
      </c>
      <c r="Q440" s="8">
        <f>IF(A440="","",IF(COUNTIF(TOther[Frequency],$Q$1)=0,0,IF(B440="N",SUMIFS(TOther[Amount],TOther[Frequency],$Q$1,TOther[Start Date],"&lt;="&amp;$A440,TOther[End Date Calc],"&gt;="&amp;A440,TOther[Start Day],DAY(A440)),SUMIFS(TOther[Amount],TOther[Frequency],$Q$1,TOther[Start Date],"&lt;="&amp;$A440,TOther[End Date Calc],"&gt;="&amp;A440,TOther[Start Day],"&gt;="&amp;DAY(A440)))))</f>
        <v>0</v>
      </c>
      <c r="R440" s="8" cm="1">
        <f t="array" ref="R440">IF(A440="","",IF(COUNTIF(TOther[Frequency],R$1)=0,0,SUMPRODUCT(--(TOther[Frequency]=R$1),--(TOther[Start Date]&lt;=A440),--(TOther[End Date Calc]&gt;=A440),IF(B440="N",--(TOther[Start Day]=DAY(A440)),--(TOther[Start Day]&gt;=DAY(A440))),--(IFERROR(MOD(TOther[Start Month]-MONTH(A440)+2,2),1)=0),TOther[Amount])))</f>
        <v>0</v>
      </c>
      <c r="S440" s="8" cm="1">
        <f t="array" ref="S440">IF(A440="","",IF(COUNTIF(TOther[Frequency],S$1)=0,0,SUMPRODUCT(--(TOther[Frequency]=S$1),--(TOther[Start Date]&lt;=A440),--(TOther[End Date Calc]&gt;=A440),IF(B440="N",--(TOther[Start Day]=DAY(A440)),--(TOther[Start Day]&gt;=DAY(A440))),--(IFERROR(MOD(TOther[Start Month]-MONTH(A440)+3,3),1)=0),TOther[Amount])))</f>
        <v>0</v>
      </c>
      <c r="T440" s="8" cm="1">
        <f t="array" ref="T440">IF($A440="","",IF(COUNTIF(TOther[Frequency],T$1)=0,0,SUMPRODUCT(--(TOther[Frequency]=T$1),--(TOther[Start Date]&lt;=$A440),--(TOther[End Date Calc]&gt;=$A440),IF($B440="N",--(TOther[Start Day]=DAY($A440)),--(TOther[Start Day]&gt;=DAY($A440))),--(IFERROR(MOD(TOther[Start Month]-MONTH($A440)+4,4),1)=0),TOther[Amount])))</f>
        <v>0</v>
      </c>
      <c r="U440" s="8" cm="1">
        <f t="array" ref="U440">IF(A440="","",IF(COUNTIF(TOther[Frequency],$U$1)=0,0,SUMPRODUCT(--(TOther[Frequency]=$U$1),--(TOther[Start Date]&lt;=A440),--(TOther[End Date Calc]&gt;=A440),IF(B440="N",--(TOther[Start Day]=DAY(A440)),--(TOther[Start Day]&gt;=DAY(A440))),--(IFERROR(MOD(TOther[Start Month]-MONTH(A440)+6,6),1)=0),TOther[Amount])))</f>
        <v>0</v>
      </c>
      <c r="V440" s="8" cm="1">
        <f t="array" ref="V440">IF(A440="","",IF(COUNTIF(TOther[Frequency],$V$1)=0,0,SUMPRODUCT(--(TOther[Frequency]=$V$1),--(TOther[Start Date]&lt;=A440),--(TOther[End Date Calc]&gt;=A440),IF(B440="N",--(TOther[Start Day]=DAY(A440)),--(TOther[Start Day]&gt;=DAY(A440))),--(IFERROR(MOD(TOther[Start Month]-MONTH(A440)+12,12),1)=0),TOther[Amount])))</f>
        <v>0</v>
      </c>
      <c r="W440" s="8">
        <f>IF(A440="","",SUMIFS(TOther[Amount],TOther[Start Date],A440,TOther[Frequency],$W$1))</f>
        <v>0</v>
      </c>
      <c r="X440" s="9">
        <f t="shared" si="30"/>
        <v>0</v>
      </c>
      <c r="Y440" s="9">
        <f t="shared" si="34"/>
        <v>0</v>
      </c>
      <c r="Z440" s="8" cm="1">
        <f t="array" ref="Z440">IF(A440="","",IF(COUNTIF('2) Income'!$D$13:$D$32,"Weekly")=0,0,SUMPRODUCT(--(IFERROR(MOD(A440-'2) Income'!$F$13:$F$32,7),1)=0),--('2) Income'!$D$13:$D$32="Weekly"),--('2) Income'!$F$13:$F$32&lt;=A440),'2) Income'!$E$13:$E$32)))</f>
        <v>0</v>
      </c>
      <c r="AA440" s="8" cm="1">
        <f t="array" ref="AA440">IF(A440="","",IF(COUNTIF('2) Income'!$D$13:$D$32,"Every Other Week")=0,0,SUMPRODUCT(--(IFERROR(MOD(A440-'2) Income'!$F$13:$F$32,14),1)=0),--('2) Income'!$D$13:$D$32="Every Other Week"),--('2) Income'!$F$13:$F$32&lt;=A440),'2) Income'!$E$13:$E$32)))</f>
        <v>2300</v>
      </c>
      <c r="AB440" s="8">
        <f>IF(A440="","",IF(COUNTIF('2) Income'!$D$13:$D$32,"1st and 15th")=0,0,IF(OR(DAY(A440)=1,DAY(A440)=15),SUMIFS('2) Income'!$E$13:$E$32,'2) Income'!$D$13:$D$32,"1st and 15th",'2) Income'!$F$13:$F$32,"&lt;="&amp;$A440),0)))</f>
        <v>0</v>
      </c>
      <c r="AC440" s="8">
        <f>IF(A440="","",IF(COUNTIF('2) Income'!$D$13:$D$32,"2nd Wednesday")=0,0,IF(A440=(A440-DAY(A440)+1+2*7-WEEKDAY(A440-DAY(A440)+8-4,1)),SUMIFS('2) Income'!$E$13:$E$32,'2) Income'!$D$13:$D$32,"2nd Wednesday",'2) Income'!$F$13:$F$32,"&lt;="&amp;$A440),0)))</f>
        <v>0</v>
      </c>
      <c r="AD440" s="8">
        <f>IF(A440="","",IF(COUNTIF('2) Income'!$D$13:$D$32,"3rd Wednesday")=0,0,IF(A440=(A440-DAY(A440)+1+3*7-WEEKDAY(A440-DAY(A440)+8-4,1)),SUMIFS('2) Income'!$E$13:$E$32,'2) Income'!$D$13:$D$32,"3rd Wednesday",'2) Income'!$F$13:$F$32,"&lt;="&amp;$A440),0)))</f>
        <v>0</v>
      </c>
      <c r="AE440" s="8">
        <f>IF(A440="","",IF(COUNTIF('2) Income'!$D$13:$D$32,"4th Wednesday")=0,0,IF(A440=(A440-DAY(A440)+1+4*7-WEEKDAY(A440-DAY(A440)+8-4,1)),SUMIFS('2) Income'!$E$13:$E$32,'2) Income'!$D$13:$D$32,"4th Wednesday",'2) Income'!$F$13:$F$32,"&lt;="&amp;$A440),0)))</f>
        <v>0</v>
      </c>
      <c r="AF440" s="8" cm="1">
        <f t="array" ref="AF440">IF(A440="","",IF(COUNTIF('2) Income'!$D$13:$D$32,"Every 4 Weeks")=0,0,SUMPRODUCT(--(IFERROR(MOD(A440-'2) Income'!$F$13:$F$32,28),1)=0),--('2) Income'!$D$13:$D$32="Every 4 Weeks"),--('2) Income'!$F$13:$F$32&lt;=A440),'2) Income'!$E$13:$E$32)))</f>
        <v>0</v>
      </c>
      <c r="AG440" s="8">
        <f>IF(A440="","",IF(COUNTIF('2) Income'!$D$13:$D$32,"Monthly")=0,0,IF(B440="N",SUMIFS('2) Income'!$E$13:$E$32,'2) Income'!$D$13:$D$32,"monthly",'2) Income'!$F$13:$F$32,"&lt;="&amp;$A440,'2) Income'!$I$13:$I$32,DAY(A440)),SUMIFS('2) Income'!$E$13:$E$32,'2) Income'!$D$13:$D$32,"monthly",'2) Income'!$F$13:$F$32,"&lt;="&amp;$A440,'2) Income'!$I$13:$I$32,"&gt;="&amp;DAY(A440)))))</f>
        <v>0</v>
      </c>
      <c r="AH440" s="8" cm="1">
        <f t="array" ref="AH440">IF(A440="","",IF(COUNTIF('2) Income'!$D$13:$D$32,"Yearly")=0,0,SUMPRODUCT(--('2) Income'!$D$13:$D$32="Yearly"),--('2) Income'!$F$13:$F$32&lt;=A440),IF(B440="N",--('2) Income'!$I$13:$I$32=DAY(A440)),--('2) Income'!$I$13:$I$32&gt;=DAY(A440))),--(IFERROR(MOD('2) Income'!$H$13:$H$32-MONTH(A440)+12,12),1)=0),'2) Income'!$E$13:$E$32)))</f>
        <v>0</v>
      </c>
      <c r="AI440" s="8">
        <f>IF(A440="","",IF(COUNTIF('2) Income'!$D$13:$D$32,"one-time")=0,0,SUMIFS('2) Income'!$E$13:$E$32,'2) Income'!$D$13:$D$32,"one-time",'2) Income'!$F$13:$F$32,"="&amp;$A440)))</f>
        <v>0</v>
      </c>
      <c r="AJ440" s="9">
        <f t="shared" si="31"/>
        <v>2300</v>
      </c>
    </row>
    <row r="441" spans="1:36">
      <c r="A441" s="7">
        <f>IF(A440="","",IF(A440+1&lt;='1) Period'!$E$21,A440+1,""))</f>
        <v>45913</v>
      </c>
      <c r="B441" s="7" t="str">
        <f t="shared" si="32"/>
        <v>N</v>
      </c>
      <c r="C441" t="str">
        <f t="shared" si="33"/>
        <v>Y</v>
      </c>
      <c r="D441" s="8">
        <f>IF(A441="","",IF(TEXT(A441,"dddd")='4) Happy Money'!$E$23,WAllowance,0))</f>
        <v>0</v>
      </c>
      <c r="E441" s="8">
        <f>IF(A441="","",IF(B441="N",SUMIF(TMonthly[Day of the Month],DAY(A441),TMonthly[Amount]),SUMIF(TMonthly[Day of the Month],"&gt;="&amp;DAY(A441),TMonthly[Amount])))</f>
        <v>0</v>
      </c>
      <c r="F441" s="8" cm="1">
        <f t="array" ref="F441">IF(A441="","",SUMPRODUCT(--(TYearly[Due Date]&lt;=A441),IF(B441="N",--(TYearly[Day]=DAY(A441)),--(TYearly[Day]&gt;=DAY(A441))),--(IFERROR(MOD(TYearly[Month]-MONTH(A441)+12,12),1)=0),TYearly[Amount]))</f>
        <v>0</v>
      </c>
      <c r="G441" s="8">
        <f>IF(A441="","",SUMIF(TOneTime[Due Date],A441,TOneTime[Amount]))</f>
        <v>0</v>
      </c>
      <c r="H441" s="8" cm="1">
        <f t="array" ref="H441">IF(A441="","",IF(COUNTIF(TOther[Frequency],$H$1)=0,0,SUMPRODUCT(--(IFERROR(MOD(A441-TOther[Start Date],7),1)=0),--(TOther[Frequency]=$H$1),--(TOther[Start Date]&lt;=A441),--(TOther[End Date Calc]&gt;=A441),TOther[Amount])))</f>
        <v>0</v>
      </c>
      <c r="I441" s="8" cm="1">
        <f t="array" ref="I441">IF(A441="","",IF(COUNTIF(TOther[Frequency],$I$1)=0,0,SUMPRODUCT(--(IFERROR(MOD(A441-TOther[Start Date],14),1)=0),--(TOther[Frequency]=$I$1),--(TOther[Start Date]&lt;=A441),--(TOther[End Date Calc]&gt;=A441),TOther[Amount])))</f>
        <v>0</v>
      </c>
      <c r="J441" s="8">
        <f>IF(A441="","",IF(COUNTIF(TOther[Frequency],$J$1)=0,0,IF(OR(DAY(A441)=1,DAY(A441)=15),SUMIFS(TOther[Amount],TOther[Frequency],$J$1,TOther[Start Date],"&lt;="&amp;$A441,TOther[End Date Calc],"&gt;="&amp;A441),0)))</f>
        <v>0</v>
      </c>
      <c r="K441" s="8">
        <f>IF(A441="","",IF(COUNTIF(TOther[Frequency],$K$1)=0,0,IF(A441=(A441-DAY(A441)+1+2*7-WEEKDAY(A441-DAY(A441)+8-4,1)),SUMIFS(TOther[Amount],TOther[Frequency],$K$1,TOther[Start Date],"&lt;="&amp;$A441,TOther[End Date Calc],"&gt;="&amp;A441),0)))</f>
        <v>0</v>
      </c>
      <c r="L441" s="8">
        <f>IF(A441="","",IF(COUNTIF(TOther[Frequency],$L$1)=0,0,IF(A441=(A441-DAY(A441)+1+3*7-WEEKDAY(A441-DAY(A441)+8-4,1)),SUMIFS(TOther[Amount],TOther[Frequency],$L$1,TOther[Start Date],"&lt;="&amp;$A441,TOther[End Date Calc],"&gt;="&amp;A441),0)))</f>
        <v>0</v>
      </c>
      <c r="M441" s="8">
        <f>IF(A441="","",IF(COUNTIF(TOther[Frequency],$M$1)=0,0,IF(A441=(A441-DAY(A441)+1+4*7-WEEKDAY(A441-DAY(A441)+8-4,1)),SUMIFS(TOther[Amount],TOther[Frequency],$M$1,TOther[Start Date],"&lt;="&amp;$A441,TOther[End Date Calc],"&gt;="&amp;A441),0)))</f>
        <v>0</v>
      </c>
      <c r="N441" s="8" cm="1">
        <f t="array" ref="N441">IF(A441="","",IF(COUNTIF(TOther[Frequency],$N$1)=0,0,SUMPRODUCT(--(IFERROR(MOD(A441-TOther[Start Date],28),1)=0),--(TOther[Frequency]=$N$1),--(TOther[Start Date]&lt;=A441),--(TOther[End Date Calc]&gt;=A441),TOther[Amount])))</f>
        <v>0</v>
      </c>
      <c r="O441" s="8" cm="1">
        <f t="array" ref="O441">IF(A441="","",IF(COUNTIF(TOther[Frequency],$O$1)=0,0,SUMPRODUCT(--(IFERROR(MOD(A441-TOther[Start Date],42),1)=0),--(TOther[Frequency]=$O$1),--(TOther[Start Date]&lt;=A441),--(TOther[End Date Calc]&gt;=A441),TOther[Amount])))</f>
        <v>0</v>
      </c>
      <c r="P441" s="8" cm="1">
        <f t="array" ref="P441">IF(A441="","",IF(COUNTIF(TOther[Frequency],$P$1)=0,0,SUMPRODUCT(--(IFERROR(MOD(A441-TOther[Start Date],56),1)=0),--(TOther[Frequency]=$P$1),--(TOther[Start Date]&lt;=A441),--(TOther[End Date Calc]&gt;=A441),TOther[Amount])))</f>
        <v>0</v>
      </c>
      <c r="Q441" s="8">
        <f>IF(A441="","",IF(COUNTIF(TOther[Frequency],$Q$1)=0,0,IF(B441="N",SUMIFS(TOther[Amount],TOther[Frequency],$Q$1,TOther[Start Date],"&lt;="&amp;$A441,TOther[End Date Calc],"&gt;="&amp;A441,TOther[Start Day],DAY(A441)),SUMIFS(TOther[Amount],TOther[Frequency],$Q$1,TOther[Start Date],"&lt;="&amp;$A441,TOther[End Date Calc],"&gt;="&amp;A441,TOther[Start Day],"&gt;="&amp;DAY(A441)))))</f>
        <v>0</v>
      </c>
      <c r="R441" s="8" cm="1">
        <f t="array" ref="R441">IF(A441="","",IF(COUNTIF(TOther[Frequency],R$1)=0,0,SUMPRODUCT(--(TOther[Frequency]=R$1),--(TOther[Start Date]&lt;=A441),--(TOther[End Date Calc]&gt;=A441),IF(B441="N",--(TOther[Start Day]=DAY(A441)),--(TOther[Start Day]&gt;=DAY(A441))),--(IFERROR(MOD(TOther[Start Month]-MONTH(A441)+2,2),1)=0),TOther[Amount])))</f>
        <v>0</v>
      </c>
      <c r="S441" s="8" cm="1">
        <f t="array" ref="S441">IF(A441="","",IF(COUNTIF(TOther[Frequency],S$1)=0,0,SUMPRODUCT(--(TOther[Frequency]=S$1),--(TOther[Start Date]&lt;=A441),--(TOther[End Date Calc]&gt;=A441),IF(B441="N",--(TOther[Start Day]=DAY(A441)),--(TOther[Start Day]&gt;=DAY(A441))),--(IFERROR(MOD(TOther[Start Month]-MONTH(A441)+3,3),1)=0),TOther[Amount])))</f>
        <v>0</v>
      </c>
      <c r="T441" s="8" cm="1">
        <f t="array" ref="T441">IF($A441="","",IF(COUNTIF(TOther[Frequency],T$1)=0,0,SUMPRODUCT(--(TOther[Frequency]=T$1),--(TOther[Start Date]&lt;=$A441),--(TOther[End Date Calc]&gt;=$A441),IF($B441="N",--(TOther[Start Day]=DAY($A441)),--(TOther[Start Day]&gt;=DAY($A441))),--(IFERROR(MOD(TOther[Start Month]-MONTH($A441)+4,4),1)=0),TOther[Amount])))</f>
        <v>0</v>
      </c>
      <c r="U441" s="8" cm="1">
        <f t="array" ref="U441">IF(A441="","",IF(COUNTIF(TOther[Frequency],$U$1)=0,0,SUMPRODUCT(--(TOther[Frequency]=$U$1),--(TOther[Start Date]&lt;=A441),--(TOther[End Date Calc]&gt;=A441),IF(B441="N",--(TOther[Start Day]=DAY(A441)),--(TOther[Start Day]&gt;=DAY(A441))),--(IFERROR(MOD(TOther[Start Month]-MONTH(A441)+6,6),1)=0),TOther[Amount])))</f>
        <v>0</v>
      </c>
      <c r="V441" s="8" cm="1">
        <f t="array" ref="V441">IF(A441="","",IF(COUNTIF(TOther[Frequency],$V$1)=0,0,SUMPRODUCT(--(TOther[Frequency]=$V$1),--(TOther[Start Date]&lt;=A441),--(TOther[End Date Calc]&gt;=A441),IF(B441="N",--(TOther[Start Day]=DAY(A441)),--(TOther[Start Day]&gt;=DAY(A441))),--(IFERROR(MOD(TOther[Start Month]-MONTH(A441)+12,12),1)=0),TOther[Amount])))</f>
        <v>0</v>
      </c>
      <c r="W441" s="8">
        <f>IF(A441="","",SUMIFS(TOther[Amount],TOther[Start Date],A441,TOther[Frequency],$W$1))</f>
        <v>0</v>
      </c>
      <c r="X441" s="9">
        <f t="shared" si="30"/>
        <v>0</v>
      </c>
      <c r="Y441" s="9">
        <f t="shared" si="34"/>
        <v>0</v>
      </c>
      <c r="Z441" s="8" cm="1">
        <f t="array" ref="Z441">IF(A441="","",IF(COUNTIF('2) Income'!$D$13:$D$32,"Weekly")=0,0,SUMPRODUCT(--(IFERROR(MOD(A441-'2) Income'!$F$13:$F$32,7),1)=0),--('2) Income'!$D$13:$D$32="Weekly"),--('2) Income'!$F$13:$F$32&lt;=A441),'2) Income'!$E$13:$E$32)))</f>
        <v>0</v>
      </c>
      <c r="AA441" s="8" cm="1">
        <f t="array" ref="AA441">IF(A441="","",IF(COUNTIF('2) Income'!$D$13:$D$32,"Every Other Week")=0,0,SUMPRODUCT(--(IFERROR(MOD(A441-'2) Income'!$F$13:$F$32,14),1)=0),--('2) Income'!$D$13:$D$32="Every Other Week"),--('2) Income'!$F$13:$F$32&lt;=A441),'2) Income'!$E$13:$E$32)))</f>
        <v>0</v>
      </c>
      <c r="AB441" s="8">
        <f>IF(A441="","",IF(COUNTIF('2) Income'!$D$13:$D$32,"1st and 15th")=0,0,IF(OR(DAY(A441)=1,DAY(A441)=15),SUMIFS('2) Income'!$E$13:$E$32,'2) Income'!$D$13:$D$32,"1st and 15th",'2) Income'!$F$13:$F$32,"&lt;="&amp;$A441),0)))</f>
        <v>0</v>
      </c>
      <c r="AC441" s="8">
        <f>IF(A441="","",IF(COUNTIF('2) Income'!$D$13:$D$32,"2nd Wednesday")=0,0,IF(A441=(A441-DAY(A441)+1+2*7-WEEKDAY(A441-DAY(A441)+8-4,1)),SUMIFS('2) Income'!$E$13:$E$32,'2) Income'!$D$13:$D$32,"2nd Wednesday",'2) Income'!$F$13:$F$32,"&lt;="&amp;$A441),0)))</f>
        <v>0</v>
      </c>
      <c r="AD441" s="8">
        <f>IF(A441="","",IF(COUNTIF('2) Income'!$D$13:$D$32,"3rd Wednesday")=0,0,IF(A441=(A441-DAY(A441)+1+3*7-WEEKDAY(A441-DAY(A441)+8-4,1)),SUMIFS('2) Income'!$E$13:$E$32,'2) Income'!$D$13:$D$32,"3rd Wednesday",'2) Income'!$F$13:$F$32,"&lt;="&amp;$A441),0)))</f>
        <v>0</v>
      </c>
      <c r="AE441" s="8">
        <f>IF(A441="","",IF(COUNTIF('2) Income'!$D$13:$D$32,"4th Wednesday")=0,0,IF(A441=(A441-DAY(A441)+1+4*7-WEEKDAY(A441-DAY(A441)+8-4,1)),SUMIFS('2) Income'!$E$13:$E$32,'2) Income'!$D$13:$D$32,"4th Wednesday",'2) Income'!$F$13:$F$32,"&lt;="&amp;$A441),0)))</f>
        <v>0</v>
      </c>
      <c r="AF441" s="8" cm="1">
        <f t="array" ref="AF441">IF(A441="","",IF(COUNTIF('2) Income'!$D$13:$D$32,"Every 4 Weeks")=0,0,SUMPRODUCT(--(IFERROR(MOD(A441-'2) Income'!$F$13:$F$32,28),1)=0),--('2) Income'!$D$13:$D$32="Every 4 Weeks"),--('2) Income'!$F$13:$F$32&lt;=A441),'2) Income'!$E$13:$E$32)))</f>
        <v>0</v>
      </c>
      <c r="AG441" s="8">
        <f>IF(A441="","",IF(COUNTIF('2) Income'!$D$13:$D$32,"Monthly")=0,0,IF(B441="N",SUMIFS('2) Income'!$E$13:$E$32,'2) Income'!$D$13:$D$32,"monthly",'2) Income'!$F$13:$F$32,"&lt;="&amp;$A441,'2) Income'!$I$13:$I$32,DAY(A441)),SUMIFS('2) Income'!$E$13:$E$32,'2) Income'!$D$13:$D$32,"monthly",'2) Income'!$F$13:$F$32,"&lt;="&amp;$A441,'2) Income'!$I$13:$I$32,"&gt;="&amp;DAY(A441)))))</f>
        <v>0</v>
      </c>
      <c r="AH441" s="8" cm="1">
        <f t="array" ref="AH441">IF(A441="","",IF(COUNTIF('2) Income'!$D$13:$D$32,"Yearly")=0,0,SUMPRODUCT(--('2) Income'!$D$13:$D$32="Yearly"),--('2) Income'!$F$13:$F$32&lt;=A441),IF(B441="N",--('2) Income'!$I$13:$I$32=DAY(A441)),--('2) Income'!$I$13:$I$32&gt;=DAY(A441))),--(IFERROR(MOD('2) Income'!$H$13:$H$32-MONTH(A441)+12,12),1)=0),'2) Income'!$E$13:$E$32)))</f>
        <v>0</v>
      </c>
      <c r="AI441" s="8">
        <f>IF(A441="","",IF(COUNTIF('2) Income'!$D$13:$D$32,"one-time")=0,0,SUMIFS('2) Income'!$E$13:$E$32,'2) Income'!$D$13:$D$32,"one-time",'2) Income'!$F$13:$F$32,"="&amp;$A441)))</f>
        <v>0</v>
      </c>
      <c r="AJ441" s="9">
        <f t="shared" si="31"/>
        <v>0</v>
      </c>
    </row>
    <row r="442" spans="1:36">
      <c r="A442" s="7">
        <f>IF(A441="","",IF(A441+1&lt;='1) Period'!$E$21,A441+1,""))</f>
        <v>45914</v>
      </c>
      <c r="B442" s="7" t="str">
        <f t="shared" si="32"/>
        <v>N</v>
      </c>
      <c r="C442" t="str">
        <f t="shared" si="33"/>
        <v>Y</v>
      </c>
      <c r="D442" s="8">
        <f>IF(A442="","",IF(TEXT(A442,"dddd")='4) Happy Money'!$E$23,WAllowance,0))</f>
        <v>0</v>
      </c>
      <c r="E442" s="8">
        <f>IF(A442="","",IF(B442="N",SUMIF(TMonthly[Day of the Month],DAY(A442),TMonthly[Amount]),SUMIF(TMonthly[Day of the Month],"&gt;="&amp;DAY(A442),TMonthly[Amount])))</f>
        <v>0</v>
      </c>
      <c r="F442" s="8" cm="1">
        <f t="array" ref="F442">IF(A442="","",SUMPRODUCT(--(TYearly[Due Date]&lt;=A442),IF(B442="N",--(TYearly[Day]=DAY(A442)),--(TYearly[Day]&gt;=DAY(A442))),--(IFERROR(MOD(TYearly[Month]-MONTH(A442)+12,12),1)=0),TYearly[Amount]))</f>
        <v>0</v>
      </c>
      <c r="G442" s="8">
        <f>IF(A442="","",SUMIF(TOneTime[Due Date],A442,TOneTime[Amount]))</f>
        <v>0</v>
      </c>
      <c r="H442" s="8" cm="1">
        <f t="array" ref="H442">IF(A442="","",IF(COUNTIF(TOther[Frequency],$H$1)=0,0,SUMPRODUCT(--(IFERROR(MOD(A442-TOther[Start Date],7),1)=0),--(TOther[Frequency]=$H$1),--(TOther[Start Date]&lt;=A442),--(TOther[End Date Calc]&gt;=A442),TOther[Amount])))</f>
        <v>0</v>
      </c>
      <c r="I442" s="8" cm="1">
        <f t="array" ref="I442">IF(A442="","",IF(COUNTIF(TOther[Frequency],$I$1)=0,0,SUMPRODUCT(--(IFERROR(MOD(A442-TOther[Start Date],14),1)=0),--(TOther[Frequency]=$I$1),--(TOther[Start Date]&lt;=A442),--(TOther[End Date Calc]&gt;=A442),TOther[Amount])))</f>
        <v>0</v>
      </c>
      <c r="J442" s="8">
        <f>IF(A442="","",IF(COUNTIF(TOther[Frequency],$J$1)=0,0,IF(OR(DAY(A442)=1,DAY(A442)=15),SUMIFS(TOther[Amount],TOther[Frequency],$J$1,TOther[Start Date],"&lt;="&amp;$A442,TOther[End Date Calc],"&gt;="&amp;A442),0)))</f>
        <v>0</v>
      </c>
      <c r="K442" s="8">
        <f>IF(A442="","",IF(COUNTIF(TOther[Frequency],$K$1)=0,0,IF(A442=(A442-DAY(A442)+1+2*7-WEEKDAY(A442-DAY(A442)+8-4,1)),SUMIFS(TOther[Amount],TOther[Frequency],$K$1,TOther[Start Date],"&lt;="&amp;$A442,TOther[End Date Calc],"&gt;="&amp;A442),0)))</f>
        <v>0</v>
      </c>
      <c r="L442" s="8">
        <f>IF(A442="","",IF(COUNTIF(TOther[Frequency],$L$1)=0,0,IF(A442=(A442-DAY(A442)+1+3*7-WEEKDAY(A442-DAY(A442)+8-4,1)),SUMIFS(TOther[Amount],TOther[Frequency],$L$1,TOther[Start Date],"&lt;="&amp;$A442,TOther[End Date Calc],"&gt;="&amp;A442),0)))</f>
        <v>0</v>
      </c>
      <c r="M442" s="8">
        <f>IF(A442="","",IF(COUNTIF(TOther[Frequency],$M$1)=0,0,IF(A442=(A442-DAY(A442)+1+4*7-WEEKDAY(A442-DAY(A442)+8-4,1)),SUMIFS(TOther[Amount],TOther[Frequency],$M$1,TOther[Start Date],"&lt;="&amp;$A442,TOther[End Date Calc],"&gt;="&amp;A442),0)))</f>
        <v>0</v>
      </c>
      <c r="N442" s="8" cm="1">
        <f t="array" ref="N442">IF(A442="","",IF(COUNTIF(TOther[Frequency],$N$1)=0,0,SUMPRODUCT(--(IFERROR(MOD(A442-TOther[Start Date],28),1)=0),--(TOther[Frequency]=$N$1),--(TOther[Start Date]&lt;=A442),--(TOther[End Date Calc]&gt;=A442),TOther[Amount])))</f>
        <v>0</v>
      </c>
      <c r="O442" s="8" cm="1">
        <f t="array" ref="O442">IF(A442="","",IF(COUNTIF(TOther[Frequency],$O$1)=0,0,SUMPRODUCT(--(IFERROR(MOD(A442-TOther[Start Date],42),1)=0),--(TOther[Frequency]=$O$1),--(TOther[Start Date]&lt;=A442),--(TOther[End Date Calc]&gt;=A442),TOther[Amount])))</f>
        <v>0</v>
      </c>
      <c r="P442" s="8" cm="1">
        <f t="array" ref="P442">IF(A442="","",IF(COUNTIF(TOther[Frequency],$P$1)=0,0,SUMPRODUCT(--(IFERROR(MOD(A442-TOther[Start Date],56),1)=0),--(TOther[Frequency]=$P$1),--(TOther[Start Date]&lt;=A442),--(TOther[End Date Calc]&gt;=A442),TOther[Amount])))</f>
        <v>0</v>
      </c>
      <c r="Q442" s="8">
        <f>IF(A442="","",IF(COUNTIF(TOther[Frequency],$Q$1)=0,0,IF(B442="N",SUMIFS(TOther[Amount],TOther[Frequency],$Q$1,TOther[Start Date],"&lt;="&amp;$A442,TOther[End Date Calc],"&gt;="&amp;A442,TOther[Start Day],DAY(A442)),SUMIFS(TOther[Amount],TOther[Frequency],$Q$1,TOther[Start Date],"&lt;="&amp;$A442,TOther[End Date Calc],"&gt;="&amp;A442,TOther[Start Day],"&gt;="&amp;DAY(A442)))))</f>
        <v>0</v>
      </c>
      <c r="R442" s="8" cm="1">
        <f t="array" ref="R442">IF(A442="","",IF(COUNTIF(TOther[Frequency],R$1)=0,0,SUMPRODUCT(--(TOther[Frequency]=R$1),--(TOther[Start Date]&lt;=A442),--(TOther[End Date Calc]&gt;=A442),IF(B442="N",--(TOther[Start Day]=DAY(A442)),--(TOther[Start Day]&gt;=DAY(A442))),--(IFERROR(MOD(TOther[Start Month]-MONTH(A442)+2,2),1)=0),TOther[Amount])))</f>
        <v>0</v>
      </c>
      <c r="S442" s="8" cm="1">
        <f t="array" ref="S442">IF(A442="","",IF(COUNTIF(TOther[Frequency],S$1)=0,0,SUMPRODUCT(--(TOther[Frequency]=S$1),--(TOther[Start Date]&lt;=A442),--(TOther[End Date Calc]&gt;=A442),IF(B442="N",--(TOther[Start Day]=DAY(A442)),--(TOther[Start Day]&gt;=DAY(A442))),--(IFERROR(MOD(TOther[Start Month]-MONTH(A442)+3,3),1)=0),TOther[Amount])))</f>
        <v>0</v>
      </c>
      <c r="T442" s="8" cm="1">
        <f t="array" ref="T442">IF($A442="","",IF(COUNTIF(TOther[Frequency],T$1)=0,0,SUMPRODUCT(--(TOther[Frequency]=T$1),--(TOther[Start Date]&lt;=$A442),--(TOther[End Date Calc]&gt;=$A442),IF($B442="N",--(TOther[Start Day]=DAY($A442)),--(TOther[Start Day]&gt;=DAY($A442))),--(IFERROR(MOD(TOther[Start Month]-MONTH($A442)+4,4),1)=0),TOther[Amount])))</f>
        <v>0</v>
      </c>
      <c r="U442" s="8" cm="1">
        <f t="array" ref="U442">IF(A442="","",IF(COUNTIF(TOther[Frequency],$U$1)=0,0,SUMPRODUCT(--(TOther[Frequency]=$U$1),--(TOther[Start Date]&lt;=A442),--(TOther[End Date Calc]&gt;=A442),IF(B442="N",--(TOther[Start Day]=DAY(A442)),--(TOther[Start Day]&gt;=DAY(A442))),--(IFERROR(MOD(TOther[Start Month]-MONTH(A442)+6,6),1)=0),TOther[Amount])))</f>
        <v>0</v>
      </c>
      <c r="V442" s="8" cm="1">
        <f t="array" ref="V442">IF(A442="","",IF(COUNTIF(TOther[Frequency],$V$1)=0,0,SUMPRODUCT(--(TOther[Frequency]=$V$1),--(TOther[Start Date]&lt;=A442),--(TOther[End Date Calc]&gt;=A442),IF(B442="N",--(TOther[Start Day]=DAY(A442)),--(TOther[Start Day]&gt;=DAY(A442))),--(IFERROR(MOD(TOther[Start Month]-MONTH(A442)+12,12),1)=0),TOther[Amount])))</f>
        <v>0</v>
      </c>
      <c r="W442" s="8">
        <f>IF(A442="","",SUMIFS(TOther[Amount],TOther[Start Date],A442,TOther[Frequency],$W$1))</f>
        <v>0</v>
      </c>
      <c r="X442" s="9">
        <f t="shared" si="30"/>
        <v>0</v>
      </c>
      <c r="Y442" s="9">
        <f t="shared" si="34"/>
        <v>0</v>
      </c>
      <c r="Z442" s="8" cm="1">
        <f t="array" ref="Z442">IF(A442="","",IF(COUNTIF('2) Income'!$D$13:$D$32,"Weekly")=0,0,SUMPRODUCT(--(IFERROR(MOD(A442-'2) Income'!$F$13:$F$32,7),1)=0),--('2) Income'!$D$13:$D$32="Weekly"),--('2) Income'!$F$13:$F$32&lt;=A442),'2) Income'!$E$13:$E$32)))</f>
        <v>0</v>
      </c>
      <c r="AA442" s="8" cm="1">
        <f t="array" ref="AA442">IF(A442="","",IF(COUNTIF('2) Income'!$D$13:$D$32,"Every Other Week")=0,0,SUMPRODUCT(--(IFERROR(MOD(A442-'2) Income'!$F$13:$F$32,14),1)=0),--('2) Income'!$D$13:$D$32="Every Other Week"),--('2) Income'!$F$13:$F$32&lt;=A442),'2) Income'!$E$13:$E$32)))</f>
        <v>0</v>
      </c>
      <c r="AB442" s="8">
        <f>IF(A442="","",IF(COUNTIF('2) Income'!$D$13:$D$32,"1st and 15th")=0,0,IF(OR(DAY(A442)=1,DAY(A442)=15),SUMIFS('2) Income'!$E$13:$E$32,'2) Income'!$D$13:$D$32,"1st and 15th",'2) Income'!$F$13:$F$32,"&lt;="&amp;$A442),0)))</f>
        <v>0</v>
      </c>
      <c r="AC442" s="8">
        <f>IF(A442="","",IF(COUNTIF('2) Income'!$D$13:$D$32,"2nd Wednesday")=0,0,IF(A442=(A442-DAY(A442)+1+2*7-WEEKDAY(A442-DAY(A442)+8-4,1)),SUMIFS('2) Income'!$E$13:$E$32,'2) Income'!$D$13:$D$32,"2nd Wednesday",'2) Income'!$F$13:$F$32,"&lt;="&amp;$A442),0)))</f>
        <v>0</v>
      </c>
      <c r="AD442" s="8">
        <f>IF(A442="","",IF(COUNTIF('2) Income'!$D$13:$D$32,"3rd Wednesday")=0,0,IF(A442=(A442-DAY(A442)+1+3*7-WEEKDAY(A442-DAY(A442)+8-4,1)),SUMIFS('2) Income'!$E$13:$E$32,'2) Income'!$D$13:$D$32,"3rd Wednesday",'2) Income'!$F$13:$F$32,"&lt;="&amp;$A442),0)))</f>
        <v>0</v>
      </c>
      <c r="AE442" s="8">
        <f>IF(A442="","",IF(COUNTIF('2) Income'!$D$13:$D$32,"4th Wednesday")=0,0,IF(A442=(A442-DAY(A442)+1+4*7-WEEKDAY(A442-DAY(A442)+8-4,1)),SUMIFS('2) Income'!$E$13:$E$32,'2) Income'!$D$13:$D$32,"4th Wednesday",'2) Income'!$F$13:$F$32,"&lt;="&amp;$A442),0)))</f>
        <v>0</v>
      </c>
      <c r="AF442" s="8" cm="1">
        <f t="array" ref="AF442">IF(A442="","",IF(COUNTIF('2) Income'!$D$13:$D$32,"Every 4 Weeks")=0,0,SUMPRODUCT(--(IFERROR(MOD(A442-'2) Income'!$F$13:$F$32,28),1)=0),--('2) Income'!$D$13:$D$32="Every 4 Weeks"),--('2) Income'!$F$13:$F$32&lt;=A442),'2) Income'!$E$13:$E$32)))</f>
        <v>0</v>
      </c>
      <c r="AG442" s="8">
        <f>IF(A442="","",IF(COUNTIF('2) Income'!$D$13:$D$32,"Monthly")=0,0,IF(B442="N",SUMIFS('2) Income'!$E$13:$E$32,'2) Income'!$D$13:$D$32,"monthly",'2) Income'!$F$13:$F$32,"&lt;="&amp;$A442,'2) Income'!$I$13:$I$32,DAY(A442)),SUMIFS('2) Income'!$E$13:$E$32,'2) Income'!$D$13:$D$32,"monthly",'2) Income'!$F$13:$F$32,"&lt;="&amp;$A442,'2) Income'!$I$13:$I$32,"&gt;="&amp;DAY(A442)))))</f>
        <v>0</v>
      </c>
      <c r="AH442" s="8" cm="1">
        <f t="array" ref="AH442">IF(A442="","",IF(COUNTIF('2) Income'!$D$13:$D$32,"Yearly")=0,0,SUMPRODUCT(--('2) Income'!$D$13:$D$32="Yearly"),--('2) Income'!$F$13:$F$32&lt;=A442),IF(B442="N",--('2) Income'!$I$13:$I$32=DAY(A442)),--('2) Income'!$I$13:$I$32&gt;=DAY(A442))),--(IFERROR(MOD('2) Income'!$H$13:$H$32-MONTH(A442)+12,12),1)=0),'2) Income'!$E$13:$E$32)))</f>
        <v>0</v>
      </c>
      <c r="AI442" s="8">
        <f>IF(A442="","",IF(COUNTIF('2) Income'!$D$13:$D$32,"one-time")=0,0,SUMIFS('2) Income'!$E$13:$E$32,'2) Income'!$D$13:$D$32,"one-time",'2) Income'!$F$13:$F$32,"="&amp;$A442)))</f>
        <v>0</v>
      </c>
      <c r="AJ442" s="9">
        <f t="shared" si="31"/>
        <v>0</v>
      </c>
    </row>
    <row r="443" spans="1:36">
      <c r="A443" s="7">
        <f>IF(A442="","",IF(A442+1&lt;='1) Period'!$E$21,A442+1,""))</f>
        <v>45915</v>
      </c>
      <c r="B443" s="7" t="str">
        <f t="shared" si="32"/>
        <v>N</v>
      </c>
      <c r="C443" t="str">
        <f t="shared" si="33"/>
        <v>F</v>
      </c>
      <c r="D443" s="8">
        <f>IF(A443="","",IF(TEXT(A443,"dddd")='4) Happy Money'!$E$23,WAllowance,0))</f>
        <v>400</v>
      </c>
      <c r="E443" s="8">
        <f>IF(A443="","",IF(B443="N",SUMIF(TMonthly[Day of the Month],DAY(A443),TMonthly[Amount]),SUMIF(TMonthly[Day of the Month],"&gt;="&amp;DAY(A443),TMonthly[Amount])))</f>
        <v>0</v>
      </c>
      <c r="F443" s="8" cm="1">
        <f t="array" ref="F443">IF(A443="","",SUMPRODUCT(--(TYearly[Due Date]&lt;=A443),IF(B443="N",--(TYearly[Day]=DAY(A443)),--(TYearly[Day]&gt;=DAY(A443))),--(IFERROR(MOD(TYearly[Month]-MONTH(A443)+12,12),1)=0),TYearly[Amount]))</f>
        <v>0</v>
      </c>
      <c r="G443" s="8">
        <f>IF(A443="","",SUMIF(TOneTime[Due Date],A443,TOneTime[Amount]))</f>
        <v>0</v>
      </c>
      <c r="H443" s="8" cm="1">
        <f t="array" ref="H443">IF(A443="","",IF(COUNTIF(TOther[Frequency],$H$1)=0,0,SUMPRODUCT(--(IFERROR(MOD(A443-TOther[Start Date],7),1)=0),--(TOther[Frequency]=$H$1),--(TOther[Start Date]&lt;=A443),--(TOther[End Date Calc]&gt;=A443),TOther[Amount])))</f>
        <v>0</v>
      </c>
      <c r="I443" s="8" cm="1">
        <f t="array" ref="I443">IF(A443="","",IF(COUNTIF(TOther[Frequency],$I$1)=0,0,SUMPRODUCT(--(IFERROR(MOD(A443-TOther[Start Date],14),1)=0),--(TOther[Frequency]=$I$1),--(TOther[Start Date]&lt;=A443),--(TOther[End Date Calc]&gt;=A443),TOther[Amount])))</f>
        <v>230</v>
      </c>
      <c r="J443" s="8">
        <f>IF(A443="","",IF(COUNTIF(TOther[Frequency],$J$1)=0,0,IF(OR(DAY(A443)=1,DAY(A443)=15),SUMIFS(TOther[Amount],TOther[Frequency],$J$1,TOther[Start Date],"&lt;="&amp;$A443,TOther[End Date Calc],"&gt;="&amp;A443),0)))</f>
        <v>0</v>
      </c>
      <c r="K443" s="8">
        <f>IF(A443="","",IF(COUNTIF(TOther[Frequency],$K$1)=0,0,IF(A443=(A443-DAY(A443)+1+2*7-WEEKDAY(A443-DAY(A443)+8-4,1)),SUMIFS(TOther[Amount],TOther[Frequency],$K$1,TOther[Start Date],"&lt;="&amp;$A443,TOther[End Date Calc],"&gt;="&amp;A443),0)))</f>
        <v>0</v>
      </c>
      <c r="L443" s="8">
        <f>IF(A443="","",IF(COUNTIF(TOther[Frequency],$L$1)=0,0,IF(A443=(A443-DAY(A443)+1+3*7-WEEKDAY(A443-DAY(A443)+8-4,1)),SUMIFS(TOther[Amount],TOther[Frequency],$L$1,TOther[Start Date],"&lt;="&amp;$A443,TOther[End Date Calc],"&gt;="&amp;A443),0)))</f>
        <v>0</v>
      </c>
      <c r="M443" s="8">
        <f>IF(A443="","",IF(COUNTIF(TOther[Frequency],$M$1)=0,0,IF(A443=(A443-DAY(A443)+1+4*7-WEEKDAY(A443-DAY(A443)+8-4,1)),SUMIFS(TOther[Amount],TOther[Frequency],$M$1,TOther[Start Date],"&lt;="&amp;$A443,TOther[End Date Calc],"&gt;="&amp;A443),0)))</f>
        <v>0</v>
      </c>
      <c r="N443" s="8" cm="1">
        <f t="array" ref="N443">IF(A443="","",IF(COUNTIF(TOther[Frequency],$N$1)=0,0,SUMPRODUCT(--(IFERROR(MOD(A443-TOther[Start Date],28),1)=0),--(TOther[Frequency]=$N$1),--(TOther[Start Date]&lt;=A443),--(TOther[End Date Calc]&gt;=A443),TOther[Amount])))</f>
        <v>0</v>
      </c>
      <c r="O443" s="8" cm="1">
        <f t="array" ref="O443">IF(A443="","",IF(COUNTIF(TOther[Frequency],$O$1)=0,0,SUMPRODUCT(--(IFERROR(MOD(A443-TOther[Start Date],42),1)=0),--(TOther[Frequency]=$O$1),--(TOther[Start Date]&lt;=A443),--(TOther[End Date Calc]&gt;=A443),TOther[Amount])))</f>
        <v>0</v>
      </c>
      <c r="P443" s="8" cm="1">
        <f t="array" ref="P443">IF(A443="","",IF(COUNTIF(TOther[Frequency],$P$1)=0,0,SUMPRODUCT(--(IFERROR(MOD(A443-TOther[Start Date],56),1)=0),--(TOther[Frequency]=$P$1),--(TOther[Start Date]&lt;=A443),--(TOther[End Date Calc]&gt;=A443),TOther[Amount])))</f>
        <v>0</v>
      </c>
      <c r="Q443" s="8">
        <f>IF(A443="","",IF(COUNTIF(TOther[Frequency],$Q$1)=0,0,IF(B443="N",SUMIFS(TOther[Amount],TOther[Frequency],$Q$1,TOther[Start Date],"&lt;="&amp;$A443,TOther[End Date Calc],"&gt;="&amp;A443,TOther[Start Day],DAY(A443)),SUMIFS(TOther[Amount],TOther[Frequency],$Q$1,TOther[Start Date],"&lt;="&amp;$A443,TOther[End Date Calc],"&gt;="&amp;A443,TOther[Start Day],"&gt;="&amp;DAY(A443)))))</f>
        <v>0</v>
      </c>
      <c r="R443" s="8" cm="1">
        <f t="array" ref="R443">IF(A443="","",IF(COUNTIF(TOther[Frequency],R$1)=0,0,SUMPRODUCT(--(TOther[Frequency]=R$1),--(TOther[Start Date]&lt;=A443),--(TOther[End Date Calc]&gt;=A443),IF(B443="N",--(TOther[Start Day]=DAY(A443)),--(TOther[Start Day]&gt;=DAY(A443))),--(IFERROR(MOD(TOther[Start Month]-MONTH(A443)+2,2),1)=0),TOther[Amount])))</f>
        <v>0</v>
      </c>
      <c r="S443" s="8" cm="1">
        <f t="array" ref="S443">IF(A443="","",IF(COUNTIF(TOther[Frequency],S$1)=0,0,SUMPRODUCT(--(TOther[Frequency]=S$1),--(TOther[Start Date]&lt;=A443),--(TOther[End Date Calc]&gt;=A443),IF(B443="N",--(TOther[Start Day]=DAY(A443)),--(TOther[Start Day]&gt;=DAY(A443))),--(IFERROR(MOD(TOther[Start Month]-MONTH(A443)+3,3),1)=0),TOther[Amount])))</f>
        <v>0</v>
      </c>
      <c r="T443" s="8" cm="1">
        <f t="array" ref="T443">IF($A443="","",IF(COUNTIF(TOther[Frequency],T$1)=0,0,SUMPRODUCT(--(TOther[Frequency]=T$1),--(TOther[Start Date]&lt;=$A443),--(TOther[End Date Calc]&gt;=$A443),IF($B443="N",--(TOther[Start Day]=DAY($A443)),--(TOther[Start Day]&gt;=DAY($A443))),--(IFERROR(MOD(TOther[Start Month]-MONTH($A443)+4,4),1)=0),TOther[Amount])))</f>
        <v>0</v>
      </c>
      <c r="U443" s="8" cm="1">
        <f t="array" ref="U443">IF(A443="","",IF(COUNTIF(TOther[Frequency],$U$1)=0,0,SUMPRODUCT(--(TOther[Frequency]=$U$1),--(TOther[Start Date]&lt;=A443),--(TOther[End Date Calc]&gt;=A443),IF(B443="N",--(TOther[Start Day]=DAY(A443)),--(TOther[Start Day]&gt;=DAY(A443))),--(IFERROR(MOD(TOther[Start Month]-MONTH(A443)+6,6),1)=0),TOther[Amount])))</f>
        <v>0</v>
      </c>
      <c r="V443" s="8" cm="1">
        <f t="array" ref="V443">IF(A443="","",IF(COUNTIF(TOther[Frequency],$V$1)=0,0,SUMPRODUCT(--(TOther[Frequency]=$V$1),--(TOther[Start Date]&lt;=A443),--(TOther[End Date Calc]&gt;=A443),IF(B443="N",--(TOther[Start Day]=DAY(A443)),--(TOther[Start Day]&gt;=DAY(A443))),--(IFERROR(MOD(TOther[Start Month]-MONTH(A443)+12,12),1)=0),TOther[Amount])))</f>
        <v>0</v>
      </c>
      <c r="W443" s="8">
        <f>IF(A443="","",SUMIFS(TOther[Amount],TOther[Start Date],A443,TOther[Frequency],$W$1))</f>
        <v>0</v>
      </c>
      <c r="X443" s="9">
        <f t="shared" si="30"/>
        <v>230</v>
      </c>
      <c r="Y443" s="9">
        <f t="shared" si="34"/>
        <v>230</v>
      </c>
      <c r="Z443" s="8" cm="1">
        <f t="array" ref="Z443">IF(A443="","",IF(COUNTIF('2) Income'!$D$13:$D$32,"Weekly")=0,0,SUMPRODUCT(--(IFERROR(MOD(A443-'2) Income'!$F$13:$F$32,7),1)=0),--('2) Income'!$D$13:$D$32="Weekly"),--('2) Income'!$F$13:$F$32&lt;=A443),'2) Income'!$E$13:$E$32)))</f>
        <v>0</v>
      </c>
      <c r="AA443" s="8" cm="1">
        <f t="array" ref="AA443">IF(A443="","",IF(COUNTIF('2) Income'!$D$13:$D$32,"Every Other Week")=0,0,SUMPRODUCT(--(IFERROR(MOD(A443-'2) Income'!$F$13:$F$32,14),1)=0),--('2) Income'!$D$13:$D$32="Every Other Week"),--('2) Income'!$F$13:$F$32&lt;=A443),'2) Income'!$E$13:$E$32)))</f>
        <v>0</v>
      </c>
      <c r="AB443" s="8">
        <f>IF(A443="","",IF(COUNTIF('2) Income'!$D$13:$D$32,"1st and 15th")=0,0,IF(OR(DAY(A443)=1,DAY(A443)=15),SUMIFS('2) Income'!$E$13:$E$32,'2) Income'!$D$13:$D$32,"1st and 15th",'2) Income'!$F$13:$F$32,"&lt;="&amp;$A443),0)))</f>
        <v>0</v>
      </c>
      <c r="AC443" s="8">
        <f>IF(A443="","",IF(COUNTIF('2) Income'!$D$13:$D$32,"2nd Wednesday")=0,0,IF(A443=(A443-DAY(A443)+1+2*7-WEEKDAY(A443-DAY(A443)+8-4,1)),SUMIFS('2) Income'!$E$13:$E$32,'2) Income'!$D$13:$D$32,"2nd Wednesday",'2) Income'!$F$13:$F$32,"&lt;="&amp;$A443),0)))</f>
        <v>0</v>
      </c>
      <c r="AD443" s="8">
        <f>IF(A443="","",IF(COUNTIF('2) Income'!$D$13:$D$32,"3rd Wednesday")=0,0,IF(A443=(A443-DAY(A443)+1+3*7-WEEKDAY(A443-DAY(A443)+8-4,1)),SUMIFS('2) Income'!$E$13:$E$32,'2) Income'!$D$13:$D$32,"3rd Wednesday",'2) Income'!$F$13:$F$32,"&lt;="&amp;$A443),0)))</f>
        <v>0</v>
      </c>
      <c r="AE443" s="8">
        <f>IF(A443="","",IF(COUNTIF('2) Income'!$D$13:$D$32,"4th Wednesday")=0,0,IF(A443=(A443-DAY(A443)+1+4*7-WEEKDAY(A443-DAY(A443)+8-4,1)),SUMIFS('2) Income'!$E$13:$E$32,'2) Income'!$D$13:$D$32,"4th Wednesday",'2) Income'!$F$13:$F$32,"&lt;="&amp;$A443),0)))</f>
        <v>0</v>
      </c>
      <c r="AF443" s="8" cm="1">
        <f t="array" ref="AF443">IF(A443="","",IF(COUNTIF('2) Income'!$D$13:$D$32,"Every 4 Weeks")=0,0,SUMPRODUCT(--(IFERROR(MOD(A443-'2) Income'!$F$13:$F$32,28),1)=0),--('2) Income'!$D$13:$D$32="Every 4 Weeks"),--('2) Income'!$F$13:$F$32&lt;=A443),'2) Income'!$E$13:$E$32)))</f>
        <v>0</v>
      </c>
      <c r="AG443" s="8">
        <f>IF(A443="","",IF(COUNTIF('2) Income'!$D$13:$D$32,"Monthly")=0,0,IF(B443="N",SUMIFS('2) Income'!$E$13:$E$32,'2) Income'!$D$13:$D$32,"monthly",'2) Income'!$F$13:$F$32,"&lt;="&amp;$A443,'2) Income'!$I$13:$I$32,DAY(A443)),SUMIFS('2) Income'!$E$13:$E$32,'2) Income'!$D$13:$D$32,"monthly",'2) Income'!$F$13:$F$32,"&lt;="&amp;$A443,'2) Income'!$I$13:$I$32,"&gt;="&amp;DAY(A443)))))</f>
        <v>0</v>
      </c>
      <c r="AH443" s="8" cm="1">
        <f t="array" ref="AH443">IF(A443="","",IF(COUNTIF('2) Income'!$D$13:$D$32,"Yearly")=0,0,SUMPRODUCT(--('2) Income'!$D$13:$D$32="Yearly"),--('2) Income'!$F$13:$F$32&lt;=A443),IF(B443="N",--('2) Income'!$I$13:$I$32=DAY(A443)),--('2) Income'!$I$13:$I$32&gt;=DAY(A443))),--(IFERROR(MOD('2) Income'!$H$13:$H$32-MONTH(A443)+12,12),1)=0),'2) Income'!$E$13:$E$32)))</f>
        <v>0</v>
      </c>
      <c r="AI443" s="8">
        <f>IF(A443="","",IF(COUNTIF('2) Income'!$D$13:$D$32,"one-time")=0,0,SUMIFS('2) Income'!$E$13:$E$32,'2) Income'!$D$13:$D$32,"one-time",'2) Income'!$F$13:$F$32,"="&amp;$A443)))</f>
        <v>0</v>
      </c>
      <c r="AJ443" s="9">
        <f t="shared" si="31"/>
        <v>0</v>
      </c>
    </row>
    <row r="444" spans="1:36">
      <c r="A444" s="7">
        <f>IF(A443="","",IF(A443+1&lt;='1) Period'!$E$21,A443+1,""))</f>
        <v>45916</v>
      </c>
      <c r="B444" s="7" t="str">
        <f t="shared" si="32"/>
        <v>N</v>
      </c>
      <c r="C444" t="str">
        <f t="shared" si="33"/>
        <v>F</v>
      </c>
      <c r="D444" s="8">
        <f>IF(A444="","",IF(TEXT(A444,"dddd")='4) Happy Money'!$E$23,WAllowance,0))</f>
        <v>0</v>
      </c>
      <c r="E444" s="8">
        <f>IF(A444="","",IF(B444="N",SUMIF(TMonthly[Day of the Month],DAY(A444),TMonthly[Amount]),SUMIF(TMonthly[Day of the Month],"&gt;="&amp;DAY(A444),TMonthly[Amount])))</f>
        <v>0</v>
      </c>
      <c r="F444" s="8" cm="1">
        <f t="array" ref="F444">IF(A444="","",SUMPRODUCT(--(TYearly[Due Date]&lt;=A444),IF(B444="N",--(TYearly[Day]=DAY(A444)),--(TYearly[Day]&gt;=DAY(A444))),--(IFERROR(MOD(TYearly[Month]-MONTH(A444)+12,12),1)=0),TYearly[Amount]))</f>
        <v>0</v>
      </c>
      <c r="G444" s="8">
        <f>IF(A444="","",SUMIF(TOneTime[Due Date],A444,TOneTime[Amount]))</f>
        <v>0</v>
      </c>
      <c r="H444" s="8" cm="1">
        <f t="array" ref="H444">IF(A444="","",IF(COUNTIF(TOther[Frequency],$H$1)=0,0,SUMPRODUCT(--(IFERROR(MOD(A444-TOther[Start Date],7),1)=0),--(TOther[Frequency]=$H$1),--(TOther[Start Date]&lt;=A444),--(TOther[End Date Calc]&gt;=A444),TOther[Amount])))</f>
        <v>0</v>
      </c>
      <c r="I444" s="8" cm="1">
        <f t="array" ref="I444">IF(A444="","",IF(COUNTIF(TOther[Frequency],$I$1)=0,0,SUMPRODUCT(--(IFERROR(MOD(A444-TOther[Start Date],14),1)=0),--(TOther[Frequency]=$I$1),--(TOther[Start Date]&lt;=A444),--(TOther[End Date Calc]&gt;=A444),TOther[Amount])))</f>
        <v>0</v>
      </c>
      <c r="J444" s="8">
        <f>IF(A444="","",IF(COUNTIF(TOther[Frequency],$J$1)=0,0,IF(OR(DAY(A444)=1,DAY(A444)=15),SUMIFS(TOther[Amount],TOther[Frequency],$J$1,TOther[Start Date],"&lt;="&amp;$A444,TOther[End Date Calc],"&gt;="&amp;A444),0)))</f>
        <v>0</v>
      </c>
      <c r="K444" s="8">
        <f>IF(A444="","",IF(COUNTIF(TOther[Frequency],$K$1)=0,0,IF(A444=(A444-DAY(A444)+1+2*7-WEEKDAY(A444-DAY(A444)+8-4,1)),SUMIFS(TOther[Amount],TOther[Frequency],$K$1,TOther[Start Date],"&lt;="&amp;$A444,TOther[End Date Calc],"&gt;="&amp;A444),0)))</f>
        <v>0</v>
      </c>
      <c r="L444" s="8">
        <f>IF(A444="","",IF(COUNTIF(TOther[Frequency],$L$1)=0,0,IF(A444=(A444-DAY(A444)+1+3*7-WEEKDAY(A444-DAY(A444)+8-4,1)),SUMIFS(TOther[Amount],TOther[Frequency],$L$1,TOther[Start Date],"&lt;="&amp;$A444,TOther[End Date Calc],"&gt;="&amp;A444),0)))</f>
        <v>0</v>
      </c>
      <c r="M444" s="8">
        <f>IF(A444="","",IF(COUNTIF(TOther[Frequency],$M$1)=0,0,IF(A444=(A444-DAY(A444)+1+4*7-WEEKDAY(A444-DAY(A444)+8-4,1)),SUMIFS(TOther[Amount],TOther[Frequency],$M$1,TOther[Start Date],"&lt;="&amp;$A444,TOther[End Date Calc],"&gt;="&amp;A444),0)))</f>
        <v>0</v>
      </c>
      <c r="N444" s="8" cm="1">
        <f t="array" ref="N444">IF(A444="","",IF(COUNTIF(TOther[Frequency],$N$1)=0,0,SUMPRODUCT(--(IFERROR(MOD(A444-TOther[Start Date],28),1)=0),--(TOther[Frequency]=$N$1),--(TOther[Start Date]&lt;=A444),--(TOther[End Date Calc]&gt;=A444),TOther[Amount])))</f>
        <v>0</v>
      </c>
      <c r="O444" s="8" cm="1">
        <f t="array" ref="O444">IF(A444="","",IF(COUNTIF(TOther[Frequency],$O$1)=0,0,SUMPRODUCT(--(IFERROR(MOD(A444-TOther[Start Date],42),1)=0),--(TOther[Frequency]=$O$1),--(TOther[Start Date]&lt;=A444),--(TOther[End Date Calc]&gt;=A444),TOther[Amount])))</f>
        <v>0</v>
      </c>
      <c r="P444" s="8" cm="1">
        <f t="array" ref="P444">IF(A444="","",IF(COUNTIF(TOther[Frequency],$P$1)=0,0,SUMPRODUCT(--(IFERROR(MOD(A444-TOther[Start Date],56),1)=0),--(TOther[Frequency]=$P$1),--(TOther[Start Date]&lt;=A444),--(TOther[End Date Calc]&gt;=A444),TOther[Amount])))</f>
        <v>0</v>
      </c>
      <c r="Q444" s="8">
        <f>IF(A444="","",IF(COUNTIF(TOther[Frequency],$Q$1)=0,0,IF(B444="N",SUMIFS(TOther[Amount],TOther[Frequency],$Q$1,TOther[Start Date],"&lt;="&amp;$A444,TOther[End Date Calc],"&gt;="&amp;A444,TOther[Start Day],DAY(A444)),SUMIFS(TOther[Amount],TOther[Frequency],$Q$1,TOther[Start Date],"&lt;="&amp;$A444,TOther[End Date Calc],"&gt;="&amp;A444,TOther[Start Day],"&gt;="&amp;DAY(A444)))))</f>
        <v>0</v>
      </c>
      <c r="R444" s="8" cm="1">
        <f t="array" ref="R444">IF(A444="","",IF(COUNTIF(TOther[Frequency],R$1)=0,0,SUMPRODUCT(--(TOther[Frequency]=R$1),--(TOther[Start Date]&lt;=A444),--(TOther[End Date Calc]&gt;=A444),IF(B444="N",--(TOther[Start Day]=DAY(A444)),--(TOther[Start Day]&gt;=DAY(A444))),--(IFERROR(MOD(TOther[Start Month]-MONTH(A444)+2,2),1)=0),TOther[Amount])))</f>
        <v>0</v>
      </c>
      <c r="S444" s="8" cm="1">
        <f t="array" ref="S444">IF(A444="","",IF(COUNTIF(TOther[Frequency],S$1)=0,0,SUMPRODUCT(--(TOther[Frequency]=S$1),--(TOther[Start Date]&lt;=A444),--(TOther[End Date Calc]&gt;=A444),IF(B444="N",--(TOther[Start Day]=DAY(A444)),--(TOther[Start Day]&gt;=DAY(A444))),--(IFERROR(MOD(TOther[Start Month]-MONTH(A444)+3,3),1)=0),TOther[Amount])))</f>
        <v>0</v>
      </c>
      <c r="T444" s="8" cm="1">
        <f t="array" ref="T444">IF($A444="","",IF(COUNTIF(TOther[Frequency],T$1)=0,0,SUMPRODUCT(--(TOther[Frequency]=T$1),--(TOther[Start Date]&lt;=$A444),--(TOther[End Date Calc]&gt;=$A444),IF($B444="N",--(TOther[Start Day]=DAY($A444)),--(TOther[Start Day]&gt;=DAY($A444))),--(IFERROR(MOD(TOther[Start Month]-MONTH($A444)+4,4),1)=0),TOther[Amount])))</f>
        <v>0</v>
      </c>
      <c r="U444" s="8" cm="1">
        <f t="array" ref="U444">IF(A444="","",IF(COUNTIF(TOther[Frequency],$U$1)=0,0,SUMPRODUCT(--(TOther[Frequency]=$U$1),--(TOther[Start Date]&lt;=A444),--(TOther[End Date Calc]&gt;=A444),IF(B444="N",--(TOther[Start Day]=DAY(A444)),--(TOther[Start Day]&gt;=DAY(A444))),--(IFERROR(MOD(TOther[Start Month]-MONTH(A444)+6,6),1)=0),TOther[Amount])))</f>
        <v>0</v>
      </c>
      <c r="V444" s="8" cm="1">
        <f t="array" ref="V444">IF(A444="","",IF(COUNTIF(TOther[Frequency],$V$1)=0,0,SUMPRODUCT(--(TOther[Frequency]=$V$1),--(TOther[Start Date]&lt;=A444),--(TOther[End Date Calc]&gt;=A444),IF(B444="N",--(TOther[Start Day]=DAY(A444)),--(TOther[Start Day]&gt;=DAY(A444))),--(IFERROR(MOD(TOther[Start Month]-MONTH(A444)+12,12),1)=0),TOther[Amount])))</f>
        <v>0</v>
      </c>
      <c r="W444" s="8">
        <f>IF(A444="","",SUMIFS(TOther[Amount],TOther[Start Date],A444,TOther[Frequency],$W$1))</f>
        <v>0</v>
      </c>
      <c r="X444" s="9">
        <f t="shared" si="30"/>
        <v>0</v>
      </c>
      <c r="Y444" s="9">
        <f t="shared" si="34"/>
        <v>0</v>
      </c>
      <c r="Z444" s="8" cm="1">
        <f t="array" ref="Z444">IF(A444="","",IF(COUNTIF('2) Income'!$D$13:$D$32,"Weekly")=0,0,SUMPRODUCT(--(IFERROR(MOD(A444-'2) Income'!$F$13:$F$32,7),1)=0),--('2) Income'!$D$13:$D$32="Weekly"),--('2) Income'!$F$13:$F$32&lt;=A444),'2) Income'!$E$13:$E$32)))</f>
        <v>0</v>
      </c>
      <c r="AA444" s="8" cm="1">
        <f t="array" ref="AA444">IF(A444="","",IF(COUNTIF('2) Income'!$D$13:$D$32,"Every Other Week")=0,0,SUMPRODUCT(--(IFERROR(MOD(A444-'2) Income'!$F$13:$F$32,14),1)=0),--('2) Income'!$D$13:$D$32="Every Other Week"),--('2) Income'!$F$13:$F$32&lt;=A444),'2) Income'!$E$13:$E$32)))</f>
        <v>0</v>
      </c>
      <c r="AB444" s="8">
        <f>IF(A444="","",IF(COUNTIF('2) Income'!$D$13:$D$32,"1st and 15th")=0,0,IF(OR(DAY(A444)=1,DAY(A444)=15),SUMIFS('2) Income'!$E$13:$E$32,'2) Income'!$D$13:$D$32,"1st and 15th",'2) Income'!$F$13:$F$32,"&lt;="&amp;$A444),0)))</f>
        <v>0</v>
      </c>
      <c r="AC444" s="8">
        <f>IF(A444="","",IF(COUNTIF('2) Income'!$D$13:$D$32,"2nd Wednesday")=0,0,IF(A444=(A444-DAY(A444)+1+2*7-WEEKDAY(A444-DAY(A444)+8-4,1)),SUMIFS('2) Income'!$E$13:$E$32,'2) Income'!$D$13:$D$32,"2nd Wednesday",'2) Income'!$F$13:$F$32,"&lt;="&amp;$A444),0)))</f>
        <v>0</v>
      </c>
      <c r="AD444" s="8">
        <f>IF(A444="","",IF(COUNTIF('2) Income'!$D$13:$D$32,"3rd Wednesday")=0,0,IF(A444=(A444-DAY(A444)+1+3*7-WEEKDAY(A444-DAY(A444)+8-4,1)),SUMIFS('2) Income'!$E$13:$E$32,'2) Income'!$D$13:$D$32,"3rd Wednesday",'2) Income'!$F$13:$F$32,"&lt;="&amp;$A444),0)))</f>
        <v>0</v>
      </c>
      <c r="AE444" s="8">
        <f>IF(A444="","",IF(COUNTIF('2) Income'!$D$13:$D$32,"4th Wednesday")=0,0,IF(A444=(A444-DAY(A444)+1+4*7-WEEKDAY(A444-DAY(A444)+8-4,1)),SUMIFS('2) Income'!$E$13:$E$32,'2) Income'!$D$13:$D$32,"4th Wednesday",'2) Income'!$F$13:$F$32,"&lt;="&amp;$A444),0)))</f>
        <v>0</v>
      </c>
      <c r="AF444" s="8" cm="1">
        <f t="array" ref="AF444">IF(A444="","",IF(COUNTIF('2) Income'!$D$13:$D$32,"Every 4 Weeks")=0,0,SUMPRODUCT(--(IFERROR(MOD(A444-'2) Income'!$F$13:$F$32,28),1)=0),--('2) Income'!$D$13:$D$32="Every 4 Weeks"),--('2) Income'!$F$13:$F$32&lt;=A444),'2) Income'!$E$13:$E$32)))</f>
        <v>0</v>
      </c>
      <c r="AG444" s="8">
        <f>IF(A444="","",IF(COUNTIF('2) Income'!$D$13:$D$32,"Monthly")=0,0,IF(B444="N",SUMIFS('2) Income'!$E$13:$E$32,'2) Income'!$D$13:$D$32,"monthly",'2) Income'!$F$13:$F$32,"&lt;="&amp;$A444,'2) Income'!$I$13:$I$32,DAY(A444)),SUMIFS('2) Income'!$E$13:$E$32,'2) Income'!$D$13:$D$32,"monthly",'2) Income'!$F$13:$F$32,"&lt;="&amp;$A444,'2) Income'!$I$13:$I$32,"&gt;="&amp;DAY(A444)))))</f>
        <v>0</v>
      </c>
      <c r="AH444" s="8" cm="1">
        <f t="array" ref="AH444">IF(A444="","",IF(COUNTIF('2) Income'!$D$13:$D$32,"Yearly")=0,0,SUMPRODUCT(--('2) Income'!$D$13:$D$32="Yearly"),--('2) Income'!$F$13:$F$32&lt;=A444),IF(B444="N",--('2) Income'!$I$13:$I$32=DAY(A444)),--('2) Income'!$I$13:$I$32&gt;=DAY(A444))),--(IFERROR(MOD('2) Income'!$H$13:$H$32-MONTH(A444)+12,12),1)=0),'2) Income'!$E$13:$E$32)))</f>
        <v>0</v>
      </c>
      <c r="AI444" s="8">
        <f>IF(A444="","",IF(COUNTIF('2) Income'!$D$13:$D$32,"one-time")=0,0,SUMIFS('2) Income'!$E$13:$E$32,'2) Income'!$D$13:$D$32,"one-time",'2) Income'!$F$13:$F$32,"="&amp;$A444)))</f>
        <v>0</v>
      </c>
      <c r="AJ444" s="9">
        <f t="shared" si="31"/>
        <v>0</v>
      </c>
    </row>
    <row r="445" spans="1:36">
      <c r="A445" s="7">
        <f>IF(A444="","",IF(A444+1&lt;='1) Period'!$E$21,A444+1,""))</f>
        <v>45917</v>
      </c>
      <c r="B445" s="7" t="str">
        <f t="shared" si="32"/>
        <v>N</v>
      </c>
      <c r="C445" t="str">
        <f t="shared" si="33"/>
        <v>F</v>
      </c>
      <c r="D445" s="8">
        <f>IF(A445="","",IF(TEXT(A445,"dddd")='4) Happy Money'!$E$23,WAllowance,0))</f>
        <v>0</v>
      </c>
      <c r="E445" s="8">
        <f>IF(A445="","",IF(B445="N",SUMIF(TMonthly[Day of the Month],DAY(A445),TMonthly[Amount]),SUMIF(TMonthly[Day of the Month],"&gt;="&amp;DAY(A445),TMonthly[Amount])))</f>
        <v>0</v>
      </c>
      <c r="F445" s="8" cm="1">
        <f t="array" ref="F445">IF(A445="","",SUMPRODUCT(--(TYearly[Due Date]&lt;=A445),IF(B445="N",--(TYearly[Day]=DAY(A445)),--(TYearly[Day]&gt;=DAY(A445))),--(IFERROR(MOD(TYearly[Month]-MONTH(A445)+12,12),1)=0),TYearly[Amount]))</f>
        <v>0</v>
      </c>
      <c r="G445" s="8">
        <f>IF(A445="","",SUMIF(TOneTime[Due Date],A445,TOneTime[Amount]))</f>
        <v>0</v>
      </c>
      <c r="H445" s="8" cm="1">
        <f t="array" ref="H445">IF(A445="","",IF(COUNTIF(TOther[Frequency],$H$1)=0,0,SUMPRODUCT(--(IFERROR(MOD(A445-TOther[Start Date],7),1)=0),--(TOther[Frequency]=$H$1),--(TOther[Start Date]&lt;=A445),--(TOther[End Date Calc]&gt;=A445),TOther[Amount])))</f>
        <v>0</v>
      </c>
      <c r="I445" s="8" cm="1">
        <f t="array" ref="I445">IF(A445="","",IF(COUNTIF(TOther[Frequency],$I$1)=0,0,SUMPRODUCT(--(IFERROR(MOD(A445-TOther[Start Date],14),1)=0),--(TOther[Frequency]=$I$1),--(TOther[Start Date]&lt;=A445),--(TOther[End Date Calc]&gt;=A445),TOther[Amount])))</f>
        <v>0</v>
      </c>
      <c r="J445" s="8">
        <f>IF(A445="","",IF(COUNTIF(TOther[Frequency],$J$1)=0,0,IF(OR(DAY(A445)=1,DAY(A445)=15),SUMIFS(TOther[Amount],TOther[Frequency],$J$1,TOther[Start Date],"&lt;="&amp;$A445,TOther[End Date Calc],"&gt;="&amp;A445),0)))</f>
        <v>0</v>
      </c>
      <c r="K445" s="8">
        <f>IF(A445="","",IF(COUNTIF(TOther[Frequency],$K$1)=0,0,IF(A445=(A445-DAY(A445)+1+2*7-WEEKDAY(A445-DAY(A445)+8-4,1)),SUMIFS(TOther[Amount],TOther[Frequency],$K$1,TOther[Start Date],"&lt;="&amp;$A445,TOther[End Date Calc],"&gt;="&amp;A445),0)))</f>
        <v>0</v>
      </c>
      <c r="L445" s="8">
        <f>IF(A445="","",IF(COUNTIF(TOther[Frequency],$L$1)=0,0,IF(A445=(A445-DAY(A445)+1+3*7-WEEKDAY(A445-DAY(A445)+8-4,1)),SUMIFS(TOther[Amount],TOther[Frequency],$L$1,TOther[Start Date],"&lt;="&amp;$A445,TOther[End Date Calc],"&gt;="&amp;A445),0)))</f>
        <v>0</v>
      </c>
      <c r="M445" s="8">
        <f>IF(A445="","",IF(COUNTIF(TOther[Frequency],$M$1)=0,0,IF(A445=(A445-DAY(A445)+1+4*7-WEEKDAY(A445-DAY(A445)+8-4,1)),SUMIFS(TOther[Amount],TOther[Frequency],$M$1,TOther[Start Date],"&lt;="&amp;$A445,TOther[End Date Calc],"&gt;="&amp;A445),0)))</f>
        <v>0</v>
      </c>
      <c r="N445" s="8" cm="1">
        <f t="array" ref="N445">IF(A445="","",IF(COUNTIF(TOther[Frequency],$N$1)=0,0,SUMPRODUCT(--(IFERROR(MOD(A445-TOther[Start Date],28),1)=0),--(TOther[Frequency]=$N$1),--(TOther[Start Date]&lt;=A445),--(TOther[End Date Calc]&gt;=A445),TOther[Amount])))</f>
        <v>0</v>
      </c>
      <c r="O445" s="8" cm="1">
        <f t="array" ref="O445">IF(A445="","",IF(COUNTIF(TOther[Frequency],$O$1)=0,0,SUMPRODUCT(--(IFERROR(MOD(A445-TOther[Start Date],42),1)=0),--(TOther[Frequency]=$O$1),--(TOther[Start Date]&lt;=A445),--(TOther[End Date Calc]&gt;=A445),TOther[Amount])))</f>
        <v>0</v>
      </c>
      <c r="P445" s="8" cm="1">
        <f t="array" ref="P445">IF(A445="","",IF(COUNTIF(TOther[Frequency],$P$1)=0,0,SUMPRODUCT(--(IFERROR(MOD(A445-TOther[Start Date],56),1)=0),--(TOther[Frequency]=$P$1),--(TOther[Start Date]&lt;=A445),--(TOther[End Date Calc]&gt;=A445),TOther[Amount])))</f>
        <v>0</v>
      </c>
      <c r="Q445" s="8">
        <f>IF(A445="","",IF(COUNTIF(TOther[Frequency],$Q$1)=0,0,IF(B445="N",SUMIFS(TOther[Amount],TOther[Frequency],$Q$1,TOther[Start Date],"&lt;="&amp;$A445,TOther[End Date Calc],"&gt;="&amp;A445,TOther[Start Day],DAY(A445)),SUMIFS(TOther[Amount],TOther[Frequency],$Q$1,TOther[Start Date],"&lt;="&amp;$A445,TOther[End Date Calc],"&gt;="&amp;A445,TOther[Start Day],"&gt;="&amp;DAY(A445)))))</f>
        <v>0</v>
      </c>
      <c r="R445" s="8" cm="1">
        <f t="array" ref="R445">IF(A445="","",IF(COUNTIF(TOther[Frequency],R$1)=0,0,SUMPRODUCT(--(TOther[Frequency]=R$1),--(TOther[Start Date]&lt;=A445),--(TOther[End Date Calc]&gt;=A445),IF(B445="N",--(TOther[Start Day]=DAY(A445)),--(TOther[Start Day]&gt;=DAY(A445))),--(IFERROR(MOD(TOther[Start Month]-MONTH(A445)+2,2),1)=0),TOther[Amount])))</f>
        <v>0</v>
      </c>
      <c r="S445" s="8" cm="1">
        <f t="array" ref="S445">IF(A445="","",IF(COUNTIF(TOther[Frequency],S$1)=0,0,SUMPRODUCT(--(TOther[Frequency]=S$1),--(TOther[Start Date]&lt;=A445),--(TOther[End Date Calc]&gt;=A445),IF(B445="N",--(TOther[Start Day]=DAY(A445)),--(TOther[Start Day]&gt;=DAY(A445))),--(IFERROR(MOD(TOther[Start Month]-MONTH(A445)+3,3),1)=0),TOther[Amount])))</f>
        <v>0</v>
      </c>
      <c r="T445" s="8" cm="1">
        <f t="array" ref="T445">IF($A445="","",IF(COUNTIF(TOther[Frequency],T$1)=0,0,SUMPRODUCT(--(TOther[Frequency]=T$1),--(TOther[Start Date]&lt;=$A445),--(TOther[End Date Calc]&gt;=$A445),IF($B445="N",--(TOther[Start Day]=DAY($A445)),--(TOther[Start Day]&gt;=DAY($A445))),--(IFERROR(MOD(TOther[Start Month]-MONTH($A445)+4,4),1)=0),TOther[Amount])))</f>
        <v>0</v>
      </c>
      <c r="U445" s="8" cm="1">
        <f t="array" ref="U445">IF(A445="","",IF(COUNTIF(TOther[Frequency],$U$1)=0,0,SUMPRODUCT(--(TOther[Frequency]=$U$1),--(TOther[Start Date]&lt;=A445),--(TOther[End Date Calc]&gt;=A445),IF(B445="N",--(TOther[Start Day]=DAY(A445)),--(TOther[Start Day]&gt;=DAY(A445))),--(IFERROR(MOD(TOther[Start Month]-MONTH(A445)+6,6),1)=0),TOther[Amount])))</f>
        <v>0</v>
      </c>
      <c r="V445" s="8" cm="1">
        <f t="array" ref="V445">IF(A445="","",IF(COUNTIF(TOther[Frequency],$V$1)=0,0,SUMPRODUCT(--(TOther[Frequency]=$V$1),--(TOther[Start Date]&lt;=A445),--(TOther[End Date Calc]&gt;=A445),IF(B445="N",--(TOther[Start Day]=DAY(A445)),--(TOther[Start Day]&gt;=DAY(A445))),--(IFERROR(MOD(TOther[Start Month]-MONTH(A445)+12,12),1)=0),TOther[Amount])))</f>
        <v>0</v>
      </c>
      <c r="W445" s="8">
        <f>IF(A445="","",SUMIFS(TOther[Amount],TOther[Start Date],A445,TOther[Frequency],$W$1))</f>
        <v>0</v>
      </c>
      <c r="X445" s="9">
        <f t="shared" si="30"/>
        <v>0</v>
      </c>
      <c r="Y445" s="9">
        <f t="shared" si="34"/>
        <v>0</v>
      </c>
      <c r="Z445" s="8" cm="1">
        <f t="array" ref="Z445">IF(A445="","",IF(COUNTIF('2) Income'!$D$13:$D$32,"Weekly")=0,0,SUMPRODUCT(--(IFERROR(MOD(A445-'2) Income'!$F$13:$F$32,7),1)=0),--('2) Income'!$D$13:$D$32="Weekly"),--('2) Income'!$F$13:$F$32&lt;=A445),'2) Income'!$E$13:$E$32)))</f>
        <v>0</v>
      </c>
      <c r="AA445" s="8" cm="1">
        <f t="array" ref="AA445">IF(A445="","",IF(COUNTIF('2) Income'!$D$13:$D$32,"Every Other Week")=0,0,SUMPRODUCT(--(IFERROR(MOD(A445-'2) Income'!$F$13:$F$32,14),1)=0),--('2) Income'!$D$13:$D$32="Every Other Week"),--('2) Income'!$F$13:$F$32&lt;=A445),'2) Income'!$E$13:$E$32)))</f>
        <v>0</v>
      </c>
      <c r="AB445" s="8">
        <f>IF(A445="","",IF(COUNTIF('2) Income'!$D$13:$D$32,"1st and 15th")=0,0,IF(OR(DAY(A445)=1,DAY(A445)=15),SUMIFS('2) Income'!$E$13:$E$32,'2) Income'!$D$13:$D$32,"1st and 15th",'2) Income'!$F$13:$F$32,"&lt;="&amp;$A445),0)))</f>
        <v>0</v>
      </c>
      <c r="AC445" s="8">
        <f>IF(A445="","",IF(COUNTIF('2) Income'!$D$13:$D$32,"2nd Wednesday")=0,0,IF(A445=(A445-DAY(A445)+1+2*7-WEEKDAY(A445-DAY(A445)+8-4,1)),SUMIFS('2) Income'!$E$13:$E$32,'2) Income'!$D$13:$D$32,"2nd Wednesday",'2) Income'!$F$13:$F$32,"&lt;="&amp;$A445),0)))</f>
        <v>0</v>
      </c>
      <c r="AD445" s="8">
        <f>IF(A445="","",IF(COUNTIF('2) Income'!$D$13:$D$32,"3rd Wednesday")=0,0,IF(A445=(A445-DAY(A445)+1+3*7-WEEKDAY(A445-DAY(A445)+8-4,1)),SUMIFS('2) Income'!$E$13:$E$32,'2) Income'!$D$13:$D$32,"3rd Wednesday",'2) Income'!$F$13:$F$32,"&lt;="&amp;$A445),0)))</f>
        <v>0</v>
      </c>
      <c r="AE445" s="8">
        <f>IF(A445="","",IF(COUNTIF('2) Income'!$D$13:$D$32,"4th Wednesday")=0,0,IF(A445=(A445-DAY(A445)+1+4*7-WEEKDAY(A445-DAY(A445)+8-4,1)),SUMIFS('2) Income'!$E$13:$E$32,'2) Income'!$D$13:$D$32,"4th Wednesday",'2) Income'!$F$13:$F$32,"&lt;="&amp;$A445),0)))</f>
        <v>0</v>
      </c>
      <c r="AF445" s="8" cm="1">
        <f t="array" ref="AF445">IF(A445="","",IF(COUNTIF('2) Income'!$D$13:$D$32,"Every 4 Weeks")=0,0,SUMPRODUCT(--(IFERROR(MOD(A445-'2) Income'!$F$13:$F$32,28),1)=0),--('2) Income'!$D$13:$D$32="Every 4 Weeks"),--('2) Income'!$F$13:$F$32&lt;=A445),'2) Income'!$E$13:$E$32)))</f>
        <v>0</v>
      </c>
      <c r="AG445" s="8">
        <f>IF(A445="","",IF(COUNTIF('2) Income'!$D$13:$D$32,"Monthly")=0,0,IF(B445="N",SUMIFS('2) Income'!$E$13:$E$32,'2) Income'!$D$13:$D$32,"monthly",'2) Income'!$F$13:$F$32,"&lt;="&amp;$A445,'2) Income'!$I$13:$I$32,DAY(A445)),SUMIFS('2) Income'!$E$13:$E$32,'2) Income'!$D$13:$D$32,"monthly",'2) Income'!$F$13:$F$32,"&lt;="&amp;$A445,'2) Income'!$I$13:$I$32,"&gt;="&amp;DAY(A445)))))</f>
        <v>0</v>
      </c>
      <c r="AH445" s="8" cm="1">
        <f t="array" ref="AH445">IF(A445="","",IF(COUNTIF('2) Income'!$D$13:$D$32,"Yearly")=0,0,SUMPRODUCT(--('2) Income'!$D$13:$D$32="Yearly"),--('2) Income'!$F$13:$F$32&lt;=A445),IF(B445="N",--('2) Income'!$I$13:$I$32=DAY(A445)),--('2) Income'!$I$13:$I$32&gt;=DAY(A445))),--(IFERROR(MOD('2) Income'!$H$13:$H$32-MONTH(A445)+12,12),1)=0),'2) Income'!$E$13:$E$32)))</f>
        <v>0</v>
      </c>
      <c r="AI445" s="8">
        <f>IF(A445="","",IF(COUNTIF('2) Income'!$D$13:$D$32,"one-time")=0,0,SUMIFS('2) Income'!$E$13:$E$32,'2) Income'!$D$13:$D$32,"one-time",'2) Income'!$F$13:$F$32,"="&amp;$A445)))</f>
        <v>0</v>
      </c>
      <c r="AJ445" s="9">
        <f t="shared" si="31"/>
        <v>0</v>
      </c>
    </row>
    <row r="446" spans="1:36">
      <c r="A446" s="7">
        <f>IF(A445="","",IF(A445+1&lt;='1) Period'!$E$21,A445+1,""))</f>
        <v>45918</v>
      </c>
      <c r="B446" s="7" t="str">
        <f t="shared" si="32"/>
        <v>N</v>
      </c>
      <c r="C446" t="str">
        <f t="shared" si="33"/>
        <v>F</v>
      </c>
      <c r="D446" s="8">
        <f>IF(A446="","",IF(TEXT(A446,"dddd")='4) Happy Money'!$E$23,WAllowance,0))</f>
        <v>0</v>
      </c>
      <c r="E446" s="8">
        <f>IF(A446="","",IF(B446="N",SUMIF(TMonthly[Day of the Month],DAY(A446),TMonthly[Amount]),SUMIF(TMonthly[Day of the Month],"&gt;="&amp;DAY(A446),TMonthly[Amount])))</f>
        <v>0</v>
      </c>
      <c r="F446" s="8" cm="1">
        <f t="array" ref="F446">IF(A446="","",SUMPRODUCT(--(TYearly[Due Date]&lt;=A446),IF(B446="N",--(TYearly[Day]=DAY(A446)),--(TYearly[Day]&gt;=DAY(A446))),--(IFERROR(MOD(TYearly[Month]-MONTH(A446)+12,12),1)=0),TYearly[Amount]))</f>
        <v>0</v>
      </c>
      <c r="G446" s="8">
        <f>IF(A446="","",SUMIF(TOneTime[Due Date],A446,TOneTime[Amount]))</f>
        <v>0</v>
      </c>
      <c r="H446" s="8" cm="1">
        <f t="array" ref="H446">IF(A446="","",IF(COUNTIF(TOther[Frequency],$H$1)=0,0,SUMPRODUCT(--(IFERROR(MOD(A446-TOther[Start Date],7),1)=0),--(TOther[Frequency]=$H$1),--(TOther[Start Date]&lt;=A446),--(TOther[End Date Calc]&gt;=A446),TOther[Amount])))</f>
        <v>0</v>
      </c>
      <c r="I446" s="8" cm="1">
        <f t="array" ref="I446">IF(A446="","",IF(COUNTIF(TOther[Frequency],$I$1)=0,0,SUMPRODUCT(--(IFERROR(MOD(A446-TOther[Start Date],14),1)=0),--(TOther[Frequency]=$I$1),--(TOther[Start Date]&lt;=A446),--(TOther[End Date Calc]&gt;=A446),TOther[Amount])))</f>
        <v>0</v>
      </c>
      <c r="J446" s="8">
        <f>IF(A446="","",IF(COUNTIF(TOther[Frequency],$J$1)=0,0,IF(OR(DAY(A446)=1,DAY(A446)=15),SUMIFS(TOther[Amount],TOther[Frequency],$J$1,TOther[Start Date],"&lt;="&amp;$A446,TOther[End Date Calc],"&gt;="&amp;A446),0)))</f>
        <v>0</v>
      </c>
      <c r="K446" s="8">
        <f>IF(A446="","",IF(COUNTIF(TOther[Frequency],$K$1)=0,0,IF(A446=(A446-DAY(A446)+1+2*7-WEEKDAY(A446-DAY(A446)+8-4,1)),SUMIFS(TOther[Amount],TOther[Frequency],$K$1,TOther[Start Date],"&lt;="&amp;$A446,TOther[End Date Calc],"&gt;="&amp;A446),0)))</f>
        <v>0</v>
      </c>
      <c r="L446" s="8">
        <f>IF(A446="","",IF(COUNTIF(TOther[Frequency],$L$1)=0,0,IF(A446=(A446-DAY(A446)+1+3*7-WEEKDAY(A446-DAY(A446)+8-4,1)),SUMIFS(TOther[Amount],TOther[Frequency],$L$1,TOther[Start Date],"&lt;="&amp;$A446,TOther[End Date Calc],"&gt;="&amp;A446),0)))</f>
        <v>0</v>
      </c>
      <c r="M446" s="8">
        <f>IF(A446="","",IF(COUNTIF(TOther[Frequency],$M$1)=0,0,IF(A446=(A446-DAY(A446)+1+4*7-WEEKDAY(A446-DAY(A446)+8-4,1)),SUMIFS(TOther[Amount],TOther[Frequency],$M$1,TOther[Start Date],"&lt;="&amp;$A446,TOther[End Date Calc],"&gt;="&amp;A446),0)))</f>
        <v>0</v>
      </c>
      <c r="N446" s="8" cm="1">
        <f t="array" ref="N446">IF(A446="","",IF(COUNTIF(TOther[Frequency],$N$1)=0,0,SUMPRODUCT(--(IFERROR(MOD(A446-TOther[Start Date],28),1)=0),--(TOther[Frequency]=$N$1),--(TOther[Start Date]&lt;=A446),--(TOther[End Date Calc]&gt;=A446),TOther[Amount])))</f>
        <v>0</v>
      </c>
      <c r="O446" s="8" cm="1">
        <f t="array" ref="O446">IF(A446="","",IF(COUNTIF(TOther[Frequency],$O$1)=0,0,SUMPRODUCT(--(IFERROR(MOD(A446-TOther[Start Date],42),1)=0),--(TOther[Frequency]=$O$1),--(TOther[Start Date]&lt;=A446),--(TOther[End Date Calc]&gt;=A446),TOther[Amount])))</f>
        <v>0</v>
      </c>
      <c r="P446" s="8" cm="1">
        <f t="array" ref="P446">IF(A446="","",IF(COUNTIF(TOther[Frequency],$P$1)=0,0,SUMPRODUCT(--(IFERROR(MOD(A446-TOther[Start Date],56),1)=0),--(TOther[Frequency]=$P$1),--(TOther[Start Date]&lt;=A446),--(TOther[End Date Calc]&gt;=A446),TOther[Amount])))</f>
        <v>0</v>
      </c>
      <c r="Q446" s="8">
        <f>IF(A446="","",IF(COUNTIF(TOther[Frequency],$Q$1)=0,0,IF(B446="N",SUMIFS(TOther[Amount],TOther[Frequency],$Q$1,TOther[Start Date],"&lt;="&amp;$A446,TOther[End Date Calc],"&gt;="&amp;A446,TOther[Start Day],DAY(A446)),SUMIFS(TOther[Amount],TOther[Frequency],$Q$1,TOther[Start Date],"&lt;="&amp;$A446,TOther[End Date Calc],"&gt;="&amp;A446,TOther[Start Day],"&gt;="&amp;DAY(A446)))))</f>
        <v>0</v>
      </c>
      <c r="R446" s="8" cm="1">
        <f t="array" ref="R446">IF(A446="","",IF(COUNTIF(TOther[Frequency],R$1)=0,0,SUMPRODUCT(--(TOther[Frequency]=R$1),--(TOther[Start Date]&lt;=A446),--(TOther[End Date Calc]&gt;=A446),IF(B446="N",--(TOther[Start Day]=DAY(A446)),--(TOther[Start Day]&gt;=DAY(A446))),--(IFERROR(MOD(TOther[Start Month]-MONTH(A446)+2,2),1)=0),TOther[Amount])))</f>
        <v>0</v>
      </c>
      <c r="S446" s="8" cm="1">
        <f t="array" ref="S446">IF(A446="","",IF(COUNTIF(TOther[Frequency],S$1)=0,0,SUMPRODUCT(--(TOther[Frequency]=S$1),--(TOther[Start Date]&lt;=A446),--(TOther[End Date Calc]&gt;=A446),IF(B446="N",--(TOther[Start Day]=DAY(A446)),--(TOther[Start Day]&gt;=DAY(A446))),--(IFERROR(MOD(TOther[Start Month]-MONTH(A446)+3,3),1)=0),TOther[Amount])))</f>
        <v>0</v>
      </c>
      <c r="T446" s="8" cm="1">
        <f t="array" ref="T446">IF($A446="","",IF(COUNTIF(TOther[Frequency],T$1)=0,0,SUMPRODUCT(--(TOther[Frequency]=T$1),--(TOther[Start Date]&lt;=$A446),--(TOther[End Date Calc]&gt;=$A446),IF($B446="N",--(TOther[Start Day]=DAY($A446)),--(TOther[Start Day]&gt;=DAY($A446))),--(IFERROR(MOD(TOther[Start Month]-MONTH($A446)+4,4),1)=0),TOther[Amount])))</f>
        <v>0</v>
      </c>
      <c r="U446" s="8" cm="1">
        <f t="array" ref="U446">IF(A446="","",IF(COUNTIF(TOther[Frequency],$U$1)=0,0,SUMPRODUCT(--(TOther[Frequency]=$U$1),--(TOther[Start Date]&lt;=A446),--(TOther[End Date Calc]&gt;=A446),IF(B446="N",--(TOther[Start Day]=DAY(A446)),--(TOther[Start Day]&gt;=DAY(A446))),--(IFERROR(MOD(TOther[Start Month]-MONTH(A446)+6,6),1)=0),TOther[Amount])))</f>
        <v>0</v>
      </c>
      <c r="V446" s="8" cm="1">
        <f t="array" ref="V446">IF(A446="","",IF(COUNTIF(TOther[Frequency],$V$1)=0,0,SUMPRODUCT(--(TOther[Frequency]=$V$1),--(TOther[Start Date]&lt;=A446),--(TOther[End Date Calc]&gt;=A446),IF(B446="N",--(TOther[Start Day]=DAY(A446)),--(TOther[Start Day]&gt;=DAY(A446))),--(IFERROR(MOD(TOther[Start Month]-MONTH(A446)+12,12),1)=0),TOther[Amount])))</f>
        <v>0</v>
      </c>
      <c r="W446" s="8">
        <f>IF(A446="","",SUMIFS(TOther[Amount],TOther[Start Date],A446,TOther[Frequency],$W$1))</f>
        <v>0</v>
      </c>
      <c r="X446" s="9">
        <f t="shared" si="30"/>
        <v>0</v>
      </c>
      <c r="Y446" s="9">
        <f t="shared" si="34"/>
        <v>0</v>
      </c>
      <c r="Z446" s="8" cm="1">
        <f t="array" ref="Z446">IF(A446="","",IF(COUNTIF('2) Income'!$D$13:$D$32,"Weekly")=0,0,SUMPRODUCT(--(IFERROR(MOD(A446-'2) Income'!$F$13:$F$32,7),1)=0),--('2) Income'!$D$13:$D$32="Weekly"),--('2) Income'!$F$13:$F$32&lt;=A446),'2) Income'!$E$13:$E$32)))</f>
        <v>0</v>
      </c>
      <c r="AA446" s="8" cm="1">
        <f t="array" ref="AA446">IF(A446="","",IF(COUNTIF('2) Income'!$D$13:$D$32,"Every Other Week")=0,0,SUMPRODUCT(--(IFERROR(MOD(A446-'2) Income'!$F$13:$F$32,14),1)=0),--('2) Income'!$D$13:$D$32="Every Other Week"),--('2) Income'!$F$13:$F$32&lt;=A446),'2) Income'!$E$13:$E$32)))</f>
        <v>0</v>
      </c>
      <c r="AB446" s="8">
        <f>IF(A446="","",IF(COUNTIF('2) Income'!$D$13:$D$32,"1st and 15th")=0,0,IF(OR(DAY(A446)=1,DAY(A446)=15),SUMIFS('2) Income'!$E$13:$E$32,'2) Income'!$D$13:$D$32,"1st and 15th",'2) Income'!$F$13:$F$32,"&lt;="&amp;$A446),0)))</f>
        <v>0</v>
      </c>
      <c r="AC446" s="8">
        <f>IF(A446="","",IF(COUNTIF('2) Income'!$D$13:$D$32,"2nd Wednesday")=0,0,IF(A446=(A446-DAY(A446)+1+2*7-WEEKDAY(A446-DAY(A446)+8-4,1)),SUMIFS('2) Income'!$E$13:$E$32,'2) Income'!$D$13:$D$32,"2nd Wednesday",'2) Income'!$F$13:$F$32,"&lt;="&amp;$A446),0)))</f>
        <v>0</v>
      </c>
      <c r="AD446" s="8">
        <f>IF(A446="","",IF(COUNTIF('2) Income'!$D$13:$D$32,"3rd Wednesday")=0,0,IF(A446=(A446-DAY(A446)+1+3*7-WEEKDAY(A446-DAY(A446)+8-4,1)),SUMIFS('2) Income'!$E$13:$E$32,'2) Income'!$D$13:$D$32,"3rd Wednesday",'2) Income'!$F$13:$F$32,"&lt;="&amp;$A446),0)))</f>
        <v>0</v>
      </c>
      <c r="AE446" s="8">
        <f>IF(A446="","",IF(COUNTIF('2) Income'!$D$13:$D$32,"4th Wednesday")=0,0,IF(A446=(A446-DAY(A446)+1+4*7-WEEKDAY(A446-DAY(A446)+8-4,1)),SUMIFS('2) Income'!$E$13:$E$32,'2) Income'!$D$13:$D$32,"4th Wednesday",'2) Income'!$F$13:$F$32,"&lt;="&amp;$A446),0)))</f>
        <v>0</v>
      </c>
      <c r="AF446" s="8" cm="1">
        <f t="array" ref="AF446">IF(A446="","",IF(COUNTIF('2) Income'!$D$13:$D$32,"Every 4 Weeks")=0,0,SUMPRODUCT(--(IFERROR(MOD(A446-'2) Income'!$F$13:$F$32,28),1)=0),--('2) Income'!$D$13:$D$32="Every 4 Weeks"),--('2) Income'!$F$13:$F$32&lt;=A446),'2) Income'!$E$13:$E$32)))</f>
        <v>0</v>
      </c>
      <c r="AG446" s="8">
        <f>IF(A446="","",IF(COUNTIF('2) Income'!$D$13:$D$32,"Monthly")=0,0,IF(B446="N",SUMIFS('2) Income'!$E$13:$E$32,'2) Income'!$D$13:$D$32,"monthly",'2) Income'!$F$13:$F$32,"&lt;="&amp;$A446,'2) Income'!$I$13:$I$32,DAY(A446)),SUMIFS('2) Income'!$E$13:$E$32,'2) Income'!$D$13:$D$32,"monthly",'2) Income'!$F$13:$F$32,"&lt;="&amp;$A446,'2) Income'!$I$13:$I$32,"&gt;="&amp;DAY(A446)))))</f>
        <v>0</v>
      </c>
      <c r="AH446" s="8" cm="1">
        <f t="array" ref="AH446">IF(A446="","",IF(COUNTIF('2) Income'!$D$13:$D$32,"Yearly")=0,0,SUMPRODUCT(--('2) Income'!$D$13:$D$32="Yearly"),--('2) Income'!$F$13:$F$32&lt;=A446),IF(B446="N",--('2) Income'!$I$13:$I$32=DAY(A446)),--('2) Income'!$I$13:$I$32&gt;=DAY(A446))),--(IFERROR(MOD('2) Income'!$H$13:$H$32-MONTH(A446)+12,12),1)=0),'2) Income'!$E$13:$E$32)))</f>
        <v>0</v>
      </c>
      <c r="AI446" s="8">
        <f>IF(A446="","",IF(COUNTIF('2) Income'!$D$13:$D$32,"one-time")=0,0,SUMIFS('2) Income'!$E$13:$E$32,'2) Income'!$D$13:$D$32,"one-time",'2) Income'!$F$13:$F$32,"="&amp;$A446)))</f>
        <v>0</v>
      </c>
      <c r="AJ446" s="9">
        <f t="shared" si="31"/>
        <v>0</v>
      </c>
    </row>
    <row r="447" spans="1:36">
      <c r="A447" s="7">
        <f>IF(A446="","",IF(A446+1&lt;='1) Period'!$E$21,A446+1,""))</f>
        <v>45919</v>
      </c>
      <c r="B447" s="7" t="str">
        <f t="shared" si="32"/>
        <v>N</v>
      </c>
      <c r="C447" t="str">
        <f t="shared" si="33"/>
        <v>F</v>
      </c>
      <c r="D447" s="8">
        <f>IF(A447="","",IF(TEXT(A447,"dddd")='4) Happy Money'!$E$23,WAllowance,0))</f>
        <v>0</v>
      </c>
      <c r="E447" s="8">
        <f>IF(A447="","",IF(B447="N",SUMIF(TMonthly[Day of the Month],DAY(A447),TMonthly[Amount]),SUMIF(TMonthly[Day of the Month],"&gt;="&amp;DAY(A447),TMonthly[Amount])))</f>
        <v>0</v>
      </c>
      <c r="F447" s="8" cm="1">
        <f t="array" ref="F447">IF(A447="","",SUMPRODUCT(--(TYearly[Due Date]&lt;=A447),IF(B447="N",--(TYearly[Day]=DAY(A447)),--(TYearly[Day]&gt;=DAY(A447))),--(IFERROR(MOD(TYearly[Month]-MONTH(A447)+12,12),1)=0),TYearly[Amount]))</f>
        <v>0</v>
      </c>
      <c r="G447" s="8">
        <f>IF(A447="","",SUMIF(TOneTime[Due Date],A447,TOneTime[Amount]))</f>
        <v>0</v>
      </c>
      <c r="H447" s="8" cm="1">
        <f t="array" ref="H447">IF(A447="","",IF(COUNTIF(TOther[Frequency],$H$1)=0,0,SUMPRODUCT(--(IFERROR(MOD(A447-TOther[Start Date],7),1)=0),--(TOther[Frequency]=$H$1),--(TOther[Start Date]&lt;=A447),--(TOther[End Date Calc]&gt;=A447),TOther[Amount])))</f>
        <v>0</v>
      </c>
      <c r="I447" s="8" cm="1">
        <f t="array" ref="I447">IF(A447="","",IF(COUNTIF(TOther[Frequency],$I$1)=0,0,SUMPRODUCT(--(IFERROR(MOD(A447-TOther[Start Date],14),1)=0),--(TOther[Frequency]=$I$1),--(TOther[Start Date]&lt;=A447),--(TOther[End Date Calc]&gt;=A447),TOther[Amount])))</f>
        <v>0</v>
      </c>
      <c r="J447" s="8">
        <f>IF(A447="","",IF(COUNTIF(TOther[Frequency],$J$1)=0,0,IF(OR(DAY(A447)=1,DAY(A447)=15),SUMIFS(TOther[Amount],TOther[Frequency],$J$1,TOther[Start Date],"&lt;="&amp;$A447,TOther[End Date Calc],"&gt;="&amp;A447),0)))</f>
        <v>0</v>
      </c>
      <c r="K447" s="8">
        <f>IF(A447="","",IF(COUNTIF(TOther[Frequency],$K$1)=0,0,IF(A447=(A447-DAY(A447)+1+2*7-WEEKDAY(A447-DAY(A447)+8-4,1)),SUMIFS(TOther[Amount],TOther[Frequency],$K$1,TOther[Start Date],"&lt;="&amp;$A447,TOther[End Date Calc],"&gt;="&amp;A447),0)))</f>
        <v>0</v>
      </c>
      <c r="L447" s="8">
        <f>IF(A447="","",IF(COUNTIF(TOther[Frequency],$L$1)=0,0,IF(A447=(A447-DAY(A447)+1+3*7-WEEKDAY(A447-DAY(A447)+8-4,1)),SUMIFS(TOther[Amount],TOther[Frequency],$L$1,TOther[Start Date],"&lt;="&amp;$A447,TOther[End Date Calc],"&gt;="&amp;A447),0)))</f>
        <v>0</v>
      </c>
      <c r="M447" s="8">
        <f>IF(A447="","",IF(COUNTIF(TOther[Frequency],$M$1)=0,0,IF(A447=(A447-DAY(A447)+1+4*7-WEEKDAY(A447-DAY(A447)+8-4,1)),SUMIFS(TOther[Amount],TOther[Frequency],$M$1,TOther[Start Date],"&lt;="&amp;$A447,TOther[End Date Calc],"&gt;="&amp;A447),0)))</f>
        <v>0</v>
      </c>
      <c r="N447" s="8" cm="1">
        <f t="array" ref="N447">IF(A447="","",IF(COUNTIF(TOther[Frequency],$N$1)=0,0,SUMPRODUCT(--(IFERROR(MOD(A447-TOther[Start Date],28),1)=0),--(TOther[Frequency]=$N$1),--(TOther[Start Date]&lt;=A447),--(TOther[End Date Calc]&gt;=A447),TOther[Amount])))</f>
        <v>0</v>
      </c>
      <c r="O447" s="8" cm="1">
        <f t="array" ref="O447">IF(A447="","",IF(COUNTIF(TOther[Frequency],$O$1)=0,0,SUMPRODUCT(--(IFERROR(MOD(A447-TOther[Start Date],42),1)=0),--(TOther[Frequency]=$O$1),--(TOther[Start Date]&lt;=A447),--(TOther[End Date Calc]&gt;=A447),TOther[Amount])))</f>
        <v>0</v>
      </c>
      <c r="P447" s="8" cm="1">
        <f t="array" ref="P447">IF(A447="","",IF(COUNTIF(TOther[Frequency],$P$1)=0,0,SUMPRODUCT(--(IFERROR(MOD(A447-TOther[Start Date],56),1)=0),--(TOther[Frequency]=$P$1),--(TOther[Start Date]&lt;=A447),--(TOther[End Date Calc]&gt;=A447),TOther[Amount])))</f>
        <v>0</v>
      </c>
      <c r="Q447" s="8">
        <f>IF(A447="","",IF(COUNTIF(TOther[Frequency],$Q$1)=0,0,IF(B447="N",SUMIFS(TOther[Amount],TOther[Frequency],$Q$1,TOther[Start Date],"&lt;="&amp;$A447,TOther[End Date Calc],"&gt;="&amp;A447,TOther[Start Day],DAY(A447)),SUMIFS(TOther[Amount],TOther[Frequency],$Q$1,TOther[Start Date],"&lt;="&amp;$A447,TOther[End Date Calc],"&gt;="&amp;A447,TOther[Start Day],"&gt;="&amp;DAY(A447)))))</f>
        <v>0</v>
      </c>
      <c r="R447" s="8" cm="1">
        <f t="array" ref="R447">IF(A447="","",IF(COUNTIF(TOther[Frequency],R$1)=0,0,SUMPRODUCT(--(TOther[Frequency]=R$1),--(TOther[Start Date]&lt;=A447),--(TOther[End Date Calc]&gt;=A447),IF(B447="N",--(TOther[Start Day]=DAY(A447)),--(TOther[Start Day]&gt;=DAY(A447))),--(IFERROR(MOD(TOther[Start Month]-MONTH(A447)+2,2),1)=0),TOther[Amount])))</f>
        <v>0</v>
      </c>
      <c r="S447" s="8" cm="1">
        <f t="array" ref="S447">IF(A447="","",IF(COUNTIF(TOther[Frequency],S$1)=0,0,SUMPRODUCT(--(TOther[Frequency]=S$1),--(TOther[Start Date]&lt;=A447),--(TOther[End Date Calc]&gt;=A447),IF(B447="N",--(TOther[Start Day]=DAY(A447)),--(TOther[Start Day]&gt;=DAY(A447))),--(IFERROR(MOD(TOther[Start Month]-MONTH(A447)+3,3),1)=0),TOther[Amount])))</f>
        <v>0</v>
      </c>
      <c r="T447" s="8" cm="1">
        <f t="array" ref="T447">IF($A447="","",IF(COUNTIF(TOther[Frequency],T$1)=0,0,SUMPRODUCT(--(TOther[Frequency]=T$1),--(TOther[Start Date]&lt;=$A447),--(TOther[End Date Calc]&gt;=$A447),IF($B447="N",--(TOther[Start Day]=DAY($A447)),--(TOther[Start Day]&gt;=DAY($A447))),--(IFERROR(MOD(TOther[Start Month]-MONTH($A447)+4,4),1)=0),TOther[Amount])))</f>
        <v>0</v>
      </c>
      <c r="U447" s="8" cm="1">
        <f t="array" ref="U447">IF(A447="","",IF(COUNTIF(TOther[Frequency],$U$1)=0,0,SUMPRODUCT(--(TOther[Frequency]=$U$1),--(TOther[Start Date]&lt;=A447),--(TOther[End Date Calc]&gt;=A447),IF(B447="N",--(TOther[Start Day]=DAY(A447)),--(TOther[Start Day]&gt;=DAY(A447))),--(IFERROR(MOD(TOther[Start Month]-MONTH(A447)+6,6),1)=0),TOther[Amount])))</f>
        <v>0</v>
      </c>
      <c r="V447" s="8" cm="1">
        <f t="array" ref="V447">IF(A447="","",IF(COUNTIF(TOther[Frequency],$V$1)=0,0,SUMPRODUCT(--(TOther[Frequency]=$V$1),--(TOther[Start Date]&lt;=A447),--(TOther[End Date Calc]&gt;=A447),IF(B447="N",--(TOther[Start Day]=DAY(A447)),--(TOther[Start Day]&gt;=DAY(A447))),--(IFERROR(MOD(TOther[Start Month]-MONTH(A447)+12,12),1)=0),TOther[Amount])))</f>
        <v>0</v>
      </c>
      <c r="W447" s="8">
        <f>IF(A447="","",SUMIFS(TOther[Amount],TOther[Start Date],A447,TOther[Frequency],$W$1))</f>
        <v>0</v>
      </c>
      <c r="X447" s="9">
        <f t="shared" si="30"/>
        <v>0</v>
      </c>
      <c r="Y447" s="9">
        <f t="shared" si="34"/>
        <v>0</v>
      </c>
      <c r="Z447" s="8" cm="1">
        <f t="array" ref="Z447">IF(A447="","",IF(COUNTIF('2) Income'!$D$13:$D$32,"Weekly")=0,0,SUMPRODUCT(--(IFERROR(MOD(A447-'2) Income'!$F$13:$F$32,7),1)=0),--('2) Income'!$D$13:$D$32="Weekly"),--('2) Income'!$F$13:$F$32&lt;=A447),'2) Income'!$E$13:$E$32)))</f>
        <v>0</v>
      </c>
      <c r="AA447" s="8" cm="1">
        <f t="array" ref="AA447">IF(A447="","",IF(COUNTIF('2) Income'!$D$13:$D$32,"Every Other Week")=0,0,SUMPRODUCT(--(IFERROR(MOD(A447-'2) Income'!$F$13:$F$32,14),1)=0),--('2) Income'!$D$13:$D$32="Every Other Week"),--('2) Income'!$F$13:$F$32&lt;=A447),'2) Income'!$E$13:$E$32)))</f>
        <v>0</v>
      </c>
      <c r="AB447" s="8">
        <f>IF(A447="","",IF(COUNTIF('2) Income'!$D$13:$D$32,"1st and 15th")=0,0,IF(OR(DAY(A447)=1,DAY(A447)=15),SUMIFS('2) Income'!$E$13:$E$32,'2) Income'!$D$13:$D$32,"1st and 15th",'2) Income'!$F$13:$F$32,"&lt;="&amp;$A447),0)))</f>
        <v>0</v>
      </c>
      <c r="AC447" s="8">
        <f>IF(A447="","",IF(COUNTIF('2) Income'!$D$13:$D$32,"2nd Wednesday")=0,0,IF(A447=(A447-DAY(A447)+1+2*7-WEEKDAY(A447-DAY(A447)+8-4,1)),SUMIFS('2) Income'!$E$13:$E$32,'2) Income'!$D$13:$D$32,"2nd Wednesday",'2) Income'!$F$13:$F$32,"&lt;="&amp;$A447),0)))</f>
        <v>0</v>
      </c>
      <c r="AD447" s="8">
        <f>IF(A447="","",IF(COUNTIF('2) Income'!$D$13:$D$32,"3rd Wednesday")=0,0,IF(A447=(A447-DAY(A447)+1+3*7-WEEKDAY(A447-DAY(A447)+8-4,1)),SUMIFS('2) Income'!$E$13:$E$32,'2) Income'!$D$13:$D$32,"3rd Wednesday",'2) Income'!$F$13:$F$32,"&lt;="&amp;$A447),0)))</f>
        <v>0</v>
      </c>
      <c r="AE447" s="8">
        <f>IF(A447="","",IF(COUNTIF('2) Income'!$D$13:$D$32,"4th Wednesday")=0,0,IF(A447=(A447-DAY(A447)+1+4*7-WEEKDAY(A447-DAY(A447)+8-4,1)),SUMIFS('2) Income'!$E$13:$E$32,'2) Income'!$D$13:$D$32,"4th Wednesday",'2) Income'!$F$13:$F$32,"&lt;="&amp;$A447),0)))</f>
        <v>0</v>
      </c>
      <c r="AF447" s="8" cm="1">
        <f t="array" ref="AF447">IF(A447="","",IF(COUNTIF('2) Income'!$D$13:$D$32,"Every 4 Weeks")=0,0,SUMPRODUCT(--(IFERROR(MOD(A447-'2) Income'!$F$13:$F$32,28),1)=0),--('2) Income'!$D$13:$D$32="Every 4 Weeks"),--('2) Income'!$F$13:$F$32&lt;=A447),'2) Income'!$E$13:$E$32)))</f>
        <v>0</v>
      </c>
      <c r="AG447" s="8">
        <f>IF(A447="","",IF(COUNTIF('2) Income'!$D$13:$D$32,"Monthly")=0,0,IF(B447="N",SUMIFS('2) Income'!$E$13:$E$32,'2) Income'!$D$13:$D$32,"monthly",'2) Income'!$F$13:$F$32,"&lt;="&amp;$A447,'2) Income'!$I$13:$I$32,DAY(A447)),SUMIFS('2) Income'!$E$13:$E$32,'2) Income'!$D$13:$D$32,"monthly",'2) Income'!$F$13:$F$32,"&lt;="&amp;$A447,'2) Income'!$I$13:$I$32,"&gt;="&amp;DAY(A447)))))</f>
        <v>0</v>
      </c>
      <c r="AH447" s="8" cm="1">
        <f t="array" ref="AH447">IF(A447="","",IF(COUNTIF('2) Income'!$D$13:$D$32,"Yearly")=0,0,SUMPRODUCT(--('2) Income'!$D$13:$D$32="Yearly"),--('2) Income'!$F$13:$F$32&lt;=A447),IF(B447="N",--('2) Income'!$I$13:$I$32=DAY(A447)),--('2) Income'!$I$13:$I$32&gt;=DAY(A447))),--(IFERROR(MOD('2) Income'!$H$13:$H$32-MONTH(A447)+12,12),1)=0),'2) Income'!$E$13:$E$32)))</f>
        <v>0</v>
      </c>
      <c r="AI447" s="8">
        <f>IF(A447="","",IF(COUNTIF('2) Income'!$D$13:$D$32,"one-time")=0,0,SUMIFS('2) Income'!$E$13:$E$32,'2) Income'!$D$13:$D$32,"one-time",'2) Income'!$F$13:$F$32,"="&amp;$A447)))</f>
        <v>0</v>
      </c>
      <c r="AJ447" s="9">
        <f t="shared" si="31"/>
        <v>0</v>
      </c>
    </row>
    <row r="448" spans="1:36">
      <c r="A448" s="7">
        <f>IF(A447="","",IF(A447+1&lt;='1) Period'!$E$21,A447+1,""))</f>
        <v>45920</v>
      </c>
      <c r="B448" s="7" t="str">
        <f t="shared" si="32"/>
        <v>N</v>
      </c>
      <c r="C448" t="str">
        <f t="shared" si="33"/>
        <v>Y</v>
      </c>
      <c r="D448" s="8">
        <f>IF(A448="","",IF(TEXT(A448,"dddd")='4) Happy Money'!$E$23,WAllowance,0))</f>
        <v>0</v>
      </c>
      <c r="E448" s="8">
        <f>IF(A448="","",IF(B448="N",SUMIF(TMonthly[Day of the Month],DAY(A448),TMonthly[Amount]),SUMIF(TMonthly[Day of the Month],"&gt;="&amp;DAY(A448),TMonthly[Amount])))</f>
        <v>0</v>
      </c>
      <c r="F448" s="8" cm="1">
        <f t="array" ref="F448">IF(A448="","",SUMPRODUCT(--(TYearly[Due Date]&lt;=A448),IF(B448="N",--(TYearly[Day]=DAY(A448)),--(TYearly[Day]&gt;=DAY(A448))),--(IFERROR(MOD(TYearly[Month]-MONTH(A448)+12,12),1)=0),TYearly[Amount]))</f>
        <v>0</v>
      </c>
      <c r="G448" s="8">
        <f>IF(A448="","",SUMIF(TOneTime[Due Date],A448,TOneTime[Amount]))</f>
        <v>0</v>
      </c>
      <c r="H448" s="8" cm="1">
        <f t="array" ref="H448">IF(A448="","",IF(COUNTIF(TOther[Frequency],$H$1)=0,0,SUMPRODUCT(--(IFERROR(MOD(A448-TOther[Start Date],7),1)=0),--(TOther[Frequency]=$H$1),--(TOther[Start Date]&lt;=A448),--(TOther[End Date Calc]&gt;=A448),TOther[Amount])))</f>
        <v>0</v>
      </c>
      <c r="I448" s="8" cm="1">
        <f t="array" ref="I448">IF(A448="","",IF(COUNTIF(TOther[Frequency],$I$1)=0,0,SUMPRODUCT(--(IFERROR(MOD(A448-TOther[Start Date],14),1)=0),--(TOther[Frequency]=$I$1),--(TOther[Start Date]&lt;=A448),--(TOther[End Date Calc]&gt;=A448),TOther[Amount])))</f>
        <v>0</v>
      </c>
      <c r="J448" s="8">
        <f>IF(A448="","",IF(COUNTIF(TOther[Frequency],$J$1)=0,0,IF(OR(DAY(A448)=1,DAY(A448)=15),SUMIFS(TOther[Amount],TOther[Frequency],$J$1,TOther[Start Date],"&lt;="&amp;$A448,TOther[End Date Calc],"&gt;="&amp;A448),0)))</f>
        <v>0</v>
      </c>
      <c r="K448" s="8">
        <f>IF(A448="","",IF(COUNTIF(TOther[Frequency],$K$1)=0,0,IF(A448=(A448-DAY(A448)+1+2*7-WEEKDAY(A448-DAY(A448)+8-4,1)),SUMIFS(TOther[Amount],TOther[Frequency],$K$1,TOther[Start Date],"&lt;="&amp;$A448,TOther[End Date Calc],"&gt;="&amp;A448),0)))</f>
        <v>0</v>
      </c>
      <c r="L448" s="8">
        <f>IF(A448="","",IF(COUNTIF(TOther[Frequency],$L$1)=0,0,IF(A448=(A448-DAY(A448)+1+3*7-WEEKDAY(A448-DAY(A448)+8-4,1)),SUMIFS(TOther[Amount],TOther[Frequency],$L$1,TOther[Start Date],"&lt;="&amp;$A448,TOther[End Date Calc],"&gt;="&amp;A448),0)))</f>
        <v>0</v>
      </c>
      <c r="M448" s="8">
        <f>IF(A448="","",IF(COUNTIF(TOther[Frequency],$M$1)=0,0,IF(A448=(A448-DAY(A448)+1+4*7-WEEKDAY(A448-DAY(A448)+8-4,1)),SUMIFS(TOther[Amount],TOther[Frequency],$M$1,TOther[Start Date],"&lt;="&amp;$A448,TOther[End Date Calc],"&gt;="&amp;A448),0)))</f>
        <v>0</v>
      </c>
      <c r="N448" s="8" cm="1">
        <f t="array" ref="N448">IF(A448="","",IF(COUNTIF(TOther[Frequency],$N$1)=0,0,SUMPRODUCT(--(IFERROR(MOD(A448-TOther[Start Date],28),1)=0),--(TOther[Frequency]=$N$1),--(TOther[Start Date]&lt;=A448),--(TOther[End Date Calc]&gt;=A448),TOther[Amount])))</f>
        <v>0</v>
      </c>
      <c r="O448" s="8" cm="1">
        <f t="array" ref="O448">IF(A448="","",IF(COUNTIF(TOther[Frequency],$O$1)=0,0,SUMPRODUCT(--(IFERROR(MOD(A448-TOther[Start Date],42),1)=0),--(TOther[Frequency]=$O$1),--(TOther[Start Date]&lt;=A448),--(TOther[End Date Calc]&gt;=A448),TOther[Amount])))</f>
        <v>0</v>
      </c>
      <c r="P448" s="8" cm="1">
        <f t="array" ref="P448">IF(A448="","",IF(COUNTIF(TOther[Frequency],$P$1)=0,0,SUMPRODUCT(--(IFERROR(MOD(A448-TOther[Start Date],56),1)=0),--(TOther[Frequency]=$P$1),--(TOther[Start Date]&lt;=A448),--(TOther[End Date Calc]&gt;=A448),TOther[Amount])))</f>
        <v>0</v>
      </c>
      <c r="Q448" s="8">
        <f>IF(A448="","",IF(COUNTIF(TOther[Frequency],$Q$1)=0,0,IF(B448="N",SUMIFS(TOther[Amount],TOther[Frequency],$Q$1,TOther[Start Date],"&lt;="&amp;$A448,TOther[End Date Calc],"&gt;="&amp;A448,TOther[Start Day],DAY(A448)),SUMIFS(TOther[Amount],TOther[Frequency],$Q$1,TOther[Start Date],"&lt;="&amp;$A448,TOther[End Date Calc],"&gt;="&amp;A448,TOther[Start Day],"&gt;="&amp;DAY(A448)))))</f>
        <v>0</v>
      </c>
      <c r="R448" s="8" cm="1">
        <f t="array" ref="R448">IF(A448="","",IF(COUNTIF(TOther[Frequency],R$1)=0,0,SUMPRODUCT(--(TOther[Frequency]=R$1),--(TOther[Start Date]&lt;=A448),--(TOther[End Date Calc]&gt;=A448),IF(B448="N",--(TOther[Start Day]=DAY(A448)),--(TOther[Start Day]&gt;=DAY(A448))),--(IFERROR(MOD(TOther[Start Month]-MONTH(A448)+2,2),1)=0),TOther[Amount])))</f>
        <v>0</v>
      </c>
      <c r="S448" s="8" cm="1">
        <f t="array" ref="S448">IF(A448="","",IF(COUNTIF(TOther[Frequency],S$1)=0,0,SUMPRODUCT(--(TOther[Frequency]=S$1),--(TOther[Start Date]&lt;=A448),--(TOther[End Date Calc]&gt;=A448),IF(B448="N",--(TOther[Start Day]=DAY(A448)),--(TOther[Start Day]&gt;=DAY(A448))),--(IFERROR(MOD(TOther[Start Month]-MONTH(A448)+3,3),1)=0),TOther[Amount])))</f>
        <v>0</v>
      </c>
      <c r="T448" s="8" cm="1">
        <f t="array" ref="T448">IF($A448="","",IF(COUNTIF(TOther[Frequency],T$1)=0,0,SUMPRODUCT(--(TOther[Frequency]=T$1),--(TOther[Start Date]&lt;=$A448),--(TOther[End Date Calc]&gt;=$A448),IF($B448="N",--(TOther[Start Day]=DAY($A448)),--(TOther[Start Day]&gt;=DAY($A448))),--(IFERROR(MOD(TOther[Start Month]-MONTH($A448)+4,4),1)=0),TOther[Amount])))</f>
        <v>0</v>
      </c>
      <c r="U448" s="8" cm="1">
        <f t="array" ref="U448">IF(A448="","",IF(COUNTIF(TOther[Frequency],$U$1)=0,0,SUMPRODUCT(--(TOther[Frequency]=$U$1),--(TOther[Start Date]&lt;=A448),--(TOther[End Date Calc]&gt;=A448),IF(B448="N",--(TOther[Start Day]=DAY(A448)),--(TOther[Start Day]&gt;=DAY(A448))),--(IFERROR(MOD(TOther[Start Month]-MONTH(A448)+6,6),1)=0),TOther[Amount])))</f>
        <v>0</v>
      </c>
      <c r="V448" s="8" cm="1">
        <f t="array" ref="V448">IF(A448="","",IF(COUNTIF(TOther[Frequency],$V$1)=0,0,SUMPRODUCT(--(TOther[Frequency]=$V$1),--(TOther[Start Date]&lt;=A448),--(TOther[End Date Calc]&gt;=A448),IF(B448="N",--(TOther[Start Day]=DAY(A448)),--(TOther[Start Day]&gt;=DAY(A448))),--(IFERROR(MOD(TOther[Start Month]-MONTH(A448)+12,12),1)=0),TOther[Amount])))</f>
        <v>0</v>
      </c>
      <c r="W448" s="8">
        <f>IF(A448="","",SUMIFS(TOther[Amount],TOther[Start Date],A448,TOther[Frequency],$W$1))</f>
        <v>0</v>
      </c>
      <c r="X448" s="9">
        <f t="shared" si="30"/>
        <v>0</v>
      </c>
      <c r="Y448" s="9">
        <f t="shared" si="34"/>
        <v>0</v>
      </c>
      <c r="Z448" s="8" cm="1">
        <f t="array" ref="Z448">IF(A448="","",IF(COUNTIF('2) Income'!$D$13:$D$32,"Weekly")=0,0,SUMPRODUCT(--(IFERROR(MOD(A448-'2) Income'!$F$13:$F$32,7),1)=0),--('2) Income'!$D$13:$D$32="Weekly"),--('2) Income'!$F$13:$F$32&lt;=A448),'2) Income'!$E$13:$E$32)))</f>
        <v>0</v>
      </c>
      <c r="AA448" s="8" cm="1">
        <f t="array" ref="AA448">IF(A448="","",IF(COUNTIF('2) Income'!$D$13:$D$32,"Every Other Week")=0,0,SUMPRODUCT(--(IFERROR(MOD(A448-'2) Income'!$F$13:$F$32,14),1)=0),--('2) Income'!$D$13:$D$32="Every Other Week"),--('2) Income'!$F$13:$F$32&lt;=A448),'2) Income'!$E$13:$E$32)))</f>
        <v>0</v>
      </c>
      <c r="AB448" s="8">
        <f>IF(A448="","",IF(COUNTIF('2) Income'!$D$13:$D$32,"1st and 15th")=0,0,IF(OR(DAY(A448)=1,DAY(A448)=15),SUMIFS('2) Income'!$E$13:$E$32,'2) Income'!$D$13:$D$32,"1st and 15th",'2) Income'!$F$13:$F$32,"&lt;="&amp;$A448),0)))</f>
        <v>0</v>
      </c>
      <c r="AC448" s="8">
        <f>IF(A448="","",IF(COUNTIF('2) Income'!$D$13:$D$32,"2nd Wednesday")=0,0,IF(A448=(A448-DAY(A448)+1+2*7-WEEKDAY(A448-DAY(A448)+8-4,1)),SUMIFS('2) Income'!$E$13:$E$32,'2) Income'!$D$13:$D$32,"2nd Wednesday",'2) Income'!$F$13:$F$32,"&lt;="&amp;$A448),0)))</f>
        <v>0</v>
      </c>
      <c r="AD448" s="8">
        <f>IF(A448="","",IF(COUNTIF('2) Income'!$D$13:$D$32,"3rd Wednesday")=0,0,IF(A448=(A448-DAY(A448)+1+3*7-WEEKDAY(A448-DAY(A448)+8-4,1)),SUMIFS('2) Income'!$E$13:$E$32,'2) Income'!$D$13:$D$32,"3rd Wednesday",'2) Income'!$F$13:$F$32,"&lt;="&amp;$A448),0)))</f>
        <v>0</v>
      </c>
      <c r="AE448" s="8">
        <f>IF(A448="","",IF(COUNTIF('2) Income'!$D$13:$D$32,"4th Wednesday")=0,0,IF(A448=(A448-DAY(A448)+1+4*7-WEEKDAY(A448-DAY(A448)+8-4,1)),SUMIFS('2) Income'!$E$13:$E$32,'2) Income'!$D$13:$D$32,"4th Wednesday",'2) Income'!$F$13:$F$32,"&lt;="&amp;$A448),0)))</f>
        <v>0</v>
      </c>
      <c r="AF448" s="8" cm="1">
        <f t="array" ref="AF448">IF(A448="","",IF(COUNTIF('2) Income'!$D$13:$D$32,"Every 4 Weeks")=0,0,SUMPRODUCT(--(IFERROR(MOD(A448-'2) Income'!$F$13:$F$32,28),1)=0),--('2) Income'!$D$13:$D$32="Every 4 Weeks"),--('2) Income'!$F$13:$F$32&lt;=A448),'2) Income'!$E$13:$E$32)))</f>
        <v>0</v>
      </c>
      <c r="AG448" s="8">
        <f>IF(A448="","",IF(COUNTIF('2) Income'!$D$13:$D$32,"Monthly")=0,0,IF(B448="N",SUMIFS('2) Income'!$E$13:$E$32,'2) Income'!$D$13:$D$32,"monthly",'2) Income'!$F$13:$F$32,"&lt;="&amp;$A448,'2) Income'!$I$13:$I$32,DAY(A448)),SUMIFS('2) Income'!$E$13:$E$32,'2) Income'!$D$13:$D$32,"monthly",'2) Income'!$F$13:$F$32,"&lt;="&amp;$A448,'2) Income'!$I$13:$I$32,"&gt;="&amp;DAY(A448)))))</f>
        <v>0</v>
      </c>
      <c r="AH448" s="8" cm="1">
        <f t="array" ref="AH448">IF(A448="","",IF(COUNTIF('2) Income'!$D$13:$D$32,"Yearly")=0,0,SUMPRODUCT(--('2) Income'!$D$13:$D$32="Yearly"),--('2) Income'!$F$13:$F$32&lt;=A448),IF(B448="N",--('2) Income'!$I$13:$I$32=DAY(A448)),--('2) Income'!$I$13:$I$32&gt;=DAY(A448))),--(IFERROR(MOD('2) Income'!$H$13:$H$32-MONTH(A448)+12,12),1)=0),'2) Income'!$E$13:$E$32)))</f>
        <v>0</v>
      </c>
      <c r="AI448" s="8">
        <f>IF(A448="","",IF(COUNTIF('2) Income'!$D$13:$D$32,"one-time")=0,0,SUMIFS('2) Income'!$E$13:$E$32,'2) Income'!$D$13:$D$32,"one-time",'2) Income'!$F$13:$F$32,"="&amp;$A448)))</f>
        <v>0</v>
      </c>
      <c r="AJ448" s="9">
        <f t="shared" si="31"/>
        <v>0</v>
      </c>
    </row>
    <row r="449" spans="1:36">
      <c r="A449" s="7">
        <f>IF(A448="","",IF(A448+1&lt;='1) Period'!$E$21,A448+1,""))</f>
        <v>45921</v>
      </c>
      <c r="B449" s="7" t="str">
        <f t="shared" si="32"/>
        <v>N</v>
      </c>
      <c r="C449" t="str">
        <f t="shared" si="33"/>
        <v>Y</v>
      </c>
      <c r="D449" s="8">
        <f>IF(A449="","",IF(TEXT(A449,"dddd")='4) Happy Money'!$E$23,WAllowance,0))</f>
        <v>0</v>
      </c>
      <c r="E449" s="8">
        <f>IF(A449="","",IF(B449="N",SUMIF(TMonthly[Day of the Month],DAY(A449),TMonthly[Amount]),SUMIF(TMonthly[Day of the Month],"&gt;="&amp;DAY(A449),TMonthly[Amount])))</f>
        <v>0</v>
      </c>
      <c r="F449" s="8" cm="1">
        <f t="array" ref="F449">IF(A449="","",SUMPRODUCT(--(TYearly[Due Date]&lt;=A449),IF(B449="N",--(TYearly[Day]=DAY(A449)),--(TYearly[Day]&gt;=DAY(A449))),--(IFERROR(MOD(TYearly[Month]-MONTH(A449)+12,12),1)=0),TYearly[Amount]))</f>
        <v>0</v>
      </c>
      <c r="G449" s="8">
        <f>IF(A449="","",SUMIF(TOneTime[Due Date],A449,TOneTime[Amount]))</f>
        <v>0</v>
      </c>
      <c r="H449" s="8" cm="1">
        <f t="array" ref="H449">IF(A449="","",IF(COUNTIF(TOther[Frequency],$H$1)=0,0,SUMPRODUCT(--(IFERROR(MOD(A449-TOther[Start Date],7),1)=0),--(TOther[Frequency]=$H$1),--(TOther[Start Date]&lt;=A449),--(TOther[End Date Calc]&gt;=A449),TOther[Amount])))</f>
        <v>0</v>
      </c>
      <c r="I449" s="8" cm="1">
        <f t="array" ref="I449">IF(A449="","",IF(COUNTIF(TOther[Frequency],$I$1)=0,0,SUMPRODUCT(--(IFERROR(MOD(A449-TOther[Start Date],14),1)=0),--(TOther[Frequency]=$I$1),--(TOther[Start Date]&lt;=A449),--(TOther[End Date Calc]&gt;=A449),TOther[Amount])))</f>
        <v>0</v>
      </c>
      <c r="J449" s="8">
        <f>IF(A449="","",IF(COUNTIF(TOther[Frequency],$J$1)=0,0,IF(OR(DAY(A449)=1,DAY(A449)=15),SUMIFS(TOther[Amount],TOther[Frequency],$J$1,TOther[Start Date],"&lt;="&amp;$A449,TOther[End Date Calc],"&gt;="&amp;A449),0)))</f>
        <v>0</v>
      </c>
      <c r="K449" s="8">
        <f>IF(A449="","",IF(COUNTIF(TOther[Frequency],$K$1)=0,0,IF(A449=(A449-DAY(A449)+1+2*7-WEEKDAY(A449-DAY(A449)+8-4,1)),SUMIFS(TOther[Amount],TOther[Frequency],$K$1,TOther[Start Date],"&lt;="&amp;$A449,TOther[End Date Calc],"&gt;="&amp;A449),0)))</f>
        <v>0</v>
      </c>
      <c r="L449" s="8">
        <f>IF(A449="","",IF(COUNTIF(TOther[Frequency],$L$1)=0,0,IF(A449=(A449-DAY(A449)+1+3*7-WEEKDAY(A449-DAY(A449)+8-4,1)),SUMIFS(TOther[Amount],TOther[Frequency],$L$1,TOther[Start Date],"&lt;="&amp;$A449,TOther[End Date Calc],"&gt;="&amp;A449),0)))</f>
        <v>0</v>
      </c>
      <c r="M449" s="8">
        <f>IF(A449="","",IF(COUNTIF(TOther[Frequency],$M$1)=0,0,IF(A449=(A449-DAY(A449)+1+4*7-WEEKDAY(A449-DAY(A449)+8-4,1)),SUMIFS(TOther[Amount],TOther[Frequency],$M$1,TOther[Start Date],"&lt;="&amp;$A449,TOther[End Date Calc],"&gt;="&amp;A449),0)))</f>
        <v>0</v>
      </c>
      <c r="N449" s="8" cm="1">
        <f t="array" ref="N449">IF(A449="","",IF(COUNTIF(TOther[Frequency],$N$1)=0,0,SUMPRODUCT(--(IFERROR(MOD(A449-TOther[Start Date],28),1)=0),--(TOther[Frequency]=$N$1),--(TOther[Start Date]&lt;=A449),--(TOther[End Date Calc]&gt;=A449),TOther[Amount])))</f>
        <v>0</v>
      </c>
      <c r="O449" s="8" cm="1">
        <f t="array" ref="O449">IF(A449="","",IF(COUNTIF(TOther[Frequency],$O$1)=0,0,SUMPRODUCT(--(IFERROR(MOD(A449-TOther[Start Date],42),1)=0),--(TOther[Frequency]=$O$1),--(TOther[Start Date]&lt;=A449),--(TOther[End Date Calc]&gt;=A449),TOther[Amount])))</f>
        <v>0</v>
      </c>
      <c r="P449" s="8" cm="1">
        <f t="array" ref="P449">IF(A449="","",IF(COUNTIF(TOther[Frequency],$P$1)=0,0,SUMPRODUCT(--(IFERROR(MOD(A449-TOther[Start Date],56),1)=0),--(TOther[Frequency]=$P$1),--(TOther[Start Date]&lt;=A449),--(TOther[End Date Calc]&gt;=A449),TOther[Amount])))</f>
        <v>0</v>
      </c>
      <c r="Q449" s="8">
        <f>IF(A449="","",IF(COUNTIF(TOther[Frequency],$Q$1)=0,0,IF(B449="N",SUMIFS(TOther[Amount],TOther[Frequency],$Q$1,TOther[Start Date],"&lt;="&amp;$A449,TOther[End Date Calc],"&gt;="&amp;A449,TOther[Start Day],DAY(A449)),SUMIFS(TOther[Amount],TOther[Frequency],$Q$1,TOther[Start Date],"&lt;="&amp;$A449,TOther[End Date Calc],"&gt;="&amp;A449,TOther[Start Day],"&gt;="&amp;DAY(A449)))))</f>
        <v>0</v>
      </c>
      <c r="R449" s="8" cm="1">
        <f t="array" ref="R449">IF(A449="","",IF(COUNTIF(TOther[Frequency],R$1)=0,0,SUMPRODUCT(--(TOther[Frequency]=R$1),--(TOther[Start Date]&lt;=A449),--(TOther[End Date Calc]&gt;=A449),IF(B449="N",--(TOther[Start Day]=DAY(A449)),--(TOther[Start Day]&gt;=DAY(A449))),--(IFERROR(MOD(TOther[Start Month]-MONTH(A449)+2,2),1)=0),TOther[Amount])))</f>
        <v>0</v>
      </c>
      <c r="S449" s="8" cm="1">
        <f t="array" ref="S449">IF(A449="","",IF(COUNTIF(TOther[Frequency],S$1)=0,0,SUMPRODUCT(--(TOther[Frequency]=S$1),--(TOther[Start Date]&lt;=A449),--(TOther[End Date Calc]&gt;=A449),IF(B449="N",--(TOther[Start Day]=DAY(A449)),--(TOther[Start Day]&gt;=DAY(A449))),--(IFERROR(MOD(TOther[Start Month]-MONTH(A449)+3,3),1)=0),TOther[Amount])))</f>
        <v>0</v>
      </c>
      <c r="T449" s="8" cm="1">
        <f t="array" ref="T449">IF($A449="","",IF(COUNTIF(TOther[Frequency],T$1)=0,0,SUMPRODUCT(--(TOther[Frequency]=T$1),--(TOther[Start Date]&lt;=$A449),--(TOther[End Date Calc]&gt;=$A449),IF($B449="N",--(TOther[Start Day]=DAY($A449)),--(TOther[Start Day]&gt;=DAY($A449))),--(IFERROR(MOD(TOther[Start Month]-MONTH($A449)+4,4),1)=0),TOther[Amount])))</f>
        <v>0</v>
      </c>
      <c r="U449" s="8" cm="1">
        <f t="array" ref="U449">IF(A449="","",IF(COUNTIF(TOther[Frequency],$U$1)=0,0,SUMPRODUCT(--(TOther[Frequency]=$U$1),--(TOther[Start Date]&lt;=A449),--(TOther[End Date Calc]&gt;=A449),IF(B449="N",--(TOther[Start Day]=DAY(A449)),--(TOther[Start Day]&gt;=DAY(A449))),--(IFERROR(MOD(TOther[Start Month]-MONTH(A449)+6,6),1)=0),TOther[Amount])))</f>
        <v>0</v>
      </c>
      <c r="V449" s="8" cm="1">
        <f t="array" ref="V449">IF(A449="","",IF(COUNTIF(TOther[Frequency],$V$1)=0,0,SUMPRODUCT(--(TOther[Frequency]=$V$1),--(TOther[Start Date]&lt;=A449),--(TOther[End Date Calc]&gt;=A449),IF(B449="N",--(TOther[Start Day]=DAY(A449)),--(TOther[Start Day]&gt;=DAY(A449))),--(IFERROR(MOD(TOther[Start Month]-MONTH(A449)+12,12),1)=0),TOther[Amount])))</f>
        <v>0</v>
      </c>
      <c r="W449" s="8">
        <f>IF(A449="","",SUMIFS(TOther[Amount],TOther[Start Date],A449,TOther[Frequency],$W$1))</f>
        <v>0</v>
      </c>
      <c r="X449" s="9">
        <f t="shared" si="30"/>
        <v>0</v>
      </c>
      <c r="Y449" s="9">
        <f t="shared" si="34"/>
        <v>0</v>
      </c>
      <c r="Z449" s="8" cm="1">
        <f t="array" ref="Z449">IF(A449="","",IF(COUNTIF('2) Income'!$D$13:$D$32,"Weekly")=0,0,SUMPRODUCT(--(IFERROR(MOD(A449-'2) Income'!$F$13:$F$32,7),1)=0),--('2) Income'!$D$13:$D$32="Weekly"),--('2) Income'!$F$13:$F$32&lt;=A449),'2) Income'!$E$13:$E$32)))</f>
        <v>0</v>
      </c>
      <c r="AA449" s="8" cm="1">
        <f t="array" ref="AA449">IF(A449="","",IF(COUNTIF('2) Income'!$D$13:$D$32,"Every Other Week")=0,0,SUMPRODUCT(--(IFERROR(MOD(A449-'2) Income'!$F$13:$F$32,14),1)=0),--('2) Income'!$D$13:$D$32="Every Other Week"),--('2) Income'!$F$13:$F$32&lt;=A449),'2) Income'!$E$13:$E$32)))</f>
        <v>0</v>
      </c>
      <c r="AB449" s="8">
        <f>IF(A449="","",IF(COUNTIF('2) Income'!$D$13:$D$32,"1st and 15th")=0,0,IF(OR(DAY(A449)=1,DAY(A449)=15),SUMIFS('2) Income'!$E$13:$E$32,'2) Income'!$D$13:$D$32,"1st and 15th",'2) Income'!$F$13:$F$32,"&lt;="&amp;$A449),0)))</f>
        <v>0</v>
      </c>
      <c r="AC449" s="8">
        <f>IF(A449="","",IF(COUNTIF('2) Income'!$D$13:$D$32,"2nd Wednesday")=0,0,IF(A449=(A449-DAY(A449)+1+2*7-WEEKDAY(A449-DAY(A449)+8-4,1)),SUMIFS('2) Income'!$E$13:$E$32,'2) Income'!$D$13:$D$32,"2nd Wednesday",'2) Income'!$F$13:$F$32,"&lt;="&amp;$A449),0)))</f>
        <v>0</v>
      </c>
      <c r="AD449" s="8">
        <f>IF(A449="","",IF(COUNTIF('2) Income'!$D$13:$D$32,"3rd Wednesday")=0,0,IF(A449=(A449-DAY(A449)+1+3*7-WEEKDAY(A449-DAY(A449)+8-4,1)),SUMIFS('2) Income'!$E$13:$E$32,'2) Income'!$D$13:$D$32,"3rd Wednesday",'2) Income'!$F$13:$F$32,"&lt;="&amp;$A449),0)))</f>
        <v>0</v>
      </c>
      <c r="AE449" s="8">
        <f>IF(A449="","",IF(COUNTIF('2) Income'!$D$13:$D$32,"4th Wednesday")=0,0,IF(A449=(A449-DAY(A449)+1+4*7-WEEKDAY(A449-DAY(A449)+8-4,1)),SUMIFS('2) Income'!$E$13:$E$32,'2) Income'!$D$13:$D$32,"4th Wednesday",'2) Income'!$F$13:$F$32,"&lt;="&amp;$A449),0)))</f>
        <v>0</v>
      </c>
      <c r="AF449" s="8" cm="1">
        <f t="array" ref="AF449">IF(A449="","",IF(COUNTIF('2) Income'!$D$13:$D$32,"Every 4 Weeks")=0,0,SUMPRODUCT(--(IFERROR(MOD(A449-'2) Income'!$F$13:$F$32,28),1)=0),--('2) Income'!$D$13:$D$32="Every 4 Weeks"),--('2) Income'!$F$13:$F$32&lt;=A449),'2) Income'!$E$13:$E$32)))</f>
        <v>0</v>
      </c>
      <c r="AG449" s="8">
        <f>IF(A449="","",IF(COUNTIF('2) Income'!$D$13:$D$32,"Monthly")=0,0,IF(B449="N",SUMIFS('2) Income'!$E$13:$E$32,'2) Income'!$D$13:$D$32,"monthly",'2) Income'!$F$13:$F$32,"&lt;="&amp;$A449,'2) Income'!$I$13:$I$32,DAY(A449)),SUMIFS('2) Income'!$E$13:$E$32,'2) Income'!$D$13:$D$32,"monthly",'2) Income'!$F$13:$F$32,"&lt;="&amp;$A449,'2) Income'!$I$13:$I$32,"&gt;="&amp;DAY(A449)))))</f>
        <v>0</v>
      </c>
      <c r="AH449" s="8" cm="1">
        <f t="array" ref="AH449">IF(A449="","",IF(COUNTIF('2) Income'!$D$13:$D$32,"Yearly")=0,0,SUMPRODUCT(--('2) Income'!$D$13:$D$32="Yearly"),--('2) Income'!$F$13:$F$32&lt;=A449),IF(B449="N",--('2) Income'!$I$13:$I$32=DAY(A449)),--('2) Income'!$I$13:$I$32&gt;=DAY(A449))),--(IFERROR(MOD('2) Income'!$H$13:$H$32-MONTH(A449)+12,12),1)=0),'2) Income'!$E$13:$E$32)))</f>
        <v>0</v>
      </c>
      <c r="AI449" s="8">
        <f>IF(A449="","",IF(COUNTIF('2) Income'!$D$13:$D$32,"one-time")=0,0,SUMIFS('2) Income'!$E$13:$E$32,'2) Income'!$D$13:$D$32,"one-time",'2) Income'!$F$13:$F$32,"="&amp;$A449)))</f>
        <v>0</v>
      </c>
      <c r="AJ449" s="9">
        <f t="shared" si="31"/>
        <v>0</v>
      </c>
    </row>
    <row r="450" spans="1:36">
      <c r="A450" s="7">
        <f>IF(A449="","",IF(A449+1&lt;='1) Period'!$E$21,A449+1,""))</f>
        <v>45922</v>
      </c>
      <c r="B450" s="7" t="str">
        <f t="shared" si="32"/>
        <v>N</v>
      </c>
      <c r="C450" t="str">
        <f t="shared" si="33"/>
        <v>F</v>
      </c>
      <c r="D450" s="8">
        <f>IF(A450="","",IF(TEXT(A450,"dddd")='4) Happy Money'!$E$23,WAllowance,0))</f>
        <v>400</v>
      </c>
      <c r="E450" s="8">
        <f>IF(A450="","",IF(B450="N",SUMIF(TMonthly[Day of the Month],DAY(A450),TMonthly[Amount]),SUMIF(TMonthly[Day of the Month],"&gt;="&amp;DAY(A450),TMonthly[Amount])))</f>
        <v>0</v>
      </c>
      <c r="F450" s="8" cm="1">
        <f t="array" ref="F450">IF(A450="","",SUMPRODUCT(--(TYearly[Due Date]&lt;=A450),IF(B450="N",--(TYearly[Day]=DAY(A450)),--(TYearly[Day]&gt;=DAY(A450))),--(IFERROR(MOD(TYearly[Month]-MONTH(A450)+12,12),1)=0),TYearly[Amount]))</f>
        <v>0</v>
      </c>
      <c r="G450" s="8">
        <f>IF(A450="","",SUMIF(TOneTime[Due Date],A450,TOneTime[Amount]))</f>
        <v>0</v>
      </c>
      <c r="H450" s="8" cm="1">
        <f t="array" ref="H450">IF(A450="","",IF(COUNTIF(TOther[Frequency],$H$1)=0,0,SUMPRODUCT(--(IFERROR(MOD(A450-TOther[Start Date],7),1)=0),--(TOther[Frequency]=$H$1),--(TOther[Start Date]&lt;=A450),--(TOther[End Date Calc]&gt;=A450),TOther[Amount])))</f>
        <v>0</v>
      </c>
      <c r="I450" s="8" cm="1">
        <f t="array" ref="I450">IF(A450="","",IF(COUNTIF(TOther[Frequency],$I$1)=0,0,SUMPRODUCT(--(IFERROR(MOD(A450-TOther[Start Date],14),1)=0),--(TOther[Frequency]=$I$1),--(TOther[Start Date]&lt;=A450),--(TOther[End Date Calc]&gt;=A450),TOther[Amount])))</f>
        <v>0</v>
      </c>
      <c r="J450" s="8">
        <f>IF(A450="","",IF(COUNTIF(TOther[Frequency],$J$1)=0,0,IF(OR(DAY(A450)=1,DAY(A450)=15),SUMIFS(TOther[Amount],TOther[Frequency],$J$1,TOther[Start Date],"&lt;="&amp;$A450,TOther[End Date Calc],"&gt;="&amp;A450),0)))</f>
        <v>0</v>
      </c>
      <c r="K450" s="8">
        <f>IF(A450="","",IF(COUNTIF(TOther[Frequency],$K$1)=0,0,IF(A450=(A450-DAY(A450)+1+2*7-WEEKDAY(A450-DAY(A450)+8-4,1)),SUMIFS(TOther[Amount],TOther[Frequency],$K$1,TOther[Start Date],"&lt;="&amp;$A450,TOther[End Date Calc],"&gt;="&amp;A450),0)))</f>
        <v>0</v>
      </c>
      <c r="L450" s="8">
        <f>IF(A450="","",IF(COUNTIF(TOther[Frequency],$L$1)=0,0,IF(A450=(A450-DAY(A450)+1+3*7-WEEKDAY(A450-DAY(A450)+8-4,1)),SUMIFS(TOther[Amount],TOther[Frequency],$L$1,TOther[Start Date],"&lt;="&amp;$A450,TOther[End Date Calc],"&gt;="&amp;A450),0)))</f>
        <v>0</v>
      </c>
      <c r="M450" s="8">
        <f>IF(A450="","",IF(COUNTIF(TOther[Frequency],$M$1)=0,0,IF(A450=(A450-DAY(A450)+1+4*7-WEEKDAY(A450-DAY(A450)+8-4,1)),SUMIFS(TOther[Amount],TOther[Frequency],$M$1,TOther[Start Date],"&lt;="&amp;$A450,TOther[End Date Calc],"&gt;="&amp;A450),0)))</f>
        <v>0</v>
      </c>
      <c r="N450" s="8" cm="1">
        <f t="array" ref="N450">IF(A450="","",IF(COUNTIF(TOther[Frequency],$N$1)=0,0,SUMPRODUCT(--(IFERROR(MOD(A450-TOther[Start Date],28),1)=0),--(TOther[Frequency]=$N$1),--(TOther[Start Date]&lt;=A450),--(TOther[End Date Calc]&gt;=A450),TOther[Amount])))</f>
        <v>0</v>
      </c>
      <c r="O450" s="8" cm="1">
        <f t="array" ref="O450">IF(A450="","",IF(COUNTIF(TOther[Frequency],$O$1)=0,0,SUMPRODUCT(--(IFERROR(MOD(A450-TOther[Start Date],42),1)=0),--(TOther[Frequency]=$O$1),--(TOther[Start Date]&lt;=A450),--(TOther[End Date Calc]&gt;=A450),TOther[Amount])))</f>
        <v>0</v>
      </c>
      <c r="P450" s="8" cm="1">
        <f t="array" ref="P450">IF(A450="","",IF(COUNTIF(TOther[Frequency],$P$1)=0,0,SUMPRODUCT(--(IFERROR(MOD(A450-TOther[Start Date],56),1)=0),--(TOther[Frequency]=$P$1),--(TOther[Start Date]&lt;=A450),--(TOther[End Date Calc]&gt;=A450),TOther[Amount])))</f>
        <v>0</v>
      </c>
      <c r="Q450" s="8">
        <f>IF(A450="","",IF(COUNTIF(TOther[Frequency],$Q$1)=0,0,IF(B450="N",SUMIFS(TOther[Amount],TOther[Frequency],$Q$1,TOther[Start Date],"&lt;="&amp;$A450,TOther[End Date Calc],"&gt;="&amp;A450,TOther[Start Day],DAY(A450)),SUMIFS(TOther[Amount],TOther[Frequency],$Q$1,TOther[Start Date],"&lt;="&amp;$A450,TOther[End Date Calc],"&gt;="&amp;A450,TOther[Start Day],"&gt;="&amp;DAY(A450)))))</f>
        <v>0</v>
      </c>
      <c r="R450" s="8" cm="1">
        <f t="array" ref="R450">IF(A450="","",IF(COUNTIF(TOther[Frequency],R$1)=0,0,SUMPRODUCT(--(TOther[Frequency]=R$1),--(TOther[Start Date]&lt;=A450),--(TOther[End Date Calc]&gt;=A450),IF(B450="N",--(TOther[Start Day]=DAY(A450)),--(TOther[Start Day]&gt;=DAY(A450))),--(IFERROR(MOD(TOther[Start Month]-MONTH(A450)+2,2),1)=0),TOther[Amount])))</f>
        <v>0</v>
      </c>
      <c r="S450" s="8" cm="1">
        <f t="array" ref="S450">IF(A450="","",IF(COUNTIF(TOther[Frequency],S$1)=0,0,SUMPRODUCT(--(TOther[Frequency]=S$1),--(TOther[Start Date]&lt;=A450),--(TOther[End Date Calc]&gt;=A450),IF(B450="N",--(TOther[Start Day]=DAY(A450)),--(TOther[Start Day]&gt;=DAY(A450))),--(IFERROR(MOD(TOther[Start Month]-MONTH(A450)+3,3),1)=0),TOther[Amount])))</f>
        <v>0</v>
      </c>
      <c r="T450" s="8" cm="1">
        <f t="array" ref="T450">IF($A450="","",IF(COUNTIF(TOther[Frequency],T$1)=0,0,SUMPRODUCT(--(TOther[Frequency]=T$1),--(TOther[Start Date]&lt;=$A450),--(TOther[End Date Calc]&gt;=$A450),IF($B450="N",--(TOther[Start Day]=DAY($A450)),--(TOther[Start Day]&gt;=DAY($A450))),--(IFERROR(MOD(TOther[Start Month]-MONTH($A450)+4,4),1)=0),TOther[Amount])))</f>
        <v>0</v>
      </c>
      <c r="U450" s="8" cm="1">
        <f t="array" ref="U450">IF(A450="","",IF(COUNTIF(TOther[Frequency],$U$1)=0,0,SUMPRODUCT(--(TOther[Frequency]=$U$1),--(TOther[Start Date]&lt;=A450),--(TOther[End Date Calc]&gt;=A450),IF(B450="N",--(TOther[Start Day]=DAY(A450)),--(TOther[Start Day]&gt;=DAY(A450))),--(IFERROR(MOD(TOther[Start Month]-MONTH(A450)+6,6),1)=0),TOther[Amount])))</f>
        <v>0</v>
      </c>
      <c r="V450" s="8" cm="1">
        <f t="array" ref="V450">IF(A450="","",IF(COUNTIF(TOther[Frequency],$V$1)=0,0,SUMPRODUCT(--(TOther[Frequency]=$V$1),--(TOther[Start Date]&lt;=A450),--(TOther[End Date Calc]&gt;=A450),IF(B450="N",--(TOther[Start Day]=DAY(A450)),--(TOther[Start Day]&gt;=DAY(A450))),--(IFERROR(MOD(TOther[Start Month]-MONTH(A450)+12,12),1)=0),TOther[Amount])))</f>
        <v>0</v>
      </c>
      <c r="W450" s="8">
        <f>IF(A450="","",SUMIFS(TOther[Amount],TOther[Start Date],A450,TOther[Frequency],$W$1))</f>
        <v>0</v>
      </c>
      <c r="X450" s="9">
        <f t="shared" ref="X450:X513" si="35">IF(A450="","",SUM(E450:W450))</f>
        <v>0</v>
      </c>
      <c r="Y450" s="9">
        <f t="shared" si="34"/>
        <v>0</v>
      </c>
      <c r="Z450" s="8" cm="1">
        <f t="array" ref="Z450">IF(A450="","",IF(COUNTIF('2) Income'!$D$13:$D$32,"Weekly")=0,0,SUMPRODUCT(--(IFERROR(MOD(A450-'2) Income'!$F$13:$F$32,7),1)=0),--('2) Income'!$D$13:$D$32="Weekly"),--('2) Income'!$F$13:$F$32&lt;=A450),'2) Income'!$E$13:$E$32)))</f>
        <v>0</v>
      </c>
      <c r="AA450" s="8" cm="1">
        <f t="array" ref="AA450">IF(A450="","",IF(COUNTIF('2) Income'!$D$13:$D$32,"Every Other Week")=0,0,SUMPRODUCT(--(IFERROR(MOD(A450-'2) Income'!$F$13:$F$32,14),1)=0),--('2) Income'!$D$13:$D$32="Every Other Week"),--('2) Income'!$F$13:$F$32&lt;=A450),'2) Income'!$E$13:$E$32)))</f>
        <v>0</v>
      </c>
      <c r="AB450" s="8">
        <f>IF(A450="","",IF(COUNTIF('2) Income'!$D$13:$D$32,"1st and 15th")=0,0,IF(OR(DAY(A450)=1,DAY(A450)=15),SUMIFS('2) Income'!$E$13:$E$32,'2) Income'!$D$13:$D$32,"1st and 15th",'2) Income'!$F$13:$F$32,"&lt;="&amp;$A450),0)))</f>
        <v>0</v>
      </c>
      <c r="AC450" s="8">
        <f>IF(A450="","",IF(COUNTIF('2) Income'!$D$13:$D$32,"2nd Wednesday")=0,0,IF(A450=(A450-DAY(A450)+1+2*7-WEEKDAY(A450-DAY(A450)+8-4,1)),SUMIFS('2) Income'!$E$13:$E$32,'2) Income'!$D$13:$D$32,"2nd Wednesday",'2) Income'!$F$13:$F$32,"&lt;="&amp;$A450),0)))</f>
        <v>0</v>
      </c>
      <c r="AD450" s="8">
        <f>IF(A450="","",IF(COUNTIF('2) Income'!$D$13:$D$32,"3rd Wednesday")=0,0,IF(A450=(A450-DAY(A450)+1+3*7-WEEKDAY(A450-DAY(A450)+8-4,1)),SUMIFS('2) Income'!$E$13:$E$32,'2) Income'!$D$13:$D$32,"3rd Wednesday",'2) Income'!$F$13:$F$32,"&lt;="&amp;$A450),0)))</f>
        <v>0</v>
      </c>
      <c r="AE450" s="8">
        <f>IF(A450="","",IF(COUNTIF('2) Income'!$D$13:$D$32,"4th Wednesday")=0,0,IF(A450=(A450-DAY(A450)+1+4*7-WEEKDAY(A450-DAY(A450)+8-4,1)),SUMIFS('2) Income'!$E$13:$E$32,'2) Income'!$D$13:$D$32,"4th Wednesday",'2) Income'!$F$13:$F$32,"&lt;="&amp;$A450),0)))</f>
        <v>0</v>
      </c>
      <c r="AF450" s="8" cm="1">
        <f t="array" ref="AF450">IF(A450="","",IF(COUNTIF('2) Income'!$D$13:$D$32,"Every 4 Weeks")=0,0,SUMPRODUCT(--(IFERROR(MOD(A450-'2) Income'!$F$13:$F$32,28),1)=0),--('2) Income'!$D$13:$D$32="Every 4 Weeks"),--('2) Income'!$F$13:$F$32&lt;=A450),'2) Income'!$E$13:$E$32)))</f>
        <v>0</v>
      </c>
      <c r="AG450" s="8">
        <f>IF(A450="","",IF(COUNTIF('2) Income'!$D$13:$D$32,"Monthly")=0,0,IF(B450="N",SUMIFS('2) Income'!$E$13:$E$32,'2) Income'!$D$13:$D$32,"monthly",'2) Income'!$F$13:$F$32,"&lt;="&amp;$A450,'2) Income'!$I$13:$I$32,DAY(A450)),SUMIFS('2) Income'!$E$13:$E$32,'2) Income'!$D$13:$D$32,"monthly",'2) Income'!$F$13:$F$32,"&lt;="&amp;$A450,'2) Income'!$I$13:$I$32,"&gt;="&amp;DAY(A450)))))</f>
        <v>0</v>
      </c>
      <c r="AH450" s="8" cm="1">
        <f t="array" ref="AH450">IF(A450="","",IF(COUNTIF('2) Income'!$D$13:$D$32,"Yearly")=0,0,SUMPRODUCT(--('2) Income'!$D$13:$D$32="Yearly"),--('2) Income'!$F$13:$F$32&lt;=A450),IF(B450="N",--('2) Income'!$I$13:$I$32=DAY(A450)),--('2) Income'!$I$13:$I$32&gt;=DAY(A450))),--(IFERROR(MOD('2) Income'!$H$13:$H$32-MONTH(A450)+12,12),1)=0),'2) Income'!$E$13:$E$32)))</f>
        <v>0</v>
      </c>
      <c r="AI450" s="8">
        <f>IF(A450="","",IF(COUNTIF('2) Income'!$D$13:$D$32,"one-time")=0,0,SUMIFS('2) Income'!$E$13:$E$32,'2) Income'!$D$13:$D$32,"one-time",'2) Income'!$F$13:$F$32,"="&amp;$A450)))</f>
        <v>0</v>
      </c>
      <c r="AJ450" s="9">
        <f t="shared" ref="AJ450:AJ513" si="36">IF(A450="","",SUM(Z450:AI450))</f>
        <v>0</v>
      </c>
    </row>
    <row r="451" spans="1:36">
      <c r="A451" s="7">
        <f>IF(A450="","",IF(A450+1&lt;='1) Period'!$E$21,A450+1,""))</f>
        <v>45923</v>
      </c>
      <c r="B451" s="7" t="str">
        <f t="shared" ref="B451:B514" si="37">IF(DAY(A451)&gt;DAY(A451+1),"Y","N")</f>
        <v>N</v>
      </c>
      <c r="C451" t="str">
        <f t="shared" ref="C451:C514" si="38">IF(WEEKDAY(A451,2)&gt;5,"Y","F")</f>
        <v>F</v>
      </c>
      <c r="D451" s="8">
        <f>IF(A451="","",IF(TEXT(A451,"dddd")='4) Happy Money'!$E$23,WAllowance,0))</f>
        <v>0</v>
      </c>
      <c r="E451" s="8">
        <f>IF(A451="","",IF(B451="N",SUMIF(TMonthly[Day of the Month],DAY(A451),TMonthly[Amount]),SUMIF(TMonthly[Day of the Month],"&gt;="&amp;DAY(A451),TMonthly[Amount])))</f>
        <v>0</v>
      </c>
      <c r="F451" s="8" cm="1">
        <f t="array" ref="F451">IF(A451="","",SUMPRODUCT(--(TYearly[Due Date]&lt;=A451),IF(B451="N",--(TYearly[Day]=DAY(A451)),--(TYearly[Day]&gt;=DAY(A451))),--(IFERROR(MOD(TYearly[Month]-MONTH(A451)+12,12),1)=0),TYearly[Amount]))</f>
        <v>0</v>
      </c>
      <c r="G451" s="8">
        <f>IF(A451="","",SUMIF(TOneTime[Due Date],A451,TOneTime[Amount]))</f>
        <v>0</v>
      </c>
      <c r="H451" s="8" cm="1">
        <f t="array" ref="H451">IF(A451="","",IF(COUNTIF(TOther[Frequency],$H$1)=0,0,SUMPRODUCT(--(IFERROR(MOD(A451-TOther[Start Date],7),1)=0),--(TOther[Frequency]=$H$1),--(TOther[Start Date]&lt;=A451),--(TOther[End Date Calc]&gt;=A451),TOther[Amount])))</f>
        <v>0</v>
      </c>
      <c r="I451" s="8" cm="1">
        <f t="array" ref="I451">IF(A451="","",IF(COUNTIF(TOther[Frequency],$I$1)=0,0,SUMPRODUCT(--(IFERROR(MOD(A451-TOther[Start Date],14),1)=0),--(TOther[Frequency]=$I$1),--(TOther[Start Date]&lt;=A451),--(TOther[End Date Calc]&gt;=A451),TOther[Amount])))</f>
        <v>0</v>
      </c>
      <c r="J451" s="8">
        <f>IF(A451="","",IF(COUNTIF(TOther[Frequency],$J$1)=0,0,IF(OR(DAY(A451)=1,DAY(A451)=15),SUMIFS(TOther[Amount],TOther[Frequency],$J$1,TOther[Start Date],"&lt;="&amp;$A451,TOther[End Date Calc],"&gt;="&amp;A451),0)))</f>
        <v>0</v>
      </c>
      <c r="K451" s="8">
        <f>IF(A451="","",IF(COUNTIF(TOther[Frequency],$K$1)=0,0,IF(A451=(A451-DAY(A451)+1+2*7-WEEKDAY(A451-DAY(A451)+8-4,1)),SUMIFS(TOther[Amount],TOther[Frequency],$K$1,TOther[Start Date],"&lt;="&amp;$A451,TOther[End Date Calc],"&gt;="&amp;A451),0)))</f>
        <v>0</v>
      </c>
      <c r="L451" s="8">
        <f>IF(A451="","",IF(COUNTIF(TOther[Frequency],$L$1)=0,0,IF(A451=(A451-DAY(A451)+1+3*7-WEEKDAY(A451-DAY(A451)+8-4,1)),SUMIFS(TOther[Amount],TOther[Frequency],$L$1,TOther[Start Date],"&lt;="&amp;$A451,TOther[End Date Calc],"&gt;="&amp;A451),0)))</f>
        <v>0</v>
      </c>
      <c r="M451" s="8">
        <f>IF(A451="","",IF(COUNTIF(TOther[Frequency],$M$1)=0,0,IF(A451=(A451-DAY(A451)+1+4*7-WEEKDAY(A451-DAY(A451)+8-4,1)),SUMIFS(TOther[Amount],TOther[Frequency],$M$1,TOther[Start Date],"&lt;="&amp;$A451,TOther[End Date Calc],"&gt;="&amp;A451),0)))</f>
        <v>0</v>
      </c>
      <c r="N451" s="8" cm="1">
        <f t="array" ref="N451">IF(A451="","",IF(COUNTIF(TOther[Frequency],$N$1)=0,0,SUMPRODUCT(--(IFERROR(MOD(A451-TOther[Start Date],28),1)=0),--(TOther[Frequency]=$N$1),--(TOther[Start Date]&lt;=A451),--(TOther[End Date Calc]&gt;=A451),TOther[Amount])))</f>
        <v>0</v>
      </c>
      <c r="O451" s="8" cm="1">
        <f t="array" ref="O451">IF(A451="","",IF(COUNTIF(TOther[Frequency],$O$1)=0,0,SUMPRODUCT(--(IFERROR(MOD(A451-TOther[Start Date],42),1)=0),--(TOther[Frequency]=$O$1),--(TOther[Start Date]&lt;=A451),--(TOther[End Date Calc]&gt;=A451),TOther[Amount])))</f>
        <v>0</v>
      </c>
      <c r="P451" s="8" cm="1">
        <f t="array" ref="P451">IF(A451="","",IF(COUNTIF(TOther[Frequency],$P$1)=0,0,SUMPRODUCT(--(IFERROR(MOD(A451-TOther[Start Date],56),1)=0),--(TOther[Frequency]=$P$1),--(TOther[Start Date]&lt;=A451),--(TOther[End Date Calc]&gt;=A451),TOther[Amount])))</f>
        <v>0</v>
      </c>
      <c r="Q451" s="8">
        <f>IF(A451="","",IF(COUNTIF(TOther[Frequency],$Q$1)=0,0,IF(B451="N",SUMIFS(TOther[Amount],TOther[Frequency],$Q$1,TOther[Start Date],"&lt;="&amp;$A451,TOther[End Date Calc],"&gt;="&amp;A451,TOther[Start Day],DAY(A451)),SUMIFS(TOther[Amount],TOther[Frequency],$Q$1,TOther[Start Date],"&lt;="&amp;$A451,TOther[End Date Calc],"&gt;="&amp;A451,TOther[Start Day],"&gt;="&amp;DAY(A451)))))</f>
        <v>0</v>
      </c>
      <c r="R451" s="8" cm="1">
        <f t="array" ref="R451">IF(A451="","",IF(COUNTIF(TOther[Frequency],R$1)=0,0,SUMPRODUCT(--(TOther[Frequency]=R$1),--(TOther[Start Date]&lt;=A451),--(TOther[End Date Calc]&gt;=A451),IF(B451="N",--(TOther[Start Day]=DAY(A451)),--(TOther[Start Day]&gt;=DAY(A451))),--(IFERROR(MOD(TOther[Start Month]-MONTH(A451)+2,2),1)=0),TOther[Amount])))</f>
        <v>0</v>
      </c>
      <c r="S451" s="8" cm="1">
        <f t="array" ref="S451">IF(A451="","",IF(COUNTIF(TOther[Frequency],S$1)=0,0,SUMPRODUCT(--(TOther[Frequency]=S$1),--(TOther[Start Date]&lt;=A451),--(TOther[End Date Calc]&gt;=A451),IF(B451="N",--(TOther[Start Day]=DAY(A451)),--(TOther[Start Day]&gt;=DAY(A451))),--(IFERROR(MOD(TOther[Start Month]-MONTH(A451)+3,3),1)=0),TOther[Amount])))</f>
        <v>0</v>
      </c>
      <c r="T451" s="8" cm="1">
        <f t="array" ref="T451">IF($A451="","",IF(COUNTIF(TOther[Frequency],T$1)=0,0,SUMPRODUCT(--(TOther[Frequency]=T$1),--(TOther[Start Date]&lt;=$A451),--(TOther[End Date Calc]&gt;=$A451),IF($B451="N",--(TOther[Start Day]=DAY($A451)),--(TOther[Start Day]&gt;=DAY($A451))),--(IFERROR(MOD(TOther[Start Month]-MONTH($A451)+4,4),1)=0),TOther[Amount])))</f>
        <v>0</v>
      </c>
      <c r="U451" s="8" cm="1">
        <f t="array" ref="U451">IF(A451="","",IF(COUNTIF(TOther[Frequency],$U$1)=0,0,SUMPRODUCT(--(TOther[Frequency]=$U$1),--(TOther[Start Date]&lt;=A451),--(TOther[End Date Calc]&gt;=A451),IF(B451="N",--(TOther[Start Day]=DAY(A451)),--(TOther[Start Day]&gt;=DAY(A451))),--(IFERROR(MOD(TOther[Start Month]-MONTH(A451)+6,6),1)=0),TOther[Amount])))</f>
        <v>0</v>
      </c>
      <c r="V451" s="8" cm="1">
        <f t="array" ref="V451">IF(A451="","",IF(COUNTIF(TOther[Frequency],$V$1)=0,0,SUMPRODUCT(--(TOther[Frequency]=$V$1),--(TOther[Start Date]&lt;=A451),--(TOther[End Date Calc]&gt;=A451),IF(B451="N",--(TOther[Start Day]=DAY(A451)),--(TOther[Start Day]&gt;=DAY(A451))),--(IFERROR(MOD(TOther[Start Month]-MONTH(A451)+12,12),1)=0),TOther[Amount])))</f>
        <v>0</v>
      </c>
      <c r="W451" s="8">
        <f>IF(A451="","",SUMIFS(TOther[Amount],TOther[Start Date],A451,TOther[Frequency],$W$1))</f>
        <v>0</v>
      </c>
      <c r="X451" s="9">
        <f t="shared" si="35"/>
        <v>0</v>
      </c>
      <c r="Y451" s="9">
        <f t="shared" ref="Y451:Y514" si="39">IF(A451="","",SUM(H451:W451))</f>
        <v>0</v>
      </c>
      <c r="Z451" s="8" cm="1">
        <f t="array" ref="Z451">IF(A451="","",IF(COUNTIF('2) Income'!$D$13:$D$32,"Weekly")=0,0,SUMPRODUCT(--(IFERROR(MOD(A451-'2) Income'!$F$13:$F$32,7),1)=0),--('2) Income'!$D$13:$D$32="Weekly"),--('2) Income'!$F$13:$F$32&lt;=A451),'2) Income'!$E$13:$E$32)))</f>
        <v>0</v>
      </c>
      <c r="AA451" s="8" cm="1">
        <f t="array" ref="AA451">IF(A451="","",IF(COUNTIF('2) Income'!$D$13:$D$32,"Every Other Week")=0,0,SUMPRODUCT(--(IFERROR(MOD(A451-'2) Income'!$F$13:$F$32,14),1)=0),--('2) Income'!$D$13:$D$32="Every Other Week"),--('2) Income'!$F$13:$F$32&lt;=A451),'2) Income'!$E$13:$E$32)))</f>
        <v>0</v>
      </c>
      <c r="AB451" s="8">
        <f>IF(A451="","",IF(COUNTIF('2) Income'!$D$13:$D$32,"1st and 15th")=0,0,IF(OR(DAY(A451)=1,DAY(A451)=15),SUMIFS('2) Income'!$E$13:$E$32,'2) Income'!$D$13:$D$32,"1st and 15th",'2) Income'!$F$13:$F$32,"&lt;="&amp;$A451),0)))</f>
        <v>0</v>
      </c>
      <c r="AC451" s="8">
        <f>IF(A451="","",IF(COUNTIF('2) Income'!$D$13:$D$32,"2nd Wednesday")=0,0,IF(A451=(A451-DAY(A451)+1+2*7-WEEKDAY(A451-DAY(A451)+8-4,1)),SUMIFS('2) Income'!$E$13:$E$32,'2) Income'!$D$13:$D$32,"2nd Wednesday",'2) Income'!$F$13:$F$32,"&lt;="&amp;$A451),0)))</f>
        <v>0</v>
      </c>
      <c r="AD451" s="8">
        <f>IF(A451="","",IF(COUNTIF('2) Income'!$D$13:$D$32,"3rd Wednesday")=0,0,IF(A451=(A451-DAY(A451)+1+3*7-WEEKDAY(A451-DAY(A451)+8-4,1)),SUMIFS('2) Income'!$E$13:$E$32,'2) Income'!$D$13:$D$32,"3rd Wednesday",'2) Income'!$F$13:$F$32,"&lt;="&amp;$A451),0)))</f>
        <v>0</v>
      </c>
      <c r="AE451" s="8">
        <f>IF(A451="","",IF(COUNTIF('2) Income'!$D$13:$D$32,"4th Wednesday")=0,0,IF(A451=(A451-DAY(A451)+1+4*7-WEEKDAY(A451-DAY(A451)+8-4,1)),SUMIFS('2) Income'!$E$13:$E$32,'2) Income'!$D$13:$D$32,"4th Wednesday",'2) Income'!$F$13:$F$32,"&lt;="&amp;$A451),0)))</f>
        <v>0</v>
      </c>
      <c r="AF451" s="8" cm="1">
        <f t="array" ref="AF451">IF(A451="","",IF(COUNTIF('2) Income'!$D$13:$D$32,"Every 4 Weeks")=0,0,SUMPRODUCT(--(IFERROR(MOD(A451-'2) Income'!$F$13:$F$32,28),1)=0),--('2) Income'!$D$13:$D$32="Every 4 Weeks"),--('2) Income'!$F$13:$F$32&lt;=A451),'2) Income'!$E$13:$E$32)))</f>
        <v>0</v>
      </c>
      <c r="AG451" s="8">
        <f>IF(A451="","",IF(COUNTIF('2) Income'!$D$13:$D$32,"Monthly")=0,0,IF(B451="N",SUMIFS('2) Income'!$E$13:$E$32,'2) Income'!$D$13:$D$32,"monthly",'2) Income'!$F$13:$F$32,"&lt;="&amp;$A451,'2) Income'!$I$13:$I$32,DAY(A451)),SUMIFS('2) Income'!$E$13:$E$32,'2) Income'!$D$13:$D$32,"monthly",'2) Income'!$F$13:$F$32,"&lt;="&amp;$A451,'2) Income'!$I$13:$I$32,"&gt;="&amp;DAY(A451)))))</f>
        <v>0</v>
      </c>
      <c r="AH451" s="8" cm="1">
        <f t="array" ref="AH451">IF(A451="","",IF(COUNTIF('2) Income'!$D$13:$D$32,"Yearly")=0,0,SUMPRODUCT(--('2) Income'!$D$13:$D$32="Yearly"),--('2) Income'!$F$13:$F$32&lt;=A451),IF(B451="N",--('2) Income'!$I$13:$I$32=DAY(A451)),--('2) Income'!$I$13:$I$32&gt;=DAY(A451))),--(IFERROR(MOD('2) Income'!$H$13:$H$32-MONTH(A451)+12,12),1)=0),'2) Income'!$E$13:$E$32)))</f>
        <v>0</v>
      </c>
      <c r="AI451" s="8">
        <f>IF(A451="","",IF(COUNTIF('2) Income'!$D$13:$D$32,"one-time")=0,0,SUMIFS('2) Income'!$E$13:$E$32,'2) Income'!$D$13:$D$32,"one-time",'2) Income'!$F$13:$F$32,"="&amp;$A451)))</f>
        <v>0</v>
      </c>
      <c r="AJ451" s="9">
        <f t="shared" si="36"/>
        <v>0</v>
      </c>
    </row>
    <row r="452" spans="1:36">
      <c r="A452" s="7">
        <f>IF(A451="","",IF(A451+1&lt;='1) Period'!$E$21,A451+1,""))</f>
        <v>45924</v>
      </c>
      <c r="B452" s="7" t="str">
        <f t="shared" si="37"/>
        <v>N</v>
      </c>
      <c r="C452" t="str">
        <f t="shared" si="38"/>
        <v>F</v>
      </c>
      <c r="D452" s="8">
        <f>IF(A452="","",IF(TEXT(A452,"dddd")='4) Happy Money'!$E$23,WAllowance,0))</f>
        <v>0</v>
      </c>
      <c r="E452" s="8">
        <f>IF(A452="","",IF(B452="N",SUMIF(TMonthly[Day of the Month],DAY(A452),TMonthly[Amount]),SUMIF(TMonthly[Day of the Month],"&gt;="&amp;DAY(A452),TMonthly[Amount])))</f>
        <v>0</v>
      </c>
      <c r="F452" s="8" cm="1">
        <f t="array" ref="F452">IF(A452="","",SUMPRODUCT(--(TYearly[Due Date]&lt;=A452),IF(B452="N",--(TYearly[Day]=DAY(A452)),--(TYearly[Day]&gt;=DAY(A452))),--(IFERROR(MOD(TYearly[Month]-MONTH(A452)+12,12),1)=0),TYearly[Amount]))</f>
        <v>0</v>
      </c>
      <c r="G452" s="8">
        <f>IF(A452="","",SUMIF(TOneTime[Due Date],A452,TOneTime[Amount]))</f>
        <v>0</v>
      </c>
      <c r="H452" s="8" cm="1">
        <f t="array" ref="H452">IF(A452="","",IF(COUNTIF(TOther[Frequency],$H$1)=0,0,SUMPRODUCT(--(IFERROR(MOD(A452-TOther[Start Date],7),1)=0),--(TOther[Frequency]=$H$1),--(TOther[Start Date]&lt;=A452),--(TOther[End Date Calc]&gt;=A452),TOther[Amount])))</f>
        <v>0</v>
      </c>
      <c r="I452" s="8" cm="1">
        <f t="array" ref="I452">IF(A452="","",IF(COUNTIF(TOther[Frequency],$I$1)=0,0,SUMPRODUCT(--(IFERROR(MOD(A452-TOther[Start Date],14),1)=0),--(TOther[Frequency]=$I$1),--(TOther[Start Date]&lt;=A452),--(TOther[End Date Calc]&gt;=A452),TOther[Amount])))</f>
        <v>0</v>
      </c>
      <c r="J452" s="8">
        <f>IF(A452="","",IF(COUNTIF(TOther[Frequency],$J$1)=0,0,IF(OR(DAY(A452)=1,DAY(A452)=15),SUMIFS(TOther[Amount],TOther[Frequency],$J$1,TOther[Start Date],"&lt;="&amp;$A452,TOther[End Date Calc],"&gt;="&amp;A452),0)))</f>
        <v>0</v>
      </c>
      <c r="K452" s="8">
        <f>IF(A452="","",IF(COUNTIF(TOther[Frequency],$K$1)=0,0,IF(A452=(A452-DAY(A452)+1+2*7-WEEKDAY(A452-DAY(A452)+8-4,1)),SUMIFS(TOther[Amount],TOther[Frequency],$K$1,TOther[Start Date],"&lt;="&amp;$A452,TOther[End Date Calc],"&gt;="&amp;A452),0)))</f>
        <v>0</v>
      </c>
      <c r="L452" s="8">
        <f>IF(A452="","",IF(COUNTIF(TOther[Frequency],$L$1)=0,0,IF(A452=(A452-DAY(A452)+1+3*7-WEEKDAY(A452-DAY(A452)+8-4,1)),SUMIFS(TOther[Amount],TOther[Frequency],$L$1,TOther[Start Date],"&lt;="&amp;$A452,TOther[End Date Calc],"&gt;="&amp;A452),0)))</f>
        <v>0</v>
      </c>
      <c r="M452" s="8">
        <f>IF(A452="","",IF(COUNTIF(TOther[Frequency],$M$1)=0,0,IF(A452=(A452-DAY(A452)+1+4*7-WEEKDAY(A452-DAY(A452)+8-4,1)),SUMIFS(TOther[Amount],TOther[Frequency],$M$1,TOther[Start Date],"&lt;="&amp;$A452,TOther[End Date Calc],"&gt;="&amp;A452),0)))</f>
        <v>0</v>
      </c>
      <c r="N452" s="8" cm="1">
        <f t="array" ref="N452">IF(A452="","",IF(COUNTIF(TOther[Frequency],$N$1)=0,0,SUMPRODUCT(--(IFERROR(MOD(A452-TOther[Start Date],28),1)=0),--(TOther[Frequency]=$N$1),--(TOther[Start Date]&lt;=A452),--(TOther[End Date Calc]&gt;=A452),TOther[Amount])))</f>
        <v>0</v>
      </c>
      <c r="O452" s="8" cm="1">
        <f t="array" ref="O452">IF(A452="","",IF(COUNTIF(TOther[Frequency],$O$1)=0,0,SUMPRODUCT(--(IFERROR(MOD(A452-TOther[Start Date],42),1)=0),--(TOther[Frequency]=$O$1),--(TOther[Start Date]&lt;=A452),--(TOther[End Date Calc]&gt;=A452),TOther[Amount])))</f>
        <v>0</v>
      </c>
      <c r="P452" s="8" cm="1">
        <f t="array" ref="P452">IF(A452="","",IF(COUNTIF(TOther[Frequency],$P$1)=0,0,SUMPRODUCT(--(IFERROR(MOD(A452-TOther[Start Date],56),1)=0),--(TOther[Frequency]=$P$1),--(TOther[Start Date]&lt;=A452),--(TOther[End Date Calc]&gt;=A452),TOther[Amount])))</f>
        <v>0</v>
      </c>
      <c r="Q452" s="8">
        <f>IF(A452="","",IF(COUNTIF(TOther[Frequency],$Q$1)=0,0,IF(B452="N",SUMIFS(TOther[Amount],TOther[Frequency],$Q$1,TOther[Start Date],"&lt;="&amp;$A452,TOther[End Date Calc],"&gt;="&amp;A452,TOther[Start Day],DAY(A452)),SUMIFS(TOther[Amount],TOther[Frequency],$Q$1,TOther[Start Date],"&lt;="&amp;$A452,TOther[End Date Calc],"&gt;="&amp;A452,TOther[Start Day],"&gt;="&amp;DAY(A452)))))</f>
        <v>0</v>
      </c>
      <c r="R452" s="8" cm="1">
        <f t="array" ref="R452">IF(A452="","",IF(COUNTIF(TOther[Frequency],R$1)=0,0,SUMPRODUCT(--(TOther[Frequency]=R$1),--(TOther[Start Date]&lt;=A452),--(TOther[End Date Calc]&gt;=A452),IF(B452="N",--(TOther[Start Day]=DAY(A452)),--(TOther[Start Day]&gt;=DAY(A452))),--(IFERROR(MOD(TOther[Start Month]-MONTH(A452)+2,2),1)=0),TOther[Amount])))</f>
        <v>0</v>
      </c>
      <c r="S452" s="8" cm="1">
        <f t="array" ref="S452">IF(A452="","",IF(COUNTIF(TOther[Frequency],S$1)=0,0,SUMPRODUCT(--(TOther[Frequency]=S$1),--(TOther[Start Date]&lt;=A452),--(TOther[End Date Calc]&gt;=A452),IF(B452="N",--(TOther[Start Day]=DAY(A452)),--(TOther[Start Day]&gt;=DAY(A452))),--(IFERROR(MOD(TOther[Start Month]-MONTH(A452)+3,3),1)=0),TOther[Amount])))</f>
        <v>0</v>
      </c>
      <c r="T452" s="8" cm="1">
        <f t="array" ref="T452">IF($A452="","",IF(COUNTIF(TOther[Frequency],T$1)=0,0,SUMPRODUCT(--(TOther[Frequency]=T$1),--(TOther[Start Date]&lt;=$A452),--(TOther[End Date Calc]&gt;=$A452),IF($B452="N",--(TOther[Start Day]=DAY($A452)),--(TOther[Start Day]&gt;=DAY($A452))),--(IFERROR(MOD(TOther[Start Month]-MONTH($A452)+4,4),1)=0),TOther[Amount])))</f>
        <v>0</v>
      </c>
      <c r="U452" s="8" cm="1">
        <f t="array" ref="U452">IF(A452="","",IF(COUNTIF(TOther[Frequency],$U$1)=0,0,SUMPRODUCT(--(TOther[Frequency]=$U$1),--(TOther[Start Date]&lt;=A452),--(TOther[End Date Calc]&gt;=A452),IF(B452="N",--(TOther[Start Day]=DAY(A452)),--(TOther[Start Day]&gt;=DAY(A452))),--(IFERROR(MOD(TOther[Start Month]-MONTH(A452)+6,6),1)=0),TOther[Amount])))</f>
        <v>0</v>
      </c>
      <c r="V452" s="8" cm="1">
        <f t="array" ref="V452">IF(A452="","",IF(COUNTIF(TOther[Frequency],$V$1)=0,0,SUMPRODUCT(--(TOther[Frequency]=$V$1),--(TOther[Start Date]&lt;=A452),--(TOther[End Date Calc]&gt;=A452),IF(B452="N",--(TOther[Start Day]=DAY(A452)),--(TOther[Start Day]&gt;=DAY(A452))),--(IFERROR(MOD(TOther[Start Month]-MONTH(A452)+12,12),1)=0),TOther[Amount])))</f>
        <v>0</v>
      </c>
      <c r="W452" s="8">
        <f>IF(A452="","",SUMIFS(TOther[Amount],TOther[Start Date],A452,TOther[Frequency],$W$1))</f>
        <v>0</v>
      </c>
      <c r="X452" s="9">
        <f t="shared" si="35"/>
        <v>0</v>
      </c>
      <c r="Y452" s="9">
        <f t="shared" si="39"/>
        <v>0</v>
      </c>
      <c r="Z452" s="8" cm="1">
        <f t="array" ref="Z452">IF(A452="","",IF(COUNTIF('2) Income'!$D$13:$D$32,"Weekly")=0,0,SUMPRODUCT(--(IFERROR(MOD(A452-'2) Income'!$F$13:$F$32,7),1)=0),--('2) Income'!$D$13:$D$32="Weekly"),--('2) Income'!$F$13:$F$32&lt;=A452),'2) Income'!$E$13:$E$32)))</f>
        <v>0</v>
      </c>
      <c r="AA452" s="8" cm="1">
        <f t="array" ref="AA452">IF(A452="","",IF(COUNTIF('2) Income'!$D$13:$D$32,"Every Other Week")=0,0,SUMPRODUCT(--(IFERROR(MOD(A452-'2) Income'!$F$13:$F$32,14),1)=0),--('2) Income'!$D$13:$D$32="Every Other Week"),--('2) Income'!$F$13:$F$32&lt;=A452),'2) Income'!$E$13:$E$32)))</f>
        <v>0</v>
      </c>
      <c r="AB452" s="8">
        <f>IF(A452="","",IF(COUNTIF('2) Income'!$D$13:$D$32,"1st and 15th")=0,0,IF(OR(DAY(A452)=1,DAY(A452)=15),SUMIFS('2) Income'!$E$13:$E$32,'2) Income'!$D$13:$D$32,"1st and 15th",'2) Income'!$F$13:$F$32,"&lt;="&amp;$A452),0)))</f>
        <v>0</v>
      </c>
      <c r="AC452" s="8">
        <f>IF(A452="","",IF(COUNTIF('2) Income'!$D$13:$D$32,"2nd Wednesday")=0,0,IF(A452=(A452-DAY(A452)+1+2*7-WEEKDAY(A452-DAY(A452)+8-4,1)),SUMIFS('2) Income'!$E$13:$E$32,'2) Income'!$D$13:$D$32,"2nd Wednesday",'2) Income'!$F$13:$F$32,"&lt;="&amp;$A452),0)))</f>
        <v>0</v>
      </c>
      <c r="AD452" s="8">
        <f>IF(A452="","",IF(COUNTIF('2) Income'!$D$13:$D$32,"3rd Wednesday")=0,0,IF(A452=(A452-DAY(A452)+1+3*7-WEEKDAY(A452-DAY(A452)+8-4,1)),SUMIFS('2) Income'!$E$13:$E$32,'2) Income'!$D$13:$D$32,"3rd Wednesday",'2) Income'!$F$13:$F$32,"&lt;="&amp;$A452),0)))</f>
        <v>0</v>
      </c>
      <c r="AE452" s="8">
        <f>IF(A452="","",IF(COUNTIF('2) Income'!$D$13:$D$32,"4th Wednesday")=0,0,IF(A452=(A452-DAY(A452)+1+4*7-WEEKDAY(A452-DAY(A452)+8-4,1)),SUMIFS('2) Income'!$E$13:$E$32,'2) Income'!$D$13:$D$32,"4th Wednesday",'2) Income'!$F$13:$F$32,"&lt;="&amp;$A452),0)))</f>
        <v>0</v>
      </c>
      <c r="AF452" s="8" cm="1">
        <f t="array" ref="AF452">IF(A452="","",IF(COUNTIF('2) Income'!$D$13:$D$32,"Every 4 Weeks")=0,0,SUMPRODUCT(--(IFERROR(MOD(A452-'2) Income'!$F$13:$F$32,28),1)=0),--('2) Income'!$D$13:$D$32="Every 4 Weeks"),--('2) Income'!$F$13:$F$32&lt;=A452),'2) Income'!$E$13:$E$32)))</f>
        <v>0</v>
      </c>
      <c r="AG452" s="8">
        <f>IF(A452="","",IF(COUNTIF('2) Income'!$D$13:$D$32,"Monthly")=0,0,IF(B452="N",SUMIFS('2) Income'!$E$13:$E$32,'2) Income'!$D$13:$D$32,"monthly",'2) Income'!$F$13:$F$32,"&lt;="&amp;$A452,'2) Income'!$I$13:$I$32,DAY(A452)),SUMIFS('2) Income'!$E$13:$E$32,'2) Income'!$D$13:$D$32,"monthly",'2) Income'!$F$13:$F$32,"&lt;="&amp;$A452,'2) Income'!$I$13:$I$32,"&gt;="&amp;DAY(A452)))))</f>
        <v>0</v>
      </c>
      <c r="AH452" s="8" cm="1">
        <f t="array" ref="AH452">IF(A452="","",IF(COUNTIF('2) Income'!$D$13:$D$32,"Yearly")=0,0,SUMPRODUCT(--('2) Income'!$D$13:$D$32="Yearly"),--('2) Income'!$F$13:$F$32&lt;=A452),IF(B452="N",--('2) Income'!$I$13:$I$32=DAY(A452)),--('2) Income'!$I$13:$I$32&gt;=DAY(A452))),--(IFERROR(MOD('2) Income'!$H$13:$H$32-MONTH(A452)+12,12),1)=0),'2) Income'!$E$13:$E$32)))</f>
        <v>0</v>
      </c>
      <c r="AI452" s="8">
        <f>IF(A452="","",IF(COUNTIF('2) Income'!$D$13:$D$32,"one-time")=0,0,SUMIFS('2) Income'!$E$13:$E$32,'2) Income'!$D$13:$D$32,"one-time",'2) Income'!$F$13:$F$32,"="&amp;$A452)))</f>
        <v>0</v>
      </c>
      <c r="AJ452" s="9">
        <f t="shared" si="36"/>
        <v>0</v>
      </c>
    </row>
    <row r="453" spans="1:36">
      <c r="A453" s="7">
        <f>IF(A452="","",IF(A452+1&lt;='1) Period'!$E$21,A452+1,""))</f>
        <v>45925</v>
      </c>
      <c r="B453" s="7" t="str">
        <f t="shared" si="37"/>
        <v>N</v>
      </c>
      <c r="C453" t="str">
        <f t="shared" si="38"/>
        <v>F</v>
      </c>
      <c r="D453" s="8">
        <f>IF(A453="","",IF(TEXT(A453,"dddd")='4) Happy Money'!$E$23,WAllowance,0))</f>
        <v>0</v>
      </c>
      <c r="E453" s="8">
        <f>IF(A453="","",IF(B453="N",SUMIF(TMonthly[Day of the Month],DAY(A453),TMonthly[Amount]),SUMIF(TMonthly[Day of the Month],"&gt;="&amp;DAY(A453),TMonthly[Amount])))</f>
        <v>0</v>
      </c>
      <c r="F453" s="8" cm="1">
        <f t="array" ref="F453">IF(A453="","",SUMPRODUCT(--(TYearly[Due Date]&lt;=A453),IF(B453="N",--(TYearly[Day]=DAY(A453)),--(TYearly[Day]&gt;=DAY(A453))),--(IFERROR(MOD(TYearly[Month]-MONTH(A453)+12,12),1)=0),TYearly[Amount]))</f>
        <v>0</v>
      </c>
      <c r="G453" s="8">
        <f>IF(A453="","",SUMIF(TOneTime[Due Date],A453,TOneTime[Amount]))</f>
        <v>0</v>
      </c>
      <c r="H453" s="8" cm="1">
        <f t="array" ref="H453">IF(A453="","",IF(COUNTIF(TOther[Frequency],$H$1)=0,0,SUMPRODUCT(--(IFERROR(MOD(A453-TOther[Start Date],7),1)=0),--(TOther[Frequency]=$H$1),--(TOther[Start Date]&lt;=A453),--(TOther[End Date Calc]&gt;=A453),TOther[Amount])))</f>
        <v>0</v>
      </c>
      <c r="I453" s="8" cm="1">
        <f t="array" ref="I453">IF(A453="","",IF(COUNTIF(TOther[Frequency],$I$1)=0,0,SUMPRODUCT(--(IFERROR(MOD(A453-TOther[Start Date],14),1)=0),--(TOther[Frequency]=$I$1),--(TOther[Start Date]&lt;=A453),--(TOther[End Date Calc]&gt;=A453),TOther[Amount])))</f>
        <v>0</v>
      </c>
      <c r="J453" s="8">
        <f>IF(A453="","",IF(COUNTIF(TOther[Frequency],$J$1)=0,0,IF(OR(DAY(A453)=1,DAY(A453)=15),SUMIFS(TOther[Amount],TOther[Frequency],$J$1,TOther[Start Date],"&lt;="&amp;$A453,TOther[End Date Calc],"&gt;="&amp;A453),0)))</f>
        <v>0</v>
      </c>
      <c r="K453" s="8">
        <f>IF(A453="","",IF(COUNTIF(TOther[Frequency],$K$1)=0,0,IF(A453=(A453-DAY(A453)+1+2*7-WEEKDAY(A453-DAY(A453)+8-4,1)),SUMIFS(TOther[Amount],TOther[Frequency],$K$1,TOther[Start Date],"&lt;="&amp;$A453,TOther[End Date Calc],"&gt;="&amp;A453),0)))</f>
        <v>0</v>
      </c>
      <c r="L453" s="8">
        <f>IF(A453="","",IF(COUNTIF(TOther[Frequency],$L$1)=0,0,IF(A453=(A453-DAY(A453)+1+3*7-WEEKDAY(A453-DAY(A453)+8-4,1)),SUMIFS(TOther[Amount],TOther[Frequency],$L$1,TOther[Start Date],"&lt;="&amp;$A453,TOther[End Date Calc],"&gt;="&amp;A453),0)))</f>
        <v>0</v>
      </c>
      <c r="M453" s="8">
        <f>IF(A453="","",IF(COUNTIF(TOther[Frequency],$M$1)=0,0,IF(A453=(A453-DAY(A453)+1+4*7-WEEKDAY(A453-DAY(A453)+8-4,1)),SUMIFS(TOther[Amount],TOther[Frequency],$M$1,TOther[Start Date],"&lt;="&amp;$A453,TOther[End Date Calc],"&gt;="&amp;A453),0)))</f>
        <v>0</v>
      </c>
      <c r="N453" s="8" cm="1">
        <f t="array" ref="N453">IF(A453="","",IF(COUNTIF(TOther[Frequency],$N$1)=0,0,SUMPRODUCT(--(IFERROR(MOD(A453-TOther[Start Date],28),1)=0),--(TOther[Frequency]=$N$1),--(TOther[Start Date]&lt;=A453),--(TOther[End Date Calc]&gt;=A453),TOther[Amount])))</f>
        <v>0</v>
      </c>
      <c r="O453" s="8" cm="1">
        <f t="array" ref="O453">IF(A453="","",IF(COUNTIF(TOther[Frequency],$O$1)=0,0,SUMPRODUCT(--(IFERROR(MOD(A453-TOther[Start Date],42),1)=0),--(TOther[Frequency]=$O$1),--(TOther[Start Date]&lt;=A453),--(TOther[End Date Calc]&gt;=A453),TOther[Amount])))</f>
        <v>0</v>
      </c>
      <c r="P453" s="8" cm="1">
        <f t="array" ref="P453">IF(A453="","",IF(COUNTIF(TOther[Frequency],$P$1)=0,0,SUMPRODUCT(--(IFERROR(MOD(A453-TOther[Start Date],56),1)=0),--(TOther[Frequency]=$P$1),--(TOther[Start Date]&lt;=A453),--(TOther[End Date Calc]&gt;=A453),TOther[Amount])))</f>
        <v>0</v>
      </c>
      <c r="Q453" s="8">
        <f>IF(A453="","",IF(COUNTIF(TOther[Frequency],$Q$1)=0,0,IF(B453="N",SUMIFS(TOther[Amount],TOther[Frequency],$Q$1,TOther[Start Date],"&lt;="&amp;$A453,TOther[End Date Calc],"&gt;="&amp;A453,TOther[Start Day],DAY(A453)),SUMIFS(TOther[Amount],TOther[Frequency],$Q$1,TOther[Start Date],"&lt;="&amp;$A453,TOther[End Date Calc],"&gt;="&amp;A453,TOther[Start Day],"&gt;="&amp;DAY(A453)))))</f>
        <v>0</v>
      </c>
      <c r="R453" s="8" cm="1">
        <f t="array" ref="R453">IF(A453="","",IF(COUNTIF(TOther[Frequency],R$1)=0,0,SUMPRODUCT(--(TOther[Frequency]=R$1),--(TOther[Start Date]&lt;=A453),--(TOther[End Date Calc]&gt;=A453),IF(B453="N",--(TOther[Start Day]=DAY(A453)),--(TOther[Start Day]&gt;=DAY(A453))),--(IFERROR(MOD(TOther[Start Month]-MONTH(A453)+2,2),1)=0),TOther[Amount])))</f>
        <v>0</v>
      </c>
      <c r="S453" s="8" cm="1">
        <f t="array" ref="S453">IF(A453="","",IF(COUNTIF(TOther[Frequency],S$1)=0,0,SUMPRODUCT(--(TOther[Frequency]=S$1),--(TOther[Start Date]&lt;=A453),--(TOther[End Date Calc]&gt;=A453),IF(B453="N",--(TOther[Start Day]=DAY(A453)),--(TOther[Start Day]&gt;=DAY(A453))),--(IFERROR(MOD(TOther[Start Month]-MONTH(A453)+3,3),1)=0),TOther[Amount])))</f>
        <v>0</v>
      </c>
      <c r="T453" s="8" cm="1">
        <f t="array" ref="T453">IF($A453="","",IF(COUNTIF(TOther[Frequency],T$1)=0,0,SUMPRODUCT(--(TOther[Frequency]=T$1),--(TOther[Start Date]&lt;=$A453),--(TOther[End Date Calc]&gt;=$A453),IF($B453="N",--(TOther[Start Day]=DAY($A453)),--(TOther[Start Day]&gt;=DAY($A453))),--(IFERROR(MOD(TOther[Start Month]-MONTH($A453)+4,4),1)=0),TOther[Amount])))</f>
        <v>0</v>
      </c>
      <c r="U453" s="8" cm="1">
        <f t="array" ref="U453">IF(A453="","",IF(COUNTIF(TOther[Frequency],$U$1)=0,0,SUMPRODUCT(--(TOther[Frequency]=$U$1),--(TOther[Start Date]&lt;=A453),--(TOther[End Date Calc]&gt;=A453),IF(B453="N",--(TOther[Start Day]=DAY(A453)),--(TOther[Start Day]&gt;=DAY(A453))),--(IFERROR(MOD(TOther[Start Month]-MONTH(A453)+6,6),1)=0),TOther[Amount])))</f>
        <v>0</v>
      </c>
      <c r="V453" s="8" cm="1">
        <f t="array" ref="V453">IF(A453="","",IF(COUNTIF(TOther[Frequency],$V$1)=0,0,SUMPRODUCT(--(TOther[Frequency]=$V$1),--(TOther[Start Date]&lt;=A453),--(TOther[End Date Calc]&gt;=A453),IF(B453="N",--(TOther[Start Day]=DAY(A453)),--(TOther[Start Day]&gt;=DAY(A453))),--(IFERROR(MOD(TOther[Start Month]-MONTH(A453)+12,12),1)=0),TOther[Amount])))</f>
        <v>0</v>
      </c>
      <c r="W453" s="8">
        <f>IF(A453="","",SUMIFS(TOther[Amount],TOther[Start Date],A453,TOther[Frequency],$W$1))</f>
        <v>0</v>
      </c>
      <c r="X453" s="9">
        <f t="shared" si="35"/>
        <v>0</v>
      </c>
      <c r="Y453" s="9">
        <f t="shared" si="39"/>
        <v>0</v>
      </c>
      <c r="Z453" s="8" cm="1">
        <f t="array" ref="Z453">IF(A453="","",IF(COUNTIF('2) Income'!$D$13:$D$32,"Weekly")=0,0,SUMPRODUCT(--(IFERROR(MOD(A453-'2) Income'!$F$13:$F$32,7),1)=0),--('2) Income'!$D$13:$D$32="Weekly"),--('2) Income'!$F$13:$F$32&lt;=A453),'2) Income'!$E$13:$E$32)))</f>
        <v>0</v>
      </c>
      <c r="AA453" s="8" cm="1">
        <f t="array" ref="AA453">IF(A453="","",IF(COUNTIF('2) Income'!$D$13:$D$32,"Every Other Week")=0,0,SUMPRODUCT(--(IFERROR(MOD(A453-'2) Income'!$F$13:$F$32,14),1)=0),--('2) Income'!$D$13:$D$32="Every Other Week"),--('2) Income'!$F$13:$F$32&lt;=A453),'2) Income'!$E$13:$E$32)))</f>
        <v>0</v>
      </c>
      <c r="AB453" s="8">
        <f>IF(A453="","",IF(COUNTIF('2) Income'!$D$13:$D$32,"1st and 15th")=0,0,IF(OR(DAY(A453)=1,DAY(A453)=15),SUMIFS('2) Income'!$E$13:$E$32,'2) Income'!$D$13:$D$32,"1st and 15th",'2) Income'!$F$13:$F$32,"&lt;="&amp;$A453),0)))</f>
        <v>0</v>
      </c>
      <c r="AC453" s="8">
        <f>IF(A453="","",IF(COUNTIF('2) Income'!$D$13:$D$32,"2nd Wednesday")=0,0,IF(A453=(A453-DAY(A453)+1+2*7-WEEKDAY(A453-DAY(A453)+8-4,1)),SUMIFS('2) Income'!$E$13:$E$32,'2) Income'!$D$13:$D$32,"2nd Wednesday",'2) Income'!$F$13:$F$32,"&lt;="&amp;$A453),0)))</f>
        <v>0</v>
      </c>
      <c r="AD453" s="8">
        <f>IF(A453="","",IF(COUNTIF('2) Income'!$D$13:$D$32,"3rd Wednesday")=0,0,IF(A453=(A453-DAY(A453)+1+3*7-WEEKDAY(A453-DAY(A453)+8-4,1)),SUMIFS('2) Income'!$E$13:$E$32,'2) Income'!$D$13:$D$32,"3rd Wednesday",'2) Income'!$F$13:$F$32,"&lt;="&amp;$A453),0)))</f>
        <v>0</v>
      </c>
      <c r="AE453" s="8">
        <f>IF(A453="","",IF(COUNTIF('2) Income'!$D$13:$D$32,"4th Wednesday")=0,0,IF(A453=(A453-DAY(A453)+1+4*7-WEEKDAY(A453-DAY(A453)+8-4,1)),SUMIFS('2) Income'!$E$13:$E$32,'2) Income'!$D$13:$D$32,"4th Wednesday",'2) Income'!$F$13:$F$32,"&lt;="&amp;$A453),0)))</f>
        <v>0</v>
      </c>
      <c r="AF453" s="8" cm="1">
        <f t="array" ref="AF453">IF(A453="","",IF(COUNTIF('2) Income'!$D$13:$D$32,"Every 4 Weeks")=0,0,SUMPRODUCT(--(IFERROR(MOD(A453-'2) Income'!$F$13:$F$32,28),1)=0),--('2) Income'!$D$13:$D$32="Every 4 Weeks"),--('2) Income'!$F$13:$F$32&lt;=A453),'2) Income'!$E$13:$E$32)))</f>
        <v>0</v>
      </c>
      <c r="AG453" s="8">
        <f>IF(A453="","",IF(COUNTIF('2) Income'!$D$13:$D$32,"Monthly")=0,0,IF(B453="N",SUMIFS('2) Income'!$E$13:$E$32,'2) Income'!$D$13:$D$32,"monthly",'2) Income'!$F$13:$F$32,"&lt;="&amp;$A453,'2) Income'!$I$13:$I$32,DAY(A453)),SUMIFS('2) Income'!$E$13:$E$32,'2) Income'!$D$13:$D$32,"monthly",'2) Income'!$F$13:$F$32,"&lt;="&amp;$A453,'2) Income'!$I$13:$I$32,"&gt;="&amp;DAY(A453)))))</f>
        <v>0</v>
      </c>
      <c r="AH453" s="8" cm="1">
        <f t="array" ref="AH453">IF(A453="","",IF(COUNTIF('2) Income'!$D$13:$D$32,"Yearly")=0,0,SUMPRODUCT(--('2) Income'!$D$13:$D$32="Yearly"),--('2) Income'!$F$13:$F$32&lt;=A453),IF(B453="N",--('2) Income'!$I$13:$I$32=DAY(A453)),--('2) Income'!$I$13:$I$32&gt;=DAY(A453))),--(IFERROR(MOD('2) Income'!$H$13:$H$32-MONTH(A453)+12,12),1)=0),'2) Income'!$E$13:$E$32)))</f>
        <v>0</v>
      </c>
      <c r="AI453" s="8">
        <f>IF(A453="","",IF(COUNTIF('2) Income'!$D$13:$D$32,"one-time")=0,0,SUMIFS('2) Income'!$E$13:$E$32,'2) Income'!$D$13:$D$32,"one-time",'2) Income'!$F$13:$F$32,"="&amp;$A453)))</f>
        <v>0</v>
      </c>
      <c r="AJ453" s="9">
        <f t="shared" si="36"/>
        <v>0</v>
      </c>
    </row>
    <row r="454" spans="1:36">
      <c r="A454" s="7">
        <f>IF(A453="","",IF(A453+1&lt;='1) Period'!$E$21,A453+1,""))</f>
        <v>45926</v>
      </c>
      <c r="B454" s="7" t="str">
        <f t="shared" si="37"/>
        <v>N</v>
      </c>
      <c r="C454" t="str">
        <f t="shared" si="38"/>
        <v>F</v>
      </c>
      <c r="D454" s="8">
        <f>IF(A454="","",IF(TEXT(A454,"dddd")='4) Happy Money'!$E$23,WAllowance,0))</f>
        <v>0</v>
      </c>
      <c r="E454" s="8">
        <f>IF(A454="","",IF(B454="N",SUMIF(TMonthly[Day of the Month],DAY(A454),TMonthly[Amount]),SUMIF(TMonthly[Day of the Month],"&gt;="&amp;DAY(A454),TMonthly[Amount])))</f>
        <v>0</v>
      </c>
      <c r="F454" s="8" cm="1">
        <f t="array" ref="F454">IF(A454="","",SUMPRODUCT(--(TYearly[Due Date]&lt;=A454),IF(B454="N",--(TYearly[Day]=DAY(A454)),--(TYearly[Day]&gt;=DAY(A454))),--(IFERROR(MOD(TYearly[Month]-MONTH(A454)+12,12),1)=0),TYearly[Amount]))</f>
        <v>0</v>
      </c>
      <c r="G454" s="8">
        <f>IF(A454="","",SUMIF(TOneTime[Due Date],A454,TOneTime[Amount]))</f>
        <v>0</v>
      </c>
      <c r="H454" s="8" cm="1">
        <f t="array" ref="H454">IF(A454="","",IF(COUNTIF(TOther[Frequency],$H$1)=0,0,SUMPRODUCT(--(IFERROR(MOD(A454-TOther[Start Date],7),1)=0),--(TOther[Frequency]=$H$1),--(TOther[Start Date]&lt;=A454),--(TOther[End Date Calc]&gt;=A454),TOther[Amount])))</f>
        <v>0</v>
      </c>
      <c r="I454" s="8" cm="1">
        <f t="array" ref="I454">IF(A454="","",IF(COUNTIF(TOther[Frequency],$I$1)=0,0,SUMPRODUCT(--(IFERROR(MOD(A454-TOther[Start Date],14),1)=0),--(TOther[Frequency]=$I$1),--(TOther[Start Date]&lt;=A454),--(TOther[End Date Calc]&gt;=A454),TOther[Amount])))</f>
        <v>0</v>
      </c>
      <c r="J454" s="8">
        <f>IF(A454="","",IF(COUNTIF(TOther[Frequency],$J$1)=0,0,IF(OR(DAY(A454)=1,DAY(A454)=15),SUMIFS(TOther[Amount],TOther[Frequency],$J$1,TOther[Start Date],"&lt;="&amp;$A454,TOther[End Date Calc],"&gt;="&amp;A454),0)))</f>
        <v>0</v>
      </c>
      <c r="K454" s="8">
        <f>IF(A454="","",IF(COUNTIF(TOther[Frequency],$K$1)=0,0,IF(A454=(A454-DAY(A454)+1+2*7-WEEKDAY(A454-DAY(A454)+8-4,1)),SUMIFS(TOther[Amount],TOther[Frequency],$K$1,TOther[Start Date],"&lt;="&amp;$A454,TOther[End Date Calc],"&gt;="&amp;A454),0)))</f>
        <v>0</v>
      </c>
      <c r="L454" s="8">
        <f>IF(A454="","",IF(COUNTIF(TOther[Frequency],$L$1)=0,0,IF(A454=(A454-DAY(A454)+1+3*7-WEEKDAY(A454-DAY(A454)+8-4,1)),SUMIFS(TOther[Amount],TOther[Frequency],$L$1,TOther[Start Date],"&lt;="&amp;$A454,TOther[End Date Calc],"&gt;="&amp;A454),0)))</f>
        <v>0</v>
      </c>
      <c r="M454" s="8">
        <f>IF(A454="","",IF(COUNTIF(TOther[Frequency],$M$1)=0,0,IF(A454=(A454-DAY(A454)+1+4*7-WEEKDAY(A454-DAY(A454)+8-4,1)),SUMIFS(TOther[Amount],TOther[Frequency],$M$1,TOther[Start Date],"&lt;="&amp;$A454,TOther[End Date Calc],"&gt;="&amp;A454),0)))</f>
        <v>0</v>
      </c>
      <c r="N454" s="8" cm="1">
        <f t="array" ref="N454">IF(A454="","",IF(COUNTIF(TOther[Frequency],$N$1)=0,0,SUMPRODUCT(--(IFERROR(MOD(A454-TOther[Start Date],28),1)=0),--(TOther[Frequency]=$N$1),--(TOther[Start Date]&lt;=A454),--(TOther[End Date Calc]&gt;=A454),TOther[Amount])))</f>
        <v>0</v>
      </c>
      <c r="O454" s="8" cm="1">
        <f t="array" ref="O454">IF(A454="","",IF(COUNTIF(TOther[Frequency],$O$1)=0,0,SUMPRODUCT(--(IFERROR(MOD(A454-TOther[Start Date],42),1)=0),--(TOther[Frequency]=$O$1),--(TOther[Start Date]&lt;=A454),--(TOther[End Date Calc]&gt;=A454),TOther[Amount])))</f>
        <v>0</v>
      </c>
      <c r="P454" s="8" cm="1">
        <f t="array" ref="P454">IF(A454="","",IF(COUNTIF(TOther[Frequency],$P$1)=0,0,SUMPRODUCT(--(IFERROR(MOD(A454-TOther[Start Date],56),1)=0),--(TOther[Frequency]=$P$1),--(TOther[Start Date]&lt;=A454),--(TOther[End Date Calc]&gt;=A454),TOther[Amount])))</f>
        <v>0</v>
      </c>
      <c r="Q454" s="8">
        <f>IF(A454="","",IF(COUNTIF(TOther[Frequency],$Q$1)=0,0,IF(B454="N",SUMIFS(TOther[Amount],TOther[Frequency],$Q$1,TOther[Start Date],"&lt;="&amp;$A454,TOther[End Date Calc],"&gt;="&amp;A454,TOther[Start Day],DAY(A454)),SUMIFS(TOther[Amount],TOther[Frequency],$Q$1,TOther[Start Date],"&lt;="&amp;$A454,TOther[End Date Calc],"&gt;="&amp;A454,TOther[Start Day],"&gt;="&amp;DAY(A454)))))</f>
        <v>0</v>
      </c>
      <c r="R454" s="8" cm="1">
        <f t="array" ref="R454">IF(A454="","",IF(COUNTIF(TOther[Frequency],R$1)=0,0,SUMPRODUCT(--(TOther[Frequency]=R$1),--(TOther[Start Date]&lt;=A454),--(TOther[End Date Calc]&gt;=A454),IF(B454="N",--(TOther[Start Day]=DAY(A454)),--(TOther[Start Day]&gt;=DAY(A454))),--(IFERROR(MOD(TOther[Start Month]-MONTH(A454)+2,2),1)=0),TOther[Amount])))</f>
        <v>0</v>
      </c>
      <c r="S454" s="8" cm="1">
        <f t="array" ref="S454">IF(A454="","",IF(COUNTIF(TOther[Frequency],S$1)=0,0,SUMPRODUCT(--(TOther[Frequency]=S$1),--(TOther[Start Date]&lt;=A454),--(TOther[End Date Calc]&gt;=A454),IF(B454="N",--(TOther[Start Day]=DAY(A454)),--(TOther[Start Day]&gt;=DAY(A454))),--(IFERROR(MOD(TOther[Start Month]-MONTH(A454)+3,3),1)=0),TOther[Amount])))</f>
        <v>0</v>
      </c>
      <c r="T454" s="8" cm="1">
        <f t="array" ref="T454">IF($A454="","",IF(COUNTIF(TOther[Frequency],T$1)=0,0,SUMPRODUCT(--(TOther[Frequency]=T$1),--(TOther[Start Date]&lt;=$A454),--(TOther[End Date Calc]&gt;=$A454),IF($B454="N",--(TOther[Start Day]=DAY($A454)),--(TOther[Start Day]&gt;=DAY($A454))),--(IFERROR(MOD(TOther[Start Month]-MONTH($A454)+4,4),1)=0),TOther[Amount])))</f>
        <v>0</v>
      </c>
      <c r="U454" s="8" cm="1">
        <f t="array" ref="U454">IF(A454="","",IF(COUNTIF(TOther[Frequency],$U$1)=0,0,SUMPRODUCT(--(TOther[Frequency]=$U$1),--(TOther[Start Date]&lt;=A454),--(TOther[End Date Calc]&gt;=A454),IF(B454="N",--(TOther[Start Day]=DAY(A454)),--(TOther[Start Day]&gt;=DAY(A454))),--(IFERROR(MOD(TOther[Start Month]-MONTH(A454)+6,6),1)=0),TOther[Amount])))</f>
        <v>0</v>
      </c>
      <c r="V454" s="8" cm="1">
        <f t="array" ref="V454">IF(A454="","",IF(COUNTIF(TOther[Frequency],$V$1)=0,0,SUMPRODUCT(--(TOther[Frequency]=$V$1),--(TOther[Start Date]&lt;=A454),--(TOther[End Date Calc]&gt;=A454),IF(B454="N",--(TOther[Start Day]=DAY(A454)),--(TOther[Start Day]&gt;=DAY(A454))),--(IFERROR(MOD(TOther[Start Month]-MONTH(A454)+12,12),1)=0),TOther[Amount])))</f>
        <v>0</v>
      </c>
      <c r="W454" s="8">
        <f>IF(A454="","",SUMIFS(TOther[Amount],TOther[Start Date],A454,TOther[Frequency],$W$1))</f>
        <v>0</v>
      </c>
      <c r="X454" s="9">
        <f t="shared" si="35"/>
        <v>0</v>
      </c>
      <c r="Y454" s="9">
        <f t="shared" si="39"/>
        <v>0</v>
      </c>
      <c r="Z454" s="8" cm="1">
        <f t="array" ref="Z454">IF(A454="","",IF(COUNTIF('2) Income'!$D$13:$D$32,"Weekly")=0,0,SUMPRODUCT(--(IFERROR(MOD(A454-'2) Income'!$F$13:$F$32,7),1)=0),--('2) Income'!$D$13:$D$32="Weekly"),--('2) Income'!$F$13:$F$32&lt;=A454),'2) Income'!$E$13:$E$32)))</f>
        <v>0</v>
      </c>
      <c r="AA454" s="8" cm="1">
        <f t="array" ref="AA454">IF(A454="","",IF(COUNTIF('2) Income'!$D$13:$D$32,"Every Other Week")=0,0,SUMPRODUCT(--(IFERROR(MOD(A454-'2) Income'!$F$13:$F$32,14),1)=0),--('2) Income'!$D$13:$D$32="Every Other Week"),--('2) Income'!$F$13:$F$32&lt;=A454),'2) Income'!$E$13:$E$32)))</f>
        <v>2300</v>
      </c>
      <c r="AB454" s="8">
        <f>IF(A454="","",IF(COUNTIF('2) Income'!$D$13:$D$32,"1st and 15th")=0,0,IF(OR(DAY(A454)=1,DAY(A454)=15),SUMIFS('2) Income'!$E$13:$E$32,'2) Income'!$D$13:$D$32,"1st and 15th",'2) Income'!$F$13:$F$32,"&lt;="&amp;$A454),0)))</f>
        <v>0</v>
      </c>
      <c r="AC454" s="8">
        <f>IF(A454="","",IF(COUNTIF('2) Income'!$D$13:$D$32,"2nd Wednesday")=0,0,IF(A454=(A454-DAY(A454)+1+2*7-WEEKDAY(A454-DAY(A454)+8-4,1)),SUMIFS('2) Income'!$E$13:$E$32,'2) Income'!$D$13:$D$32,"2nd Wednesday",'2) Income'!$F$13:$F$32,"&lt;="&amp;$A454),0)))</f>
        <v>0</v>
      </c>
      <c r="AD454" s="8">
        <f>IF(A454="","",IF(COUNTIF('2) Income'!$D$13:$D$32,"3rd Wednesday")=0,0,IF(A454=(A454-DAY(A454)+1+3*7-WEEKDAY(A454-DAY(A454)+8-4,1)),SUMIFS('2) Income'!$E$13:$E$32,'2) Income'!$D$13:$D$32,"3rd Wednesday",'2) Income'!$F$13:$F$32,"&lt;="&amp;$A454),0)))</f>
        <v>0</v>
      </c>
      <c r="AE454" s="8">
        <f>IF(A454="","",IF(COUNTIF('2) Income'!$D$13:$D$32,"4th Wednesday")=0,0,IF(A454=(A454-DAY(A454)+1+4*7-WEEKDAY(A454-DAY(A454)+8-4,1)),SUMIFS('2) Income'!$E$13:$E$32,'2) Income'!$D$13:$D$32,"4th Wednesday",'2) Income'!$F$13:$F$32,"&lt;="&amp;$A454),0)))</f>
        <v>0</v>
      </c>
      <c r="AF454" s="8" cm="1">
        <f t="array" ref="AF454">IF(A454="","",IF(COUNTIF('2) Income'!$D$13:$D$32,"Every 4 Weeks")=0,0,SUMPRODUCT(--(IFERROR(MOD(A454-'2) Income'!$F$13:$F$32,28),1)=0),--('2) Income'!$D$13:$D$32="Every 4 Weeks"),--('2) Income'!$F$13:$F$32&lt;=A454),'2) Income'!$E$13:$E$32)))</f>
        <v>0</v>
      </c>
      <c r="AG454" s="8">
        <f>IF(A454="","",IF(COUNTIF('2) Income'!$D$13:$D$32,"Monthly")=0,0,IF(B454="N",SUMIFS('2) Income'!$E$13:$E$32,'2) Income'!$D$13:$D$32,"monthly",'2) Income'!$F$13:$F$32,"&lt;="&amp;$A454,'2) Income'!$I$13:$I$32,DAY(A454)),SUMIFS('2) Income'!$E$13:$E$32,'2) Income'!$D$13:$D$32,"monthly",'2) Income'!$F$13:$F$32,"&lt;="&amp;$A454,'2) Income'!$I$13:$I$32,"&gt;="&amp;DAY(A454)))))</f>
        <v>0</v>
      </c>
      <c r="AH454" s="8" cm="1">
        <f t="array" ref="AH454">IF(A454="","",IF(COUNTIF('2) Income'!$D$13:$D$32,"Yearly")=0,0,SUMPRODUCT(--('2) Income'!$D$13:$D$32="Yearly"),--('2) Income'!$F$13:$F$32&lt;=A454),IF(B454="N",--('2) Income'!$I$13:$I$32=DAY(A454)),--('2) Income'!$I$13:$I$32&gt;=DAY(A454))),--(IFERROR(MOD('2) Income'!$H$13:$H$32-MONTH(A454)+12,12),1)=0),'2) Income'!$E$13:$E$32)))</f>
        <v>0</v>
      </c>
      <c r="AI454" s="8">
        <f>IF(A454="","",IF(COUNTIF('2) Income'!$D$13:$D$32,"one-time")=0,0,SUMIFS('2) Income'!$E$13:$E$32,'2) Income'!$D$13:$D$32,"one-time",'2) Income'!$F$13:$F$32,"="&amp;$A454)))</f>
        <v>0</v>
      </c>
      <c r="AJ454" s="9">
        <f t="shared" si="36"/>
        <v>2300</v>
      </c>
    </row>
    <row r="455" spans="1:36">
      <c r="A455" s="7">
        <f>IF(A454="","",IF(A454+1&lt;='1) Period'!$E$21,A454+1,""))</f>
        <v>45927</v>
      </c>
      <c r="B455" s="7" t="str">
        <f t="shared" si="37"/>
        <v>N</v>
      </c>
      <c r="C455" t="str">
        <f t="shared" si="38"/>
        <v>Y</v>
      </c>
      <c r="D455" s="8">
        <f>IF(A455="","",IF(TEXT(A455,"dddd")='4) Happy Money'!$E$23,WAllowance,0))</f>
        <v>0</v>
      </c>
      <c r="E455" s="8">
        <f>IF(A455="","",IF(B455="N",SUMIF(TMonthly[Day of the Month],DAY(A455),TMonthly[Amount]),SUMIF(TMonthly[Day of the Month],"&gt;="&amp;DAY(A455),TMonthly[Amount])))</f>
        <v>100</v>
      </c>
      <c r="F455" s="8" cm="1">
        <f t="array" ref="F455">IF(A455="","",SUMPRODUCT(--(TYearly[Due Date]&lt;=A455),IF(B455="N",--(TYearly[Day]=DAY(A455)),--(TYearly[Day]&gt;=DAY(A455))),--(IFERROR(MOD(TYearly[Month]-MONTH(A455)+12,12),1)=0),TYearly[Amount]))</f>
        <v>0</v>
      </c>
      <c r="G455" s="8">
        <f>IF(A455="","",SUMIF(TOneTime[Due Date],A455,TOneTime[Amount]))</f>
        <v>0</v>
      </c>
      <c r="H455" s="8" cm="1">
        <f t="array" ref="H455">IF(A455="","",IF(COUNTIF(TOther[Frequency],$H$1)=0,0,SUMPRODUCT(--(IFERROR(MOD(A455-TOther[Start Date],7),1)=0),--(TOther[Frequency]=$H$1),--(TOther[Start Date]&lt;=A455),--(TOther[End Date Calc]&gt;=A455),TOther[Amount])))</f>
        <v>0</v>
      </c>
      <c r="I455" s="8" cm="1">
        <f t="array" ref="I455">IF(A455="","",IF(COUNTIF(TOther[Frequency],$I$1)=0,0,SUMPRODUCT(--(IFERROR(MOD(A455-TOther[Start Date],14),1)=0),--(TOther[Frequency]=$I$1),--(TOther[Start Date]&lt;=A455),--(TOther[End Date Calc]&gt;=A455),TOther[Amount])))</f>
        <v>0</v>
      </c>
      <c r="J455" s="8">
        <f>IF(A455="","",IF(COUNTIF(TOther[Frequency],$J$1)=0,0,IF(OR(DAY(A455)=1,DAY(A455)=15),SUMIFS(TOther[Amount],TOther[Frequency],$J$1,TOther[Start Date],"&lt;="&amp;$A455,TOther[End Date Calc],"&gt;="&amp;A455),0)))</f>
        <v>0</v>
      </c>
      <c r="K455" s="8">
        <f>IF(A455="","",IF(COUNTIF(TOther[Frequency],$K$1)=0,0,IF(A455=(A455-DAY(A455)+1+2*7-WEEKDAY(A455-DAY(A455)+8-4,1)),SUMIFS(TOther[Amount],TOther[Frequency],$K$1,TOther[Start Date],"&lt;="&amp;$A455,TOther[End Date Calc],"&gt;="&amp;A455),0)))</f>
        <v>0</v>
      </c>
      <c r="L455" s="8">
        <f>IF(A455="","",IF(COUNTIF(TOther[Frequency],$L$1)=0,0,IF(A455=(A455-DAY(A455)+1+3*7-WEEKDAY(A455-DAY(A455)+8-4,1)),SUMIFS(TOther[Amount],TOther[Frequency],$L$1,TOther[Start Date],"&lt;="&amp;$A455,TOther[End Date Calc],"&gt;="&amp;A455),0)))</f>
        <v>0</v>
      </c>
      <c r="M455" s="8">
        <f>IF(A455="","",IF(COUNTIF(TOther[Frequency],$M$1)=0,0,IF(A455=(A455-DAY(A455)+1+4*7-WEEKDAY(A455-DAY(A455)+8-4,1)),SUMIFS(TOther[Amount],TOther[Frequency],$M$1,TOther[Start Date],"&lt;="&amp;$A455,TOther[End Date Calc],"&gt;="&amp;A455),0)))</f>
        <v>0</v>
      </c>
      <c r="N455" s="8" cm="1">
        <f t="array" ref="N455">IF(A455="","",IF(COUNTIF(TOther[Frequency],$N$1)=0,0,SUMPRODUCT(--(IFERROR(MOD(A455-TOther[Start Date],28),1)=0),--(TOther[Frequency]=$N$1),--(TOther[Start Date]&lt;=A455),--(TOther[End Date Calc]&gt;=A455),TOther[Amount])))</f>
        <v>0</v>
      </c>
      <c r="O455" s="8" cm="1">
        <f t="array" ref="O455">IF(A455="","",IF(COUNTIF(TOther[Frequency],$O$1)=0,0,SUMPRODUCT(--(IFERROR(MOD(A455-TOther[Start Date],42),1)=0),--(TOther[Frequency]=$O$1),--(TOther[Start Date]&lt;=A455),--(TOther[End Date Calc]&gt;=A455),TOther[Amount])))</f>
        <v>0</v>
      </c>
      <c r="P455" s="8" cm="1">
        <f t="array" ref="P455">IF(A455="","",IF(COUNTIF(TOther[Frequency],$P$1)=0,0,SUMPRODUCT(--(IFERROR(MOD(A455-TOther[Start Date],56),1)=0),--(TOther[Frequency]=$P$1),--(TOther[Start Date]&lt;=A455),--(TOther[End Date Calc]&gt;=A455),TOther[Amount])))</f>
        <v>0</v>
      </c>
      <c r="Q455" s="8">
        <f>IF(A455="","",IF(COUNTIF(TOther[Frequency],$Q$1)=0,0,IF(B455="N",SUMIFS(TOther[Amount],TOther[Frequency],$Q$1,TOther[Start Date],"&lt;="&amp;$A455,TOther[End Date Calc],"&gt;="&amp;A455,TOther[Start Day],DAY(A455)),SUMIFS(TOther[Amount],TOther[Frequency],$Q$1,TOther[Start Date],"&lt;="&amp;$A455,TOther[End Date Calc],"&gt;="&amp;A455,TOther[Start Day],"&gt;="&amp;DAY(A455)))))</f>
        <v>0</v>
      </c>
      <c r="R455" s="8" cm="1">
        <f t="array" ref="R455">IF(A455="","",IF(COUNTIF(TOther[Frequency],R$1)=0,0,SUMPRODUCT(--(TOther[Frequency]=R$1),--(TOther[Start Date]&lt;=A455),--(TOther[End Date Calc]&gt;=A455),IF(B455="N",--(TOther[Start Day]=DAY(A455)),--(TOther[Start Day]&gt;=DAY(A455))),--(IFERROR(MOD(TOther[Start Month]-MONTH(A455)+2,2),1)=0),TOther[Amount])))</f>
        <v>0</v>
      </c>
      <c r="S455" s="8" cm="1">
        <f t="array" ref="S455">IF(A455="","",IF(COUNTIF(TOther[Frequency],S$1)=0,0,SUMPRODUCT(--(TOther[Frequency]=S$1),--(TOther[Start Date]&lt;=A455),--(TOther[End Date Calc]&gt;=A455),IF(B455="N",--(TOther[Start Day]=DAY(A455)),--(TOther[Start Day]&gt;=DAY(A455))),--(IFERROR(MOD(TOther[Start Month]-MONTH(A455)+3,3),1)=0),TOther[Amount])))</f>
        <v>0</v>
      </c>
      <c r="T455" s="8" cm="1">
        <f t="array" ref="T455">IF($A455="","",IF(COUNTIF(TOther[Frequency],T$1)=0,0,SUMPRODUCT(--(TOther[Frequency]=T$1),--(TOther[Start Date]&lt;=$A455),--(TOther[End Date Calc]&gt;=$A455),IF($B455="N",--(TOther[Start Day]=DAY($A455)),--(TOther[Start Day]&gt;=DAY($A455))),--(IFERROR(MOD(TOther[Start Month]-MONTH($A455)+4,4),1)=0),TOther[Amount])))</f>
        <v>0</v>
      </c>
      <c r="U455" s="8" cm="1">
        <f t="array" ref="U455">IF(A455="","",IF(COUNTIF(TOther[Frequency],$U$1)=0,0,SUMPRODUCT(--(TOther[Frequency]=$U$1),--(TOther[Start Date]&lt;=A455),--(TOther[End Date Calc]&gt;=A455),IF(B455="N",--(TOther[Start Day]=DAY(A455)),--(TOther[Start Day]&gt;=DAY(A455))),--(IFERROR(MOD(TOther[Start Month]-MONTH(A455)+6,6),1)=0),TOther[Amount])))</f>
        <v>0</v>
      </c>
      <c r="V455" s="8" cm="1">
        <f t="array" ref="V455">IF(A455="","",IF(COUNTIF(TOther[Frequency],$V$1)=0,0,SUMPRODUCT(--(TOther[Frequency]=$V$1),--(TOther[Start Date]&lt;=A455),--(TOther[End Date Calc]&gt;=A455),IF(B455="N",--(TOther[Start Day]=DAY(A455)),--(TOther[Start Day]&gt;=DAY(A455))),--(IFERROR(MOD(TOther[Start Month]-MONTH(A455)+12,12),1)=0),TOther[Amount])))</f>
        <v>0</v>
      </c>
      <c r="W455" s="8">
        <f>IF(A455="","",SUMIFS(TOther[Amount],TOther[Start Date],A455,TOther[Frequency],$W$1))</f>
        <v>0</v>
      </c>
      <c r="X455" s="9">
        <f t="shared" si="35"/>
        <v>100</v>
      </c>
      <c r="Y455" s="9">
        <f t="shared" si="39"/>
        <v>0</v>
      </c>
      <c r="Z455" s="8" cm="1">
        <f t="array" ref="Z455">IF(A455="","",IF(COUNTIF('2) Income'!$D$13:$D$32,"Weekly")=0,0,SUMPRODUCT(--(IFERROR(MOD(A455-'2) Income'!$F$13:$F$32,7),1)=0),--('2) Income'!$D$13:$D$32="Weekly"),--('2) Income'!$F$13:$F$32&lt;=A455),'2) Income'!$E$13:$E$32)))</f>
        <v>0</v>
      </c>
      <c r="AA455" s="8" cm="1">
        <f t="array" ref="AA455">IF(A455="","",IF(COUNTIF('2) Income'!$D$13:$D$32,"Every Other Week")=0,0,SUMPRODUCT(--(IFERROR(MOD(A455-'2) Income'!$F$13:$F$32,14),1)=0),--('2) Income'!$D$13:$D$32="Every Other Week"),--('2) Income'!$F$13:$F$32&lt;=A455),'2) Income'!$E$13:$E$32)))</f>
        <v>0</v>
      </c>
      <c r="AB455" s="8">
        <f>IF(A455="","",IF(COUNTIF('2) Income'!$D$13:$D$32,"1st and 15th")=0,0,IF(OR(DAY(A455)=1,DAY(A455)=15),SUMIFS('2) Income'!$E$13:$E$32,'2) Income'!$D$13:$D$32,"1st and 15th",'2) Income'!$F$13:$F$32,"&lt;="&amp;$A455),0)))</f>
        <v>0</v>
      </c>
      <c r="AC455" s="8">
        <f>IF(A455="","",IF(COUNTIF('2) Income'!$D$13:$D$32,"2nd Wednesday")=0,0,IF(A455=(A455-DAY(A455)+1+2*7-WEEKDAY(A455-DAY(A455)+8-4,1)),SUMIFS('2) Income'!$E$13:$E$32,'2) Income'!$D$13:$D$32,"2nd Wednesday",'2) Income'!$F$13:$F$32,"&lt;="&amp;$A455),0)))</f>
        <v>0</v>
      </c>
      <c r="AD455" s="8">
        <f>IF(A455="","",IF(COUNTIF('2) Income'!$D$13:$D$32,"3rd Wednesday")=0,0,IF(A455=(A455-DAY(A455)+1+3*7-WEEKDAY(A455-DAY(A455)+8-4,1)),SUMIFS('2) Income'!$E$13:$E$32,'2) Income'!$D$13:$D$32,"3rd Wednesday",'2) Income'!$F$13:$F$32,"&lt;="&amp;$A455),0)))</f>
        <v>0</v>
      </c>
      <c r="AE455" s="8">
        <f>IF(A455="","",IF(COUNTIF('2) Income'!$D$13:$D$32,"4th Wednesday")=0,0,IF(A455=(A455-DAY(A455)+1+4*7-WEEKDAY(A455-DAY(A455)+8-4,1)),SUMIFS('2) Income'!$E$13:$E$32,'2) Income'!$D$13:$D$32,"4th Wednesday",'2) Income'!$F$13:$F$32,"&lt;="&amp;$A455),0)))</f>
        <v>0</v>
      </c>
      <c r="AF455" s="8" cm="1">
        <f t="array" ref="AF455">IF(A455="","",IF(COUNTIF('2) Income'!$D$13:$D$32,"Every 4 Weeks")=0,0,SUMPRODUCT(--(IFERROR(MOD(A455-'2) Income'!$F$13:$F$32,28),1)=0),--('2) Income'!$D$13:$D$32="Every 4 Weeks"),--('2) Income'!$F$13:$F$32&lt;=A455),'2) Income'!$E$13:$E$32)))</f>
        <v>0</v>
      </c>
      <c r="AG455" s="8">
        <f>IF(A455="","",IF(COUNTIF('2) Income'!$D$13:$D$32,"Monthly")=0,0,IF(B455="N",SUMIFS('2) Income'!$E$13:$E$32,'2) Income'!$D$13:$D$32,"monthly",'2) Income'!$F$13:$F$32,"&lt;="&amp;$A455,'2) Income'!$I$13:$I$32,DAY(A455)),SUMIFS('2) Income'!$E$13:$E$32,'2) Income'!$D$13:$D$32,"monthly",'2) Income'!$F$13:$F$32,"&lt;="&amp;$A455,'2) Income'!$I$13:$I$32,"&gt;="&amp;DAY(A455)))))</f>
        <v>0</v>
      </c>
      <c r="AH455" s="8" cm="1">
        <f t="array" ref="AH455">IF(A455="","",IF(COUNTIF('2) Income'!$D$13:$D$32,"Yearly")=0,0,SUMPRODUCT(--('2) Income'!$D$13:$D$32="Yearly"),--('2) Income'!$F$13:$F$32&lt;=A455),IF(B455="N",--('2) Income'!$I$13:$I$32=DAY(A455)),--('2) Income'!$I$13:$I$32&gt;=DAY(A455))),--(IFERROR(MOD('2) Income'!$H$13:$H$32-MONTH(A455)+12,12),1)=0),'2) Income'!$E$13:$E$32)))</f>
        <v>0</v>
      </c>
      <c r="AI455" s="8">
        <f>IF(A455="","",IF(COUNTIF('2) Income'!$D$13:$D$32,"one-time")=0,0,SUMIFS('2) Income'!$E$13:$E$32,'2) Income'!$D$13:$D$32,"one-time",'2) Income'!$F$13:$F$32,"="&amp;$A455)))</f>
        <v>0</v>
      </c>
      <c r="AJ455" s="9">
        <f t="shared" si="36"/>
        <v>0</v>
      </c>
    </row>
    <row r="456" spans="1:36">
      <c r="A456" s="7">
        <f>IF(A455="","",IF(A455+1&lt;='1) Period'!$E$21,A455+1,""))</f>
        <v>45928</v>
      </c>
      <c r="B456" s="7" t="str">
        <f t="shared" si="37"/>
        <v>N</v>
      </c>
      <c r="C456" t="str">
        <f t="shared" si="38"/>
        <v>Y</v>
      </c>
      <c r="D456" s="8">
        <f>IF(A456="","",IF(TEXT(A456,"dddd")='4) Happy Money'!$E$23,WAllowance,0))</f>
        <v>0</v>
      </c>
      <c r="E456" s="8">
        <f>IF(A456="","",IF(B456="N",SUMIF(TMonthly[Day of the Month],DAY(A456),TMonthly[Amount]),SUMIF(TMonthly[Day of the Month],"&gt;="&amp;DAY(A456),TMonthly[Amount])))</f>
        <v>0</v>
      </c>
      <c r="F456" s="8" cm="1">
        <f t="array" ref="F456">IF(A456="","",SUMPRODUCT(--(TYearly[Due Date]&lt;=A456),IF(B456="N",--(TYearly[Day]=DAY(A456)),--(TYearly[Day]&gt;=DAY(A456))),--(IFERROR(MOD(TYearly[Month]-MONTH(A456)+12,12),1)=0),TYearly[Amount]))</f>
        <v>0</v>
      </c>
      <c r="G456" s="8">
        <f>IF(A456="","",SUMIF(TOneTime[Due Date],A456,TOneTime[Amount]))</f>
        <v>0</v>
      </c>
      <c r="H456" s="8" cm="1">
        <f t="array" ref="H456">IF(A456="","",IF(COUNTIF(TOther[Frequency],$H$1)=0,0,SUMPRODUCT(--(IFERROR(MOD(A456-TOther[Start Date],7),1)=0),--(TOther[Frequency]=$H$1),--(TOther[Start Date]&lt;=A456),--(TOther[End Date Calc]&gt;=A456),TOther[Amount])))</f>
        <v>0</v>
      </c>
      <c r="I456" s="8" cm="1">
        <f t="array" ref="I456">IF(A456="","",IF(COUNTIF(TOther[Frequency],$I$1)=0,0,SUMPRODUCT(--(IFERROR(MOD(A456-TOther[Start Date],14),1)=0),--(TOther[Frequency]=$I$1),--(TOther[Start Date]&lt;=A456),--(TOther[End Date Calc]&gt;=A456),TOther[Amount])))</f>
        <v>0</v>
      </c>
      <c r="J456" s="8">
        <f>IF(A456="","",IF(COUNTIF(TOther[Frequency],$J$1)=0,0,IF(OR(DAY(A456)=1,DAY(A456)=15),SUMIFS(TOther[Amount],TOther[Frequency],$J$1,TOther[Start Date],"&lt;="&amp;$A456,TOther[End Date Calc],"&gt;="&amp;A456),0)))</f>
        <v>0</v>
      </c>
      <c r="K456" s="8">
        <f>IF(A456="","",IF(COUNTIF(TOther[Frequency],$K$1)=0,0,IF(A456=(A456-DAY(A456)+1+2*7-WEEKDAY(A456-DAY(A456)+8-4,1)),SUMIFS(TOther[Amount],TOther[Frequency],$K$1,TOther[Start Date],"&lt;="&amp;$A456,TOther[End Date Calc],"&gt;="&amp;A456),0)))</f>
        <v>0</v>
      </c>
      <c r="L456" s="8">
        <f>IF(A456="","",IF(COUNTIF(TOther[Frequency],$L$1)=0,0,IF(A456=(A456-DAY(A456)+1+3*7-WEEKDAY(A456-DAY(A456)+8-4,1)),SUMIFS(TOther[Amount],TOther[Frequency],$L$1,TOther[Start Date],"&lt;="&amp;$A456,TOther[End Date Calc],"&gt;="&amp;A456),0)))</f>
        <v>0</v>
      </c>
      <c r="M456" s="8">
        <f>IF(A456="","",IF(COUNTIF(TOther[Frequency],$M$1)=0,0,IF(A456=(A456-DAY(A456)+1+4*7-WEEKDAY(A456-DAY(A456)+8-4,1)),SUMIFS(TOther[Amount],TOther[Frequency],$M$1,TOther[Start Date],"&lt;="&amp;$A456,TOther[End Date Calc],"&gt;="&amp;A456),0)))</f>
        <v>0</v>
      </c>
      <c r="N456" s="8" cm="1">
        <f t="array" ref="N456">IF(A456="","",IF(COUNTIF(TOther[Frequency],$N$1)=0,0,SUMPRODUCT(--(IFERROR(MOD(A456-TOther[Start Date],28),1)=0),--(TOther[Frequency]=$N$1),--(TOther[Start Date]&lt;=A456),--(TOther[End Date Calc]&gt;=A456),TOther[Amount])))</f>
        <v>0</v>
      </c>
      <c r="O456" s="8" cm="1">
        <f t="array" ref="O456">IF(A456="","",IF(COUNTIF(TOther[Frequency],$O$1)=0,0,SUMPRODUCT(--(IFERROR(MOD(A456-TOther[Start Date],42),1)=0),--(TOther[Frequency]=$O$1),--(TOther[Start Date]&lt;=A456),--(TOther[End Date Calc]&gt;=A456),TOther[Amount])))</f>
        <v>0</v>
      </c>
      <c r="P456" s="8" cm="1">
        <f t="array" ref="P456">IF(A456="","",IF(COUNTIF(TOther[Frequency],$P$1)=0,0,SUMPRODUCT(--(IFERROR(MOD(A456-TOther[Start Date],56),1)=0),--(TOther[Frequency]=$P$1),--(TOther[Start Date]&lt;=A456),--(TOther[End Date Calc]&gt;=A456),TOther[Amount])))</f>
        <v>0</v>
      </c>
      <c r="Q456" s="8">
        <f>IF(A456="","",IF(COUNTIF(TOther[Frequency],$Q$1)=0,0,IF(B456="N",SUMIFS(TOther[Amount],TOther[Frequency],$Q$1,TOther[Start Date],"&lt;="&amp;$A456,TOther[End Date Calc],"&gt;="&amp;A456,TOther[Start Day],DAY(A456)),SUMIFS(TOther[Amount],TOther[Frequency],$Q$1,TOther[Start Date],"&lt;="&amp;$A456,TOther[End Date Calc],"&gt;="&amp;A456,TOther[Start Day],"&gt;="&amp;DAY(A456)))))</f>
        <v>0</v>
      </c>
      <c r="R456" s="8" cm="1">
        <f t="array" ref="R456">IF(A456="","",IF(COUNTIF(TOther[Frequency],R$1)=0,0,SUMPRODUCT(--(TOther[Frequency]=R$1),--(TOther[Start Date]&lt;=A456),--(TOther[End Date Calc]&gt;=A456),IF(B456="N",--(TOther[Start Day]=DAY(A456)),--(TOther[Start Day]&gt;=DAY(A456))),--(IFERROR(MOD(TOther[Start Month]-MONTH(A456)+2,2),1)=0),TOther[Amount])))</f>
        <v>0</v>
      </c>
      <c r="S456" s="8" cm="1">
        <f t="array" ref="S456">IF(A456="","",IF(COUNTIF(TOther[Frequency],S$1)=0,0,SUMPRODUCT(--(TOther[Frequency]=S$1),--(TOther[Start Date]&lt;=A456),--(TOther[End Date Calc]&gt;=A456),IF(B456="N",--(TOther[Start Day]=DAY(A456)),--(TOther[Start Day]&gt;=DAY(A456))),--(IFERROR(MOD(TOther[Start Month]-MONTH(A456)+3,3),1)=0),TOther[Amount])))</f>
        <v>0</v>
      </c>
      <c r="T456" s="8" cm="1">
        <f t="array" ref="T456">IF($A456="","",IF(COUNTIF(TOther[Frequency],T$1)=0,0,SUMPRODUCT(--(TOther[Frequency]=T$1),--(TOther[Start Date]&lt;=$A456),--(TOther[End Date Calc]&gt;=$A456),IF($B456="N",--(TOther[Start Day]=DAY($A456)),--(TOther[Start Day]&gt;=DAY($A456))),--(IFERROR(MOD(TOther[Start Month]-MONTH($A456)+4,4),1)=0),TOther[Amount])))</f>
        <v>0</v>
      </c>
      <c r="U456" s="8" cm="1">
        <f t="array" ref="U456">IF(A456="","",IF(COUNTIF(TOther[Frequency],$U$1)=0,0,SUMPRODUCT(--(TOther[Frequency]=$U$1),--(TOther[Start Date]&lt;=A456),--(TOther[End Date Calc]&gt;=A456),IF(B456="N",--(TOther[Start Day]=DAY(A456)),--(TOther[Start Day]&gt;=DAY(A456))),--(IFERROR(MOD(TOther[Start Month]-MONTH(A456)+6,6),1)=0),TOther[Amount])))</f>
        <v>0</v>
      </c>
      <c r="V456" s="8" cm="1">
        <f t="array" ref="V456">IF(A456="","",IF(COUNTIF(TOther[Frequency],$V$1)=0,0,SUMPRODUCT(--(TOther[Frequency]=$V$1),--(TOther[Start Date]&lt;=A456),--(TOther[End Date Calc]&gt;=A456),IF(B456="N",--(TOther[Start Day]=DAY(A456)),--(TOther[Start Day]&gt;=DAY(A456))),--(IFERROR(MOD(TOther[Start Month]-MONTH(A456)+12,12),1)=0),TOther[Amount])))</f>
        <v>0</v>
      </c>
      <c r="W456" s="8">
        <f>IF(A456="","",SUMIFS(TOther[Amount],TOther[Start Date],A456,TOther[Frequency],$W$1))</f>
        <v>0</v>
      </c>
      <c r="X456" s="9">
        <f t="shared" si="35"/>
        <v>0</v>
      </c>
      <c r="Y456" s="9">
        <f t="shared" si="39"/>
        <v>0</v>
      </c>
      <c r="Z456" s="8" cm="1">
        <f t="array" ref="Z456">IF(A456="","",IF(COUNTIF('2) Income'!$D$13:$D$32,"Weekly")=0,0,SUMPRODUCT(--(IFERROR(MOD(A456-'2) Income'!$F$13:$F$32,7),1)=0),--('2) Income'!$D$13:$D$32="Weekly"),--('2) Income'!$F$13:$F$32&lt;=A456),'2) Income'!$E$13:$E$32)))</f>
        <v>0</v>
      </c>
      <c r="AA456" s="8" cm="1">
        <f t="array" ref="AA456">IF(A456="","",IF(COUNTIF('2) Income'!$D$13:$D$32,"Every Other Week")=0,0,SUMPRODUCT(--(IFERROR(MOD(A456-'2) Income'!$F$13:$F$32,14),1)=0),--('2) Income'!$D$13:$D$32="Every Other Week"),--('2) Income'!$F$13:$F$32&lt;=A456),'2) Income'!$E$13:$E$32)))</f>
        <v>0</v>
      </c>
      <c r="AB456" s="8">
        <f>IF(A456="","",IF(COUNTIF('2) Income'!$D$13:$D$32,"1st and 15th")=0,0,IF(OR(DAY(A456)=1,DAY(A456)=15),SUMIFS('2) Income'!$E$13:$E$32,'2) Income'!$D$13:$D$32,"1st and 15th",'2) Income'!$F$13:$F$32,"&lt;="&amp;$A456),0)))</f>
        <v>0</v>
      </c>
      <c r="AC456" s="8">
        <f>IF(A456="","",IF(COUNTIF('2) Income'!$D$13:$D$32,"2nd Wednesday")=0,0,IF(A456=(A456-DAY(A456)+1+2*7-WEEKDAY(A456-DAY(A456)+8-4,1)),SUMIFS('2) Income'!$E$13:$E$32,'2) Income'!$D$13:$D$32,"2nd Wednesday",'2) Income'!$F$13:$F$32,"&lt;="&amp;$A456),0)))</f>
        <v>0</v>
      </c>
      <c r="AD456" s="8">
        <f>IF(A456="","",IF(COUNTIF('2) Income'!$D$13:$D$32,"3rd Wednesday")=0,0,IF(A456=(A456-DAY(A456)+1+3*7-WEEKDAY(A456-DAY(A456)+8-4,1)),SUMIFS('2) Income'!$E$13:$E$32,'2) Income'!$D$13:$D$32,"3rd Wednesday",'2) Income'!$F$13:$F$32,"&lt;="&amp;$A456),0)))</f>
        <v>0</v>
      </c>
      <c r="AE456" s="8">
        <f>IF(A456="","",IF(COUNTIF('2) Income'!$D$13:$D$32,"4th Wednesday")=0,0,IF(A456=(A456-DAY(A456)+1+4*7-WEEKDAY(A456-DAY(A456)+8-4,1)),SUMIFS('2) Income'!$E$13:$E$32,'2) Income'!$D$13:$D$32,"4th Wednesday",'2) Income'!$F$13:$F$32,"&lt;="&amp;$A456),0)))</f>
        <v>0</v>
      </c>
      <c r="AF456" s="8" cm="1">
        <f t="array" ref="AF456">IF(A456="","",IF(COUNTIF('2) Income'!$D$13:$D$32,"Every 4 Weeks")=0,0,SUMPRODUCT(--(IFERROR(MOD(A456-'2) Income'!$F$13:$F$32,28),1)=0),--('2) Income'!$D$13:$D$32="Every 4 Weeks"),--('2) Income'!$F$13:$F$32&lt;=A456),'2) Income'!$E$13:$E$32)))</f>
        <v>0</v>
      </c>
      <c r="AG456" s="8">
        <f>IF(A456="","",IF(COUNTIF('2) Income'!$D$13:$D$32,"Monthly")=0,0,IF(B456="N",SUMIFS('2) Income'!$E$13:$E$32,'2) Income'!$D$13:$D$32,"monthly",'2) Income'!$F$13:$F$32,"&lt;="&amp;$A456,'2) Income'!$I$13:$I$32,DAY(A456)),SUMIFS('2) Income'!$E$13:$E$32,'2) Income'!$D$13:$D$32,"monthly",'2) Income'!$F$13:$F$32,"&lt;="&amp;$A456,'2) Income'!$I$13:$I$32,"&gt;="&amp;DAY(A456)))))</f>
        <v>0</v>
      </c>
      <c r="AH456" s="8" cm="1">
        <f t="array" ref="AH456">IF(A456="","",IF(COUNTIF('2) Income'!$D$13:$D$32,"Yearly")=0,0,SUMPRODUCT(--('2) Income'!$D$13:$D$32="Yearly"),--('2) Income'!$F$13:$F$32&lt;=A456),IF(B456="N",--('2) Income'!$I$13:$I$32=DAY(A456)),--('2) Income'!$I$13:$I$32&gt;=DAY(A456))),--(IFERROR(MOD('2) Income'!$H$13:$H$32-MONTH(A456)+12,12),1)=0),'2) Income'!$E$13:$E$32)))</f>
        <v>0</v>
      </c>
      <c r="AI456" s="8">
        <f>IF(A456="","",IF(COUNTIF('2) Income'!$D$13:$D$32,"one-time")=0,0,SUMIFS('2) Income'!$E$13:$E$32,'2) Income'!$D$13:$D$32,"one-time",'2) Income'!$F$13:$F$32,"="&amp;$A456)))</f>
        <v>0</v>
      </c>
      <c r="AJ456" s="9">
        <f t="shared" si="36"/>
        <v>0</v>
      </c>
    </row>
    <row r="457" spans="1:36">
      <c r="A457" s="7">
        <f>IF(A456="","",IF(A456+1&lt;='1) Period'!$E$21,A456+1,""))</f>
        <v>45929</v>
      </c>
      <c r="B457" s="7" t="str">
        <f t="shared" si="37"/>
        <v>N</v>
      </c>
      <c r="C457" t="str">
        <f t="shared" si="38"/>
        <v>F</v>
      </c>
      <c r="D457" s="8">
        <f>IF(A457="","",IF(TEXT(A457,"dddd")='4) Happy Money'!$E$23,WAllowance,0))</f>
        <v>400</v>
      </c>
      <c r="E457" s="8">
        <f>IF(A457="","",IF(B457="N",SUMIF(TMonthly[Day of the Month],DAY(A457),TMonthly[Amount]),SUMIF(TMonthly[Day of the Month],"&gt;="&amp;DAY(A457),TMonthly[Amount])))</f>
        <v>0</v>
      </c>
      <c r="F457" s="8" cm="1">
        <f t="array" ref="F457">IF(A457="","",SUMPRODUCT(--(TYearly[Due Date]&lt;=A457),IF(B457="N",--(TYearly[Day]=DAY(A457)),--(TYearly[Day]&gt;=DAY(A457))),--(IFERROR(MOD(TYearly[Month]-MONTH(A457)+12,12),1)=0),TYearly[Amount]))</f>
        <v>0</v>
      </c>
      <c r="G457" s="8">
        <f>IF(A457="","",SUMIF(TOneTime[Due Date],A457,TOneTime[Amount]))</f>
        <v>0</v>
      </c>
      <c r="H457" s="8" cm="1">
        <f t="array" ref="H457">IF(A457="","",IF(COUNTIF(TOther[Frequency],$H$1)=0,0,SUMPRODUCT(--(IFERROR(MOD(A457-TOther[Start Date],7),1)=0),--(TOther[Frequency]=$H$1),--(TOther[Start Date]&lt;=A457),--(TOther[End Date Calc]&gt;=A457),TOther[Amount])))</f>
        <v>0</v>
      </c>
      <c r="I457" s="8" cm="1">
        <f t="array" ref="I457">IF(A457="","",IF(COUNTIF(TOther[Frequency],$I$1)=0,0,SUMPRODUCT(--(IFERROR(MOD(A457-TOther[Start Date],14),1)=0),--(TOther[Frequency]=$I$1),--(TOther[Start Date]&lt;=A457),--(TOther[End Date Calc]&gt;=A457),TOther[Amount])))</f>
        <v>230</v>
      </c>
      <c r="J457" s="8">
        <f>IF(A457="","",IF(COUNTIF(TOther[Frequency],$J$1)=0,0,IF(OR(DAY(A457)=1,DAY(A457)=15),SUMIFS(TOther[Amount],TOther[Frequency],$J$1,TOther[Start Date],"&lt;="&amp;$A457,TOther[End Date Calc],"&gt;="&amp;A457),0)))</f>
        <v>0</v>
      </c>
      <c r="K457" s="8">
        <f>IF(A457="","",IF(COUNTIF(TOther[Frequency],$K$1)=0,0,IF(A457=(A457-DAY(A457)+1+2*7-WEEKDAY(A457-DAY(A457)+8-4,1)),SUMIFS(TOther[Amount],TOther[Frequency],$K$1,TOther[Start Date],"&lt;="&amp;$A457,TOther[End Date Calc],"&gt;="&amp;A457),0)))</f>
        <v>0</v>
      </c>
      <c r="L457" s="8">
        <f>IF(A457="","",IF(COUNTIF(TOther[Frequency],$L$1)=0,0,IF(A457=(A457-DAY(A457)+1+3*7-WEEKDAY(A457-DAY(A457)+8-4,1)),SUMIFS(TOther[Amount],TOther[Frequency],$L$1,TOther[Start Date],"&lt;="&amp;$A457,TOther[End Date Calc],"&gt;="&amp;A457),0)))</f>
        <v>0</v>
      </c>
      <c r="M457" s="8">
        <f>IF(A457="","",IF(COUNTIF(TOther[Frequency],$M$1)=0,0,IF(A457=(A457-DAY(A457)+1+4*7-WEEKDAY(A457-DAY(A457)+8-4,1)),SUMIFS(TOther[Amount],TOther[Frequency],$M$1,TOther[Start Date],"&lt;="&amp;$A457,TOther[End Date Calc],"&gt;="&amp;A457),0)))</f>
        <v>0</v>
      </c>
      <c r="N457" s="8" cm="1">
        <f t="array" ref="N457">IF(A457="","",IF(COUNTIF(TOther[Frequency],$N$1)=0,0,SUMPRODUCT(--(IFERROR(MOD(A457-TOther[Start Date],28),1)=0),--(TOther[Frequency]=$N$1),--(TOther[Start Date]&lt;=A457),--(TOther[End Date Calc]&gt;=A457),TOther[Amount])))</f>
        <v>0</v>
      </c>
      <c r="O457" s="8" cm="1">
        <f t="array" ref="O457">IF(A457="","",IF(COUNTIF(TOther[Frequency],$O$1)=0,0,SUMPRODUCT(--(IFERROR(MOD(A457-TOther[Start Date],42),1)=0),--(TOther[Frequency]=$O$1),--(TOther[Start Date]&lt;=A457),--(TOther[End Date Calc]&gt;=A457),TOther[Amount])))</f>
        <v>0</v>
      </c>
      <c r="P457" s="8" cm="1">
        <f t="array" ref="P457">IF(A457="","",IF(COUNTIF(TOther[Frequency],$P$1)=0,0,SUMPRODUCT(--(IFERROR(MOD(A457-TOther[Start Date],56),1)=0),--(TOther[Frequency]=$P$1),--(TOther[Start Date]&lt;=A457),--(TOther[End Date Calc]&gt;=A457),TOther[Amount])))</f>
        <v>0</v>
      </c>
      <c r="Q457" s="8">
        <f>IF(A457="","",IF(COUNTIF(TOther[Frequency],$Q$1)=0,0,IF(B457="N",SUMIFS(TOther[Amount],TOther[Frequency],$Q$1,TOther[Start Date],"&lt;="&amp;$A457,TOther[End Date Calc],"&gt;="&amp;A457,TOther[Start Day],DAY(A457)),SUMIFS(TOther[Amount],TOther[Frequency],$Q$1,TOther[Start Date],"&lt;="&amp;$A457,TOther[End Date Calc],"&gt;="&amp;A457,TOther[Start Day],"&gt;="&amp;DAY(A457)))))</f>
        <v>0</v>
      </c>
      <c r="R457" s="8" cm="1">
        <f t="array" ref="R457">IF(A457="","",IF(COUNTIF(TOther[Frequency],R$1)=0,0,SUMPRODUCT(--(TOther[Frequency]=R$1),--(TOther[Start Date]&lt;=A457),--(TOther[End Date Calc]&gt;=A457),IF(B457="N",--(TOther[Start Day]=DAY(A457)),--(TOther[Start Day]&gt;=DAY(A457))),--(IFERROR(MOD(TOther[Start Month]-MONTH(A457)+2,2),1)=0),TOther[Amount])))</f>
        <v>0</v>
      </c>
      <c r="S457" s="8" cm="1">
        <f t="array" ref="S457">IF(A457="","",IF(COUNTIF(TOther[Frequency],S$1)=0,0,SUMPRODUCT(--(TOther[Frequency]=S$1),--(TOther[Start Date]&lt;=A457),--(TOther[End Date Calc]&gt;=A457),IF(B457="N",--(TOther[Start Day]=DAY(A457)),--(TOther[Start Day]&gt;=DAY(A457))),--(IFERROR(MOD(TOther[Start Month]-MONTH(A457)+3,3),1)=0),TOther[Amount])))</f>
        <v>0</v>
      </c>
      <c r="T457" s="8" cm="1">
        <f t="array" ref="T457">IF($A457="","",IF(COUNTIF(TOther[Frequency],T$1)=0,0,SUMPRODUCT(--(TOther[Frequency]=T$1),--(TOther[Start Date]&lt;=$A457),--(TOther[End Date Calc]&gt;=$A457),IF($B457="N",--(TOther[Start Day]=DAY($A457)),--(TOther[Start Day]&gt;=DAY($A457))),--(IFERROR(MOD(TOther[Start Month]-MONTH($A457)+4,4),1)=0),TOther[Amount])))</f>
        <v>0</v>
      </c>
      <c r="U457" s="8" cm="1">
        <f t="array" ref="U457">IF(A457="","",IF(COUNTIF(TOther[Frequency],$U$1)=0,0,SUMPRODUCT(--(TOther[Frequency]=$U$1),--(TOther[Start Date]&lt;=A457),--(TOther[End Date Calc]&gt;=A457),IF(B457="N",--(TOther[Start Day]=DAY(A457)),--(TOther[Start Day]&gt;=DAY(A457))),--(IFERROR(MOD(TOther[Start Month]-MONTH(A457)+6,6),1)=0),TOther[Amount])))</f>
        <v>0</v>
      </c>
      <c r="V457" s="8" cm="1">
        <f t="array" ref="V457">IF(A457="","",IF(COUNTIF(TOther[Frequency],$V$1)=0,0,SUMPRODUCT(--(TOther[Frequency]=$V$1),--(TOther[Start Date]&lt;=A457),--(TOther[End Date Calc]&gt;=A457),IF(B457="N",--(TOther[Start Day]=DAY(A457)),--(TOther[Start Day]&gt;=DAY(A457))),--(IFERROR(MOD(TOther[Start Month]-MONTH(A457)+12,12),1)=0),TOther[Amount])))</f>
        <v>0</v>
      </c>
      <c r="W457" s="8">
        <f>IF(A457="","",SUMIFS(TOther[Amount],TOther[Start Date],A457,TOther[Frequency],$W$1))</f>
        <v>0</v>
      </c>
      <c r="X457" s="9">
        <f t="shared" si="35"/>
        <v>230</v>
      </c>
      <c r="Y457" s="9">
        <f t="shared" si="39"/>
        <v>230</v>
      </c>
      <c r="Z457" s="8" cm="1">
        <f t="array" ref="Z457">IF(A457="","",IF(COUNTIF('2) Income'!$D$13:$D$32,"Weekly")=0,0,SUMPRODUCT(--(IFERROR(MOD(A457-'2) Income'!$F$13:$F$32,7),1)=0),--('2) Income'!$D$13:$D$32="Weekly"),--('2) Income'!$F$13:$F$32&lt;=A457),'2) Income'!$E$13:$E$32)))</f>
        <v>0</v>
      </c>
      <c r="AA457" s="8" cm="1">
        <f t="array" ref="AA457">IF(A457="","",IF(COUNTIF('2) Income'!$D$13:$D$32,"Every Other Week")=0,0,SUMPRODUCT(--(IFERROR(MOD(A457-'2) Income'!$F$13:$F$32,14),1)=0),--('2) Income'!$D$13:$D$32="Every Other Week"),--('2) Income'!$F$13:$F$32&lt;=A457),'2) Income'!$E$13:$E$32)))</f>
        <v>0</v>
      </c>
      <c r="AB457" s="8">
        <f>IF(A457="","",IF(COUNTIF('2) Income'!$D$13:$D$32,"1st and 15th")=0,0,IF(OR(DAY(A457)=1,DAY(A457)=15),SUMIFS('2) Income'!$E$13:$E$32,'2) Income'!$D$13:$D$32,"1st and 15th",'2) Income'!$F$13:$F$32,"&lt;="&amp;$A457),0)))</f>
        <v>0</v>
      </c>
      <c r="AC457" s="8">
        <f>IF(A457="","",IF(COUNTIF('2) Income'!$D$13:$D$32,"2nd Wednesday")=0,0,IF(A457=(A457-DAY(A457)+1+2*7-WEEKDAY(A457-DAY(A457)+8-4,1)),SUMIFS('2) Income'!$E$13:$E$32,'2) Income'!$D$13:$D$32,"2nd Wednesday",'2) Income'!$F$13:$F$32,"&lt;="&amp;$A457),0)))</f>
        <v>0</v>
      </c>
      <c r="AD457" s="8">
        <f>IF(A457="","",IF(COUNTIF('2) Income'!$D$13:$D$32,"3rd Wednesday")=0,0,IF(A457=(A457-DAY(A457)+1+3*7-WEEKDAY(A457-DAY(A457)+8-4,1)),SUMIFS('2) Income'!$E$13:$E$32,'2) Income'!$D$13:$D$32,"3rd Wednesday",'2) Income'!$F$13:$F$32,"&lt;="&amp;$A457),0)))</f>
        <v>0</v>
      </c>
      <c r="AE457" s="8">
        <f>IF(A457="","",IF(COUNTIF('2) Income'!$D$13:$D$32,"4th Wednesday")=0,0,IF(A457=(A457-DAY(A457)+1+4*7-WEEKDAY(A457-DAY(A457)+8-4,1)),SUMIFS('2) Income'!$E$13:$E$32,'2) Income'!$D$13:$D$32,"4th Wednesday",'2) Income'!$F$13:$F$32,"&lt;="&amp;$A457),0)))</f>
        <v>0</v>
      </c>
      <c r="AF457" s="8" cm="1">
        <f t="array" ref="AF457">IF(A457="","",IF(COUNTIF('2) Income'!$D$13:$D$32,"Every 4 Weeks")=0,0,SUMPRODUCT(--(IFERROR(MOD(A457-'2) Income'!$F$13:$F$32,28),1)=0),--('2) Income'!$D$13:$D$32="Every 4 Weeks"),--('2) Income'!$F$13:$F$32&lt;=A457),'2) Income'!$E$13:$E$32)))</f>
        <v>0</v>
      </c>
      <c r="AG457" s="8">
        <f>IF(A457="","",IF(COUNTIF('2) Income'!$D$13:$D$32,"Monthly")=0,0,IF(B457="N",SUMIFS('2) Income'!$E$13:$E$32,'2) Income'!$D$13:$D$32,"monthly",'2) Income'!$F$13:$F$32,"&lt;="&amp;$A457,'2) Income'!$I$13:$I$32,DAY(A457)),SUMIFS('2) Income'!$E$13:$E$32,'2) Income'!$D$13:$D$32,"monthly",'2) Income'!$F$13:$F$32,"&lt;="&amp;$A457,'2) Income'!$I$13:$I$32,"&gt;="&amp;DAY(A457)))))</f>
        <v>0</v>
      </c>
      <c r="AH457" s="8" cm="1">
        <f t="array" ref="AH457">IF(A457="","",IF(COUNTIF('2) Income'!$D$13:$D$32,"Yearly")=0,0,SUMPRODUCT(--('2) Income'!$D$13:$D$32="Yearly"),--('2) Income'!$F$13:$F$32&lt;=A457),IF(B457="N",--('2) Income'!$I$13:$I$32=DAY(A457)),--('2) Income'!$I$13:$I$32&gt;=DAY(A457))),--(IFERROR(MOD('2) Income'!$H$13:$H$32-MONTH(A457)+12,12),1)=0),'2) Income'!$E$13:$E$32)))</f>
        <v>0</v>
      </c>
      <c r="AI457" s="8">
        <f>IF(A457="","",IF(COUNTIF('2) Income'!$D$13:$D$32,"one-time")=0,0,SUMIFS('2) Income'!$E$13:$E$32,'2) Income'!$D$13:$D$32,"one-time",'2) Income'!$F$13:$F$32,"="&amp;$A457)))</f>
        <v>0</v>
      </c>
      <c r="AJ457" s="9">
        <f t="shared" si="36"/>
        <v>0</v>
      </c>
    </row>
    <row r="458" spans="1:36">
      <c r="A458" s="7">
        <f>IF(A457="","",IF(A457+1&lt;='1) Period'!$E$21,A457+1,""))</f>
        <v>45930</v>
      </c>
      <c r="B458" s="7" t="str">
        <f t="shared" si="37"/>
        <v>Y</v>
      </c>
      <c r="C458" t="str">
        <f t="shared" si="38"/>
        <v>F</v>
      </c>
      <c r="D458" s="8">
        <f>IF(A458="","",IF(TEXT(A458,"dddd")='4) Happy Money'!$E$23,WAllowance,0))</f>
        <v>0</v>
      </c>
      <c r="E458" s="8">
        <f>IF(A458="","",IF(B458="N",SUMIF(TMonthly[Day of the Month],DAY(A458),TMonthly[Amount]),SUMIF(TMonthly[Day of the Month],"&gt;="&amp;DAY(A458),TMonthly[Amount])))</f>
        <v>2000</v>
      </c>
      <c r="F458" s="8" cm="1">
        <f t="array" ref="F458">IF(A458="","",SUMPRODUCT(--(TYearly[Due Date]&lt;=A458),IF(B458="N",--(TYearly[Day]=DAY(A458)),--(TYearly[Day]&gt;=DAY(A458))),--(IFERROR(MOD(TYearly[Month]-MONTH(A458)+12,12),1)=0),TYearly[Amount]))</f>
        <v>0</v>
      </c>
      <c r="G458" s="8">
        <f>IF(A458="","",SUMIF(TOneTime[Due Date],A458,TOneTime[Amount]))</f>
        <v>0</v>
      </c>
      <c r="H458" s="8" cm="1">
        <f t="array" ref="H458">IF(A458="","",IF(COUNTIF(TOther[Frequency],$H$1)=0,0,SUMPRODUCT(--(IFERROR(MOD(A458-TOther[Start Date],7),1)=0),--(TOther[Frequency]=$H$1),--(TOther[Start Date]&lt;=A458),--(TOther[End Date Calc]&gt;=A458),TOther[Amount])))</f>
        <v>0</v>
      </c>
      <c r="I458" s="8" cm="1">
        <f t="array" ref="I458">IF(A458="","",IF(COUNTIF(TOther[Frequency],$I$1)=0,0,SUMPRODUCT(--(IFERROR(MOD(A458-TOther[Start Date],14),1)=0),--(TOther[Frequency]=$I$1),--(TOther[Start Date]&lt;=A458),--(TOther[End Date Calc]&gt;=A458),TOther[Amount])))</f>
        <v>0</v>
      </c>
      <c r="J458" s="8">
        <f>IF(A458="","",IF(COUNTIF(TOther[Frequency],$J$1)=0,0,IF(OR(DAY(A458)=1,DAY(A458)=15),SUMIFS(TOther[Amount],TOther[Frequency],$J$1,TOther[Start Date],"&lt;="&amp;$A458,TOther[End Date Calc],"&gt;="&amp;A458),0)))</f>
        <v>0</v>
      </c>
      <c r="K458" s="8">
        <f>IF(A458="","",IF(COUNTIF(TOther[Frequency],$K$1)=0,0,IF(A458=(A458-DAY(A458)+1+2*7-WEEKDAY(A458-DAY(A458)+8-4,1)),SUMIFS(TOther[Amount],TOther[Frequency],$K$1,TOther[Start Date],"&lt;="&amp;$A458,TOther[End Date Calc],"&gt;="&amp;A458),0)))</f>
        <v>0</v>
      </c>
      <c r="L458" s="8">
        <f>IF(A458="","",IF(COUNTIF(TOther[Frequency],$L$1)=0,0,IF(A458=(A458-DAY(A458)+1+3*7-WEEKDAY(A458-DAY(A458)+8-4,1)),SUMIFS(TOther[Amount],TOther[Frequency],$L$1,TOther[Start Date],"&lt;="&amp;$A458,TOther[End Date Calc],"&gt;="&amp;A458),0)))</f>
        <v>0</v>
      </c>
      <c r="M458" s="8">
        <f>IF(A458="","",IF(COUNTIF(TOther[Frequency],$M$1)=0,0,IF(A458=(A458-DAY(A458)+1+4*7-WEEKDAY(A458-DAY(A458)+8-4,1)),SUMIFS(TOther[Amount],TOther[Frequency],$M$1,TOther[Start Date],"&lt;="&amp;$A458,TOther[End Date Calc],"&gt;="&amp;A458),0)))</f>
        <v>0</v>
      </c>
      <c r="N458" s="8" cm="1">
        <f t="array" ref="N458">IF(A458="","",IF(COUNTIF(TOther[Frequency],$N$1)=0,0,SUMPRODUCT(--(IFERROR(MOD(A458-TOther[Start Date],28),1)=0),--(TOther[Frequency]=$N$1),--(TOther[Start Date]&lt;=A458),--(TOther[End Date Calc]&gt;=A458),TOther[Amount])))</f>
        <v>0</v>
      </c>
      <c r="O458" s="8" cm="1">
        <f t="array" ref="O458">IF(A458="","",IF(COUNTIF(TOther[Frequency],$O$1)=0,0,SUMPRODUCT(--(IFERROR(MOD(A458-TOther[Start Date],42),1)=0),--(TOther[Frequency]=$O$1),--(TOther[Start Date]&lt;=A458),--(TOther[End Date Calc]&gt;=A458),TOther[Amount])))</f>
        <v>0</v>
      </c>
      <c r="P458" s="8" cm="1">
        <f t="array" ref="P458">IF(A458="","",IF(COUNTIF(TOther[Frequency],$P$1)=0,0,SUMPRODUCT(--(IFERROR(MOD(A458-TOther[Start Date],56),1)=0),--(TOther[Frequency]=$P$1),--(TOther[Start Date]&lt;=A458),--(TOther[End Date Calc]&gt;=A458),TOther[Amount])))</f>
        <v>0</v>
      </c>
      <c r="Q458" s="8">
        <f>IF(A458="","",IF(COUNTIF(TOther[Frequency],$Q$1)=0,0,IF(B458="N",SUMIFS(TOther[Amount],TOther[Frequency],$Q$1,TOther[Start Date],"&lt;="&amp;$A458,TOther[End Date Calc],"&gt;="&amp;A458,TOther[Start Day],DAY(A458)),SUMIFS(TOther[Amount],TOther[Frequency],$Q$1,TOther[Start Date],"&lt;="&amp;$A458,TOther[End Date Calc],"&gt;="&amp;A458,TOther[Start Day],"&gt;="&amp;DAY(A458)))))</f>
        <v>0</v>
      </c>
      <c r="R458" s="8" cm="1">
        <f t="array" ref="R458">IF(A458="","",IF(COUNTIF(TOther[Frequency],R$1)=0,0,SUMPRODUCT(--(TOther[Frequency]=R$1),--(TOther[Start Date]&lt;=A458),--(TOther[End Date Calc]&gt;=A458),IF(B458="N",--(TOther[Start Day]=DAY(A458)),--(TOther[Start Day]&gt;=DAY(A458))),--(IFERROR(MOD(TOther[Start Month]-MONTH(A458)+2,2),1)=0),TOther[Amount])))</f>
        <v>0</v>
      </c>
      <c r="S458" s="8" cm="1">
        <f t="array" ref="S458">IF(A458="","",IF(COUNTIF(TOther[Frequency],S$1)=0,0,SUMPRODUCT(--(TOther[Frequency]=S$1),--(TOther[Start Date]&lt;=A458),--(TOther[End Date Calc]&gt;=A458),IF(B458="N",--(TOther[Start Day]=DAY(A458)),--(TOther[Start Day]&gt;=DAY(A458))),--(IFERROR(MOD(TOther[Start Month]-MONTH(A458)+3,3),1)=0),TOther[Amount])))</f>
        <v>0</v>
      </c>
      <c r="T458" s="8" cm="1">
        <f t="array" ref="T458">IF($A458="","",IF(COUNTIF(TOther[Frequency],T$1)=0,0,SUMPRODUCT(--(TOther[Frequency]=T$1),--(TOther[Start Date]&lt;=$A458),--(TOther[End Date Calc]&gt;=$A458),IF($B458="N",--(TOther[Start Day]=DAY($A458)),--(TOther[Start Day]&gt;=DAY($A458))),--(IFERROR(MOD(TOther[Start Month]-MONTH($A458)+4,4),1)=0),TOther[Amount])))</f>
        <v>0</v>
      </c>
      <c r="U458" s="8" cm="1">
        <f t="array" ref="U458">IF(A458="","",IF(COUNTIF(TOther[Frequency],$U$1)=0,0,SUMPRODUCT(--(TOther[Frequency]=$U$1),--(TOther[Start Date]&lt;=A458),--(TOther[End Date Calc]&gt;=A458),IF(B458="N",--(TOther[Start Day]=DAY(A458)),--(TOther[Start Day]&gt;=DAY(A458))),--(IFERROR(MOD(TOther[Start Month]-MONTH(A458)+6,6),1)=0),TOther[Amount])))</f>
        <v>0</v>
      </c>
      <c r="V458" s="8" cm="1">
        <f t="array" ref="V458">IF(A458="","",IF(COUNTIF(TOther[Frequency],$V$1)=0,0,SUMPRODUCT(--(TOther[Frequency]=$V$1),--(TOther[Start Date]&lt;=A458),--(TOther[End Date Calc]&gt;=A458),IF(B458="N",--(TOther[Start Day]=DAY(A458)),--(TOther[Start Day]&gt;=DAY(A458))),--(IFERROR(MOD(TOther[Start Month]-MONTH(A458)+12,12),1)=0),TOther[Amount])))</f>
        <v>0</v>
      </c>
      <c r="W458" s="8">
        <f>IF(A458="","",SUMIFS(TOther[Amount],TOther[Start Date],A458,TOther[Frequency],$W$1))</f>
        <v>0</v>
      </c>
      <c r="X458" s="9">
        <f t="shared" si="35"/>
        <v>2000</v>
      </c>
      <c r="Y458" s="9">
        <f t="shared" si="39"/>
        <v>0</v>
      </c>
      <c r="Z458" s="8" cm="1">
        <f t="array" ref="Z458">IF(A458="","",IF(COUNTIF('2) Income'!$D$13:$D$32,"Weekly")=0,0,SUMPRODUCT(--(IFERROR(MOD(A458-'2) Income'!$F$13:$F$32,7),1)=0),--('2) Income'!$D$13:$D$32="Weekly"),--('2) Income'!$F$13:$F$32&lt;=A458),'2) Income'!$E$13:$E$32)))</f>
        <v>0</v>
      </c>
      <c r="AA458" s="8" cm="1">
        <f t="array" ref="AA458">IF(A458="","",IF(COUNTIF('2) Income'!$D$13:$D$32,"Every Other Week")=0,0,SUMPRODUCT(--(IFERROR(MOD(A458-'2) Income'!$F$13:$F$32,14),1)=0),--('2) Income'!$D$13:$D$32="Every Other Week"),--('2) Income'!$F$13:$F$32&lt;=A458),'2) Income'!$E$13:$E$32)))</f>
        <v>0</v>
      </c>
      <c r="AB458" s="8">
        <f>IF(A458="","",IF(COUNTIF('2) Income'!$D$13:$D$32,"1st and 15th")=0,0,IF(OR(DAY(A458)=1,DAY(A458)=15),SUMIFS('2) Income'!$E$13:$E$32,'2) Income'!$D$13:$D$32,"1st and 15th",'2) Income'!$F$13:$F$32,"&lt;="&amp;$A458),0)))</f>
        <v>0</v>
      </c>
      <c r="AC458" s="8">
        <f>IF(A458="","",IF(COUNTIF('2) Income'!$D$13:$D$32,"2nd Wednesday")=0,0,IF(A458=(A458-DAY(A458)+1+2*7-WEEKDAY(A458-DAY(A458)+8-4,1)),SUMIFS('2) Income'!$E$13:$E$32,'2) Income'!$D$13:$D$32,"2nd Wednesday",'2) Income'!$F$13:$F$32,"&lt;="&amp;$A458),0)))</f>
        <v>0</v>
      </c>
      <c r="AD458" s="8">
        <f>IF(A458="","",IF(COUNTIF('2) Income'!$D$13:$D$32,"3rd Wednesday")=0,0,IF(A458=(A458-DAY(A458)+1+3*7-WEEKDAY(A458-DAY(A458)+8-4,1)),SUMIFS('2) Income'!$E$13:$E$32,'2) Income'!$D$13:$D$32,"3rd Wednesday",'2) Income'!$F$13:$F$32,"&lt;="&amp;$A458),0)))</f>
        <v>0</v>
      </c>
      <c r="AE458" s="8">
        <f>IF(A458="","",IF(COUNTIF('2) Income'!$D$13:$D$32,"4th Wednesday")=0,0,IF(A458=(A458-DAY(A458)+1+4*7-WEEKDAY(A458-DAY(A458)+8-4,1)),SUMIFS('2) Income'!$E$13:$E$32,'2) Income'!$D$13:$D$32,"4th Wednesday",'2) Income'!$F$13:$F$32,"&lt;="&amp;$A458),0)))</f>
        <v>0</v>
      </c>
      <c r="AF458" s="8" cm="1">
        <f t="array" ref="AF458">IF(A458="","",IF(COUNTIF('2) Income'!$D$13:$D$32,"Every 4 Weeks")=0,0,SUMPRODUCT(--(IFERROR(MOD(A458-'2) Income'!$F$13:$F$32,28),1)=0),--('2) Income'!$D$13:$D$32="Every 4 Weeks"),--('2) Income'!$F$13:$F$32&lt;=A458),'2) Income'!$E$13:$E$32)))</f>
        <v>0</v>
      </c>
      <c r="AG458" s="8">
        <f>IF(A458="","",IF(COUNTIF('2) Income'!$D$13:$D$32,"Monthly")=0,0,IF(B458="N",SUMIFS('2) Income'!$E$13:$E$32,'2) Income'!$D$13:$D$32,"monthly",'2) Income'!$F$13:$F$32,"&lt;="&amp;$A458,'2) Income'!$I$13:$I$32,DAY(A458)),SUMIFS('2) Income'!$E$13:$E$32,'2) Income'!$D$13:$D$32,"monthly",'2) Income'!$F$13:$F$32,"&lt;="&amp;$A458,'2) Income'!$I$13:$I$32,"&gt;="&amp;DAY(A458)))))</f>
        <v>0</v>
      </c>
      <c r="AH458" s="8" cm="1">
        <f t="array" ref="AH458">IF(A458="","",IF(COUNTIF('2) Income'!$D$13:$D$32,"Yearly")=0,0,SUMPRODUCT(--('2) Income'!$D$13:$D$32="Yearly"),--('2) Income'!$F$13:$F$32&lt;=A458),IF(B458="N",--('2) Income'!$I$13:$I$32=DAY(A458)),--('2) Income'!$I$13:$I$32&gt;=DAY(A458))),--(IFERROR(MOD('2) Income'!$H$13:$H$32-MONTH(A458)+12,12),1)=0),'2) Income'!$E$13:$E$32)))</f>
        <v>0</v>
      </c>
      <c r="AI458" s="8">
        <f>IF(A458="","",IF(COUNTIF('2) Income'!$D$13:$D$32,"one-time")=0,0,SUMIFS('2) Income'!$E$13:$E$32,'2) Income'!$D$13:$D$32,"one-time",'2) Income'!$F$13:$F$32,"="&amp;$A458)))</f>
        <v>0</v>
      </c>
      <c r="AJ458" s="9">
        <f t="shared" si="36"/>
        <v>0</v>
      </c>
    </row>
    <row r="459" spans="1:36">
      <c r="A459" s="7">
        <f>IF(A458="","",IF(A458+1&lt;='1) Period'!$E$21,A458+1,""))</f>
        <v>45931</v>
      </c>
      <c r="B459" s="7" t="str">
        <f t="shared" si="37"/>
        <v>N</v>
      </c>
      <c r="C459" t="str">
        <f t="shared" si="38"/>
        <v>F</v>
      </c>
      <c r="D459" s="8">
        <f>IF(A459="","",IF(TEXT(A459,"dddd")='4) Happy Money'!$E$23,WAllowance,0))</f>
        <v>0</v>
      </c>
      <c r="E459" s="8">
        <f>IF(A459="","",IF(B459="N",SUMIF(TMonthly[Day of the Month],DAY(A459),TMonthly[Amount]),SUMIF(TMonthly[Day of the Month],"&gt;="&amp;DAY(A459),TMonthly[Amount])))</f>
        <v>195</v>
      </c>
      <c r="F459" s="8" cm="1">
        <f t="array" ref="F459">IF(A459="","",SUMPRODUCT(--(TYearly[Due Date]&lt;=A459),IF(B459="N",--(TYearly[Day]=DAY(A459)),--(TYearly[Day]&gt;=DAY(A459))),--(IFERROR(MOD(TYearly[Month]-MONTH(A459)+12,12),1)=0),TYearly[Amount]))</f>
        <v>0</v>
      </c>
      <c r="G459" s="8">
        <f>IF(A459="","",SUMIF(TOneTime[Due Date],A459,TOneTime[Amount]))</f>
        <v>0</v>
      </c>
      <c r="H459" s="8" cm="1">
        <f t="array" ref="H459">IF(A459="","",IF(COUNTIF(TOther[Frequency],$H$1)=0,0,SUMPRODUCT(--(IFERROR(MOD(A459-TOther[Start Date],7),1)=0),--(TOther[Frequency]=$H$1),--(TOther[Start Date]&lt;=A459),--(TOther[End Date Calc]&gt;=A459),TOther[Amount])))</f>
        <v>0</v>
      </c>
      <c r="I459" s="8" cm="1">
        <f t="array" ref="I459">IF(A459="","",IF(COUNTIF(TOther[Frequency],$I$1)=0,0,SUMPRODUCT(--(IFERROR(MOD(A459-TOther[Start Date],14),1)=0),--(TOther[Frequency]=$I$1),--(TOther[Start Date]&lt;=A459),--(TOther[End Date Calc]&gt;=A459),TOther[Amount])))</f>
        <v>0</v>
      </c>
      <c r="J459" s="8">
        <f>IF(A459="","",IF(COUNTIF(TOther[Frequency],$J$1)=0,0,IF(OR(DAY(A459)=1,DAY(A459)=15),SUMIFS(TOther[Amount],TOther[Frequency],$J$1,TOther[Start Date],"&lt;="&amp;$A459,TOther[End Date Calc],"&gt;="&amp;A459),0)))</f>
        <v>0</v>
      </c>
      <c r="K459" s="8">
        <f>IF(A459="","",IF(COUNTIF(TOther[Frequency],$K$1)=0,0,IF(A459=(A459-DAY(A459)+1+2*7-WEEKDAY(A459-DAY(A459)+8-4,1)),SUMIFS(TOther[Amount],TOther[Frequency],$K$1,TOther[Start Date],"&lt;="&amp;$A459,TOther[End Date Calc],"&gt;="&amp;A459),0)))</f>
        <v>0</v>
      </c>
      <c r="L459" s="8">
        <f>IF(A459="","",IF(COUNTIF(TOther[Frequency],$L$1)=0,0,IF(A459=(A459-DAY(A459)+1+3*7-WEEKDAY(A459-DAY(A459)+8-4,1)),SUMIFS(TOther[Amount],TOther[Frequency],$L$1,TOther[Start Date],"&lt;="&amp;$A459,TOther[End Date Calc],"&gt;="&amp;A459),0)))</f>
        <v>0</v>
      </c>
      <c r="M459" s="8">
        <f>IF(A459="","",IF(COUNTIF(TOther[Frequency],$M$1)=0,0,IF(A459=(A459-DAY(A459)+1+4*7-WEEKDAY(A459-DAY(A459)+8-4,1)),SUMIFS(TOther[Amount],TOther[Frequency],$M$1,TOther[Start Date],"&lt;="&amp;$A459,TOther[End Date Calc],"&gt;="&amp;A459),0)))</f>
        <v>0</v>
      </c>
      <c r="N459" s="8" cm="1">
        <f t="array" ref="N459">IF(A459="","",IF(COUNTIF(TOther[Frequency],$N$1)=0,0,SUMPRODUCT(--(IFERROR(MOD(A459-TOther[Start Date],28),1)=0),--(TOther[Frequency]=$N$1),--(TOther[Start Date]&lt;=A459),--(TOther[End Date Calc]&gt;=A459),TOther[Amount])))</f>
        <v>0</v>
      </c>
      <c r="O459" s="8" cm="1">
        <f t="array" ref="O459">IF(A459="","",IF(COUNTIF(TOther[Frequency],$O$1)=0,0,SUMPRODUCT(--(IFERROR(MOD(A459-TOther[Start Date],42),1)=0),--(TOther[Frequency]=$O$1),--(TOther[Start Date]&lt;=A459),--(TOther[End Date Calc]&gt;=A459),TOther[Amount])))</f>
        <v>0</v>
      </c>
      <c r="P459" s="8" cm="1">
        <f t="array" ref="P459">IF(A459="","",IF(COUNTIF(TOther[Frequency],$P$1)=0,0,SUMPRODUCT(--(IFERROR(MOD(A459-TOther[Start Date],56),1)=0),--(TOther[Frequency]=$P$1),--(TOther[Start Date]&lt;=A459),--(TOther[End Date Calc]&gt;=A459),TOther[Amount])))</f>
        <v>0</v>
      </c>
      <c r="Q459" s="8">
        <f>IF(A459="","",IF(COUNTIF(TOther[Frequency],$Q$1)=0,0,IF(B459="N",SUMIFS(TOther[Amount],TOther[Frequency],$Q$1,TOther[Start Date],"&lt;="&amp;$A459,TOther[End Date Calc],"&gt;="&amp;A459,TOther[Start Day],DAY(A459)),SUMIFS(TOther[Amount],TOther[Frequency],$Q$1,TOther[Start Date],"&lt;="&amp;$A459,TOther[End Date Calc],"&gt;="&amp;A459,TOther[Start Day],"&gt;="&amp;DAY(A459)))))</f>
        <v>0</v>
      </c>
      <c r="R459" s="8" cm="1">
        <f t="array" ref="R459">IF(A459="","",IF(COUNTIF(TOther[Frequency],R$1)=0,0,SUMPRODUCT(--(TOther[Frequency]=R$1),--(TOther[Start Date]&lt;=A459),--(TOther[End Date Calc]&gt;=A459),IF(B459="N",--(TOther[Start Day]=DAY(A459)),--(TOther[Start Day]&gt;=DAY(A459))),--(IFERROR(MOD(TOther[Start Month]-MONTH(A459)+2,2),1)=0),TOther[Amount])))</f>
        <v>0</v>
      </c>
      <c r="S459" s="8" cm="1">
        <f t="array" ref="S459">IF(A459="","",IF(COUNTIF(TOther[Frequency],S$1)=0,0,SUMPRODUCT(--(TOther[Frequency]=S$1),--(TOther[Start Date]&lt;=A459),--(TOther[End Date Calc]&gt;=A459),IF(B459="N",--(TOther[Start Day]=DAY(A459)),--(TOther[Start Day]&gt;=DAY(A459))),--(IFERROR(MOD(TOther[Start Month]-MONTH(A459)+3,3),1)=0),TOther[Amount])))</f>
        <v>0</v>
      </c>
      <c r="T459" s="8" cm="1">
        <f t="array" ref="T459">IF($A459="","",IF(COUNTIF(TOther[Frequency],T$1)=0,0,SUMPRODUCT(--(TOther[Frequency]=T$1),--(TOther[Start Date]&lt;=$A459),--(TOther[End Date Calc]&gt;=$A459),IF($B459="N",--(TOther[Start Day]=DAY($A459)),--(TOther[Start Day]&gt;=DAY($A459))),--(IFERROR(MOD(TOther[Start Month]-MONTH($A459)+4,4),1)=0),TOther[Amount])))</f>
        <v>0</v>
      </c>
      <c r="U459" s="8" cm="1">
        <f t="array" ref="U459">IF(A459="","",IF(COUNTIF(TOther[Frequency],$U$1)=0,0,SUMPRODUCT(--(TOther[Frequency]=$U$1),--(TOther[Start Date]&lt;=A459),--(TOther[End Date Calc]&gt;=A459),IF(B459="N",--(TOther[Start Day]=DAY(A459)),--(TOther[Start Day]&gt;=DAY(A459))),--(IFERROR(MOD(TOther[Start Month]-MONTH(A459)+6,6),1)=0),TOther[Amount])))</f>
        <v>0</v>
      </c>
      <c r="V459" s="8" cm="1">
        <f t="array" ref="V459">IF(A459="","",IF(COUNTIF(TOther[Frequency],$V$1)=0,0,SUMPRODUCT(--(TOther[Frequency]=$V$1),--(TOther[Start Date]&lt;=A459),--(TOther[End Date Calc]&gt;=A459),IF(B459="N",--(TOther[Start Day]=DAY(A459)),--(TOther[Start Day]&gt;=DAY(A459))),--(IFERROR(MOD(TOther[Start Month]-MONTH(A459)+12,12),1)=0),TOther[Amount])))</f>
        <v>0</v>
      </c>
      <c r="W459" s="8">
        <f>IF(A459="","",SUMIFS(TOther[Amount],TOther[Start Date],A459,TOther[Frequency],$W$1))</f>
        <v>0</v>
      </c>
      <c r="X459" s="9">
        <f t="shared" si="35"/>
        <v>195</v>
      </c>
      <c r="Y459" s="9">
        <f t="shared" si="39"/>
        <v>0</v>
      </c>
      <c r="Z459" s="8" cm="1">
        <f t="array" ref="Z459">IF(A459="","",IF(COUNTIF('2) Income'!$D$13:$D$32,"Weekly")=0,0,SUMPRODUCT(--(IFERROR(MOD(A459-'2) Income'!$F$13:$F$32,7),1)=0),--('2) Income'!$D$13:$D$32="Weekly"),--('2) Income'!$F$13:$F$32&lt;=A459),'2) Income'!$E$13:$E$32)))</f>
        <v>0</v>
      </c>
      <c r="AA459" s="8" cm="1">
        <f t="array" ref="AA459">IF(A459="","",IF(COUNTIF('2) Income'!$D$13:$D$32,"Every Other Week")=0,0,SUMPRODUCT(--(IFERROR(MOD(A459-'2) Income'!$F$13:$F$32,14),1)=0),--('2) Income'!$D$13:$D$32="Every Other Week"),--('2) Income'!$F$13:$F$32&lt;=A459),'2) Income'!$E$13:$E$32)))</f>
        <v>0</v>
      </c>
      <c r="AB459" s="8">
        <f>IF(A459="","",IF(COUNTIF('2) Income'!$D$13:$D$32,"1st and 15th")=0,0,IF(OR(DAY(A459)=1,DAY(A459)=15),SUMIFS('2) Income'!$E$13:$E$32,'2) Income'!$D$13:$D$32,"1st and 15th",'2) Income'!$F$13:$F$32,"&lt;="&amp;$A459),0)))</f>
        <v>0</v>
      </c>
      <c r="AC459" s="8">
        <f>IF(A459="","",IF(COUNTIF('2) Income'!$D$13:$D$32,"2nd Wednesday")=0,0,IF(A459=(A459-DAY(A459)+1+2*7-WEEKDAY(A459-DAY(A459)+8-4,1)),SUMIFS('2) Income'!$E$13:$E$32,'2) Income'!$D$13:$D$32,"2nd Wednesday",'2) Income'!$F$13:$F$32,"&lt;="&amp;$A459),0)))</f>
        <v>0</v>
      </c>
      <c r="AD459" s="8">
        <f>IF(A459="","",IF(COUNTIF('2) Income'!$D$13:$D$32,"3rd Wednesday")=0,0,IF(A459=(A459-DAY(A459)+1+3*7-WEEKDAY(A459-DAY(A459)+8-4,1)),SUMIFS('2) Income'!$E$13:$E$32,'2) Income'!$D$13:$D$32,"3rd Wednesday",'2) Income'!$F$13:$F$32,"&lt;="&amp;$A459),0)))</f>
        <v>0</v>
      </c>
      <c r="AE459" s="8">
        <f>IF(A459="","",IF(COUNTIF('2) Income'!$D$13:$D$32,"4th Wednesday")=0,0,IF(A459=(A459-DAY(A459)+1+4*7-WEEKDAY(A459-DAY(A459)+8-4,1)),SUMIFS('2) Income'!$E$13:$E$32,'2) Income'!$D$13:$D$32,"4th Wednesday",'2) Income'!$F$13:$F$32,"&lt;="&amp;$A459),0)))</f>
        <v>0</v>
      </c>
      <c r="AF459" s="8" cm="1">
        <f t="array" ref="AF459">IF(A459="","",IF(COUNTIF('2) Income'!$D$13:$D$32,"Every 4 Weeks")=0,0,SUMPRODUCT(--(IFERROR(MOD(A459-'2) Income'!$F$13:$F$32,28),1)=0),--('2) Income'!$D$13:$D$32="Every 4 Weeks"),--('2) Income'!$F$13:$F$32&lt;=A459),'2) Income'!$E$13:$E$32)))</f>
        <v>0</v>
      </c>
      <c r="AG459" s="8">
        <f>IF(A459="","",IF(COUNTIF('2) Income'!$D$13:$D$32,"Monthly")=0,0,IF(B459="N",SUMIFS('2) Income'!$E$13:$E$32,'2) Income'!$D$13:$D$32,"monthly",'2) Income'!$F$13:$F$32,"&lt;="&amp;$A459,'2) Income'!$I$13:$I$32,DAY(A459)),SUMIFS('2) Income'!$E$13:$E$32,'2) Income'!$D$13:$D$32,"monthly",'2) Income'!$F$13:$F$32,"&lt;="&amp;$A459,'2) Income'!$I$13:$I$32,"&gt;="&amp;DAY(A459)))))</f>
        <v>650</v>
      </c>
      <c r="AH459" s="8" cm="1">
        <f t="array" ref="AH459">IF(A459="","",IF(COUNTIF('2) Income'!$D$13:$D$32,"Yearly")=0,0,SUMPRODUCT(--('2) Income'!$D$13:$D$32="Yearly"),--('2) Income'!$F$13:$F$32&lt;=A459),IF(B459="N",--('2) Income'!$I$13:$I$32=DAY(A459)),--('2) Income'!$I$13:$I$32&gt;=DAY(A459))),--(IFERROR(MOD('2) Income'!$H$13:$H$32-MONTH(A459)+12,12),1)=0),'2) Income'!$E$13:$E$32)))</f>
        <v>0</v>
      </c>
      <c r="AI459" s="8">
        <f>IF(A459="","",IF(COUNTIF('2) Income'!$D$13:$D$32,"one-time")=0,0,SUMIFS('2) Income'!$E$13:$E$32,'2) Income'!$D$13:$D$32,"one-time",'2) Income'!$F$13:$F$32,"="&amp;$A459)))</f>
        <v>0</v>
      </c>
      <c r="AJ459" s="9">
        <f t="shared" si="36"/>
        <v>650</v>
      </c>
    </row>
    <row r="460" spans="1:36">
      <c r="A460" s="7">
        <f>IF(A459="","",IF(A459+1&lt;='1) Period'!$E$21,A459+1,""))</f>
        <v>45932</v>
      </c>
      <c r="B460" s="7" t="str">
        <f t="shared" si="37"/>
        <v>N</v>
      </c>
      <c r="C460" t="str">
        <f t="shared" si="38"/>
        <v>F</v>
      </c>
      <c r="D460" s="8">
        <f>IF(A460="","",IF(TEXT(A460,"dddd")='4) Happy Money'!$E$23,WAllowance,0))</f>
        <v>0</v>
      </c>
      <c r="E460" s="8">
        <f>IF(A460="","",IF(B460="N",SUMIF(TMonthly[Day of the Month],DAY(A460),TMonthly[Amount]),SUMIF(TMonthly[Day of the Month],"&gt;="&amp;DAY(A460),TMonthly[Amount])))</f>
        <v>35</v>
      </c>
      <c r="F460" s="8" cm="1">
        <f t="array" ref="F460">IF(A460="","",SUMPRODUCT(--(TYearly[Due Date]&lt;=A460),IF(B460="N",--(TYearly[Day]=DAY(A460)),--(TYearly[Day]&gt;=DAY(A460))),--(IFERROR(MOD(TYearly[Month]-MONTH(A460)+12,12),1)=0),TYearly[Amount]))</f>
        <v>0</v>
      </c>
      <c r="G460" s="8">
        <f>IF(A460="","",SUMIF(TOneTime[Due Date],A460,TOneTime[Amount]))</f>
        <v>0</v>
      </c>
      <c r="H460" s="8" cm="1">
        <f t="array" ref="H460">IF(A460="","",IF(COUNTIF(TOther[Frequency],$H$1)=0,0,SUMPRODUCT(--(IFERROR(MOD(A460-TOther[Start Date],7),1)=0),--(TOther[Frequency]=$H$1),--(TOther[Start Date]&lt;=A460),--(TOther[End Date Calc]&gt;=A460),TOther[Amount])))</f>
        <v>0</v>
      </c>
      <c r="I460" s="8" cm="1">
        <f t="array" ref="I460">IF(A460="","",IF(COUNTIF(TOther[Frequency],$I$1)=0,0,SUMPRODUCT(--(IFERROR(MOD(A460-TOther[Start Date],14),1)=0),--(TOther[Frequency]=$I$1),--(TOther[Start Date]&lt;=A460),--(TOther[End Date Calc]&gt;=A460),TOther[Amount])))</f>
        <v>0</v>
      </c>
      <c r="J460" s="8">
        <f>IF(A460="","",IF(COUNTIF(TOther[Frequency],$J$1)=0,0,IF(OR(DAY(A460)=1,DAY(A460)=15),SUMIFS(TOther[Amount],TOther[Frequency],$J$1,TOther[Start Date],"&lt;="&amp;$A460,TOther[End Date Calc],"&gt;="&amp;A460),0)))</f>
        <v>0</v>
      </c>
      <c r="K460" s="8">
        <f>IF(A460="","",IF(COUNTIF(TOther[Frequency],$K$1)=0,0,IF(A460=(A460-DAY(A460)+1+2*7-WEEKDAY(A460-DAY(A460)+8-4,1)),SUMIFS(TOther[Amount],TOther[Frequency],$K$1,TOther[Start Date],"&lt;="&amp;$A460,TOther[End Date Calc],"&gt;="&amp;A460),0)))</f>
        <v>0</v>
      </c>
      <c r="L460" s="8">
        <f>IF(A460="","",IF(COUNTIF(TOther[Frequency],$L$1)=0,0,IF(A460=(A460-DAY(A460)+1+3*7-WEEKDAY(A460-DAY(A460)+8-4,1)),SUMIFS(TOther[Amount],TOther[Frequency],$L$1,TOther[Start Date],"&lt;="&amp;$A460,TOther[End Date Calc],"&gt;="&amp;A460),0)))</f>
        <v>0</v>
      </c>
      <c r="M460" s="8">
        <f>IF(A460="","",IF(COUNTIF(TOther[Frequency],$M$1)=0,0,IF(A460=(A460-DAY(A460)+1+4*7-WEEKDAY(A460-DAY(A460)+8-4,1)),SUMIFS(TOther[Amount],TOther[Frequency],$M$1,TOther[Start Date],"&lt;="&amp;$A460,TOther[End Date Calc],"&gt;="&amp;A460),0)))</f>
        <v>0</v>
      </c>
      <c r="N460" s="8" cm="1">
        <f t="array" ref="N460">IF(A460="","",IF(COUNTIF(TOther[Frequency],$N$1)=0,0,SUMPRODUCT(--(IFERROR(MOD(A460-TOther[Start Date],28),1)=0),--(TOther[Frequency]=$N$1),--(TOther[Start Date]&lt;=A460),--(TOther[End Date Calc]&gt;=A460),TOther[Amount])))</f>
        <v>0</v>
      </c>
      <c r="O460" s="8" cm="1">
        <f t="array" ref="O460">IF(A460="","",IF(COUNTIF(TOther[Frequency],$O$1)=0,0,SUMPRODUCT(--(IFERROR(MOD(A460-TOther[Start Date],42),1)=0),--(TOther[Frequency]=$O$1),--(TOther[Start Date]&lt;=A460),--(TOther[End Date Calc]&gt;=A460),TOther[Amount])))</f>
        <v>0</v>
      </c>
      <c r="P460" s="8" cm="1">
        <f t="array" ref="P460">IF(A460="","",IF(COUNTIF(TOther[Frequency],$P$1)=0,0,SUMPRODUCT(--(IFERROR(MOD(A460-TOther[Start Date],56),1)=0),--(TOther[Frequency]=$P$1),--(TOther[Start Date]&lt;=A460),--(TOther[End Date Calc]&gt;=A460),TOther[Amount])))</f>
        <v>0</v>
      </c>
      <c r="Q460" s="8">
        <f>IF(A460="","",IF(COUNTIF(TOther[Frequency],$Q$1)=0,0,IF(B460="N",SUMIFS(TOther[Amount],TOther[Frequency],$Q$1,TOther[Start Date],"&lt;="&amp;$A460,TOther[End Date Calc],"&gt;="&amp;A460,TOther[Start Day],DAY(A460)),SUMIFS(TOther[Amount],TOther[Frequency],$Q$1,TOther[Start Date],"&lt;="&amp;$A460,TOther[End Date Calc],"&gt;="&amp;A460,TOther[Start Day],"&gt;="&amp;DAY(A460)))))</f>
        <v>0</v>
      </c>
      <c r="R460" s="8" cm="1">
        <f t="array" ref="R460">IF(A460="","",IF(COUNTIF(TOther[Frequency],R$1)=0,0,SUMPRODUCT(--(TOther[Frequency]=R$1),--(TOther[Start Date]&lt;=A460),--(TOther[End Date Calc]&gt;=A460),IF(B460="N",--(TOther[Start Day]=DAY(A460)),--(TOther[Start Day]&gt;=DAY(A460))),--(IFERROR(MOD(TOther[Start Month]-MONTH(A460)+2,2),1)=0),TOther[Amount])))</f>
        <v>0</v>
      </c>
      <c r="S460" s="8" cm="1">
        <f t="array" ref="S460">IF(A460="","",IF(COUNTIF(TOther[Frequency],S$1)=0,0,SUMPRODUCT(--(TOther[Frequency]=S$1),--(TOther[Start Date]&lt;=A460),--(TOther[End Date Calc]&gt;=A460),IF(B460="N",--(TOther[Start Day]=DAY(A460)),--(TOther[Start Day]&gt;=DAY(A460))),--(IFERROR(MOD(TOther[Start Month]-MONTH(A460)+3,3),1)=0),TOther[Amount])))</f>
        <v>0</v>
      </c>
      <c r="T460" s="8" cm="1">
        <f t="array" ref="T460">IF($A460="","",IF(COUNTIF(TOther[Frequency],T$1)=0,0,SUMPRODUCT(--(TOther[Frequency]=T$1),--(TOther[Start Date]&lt;=$A460),--(TOther[End Date Calc]&gt;=$A460),IF($B460="N",--(TOther[Start Day]=DAY($A460)),--(TOther[Start Day]&gt;=DAY($A460))),--(IFERROR(MOD(TOther[Start Month]-MONTH($A460)+4,4),1)=0),TOther[Amount])))</f>
        <v>0</v>
      </c>
      <c r="U460" s="8" cm="1">
        <f t="array" ref="U460">IF(A460="","",IF(COUNTIF(TOther[Frequency],$U$1)=0,0,SUMPRODUCT(--(TOther[Frequency]=$U$1),--(TOther[Start Date]&lt;=A460),--(TOther[End Date Calc]&gt;=A460),IF(B460="N",--(TOther[Start Day]=DAY(A460)),--(TOther[Start Day]&gt;=DAY(A460))),--(IFERROR(MOD(TOther[Start Month]-MONTH(A460)+6,6),1)=0),TOther[Amount])))</f>
        <v>0</v>
      </c>
      <c r="V460" s="8" cm="1">
        <f t="array" ref="V460">IF(A460="","",IF(COUNTIF(TOther[Frequency],$V$1)=0,0,SUMPRODUCT(--(TOther[Frequency]=$V$1),--(TOther[Start Date]&lt;=A460),--(TOther[End Date Calc]&gt;=A460),IF(B460="N",--(TOther[Start Day]=DAY(A460)),--(TOther[Start Day]&gt;=DAY(A460))),--(IFERROR(MOD(TOther[Start Month]-MONTH(A460)+12,12),1)=0),TOther[Amount])))</f>
        <v>0</v>
      </c>
      <c r="W460" s="8">
        <f>IF(A460="","",SUMIFS(TOther[Amount],TOther[Start Date],A460,TOther[Frequency],$W$1))</f>
        <v>0</v>
      </c>
      <c r="X460" s="9">
        <f t="shared" si="35"/>
        <v>35</v>
      </c>
      <c r="Y460" s="9">
        <f t="shared" si="39"/>
        <v>0</v>
      </c>
      <c r="Z460" s="8" cm="1">
        <f t="array" ref="Z460">IF(A460="","",IF(COUNTIF('2) Income'!$D$13:$D$32,"Weekly")=0,0,SUMPRODUCT(--(IFERROR(MOD(A460-'2) Income'!$F$13:$F$32,7),1)=0),--('2) Income'!$D$13:$D$32="Weekly"),--('2) Income'!$F$13:$F$32&lt;=A460),'2) Income'!$E$13:$E$32)))</f>
        <v>0</v>
      </c>
      <c r="AA460" s="8" cm="1">
        <f t="array" ref="AA460">IF(A460="","",IF(COUNTIF('2) Income'!$D$13:$D$32,"Every Other Week")=0,0,SUMPRODUCT(--(IFERROR(MOD(A460-'2) Income'!$F$13:$F$32,14),1)=0),--('2) Income'!$D$13:$D$32="Every Other Week"),--('2) Income'!$F$13:$F$32&lt;=A460),'2) Income'!$E$13:$E$32)))</f>
        <v>0</v>
      </c>
      <c r="AB460" s="8">
        <f>IF(A460="","",IF(COUNTIF('2) Income'!$D$13:$D$32,"1st and 15th")=0,0,IF(OR(DAY(A460)=1,DAY(A460)=15),SUMIFS('2) Income'!$E$13:$E$32,'2) Income'!$D$13:$D$32,"1st and 15th",'2) Income'!$F$13:$F$32,"&lt;="&amp;$A460),0)))</f>
        <v>0</v>
      </c>
      <c r="AC460" s="8">
        <f>IF(A460="","",IF(COUNTIF('2) Income'!$D$13:$D$32,"2nd Wednesday")=0,0,IF(A460=(A460-DAY(A460)+1+2*7-WEEKDAY(A460-DAY(A460)+8-4,1)),SUMIFS('2) Income'!$E$13:$E$32,'2) Income'!$D$13:$D$32,"2nd Wednesday",'2) Income'!$F$13:$F$32,"&lt;="&amp;$A460),0)))</f>
        <v>0</v>
      </c>
      <c r="AD460" s="8">
        <f>IF(A460="","",IF(COUNTIF('2) Income'!$D$13:$D$32,"3rd Wednesday")=0,0,IF(A460=(A460-DAY(A460)+1+3*7-WEEKDAY(A460-DAY(A460)+8-4,1)),SUMIFS('2) Income'!$E$13:$E$32,'2) Income'!$D$13:$D$32,"3rd Wednesday",'2) Income'!$F$13:$F$32,"&lt;="&amp;$A460),0)))</f>
        <v>0</v>
      </c>
      <c r="AE460" s="8">
        <f>IF(A460="","",IF(COUNTIF('2) Income'!$D$13:$D$32,"4th Wednesday")=0,0,IF(A460=(A460-DAY(A460)+1+4*7-WEEKDAY(A460-DAY(A460)+8-4,1)),SUMIFS('2) Income'!$E$13:$E$32,'2) Income'!$D$13:$D$32,"4th Wednesday",'2) Income'!$F$13:$F$32,"&lt;="&amp;$A460),0)))</f>
        <v>0</v>
      </c>
      <c r="AF460" s="8" cm="1">
        <f t="array" ref="AF460">IF(A460="","",IF(COUNTIF('2) Income'!$D$13:$D$32,"Every 4 Weeks")=0,0,SUMPRODUCT(--(IFERROR(MOD(A460-'2) Income'!$F$13:$F$32,28),1)=0),--('2) Income'!$D$13:$D$32="Every 4 Weeks"),--('2) Income'!$F$13:$F$32&lt;=A460),'2) Income'!$E$13:$E$32)))</f>
        <v>0</v>
      </c>
      <c r="AG460" s="8">
        <f>IF(A460="","",IF(COUNTIF('2) Income'!$D$13:$D$32,"Monthly")=0,0,IF(B460="N",SUMIFS('2) Income'!$E$13:$E$32,'2) Income'!$D$13:$D$32,"monthly",'2) Income'!$F$13:$F$32,"&lt;="&amp;$A460,'2) Income'!$I$13:$I$32,DAY(A460)),SUMIFS('2) Income'!$E$13:$E$32,'2) Income'!$D$13:$D$32,"monthly",'2) Income'!$F$13:$F$32,"&lt;="&amp;$A460,'2) Income'!$I$13:$I$32,"&gt;="&amp;DAY(A460)))))</f>
        <v>0</v>
      </c>
      <c r="AH460" s="8" cm="1">
        <f t="array" ref="AH460">IF(A460="","",IF(COUNTIF('2) Income'!$D$13:$D$32,"Yearly")=0,0,SUMPRODUCT(--('2) Income'!$D$13:$D$32="Yearly"),--('2) Income'!$F$13:$F$32&lt;=A460),IF(B460="N",--('2) Income'!$I$13:$I$32=DAY(A460)),--('2) Income'!$I$13:$I$32&gt;=DAY(A460))),--(IFERROR(MOD('2) Income'!$H$13:$H$32-MONTH(A460)+12,12),1)=0),'2) Income'!$E$13:$E$32)))</f>
        <v>0</v>
      </c>
      <c r="AI460" s="8">
        <f>IF(A460="","",IF(COUNTIF('2) Income'!$D$13:$D$32,"one-time")=0,0,SUMIFS('2) Income'!$E$13:$E$32,'2) Income'!$D$13:$D$32,"one-time",'2) Income'!$F$13:$F$32,"="&amp;$A460)))</f>
        <v>0</v>
      </c>
      <c r="AJ460" s="9">
        <f t="shared" si="36"/>
        <v>0</v>
      </c>
    </row>
    <row r="461" spans="1:36">
      <c r="A461" s="7">
        <f>IF(A460="","",IF(A460+1&lt;='1) Period'!$E$21,A460+1,""))</f>
        <v>45933</v>
      </c>
      <c r="B461" s="7" t="str">
        <f t="shared" si="37"/>
        <v>N</v>
      </c>
      <c r="C461" t="str">
        <f t="shared" si="38"/>
        <v>F</v>
      </c>
      <c r="D461" s="8">
        <f>IF(A461="","",IF(TEXT(A461,"dddd")='4) Happy Money'!$E$23,WAllowance,0))</f>
        <v>0</v>
      </c>
      <c r="E461" s="8">
        <f>IF(A461="","",IF(B461="N",SUMIF(TMonthly[Day of the Month],DAY(A461),TMonthly[Amount]),SUMIF(TMonthly[Day of the Month],"&gt;="&amp;DAY(A461),TMonthly[Amount])))</f>
        <v>35</v>
      </c>
      <c r="F461" s="8" cm="1">
        <f t="array" ref="F461">IF(A461="","",SUMPRODUCT(--(TYearly[Due Date]&lt;=A461),IF(B461="N",--(TYearly[Day]=DAY(A461)),--(TYearly[Day]&gt;=DAY(A461))),--(IFERROR(MOD(TYearly[Month]-MONTH(A461)+12,12),1)=0),TYearly[Amount]))</f>
        <v>0</v>
      </c>
      <c r="G461" s="8">
        <f>IF(A461="","",SUMIF(TOneTime[Due Date],A461,TOneTime[Amount]))</f>
        <v>0</v>
      </c>
      <c r="H461" s="8" cm="1">
        <f t="array" ref="H461">IF(A461="","",IF(COUNTIF(TOther[Frequency],$H$1)=0,0,SUMPRODUCT(--(IFERROR(MOD(A461-TOther[Start Date],7),1)=0),--(TOther[Frequency]=$H$1),--(TOther[Start Date]&lt;=A461),--(TOther[End Date Calc]&gt;=A461),TOther[Amount])))</f>
        <v>0</v>
      </c>
      <c r="I461" s="8" cm="1">
        <f t="array" ref="I461">IF(A461="","",IF(COUNTIF(TOther[Frequency],$I$1)=0,0,SUMPRODUCT(--(IFERROR(MOD(A461-TOther[Start Date],14),1)=0),--(TOther[Frequency]=$I$1),--(TOther[Start Date]&lt;=A461),--(TOther[End Date Calc]&gt;=A461),TOther[Amount])))</f>
        <v>0</v>
      </c>
      <c r="J461" s="8">
        <f>IF(A461="","",IF(COUNTIF(TOther[Frequency],$J$1)=0,0,IF(OR(DAY(A461)=1,DAY(A461)=15),SUMIFS(TOther[Amount],TOther[Frequency],$J$1,TOther[Start Date],"&lt;="&amp;$A461,TOther[End Date Calc],"&gt;="&amp;A461),0)))</f>
        <v>0</v>
      </c>
      <c r="K461" s="8">
        <f>IF(A461="","",IF(COUNTIF(TOther[Frequency],$K$1)=0,0,IF(A461=(A461-DAY(A461)+1+2*7-WEEKDAY(A461-DAY(A461)+8-4,1)),SUMIFS(TOther[Amount],TOther[Frequency],$K$1,TOther[Start Date],"&lt;="&amp;$A461,TOther[End Date Calc],"&gt;="&amp;A461),0)))</f>
        <v>0</v>
      </c>
      <c r="L461" s="8">
        <f>IF(A461="","",IF(COUNTIF(TOther[Frequency],$L$1)=0,0,IF(A461=(A461-DAY(A461)+1+3*7-WEEKDAY(A461-DAY(A461)+8-4,1)),SUMIFS(TOther[Amount],TOther[Frequency],$L$1,TOther[Start Date],"&lt;="&amp;$A461,TOther[End Date Calc],"&gt;="&amp;A461),0)))</f>
        <v>0</v>
      </c>
      <c r="M461" s="8">
        <f>IF(A461="","",IF(COUNTIF(TOther[Frequency],$M$1)=0,0,IF(A461=(A461-DAY(A461)+1+4*7-WEEKDAY(A461-DAY(A461)+8-4,1)),SUMIFS(TOther[Amount],TOther[Frequency],$M$1,TOther[Start Date],"&lt;="&amp;$A461,TOther[End Date Calc],"&gt;="&amp;A461),0)))</f>
        <v>0</v>
      </c>
      <c r="N461" s="8" cm="1">
        <f t="array" ref="N461">IF(A461="","",IF(COUNTIF(TOther[Frequency],$N$1)=0,0,SUMPRODUCT(--(IFERROR(MOD(A461-TOther[Start Date],28),1)=0),--(TOther[Frequency]=$N$1),--(TOther[Start Date]&lt;=A461),--(TOther[End Date Calc]&gt;=A461),TOther[Amount])))</f>
        <v>0</v>
      </c>
      <c r="O461" s="8" cm="1">
        <f t="array" ref="O461">IF(A461="","",IF(COUNTIF(TOther[Frequency],$O$1)=0,0,SUMPRODUCT(--(IFERROR(MOD(A461-TOther[Start Date],42),1)=0),--(TOther[Frequency]=$O$1),--(TOther[Start Date]&lt;=A461),--(TOther[End Date Calc]&gt;=A461),TOther[Amount])))</f>
        <v>0</v>
      </c>
      <c r="P461" s="8" cm="1">
        <f t="array" ref="P461">IF(A461="","",IF(COUNTIF(TOther[Frequency],$P$1)=0,0,SUMPRODUCT(--(IFERROR(MOD(A461-TOther[Start Date],56),1)=0),--(TOther[Frequency]=$P$1),--(TOther[Start Date]&lt;=A461),--(TOther[End Date Calc]&gt;=A461),TOther[Amount])))</f>
        <v>0</v>
      </c>
      <c r="Q461" s="8">
        <f>IF(A461="","",IF(COUNTIF(TOther[Frequency],$Q$1)=0,0,IF(B461="N",SUMIFS(TOther[Amount],TOther[Frequency],$Q$1,TOther[Start Date],"&lt;="&amp;$A461,TOther[End Date Calc],"&gt;="&amp;A461,TOther[Start Day],DAY(A461)),SUMIFS(TOther[Amount],TOther[Frequency],$Q$1,TOther[Start Date],"&lt;="&amp;$A461,TOther[End Date Calc],"&gt;="&amp;A461,TOther[Start Day],"&gt;="&amp;DAY(A461)))))</f>
        <v>0</v>
      </c>
      <c r="R461" s="8" cm="1">
        <f t="array" ref="R461">IF(A461="","",IF(COUNTIF(TOther[Frequency],R$1)=0,0,SUMPRODUCT(--(TOther[Frequency]=R$1),--(TOther[Start Date]&lt;=A461),--(TOther[End Date Calc]&gt;=A461),IF(B461="N",--(TOther[Start Day]=DAY(A461)),--(TOther[Start Day]&gt;=DAY(A461))),--(IFERROR(MOD(TOther[Start Month]-MONTH(A461)+2,2),1)=0),TOther[Amount])))</f>
        <v>0</v>
      </c>
      <c r="S461" s="8" cm="1">
        <f t="array" ref="S461">IF(A461="","",IF(COUNTIF(TOther[Frequency],S$1)=0,0,SUMPRODUCT(--(TOther[Frequency]=S$1),--(TOther[Start Date]&lt;=A461),--(TOther[End Date Calc]&gt;=A461),IF(B461="N",--(TOther[Start Day]=DAY(A461)),--(TOther[Start Day]&gt;=DAY(A461))),--(IFERROR(MOD(TOther[Start Month]-MONTH(A461)+3,3),1)=0),TOther[Amount])))</f>
        <v>0</v>
      </c>
      <c r="T461" s="8" cm="1">
        <f t="array" ref="T461">IF($A461="","",IF(COUNTIF(TOther[Frequency],T$1)=0,0,SUMPRODUCT(--(TOther[Frequency]=T$1),--(TOther[Start Date]&lt;=$A461),--(TOther[End Date Calc]&gt;=$A461),IF($B461="N",--(TOther[Start Day]=DAY($A461)),--(TOther[Start Day]&gt;=DAY($A461))),--(IFERROR(MOD(TOther[Start Month]-MONTH($A461)+4,4),1)=0),TOther[Amount])))</f>
        <v>0</v>
      </c>
      <c r="U461" s="8" cm="1">
        <f t="array" ref="U461">IF(A461="","",IF(COUNTIF(TOther[Frequency],$U$1)=0,0,SUMPRODUCT(--(TOther[Frequency]=$U$1),--(TOther[Start Date]&lt;=A461),--(TOther[End Date Calc]&gt;=A461),IF(B461="N",--(TOther[Start Day]=DAY(A461)),--(TOther[Start Day]&gt;=DAY(A461))),--(IFERROR(MOD(TOther[Start Month]-MONTH(A461)+6,6),1)=0),TOther[Amount])))</f>
        <v>0</v>
      </c>
      <c r="V461" s="8" cm="1">
        <f t="array" ref="V461">IF(A461="","",IF(COUNTIF(TOther[Frequency],$V$1)=0,0,SUMPRODUCT(--(TOther[Frequency]=$V$1),--(TOther[Start Date]&lt;=A461),--(TOther[End Date Calc]&gt;=A461),IF(B461="N",--(TOther[Start Day]=DAY(A461)),--(TOther[Start Day]&gt;=DAY(A461))),--(IFERROR(MOD(TOther[Start Month]-MONTH(A461)+12,12),1)=0),TOther[Amount])))</f>
        <v>0</v>
      </c>
      <c r="W461" s="8">
        <f>IF(A461="","",SUMIFS(TOther[Amount],TOther[Start Date],A461,TOther[Frequency],$W$1))</f>
        <v>0</v>
      </c>
      <c r="X461" s="9">
        <f t="shared" si="35"/>
        <v>35</v>
      </c>
      <c r="Y461" s="9">
        <f t="shared" si="39"/>
        <v>0</v>
      </c>
      <c r="Z461" s="8" cm="1">
        <f t="array" ref="Z461">IF(A461="","",IF(COUNTIF('2) Income'!$D$13:$D$32,"Weekly")=0,0,SUMPRODUCT(--(IFERROR(MOD(A461-'2) Income'!$F$13:$F$32,7),1)=0),--('2) Income'!$D$13:$D$32="Weekly"),--('2) Income'!$F$13:$F$32&lt;=A461),'2) Income'!$E$13:$E$32)))</f>
        <v>0</v>
      </c>
      <c r="AA461" s="8" cm="1">
        <f t="array" ref="AA461">IF(A461="","",IF(COUNTIF('2) Income'!$D$13:$D$32,"Every Other Week")=0,0,SUMPRODUCT(--(IFERROR(MOD(A461-'2) Income'!$F$13:$F$32,14),1)=0),--('2) Income'!$D$13:$D$32="Every Other Week"),--('2) Income'!$F$13:$F$32&lt;=A461),'2) Income'!$E$13:$E$32)))</f>
        <v>0</v>
      </c>
      <c r="AB461" s="8">
        <f>IF(A461="","",IF(COUNTIF('2) Income'!$D$13:$D$32,"1st and 15th")=0,0,IF(OR(DAY(A461)=1,DAY(A461)=15),SUMIFS('2) Income'!$E$13:$E$32,'2) Income'!$D$13:$D$32,"1st and 15th",'2) Income'!$F$13:$F$32,"&lt;="&amp;$A461),0)))</f>
        <v>0</v>
      </c>
      <c r="AC461" s="8">
        <f>IF(A461="","",IF(COUNTIF('2) Income'!$D$13:$D$32,"2nd Wednesday")=0,0,IF(A461=(A461-DAY(A461)+1+2*7-WEEKDAY(A461-DAY(A461)+8-4,1)),SUMIFS('2) Income'!$E$13:$E$32,'2) Income'!$D$13:$D$32,"2nd Wednesday",'2) Income'!$F$13:$F$32,"&lt;="&amp;$A461),0)))</f>
        <v>0</v>
      </c>
      <c r="AD461" s="8">
        <f>IF(A461="","",IF(COUNTIF('2) Income'!$D$13:$D$32,"3rd Wednesday")=0,0,IF(A461=(A461-DAY(A461)+1+3*7-WEEKDAY(A461-DAY(A461)+8-4,1)),SUMIFS('2) Income'!$E$13:$E$32,'2) Income'!$D$13:$D$32,"3rd Wednesday",'2) Income'!$F$13:$F$32,"&lt;="&amp;$A461),0)))</f>
        <v>0</v>
      </c>
      <c r="AE461" s="8">
        <f>IF(A461="","",IF(COUNTIF('2) Income'!$D$13:$D$32,"4th Wednesday")=0,0,IF(A461=(A461-DAY(A461)+1+4*7-WEEKDAY(A461-DAY(A461)+8-4,1)),SUMIFS('2) Income'!$E$13:$E$32,'2) Income'!$D$13:$D$32,"4th Wednesday",'2) Income'!$F$13:$F$32,"&lt;="&amp;$A461),0)))</f>
        <v>0</v>
      </c>
      <c r="AF461" s="8" cm="1">
        <f t="array" ref="AF461">IF(A461="","",IF(COUNTIF('2) Income'!$D$13:$D$32,"Every 4 Weeks")=0,0,SUMPRODUCT(--(IFERROR(MOD(A461-'2) Income'!$F$13:$F$32,28),1)=0),--('2) Income'!$D$13:$D$32="Every 4 Weeks"),--('2) Income'!$F$13:$F$32&lt;=A461),'2) Income'!$E$13:$E$32)))</f>
        <v>0</v>
      </c>
      <c r="AG461" s="8">
        <f>IF(A461="","",IF(COUNTIF('2) Income'!$D$13:$D$32,"Monthly")=0,0,IF(B461="N",SUMIFS('2) Income'!$E$13:$E$32,'2) Income'!$D$13:$D$32,"monthly",'2) Income'!$F$13:$F$32,"&lt;="&amp;$A461,'2) Income'!$I$13:$I$32,DAY(A461)),SUMIFS('2) Income'!$E$13:$E$32,'2) Income'!$D$13:$D$32,"monthly",'2) Income'!$F$13:$F$32,"&lt;="&amp;$A461,'2) Income'!$I$13:$I$32,"&gt;="&amp;DAY(A461)))))</f>
        <v>0</v>
      </c>
      <c r="AH461" s="8" cm="1">
        <f t="array" ref="AH461">IF(A461="","",IF(COUNTIF('2) Income'!$D$13:$D$32,"Yearly")=0,0,SUMPRODUCT(--('2) Income'!$D$13:$D$32="Yearly"),--('2) Income'!$F$13:$F$32&lt;=A461),IF(B461="N",--('2) Income'!$I$13:$I$32=DAY(A461)),--('2) Income'!$I$13:$I$32&gt;=DAY(A461))),--(IFERROR(MOD('2) Income'!$H$13:$H$32-MONTH(A461)+12,12),1)=0),'2) Income'!$E$13:$E$32)))</f>
        <v>0</v>
      </c>
      <c r="AI461" s="8">
        <f>IF(A461="","",IF(COUNTIF('2) Income'!$D$13:$D$32,"one-time")=0,0,SUMIFS('2) Income'!$E$13:$E$32,'2) Income'!$D$13:$D$32,"one-time",'2) Income'!$F$13:$F$32,"="&amp;$A461)))</f>
        <v>0</v>
      </c>
      <c r="AJ461" s="9">
        <f t="shared" si="36"/>
        <v>0</v>
      </c>
    </row>
    <row r="462" spans="1:36">
      <c r="A462" s="7">
        <f>IF(A461="","",IF(A461+1&lt;='1) Period'!$E$21,A461+1,""))</f>
        <v>45934</v>
      </c>
      <c r="B462" s="7" t="str">
        <f t="shared" si="37"/>
        <v>N</v>
      </c>
      <c r="C462" t="str">
        <f t="shared" si="38"/>
        <v>Y</v>
      </c>
      <c r="D462" s="8">
        <f>IF(A462="","",IF(TEXT(A462,"dddd")='4) Happy Money'!$E$23,WAllowance,0))</f>
        <v>0</v>
      </c>
      <c r="E462" s="8">
        <f>IF(A462="","",IF(B462="N",SUMIF(TMonthly[Day of the Month],DAY(A462),TMonthly[Amount]),SUMIF(TMonthly[Day of the Month],"&gt;="&amp;DAY(A462),TMonthly[Amount])))</f>
        <v>35</v>
      </c>
      <c r="F462" s="8" cm="1">
        <f t="array" ref="F462">IF(A462="","",SUMPRODUCT(--(TYearly[Due Date]&lt;=A462),IF(B462="N",--(TYearly[Day]=DAY(A462)),--(TYearly[Day]&gt;=DAY(A462))),--(IFERROR(MOD(TYearly[Month]-MONTH(A462)+12,12),1)=0),TYearly[Amount]))</f>
        <v>0</v>
      </c>
      <c r="G462" s="8">
        <f>IF(A462="","",SUMIF(TOneTime[Due Date],A462,TOneTime[Amount]))</f>
        <v>0</v>
      </c>
      <c r="H462" s="8" cm="1">
        <f t="array" ref="H462">IF(A462="","",IF(COUNTIF(TOther[Frequency],$H$1)=0,0,SUMPRODUCT(--(IFERROR(MOD(A462-TOther[Start Date],7),1)=0),--(TOther[Frequency]=$H$1),--(TOther[Start Date]&lt;=A462),--(TOther[End Date Calc]&gt;=A462),TOther[Amount])))</f>
        <v>0</v>
      </c>
      <c r="I462" s="8" cm="1">
        <f t="array" ref="I462">IF(A462="","",IF(COUNTIF(TOther[Frequency],$I$1)=0,0,SUMPRODUCT(--(IFERROR(MOD(A462-TOther[Start Date],14),1)=0),--(TOther[Frequency]=$I$1),--(TOther[Start Date]&lt;=A462),--(TOther[End Date Calc]&gt;=A462),TOther[Amount])))</f>
        <v>0</v>
      </c>
      <c r="J462" s="8">
        <f>IF(A462="","",IF(COUNTIF(TOther[Frequency],$J$1)=0,0,IF(OR(DAY(A462)=1,DAY(A462)=15),SUMIFS(TOther[Amount],TOther[Frequency],$J$1,TOther[Start Date],"&lt;="&amp;$A462,TOther[End Date Calc],"&gt;="&amp;A462),0)))</f>
        <v>0</v>
      </c>
      <c r="K462" s="8">
        <f>IF(A462="","",IF(COUNTIF(TOther[Frequency],$K$1)=0,0,IF(A462=(A462-DAY(A462)+1+2*7-WEEKDAY(A462-DAY(A462)+8-4,1)),SUMIFS(TOther[Amount],TOther[Frequency],$K$1,TOther[Start Date],"&lt;="&amp;$A462,TOther[End Date Calc],"&gt;="&amp;A462),0)))</f>
        <v>0</v>
      </c>
      <c r="L462" s="8">
        <f>IF(A462="","",IF(COUNTIF(TOther[Frequency],$L$1)=0,0,IF(A462=(A462-DAY(A462)+1+3*7-WEEKDAY(A462-DAY(A462)+8-4,1)),SUMIFS(TOther[Amount],TOther[Frequency],$L$1,TOther[Start Date],"&lt;="&amp;$A462,TOther[End Date Calc],"&gt;="&amp;A462),0)))</f>
        <v>0</v>
      </c>
      <c r="M462" s="8">
        <f>IF(A462="","",IF(COUNTIF(TOther[Frequency],$M$1)=0,0,IF(A462=(A462-DAY(A462)+1+4*7-WEEKDAY(A462-DAY(A462)+8-4,1)),SUMIFS(TOther[Amount],TOther[Frequency],$M$1,TOther[Start Date],"&lt;="&amp;$A462,TOther[End Date Calc],"&gt;="&amp;A462),0)))</f>
        <v>0</v>
      </c>
      <c r="N462" s="8" cm="1">
        <f t="array" ref="N462">IF(A462="","",IF(COUNTIF(TOther[Frequency],$N$1)=0,0,SUMPRODUCT(--(IFERROR(MOD(A462-TOther[Start Date],28),1)=0),--(TOther[Frequency]=$N$1),--(TOther[Start Date]&lt;=A462),--(TOther[End Date Calc]&gt;=A462),TOther[Amount])))</f>
        <v>0</v>
      </c>
      <c r="O462" s="8" cm="1">
        <f t="array" ref="O462">IF(A462="","",IF(COUNTIF(TOther[Frequency],$O$1)=0,0,SUMPRODUCT(--(IFERROR(MOD(A462-TOther[Start Date],42),1)=0),--(TOther[Frequency]=$O$1),--(TOther[Start Date]&lt;=A462),--(TOther[End Date Calc]&gt;=A462),TOther[Amount])))</f>
        <v>0</v>
      </c>
      <c r="P462" s="8" cm="1">
        <f t="array" ref="P462">IF(A462="","",IF(COUNTIF(TOther[Frequency],$P$1)=0,0,SUMPRODUCT(--(IFERROR(MOD(A462-TOther[Start Date],56),1)=0),--(TOther[Frequency]=$P$1),--(TOther[Start Date]&lt;=A462),--(TOther[End Date Calc]&gt;=A462),TOther[Amount])))</f>
        <v>0</v>
      </c>
      <c r="Q462" s="8">
        <f>IF(A462="","",IF(COUNTIF(TOther[Frequency],$Q$1)=0,0,IF(B462="N",SUMIFS(TOther[Amount],TOther[Frequency],$Q$1,TOther[Start Date],"&lt;="&amp;$A462,TOther[End Date Calc],"&gt;="&amp;A462,TOther[Start Day],DAY(A462)),SUMIFS(TOther[Amount],TOther[Frequency],$Q$1,TOther[Start Date],"&lt;="&amp;$A462,TOther[End Date Calc],"&gt;="&amp;A462,TOther[Start Day],"&gt;="&amp;DAY(A462)))))</f>
        <v>0</v>
      </c>
      <c r="R462" s="8" cm="1">
        <f t="array" ref="R462">IF(A462="","",IF(COUNTIF(TOther[Frequency],R$1)=0,0,SUMPRODUCT(--(TOther[Frequency]=R$1),--(TOther[Start Date]&lt;=A462),--(TOther[End Date Calc]&gt;=A462),IF(B462="N",--(TOther[Start Day]=DAY(A462)),--(TOther[Start Day]&gt;=DAY(A462))),--(IFERROR(MOD(TOther[Start Month]-MONTH(A462)+2,2),1)=0),TOther[Amount])))</f>
        <v>0</v>
      </c>
      <c r="S462" s="8" cm="1">
        <f t="array" ref="S462">IF(A462="","",IF(COUNTIF(TOther[Frequency],S$1)=0,0,SUMPRODUCT(--(TOther[Frequency]=S$1),--(TOther[Start Date]&lt;=A462),--(TOther[End Date Calc]&gt;=A462),IF(B462="N",--(TOther[Start Day]=DAY(A462)),--(TOther[Start Day]&gt;=DAY(A462))),--(IFERROR(MOD(TOther[Start Month]-MONTH(A462)+3,3),1)=0),TOther[Amount])))</f>
        <v>0</v>
      </c>
      <c r="T462" s="8" cm="1">
        <f t="array" ref="T462">IF($A462="","",IF(COUNTIF(TOther[Frequency],T$1)=0,0,SUMPRODUCT(--(TOther[Frequency]=T$1),--(TOther[Start Date]&lt;=$A462),--(TOther[End Date Calc]&gt;=$A462),IF($B462="N",--(TOther[Start Day]=DAY($A462)),--(TOther[Start Day]&gt;=DAY($A462))),--(IFERROR(MOD(TOther[Start Month]-MONTH($A462)+4,4),1)=0),TOther[Amount])))</f>
        <v>0</v>
      </c>
      <c r="U462" s="8" cm="1">
        <f t="array" ref="U462">IF(A462="","",IF(COUNTIF(TOther[Frequency],$U$1)=0,0,SUMPRODUCT(--(TOther[Frequency]=$U$1),--(TOther[Start Date]&lt;=A462),--(TOther[End Date Calc]&gt;=A462),IF(B462="N",--(TOther[Start Day]=DAY(A462)),--(TOther[Start Day]&gt;=DAY(A462))),--(IFERROR(MOD(TOther[Start Month]-MONTH(A462)+6,6),1)=0),TOther[Amount])))</f>
        <v>0</v>
      </c>
      <c r="V462" s="8" cm="1">
        <f t="array" ref="V462">IF(A462="","",IF(COUNTIF(TOther[Frequency],$V$1)=0,0,SUMPRODUCT(--(TOther[Frequency]=$V$1),--(TOther[Start Date]&lt;=A462),--(TOther[End Date Calc]&gt;=A462),IF(B462="N",--(TOther[Start Day]=DAY(A462)),--(TOther[Start Day]&gt;=DAY(A462))),--(IFERROR(MOD(TOther[Start Month]-MONTH(A462)+12,12),1)=0),TOther[Amount])))</f>
        <v>0</v>
      </c>
      <c r="W462" s="8">
        <f>IF(A462="","",SUMIFS(TOther[Amount],TOther[Start Date],A462,TOther[Frequency],$W$1))</f>
        <v>0</v>
      </c>
      <c r="X462" s="9">
        <f t="shared" si="35"/>
        <v>35</v>
      </c>
      <c r="Y462" s="9">
        <f t="shared" si="39"/>
        <v>0</v>
      </c>
      <c r="Z462" s="8" cm="1">
        <f t="array" ref="Z462">IF(A462="","",IF(COUNTIF('2) Income'!$D$13:$D$32,"Weekly")=0,0,SUMPRODUCT(--(IFERROR(MOD(A462-'2) Income'!$F$13:$F$32,7),1)=0),--('2) Income'!$D$13:$D$32="Weekly"),--('2) Income'!$F$13:$F$32&lt;=A462),'2) Income'!$E$13:$E$32)))</f>
        <v>0</v>
      </c>
      <c r="AA462" s="8" cm="1">
        <f t="array" ref="AA462">IF(A462="","",IF(COUNTIF('2) Income'!$D$13:$D$32,"Every Other Week")=0,0,SUMPRODUCT(--(IFERROR(MOD(A462-'2) Income'!$F$13:$F$32,14),1)=0),--('2) Income'!$D$13:$D$32="Every Other Week"),--('2) Income'!$F$13:$F$32&lt;=A462),'2) Income'!$E$13:$E$32)))</f>
        <v>0</v>
      </c>
      <c r="AB462" s="8">
        <f>IF(A462="","",IF(COUNTIF('2) Income'!$D$13:$D$32,"1st and 15th")=0,0,IF(OR(DAY(A462)=1,DAY(A462)=15),SUMIFS('2) Income'!$E$13:$E$32,'2) Income'!$D$13:$D$32,"1st and 15th",'2) Income'!$F$13:$F$32,"&lt;="&amp;$A462),0)))</f>
        <v>0</v>
      </c>
      <c r="AC462" s="8">
        <f>IF(A462="","",IF(COUNTIF('2) Income'!$D$13:$D$32,"2nd Wednesday")=0,0,IF(A462=(A462-DAY(A462)+1+2*7-WEEKDAY(A462-DAY(A462)+8-4,1)),SUMIFS('2) Income'!$E$13:$E$32,'2) Income'!$D$13:$D$32,"2nd Wednesday",'2) Income'!$F$13:$F$32,"&lt;="&amp;$A462),0)))</f>
        <v>0</v>
      </c>
      <c r="AD462" s="8">
        <f>IF(A462="","",IF(COUNTIF('2) Income'!$D$13:$D$32,"3rd Wednesday")=0,0,IF(A462=(A462-DAY(A462)+1+3*7-WEEKDAY(A462-DAY(A462)+8-4,1)),SUMIFS('2) Income'!$E$13:$E$32,'2) Income'!$D$13:$D$32,"3rd Wednesday",'2) Income'!$F$13:$F$32,"&lt;="&amp;$A462),0)))</f>
        <v>0</v>
      </c>
      <c r="AE462" s="8">
        <f>IF(A462="","",IF(COUNTIF('2) Income'!$D$13:$D$32,"4th Wednesday")=0,0,IF(A462=(A462-DAY(A462)+1+4*7-WEEKDAY(A462-DAY(A462)+8-4,1)),SUMIFS('2) Income'!$E$13:$E$32,'2) Income'!$D$13:$D$32,"4th Wednesday",'2) Income'!$F$13:$F$32,"&lt;="&amp;$A462),0)))</f>
        <v>0</v>
      </c>
      <c r="AF462" s="8" cm="1">
        <f t="array" ref="AF462">IF(A462="","",IF(COUNTIF('2) Income'!$D$13:$D$32,"Every 4 Weeks")=0,0,SUMPRODUCT(--(IFERROR(MOD(A462-'2) Income'!$F$13:$F$32,28),1)=0),--('2) Income'!$D$13:$D$32="Every 4 Weeks"),--('2) Income'!$F$13:$F$32&lt;=A462),'2) Income'!$E$13:$E$32)))</f>
        <v>0</v>
      </c>
      <c r="AG462" s="8">
        <f>IF(A462="","",IF(COUNTIF('2) Income'!$D$13:$D$32,"Monthly")=0,0,IF(B462="N",SUMIFS('2) Income'!$E$13:$E$32,'2) Income'!$D$13:$D$32,"monthly",'2) Income'!$F$13:$F$32,"&lt;="&amp;$A462,'2) Income'!$I$13:$I$32,DAY(A462)),SUMIFS('2) Income'!$E$13:$E$32,'2) Income'!$D$13:$D$32,"monthly",'2) Income'!$F$13:$F$32,"&lt;="&amp;$A462,'2) Income'!$I$13:$I$32,"&gt;="&amp;DAY(A462)))))</f>
        <v>0</v>
      </c>
      <c r="AH462" s="8" cm="1">
        <f t="array" ref="AH462">IF(A462="","",IF(COUNTIF('2) Income'!$D$13:$D$32,"Yearly")=0,0,SUMPRODUCT(--('2) Income'!$D$13:$D$32="Yearly"),--('2) Income'!$F$13:$F$32&lt;=A462),IF(B462="N",--('2) Income'!$I$13:$I$32=DAY(A462)),--('2) Income'!$I$13:$I$32&gt;=DAY(A462))),--(IFERROR(MOD('2) Income'!$H$13:$H$32-MONTH(A462)+12,12),1)=0),'2) Income'!$E$13:$E$32)))</f>
        <v>0</v>
      </c>
      <c r="AI462" s="8">
        <f>IF(A462="","",IF(COUNTIF('2) Income'!$D$13:$D$32,"one-time")=0,0,SUMIFS('2) Income'!$E$13:$E$32,'2) Income'!$D$13:$D$32,"one-time",'2) Income'!$F$13:$F$32,"="&amp;$A462)))</f>
        <v>0</v>
      </c>
      <c r="AJ462" s="9">
        <f t="shared" si="36"/>
        <v>0</v>
      </c>
    </row>
    <row r="463" spans="1:36">
      <c r="A463" s="7">
        <f>IF(A462="","",IF(A462+1&lt;='1) Period'!$E$21,A462+1,""))</f>
        <v>45935</v>
      </c>
      <c r="B463" s="7" t="str">
        <f t="shared" si="37"/>
        <v>N</v>
      </c>
      <c r="C463" t="str">
        <f t="shared" si="38"/>
        <v>Y</v>
      </c>
      <c r="D463" s="8">
        <f>IF(A463="","",IF(TEXT(A463,"dddd")='4) Happy Money'!$E$23,WAllowance,0))</f>
        <v>0</v>
      </c>
      <c r="E463" s="8">
        <f>IF(A463="","",IF(B463="N",SUMIF(TMonthly[Day of the Month],DAY(A463),TMonthly[Amount]),SUMIF(TMonthly[Day of the Month],"&gt;="&amp;DAY(A463),TMonthly[Amount])))</f>
        <v>0</v>
      </c>
      <c r="F463" s="8" cm="1">
        <f t="array" ref="F463">IF(A463="","",SUMPRODUCT(--(TYearly[Due Date]&lt;=A463),IF(B463="N",--(TYearly[Day]=DAY(A463)),--(TYearly[Day]&gt;=DAY(A463))),--(IFERROR(MOD(TYearly[Month]-MONTH(A463)+12,12),1)=0),TYearly[Amount]))</f>
        <v>0</v>
      </c>
      <c r="G463" s="8">
        <f>IF(A463="","",SUMIF(TOneTime[Due Date],A463,TOneTime[Amount]))</f>
        <v>0</v>
      </c>
      <c r="H463" s="8" cm="1">
        <f t="array" ref="H463">IF(A463="","",IF(COUNTIF(TOther[Frequency],$H$1)=0,0,SUMPRODUCT(--(IFERROR(MOD(A463-TOther[Start Date],7),1)=0),--(TOther[Frequency]=$H$1),--(TOther[Start Date]&lt;=A463),--(TOther[End Date Calc]&gt;=A463),TOther[Amount])))</f>
        <v>0</v>
      </c>
      <c r="I463" s="8" cm="1">
        <f t="array" ref="I463">IF(A463="","",IF(COUNTIF(TOther[Frequency],$I$1)=0,0,SUMPRODUCT(--(IFERROR(MOD(A463-TOther[Start Date],14),1)=0),--(TOther[Frequency]=$I$1),--(TOther[Start Date]&lt;=A463),--(TOther[End Date Calc]&gt;=A463),TOther[Amount])))</f>
        <v>0</v>
      </c>
      <c r="J463" s="8">
        <f>IF(A463="","",IF(COUNTIF(TOther[Frequency],$J$1)=0,0,IF(OR(DAY(A463)=1,DAY(A463)=15),SUMIFS(TOther[Amount],TOther[Frequency],$J$1,TOther[Start Date],"&lt;="&amp;$A463,TOther[End Date Calc],"&gt;="&amp;A463),0)))</f>
        <v>0</v>
      </c>
      <c r="K463" s="8">
        <f>IF(A463="","",IF(COUNTIF(TOther[Frequency],$K$1)=0,0,IF(A463=(A463-DAY(A463)+1+2*7-WEEKDAY(A463-DAY(A463)+8-4,1)),SUMIFS(TOther[Amount],TOther[Frequency],$K$1,TOther[Start Date],"&lt;="&amp;$A463,TOther[End Date Calc],"&gt;="&amp;A463),0)))</f>
        <v>0</v>
      </c>
      <c r="L463" s="8">
        <f>IF(A463="","",IF(COUNTIF(TOther[Frequency],$L$1)=0,0,IF(A463=(A463-DAY(A463)+1+3*7-WEEKDAY(A463-DAY(A463)+8-4,1)),SUMIFS(TOther[Amount],TOther[Frequency],$L$1,TOther[Start Date],"&lt;="&amp;$A463,TOther[End Date Calc],"&gt;="&amp;A463),0)))</f>
        <v>0</v>
      </c>
      <c r="M463" s="8">
        <f>IF(A463="","",IF(COUNTIF(TOther[Frequency],$M$1)=0,0,IF(A463=(A463-DAY(A463)+1+4*7-WEEKDAY(A463-DAY(A463)+8-4,1)),SUMIFS(TOther[Amount],TOther[Frequency],$M$1,TOther[Start Date],"&lt;="&amp;$A463,TOther[End Date Calc],"&gt;="&amp;A463),0)))</f>
        <v>0</v>
      </c>
      <c r="N463" s="8" cm="1">
        <f t="array" ref="N463">IF(A463="","",IF(COUNTIF(TOther[Frequency],$N$1)=0,0,SUMPRODUCT(--(IFERROR(MOD(A463-TOther[Start Date],28),1)=0),--(TOther[Frequency]=$N$1),--(TOther[Start Date]&lt;=A463),--(TOther[End Date Calc]&gt;=A463),TOther[Amount])))</f>
        <v>0</v>
      </c>
      <c r="O463" s="8" cm="1">
        <f t="array" ref="O463">IF(A463="","",IF(COUNTIF(TOther[Frequency],$O$1)=0,0,SUMPRODUCT(--(IFERROR(MOD(A463-TOther[Start Date],42),1)=0),--(TOther[Frequency]=$O$1),--(TOther[Start Date]&lt;=A463),--(TOther[End Date Calc]&gt;=A463),TOther[Amount])))</f>
        <v>0</v>
      </c>
      <c r="P463" s="8" cm="1">
        <f t="array" ref="P463">IF(A463="","",IF(COUNTIF(TOther[Frequency],$P$1)=0,0,SUMPRODUCT(--(IFERROR(MOD(A463-TOther[Start Date],56),1)=0),--(TOther[Frequency]=$P$1),--(TOther[Start Date]&lt;=A463),--(TOther[End Date Calc]&gt;=A463),TOther[Amount])))</f>
        <v>0</v>
      </c>
      <c r="Q463" s="8">
        <f>IF(A463="","",IF(COUNTIF(TOther[Frequency],$Q$1)=0,0,IF(B463="N",SUMIFS(TOther[Amount],TOther[Frequency],$Q$1,TOther[Start Date],"&lt;="&amp;$A463,TOther[End Date Calc],"&gt;="&amp;A463,TOther[Start Day],DAY(A463)),SUMIFS(TOther[Amount],TOther[Frequency],$Q$1,TOther[Start Date],"&lt;="&amp;$A463,TOther[End Date Calc],"&gt;="&amp;A463,TOther[Start Day],"&gt;="&amp;DAY(A463)))))</f>
        <v>0</v>
      </c>
      <c r="R463" s="8" cm="1">
        <f t="array" ref="R463">IF(A463="","",IF(COUNTIF(TOther[Frequency],R$1)=0,0,SUMPRODUCT(--(TOther[Frequency]=R$1),--(TOther[Start Date]&lt;=A463),--(TOther[End Date Calc]&gt;=A463),IF(B463="N",--(TOther[Start Day]=DAY(A463)),--(TOther[Start Day]&gt;=DAY(A463))),--(IFERROR(MOD(TOther[Start Month]-MONTH(A463)+2,2),1)=0),TOther[Amount])))</f>
        <v>0</v>
      </c>
      <c r="S463" s="8" cm="1">
        <f t="array" ref="S463">IF(A463="","",IF(COUNTIF(TOther[Frequency],S$1)=0,0,SUMPRODUCT(--(TOther[Frequency]=S$1),--(TOther[Start Date]&lt;=A463),--(TOther[End Date Calc]&gt;=A463),IF(B463="N",--(TOther[Start Day]=DAY(A463)),--(TOther[Start Day]&gt;=DAY(A463))),--(IFERROR(MOD(TOther[Start Month]-MONTH(A463)+3,3),1)=0),TOther[Amount])))</f>
        <v>0</v>
      </c>
      <c r="T463" s="8" cm="1">
        <f t="array" ref="T463">IF($A463="","",IF(COUNTIF(TOther[Frequency],T$1)=0,0,SUMPRODUCT(--(TOther[Frequency]=T$1),--(TOther[Start Date]&lt;=$A463),--(TOther[End Date Calc]&gt;=$A463),IF($B463="N",--(TOther[Start Day]=DAY($A463)),--(TOther[Start Day]&gt;=DAY($A463))),--(IFERROR(MOD(TOther[Start Month]-MONTH($A463)+4,4),1)=0),TOther[Amount])))</f>
        <v>0</v>
      </c>
      <c r="U463" s="8" cm="1">
        <f t="array" ref="U463">IF(A463="","",IF(COUNTIF(TOther[Frequency],$U$1)=0,0,SUMPRODUCT(--(TOther[Frequency]=$U$1),--(TOther[Start Date]&lt;=A463),--(TOther[End Date Calc]&gt;=A463),IF(B463="N",--(TOther[Start Day]=DAY(A463)),--(TOther[Start Day]&gt;=DAY(A463))),--(IFERROR(MOD(TOther[Start Month]-MONTH(A463)+6,6),1)=0),TOther[Amount])))</f>
        <v>0</v>
      </c>
      <c r="V463" s="8" cm="1">
        <f t="array" ref="V463">IF(A463="","",IF(COUNTIF(TOther[Frequency],$V$1)=0,0,SUMPRODUCT(--(TOther[Frequency]=$V$1),--(TOther[Start Date]&lt;=A463),--(TOther[End Date Calc]&gt;=A463),IF(B463="N",--(TOther[Start Day]=DAY(A463)),--(TOther[Start Day]&gt;=DAY(A463))),--(IFERROR(MOD(TOther[Start Month]-MONTH(A463)+12,12),1)=0),TOther[Amount])))</f>
        <v>0</v>
      </c>
      <c r="W463" s="8">
        <f>IF(A463="","",SUMIFS(TOther[Amount],TOther[Start Date],A463,TOther[Frequency],$W$1))</f>
        <v>0</v>
      </c>
      <c r="X463" s="9">
        <f t="shared" si="35"/>
        <v>0</v>
      </c>
      <c r="Y463" s="9">
        <f t="shared" si="39"/>
        <v>0</v>
      </c>
      <c r="Z463" s="8" cm="1">
        <f t="array" ref="Z463">IF(A463="","",IF(COUNTIF('2) Income'!$D$13:$D$32,"Weekly")=0,0,SUMPRODUCT(--(IFERROR(MOD(A463-'2) Income'!$F$13:$F$32,7),1)=0),--('2) Income'!$D$13:$D$32="Weekly"),--('2) Income'!$F$13:$F$32&lt;=A463),'2) Income'!$E$13:$E$32)))</f>
        <v>0</v>
      </c>
      <c r="AA463" s="8" cm="1">
        <f t="array" ref="AA463">IF(A463="","",IF(COUNTIF('2) Income'!$D$13:$D$32,"Every Other Week")=0,0,SUMPRODUCT(--(IFERROR(MOD(A463-'2) Income'!$F$13:$F$32,14),1)=0),--('2) Income'!$D$13:$D$32="Every Other Week"),--('2) Income'!$F$13:$F$32&lt;=A463),'2) Income'!$E$13:$E$32)))</f>
        <v>0</v>
      </c>
      <c r="AB463" s="8">
        <f>IF(A463="","",IF(COUNTIF('2) Income'!$D$13:$D$32,"1st and 15th")=0,0,IF(OR(DAY(A463)=1,DAY(A463)=15),SUMIFS('2) Income'!$E$13:$E$32,'2) Income'!$D$13:$D$32,"1st and 15th",'2) Income'!$F$13:$F$32,"&lt;="&amp;$A463),0)))</f>
        <v>0</v>
      </c>
      <c r="AC463" s="8">
        <f>IF(A463="","",IF(COUNTIF('2) Income'!$D$13:$D$32,"2nd Wednesday")=0,0,IF(A463=(A463-DAY(A463)+1+2*7-WEEKDAY(A463-DAY(A463)+8-4,1)),SUMIFS('2) Income'!$E$13:$E$32,'2) Income'!$D$13:$D$32,"2nd Wednesday",'2) Income'!$F$13:$F$32,"&lt;="&amp;$A463),0)))</f>
        <v>0</v>
      </c>
      <c r="AD463" s="8">
        <f>IF(A463="","",IF(COUNTIF('2) Income'!$D$13:$D$32,"3rd Wednesday")=0,0,IF(A463=(A463-DAY(A463)+1+3*7-WEEKDAY(A463-DAY(A463)+8-4,1)),SUMIFS('2) Income'!$E$13:$E$32,'2) Income'!$D$13:$D$32,"3rd Wednesday",'2) Income'!$F$13:$F$32,"&lt;="&amp;$A463),0)))</f>
        <v>0</v>
      </c>
      <c r="AE463" s="8">
        <f>IF(A463="","",IF(COUNTIF('2) Income'!$D$13:$D$32,"4th Wednesday")=0,0,IF(A463=(A463-DAY(A463)+1+4*7-WEEKDAY(A463-DAY(A463)+8-4,1)),SUMIFS('2) Income'!$E$13:$E$32,'2) Income'!$D$13:$D$32,"4th Wednesday",'2) Income'!$F$13:$F$32,"&lt;="&amp;$A463),0)))</f>
        <v>0</v>
      </c>
      <c r="AF463" s="8" cm="1">
        <f t="array" ref="AF463">IF(A463="","",IF(COUNTIF('2) Income'!$D$13:$D$32,"Every 4 Weeks")=0,0,SUMPRODUCT(--(IFERROR(MOD(A463-'2) Income'!$F$13:$F$32,28),1)=0),--('2) Income'!$D$13:$D$32="Every 4 Weeks"),--('2) Income'!$F$13:$F$32&lt;=A463),'2) Income'!$E$13:$E$32)))</f>
        <v>0</v>
      </c>
      <c r="AG463" s="8">
        <f>IF(A463="","",IF(COUNTIF('2) Income'!$D$13:$D$32,"Monthly")=0,0,IF(B463="N",SUMIFS('2) Income'!$E$13:$E$32,'2) Income'!$D$13:$D$32,"monthly",'2) Income'!$F$13:$F$32,"&lt;="&amp;$A463,'2) Income'!$I$13:$I$32,DAY(A463)),SUMIFS('2) Income'!$E$13:$E$32,'2) Income'!$D$13:$D$32,"monthly",'2) Income'!$F$13:$F$32,"&lt;="&amp;$A463,'2) Income'!$I$13:$I$32,"&gt;="&amp;DAY(A463)))))</f>
        <v>0</v>
      </c>
      <c r="AH463" s="8" cm="1">
        <f t="array" ref="AH463">IF(A463="","",IF(COUNTIF('2) Income'!$D$13:$D$32,"Yearly")=0,0,SUMPRODUCT(--('2) Income'!$D$13:$D$32="Yearly"),--('2) Income'!$F$13:$F$32&lt;=A463),IF(B463="N",--('2) Income'!$I$13:$I$32=DAY(A463)),--('2) Income'!$I$13:$I$32&gt;=DAY(A463))),--(IFERROR(MOD('2) Income'!$H$13:$H$32-MONTH(A463)+12,12),1)=0),'2) Income'!$E$13:$E$32)))</f>
        <v>0</v>
      </c>
      <c r="AI463" s="8">
        <f>IF(A463="","",IF(COUNTIF('2) Income'!$D$13:$D$32,"one-time")=0,0,SUMIFS('2) Income'!$E$13:$E$32,'2) Income'!$D$13:$D$32,"one-time",'2) Income'!$F$13:$F$32,"="&amp;$A463)))</f>
        <v>0</v>
      </c>
      <c r="AJ463" s="9">
        <f t="shared" si="36"/>
        <v>0</v>
      </c>
    </row>
    <row r="464" spans="1:36">
      <c r="A464" s="7">
        <f>IF(A463="","",IF(A463+1&lt;='1) Period'!$E$21,A463+1,""))</f>
        <v>45936</v>
      </c>
      <c r="B464" s="7" t="str">
        <f t="shared" si="37"/>
        <v>N</v>
      </c>
      <c r="C464" t="str">
        <f t="shared" si="38"/>
        <v>F</v>
      </c>
      <c r="D464" s="8">
        <f>IF(A464="","",IF(TEXT(A464,"dddd")='4) Happy Money'!$E$23,WAllowance,0))</f>
        <v>400</v>
      </c>
      <c r="E464" s="8">
        <f>IF(A464="","",IF(B464="N",SUMIF(TMonthly[Day of the Month],DAY(A464),TMonthly[Amount]),SUMIF(TMonthly[Day of the Month],"&gt;="&amp;DAY(A464),TMonthly[Amount])))</f>
        <v>0</v>
      </c>
      <c r="F464" s="8" cm="1">
        <f t="array" ref="F464">IF(A464="","",SUMPRODUCT(--(TYearly[Due Date]&lt;=A464),IF(B464="N",--(TYearly[Day]=DAY(A464)),--(TYearly[Day]&gt;=DAY(A464))),--(IFERROR(MOD(TYearly[Month]-MONTH(A464)+12,12),1)=0),TYearly[Amount]))</f>
        <v>0</v>
      </c>
      <c r="G464" s="8">
        <f>IF(A464="","",SUMIF(TOneTime[Due Date],A464,TOneTime[Amount]))</f>
        <v>0</v>
      </c>
      <c r="H464" s="8" cm="1">
        <f t="array" ref="H464">IF(A464="","",IF(COUNTIF(TOther[Frequency],$H$1)=0,0,SUMPRODUCT(--(IFERROR(MOD(A464-TOther[Start Date],7),1)=0),--(TOther[Frequency]=$H$1),--(TOther[Start Date]&lt;=A464),--(TOther[End Date Calc]&gt;=A464),TOther[Amount])))</f>
        <v>0</v>
      </c>
      <c r="I464" s="8" cm="1">
        <f t="array" ref="I464">IF(A464="","",IF(COUNTIF(TOther[Frequency],$I$1)=0,0,SUMPRODUCT(--(IFERROR(MOD(A464-TOther[Start Date],14),1)=0),--(TOther[Frequency]=$I$1),--(TOther[Start Date]&lt;=A464),--(TOther[End Date Calc]&gt;=A464),TOther[Amount])))</f>
        <v>0</v>
      </c>
      <c r="J464" s="8">
        <f>IF(A464="","",IF(COUNTIF(TOther[Frequency],$J$1)=0,0,IF(OR(DAY(A464)=1,DAY(A464)=15),SUMIFS(TOther[Amount],TOther[Frequency],$J$1,TOther[Start Date],"&lt;="&amp;$A464,TOther[End Date Calc],"&gt;="&amp;A464),0)))</f>
        <v>0</v>
      </c>
      <c r="K464" s="8">
        <f>IF(A464="","",IF(COUNTIF(TOther[Frequency],$K$1)=0,0,IF(A464=(A464-DAY(A464)+1+2*7-WEEKDAY(A464-DAY(A464)+8-4,1)),SUMIFS(TOther[Amount],TOther[Frequency],$K$1,TOther[Start Date],"&lt;="&amp;$A464,TOther[End Date Calc],"&gt;="&amp;A464),0)))</f>
        <v>0</v>
      </c>
      <c r="L464" s="8">
        <f>IF(A464="","",IF(COUNTIF(TOther[Frequency],$L$1)=0,0,IF(A464=(A464-DAY(A464)+1+3*7-WEEKDAY(A464-DAY(A464)+8-4,1)),SUMIFS(TOther[Amount],TOther[Frequency],$L$1,TOther[Start Date],"&lt;="&amp;$A464,TOther[End Date Calc],"&gt;="&amp;A464),0)))</f>
        <v>0</v>
      </c>
      <c r="M464" s="8">
        <f>IF(A464="","",IF(COUNTIF(TOther[Frequency],$M$1)=0,0,IF(A464=(A464-DAY(A464)+1+4*7-WEEKDAY(A464-DAY(A464)+8-4,1)),SUMIFS(TOther[Amount],TOther[Frequency],$M$1,TOther[Start Date],"&lt;="&amp;$A464,TOther[End Date Calc],"&gt;="&amp;A464),0)))</f>
        <v>0</v>
      </c>
      <c r="N464" s="8" cm="1">
        <f t="array" ref="N464">IF(A464="","",IF(COUNTIF(TOther[Frequency],$N$1)=0,0,SUMPRODUCT(--(IFERROR(MOD(A464-TOther[Start Date],28),1)=0),--(TOther[Frequency]=$N$1),--(TOther[Start Date]&lt;=A464),--(TOther[End Date Calc]&gt;=A464),TOther[Amount])))</f>
        <v>0</v>
      </c>
      <c r="O464" s="8" cm="1">
        <f t="array" ref="O464">IF(A464="","",IF(COUNTIF(TOther[Frequency],$O$1)=0,0,SUMPRODUCT(--(IFERROR(MOD(A464-TOther[Start Date],42),1)=0),--(TOther[Frequency]=$O$1),--(TOther[Start Date]&lt;=A464),--(TOther[End Date Calc]&gt;=A464),TOther[Amount])))</f>
        <v>0</v>
      </c>
      <c r="P464" s="8" cm="1">
        <f t="array" ref="P464">IF(A464="","",IF(COUNTIF(TOther[Frequency],$P$1)=0,0,SUMPRODUCT(--(IFERROR(MOD(A464-TOther[Start Date],56),1)=0),--(TOther[Frequency]=$P$1),--(TOther[Start Date]&lt;=A464),--(TOther[End Date Calc]&gt;=A464),TOther[Amount])))</f>
        <v>0</v>
      </c>
      <c r="Q464" s="8">
        <f>IF(A464="","",IF(COUNTIF(TOther[Frequency],$Q$1)=0,0,IF(B464="N",SUMIFS(TOther[Amount],TOther[Frequency],$Q$1,TOther[Start Date],"&lt;="&amp;$A464,TOther[End Date Calc],"&gt;="&amp;A464,TOther[Start Day],DAY(A464)),SUMIFS(TOther[Amount],TOther[Frequency],$Q$1,TOther[Start Date],"&lt;="&amp;$A464,TOther[End Date Calc],"&gt;="&amp;A464,TOther[Start Day],"&gt;="&amp;DAY(A464)))))</f>
        <v>0</v>
      </c>
      <c r="R464" s="8" cm="1">
        <f t="array" ref="R464">IF(A464="","",IF(COUNTIF(TOther[Frequency],R$1)=0,0,SUMPRODUCT(--(TOther[Frequency]=R$1),--(TOther[Start Date]&lt;=A464),--(TOther[End Date Calc]&gt;=A464),IF(B464="N",--(TOther[Start Day]=DAY(A464)),--(TOther[Start Day]&gt;=DAY(A464))),--(IFERROR(MOD(TOther[Start Month]-MONTH(A464)+2,2),1)=0),TOther[Amount])))</f>
        <v>0</v>
      </c>
      <c r="S464" s="8" cm="1">
        <f t="array" ref="S464">IF(A464="","",IF(COUNTIF(TOther[Frequency],S$1)=0,0,SUMPRODUCT(--(TOther[Frequency]=S$1),--(TOther[Start Date]&lt;=A464),--(TOther[End Date Calc]&gt;=A464),IF(B464="N",--(TOther[Start Day]=DAY(A464)),--(TOther[Start Day]&gt;=DAY(A464))),--(IFERROR(MOD(TOther[Start Month]-MONTH(A464)+3,3),1)=0),TOther[Amount])))</f>
        <v>0</v>
      </c>
      <c r="T464" s="8" cm="1">
        <f t="array" ref="T464">IF($A464="","",IF(COUNTIF(TOther[Frequency],T$1)=0,0,SUMPRODUCT(--(TOther[Frequency]=T$1),--(TOther[Start Date]&lt;=$A464),--(TOther[End Date Calc]&gt;=$A464),IF($B464="N",--(TOther[Start Day]=DAY($A464)),--(TOther[Start Day]&gt;=DAY($A464))),--(IFERROR(MOD(TOther[Start Month]-MONTH($A464)+4,4),1)=0),TOther[Amount])))</f>
        <v>0</v>
      </c>
      <c r="U464" s="8" cm="1">
        <f t="array" ref="U464">IF(A464="","",IF(COUNTIF(TOther[Frequency],$U$1)=0,0,SUMPRODUCT(--(TOther[Frequency]=$U$1),--(TOther[Start Date]&lt;=A464),--(TOther[End Date Calc]&gt;=A464),IF(B464="N",--(TOther[Start Day]=DAY(A464)),--(TOther[Start Day]&gt;=DAY(A464))),--(IFERROR(MOD(TOther[Start Month]-MONTH(A464)+6,6),1)=0),TOther[Amount])))</f>
        <v>0</v>
      </c>
      <c r="V464" s="8" cm="1">
        <f t="array" ref="V464">IF(A464="","",IF(COUNTIF(TOther[Frequency],$V$1)=0,0,SUMPRODUCT(--(TOther[Frequency]=$V$1),--(TOther[Start Date]&lt;=A464),--(TOther[End Date Calc]&gt;=A464),IF(B464="N",--(TOther[Start Day]=DAY(A464)),--(TOther[Start Day]&gt;=DAY(A464))),--(IFERROR(MOD(TOther[Start Month]-MONTH(A464)+12,12),1)=0),TOther[Amount])))</f>
        <v>0</v>
      </c>
      <c r="W464" s="8">
        <f>IF(A464="","",SUMIFS(TOther[Amount],TOther[Start Date],A464,TOther[Frequency],$W$1))</f>
        <v>0</v>
      </c>
      <c r="X464" s="9">
        <f t="shared" si="35"/>
        <v>0</v>
      </c>
      <c r="Y464" s="9">
        <f t="shared" si="39"/>
        <v>0</v>
      </c>
      <c r="Z464" s="8" cm="1">
        <f t="array" ref="Z464">IF(A464="","",IF(COUNTIF('2) Income'!$D$13:$D$32,"Weekly")=0,0,SUMPRODUCT(--(IFERROR(MOD(A464-'2) Income'!$F$13:$F$32,7),1)=0),--('2) Income'!$D$13:$D$32="Weekly"),--('2) Income'!$F$13:$F$32&lt;=A464),'2) Income'!$E$13:$E$32)))</f>
        <v>0</v>
      </c>
      <c r="AA464" s="8" cm="1">
        <f t="array" ref="AA464">IF(A464="","",IF(COUNTIF('2) Income'!$D$13:$D$32,"Every Other Week")=0,0,SUMPRODUCT(--(IFERROR(MOD(A464-'2) Income'!$F$13:$F$32,14),1)=0),--('2) Income'!$D$13:$D$32="Every Other Week"),--('2) Income'!$F$13:$F$32&lt;=A464),'2) Income'!$E$13:$E$32)))</f>
        <v>0</v>
      </c>
      <c r="AB464" s="8">
        <f>IF(A464="","",IF(COUNTIF('2) Income'!$D$13:$D$32,"1st and 15th")=0,0,IF(OR(DAY(A464)=1,DAY(A464)=15),SUMIFS('2) Income'!$E$13:$E$32,'2) Income'!$D$13:$D$32,"1st and 15th",'2) Income'!$F$13:$F$32,"&lt;="&amp;$A464),0)))</f>
        <v>0</v>
      </c>
      <c r="AC464" s="8">
        <f>IF(A464="","",IF(COUNTIF('2) Income'!$D$13:$D$32,"2nd Wednesday")=0,0,IF(A464=(A464-DAY(A464)+1+2*7-WEEKDAY(A464-DAY(A464)+8-4,1)),SUMIFS('2) Income'!$E$13:$E$32,'2) Income'!$D$13:$D$32,"2nd Wednesday",'2) Income'!$F$13:$F$32,"&lt;="&amp;$A464),0)))</f>
        <v>0</v>
      </c>
      <c r="AD464" s="8">
        <f>IF(A464="","",IF(COUNTIF('2) Income'!$D$13:$D$32,"3rd Wednesday")=0,0,IF(A464=(A464-DAY(A464)+1+3*7-WEEKDAY(A464-DAY(A464)+8-4,1)),SUMIFS('2) Income'!$E$13:$E$32,'2) Income'!$D$13:$D$32,"3rd Wednesday",'2) Income'!$F$13:$F$32,"&lt;="&amp;$A464),0)))</f>
        <v>0</v>
      </c>
      <c r="AE464" s="8">
        <f>IF(A464="","",IF(COUNTIF('2) Income'!$D$13:$D$32,"4th Wednesday")=0,0,IF(A464=(A464-DAY(A464)+1+4*7-WEEKDAY(A464-DAY(A464)+8-4,1)),SUMIFS('2) Income'!$E$13:$E$32,'2) Income'!$D$13:$D$32,"4th Wednesday",'2) Income'!$F$13:$F$32,"&lt;="&amp;$A464),0)))</f>
        <v>0</v>
      </c>
      <c r="AF464" s="8" cm="1">
        <f t="array" ref="AF464">IF(A464="","",IF(COUNTIF('2) Income'!$D$13:$D$32,"Every 4 Weeks")=0,0,SUMPRODUCT(--(IFERROR(MOD(A464-'2) Income'!$F$13:$F$32,28),1)=0),--('2) Income'!$D$13:$D$32="Every 4 Weeks"),--('2) Income'!$F$13:$F$32&lt;=A464),'2) Income'!$E$13:$E$32)))</f>
        <v>0</v>
      </c>
      <c r="AG464" s="8">
        <f>IF(A464="","",IF(COUNTIF('2) Income'!$D$13:$D$32,"Monthly")=0,0,IF(B464="N",SUMIFS('2) Income'!$E$13:$E$32,'2) Income'!$D$13:$D$32,"monthly",'2) Income'!$F$13:$F$32,"&lt;="&amp;$A464,'2) Income'!$I$13:$I$32,DAY(A464)),SUMIFS('2) Income'!$E$13:$E$32,'2) Income'!$D$13:$D$32,"monthly",'2) Income'!$F$13:$F$32,"&lt;="&amp;$A464,'2) Income'!$I$13:$I$32,"&gt;="&amp;DAY(A464)))))</f>
        <v>0</v>
      </c>
      <c r="AH464" s="8" cm="1">
        <f t="array" ref="AH464">IF(A464="","",IF(COUNTIF('2) Income'!$D$13:$D$32,"Yearly")=0,0,SUMPRODUCT(--('2) Income'!$D$13:$D$32="Yearly"),--('2) Income'!$F$13:$F$32&lt;=A464),IF(B464="N",--('2) Income'!$I$13:$I$32=DAY(A464)),--('2) Income'!$I$13:$I$32&gt;=DAY(A464))),--(IFERROR(MOD('2) Income'!$H$13:$H$32-MONTH(A464)+12,12),1)=0),'2) Income'!$E$13:$E$32)))</f>
        <v>0</v>
      </c>
      <c r="AI464" s="8">
        <f>IF(A464="","",IF(COUNTIF('2) Income'!$D$13:$D$32,"one-time")=0,0,SUMIFS('2) Income'!$E$13:$E$32,'2) Income'!$D$13:$D$32,"one-time",'2) Income'!$F$13:$F$32,"="&amp;$A464)))</f>
        <v>0</v>
      </c>
      <c r="AJ464" s="9">
        <f t="shared" si="36"/>
        <v>0</v>
      </c>
    </row>
    <row r="465" spans="1:36">
      <c r="A465" s="7">
        <f>IF(A464="","",IF(A464+1&lt;='1) Period'!$E$21,A464+1,""))</f>
        <v>45937</v>
      </c>
      <c r="B465" s="7" t="str">
        <f t="shared" si="37"/>
        <v>N</v>
      </c>
      <c r="C465" t="str">
        <f t="shared" si="38"/>
        <v>F</v>
      </c>
      <c r="D465" s="8">
        <f>IF(A465="","",IF(TEXT(A465,"dddd")='4) Happy Money'!$E$23,WAllowance,0))</f>
        <v>0</v>
      </c>
      <c r="E465" s="8">
        <f>IF(A465="","",IF(B465="N",SUMIF(TMonthly[Day of the Month],DAY(A465),TMonthly[Amount]),SUMIF(TMonthly[Day of the Month],"&gt;="&amp;DAY(A465),TMonthly[Amount])))</f>
        <v>0</v>
      </c>
      <c r="F465" s="8" cm="1">
        <f t="array" ref="F465">IF(A465="","",SUMPRODUCT(--(TYearly[Due Date]&lt;=A465),IF(B465="N",--(TYearly[Day]=DAY(A465)),--(TYearly[Day]&gt;=DAY(A465))),--(IFERROR(MOD(TYearly[Month]-MONTH(A465)+12,12),1)=0),TYearly[Amount]))</f>
        <v>0</v>
      </c>
      <c r="G465" s="8">
        <f>IF(A465="","",SUMIF(TOneTime[Due Date],A465,TOneTime[Amount]))</f>
        <v>0</v>
      </c>
      <c r="H465" s="8" cm="1">
        <f t="array" ref="H465">IF(A465="","",IF(COUNTIF(TOther[Frequency],$H$1)=0,0,SUMPRODUCT(--(IFERROR(MOD(A465-TOther[Start Date],7),1)=0),--(TOther[Frequency]=$H$1),--(TOther[Start Date]&lt;=A465),--(TOther[End Date Calc]&gt;=A465),TOther[Amount])))</f>
        <v>0</v>
      </c>
      <c r="I465" s="8" cm="1">
        <f t="array" ref="I465">IF(A465="","",IF(COUNTIF(TOther[Frequency],$I$1)=0,0,SUMPRODUCT(--(IFERROR(MOD(A465-TOther[Start Date],14),1)=0),--(TOther[Frequency]=$I$1),--(TOther[Start Date]&lt;=A465),--(TOther[End Date Calc]&gt;=A465),TOther[Amount])))</f>
        <v>0</v>
      </c>
      <c r="J465" s="8">
        <f>IF(A465="","",IF(COUNTIF(TOther[Frequency],$J$1)=0,0,IF(OR(DAY(A465)=1,DAY(A465)=15),SUMIFS(TOther[Amount],TOther[Frequency],$J$1,TOther[Start Date],"&lt;="&amp;$A465,TOther[End Date Calc],"&gt;="&amp;A465),0)))</f>
        <v>0</v>
      </c>
      <c r="K465" s="8">
        <f>IF(A465="","",IF(COUNTIF(TOther[Frequency],$K$1)=0,0,IF(A465=(A465-DAY(A465)+1+2*7-WEEKDAY(A465-DAY(A465)+8-4,1)),SUMIFS(TOther[Amount],TOther[Frequency],$K$1,TOther[Start Date],"&lt;="&amp;$A465,TOther[End Date Calc],"&gt;="&amp;A465),0)))</f>
        <v>0</v>
      </c>
      <c r="L465" s="8">
        <f>IF(A465="","",IF(COUNTIF(TOther[Frequency],$L$1)=0,0,IF(A465=(A465-DAY(A465)+1+3*7-WEEKDAY(A465-DAY(A465)+8-4,1)),SUMIFS(TOther[Amount],TOther[Frequency],$L$1,TOther[Start Date],"&lt;="&amp;$A465,TOther[End Date Calc],"&gt;="&amp;A465),0)))</f>
        <v>0</v>
      </c>
      <c r="M465" s="8">
        <f>IF(A465="","",IF(COUNTIF(TOther[Frequency],$M$1)=0,0,IF(A465=(A465-DAY(A465)+1+4*7-WEEKDAY(A465-DAY(A465)+8-4,1)),SUMIFS(TOther[Amount],TOther[Frequency],$M$1,TOther[Start Date],"&lt;="&amp;$A465,TOther[End Date Calc],"&gt;="&amp;A465),0)))</f>
        <v>0</v>
      </c>
      <c r="N465" s="8" cm="1">
        <f t="array" ref="N465">IF(A465="","",IF(COUNTIF(TOther[Frequency],$N$1)=0,0,SUMPRODUCT(--(IFERROR(MOD(A465-TOther[Start Date],28),1)=0),--(TOther[Frequency]=$N$1),--(TOther[Start Date]&lt;=A465),--(TOther[End Date Calc]&gt;=A465),TOther[Amount])))</f>
        <v>0</v>
      </c>
      <c r="O465" s="8" cm="1">
        <f t="array" ref="O465">IF(A465="","",IF(COUNTIF(TOther[Frequency],$O$1)=0,0,SUMPRODUCT(--(IFERROR(MOD(A465-TOther[Start Date],42),1)=0),--(TOther[Frequency]=$O$1),--(TOther[Start Date]&lt;=A465),--(TOther[End Date Calc]&gt;=A465),TOther[Amount])))</f>
        <v>0</v>
      </c>
      <c r="P465" s="8" cm="1">
        <f t="array" ref="P465">IF(A465="","",IF(COUNTIF(TOther[Frequency],$P$1)=0,0,SUMPRODUCT(--(IFERROR(MOD(A465-TOther[Start Date],56),1)=0),--(TOther[Frequency]=$P$1),--(TOther[Start Date]&lt;=A465),--(TOther[End Date Calc]&gt;=A465),TOther[Amount])))</f>
        <v>0</v>
      </c>
      <c r="Q465" s="8">
        <f>IF(A465="","",IF(COUNTIF(TOther[Frequency],$Q$1)=0,0,IF(B465="N",SUMIFS(TOther[Amount],TOther[Frequency],$Q$1,TOther[Start Date],"&lt;="&amp;$A465,TOther[End Date Calc],"&gt;="&amp;A465,TOther[Start Day],DAY(A465)),SUMIFS(TOther[Amount],TOther[Frequency],$Q$1,TOther[Start Date],"&lt;="&amp;$A465,TOther[End Date Calc],"&gt;="&amp;A465,TOther[Start Day],"&gt;="&amp;DAY(A465)))))</f>
        <v>0</v>
      </c>
      <c r="R465" s="8" cm="1">
        <f t="array" ref="R465">IF(A465="","",IF(COUNTIF(TOther[Frequency],R$1)=0,0,SUMPRODUCT(--(TOther[Frequency]=R$1),--(TOther[Start Date]&lt;=A465),--(TOther[End Date Calc]&gt;=A465),IF(B465="N",--(TOther[Start Day]=DAY(A465)),--(TOther[Start Day]&gt;=DAY(A465))),--(IFERROR(MOD(TOther[Start Month]-MONTH(A465)+2,2),1)=0),TOther[Amount])))</f>
        <v>0</v>
      </c>
      <c r="S465" s="8" cm="1">
        <f t="array" ref="S465">IF(A465="","",IF(COUNTIF(TOther[Frequency],S$1)=0,0,SUMPRODUCT(--(TOther[Frequency]=S$1),--(TOther[Start Date]&lt;=A465),--(TOther[End Date Calc]&gt;=A465),IF(B465="N",--(TOther[Start Day]=DAY(A465)),--(TOther[Start Day]&gt;=DAY(A465))),--(IFERROR(MOD(TOther[Start Month]-MONTH(A465)+3,3),1)=0),TOther[Amount])))</f>
        <v>0</v>
      </c>
      <c r="T465" s="8" cm="1">
        <f t="array" ref="T465">IF($A465="","",IF(COUNTIF(TOther[Frequency],T$1)=0,0,SUMPRODUCT(--(TOther[Frequency]=T$1),--(TOther[Start Date]&lt;=$A465),--(TOther[End Date Calc]&gt;=$A465),IF($B465="N",--(TOther[Start Day]=DAY($A465)),--(TOther[Start Day]&gt;=DAY($A465))),--(IFERROR(MOD(TOther[Start Month]-MONTH($A465)+4,4),1)=0),TOther[Amount])))</f>
        <v>0</v>
      </c>
      <c r="U465" s="8" cm="1">
        <f t="array" ref="U465">IF(A465="","",IF(COUNTIF(TOther[Frequency],$U$1)=0,0,SUMPRODUCT(--(TOther[Frequency]=$U$1),--(TOther[Start Date]&lt;=A465),--(TOther[End Date Calc]&gt;=A465),IF(B465="N",--(TOther[Start Day]=DAY(A465)),--(TOther[Start Day]&gt;=DAY(A465))),--(IFERROR(MOD(TOther[Start Month]-MONTH(A465)+6,6),1)=0),TOther[Amount])))</f>
        <v>0</v>
      </c>
      <c r="V465" s="8" cm="1">
        <f t="array" ref="V465">IF(A465="","",IF(COUNTIF(TOther[Frequency],$V$1)=0,0,SUMPRODUCT(--(TOther[Frequency]=$V$1),--(TOther[Start Date]&lt;=A465),--(TOther[End Date Calc]&gt;=A465),IF(B465="N",--(TOther[Start Day]=DAY(A465)),--(TOther[Start Day]&gt;=DAY(A465))),--(IFERROR(MOD(TOther[Start Month]-MONTH(A465)+12,12),1)=0),TOther[Amount])))</f>
        <v>0</v>
      </c>
      <c r="W465" s="8">
        <f>IF(A465="","",SUMIFS(TOther[Amount],TOther[Start Date],A465,TOther[Frequency],$W$1))</f>
        <v>0</v>
      </c>
      <c r="X465" s="9">
        <f t="shared" si="35"/>
        <v>0</v>
      </c>
      <c r="Y465" s="9">
        <f t="shared" si="39"/>
        <v>0</v>
      </c>
      <c r="Z465" s="8" cm="1">
        <f t="array" ref="Z465">IF(A465="","",IF(COUNTIF('2) Income'!$D$13:$D$32,"Weekly")=0,0,SUMPRODUCT(--(IFERROR(MOD(A465-'2) Income'!$F$13:$F$32,7),1)=0),--('2) Income'!$D$13:$D$32="Weekly"),--('2) Income'!$F$13:$F$32&lt;=A465),'2) Income'!$E$13:$E$32)))</f>
        <v>0</v>
      </c>
      <c r="AA465" s="8" cm="1">
        <f t="array" ref="AA465">IF(A465="","",IF(COUNTIF('2) Income'!$D$13:$D$32,"Every Other Week")=0,0,SUMPRODUCT(--(IFERROR(MOD(A465-'2) Income'!$F$13:$F$32,14),1)=0),--('2) Income'!$D$13:$D$32="Every Other Week"),--('2) Income'!$F$13:$F$32&lt;=A465),'2) Income'!$E$13:$E$32)))</f>
        <v>0</v>
      </c>
      <c r="AB465" s="8">
        <f>IF(A465="","",IF(COUNTIF('2) Income'!$D$13:$D$32,"1st and 15th")=0,0,IF(OR(DAY(A465)=1,DAY(A465)=15),SUMIFS('2) Income'!$E$13:$E$32,'2) Income'!$D$13:$D$32,"1st and 15th",'2) Income'!$F$13:$F$32,"&lt;="&amp;$A465),0)))</f>
        <v>0</v>
      </c>
      <c r="AC465" s="8">
        <f>IF(A465="","",IF(COUNTIF('2) Income'!$D$13:$D$32,"2nd Wednesday")=0,0,IF(A465=(A465-DAY(A465)+1+2*7-WEEKDAY(A465-DAY(A465)+8-4,1)),SUMIFS('2) Income'!$E$13:$E$32,'2) Income'!$D$13:$D$32,"2nd Wednesday",'2) Income'!$F$13:$F$32,"&lt;="&amp;$A465),0)))</f>
        <v>0</v>
      </c>
      <c r="AD465" s="8">
        <f>IF(A465="","",IF(COUNTIF('2) Income'!$D$13:$D$32,"3rd Wednesday")=0,0,IF(A465=(A465-DAY(A465)+1+3*7-WEEKDAY(A465-DAY(A465)+8-4,1)),SUMIFS('2) Income'!$E$13:$E$32,'2) Income'!$D$13:$D$32,"3rd Wednesday",'2) Income'!$F$13:$F$32,"&lt;="&amp;$A465),0)))</f>
        <v>0</v>
      </c>
      <c r="AE465" s="8">
        <f>IF(A465="","",IF(COUNTIF('2) Income'!$D$13:$D$32,"4th Wednesday")=0,0,IF(A465=(A465-DAY(A465)+1+4*7-WEEKDAY(A465-DAY(A465)+8-4,1)),SUMIFS('2) Income'!$E$13:$E$32,'2) Income'!$D$13:$D$32,"4th Wednesday",'2) Income'!$F$13:$F$32,"&lt;="&amp;$A465),0)))</f>
        <v>0</v>
      </c>
      <c r="AF465" s="8" cm="1">
        <f t="array" ref="AF465">IF(A465="","",IF(COUNTIF('2) Income'!$D$13:$D$32,"Every 4 Weeks")=0,0,SUMPRODUCT(--(IFERROR(MOD(A465-'2) Income'!$F$13:$F$32,28),1)=0),--('2) Income'!$D$13:$D$32="Every 4 Weeks"),--('2) Income'!$F$13:$F$32&lt;=A465),'2) Income'!$E$13:$E$32)))</f>
        <v>0</v>
      </c>
      <c r="AG465" s="8">
        <f>IF(A465="","",IF(COUNTIF('2) Income'!$D$13:$D$32,"Monthly")=0,0,IF(B465="N",SUMIFS('2) Income'!$E$13:$E$32,'2) Income'!$D$13:$D$32,"monthly",'2) Income'!$F$13:$F$32,"&lt;="&amp;$A465,'2) Income'!$I$13:$I$32,DAY(A465)),SUMIFS('2) Income'!$E$13:$E$32,'2) Income'!$D$13:$D$32,"monthly",'2) Income'!$F$13:$F$32,"&lt;="&amp;$A465,'2) Income'!$I$13:$I$32,"&gt;="&amp;DAY(A465)))))</f>
        <v>0</v>
      </c>
      <c r="AH465" s="8" cm="1">
        <f t="array" ref="AH465">IF(A465="","",IF(COUNTIF('2) Income'!$D$13:$D$32,"Yearly")=0,0,SUMPRODUCT(--('2) Income'!$D$13:$D$32="Yearly"),--('2) Income'!$F$13:$F$32&lt;=A465),IF(B465="N",--('2) Income'!$I$13:$I$32=DAY(A465)),--('2) Income'!$I$13:$I$32&gt;=DAY(A465))),--(IFERROR(MOD('2) Income'!$H$13:$H$32-MONTH(A465)+12,12),1)=0),'2) Income'!$E$13:$E$32)))</f>
        <v>0</v>
      </c>
      <c r="AI465" s="8">
        <f>IF(A465="","",IF(COUNTIF('2) Income'!$D$13:$D$32,"one-time")=0,0,SUMIFS('2) Income'!$E$13:$E$32,'2) Income'!$D$13:$D$32,"one-time",'2) Income'!$F$13:$F$32,"="&amp;$A465)))</f>
        <v>0</v>
      </c>
      <c r="AJ465" s="9">
        <f t="shared" si="36"/>
        <v>0</v>
      </c>
    </row>
    <row r="466" spans="1:36">
      <c r="A466" s="7">
        <f>IF(A465="","",IF(A465+1&lt;='1) Period'!$E$21,A465+1,""))</f>
        <v>45938</v>
      </c>
      <c r="B466" s="7" t="str">
        <f t="shared" si="37"/>
        <v>N</v>
      </c>
      <c r="C466" t="str">
        <f t="shared" si="38"/>
        <v>F</v>
      </c>
      <c r="D466" s="8">
        <f>IF(A466="","",IF(TEXT(A466,"dddd")='4) Happy Money'!$E$23,WAllowance,0))</f>
        <v>0</v>
      </c>
      <c r="E466" s="8">
        <f>IF(A466="","",IF(B466="N",SUMIF(TMonthly[Day of the Month],DAY(A466),TMonthly[Amount]),SUMIF(TMonthly[Day of the Month],"&gt;="&amp;DAY(A466),TMonthly[Amount])))</f>
        <v>0</v>
      </c>
      <c r="F466" s="8" cm="1">
        <f t="array" ref="F466">IF(A466="","",SUMPRODUCT(--(TYearly[Due Date]&lt;=A466),IF(B466="N",--(TYearly[Day]=DAY(A466)),--(TYearly[Day]&gt;=DAY(A466))),--(IFERROR(MOD(TYearly[Month]-MONTH(A466)+12,12),1)=0),TYearly[Amount]))</f>
        <v>0</v>
      </c>
      <c r="G466" s="8">
        <f>IF(A466="","",SUMIF(TOneTime[Due Date],A466,TOneTime[Amount]))</f>
        <v>0</v>
      </c>
      <c r="H466" s="8" cm="1">
        <f t="array" ref="H466">IF(A466="","",IF(COUNTIF(TOther[Frequency],$H$1)=0,0,SUMPRODUCT(--(IFERROR(MOD(A466-TOther[Start Date],7),1)=0),--(TOther[Frequency]=$H$1),--(TOther[Start Date]&lt;=A466),--(TOther[End Date Calc]&gt;=A466),TOther[Amount])))</f>
        <v>0</v>
      </c>
      <c r="I466" s="8" cm="1">
        <f t="array" ref="I466">IF(A466="","",IF(COUNTIF(TOther[Frequency],$I$1)=0,0,SUMPRODUCT(--(IFERROR(MOD(A466-TOther[Start Date],14),1)=0),--(TOther[Frequency]=$I$1),--(TOther[Start Date]&lt;=A466),--(TOther[End Date Calc]&gt;=A466),TOther[Amount])))</f>
        <v>0</v>
      </c>
      <c r="J466" s="8">
        <f>IF(A466="","",IF(COUNTIF(TOther[Frequency],$J$1)=0,0,IF(OR(DAY(A466)=1,DAY(A466)=15),SUMIFS(TOther[Amount],TOther[Frequency],$J$1,TOther[Start Date],"&lt;="&amp;$A466,TOther[End Date Calc],"&gt;="&amp;A466),0)))</f>
        <v>0</v>
      </c>
      <c r="K466" s="8">
        <f>IF(A466="","",IF(COUNTIF(TOther[Frequency],$K$1)=0,0,IF(A466=(A466-DAY(A466)+1+2*7-WEEKDAY(A466-DAY(A466)+8-4,1)),SUMIFS(TOther[Amount],TOther[Frequency],$K$1,TOther[Start Date],"&lt;="&amp;$A466,TOther[End Date Calc],"&gt;="&amp;A466),0)))</f>
        <v>0</v>
      </c>
      <c r="L466" s="8">
        <f>IF(A466="","",IF(COUNTIF(TOther[Frequency],$L$1)=0,0,IF(A466=(A466-DAY(A466)+1+3*7-WEEKDAY(A466-DAY(A466)+8-4,1)),SUMIFS(TOther[Amount],TOther[Frequency],$L$1,TOther[Start Date],"&lt;="&amp;$A466,TOther[End Date Calc],"&gt;="&amp;A466),0)))</f>
        <v>0</v>
      </c>
      <c r="M466" s="8">
        <f>IF(A466="","",IF(COUNTIF(TOther[Frequency],$M$1)=0,0,IF(A466=(A466-DAY(A466)+1+4*7-WEEKDAY(A466-DAY(A466)+8-4,1)),SUMIFS(TOther[Amount],TOther[Frequency],$M$1,TOther[Start Date],"&lt;="&amp;$A466,TOther[End Date Calc],"&gt;="&amp;A466),0)))</f>
        <v>0</v>
      </c>
      <c r="N466" s="8" cm="1">
        <f t="array" ref="N466">IF(A466="","",IF(COUNTIF(TOther[Frequency],$N$1)=0,0,SUMPRODUCT(--(IFERROR(MOD(A466-TOther[Start Date],28),1)=0),--(TOther[Frequency]=$N$1),--(TOther[Start Date]&lt;=A466),--(TOther[End Date Calc]&gt;=A466),TOther[Amount])))</f>
        <v>0</v>
      </c>
      <c r="O466" s="8" cm="1">
        <f t="array" ref="O466">IF(A466="","",IF(COUNTIF(TOther[Frequency],$O$1)=0,0,SUMPRODUCT(--(IFERROR(MOD(A466-TOther[Start Date],42),1)=0),--(TOther[Frequency]=$O$1),--(TOther[Start Date]&lt;=A466),--(TOther[End Date Calc]&gt;=A466),TOther[Amount])))</f>
        <v>0</v>
      </c>
      <c r="P466" s="8" cm="1">
        <f t="array" ref="P466">IF(A466="","",IF(COUNTIF(TOther[Frequency],$P$1)=0,0,SUMPRODUCT(--(IFERROR(MOD(A466-TOther[Start Date],56),1)=0),--(TOther[Frequency]=$P$1),--(TOther[Start Date]&lt;=A466),--(TOther[End Date Calc]&gt;=A466),TOther[Amount])))</f>
        <v>0</v>
      </c>
      <c r="Q466" s="8">
        <f>IF(A466="","",IF(COUNTIF(TOther[Frequency],$Q$1)=0,0,IF(B466="N",SUMIFS(TOther[Amount],TOther[Frequency],$Q$1,TOther[Start Date],"&lt;="&amp;$A466,TOther[End Date Calc],"&gt;="&amp;A466,TOther[Start Day],DAY(A466)),SUMIFS(TOther[Amount],TOther[Frequency],$Q$1,TOther[Start Date],"&lt;="&amp;$A466,TOther[End Date Calc],"&gt;="&amp;A466,TOther[Start Day],"&gt;="&amp;DAY(A466)))))</f>
        <v>0</v>
      </c>
      <c r="R466" s="8" cm="1">
        <f t="array" ref="R466">IF(A466="","",IF(COUNTIF(TOther[Frequency],R$1)=0,0,SUMPRODUCT(--(TOther[Frequency]=R$1),--(TOther[Start Date]&lt;=A466),--(TOther[End Date Calc]&gt;=A466),IF(B466="N",--(TOther[Start Day]=DAY(A466)),--(TOther[Start Day]&gt;=DAY(A466))),--(IFERROR(MOD(TOther[Start Month]-MONTH(A466)+2,2),1)=0),TOther[Amount])))</f>
        <v>0</v>
      </c>
      <c r="S466" s="8" cm="1">
        <f t="array" ref="S466">IF(A466="","",IF(COUNTIF(TOther[Frequency],S$1)=0,0,SUMPRODUCT(--(TOther[Frequency]=S$1),--(TOther[Start Date]&lt;=A466),--(TOther[End Date Calc]&gt;=A466),IF(B466="N",--(TOther[Start Day]=DAY(A466)),--(TOther[Start Day]&gt;=DAY(A466))),--(IFERROR(MOD(TOther[Start Month]-MONTH(A466)+3,3),1)=0),TOther[Amount])))</f>
        <v>0</v>
      </c>
      <c r="T466" s="8" cm="1">
        <f t="array" ref="T466">IF($A466="","",IF(COUNTIF(TOther[Frequency],T$1)=0,0,SUMPRODUCT(--(TOther[Frequency]=T$1),--(TOther[Start Date]&lt;=$A466),--(TOther[End Date Calc]&gt;=$A466),IF($B466="N",--(TOther[Start Day]=DAY($A466)),--(TOther[Start Day]&gt;=DAY($A466))),--(IFERROR(MOD(TOther[Start Month]-MONTH($A466)+4,4),1)=0),TOther[Amount])))</f>
        <v>0</v>
      </c>
      <c r="U466" s="8" cm="1">
        <f t="array" ref="U466">IF(A466="","",IF(COUNTIF(TOther[Frequency],$U$1)=0,0,SUMPRODUCT(--(TOther[Frequency]=$U$1),--(TOther[Start Date]&lt;=A466),--(TOther[End Date Calc]&gt;=A466),IF(B466="N",--(TOther[Start Day]=DAY(A466)),--(TOther[Start Day]&gt;=DAY(A466))),--(IFERROR(MOD(TOther[Start Month]-MONTH(A466)+6,6),1)=0),TOther[Amount])))</f>
        <v>0</v>
      </c>
      <c r="V466" s="8" cm="1">
        <f t="array" ref="V466">IF(A466="","",IF(COUNTIF(TOther[Frequency],$V$1)=0,0,SUMPRODUCT(--(TOther[Frequency]=$V$1),--(TOther[Start Date]&lt;=A466),--(TOther[End Date Calc]&gt;=A466),IF(B466="N",--(TOther[Start Day]=DAY(A466)),--(TOther[Start Day]&gt;=DAY(A466))),--(IFERROR(MOD(TOther[Start Month]-MONTH(A466)+12,12),1)=0),TOther[Amount])))</f>
        <v>0</v>
      </c>
      <c r="W466" s="8">
        <f>IF(A466="","",SUMIFS(TOther[Amount],TOther[Start Date],A466,TOther[Frequency],$W$1))</f>
        <v>0</v>
      </c>
      <c r="X466" s="9">
        <f t="shared" si="35"/>
        <v>0</v>
      </c>
      <c r="Y466" s="9">
        <f t="shared" si="39"/>
        <v>0</v>
      </c>
      <c r="Z466" s="8" cm="1">
        <f t="array" ref="Z466">IF(A466="","",IF(COUNTIF('2) Income'!$D$13:$D$32,"Weekly")=0,0,SUMPRODUCT(--(IFERROR(MOD(A466-'2) Income'!$F$13:$F$32,7),1)=0),--('2) Income'!$D$13:$D$32="Weekly"),--('2) Income'!$F$13:$F$32&lt;=A466),'2) Income'!$E$13:$E$32)))</f>
        <v>0</v>
      </c>
      <c r="AA466" s="8" cm="1">
        <f t="array" ref="AA466">IF(A466="","",IF(COUNTIF('2) Income'!$D$13:$D$32,"Every Other Week")=0,0,SUMPRODUCT(--(IFERROR(MOD(A466-'2) Income'!$F$13:$F$32,14),1)=0),--('2) Income'!$D$13:$D$32="Every Other Week"),--('2) Income'!$F$13:$F$32&lt;=A466),'2) Income'!$E$13:$E$32)))</f>
        <v>0</v>
      </c>
      <c r="AB466" s="8">
        <f>IF(A466="","",IF(COUNTIF('2) Income'!$D$13:$D$32,"1st and 15th")=0,0,IF(OR(DAY(A466)=1,DAY(A466)=15),SUMIFS('2) Income'!$E$13:$E$32,'2) Income'!$D$13:$D$32,"1st and 15th",'2) Income'!$F$13:$F$32,"&lt;="&amp;$A466),0)))</f>
        <v>0</v>
      </c>
      <c r="AC466" s="8">
        <f>IF(A466="","",IF(COUNTIF('2) Income'!$D$13:$D$32,"2nd Wednesday")=0,0,IF(A466=(A466-DAY(A466)+1+2*7-WEEKDAY(A466-DAY(A466)+8-4,1)),SUMIFS('2) Income'!$E$13:$E$32,'2) Income'!$D$13:$D$32,"2nd Wednesday",'2) Income'!$F$13:$F$32,"&lt;="&amp;$A466),0)))</f>
        <v>0</v>
      </c>
      <c r="AD466" s="8">
        <f>IF(A466="","",IF(COUNTIF('2) Income'!$D$13:$D$32,"3rd Wednesday")=0,0,IF(A466=(A466-DAY(A466)+1+3*7-WEEKDAY(A466-DAY(A466)+8-4,1)),SUMIFS('2) Income'!$E$13:$E$32,'2) Income'!$D$13:$D$32,"3rd Wednesday",'2) Income'!$F$13:$F$32,"&lt;="&amp;$A466),0)))</f>
        <v>0</v>
      </c>
      <c r="AE466" s="8">
        <f>IF(A466="","",IF(COUNTIF('2) Income'!$D$13:$D$32,"4th Wednesday")=0,0,IF(A466=(A466-DAY(A466)+1+4*7-WEEKDAY(A466-DAY(A466)+8-4,1)),SUMIFS('2) Income'!$E$13:$E$32,'2) Income'!$D$13:$D$32,"4th Wednesday",'2) Income'!$F$13:$F$32,"&lt;="&amp;$A466),0)))</f>
        <v>0</v>
      </c>
      <c r="AF466" s="8" cm="1">
        <f t="array" ref="AF466">IF(A466="","",IF(COUNTIF('2) Income'!$D$13:$D$32,"Every 4 Weeks")=0,0,SUMPRODUCT(--(IFERROR(MOD(A466-'2) Income'!$F$13:$F$32,28),1)=0),--('2) Income'!$D$13:$D$32="Every 4 Weeks"),--('2) Income'!$F$13:$F$32&lt;=A466),'2) Income'!$E$13:$E$32)))</f>
        <v>0</v>
      </c>
      <c r="AG466" s="8">
        <f>IF(A466="","",IF(COUNTIF('2) Income'!$D$13:$D$32,"Monthly")=0,0,IF(B466="N",SUMIFS('2) Income'!$E$13:$E$32,'2) Income'!$D$13:$D$32,"monthly",'2) Income'!$F$13:$F$32,"&lt;="&amp;$A466,'2) Income'!$I$13:$I$32,DAY(A466)),SUMIFS('2) Income'!$E$13:$E$32,'2) Income'!$D$13:$D$32,"monthly",'2) Income'!$F$13:$F$32,"&lt;="&amp;$A466,'2) Income'!$I$13:$I$32,"&gt;="&amp;DAY(A466)))))</f>
        <v>0</v>
      </c>
      <c r="AH466" s="8" cm="1">
        <f t="array" ref="AH466">IF(A466="","",IF(COUNTIF('2) Income'!$D$13:$D$32,"Yearly")=0,0,SUMPRODUCT(--('2) Income'!$D$13:$D$32="Yearly"),--('2) Income'!$F$13:$F$32&lt;=A466),IF(B466="N",--('2) Income'!$I$13:$I$32=DAY(A466)),--('2) Income'!$I$13:$I$32&gt;=DAY(A466))),--(IFERROR(MOD('2) Income'!$H$13:$H$32-MONTH(A466)+12,12),1)=0),'2) Income'!$E$13:$E$32)))</f>
        <v>0</v>
      </c>
      <c r="AI466" s="8">
        <f>IF(A466="","",IF(COUNTIF('2) Income'!$D$13:$D$32,"one-time")=0,0,SUMIFS('2) Income'!$E$13:$E$32,'2) Income'!$D$13:$D$32,"one-time",'2) Income'!$F$13:$F$32,"="&amp;$A466)))</f>
        <v>0</v>
      </c>
      <c r="AJ466" s="9">
        <f t="shared" si="36"/>
        <v>0</v>
      </c>
    </row>
    <row r="467" spans="1:36">
      <c r="A467" s="7">
        <f>IF(A466="","",IF(A466+1&lt;='1) Period'!$E$21,A466+1,""))</f>
        <v>45939</v>
      </c>
      <c r="B467" s="7" t="str">
        <f t="shared" si="37"/>
        <v>N</v>
      </c>
      <c r="C467" t="str">
        <f t="shared" si="38"/>
        <v>F</v>
      </c>
      <c r="D467" s="8">
        <f>IF(A467="","",IF(TEXT(A467,"dddd")='4) Happy Money'!$E$23,WAllowance,0))</f>
        <v>0</v>
      </c>
      <c r="E467" s="8">
        <f>IF(A467="","",IF(B467="N",SUMIF(TMonthly[Day of the Month],DAY(A467),TMonthly[Amount]),SUMIF(TMonthly[Day of the Month],"&gt;="&amp;DAY(A467),TMonthly[Amount])))</f>
        <v>0</v>
      </c>
      <c r="F467" s="8" cm="1">
        <f t="array" ref="F467">IF(A467="","",SUMPRODUCT(--(TYearly[Due Date]&lt;=A467),IF(B467="N",--(TYearly[Day]=DAY(A467)),--(TYearly[Day]&gt;=DAY(A467))),--(IFERROR(MOD(TYearly[Month]-MONTH(A467)+12,12),1)=0),TYearly[Amount]))</f>
        <v>0</v>
      </c>
      <c r="G467" s="8">
        <f>IF(A467="","",SUMIF(TOneTime[Due Date],A467,TOneTime[Amount]))</f>
        <v>0</v>
      </c>
      <c r="H467" s="8" cm="1">
        <f t="array" ref="H467">IF(A467="","",IF(COUNTIF(TOther[Frequency],$H$1)=0,0,SUMPRODUCT(--(IFERROR(MOD(A467-TOther[Start Date],7),1)=0),--(TOther[Frequency]=$H$1),--(TOther[Start Date]&lt;=A467),--(TOther[End Date Calc]&gt;=A467),TOther[Amount])))</f>
        <v>0</v>
      </c>
      <c r="I467" s="8" cm="1">
        <f t="array" ref="I467">IF(A467="","",IF(COUNTIF(TOther[Frequency],$I$1)=0,0,SUMPRODUCT(--(IFERROR(MOD(A467-TOther[Start Date],14),1)=0),--(TOther[Frequency]=$I$1),--(TOther[Start Date]&lt;=A467),--(TOther[End Date Calc]&gt;=A467),TOther[Amount])))</f>
        <v>0</v>
      </c>
      <c r="J467" s="8">
        <f>IF(A467="","",IF(COUNTIF(TOther[Frequency],$J$1)=0,0,IF(OR(DAY(A467)=1,DAY(A467)=15),SUMIFS(TOther[Amount],TOther[Frequency],$J$1,TOther[Start Date],"&lt;="&amp;$A467,TOther[End Date Calc],"&gt;="&amp;A467),0)))</f>
        <v>0</v>
      </c>
      <c r="K467" s="8">
        <f>IF(A467="","",IF(COUNTIF(TOther[Frequency],$K$1)=0,0,IF(A467=(A467-DAY(A467)+1+2*7-WEEKDAY(A467-DAY(A467)+8-4,1)),SUMIFS(TOther[Amount],TOther[Frequency],$K$1,TOther[Start Date],"&lt;="&amp;$A467,TOther[End Date Calc],"&gt;="&amp;A467),0)))</f>
        <v>0</v>
      </c>
      <c r="L467" s="8">
        <f>IF(A467="","",IF(COUNTIF(TOther[Frequency],$L$1)=0,0,IF(A467=(A467-DAY(A467)+1+3*7-WEEKDAY(A467-DAY(A467)+8-4,1)),SUMIFS(TOther[Amount],TOther[Frequency],$L$1,TOther[Start Date],"&lt;="&amp;$A467,TOther[End Date Calc],"&gt;="&amp;A467),0)))</f>
        <v>0</v>
      </c>
      <c r="M467" s="8">
        <f>IF(A467="","",IF(COUNTIF(TOther[Frequency],$M$1)=0,0,IF(A467=(A467-DAY(A467)+1+4*7-WEEKDAY(A467-DAY(A467)+8-4,1)),SUMIFS(TOther[Amount],TOther[Frequency],$M$1,TOther[Start Date],"&lt;="&amp;$A467,TOther[End Date Calc],"&gt;="&amp;A467),0)))</f>
        <v>0</v>
      </c>
      <c r="N467" s="8" cm="1">
        <f t="array" ref="N467">IF(A467="","",IF(COUNTIF(TOther[Frequency],$N$1)=0,0,SUMPRODUCT(--(IFERROR(MOD(A467-TOther[Start Date],28),1)=0),--(TOther[Frequency]=$N$1),--(TOther[Start Date]&lt;=A467),--(TOther[End Date Calc]&gt;=A467),TOther[Amount])))</f>
        <v>0</v>
      </c>
      <c r="O467" s="8" cm="1">
        <f t="array" ref="O467">IF(A467="","",IF(COUNTIF(TOther[Frequency],$O$1)=0,0,SUMPRODUCT(--(IFERROR(MOD(A467-TOther[Start Date],42),1)=0),--(TOther[Frequency]=$O$1),--(TOther[Start Date]&lt;=A467),--(TOther[End Date Calc]&gt;=A467),TOther[Amount])))</f>
        <v>0</v>
      </c>
      <c r="P467" s="8" cm="1">
        <f t="array" ref="P467">IF(A467="","",IF(COUNTIF(TOther[Frequency],$P$1)=0,0,SUMPRODUCT(--(IFERROR(MOD(A467-TOther[Start Date],56),1)=0),--(TOther[Frequency]=$P$1),--(TOther[Start Date]&lt;=A467),--(TOther[End Date Calc]&gt;=A467),TOther[Amount])))</f>
        <v>0</v>
      </c>
      <c r="Q467" s="8">
        <f>IF(A467="","",IF(COUNTIF(TOther[Frequency],$Q$1)=0,0,IF(B467="N",SUMIFS(TOther[Amount],TOther[Frequency],$Q$1,TOther[Start Date],"&lt;="&amp;$A467,TOther[End Date Calc],"&gt;="&amp;A467,TOther[Start Day],DAY(A467)),SUMIFS(TOther[Amount],TOther[Frequency],$Q$1,TOther[Start Date],"&lt;="&amp;$A467,TOther[End Date Calc],"&gt;="&amp;A467,TOther[Start Day],"&gt;="&amp;DAY(A467)))))</f>
        <v>0</v>
      </c>
      <c r="R467" s="8" cm="1">
        <f t="array" ref="R467">IF(A467="","",IF(COUNTIF(TOther[Frequency],R$1)=0,0,SUMPRODUCT(--(TOther[Frequency]=R$1),--(TOther[Start Date]&lt;=A467),--(TOther[End Date Calc]&gt;=A467),IF(B467="N",--(TOther[Start Day]=DAY(A467)),--(TOther[Start Day]&gt;=DAY(A467))),--(IFERROR(MOD(TOther[Start Month]-MONTH(A467)+2,2),1)=0),TOther[Amount])))</f>
        <v>0</v>
      </c>
      <c r="S467" s="8" cm="1">
        <f t="array" ref="S467">IF(A467="","",IF(COUNTIF(TOther[Frequency],S$1)=0,0,SUMPRODUCT(--(TOther[Frequency]=S$1),--(TOther[Start Date]&lt;=A467),--(TOther[End Date Calc]&gt;=A467),IF(B467="N",--(TOther[Start Day]=DAY(A467)),--(TOther[Start Day]&gt;=DAY(A467))),--(IFERROR(MOD(TOther[Start Month]-MONTH(A467)+3,3),1)=0),TOther[Amount])))</f>
        <v>0</v>
      </c>
      <c r="T467" s="8" cm="1">
        <f t="array" ref="T467">IF($A467="","",IF(COUNTIF(TOther[Frequency],T$1)=0,0,SUMPRODUCT(--(TOther[Frequency]=T$1),--(TOther[Start Date]&lt;=$A467),--(TOther[End Date Calc]&gt;=$A467),IF($B467="N",--(TOther[Start Day]=DAY($A467)),--(TOther[Start Day]&gt;=DAY($A467))),--(IFERROR(MOD(TOther[Start Month]-MONTH($A467)+4,4),1)=0),TOther[Amount])))</f>
        <v>0</v>
      </c>
      <c r="U467" s="8" cm="1">
        <f t="array" ref="U467">IF(A467="","",IF(COUNTIF(TOther[Frequency],$U$1)=0,0,SUMPRODUCT(--(TOther[Frequency]=$U$1),--(TOther[Start Date]&lt;=A467),--(TOther[End Date Calc]&gt;=A467),IF(B467="N",--(TOther[Start Day]=DAY(A467)),--(TOther[Start Day]&gt;=DAY(A467))),--(IFERROR(MOD(TOther[Start Month]-MONTH(A467)+6,6),1)=0),TOther[Amount])))</f>
        <v>0</v>
      </c>
      <c r="V467" s="8" cm="1">
        <f t="array" ref="V467">IF(A467="","",IF(COUNTIF(TOther[Frequency],$V$1)=0,0,SUMPRODUCT(--(TOther[Frequency]=$V$1),--(TOther[Start Date]&lt;=A467),--(TOther[End Date Calc]&gt;=A467),IF(B467="N",--(TOther[Start Day]=DAY(A467)),--(TOther[Start Day]&gt;=DAY(A467))),--(IFERROR(MOD(TOther[Start Month]-MONTH(A467)+12,12),1)=0),TOther[Amount])))</f>
        <v>0</v>
      </c>
      <c r="W467" s="8">
        <f>IF(A467="","",SUMIFS(TOther[Amount],TOther[Start Date],A467,TOther[Frequency],$W$1))</f>
        <v>0</v>
      </c>
      <c r="X467" s="9">
        <f t="shared" si="35"/>
        <v>0</v>
      </c>
      <c r="Y467" s="9">
        <f t="shared" si="39"/>
        <v>0</v>
      </c>
      <c r="Z467" s="8" cm="1">
        <f t="array" ref="Z467">IF(A467="","",IF(COUNTIF('2) Income'!$D$13:$D$32,"Weekly")=0,0,SUMPRODUCT(--(IFERROR(MOD(A467-'2) Income'!$F$13:$F$32,7),1)=0),--('2) Income'!$D$13:$D$32="Weekly"),--('2) Income'!$F$13:$F$32&lt;=A467),'2) Income'!$E$13:$E$32)))</f>
        <v>0</v>
      </c>
      <c r="AA467" s="8" cm="1">
        <f t="array" ref="AA467">IF(A467="","",IF(COUNTIF('2) Income'!$D$13:$D$32,"Every Other Week")=0,0,SUMPRODUCT(--(IFERROR(MOD(A467-'2) Income'!$F$13:$F$32,14),1)=0),--('2) Income'!$D$13:$D$32="Every Other Week"),--('2) Income'!$F$13:$F$32&lt;=A467),'2) Income'!$E$13:$E$32)))</f>
        <v>0</v>
      </c>
      <c r="AB467" s="8">
        <f>IF(A467="","",IF(COUNTIF('2) Income'!$D$13:$D$32,"1st and 15th")=0,0,IF(OR(DAY(A467)=1,DAY(A467)=15),SUMIFS('2) Income'!$E$13:$E$32,'2) Income'!$D$13:$D$32,"1st and 15th",'2) Income'!$F$13:$F$32,"&lt;="&amp;$A467),0)))</f>
        <v>0</v>
      </c>
      <c r="AC467" s="8">
        <f>IF(A467="","",IF(COUNTIF('2) Income'!$D$13:$D$32,"2nd Wednesday")=0,0,IF(A467=(A467-DAY(A467)+1+2*7-WEEKDAY(A467-DAY(A467)+8-4,1)),SUMIFS('2) Income'!$E$13:$E$32,'2) Income'!$D$13:$D$32,"2nd Wednesday",'2) Income'!$F$13:$F$32,"&lt;="&amp;$A467),0)))</f>
        <v>0</v>
      </c>
      <c r="AD467" s="8">
        <f>IF(A467="","",IF(COUNTIF('2) Income'!$D$13:$D$32,"3rd Wednesday")=0,0,IF(A467=(A467-DAY(A467)+1+3*7-WEEKDAY(A467-DAY(A467)+8-4,1)),SUMIFS('2) Income'!$E$13:$E$32,'2) Income'!$D$13:$D$32,"3rd Wednesday",'2) Income'!$F$13:$F$32,"&lt;="&amp;$A467),0)))</f>
        <v>0</v>
      </c>
      <c r="AE467" s="8">
        <f>IF(A467="","",IF(COUNTIF('2) Income'!$D$13:$D$32,"4th Wednesday")=0,0,IF(A467=(A467-DAY(A467)+1+4*7-WEEKDAY(A467-DAY(A467)+8-4,1)),SUMIFS('2) Income'!$E$13:$E$32,'2) Income'!$D$13:$D$32,"4th Wednesday",'2) Income'!$F$13:$F$32,"&lt;="&amp;$A467),0)))</f>
        <v>0</v>
      </c>
      <c r="AF467" s="8" cm="1">
        <f t="array" ref="AF467">IF(A467="","",IF(COUNTIF('2) Income'!$D$13:$D$32,"Every 4 Weeks")=0,0,SUMPRODUCT(--(IFERROR(MOD(A467-'2) Income'!$F$13:$F$32,28),1)=0),--('2) Income'!$D$13:$D$32="Every 4 Weeks"),--('2) Income'!$F$13:$F$32&lt;=A467),'2) Income'!$E$13:$E$32)))</f>
        <v>0</v>
      </c>
      <c r="AG467" s="8">
        <f>IF(A467="","",IF(COUNTIF('2) Income'!$D$13:$D$32,"Monthly")=0,0,IF(B467="N",SUMIFS('2) Income'!$E$13:$E$32,'2) Income'!$D$13:$D$32,"monthly",'2) Income'!$F$13:$F$32,"&lt;="&amp;$A467,'2) Income'!$I$13:$I$32,DAY(A467)),SUMIFS('2) Income'!$E$13:$E$32,'2) Income'!$D$13:$D$32,"monthly",'2) Income'!$F$13:$F$32,"&lt;="&amp;$A467,'2) Income'!$I$13:$I$32,"&gt;="&amp;DAY(A467)))))</f>
        <v>0</v>
      </c>
      <c r="AH467" s="8" cm="1">
        <f t="array" ref="AH467">IF(A467="","",IF(COUNTIF('2) Income'!$D$13:$D$32,"Yearly")=0,0,SUMPRODUCT(--('2) Income'!$D$13:$D$32="Yearly"),--('2) Income'!$F$13:$F$32&lt;=A467),IF(B467="N",--('2) Income'!$I$13:$I$32=DAY(A467)),--('2) Income'!$I$13:$I$32&gt;=DAY(A467))),--(IFERROR(MOD('2) Income'!$H$13:$H$32-MONTH(A467)+12,12),1)=0),'2) Income'!$E$13:$E$32)))</f>
        <v>0</v>
      </c>
      <c r="AI467" s="8">
        <f>IF(A467="","",IF(COUNTIF('2) Income'!$D$13:$D$32,"one-time")=0,0,SUMIFS('2) Income'!$E$13:$E$32,'2) Income'!$D$13:$D$32,"one-time",'2) Income'!$F$13:$F$32,"="&amp;$A467)))</f>
        <v>0</v>
      </c>
      <c r="AJ467" s="9">
        <f t="shared" si="36"/>
        <v>0</v>
      </c>
    </row>
    <row r="468" spans="1:36">
      <c r="A468" s="7">
        <f>IF(A467="","",IF(A467+1&lt;='1) Period'!$E$21,A467+1,""))</f>
        <v>45940</v>
      </c>
      <c r="B468" s="7" t="str">
        <f t="shared" si="37"/>
        <v>N</v>
      </c>
      <c r="C468" t="str">
        <f t="shared" si="38"/>
        <v>F</v>
      </c>
      <c r="D468" s="8">
        <f>IF(A468="","",IF(TEXT(A468,"dddd")='4) Happy Money'!$E$23,WAllowance,0))</f>
        <v>0</v>
      </c>
      <c r="E468" s="8">
        <f>IF(A468="","",IF(B468="N",SUMIF(TMonthly[Day of the Month],DAY(A468),TMonthly[Amount]),SUMIF(TMonthly[Day of the Month],"&gt;="&amp;DAY(A468),TMonthly[Amount])))</f>
        <v>500</v>
      </c>
      <c r="F468" s="8" cm="1">
        <f t="array" ref="F468">IF(A468="","",SUMPRODUCT(--(TYearly[Due Date]&lt;=A468),IF(B468="N",--(TYearly[Day]=DAY(A468)),--(TYearly[Day]&gt;=DAY(A468))),--(IFERROR(MOD(TYearly[Month]-MONTH(A468)+12,12),1)=0),TYearly[Amount]))</f>
        <v>0</v>
      </c>
      <c r="G468" s="8">
        <f>IF(A468="","",SUMIF(TOneTime[Due Date],A468,TOneTime[Amount]))</f>
        <v>0</v>
      </c>
      <c r="H468" s="8" cm="1">
        <f t="array" ref="H468">IF(A468="","",IF(COUNTIF(TOther[Frequency],$H$1)=0,0,SUMPRODUCT(--(IFERROR(MOD(A468-TOther[Start Date],7),1)=0),--(TOther[Frequency]=$H$1),--(TOther[Start Date]&lt;=A468),--(TOther[End Date Calc]&gt;=A468),TOther[Amount])))</f>
        <v>0</v>
      </c>
      <c r="I468" s="8" cm="1">
        <f t="array" ref="I468">IF(A468="","",IF(COUNTIF(TOther[Frequency],$I$1)=0,0,SUMPRODUCT(--(IFERROR(MOD(A468-TOther[Start Date],14),1)=0),--(TOther[Frequency]=$I$1),--(TOther[Start Date]&lt;=A468),--(TOther[End Date Calc]&gt;=A468),TOther[Amount])))</f>
        <v>0</v>
      </c>
      <c r="J468" s="8">
        <f>IF(A468="","",IF(COUNTIF(TOther[Frequency],$J$1)=0,0,IF(OR(DAY(A468)=1,DAY(A468)=15),SUMIFS(TOther[Amount],TOther[Frequency],$J$1,TOther[Start Date],"&lt;="&amp;$A468,TOther[End Date Calc],"&gt;="&amp;A468),0)))</f>
        <v>0</v>
      </c>
      <c r="K468" s="8">
        <f>IF(A468="","",IF(COUNTIF(TOther[Frequency],$K$1)=0,0,IF(A468=(A468-DAY(A468)+1+2*7-WEEKDAY(A468-DAY(A468)+8-4,1)),SUMIFS(TOther[Amount],TOther[Frequency],$K$1,TOther[Start Date],"&lt;="&amp;$A468,TOther[End Date Calc],"&gt;="&amp;A468),0)))</f>
        <v>0</v>
      </c>
      <c r="L468" s="8">
        <f>IF(A468="","",IF(COUNTIF(TOther[Frequency],$L$1)=0,0,IF(A468=(A468-DAY(A468)+1+3*7-WEEKDAY(A468-DAY(A468)+8-4,1)),SUMIFS(TOther[Amount],TOther[Frequency],$L$1,TOther[Start Date],"&lt;="&amp;$A468,TOther[End Date Calc],"&gt;="&amp;A468),0)))</f>
        <v>0</v>
      </c>
      <c r="M468" s="8">
        <f>IF(A468="","",IF(COUNTIF(TOther[Frequency],$M$1)=0,0,IF(A468=(A468-DAY(A468)+1+4*7-WEEKDAY(A468-DAY(A468)+8-4,1)),SUMIFS(TOther[Amount],TOther[Frequency],$M$1,TOther[Start Date],"&lt;="&amp;$A468,TOther[End Date Calc],"&gt;="&amp;A468),0)))</f>
        <v>0</v>
      </c>
      <c r="N468" s="8" cm="1">
        <f t="array" ref="N468">IF(A468="","",IF(COUNTIF(TOther[Frequency],$N$1)=0,0,SUMPRODUCT(--(IFERROR(MOD(A468-TOther[Start Date],28),1)=0),--(TOther[Frequency]=$N$1),--(TOther[Start Date]&lt;=A468),--(TOther[End Date Calc]&gt;=A468),TOther[Amount])))</f>
        <v>0</v>
      </c>
      <c r="O468" s="8" cm="1">
        <f t="array" ref="O468">IF(A468="","",IF(COUNTIF(TOther[Frequency],$O$1)=0,0,SUMPRODUCT(--(IFERROR(MOD(A468-TOther[Start Date],42),1)=0),--(TOther[Frequency]=$O$1),--(TOther[Start Date]&lt;=A468),--(TOther[End Date Calc]&gt;=A468),TOther[Amount])))</f>
        <v>0</v>
      </c>
      <c r="P468" s="8" cm="1">
        <f t="array" ref="P468">IF(A468="","",IF(COUNTIF(TOther[Frequency],$P$1)=0,0,SUMPRODUCT(--(IFERROR(MOD(A468-TOther[Start Date],56),1)=0),--(TOther[Frequency]=$P$1),--(TOther[Start Date]&lt;=A468),--(TOther[End Date Calc]&gt;=A468),TOther[Amount])))</f>
        <v>0</v>
      </c>
      <c r="Q468" s="8">
        <f>IF(A468="","",IF(COUNTIF(TOther[Frequency],$Q$1)=0,0,IF(B468="N",SUMIFS(TOther[Amount],TOther[Frequency],$Q$1,TOther[Start Date],"&lt;="&amp;$A468,TOther[End Date Calc],"&gt;="&amp;A468,TOther[Start Day],DAY(A468)),SUMIFS(TOther[Amount],TOther[Frequency],$Q$1,TOther[Start Date],"&lt;="&amp;$A468,TOther[End Date Calc],"&gt;="&amp;A468,TOther[Start Day],"&gt;="&amp;DAY(A468)))))</f>
        <v>0</v>
      </c>
      <c r="R468" s="8" cm="1">
        <f t="array" ref="R468">IF(A468="","",IF(COUNTIF(TOther[Frequency],R$1)=0,0,SUMPRODUCT(--(TOther[Frequency]=R$1),--(TOther[Start Date]&lt;=A468),--(TOther[End Date Calc]&gt;=A468),IF(B468="N",--(TOther[Start Day]=DAY(A468)),--(TOther[Start Day]&gt;=DAY(A468))),--(IFERROR(MOD(TOther[Start Month]-MONTH(A468)+2,2),1)=0),TOther[Amount])))</f>
        <v>0</v>
      </c>
      <c r="S468" s="8" cm="1">
        <f t="array" ref="S468">IF(A468="","",IF(COUNTIF(TOther[Frequency],S$1)=0,0,SUMPRODUCT(--(TOther[Frequency]=S$1),--(TOther[Start Date]&lt;=A468),--(TOther[End Date Calc]&gt;=A468),IF(B468="N",--(TOther[Start Day]=DAY(A468)),--(TOther[Start Day]&gt;=DAY(A468))),--(IFERROR(MOD(TOther[Start Month]-MONTH(A468)+3,3),1)=0),TOther[Amount])))</f>
        <v>0</v>
      </c>
      <c r="T468" s="8" cm="1">
        <f t="array" ref="T468">IF($A468="","",IF(COUNTIF(TOther[Frequency],T$1)=0,0,SUMPRODUCT(--(TOther[Frequency]=T$1),--(TOther[Start Date]&lt;=$A468),--(TOther[End Date Calc]&gt;=$A468),IF($B468="N",--(TOther[Start Day]=DAY($A468)),--(TOther[Start Day]&gt;=DAY($A468))),--(IFERROR(MOD(TOther[Start Month]-MONTH($A468)+4,4),1)=0),TOther[Amount])))</f>
        <v>0</v>
      </c>
      <c r="U468" s="8" cm="1">
        <f t="array" ref="U468">IF(A468="","",IF(COUNTIF(TOther[Frequency],$U$1)=0,0,SUMPRODUCT(--(TOther[Frequency]=$U$1),--(TOther[Start Date]&lt;=A468),--(TOther[End Date Calc]&gt;=A468),IF(B468="N",--(TOther[Start Day]=DAY(A468)),--(TOther[Start Day]&gt;=DAY(A468))),--(IFERROR(MOD(TOther[Start Month]-MONTH(A468)+6,6),1)=0),TOther[Amount])))</f>
        <v>0</v>
      </c>
      <c r="V468" s="8" cm="1">
        <f t="array" ref="V468">IF(A468="","",IF(COUNTIF(TOther[Frequency],$V$1)=0,0,SUMPRODUCT(--(TOther[Frequency]=$V$1),--(TOther[Start Date]&lt;=A468),--(TOther[End Date Calc]&gt;=A468),IF(B468="N",--(TOther[Start Day]=DAY(A468)),--(TOther[Start Day]&gt;=DAY(A468))),--(IFERROR(MOD(TOther[Start Month]-MONTH(A468)+12,12),1)=0),TOther[Amount])))</f>
        <v>0</v>
      </c>
      <c r="W468" s="8">
        <f>IF(A468="","",SUMIFS(TOther[Amount],TOther[Start Date],A468,TOther[Frequency],$W$1))</f>
        <v>0</v>
      </c>
      <c r="X468" s="9">
        <f t="shared" si="35"/>
        <v>500</v>
      </c>
      <c r="Y468" s="9">
        <f t="shared" si="39"/>
        <v>0</v>
      </c>
      <c r="Z468" s="8" cm="1">
        <f t="array" ref="Z468">IF(A468="","",IF(COUNTIF('2) Income'!$D$13:$D$32,"Weekly")=0,0,SUMPRODUCT(--(IFERROR(MOD(A468-'2) Income'!$F$13:$F$32,7),1)=0),--('2) Income'!$D$13:$D$32="Weekly"),--('2) Income'!$F$13:$F$32&lt;=A468),'2) Income'!$E$13:$E$32)))</f>
        <v>0</v>
      </c>
      <c r="AA468" s="8" cm="1">
        <f t="array" ref="AA468">IF(A468="","",IF(COUNTIF('2) Income'!$D$13:$D$32,"Every Other Week")=0,0,SUMPRODUCT(--(IFERROR(MOD(A468-'2) Income'!$F$13:$F$32,14),1)=0),--('2) Income'!$D$13:$D$32="Every Other Week"),--('2) Income'!$F$13:$F$32&lt;=A468),'2) Income'!$E$13:$E$32)))</f>
        <v>2300</v>
      </c>
      <c r="AB468" s="8">
        <f>IF(A468="","",IF(COUNTIF('2) Income'!$D$13:$D$32,"1st and 15th")=0,0,IF(OR(DAY(A468)=1,DAY(A468)=15),SUMIFS('2) Income'!$E$13:$E$32,'2) Income'!$D$13:$D$32,"1st and 15th",'2) Income'!$F$13:$F$32,"&lt;="&amp;$A468),0)))</f>
        <v>0</v>
      </c>
      <c r="AC468" s="8">
        <f>IF(A468="","",IF(COUNTIF('2) Income'!$D$13:$D$32,"2nd Wednesday")=0,0,IF(A468=(A468-DAY(A468)+1+2*7-WEEKDAY(A468-DAY(A468)+8-4,1)),SUMIFS('2) Income'!$E$13:$E$32,'2) Income'!$D$13:$D$32,"2nd Wednesday",'2) Income'!$F$13:$F$32,"&lt;="&amp;$A468),0)))</f>
        <v>0</v>
      </c>
      <c r="AD468" s="8">
        <f>IF(A468="","",IF(COUNTIF('2) Income'!$D$13:$D$32,"3rd Wednesday")=0,0,IF(A468=(A468-DAY(A468)+1+3*7-WEEKDAY(A468-DAY(A468)+8-4,1)),SUMIFS('2) Income'!$E$13:$E$32,'2) Income'!$D$13:$D$32,"3rd Wednesday",'2) Income'!$F$13:$F$32,"&lt;="&amp;$A468),0)))</f>
        <v>0</v>
      </c>
      <c r="AE468" s="8">
        <f>IF(A468="","",IF(COUNTIF('2) Income'!$D$13:$D$32,"4th Wednesday")=0,0,IF(A468=(A468-DAY(A468)+1+4*7-WEEKDAY(A468-DAY(A468)+8-4,1)),SUMIFS('2) Income'!$E$13:$E$32,'2) Income'!$D$13:$D$32,"4th Wednesday",'2) Income'!$F$13:$F$32,"&lt;="&amp;$A468),0)))</f>
        <v>0</v>
      </c>
      <c r="AF468" s="8" cm="1">
        <f t="array" ref="AF468">IF(A468="","",IF(COUNTIF('2) Income'!$D$13:$D$32,"Every 4 Weeks")=0,0,SUMPRODUCT(--(IFERROR(MOD(A468-'2) Income'!$F$13:$F$32,28),1)=0),--('2) Income'!$D$13:$D$32="Every 4 Weeks"),--('2) Income'!$F$13:$F$32&lt;=A468),'2) Income'!$E$13:$E$32)))</f>
        <v>0</v>
      </c>
      <c r="AG468" s="8">
        <f>IF(A468="","",IF(COUNTIF('2) Income'!$D$13:$D$32,"Monthly")=0,0,IF(B468="N",SUMIFS('2) Income'!$E$13:$E$32,'2) Income'!$D$13:$D$32,"monthly",'2) Income'!$F$13:$F$32,"&lt;="&amp;$A468,'2) Income'!$I$13:$I$32,DAY(A468)),SUMIFS('2) Income'!$E$13:$E$32,'2) Income'!$D$13:$D$32,"monthly",'2) Income'!$F$13:$F$32,"&lt;="&amp;$A468,'2) Income'!$I$13:$I$32,"&gt;="&amp;DAY(A468)))))</f>
        <v>0</v>
      </c>
      <c r="AH468" s="8" cm="1">
        <f t="array" ref="AH468">IF(A468="","",IF(COUNTIF('2) Income'!$D$13:$D$32,"Yearly")=0,0,SUMPRODUCT(--('2) Income'!$D$13:$D$32="Yearly"),--('2) Income'!$F$13:$F$32&lt;=A468),IF(B468="N",--('2) Income'!$I$13:$I$32=DAY(A468)),--('2) Income'!$I$13:$I$32&gt;=DAY(A468))),--(IFERROR(MOD('2) Income'!$H$13:$H$32-MONTH(A468)+12,12),1)=0),'2) Income'!$E$13:$E$32)))</f>
        <v>0</v>
      </c>
      <c r="AI468" s="8">
        <f>IF(A468="","",IF(COUNTIF('2) Income'!$D$13:$D$32,"one-time")=0,0,SUMIFS('2) Income'!$E$13:$E$32,'2) Income'!$D$13:$D$32,"one-time",'2) Income'!$F$13:$F$32,"="&amp;$A468)))</f>
        <v>0</v>
      </c>
      <c r="AJ468" s="9">
        <f t="shared" si="36"/>
        <v>2300</v>
      </c>
    </row>
    <row r="469" spans="1:36">
      <c r="A469" s="7">
        <f>IF(A468="","",IF(A468+1&lt;='1) Period'!$E$21,A468+1,""))</f>
        <v>45941</v>
      </c>
      <c r="B469" s="7" t="str">
        <f t="shared" si="37"/>
        <v>N</v>
      </c>
      <c r="C469" t="str">
        <f t="shared" si="38"/>
        <v>Y</v>
      </c>
      <c r="D469" s="8">
        <f>IF(A469="","",IF(TEXT(A469,"dddd")='4) Happy Money'!$E$23,WAllowance,0))</f>
        <v>0</v>
      </c>
      <c r="E469" s="8">
        <f>IF(A469="","",IF(B469="N",SUMIF(TMonthly[Day of the Month],DAY(A469),TMonthly[Amount]),SUMIF(TMonthly[Day of the Month],"&gt;="&amp;DAY(A469),TMonthly[Amount])))</f>
        <v>300</v>
      </c>
      <c r="F469" s="8" cm="1">
        <f t="array" ref="F469">IF(A469="","",SUMPRODUCT(--(TYearly[Due Date]&lt;=A469),IF(B469="N",--(TYearly[Day]=DAY(A469)),--(TYearly[Day]&gt;=DAY(A469))),--(IFERROR(MOD(TYearly[Month]-MONTH(A469)+12,12),1)=0),TYearly[Amount]))</f>
        <v>0</v>
      </c>
      <c r="G469" s="8">
        <f>IF(A469="","",SUMIF(TOneTime[Due Date],A469,TOneTime[Amount]))</f>
        <v>0</v>
      </c>
      <c r="H469" s="8" cm="1">
        <f t="array" ref="H469">IF(A469="","",IF(COUNTIF(TOther[Frequency],$H$1)=0,0,SUMPRODUCT(--(IFERROR(MOD(A469-TOther[Start Date],7),1)=0),--(TOther[Frequency]=$H$1),--(TOther[Start Date]&lt;=A469),--(TOther[End Date Calc]&gt;=A469),TOther[Amount])))</f>
        <v>0</v>
      </c>
      <c r="I469" s="8" cm="1">
        <f t="array" ref="I469">IF(A469="","",IF(COUNTIF(TOther[Frequency],$I$1)=0,0,SUMPRODUCT(--(IFERROR(MOD(A469-TOther[Start Date],14),1)=0),--(TOther[Frequency]=$I$1),--(TOther[Start Date]&lt;=A469),--(TOther[End Date Calc]&gt;=A469),TOther[Amount])))</f>
        <v>0</v>
      </c>
      <c r="J469" s="8">
        <f>IF(A469="","",IF(COUNTIF(TOther[Frequency],$J$1)=0,0,IF(OR(DAY(A469)=1,DAY(A469)=15),SUMIFS(TOther[Amount],TOther[Frequency],$J$1,TOther[Start Date],"&lt;="&amp;$A469,TOther[End Date Calc],"&gt;="&amp;A469),0)))</f>
        <v>0</v>
      </c>
      <c r="K469" s="8">
        <f>IF(A469="","",IF(COUNTIF(TOther[Frequency],$K$1)=0,0,IF(A469=(A469-DAY(A469)+1+2*7-WEEKDAY(A469-DAY(A469)+8-4,1)),SUMIFS(TOther[Amount],TOther[Frequency],$K$1,TOther[Start Date],"&lt;="&amp;$A469,TOther[End Date Calc],"&gt;="&amp;A469),0)))</f>
        <v>0</v>
      </c>
      <c r="L469" s="8">
        <f>IF(A469="","",IF(COUNTIF(TOther[Frequency],$L$1)=0,0,IF(A469=(A469-DAY(A469)+1+3*7-WEEKDAY(A469-DAY(A469)+8-4,1)),SUMIFS(TOther[Amount],TOther[Frequency],$L$1,TOther[Start Date],"&lt;="&amp;$A469,TOther[End Date Calc],"&gt;="&amp;A469),0)))</f>
        <v>0</v>
      </c>
      <c r="M469" s="8">
        <f>IF(A469="","",IF(COUNTIF(TOther[Frequency],$M$1)=0,0,IF(A469=(A469-DAY(A469)+1+4*7-WEEKDAY(A469-DAY(A469)+8-4,1)),SUMIFS(TOther[Amount],TOther[Frequency],$M$1,TOther[Start Date],"&lt;="&amp;$A469,TOther[End Date Calc],"&gt;="&amp;A469),0)))</f>
        <v>0</v>
      </c>
      <c r="N469" s="8" cm="1">
        <f t="array" ref="N469">IF(A469="","",IF(COUNTIF(TOther[Frequency],$N$1)=0,0,SUMPRODUCT(--(IFERROR(MOD(A469-TOther[Start Date],28),1)=0),--(TOther[Frequency]=$N$1),--(TOther[Start Date]&lt;=A469),--(TOther[End Date Calc]&gt;=A469),TOther[Amount])))</f>
        <v>0</v>
      </c>
      <c r="O469" s="8" cm="1">
        <f t="array" ref="O469">IF(A469="","",IF(COUNTIF(TOther[Frequency],$O$1)=0,0,SUMPRODUCT(--(IFERROR(MOD(A469-TOther[Start Date],42),1)=0),--(TOther[Frequency]=$O$1),--(TOther[Start Date]&lt;=A469),--(TOther[End Date Calc]&gt;=A469),TOther[Amount])))</f>
        <v>0</v>
      </c>
      <c r="P469" s="8" cm="1">
        <f t="array" ref="P469">IF(A469="","",IF(COUNTIF(TOther[Frequency],$P$1)=0,0,SUMPRODUCT(--(IFERROR(MOD(A469-TOther[Start Date],56),1)=0),--(TOther[Frequency]=$P$1),--(TOther[Start Date]&lt;=A469),--(TOther[End Date Calc]&gt;=A469),TOther[Amount])))</f>
        <v>0</v>
      </c>
      <c r="Q469" s="8">
        <f>IF(A469="","",IF(COUNTIF(TOther[Frequency],$Q$1)=0,0,IF(B469="N",SUMIFS(TOther[Amount],TOther[Frequency],$Q$1,TOther[Start Date],"&lt;="&amp;$A469,TOther[End Date Calc],"&gt;="&amp;A469,TOther[Start Day],DAY(A469)),SUMIFS(TOther[Amount],TOther[Frequency],$Q$1,TOther[Start Date],"&lt;="&amp;$A469,TOther[End Date Calc],"&gt;="&amp;A469,TOther[Start Day],"&gt;="&amp;DAY(A469)))))</f>
        <v>0</v>
      </c>
      <c r="R469" s="8" cm="1">
        <f t="array" ref="R469">IF(A469="","",IF(COUNTIF(TOther[Frequency],R$1)=0,0,SUMPRODUCT(--(TOther[Frequency]=R$1),--(TOther[Start Date]&lt;=A469),--(TOther[End Date Calc]&gt;=A469),IF(B469="N",--(TOther[Start Day]=DAY(A469)),--(TOther[Start Day]&gt;=DAY(A469))),--(IFERROR(MOD(TOther[Start Month]-MONTH(A469)+2,2),1)=0),TOther[Amount])))</f>
        <v>0</v>
      </c>
      <c r="S469" s="8" cm="1">
        <f t="array" ref="S469">IF(A469="","",IF(COUNTIF(TOther[Frequency],S$1)=0,0,SUMPRODUCT(--(TOther[Frequency]=S$1),--(TOther[Start Date]&lt;=A469),--(TOther[End Date Calc]&gt;=A469),IF(B469="N",--(TOther[Start Day]=DAY(A469)),--(TOther[Start Day]&gt;=DAY(A469))),--(IFERROR(MOD(TOther[Start Month]-MONTH(A469)+3,3),1)=0),TOther[Amount])))</f>
        <v>0</v>
      </c>
      <c r="T469" s="8" cm="1">
        <f t="array" ref="T469">IF($A469="","",IF(COUNTIF(TOther[Frequency],T$1)=0,0,SUMPRODUCT(--(TOther[Frequency]=T$1),--(TOther[Start Date]&lt;=$A469),--(TOther[End Date Calc]&gt;=$A469),IF($B469="N",--(TOther[Start Day]=DAY($A469)),--(TOther[Start Day]&gt;=DAY($A469))),--(IFERROR(MOD(TOther[Start Month]-MONTH($A469)+4,4),1)=0),TOther[Amount])))</f>
        <v>0</v>
      </c>
      <c r="U469" s="8" cm="1">
        <f t="array" ref="U469">IF(A469="","",IF(COUNTIF(TOther[Frequency],$U$1)=0,0,SUMPRODUCT(--(TOther[Frequency]=$U$1),--(TOther[Start Date]&lt;=A469),--(TOther[End Date Calc]&gt;=A469),IF(B469="N",--(TOther[Start Day]=DAY(A469)),--(TOther[Start Day]&gt;=DAY(A469))),--(IFERROR(MOD(TOther[Start Month]-MONTH(A469)+6,6),1)=0),TOther[Amount])))</f>
        <v>0</v>
      </c>
      <c r="V469" s="8" cm="1">
        <f t="array" ref="V469">IF(A469="","",IF(COUNTIF(TOther[Frequency],$V$1)=0,0,SUMPRODUCT(--(TOther[Frequency]=$V$1),--(TOther[Start Date]&lt;=A469),--(TOther[End Date Calc]&gt;=A469),IF(B469="N",--(TOther[Start Day]=DAY(A469)),--(TOther[Start Day]&gt;=DAY(A469))),--(IFERROR(MOD(TOther[Start Month]-MONTH(A469)+12,12),1)=0),TOther[Amount])))</f>
        <v>0</v>
      </c>
      <c r="W469" s="8">
        <f>IF(A469="","",SUMIFS(TOther[Amount],TOther[Start Date],A469,TOther[Frequency],$W$1))</f>
        <v>0</v>
      </c>
      <c r="X469" s="9">
        <f t="shared" si="35"/>
        <v>300</v>
      </c>
      <c r="Y469" s="9">
        <f t="shared" si="39"/>
        <v>0</v>
      </c>
      <c r="Z469" s="8" cm="1">
        <f t="array" ref="Z469">IF(A469="","",IF(COUNTIF('2) Income'!$D$13:$D$32,"Weekly")=0,0,SUMPRODUCT(--(IFERROR(MOD(A469-'2) Income'!$F$13:$F$32,7),1)=0),--('2) Income'!$D$13:$D$32="Weekly"),--('2) Income'!$F$13:$F$32&lt;=A469),'2) Income'!$E$13:$E$32)))</f>
        <v>0</v>
      </c>
      <c r="AA469" s="8" cm="1">
        <f t="array" ref="AA469">IF(A469="","",IF(COUNTIF('2) Income'!$D$13:$D$32,"Every Other Week")=0,0,SUMPRODUCT(--(IFERROR(MOD(A469-'2) Income'!$F$13:$F$32,14),1)=0),--('2) Income'!$D$13:$D$32="Every Other Week"),--('2) Income'!$F$13:$F$32&lt;=A469),'2) Income'!$E$13:$E$32)))</f>
        <v>0</v>
      </c>
      <c r="AB469" s="8">
        <f>IF(A469="","",IF(COUNTIF('2) Income'!$D$13:$D$32,"1st and 15th")=0,0,IF(OR(DAY(A469)=1,DAY(A469)=15),SUMIFS('2) Income'!$E$13:$E$32,'2) Income'!$D$13:$D$32,"1st and 15th",'2) Income'!$F$13:$F$32,"&lt;="&amp;$A469),0)))</f>
        <v>0</v>
      </c>
      <c r="AC469" s="8">
        <f>IF(A469="","",IF(COUNTIF('2) Income'!$D$13:$D$32,"2nd Wednesday")=0,0,IF(A469=(A469-DAY(A469)+1+2*7-WEEKDAY(A469-DAY(A469)+8-4,1)),SUMIFS('2) Income'!$E$13:$E$32,'2) Income'!$D$13:$D$32,"2nd Wednesday",'2) Income'!$F$13:$F$32,"&lt;="&amp;$A469),0)))</f>
        <v>0</v>
      </c>
      <c r="AD469" s="8">
        <f>IF(A469="","",IF(COUNTIF('2) Income'!$D$13:$D$32,"3rd Wednesday")=0,0,IF(A469=(A469-DAY(A469)+1+3*7-WEEKDAY(A469-DAY(A469)+8-4,1)),SUMIFS('2) Income'!$E$13:$E$32,'2) Income'!$D$13:$D$32,"3rd Wednesday",'2) Income'!$F$13:$F$32,"&lt;="&amp;$A469),0)))</f>
        <v>0</v>
      </c>
      <c r="AE469" s="8">
        <f>IF(A469="","",IF(COUNTIF('2) Income'!$D$13:$D$32,"4th Wednesday")=0,0,IF(A469=(A469-DAY(A469)+1+4*7-WEEKDAY(A469-DAY(A469)+8-4,1)),SUMIFS('2) Income'!$E$13:$E$32,'2) Income'!$D$13:$D$32,"4th Wednesday",'2) Income'!$F$13:$F$32,"&lt;="&amp;$A469),0)))</f>
        <v>0</v>
      </c>
      <c r="AF469" s="8" cm="1">
        <f t="array" ref="AF469">IF(A469="","",IF(COUNTIF('2) Income'!$D$13:$D$32,"Every 4 Weeks")=0,0,SUMPRODUCT(--(IFERROR(MOD(A469-'2) Income'!$F$13:$F$32,28),1)=0),--('2) Income'!$D$13:$D$32="Every 4 Weeks"),--('2) Income'!$F$13:$F$32&lt;=A469),'2) Income'!$E$13:$E$32)))</f>
        <v>0</v>
      </c>
      <c r="AG469" s="8">
        <f>IF(A469="","",IF(COUNTIF('2) Income'!$D$13:$D$32,"Monthly")=0,0,IF(B469="N",SUMIFS('2) Income'!$E$13:$E$32,'2) Income'!$D$13:$D$32,"monthly",'2) Income'!$F$13:$F$32,"&lt;="&amp;$A469,'2) Income'!$I$13:$I$32,DAY(A469)),SUMIFS('2) Income'!$E$13:$E$32,'2) Income'!$D$13:$D$32,"monthly",'2) Income'!$F$13:$F$32,"&lt;="&amp;$A469,'2) Income'!$I$13:$I$32,"&gt;="&amp;DAY(A469)))))</f>
        <v>0</v>
      </c>
      <c r="AH469" s="8" cm="1">
        <f t="array" ref="AH469">IF(A469="","",IF(COUNTIF('2) Income'!$D$13:$D$32,"Yearly")=0,0,SUMPRODUCT(--('2) Income'!$D$13:$D$32="Yearly"),--('2) Income'!$F$13:$F$32&lt;=A469),IF(B469="N",--('2) Income'!$I$13:$I$32=DAY(A469)),--('2) Income'!$I$13:$I$32&gt;=DAY(A469))),--(IFERROR(MOD('2) Income'!$H$13:$H$32-MONTH(A469)+12,12),1)=0),'2) Income'!$E$13:$E$32)))</f>
        <v>0</v>
      </c>
      <c r="AI469" s="8">
        <f>IF(A469="","",IF(COUNTIF('2) Income'!$D$13:$D$32,"one-time")=0,0,SUMIFS('2) Income'!$E$13:$E$32,'2) Income'!$D$13:$D$32,"one-time",'2) Income'!$F$13:$F$32,"="&amp;$A469)))</f>
        <v>0</v>
      </c>
      <c r="AJ469" s="9">
        <f t="shared" si="36"/>
        <v>0</v>
      </c>
    </row>
    <row r="470" spans="1:36">
      <c r="A470" s="7">
        <f>IF(A469="","",IF(A469+1&lt;='1) Period'!$E$21,A469+1,""))</f>
        <v>45942</v>
      </c>
      <c r="B470" s="7" t="str">
        <f t="shared" si="37"/>
        <v>N</v>
      </c>
      <c r="C470" t="str">
        <f t="shared" si="38"/>
        <v>Y</v>
      </c>
      <c r="D470" s="8">
        <f>IF(A470="","",IF(TEXT(A470,"dddd")='4) Happy Money'!$E$23,WAllowance,0))</f>
        <v>0</v>
      </c>
      <c r="E470" s="8">
        <f>IF(A470="","",IF(B470="N",SUMIF(TMonthly[Day of the Month],DAY(A470),TMonthly[Amount]),SUMIF(TMonthly[Day of the Month],"&gt;="&amp;DAY(A470),TMonthly[Amount])))</f>
        <v>0</v>
      </c>
      <c r="F470" s="8" cm="1">
        <f t="array" ref="F470">IF(A470="","",SUMPRODUCT(--(TYearly[Due Date]&lt;=A470),IF(B470="N",--(TYearly[Day]=DAY(A470)),--(TYearly[Day]&gt;=DAY(A470))),--(IFERROR(MOD(TYearly[Month]-MONTH(A470)+12,12),1)=0),TYearly[Amount]))</f>
        <v>0</v>
      </c>
      <c r="G470" s="8">
        <f>IF(A470="","",SUMIF(TOneTime[Due Date],A470,TOneTime[Amount]))</f>
        <v>0</v>
      </c>
      <c r="H470" s="8" cm="1">
        <f t="array" ref="H470">IF(A470="","",IF(COUNTIF(TOther[Frequency],$H$1)=0,0,SUMPRODUCT(--(IFERROR(MOD(A470-TOther[Start Date],7),1)=0),--(TOther[Frequency]=$H$1),--(TOther[Start Date]&lt;=A470),--(TOther[End Date Calc]&gt;=A470),TOther[Amount])))</f>
        <v>0</v>
      </c>
      <c r="I470" s="8" cm="1">
        <f t="array" ref="I470">IF(A470="","",IF(COUNTIF(TOther[Frequency],$I$1)=0,0,SUMPRODUCT(--(IFERROR(MOD(A470-TOther[Start Date],14),1)=0),--(TOther[Frequency]=$I$1),--(TOther[Start Date]&lt;=A470),--(TOther[End Date Calc]&gt;=A470),TOther[Amount])))</f>
        <v>0</v>
      </c>
      <c r="J470" s="8">
        <f>IF(A470="","",IF(COUNTIF(TOther[Frequency],$J$1)=0,0,IF(OR(DAY(A470)=1,DAY(A470)=15),SUMIFS(TOther[Amount],TOther[Frequency],$J$1,TOther[Start Date],"&lt;="&amp;$A470,TOther[End Date Calc],"&gt;="&amp;A470),0)))</f>
        <v>0</v>
      </c>
      <c r="K470" s="8">
        <f>IF(A470="","",IF(COUNTIF(TOther[Frequency],$K$1)=0,0,IF(A470=(A470-DAY(A470)+1+2*7-WEEKDAY(A470-DAY(A470)+8-4,1)),SUMIFS(TOther[Amount],TOther[Frequency],$K$1,TOther[Start Date],"&lt;="&amp;$A470,TOther[End Date Calc],"&gt;="&amp;A470),0)))</f>
        <v>0</v>
      </c>
      <c r="L470" s="8">
        <f>IF(A470="","",IF(COUNTIF(TOther[Frequency],$L$1)=0,0,IF(A470=(A470-DAY(A470)+1+3*7-WEEKDAY(A470-DAY(A470)+8-4,1)),SUMIFS(TOther[Amount],TOther[Frequency],$L$1,TOther[Start Date],"&lt;="&amp;$A470,TOther[End Date Calc],"&gt;="&amp;A470),0)))</f>
        <v>0</v>
      </c>
      <c r="M470" s="8">
        <f>IF(A470="","",IF(COUNTIF(TOther[Frequency],$M$1)=0,0,IF(A470=(A470-DAY(A470)+1+4*7-WEEKDAY(A470-DAY(A470)+8-4,1)),SUMIFS(TOther[Amount],TOther[Frequency],$M$1,TOther[Start Date],"&lt;="&amp;$A470,TOther[End Date Calc],"&gt;="&amp;A470),0)))</f>
        <v>0</v>
      </c>
      <c r="N470" s="8" cm="1">
        <f t="array" ref="N470">IF(A470="","",IF(COUNTIF(TOther[Frequency],$N$1)=0,0,SUMPRODUCT(--(IFERROR(MOD(A470-TOther[Start Date],28),1)=0),--(TOther[Frequency]=$N$1),--(TOther[Start Date]&lt;=A470),--(TOther[End Date Calc]&gt;=A470),TOther[Amount])))</f>
        <v>0</v>
      </c>
      <c r="O470" s="8" cm="1">
        <f t="array" ref="O470">IF(A470="","",IF(COUNTIF(TOther[Frequency],$O$1)=0,0,SUMPRODUCT(--(IFERROR(MOD(A470-TOther[Start Date],42),1)=0),--(TOther[Frequency]=$O$1),--(TOther[Start Date]&lt;=A470),--(TOther[End Date Calc]&gt;=A470),TOther[Amount])))</f>
        <v>0</v>
      </c>
      <c r="P470" s="8" cm="1">
        <f t="array" ref="P470">IF(A470="","",IF(COUNTIF(TOther[Frequency],$P$1)=0,0,SUMPRODUCT(--(IFERROR(MOD(A470-TOther[Start Date],56),1)=0),--(TOther[Frequency]=$P$1),--(TOther[Start Date]&lt;=A470),--(TOther[End Date Calc]&gt;=A470),TOther[Amount])))</f>
        <v>0</v>
      </c>
      <c r="Q470" s="8">
        <f>IF(A470="","",IF(COUNTIF(TOther[Frequency],$Q$1)=0,0,IF(B470="N",SUMIFS(TOther[Amount],TOther[Frequency],$Q$1,TOther[Start Date],"&lt;="&amp;$A470,TOther[End Date Calc],"&gt;="&amp;A470,TOther[Start Day],DAY(A470)),SUMIFS(TOther[Amount],TOther[Frequency],$Q$1,TOther[Start Date],"&lt;="&amp;$A470,TOther[End Date Calc],"&gt;="&amp;A470,TOther[Start Day],"&gt;="&amp;DAY(A470)))))</f>
        <v>0</v>
      </c>
      <c r="R470" s="8" cm="1">
        <f t="array" ref="R470">IF(A470="","",IF(COUNTIF(TOther[Frequency],R$1)=0,0,SUMPRODUCT(--(TOther[Frequency]=R$1),--(TOther[Start Date]&lt;=A470),--(TOther[End Date Calc]&gt;=A470),IF(B470="N",--(TOther[Start Day]=DAY(A470)),--(TOther[Start Day]&gt;=DAY(A470))),--(IFERROR(MOD(TOther[Start Month]-MONTH(A470)+2,2),1)=0),TOther[Amount])))</f>
        <v>0</v>
      </c>
      <c r="S470" s="8" cm="1">
        <f t="array" ref="S470">IF(A470="","",IF(COUNTIF(TOther[Frequency],S$1)=0,0,SUMPRODUCT(--(TOther[Frequency]=S$1),--(TOther[Start Date]&lt;=A470),--(TOther[End Date Calc]&gt;=A470),IF(B470="N",--(TOther[Start Day]=DAY(A470)),--(TOther[Start Day]&gt;=DAY(A470))),--(IFERROR(MOD(TOther[Start Month]-MONTH(A470)+3,3),1)=0),TOther[Amount])))</f>
        <v>0</v>
      </c>
      <c r="T470" s="8" cm="1">
        <f t="array" ref="T470">IF($A470="","",IF(COUNTIF(TOther[Frequency],T$1)=0,0,SUMPRODUCT(--(TOther[Frequency]=T$1),--(TOther[Start Date]&lt;=$A470),--(TOther[End Date Calc]&gt;=$A470),IF($B470="N",--(TOther[Start Day]=DAY($A470)),--(TOther[Start Day]&gt;=DAY($A470))),--(IFERROR(MOD(TOther[Start Month]-MONTH($A470)+4,4),1)=0),TOther[Amount])))</f>
        <v>0</v>
      </c>
      <c r="U470" s="8" cm="1">
        <f t="array" ref="U470">IF(A470="","",IF(COUNTIF(TOther[Frequency],$U$1)=0,0,SUMPRODUCT(--(TOther[Frequency]=$U$1),--(TOther[Start Date]&lt;=A470),--(TOther[End Date Calc]&gt;=A470),IF(B470="N",--(TOther[Start Day]=DAY(A470)),--(TOther[Start Day]&gt;=DAY(A470))),--(IFERROR(MOD(TOther[Start Month]-MONTH(A470)+6,6),1)=0),TOther[Amount])))</f>
        <v>0</v>
      </c>
      <c r="V470" s="8" cm="1">
        <f t="array" ref="V470">IF(A470="","",IF(COUNTIF(TOther[Frequency],$V$1)=0,0,SUMPRODUCT(--(TOther[Frequency]=$V$1),--(TOther[Start Date]&lt;=A470),--(TOther[End Date Calc]&gt;=A470),IF(B470="N",--(TOther[Start Day]=DAY(A470)),--(TOther[Start Day]&gt;=DAY(A470))),--(IFERROR(MOD(TOther[Start Month]-MONTH(A470)+12,12),1)=0),TOther[Amount])))</f>
        <v>0</v>
      </c>
      <c r="W470" s="8">
        <f>IF(A470="","",SUMIFS(TOther[Amount],TOther[Start Date],A470,TOther[Frequency],$W$1))</f>
        <v>0</v>
      </c>
      <c r="X470" s="9">
        <f t="shared" si="35"/>
        <v>0</v>
      </c>
      <c r="Y470" s="9">
        <f t="shared" si="39"/>
        <v>0</v>
      </c>
      <c r="Z470" s="8" cm="1">
        <f t="array" ref="Z470">IF(A470="","",IF(COUNTIF('2) Income'!$D$13:$D$32,"Weekly")=0,0,SUMPRODUCT(--(IFERROR(MOD(A470-'2) Income'!$F$13:$F$32,7),1)=0),--('2) Income'!$D$13:$D$32="Weekly"),--('2) Income'!$F$13:$F$32&lt;=A470),'2) Income'!$E$13:$E$32)))</f>
        <v>0</v>
      </c>
      <c r="AA470" s="8" cm="1">
        <f t="array" ref="AA470">IF(A470="","",IF(COUNTIF('2) Income'!$D$13:$D$32,"Every Other Week")=0,0,SUMPRODUCT(--(IFERROR(MOD(A470-'2) Income'!$F$13:$F$32,14),1)=0),--('2) Income'!$D$13:$D$32="Every Other Week"),--('2) Income'!$F$13:$F$32&lt;=A470),'2) Income'!$E$13:$E$32)))</f>
        <v>0</v>
      </c>
      <c r="AB470" s="8">
        <f>IF(A470="","",IF(COUNTIF('2) Income'!$D$13:$D$32,"1st and 15th")=0,0,IF(OR(DAY(A470)=1,DAY(A470)=15),SUMIFS('2) Income'!$E$13:$E$32,'2) Income'!$D$13:$D$32,"1st and 15th",'2) Income'!$F$13:$F$32,"&lt;="&amp;$A470),0)))</f>
        <v>0</v>
      </c>
      <c r="AC470" s="8">
        <f>IF(A470="","",IF(COUNTIF('2) Income'!$D$13:$D$32,"2nd Wednesday")=0,0,IF(A470=(A470-DAY(A470)+1+2*7-WEEKDAY(A470-DAY(A470)+8-4,1)),SUMIFS('2) Income'!$E$13:$E$32,'2) Income'!$D$13:$D$32,"2nd Wednesday",'2) Income'!$F$13:$F$32,"&lt;="&amp;$A470),0)))</f>
        <v>0</v>
      </c>
      <c r="AD470" s="8">
        <f>IF(A470="","",IF(COUNTIF('2) Income'!$D$13:$D$32,"3rd Wednesday")=0,0,IF(A470=(A470-DAY(A470)+1+3*7-WEEKDAY(A470-DAY(A470)+8-4,1)),SUMIFS('2) Income'!$E$13:$E$32,'2) Income'!$D$13:$D$32,"3rd Wednesday",'2) Income'!$F$13:$F$32,"&lt;="&amp;$A470),0)))</f>
        <v>0</v>
      </c>
      <c r="AE470" s="8">
        <f>IF(A470="","",IF(COUNTIF('2) Income'!$D$13:$D$32,"4th Wednesday")=0,0,IF(A470=(A470-DAY(A470)+1+4*7-WEEKDAY(A470-DAY(A470)+8-4,1)),SUMIFS('2) Income'!$E$13:$E$32,'2) Income'!$D$13:$D$32,"4th Wednesday",'2) Income'!$F$13:$F$32,"&lt;="&amp;$A470),0)))</f>
        <v>0</v>
      </c>
      <c r="AF470" s="8" cm="1">
        <f t="array" ref="AF470">IF(A470="","",IF(COUNTIF('2) Income'!$D$13:$D$32,"Every 4 Weeks")=0,0,SUMPRODUCT(--(IFERROR(MOD(A470-'2) Income'!$F$13:$F$32,28),1)=0),--('2) Income'!$D$13:$D$32="Every 4 Weeks"),--('2) Income'!$F$13:$F$32&lt;=A470),'2) Income'!$E$13:$E$32)))</f>
        <v>0</v>
      </c>
      <c r="AG470" s="8">
        <f>IF(A470="","",IF(COUNTIF('2) Income'!$D$13:$D$32,"Monthly")=0,0,IF(B470="N",SUMIFS('2) Income'!$E$13:$E$32,'2) Income'!$D$13:$D$32,"monthly",'2) Income'!$F$13:$F$32,"&lt;="&amp;$A470,'2) Income'!$I$13:$I$32,DAY(A470)),SUMIFS('2) Income'!$E$13:$E$32,'2) Income'!$D$13:$D$32,"monthly",'2) Income'!$F$13:$F$32,"&lt;="&amp;$A470,'2) Income'!$I$13:$I$32,"&gt;="&amp;DAY(A470)))))</f>
        <v>0</v>
      </c>
      <c r="AH470" s="8" cm="1">
        <f t="array" ref="AH470">IF(A470="","",IF(COUNTIF('2) Income'!$D$13:$D$32,"Yearly")=0,0,SUMPRODUCT(--('2) Income'!$D$13:$D$32="Yearly"),--('2) Income'!$F$13:$F$32&lt;=A470),IF(B470="N",--('2) Income'!$I$13:$I$32=DAY(A470)),--('2) Income'!$I$13:$I$32&gt;=DAY(A470))),--(IFERROR(MOD('2) Income'!$H$13:$H$32-MONTH(A470)+12,12),1)=0),'2) Income'!$E$13:$E$32)))</f>
        <v>0</v>
      </c>
      <c r="AI470" s="8">
        <f>IF(A470="","",IF(COUNTIF('2) Income'!$D$13:$D$32,"one-time")=0,0,SUMIFS('2) Income'!$E$13:$E$32,'2) Income'!$D$13:$D$32,"one-time",'2) Income'!$F$13:$F$32,"="&amp;$A470)))</f>
        <v>0</v>
      </c>
      <c r="AJ470" s="9">
        <f t="shared" si="36"/>
        <v>0</v>
      </c>
    </row>
    <row r="471" spans="1:36">
      <c r="A471" s="7">
        <f>IF(A470="","",IF(A470+1&lt;='1) Period'!$E$21,A470+1,""))</f>
        <v>45943</v>
      </c>
      <c r="B471" s="7" t="str">
        <f t="shared" si="37"/>
        <v>N</v>
      </c>
      <c r="C471" t="str">
        <f t="shared" si="38"/>
        <v>F</v>
      </c>
      <c r="D471" s="8">
        <f>IF(A471="","",IF(TEXT(A471,"dddd")='4) Happy Money'!$E$23,WAllowance,0))</f>
        <v>400</v>
      </c>
      <c r="E471" s="8">
        <f>IF(A471="","",IF(B471="N",SUMIF(TMonthly[Day of the Month],DAY(A471),TMonthly[Amount]),SUMIF(TMonthly[Day of the Month],"&gt;="&amp;DAY(A471),TMonthly[Amount])))</f>
        <v>0</v>
      </c>
      <c r="F471" s="8" cm="1">
        <f t="array" ref="F471">IF(A471="","",SUMPRODUCT(--(TYearly[Due Date]&lt;=A471),IF(B471="N",--(TYearly[Day]=DAY(A471)),--(TYearly[Day]&gt;=DAY(A471))),--(IFERROR(MOD(TYearly[Month]-MONTH(A471)+12,12),1)=0),TYearly[Amount]))</f>
        <v>0</v>
      </c>
      <c r="G471" s="8">
        <f>IF(A471="","",SUMIF(TOneTime[Due Date],A471,TOneTime[Amount]))</f>
        <v>0</v>
      </c>
      <c r="H471" s="8" cm="1">
        <f t="array" ref="H471">IF(A471="","",IF(COUNTIF(TOther[Frequency],$H$1)=0,0,SUMPRODUCT(--(IFERROR(MOD(A471-TOther[Start Date],7),1)=0),--(TOther[Frequency]=$H$1),--(TOther[Start Date]&lt;=A471),--(TOther[End Date Calc]&gt;=A471),TOther[Amount])))</f>
        <v>0</v>
      </c>
      <c r="I471" s="8" cm="1">
        <f t="array" ref="I471">IF(A471="","",IF(COUNTIF(TOther[Frequency],$I$1)=0,0,SUMPRODUCT(--(IFERROR(MOD(A471-TOther[Start Date],14),1)=0),--(TOther[Frequency]=$I$1),--(TOther[Start Date]&lt;=A471),--(TOther[End Date Calc]&gt;=A471),TOther[Amount])))</f>
        <v>230</v>
      </c>
      <c r="J471" s="8">
        <f>IF(A471="","",IF(COUNTIF(TOther[Frequency],$J$1)=0,0,IF(OR(DAY(A471)=1,DAY(A471)=15),SUMIFS(TOther[Amount],TOther[Frequency],$J$1,TOther[Start Date],"&lt;="&amp;$A471,TOther[End Date Calc],"&gt;="&amp;A471),0)))</f>
        <v>0</v>
      </c>
      <c r="K471" s="8">
        <f>IF(A471="","",IF(COUNTIF(TOther[Frequency],$K$1)=0,0,IF(A471=(A471-DAY(A471)+1+2*7-WEEKDAY(A471-DAY(A471)+8-4,1)),SUMIFS(TOther[Amount],TOther[Frequency],$K$1,TOther[Start Date],"&lt;="&amp;$A471,TOther[End Date Calc],"&gt;="&amp;A471),0)))</f>
        <v>0</v>
      </c>
      <c r="L471" s="8">
        <f>IF(A471="","",IF(COUNTIF(TOther[Frequency],$L$1)=0,0,IF(A471=(A471-DAY(A471)+1+3*7-WEEKDAY(A471-DAY(A471)+8-4,1)),SUMIFS(TOther[Amount],TOther[Frequency],$L$1,TOther[Start Date],"&lt;="&amp;$A471,TOther[End Date Calc],"&gt;="&amp;A471),0)))</f>
        <v>0</v>
      </c>
      <c r="M471" s="8">
        <f>IF(A471="","",IF(COUNTIF(TOther[Frequency],$M$1)=0,0,IF(A471=(A471-DAY(A471)+1+4*7-WEEKDAY(A471-DAY(A471)+8-4,1)),SUMIFS(TOther[Amount],TOther[Frequency],$M$1,TOther[Start Date],"&lt;="&amp;$A471,TOther[End Date Calc],"&gt;="&amp;A471),0)))</f>
        <v>0</v>
      </c>
      <c r="N471" s="8" cm="1">
        <f t="array" ref="N471">IF(A471="","",IF(COUNTIF(TOther[Frequency],$N$1)=0,0,SUMPRODUCT(--(IFERROR(MOD(A471-TOther[Start Date],28),1)=0),--(TOther[Frequency]=$N$1),--(TOther[Start Date]&lt;=A471),--(TOther[End Date Calc]&gt;=A471),TOther[Amount])))</f>
        <v>0</v>
      </c>
      <c r="O471" s="8" cm="1">
        <f t="array" ref="O471">IF(A471="","",IF(COUNTIF(TOther[Frequency],$O$1)=0,0,SUMPRODUCT(--(IFERROR(MOD(A471-TOther[Start Date],42),1)=0),--(TOther[Frequency]=$O$1),--(TOther[Start Date]&lt;=A471),--(TOther[End Date Calc]&gt;=A471),TOther[Amount])))</f>
        <v>0</v>
      </c>
      <c r="P471" s="8" cm="1">
        <f t="array" ref="P471">IF(A471="","",IF(COUNTIF(TOther[Frequency],$P$1)=0,0,SUMPRODUCT(--(IFERROR(MOD(A471-TOther[Start Date],56),1)=0),--(TOther[Frequency]=$P$1),--(TOther[Start Date]&lt;=A471),--(TOther[End Date Calc]&gt;=A471),TOther[Amount])))</f>
        <v>0</v>
      </c>
      <c r="Q471" s="8">
        <f>IF(A471="","",IF(COUNTIF(TOther[Frequency],$Q$1)=0,0,IF(B471="N",SUMIFS(TOther[Amount],TOther[Frequency],$Q$1,TOther[Start Date],"&lt;="&amp;$A471,TOther[End Date Calc],"&gt;="&amp;A471,TOther[Start Day],DAY(A471)),SUMIFS(TOther[Amount],TOther[Frequency],$Q$1,TOther[Start Date],"&lt;="&amp;$A471,TOther[End Date Calc],"&gt;="&amp;A471,TOther[Start Day],"&gt;="&amp;DAY(A471)))))</f>
        <v>0</v>
      </c>
      <c r="R471" s="8" cm="1">
        <f t="array" ref="R471">IF(A471="","",IF(COUNTIF(TOther[Frequency],R$1)=0,0,SUMPRODUCT(--(TOther[Frequency]=R$1),--(TOther[Start Date]&lt;=A471),--(TOther[End Date Calc]&gt;=A471),IF(B471="N",--(TOther[Start Day]=DAY(A471)),--(TOther[Start Day]&gt;=DAY(A471))),--(IFERROR(MOD(TOther[Start Month]-MONTH(A471)+2,2),1)=0),TOther[Amount])))</f>
        <v>0</v>
      </c>
      <c r="S471" s="8" cm="1">
        <f t="array" ref="S471">IF(A471="","",IF(COUNTIF(TOther[Frequency],S$1)=0,0,SUMPRODUCT(--(TOther[Frequency]=S$1),--(TOther[Start Date]&lt;=A471),--(TOther[End Date Calc]&gt;=A471),IF(B471="N",--(TOther[Start Day]=DAY(A471)),--(TOther[Start Day]&gt;=DAY(A471))),--(IFERROR(MOD(TOther[Start Month]-MONTH(A471)+3,3),1)=0),TOther[Amount])))</f>
        <v>0</v>
      </c>
      <c r="T471" s="8" cm="1">
        <f t="array" ref="T471">IF($A471="","",IF(COUNTIF(TOther[Frequency],T$1)=0,0,SUMPRODUCT(--(TOther[Frequency]=T$1),--(TOther[Start Date]&lt;=$A471),--(TOther[End Date Calc]&gt;=$A471),IF($B471="N",--(TOther[Start Day]=DAY($A471)),--(TOther[Start Day]&gt;=DAY($A471))),--(IFERROR(MOD(TOther[Start Month]-MONTH($A471)+4,4),1)=0),TOther[Amount])))</f>
        <v>0</v>
      </c>
      <c r="U471" s="8" cm="1">
        <f t="array" ref="U471">IF(A471="","",IF(COUNTIF(TOther[Frequency],$U$1)=0,0,SUMPRODUCT(--(TOther[Frequency]=$U$1),--(TOther[Start Date]&lt;=A471),--(TOther[End Date Calc]&gt;=A471),IF(B471="N",--(TOther[Start Day]=DAY(A471)),--(TOther[Start Day]&gt;=DAY(A471))),--(IFERROR(MOD(TOther[Start Month]-MONTH(A471)+6,6),1)=0),TOther[Amount])))</f>
        <v>0</v>
      </c>
      <c r="V471" s="8" cm="1">
        <f t="array" ref="V471">IF(A471="","",IF(COUNTIF(TOther[Frequency],$V$1)=0,0,SUMPRODUCT(--(TOther[Frequency]=$V$1),--(TOther[Start Date]&lt;=A471),--(TOther[End Date Calc]&gt;=A471),IF(B471="N",--(TOther[Start Day]=DAY(A471)),--(TOther[Start Day]&gt;=DAY(A471))),--(IFERROR(MOD(TOther[Start Month]-MONTH(A471)+12,12),1)=0),TOther[Amount])))</f>
        <v>0</v>
      </c>
      <c r="W471" s="8">
        <f>IF(A471="","",SUMIFS(TOther[Amount],TOther[Start Date],A471,TOther[Frequency],$W$1))</f>
        <v>0</v>
      </c>
      <c r="X471" s="9">
        <f t="shared" si="35"/>
        <v>230</v>
      </c>
      <c r="Y471" s="9">
        <f t="shared" si="39"/>
        <v>230</v>
      </c>
      <c r="Z471" s="8" cm="1">
        <f t="array" ref="Z471">IF(A471="","",IF(COUNTIF('2) Income'!$D$13:$D$32,"Weekly")=0,0,SUMPRODUCT(--(IFERROR(MOD(A471-'2) Income'!$F$13:$F$32,7),1)=0),--('2) Income'!$D$13:$D$32="Weekly"),--('2) Income'!$F$13:$F$32&lt;=A471),'2) Income'!$E$13:$E$32)))</f>
        <v>0</v>
      </c>
      <c r="AA471" s="8" cm="1">
        <f t="array" ref="AA471">IF(A471="","",IF(COUNTIF('2) Income'!$D$13:$D$32,"Every Other Week")=0,0,SUMPRODUCT(--(IFERROR(MOD(A471-'2) Income'!$F$13:$F$32,14),1)=0),--('2) Income'!$D$13:$D$32="Every Other Week"),--('2) Income'!$F$13:$F$32&lt;=A471),'2) Income'!$E$13:$E$32)))</f>
        <v>0</v>
      </c>
      <c r="AB471" s="8">
        <f>IF(A471="","",IF(COUNTIF('2) Income'!$D$13:$D$32,"1st and 15th")=0,0,IF(OR(DAY(A471)=1,DAY(A471)=15),SUMIFS('2) Income'!$E$13:$E$32,'2) Income'!$D$13:$D$32,"1st and 15th",'2) Income'!$F$13:$F$32,"&lt;="&amp;$A471),0)))</f>
        <v>0</v>
      </c>
      <c r="AC471" s="8">
        <f>IF(A471="","",IF(COUNTIF('2) Income'!$D$13:$D$32,"2nd Wednesday")=0,0,IF(A471=(A471-DAY(A471)+1+2*7-WEEKDAY(A471-DAY(A471)+8-4,1)),SUMIFS('2) Income'!$E$13:$E$32,'2) Income'!$D$13:$D$32,"2nd Wednesday",'2) Income'!$F$13:$F$32,"&lt;="&amp;$A471),0)))</f>
        <v>0</v>
      </c>
      <c r="AD471" s="8">
        <f>IF(A471="","",IF(COUNTIF('2) Income'!$D$13:$D$32,"3rd Wednesday")=0,0,IF(A471=(A471-DAY(A471)+1+3*7-WEEKDAY(A471-DAY(A471)+8-4,1)),SUMIFS('2) Income'!$E$13:$E$32,'2) Income'!$D$13:$D$32,"3rd Wednesday",'2) Income'!$F$13:$F$32,"&lt;="&amp;$A471),0)))</f>
        <v>0</v>
      </c>
      <c r="AE471" s="8">
        <f>IF(A471="","",IF(COUNTIF('2) Income'!$D$13:$D$32,"4th Wednesday")=0,0,IF(A471=(A471-DAY(A471)+1+4*7-WEEKDAY(A471-DAY(A471)+8-4,1)),SUMIFS('2) Income'!$E$13:$E$32,'2) Income'!$D$13:$D$32,"4th Wednesday",'2) Income'!$F$13:$F$32,"&lt;="&amp;$A471),0)))</f>
        <v>0</v>
      </c>
      <c r="AF471" s="8" cm="1">
        <f t="array" ref="AF471">IF(A471="","",IF(COUNTIF('2) Income'!$D$13:$D$32,"Every 4 Weeks")=0,0,SUMPRODUCT(--(IFERROR(MOD(A471-'2) Income'!$F$13:$F$32,28),1)=0),--('2) Income'!$D$13:$D$32="Every 4 Weeks"),--('2) Income'!$F$13:$F$32&lt;=A471),'2) Income'!$E$13:$E$32)))</f>
        <v>0</v>
      </c>
      <c r="AG471" s="8">
        <f>IF(A471="","",IF(COUNTIF('2) Income'!$D$13:$D$32,"Monthly")=0,0,IF(B471="N",SUMIFS('2) Income'!$E$13:$E$32,'2) Income'!$D$13:$D$32,"monthly",'2) Income'!$F$13:$F$32,"&lt;="&amp;$A471,'2) Income'!$I$13:$I$32,DAY(A471)),SUMIFS('2) Income'!$E$13:$E$32,'2) Income'!$D$13:$D$32,"monthly",'2) Income'!$F$13:$F$32,"&lt;="&amp;$A471,'2) Income'!$I$13:$I$32,"&gt;="&amp;DAY(A471)))))</f>
        <v>0</v>
      </c>
      <c r="AH471" s="8" cm="1">
        <f t="array" ref="AH471">IF(A471="","",IF(COUNTIF('2) Income'!$D$13:$D$32,"Yearly")=0,0,SUMPRODUCT(--('2) Income'!$D$13:$D$32="Yearly"),--('2) Income'!$F$13:$F$32&lt;=A471),IF(B471="N",--('2) Income'!$I$13:$I$32=DAY(A471)),--('2) Income'!$I$13:$I$32&gt;=DAY(A471))),--(IFERROR(MOD('2) Income'!$H$13:$H$32-MONTH(A471)+12,12),1)=0),'2) Income'!$E$13:$E$32)))</f>
        <v>0</v>
      </c>
      <c r="AI471" s="8">
        <f>IF(A471="","",IF(COUNTIF('2) Income'!$D$13:$D$32,"one-time")=0,0,SUMIFS('2) Income'!$E$13:$E$32,'2) Income'!$D$13:$D$32,"one-time",'2) Income'!$F$13:$F$32,"="&amp;$A471)))</f>
        <v>0</v>
      </c>
      <c r="AJ471" s="9">
        <f t="shared" si="36"/>
        <v>0</v>
      </c>
    </row>
    <row r="472" spans="1:36">
      <c r="A472" s="7">
        <f>IF(A471="","",IF(A471+1&lt;='1) Period'!$E$21,A471+1,""))</f>
        <v>45944</v>
      </c>
      <c r="B472" s="7" t="str">
        <f t="shared" si="37"/>
        <v>N</v>
      </c>
      <c r="C472" t="str">
        <f t="shared" si="38"/>
        <v>F</v>
      </c>
      <c r="D472" s="8">
        <f>IF(A472="","",IF(TEXT(A472,"dddd")='4) Happy Money'!$E$23,WAllowance,0))</f>
        <v>0</v>
      </c>
      <c r="E472" s="8">
        <f>IF(A472="","",IF(B472="N",SUMIF(TMonthly[Day of the Month],DAY(A472),TMonthly[Amount]),SUMIF(TMonthly[Day of the Month],"&gt;="&amp;DAY(A472),TMonthly[Amount])))</f>
        <v>0</v>
      </c>
      <c r="F472" s="8" cm="1">
        <f t="array" ref="F472">IF(A472="","",SUMPRODUCT(--(TYearly[Due Date]&lt;=A472),IF(B472="N",--(TYearly[Day]=DAY(A472)),--(TYearly[Day]&gt;=DAY(A472))),--(IFERROR(MOD(TYearly[Month]-MONTH(A472)+12,12),1)=0),TYearly[Amount]))</f>
        <v>0</v>
      </c>
      <c r="G472" s="8">
        <f>IF(A472="","",SUMIF(TOneTime[Due Date],A472,TOneTime[Amount]))</f>
        <v>0</v>
      </c>
      <c r="H472" s="8" cm="1">
        <f t="array" ref="H472">IF(A472="","",IF(COUNTIF(TOther[Frequency],$H$1)=0,0,SUMPRODUCT(--(IFERROR(MOD(A472-TOther[Start Date],7),1)=0),--(TOther[Frequency]=$H$1),--(TOther[Start Date]&lt;=A472),--(TOther[End Date Calc]&gt;=A472),TOther[Amount])))</f>
        <v>0</v>
      </c>
      <c r="I472" s="8" cm="1">
        <f t="array" ref="I472">IF(A472="","",IF(COUNTIF(TOther[Frequency],$I$1)=0,0,SUMPRODUCT(--(IFERROR(MOD(A472-TOther[Start Date],14),1)=0),--(TOther[Frequency]=$I$1),--(TOther[Start Date]&lt;=A472),--(TOther[End Date Calc]&gt;=A472),TOther[Amount])))</f>
        <v>0</v>
      </c>
      <c r="J472" s="8">
        <f>IF(A472="","",IF(COUNTIF(TOther[Frequency],$J$1)=0,0,IF(OR(DAY(A472)=1,DAY(A472)=15),SUMIFS(TOther[Amount],TOther[Frequency],$J$1,TOther[Start Date],"&lt;="&amp;$A472,TOther[End Date Calc],"&gt;="&amp;A472),0)))</f>
        <v>0</v>
      </c>
      <c r="K472" s="8">
        <f>IF(A472="","",IF(COUNTIF(TOther[Frequency],$K$1)=0,0,IF(A472=(A472-DAY(A472)+1+2*7-WEEKDAY(A472-DAY(A472)+8-4,1)),SUMIFS(TOther[Amount],TOther[Frequency],$K$1,TOther[Start Date],"&lt;="&amp;$A472,TOther[End Date Calc],"&gt;="&amp;A472),0)))</f>
        <v>0</v>
      </c>
      <c r="L472" s="8">
        <f>IF(A472="","",IF(COUNTIF(TOther[Frequency],$L$1)=0,0,IF(A472=(A472-DAY(A472)+1+3*7-WEEKDAY(A472-DAY(A472)+8-4,1)),SUMIFS(TOther[Amount],TOther[Frequency],$L$1,TOther[Start Date],"&lt;="&amp;$A472,TOther[End Date Calc],"&gt;="&amp;A472),0)))</f>
        <v>0</v>
      </c>
      <c r="M472" s="8">
        <f>IF(A472="","",IF(COUNTIF(TOther[Frequency],$M$1)=0,0,IF(A472=(A472-DAY(A472)+1+4*7-WEEKDAY(A472-DAY(A472)+8-4,1)),SUMIFS(TOther[Amount],TOther[Frequency],$M$1,TOther[Start Date],"&lt;="&amp;$A472,TOther[End Date Calc],"&gt;="&amp;A472),0)))</f>
        <v>0</v>
      </c>
      <c r="N472" s="8" cm="1">
        <f t="array" ref="N472">IF(A472="","",IF(COUNTIF(TOther[Frequency],$N$1)=0,0,SUMPRODUCT(--(IFERROR(MOD(A472-TOther[Start Date],28),1)=0),--(TOther[Frequency]=$N$1),--(TOther[Start Date]&lt;=A472),--(TOther[End Date Calc]&gt;=A472),TOther[Amount])))</f>
        <v>0</v>
      </c>
      <c r="O472" s="8" cm="1">
        <f t="array" ref="O472">IF(A472="","",IF(COUNTIF(TOther[Frequency],$O$1)=0,0,SUMPRODUCT(--(IFERROR(MOD(A472-TOther[Start Date],42),1)=0),--(TOther[Frequency]=$O$1),--(TOther[Start Date]&lt;=A472),--(TOther[End Date Calc]&gt;=A472),TOther[Amount])))</f>
        <v>0</v>
      </c>
      <c r="P472" s="8" cm="1">
        <f t="array" ref="P472">IF(A472="","",IF(COUNTIF(TOther[Frequency],$P$1)=0,0,SUMPRODUCT(--(IFERROR(MOD(A472-TOther[Start Date],56),1)=0),--(TOther[Frequency]=$P$1),--(TOther[Start Date]&lt;=A472),--(TOther[End Date Calc]&gt;=A472),TOther[Amount])))</f>
        <v>0</v>
      </c>
      <c r="Q472" s="8">
        <f>IF(A472="","",IF(COUNTIF(TOther[Frequency],$Q$1)=0,0,IF(B472="N",SUMIFS(TOther[Amount],TOther[Frequency],$Q$1,TOther[Start Date],"&lt;="&amp;$A472,TOther[End Date Calc],"&gt;="&amp;A472,TOther[Start Day],DAY(A472)),SUMIFS(TOther[Amount],TOther[Frequency],$Q$1,TOther[Start Date],"&lt;="&amp;$A472,TOther[End Date Calc],"&gt;="&amp;A472,TOther[Start Day],"&gt;="&amp;DAY(A472)))))</f>
        <v>0</v>
      </c>
      <c r="R472" s="8" cm="1">
        <f t="array" ref="R472">IF(A472="","",IF(COUNTIF(TOther[Frequency],R$1)=0,0,SUMPRODUCT(--(TOther[Frequency]=R$1),--(TOther[Start Date]&lt;=A472),--(TOther[End Date Calc]&gt;=A472),IF(B472="N",--(TOther[Start Day]=DAY(A472)),--(TOther[Start Day]&gt;=DAY(A472))),--(IFERROR(MOD(TOther[Start Month]-MONTH(A472)+2,2),1)=0),TOther[Amount])))</f>
        <v>0</v>
      </c>
      <c r="S472" s="8" cm="1">
        <f t="array" ref="S472">IF(A472="","",IF(COUNTIF(TOther[Frequency],S$1)=0,0,SUMPRODUCT(--(TOther[Frequency]=S$1),--(TOther[Start Date]&lt;=A472),--(TOther[End Date Calc]&gt;=A472),IF(B472="N",--(TOther[Start Day]=DAY(A472)),--(TOther[Start Day]&gt;=DAY(A472))),--(IFERROR(MOD(TOther[Start Month]-MONTH(A472)+3,3),1)=0),TOther[Amount])))</f>
        <v>0</v>
      </c>
      <c r="T472" s="8" cm="1">
        <f t="array" ref="T472">IF($A472="","",IF(COUNTIF(TOther[Frequency],T$1)=0,0,SUMPRODUCT(--(TOther[Frequency]=T$1),--(TOther[Start Date]&lt;=$A472),--(TOther[End Date Calc]&gt;=$A472),IF($B472="N",--(TOther[Start Day]=DAY($A472)),--(TOther[Start Day]&gt;=DAY($A472))),--(IFERROR(MOD(TOther[Start Month]-MONTH($A472)+4,4),1)=0),TOther[Amount])))</f>
        <v>0</v>
      </c>
      <c r="U472" s="8" cm="1">
        <f t="array" ref="U472">IF(A472="","",IF(COUNTIF(TOther[Frequency],$U$1)=0,0,SUMPRODUCT(--(TOther[Frequency]=$U$1),--(TOther[Start Date]&lt;=A472),--(TOther[End Date Calc]&gt;=A472),IF(B472="N",--(TOther[Start Day]=DAY(A472)),--(TOther[Start Day]&gt;=DAY(A472))),--(IFERROR(MOD(TOther[Start Month]-MONTH(A472)+6,6),1)=0),TOther[Amount])))</f>
        <v>0</v>
      </c>
      <c r="V472" s="8" cm="1">
        <f t="array" ref="V472">IF(A472="","",IF(COUNTIF(TOther[Frequency],$V$1)=0,0,SUMPRODUCT(--(TOther[Frequency]=$V$1),--(TOther[Start Date]&lt;=A472),--(TOther[End Date Calc]&gt;=A472),IF(B472="N",--(TOther[Start Day]=DAY(A472)),--(TOther[Start Day]&gt;=DAY(A472))),--(IFERROR(MOD(TOther[Start Month]-MONTH(A472)+12,12),1)=0),TOther[Amount])))</f>
        <v>0</v>
      </c>
      <c r="W472" s="8">
        <f>IF(A472="","",SUMIFS(TOther[Amount],TOther[Start Date],A472,TOther[Frequency],$W$1))</f>
        <v>0</v>
      </c>
      <c r="X472" s="9">
        <f t="shared" si="35"/>
        <v>0</v>
      </c>
      <c r="Y472" s="9">
        <f t="shared" si="39"/>
        <v>0</v>
      </c>
      <c r="Z472" s="8" cm="1">
        <f t="array" ref="Z472">IF(A472="","",IF(COUNTIF('2) Income'!$D$13:$D$32,"Weekly")=0,0,SUMPRODUCT(--(IFERROR(MOD(A472-'2) Income'!$F$13:$F$32,7),1)=0),--('2) Income'!$D$13:$D$32="Weekly"),--('2) Income'!$F$13:$F$32&lt;=A472),'2) Income'!$E$13:$E$32)))</f>
        <v>0</v>
      </c>
      <c r="AA472" s="8" cm="1">
        <f t="array" ref="AA472">IF(A472="","",IF(COUNTIF('2) Income'!$D$13:$D$32,"Every Other Week")=0,0,SUMPRODUCT(--(IFERROR(MOD(A472-'2) Income'!$F$13:$F$32,14),1)=0),--('2) Income'!$D$13:$D$32="Every Other Week"),--('2) Income'!$F$13:$F$32&lt;=A472),'2) Income'!$E$13:$E$32)))</f>
        <v>0</v>
      </c>
      <c r="AB472" s="8">
        <f>IF(A472="","",IF(COUNTIF('2) Income'!$D$13:$D$32,"1st and 15th")=0,0,IF(OR(DAY(A472)=1,DAY(A472)=15),SUMIFS('2) Income'!$E$13:$E$32,'2) Income'!$D$13:$D$32,"1st and 15th",'2) Income'!$F$13:$F$32,"&lt;="&amp;$A472),0)))</f>
        <v>0</v>
      </c>
      <c r="AC472" s="8">
        <f>IF(A472="","",IF(COUNTIF('2) Income'!$D$13:$D$32,"2nd Wednesday")=0,0,IF(A472=(A472-DAY(A472)+1+2*7-WEEKDAY(A472-DAY(A472)+8-4,1)),SUMIFS('2) Income'!$E$13:$E$32,'2) Income'!$D$13:$D$32,"2nd Wednesday",'2) Income'!$F$13:$F$32,"&lt;="&amp;$A472),0)))</f>
        <v>0</v>
      </c>
      <c r="AD472" s="8">
        <f>IF(A472="","",IF(COUNTIF('2) Income'!$D$13:$D$32,"3rd Wednesday")=0,0,IF(A472=(A472-DAY(A472)+1+3*7-WEEKDAY(A472-DAY(A472)+8-4,1)),SUMIFS('2) Income'!$E$13:$E$32,'2) Income'!$D$13:$D$32,"3rd Wednesday",'2) Income'!$F$13:$F$32,"&lt;="&amp;$A472),0)))</f>
        <v>0</v>
      </c>
      <c r="AE472" s="8">
        <f>IF(A472="","",IF(COUNTIF('2) Income'!$D$13:$D$32,"4th Wednesday")=0,0,IF(A472=(A472-DAY(A472)+1+4*7-WEEKDAY(A472-DAY(A472)+8-4,1)),SUMIFS('2) Income'!$E$13:$E$32,'2) Income'!$D$13:$D$32,"4th Wednesday",'2) Income'!$F$13:$F$32,"&lt;="&amp;$A472),0)))</f>
        <v>0</v>
      </c>
      <c r="AF472" s="8" cm="1">
        <f t="array" ref="AF472">IF(A472="","",IF(COUNTIF('2) Income'!$D$13:$D$32,"Every 4 Weeks")=0,0,SUMPRODUCT(--(IFERROR(MOD(A472-'2) Income'!$F$13:$F$32,28),1)=0),--('2) Income'!$D$13:$D$32="Every 4 Weeks"),--('2) Income'!$F$13:$F$32&lt;=A472),'2) Income'!$E$13:$E$32)))</f>
        <v>0</v>
      </c>
      <c r="AG472" s="8">
        <f>IF(A472="","",IF(COUNTIF('2) Income'!$D$13:$D$32,"Monthly")=0,0,IF(B472="N",SUMIFS('2) Income'!$E$13:$E$32,'2) Income'!$D$13:$D$32,"monthly",'2) Income'!$F$13:$F$32,"&lt;="&amp;$A472,'2) Income'!$I$13:$I$32,DAY(A472)),SUMIFS('2) Income'!$E$13:$E$32,'2) Income'!$D$13:$D$32,"monthly",'2) Income'!$F$13:$F$32,"&lt;="&amp;$A472,'2) Income'!$I$13:$I$32,"&gt;="&amp;DAY(A472)))))</f>
        <v>0</v>
      </c>
      <c r="AH472" s="8" cm="1">
        <f t="array" ref="AH472">IF(A472="","",IF(COUNTIF('2) Income'!$D$13:$D$32,"Yearly")=0,0,SUMPRODUCT(--('2) Income'!$D$13:$D$32="Yearly"),--('2) Income'!$F$13:$F$32&lt;=A472),IF(B472="N",--('2) Income'!$I$13:$I$32=DAY(A472)),--('2) Income'!$I$13:$I$32&gt;=DAY(A472))),--(IFERROR(MOD('2) Income'!$H$13:$H$32-MONTH(A472)+12,12),1)=0),'2) Income'!$E$13:$E$32)))</f>
        <v>0</v>
      </c>
      <c r="AI472" s="8">
        <f>IF(A472="","",IF(COUNTIF('2) Income'!$D$13:$D$32,"one-time")=0,0,SUMIFS('2) Income'!$E$13:$E$32,'2) Income'!$D$13:$D$32,"one-time",'2) Income'!$F$13:$F$32,"="&amp;$A472)))</f>
        <v>0</v>
      </c>
      <c r="AJ472" s="9">
        <f t="shared" si="36"/>
        <v>0</v>
      </c>
    </row>
    <row r="473" spans="1:36">
      <c r="A473" s="7">
        <f>IF(A472="","",IF(A472+1&lt;='1) Period'!$E$21,A472+1,""))</f>
        <v>45945</v>
      </c>
      <c r="B473" s="7" t="str">
        <f t="shared" si="37"/>
        <v>N</v>
      </c>
      <c r="C473" t="str">
        <f t="shared" si="38"/>
        <v>F</v>
      </c>
      <c r="D473" s="8">
        <f>IF(A473="","",IF(TEXT(A473,"dddd")='4) Happy Money'!$E$23,WAllowance,0))</f>
        <v>0</v>
      </c>
      <c r="E473" s="8">
        <f>IF(A473="","",IF(B473="N",SUMIF(TMonthly[Day of the Month],DAY(A473),TMonthly[Amount]),SUMIF(TMonthly[Day of the Month],"&gt;="&amp;DAY(A473),TMonthly[Amount])))</f>
        <v>0</v>
      </c>
      <c r="F473" s="8" cm="1">
        <f t="array" ref="F473">IF(A473="","",SUMPRODUCT(--(TYearly[Due Date]&lt;=A473),IF(B473="N",--(TYearly[Day]=DAY(A473)),--(TYearly[Day]&gt;=DAY(A473))),--(IFERROR(MOD(TYearly[Month]-MONTH(A473)+12,12),1)=0),TYearly[Amount]))</f>
        <v>0</v>
      </c>
      <c r="G473" s="8">
        <f>IF(A473="","",SUMIF(TOneTime[Due Date],A473,TOneTime[Amount]))</f>
        <v>0</v>
      </c>
      <c r="H473" s="8" cm="1">
        <f t="array" ref="H473">IF(A473="","",IF(COUNTIF(TOther[Frequency],$H$1)=0,0,SUMPRODUCT(--(IFERROR(MOD(A473-TOther[Start Date],7),1)=0),--(TOther[Frequency]=$H$1),--(TOther[Start Date]&lt;=A473),--(TOther[End Date Calc]&gt;=A473),TOther[Amount])))</f>
        <v>0</v>
      </c>
      <c r="I473" s="8" cm="1">
        <f t="array" ref="I473">IF(A473="","",IF(COUNTIF(TOther[Frequency],$I$1)=0,0,SUMPRODUCT(--(IFERROR(MOD(A473-TOther[Start Date],14),1)=0),--(TOther[Frequency]=$I$1),--(TOther[Start Date]&lt;=A473),--(TOther[End Date Calc]&gt;=A473),TOther[Amount])))</f>
        <v>0</v>
      </c>
      <c r="J473" s="8">
        <f>IF(A473="","",IF(COUNTIF(TOther[Frequency],$J$1)=0,0,IF(OR(DAY(A473)=1,DAY(A473)=15),SUMIFS(TOther[Amount],TOther[Frequency],$J$1,TOther[Start Date],"&lt;="&amp;$A473,TOther[End Date Calc],"&gt;="&amp;A473),0)))</f>
        <v>0</v>
      </c>
      <c r="K473" s="8">
        <f>IF(A473="","",IF(COUNTIF(TOther[Frequency],$K$1)=0,0,IF(A473=(A473-DAY(A473)+1+2*7-WEEKDAY(A473-DAY(A473)+8-4,1)),SUMIFS(TOther[Amount],TOther[Frequency],$K$1,TOther[Start Date],"&lt;="&amp;$A473,TOther[End Date Calc],"&gt;="&amp;A473),0)))</f>
        <v>0</v>
      </c>
      <c r="L473" s="8">
        <f>IF(A473="","",IF(COUNTIF(TOther[Frequency],$L$1)=0,0,IF(A473=(A473-DAY(A473)+1+3*7-WEEKDAY(A473-DAY(A473)+8-4,1)),SUMIFS(TOther[Amount],TOther[Frequency],$L$1,TOther[Start Date],"&lt;="&amp;$A473,TOther[End Date Calc],"&gt;="&amp;A473),0)))</f>
        <v>0</v>
      </c>
      <c r="M473" s="8">
        <f>IF(A473="","",IF(COUNTIF(TOther[Frequency],$M$1)=0,0,IF(A473=(A473-DAY(A473)+1+4*7-WEEKDAY(A473-DAY(A473)+8-4,1)),SUMIFS(TOther[Amount],TOther[Frequency],$M$1,TOther[Start Date],"&lt;="&amp;$A473,TOther[End Date Calc],"&gt;="&amp;A473),0)))</f>
        <v>0</v>
      </c>
      <c r="N473" s="8" cm="1">
        <f t="array" ref="N473">IF(A473="","",IF(COUNTIF(TOther[Frequency],$N$1)=0,0,SUMPRODUCT(--(IFERROR(MOD(A473-TOther[Start Date],28),1)=0),--(TOther[Frequency]=$N$1),--(TOther[Start Date]&lt;=A473),--(TOther[End Date Calc]&gt;=A473),TOther[Amount])))</f>
        <v>0</v>
      </c>
      <c r="O473" s="8" cm="1">
        <f t="array" ref="O473">IF(A473="","",IF(COUNTIF(TOther[Frequency],$O$1)=0,0,SUMPRODUCT(--(IFERROR(MOD(A473-TOther[Start Date],42),1)=0),--(TOther[Frequency]=$O$1),--(TOther[Start Date]&lt;=A473),--(TOther[End Date Calc]&gt;=A473),TOther[Amount])))</f>
        <v>0</v>
      </c>
      <c r="P473" s="8" cm="1">
        <f t="array" ref="P473">IF(A473="","",IF(COUNTIF(TOther[Frequency],$P$1)=0,0,SUMPRODUCT(--(IFERROR(MOD(A473-TOther[Start Date],56),1)=0),--(TOther[Frequency]=$P$1),--(TOther[Start Date]&lt;=A473),--(TOther[End Date Calc]&gt;=A473),TOther[Amount])))</f>
        <v>0</v>
      </c>
      <c r="Q473" s="8">
        <f>IF(A473="","",IF(COUNTIF(TOther[Frequency],$Q$1)=0,0,IF(B473="N",SUMIFS(TOther[Amount],TOther[Frequency],$Q$1,TOther[Start Date],"&lt;="&amp;$A473,TOther[End Date Calc],"&gt;="&amp;A473,TOther[Start Day],DAY(A473)),SUMIFS(TOther[Amount],TOther[Frequency],$Q$1,TOther[Start Date],"&lt;="&amp;$A473,TOther[End Date Calc],"&gt;="&amp;A473,TOther[Start Day],"&gt;="&amp;DAY(A473)))))</f>
        <v>0</v>
      </c>
      <c r="R473" s="8" cm="1">
        <f t="array" ref="R473">IF(A473="","",IF(COUNTIF(TOther[Frequency],R$1)=0,0,SUMPRODUCT(--(TOther[Frequency]=R$1),--(TOther[Start Date]&lt;=A473),--(TOther[End Date Calc]&gt;=A473),IF(B473="N",--(TOther[Start Day]=DAY(A473)),--(TOther[Start Day]&gt;=DAY(A473))),--(IFERROR(MOD(TOther[Start Month]-MONTH(A473)+2,2),1)=0),TOther[Amount])))</f>
        <v>0</v>
      </c>
      <c r="S473" s="8" cm="1">
        <f t="array" ref="S473">IF(A473="","",IF(COUNTIF(TOther[Frequency],S$1)=0,0,SUMPRODUCT(--(TOther[Frequency]=S$1),--(TOther[Start Date]&lt;=A473),--(TOther[End Date Calc]&gt;=A473),IF(B473="N",--(TOther[Start Day]=DAY(A473)),--(TOther[Start Day]&gt;=DAY(A473))),--(IFERROR(MOD(TOther[Start Month]-MONTH(A473)+3,3),1)=0),TOther[Amount])))</f>
        <v>0</v>
      </c>
      <c r="T473" s="8" cm="1">
        <f t="array" ref="T473">IF($A473="","",IF(COUNTIF(TOther[Frequency],T$1)=0,0,SUMPRODUCT(--(TOther[Frequency]=T$1),--(TOther[Start Date]&lt;=$A473),--(TOther[End Date Calc]&gt;=$A473),IF($B473="N",--(TOther[Start Day]=DAY($A473)),--(TOther[Start Day]&gt;=DAY($A473))),--(IFERROR(MOD(TOther[Start Month]-MONTH($A473)+4,4),1)=0),TOther[Amount])))</f>
        <v>0</v>
      </c>
      <c r="U473" s="8" cm="1">
        <f t="array" ref="U473">IF(A473="","",IF(COUNTIF(TOther[Frequency],$U$1)=0,0,SUMPRODUCT(--(TOther[Frequency]=$U$1),--(TOther[Start Date]&lt;=A473),--(TOther[End Date Calc]&gt;=A473),IF(B473="N",--(TOther[Start Day]=DAY(A473)),--(TOther[Start Day]&gt;=DAY(A473))),--(IFERROR(MOD(TOther[Start Month]-MONTH(A473)+6,6),1)=0),TOther[Amount])))</f>
        <v>0</v>
      </c>
      <c r="V473" s="8" cm="1">
        <f t="array" ref="V473">IF(A473="","",IF(COUNTIF(TOther[Frequency],$V$1)=0,0,SUMPRODUCT(--(TOther[Frequency]=$V$1),--(TOther[Start Date]&lt;=A473),--(TOther[End Date Calc]&gt;=A473),IF(B473="N",--(TOther[Start Day]=DAY(A473)),--(TOther[Start Day]&gt;=DAY(A473))),--(IFERROR(MOD(TOther[Start Month]-MONTH(A473)+12,12),1)=0),TOther[Amount])))</f>
        <v>0</v>
      </c>
      <c r="W473" s="8">
        <f>IF(A473="","",SUMIFS(TOther[Amount],TOther[Start Date],A473,TOther[Frequency],$W$1))</f>
        <v>0</v>
      </c>
      <c r="X473" s="9">
        <f t="shared" si="35"/>
        <v>0</v>
      </c>
      <c r="Y473" s="9">
        <f t="shared" si="39"/>
        <v>0</v>
      </c>
      <c r="Z473" s="8" cm="1">
        <f t="array" ref="Z473">IF(A473="","",IF(COUNTIF('2) Income'!$D$13:$D$32,"Weekly")=0,0,SUMPRODUCT(--(IFERROR(MOD(A473-'2) Income'!$F$13:$F$32,7),1)=0),--('2) Income'!$D$13:$D$32="Weekly"),--('2) Income'!$F$13:$F$32&lt;=A473),'2) Income'!$E$13:$E$32)))</f>
        <v>0</v>
      </c>
      <c r="AA473" s="8" cm="1">
        <f t="array" ref="AA473">IF(A473="","",IF(COUNTIF('2) Income'!$D$13:$D$32,"Every Other Week")=0,0,SUMPRODUCT(--(IFERROR(MOD(A473-'2) Income'!$F$13:$F$32,14),1)=0),--('2) Income'!$D$13:$D$32="Every Other Week"),--('2) Income'!$F$13:$F$32&lt;=A473),'2) Income'!$E$13:$E$32)))</f>
        <v>0</v>
      </c>
      <c r="AB473" s="8">
        <f>IF(A473="","",IF(COUNTIF('2) Income'!$D$13:$D$32,"1st and 15th")=0,0,IF(OR(DAY(A473)=1,DAY(A473)=15),SUMIFS('2) Income'!$E$13:$E$32,'2) Income'!$D$13:$D$32,"1st and 15th",'2) Income'!$F$13:$F$32,"&lt;="&amp;$A473),0)))</f>
        <v>0</v>
      </c>
      <c r="AC473" s="8">
        <f>IF(A473="","",IF(COUNTIF('2) Income'!$D$13:$D$32,"2nd Wednesday")=0,0,IF(A473=(A473-DAY(A473)+1+2*7-WEEKDAY(A473-DAY(A473)+8-4,1)),SUMIFS('2) Income'!$E$13:$E$32,'2) Income'!$D$13:$D$32,"2nd Wednesday",'2) Income'!$F$13:$F$32,"&lt;="&amp;$A473),0)))</f>
        <v>0</v>
      </c>
      <c r="AD473" s="8">
        <f>IF(A473="","",IF(COUNTIF('2) Income'!$D$13:$D$32,"3rd Wednesday")=0,0,IF(A473=(A473-DAY(A473)+1+3*7-WEEKDAY(A473-DAY(A473)+8-4,1)),SUMIFS('2) Income'!$E$13:$E$32,'2) Income'!$D$13:$D$32,"3rd Wednesday",'2) Income'!$F$13:$F$32,"&lt;="&amp;$A473),0)))</f>
        <v>0</v>
      </c>
      <c r="AE473" s="8">
        <f>IF(A473="","",IF(COUNTIF('2) Income'!$D$13:$D$32,"4th Wednesday")=0,0,IF(A473=(A473-DAY(A473)+1+4*7-WEEKDAY(A473-DAY(A473)+8-4,1)),SUMIFS('2) Income'!$E$13:$E$32,'2) Income'!$D$13:$D$32,"4th Wednesday",'2) Income'!$F$13:$F$32,"&lt;="&amp;$A473),0)))</f>
        <v>0</v>
      </c>
      <c r="AF473" s="8" cm="1">
        <f t="array" ref="AF473">IF(A473="","",IF(COUNTIF('2) Income'!$D$13:$D$32,"Every 4 Weeks")=0,0,SUMPRODUCT(--(IFERROR(MOD(A473-'2) Income'!$F$13:$F$32,28),1)=0),--('2) Income'!$D$13:$D$32="Every 4 Weeks"),--('2) Income'!$F$13:$F$32&lt;=A473),'2) Income'!$E$13:$E$32)))</f>
        <v>0</v>
      </c>
      <c r="AG473" s="8">
        <f>IF(A473="","",IF(COUNTIF('2) Income'!$D$13:$D$32,"Monthly")=0,0,IF(B473="N",SUMIFS('2) Income'!$E$13:$E$32,'2) Income'!$D$13:$D$32,"monthly",'2) Income'!$F$13:$F$32,"&lt;="&amp;$A473,'2) Income'!$I$13:$I$32,DAY(A473)),SUMIFS('2) Income'!$E$13:$E$32,'2) Income'!$D$13:$D$32,"monthly",'2) Income'!$F$13:$F$32,"&lt;="&amp;$A473,'2) Income'!$I$13:$I$32,"&gt;="&amp;DAY(A473)))))</f>
        <v>0</v>
      </c>
      <c r="AH473" s="8" cm="1">
        <f t="array" ref="AH473">IF(A473="","",IF(COUNTIF('2) Income'!$D$13:$D$32,"Yearly")=0,0,SUMPRODUCT(--('2) Income'!$D$13:$D$32="Yearly"),--('2) Income'!$F$13:$F$32&lt;=A473),IF(B473="N",--('2) Income'!$I$13:$I$32=DAY(A473)),--('2) Income'!$I$13:$I$32&gt;=DAY(A473))),--(IFERROR(MOD('2) Income'!$H$13:$H$32-MONTH(A473)+12,12),1)=0),'2) Income'!$E$13:$E$32)))</f>
        <v>0</v>
      </c>
      <c r="AI473" s="8">
        <f>IF(A473="","",IF(COUNTIF('2) Income'!$D$13:$D$32,"one-time")=0,0,SUMIFS('2) Income'!$E$13:$E$32,'2) Income'!$D$13:$D$32,"one-time",'2) Income'!$F$13:$F$32,"="&amp;$A473)))</f>
        <v>0</v>
      </c>
      <c r="AJ473" s="9">
        <f t="shared" si="36"/>
        <v>0</v>
      </c>
    </row>
    <row r="474" spans="1:36">
      <c r="A474" s="7">
        <f>IF(A473="","",IF(A473+1&lt;='1) Period'!$E$21,A473+1,""))</f>
        <v>45946</v>
      </c>
      <c r="B474" s="7" t="str">
        <f t="shared" si="37"/>
        <v>N</v>
      </c>
      <c r="C474" t="str">
        <f t="shared" si="38"/>
        <v>F</v>
      </c>
      <c r="D474" s="8">
        <f>IF(A474="","",IF(TEXT(A474,"dddd")='4) Happy Money'!$E$23,WAllowance,0))</f>
        <v>0</v>
      </c>
      <c r="E474" s="8">
        <f>IF(A474="","",IF(B474="N",SUMIF(TMonthly[Day of the Month],DAY(A474),TMonthly[Amount]),SUMIF(TMonthly[Day of the Month],"&gt;="&amp;DAY(A474),TMonthly[Amount])))</f>
        <v>0</v>
      </c>
      <c r="F474" s="8" cm="1">
        <f t="array" ref="F474">IF(A474="","",SUMPRODUCT(--(TYearly[Due Date]&lt;=A474),IF(B474="N",--(TYearly[Day]=DAY(A474)),--(TYearly[Day]&gt;=DAY(A474))),--(IFERROR(MOD(TYearly[Month]-MONTH(A474)+12,12),1)=0),TYearly[Amount]))</f>
        <v>0</v>
      </c>
      <c r="G474" s="8">
        <f>IF(A474="","",SUMIF(TOneTime[Due Date],A474,TOneTime[Amount]))</f>
        <v>0</v>
      </c>
      <c r="H474" s="8" cm="1">
        <f t="array" ref="H474">IF(A474="","",IF(COUNTIF(TOther[Frequency],$H$1)=0,0,SUMPRODUCT(--(IFERROR(MOD(A474-TOther[Start Date],7),1)=0),--(TOther[Frequency]=$H$1),--(TOther[Start Date]&lt;=A474),--(TOther[End Date Calc]&gt;=A474),TOther[Amount])))</f>
        <v>0</v>
      </c>
      <c r="I474" s="8" cm="1">
        <f t="array" ref="I474">IF(A474="","",IF(COUNTIF(TOther[Frequency],$I$1)=0,0,SUMPRODUCT(--(IFERROR(MOD(A474-TOther[Start Date],14),1)=0),--(TOther[Frequency]=$I$1),--(TOther[Start Date]&lt;=A474),--(TOther[End Date Calc]&gt;=A474),TOther[Amount])))</f>
        <v>0</v>
      </c>
      <c r="J474" s="8">
        <f>IF(A474="","",IF(COUNTIF(TOther[Frequency],$J$1)=0,0,IF(OR(DAY(A474)=1,DAY(A474)=15),SUMIFS(TOther[Amount],TOther[Frequency],$J$1,TOther[Start Date],"&lt;="&amp;$A474,TOther[End Date Calc],"&gt;="&amp;A474),0)))</f>
        <v>0</v>
      </c>
      <c r="K474" s="8">
        <f>IF(A474="","",IF(COUNTIF(TOther[Frequency],$K$1)=0,0,IF(A474=(A474-DAY(A474)+1+2*7-WEEKDAY(A474-DAY(A474)+8-4,1)),SUMIFS(TOther[Amount],TOther[Frequency],$K$1,TOther[Start Date],"&lt;="&amp;$A474,TOther[End Date Calc],"&gt;="&amp;A474),0)))</f>
        <v>0</v>
      </c>
      <c r="L474" s="8">
        <f>IF(A474="","",IF(COUNTIF(TOther[Frequency],$L$1)=0,0,IF(A474=(A474-DAY(A474)+1+3*7-WEEKDAY(A474-DAY(A474)+8-4,1)),SUMIFS(TOther[Amount],TOther[Frequency],$L$1,TOther[Start Date],"&lt;="&amp;$A474,TOther[End Date Calc],"&gt;="&amp;A474),0)))</f>
        <v>0</v>
      </c>
      <c r="M474" s="8">
        <f>IF(A474="","",IF(COUNTIF(TOther[Frequency],$M$1)=0,0,IF(A474=(A474-DAY(A474)+1+4*7-WEEKDAY(A474-DAY(A474)+8-4,1)),SUMIFS(TOther[Amount],TOther[Frequency],$M$1,TOther[Start Date],"&lt;="&amp;$A474,TOther[End Date Calc],"&gt;="&amp;A474),0)))</f>
        <v>0</v>
      </c>
      <c r="N474" s="8" cm="1">
        <f t="array" ref="N474">IF(A474="","",IF(COUNTIF(TOther[Frequency],$N$1)=0,0,SUMPRODUCT(--(IFERROR(MOD(A474-TOther[Start Date],28),1)=0),--(TOther[Frequency]=$N$1),--(TOther[Start Date]&lt;=A474),--(TOther[End Date Calc]&gt;=A474),TOther[Amount])))</f>
        <v>0</v>
      </c>
      <c r="O474" s="8" cm="1">
        <f t="array" ref="O474">IF(A474="","",IF(COUNTIF(TOther[Frequency],$O$1)=0,0,SUMPRODUCT(--(IFERROR(MOD(A474-TOther[Start Date],42),1)=0),--(TOther[Frequency]=$O$1),--(TOther[Start Date]&lt;=A474),--(TOther[End Date Calc]&gt;=A474),TOther[Amount])))</f>
        <v>0</v>
      </c>
      <c r="P474" s="8" cm="1">
        <f t="array" ref="P474">IF(A474="","",IF(COUNTIF(TOther[Frequency],$P$1)=0,0,SUMPRODUCT(--(IFERROR(MOD(A474-TOther[Start Date],56),1)=0),--(TOther[Frequency]=$P$1),--(TOther[Start Date]&lt;=A474),--(TOther[End Date Calc]&gt;=A474),TOther[Amount])))</f>
        <v>0</v>
      </c>
      <c r="Q474" s="8">
        <f>IF(A474="","",IF(COUNTIF(TOther[Frequency],$Q$1)=0,0,IF(B474="N",SUMIFS(TOther[Amount],TOther[Frequency],$Q$1,TOther[Start Date],"&lt;="&amp;$A474,TOther[End Date Calc],"&gt;="&amp;A474,TOther[Start Day],DAY(A474)),SUMIFS(TOther[Amount],TOther[Frequency],$Q$1,TOther[Start Date],"&lt;="&amp;$A474,TOther[End Date Calc],"&gt;="&amp;A474,TOther[Start Day],"&gt;="&amp;DAY(A474)))))</f>
        <v>0</v>
      </c>
      <c r="R474" s="8" cm="1">
        <f t="array" ref="R474">IF(A474="","",IF(COUNTIF(TOther[Frequency],R$1)=0,0,SUMPRODUCT(--(TOther[Frequency]=R$1),--(TOther[Start Date]&lt;=A474),--(TOther[End Date Calc]&gt;=A474),IF(B474="N",--(TOther[Start Day]=DAY(A474)),--(TOther[Start Day]&gt;=DAY(A474))),--(IFERROR(MOD(TOther[Start Month]-MONTH(A474)+2,2),1)=0),TOther[Amount])))</f>
        <v>0</v>
      </c>
      <c r="S474" s="8" cm="1">
        <f t="array" ref="S474">IF(A474="","",IF(COUNTIF(TOther[Frequency],S$1)=0,0,SUMPRODUCT(--(TOther[Frequency]=S$1),--(TOther[Start Date]&lt;=A474),--(TOther[End Date Calc]&gt;=A474),IF(B474="N",--(TOther[Start Day]=DAY(A474)),--(TOther[Start Day]&gt;=DAY(A474))),--(IFERROR(MOD(TOther[Start Month]-MONTH(A474)+3,3),1)=0),TOther[Amount])))</f>
        <v>0</v>
      </c>
      <c r="T474" s="8" cm="1">
        <f t="array" ref="T474">IF($A474="","",IF(COUNTIF(TOther[Frequency],T$1)=0,0,SUMPRODUCT(--(TOther[Frequency]=T$1),--(TOther[Start Date]&lt;=$A474),--(TOther[End Date Calc]&gt;=$A474),IF($B474="N",--(TOther[Start Day]=DAY($A474)),--(TOther[Start Day]&gt;=DAY($A474))),--(IFERROR(MOD(TOther[Start Month]-MONTH($A474)+4,4),1)=0),TOther[Amount])))</f>
        <v>0</v>
      </c>
      <c r="U474" s="8" cm="1">
        <f t="array" ref="U474">IF(A474="","",IF(COUNTIF(TOther[Frequency],$U$1)=0,0,SUMPRODUCT(--(TOther[Frequency]=$U$1),--(TOther[Start Date]&lt;=A474),--(TOther[End Date Calc]&gt;=A474),IF(B474="N",--(TOther[Start Day]=DAY(A474)),--(TOther[Start Day]&gt;=DAY(A474))),--(IFERROR(MOD(TOther[Start Month]-MONTH(A474)+6,6),1)=0),TOther[Amount])))</f>
        <v>0</v>
      </c>
      <c r="V474" s="8" cm="1">
        <f t="array" ref="V474">IF(A474="","",IF(COUNTIF(TOther[Frequency],$V$1)=0,0,SUMPRODUCT(--(TOther[Frequency]=$V$1),--(TOther[Start Date]&lt;=A474),--(TOther[End Date Calc]&gt;=A474),IF(B474="N",--(TOther[Start Day]=DAY(A474)),--(TOther[Start Day]&gt;=DAY(A474))),--(IFERROR(MOD(TOther[Start Month]-MONTH(A474)+12,12),1)=0),TOther[Amount])))</f>
        <v>0</v>
      </c>
      <c r="W474" s="8">
        <f>IF(A474="","",SUMIFS(TOther[Amount],TOther[Start Date],A474,TOther[Frequency],$W$1))</f>
        <v>0</v>
      </c>
      <c r="X474" s="9">
        <f t="shared" si="35"/>
        <v>0</v>
      </c>
      <c r="Y474" s="9">
        <f t="shared" si="39"/>
        <v>0</v>
      </c>
      <c r="Z474" s="8" cm="1">
        <f t="array" ref="Z474">IF(A474="","",IF(COUNTIF('2) Income'!$D$13:$D$32,"Weekly")=0,0,SUMPRODUCT(--(IFERROR(MOD(A474-'2) Income'!$F$13:$F$32,7),1)=0),--('2) Income'!$D$13:$D$32="Weekly"),--('2) Income'!$F$13:$F$32&lt;=A474),'2) Income'!$E$13:$E$32)))</f>
        <v>0</v>
      </c>
      <c r="AA474" s="8" cm="1">
        <f t="array" ref="AA474">IF(A474="","",IF(COUNTIF('2) Income'!$D$13:$D$32,"Every Other Week")=0,0,SUMPRODUCT(--(IFERROR(MOD(A474-'2) Income'!$F$13:$F$32,14),1)=0),--('2) Income'!$D$13:$D$32="Every Other Week"),--('2) Income'!$F$13:$F$32&lt;=A474),'2) Income'!$E$13:$E$32)))</f>
        <v>0</v>
      </c>
      <c r="AB474" s="8">
        <f>IF(A474="","",IF(COUNTIF('2) Income'!$D$13:$D$32,"1st and 15th")=0,0,IF(OR(DAY(A474)=1,DAY(A474)=15),SUMIFS('2) Income'!$E$13:$E$32,'2) Income'!$D$13:$D$32,"1st and 15th",'2) Income'!$F$13:$F$32,"&lt;="&amp;$A474),0)))</f>
        <v>0</v>
      </c>
      <c r="AC474" s="8">
        <f>IF(A474="","",IF(COUNTIF('2) Income'!$D$13:$D$32,"2nd Wednesday")=0,0,IF(A474=(A474-DAY(A474)+1+2*7-WEEKDAY(A474-DAY(A474)+8-4,1)),SUMIFS('2) Income'!$E$13:$E$32,'2) Income'!$D$13:$D$32,"2nd Wednesday",'2) Income'!$F$13:$F$32,"&lt;="&amp;$A474),0)))</f>
        <v>0</v>
      </c>
      <c r="AD474" s="8">
        <f>IF(A474="","",IF(COUNTIF('2) Income'!$D$13:$D$32,"3rd Wednesday")=0,0,IF(A474=(A474-DAY(A474)+1+3*7-WEEKDAY(A474-DAY(A474)+8-4,1)),SUMIFS('2) Income'!$E$13:$E$32,'2) Income'!$D$13:$D$32,"3rd Wednesday",'2) Income'!$F$13:$F$32,"&lt;="&amp;$A474),0)))</f>
        <v>0</v>
      </c>
      <c r="AE474" s="8">
        <f>IF(A474="","",IF(COUNTIF('2) Income'!$D$13:$D$32,"4th Wednesday")=0,0,IF(A474=(A474-DAY(A474)+1+4*7-WEEKDAY(A474-DAY(A474)+8-4,1)),SUMIFS('2) Income'!$E$13:$E$32,'2) Income'!$D$13:$D$32,"4th Wednesday",'2) Income'!$F$13:$F$32,"&lt;="&amp;$A474),0)))</f>
        <v>0</v>
      </c>
      <c r="AF474" s="8" cm="1">
        <f t="array" ref="AF474">IF(A474="","",IF(COUNTIF('2) Income'!$D$13:$D$32,"Every 4 Weeks")=0,0,SUMPRODUCT(--(IFERROR(MOD(A474-'2) Income'!$F$13:$F$32,28),1)=0),--('2) Income'!$D$13:$D$32="Every 4 Weeks"),--('2) Income'!$F$13:$F$32&lt;=A474),'2) Income'!$E$13:$E$32)))</f>
        <v>0</v>
      </c>
      <c r="AG474" s="8">
        <f>IF(A474="","",IF(COUNTIF('2) Income'!$D$13:$D$32,"Monthly")=0,0,IF(B474="N",SUMIFS('2) Income'!$E$13:$E$32,'2) Income'!$D$13:$D$32,"monthly",'2) Income'!$F$13:$F$32,"&lt;="&amp;$A474,'2) Income'!$I$13:$I$32,DAY(A474)),SUMIFS('2) Income'!$E$13:$E$32,'2) Income'!$D$13:$D$32,"monthly",'2) Income'!$F$13:$F$32,"&lt;="&amp;$A474,'2) Income'!$I$13:$I$32,"&gt;="&amp;DAY(A474)))))</f>
        <v>0</v>
      </c>
      <c r="AH474" s="8" cm="1">
        <f t="array" ref="AH474">IF(A474="","",IF(COUNTIF('2) Income'!$D$13:$D$32,"Yearly")=0,0,SUMPRODUCT(--('2) Income'!$D$13:$D$32="Yearly"),--('2) Income'!$F$13:$F$32&lt;=A474),IF(B474="N",--('2) Income'!$I$13:$I$32=DAY(A474)),--('2) Income'!$I$13:$I$32&gt;=DAY(A474))),--(IFERROR(MOD('2) Income'!$H$13:$H$32-MONTH(A474)+12,12),1)=0),'2) Income'!$E$13:$E$32)))</f>
        <v>0</v>
      </c>
      <c r="AI474" s="8">
        <f>IF(A474="","",IF(COUNTIF('2) Income'!$D$13:$D$32,"one-time")=0,0,SUMIFS('2) Income'!$E$13:$E$32,'2) Income'!$D$13:$D$32,"one-time",'2) Income'!$F$13:$F$32,"="&amp;$A474)))</f>
        <v>0</v>
      </c>
      <c r="AJ474" s="9">
        <f t="shared" si="36"/>
        <v>0</v>
      </c>
    </row>
    <row r="475" spans="1:36">
      <c r="A475" s="7">
        <f>IF(A474="","",IF(A474+1&lt;='1) Period'!$E$21,A474+1,""))</f>
        <v>45947</v>
      </c>
      <c r="B475" s="7" t="str">
        <f t="shared" si="37"/>
        <v>N</v>
      </c>
      <c r="C475" t="str">
        <f t="shared" si="38"/>
        <v>F</v>
      </c>
      <c r="D475" s="8">
        <f>IF(A475="","",IF(TEXT(A475,"dddd")='4) Happy Money'!$E$23,WAllowance,0))</f>
        <v>0</v>
      </c>
      <c r="E475" s="8">
        <f>IF(A475="","",IF(B475="N",SUMIF(TMonthly[Day of the Month],DAY(A475),TMonthly[Amount]),SUMIF(TMonthly[Day of the Month],"&gt;="&amp;DAY(A475),TMonthly[Amount])))</f>
        <v>0</v>
      </c>
      <c r="F475" s="8" cm="1">
        <f t="array" ref="F475">IF(A475="","",SUMPRODUCT(--(TYearly[Due Date]&lt;=A475),IF(B475="N",--(TYearly[Day]=DAY(A475)),--(TYearly[Day]&gt;=DAY(A475))),--(IFERROR(MOD(TYearly[Month]-MONTH(A475)+12,12),1)=0),TYearly[Amount]))</f>
        <v>0</v>
      </c>
      <c r="G475" s="8">
        <f>IF(A475="","",SUMIF(TOneTime[Due Date],A475,TOneTime[Amount]))</f>
        <v>0</v>
      </c>
      <c r="H475" s="8" cm="1">
        <f t="array" ref="H475">IF(A475="","",IF(COUNTIF(TOther[Frequency],$H$1)=0,0,SUMPRODUCT(--(IFERROR(MOD(A475-TOther[Start Date],7),1)=0),--(TOther[Frequency]=$H$1),--(TOther[Start Date]&lt;=A475),--(TOther[End Date Calc]&gt;=A475),TOther[Amount])))</f>
        <v>0</v>
      </c>
      <c r="I475" s="8" cm="1">
        <f t="array" ref="I475">IF(A475="","",IF(COUNTIF(TOther[Frequency],$I$1)=0,0,SUMPRODUCT(--(IFERROR(MOD(A475-TOther[Start Date],14),1)=0),--(TOther[Frequency]=$I$1),--(TOther[Start Date]&lt;=A475),--(TOther[End Date Calc]&gt;=A475),TOther[Amount])))</f>
        <v>0</v>
      </c>
      <c r="J475" s="8">
        <f>IF(A475="","",IF(COUNTIF(TOther[Frequency],$J$1)=0,0,IF(OR(DAY(A475)=1,DAY(A475)=15),SUMIFS(TOther[Amount],TOther[Frequency],$J$1,TOther[Start Date],"&lt;="&amp;$A475,TOther[End Date Calc],"&gt;="&amp;A475),0)))</f>
        <v>0</v>
      </c>
      <c r="K475" s="8">
        <f>IF(A475="","",IF(COUNTIF(TOther[Frequency],$K$1)=0,0,IF(A475=(A475-DAY(A475)+1+2*7-WEEKDAY(A475-DAY(A475)+8-4,1)),SUMIFS(TOther[Amount],TOther[Frequency],$K$1,TOther[Start Date],"&lt;="&amp;$A475,TOther[End Date Calc],"&gt;="&amp;A475),0)))</f>
        <v>0</v>
      </c>
      <c r="L475" s="8">
        <f>IF(A475="","",IF(COUNTIF(TOther[Frequency],$L$1)=0,0,IF(A475=(A475-DAY(A475)+1+3*7-WEEKDAY(A475-DAY(A475)+8-4,1)),SUMIFS(TOther[Amount],TOther[Frequency],$L$1,TOther[Start Date],"&lt;="&amp;$A475,TOther[End Date Calc],"&gt;="&amp;A475),0)))</f>
        <v>0</v>
      </c>
      <c r="M475" s="8">
        <f>IF(A475="","",IF(COUNTIF(TOther[Frequency],$M$1)=0,0,IF(A475=(A475-DAY(A475)+1+4*7-WEEKDAY(A475-DAY(A475)+8-4,1)),SUMIFS(TOther[Amount],TOther[Frequency],$M$1,TOther[Start Date],"&lt;="&amp;$A475,TOther[End Date Calc],"&gt;="&amp;A475),0)))</f>
        <v>0</v>
      </c>
      <c r="N475" s="8" cm="1">
        <f t="array" ref="N475">IF(A475="","",IF(COUNTIF(TOther[Frequency],$N$1)=0,0,SUMPRODUCT(--(IFERROR(MOD(A475-TOther[Start Date],28),1)=0),--(TOther[Frequency]=$N$1),--(TOther[Start Date]&lt;=A475),--(TOther[End Date Calc]&gt;=A475),TOther[Amount])))</f>
        <v>0</v>
      </c>
      <c r="O475" s="8" cm="1">
        <f t="array" ref="O475">IF(A475="","",IF(COUNTIF(TOther[Frequency],$O$1)=0,0,SUMPRODUCT(--(IFERROR(MOD(A475-TOther[Start Date],42),1)=0),--(TOther[Frequency]=$O$1),--(TOther[Start Date]&lt;=A475),--(TOther[End Date Calc]&gt;=A475),TOther[Amount])))</f>
        <v>0</v>
      </c>
      <c r="P475" s="8" cm="1">
        <f t="array" ref="P475">IF(A475="","",IF(COUNTIF(TOther[Frequency],$P$1)=0,0,SUMPRODUCT(--(IFERROR(MOD(A475-TOther[Start Date],56),1)=0),--(TOther[Frequency]=$P$1),--(TOther[Start Date]&lt;=A475),--(TOther[End Date Calc]&gt;=A475),TOther[Amount])))</f>
        <v>0</v>
      </c>
      <c r="Q475" s="8">
        <f>IF(A475="","",IF(COUNTIF(TOther[Frequency],$Q$1)=0,0,IF(B475="N",SUMIFS(TOther[Amount],TOther[Frequency],$Q$1,TOther[Start Date],"&lt;="&amp;$A475,TOther[End Date Calc],"&gt;="&amp;A475,TOther[Start Day],DAY(A475)),SUMIFS(TOther[Amount],TOther[Frequency],$Q$1,TOther[Start Date],"&lt;="&amp;$A475,TOther[End Date Calc],"&gt;="&amp;A475,TOther[Start Day],"&gt;="&amp;DAY(A475)))))</f>
        <v>0</v>
      </c>
      <c r="R475" s="8" cm="1">
        <f t="array" ref="R475">IF(A475="","",IF(COUNTIF(TOther[Frequency],R$1)=0,0,SUMPRODUCT(--(TOther[Frequency]=R$1),--(TOther[Start Date]&lt;=A475),--(TOther[End Date Calc]&gt;=A475),IF(B475="N",--(TOther[Start Day]=DAY(A475)),--(TOther[Start Day]&gt;=DAY(A475))),--(IFERROR(MOD(TOther[Start Month]-MONTH(A475)+2,2),1)=0),TOther[Amount])))</f>
        <v>0</v>
      </c>
      <c r="S475" s="8" cm="1">
        <f t="array" ref="S475">IF(A475="","",IF(COUNTIF(TOther[Frequency],S$1)=0,0,SUMPRODUCT(--(TOther[Frequency]=S$1),--(TOther[Start Date]&lt;=A475),--(TOther[End Date Calc]&gt;=A475),IF(B475="N",--(TOther[Start Day]=DAY(A475)),--(TOther[Start Day]&gt;=DAY(A475))),--(IFERROR(MOD(TOther[Start Month]-MONTH(A475)+3,3),1)=0),TOther[Amount])))</f>
        <v>0</v>
      </c>
      <c r="T475" s="8" cm="1">
        <f t="array" ref="T475">IF($A475="","",IF(COUNTIF(TOther[Frequency],T$1)=0,0,SUMPRODUCT(--(TOther[Frequency]=T$1),--(TOther[Start Date]&lt;=$A475),--(TOther[End Date Calc]&gt;=$A475),IF($B475="N",--(TOther[Start Day]=DAY($A475)),--(TOther[Start Day]&gt;=DAY($A475))),--(IFERROR(MOD(TOther[Start Month]-MONTH($A475)+4,4),1)=0),TOther[Amount])))</f>
        <v>0</v>
      </c>
      <c r="U475" s="8" cm="1">
        <f t="array" ref="U475">IF(A475="","",IF(COUNTIF(TOther[Frequency],$U$1)=0,0,SUMPRODUCT(--(TOther[Frequency]=$U$1),--(TOther[Start Date]&lt;=A475),--(TOther[End Date Calc]&gt;=A475),IF(B475="N",--(TOther[Start Day]=DAY(A475)),--(TOther[Start Day]&gt;=DAY(A475))),--(IFERROR(MOD(TOther[Start Month]-MONTH(A475)+6,6),1)=0),TOther[Amount])))</f>
        <v>0</v>
      </c>
      <c r="V475" s="8" cm="1">
        <f t="array" ref="V475">IF(A475="","",IF(COUNTIF(TOther[Frequency],$V$1)=0,0,SUMPRODUCT(--(TOther[Frequency]=$V$1),--(TOther[Start Date]&lt;=A475),--(TOther[End Date Calc]&gt;=A475),IF(B475="N",--(TOther[Start Day]=DAY(A475)),--(TOther[Start Day]&gt;=DAY(A475))),--(IFERROR(MOD(TOther[Start Month]-MONTH(A475)+12,12),1)=0),TOther[Amount])))</f>
        <v>0</v>
      </c>
      <c r="W475" s="8">
        <f>IF(A475="","",SUMIFS(TOther[Amount],TOther[Start Date],A475,TOther[Frequency],$W$1))</f>
        <v>0</v>
      </c>
      <c r="X475" s="9">
        <f t="shared" si="35"/>
        <v>0</v>
      </c>
      <c r="Y475" s="9">
        <f t="shared" si="39"/>
        <v>0</v>
      </c>
      <c r="Z475" s="8" cm="1">
        <f t="array" ref="Z475">IF(A475="","",IF(COUNTIF('2) Income'!$D$13:$D$32,"Weekly")=0,0,SUMPRODUCT(--(IFERROR(MOD(A475-'2) Income'!$F$13:$F$32,7),1)=0),--('2) Income'!$D$13:$D$32="Weekly"),--('2) Income'!$F$13:$F$32&lt;=A475),'2) Income'!$E$13:$E$32)))</f>
        <v>0</v>
      </c>
      <c r="AA475" s="8" cm="1">
        <f t="array" ref="AA475">IF(A475="","",IF(COUNTIF('2) Income'!$D$13:$D$32,"Every Other Week")=0,0,SUMPRODUCT(--(IFERROR(MOD(A475-'2) Income'!$F$13:$F$32,14),1)=0),--('2) Income'!$D$13:$D$32="Every Other Week"),--('2) Income'!$F$13:$F$32&lt;=A475),'2) Income'!$E$13:$E$32)))</f>
        <v>0</v>
      </c>
      <c r="AB475" s="8">
        <f>IF(A475="","",IF(COUNTIF('2) Income'!$D$13:$D$32,"1st and 15th")=0,0,IF(OR(DAY(A475)=1,DAY(A475)=15),SUMIFS('2) Income'!$E$13:$E$32,'2) Income'!$D$13:$D$32,"1st and 15th",'2) Income'!$F$13:$F$32,"&lt;="&amp;$A475),0)))</f>
        <v>0</v>
      </c>
      <c r="AC475" s="8">
        <f>IF(A475="","",IF(COUNTIF('2) Income'!$D$13:$D$32,"2nd Wednesday")=0,0,IF(A475=(A475-DAY(A475)+1+2*7-WEEKDAY(A475-DAY(A475)+8-4,1)),SUMIFS('2) Income'!$E$13:$E$32,'2) Income'!$D$13:$D$32,"2nd Wednesday",'2) Income'!$F$13:$F$32,"&lt;="&amp;$A475),0)))</f>
        <v>0</v>
      </c>
      <c r="AD475" s="8">
        <f>IF(A475="","",IF(COUNTIF('2) Income'!$D$13:$D$32,"3rd Wednesday")=0,0,IF(A475=(A475-DAY(A475)+1+3*7-WEEKDAY(A475-DAY(A475)+8-4,1)),SUMIFS('2) Income'!$E$13:$E$32,'2) Income'!$D$13:$D$32,"3rd Wednesday",'2) Income'!$F$13:$F$32,"&lt;="&amp;$A475),0)))</f>
        <v>0</v>
      </c>
      <c r="AE475" s="8">
        <f>IF(A475="","",IF(COUNTIF('2) Income'!$D$13:$D$32,"4th Wednesday")=0,0,IF(A475=(A475-DAY(A475)+1+4*7-WEEKDAY(A475-DAY(A475)+8-4,1)),SUMIFS('2) Income'!$E$13:$E$32,'2) Income'!$D$13:$D$32,"4th Wednesday",'2) Income'!$F$13:$F$32,"&lt;="&amp;$A475),0)))</f>
        <v>0</v>
      </c>
      <c r="AF475" s="8" cm="1">
        <f t="array" ref="AF475">IF(A475="","",IF(COUNTIF('2) Income'!$D$13:$D$32,"Every 4 Weeks")=0,0,SUMPRODUCT(--(IFERROR(MOD(A475-'2) Income'!$F$13:$F$32,28),1)=0),--('2) Income'!$D$13:$D$32="Every 4 Weeks"),--('2) Income'!$F$13:$F$32&lt;=A475),'2) Income'!$E$13:$E$32)))</f>
        <v>0</v>
      </c>
      <c r="AG475" s="8">
        <f>IF(A475="","",IF(COUNTIF('2) Income'!$D$13:$D$32,"Monthly")=0,0,IF(B475="N",SUMIFS('2) Income'!$E$13:$E$32,'2) Income'!$D$13:$D$32,"monthly",'2) Income'!$F$13:$F$32,"&lt;="&amp;$A475,'2) Income'!$I$13:$I$32,DAY(A475)),SUMIFS('2) Income'!$E$13:$E$32,'2) Income'!$D$13:$D$32,"monthly",'2) Income'!$F$13:$F$32,"&lt;="&amp;$A475,'2) Income'!$I$13:$I$32,"&gt;="&amp;DAY(A475)))))</f>
        <v>0</v>
      </c>
      <c r="AH475" s="8" cm="1">
        <f t="array" ref="AH475">IF(A475="","",IF(COUNTIF('2) Income'!$D$13:$D$32,"Yearly")=0,0,SUMPRODUCT(--('2) Income'!$D$13:$D$32="Yearly"),--('2) Income'!$F$13:$F$32&lt;=A475),IF(B475="N",--('2) Income'!$I$13:$I$32=DAY(A475)),--('2) Income'!$I$13:$I$32&gt;=DAY(A475))),--(IFERROR(MOD('2) Income'!$H$13:$H$32-MONTH(A475)+12,12),1)=0),'2) Income'!$E$13:$E$32)))</f>
        <v>0</v>
      </c>
      <c r="AI475" s="8">
        <f>IF(A475="","",IF(COUNTIF('2) Income'!$D$13:$D$32,"one-time")=0,0,SUMIFS('2) Income'!$E$13:$E$32,'2) Income'!$D$13:$D$32,"one-time",'2) Income'!$F$13:$F$32,"="&amp;$A475)))</f>
        <v>0</v>
      </c>
      <c r="AJ475" s="9">
        <f t="shared" si="36"/>
        <v>0</v>
      </c>
    </row>
    <row r="476" spans="1:36">
      <c r="A476" s="7">
        <f>IF(A475="","",IF(A475+1&lt;='1) Period'!$E$21,A475+1,""))</f>
        <v>45948</v>
      </c>
      <c r="B476" s="7" t="str">
        <f t="shared" si="37"/>
        <v>N</v>
      </c>
      <c r="C476" t="str">
        <f t="shared" si="38"/>
        <v>Y</v>
      </c>
      <c r="D476" s="8">
        <f>IF(A476="","",IF(TEXT(A476,"dddd")='4) Happy Money'!$E$23,WAllowance,0))</f>
        <v>0</v>
      </c>
      <c r="E476" s="8">
        <f>IF(A476="","",IF(B476="N",SUMIF(TMonthly[Day of the Month],DAY(A476),TMonthly[Amount]),SUMIF(TMonthly[Day of the Month],"&gt;="&amp;DAY(A476),TMonthly[Amount])))</f>
        <v>0</v>
      </c>
      <c r="F476" s="8" cm="1">
        <f t="array" ref="F476">IF(A476="","",SUMPRODUCT(--(TYearly[Due Date]&lt;=A476),IF(B476="N",--(TYearly[Day]=DAY(A476)),--(TYearly[Day]&gt;=DAY(A476))),--(IFERROR(MOD(TYearly[Month]-MONTH(A476)+12,12),1)=0),TYearly[Amount]))</f>
        <v>0</v>
      </c>
      <c r="G476" s="8">
        <f>IF(A476="","",SUMIF(TOneTime[Due Date],A476,TOneTime[Amount]))</f>
        <v>0</v>
      </c>
      <c r="H476" s="8" cm="1">
        <f t="array" ref="H476">IF(A476="","",IF(COUNTIF(TOther[Frequency],$H$1)=0,0,SUMPRODUCT(--(IFERROR(MOD(A476-TOther[Start Date],7),1)=0),--(TOther[Frequency]=$H$1),--(TOther[Start Date]&lt;=A476),--(TOther[End Date Calc]&gt;=A476),TOther[Amount])))</f>
        <v>0</v>
      </c>
      <c r="I476" s="8" cm="1">
        <f t="array" ref="I476">IF(A476="","",IF(COUNTIF(TOther[Frequency],$I$1)=0,0,SUMPRODUCT(--(IFERROR(MOD(A476-TOther[Start Date],14),1)=0),--(TOther[Frequency]=$I$1),--(TOther[Start Date]&lt;=A476),--(TOther[End Date Calc]&gt;=A476),TOther[Amount])))</f>
        <v>0</v>
      </c>
      <c r="J476" s="8">
        <f>IF(A476="","",IF(COUNTIF(TOther[Frequency],$J$1)=0,0,IF(OR(DAY(A476)=1,DAY(A476)=15),SUMIFS(TOther[Amount],TOther[Frequency],$J$1,TOther[Start Date],"&lt;="&amp;$A476,TOther[End Date Calc],"&gt;="&amp;A476),0)))</f>
        <v>0</v>
      </c>
      <c r="K476" s="8">
        <f>IF(A476="","",IF(COUNTIF(TOther[Frequency],$K$1)=0,0,IF(A476=(A476-DAY(A476)+1+2*7-WEEKDAY(A476-DAY(A476)+8-4,1)),SUMIFS(TOther[Amount],TOther[Frequency],$K$1,TOther[Start Date],"&lt;="&amp;$A476,TOther[End Date Calc],"&gt;="&amp;A476),0)))</f>
        <v>0</v>
      </c>
      <c r="L476" s="8">
        <f>IF(A476="","",IF(COUNTIF(TOther[Frequency],$L$1)=0,0,IF(A476=(A476-DAY(A476)+1+3*7-WEEKDAY(A476-DAY(A476)+8-4,1)),SUMIFS(TOther[Amount],TOther[Frequency],$L$1,TOther[Start Date],"&lt;="&amp;$A476,TOther[End Date Calc],"&gt;="&amp;A476),0)))</f>
        <v>0</v>
      </c>
      <c r="M476" s="8">
        <f>IF(A476="","",IF(COUNTIF(TOther[Frequency],$M$1)=0,0,IF(A476=(A476-DAY(A476)+1+4*7-WEEKDAY(A476-DAY(A476)+8-4,1)),SUMIFS(TOther[Amount],TOther[Frequency],$M$1,TOther[Start Date],"&lt;="&amp;$A476,TOther[End Date Calc],"&gt;="&amp;A476),0)))</f>
        <v>0</v>
      </c>
      <c r="N476" s="8" cm="1">
        <f t="array" ref="N476">IF(A476="","",IF(COUNTIF(TOther[Frequency],$N$1)=0,0,SUMPRODUCT(--(IFERROR(MOD(A476-TOther[Start Date],28),1)=0),--(TOther[Frequency]=$N$1),--(TOther[Start Date]&lt;=A476),--(TOther[End Date Calc]&gt;=A476),TOther[Amount])))</f>
        <v>0</v>
      </c>
      <c r="O476" s="8" cm="1">
        <f t="array" ref="O476">IF(A476="","",IF(COUNTIF(TOther[Frequency],$O$1)=0,0,SUMPRODUCT(--(IFERROR(MOD(A476-TOther[Start Date],42),1)=0),--(TOther[Frequency]=$O$1),--(TOther[Start Date]&lt;=A476),--(TOther[End Date Calc]&gt;=A476),TOther[Amount])))</f>
        <v>0</v>
      </c>
      <c r="P476" s="8" cm="1">
        <f t="array" ref="P476">IF(A476="","",IF(COUNTIF(TOther[Frequency],$P$1)=0,0,SUMPRODUCT(--(IFERROR(MOD(A476-TOther[Start Date],56),1)=0),--(TOther[Frequency]=$P$1),--(TOther[Start Date]&lt;=A476),--(TOther[End Date Calc]&gt;=A476),TOther[Amount])))</f>
        <v>0</v>
      </c>
      <c r="Q476" s="8">
        <f>IF(A476="","",IF(COUNTIF(TOther[Frequency],$Q$1)=0,0,IF(B476="N",SUMIFS(TOther[Amount],TOther[Frequency],$Q$1,TOther[Start Date],"&lt;="&amp;$A476,TOther[End Date Calc],"&gt;="&amp;A476,TOther[Start Day],DAY(A476)),SUMIFS(TOther[Amount],TOther[Frequency],$Q$1,TOther[Start Date],"&lt;="&amp;$A476,TOther[End Date Calc],"&gt;="&amp;A476,TOther[Start Day],"&gt;="&amp;DAY(A476)))))</f>
        <v>0</v>
      </c>
      <c r="R476" s="8" cm="1">
        <f t="array" ref="R476">IF(A476="","",IF(COUNTIF(TOther[Frequency],R$1)=0,0,SUMPRODUCT(--(TOther[Frequency]=R$1),--(TOther[Start Date]&lt;=A476),--(TOther[End Date Calc]&gt;=A476),IF(B476="N",--(TOther[Start Day]=DAY(A476)),--(TOther[Start Day]&gt;=DAY(A476))),--(IFERROR(MOD(TOther[Start Month]-MONTH(A476)+2,2),1)=0),TOther[Amount])))</f>
        <v>0</v>
      </c>
      <c r="S476" s="8" cm="1">
        <f t="array" ref="S476">IF(A476="","",IF(COUNTIF(TOther[Frequency],S$1)=0,0,SUMPRODUCT(--(TOther[Frequency]=S$1),--(TOther[Start Date]&lt;=A476),--(TOther[End Date Calc]&gt;=A476),IF(B476="N",--(TOther[Start Day]=DAY(A476)),--(TOther[Start Day]&gt;=DAY(A476))),--(IFERROR(MOD(TOther[Start Month]-MONTH(A476)+3,3),1)=0),TOther[Amount])))</f>
        <v>0</v>
      </c>
      <c r="T476" s="8" cm="1">
        <f t="array" ref="T476">IF($A476="","",IF(COUNTIF(TOther[Frequency],T$1)=0,0,SUMPRODUCT(--(TOther[Frequency]=T$1),--(TOther[Start Date]&lt;=$A476),--(TOther[End Date Calc]&gt;=$A476),IF($B476="N",--(TOther[Start Day]=DAY($A476)),--(TOther[Start Day]&gt;=DAY($A476))),--(IFERROR(MOD(TOther[Start Month]-MONTH($A476)+4,4),1)=0),TOther[Amount])))</f>
        <v>0</v>
      </c>
      <c r="U476" s="8" cm="1">
        <f t="array" ref="U476">IF(A476="","",IF(COUNTIF(TOther[Frequency],$U$1)=0,0,SUMPRODUCT(--(TOther[Frequency]=$U$1),--(TOther[Start Date]&lt;=A476),--(TOther[End Date Calc]&gt;=A476),IF(B476="N",--(TOther[Start Day]=DAY(A476)),--(TOther[Start Day]&gt;=DAY(A476))),--(IFERROR(MOD(TOther[Start Month]-MONTH(A476)+6,6),1)=0),TOther[Amount])))</f>
        <v>0</v>
      </c>
      <c r="V476" s="8" cm="1">
        <f t="array" ref="V476">IF(A476="","",IF(COUNTIF(TOther[Frequency],$V$1)=0,0,SUMPRODUCT(--(TOther[Frequency]=$V$1),--(TOther[Start Date]&lt;=A476),--(TOther[End Date Calc]&gt;=A476),IF(B476="N",--(TOther[Start Day]=DAY(A476)),--(TOther[Start Day]&gt;=DAY(A476))),--(IFERROR(MOD(TOther[Start Month]-MONTH(A476)+12,12),1)=0),TOther[Amount])))</f>
        <v>0</v>
      </c>
      <c r="W476" s="8">
        <f>IF(A476="","",SUMIFS(TOther[Amount],TOther[Start Date],A476,TOther[Frequency],$W$1))</f>
        <v>0</v>
      </c>
      <c r="X476" s="9">
        <f t="shared" si="35"/>
        <v>0</v>
      </c>
      <c r="Y476" s="9">
        <f t="shared" si="39"/>
        <v>0</v>
      </c>
      <c r="Z476" s="8" cm="1">
        <f t="array" ref="Z476">IF(A476="","",IF(COUNTIF('2) Income'!$D$13:$D$32,"Weekly")=0,0,SUMPRODUCT(--(IFERROR(MOD(A476-'2) Income'!$F$13:$F$32,7),1)=0),--('2) Income'!$D$13:$D$32="Weekly"),--('2) Income'!$F$13:$F$32&lt;=A476),'2) Income'!$E$13:$E$32)))</f>
        <v>0</v>
      </c>
      <c r="AA476" s="8" cm="1">
        <f t="array" ref="AA476">IF(A476="","",IF(COUNTIF('2) Income'!$D$13:$D$32,"Every Other Week")=0,0,SUMPRODUCT(--(IFERROR(MOD(A476-'2) Income'!$F$13:$F$32,14),1)=0),--('2) Income'!$D$13:$D$32="Every Other Week"),--('2) Income'!$F$13:$F$32&lt;=A476),'2) Income'!$E$13:$E$32)))</f>
        <v>0</v>
      </c>
      <c r="AB476" s="8">
        <f>IF(A476="","",IF(COUNTIF('2) Income'!$D$13:$D$32,"1st and 15th")=0,0,IF(OR(DAY(A476)=1,DAY(A476)=15),SUMIFS('2) Income'!$E$13:$E$32,'2) Income'!$D$13:$D$32,"1st and 15th",'2) Income'!$F$13:$F$32,"&lt;="&amp;$A476),0)))</f>
        <v>0</v>
      </c>
      <c r="AC476" s="8">
        <f>IF(A476="","",IF(COUNTIF('2) Income'!$D$13:$D$32,"2nd Wednesday")=0,0,IF(A476=(A476-DAY(A476)+1+2*7-WEEKDAY(A476-DAY(A476)+8-4,1)),SUMIFS('2) Income'!$E$13:$E$32,'2) Income'!$D$13:$D$32,"2nd Wednesday",'2) Income'!$F$13:$F$32,"&lt;="&amp;$A476),0)))</f>
        <v>0</v>
      </c>
      <c r="AD476" s="8">
        <f>IF(A476="","",IF(COUNTIF('2) Income'!$D$13:$D$32,"3rd Wednesday")=0,0,IF(A476=(A476-DAY(A476)+1+3*7-WEEKDAY(A476-DAY(A476)+8-4,1)),SUMIFS('2) Income'!$E$13:$E$32,'2) Income'!$D$13:$D$32,"3rd Wednesday",'2) Income'!$F$13:$F$32,"&lt;="&amp;$A476),0)))</f>
        <v>0</v>
      </c>
      <c r="AE476" s="8">
        <f>IF(A476="","",IF(COUNTIF('2) Income'!$D$13:$D$32,"4th Wednesday")=0,0,IF(A476=(A476-DAY(A476)+1+4*7-WEEKDAY(A476-DAY(A476)+8-4,1)),SUMIFS('2) Income'!$E$13:$E$32,'2) Income'!$D$13:$D$32,"4th Wednesday",'2) Income'!$F$13:$F$32,"&lt;="&amp;$A476),0)))</f>
        <v>0</v>
      </c>
      <c r="AF476" s="8" cm="1">
        <f t="array" ref="AF476">IF(A476="","",IF(COUNTIF('2) Income'!$D$13:$D$32,"Every 4 Weeks")=0,0,SUMPRODUCT(--(IFERROR(MOD(A476-'2) Income'!$F$13:$F$32,28),1)=0),--('2) Income'!$D$13:$D$32="Every 4 Weeks"),--('2) Income'!$F$13:$F$32&lt;=A476),'2) Income'!$E$13:$E$32)))</f>
        <v>0</v>
      </c>
      <c r="AG476" s="8">
        <f>IF(A476="","",IF(COUNTIF('2) Income'!$D$13:$D$32,"Monthly")=0,0,IF(B476="N",SUMIFS('2) Income'!$E$13:$E$32,'2) Income'!$D$13:$D$32,"monthly",'2) Income'!$F$13:$F$32,"&lt;="&amp;$A476,'2) Income'!$I$13:$I$32,DAY(A476)),SUMIFS('2) Income'!$E$13:$E$32,'2) Income'!$D$13:$D$32,"monthly",'2) Income'!$F$13:$F$32,"&lt;="&amp;$A476,'2) Income'!$I$13:$I$32,"&gt;="&amp;DAY(A476)))))</f>
        <v>0</v>
      </c>
      <c r="AH476" s="8" cm="1">
        <f t="array" ref="AH476">IF(A476="","",IF(COUNTIF('2) Income'!$D$13:$D$32,"Yearly")=0,0,SUMPRODUCT(--('2) Income'!$D$13:$D$32="Yearly"),--('2) Income'!$F$13:$F$32&lt;=A476),IF(B476="N",--('2) Income'!$I$13:$I$32=DAY(A476)),--('2) Income'!$I$13:$I$32&gt;=DAY(A476))),--(IFERROR(MOD('2) Income'!$H$13:$H$32-MONTH(A476)+12,12),1)=0),'2) Income'!$E$13:$E$32)))</f>
        <v>0</v>
      </c>
      <c r="AI476" s="8">
        <f>IF(A476="","",IF(COUNTIF('2) Income'!$D$13:$D$32,"one-time")=0,0,SUMIFS('2) Income'!$E$13:$E$32,'2) Income'!$D$13:$D$32,"one-time",'2) Income'!$F$13:$F$32,"="&amp;$A476)))</f>
        <v>0</v>
      </c>
      <c r="AJ476" s="9">
        <f t="shared" si="36"/>
        <v>0</v>
      </c>
    </row>
    <row r="477" spans="1:36">
      <c r="A477" s="7">
        <f>IF(A476="","",IF(A476+1&lt;='1) Period'!$E$21,A476+1,""))</f>
        <v>45949</v>
      </c>
      <c r="B477" s="7" t="str">
        <f t="shared" si="37"/>
        <v>N</v>
      </c>
      <c r="C477" t="str">
        <f t="shared" si="38"/>
        <v>Y</v>
      </c>
      <c r="D477" s="8">
        <f>IF(A477="","",IF(TEXT(A477,"dddd")='4) Happy Money'!$E$23,WAllowance,0))</f>
        <v>0</v>
      </c>
      <c r="E477" s="8">
        <f>IF(A477="","",IF(B477="N",SUMIF(TMonthly[Day of the Month],DAY(A477),TMonthly[Amount]),SUMIF(TMonthly[Day of the Month],"&gt;="&amp;DAY(A477),TMonthly[Amount])))</f>
        <v>0</v>
      </c>
      <c r="F477" s="8" cm="1">
        <f t="array" ref="F477">IF(A477="","",SUMPRODUCT(--(TYearly[Due Date]&lt;=A477),IF(B477="N",--(TYearly[Day]=DAY(A477)),--(TYearly[Day]&gt;=DAY(A477))),--(IFERROR(MOD(TYearly[Month]-MONTH(A477)+12,12),1)=0),TYearly[Amount]))</f>
        <v>0</v>
      </c>
      <c r="G477" s="8">
        <f>IF(A477="","",SUMIF(TOneTime[Due Date],A477,TOneTime[Amount]))</f>
        <v>0</v>
      </c>
      <c r="H477" s="8" cm="1">
        <f t="array" ref="H477">IF(A477="","",IF(COUNTIF(TOther[Frequency],$H$1)=0,0,SUMPRODUCT(--(IFERROR(MOD(A477-TOther[Start Date],7),1)=0),--(TOther[Frequency]=$H$1),--(TOther[Start Date]&lt;=A477),--(TOther[End Date Calc]&gt;=A477),TOther[Amount])))</f>
        <v>0</v>
      </c>
      <c r="I477" s="8" cm="1">
        <f t="array" ref="I477">IF(A477="","",IF(COUNTIF(TOther[Frequency],$I$1)=0,0,SUMPRODUCT(--(IFERROR(MOD(A477-TOther[Start Date],14),1)=0),--(TOther[Frequency]=$I$1),--(TOther[Start Date]&lt;=A477),--(TOther[End Date Calc]&gt;=A477),TOther[Amount])))</f>
        <v>0</v>
      </c>
      <c r="J477" s="8">
        <f>IF(A477="","",IF(COUNTIF(TOther[Frequency],$J$1)=0,0,IF(OR(DAY(A477)=1,DAY(A477)=15),SUMIFS(TOther[Amount],TOther[Frequency],$J$1,TOther[Start Date],"&lt;="&amp;$A477,TOther[End Date Calc],"&gt;="&amp;A477),0)))</f>
        <v>0</v>
      </c>
      <c r="K477" s="8">
        <f>IF(A477="","",IF(COUNTIF(TOther[Frequency],$K$1)=0,0,IF(A477=(A477-DAY(A477)+1+2*7-WEEKDAY(A477-DAY(A477)+8-4,1)),SUMIFS(TOther[Amount],TOther[Frequency],$K$1,TOther[Start Date],"&lt;="&amp;$A477,TOther[End Date Calc],"&gt;="&amp;A477),0)))</f>
        <v>0</v>
      </c>
      <c r="L477" s="8">
        <f>IF(A477="","",IF(COUNTIF(TOther[Frequency],$L$1)=0,0,IF(A477=(A477-DAY(A477)+1+3*7-WEEKDAY(A477-DAY(A477)+8-4,1)),SUMIFS(TOther[Amount],TOther[Frequency],$L$1,TOther[Start Date],"&lt;="&amp;$A477,TOther[End Date Calc],"&gt;="&amp;A477),0)))</f>
        <v>0</v>
      </c>
      <c r="M477" s="8">
        <f>IF(A477="","",IF(COUNTIF(TOther[Frequency],$M$1)=0,0,IF(A477=(A477-DAY(A477)+1+4*7-WEEKDAY(A477-DAY(A477)+8-4,1)),SUMIFS(TOther[Amount],TOther[Frequency],$M$1,TOther[Start Date],"&lt;="&amp;$A477,TOther[End Date Calc],"&gt;="&amp;A477),0)))</f>
        <v>0</v>
      </c>
      <c r="N477" s="8" cm="1">
        <f t="array" ref="N477">IF(A477="","",IF(COUNTIF(TOther[Frequency],$N$1)=0,0,SUMPRODUCT(--(IFERROR(MOD(A477-TOther[Start Date],28),1)=0),--(TOther[Frequency]=$N$1),--(TOther[Start Date]&lt;=A477),--(TOther[End Date Calc]&gt;=A477),TOther[Amount])))</f>
        <v>0</v>
      </c>
      <c r="O477" s="8" cm="1">
        <f t="array" ref="O477">IF(A477="","",IF(COUNTIF(TOther[Frequency],$O$1)=0,0,SUMPRODUCT(--(IFERROR(MOD(A477-TOther[Start Date],42),1)=0),--(TOther[Frequency]=$O$1),--(TOther[Start Date]&lt;=A477),--(TOther[End Date Calc]&gt;=A477),TOther[Amount])))</f>
        <v>0</v>
      </c>
      <c r="P477" s="8" cm="1">
        <f t="array" ref="P477">IF(A477="","",IF(COUNTIF(TOther[Frequency],$P$1)=0,0,SUMPRODUCT(--(IFERROR(MOD(A477-TOther[Start Date],56),1)=0),--(TOther[Frequency]=$P$1),--(TOther[Start Date]&lt;=A477),--(TOther[End Date Calc]&gt;=A477),TOther[Amount])))</f>
        <v>0</v>
      </c>
      <c r="Q477" s="8">
        <f>IF(A477="","",IF(COUNTIF(TOther[Frequency],$Q$1)=0,0,IF(B477="N",SUMIFS(TOther[Amount],TOther[Frequency],$Q$1,TOther[Start Date],"&lt;="&amp;$A477,TOther[End Date Calc],"&gt;="&amp;A477,TOther[Start Day],DAY(A477)),SUMIFS(TOther[Amount],TOther[Frequency],$Q$1,TOther[Start Date],"&lt;="&amp;$A477,TOther[End Date Calc],"&gt;="&amp;A477,TOther[Start Day],"&gt;="&amp;DAY(A477)))))</f>
        <v>0</v>
      </c>
      <c r="R477" s="8" cm="1">
        <f t="array" ref="R477">IF(A477="","",IF(COUNTIF(TOther[Frequency],R$1)=0,0,SUMPRODUCT(--(TOther[Frequency]=R$1),--(TOther[Start Date]&lt;=A477),--(TOther[End Date Calc]&gt;=A477),IF(B477="N",--(TOther[Start Day]=DAY(A477)),--(TOther[Start Day]&gt;=DAY(A477))),--(IFERROR(MOD(TOther[Start Month]-MONTH(A477)+2,2),1)=0),TOther[Amount])))</f>
        <v>0</v>
      </c>
      <c r="S477" s="8" cm="1">
        <f t="array" ref="S477">IF(A477="","",IF(COUNTIF(TOther[Frequency],S$1)=0,0,SUMPRODUCT(--(TOther[Frequency]=S$1),--(TOther[Start Date]&lt;=A477),--(TOther[End Date Calc]&gt;=A477),IF(B477="N",--(TOther[Start Day]=DAY(A477)),--(TOther[Start Day]&gt;=DAY(A477))),--(IFERROR(MOD(TOther[Start Month]-MONTH(A477)+3,3),1)=0),TOther[Amount])))</f>
        <v>0</v>
      </c>
      <c r="T477" s="8" cm="1">
        <f t="array" ref="T477">IF($A477="","",IF(COUNTIF(TOther[Frequency],T$1)=0,0,SUMPRODUCT(--(TOther[Frequency]=T$1),--(TOther[Start Date]&lt;=$A477),--(TOther[End Date Calc]&gt;=$A477),IF($B477="N",--(TOther[Start Day]=DAY($A477)),--(TOther[Start Day]&gt;=DAY($A477))),--(IFERROR(MOD(TOther[Start Month]-MONTH($A477)+4,4),1)=0),TOther[Amount])))</f>
        <v>0</v>
      </c>
      <c r="U477" s="8" cm="1">
        <f t="array" ref="U477">IF(A477="","",IF(COUNTIF(TOther[Frequency],$U$1)=0,0,SUMPRODUCT(--(TOther[Frequency]=$U$1),--(TOther[Start Date]&lt;=A477),--(TOther[End Date Calc]&gt;=A477),IF(B477="N",--(TOther[Start Day]=DAY(A477)),--(TOther[Start Day]&gt;=DAY(A477))),--(IFERROR(MOD(TOther[Start Month]-MONTH(A477)+6,6),1)=0),TOther[Amount])))</f>
        <v>0</v>
      </c>
      <c r="V477" s="8" cm="1">
        <f t="array" ref="V477">IF(A477="","",IF(COUNTIF(TOther[Frequency],$V$1)=0,0,SUMPRODUCT(--(TOther[Frequency]=$V$1),--(TOther[Start Date]&lt;=A477),--(TOther[End Date Calc]&gt;=A477),IF(B477="N",--(TOther[Start Day]=DAY(A477)),--(TOther[Start Day]&gt;=DAY(A477))),--(IFERROR(MOD(TOther[Start Month]-MONTH(A477)+12,12),1)=0),TOther[Amount])))</f>
        <v>0</v>
      </c>
      <c r="W477" s="8">
        <f>IF(A477="","",SUMIFS(TOther[Amount],TOther[Start Date],A477,TOther[Frequency],$W$1))</f>
        <v>0</v>
      </c>
      <c r="X477" s="9">
        <f t="shared" si="35"/>
        <v>0</v>
      </c>
      <c r="Y477" s="9">
        <f t="shared" si="39"/>
        <v>0</v>
      </c>
      <c r="Z477" s="8" cm="1">
        <f t="array" ref="Z477">IF(A477="","",IF(COUNTIF('2) Income'!$D$13:$D$32,"Weekly")=0,0,SUMPRODUCT(--(IFERROR(MOD(A477-'2) Income'!$F$13:$F$32,7),1)=0),--('2) Income'!$D$13:$D$32="Weekly"),--('2) Income'!$F$13:$F$32&lt;=A477),'2) Income'!$E$13:$E$32)))</f>
        <v>0</v>
      </c>
      <c r="AA477" s="8" cm="1">
        <f t="array" ref="AA477">IF(A477="","",IF(COUNTIF('2) Income'!$D$13:$D$32,"Every Other Week")=0,0,SUMPRODUCT(--(IFERROR(MOD(A477-'2) Income'!$F$13:$F$32,14),1)=0),--('2) Income'!$D$13:$D$32="Every Other Week"),--('2) Income'!$F$13:$F$32&lt;=A477),'2) Income'!$E$13:$E$32)))</f>
        <v>0</v>
      </c>
      <c r="AB477" s="8">
        <f>IF(A477="","",IF(COUNTIF('2) Income'!$D$13:$D$32,"1st and 15th")=0,0,IF(OR(DAY(A477)=1,DAY(A477)=15),SUMIFS('2) Income'!$E$13:$E$32,'2) Income'!$D$13:$D$32,"1st and 15th",'2) Income'!$F$13:$F$32,"&lt;="&amp;$A477),0)))</f>
        <v>0</v>
      </c>
      <c r="AC477" s="8">
        <f>IF(A477="","",IF(COUNTIF('2) Income'!$D$13:$D$32,"2nd Wednesday")=0,0,IF(A477=(A477-DAY(A477)+1+2*7-WEEKDAY(A477-DAY(A477)+8-4,1)),SUMIFS('2) Income'!$E$13:$E$32,'2) Income'!$D$13:$D$32,"2nd Wednesday",'2) Income'!$F$13:$F$32,"&lt;="&amp;$A477),0)))</f>
        <v>0</v>
      </c>
      <c r="AD477" s="8">
        <f>IF(A477="","",IF(COUNTIF('2) Income'!$D$13:$D$32,"3rd Wednesday")=0,0,IF(A477=(A477-DAY(A477)+1+3*7-WEEKDAY(A477-DAY(A477)+8-4,1)),SUMIFS('2) Income'!$E$13:$E$32,'2) Income'!$D$13:$D$32,"3rd Wednesday",'2) Income'!$F$13:$F$32,"&lt;="&amp;$A477),0)))</f>
        <v>0</v>
      </c>
      <c r="AE477" s="8">
        <f>IF(A477="","",IF(COUNTIF('2) Income'!$D$13:$D$32,"4th Wednesday")=0,0,IF(A477=(A477-DAY(A477)+1+4*7-WEEKDAY(A477-DAY(A477)+8-4,1)),SUMIFS('2) Income'!$E$13:$E$32,'2) Income'!$D$13:$D$32,"4th Wednesday",'2) Income'!$F$13:$F$32,"&lt;="&amp;$A477),0)))</f>
        <v>0</v>
      </c>
      <c r="AF477" s="8" cm="1">
        <f t="array" ref="AF477">IF(A477="","",IF(COUNTIF('2) Income'!$D$13:$D$32,"Every 4 Weeks")=0,0,SUMPRODUCT(--(IFERROR(MOD(A477-'2) Income'!$F$13:$F$32,28),1)=0),--('2) Income'!$D$13:$D$32="Every 4 Weeks"),--('2) Income'!$F$13:$F$32&lt;=A477),'2) Income'!$E$13:$E$32)))</f>
        <v>0</v>
      </c>
      <c r="AG477" s="8">
        <f>IF(A477="","",IF(COUNTIF('2) Income'!$D$13:$D$32,"Monthly")=0,0,IF(B477="N",SUMIFS('2) Income'!$E$13:$E$32,'2) Income'!$D$13:$D$32,"monthly",'2) Income'!$F$13:$F$32,"&lt;="&amp;$A477,'2) Income'!$I$13:$I$32,DAY(A477)),SUMIFS('2) Income'!$E$13:$E$32,'2) Income'!$D$13:$D$32,"monthly",'2) Income'!$F$13:$F$32,"&lt;="&amp;$A477,'2) Income'!$I$13:$I$32,"&gt;="&amp;DAY(A477)))))</f>
        <v>0</v>
      </c>
      <c r="AH477" s="8" cm="1">
        <f t="array" ref="AH477">IF(A477="","",IF(COUNTIF('2) Income'!$D$13:$D$32,"Yearly")=0,0,SUMPRODUCT(--('2) Income'!$D$13:$D$32="Yearly"),--('2) Income'!$F$13:$F$32&lt;=A477),IF(B477="N",--('2) Income'!$I$13:$I$32=DAY(A477)),--('2) Income'!$I$13:$I$32&gt;=DAY(A477))),--(IFERROR(MOD('2) Income'!$H$13:$H$32-MONTH(A477)+12,12),1)=0),'2) Income'!$E$13:$E$32)))</f>
        <v>0</v>
      </c>
      <c r="AI477" s="8">
        <f>IF(A477="","",IF(COUNTIF('2) Income'!$D$13:$D$32,"one-time")=0,0,SUMIFS('2) Income'!$E$13:$E$32,'2) Income'!$D$13:$D$32,"one-time",'2) Income'!$F$13:$F$32,"="&amp;$A477)))</f>
        <v>0</v>
      </c>
      <c r="AJ477" s="9">
        <f t="shared" si="36"/>
        <v>0</v>
      </c>
    </row>
    <row r="478" spans="1:36">
      <c r="A478" s="7">
        <f>IF(A477="","",IF(A477+1&lt;='1) Period'!$E$21,A477+1,""))</f>
        <v>45950</v>
      </c>
      <c r="B478" s="7" t="str">
        <f t="shared" si="37"/>
        <v>N</v>
      </c>
      <c r="C478" t="str">
        <f t="shared" si="38"/>
        <v>F</v>
      </c>
      <c r="D478" s="8">
        <f>IF(A478="","",IF(TEXT(A478,"dddd")='4) Happy Money'!$E$23,WAllowance,0))</f>
        <v>400</v>
      </c>
      <c r="E478" s="8">
        <f>IF(A478="","",IF(B478="N",SUMIF(TMonthly[Day of the Month],DAY(A478),TMonthly[Amount]),SUMIF(TMonthly[Day of the Month],"&gt;="&amp;DAY(A478),TMonthly[Amount])))</f>
        <v>0</v>
      </c>
      <c r="F478" s="8" cm="1">
        <f t="array" ref="F478">IF(A478="","",SUMPRODUCT(--(TYearly[Due Date]&lt;=A478),IF(B478="N",--(TYearly[Day]=DAY(A478)),--(TYearly[Day]&gt;=DAY(A478))),--(IFERROR(MOD(TYearly[Month]-MONTH(A478)+12,12),1)=0),TYearly[Amount]))</f>
        <v>0</v>
      </c>
      <c r="G478" s="8">
        <f>IF(A478="","",SUMIF(TOneTime[Due Date],A478,TOneTime[Amount]))</f>
        <v>0</v>
      </c>
      <c r="H478" s="8" cm="1">
        <f t="array" ref="H478">IF(A478="","",IF(COUNTIF(TOther[Frequency],$H$1)=0,0,SUMPRODUCT(--(IFERROR(MOD(A478-TOther[Start Date],7),1)=0),--(TOther[Frequency]=$H$1),--(TOther[Start Date]&lt;=A478),--(TOther[End Date Calc]&gt;=A478),TOther[Amount])))</f>
        <v>0</v>
      </c>
      <c r="I478" s="8" cm="1">
        <f t="array" ref="I478">IF(A478="","",IF(COUNTIF(TOther[Frequency],$I$1)=0,0,SUMPRODUCT(--(IFERROR(MOD(A478-TOther[Start Date],14),1)=0),--(TOther[Frequency]=$I$1),--(TOther[Start Date]&lt;=A478),--(TOther[End Date Calc]&gt;=A478),TOther[Amount])))</f>
        <v>0</v>
      </c>
      <c r="J478" s="8">
        <f>IF(A478="","",IF(COUNTIF(TOther[Frequency],$J$1)=0,0,IF(OR(DAY(A478)=1,DAY(A478)=15),SUMIFS(TOther[Amount],TOther[Frequency],$J$1,TOther[Start Date],"&lt;="&amp;$A478,TOther[End Date Calc],"&gt;="&amp;A478),0)))</f>
        <v>0</v>
      </c>
      <c r="K478" s="8">
        <f>IF(A478="","",IF(COUNTIF(TOther[Frequency],$K$1)=0,0,IF(A478=(A478-DAY(A478)+1+2*7-WEEKDAY(A478-DAY(A478)+8-4,1)),SUMIFS(TOther[Amount],TOther[Frequency],$K$1,TOther[Start Date],"&lt;="&amp;$A478,TOther[End Date Calc],"&gt;="&amp;A478),0)))</f>
        <v>0</v>
      </c>
      <c r="L478" s="8">
        <f>IF(A478="","",IF(COUNTIF(TOther[Frequency],$L$1)=0,0,IF(A478=(A478-DAY(A478)+1+3*7-WEEKDAY(A478-DAY(A478)+8-4,1)),SUMIFS(TOther[Amount],TOther[Frequency],$L$1,TOther[Start Date],"&lt;="&amp;$A478,TOther[End Date Calc],"&gt;="&amp;A478),0)))</f>
        <v>0</v>
      </c>
      <c r="M478" s="8">
        <f>IF(A478="","",IF(COUNTIF(TOther[Frequency],$M$1)=0,0,IF(A478=(A478-DAY(A478)+1+4*7-WEEKDAY(A478-DAY(A478)+8-4,1)),SUMIFS(TOther[Amount],TOther[Frequency],$M$1,TOther[Start Date],"&lt;="&amp;$A478,TOther[End Date Calc],"&gt;="&amp;A478),0)))</f>
        <v>0</v>
      </c>
      <c r="N478" s="8" cm="1">
        <f t="array" ref="N478">IF(A478="","",IF(COUNTIF(TOther[Frequency],$N$1)=0,0,SUMPRODUCT(--(IFERROR(MOD(A478-TOther[Start Date],28),1)=0),--(TOther[Frequency]=$N$1),--(TOther[Start Date]&lt;=A478),--(TOther[End Date Calc]&gt;=A478),TOther[Amount])))</f>
        <v>0</v>
      </c>
      <c r="O478" s="8" cm="1">
        <f t="array" ref="O478">IF(A478="","",IF(COUNTIF(TOther[Frequency],$O$1)=0,0,SUMPRODUCT(--(IFERROR(MOD(A478-TOther[Start Date],42),1)=0),--(TOther[Frequency]=$O$1),--(TOther[Start Date]&lt;=A478),--(TOther[End Date Calc]&gt;=A478),TOther[Amount])))</f>
        <v>0</v>
      </c>
      <c r="P478" s="8" cm="1">
        <f t="array" ref="P478">IF(A478="","",IF(COUNTIF(TOther[Frequency],$P$1)=0,0,SUMPRODUCT(--(IFERROR(MOD(A478-TOther[Start Date],56),1)=0),--(TOther[Frequency]=$P$1),--(TOther[Start Date]&lt;=A478),--(TOther[End Date Calc]&gt;=A478),TOther[Amount])))</f>
        <v>0</v>
      </c>
      <c r="Q478" s="8">
        <f>IF(A478="","",IF(COUNTIF(TOther[Frequency],$Q$1)=0,0,IF(B478="N",SUMIFS(TOther[Amount],TOther[Frequency],$Q$1,TOther[Start Date],"&lt;="&amp;$A478,TOther[End Date Calc],"&gt;="&amp;A478,TOther[Start Day],DAY(A478)),SUMIFS(TOther[Amount],TOther[Frequency],$Q$1,TOther[Start Date],"&lt;="&amp;$A478,TOther[End Date Calc],"&gt;="&amp;A478,TOther[Start Day],"&gt;="&amp;DAY(A478)))))</f>
        <v>0</v>
      </c>
      <c r="R478" s="8" cm="1">
        <f t="array" ref="R478">IF(A478="","",IF(COUNTIF(TOther[Frequency],R$1)=0,0,SUMPRODUCT(--(TOther[Frequency]=R$1),--(TOther[Start Date]&lt;=A478),--(TOther[End Date Calc]&gt;=A478),IF(B478="N",--(TOther[Start Day]=DAY(A478)),--(TOther[Start Day]&gt;=DAY(A478))),--(IFERROR(MOD(TOther[Start Month]-MONTH(A478)+2,2),1)=0),TOther[Amount])))</f>
        <v>0</v>
      </c>
      <c r="S478" s="8" cm="1">
        <f t="array" ref="S478">IF(A478="","",IF(COUNTIF(TOther[Frequency],S$1)=0,0,SUMPRODUCT(--(TOther[Frequency]=S$1),--(TOther[Start Date]&lt;=A478),--(TOther[End Date Calc]&gt;=A478),IF(B478="N",--(TOther[Start Day]=DAY(A478)),--(TOther[Start Day]&gt;=DAY(A478))),--(IFERROR(MOD(TOther[Start Month]-MONTH(A478)+3,3),1)=0),TOther[Amount])))</f>
        <v>0</v>
      </c>
      <c r="T478" s="8" cm="1">
        <f t="array" ref="T478">IF($A478="","",IF(COUNTIF(TOther[Frequency],T$1)=0,0,SUMPRODUCT(--(TOther[Frequency]=T$1),--(TOther[Start Date]&lt;=$A478),--(TOther[End Date Calc]&gt;=$A478),IF($B478="N",--(TOther[Start Day]=DAY($A478)),--(TOther[Start Day]&gt;=DAY($A478))),--(IFERROR(MOD(TOther[Start Month]-MONTH($A478)+4,4),1)=0),TOther[Amount])))</f>
        <v>0</v>
      </c>
      <c r="U478" s="8" cm="1">
        <f t="array" ref="U478">IF(A478="","",IF(COUNTIF(TOther[Frequency],$U$1)=0,0,SUMPRODUCT(--(TOther[Frequency]=$U$1),--(TOther[Start Date]&lt;=A478),--(TOther[End Date Calc]&gt;=A478),IF(B478="N",--(TOther[Start Day]=DAY(A478)),--(TOther[Start Day]&gt;=DAY(A478))),--(IFERROR(MOD(TOther[Start Month]-MONTH(A478)+6,6),1)=0),TOther[Amount])))</f>
        <v>0</v>
      </c>
      <c r="V478" s="8" cm="1">
        <f t="array" ref="V478">IF(A478="","",IF(COUNTIF(TOther[Frequency],$V$1)=0,0,SUMPRODUCT(--(TOther[Frequency]=$V$1),--(TOther[Start Date]&lt;=A478),--(TOther[End Date Calc]&gt;=A478),IF(B478="N",--(TOther[Start Day]=DAY(A478)),--(TOther[Start Day]&gt;=DAY(A478))),--(IFERROR(MOD(TOther[Start Month]-MONTH(A478)+12,12),1)=0),TOther[Amount])))</f>
        <v>0</v>
      </c>
      <c r="W478" s="8">
        <f>IF(A478="","",SUMIFS(TOther[Amount],TOther[Start Date],A478,TOther[Frequency],$W$1))</f>
        <v>0</v>
      </c>
      <c r="X478" s="9">
        <f t="shared" si="35"/>
        <v>0</v>
      </c>
      <c r="Y478" s="9">
        <f t="shared" si="39"/>
        <v>0</v>
      </c>
      <c r="Z478" s="8" cm="1">
        <f t="array" ref="Z478">IF(A478="","",IF(COUNTIF('2) Income'!$D$13:$D$32,"Weekly")=0,0,SUMPRODUCT(--(IFERROR(MOD(A478-'2) Income'!$F$13:$F$32,7),1)=0),--('2) Income'!$D$13:$D$32="Weekly"),--('2) Income'!$F$13:$F$32&lt;=A478),'2) Income'!$E$13:$E$32)))</f>
        <v>0</v>
      </c>
      <c r="AA478" s="8" cm="1">
        <f t="array" ref="AA478">IF(A478="","",IF(COUNTIF('2) Income'!$D$13:$D$32,"Every Other Week")=0,0,SUMPRODUCT(--(IFERROR(MOD(A478-'2) Income'!$F$13:$F$32,14),1)=0),--('2) Income'!$D$13:$D$32="Every Other Week"),--('2) Income'!$F$13:$F$32&lt;=A478),'2) Income'!$E$13:$E$32)))</f>
        <v>0</v>
      </c>
      <c r="AB478" s="8">
        <f>IF(A478="","",IF(COUNTIF('2) Income'!$D$13:$D$32,"1st and 15th")=0,0,IF(OR(DAY(A478)=1,DAY(A478)=15),SUMIFS('2) Income'!$E$13:$E$32,'2) Income'!$D$13:$D$32,"1st and 15th",'2) Income'!$F$13:$F$32,"&lt;="&amp;$A478),0)))</f>
        <v>0</v>
      </c>
      <c r="AC478" s="8">
        <f>IF(A478="","",IF(COUNTIF('2) Income'!$D$13:$D$32,"2nd Wednesday")=0,0,IF(A478=(A478-DAY(A478)+1+2*7-WEEKDAY(A478-DAY(A478)+8-4,1)),SUMIFS('2) Income'!$E$13:$E$32,'2) Income'!$D$13:$D$32,"2nd Wednesday",'2) Income'!$F$13:$F$32,"&lt;="&amp;$A478),0)))</f>
        <v>0</v>
      </c>
      <c r="AD478" s="8">
        <f>IF(A478="","",IF(COUNTIF('2) Income'!$D$13:$D$32,"3rd Wednesday")=0,0,IF(A478=(A478-DAY(A478)+1+3*7-WEEKDAY(A478-DAY(A478)+8-4,1)),SUMIFS('2) Income'!$E$13:$E$32,'2) Income'!$D$13:$D$32,"3rd Wednesday",'2) Income'!$F$13:$F$32,"&lt;="&amp;$A478),0)))</f>
        <v>0</v>
      </c>
      <c r="AE478" s="8">
        <f>IF(A478="","",IF(COUNTIF('2) Income'!$D$13:$D$32,"4th Wednesday")=0,0,IF(A478=(A478-DAY(A478)+1+4*7-WEEKDAY(A478-DAY(A478)+8-4,1)),SUMIFS('2) Income'!$E$13:$E$32,'2) Income'!$D$13:$D$32,"4th Wednesday",'2) Income'!$F$13:$F$32,"&lt;="&amp;$A478),0)))</f>
        <v>0</v>
      </c>
      <c r="AF478" s="8" cm="1">
        <f t="array" ref="AF478">IF(A478="","",IF(COUNTIF('2) Income'!$D$13:$D$32,"Every 4 Weeks")=0,0,SUMPRODUCT(--(IFERROR(MOD(A478-'2) Income'!$F$13:$F$32,28),1)=0),--('2) Income'!$D$13:$D$32="Every 4 Weeks"),--('2) Income'!$F$13:$F$32&lt;=A478),'2) Income'!$E$13:$E$32)))</f>
        <v>0</v>
      </c>
      <c r="AG478" s="8">
        <f>IF(A478="","",IF(COUNTIF('2) Income'!$D$13:$D$32,"Monthly")=0,0,IF(B478="N",SUMIFS('2) Income'!$E$13:$E$32,'2) Income'!$D$13:$D$32,"monthly",'2) Income'!$F$13:$F$32,"&lt;="&amp;$A478,'2) Income'!$I$13:$I$32,DAY(A478)),SUMIFS('2) Income'!$E$13:$E$32,'2) Income'!$D$13:$D$32,"monthly",'2) Income'!$F$13:$F$32,"&lt;="&amp;$A478,'2) Income'!$I$13:$I$32,"&gt;="&amp;DAY(A478)))))</f>
        <v>0</v>
      </c>
      <c r="AH478" s="8" cm="1">
        <f t="array" ref="AH478">IF(A478="","",IF(COUNTIF('2) Income'!$D$13:$D$32,"Yearly")=0,0,SUMPRODUCT(--('2) Income'!$D$13:$D$32="Yearly"),--('2) Income'!$F$13:$F$32&lt;=A478),IF(B478="N",--('2) Income'!$I$13:$I$32=DAY(A478)),--('2) Income'!$I$13:$I$32&gt;=DAY(A478))),--(IFERROR(MOD('2) Income'!$H$13:$H$32-MONTH(A478)+12,12),1)=0),'2) Income'!$E$13:$E$32)))</f>
        <v>0</v>
      </c>
      <c r="AI478" s="8">
        <f>IF(A478="","",IF(COUNTIF('2) Income'!$D$13:$D$32,"one-time")=0,0,SUMIFS('2) Income'!$E$13:$E$32,'2) Income'!$D$13:$D$32,"one-time",'2) Income'!$F$13:$F$32,"="&amp;$A478)))</f>
        <v>0</v>
      </c>
      <c r="AJ478" s="9">
        <f t="shared" si="36"/>
        <v>0</v>
      </c>
    </row>
    <row r="479" spans="1:36">
      <c r="A479" s="7">
        <f>IF(A478="","",IF(A478+1&lt;='1) Period'!$E$21,A478+1,""))</f>
        <v>45951</v>
      </c>
      <c r="B479" s="7" t="str">
        <f t="shared" si="37"/>
        <v>N</v>
      </c>
      <c r="C479" t="str">
        <f t="shared" si="38"/>
        <v>F</v>
      </c>
      <c r="D479" s="8">
        <f>IF(A479="","",IF(TEXT(A479,"dddd")='4) Happy Money'!$E$23,WAllowance,0))</f>
        <v>0</v>
      </c>
      <c r="E479" s="8">
        <f>IF(A479="","",IF(B479="N",SUMIF(TMonthly[Day of the Month],DAY(A479),TMonthly[Amount]),SUMIF(TMonthly[Day of the Month],"&gt;="&amp;DAY(A479),TMonthly[Amount])))</f>
        <v>0</v>
      </c>
      <c r="F479" s="8" cm="1">
        <f t="array" ref="F479">IF(A479="","",SUMPRODUCT(--(TYearly[Due Date]&lt;=A479),IF(B479="N",--(TYearly[Day]=DAY(A479)),--(TYearly[Day]&gt;=DAY(A479))),--(IFERROR(MOD(TYearly[Month]-MONTH(A479)+12,12),1)=0),TYearly[Amount]))</f>
        <v>0</v>
      </c>
      <c r="G479" s="8">
        <f>IF(A479="","",SUMIF(TOneTime[Due Date],A479,TOneTime[Amount]))</f>
        <v>0</v>
      </c>
      <c r="H479" s="8" cm="1">
        <f t="array" ref="H479">IF(A479="","",IF(COUNTIF(TOther[Frequency],$H$1)=0,0,SUMPRODUCT(--(IFERROR(MOD(A479-TOther[Start Date],7),1)=0),--(TOther[Frequency]=$H$1),--(TOther[Start Date]&lt;=A479),--(TOther[End Date Calc]&gt;=A479),TOther[Amount])))</f>
        <v>0</v>
      </c>
      <c r="I479" s="8" cm="1">
        <f t="array" ref="I479">IF(A479="","",IF(COUNTIF(TOther[Frequency],$I$1)=0,0,SUMPRODUCT(--(IFERROR(MOD(A479-TOther[Start Date],14),1)=0),--(TOther[Frequency]=$I$1),--(TOther[Start Date]&lt;=A479),--(TOther[End Date Calc]&gt;=A479),TOther[Amount])))</f>
        <v>0</v>
      </c>
      <c r="J479" s="8">
        <f>IF(A479="","",IF(COUNTIF(TOther[Frequency],$J$1)=0,0,IF(OR(DAY(A479)=1,DAY(A479)=15),SUMIFS(TOther[Amount],TOther[Frequency],$J$1,TOther[Start Date],"&lt;="&amp;$A479,TOther[End Date Calc],"&gt;="&amp;A479),0)))</f>
        <v>0</v>
      </c>
      <c r="K479" s="8">
        <f>IF(A479="","",IF(COUNTIF(TOther[Frequency],$K$1)=0,0,IF(A479=(A479-DAY(A479)+1+2*7-WEEKDAY(A479-DAY(A479)+8-4,1)),SUMIFS(TOther[Amount],TOther[Frequency],$K$1,TOther[Start Date],"&lt;="&amp;$A479,TOther[End Date Calc],"&gt;="&amp;A479),0)))</f>
        <v>0</v>
      </c>
      <c r="L479" s="8">
        <f>IF(A479="","",IF(COUNTIF(TOther[Frequency],$L$1)=0,0,IF(A479=(A479-DAY(A479)+1+3*7-WEEKDAY(A479-DAY(A479)+8-4,1)),SUMIFS(TOther[Amount],TOther[Frequency],$L$1,TOther[Start Date],"&lt;="&amp;$A479,TOther[End Date Calc],"&gt;="&amp;A479),0)))</f>
        <v>0</v>
      </c>
      <c r="M479" s="8">
        <f>IF(A479="","",IF(COUNTIF(TOther[Frequency],$M$1)=0,0,IF(A479=(A479-DAY(A479)+1+4*7-WEEKDAY(A479-DAY(A479)+8-4,1)),SUMIFS(TOther[Amount],TOther[Frequency],$M$1,TOther[Start Date],"&lt;="&amp;$A479,TOther[End Date Calc],"&gt;="&amp;A479),0)))</f>
        <v>0</v>
      </c>
      <c r="N479" s="8" cm="1">
        <f t="array" ref="N479">IF(A479="","",IF(COUNTIF(TOther[Frequency],$N$1)=0,0,SUMPRODUCT(--(IFERROR(MOD(A479-TOther[Start Date],28),1)=0),--(TOther[Frequency]=$N$1),--(TOther[Start Date]&lt;=A479),--(TOther[End Date Calc]&gt;=A479),TOther[Amount])))</f>
        <v>0</v>
      </c>
      <c r="O479" s="8" cm="1">
        <f t="array" ref="O479">IF(A479="","",IF(COUNTIF(TOther[Frequency],$O$1)=0,0,SUMPRODUCT(--(IFERROR(MOD(A479-TOther[Start Date],42),1)=0),--(TOther[Frequency]=$O$1),--(TOther[Start Date]&lt;=A479),--(TOther[End Date Calc]&gt;=A479),TOther[Amount])))</f>
        <v>0</v>
      </c>
      <c r="P479" s="8" cm="1">
        <f t="array" ref="P479">IF(A479="","",IF(COUNTIF(TOther[Frequency],$P$1)=0,0,SUMPRODUCT(--(IFERROR(MOD(A479-TOther[Start Date],56),1)=0),--(TOther[Frequency]=$P$1),--(TOther[Start Date]&lt;=A479),--(TOther[End Date Calc]&gt;=A479),TOther[Amount])))</f>
        <v>0</v>
      </c>
      <c r="Q479" s="8">
        <f>IF(A479="","",IF(COUNTIF(TOther[Frequency],$Q$1)=0,0,IF(B479="N",SUMIFS(TOther[Amount],TOther[Frequency],$Q$1,TOther[Start Date],"&lt;="&amp;$A479,TOther[End Date Calc],"&gt;="&amp;A479,TOther[Start Day],DAY(A479)),SUMIFS(TOther[Amount],TOther[Frequency],$Q$1,TOther[Start Date],"&lt;="&amp;$A479,TOther[End Date Calc],"&gt;="&amp;A479,TOther[Start Day],"&gt;="&amp;DAY(A479)))))</f>
        <v>0</v>
      </c>
      <c r="R479" s="8" cm="1">
        <f t="array" ref="R479">IF(A479="","",IF(COUNTIF(TOther[Frequency],R$1)=0,0,SUMPRODUCT(--(TOther[Frequency]=R$1),--(TOther[Start Date]&lt;=A479),--(TOther[End Date Calc]&gt;=A479),IF(B479="N",--(TOther[Start Day]=DAY(A479)),--(TOther[Start Day]&gt;=DAY(A479))),--(IFERROR(MOD(TOther[Start Month]-MONTH(A479)+2,2),1)=0),TOther[Amount])))</f>
        <v>0</v>
      </c>
      <c r="S479" s="8" cm="1">
        <f t="array" ref="S479">IF(A479="","",IF(COUNTIF(TOther[Frequency],S$1)=0,0,SUMPRODUCT(--(TOther[Frequency]=S$1),--(TOther[Start Date]&lt;=A479),--(TOther[End Date Calc]&gt;=A479),IF(B479="N",--(TOther[Start Day]=DAY(A479)),--(TOther[Start Day]&gt;=DAY(A479))),--(IFERROR(MOD(TOther[Start Month]-MONTH(A479)+3,3),1)=0),TOther[Amount])))</f>
        <v>0</v>
      </c>
      <c r="T479" s="8" cm="1">
        <f t="array" ref="T479">IF($A479="","",IF(COUNTIF(TOther[Frequency],T$1)=0,0,SUMPRODUCT(--(TOther[Frequency]=T$1),--(TOther[Start Date]&lt;=$A479),--(TOther[End Date Calc]&gt;=$A479),IF($B479="N",--(TOther[Start Day]=DAY($A479)),--(TOther[Start Day]&gt;=DAY($A479))),--(IFERROR(MOD(TOther[Start Month]-MONTH($A479)+4,4),1)=0),TOther[Amount])))</f>
        <v>0</v>
      </c>
      <c r="U479" s="8" cm="1">
        <f t="array" ref="U479">IF(A479="","",IF(COUNTIF(TOther[Frequency],$U$1)=0,0,SUMPRODUCT(--(TOther[Frequency]=$U$1),--(TOther[Start Date]&lt;=A479),--(TOther[End Date Calc]&gt;=A479),IF(B479="N",--(TOther[Start Day]=DAY(A479)),--(TOther[Start Day]&gt;=DAY(A479))),--(IFERROR(MOD(TOther[Start Month]-MONTH(A479)+6,6),1)=0),TOther[Amount])))</f>
        <v>0</v>
      </c>
      <c r="V479" s="8" cm="1">
        <f t="array" ref="V479">IF(A479="","",IF(COUNTIF(TOther[Frequency],$V$1)=0,0,SUMPRODUCT(--(TOther[Frequency]=$V$1),--(TOther[Start Date]&lt;=A479),--(TOther[End Date Calc]&gt;=A479),IF(B479="N",--(TOther[Start Day]=DAY(A479)),--(TOther[Start Day]&gt;=DAY(A479))),--(IFERROR(MOD(TOther[Start Month]-MONTH(A479)+12,12),1)=0),TOther[Amount])))</f>
        <v>0</v>
      </c>
      <c r="W479" s="8">
        <f>IF(A479="","",SUMIFS(TOther[Amount],TOther[Start Date],A479,TOther[Frequency],$W$1))</f>
        <v>0</v>
      </c>
      <c r="X479" s="9">
        <f t="shared" si="35"/>
        <v>0</v>
      </c>
      <c r="Y479" s="9">
        <f t="shared" si="39"/>
        <v>0</v>
      </c>
      <c r="Z479" s="8" cm="1">
        <f t="array" ref="Z479">IF(A479="","",IF(COUNTIF('2) Income'!$D$13:$D$32,"Weekly")=0,0,SUMPRODUCT(--(IFERROR(MOD(A479-'2) Income'!$F$13:$F$32,7),1)=0),--('2) Income'!$D$13:$D$32="Weekly"),--('2) Income'!$F$13:$F$32&lt;=A479),'2) Income'!$E$13:$E$32)))</f>
        <v>0</v>
      </c>
      <c r="AA479" s="8" cm="1">
        <f t="array" ref="AA479">IF(A479="","",IF(COUNTIF('2) Income'!$D$13:$D$32,"Every Other Week")=0,0,SUMPRODUCT(--(IFERROR(MOD(A479-'2) Income'!$F$13:$F$32,14),1)=0),--('2) Income'!$D$13:$D$32="Every Other Week"),--('2) Income'!$F$13:$F$32&lt;=A479),'2) Income'!$E$13:$E$32)))</f>
        <v>0</v>
      </c>
      <c r="AB479" s="8">
        <f>IF(A479="","",IF(COUNTIF('2) Income'!$D$13:$D$32,"1st and 15th")=0,0,IF(OR(DAY(A479)=1,DAY(A479)=15),SUMIFS('2) Income'!$E$13:$E$32,'2) Income'!$D$13:$D$32,"1st and 15th",'2) Income'!$F$13:$F$32,"&lt;="&amp;$A479),0)))</f>
        <v>0</v>
      </c>
      <c r="AC479" s="8">
        <f>IF(A479="","",IF(COUNTIF('2) Income'!$D$13:$D$32,"2nd Wednesday")=0,0,IF(A479=(A479-DAY(A479)+1+2*7-WEEKDAY(A479-DAY(A479)+8-4,1)),SUMIFS('2) Income'!$E$13:$E$32,'2) Income'!$D$13:$D$32,"2nd Wednesday",'2) Income'!$F$13:$F$32,"&lt;="&amp;$A479),0)))</f>
        <v>0</v>
      </c>
      <c r="AD479" s="8">
        <f>IF(A479="","",IF(COUNTIF('2) Income'!$D$13:$D$32,"3rd Wednesday")=0,0,IF(A479=(A479-DAY(A479)+1+3*7-WEEKDAY(A479-DAY(A479)+8-4,1)),SUMIFS('2) Income'!$E$13:$E$32,'2) Income'!$D$13:$D$32,"3rd Wednesday",'2) Income'!$F$13:$F$32,"&lt;="&amp;$A479),0)))</f>
        <v>0</v>
      </c>
      <c r="AE479" s="8">
        <f>IF(A479="","",IF(COUNTIF('2) Income'!$D$13:$D$32,"4th Wednesday")=0,0,IF(A479=(A479-DAY(A479)+1+4*7-WEEKDAY(A479-DAY(A479)+8-4,1)),SUMIFS('2) Income'!$E$13:$E$32,'2) Income'!$D$13:$D$32,"4th Wednesday",'2) Income'!$F$13:$F$32,"&lt;="&amp;$A479),0)))</f>
        <v>0</v>
      </c>
      <c r="AF479" s="8" cm="1">
        <f t="array" ref="AF479">IF(A479="","",IF(COUNTIF('2) Income'!$D$13:$D$32,"Every 4 Weeks")=0,0,SUMPRODUCT(--(IFERROR(MOD(A479-'2) Income'!$F$13:$F$32,28),1)=0),--('2) Income'!$D$13:$D$32="Every 4 Weeks"),--('2) Income'!$F$13:$F$32&lt;=A479),'2) Income'!$E$13:$E$32)))</f>
        <v>0</v>
      </c>
      <c r="AG479" s="8">
        <f>IF(A479="","",IF(COUNTIF('2) Income'!$D$13:$D$32,"Monthly")=0,0,IF(B479="N",SUMIFS('2) Income'!$E$13:$E$32,'2) Income'!$D$13:$D$32,"monthly",'2) Income'!$F$13:$F$32,"&lt;="&amp;$A479,'2) Income'!$I$13:$I$32,DAY(A479)),SUMIFS('2) Income'!$E$13:$E$32,'2) Income'!$D$13:$D$32,"monthly",'2) Income'!$F$13:$F$32,"&lt;="&amp;$A479,'2) Income'!$I$13:$I$32,"&gt;="&amp;DAY(A479)))))</f>
        <v>0</v>
      </c>
      <c r="AH479" s="8" cm="1">
        <f t="array" ref="AH479">IF(A479="","",IF(COUNTIF('2) Income'!$D$13:$D$32,"Yearly")=0,0,SUMPRODUCT(--('2) Income'!$D$13:$D$32="Yearly"),--('2) Income'!$F$13:$F$32&lt;=A479),IF(B479="N",--('2) Income'!$I$13:$I$32=DAY(A479)),--('2) Income'!$I$13:$I$32&gt;=DAY(A479))),--(IFERROR(MOD('2) Income'!$H$13:$H$32-MONTH(A479)+12,12),1)=0),'2) Income'!$E$13:$E$32)))</f>
        <v>0</v>
      </c>
      <c r="AI479" s="8">
        <f>IF(A479="","",IF(COUNTIF('2) Income'!$D$13:$D$32,"one-time")=0,0,SUMIFS('2) Income'!$E$13:$E$32,'2) Income'!$D$13:$D$32,"one-time",'2) Income'!$F$13:$F$32,"="&amp;$A479)))</f>
        <v>0</v>
      </c>
      <c r="AJ479" s="9">
        <f t="shared" si="36"/>
        <v>0</v>
      </c>
    </row>
    <row r="480" spans="1:36">
      <c r="A480" s="7">
        <f>IF(A479="","",IF(A479+1&lt;='1) Period'!$E$21,A479+1,""))</f>
        <v>45952</v>
      </c>
      <c r="B480" s="7" t="str">
        <f t="shared" si="37"/>
        <v>N</v>
      </c>
      <c r="C480" t="str">
        <f t="shared" si="38"/>
        <v>F</v>
      </c>
      <c r="D480" s="8">
        <f>IF(A480="","",IF(TEXT(A480,"dddd")='4) Happy Money'!$E$23,WAllowance,0))</f>
        <v>0</v>
      </c>
      <c r="E480" s="8">
        <f>IF(A480="","",IF(B480="N",SUMIF(TMonthly[Day of the Month],DAY(A480),TMonthly[Amount]),SUMIF(TMonthly[Day of the Month],"&gt;="&amp;DAY(A480),TMonthly[Amount])))</f>
        <v>0</v>
      </c>
      <c r="F480" s="8" cm="1">
        <f t="array" ref="F480">IF(A480="","",SUMPRODUCT(--(TYearly[Due Date]&lt;=A480),IF(B480="N",--(TYearly[Day]=DAY(A480)),--(TYearly[Day]&gt;=DAY(A480))),--(IFERROR(MOD(TYearly[Month]-MONTH(A480)+12,12),1)=0),TYearly[Amount]))</f>
        <v>0</v>
      </c>
      <c r="G480" s="8">
        <f>IF(A480="","",SUMIF(TOneTime[Due Date],A480,TOneTime[Amount]))</f>
        <v>0</v>
      </c>
      <c r="H480" s="8" cm="1">
        <f t="array" ref="H480">IF(A480="","",IF(COUNTIF(TOther[Frequency],$H$1)=0,0,SUMPRODUCT(--(IFERROR(MOD(A480-TOther[Start Date],7),1)=0),--(TOther[Frequency]=$H$1),--(TOther[Start Date]&lt;=A480),--(TOther[End Date Calc]&gt;=A480),TOther[Amount])))</f>
        <v>0</v>
      </c>
      <c r="I480" s="8" cm="1">
        <f t="array" ref="I480">IF(A480="","",IF(COUNTIF(TOther[Frequency],$I$1)=0,0,SUMPRODUCT(--(IFERROR(MOD(A480-TOther[Start Date],14),1)=0),--(TOther[Frequency]=$I$1),--(TOther[Start Date]&lt;=A480),--(TOther[End Date Calc]&gt;=A480),TOther[Amount])))</f>
        <v>0</v>
      </c>
      <c r="J480" s="8">
        <f>IF(A480="","",IF(COUNTIF(TOther[Frequency],$J$1)=0,0,IF(OR(DAY(A480)=1,DAY(A480)=15),SUMIFS(TOther[Amount],TOther[Frequency],$J$1,TOther[Start Date],"&lt;="&amp;$A480,TOther[End Date Calc],"&gt;="&amp;A480),0)))</f>
        <v>0</v>
      </c>
      <c r="K480" s="8">
        <f>IF(A480="","",IF(COUNTIF(TOther[Frequency],$K$1)=0,0,IF(A480=(A480-DAY(A480)+1+2*7-WEEKDAY(A480-DAY(A480)+8-4,1)),SUMIFS(TOther[Amount],TOther[Frequency],$K$1,TOther[Start Date],"&lt;="&amp;$A480,TOther[End Date Calc],"&gt;="&amp;A480),0)))</f>
        <v>0</v>
      </c>
      <c r="L480" s="8">
        <f>IF(A480="","",IF(COUNTIF(TOther[Frequency],$L$1)=0,0,IF(A480=(A480-DAY(A480)+1+3*7-WEEKDAY(A480-DAY(A480)+8-4,1)),SUMIFS(TOther[Amount],TOther[Frequency],$L$1,TOther[Start Date],"&lt;="&amp;$A480,TOther[End Date Calc],"&gt;="&amp;A480),0)))</f>
        <v>0</v>
      </c>
      <c r="M480" s="8">
        <f>IF(A480="","",IF(COUNTIF(TOther[Frequency],$M$1)=0,0,IF(A480=(A480-DAY(A480)+1+4*7-WEEKDAY(A480-DAY(A480)+8-4,1)),SUMIFS(TOther[Amount],TOther[Frequency],$M$1,TOther[Start Date],"&lt;="&amp;$A480,TOther[End Date Calc],"&gt;="&amp;A480),0)))</f>
        <v>0</v>
      </c>
      <c r="N480" s="8" cm="1">
        <f t="array" ref="N480">IF(A480="","",IF(COUNTIF(TOther[Frequency],$N$1)=0,0,SUMPRODUCT(--(IFERROR(MOD(A480-TOther[Start Date],28),1)=0),--(TOther[Frequency]=$N$1),--(TOther[Start Date]&lt;=A480),--(TOther[End Date Calc]&gt;=A480),TOther[Amount])))</f>
        <v>0</v>
      </c>
      <c r="O480" s="8" cm="1">
        <f t="array" ref="O480">IF(A480="","",IF(COUNTIF(TOther[Frequency],$O$1)=0,0,SUMPRODUCT(--(IFERROR(MOD(A480-TOther[Start Date],42),1)=0),--(TOther[Frequency]=$O$1),--(TOther[Start Date]&lt;=A480),--(TOther[End Date Calc]&gt;=A480),TOther[Amount])))</f>
        <v>0</v>
      </c>
      <c r="P480" s="8" cm="1">
        <f t="array" ref="P480">IF(A480="","",IF(COUNTIF(TOther[Frequency],$P$1)=0,0,SUMPRODUCT(--(IFERROR(MOD(A480-TOther[Start Date],56),1)=0),--(TOther[Frequency]=$P$1),--(TOther[Start Date]&lt;=A480),--(TOther[End Date Calc]&gt;=A480),TOther[Amount])))</f>
        <v>0</v>
      </c>
      <c r="Q480" s="8">
        <f>IF(A480="","",IF(COUNTIF(TOther[Frequency],$Q$1)=0,0,IF(B480="N",SUMIFS(TOther[Amount],TOther[Frequency],$Q$1,TOther[Start Date],"&lt;="&amp;$A480,TOther[End Date Calc],"&gt;="&amp;A480,TOther[Start Day],DAY(A480)),SUMIFS(TOther[Amount],TOther[Frequency],$Q$1,TOther[Start Date],"&lt;="&amp;$A480,TOther[End Date Calc],"&gt;="&amp;A480,TOther[Start Day],"&gt;="&amp;DAY(A480)))))</f>
        <v>0</v>
      </c>
      <c r="R480" s="8" cm="1">
        <f t="array" ref="R480">IF(A480="","",IF(COUNTIF(TOther[Frequency],R$1)=0,0,SUMPRODUCT(--(TOther[Frequency]=R$1),--(TOther[Start Date]&lt;=A480),--(TOther[End Date Calc]&gt;=A480),IF(B480="N",--(TOther[Start Day]=DAY(A480)),--(TOther[Start Day]&gt;=DAY(A480))),--(IFERROR(MOD(TOther[Start Month]-MONTH(A480)+2,2),1)=0),TOther[Amount])))</f>
        <v>0</v>
      </c>
      <c r="S480" s="8" cm="1">
        <f t="array" ref="S480">IF(A480="","",IF(COUNTIF(TOther[Frequency],S$1)=0,0,SUMPRODUCT(--(TOther[Frequency]=S$1),--(TOther[Start Date]&lt;=A480),--(TOther[End Date Calc]&gt;=A480),IF(B480="N",--(TOther[Start Day]=DAY(A480)),--(TOther[Start Day]&gt;=DAY(A480))),--(IFERROR(MOD(TOther[Start Month]-MONTH(A480)+3,3),1)=0),TOther[Amount])))</f>
        <v>0</v>
      </c>
      <c r="T480" s="8" cm="1">
        <f t="array" ref="T480">IF($A480="","",IF(COUNTIF(TOther[Frequency],T$1)=0,0,SUMPRODUCT(--(TOther[Frequency]=T$1),--(TOther[Start Date]&lt;=$A480),--(TOther[End Date Calc]&gt;=$A480),IF($B480="N",--(TOther[Start Day]=DAY($A480)),--(TOther[Start Day]&gt;=DAY($A480))),--(IFERROR(MOD(TOther[Start Month]-MONTH($A480)+4,4),1)=0),TOther[Amount])))</f>
        <v>0</v>
      </c>
      <c r="U480" s="8" cm="1">
        <f t="array" ref="U480">IF(A480="","",IF(COUNTIF(TOther[Frequency],$U$1)=0,0,SUMPRODUCT(--(TOther[Frequency]=$U$1),--(TOther[Start Date]&lt;=A480),--(TOther[End Date Calc]&gt;=A480),IF(B480="N",--(TOther[Start Day]=DAY(A480)),--(TOther[Start Day]&gt;=DAY(A480))),--(IFERROR(MOD(TOther[Start Month]-MONTH(A480)+6,6),1)=0),TOther[Amount])))</f>
        <v>0</v>
      </c>
      <c r="V480" s="8" cm="1">
        <f t="array" ref="V480">IF(A480="","",IF(COUNTIF(TOther[Frequency],$V$1)=0,0,SUMPRODUCT(--(TOther[Frequency]=$V$1),--(TOther[Start Date]&lt;=A480),--(TOther[End Date Calc]&gt;=A480),IF(B480="N",--(TOther[Start Day]=DAY(A480)),--(TOther[Start Day]&gt;=DAY(A480))),--(IFERROR(MOD(TOther[Start Month]-MONTH(A480)+12,12),1)=0),TOther[Amount])))</f>
        <v>0</v>
      </c>
      <c r="W480" s="8">
        <f>IF(A480="","",SUMIFS(TOther[Amount],TOther[Start Date],A480,TOther[Frequency],$W$1))</f>
        <v>0</v>
      </c>
      <c r="X480" s="9">
        <f t="shared" si="35"/>
        <v>0</v>
      </c>
      <c r="Y480" s="9">
        <f t="shared" si="39"/>
        <v>0</v>
      </c>
      <c r="Z480" s="8" cm="1">
        <f t="array" ref="Z480">IF(A480="","",IF(COUNTIF('2) Income'!$D$13:$D$32,"Weekly")=0,0,SUMPRODUCT(--(IFERROR(MOD(A480-'2) Income'!$F$13:$F$32,7),1)=0),--('2) Income'!$D$13:$D$32="Weekly"),--('2) Income'!$F$13:$F$32&lt;=A480),'2) Income'!$E$13:$E$32)))</f>
        <v>0</v>
      </c>
      <c r="AA480" s="8" cm="1">
        <f t="array" ref="AA480">IF(A480="","",IF(COUNTIF('2) Income'!$D$13:$D$32,"Every Other Week")=0,0,SUMPRODUCT(--(IFERROR(MOD(A480-'2) Income'!$F$13:$F$32,14),1)=0),--('2) Income'!$D$13:$D$32="Every Other Week"),--('2) Income'!$F$13:$F$32&lt;=A480),'2) Income'!$E$13:$E$32)))</f>
        <v>0</v>
      </c>
      <c r="AB480" s="8">
        <f>IF(A480="","",IF(COUNTIF('2) Income'!$D$13:$D$32,"1st and 15th")=0,0,IF(OR(DAY(A480)=1,DAY(A480)=15),SUMIFS('2) Income'!$E$13:$E$32,'2) Income'!$D$13:$D$32,"1st and 15th",'2) Income'!$F$13:$F$32,"&lt;="&amp;$A480),0)))</f>
        <v>0</v>
      </c>
      <c r="AC480" s="8">
        <f>IF(A480="","",IF(COUNTIF('2) Income'!$D$13:$D$32,"2nd Wednesday")=0,0,IF(A480=(A480-DAY(A480)+1+2*7-WEEKDAY(A480-DAY(A480)+8-4,1)),SUMIFS('2) Income'!$E$13:$E$32,'2) Income'!$D$13:$D$32,"2nd Wednesday",'2) Income'!$F$13:$F$32,"&lt;="&amp;$A480),0)))</f>
        <v>0</v>
      </c>
      <c r="AD480" s="8">
        <f>IF(A480="","",IF(COUNTIF('2) Income'!$D$13:$D$32,"3rd Wednesday")=0,0,IF(A480=(A480-DAY(A480)+1+3*7-WEEKDAY(A480-DAY(A480)+8-4,1)),SUMIFS('2) Income'!$E$13:$E$32,'2) Income'!$D$13:$D$32,"3rd Wednesday",'2) Income'!$F$13:$F$32,"&lt;="&amp;$A480),0)))</f>
        <v>0</v>
      </c>
      <c r="AE480" s="8">
        <f>IF(A480="","",IF(COUNTIF('2) Income'!$D$13:$D$32,"4th Wednesday")=0,0,IF(A480=(A480-DAY(A480)+1+4*7-WEEKDAY(A480-DAY(A480)+8-4,1)),SUMIFS('2) Income'!$E$13:$E$32,'2) Income'!$D$13:$D$32,"4th Wednesday",'2) Income'!$F$13:$F$32,"&lt;="&amp;$A480),0)))</f>
        <v>0</v>
      </c>
      <c r="AF480" s="8" cm="1">
        <f t="array" ref="AF480">IF(A480="","",IF(COUNTIF('2) Income'!$D$13:$D$32,"Every 4 Weeks")=0,0,SUMPRODUCT(--(IFERROR(MOD(A480-'2) Income'!$F$13:$F$32,28),1)=0),--('2) Income'!$D$13:$D$32="Every 4 Weeks"),--('2) Income'!$F$13:$F$32&lt;=A480),'2) Income'!$E$13:$E$32)))</f>
        <v>0</v>
      </c>
      <c r="AG480" s="8">
        <f>IF(A480="","",IF(COUNTIF('2) Income'!$D$13:$D$32,"Monthly")=0,0,IF(B480="N",SUMIFS('2) Income'!$E$13:$E$32,'2) Income'!$D$13:$D$32,"monthly",'2) Income'!$F$13:$F$32,"&lt;="&amp;$A480,'2) Income'!$I$13:$I$32,DAY(A480)),SUMIFS('2) Income'!$E$13:$E$32,'2) Income'!$D$13:$D$32,"monthly",'2) Income'!$F$13:$F$32,"&lt;="&amp;$A480,'2) Income'!$I$13:$I$32,"&gt;="&amp;DAY(A480)))))</f>
        <v>0</v>
      </c>
      <c r="AH480" s="8" cm="1">
        <f t="array" ref="AH480">IF(A480="","",IF(COUNTIF('2) Income'!$D$13:$D$32,"Yearly")=0,0,SUMPRODUCT(--('2) Income'!$D$13:$D$32="Yearly"),--('2) Income'!$F$13:$F$32&lt;=A480),IF(B480="N",--('2) Income'!$I$13:$I$32=DAY(A480)),--('2) Income'!$I$13:$I$32&gt;=DAY(A480))),--(IFERROR(MOD('2) Income'!$H$13:$H$32-MONTH(A480)+12,12),1)=0),'2) Income'!$E$13:$E$32)))</f>
        <v>0</v>
      </c>
      <c r="AI480" s="8">
        <f>IF(A480="","",IF(COUNTIF('2) Income'!$D$13:$D$32,"one-time")=0,0,SUMIFS('2) Income'!$E$13:$E$32,'2) Income'!$D$13:$D$32,"one-time",'2) Income'!$F$13:$F$32,"="&amp;$A480)))</f>
        <v>0</v>
      </c>
      <c r="AJ480" s="9">
        <f t="shared" si="36"/>
        <v>0</v>
      </c>
    </row>
    <row r="481" spans="1:36">
      <c r="A481" s="7">
        <f>IF(A480="","",IF(A480+1&lt;='1) Period'!$E$21,A480+1,""))</f>
        <v>45953</v>
      </c>
      <c r="B481" s="7" t="str">
        <f t="shared" si="37"/>
        <v>N</v>
      </c>
      <c r="C481" t="str">
        <f t="shared" si="38"/>
        <v>F</v>
      </c>
      <c r="D481" s="8">
        <f>IF(A481="","",IF(TEXT(A481,"dddd")='4) Happy Money'!$E$23,WAllowance,0))</f>
        <v>0</v>
      </c>
      <c r="E481" s="8">
        <f>IF(A481="","",IF(B481="N",SUMIF(TMonthly[Day of the Month],DAY(A481),TMonthly[Amount]),SUMIF(TMonthly[Day of the Month],"&gt;="&amp;DAY(A481),TMonthly[Amount])))</f>
        <v>0</v>
      </c>
      <c r="F481" s="8" cm="1">
        <f t="array" ref="F481">IF(A481="","",SUMPRODUCT(--(TYearly[Due Date]&lt;=A481),IF(B481="N",--(TYearly[Day]=DAY(A481)),--(TYearly[Day]&gt;=DAY(A481))),--(IFERROR(MOD(TYearly[Month]-MONTH(A481)+12,12),1)=0),TYearly[Amount]))</f>
        <v>0</v>
      </c>
      <c r="G481" s="8">
        <f>IF(A481="","",SUMIF(TOneTime[Due Date],A481,TOneTime[Amount]))</f>
        <v>0</v>
      </c>
      <c r="H481" s="8" cm="1">
        <f t="array" ref="H481">IF(A481="","",IF(COUNTIF(TOther[Frequency],$H$1)=0,0,SUMPRODUCT(--(IFERROR(MOD(A481-TOther[Start Date],7),1)=0),--(TOther[Frequency]=$H$1),--(TOther[Start Date]&lt;=A481),--(TOther[End Date Calc]&gt;=A481),TOther[Amount])))</f>
        <v>0</v>
      </c>
      <c r="I481" s="8" cm="1">
        <f t="array" ref="I481">IF(A481="","",IF(COUNTIF(TOther[Frequency],$I$1)=0,0,SUMPRODUCT(--(IFERROR(MOD(A481-TOther[Start Date],14),1)=0),--(TOther[Frequency]=$I$1),--(TOther[Start Date]&lt;=A481),--(TOther[End Date Calc]&gt;=A481),TOther[Amount])))</f>
        <v>0</v>
      </c>
      <c r="J481" s="8">
        <f>IF(A481="","",IF(COUNTIF(TOther[Frequency],$J$1)=0,0,IF(OR(DAY(A481)=1,DAY(A481)=15),SUMIFS(TOther[Amount],TOther[Frequency],$J$1,TOther[Start Date],"&lt;="&amp;$A481,TOther[End Date Calc],"&gt;="&amp;A481),0)))</f>
        <v>0</v>
      </c>
      <c r="K481" s="8">
        <f>IF(A481="","",IF(COUNTIF(TOther[Frequency],$K$1)=0,0,IF(A481=(A481-DAY(A481)+1+2*7-WEEKDAY(A481-DAY(A481)+8-4,1)),SUMIFS(TOther[Amount],TOther[Frequency],$K$1,TOther[Start Date],"&lt;="&amp;$A481,TOther[End Date Calc],"&gt;="&amp;A481),0)))</f>
        <v>0</v>
      </c>
      <c r="L481" s="8">
        <f>IF(A481="","",IF(COUNTIF(TOther[Frequency],$L$1)=0,0,IF(A481=(A481-DAY(A481)+1+3*7-WEEKDAY(A481-DAY(A481)+8-4,1)),SUMIFS(TOther[Amount],TOther[Frequency],$L$1,TOther[Start Date],"&lt;="&amp;$A481,TOther[End Date Calc],"&gt;="&amp;A481),0)))</f>
        <v>0</v>
      </c>
      <c r="M481" s="8">
        <f>IF(A481="","",IF(COUNTIF(TOther[Frequency],$M$1)=0,0,IF(A481=(A481-DAY(A481)+1+4*7-WEEKDAY(A481-DAY(A481)+8-4,1)),SUMIFS(TOther[Amount],TOther[Frequency],$M$1,TOther[Start Date],"&lt;="&amp;$A481,TOther[End Date Calc],"&gt;="&amp;A481),0)))</f>
        <v>0</v>
      </c>
      <c r="N481" s="8" cm="1">
        <f t="array" ref="N481">IF(A481="","",IF(COUNTIF(TOther[Frequency],$N$1)=0,0,SUMPRODUCT(--(IFERROR(MOD(A481-TOther[Start Date],28),1)=0),--(TOther[Frequency]=$N$1),--(TOther[Start Date]&lt;=A481),--(TOther[End Date Calc]&gt;=A481),TOther[Amount])))</f>
        <v>0</v>
      </c>
      <c r="O481" s="8" cm="1">
        <f t="array" ref="O481">IF(A481="","",IF(COUNTIF(TOther[Frequency],$O$1)=0,0,SUMPRODUCT(--(IFERROR(MOD(A481-TOther[Start Date],42),1)=0),--(TOther[Frequency]=$O$1),--(TOther[Start Date]&lt;=A481),--(TOther[End Date Calc]&gt;=A481),TOther[Amount])))</f>
        <v>0</v>
      </c>
      <c r="P481" s="8" cm="1">
        <f t="array" ref="P481">IF(A481="","",IF(COUNTIF(TOther[Frequency],$P$1)=0,0,SUMPRODUCT(--(IFERROR(MOD(A481-TOther[Start Date],56),1)=0),--(TOther[Frequency]=$P$1),--(TOther[Start Date]&lt;=A481),--(TOther[End Date Calc]&gt;=A481),TOther[Amount])))</f>
        <v>0</v>
      </c>
      <c r="Q481" s="8">
        <f>IF(A481="","",IF(COUNTIF(TOther[Frequency],$Q$1)=0,0,IF(B481="N",SUMIFS(TOther[Amount],TOther[Frequency],$Q$1,TOther[Start Date],"&lt;="&amp;$A481,TOther[End Date Calc],"&gt;="&amp;A481,TOther[Start Day],DAY(A481)),SUMIFS(TOther[Amount],TOther[Frequency],$Q$1,TOther[Start Date],"&lt;="&amp;$A481,TOther[End Date Calc],"&gt;="&amp;A481,TOther[Start Day],"&gt;="&amp;DAY(A481)))))</f>
        <v>0</v>
      </c>
      <c r="R481" s="8" cm="1">
        <f t="array" ref="R481">IF(A481="","",IF(COUNTIF(TOther[Frequency],R$1)=0,0,SUMPRODUCT(--(TOther[Frequency]=R$1),--(TOther[Start Date]&lt;=A481),--(TOther[End Date Calc]&gt;=A481),IF(B481="N",--(TOther[Start Day]=DAY(A481)),--(TOther[Start Day]&gt;=DAY(A481))),--(IFERROR(MOD(TOther[Start Month]-MONTH(A481)+2,2),1)=0),TOther[Amount])))</f>
        <v>0</v>
      </c>
      <c r="S481" s="8" cm="1">
        <f t="array" ref="S481">IF(A481="","",IF(COUNTIF(TOther[Frequency],S$1)=0,0,SUMPRODUCT(--(TOther[Frequency]=S$1),--(TOther[Start Date]&lt;=A481),--(TOther[End Date Calc]&gt;=A481),IF(B481="N",--(TOther[Start Day]=DAY(A481)),--(TOther[Start Day]&gt;=DAY(A481))),--(IFERROR(MOD(TOther[Start Month]-MONTH(A481)+3,3),1)=0),TOther[Amount])))</f>
        <v>0</v>
      </c>
      <c r="T481" s="8" cm="1">
        <f t="array" ref="T481">IF($A481="","",IF(COUNTIF(TOther[Frequency],T$1)=0,0,SUMPRODUCT(--(TOther[Frequency]=T$1),--(TOther[Start Date]&lt;=$A481),--(TOther[End Date Calc]&gt;=$A481),IF($B481="N",--(TOther[Start Day]=DAY($A481)),--(TOther[Start Day]&gt;=DAY($A481))),--(IFERROR(MOD(TOther[Start Month]-MONTH($A481)+4,4),1)=0),TOther[Amount])))</f>
        <v>0</v>
      </c>
      <c r="U481" s="8" cm="1">
        <f t="array" ref="U481">IF(A481="","",IF(COUNTIF(TOther[Frequency],$U$1)=0,0,SUMPRODUCT(--(TOther[Frequency]=$U$1),--(TOther[Start Date]&lt;=A481),--(TOther[End Date Calc]&gt;=A481),IF(B481="N",--(TOther[Start Day]=DAY(A481)),--(TOther[Start Day]&gt;=DAY(A481))),--(IFERROR(MOD(TOther[Start Month]-MONTH(A481)+6,6),1)=0),TOther[Amount])))</f>
        <v>0</v>
      </c>
      <c r="V481" s="8" cm="1">
        <f t="array" ref="V481">IF(A481="","",IF(COUNTIF(TOther[Frequency],$V$1)=0,0,SUMPRODUCT(--(TOther[Frequency]=$V$1),--(TOther[Start Date]&lt;=A481),--(TOther[End Date Calc]&gt;=A481),IF(B481="N",--(TOther[Start Day]=DAY(A481)),--(TOther[Start Day]&gt;=DAY(A481))),--(IFERROR(MOD(TOther[Start Month]-MONTH(A481)+12,12),1)=0),TOther[Amount])))</f>
        <v>0</v>
      </c>
      <c r="W481" s="8">
        <f>IF(A481="","",SUMIFS(TOther[Amount],TOther[Start Date],A481,TOther[Frequency],$W$1))</f>
        <v>0</v>
      </c>
      <c r="X481" s="9">
        <f t="shared" si="35"/>
        <v>0</v>
      </c>
      <c r="Y481" s="9">
        <f t="shared" si="39"/>
        <v>0</v>
      </c>
      <c r="Z481" s="8" cm="1">
        <f t="array" ref="Z481">IF(A481="","",IF(COUNTIF('2) Income'!$D$13:$D$32,"Weekly")=0,0,SUMPRODUCT(--(IFERROR(MOD(A481-'2) Income'!$F$13:$F$32,7),1)=0),--('2) Income'!$D$13:$D$32="Weekly"),--('2) Income'!$F$13:$F$32&lt;=A481),'2) Income'!$E$13:$E$32)))</f>
        <v>0</v>
      </c>
      <c r="AA481" s="8" cm="1">
        <f t="array" ref="AA481">IF(A481="","",IF(COUNTIF('2) Income'!$D$13:$D$32,"Every Other Week")=0,0,SUMPRODUCT(--(IFERROR(MOD(A481-'2) Income'!$F$13:$F$32,14),1)=0),--('2) Income'!$D$13:$D$32="Every Other Week"),--('2) Income'!$F$13:$F$32&lt;=A481),'2) Income'!$E$13:$E$32)))</f>
        <v>0</v>
      </c>
      <c r="AB481" s="8">
        <f>IF(A481="","",IF(COUNTIF('2) Income'!$D$13:$D$32,"1st and 15th")=0,0,IF(OR(DAY(A481)=1,DAY(A481)=15),SUMIFS('2) Income'!$E$13:$E$32,'2) Income'!$D$13:$D$32,"1st and 15th",'2) Income'!$F$13:$F$32,"&lt;="&amp;$A481),0)))</f>
        <v>0</v>
      </c>
      <c r="AC481" s="8">
        <f>IF(A481="","",IF(COUNTIF('2) Income'!$D$13:$D$32,"2nd Wednesday")=0,0,IF(A481=(A481-DAY(A481)+1+2*7-WEEKDAY(A481-DAY(A481)+8-4,1)),SUMIFS('2) Income'!$E$13:$E$32,'2) Income'!$D$13:$D$32,"2nd Wednesday",'2) Income'!$F$13:$F$32,"&lt;="&amp;$A481),0)))</f>
        <v>0</v>
      </c>
      <c r="AD481" s="8">
        <f>IF(A481="","",IF(COUNTIF('2) Income'!$D$13:$D$32,"3rd Wednesday")=0,0,IF(A481=(A481-DAY(A481)+1+3*7-WEEKDAY(A481-DAY(A481)+8-4,1)),SUMIFS('2) Income'!$E$13:$E$32,'2) Income'!$D$13:$D$32,"3rd Wednesday",'2) Income'!$F$13:$F$32,"&lt;="&amp;$A481),0)))</f>
        <v>0</v>
      </c>
      <c r="AE481" s="8">
        <f>IF(A481="","",IF(COUNTIF('2) Income'!$D$13:$D$32,"4th Wednesday")=0,0,IF(A481=(A481-DAY(A481)+1+4*7-WEEKDAY(A481-DAY(A481)+8-4,1)),SUMIFS('2) Income'!$E$13:$E$32,'2) Income'!$D$13:$D$32,"4th Wednesday",'2) Income'!$F$13:$F$32,"&lt;="&amp;$A481),0)))</f>
        <v>0</v>
      </c>
      <c r="AF481" s="8" cm="1">
        <f t="array" ref="AF481">IF(A481="","",IF(COUNTIF('2) Income'!$D$13:$D$32,"Every 4 Weeks")=0,0,SUMPRODUCT(--(IFERROR(MOD(A481-'2) Income'!$F$13:$F$32,28),1)=0),--('2) Income'!$D$13:$D$32="Every 4 Weeks"),--('2) Income'!$F$13:$F$32&lt;=A481),'2) Income'!$E$13:$E$32)))</f>
        <v>0</v>
      </c>
      <c r="AG481" s="8">
        <f>IF(A481="","",IF(COUNTIF('2) Income'!$D$13:$D$32,"Monthly")=0,0,IF(B481="N",SUMIFS('2) Income'!$E$13:$E$32,'2) Income'!$D$13:$D$32,"monthly",'2) Income'!$F$13:$F$32,"&lt;="&amp;$A481,'2) Income'!$I$13:$I$32,DAY(A481)),SUMIFS('2) Income'!$E$13:$E$32,'2) Income'!$D$13:$D$32,"monthly",'2) Income'!$F$13:$F$32,"&lt;="&amp;$A481,'2) Income'!$I$13:$I$32,"&gt;="&amp;DAY(A481)))))</f>
        <v>0</v>
      </c>
      <c r="AH481" s="8" cm="1">
        <f t="array" ref="AH481">IF(A481="","",IF(COUNTIF('2) Income'!$D$13:$D$32,"Yearly")=0,0,SUMPRODUCT(--('2) Income'!$D$13:$D$32="Yearly"),--('2) Income'!$F$13:$F$32&lt;=A481),IF(B481="N",--('2) Income'!$I$13:$I$32=DAY(A481)),--('2) Income'!$I$13:$I$32&gt;=DAY(A481))),--(IFERROR(MOD('2) Income'!$H$13:$H$32-MONTH(A481)+12,12),1)=0),'2) Income'!$E$13:$E$32)))</f>
        <v>0</v>
      </c>
      <c r="AI481" s="8">
        <f>IF(A481="","",IF(COUNTIF('2) Income'!$D$13:$D$32,"one-time")=0,0,SUMIFS('2) Income'!$E$13:$E$32,'2) Income'!$D$13:$D$32,"one-time",'2) Income'!$F$13:$F$32,"="&amp;$A481)))</f>
        <v>0</v>
      </c>
      <c r="AJ481" s="9">
        <f t="shared" si="36"/>
        <v>0</v>
      </c>
    </row>
    <row r="482" spans="1:36">
      <c r="A482" s="7">
        <f>IF(A481="","",IF(A481+1&lt;='1) Period'!$E$21,A481+1,""))</f>
        <v>45954</v>
      </c>
      <c r="B482" s="7" t="str">
        <f t="shared" si="37"/>
        <v>N</v>
      </c>
      <c r="C482" t="str">
        <f t="shared" si="38"/>
        <v>F</v>
      </c>
      <c r="D482" s="8">
        <f>IF(A482="","",IF(TEXT(A482,"dddd")='4) Happy Money'!$E$23,WAllowance,0))</f>
        <v>0</v>
      </c>
      <c r="E482" s="8">
        <f>IF(A482="","",IF(B482="N",SUMIF(TMonthly[Day of the Month],DAY(A482),TMonthly[Amount]),SUMIF(TMonthly[Day of the Month],"&gt;="&amp;DAY(A482),TMonthly[Amount])))</f>
        <v>0</v>
      </c>
      <c r="F482" s="8" cm="1">
        <f t="array" ref="F482">IF(A482="","",SUMPRODUCT(--(TYearly[Due Date]&lt;=A482),IF(B482="N",--(TYearly[Day]=DAY(A482)),--(TYearly[Day]&gt;=DAY(A482))),--(IFERROR(MOD(TYearly[Month]-MONTH(A482)+12,12),1)=0),TYearly[Amount]))</f>
        <v>0</v>
      </c>
      <c r="G482" s="8">
        <f>IF(A482="","",SUMIF(TOneTime[Due Date],A482,TOneTime[Amount]))</f>
        <v>0</v>
      </c>
      <c r="H482" s="8" cm="1">
        <f t="array" ref="H482">IF(A482="","",IF(COUNTIF(TOther[Frequency],$H$1)=0,0,SUMPRODUCT(--(IFERROR(MOD(A482-TOther[Start Date],7),1)=0),--(TOther[Frequency]=$H$1),--(TOther[Start Date]&lt;=A482),--(TOther[End Date Calc]&gt;=A482),TOther[Amount])))</f>
        <v>0</v>
      </c>
      <c r="I482" s="8" cm="1">
        <f t="array" ref="I482">IF(A482="","",IF(COUNTIF(TOther[Frequency],$I$1)=0,0,SUMPRODUCT(--(IFERROR(MOD(A482-TOther[Start Date],14),1)=0),--(TOther[Frequency]=$I$1),--(TOther[Start Date]&lt;=A482),--(TOther[End Date Calc]&gt;=A482),TOther[Amount])))</f>
        <v>0</v>
      </c>
      <c r="J482" s="8">
        <f>IF(A482="","",IF(COUNTIF(TOther[Frequency],$J$1)=0,0,IF(OR(DAY(A482)=1,DAY(A482)=15),SUMIFS(TOther[Amount],TOther[Frequency],$J$1,TOther[Start Date],"&lt;="&amp;$A482,TOther[End Date Calc],"&gt;="&amp;A482),0)))</f>
        <v>0</v>
      </c>
      <c r="K482" s="8">
        <f>IF(A482="","",IF(COUNTIF(TOther[Frequency],$K$1)=0,0,IF(A482=(A482-DAY(A482)+1+2*7-WEEKDAY(A482-DAY(A482)+8-4,1)),SUMIFS(TOther[Amount],TOther[Frequency],$K$1,TOther[Start Date],"&lt;="&amp;$A482,TOther[End Date Calc],"&gt;="&amp;A482),0)))</f>
        <v>0</v>
      </c>
      <c r="L482" s="8">
        <f>IF(A482="","",IF(COUNTIF(TOther[Frequency],$L$1)=0,0,IF(A482=(A482-DAY(A482)+1+3*7-WEEKDAY(A482-DAY(A482)+8-4,1)),SUMIFS(TOther[Amount],TOther[Frequency],$L$1,TOther[Start Date],"&lt;="&amp;$A482,TOther[End Date Calc],"&gt;="&amp;A482),0)))</f>
        <v>0</v>
      </c>
      <c r="M482" s="8">
        <f>IF(A482="","",IF(COUNTIF(TOther[Frequency],$M$1)=0,0,IF(A482=(A482-DAY(A482)+1+4*7-WEEKDAY(A482-DAY(A482)+8-4,1)),SUMIFS(TOther[Amount],TOther[Frequency],$M$1,TOther[Start Date],"&lt;="&amp;$A482,TOther[End Date Calc],"&gt;="&amp;A482),0)))</f>
        <v>0</v>
      </c>
      <c r="N482" s="8" cm="1">
        <f t="array" ref="N482">IF(A482="","",IF(COUNTIF(TOther[Frequency],$N$1)=0,0,SUMPRODUCT(--(IFERROR(MOD(A482-TOther[Start Date],28),1)=0),--(TOther[Frequency]=$N$1),--(TOther[Start Date]&lt;=A482),--(TOther[End Date Calc]&gt;=A482),TOther[Amount])))</f>
        <v>0</v>
      </c>
      <c r="O482" s="8" cm="1">
        <f t="array" ref="O482">IF(A482="","",IF(COUNTIF(TOther[Frequency],$O$1)=0,0,SUMPRODUCT(--(IFERROR(MOD(A482-TOther[Start Date],42),1)=0),--(TOther[Frequency]=$O$1),--(TOther[Start Date]&lt;=A482),--(TOther[End Date Calc]&gt;=A482),TOther[Amount])))</f>
        <v>0</v>
      </c>
      <c r="P482" s="8" cm="1">
        <f t="array" ref="P482">IF(A482="","",IF(COUNTIF(TOther[Frequency],$P$1)=0,0,SUMPRODUCT(--(IFERROR(MOD(A482-TOther[Start Date],56),1)=0),--(TOther[Frequency]=$P$1),--(TOther[Start Date]&lt;=A482),--(TOther[End Date Calc]&gt;=A482),TOther[Amount])))</f>
        <v>0</v>
      </c>
      <c r="Q482" s="8">
        <f>IF(A482="","",IF(COUNTIF(TOther[Frequency],$Q$1)=0,0,IF(B482="N",SUMIFS(TOther[Amount],TOther[Frequency],$Q$1,TOther[Start Date],"&lt;="&amp;$A482,TOther[End Date Calc],"&gt;="&amp;A482,TOther[Start Day],DAY(A482)),SUMIFS(TOther[Amount],TOther[Frequency],$Q$1,TOther[Start Date],"&lt;="&amp;$A482,TOther[End Date Calc],"&gt;="&amp;A482,TOther[Start Day],"&gt;="&amp;DAY(A482)))))</f>
        <v>0</v>
      </c>
      <c r="R482" s="8" cm="1">
        <f t="array" ref="R482">IF(A482="","",IF(COUNTIF(TOther[Frequency],R$1)=0,0,SUMPRODUCT(--(TOther[Frequency]=R$1),--(TOther[Start Date]&lt;=A482),--(TOther[End Date Calc]&gt;=A482),IF(B482="N",--(TOther[Start Day]=DAY(A482)),--(TOther[Start Day]&gt;=DAY(A482))),--(IFERROR(MOD(TOther[Start Month]-MONTH(A482)+2,2),1)=0),TOther[Amount])))</f>
        <v>0</v>
      </c>
      <c r="S482" s="8" cm="1">
        <f t="array" ref="S482">IF(A482="","",IF(COUNTIF(TOther[Frequency],S$1)=0,0,SUMPRODUCT(--(TOther[Frequency]=S$1),--(TOther[Start Date]&lt;=A482),--(TOther[End Date Calc]&gt;=A482),IF(B482="N",--(TOther[Start Day]=DAY(A482)),--(TOther[Start Day]&gt;=DAY(A482))),--(IFERROR(MOD(TOther[Start Month]-MONTH(A482)+3,3),1)=0),TOther[Amount])))</f>
        <v>0</v>
      </c>
      <c r="T482" s="8" cm="1">
        <f t="array" ref="T482">IF($A482="","",IF(COUNTIF(TOther[Frequency],T$1)=0,0,SUMPRODUCT(--(TOther[Frequency]=T$1),--(TOther[Start Date]&lt;=$A482),--(TOther[End Date Calc]&gt;=$A482),IF($B482="N",--(TOther[Start Day]=DAY($A482)),--(TOther[Start Day]&gt;=DAY($A482))),--(IFERROR(MOD(TOther[Start Month]-MONTH($A482)+4,4),1)=0),TOther[Amount])))</f>
        <v>0</v>
      </c>
      <c r="U482" s="8" cm="1">
        <f t="array" ref="U482">IF(A482="","",IF(COUNTIF(TOther[Frequency],$U$1)=0,0,SUMPRODUCT(--(TOther[Frequency]=$U$1),--(TOther[Start Date]&lt;=A482),--(TOther[End Date Calc]&gt;=A482),IF(B482="N",--(TOther[Start Day]=DAY(A482)),--(TOther[Start Day]&gt;=DAY(A482))),--(IFERROR(MOD(TOther[Start Month]-MONTH(A482)+6,6),1)=0),TOther[Amount])))</f>
        <v>0</v>
      </c>
      <c r="V482" s="8" cm="1">
        <f t="array" ref="V482">IF(A482="","",IF(COUNTIF(TOther[Frequency],$V$1)=0,0,SUMPRODUCT(--(TOther[Frequency]=$V$1),--(TOther[Start Date]&lt;=A482),--(TOther[End Date Calc]&gt;=A482),IF(B482="N",--(TOther[Start Day]=DAY(A482)),--(TOther[Start Day]&gt;=DAY(A482))),--(IFERROR(MOD(TOther[Start Month]-MONTH(A482)+12,12),1)=0),TOther[Amount])))</f>
        <v>0</v>
      </c>
      <c r="W482" s="8">
        <f>IF(A482="","",SUMIFS(TOther[Amount],TOther[Start Date],A482,TOther[Frequency],$W$1))</f>
        <v>0</v>
      </c>
      <c r="X482" s="9">
        <f t="shared" si="35"/>
        <v>0</v>
      </c>
      <c r="Y482" s="9">
        <f t="shared" si="39"/>
        <v>0</v>
      </c>
      <c r="Z482" s="8" cm="1">
        <f t="array" ref="Z482">IF(A482="","",IF(COUNTIF('2) Income'!$D$13:$D$32,"Weekly")=0,0,SUMPRODUCT(--(IFERROR(MOD(A482-'2) Income'!$F$13:$F$32,7),1)=0),--('2) Income'!$D$13:$D$32="Weekly"),--('2) Income'!$F$13:$F$32&lt;=A482),'2) Income'!$E$13:$E$32)))</f>
        <v>0</v>
      </c>
      <c r="AA482" s="8" cm="1">
        <f t="array" ref="AA482">IF(A482="","",IF(COUNTIF('2) Income'!$D$13:$D$32,"Every Other Week")=0,0,SUMPRODUCT(--(IFERROR(MOD(A482-'2) Income'!$F$13:$F$32,14),1)=0),--('2) Income'!$D$13:$D$32="Every Other Week"),--('2) Income'!$F$13:$F$32&lt;=A482),'2) Income'!$E$13:$E$32)))</f>
        <v>2300</v>
      </c>
      <c r="AB482" s="8">
        <f>IF(A482="","",IF(COUNTIF('2) Income'!$D$13:$D$32,"1st and 15th")=0,0,IF(OR(DAY(A482)=1,DAY(A482)=15),SUMIFS('2) Income'!$E$13:$E$32,'2) Income'!$D$13:$D$32,"1st and 15th",'2) Income'!$F$13:$F$32,"&lt;="&amp;$A482),0)))</f>
        <v>0</v>
      </c>
      <c r="AC482" s="8">
        <f>IF(A482="","",IF(COUNTIF('2) Income'!$D$13:$D$32,"2nd Wednesday")=0,0,IF(A482=(A482-DAY(A482)+1+2*7-WEEKDAY(A482-DAY(A482)+8-4,1)),SUMIFS('2) Income'!$E$13:$E$32,'2) Income'!$D$13:$D$32,"2nd Wednesday",'2) Income'!$F$13:$F$32,"&lt;="&amp;$A482),0)))</f>
        <v>0</v>
      </c>
      <c r="AD482" s="8">
        <f>IF(A482="","",IF(COUNTIF('2) Income'!$D$13:$D$32,"3rd Wednesday")=0,0,IF(A482=(A482-DAY(A482)+1+3*7-WEEKDAY(A482-DAY(A482)+8-4,1)),SUMIFS('2) Income'!$E$13:$E$32,'2) Income'!$D$13:$D$32,"3rd Wednesday",'2) Income'!$F$13:$F$32,"&lt;="&amp;$A482),0)))</f>
        <v>0</v>
      </c>
      <c r="AE482" s="8">
        <f>IF(A482="","",IF(COUNTIF('2) Income'!$D$13:$D$32,"4th Wednesday")=0,0,IF(A482=(A482-DAY(A482)+1+4*7-WEEKDAY(A482-DAY(A482)+8-4,1)),SUMIFS('2) Income'!$E$13:$E$32,'2) Income'!$D$13:$D$32,"4th Wednesday",'2) Income'!$F$13:$F$32,"&lt;="&amp;$A482),0)))</f>
        <v>0</v>
      </c>
      <c r="AF482" s="8" cm="1">
        <f t="array" ref="AF482">IF(A482="","",IF(COUNTIF('2) Income'!$D$13:$D$32,"Every 4 Weeks")=0,0,SUMPRODUCT(--(IFERROR(MOD(A482-'2) Income'!$F$13:$F$32,28),1)=0),--('2) Income'!$D$13:$D$32="Every 4 Weeks"),--('2) Income'!$F$13:$F$32&lt;=A482),'2) Income'!$E$13:$E$32)))</f>
        <v>0</v>
      </c>
      <c r="AG482" s="8">
        <f>IF(A482="","",IF(COUNTIF('2) Income'!$D$13:$D$32,"Monthly")=0,0,IF(B482="N",SUMIFS('2) Income'!$E$13:$E$32,'2) Income'!$D$13:$D$32,"monthly",'2) Income'!$F$13:$F$32,"&lt;="&amp;$A482,'2) Income'!$I$13:$I$32,DAY(A482)),SUMIFS('2) Income'!$E$13:$E$32,'2) Income'!$D$13:$D$32,"monthly",'2) Income'!$F$13:$F$32,"&lt;="&amp;$A482,'2) Income'!$I$13:$I$32,"&gt;="&amp;DAY(A482)))))</f>
        <v>0</v>
      </c>
      <c r="AH482" s="8" cm="1">
        <f t="array" ref="AH482">IF(A482="","",IF(COUNTIF('2) Income'!$D$13:$D$32,"Yearly")=0,0,SUMPRODUCT(--('2) Income'!$D$13:$D$32="Yearly"),--('2) Income'!$F$13:$F$32&lt;=A482),IF(B482="N",--('2) Income'!$I$13:$I$32=DAY(A482)),--('2) Income'!$I$13:$I$32&gt;=DAY(A482))),--(IFERROR(MOD('2) Income'!$H$13:$H$32-MONTH(A482)+12,12),1)=0),'2) Income'!$E$13:$E$32)))</f>
        <v>0</v>
      </c>
      <c r="AI482" s="8">
        <f>IF(A482="","",IF(COUNTIF('2) Income'!$D$13:$D$32,"one-time")=0,0,SUMIFS('2) Income'!$E$13:$E$32,'2) Income'!$D$13:$D$32,"one-time",'2) Income'!$F$13:$F$32,"="&amp;$A482)))</f>
        <v>0</v>
      </c>
      <c r="AJ482" s="9">
        <f t="shared" si="36"/>
        <v>2300</v>
      </c>
    </row>
    <row r="483" spans="1:36">
      <c r="A483" s="7">
        <f>IF(A482="","",IF(A482+1&lt;='1) Period'!$E$21,A482+1,""))</f>
        <v>45955</v>
      </c>
      <c r="B483" s="7" t="str">
        <f t="shared" si="37"/>
        <v>N</v>
      </c>
      <c r="C483" t="str">
        <f t="shared" si="38"/>
        <v>Y</v>
      </c>
      <c r="D483" s="8">
        <f>IF(A483="","",IF(TEXT(A483,"dddd")='4) Happy Money'!$E$23,WAllowance,0))</f>
        <v>0</v>
      </c>
      <c r="E483" s="8">
        <f>IF(A483="","",IF(B483="N",SUMIF(TMonthly[Day of the Month],DAY(A483),TMonthly[Amount]),SUMIF(TMonthly[Day of the Month],"&gt;="&amp;DAY(A483),TMonthly[Amount])))</f>
        <v>0</v>
      </c>
      <c r="F483" s="8" cm="1">
        <f t="array" ref="F483">IF(A483="","",SUMPRODUCT(--(TYearly[Due Date]&lt;=A483),IF(B483="N",--(TYearly[Day]=DAY(A483)),--(TYearly[Day]&gt;=DAY(A483))),--(IFERROR(MOD(TYearly[Month]-MONTH(A483)+12,12),1)=0),TYearly[Amount]))</f>
        <v>0</v>
      </c>
      <c r="G483" s="8">
        <f>IF(A483="","",SUMIF(TOneTime[Due Date],A483,TOneTime[Amount]))</f>
        <v>0</v>
      </c>
      <c r="H483" s="8" cm="1">
        <f t="array" ref="H483">IF(A483="","",IF(COUNTIF(TOther[Frequency],$H$1)=0,0,SUMPRODUCT(--(IFERROR(MOD(A483-TOther[Start Date],7),1)=0),--(TOther[Frequency]=$H$1),--(TOther[Start Date]&lt;=A483),--(TOther[End Date Calc]&gt;=A483),TOther[Amount])))</f>
        <v>0</v>
      </c>
      <c r="I483" s="8" cm="1">
        <f t="array" ref="I483">IF(A483="","",IF(COUNTIF(TOther[Frequency],$I$1)=0,0,SUMPRODUCT(--(IFERROR(MOD(A483-TOther[Start Date],14),1)=0),--(TOther[Frequency]=$I$1),--(TOther[Start Date]&lt;=A483),--(TOther[End Date Calc]&gt;=A483),TOther[Amount])))</f>
        <v>0</v>
      </c>
      <c r="J483" s="8">
        <f>IF(A483="","",IF(COUNTIF(TOther[Frequency],$J$1)=0,0,IF(OR(DAY(A483)=1,DAY(A483)=15),SUMIFS(TOther[Amount],TOther[Frequency],$J$1,TOther[Start Date],"&lt;="&amp;$A483,TOther[End Date Calc],"&gt;="&amp;A483),0)))</f>
        <v>0</v>
      </c>
      <c r="K483" s="8">
        <f>IF(A483="","",IF(COUNTIF(TOther[Frequency],$K$1)=0,0,IF(A483=(A483-DAY(A483)+1+2*7-WEEKDAY(A483-DAY(A483)+8-4,1)),SUMIFS(TOther[Amount],TOther[Frequency],$K$1,TOther[Start Date],"&lt;="&amp;$A483,TOther[End Date Calc],"&gt;="&amp;A483),0)))</f>
        <v>0</v>
      </c>
      <c r="L483" s="8">
        <f>IF(A483="","",IF(COUNTIF(TOther[Frequency],$L$1)=0,0,IF(A483=(A483-DAY(A483)+1+3*7-WEEKDAY(A483-DAY(A483)+8-4,1)),SUMIFS(TOther[Amount],TOther[Frequency],$L$1,TOther[Start Date],"&lt;="&amp;$A483,TOther[End Date Calc],"&gt;="&amp;A483),0)))</f>
        <v>0</v>
      </c>
      <c r="M483" s="8">
        <f>IF(A483="","",IF(COUNTIF(TOther[Frequency],$M$1)=0,0,IF(A483=(A483-DAY(A483)+1+4*7-WEEKDAY(A483-DAY(A483)+8-4,1)),SUMIFS(TOther[Amount],TOther[Frequency],$M$1,TOther[Start Date],"&lt;="&amp;$A483,TOther[End Date Calc],"&gt;="&amp;A483),0)))</f>
        <v>0</v>
      </c>
      <c r="N483" s="8" cm="1">
        <f t="array" ref="N483">IF(A483="","",IF(COUNTIF(TOther[Frequency],$N$1)=0,0,SUMPRODUCT(--(IFERROR(MOD(A483-TOther[Start Date],28),1)=0),--(TOther[Frequency]=$N$1),--(TOther[Start Date]&lt;=A483),--(TOther[End Date Calc]&gt;=A483),TOther[Amount])))</f>
        <v>0</v>
      </c>
      <c r="O483" s="8" cm="1">
        <f t="array" ref="O483">IF(A483="","",IF(COUNTIF(TOther[Frequency],$O$1)=0,0,SUMPRODUCT(--(IFERROR(MOD(A483-TOther[Start Date],42),1)=0),--(TOther[Frequency]=$O$1),--(TOther[Start Date]&lt;=A483),--(TOther[End Date Calc]&gt;=A483),TOther[Amount])))</f>
        <v>0</v>
      </c>
      <c r="P483" s="8" cm="1">
        <f t="array" ref="P483">IF(A483="","",IF(COUNTIF(TOther[Frequency],$P$1)=0,0,SUMPRODUCT(--(IFERROR(MOD(A483-TOther[Start Date],56),1)=0),--(TOther[Frequency]=$P$1),--(TOther[Start Date]&lt;=A483),--(TOther[End Date Calc]&gt;=A483),TOther[Amount])))</f>
        <v>0</v>
      </c>
      <c r="Q483" s="8">
        <f>IF(A483="","",IF(COUNTIF(TOther[Frequency],$Q$1)=0,0,IF(B483="N",SUMIFS(TOther[Amount],TOther[Frequency],$Q$1,TOther[Start Date],"&lt;="&amp;$A483,TOther[End Date Calc],"&gt;="&amp;A483,TOther[Start Day],DAY(A483)),SUMIFS(TOther[Amount],TOther[Frequency],$Q$1,TOther[Start Date],"&lt;="&amp;$A483,TOther[End Date Calc],"&gt;="&amp;A483,TOther[Start Day],"&gt;="&amp;DAY(A483)))))</f>
        <v>0</v>
      </c>
      <c r="R483" s="8" cm="1">
        <f t="array" ref="R483">IF(A483="","",IF(COUNTIF(TOther[Frequency],R$1)=0,0,SUMPRODUCT(--(TOther[Frequency]=R$1),--(TOther[Start Date]&lt;=A483),--(TOther[End Date Calc]&gt;=A483),IF(B483="N",--(TOther[Start Day]=DAY(A483)),--(TOther[Start Day]&gt;=DAY(A483))),--(IFERROR(MOD(TOther[Start Month]-MONTH(A483)+2,2),1)=0),TOther[Amount])))</f>
        <v>0</v>
      </c>
      <c r="S483" s="8" cm="1">
        <f t="array" ref="S483">IF(A483="","",IF(COUNTIF(TOther[Frequency],S$1)=0,0,SUMPRODUCT(--(TOther[Frequency]=S$1),--(TOther[Start Date]&lt;=A483),--(TOther[End Date Calc]&gt;=A483),IF(B483="N",--(TOther[Start Day]=DAY(A483)),--(TOther[Start Day]&gt;=DAY(A483))),--(IFERROR(MOD(TOther[Start Month]-MONTH(A483)+3,3),1)=0),TOther[Amount])))</f>
        <v>0</v>
      </c>
      <c r="T483" s="8" cm="1">
        <f t="array" ref="T483">IF($A483="","",IF(COUNTIF(TOther[Frequency],T$1)=0,0,SUMPRODUCT(--(TOther[Frequency]=T$1),--(TOther[Start Date]&lt;=$A483),--(TOther[End Date Calc]&gt;=$A483),IF($B483="N",--(TOther[Start Day]=DAY($A483)),--(TOther[Start Day]&gt;=DAY($A483))),--(IFERROR(MOD(TOther[Start Month]-MONTH($A483)+4,4),1)=0),TOther[Amount])))</f>
        <v>0</v>
      </c>
      <c r="U483" s="8" cm="1">
        <f t="array" ref="U483">IF(A483="","",IF(COUNTIF(TOther[Frequency],$U$1)=0,0,SUMPRODUCT(--(TOther[Frequency]=$U$1),--(TOther[Start Date]&lt;=A483),--(TOther[End Date Calc]&gt;=A483),IF(B483="N",--(TOther[Start Day]=DAY(A483)),--(TOther[Start Day]&gt;=DAY(A483))),--(IFERROR(MOD(TOther[Start Month]-MONTH(A483)+6,6),1)=0),TOther[Amount])))</f>
        <v>0</v>
      </c>
      <c r="V483" s="8" cm="1">
        <f t="array" ref="V483">IF(A483="","",IF(COUNTIF(TOther[Frequency],$V$1)=0,0,SUMPRODUCT(--(TOther[Frequency]=$V$1),--(TOther[Start Date]&lt;=A483),--(TOther[End Date Calc]&gt;=A483),IF(B483="N",--(TOther[Start Day]=DAY(A483)),--(TOther[Start Day]&gt;=DAY(A483))),--(IFERROR(MOD(TOther[Start Month]-MONTH(A483)+12,12),1)=0),TOther[Amount])))</f>
        <v>0</v>
      </c>
      <c r="W483" s="8">
        <f>IF(A483="","",SUMIFS(TOther[Amount],TOther[Start Date],A483,TOther[Frequency],$W$1))</f>
        <v>0</v>
      </c>
      <c r="X483" s="9">
        <f t="shared" si="35"/>
        <v>0</v>
      </c>
      <c r="Y483" s="9">
        <f t="shared" si="39"/>
        <v>0</v>
      </c>
      <c r="Z483" s="8" cm="1">
        <f t="array" ref="Z483">IF(A483="","",IF(COUNTIF('2) Income'!$D$13:$D$32,"Weekly")=0,0,SUMPRODUCT(--(IFERROR(MOD(A483-'2) Income'!$F$13:$F$32,7),1)=0),--('2) Income'!$D$13:$D$32="Weekly"),--('2) Income'!$F$13:$F$32&lt;=A483),'2) Income'!$E$13:$E$32)))</f>
        <v>0</v>
      </c>
      <c r="AA483" s="8" cm="1">
        <f t="array" ref="AA483">IF(A483="","",IF(COUNTIF('2) Income'!$D$13:$D$32,"Every Other Week")=0,0,SUMPRODUCT(--(IFERROR(MOD(A483-'2) Income'!$F$13:$F$32,14),1)=0),--('2) Income'!$D$13:$D$32="Every Other Week"),--('2) Income'!$F$13:$F$32&lt;=A483),'2) Income'!$E$13:$E$32)))</f>
        <v>0</v>
      </c>
      <c r="AB483" s="8">
        <f>IF(A483="","",IF(COUNTIF('2) Income'!$D$13:$D$32,"1st and 15th")=0,0,IF(OR(DAY(A483)=1,DAY(A483)=15),SUMIFS('2) Income'!$E$13:$E$32,'2) Income'!$D$13:$D$32,"1st and 15th",'2) Income'!$F$13:$F$32,"&lt;="&amp;$A483),0)))</f>
        <v>0</v>
      </c>
      <c r="AC483" s="8">
        <f>IF(A483="","",IF(COUNTIF('2) Income'!$D$13:$D$32,"2nd Wednesday")=0,0,IF(A483=(A483-DAY(A483)+1+2*7-WEEKDAY(A483-DAY(A483)+8-4,1)),SUMIFS('2) Income'!$E$13:$E$32,'2) Income'!$D$13:$D$32,"2nd Wednesday",'2) Income'!$F$13:$F$32,"&lt;="&amp;$A483),0)))</f>
        <v>0</v>
      </c>
      <c r="AD483" s="8">
        <f>IF(A483="","",IF(COUNTIF('2) Income'!$D$13:$D$32,"3rd Wednesday")=0,0,IF(A483=(A483-DAY(A483)+1+3*7-WEEKDAY(A483-DAY(A483)+8-4,1)),SUMIFS('2) Income'!$E$13:$E$32,'2) Income'!$D$13:$D$32,"3rd Wednesday",'2) Income'!$F$13:$F$32,"&lt;="&amp;$A483),0)))</f>
        <v>0</v>
      </c>
      <c r="AE483" s="8">
        <f>IF(A483="","",IF(COUNTIF('2) Income'!$D$13:$D$32,"4th Wednesday")=0,0,IF(A483=(A483-DAY(A483)+1+4*7-WEEKDAY(A483-DAY(A483)+8-4,1)),SUMIFS('2) Income'!$E$13:$E$32,'2) Income'!$D$13:$D$32,"4th Wednesday",'2) Income'!$F$13:$F$32,"&lt;="&amp;$A483),0)))</f>
        <v>0</v>
      </c>
      <c r="AF483" s="8" cm="1">
        <f t="array" ref="AF483">IF(A483="","",IF(COUNTIF('2) Income'!$D$13:$D$32,"Every 4 Weeks")=0,0,SUMPRODUCT(--(IFERROR(MOD(A483-'2) Income'!$F$13:$F$32,28),1)=0),--('2) Income'!$D$13:$D$32="Every 4 Weeks"),--('2) Income'!$F$13:$F$32&lt;=A483),'2) Income'!$E$13:$E$32)))</f>
        <v>0</v>
      </c>
      <c r="AG483" s="8">
        <f>IF(A483="","",IF(COUNTIF('2) Income'!$D$13:$D$32,"Monthly")=0,0,IF(B483="N",SUMIFS('2) Income'!$E$13:$E$32,'2) Income'!$D$13:$D$32,"monthly",'2) Income'!$F$13:$F$32,"&lt;="&amp;$A483,'2) Income'!$I$13:$I$32,DAY(A483)),SUMIFS('2) Income'!$E$13:$E$32,'2) Income'!$D$13:$D$32,"monthly",'2) Income'!$F$13:$F$32,"&lt;="&amp;$A483,'2) Income'!$I$13:$I$32,"&gt;="&amp;DAY(A483)))))</f>
        <v>0</v>
      </c>
      <c r="AH483" s="8" cm="1">
        <f t="array" ref="AH483">IF(A483="","",IF(COUNTIF('2) Income'!$D$13:$D$32,"Yearly")=0,0,SUMPRODUCT(--('2) Income'!$D$13:$D$32="Yearly"),--('2) Income'!$F$13:$F$32&lt;=A483),IF(B483="N",--('2) Income'!$I$13:$I$32=DAY(A483)),--('2) Income'!$I$13:$I$32&gt;=DAY(A483))),--(IFERROR(MOD('2) Income'!$H$13:$H$32-MONTH(A483)+12,12),1)=0),'2) Income'!$E$13:$E$32)))</f>
        <v>0</v>
      </c>
      <c r="AI483" s="8">
        <f>IF(A483="","",IF(COUNTIF('2) Income'!$D$13:$D$32,"one-time")=0,0,SUMIFS('2) Income'!$E$13:$E$32,'2) Income'!$D$13:$D$32,"one-time",'2) Income'!$F$13:$F$32,"="&amp;$A483)))</f>
        <v>0</v>
      </c>
      <c r="AJ483" s="9">
        <f t="shared" si="36"/>
        <v>0</v>
      </c>
    </row>
    <row r="484" spans="1:36">
      <c r="A484" s="7">
        <f>IF(A483="","",IF(A483+1&lt;='1) Period'!$E$21,A483+1,""))</f>
        <v>45956</v>
      </c>
      <c r="B484" s="7" t="str">
        <f t="shared" si="37"/>
        <v>N</v>
      </c>
      <c r="C484" t="str">
        <f t="shared" si="38"/>
        <v>Y</v>
      </c>
      <c r="D484" s="8">
        <f>IF(A484="","",IF(TEXT(A484,"dddd")='4) Happy Money'!$E$23,WAllowance,0))</f>
        <v>0</v>
      </c>
      <c r="E484" s="8">
        <f>IF(A484="","",IF(B484="N",SUMIF(TMonthly[Day of the Month],DAY(A484),TMonthly[Amount]),SUMIF(TMonthly[Day of the Month],"&gt;="&amp;DAY(A484),TMonthly[Amount])))</f>
        <v>0</v>
      </c>
      <c r="F484" s="8" cm="1">
        <f t="array" ref="F484">IF(A484="","",SUMPRODUCT(--(TYearly[Due Date]&lt;=A484),IF(B484="N",--(TYearly[Day]=DAY(A484)),--(TYearly[Day]&gt;=DAY(A484))),--(IFERROR(MOD(TYearly[Month]-MONTH(A484)+12,12),1)=0),TYearly[Amount]))</f>
        <v>0</v>
      </c>
      <c r="G484" s="8">
        <f>IF(A484="","",SUMIF(TOneTime[Due Date],A484,TOneTime[Amount]))</f>
        <v>0</v>
      </c>
      <c r="H484" s="8" cm="1">
        <f t="array" ref="H484">IF(A484="","",IF(COUNTIF(TOther[Frequency],$H$1)=0,0,SUMPRODUCT(--(IFERROR(MOD(A484-TOther[Start Date],7),1)=0),--(TOther[Frequency]=$H$1),--(TOther[Start Date]&lt;=A484),--(TOther[End Date Calc]&gt;=A484),TOther[Amount])))</f>
        <v>0</v>
      </c>
      <c r="I484" s="8" cm="1">
        <f t="array" ref="I484">IF(A484="","",IF(COUNTIF(TOther[Frequency],$I$1)=0,0,SUMPRODUCT(--(IFERROR(MOD(A484-TOther[Start Date],14),1)=0),--(TOther[Frequency]=$I$1),--(TOther[Start Date]&lt;=A484),--(TOther[End Date Calc]&gt;=A484),TOther[Amount])))</f>
        <v>0</v>
      </c>
      <c r="J484" s="8">
        <f>IF(A484="","",IF(COUNTIF(TOther[Frequency],$J$1)=0,0,IF(OR(DAY(A484)=1,DAY(A484)=15),SUMIFS(TOther[Amount],TOther[Frequency],$J$1,TOther[Start Date],"&lt;="&amp;$A484,TOther[End Date Calc],"&gt;="&amp;A484),0)))</f>
        <v>0</v>
      </c>
      <c r="K484" s="8">
        <f>IF(A484="","",IF(COUNTIF(TOther[Frequency],$K$1)=0,0,IF(A484=(A484-DAY(A484)+1+2*7-WEEKDAY(A484-DAY(A484)+8-4,1)),SUMIFS(TOther[Amount],TOther[Frequency],$K$1,TOther[Start Date],"&lt;="&amp;$A484,TOther[End Date Calc],"&gt;="&amp;A484),0)))</f>
        <v>0</v>
      </c>
      <c r="L484" s="8">
        <f>IF(A484="","",IF(COUNTIF(TOther[Frequency],$L$1)=0,0,IF(A484=(A484-DAY(A484)+1+3*7-WEEKDAY(A484-DAY(A484)+8-4,1)),SUMIFS(TOther[Amount],TOther[Frequency],$L$1,TOther[Start Date],"&lt;="&amp;$A484,TOther[End Date Calc],"&gt;="&amp;A484),0)))</f>
        <v>0</v>
      </c>
      <c r="M484" s="8">
        <f>IF(A484="","",IF(COUNTIF(TOther[Frequency],$M$1)=0,0,IF(A484=(A484-DAY(A484)+1+4*7-WEEKDAY(A484-DAY(A484)+8-4,1)),SUMIFS(TOther[Amount],TOther[Frequency],$M$1,TOther[Start Date],"&lt;="&amp;$A484,TOther[End Date Calc],"&gt;="&amp;A484),0)))</f>
        <v>0</v>
      </c>
      <c r="N484" s="8" cm="1">
        <f t="array" ref="N484">IF(A484="","",IF(COUNTIF(TOther[Frequency],$N$1)=0,0,SUMPRODUCT(--(IFERROR(MOD(A484-TOther[Start Date],28),1)=0),--(TOther[Frequency]=$N$1),--(TOther[Start Date]&lt;=A484),--(TOther[End Date Calc]&gt;=A484),TOther[Amount])))</f>
        <v>0</v>
      </c>
      <c r="O484" s="8" cm="1">
        <f t="array" ref="O484">IF(A484="","",IF(COUNTIF(TOther[Frequency],$O$1)=0,0,SUMPRODUCT(--(IFERROR(MOD(A484-TOther[Start Date],42),1)=0),--(TOther[Frequency]=$O$1),--(TOther[Start Date]&lt;=A484),--(TOther[End Date Calc]&gt;=A484),TOther[Amount])))</f>
        <v>0</v>
      </c>
      <c r="P484" s="8" cm="1">
        <f t="array" ref="P484">IF(A484="","",IF(COUNTIF(TOther[Frequency],$P$1)=0,0,SUMPRODUCT(--(IFERROR(MOD(A484-TOther[Start Date],56),1)=0),--(TOther[Frequency]=$P$1),--(TOther[Start Date]&lt;=A484),--(TOther[End Date Calc]&gt;=A484),TOther[Amount])))</f>
        <v>0</v>
      </c>
      <c r="Q484" s="8">
        <f>IF(A484="","",IF(COUNTIF(TOther[Frequency],$Q$1)=0,0,IF(B484="N",SUMIFS(TOther[Amount],TOther[Frequency],$Q$1,TOther[Start Date],"&lt;="&amp;$A484,TOther[End Date Calc],"&gt;="&amp;A484,TOther[Start Day],DAY(A484)),SUMIFS(TOther[Amount],TOther[Frequency],$Q$1,TOther[Start Date],"&lt;="&amp;$A484,TOther[End Date Calc],"&gt;="&amp;A484,TOther[Start Day],"&gt;="&amp;DAY(A484)))))</f>
        <v>0</v>
      </c>
      <c r="R484" s="8" cm="1">
        <f t="array" ref="R484">IF(A484="","",IF(COUNTIF(TOther[Frequency],R$1)=0,0,SUMPRODUCT(--(TOther[Frequency]=R$1),--(TOther[Start Date]&lt;=A484),--(TOther[End Date Calc]&gt;=A484),IF(B484="N",--(TOther[Start Day]=DAY(A484)),--(TOther[Start Day]&gt;=DAY(A484))),--(IFERROR(MOD(TOther[Start Month]-MONTH(A484)+2,2),1)=0),TOther[Amount])))</f>
        <v>0</v>
      </c>
      <c r="S484" s="8" cm="1">
        <f t="array" ref="S484">IF(A484="","",IF(COUNTIF(TOther[Frequency],S$1)=0,0,SUMPRODUCT(--(TOther[Frequency]=S$1),--(TOther[Start Date]&lt;=A484),--(TOther[End Date Calc]&gt;=A484),IF(B484="N",--(TOther[Start Day]=DAY(A484)),--(TOther[Start Day]&gt;=DAY(A484))),--(IFERROR(MOD(TOther[Start Month]-MONTH(A484)+3,3),1)=0),TOther[Amount])))</f>
        <v>0</v>
      </c>
      <c r="T484" s="8" cm="1">
        <f t="array" ref="T484">IF($A484="","",IF(COUNTIF(TOther[Frequency],T$1)=0,0,SUMPRODUCT(--(TOther[Frequency]=T$1),--(TOther[Start Date]&lt;=$A484),--(TOther[End Date Calc]&gt;=$A484),IF($B484="N",--(TOther[Start Day]=DAY($A484)),--(TOther[Start Day]&gt;=DAY($A484))),--(IFERROR(MOD(TOther[Start Month]-MONTH($A484)+4,4),1)=0),TOther[Amount])))</f>
        <v>0</v>
      </c>
      <c r="U484" s="8" cm="1">
        <f t="array" ref="U484">IF(A484="","",IF(COUNTIF(TOther[Frequency],$U$1)=0,0,SUMPRODUCT(--(TOther[Frequency]=$U$1),--(TOther[Start Date]&lt;=A484),--(TOther[End Date Calc]&gt;=A484),IF(B484="N",--(TOther[Start Day]=DAY(A484)),--(TOther[Start Day]&gt;=DAY(A484))),--(IFERROR(MOD(TOther[Start Month]-MONTH(A484)+6,6),1)=0),TOther[Amount])))</f>
        <v>0</v>
      </c>
      <c r="V484" s="8" cm="1">
        <f t="array" ref="V484">IF(A484="","",IF(COUNTIF(TOther[Frequency],$V$1)=0,0,SUMPRODUCT(--(TOther[Frequency]=$V$1),--(TOther[Start Date]&lt;=A484),--(TOther[End Date Calc]&gt;=A484),IF(B484="N",--(TOther[Start Day]=DAY(A484)),--(TOther[Start Day]&gt;=DAY(A484))),--(IFERROR(MOD(TOther[Start Month]-MONTH(A484)+12,12),1)=0),TOther[Amount])))</f>
        <v>0</v>
      </c>
      <c r="W484" s="8">
        <f>IF(A484="","",SUMIFS(TOther[Amount],TOther[Start Date],A484,TOther[Frequency],$W$1))</f>
        <v>0</v>
      </c>
      <c r="X484" s="9">
        <f t="shared" si="35"/>
        <v>0</v>
      </c>
      <c r="Y484" s="9">
        <f t="shared" si="39"/>
        <v>0</v>
      </c>
      <c r="Z484" s="8" cm="1">
        <f t="array" ref="Z484">IF(A484="","",IF(COUNTIF('2) Income'!$D$13:$D$32,"Weekly")=0,0,SUMPRODUCT(--(IFERROR(MOD(A484-'2) Income'!$F$13:$F$32,7),1)=0),--('2) Income'!$D$13:$D$32="Weekly"),--('2) Income'!$F$13:$F$32&lt;=A484),'2) Income'!$E$13:$E$32)))</f>
        <v>0</v>
      </c>
      <c r="AA484" s="8" cm="1">
        <f t="array" ref="AA484">IF(A484="","",IF(COUNTIF('2) Income'!$D$13:$D$32,"Every Other Week")=0,0,SUMPRODUCT(--(IFERROR(MOD(A484-'2) Income'!$F$13:$F$32,14),1)=0),--('2) Income'!$D$13:$D$32="Every Other Week"),--('2) Income'!$F$13:$F$32&lt;=A484),'2) Income'!$E$13:$E$32)))</f>
        <v>0</v>
      </c>
      <c r="AB484" s="8">
        <f>IF(A484="","",IF(COUNTIF('2) Income'!$D$13:$D$32,"1st and 15th")=0,0,IF(OR(DAY(A484)=1,DAY(A484)=15),SUMIFS('2) Income'!$E$13:$E$32,'2) Income'!$D$13:$D$32,"1st and 15th",'2) Income'!$F$13:$F$32,"&lt;="&amp;$A484),0)))</f>
        <v>0</v>
      </c>
      <c r="AC484" s="8">
        <f>IF(A484="","",IF(COUNTIF('2) Income'!$D$13:$D$32,"2nd Wednesday")=0,0,IF(A484=(A484-DAY(A484)+1+2*7-WEEKDAY(A484-DAY(A484)+8-4,1)),SUMIFS('2) Income'!$E$13:$E$32,'2) Income'!$D$13:$D$32,"2nd Wednesday",'2) Income'!$F$13:$F$32,"&lt;="&amp;$A484),0)))</f>
        <v>0</v>
      </c>
      <c r="AD484" s="8">
        <f>IF(A484="","",IF(COUNTIF('2) Income'!$D$13:$D$32,"3rd Wednesday")=0,0,IF(A484=(A484-DAY(A484)+1+3*7-WEEKDAY(A484-DAY(A484)+8-4,1)),SUMIFS('2) Income'!$E$13:$E$32,'2) Income'!$D$13:$D$32,"3rd Wednesday",'2) Income'!$F$13:$F$32,"&lt;="&amp;$A484),0)))</f>
        <v>0</v>
      </c>
      <c r="AE484" s="8">
        <f>IF(A484="","",IF(COUNTIF('2) Income'!$D$13:$D$32,"4th Wednesday")=0,0,IF(A484=(A484-DAY(A484)+1+4*7-WEEKDAY(A484-DAY(A484)+8-4,1)),SUMIFS('2) Income'!$E$13:$E$32,'2) Income'!$D$13:$D$32,"4th Wednesday",'2) Income'!$F$13:$F$32,"&lt;="&amp;$A484),0)))</f>
        <v>0</v>
      </c>
      <c r="AF484" s="8" cm="1">
        <f t="array" ref="AF484">IF(A484="","",IF(COUNTIF('2) Income'!$D$13:$D$32,"Every 4 Weeks")=0,0,SUMPRODUCT(--(IFERROR(MOD(A484-'2) Income'!$F$13:$F$32,28),1)=0),--('2) Income'!$D$13:$D$32="Every 4 Weeks"),--('2) Income'!$F$13:$F$32&lt;=A484),'2) Income'!$E$13:$E$32)))</f>
        <v>0</v>
      </c>
      <c r="AG484" s="8">
        <f>IF(A484="","",IF(COUNTIF('2) Income'!$D$13:$D$32,"Monthly")=0,0,IF(B484="N",SUMIFS('2) Income'!$E$13:$E$32,'2) Income'!$D$13:$D$32,"monthly",'2) Income'!$F$13:$F$32,"&lt;="&amp;$A484,'2) Income'!$I$13:$I$32,DAY(A484)),SUMIFS('2) Income'!$E$13:$E$32,'2) Income'!$D$13:$D$32,"monthly",'2) Income'!$F$13:$F$32,"&lt;="&amp;$A484,'2) Income'!$I$13:$I$32,"&gt;="&amp;DAY(A484)))))</f>
        <v>0</v>
      </c>
      <c r="AH484" s="8" cm="1">
        <f t="array" ref="AH484">IF(A484="","",IF(COUNTIF('2) Income'!$D$13:$D$32,"Yearly")=0,0,SUMPRODUCT(--('2) Income'!$D$13:$D$32="Yearly"),--('2) Income'!$F$13:$F$32&lt;=A484),IF(B484="N",--('2) Income'!$I$13:$I$32=DAY(A484)),--('2) Income'!$I$13:$I$32&gt;=DAY(A484))),--(IFERROR(MOD('2) Income'!$H$13:$H$32-MONTH(A484)+12,12),1)=0),'2) Income'!$E$13:$E$32)))</f>
        <v>0</v>
      </c>
      <c r="AI484" s="8">
        <f>IF(A484="","",IF(COUNTIF('2) Income'!$D$13:$D$32,"one-time")=0,0,SUMIFS('2) Income'!$E$13:$E$32,'2) Income'!$D$13:$D$32,"one-time",'2) Income'!$F$13:$F$32,"="&amp;$A484)))</f>
        <v>0</v>
      </c>
      <c r="AJ484" s="9">
        <f t="shared" si="36"/>
        <v>0</v>
      </c>
    </row>
    <row r="485" spans="1:36">
      <c r="A485" s="7">
        <f>IF(A484="","",IF(A484+1&lt;='1) Period'!$E$21,A484+1,""))</f>
        <v>45957</v>
      </c>
      <c r="B485" s="7" t="str">
        <f t="shared" si="37"/>
        <v>N</v>
      </c>
      <c r="C485" t="str">
        <f t="shared" si="38"/>
        <v>F</v>
      </c>
      <c r="D485" s="8">
        <f>IF(A485="","",IF(TEXT(A485,"dddd")='4) Happy Money'!$E$23,WAllowance,0))</f>
        <v>400</v>
      </c>
      <c r="E485" s="8">
        <f>IF(A485="","",IF(B485="N",SUMIF(TMonthly[Day of the Month],DAY(A485),TMonthly[Amount]),SUMIF(TMonthly[Day of the Month],"&gt;="&amp;DAY(A485),TMonthly[Amount])))</f>
        <v>100</v>
      </c>
      <c r="F485" s="8" cm="1">
        <f t="array" ref="F485">IF(A485="","",SUMPRODUCT(--(TYearly[Due Date]&lt;=A485),IF(B485="N",--(TYearly[Day]=DAY(A485)),--(TYearly[Day]&gt;=DAY(A485))),--(IFERROR(MOD(TYearly[Month]-MONTH(A485)+12,12),1)=0),TYearly[Amount]))</f>
        <v>0</v>
      </c>
      <c r="G485" s="8">
        <f>IF(A485="","",SUMIF(TOneTime[Due Date],A485,TOneTime[Amount]))</f>
        <v>0</v>
      </c>
      <c r="H485" s="8" cm="1">
        <f t="array" ref="H485">IF(A485="","",IF(COUNTIF(TOther[Frequency],$H$1)=0,0,SUMPRODUCT(--(IFERROR(MOD(A485-TOther[Start Date],7),1)=0),--(TOther[Frequency]=$H$1),--(TOther[Start Date]&lt;=A485),--(TOther[End Date Calc]&gt;=A485),TOther[Amount])))</f>
        <v>0</v>
      </c>
      <c r="I485" s="8" cm="1">
        <f t="array" ref="I485">IF(A485="","",IF(COUNTIF(TOther[Frequency],$I$1)=0,0,SUMPRODUCT(--(IFERROR(MOD(A485-TOther[Start Date],14),1)=0),--(TOther[Frequency]=$I$1),--(TOther[Start Date]&lt;=A485),--(TOther[End Date Calc]&gt;=A485),TOther[Amount])))</f>
        <v>230</v>
      </c>
      <c r="J485" s="8">
        <f>IF(A485="","",IF(COUNTIF(TOther[Frequency],$J$1)=0,0,IF(OR(DAY(A485)=1,DAY(A485)=15),SUMIFS(TOther[Amount],TOther[Frequency],$J$1,TOther[Start Date],"&lt;="&amp;$A485,TOther[End Date Calc],"&gt;="&amp;A485),0)))</f>
        <v>0</v>
      </c>
      <c r="K485" s="8">
        <f>IF(A485="","",IF(COUNTIF(TOther[Frequency],$K$1)=0,0,IF(A485=(A485-DAY(A485)+1+2*7-WEEKDAY(A485-DAY(A485)+8-4,1)),SUMIFS(TOther[Amount],TOther[Frequency],$K$1,TOther[Start Date],"&lt;="&amp;$A485,TOther[End Date Calc],"&gt;="&amp;A485),0)))</f>
        <v>0</v>
      </c>
      <c r="L485" s="8">
        <f>IF(A485="","",IF(COUNTIF(TOther[Frequency],$L$1)=0,0,IF(A485=(A485-DAY(A485)+1+3*7-WEEKDAY(A485-DAY(A485)+8-4,1)),SUMIFS(TOther[Amount],TOther[Frequency],$L$1,TOther[Start Date],"&lt;="&amp;$A485,TOther[End Date Calc],"&gt;="&amp;A485),0)))</f>
        <v>0</v>
      </c>
      <c r="M485" s="8">
        <f>IF(A485="","",IF(COUNTIF(TOther[Frequency],$M$1)=0,0,IF(A485=(A485-DAY(A485)+1+4*7-WEEKDAY(A485-DAY(A485)+8-4,1)),SUMIFS(TOther[Amount],TOther[Frequency],$M$1,TOther[Start Date],"&lt;="&amp;$A485,TOther[End Date Calc],"&gt;="&amp;A485),0)))</f>
        <v>0</v>
      </c>
      <c r="N485" s="8" cm="1">
        <f t="array" ref="N485">IF(A485="","",IF(COUNTIF(TOther[Frequency],$N$1)=0,0,SUMPRODUCT(--(IFERROR(MOD(A485-TOther[Start Date],28),1)=0),--(TOther[Frequency]=$N$1),--(TOther[Start Date]&lt;=A485),--(TOther[End Date Calc]&gt;=A485),TOther[Amount])))</f>
        <v>0</v>
      </c>
      <c r="O485" s="8" cm="1">
        <f t="array" ref="O485">IF(A485="","",IF(COUNTIF(TOther[Frequency],$O$1)=0,0,SUMPRODUCT(--(IFERROR(MOD(A485-TOther[Start Date],42),1)=0),--(TOther[Frequency]=$O$1),--(TOther[Start Date]&lt;=A485),--(TOther[End Date Calc]&gt;=A485),TOther[Amount])))</f>
        <v>0</v>
      </c>
      <c r="P485" s="8" cm="1">
        <f t="array" ref="P485">IF(A485="","",IF(COUNTIF(TOther[Frequency],$P$1)=0,0,SUMPRODUCT(--(IFERROR(MOD(A485-TOther[Start Date],56),1)=0),--(TOther[Frequency]=$P$1),--(TOther[Start Date]&lt;=A485),--(TOther[End Date Calc]&gt;=A485),TOther[Amount])))</f>
        <v>0</v>
      </c>
      <c r="Q485" s="8">
        <f>IF(A485="","",IF(COUNTIF(TOther[Frequency],$Q$1)=0,0,IF(B485="N",SUMIFS(TOther[Amount],TOther[Frequency],$Q$1,TOther[Start Date],"&lt;="&amp;$A485,TOther[End Date Calc],"&gt;="&amp;A485,TOther[Start Day],DAY(A485)),SUMIFS(TOther[Amount],TOther[Frequency],$Q$1,TOther[Start Date],"&lt;="&amp;$A485,TOther[End Date Calc],"&gt;="&amp;A485,TOther[Start Day],"&gt;="&amp;DAY(A485)))))</f>
        <v>0</v>
      </c>
      <c r="R485" s="8" cm="1">
        <f t="array" ref="R485">IF(A485="","",IF(COUNTIF(TOther[Frequency],R$1)=0,0,SUMPRODUCT(--(TOther[Frequency]=R$1),--(TOther[Start Date]&lt;=A485),--(TOther[End Date Calc]&gt;=A485),IF(B485="N",--(TOther[Start Day]=DAY(A485)),--(TOther[Start Day]&gt;=DAY(A485))),--(IFERROR(MOD(TOther[Start Month]-MONTH(A485)+2,2),1)=0),TOther[Amount])))</f>
        <v>0</v>
      </c>
      <c r="S485" s="8" cm="1">
        <f t="array" ref="S485">IF(A485="","",IF(COUNTIF(TOther[Frequency],S$1)=0,0,SUMPRODUCT(--(TOther[Frequency]=S$1),--(TOther[Start Date]&lt;=A485),--(TOther[End Date Calc]&gt;=A485),IF(B485="N",--(TOther[Start Day]=DAY(A485)),--(TOther[Start Day]&gt;=DAY(A485))),--(IFERROR(MOD(TOther[Start Month]-MONTH(A485)+3,3),1)=0),TOther[Amount])))</f>
        <v>0</v>
      </c>
      <c r="T485" s="8" cm="1">
        <f t="array" ref="T485">IF($A485="","",IF(COUNTIF(TOther[Frequency],T$1)=0,0,SUMPRODUCT(--(TOther[Frequency]=T$1),--(TOther[Start Date]&lt;=$A485),--(TOther[End Date Calc]&gt;=$A485),IF($B485="N",--(TOther[Start Day]=DAY($A485)),--(TOther[Start Day]&gt;=DAY($A485))),--(IFERROR(MOD(TOther[Start Month]-MONTH($A485)+4,4),1)=0),TOther[Amount])))</f>
        <v>0</v>
      </c>
      <c r="U485" s="8" cm="1">
        <f t="array" ref="U485">IF(A485="","",IF(COUNTIF(TOther[Frequency],$U$1)=0,0,SUMPRODUCT(--(TOther[Frequency]=$U$1),--(TOther[Start Date]&lt;=A485),--(TOther[End Date Calc]&gt;=A485),IF(B485="N",--(TOther[Start Day]=DAY(A485)),--(TOther[Start Day]&gt;=DAY(A485))),--(IFERROR(MOD(TOther[Start Month]-MONTH(A485)+6,6),1)=0),TOther[Amount])))</f>
        <v>0</v>
      </c>
      <c r="V485" s="8" cm="1">
        <f t="array" ref="V485">IF(A485="","",IF(COUNTIF(TOther[Frequency],$V$1)=0,0,SUMPRODUCT(--(TOther[Frequency]=$V$1),--(TOther[Start Date]&lt;=A485),--(TOther[End Date Calc]&gt;=A485),IF(B485="N",--(TOther[Start Day]=DAY(A485)),--(TOther[Start Day]&gt;=DAY(A485))),--(IFERROR(MOD(TOther[Start Month]-MONTH(A485)+12,12),1)=0),TOther[Amount])))</f>
        <v>0</v>
      </c>
      <c r="W485" s="8">
        <f>IF(A485="","",SUMIFS(TOther[Amount],TOther[Start Date],A485,TOther[Frequency],$W$1))</f>
        <v>0</v>
      </c>
      <c r="X485" s="9">
        <f t="shared" si="35"/>
        <v>330</v>
      </c>
      <c r="Y485" s="9">
        <f t="shared" si="39"/>
        <v>230</v>
      </c>
      <c r="Z485" s="8" cm="1">
        <f t="array" ref="Z485">IF(A485="","",IF(COUNTIF('2) Income'!$D$13:$D$32,"Weekly")=0,0,SUMPRODUCT(--(IFERROR(MOD(A485-'2) Income'!$F$13:$F$32,7),1)=0),--('2) Income'!$D$13:$D$32="Weekly"),--('2) Income'!$F$13:$F$32&lt;=A485),'2) Income'!$E$13:$E$32)))</f>
        <v>0</v>
      </c>
      <c r="AA485" s="8" cm="1">
        <f t="array" ref="AA485">IF(A485="","",IF(COUNTIF('2) Income'!$D$13:$D$32,"Every Other Week")=0,0,SUMPRODUCT(--(IFERROR(MOD(A485-'2) Income'!$F$13:$F$32,14),1)=0),--('2) Income'!$D$13:$D$32="Every Other Week"),--('2) Income'!$F$13:$F$32&lt;=A485),'2) Income'!$E$13:$E$32)))</f>
        <v>0</v>
      </c>
      <c r="AB485" s="8">
        <f>IF(A485="","",IF(COUNTIF('2) Income'!$D$13:$D$32,"1st and 15th")=0,0,IF(OR(DAY(A485)=1,DAY(A485)=15),SUMIFS('2) Income'!$E$13:$E$32,'2) Income'!$D$13:$D$32,"1st and 15th",'2) Income'!$F$13:$F$32,"&lt;="&amp;$A485),0)))</f>
        <v>0</v>
      </c>
      <c r="AC485" s="8">
        <f>IF(A485="","",IF(COUNTIF('2) Income'!$D$13:$D$32,"2nd Wednesday")=0,0,IF(A485=(A485-DAY(A485)+1+2*7-WEEKDAY(A485-DAY(A485)+8-4,1)),SUMIFS('2) Income'!$E$13:$E$32,'2) Income'!$D$13:$D$32,"2nd Wednesday",'2) Income'!$F$13:$F$32,"&lt;="&amp;$A485),0)))</f>
        <v>0</v>
      </c>
      <c r="AD485" s="8">
        <f>IF(A485="","",IF(COUNTIF('2) Income'!$D$13:$D$32,"3rd Wednesday")=0,0,IF(A485=(A485-DAY(A485)+1+3*7-WEEKDAY(A485-DAY(A485)+8-4,1)),SUMIFS('2) Income'!$E$13:$E$32,'2) Income'!$D$13:$D$32,"3rd Wednesday",'2) Income'!$F$13:$F$32,"&lt;="&amp;$A485),0)))</f>
        <v>0</v>
      </c>
      <c r="AE485" s="8">
        <f>IF(A485="","",IF(COUNTIF('2) Income'!$D$13:$D$32,"4th Wednesday")=0,0,IF(A485=(A485-DAY(A485)+1+4*7-WEEKDAY(A485-DAY(A485)+8-4,1)),SUMIFS('2) Income'!$E$13:$E$32,'2) Income'!$D$13:$D$32,"4th Wednesday",'2) Income'!$F$13:$F$32,"&lt;="&amp;$A485),0)))</f>
        <v>0</v>
      </c>
      <c r="AF485" s="8" cm="1">
        <f t="array" ref="AF485">IF(A485="","",IF(COUNTIF('2) Income'!$D$13:$D$32,"Every 4 Weeks")=0,0,SUMPRODUCT(--(IFERROR(MOD(A485-'2) Income'!$F$13:$F$32,28),1)=0),--('2) Income'!$D$13:$D$32="Every 4 Weeks"),--('2) Income'!$F$13:$F$32&lt;=A485),'2) Income'!$E$13:$E$32)))</f>
        <v>0</v>
      </c>
      <c r="AG485" s="8">
        <f>IF(A485="","",IF(COUNTIF('2) Income'!$D$13:$D$32,"Monthly")=0,0,IF(B485="N",SUMIFS('2) Income'!$E$13:$E$32,'2) Income'!$D$13:$D$32,"monthly",'2) Income'!$F$13:$F$32,"&lt;="&amp;$A485,'2) Income'!$I$13:$I$32,DAY(A485)),SUMIFS('2) Income'!$E$13:$E$32,'2) Income'!$D$13:$D$32,"monthly",'2) Income'!$F$13:$F$32,"&lt;="&amp;$A485,'2) Income'!$I$13:$I$32,"&gt;="&amp;DAY(A485)))))</f>
        <v>0</v>
      </c>
      <c r="AH485" s="8" cm="1">
        <f t="array" ref="AH485">IF(A485="","",IF(COUNTIF('2) Income'!$D$13:$D$32,"Yearly")=0,0,SUMPRODUCT(--('2) Income'!$D$13:$D$32="Yearly"),--('2) Income'!$F$13:$F$32&lt;=A485),IF(B485="N",--('2) Income'!$I$13:$I$32=DAY(A485)),--('2) Income'!$I$13:$I$32&gt;=DAY(A485))),--(IFERROR(MOD('2) Income'!$H$13:$H$32-MONTH(A485)+12,12),1)=0),'2) Income'!$E$13:$E$32)))</f>
        <v>0</v>
      </c>
      <c r="AI485" s="8">
        <f>IF(A485="","",IF(COUNTIF('2) Income'!$D$13:$D$32,"one-time")=0,0,SUMIFS('2) Income'!$E$13:$E$32,'2) Income'!$D$13:$D$32,"one-time",'2) Income'!$F$13:$F$32,"="&amp;$A485)))</f>
        <v>0</v>
      </c>
      <c r="AJ485" s="9">
        <f t="shared" si="36"/>
        <v>0</v>
      </c>
    </row>
    <row r="486" spans="1:36">
      <c r="A486" s="7">
        <f>IF(A485="","",IF(A485+1&lt;='1) Period'!$E$21,A485+1,""))</f>
        <v>45958</v>
      </c>
      <c r="B486" s="7" t="str">
        <f t="shared" si="37"/>
        <v>N</v>
      </c>
      <c r="C486" t="str">
        <f t="shared" si="38"/>
        <v>F</v>
      </c>
      <c r="D486" s="8">
        <f>IF(A486="","",IF(TEXT(A486,"dddd")='4) Happy Money'!$E$23,WAllowance,0))</f>
        <v>0</v>
      </c>
      <c r="E486" s="8">
        <f>IF(A486="","",IF(B486="N",SUMIF(TMonthly[Day of the Month],DAY(A486),TMonthly[Amount]),SUMIF(TMonthly[Day of the Month],"&gt;="&amp;DAY(A486),TMonthly[Amount])))</f>
        <v>0</v>
      </c>
      <c r="F486" s="8" cm="1">
        <f t="array" ref="F486">IF(A486="","",SUMPRODUCT(--(TYearly[Due Date]&lt;=A486),IF(B486="N",--(TYearly[Day]=DAY(A486)),--(TYearly[Day]&gt;=DAY(A486))),--(IFERROR(MOD(TYearly[Month]-MONTH(A486)+12,12),1)=0),TYearly[Amount]))</f>
        <v>0</v>
      </c>
      <c r="G486" s="8">
        <f>IF(A486="","",SUMIF(TOneTime[Due Date],A486,TOneTime[Amount]))</f>
        <v>0</v>
      </c>
      <c r="H486" s="8" cm="1">
        <f t="array" ref="H486">IF(A486="","",IF(COUNTIF(TOther[Frequency],$H$1)=0,0,SUMPRODUCT(--(IFERROR(MOD(A486-TOther[Start Date],7),1)=0),--(TOther[Frequency]=$H$1),--(TOther[Start Date]&lt;=A486),--(TOther[End Date Calc]&gt;=A486),TOther[Amount])))</f>
        <v>0</v>
      </c>
      <c r="I486" s="8" cm="1">
        <f t="array" ref="I486">IF(A486="","",IF(COUNTIF(TOther[Frequency],$I$1)=0,0,SUMPRODUCT(--(IFERROR(MOD(A486-TOther[Start Date],14),1)=0),--(TOther[Frequency]=$I$1),--(TOther[Start Date]&lt;=A486),--(TOther[End Date Calc]&gt;=A486),TOther[Amount])))</f>
        <v>0</v>
      </c>
      <c r="J486" s="8">
        <f>IF(A486="","",IF(COUNTIF(TOther[Frequency],$J$1)=0,0,IF(OR(DAY(A486)=1,DAY(A486)=15),SUMIFS(TOther[Amount],TOther[Frequency],$J$1,TOther[Start Date],"&lt;="&amp;$A486,TOther[End Date Calc],"&gt;="&amp;A486),0)))</f>
        <v>0</v>
      </c>
      <c r="K486" s="8">
        <f>IF(A486="","",IF(COUNTIF(TOther[Frequency],$K$1)=0,0,IF(A486=(A486-DAY(A486)+1+2*7-WEEKDAY(A486-DAY(A486)+8-4,1)),SUMIFS(TOther[Amount],TOther[Frequency],$K$1,TOther[Start Date],"&lt;="&amp;$A486,TOther[End Date Calc],"&gt;="&amp;A486),0)))</f>
        <v>0</v>
      </c>
      <c r="L486" s="8">
        <f>IF(A486="","",IF(COUNTIF(TOther[Frequency],$L$1)=0,0,IF(A486=(A486-DAY(A486)+1+3*7-WEEKDAY(A486-DAY(A486)+8-4,1)),SUMIFS(TOther[Amount],TOther[Frequency],$L$1,TOther[Start Date],"&lt;="&amp;$A486,TOther[End Date Calc],"&gt;="&amp;A486),0)))</f>
        <v>0</v>
      </c>
      <c r="M486" s="8">
        <f>IF(A486="","",IF(COUNTIF(TOther[Frequency],$M$1)=0,0,IF(A486=(A486-DAY(A486)+1+4*7-WEEKDAY(A486-DAY(A486)+8-4,1)),SUMIFS(TOther[Amount],TOther[Frequency],$M$1,TOther[Start Date],"&lt;="&amp;$A486,TOther[End Date Calc],"&gt;="&amp;A486),0)))</f>
        <v>0</v>
      </c>
      <c r="N486" s="8" cm="1">
        <f t="array" ref="N486">IF(A486="","",IF(COUNTIF(TOther[Frequency],$N$1)=0,0,SUMPRODUCT(--(IFERROR(MOD(A486-TOther[Start Date],28),1)=0),--(TOther[Frequency]=$N$1),--(TOther[Start Date]&lt;=A486),--(TOther[End Date Calc]&gt;=A486),TOther[Amount])))</f>
        <v>0</v>
      </c>
      <c r="O486" s="8" cm="1">
        <f t="array" ref="O486">IF(A486="","",IF(COUNTIF(TOther[Frequency],$O$1)=0,0,SUMPRODUCT(--(IFERROR(MOD(A486-TOther[Start Date],42),1)=0),--(TOther[Frequency]=$O$1),--(TOther[Start Date]&lt;=A486),--(TOther[End Date Calc]&gt;=A486),TOther[Amount])))</f>
        <v>0</v>
      </c>
      <c r="P486" s="8" cm="1">
        <f t="array" ref="P486">IF(A486="","",IF(COUNTIF(TOther[Frequency],$P$1)=0,0,SUMPRODUCT(--(IFERROR(MOD(A486-TOther[Start Date],56),1)=0),--(TOther[Frequency]=$P$1),--(TOther[Start Date]&lt;=A486),--(TOther[End Date Calc]&gt;=A486),TOther[Amount])))</f>
        <v>0</v>
      </c>
      <c r="Q486" s="8">
        <f>IF(A486="","",IF(COUNTIF(TOther[Frequency],$Q$1)=0,0,IF(B486="N",SUMIFS(TOther[Amount],TOther[Frequency],$Q$1,TOther[Start Date],"&lt;="&amp;$A486,TOther[End Date Calc],"&gt;="&amp;A486,TOther[Start Day],DAY(A486)),SUMIFS(TOther[Amount],TOther[Frequency],$Q$1,TOther[Start Date],"&lt;="&amp;$A486,TOther[End Date Calc],"&gt;="&amp;A486,TOther[Start Day],"&gt;="&amp;DAY(A486)))))</f>
        <v>0</v>
      </c>
      <c r="R486" s="8" cm="1">
        <f t="array" ref="R486">IF(A486="","",IF(COUNTIF(TOther[Frequency],R$1)=0,0,SUMPRODUCT(--(TOther[Frequency]=R$1),--(TOther[Start Date]&lt;=A486),--(TOther[End Date Calc]&gt;=A486),IF(B486="N",--(TOther[Start Day]=DAY(A486)),--(TOther[Start Day]&gt;=DAY(A486))),--(IFERROR(MOD(TOther[Start Month]-MONTH(A486)+2,2),1)=0),TOther[Amount])))</f>
        <v>0</v>
      </c>
      <c r="S486" s="8" cm="1">
        <f t="array" ref="S486">IF(A486="","",IF(COUNTIF(TOther[Frequency],S$1)=0,0,SUMPRODUCT(--(TOther[Frequency]=S$1),--(TOther[Start Date]&lt;=A486),--(TOther[End Date Calc]&gt;=A486),IF(B486="N",--(TOther[Start Day]=DAY(A486)),--(TOther[Start Day]&gt;=DAY(A486))),--(IFERROR(MOD(TOther[Start Month]-MONTH(A486)+3,3),1)=0),TOther[Amount])))</f>
        <v>0</v>
      </c>
      <c r="T486" s="8" cm="1">
        <f t="array" ref="T486">IF($A486="","",IF(COUNTIF(TOther[Frequency],T$1)=0,0,SUMPRODUCT(--(TOther[Frequency]=T$1),--(TOther[Start Date]&lt;=$A486),--(TOther[End Date Calc]&gt;=$A486),IF($B486="N",--(TOther[Start Day]=DAY($A486)),--(TOther[Start Day]&gt;=DAY($A486))),--(IFERROR(MOD(TOther[Start Month]-MONTH($A486)+4,4),1)=0),TOther[Amount])))</f>
        <v>0</v>
      </c>
      <c r="U486" s="8" cm="1">
        <f t="array" ref="U486">IF(A486="","",IF(COUNTIF(TOther[Frequency],$U$1)=0,0,SUMPRODUCT(--(TOther[Frequency]=$U$1),--(TOther[Start Date]&lt;=A486),--(TOther[End Date Calc]&gt;=A486),IF(B486="N",--(TOther[Start Day]=DAY(A486)),--(TOther[Start Day]&gt;=DAY(A486))),--(IFERROR(MOD(TOther[Start Month]-MONTH(A486)+6,6),1)=0),TOther[Amount])))</f>
        <v>0</v>
      </c>
      <c r="V486" s="8" cm="1">
        <f t="array" ref="V486">IF(A486="","",IF(COUNTIF(TOther[Frequency],$V$1)=0,0,SUMPRODUCT(--(TOther[Frequency]=$V$1),--(TOther[Start Date]&lt;=A486),--(TOther[End Date Calc]&gt;=A486),IF(B486="N",--(TOther[Start Day]=DAY(A486)),--(TOther[Start Day]&gt;=DAY(A486))),--(IFERROR(MOD(TOther[Start Month]-MONTH(A486)+12,12),1)=0),TOther[Amount])))</f>
        <v>0</v>
      </c>
      <c r="W486" s="8">
        <f>IF(A486="","",SUMIFS(TOther[Amount],TOther[Start Date],A486,TOther[Frequency],$W$1))</f>
        <v>0</v>
      </c>
      <c r="X486" s="9">
        <f t="shared" si="35"/>
        <v>0</v>
      </c>
      <c r="Y486" s="9">
        <f t="shared" si="39"/>
        <v>0</v>
      </c>
      <c r="Z486" s="8" cm="1">
        <f t="array" ref="Z486">IF(A486="","",IF(COUNTIF('2) Income'!$D$13:$D$32,"Weekly")=0,0,SUMPRODUCT(--(IFERROR(MOD(A486-'2) Income'!$F$13:$F$32,7),1)=0),--('2) Income'!$D$13:$D$32="Weekly"),--('2) Income'!$F$13:$F$32&lt;=A486),'2) Income'!$E$13:$E$32)))</f>
        <v>0</v>
      </c>
      <c r="AA486" s="8" cm="1">
        <f t="array" ref="AA486">IF(A486="","",IF(COUNTIF('2) Income'!$D$13:$D$32,"Every Other Week")=0,0,SUMPRODUCT(--(IFERROR(MOD(A486-'2) Income'!$F$13:$F$32,14),1)=0),--('2) Income'!$D$13:$D$32="Every Other Week"),--('2) Income'!$F$13:$F$32&lt;=A486),'2) Income'!$E$13:$E$32)))</f>
        <v>0</v>
      </c>
      <c r="AB486" s="8">
        <f>IF(A486="","",IF(COUNTIF('2) Income'!$D$13:$D$32,"1st and 15th")=0,0,IF(OR(DAY(A486)=1,DAY(A486)=15),SUMIFS('2) Income'!$E$13:$E$32,'2) Income'!$D$13:$D$32,"1st and 15th",'2) Income'!$F$13:$F$32,"&lt;="&amp;$A486),0)))</f>
        <v>0</v>
      </c>
      <c r="AC486" s="8">
        <f>IF(A486="","",IF(COUNTIF('2) Income'!$D$13:$D$32,"2nd Wednesday")=0,0,IF(A486=(A486-DAY(A486)+1+2*7-WEEKDAY(A486-DAY(A486)+8-4,1)),SUMIFS('2) Income'!$E$13:$E$32,'2) Income'!$D$13:$D$32,"2nd Wednesday",'2) Income'!$F$13:$F$32,"&lt;="&amp;$A486),0)))</f>
        <v>0</v>
      </c>
      <c r="AD486" s="8">
        <f>IF(A486="","",IF(COUNTIF('2) Income'!$D$13:$D$32,"3rd Wednesday")=0,0,IF(A486=(A486-DAY(A486)+1+3*7-WEEKDAY(A486-DAY(A486)+8-4,1)),SUMIFS('2) Income'!$E$13:$E$32,'2) Income'!$D$13:$D$32,"3rd Wednesday",'2) Income'!$F$13:$F$32,"&lt;="&amp;$A486),0)))</f>
        <v>0</v>
      </c>
      <c r="AE486" s="8">
        <f>IF(A486="","",IF(COUNTIF('2) Income'!$D$13:$D$32,"4th Wednesday")=0,0,IF(A486=(A486-DAY(A486)+1+4*7-WEEKDAY(A486-DAY(A486)+8-4,1)),SUMIFS('2) Income'!$E$13:$E$32,'2) Income'!$D$13:$D$32,"4th Wednesday",'2) Income'!$F$13:$F$32,"&lt;="&amp;$A486),0)))</f>
        <v>0</v>
      </c>
      <c r="AF486" s="8" cm="1">
        <f t="array" ref="AF486">IF(A486="","",IF(COUNTIF('2) Income'!$D$13:$D$32,"Every 4 Weeks")=0,0,SUMPRODUCT(--(IFERROR(MOD(A486-'2) Income'!$F$13:$F$32,28),1)=0),--('2) Income'!$D$13:$D$32="Every 4 Weeks"),--('2) Income'!$F$13:$F$32&lt;=A486),'2) Income'!$E$13:$E$32)))</f>
        <v>0</v>
      </c>
      <c r="AG486" s="8">
        <f>IF(A486="","",IF(COUNTIF('2) Income'!$D$13:$D$32,"Monthly")=0,0,IF(B486="N",SUMIFS('2) Income'!$E$13:$E$32,'2) Income'!$D$13:$D$32,"monthly",'2) Income'!$F$13:$F$32,"&lt;="&amp;$A486,'2) Income'!$I$13:$I$32,DAY(A486)),SUMIFS('2) Income'!$E$13:$E$32,'2) Income'!$D$13:$D$32,"monthly",'2) Income'!$F$13:$F$32,"&lt;="&amp;$A486,'2) Income'!$I$13:$I$32,"&gt;="&amp;DAY(A486)))))</f>
        <v>0</v>
      </c>
      <c r="AH486" s="8" cm="1">
        <f t="array" ref="AH486">IF(A486="","",IF(COUNTIF('2) Income'!$D$13:$D$32,"Yearly")=0,0,SUMPRODUCT(--('2) Income'!$D$13:$D$32="Yearly"),--('2) Income'!$F$13:$F$32&lt;=A486),IF(B486="N",--('2) Income'!$I$13:$I$32=DAY(A486)),--('2) Income'!$I$13:$I$32&gt;=DAY(A486))),--(IFERROR(MOD('2) Income'!$H$13:$H$32-MONTH(A486)+12,12),1)=0),'2) Income'!$E$13:$E$32)))</f>
        <v>0</v>
      </c>
      <c r="AI486" s="8">
        <f>IF(A486="","",IF(COUNTIF('2) Income'!$D$13:$D$32,"one-time")=0,0,SUMIFS('2) Income'!$E$13:$E$32,'2) Income'!$D$13:$D$32,"one-time",'2) Income'!$F$13:$F$32,"="&amp;$A486)))</f>
        <v>0</v>
      </c>
      <c r="AJ486" s="9">
        <f t="shared" si="36"/>
        <v>0</v>
      </c>
    </row>
    <row r="487" spans="1:36">
      <c r="A487" s="7">
        <f>IF(A486="","",IF(A486+1&lt;='1) Period'!$E$21,A486+1,""))</f>
        <v>45959</v>
      </c>
      <c r="B487" s="7" t="str">
        <f t="shared" si="37"/>
        <v>N</v>
      </c>
      <c r="C487" t="str">
        <f t="shared" si="38"/>
        <v>F</v>
      </c>
      <c r="D487" s="8">
        <f>IF(A487="","",IF(TEXT(A487,"dddd")='4) Happy Money'!$E$23,WAllowance,0))</f>
        <v>0</v>
      </c>
      <c r="E487" s="8">
        <f>IF(A487="","",IF(B487="N",SUMIF(TMonthly[Day of the Month],DAY(A487),TMonthly[Amount]),SUMIF(TMonthly[Day of the Month],"&gt;="&amp;DAY(A487),TMonthly[Amount])))</f>
        <v>0</v>
      </c>
      <c r="F487" s="8" cm="1">
        <f t="array" ref="F487">IF(A487="","",SUMPRODUCT(--(TYearly[Due Date]&lt;=A487),IF(B487="N",--(TYearly[Day]=DAY(A487)),--(TYearly[Day]&gt;=DAY(A487))),--(IFERROR(MOD(TYearly[Month]-MONTH(A487)+12,12),1)=0),TYearly[Amount]))</f>
        <v>0</v>
      </c>
      <c r="G487" s="8">
        <f>IF(A487="","",SUMIF(TOneTime[Due Date],A487,TOneTime[Amount]))</f>
        <v>0</v>
      </c>
      <c r="H487" s="8" cm="1">
        <f t="array" ref="H487">IF(A487="","",IF(COUNTIF(TOther[Frequency],$H$1)=0,0,SUMPRODUCT(--(IFERROR(MOD(A487-TOther[Start Date],7),1)=0),--(TOther[Frequency]=$H$1),--(TOther[Start Date]&lt;=A487),--(TOther[End Date Calc]&gt;=A487),TOther[Amount])))</f>
        <v>0</v>
      </c>
      <c r="I487" s="8" cm="1">
        <f t="array" ref="I487">IF(A487="","",IF(COUNTIF(TOther[Frequency],$I$1)=0,0,SUMPRODUCT(--(IFERROR(MOD(A487-TOther[Start Date],14),1)=0),--(TOther[Frequency]=$I$1),--(TOther[Start Date]&lt;=A487),--(TOther[End Date Calc]&gt;=A487),TOther[Amount])))</f>
        <v>0</v>
      </c>
      <c r="J487" s="8">
        <f>IF(A487="","",IF(COUNTIF(TOther[Frequency],$J$1)=0,0,IF(OR(DAY(A487)=1,DAY(A487)=15),SUMIFS(TOther[Amount],TOther[Frequency],$J$1,TOther[Start Date],"&lt;="&amp;$A487,TOther[End Date Calc],"&gt;="&amp;A487),0)))</f>
        <v>0</v>
      </c>
      <c r="K487" s="8">
        <f>IF(A487="","",IF(COUNTIF(TOther[Frequency],$K$1)=0,0,IF(A487=(A487-DAY(A487)+1+2*7-WEEKDAY(A487-DAY(A487)+8-4,1)),SUMIFS(TOther[Amount],TOther[Frequency],$K$1,TOther[Start Date],"&lt;="&amp;$A487,TOther[End Date Calc],"&gt;="&amp;A487),0)))</f>
        <v>0</v>
      </c>
      <c r="L487" s="8">
        <f>IF(A487="","",IF(COUNTIF(TOther[Frequency],$L$1)=0,0,IF(A487=(A487-DAY(A487)+1+3*7-WEEKDAY(A487-DAY(A487)+8-4,1)),SUMIFS(TOther[Amount],TOther[Frequency],$L$1,TOther[Start Date],"&lt;="&amp;$A487,TOther[End Date Calc],"&gt;="&amp;A487),0)))</f>
        <v>0</v>
      </c>
      <c r="M487" s="8">
        <f>IF(A487="","",IF(COUNTIF(TOther[Frequency],$M$1)=0,0,IF(A487=(A487-DAY(A487)+1+4*7-WEEKDAY(A487-DAY(A487)+8-4,1)),SUMIFS(TOther[Amount],TOther[Frequency],$M$1,TOther[Start Date],"&lt;="&amp;$A487,TOther[End Date Calc],"&gt;="&amp;A487),0)))</f>
        <v>0</v>
      </c>
      <c r="N487" s="8" cm="1">
        <f t="array" ref="N487">IF(A487="","",IF(COUNTIF(TOther[Frequency],$N$1)=0,0,SUMPRODUCT(--(IFERROR(MOD(A487-TOther[Start Date],28),1)=0),--(TOther[Frequency]=$N$1),--(TOther[Start Date]&lt;=A487),--(TOther[End Date Calc]&gt;=A487),TOther[Amount])))</f>
        <v>0</v>
      </c>
      <c r="O487" s="8" cm="1">
        <f t="array" ref="O487">IF(A487="","",IF(COUNTIF(TOther[Frequency],$O$1)=0,0,SUMPRODUCT(--(IFERROR(MOD(A487-TOther[Start Date],42),1)=0),--(TOther[Frequency]=$O$1),--(TOther[Start Date]&lt;=A487),--(TOther[End Date Calc]&gt;=A487),TOther[Amount])))</f>
        <v>0</v>
      </c>
      <c r="P487" s="8" cm="1">
        <f t="array" ref="P487">IF(A487="","",IF(COUNTIF(TOther[Frequency],$P$1)=0,0,SUMPRODUCT(--(IFERROR(MOD(A487-TOther[Start Date],56),1)=0),--(TOther[Frequency]=$P$1),--(TOther[Start Date]&lt;=A487),--(TOther[End Date Calc]&gt;=A487),TOther[Amount])))</f>
        <v>0</v>
      </c>
      <c r="Q487" s="8">
        <f>IF(A487="","",IF(COUNTIF(TOther[Frequency],$Q$1)=0,0,IF(B487="N",SUMIFS(TOther[Amount],TOther[Frequency],$Q$1,TOther[Start Date],"&lt;="&amp;$A487,TOther[End Date Calc],"&gt;="&amp;A487,TOther[Start Day],DAY(A487)),SUMIFS(TOther[Amount],TOther[Frequency],$Q$1,TOther[Start Date],"&lt;="&amp;$A487,TOther[End Date Calc],"&gt;="&amp;A487,TOther[Start Day],"&gt;="&amp;DAY(A487)))))</f>
        <v>0</v>
      </c>
      <c r="R487" s="8" cm="1">
        <f t="array" ref="R487">IF(A487="","",IF(COUNTIF(TOther[Frequency],R$1)=0,0,SUMPRODUCT(--(TOther[Frequency]=R$1),--(TOther[Start Date]&lt;=A487),--(TOther[End Date Calc]&gt;=A487),IF(B487="N",--(TOther[Start Day]=DAY(A487)),--(TOther[Start Day]&gt;=DAY(A487))),--(IFERROR(MOD(TOther[Start Month]-MONTH(A487)+2,2),1)=0),TOther[Amount])))</f>
        <v>0</v>
      </c>
      <c r="S487" s="8" cm="1">
        <f t="array" ref="S487">IF(A487="","",IF(COUNTIF(TOther[Frequency],S$1)=0,0,SUMPRODUCT(--(TOther[Frequency]=S$1),--(TOther[Start Date]&lt;=A487),--(TOther[End Date Calc]&gt;=A487),IF(B487="N",--(TOther[Start Day]=DAY(A487)),--(TOther[Start Day]&gt;=DAY(A487))),--(IFERROR(MOD(TOther[Start Month]-MONTH(A487)+3,3),1)=0),TOther[Amount])))</f>
        <v>0</v>
      </c>
      <c r="T487" s="8" cm="1">
        <f t="array" ref="T487">IF($A487="","",IF(COUNTIF(TOther[Frequency],T$1)=0,0,SUMPRODUCT(--(TOther[Frequency]=T$1),--(TOther[Start Date]&lt;=$A487),--(TOther[End Date Calc]&gt;=$A487),IF($B487="N",--(TOther[Start Day]=DAY($A487)),--(TOther[Start Day]&gt;=DAY($A487))),--(IFERROR(MOD(TOther[Start Month]-MONTH($A487)+4,4),1)=0),TOther[Amount])))</f>
        <v>0</v>
      </c>
      <c r="U487" s="8" cm="1">
        <f t="array" ref="U487">IF(A487="","",IF(COUNTIF(TOther[Frequency],$U$1)=0,0,SUMPRODUCT(--(TOther[Frequency]=$U$1),--(TOther[Start Date]&lt;=A487),--(TOther[End Date Calc]&gt;=A487),IF(B487="N",--(TOther[Start Day]=DAY(A487)),--(TOther[Start Day]&gt;=DAY(A487))),--(IFERROR(MOD(TOther[Start Month]-MONTH(A487)+6,6),1)=0),TOther[Amount])))</f>
        <v>0</v>
      </c>
      <c r="V487" s="8" cm="1">
        <f t="array" ref="V487">IF(A487="","",IF(COUNTIF(TOther[Frequency],$V$1)=0,0,SUMPRODUCT(--(TOther[Frequency]=$V$1),--(TOther[Start Date]&lt;=A487),--(TOther[End Date Calc]&gt;=A487),IF(B487="N",--(TOther[Start Day]=DAY(A487)),--(TOther[Start Day]&gt;=DAY(A487))),--(IFERROR(MOD(TOther[Start Month]-MONTH(A487)+12,12),1)=0),TOther[Amount])))</f>
        <v>0</v>
      </c>
      <c r="W487" s="8">
        <f>IF(A487="","",SUMIFS(TOther[Amount],TOther[Start Date],A487,TOther[Frequency],$W$1))</f>
        <v>0</v>
      </c>
      <c r="X487" s="9">
        <f t="shared" si="35"/>
        <v>0</v>
      </c>
      <c r="Y487" s="9">
        <f t="shared" si="39"/>
        <v>0</v>
      </c>
      <c r="Z487" s="8" cm="1">
        <f t="array" ref="Z487">IF(A487="","",IF(COUNTIF('2) Income'!$D$13:$D$32,"Weekly")=0,0,SUMPRODUCT(--(IFERROR(MOD(A487-'2) Income'!$F$13:$F$32,7),1)=0),--('2) Income'!$D$13:$D$32="Weekly"),--('2) Income'!$F$13:$F$32&lt;=A487),'2) Income'!$E$13:$E$32)))</f>
        <v>0</v>
      </c>
      <c r="AA487" s="8" cm="1">
        <f t="array" ref="AA487">IF(A487="","",IF(COUNTIF('2) Income'!$D$13:$D$32,"Every Other Week")=0,0,SUMPRODUCT(--(IFERROR(MOD(A487-'2) Income'!$F$13:$F$32,14),1)=0),--('2) Income'!$D$13:$D$32="Every Other Week"),--('2) Income'!$F$13:$F$32&lt;=A487),'2) Income'!$E$13:$E$32)))</f>
        <v>0</v>
      </c>
      <c r="AB487" s="8">
        <f>IF(A487="","",IF(COUNTIF('2) Income'!$D$13:$D$32,"1st and 15th")=0,0,IF(OR(DAY(A487)=1,DAY(A487)=15),SUMIFS('2) Income'!$E$13:$E$32,'2) Income'!$D$13:$D$32,"1st and 15th",'2) Income'!$F$13:$F$32,"&lt;="&amp;$A487),0)))</f>
        <v>0</v>
      </c>
      <c r="AC487" s="8">
        <f>IF(A487="","",IF(COUNTIF('2) Income'!$D$13:$D$32,"2nd Wednesday")=0,0,IF(A487=(A487-DAY(A487)+1+2*7-WEEKDAY(A487-DAY(A487)+8-4,1)),SUMIFS('2) Income'!$E$13:$E$32,'2) Income'!$D$13:$D$32,"2nd Wednesday",'2) Income'!$F$13:$F$32,"&lt;="&amp;$A487),0)))</f>
        <v>0</v>
      </c>
      <c r="AD487" s="8">
        <f>IF(A487="","",IF(COUNTIF('2) Income'!$D$13:$D$32,"3rd Wednesday")=0,0,IF(A487=(A487-DAY(A487)+1+3*7-WEEKDAY(A487-DAY(A487)+8-4,1)),SUMIFS('2) Income'!$E$13:$E$32,'2) Income'!$D$13:$D$32,"3rd Wednesday",'2) Income'!$F$13:$F$32,"&lt;="&amp;$A487),0)))</f>
        <v>0</v>
      </c>
      <c r="AE487" s="8">
        <f>IF(A487="","",IF(COUNTIF('2) Income'!$D$13:$D$32,"4th Wednesday")=0,0,IF(A487=(A487-DAY(A487)+1+4*7-WEEKDAY(A487-DAY(A487)+8-4,1)),SUMIFS('2) Income'!$E$13:$E$32,'2) Income'!$D$13:$D$32,"4th Wednesday",'2) Income'!$F$13:$F$32,"&lt;="&amp;$A487),0)))</f>
        <v>0</v>
      </c>
      <c r="AF487" s="8" cm="1">
        <f t="array" ref="AF487">IF(A487="","",IF(COUNTIF('2) Income'!$D$13:$D$32,"Every 4 Weeks")=0,0,SUMPRODUCT(--(IFERROR(MOD(A487-'2) Income'!$F$13:$F$32,28),1)=0),--('2) Income'!$D$13:$D$32="Every 4 Weeks"),--('2) Income'!$F$13:$F$32&lt;=A487),'2) Income'!$E$13:$E$32)))</f>
        <v>0</v>
      </c>
      <c r="AG487" s="8">
        <f>IF(A487="","",IF(COUNTIF('2) Income'!$D$13:$D$32,"Monthly")=0,0,IF(B487="N",SUMIFS('2) Income'!$E$13:$E$32,'2) Income'!$D$13:$D$32,"monthly",'2) Income'!$F$13:$F$32,"&lt;="&amp;$A487,'2) Income'!$I$13:$I$32,DAY(A487)),SUMIFS('2) Income'!$E$13:$E$32,'2) Income'!$D$13:$D$32,"monthly",'2) Income'!$F$13:$F$32,"&lt;="&amp;$A487,'2) Income'!$I$13:$I$32,"&gt;="&amp;DAY(A487)))))</f>
        <v>0</v>
      </c>
      <c r="AH487" s="8" cm="1">
        <f t="array" ref="AH487">IF(A487="","",IF(COUNTIF('2) Income'!$D$13:$D$32,"Yearly")=0,0,SUMPRODUCT(--('2) Income'!$D$13:$D$32="Yearly"),--('2) Income'!$F$13:$F$32&lt;=A487),IF(B487="N",--('2) Income'!$I$13:$I$32=DAY(A487)),--('2) Income'!$I$13:$I$32&gt;=DAY(A487))),--(IFERROR(MOD('2) Income'!$H$13:$H$32-MONTH(A487)+12,12),1)=0),'2) Income'!$E$13:$E$32)))</f>
        <v>0</v>
      </c>
      <c r="AI487" s="8">
        <f>IF(A487="","",IF(COUNTIF('2) Income'!$D$13:$D$32,"one-time")=0,0,SUMIFS('2) Income'!$E$13:$E$32,'2) Income'!$D$13:$D$32,"one-time",'2) Income'!$F$13:$F$32,"="&amp;$A487)))</f>
        <v>0</v>
      </c>
      <c r="AJ487" s="9">
        <f t="shared" si="36"/>
        <v>0</v>
      </c>
    </row>
    <row r="488" spans="1:36">
      <c r="A488" s="7">
        <f>IF(A487="","",IF(A487+1&lt;='1) Period'!$E$21,A487+1,""))</f>
        <v>45960</v>
      </c>
      <c r="B488" s="7" t="str">
        <f t="shared" si="37"/>
        <v>N</v>
      </c>
      <c r="C488" t="str">
        <f t="shared" si="38"/>
        <v>F</v>
      </c>
      <c r="D488" s="8">
        <f>IF(A488="","",IF(TEXT(A488,"dddd")='4) Happy Money'!$E$23,WAllowance,0))</f>
        <v>0</v>
      </c>
      <c r="E488" s="8">
        <f>IF(A488="","",IF(B488="N",SUMIF(TMonthly[Day of the Month],DAY(A488),TMonthly[Amount]),SUMIF(TMonthly[Day of the Month],"&gt;="&amp;DAY(A488),TMonthly[Amount])))</f>
        <v>0</v>
      </c>
      <c r="F488" s="8" cm="1">
        <f t="array" ref="F488">IF(A488="","",SUMPRODUCT(--(TYearly[Due Date]&lt;=A488),IF(B488="N",--(TYearly[Day]=DAY(A488)),--(TYearly[Day]&gt;=DAY(A488))),--(IFERROR(MOD(TYearly[Month]-MONTH(A488)+12,12),1)=0),TYearly[Amount]))</f>
        <v>0</v>
      </c>
      <c r="G488" s="8">
        <f>IF(A488="","",SUMIF(TOneTime[Due Date],A488,TOneTime[Amount]))</f>
        <v>0</v>
      </c>
      <c r="H488" s="8" cm="1">
        <f t="array" ref="H488">IF(A488="","",IF(COUNTIF(TOther[Frequency],$H$1)=0,0,SUMPRODUCT(--(IFERROR(MOD(A488-TOther[Start Date],7),1)=0),--(TOther[Frequency]=$H$1),--(TOther[Start Date]&lt;=A488),--(TOther[End Date Calc]&gt;=A488),TOther[Amount])))</f>
        <v>0</v>
      </c>
      <c r="I488" s="8" cm="1">
        <f t="array" ref="I488">IF(A488="","",IF(COUNTIF(TOther[Frequency],$I$1)=0,0,SUMPRODUCT(--(IFERROR(MOD(A488-TOther[Start Date],14),1)=0),--(TOther[Frequency]=$I$1),--(TOther[Start Date]&lt;=A488),--(TOther[End Date Calc]&gt;=A488),TOther[Amount])))</f>
        <v>0</v>
      </c>
      <c r="J488" s="8">
        <f>IF(A488="","",IF(COUNTIF(TOther[Frequency],$J$1)=0,0,IF(OR(DAY(A488)=1,DAY(A488)=15),SUMIFS(TOther[Amount],TOther[Frequency],$J$1,TOther[Start Date],"&lt;="&amp;$A488,TOther[End Date Calc],"&gt;="&amp;A488),0)))</f>
        <v>0</v>
      </c>
      <c r="K488" s="8">
        <f>IF(A488="","",IF(COUNTIF(TOther[Frequency],$K$1)=0,0,IF(A488=(A488-DAY(A488)+1+2*7-WEEKDAY(A488-DAY(A488)+8-4,1)),SUMIFS(TOther[Amount],TOther[Frequency],$K$1,TOther[Start Date],"&lt;="&amp;$A488,TOther[End Date Calc],"&gt;="&amp;A488),0)))</f>
        <v>0</v>
      </c>
      <c r="L488" s="8">
        <f>IF(A488="","",IF(COUNTIF(TOther[Frequency],$L$1)=0,0,IF(A488=(A488-DAY(A488)+1+3*7-WEEKDAY(A488-DAY(A488)+8-4,1)),SUMIFS(TOther[Amount],TOther[Frequency],$L$1,TOther[Start Date],"&lt;="&amp;$A488,TOther[End Date Calc],"&gt;="&amp;A488),0)))</f>
        <v>0</v>
      </c>
      <c r="M488" s="8">
        <f>IF(A488="","",IF(COUNTIF(TOther[Frequency],$M$1)=0,0,IF(A488=(A488-DAY(A488)+1+4*7-WEEKDAY(A488-DAY(A488)+8-4,1)),SUMIFS(TOther[Amount],TOther[Frequency],$M$1,TOther[Start Date],"&lt;="&amp;$A488,TOther[End Date Calc],"&gt;="&amp;A488),0)))</f>
        <v>0</v>
      </c>
      <c r="N488" s="8" cm="1">
        <f t="array" ref="N488">IF(A488="","",IF(COUNTIF(TOther[Frequency],$N$1)=0,0,SUMPRODUCT(--(IFERROR(MOD(A488-TOther[Start Date],28),1)=0),--(TOther[Frequency]=$N$1),--(TOther[Start Date]&lt;=A488),--(TOther[End Date Calc]&gt;=A488),TOther[Amount])))</f>
        <v>0</v>
      </c>
      <c r="O488" s="8" cm="1">
        <f t="array" ref="O488">IF(A488="","",IF(COUNTIF(TOther[Frequency],$O$1)=0,0,SUMPRODUCT(--(IFERROR(MOD(A488-TOther[Start Date],42),1)=0),--(TOther[Frequency]=$O$1),--(TOther[Start Date]&lt;=A488),--(TOther[End Date Calc]&gt;=A488),TOther[Amount])))</f>
        <v>0</v>
      </c>
      <c r="P488" s="8" cm="1">
        <f t="array" ref="P488">IF(A488="","",IF(COUNTIF(TOther[Frequency],$P$1)=0,0,SUMPRODUCT(--(IFERROR(MOD(A488-TOther[Start Date],56),1)=0),--(TOther[Frequency]=$P$1),--(TOther[Start Date]&lt;=A488),--(TOther[End Date Calc]&gt;=A488),TOther[Amount])))</f>
        <v>0</v>
      </c>
      <c r="Q488" s="8">
        <f>IF(A488="","",IF(COUNTIF(TOther[Frequency],$Q$1)=0,0,IF(B488="N",SUMIFS(TOther[Amount],TOther[Frequency],$Q$1,TOther[Start Date],"&lt;="&amp;$A488,TOther[End Date Calc],"&gt;="&amp;A488,TOther[Start Day],DAY(A488)),SUMIFS(TOther[Amount],TOther[Frequency],$Q$1,TOther[Start Date],"&lt;="&amp;$A488,TOther[End Date Calc],"&gt;="&amp;A488,TOther[Start Day],"&gt;="&amp;DAY(A488)))))</f>
        <v>0</v>
      </c>
      <c r="R488" s="8" cm="1">
        <f t="array" ref="R488">IF(A488="","",IF(COUNTIF(TOther[Frequency],R$1)=0,0,SUMPRODUCT(--(TOther[Frequency]=R$1),--(TOther[Start Date]&lt;=A488),--(TOther[End Date Calc]&gt;=A488),IF(B488="N",--(TOther[Start Day]=DAY(A488)),--(TOther[Start Day]&gt;=DAY(A488))),--(IFERROR(MOD(TOther[Start Month]-MONTH(A488)+2,2),1)=0),TOther[Amount])))</f>
        <v>0</v>
      </c>
      <c r="S488" s="8" cm="1">
        <f t="array" ref="S488">IF(A488="","",IF(COUNTIF(TOther[Frequency],S$1)=0,0,SUMPRODUCT(--(TOther[Frequency]=S$1),--(TOther[Start Date]&lt;=A488),--(TOther[End Date Calc]&gt;=A488),IF(B488="N",--(TOther[Start Day]=DAY(A488)),--(TOther[Start Day]&gt;=DAY(A488))),--(IFERROR(MOD(TOther[Start Month]-MONTH(A488)+3,3),1)=0),TOther[Amount])))</f>
        <v>0</v>
      </c>
      <c r="T488" s="8" cm="1">
        <f t="array" ref="T488">IF($A488="","",IF(COUNTIF(TOther[Frequency],T$1)=0,0,SUMPRODUCT(--(TOther[Frequency]=T$1),--(TOther[Start Date]&lt;=$A488),--(TOther[End Date Calc]&gt;=$A488),IF($B488="N",--(TOther[Start Day]=DAY($A488)),--(TOther[Start Day]&gt;=DAY($A488))),--(IFERROR(MOD(TOther[Start Month]-MONTH($A488)+4,4),1)=0),TOther[Amount])))</f>
        <v>0</v>
      </c>
      <c r="U488" s="8" cm="1">
        <f t="array" ref="U488">IF(A488="","",IF(COUNTIF(TOther[Frequency],$U$1)=0,0,SUMPRODUCT(--(TOther[Frequency]=$U$1),--(TOther[Start Date]&lt;=A488),--(TOther[End Date Calc]&gt;=A488),IF(B488="N",--(TOther[Start Day]=DAY(A488)),--(TOther[Start Day]&gt;=DAY(A488))),--(IFERROR(MOD(TOther[Start Month]-MONTH(A488)+6,6),1)=0),TOther[Amount])))</f>
        <v>0</v>
      </c>
      <c r="V488" s="8" cm="1">
        <f t="array" ref="V488">IF(A488="","",IF(COUNTIF(TOther[Frequency],$V$1)=0,0,SUMPRODUCT(--(TOther[Frequency]=$V$1),--(TOther[Start Date]&lt;=A488),--(TOther[End Date Calc]&gt;=A488),IF(B488="N",--(TOther[Start Day]=DAY(A488)),--(TOther[Start Day]&gt;=DAY(A488))),--(IFERROR(MOD(TOther[Start Month]-MONTH(A488)+12,12),1)=0),TOther[Amount])))</f>
        <v>0</v>
      </c>
      <c r="W488" s="8">
        <f>IF(A488="","",SUMIFS(TOther[Amount],TOther[Start Date],A488,TOther[Frequency],$W$1))</f>
        <v>0</v>
      </c>
      <c r="X488" s="9">
        <f t="shared" si="35"/>
        <v>0</v>
      </c>
      <c r="Y488" s="9">
        <f t="shared" si="39"/>
        <v>0</v>
      </c>
      <c r="Z488" s="8" cm="1">
        <f t="array" ref="Z488">IF(A488="","",IF(COUNTIF('2) Income'!$D$13:$D$32,"Weekly")=0,0,SUMPRODUCT(--(IFERROR(MOD(A488-'2) Income'!$F$13:$F$32,7),1)=0),--('2) Income'!$D$13:$D$32="Weekly"),--('2) Income'!$F$13:$F$32&lt;=A488),'2) Income'!$E$13:$E$32)))</f>
        <v>0</v>
      </c>
      <c r="AA488" s="8" cm="1">
        <f t="array" ref="AA488">IF(A488="","",IF(COUNTIF('2) Income'!$D$13:$D$32,"Every Other Week")=0,0,SUMPRODUCT(--(IFERROR(MOD(A488-'2) Income'!$F$13:$F$32,14),1)=0),--('2) Income'!$D$13:$D$32="Every Other Week"),--('2) Income'!$F$13:$F$32&lt;=A488),'2) Income'!$E$13:$E$32)))</f>
        <v>0</v>
      </c>
      <c r="AB488" s="8">
        <f>IF(A488="","",IF(COUNTIF('2) Income'!$D$13:$D$32,"1st and 15th")=0,0,IF(OR(DAY(A488)=1,DAY(A488)=15),SUMIFS('2) Income'!$E$13:$E$32,'2) Income'!$D$13:$D$32,"1st and 15th",'2) Income'!$F$13:$F$32,"&lt;="&amp;$A488),0)))</f>
        <v>0</v>
      </c>
      <c r="AC488" s="8">
        <f>IF(A488="","",IF(COUNTIF('2) Income'!$D$13:$D$32,"2nd Wednesday")=0,0,IF(A488=(A488-DAY(A488)+1+2*7-WEEKDAY(A488-DAY(A488)+8-4,1)),SUMIFS('2) Income'!$E$13:$E$32,'2) Income'!$D$13:$D$32,"2nd Wednesday",'2) Income'!$F$13:$F$32,"&lt;="&amp;$A488),0)))</f>
        <v>0</v>
      </c>
      <c r="AD488" s="8">
        <f>IF(A488="","",IF(COUNTIF('2) Income'!$D$13:$D$32,"3rd Wednesday")=0,0,IF(A488=(A488-DAY(A488)+1+3*7-WEEKDAY(A488-DAY(A488)+8-4,1)),SUMIFS('2) Income'!$E$13:$E$32,'2) Income'!$D$13:$D$32,"3rd Wednesday",'2) Income'!$F$13:$F$32,"&lt;="&amp;$A488),0)))</f>
        <v>0</v>
      </c>
      <c r="AE488" s="8">
        <f>IF(A488="","",IF(COUNTIF('2) Income'!$D$13:$D$32,"4th Wednesday")=0,0,IF(A488=(A488-DAY(A488)+1+4*7-WEEKDAY(A488-DAY(A488)+8-4,1)),SUMIFS('2) Income'!$E$13:$E$32,'2) Income'!$D$13:$D$32,"4th Wednesday",'2) Income'!$F$13:$F$32,"&lt;="&amp;$A488),0)))</f>
        <v>0</v>
      </c>
      <c r="AF488" s="8" cm="1">
        <f t="array" ref="AF488">IF(A488="","",IF(COUNTIF('2) Income'!$D$13:$D$32,"Every 4 Weeks")=0,0,SUMPRODUCT(--(IFERROR(MOD(A488-'2) Income'!$F$13:$F$32,28),1)=0),--('2) Income'!$D$13:$D$32="Every 4 Weeks"),--('2) Income'!$F$13:$F$32&lt;=A488),'2) Income'!$E$13:$E$32)))</f>
        <v>0</v>
      </c>
      <c r="AG488" s="8">
        <f>IF(A488="","",IF(COUNTIF('2) Income'!$D$13:$D$32,"Monthly")=0,0,IF(B488="N",SUMIFS('2) Income'!$E$13:$E$32,'2) Income'!$D$13:$D$32,"monthly",'2) Income'!$F$13:$F$32,"&lt;="&amp;$A488,'2) Income'!$I$13:$I$32,DAY(A488)),SUMIFS('2) Income'!$E$13:$E$32,'2) Income'!$D$13:$D$32,"monthly",'2) Income'!$F$13:$F$32,"&lt;="&amp;$A488,'2) Income'!$I$13:$I$32,"&gt;="&amp;DAY(A488)))))</f>
        <v>0</v>
      </c>
      <c r="AH488" s="8" cm="1">
        <f t="array" ref="AH488">IF(A488="","",IF(COUNTIF('2) Income'!$D$13:$D$32,"Yearly")=0,0,SUMPRODUCT(--('2) Income'!$D$13:$D$32="Yearly"),--('2) Income'!$F$13:$F$32&lt;=A488),IF(B488="N",--('2) Income'!$I$13:$I$32=DAY(A488)),--('2) Income'!$I$13:$I$32&gt;=DAY(A488))),--(IFERROR(MOD('2) Income'!$H$13:$H$32-MONTH(A488)+12,12),1)=0),'2) Income'!$E$13:$E$32)))</f>
        <v>0</v>
      </c>
      <c r="AI488" s="8">
        <f>IF(A488="","",IF(COUNTIF('2) Income'!$D$13:$D$32,"one-time")=0,0,SUMIFS('2) Income'!$E$13:$E$32,'2) Income'!$D$13:$D$32,"one-time",'2) Income'!$F$13:$F$32,"="&amp;$A488)))</f>
        <v>0</v>
      </c>
      <c r="AJ488" s="9">
        <f t="shared" si="36"/>
        <v>0</v>
      </c>
    </row>
    <row r="489" spans="1:36">
      <c r="A489" s="7">
        <f>IF(A488="","",IF(A488+1&lt;='1) Period'!$E$21,A488+1,""))</f>
        <v>45961</v>
      </c>
      <c r="B489" s="7" t="str">
        <f t="shared" si="37"/>
        <v>Y</v>
      </c>
      <c r="C489" t="str">
        <f t="shared" si="38"/>
        <v>F</v>
      </c>
      <c r="D489" s="8">
        <f>IF(A489="","",IF(TEXT(A489,"dddd")='4) Happy Money'!$E$23,WAllowance,0))</f>
        <v>0</v>
      </c>
      <c r="E489" s="8">
        <f>IF(A489="","",IF(B489="N",SUMIF(TMonthly[Day of the Month],DAY(A489),TMonthly[Amount]),SUMIF(TMonthly[Day of the Month],"&gt;="&amp;DAY(A489),TMonthly[Amount])))</f>
        <v>2000</v>
      </c>
      <c r="F489" s="8" cm="1">
        <f t="array" ref="F489">IF(A489="","",SUMPRODUCT(--(TYearly[Due Date]&lt;=A489),IF(B489="N",--(TYearly[Day]=DAY(A489)),--(TYearly[Day]&gt;=DAY(A489))),--(IFERROR(MOD(TYearly[Month]-MONTH(A489)+12,12),1)=0),TYearly[Amount]))</f>
        <v>0</v>
      </c>
      <c r="G489" s="8">
        <f>IF(A489="","",SUMIF(TOneTime[Due Date],A489,TOneTime[Amount]))</f>
        <v>0</v>
      </c>
      <c r="H489" s="8" cm="1">
        <f t="array" ref="H489">IF(A489="","",IF(COUNTIF(TOther[Frequency],$H$1)=0,0,SUMPRODUCT(--(IFERROR(MOD(A489-TOther[Start Date],7),1)=0),--(TOther[Frequency]=$H$1),--(TOther[Start Date]&lt;=A489),--(TOther[End Date Calc]&gt;=A489),TOther[Amount])))</f>
        <v>0</v>
      </c>
      <c r="I489" s="8" cm="1">
        <f t="array" ref="I489">IF(A489="","",IF(COUNTIF(TOther[Frequency],$I$1)=0,0,SUMPRODUCT(--(IFERROR(MOD(A489-TOther[Start Date],14),1)=0),--(TOther[Frequency]=$I$1),--(TOther[Start Date]&lt;=A489),--(TOther[End Date Calc]&gt;=A489),TOther[Amount])))</f>
        <v>0</v>
      </c>
      <c r="J489" s="8">
        <f>IF(A489="","",IF(COUNTIF(TOther[Frequency],$J$1)=0,0,IF(OR(DAY(A489)=1,DAY(A489)=15),SUMIFS(TOther[Amount],TOther[Frequency],$J$1,TOther[Start Date],"&lt;="&amp;$A489,TOther[End Date Calc],"&gt;="&amp;A489),0)))</f>
        <v>0</v>
      </c>
      <c r="K489" s="8">
        <f>IF(A489="","",IF(COUNTIF(TOther[Frequency],$K$1)=0,0,IF(A489=(A489-DAY(A489)+1+2*7-WEEKDAY(A489-DAY(A489)+8-4,1)),SUMIFS(TOther[Amount],TOther[Frequency],$K$1,TOther[Start Date],"&lt;="&amp;$A489,TOther[End Date Calc],"&gt;="&amp;A489),0)))</f>
        <v>0</v>
      </c>
      <c r="L489" s="8">
        <f>IF(A489="","",IF(COUNTIF(TOther[Frequency],$L$1)=0,0,IF(A489=(A489-DAY(A489)+1+3*7-WEEKDAY(A489-DAY(A489)+8-4,1)),SUMIFS(TOther[Amount],TOther[Frequency],$L$1,TOther[Start Date],"&lt;="&amp;$A489,TOther[End Date Calc],"&gt;="&amp;A489),0)))</f>
        <v>0</v>
      </c>
      <c r="M489" s="8">
        <f>IF(A489="","",IF(COUNTIF(TOther[Frequency],$M$1)=0,0,IF(A489=(A489-DAY(A489)+1+4*7-WEEKDAY(A489-DAY(A489)+8-4,1)),SUMIFS(TOther[Amount],TOther[Frequency],$M$1,TOther[Start Date],"&lt;="&amp;$A489,TOther[End Date Calc],"&gt;="&amp;A489),0)))</f>
        <v>0</v>
      </c>
      <c r="N489" s="8" cm="1">
        <f t="array" ref="N489">IF(A489="","",IF(COUNTIF(TOther[Frequency],$N$1)=0,0,SUMPRODUCT(--(IFERROR(MOD(A489-TOther[Start Date],28),1)=0),--(TOther[Frequency]=$N$1),--(TOther[Start Date]&lt;=A489),--(TOther[End Date Calc]&gt;=A489),TOther[Amount])))</f>
        <v>0</v>
      </c>
      <c r="O489" s="8" cm="1">
        <f t="array" ref="O489">IF(A489="","",IF(COUNTIF(TOther[Frequency],$O$1)=0,0,SUMPRODUCT(--(IFERROR(MOD(A489-TOther[Start Date],42),1)=0),--(TOther[Frequency]=$O$1),--(TOther[Start Date]&lt;=A489),--(TOther[End Date Calc]&gt;=A489),TOther[Amount])))</f>
        <v>0</v>
      </c>
      <c r="P489" s="8" cm="1">
        <f t="array" ref="P489">IF(A489="","",IF(COUNTIF(TOther[Frequency],$P$1)=0,0,SUMPRODUCT(--(IFERROR(MOD(A489-TOther[Start Date],56),1)=0),--(TOther[Frequency]=$P$1),--(TOther[Start Date]&lt;=A489),--(TOther[End Date Calc]&gt;=A489),TOther[Amount])))</f>
        <v>0</v>
      </c>
      <c r="Q489" s="8">
        <f>IF(A489="","",IF(COUNTIF(TOther[Frequency],$Q$1)=0,0,IF(B489="N",SUMIFS(TOther[Amount],TOther[Frequency],$Q$1,TOther[Start Date],"&lt;="&amp;$A489,TOther[End Date Calc],"&gt;="&amp;A489,TOther[Start Day],DAY(A489)),SUMIFS(TOther[Amount],TOther[Frequency],$Q$1,TOther[Start Date],"&lt;="&amp;$A489,TOther[End Date Calc],"&gt;="&amp;A489,TOther[Start Day],"&gt;="&amp;DAY(A489)))))</f>
        <v>0</v>
      </c>
      <c r="R489" s="8" cm="1">
        <f t="array" ref="R489">IF(A489="","",IF(COUNTIF(TOther[Frequency],R$1)=0,0,SUMPRODUCT(--(TOther[Frequency]=R$1),--(TOther[Start Date]&lt;=A489),--(TOther[End Date Calc]&gt;=A489),IF(B489="N",--(TOther[Start Day]=DAY(A489)),--(TOther[Start Day]&gt;=DAY(A489))),--(IFERROR(MOD(TOther[Start Month]-MONTH(A489)+2,2),1)=0),TOther[Amount])))</f>
        <v>0</v>
      </c>
      <c r="S489" s="8" cm="1">
        <f t="array" ref="S489">IF(A489="","",IF(COUNTIF(TOther[Frequency],S$1)=0,0,SUMPRODUCT(--(TOther[Frequency]=S$1),--(TOther[Start Date]&lt;=A489),--(TOther[End Date Calc]&gt;=A489),IF(B489="N",--(TOther[Start Day]=DAY(A489)),--(TOther[Start Day]&gt;=DAY(A489))),--(IFERROR(MOD(TOther[Start Month]-MONTH(A489)+3,3),1)=0),TOther[Amount])))</f>
        <v>0</v>
      </c>
      <c r="T489" s="8" cm="1">
        <f t="array" ref="T489">IF($A489="","",IF(COUNTIF(TOther[Frequency],T$1)=0,0,SUMPRODUCT(--(TOther[Frequency]=T$1),--(TOther[Start Date]&lt;=$A489),--(TOther[End Date Calc]&gt;=$A489),IF($B489="N",--(TOther[Start Day]=DAY($A489)),--(TOther[Start Day]&gt;=DAY($A489))),--(IFERROR(MOD(TOther[Start Month]-MONTH($A489)+4,4),1)=0),TOther[Amount])))</f>
        <v>0</v>
      </c>
      <c r="U489" s="8" cm="1">
        <f t="array" ref="U489">IF(A489="","",IF(COUNTIF(TOther[Frequency],$U$1)=0,0,SUMPRODUCT(--(TOther[Frequency]=$U$1),--(TOther[Start Date]&lt;=A489),--(TOther[End Date Calc]&gt;=A489),IF(B489="N",--(TOther[Start Day]=DAY(A489)),--(TOther[Start Day]&gt;=DAY(A489))),--(IFERROR(MOD(TOther[Start Month]-MONTH(A489)+6,6),1)=0),TOther[Amount])))</f>
        <v>0</v>
      </c>
      <c r="V489" s="8" cm="1">
        <f t="array" ref="V489">IF(A489="","",IF(COUNTIF(TOther[Frequency],$V$1)=0,0,SUMPRODUCT(--(TOther[Frequency]=$V$1),--(TOther[Start Date]&lt;=A489),--(TOther[End Date Calc]&gt;=A489),IF(B489="N",--(TOther[Start Day]=DAY(A489)),--(TOther[Start Day]&gt;=DAY(A489))),--(IFERROR(MOD(TOther[Start Month]-MONTH(A489)+12,12),1)=0),TOther[Amount])))</f>
        <v>0</v>
      </c>
      <c r="W489" s="8">
        <f>IF(A489="","",SUMIFS(TOther[Amount],TOther[Start Date],A489,TOther[Frequency],$W$1))</f>
        <v>0</v>
      </c>
      <c r="X489" s="9">
        <f t="shared" si="35"/>
        <v>2000</v>
      </c>
      <c r="Y489" s="9">
        <f t="shared" si="39"/>
        <v>0</v>
      </c>
      <c r="Z489" s="8" cm="1">
        <f t="array" ref="Z489">IF(A489="","",IF(COUNTIF('2) Income'!$D$13:$D$32,"Weekly")=0,0,SUMPRODUCT(--(IFERROR(MOD(A489-'2) Income'!$F$13:$F$32,7),1)=0),--('2) Income'!$D$13:$D$32="Weekly"),--('2) Income'!$F$13:$F$32&lt;=A489),'2) Income'!$E$13:$E$32)))</f>
        <v>0</v>
      </c>
      <c r="AA489" s="8" cm="1">
        <f t="array" ref="AA489">IF(A489="","",IF(COUNTIF('2) Income'!$D$13:$D$32,"Every Other Week")=0,0,SUMPRODUCT(--(IFERROR(MOD(A489-'2) Income'!$F$13:$F$32,14),1)=0),--('2) Income'!$D$13:$D$32="Every Other Week"),--('2) Income'!$F$13:$F$32&lt;=A489),'2) Income'!$E$13:$E$32)))</f>
        <v>0</v>
      </c>
      <c r="AB489" s="8">
        <f>IF(A489="","",IF(COUNTIF('2) Income'!$D$13:$D$32,"1st and 15th")=0,0,IF(OR(DAY(A489)=1,DAY(A489)=15),SUMIFS('2) Income'!$E$13:$E$32,'2) Income'!$D$13:$D$32,"1st and 15th",'2) Income'!$F$13:$F$32,"&lt;="&amp;$A489),0)))</f>
        <v>0</v>
      </c>
      <c r="AC489" s="8">
        <f>IF(A489="","",IF(COUNTIF('2) Income'!$D$13:$D$32,"2nd Wednesday")=0,0,IF(A489=(A489-DAY(A489)+1+2*7-WEEKDAY(A489-DAY(A489)+8-4,1)),SUMIFS('2) Income'!$E$13:$E$32,'2) Income'!$D$13:$D$32,"2nd Wednesday",'2) Income'!$F$13:$F$32,"&lt;="&amp;$A489),0)))</f>
        <v>0</v>
      </c>
      <c r="AD489" s="8">
        <f>IF(A489="","",IF(COUNTIF('2) Income'!$D$13:$D$32,"3rd Wednesday")=0,0,IF(A489=(A489-DAY(A489)+1+3*7-WEEKDAY(A489-DAY(A489)+8-4,1)),SUMIFS('2) Income'!$E$13:$E$32,'2) Income'!$D$13:$D$32,"3rd Wednesday",'2) Income'!$F$13:$F$32,"&lt;="&amp;$A489),0)))</f>
        <v>0</v>
      </c>
      <c r="AE489" s="8">
        <f>IF(A489="","",IF(COUNTIF('2) Income'!$D$13:$D$32,"4th Wednesday")=0,0,IF(A489=(A489-DAY(A489)+1+4*7-WEEKDAY(A489-DAY(A489)+8-4,1)),SUMIFS('2) Income'!$E$13:$E$32,'2) Income'!$D$13:$D$32,"4th Wednesday",'2) Income'!$F$13:$F$32,"&lt;="&amp;$A489),0)))</f>
        <v>0</v>
      </c>
      <c r="AF489" s="8" cm="1">
        <f t="array" ref="AF489">IF(A489="","",IF(COUNTIF('2) Income'!$D$13:$D$32,"Every 4 Weeks")=0,0,SUMPRODUCT(--(IFERROR(MOD(A489-'2) Income'!$F$13:$F$32,28),1)=0),--('2) Income'!$D$13:$D$32="Every 4 Weeks"),--('2) Income'!$F$13:$F$32&lt;=A489),'2) Income'!$E$13:$E$32)))</f>
        <v>0</v>
      </c>
      <c r="AG489" s="8">
        <f>IF(A489="","",IF(COUNTIF('2) Income'!$D$13:$D$32,"Monthly")=0,0,IF(B489="N",SUMIFS('2) Income'!$E$13:$E$32,'2) Income'!$D$13:$D$32,"monthly",'2) Income'!$F$13:$F$32,"&lt;="&amp;$A489,'2) Income'!$I$13:$I$32,DAY(A489)),SUMIFS('2) Income'!$E$13:$E$32,'2) Income'!$D$13:$D$32,"monthly",'2) Income'!$F$13:$F$32,"&lt;="&amp;$A489,'2) Income'!$I$13:$I$32,"&gt;="&amp;DAY(A489)))))</f>
        <v>0</v>
      </c>
      <c r="AH489" s="8" cm="1">
        <f t="array" ref="AH489">IF(A489="","",IF(COUNTIF('2) Income'!$D$13:$D$32,"Yearly")=0,0,SUMPRODUCT(--('2) Income'!$D$13:$D$32="Yearly"),--('2) Income'!$F$13:$F$32&lt;=A489),IF(B489="N",--('2) Income'!$I$13:$I$32=DAY(A489)),--('2) Income'!$I$13:$I$32&gt;=DAY(A489))),--(IFERROR(MOD('2) Income'!$H$13:$H$32-MONTH(A489)+12,12),1)=0),'2) Income'!$E$13:$E$32)))</f>
        <v>0</v>
      </c>
      <c r="AI489" s="8">
        <f>IF(A489="","",IF(COUNTIF('2) Income'!$D$13:$D$32,"one-time")=0,0,SUMIFS('2) Income'!$E$13:$E$32,'2) Income'!$D$13:$D$32,"one-time",'2) Income'!$F$13:$F$32,"="&amp;$A489)))</f>
        <v>0</v>
      </c>
      <c r="AJ489" s="9">
        <f t="shared" si="36"/>
        <v>0</v>
      </c>
    </row>
    <row r="490" spans="1:36">
      <c r="A490" s="7">
        <f>IF(A489="","",IF(A489+1&lt;='1) Period'!$E$21,A489+1,""))</f>
        <v>45962</v>
      </c>
      <c r="B490" s="7" t="str">
        <f t="shared" si="37"/>
        <v>N</v>
      </c>
      <c r="C490" t="str">
        <f t="shared" si="38"/>
        <v>Y</v>
      </c>
      <c r="D490" s="8">
        <f>IF(A490="","",IF(TEXT(A490,"dddd")='4) Happy Money'!$E$23,WAllowance,0))</f>
        <v>0</v>
      </c>
      <c r="E490" s="8">
        <f>IF(A490="","",IF(B490="N",SUMIF(TMonthly[Day of the Month],DAY(A490),TMonthly[Amount]),SUMIF(TMonthly[Day of the Month],"&gt;="&amp;DAY(A490),TMonthly[Amount])))</f>
        <v>195</v>
      </c>
      <c r="F490" s="8" cm="1">
        <f t="array" ref="F490">IF(A490="","",SUMPRODUCT(--(TYearly[Due Date]&lt;=A490),IF(B490="N",--(TYearly[Day]=DAY(A490)),--(TYearly[Day]&gt;=DAY(A490))),--(IFERROR(MOD(TYearly[Month]-MONTH(A490)+12,12),1)=0),TYearly[Amount]))</f>
        <v>100</v>
      </c>
      <c r="G490" s="8">
        <f>IF(A490="","",SUMIF(TOneTime[Due Date],A490,TOneTime[Amount]))</f>
        <v>0</v>
      </c>
      <c r="H490" s="8" cm="1">
        <f t="array" ref="H490">IF(A490="","",IF(COUNTIF(TOther[Frequency],$H$1)=0,0,SUMPRODUCT(--(IFERROR(MOD(A490-TOther[Start Date],7),1)=0),--(TOther[Frequency]=$H$1),--(TOther[Start Date]&lt;=A490),--(TOther[End Date Calc]&gt;=A490),TOther[Amount])))</f>
        <v>0</v>
      </c>
      <c r="I490" s="8" cm="1">
        <f t="array" ref="I490">IF(A490="","",IF(COUNTIF(TOther[Frequency],$I$1)=0,0,SUMPRODUCT(--(IFERROR(MOD(A490-TOther[Start Date],14),1)=0),--(TOther[Frequency]=$I$1),--(TOther[Start Date]&lt;=A490),--(TOther[End Date Calc]&gt;=A490),TOther[Amount])))</f>
        <v>0</v>
      </c>
      <c r="J490" s="8">
        <f>IF(A490="","",IF(COUNTIF(TOther[Frequency],$J$1)=0,0,IF(OR(DAY(A490)=1,DAY(A490)=15),SUMIFS(TOther[Amount],TOther[Frequency],$J$1,TOther[Start Date],"&lt;="&amp;$A490,TOther[End Date Calc],"&gt;="&amp;A490),0)))</f>
        <v>0</v>
      </c>
      <c r="K490" s="8">
        <f>IF(A490="","",IF(COUNTIF(TOther[Frequency],$K$1)=0,0,IF(A490=(A490-DAY(A490)+1+2*7-WEEKDAY(A490-DAY(A490)+8-4,1)),SUMIFS(TOther[Amount],TOther[Frequency],$K$1,TOther[Start Date],"&lt;="&amp;$A490,TOther[End Date Calc],"&gt;="&amp;A490),0)))</f>
        <v>0</v>
      </c>
      <c r="L490" s="8">
        <f>IF(A490="","",IF(COUNTIF(TOther[Frequency],$L$1)=0,0,IF(A490=(A490-DAY(A490)+1+3*7-WEEKDAY(A490-DAY(A490)+8-4,1)),SUMIFS(TOther[Amount],TOther[Frequency],$L$1,TOther[Start Date],"&lt;="&amp;$A490,TOther[End Date Calc],"&gt;="&amp;A490),0)))</f>
        <v>0</v>
      </c>
      <c r="M490" s="8">
        <f>IF(A490="","",IF(COUNTIF(TOther[Frequency],$M$1)=0,0,IF(A490=(A490-DAY(A490)+1+4*7-WEEKDAY(A490-DAY(A490)+8-4,1)),SUMIFS(TOther[Amount],TOther[Frequency],$M$1,TOther[Start Date],"&lt;="&amp;$A490,TOther[End Date Calc],"&gt;="&amp;A490),0)))</f>
        <v>0</v>
      </c>
      <c r="N490" s="8" cm="1">
        <f t="array" ref="N490">IF(A490="","",IF(COUNTIF(TOther[Frequency],$N$1)=0,0,SUMPRODUCT(--(IFERROR(MOD(A490-TOther[Start Date],28),1)=0),--(TOther[Frequency]=$N$1),--(TOther[Start Date]&lt;=A490),--(TOther[End Date Calc]&gt;=A490),TOther[Amount])))</f>
        <v>0</v>
      </c>
      <c r="O490" s="8" cm="1">
        <f t="array" ref="O490">IF(A490="","",IF(COUNTIF(TOther[Frequency],$O$1)=0,0,SUMPRODUCT(--(IFERROR(MOD(A490-TOther[Start Date],42),1)=0),--(TOther[Frequency]=$O$1),--(TOther[Start Date]&lt;=A490),--(TOther[End Date Calc]&gt;=A490),TOther[Amount])))</f>
        <v>0</v>
      </c>
      <c r="P490" s="8" cm="1">
        <f t="array" ref="P490">IF(A490="","",IF(COUNTIF(TOther[Frequency],$P$1)=0,0,SUMPRODUCT(--(IFERROR(MOD(A490-TOther[Start Date],56),1)=0),--(TOther[Frequency]=$P$1),--(TOther[Start Date]&lt;=A490),--(TOther[End Date Calc]&gt;=A490),TOther[Amount])))</f>
        <v>0</v>
      </c>
      <c r="Q490" s="8">
        <f>IF(A490="","",IF(COUNTIF(TOther[Frequency],$Q$1)=0,0,IF(B490="N",SUMIFS(TOther[Amount],TOther[Frequency],$Q$1,TOther[Start Date],"&lt;="&amp;$A490,TOther[End Date Calc],"&gt;="&amp;A490,TOther[Start Day],DAY(A490)),SUMIFS(TOther[Amount],TOther[Frequency],$Q$1,TOther[Start Date],"&lt;="&amp;$A490,TOther[End Date Calc],"&gt;="&amp;A490,TOther[Start Day],"&gt;="&amp;DAY(A490)))))</f>
        <v>0</v>
      </c>
      <c r="R490" s="8" cm="1">
        <f t="array" ref="R490">IF(A490="","",IF(COUNTIF(TOther[Frequency],R$1)=0,0,SUMPRODUCT(--(TOther[Frequency]=R$1),--(TOther[Start Date]&lt;=A490),--(TOther[End Date Calc]&gt;=A490),IF(B490="N",--(TOther[Start Day]=DAY(A490)),--(TOther[Start Day]&gt;=DAY(A490))),--(IFERROR(MOD(TOther[Start Month]-MONTH(A490)+2,2),1)=0),TOther[Amount])))</f>
        <v>0</v>
      </c>
      <c r="S490" s="8" cm="1">
        <f t="array" ref="S490">IF(A490="","",IF(COUNTIF(TOther[Frequency],S$1)=0,0,SUMPRODUCT(--(TOther[Frequency]=S$1),--(TOther[Start Date]&lt;=A490),--(TOther[End Date Calc]&gt;=A490),IF(B490="N",--(TOther[Start Day]=DAY(A490)),--(TOther[Start Day]&gt;=DAY(A490))),--(IFERROR(MOD(TOther[Start Month]-MONTH(A490)+3,3),1)=0),TOther[Amount])))</f>
        <v>0</v>
      </c>
      <c r="T490" s="8" cm="1">
        <f t="array" ref="T490">IF($A490="","",IF(COUNTIF(TOther[Frequency],T$1)=0,0,SUMPRODUCT(--(TOther[Frequency]=T$1),--(TOther[Start Date]&lt;=$A490),--(TOther[End Date Calc]&gt;=$A490),IF($B490="N",--(TOther[Start Day]=DAY($A490)),--(TOther[Start Day]&gt;=DAY($A490))),--(IFERROR(MOD(TOther[Start Month]-MONTH($A490)+4,4),1)=0),TOther[Amount])))</f>
        <v>0</v>
      </c>
      <c r="U490" s="8" cm="1">
        <f t="array" ref="U490">IF(A490="","",IF(COUNTIF(TOther[Frequency],$U$1)=0,0,SUMPRODUCT(--(TOther[Frequency]=$U$1),--(TOther[Start Date]&lt;=A490),--(TOther[End Date Calc]&gt;=A490),IF(B490="N",--(TOther[Start Day]=DAY(A490)),--(TOther[Start Day]&gt;=DAY(A490))),--(IFERROR(MOD(TOther[Start Month]-MONTH(A490)+6,6),1)=0),TOther[Amount])))</f>
        <v>0</v>
      </c>
      <c r="V490" s="8" cm="1">
        <f t="array" ref="V490">IF(A490="","",IF(COUNTIF(TOther[Frequency],$V$1)=0,0,SUMPRODUCT(--(TOther[Frequency]=$V$1),--(TOther[Start Date]&lt;=A490),--(TOther[End Date Calc]&gt;=A490),IF(B490="N",--(TOther[Start Day]=DAY(A490)),--(TOther[Start Day]&gt;=DAY(A490))),--(IFERROR(MOD(TOther[Start Month]-MONTH(A490)+12,12),1)=0),TOther[Amount])))</f>
        <v>0</v>
      </c>
      <c r="W490" s="8">
        <f>IF(A490="","",SUMIFS(TOther[Amount],TOther[Start Date],A490,TOther[Frequency],$W$1))</f>
        <v>0</v>
      </c>
      <c r="X490" s="9">
        <f t="shared" si="35"/>
        <v>295</v>
      </c>
      <c r="Y490" s="9">
        <f t="shared" si="39"/>
        <v>0</v>
      </c>
      <c r="Z490" s="8" cm="1">
        <f t="array" ref="Z490">IF(A490="","",IF(COUNTIF('2) Income'!$D$13:$D$32,"Weekly")=0,0,SUMPRODUCT(--(IFERROR(MOD(A490-'2) Income'!$F$13:$F$32,7),1)=0),--('2) Income'!$D$13:$D$32="Weekly"),--('2) Income'!$F$13:$F$32&lt;=A490),'2) Income'!$E$13:$E$32)))</f>
        <v>0</v>
      </c>
      <c r="AA490" s="8" cm="1">
        <f t="array" ref="AA490">IF(A490="","",IF(COUNTIF('2) Income'!$D$13:$D$32,"Every Other Week")=0,0,SUMPRODUCT(--(IFERROR(MOD(A490-'2) Income'!$F$13:$F$32,14),1)=0),--('2) Income'!$D$13:$D$32="Every Other Week"),--('2) Income'!$F$13:$F$32&lt;=A490),'2) Income'!$E$13:$E$32)))</f>
        <v>0</v>
      </c>
      <c r="AB490" s="8">
        <f>IF(A490="","",IF(COUNTIF('2) Income'!$D$13:$D$32,"1st and 15th")=0,0,IF(OR(DAY(A490)=1,DAY(A490)=15),SUMIFS('2) Income'!$E$13:$E$32,'2) Income'!$D$13:$D$32,"1st and 15th",'2) Income'!$F$13:$F$32,"&lt;="&amp;$A490),0)))</f>
        <v>0</v>
      </c>
      <c r="AC490" s="8">
        <f>IF(A490="","",IF(COUNTIF('2) Income'!$D$13:$D$32,"2nd Wednesday")=0,0,IF(A490=(A490-DAY(A490)+1+2*7-WEEKDAY(A490-DAY(A490)+8-4,1)),SUMIFS('2) Income'!$E$13:$E$32,'2) Income'!$D$13:$D$32,"2nd Wednesday",'2) Income'!$F$13:$F$32,"&lt;="&amp;$A490),0)))</f>
        <v>0</v>
      </c>
      <c r="AD490" s="8">
        <f>IF(A490="","",IF(COUNTIF('2) Income'!$D$13:$D$32,"3rd Wednesday")=0,0,IF(A490=(A490-DAY(A490)+1+3*7-WEEKDAY(A490-DAY(A490)+8-4,1)),SUMIFS('2) Income'!$E$13:$E$32,'2) Income'!$D$13:$D$32,"3rd Wednesday",'2) Income'!$F$13:$F$32,"&lt;="&amp;$A490),0)))</f>
        <v>0</v>
      </c>
      <c r="AE490" s="8">
        <f>IF(A490="","",IF(COUNTIF('2) Income'!$D$13:$D$32,"4th Wednesday")=0,0,IF(A490=(A490-DAY(A490)+1+4*7-WEEKDAY(A490-DAY(A490)+8-4,1)),SUMIFS('2) Income'!$E$13:$E$32,'2) Income'!$D$13:$D$32,"4th Wednesday",'2) Income'!$F$13:$F$32,"&lt;="&amp;$A490),0)))</f>
        <v>0</v>
      </c>
      <c r="AF490" s="8" cm="1">
        <f t="array" ref="AF490">IF(A490="","",IF(COUNTIF('2) Income'!$D$13:$D$32,"Every 4 Weeks")=0,0,SUMPRODUCT(--(IFERROR(MOD(A490-'2) Income'!$F$13:$F$32,28),1)=0),--('2) Income'!$D$13:$D$32="Every 4 Weeks"),--('2) Income'!$F$13:$F$32&lt;=A490),'2) Income'!$E$13:$E$32)))</f>
        <v>0</v>
      </c>
      <c r="AG490" s="8">
        <f>IF(A490="","",IF(COUNTIF('2) Income'!$D$13:$D$32,"Monthly")=0,0,IF(B490="N",SUMIFS('2) Income'!$E$13:$E$32,'2) Income'!$D$13:$D$32,"monthly",'2) Income'!$F$13:$F$32,"&lt;="&amp;$A490,'2) Income'!$I$13:$I$32,DAY(A490)),SUMIFS('2) Income'!$E$13:$E$32,'2) Income'!$D$13:$D$32,"monthly",'2) Income'!$F$13:$F$32,"&lt;="&amp;$A490,'2) Income'!$I$13:$I$32,"&gt;="&amp;DAY(A490)))))</f>
        <v>650</v>
      </c>
      <c r="AH490" s="8" cm="1">
        <f t="array" ref="AH490">IF(A490="","",IF(COUNTIF('2) Income'!$D$13:$D$32,"Yearly")=0,0,SUMPRODUCT(--('2) Income'!$D$13:$D$32="Yearly"),--('2) Income'!$F$13:$F$32&lt;=A490),IF(B490="N",--('2) Income'!$I$13:$I$32=DAY(A490)),--('2) Income'!$I$13:$I$32&gt;=DAY(A490))),--(IFERROR(MOD('2) Income'!$H$13:$H$32-MONTH(A490)+12,12),1)=0),'2) Income'!$E$13:$E$32)))</f>
        <v>0</v>
      </c>
      <c r="AI490" s="8">
        <f>IF(A490="","",IF(COUNTIF('2) Income'!$D$13:$D$32,"one-time")=0,0,SUMIFS('2) Income'!$E$13:$E$32,'2) Income'!$D$13:$D$32,"one-time",'2) Income'!$F$13:$F$32,"="&amp;$A490)))</f>
        <v>0</v>
      </c>
      <c r="AJ490" s="9">
        <f t="shared" si="36"/>
        <v>650</v>
      </c>
    </row>
    <row r="491" spans="1:36">
      <c r="A491" s="7">
        <f>IF(A490="","",IF(A490+1&lt;='1) Period'!$E$21,A490+1,""))</f>
        <v>45963</v>
      </c>
      <c r="B491" s="7" t="str">
        <f t="shared" si="37"/>
        <v>N</v>
      </c>
      <c r="C491" t="str">
        <f t="shared" si="38"/>
        <v>Y</v>
      </c>
      <c r="D491" s="8">
        <f>IF(A491="","",IF(TEXT(A491,"dddd")='4) Happy Money'!$E$23,WAllowance,0))</f>
        <v>0</v>
      </c>
      <c r="E491" s="8">
        <f>IF(A491="","",IF(B491="N",SUMIF(TMonthly[Day of the Month],DAY(A491),TMonthly[Amount]),SUMIF(TMonthly[Day of the Month],"&gt;="&amp;DAY(A491),TMonthly[Amount])))</f>
        <v>35</v>
      </c>
      <c r="F491" s="8" cm="1">
        <f t="array" ref="F491">IF(A491="","",SUMPRODUCT(--(TYearly[Due Date]&lt;=A491),IF(B491="N",--(TYearly[Day]=DAY(A491)),--(TYearly[Day]&gt;=DAY(A491))),--(IFERROR(MOD(TYearly[Month]-MONTH(A491)+12,12),1)=0),TYearly[Amount]))</f>
        <v>0</v>
      </c>
      <c r="G491" s="8">
        <f>IF(A491="","",SUMIF(TOneTime[Due Date],A491,TOneTime[Amount]))</f>
        <v>0</v>
      </c>
      <c r="H491" s="8" cm="1">
        <f t="array" ref="H491">IF(A491="","",IF(COUNTIF(TOther[Frequency],$H$1)=0,0,SUMPRODUCT(--(IFERROR(MOD(A491-TOther[Start Date],7),1)=0),--(TOther[Frequency]=$H$1),--(TOther[Start Date]&lt;=A491),--(TOther[End Date Calc]&gt;=A491),TOther[Amount])))</f>
        <v>0</v>
      </c>
      <c r="I491" s="8" cm="1">
        <f t="array" ref="I491">IF(A491="","",IF(COUNTIF(TOther[Frequency],$I$1)=0,0,SUMPRODUCT(--(IFERROR(MOD(A491-TOther[Start Date],14),1)=0),--(TOther[Frequency]=$I$1),--(TOther[Start Date]&lt;=A491),--(TOther[End Date Calc]&gt;=A491),TOther[Amount])))</f>
        <v>0</v>
      </c>
      <c r="J491" s="8">
        <f>IF(A491="","",IF(COUNTIF(TOther[Frequency],$J$1)=0,0,IF(OR(DAY(A491)=1,DAY(A491)=15),SUMIFS(TOther[Amount],TOther[Frequency],$J$1,TOther[Start Date],"&lt;="&amp;$A491,TOther[End Date Calc],"&gt;="&amp;A491),0)))</f>
        <v>0</v>
      </c>
      <c r="K491" s="8">
        <f>IF(A491="","",IF(COUNTIF(TOther[Frequency],$K$1)=0,0,IF(A491=(A491-DAY(A491)+1+2*7-WEEKDAY(A491-DAY(A491)+8-4,1)),SUMIFS(TOther[Amount],TOther[Frequency],$K$1,TOther[Start Date],"&lt;="&amp;$A491,TOther[End Date Calc],"&gt;="&amp;A491),0)))</f>
        <v>0</v>
      </c>
      <c r="L491" s="8">
        <f>IF(A491="","",IF(COUNTIF(TOther[Frequency],$L$1)=0,0,IF(A491=(A491-DAY(A491)+1+3*7-WEEKDAY(A491-DAY(A491)+8-4,1)),SUMIFS(TOther[Amount],TOther[Frequency],$L$1,TOther[Start Date],"&lt;="&amp;$A491,TOther[End Date Calc],"&gt;="&amp;A491),0)))</f>
        <v>0</v>
      </c>
      <c r="M491" s="8">
        <f>IF(A491="","",IF(COUNTIF(TOther[Frequency],$M$1)=0,0,IF(A491=(A491-DAY(A491)+1+4*7-WEEKDAY(A491-DAY(A491)+8-4,1)),SUMIFS(TOther[Amount],TOther[Frequency],$M$1,TOther[Start Date],"&lt;="&amp;$A491,TOther[End Date Calc],"&gt;="&amp;A491),0)))</f>
        <v>0</v>
      </c>
      <c r="N491" s="8" cm="1">
        <f t="array" ref="N491">IF(A491="","",IF(COUNTIF(TOther[Frequency],$N$1)=0,0,SUMPRODUCT(--(IFERROR(MOD(A491-TOther[Start Date],28),1)=0),--(TOther[Frequency]=$N$1),--(TOther[Start Date]&lt;=A491),--(TOther[End Date Calc]&gt;=A491),TOther[Amount])))</f>
        <v>0</v>
      </c>
      <c r="O491" s="8" cm="1">
        <f t="array" ref="O491">IF(A491="","",IF(COUNTIF(TOther[Frequency],$O$1)=0,0,SUMPRODUCT(--(IFERROR(MOD(A491-TOther[Start Date],42),1)=0),--(TOther[Frequency]=$O$1),--(TOther[Start Date]&lt;=A491),--(TOther[End Date Calc]&gt;=A491),TOther[Amount])))</f>
        <v>0</v>
      </c>
      <c r="P491" s="8" cm="1">
        <f t="array" ref="P491">IF(A491="","",IF(COUNTIF(TOther[Frequency],$P$1)=0,0,SUMPRODUCT(--(IFERROR(MOD(A491-TOther[Start Date],56),1)=0),--(TOther[Frequency]=$P$1),--(TOther[Start Date]&lt;=A491),--(TOther[End Date Calc]&gt;=A491),TOther[Amount])))</f>
        <v>0</v>
      </c>
      <c r="Q491" s="8">
        <f>IF(A491="","",IF(COUNTIF(TOther[Frequency],$Q$1)=0,0,IF(B491="N",SUMIFS(TOther[Amount],TOther[Frequency],$Q$1,TOther[Start Date],"&lt;="&amp;$A491,TOther[End Date Calc],"&gt;="&amp;A491,TOther[Start Day],DAY(A491)),SUMIFS(TOther[Amount],TOther[Frequency],$Q$1,TOther[Start Date],"&lt;="&amp;$A491,TOther[End Date Calc],"&gt;="&amp;A491,TOther[Start Day],"&gt;="&amp;DAY(A491)))))</f>
        <v>0</v>
      </c>
      <c r="R491" s="8" cm="1">
        <f t="array" ref="R491">IF(A491="","",IF(COUNTIF(TOther[Frequency],R$1)=0,0,SUMPRODUCT(--(TOther[Frequency]=R$1),--(TOther[Start Date]&lt;=A491),--(TOther[End Date Calc]&gt;=A491),IF(B491="N",--(TOther[Start Day]=DAY(A491)),--(TOther[Start Day]&gt;=DAY(A491))),--(IFERROR(MOD(TOther[Start Month]-MONTH(A491)+2,2),1)=0),TOther[Amount])))</f>
        <v>0</v>
      </c>
      <c r="S491" s="8" cm="1">
        <f t="array" ref="S491">IF(A491="","",IF(COUNTIF(TOther[Frequency],S$1)=0,0,SUMPRODUCT(--(TOther[Frequency]=S$1),--(TOther[Start Date]&lt;=A491),--(TOther[End Date Calc]&gt;=A491),IF(B491="N",--(TOther[Start Day]=DAY(A491)),--(TOther[Start Day]&gt;=DAY(A491))),--(IFERROR(MOD(TOther[Start Month]-MONTH(A491)+3,3),1)=0),TOther[Amount])))</f>
        <v>0</v>
      </c>
      <c r="T491" s="8" cm="1">
        <f t="array" ref="T491">IF($A491="","",IF(COUNTIF(TOther[Frequency],T$1)=0,0,SUMPRODUCT(--(TOther[Frequency]=T$1),--(TOther[Start Date]&lt;=$A491),--(TOther[End Date Calc]&gt;=$A491),IF($B491="N",--(TOther[Start Day]=DAY($A491)),--(TOther[Start Day]&gt;=DAY($A491))),--(IFERROR(MOD(TOther[Start Month]-MONTH($A491)+4,4),1)=0),TOther[Amount])))</f>
        <v>0</v>
      </c>
      <c r="U491" s="8" cm="1">
        <f t="array" ref="U491">IF(A491="","",IF(COUNTIF(TOther[Frequency],$U$1)=0,0,SUMPRODUCT(--(TOther[Frequency]=$U$1),--(TOther[Start Date]&lt;=A491),--(TOther[End Date Calc]&gt;=A491),IF(B491="N",--(TOther[Start Day]=DAY(A491)),--(TOther[Start Day]&gt;=DAY(A491))),--(IFERROR(MOD(TOther[Start Month]-MONTH(A491)+6,6),1)=0),TOther[Amount])))</f>
        <v>0</v>
      </c>
      <c r="V491" s="8" cm="1">
        <f t="array" ref="V491">IF(A491="","",IF(COUNTIF(TOther[Frequency],$V$1)=0,0,SUMPRODUCT(--(TOther[Frequency]=$V$1),--(TOther[Start Date]&lt;=A491),--(TOther[End Date Calc]&gt;=A491),IF(B491="N",--(TOther[Start Day]=DAY(A491)),--(TOther[Start Day]&gt;=DAY(A491))),--(IFERROR(MOD(TOther[Start Month]-MONTH(A491)+12,12),1)=0),TOther[Amount])))</f>
        <v>0</v>
      </c>
      <c r="W491" s="8">
        <f>IF(A491="","",SUMIFS(TOther[Amount],TOther[Start Date],A491,TOther[Frequency],$W$1))</f>
        <v>0</v>
      </c>
      <c r="X491" s="9">
        <f t="shared" si="35"/>
        <v>35</v>
      </c>
      <c r="Y491" s="9">
        <f t="shared" si="39"/>
        <v>0</v>
      </c>
      <c r="Z491" s="8" cm="1">
        <f t="array" ref="Z491">IF(A491="","",IF(COUNTIF('2) Income'!$D$13:$D$32,"Weekly")=0,0,SUMPRODUCT(--(IFERROR(MOD(A491-'2) Income'!$F$13:$F$32,7),1)=0),--('2) Income'!$D$13:$D$32="Weekly"),--('2) Income'!$F$13:$F$32&lt;=A491),'2) Income'!$E$13:$E$32)))</f>
        <v>0</v>
      </c>
      <c r="AA491" s="8" cm="1">
        <f t="array" ref="AA491">IF(A491="","",IF(COUNTIF('2) Income'!$D$13:$D$32,"Every Other Week")=0,0,SUMPRODUCT(--(IFERROR(MOD(A491-'2) Income'!$F$13:$F$32,14),1)=0),--('2) Income'!$D$13:$D$32="Every Other Week"),--('2) Income'!$F$13:$F$32&lt;=A491),'2) Income'!$E$13:$E$32)))</f>
        <v>0</v>
      </c>
      <c r="AB491" s="8">
        <f>IF(A491="","",IF(COUNTIF('2) Income'!$D$13:$D$32,"1st and 15th")=0,0,IF(OR(DAY(A491)=1,DAY(A491)=15),SUMIFS('2) Income'!$E$13:$E$32,'2) Income'!$D$13:$D$32,"1st and 15th",'2) Income'!$F$13:$F$32,"&lt;="&amp;$A491),0)))</f>
        <v>0</v>
      </c>
      <c r="AC491" s="8">
        <f>IF(A491="","",IF(COUNTIF('2) Income'!$D$13:$D$32,"2nd Wednesday")=0,0,IF(A491=(A491-DAY(A491)+1+2*7-WEEKDAY(A491-DAY(A491)+8-4,1)),SUMIFS('2) Income'!$E$13:$E$32,'2) Income'!$D$13:$D$32,"2nd Wednesday",'2) Income'!$F$13:$F$32,"&lt;="&amp;$A491),0)))</f>
        <v>0</v>
      </c>
      <c r="AD491" s="8">
        <f>IF(A491="","",IF(COUNTIF('2) Income'!$D$13:$D$32,"3rd Wednesday")=0,0,IF(A491=(A491-DAY(A491)+1+3*7-WEEKDAY(A491-DAY(A491)+8-4,1)),SUMIFS('2) Income'!$E$13:$E$32,'2) Income'!$D$13:$D$32,"3rd Wednesday",'2) Income'!$F$13:$F$32,"&lt;="&amp;$A491),0)))</f>
        <v>0</v>
      </c>
      <c r="AE491" s="8">
        <f>IF(A491="","",IF(COUNTIF('2) Income'!$D$13:$D$32,"4th Wednesday")=0,0,IF(A491=(A491-DAY(A491)+1+4*7-WEEKDAY(A491-DAY(A491)+8-4,1)),SUMIFS('2) Income'!$E$13:$E$32,'2) Income'!$D$13:$D$32,"4th Wednesday",'2) Income'!$F$13:$F$32,"&lt;="&amp;$A491),0)))</f>
        <v>0</v>
      </c>
      <c r="AF491" s="8" cm="1">
        <f t="array" ref="AF491">IF(A491="","",IF(COUNTIF('2) Income'!$D$13:$D$32,"Every 4 Weeks")=0,0,SUMPRODUCT(--(IFERROR(MOD(A491-'2) Income'!$F$13:$F$32,28),1)=0),--('2) Income'!$D$13:$D$32="Every 4 Weeks"),--('2) Income'!$F$13:$F$32&lt;=A491),'2) Income'!$E$13:$E$32)))</f>
        <v>0</v>
      </c>
      <c r="AG491" s="8">
        <f>IF(A491="","",IF(COUNTIF('2) Income'!$D$13:$D$32,"Monthly")=0,0,IF(B491="N",SUMIFS('2) Income'!$E$13:$E$32,'2) Income'!$D$13:$D$32,"monthly",'2) Income'!$F$13:$F$32,"&lt;="&amp;$A491,'2) Income'!$I$13:$I$32,DAY(A491)),SUMIFS('2) Income'!$E$13:$E$32,'2) Income'!$D$13:$D$32,"monthly",'2) Income'!$F$13:$F$32,"&lt;="&amp;$A491,'2) Income'!$I$13:$I$32,"&gt;="&amp;DAY(A491)))))</f>
        <v>0</v>
      </c>
      <c r="AH491" s="8" cm="1">
        <f t="array" ref="AH491">IF(A491="","",IF(COUNTIF('2) Income'!$D$13:$D$32,"Yearly")=0,0,SUMPRODUCT(--('2) Income'!$D$13:$D$32="Yearly"),--('2) Income'!$F$13:$F$32&lt;=A491),IF(B491="N",--('2) Income'!$I$13:$I$32=DAY(A491)),--('2) Income'!$I$13:$I$32&gt;=DAY(A491))),--(IFERROR(MOD('2) Income'!$H$13:$H$32-MONTH(A491)+12,12),1)=0),'2) Income'!$E$13:$E$32)))</f>
        <v>0</v>
      </c>
      <c r="AI491" s="8">
        <f>IF(A491="","",IF(COUNTIF('2) Income'!$D$13:$D$32,"one-time")=0,0,SUMIFS('2) Income'!$E$13:$E$32,'2) Income'!$D$13:$D$32,"one-time",'2) Income'!$F$13:$F$32,"="&amp;$A491)))</f>
        <v>0</v>
      </c>
      <c r="AJ491" s="9">
        <f t="shared" si="36"/>
        <v>0</v>
      </c>
    </row>
    <row r="492" spans="1:36">
      <c r="A492" s="7">
        <f>IF(A491="","",IF(A491+1&lt;='1) Period'!$E$21,A491+1,""))</f>
        <v>45964</v>
      </c>
      <c r="B492" s="7" t="str">
        <f t="shared" si="37"/>
        <v>N</v>
      </c>
      <c r="C492" t="str">
        <f t="shared" si="38"/>
        <v>F</v>
      </c>
      <c r="D492" s="8">
        <f>IF(A492="","",IF(TEXT(A492,"dddd")='4) Happy Money'!$E$23,WAllowance,0))</f>
        <v>400</v>
      </c>
      <c r="E492" s="8">
        <f>IF(A492="","",IF(B492="N",SUMIF(TMonthly[Day of the Month],DAY(A492),TMonthly[Amount]),SUMIF(TMonthly[Day of the Month],"&gt;="&amp;DAY(A492),TMonthly[Amount])))</f>
        <v>35</v>
      </c>
      <c r="F492" s="8" cm="1">
        <f t="array" ref="F492">IF(A492="","",SUMPRODUCT(--(TYearly[Due Date]&lt;=A492),IF(B492="N",--(TYearly[Day]=DAY(A492)),--(TYearly[Day]&gt;=DAY(A492))),--(IFERROR(MOD(TYearly[Month]-MONTH(A492)+12,12),1)=0),TYearly[Amount]))</f>
        <v>0</v>
      </c>
      <c r="G492" s="8">
        <f>IF(A492="","",SUMIF(TOneTime[Due Date],A492,TOneTime[Amount]))</f>
        <v>0</v>
      </c>
      <c r="H492" s="8" cm="1">
        <f t="array" ref="H492">IF(A492="","",IF(COUNTIF(TOther[Frequency],$H$1)=0,0,SUMPRODUCT(--(IFERROR(MOD(A492-TOther[Start Date],7),1)=0),--(TOther[Frequency]=$H$1),--(TOther[Start Date]&lt;=A492),--(TOther[End Date Calc]&gt;=A492),TOther[Amount])))</f>
        <v>0</v>
      </c>
      <c r="I492" s="8" cm="1">
        <f t="array" ref="I492">IF(A492="","",IF(COUNTIF(TOther[Frequency],$I$1)=0,0,SUMPRODUCT(--(IFERROR(MOD(A492-TOther[Start Date],14),1)=0),--(TOther[Frequency]=$I$1),--(TOther[Start Date]&lt;=A492),--(TOther[End Date Calc]&gt;=A492),TOther[Amount])))</f>
        <v>0</v>
      </c>
      <c r="J492" s="8">
        <f>IF(A492="","",IF(COUNTIF(TOther[Frequency],$J$1)=0,0,IF(OR(DAY(A492)=1,DAY(A492)=15),SUMIFS(TOther[Amount],TOther[Frequency],$J$1,TOther[Start Date],"&lt;="&amp;$A492,TOther[End Date Calc],"&gt;="&amp;A492),0)))</f>
        <v>0</v>
      </c>
      <c r="K492" s="8">
        <f>IF(A492="","",IF(COUNTIF(TOther[Frequency],$K$1)=0,0,IF(A492=(A492-DAY(A492)+1+2*7-WEEKDAY(A492-DAY(A492)+8-4,1)),SUMIFS(TOther[Amount],TOther[Frequency],$K$1,TOther[Start Date],"&lt;="&amp;$A492,TOther[End Date Calc],"&gt;="&amp;A492),0)))</f>
        <v>0</v>
      </c>
      <c r="L492" s="8">
        <f>IF(A492="","",IF(COUNTIF(TOther[Frequency],$L$1)=0,0,IF(A492=(A492-DAY(A492)+1+3*7-WEEKDAY(A492-DAY(A492)+8-4,1)),SUMIFS(TOther[Amount],TOther[Frequency],$L$1,TOther[Start Date],"&lt;="&amp;$A492,TOther[End Date Calc],"&gt;="&amp;A492),0)))</f>
        <v>0</v>
      </c>
      <c r="M492" s="8">
        <f>IF(A492="","",IF(COUNTIF(TOther[Frequency],$M$1)=0,0,IF(A492=(A492-DAY(A492)+1+4*7-WEEKDAY(A492-DAY(A492)+8-4,1)),SUMIFS(TOther[Amount],TOther[Frequency],$M$1,TOther[Start Date],"&lt;="&amp;$A492,TOther[End Date Calc],"&gt;="&amp;A492),0)))</f>
        <v>0</v>
      </c>
      <c r="N492" s="8" cm="1">
        <f t="array" ref="N492">IF(A492="","",IF(COUNTIF(TOther[Frequency],$N$1)=0,0,SUMPRODUCT(--(IFERROR(MOD(A492-TOther[Start Date],28),1)=0),--(TOther[Frequency]=$N$1),--(TOther[Start Date]&lt;=A492),--(TOther[End Date Calc]&gt;=A492),TOther[Amount])))</f>
        <v>0</v>
      </c>
      <c r="O492" s="8" cm="1">
        <f t="array" ref="O492">IF(A492="","",IF(COUNTIF(TOther[Frequency],$O$1)=0,0,SUMPRODUCT(--(IFERROR(MOD(A492-TOther[Start Date],42),1)=0),--(TOther[Frequency]=$O$1),--(TOther[Start Date]&lt;=A492),--(TOther[End Date Calc]&gt;=A492),TOther[Amount])))</f>
        <v>0</v>
      </c>
      <c r="P492" s="8" cm="1">
        <f t="array" ref="P492">IF(A492="","",IF(COUNTIF(TOther[Frequency],$P$1)=0,0,SUMPRODUCT(--(IFERROR(MOD(A492-TOther[Start Date],56),1)=0),--(TOther[Frequency]=$P$1),--(TOther[Start Date]&lt;=A492),--(TOther[End Date Calc]&gt;=A492),TOther[Amount])))</f>
        <v>0</v>
      </c>
      <c r="Q492" s="8">
        <f>IF(A492="","",IF(COUNTIF(TOther[Frequency],$Q$1)=0,0,IF(B492="N",SUMIFS(TOther[Amount],TOther[Frequency],$Q$1,TOther[Start Date],"&lt;="&amp;$A492,TOther[End Date Calc],"&gt;="&amp;A492,TOther[Start Day],DAY(A492)),SUMIFS(TOther[Amount],TOther[Frequency],$Q$1,TOther[Start Date],"&lt;="&amp;$A492,TOther[End Date Calc],"&gt;="&amp;A492,TOther[Start Day],"&gt;="&amp;DAY(A492)))))</f>
        <v>0</v>
      </c>
      <c r="R492" s="8" cm="1">
        <f t="array" ref="R492">IF(A492="","",IF(COUNTIF(TOther[Frequency],R$1)=0,0,SUMPRODUCT(--(TOther[Frequency]=R$1),--(TOther[Start Date]&lt;=A492),--(TOther[End Date Calc]&gt;=A492),IF(B492="N",--(TOther[Start Day]=DAY(A492)),--(TOther[Start Day]&gt;=DAY(A492))),--(IFERROR(MOD(TOther[Start Month]-MONTH(A492)+2,2),1)=0),TOther[Amount])))</f>
        <v>0</v>
      </c>
      <c r="S492" s="8" cm="1">
        <f t="array" ref="S492">IF(A492="","",IF(COUNTIF(TOther[Frequency],S$1)=0,0,SUMPRODUCT(--(TOther[Frequency]=S$1),--(TOther[Start Date]&lt;=A492),--(TOther[End Date Calc]&gt;=A492),IF(B492="N",--(TOther[Start Day]=DAY(A492)),--(TOther[Start Day]&gt;=DAY(A492))),--(IFERROR(MOD(TOther[Start Month]-MONTH(A492)+3,3),1)=0),TOther[Amount])))</f>
        <v>0</v>
      </c>
      <c r="T492" s="8" cm="1">
        <f t="array" ref="T492">IF($A492="","",IF(COUNTIF(TOther[Frequency],T$1)=0,0,SUMPRODUCT(--(TOther[Frequency]=T$1),--(TOther[Start Date]&lt;=$A492),--(TOther[End Date Calc]&gt;=$A492),IF($B492="N",--(TOther[Start Day]=DAY($A492)),--(TOther[Start Day]&gt;=DAY($A492))),--(IFERROR(MOD(TOther[Start Month]-MONTH($A492)+4,4),1)=0),TOther[Amount])))</f>
        <v>0</v>
      </c>
      <c r="U492" s="8" cm="1">
        <f t="array" ref="U492">IF(A492="","",IF(COUNTIF(TOther[Frequency],$U$1)=0,0,SUMPRODUCT(--(TOther[Frequency]=$U$1),--(TOther[Start Date]&lt;=A492),--(TOther[End Date Calc]&gt;=A492),IF(B492="N",--(TOther[Start Day]=DAY(A492)),--(TOther[Start Day]&gt;=DAY(A492))),--(IFERROR(MOD(TOther[Start Month]-MONTH(A492)+6,6),1)=0),TOther[Amount])))</f>
        <v>0</v>
      </c>
      <c r="V492" s="8" cm="1">
        <f t="array" ref="V492">IF(A492="","",IF(COUNTIF(TOther[Frequency],$V$1)=0,0,SUMPRODUCT(--(TOther[Frequency]=$V$1),--(TOther[Start Date]&lt;=A492),--(TOther[End Date Calc]&gt;=A492),IF(B492="N",--(TOther[Start Day]=DAY(A492)),--(TOther[Start Day]&gt;=DAY(A492))),--(IFERROR(MOD(TOther[Start Month]-MONTH(A492)+12,12),1)=0),TOther[Amount])))</f>
        <v>0</v>
      </c>
      <c r="W492" s="8">
        <f>IF(A492="","",SUMIFS(TOther[Amount],TOther[Start Date],A492,TOther[Frequency],$W$1))</f>
        <v>0</v>
      </c>
      <c r="X492" s="9">
        <f t="shared" si="35"/>
        <v>35</v>
      </c>
      <c r="Y492" s="9">
        <f t="shared" si="39"/>
        <v>0</v>
      </c>
      <c r="Z492" s="8" cm="1">
        <f t="array" ref="Z492">IF(A492="","",IF(COUNTIF('2) Income'!$D$13:$D$32,"Weekly")=0,0,SUMPRODUCT(--(IFERROR(MOD(A492-'2) Income'!$F$13:$F$32,7),1)=0),--('2) Income'!$D$13:$D$32="Weekly"),--('2) Income'!$F$13:$F$32&lt;=A492),'2) Income'!$E$13:$E$32)))</f>
        <v>0</v>
      </c>
      <c r="AA492" s="8" cm="1">
        <f t="array" ref="AA492">IF(A492="","",IF(COUNTIF('2) Income'!$D$13:$D$32,"Every Other Week")=0,0,SUMPRODUCT(--(IFERROR(MOD(A492-'2) Income'!$F$13:$F$32,14),1)=0),--('2) Income'!$D$13:$D$32="Every Other Week"),--('2) Income'!$F$13:$F$32&lt;=A492),'2) Income'!$E$13:$E$32)))</f>
        <v>0</v>
      </c>
      <c r="AB492" s="8">
        <f>IF(A492="","",IF(COUNTIF('2) Income'!$D$13:$D$32,"1st and 15th")=0,0,IF(OR(DAY(A492)=1,DAY(A492)=15),SUMIFS('2) Income'!$E$13:$E$32,'2) Income'!$D$13:$D$32,"1st and 15th",'2) Income'!$F$13:$F$32,"&lt;="&amp;$A492),0)))</f>
        <v>0</v>
      </c>
      <c r="AC492" s="8">
        <f>IF(A492="","",IF(COUNTIF('2) Income'!$D$13:$D$32,"2nd Wednesday")=0,0,IF(A492=(A492-DAY(A492)+1+2*7-WEEKDAY(A492-DAY(A492)+8-4,1)),SUMIFS('2) Income'!$E$13:$E$32,'2) Income'!$D$13:$D$32,"2nd Wednesday",'2) Income'!$F$13:$F$32,"&lt;="&amp;$A492),0)))</f>
        <v>0</v>
      </c>
      <c r="AD492" s="8">
        <f>IF(A492="","",IF(COUNTIF('2) Income'!$D$13:$D$32,"3rd Wednesday")=0,0,IF(A492=(A492-DAY(A492)+1+3*7-WEEKDAY(A492-DAY(A492)+8-4,1)),SUMIFS('2) Income'!$E$13:$E$32,'2) Income'!$D$13:$D$32,"3rd Wednesday",'2) Income'!$F$13:$F$32,"&lt;="&amp;$A492),0)))</f>
        <v>0</v>
      </c>
      <c r="AE492" s="8">
        <f>IF(A492="","",IF(COUNTIF('2) Income'!$D$13:$D$32,"4th Wednesday")=0,0,IF(A492=(A492-DAY(A492)+1+4*7-WEEKDAY(A492-DAY(A492)+8-4,1)),SUMIFS('2) Income'!$E$13:$E$32,'2) Income'!$D$13:$D$32,"4th Wednesday",'2) Income'!$F$13:$F$32,"&lt;="&amp;$A492),0)))</f>
        <v>0</v>
      </c>
      <c r="AF492" s="8" cm="1">
        <f t="array" ref="AF492">IF(A492="","",IF(COUNTIF('2) Income'!$D$13:$D$32,"Every 4 Weeks")=0,0,SUMPRODUCT(--(IFERROR(MOD(A492-'2) Income'!$F$13:$F$32,28),1)=0),--('2) Income'!$D$13:$D$32="Every 4 Weeks"),--('2) Income'!$F$13:$F$32&lt;=A492),'2) Income'!$E$13:$E$32)))</f>
        <v>0</v>
      </c>
      <c r="AG492" s="8">
        <f>IF(A492="","",IF(COUNTIF('2) Income'!$D$13:$D$32,"Monthly")=0,0,IF(B492="N",SUMIFS('2) Income'!$E$13:$E$32,'2) Income'!$D$13:$D$32,"monthly",'2) Income'!$F$13:$F$32,"&lt;="&amp;$A492,'2) Income'!$I$13:$I$32,DAY(A492)),SUMIFS('2) Income'!$E$13:$E$32,'2) Income'!$D$13:$D$32,"monthly",'2) Income'!$F$13:$F$32,"&lt;="&amp;$A492,'2) Income'!$I$13:$I$32,"&gt;="&amp;DAY(A492)))))</f>
        <v>0</v>
      </c>
      <c r="AH492" s="8" cm="1">
        <f t="array" ref="AH492">IF(A492="","",IF(COUNTIF('2) Income'!$D$13:$D$32,"Yearly")=0,0,SUMPRODUCT(--('2) Income'!$D$13:$D$32="Yearly"),--('2) Income'!$F$13:$F$32&lt;=A492),IF(B492="N",--('2) Income'!$I$13:$I$32=DAY(A492)),--('2) Income'!$I$13:$I$32&gt;=DAY(A492))),--(IFERROR(MOD('2) Income'!$H$13:$H$32-MONTH(A492)+12,12),1)=0),'2) Income'!$E$13:$E$32)))</f>
        <v>0</v>
      </c>
      <c r="AI492" s="8">
        <f>IF(A492="","",IF(COUNTIF('2) Income'!$D$13:$D$32,"one-time")=0,0,SUMIFS('2) Income'!$E$13:$E$32,'2) Income'!$D$13:$D$32,"one-time",'2) Income'!$F$13:$F$32,"="&amp;$A492)))</f>
        <v>0</v>
      </c>
      <c r="AJ492" s="9">
        <f t="shared" si="36"/>
        <v>0</v>
      </c>
    </row>
    <row r="493" spans="1:36">
      <c r="A493" s="7">
        <f>IF(A492="","",IF(A492+1&lt;='1) Period'!$E$21,A492+1,""))</f>
        <v>45965</v>
      </c>
      <c r="B493" s="7" t="str">
        <f t="shared" si="37"/>
        <v>N</v>
      </c>
      <c r="C493" t="str">
        <f t="shared" si="38"/>
        <v>F</v>
      </c>
      <c r="D493" s="8">
        <f>IF(A493="","",IF(TEXT(A493,"dddd")='4) Happy Money'!$E$23,WAllowance,0))</f>
        <v>0</v>
      </c>
      <c r="E493" s="8">
        <f>IF(A493="","",IF(B493="N",SUMIF(TMonthly[Day of the Month],DAY(A493),TMonthly[Amount]),SUMIF(TMonthly[Day of the Month],"&gt;="&amp;DAY(A493),TMonthly[Amount])))</f>
        <v>35</v>
      </c>
      <c r="F493" s="8" cm="1">
        <f t="array" ref="F493">IF(A493="","",SUMPRODUCT(--(TYearly[Due Date]&lt;=A493),IF(B493="N",--(TYearly[Day]=DAY(A493)),--(TYearly[Day]&gt;=DAY(A493))),--(IFERROR(MOD(TYearly[Month]-MONTH(A493)+12,12),1)=0),TYearly[Amount]))</f>
        <v>0</v>
      </c>
      <c r="G493" s="8">
        <f>IF(A493="","",SUMIF(TOneTime[Due Date],A493,TOneTime[Amount]))</f>
        <v>0</v>
      </c>
      <c r="H493" s="8" cm="1">
        <f t="array" ref="H493">IF(A493="","",IF(COUNTIF(TOther[Frequency],$H$1)=0,0,SUMPRODUCT(--(IFERROR(MOD(A493-TOther[Start Date],7),1)=0),--(TOther[Frequency]=$H$1),--(TOther[Start Date]&lt;=A493),--(TOther[End Date Calc]&gt;=A493),TOther[Amount])))</f>
        <v>0</v>
      </c>
      <c r="I493" s="8" cm="1">
        <f t="array" ref="I493">IF(A493="","",IF(COUNTIF(TOther[Frequency],$I$1)=0,0,SUMPRODUCT(--(IFERROR(MOD(A493-TOther[Start Date],14),1)=0),--(TOther[Frequency]=$I$1),--(TOther[Start Date]&lt;=A493),--(TOther[End Date Calc]&gt;=A493),TOther[Amount])))</f>
        <v>0</v>
      </c>
      <c r="J493" s="8">
        <f>IF(A493="","",IF(COUNTIF(TOther[Frequency],$J$1)=0,0,IF(OR(DAY(A493)=1,DAY(A493)=15),SUMIFS(TOther[Amount],TOther[Frequency],$J$1,TOther[Start Date],"&lt;="&amp;$A493,TOther[End Date Calc],"&gt;="&amp;A493),0)))</f>
        <v>0</v>
      </c>
      <c r="K493" s="8">
        <f>IF(A493="","",IF(COUNTIF(TOther[Frequency],$K$1)=0,0,IF(A493=(A493-DAY(A493)+1+2*7-WEEKDAY(A493-DAY(A493)+8-4,1)),SUMIFS(TOther[Amount],TOther[Frequency],$K$1,TOther[Start Date],"&lt;="&amp;$A493,TOther[End Date Calc],"&gt;="&amp;A493),0)))</f>
        <v>0</v>
      </c>
      <c r="L493" s="8">
        <f>IF(A493="","",IF(COUNTIF(TOther[Frequency],$L$1)=0,0,IF(A493=(A493-DAY(A493)+1+3*7-WEEKDAY(A493-DAY(A493)+8-4,1)),SUMIFS(TOther[Amount],TOther[Frequency],$L$1,TOther[Start Date],"&lt;="&amp;$A493,TOther[End Date Calc],"&gt;="&amp;A493),0)))</f>
        <v>0</v>
      </c>
      <c r="M493" s="8">
        <f>IF(A493="","",IF(COUNTIF(TOther[Frequency],$M$1)=0,0,IF(A493=(A493-DAY(A493)+1+4*7-WEEKDAY(A493-DAY(A493)+8-4,1)),SUMIFS(TOther[Amount],TOther[Frequency],$M$1,TOther[Start Date],"&lt;="&amp;$A493,TOther[End Date Calc],"&gt;="&amp;A493),0)))</f>
        <v>0</v>
      </c>
      <c r="N493" s="8" cm="1">
        <f t="array" ref="N493">IF(A493="","",IF(COUNTIF(TOther[Frequency],$N$1)=0,0,SUMPRODUCT(--(IFERROR(MOD(A493-TOther[Start Date],28),1)=0),--(TOther[Frequency]=$N$1),--(TOther[Start Date]&lt;=A493),--(TOther[End Date Calc]&gt;=A493),TOther[Amount])))</f>
        <v>0</v>
      </c>
      <c r="O493" s="8" cm="1">
        <f t="array" ref="O493">IF(A493="","",IF(COUNTIF(TOther[Frequency],$O$1)=0,0,SUMPRODUCT(--(IFERROR(MOD(A493-TOther[Start Date],42),1)=0),--(TOther[Frequency]=$O$1),--(TOther[Start Date]&lt;=A493),--(TOther[End Date Calc]&gt;=A493),TOther[Amount])))</f>
        <v>0</v>
      </c>
      <c r="P493" s="8" cm="1">
        <f t="array" ref="P493">IF(A493="","",IF(COUNTIF(TOther[Frequency],$P$1)=0,0,SUMPRODUCT(--(IFERROR(MOD(A493-TOther[Start Date],56),1)=0),--(TOther[Frequency]=$P$1),--(TOther[Start Date]&lt;=A493),--(TOther[End Date Calc]&gt;=A493),TOther[Amount])))</f>
        <v>0</v>
      </c>
      <c r="Q493" s="8">
        <f>IF(A493="","",IF(COUNTIF(TOther[Frequency],$Q$1)=0,0,IF(B493="N",SUMIFS(TOther[Amount],TOther[Frequency],$Q$1,TOther[Start Date],"&lt;="&amp;$A493,TOther[End Date Calc],"&gt;="&amp;A493,TOther[Start Day],DAY(A493)),SUMIFS(TOther[Amount],TOther[Frequency],$Q$1,TOther[Start Date],"&lt;="&amp;$A493,TOther[End Date Calc],"&gt;="&amp;A493,TOther[Start Day],"&gt;="&amp;DAY(A493)))))</f>
        <v>0</v>
      </c>
      <c r="R493" s="8" cm="1">
        <f t="array" ref="R493">IF(A493="","",IF(COUNTIF(TOther[Frequency],R$1)=0,0,SUMPRODUCT(--(TOther[Frequency]=R$1),--(TOther[Start Date]&lt;=A493),--(TOther[End Date Calc]&gt;=A493),IF(B493="N",--(TOther[Start Day]=DAY(A493)),--(TOther[Start Day]&gt;=DAY(A493))),--(IFERROR(MOD(TOther[Start Month]-MONTH(A493)+2,2),1)=0),TOther[Amount])))</f>
        <v>0</v>
      </c>
      <c r="S493" s="8" cm="1">
        <f t="array" ref="S493">IF(A493="","",IF(COUNTIF(TOther[Frequency],S$1)=0,0,SUMPRODUCT(--(TOther[Frequency]=S$1),--(TOther[Start Date]&lt;=A493),--(TOther[End Date Calc]&gt;=A493),IF(B493="N",--(TOther[Start Day]=DAY(A493)),--(TOther[Start Day]&gt;=DAY(A493))),--(IFERROR(MOD(TOther[Start Month]-MONTH(A493)+3,3),1)=0),TOther[Amount])))</f>
        <v>0</v>
      </c>
      <c r="T493" s="8" cm="1">
        <f t="array" ref="T493">IF($A493="","",IF(COUNTIF(TOther[Frequency],T$1)=0,0,SUMPRODUCT(--(TOther[Frequency]=T$1),--(TOther[Start Date]&lt;=$A493),--(TOther[End Date Calc]&gt;=$A493),IF($B493="N",--(TOther[Start Day]=DAY($A493)),--(TOther[Start Day]&gt;=DAY($A493))),--(IFERROR(MOD(TOther[Start Month]-MONTH($A493)+4,4),1)=0),TOther[Amount])))</f>
        <v>0</v>
      </c>
      <c r="U493" s="8" cm="1">
        <f t="array" ref="U493">IF(A493="","",IF(COUNTIF(TOther[Frequency],$U$1)=0,0,SUMPRODUCT(--(TOther[Frequency]=$U$1),--(TOther[Start Date]&lt;=A493),--(TOther[End Date Calc]&gt;=A493),IF(B493="N",--(TOther[Start Day]=DAY(A493)),--(TOther[Start Day]&gt;=DAY(A493))),--(IFERROR(MOD(TOther[Start Month]-MONTH(A493)+6,6),1)=0),TOther[Amount])))</f>
        <v>0</v>
      </c>
      <c r="V493" s="8" cm="1">
        <f t="array" ref="V493">IF(A493="","",IF(COUNTIF(TOther[Frequency],$V$1)=0,0,SUMPRODUCT(--(TOther[Frequency]=$V$1),--(TOther[Start Date]&lt;=A493),--(TOther[End Date Calc]&gt;=A493),IF(B493="N",--(TOther[Start Day]=DAY(A493)),--(TOther[Start Day]&gt;=DAY(A493))),--(IFERROR(MOD(TOther[Start Month]-MONTH(A493)+12,12),1)=0),TOther[Amount])))</f>
        <v>0</v>
      </c>
      <c r="W493" s="8">
        <f>IF(A493="","",SUMIFS(TOther[Amount],TOther[Start Date],A493,TOther[Frequency],$W$1))</f>
        <v>0</v>
      </c>
      <c r="X493" s="9">
        <f t="shared" si="35"/>
        <v>35</v>
      </c>
      <c r="Y493" s="9">
        <f t="shared" si="39"/>
        <v>0</v>
      </c>
      <c r="Z493" s="8" cm="1">
        <f t="array" ref="Z493">IF(A493="","",IF(COUNTIF('2) Income'!$D$13:$D$32,"Weekly")=0,0,SUMPRODUCT(--(IFERROR(MOD(A493-'2) Income'!$F$13:$F$32,7),1)=0),--('2) Income'!$D$13:$D$32="Weekly"),--('2) Income'!$F$13:$F$32&lt;=A493),'2) Income'!$E$13:$E$32)))</f>
        <v>0</v>
      </c>
      <c r="AA493" s="8" cm="1">
        <f t="array" ref="AA493">IF(A493="","",IF(COUNTIF('2) Income'!$D$13:$D$32,"Every Other Week")=0,0,SUMPRODUCT(--(IFERROR(MOD(A493-'2) Income'!$F$13:$F$32,14),1)=0),--('2) Income'!$D$13:$D$32="Every Other Week"),--('2) Income'!$F$13:$F$32&lt;=A493),'2) Income'!$E$13:$E$32)))</f>
        <v>0</v>
      </c>
      <c r="AB493" s="8">
        <f>IF(A493="","",IF(COUNTIF('2) Income'!$D$13:$D$32,"1st and 15th")=0,0,IF(OR(DAY(A493)=1,DAY(A493)=15),SUMIFS('2) Income'!$E$13:$E$32,'2) Income'!$D$13:$D$32,"1st and 15th",'2) Income'!$F$13:$F$32,"&lt;="&amp;$A493),0)))</f>
        <v>0</v>
      </c>
      <c r="AC493" s="8">
        <f>IF(A493="","",IF(COUNTIF('2) Income'!$D$13:$D$32,"2nd Wednesday")=0,0,IF(A493=(A493-DAY(A493)+1+2*7-WEEKDAY(A493-DAY(A493)+8-4,1)),SUMIFS('2) Income'!$E$13:$E$32,'2) Income'!$D$13:$D$32,"2nd Wednesday",'2) Income'!$F$13:$F$32,"&lt;="&amp;$A493),0)))</f>
        <v>0</v>
      </c>
      <c r="AD493" s="8">
        <f>IF(A493="","",IF(COUNTIF('2) Income'!$D$13:$D$32,"3rd Wednesday")=0,0,IF(A493=(A493-DAY(A493)+1+3*7-WEEKDAY(A493-DAY(A493)+8-4,1)),SUMIFS('2) Income'!$E$13:$E$32,'2) Income'!$D$13:$D$32,"3rd Wednesday",'2) Income'!$F$13:$F$32,"&lt;="&amp;$A493),0)))</f>
        <v>0</v>
      </c>
      <c r="AE493" s="8">
        <f>IF(A493="","",IF(COUNTIF('2) Income'!$D$13:$D$32,"4th Wednesday")=0,0,IF(A493=(A493-DAY(A493)+1+4*7-WEEKDAY(A493-DAY(A493)+8-4,1)),SUMIFS('2) Income'!$E$13:$E$32,'2) Income'!$D$13:$D$32,"4th Wednesday",'2) Income'!$F$13:$F$32,"&lt;="&amp;$A493),0)))</f>
        <v>0</v>
      </c>
      <c r="AF493" s="8" cm="1">
        <f t="array" ref="AF493">IF(A493="","",IF(COUNTIF('2) Income'!$D$13:$D$32,"Every 4 Weeks")=0,0,SUMPRODUCT(--(IFERROR(MOD(A493-'2) Income'!$F$13:$F$32,28),1)=0),--('2) Income'!$D$13:$D$32="Every 4 Weeks"),--('2) Income'!$F$13:$F$32&lt;=A493),'2) Income'!$E$13:$E$32)))</f>
        <v>0</v>
      </c>
      <c r="AG493" s="8">
        <f>IF(A493="","",IF(COUNTIF('2) Income'!$D$13:$D$32,"Monthly")=0,0,IF(B493="N",SUMIFS('2) Income'!$E$13:$E$32,'2) Income'!$D$13:$D$32,"monthly",'2) Income'!$F$13:$F$32,"&lt;="&amp;$A493,'2) Income'!$I$13:$I$32,DAY(A493)),SUMIFS('2) Income'!$E$13:$E$32,'2) Income'!$D$13:$D$32,"monthly",'2) Income'!$F$13:$F$32,"&lt;="&amp;$A493,'2) Income'!$I$13:$I$32,"&gt;="&amp;DAY(A493)))))</f>
        <v>0</v>
      </c>
      <c r="AH493" s="8" cm="1">
        <f t="array" ref="AH493">IF(A493="","",IF(COUNTIF('2) Income'!$D$13:$D$32,"Yearly")=0,0,SUMPRODUCT(--('2) Income'!$D$13:$D$32="Yearly"),--('2) Income'!$F$13:$F$32&lt;=A493),IF(B493="N",--('2) Income'!$I$13:$I$32=DAY(A493)),--('2) Income'!$I$13:$I$32&gt;=DAY(A493))),--(IFERROR(MOD('2) Income'!$H$13:$H$32-MONTH(A493)+12,12),1)=0),'2) Income'!$E$13:$E$32)))</f>
        <v>0</v>
      </c>
      <c r="AI493" s="8">
        <f>IF(A493="","",IF(COUNTIF('2) Income'!$D$13:$D$32,"one-time")=0,0,SUMIFS('2) Income'!$E$13:$E$32,'2) Income'!$D$13:$D$32,"one-time",'2) Income'!$F$13:$F$32,"="&amp;$A493)))</f>
        <v>0</v>
      </c>
      <c r="AJ493" s="9">
        <f t="shared" si="36"/>
        <v>0</v>
      </c>
    </row>
    <row r="494" spans="1:36">
      <c r="A494" s="7">
        <f>IF(A493="","",IF(A493+1&lt;='1) Period'!$E$21,A493+1,""))</f>
        <v>45966</v>
      </c>
      <c r="B494" s="7" t="str">
        <f t="shared" si="37"/>
        <v>N</v>
      </c>
      <c r="C494" t="str">
        <f t="shared" si="38"/>
        <v>F</v>
      </c>
      <c r="D494" s="8">
        <f>IF(A494="","",IF(TEXT(A494,"dddd")='4) Happy Money'!$E$23,WAllowance,0))</f>
        <v>0</v>
      </c>
      <c r="E494" s="8">
        <f>IF(A494="","",IF(B494="N",SUMIF(TMonthly[Day of the Month],DAY(A494),TMonthly[Amount]),SUMIF(TMonthly[Day of the Month],"&gt;="&amp;DAY(A494),TMonthly[Amount])))</f>
        <v>0</v>
      </c>
      <c r="F494" s="8" cm="1">
        <f t="array" ref="F494">IF(A494="","",SUMPRODUCT(--(TYearly[Due Date]&lt;=A494),IF(B494="N",--(TYearly[Day]=DAY(A494)),--(TYearly[Day]&gt;=DAY(A494))),--(IFERROR(MOD(TYearly[Month]-MONTH(A494)+12,12),1)=0),TYearly[Amount]))</f>
        <v>0</v>
      </c>
      <c r="G494" s="8">
        <f>IF(A494="","",SUMIF(TOneTime[Due Date],A494,TOneTime[Amount]))</f>
        <v>0</v>
      </c>
      <c r="H494" s="8" cm="1">
        <f t="array" ref="H494">IF(A494="","",IF(COUNTIF(TOther[Frequency],$H$1)=0,0,SUMPRODUCT(--(IFERROR(MOD(A494-TOther[Start Date],7),1)=0),--(TOther[Frequency]=$H$1),--(TOther[Start Date]&lt;=A494),--(TOther[End Date Calc]&gt;=A494),TOther[Amount])))</f>
        <v>0</v>
      </c>
      <c r="I494" s="8" cm="1">
        <f t="array" ref="I494">IF(A494="","",IF(COUNTIF(TOther[Frequency],$I$1)=0,0,SUMPRODUCT(--(IFERROR(MOD(A494-TOther[Start Date],14),1)=0),--(TOther[Frequency]=$I$1),--(TOther[Start Date]&lt;=A494),--(TOther[End Date Calc]&gt;=A494),TOther[Amount])))</f>
        <v>0</v>
      </c>
      <c r="J494" s="8">
        <f>IF(A494="","",IF(COUNTIF(TOther[Frequency],$J$1)=0,0,IF(OR(DAY(A494)=1,DAY(A494)=15),SUMIFS(TOther[Amount],TOther[Frequency],$J$1,TOther[Start Date],"&lt;="&amp;$A494,TOther[End Date Calc],"&gt;="&amp;A494),0)))</f>
        <v>0</v>
      </c>
      <c r="K494" s="8">
        <f>IF(A494="","",IF(COUNTIF(TOther[Frequency],$K$1)=0,0,IF(A494=(A494-DAY(A494)+1+2*7-WEEKDAY(A494-DAY(A494)+8-4,1)),SUMIFS(TOther[Amount],TOther[Frequency],$K$1,TOther[Start Date],"&lt;="&amp;$A494,TOther[End Date Calc],"&gt;="&amp;A494),0)))</f>
        <v>0</v>
      </c>
      <c r="L494" s="8">
        <f>IF(A494="","",IF(COUNTIF(TOther[Frequency],$L$1)=0,0,IF(A494=(A494-DAY(A494)+1+3*7-WEEKDAY(A494-DAY(A494)+8-4,1)),SUMIFS(TOther[Amount],TOther[Frequency],$L$1,TOther[Start Date],"&lt;="&amp;$A494,TOther[End Date Calc],"&gt;="&amp;A494),0)))</f>
        <v>0</v>
      </c>
      <c r="M494" s="8">
        <f>IF(A494="","",IF(COUNTIF(TOther[Frequency],$M$1)=0,0,IF(A494=(A494-DAY(A494)+1+4*7-WEEKDAY(A494-DAY(A494)+8-4,1)),SUMIFS(TOther[Amount],TOther[Frequency],$M$1,TOther[Start Date],"&lt;="&amp;$A494,TOther[End Date Calc],"&gt;="&amp;A494),0)))</f>
        <v>0</v>
      </c>
      <c r="N494" s="8" cm="1">
        <f t="array" ref="N494">IF(A494="","",IF(COUNTIF(TOther[Frequency],$N$1)=0,0,SUMPRODUCT(--(IFERROR(MOD(A494-TOther[Start Date],28),1)=0),--(TOther[Frequency]=$N$1),--(TOther[Start Date]&lt;=A494),--(TOther[End Date Calc]&gt;=A494),TOther[Amount])))</f>
        <v>0</v>
      </c>
      <c r="O494" s="8" cm="1">
        <f t="array" ref="O494">IF(A494="","",IF(COUNTIF(TOther[Frequency],$O$1)=0,0,SUMPRODUCT(--(IFERROR(MOD(A494-TOther[Start Date],42),1)=0),--(TOther[Frequency]=$O$1),--(TOther[Start Date]&lt;=A494),--(TOther[End Date Calc]&gt;=A494),TOther[Amount])))</f>
        <v>0</v>
      </c>
      <c r="P494" s="8" cm="1">
        <f t="array" ref="P494">IF(A494="","",IF(COUNTIF(TOther[Frequency],$P$1)=0,0,SUMPRODUCT(--(IFERROR(MOD(A494-TOther[Start Date],56),1)=0),--(TOther[Frequency]=$P$1),--(TOther[Start Date]&lt;=A494),--(TOther[End Date Calc]&gt;=A494),TOther[Amount])))</f>
        <v>0</v>
      </c>
      <c r="Q494" s="8">
        <f>IF(A494="","",IF(COUNTIF(TOther[Frequency],$Q$1)=0,0,IF(B494="N",SUMIFS(TOther[Amount],TOther[Frequency],$Q$1,TOther[Start Date],"&lt;="&amp;$A494,TOther[End Date Calc],"&gt;="&amp;A494,TOther[Start Day],DAY(A494)),SUMIFS(TOther[Amount],TOther[Frequency],$Q$1,TOther[Start Date],"&lt;="&amp;$A494,TOther[End Date Calc],"&gt;="&amp;A494,TOther[Start Day],"&gt;="&amp;DAY(A494)))))</f>
        <v>0</v>
      </c>
      <c r="R494" s="8" cm="1">
        <f t="array" ref="R494">IF(A494="","",IF(COUNTIF(TOther[Frequency],R$1)=0,0,SUMPRODUCT(--(TOther[Frequency]=R$1),--(TOther[Start Date]&lt;=A494),--(TOther[End Date Calc]&gt;=A494),IF(B494="N",--(TOther[Start Day]=DAY(A494)),--(TOther[Start Day]&gt;=DAY(A494))),--(IFERROR(MOD(TOther[Start Month]-MONTH(A494)+2,2),1)=0),TOther[Amount])))</f>
        <v>0</v>
      </c>
      <c r="S494" s="8" cm="1">
        <f t="array" ref="S494">IF(A494="","",IF(COUNTIF(TOther[Frequency],S$1)=0,0,SUMPRODUCT(--(TOther[Frequency]=S$1),--(TOther[Start Date]&lt;=A494),--(TOther[End Date Calc]&gt;=A494),IF(B494="N",--(TOther[Start Day]=DAY(A494)),--(TOther[Start Day]&gt;=DAY(A494))),--(IFERROR(MOD(TOther[Start Month]-MONTH(A494)+3,3),1)=0),TOther[Amount])))</f>
        <v>0</v>
      </c>
      <c r="T494" s="8" cm="1">
        <f t="array" ref="T494">IF($A494="","",IF(COUNTIF(TOther[Frequency],T$1)=0,0,SUMPRODUCT(--(TOther[Frequency]=T$1),--(TOther[Start Date]&lt;=$A494),--(TOther[End Date Calc]&gt;=$A494),IF($B494="N",--(TOther[Start Day]=DAY($A494)),--(TOther[Start Day]&gt;=DAY($A494))),--(IFERROR(MOD(TOther[Start Month]-MONTH($A494)+4,4),1)=0),TOther[Amount])))</f>
        <v>0</v>
      </c>
      <c r="U494" s="8" cm="1">
        <f t="array" ref="U494">IF(A494="","",IF(COUNTIF(TOther[Frequency],$U$1)=0,0,SUMPRODUCT(--(TOther[Frequency]=$U$1),--(TOther[Start Date]&lt;=A494),--(TOther[End Date Calc]&gt;=A494),IF(B494="N",--(TOther[Start Day]=DAY(A494)),--(TOther[Start Day]&gt;=DAY(A494))),--(IFERROR(MOD(TOther[Start Month]-MONTH(A494)+6,6),1)=0),TOther[Amount])))</f>
        <v>0</v>
      </c>
      <c r="V494" s="8" cm="1">
        <f t="array" ref="V494">IF(A494="","",IF(COUNTIF(TOther[Frequency],$V$1)=0,0,SUMPRODUCT(--(TOther[Frequency]=$V$1),--(TOther[Start Date]&lt;=A494),--(TOther[End Date Calc]&gt;=A494),IF(B494="N",--(TOther[Start Day]=DAY(A494)),--(TOther[Start Day]&gt;=DAY(A494))),--(IFERROR(MOD(TOther[Start Month]-MONTH(A494)+12,12),1)=0),TOther[Amount])))</f>
        <v>0</v>
      </c>
      <c r="W494" s="8">
        <f>IF(A494="","",SUMIFS(TOther[Amount],TOther[Start Date],A494,TOther[Frequency],$W$1))</f>
        <v>0</v>
      </c>
      <c r="X494" s="9">
        <f t="shared" si="35"/>
        <v>0</v>
      </c>
      <c r="Y494" s="9">
        <f t="shared" si="39"/>
        <v>0</v>
      </c>
      <c r="Z494" s="8" cm="1">
        <f t="array" ref="Z494">IF(A494="","",IF(COUNTIF('2) Income'!$D$13:$D$32,"Weekly")=0,0,SUMPRODUCT(--(IFERROR(MOD(A494-'2) Income'!$F$13:$F$32,7),1)=0),--('2) Income'!$D$13:$D$32="Weekly"),--('2) Income'!$F$13:$F$32&lt;=A494),'2) Income'!$E$13:$E$32)))</f>
        <v>0</v>
      </c>
      <c r="AA494" s="8" cm="1">
        <f t="array" ref="AA494">IF(A494="","",IF(COUNTIF('2) Income'!$D$13:$D$32,"Every Other Week")=0,0,SUMPRODUCT(--(IFERROR(MOD(A494-'2) Income'!$F$13:$F$32,14),1)=0),--('2) Income'!$D$13:$D$32="Every Other Week"),--('2) Income'!$F$13:$F$32&lt;=A494),'2) Income'!$E$13:$E$32)))</f>
        <v>0</v>
      </c>
      <c r="AB494" s="8">
        <f>IF(A494="","",IF(COUNTIF('2) Income'!$D$13:$D$32,"1st and 15th")=0,0,IF(OR(DAY(A494)=1,DAY(A494)=15),SUMIFS('2) Income'!$E$13:$E$32,'2) Income'!$D$13:$D$32,"1st and 15th",'2) Income'!$F$13:$F$32,"&lt;="&amp;$A494),0)))</f>
        <v>0</v>
      </c>
      <c r="AC494" s="8">
        <f>IF(A494="","",IF(COUNTIF('2) Income'!$D$13:$D$32,"2nd Wednesday")=0,0,IF(A494=(A494-DAY(A494)+1+2*7-WEEKDAY(A494-DAY(A494)+8-4,1)),SUMIFS('2) Income'!$E$13:$E$32,'2) Income'!$D$13:$D$32,"2nd Wednesday",'2) Income'!$F$13:$F$32,"&lt;="&amp;$A494),0)))</f>
        <v>0</v>
      </c>
      <c r="AD494" s="8">
        <f>IF(A494="","",IF(COUNTIF('2) Income'!$D$13:$D$32,"3rd Wednesday")=0,0,IF(A494=(A494-DAY(A494)+1+3*7-WEEKDAY(A494-DAY(A494)+8-4,1)),SUMIFS('2) Income'!$E$13:$E$32,'2) Income'!$D$13:$D$32,"3rd Wednesday",'2) Income'!$F$13:$F$32,"&lt;="&amp;$A494),0)))</f>
        <v>0</v>
      </c>
      <c r="AE494" s="8">
        <f>IF(A494="","",IF(COUNTIF('2) Income'!$D$13:$D$32,"4th Wednesday")=0,0,IF(A494=(A494-DAY(A494)+1+4*7-WEEKDAY(A494-DAY(A494)+8-4,1)),SUMIFS('2) Income'!$E$13:$E$32,'2) Income'!$D$13:$D$32,"4th Wednesday",'2) Income'!$F$13:$F$32,"&lt;="&amp;$A494),0)))</f>
        <v>0</v>
      </c>
      <c r="AF494" s="8" cm="1">
        <f t="array" ref="AF494">IF(A494="","",IF(COUNTIF('2) Income'!$D$13:$D$32,"Every 4 Weeks")=0,0,SUMPRODUCT(--(IFERROR(MOD(A494-'2) Income'!$F$13:$F$32,28),1)=0),--('2) Income'!$D$13:$D$32="Every 4 Weeks"),--('2) Income'!$F$13:$F$32&lt;=A494),'2) Income'!$E$13:$E$32)))</f>
        <v>0</v>
      </c>
      <c r="AG494" s="8">
        <f>IF(A494="","",IF(COUNTIF('2) Income'!$D$13:$D$32,"Monthly")=0,0,IF(B494="N",SUMIFS('2) Income'!$E$13:$E$32,'2) Income'!$D$13:$D$32,"monthly",'2) Income'!$F$13:$F$32,"&lt;="&amp;$A494,'2) Income'!$I$13:$I$32,DAY(A494)),SUMIFS('2) Income'!$E$13:$E$32,'2) Income'!$D$13:$D$32,"monthly",'2) Income'!$F$13:$F$32,"&lt;="&amp;$A494,'2) Income'!$I$13:$I$32,"&gt;="&amp;DAY(A494)))))</f>
        <v>0</v>
      </c>
      <c r="AH494" s="8" cm="1">
        <f t="array" ref="AH494">IF(A494="","",IF(COUNTIF('2) Income'!$D$13:$D$32,"Yearly")=0,0,SUMPRODUCT(--('2) Income'!$D$13:$D$32="Yearly"),--('2) Income'!$F$13:$F$32&lt;=A494),IF(B494="N",--('2) Income'!$I$13:$I$32=DAY(A494)),--('2) Income'!$I$13:$I$32&gt;=DAY(A494))),--(IFERROR(MOD('2) Income'!$H$13:$H$32-MONTH(A494)+12,12),1)=0),'2) Income'!$E$13:$E$32)))</f>
        <v>0</v>
      </c>
      <c r="AI494" s="8">
        <f>IF(A494="","",IF(COUNTIF('2) Income'!$D$13:$D$32,"one-time")=0,0,SUMIFS('2) Income'!$E$13:$E$32,'2) Income'!$D$13:$D$32,"one-time",'2) Income'!$F$13:$F$32,"="&amp;$A494)))</f>
        <v>0</v>
      </c>
      <c r="AJ494" s="9">
        <f t="shared" si="36"/>
        <v>0</v>
      </c>
    </row>
    <row r="495" spans="1:36">
      <c r="A495" s="7">
        <f>IF(A494="","",IF(A494+1&lt;='1) Period'!$E$21,A494+1,""))</f>
        <v>45967</v>
      </c>
      <c r="B495" s="7" t="str">
        <f t="shared" si="37"/>
        <v>N</v>
      </c>
      <c r="C495" t="str">
        <f t="shared" si="38"/>
        <v>F</v>
      </c>
      <c r="D495" s="8">
        <f>IF(A495="","",IF(TEXT(A495,"dddd")='4) Happy Money'!$E$23,WAllowance,0))</f>
        <v>0</v>
      </c>
      <c r="E495" s="8">
        <f>IF(A495="","",IF(B495="N",SUMIF(TMonthly[Day of the Month],DAY(A495),TMonthly[Amount]),SUMIF(TMonthly[Day of the Month],"&gt;="&amp;DAY(A495),TMonthly[Amount])))</f>
        <v>0</v>
      </c>
      <c r="F495" s="8" cm="1">
        <f t="array" ref="F495">IF(A495="","",SUMPRODUCT(--(TYearly[Due Date]&lt;=A495),IF(B495="N",--(TYearly[Day]=DAY(A495)),--(TYearly[Day]&gt;=DAY(A495))),--(IFERROR(MOD(TYearly[Month]-MONTH(A495)+12,12),1)=0),TYearly[Amount]))</f>
        <v>0</v>
      </c>
      <c r="G495" s="8">
        <f>IF(A495="","",SUMIF(TOneTime[Due Date],A495,TOneTime[Amount]))</f>
        <v>0</v>
      </c>
      <c r="H495" s="8" cm="1">
        <f t="array" ref="H495">IF(A495="","",IF(COUNTIF(TOther[Frequency],$H$1)=0,0,SUMPRODUCT(--(IFERROR(MOD(A495-TOther[Start Date],7),1)=0),--(TOther[Frequency]=$H$1),--(TOther[Start Date]&lt;=A495),--(TOther[End Date Calc]&gt;=A495),TOther[Amount])))</f>
        <v>0</v>
      </c>
      <c r="I495" s="8" cm="1">
        <f t="array" ref="I495">IF(A495="","",IF(COUNTIF(TOther[Frequency],$I$1)=0,0,SUMPRODUCT(--(IFERROR(MOD(A495-TOther[Start Date],14),1)=0),--(TOther[Frequency]=$I$1),--(TOther[Start Date]&lt;=A495),--(TOther[End Date Calc]&gt;=A495),TOther[Amount])))</f>
        <v>0</v>
      </c>
      <c r="J495" s="8">
        <f>IF(A495="","",IF(COUNTIF(TOther[Frequency],$J$1)=0,0,IF(OR(DAY(A495)=1,DAY(A495)=15),SUMIFS(TOther[Amount],TOther[Frequency],$J$1,TOther[Start Date],"&lt;="&amp;$A495,TOther[End Date Calc],"&gt;="&amp;A495),0)))</f>
        <v>0</v>
      </c>
      <c r="K495" s="8">
        <f>IF(A495="","",IF(COUNTIF(TOther[Frequency],$K$1)=0,0,IF(A495=(A495-DAY(A495)+1+2*7-WEEKDAY(A495-DAY(A495)+8-4,1)),SUMIFS(TOther[Amount],TOther[Frequency],$K$1,TOther[Start Date],"&lt;="&amp;$A495,TOther[End Date Calc],"&gt;="&amp;A495),0)))</f>
        <v>0</v>
      </c>
      <c r="L495" s="8">
        <f>IF(A495="","",IF(COUNTIF(TOther[Frequency],$L$1)=0,0,IF(A495=(A495-DAY(A495)+1+3*7-WEEKDAY(A495-DAY(A495)+8-4,1)),SUMIFS(TOther[Amount],TOther[Frequency],$L$1,TOther[Start Date],"&lt;="&amp;$A495,TOther[End Date Calc],"&gt;="&amp;A495),0)))</f>
        <v>0</v>
      </c>
      <c r="M495" s="8">
        <f>IF(A495="","",IF(COUNTIF(TOther[Frequency],$M$1)=0,0,IF(A495=(A495-DAY(A495)+1+4*7-WEEKDAY(A495-DAY(A495)+8-4,1)),SUMIFS(TOther[Amount],TOther[Frequency],$M$1,TOther[Start Date],"&lt;="&amp;$A495,TOther[End Date Calc],"&gt;="&amp;A495),0)))</f>
        <v>0</v>
      </c>
      <c r="N495" s="8" cm="1">
        <f t="array" ref="N495">IF(A495="","",IF(COUNTIF(TOther[Frequency],$N$1)=0,0,SUMPRODUCT(--(IFERROR(MOD(A495-TOther[Start Date],28),1)=0),--(TOther[Frequency]=$N$1),--(TOther[Start Date]&lt;=A495),--(TOther[End Date Calc]&gt;=A495),TOther[Amount])))</f>
        <v>0</v>
      </c>
      <c r="O495" s="8" cm="1">
        <f t="array" ref="O495">IF(A495="","",IF(COUNTIF(TOther[Frequency],$O$1)=0,0,SUMPRODUCT(--(IFERROR(MOD(A495-TOther[Start Date],42),1)=0),--(TOther[Frequency]=$O$1),--(TOther[Start Date]&lt;=A495),--(TOther[End Date Calc]&gt;=A495),TOther[Amount])))</f>
        <v>0</v>
      </c>
      <c r="P495" s="8" cm="1">
        <f t="array" ref="P495">IF(A495="","",IF(COUNTIF(TOther[Frequency],$P$1)=0,0,SUMPRODUCT(--(IFERROR(MOD(A495-TOther[Start Date],56),1)=0),--(TOther[Frequency]=$P$1),--(TOther[Start Date]&lt;=A495),--(TOther[End Date Calc]&gt;=A495),TOther[Amount])))</f>
        <v>0</v>
      </c>
      <c r="Q495" s="8">
        <f>IF(A495="","",IF(COUNTIF(TOther[Frequency],$Q$1)=0,0,IF(B495="N",SUMIFS(TOther[Amount],TOther[Frequency],$Q$1,TOther[Start Date],"&lt;="&amp;$A495,TOther[End Date Calc],"&gt;="&amp;A495,TOther[Start Day],DAY(A495)),SUMIFS(TOther[Amount],TOther[Frequency],$Q$1,TOther[Start Date],"&lt;="&amp;$A495,TOther[End Date Calc],"&gt;="&amp;A495,TOther[Start Day],"&gt;="&amp;DAY(A495)))))</f>
        <v>0</v>
      </c>
      <c r="R495" s="8" cm="1">
        <f t="array" ref="R495">IF(A495="","",IF(COUNTIF(TOther[Frequency],R$1)=0,0,SUMPRODUCT(--(TOther[Frequency]=R$1),--(TOther[Start Date]&lt;=A495),--(TOther[End Date Calc]&gt;=A495),IF(B495="N",--(TOther[Start Day]=DAY(A495)),--(TOther[Start Day]&gt;=DAY(A495))),--(IFERROR(MOD(TOther[Start Month]-MONTH(A495)+2,2),1)=0),TOther[Amount])))</f>
        <v>0</v>
      </c>
      <c r="S495" s="8" cm="1">
        <f t="array" ref="S495">IF(A495="","",IF(COUNTIF(TOther[Frequency],S$1)=0,0,SUMPRODUCT(--(TOther[Frequency]=S$1),--(TOther[Start Date]&lt;=A495),--(TOther[End Date Calc]&gt;=A495),IF(B495="N",--(TOther[Start Day]=DAY(A495)),--(TOther[Start Day]&gt;=DAY(A495))),--(IFERROR(MOD(TOther[Start Month]-MONTH(A495)+3,3),1)=0),TOther[Amount])))</f>
        <v>0</v>
      </c>
      <c r="T495" s="8" cm="1">
        <f t="array" ref="T495">IF($A495="","",IF(COUNTIF(TOther[Frequency],T$1)=0,0,SUMPRODUCT(--(TOther[Frequency]=T$1),--(TOther[Start Date]&lt;=$A495),--(TOther[End Date Calc]&gt;=$A495),IF($B495="N",--(TOther[Start Day]=DAY($A495)),--(TOther[Start Day]&gt;=DAY($A495))),--(IFERROR(MOD(TOther[Start Month]-MONTH($A495)+4,4),1)=0),TOther[Amount])))</f>
        <v>0</v>
      </c>
      <c r="U495" s="8" cm="1">
        <f t="array" ref="U495">IF(A495="","",IF(COUNTIF(TOther[Frequency],$U$1)=0,0,SUMPRODUCT(--(TOther[Frequency]=$U$1),--(TOther[Start Date]&lt;=A495),--(TOther[End Date Calc]&gt;=A495),IF(B495="N",--(TOther[Start Day]=DAY(A495)),--(TOther[Start Day]&gt;=DAY(A495))),--(IFERROR(MOD(TOther[Start Month]-MONTH(A495)+6,6),1)=0),TOther[Amount])))</f>
        <v>0</v>
      </c>
      <c r="V495" s="8" cm="1">
        <f t="array" ref="V495">IF(A495="","",IF(COUNTIF(TOther[Frequency],$V$1)=0,0,SUMPRODUCT(--(TOther[Frequency]=$V$1),--(TOther[Start Date]&lt;=A495),--(TOther[End Date Calc]&gt;=A495),IF(B495="N",--(TOther[Start Day]=DAY(A495)),--(TOther[Start Day]&gt;=DAY(A495))),--(IFERROR(MOD(TOther[Start Month]-MONTH(A495)+12,12),1)=0),TOther[Amount])))</f>
        <v>0</v>
      </c>
      <c r="W495" s="8">
        <f>IF(A495="","",SUMIFS(TOther[Amount],TOther[Start Date],A495,TOther[Frequency],$W$1))</f>
        <v>0</v>
      </c>
      <c r="X495" s="9">
        <f t="shared" si="35"/>
        <v>0</v>
      </c>
      <c r="Y495" s="9">
        <f t="shared" si="39"/>
        <v>0</v>
      </c>
      <c r="Z495" s="8" cm="1">
        <f t="array" ref="Z495">IF(A495="","",IF(COUNTIF('2) Income'!$D$13:$D$32,"Weekly")=0,0,SUMPRODUCT(--(IFERROR(MOD(A495-'2) Income'!$F$13:$F$32,7),1)=0),--('2) Income'!$D$13:$D$32="Weekly"),--('2) Income'!$F$13:$F$32&lt;=A495),'2) Income'!$E$13:$E$32)))</f>
        <v>0</v>
      </c>
      <c r="AA495" s="8" cm="1">
        <f t="array" ref="AA495">IF(A495="","",IF(COUNTIF('2) Income'!$D$13:$D$32,"Every Other Week")=0,0,SUMPRODUCT(--(IFERROR(MOD(A495-'2) Income'!$F$13:$F$32,14),1)=0),--('2) Income'!$D$13:$D$32="Every Other Week"),--('2) Income'!$F$13:$F$32&lt;=A495),'2) Income'!$E$13:$E$32)))</f>
        <v>0</v>
      </c>
      <c r="AB495" s="8">
        <f>IF(A495="","",IF(COUNTIF('2) Income'!$D$13:$D$32,"1st and 15th")=0,0,IF(OR(DAY(A495)=1,DAY(A495)=15),SUMIFS('2) Income'!$E$13:$E$32,'2) Income'!$D$13:$D$32,"1st and 15th",'2) Income'!$F$13:$F$32,"&lt;="&amp;$A495),0)))</f>
        <v>0</v>
      </c>
      <c r="AC495" s="8">
        <f>IF(A495="","",IF(COUNTIF('2) Income'!$D$13:$D$32,"2nd Wednesday")=0,0,IF(A495=(A495-DAY(A495)+1+2*7-WEEKDAY(A495-DAY(A495)+8-4,1)),SUMIFS('2) Income'!$E$13:$E$32,'2) Income'!$D$13:$D$32,"2nd Wednesday",'2) Income'!$F$13:$F$32,"&lt;="&amp;$A495),0)))</f>
        <v>0</v>
      </c>
      <c r="AD495" s="8">
        <f>IF(A495="","",IF(COUNTIF('2) Income'!$D$13:$D$32,"3rd Wednesday")=0,0,IF(A495=(A495-DAY(A495)+1+3*7-WEEKDAY(A495-DAY(A495)+8-4,1)),SUMIFS('2) Income'!$E$13:$E$32,'2) Income'!$D$13:$D$32,"3rd Wednesday",'2) Income'!$F$13:$F$32,"&lt;="&amp;$A495),0)))</f>
        <v>0</v>
      </c>
      <c r="AE495" s="8">
        <f>IF(A495="","",IF(COUNTIF('2) Income'!$D$13:$D$32,"4th Wednesday")=0,0,IF(A495=(A495-DAY(A495)+1+4*7-WEEKDAY(A495-DAY(A495)+8-4,1)),SUMIFS('2) Income'!$E$13:$E$32,'2) Income'!$D$13:$D$32,"4th Wednesday",'2) Income'!$F$13:$F$32,"&lt;="&amp;$A495),0)))</f>
        <v>0</v>
      </c>
      <c r="AF495" s="8" cm="1">
        <f t="array" ref="AF495">IF(A495="","",IF(COUNTIF('2) Income'!$D$13:$D$32,"Every 4 Weeks")=0,0,SUMPRODUCT(--(IFERROR(MOD(A495-'2) Income'!$F$13:$F$32,28),1)=0),--('2) Income'!$D$13:$D$32="Every 4 Weeks"),--('2) Income'!$F$13:$F$32&lt;=A495),'2) Income'!$E$13:$E$32)))</f>
        <v>0</v>
      </c>
      <c r="AG495" s="8">
        <f>IF(A495="","",IF(COUNTIF('2) Income'!$D$13:$D$32,"Monthly")=0,0,IF(B495="N",SUMIFS('2) Income'!$E$13:$E$32,'2) Income'!$D$13:$D$32,"monthly",'2) Income'!$F$13:$F$32,"&lt;="&amp;$A495,'2) Income'!$I$13:$I$32,DAY(A495)),SUMIFS('2) Income'!$E$13:$E$32,'2) Income'!$D$13:$D$32,"monthly",'2) Income'!$F$13:$F$32,"&lt;="&amp;$A495,'2) Income'!$I$13:$I$32,"&gt;="&amp;DAY(A495)))))</f>
        <v>0</v>
      </c>
      <c r="AH495" s="8" cm="1">
        <f t="array" ref="AH495">IF(A495="","",IF(COUNTIF('2) Income'!$D$13:$D$32,"Yearly")=0,0,SUMPRODUCT(--('2) Income'!$D$13:$D$32="Yearly"),--('2) Income'!$F$13:$F$32&lt;=A495),IF(B495="N",--('2) Income'!$I$13:$I$32=DAY(A495)),--('2) Income'!$I$13:$I$32&gt;=DAY(A495))),--(IFERROR(MOD('2) Income'!$H$13:$H$32-MONTH(A495)+12,12),1)=0),'2) Income'!$E$13:$E$32)))</f>
        <v>0</v>
      </c>
      <c r="AI495" s="8">
        <f>IF(A495="","",IF(COUNTIF('2) Income'!$D$13:$D$32,"one-time")=0,0,SUMIFS('2) Income'!$E$13:$E$32,'2) Income'!$D$13:$D$32,"one-time",'2) Income'!$F$13:$F$32,"="&amp;$A495)))</f>
        <v>0</v>
      </c>
      <c r="AJ495" s="9">
        <f t="shared" si="36"/>
        <v>0</v>
      </c>
    </row>
    <row r="496" spans="1:36">
      <c r="A496" s="7">
        <f>IF(A495="","",IF(A495+1&lt;='1) Period'!$E$21,A495+1,""))</f>
        <v>45968</v>
      </c>
      <c r="B496" s="7" t="str">
        <f t="shared" si="37"/>
        <v>N</v>
      </c>
      <c r="C496" t="str">
        <f t="shared" si="38"/>
        <v>F</v>
      </c>
      <c r="D496" s="8">
        <f>IF(A496="","",IF(TEXT(A496,"dddd")='4) Happy Money'!$E$23,WAllowance,0))</f>
        <v>0</v>
      </c>
      <c r="E496" s="8">
        <f>IF(A496="","",IF(B496="N",SUMIF(TMonthly[Day of the Month],DAY(A496),TMonthly[Amount]),SUMIF(TMonthly[Day of the Month],"&gt;="&amp;DAY(A496),TMonthly[Amount])))</f>
        <v>0</v>
      </c>
      <c r="F496" s="8" cm="1">
        <f t="array" ref="F496">IF(A496="","",SUMPRODUCT(--(TYearly[Due Date]&lt;=A496),IF(B496="N",--(TYearly[Day]=DAY(A496)),--(TYearly[Day]&gt;=DAY(A496))),--(IFERROR(MOD(TYearly[Month]-MONTH(A496)+12,12),1)=0),TYearly[Amount]))</f>
        <v>0</v>
      </c>
      <c r="G496" s="8">
        <f>IF(A496="","",SUMIF(TOneTime[Due Date],A496,TOneTime[Amount]))</f>
        <v>0</v>
      </c>
      <c r="H496" s="8" cm="1">
        <f t="array" ref="H496">IF(A496="","",IF(COUNTIF(TOther[Frequency],$H$1)=0,0,SUMPRODUCT(--(IFERROR(MOD(A496-TOther[Start Date],7),1)=0),--(TOther[Frequency]=$H$1),--(TOther[Start Date]&lt;=A496),--(TOther[End Date Calc]&gt;=A496),TOther[Amount])))</f>
        <v>0</v>
      </c>
      <c r="I496" s="8" cm="1">
        <f t="array" ref="I496">IF(A496="","",IF(COUNTIF(TOther[Frequency],$I$1)=0,0,SUMPRODUCT(--(IFERROR(MOD(A496-TOther[Start Date],14),1)=0),--(TOther[Frequency]=$I$1),--(TOther[Start Date]&lt;=A496),--(TOther[End Date Calc]&gt;=A496),TOther[Amount])))</f>
        <v>0</v>
      </c>
      <c r="J496" s="8">
        <f>IF(A496="","",IF(COUNTIF(TOther[Frequency],$J$1)=0,0,IF(OR(DAY(A496)=1,DAY(A496)=15),SUMIFS(TOther[Amount],TOther[Frequency],$J$1,TOther[Start Date],"&lt;="&amp;$A496,TOther[End Date Calc],"&gt;="&amp;A496),0)))</f>
        <v>0</v>
      </c>
      <c r="K496" s="8">
        <f>IF(A496="","",IF(COUNTIF(TOther[Frequency],$K$1)=0,0,IF(A496=(A496-DAY(A496)+1+2*7-WEEKDAY(A496-DAY(A496)+8-4,1)),SUMIFS(TOther[Amount],TOther[Frequency],$K$1,TOther[Start Date],"&lt;="&amp;$A496,TOther[End Date Calc],"&gt;="&amp;A496),0)))</f>
        <v>0</v>
      </c>
      <c r="L496" s="8">
        <f>IF(A496="","",IF(COUNTIF(TOther[Frequency],$L$1)=0,0,IF(A496=(A496-DAY(A496)+1+3*7-WEEKDAY(A496-DAY(A496)+8-4,1)),SUMIFS(TOther[Amount],TOther[Frequency],$L$1,TOther[Start Date],"&lt;="&amp;$A496,TOther[End Date Calc],"&gt;="&amp;A496),0)))</f>
        <v>0</v>
      </c>
      <c r="M496" s="8">
        <f>IF(A496="","",IF(COUNTIF(TOther[Frequency],$M$1)=0,0,IF(A496=(A496-DAY(A496)+1+4*7-WEEKDAY(A496-DAY(A496)+8-4,1)),SUMIFS(TOther[Amount],TOther[Frequency],$M$1,TOther[Start Date],"&lt;="&amp;$A496,TOther[End Date Calc],"&gt;="&amp;A496),0)))</f>
        <v>0</v>
      </c>
      <c r="N496" s="8" cm="1">
        <f t="array" ref="N496">IF(A496="","",IF(COUNTIF(TOther[Frequency],$N$1)=0,0,SUMPRODUCT(--(IFERROR(MOD(A496-TOther[Start Date],28),1)=0),--(TOther[Frequency]=$N$1),--(TOther[Start Date]&lt;=A496),--(TOther[End Date Calc]&gt;=A496),TOther[Amount])))</f>
        <v>0</v>
      </c>
      <c r="O496" s="8" cm="1">
        <f t="array" ref="O496">IF(A496="","",IF(COUNTIF(TOther[Frequency],$O$1)=0,0,SUMPRODUCT(--(IFERROR(MOD(A496-TOther[Start Date],42),1)=0),--(TOther[Frequency]=$O$1),--(TOther[Start Date]&lt;=A496),--(TOther[End Date Calc]&gt;=A496),TOther[Amount])))</f>
        <v>0</v>
      </c>
      <c r="P496" s="8" cm="1">
        <f t="array" ref="P496">IF(A496="","",IF(COUNTIF(TOther[Frequency],$P$1)=0,0,SUMPRODUCT(--(IFERROR(MOD(A496-TOther[Start Date],56),1)=0),--(TOther[Frequency]=$P$1),--(TOther[Start Date]&lt;=A496),--(TOther[End Date Calc]&gt;=A496),TOther[Amount])))</f>
        <v>0</v>
      </c>
      <c r="Q496" s="8">
        <f>IF(A496="","",IF(COUNTIF(TOther[Frequency],$Q$1)=0,0,IF(B496="N",SUMIFS(TOther[Amount],TOther[Frequency],$Q$1,TOther[Start Date],"&lt;="&amp;$A496,TOther[End Date Calc],"&gt;="&amp;A496,TOther[Start Day],DAY(A496)),SUMIFS(TOther[Amount],TOther[Frequency],$Q$1,TOther[Start Date],"&lt;="&amp;$A496,TOther[End Date Calc],"&gt;="&amp;A496,TOther[Start Day],"&gt;="&amp;DAY(A496)))))</f>
        <v>0</v>
      </c>
      <c r="R496" s="8" cm="1">
        <f t="array" ref="R496">IF(A496="","",IF(COUNTIF(TOther[Frequency],R$1)=0,0,SUMPRODUCT(--(TOther[Frequency]=R$1),--(TOther[Start Date]&lt;=A496),--(TOther[End Date Calc]&gt;=A496),IF(B496="N",--(TOther[Start Day]=DAY(A496)),--(TOther[Start Day]&gt;=DAY(A496))),--(IFERROR(MOD(TOther[Start Month]-MONTH(A496)+2,2),1)=0),TOther[Amount])))</f>
        <v>0</v>
      </c>
      <c r="S496" s="8" cm="1">
        <f t="array" ref="S496">IF(A496="","",IF(COUNTIF(TOther[Frequency],S$1)=0,0,SUMPRODUCT(--(TOther[Frequency]=S$1),--(TOther[Start Date]&lt;=A496),--(TOther[End Date Calc]&gt;=A496),IF(B496="N",--(TOther[Start Day]=DAY(A496)),--(TOther[Start Day]&gt;=DAY(A496))),--(IFERROR(MOD(TOther[Start Month]-MONTH(A496)+3,3),1)=0),TOther[Amount])))</f>
        <v>0</v>
      </c>
      <c r="T496" s="8" cm="1">
        <f t="array" ref="T496">IF($A496="","",IF(COUNTIF(TOther[Frequency],T$1)=0,0,SUMPRODUCT(--(TOther[Frequency]=T$1),--(TOther[Start Date]&lt;=$A496),--(TOther[End Date Calc]&gt;=$A496),IF($B496="N",--(TOther[Start Day]=DAY($A496)),--(TOther[Start Day]&gt;=DAY($A496))),--(IFERROR(MOD(TOther[Start Month]-MONTH($A496)+4,4),1)=0),TOther[Amount])))</f>
        <v>0</v>
      </c>
      <c r="U496" s="8" cm="1">
        <f t="array" ref="U496">IF(A496="","",IF(COUNTIF(TOther[Frequency],$U$1)=0,0,SUMPRODUCT(--(TOther[Frequency]=$U$1),--(TOther[Start Date]&lt;=A496),--(TOther[End Date Calc]&gt;=A496),IF(B496="N",--(TOther[Start Day]=DAY(A496)),--(TOther[Start Day]&gt;=DAY(A496))),--(IFERROR(MOD(TOther[Start Month]-MONTH(A496)+6,6),1)=0),TOther[Amount])))</f>
        <v>0</v>
      </c>
      <c r="V496" s="8" cm="1">
        <f t="array" ref="V496">IF(A496="","",IF(COUNTIF(TOther[Frequency],$V$1)=0,0,SUMPRODUCT(--(TOther[Frequency]=$V$1),--(TOther[Start Date]&lt;=A496),--(TOther[End Date Calc]&gt;=A496),IF(B496="N",--(TOther[Start Day]=DAY(A496)),--(TOther[Start Day]&gt;=DAY(A496))),--(IFERROR(MOD(TOther[Start Month]-MONTH(A496)+12,12),1)=0),TOther[Amount])))</f>
        <v>0</v>
      </c>
      <c r="W496" s="8">
        <f>IF(A496="","",SUMIFS(TOther[Amount],TOther[Start Date],A496,TOther[Frequency],$W$1))</f>
        <v>0</v>
      </c>
      <c r="X496" s="9">
        <f t="shared" si="35"/>
        <v>0</v>
      </c>
      <c r="Y496" s="9">
        <f t="shared" si="39"/>
        <v>0</v>
      </c>
      <c r="Z496" s="8" cm="1">
        <f t="array" ref="Z496">IF(A496="","",IF(COUNTIF('2) Income'!$D$13:$D$32,"Weekly")=0,0,SUMPRODUCT(--(IFERROR(MOD(A496-'2) Income'!$F$13:$F$32,7),1)=0),--('2) Income'!$D$13:$D$32="Weekly"),--('2) Income'!$F$13:$F$32&lt;=A496),'2) Income'!$E$13:$E$32)))</f>
        <v>0</v>
      </c>
      <c r="AA496" s="8" cm="1">
        <f t="array" ref="AA496">IF(A496="","",IF(COUNTIF('2) Income'!$D$13:$D$32,"Every Other Week")=0,0,SUMPRODUCT(--(IFERROR(MOD(A496-'2) Income'!$F$13:$F$32,14),1)=0),--('2) Income'!$D$13:$D$32="Every Other Week"),--('2) Income'!$F$13:$F$32&lt;=A496),'2) Income'!$E$13:$E$32)))</f>
        <v>2300</v>
      </c>
      <c r="AB496" s="8">
        <f>IF(A496="","",IF(COUNTIF('2) Income'!$D$13:$D$32,"1st and 15th")=0,0,IF(OR(DAY(A496)=1,DAY(A496)=15),SUMIFS('2) Income'!$E$13:$E$32,'2) Income'!$D$13:$D$32,"1st and 15th",'2) Income'!$F$13:$F$32,"&lt;="&amp;$A496),0)))</f>
        <v>0</v>
      </c>
      <c r="AC496" s="8">
        <f>IF(A496="","",IF(COUNTIF('2) Income'!$D$13:$D$32,"2nd Wednesday")=0,0,IF(A496=(A496-DAY(A496)+1+2*7-WEEKDAY(A496-DAY(A496)+8-4,1)),SUMIFS('2) Income'!$E$13:$E$32,'2) Income'!$D$13:$D$32,"2nd Wednesday",'2) Income'!$F$13:$F$32,"&lt;="&amp;$A496),0)))</f>
        <v>0</v>
      </c>
      <c r="AD496" s="8">
        <f>IF(A496="","",IF(COUNTIF('2) Income'!$D$13:$D$32,"3rd Wednesday")=0,0,IF(A496=(A496-DAY(A496)+1+3*7-WEEKDAY(A496-DAY(A496)+8-4,1)),SUMIFS('2) Income'!$E$13:$E$32,'2) Income'!$D$13:$D$32,"3rd Wednesday",'2) Income'!$F$13:$F$32,"&lt;="&amp;$A496),0)))</f>
        <v>0</v>
      </c>
      <c r="AE496" s="8">
        <f>IF(A496="","",IF(COUNTIF('2) Income'!$D$13:$D$32,"4th Wednesday")=0,0,IF(A496=(A496-DAY(A496)+1+4*7-WEEKDAY(A496-DAY(A496)+8-4,1)),SUMIFS('2) Income'!$E$13:$E$32,'2) Income'!$D$13:$D$32,"4th Wednesday",'2) Income'!$F$13:$F$32,"&lt;="&amp;$A496),0)))</f>
        <v>0</v>
      </c>
      <c r="AF496" s="8" cm="1">
        <f t="array" ref="AF496">IF(A496="","",IF(COUNTIF('2) Income'!$D$13:$D$32,"Every 4 Weeks")=0,0,SUMPRODUCT(--(IFERROR(MOD(A496-'2) Income'!$F$13:$F$32,28),1)=0),--('2) Income'!$D$13:$D$32="Every 4 Weeks"),--('2) Income'!$F$13:$F$32&lt;=A496),'2) Income'!$E$13:$E$32)))</f>
        <v>0</v>
      </c>
      <c r="AG496" s="8">
        <f>IF(A496="","",IF(COUNTIF('2) Income'!$D$13:$D$32,"Monthly")=0,0,IF(B496="N",SUMIFS('2) Income'!$E$13:$E$32,'2) Income'!$D$13:$D$32,"monthly",'2) Income'!$F$13:$F$32,"&lt;="&amp;$A496,'2) Income'!$I$13:$I$32,DAY(A496)),SUMIFS('2) Income'!$E$13:$E$32,'2) Income'!$D$13:$D$32,"monthly",'2) Income'!$F$13:$F$32,"&lt;="&amp;$A496,'2) Income'!$I$13:$I$32,"&gt;="&amp;DAY(A496)))))</f>
        <v>0</v>
      </c>
      <c r="AH496" s="8" cm="1">
        <f t="array" ref="AH496">IF(A496="","",IF(COUNTIF('2) Income'!$D$13:$D$32,"Yearly")=0,0,SUMPRODUCT(--('2) Income'!$D$13:$D$32="Yearly"),--('2) Income'!$F$13:$F$32&lt;=A496),IF(B496="N",--('2) Income'!$I$13:$I$32=DAY(A496)),--('2) Income'!$I$13:$I$32&gt;=DAY(A496))),--(IFERROR(MOD('2) Income'!$H$13:$H$32-MONTH(A496)+12,12),1)=0),'2) Income'!$E$13:$E$32)))</f>
        <v>0</v>
      </c>
      <c r="AI496" s="8">
        <f>IF(A496="","",IF(COUNTIF('2) Income'!$D$13:$D$32,"one-time")=0,0,SUMIFS('2) Income'!$E$13:$E$32,'2) Income'!$D$13:$D$32,"one-time",'2) Income'!$F$13:$F$32,"="&amp;$A496)))</f>
        <v>0</v>
      </c>
      <c r="AJ496" s="9">
        <f t="shared" si="36"/>
        <v>2300</v>
      </c>
    </row>
    <row r="497" spans="1:36">
      <c r="A497" s="7">
        <f>IF(A496="","",IF(A496+1&lt;='1) Period'!$E$21,A496+1,""))</f>
        <v>45969</v>
      </c>
      <c r="B497" s="7" t="str">
        <f t="shared" si="37"/>
        <v>N</v>
      </c>
      <c r="C497" t="str">
        <f t="shared" si="38"/>
        <v>Y</v>
      </c>
      <c r="D497" s="8">
        <f>IF(A497="","",IF(TEXT(A497,"dddd")='4) Happy Money'!$E$23,WAllowance,0))</f>
        <v>0</v>
      </c>
      <c r="E497" s="8">
        <f>IF(A497="","",IF(B497="N",SUMIF(TMonthly[Day of the Month],DAY(A497),TMonthly[Amount]),SUMIF(TMonthly[Day of the Month],"&gt;="&amp;DAY(A497),TMonthly[Amount])))</f>
        <v>0</v>
      </c>
      <c r="F497" s="8" cm="1">
        <f t="array" ref="F497">IF(A497="","",SUMPRODUCT(--(TYearly[Due Date]&lt;=A497),IF(B497="N",--(TYearly[Day]=DAY(A497)),--(TYearly[Day]&gt;=DAY(A497))),--(IFERROR(MOD(TYearly[Month]-MONTH(A497)+12,12),1)=0),TYearly[Amount]))</f>
        <v>0</v>
      </c>
      <c r="G497" s="8">
        <f>IF(A497="","",SUMIF(TOneTime[Due Date],A497,TOneTime[Amount]))</f>
        <v>0</v>
      </c>
      <c r="H497" s="8" cm="1">
        <f t="array" ref="H497">IF(A497="","",IF(COUNTIF(TOther[Frequency],$H$1)=0,0,SUMPRODUCT(--(IFERROR(MOD(A497-TOther[Start Date],7),1)=0),--(TOther[Frequency]=$H$1),--(TOther[Start Date]&lt;=A497),--(TOther[End Date Calc]&gt;=A497),TOther[Amount])))</f>
        <v>0</v>
      </c>
      <c r="I497" s="8" cm="1">
        <f t="array" ref="I497">IF(A497="","",IF(COUNTIF(TOther[Frequency],$I$1)=0,0,SUMPRODUCT(--(IFERROR(MOD(A497-TOther[Start Date],14),1)=0),--(TOther[Frequency]=$I$1),--(TOther[Start Date]&lt;=A497),--(TOther[End Date Calc]&gt;=A497),TOther[Amount])))</f>
        <v>0</v>
      </c>
      <c r="J497" s="8">
        <f>IF(A497="","",IF(COUNTIF(TOther[Frequency],$J$1)=0,0,IF(OR(DAY(A497)=1,DAY(A497)=15),SUMIFS(TOther[Amount],TOther[Frequency],$J$1,TOther[Start Date],"&lt;="&amp;$A497,TOther[End Date Calc],"&gt;="&amp;A497),0)))</f>
        <v>0</v>
      </c>
      <c r="K497" s="8">
        <f>IF(A497="","",IF(COUNTIF(TOther[Frequency],$K$1)=0,0,IF(A497=(A497-DAY(A497)+1+2*7-WEEKDAY(A497-DAY(A497)+8-4,1)),SUMIFS(TOther[Amount],TOther[Frequency],$K$1,TOther[Start Date],"&lt;="&amp;$A497,TOther[End Date Calc],"&gt;="&amp;A497),0)))</f>
        <v>0</v>
      </c>
      <c r="L497" s="8">
        <f>IF(A497="","",IF(COUNTIF(TOther[Frequency],$L$1)=0,0,IF(A497=(A497-DAY(A497)+1+3*7-WEEKDAY(A497-DAY(A497)+8-4,1)),SUMIFS(TOther[Amount],TOther[Frequency],$L$1,TOther[Start Date],"&lt;="&amp;$A497,TOther[End Date Calc],"&gt;="&amp;A497),0)))</f>
        <v>0</v>
      </c>
      <c r="M497" s="8">
        <f>IF(A497="","",IF(COUNTIF(TOther[Frequency],$M$1)=0,0,IF(A497=(A497-DAY(A497)+1+4*7-WEEKDAY(A497-DAY(A497)+8-4,1)),SUMIFS(TOther[Amount],TOther[Frequency],$M$1,TOther[Start Date],"&lt;="&amp;$A497,TOther[End Date Calc],"&gt;="&amp;A497),0)))</f>
        <v>0</v>
      </c>
      <c r="N497" s="8" cm="1">
        <f t="array" ref="N497">IF(A497="","",IF(COUNTIF(TOther[Frequency],$N$1)=0,0,SUMPRODUCT(--(IFERROR(MOD(A497-TOther[Start Date],28),1)=0),--(TOther[Frequency]=$N$1),--(TOther[Start Date]&lt;=A497),--(TOther[End Date Calc]&gt;=A497),TOther[Amount])))</f>
        <v>0</v>
      </c>
      <c r="O497" s="8" cm="1">
        <f t="array" ref="O497">IF(A497="","",IF(COUNTIF(TOther[Frequency],$O$1)=0,0,SUMPRODUCT(--(IFERROR(MOD(A497-TOther[Start Date],42),1)=0),--(TOther[Frequency]=$O$1),--(TOther[Start Date]&lt;=A497),--(TOther[End Date Calc]&gt;=A497),TOther[Amount])))</f>
        <v>0</v>
      </c>
      <c r="P497" s="8" cm="1">
        <f t="array" ref="P497">IF(A497="","",IF(COUNTIF(TOther[Frequency],$P$1)=0,0,SUMPRODUCT(--(IFERROR(MOD(A497-TOther[Start Date],56),1)=0),--(TOther[Frequency]=$P$1),--(TOther[Start Date]&lt;=A497),--(TOther[End Date Calc]&gt;=A497),TOther[Amount])))</f>
        <v>0</v>
      </c>
      <c r="Q497" s="8">
        <f>IF(A497="","",IF(COUNTIF(TOther[Frequency],$Q$1)=0,0,IF(B497="N",SUMIFS(TOther[Amount],TOther[Frequency],$Q$1,TOther[Start Date],"&lt;="&amp;$A497,TOther[End Date Calc],"&gt;="&amp;A497,TOther[Start Day],DAY(A497)),SUMIFS(TOther[Amount],TOther[Frequency],$Q$1,TOther[Start Date],"&lt;="&amp;$A497,TOther[End Date Calc],"&gt;="&amp;A497,TOther[Start Day],"&gt;="&amp;DAY(A497)))))</f>
        <v>0</v>
      </c>
      <c r="R497" s="8" cm="1">
        <f t="array" ref="R497">IF(A497="","",IF(COUNTIF(TOther[Frequency],R$1)=0,0,SUMPRODUCT(--(TOther[Frequency]=R$1),--(TOther[Start Date]&lt;=A497),--(TOther[End Date Calc]&gt;=A497),IF(B497="N",--(TOther[Start Day]=DAY(A497)),--(TOther[Start Day]&gt;=DAY(A497))),--(IFERROR(MOD(TOther[Start Month]-MONTH(A497)+2,2),1)=0),TOther[Amount])))</f>
        <v>0</v>
      </c>
      <c r="S497" s="8" cm="1">
        <f t="array" ref="S497">IF(A497="","",IF(COUNTIF(TOther[Frequency],S$1)=0,0,SUMPRODUCT(--(TOther[Frequency]=S$1),--(TOther[Start Date]&lt;=A497),--(TOther[End Date Calc]&gt;=A497),IF(B497="N",--(TOther[Start Day]=DAY(A497)),--(TOther[Start Day]&gt;=DAY(A497))),--(IFERROR(MOD(TOther[Start Month]-MONTH(A497)+3,3),1)=0),TOther[Amount])))</f>
        <v>0</v>
      </c>
      <c r="T497" s="8" cm="1">
        <f t="array" ref="T497">IF($A497="","",IF(COUNTIF(TOther[Frequency],T$1)=0,0,SUMPRODUCT(--(TOther[Frequency]=T$1),--(TOther[Start Date]&lt;=$A497),--(TOther[End Date Calc]&gt;=$A497),IF($B497="N",--(TOther[Start Day]=DAY($A497)),--(TOther[Start Day]&gt;=DAY($A497))),--(IFERROR(MOD(TOther[Start Month]-MONTH($A497)+4,4),1)=0),TOther[Amount])))</f>
        <v>0</v>
      </c>
      <c r="U497" s="8" cm="1">
        <f t="array" ref="U497">IF(A497="","",IF(COUNTIF(TOther[Frequency],$U$1)=0,0,SUMPRODUCT(--(TOther[Frequency]=$U$1),--(TOther[Start Date]&lt;=A497),--(TOther[End Date Calc]&gt;=A497),IF(B497="N",--(TOther[Start Day]=DAY(A497)),--(TOther[Start Day]&gt;=DAY(A497))),--(IFERROR(MOD(TOther[Start Month]-MONTH(A497)+6,6),1)=0),TOther[Amount])))</f>
        <v>0</v>
      </c>
      <c r="V497" s="8" cm="1">
        <f t="array" ref="V497">IF(A497="","",IF(COUNTIF(TOther[Frequency],$V$1)=0,0,SUMPRODUCT(--(TOther[Frequency]=$V$1),--(TOther[Start Date]&lt;=A497),--(TOther[End Date Calc]&gt;=A497),IF(B497="N",--(TOther[Start Day]=DAY(A497)),--(TOther[Start Day]&gt;=DAY(A497))),--(IFERROR(MOD(TOther[Start Month]-MONTH(A497)+12,12),1)=0),TOther[Amount])))</f>
        <v>0</v>
      </c>
      <c r="W497" s="8">
        <f>IF(A497="","",SUMIFS(TOther[Amount],TOther[Start Date],A497,TOther[Frequency],$W$1))</f>
        <v>0</v>
      </c>
      <c r="X497" s="9">
        <f t="shared" si="35"/>
        <v>0</v>
      </c>
      <c r="Y497" s="9">
        <f t="shared" si="39"/>
        <v>0</v>
      </c>
      <c r="Z497" s="8" cm="1">
        <f t="array" ref="Z497">IF(A497="","",IF(COUNTIF('2) Income'!$D$13:$D$32,"Weekly")=0,0,SUMPRODUCT(--(IFERROR(MOD(A497-'2) Income'!$F$13:$F$32,7),1)=0),--('2) Income'!$D$13:$D$32="Weekly"),--('2) Income'!$F$13:$F$32&lt;=A497),'2) Income'!$E$13:$E$32)))</f>
        <v>0</v>
      </c>
      <c r="AA497" s="8" cm="1">
        <f t="array" ref="AA497">IF(A497="","",IF(COUNTIF('2) Income'!$D$13:$D$32,"Every Other Week")=0,0,SUMPRODUCT(--(IFERROR(MOD(A497-'2) Income'!$F$13:$F$32,14),1)=0),--('2) Income'!$D$13:$D$32="Every Other Week"),--('2) Income'!$F$13:$F$32&lt;=A497),'2) Income'!$E$13:$E$32)))</f>
        <v>0</v>
      </c>
      <c r="AB497" s="8">
        <f>IF(A497="","",IF(COUNTIF('2) Income'!$D$13:$D$32,"1st and 15th")=0,0,IF(OR(DAY(A497)=1,DAY(A497)=15),SUMIFS('2) Income'!$E$13:$E$32,'2) Income'!$D$13:$D$32,"1st and 15th",'2) Income'!$F$13:$F$32,"&lt;="&amp;$A497),0)))</f>
        <v>0</v>
      </c>
      <c r="AC497" s="8">
        <f>IF(A497="","",IF(COUNTIF('2) Income'!$D$13:$D$32,"2nd Wednesday")=0,0,IF(A497=(A497-DAY(A497)+1+2*7-WEEKDAY(A497-DAY(A497)+8-4,1)),SUMIFS('2) Income'!$E$13:$E$32,'2) Income'!$D$13:$D$32,"2nd Wednesday",'2) Income'!$F$13:$F$32,"&lt;="&amp;$A497),0)))</f>
        <v>0</v>
      </c>
      <c r="AD497" s="8">
        <f>IF(A497="","",IF(COUNTIF('2) Income'!$D$13:$D$32,"3rd Wednesday")=0,0,IF(A497=(A497-DAY(A497)+1+3*7-WEEKDAY(A497-DAY(A497)+8-4,1)),SUMIFS('2) Income'!$E$13:$E$32,'2) Income'!$D$13:$D$32,"3rd Wednesday",'2) Income'!$F$13:$F$32,"&lt;="&amp;$A497),0)))</f>
        <v>0</v>
      </c>
      <c r="AE497" s="8">
        <f>IF(A497="","",IF(COUNTIF('2) Income'!$D$13:$D$32,"4th Wednesday")=0,0,IF(A497=(A497-DAY(A497)+1+4*7-WEEKDAY(A497-DAY(A497)+8-4,1)),SUMIFS('2) Income'!$E$13:$E$32,'2) Income'!$D$13:$D$32,"4th Wednesday",'2) Income'!$F$13:$F$32,"&lt;="&amp;$A497),0)))</f>
        <v>0</v>
      </c>
      <c r="AF497" s="8" cm="1">
        <f t="array" ref="AF497">IF(A497="","",IF(COUNTIF('2) Income'!$D$13:$D$32,"Every 4 Weeks")=0,0,SUMPRODUCT(--(IFERROR(MOD(A497-'2) Income'!$F$13:$F$32,28),1)=0),--('2) Income'!$D$13:$D$32="Every 4 Weeks"),--('2) Income'!$F$13:$F$32&lt;=A497),'2) Income'!$E$13:$E$32)))</f>
        <v>0</v>
      </c>
      <c r="AG497" s="8">
        <f>IF(A497="","",IF(COUNTIF('2) Income'!$D$13:$D$32,"Monthly")=0,0,IF(B497="N",SUMIFS('2) Income'!$E$13:$E$32,'2) Income'!$D$13:$D$32,"monthly",'2) Income'!$F$13:$F$32,"&lt;="&amp;$A497,'2) Income'!$I$13:$I$32,DAY(A497)),SUMIFS('2) Income'!$E$13:$E$32,'2) Income'!$D$13:$D$32,"monthly",'2) Income'!$F$13:$F$32,"&lt;="&amp;$A497,'2) Income'!$I$13:$I$32,"&gt;="&amp;DAY(A497)))))</f>
        <v>0</v>
      </c>
      <c r="AH497" s="8" cm="1">
        <f t="array" ref="AH497">IF(A497="","",IF(COUNTIF('2) Income'!$D$13:$D$32,"Yearly")=0,0,SUMPRODUCT(--('2) Income'!$D$13:$D$32="Yearly"),--('2) Income'!$F$13:$F$32&lt;=A497),IF(B497="N",--('2) Income'!$I$13:$I$32=DAY(A497)),--('2) Income'!$I$13:$I$32&gt;=DAY(A497))),--(IFERROR(MOD('2) Income'!$H$13:$H$32-MONTH(A497)+12,12),1)=0),'2) Income'!$E$13:$E$32)))</f>
        <v>0</v>
      </c>
      <c r="AI497" s="8">
        <f>IF(A497="","",IF(COUNTIF('2) Income'!$D$13:$D$32,"one-time")=0,0,SUMIFS('2) Income'!$E$13:$E$32,'2) Income'!$D$13:$D$32,"one-time",'2) Income'!$F$13:$F$32,"="&amp;$A497)))</f>
        <v>0</v>
      </c>
      <c r="AJ497" s="9">
        <f t="shared" si="36"/>
        <v>0</v>
      </c>
    </row>
    <row r="498" spans="1:36">
      <c r="A498" s="7">
        <f>IF(A497="","",IF(A497+1&lt;='1) Period'!$E$21,A497+1,""))</f>
        <v>45970</v>
      </c>
      <c r="B498" s="7" t="str">
        <f t="shared" si="37"/>
        <v>N</v>
      </c>
      <c r="C498" t="str">
        <f t="shared" si="38"/>
        <v>Y</v>
      </c>
      <c r="D498" s="8">
        <f>IF(A498="","",IF(TEXT(A498,"dddd")='4) Happy Money'!$E$23,WAllowance,0))</f>
        <v>0</v>
      </c>
      <c r="E498" s="8">
        <f>IF(A498="","",IF(B498="N",SUMIF(TMonthly[Day of the Month],DAY(A498),TMonthly[Amount]),SUMIF(TMonthly[Day of the Month],"&gt;="&amp;DAY(A498),TMonthly[Amount])))</f>
        <v>0</v>
      </c>
      <c r="F498" s="8" cm="1">
        <f t="array" ref="F498">IF(A498="","",SUMPRODUCT(--(TYearly[Due Date]&lt;=A498),IF(B498="N",--(TYearly[Day]=DAY(A498)),--(TYearly[Day]&gt;=DAY(A498))),--(IFERROR(MOD(TYearly[Month]-MONTH(A498)+12,12),1)=0),TYearly[Amount]))</f>
        <v>0</v>
      </c>
      <c r="G498" s="8">
        <f>IF(A498="","",SUMIF(TOneTime[Due Date],A498,TOneTime[Amount]))</f>
        <v>0</v>
      </c>
      <c r="H498" s="8" cm="1">
        <f t="array" ref="H498">IF(A498="","",IF(COUNTIF(TOther[Frequency],$H$1)=0,0,SUMPRODUCT(--(IFERROR(MOD(A498-TOther[Start Date],7),1)=0),--(TOther[Frequency]=$H$1),--(TOther[Start Date]&lt;=A498),--(TOther[End Date Calc]&gt;=A498),TOther[Amount])))</f>
        <v>0</v>
      </c>
      <c r="I498" s="8" cm="1">
        <f t="array" ref="I498">IF(A498="","",IF(COUNTIF(TOther[Frequency],$I$1)=0,0,SUMPRODUCT(--(IFERROR(MOD(A498-TOther[Start Date],14),1)=0),--(TOther[Frequency]=$I$1),--(TOther[Start Date]&lt;=A498),--(TOther[End Date Calc]&gt;=A498),TOther[Amount])))</f>
        <v>0</v>
      </c>
      <c r="J498" s="8">
        <f>IF(A498="","",IF(COUNTIF(TOther[Frequency],$J$1)=0,0,IF(OR(DAY(A498)=1,DAY(A498)=15),SUMIFS(TOther[Amount],TOther[Frequency],$J$1,TOther[Start Date],"&lt;="&amp;$A498,TOther[End Date Calc],"&gt;="&amp;A498),0)))</f>
        <v>0</v>
      </c>
      <c r="K498" s="8">
        <f>IF(A498="","",IF(COUNTIF(TOther[Frequency],$K$1)=0,0,IF(A498=(A498-DAY(A498)+1+2*7-WEEKDAY(A498-DAY(A498)+8-4,1)),SUMIFS(TOther[Amount],TOther[Frequency],$K$1,TOther[Start Date],"&lt;="&amp;$A498,TOther[End Date Calc],"&gt;="&amp;A498),0)))</f>
        <v>0</v>
      </c>
      <c r="L498" s="8">
        <f>IF(A498="","",IF(COUNTIF(TOther[Frequency],$L$1)=0,0,IF(A498=(A498-DAY(A498)+1+3*7-WEEKDAY(A498-DAY(A498)+8-4,1)),SUMIFS(TOther[Amount],TOther[Frequency],$L$1,TOther[Start Date],"&lt;="&amp;$A498,TOther[End Date Calc],"&gt;="&amp;A498),0)))</f>
        <v>0</v>
      </c>
      <c r="M498" s="8">
        <f>IF(A498="","",IF(COUNTIF(TOther[Frequency],$M$1)=0,0,IF(A498=(A498-DAY(A498)+1+4*7-WEEKDAY(A498-DAY(A498)+8-4,1)),SUMIFS(TOther[Amount],TOther[Frequency],$M$1,TOther[Start Date],"&lt;="&amp;$A498,TOther[End Date Calc],"&gt;="&amp;A498),0)))</f>
        <v>0</v>
      </c>
      <c r="N498" s="8" cm="1">
        <f t="array" ref="N498">IF(A498="","",IF(COUNTIF(TOther[Frequency],$N$1)=0,0,SUMPRODUCT(--(IFERROR(MOD(A498-TOther[Start Date],28),1)=0),--(TOther[Frequency]=$N$1),--(TOther[Start Date]&lt;=A498),--(TOther[End Date Calc]&gt;=A498),TOther[Amount])))</f>
        <v>0</v>
      </c>
      <c r="O498" s="8" cm="1">
        <f t="array" ref="O498">IF(A498="","",IF(COUNTIF(TOther[Frequency],$O$1)=0,0,SUMPRODUCT(--(IFERROR(MOD(A498-TOther[Start Date],42),1)=0),--(TOther[Frequency]=$O$1),--(TOther[Start Date]&lt;=A498),--(TOther[End Date Calc]&gt;=A498),TOther[Amount])))</f>
        <v>0</v>
      </c>
      <c r="P498" s="8" cm="1">
        <f t="array" ref="P498">IF(A498="","",IF(COUNTIF(TOther[Frequency],$P$1)=0,0,SUMPRODUCT(--(IFERROR(MOD(A498-TOther[Start Date],56),1)=0),--(TOther[Frequency]=$P$1),--(TOther[Start Date]&lt;=A498),--(TOther[End Date Calc]&gt;=A498),TOther[Amount])))</f>
        <v>0</v>
      </c>
      <c r="Q498" s="8">
        <f>IF(A498="","",IF(COUNTIF(TOther[Frequency],$Q$1)=0,0,IF(B498="N",SUMIFS(TOther[Amount],TOther[Frequency],$Q$1,TOther[Start Date],"&lt;="&amp;$A498,TOther[End Date Calc],"&gt;="&amp;A498,TOther[Start Day],DAY(A498)),SUMIFS(TOther[Amount],TOther[Frequency],$Q$1,TOther[Start Date],"&lt;="&amp;$A498,TOther[End Date Calc],"&gt;="&amp;A498,TOther[Start Day],"&gt;="&amp;DAY(A498)))))</f>
        <v>0</v>
      </c>
      <c r="R498" s="8" cm="1">
        <f t="array" ref="R498">IF(A498="","",IF(COUNTIF(TOther[Frequency],R$1)=0,0,SUMPRODUCT(--(TOther[Frequency]=R$1),--(TOther[Start Date]&lt;=A498),--(TOther[End Date Calc]&gt;=A498),IF(B498="N",--(TOther[Start Day]=DAY(A498)),--(TOther[Start Day]&gt;=DAY(A498))),--(IFERROR(MOD(TOther[Start Month]-MONTH(A498)+2,2),1)=0),TOther[Amount])))</f>
        <v>0</v>
      </c>
      <c r="S498" s="8" cm="1">
        <f t="array" ref="S498">IF(A498="","",IF(COUNTIF(TOther[Frequency],S$1)=0,0,SUMPRODUCT(--(TOther[Frequency]=S$1),--(TOther[Start Date]&lt;=A498),--(TOther[End Date Calc]&gt;=A498),IF(B498="N",--(TOther[Start Day]=DAY(A498)),--(TOther[Start Day]&gt;=DAY(A498))),--(IFERROR(MOD(TOther[Start Month]-MONTH(A498)+3,3),1)=0),TOther[Amount])))</f>
        <v>0</v>
      </c>
      <c r="T498" s="8" cm="1">
        <f t="array" ref="T498">IF($A498="","",IF(COUNTIF(TOther[Frequency],T$1)=0,0,SUMPRODUCT(--(TOther[Frequency]=T$1),--(TOther[Start Date]&lt;=$A498),--(TOther[End Date Calc]&gt;=$A498),IF($B498="N",--(TOther[Start Day]=DAY($A498)),--(TOther[Start Day]&gt;=DAY($A498))),--(IFERROR(MOD(TOther[Start Month]-MONTH($A498)+4,4),1)=0),TOther[Amount])))</f>
        <v>0</v>
      </c>
      <c r="U498" s="8" cm="1">
        <f t="array" ref="U498">IF(A498="","",IF(COUNTIF(TOther[Frequency],$U$1)=0,0,SUMPRODUCT(--(TOther[Frequency]=$U$1),--(TOther[Start Date]&lt;=A498),--(TOther[End Date Calc]&gt;=A498),IF(B498="N",--(TOther[Start Day]=DAY(A498)),--(TOther[Start Day]&gt;=DAY(A498))),--(IFERROR(MOD(TOther[Start Month]-MONTH(A498)+6,6),1)=0),TOther[Amount])))</f>
        <v>0</v>
      </c>
      <c r="V498" s="8" cm="1">
        <f t="array" ref="V498">IF(A498="","",IF(COUNTIF(TOther[Frequency],$V$1)=0,0,SUMPRODUCT(--(TOther[Frequency]=$V$1),--(TOther[Start Date]&lt;=A498),--(TOther[End Date Calc]&gt;=A498),IF(B498="N",--(TOther[Start Day]=DAY(A498)),--(TOther[Start Day]&gt;=DAY(A498))),--(IFERROR(MOD(TOther[Start Month]-MONTH(A498)+12,12),1)=0),TOther[Amount])))</f>
        <v>0</v>
      </c>
      <c r="W498" s="8">
        <f>IF(A498="","",SUMIFS(TOther[Amount],TOther[Start Date],A498,TOther[Frequency],$W$1))</f>
        <v>0</v>
      </c>
      <c r="X498" s="9">
        <f t="shared" si="35"/>
        <v>0</v>
      </c>
      <c r="Y498" s="9">
        <f t="shared" si="39"/>
        <v>0</v>
      </c>
      <c r="Z498" s="8" cm="1">
        <f t="array" ref="Z498">IF(A498="","",IF(COUNTIF('2) Income'!$D$13:$D$32,"Weekly")=0,0,SUMPRODUCT(--(IFERROR(MOD(A498-'2) Income'!$F$13:$F$32,7),1)=0),--('2) Income'!$D$13:$D$32="Weekly"),--('2) Income'!$F$13:$F$32&lt;=A498),'2) Income'!$E$13:$E$32)))</f>
        <v>0</v>
      </c>
      <c r="AA498" s="8" cm="1">
        <f t="array" ref="AA498">IF(A498="","",IF(COUNTIF('2) Income'!$D$13:$D$32,"Every Other Week")=0,0,SUMPRODUCT(--(IFERROR(MOD(A498-'2) Income'!$F$13:$F$32,14),1)=0),--('2) Income'!$D$13:$D$32="Every Other Week"),--('2) Income'!$F$13:$F$32&lt;=A498),'2) Income'!$E$13:$E$32)))</f>
        <v>0</v>
      </c>
      <c r="AB498" s="8">
        <f>IF(A498="","",IF(COUNTIF('2) Income'!$D$13:$D$32,"1st and 15th")=0,0,IF(OR(DAY(A498)=1,DAY(A498)=15),SUMIFS('2) Income'!$E$13:$E$32,'2) Income'!$D$13:$D$32,"1st and 15th",'2) Income'!$F$13:$F$32,"&lt;="&amp;$A498),0)))</f>
        <v>0</v>
      </c>
      <c r="AC498" s="8">
        <f>IF(A498="","",IF(COUNTIF('2) Income'!$D$13:$D$32,"2nd Wednesday")=0,0,IF(A498=(A498-DAY(A498)+1+2*7-WEEKDAY(A498-DAY(A498)+8-4,1)),SUMIFS('2) Income'!$E$13:$E$32,'2) Income'!$D$13:$D$32,"2nd Wednesday",'2) Income'!$F$13:$F$32,"&lt;="&amp;$A498),0)))</f>
        <v>0</v>
      </c>
      <c r="AD498" s="8">
        <f>IF(A498="","",IF(COUNTIF('2) Income'!$D$13:$D$32,"3rd Wednesday")=0,0,IF(A498=(A498-DAY(A498)+1+3*7-WEEKDAY(A498-DAY(A498)+8-4,1)),SUMIFS('2) Income'!$E$13:$E$32,'2) Income'!$D$13:$D$32,"3rd Wednesday",'2) Income'!$F$13:$F$32,"&lt;="&amp;$A498),0)))</f>
        <v>0</v>
      </c>
      <c r="AE498" s="8">
        <f>IF(A498="","",IF(COUNTIF('2) Income'!$D$13:$D$32,"4th Wednesday")=0,0,IF(A498=(A498-DAY(A498)+1+4*7-WEEKDAY(A498-DAY(A498)+8-4,1)),SUMIFS('2) Income'!$E$13:$E$32,'2) Income'!$D$13:$D$32,"4th Wednesday",'2) Income'!$F$13:$F$32,"&lt;="&amp;$A498),0)))</f>
        <v>0</v>
      </c>
      <c r="AF498" s="8" cm="1">
        <f t="array" ref="AF498">IF(A498="","",IF(COUNTIF('2) Income'!$D$13:$D$32,"Every 4 Weeks")=0,0,SUMPRODUCT(--(IFERROR(MOD(A498-'2) Income'!$F$13:$F$32,28),1)=0),--('2) Income'!$D$13:$D$32="Every 4 Weeks"),--('2) Income'!$F$13:$F$32&lt;=A498),'2) Income'!$E$13:$E$32)))</f>
        <v>0</v>
      </c>
      <c r="AG498" s="8">
        <f>IF(A498="","",IF(COUNTIF('2) Income'!$D$13:$D$32,"Monthly")=0,0,IF(B498="N",SUMIFS('2) Income'!$E$13:$E$32,'2) Income'!$D$13:$D$32,"monthly",'2) Income'!$F$13:$F$32,"&lt;="&amp;$A498,'2) Income'!$I$13:$I$32,DAY(A498)),SUMIFS('2) Income'!$E$13:$E$32,'2) Income'!$D$13:$D$32,"monthly",'2) Income'!$F$13:$F$32,"&lt;="&amp;$A498,'2) Income'!$I$13:$I$32,"&gt;="&amp;DAY(A498)))))</f>
        <v>0</v>
      </c>
      <c r="AH498" s="8" cm="1">
        <f t="array" ref="AH498">IF(A498="","",IF(COUNTIF('2) Income'!$D$13:$D$32,"Yearly")=0,0,SUMPRODUCT(--('2) Income'!$D$13:$D$32="Yearly"),--('2) Income'!$F$13:$F$32&lt;=A498),IF(B498="N",--('2) Income'!$I$13:$I$32=DAY(A498)),--('2) Income'!$I$13:$I$32&gt;=DAY(A498))),--(IFERROR(MOD('2) Income'!$H$13:$H$32-MONTH(A498)+12,12),1)=0),'2) Income'!$E$13:$E$32)))</f>
        <v>0</v>
      </c>
      <c r="AI498" s="8">
        <f>IF(A498="","",IF(COUNTIF('2) Income'!$D$13:$D$32,"one-time")=0,0,SUMIFS('2) Income'!$E$13:$E$32,'2) Income'!$D$13:$D$32,"one-time",'2) Income'!$F$13:$F$32,"="&amp;$A498)))</f>
        <v>0</v>
      </c>
      <c r="AJ498" s="9">
        <f t="shared" si="36"/>
        <v>0</v>
      </c>
    </row>
    <row r="499" spans="1:36">
      <c r="A499" s="7">
        <f>IF(A498="","",IF(A498+1&lt;='1) Period'!$E$21,A498+1,""))</f>
        <v>45971</v>
      </c>
      <c r="B499" s="7" t="str">
        <f t="shared" si="37"/>
        <v>N</v>
      </c>
      <c r="C499" t="str">
        <f t="shared" si="38"/>
        <v>F</v>
      </c>
      <c r="D499" s="8">
        <f>IF(A499="","",IF(TEXT(A499,"dddd")='4) Happy Money'!$E$23,WAllowance,0))</f>
        <v>400</v>
      </c>
      <c r="E499" s="8">
        <f>IF(A499="","",IF(B499="N",SUMIF(TMonthly[Day of the Month],DAY(A499),TMonthly[Amount]),SUMIF(TMonthly[Day of the Month],"&gt;="&amp;DAY(A499),TMonthly[Amount])))</f>
        <v>500</v>
      </c>
      <c r="F499" s="8" cm="1">
        <f t="array" ref="F499">IF(A499="","",SUMPRODUCT(--(TYearly[Due Date]&lt;=A499),IF(B499="N",--(TYearly[Day]=DAY(A499)),--(TYearly[Day]&gt;=DAY(A499))),--(IFERROR(MOD(TYearly[Month]-MONTH(A499)+12,12),1)=0),TYearly[Amount]))</f>
        <v>0</v>
      </c>
      <c r="G499" s="8">
        <f>IF(A499="","",SUMIF(TOneTime[Due Date],A499,TOneTime[Amount]))</f>
        <v>0</v>
      </c>
      <c r="H499" s="8" cm="1">
        <f t="array" ref="H499">IF(A499="","",IF(COUNTIF(TOther[Frequency],$H$1)=0,0,SUMPRODUCT(--(IFERROR(MOD(A499-TOther[Start Date],7),1)=0),--(TOther[Frequency]=$H$1),--(TOther[Start Date]&lt;=A499),--(TOther[End Date Calc]&gt;=A499),TOther[Amount])))</f>
        <v>0</v>
      </c>
      <c r="I499" s="8" cm="1">
        <f t="array" ref="I499">IF(A499="","",IF(COUNTIF(TOther[Frequency],$I$1)=0,0,SUMPRODUCT(--(IFERROR(MOD(A499-TOther[Start Date],14),1)=0),--(TOther[Frequency]=$I$1),--(TOther[Start Date]&lt;=A499),--(TOther[End Date Calc]&gt;=A499),TOther[Amount])))</f>
        <v>230</v>
      </c>
      <c r="J499" s="8">
        <f>IF(A499="","",IF(COUNTIF(TOther[Frequency],$J$1)=0,0,IF(OR(DAY(A499)=1,DAY(A499)=15),SUMIFS(TOther[Amount],TOther[Frequency],$J$1,TOther[Start Date],"&lt;="&amp;$A499,TOther[End Date Calc],"&gt;="&amp;A499),0)))</f>
        <v>0</v>
      </c>
      <c r="K499" s="8">
        <f>IF(A499="","",IF(COUNTIF(TOther[Frequency],$K$1)=0,0,IF(A499=(A499-DAY(A499)+1+2*7-WEEKDAY(A499-DAY(A499)+8-4,1)),SUMIFS(TOther[Amount],TOther[Frequency],$K$1,TOther[Start Date],"&lt;="&amp;$A499,TOther[End Date Calc],"&gt;="&amp;A499),0)))</f>
        <v>0</v>
      </c>
      <c r="L499" s="8">
        <f>IF(A499="","",IF(COUNTIF(TOther[Frequency],$L$1)=0,0,IF(A499=(A499-DAY(A499)+1+3*7-WEEKDAY(A499-DAY(A499)+8-4,1)),SUMIFS(TOther[Amount],TOther[Frequency],$L$1,TOther[Start Date],"&lt;="&amp;$A499,TOther[End Date Calc],"&gt;="&amp;A499),0)))</f>
        <v>0</v>
      </c>
      <c r="M499" s="8">
        <f>IF(A499="","",IF(COUNTIF(TOther[Frequency],$M$1)=0,0,IF(A499=(A499-DAY(A499)+1+4*7-WEEKDAY(A499-DAY(A499)+8-4,1)),SUMIFS(TOther[Amount],TOther[Frequency],$M$1,TOther[Start Date],"&lt;="&amp;$A499,TOther[End Date Calc],"&gt;="&amp;A499),0)))</f>
        <v>0</v>
      </c>
      <c r="N499" s="8" cm="1">
        <f t="array" ref="N499">IF(A499="","",IF(COUNTIF(TOther[Frequency],$N$1)=0,0,SUMPRODUCT(--(IFERROR(MOD(A499-TOther[Start Date],28),1)=0),--(TOther[Frequency]=$N$1),--(TOther[Start Date]&lt;=A499),--(TOther[End Date Calc]&gt;=A499),TOther[Amount])))</f>
        <v>0</v>
      </c>
      <c r="O499" s="8" cm="1">
        <f t="array" ref="O499">IF(A499="","",IF(COUNTIF(TOther[Frequency],$O$1)=0,0,SUMPRODUCT(--(IFERROR(MOD(A499-TOther[Start Date],42),1)=0),--(TOther[Frequency]=$O$1),--(TOther[Start Date]&lt;=A499),--(TOther[End Date Calc]&gt;=A499),TOther[Amount])))</f>
        <v>0</v>
      </c>
      <c r="P499" s="8" cm="1">
        <f t="array" ref="P499">IF(A499="","",IF(COUNTIF(TOther[Frequency],$P$1)=0,0,SUMPRODUCT(--(IFERROR(MOD(A499-TOther[Start Date],56),1)=0),--(TOther[Frequency]=$P$1),--(TOther[Start Date]&lt;=A499),--(TOther[End Date Calc]&gt;=A499),TOther[Amount])))</f>
        <v>0</v>
      </c>
      <c r="Q499" s="8">
        <f>IF(A499="","",IF(COUNTIF(TOther[Frequency],$Q$1)=0,0,IF(B499="N",SUMIFS(TOther[Amount],TOther[Frequency],$Q$1,TOther[Start Date],"&lt;="&amp;$A499,TOther[End Date Calc],"&gt;="&amp;A499,TOther[Start Day],DAY(A499)),SUMIFS(TOther[Amount],TOther[Frequency],$Q$1,TOther[Start Date],"&lt;="&amp;$A499,TOther[End Date Calc],"&gt;="&amp;A499,TOther[Start Day],"&gt;="&amp;DAY(A499)))))</f>
        <v>0</v>
      </c>
      <c r="R499" s="8" cm="1">
        <f t="array" ref="R499">IF(A499="","",IF(COUNTIF(TOther[Frequency],R$1)=0,0,SUMPRODUCT(--(TOther[Frequency]=R$1),--(TOther[Start Date]&lt;=A499),--(TOther[End Date Calc]&gt;=A499),IF(B499="N",--(TOther[Start Day]=DAY(A499)),--(TOther[Start Day]&gt;=DAY(A499))),--(IFERROR(MOD(TOther[Start Month]-MONTH(A499)+2,2),1)=0),TOther[Amount])))</f>
        <v>0</v>
      </c>
      <c r="S499" s="8" cm="1">
        <f t="array" ref="S499">IF(A499="","",IF(COUNTIF(TOther[Frequency],S$1)=0,0,SUMPRODUCT(--(TOther[Frequency]=S$1),--(TOther[Start Date]&lt;=A499),--(TOther[End Date Calc]&gt;=A499),IF(B499="N",--(TOther[Start Day]=DAY(A499)),--(TOther[Start Day]&gt;=DAY(A499))),--(IFERROR(MOD(TOther[Start Month]-MONTH(A499)+3,3),1)=0),TOther[Amount])))</f>
        <v>0</v>
      </c>
      <c r="T499" s="8" cm="1">
        <f t="array" ref="T499">IF($A499="","",IF(COUNTIF(TOther[Frequency],T$1)=0,0,SUMPRODUCT(--(TOther[Frequency]=T$1),--(TOther[Start Date]&lt;=$A499),--(TOther[End Date Calc]&gt;=$A499),IF($B499="N",--(TOther[Start Day]=DAY($A499)),--(TOther[Start Day]&gt;=DAY($A499))),--(IFERROR(MOD(TOther[Start Month]-MONTH($A499)+4,4),1)=0),TOther[Amount])))</f>
        <v>0</v>
      </c>
      <c r="U499" s="8" cm="1">
        <f t="array" ref="U499">IF(A499="","",IF(COUNTIF(TOther[Frequency],$U$1)=0,0,SUMPRODUCT(--(TOther[Frequency]=$U$1),--(TOther[Start Date]&lt;=A499),--(TOther[End Date Calc]&gt;=A499),IF(B499="N",--(TOther[Start Day]=DAY(A499)),--(TOther[Start Day]&gt;=DAY(A499))),--(IFERROR(MOD(TOther[Start Month]-MONTH(A499)+6,6),1)=0),TOther[Amount])))</f>
        <v>0</v>
      </c>
      <c r="V499" s="8" cm="1">
        <f t="array" ref="V499">IF(A499="","",IF(COUNTIF(TOther[Frequency],$V$1)=0,0,SUMPRODUCT(--(TOther[Frequency]=$V$1),--(TOther[Start Date]&lt;=A499),--(TOther[End Date Calc]&gt;=A499),IF(B499="N",--(TOther[Start Day]=DAY(A499)),--(TOther[Start Day]&gt;=DAY(A499))),--(IFERROR(MOD(TOther[Start Month]-MONTH(A499)+12,12),1)=0),TOther[Amount])))</f>
        <v>0</v>
      </c>
      <c r="W499" s="8">
        <f>IF(A499="","",SUMIFS(TOther[Amount],TOther[Start Date],A499,TOther[Frequency],$W$1))</f>
        <v>0</v>
      </c>
      <c r="X499" s="9">
        <f t="shared" si="35"/>
        <v>730</v>
      </c>
      <c r="Y499" s="9">
        <f t="shared" si="39"/>
        <v>230</v>
      </c>
      <c r="Z499" s="8" cm="1">
        <f t="array" ref="Z499">IF(A499="","",IF(COUNTIF('2) Income'!$D$13:$D$32,"Weekly")=0,0,SUMPRODUCT(--(IFERROR(MOD(A499-'2) Income'!$F$13:$F$32,7),1)=0),--('2) Income'!$D$13:$D$32="Weekly"),--('2) Income'!$F$13:$F$32&lt;=A499),'2) Income'!$E$13:$E$32)))</f>
        <v>0</v>
      </c>
      <c r="AA499" s="8" cm="1">
        <f t="array" ref="AA499">IF(A499="","",IF(COUNTIF('2) Income'!$D$13:$D$32,"Every Other Week")=0,0,SUMPRODUCT(--(IFERROR(MOD(A499-'2) Income'!$F$13:$F$32,14),1)=0),--('2) Income'!$D$13:$D$32="Every Other Week"),--('2) Income'!$F$13:$F$32&lt;=A499),'2) Income'!$E$13:$E$32)))</f>
        <v>0</v>
      </c>
      <c r="AB499" s="8">
        <f>IF(A499="","",IF(COUNTIF('2) Income'!$D$13:$D$32,"1st and 15th")=0,0,IF(OR(DAY(A499)=1,DAY(A499)=15),SUMIFS('2) Income'!$E$13:$E$32,'2) Income'!$D$13:$D$32,"1st and 15th",'2) Income'!$F$13:$F$32,"&lt;="&amp;$A499),0)))</f>
        <v>0</v>
      </c>
      <c r="AC499" s="8">
        <f>IF(A499="","",IF(COUNTIF('2) Income'!$D$13:$D$32,"2nd Wednesday")=0,0,IF(A499=(A499-DAY(A499)+1+2*7-WEEKDAY(A499-DAY(A499)+8-4,1)),SUMIFS('2) Income'!$E$13:$E$32,'2) Income'!$D$13:$D$32,"2nd Wednesday",'2) Income'!$F$13:$F$32,"&lt;="&amp;$A499),0)))</f>
        <v>0</v>
      </c>
      <c r="AD499" s="8">
        <f>IF(A499="","",IF(COUNTIF('2) Income'!$D$13:$D$32,"3rd Wednesday")=0,0,IF(A499=(A499-DAY(A499)+1+3*7-WEEKDAY(A499-DAY(A499)+8-4,1)),SUMIFS('2) Income'!$E$13:$E$32,'2) Income'!$D$13:$D$32,"3rd Wednesday",'2) Income'!$F$13:$F$32,"&lt;="&amp;$A499),0)))</f>
        <v>0</v>
      </c>
      <c r="AE499" s="8">
        <f>IF(A499="","",IF(COUNTIF('2) Income'!$D$13:$D$32,"4th Wednesday")=0,0,IF(A499=(A499-DAY(A499)+1+4*7-WEEKDAY(A499-DAY(A499)+8-4,1)),SUMIFS('2) Income'!$E$13:$E$32,'2) Income'!$D$13:$D$32,"4th Wednesday",'2) Income'!$F$13:$F$32,"&lt;="&amp;$A499),0)))</f>
        <v>0</v>
      </c>
      <c r="AF499" s="8" cm="1">
        <f t="array" ref="AF499">IF(A499="","",IF(COUNTIF('2) Income'!$D$13:$D$32,"Every 4 Weeks")=0,0,SUMPRODUCT(--(IFERROR(MOD(A499-'2) Income'!$F$13:$F$32,28),1)=0),--('2) Income'!$D$13:$D$32="Every 4 Weeks"),--('2) Income'!$F$13:$F$32&lt;=A499),'2) Income'!$E$13:$E$32)))</f>
        <v>0</v>
      </c>
      <c r="AG499" s="8">
        <f>IF(A499="","",IF(COUNTIF('2) Income'!$D$13:$D$32,"Monthly")=0,0,IF(B499="N",SUMIFS('2) Income'!$E$13:$E$32,'2) Income'!$D$13:$D$32,"monthly",'2) Income'!$F$13:$F$32,"&lt;="&amp;$A499,'2) Income'!$I$13:$I$32,DAY(A499)),SUMIFS('2) Income'!$E$13:$E$32,'2) Income'!$D$13:$D$32,"monthly",'2) Income'!$F$13:$F$32,"&lt;="&amp;$A499,'2) Income'!$I$13:$I$32,"&gt;="&amp;DAY(A499)))))</f>
        <v>0</v>
      </c>
      <c r="AH499" s="8" cm="1">
        <f t="array" ref="AH499">IF(A499="","",IF(COUNTIF('2) Income'!$D$13:$D$32,"Yearly")=0,0,SUMPRODUCT(--('2) Income'!$D$13:$D$32="Yearly"),--('2) Income'!$F$13:$F$32&lt;=A499),IF(B499="N",--('2) Income'!$I$13:$I$32=DAY(A499)),--('2) Income'!$I$13:$I$32&gt;=DAY(A499))),--(IFERROR(MOD('2) Income'!$H$13:$H$32-MONTH(A499)+12,12),1)=0),'2) Income'!$E$13:$E$32)))</f>
        <v>0</v>
      </c>
      <c r="AI499" s="8">
        <f>IF(A499="","",IF(COUNTIF('2) Income'!$D$13:$D$32,"one-time")=0,0,SUMIFS('2) Income'!$E$13:$E$32,'2) Income'!$D$13:$D$32,"one-time",'2) Income'!$F$13:$F$32,"="&amp;$A499)))</f>
        <v>0</v>
      </c>
      <c r="AJ499" s="9">
        <f t="shared" si="36"/>
        <v>0</v>
      </c>
    </row>
    <row r="500" spans="1:36">
      <c r="A500" s="7">
        <f>IF(A499="","",IF(A499+1&lt;='1) Period'!$E$21,A499+1,""))</f>
        <v>45972</v>
      </c>
      <c r="B500" s="7" t="str">
        <f t="shared" si="37"/>
        <v>N</v>
      </c>
      <c r="C500" t="str">
        <f t="shared" si="38"/>
        <v>F</v>
      </c>
      <c r="D500" s="8">
        <f>IF(A500="","",IF(TEXT(A500,"dddd")='4) Happy Money'!$E$23,WAllowance,0))</f>
        <v>0</v>
      </c>
      <c r="E500" s="8">
        <f>IF(A500="","",IF(B500="N",SUMIF(TMonthly[Day of the Month],DAY(A500),TMonthly[Amount]),SUMIF(TMonthly[Day of the Month],"&gt;="&amp;DAY(A500),TMonthly[Amount])))</f>
        <v>300</v>
      </c>
      <c r="F500" s="8" cm="1">
        <f t="array" ref="F500">IF(A500="","",SUMPRODUCT(--(TYearly[Due Date]&lt;=A500),IF(B500="N",--(TYearly[Day]=DAY(A500)),--(TYearly[Day]&gt;=DAY(A500))),--(IFERROR(MOD(TYearly[Month]-MONTH(A500)+12,12),1)=0),TYearly[Amount]))</f>
        <v>0</v>
      </c>
      <c r="G500" s="8">
        <f>IF(A500="","",SUMIF(TOneTime[Due Date],A500,TOneTime[Amount]))</f>
        <v>0</v>
      </c>
      <c r="H500" s="8" cm="1">
        <f t="array" ref="H500">IF(A500="","",IF(COUNTIF(TOther[Frequency],$H$1)=0,0,SUMPRODUCT(--(IFERROR(MOD(A500-TOther[Start Date],7),1)=0),--(TOther[Frequency]=$H$1),--(TOther[Start Date]&lt;=A500),--(TOther[End Date Calc]&gt;=A500),TOther[Amount])))</f>
        <v>0</v>
      </c>
      <c r="I500" s="8" cm="1">
        <f t="array" ref="I500">IF(A500="","",IF(COUNTIF(TOther[Frequency],$I$1)=0,0,SUMPRODUCT(--(IFERROR(MOD(A500-TOther[Start Date],14),1)=0),--(TOther[Frequency]=$I$1),--(TOther[Start Date]&lt;=A500),--(TOther[End Date Calc]&gt;=A500),TOther[Amount])))</f>
        <v>0</v>
      </c>
      <c r="J500" s="8">
        <f>IF(A500="","",IF(COUNTIF(TOther[Frequency],$J$1)=0,0,IF(OR(DAY(A500)=1,DAY(A500)=15),SUMIFS(TOther[Amount],TOther[Frequency],$J$1,TOther[Start Date],"&lt;="&amp;$A500,TOther[End Date Calc],"&gt;="&amp;A500),0)))</f>
        <v>0</v>
      </c>
      <c r="K500" s="8">
        <f>IF(A500="","",IF(COUNTIF(TOther[Frequency],$K$1)=0,0,IF(A500=(A500-DAY(A500)+1+2*7-WEEKDAY(A500-DAY(A500)+8-4,1)),SUMIFS(TOther[Amount],TOther[Frequency],$K$1,TOther[Start Date],"&lt;="&amp;$A500,TOther[End Date Calc],"&gt;="&amp;A500),0)))</f>
        <v>0</v>
      </c>
      <c r="L500" s="8">
        <f>IF(A500="","",IF(COUNTIF(TOther[Frequency],$L$1)=0,0,IF(A500=(A500-DAY(A500)+1+3*7-WEEKDAY(A500-DAY(A500)+8-4,1)),SUMIFS(TOther[Amount],TOther[Frequency],$L$1,TOther[Start Date],"&lt;="&amp;$A500,TOther[End Date Calc],"&gt;="&amp;A500),0)))</f>
        <v>0</v>
      </c>
      <c r="M500" s="8">
        <f>IF(A500="","",IF(COUNTIF(TOther[Frequency],$M$1)=0,0,IF(A500=(A500-DAY(A500)+1+4*7-WEEKDAY(A500-DAY(A500)+8-4,1)),SUMIFS(TOther[Amount],TOther[Frequency],$M$1,TOther[Start Date],"&lt;="&amp;$A500,TOther[End Date Calc],"&gt;="&amp;A500),0)))</f>
        <v>0</v>
      </c>
      <c r="N500" s="8" cm="1">
        <f t="array" ref="N500">IF(A500="","",IF(COUNTIF(TOther[Frequency],$N$1)=0,0,SUMPRODUCT(--(IFERROR(MOD(A500-TOther[Start Date],28),1)=0),--(TOther[Frequency]=$N$1),--(TOther[Start Date]&lt;=A500),--(TOther[End Date Calc]&gt;=A500),TOther[Amount])))</f>
        <v>0</v>
      </c>
      <c r="O500" s="8" cm="1">
        <f t="array" ref="O500">IF(A500="","",IF(COUNTIF(TOther[Frequency],$O$1)=0,0,SUMPRODUCT(--(IFERROR(MOD(A500-TOther[Start Date],42),1)=0),--(TOther[Frequency]=$O$1),--(TOther[Start Date]&lt;=A500),--(TOther[End Date Calc]&gt;=A500),TOther[Amount])))</f>
        <v>0</v>
      </c>
      <c r="P500" s="8" cm="1">
        <f t="array" ref="P500">IF(A500="","",IF(COUNTIF(TOther[Frequency],$P$1)=0,0,SUMPRODUCT(--(IFERROR(MOD(A500-TOther[Start Date],56),1)=0),--(TOther[Frequency]=$P$1),--(TOther[Start Date]&lt;=A500),--(TOther[End Date Calc]&gt;=A500),TOther[Amount])))</f>
        <v>0</v>
      </c>
      <c r="Q500" s="8">
        <f>IF(A500="","",IF(COUNTIF(TOther[Frequency],$Q$1)=0,0,IF(B500="N",SUMIFS(TOther[Amount],TOther[Frequency],$Q$1,TOther[Start Date],"&lt;="&amp;$A500,TOther[End Date Calc],"&gt;="&amp;A500,TOther[Start Day],DAY(A500)),SUMIFS(TOther[Amount],TOther[Frequency],$Q$1,TOther[Start Date],"&lt;="&amp;$A500,TOther[End Date Calc],"&gt;="&amp;A500,TOther[Start Day],"&gt;="&amp;DAY(A500)))))</f>
        <v>0</v>
      </c>
      <c r="R500" s="8" cm="1">
        <f t="array" ref="R500">IF(A500="","",IF(COUNTIF(TOther[Frequency],R$1)=0,0,SUMPRODUCT(--(TOther[Frequency]=R$1),--(TOther[Start Date]&lt;=A500),--(TOther[End Date Calc]&gt;=A500),IF(B500="N",--(TOther[Start Day]=DAY(A500)),--(TOther[Start Day]&gt;=DAY(A500))),--(IFERROR(MOD(TOther[Start Month]-MONTH(A500)+2,2),1)=0),TOther[Amount])))</f>
        <v>0</v>
      </c>
      <c r="S500" s="8" cm="1">
        <f t="array" ref="S500">IF(A500="","",IF(COUNTIF(TOther[Frequency],S$1)=0,0,SUMPRODUCT(--(TOther[Frequency]=S$1),--(TOther[Start Date]&lt;=A500),--(TOther[End Date Calc]&gt;=A500),IF(B500="N",--(TOther[Start Day]=DAY(A500)),--(TOther[Start Day]&gt;=DAY(A500))),--(IFERROR(MOD(TOther[Start Month]-MONTH(A500)+3,3),1)=0),TOther[Amount])))</f>
        <v>0</v>
      </c>
      <c r="T500" s="8" cm="1">
        <f t="array" ref="T500">IF($A500="","",IF(COUNTIF(TOther[Frequency],T$1)=0,0,SUMPRODUCT(--(TOther[Frequency]=T$1),--(TOther[Start Date]&lt;=$A500),--(TOther[End Date Calc]&gt;=$A500),IF($B500="N",--(TOther[Start Day]=DAY($A500)),--(TOther[Start Day]&gt;=DAY($A500))),--(IFERROR(MOD(TOther[Start Month]-MONTH($A500)+4,4),1)=0),TOther[Amount])))</f>
        <v>0</v>
      </c>
      <c r="U500" s="8" cm="1">
        <f t="array" ref="U500">IF(A500="","",IF(COUNTIF(TOther[Frequency],$U$1)=0,0,SUMPRODUCT(--(TOther[Frequency]=$U$1),--(TOther[Start Date]&lt;=A500),--(TOther[End Date Calc]&gt;=A500),IF(B500="N",--(TOther[Start Day]=DAY(A500)),--(TOther[Start Day]&gt;=DAY(A500))),--(IFERROR(MOD(TOther[Start Month]-MONTH(A500)+6,6),1)=0),TOther[Amount])))</f>
        <v>0</v>
      </c>
      <c r="V500" s="8" cm="1">
        <f t="array" ref="V500">IF(A500="","",IF(COUNTIF(TOther[Frequency],$V$1)=0,0,SUMPRODUCT(--(TOther[Frequency]=$V$1),--(TOther[Start Date]&lt;=A500),--(TOther[End Date Calc]&gt;=A500),IF(B500="N",--(TOther[Start Day]=DAY(A500)),--(TOther[Start Day]&gt;=DAY(A500))),--(IFERROR(MOD(TOther[Start Month]-MONTH(A500)+12,12),1)=0),TOther[Amount])))</f>
        <v>0</v>
      </c>
      <c r="W500" s="8">
        <f>IF(A500="","",SUMIFS(TOther[Amount],TOther[Start Date],A500,TOther[Frequency],$W$1))</f>
        <v>0</v>
      </c>
      <c r="X500" s="9">
        <f t="shared" si="35"/>
        <v>300</v>
      </c>
      <c r="Y500" s="9">
        <f t="shared" si="39"/>
        <v>0</v>
      </c>
      <c r="Z500" s="8" cm="1">
        <f t="array" ref="Z500">IF(A500="","",IF(COUNTIF('2) Income'!$D$13:$D$32,"Weekly")=0,0,SUMPRODUCT(--(IFERROR(MOD(A500-'2) Income'!$F$13:$F$32,7),1)=0),--('2) Income'!$D$13:$D$32="Weekly"),--('2) Income'!$F$13:$F$32&lt;=A500),'2) Income'!$E$13:$E$32)))</f>
        <v>0</v>
      </c>
      <c r="AA500" s="8" cm="1">
        <f t="array" ref="AA500">IF(A500="","",IF(COUNTIF('2) Income'!$D$13:$D$32,"Every Other Week")=0,0,SUMPRODUCT(--(IFERROR(MOD(A500-'2) Income'!$F$13:$F$32,14),1)=0),--('2) Income'!$D$13:$D$32="Every Other Week"),--('2) Income'!$F$13:$F$32&lt;=A500),'2) Income'!$E$13:$E$32)))</f>
        <v>0</v>
      </c>
      <c r="AB500" s="8">
        <f>IF(A500="","",IF(COUNTIF('2) Income'!$D$13:$D$32,"1st and 15th")=0,0,IF(OR(DAY(A500)=1,DAY(A500)=15),SUMIFS('2) Income'!$E$13:$E$32,'2) Income'!$D$13:$D$32,"1st and 15th",'2) Income'!$F$13:$F$32,"&lt;="&amp;$A500),0)))</f>
        <v>0</v>
      </c>
      <c r="AC500" s="8">
        <f>IF(A500="","",IF(COUNTIF('2) Income'!$D$13:$D$32,"2nd Wednesday")=0,0,IF(A500=(A500-DAY(A500)+1+2*7-WEEKDAY(A500-DAY(A500)+8-4,1)),SUMIFS('2) Income'!$E$13:$E$32,'2) Income'!$D$13:$D$32,"2nd Wednesday",'2) Income'!$F$13:$F$32,"&lt;="&amp;$A500),0)))</f>
        <v>0</v>
      </c>
      <c r="AD500" s="8">
        <f>IF(A500="","",IF(COUNTIF('2) Income'!$D$13:$D$32,"3rd Wednesday")=0,0,IF(A500=(A500-DAY(A500)+1+3*7-WEEKDAY(A500-DAY(A500)+8-4,1)),SUMIFS('2) Income'!$E$13:$E$32,'2) Income'!$D$13:$D$32,"3rd Wednesday",'2) Income'!$F$13:$F$32,"&lt;="&amp;$A500),0)))</f>
        <v>0</v>
      </c>
      <c r="AE500" s="8">
        <f>IF(A500="","",IF(COUNTIF('2) Income'!$D$13:$D$32,"4th Wednesday")=0,0,IF(A500=(A500-DAY(A500)+1+4*7-WEEKDAY(A500-DAY(A500)+8-4,1)),SUMIFS('2) Income'!$E$13:$E$32,'2) Income'!$D$13:$D$32,"4th Wednesday",'2) Income'!$F$13:$F$32,"&lt;="&amp;$A500),0)))</f>
        <v>0</v>
      </c>
      <c r="AF500" s="8" cm="1">
        <f t="array" ref="AF500">IF(A500="","",IF(COUNTIF('2) Income'!$D$13:$D$32,"Every 4 Weeks")=0,0,SUMPRODUCT(--(IFERROR(MOD(A500-'2) Income'!$F$13:$F$32,28),1)=0),--('2) Income'!$D$13:$D$32="Every 4 Weeks"),--('2) Income'!$F$13:$F$32&lt;=A500),'2) Income'!$E$13:$E$32)))</f>
        <v>0</v>
      </c>
      <c r="AG500" s="8">
        <f>IF(A500="","",IF(COUNTIF('2) Income'!$D$13:$D$32,"Monthly")=0,0,IF(B500="N",SUMIFS('2) Income'!$E$13:$E$32,'2) Income'!$D$13:$D$32,"monthly",'2) Income'!$F$13:$F$32,"&lt;="&amp;$A500,'2) Income'!$I$13:$I$32,DAY(A500)),SUMIFS('2) Income'!$E$13:$E$32,'2) Income'!$D$13:$D$32,"monthly",'2) Income'!$F$13:$F$32,"&lt;="&amp;$A500,'2) Income'!$I$13:$I$32,"&gt;="&amp;DAY(A500)))))</f>
        <v>0</v>
      </c>
      <c r="AH500" s="8" cm="1">
        <f t="array" ref="AH500">IF(A500="","",IF(COUNTIF('2) Income'!$D$13:$D$32,"Yearly")=0,0,SUMPRODUCT(--('2) Income'!$D$13:$D$32="Yearly"),--('2) Income'!$F$13:$F$32&lt;=A500),IF(B500="N",--('2) Income'!$I$13:$I$32=DAY(A500)),--('2) Income'!$I$13:$I$32&gt;=DAY(A500))),--(IFERROR(MOD('2) Income'!$H$13:$H$32-MONTH(A500)+12,12),1)=0),'2) Income'!$E$13:$E$32)))</f>
        <v>0</v>
      </c>
      <c r="AI500" s="8">
        <f>IF(A500="","",IF(COUNTIF('2) Income'!$D$13:$D$32,"one-time")=0,0,SUMIFS('2) Income'!$E$13:$E$32,'2) Income'!$D$13:$D$32,"one-time",'2) Income'!$F$13:$F$32,"="&amp;$A500)))</f>
        <v>0</v>
      </c>
      <c r="AJ500" s="9">
        <f t="shared" si="36"/>
        <v>0</v>
      </c>
    </row>
    <row r="501" spans="1:36">
      <c r="A501" s="7">
        <f>IF(A500="","",IF(A500+1&lt;='1) Period'!$E$21,A500+1,""))</f>
        <v>45973</v>
      </c>
      <c r="B501" s="7" t="str">
        <f t="shared" si="37"/>
        <v>N</v>
      </c>
      <c r="C501" t="str">
        <f t="shared" si="38"/>
        <v>F</v>
      </c>
      <c r="D501" s="8">
        <f>IF(A501="","",IF(TEXT(A501,"dddd")='4) Happy Money'!$E$23,WAllowance,0))</f>
        <v>0</v>
      </c>
      <c r="E501" s="8">
        <f>IF(A501="","",IF(B501="N",SUMIF(TMonthly[Day of the Month],DAY(A501),TMonthly[Amount]),SUMIF(TMonthly[Day of the Month],"&gt;="&amp;DAY(A501),TMonthly[Amount])))</f>
        <v>0</v>
      </c>
      <c r="F501" s="8" cm="1">
        <f t="array" ref="F501">IF(A501="","",SUMPRODUCT(--(TYearly[Due Date]&lt;=A501),IF(B501="N",--(TYearly[Day]=DAY(A501)),--(TYearly[Day]&gt;=DAY(A501))),--(IFERROR(MOD(TYearly[Month]-MONTH(A501)+12,12),1)=0),TYearly[Amount]))</f>
        <v>0</v>
      </c>
      <c r="G501" s="8">
        <f>IF(A501="","",SUMIF(TOneTime[Due Date],A501,TOneTime[Amount]))</f>
        <v>0</v>
      </c>
      <c r="H501" s="8" cm="1">
        <f t="array" ref="H501">IF(A501="","",IF(COUNTIF(TOther[Frequency],$H$1)=0,0,SUMPRODUCT(--(IFERROR(MOD(A501-TOther[Start Date],7),1)=0),--(TOther[Frequency]=$H$1),--(TOther[Start Date]&lt;=A501),--(TOther[End Date Calc]&gt;=A501),TOther[Amount])))</f>
        <v>0</v>
      </c>
      <c r="I501" s="8" cm="1">
        <f t="array" ref="I501">IF(A501="","",IF(COUNTIF(TOther[Frequency],$I$1)=0,0,SUMPRODUCT(--(IFERROR(MOD(A501-TOther[Start Date],14),1)=0),--(TOther[Frequency]=$I$1),--(TOther[Start Date]&lt;=A501),--(TOther[End Date Calc]&gt;=A501),TOther[Amount])))</f>
        <v>0</v>
      </c>
      <c r="J501" s="8">
        <f>IF(A501="","",IF(COUNTIF(TOther[Frequency],$J$1)=0,0,IF(OR(DAY(A501)=1,DAY(A501)=15),SUMIFS(TOther[Amount],TOther[Frequency],$J$1,TOther[Start Date],"&lt;="&amp;$A501,TOther[End Date Calc],"&gt;="&amp;A501),0)))</f>
        <v>0</v>
      </c>
      <c r="K501" s="8">
        <f>IF(A501="","",IF(COUNTIF(TOther[Frequency],$K$1)=0,0,IF(A501=(A501-DAY(A501)+1+2*7-WEEKDAY(A501-DAY(A501)+8-4,1)),SUMIFS(TOther[Amount],TOther[Frequency],$K$1,TOther[Start Date],"&lt;="&amp;$A501,TOther[End Date Calc],"&gt;="&amp;A501),0)))</f>
        <v>0</v>
      </c>
      <c r="L501" s="8">
        <f>IF(A501="","",IF(COUNTIF(TOther[Frequency],$L$1)=0,0,IF(A501=(A501-DAY(A501)+1+3*7-WEEKDAY(A501-DAY(A501)+8-4,1)),SUMIFS(TOther[Amount],TOther[Frequency],$L$1,TOther[Start Date],"&lt;="&amp;$A501,TOther[End Date Calc],"&gt;="&amp;A501),0)))</f>
        <v>0</v>
      </c>
      <c r="M501" s="8">
        <f>IF(A501="","",IF(COUNTIF(TOther[Frequency],$M$1)=0,0,IF(A501=(A501-DAY(A501)+1+4*7-WEEKDAY(A501-DAY(A501)+8-4,1)),SUMIFS(TOther[Amount],TOther[Frequency],$M$1,TOther[Start Date],"&lt;="&amp;$A501,TOther[End Date Calc],"&gt;="&amp;A501),0)))</f>
        <v>0</v>
      </c>
      <c r="N501" s="8" cm="1">
        <f t="array" ref="N501">IF(A501="","",IF(COUNTIF(TOther[Frequency],$N$1)=0,0,SUMPRODUCT(--(IFERROR(MOD(A501-TOther[Start Date],28),1)=0),--(TOther[Frequency]=$N$1),--(TOther[Start Date]&lt;=A501),--(TOther[End Date Calc]&gt;=A501),TOther[Amount])))</f>
        <v>0</v>
      </c>
      <c r="O501" s="8" cm="1">
        <f t="array" ref="O501">IF(A501="","",IF(COUNTIF(TOther[Frequency],$O$1)=0,0,SUMPRODUCT(--(IFERROR(MOD(A501-TOther[Start Date],42),1)=0),--(TOther[Frequency]=$O$1),--(TOther[Start Date]&lt;=A501),--(TOther[End Date Calc]&gt;=A501),TOther[Amount])))</f>
        <v>0</v>
      </c>
      <c r="P501" s="8" cm="1">
        <f t="array" ref="P501">IF(A501="","",IF(COUNTIF(TOther[Frequency],$P$1)=0,0,SUMPRODUCT(--(IFERROR(MOD(A501-TOther[Start Date],56),1)=0),--(TOther[Frequency]=$P$1),--(TOther[Start Date]&lt;=A501),--(TOther[End Date Calc]&gt;=A501),TOther[Amount])))</f>
        <v>0</v>
      </c>
      <c r="Q501" s="8">
        <f>IF(A501="","",IF(COUNTIF(TOther[Frequency],$Q$1)=0,0,IF(B501="N",SUMIFS(TOther[Amount],TOther[Frequency],$Q$1,TOther[Start Date],"&lt;="&amp;$A501,TOther[End Date Calc],"&gt;="&amp;A501,TOther[Start Day],DAY(A501)),SUMIFS(TOther[Amount],TOther[Frequency],$Q$1,TOther[Start Date],"&lt;="&amp;$A501,TOther[End Date Calc],"&gt;="&amp;A501,TOther[Start Day],"&gt;="&amp;DAY(A501)))))</f>
        <v>0</v>
      </c>
      <c r="R501" s="8" cm="1">
        <f t="array" ref="R501">IF(A501="","",IF(COUNTIF(TOther[Frequency],R$1)=0,0,SUMPRODUCT(--(TOther[Frequency]=R$1),--(TOther[Start Date]&lt;=A501),--(TOther[End Date Calc]&gt;=A501),IF(B501="N",--(TOther[Start Day]=DAY(A501)),--(TOther[Start Day]&gt;=DAY(A501))),--(IFERROR(MOD(TOther[Start Month]-MONTH(A501)+2,2),1)=0),TOther[Amount])))</f>
        <v>0</v>
      </c>
      <c r="S501" s="8" cm="1">
        <f t="array" ref="S501">IF(A501="","",IF(COUNTIF(TOther[Frequency],S$1)=0,0,SUMPRODUCT(--(TOther[Frequency]=S$1),--(TOther[Start Date]&lt;=A501),--(TOther[End Date Calc]&gt;=A501),IF(B501="N",--(TOther[Start Day]=DAY(A501)),--(TOther[Start Day]&gt;=DAY(A501))),--(IFERROR(MOD(TOther[Start Month]-MONTH(A501)+3,3),1)=0),TOther[Amount])))</f>
        <v>0</v>
      </c>
      <c r="T501" s="8" cm="1">
        <f t="array" ref="T501">IF($A501="","",IF(COUNTIF(TOther[Frequency],T$1)=0,0,SUMPRODUCT(--(TOther[Frequency]=T$1),--(TOther[Start Date]&lt;=$A501),--(TOther[End Date Calc]&gt;=$A501),IF($B501="N",--(TOther[Start Day]=DAY($A501)),--(TOther[Start Day]&gt;=DAY($A501))),--(IFERROR(MOD(TOther[Start Month]-MONTH($A501)+4,4),1)=0),TOther[Amount])))</f>
        <v>0</v>
      </c>
      <c r="U501" s="8" cm="1">
        <f t="array" ref="U501">IF(A501="","",IF(COUNTIF(TOther[Frequency],$U$1)=0,0,SUMPRODUCT(--(TOther[Frequency]=$U$1),--(TOther[Start Date]&lt;=A501),--(TOther[End Date Calc]&gt;=A501),IF(B501="N",--(TOther[Start Day]=DAY(A501)),--(TOther[Start Day]&gt;=DAY(A501))),--(IFERROR(MOD(TOther[Start Month]-MONTH(A501)+6,6),1)=0),TOther[Amount])))</f>
        <v>0</v>
      </c>
      <c r="V501" s="8" cm="1">
        <f t="array" ref="V501">IF(A501="","",IF(COUNTIF(TOther[Frequency],$V$1)=0,0,SUMPRODUCT(--(TOther[Frequency]=$V$1),--(TOther[Start Date]&lt;=A501),--(TOther[End Date Calc]&gt;=A501),IF(B501="N",--(TOther[Start Day]=DAY(A501)),--(TOther[Start Day]&gt;=DAY(A501))),--(IFERROR(MOD(TOther[Start Month]-MONTH(A501)+12,12),1)=0),TOther[Amount])))</f>
        <v>0</v>
      </c>
      <c r="W501" s="8">
        <f>IF(A501="","",SUMIFS(TOther[Amount],TOther[Start Date],A501,TOther[Frequency],$W$1))</f>
        <v>0</v>
      </c>
      <c r="X501" s="9">
        <f t="shared" si="35"/>
        <v>0</v>
      </c>
      <c r="Y501" s="9">
        <f t="shared" si="39"/>
        <v>0</v>
      </c>
      <c r="Z501" s="8" cm="1">
        <f t="array" ref="Z501">IF(A501="","",IF(COUNTIF('2) Income'!$D$13:$D$32,"Weekly")=0,0,SUMPRODUCT(--(IFERROR(MOD(A501-'2) Income'!$F$13:$F$32,7),1)=0),--('2) Income'!$D$13:$D$32="Weekly"),--('2) Income'!$F$13:$F$32&lt;=A501),'2) Income'!$E$13:$E$32)))</f>
        <v>0</v>
      </c>
      <c r="AA501" s="8" cm="1">
        <f t="array" ref="AA501">IF(A501="","",IF(COUNTIF('2) Income'!$D$13:$D$32,"Every Other Week")=0,0,SUMPRODUCT(--(IFERROR(MOD(A501-'2) Income'!$F$13:$F$32,14),1)=0),--('2) Income'!$D$13:$D$32="Every Other Week"),--('2) Income'!$F$13:$F$32&lt;=A501),'2) Income'!$E$13:$E$32)))</f>
        <v>0</v>
      </c>
      <c r="AB501" s="8">
        <f>IF(A501="","",IF(COUNTIF('2) Income'!$D$13:$D$32,"1st and 15th")=0,0,IF(OR(DAY(A501)=1,DAY(A501)=15),SUMIFS('2) Income'!$E$13:$E$32,'2) Income'!$D$13:$D$32,"1st and 15th",'2) Income'!$F$13:$F$32,"&lt;="&amp;$A501),0)))</f>
        <v>0</v>
      </c>
      <c r="AC501" s="8">
        <f>IF(A501="","",IF(COUNTIF('2) Income'!$D$13:$D$32,"2nd Wednesday")=0,0,IF(A501=(A501-DAY(A501)+1+2*7-WEEKDAY(A501-DAY(A501)+8-4,1)),SUMIFS('2) Income'!$E$13:$E$32,'2) Income'!$D$13:$D$32,"2nd Wednesday",'2) Income'!$F$13:$F$32,"&lt;="&amp;$A501),0)))</f>
        <v>0</v>
      </c>
      <c r="AD501" s="8">
        <f>IF(A501="","",IF(COUNTIF('2) Income'!$D$13:$D$32,"3rd Wednesday")=0,0,IF(A501=(A501-DAY(A501)+1+3*7-WEEKDAY(A501-DAY(A501)+8-4,1)),SUMIFS('2) Income'!$E$13:$E$32,'2) Income'!$D$13:$D$32,"3rd Wednesday",'2) Income'!$F$13:$F$32,"&lt;="&amp;$A501),0)))</f>
        <v>0</v>
      </c>
      <c r="AE501" s="8">
        <f>IF(A501="","",IF(COUNTIF('2) Income'!$D$13:$D$32,"4th Wednesday")=0,0,IF(A501=(A501-DAY(A501)+1+4*7-WEEKDAY(A501-DAY(A501)+8-4,1)),SUMIFS('2) Income'!$E$13:$E$32,'2) Income'!$D$13:$D$32,"4th Wednesday",'2) Income'!$F$13:$F$32,"&lt;="&amp;$A501),0)))</f>
        <v>0</v>
      </c>
      <c r="AF501" s="8" cm="1">
        <f t="array" ref="AF501">IF(A501="","",IF(COUNTIF('2) Income'!$D$13:$D$32,"Every 4 Weeks")=0,0,SUMPRODUCT(--(IFERROR(MOD(A501-'2) Income'!$F$13:$F$32,28),1)=0),--('2) Income'!$D$13:$D$32="Every 4 Weeks"),--('2) Income'!$F$13:$F$32&lt;=A501),'2) Income'!$E$13:$E$32)))</f>
        <v>0</v>
      </c>
      <c r="AG501" s="8">
        <f>IF(A501="","",IF(COUNTIF('2) Income'!$D$13:$D$32,"Monthly")=0,0,IF(B501="N",SUMIFS('2) Income'!$E$13:$E$32,'2) Income'!$D$13:$D$32,"monthly",'2) Income'!$F$13:$F$32,"&lt;="&amp;$A501,'2) Income'!$I$13:$I$32,DAY(A501)),SUMIFS('2) Income'!$E$13:$E$32,'2) Income'!$D$13:$D$32,"monthly",'2) Income'!$F$13:$F$32,"&lt;="&amp;$A501,'2) Income'!$I$13:$I$32,"&gt;="&amp;DAY(A501)))))</f>
        <v>0</v>
      </c>
      <c r="AH501" s="8" cm="1">
        <f t="array" ref="AH501">IF(A501="","",IF(COUNTIF('2) Income'!$D$13:$D$32,"Yearly")=0,0,SUMPRODUCT(--('2) Income'!$D$13:$D$32="Yearly"),--('2) Income'!$F$13:$F$32&lt;=A501),IF(B501="N",--('2) Income'!$I$13:$I$32=DAY(A501)),--('2) Income'!$I$13:$I$32&gt;=DAY(A501))),--(IFERROR(MOD('2) Income'!$H$13:$H$32-MONTH(A501)+12,12),1)=0),'2) Income'!$E$13:$E$32)))</f>
        <v>0</v>
      </c>
      <c r="AI501" s="8">
        <f>IF(A501="","",IF(COUNTIF('2) Income'!$D$13:$D$32,"one-time")=0,0,SUMIFS('2) Income'!$E$13:$E$32,'2) Income'!$D$13:$D$32,"one-time",'2) Income'!$F$13:$F$32,"="&amp;$A501)))</f>
        <v>0</v>
      </c>
      <c r="AJ501" s="9">
        <f t="shared" si="36"/>
        <v>0</v>
      </c>
    </row>
    <row r="502" spans="1:36">
      <c r="A502" s="7">
        <f>IF(A501="","",IF(A501+1&lt;='1) Period'!$E$21,A501+1,""))</f>
        <v>45974</v>
      </c>
      <c r="B502" s="7" t="str">
        <f t="shared" si="37"/>
        <v>N</v>
      </c>
      <c r="C502" t="str">
        <f t="shared" si="38"/>
        <v>F</v>
      </c>
      <c r="D502" s="8">
        <f>IF(A502="","",IF(TEXT(A502,"dddd")='4) Happy Money'!$E$23,WAllowance,0))</f>
        <v>0</v>
      </c>
      <c r="E502" s="8">
        <f>IF(A502="","",IF(B502="N",SUMIF(TMonthly[Day of the Month],DAY(A502),TMonthly[Amount]),SUMIF(TMonthly[Day of the Month],"&gt;="&amp;DAY(A502),TMonthly[Amount])))</f>
        <v>0</v>
      </c>
      <c r="F502" s="8" cm="1">
        <f t="array" ref="F502">IF(A502="","",SUMPRODUCT(--(TYearly[Due Date]&lt;=A502),IF(B502="N",--(TYearly[Day]=DAY(A502)),--(TYearly[Day]&gt;=DAY(A502))),--(IFERROR(MOD(TYearly[Month]-MONTH(A502)+12,12),1)=0),TYearly[Amount]))</f>
        <v>0</v>
      </c>
      <c r="G502" s="8">
        <f>IF(A502="","",SUMIF(TOneTime[Due Date],A502,TOneTime[Amount]))</f>
        <v>0</v>
      </c>
      <c r="H502" s="8" cm="1">
        <f t="array" ref="H502">IF(A502="","",IF(COUNTIF(TOther[Frequency],$H$1)=0,0,SUMPRODUCT(--(IFERROR(MOD(A502-TOther[Start Date],7),1)=0),--(TOther[Frequency]=$H$1),--(TOther[Start Date]&lt;=A502),--(TOther[End Date Calc]&gt;=A502),TOther[Amount])))</f>
        <v>0</v>
      </c>
      <c r="I502" s="8" cm="1">
        <f t="array" ref="I502">IF(A502="","",IF(COUNTIF(TOther[Frequency],$I$1)=0,0,SUMPRODUCT(--(IFERROR(MOD(A502-TOther[Start Date],14),1)=0),--(TOther[Frequency]=$I$1),--(TOther[Start Date]&lt;=A502),--(TOther[End Date Calc]&gt;=A502),TOther[Amount])))</f>
        <v>0</v>
      </c>
      <c r="J502" s="8">
        <f>IF(A502="","",IF(COUNTIF(TOther[Frequency],$J$1)=0,0,IF(OR(DAY(A502)=1,DAY(A502)=15),SUMIFS(TOther[Amount],TOther[Frequency],$J$1,TOther[Start Date],"&lt;="&amp;$A502,TOther[End Date Calc],"&gt;="&amp;A502),0)))</f>
        <v>0</v>
      </c>
      <c r="K502" s="8">
        <f>IF(A502="","",IF(COUNTIF(TOther[Frequency],$K$1)=0,0,IF(A502=(A502-DAY(A502)+1+2*7-WEEKDAY(A502-DAY(A502)+8-4,1)),SUMIFS(TOther[Amount],TOther[Frequency],$K$1,TOther[Start Date],"&lt;="&amp;$A502,TOther[End Date Calc],"&gt;="&amp;A502),0)))</f>
        <v>0</v>
      </c>
      <c r="L502" s="8">
        <f>IF(A502="","",IF(COUNTIF(TOther[Frequency],$L$1)=0,0,IF(A502=(A502-DAY(A502)+1+3*7-WEEKDAY(A502-DAY(A502)+8-4,1)),SUMIFS(TOther[Amount],TOther[Frequency],$L$1,TOther[Start Date],"&lt;="&amp;$A502,TOther[End Date Calc],"&gt;="&amp;A502),0)))</f>
        <v>0</v>
      </c>
      <c r="M502" s="8">
        <f>IF(A502="","",IF(COUNTIF(TOther[Frequency],$M$1)=0,0,IF(A502=(A502-DAY(A502)+1+4*7-WEEKDAY(A502-DAY(A502)+8-4,1)),SUMIFS(TOther[Amount],TOther[Frequency],$M$1,TOther[Start Date],"&lt;="&amp;$A502,TOther[End Date Calc],"&gt;="&amp;A502),0)))</f>
        <v>0</v>
      </c>
      <c r="N502" s="8" cm="1">
        <f t="array" ref="N502">IF(A502="","",IF(COUNTIF(TOther[Frequency],$N$1)=0,0,SUMPRODUCT(--(IFERROR(MOD(A502-TOther[Start Date],28),1)=0),--(TOther[Frequency]=$N$1),--(TOther[Start Date]&lt;=A502),--(TOther[End Date Calc]&gt;=A502),TOther[Amount])))</f>
        <v>0</v>
      </c>
      <c r="O502" s="8" cm="1">
        <f t="array" ref="O502">IF(A502="","",IF(COUNTIF(TOther[Frequency],$O$1)=0,0,SUMPRODUCT(--(IFERROR(MOD(A502-TOther[Start Date],42),1)=0),--(TOther[Frequency]=$O$1),--(TOther[Start Date]&lt;=A502),--(TOther[End Date Calc]&gt;=A502),TOther[Amount])))</f>
        <v>0</v>
      </c>
      <c r="P502" s="8" cm="1">
        <f t="array" ref="P502">IF(A502="","",IF(COUNTIF(TOther[Frequency],$P$1)=0,0,SUMPRODUCT(--(IFERROR(MOD(A502-TOther[Start Date],56),1)=0),--(TOther[Frequency]=$P$1),--(TOther[Start Date]&lt;=A502),--(TOther[End Date Calc]&gt;=A502),TOther[Amount])))</f>
        <v>0</v>
      </c>
      <c r="Q502" s="8">
        <f>IF(A502="","",IF(COUNTIF(TOther[Frequency],$Q$1)=0,0,IF(B502="N",SUMIFS(TOther[Amount],TOther[Frequency],$Q$1,TOther[Start Date],"&lt;="&amp;$A502,TOther[End Date Calc],"&gt;="&amp;A502,TOther[Start Day],DAY(A502)),SUMIFS(TOther[Amount],TOther[Frequency],$Q$1,TOther[Start Date],"&lt;="&amp;$A502,TOther[End Date Calc],"&gt;="&amp;A502,TOther[Start Day],"&gt;="&amp;DAY(A502)))))</f>
        <v>0</v>
      </c>
      <c r="R502" s="8" cm="1">
        <f t="array" ref="R502">IF(A502="","",IF(COUNTIF(TOther[Frequency],R$1)=0,0,SUMPRODUCT(--(TOther[Frequency]=R$1),--(TOther[Start Date]&lt;=A502),--(TOther[End Date Calc]&gt;=A502),IF(B502="N",--(TOther[Start Day]=DAY(A502)),--(TOther[Start Day]&gt;=DAY(A502))),--(IFERROR(MOD(TOther[Start Month]-MONTH(A502)+2,2),1)=0),TOther[Amount])))</f>
        <v>0</v>
      </c>
      <c r="S502" s="8" cm="1">
        <f t="array" ref="S502">IF(A502="","",IF(COUNTIF(TOther[Frequency],S$1)=0,0,SUMPRODUCT(--(TOther[Frequency]=S$1),--(TOther[Start Date]&lt;=A502),--(TOther[End Date Calc]&gt;=A502),IF(B502="N",--(TOther[Start Day]=DAY(A502)),--(TOther[Start Day]&gt;=DAY(A502))),--(IFERROR(MOD(TOther[Start Month]-MONTH(A502)+3,3),1)=0),TOther[Amount])))</f>
        <v>0</v>
      </c>
      <c r="T502" s="8" cm="1">
        <f t="array" ref="T502">IF($A502="","",IF(COUNTIF(TOther[Frequency],T$1)=0,0,SUMPRODUCT(--(TOther[Frequency]=T$1),--(TOther[Start Date]&lt;=$A502),--(TOther[End Date Calc]&gt;=$A502),IF($B502="N",--(TOther[Start Day]=DAY($A502)),--(TOther[Start Day]&gt;=DAY($A502))),--(IFERROR(MOD(TOther[Start Month]-MONTH($A502)+4,4),1)=0),TOther[Amount])))</f>
        <v>0</v>
      </c>
      <c r="U502" s="8" cm="1">
        <f t="array" ref="U502">IF(A502="","",IF(COUNTIF(TOther[Frequency],$U$1)=0,0,SUMPRODUCT(--(TOther[Frequency]=$U$1),--(TOther[Start Date]&lt;=A502),--(TOther[End Date Calc]&gt;=A502),IF(B502="N",--(TOther[Start Day]=DAY(A502)),--(TOther[Start Day]&gt;=DAY(A502))),--(IFERROR(MOD(TOther[Start Month]-MONTH(A502)+6,6),1)=0),TOther[Amount])))</f>
        <v>0</v>
      </c>
      <c r="V502" s="8" cm="1">
        <f t="array" ref="V502">IF(A502="","",IF(COUNTIF(TOther[Frequency],$V$1)=0,0,SUMPRODUCT(--(TOther[Frequency]=$V$1),--(TOther[Start Date]&lt;=A502),--(TOther[End Date Calc]&gt;=A502),IF(B502="N",--(TOther[Start Day]=DAY(A502)),--(TOther[Start Day]&gt;=DAY(A502))),--(IFERROR(MOD(TOther[Start Month]-MONTH(A502)+12,12),1)=0),TOther[Amount])))</f>
        <v>0</v>
      </c>
      <c r="W502" s="8">
        <f>IF(A502="","",SUMIFS(TOther[Amount],TOther[Start Date],A502,TOther[Frequency],$W$1))</f>
        <v>0</v>
      </c>
      <c r="X502" s="9">
        <f t="shared" si="35"/>
        <v>0</v>
      </c>
      <c r="Y502" s="9">
        <f t="shared" si="39"/>
        <v>0</v>
      </c>
      <c r="Z502" s="8" cm="1">
        <f t="array" ref="Z502">IF(A502="","",IF(COUNTIF('2) Income'!$D$13:$D$32,"Weekly")=0,0,SUMPRODUCT(--(IFERROR(MOD(A502-'2) Income'!$F$13:$F$32,7),1)=0),--('2) Income'!$D$13:$D$32="Weekly"),--('2) Income'!$F$13:$F$32&lt;=A502),'2) Income'!$E$13:$E$32)))</f>
        <v>0</v>
      </c>
      <c r="AA502" s="8" cm="1">
        <f t="array" ref="AA502">IF(A502="","",IF(COUNTIF('2) Income'!$D$13:$D$32,"Every Other Week")=0,0,SUMPRODUCT(--(IFERROR(MOD(A502-'2) Income'!$F$13:$F$32,14),1)=0),--('2) Income'!$D$13:$D$32="Every Other Week"),--('2) Income'!$F$13:$F$32&lt;=A502),'2) Income'!$E$13:$E$32)))</f>
        <v>0</v>
      </c>
      <c r="AB502" s="8">
        <f>IF(A502="","",IF(COUNTIF('2) Income'!$D$13:$D$32,"1st and 15th")=0,0,IF(OR(DAY(A502)=1,DAY(A502)=15),SUMIFS('2) Income'!$E$13:$E$32,'2) Income'!$D$13:$D$32,"1st and 15th",'2) Income'!$F$13:$F$32,"&lt;="&amp;$A502),0)))</f>
        <v>0</v>
      </c>
      <c r="AC502" s="8">
        <f>IF(A502="","",IF(COUNTIF('2) Income'!$D$13:$D$32,"2nd Wednesday")=0,0,IF(A502=(A502-DAY(A502)+1+2*7-WEEKDAY(A502-DAY(A502)+8-4,1)),SUMIFS('2) Income'!$E$13:$E$32,'2) Income'!$D$13:$D$32,"2nd Wednesday",'2) Income'!$F$13:$F$32,"&lt;="&amp;$A502),0)))</f>
        <v>0</v>
      </c>
      <c r="AD502" s="8">
        <f>IF(A502="","",IF(COUNTIF('2) Income'!$D$13:$D$32,"3rd Wednesday")=0,0,IF(A502=(A502-DAY(A502)+1+3*7-WEEKDAY(A502-DAY(A502)+8-4,1)),SUMIFS('2) Income'!$E$13:$E$32,'2) Income'!$D$13:$D$32,"3rd Wednesday",'2) Income'!$F$13:$F$32,"&lt;="&amp;$A502),0)))</f>
        <v>0</v>
      </c>
      <c r="AE502" s="8">
        <f>IF(A502="","",IF(COUNTIF('2) Income'!$D$13:$D$32,"4th Wednesday")=0,0,IF(A502=(A502-DAY(A502)+1+4*7-WEEKDAY(A502-DAY(A502)+8-4,1)),SUMIFS('2) Income'!$E$13:$E$32,'2) Income'!$D$13:$D$32,"4th Wednesday",'2) Income'!$F$13:$F$32,"&lt;="&amp;$A502),0)))</f>
        <v>0</v>
      </c>
      <c r="AF502" s="8" cm="1">
        <f t="array" ref="AF502">IF(A502="","",IF(COUNTIF('2) Income'!$D$13:$D$32,"Every 4 Weeks")=0,0,SUMPRODUCT(--(IFERROR(MOD(A502-'2) Income'!$F$13:$F$32,28),1)=0),--('2) Income'!$D$13:$D$32="Every 4 Weeks"),--('2) Income'!$F$13:$F$32&lt;=A502),'2) Income'!$E$13:$E$32)))</f>
        <v>0</v>
      </c>
      <c r="AG502" s="8">
        <f>IF(A502="","",IF(COUNTIF('2) Income'!$D$13:$D$32,"Monthly")=0,0,IF(B502="N",SUMIFS('2) Income'!$E$13:$E$32,'2) Income'!$D$13:$D$32,"monthly",'2) Income'!$F$13:$F$32,"&lt;="&amp;$A502,'2) Income'!$I$13:$I$32,DAY(A502)),SUMIFS('2) Income'!$E$13:$E$32,'2) Income'!$D$13:$D$32,"monthly",'2) Income'!$F$13:$F$32,"&lt;="&amp;$A502,'2) Income'!$I$13:$I$32,"&gt;="&amp;DAY(A502)))))</f>
        <v>0</v>
      </c>
      <c r="AH502" s="8" cm="1">
        <f t="array" ref="AH502">IF(A502="","",IF(COUNTIF('2) Income'!$D$13:$D$32,"Yearly")=0,0,SUMPRODUCT(--('2) Income'!$D$13:$D$32="Yearly"),--('2) Income'!$F$13:$F$32&lt;=A502),IF(B502="N",--('2) Income'!$I$13:$I$32=DAY(A502)),--('2) Income'!$I$13:$I$32&gt;=DAY(A502))),--(IFERROR(MOD('2) Income'!$H$13:$H$32-MONTH(A502)+12,12),1)=0),'2) Income'!$E$13:$E$32)))</f>
        <v>0</v>
      </c>
      <c r="AI502" s="8">
        <f>IF(A502="","",IF(COUNTIF('2) Income'!$D$13:$D$32,"one-time")=0,0,SUMIFS('2) Income'!$E$13:$E$32,'2) Income'!$D$13:$D$32,"one-time",'2) Income'!$F$13:$F$32,"="&amp;$A502)))</f>
        <v>0</v>
      </c>
      <c r="AJ502" s="9">
        <f t="shared" si="36"/>
        <v>0</v>
      </c>
    </row>
    <row r="503" spans="1:36">
      <c r="A503" s="7">
        <f>IF(A502="","",IF(A502+1&lt;='1) Period'!$E$21,A502+1,""))</f>
        <v>45975</v>
      </c>
      <c r="B503" s="7" t="str">
        <f t="shared" si="37"/>
        <v>N</v>
      </c>
      <c r="C503" t="str">
        <f t="shared" si="38"/>
        <v>F</v>
      </c>
      <c r="D503" s="8">
        <f>IF(A503="","",IF(TEXT(A503,"dddd")='4) Happy Money'!$E$23,WAllowance,0))</f>
        <v>0</v>
      </c>
      <c r="E503" s="8">
        <f>IF(A503="","",IF(B503="N",SUMIF(TMonthly[Day of the Month],DAY(A503),TMonthly[Amount]),SUMIF(TMonthly[Day of the Month],"&gt;="&amp;DAY(A503),TMonthly[Amount])))</f>
        <v>0</v>
      </c>
      <c r="F503" s="8" cm="1">
        <f t="array" ref="F503">IF(A503="","",SUMPRODUCT(--(TYearly[Due Date]&lt;=A503),IF(B503="N",--(TYearly[Day]=DAY(A503)),--(TYearly[Day]&gt;=DAY(A503))),--(IFERROR(MOD(TYearly[Month]-MONTH(A503)+12,12),1)=0),TYearly[Amount]))</f>
        <v>0</v>
      </c>
      <c r="G503" s="8">
        <f>IF(A503="","",SUMIF(TOneTime[Due Date],A503,TOneTime[Amount]))</f>
        <v>0</v>
      </c>
      <c r="H503" s="8" cm="1">
        <f t="array" ref="H503">IF(A503="","",IF(COUNTIF(TOther[Frequency],$H$1)=0,0,SUMPRODUCT(--(IFERROR(MOD(A503-TOther[Start Date],7),1)=0),--(TOther[Frequency]=$H$1),--(TOther[Start Date]&lt;=A503),--(TOther[End Date Calc]&gt;=A503),TOther[Amount])))</f>
        <v>0</v>
      </c>
      <c r="I503" s="8" cm="1">
        <f t="array" ref="I503">IF(A503="","",IF(COUNTIF(TOther[Frequency],$I$1)=0,0,SUMPRODUCT(--(IFERROR(MOD(A503-TOther[Start Date],14),1)=0),--(TOther[Frequency]=$I$1),--(TOther[Start Date]&lt;=A503),--(TOther[End Date Calc]&gt;=A503),TOther[Amount])))</f>
        <v>0</v>
      </c>
      <c r="J503" s="8">
        <f>IF(A503="","",IF(COUNTIF(TOther[Frequency],$J$1)=0,0,IF(OR(DAY(A503)=1,DAY(A503)=15),SUMIFS(TOther[Amount],TOther[Frequency],$J$1,TOther[Start Date],"&lt;="&amp;$A503,TOther[End Date Calc],"&gt;="&amp;A503),0)))</f>
        <v>0</v>
      </c>
      <c r="K503" s="8">
        <f>IF(A503="","",IF(COUNTIF(TOther[Frequency],$K$1)=0,0,IF(A503=(A503-DAY(A503)+1+2*7-WEEKDAY(A503-DAY(A503)+8-4,1)),SUMIFS(TOther[Amount],TOther[Frequency],$K$1,TOther[Start Date],"&lt;="&amp;$A503,TOther[End Date Calc],"&gt;="&amp;A503),0)))</f>
        <v>0</v>
      </c>
      <c r="L503" s="8">
        <f>IF(A503="","",IF(COUNTIF(TOther[Frequency],$L$1)=0,0,IF(A503=(A503-DAY(A503)+1+3*7-WEEKDAY(A503-DAY(A503)+8-4,1)),SUMIFS(TOther[Amount],TOther[Frequency],$L$1,TOther[Start Date],"&lt;="&amp;$A503,TOther[End Date Calc],"&gt;="&amp;A503),0)))</f>
        <v>0</v>
      </c>
      <c r="M503" s="8">
        <f>IF(A503="","",IF(COUNTIF(TOther[Frequency],$M$1)=0,0,IF(A503=(A503-DAY(A503)+1+4*7-WEEKDAY(A503-DAY(A503)+8-4,1)),SUMIFS(TOther[Amount],TOther[Frequency],$M$1,TOther[Start Date],"&lt;="&amp;$A503,TOther[End Date Calc],"&gt;="&amp;A503),0)))</f>
        <v>0</v>
      </c>
      <c r="N503" s="8" cm="1">
        <f t="array" ref="N503">IF(A503="","",IF(COUNTIF(TOther[Frequency],$N$1)=0,0,SUMPRODUCT(--(IFERROR(MOD(A503-TOther[Start Date],28),1)=0),--(TOther[Frequency]=$N$1),--(TOther[Start Date]&lt;=A503),--(TOther[End Date Calc]&gt;=A503),TOther[Amount])))</f>
        <v>0</v>
      </c>
      <c r="O503" s="8" cm="1">
        <f t="array" ref="O503">IF(A503="","",IF(COUNTIF(TOther[Frequency],$O$1)=0,0,SUMPRODUCT(--(IFERROR(MOD(A503-TOther[Start Date],42),1)=0),--(TOther[Frequency]=$O$1),--(TOther[Start Date]&lt;=A503),--(TOther[End Date Calc]&gt;=A503),TOther[Amount])))</f>
        <v>0</v>
      </c>
      <c r="P503" s="8" cm="1">
        <f t="array" ref="P503">IF(A503="","",IF(COUNTIF(TOther[Frequency],$P$1)=0,0,SUMPRODUCT(--(IFERROR(MOD(A503-TOther[Start Date],56),1)=0),--(TOther[Frequency]=$P$1),--(TOther[Start Date]&lt;=A503),--(TOther[End Date Calc]&gt;=A503),TOther[Amount])))</f>
        <v>0</v>
      </c>
      <c r="Q503" s="8">
        <f>IF(A503="","",IF(COUNTIF(TOther[Frequency],$Q$1)=0,0,IF(B503="N",SUMIFS(TOther[Amount],TOther[Frequency],$Q$1,TOther[Start Date],"&lt;="&amp;$A503,TOther[End Date Calc],"&gt;="&amp;A503,TOther[Start Day],DAY(A503)),SUMIFS(TOther[Amount],TOther[Frequency],$Q$1,TOther[Start Date],"&lt;="&amp;$A503,TOther[End Date Calc],"&gt;="&amp;A503,TOther[Start Day],"&gt;="&amp;DAY(A503)))))</f>
        <v>0</v>
      </c>
      <c r="R503" s="8" cm="1">
        <f t="array" ref="R503">IF(A503="","",IF(COUNTIF(TOther[Frequency],R$1)=0,0,SUMPRODUCT(--(TOther[Frequency]=R$1),--(TOther[Start Date]&lt;=A503),--(TOther[End Date Calc]&gt;=A503),IF(B503="N",--(TOther[Start Day]=DAY(A503)),--(TOther[Start Day]&gt;=DAY(A503))),--(IFERROR(MOD(TOther[Start Month]-MONTH(A503)+2,2),1)=0),TOther[Amount])))</f>
        <v>0</v>
      </c>
      <c r="S503" s="8" cm="1">
        <f t="array" ref="S503">IF(A503="","",IF(COUNTIF(TOther[Frequency],S$1)=0,0,SUMPRODUCT(--(TOther[Frequency]=S$1),--(TOther[Start Date]&lt;=A503),--(TOther[End Date Calc]&gt;=A503),IF(B503="N",--(TOther[Start Day]=DAY(A503)),--(TOther[Start Day]&gt;=DAY(A503))),--(IFERROR(MOD(TOther[Start Month]-MONTH(A503)+3,3),1)=0),TOther[Amount])))</f>
        <v>0</v>
      </c>
      <c r="T503" s="8" cm="1">
        <f t="array" ref="T503">IF($A503="","",IF(COUNTIF(TOther[Frequency],T$1)=0,0,SUMPRODUCT(--(TOther[Frequency]=T$1),--(TOther[Start Date]&lt;=$A503),--(TOther[End Date Calc]&gt;=$A503),IF($B503="N",--(TOther[Start Day]=DAY($A503)),--(TOther[Start Day]&gt;=DAY($A503))),--(IFERROR(MOD(TOther[Start Month]-MONTH($A503)+4,4),1)=0),TOther[Amount])))</f>
        <v>0</v>
      </c>
      <c r="U503" s="8" cm="1">
        <f t="array" ref="U503">IF(A503="","",IF(COUNTIF(TOther[Frequency],$U$1)=0,0,SUMPRODUCT(--(TOther[Frequency]=$U$1),--(TOther[Start Date]&lt;=A503),--(TOther[End Date Calc]&gt;=A503),IF(B503="N",--(TOther[Start Day]=DAY(A503)),--(TOther[Start Day]&gt;=DAY(A503))),--(IFERROR(MOD(TOther[Start Month]-MONTH(A503)+6,6),1)=0),TOther[Amount])))</f>
        <v>0</v>
      </c>
      <c r="V503" s="8" cm="1">
        <f t="array" ref="V503">IF(A503="","",IF(COUNTIF(TOther[Frequency],$V$1)=0,0,SUMPRODUCT(--(TOther[Frequency]=$V$1),--(TOther[Start Date]&lt;=A503),--(TOther[End Date Calc]&gt;=A503),IF(B503="N",--(TOther[Start Day]=DAY(A503)),--(TOther[Start Day]&gt;=DAY(A503))),--(IFERROR(MOD(TOther[Start Month]-MONTH(A503)+12,12),1)=0),TOther[Amount])))</f>
        <v>0</v>
      </c>
      <c r="W503" s="8">
        <f>IF(A503="","",SUMIFS(TOther[Amount],TOther[Start Date],A503,TOther[Frequency],$W$1))</f>
        <v>0</v>
      </c>
      <c r="X503" s="9">
        <f t="shared" si="35"/>
        <v>0</v>
      </c>
      <c r="Y503" s="9">
        <f t="shared" si="39"/>
        <v>0</v>
      </c>
      <c r="Z503" s="8" cm="1">
        <f t="array" ref="Z503">IF(A503="","",IF(COUNTIF('2) Income'!$D$13:$D$32,"Weekly")=0,0,SUMPRODUCT(--(IFERROR(MOD(A503-'2) Income'!$F$13:$F$32,7),1)=0),--('2) Income'!$D$13:$D$32="Weekly"),--('2) Income'!$F$13:$F$32&lt;=A503),'2) Income'!$E$13:$E$32)))</f>
        <v>0</v>
      </c>
      <c r="AA503" s="8" cm="1">
        <f t="array" ref="AA503">IF(A503="","",IF(COUNTIF('2) Income'!$D$13:$D$32,"Every Other Week")=0,0,SUMPRODUCT(--(IFERROR(MOD(A503-'2) Income'!$F$13:$F$32,14),1)=0),--('2) Income'!$D$13:$D$32="Every Other Week"),--('2) Income'!$F$13:$F$32&lt;=A503),'2) Income'!$E$13:$E$32)))</f>
        <v>0</v>
      </c>
      <c r="AB503" s="8">
        <f>IF(A503="","",IF(COUNTIF('2) Income'!$D$13:$D$32,"1st and 15th")=0,0,IF(OR(DAY(A503)=1,DAY(A503)=15),SUMIFS('2) Income'!$E$13:$E$32,'2) Income'!$D$13:$D$32,"1st and 15th",'2) Income'!$F$13:$F$32,"&lt;="&amp;$A503),0)))</f>
        <v>0</v>
      </c>
      <c r="AC503" s="8">
        <f>IF(A503="","",IF(COUNTIF('2) Income'!$D$13:$D$32,"2nd Wednesday")=0,0,IF(A503=(A503-DAY(A503)+1+2*7-WEEKDAY(A503-DAY(A503)+8-4,1)),SUMIFS('2) Income'!$E$13:$E$32,'2) Income'!$D$13:$D$32,"2nd Wednesday",'2) Income'!$F$13:$F$32,"&lt;="&amp;$A503),0)))</f>
        <v>0</v>
      </c>
      <c r="AD503" s="8">
        <f>IF(A503="","",IF(COUNTIF('2) Income'!$D$13:$D$32,"3rd Wednesday")=0,0,IF(A503=(A503-DAY(A503)+1+3*7-WEEKDAY(A503-DAY(A503)+8-4,1)),SUMIFS('2) Income'!$E$13:$E$32,'2) Income'!$D$13:$D$32,"3rd Wednesday",'2) Income'!$F$13:$F$32,"&lt;="&amp;$A503),0)))</f>
        <v>0</v>
      </c>
      <c r="AE503" s="8">
        <f>IF(A503="","",IF(COUNTIF('2) Income'!$D$13:$D$32,"4th Wednesday")=0,0,IF(A503=(A503-DAY(A503)+1+4*7-WEEKDAY(A503-DAY(A503)+8-4,1)),SUMIFS('2) Income'!$E$13:$E$32,'2) Income'!$D$13:$D$32,"4th Wednesday",'2) Income'!$F$13:$F$32,"&lt;="&amp;$A503),0)))</f>
        <v>0</v>
      </c>
      <c r="AF503" s="8" cm="1">
        <f t="array" ref="AF503">IF(A503="","",IF(COUNTIF('2) Income'!$D$13:$D$32,"Every 4 Weeks")=0,0,SUMPRODUCT(--(IFERROR(MOD(A503-'2) Income'!$F$13:$F$32,28),1)=0),--('2) Income'!$D$13:$D$32="Every 4 Weeks"),--('2) Income'!$F$13:$F$32&lt;=A503),'2) Income'!$E$13:$E$32)))</f>
        <v>0</v>
      </c>
      <c r="AG503" s="8">
        <f>IF(A503="","",IF(COUNTIF('2) Income'!$D$13:$D$32,"Monthly")=0,0,IF(B503="N",SUMIFS('2) Income'!$E$13:$E$32,'2) Income'!$D$13:$D$32,"monthly",'2) Income'!$F$13:$F$32,"&lt;="&amp;$A503,'2) Income'!$I$13:$I$32,DAY(A503)),SUMIFS('2) Income'!$E$13:$E$32,'2) Income'!$D$13:$D$32,"monthly",'2) Income'!$F$13:$F$32,"&lt;="&amp;$A503,'2) Income'!$I$13:$I$32,"&gt;="&amp;DAY(A503)))))</f>
        <v>0</v>
      </c>
      <c r="AH503" s="8" cm="1">
        <f t="array" ref="AH503">IF(A503="","",IF(COUNTIF('2) Income'!$D$13:$D$32,"Yearly")=0,0,SUMPRODUCT(--('2) Income'!$D$13:$D$32="Yearly"),--('2) Income'!$F$13:$F$32&lt;=A503),IF(B503="N",--('2) Income'!$I$13:$I$32=DAY(A503)),--('2) Income'!$I$13:$I$32&gt;=DAY(A503))),--(IFERROR(MOD('2) Income'!$H$13:$H$32-MONTH(A503)+12,12),1)=0),'2) Income'!$E$13:$E$32)))</f>
        <v>0</v>
      </c>
      <c r="AI503" s="8">
        <f>IF(A503="","",IF(COUNTIF('2) Income'!$D$13:$D$32,"one-time")=0,0,SUMIFS('2) Income'!$E$13:$E$32,'2) Income'!$D$13:$D$32,"one-time",'2) Income'!$F$13:$F$32,"="&amp;$A503)))</f>
        <v>0</v>
      </c>
      <c r="AJ503" s="9">
        <f t="shared" si="36"/>
        <v>0</v>
      </c>
    </row>
    <row r="504" spans="1:36">
      <c r="A504" s="7">
        <f>IF(A503="","",IF(A503+1&lt;='1) Period'!$E$21,A503+1,""))</f>
        <v>45976</v>
      </c>
      <c r="B504" s="7" t="str">
        <f t="shared" si="37"/>
        <v>N</v>
      </c>
      <c r="C504" t="str">
        <f t="shared" si="38"/>
        <v>Y</v>
      </c>
      <c r="D504" s="8">
        <f>IF(A504="","",IF(TEXT(A504,"dddd")='4) Happy Money'!$E$23,WAllowance,0))</f>
        <v>0</v>
      </c>
      <c r="E504" s="8">
        <f>IF(A504="","",IF(B504="N",SUMIF(TMonthly[Day of the Month],DAY(A504),TMonthly[Amount]),SUMIF(TMonthly[Day of the Month],"&gt;="&amp;DAY(A504),TMonthly[Amount])))</f>
        <v>0</v>
      </c>
      <c r="F504" s="8" cm="1">
        <f t="array" ref="F504">IF(A504="","",SUMPRODUCT(--(TYearly[Due Date]&lt;=A504),IF(B504="N",--(TYearly[Day]=DAY(A504)),--(TYearly[Day]&gt;=DAY(A504))),--(IFERROR(MOD(TYearly[Month]-MONTH(A504)+12,12),1)=0),TYearly[Amount]))</f>
        <v>0</v>
      </c>
      <c r="G504" s="8">
        <f>IF(A504="","",SUMIF(TOneTime[Due Date],A504,TOneTime[Amount]))</f>
        <v>0</v>
      </c>
      <c r="H504" s="8" cm="1">
        <f t="array" ref="H504">IF(A504="","",IF(COUNTIF(TOther[Frequency],$H$1)=0,0,SUMPRODUCT(--(IFERROR(MOD(A504-TOther[Start Date],7),1)=0),--(TOther[Frequency]=$H$1),--(TOther[Start Date]&lt;=A504),--(TOther[End Date Calc]&gt;=A504),TOther[Amount])))</f>
        <v>0</v>
      </c>
      <c r="I504" s="8" cm="1">
        <f t="array" ref="I504">IF(A504="","",IF(COUNTIF(TOther[Frequency],$I$1)=0,0,SUMPRODUCT(--(IFERROR(MOD(A504-TOther[Start Date],14),1)=0),--(TOther[Frequency]=$I$1),--(TOther[Start Date]&lt;=A504),--(TOther[End Date Calc]&gt;=A504),TOther[Amount])))</f>
        <v>0</v>
      </c>
      <c r="J504" s="8">
        <f>IF(A504="","",IF(COUNTIF(TOther[Frequency],$J$1)=0,0,IF(OR(DAY(A504)=1,DAY(A504)=15),SUMIFS(TOther[Amount],TOther[Frequency],$J$1,TOther[Start Date],"&lt;="&amp;$A504,TOther[End Date Calc],"&gt;="&amp;A504),0)))</f>
        <v>0</v>
      </c>
      <c r="K504" s="8">
        <f>IF(A504="","",IF(COUNTIF(TOther[Frequency],$K$1)=0,0,IF(A504=(A504-DAY(A504)+1+2*7-WEEKDAY(A504-DAY(A504)+8-4,1)),SUMIFS(TOther[Amount],TOther[Frequency],$K$1,TOther[Start Date],"&lt;="&amp;$A504,TOther[End Date Calc],"&gt;="&amp;A504),0)))</f>
        <v>0</v>
      </c>
      <c r="L504" s="8">
        <f>IF(A504="","",IF(COUNTIF(TOther[Frequency],$L$1)=0,0,IF(A504=(A504-DAY(A504)+1+3*7-WEEKDAY(A504-DAY(A504)+8-4,1)),SUMIFS(TOther[Amount],TOther[Frequency],$L$1,TOther[Start Date],"&lt;="&amp;$A504,TOther[End Date Calc],"&gt;="&amp;A504),0)))</f>
        <v>0</v>
      </c>
      <c r="M504" s="8">
        <f>IF(A504="","",IF(COUNTIF(TOther[Frequency],$M$1)=0,0,IF(A504=(A504-DAY(A504)+1+4*7-WEEKDAY(A504-DAY(A504)+8-4,1)),SUMIFS(TOther[Amount],TOther[Frequency],$M$1,TOther[Start Date],"&lt;="&amp;$A504,TOther[End Date Calc],"&gt;="&amp;A504),0)))</f>
        <v>0</v>
      </c>
      <c r="N504" s="8" cm="1">
        <f t="array" ref="N504">IF(A504="","",IF(COUNTIF(TOther[Frequency],$N$1)=0,0,SUMPRODUCT(--(IFERROR(MOD(A504-TOther[Start Date],28),1)=0),--(TOther[Frequency]=$N$1),--(TOther[Start Date]&lt;=A504),--(TOther[End Date Calc]&gt;=A504),TOther[Amount])))</f>
        <v>0</v>
      </c>
      <c r="O504" s="8" cm="1">
        <f t="array" ref="O504">IF(A504="","",IF(COUNTIF(TOther[Frequency],$O$1)=0,0,SUMPRODUCT(--(IFERROR(MOD(A504-TOther[Start Date],42),1)=0),--(TOther[Frequency]=$O$1),--(TOther[Start Date]&lt;=A504),--(TOther[End Date Calc]&gt;=A504),TOther[Amount])))</f>
        <v>0</v>
      </c>
      <c r="P504" s="8" cm="1">
        <f t="array" ref="P504">IF(A504="","",IF(COUNTIF(TOther[Frequency],$P$1)=0,0,SUMPRODUCT(--(IFERROR(MOD(A504-TOther[Start Date],56),1)=0),--(TOther[Frequency]=$P$1),--(TOther[Start Date]&lt;=A504),--(TOther[End Date Calc]&gt;=A504),TOther[Amount])))</f>
        <v>0</v>
      </c>
      <c r="Q504" s="8">
        <f>IF(A504="","",IF(COUNTIF(TOther[Frequency],$Q$1)=0,0,IF(B504="N",SUMIFS(TOther[Amount],TOther[Frequency],$Q$1,TOther[Start Date],"&lt;="&amp;$A504,TOther[End Date Calc],"&gt;="&amp;A504,TOther[Start Day],DAY(A504)),SUMIFS(TOther[Amount],TOther[Frequency],$Q$1,TOther[Start Date],"&lt;="&amp;$A504,TOther[End Date Calc],"&gt;="&amp;A504,TOther[Start Day],"&gt;="&amp;DAY(A504)))))</f>
        <v>0</v>
      </c>
      <c r="R504" s="8" cm="1">
        <f t="array" ref="R504">IF(A504="","",IF(COUNTIF(TOther[Frequency],R$1)=0,0,SUMPRODUCT(--(TOther[Frequency]=R$1),--(TOther[Start Date]&lt;=A504),--(TOther[End Date Calc]&gt;=A504),IF(B504="N",--(TOther[Start Day]=DAY(A504)),--(TOther[Start Day]&gt;=DAY(A504))),--(IFERROR(MOD(TOther[Start Month]-MONTH(A504)+2,2),1)=0),TOther[Amount])))</f>
        <v>0</v>
      </c>
      <c r="S504" s="8" cm="1">
        <f t="array" ref="S504">IF(A504="","",IF(COUNTIF(TOther[Frequency],S$1)=0,0,SUMPRODUCT(--(TOther[Frequency]=S$1),--(TOther[Start Date]&lt;=A504),--(TOther[End Date Calc]&gt;=A504),IF(B504="N",--(TOther[Start Day]=DAY(A504)),--(TOther[Start Day]&gt;=DAY(A504))),--(IFERROR(MOD(TOther[Start Month]-MONTH(A504)+3,3),1)=0),TOther[Amount])))</f>
        <v>0</v>
      </c>
      <c r="T504" s="8" cm="1">
        <f t="array" ref="T504">IF($A504="","",IF(COUNTIF(TOther[Frequency],T$1)=0,0,SUMPRODUCT(--(TOther[Frequency]=T$1),--(TOther[Start Date]&lt;=$A504),--(TOther[End Date Calc]&gt;=$A504),IF($B504="N",--(TOther[Start Day]=DAY($A504)),--(TOther[Start Day]&gt;=DAY($A504))),--(IFERROR(MOD(TOther[Start Month]-MONTH($A504)+4,4),1)=0),TOther[Amount])))</f>
        <v>0</v>
      </c>
      <c r="U504" s="8" cm="1">
        <f t="array" ref="U504">IF(A504="","",IF(COUNTIF(TOther[Frequency],$U$1)=0,0,SUMPRODUCT(--(TOther[Frequency]=$U$1),--(TOther[Start Date]&lt;=A504),--(TOther[End Date Calc]&gt;=A504),IF(B504="N",--(TOther[Start Day]=DAY(A504)),--(TOther[Start Day]&gt;=DAY(A504))),--(IFERROR(MOD(TOther[Start Month]-MONTH(A504)+6,6),1)=0),TOther[Amount])))</f>
        <v>0</v>
      </c>
      <c r="V504" s="8" cm="1">
        <f t="array" ref="V504">IF(A504="","",IF(COUNTIF(TOther[Frequency],$V$1)=0,0,SUMPRODUCT(--(TOther[Frequency]=$V$1),--(TOther[Start Date]&lt;=A504),--(TOther[End Date Calc]&gt;=A504),IF(B504="N",--(TOther[Start Day]=DAY(A504)),--(TOther[Start Day]&gt;=DAY(A504))),--(IFERROR(MOD(TOther[Start Month]-MONTH(A504)+12,12),1)=0),TOther[Amount])))</f>
        <v>0</v>
      </c>
      <c r="W504" s="8">
        <f>IF(A504="","",SUMIFS(TOther[Amount],TOther[Start Date],A504,TOther[Frequency],$W$1))</f>
        <v>0</v>
      </c>
      <c r="X504" s="9">
        <f t="shared" si="35"/>
        <v>0</v>
      </c>
      <c r="Y504" s="9">
        <f t="shared" si="39"/>
        <v>0</v>
      </c>
      <c r="Z504" s="8" cm="1">
        <f t="array" ref="Z504">IF(A504="","",IF(COUNTIF('2) Income'!$D$13:$D$32,"Weekly")=0,0,SUMPRODUCT(--(IFERROR(MOD(A504-'2) Income'!$F$13:$F$32,7),1)=0),--('2) Income'!$D$13:$D$32="Weekly"),--('2) Income'!$F$13:$F$32&lt;=A504),'2) Income'!$E$13:$E$32)))</f>
        <v>0</v>
      </c>
      <c r="AA504" s="8" cm="1">
        <f t="array" ref="AA504">IF(A504="","",IF(COUNTIF('2) Income'!$D$13:$D$32,"Every Other Week")=0,0,SUMPRODUCT(--(IFERROR(MOD(A504-'2) Income'!$F$13:$F$32,14),1)=0),--('2) Income'!$D$13:$D$32="Every Other Week"),--('2) Income'!$F$13:$F$32&lt;=A504),'2) Income'!$E$13:$E$32)))</f>
        <v>0</v>
      </c>
      <c r="AB504" s="8">
        <f>IF(A504="","",IF(COUNTIF('2) Income'!$D$13:$D$32,"1st and 15th")=0,0,IF(OR(DAY(A504)=1,DAY(A504)=15),SUMIFS('2) Income'!$E$13:$E$32,'2) Income'!$D$13:$D$32,"1st and 15th",'2) Income'!$F$13:$F$32,"&lt;="&amp;$A504),0)))</f>
        <v>0</v>
      </c>
      <c r="AC504" s="8">
        <f>IF(A504="","",IF(COUNTIF('2) Income'!$D$13:$D$32,"2nd Wednesday")=0,0,IF(A504=(A504-DAY(A504)+1+2*7-WEEKDAY(A504-DAY(A504)+8-4,1)),SUMIFS('2) Income'!$E$13:$E$32,'2) Income'!$D$13:$D$32,"2nd Wednesday",'2) Income'!$F$13:$F$32,"&lt;="&amp;$A504),0)))</f>
        <v>0</v>
      </c>
      <c r="AD504" s="8">
        <f>IF(A504="","",IF(COUNTIF('2) Income'!$D$13:$D$32,"3rd Wednesday")=0,0,IF(A504=(A504-DAY(A504)+1+3*7-WEEKDAY(A504-DAY(A504)+8-4,1)),SUMIFS('2) Income'!$E$13:$E$32,'2) Income'!$D$13:$D$32,"3rd Wednesday",'2) Income'!$F$13:$F$32,"&lt;="&amp;$A504),0)))</f>
        <v>0</v>
      </c>
      <c r="AE504" s="8">
        <f>IF(A504="","",IF(COUNTIF('2) Income'!$D$13:$D$32,"4th Wednesday")=0,0,IF(A504=(A504-DAY(A504)+1+4*7-WEEKDAY(A504-DAY(A504)+8-4,1)),SUMIFS('2) Income'!$E$13:$E$32,'2) Income'!$D$13:$D$32,"4th Wednesday",'2) Income'!$F$13:$F$32,"&lt;="&amp;$A504),0)))</f>
        <v>0</v>
      </c>
      <c r="AF504" s="8" cm="1">
        <f t="array" ref="AF504">IF(A504="","",IF(COUNTIF('2) Income'!$D$13:$D$32,"Every 4 Weeks")=0,0,SUMPRODUCT(--(IFERROR(MOD(A504-'2) Income'!$F$13:$F$32,28),1)=0),--('2) Income'!$D$13:$D$32="Every 4 Weeks"),--('2) Income'!$F$13:$F$32&lt;=A504),'2) Income'!$E$13:$E$32)))</f>
        <v>0</v>
      </c>
      <c r="AG504" s="8">
        <f>IF(A504="","",IF(COUNTIF('2) Income'!$D$13:$D$32,"Monthly")=0,0,IF(B504="N",SUMIFS('2) Income'!$E$13:$E$32,'2) Income'!$D$13:$D$32,"monthly",'2) Income'!$F$13:$F$32,"&lt;="&amp;$A504,'2) Income'!$I$13:$I$32,DAY(A504)),SUMIFS('2) Income'!$E$13:$E$32,'2) Income'!$D$13:$D$32,"monthly",'2) Income'!$F$13:$F$32,"&lt;="&amp;$A504,'2) Income'!$I$13:$I$32,"&gt;="&amp;DAY(A504)))))</f>
        <v>0</v>
      </c>
      <c r="AH504" s="8" cm="1">
        <f t="array" ref="AH504">IF(A504="","",IF(COUNTIF('2) Income'!$D$13:$D$32,"Yearly")=0,0,SUMPRODUCT(--('2) Income'!$D$13:$D$32="Yearly"),--('2) Income'!$F$13:$F$32&lt;=A504),IF(B504="N",--('2) Income'!$I$13:$I$32=DAY(A504)),--('2) Income'!$I$13:$I$32&gt;=DAY(A504))),--(IFERROR(MOD('2) Income'!$H$13:$H$32-MONTH(A504)+12,12),1)=0),'2) Income'!$E$13:$E$32)))</f>
        <v>0</v>
      </c>
      <c r="AI504" s="8">
        <f>IF(A504="","",IF(COUNTIF('2) Income'!$D$13:$D$32,"one-time")=0,0,SUMIFS('2) Income'!$E$13:$E$32,'2) Income'!$D$13:$D$32,"one-time",'2) Income'!$F$13:$F$32,"="&amp;$A504)))</f>
        <v>0</v>
      </c>
      <c r="AJ504" s="9">
        <f t="shared" si="36"/>
        <v>0</v>
      </c>
    </row>
    <row r="505" spans="1:36">
      <c r="A505" s="7">
        <f>IF(A504="","",IF(A504+1&lt;='1) Period'!$E$21,A504+1,""))</f>
        <v>45977</v>
      </c>
      <c r="B505" s="7" t="str">
        <f t="shared" si="37"/>
        <v>N</v>
      </c>
      <c r="C505" t="str">
        <f t="shared" si="38"/>
        <v>Y</v>
      </c>
      <c r="D505" s="8">
        <f>IF(A505="","",IF(TEXT(A505,"dddd")='4) Happy Money'!$E$23,WAllowance,0))</f>
        <v>0</v>
      </c>
      <c r="E505" s="8">
        <f>IF(A505="","",IF(B505="N",SUMIF(TMonthly[Day of the Month],DAY(A505),TMonthly[Amount]),SUMIF(TMonthly[Day of the Month],"&gt;="&amp;DAY(A505),TMonthly[Amount])))</f>
        <v>0</v>
      </c>
      <c r="F505" s="8" cm="1">
        <f t="array" ref="F505">IF(A505="","",SUMPRODUCT(--(TYearly[Due Date]&lt;=A505),IF(B505="N",--(TYearly[Day]=DAY(A505)),--(TYearly[Day]&gt;=DAY(A505))),--(IFERROR(MOD(TYearly[Month]-MONTH(A505)+12,12),1)=0),TYearly[Amount]))</f>
        <v>0</v>
      </c>
      <c r="G505" s="8">
        <f>IF(A505="","",SUMIF(TOneTime[Due Date],A505,TOneTime[Amount]))</f>
        <v>0</v>
      </c>
      <c r="H505" s="8" cm="1">
        <f t="array" ref="H505">IF(A505="","",IF(COUNTIF(TOther[Frequency],$H$1)=0,0,SUMPRODUCT(--(IFERROR(MOD(A505-TOther[Start Date],7),1)=0),--(TOther[Frequency]=$H$1),--(TOther[Start Date]&lt;=A505),--(TOther[End Date Calc]&gt;=A505),TOther[Amount])))</f>
        <v>0</v>
      </c>
      <c r="I505" s="8" cm="1">
        <f t="array" ref="I505">IF(A505="","",IF(COUNTIF(TOther[Frequency],$I$1)=0,0,SUMPRODUCT(--(IFERROR(MOD(A505-TOther[Start Date],14),1)=0),--(TOther[Frequency]=$I$1),--(TOther[Start Date]&lt;=A505),--(TOther[End Date Calc]&gt;=A505),TOther[Amount])))</f>
        <v>0</v>
      </c>
      <c r="J505" s="8">
        <f>IF(A505="","",IF(COUNTIF(TOther[Frequency],$J$1)=0,0,IF(OR(DAY(A505)=1,DAY(A505)=15),SUMIFS(TOther[Amount],TOther[Frequency],$J$1,TOther[Start Date],"&lt;="&amp;$A505,TOther[End Date Calc],"&gt;="&amp;A505),0)))</f>
        <v>0</v>
      </c>
      <c r="K505" s="8">
        <f>IF(A505="","",IF(COUNTIF(TOther[Frequency],$K$1)=0,0,IF(A505=(A505-DAY(A505)+1+2*7-WEEKDAY(A505-DAY(A505)+8-4,1)),SUMIFS(TOther[Amount],TOther[Frequency],$K$1,TOther[Start Date],"&lt;="&amp;$A505,TOther[End Date Calc],"&gt;="&amp;A505),0)))</f>
        <v>0</v>
      </c>
      <c r="L505" s="8">
        <f>IF(A505="","",IF(COUNTIF(TOther[Frequency],$L$1)=0,0,IF(A505=(A505-DAY(A505)+1+3*7-WEEKDAY(A505-DAY(A505)+8-4,1)),SUMIFS(TOther[Amount],TOther[Frequency],$L$1,TOther[Start Date],"&lt;="&amp;$A505,TOther[End Date Calc],"&gt;="&amp;A505),0)))</f>
        <v>0</v>
      </c>
      <c r="M505" s="8">
        <f>IF(A505="","",IF(COUNTIF(TOther[Frequency],$M$1)=0,0,IF(A505=(A505-DAY(A505)+1+4*7-WEEKDAY(A505-DAY(A505)+8-4,1)),SUMIFS(TOther[Amount],TOther[Frequency],$M$1,TOther[Start Date],"&lt;="&amp;$A505,TOther[End Date Calc],"&gt;="&amp;A505),0)))</f>
        <v>0</v>
      </c>
      <c r="N505" s="8" cm="1">
        <f t="array" ref="N505">IF(A505="","",IF(COUNTIF(TOther[Frequency],$N$1)=0,0,SUMPRODUCT(--(IFERROR(MOD(A505-TOther[Start Date],28),1)=0),--(TOther[Frequency]=$N$1),--(TOther[Start Date]&lt;=A505),--(TOther[End Date Calc]&gt;=A505),TOther[Amount])))</f>
        <v>0</v>
      </c>
      <c r="O505" s="8" cm="1">
        <f t="array" ref="O505">IF(A505="","",IF(COUNTIF(TOther[Frequency],$O$1)=0,0,SUMPRODUCT(--(IFERROR(MOD(A505-TOther[Start Date],42),1)=0),--(TOther[Frequency]=$O$1),--(TOther[Start Date]&lt;=A505),--(TOther[End Date Calc]&gt;=A505),TOther[Amount])))</f>
        <v>0</v>
      </c>
      <c r="P505" s="8" cm="1">
        <f t="array" ref="P505">IF(A505="","",IF(COUNTIF(TOther[Frequency],$P$1)=0,0,SUMPRODUCT(--(IFERROR(MOD(A505-TOther[Start Date],56),1)=0),--(TOther[Frequency]=$P$1),--(TOther[Start Date]&lt;=A505),--(TOther[End Date Calc]&gt;=A505),TOther[Amount])))</f>
        <v>0</v>
      </c>
      <c r="Q505" s="8">
        <f>IF(A505="","",IF(COUNTIF(TOther[Frequency],$Q$1)=0,0,IF(B505="N",SUMIFS(TOther[Amount],TOther[Frequency],$Q$1,TOther[Start Date],"&lt;="&amp;$A505,TOther[End Date Calc],"&gt;="&amp;A505,TOther[Start Day],DAY(A505)),SUMIFS(TOther[Amount],TOther[Frequency],$Q$1,TOther[Start Date],"&lt;="&amp;$A505,TOther[End Date Calc],"&gt;="&amp;A505,TOther[Start Day],"&gt;="&amp;DAY(A505)))))</f>
        <v>0</v>
      </c>
      <c r="R505" s="8" cm="1">
        <f t="array" ref="R505">IF(A505="","",IF(COUNTIF(TOther[Frequency],R$1)=0,0,SUMPRODUCT(--(TOther[Frequency]=R$1),--(TOther[Start Date]&lt;=A505),--(TOther[End Date Calc]&gt;=A505),IF(B505="N",--(TOther[Start Day]=DAY(A505)),--(TOther[Start Day]&gt;=DAY(A505))),--(IFERROR(MOD(TOther[Start Month]-MONTH(A505)+2,2),1)=0),TOther[Amount])))</f>
        <v>0</v>
      </c>
      <c r="S505" s="8" cm="1">
        <f t="array" ref="S505">IF(A505="","",IF(COUNTIF(TOther[Frequency],S$1)=0,0,SUMPRODUCT(--(TOther[Frequency]=S$1),--(TOther[Start Date]&lt;=A505),--(TOther[End Date Calc]&gt;=A505),IF(B505="N",--(TOther[Start Day]=DAY(A505)),--(TOther[Start Day]&gt;=DAY(A505))),--(IFERROR(MOD(TOther[Start Month]-MONTH(A505)+3,3),1)=0),TOther[Amount])))</f>
        <v>0</v>
      </c>
      <c r="T505" s="8" cm="1">
        <f t="array" ref="T505">IF($A505="","",IF(COUNTIF(TOther[Frequency],T$1)=0,0,SUMPRODUCT(--(TOther[Frequency]=T$1),--(TOther[Start Date]&lt;=$A505),--(TOther[End Date Calc]&gt;=$A505),IF($B505="N",--(TOther[Start Day]=DAY($A505)),--(TOther[Start Day]&gt;=DAY($A505))),--(IFERROR(MOD(TOther[Start Month]-MONTH($A505)+4,4),1)=0),TOther[Amount])))</f>
        <v>0</v>
      </c>
      <c r="U505" s="8" cm="1">
        <f t="array" ref="U505">IF(A505="","",IF(COUNTIF(TOther[Frequency],$U$1)=0,0,SUMPRODUCT(--(TOther[Frequency]=$U$1),--(TOther[Start Date]&lt;=A505),--(TOther[End Date Calc]&gt;=A505),IF(B505="N",--(TOther[Start Day]=DAY(A505)),--(TOther[Start Day]&gt;=DAY(A505))),--(IFERROR(MOD(TOther[Start Month]-MONTH(A505)+6,6),1)=0),TOther[Amount])))</f>
        <v>0</v>
      </c>
      <c r="V505" s="8" cm="1">
        <f t="array" ref="V505">IF(A505="","",IF(COUNTIF(TOther[Frequency],$V$1)=0,0,SUMPRODUCT(--(TOther[Frequency]=$V$1),--(TOther[Start Date]&lt;=A505),--(TOther[End Date Calc]&gt;=A505),IF(B505="N",--(TOther[Start Day]=DAY(A505)),--(TOther[Start Day]&gt;=DAY(A505))),--(IFERROR(MOD(TOther[Start Month]-MONTH(A505)+12,12),1)=0),TOther[Amount])))</f>
        <v>0</v>
      </c>
      <c r="W505" s="8">
        <f>IF(A505="","",SUMIFS(TOther[Amount],TOther[Start Date],A505,TOther[Frequency],$W$1))</f>
        <v>0</v>
      </c>
      <c r="X505" s="9">
        <f t="shared" si="35"/>
        <v>0</v>
      </c>
      <c r="Y505" s="9">
        <f t="shared" si="39"/>
        <v>0</v>
      </c>
      <c r="Z505" s="8" cm="1">
        <f t="array" ref="Z505">IF(A505="","",IF(COUNTIF('2) Income'!$D$13:$D$32,"Weekly")=0,0,SUMPRODUCT(--(IFERROR(MOD(A505-'2) Income'!$F$13:$F$32,7),1)=0),--('2) Income'!$D$13:$D$32="Weekly"),--('2) Income'!$F$13:$F$32&lt;=A505),'2) Income'!$E$13:$E$32)))</f>
        <v>0</v>
      </c>
      <c r="AA505" s="8" cm="1">
        <f t="array" ref="AA505">IF(A505="","",IF(COUNTIF('2) Income'!$D$13:$D$32,"Every Other Week")=0,0,SUMPRODUCT(--(IFERROR(MOD(A505-'2) Income'!$F$13:$F$32,14),1)=0),--('2) Income'!$D$13:$D$32="Every Other Week"),--('2) Income'!$F$13:$F$32&lt;=A505),'2) Income'!$E$13:$E$32)))</f>
        <v>0</v>
      </c>
      <c r="AB505" s="8">
        <f>IF(A505="","",IF(COUNTIF('2) Income'!$D$13:$D$32,"1st and 15th")=0,0,IF(OR(DAY(A505)=1,DAY(A505)=15),SUMIFS('2) Income'!$E$13:$E$32,'2) Income'!$D$13:$D$32,"1st and 15th",'2) Income'!$F$13:$F$32,"&lt;="&amp;$A505),0)))</f>
        <v>0</v>
      </c>
      <c r="AC505" s="8">
        <f>IF(A505="","",IF(COUNTIF('2) Income'!$D$13:$D$32,"2nd Wednesday")=0,0,IF(A505=(A505-DAY(A505)+1+2*7-WEEKDAY(A505-DAY(A505)+8-4,1)),SUMIFS('2) Income'!$E$13:$E$32,'2) Income'!$D$13:$D$32,"2nd Wednesday",'2) Income'!$F$13:$F$32,"&lt;="&amp;$A505),0)))</f>
        <v>0</v>
      </c>
      <c r="AD505" s="8">
        <f>IF(A505="","",IF(COUNTIF('2) Income'!$D$13:$D$32,"3rd Wednesday")=0,0,IF(A505=(A505-DAY(A505)+1+3*7-WEEKDAY(A505-DAY(A505)+8-4,1)),SUMIFS('2) Income'!$E$13:$E$32,'2) Income'!$D$13:$D$32,"3rd Wednesday",'2) Income'!$F$13:$F$32,"&lt;="&amp;$A505),0)))</f>
        <v>0</v>
      </c>
      <c r="AE505" s="8">
        <f>IF(A505="","",IF(COUNTIF('2) Income'!$D$13:$D$32,"4th Wednesday")=0,0,IF(A505=(A505-DAY(A505)+1+4*7-WEEKDAY(A505-DAY(A505)+8-4,1)),SUMIFS('2) Income'!$E$13:$E$32,'2) Income'!$D$13:$D$32,"4th Wednesday",'2) Income'!$F$13:$F$32,"&lt;="&amp;$A505),0)))</f>
        <v>0</v>
      </c>
      <c r="AF505" s="8" cm="1">
        <f t="array" ref="AF505">IF(A505="","",IF(COUNTIF('2) Income'!$D$13:$D$32,"Every 4 Weeks")=0,0,SUMPRODUCT(--(IFERROR(MOD(A505-'2) Income'!$F$13:$F$32,28),1)=0),--('2) Income'!$D$13:$D$32="Every 4 Weeks"),--('2) Income'!$F$13:$F$32&lt;=A505),'2) Income'!$E$13:$E$32)))</f>
        <v>0</v>
      </c>
      <c r="AG505" s="8">
        <f>IF(A505="","",IF(COUNTIF('2) Income'!$D$13:$D$32,"Monthly")=0,0,IF(B505="N",SUMIFS('2) Income'!$E$13:$E$32,'2) Income'!$D$13:$D$32,"monthly",'2) Income'!$F$13:$F$32,"&lt;="&amp;$A505,'2) Income'!$I$13:$I$32,DAY(A505)),SUMIFS('2) Income'!$E$13:$E$32,'2) Income'!$D$13:$D$32,"monthly",'2) Income'!$F$13:$F$32,"&lt;="&amp;$A505,'2) Income'!$I$13:$I$32,"&gt;="&amp;DAY(A505)))))</f>
        <v>0</v>
      </c>
      <c r="AH505" s="8" cm="1">
        <f t="array" ref="AH505">IF(A505="","",IF(COUNTIF('2) Income'!$D$13:$D$32,"Yearly")=0,0,SUMPRODUCT(--('2) Income'!$D$13:$D$32="Yearly"),--('2) Income'!$F$13:$F$32&lt;=A505),IF(B505="N",--('2) Income'!$I$13:$I$32=DAY(A505)),--('2) Income'!$I$13:$I$32&gt;=DAY(A505))),--(IFERROR(MOD('2) Income'!$H$13:$H$32-MONTH(A505)+12,12),1)=0),'2) Income'!$E$13:$E$32)))</f>
        <v>0</v>
      </c>
      <c r="AI505" s="8">
        <f>IF(A505="","",IF(COUNTIF('2) Income'!$D$13:$D$32,"one-time")=0,0,SUMIFS('2) Income'!$E$13:$E$32,'2) Income'!$D$13:$D$32,"one-time",'2) Income'!$F$13:$F$32,"="&amp;$A505)))</f>
        <v>0</v>
      </c>
      <c r="AJ505" s="9">
        <f t="shared" si="36"/>
        <v>0</v>
      </c>
    </row>
    <row r="506" spans="1:36">
      <c r="A506" s="7">
        <f>IF(A505="","",IF(A505+1&lt;='1) Period'!$E$21,A505+1,""))</f>
        <v>45978</v>
      </c>
      <c r="B506" s="7" t="str">
        <f t="shared" si="37"/>
        <v>N</v>
      </c>
      <c r="C506" t="str">
        <f t="shared" si="38"/>
        <v>F</v>
      </c>
      <c r="D506" s="8">
        <f>IF(A506="","",IF(TEXT(A506,"dddd")='4) Happy Money'!$E$23,WAllowance,0))</f>
        <v>400</v>
      </c>
      <c r="E506" s="8">
        <f>IF(A506="","",IF(B506="N",SUMIF(TMonthly[Day of the Month],DAY(A506),TMonthly[Amount]),SUMIF(TMonthly[Day of the Month],"&gt;="&amp;DAY(A506),TMonthly[Amount])))</f>
        <v>0</v>
      </c>
      <c r="F506" s="8" cm="1">
        <f t="array" ref="F506">IF(A506="","",SUMPRODUCT(--(TYearly[Due Date]&lt;=A506),IF(B506="N",--(TYearly[Day]=DAY(A506)),--(TYearly[Day]&gt;=DAY(A506))),--(IFERROR(MOD(TYearly[Month]-MONTH(A506)+12,12),1)=0),TYearly[Amount]))</f>
        <v>0</v>
      </c>
      <c r="G506" s="8">
        <f>IF(A506="","",SUMIF(TOneTime[Due Date],A506,TOneTime[Amount]))</f>
        <v>0</v>
      </c>
      <c r="H506" s="8" cm="1">
        <f t="array" ref="H506">IF(A506="","",IF(COUNTIF(TOther[Frequency],$H$1)=0,0,SUMPRODUCT(--(IFERROR(MOD(A506-TOther[Start Date],7),1)=0),--(TOther[Frequency]=$H$1),--(TOther[Start Date]&lt;=A506),--(TOther[End Date Calc]&gt;=A506),TOther[Amount])))</f>
        <v>0</v>
      </c>
      <c r="I506" s="8" cm="1">
        <f t="array" ref="I506">IF(A506="","",IF(COUNTIF(TOther[Frequency],$I$1)=0,0,SUMPRODUCT(--(IFERROR(MOD(A506-TOther[Start Date],14),1)=0),--(TOther[Frequency]=$I$1),--(TOther[Start Date]&lt;=A506),--(TOther[End Date Calc]&gt;=A506),TOther[Amount])))</f>
        <v>0</v>
      </c>
      <c r="J506" s="8">
        <f>IF(A506="","",IF(COUNTIF(TOther[Frequency],$J$1)=0,0,IF(OR(DAY(A506)=1,DAY(A506)=15),SUMIFS(TOther[Amount],TOther[Frequency],$J$1,TOther[Start Date],"&lt;="&amp;$A506,TOther[End Date Calc],"&gt;="&amp;A506),0)))</f>
        <v>0</v>
      </c>
      <c r="K506" s="8">
        <f>IF(A506="","",IF(COUNTIF(TOther[Frequency],$K$1)=0,0,IF(A506=(A506-DAY(A506)+1+2*7-WEEKDAY(A506-DAY(A506)+8-4,1)),SUMIFS(TOther[Amount],TOther[Frequency],$K$1,TOther[Start Date],"&lt;="&amp;$A506,TOther[End Date Calc],"&gt;="&amp;A506),0)))</f>
        <v>0</v>
      </c>
      <c r="L506" s="8">
        <f>IF(A506="","",IF(COUNTIF(TOther[Frequency],$L$1)=0,0,IF(A506=(A506-DAY(A506)+1+3*7-WEEKDAY(A506-DAY(A506)+8-4,1)),SUMIFS(TOther[Amount],TOther[Frequency],$L$1,TOther[Start Date],"&lt;="&amp;$A506,TOther[End Date Calc],"&gt;="&amp;A506),0)))</f>
        <v>0</v>
      </c>
      <c r="M506" s="8">
        <f>IF(A506="","",IF(COUNTIF(TOther[Frequency],$M$1)=0,0,IF(A506=(A506-DAY(A506)+1+4*7-WEEKDAY(A506-DAY(A506)+8-4,1)),SUMIFS(TOther[Amount],TOther[Frequency],$M$1,TOther[Start Date],"&lt;="&amp;$A506,TOther[End Date Calc],"&gt;="&amp;A506),0)))</f>
        <v>0</v>
      </c>
      <c r="N506" s="8" cm="1">
        <f t="array" ref="N506">IF(A506="","",IF(COUNTIF(TOther[Frequency],$N$1)=0,0,SUMPRODUCT(--(IFERROR(MOD(A506-TOther[Start Date],28),1)=0),--(TOther[Frequency]=$N$1),--(TOther[Start Date]&lt;=A506),--(TOther[End Date Calc]&gt;=A506),TOther[Amount])))</f>
        <v>0</v>
      </c>
      <c r="O506" s="8" cm="1">
        <f t="array" ref="O506">IF(A506="","",IF(COUNTIF(TOther[Frequency],$O$1)=0,0,SUMPRODUCT(--(IFERROR(MOD(A506-TOther[Start Date],42),1)=0),--(TOther[Frequency]=$O$1),--(TOther[Start Date]&lt;=A506),--(TOther[End Date Calc]&gt;=A506),TOther[Amount])))</f>
        <v>0</v>
      </c>
      <c r="P506" s="8" cm="1">
        <f t="array" ref="P506">IF(A506="","",IF(COUNTIF(TOther[Frequency],$P$1)=0,0,SUMPRODUCT(--(IFERROR(MOD(A506-TOther[Start Date],56),1)=0),--(TOther[Frequency]=$P$1),--(TOther[Start Date]&lt;=A506),--(TOther[End Date Calc]&gt;=A506),TOther[Amount])))</f>
        <v>0</v>
      </c>
      <c r="Q506" s="8">
        <f>IF(A506="","",IF(COUNTIF(TOther[Frequency],$Q$1)=0,0,IF(B506="N",SUMIFS(TOther[Amount],TOther[Frequency],$Q$1,TOther[Start Date],"&lt;="&amp;$A506,TOther[End Date Calc],"&gt;="&amp;A506,TOther[Start Day],DAY(A506)),SUMIFS(TOther[Amount],TOther[Frequency],$Q$1,TOther[Start Date],"&lt;="&amp;$A506,TOther[End Date Calc],"&gt;="&amp;A506,TOther[Start Day],"&gt;="&amp;DAY(A506)))))</f>
        <v>0</v>
      </c>
      <c r="R506" s="8" cm="1">
        <f t="array" ref="R506">IF(A506="","",IF(COUNTIF(TOther[Frequency],R$1)=0,0,SUMPRODUCT(--(TOther[Frequency]=R$1),--(TOther[Start Date]&lt;=A506),--(TOther[End Date Calc]&gt;=A506),IF(B506="N",--(TOther[Start Day]=DAY(A506)),--(TOther[Start Day]&gt;=DAY(A506))),--(IFERROR(MOD(TOther[Start Month]-MONTH(A506)+2,2),1)=0),TOther[Amount])))</f>
        <v>0</v>
      </c>
      <c r="S506" s="8" cm="1">
        <f t="array" ref="S506">IF(A506="","",IF(COUNTIF(TOther[Frequency],S$1)=0,0,SUMPRODUCT(--(TOther[Frequency]=S$1),--(TOther[Start Date]&lt;=A506),--(TOther[End Date Calc]&gt;=A506),IF(B506="N",--(TOther[Start Day]=DAY(A506)),--(TOther[Start Day]&gt;=DAY(A506))),--(IFERROR(MOD(TOther[Start Month]-MONTH(A506)+3,3),1)=0),TOther[Amount])))</f>
        <v>0</v>
      </c>
      <c r="T506" s="8" cm="1">
        <f t="array" ref="T506">IF($A506="","",IF(COUNTIF(TOther[Frequency],T$1)=0,0,SUMPRODUCT(--(TOther[Frequency]=T$1),--(TOther[Start Date]&lt;=$A506),--(TOther[End Date Calc]&gt;=$A506),IF($B506="N",--(TOther[Start Day]=DAY($A506)),--(TOther[Start Day]&gt;=DAY($A506))),--(IFERROR(MOD(TOther[Start Month]-MONTH($A506)+4,4),1)=0),TOther[Amount])))</f>
        <v>0</v>
      </c>
      <c r="U506" s="8" cm="1">
        <f t="array" ref="U506">IF(A506="","",IF(COUNTIF(TOther[Frequency],$U$1)=0,0,SUMPRODUCT(--(TOther[Frequency]=$U$1),--(TOther[Start Date]&lt;=A506),--(TOther[End Date Calc]&gt;=A506),IF(B506="N",--(TOther[Start Day]=DAY(A506)),--(TOther[Start Day]&gt;=DAY(A506))),--(IFERROR(MOD(TOther[Start Month]-MONTH(A506)+6,6),1)=0),TOther[Amount])))</f>
        <v>0</v>
      </c>
      <c r="V506" s="8" cm="1">
        <f t="array" ref="V506">IF(A506="","",IF(COUNTIF(TOther[Frequency],$V$1)=0,0,SUMPRODUCT(--(TOther[Frequency]=$V$1),--(TOther[Start Date]&lt;=A506),--(TOther[End Date Calc]&gt;=A506),IF(B506="N",--(TOther[Start Day]=DAY(A506)),--(TOther[Start Day]&gt;=DAY(A506))),--(IFERROR(MOD(TOther[Start Month]-MONTH(A506)+12,12),1)=0),TOther[Amount])))</f>
        <v>0</v>
      </c>
      <c r="W506" s="8">
        <f>IF(A506="","",SUMIFS(TOther[Amount],TOther[Start Date],A506,TOther[Frequency],$W$1))</f>
        <v>0</v>
      </c>
      <c r="X506" s="9">
        <f t="shared" si="35"/>
        <v>0</v>
      </c>
      <c r="Y506" s="9">
        <f t="shared" si="39"/>
        <v>0</v>
      </c>
      <c r="Z506" s="8" cm="1">
        <f t="array" ref="Z506">IF(A506="","",IF(COUNTIF('2) Income'!$D$13:$D$32,"Weekly")=0,0,SUMPRODUCT(--(IFERROR(MOD(A506-'2) Income'!$F$13:$F$32,7),1)=0),--('2) Income'!$D$13:$D$32="Weekly"),--('2) Income'!$F$13:$F$32&lt;=A506),'2) Income'!$E$13:$E$32)))</f>
        <v>0</v>
      </c>
      <c r="AA506" s="8" cm="1">
        <f t="array" ref="AA506">IF(A506="","",IF(COUNTIF('2) Income'!$D$13:$D$32,"Every Other Week")=0,0,SUMPRODUCT(--(IFERROR(MOD(A506-'2) Income'!$F$13:$F$32,14),1)=0),--('2) Income'!$D$13:$D$32="Every Other Week"),--('2) Income'!$F$13:$F$32&lt;=A506),'2) Income'!$E$13:$E$32)))</f>
        <v>0</v>
      </c>
      <c r="AB506" s="8">
        <f>IF(A506="","",IF(COUNTIF('2) Income'!$D$13:$D$32,"1st and 15th")=0,0,IF(OR(DAY(A506)=1,DAY(A506)=15),SUMIFS('2) Income'!$E$13:$E$32,'2) Income'!$D$13:$D$32,"1st and 15th",'2) Income'!$F$13:$F$32,"&lt;="&amp;$A506),0)))</f>
        <v>0</v>
      </c>
      <c r="AC506" s="8">
        <f>IF(A506="","",IF(COUNTIF('2) Income'!$D$13:$D$32,"2nd Wednesday")=0,0,IF(A506=(A506-DAY(A506)+1+2*7-WEEKDAY(A506-DAY(A506)+8-4,1)),SUMIFS('2) Income'!$E$13:$E$32,'2) Income'!$D$13:$D$32,"2nd Wednesday",'2) Income'!$F$13:$F$32,"&lt;="&amp;$A506),0)))</f>
        <v>0</v>
      </c>
      <c r="AD506" s="8">
        <f>IF(A506="","",IF(COUNTIF('2) Income'!$D$13:$D$32,"3rd Wednesday")=0,0,IF(A506=(A506-DAY(A506)+1+3*7-WEEKDAY(A506-DAY(A506)+8-4,1)),SUMIFS('2) Income'!$E$13:$E$32,'2) Income'!$D$13:$D$32,"3rd Wednesday",'2) Income'!$F$13:$F$32,"&lt;="&amp;$A506),0)))</f>
        <v>0</v>
      </c>
      <c r="AE506" s="8">
        <f>IF(A506="","",IF(COUNTIF('2) Income'!$D$13:$D$32,"4th Wednesday")=0,0,IF(A506=(A506-DAY(A506)+1+4*7-WEEKDAY(A506-DAY(A506)+8-4,1)),SUMIFS('2) Income'!$E$13:$E$32,'2) Income'!$D$13:$D$32,"4th Wednesday",'2) Income'!$F$13:$F$32,"&lt;="&amp;$A506),0)))</f>
        <v>0</v>
      </c>
      <c r="AF506" s="8" cm="1">
        <f t="array" ref="AF506">IF(A506="","",IF(COUNTIF('2) Income'!$D$13:$D$32,"Every 4 Weeks")=0,0,SUMPRODUCT(--(IFERROR(MOD(A506-'2) Income'!$F$13:$F$32,28),1)=0),--('2) Income'!$D$13:$D$32="Every 4 Weeks"),--('2) Income'!$F$13:$F$32&lt;=A506),'2) Income'!$E$13:$E$32)))</f>
        <v>0</v>
      </c>
      <c r="AG506" s="8">
        <f>IF(A506="","",IF(COUNTIF('2) Income'!$D$13:$D$32,"Monthly")=0,0,IF(B506="N",SUMIFS('2) Income'!$E$13:$E$32,'2) Income'!$D$13:$D$32,"monthly",'2) Income'!$F$13:$F$32,"&lt;="&amp;$A506,'2) Income'!$I$13:$I$32,DAY(A506)),SUMIFS('2) Income'!$E$13:$E$32,'2) Income'!$D$13:$D$32,"monthly",'2) Income'!$F$13:$F$32,"&lt;="&amp;$A506,'2) Income'!$I$13:$I$32,"&gt;="&amp;DAY(A506)))))</f>
        <v>0</v>
      </c>
      <c r="AH506" s="8" cm="1">
        <f t="array" ref="AH506">IF(A506="","",IF(COUNTIF('2) Income'!$D$13:$D$32,"Yearly")=0,0,SUMPRODUCT(--('2) Income'!$D$13:$D$32="Yearly"),--('2) Income'!$F$13:$F$32&lt;=A506),IF(B506="N",--('2) Income'!$I$13:$I$32=DAY(A506)),--('2) Income'!$I$13:$I$32&gt;=DAY(A506))),--(IFERROR(MOD('2) Income'!$H$13:$H$32-MONTH(A506)+12,12),1)=0),'2) Income'!$E$13:$E$32)))</f>
        <v>0</v>
      </c>
      <c r="AI506" s="8">
        <f>IF(A506="","",IF(COUNTIF('2) Income'!$D$13:$D$32,"one-time")=0,0,SUMIFS('2) Income'!$E$13:$E$32,'2) Income'!$D$13:$D$32,"one-time",'2) Income'!$F$13:$F$32,"="&amp;$A506)))</f>
        <v>0</v>
      </c>
      <c r="AJ506" s="9">
        <f t="shared" si="36"/>
        <v>0</v>
      </c>
    </row>
    <row r="507" spans="1:36">
      <c r="A507" s="7">
        <f>IF(A506="","",IF(A506+1&lt;='1) Period'!$E$21,A506+1,""))</f>
        <v>45979</v>
      </c>
      <c r="B507" s="7" t="str">
        <f t="shared" si="37"/>
        <v>N</v>
      </c>
      <c r="C507" t="str">
        <f t="shared" si="38"/>
        <v>F</v>
      </c>
      <c r="D507" s="8">
        <f>IF(A507="","",IF(TEXT(A507,"dddd")='4) Happy Money'!$E$23,WAllowance,0))</f>
        <v>0</v>
      </c>
      <c r="E507" s="8">
        <f>IF(A507="","",IF(B507="N",SUMIF(TMonthly[Day of the Month],DAY(A507),TMonthly[Amount]),SUMIF(TMonthly[Day of the Month],"&gt;="&amp;DAY(A507),TMonthly[Amount])))</f>
        <v>0</v>
      </c>
      <c r="F507" s="8" cm="1">
        <f t="array" ref="F507">IF(A507="","",SUMPRODUCT(--(TYearly[Due Date]&lt;=A507),IF(B507="N",--(TYearly[Day]=DAY(A507)),--(TYearly[Day]&gt;=DAY(A507))),--(IFERROR(MOD(TYearly[Month]-MONTH(A507)+12,12),1)=0),TYearly[Amount]))</f>
        <v>0</v>
      </c>
      <c r="G507" s="8">
        <f>IF(A507="","",SUMIF(TOneTime[Due Date],A507,TOneTime[Amount]))</f>
        <v>0</v>
      </c>
      <c r="H507" s="8" cm="1">
        <f t="array" ref="H507">IF(A507="","",IF(COUNTIF(TOther[Frequency],$H$1)=0,0,SUMPRODUCT(--(IFERROR(MOD(A507-TOther[Start Date],7),1)=0),--(TOther[Frequency]=$H$1),--(TOther[Start Date]&lt;=A507),--(TOther[End Date Calc]&gt;=A507),TOther[Amount])))</f>
        <v>0</v>
      </c>
      <c r="I507" s="8" cm="1">
        <f t="array" ref="I507">IF(A507="","",IF(COUNTIF(TOther[Frequency],$I$1)=0,0,SUMPRODUCT(--(IFERROR(MOD(A507-TOther[Start Date],14),1)=0),--(TOther[Frequency]=$I$1),--(TOther[Start Date]&lt;=A507),--(TOther[End Date Calc]&gt;=A507),TOther[Amount])))</f>
        <v>0</v>
      </c>
      <c r="J507" s="8">
        <f>IF(A507="","",IF(COUNTIF(TOther[Frequency],$J$1)=0,0,IF(OR(DAY(A507)=1,DAY(A507)=15),SUMIFS(TOther[Amount],TOther[Frequency],$J$1,TOther[Start Date],"&lt;="&amp;$A507,TOther[End Date Calc],"&gt;="&amp;A507),0)))</f>
        <v>0</v>
      </c>
      <c r="K507" s="8">
        <f>IF(A507="","",IF(COUNTIF(TOther[Frequency],$K$1)=0,0,IF(A507=(A507-DAY(A507)+1+2*7-WEEKDAY(A507-DAY(A507)+8-4,1)),SUMIFS(TOther[Amount],TOther[Frequency],$K$1,TOther[Start Date],"&lt;="&amp;$A507,TOther[End Date Calc],"&gt;="&amp;A507),0)))</f>
        <v>0</v>
      </c>
      <c r="L507" s="8">
        <f>IF(A507="","",IF(COUNTIF(TOther[Frequency],$L$1)=0,0,IF(A507=(A507-DAY(A507)+1+3*7-WEEKDAY(A507-DAY(A507)+8-4,1)),SUMIFS(TOther[Amount],TOther[Frequency],$L$1,TOther[Start Date],"&lt;="&amp;$A507,TOther[End Date Calc],"&gt;="&amp;A507),0)))</f>
        <v>0</v>
      </c>
      <c r="M507" s="8">
        <f>IF(A507="","",IF(COUNTIF(TOther[Frequency],$M$1)=0,0,IF(A507=(A507-DAY(A507)+1+4*7-WEEKDAY(A507-DAY(A507)+8-4,1)),SUMIFS(TOther[Amount],TOther[Frequency],$M$1,TOther[Start Date],"&lt;="&amp;$A507,TOther[End Date Calc],"&gt;="&amp;A507),0)))</f>
        <v>0</v>
      </c>
      <c r="N507" s="8" cm="1">
        <f t="array" ref="N507">IF(A507="","",IF(COUNTIF(TOther[Frequency],$N$1)=0,0,SUMPRODUCT(--(IFERROR(MOD(A507-TOther[Start Date],28),1)=0),--(TOther[Frequency]=$N$1),--(TOther[Start Date]&lt;=A507),--(TOther[End Date Calc]&gt;=A507),TOther[Amount])))</f>
        <v>0</v>
      </c>
      <c r="O507" s="8" cm="1">
        <f t="array" ref="O507">IF(A507="","",IF(COUNTIF(TOther[Frequency],$O$1)=0,0,SUMPRODUCT(--(IFERROR(MOD(A507-TOther[Start Date],42),1)=0),--(TOther[Frequency]=$O$1),--(TOther[Start Date]&lt;=A507),--(TOther[End Date Calc]&gt;=A507),TOther[Amount])))</f>
        <v>0</v>
      </c>
      <c r="P507" s="8" cm="1">
        <f t="array" ref="P507">IF(A507="","",IF(COUNTIF(TOther[Frequency],$P$1)=0,0,SUMPRODUCT(--(IFERROR(MOD(A507-TOther[Start Date],56),1)=0),--(TOther[Frequency]=$P$1),--(TOther[Start Date]&lt;=A507),--(TOther[End Date Calc]&gt;=A507),TOther[Amount])))</f>
        <v>0</v>
      </c>
      <c r="Q507" s="8">
        <f>IF(A507="","",IF(COUNTIF(TOther[Frequency],$Q$1)=0,0,IF(B507="N",SUMIFS(TOther[Amount],TOther[Frequency],$Q$1,TOther[Start Date],"&lt;="&amp;$A507,TOther[End Date Calc],"&gt;="&amp;A507,TOther[Start Day],DAY(A507)),SUMIFS(TOther[Amount],TOther[Frequency],$Q$1,TOther[Start Date],"&lt;="&amp;$A507,TOther[End Date Calc],"&gt;="&amp;A507,TOther[Start Day],"&gt;="&amp;DAY(A507)))))</f>
        <v>0</v>
      </c>
      <c r="R507" s="8" cm="1">
        <f t="array" ref="R507">IF(A507="","",IF(COUNTIF(TOther[Frequency],R$1)=0,0,SUMPRODUCT(--(TOther[Frequency]=R$1),--(TOther[Start Date]&lt;=A507),--(TOther[End Date Calc]&gt;=A507),IF(B507="N",--(TOther[Start Day]=DAY(A507)),--(TOther[Start Day]&gt;=DAY(A507))),--(IFERROR(MOD(TOther[Start Month]-MONTH(A507)+2,2),1)=0),TOther[Amount])))</f>
        <v>0</v>
      </c>
      <c r="S507" s="8" cm="1">
        <f t="array" ref="S507">IF(A507="","",IF(COUNTIF(TOther[Frequency],S$1)=0,0,SUMPRODUCT(--(TOther[Frequency]=S$1),--(TOther[Start Date]&lt;=A507),--(TOther[End Date Calc]&gt;=A507),IF(B507="N",--(TOther[Start Day]=DAY(A507)),--(TOther[Start Day]&gt;=DAY(A507))),--(IFERROR(MOD(TOther[Start Month]-MONTH(A507)+3,3),1)=0),TOther[Amount])))</f>
        <v>0</v>
      </c>
      <c r="T507" s="8" cm="1">
        <f t="array" ref="T507">IF($A507="","",IF(COUNTIF(TOther[Frequency],T$1)=0,0,SUMPRODUCT(--(TOther[Frequency]=T$1),--(TOther[Start Date]&lt;=$A507),--(TOther[End Date Calc]&gt;=$A507),IF($B507="N",--(TOther[Start Day]=DAY($A507)),--(TOther[Start Day]&gt;=DAY($A507))),--(IFERROR(MOD(TOther[Start Month]-MONTH($A507)+4,4),1)=0),TOther[Amount])))</f>
        <v>0</v>
      </c>
      <c r="U507" s="8" cm="1">
        <f t="array" ref="U507">IF(A507="","",IF(COUNTIF(TOther[Frequency],$U$1)=0,0,SUMPRODUCT(--(TOther[Frequency]=$U$1),--(TOther[Start Date]&lt;=A507),--(TOther[End Date Calc]&gt;=A507),IF(B507="N",--(TOther[Start Day]=DAY(A507)),--(TOther[Start Day]&gt;=DAY(A507))),--(IFERROR(MOD(TOther[Start Month]-MONTH(A507)+6,6),1)=0),TOther[Amount])))</f>
        <v>0</v>
      </c>
      <c r="V507" s="8" cm="1">
        <f t="array" ref="V507">IF(A507="","",IF(COUNTIF(TOther[Frequency],$V$1)=0,0,SUMPRODUCT(--(TOther[Frequency]=$V$1),--(TOther[Start Date]&lt;=A507),--(TOther[End Date Calc]&gt;=A507),IF(B507="N",--(TOther[Start Day]=DAY(A507)),--(TOther[Start Day]&gt;=DAY(A507))),--(IFERROR(MOD(TOther[Start Month]-MONTH(A507)+12,12),1)=0),TOther[Amount])))</f>
        <v>0</v>
      </c>
      <c r="W507" s="8">
        <f>IF(A507="","",SUMIFS(TOther[Amount],TOther[Start Date],A507,TOther[Frequency],$W$1))</f>
        <v>0</v>
      </c>
      <c r="X507" s="9">
        <f t="shared" si="35"/>
        <v>0</v>
      </c>
      <c r="Y507" s="9">
        <f t="shared" si="39"/>
        <v>0</v>
      </c>
      <c r="Z507" s="8" cm="1">
        <f t="array" ref="Z507">IF(A507="","",IF(COUNTIF('2) Income'!$D$13:$D$32,"Weekly")=0,0,SUMPRODUCT(--(IFERROR(MOD(A507-'2) Income'!$F$13:$F$32,7),1)=0),--('2) Income'!$D$13:$D$32="Weekly"),--('2) Income'!$F$13:$F$32&lt;=A507),'2) Income'!$E$13:$E$32)))</f>
        <v>0</v>
      </c>
      <c r="AA507" s="8" cm="1">
        <f t="array" ref="AA507">IF(A507="","",IF(COUNTIF('2) Income'!$D$13:$D$32,"Every Other Week")=0,0,SUMPRODUCT(--(IFERROR(MOD(A507-'2) Income'!$F$13:$F$32,14),1)=0),--('2) Income'!$D$13:$D$32="Every Other Week"),--('2) Income'!$F$13:$F$32&lt;=A507),'2) Income'!$E$13:$E$32)))</f>
        <v>0</v>
      </c>
      <c r="AB507" s="8">
        <f>IF(A507="","",IF(COUNTIF('2) Income'!$D$13:$D$32,"1st and 15th")=0,0,IF(OR(DAY(A507)=1,DAY(A507)=15),SUMIFS('2) Income'!$E$13:$E$32,'2) Income'!$D$13:$D$32,"1st and 15th",'2) Income'!$F$13:$F$32,"&lt;="&amp;$A507),0)))</f>
        <v>0</v>
      </c>
      <c r="AC507" s="8">
        <f>IF(A507="","",IF(COUNTIF('2) Income'!$D$13:$D$32,"2nd Wednesday")=0,0,IF(A507=(A507-DAY(A507)+1+2*7-WEEKDAY(A507-DAY(A507)+8-4,1)),SUMIFS('2) Income'!$E$13:$E$32,'2) Income'!$D$13:$D$32,"2nd Wednesday",'2) Income'!$F$13:$F$32,"&lt;="&amp;$A507),0)))</f>
        <v>0</v>
      </c>
      <c r="AD507" s="8">
        <f>IF(A507="","",IF(COUNTIF('2) Income'!$D$13:$D$32,"3rd Wednesday")=0,0,IF(A507=(A507-DAY(A507)+1+3*7-WEEKDAY(A507-DAY(A507)+8-4,1)),SUMIFS('2) Income'!$E$13:$E$32,'2) Income'!$D$13:$D$32,"3rd Wednesday",'2) Income'!$F$13:$F$32,"&lt;="&amp;$A507),0)))</f>
        <v>0</v>
      </c>
      <c r="AE507" s="8">
        <f>IF(A507="","",IF(COUNTIF('2) Income'!$D$13:$D$32,"4th Wednesday")=0,0,IF(A507=(A507-DAY(A507)+1+4*7-WEEKDAY(A507-DAY(A507)+8-4,1)),SUMIFS('2) Income'!$E$13:$E$32,'2) Income'!$D$13:$D$32,"4th Wednesday",'2) Income'!$F$13:$F$32,"&lt;="&amp;$A507),0)))</f>
        <v>0</v>
      </c>
      <c r="AF507" s="8" cm="1">
        <f t="array" ref="AF507">IF(A507="","",IF(COUNTIF('2) Income'!$D$13:$D$32,"Every 4 Weeks")=0,0,SUMPRODUCT(--(IFERROR(MOD(A507-'2) Income'!$F$13:$F$32,28),1)=0),--('2) Income'!$D$13:$D$32="Every 4 Weeks"),--('2) Income'!$F$13:$F$32&lt;=A507),'2) Income'!$E$13:$E$32)))</f>
        <v>0</v>
      </c>
      <c r="AG507" s="8">
        <f>IF(A507="","",IF(COUNTIF('2) Income'!$D$13:$D$32,"Monthly")=0,0,IF(B507="N",SUMIFS('2) Income'!$E$13:$E$32,'2) Income'!$D$13:$D$32,"monthly",'2) Income'!$F$13:$F$32,"&lt;="&amp;$A507,'2) Income'!$I$13:$I$32,DAY(A507)),SUMIFS('2) Income'!$E$13:$E$32,'2) Income'!$D$13:$D$32,"monthly",'2) Income'!$F$13:$F$32,"&lt;="&amp;$A507,'2) Income'!$I$13:$I$32,"&gt;="&amp;DAY(A507)))))</f>
        <v>0</v>
      </c>
      <c r="AH507" s="8" cm="1">
        <f t="array" ref="AH507">IF(A507="","",IF(COUNTIF('2) Income'!$D$13:$D$32,"Yearly")=0,0,SUMPRODUCT(--('2) Income'!$D$13:$D$32="Yearly"),--('2) Income'!$F$13:$F$32&lt;=A507),IF(B507="N",--('2) Income'!$I$13:$I$32=DAY(A507)),--('2) Income'!$I$13:$I$32&gt;=DAY(A507))),--(IFERROR(MOD('2) Income'!$H$13:$H$32-MONTH(A507)+12,12),1)=0),'2) Income'!$E$13:$E$32)))</f>
        <v>0</v>
      </c>
      <c r="AI507" s="8">
        <f>IF(A507="","",IF(COUNTIF('2) Income'!$D$13:$D$32,"one-time")=0,0,SUMIFS('2) Income'!$E$13:$E$32,'2) Income'!$D$13:$D$32,"one-time",'2) Income'!$F$13:$F$32,"="&amp;$A507)))</f>
        <v>0</v>
      </c>
      <c r="AJ507" s="9">
        <f t="shared" si="36"/>
        <v>0</v>
      </c>
    </row>
    <row r="508" spans="1:36">
      <c r="A508" s="7">
        <f>IF(A507="","",IF(A507+1&lt;='1) Period'!$E$21,A507+1,""))</f>
        <v>45980</v>
      </c>
      <c r="B508" s="7" t="str">
        <f t="shared" si="37"/>
        <v>N</v>
      </c>
      <c r="C508" t="str">
        <f t="shared" si="38"/>
        <v>F</v>
      </c>
      <c r="D508" s="8">
        <f>IF(A508="","",IF(TEXT(A508,"dddd")='4) Happy Money'!$E$23,WAllowance,0))</f>
        <v>0</v>
      </c>
      <c r="E508" s="8">
        <f>IF(A508="","",IF(B508="N",SUMIF(TMonthly[Day of the Month],DAY(A508),TMonthly[Amount]),SUMIF(TMonthly[Day of the Month],"&gt;="&amp;DAY(A508),TMonthly[Amount])))</f>
        <v>0</v>
      </c>
      <c r="F508" s="8" cm="1">
        <f t="array" ref="F508">IF(A508="","",SUMPRODUCT(--(TYearly[Due Date]&lt;=A508),IF(B508="N",--(TYearly[Day]=DAY(A508)),--(TYearly[Day]&gt;=DAY(A508))),--(IFERROR(MOD(TYearly[Month]-MONTH(A508)+12,12),1)=0),TYearly[Amount]))</f>
        <v>0</v>
      </c>
      <c r="G508" s="8">
        <f>IF(A508="","",SUMIF(TOneTime[Due Date],A508,TOneTime[Amount]))</f>
        <v>0</v>
      </c>
      <c r="H508" s="8" cm="1">
        <f t="array" ref="H508">IF(A508="","",IF(COUNTIF(TOther[Frequency],$H$1)=0,0,SUMPRODUCT(--(IFERROR(MOD(A508-TOther[Start Date],7),1)=0),--(TOther[Frequency]=$H$1),--(TOther[Start Date]&lt;=A508),--(TOther[End Date Calc]&gt;=A508),TOther[Amount])))</f>
        <v>0</v>
      </c>
      <c r="I508" s="8" cm="1">
        <f t="array" ref="I508">IF(A508="","",IF(COUNTIF(TOther[Frequency],$I$1)=0,0,SUMPRODUCT(--(IFERROR(MOD(A508-TOther[Start Date],14),1)=0),--(TOther[Frequency]=$I$1),--(TOther[Start Date]&lt;=A508),--(TOther[End Date Calc]&gt;=A508),TOther[Amount])))</f>
        <v>0</v>
      </c>
      <c r="J508" s="8">
        <f>IF(A508="","",IF(COUNTIF(TOther[Frequency],$J$1)=0,0,IF(OR(DAY(A508)=1,DAY(A508)=15),SUMIFS(TOther[Amount],TOther[Frequency],$J$1,TOther[Start Date],"&lt;="&amp;$A508,TOther[End Date Calc],"&gt;="&amp;A508),0)))</f>
        <v>0</v>
      </c>
      <c r="K508" s="8">
        <f>IF(A508="","",IF(COUNTIF(TOther[Frequency],$K$1)=0,0,IF(A508=(A508-DAY(A508)+1+2*7-WEEKDAY(A508-DAY(A508)+8-4,1)),SUMIFS(TOther[Amount],TOther[Frequency],$K$1,TOther[Start Date],"&lt;="&amp;$A508,TOther[End Date Calc],"&gt;="&amp;A508),0)))</f>
        <v>0</v>
      </c>
      <c r="L508" s="8">
        <f>IF(A508="","",IF(COUNTIF(TOther[Frequency],$L$1)=0,0,IF(A508=(A508-DAY(A508)+1+3*7-WEEKDAY(A508-DAY(A508)+8-4,1)),SUMIFS(TOther[Amount],TOther[Frequency],$L$1,TOther[Start Date],"&lt;="&amp;$A508,TOther[End Date Calc],"&gt;="&amp;A508),0)))</f>
        <v>0</v>
      </c>
      <c r="M508" s="8">
        <f>IF(A508="","",IF(COUNTIF(TOther[Frequency],$M$1)=0,0,IF(A508=(A508-DAY(A508)+1+4*7-WEEKDAY(A508-DAY(A508)+8-4,1)),SUMIFS(TOther[Amount],TOther[Frequency],$M$1,TOther[Start Date],"&lt;="&amp;$A508,TOther[End Date Calc],"&gt;="&amp;A508),0)))</f>
        <v>0</v>
      </c>
      <c r="N508" s="8" cm="1">
        <f t="array" ref="N508">IF(A508="","",IF(COUNTIF(TOther[Frequency],$N$1)=0,0,SUMPRODUCT(--(IFERROR(MOD(A508-TOther[Start Date],28),1)=0),--(TOther[Frequency]=$N$1),--(TOther[Start Date]&lt;=A508),--(TOther[End Date Calc]&gt;=A508),TOther[Amount])))</f>
        <v>0</v>
      </c>
      <c r="O508" s="8" cm="1">
        <f t="array" ref="O508">IF(A508="","",IF(COUNTIF(TOther[Frequency],$O$1)=0,0,SUMPRODUCT(--(IFERROR(MOD(A508-TOther[Start Date],42),1)=0),--(TOther[Frequency]=$O$1),--(TOther[Start Date]&lt;=A508),--(TOther[End Date Calc]&gt;=A508),TOther[Amount])))</f>
        <v>0</v>
      </c>
      <c r="P508" s="8" cm="1">
        <f t="array" ref="P508">IF(A508="","",IF(COUNTIF(TOther[Frequency],$P$1)=0,0,SUMPRODUCT(--(IFERROR(MOD(A508-TOther[Start Date],56),1)=0),--(TOther[Frequency]=$P$1),--(TOther[Start Date]&lt;=A508),--(TOther[End Date Calc]&gt;=A508),TOther[Amount])))</f>
        <v>0</v>
      </c>
      <c r="Q508" s="8">
        <f>IF(A508="","",IF(COUNTIF(TOther[Frequency],$Q$1)=0,0,IF(B508="N",SUMIFS(TOther[Amount],TOther[Frequency],$Q$1,TOther[Start Date],"&lt;="&amp;$A508,TOther[End Date Calc],"&gt;="&amp;A508,TOther[Start Day],DAY(A508)),SUMIFS(TOther[Amount],TOther[Frequency],$Q$1,TOther[Start Date],"&lt;="&amp;$A508,TOther[End Date Calc],"&gt;="&amp;A508,TOther[Start Day],"&gt;="&amp;DAY(A508)))))</f>
        <v>0</v>
      </c>
      <c r="R508" s="8" cm="1">
        <f t="array" ref="R508">IF(A508="","",IF(COUNTIF(TOther[Frequency],R$1)=0,0,SUMPRODUCT(--(TOther[Frequency]=R$1),--(TOther[Start Date]&lt;=A508),--(TOther[End Date Calc]&gt;=A508),IF(B508="N",--(TOther[Start Day]=DAY(A508)),--(TOther[Start Day]&gt;=DAY(A508))),--(IFERROR(MOD(TOther[Start Month]-MONTH(A508)+2,2),1)=0),TOther[Amount])))</f>
        <v>0</v>
      </c>
      <c r="S508" s="8" cm="1">
        <f t="array" ref="S508">IF(A508="","",IF(COUNTIF(TOther[Frequency],S$1)=0,0,SUMPRODUCT(--(TOther[Frequency]=S$1),--(TOther[Start Date]&lt;=A508),--(TOther[End Date Calc]&gt;=A508),IF(B508="N",--(TOther[Start Day]=DAY(A508)),--(TOther[Start Day]&gt;=DAY(A508))),--(IFERROR(MOD(TOther[Start Month]-MONTH(A508)+3,3),1)=0),TOther[Amount])))</f>
        <v>0</v>
      </c>
      <c r="T508" s="8" cm="1">
        <f t="array" ref="T508">IF($A508="","",IF(COUNTIF(TOther[Frequency],T$1)=0,0,SUMPRODUCT(--(TOther[Frequency]=T$1),--(TOther[Start Date]&lt;=$A508),--(TOther[End Date Calc]&gt;=$A508),IF($B508="N",--(TOther[Start Day]=DAY($A508)),--(TOther[Start Day]&gt;=DAY($A508))),--(IFERROR(MOD(TOther[Start Month]-MONTH($A508)+4,4),1)=0),TOther[Amount])))</f>
        <v>0</v>
      </c>
      <c r="U508" s="8" cm="1">
        <f t="array" ref="U508">IF(A508="","",IF(COUNTIF(TOther[Frequency],$U$1)=0,0,SUMPRODUCT(--(TOther[Frequency]=$U$1),--(TOther[Start Date]&lt;=A508),--(TOther[End Date Calc]&gt;=A508),IF(B508="N",--(TOther[Start Day]=DAY(A508)),--(TOther[Start Day]&gt;=DAY(A508))),--(IFERROR(MOD(TOther[Start Month]-MONTH(A508)+6,6),1)=0),TOther[Amount])))</f>
        <v>0</v>
      </c>
      <c r="V508" s="8" cm="1">
        <f t="array" ref="V508">IF(A508="","",IF(COUNTIF(TOther[Frequency],$V$1)=0,0,SUMPRODUCT(--(TOther[Frequency]=$V$1),--(TOther[Start Date]&lt;=A508),--(TOther[End Date Calc]&gt;=A508),IF(B508="N",--(TOther[Start Day]=DAY(A508)),--(TOther[Start Day]&gt;=DAY(A508))),--(IFERROR(MOD(TOther[Start Month]-MONTH(A508)+12,12),1)=0),TOther[Amount])))</f>
        <v>0</v>
      </c>
      <c r="W508" s="8">
        <f>IF(A508="","",SUMIFS(TOther[Amount],TOther[Start Date],A508,TOther[Frequency],$W$1))</f>
        <v>0</v>
      </c>
      <c r="X508" s="9">
        <f t="shared" si="35"/>
        <v>0</v>
      </c>
      <c r="Y508" s="9">
        <f t="shared" si="39"/>
        <v>0</v>
      </c>
      <c r="Z508" s="8" cm="1">
        <f t="array" ref="Z508">IF(A508="","",IF(COUNTIF('2) Income'!$D$13:$D$32,"Weekly")=0,0,SUMPRODUCT(--(IFERROR(MOD(A508-'2) Income'!$F$13:$F$32,7),1)=0),--('2) Income'!$D$13:$D$32="Weekly"),--('2) Income'!$F$13:$F$32&lt;=A508),'2) Income'!$E$13:$E$32)))</f>
        <v>0</v>
      </c>
      <c r="AA508" s="8" cm="1">
        <f t="array" ref="AA508">IF(A508="","",IF(COUNTIF('2) Income'!$D$13:$D$32,"Every Other Week")=0,0,SUMPRODUCT(--(IFERROR(MOD(A508-'2) Income'!$F$13:$F$32,14),1)=0),--('2) Income'!$D$13:$D$32="Every Other Week"),--('2) Income'!$F$13:$F$32&lt;=A508),'2) Income'!$E$13:$E$32)))</f>
        <v>0</v>
      </c>
      <c r="AB508" s="8">
        <f>IF(A508="","",IF(COUNTIF('2) Income'!$D$13:$D$32,"1st and 15th")=0,0,IF(OR(DAY(A508)=1,DAY(A508)=15),SUMIFS('2) Income'!$E$13:$E$32,'2) Income'!$D$13:$D$32,"1st and 15th",'2) Income'!$F$13:$F$32,"&lt;="&amp;$A508),0)))</f>
        <v>0</v>
      </c>
      <c r="AC508" s="8">
        <f>IF(A508="","",IF(COUNTIF('2) Income'!$D$13:$D$32,"2nd Wednesday")=0,0,IF(A508=(A508-DAY(A508)+1+2*7-WEEKDAY(A508-DAY(A508)+8-4,1)),SUMIFS('2) Income'!$E$13:$E$32,'2) Income'!$D$13:$D$32,"2nd Wednesday",'2) Income'!$F$13:$F$32,"&lt;="&amp;$A508),0)))</f>
        <v>0</v>
      </c>
      <c r="AD508" s="8">
        <f>IF(A508="","",IF(COUNTIF('2) Income'!$D$13:$D$32,"3rd Wednesday")=0,0,IF(A508=(A508-DAY(A508)+1+3*7-WEEKDAY(A508-DAY(A508)+8-4,1)),SUMIFS('2) Income'!$E$13:$E$32,'2) Income'!$D$13:$D$32,"3rd Wednesday",'2) Income'!$F$13:$F$32,"&lt;="&amp;$A508),0)))</f>
        <v>0</v>
      </c>
      <c r="AE508" s="8">
        <f>IF(A508="","",IF(COUNTIF('2) Income'!$D$13:$D$32,"4th Wednesday")=0,0,IF(A508=(A508-DAY(A508)+1+4*7-WEEKDAY(A508-DAY(A508)+8-4,1)),SUMIFS('2) Income'!$E$13:$E$32,'2) Income'!$D$13:$D$32,"4th Wednesday",'2) Income'!$F$13:$F$32,"&lt;="&amp;$A508),0)))</f>
        <v>0</v>
      </c>
      <c r="AF508" s="8" cm="1">
        <f t="array" ref="AF508">IF(A508="","",IF(COUNTIF('2) Income'!$D$13:$D$32,"Every 4 Weeks")=0,0,SUMPRODUCT(--(IFERROR(MOD(A508-'2) Income'!$F$13:$F$32,28),1)=0),--('2) Income'!$D$13:$D$32="Every 4 Weeks"),--('2) Income'!$F$13:$F$32&lt;=A508),'2) Income'!$E$13:$E$32)))</f>
        <v>0</v>
      </c>
      <c r="AG508" s="8">
        <f>IF(A508="","",IF(COUNTIF('2) Income'!$D$13:$D$32,"Monthly")=0,0,IF(B508="N",SUMIFS('2) Income'!$E$13:$E$32,'2) Income'!$D$13:$D$32,"monthly",'2) Income'!$F$13:$F$32,"&lt;="&amp;$A508,'2) Income'!$I$13:$I$32,DAY(A508)),SUMIFS('2) Income'!$E$13:$E$32,'2) Income'!$D$13:$D$32,"monthly",'2) Income'!$F$13:$F$32,"&lt;="&amp;$A508,'2) Income'!$I$13:$I$32,"&gt;="&amp;DAY(A508)))))</f>
        <v>0</v>
      </c>
      <c r="AH508" s="8" cm="1">
        <f t="array" ref="AH508">IF(A508="","",IF(COUNTIF('2) Income'!$D$13:$D$32,"Yearly")=0,0,SUMPRODUCT(--('2) Income'!$D$13:$D$32="Yearly"),--('2) Income'!$F$13:$F$32&lt;=A508),IF(B508="N",--('2) Income'!$I$13:$I$32=DAY(A508)),--('2) Income'!$I$13:$I$32&gt;=DAY(A508))),--(IFERROR(MOD('2) Income'!$H$13:$H$32-MONTH(A508)+12,12),1)=0),'2) Income'!$E$13:$E$32)))</f>
        <v>0</v>
      </c>
      <c r="AI508" s="8">
        <f>IF(A508="","",IF(COUNTIF('2) Income'!$D$13:$D$32,"one-time")=0,0,SUMIFS('2) Income'!$E$13:$E$32,'2) Income'!$D$13:$D$32,"one-time",'2) Income'!$F$13:$F$32,"="&amp;$A508)))</f>
        <v>0</v>
      </c>
      <c r="AJ508" s="9">
        <f t="shared" si="36"/>
        <v>0</v>
      </c>
    </row>
    <row r="509" spans="1:36">
      <c r="A509" s="7">
        <f>IF(A508="","",IF(A508+1&lt;='1) Period'!$E$21,A508+1,""))</f>
        <v>45981</v>
      </c>
      <c r="B509" s="7" t="str">
        <f t="shared" si="37"/>
        <v>N</v>
      </c>
      <c r="C509" t="str">
        <f t="shared" si="38"/>
        <v>F</v>
      </c>
      <c r="D509" s="8">
        <f>IF(A509="","",IF(TEXT(A509,"dddd")='4) Happy Money'!$E$23,WAllowance,0))</f>
        <v>0</v>
      </c>
      <c r="E509" s="8">
        <f>IF(A509="","",IF(B509="N",SUMIF(TMonthly[Day of the Month],DAY(A509),TMonthly[Amount]),SUMIF(TMonthly[Day of the Month],"&gt;="&amp;DAY(A509),TMonthly[Amount])))</f>
        <v>0</v>
      </c>
      <c r="F509" s="8" cm="1">
        <f t="array" ref="F509">IF(A509="","",SUMPRODUCT(--(TYearly[Due Date]&lt;=A509),IF(B509="N",--(TYearly[Day]=DAY(A509)),--(TYearly[Day]&gt;=DAY(A509))),--(IFERROR(MOD(TYearly[Month]-MONTH(A509)+12,12),1)=0),TYearly[Amount]))</f>
        <v>0</v>
      </c>
      <c r="G509" s="8">
        <f>IF(A509="","",SUMIF(TOneTime[Due Date],A509,TOneTime[Amount]))</f>
        <v>0</v>
      </c>
      <c r="H509" s="8" cm="1">
        <f t="array" ref="H509">IF(A509="","",IF(COUNTIF(TOther[Frequency],$H$1)=0,0,SUMPRODUCT(--(IFERROR(MOD(A509-TOther[Start Date],7),1)=0),--(TOther[Frequency]=$H$1),--(TOther[Start Date]&lt;=A509),--(TOther[End Date Calc]&gt;=A509),TOther[Amount])))</f>
        <v>0</v>
      </c>
      <c r="I509" s="8" cm="1">
        <f t="array" ref="I509">IF(A509="","",IF(COUNTIF(TOther[Frequency],$I$1)=0,0,SUMPRODUCT(--(IFERROR(MOD(A509-TOther[Start Date],14),1)=0),--(TOther[Frequency]=$I$1),--(TOther[Start Date]&lt;=A509),--(TOther[End Date Calc]&gt;=A509),TOther[Amount])))</f>
        <v>0</v>
      </c>
      <c r="J509" s="8">
        <f>IF(A509="","",IF(COUNTIF(TOther[Frequency],$J$1)=0,0,IF(OR(DAY(A509)=1,DAY(A509)=15),SUMIFS(TOther[Amount],TOther[Frequency],$J$1,TOther[Start Date],"&lt;="&amp;$A509,TOther[End Date Calc],"&gt;="&amp;A509),0)))</f>
        <v>0</v>
      </c>
      <c r="K509" s="8">
        <f>IF(A509="","",IF(COUNTIF(TOther[Frequency],$K$1)=0,0,IF(A509=(A509-DAY(A509)+1+2*7-WEEKDAY(A509-DAY(A509)+8-4,1)),SUMIFS(TOther[Amount],TOther[Frequency],$K$1,TOther[Start Date],"&lt;="&amp;$A509,TOther[End Date Calc],"&gt;="&amp;A509),0)))</f>
        <v>0</v>
      </c>
      <c r="L509" s="8">
        <f>IF(A509="","",IF(COUNTIF(TOther[Frequency],$L$1)=0,0,IF(A509=(A509-DAY(A509)+1+3*7-WEEKDAY(A509-DAY(A509)+8-4,1)),SUMIFS(TOther[Amount],TOther[Frequency],$L$1,TOther[Start Date],"&lt;="&amp;$A509,TOther[End Date Calc],"&gt;="&amp;A509),0)))</f>
        <v>0</v>
      </c>
      <c r="M509" s="8">
        <f>IF(A509="","",IF(COUNTIF(TOther[Frequency],$M$1)=0,0,IF(A509=(A509-DAY(A509)+1+4*7-WEEKDAY(A509-DAY(A509)+8-4,1)),SUMIFS(TOther[Amount],TOther[Frequency],$M$1,TOther[Start Date],"&lt;="&amp;$A509,TOther[End Date Calc],"&gt;="&amp;A509),0)))</f>
        <v>0</v>
      </c>
      <c r="N509" s="8" cm="1">
        <f t="array" ref="N509">IF(A509="","",IF(COUNTIF(TOther[Frequency],$N$1)=0,0,SUMPRODUCT(--(IFERROR(MOD(A509-TOther[Start Date],28),1)=0),--(TOther[Frequency]=$N$1),--(TOther[Start Date]&lt;=A509),--(TOther[End Date Calc]&gt;=A509),TOther[Amount])))</f>
        <v>0</v>
      </c>
      <c r="O509" s="8" cm="1">
        <f t="array" ref="O509">IF(A509="","",IF(COUNTIF(TOther[Frequency],$O$1)=0,0,SUMPRODUCT(--(IFERROR(MOD(A509-TOther[Start Date],42),1)=0),--(TOther[Frequency]=$O$1),--(TOther[Start Date]&lt;=A509),--(TOther[End Date Calc]&gt;=A509),TOther[Amount])))</f>
        <v>0</v>
      </c>
      <c r="P509" s="8" cm="1">
        <f t="array" ref="P509">IF(A509="","",IF(COUNTIF(TOther[Frequency],$P$1)=0,0,SUMPRODUCT(--(IFERROR(MOD(A509-TOther[Start Date],56),1)=0),--(TOther[Frequency]=$P$1),--(TOther[Start Date]&lt;=A509),--(TOther[End Date Calc]&gt;=A509),TOther[Amount])))</f>
        <v>0</v>
      </c>
      <c r="Q509" s="8">
        <f>IF(A509="","",IF(COUNTIF(TOther[Frequency],$Q$1)=0,0,IF(B509="N",SUMIFS(TOther[Amount],TOther[Frequency],$Q$1,TOther[Start Date],"&lt;="&amp;$A509,TOther[End Date Calc],"&gt;="&amp;A509,TOther[Start Day],DAY(A509)),SUMIFS(TOther[Amount],TOther[Frequency],$Q$1,TOther[Start Date],"&lt;="&amp;$A509,TOther[End Date Calc],"&gt;="&amp;A509,TOther[Start Day],"&gt;="&amp;DAY(A509)))))</f>
        <v>0</v>
      </c>
      <c r="R509" s="8" cm="1">
        <f t="array" ref="R509">IF(A509="","",IF(COUNTIF(TOther[Frequency],R$1)=0,0,SUMPRODUCT(--(TOther[Frequency]=R$1),--(TOther[Start Date]&lt;=A509),--(TOther[End Date Calc]&gt;=A509),IF(B509="N",--(TOther[Start Day]=DAY(A509)),--(TOther[Start Day]&gt;=DAY(A509))),--(IFERROR(MOD(TOther[Start Month]-MONTH(A509)+2,2),1)=0),TOther[Amount])))</f>
        <v>0</v>
      </c>
      <c r="S509" s="8" cm="1">
        <f t="array" ref="S509">IF(A509="","",IF(COUNTIF(TOther[Frequency],S$1)=0,0,SUMPRODUCT(--(TOther[Frequency]=S$1),--(TOther[Start Date]&lt;=A509),--(TOther[End Date Calc]&gt;=A509),IF(B509="N",--(TOther[Start Day]=DAY(A509)),--(TOther[Start Day]&gt;=DAY(A509))),--(IFERROR(MOD(TOther[Start Month]-MONTH(A509)+3,3),1)=0),TOther[Amount])))</f>
        <v>0</v>
      </c>
      <c r="T509" s="8" cm="1">
        <f t="array" ref="T509">IF($A509="","",IF(COUNTIF(TOther[Frequency],T$1)=0,0,SUMPRODUCT(--(TOther[Frequency]=T$1),--(TOther[Start Date]&lt;=$A509),--(TOther[End Date Calc]&gt;=$A509),IF($B509="N",--(TOther[Start Day]=DAY($A509)),--(TOther[Start Day]&gt;=DAY($A509))),--(IFERROR(MOD(TOther[Start Month]-MONTH($A509)+4,4),1)=0),TOther[Amount])))</f>
        <v>0</v>
      </c>
      <c r="U509" s="8" cm="1">
        <f t="array" ref="U509">IF(A509="","",IF(COUNTIF(TOther[Frequency],$U$1)=0,0,SUMPRODUCT(--(TOther[Frequency]=$U$1),--(TOther[Start Date]&lt;=A509),--(TOther[End Date Calc]&gt;=A509),IF(B509="N",--(TOther[Start Day]=DAY(A509)),--(TOther[Start Day]&gt;=DAY(A509))),--(IFERROR(MOD(TOther[Start Month]-MONTH(A509)+6,6),1)=0),TOther[Amount])))</f>
        <v>0</v>
      </c>
      <c r="V509" s="8" cm="1">
        <f t="array" ref="V509">IF(A509="","",IF(COUNTIF(TOther[Frequency],$V$1)=0,0,SUMPRODUCT(--(TOther[Frequency]=$V$1),--(TOther[Start Date]&lt;=A509),--(TOther[End Date Calc]&gt;=A509),IF(B509="N",--(TOther[Start Day]=DAY(A509)),--(TOther[Start Day]&gt;=DAY(A509))),--(IFERROR(MOD(TOther[Start Month]-MONTH(A509)+12,12),1)=0),TOther[Amount])))</f>
        <v>0</v>
      </c>
      <c r="W509" s="8">
        <f>IF(A509="","",SUMIFS(TOther[Amount],TOther[Start Date],A509,TOther[Frequency],$W$1))</f>
        <v>0</v>
      </c>
      <c r="X509" s="9">
        <f t="shared" si="35"/>
        <v>0</v>
      </c>
      <c r="Y509" s="9">
        <f t="shared" si="39"/>
        <v>0</v>
      </c>
      <c r="Z509" s="8" cm="1">
        <f t="array" ref="Z509">IF(A509="","",IF(COUNTIF('2) Income'!$D$13:$D$32,"Weekly")=0,0,SUMPRODUCT(--(IFERROR(MOD(A509-'2) Income'!$F$13:$F$32,7),1)=0),--('2) Income'!$D$13:$D$32="Weekly"),--('2) Income'!$F$13:$F$32&lt;=A509),'2) Income'!$E$13:$E$32)))</f>
        <v>0</v>
      </c>
      <c r="AA509" s="8" cm="1">
        <f t="array" ref="AA509">IF(A509="","",IF(COUNTIF('2) Income'!$D$13:$D$32,"Every Other Week")=0,0,SUMPRODUCT(--(IFERROR(MOD(A509-'2) Income'!$F$13:$F$32,14),1)=0),--('2) Income'!$D$13:$D$32="Every Other Week"),--('2) Income'!$F$13:$F$32&lt;=A509),'2) Income'!$E$13:$E$32)))</f>
        <v>0</v>
      </c>
      <c r="AB509" s="8">
        <f>IF(A509="","",IF(COUNTIF('2) Income'!$D$13:$D$32,"1st and 15th")=0,0,IF(OR(DAY(A509)=1,DAY(A509)=15),SUMIFS('2) Income'!$E$13:$E$32,'2) Income'!$D$13:$D$32,"1st and 15th",'2) Income'!$F$13:$F$32,"&lt;="&amp;$A509),0)))</f>
        <v>0</v>
      </c>
      <c r="AC509" s="8">
        <f>IF(A509="","",IF(COUNTIF('2) Income'!$D$13:$D$32,"2nd Wednesday")=0,0,IF(A509=(A509-DAY(A509)+1+2*7-WEEKDAY(A509-DAY(A509)+8-4,1)),SUMIFS('2) Income'!$E$13:$E$32,'2) Income'!$D$13:$D$32,"2nd Wednesday",'2) Income'!$F$13:$F$32,"&lt;="&amp;$A509),0)))</f>
        <v>0</v>
      </c>
      <c r="AD509" s="8">
        <f>IF(A509="","",IF(COUNTIF('2) Income'!$D$13:$D$32,"3rd Wednesday")=0,0,IF(A509=(A509-DAY(A509)+1+3*7-WEEKDAY(A509-DAY(A509)+8-4,1)),SUMIFS('2) Income'!$E$13:$E$32,'2) Income'!$D$13:$D$32,"3rd Wednesday",'2) Income'!$F$13:$F$32,"&lt;="&amp;$A509),0)))</f>
        <v>0</v>
      </c>
      <c r="AE509" s="8">
        <f>IF(A509="","",IF(COUNTIF('2) Income'!$D$13:$D$32,"4th Wednesday")=0,0,IF(A509=(A509-DAY(A509)+1+4*7-WEEKDAY(A509-DAY(A509)+8-4,1)),SUMIFS('2) Income'!$E$13:$E$32,'2) Income'!$D$13:$D$32,"4th Wednesday",'2) Income'!$F$13:$F$32,"&lt;="&amp;$A509),0)))</f>
        <v>0</v>
      </c>
      <c r="AF509" s="8" cm="1">
        <f t="array" ref="AF509">IF(A509="","",IF(COUNTIF('2) Income'!$D$13:$D$32,"Every 4 Weeks")=0,0,SUMPRODUCT(--(IFERROR(MOD(A509-'2) Income'!$F$13:$F$32,28),1)=0),--('2) Income'!$D$13:$D$32="Every 4 Weeks"),--('2) Income'!$F$13:$F$32&lt;=A509),'2) Income'!$E$13:$E$32)))</f>
        <v>0</v>
      </c>
      <c r="AG509" s="8">
        <f>IF(A509="","",IF(COUNTIF('2) Income'!$D$13:$D$32,"Monthly")=0,0,IF(B509="N",SUMIFS('2) Income'!$E$13:$E$32,'2) Income'!$D$13:$D$32,"monthly",'2) Income'!$F$13:$F$32,"&lt;="&amp;$A509,'2) Income'!$I$13:$I$32,DAY(A509)),SUMIFS('2) Income'!$E$13:$E$32,'2) Income'!$D$13:$D$32,"monthly",'2) Income'!$F$13:$F$32,"&lt;="&amp;$A509,'2) Income'!$I$13:$I$32,"&gt;="&amp;DAY(A509)))))</f>
        <v>0</v>
      </c>
      <c r="AH509" s="8" cm="1">
        <f t="array" ref="AH509">IF(A509="","",IF(COUNTIF('2) Income'!$D$13:$D$32,"Yearly")=0,0,SUMPRODUCT(--('2) Income'!$D$13:$D$32="Yearly"),--('2) Income'!$F$13:$F$32&lt;=A509),IF(B509="N",--('2) Income'!$I$13:$I$32=DAY(A509)),--('2) Income'!$I$13:$I$32&gt;=DAY(A509))),--(IFERROR(MOD('2) Income'!$H$13:$H$32-MONTH(A509)+12,12),1)=0),'2) Income'!$E$13:$E$32)))</f>
        <v>0</v>
      </c>
      <c r="AI509" s="8">
        <f>IF(A509="","",IF(COUNTIF('2) Income'!$D$13:$D$32,"one-time")=0,0,SUMIFS('2) Income'!$E$13:$E$32,'2) Income'!$D$13:$D$32,"one-time",'2) Income'!$F$13:$F$32,"="&amp;$A509)))</f>
        <v>0</v>
      </c>
      <c r="AJ509" s="9">
        <f t="shared" si="36"/>
        <v>0</v>
      </c>
    </row>
    <row r="510" spans="1:36">
      <c r="A510" s="7">
        <f>IF(A509="","",IF(A509+1&lt;='1) Period'!$E$21,A509+1,""))</f>
        <v>45982</v>
      </c>
      <c r="B510" s="7" t="str">
        <f t="shared" si="37"/>
        <v>N</v>
      </c>
      <c r="C510" t="str">
        <f t="shared" si="38"/>
        <v>F</v>
      </c>
      <c r="D510" s="8">
        <f>IF(A510="","",IF(TEXT(A510,"dddd")='4) Happy Money'!$E$23,WAllowance,0))</f>
        <v>0</v>
      </c>
      <c r="E510" s="8">
        <f>IF(A510="","",IF(B510="N",SUMIF(TMonthly[Day of the Month],DAY(A510),TMonthly[Amount]),SUMIF(TMonthly[Day of the Month],"&gt;="&amp;DAY(A510),TMonthly[Amount])))</f>
        <v>0</v>
      </c>
      <c r="F510" s="8" cm="1">
        <f t="array" ref="F510">IF(A510="","",SUMPRODUCT(--(TYearly[Due Date]&lt;=A510),IF(B510="N",--(TYearly[Day]=DAY(A510)),--(TYearly[Day]&gt;=DAY(A510))),--(IFERROR(MOD(TYearly[Month]-MONTH(A510)+12,12),1)=0),TYearly[Amount]))</f>
        <v>0</v>
      </c>
      <c r="G510" s="8">
        <f>IF(A510="","",SUMIF(TOneTime[Due Date],A510,TOneTime[Amount]))</f>
        <v>0</v>
      </c>
      <c r="H510" s="8" cm="1">
        <f t="array" ref="H510">IF(A510="","",IF(COUNTIF(TOther[Frequency],$H$1)=0,0,SUMPRODUCT(--(IFERROR(MOD(A510-TOther[Start Date],7),1)=0),--(TOther[Frequency]=$H$1),--(TOther[Start Date]&lt;=A510),--(TOther[End Date Calc]&gt;=A510),TOther[Amount])))</f>
        <v>0</v>
      </c>
      <c r="I510" s="8" cm="1">
        <f t="array" ref="I510">IF(A510="","",IF(COUNTIF(TOther[Frequency],$I$1)=0,0,SUMPRODUCT(--(IFERROR(MOD(A510-TOther[Start Date],14),1)=0),--(TOther[Frequency]=$I$1),--(TOther[Start Date]&lt;=A510),--(TOther[End Date Calc]&gt;=A510),TOther[Amount])))</f>
        <v>0</v>
      </c>
      <c r="J510" s="8">
        <f>IF(A510="","",IF(COUNTIF(TOther[Frequency],$J$1)=0,0,IF(OR(DAY(A510)=1,DAY(A510)=15),SUMIFS(TOther[Amount],TOther[Frequency],$J$1,TOther[Start Date],"&lt;="&amp;$A510,TOther[End Date Calc],"&gt;="&amp;A510),0)))</f>
        <v>0</v>
      </c>
      <c r="K510" s="8">
        <f>IF(A510="","",IF(COUNTIF(TOther[Frequency],$K$1)=0,0,IF(A510=(A510-DAY(A510)+1+2*7-WEEKDAY(A510-DAY(A510)+8-4,1)),SUMIFS(TOther[Amount],TOther[Frequency],$K$1,TOther[Start Date],"&lt;="&amp;$A510,TOther[End Date Calc],"&gt;="&amp;A510),0)))</f>
        <v>0</v>
      </c>
      <c r="L510" s="8">
        <f>IF(A510="","",IF(COUNTIF(TOther[Frequency],$L$1)=0,0,IF(A510=(A510-DAY(A510)+1+3*7-WEEKDAY(A510-DAY(A510)+8-4,1)),SUMIFS(TOther[Amount],TOther[Frequency],$L$1,TOther[Start Date],"&lt;="&amp;$A510,TOther[End Date Calc],"&gt;="&amp;A510),0)))</f>
        <v>0</v>
      </c>
      <c r="M510" s="8">
        <f>IF(A510="","",IF(COUNTIF(TOther[Frequency],$M$1)=0,0,IF(A510=(A510-DAY(A510)+1+4*7-WEEKDAY(A510-DAY(A510)+8-4,1)),SUMIFS(TOther[Amount],TOther[Frequency],$M$1,TOther[Start Date],"&lt;="&amp;$A510,TOther[End Date Calc],"&gt;="&amp;A510),0)))</f>
        <v>0</v>
      </c>
      <c r="N510" s="8" cm="1">
        <f t="array" ref="N510">IF(A510="","",IF(COUNTIF(TOther[Frequency],$N$1)=0,0,SUMPRODUCT(--(IFERROR(MOD(A510-TOther[Start Date],28),1)=0),--(TOther[Frequency]=$N$1),--(TOther[Start Date]&lt;=A510),--(TOther[End Date Calc]&gt;=A510),TOther[Amount])))</f>
        <v>0</v>
      </c>
      <c r="O510" s="8" cm="1">
        <f t="array" ref="O510">IF(A510="","",IF(COUNTIF(TOther[Frequency],$O$1)=0,0,SUMPRODUCT(--(IFERROR(MOD(A510-TOther[Start Date],42),1)=0),--(TOther[Frequency]=$O$1),--(TOther[Start Date]&lt;=A510),--(TOther[End Date Calc]&gt;=A510),TOther[Amount])))</f>
        <v>0</v>
      </c>
      <c r="P510" s="8" cm="1">
        <f t="array" ref="P510">IF(A510="","",IF(COUNTIF(TOther[Frequency],$P$1)=0,0,SUMPRODUCT(--(IFERROR(MOD(A510-TOther[Start Date],56),1)=0),--(TOther[Frequency]=$P$1),--(TOther[Start Date]&lt;=A510),--(TOther[End Date Calc]&gt;=A510),TOther[Amount])))</f>
        <v>0</v>
      </c>
      <c r="Q510" s="8">
        <f>IF(A510="","",IF(COUNTIF(TOther[Frequency],$Q$1)=0,0,IF(B510="N",SUMIFS(TOther[Amount],TOther[Frequency],$Q$1,TOther[Start Date],"&lt;="&amp;$A510,TOther[End Date Calc],"&gt;="&amp;A510,TOther[Start Day],DAY(A510)),SUMIFS(TOther[Amount],TOther[Frequency],$Q$1,TOther[Start Date],"&lt;="&amp;$A510,TOther[End Date Calc],"&gt;="&amp;A510,TOther[Start Day],"&gt;="&amp;DAY(A510)))))</f>
        <v>0</v>
      </c>
      <c r="R510" s="8" cm="1">
        <f t="array" ref="R510">IF(A510="","",IF(COUNTIF(TOther[Frequency],R$1)=0,0,SUMPRODUCT(--(TOther[Frequency]=R$1),--(TOther[Start Date]&lt;=A510),--(TOther[End Date Calc]&gt;=A510),IF(B510="N",--(TOther[Start Day]=DAY(A510)),--(TOther[Start Day]&gt;=DAY(A510))),--(IFERROR(MOD(TOther[Start Month]-MONTH(A510)+2,2),1)=0),TOther[Amount])))</f>
        <v>0</v>
      </c>
      <c r="S510" s="8" cm="1">
        <f t="array" ref="S510">IF(A510="","",IF(COUNTIF(TOther[Frequency],S$1)=0,0,SUMPRODUCT(--(TOther[Frequency]=S$1),--(TOther[Start Date]&lt;=A510),--(TOther[End Date Calc]&gt;=A510),IF(B510="N",--(TOther[Start Day]=DAY(A510)),--(TOther[Start Day]&gt;=DAY(A510))),--(IFERROR(MOD(TOther[Start Month]-MONTH(A510)+3,3),1)=0),TOther[Amount])))</f>
        <v>0</v>
      </c>
      <c r="T510" s="8" cm="1">
        <f t="array" ref="T510">IF($A510="","",IF(COUNTIF(TOther[Frequency],T$1)=0,0,SUMPRODUCT(--(TOther[Frequency]=T$1),--(TOther[Start Date]&lt;=$A510),--(TOther[End Date Calc]&gt;=$A510),IF($B510="N",--(TOther[Start Day]=DAY($A510)),--(TOther[Start Day]&gt;=DAY($A510))),--(IFERROR(MOD(TOther[Start Month]-MONTH($A510)+4,4),1)=0),TOther[Amount])))</f>
        <v>0</v>
      </c>
      <c r="U510" s="8" cm="1">
        <f t="array" ref="U510">IF(A510="","",IF(COUNTIF(TOther[Frequency],$U$1)=0,0,SUMPRODUCT(--(TOther[Frequency]=$U$1),--(TOther[Start Date]&lt;=A510),--(TOther[End Date Calc]&gt;=A510),IF(B510="N",--(TOther[Start Day]=DAY(A510)),--(TOther[Start Day]&gt;=DAY(A510))),--(IFERROR(MOD(TOther[Start Month]-MONTH(A510)+6,6),1)=0),TOther[Amount])))</f>
        <v>0</v>
      </c>
      <c r="V510" s="8" cm="1">
        <f t="array" ref="V510">IF(A510="","",IF(COUNTIF(TOther[Frequency],$V$1)=0,0,SUMPRODUCT(--(TOther[Frequency]=$V$1),--(TOther[Start Date]&lt;=A510),--(TOther[End Date Calc]&gt;=A510),IF(B510="N",--(TOther[Start Day]=DAY(A510)),--(TOther[Start Day]&gt;=DAY(A510))),--(IFERROR(MOD(TOther[Start Month]-MONTH(A510)+12,12),1)=0),TOther[Amount])))</f>
        <v>0</v>
      </c>
      <c r="W510" s="8">
        <f>IF(A510="","",SUMIFS(TOther[Amount],TOther[Start Date],A510,TOther[Frequency],$W$1))</f>
        <v>0</v>
      </c>
      <c r="X510" s="9">
        <f t="shared" si="35"/>
        <v>0</v>
      </c>
      <c r="Y510" s="9">
        <f t="shared" si="39"/>
        <v>0</v>
      </c>
      <c r="Z510" s="8" cm="1">
        <f t="array" ref="Z510">IF(A510="","",IF(COUNTIF('2) Income'!$D$13:$D$32,"Weekly")=0,0,SUMPRODUCT(--(IFERROR(MOD(A510-'2) Income'!$F$13:$F$32,7),1)=0),--('2) Income'!$D$13:$D$32="Weekly"),--('2) Income'!$F$13:$F$32&lt;=A510),'2) Income'!$E$13:$E$32)))</f>
        <v>0</v>
      </c>
      <c r="AA510" s="8" cm="1">
        <f t="array" ref="AA510">IF(A510="","",IF(COUNTIF('2) Income'!$D$13:$D$32,"Every Other Week")=0,0,SUMPRODUCT(--(IFERROR(MOD(A510-'2) Income'!$F$13:$F$32,14),1)=0),--('2) Income'!$D$13:$D$32="Every Other Week"),--('2) Income'!$F$13:$F$32&lt;=A510),'2) Income'!$E$13:$E$32)))</f>
        <v>2300</v>
      </c>
      <c r="AB510" s="8">
        <f>IF(A510="","",IF(COUNTIF('2) Income'!$D$13:$D$32,"1st and 15th")=0,0,IF(OR(DAY(A510)=1,DAY(A510)=15),SUMIFS('2) Income'!$E$13:$E$32,'2) Income'!$D$13:$D$32,"1st and 15th",'2) Income'!$F$13:$F$32,"&lt;="&amp;$A510),0)))</f>
        <v>0</v>
      </c>
      <c r="AC510" s="8">
        <f>IF(A510="","",IF(COUNTIF('2) Income'!$D$13:$D$32,"2nd Wednesday")=0,0,IF(A510=(A510-DAY(A510)+1+2*7-WEEKDAY(A510-DAY(A510)+8-4,1)),SUMIFS('2) Income'!$E$13:$E$32,'2) Income'!$D$13:$D$32,"2nd Wednesday",'2) Income'!$F$13:$F$32,"&lt;="&amp;$A510),0)))</f>
        <v>0</v>
      </c>
      <c r="AD510" s="8">
        <f>IF(A510="","",IF(COUNTIF('2) Income'!$D$13:$D$32,"3rd Wednesday")=0,0,IF(A510=(A510-DAY(A510)+1+3*7-WEEKDAY(A510-DAY(A510)+8-4,1)),SUMIFS('2) Income'!$E$13:$E$32,'2) Income'!$D$13:$D$32,"3rd Wednesday",'2) Income'!$F$13:$F$32,"&lt;="&amp;$A510),0)))</f>
        <v>0</v>
      </c>
      <c r="AE510" s="8">
        <f>IF(A510="","",IF(COUNTIF('2) Income'!$D$13:$D$32,"4th Wednesday")=0,0,IF(A510=(A510-DAY(A510)+1+4*7-WEEKDAY(A510-DAY(A510)+8-4,1)),SUMIFS('2) Income'!$E$13:$E$32,'2) Income'!$D$13:$D$32,"4th Wednesday",'2) Income'!$F$13:$F$32,"&lt;="&amp;$A510),0)))</f>
        <v>0</v>
      </c>
      <c r="AF510" s="8" cm="1">
        <f t="array" ref="AF510">IF(A510="","",IF(COUNTIF('2) Income'!$D$13:$D$32,"Every 4 Weeks")=0,0,SUMPRODUCT(--(IFERROR(MOD(A510-'2) Income'!$F$13:$F$32,28),1)=0),--('2) Income'!$D$13:$D$32="Every 4 Weeks"),--('2) Income'!$F$13:$F$32&lt;=A510),'2) Income'!$E$13:$E$32)))</f>
        <v>0</v>
      </c>
      <c r="AG510" s="8">
        <f>IF(A510="","",IF(COUNTIF('2) Income'!$D$13:$D$32,"Monthly")=0,0,IF(B510="N",SUMIFS('2) Income'!$E$13:$E$32,'2) Income'!$D$13:$D$32,"monthly",'2) Income'!$F$13:$F$32,"&lt;="&amp;$A510,'2) Income'!$I$13:$I$32,DAY(A510)),SUMIFS('2) Income'!$E$13:$E$32,'2) Income'!$D$13:$D$32,"monthly",'2) Income'!$F$13:$F$32,"&lt;="&amp;$A510,'2) Income'!$I$13:$I$32,"&gt;="&amp;DAY(A510)))))</f>
        <v>0</v>
      </c>
      <c r="AH510" s="8" cm="1">
        <f t="array" ref="AH510">IF(A510="","",IF(COUNTIF('2) Income'!$D$13:$D$32,"Yearly")=0,0,SUMPRODUCT(--('2) Income'!$D$13:$D$32="Yearly"),--('2) Income'!$F$13:$F$32&lt;=A510),IF(B510="N",--('2) Income'!$I$13:$I$32=DAY(A510)),--('2) Income'!$I$13:$I$32&gt;=DAY(A510))),--(IFERROR(MOD('2) Income'!$H$13:$H$32-MONTH(A510)+12,12),1)=0),'2) Income'!$E$13:$E$32)))</f>
        <v>0</v>
      </c>
      <c r="AI510" s="8">
        <f>IF(A510="","",IF(COUNTIF('2) Income'!$D$13:$D$32,"one-time")=0,0,SUMIFS('2) Income'!$E$13:$E$32,'2) Income'!$D$13:$D$32,"one-time",'2) Income'!$F$13:$F$32,"="&amp;$A510)))</f>
        <v>0</v>
      </c>
      <c r="AJ510" s="9">
        <f t="shared" si="36"/>
        <v>2300</v>
      </c>
    </row>
    <row r="511" spans="1:36">
      <c r="A511" s="7">
        <f>IF(A510="","",IF(A510+1&lt;='1) Period'!$E$21,A510+1,""))</f>
        <v>45983</v>
      </c>
      <c r="B511" s="7" t="str">
        <f t="shared" si="37"/>
        <v>N</v>
      </c>
      <c r="C511" t="str">
        <f t="shared" si="38"/>
        <v>Y</v>
      </c>
      <c r="D511" s="8">
        <f>IF(A511="","",IF(TEXT(A511,"dddd")='4) Happy Money'!$E$23,WAllowance,0))</f>
        <v>0</v>
      </c>
      <c r="E511" s="8">
        <f>IF(A511="","",IF(B511="N",SUMIF(TMonthly[Day of the Month],DAY(A511),TMonthly[Amount]),SUMIF(TMonthly[Day of the Month],"&gt;="&amp;DAY(A511),TMonthly[Amount])))</f>
        <v>0</v>
      </c>
      <c r="F511" s="8" cm="1">
        <f t="array" ref="F511">IF(A511="","",SUMPRODUCT(--(TYearly[Due Date]&lt;=A511),IF(B511="N",--(TYearly[Day]=DAY(A511)),--(TYearly[Day]&gt;=DAY(A511))),--(IFERROR(MOD(TYearly[Month]-MONTH(A511)+12,12),1)=0),TYearly[Amount]))</f>
        <v>0</v>
      </c>
      <c r="G511" s="8">
        <f>IF(A511="","",SUMIF(TOneTime[Due Date],A511,TOneTime[Amount]))</f>
        <v>0</v>
      </c>
      <c r="H511" s="8" cm="1">
        <f t="array" ref="H511">IF(A511="","",IF(COUNTIF(TOther[Frequency],$H$1)=0,0,SUMPRODUCT(--(IFERROR(MOD(A511-TOther[Start Date],7),1)=0),--(TOther[Frequency]=$H$1),--(TOther[Start Date]&lt;=A511),--(TOther[End Date Calc]&gt;=A511),TOther[Amount])))</f>
        <v>0</v>
      </c>
      <c r="I511" s="8" cm="1">
        <f t="array" ref="I511">IF(A511="","",IF(COUNTIF(TOther[Frequency],$I$1)=0,0,SUMPRODUCT(--(IFERROR(MOD(A511-TOther[Start Date],14),1)=0),--(TOther[Frequency]=$I$1),--(TOther[Start Date]&lt;=A511),--(TOther[End Date Calc]&gt;=A511),TOther[Amount])))</f>
        <v>0</v>
      </c>
      <c r="J511" s="8">
        <f>IF(A511="","",IF(COUNTIF(TOther[Frequency],$J$1)=0,0,IF(OR(DAY(A511)=1,DAY(A511)=15),SUMIFS(TOther[Amount],TOther[Frequency],$J$1,TOther[Start Date],"&lt;="&amp;$A511,TOther[End Date Calc],"&gt;="&amp;A511),0)))</f>
        <v>0</v>
      </c>
      <c r="K511" s="8">
        <f>IF(A511="","",IF(COUNTIF(TOther[Frequency],$K$1)=0,0,IF(A511=(A511-DAY(A511)+1+2*7-WEEKDAY(A511-DAY(A511)+8-4,1)),SUMIFS(TOther[Amount],TOther[Frequency],$K$1,TOther[Start Date],"&lt;="&amp;$A511,TOther[End Date Calc],"&gt;="&amp;A511),0)))</f>
        <v>0</v>
      </c>
      <c r="L511" s="8">
        <f>IF(A511="","",IF(COUNTIF(TOther[Frequency],$L$1)=0,0,IF(A511=(A511-DAY(A511)+1+3*7-WEEKDAY(A511-DAY(A511)+8-4,1)),SUMIFS(TOther[Amount],TOther[Frequency],$L$1,TOther[Start Date],"&lt;="&amp;$A511,TOther[End Date Calc],"&gt;="&amp;A511),0)))</f>
        <v>0</v>
      </c>
      <c r="M511" s="8">
        <f>IF(A511="","",IF(COUNTIF(TOther[Frequency],$M$1)=0,0,IF(A511=(A511-DAY(A511)+1+4*7-WEEKDAY(A511-DAY(A511)+8-4,1)),SUMIFS(TOther[Amount],TOther[Frequency],$M$1,TOther[Start Date],"&lt;="&amp;$A511,TOther[End Date Calc],"&gt;="&amp;A511),0)))</f>
        <v>0</v>
      </c>
      <c r="N511" s="8" cm="1">
        <f t="array" ref="N511">IF(A511="","",IF(COUNTIF(TOther[Frequency],$N$1)=0,0,SUMPRODUCT(--(IFERROR(MOD(A511-TOther[Start Date],28),1)=0),--(TOther[Frequency]=$N$1),--(TOther[Start Date]&lt;=A511),--(TOther[End Date Calc]&gt;=A511),TOther[Amount])))</f>
        <v>0</v>
      </c>
      <c r="O511" s="8" cm="1">
        <f t="array" ref="O511">IF(A511="","",IF(COUNTIF(TOther[Frequency],$O$1)=0,0,SUMPRODUCT(--(IFERROR(MOD(A511-TOther[Start Date],42),1)=0),--(TOther[Frequency]=$O$1),--(TOther[Start Date]&lt;=A511),--(TOther[End Date Calc]&gt;=A511),TOther[Amount])))</f>
        <v>0</v>
      </c>
      <c r="P511" s="8" cm="1">
        <f t="array" ref="P511">IF(A511="","",IF(COUNTIF(TOther[Frequency],$P$1)=0,0,SUMPRODUCT(--(IFERROR(MOD(A511-TOther[Start Date],56),1)=0),--(TOther[Frequency]=$P$1),--(TOther[Start Date]&lt;=A511),--(TOther[End Date Calc]&gt;=A511),TOther[Amount])))</f>
        <v>0</v>
      </c>
      <c r="Q511" s="8">
        <f>IF(A511="","",IF(COUNTIF(TOther[Frequency],$Q$1)=0,0,IF(B511="N",SUMIFS(TOther[Amount],TOther[Frequency],$Q$1,TOther[Start Date],"&lt;="&amp;$A511,TOther[End Date Calc],"&gt;="&amp;A511,TOther[Start Day],DAY(A511)),SUMIFS(TOther[Amount],TOther[Frequency],$Q$1,TOther[Start Date],"&lt;="&amp;$A511,TOther[End Date Calc],"&gt;="&amp;A511,TOther[Start Day],"&gt;="&amp;DAY(A511)))))</f>
        <v>0</v>
      </c>
      <c r="R511" s="8" cm="1">
        <f t="array" ref="R511">IF(A511="","",IF(COUNTIF(TOther[Frequency],R$1)=0,0,SUMPRODUCT(--(TOther[Frequency]=R$1),--(TOther[Start Date]&lt;=A511),--(TOther[End Date Calc]&gt;=A511),IF(B511="N",--(TOther[Start Day]=DAY(A511)),--(TOther[Start Day]&gt;=DAY(A511))),--(IFERROR(MOD(TOther[Start Month]-MONTH(A511)+2,2),1)=0),TOther[Amount])))</f>
        <v>0</v>
      </c>
      <c r="S511" s="8" cm="1">
        <f t="array" ref="S511">IF(A511="","",IF(COUNTIF(TOther[Frequency],S$1)=0,0,SUMPRODUCT(--(TOther[Frequency]=S$1),--(TOther[Start Date]&lt;=A511),--(TOther[End Date Calc]&gt;=A511),IF(B511="N",--(TOther[Start Day]=DAY(A511)),--(TOther[Start Day]&gt;=DAY(A511))),--(IFERROR(MOD(TOther[Start Month]-MONTH(A511)+3,3),1)=0),TOther[Amount])))</f>
        <v>0</v>
      </c>
      <c r="T511" s="8" cm="1">
        <f t="array" ref="T511">IF($A511="","",IF(COUNTIF(TOther[Frequency],T$1)=0,0,SUMPRODUCT(--(TOther[Frequency]=T$1),--(TOther[Start Date]&lt;=$A511),--(TOther[End Date Calc]&gt;=$A511),IF($B511="N",--(TOther[Start Day]=DAY($A511)),--(TOther[Start Day]&gt;=DAY($A511))),--(IFERROR(MOD(TOther[Start Month]-MONTH($A511)+4,4),1)=0),TOther[Amount])))</f>
        <v>0</v>
      </c>
      <c r="U511" s="8" cm="1">
        <f t="array" ref="U511">IF(A511="","",IF(COUNTIF(TOther[Frequency],$U$1)=0,0,SUMPRODUCT(--(TOther[Frequency]=$U$1),--(TOther[Start Date]&lt;=A511),--(TOther[End Date Calc]&gt;=A511),IF(B511="N",--(TOther[Start Day]=DAY(A511)),--(TOther[Start Day]&gt;=DAY(A511))),--(IFERROR(MOD(TOther[Start Month]-MONTH(A511)+6,6),1)=0),TOther[Amount])))</f>
        <v>0</v>
      </c>
      <c r="V511" s="8" cm="1">
        <f t="array" ref="V511">IF(A511="","",IF(COUNTIF(TOther[Frequency],$V$1)=0,0,SUMPRODUCT(--(TOther[Frequency]=$V$1),--(TOther[Start Date]&lt;=A511),--(TOther[End Date Calc]&gt;=A511),IF(B511="N",--(TOther[Start Day]=DAY(A511)),--(TOther[Start Day]&gt;=DAY(A511))),--(IFERROR(MOD(TOther[Start Month]-MONTH(A511)+12,12),1)=0),TOther[Amount])))</f>
        <v>0</v>
      </c>
      <c r="W511" s="8">
        <f>IF(A511="","",SUMIFS(TOther[Amount],TOther[Start Date],A511,TOther[Frequency],$W$1))</f>
        <v>0</v>
      </c>
      <c r="X511" s="9">
        <f t="shared" si="35"/>
        <v>0</v>
      </c>
      <c r="Y511" s="9">
        <f t="shared" si="39"/>
        <v>0</v>
      </c>
      <c r="Z511" s="8" cm="1">
        <f t="array" ref="Z511">IF(A511="","",IF(COUNTIF('2) Income'!$D$13:$D$32,"Weekly")=0,0,SUMPRODUCT(--(IFERROR(MOD(A511-'2) Income'!$F$13:$F$32,7),1)=0),--('2) Income'!$D$13:$D$32="Weekly"),--('2) Income'!$F$13:$F$32&lt;=A511),'2) Income'!$E$13:$E$32)))</f>
        <v>0</v>
      </c>
      <c r="AA511" s="8" cm="1">
        <f t="array" ref="AA511">IF(A511="","",IF(COUNTIF('2) Income'!$D$13:$D$32,"Every Other Week")=0,0,SUMPRODUCT(--(IFERROR(MOD(A511-'2) Income'!$F$13:$F$32,14),1)=0),--('2) Income'!$D$13:$D$32="Every Other Week"),--('2) Income'!$F$13:$F$32&lt;=A511),'2) Income'!$E$13:$E$32)))</f>
        <v>0</v>
      </c>
      <c r="AB511" s="8">
        <f>IF(A511="","",IF(COUNTIF('2) Income'!$D$13:$D$32,"1st and 15th")=0,0,IF(OR(DAY(A511)=1,DAY(A511)=15),SUMIFS('2) Income'!$E$13:$E$32,'2) Income'!$D$13:$D$32,"1st and 15th",'2) Income'!$F$13:$F$32,"&lt;="&amp;$A511),0)))</f>
        <v>0</v>
      </c>
      <c r="AC511" s="8">
        <f>IF(A511="","",IF(COUNTIF('2) Income'!$D$13:$D$32,"2nd Wednesday")=0,0,IF(A511=(A511-DAY(A511)+1+2*7-WEEKDAY(A511-DAY(A511)+8-4,1)),SUMIFS('2) Income'!$E$13:$E$32,'2) Income'!$D$13:$D$32,"2nd Wednesday",'2) Income'!$F$13:$F$32,"&lt;="&amp;$A511),0)))</f>
        <v>0</v>
      </c>
      <c r="AD511" s="8">
        <f>IF(A511="","",IF(COUNTIF('2) Income'!$D$13:$D$32,"3rd Wednesday")=0,0,IF(A511=(A511-DAY(A511)+1+3*7-WEEKDAY(A511-DAY(A511)+8-4,1)),SUMIFS('2) Income'!$E$13:$E$32,'2) Income'!$D$13:$D$32,"3rd Wednesday",'2) Income'!$F$13:$F$32,"&lt;="&amp;$A511),0)))</f>
        <v>0</v>
      </c>
      <c r="AE511" s="8">
        <f>IF(A511="","",IF(COUNTIF('2) Income'!$D$13:$D$32,"4th Wednesday")=0,0,IF(A511=(A511-DAY(A511)+1+4*7-WEEKDAY(A511-DAY(A511)+8-4,1)),SUMIFS('2) Income'!$E$13:$E$32,'2) Income'!$D$13:$D$32,"4th Wednesday",'2) Income'!$F$13:$F$32,"&lt;="&amp;$A511),0)))</f>
        <v>0</v>
      </c>
      <c r="AF511" s="8" cm="1">
        <f t="array" ref="AF511">IF(A511="","",IF(COUNTIF('2) Income'!$D$13:$D$32,"Every 4 Weeks")=0,0,SUMPRODUCT(--(IFERROR(MOD(A511-'2) Income'!$F$13:$F$32,28),1)=0),--('2) Income'!$D$13:$D$32="Every 4 Weeks"),--('2) Income'!$F$13:$F$32&lt;=A511),'2) Income'!$E$13:$E$32)))</f>
        <v>0</v>
      </c>
      <c r="AG511" s="8">
        <f>IF(A511="","",IF(COUNTIF('2) Income'!$D$13:$D$32,"Monthly")=0,0,IF(B511="N",SUMIFS('2) Income'!$E$13:$E$32,'2) Income'!$D$13:$D$32,"monthly",'2) Income'!$F$13:$F$32,"&lt;="&amp;$A511,'2) Income'!$I$13:$I$32,DAY(A511)),SUMIFS('2) Income'!$E$13:$E$32,'2) Income'!$D$13:$D$32,"monthly",'2) Income'!$F$13:$F$32,"&lt;="&amp;$A511,'2) Income'!$I$13:$I$32,"&gt;="&amp;DAY(A511)))))</f>
        <v>0</v>
      </c>
      <c r="AH511" s="8" cm="1">
        <f t="array" ref="AH511">IF(A511="","",IF(COUNTIF('2) Income'!$D$13:$D$32,"Yearly")=0,0,SUMPRODUCT(--('2) Income'!$D$13:$D$32="Yearly"),--('2) Income'!$F$13:$F$32&lt;=A511),IF(B511="N",--('2) Income'!$I$13:$I$32=DAY(A511)),--('2) Income'!$I$13:$I$32&gt;=DAY(A511))),--(IFERROR(MOD('2) Income'!$H$13:$H$32-MONTH(A511)+12,12),1)=0),'2) Income'!$E$13:$E$32)))</f>
        <v>0</v>
      </c>
      <c r="AI511" s="8">
        <f>IF(A511="","",IF(COUNTIF('2) Income'!$D$13:$D$32,"one-time")=0,0,SUMIFS('2) Income'!$E$13:$E$32,'2) Income'!$D$13:$D$32,"one-time",'2) Income'!$F$13:$F$32,"="&amp;$A511)))</f>
        <v>0</v>
      </c>
      <c r="AJ511" s="9">
        <f t="shared" si="36"/>
        <v>0</v>
      </c>
    </row>
    <row r="512" spans="1:36">
      <c r="A512" s="7">
        <f>IF(A511="","",IF(A511+1&lt;='1) Period'!$E$21,A511+1,""))</f>
        <v>45984</v>
      </c>
      <c r="B512" s="7" t="str">
        <f t="shared" si="37"/>
        <v>N</v>
      </c>
      <c r="C512" t="str">
        <f t="shared" si="38"/>
        <v>Y</v>
      </c>
      <c r="D512" s="8">
        <f>IF(A512="","",IF(TEXT(A512,"dddd")='4) Happy Money'!$E$23,WAllowance,0))</f>
        <v>0</v>
      </c>
      <c r="E512" s="8">
        <f>IF(A512="","",IF(B512="N",SUMIF(TMonthly[Day of the Month],DAY(A512),TMonthly[Amount]),SUMIF(TMonthly[Day of the Month],"&gt;="&amp;DAY(A512),TMonthly[Amount])))</f>
        <v>0</v>
      </c>
      <c r="F512" s="8" cm="1">
        <f t="array" ref="F512">IF(A512="","",SUMPRODUCT(--(TYearly[Due Date]&lt;=A512),IF(B512="N",--(TYearly[Day]=DAY(A512)),--(TYearly[Day]&gt;=DAY(A512))),--(IFERROR(MOD(TYearly[Month]-MONTH(A512)+12,12),1)=0),TYearly[Amount]))</f>
        <v>0</v>
      </c>
      <c r="G512" s="8">
        <f>IF(A512="","",SUMIF(TOneTime[Due Date],A512,TOneTime[Amount]))</f>
        <v>0</v>
      </c>
      <c r="H512" s="8" cm="1">
        <f t="array" ref="H512">IF(A512="","",IF(COUNTIF(TOther[Frequency],$H$1)=0,0,SUMPRODUCT(--(IFERROR(MOD(A512-TOther[Start Date],7),1)=0),--(TOther[Frequency]=$H$1),--(TOther[Start Date]&lt;=A512),--(TOther[End Date Calc]&gt;=A512),TOther[Amount])))</f>
        <v>0</v>
      </c>
      <c r="I512" s="8" cm="1">
        <f t="array" ref="I512">IF(A512="","",IF(COUNTIF(TOther[Frequency],$I$1)=0,0,SUMPRODUCT(--(IFERROR(MOD(A512-TOther[Start Date],14),1)=0),--(TOther[Frequency]=$I$1),--(TOther[Start Date]&lt;=A512),--(TOther[End Date Calc]&gt;=A512),TOther[Amount])))</f>
        <v>0</v>
      </c>
      <c r="J512" s="8">
        <f>IF(A512="","",IF(COUNTIF(TOther[Frequency],$J$1)=0,0,IF(OR(DAY(A512)=1,DAY(A512)=15),SUMIFS(TOther[Amount],TOther[Frequency],$J$1,TOther[Start Date],"&lt;="&amp;$A512,TOther[End Date Calc],"&gt;="&amp;A512),0)))</f>
        <v>0</v>
      </c>
      <c r="K512" s="8">
        <f>IF(A512="","",IF(COUNTIF(TOther[Frequency],$K$1)=0,0,IF(A512=(A512-DAY(A512)+1+2*7-WEEKDAY(A512-DAY(A512)+8-4,1)),SUMIFS(TOther[Amount],TOther[Frequency],$K$1,TOther[Start Date],"&lt;="&amp;$A512,TOther[End Date Calc],"&gt;="&amp;A512),0)))</f>
        <v>0</v>
      </c>
      <c r="L512" s="8">
        <f>IF(A512="","",IF(COUNTIF(TOther[Frequency],$L$1)=0,0,IF(A512=(A512-DAY(A512)+1+3*7-WEEKDAY(A512-DAY(A512)+8-4,1)),SUMIFS(TOther[Amount],TOther[Frequency],$L$1,TOther[Start Date],"&lt;="&amp;$A512,TOther[End Date Calc],"&gt;="&amp;A512),0)))</f>
        <v>0</v>
      </c>
      <c r="M512" s="8">
        <f>IF(A512="","",IF(COUNTIF(TOther[Frequency],$M$1)=0,0,IF(A512=(A512-DAY(A512)+1+4*7-WEEKDAY(A512-DAY(A512)+8-4,1)),SUMIFS(TOther[Amount],TOther[Frequency],$M$1,TOther[Start Date],"&lt;="&amp;$A512,TOther[End Date Calc],"&gt;="&amp;A512),0)))</f>
        <v>0</v>
      </c>
      <c r="N512" s="8" cm="1">
        <f t="array" ref="N512">IF(A512="","",IF(COUNTIF(TOther[Frequency],$N$1)=0,0,SUMPRODUCT(--(IFERROR(MOD(A512-TOther[Start Date],28),1)=0),--(TOther[Frequency]=$N$1),--(TOther[Start Date]&lt;=A512),--(TOther[End Date Calc]&gt;=A512),TOther[Amount])))</f>
        <v>0</v>
      </c>
      <c r="O512" s="8" cm="1">
        <f t="array" ref="O512">IF(A512="","",IF(COUNTIF(TOther[Frequency],$O$1)=0,0,SUMPRODUCT(--(IFERROR(MOD(A512-TOther[Start Date],42),1)=0),--(TOther[Frequency]=$O$1),--(TOther[Start Date]&lt;=A512),--(TOther[End Date Calc]&gt;=A512),TOther[Amount])))</f>
        <v>0</v>
      </c>
      <c r="P512" s="8" cm="1">
        <f t="array" ref="P512">IF(A512="","",IF(COUNTIF(TOther[Frequency],$P$1)=0,0,SUMPRODUCT(--(IFERROR(MOD(A512-TOther[Start Date],56),1)=0),--(TOther[Frequency]=$P$1),--(TOther[Start Date]&lt;=A512),--(TOther[End Date Calc]&gt;=A512),TOther[Amount])))</f>
        <v>0</v>
      </c>
      <c r="Q512" s="8">
        <f>IF(A512="","",IF(COUNTIF(TOther[Frequency],$Q$1)=0,0,IF(B512="N",SUMIFS(TOther[Amount],TOther[Frequency],$Q$1,TOther[Start Date],"&lt;="&amp;$A512,TOther[End Date Calc],"&gt;="&amp;A512,TOther[Start Day],DAY(A512)),SUMIFS(TOther[Amount],TOther[Frequency],$Q$1,TOther[Start Date],"&lt;="&amp;$A512,TOther[End Date Calc],"&gt;="&amp;A512,TOther[Start Day],"&gt;="&amp;DAY(A512)))))</f>
        <v>0</v>
      </c>
      <c r="R512" s="8" cm="1">
        <f t="array" ref="R512">IF(A512="","",IF(COUNTIF(TOther[Frequency],R$1)=0,0,SUMPRODUCT(--(TOther[Frequency]=R$1),--(TOther[Start Date]&lt;=A512),--(TOther[End Date Calc]&gt;=A512),IF(B512="N",--(TOther[Start Day]=DAY(A512)),--(TOther[Start Day]&gt;=DAY(A512))),--(IFERROR(MOD(TOther[Start Month]-MONTH(A512)+2,2),1)=0),TOther[Amount])))</f>
        <v>0</v>
      </c>
      <c r="S512" s="8" cm="1">
        <f t="array" ref="S512">IF(A512="","",IF(COUNTIF(TOther[Frequency],S$1)=0,0,SUMPRODUCT(--(TOther[Frequency]=S$1),--(TOther[Start Date]&lt;=A512),--(TOther[End Date Calc]&gt;=A512),IF(B512="N",--(TOther[Start Day]=DAY(A512)),--(TOther[Start Day]&gt;=DAY(A512))),--(IFERROR(MOD(TOther[Start Month]-MONTH(A512)+3,3),1)=0),TOther[Amount])))</f>
        <v>0</v>
      </c>
      <c r="T512" s="8" cm="1">
        <f t="array" ref="T512">IF($A512="","",IF(COUNTIF(TOther[Frequency],T$1)=0,0,SUMPRODUCT(--(TOther[Frequency]=T$1),--(TOther[Start Date]&lt;=$A512),--(TOther[End Date Calc]&gt;=$A512),IF($B512="N",--(TOther[Start Day]=DAY($A512)),--(TOther[Start Day]&gt;=DAY($A512))),--(IFERROR(MOD(TOther[Start Month]-MONTH($A512)+4,4),1)=0),TOther[Amount])))</f>
        <v>0</v>
      </c>
      <c r="U512" s="8" cm="1">
        <f t="array" ref="U512">IF(A512="","",IF(COUNTIF(TOther[Frequency],$U$1)=0,0,SUMPRODUCT(--(TOther[Frequency]=$U$1),--(TOther[Start Date]&lt;=A512),--(TOther[End Date Calc]&gt;=A512),IF(B512="N",--(TOther[Start Day]=DAY(A512)),--(TOther[Start Day]&gt;=DAY(A512))),--(IFERROR(MOD(TOther[Start Month]-MONTH(A512)+6,6),1)=0),TOther[Amount])))</f>
        <v>0</v>
      </c>
      <c r="V512" s="8" cm="1">
        <f t="array" ref="V512">IF(A512="","",IF(COUNTIF(TOther[Frequency],$V$1)=0,0,SUMPRODUCT(--(TOther[Frequency]=$V$1),--(TOther[Start Date]&lt;=A512),--(TOther[End Date Calc]&gt;=A512),IF(B512="N",--(TOther[Start Day]=DAY(A512)),--(TOther[Start Day]&gt;=DAY(A512))),--(IFERROR(MOD(TOther[Start Month]-MONTH(A512)+12,12),1)=0),TOther[Amount])))</f>
        <v>0</v>
      </c>
      <c r="W512" s="8">
        <f>IF(A512="","",SUMIFS(TOther[Amount],TOther[Start Date],A512,TOther[Frequency],$W$1))</f>
        <v>0</v>
      </c>
      <c r="X512" s="9">
        <f t="shared" si="35"/>
        <v>0</v>
      </c>
      <c r="Y512" s="9">
        <f t="shared" si="39"/>
        <v>0</v>
      </c>
      <c r="Z512" s="8" cm="1">
        <f t="array" ref="Z512">IF(A512="","",IF(COUNTIF('2) Income'!$D$13:$D$32,"Weekly")=0,0,SUMPRODUCT(--(IFERROR(MOD(A512-'2) Income'!$F$13:$F$32,7),1)=0),--('2) Income'!$D$13:$D$32="Weekly"),--('2) Income'!$F$13:$F$32&lt;=A512),'2) Income'!$E$13:$E$32)))</f>
        <v>0</v>
      </c>
      <c r="AA512" s="8" cm="1">
        <f t="array" ref="AA512">IF(A512="","",IF(COUNTIF('2) Income'!$D$13:$D$32,"Every Other Week")=0,0,SUMPRODUCT(--(IFERROR(MOD(A512-'2) Income'!$F$13:$F$32,14),1)=0),--('2) Income'!$D$13:$D$32="Every Other Week"),--('2) Income'!$F$13:$F$32&lt;=A512),'2) Income'!$E$13:$E$32)))</f>
        <v>0</v>
      </c>
      <c r="AB512" s="8">
        <f>IF(A512="","",IF(COUNTIF('2) Income'!$D$13:$D$32,"1st and 15th")=0,0,IF(OR(DAY(A512)=1,DAY(A512)=15),SUMIFS('2) Income'!$E$13:$E$32,'2) Income'!$D$13:$D$32,"1st and 15th",'2) Income'!$F$13:$F$32,"&lt;="&amp;$A512),0)))</f>
        <v>0</v>
      </c>
      <c r="AC512" s="8">
        <f>IF(A512="","",IF(COUNTIF('2) Income'!$D$13:$D$32,"2nd Wednesday")=0,0,IF(A512=(A512-DAY(A512)+1+2*7-WEEKDAY(A512-DAY(A512)+8-4,1)),SUMIFS('2) Income'!$E$13:$E$32,'2) Income'!$D$13:$D$32,"2nd Wednesday",'2) Income'!$F$13:$F$32,"&lt;="&amp;$A512),0)))</f>
        <v>0</v>
      </c>
      <c r="AD512" s="8">
        <f>IF(A512="","",IF(COUNTIF('2) Income'!$D$13:$D$32,"3rd Wednesday")=0,0,IF(A512=(A512-DAY(A512)+1+3*7-WEEKDAY(A512-DAY(A512)+8-4,1)),SUMIFS('2) Income'!$E$13:$E$32,'2) Income'!$D$13:$D$32,"3rd Wednesday",'2) Income'!$F$13:$F$32,"&lt;="&amp;$A512),0)))</f>
        <v>0</v>
      </c>
      <c r="AE512" s="8">
        <f>IF(A512="","",IF(COUNTIF('2) Income'!$D$13:$D$32,"4th Wednesday")=0,0,IF(A512=(A512-DAY(A512)+1+4*7-WEEKDAY(A512-DAY(A512)+8-4,1)),SUMIFS('2) Income'!$E$13:$E$32,'2) Income'!$D$13:$D$32,"4th Wednesday",'2) Income'!$F$13:$F$32,"&lt;="&amp;$A512),0)))</f>
        <v>0</v>
      </c>
      <c r="AF512" s="8" cm="1">
        <f t="array" ref="AF512">IF(A512="","",IF(COUNTIF('2) Income'!$D$13:$D$32,"Every 4 Weeks")=0,0,SUMPRODUCT(--(IFERROR(MOD(A512-'2) Income'!$F$13:$F$32,28),1)=0),--('2) Income'!$D$13:$D$32="Every 4 Weeks"),--('2) Income'!$F$13:$F$32&lt;=A512),'2) Income'!$E$13:$E$32)))</f>
        <v>0</v>
      </c>
      <c r="AG512" s="8">
        <f>IF(A512="","",IF(COUNTIF('2) Income'!$D$13:$D$32,"Monthly")=0,0,IF(B512="N",SUMIFS('2) Income'!$E$13:$E$32,'2) Income'!$D$13:$D$32,"monthly",'2) Income'!$F$13:$F$32,"&lt;="&amp;$A512,'2) Income'!$I$13:$I$32,DAY(A512)),SUMIFS('2) Income'!$E$13:$E$32,'2) Income'!$D$13:$D$32,"monthly",'2) Income'!$F$13:$F$32,"&lt;="&amp;$A512,'2) Income'!$I$13:$I$32,"&gt;="&amp;DAY(A512)))))</f>
        <v>0</v>
      </c>
      <c r="AH512" s="8" cm="1">
        <f t="array" ref="AH512">IF(A512="","",IF(COUNTIF('2) Income'!$D$13:$D$32,"Yearly")=0,0,SUMPRODUCT(--('2) Income'!$D$13:$D$32="Yearly"),--('2) Income'!$F$13:$F$32&lt;=A512),IF(B512="N",--('2) Income'!$I$13:$I$32=DAY(A512)),--('2) Income'!$I$13:$I$32&gt;=DAY(A512))),--(IFERROR(MOD('2) Income'!$H$13:$H$32-MONTH(A512)+12,12),1)=0),'2) Income'!$E$13:$E$32)))</f>
        <v>0</v>
      </c>
      <c r="AI512" s="8">
        <f>IF(A512="","",IF(COUNTIF('2) Income'!$D$13:$D$32,"one-time")=0,0,SUMIFS('2) Income'!$E$13:$E$32,'2) Income'!$D$13:$D$32,"one-time",'2) Income'!$F$13:$F$32,"="&amp;$A512)))</f>
        <v>0</v>
      </c>
      <c r="AJ512" s="9">
        <f t="shared" si="36"/>
        <v>0</v>
      </c>
    </row>
    <row r="513" spans="1:36">
      <c r="A513" s="7">
        <f>IF(A512="","",IF(A512+1&lt;='1) Period'!$E$21,A512+1,""))</f>
        <v>45985</v>
      </c>
      <c r="B513" s="7" t="str">
        <f t="shared" si="37"/>
        <v>N</v>
      </c>
      <c r="C513" t="str">
        <f t="shared" si="38"/>
        <v>F</v>
      </c>
      <c r="D513" s="8">
        <f>IF(A513="","",IF(TEXT(A513,"dddd")='4) Happy Money'!$E$23,WAllowance,0))</f>
        <v>400</v>
      </c>
      <c r="E513" s="8">
        <f>IF(A513="","",IF(B513="N",SUMIF(TMonthly[Day of the Month],DAY(A513),TMonthly[Amount]),SUMIF(TMonthly[Day of the Month],"&gt;="&amp;DAY(A513),TMonthly[Amount])))</f>
        <v>0</v>
      </c>
      <c r="F513" s="8" cm="1">
        <f t="array" ref="F513">IF(A513="","",SUMPRODUCT(--(TYearly[Due Date]&lt;=A513),IF(B513="N",--(TYearly[Day]=DAY(A513)),--(TYearly[Day]&gt;=DAY(A513))),--(IFERROR(MOD(TYearly[Month]-MONTH(A513)+12,12),1)=0),TYearly[Amount]))</f>
        <v>0</v>
      </c>
      <c r="G513" s="8">
        <f>IF(A513="","",SUMIF(TOneTime[Due Date],A513,TOneTime[Amount]))</f>
        <v>0</v>
      </c>
      <c r="H513" s="8" cm="1">
        <f t="array" ref="H513">IF(A513="","",IF(COUNTIF(TOther[Frequency],$H$1)=0,0,SUMPRODUCT(--(IFERROR(MOD(A513-TOther[Start Date],7),1)=0),--(TOther[Frequency]=$H$1),--(TOther[Start Date]&lt;=A513),--(TOther[End Date Calc]&gt;=A513),TOther[Amount])))</f>
        <v>0</v>
      </c>
      <c r="I513" s="8" cm="1">
        <f t="array" ref="I513">IF(A513="","",IF(COUNTIF(TOther[Frequency],$I$1)=0,0,SUMPRODUCT(--(IFERROR(MOD(A513-TOther[Start Date],14),1)=0),--(TOther[Frequency]=$I$1),--(TOther[Start Date]&lt;=A513),--(TOther[End Date Calc]&gt;=A513),TOther[Amount])))</f>
        <v>230</v>
      </c>
      <c r="J513" s="8">
        <f>IF(A513="","",IF(COUNTIF(TOther[Frequency],$J$1)=0,0,IF(OR(DAY(A513)=1,DAY(A513)=15),SUMIFS(TOther[Amount],TOther[Frequency],$J$1,TOther[Start Date],"&lt;="&amp;$A513,TOther[End Date Calc],"&gt;="&amp;A513),0)))</f>
        <v>0</v>
      </c>
      <c r="K513" s="8">
        <f>IF(A513="","",IF(COUNTIF(TOther[Frequency],$K$1)=0,0,IF(A513=(A513-DAY(A513)+1+2*7-WEEKDAY(A513-DAY(A513)+8-4,1)),SUMIFS(TOther[Amount],TOther[Frequency],$K$1,TOther[Start Date],"&lt;="&amp;$A513,TOther[End Date Calc],"&gt;="&amp;A513),0)))</f>
        <v>0</v>
      </c>
      <c r="L513" s="8">
        <f>IF(A513="","",IF(COUNTIF(TOther[Frequency],$L$1)=0,0,IF(A513=(A513-DAY(A513)+1+3*7-WEEKDAY(A513-DAY(A513)+8-4,1)),SUMIFS(TOther[Amount],TOther[Frequency],$L$1,TOther[Start Date],"&lt;="&amp;$A513,TOther[End Date Calc],"&gt;="&amp;A513),0)))</f>
        <v>0</v>
      </c>
      <c r="M513" s="8">
        <f>IF(A513="","",IF(COUNTIF(TOther[Frequency],$M$1)=0,0,IF(A513=(A513-DAY(A513)+1+4*7-WEEKDAY(A513-DAY(A513)+8-4,1)),SUMIFS(TOther[Amount],TOther[Frequency],$M$1,TOther[Start Date],"&lt;="&amp;$A513,TOther[End Date Calc],"&gt;="&amp;A513),0)))</f>
        <v>0</v>
      </c>
      <c r="N513" s="8" cm="1">
        <f t="array" ref="N513">IF(A513="","",IF(COUNTIF(TOther[Frequency],$N$1)=0,0,SUMPRODUCT(--(IFERROR(MOD(A513-TOther[Start Date],28),1)=0),--(TOther[Frequency]=$N$1),--(TOther[Start Date]&lt;=A513),--(TOther[End Date Calc]&gt;=A513),TOther[Amount])))</f>
        <v>0</v>
      </c>
      <c r="O513" s="8" cm="1">
        <f t="array" ref="O513">IF(A513="","",IF(COUNTIF(TOther[Frequency],$O$1)=0,0,SUMPRODUCT(--(IFERROR(MOD(A513-TOther[Start Date],42),1)=0),--(TOther[Frequency]=$O$1),--(TOther[Start Date]&lt;=A513),--(TOther[End Date Calc]&gt;=A513),TOther[Amount])))</f>
        <v>0</v>
      </c>
      <c r="P513" s="8" cm="1">
        <f t="array" ref="P513">IF(A513="","",IF(COUNTIF(TOther[Frequency],$P$1)=0,0,SUMPRODUCT(--(IFERROR(MOD(A513-TOther[Start Date],56),1)=0),--(TOther[Frequency]=$P$1),--(TOther[Start Date]&lt;=A513),--(TOther[End Date Calc]&gt;=A513),TOther[Amount])))</f>
        <v>0</v>
      </c>
      <c r="Q513" s="8">
        <f>IF(A513="","",IF(COUNTIF(TOther[Frequency],$Q$1)=0,0,IF(B513="N",SUMIFS(TOther[Amount],TOther[Frequency],$Q$1,TOther[Start Date],"&lt;="&amp;$A513,TOther[End Date Calc],"&gt;="&amp;A513,TOther[Start Day],DAY(A513)),SUMIFS(TOther[Amount],TOther[Frequency],$Q$1,TOther[Start Date],"&lt;="&amp;$A513,TOther[End Date Calc],"&gt;="&amp;A513,TOther[Start Day],"&gt;="&amp;DAY(A513)))))</f>
        <v>0</v>
      </c>
      <c r="R513" s="8" cm="1">
        <f t="array" ref="R513">IF(A513="","",IF(COUNTIF(TOther[Frequency],R$1)=0,0,SUMPRODUCT(--(TOther[Frequency]=R$1),--(TOther[Start Date]&lt;=A513),--(TOther[End Date Calc]&gt;=A513),IF(B513="N",--(TOther[Start Day]=DAY(A513)),--(TOther[Start Day]&gt;=DAY(A513))),--(IFERROR(MOD(TOther[Start Month]-MONTH(A513)+2,2),1)=0),TOther[Amount])))</f>
        <v>0</v>
      </c>
      <c r="S513" s="8" cm="1">
        <f t="array" ref="S513">IF(A513="","",IF(COUNTIF(TOther[Frequency],S$1)=0,0,SUMPRODUCT(--(TOther[Frequency]=S$1),--(TOther[Start Date]&lt;=A513),--(TOther[End Date Calc]&gt;=A513),IF(B513="N",--(TOther[Start Day]=DAY(A513)),--(TOther[Start Day]&gt;=DAY(A513))),--(IFERROR(MOD(TOther[Start Month]-MONTH(A513)+3,3),1)=0),TOther[Amount])))</f>
        <v>0</v>
      </c>
      <c r="T513" s="8" cm="1">
        <f t="array" ref="T513">IF($A513="","",IF(COUNTIF(TOther[Frequency],T$1)=0,0,SUMPRODUCT(--(TOther[Frequency]=T$1),--(TOther[Start Date]&lt;=$A513),--(TOther[End Date Calc]&gt;=$A513),IF($B513="N",--(TOther[Start Day]=DAY($A513)),--(TOther[Start Day]&gt;=DAY($A513))),--(IFERROR(MOD(TOther[Start Month]-MONTH($A513)+4,4),1)=0),TOther[Amount])))</f>
        <v>0</v>
      </c>
      <c r="U513" s="8" cm="1">
        <f t="array" ref="U513">IF(A513="","",IF(COUNTIF(TOther[Frequency],$U$1)=0,0,SUMPRODUCT(--(TOther[Frequency]=$U$1),--(TOther[Start Date]&lt;=A513),--(TOther[End Date Calc]&gt;=A513),IF(B513="N",--(TOther[Start Day]=DAY(A513)),--(TOther[Start Day]&gt;=DAY(A513))),--(IFERROR(MOD(TOther[Start Month]-MONTH(A513)+6,6),1)=0),TOther[Amount])))</f>
        <v>0</v>
      </c>
      <c r="V513" s="8" cm="1">
        <f t="array" ref="V513">IF(A513="","",IF(COUNTIF(TOther[Frequency],$V$1)=0,0,SUMPRODUCT(--(TOther[Frequency]=$V$1),--(TOther[Start Date]&lt;=A513),--(TOther[End Date Calc]&gt;=A513),IF(B513="N",--(TOther[Start Day]=DAY(A513)),--(TOther[Start Day]&gt;=DAY(A513))),--(IFERROR(MOD(TOther[Start Month]-MONTH(A513)+12,12),1)=0),TOther[Amount])))</f>
        <v>0</v>
      </c>
      <c r="W513" s="8">
        <f>IF(A513="","",SUMIFS(TOther[Amount],TOther[Start Date],A513,TOther[Frequency],$W$1))</f>
        <v>0</v>
      </c>
      <c r="X513" s="9">
        <f t="shared" si="35"/>
        <v>230</v>
      </c>
      <c r="Y513" s="9">
        <f t="shared" si="39"/>
        <v>230</v>
      </c>
      <c r="Z513" s="8" cm="1">
        <f t="array" ref="Z513">IF(A513="","",IF(COUNTIF('2) Income'!$D$13:$D$32,"Weekly")=0,0,SUMPRODUCT(--(IFERROR(MOD(A513-'2) Income'!$F$13:$F$32,7),1)=0),--('2) Income'!$D$13:$D$32="Weekly"),--('2) Income'!$F$13:$F$32&lt;=A513),'2) Income'!$E$13:$E$32)))</f>
        <v>0</v>
      </c>
      <c r="AA513" s="8" cm="1">
        <f t="array" ref="AA513">IF(A513="","",IF(COUNTIF('2) Income'!$D$13:$D$32,"Every Other Week")=0,0,SUMPRODUCT(--(IFERROR(MOD(A513-'2) Income'!$F$13:$F$32,14),1)=0),--('2) Income'!$D$13:$D$32="Every Other Week"),--('2) Income'!$F$13:$F$32&lt;=A513),'2) Income'!$E$13:$E$32)))</f>
        <v>0</v>
      </c>
      <c r="AB513" s="8">
        <f>IF(A513="","",IF(COUNTIF('2) Income'!$D$13:$D$32,"1st and 15th")=0,0,IF(OR(DAY(A513)=1,DAY(A513)=15),SUMIFS('2) Income'!$E$13:$E$32,'2) Income'!$D$13:$D$32,"1st and 15th",'2) Income'!$F$13:$F$32,"&lt;="&amp;$A513),0)))</f>
        <v>0</v>
      </c>
      <c r="AC513" s="8">
        <f>IF(A513="","",IF(COUNTIF('2) Income'!$D$13:$D$32,"2nd Wednesday")=0,0,IF(A513=(A513-DAY(A513)+1+2*7-WEEKDAY(A513-DAY(A513)+8-4,1)),SUMIFS('2) Income'!$E$13:$E$32,'2) Income'!$D$13:$D$32,"2nd Wednesday",'2) Income'!$F$13:$F$32,"&lt;="&amp;$A513),0)))</f>
        <v>0</v>
      </c>
      <c r="AD513" s="8">
        <f>IF(A513="","",IF(COUNTIF('2) Income'!$D$13:$D$32,"3rd Wednesday")=0,0,IF(A513=(A513-DAY(A513)+1+3*7-WEEKDAY(A513-DAY(A513)+8-4,1)),SUMIFS('2) Income'!$E$13:$E$32,'2) Income'!$D$13:$D$32,"3rd Wednesday",'2) Income'!$F$13:$F$32,"&lt;="&amp;$A513),0)))</f>
        <v>0</v>
      </c>
      <c r="AE513" s="8">
        <f>IF(A513="","",IF(COUNTIF('2) Income'!$D$13:$D$32,"4th Wednesday")=0,0,IF(A513=(A513-DAY(A513)+1+4*7-WEEKDAY(A513-DAY(A513)+8-4,1)),SUMIFS('2) Income'!$E$13:$E$32,'2) Income'!$D$13:$D$32,"4th Wednesday",'2) Income'!$F$13:$F$32,"&lt;="&amp;$A513),0)))</f>
        <v>0</v>
      </c>
      <c r="AF513" s="8" cm="1">
        <f t="array" ref="AF513">IF(A513="","",IF(COUNTIF('2) Income'!$D$13:$D$32,"Every 4 Weeks")=0,0,SUMPRODUCT(--(IFERROR(MOD(A513-'2) Income'!$F$13:$F$32,28),1)=0),--('2) Income'!$D$13:$D$32="Every 4 Weeks"),--('2) Income'!$F$13:$F$32&lt;=A513),'2) Income'!$E$13:$E$32)))</f>
        <v>0</v>
      </c>
      <c r="AG513" s="8">
        <f>IF(A513="","",IF(COUNTIF('2) Income'!$D$13:$D$32,"Monthly")=0,0,IF(B513="N",SUMIFS('2) Income'!$E$13:$E$32,'2) Income'!$D$13:$D$32,"monthly",'2) Income'!$F$13:$F$32,"&lt;="&amp;$A513,'2) Income'!$I$13:$I$32,DAY(A513)),SUMIFS('2) Income'!$E$13:$E$32,'2) Income'!$D$13:$D$32,"monthly",'2) Income'!$F$13:$F$32,"&lt;="&amp;$A513,'2) Income'!$I$13:$I$32,"&gt;="&amp;DAY(A513)))))</f>
        <v>0</v>
      </c>
      <c r="AH513" s="8" cm="1">
        <f t="array" ref="AH513">IF(A513="","",IF(COUNTIF('2) Income'!$D$13:$D$32,"Yearly")=0,0,SUMPRODUCT(--('2) Income'!$D$13:$D$32="Yearly"),--('2) Income'!$F$13:$F$32&lt;=A513),IF(B513="N",--('2) Income'!$I$13:$I$32=DAY(A513)),--('2) Income'!$I$13:$I$32&gt;=DAY(A513))),--(IFERROR(MOD('2) Income'!$H$13:$H$32-MONTH(A513)+12,12),1)=0),'2) Income'!$E$13:$E$32)))</f>
        <v>0</v>
      </c>
      <c r="AI513" s="8">
        <f>IF(A513="","",IF(COUNTIF('2) Income'!$D$13:$D$32,"one-time")=0,0,SUMIFS('2) Income'!$E$13:$E$32,'2) Income'!$D$13:$D$32,"one-time",'2) Income'!$F$13:$F$32,"="&amp;$A513)))</f>
        <v>0</v>
      </c>
      <c r="AJ513" s="9">
        <f t="shared" si="36"/>
        <v>0</v>
      </c>
    </row>
    <row r="514" spans="1:36">
      <c r="A514" s="7">
        <f>IF(A513="","",IF(A513+1&lt;='1) Period'!$E$21,A513+1,""))</f>
        <v>45986</v>
      </c>
      <c r="B514" s="7" t="str">
        <f t="shared" si="37"/>
        <v>N</v>
      </c>
      <c r="C514" t="str">
        <f t="shared" si="38"/>
        <v>F</v>
      </c>
      <c r="D514" s="8">
        <f>IF(A514="","",IF(TEXT(A514,"dddd")='4) Happy Money'!$E$23,WAllowance,0))</f>
        <v>0</v>
      </c>
      <c r="E514" s="8">
        <f>IF(A514="","",IF(B514="N",SUMIF(TMonthly[Day of the Month],DAY(A514),TMonthly[Amount]),SUMIF(TMonthly[Day of the Month],"&gt;="&amp;DAY(A514),TMonthly[Amount])))</f>
        <v>0</v>
      </c>
      <c r="F514" s="8" cm="1">
        <f t="array" ref="F514">IF(A514="","",SUMPRODUCT(--(TYearly[Due Date]&lt;=A514),IF(B514="N",--(TYearly[Day]=DAY(A514)),--(TYearly[Day]&gt;=DAY(A514))),--(IFERROR(MOD(TYearly[Month]-MONTH(A514)+12,12),1)=0),TYearly[Amount]))</f>
        <v>0</v>
      </c>
      <c r="G514" s="8">
        <f>IF(A514="","",SUMIF(TOneTime[Due Date],A514,TOneTime[Amount]))</f>
        <v>0</v>
      </c>
      <c r="H514" s="8" cm="1">
        <f t="array" ref="H514">IF(A514="","",IF(COUNTIF(TOther[Frequency],$H$1)=0,0,SUMPRODUCT(--(IFERROR(MOD(A514-TOther[Start Date],7),1)=0),--(TOther[Frequency]=$H$1),--(TOther[Start Date]&lt;=A514),--(TOther[End Date Calc]&gt;=A514),TOther[Amount])))</f>
        <v>0</v>
      </c>
      <c r="I514" s="8" cm="1">
        <f t="array" ref="I514">IF(A514="","",IF(COUNTIF(TOther[Frequency],$I$1)=0,0,SUMPRODUCT(--(IFERROR(MOD(A514-TOther[Start Date],14),1)=0),--(TOther[Frequency]=$I$1),--(TOther[Start Date]&lt;=A514),--(TOther[End Date Calc]&gt;=A514),TOther[Amount])))</f>
        <v>0</v>
      </c>
      <c r="J514" s="8">
        <f>IF(A514="","",IF(COUNTIF(TOther[Frequency],$J$1)=0,0,IF(OR(DAY(A514)=1,DAY(A514)=15),SUMIFS(TOther[Amount],TOther[Frequency],$J$1,TOther[Start Date],"&lt;="&amp;$A514,TOther[End Date Calc],"&gt;="&amp;A514),0)))</f>
        <v>0</v>
      </c>
      <c r="K514" s="8">
        <f>IF(A514="","",IF(COUNTIF(TOther[Frequency],$K$1)=0,0,IF(A514=(A514-DAY(A514)+1+2*7-WEEKDAY(A514-DAY(A514)+8-4,1)),SUMIFS(TOther[Amount],TOther[Frequency],$K$1,TOther[Start Date],"&lt;="&amp;$A514,TOther[End Date Calc],"&gt;="&amp;A514),0)))</f>
        <v>0</v>
      </c>
      <c r="L514" s="8">
        <f>IF(A514="","",IF(COUNTIF(TOther[Frequency],$L$1)=0,0,IF(A514=(A514-DAY(A514)+1+3*7-WEEKDAY(A514-DAY(A514)+8-4,1)),SUMIFS(TOther[Amount],TOther[Frequency],$L$1,TOther[Start Date],"&lt;="&amp;$A514,TOther[End Date Calc],"&gt;="&amp;A514),0)))</f>
        <v>0</v>
      </c>
      <c r="M514" s="8">
        <f>IF(A514="","",IF(COUNTIF(TOther[Frequency],$M$1)=0,0,IF(A514=(A514-DAY(A514)+1+4*7-WEEKDAY(A514-DAY(A514)+8-4,1)),SUMIFS(TOther[Amount],TOther[Frequency],$M$1,TOther[Start Date],"&lt;="&amp;$A514,TOther[End Date Calc],"&gt;="&amp;A514),0)))</f>
        <v>0</v>
      </c>
      <c r="N514" s="8" cm="1">
        <f t="array" ref="N514">IF(A514="","",IF(COUNTIF(TOther[Frequency],$N$1)=0,0,SUMPRODUCT(--(IFERROR(MOD(A514-TOther[Start Date],28),1)=0),--(TOther[Frequency]=$N$1),--(TOther[Start Date]&lt;=A514),--(TOther[End Date Calc]&gt;=A514),TOther[Amount])))</f>
        <v>0</v>
      </c>
      <c r="O514" s="8" cm="1">
        <f t="array" ref="O514">IF(A514="","",IF(COUNTIF(TOther[Frequency],$O$1)=0,0,SUMPRODUCT(--(IFERROR(MOD(A514-TOther[Start Date],42),1)=0),--(TOther[Frequency]=$O$1),--(TOther[Start Date]&lt;=A514),--(TOther[End Date Calc]&gt;=A514),TOther[Amount])))</f>
        <v>0</v>
      </c>
      <c r="P514" s="8" cm="1">
        <f t="array" ref="P514">IF(A514="","",IF(COUNTIF(TOther[Frequency],$P$1)=0,0,SUMPRODUCT(--(IFERROR(MOD(A514-TOther[Start Date],56),1)=0),--(TOther[Frequency]=$P$1),--(TOther[Start Date]&lt;=A514),--(TOther[End Date Calc]&gt;=A514),TOther[Amount])))</f>
        <v>0</v>
      </c>
      <c r="Q514" s="8">
        <f>IF(A514="","",IF(COUNTIF(TOther[Frequency],$Q$1)=0,0,IF(B514="N",SUMIFS(TOther[Amount],TOther[Frequency],$Q$1,TOther[Start Date],"&lt;="&amp;$A514,TOther[End Date Calc],"&gt;="&amp;A514,TOther[Start Day],DAY(A514)),SUMIFS(TOther[Amount],TOther[Frequency],$Q$1,TOther[Start Date],"&lt;="&amp;$A514,TOther[End Date Calc],"&gt;="&amp;A514,TOther[Start Day],"&gt;="&amp;DAY(A514)))))</f>
        <v>0</v>
      </c>
      <c r="R514" s="8" cm="1">
        <f t="array" ref="R514">IF(A514="","",IF(COUNTIF(TOther[Frequency],R$1)=0,0,SUMPRODUCT(--(TOther[Frequency]=R$1),--(TOther[Start Date]&lt;=A514),--(TOther[End Date Calc]&gt;=A514),IF(B514="N",--(TOther[Start Day]=DAY(A514)),--(TOther[Start Day]&gt;=DAY(A514))),--(IFERROR(MOD(TOther[Start Month]-MONTH(A514)+2,2),1)=0),TOther[Amount])))</f>
        <v>0</v>
      </c>
      <c r="S514" s="8" cm="1">
        <f t="array" ref="S514">IF(A514="","",IF(COUNTIF(TOther[Frequency],S$1)=0,0,SUMPRODUCT(--(TOther[Frequency]=S$1),--(TOther[Start Date]&lt;=A514),--(TOther[End Date Calc]&gt;=A514),IF(B514="N",--(TOther[Start Day]=DAY(A514)),--(TOther[Start Day]&gt;=DAY(A514))),--(IFERROR(MOD(TOther[Start Month]-MONTH(A514)+3,3),1)=0),TOther[Amount])))</f>
        <v>0</v>
      </c>
      <c r="T514" s="8" cm="1">
        <f t="array" ref="T514">IF($A514="","",IF(COUNTIF(TOther[Frequency],T$1)=0,0,SUMPRODUCT(--(TOther[Frequency]=T$1),--(TOther[Start Date]&lt;=$A514),--(TOther[End Date Calc]&gt;=$A514),IF($B514="N",--(TOther[Start Day]=DAY($A514)),--(TOther[Start Day]&gt;=DAY($A514))),--(IFERROR(MOD(TOther[Start Month]-MONTH($A514)+4,4),1)=0),TOther[Amount])))</f>
        <v>0</v>
      </c>
      <c r="U514" s="8" cm="1">
        <f t="array" ref="U514">IF(A514="","",IF(COUNTIF(TOther[Frequency],$U$1)=0,0,SUMPRODUCT(--(TOther[Frequency]=$U$1),--(TOther[Start Date]&lt;=A514),--(TOther[End Date Calc]&gt;=A514),IF(B514="N",--(TOther[Start Day]=DAY(A514)),--(TOther[Start Day]&gt;=DAY(A514))),--(IFERROR(MOD(TOther[Start Month]-MONTH(A514)+6,6),1)=0),TOther[Amount])))</f>
        <v>0</v>
      </c>
      <c r="V514" s="8" cm="1">
        <f t="array" ref="V514">IF(A514="","",IF(COUNTIF(TOther[Frequency],$V$1)=0,0,SUMPRODUCT(--(TOther[Frequency]=$V$1),--(TOther[Start Date]&lt;=A514),--(TOther[End Date Calc]&gt;=A514),IF(B514="N",--(TOther[Start Day]=DAY(A514)),--(TOther[Start Day]&gt;=DAY(A514))),--(IFERROR(MOD(TOther[Start Month]-MONTH(A514)+12,12),1)=0),TOther[Amount])))</f>
        <v>0</v>
      </c>
      <c r="W514" s="8">
        <f>IF(A514="","",SUMIFS(TOther[Amount],TOther[Start Date],A514,TOther[Frequency],$W$1))</f>
        <v>0</v>
      </c>
      <c r="X514" s="9">
        <f t="shared" ref="X514:X577" si="40">IF(A514="","",SUM(E514:W514))</f>
        <v>0</v>
      </c>
      <c r="Y514" s="9">
        <f t="shared" si="39"/>
        <v>0</v>
      </c>
      <c r="Z514" s="8" cm="1">
        <f t="array" ref="Z514">IF(A514="","",IF(COUNTIF('2) Income'!$D$13:$D$32,"Weekly")=0,0,SUMPRODUCT(--(IFERROR(MOD(A514-'2) Income'!$F$13:$F$32,7),1)=0),--('2) Income'!$D$13:$D$32="Weekly"),--('2) Income'!$F$13:$F$32&lt;=A514),'2) Income'!$E$13:$E$32)))</f>
        <v>0</v>
      </c>
      <c r="AA514" s="8" cm="1">
        <f t="array" ref="AA514">IF(A514="","",IF(COUNTIF('2) Income'!$D$13:$D$32,"Every Other Week")=0,0,SUMPRODUCT(--(IFERROR(MOD(A514-'2) Income'!$F$13:$F$32,14),1)=0),--('2) Income'!$D$13:$D$32="Every Other Week"),--('2) Income'!$F$13:$F$32&lt;=A514),'2) Income'!$E$13:$E$32)))</f>
        <v>0</v>
      </c>
      <c r="AB514" s="8">
        <f>IF(A514="","",IF(COUNTIF('2) Income'!$D$13:$D$32,"1st and 15th")=0,0,IF(OR(DAY(A514)=1,DAY(A514)=15),SUMIFS('2) Income'!$E$13:$E$32,'2) Income'!$D$13:$D$32,"1st and 15th",'2) Income'!$F$13:$F$32,"&lt;="&amp;$A514),0)))</f>
        <v>0</v>
      </c>
      <c r="AC514" s="8">
        <f>IF(A514="","",IF(COUNTIF('2) Income'!$D$13:$D$32,"2nd Wednesday")=0,0,IF(A514=(A514-DAY(A514)+1+2*7-WEEKDAY(A514-DAY(A514)+8-4,1)),SUMIFS('2) Income'!$E$13:$E$32,'2) Income'!$D$13:$D$32,"2nd Wednesday",'2) Income'!$F$13:$F$32,"&lt;="&amp;$A514),0)))</f>
        <v>0</v>
      </c>
      <c r="AD514" s="8">
        <f>IF(A514="","",IF(COUNTIF('2) Income'!$D$13:$D$32,"3rd Wednesday")=0,0,IF(A514=(A514-DAY(A514)+1+3*7-WEEKDAY(A514-DAY(A514)+8-4,1)),SUMIFS('2) Income'!$E$13:$E$32,'2) Income'!$D$13:$D$32,"3rd Wednesday",'2) Income'!$F$13:$F$32,"&lt;="&amp;$A514),0)))</f>
        <v>0</v>
      </c>
      <c r="AE514" s="8">
        <f>IF(A514="","",IF(COUNTIF('2) Income'!$D$13:$D$32,"4th Wednesday")=0,0,IF(A514=(A514-DAY(A514)+1+4*7-WEEKDAY(A514-DAY(A514)+8-4,1)),SUMIFS('2) Income'!$E$13:$E$32,'2) Income'!$D$13:$D$32,"4th Wednesday",'2) Income'!$F$13:$F$32,"&lt;="&amp;$A514),0)))</f>
        <v>0</v>
      </c>
      <c r="AF514" s="8" cm="1">
        <f t="array" ref="AF514">IF(A514="","",IF(COUNTIF('2) Income'!$D$13:$D$32,"Every 4 Weeks")=0,0,SUMPRODUCT(--(IFERROR(MOD(A514-'2) Income'!$F$13:$F$32,28),1)=0),--('2) Income'!$D$13:$D$32="Every 4 Weeks"),--('2) Income'!$F$13:$F$32&lt;=A514),'2) Income'!$E$13:$E$32)))</f>
        <v>0</v>
      </c>
      <c r="AG514" s="8">
        <f>IF(A514="","",IF(COUNTIF('2) Income'!$D$13:$D$32,"Monthly")=0,0,IF(B514="N",SUMIFS('2) Income'!$E$13:$E$32,'2) Income'!$D$13:$D$32,"monthly",'2) Income'!$F$13:$F$32,"&lt;="&amp;$A514,'2) Income'!$I$13:$I$32,DAY(A514)),SUMIFS('2) Income'!$E$13:$E$32,'2) Income'!$D$13:$D$32,"monthly",'2) Income'!$F$13:$F$32,"&lt;="&amp;$A514,'2) Income'!$I$13:$I$32,"&gt;="&amp;DAY(A514)))))</f>
        <v>0</v>
      </c>
      <c r="AH514" s="8" cm="1">
        <f t="array" ref="AH514">IF(A514="","",IF(COUNTIF('2) Income'!$D$13:$D$32,"Yearly")=0,0,SUMPRODUCT(--('2) Income'!$D$13:$D$32="Yearly"),--('2) Income'!$F$13:$F$32&lt;=A514),IF(B514="N",--('2) Income'!$I$13:$I$32=DAY(A514)),--('2) Income'!$I$13:$I$32&gt;=DAY(A514))),--(IFERROR(MOD('2) Income'!$H$13:$H$32-MONTH(A514)+12,12),1)=0),'2) Income'!$E$13:$E$32)))</f>
        <v>0</v>
      </c>
      <c r="AI514" s="8">
        <f>IF(A514="","",IF(COUNTIF('2) Income'!$D$13:$D$32,"one-time")=0,0,SUMIFS('2) Income'!$E$13:$E$32,'2) Income'!$D$13:$D$32,"one-time",'2) Income'!$F$13:$F$32,"="&amp;$A514)))</f>
        <v>0</v>
      </c>
      <c r="AJ514" s="9">
        <f t="shared" ref="AJ514:AJ577" si="41">IF(A514="","",SUM(Z514:AI514))</f>
        <v>0</v>
      </c>
    </row>
    <row r="515" spans="1:36">
      <c r="A515" s="7">
        <f>IF(A514="","",IF(A514+1&lt;='1) Period'!$E$21,A514+1,""))</f>
        <v>45987</v>
      </c>
      <c r="B515" s="7" t="str">
        <f t="shared" ref="B515:B578" si="42">IF(DAY(A515)&gt;DAY(A515+1),"Y","N")</f>
        <v>N</v>
      </c>
      <c r="C515" t="str">
        <f t="shared" ref="C515:C578" si="43">IF(WEEKDAY(A515,2)&gt;5,"Y","F")</f>
        <v>F</v>
      </c>
      <c r="D515" s="8">
        <f>IF(A515="","",IF(TEXT(A515,"dddd")='4) Happy Money'!$E$23,WAllowance,0))</f>
        <v>0</v>
      </c>
      <c r="E515" s="8">
        <f>IF(A515="","",IF(B515="N",SUMIF(TMonthly[Day of the Month],DAY(A515),TMonthly[Amount]),SUMIF(TMonthly[Day of the Month],"&gt;="&amp;DAY(A515),TMonthly[Amount])))</f>
        <v>0</v>
      </c>
      <c r="F515" s="8" cm="1">
        <f t="array" ref="F515">IF(A515="","",SUMPRODUCT(--(TYearly[Due Date]&lt;=A515),IF(B515="N",--(TYearly[Day]=DAY(A515)),--(TYearly[Day]&gt;=DAY(A515))),--(IFERROR(MOD(TYearly[Month]-MONTH(A515)+12,12),1)=0),TYearly[Amount]))</f>
        <v>0</v>
      </c>
      <c r="G515" s="8">
        <f>IF(A515="","",SUMIF(TOneTime[Due Date],A515,TOneTime[Amount]))</f>
        <v>0</v>
      </c>
      <c r="H515" s="8" cm="1">
        <f t="array" ref="H515">IF(A515="","",IF(COUNTIF(TOther[Frequency],$H$1)=0,0,SUMPRODUCT(--(IFERROR(MOD(A515-TOther[Start Date],7),1)=0),--(TOther[Frequency]=$H$1),--(TOther[Start Date]&lt;=A515),--(TOther[End Date Calc]&gt;=A515),TOther[Amount])))</f>
        <v>0</v>
      </c>
      <c r="I515" s="8" cm="1">
        <f t="array" ref="I515">IF(A515="","",IF(COUNTIF(TOther[Frequency],$I$1)=0,0,SUMPRODUCT(--(IFERROR(MOD(A515-TOther[Start Date],14),1)=0),--(TOther[Frequency]=$I$1),--(TOther[Start Date]&lt;=A515),--(TOther[End Date Calc]&gt;=A515),TOther[Amount])))</f>
        <v>0</v>
      </c>
      <c r="J515" s="8">
        <f>IF(A515="","",IF(COUNTIF(TOther[Frequency],$J$1)=0,0,IF(OR(DAY(A515)=1,DAY(A515)=15),SUMIFS(TOther[Amount],TOther[Frequency],$J$1,TOther[Start Date],"&lt;="&amp;$A515,TOther[End Date Calc],"&gt;="&amp;A515),0)))</f>
        <v>0</v>
      </c>
      <c r="K515" s="8">
        <f>IF(A515="","",IF(COUNTIF(TOther[Frequency],$K$1)=0,0,IF(A515=(A515-DAY(A515)+1+2*7-WEEKDAY(A515-DAY(A515)+8-4,1)),SUMIFS(TOther[Amount],TOther[Frequency],$K$1,TOther[Start Date],"&lt;="&amp;$A515,TOther[End Date Calc],"&gt;="&amp;A515),0)))</f>
        <v>0</v>
      </c>
      <c r="L515" s="8">
        <f>IF(A515="","",IF(COUNTIF(TOther[Frequency],$L$1)=0,0,IF(A515=(A515-DAY(A515)+1+3*7-WEEKDAY(A515-DAY(A515)+8-4,1)),SUMIFS(TOther[Amount],TOther[Frequency],$L$1,TOther[Start Date],"&lt;="&amp;$A515,TOther[End Date Calc],"&gt;="&amp;A515),0)))</f>
        <v>0</v>
      </c>
      <c r="M515" s="8">
        <f>IF(A515="","",IF(COUNTIF(TOther[Frequency],$M$1)=0,0,IF(A515=(A515-DAY(A515)+1+4*7-WEEKDAY(A515-DAY(A515)+8-4,1)),SUMIFS(TOther[Amount],TOther[Frequency],$M$1,TOther[Start Date],"&lt;="&amp;$A515,TOther[End Date Calc],"&gt;="&amp;A515),0)))</f>
        <v>0</v>
      </c>
      <c r="N515" s="8" cm="1">
        <f t="array" ref="N515">IF(A515="","",IF(COUNTIF(TOther[Frequency],$N$1)=0,0,SUMPRODUCT(--(IFERROR(MOD(A515-TOther[Start Date],28),1)=0),--(TOther[Frequency]=$N$1),--(TOther[Start Date]&lt;=A515),--(TOther[End Date Calc]&gt;=A515),TOther[Amount])))</f>
        <v>0</v>
      </c>
      <c r="O515" s="8" cm="1">
        <f t="array" ref="O515">IF(A515="","",IF(COUNTIF(TOther[Frequency],$O$1)=0,0,SUMPRODUCT(--(IFERROR(MOD(A515-TOther[Start Date],42),1)=0),--(TOther[Frequency]=$O$1),--(TOther[Start Date]&lt;=A515),--(TOther[End Date Calc]&gt;=A515),TOther[Amount])))</f>
        <v>0</v>
      </c>
      <c r="P515" s="8" cm="1">
        <f t="array" ref="P515">IF(A515="","",IF(COUNTIF(TOther[Frequency],$P$1)=0,0,SUMPRODUCT(--(IFERROR(MOD(A515-TOther[Start Date],56),1)=0),--(TOther[Frequency]=$P$1),--(TOther[Start Date]&lt;=A515),--(TOther[End Date Calc]&gt;=A515),TOther[Amount])))</f>
        <v>0</v>
      </c>
      <c r="Q515" s="8">
        <f>IF(A515="","",IF(COUNTIF(TOther[Frequency],$Q$1)=0,0,IF(B515="N",SUMIFS(TOther[Amount],TOther[Frequency],$Q$1,TOther[Start Date],"&lt;="&amp;$A515,TOther[End Date Calc],"&gt;="&amp;A515,TOther[Start Day],DAY(A515)),SUMIFS(TOther[Amount],TOther[Frequency],$Q$1,TOther[Start Date],"&lt;="&amp;$A515,TOther[End Date Calc],"&gt;="&amp;A515,TOther[Start Day],"&gt;="&amp;DAY(A515)))))</f>
        <v>0</v>
      </c>
      <c r="R515" s="8" cm="1">
        <f t="array" ref="R515">IF(A515="","",IF(COUNTIF(TOther[Frequency],R$1)=0,0,SUMPRODUCT(--(TOther[Frequency]=R$1),--(TOther[Start Date]&lt;=A515),--(TOther[End Date Calc]&gt;=A515),IF(B515="N",--(TOther[Start Day]=DAY(A515)),--(TOther[Start Day]&gt;=DAY(A515))),--(IFERROR(MOD(TOther[Start Month]-MONTH(A515)+2,2),1)=0),TOther[Amount])))</f>
        <v>0</v>
      </c>
      <c r="S515" s="8" cm="1">
        <f t="array" ref="S515">IF(A515="","",IF(COUNTIF(TOther[Frequency],S$1)=0,0,SUMPRODUCT(--(TOther[Frequency]=S$1),--(TOther[Start Date]&lt;=A515),--(TOther[End Date Calc]&gt;=A515),IF(B515="N",--(TOther[Start Day]=DAY(A515)),--(TOther[Start Day]&gt;=DAY(A515))),--(IFERROR(MOD(TOther[Start Month]-MONTH(A515)+3,3),1)=0),TOther[Amount])))</f>
        <v>0</v>
      </c>
      <c r="T515" s="8" cm="1">
        <f t="array" ref="T515">IF($A515="","",IF(COUNTIF(TOther[Frequency],T$1)=0,0,SUMPRODUCT(--(TOther[Frequency]=T$1),--(TOther[Start Date]&lt;=$A515),--(TOther[End Date Calc]&gt;=$A515),IF($B515="N",--(TOther[Start Day]=DAY($A515)),--(TOther[Start Day]&gt;=DAY($A515))),--(IFERROR(MOD(TOther[Start Month]-MONTH($A515)+4,4),1)=0),TOther[Amount])))</f>
        <v>0</v>
      </c>
      <c r="U515" s="8" cm="1">
        <f t="array" ref="U515">IF(A515="","",IF(COUNTIF(TOther[Frequency],$U$1)=0,0,SUMPRODUCT(--(TOther[Frequency]=$U$1),--(TOther[Start Date]&lt;=A515),--(TOther[End Date Calc]&gt;=A515),IF(B515="N",--(TOther[Start Day]=DAY(A515)),--(TOther[Start Day]&gt;=DAY(A515))),--(IFERROR(MOD(TOther[Start Month]-MONTH(A515)+6,6),1)=0),TOther[Amount])))</f>
        <v>0</v>
      </c>
      <c r="V515" s="8" cm="1">
        <f t="array" ref="V515">IF(A515="","",IF(COUNTIF(TOther[Frequency],$V$1)=0,0,SUMPRODUCT(--(TOther[Frequency]=$V$1),--(TOther[Start Date]&lt;=A515),--(TOther[End Date Calc]&gt;=A515),IF(B515="N",--(TOther[Start Day]=DAY(A515)),--(TOther[Start Day]&gt;=DAY(A515))),--(IFERROR(MOD(TOther[Start Month]-MONTH(A515)+12,12),1)=0),TOther[Amount])))</f>
        <v>0</v>
      </c>
      <c r="W515" s="8">
        <f>IF(A515="","",SUMIFS(TOther[Amount],TOther[Start Date],A515,TOther[Frequency],$W$1))</f>
        <v>0</v>
      </c>
      <c r="X515" s="9">
        <f t="shared" si="40"/>
        <v>0</v>
      </c>
      <c r="Y515" s="9">
        <f t="shared" ref="Y515:Y578" si="44">IF(A515="","",SUM(H515:W515))</f>
        <v>0</v>
      </c>
      <c r="Z515" s="8" cm="1">
        <f t="array" ref="Z515">IF(A515="","",IF(COUNTIF('2) Income'!$D$13:$D$32,"Weekly")=0,0,SUMPRODUCT(--(IFERROR(MOD(A515-'2) Income'!$F$13:$F$32,7),1)=0),--('2) Income'!$D$13:$D$32="Weekly"),--('2) Income'!$F$13:$F$32&lt;=A515),'2) Income'!$E$13:$E$32)))</f>
        <v>0</v>
      </c>
      <c r="AA515" s="8" cm="1">
        <f t="array" ref="AA515">IF(A515="","",IF(COUNTIF('2) Income'!$D$13:$D$32,"Every Other Week")=0,0,SUMPRODUCT(--(IFERROR(MOD(A515-'2) Income'!$F$13:$F$32,14),1)=0),--('2) Income'!$D$13:$D$32="Every Other Week"),--('2) Income'!$F$13:$F$32&lt;=A515),'2) Income'!$E$13:$E$32)))</f>
        <v>0</v>
      </c>
      <c r="AB515" s="8">
        <f>IF(A515="","",IF(COUNTIF('2) Income'!$D$13:$D$32,"1st and 15th")=0,0,IF(OR(DAY(A515)=1,DAY(A515)=15),SUMIFS('2) Income'!$E$13:$E$32,'2) Income'!$D$13:$D$32,"1st and 15th",'2) Income'!$F$13:$F$32,"&lt;="&amp;$A515),0)))</f>
        <v>0</v>
      </c>
      <c r="AC515" s="8">
        <f>IF(A515="","",IF(COUNTIF('2) Income'!$D$13:$D$32,"2nd Wednesday")=0,0,IF(A515=(A515-DAY(A515)+1+2*7-WEEKDAY(A515-DAY(A515)+8-4,1)),SUMIFS('2) Income'!$E$13:$E$32,'2) Income'!$D$13:$D$32,"2nd Wednesday",'2) Income'!$F$13:$F$32,"&lt;="&amp;$A515),0)))</f>
        <v>0</v>
      </c>
      <c r="AD515" s="8">
        <f>IF(A515="","",IF(COUNTIF('2) Income'!$D$13:$D$32,"3rd Wednesday")=0,0,IF(A515=(A515-DAY(A515)+1+3*7-WEEKDAY(A515-DAY(A515)+8-4,1)),SUMIFS('2) Income'!$E$13:$E$32,'2) Income'!$D$13:$D$32,"3rd Wednesday",'2) Income'!$F$13:$F$32,"&lt;="&amp;$A515),0)))</f>
        <v>0</v>
      </c>
      <c r="AE515" s="8">
        <f>IF(A515="","",IF(COUNTIF('2) Income'!$D$13:$D$32,"4th Wednesday")=0,0,IF(A515=(A515-DAY(A515)+1+4*7-WEEKDAY(A515-DAY(A515)+8-4,1)),SUMIFS('2) Income'!$E$13:$E$32,'2) Income'!$D$13:$D$32,"4th Wednesday",'2) Income'!$F$13:$F$32,"&lt;="&amp;$A515),0)))</f>
        <v>0</v>
      </c>
      <c r="AF515" s="8" cm="1">
        <f t="array" ref="AF515">IF(A515="","",IF(COUNTIF('2) Income'!$D$13:$D$32,"Every 4 Weeks")=0,0,SUMPRODUCT(--(IFERROR(MOD(A515-'2) Income'!$F$13:$F$32,28),1)=0),--('2) Income'!$D$13:$D$32="Every 4 Weeks"),--('2) Income'!$F$13:$F$32&lt;=A515),'2) Income'!$E$13:$E$32)))</f>
        <v>0</v>
      </c>
      <c r="AG515" s="8">
        <f>IF(A515="","",IF(COUNTIF('2) Income'!$D$13:$D$32,"Monthly")=0,0,IF(B515="N",SUMIFS('2) Income'!$E$13:$E$32,'2) Income'!$D$13:$D$32,"monthly",'2) Income'!$F$13:$F$32,"&lt;="&amp;$A515,'2) Income'!$I$13:$I$32,DAY(A515)),SUMIFS('2) Income'!$E$13:$E$32,'2) Income'!$D$13:$D$32,"monthly",'2) Income'!$F$13:$F$32,"&lt;="&amp;$A515,'2) Income'!$I$13:$I$32,"&gt;="&amp;DAY(A515)))))</f>
        <v>0</v>
      </c>
      <c r="AH515" s="8" cm="1">
        <f t="array" ref="AH515">IF(A515="","",IF(COUNTIF('2) Income'!$D$13:$D$32,"Yearly")=0,0,SUMPRODUCT(--('2) Income'!$D$13:$D$32="Yearly"),--('2) Income'!$F$13:$F$32&lt;=A515),IF(B515="N",--('2) Income'!$I$13:$I$32=DAY(A515)),--('2) Income'!$I$13:$I$32&gt;=DAY(A515))),--(IFERROR(MOD('2) Income'!$H$13:$H$32-MONTH(A515)+12,12),1)=0),'2) Income'!$E$13:$E$32)))</f>
        <v>0</v>
      </c>
      <c r="AI515" s="8">
        <f>IF(A515="","",IF(COUNTIF('2) Income'!$D$13:$D$32,"one-time")=0,0,SUMIFS('2) Income'!$E$13:$E$32,'2) Income'!$D$13:$D$32,"one-time",'2) Income'!$F$13:$F$32,"="&amp;$A515)))</f>
        <v>0</v>
      </c>
      <c r="AJ515" s="9">
        <f t="shared" si="41"/>
        <v>0</v>
      </c>
    </row>
    <row r="516" spans="1:36">
      <c r="A516" s="7">
        <f>IF(A515="","",IF(A515+1&lt;='1) Period'!$E$21,A515+1,""))</f>
        <v>45988</v>
      </c>
      <c r="B516" s="7" t="str">
        <f t="shared" si="42"/>
        <v>N</v>
      </c>
      <c r="C516" t="str">
        <f t="shared" si="43"/>
        <v>F</v>
      </c>
      <c r="D516" s="8">
        <f>IF(A516="","",IF(TEXT(A516,"dddd")='4) Happy Money'!$E$23,WAllowance,0))</f>
        <v>0</v>
      </c>
      <c r="E516" s="8">
        <f>IF(A516="","",IF(B516="N",SUMIF(TMonthly[Day of the Month],DAY(A516),TMonthly[Amount]),SUMIF(TMonthly[Day of the Month],"&gt;="&amp;DAY(A516),TMonthly[Amount])))</f>
        <v>100</v>
      </c>
      <c r="F516" s="8" cm="1">
        <f t="array" ref="F516">IF(A516="","",SUMPRODUCT(--(TYearly[Due Date]&lt;=A516),IF(B516="N",--(TYearly[Day]=DAY(A516)),--(TYearly[Day]&gt;=DAY(A516))),--(IFERROR(MOD(TYearly[Month]-MONTH(A516)+12,12),1)=0),TYearly[Amount]))</f>
        <v>0</v>
      </c>
      <c r="G516" s="8">
        <f>IF(A516="","",SUMIF(TOneTime[Due Date],A516,TOneTime[Amount]))</f>
        <v>0</v>
      </c>
      <c r="H516" s="8" cm="1">
        <f t="array" ref="H516">IF(A516="","",IF(COUNTIF(TOther[Frequency],$H$1)=0,0,SUMPRODUCT(--(IFERROR(MOD(A516-TOther[Start Date],7),1)=0),--(TOther[Frequency]=$H$1),--(TOther[Start Date]&lt;=A516),--(TOther[End Date Calc]&gt;=A516),TOther[Amount])))</f>
        <v>0</v>
      </c>
      <c r="I516" s="8" cm="1">
        <f t="array" ref="I516">IF(A516="","",IF(COUNTIF(TOther[Frequency],$I$1)=0,0,SUMPRODUCT(--(IFERROR(MOD(A516-TOther[Start Date],14),1)=0),--(TOther[Frequency]=$I$1),--(TOther[Start Date]&lt;=A516),--(TOther[End Date Calc]&gt;=A516),TOther[Amount])))</f>
        <v>0</v>
      </c>
      <c r="J516" s="8">
        <f>IF(A516="","",IF(COUNTIF(TOther[Frequency],$J$1)=0,0,IF(OR(DAY(A516)=1,DAY(A516)=15),SUMIFS(TOther[Amount],TOther[Frequency],$J$1,TOther[Start Date],"&lt;="&amp;$A516,TOther[End Date Calc],"&gt;="&amp;A516),0)))</f>
        <v>0</v>
      </c>
      <c r="K516" s="8">
        <f>IF(A516="","",IF(COUNTIF(TOther[Frequency],$K$1)=0,0,IF(A516=(A516-DAY(A516)+1+2*7-WEEKDAY(A516-DAY(A516)+8-4,1)),SUMIFS(TOther[Amount],TOther[Frequency],$K$1,TOther[Start Date],"&lt;="&amp;$A516,TOther[End Date Calc],"&gt;="&amp;A516),0)))</f>
        <v>0</v>
      </c>
      <c r="L516" s="8">
        <f>IF(A516="","",IF(COUNTIF(TOther[Frequency],$L$1)=0,0,IF(A516=(A516-DAY(A516)+1+3*7-WEEKDAY(A516-DAY(A516)+8-4,1)),SUMIFS(TOther[Amount],TOther[Frequency],$L$1,TOther[Start Date],"&lt;="&amp;$A516,TOther[End Date Calc],"&gt;="&amp;A516),0)))</f>
        <v>0</v>
      </c>
      <c r="M516" s="8">
        <f>IF(A516="","",IF(COUNTIF(TOther[Frequency],$M$1)=0,0,IF(A516=(A516-DAY(A516)+1+4*7-WEEKDAY(A516-DAY(A516)+8-4,1)),SUMIFS(TOther[Amount],TOther[Frequency],$M$1,TOther[Start Date],"&lt;="&amp;$A516,TOther[End Date Calc],"&gt;="&amp;A516),0)))</f>
        <v>0</v>
      </c>
      <c r="N516" s="8" cm="1">
        <f t="array" ref="N516">IF(A516="","",IF(COUNTIF(TOther[Frequency],$N$1)=0,0,SUMPRODUCT(--(IFERROR(MOD(A516-TOther[Start Date],28),1)=0),--(TOther[Frequency]=$N$1),--(TOther[Start Date]&lt;=A516),--(TOther[End Date Calc]&gt;=A516),TOther[Amount])))</f>
        <v>0</v>
      </c>
      <c r="O516" s="8" cm="1">
        <f t="array" ref="O516">IF(A516="","",IF(COUNTIF(TOther[Frequency],$O$1)=0,0,SUMPRODUCT(--(IFERROR(MOD(A516-TOther[Start Date],42),1)=0),--(TOther[Frequency]=$O$1),--(TOther[Start Date]&lt;=A516),--(TOther[End Date Calc]&gt;=A516),TOther[Amount])))</f>
        <v>0</v>
      </c>
      <c r="P516" s="8" cm="1">
        <f t="array" ref="P516">IF(A516="","",IF(COUNTIF(TOther[Frequency],$P$1)=0,0,SUMPRODUCT(--(IFERROR(MOD(A516-TOther[Start Date],56),1)=0),--(TOther[Frequency]=$P$1),--(TOther[Start Date]&lt;=A516),--(TOther[End Date Calc]&gt;=A516),TOther[Amount])))</f>
        <v>0</v>
      </c>
      <c r="Q516" s="8">
        <f>IF(A516="","",IF(COUNTIF(TOther[Frequency],$Q$1)=0,0,IF(B516="N",SUMIFS(TOther[Amount],TOther[Frequency],$Q$1,TOther[Start Date],"&lt;="&amp;$A516,TOther[End Date Calc],"&gt;="&amp;A516,TOther[Start Day],DAY(A516)),SUMIFS(TOther[Amount],TOther[Frequency],$Q$1,TOther[Start Date],"&lt;="&amp;$A516,TOther[End Date Calc],"&gt;="&amp;A516,TOther[Start Day],"&gt;="&amp;DAY(A516)))))</f>
        <v>0</v>
      </c>
      <c r="R516" s="8" cm="1">
        <f t="array" ref="R516">IF(A516="","",IF(COUNTIF(TOther[Frequency],R$1)=0,0,SUMPRODUCT(--(TOther[Frequency]=R$1),--(TOther[Start Date]&lt;=A516),--(TOther[End Date Calc]&gt;=A516),IF(B516="N",--(TOther[Start Day]=DAY(A516)),--(TOther[Start Day]&gt;=DAY(A516))),--(IFERROR(MOD(TOther[Start Month]-MONTH(A516)+2,2),1)=0),TOther[Amount])))</f>
        <v>0</v>
      </c>
      <c r="S516" s="8" cm="1">
        <f t="array" ref="S516">IF(A516="","",IF(COUNTIF(TOther[Frequency],S$1)=0,0,SUMPRODUCT(--(TOther[Frequency]=S$1),--(TOther[Start Date]&lt;=A516),--(TOther[End Date Calc]&gt;=A516),IF(B516="N",--(TOther[Start Day]=DAY(A516)),--(TOther[Start Day]&gt;=DAY(A516))),--(IFERROR(MOD(TOther[Start Month]-MONTH(A516)+3,3),1)=0),TOther[Amount])))</f>
        <v>0</v>
      </c>
      <c r="T516" s="8" cm="1">
        <f t="array" ref="T516">IF($A516="","",IF(COUNTIF(TOther[Frequency],T$1)=0,0,SUMPRODUCT(--(TOther[Frequency]=T$1),--(TOther[Start Date]&lt;=$A516),--(TOther[End Date Calc]&gt;=$A516),IF($B516="N",--(TOther[Start Day]=DAY($A516)),--(TOther[Start Day]&gt;=DAY($A516))),--(IFERROR(MOD(TOther[Start Month]-MONTH($A516)+4,4),1)=0),TOther[Amount])))</f>
        <v>0</v>
      </c>
      <c r="U516" s="8" cm="1">
        <f t="array" ref="U516">IF(A516="","",IF(COUNTIF(TOther[Frequency],$U$1)=0,0,SUMPRODUCT(--(TOther[Frequency]=$U$1),--(TOther[Start Date]&lt;=A516),--(TOther[End Date Calc]&gt;=A516),IF(B516="N",--(TOther[Start Day]=DAY(A516)),--(TOther[Start Day]&gt;=DAY(A516))),--(IFERROR(MOD(TOther[Start Month]-MONTH(A516)+6,6),1)=0),TOther[Amount])))</f>
        <v>0</v>
      </c>
      <c r="V516" s="8" cm="1">
        <f t="array" ref="V516">IF(A516="","",IF(COUNTIF(TOther[Frequency],$V$1)=0,0,SUMPRODUCT(--(TOther[Frequency]=$V$1),--(TOther[Start Date]&lt;=A516),--(TOther[End Date Calc]&gt;=A516),IF(B516="N",--(TOther[Start Day]=DAY(A516)),--(TOther[Start Day]&gt;=DAY(A516))),--(IFERROR(MOD(TOther[Start Month]-MONTH(A516)+12,12),1)=0),TOther[Amount])))</f>
        <v>0</v>
      </c>
      <c r="W516" s="8">
        <f>IF(A516="","",SUMIFS(TOther[Amount],TOther[Start Date],A516,TOther[Frequency],$W$1))</f>
        <v>0</v>
      </c>
      <c r="X516" s="9">
        <f t="shared" si="40"/>
        <v>100</v>
      </c>
      <c r="Y516" s="9">
        <f t="shared" si="44"/>
        <v>0</v>
      </c>
      <c r="Z516" s="8" cm="1">
        <f t="array" ref="Z516">IF(A516="","",IF(COUNTIF('2) Income'!$D$13:$D$32,"Weekly")=0,0,SUMPRODUCT(--(IFERROR(MOD(A516-'2) Income'!$F$13:$F$32,7),1)=0),--('2) Income'!$D$13:$D$32="Weekly"),--('2) Income'!$F$13:$F$32&lt;=A516),'2) Income'!$E$13:$E$32)))</f>
        <v>0</v>
      </c>
      <c r="AA516" s="8" cm="1">
        <f t="array" ref="AA516">IF(A516="","",IF(COUNTIF('2) Income'!$D$13:$D$32,"Every Other Week")=0,0,SUMPRODUCT(--(IFERROR(MOD(A516-'2) Income'!$F$13:$F$32,14),1)=0),--('2) Income'!$D$13:$D$32="Every Other Week"),--('2) Income'!$F$13:$F$32&lt;=A516),'2) Income'!$E$13:$E$32)))</f>
        <v>0</v>
      </c>
      <c r="AB516" s="8">
        <f>IF(A516="","",IF(COUNTIF('2) Income'!$D$13:$D$32,"1st and 15th")=0,0,IF(OR(DAY(A516)=1,DAY(A516)=15),SUMIFS('2) Income'!$E$13:$E$32,'2) Income'!$D$13:$D$32,"1st and 15th",'2) Income'!$F$13:$F$32,"&lt;="&amp;$A516),0)))</f>
        <v>0</v>
      </c>
      <c r="AC516" s="8">
        <f>IF(A516="","",IF(COUNTIF('2) Income'!$D$13:$D$32,"2nd Wednesday")=0,0,IF(A516=(A516-DAY(A516)+1+2*7-WEEKDAY(A516-DAY(A516)+8-4,1)),SUMIFS('2) Income'!$E$13:$E$32,'2) Income'!$D$13:$D$32,"2nd Wednesday",'2) Income'!$F$13:$F$32,"&lt;="&amp;$A516),0)))</f>
        <v>0</v>
      </c>
      <c r="AD516" s="8">
        <f>IF(A516="","",IF(COUNTIF('2) Income'!$D$13:$D$32,"3rd Wednesday")=0,0,IF(A516=(A516-DAY(A516)+1+3*7-WEEKDAY(A516-DAY(A516)+8-4,1)),SUMIFS('2) Income'!$E$13:$E$32,'2) Income'!$D$13:$D$32,"3rd Wednesday",'2) Income'!$F$13:$F$32,"&lt;="&amp;$A516),0)))</f>
        <v>0</v>
      </c>
      <c r="AE516" s="8">
        <f>IF(A516="","",IF(COUNTIF('2) Income'!$D$13:$D$32,"4th Wednesday")=0,0,IF(A516=(A516-DAY(A516)+1+4*7-WEEKDAY(A516-DAY(A516)+8-4,1)),SUMIFS('2) Income'!$E$13:$E$32,'2) Income'!$D$13:$D$32,"4th Wednesday",'2) Income'!$F$13:$F$32,"&lt;="&amp;$A516),0)))</f>
        <v>0</v>
      </c>
      <c r="AF516" s="8" cm="1">
        <f t="array" ref="AF516">IF(A516="","",IF(COUNTIF('2) Income'!$D$13:$D$32,"Every 4 Weeks")=0,0,SUMPRODUCT(--(IFERROR(MOD(A516-'2) Income'!$F$13:$F$32,28),1)=0),--('2) Income'!$D$13:$D$32="Every 4 Weeks"),--('2) Income'!$F$13:$F$32&lt;=A516),'2) Income'!$E$13:$E$32)))</f>
        <v>0</v>
      </c>
      <c r="AG516" s="8">
        <f>IF(A516="","",IF(COUNTIF('2) Income'!$D$13:$D$32,"Monthly")=0,0,IF(B516="N",SUMIFS('2) Income'!$E$13:$E$32,'2) Income'!$D$13:$D$32,"monthly",'2) Income'!$F$13:$F$32,"&lt;="&amp;$A516,'2) Income'!$I$13:$I$32,DAY(A516)),SUMIFS('2) Income'!$E$13:$E$32,'2) Income'!$D$13:$D$32,"monthly",'2) Income'!$F$13:$F$32,"&lt;="&amp;$A516,'2) Income'!$I$13:$I$32,"&gt;="&amp;DAY(A516)))))</f>
        <v>0</v>
      </c>
      <c r="AH516" s="8" cm="1">
        <f t="array" ref="AH516">IF(A516="","",IF(COUNTIF('2) Income'!$D$13:$D$32,"Yearly")=0,0,SUMPRODUCT(--('2) Income'!$D$13:$D$32="Yearly"),--('2) Income'!$F$13:$F$32&lt;=A516),IF(B516="N",--('2) Income'!$I$13:$I$32=DAY(A516)),--('2) Income'!$I$13:$I$32&gt;=DAY(A516))),--(IFERROR(MOD('2) Income'!$H$13:$H$32-MONTH(A516)+12,12),1)=0),'2) Income'!$E$13:$E$32)))</f>
        <v>0</v>
      </c>
      <c r="AI516" s="8">
        <f>IF(A516="","",IF(COUNTIF('2) Income'!$D$13:$D$32,"one-time")=0,0,SUMIFS('2) Income'!$E$13:$E$32,'2) Income'!$D$13:$D$32,"one-time",'2) Income'!$F$13:$F$32,"="&amp;$A516)))</f>
        <v>0</v>
      </c>
      <c r="AJ516" s="9">
        <f t="shared" si="41"/>
        <v>0</v>
      </c>
    </row>
    <row r="517" spans="1:36">
      <c r="A517" s="7">
        <f>IF(A516="","",IF(A516+1&lt;='1) Period'!$E$21,A516+1,""))</f>
        <v>45989</v>
      </c>
      <c r="B517" s="7" t="str">
        <f t="shared" si="42"/>
        <v>N</v>
      </c>
      <c r="C517" t="str">
        <f t="shared" si="43"/>
        <v>F</v>
      </c>
      <c r="D517" s="8">
        <f>IF(A517="","",IF(TEXT(A517,"dddd")='4) Happy Money'!$E$23,WAllowance,0))</f>
        <v>0</v>
      </c>
      <c r="E517" s="8">
        <f>IF(A517="","",IF(B517="N",SUMIF(TMonthly[Day of the Month],DAY(A517),TMonthly[Amount]),SUMIF(TMonthly[Day of the Month],"&gt;="&amp;DAY(A517),TMonthly[Amount])))</f>
        <v>0</v>
      </c>
      <c r="F517" s="8" cm="1">
        <f t="array" ref="F517">IF(A517="","",SUMPRODUCT(--(TYearly[Due Date]&lt;=A517),IF(B517="N",--(TYearly[Day]=DAY(A517)),--(TYearly[Day]&gt;=DAY(A517))),--(IFERROR(MOD(TYearly[Month]-MONTH(A517)+12,12),1)=0),TYearly[Amount]))</f>
        <v>0</v>
      </c>
      <c r="G517" s="8">
        <f>IF(A517="","",SUMIF(TOneTime[Due Date],A517,TOneTime[Amount]))</f>
        <v>0</v>
      </c>
      <c r="H517" s="8" cm="1">
        <f t="array" ref="H517">IF(A517="","",IF(COUNTIF(TOther[Frequency],$H$1)=0,0,SUMPRODUCT(--(IFERROR(MOD(A517-TOther[Start Date],7),1)=0),--(TOther[Frequency]=$H$1),--(TOther[Start Date]&lt;=A517),--(TOther[End Date Calc]&gt;=A517),TOther[Amount])))</f>
        <v>0</v>
      </c>
      <c r="I517" s="8" cm="1">
        <f t="array" ref="I517">IF(A517="","",IF(COUNTIF(TOther[Frequency],$I$1)=0,0,SUMPRODUCT(--(IFERROR(MOD(A517-TOther[Start Date],14),1)=0),--(TOther[Frequency]=$I$1),--(TOther[Start Date]&lt;=A517),--(TOther[End Date Calc]&gt;=A517),TOther[Amount])))</f>
        <v>0</v>
      </c>
      <c r="J517" s="8">
        <f>IF(A517="","",IF(COUNTIF(TOther[Frequency],$J$1)=0,0,IF(OR(DAY(A517)=1,DAY(A517)=15),SUMIFS(TOther[Amount],TOther[Frequency],$J$1,TOther[Start Date],"&lt;="&amp;$A517,TOther[End Date Calc],"&gt;="&amp;A517),0)))</f>
        <v>0</v>
      </c>
      <c r="K517" s="8">
        <f>IF(A517="","",IF(COUNTIF(TOther[Frequency],$K$1)=0,0,IF(A517=(A517-DAY(A517)+1+2*7-WEEKDAY(A517-DAY(A517)+8-4,1)),SUMIFS(TOther[Amount],TOther[Frequency],$K$1,TOther[Start Date],"&lt;="&amp;$A517,TOther[End Date Calc],"&gt;="&amp;A517),0)))</f>
        <v>0</v>
      </c>
      <c r="L517" s="8">
        <f>IF(A517="","",IF(COUNTIF(TOther[Frequency],$L$1)=0,0,IF(A517=(A517-DAY(A517)+1+3*7-WEEKDAY(A517-DAY(A517)+8-4,1)),SUMIFS(TOther[Amount],TOther[Frequency],$L$1,TOther[Start Date],"&lt;="&amp;$A517,TOther[End Date Calc],"&gt;="&amp;A517),0)))</f>
        <v>0</v>
      </c>
      <c r="M517" s="8">
        <f>IF(A517="","",IF(COUNTIF(TOther[Frequency],$M$1)=0,0,IF(A517=(A517-DAY(A517)+1+4*7-WEEKDAY(A517-DAY(A517)+8-4,1)),SUMIFS(TOther[Amount],TOther[Frequency],$M$1,TOther[Start Date],"&lt;="&amp;$A517,TOther[End Date Calc],"&gt;="&amp;A517),0)))</f>
        <v>0</v>
      </c>
      <c r="N517" s="8" cm="1">
        <f t="array" ref="N517">IF(A517="","",IF(COUNTIF(TOther[Frequency],$N$1)=0,0,SUMPRODUCT(--(IFERROR(MOD(A517-TOther[Start Date],28),1)=0),--(TOther[Frequency]=$N$1),--(TOther[Start Date]&lt;=A517),--(TOther[End Date Calc]&gt;=A517),TOther[Amount])))</f>
        <v>0</v>
      </c>
      <c r="O517" s="8" cm="1">
        <f t="array" ref="O517">IF(A517="","",IF(COUNTIF(TOther[Frequency],$O$1)=0,0,SUMPRODUCT(--(IFERROR(MOD(A517-TOther[Start Date],42),1)=0),--(TOther[Frequency]=$O$1),--(TOther[Start Date]&lt;=A517),--(TOther[End Date Calc]&gt;=A517),TOther[Amount])))</f>
        <v>0</v>
      </c>
      <c r="P517" s="8" cm="1">
        <f t="array" ref="P517">IF(A517="","",IF(COUNTIF(TOther[Frequency],$P$1)=0,0,SUMPRODUCT(--(IFERROR(MOD(A517-TOther[Start Date],56),1)=0),--(TOther[Frequency]=$P$1),--(TOther[Start Date]&lt;=A517),--(TOther[End Date Calc]&gt;=A517),TOther[Amount])))</f>
        <v>0</v>
      </c>
      <c r="Q517" s="8">
        <f>IF(A517="","",IF(COUNTIF(TOther[Frequency],$Q$1)=0,0,IF(B517="N",SUMIFS(TOther[Amount],TOther[Frequency],$Q$1,TOther[Start Date],"&lt;="&amp;$A517,TOther[End Date Calc],"&gt;="&amp;A517,TOther[Start Day],DAY(A517)),SUMIFS(TOther[Amount],TOther[Frequency],$Q$1,TOther[Start Date],"&lt;="&amp;$A517,TOther[End Date Calc],"&gt;="&amp;A517,TOther[Start Day],"&gt;="&amp;DAY(A517)))))</f>
        <v>0</v>
      </c>
      <c r="R517" s="8" cm="1">
        <f t="array" ref="R517">IF(A517="","",IF(COUNTIF(TOther[Frequency],R$1)=0,0,SUMPRODUCT(--(TOther[Frequency]=R$1),--(TOther[Start Date]&lt;=A517),--(TOther[End Date Calc]&gt;=A517),IF(B517="N",--(TOther[Start Day]=DAY(A517)),--(TOther[Start Day]&gt;=DAY(A517))),--(IFERROR(MOD(TOther[Start Month]-MONTH(A517)+2,2),1)=0),TOther[Amount])))</f>
        <v>0</v>
      </c>
      <c r="S517" s="8" cm="1">
        <f t="array" ref="S517">IF(A517="","",IF(COUNTIF(TOther[Frequency],S$1)=0,0,SUMPRODUCT(--(TOther[Frequency]=S$1),--(TOther[Start Date]&lt;=A517),--(TOther[End Date Calc]&gt;=A517),IF(B517="N",--(TOther[Start Day]=DAY(A517)),--(TOther[Start Day]&gt;=DAY(A517))),--(IFERROR(MOD(TOther[Start Month]-MONTH(A517)+3,3),1)=0),TOther[Amount])))</f>
        <v>0</v>
      </c>
      <c r="T517" s="8" cm="1">
        <f t="array" ref="T517">IF($A517="","",IF(COUNTIF(TOther[Frequency],T$1)=0,0,SUMPRODUCT(--(TOther[Frequency]=T$1),--(TOther[Start Date]&lt;=$A517),--(TOther[End Date Calc]&gt;=$A517),IF($B517="N",--(TOther[Start Day]=DAY($A517)),--(TOther[Start Day]&gt;=DAY($A517))),--(IFERROR(MOD(TOther[Start Month]-MONTH($A517)+4,4),1)=0),TOther[Amount])))</f>
        <v>0</v>
      </c>
      <c r="U517" s="8" cm="1">
        <f t="array" ref="U517">IF(A517="","",IF(COUNTIF(TOther[Frequency],$U$1)=0,0,SUMPRODUCT(--(TOther[Frequency]=$U$1),--(TOther[Start Date]&lt;=A517),--(TOther[End Date Calc]&gt;=A517),IF(B517="N",--(TOther[Start Day]=DAY(A517)),--(TOther[Start Day]&gt;=DAY(A517))),--(IFERROR(MOD(TOther[Start Month]-MONTH(A517)+6,6),1)=0),TOther[Amount])))</f>
        <v>0</v>
      </c>
      <c r="V517" s="8" cm="1">
        <f t="array" ref="V517">IF(A517="","",IF(COUNTIF(TOther[Frequency],$V$1)=0,0,SUMPRODUCT(--(TOther[Frequency]=$V$1),--(TOther[Start Date]&lt;=A517),--(TOther[End Date Calc]&gt;=A517),IF(B517="N",--(TOther[Start Day]=DAY(A517)),--(TOther[Start Day]&gt;=DAY(A517))),--(IFERROR(MOD(TOther[Start Month]-MONTH(A517)+12,12),1)=0),TOther[Amount])))</f>
        <v>0</v>
      </c>
      <c r="W517" s="8">
        <f>IF(A517="","",SUMIFS(TOther[Amount],TOther[Start Date],A517,TOther[Frequency],$W$1))</f>
        <v>0</v>
      </c>
      <c r="X517" s="9">
        <f t="shared" si="40"/>
        <v>0</v>
      </c>
      <c r="Y517" s="9">
        <f t="shared" si="44"/>
        <v>0</v>
      </c>
      <c r="Z517" s="8" cm="1">
        <f t="array" ref="Z517">IF(A517="","",IF(COUNTIF('2) Income'!$D$13:$D$32,"Weekly")=0,0,SUMPRODUCT(--(IFERROR(MOD(A517-'2) Income'!$F$13:$F$32,7),1)=0),--('2) Income'!$D$13:$D$32="Weekly"),--('2) Income'!$F$13:$F$32&lt;=A517),'2) Income'!$E$13:$E$32)))</f>
        <v>0</v>
      </c>
      <c r="AA517" s="8" cm="1">
        <f t="array" ref="AA517">IF(A517="","",IF(COUNTIF('2) Income'!$D$13:$D$32,"Every Other Week")=0,0,SUMPRODUCT(--(IFERROR(MOD(A517-'2) Income'!$F$13:$F$32,14),1)=0),--('2) Income'!$D$13:$D$32="Every Other Week"),--('2) Income'!$F$13:$F$32&lt;=A517),'2) Income'!$E$13:$E$32)))</f>
        <v>0</v>
      </c>
      <c r="AB517" s="8">
        <f>IF(A517="","",IF(COUNTIF('2) Income'!$D$13:$D$32,"1st and 15th")=0,0,IF(OR(DAY(A517)=1,DAY(A517)=15),SUMIFS('2) Income'!$E$13:$E$32,'2) Income'!$D$13:$D$32,"1st and 15th",'2) Income'!$F$13:$F$32,"&lt;="&amp;$A517),0)))</f>
        <v>0</v>
      </c>
      <c r="AC517" s="8">
        <f>IF(A517="","",IF(COUNTIF('2) Income'!$D$13:$D$32,"2nd Wednesday")=0,0,IF(A517=(A517-DAY(A517)+1+2*7-WEEKDAY(A517-DAY(A517)+8-4,1)),SUMIFS('2) Income'!$E$13:$E$32,'2) Income'!$D$13:$D$32,"2nd Wednesday",'2) Income'!$F$13:$F$32,"&lt;="&amp;$A517),0)))</f>
        <v>0</v>
      </c>
      <c r="AD517" s="8">
        <f>IF(A517="","",IF(COUNTIF('2) Income'!$D$13:$D$32,"3rd Wednesday")=0,0,IF(A517=(A517-DAY(A517)+1+3*7-WEEKDAY(A517-DAY(A517)+8-4,1)),SUMIFS('2) Income'!$E$13:$E$32,'2) Income'!$D$13:$D$32,"3rd Wednesday",'2) Income'!$F$13:$F$32,"&lt;="&amp;$A517),0)))</f>
        <v>0</v>
      </c>
      <c r="AE517" s="8">
        <f>IF(A517="","",IF(COUNTIF('2) Income'!$D$13:$D$32,"4th Wednesday")=0,0,IF(A517=(A517-DAY(A517)+1+4*7-WEEKDAY(A517-DAY(A517)+8-4,1)),SUMIFS('2) Income'!$E$13:$E$32,'2) Income'!$D$13:$D$32,"4th Wednesday",'2) Income'!$F$13:$F$32,"&lt;="&amp;$A517),0)))</f>
        <v>0</v>
      </c>
      <c r="AF517" s="8" cm="1">
        <f t="array" ref="AF517">IF(A517="","",IF(COUNTIF('2) Income'!$D$13:$D$32,"Every 4 Weeks")=0,0,SUMPRODUCT(--(IFERROR(MOD(A517-'2) Income'!$F$13:$F$32,28),1)=0),--('2) Income'!$D$13:$D$32="Every 4 Weeks"),--('2) Income'!$F$13:$F$32&lt;=A517),'2) Income'!$E$13:$E$32)))</f>
        <v>0</v>
      </c>
      <c r="AG517" s="8">
        <f>IF(A517="","",IF(COUNTIF('2) Income'!$D$13:$D$32,"Monthly")=0,0,IF(B517="N",SUMIFS('2) Income'!$E$13:$E$32,'2) Income'!$D$13:$D$32,"monthly",'2) Income'!$F$13:$F$32,"&lt;="&amp;$A517,'2) Income'!$I$13:$I$32,DAY(A517)),SUMIFS('2) Income'!$E$13:$E$32,'2) Income'!$D$13:$D$32,"monthly",'2) Income'!$F$13:$F$32,"&lt;="&amp;$A517,'2) Income'!$I$13:$I$32,"&gt;="&amp;DAY(A517)))))</f>
        <v>0</v>
      </c>
      <c r="AH517" s="8" cm="1">
        <f t="array" ref="AH517">IF(A517="","",IF(COUNTIF('2) Income'!$D$13:$D$32,"Yearly")=0,0,SUMPRODUCT(--('2) Income'!$D$13:$D$32="Yearly"),--('2) Income'!$F$13:$F$32&lt;=A517),IF(B517="N",--('2) Income'!$I$13:$I$32=DAY(A517)),--('2) Income'!$I$13:$I$32&gt;=DAY(A517))),--(IFERROR(MOD('2) Income'!$H$13:$H$32-MONTH(A517)+12,12),1)=0),'2) Income'!$E$13:$E$32)))</f>
        <v>0</v>
      </c>
      <c r="AI517" s="8">
        <f>IF(A517="","",IF(COUNTIF('2) Income'!$D$13:$D$32,"one-time")=0,0,SUMIFS('2) Income'!$E$13:$E$32,'2) Income'!$D$13:$D$32,"one-time",'2) Income'!$F$13:$F$32,"="&amp;$A517)))</f>
        <v>0</v>
      </c>
      <c r="AJ517" s="9">
        <f t="shared" si="41"/>
        <v>0</v>
      </c>
    </row>
    <row r="518" spans="1:36">
      <c r="A518" s="7">
        <f>IF(A517="","",IF(A517+1&lt;='1) Period'!$E$21,A517+1,""))</f>
        <v>45990</v>
      </c>
      <c r="B518" s="7" t="str">
        <f t="shared" si="42"/>
        <v>N</v>
      </c>
      <c r="C518" t="str">
        <f t="shared" si="43"/>
        <v>Y</v>
      </c>
      <c r="D518" s="8">
        <f>IF(A518="","",IF(TEXT(A518,"dddd")='4) Happy Money'!$E$23,WAllowance,0))</f>
        <v>0</v>
      </c>
      <c r="E518" s="8">
        <f>IF(A518="","",IF(B518="N",SUMIF(TMonthly[Day of the Month],DAY(A518),TMonthly[Amount]),SUMIF(TMonthly[Day of the Month],"&gt;="&amp;DAY(A518),TMonthly[Amount])))</f>
        <v>0</v>
      </c>
      <c r="F518" s="8" cm="1">
        <f t="array" ref="F518">IF(A518="","",SUMPRODUCT(--(TYearly[Due Date]&lt;=A518),IF(B518="N",--(TYearly[Day]=DAY(A518)),--(TYearly[Day]&gt;=DAY(A518))),--(IFERROR(MOD(TYearly[Month]-MONTH(A518)+12,12),1)=0),TYearly[Amount]))</f>
        <v>0</v>
      </c>
      <c r="G518" s="8">
        <f>IF(A518="","",SUMIF(TOneTime[Due Date],A518,TOneTime[Amount]))</f>
        <v>0</v>
      </c>
      <c r="H518" s="8" cm="1">
        <f t="array" ref="H518">IF(A518="","",IF(COUNTIF(TOther[Frequency],$H$1)=0,0,SUMPRODUCT(--(IFERROR(MOD(A518-TOther[Start Date],7),1)=0),--(TOther[Frequency]=$H$1),--(TOther[Start Date]&lt;=A518),--(TOther[End Date Calc]&gt;=A518),TOther[Amount])))</f>
        <v>0</v>
      </c>
      <c r="I518" s="8" cm="1">
        <f t="array" ref="I518">IF(A518="","",IF(COUNTIF(TOther[Frequency],$I$1)=0,0,SUMPRODUCT(--(IFERROR(MOD(A518-TOther[Start Date],14),1)=0),--(TOther[Frequency]=$I$1),--(TOther[Start Date]&lt;=A518),--(TOther[End Date Calc]&gt;=A518),TOther[Amount])))</f>
        <v>0</v>
      </c>
      <c r="J518" s="8">
        <f>IF(A518="","",IF(COUNTIF(TOther[Frequency],$J$1)=0,0,IF(OR(DAY(A518)=1,DAY(A518)=15),SUMIFS(TOther[Amount],TOther[Frequency],$J$1,TOther[Start Date],"&lt;="&amp;$A518,TOther[End Date Calc],"&gt;="&amp;A518),0)))</f>
        <v>0</v>
      </c>
      <c r="K518" s="8">
        <f>IF(A518="","",IF(COUNTIF(TOther[Frequency],$K$1)=0,0,IF(A518=(A518-DAY(A518)+1+2*7-WEEKDAY(A518-DAY(A518)+8-4,1)),SUMIFS(TOther[Amount],TOther[Frequency],$K$1,TOther[Start Date],"&lt;="&amp;$A518,TOther[End Date Calc],"&gt;="&amp;A518),0)))</f>
        <v>0</v>
      </c>
      <c r="L518" s="8">
        <f>IF(A518="","",IF(COUNTIF(TOther[Frequency],$L$1)=0,0,IF(A518=(A518-DAY(A518)+1+3*7-WEEKDAY(A518-DAY(A518)+8-4,1)),SUMIFS(TOther[Amount],TOther[Frequency],$L$1,TOther[Start Date],"&lt;="&amp;$A518,TOther[End Date Calc],"&gt;="&amp;A518),0)))</f>
        <v>0</v>
      </c>
      <c r="M518" s="8">
        <f>IF(A518="","",IF(COUNTIF(TOther[Frequency],$M$1)=0,0,IF(A518=(A518-DAY(A518)+1+4*7-WEEKDAY(A518-DAY(A518)+8-4,1)),SUMIFS(TOther[Amount],TOther[Frequency],$M$1,TOther[Start Date],"&lt;="&amp;$A518,TOther[End Date Calc],"&gt;="&amp;A518),0)))</f>
        <v>0</v>
      </c>
      <c r="N518" s="8" cm="1">
        <f t="array" ref="N518">IF(A518="","",IF(COUNTIF(TOther[Frequency],$N$1)=0,0,SUMPRODUCT(--(IFERROR(MOD(A518-TOther[Start Date],28),1)=0),--(TOther[Frequency]=$N$1),--(TOther[Start Date]&lt;=A518),--(TOther[End Date Calc]&gt;=A518),TOther[Amount])))</f>
        <v>0</v>
      </c>
      <c r="O518" s="8" cm="1">
        <f t="array" ref="O518">IF(A518="","",IF(COUNTIF(TOther[Frequency],$O$1)=0,0,SUMPRODUCT(--(IFERROR(MOD(A518-TOther[Start Date],42),1)=0),--(TOther[Frequency]=$O$1),--(TOther[Start Date]&lt;=A518),--(TOther[End Date Calc]&gt;=A518),TOther[Amount])))</f>
        <v>0</v>
      </c>
      <c r="P518" s="8" cm="1">
        <f t="array" ref="P518">IF(A518="","",IF(COUNTIF(TOther[Frequency],$P$1)=0,0,SUMPRODUCT(--(IFERROR(MOD(A518-TOther[Start Date],56),1)=0),--(TOther[Frequency]=$P$1),--(TOther[Start Date]&lt;=A518),--(TOther[End Date Calc]&gt;=A518),TOther[Amount])))</f>
        <v>0</v>
      </c>
      <c r="Q518" s="8">
        <f>IF(A518="","",IF(COUNTIF(TOther[Frequency],$Q$1)=0,0,IF(B518="N",SUMIFS(TOther[Amount],TOther[Frequency],$Q$1,TOther[Start Date],"&lt;="&amp;$A518,TOther[End Date Calc],"&gt;="&amp;A518,TOther[Start Day],DAY(A518)),SUMIFS(TOther[Amount],TOther[Frequency],$Q$1,TOther[Start Date],"&lt;="&amp;$A518,TOther[End Date Calc],"&gt;="&amp;A518,TOther[Start Day],"&gt;="&amp;DAY(A518)))))</f>
        <v>0</v>
      </c>
      <c r="R518" s="8" cm="1">
        <f t="array" ref="R518">IF(A518="","",IF(COUNTIF(TOther[Frequency],R$1)=0,0,SUMPRODUCT(--(TOther[Frequency]=R$1),--(TOther[Start Date]&lt;=A518),--(TOther[End Date Calc]&gt;=A518),IF(B518="N",--(TOther[Start Day]=DAY(A518)),--(TOther[Start Day]&gt;=DAY(A518))),--(IFERROR(MOD(TOther[Start Month]-MONTH(A518)+2,2),1)=0),TOther[Amount])))</f>
        <v>0</v>
      </c>
      <c r="S518" s="8" cm="1">
        <f t="array" ref="S518">IF(A518="","",IF(COUNTIF(TOther[Frequency],S$1)=0,0,SUMPRODUCT(--(TOther[Frequency]=S$1),--(TOther[Start Date]&lt;=A518),--(TOther[End Date Calc]&gt;=A518),IF(B518="N",--(TOther[Start Day]=DAY(A518)),--(TOther[Start Day]&gt;=DAY(A518))),--(IFERROR(MOD(TOther[Start Month]-MONTH(A518)+3,3),1)=0),TOther[Amount])))</f>
        <v>0</v>
      </c>
      <c r="T518" s="8" cm="1">
        <f t="array" ref="T518">IF($A518="","",IF(COUNTIF(TOther[Frequency],T$1)=0,0,SUMPRODUCT(--(TOther[Frequency]=T$1),--(TOther[Start Date]&lt;=$A518),--(TOther[End Date Calc]&gt;=$A518),IF($B518="N",--(TOther[Start Day]=DAY($A518)),--(TOther[Start Day]&gt;=DAY($A518))),--(IFERROR(MOD(TOther[Start Month]-MONTH($A518)+4,4),1)=0),TOther[Amount])))</f>
        <v>0</v>
      </c>
      <c r="U518" s="8" cm="1">
        <f t="array" ref="U518">IF(A518="","",IF(COUNTIF(TOther[Frequency],$U$1)=0,0,SUMPRODUCT(--(TOther[Frequency]=$U$1),--(TOther[Start Date]&lt;=A518),--(TOther[End Date Calc]&gt;=A518),IF(B518="N",--(TOther[Start Day]=DAY(A518)),--(TOther[Start Day]&gt;=DAY(A518))),--(IFERROR(MOD(TOther[Start Month]-MONTH(A518)+6,6),1)=0),TOther[Amount])))</f>
        <v>0</v>
      </c>
      <c r="V518" s="8" cm="1">
        <f t="array" ref="V518">IF(A518="","",IF(COUNTIF(TOther[Frequency],$V$1)=0,0,SUMPRODUCT(--(TOther[Frequency]=$V$1),--(TOther[Start Date]&lt;=A518),--(TOther[End Date Calc]&gt;=A518),IF(B518="N",--(TOther[Start Day]=DAY(A518)),--(TOther[Start Day]&gt;=DAY(A518))),--(IFERROR(MOD(TOther[Start Month]-MONTH(A518)+12,12),1)=0),TOther[Amount])))</f>
        <v>0</v>
      </c>
      <c r="W518" s="8">
        <f>IF(A518="","",SUMIFS(TOther[Amount],TOther[Start Date],A518,TOther[Frequency],$W$1))</f>
        <v>0</v>
      </c>
      <c r="X518" s="9">
        <f t="shared" si="40"/>
        <v>0</v>
      </c>
      <c r="Y518" s="9">
        <f t="shared" si="44"/>
        <v>0</v>
      </c>
      <c r="Z518" s="8" cm="1">
        <f t="array" ref="Z518">IF(A518="","",IF(COUNTIF('2) Income'!$D$13:$D$32,"Weekly")=0,0,SUMPRODUCT(--(IFERROR(MOD(A518-'2) Income'!$F$13:$F$32,7),1)=0),--('2) Income'!$D$13:$D$32="Weekly"),--('2) Income'!$F$13:$F$32&lt;=A518),'2) Income'!$E$13:$E$32)))</f>
        <v>0</v>
      </c>
      <c r="AA518" s="8" cm="1">
        <f t="array" ref="AA518">IF(A518="","",IF(COUNTIF('2) Income'!$D$13:$D$32,"Every Other Week")=0,0,SUMPRODUCT(--(IFERROR(MOD(A518-'2) Income'!$F$13:$F$32,14),1)=0),--('2) Income'!$D$13:$D$32="Every Other Week"),--('2) Income'!$F$13:$F$32&lt;=A518),'2) Income'!$E$13:$E$32)))</f>
        <v>0</v>
      </c>
      <c r="AB518" s="8">
        <f>IF(A518="","",IF(COUNTIF('2) Income'!$D$13:$D$32,"1st and 15th")=0,0,IF(OR(DAY(A518)=1,DAY(A518)=15),SUMIFS('2) Income'!$E$13:$E$32,'2) Income'!$D$13:$D$32,"1st and 15th",'2) Income'!$F$13:$F$32,"&lt;="&amp;$A518),0)))</f>
        <v>0</v>
      </c>
      <c r="AC518" s="8">
        <f>IF(A518="","",IF(COUNTIF('2) Income'!$D$13:$D$32,"2nd Wednesday")=0,0,IF(A518=(A518-DAY(A518)+1+2*7-WEEKDAY(A518-DAY(A518)+8-4,1)),SUMIFS('2) Income'!$E$13:$E$32,'2) Income'!$D$13:$D$32,"2nd Wednesday",'2) Income'!$F$13:$F$32,"&lt;="&amp;$A518),0)))</f>
        <v>0</v>
      </c>
      <c r="AD518" s="8">
        <f>IF(A518="","",IF(COUNTIF('2) Income'!$D$13:$D$32,"3rd Wednesday")=0,0,IF(A518=(A518-DAY(A518)+1+3*7-WEEKDAY(A518-DAY(A518)+8-4,1)),SUMIFS('2) Income'!$E$13:$E$32,'2) Income'!$D$13:$D$32,"3rd Wednesday",'2) Income'!$F$13:$F$32,"&lt;="&amp;$A518),0)))</f>
        <v>0</v>
      </c>
      <c r="AE518" s="8">
        <f>IF(A518="","",IF(COUNTIF('2) Income'!$D$13:$D$32,"4th Wednesday")=0,0,IF(A518=(A518-DAY(A518)+1+4*7-WEEKDAY(A518-DAY(A518)+8-4,1)),SUMIFS('2) Income'!$E$13:$E$32,'2) Income'!$D$13:$D$32,"4th Wednesday",'2) Income'!$F$13:$F$32,"&lt;="&amp;$A518),0)))</f>
        <v>0</v>
      </c>
      <c r="AF518" s="8" cm="1">
        <f t="array" ref="AF518">IF(A518="","",IF(COUNTIF('2) Income'!$D$13:$D$32,"Every 4 Weeks")=0,0,SUMPRODUCT(--(IFERROR(MOD(A518-'2) Income'!$F$13:$F$32,28),1)=0),--('2) Income'!$D$13:$D$32="Every 4 Weeks"),--('2) Income'!$F$13:$F$32&lt;=A518),'2) Income'!$E$13:$E$32)))</f>
        <v>0</v>
      </c>
      <c r="AG518" s="8">
        <f>IF(A518="","",IF(COUNTIF('2) Income'!$D$13:$D$32,"Monthly")=0,0,IF(B518="N",SUMIFS('2) Income'!$E$13:$E$32,'2) Income'!$D$13:$D$32,"monthly",'2) Income'!$F$13:$F$32,"&lt;="&amp;$A518,'2) Income'!$I$13:$I$32,DAY(A518)),SUMIFS('2) Income'!$E$13:$E$32,'2) Income'!$D$13:$D$32,"monthly",'2) Income'!$F$13:$F$32,"&lt;="&amp;$A518,'2) Income'!$I$13:$I$32,"&gt;="&amp;DAY(A518)))))</f>
        <v>0</v>
      </c>
      <c r="AH518" s="8" cm="1">
        <f t="array" ref="AH518">IF(A518="","",IF(COUNTIF('2) Income'!$D$13:$D$32,"Yearly")=0,0,SUMPRODUCT(--('2) Income'!$D$13:$D$32="Yearly"),--('2) Income'!$F$13:$F$32&lt;=A518),IF(B518="N",--('2) Income'!$I$13:$I$32=DAY(A518)),--('2) Income'!$I$13:$I$32&gt;=DAY(A518))),--(IFERROR(MOD('2) Income'!$H$13:$H$32-MONTH(A518)+12,12),1)=0),'2) Income'!$E$13:$E$32)))</f>
        <v>0</v>
      </c>
      <c r="AI518" s="8">
        <f>IF(A518="","",IF(COUNTIF('2) Income'!$D$13:$D$32,"one-time")=0,0,SUMIFS('2) Income'!$E$13:$E$32,'2) Income'!$D$13:$D$32,"one-time",'2) Income'!$F$13:$F$32,"="&amp;$A518)))</f>
        <v>0</v>
      </c>
      <c r="AJ518" s="9">
        <f t="shared" si="41"/>
        <v>0</v>
      </c>
    </row>
    <row r="519" spans="1:36">
      <c r="A519" s="7">
        <f>IF(A518="","",IF(A518+1&lt;='1) Period'!$E$21,A518+1,""))</f>
        <v>45991</v>
      </c>
      <c r="B519" s="7" t="str">
        <f t="shared" si="42"/>
        <v>Y</v>
      </c>
      <c r="C519" t="str">
        <f t="shared" si="43"/>
        <v>Y</v>
      </c>
      <c r="D519" s="8">
        <f>IF(A519="","",IF(TEXT(A519,"dddd")='4) Happy Money'!$E$23,WAllowance,0))</f>
        <v>0</v>
      </c>
      <c r="E519" s="8">
        <f>IF(A519="","",IF(B519="N",SUMIF(TMonthly[Day of the Month],DAY(A519),TMonthly[Amount]),SUMIF(TMonthly[Day of the Month],"&gt;="&amp;DAY(A519),TMonthly[Amount])))</f>
        <v>2000</v>
      </c>
      <c r="F519" s="8" cm="1">
        <f t="array" ref="F519">IF(A519="","",SUMPRODUCT(--(TYearly[Due Date]&lt;=A519),IF(B519="N",--(TYearly[Day]=DAY(A519)),--(TYearly[Day]&gt;=DAY(A519))),--(IFERROR(MOD(TYearly[Month]-MONTH(A519)+12,12),1)=0),TYearly[Amount]))</f>
        <v>0</v>
      </c>
      <c r="G519" s="8">
        <f>IF(A519="","",SUMIF(TOneTime[Due Date],A519,TOneTime[Amount]))</f>
        <v>0</v>
      </c>
      <c r="H519" s="8" cm="1">
        <f t="array" ref="H519">IF(A519="","",IF(COUNTIF(TOther[Frequency],$H$1)=0,0,SUMPRODUCT(--(IFERROR(MOD(A519-TOther[Start Date],7),1)=0),--(TOther[Frequency]=$H$1),--(TOther[Start Date]&lt;=A519),--(TOther[End Date Calc]&gt;=A519),TOther[Amount])))</f>
        <v>0</v>
      </c>
      <c r="I519" s="8" cm="1">
        <f t="array" ref="I519">IF(A519="","",IF(COUNTIF(TOther[Frequency],$I$1)=0,0,SUMPRODUCT(--(IFERROR(MOD(A519-TOther[Start Date],14),1)=0),--(TOther[Frequency]=$I$1),--(TOther[Start Date]&lt;=A519),--(TOther[End Date Calc]&gt;=A519),TOther[Amount])))</f>
        <v>0</v>
      </c>
      <c r="J519" s="8">
        <f>IF(A519="","",IF(COUNTIF(TOther[Frequency],$J$1)=0,0,IF(OR(DAY(A519)=1,DAY(A519)=15),SUMIFS(TOther[Amount],TOther[Frequency],$J$1,TOther[Start Date],"&lt;="&amp;$A519,TOther[End Date Calc],"&gt;="&amp;A519),0)))</f>
        <v>0</v>
      </c>
      <c r="K519" s="8">
        <f>IF(A519="","",IF(COUNTIF(TOther[Frequency],$K$1)=0,0,IF(A519=(A519-DAY(A519)+1+2*7-WEEKDAY(A519-DAY(A519)+8-4,1)),SUMIFS(TOther[Amount],TOther[Frequency],$K$1,TOther[Start Date],"&lt;="&amp;$A519,TOther[End Date Calc],"&gt;="&amp;A519),0)))</f>
        <v>0</v>
      </c>
      <c r="L519" s="8">
        <f>IF(A519="","",IF(COUNTIF(TOther[Frequency],$L$1)=0,0,IF(A519=(A519-DAY(A519)+1+3*7-WEEKDAY(A519-DAY(A519)+8-4,1)),SUMIFS(TOther[Amount],TOther[Frequency],$L$1,TOther[Start Date],"&lt;="&amp;$A519,TOther[End Date Calc],"&gt;="&amp;A519),0)))</f>
        <v>0</v>
      </c>
      <c r="M519" s="8">
        <f>IF(A519="","",IF(COUNTIF(TOther[Frequency],$M$1)=0,0,IF(A519=(A519-DAY(A519)+1+4*7-WEEKDAY(A519-DAY(A519)+8-4,1)),SUMIFS(TOther[Amount],TOther[Frequency],$M$1,TOther[Start Date],"&lt;="&amp;$A519,TOther[End Date Calc],"&gt;="&amp;A519),0)))</f>
        <v>0</v>
      </c>
      <c r="N519" s="8" cm="1">
        <f t="array" ref="N519">IF(A519="","",IF(COUNTIF(TOther[Frequency],$N$1)=0,0,SUMPRODUCT(--(IFERROR(MOD(A519-TOther[Start Date],28),1)=0),--(TOther[Frequency]=$N$1),--(TOther[Start Date]&lt;=A519),--(TOther[End Date Calc]&gt;=A519),TOther[Amount])))</f>
        <v>0</v>
      </c>
      <c r="O519" s="8" cm="1">
        <f t="array" ref="O519">IF(A519="","",IF(COUNTIF(TOther[Frequency],$O$1)=0,0,SUMPRODUCT(--(IFERROR(MOD(A519-TOther[Start Date],42),1)=0),--(TOther[Frequency]=$O$1),--(TOther[Start Date]&lt;=A519),--(TOther[End Date Calc]&gt;=A519),TOther[Amount])))</f>
        <v>0</v>
      </c>
      <c r="P519" s="8" cm="1">
        <f t="array" ref="P519">IF(A519="","",IF(COUNTIF(TOther[Frequency],$P$1)=0,0,SUMPRODUCT(--(IFERROR(MOD(A519-TOther[Start Date],56),1)=0),--(TOther[Frequency]=$P$1),--(TOther[Start Date]&lt;=A519),--(TOther[End Date Calc]&gt;=A519),TOther[Amount])))</f>
        <v>0</v>
      </c>
      <c r="Q519" s="8">
        <f>IF(A519="","",IF(COUNTIF(TOther[Frequency],$Q$1)=0,0,IF(B519="N",SUMIFS(TOther[Amount],TOther[Frequency],$Q$1,TOther[Start Date],"&lt;="&amp;$A519,TOther[End Date Calc],"&gt;="&amp;A519,TOther[Start Day],DAY(A519)),SUMIFS(TOther[Amount],TOther[Frequency],$Q$1,TOther[Start Date],"&lt;="&amp;$A519,TOther[End Date Calc],"&gt;="&amp;A519,TOther[Start Day],"&gt;="&amp;DAY(A519)))))</f>
        <v>0</v>
      </c>
      <c r="R519" s="8" cm="1">
        <f t="array" ref="R519">IF(A519="","",IF(COUNTIF(TOther[Frequency],R$1)=0,0,SUMPRODUCT(--(TOther[Frequency]=R$1),--(TOther[Start Date]&lt;=A519),--(TOther[End Date Calc]&gt;=A519),IF(B519="N",--(TOther[Start Day]=DAY(A519)),--(TOther[Start Day]&gt;=DAY(A519))),--(IFERROR(MOD(TOther[Start Month]-MONTH(A519)+2,2),1)=0),TOther[Amount])))</f>
        <v>0</v>
      </c>
      <c r="S519" s="8" cm="1">
        <f t="array" ref="S519">IF(A519="","",IF(COUNTIF(TOther[Frequency],S$1)=0,0,SUMPRODUCT(--(TOther[Frequency]=S$1),--(TOther[Start Date]&lt;=A519),--(TOther[End Date Calc]&gt;=A519),IF(B519="N",--(TOther[Start Day]=DAY(A519)),--(TOther[Start Day]&gt;=DAY(A519))),--(IFERROR(MOD(TOther[Start Month]-MONTH(A519)+3,3),1)=0),TOther[Amount])))</f>
        <v>0</v>
      </c>
      <c r="T519" s="8" cm="1">
        <f t="array" ref="T519">IF($A519="","",IF(COUNTIF(TOther[Frequency],T$1)=0,0,SUMPRODUCT(--(TOther[Frequency]=T$1),--(TOther[Start Date]&lt;=$A519),--(TOther[End Date Calc]&gt;=$A519),IF($B519="N",--(TOther[Start Day]=DAY($A519)),--(TOther[Start Day]&gt;=DAY($A519))),--(IFERROR(MOD(TOther[Start Month]-MONTH($A519)+4,4),1)=0),TOther[Amount])))</f>
        <v>0</v>
      </c>
      <c r="U519" s="8" cm="1">
        <f t="array" ref="U519">IF(A519="","",IF(COUNTIF(TOther[Frequency],$U$1)=0,0,SUMPRODUCT(--(TOther[Frequency]=$U$1),--(TOther[Start Date]&lt;=A519),--(TOther[End Date Calc]&gt;=A519),IF(B519="N",--(TOther[Start Day]=DAY(A519)),--(TOther[Start Day]&gt;=DAY(A519))),--(IFERROR(MOD(TOther[Start Month]-MONTH(A519)+6,6),1)=0),TOther[Amount])))</f>
        <v>0</v>
      </c>
      <c r="V519" s="8" cm="1">
        <f t="array" ref="V519">IF(A519="","",IF(COUNTIF(TOther[Frequency],$V$1)=0,0,SUMPRODUCT(--(TOther[Frequency]=$V$1),--(TOther[Start Date]&lt;=A519),--(TOther[End Date Calc]&gt;=A519),IF(B519="N",--(TOther[Start Day]=DAY(A519)),--(TOther[Start Day]&gt;=DAY(A519))),--(IFERROR(MOD(TOther[Start Month]-MONTH(A519)+12,12),1)=0),TOther[Amount])))</f>
        <v>0</v>
      </c>
      <c r="W519" s="8">
        <f>IF(A519="","",SUMIFS(TOther[Amount],TOther[Start Date],A519,TOther[Frequency],$W$1))</f>
        <v>0</v>
      </c>
      <c r="X519" s="9">
        <f t="shared" si="40"/>
        <v>2000</v>
      </c>
      <c r="Y519" s="9">
        <f t="shared" si="44"/>
        <v>0</v>
      </c>
      <c r="Z519" s="8" cm="1">
        <f t="array" ref="Z519">IF(A519="","",IF(COUNTIF('2) Income'!$D$13:$D$32,"Weekly")=0,0,SUMPRODUCT(--(IFERROR(MOD(A519-'2) Income'!$F$13:$F$32,7),1)=0),--('2) Income'!$D$13:$D$32="Weekly"),--('2) Income'!$F$13:$F$32&lt;=A519),'2) Income'!$E$13:$E$32)))</f>
        <v>0</v>
      </c>
      <c r="AA519" s="8" cm="1">
        <f t="array" ref="AA519">IF(A519="","",IF(COUNTIF('2) Income'!$D$13:$D$32,"Every Other Week")=0,0,SUMPRODUCT(--(IFERROR(MOD(A519-'2) Income'!$F$13:$F$32,14),1)=0),--('2) Income'!$D$13:$D$32="Every Other Week"),--('2) Income'!$F$13:$F$32&lt;=A519),'2) Income'!$E$13:$E$32)))</f>
        <v>0</v>
      </c>
      <c r="AB519" s="8">
        <f>IF(A519="","",IF(COUNTIF('2) Income'!$D$13:$D$32,"1st and 15th")=0,0,IF(OR(DAY(A519)=1,DAY(A519)=15),SUMIFS('2) Income'!$E$13:$E$32,'2) Income'!$D$13:$D$32,"1st and 15th",'2) Income'!$F$13:$F$32,"&lt;="&amp;$A519),0)))</f>
        <v>0</v>
      </c>
      <c r="AC519" s="8">
        <f>IF(A519="","",IF(COUNTIF('2) Income'!$D$13:$D$32,"2nd Wednesday")=0,0,IF(A519=(A519-DAY(A519)+1+2*7-WEEKDAY(A519-DAY(A519)+8-4,1)),SUMIFS('2) Income'!$E$13:$E$32,'2) Income'!$D$13:$D$32,"2nd Wednesday",'2) Income'!$F$13:$F$32,"&lt;="&amp;$A519),0)))</f>
        <v>0</v>
      </c>
      <c r="AD519" s="8">
        <f>IF(A519="","",IF(COUNTIF('2) Income'!$D$13:$D$32,"3rd Wednesday")=0,0,IF(A519=(A519-DAY(A519)+1+3*7-WEEKDAY(A519-DAY(A519)+8-4,1)),SUMIFS('2) Income'!$E$13:$E$32,'2) Income'!$D$13:$D$32,"3rd Wednesday",'2) Income'!$F$13:$F$32,"&lt;="&amp;$A519),0)))</f>
        <v>0</v>
      </c>
      <c r="AE519" s="8">
        <f>IF(A519="","",IF(COUNTIF('2) Income'!$D$13:$D$32,"4th Wednesday")=0,0,IF(A519=(A519-DAY(A519)+1+4*7-WEEKDAY(A519-DAY(A519)+8-4,1)),SUMIFS('2) Income'!$E$13:$E$32,'2) Income'!$D$13:$D$32,"4th Wednesday",'2) Income'!$F$13:$F$32,"&lt;="&amp;$A519),0)))</f>
        <v>0</v>
      </c>
      <c r="AF519" s="8" cm="1">
        <f t="array" ref="AF519">IF(A519="","",IF(COUNTIF('2) Income'!$D$13:$D$32,"Every 4 Weeks")=0,0,SUMPRODUCT(--(IFERROR(MOD(A519-'2) Income'!$F$13:$F$32,28),1)=0),--('2) Income'!$D$13:$D$32="Every 4 Weeks"),--('2) Income'!$F$13:$F$32&lt;=A519),'2) Income'!$E$13:$E$32)))</f>
        <v>0</v>
      </c>
      <c r="AG519" s="8">
        <f>IF(A519="","",IF(COUNTIF('2) Income'!$D$13:$D$32,"Monthly")=0,0,IF(B519="N",SUMIFS('2) Income'!$E$13:$E$32,'2) Income'!$D$13:$D$32,"monthly",'2) Income'!$F$13:$F$32,"&lt;="&amp;$A519,'2) Income'!$I$13:$I$32,DAY(A519)),SUMIFS('2) Income'!$E$13:$E$32,'2) Income'!$D$13:$D$32,"monthly",'2) Income'!$F$13:$F$32,"&lt;="&amp;$A519,'2) Income'!$I$13:$I$32,"&gt;="&amp;DAY(A519)))))</f>
        <v>0</v>
      </c>
      <c r="AH519" s="8" cm="1">
        <f t="array" ref="AH519">IF(A519="","",IF(COUNTIF('2) Income'!$D$13:$D$32,"Yearly")=0,0,SUMPRODUCT(--('2) Income'!$D$13:$D$32="Yearly"),--('2) Income'!$F$13:$F$32&lt;=A519),IF(B519="N",--('2) Income'!$I$13:$I$32=DAY(A519)),--('2) Income'!$I$13:$I$32&gt;=DAY(A519))),--(IFERROR(MOD('2) Income'!$H$13:$H$32-MONTH(A519)+12,12),1)=0),'2) Income'!$E$13:$E$32)))</f>
        <v>0</v>
      </c>
      <c r="AI519" s="8">
        <f>IF(A519="","",IF(COUNTIF('2) Income'!$D$13:$D$32,"one-time")=0,0,SUMIFS('2) Income'!$E$13:$E$32,'2) Income'!$D$13:$D$32,"one-time",'2) Income'!$F$13:$F$32,"="&amp;$A519)))</f>
        <v>0</v>
      </c>
      <c r="AJ519" s="9">
        <f t="shared" si="41"/>
        <v>0</v>
      </c>
    </row>
    <row r="520" spans="1:36">
      <c r="A520" s="7">
        <f>IF(A519="","",IF(A519+1&lt;='1) Period'!$E$21,A519+1,""))</f>
        <v>45992</v>
      </c>
      <c r="B520" s="7" t="str">
        <f t="shared" si="42"/>
        <v>N</v>
      </c>
      <c r="C520" t="str">
        <f t="shared" si="43"/>
        <v>F</v>
      </c>
      <c r="D520" s="8">
        <f>IF(A520="","",IF(TEXT(A520,"dddd")='4) Happy Money'!$E$23,WAllowance,0))</f>
        <v>400</v>
      </c>
      <c r="E520" s="8">
        <f>IF(A520="","",IF(B520="N",SUMIF(TMonthly[Day of the Month],DAY(A520),TMonthly[Amount]),SUMIF(TMonthly[Day of the Month],"&gt;="&amp;DAY(A520),TMonthly[Amount])))</f>
        <v>195</v>
      </c>
      <c r="F520" s="8" cm="1">
        <f t="array" ref="F520">IF(A520="","",SUMPRODUCT(--(TYearly[Due Date]&lt;=A520),IF(B520="N",--(TYearly[Day]=DAY(A520)),--(TYearly[Day]&gt;=DAY(A520))),--(IFERROR(MOD(TYearly[Month]-MONTH(A520)+12,12),1)=0),TYearly[Amount]))</f>
        <v>1000</v>
      </c>
      <c r="G520" s="8">
        <f>IF(A520="","",SUMIF(TOneTime[Due Date],A520,TOneTime[Amount]))</f>
        <v>0</v>
      </c>
      <c r="H520" s="8" cm="1">
        <f t="array" ref="H520">IF(A520="","",IF(COUNTIF(TOther[Frequency],$H$1)=0,0,SUMPRODUCT(--(IFERROR(MOD(A520-TOther[Start Date],7),1)=0),--(TOther[Frequency]=$H$1),--(TOther[Start Date]&lt;=A520),--(TOther[End Date Calc]&gt;=A520),TOther[Amount])))</f>
        <v>0</v>
      </c>
      <c r="I520" s="8" cm="1">
        <f t="array" ref="I520">IF(A520="","",IF(COUNTIF(TOther[Frequency],$I$1)=0,0,SUMPRODUCT(--(IFERROR(MOD(A520-TOther[Start Date],14),1)=0),--(TOther[Frequency]=$I$1),--(TOther[Start Date]&lt;=A520),--(TOther[End Date Calc]&gt;=A520),TOther[Amount])))</f>
        <v>0</v>
      </c>
      <c r="J520" s="8">
        <f>IF(A520="","",IF(COUNTIF(TOther[Frequency],$J$1)=0,0,IF(OR(DAY(A520)=1,DAY(A520)=15),SUMIFS(TOther[Amount],TOther[Frequency],$J$1,TOther[Start Date],"&lt;="&amp;$A520,TOther[End Date Calc],"&gt;="&amp;A520),0)))</f>
        <v>0</v>
      </c>
      <c r="K520" s="8">
        <f>IF(A520="","",IF(COUNTIF(TOther[Frequency],$K$1)=0,0,IF(A520=(A520-DAY(A520)+1+2*7-WEEKDAY(A520-DAY(A520)+8-4,1)),SUMIFS(TOther[Amount],TOther[Frequency],$K$1,TOther[Start Date],"&lt;="&amp;$A520,TOther[End Date Calc],"&gt;="&amp;A520),0)))</f>
        <v>0</v>
      </c>
      <c r="L520" s="8">
        <f>IF(A520="","",IF(COUNTIF(TOther[Frequency],$L$1)=0,0,IF(A520=(A520-DAY(A520)+1+3*7-WEEKDAY(A520-DAY(A520)+8-4,1)),SUMIFS(TOther[Amount],TOther[Frequency],$L$1,TOther[Start Date],"&lt;="&amp;$A520,TOther[End Date Calc],"&gt;="&amp;A520),0)))</f>
        <v>0</v>
      </c>
      <c r="M520" s="8">
        <f>IF(A520="","",IF(COUNTIF(TOther[Frequency],$M$1)=0,0,IF(A520=(A520-DAY(A520)+1+4*7-WEEKDAY(A520-DAY(A520)+8-4,1)),SUMIFS(TOther[Amount],TOther[Frequency],$M$1,TOther[Start Date],"&lt;="&amp;$A520,TOther[End Date Calc],"&gt;="&amp;A520),0)))</f>
        <v>0</v>
      </c>
      <c r="N520" s="8" cm="1">
        <f t="array" ref="N520">IF(A520="","",IF(COUNTIF(TOther[Frequency],$N$1)=0,0,SUMPRODUCT(--(IFERROR(MOD(A520-TOther[Start Date],28),1)=0),--(TOther[Frequency]=$N$1),--(TOther[Start Date]&lt;=A520),--(TOther[End Date Calc]&gt;=A520),TOther[Amount])))</f>
        <v>0</v>
      </c>
      <c r="O520" s="8" cm="1">
        <f t="array" ref="O520">IF(A520="","",IF(COUNTIF(TOther[Frequency],$O$1)=0,0,SUMPRODUCT(--(IFERROR(MOD(A520-TOther[Start Date],42),1)=0),--(TOther[Frequency]=$O$1),--(TOther[Start Date]&lt;=A520),--(TOther[End Date Calc]&gt;=A520),TOther[Amount])))</f>
        <v>0</v>
      </c>
      <c r="P520" s="8" cm="1">
        <f t="array" ref="P520">IF(A520="","",IF(COUNTIF(TOther[Frequency],$P$1)=0,0,SUMPRODUCT(--(IFERROR(MOD(A520-TOther[Start Date],56),1)=0),--(TOther[Frequency]=$P$1),--(TOther[Start Date]&lt;=A520),--(TOther[End Date Calc]&gt;=A520),TOther[Amount])))</f>
        <v>0</v>
      </c>
      <c r="Q520" s="8">
        <f>IF(A520="","",IF(COUNTIF(TOther[Frequency],$Q$1)=0,0,IF(B520="N",SUMIFS(TOther[Amount],TOther[Frequency],$Q$1,TOther[Start Date],"&lt;="&amp;$A520,TOther[End Date Calc],"&gt;="&amp;A520,TOther[Start Day],DAY(A520)),SUMIFS(TOther[Amount],TOther[Frequency],$Q$1,TOther[Start Date],"&lt;="&amp;$A520,TOther[End Date Calc],"&gt;="&amp;A520,TOther[Start Day],"&gt;="&amp;DAY(A520)))))</f>
        <v>0</v>
      </c>
      <c r="R520" s="8" cm="1">
        <f t="array" ref="R520">IF(A520="","",IF(COUNTIF(TOther[Frequency],R$1)=0,0,SUMPRODUCT(--(TOther[Frequency]=R$1),--(TOther[Start Date]&lt;=A520),--(TOther[End Date Calc]&gt;=A520),IF(B520="N",--(TOther[Start Day]=DAY(A520)),--(TOther[Start Day]&gt;=DAY(A520))),--(IFERROR(MOD(TOther[Start Month]-MONTH(A520)+2,2),1)=0),TOther[Amount])))</f>
        <v>0</v>
      </c>
      <c r="S520" s="8" cm="1">
        <f t="array" ref="S520">IF(A520="","",IF(COUNTIF(TOther[Frequency],S$1)=0,0,SUMPRODUCT(--(TOther[Frequency]=S$1),--(TOther[Start Date]&lt;=A520),--(TOther[End Date Calc]&gt;=A520),IF(B520="N",--(TOther[Start Day]=DAY(A520)),--(TOther[Start Day]&gt;=DAY(A520))),--(IFERROR(MOD(TOther[Start Month]-MONTH(A520)+3,3),1)=0),TOther[Amount])))</f>
        <v>0</v>
      </c>
      <c r="T520" s="8" cm="1">
        <f t="array" ref="T520">IF($A520="","",IF(COUNTIF(TOther[Frequency],T$1)=0,0,SUMPRODUCT(--(TOther[Frequency]=T$1),--(TOther[Start Date]&lt;=$A520),--(TOther[End Date Calc]&gt;=$A520),IF($B520="N",--(TOther[Start Day]=DAY($A520)),--(TOther[Start Day]&gt;=DAY($A520))),--(IFERROR(MOD(TOther[Start Month]-MONTH($A520)+4,4),1)=0),TOther[Amount])))</f>
        <v>0</v>
      </c>
      <c r="U520" s="8" cm="1">
        <f t="array" ref="U520">IF(A520="","",IF(COUNTIF(TOther[Frequency],$U$1)=0,0,SUMPRODUCT(--(TOther[Frequency]=$U$1),--(TOther[Start Date]&lt;=A520),--(TOther[End Date Calc]&gt;=A520),IF(B520="N",--(TOther[Start Day]=DAY(A520)),--(TOther[Start Day]&gt;=DAY(A520))),--(IFERROR(MOD(TOther[Start Month]-MONTH(A520)+6,6),1)=0),TOther[Amount])))</f>
        <v>0</v>
      </c>
      <c r="V520" s="8" cm="1">
        <f t="array" ref="V520">IF(A520="","",IF(COUNTIF(TOther[Frequency],$V$1)=0,0,SUMPRODUCT(--(TOther[Frequency]=$V$1),--(TOther[Start Date]&lt;=A520),--(TOther[End Date Calc]&gt;=A520),IF(B520="N",--(TOther[Start Day]=DAY(A520)),--(TOther[Start Day]&gt;=DAY(A520))),--(IFERROR(MOD(TOther[Start Month]-MONTH(A520)+12,12),1)=0),TOther[Amount])))</f>
        <v>0</v>
      </c>
      <c r="W520" s="8">
        <f>IF(A520="","",SUMIFS(TOther[Amount],TOther[Start Date],A520,TOther[Frequency],$W$1))</f>
        <v>0</v>
      </c>
      <c r="X520" s="9">
        <f t="shared" si="40"/>
        <v>1195</v>
      </c>
      <c r="Y520" s="9">
        <f t="shared" si="44"/>
        <v>0</v>
      </c>
      <c r="Z520" s="8" cm="1">
        <f t="array" ref="Z520">IF(A520="","",IF(COUNTIF('2) Income'!$D$13:$D$32,"Weekly")=0,0,SUMPRODUCT(--(IFERROR(MOD(A520-'2) Income'!$F$13:$F$32,7),1)=0),--('2) Income'!$D$13:$D$32="Weekly"),--('2) Income'!$F$13:$F$32&lt;=A520),'2) Income'!$E$13:$E$32)))</f>
        <v>0</v>
      </c>
      <c r="AA520" s="8" cm="1">
        <f t="array" ref="AA520">IF(A520="","",IF(COUNTIF('2) Income'!$D$13:$D$32,"Every Other Week")=0,0,SUMPRODUCT(--(IFERROR(MOD(A520-'2) Income'!$F$13:$F$32,14),1)=0),--('2) Income'!$D$13:$D$32="Every Other Week"),--('2) Income'!$F$13:$F$32&lt;=A520),'2) Income'!$E$13:$E$32)))</f>
        <v>0</v>
      </c>
      <c r="AB520" s="8">
        <f>IF(A520="","",IF(COUNTIF('2) Income'!$D$13:$D$32,"1st and 15th")=0,0,IF(OR(DAY(A520)=1,DAY(A520)=15),SUMIFS('2) Income'!$E$13:$E$32,'2) Income'!$D$13:$D$32,"1st and 15th",'2) Income'!$F$13:$F$32,"&lt;="&amp;$A520),0)))</f>
        <v>0</v>
      </c>
      <c r="AC520" s="8">
        <f>IF(A520="","",IF(COUNTIF('2) Income'!$D$13:$D$32,"2nd Wednesday")=0,0,IF(A520=(A520-DAY(A520)+1+2*7-WEEKDAY(A520-DAY(A520)+8-4,1)),SUMIFS('2) Income'!$E$13:$E$32,'2) Income'!$D$13:$D$32,"2nd Wednesday",'2) Income'!$F$13:$F$32,"&lt;="&amp;$A520),0)))</f>
        <v>0</v>
      </c>
      <c r="AD520" s="8">
        <f>IF(A520="","",IF(COUNTIF('2) Income'!$D$13:$D$32,"3rd Wednesday")=0,0,IF(A520=(A520-DAY(A520)+1+3*7-WEEKDAY(A520-DAY(A520)+8-4,1)),SUMIFS('2) Income'!$E$13:$E$32,'2) Income'!$D$13:$D$32,"3rd Wednesday",'2) Income'!$F$13:$F$32,"&lt;="&amp;$A520),0)))</f>
        <v>0</v>
      </c>
      <c r="AE520" s="8">
        <f>IF(A520="","",IF(COUNTIF('2) Income'!$D$13:$D$32,"4th Wednesday")=0,0,IF(A520=(A520-DAY(A520)+1+4*7-WEEKDAY(A520-DAY(A520)+8-4,1)),SUMIFS('2) Income'!$E$13:$E$32,'2) Income'!$D$13:$D$32,"4th Wednesday",'2) Income'!$F$13:$F$32,"&lt;="&amp;$A520),0)))</f>
        <v>0</v>
      </c>
      <c r="AF520" s="8" cm="1">
        <f t="array" ref="AF520">IF(A520="","",IF(COUNTIF('2) Income'!$D$13:$D$32,"Every 4 Weeks")=0,0,SUMPRODUCT(--(IFERROR(MOD(A520-'2) Income'!$F$13:$F$32,28),1)=0),--('2) Income'!$D$13:$D$32="Every 4 Weeks"),--('2) Income'!$F$13:$F$32&lt;=A520),'2) Income'!$E$13:$E$32)))</f>
        <v>0</v>
      </c>
      <c r="AG520" s="8">
        <f>IF(A520="","",IF(COUNTIF('2) Income'!$D$13:$D$32,"Monthly")=0,0,IF(B520="N",SUMIFS('2) Income'!$E$13:$E$32,'2) Income'!$D$13:$D$32,"monthly",'2) Income'!$F$13:$F$32,"&lt;="&amp;$A520,'2) Income'!$I$13:$I$32,DAY(A520)),SUMIFS('2) Income'!$E$13:$E$32,'2) Income'!$D$13:$D$32,"monthly",'2) Income'!$F$13:$F$32,"&lt;="&amp;$A520,'2) Income'!$I$13:$I$32,"&gt;="&amp;DAY(A520)))))</f>
        <v>650</v>
      </c>
      <c r="AH520" s="8" cm="1">
        <f t="array" ref="AH520">IF(A520="","",IF(COUNTIF('2) Income'!$D$13:$D$32,"Yearly")=0,0,SUMPRODUCT(--('2) Income'!$D$13:$D$32="Yearly"),--('2) Income'!$F$13:$F$32&lt;=A520),IF(B520="N",--('2) Income'!$I$13:$I$32=DAY(A520)),--('2) Income'!$I$13:$I$32&gt;=DAY(A520))),--(IFERROR(MOD('2) Income'!$H$13:$H$32-MONTH(A520)+12,12),1)=0),'2) Income'!$E$13:$E$32)))</f>
        <v>0</v>
      </c>
      <c r="AI520" s="8">
        <f>IF(A520="","",IF(COUNTIF('2) Income'!$D$13:$D$32,"one-time")=0,0,SUMIFS('2) Income'!$E$13:$E$32,'2) Income'!$D$13:$D$32,"one-time",'2) Income'!$F$13:$F$32,"="&amp;$A520)))</f>
        <v>0</v>
      </c>
      <c r="AJ520" s="9">
        <f t="shared" si="41"/>
        <v>650</v>
      </c>
    </row>
    <row r="521" spans="1:36">
      <c r="A521" s="7">
        <f>IF(A520="","",IF(A520+1&lt;='1) Period'!$E$21,A520+1,""))</f>
        <v>45993</v>
      </c>
      <c r="B521" s="7" t="str">
        <f t="shared" si="42"/>
        <v>N</v>
      </c>
      <c r="C521" t="str">
        <f t="shared" si="43"/>
        <v>F</v>
      </c>
      <c r="D521" s="8">
        <f>IF(A521="","",IF(TEXT(A521,"dddd")='4) Happy Money'!$E$23,WAllowance,0))</f>
        <v>0</v>
      </c>
      <c r="E521" s="8">
        <f>IF(A521="","",IF(B521="N",SUMIF(TMonthly[Day of the Month],DAY(A521),TMonthly[Amount]),SUMIF(TMonthly[Day of the Month],"&gt;="&amp;DAY(A521),TMonthly[Amount])))</f>
        <v>35</v>
      </c>
      <c r="F521" s="8" cm="1">
        <f t="array" ref="F521">IF(A521="","",SUMPRODUCT(--(TYearly[Due Date]&lt;=A521),IF(B521="N",--(TYearly[Day]=DAY(A521)),--(TYearly[Day]&gt;=DAY(A521))),--(IFERROR(MOD(TYearly[Month]-MONTH(A521)+12,12),1)=0),TYearly[Amount]))</f>
        <v>0</v>
      </c>
      <c r="G521" s="8">
        <f>IF(A521="","",SUMIF(TOneTime[Due Date],A521,TOneTime[Amount]))</f>
        <v>0</v>
      </c>
      <c r="H521" s="8" cm="1">
        <f t="array" ref="H521">IF(A521="","",IF(COUNTIF(TOther[Frequency],$H$1)=0,0,SUMPRODUCT(--(IFERROR(MOD(A521-TOther[Start Date],7),1)=0),--(TOther[Frequency]=$H$1),--(TOther[Start Date]&lt;=A521),--(TOther[End Date Calc]&gt;=A521),TOther[Amount])))</f>
        <v>0</v>
      </c>
      <c r="I521" s="8" cm="1">
        <f t="array" ref="I521">IF(A521="","",IF(COUNTIF(TOther[Frequency],$I$1)=0,0,SUMPRODUCT(--(IFERROR(MOD(A521-TOther[Start Date],14),1)=0),--(TOther[Frequency]=$I$1),--(TOther[Start Date]&lt;=A521),--(TOther[End Date Calc]&gt;=A521),TOther[Amount])))</f>
        <v>0</v>
      </c>
      <c r="J521" s="8">
        <f>IF(A521="","",IF(COUNTIF(TOther[Frequency],$J$1)=0,0,IF(OR(DAY(A521)=1,DAY(A521)=15),SUMIFS(TOther[Amount],TOther[Frequency],$J$1,TOther[Start Date],"&lt;="&amp;$A521,TOther[End Date Calc],"&gt;="&amp;A521),0)))</f>
        <v>0</v>
      </c>
      <c r="K521" s="8">
        <f>IF(A521="","",IF(COUNTIF(TOther[Frequency],$K$1)=0,0,IF(A521=(A521-DAY(A521)+1+2*7-WEEKDAY(A521-DAY(A521)+8-4,1)),SUMIFS(TOther[Amount],TOther[Frequency],$K$1,TOther[Start Date],"&lt;="&amp;$A521,TOther[End Date Calc],"&gt;="&amp;A521),0)))</f>
        <v>0</v>
      </c>
      <c r="L521" s="8">
        <f>IF(A521="","",IF(COUNTIF(TOther[Frequency],$L$1)=0,0,IF(A521=(A521-DAY(A521)+1+3*7-WEEKDAY(A521-DAY(A521)+8-4,1)),SUMIFS(TOther[Amount],TOther[Frequency],$L$1,TOther[Start Date],"&lt;="&amp;$A521,TOther[End Date Calc],"&gt;="&amp;A521),0)))</f>
        <v>0</v>
      </c>
      <c r="M521" s="8">
        <f>IF(A521="","",IF(COUNTIF(TOther[Frequency],$M$1)=0,0,IF(A521=(A521-DAY(A521)+1+4*7-WEEKDAY(A521-DAY(A521)+8-4,1)),SUMIFS(TOther[Amount],TOther[Frequency],$M$1,TOther[Start Date],"&lt;="&amp;$A521,TOther[End Date Calc],"&gt;="&amp;A521),0)))</f>
        <v>0</v>
      </c>
      <c r="N521" s="8" cm="1">
        <f t="array" ref="N521">IF(A521="","",IF(COUNTIF(TOther[Frequency],$N$1)=0,0,SUMPRODUCT(--(IFERROR(MOD(A521-TOther[Start Date],28),1)=0),--(TOther[Frequency]=$N$1),--(TOther[Start Date]&lt;=A521),--(TOther[End Date Calc]&gt;=A521),TOther[Amount])))</f>
        <v>0</v>
      </c>
      <c r="O521" s="8" cm="1">
        <f t="array" ref="O521">IF(A521="","",IF(COUNTIF(TOther[Frequency],$O$1)=0,0,SUMPRODUCT(--(IFERROR(MOD(A521-TOther[Start Date],42),1)=0),--(TOther[Frequency]=$O$1),--(TOther[Start Date]&lt;=A521),--(TOther[End Date Calc]&gt;=A521),TOther[Amount])))</f>
        <v>0</v>
      </c>
      <c r="P521" s="8" cm="1">
        <f t="array" ref="P521">IF(A521="","",IF(COUNTIF(TOther[Frequency],$P$1)=0,0,SUMPRODUCT(--(IFERROR(MOD(A521-TOther[Start Date],56),1)=0),--(TOther[Frequency]=$P$1),--(TOther[Start Date]&lt;=A521),--(TOther[End Date Calc]&gt;=A521),TOther[Amount])))</f>
        <v>0</v>
      </c>
      <c r="Q521" s="8">
        <f>IF(A521="","",IF(COUNTIF(TOther[Frequency],$Q$1)=0,0,IF(B521="N",SUMIFS(TOther[Amount],TOther[Frequency],$Q$1,TOther[Start Date],"&lt;="&amp;$A521,TOther[End Date Calc],"&gt;="&amp;A521,TOther[Start Day],DAY(A521)),SUMIFS(TOther[Amount],TOther[Frequency],$Q$1,TOther[Start Date],"&lt;="&amp;$A521,TOther[End Date Calc],"&gt;="&amp;A521,TOther[Start Day],"&gt;="&amp;DAY(A521)))))</f>
        <v>0</v>
      </c>
      <c r="R521" s="8" cm="1">
        <f t="array" ref="R521">IF(A521="","",IF(COUNTIF(TOther[Frequency],R$1)=0,0,SUMPRODUCT(--(TOther[Frequency]=R$1),--(TOther[Start Date]&lt;=A521),--(TOther[End Date Calc]&gt;=A521),IF(B521="N",--(TOther[Start Day]=DAY(A521)),--(TOther[Start Day]&gt;=DAY(A521))),--(IFERROR(MOD(TOther[Start Month]-MONTH(A521)+2,2),1)=0),TOther[Amount])))</f>
        <v>0</v>
      </c>
      <c r="S521" s="8" cm="1">
        <f t="array" ref="S521">IF(A521="","",IF(COUNTIF(TOther[Frequency],S$1)=0,0,SUMPRODUCT(--(TOther[Frequency]=S$1),--(TOther[Start Date]&lt;=A521),--(TOther[End Date Calc]&gt;=A521),IF(B521="N",--(TOther[Start Day]=DAY(A521)),--(TOther[Start Day]&gt;=DAY(A521))),--(IFERROR(MOD(TOther[Start Month]-MONTH(A521)+3,3),1)=0),TOther[Amount])))</f>
        <v>0</v>
      </c>
      <c r="T521" s="8" cm="1">
        <f t="array" ref="T521">IF($A521="","",IF(COUNTIF(TOther[Frequency],T$1)=0,0,SUMPRODUCT(--(TOther[Frequency]=T$1),--(TOther[Start Date]&lt;=$A521),--(TOther[End Date Calc]&gt;=$A521),IF($B521="N",--(TOther[Start Day]=DAY($A521)),--(TOther[Start Day]&gt;=DAY($A521))),--(IFERROR(MOD(TOther[Start Month]-MONTH($A521)+4,4),1)=0),TOther[Amount])))</f>
        <v>0</v>
      </c>
      <c r="U521" s="8" cm="1">
        <f t="array" ref="U521">IF(A521="","",IF(COUNTIF(TOther[Frequency],$U$1)=0,0,SUMPRODUCT(--(TOther[Frequency]=$U$1),--(TOther[Start Date]&lt;=A521),--(TOther[End Date Calc]&gt;=A521),IF(B521="N",--(TOther[Start Day]=DAY(A521)),--(TOther[Start Day]&gt;=DAY(A521))),--(IFERROR(MOD(TOther[Start Month]-MONTH(A521)+6,6),1)=0),TOther[Amount])))</f>
        <v>0</v>
      </c>
      <c r="V521" s="8" cm="1">
        <f t="array" ref="V521">IF(A521="","",IF(COUNTIF(TOther[Frequency],$V$1)=0,0,SUMPRODUCT(--(TOther[Frequency]=$V$1),--(TOther[Start Date]&lt;=A521),--(TOther[End Date Calc]&gt;=A521),IF(B521="N",--(TOther[Start Day]=DAY(A521)),--(TOther[Start Day]&gt;=DAY(A521))),--(IFERROR(MOD(TOther[Start Month]-MONTH(A521)+12,12),1)=0),TOther[Amount])))</f>
        <v>0</v>
      </c>
      <c r="W521" s="8">
        <f>IF(A521="","",SUMIFS(TOther[Amount],TOther[Start Date],A521,TOther[Frequency],$W$1))</f>
        <v>0</v>
      </c>
      <c r="X521" s="9">
        <f t="shared" si="40"/>
        <v>35</v>
      </c>
      <c r="Y521" s="9">
        <f t="shared" si="44"/>
        <v>0</v>
      </c>
      <c r="Z521" s="8" cm="1">
        <f t="array" ref="Z521">IF(A521="","",IF(COUNTIF('2) Income'!$D$13:$D$32,"Weekly")=0,0,SUMPRODUCT(--(IFERROR(MOD(A521-'2) Income'!$F$13:$F$32,7),1)=0),--('2) Income'!$D$13:$D$32="Weekly"),--('2) Income'!$F$13:$F$32&lt;=A521),'2) Income'!$E$13:$E$32)))</f>
        <v>0</v>
      </c>
      <c r="AA521" s="8" cm="1">
        <f t="array" ref="AA521">IF(A521="","",IF(COUNTIF('2) Income'!$D$13:$D$32,"Every Other Week")=0,0,SUMPRODUCT(--(IFERROR(MOD(A521-'2) Income'!$F$13:$F$32,14),1)=0),--('2) Income'!$D$13:$D$32="Every Other Week"),--('2) Income'!$F$13:$F$32&lt;=A521),'2) Income'!$E$13:$E$32)))</f>
        <v>0</v>
      </c>
      <c r="AB521" s="8">
        <f>IF(A521="","",IF(COUNTIF('2) Income'!$D$13:$D$32,"1st and 15th")=0,0,IF(OR(DAY(A521)=1,DAY(A521)=15),SUMIFS('2) Income'!$E$13:$E$32,'2) Income'!$D$13:$D$32,"1st and 15th",'2) Income'!$F$13:$F$32,"&lt;="&amp;$A521),0)))</f>
        <v>0</v>
      </c>
      <c r="AC521" s="8">
        <f>IF(A521="","",IF(COUNTIF('2) Income'!$D$13:$D$32,"2nd Wednesday")=0,0,IF(A521=(A521-DAY(A521)+1+2*7-WEEKDAY(A521-DAY(A521)+8-4,1)),SUMIFS('2) Income'!$E$13:$E$32,'2) Income'!$D$13:$D$32,"2nd Wednesday",'2) Income'!$F$13:$F$32,"&lt;="&amp;$A521),0)))</f>
        <v>0</v>
      </c>
      <c r="AD521" s="8">
        <f>IF(A521="","",IF(COUNTIF('2) Income'!$D$13:$D$32,"3rd Wednesday")=0,0,IF(A521=(A521-DAY(A521)+1+3*7-WEEKDAY(A521-DAY(A521)+8-4,1)),SUMIFS('2) Income'!$E$13:$E$32,'2) Income'!$D$13:$D$32,"3rd Wednesday",'2) Income'!$F$13:$F$32,"&lt;="&amp;$A521),0)))</f>
        <v>0</v>
      </c>
      <c r="AE521" s="8">
        <f>IF(A521="","",IF(COUNTIF('2) Income'!$D$13:$D$32,"4th Wednesday")=0,0,IF(A521=(A521-DAY(A521)+1+4*7-WEEKDAY(A521-DAY(A521)+8-4,1)),SUMIFS('2) Income'!$E$13:$E$32,'2) Income'!$D$13:$D$32,"4th Wednesday",'2) Income'!$F$13:$F$32,"&lt;="&amp;$A521),0)))</f>
        <v>0</v>
      </c>
      <c r="AF521" s="8" cm="1">
        <f t="array" ref="AF521">IF(A521="","",IF(COUNTIF('2) Income'!$D$13:$D$32,"Every 4 Weeks")=0,0,SUMPRODUCT(--(IFERROR(MOD(A521-'2) Income'!$F$13:$F$32,28),1)=0),--('2) Income'!$D$13:$D$32="Every 4 Weeks"),--('2) Income'!$F$13:$F$32&lt;=A521),'2) Income'!$E$13:$E$32)))</f>
        <v>0</v>
      </c>
      <c r="AG521" s="8">
        <f>IF(A521="","",IF(COUNTIF('2) Income'!$D$13:$D$32,"Monthly")=0,0,IF(B521="N",SUMIFS('2) Income'!$E$13:$E$32,'2) Income'!$D$13:$D$32,"monthly",'2) Income'!$F$13:$F$32,"&lt;="&amp;$A521,'2) Income'!$I$13:$I$32,DAY(A521)),SUMIFS('2) Income'!$E$13:$E$32,'2) Income'!$D$13:$D$32,"monthly",'2) Income'!$F$13:$F$32,"&lt;="&amp;$A521,'2) Income'!$I$13:$I$32,"&gt;="&amp;DAY(A521)))))</f>
        <v>0</v>
      </c>
      <c r="AH521" s="8" cm="1">
        <f t="array" ref="AH521">IF(A521="","",IF(COUNTIF('2) Income'!$D$13:$D$32,"Yearly")=0,0,SUMPRODUCT(--('2) Income'!$D$13:$D$32="Yearly"),--('2) Income'!$F$13:$F$32&lt;=A521),IF(B521="N",--('2) Income'!$I$13:$I$32=DAY(A521)),--('2) Income'!$I$13:$I$32&gt;=DAY(A521))),--(IFERROR(MOD('2) Income'!$H$13:$H$32-MONTH(A521)+12,12),1)=0),'2) Income'!$E$13:$E$32)))</f>
        <v>0</v>
      </c>
      <c r="AI521" s="8">
        <f>IF(A521="","",IF(COUNTIF('2) Income'!$D$13:$D$32,"one-time")=0,0,SUMIFS('2) Income'!$E$13:$E$32,'2) Income'!$D$13:$D$32,"one-time",'2) Income'!$F$13:$F$32,"="&amp;$A521)))</f>
        <v>0</v>
      </c>
      <c r="AJ521" s="9">
        <f t="shared" si="41"/>
        <v>0</v>
      </c>
    </row>
    <row r="522" spans="1:36">
      <c r="A522" s="7">
        <f>IF(A521="","",IF(A521+1&lt;='1) Period'!$E$21,A521+1,""))</f>
        <v>45994</v>
      </c>
      <c r="B522" s="7" t="str">
        <f t="shared" si="42"/>
        <v>N</v>
      </c>
      <c r="C522" t="str">
        <f t="shared" si="43"/>
        <v>F</v>
      </c>
      <c r="D522" s="8">
        <f>IF(A522="","",IF(TEXT(A522,"dddd")='4) Happy Money'!$E$23,WAllowance,0))</f>
        <v>0</v>
      </c>
      <c r="E522" s="8">
        <f>IF(A522="","",IF(B522="N",SUMIF(TMonthly[Day of the Month],DAY(A522),TMonthly[Amount]),SUMIF(TMonthly[Day of the Month],"&gt;="&amp;DAY(A522),TMonthly[Amount])))</f>
        <v>35</v>
      </c>
      <c r="F522" s="8" cm="1">
        <f t="array" ref="F522">IF(A522="","",SUMPRODUCT(--(TYearly[Due Date]&lt;=A522),IF(B522="N",--(TYearly[Day]=DAY(A522)),--(TYearly[Day]&gt;=DAY(A522))),--(IFERROR(MOD(TYearly[Month]-MONTH(A522)+12,12),1)=0),TYearly[Amount]))</f>
        <v>0</v>
      </c>
      <c r="G522" s="8">
        <f>IF(A522="","",SUMIF(TOneTime[Due Date],A522,TOneTime[Amount]))</f>
        <v>0</v>
      </c>
      <c r="H522" s="8" cm="1">
        <f t="array" ref="H522">IF(A522="","",IF(COUNTIF(TOther[Frequency],$H$1)=0,0,SUMPRODUCT(--(IFERROR(MOD(A522-TOther[Start Date],7),1)=0),--(TOther[Frequency]=$H$1),--(TOther[Start Date]&lt;=A522),--(TOther[End Date Calc]&gt;=A522),TOther[Amount])))</f>
        <v>0</v>
      </c>
      <c r="I522" s="8" cm="1">
        <f t="array" ref="I522">IF(A522="","",IF(COUNTIF(TOther[Frequency],$I$1)=0,0,SUMPRODUCT(--(IFERROR(MOD(A522-TOther[Start Date],14),1)=0),--(TOther[Frequency]=$I$1),--(TOther[Start Date]&lt;=A522),--(TOther[End Date Calc]&gt;=A522),TOther[Amount])))</f>
        <v>0</v>
      </c>
      <c r="J522" s="8">
        <f>IF(A522="","",IF(COUNTIF(TOther[Frequency],$J$1)=0,0,IF(OR(DAY(A522)=1,DAY(A522)=15),SUMIFS(TOther[Amount],TOther[Frequency],$J$1,TOther[Start Date],"&lt;="&amp;$A522,TOther[End Date Calc],"&gt;="&amp;A522),0)))</f>
        <v>0</v>
      </c>
      <c r="K522" s="8">
        <f>IF(A522="","",IF(COUNTIF(TOther[Frequency],$K$1)=0,0,IF(A522=(A522-DAY(A522)+1+2*7-WEEKDAY(A522-DAY(A522)+8-4,1)),SUMIFS(TOther[Amount],TOther[Frequency],$K$1,TOther[Start Date],"&lt;="&amp;$A522,TOther[End Date Calc],"&gt;="&amp;A522),0)))</f>
        <v>0</v>
      </c>
      <c r="L522" s="8">
        <f>IF(A522="","",IF(COUNTIF(TOther[Frequency],$L$1)=0,0,IF(A522=(A522-DAY(A522)+1+3*7-WEEKDAY(A522-DAY(A522)+8-4,1)),SUMIFS(TOther[Amount],TOther[Frequency],$L$1,TOther[Start Date],"&lt;="&amp;$A522,TOther[End Date Calc],"&gt;="&amp;A522),0)))</f>
        <v>0</v>
      </c>
      <c r="M522" s="8">
        <f>IF(A522="","",IF(COUNTIF(TOther[Frequency],$M$1)=0,0,IF(A522=(A522-DAY(A522)+1+4*7-WEEKDAY(A522-DAY(A522)+8-4,1)),SUMIFS(TOther[Amount],TOther[Frequency],$M$1,TOther[Start Date],"&lt;="&amp;$A522,TOther[End Date Calc],"&gt;="&amp;A522),0)))</f>
        <v>0</v>
      </c>
      <c r="N522" s="8" cm="1">
        <f t="array" ref="N522">IF(A522="","",IF(COUNTIF(TOther[Frequency],$N$1)=0,0,SUMPRODUCT(--(IFERROR(MOD(A522-TOther[Start Date],28),1)=0),--(TOther[Frequency]=$N$1),--(TOther[Start Date]&lt;=A522),--(TOther[End Date Calc]&gt;=A522),TOther[Amount])))</f>
        <v>0</v>
      </c>
      <c r="O522" s="8" cm="1">
        <f t="array" ref="O522">IF(A522="","",IF(COUNTIF(TOther[Frequency],$O$1)=0,0,SUMPRODUCT(--(IFERROR(MOD(A522-TOther[Start Date],42),1)=0),--(TOther[Frequency]=$O$1),--(TOther[Start Date]&lt;=A522),--(TOther[End Date Calc]&gt;=A522),TOther[Amount])))</f>
        <v>0</v>
      </c>
      <c r="P522" s="8" cm="1">
        <f t="array" ref="P522">IF(A522="","",IF(COUNTIF(TOther[Frequency],$P$1)=0,0,SUMPRODUCT(--(IFERROR(MOD(A522-TOther[Start Date],56),1)=0),--(TOther[Frequency]=$P$1),--(TOther[Start Date]&lt;=A522),--(TOther[End Date Calc]&gt;=A522),TOther[Amount])))</f>
        <v>0</v>
      </c>
      <c r="Q522" s="8">
        <f>IF(A522="","",IF(COUNTIF(TOther[Frequency],$Q$1)=0,0,IF(B522="N",SUMIFS(TOther[Amount],TOther[Frequency],$Q$1,TOther[Start Date],"&lt;="&amp;$A522,TOther[End Date Calc],"&gt;="&amp;A522,TOther[Start Day],DAY(A522)),SUMIFS(TOther[Amount],TOther[Frequency],$Q$1,TOther[Start Date],"&lt;="&amp;$A522,TOther[End Date Calc],"&gt;="&amp;A522,TOther[Start Day],"&gt;="&amp;DAY(A522)))))</f>
        <v>0</v>
      </c>
      <c r="R522" s="8" cm="1">
        <f t="array" ref="R522">IF(A522="","",IF(COUNTIF(TOther[Frequency],R$1)=0,0,SUMPRODUCT(--(TOther[Frequency]=R$1),--(TOther[Start Date]&lt;=A522),--(TOther[End Date Calc]&gt;=A522),IF(B522="N",--(TOther[Start Day]=DAY(A522)),--(TOther[Start Day]&gt;=DAY(A522))),--(IFERROR(MOD(TOther[Start Month]-MONTH(A522)+2,2),1)=0),TOther[Amount])))</f>
        <v>0</v>
      </c>
      <c r="S522" s="8" cm="1">
        <f t="array" ref="S522">IF(A522="","",IF(COUNTIF(TOther[Frequency],S$1)=0,0,SUMPRODUCT(--(TOther[Frequency]=S$1),--(TOther[Start Date]&lt;=A522),--(TOther[End Date Calc]&gt;=A522),IF(B522="N",--(TOther[Start Day]=DAY(A522)),--(TOther[Start Day]&gt;=DAY(A522))),--(IFERROR(MOD(TOther[Start Month]-MONTH(A522)+3,3),1)=0),TOther[Amount])))</f>
        <v>0</v>
      </c>
      <c r="T522" s="8" cm="1">
        <f t="array" ref="T522">IF($A522="","",IF(COUNTIF(TOther[Frequency],T$1)=0,0,SUMPRODUCT(--(TOther[Frequency]=T$1),--(TOther[Start Date]&lt;=$A522),--(TOther[End Date Calc]&gt;=$A522),IF($B522="N",--(TOther[Start Day]=DAY($A522)),--(TOther[Start Day]&gt;=DAY($A522))),--(IFERROR(MOD(TOther[Start Month]-MONTH($A522)+4,4),1)=0),TOther[Amount])))</f>
        <v>0</v>
      </c>
      <c r="U522" s="8" cm="1">
        <f t="array" ref="U522">IF(A522="","",IF(COUNTIF(TOther[Frequency],$U$1)=0,0,SUMPRODUCT(--(TOther[Frequency]=$U$1),--(TOther[Start Date]&lt;=A522),--(TOther[End Date Calc]&gt;=A522),IF(B522="N",--(TOther[Start Day]=DAY(A522)),--(TOther[Start Day]&gt;=DAY(A522))),--(IFERROR(MOD(TOther[Start Month]-MONTH(A522)+6,6),1)=0),TOther[Amount])))</f>
        <v>0</v>
      </c>
      <c r="V522" s="8" cm="1">
        <f t="array" ref="V522">IF(A522="","",IF(COUNTIF(TOther[Frequency],$V$1)=0,0,SUMPRODUCT(--(TOther[Frequency]=$V$1),--(TOther[Start Date]&lt;=A522),--(TOther[End Date Calc]&gt;=A522),IF(B522="N",--(TOther[Start Day]=DAY(A522)),--(TOther[Start Day]&gt;=DAY(A522))),--(IFERROR(MOD(TOther[Start Month]-MONTH(A522)+12,12),1)=0),TOther[Amount])))</f>
        <v>0</v>
      </c>
      <c r="W522" s="8">
        <f>IF(A522="","",SUMIFS(TOther[Amount],TOther[Start Date],A522,TOther[Frequency],$W$1))</f>
        <v>0</v>
      </c>
      <c r="X522" s="9">
        <f t="shared" si="40"/>
        <v>35</v>
      </c>
      <c r="Y522" s="9">
        <f t="shared" si="44"/>
        <v>0</v>
      </c>
      <c r="Z522" s="8" cm="1">
        <f t="array" ref="Z522">IF(A522="","",IF(COUNTIF('2) Income'!$D$13:$D$32,"Weekly")=0,0,SUMPRODUCT(--(IFERROR(MOD(A522-'2) Income'!$F$13:$F$32,7),1)=0),--('2) Income'!$D$13:$D$32="Weekly"),--('2) Income'!$F$13:$F$32&lt;=A522),'2) Income'!$E$13:$E$32)))</f>
        <v>0</v>
      </c>
      <c r="AA522" s="8" cm="1">
        <f t="array" ref="AA522">IF(A522="","",IF(COUNTIF('2) Income'!$D$13:$D$32,"Every Other Week")=0,0,SUMPRODUCT(--(IFERROR(MOD(A522-'2) Income'!$F$13:$F$32,14),1)=0),--('2) Income'!$D$13:$D$32="Every Other Week"),--('2) Income'!$F$13:$F$32&lt;=A522),'2) Income'!$E$13:$E$32)))</f>
        <v>0</v>
      </c>
      <c r="AB522" s="8">
        <f>IF(A522="","",IF(COUNTIF('2) Income'!$D$13:$D$32,"1st and 15th")=0,0,IF(OR(DAY(A522)=1,DAY(A522)=15),SUMIFS('2) Income'!$E$13:$E$32,'2) Income'!$D$13:$D$32,"1st and 15th",'2) Income'!$F$13:$F$32,"&lt;="&amp;$A522),0)))</f>
        <v>0</v>
      </c>
      <c r="AC522" s="8">
        <f>IF(A522="","",IF(COUNTIF('2) Income'!$D$13:$D$32,"2nd Wednesday")=0,0,IF(A522=(A522-DAY(A522)+1+2*7-WEEKDAY(A522-DAY(A522)+8-4,1)),SUMIFS('2) Income'!$E$13:$E$32,'2) Income'!$D$13:$D$32,"2nd Wednesday",'2) Income'!$F$13:$F$32,"&lt;="&amp;$A522),0)))</f>
        <v>0</v>
      </c>
      <c r="AD522" s="8">
        <f>IF(A522="","",IF(COUNTIF('2) Income'!$D$13:$D$32,"3rd Wednesday")=0,0,IF(A522=(A522-DAY(A522)+1+3*7-WEEKDAY(A522-DAY(A522)+8-4,1)),SUMIFS('2) Income'!$E$13:$E$32,'2) Income'!$D$13:$D$32,"3rd Wednesday",'2) Income'!$F$13:$F$32,"&lt;="&amp;$A522),0)))</f>
        <v>0</v>
      </c>
      <c r="AE522" s="8">
        <f>IF(A522="","",IF(COUNTIF('2) Income'!$D$13:$D$32,"4th Wednesday")=0,0,IF(A522=(A522-DAY(A522)+1+4*7-WEEKDAY(A522-DAY(A522)+8-4,1)),SUMIFS('2) Income'!$E$13:$E$32,'2) Income'!$D$13:$D$32,"4th Wednesday",'2) Income'!$F$13:$F$32,"&lt;="&amp;$A522),0)))</f>
        <v>0</v>
      </c>
      <c r="AF522" s="8" cm="1">
        <f t="array" ref="AF522">IF(A522="","",IF(COUNTIF('2) Income'!$D$13:$D$32,"Every 4 Weeks")=0,0,SUMPRODUCT(--(IFERROR(MOD(A522-'2) Income'!$F$13:$F$32,28),1)=0),--('2) Income'!$D$13:$D$32="Every 4 Weeks"),--('2) Income'!$F$13:$F$32&lt;=A522),'2) Income'!$E$13:$E$32)))</f>
        <v>0</v>
      </c>
      <c r="AG522" s="8">
        <f>IF(A522="","",IF(COUNTIF('2) Income'!$D$13:$D$32,"Monthly")=0,0,IF(B522="N",SUMIFS('2) Income'!$E$13:$E$32,'2) Income'!$D$13:$D$32,"monthly",'2) Income'!$F$13:$F$32,"&lt;="&amp;$A522,'2) Income'!$I$13:$I$32,DAY(A522)),SUMIFS('2) Income'!$E$13:$E$32,'2) Income'!$D$13:$D$32,"monthly",'2) Income'!$F$13:$F$32,"&lt;="&amp;$A522,'2) Income'!$I$13:$I$32,"&gt;="&amp;DAY(A522)))))</f>
        <v>0</v>
      </c>
      <c r="AH522" s="8" cm="1">
        <f t="array" ref="AH522">IF(A522="","",IF(COUNTIF('2) Income'!$D$13:$D$32,"Yearly")=0,0,SUMPRODUCT(--('2) Income'!$D$13:$D$32="Yearly"),--('2) Income'!$F$13:$F$32&lt;=A522),IF(B522="N",--('2) Income'!$I$13:$I$32=DAY(A522)),--('2) Income'!$I$13:$I$32&gt;=DAY(A522))),--(IFERROR(MOD('2) Income'!$H$13:$H$32-MONTH(A522)+12,12),1)=0),'2) Income'!$E$13:$E$32)))</f>
        <v>0</v>
      </c>
      <c r="AI522" s="8">
        <f>IF(A522="","",IF(COUNTIF('2) Income'!$D$13:$D$32,"one-time")=0,0,SUMIFS('2) Income'!$E$13:$E$32,'2) Income'!$D$13:$D$32,"one-time",'2) Income'!$F$13:$F$32,"="&amp;$A522)))</f>
        <v>0</v>
      </c>
      <c r="AJ522" s="9">
        <f t="shared" si="41"/>
        <v>0</v>
      </c>
    </row>
    <row r="523" spans="1:36">
      <c r="A523" s="7">
        <f>IF(A522="","",IF(A522+1&lt;='1) Period'!$E$21,A522+1,""))</f>
        <v>45995</v>
      </c>
      <c r="B523" s="7" t="str">
        <f t="shared" si="42"/>
        <v>N</v>
      </c>
      <c r="C523" t="str">
        <f t="shared" si="43"/>
        <v>F</v>
      </c>
      <c r="D523" s="8">
        <f>IF(A523="","",IF(TEXT(A523,"dddd")='4) Happy Money'!$E$23,WAllowance,0))</f>
        <v>0</v>
      </c>
      <c r="E523" s="8">
        <f>IF(A523="","",IF(B523="N",SUMIF(TMonthly[Day of the Month],DAY(A523),TMonthly[Amount]),SUMIF(TMonthly[Day of the Month],"&gt;="&amp;DAY(A523),TMonthly[Amount])))</f>
        <v>35</v>
      </c>
      <c r="F523" s="8" cm="1">
        <f t="array" ref="F523">IF(A523="","",SUMPRODUCT(--(TYearly[Due Date]&lt;=A523),IF(B523="N",--(TYearly[Day]=DAY(A523)),--(TYearly[Day]&gt;=DAY(A523))),--(IFERROR(MOD(TYearly[Month]-MONTH(A523)+12,12),1)=0),TYearly[Amount]))</f>
        <v>0</v>
      </c>
      <c r="G523" s="8">
        <f>IF(A523="","",SUMIF(TOneTime[Due Date],A523,TOneTime[Amount]))</f>
        <v>0</v>
      </c>
      <c r="H523" s="8" cm="1">
        <f t="array" ref="H523">IF(A523="","",IF(COUNTIF(TOther[Frequency],$H$1)=0,0,SUMPRODUCT(--(IFERROR(MOD(A523-TOther[Start Date],7),1)=0),--(TOther[Frequency]=$H$1),--(TOther[Start Date]&lt;=A523),--(TOther[End Date Calc]&gt;=A523),TOther[Amount])))</f>
        <v>0</v>
      </c>
      <c r="I523" s="8" cm="1">
        <f t="array" ref="I523">IF(A523="","",IF(COUNTIF(TOther[Frequency],$I$1)=0,0,SUMPRODUCT(--(IFERROR(MOD(A523-TOther[Start Date],14),1)=0),--(TOther[Frequency]=$I$1),--(TOther[Start Date]&lt;=A523),--(TOther[End Date Calc]&gt;=A523),TOther[Amount])))</f>
        <v>0</v>
      </c>
      <c r="J523" s="8">
        <f>IF(A523="","",IF(COUNTIF(TOther[Frequency],$J$1)=0,0,IF(OR(DAY(A523)=1,DAY(A523)=15),SUMIFS(TOther[Amount],TOther[Frequency],$J$1,TOther[Start Date],"&lt;="&amp;$A523,TOther[End Date Calc],"&gt;="&amp;A523),0)))</f>
        <v>0</v>
      </c>
      <c r="K523" s="8">
        <f>IF(A523="","",IF(COUNTIF(TOther[Frequency],$K$1)=0,0,IF(A523=(A523-DAY(A523)+1+2*7-WEEKDAY(A523-DAY(A523)+8-4,1)),SUMIFS(TOther[Amount],TOther[Frequency],$K$1,TOther[Start Date],"&lt;="&amp;$A523,TOther[End Date Calc],"&gt;="&amp;A523),0)))</f>
        <v>0</v>
      </c>
      <c r="L523" s="8">
        <f>IF(A523="","",IF(COUNTIF(TOther[Frequency],$L$1)=0,0,IF(A523=(A523-DAY(A523)+1+3*7-WEEKDAY(A523-DAY(A523)+8-4,1)),SUMIFS(TOther[Amount],TOther[Frequency],$L$1,TOther[Start Date],"&lt;="&amp;$A523,TOther[End Date Calc],"&gt;="&amp;A523),0)))</f>
        <v>0</v>
      </c>
      <c r="M523" s="8">
        <f>IF(A523="","",IF(COUNTIF(TOther[Frequency],$M$1)=0,0,IF(A523=(A523-DAY(A523)+1+4*7-WEEKDAY(A523-DAY(A523)+8-4,1)),SUMIFS(TOther[Amount],TOther[Frequency],$M$1,TOther[Start Date],"&lt;="&amp;$A523,TOther[End Date Calc],"&gt;="&amp;A523),0)))</f>
        <v>0</v>
      </c>
      <c r="N523" s="8" cm="1">
        <f t="array" ref="N523">IF(A523="","",IF(COUNTIF(TOther[Frequency],$N$1)=0,0,SUMPRODUCT(--(IFERROR(MOD(A523-TOther[Start Date],28),1)=0),--(TOther[Frequency]=$N$1),--(TOther[Start Date]&lt;=A523),--(TOther[End Date Calc]&gt;=A523),TOther[Amount])))</f>
        <v>0</v>
      </c>
      <c r="O523" s="8" cm="1">
        <f t="array" ref="O523">IF(A523="","",IF(COUNTIF(TOther[Frequency],$O$1)=0,0,SUMPRODUCT(--(IFERROR(MOD(A523-TOther[Start Date],42),1)=0),--(TOther[Frequency]=$O$1),--(TOther[Start Date]&lt;=A523),--(TOther[End Date Calc]&gt;=A523),TOther[Amount])))</f>
        <v>0</v>
      </c>
      <c r="P523" s="8" cm="1">
        <f t="array" ref="P523">IF(A523="","",IF(COUNTIF(TOther[Frequency],$P$1)=0,0,SUMPRODUCT(--(IFERROR(MOD(A523-TOther[Start Date],56),1)=0),--(TOther[Frequency]=$P$1),--(TOther[Start Date]&lt;=A523),--(TOther[End Date Calc]&gt;=A523),TOther[Amount])))</f>
        <v>0</v>
      </c>
      <c r="Q523" s="8">
        <f>IF(A523="","",IF(COUNTIF(TOther[Frequency],$Q$1)=0,0,IF(B523="N",SUMIFS(TOther[Amount],TOther[Frequency],$Q$1,TOther[Start Date],"&lt;="&amp;$A523,TOther[End Date Calc],"&gt;="&amp;A523,TOther[Start Day],DAY(A523)),SUMIFS(TOther[Amount],TOther[Frequency],$Q$1,TOther[Start Date],"&lt;="&amp;$A523,TOther[End Date Calc],"&gt;="&amp;A523,TOther[Start Day],"&gt;="&amp;DAY(A523)))))</f>
        <v>0</v>
      </c>
      <c r="R523" s="8" cm="1">
        <f t="array" ref="R523">IF(A523="","",IF(COUNTIF(TOther[Frequency],R$1)=0,0,SUMPRODUCT(--(TOther[Frequency]=R$1),--(TOther[Start Date]&lt;=A523),--(TOther[End Date Calc]&gt;=A523),IF(B523="N",--(TOther[Start Day]=DAY(A523)),--(TOther[Start Day]&gt;=DAY(A523))),--(IFERROR(MOD(TOther[Start Month]-MONTH(A523)+2,2),1)=0),TOther[Amount])))</f>
        <v>0</v>
      </c>
      <c r="S523" s="8" cm="1">
        <f t="array" ref="S523">IF(A523="","",IF(COUNTIF(TOther[Frequency],S$1)=0,0,SUMPRODUCT(--(TOther[Frequency]=S$1),--(TOther[Start Date]&lt;=A523),--(TOther[End Date Calc]&gt;=A523),IF(B523="N",--(TOther[Start Day]=DAY(A523)),--(TOther[Start Day]&gt;=DAY(A523))),--(IFERROR(MOD(TOther[Start Month]-MONTH(A523)+3,3),1)=0),TOther[Amount])))</f>
        <v>0</v>
      </c>
      <c r="T523" s="8" cm="1">
        <f t="array" ref="T523">IF($A523="","",IF(COUNTIF(TOther[Frequency],T$1)=0,0,SUMPRODUCT(--(TOther[Frequency]=T$1),--(TOther[Start Date]&lt;=$A523),--(TOther[End Date Calc]&gt;=$A523),IF($B523="N",--(TOther[Start Day]=DAY($A523)),--(TOther[Start Day]&gt;=DAY($A523))),--(IFERROR(MOD(TOther[Start Month]-MONTH($A523)+4,4),1)=0),TOther[Amount])))</f>
        <v>0</v>
      </c>
      <c r="U523" s="8" cm="1">
        <f t="array" ref="U523">IF(A523="","",IF(COUNTIF(TOther[Frequency],$U$1)=0,0,SUMPRODUCT(--(TOther[Frequency]=$U$1),--(TOther[Start Date]&lt;=A523),--(TOther[End Date Calc]&gt;=A523),IF(B523="N",--(TOther[Start Day]=DAY(A523)),--(TOther[Start Day]&gt;=DAY(A523))),--(IFERROR(MOD(TOther[Start Month]-MONTH(A523)+6,6),1)=0),TOther[Amount])))</f>
        <v>0</v>
      </c>
      <c r="V523" s="8" cm="1">
        <f t="array" ref="V523">IF(A523="","",IF(COUNTIF(TOther[Frequency],$V$1)=0,0,SUMPRODUCT(--(TOther[Frequency]=$V$1),--(TOther[Start Date]&lt;=A523),--(TOther[End Date Calc]&gt;=A523),IF(B523="N",--(TOther[Start Day]=DAY(A523)),--(TOther[Start Day]&gt;=DAY(A523))),--(IFERROR(MOD(TOther[Start Month]-MONTH(A523)+12,12),1)=0),TOther[Amount])))</f>
        <v>0</v>
      </c>
      <c r="W523" s="8">
        <f>IF(A523="","",SUMIFS(TOther[Amount],TOther[Start Date],A523,TOther[Frequency],$W$1))</f>
        <v>0</v>
      </c>
      <c r="X523" s="9">
        <f t="shared" si="40"/>
        <v>35</v>
      </c>
      <c r="Y523" s="9">
        <f t="shared" si="44"/>
        <v>0</v>
      </c>
      <c r="Z523" s="8" cm="1">
        <f t="array" ref="Z523">IF(A523="","",IF(COUNTIF('2) Income'!$D$13:$D$32,"Weekly")=0,0,SUMPRODUCT(--(IFERROR(MOD(A523-'2) Income'!$F$13:$F$32,7),1)=0),--('2) Income'!$D$13:$D$32="Weekly"),--('2) Income'!$F$13:$F$32&lt;=A523),'2) Income'!$E$13:$E$32)))</f>
        <v>0</v>
      </c>
      <c r="AA523" s="8" cm="1">
        <f t="array" ref="AA523">IF(A523="","",IF(COUNTIF('2) Income'!$D$13:$D$32,"Every Other Week")=0,0,SUMPRODUCT(--(IFERROR(MOD(A523-'2) Income'!$F$13:$F$32,14),1)=0),--('2) Income'!$D$13:$D$32="Every Other Week"),--('2) Income'!$F$13:$F$32&lt;=A523),'2) Income'!$E$13:$E$32)))</f>
        <v>0</v>
      </c>
      <c r="AB523" s="8">
        <f>IF(A523="","",IF(COUNTIF('2) Income'!$D$13:$D$32,"1st and 15th")=0,0,IF(OR(DAY(A523)=1,DAY(A523)=15),SUMIFS('2) Income'!$E$13:$E$32,'2) Income'!$D$13:$D$32,"1st and 15th",'2) Income'!$F$13:$F$32,"&lt;="&amp;$A523),0)))</f>
        <v>0</v>
      </c>
      <c r="AC523" s="8">
        <f>IF(A523="","",IF(COUNTIF('2) Income'!$D$13:$D$32,"2nd Wednesday")=0,0,IF(A523=(A523-DAY(A523)+1+2*7-WEEKDAY(A523-DAY(A523)+8-4,1)),SUMIFS('2) Income'!$E$13:$E$32,'2) Income'!$D$13:$D$32,"2nd Wednesday",'2) Income'!$F$13:$F$32,"&lt;="&amp;$A523),0)))</f>
        <v>0</v>
      </c>
      <c r="AD523" s="8">
        <f>IF(A523="","",IF(COUNTIF('2) Income'!$D$13:$D$32,"3rd Wednesday")=0,0,IF(A523=(A523-DAY(A523)+1+3*7-WEEKDAY(A523-DAY(A523)+8-4,1)),SUMIFS('2) Income'!$E$13:$E$32,'2) Income'!$D$13:$D$32,"3rd Wednesday",'2) Income'!$F$13:$F$32,"&lt;="&amp;$A523),0)))</f>
        <v>0</v>
      </c>
      <c r="AE523" s="8">
        <f>IF(A523="","",IF(COUNTIF('2) Income'!$D$13:$D$32,"4th Wednesday")=0,0,IF(A523=(A523-DAY(A523)+1+4*7-WEEKDAY(A523-DAY(A523)+8-4,1)),SUMIFS('2) Income'!$E$13:$E$32,'2) Income'!$D$13:$D$32,"4th Wednesday",'2) Income'!$F$13:$F$32,"&lt;="&amp;$A523),0)))</f>
        <v>0</v>
      </c>
      <c r="AF523" s="8" cm="1">
        <f t="array" ref="AF523">IF(A523="","",IF(COUNTIF('2) Income'!$D$13:$D$32,"Every 4 Weeks")=0,0,SUMPRODUCT(--(IFERROR(MOD(A523-'2) Income'!$F$13:$F$32,28),1)=0),--('2) Income'!$D$13:$D$32="Every 4 Weeks"),--('2) Income'!$F$13:$F$32&lt;=A523),'2) Income'!$E$13:$E$32)))</f>
        <v>0</v>
      </c>
      <c r="AG523" s="8">
        <f>IF(A523="","",IF(COUNTIF('2) Income'!$D$13:$D$32,"Monthly")=0,0,IF(B523="N",SUMIFS('2) Income'!$E$13:$E$32,'2) Income'!$D$13:$D$32,"monthly",'2) Income'!$F$13:$F$32,"&lt;="&amp;$A523,'2) Income'!$I$13:$I$32,DAY(A523)),SUMIFS('2) Income'!$E$13:$E$32,'2) Income'!$D$13:$D$32,"monthly",'2) Income'!$F$13:$F$32,"&lt;="&amp;$A523,'2) Income'!$I$13:$I$32,"&gt;="&amp;DAY(A523)))))</f>
        <v>0</v>
      </c>
      <c r="AH523" s="8" cm="1">
        <f t="array" ref="AH523">IF(A523="","",IF(COUNTIF('2) Income'!$D$13:$D$32,"Yearly")=0,0,SUMPRODUCT(--('2) Income'!$D$13:$D$32="Yearly"),--('2) Income'!$F$13:$F$32&lt;=A523),IF(B523="N",--('2) Income'!$I$13:$I$32=DAY(A523)),--('2) Income'!$I$13:$I$32&gt;=DAY(A523))),--(IFERROR(MOD('2) Income'!$H$13:$H$32-MONTH(A523)+12,12),1)=0),'2) Income'!$E$13:$E$32)))</f>
        <v>0</v>
      </c>
      <c r="AI523" s="8">
        <f>IF(A523="","",IF(COUNTIF('2) Income'!$D$13:$D$32,"one-time")=0,0,SUMIFS('2) Income'!$E$13:$E$32,'2) Income'!$D$13:$D$32,"one-time",'2) Income'!$F$13:$F$32,"="&amp;$A523)))</f>
        <v>0</v>
      </c>
      <c r="AJ523" s="9">
        <f t="shared" si="41"/>
        <v>0</v>
      </c>
    </row>
    <row r="524" spans="1:36">
      <c r="A524" s="7">
        <f>IF(A523="","",IF(A523+1&lt;='1) Period'!$E$21,A523+1,""))</f>
        <v>45996</v>
      </c>
      <c r="B524" s="7" t="str">
        <f t="shared" si="42"/>
        <v>N</v>
      </c>
      <c r="C524" t="str">
        <f t="shared" si="43"/>
        <v>F</v>
      </c>
      <c r="D524" s="8">
        <f>IF(A524="","",IF(TEXT(A524,"dddd")='4) Happy Money'!$E$23,WAllowance,0))</f>
        <v>0</v>
      </c>
      <c r="E524" s="8">
        <f>IF(A524="","",IF(B524="N",SUMIF(TMonthly[Day of the Month],DAY(A524),TMonthly[Amount]),SUMIF(TMonthly[Day of the Month],"&gt;="&amp;DAY(A524),TMonthly[Amount])))</f>
        <v>0</v>
      </c>
      <c r="F524" s="8" cm="1">
        <f t="array" ref="F524">IF(A524="","",SUMPRODUCT(--(TYearly[Due Date]&lt;=A524),IF(B524="N",--(TYearly[Day]=DAY(A524)),--(TYearly[Day]&gt;=DAY(A524))),--(IFERROR(MOD(TYearly[Month]-MONTH(A524)+12,12),1)=0),TYearly[Amount]))</f>
        <v>0</v>
      </c>
      <c r="G524" s="8">
        <f>IF(A524="","",SUMIF(TOneTime[Due Date],A524,TOneTime[Amount]))</f>
        <v>0</v>
      </c>
      <c r="H524" s="8" cm="1">
        <f t="array" ref="H524">IF(A524="","",IF(COUNTIF(TOther[Frequency],$H$1)=0,0,SUMPRODUCT(--(IFERROR(MOD(A524-TOther[Start Date],7),1)=0),--(TOther[Frequency]=$H$1),--(TOther[Start Date]&lt;=A524),--(TOther[End Date Calc]&gt;=A524),TOther[Amount])))</f>
        <v>0</v>
      </c>
      <c r="I524" s="8" cm="1">
        <f t="array" ref="I524">IF(A524="","",IF(COUNTIF(TOther[Frequency],$I$1)=0,0,SUMPRODUCT(--(IFERROR(MOD(A524-TOther[Start Date],14),1)=0),--(TOther[Frequency]=$I$1),--(TOther[Start Date]&lt;=A524),--(TOther[End Date Calc]&gt;=A524),TOther[Amount])))</f>
        <v>0</v>
      </c>
      <c r="J524" s="8">
        <f>IF(A524="","",IF(COUNTIF(TOther[Frequency],$J$1)=0,0,IF(OR(DAY(A524)=1,DAY(A524)=15),SUMIFS(TOther[Amount],TOther[Frequency],$J$1,TOther[Start Date],"&lt;="&amp;$A524,TOther[End Date Calc],"&gt;="&amp;A524),0)))</f>
        <v>0</v>
      </c>
      <c r="K524" s="8">
        <f>IF(A524="","",IF(COUNTIF(TOther[Frequency],$K$1)=0,0,IF(A524=(A524-DAY(A524)+1+2*7-WEEKDAY(A524-DAY(A524)+8-4,1)),SUMIFS(TOther[Amount],TOther[Frequency],$K$1,TOther[Start Date],"&lt;="&amp;$A524,TOther[End Date Calc],"&gt;="&amp;A524),0)))</f>
        <v>0</v>
      </c>
      <c r="L524" s="8">
        <f>IF(A524="","",IF(COUNTIF(TOther[Frequency],$L$1)=0,0,IF(A524=(A524-DAY(A524)+1+3*7-WEEKDAY(A524-DAY(A524)+8-4,1)),SUMIFS(TOther[Amount],TOther[Frequency],$L$1,TOther[Start Date],"&lt;="&amp;$A524,TOther[End Date Calc],"&gt;="&amp;A524),0)))</f>
        <v>0</v>
      </c>
      <c r="M524" s="8">
        <f>IF(A524="","",IF(COUNTIF(TOther[Frequency],$M$1)=0,0,IF(A524=(A524-DAY(A524)+1+4*7-WEEKDAY(A524-DAY(A524)+8-4,1)),SUMIFS(TOther[Amount],TOther[Frequency],$M$1,TOther[Start Date],"&lt;="&amp;$A524,TOther[End Date Calc],"&gt;="&amp;A524),0)))</f>
        <v>0</v>
      </c>
      <c r="N524" s="8" cm="1">
        <f t="array" ref="N524">IF(A524="","",IF(COUNTIF(TOther[Frequency],$N$1)=0,0,SUMPRODUCT(--(IFERROR(MOD(A524-TOther[Start Date],28),1)=0),--(TOther[Frequency]=$N$1),--(TOther[Start Date]&lt;=A524),--(TOther[End Date Calc]&gt;=A524),TOther[Amount])))</f>
        <v>0</v>
      </c>
      <c r="O524" s="8" cm="1">
        <f t="array" ref="O524">IF(A524="","",IF(COUNTIF(TOther[Frequency],$O$1)=0,0,SUMPRODUCT(--(IFERROR(MOD(A524-TOther[Start Date],42),1)=0),--(TOther[Frequency]=$O$1),--(TOther[Start Date]&lt;=A524),--(TOther[End Date Calc]&gt;=A524),TOther[Amount])))</f>
        <v>0</v>
      </c>
      <c r="P524" s="8" cm="1">
        <f t="array" ref="P524">IF(A524="","",IF(COUNTIF(TOther[Frequency],$P$1)=0,0,SUMPRODUCT(--(IFERROR(MOD(A524-TOther[Start Date],56),1)=0),--(TOther[Frequency]=$P$1),--(TOther[Start Date]&lt;=A524),--(TOther[End Date Calc]&gt;=A524),TOther[Amount])))</f>
        <v>0</v>
      </c>
      <c r="Q524" s="8">
        <f>IF(A524="","",IF(COUNTIF(TOther[Frequency],$Q$1)=0,0,IF(B524="N",SUMIFS(TOther[Amount],TOther[Frequency],$Q$1,TOther[Start Date],"&lt;="&amp;$A524,TOther[End Date Calc],"&gt;="&amp;A524,TOther[Start Day],DAY(A524)),SUMIFS(TOther[Amount],TOther[Frequency],$Q$1,TOther[Start Date],"&lt;="&amp;$A524,TOther[End Date Calc],"&gt;="&amp;A524,TOther[Start Day],"&gt;="&amp;DAY(A524)))))</f>
        <v>0</v>
      </c>
      <c r="R524" s="8" cm="1">
        <f t="array" ref="R524">IF(A524="","",IF(COUNTIF(TOther[Frequency],R$1)=0,0,SUMPRODUCT(--(TOther[Frequency]=R$1),--(TOther[Start Date]&lt;=A524),--(TOther[End Date Calc]&gt;=A524),IF(B524="N",--(TOther[Start Day]=DAY(A524)),--(TOther[Start Day]&gt;=DAY(A524))),--(IFERROR(MOD(TOther[Start Month]-MONTH(A524)+2,2),1)=0),TOther[Amount])))</f>
        <v>0</v>
      </c>
      <c r="S524" s="8" cm="1">
        <f t="array" ref="S524">IF(A524="","",IF(COUNTIF(TOther[Frequency],S$1)=0,0,SUMPRODUCT(--(TOther[Frequency]=S$1),--(TOther[Start Date]&lt;=A524),--(TOther[End Date Calc]&gt;=A524),IF(B524="N",--(TOther[Start Day]=DAY(A524)),--(TOther[Start Day]&gt;=DAY(A524))),--(IFERROR(MOD(TOther[Start Month]-MONTH(A524)+3,3),1)=0),TOther[Amount])))</f>
        <v>0</v>
      </c>
      <c r="T524" s="8" cm="1">
        <f t="array" ref="T524">IF($A524="","",IF(COUNTIF(TOther[Frequency],T$1)=0,0,SUMPRODUCT(--(TOther[Frequency]=T$1),--(TOther[Start Date]&lt;=$A524),--(TOther[End Date Calc]&gt;=$A524),IF($B524="N",--(TOther[Start Day]=DAY($A524)),--(TOther[Start Day]&gt;=DAY($A524))),--(IFERROR(MOD(TOther[Start Month]-MONTH($A524)+4,4),1)=0),TOther[Amount])))</f>
        <v>0</v>
      </c>
      <c r="U524" s="8" cm="1">
        <f t="array" ref="U524">IF(A524="","",IF(COUNTIF(TOther[Frequency],$U$1)=0,0,SUMPRODUCT(--(TOther[Frequency]=$U$1),--(TOther[Start Date]&lt;=A524),--(TOther[End Date Calc]&gt;=A524),IF(B524="N",--(TOther[Start Day]=DAY(A524)),--(TOther[Start Day]&gt;=DAY(A524))),--(IFERROR(MOD(TOther[Start Month]-MONTH(A524)+6,6),1)=0),TOther[Amount])))</f>
        <v>0</v>
      </c>
      <c r="V524" s="8" cm="1">
        <f t="array" ref="V524">IF(A524="","",IF(COUNTIF(TOther[Frequency],$V$1)=0,0,SUMPRODUCT(--(TOther[Frequency]=$V$1),--(TOther[Start Date]&lt;=A524),--(TOther[End Date Calc]&gt;=A524),IF(B524="N",--(TOther[Start Day]=DAY(A524)),--(TOther[Start Day]&gt;=DAY(A524))),--(IFERROR(MOD(TOther[Start Month]-MONTH(A524)+12,12),1)=0),TOther[Amount])))</f>
        <v>0</v>
      </c>
      <c r="W524" s="8">
        <f>IF(A524="","",SUMIFS(TOther[Amount],TOther[Start Date],A524,TOther[Frequency],$W$1))</f>
        <v>0</v>
      </c>
      <c r="X524" s="9">
        <f t="shared" si="40"/>
        <v>0</v>
      </c>
      <c r="Y524" s="9">
        <f t="shared" si="44"/>
        <v>0</v>
      </c>
      <c r="Z524" s="8" cm="1">
        <f t="array" ref="Z524">IF(A524="","",IF(COUNTIF('2) Income'!$D$13:$D$32,"Weekly")=0,0,SUMPRODUCT(--(IFERROR(MOD(A524-'2) Income'!$F$13:$F$32,7),1)=0),--('2) Income'!$D$13:$D$32="Weekly"),--('2) Income'!$F$13:$F$32&lt;=A524),'2) Income'!$E$13:$E$32)))</f>
        <v>0</v>
      </c>
      <c r="AA524" s="8" cm="1">
        <f t="array" ref="AA524">IF(A524="","",IF(COUNTIF('2) Income'!$D$13:$D$32,"Every Other Week")=0,0,SUMPRODUCT(--(IFERROR(MOD(A524-'2) Income'!$F$13:$F$32,14),1)=0),--('2) Income'!$D$13:$D$32="Every Other Week"),--('2) Income'!$F$13:$F$32&lt;=A524),'2) Income'!$E$13:$E$32)))</f>
        <v>2300</v>
      </c>
      <c r="AB524" s="8">
        <f>IF(A524="","",IF(COUNTIF('2) Income'!$D$13:$D$32,"1st and 15th")=0,0,IF(OR(DAY(A524)=1,DAY(A524)=15),SUMIFS('2) Income'!$E$13:$E$32,'2) Income'!$D$13:$D$32,"1st and 15th",'2) Income'!$F$13:$F$32,"&lt;="&amp;$A524),0)))</f>
        <v>0</v>
      </c>
      <c r="AC524" s="8">
        <f>IF(A524="","",IF(COUNTIF('2) Income'!$D$13:$D$32,"2nd Wednesday")=0,0,IF(A524=(A524-DAY(A524)+1+2*7-WEEKDAY(A524-DAY(A524)+8-4,1)),SUMIFS('2) Income'!$E$13:$E$32,'2) Income'!$D$13:$D$32,"2nd Wednesday",'2) Income'!$F$13:$F$32,"&lt;="&amp;$A524),0)))</f>
        <v>0</v>
      </c>
      <c r="AD524" s="8">
        <f>IF(A524="","",IF(COUNTIF('2) Income'!$D$13:$D$32,"3rd Wednesday")=0,0,IF(A524=(A524-DAY(A524)+1+3*7-WEEKDAY(A524-DAY(A524)+8-4,1)),SUMIFS('2) Income'!$E$13:$E$32,'2) Income'!$D$13:$D$32,"3rd Wednesday",'2) Income'!$F$13:$F$32,"&lt;="&amp;$A524),0)))</f>
        <v>0</v>
      </c>
      <c r="AE524" s="8">
        <f>IF(A524="","",IF(COUNTIF('2) Income'!$D$13:$D$32,"4th Wednesday")=0,0,IF(A524=(A524-DAY(A524)+1+4*7-WEEKDAY(A524-DAY(A524)+8-4,1)),SUMIFS('2) Income'!$E$13:$E$32,'2) Income'!$D$13:$D$32,"4th Wednesday",'2) Income'!$F$13:$F$32,"&lt;="&amp;$A524),0)))</f>
        <v>0</v>
      </c>
      <c r="AF524" s="8" cm="1">
        <f t="array" ref="AF524">IF(A524="","",IF(COUNTIF('2) Income'!$D$13:$D$32,"Every 4 Weeks")=0,0,SUMPRODUCT(--(IFERROR(MOD(A524-'2) Income'!$F$13:$F$32,28),1)=0),--('2) Income'!$D$13:$D$32="Every 4 Weeks"),--('2) Income'!$F$13:$F$32&lt;=A524),'2) Income'!$E$13:$E$32)))</f>
        <v>0</v>
      </c>
      <c r="AG524" s="8">
        <f>IF(A524="","",IF(COUNTIF('2) Income'!$D$13:$D$32,"Monthly")=0,0,IF(B524="N",SUMIFS('2) Income'!$E$13:$E$32,'2) Income'!$D$13:$D$32,"monthly",'2) Income'!$F$13:$F$32,"&lt;="&amp;$A524,'2) Income'!$I$13:$I$32,DAY(A524)),SUMIFS('2) Income'!$E$13:$E$32,'2) Income'!$D$13:$D$32,"monthly",'2) Income'!$F$13:$F$32,"&lt;="&amp;$A524,'2) Income'!$I$13:$I$32,"&gt;="&amp;DAY(A524)))))</f>
        <v>0</v>
      </c>
      <c r="AH524" s="8" cm="1">
        <f t="array" ref="AH524">IF(A524="","",IF(COUNTIF('2) Income'!$D$13:$D$32,"Yearly")=0,0,SUMPRODUCT(--('2) Income'!$D$13:$D$32="Yearly"),--('2) Income'!$F$13:$F$32&lt;=A524),IF(B524="N",--('2) Income'!$I$13:$I$32=DAY(A524)),--('2) Income'!$I$13:$I$32&gt;=DAY(A524))),--(IFERROR(MOD('2) Income'!$H$13:$H$32-MONTH(A524)+12,12),1)=0),'2) Income'!$E$13:$E$32)))</f>
        <v>0</v>
      </c>
      <c r="AI524" s="8">
        <f>IF(A524="","",IF(COUNTIF('2) Income'!$D$13:$D$32,"one-time")=0,0,SUMIFS('2) Income'!$E$13:$E$32,'2) Income'!$D$13:$D$32,"one-time",'2) Income'!$F$13:$F$32,"="&amp;$A524)))</f>
        <v>0</v>
      </c>
      <c r="AJ524" s="9">
        <f t="shared" si="41"/>
        <v>2300</v>
      </c>
    </row>
    <row r="525" spans="1:36">
      <c r="A525" s="7">
        <f>IF(A524="","",IF(A524+1&lt;='1) Period'!$E$21,A524+1,""))</f>
        <v>45997</v>
      </c>
      <c r="B525" s="7" t="str">
        <f t="shared" si="42"/>
        <v>N</v>
      </c>
      <c r="C525" t="str">
        <f t="shared" si="43"/>
        <v>Y</v>
      </c>
      <c r="D525" s="8">
        <f>IF(A525="","",IF(TEXT(A525,"dddd")='4) Happy Money'!$E$23,WAllowance,0))</f>
        <v>0</v>
      </c>
      <c r="E525" s="8">
        <f>IF(A525="","",IF(B525="N",SUMIF(TMonthly[Day of the Month],DAY(A525),TMonthly[Amount]),SUMIF(TMonthly[Day of the Month],"&gt;="&amp;DAY(A525),TMonthly[Amount])))</f>
        <v>0</v>
      </c>
      <c r="F525" s="8" cm="1">
        <f t="array" ref="F525">IF(A525="","",SUMPRODUCT(--(TYearly[Due Date]&lt;=A525),IF(B525="N",--(TYearly[Day]=DAY(A525)),--(TYearly[Day]&gt;=DAY(A525))),--(IFERROR(MOD(TYearly[Month]-MONTH(A525)+12,12),1)=0),TYearly[Amount]))</f>
        <v>0</v>
      </c>
      <c r="G525" s="8">
        <f>IF(A525="","",SUMIF(TOneTime[Due Date],A525,TOneTime[Amount]))</f>
        <v>0</v>
      </c>
      <c r="H525" s="8" cm="1">
        <f t="array" ref="H525">IF(A525="","",IF(COUNTIF(TOther[Frequency],$H$1)=0,0,SUMPRODUCT(--(IFERROR(MOD(A525-TOther[Start Date],7),1)=0),--(TOther[Frequency]=$H$1),--(TOther[Start Date]&lt;=A525),--(TOther[End Date Calc]&gt;=A525),TOther[Amount])))</f>
        <v>0</v>
      </c>
      <c r="I525" s="8" cm="1">
        <f t="array" ref="I525">IF(A525="","",IF(COUNTIF(TOther[Frequency],$I$1)=0,0,SUMPRODUCT(--(IFERROR(MOD(A525-TOther[Start Date],14),1)=0),--(TOther[Frequency]=$I$1),--(TOther[Start Date]&lt;=A525),--(TOther[End Date Calc]&gt;=A525),TOther[Amount])))</f>
        <v>0</v>
      </c>
      <c r="J525" s="8">
        <f>IF(A525="","",IF(COUNTIF(TOther[Frequency],$J$1)=0,0,IF(OR(DAY(A525)=1,DAY(A525)=15),SUMIFS(TOther[Amount],TOther[Frequency],$J$1,TOther[Start Date],"&lt;="&amp;$A525,TOther[End Date Calc],"&gt;="&amp;A525),0)))</f>
        <v>0</v>
      </c>
      <c r="K525" s="8">
        <f>IF(A525="","",IF(COUNTIF(TOther[Frequency],$K$1)=0,0,IF(A525=(A525-DAY(A525)+1+2*7-WEEKDAY(A525-DAY(A525)+8-4,1)),SUMIFS(TOther[Amount],TOther[Frequency],$K$1,TOther[Start Date],"&lt;="&amp;$A525,TOther[End Date Calc],"&gt;="&amp;A525),0)))</f>
        <v>0</v>
      </c>
      <c r="L525" s="8">
        <f>IF(A525="","",IF(COUNTIF(TOther[Frequency],$L$1)=0,0,IF(A525=(A525-DAY(A525)+1+3*7-WEEKDAY(A525-DAY(A525)+8-4,1)),SUMIFS(TOther[Amount],TOther[Frequency],$L$1,TOther[Start Date],"&lt;="&amp;$A525,TOther[End Date Calc],"&gt;="&amp;A525),0)))</f>
        <v>0</v>
      </c>
      <c r="M525" s="8">
        <f>IF(A525="","",IF(COUNTIF(TOther[Frequency],$M$1)=0,0,IF(A525=(A525-DAY(A525)+1+4*7-WEEKDAY(A525-DAY(A525)+8-4,1)),SUMIFS(TOther[Amount],TOther[Frequency],$M$1,TOther[Start Date],"&lt;="&amp;$A525,TOther[End Date Calc],"&gt;="&amp;A525),0)))</f>
        <v>0</v>
      </c>
      <c r="N525" s="8" cm="1">
        <f t="array" ref="N525">IF(A525="","",IF(COUNTIF(TOther[Frequency],$N$1)=0,0,SUMPRODUCT(--(IFERROR(MOD(A525-TOther[Start Date],28),1)=0),--(TOther[Frequency]=$N$1),--(TOther[Start Date]&lt;=A525),--(TOther[End Date Calc]&gt;=A525),TOther[Amount])))</f>
        <v>0</v>
      </c>
      <c r="O525" s="8" cm="1">
        <f t="array" ref="O525">IF(A525="","",IF(COUNTIF(TOther[Frequency],$O$1)=0,0,SUMPRODUCT(--(IFERROR(MOD(A525-TOther[Start Date],42),1)=0),--(TOther[Frequency]=$O$1),--(TOther[Start Date]&lt;=A525),--(TOther[End Date Calc]&gt;=A525),TOther[Amount])))</f>
        <v>0</v>
      </c>
      <c r="P525" s="8" cm="1">
        <f t="array" ref="P525">IF(A525="","",IF(COUNTIF(TOther[Frequency],$P$1)=0,0,SUMPRODUCT(--(IFERROR(MOD(A525-TOther[Start Date],56),1)=0),--(TOther[Frequency]=$P$1),--(TOther[Start Date]&lt;=A525),--(TOther[End Date Calc]&gt;=A525),TOther[Amount])))</f>
        <v>0</v>
      </c>
      <c r="Q525" s="8">
        <f>IF(A525="","",IF(COUNTIF(TOther[Frequency],$Q$1)=0,0,IF(B525="N",SUMIFS(TOther[Amount],TOther[Frequency],$Q$1,TOther[Start Date],"&lt;="&amp;$A525,TOther[End Date Calc],"&gt;="&amp;A525,TOther[Start Day],DAY(A525)),SUMIFS(TOther[Amount],TOther[Frequency],$Q$1,TOther[Start Date],"&lt;="&amp;$A525,TOther[End Date Calc],"&gt;="&amp;A525,TOther[Start Day],"&gt;="&amp;DAY(A525)))))</f>
        <v>0</v>
      </c>
      <c r="R525" s="8" cm="1">
        <f t="array" ref="R525">IF(A525="","",IF(COUNTIF(TOther[Frequency],R$1)=0,0,SUMPRODUCT(--(TOther[Frequency]=R$1),--(TOther[Start Date]&lt;=A525),--(TOther[End Date Calc]&gt;=A525),IF(B525="N",--(TOther[Start Day]=DAY(A525)),--(TOther[Start Day]&gt;=DAY(A525))),--(IFERROR(MOD(TOther[Start Month]-MONTH(A525)+2,2),1)=0),TOther[Amount])))</f>
        <v>0</v>
      </c>
      <c r="S525" s="8" cm="1">
        <f t="array" ref="S525">IF(A525="","",IF(COUNTIF(TOther[Frequency],S$1)=0,0,SUMPRODUCT(--(TOther[Frequency]=S$1),--(TOther[Start Date]&lt;=A525),--(TOther[End Date Calc]&gt;=A525),IF(B525="N",--(TOther[Start Day]=DAY(A525)),--(TOther[Start Day]&gt;=DAY(A525))),--(IFERROR(MOD(TOther[Start Month]-MONTH(A525)+3,3),1)=0),TOther[Amount])))</f>
        <v>0</v>
      </c>
      <c r="T525" s="8" cm="1">
        <f t="array" ref="T525">IF($A525="","",IF(COUNTIF(TOther[Frequency],T$1)=0,0,SUMPRODUCT(--(TOther[Frequency]=T$1),--(TOther[Start Date]&lt;=$A525),--(TOther[End Date Calc]&gt;=$A525),IF($B525="N",--(TOther[Start Day]=DAY($A525)),--(TOther[Start Day]&gt;=DAY($A525))),--(IFERROR(MOD(TOther[Start Month]-MONTH($A525)+4,4),1)=0),TOther[Amount])))</f>
        <v>0</v>
      </c>
      <c r="U525" s="8" cm="1">
        <f t="array" ref="U525">IF(A525="","",IF(COUNTIF(TOther[Frequency],$U$1)=0,0,SUMPRODUCT(--(TOther[Frequency]=$U$1),--(TOther[Start Date]&lt;=A525),--(TOther[End Date Calc]&gt;=A525),IF(B525="N",--(TOther[Start Day]=DAY(A525)),--(TOther[Start Day]&gt;=DAY(A525))),--(IFERROR(MOD(TOther[Start Month]-MONTH(A525)+6,6),1)=0),TOther[Amount])))</f>
        <v>0</v>
      </c>
      <c r="V525" s="8" cm="1">
        <f t="array" ref="V525">IF(A525="","",IF(COUNTIF(TOther[Frequency],$V$1)=0,0,SUMPRODUCT(--(TOther[Frequency]=$V$1),--(TOther[Start Date]&lt;=A525),--(TOther[End Date Calc]&gt;=A525),IF(B525="N",--(TOther[Start Day]=DAY(A525)),--(TOther[Start Day]&gt;=DAY(A525))),--(IFERROR(MOD(TOther[Start Month]-MONTH(A525)+12,12),1)=0),TOther[Amount])))</f>
        <v>0</v>
      </c>
      <c r="W525" s="8">
        <f>IF(A525="","",SUMIFS(TOther[Amount],TOther[Start Date],A525,TOther[Frequency],$W$1))</f>
        <v>0</v>
      </c>
      <c r="X525" s="9">
        <f t="shared" si="40"/>
        <v>0</v>
      </c>
      <c r="Y525" s="9">
        <f t="shared" si="44"/>
        <v>0</v>
      </c>
      <c r="Z525" s="8" cm="1">
        <f t="array" ref="Z525">IF(A525="","",IF(COUNTIF('2) Income'!$D$13:$D$32,"Weekly")=0,0,SUMPRODUCT(--(IFERROR(MOD(A525-'2) Income'!$F$13:$F$32,7),1)=0),--('2) Income'!$D$13:$D$32="Weekly"),--('2) Income'!$F$13:$F$32&lt;=A525),'2) Income'!$E$13:$E$32)))</f>
        <v>0</v>
      </c>
      <c r="AA525" s="8" cm="1">
        <f t="array" ref="AA525">IF(A525="","",IF(COUNTIF('2) Income'!$D$13:$D$32,"Every Other Week")=0,0,SUMPRODUCT(--(IFERROR(MOD(A525-'2) Income'!$F$13:$F$32,14),1)=0),--('2) Income'!$D$13:$D$32="Every Other Week"),--('2) Income'!$F$13:$F$32&lt;=A525),'2) Income'!$E$13:$E$32)))</f>
        <v>0</v>
      </c>
      <c r="AB525" s="8">
        <f>IF(A525="","",IF(COUNTIF('2) Income'!$D$13:$D$32,"1st and 15th")=0,0,IF(OR(DAY(A525)=1,DAY(A525)=15),SUMIFS('2) Income'!$E$13:$E$32,'2) Income'!$D$13:$D$32,"1st and 15th",'2) Income'!$F$13:$F$32,"&lt;="&amp;$A525),0)))</f>
        <v>0</v>
      </c>
      <c r="AC525" s="8">
        <f>IF(A525="","",IF(COUNTIF('2) Income'!$D$13:$D$32,"2nd Wednesday")=0,0,IF(A525=(A525-DAY(A525)+1+2*7-WEEKDAY(A525-DAY(A525)+8-4,1)),SUMIFS('2) Income'!$E$13:$E$32,'2) Income'!$D$13:$D$32,"2nd Wednesday",'2) Income'!$F$13:$F$32,"&lt;="&amp;$A525),0)))</f>
        <v>0</v>
      </c>
      <c r="AD525" s="8">
        <f>IF(A525="","",IF(COUNTIF('2) Income'!$D$13:$D$32,"3rd Wednesday")=0,0,IF(A525=(A525-DAY(A525)+1+3*7-WEEKDAY(A525-DAY(A525)+8-4,1)),SUMIFS('2) Income'!$E$13:$E$32,'2) Income'!$D$13:$D$32,"3rd Wednesday",'2) Income'!$F$13:$F$32,"&lt;="&amp;$A525),0)))</f>
        <v>0</v>
      </c>
      <c r="AE525" s="8">
        <f>IF(A525="","",IF(COUNTIF('2) Income'!$D$13:$D$32,"4th Wednesday")=0,0,IF(A525=(A525-DAY(A525)+1+4*7-WEEKDAY(A525-DAY(A525)+8-4,1)),SUMIFS('2) Income'!$E$13:$E$32,'2) Income'!$D$13:$D$32,"4th Wednesday",'2) Income'!$F$13:$F$32,"&lt;="&amp;$A525),0)))</f>
        <v>0</v>
      </c>
      <c r="AF525" s="8" cm="1">
        <f t="array" ref="AF525">IF(A525="","",IF(COUNTIF('2) Income'!$D$13:$D$32,"Every 4 Weeks")=0,0,SUMPRODUCT(--(IFERROR(MOD(A525-'2) Income'!$F$13:$F$32,28),1)=0),--('2) Income'!$D$13:$D$32="Every 4 Weeks"),--('2) Income'!$F$13:$F$32&lt;=A525),'2) Income'!$E$13:$E$32)))</f>
        <v>0</v>
      </c>
      <c r="AG525" s="8">
        <f>IF(A525="","",IF(COUNTIF('2) Income'!$D$13:$D$32,"Monthly")=0,0,IF(B525="N",SUMIFS('2) Income'!$E$13:$E$32,'2) Income'!$D$13:$D$32,"monthly",'2) Income'!$F$13:$F$32,"&lt;="&amp;$A525,'2) Income'!$I$13:$I$32,DAY(A525)),SUMIFS('2) Income'!$E$13:$E$32,'2) Income'!$D$13:$D$32,"monthly",'2) Income'!$F$13:$F$32,"&lt;="&amp;$A525,'2) Income'!$I$13:$I$32,"&gt;="&amp;DAY(A525)))))</f>
        <v>0</v>
      </c>
      <c r="AH525" s="8" cm="1">
        <f t="array" ref="AH525">IF(A525="","",IF(COUNTIF('2) Income'!$D$13:$D$32,"Yearly")=0,0,SUMPRODUCT(--('2) Income'!$D$13:$D$32="Yearly"),--('2) Income'!$F$13:$F$32&lt;=A525),IF(B525="N",--('2) Income'!$I$13:$I$32=DAY(A525)),--('2) Income'!$I$13:$I$32&gt;=DAY(A525))),--(IFERROR(MOD('2) Income'!$H$13:$H$32-MONTH(A525)+12,12),1)=0),'2) Income'!$E$13:$E$32)))</f>
        <v>0</v>
      </c>
      <c r="AI525" s="8">
        <f>IF(A525="","",IF(COUNTIF('2) Income'!$D$13:$D$32,"one-time")=0,0,SUMIFS('2) Income'!$E$13:$E$32,'2) Income'!$D$13:$D$32,"one-time",'2) Income'!$F$13:$F$32,"="&amp;$A525)))</f>
        <v>0</v>
      </c>
      <c r="AJ525" s="9">
        <f t="shared" si="41"/>
        <v>0</v>
      </c>
    </row>
    <row r="526" spans="1:36">
      <c r="A526" s="7">
        <f>IF(A525="","",IF(A525+1&lt;='1) Period'!$E$21,A525+1,""))</f>
        <v>45998</v>
      </c>
      <c r="B526" s="7" t="str">
        <f t="shared" si="42"/>
        <v>N</v>
      </c>
      <c r="C526" t="str">
        <f t="shared" si="43"/>
        <v>Y</v>
      </c>
      <c r="D526" s="8">
        <f>IF(A526="","",IF(TEXT(A526,"dddd")='4) Happy Money'!$E$23,WAllowance,0))</f>
        <v>0</v>
      </c>
      <c r="E526" s="8">
        <f>IF(A526="","",IF(B526="N",SUMIF(TMonthly[Day of the Month],DAY(A526),TMonthly[Amount]),SUMIF(TMonthly[Day of the Month],"&gt;="&amp;DAY(A526),TMonthly[Amount])))</f>
        <v>0</v>
      </c>
      <c r="F526" s="8" cm="1">
        <f t="array" ref="F526">IF(A526="","",SUMPRODUCT(--(TYearly[Due Date]&lt;=A526),IF(B526="N",--(TYearly[Day]=DAY(A526)),--(TYearly[Day]&gt;=DAY(A526))),--(IFERROR(MOD(TYearly[Month]-MONTH(A526)+12,12),1)=0),TYearly[Amount]))</f>
        <v>0</v>
      </c>
      <c r="G526" s="8">
        <f>IF(A526="","",SUMIF(TOneTime[Due Date],A526,TOneTime[Amount]))</f>
        <v>0</v>
      </c>
      <c r="H526" s="8" cm="1">
        <f t="array" ref="H526">IF(A526="","",IF(COUNTIF(TOther[Frequency],$H$1)=0,0,SUMPRODUCT(--(IFERROR(MOD(A526-TOther[Start Date],7),1)=0),--(TOther[Frequency]=$H$1),--(TOther[Start Date]&lt;=A526),--(TOther[End Date Calc]&gt;=A526),TOther[Amount])))</f>
        <v>0</v>
      </c>
      <c r="I526" s="8" cm="1">
        <f t="array" ref="I526">IF(A526="","",IF(COUNTIF(TOther[Frequency],$I$1)=0,0,SUMPRODUCT(--(IFERROR(MOD(A526-TOther[Start Date],14),1)=0),--(TOther[Frequency]=$I$1),--(TOther[Start Date]&lt;=A526),--(TOther[End Date Calc]&gt;=A526),TOther[Amount])))</f>
        <v>0</v>
      </c>
      <c r="J526" s="8">
        <f>IF(A526="","",IF(COUNTIF(TOther[Frequency],$J$1)=0,0,IF(OR(DAY(A526)=1,DAY(A526)=15),SUMIFS(TOther[Amount],TOther[Frequency],$J$1,TOther[Start Date],"&lt;="&amp;$A526,TOther[End Date Calc],"&gt;="&amp;A526),0)))</f>
        <v>0</v>
      </c>
      <c r="K526" s="8">
        <f>IF(A526="","",IF(COUNTIF(TOther[Frequency],$K$1)=0,0,IF(A526=(A526-DAY(A526)+1+2*7-WEEKDAY(A526-DAY(A526)+8-4,1)),SUMIFS(TOther[Amount],TOther[Frequency],$K$1,TOther[Start Date],"&lt;="&amp;$A526,TOther[End Date Calc],"&gt;="&amp;A526),0)))</f>
        <v>0</v>
      </c>
      <c r="L526" s="8">
        <f>IF(A526="","",IF(COUNTIF(TOther[Frequency],$L$1)=0,0,IF(A526=(A526-DAY(A526)+1+3*7-WEEKDAY(A526-DAY(A526)+8-4,1)),SUMIFS(TOther[Amount],TOther[Frequency],$L$1,TOther[Start Date],"&lt;="&amp;$A526,TOther[End Date Calc],"&gt;="&amp;A526),0)))</f>
        <v>0</v>
      </c>
      <c r="M526" s="8">
        <f>IF(A526="","",IF(COUNTIF(TOther[Frequency],$M$1)=0,0,IF(A526=(A526-DAY(A526)+1+4*7-WEEKDAY(A526-DAY(A526)+8-4,1)),SUMIFS(TOther[Amount],TOther[Frequency],$M$1,TOther[Start Date],"&lt;="&amp;$A526,TOther[End Date Calc],"&gt;="&amp;A526),0)))</f>
        <v>0</v>
      </c>
      <c r="N526" s="8" cm="1">
        <f t="array" ref="N526">IF(A526="","",IF(COUNTIF(TOther[Frequency],$N$1)=0,0,SUMPRODUCT(--(IFERROR(MOD(A526-TOther[Start Date],28),1)=0),--(TOther[Frequency]=$N$1),--(TOther[Start Date]&lt;=A526),--(TOther[End Date Calc]&gt;=A526),TOther[Amount])))</f>
        <v>0</v>
      </c>
      <c r="O526" s="8" cm="1">
        <f t="array" ref="O526">IF(A526="","",IF(COUNTIF(TOther[Frequency],$O$1)=0,0,SUMPRODUCT(--(IFERROR(MOD(A526-TOther[Start Date],42),1)=0),--(TOther[Frequency]=$O$1),--(TOther[Start Date]&lt;=A526),--(TOther[End Date Calc]&gt;=A526),TOther[Amount])))</f>
        <v>0</v>
      </c>
      <c r="P526" s="8" cm="1">
        <f t="array" ref="P526">IF(A526="","",IF(COUNTIF(TOther[Frequency],$P$1)=0,0,SUMPRODUCT(--(IFERROR(MOD(A526-TOther[Start Date],56),1)=0),--(TOther[Frequency]=$P$1),--(TOther[Start Date]&lt;=A526),--(TOther[End Date Calc]&gt;=A526),TOther[Amount])))</f>
        <v>0</v>
      </c>
      <c r="Q526" s="8">
        <f>IF(A526="","",IF(COUNTIF(TOther[Frequency],$Q$1)=0,0,IF(B526="N",SUMIFS(TOther[Amount],TOther[Frequency],$Q$1,TOther[Start Date],"&lt;="&amp;$A526,TOther[End Date Calc],"&gt;="&amp;A526,TOther[Start Day],DAY(A526)),SUMIFS(TOther[Amount],TOther[Frequency],$Q$1,TOther[Start Date],"&lt;="&amp;$A526,TOther[End Date Calc],"&gt;="&amp;A526,TOther[Start Day],"&gt;="&amp;DAY(A526)))))</f>
        <v>0</v>
      </c>
      <c r="R526" s="8" cm="1">
        <f t="array" ref="R526">IF(A526="","",IF(COUNTIF(TOther[Frequency],R$1)=0,0,SUMPRODUCT(--(TOther[Frequency]=R$1),--(TOther[Start Date]&lt;=A526),--(TOther[End Date Calc]&gt;=A526),IF(B526="N",--(TOther[Start Day]=DAY(A526)),--(TOther[Start Day]&gt;=DAY(A526))),--(IFERROR(MOD(TOther[Start Month]-MONTH(A526)+2,2),1)=0),TOther[Amount])))</f>
        <v>0</v>
      </c>
      <c r="S526" s="8" cm="1">
        <f t="array" ref="S526">IF(A526="","",IF(COUNTIF(TOther[Frequency],S$1)=0,0,SUMPRODUCT(--(TOther[Frequency]=S$1),--(TOther[Start Date]&lt;=A526),--(TOther[End Date Calc]&gt;=A526),IF(B526="N",--(TOther[Start Day]=DAY(A526)),--(TOther[Start Day]&gt;=DAY(A526))),--(IFERROR(MOD(TOther[Start Month]-MONTH(A526)+3,3),1)=0),TOther[Amount])))</f>
        <v>0</v>
      </c>
      <c r="T526" s="8" cm="1">
        <f t="array" ref="T526">IF($A526="","",IF(COUNTIF(TOther[Frequency],T$1)=0,0,SUMPRODUCT(--(TOther[Frequency]=T$1),--(TOther[Start Date]&lt;=$A526),--(TOther[End Date Calc]&gt;=$A526),IF($B526="N",--(TOther[Start Day]=DAY($A526)),--(TOther[Start Day]&gt;=DAY($A526))),--(IFERROR(MOD(TOther[Start Month]-MONTH($A526)+4,4),1)=0),TOther[Amount])))</f>
        <v>0</v>
      </c>
      <c r="U526" s="8" cm="1">
        <f t="array" ref="U526">IF(A526="","",IF(COUNTIF(TOther[Frequency],$U$1)=0,0,SUMPRODUCT(--(TOther[Frequency]=$U$1),--(TOther[Start Date]&lt;=A526),--(TOther[End Date Calc]&gt;=A526),IF(B526="N",--(TOther[Start Day]=DAY(A526)),--(TOther[Start Day]&gt;=DAY(A526))),--(IFERROR(MOD(TOther[Start Month]-MONTH(A526)+6,6),1)=0),TOther[Amount])))</f>
        <v>0</v>
      </c>
      <c r="V526" s="8" cm="1">
        <f t="array" ref="V526">IF(A526="","",IF(COUNTIF(TOther[Frequency],$V$1)=0,0,SUMPRODUCT(--(TOther[Frequency]=$V$1),--(TOther[Start Date]&lt;=A526),--(TOther[End Date Calc]&gt;=A526),IF(B526="N",--(TOther[Start Day]=DAY(A526)),--(TOther[Start Day]&gt;=DAY(A526))),--(IFERROR(MOD(TOther[Start Month]-MONTH(A526)+12,12),1)=0),TOther[Amount])))</f>
        <v>0</v>
      </c>
      <c r="W526" s="8">
        <f>IF(A526="","",SUMIFS(TOther[Amount],TOther[Start Date],A526,TOther[Frequency],$W$1))</f>
        <v>0</v>
      </c>
      <c r="X526" s="9">
        <f t="shared" si="40"/>
        <v>0</v>
      </c>
      <c r="Y526" s="9">
        <f t="shared" si="44"/>
        <v>0</v>
      </c>
      <c r="Z526" s="8" cm="1">
        <f t="array" ref="Z526">IF(A526="","",IF(COUNTIF('2) Income'!$D$13:$D$32,"Weekly")=0,0,SUMPRODUCT(--(IFERROR(MOD(A526-'2) Income'!$F$13:$F$32,7),1)=0),--('2) Income'!$D$13:$D$32="Weekly"),--('2) Income'!$F$13:$F$32&lt;=A526),'2) Income'!$E$13:$E$32)))</f>
        <v>0</v>
      </c>
      <c r="AA526" s="8" cm="1">
        <f t="array" ref="AA526">IF(A526="","",IF(COUNTIF('2) Income'!$D$13:$D$32,"Every Other Week")=0,0,SUMPRODUCT(--(IFERROR(MOD(A526-'2) Income'!$F$13:$F$32,14),1)=0),--('2) Income'!$D$13:$D$32="Every Other Week"),--('2) Income'!$F$13:$F$32&lt;=A526),'2) Income'!$E$13:$E$32)))</f>
        <v>0</v>
      </c>
      <c r="AB526" s="8">
        <f>IF(A526="","",IF(COUNTIF('2) Income'!$D$13:$D$32,"1st and 15th")=0,0,IF(OR(DAY(A526)=1,DAY(A526)=15),SUMIFS('2) Income'!$E$13:$E$32,'2) Income'!$D$13:$D$32,"1st and 15th",'2) Income'!$F$13:$F$32,"&lt;="&amp;$A526),0)))</f>
        <v>0</v>
      </c>
      <c r="AC526" s="8">
        <f>IF(A526="","",IF(COUNTIF('2) Income'!$D$13:$D$32,"2nd Wednesday")=0,0,IF(A526=(A526-DAY(A526)+1+2*7-WEEKDAY(A526-DAY(A526)+8-4,1)),SUMIFS('2) Income'!$E$13:$E$32,'2) Income'!$D$13:$D$32,"2nd Wednesday",'2) Income'!$F$13:$F$32,"&lt;="&amp;$A526),0)))</f>
        <v>0</v>
      </c>
      <c r="AD526" s="8">
        <f>IF(A526="","",IF(COUNTIF('2) Income'!$D$13:$D$32,"3rd Wednesday")=0,0,IF(A526=(A526-DAY(A526)+1+3*7-WEEKDAY(A526-DAY(A526)+8-4,1)),SUMIFS('2) Income'!$E$13:$E$32,'2) Income'!$D$13:$D$32,"3rd Wednesday",'2) Income'!$F$13:$F$32,"&lt;="&amp;$A526),0)))</f>
        <v>0</v>
      </c>
      <c r="AE526" s="8">
        <f>IF(A526="","",IF(COUNTIF('2) Income'!$D$13:$D$32,"4th Wednesday")=0,0,IF(A526=(A526-DAY(A526)+1+4*7-WEEKDAY(A526-DAY(A526)+8-4,1)),SUMIFS('2) Income'!$E$13:$E$32,'2) Income'!$D$13:$D$32,"4th Wednesday",'2) Income'!$F$13:$F$32,"&lt;="&amp;$A526),0)))</f>
        <v>0</v>
      </c>
      <c r="AF526" s="8" cm="1">
        <f t="array" ref="AF526">IF(A526="","",IF(COUNTIF('2) Income'!$D$13:$D$32,"Every 4 Weeks")=0,0,SUMPRODUCT(--(IFERROR(MOD(A526-'2) Income'!$F$13:$F$32,28),1)=0),--('2) Income'!$D$13:$D$32="Every 4 Weeks"),--('2) Income'!$F$13:$F$32&lt;=A526),'2) Income'!$E$13:$E$32)))</f>
        <v>0</v>
      </c>
      <c r="AG526" s="8">
        <f>IF(A526="","",IF(COUNTIF('2) Income'!$D$13:$D$32,"Monthly")=0,0,IF(B526="N",SUMIFS('2) Income'!$E$13:$E$32,'2) Income'!$D$13:$D$32,"monthly",'2) Income'!$F$13:$F$32,"&lt;="&amp;$A526,'2) Income'!$I$13:$I$32,DAY(A526)),SUMIFS('2) Income'!$E$13:$E$32,'2) Income'!$D$13:$D$32,"monthly",'2) Income'!$F$13:$F$32,"&lt;="&amp;$A526,'2) Income'!$I$13:$I$32,"&gt;="&amp;DAY(A526)))))</f>
        <v>0</v>
      </c>
      <c r="AH526" s="8" cm="1">
        <f t="array" ref="AH526">IF(A526="","",IF(COUNTIF('2) Income'!$D$13:$D$32,"Yearly")=0,0,SUMPRODUCT(--('2) Income'!$D$13:$D$32="Yearly"),--('2) Income'!$F$13:$F$32&lt;=A526),IF(B526="N",--('2) Income'!$I$13:$I$32=DAY(A526)),--('2) Income'!$I$13:$I$32&gt;=DAY(A526))),--(IFERROR(MOD('2) Income'!$H$13:$H$32-MONTH(A526)+12,12),1)=0),'2) Income'!$E$13:$E$32)))</f>
        <v>0</v>
      </c>
      <c r="AI526" s="8">
        <f>IF(A526="","",IF(COUNTIF('2) Income'!$D$13:$D$32,"one-time")=0,0,SUMIFS('2) Income'!$E$13:$E$32,'2) Income'!$D$13:$D$32,"one-time",'2) Income'!$F$13:$F$32,"="&amp;$A526)))</f>
        <v>0</v>
      </c>
      <c r="AJ526" s="9">
        <f t="shared" si="41"/>
        <v>0</v>
      </c>
    </row>
    <row r="527" spans="1:36">
      <c r="A527" s="7">
        <f>IF(A526="","",IF(A526+1&lt;='1) Period'!$E$21,A526+1,""))</f>
        <v>45999</v>
      </c>
      <c r="B527" s="7" t="str">
        <f t="shared" si="42"/>
        <v>N</v>
      </c>
      <c r="C527" t="str">
        <f t="shared" si="43"/>
        <v>F</v>
      </c>
      <c r="D527" s="8">
        <f>IF(A527="","",IF(TEXT(A527,"dddd")='4) Happy Money'!$E$23,WAllowance,0))</f>
        <v>400</v>
      </c>
      <c r="E527" s="8">
        <f>IF(A527="","",IF(B527="N",SUMIF(TMonthly[Day of the Month],DAY(A527),TMonthly[Amount]),SUMIF(TMonthly[Day of the Month],"&gt;="&amp;DAY(A527),TMonthly[Amount])))</f>
        <v>0</v>
      </c>
      <c r="F527" s="8" cm="1">
        <f t="array" ref="F527">IF(A527="","",SUMPRODUCT(--(TYearly[Due Date]&lt;=A527),IF(B527="N",--(TYearly[Day]=DAY(A527)),--(TYearly[Day]&gt;=DAY(A527))),--(IFERROR(MOD(TYearly[Month]-MONTH(A527)+12,12),1)=0),TYearly[Amount]))</f>
        <v>0</v>
      </c>
      <c r="G527" s="8">
        <f>IF(A527="","",SUMIF(TOneTime[Due Date],A527,TOneTime[Amount]))</f>
        <v>0</v>
      </c>
      <c r="H527" s="8" cm="1">
        <f t="array" ref="H527">IF(A527="","",IF(COUNTIF(TOther[Frequency],$H$1)=0,0,SUMPRODUCT(--(IFERROR(MOD(A527-TOther[Start Date],7),1)=0),--(TOther[Frequency]=$H$1),--(TOther[Start Date]&lt;=A527),--(TOther[End Date Calc]&gt;=A527),TOther[Amount])))</f>
        <v>0</v>
      </c>
      <c r="I527" s="8" cm="1">
        <f t="array" ref="I527">IF(A527="","",IF(COUNTIF(TOther[Frequency],$I$1)=0,0,SUMPRODUCT(--(IFERROR(MOD(A527-TOther[Start Date],14),1)=0),--(TOther[Frequency]=$I$1),--(TOther[Start Date]&lt;=A527),--(TOther[End Date Calc]&gt;=A527),TOther[Amount])))</f>
        <v>230</v>
      </c>
      <c r="J527" s="8">
        <f>IF(A527="","",IF(COUNTIF(TOther[Frequency],$J$1)=0,0,IF(OR(DAY(A527)=1,DAY(A527)=15),SUMIFS(TOther[Amount],TOther[Frequency],$J$1,TOther[Start Date],"&lt;="&amp;$A527,TOther[End Date Calc],"&gt;="&amp;A527),0)))</f>
        <v>0</v>
      </c>
      <c r="K527" s="8">
        <f>IF(A527="","",IF(COUNTIF(TOther[Frequency],$K$1)=0,0,IF(A527=(A527-DAY(A527)+1+2*7-WEEKDAY(A527-DAY(A527)+8-4,1)),SUMIFS(TOther[Amount],TOther[Frequency],$K$1,TOther[Start Date],"&lt;="&amp;$A527,TOther[End Date Calc],"&gt;="&amp;A527),0)))</f>
        <v>0</v>
      </c>
      <c r="L527" s="8">
        <f>IF(A527="","",IF(COUNTIF(TOther[Frequency],$L$1)=0,0,IF(A527=(A527-DAY(A527)+1+3*7-WEEKDAY(A527-DAY(A527)+8-4,1)),SUMIFS(TOther[Amount],TOther[Frequency],$L$1,TOther[Start Date],"&lt;="&amp;$A527,TOther[End Date Calc],"&gt;="&amp;A527),0)))</f>
        <v>0</v>
      </c>
      <c r="M527" s="8">
        <f>IF(A527="","",IF(COUNTIF(TOther[Frequency],$M$1)=0,0,IF(A527=(A527-DAY(A527)+1+4*7-WEEKDAY(A527-DAY(A527)+8-4,1)),SUMIFS(TOther[Amount],TOther[Frequency],$M$1,TOther[Start Date],"&lt;="&amp;$A527,TOther[End Date Calc],"&gt;="&amp;A527),0)))</f>
        <v>0</v>
      </c>
      <c r="N527" s="8" cm="1">
        <f t="array" ref="N527">IF(A527="","",IF(COUNTIF(TOther[Frequency],$N$1)=0,0,SUMPRODUCT(--(IFERROR(MOD(A527-TOther[Start Date],28),1)=0),--(TOther[Frequency]=$N$1),--(TOther[Start Date]&lt;=A527),--(TOther[End Date Calc]&gt;=A527),TOther[Amount])))</f>
        <v>0</v>
      </c>
      <c r="O527" s="8" cm="1">
        <f t="array" ref="O527">IF(A527="","",IF(COUNTIF(TOther[Frequency],$O$1)=0,0,SUMPRODUCT(--(IFERROR(MOD(A527-TOther[Start Date],42),1)=0),--(TOther[Frequency]=$O$1),--(TOther[Start Date]&lt;=A527),--(TOther[End Date Calc]&gt;=A527),TOther[Amount])))</f>
        <v>0</v>
      </c>
      <c r="P527" s="8" cm="1">
        <f t="array" ref="P527">IF(A527="","",IF(COUNTIF(TOther[Frequency],$P$1)=0,0,SUMPRODUCT(--(IFERROR(MOD(A527-TOther[Start Date],56),1)=0),--(TOther[Frequency]=$P$1),--(TOther[Start Date]&lt;=A527),--(TOther[End Date Calc]&gt;=A527),TOther[Amount])))</f>
        <v>0</v>
      </c>
      <c r="Q527" s="8">
        <f>IF(A527="","",IF(COUNTIF(TOther[Frequency],$Q$1)=0,0,IF(B527="N",SUMIFS(TOther[Amount],TOther[Frequency],$Q$1,TOther[Start Date],"&lt;="&amp;$A527,TOther[End Date Calc],"&gt;="&amp;A527,TOther[Start Day],DAY(A527)),SUMIFS(TOther[Amount],TOther[Frequency],$Q$1,TOther[Start Date],"&lt;="&amp;$A527,TOther[End Date Calc],"&gt;="&amp;A527,TOther[Start Day],"&gt;="&amp;DAY(A527)))))</f>
        <v>0</v>
      </c>
      <c r="R527" s="8" cm="1">
        <f t="array" ref="R527">IF(A527="","",IF(COUNTIF(TOther[Frequency],R$1)=0,0,SUMPRODUCT(--(TOther[Frequency]=R$1),--(TOther[Start Date]&lt;=A527),--(TOther[End Date Calc]&gt;=A527),IF(B527="N",--(TOther[Start Day]=DAY(A527)),--(TOther[Start Day]&gt;=DAY(A527))),--(IFERROR(MOD(TOther[Start Month]-MONTH(A527)+2,2),1)=0),TOther[Amount])))</f>
        <v>0</v>
      </c>
      <c r="S527" s="8" cm="1">
        <f t="array" ref="S527">IF(A527="","",IF(COUNTIF(TOther[Frequency],S$1)=0,0,SUMPRODUCT(--(TOther[Frequency]=S$1),--(TOther[Start Date]&lt;=A527),--(TOther[End Date Calc]&gt;=A527),IF(B527="N",--(TOther[Start Day]=DAY(A527)),--(TOther[Start Day]&gt;=DAY(A527))),--(IFERROR(MOD(TOther[Start Month]-MONTH(A527)+3,3),1)=0),TOther[Amount])))</f>
        <v>0</v>
      </c>
      <c r="T527" s="8" cm="1">
        <f t="array" ref="T527">IF($A527="","",IF(COUNTIF(TOther[Frequency],T$1)=0,0,SUMPRODUCT(--(TOther[Frequency]=T$1),--(TOther[Start Date]&lt;=$A527),--(TOther[End Date Calc]&gt;=$A527),IF($B527="N",--(TOther[Start Day]=DAY($A527)),--(TOther[Start Day]&gt;=DAY($A527))),--(IFERROR(MOD(TOther[Start Month]-MONTH($A527)+4,4),1)=0),TOther[Amount])))</f>
        <v>0</v>
      </c>
      <c r="U527" s="8" cm="1">
        <f t="array" ref="U527">IF(A527="","",IF(COUNTIF(TOther[Frequency],$U$1)=0,0,SUMPRODUCT(--(TOther[Frequency]=$U$1),--(TOther[Start Date]&lt;=A527),--(TOther[End Date Calc]&gt;=A527),IF(B527="N",--(TOther[Start Day]=DAY(A527)),--(TOther[Start Day]&gt;=DAY(A527))),--(IFERROR(MOD(TOther[Start Month]-MONTH(A527)+6,6),1)=0),TOther[Amount])))</f>
        <v>0</v>
      </c>
      <c r="V527" s="8" cm="1">
        <f t="array" ref="V527">IF(A527="","",IF(COUNTIF(TOther[Frequency],$V$1)=0,0,SUMPRODUCT(--(TOther[Frequency]=$V$1),--(TOther[Start Date]&lt;=A527),--(TOther[End Date Calc]&gt;=A527),IF(B527="N",--(TOther[Start Day]=DAY(A527)),--(TOther[Start Day]&gt;=DAY(A527))),--(IFERROR(MOD(TOther[Start Month]-MONTH(A527)+12,12),1)=0),TOther[Amount])))</f>
        <v>0</v>
      </c>
      <c r="W527" s="8">
        <f>IF(A527="","",SUMIFS(TOther[Amount],TOther[Start Date],A527,TOther[Frequency],$W$1))</f>
        <v>0</v>
      </c>
      <c r="X527" s="9">
        <f t="shared" si="40"/>
        <v>230</v>
      </c>
      <c r="Y527" s="9">
        <f t="shared" si="44"/>
        <v>230</v>
      </c>
      <c r="Z527" s="8" cm="1">
        <f t="array" ref="Z527">IF(A527="","",IF(COUNTIF('2) Income'!$D$13:$D$32,"Weekly")=0,0,SUMPRODUCT(--(IFERROR(MOD(A527-'2) Income'!$F$13:$F$32,7),1)=0),--('2) Income'!$D$13:$D$32="Weekly"),--('2) Income'!$F$13:$F$32&lt;=A527),'2) Income'!$E$13:$E$32)))</f>
        <v>0</v>
      </c>
      <c r="AA527" s="8" cm="1">
        <f t="array" ref="AA527">IF(A527="","",IF(COUNTIF('2) Income'!$D$13:$D$32,"Every Other Week")=0,0,SUMPRODUCT(--(IFERROR(MOD(A527-'2) Income'!$F$13:$F$32,14),1)=0),--('2) Income'!$D$13:$D$32="Every Other Week"),--('2) Income'!$F$13:$F$32&lt;=A527),'2) Income'!$E$13:$E$32)))</f>
        <v>0</v>
      </c>
      <c r="AB527" s="8">
        <f>IF(A527="","",IF(COUNTIF('2) Income'!$D$13:$D$32,"1st and 15th")=0,0,IF(OR(DAY(A527)=1,DAY(A527)=15),SUMIFS('2) Income'!$E$13:$E$32,'2) Income'!$D$13:$D$32,"1st and 15th",'2) Income'!$F$13:$F$32,"&lt;="&amp;$A527),0)))</f>
        <v>0</v>
      </c>
      <c r="AC527" s="8">
        <f>IF(A527="","",IF(COUNTIF('2) Income'!$D$13:$D$32,"2nd Wednesday")=0,0,IF(A527=(A527-DAY(A527)+1+2*7-WEEKDAY(A527-DAY(A527)+8-4,1)),SUMIFS('2) Income'!$E$13:$E$32,'2) Income'!$D$13:$D$32,"2nd Wednesday",'2) Income'!$F$13:$F$32,"&lt;="&amp;$A527),0)))</f>
        <v>0</v>
      </c>
      <c r="AD527" s="8">
        <f>IF(A527="","",IF(COUNTIF('2) Income'!$D$13:$D$32,"3rd Wednesday")=0,0,IF(A527=(A527-DAY(A527)+1+3*7-WEEKDAY(A527-DAY(A527)+8-4,1)),SUMIFS('2) Income'!$E$13:$E$32,'2) Income'!$D$13:$D$32,"3rd Wednesday",'2) Income'!$F$13:$F$32,"&lt;="&amp;$A527),0)))</f>
        <v>0</v>
      </c>
      <c r="AE527" s="8">
        <f>IF(A527="","",IF(COUNTIF('2) Income'!$D$13:$D$32,"4th Wednesday")=0,0,IF(A527=(A527-DAY(A527)+1+4*7-WEEKDAY(A527-DAY(A527)+8-4,1)),SUMIFS('2) Income'!$E$13:$E$32,'2) Income'!$D$13:$D$32,"4th Wednesday",'2) Income'!$F$13:$F$32,"&lt;="&amp;$A527),0)))</f>
        <v>0</v>
      </c>
      <c r="AF527" s="8" cm="1">
        <f t="array" ref="AF527">IF(A527="","",IF(COUNTIF('2) Income'!$D$13:$D$32,"Every 4 Weeks")=0,0,SUMPRODUCT(--(IFERROR(MOD(A527-'2) Income'!$F$13:$F$32,28),1)=0),--('2) Income'!$D$13:$D$32="Every 4 Weeks"),--('2) Income'!$F$13:$F$32&lt;=A527),'2) Income'!$E$13:$E$32)))</f>
        <v>0</v>
      </c>
      <c r="AG527" s="8">
        <f>IF(A527="","",IF(COUNTIF('2) Income'!$D$13:$D$32,"Monthly")=0,0,IF(B527="N",SUMIFS('2) Income'!$E$13:$E$32,'2) Income'!$D$13:$D$32,"monthly",'2) Income'!$F$13:$F$32,"&lt;="&amp;$A527,'2) Income'!$I$13:$I$32,DAY(A527)),SUMIFS('2) Income'!$E$13:$E$32,'2) Income'!$D$13:$D$32,"monthly",'2) Income'!$F$13:$F$32,"&lt;="&amp;$A527,'2) Income'!$I$13:$I$32,"&gt;="&amp;DAY(A527)))))</f>
        <v>0</v>
      </c>
      <c r="AH527" s="8" cm="1">
        <f t="array" ref="AH527">IF(A527="","",IF(COUNTIF('2) Income'!$D$13:$D$32,"Yearly")=0,0,SUMPRODUCT(--('2) Income'!$D$13:$D$32="Yearly"),--('2) Income'!$F$13:$F$32&lt;=A527),IF(B527="N",--('2) Income'!$I$13:$I$32=DAY(A527)),--('2) Income'!$I$13:$I$32&gt;=DAY(A527))),--(IFERROR(MOD('2) Income'!$H$13:$H$32-MONTH(A527)+12,12),1)=0),'2) Income'!$E$13:$E$32)))</f>
        <v>0</v>
      </c>
      <c r="AI527" s="8">
        <f>IF(A527="","",IF(COUNTIF('2) Income'!$D$13:$D$32,"one-time")=0,0,SUMIFS('2) Income'!$E$13:$E$32,'2) Income'!$D$13:$D$32,"one-time",'2) Income'!$F$13:$F$32,"="&amp;$A527)))</f>
        <v>0</v>
      </c>
      <c r="AJ527" s="9">
        <f t="shared" si="41"/>
        <v>0</v>
      </c>
    </row>
    <row r="528" spans="1:36">
      <c r="A528" s="7">
        <f>IF(A527="","",IF(A527+1&lt;='1) Period'!$E$21,A527+1,""))</f>
        <v>46000</v>
      </c>
      <c r="B528" s="7" t="str">
        <f t="shared" si="42"/>
        <v>N</v>
      </c>
      <c r="C528" t="str">
        <f t="shared" si="43"/>
        <v>F</v>
      </c>
      <c r="D528" s="8">
        <f>IF(A528="","",IF(TEXT(A528,"dddd")='4) Happy Money'!$E$23,WAllowance,0))</f>
        <v>0</v>
      </c>
      <c r="E528" s="8">
        <f>IF(A528="","",IF(B528="N",SUMIF(TMonthly[Day of the Month],DAY(A528),TMonthly[Amount]),SUMIF(TMonthly[Day of the Month],"&gt;="&amp;DAY(A528),TMonthly[Amount])))</f>
        <v>0</v>
      </c>
      <c r="F528" s="8" cm="1">
        <f t="array" ref="F528">IF(A528="","",SUMPRODUCT(--(TYearly[Due Date]&lt;=A528),IF(B528="N",--(TYearly[Day]=DAY(A528)),--(TYearly[Day]&gt;=DAY(A528))),--(IFERROR(MOD(TYearly[Month]-MONTH(A528)+12,12),1)=0),TYearly[Amount]))</f>
        <v>0</v>
      </c>
      <c r="G528" s="8">
        <f>IF(A528="","",SUMIF(TOneTime[Due Date],A528,TOneTime[Amount]))</f>
        <v>0</v>
      </c>
      <c r="H528" s="8" cm="1">
        <f t="array" ref="H528">IF(A528="","",IF(COUNTIF(TOther[Frequency],$H$1)=0,0,SUMPRODUCT(--(IFERROR(MOD(A528-TOther[Start Date],7),1)=0),--(TOther[Frequency]=$H$1),--(TOther[Start Date]&lt;=A528),--(TOther[End Date Calc]&gt;=A528),TOther[Amount])))</f>
        <v>0</v>
      </c>
      <c r="I528" s="8" cm="1">
        <f t="array" ref="I528">IF(A528="","",IF(COUNTIF(TOther[Frequency],$I$1)=0,0,SUMPRODUCT(--(IFERROR(MOD(A528-TOther[Start Date],14),1)=0),--(TOther[Frequency]=$I$1),--(TOther[Start Date]&lt;=A528),--(TOther[End Date Calc]&gt;=A528),TOther[Amount])))</f>
        <v>0</v>
      </c>
      <c r="J528" s="8">
        <f>IF(A528="","",IF(COUNTIF(TOther[Frequency],$J$1)=0,0,IF(OR(DAY(A528)=1,DAY(A528)=15),SUMIFS(TOther[Amount],TOther[Frequency],$J$1,TOther[Start Date],"&lt;="&amp;$A528,TOther[End Date Calc],"&gt;="&amp;A528),0)))</f>
        <v>0</v>
      </c>
      <c r="K528" s="8">
        <f>IF(A528="","",IF(COUNTIF(TOther[Frequency],$K$1)=0,0,IF(A528=(A528-DAY(A528)+1+2*7-WEEKDAY(A528-DAY(A528)+8-4,1)),SUMIFS(TOther[Amount],TOther[Frequency],$K$1,TOther[Start Date],"&lt;="&amp;$A528,TOther[End Date Calc],"&gt;="&amp;A528),0)))</f>
        <v>0</v>
      </c>
      <c r="L528" s="8">
        <f>IF(A528="","",IF(COUNTIF(TOther[Frequency],$L$1)=0,0,IF(A528=(A528-DAY(A528)+1+3*7-WEEKDAY(A528-DAY(A528)+8-4,1)),SUMIFS(TOther[Amount],TOther[Frequency],$L$1,TOther[Start Date],"&lt;="&amp;$A528,TOther[End Date Calc],"&gt;="&amp;A528),0)))</f>
        <v>0</v>
      </c>
      <c r="M528" s="8">
        <f>IF(A528="","",IF(COUNTIF(TOther[Frequency],$M$1)=0,0,IF(A528=(A528-DAY(A528)+1+4*7-WEEKDAY(A528-DAY(A528)+8-4,1)),SUMIFS(TOther[Amount],TOther[Frequency],$M$1,TOther[Start Date],"&lt;="&amp;$A528,TOther[End Date Calc],"&gt;="&amp;A528),0)))</f>
        <v>0</v>
      </c>
      <c r="N528" s="8" cm="1">
        <f t="array" ref="N528">IF(A528="","",IF(COUNTIF(TOther[Frequency],$N$1)=0,0,SUMPRODUCT(--(IFERROR(MOD(A528-TOther[Start Date],28),1)=0),--(TOther[Frequency]=$N$1),--(TOther[Start Date]&lt;=A528),--(TOther[End Date Calc]&gt;=A528),TOther[Amount])))</f>
        <v>0</v>
      </c>
      <c r="O528" s="8" cm="1">
        <f t="array" ref="O528">IF(A528="","",IF(COUNTIF(TOther[Frequency],$O$1)=0,0,SUMPRODUCT(--(IFERROR(MOD(A528-TOther[Start Date],42),1)=0),--(TOther[Frequency]=$O$1),--(TOther[Start Date]&lt;=A528),--(TOther[End Date Calc]&gt;=A528),TOther[Amount])))</f>
        <v>0</v>
      </c>
      <c r="P528" s="8" cm="1">
        <f t="array" ref="P528">IF(A528="","",IF(COUNTIF(TOther[Frequency],$P$1)=0,0,SUMPRODUCT(--(IFERROR(MOD(A528-TOther[Start Date],56),1)=0),--(TOther[Frequency]=$P$1),--(TOther[Start Date]&lt;=A528),--(TOther[End Date Calc]&gt;=A528),TOther[Amount])))</f>
        <v>0</v>
      </c>
      <c r="Q528" s="8">
        <f>IF(A528="","",IF(COUNTIF(TOther[Frequency],$Q$1)=0,0,IF(B528="N",SUMIFS(TOther[Amount],TOther[Frequency],$Q$1,TOther[Start Date],"&lt;="&amp;$A528,TOther[End Date Calc],"&gt;="&amp;A528,TOther[Start Day],DAY(A528)),SUMIFS(TOther[Amount],TOther[Frequency],$Q$1,TOther[Start Date],"&lt;="&amp;$A528,TOther[End Date Calc],"&gt;="&amp;A528,TOther[Start Day],"&gt;="&amp;DAY(A528)))))</f>
        <v>0</v>
      </c>
      <c r="R528" s="8" cm="1">
        <f t="array" ref="R528">IF(A528="","",IF(COUNTIF(TOther[Frequency],R$1)=0,0,SUMPRODUCT(--(TOther[Frequency]=R$1),--(TOther[Start Date]&lt;=A528),--(TOther[End Date Calc]&gt;=A528),IF(B528="N",--(TOther[Start Day]=DAY(A528)),--(TOther[Start Day]&gt;=DAY(A528))),--(IFERROR(MOD(TOther[Start Month]-MONTH(A528)+2,2),1)=0),TOther[Amount])))</f>
        <v>0</v>
      </c>
      <c r="S528" s="8" cm="1">
        <f t="array" ref="S528">IF(A528="","",IF(COUNTIF(TOther[Frequency],S$1)=0,0,SUMPRODUCT(--(TOther[Frequency]=S$1),--(TOther[Start Date]&lt;=A528),--(TOther[End Date Calc]&gt;=A528),IF(B528="N",--(TOther[Start Day]=DAY(A528)),--(TOther[Start Day]&gt;=DAY(A528))),--(IFERROR(MOD(TOther[Start Month]-MONTH(A528)+3,3),1)=0),TOther[Amount])))</f>
        <v>0</v>
      </c>
      <c r="T528" s="8" cm="1">
        <f t="array" ref="T528">IF($A528="","",IF(COUNTIF(TOther[Frequency],T$1)=0,0,SUMPRODUCT(--(TOther[Frequency]=T$1),--(TOther[Start Date]&lt;=$A528),--(TOther[End Date Calc]&gt;=$A528),IF($B528="N",--(TOther[Start Day]=DAY($A528)),--(TOther[Start Day]&gt;=DAY($A528))),--(IFERROR(MOD(TOther[Start Month]-MONTH($A528)+4,4),1)=0),TOther[Amount])))</f>
        <v>0</v>
      </c>
      <c r="U528" s="8" cm="1">
        <f t="array" ref="U528">IF(A528="","",IF(COUNTIF(TOther[Frequency],$U$1)=0,0,SUMPRODUCT(--(TOther[Frequency]=$U$1),--(TOther[Start Date]&lt;=A528),--(TOther[End Date Calc]&gt;=A528),IF(B528="N",--(TOther[Start Day]=DAY(A528)),--(TOther[Start Day]&gt;=DAY(A528))),--(IFERROR(MOD(TOther[Start Month]-MONTH(A528)+6,6),1)=0),TOther[Amount])))</f>
        <v>0</v>
      </c>
      <c r="V528" s="8" cm="1">
        <f t="array" ref="V528">IF(A528="","",IF(COUNTIF(TOther[Frequency],$V$1)=0,0,SUMPRODUCT(--(TOther[Frequency]=$V$1),--(TOther[Start Date]&lt;=A528),--(TOther[End Date Calc]&gt;=A528),IF(B528="N",--(TOther[Start Day]=DAY(A528)),--(TOther[Start Day]&gt;=DAY(A528))),--(IFERROR(MOD(TOther[Start Month]-MONTH(A528)+12,12),1)=0),TOther[Amount])))</f>
        <v>0</v>
      </c>
      <c r="W528" s="8">
        <f>IF(A528="","",SUMIFS(TOther[Amount],TOther[Start Date],A528,TOther[Frequency],$W$1))</f>
        <v>0</v>
      </c>
      <c r="X528" s="9">
        <f t="shared" si="40"/>
        <v>0</v>
      </c>
      <c r="Y528" s="9">
        <f t="shared" si="44"/>
        <v>0</v>
      </c>
      <c r="Z528" s="8" cm="1">
        <f t="array" ref="Z528">IF(A528="","",IF(COUNTIF('2) Income'!$D$13:$D$32,"Weekly")=0,0,SUMPRODUCT(--(IFERROR(MOD(A528-'2) Income'!$F$13:$F$32,7),1)=0),--('2) Income'!$D$13:$D$32="Weekly"),--('2) Income'!$F$13:$F$32&lt;=A528),'2) Income'!$E$13:$E$32)))</f>
        <v>0</v>
      </c>
      <c r="AA528" s="8" cm="1">
        <f t="array" ref="AA528">IF(A528="","",IF(COUNTIF('2) Income'!$D$13:$D$32,"Every Other Week")=0,0,SUMPRODUCT(--(IFERROR(MOD(A528-'2) Income'!$F$13:$F$32,14),1)=0),--('2) Income'!$D$13:$D$32="Every Other Week"),--('2) Income'!$F$13:$F$32&lt;=A528),'2) Income'!$E$13:$E$32)))</f>
        <v>0</v>
      </c>
      <c r="AB528" s="8">
        <f>IF(A528="","",IF(COUNTIF('2) Income'!$D$13:$D$32,"1st and 15th")=0,0,IF(OR(DAY(A528)=1,DAY(A528)=15),SUMIFS('2) Income'!$E$13:$E$32,'2) Income'!$D$13:$D$32,"1st and 15th",'2) Income'!$F$13:$F$32,"&lt;="&amp;$A528),0)))</f>
        <v>0</v>
      </c>
      <c r="AC528" s="8">
        <f>IF(A528="","",IF(COUNTIF('2) Income'!$D$13:$D$32,"2nd Wednesday")=0,0,IF(A528=(A528-DAY(A528)+1+2*7-WEEKDAY(A528-DAY(A528)+8-4,1)),SUMIFS('2) Income'!$E$13:$E$32,'2) Income'!$D$13:$D$32,"2nd Wednesday",'2) Income'!$F$13:$F$32,"&lt;="&amp;$A528),0)))</f>
        <v>0</v>
      </c>
      <c r="AD528" s="8">
        <f>IF(A528="","",IF(COUNTIF('2) Income'!$D$13:$D$32,"3rd Wednesday")=0,0,IF(A528=(A528-DAY(A528)+1+3*7-WEEKDAY(A528-DAY(A528)+8-4,1)),SUMIFS('2) Income'!$E$13:$E$32,'2) Income'!$D$13:$D$32,"3rd Wednesday",'2) Income'!$F$13:$F$32,"&lt;="&amp;$A528),0)))</f>
        <v>0</v>
      </c>
      <c r="AE528" s="8">
        <f>IF(A528="","",IF(COUNTIF('2) Income'!$D$13:$D$32,"4th Wednesday")=0,0,IF(A528=(A528-DAY(A528)+1+4*7-WEEKDAY(A528-DAY(A528)+8-4,1)),SUMIFS('2) Income'!$E$13:$E$32,'2) Income'!$D$13:$D$32,"4th Wednesday",'2) Income'!$F$13:$F$32,"&lt;="&amp;$A528),0)))</f>
        <v>0</v>
      </c>
      <c r="AF528" s="8" cm="1">
        <f t="array" ref="AF528">IF(A528="","",IF(COUNTIF('2) Income'!$D$13:$D$32,"Every 4 Weeks")=0,0,SUMPRODUCT(--(IFERROR(MOD(A528-'2) Income'!$F$13:$F$32,28),1)=0),--('2) Income'!$D$13:$D$32="Every 4 Weeks"),--('2) Income'!$F$13:$F$32&lt;=A528),'2) Income'!$E$13:$E$32)))</f>
        <v>0</v>
      </c>
      <c r="AG528" s="8">
        <f>IF(A528="","",IF(COUNTIF('2) Income'!$D$13:$D$32,"Monthly")=0,0,IF(B528="N",SUMIFS('2) Income'!$E$13:$E$32,'2) Income'!$D$13:$D$32,"monthly",'2) Income'!$F$13:$F$32,"&lt;="&amp;$A528,'2) Income'!$I$13:$I$32,DAY(A528)),SUMIFS('2) Income'!$E$13:$E$32,'2) Income'!$D$13:$D$32,"monthly",'2) Income'!$F$13:$F$32,"&lt;="&amp;$A528,'2) Income'!$I$13:$I$32,"&gt;="&amp;DAY(A528)))))</f>
        <v>0</v>
      </c>
      <c r="AH528" s="8" cm="1">
        <f t="array" ref="AH528">IF(A528="","",IF(COUNTIF('2) Income'!$D$13:$D$32,"Yearly")=0,0,SUMPRODUCT(--('2) Income'!$D$13:$D$32="Yearly"),--('2) Income'!$F$13:$F$32&lt;=A528),IF(B528="N",--('2) Income'!$I$13:$I$32=DAY(A528)),--('2) Income'!$I$13:$I$32&gt;=DAY(A528))),--(IFERROR(MOD('2) Income'!$H$13:$H$32-MONTH(A528)+12,12),1)=0),'2) Income'!$E$13:$E$32)))</f>
        <v>0</v>
      </c>
      <c r="AI528" s="8">
        <f>IF(A528="","",IF(COUNTIF('2) Income'!$D$13:$D$32,"one-time")=0,0,SUMIFS('2) Income'!$E$13:$E$32,'2) Income'!$D$13:$D$32,"one-time",'2) Income'!$F$13:$F$32,"="&amp;$A528)))</f>
        <v>0</v>
      </c>
      <c r="AJ528" s="9">
        <f t="shared" si="41"/>
        <v>0</v>
      </c>
    </row>
    <row r="529" spans="1:36">
      <c r="A529" s="7">
        <f>IF(A528="","",IF(A528+1&lt;='1) Period'!$E$21,A528+1,""))</f>
        <v>46001</v>
      </c>
      <c r="B529" s="7" t="str">
        <f t="shared" si="42"/>
        <v>N</v>
      </c>
      <c r="C529" t="str">
        <f t="shared" si="43"/>
        <v>F</v>
      </c>
      <c r="D529" s="8">
        <f>IF(A529="","",IF(TEXT(A529,"dddd")='4) Happy Money'!$E$23,WAllowance,0))</f>
        <v>0</v>
      </c>
      <c r="E529" s="8">
        <f>IF(A529="","",IF(B529="N",SUMIF(TMonthly[Day of the Month],DAY(A529),TMonthly[Amount]),SUMIF(TMonthly[Day of the Month],"&gt;="&amp;DAY(A529),TMonthly[Amount])))</f>
        <v>500</v>
      </c>
      <c r="F529" s="8" cm="1">
        <f t="array" ref="F529">IF(A529="","",SUMPRODUCT(--(TYearly[Due Date]&lt;=A529),IF(B529="N",--(TYearly[Day]=DAY(A529)),--(TYearly[Day]&gt;=DAY(A529))),--(IFERROR(MOD(TYearly[Month]-MONTH(A529)+12,12),1)=0),TYearly[Amount]))</f>
        <v>0</v>
      </c>
      <c r="G529" s="8">
        <f>IF(A529="","",SUMIF(TOneTime[Due Date],A529,TOneTime[Amount]))</f>
        <v>0</v>
      </c>
      <c r="H529" s="8" cm="1">
        <f t="array" ref="H529">IF(A529="","",IF(COUNTIF(TOther[Frequency],$H$1)=0,0,SUMPRODUCT(--(IFERROR(MOD(A529-TOther[Start Date],7),1)=0),--(TOther[Frequency]=$H$1),--(TOther[Start Date]&lt;=A529),--(TOther[End Date Calc]&gt;=A529),TOther[Amount])))</f>
        <v>0</v>
      </c>
      <c r="I529" s="8" cm="1">
        <f t="array" ref="I529">IF(A529="","",IF(COUNTIF(TOther[Frequency],$I$1)=0,0,SUMPRODUCT(--(IFERROR(MOD(A529-TOther[Start Date],14),1)=0),--(TOther[Frequency]=$I$1),--(TOther[Start Date]&lt;=A529),--(TOther[End Date Calc]&gt;=A529),TOther[Amount])))</f>
        <v>0</v>
      </c>
      <c r="J529" s="8">
        <f>IF(A529="","",IF(COUNTIF(TOther[Frequency],$J$1)=0,0,IF(OR(DAY(A529)=1,DAY(A529)=15),SUMIFS(TOther[Amount],TOther[Frequency],$J$1,TOther[Start Date],"&lt;="&amp;$A529,TOther[End Date Calc],"&gt;="&amp;A529),0)))</f>
        <v>0</v>
      </c>
      <c r="K529" s="8">
        <f>IF(A529="","",IF(COUNTIF(TOther[Frequency],$K$1)=0,0,IF(A529=(A529-DAY(A529)+1+2*7-WEEKDAY(A529-DAY(A529)+8-4,1)),SUMIFS(TOther[Amount],TOther[Frequency],$K$1,TOther[Start Date],"&lt;="&amp;$A529,TOther[End Date Calc],"&gt;="&amp;A529),0)))</f>
        <v>0</v>
      </c>
      <c r="L529" s="8">
        <f>IF(A529="","",IF(COUNTIF(TOther[Frequency],$L$1)=0,0,IF(A529=(A529-DAY(A529)+1+3*7-WEEKDAY(A529-DAY(A529)+8-4,1)),SUMIFS(TOther[Amount],TOther[Frequency],$L$1,TOther[Start Date],"&lt;="&amp;$A529,TOther[End Date Calc],"&gt;="&amp;A529),0)))</f>
        <v>0</v>
      </c>
      <c r="M529" s="8">
        <f>IF(A529="","",IF(COUNTIF(TOther[Frequency],$M$1)=0,0,IF(A529=(A529-DAY(A529)+1+4*7-WEEKDAY(A529-DAY(A529)+8-4,1)),SUMIFS(TOther[Amount],TOther[Frequency],$M$1,TOther[Start Date],"&lt;="&amp;$A529,TOther[End Date Calc],"&gt;="&amp;A529),0)))</f>
        <v>0</v>
      </c>
      <c r="N529" s="8" cm="1">
        <f t="array" ref="N529">IF(A529="","",IF(COUNTIF(TOther[Frequency],$N$1)=0,0,SUMPRODUCT(--(IFERROR(MOD(A529-TOther[Start Date],28),1)=0),--(TOther[Frequency]=$N$1),--(TOther[Start Date]&lt;=A529),--(TOther[End Date Calc]&gt;=A529),TOther[Amount])))</f>
        <v>0</v>
      </c>
      <c r="O529" s="8" cm="1">
        <f t="array" ref="O529">IF(A529="","",IF(COUNTIF(TOther[Frequency],$O$1)=0,0,SUMPRODUCT(--(IFERROR(MOD(A529-TOther[Start Date],42),1)=0),--(TOther[Frequency]=$O$1),--(TOther[Start Date]&lt;=A529),--(TOther[End Date Calc]&gt;=A529),TOther[Amount])))</f>
        <v>0</v>
      </c>
      <c r="P529" s="8" cm="1">
        <f t="array" ref="P529">IF(A529="","",IF(COUNTIF(TOther[Frequency],$P$1)=0,0,SUMPRODUCT(--(IFERROR(MOD(A529-TOther[Start Date],56),1)=0),--(TOther[Frequency]=$P$1),--(TOther[Start Date]&lt;=A529),--(TOther[End Date Calc]&gt;=A529),TOther[Amount])))</f>
        <v>0</v>
      </c>
      <c r="Q529" s="8">
        <f>IF(A529="","",IF(COUNTIF(TOther[Frequency],$Q$1)=0,0,IF(B529="N",SUMIFS(TOther[Amount],TOther[Frequency],$Q$1,TOther[Start Date],"&lt;="&amp;$A529,TOther[End Date Calc],"&gt;="&amp;A529,TOther[Start Day],DAY(A529)),SUMIFS(TOther[Amount],TOther[Frequency],$Q$1,TOther[Start Date],"&lt;="&amp;$A529,TOther[End Date Calc],"&gt;="&amp;A529,TOther[Start Day],"&gt;="&amp;DAY(A529)))))</f>
        <v>0</v>
      </c>
      <c r="R529" s="8" cm="1">
        <f t="array" ref="R529">IF(A529="","",IF(COUNTIF(TOther[Frequency],R$1)=0,0,SUMPRODUCT(--(TOther[Frequency]=R$1),--(TOther[Start Date]&lt;=A529),--(TOther[End Date Calc]&gt;=A529),IF(B529="N",--(TOther[Start Day]=DAY(A529)),--(TOther[Start Day]&gt;=DAY(A529))),--(IFERROR(MOD(TOther[Start Month]-MONTH(A529)+2,2),1)=0),TOther[Amount])))</f>
        <v>0</v>
      </c>
      <c r="S529" s="8" cm="1">
        <f t="array" ref="S529">IF(A529="","",IF(COUNTIF(TOther[Frequency],S$1)=0,0,SUMPRODUCT(--(TOther[Frequency]=S$1),--(TOther[Start Date]&lt;=A529),--(TOther[End Date Calc]&gt;=A529),IF(B529="N",--(TOther[Start Day]=DAY(A529)),--(TOther[Start Day]&gt;=DAY(A529))),--(IFERROR(MOD(TOther[Start Month]-MONTH(A529)+3,3),1)=0),TOther[Amount])))</f>
        <v>0</v>
      </c>
      <c r="T529" s="8" cm="1">
        <f t="array" ref="T529">IF($A529="","",IF(COUNTIF(TOther[Frequency],T$1)=0,0,SUMPRODUCT(--(TOther[Frequency]=T$1),--(TOther[Start Date]&lt;=$A529),--(TOther[End Date Calc]&gt;=$A529),IF($B529="N",--(TOther[Start Day]=DAY($A529)),--(TOther[Start Day]&gt;=DAY($A529))),--(IFERROR(MOD(TOther[Start Month]-MONTH($A529)+4,4),1)=0),TOther[Amount])))</f>
        <v>0</v>
      </c>
      <c r="U529" s="8" cm="1">
        <f t="array" ref="U529">IF(A529="","",IF(COUNTIF(TOther[Frequency],$U$1)=0,0,SUMPRODUCT(--(TOther[Frequency]=$U$1),--(TOther[Start Date]&lt;=A529),--(TOther[End Date Calc]&gt;=A529),IF(B529="N",--(TOther[Start Day]=DAY(A529)),--(TOther[Start Day]&gt;=DAY(A529))),--(IFERROR(MOD(TOther[Start Month]-MONTH(A529)+6,6),1)=0),TOther[Amount])))</f>
        <v>0</v>
      </c>
      <c r="V529" s="8" cm="1">
        <f t="array" ref="V529">IF(A529="","",IF(COUNTIF(TOther[Frequency],$V$1)=0,0,SUMPRODUCT(--(TOther[Frequency]=$V$1),--(TOther[Start Date]&lt;=A529),--(TOther[End Date Calc]&gt;=A529),IF(B529="N",--(TOther[Start Day]=DAY(A529)),--(TOther[Start Day]&gt;=DAY(A529))),--(IFERROR(MOD(TOther[Start Month]-MONTH(A529)+12,12),1)=0),TOther[Amount])))</f>
        <v>0</v>
      </c>
      <c r="W529" s="8">
        <f>IF(A529="","",SUMIFS(TOther[Amount],TOther[Start Date],A529,TOther[Frequency],$W$1))</f>
        <v>0</v>
      </c>
      <c r="X529" s="9">
        <f t="shared" si="40"/>
        <v>500</v>
      </c>
      <c r="Y529" s="9">
        <f t="shared" si="44"/>
        <v>0</v>
      </c>
      <c r="Z529" s="8" cm="1">
        <f t="array" ref="Z529">IF(A529="","",IF(COUNTIF('2) Income'!$D$13:$D$32,"Weekly")=0,0,SUMPRODUCT(--(IFERROR(MOD(A529-'2) Income'!$F$13:$F$32,7),1)=0),--('2) Income'!$D$13:$D$32="Weekly"),--('2) Income'!$F$13:$F$32&lt;=A529),'2) Income'!$E$13:$E$32)))</f>
        <v>0</v>
      </c>
      <c r="AA529" s="8" cm="1">
        <f t="array" ref="AA529">IF(A529="","",IF(COUNTIF('2) Income'!$D$13:$D$32,"Every Other Week")=0,0,SUMPRODUCT(--(IFERROR(MOD(A529-'2) Income'!$F$13:$F$32,14),1)=0),--('2) Income'!$D$13:$D$32="Every Other Week"),--('2) Income'!$F$13:$F$32&lt;=A529),'2) Income'!$E$13:$E$32)))</f>
        <v>0</v>
      </c>
      <c r="AB529" s="8">
        <f>IF(A529="","",IF(COUNTIF('2) Income'!$D$13:$D$32,"1st and 15th")=0,0,IF(OR(DAY(A529)=1,DAY(A529)=15),SUMIFS('2) Income'!$E$13:$E$32,'2) Income'!$D$13:$D$32,"1st and 15th",'2) Income'!$F$13:$F$32,"&lt;="&amp;$A529),0)))</f>
        <v>0</v>
      </c>
      <c r="AC529" s="8">
        <f>IF(A529="","",IF(COUNTIF('2) Income'!$D$13:$D$32,"2nd Wednesday")=0,0,IF(A529=(A529-DAY(A529)+1+2*7-WEEKDAY(A529-DAY(A529)+8-4,1)),SUMIFS('2) Income'!$E$13:$E$32,'2) Income'!$D$13:$D$32,"2nd Wednesday",'2) Income'!$F$13:$F$32,"&lt;="&amp;$A529),0)))</f>
        <v>0</v>
      </c>
      <c r="AD529" s="8">
        <f>IF(A529="","",IF(COUNTIF('2) Income'!$D$13:$D$32,"3rd Wednesday")=0,0,IF(A529=(A529-DAY(A529)+1+3*7-WEEKDAY(A529-DAY(A529)+8-4,1)),SUMIFS('2) Income'!$E$13:$E$32,'2) Income'!$D$13:$D$32,"3rd Wednesday",'2) Income'!$F$13:$F$32,"&lt;="&amp;$A529),0)))</f>
        <v>0</v>
      </c>
      <c r="AE529" s="8">
        <f>IF(A529="","",IF(COUNTIF('2) Income'!$D$13:$D$32,"4th Wednesday")=0,0,IF(A529=(A529-DAY(A529)+1+4*7-WEEKDAY(A529-DAY(A529)+8-4,1)),SUMIFS('2) Income'!$E$13:$E$32,'2) Income'!$D$13:$D$32,"4th Wednesday",'2) Income'!$F$13:$F$32,"&lt;="&amp;$A529),0)))</f>
        <v>0</v>
      </c>
      <c r="AF529" s="8" cm="1">
        <f t="array" ref="AF529">IF(A529="","",IF(COUNTIF('2) Income'!$D$13:$D$32,"Every 4 Weeks")=0,0,SUMPRODUCT(--(IFERROR(MOD(A529-'2) Income'!$F$13:$F$32,28),1)=0),--('2) Income'!$D$13:$D$32="Every 4 Weeks"),--('2) Income'!$F$13:$F$32&lt;=A529),'2) Income'!$E$13:$E$32)))</f>
        <v>0</v>
      </c>
      <c r="AG529" s="8">
        <f>IF(A529="","",IF(COUNTIF('2) Income'!$D$13:$D$32,"Monthly")=0,0,IF(B529="N",SUMIFS('2) Income'!$E$13:$E$32,'2) Income'!$D$13:$D$32,"monthly",'2) Income'!$F$13:$F$32,"&lt;="&amp;$A529,'2) Income'!$I$13:$I$32,DAY(A529)),SUMIFS('2) Income'!$E$13:$E$32,'2) Income'!$D$13:$D$32,"monthly",'2) Income'!$F$13:$F$32,"&lt;="&amp;$A529,'2) Income'!$I$13:$I$32,"&gt;="&amp;DAY(A529)))))</f>
        <v>0</v>
      </c>
      <c r="AH529" s="8" cm="1">
        <f t="array" ref="AH529">IF(A529="","",IF(COUNTIF('2) Income'!$D$13:$D$32,"Yearly")=0,0,SUMPRODUCT(--('2) Income'!$D$13:$D$32="Yearly"),--('2) Income'!$F$13:$F$32&lt;=A529),IF(B529="N",--('2) Income'!$I$13:$I$32=DAY(A529)),--('2) Income'!$I$13:$I$32&gt;=DAY(A529))),--(IFERROR(MOD('2) Income'!$H$13:$H$32-MONTH(A529)+12,12),1)=0),'2) Income'!$E$13:$E$32)))</f>
        <v>0</v>
      </c>
      <c r="AI529" s="8">
        <f>IF(A529="","",IF(COUNTIF('2) Income'!$D$13:$D$32,"one-time")=0,0,SUMIFS('2) Income'!$E$13:$E$32,'2) Income'!$D$13:$D$32,"one-time",'2) Income'!$F$13:$F$32,"="&amp;$A529)))</f>
        <v>0</v>
      </c>
      <c r="AJ529" s="9">
        <f t="shared" si="41"/>
        <v>0</v>
      </c>
    </row>
    <row r="530" spans="1:36">
      <c r="A530" s="7">
        <f>IF(A529="","",IF(A529+1&lt;='1) Period'!$E$21,A529+1,""))</f>
        <v>46002</v>
      </c>
      <c r="B530" s="7" t="str">
        <f t="shared" si="42"/>
        <v>N</v>
      </c>
      <c r="C530" t="str">
        <f t="shared" si="43"/>
        <v>F</v>
      </c>
      <c r="D530" s="8">
        <f>IF(A530="","",IF(TEXT(A530,"dddd")='4) Happy Money'!$E$23,WAllowance,0))</f>
        <v>0</v>
      </c>
      <c r="E530" s="8">
        <f>IF(A530="","",IF(B530="N",SUMIF(TMonthly[Day of the Month],DAY(A530),TMonthly[Amount]),SUMIF(TMonthly[Day of the Month],"&gt;="&amp;DAY(A530),TMonthly[Amount])))</f>
        <v>300</v>
      </c>
      <c r="F530" s="8" cm="1">
        <f t="array" ref="F530">IF(A530="","",SUMPRODUCT(--(TYearly[Due Date]&lt;=A530),IF(B530="N",--(TYearly[Day]=DAY(A530)),--(TYearly[Day]&gt;=DAY(A530))),--(IFERROR(MOD(TYearly[Month]-MONTH(A530)+12,12),1)=0),TYearly[Amount]))</f>
        <v>0</v>
      </c>
      <c r="G530" s="8">
        <f>IF(A530="","",SUMIF(TOneTime[Due Date],A530,TOneTime[Amount]))</f>
        <v>0</v>
      </c>
      <c r="H530" s="8" cm="1">
        <f t="array" ref="H530">IF(A530="","",IF(COUNTIF(TOther[Frequency],$H$1)=0,0,SUMPRODUCT(--(IFERROR(MOD(A530-TOther[Start Date],7),1)=0),--(TOther[Frequency]=$H$1),--(TOther[Start Date]&lt;=A530),--(TOther[End Date Calc]&gt;=A530),TOther[Amount])))</f>
        <v>0</v>
      </c>
      <c r="I530" s="8" cm="1">
        <f t="array" ref="I530">IF(A530="","",IF(COUNTIF(TOther[Frequency],$I$1)=0,0,SUMPRODUCT(--(IFERROR(MOD(A530-TOther[Start Date],14),1)=0),--(TOther[Frequency]=$I$1),--(TOther[Start Date]&lt;=A530),--(TOther[End Date Calc]&gt;=A530),TOther[Amount])))</f>
        <v>0</v>
      </c>
      <c r="J530" s="8">
        <f>IF(A530="","",IF(COUNTIF(TOther[Frequency],$J$1)=0,0,IF(OR(DAY(A530)=1,DAY(A530)=15),SUMIFS(TOther[Amount],TOther[Frequency],$J$1,TOther[Start Date],"&lt;="&amp;$A530,TOther[End Date Calc],"&gt;="&amp;A530),0)))</f>
        <v>0</v>
      </c>
      <c r="K530" s="8">
        <f>IF(A530="","",IF(COUNTIF(TOther[Frequency],$K$1)=0,0,IF(A530=(A530-DAY(A530)+1+2*7-WEEKDAY(A530-DAY(A530)+8-4,1)),SUMIFS(TOther[Amount],TOther[Frequency],$K$1,TOther[Start Date],"&lt;="&amp;$A530,TOther[End Date Calc],"&gt;="&amp;A530),0)))</f>
        <v>0</v>
      </c>
      <c r="L530" s="8">
        <f>IF(A530="","",IF(COUNTIF(TOther[Frequency],$L$1)=0,0,IF(A530=(A530-DAY(A530)+1+3*7-WEEKDAY(A530-DAY(A530)+8-4,1)),SUMIFS(TOther[Amount],TOther[Frequency],$L$1,TOther[Start Date],"&lt;="&amp;$A530,TOther[End Date Calc],"&gt;="&amp;A530),0)))</f>
        <v>0</v>
      </c>
      <c r="M530" s="8">
        <f>IF(A530="","",IF(COUNTIF(TOther[Frequency],$M$1)=0,0,IF(A530=(A530-DAY(A530)+1+4*7-WEEKDAY(A530-DAY(A530)+8-4,1)),SUMIFS(TOther[Amount],TOther[Frequency],$M$1,TOther[Start Date],"&lt;="&amp;$A530,TOther[End Date Calc],"&gt;="&amp;A530),0)))</f>
        <v>0</v>
      </c>
      <c r="N530" s="8" cm="1">
        <f t="array" ref="N530">IF(A530="","",IF(COUNTIF(TOther[Frequency],$N$1)=0,0,SUMPRODUCT(--(IFERROR(MOD(A530-TOther[Start Date],28),1)=0),--(TOther[Frequency]=$N$1),--(TOther[Start Date]&lt;=A530),--(TOther[End Date Calc]&gt;=A530),TOther[Amount])))</f>
        <v>0</v>
      </c>
      <c r="O530" s="8" cm="1">
        <f t="array" ref="O530">IF(A530="","",IF(COUNTIF(TOther[Frequency],$O$1)=0,0,SUMPRODUCT(--(IFERROR(MOD(A530-TOther[Start Date],42),1)=0),--(TOther[Frequency]=$O$1),--(TOther[Start Date]&lt;=A530),--(TOther[End Date Calc]&gt;=A530),TOther[Amount])))</f>
        <v>0</v>
      </c>
      <c r="P530" s="8" cm="1">
        <f t="array" ref="P530">IF(A530="","",IF(COUNTIF(TOther[Frequency],$P$1)=0,0,SUMPRODUCT(--(IFERROR(MOD(A530-TOther[Start Date],56),1)=0),--(TOther[Frequency]=$P$1),--(TOther[Start Date]&lt;=A530),--(TOther[End Date Calc]&gt;=A530),TOther[Amount])))</f>
        <v>0</v>
      </c>
      <c r="Q530" s="8">
        <f>IF(A530="","",IF(COUNTIF(TOther[Frequency],$Q$1)=0,0,IF(B530="N",SUMIFS(TOther[Amount],TOther[Frequency],$Q$1,TOther[Start Date],"&lt;="&amp;$A530,TOther[End Date Calc],"&gt;="&amp;A530,TOther[Start Day],DAY(A530)),SUMIFS(TOther[Amount],TOther[Frequency],$Q$1,TOther[Start Date],"&lt;="&amp;$A530,TOther[End Date Calc],"&gt;="&amp;A530,TOther[Start Day],"&gt;="&amp;DAY(A530)))))</f>
        <v>0</v>
      </c>
      <c r="R530" s="8" cm="1">
        <f t="array" ref="R530">IF(A530="","",IF(COUNTIF(TOther[Frequency],R$1)=0,0,SUMPRODUCT(--(TOther[Frequency]=R$1),--(TOther[Start Date]&lt;=A530),--(TOther[End Date Calc]&gt;=A530),IF(B530="N",--(TOther[Start Day]=DAY(A530)),--(TOther[Start Day]&gt;=DAY(A530))),--(IFERROR(MOD(TOther[Start Month]-MONTH(A530)+2,2),1)=0),TOther[Amount])))</f>
        <v>0</v>
      </c>
      <c r="S530" s="8" cm="1">
        <f t="array" ref="S530">IF(A530="","",IF(COUNTIF(TOther[Frequency],S$1)=0,0,SUMPRODUCT(--(TOther[Frequency]=S$1),--(TOther[Start Date]&lt;=A530),--(TOther[End Date Calc]&gt;=A530),IF(B530="N",--(TOther[Start Day]=DAY(A530)),--(TOther[Start Day]&gt;=DAY(A530))),--(IFERROR(MOD(TOther[Start Month]-MONTH(A530)+3,3),1)=0),TOther[Amount])))</f>
        <v>0</v>
      </c>
      <c r="T530" s="8" cm="1">
        <f t="array" ref="T530">IF($A530="","",IF(COUNTIF(TOther[Frequency],T$1)=0,0,SUMPRODUCT(--(TOther[Frequency]=T$1),--(TOther[Start Date]&lt;=$A530),--(TOther[End Date Calc]&gt;=$A530),IF($B530="N",--(TOther[Start Day]=DAY($A530)),--(TOther[Start Day]&gt;=DAY($A530))),--(IFERROR(MOD(TOther[Start Month]-MONTH($A530)+4,4),1)=0),TOther[Amount])))</f>
        <v>0</v>
      </c>
      <c r="U530" s="8" cm="1">
        <f t="array" ref="U530">IF(A530="","",IF(COUNTIF(TOther[Frequency],$U$1)=0,0,SUMPRODUCT(--(TOther[Frequency]=$U$1),--(TOther[Start Date]&lt;=A530),--(TOther[End Date Calc]&gt;=A530),IF(B530="N",--(TOther[Start Day]=DAY(A530)),--(TOther[Start Day]&gt;=DAY(A530))),--(IFERROR(MOD(TOther[Start Month]-MONTH(A530)+6,6),1)=0),TOther[Amount])))</f>
        <v>0</v>
      </c>
      <c r="V530" s="8" cm="1">
        <f t="array" ref="V530">IF(A530="","",IF(COUNTIF(TOther[Frequency],$V$1)=0,0,SUMPRODUCT(--(TOther[Frequency]=$V$1),--(TOther[Start Date]&lt;=A530),--(TOther[End Date Calc]&gt;=A530),IF(B530="N",--(TOther[Start Day]=DAY(A530)),--(TOther[Start Day]&gt;=DAY(A530))),--(IFERROR(MOD(TOther[Start Month]-MONTH(A530)+12,12),1)=0),TOther[Amount])))</f>
        <v>0</v>
      </c>
      <c r="W530" s="8">
        <f>IF(A530="","",SUMIFS(TOther[Amount],TOther[Start Date],A530,TOther[Frequency],$W$1))</f>
        <v>0</v>
      </c>
      <c r="X530" s="9">
        <f t="shared" si="40"/>
        <v>300</v>
      </c>
      <c r="Y530" s="9">
        <f t="shared" si="44"/>
        <v>0</v>
      </c>
      <c r="Z530" s="8" cm="1">
        <f t="array" ref="Z530">IF(A530="","",IF(COUNTIF('2) Income'!$D$13:$D$32,"Weekly")=0,0,SUMPRODUCT(--(IFERROR(MOD(A530-'2) Income'!$F$13:$F$32,7),1)=0),--('2) Income'!$D$13:$D$32="Weekly"),--('2) Income'!$F$13:$F$32&lt;=A530),'2) Income'!$E$13:$E$32)))</f>
        <v>0</v>
      </c>
      <c r="AA530" s="8" cm="1">
        <f t="array" ref="AA530">IF(A530="","",IF(COUNTIF('2) Income'!$D$13:$D$32,"Every Other Week")=0,0,SUMPRODUCT(--(IFERROR(MOD(A530-'2) Income'!$F$13:$F$32,14),1)=0),--('2) Income'!$D$13:$D$32="Every Other Week"),--('2) Income'!$F$13:$F$32&lt;=A530),'2) Income'!$E$13:$E$32)))</f>
        <v>0</v>
      </c>
      <c r="AB530" s="8">
        <f>IF(A530="","",IF(COUNTIF('2) Income'!$D$13:$D$32,"1st and 15th")=0,0,IF(OR(DAY(A530)=1,DAY(A530)=15),SUMIFS('2) Income'!$E$13:$E$32,'2) Income'!$D$13:$D$32,"1st and 15th",'2) Income'!$F$13:$F$32,"&lt;="&amp;$A530),0)))</f>
        <v>0</v>
      </c>
      <c r="AC530" s="8">
        <f>IF(A530="","",IF(COUNTIF('2) Income'!$D$13:$D$32,"2nd Wednesday")=0,0,IF(A530=(A530-DAY(A530)+1+2*7-WEEKDAY(A530-DAY(A530)+8-4,1)),SUMIFS('2) Income'!$E$13:$E$32,'2) Income'!$D$13:$D$32,"2nd Wednesday",'2) Income'!$F$13:$F$32,"&lt;="&amp;$A530),0)))</f>
        <v>0</v>
      </c>
      <c r="AD530" s="8">
        <f>IF(A530="","",IF(COUNTIF('2) Income'!$D$13:$D$32,"3rd Wednesday")=0,0,IF(A530=(A530-DAY(A530)+1+3*7-WEEKDAY(A530-DAY(A530)+8-4,1)),SUMIFS('2) Income'!$E$13:$E$32,'2) Income'!$D$13:$D$32,"3rd Wednesday",'2) Income'!$F$13:$F$32,"&lt;="&amp;$A530),0)))</f>
        <v>0</v>
      </c>
      <c r="AE530" s="8">
        <f>IF(A530="","",IF(COUNTIF('2) Income'!$D$13:$D$32,"4th Wednesday")=0,0,IF(A530=(A530-DAY(A530)+1+4*7-WEEKDAY(A530-DAY(A530)+8-4,1)),SUMIFS('2) Income'!$E$13:$E$32,'2) Income'!$D$13:$D$32,"4th Wednesday",'2) Income'!$F$13:$F$32,"&lt;="&amp;$A530),0)))</f>
        <v>0</v>
      </c>
      <c r="AF530" s="8" cm="1">
        <f t="array" ref="AF530">IF(A530="","",IF(COUNTIF('2) Income'!$D$13:$D$32,"Every 4 Weeks")=0,0,SUMPRODUCT(--(IFERROR(MOD(A530-'2) Income'!$F$13:$F$32,28),1)=0),--('2) Income'!$D$13:$D$32="Every 4 Weeks"),--('2) Income'!$F$13:$F$32&lt;=A530),'2) Income'!$E$13:$E$32)))</f>
        <v>0</v>
      </c>
      <c r="AG530" s="8">
        <f>IF(A530="","",IF(COUNTIF('2) Income'!$D$13:$D$32,"Monthly")=0,0,IF(B530="N",SUMIFS('2) Income'!$E$13:$E$32,'2) Income'!$D$13:$D$32,"monthly",'2) Income'!$F$13:$F$32,"&lt;="&amp;$A530,'2) Income'!$I$13:$I$32,DAY(A530)),SUMIFS('2) Income'!$E$13:$E$32,'2) Income'!$D$13:$D$32,"monthly",'2) Income'!$F$13:$F$32,"&lt;="&amp;$A530,'2) Income'!$I$13:$I$32,"&gt;="&amp;DAY(A530)))))</f>
        <v>0</v>
      </c>
      <c r="AH530" s="8" cm="1">
        <f t="array" ref="AH530">IF(A530="","",IF(COUNTIF('2) Income'!$D$13:$D$32,"Yearly")=0,0,SUMPRODUCT(--('2) Income'!$D$13:$D$32="Yearly"),--('2) Income'!$F$13:$F$32&lt;=A530),IF(B530="N",--('2) Income'!$I$13:$I$32=DAY(A530)),--('2) Income'!$I$13:$I$32&gt;=DAY(A530))),--(IFERROR(MOD('2) Income'!$H$13:$H$32-MONTH(A530)+12,12),1)=0),'2) Income'!$E$13:$E$32)))</f>
        <v>0</v>
      </c>
      <c r="AI530" s="8">
        <f>IF(A530="","",IF(COUNTIF('2) Income'!$D$13:$D$32,"one-time")=0,0,SUMIFS('2) Income'!$E$13:$E$32,'2) Income'!$D$13:$D$32,"one-time",'2) Income'!$F$13:$F$32,"="&amp;$A530)))</f>
        <v>0</v>
      </c>
      <c r="AJ530" s="9">
        <f t="shared" si="41"/>
        <v>0</v>
      </c>
    </row>
    <row r="531" spans="1:36">
      <c r="A531" s="7">
        <f>IF(A530="","",IF(A530+1&lt;='1) Period'!$E$21,A530+1,""))</f>
        <v>46003</v>
      </c>
      <c r="B531" s="7" t="str">
        <f t="shared" si="42"/>
        <v>N</v>
      </c>
      <c r="C531" t="str">
        <f t="shared" si="43"/>
        <v>F</v>
      </c>
      <c r="D531" s="8">
        <f>IF(A531="","",IF(TEXT(A531,"dddd")='4) Happy Money'!$E$23,WAllowance,0))</f>
        <v>0</v>
      </c>
      <c r="E531" s="8">
        <f>IF(A531="","",IF(B531="N",SUMIF(TMonthly[Day of the Month],DAY(A531),TMonthly[Amount]),SUMIF(TMonthly[Day of the Month],"&gt;="&amp;DAY(A531),TMonthly[Amount])))</f>
        <v>0</v>
      </c>
      <c r="F531" s="8" cm="1">
        <f t="array" ref="F531">IF(A531="","",SUMPRODUCT(--(TYearly[Due Date]&lt;=A531),IF(B531="N",--(TYearly[Day]=DAY(A531)),--(TYearly[Day]&gt;=DAY(A531))),--(IFERROR(MOD(TYearly[Month]-MONTH(A531)+12,12),1)=0),TYearly[Amount]))</f>
        <v>0</v>
      </c>
      <c r="G531" s="8">
        <f>IF(A531="","",SUMIF(TOneTime[Due Date],A531,TOneTime[Amount]))</f>
        <v>0</v>
      </c>
      <c r="H531" s="8" cm="1">
        <f t="array" ref="H531">IF(A531="","",IF(COUNTIF(TOther[Frequency],$H$1)=0,0,SUMPRODUCT(--(IFERROR(MOD(A531-TOther[Start Date],7),1)=0),--(TOther[Frequency]=$H$1),--(TOther[Start Date]&lt;=A531),--(TOther[End Date Calc]&gt;=A531),TOther[Amount])))</f>
        <v>0</v>
      </c>
      <c r="I531" s="8" cm="1">
        <f t="array" ref="I531">IF(A531="","",IF(COUNTIF(TOther[Frequency],$I$1)=0,0,SUMPRODUCT(--(IFERROR(MOD(A531-TOther[Start Date],14),1)=0),--(TOther[Frequency]=$I$1),--(TOther[Start Date]&lt;=A531),--(TOther[End Date Calc]&gt;=A531),TOther[Amount])))</f>
        <v>0</v>
      </c>
      <c r="J531" s="8">
        <f>IF(A531="","",IF(COUNTIF(TOther[Frequency],$J$1)=0,0,IF(OR(DAY(A531)=1,DAY(A531)=15),SUMIFS(TOther[Amount],TOther[Frequency],$J$1,TOther[Start Date],"&lt;="&amp;$A531,TOther[End Date Calc],"&gt;="&amp;A531),0)))</f>
        <v>0</v>
      </c>
      <c r="K531" s="8">
        <f>IF(A531="","",IF(COUNTIF(TOther[Frequency],$K$1)=0,0,IF(A531=(A531-DAY(A531)+1+2*7-WEEKDAY(A531-DAY(A531)+8-4,1)),SUMIFS(TOther[Amount],TOther[Frequency],$K$1,TOther[Start Date],"&lt;="&amp;$A531,TOther[End Date Calc],"&gt;="&amp;A531),0)))</f>
        <v>0</v>
      </c>
      <c r="L531" s="8">
        <f>IF(A531="","",IF(COUNTIF(TOther[Frequency],$L$1)=0,0,IF(A531=(A531-DAY(A531)+1+3*7-WEEKDAY(A531-DAY(A531)+8-4,1)),SUMIFS(TOther[Amount],TOther[Frequency],$L$1,TOther[Start Date],"&lt;="&amp;$A531,TOther[End Date Calc],"&gt;="&amp;A531),0)))</f>
        <v>0</v>
      </c>
      <c r="M531" s="8">
        <f>IF(A531="","",IF(COUNTIF(TOther[Frequency],$M$1)=0,0,IF(A531=(A531-DAY(A531)+1+4*7-WEEKDAY(A531-DAY(A531)+8-4,1)),SUMIFS(TOther[Amount],TOther[Frequency],$M$1,TOther[Start Date],"&lt;="&amp;$A531,TOther[End Date Calc],"&gt;="&amp;A531),0)))</f>
        <v>0</v>
      </c>
      <c r="N531" s="8" cm="1">
        <f t="array" ref="N531">IF(A531="","",IF(COUNTIF(TOther[Frequency],$N$1)=0,0,SUMPRODUCT(--(IFERROR(MOD(A531-TOther[Start Date],28),1)=0),--(TOther[Frequency]=$N$1),--(TOther[Start Date]&lt;=A531),--(TOther[End Date Calc]&gt;=A531),TOther[Amount])))</f>
        <v>0</v>
      </c>
      <c r="O531" s="8" cm="1">
        <f t="array" ref="O531">IF(A531="","",IF(COUNTIF(TOther[Frequency],$O$1)=0,0,SUMPRODUCT(--(IFERROR(MOD(A531-TOther[Start Date],42),1)=0),--(TOther[Frequency]=$O$1),--(TOther[Start Date]&lt;=A531),--(TOther[End Date Calc]&gt;=A531),TOther[Amount])))</f>
        <v>0</v>
      </c>
      <c r="P531" s="8" cm="1">
        <f t="array" ref="P531">IF(A531="","",IF(COUNTIF(TOther[Frequency],$P$1)=0,0,SUMPRODUCT(--(IFERROR(MOD(A531-TOther[Start Date],56),1)=0),--(TOther[Frequency]=$P$1),--(TOther[Start Date]&lt;=A531),--(TOther[End Date Calc]&gt;=A531),TOther[Amount])))</f>
        <v>0</v>
      </c>
      <c r="Q531" s="8">
        <f>IF(A531="","",IF(COUNTIF(TOther[Frequency],$Q$1)=0,0,IF(B531="N",SUMIFS(TOther[Amount],TOther[Frequency],$Q$1,TOther[Start Date],"&lt;="&amp;$A531,TOther[End Date Calc],"&gt;="&amp;A531,TOther[Start Day],DAY(A531)),SUMIFS(TOther[Amount],TOther[Frequency],$Q$1,TOther[Start Date],"&lt;="&amp;$A531,TOther[End Date Calc],"&gt;="&amp;A531,TOther[Start Day],"&gt;="&amp;DAY(A531)))))</f>
        <v>0</v>
      </c>
      <c r="R531" s="8" cm="1">
        <f t="array" ref="R531">IF(A531="","",IF(COUNTIF(TOther[Frequency],R$1)=0,0,SUMPRODUCT(--(TOther[Frequency]=R$1),--(TOther[Start Date]&lt;=A531),--(TOther[End Date Calc]&gt;=A531),IF(B531="N",--(TOther[Start Day]=DAY(A531)),--(TOther[Start Day]&gt;=DAY(A531))),--(IFERROR(MOD(TOther[Start Month]-MONTH(A531)+2,2),1)=0),TOther[Amount])))</f>
        <v>0</v>
      </c>
      <c r="S531" s="8" cm="1">
        <f t="array" ref="S531">IF(A531="","",IF(COUNTIF(TOther[Frequency],S$1)=0,0,SUMPRODUCT(--(TOther[Frequency]=S$1),--(TOther[Start Date]&lt;=A531),--(TOther[End Date Calc]&gt;=A531),IF(B531="N",--(TOther[Start Day]=DAY(A531)),--(TOther[Start Day]&gt;=DAY(A531))),--(IFERROR(MOD(TOther[Start Month]-MONTH(A531)+3,3),1)=0),TOther[Amount])))</f>
        <v>0</v>
      </c>
      <c r="T531" s="8" cm="1">
        <f t="array" ref="T531">IF($A531="","",IF(COUNTIF(TOther[Frequency],T$1)=0,0,SUMPRODUCT(--(TOther[Frequency]=T$1),--(TOther[Start Date]&lt;=$A531),--(TOther[End Date Calc]&gt;=$A531),IF($B531="N",--(TOther[Start Day]=DAY($A531)),--(TOther[Start Day]&gt;=DAY($A531))),--(IFERROR(MOD(TOther[Start Month]-MONTH($A531)+4,4),1)=0),TOther[Amount])))</f>
        <v>0</v>
      </c>
      <c r="U531" s="8" cm="1">
        <f t="array" ref="U531">IF(A531="","",IF(COUNTIF(TOther[Frequency],$U$1)=0,0,SUMPRODUCT(--(TOther[Frequency]=$U$1),--(TOther[Start Date]&lt;=A531),--(TOther[End Date Calc]&gt;=A531),IF(B531="N",--(TOther[Start Day]=DAY(A531)),--(TOther[Start Day]&gt;=DAY(A531))),--(IFERROR(MOD(TOther[Start Month]-MONTH(A531)+6,6),1)=0),TOther[Amount])))</f>
        <v>0</v>
      </c>
      <c r="V531" s="8" cm="1">
        <f t="array" ref="V531">IF(A531="","",IF(COUNTIF(TOther[Frequency],$V$1)=0,0,SUMPRODUCT(--(TOther[Frequency]=$V$1),--(TOther[Start Date]&lt;=A531),--(TOther[End Date Calc]&gt;=A531),IF(B531="N",--(TOther[Start Day]=DAY(A531)),--(TOther[Start Day]&gt;=DAY(A531))),--(IFERROR(MOD(TOther[Start Month]-MONTH(A531)+12,12),1)=0),TOther[Amount])))</f>
        <v>0</v>
      </c>
      <c r="W531" s="8">
        <f>IF(A531="","",SUMIFS(TOther[Amount],TOther[Start Date],A531,TOther[Frequency],$W$1))</f>
        <v>0</v>
      </c>
      <c r="X531" s="9">
        <f t="shared" si="40"/>
        <v>0</v>
      </c>
      <c r="Y531" s="9">
        <f t="shared" si="44"/>
        <v>0</v>
      </c>
      <c r="Z531" s="8" cm="1">
        <f t="array" ref="Z531">IF(A531="","",IF(COUNTIF('2) Income'!$D$13:$D$32,"Weekly")=0,0,SUMPRODUCT(--(IFERROR(MOD(A531-'2) Income'!$F$13:$F$32,7),1)=0),--('2) Income'!$D$13:$D$32="Weekly"),--('2) Income'!$F$13:$F$32&lt;=A531),'2) Income'!$E$13:$E$32)))</f>
        <v>0</v>
      </c>
      <c r="AA531" s="8" cm="1">
        <f t="array" ref="AA531">IF(A531="","",IF(COUNTIF('2) Income'!$D$13:$D$32,"Every Other Week")=0,0,SUMPRODUCT(--(IFERROR(MOD(A531-'2) Income'!$F$13:$F$32,14),1)=0),--('2) Income'!$D$13:$D$32="Every Other Week"),--('2) Income'!$F$13:$F$32&lt;=A531),'2) Income'!$E$13:$E$32)))</f>
        <v>0</v>
      </c>
      <c r="AB531" s="8">
        <f>IF(A531="","",IF(COUNTIF('2) Income'!$D$13:$D$32,"1st and 15th")=0,0,IF(OR(DAY(A531)=1,DAY(A531)=15),SUMIFS('2) Income'!$E$13:$E$32,'2) Income'!$D$13:$D$32,"1st and 15th",'2) Income'!$F$13:$F$32,"&lt;="&amp;$A531),0)))</f>
        <v>0</v>
      </c>
      <c r="AC531" s="8">
        <f>IF(A531="","",IF(COUNTIF('2) Income'!$D$13:$D$32,"2nd Wednesday")=0,0,IF(A531=(A531-DAY(A531)+1+2*7-WEEKDAY(A531-DAY(A531)+8-4,1)),SUMIFS('2) Income'!$E$13:$E$32,'2) Income'!$D$13:$D$32,"2nd Wednesday",'2) Income'!$F$13:$F$32,"&lt;="&amp;$A531),0)))</f>
        <v>0</v>
      </c>
      <c r="AD531" s="8">
        <f>IF(A531="","",IF(COUNTIF('2) Income'!$D$13:$D$32,"3rd Wednesday")=0,0,IF(A531=(A531-DAY(A531)+1+3*7-WEEKDAY(A531-DAY(A531)+8-4,1)),SUMIFS('2) Income'!$E$13:$E$32,'2) Income'!$D$13:$D$32,"3rd Wednesday",'2) Income'!$F$13:$F$32,"&lt;="&amp;$A531),0)))</f>
        <v>0</v>
      </c>
      <c r="AE531" s="8">
        <f>IF(A531="","",IF(COUNTIF('2) Income'!$D$13:$D$32,"4th Wednesday")=0,0,IF(A531=(A531-DAY(A531)+1+4*7-WEEKDAY(A531-DAY(A531)+8-4,1)),SUMIFS('2) Income'!$E$13:$E$32,'2) Income'!$D$13:$D$32,"4th Wednesday",'2) Income'!$F$13:$F$32,"&lt;="&amp;$A531),0)))</f>
        <v>0</v>
      </c>
      <c r="AF531" s="8" cm="1">
        <f t="array" ref="AF531">IF(A531="","",IF(COUNTIF('2) Income'!$D$13:$D$32,"Every 4 Weeks")=0,0,SUMPRODUCT(--(IFERROR(MOD(A531-'2) Income'!$F$13:$F$32,28),1)=0),--('2) Income'!$D$13:$D$32="Every 4 Weeks"),--('2) Income'!$F$13:$F$32&lt;=A531),'2) Income'!$E$13:$E$32)))</f>
        <v>0</v>
      </c>
      <c r="AG531" s="8">
        <f>IF(A531="","",IF(COUNTIF('2) Income'!$D$13:$D$32,"Monthly")=0,0,IF(B531="N",SUMIFS('2) Income'!$E$13:$E$32,'2) Income'!$D$13:$D$32,"monthly",'2) Income'!$F$13:$F$32,"&lt;="&amp;$A531,'2) Income'!$I$13:$I$32,DAY(A531)),SUMIFS('2) Income'!$E$13:$E$32,'2) Income'!$D$13:$D$32,"monthly",'2) Income'!$F$13:$F$32,"&lt;="&amp;$A531,'2) Income'!$I$13:$I$32,"&gt;="&amp;DAY(A531)))))</f>
        <v>0</v>
      </c>
      <c r="AH531" s="8" cm="1">
        <f t="array" ref="AH531">IF(A531="","",IF(COUNTIF('2) Income'!$D$13:$D$32,"Yearly")=0,0,SUMPRODUCT(--('2) Income'!$D$13:$D$32="Yearly"),--('2) Income'!$F$13:$F$32&lt;=A531),IF(B531="N",--('2) Income'!$I$13:$I$32=DAY(A531)),--('2) Income'!$I$13:$I$32&gt;=DAY(A531))),--(IFERROR(MOD('2) Income'!$H$13:$H$32-MONTH(A531)+12,12),1)=0),'2) Income'!$E$13:$E$32)))</f>
        <v>0</v>
      </c>
      <c r="AI531" s="8">
        <f>IF(A531="","",IF(COUNTIF('2) Income'!$D$13:$D$32,"one-time")=0,0,SUMIFS('2) Income'!$E$13:$E$32,'2) Income'!$D$13:$D$32,"one-time",'2) Income'!$F$13:$F$32,"="&amp;$A531)))</f>
        <v>0</v>
      </c>
      <c r="AJ531" s="9">
        <f t="shared" si="41"/>
        <v>0</v>
      </c>
    </row>
    <row r="532" spans="1:36">
      <c r="A532" s="7">
        <f>IF(A531="","",IF(A531+1&lt;='1) Period'!$E$21,A531+1,""))</f>
        <v>46004</v>
      </c>
      <c r="B532" s="7" t="str">
        <f t="shared" si="42"/>
        <v>N</v>
      </c>
      <c r="C532" t="str">
        <f t="shared" si="43"/>
        <v>Y</v>
      </c>
      <c r="D532" s="8">
        <f>IF(A532="","",IF(TEXT(A532,"dddd")='4) Happy Money'!$E$23,WAllowance,0))</f>
        <v>0</v>
      </c>
      <c r="E532" s="8">
        <f>IF(A532="","",IF(B532="N",SUMIF(TMonthly[Day of the Month],DAY(A532),TMonthly[Amount]),SUMIF(TMonthly[Day of the Month],"&gt;="&amp;DAY(A532),TMonthly[Amount])))</f>
        <v>0</v>
      </c>
      <c r="F532" s="8" cm="1">
        <f t="array" ref="F532">IF(A532="","",SUMPRODUCT(--(TYearly[Due Date]&lt;=A532),IF(B532="N",--(TYearly[Day]=DAY(A532)),--(TYearly[Day]&gt;=DAY(A532))),--(IFERROR(MOD(TYearly[Month]-MONTH(A532)+12,12),1)=0),TYearly[Amount]))</f>
        <v>0</v>
      </c>
      <c r="G532" s="8">
        <f>IF(A532="","",SUMIF(TOneTime[Due Date],A532,TOneTime[Amount]))</f>
        <v>0</v>
      </c>
      <c r="H532" s="8" cm="1">
        <f t="array" ref="H532">IF(A532="","",IF(COUNTIF(TOther[Frequency],$H$1)=0,0,SUMPRODUCT(--(IFERROR(MOD(A532-TOther[Start Date],7),1)=0),--(TOther[Frequency]=$H$1),--(TOther[Start Date]&lt;=A532),--(TOther[End Date Calc]&gt;=A532),TOther[Amount])))</f>
        <v>0</v>
      </c>
      <c r="I532" s="8" cm="1">
        <f t="array" ref="I532">IF(A532="","",IF(COUNTIF(TOther[Frequency],$I$1)=0,0,SUMPRODUCT(--(IFERROR(MOD(A532-TOther[Start Date],14),1)=0),--(TOther[Frequency]=$I$1),--(TOther[Start Date]&lt;=A532),--(TOther[End Date Calc]&gt;=A532),TOther[Amount])))</f>
        <v>0</v>
      </c>
      <c r="J532" s="8">
        <f>IF(A532="","",IF(COUNTIF(TOther[Frequency],$J$1)=0,0,IF(OR(DAY(A532)=1,DAY(A532)=15),SUMIFS(TOther[Amount],TOther[Frequency],$J$1,TOther[Start Date],"&lt;="&amp;$A532,TOther[End Date Calc],"&gt;="&amp;A532),0)))</f>
        <v>0</v>
      </c>
      <c r="K532" s="8">
        <f>IF(A532="","",IF(COUNTIF(TOther[Frequency],$K$1)=0,0,IF(A532=(A532-DAY(A532)+1+2*7-WEEKDAY(A532-DAY(A532)+8-4,1)),SUMIFS(TOther[Amount],TOther[Frequency],$K$1,TOther[Start Date],"&lt;="&amp;$A532,TOther[End Date Calc],"&gt;="&amp;A532),0)))</f>
        <v>0</v>
      </c>
      <c r="L532" s="8">
        <f>IF(A532="","",IF(COUNTIF(TOther[Frequency],$L$1)=0,0,IF(A532=(A532-DAY(A532)+1+3*7-WEEKDAY(A532-DAY(A532)+8-4,1)),SUMIFS(TOther[Amount],TOther[Frequency],$L$1,TOther[Start Date],"&lt;="&amp;$A532,TOther[End Date Calc],"&gt;="&amp;A532),0)))</f>
        <v>0</v>
      </c>
      <c r="M532" s="8">
        <f>IF(A532="","",IF(COUNTIF(TOther[Frequency],$M$1)=0,0,IF(A532=(A532-DAY(A532)+1+4*7-WEEKDAY(A532-DAY(A532)+8-4,1)),SUMIFS(TOther[Amount],TOther[Frequency],$M$1,TOther[Start Date],"&lt;="&amp;$A532,TOther[End Date Calc],"&gt;="&amp;A532),0)))</f>
        <v>0</v>
      </c>
      <c r="N532" s="8" cm="1">
        <f t="array" ref="N532">IF(A532="","",IF(COUNTIF(TOther[Frequency],$N$1)=0,0,SUMPRODUCT(--(IFERROR(MOD(A532-TOther[Start Date],28),1)=0),--(TOther[Frequency]=$N$1),--(TOther[Start Date]&lt;=A532),--(TOther[End Date Calc]&gt;=A532),TOther[Amount])))</f>
        <v>0</v>
      </c>
      <c r="O532" s="8" cm="1">
        <f t="array" ref="O532">IF(A532="","",IF(COUNTIF(TOther[Frequency],$O$1)=0,0,SUMPRODUCT(--(IFERROR(MOD(A532-TOther[Start Date],42),1)=0),--(TOther[Frequency]=$O$1),--(TOther[Start Date]&lt;=A532),--(TOther[End Date Calc]&gt;=A532),TOther[Amount])))</f>
        <v>0</v>
      </c>
      <c r="P532" s="8" cm="1">
        <f t="array" ref="P532">IF(A532="","",IF(COUNTIF(TOther[Frequency],$P$1)=0,0,SUMPRODUCT(--(IFERROR(MOD(A532-TOther[Start Date],56),1)=0),--(TOther[Frequency]=$P$1),--(TOther[Start Date]&lt;=A532),--(TOther[End Date Calc]&gt;=A532),TOther[Amount])))</f>
        <v>0</v>
      </c>
      <c r="Q532" s="8">
        <f>IF(A532="","",IF(COUNTIF(TOther[Frequency],$Q$1)=0,0,IF(B532="N",SUMIFS(TOther[Amount],TOther[Frequency],$Q$1,TOther[Start Date],"&lt;="&amp;$A532,TOther[End Date Calc],"&gt;="&amp;A532,TOther[Start Day],DAY(A532)),SUMIFS(TOther[Amount],TOther[Frequency],$Q$1,TOther[Start Date],"&lt;="&amp;$A532,TOther[End Date Calc],"&gt;="&amp;A532,TOther[Start Day],"&gt;="&amp;DAY(A532)))))</f>
        <v>0</v>
      </c>
      <c r="R532" s="8" cm="1">
        <f t="array" ref="R532">IF(A532="","",IF(COUNTIF(TOther[Frequency],R$1)=0,0,SUMPRODUCT(--(TOther[Frequency]=R$1),--(TOther[Start Date]&lt;=A532),--(TOther[End Date Calc]&gt;=A532),IF(B532="N",--(TOther[Start Day]=DAY(A532)),--(TOther[Start Day]&gt;=DAY(A532))),--(IFERROR(MOD(TOther[Start Month]-MONTH(A532)+2,2),1)=0),TOther[Amount])))</f>
        <v>0</v>
      </c>
      <c r="S532" s="8" cm="1">
        <f t="array" ref="S532">IF(A532="","",IF(COUNTIF(TOther[Frequency],S$1)=0,0,SUMPRODUCT(--(TOther[Frequency]=S$1),--(TOther[Start Date]&lt;=A532),--(TOther[End Date Calc]&gt;=A532),IF(B532="N",--(TOther[Start Day]=DAY(A532)),--(TOther[Start Day]&gt;=DAY(A532))),--(IFERROR(MOD(TOther[Start Month]-MONTH(A532)+3,3),1)=0),TOther[Amount])))</f>
        <v>0</v>
      </c>
      <c r="T532" s="8" cm="1">
        <f t="array" ref="T532">IF($A532="","",IF(COUNTIF(TOther[Frequency],T$1)=0,0,SUMPRODUCT(--(TOther[Frequency]=T$1),--(TOther[Start Date]&lt;=$A532),--(TOther[End Date Calc]&gt;=$A532),IF($B532="N",--(TOther[Start Day]=DAY($A532)),--(TOther[Start Day]&gt;=DAY($A532))),--(IFERROR(MOD(TOther[Start Month]-MONTH($A532)+4,4),1)=0),TOther[Amount])))</f>
        <v>0</v>
      </c>
      <c r="U532" s="8" cm="1">
        <f t="array" ref="U532">IF(A532="","",IF(COUNTIF(TOther[Frequency],$U$1)=0,0,SUMPRODUCT(--(TOther[Frequency]=$U$1),--(TOther[Start Date]&lt;=A532),--(TOther[End Date Calc]&gt;=A532),IF(B532="N",--(TOther[Start Day]=DAY(A532)),--(TOther[Start Day]&gt;=DAY(A532))),--(IFERROR(MOD(TOther[Start Month]-MONTH(A532)+6,6),1)=0),TOther[Amount])))</f>
        <v>0</v>
      </c>
      <c r="V532" s="8" cm="1">
        <f t="array" ref="V532">IF(A532="","",IF(COUNTIF(TOther[Frequency],$V$1)=0,0,SUMPRODUCT(--(TOther[Frequency]=$V$1),--(TOther[Start Date]&lt;=A532),--(TOther[End Date Calc]&gt;=A532),IF(B532="N",--(TOther[Start Day]=DAY(A532)),--(TOther[Start Day]&gt;=DAY(A532))),--(IFERROR(MOD(TOther[Start Month]-MONTH(A532)+12,12),1)=0),TOther[Amount])))</f>
        <v>0</v>
      </c>
      <c r="W532" s="8">
        <f>IF(A532="","",SUMIFS(TOther[Amount],TOther[Start Date],A532,TOther[Frequency],$W$1))</f>
        <v>0</v>
      </c>
      <c r="X532" s="9">
        <f t="shared" si="40"/>
        <v>0</v>
      </c>
      <c r="Y532" s="9">
        <f t="shared" si="44"/>
        <v>0</v>
      </c>
      <c r="Z532" s="8" cm="1">
        <f t="array" ref="Z532">IF(A532="","",IF(COUNTIF('2) Income'!$D$13:$D$32,"Weekly")=0,0,SUMPRODUCT(--(IFERROR(MOD(A532-'2) Income'!$F$13:$F$32,7),1)=0),--('2) Income'!$D$13:$D$32="Weekly"),--('2) Income'!$F$13:$F$32&lt;=A532),'2) Income'!$E$13:$E$32)))</f>
        <v>0</v>
      </c>
      <c r="AA532" s="8" cm="1">
        <f t="array" ref="AA532">IF(A532="","",IF(COUNTIF('2) Income'!$D$13:$D$32,"Every Other Week")=0,0,SUMPRODUCT(--(IFERROR(MOD(A532-'2) Income'!$F$13:$F$32,14),1)=0),--('2) Income'!$D$13:$D$32="Every Other Week"),--('2) Income'!$F$13:$F$32&lt;=A532),'2) Income'!$E$13:$E$32)))</f>
        <v>0</v>
      </c>
      <c r="AB532" s="8">
        <f>IF(A532="","",IF(COUNTIF('2) Income'!$D$13:$D$32,"1st and 15th")=0,0,IF(OR(DAY(A532)=1,DAY(A532)=15),SUMIFS('2) Income'!$E$13:$E$32,'2) Income'!$D$13:$D$32,"1st and 15th",'2) Income'!$F$13:$F$32,"&lt;="&amp;$A532),0)))</f>
        <v>0</v>
      </c>
      <c r="AC532" s="8">
        <f>IF(A532="","",IF(COUNTIF('2) Income'!$D$13:$D$32,"2nd Wednesday")=0,0,IF(A532=(A532-DAY(A532)+1+2*7-WEEKDAY(A532-DAY(A532)+8-4,1)),SUMIFS('2) Income'!$E$13:$E$32,'2) Income'!$D$13:$D$32,"2nd Wednesday",'2) Income'!$F$13:$F$32,"&lt;="&amp;$A532),0)))</f>
        <v>0</v>
      </c>
      <c r="AD532" s="8">
        <f>IF(A532="","",IF(COUNTIF('2) Income'!$D$13:$D$32,"3rd Wednesday")=0,0,IF(A532=(A532-DAY(A532)+1+3*7-WEEKDAY(A532-DAY(A532)+8-4,1)),SUMIFS('2) Income'!$E$13:$E$32,'2) Income'!$D$13:$D$32,"3rd Wednesday",'2) Income'!$F$13:$F$32,"&lt;="&amp;$A532),0)))</f>
        <v>0</v>
      </c>
      <c r="AE532" s="8">
        <f>IF(A532="","",IF(COUNTIF('2) Income'!$D$13:$D$32,"4th Wednesday")=0,0,IF(A532=(A532-DAY(A532)+1+4*7-WEEKDAY(A532-DAY(A532)+8-4,1)),SUMIFS('2) Income'!$E$13:$E$32,'2) Income'!$D$13:$D$32,"4th Wednesday",'2) Income'!$F$13:$F$32,"&lt;="&amp;$A532),0)))</f>
        <v>0</v>
      </c>
      <c r="AF532" s="8" cm="1">
        <f t="array" ref="AF532">IF(A532="","",IF(COUNTIF('2) Income'!$D$13:$D$32,"Every 4 Weeks")=0,0,SUMPRODUCT(--(IFERROR(MOD(A532-'2) Income'!$F$13:$F$32,28),1)=0),--('2) Income'!$D$13:$D$32="Every 4 Weeks"),--('2) Income'!$F$13:$F$32&lt;=A532),'2) Income'!$E$13:$E$32)))</f>
        <v>0</v>
      </c>
      <c r="AG532" s="8">
        <f>IF(A532="","",IF(COUNTIF('2) Income'!$D$13:$D$32,"Monthly")=0,0,IF(B532="N",SUMIFS('2) Income'!$E$13:$E$32,'2) Income'!$D$13:$D$32,"monthly",'2) Income'!$F$13:$F$32,"&lt;="&amp;$A532,'2) Income'!$I$13:$I$32,DAY(A532)),SUMIFS('2) Income'!$E$13:$E$32,'2) Income'!$D$13:$D$32,"monthly",'2) Income'!$F$13:$F$32,"&lt;="&amp;$A532,'2) Income'!$I$13:$I$32,"&gt;="&amp;DAY(A532)))))</f>
        <v>0</v>
      </c>
      <c r="AH532" s="8" cm="1">
        <f t="array" ref="AH532">IF(A532="","",IF(COUNTIF('2) Income'!$D$13:$D$32,"Yearly")=0,0,SUMPRODUCT(--('2) Income'!$D$13:$D$32="Yearly"),--('2) Income'!$F$13:$F$32&lt;=A532),IF(B532="N",--('2) Income'!$I$13:$I$32=DAY(A532)),--('2) Income'!$I$13:$I$32&gt;=DAY(A532))),--(IFERROR(MOD('2) Income'!$H$13:$H$32-MONTH(A532)+12,12),1)=0),'2) Income'!$E$13:$E$32)))</f>
        <v>0</v>
      </c>
      <c r="AI532" s="8">
        <f>IF(A532="","",IF(COUNTIF('2) Income'!$D$13:$D$32,"one-time")=0,0,SUMIFS('2) Income'!$E$13:$E$32,'2) Income'!$D$13:$D$32,"one-time",'2) Income'!$F$13:$F$32,"="&amp;$A532)))</f>
        <v>0</v>
      </c>
      <c r="AJ532" s="9">
        <f t="shared" si="41"/>
        <v>0</v>
      </c>
    </row>
    <row r="533" spans="1:36">
      <c r="A533" s="7">
        <f>IF(A532="","",IF(A532+1&lt;='1) Period'!$E$21,A532+1,""))</f>
        <v>46005</v>
      </c>
      <c r="B533" s="7" t="str">
        <f t="shared" si="42"/>
        <v>N</v>
      </c>
      <c r="C533" t="str">
        <f t="shared" si="43"/>
        <v>Y</v>
      </c>
      <c r="D533" s="8">
        <f>IF(A533="","",IF(TEXT(A533,"dddd")='4) Happy Money'!$E$23,WAllowance,0))</f>
        <v>0</v>
      </c>
      <c r="E533" s="8">
        <f>IF(A533="","",IF(B533="N",SUMIF(TMonthly[Day of the Month],DAY(A533),TMonthly[Amount]),SUMIF(TMonthly[Day of the Month],"&gt;="&amp;DAY(A533),TMonthly[Amount])))</f>
        <v>0</v>
      </c>
      <c r="F533" s="8" cm="1">
        <f t="array" ref="F533">IF(A533="","",SUMPRODUCT(--(TYearly[Due Date]&lt;=A533),IF(B533="N",--(TYearly[Day]=DAY(A533)),--(TYearly[Day]&gt;=DAY(A533))),--(IFERROR(MOD(TYearly[Month]-MONTH(A533)+12,12),1)=0),TYearly[Amount]))</f>
        <v>0</v>
      </c>
      <c r="G533" s="8">
        <f>IF(A533="","",SUMIF(TOneTime[Due Date],A533,TOneTime[Amount]))</f>
        <v>0</v>
      </c>
      <c r="H533" s="8" cm="1">
        <f t="array" ref="H533">IF(A533="","",IF(COUNTIF(TOther[Frequency],$H$1)=0,0,SUMPRODUCT(--(IFERROR(MOD(A533-TOther[Start Date],7),1)=0),--(TOther[Frequency]=$H$1),--(TOther[Start Date]&lt;=A533),--(TOther[End Date Calc]&gt;=A533),TOther[Amount])))</f>
        <v>0</v>
      </c>
      <c r="I533" s="8" cm="1">
        <f t="array" ref="I533">IF(A533="","",IF(COUNTIF(TOther[Frequency],$I$1)=0,0,SUMPRODUCT(--(IFERROR(MOD(A533-TOther[Start Date],14),1)=0),--(TOther[Frequency]=$I$1),--(TOther[Start Date]&lt;=A533),--(TOther[End Date Calc]&gt;=A533),TOther[Amount])))</f>
        <v>0</v>
      </c>
      <c r="J533" s="8">
        <f>IF(A533="","",IF(COUNTIF(TOther[Frequency],$J$1)=0,0,IF(OR(DAY(A533)=1,DAY(A533)=15),SUMIFS(TOther[Amount],TOther[Frequency],$J$1,TOther[Start Date],"&lt;="&amp;$A533,TOther[End Date Calc],"&gt;="&amp;A533),0)))</f>
        <v>0</v>
      </c>
      <c r="K533" s="8">
        <f>IF(A533="","",IF(COUNTIF(TOther[Frequency],$K$1)=0,0,IF(A533=(A533-DAY(A533)+1+2*7-WEEKDAY(A533-DAY(A533)+8-4,1)),SUMIFS(TOther[Amount],TOther[Frequency],$K$1,TOther[Start Date],"&lt;="&amp;$A533,TOther[End Date Calc],"&gt;="&amp;A533),0)))</f>
        <v>0</v>
      </c>
      <c r="L533" s="8">
        <f>IF(A533="","",IF(COUNTIF(TOther[Frequency],$L$1)=0,0,IF(A533=(A533-DAY(A533)+1+3*7-WEEKDAY(A533-DAY(A533)+8-4,1)),SUMIFS(TOther[Amount],TOther[Frequency],$L$1,TOther[Start Date],"&lt;="&amp;$A533,TOther[End Date Calc],"&gt;="&amp;A533),0)))</f>
        <v>0</v>
      </c>
      <c r="M533" s="8">
        <f>IF(A533="","",IF(COUNTIF(TOther[Frequency],$M$1)=0,0,IF(A533=(A533-DAY(A533)+1+4*7-WEEKDAY(A533-DAY(A533)+8-4,1)),SUMIFS(TOther[Amount],TOther[Frequency],$M$1,TOther[Start Date],"&lt;="&amp;$A533,TOther[End Date Calc],"&gt;="&amp;A533),0)))</f>
        <v>0</v>
      </c>
      <c r="N533" s="8" cm="1">
        <f t="array" ref="N533">IF(A533="","",IF(COUNTIF(TOther[Frequency],$N$1)=0,0,SUMPRODUCT(--(IFERROR(MOD(A533-TOther[Start Date],28),1)=0),--(TOther[Frequency]=$N$1),--(TOther[Start Date]&lt;=A533),--(TOther[End Date Calc]&gt;=A533),TOther[Amount])))</f>
        <v>0</v>
      </c>
      <c r="O533" s="8" cm="1">
        <f t="array" ref="O533">IF(A533="","",IF(COUNTIF(TOther[Frequency],$O$1)=0,0,SUMPRODUCT(--(IFERROR(MOD(A533-TOther[Start Date],42),1)=0),--(TOther[Frequency]=$O$1),--(TOther[Start Date]&lt;=A533),--(TOther[End Date Calc]&gt;=A533),TOther[Amount])))</f>
        <v>0</v>
      </c>
      <c r="P533" s="8" cm="1">
        <f t="array" ref="P533">IF(A533="","",IF(COUNTIF(TOther[Frequency],$P$1)=0,0,SUMPRODUCT(--(IFERROR(MOD(A533-TOther[Start Date],56),1)=0),--(TOther[Frequency]=$P$1),--(TOther[Start Date]&lt;=A533),--(TOther[End Date Calc]&gt;=A533),TOther[Amount])))</f>
        <v>0</v>
      </c>
      <c r="Q533" s="8">
        <f>IF(A533="","",IF(COUNTIF(TOther[Frequency],$Q$1)=0,0,IF(B533="N",SUMIFS(TOther[Amount],TOther[Frequency],$Q$1,TOther[Start Date],"&lt;="&amp;$A533,TOther[End Date Calc],"&gt;="&amp;A533,TOther[Start Day],DAY(A533)),SUMIFS(TOther[Amount],TOther[Frequency],$Q$1,TOther[Start Date],"&lt;="&amp;$A533,TOther[End Date Calc],"&gt;="&amp;A533,TOther[Start Day],"&gt;="&amp;DAY(A533)))))</f>
        <v>0</v>
      </c>
      <c r="R533" s="8" cm="1">
        <f t="array" ref="R533">IF(A533="","",IF(COUNTIF(TOther[Frequency],R$1)=0,0,SUMPRODUCT(--(TOther[Frequency]=R$1),--(TOther[Start Date]&lt;=A533),--(TOther[End Date Calc]&gt;=A533),IF(B533="N",--(TOther[Start Day]=DAY(A533)),--(TOther[Start Day]&gt;=DAY(A533))),--(IFERROR(MOD(TOther[Start Month]-MONTH(A533)+2,2),1)=0),TOther[Amount])))</f>
        <v>0</v>
      </c>
      <c r="S533" s="8" cm="1">
        <f t="array" ref="S533">IF(A533="","",IF(COUNTIF(TOther[Frequency],S$1)=0,0,SUMPRODUCT(--(TOther[Frequency]=S$1),--(TOther[Start Date]&lt;=A533),--(TOther[End Date Calc]&gt;=A533),IF(B533="N",--(TOther[Start Day]=DAY(A533)),--(TOther[Start Day]&gt;=DAY(A533))),--(IFERROR(MOD(TOther[Start Month]-MONTH(A533)+3,3),1)=0),TOther[Amount])))</f>
        <v>0</v>
      </c>
      <c r="T533" s="8" cm="1">
        <f t="array" ref="T533">IF($A533="","",IF(COUNTIF(TOther[Frequency],T$1)=0,0,SUMPRODUCT(--(TOther[Frequency]=T$1),--(TOther[Start Date]&lt;=$A533),--(TOther[End Date Calc]&gt;=$A533),IF($B533="N",--(TOther[Start Day]=DAY($A533)),--(TOther[Start Day]&gt;=DAY($A533))),--(IFERROR(MOD(TOther[Start Month]-MONTH($A533)+4,4),1)=0),TOther[Amount])))</f>
        <v>0</v>
      </c>
      <c r="U533" s="8" cm="1">
        <f t="array" ref="U533">IF(A533="","",IF(COUNTIF(TOther[Frequency],$U$1)=0,0,SUMPRODUCT(--(TOther[Frequency]=$U$1),--(TOther[Start Date]&lt;=A533),--(TOther[End Date Calc]&gt;=A533),IF(B533="N",--(TOther[Start Day]=DAY(A533)),--(TOther[Start Day]&gt;=DAY(A533))),--(IFERROR(MOD(TOther[Start Month]-MONTH(A533)+6,6),1)=0),TOther[Amount])))</f>
        <v>0</v>
      </c>
      <c r="V533" s="8" cm="1">
        <f t="array" ref="V533">IF(A533="","",IF(COUNTIF(TOther[Frequency],$V$1)=0,0,SUMPRODUCT(--(TOther[Frequency]=$V$1),--(TOther[Start Date]&lt;=A533),--(TOther[End Date Calc]&gt;=A533),IF(B533="N",--(TOther[Start Day]=DAY(A533)),--(TOther[Start Day]&gt;=DAY(A533))),--(IFERROR(MOD(TOther[Start Month]-MONTH(A533)+12,12),1)=0),TOther[Amount])))</f>
        <v>0</v>
      </c>
      <c r="W533" s="8">
        <f>IF(A533="","",SUMIFS(TOther[Amount],TOther[Start Date],A533,TOther[Frequency],$W$1))</f>
        <v>0</v>
      </c>
      <c r="X533" s="9">
        <f t="shared" si="40"/>
        <v>0</v>
      </c>
      <c r="Y533" s="9">
        <f t="shared" si="44"/>
        <v>0</v>
      </c>
      <c r="Z533" s="8" cm="1">
        <f t="array" ref="Z533">IF(A533="","",IF(COUNTIF('2) Income'!$D$13:$D$32,"Weekly")=0,0,SUMPRODUCT(--(IFERROR(MOD(A533-'2) Income'!$F$13:$F$32,7),1)=0),--('2) Income'!$D$13:$D$32="Weekly"),--('2) Income'!$F$13:$F$32&lt;=A533),'2) Income'!$E$13:$E$32)))</f>
        <v>0</v>
      </c>
      <c r="AA533" s="8" cm="1">
        <f t="array" ref="AA533">IF(A533="","",IF(COUNTIF('2) Income'!$D$13:$D$32,"Every Other Week")=0,0,SUMPRODUCT(--(IFERROR(MOD(A533-'2) Income'!$F$13:$F$32,14),1)=0),--('2) Income'!$D$13:$D$32="Every Other Week"),--('2) Income'!$F$13:$F$32&lt;=A533),'2) Income'!$E$13:$E$32)))</f>
        <v>0</v>
      </c>
      <c r="AB533" s="8">
        <f>IF(A533="","",IF(COUNTIF('2) Income'!$D$13:$D$32,"1st and 15th")=0,0,IF(OR(DAY(A533)=1,DAY(A533)=15),SUMIFS('2) Income'!$E$13:$E$32,'2) Income'!$D$13:$D$32,"1st and 15th",'2) Income'!$F$13:$F$32,"&lt;="&amp;$A533),0)))</f>
        <v>0</v>
      </c>
      <c r="AC533" s="8">
        <f>IF(A533="","",IF(COUNTIF('2) Income'!$D$13:$D$32,"2nd Wednesday")=0,0,IF(A533=(A533-DAY(A533)+1+2*7-WEEKDAY(A533-DAY(A533)+8-4,1)),SUMIFS('2) Income'!$E$13:$E$32,'2) Income'!$D$13:$D$32,"2nd Wednesday",'2) Income'!$F$13:$F$32,"&lt;="&amp;$A533),0)))</f>
        <v>0</v>
      </c>
      <c r="AD533" s="8">
        <f>IF(A533="","",IF(COUNTIF('2) Income'!$D$13:$D$32,"3rd Wednesday")=0,0,IF(A533=(A533-DAY(A533)+1+3*7-WEEKDAY(A533-DAY(A533)+8-4,1)),SUMIFS('2) Income'!$E$13:$E$32,'2) Income'!$D$13:$D$32,"3rd Wednesday",'2) Income'!$F$13:$F$32,"&lt;="&amp;$A533),0)))</f>
        <v>0</v>
      </c>
      <c r="AE533" s="8">
        <f>IF(A533="","",IF(COUNTIF('2) Income'!$D$13:$D$32,"4th Wednesday")=0,0,IF(A533=(A533-DAY(A533)+1+4*7-WEEKDAY(A533-DAY(A533)+8-4,1)),SUMIFS('2) Income'!$E$13:$E$32,'2) Income'!$D$13:$D$32,"4th Wednesday",'2) Income'!$F$13:$F$32,"&lt;="&amp;$A533),0)))</f>
        <v>0</v>
      </c>
      <c r="AF533" s="8" cm="1">
        <f t="array" ref="AF533">IF(A533="","",IF(COUNTIF('2) Income'!$D$13:$D$32,"Every 4 Weeks")=0,0,SUMPRODUCT(--(IFERROR(MOD(A533-'2) Income'!$F$13:$F$32,28),1)=0),--('2) Income'!$D$13:$D$32="Every 4 Weeks"),--('2) Income'!$F$13:$F$32&lt;=A533),'2) Income'!$E$13:$E$32)))</f>
        <v>0</v>
      </c>
      <c r="AG533" s="8">
        <f>IF(A533="","",IF(COUNTIF('2) Income'!$D$13:$D$32,"Monthly")=0,0,IF(B533="N",SUMIFS('2) Income'!$E$13:$E$32,'2) Income'!$D$13:$D$32,"monthly",'2) Income'!$F$13:$F$32,"&lt;="&amp;$A533,'2) Income'!$I$13:$I$32,DAY(A533)),SUMIFS('2) Income'!$E$13:$E$32,'2) Income'!$D$13:$D$32,"monthly",'2) Income'!$F$13:$F$32,"&lt;="&amp;$A533,'2) Income'!$I$13:$I$32,"&gt;="&amp;DAY(A533)))))</f>
        <v>0</v>
      </c>
      <c r="AH533" s="8" cm="1">
        <f t="array" ref="AH533">IF(A533="","",IF(COUNTIF('2) Income'!$D$13:$D$32,"Yearly")=0,0,SUMPRODUCT(--('2) Income'!$D$13:$D$32="Yearly"),--('2) Income'!$F$13:$F$32&lt;=A533),IF(B533="N",--('2) Income'!$I$13:$I$32=DAY(A533)),--('2) Income'!$I$13:$I$32&gt;=DAY(A533))),--(IFERROR(MOD('2) Income'!$H$13:$H$32-MONTH(A533)+12,12),1)=0),'2) Income'!$E$13:$E$32)))</f>
        <v>0</v>
      </c>
      <c r="AI533" s="8">
        <f>IF(A533="","",IF(COUNTIF('2) Income'!$D$13:$D$32,"one-time")=0,0,SUMIFS('2) Income'!$E$13:$E$32,'2) Income'!$D$13:$D$32,"one-time",'2) Income'!$F$13:$F$32,"="&amp;$A533)))</f>
        <v>0</v>
      </c>
      <c r="AJ533" s="9">
        <f t="shared" si="41"/>
        <v>0</v>
      </c>
    </row>
    <row r="534" spans="1:36">
      <c r="A534" s="7">
        <f>IF(A533="","",IF(A533+1&lt;='1) Period'!$E$21,A533+1,""))</f>
        <v>46006</v>
      </c>
      <c r="B534" s="7" t="str">
        <f t="shared" si="42"/>
        <v>N</v>
      </c>
      <c r="C534" t="str">
        <f t="shared" si="43"/>
        <v>F</v>
      </c>
      <c r="D534" s="8">
        <f>IF(A534="","",IF(TEXT(A534,"dddd")='4) Happy Money'!$E$23,WAllowance,0))</f>
        <v>400</v>
      </c>
      <c r="E534" s="8">
        <f>IF(A534="","",IF(B534="N",SUMIF(TMonthly[Day of the Month],DAY(A534),TMonthly[Amount]),SUMIF(TMonthly[Day of the Month],"&gt;="&amp;DAY(A534),TMonthly[Amount])))</f>
        <v>0</v>
      </c>
      <c r="F534" s="8" cm="1">
        <f t="array" ref="F534">IF(A534="","",SUMPRODUCT(--(TYearly[Due Date]&lt;=A534),IF(B534="N",--(TYearly[Day]=DAY(A534)),--(TYearly[Day]&gt;=DAY(A534))),--(IFERROR(MOD(TYearly[Month]-MONTH(A534)+12,12),1)=0),TYearly[Amount]))</f>
        <v>0</v>
      </c>
      <c r="G534" s="8">
        <f>IF(A534="","",SUMIF(TOneTime[Due Date],A534,TOneTime[Amount]))</f>
        <v>0</v>
      </c>
      <c r="H534" s="8" cm="1">
        <f t="array" ref="H534">IF(A534="","",IF(COUNTIF(TOther[Frequency],$H$1)=0,0,SUMPRODUCT(--(IFERROR(MOD(A534-TOther[Start Date],7),1)=0),--(TOther[Frequency]=$H$1),--(TOther[Start Date]&lt;=A534),--(TOther[End Date Calc]&gt;=A534),TOther[Amount])))</f>
        <v>0</v>
      </c>
      <c r="I534" s="8" cm="1">
        <f t="array" ref="I534">IF(A534="","",IF(COUNTIF(TOther[Frequency],$I$1)=0,0,SUMPRODUCT(--(IFERROR(MOD(A534-TOther[Start Date],14),1)=0),--(TOther[Frequency]=$I$1),--(TOther[Start Date]&lt;=A534),--(TOther[End Date Calc]&gt;=A534),TOther[Amount])))</f>
        <v>0</v>
      </c>
      <c r="J534" s="8">
        <f>IF(A534="","",IF(COUNTIF(TOther[Frequency],$J$1)=0,0,IF(OR(DAY(A534)=1,DAY(A534)=15),SUMIFS(TOther[Amount],TOther[Frequency],$J$1,TOther[Start Date],"&lt;="&amp;$A534,TOther[End Date Calc],"&gt;="&amp;A534),0)))</f>
        <v>0</v>
      </c>
      <c r="K534" s="8">
        <f>IF(A534="","",IF(COUNTIF(TOther[Frequency],$K$1)=0,0,IF(A534=(A534-DAY(A534)+1+2*7-WEEKDAY(A534-DAY(A534)+8-4,1)),SUMIFS(TOther[Amount],TOther[Frequency],$K$1,TOther[Start Date],"&lt;="&amp;$A534,TOther[End Date Calc],"&gt;="&amp;A534),0)))</f>
        <v>0</v>
      </c>
      <c r="L534" s="8">
        <f>IF(A534="","",IF(COUNTIF(TOther[Frequency],$L$1)=0,0,IF(A534=(A534-DAY(A534)+1+3*7-WEEKDAY(A534-DAY(A534)+8-4,1)),SUMIFS(TOther[Amount],TOther[Frequency],$L$1,TOther[Start Date],"&lt;="&amp;$A534,TOther[End Date Calc],"&gt;="&amp;A534),0)))</f>
        <v>0</v>
      </c>
      <c r="M534" s="8">
        <f>IF(A534="","",IF(COUNTIF(TOther[Frequency],$M$1)=0,0,IF(A534=(A534-DAY(A534)+1+4*7-WEEKDAY(A534-DAY(A534)+8-4,1)),SUMIFS(TOther[Amount],TOther[Frequency],$M$1,TOther[Start Date],"&lt;="&amp;$A534,TOther[End Date Calc],"&gt;="&amp;A534),0)))</f>
        <v>0</v>
      </c>
      <c r="N534" s="8" cm="1">
        <f t="array" ref="N534">IF(A534="","",IF(COUNTIF(TOther[Frequency],$N$1)=0,0,SUMPRODUCT(--(IFERROR(MOD(A534-TOther[Start Date],28),1)=0),--(TOther[Frequency]=$N$1),--(TOther[Start Date]&lt;=A534),--(TOther[End Date Calc]&gt;=A534),TOther[Amount])))</f>
        <v>0</v>
      </c>
      <c r="O534" s="8" cm="1">
        <f t="array" ref="O534">IF(A534="","",IF(COUNTIF(TOther[Frequency],$O$1)=0,0,SUMPRODUCT(--(IFERROR(MOD(A534-TOther[Start Date],42),1)=0),--(TOther[Frequency]=$O$1),--(TOther[Start Date]&lt;=A534),--(TOther[End Date Calc]&gt;=A534),TOther[Amount])))</f>
        <v>0</v>
      </c>
      <c r="P534" s="8" cm="1">
        <f t="array" ref="P534">IF(A534="","",IF(COUNTIF(TOther[Frequency],$P$1)=0,0,SUMPRODUCT(--(IFERROR(MOD(A534-TOther[Start Date],56),1)=0),--(TOther[Frequency]=$P$1),--(TOther[Start Date]&lt;=A534),--(TOther[End Date Calc]&gt;=A534),TOther[Amount])))</f>
        <v>0</v>
      </c>
      <c r="Q534" s="8">
        <f>IF(A534="","",IF(COUNTIF(TOther[Frequency],$Q$1)=0,0,IF(B534="N",SUMIFS(TOther[Amount],TOther[Frequency],$Q$1,TOther[Start Date],"&lt;="&amp;$A534,TOther[End Date Calc],"&gt;="&amp;A534,TOther[Start Day],DAY(A534)),SUMIFS(TOther[Amount],TOther[Frequency],$Q$1,TOther[Start Date],"&lt;="&amp;$A534,TOther[End Date Calc],"&gt;="&amp;A534,TOther[Start Day],"&gt;="&amp;DAY(A534)))))</f>
        <v>0</v>
      </c>
      <c r="R534" s="8" cm="1">
        <f t="array" ref="R534">IF(A534="","",IF(COUNTIF(TOther[Frequency],R$1)=0,0,SUMPRODUCT(--(TOther[Frequency]=R$1),--(TOther[Start Date]&lt;=A534),--(TOther[End Date Calc]&gt;=A534),IF(B534="N",--(TOther[Start Day]=DAY(A534)),--(TOther[Start Day]&gt;=DAY(A534))),--(IFERROR(MOD(TOther[Start Month]-MONTH(A534)+2,2),1)=0),TOther[Amount])))</f>
        <v>0</v>
      </c>
      <c r="S534" s="8" cm="1">
        <f t="array" ref="S534">IF(A534="","",IF(COUNTIF(TOther[Frequency],S$1)=0,0,SUMPRODUCT(--(TOther[Frequency]=S$1),--(TOther[Start Date]&lt;=A534),--(TOther[End Date Calc]&gt;=A534),IF(B534="N",--(TOther[Start Day]=DAY(A534)),--(TOther[Start Day]&gt;=DAY(A534))),--(IFERROR(MOD(TOther[Start Month]-MONTH(A534)+3,3),1)=0),TOther[Amount])))</f>
        <v>0</v>
      </c>
      <c r="T534" s="8" cm="1">
        <f t="array" ref="T534">IF($A534="","",IF(COUNTIF(TOther[Frequency],T$1)=0,0,SUMPRODUCT(--(TOther[Frequency]=T$1),--(TOther[Start Date]&lt;=$A534),--(TOther[End Date Calc]&gt;=$A534),IF($B534="N",--(TOther[Start Day]=DAY($A534)),--(TOther[Start Day]&gt;=DAY($A534))),--(IFERROR(MOD(TOther[Start Month]-MONTH($A534)+4,4),1)=0),TOther[Amount])))</f>
        <v>0</v>
      </c>
      <c r="U534" s="8" cm="1">
        <f t="array" ref="U534">IF(A534="","",IF(COUNTIF(TOther[Frequency],$U$1)=0,0,SUMPRODUCT(--(TOther[Frequency]=$U$1),--(TOther[Start Date]&lt;=A534),--(TOther[End Date Calc]&gt;=A534),IF(B534="N",--(TOther[Start Day]=DAY(A534)),--(TOther[Start Day]&gt;=DAY(A534))),--(IFERROR(MOD(TOther[Start Month]-MONTH(A534)+6,6),1)=0),TOther[Amount])))</f>
        <v>400</v>
      </c>
      <c r="V534" s="8" cm="1">
        <f t="array" ref="V534">IF(A534="","",IF(COUNTIF(TOther[Frequency],$V$1)=0,0,SUMPRODUCT(--(TOther[Frequency]=$V$1),--(TOther[Start Date]&lt;=A534),--(TOther[End Date Calc]&gt;=A534),IF(B534="N",--(TOther[Start Day]=DAY(A534)),--(TOther[Start Day]&gt;=DAY(A534))),--(IFERROR(MOD(TOther[Start Month]-MONTH(A534)+12,12),1)=0),TOther[Amount])))</f>
        <v>0</v>
      </c>
      <c r="W534" s="8">
        <f>IF(A534="","",SUMIFS(TOther[Amount],TOther[Start Date],A534,TOther[Frequency],$W$1))</f>
        <v>0</v>
      </c>
      <c r="X534" s="9">
        <f t="shared" si="40"/>
        <v>400</v>
      </c>
      <c r="Y534" s="9">
        <f t="shared" si="44"/>
        <v>400</v>
      </c>
      <c r="Z534" s="8" cm="1">
        <f t="array" ref="Z534">IF(A534="","",IF(COUNTIF('2) Income'!$D$13:$D$32,"Weekly")=0,0,SUMPRODUCT(--(IFERROR(MOD(A534-'2) Income'!$F$13:$F$32,7),1)=0),--('2) Income'!$D$13:$D$32="Weekly"),--('2) Income'!$F$13:$F$32&lt;=A534),'2) Income'!$E$13:$E$32)))</f>
        <v>0</v>
      </c>
      <c r="AA534" s="8" cm="1">
        <f t="array" ref="AA534">IF(A534="","",IF(COUNTIF('2) Income'!$D$13:$D$32,"Every Other Week")=0,0,SUMPRODUCT(--(IFERROR(MOD(A534-'2) Income'!$F$13:$F$32,14),1)=0),--('2) Income'!$D$13:$D$32="Every Other Week"),--('2) Income'!$F$13:$F$32&lt;=A534),'2) Income'!$E$13:$E$32)))</f>
        <v>0</v>
      </c>
      <c r="AB534" s="8">
        <f>IF(A534="","",IF(COUNTIF('2) Income'!$D$13:$D$32,"1st and 15th")=0,0,IF(OR(DAY(A534)=1,DAY(A534)=15),SUMIFS('2) Income'!$E$13:$E$32,'2) Income'!$D$13:$D$32,"1st and 15th",'2) Income'!$F$13:$F$32,"&lt;="&amp;$A534),0)))</f>
        <v>0</v>
      </c>
      <c r="AC534" s="8">
        <f>IF(A534="","",IF(COUNTIF('2) Income'!$D$13:$D$32,"2nd Wednesday")=0,0,IF(A534=(A534-DAY(A534)+1+2*7-WEEKDAY(A534-DAY(A534)+8-4,1)),SUMIFS('2) Income'!$E$13:$E$32,'2) Income'!$D$13:$D$32,"2nd Wednesday",'2) Income'!$F$13:$F$32,"&lt;="&amp;$A534),0)))</f>
        <v>0</v>
      </c>
      <c r="AD534" s="8">
        <f>IF(A534="","",IF(COUNTIF('2) Income'!$D$13:$D$32,"3rd Wednesday")=0,0,IF(A534=(A534-DAY(A534)+1+3*7-WEEKDAY(A534-DAY(A534)+8-4,1)),SUMIFS('2) Income'!$E$13:$E$32,'2) Income'!$D$13:$D$32,"3rd Wednesday",'2) Income'!$F$13:$F$32,"&lt;="&amp;$A534),0)))</f>
        <v>0</v>
      </c>
      <c r="AE534" s="8">
        <f>IF(A534="","",IF(COUNTIF('2) Income'!$D$13:$D$32,"4th Wednesday")=0,0,IF(A534=(A534-DAY(A534)+1+4*7-WEEKDAY(A534-DAY(A534)+8-4,1)),SUMIFS('2) Income'!$E$13:$E$32,'2) Income'!$D$13:$D$32,"4th Wednesday",'2) Income'!$F$13:$F$32,"&lt;="&amp;$A534),0)))</f>
        <v>0</v>
      </c>
      <c r="AF534" s="8" cm="1">
        <f t="array" ref="AF534">IF(A534="","",IF(COUNTIF('2) Income'!$D$13:$D$32,"Every 4 Weeks")=0,0,SUMPRODUCT(--(IFERROR(MOD(A534-'2) Income'!$F$13:$F$32,28),1)=0),--('2) Income'!$D$13:$D$32="Every 4 Weeks"),--('2) Income'!$F$13:$F$32&lt;=A534),'2) Income'!$E$13:$E$32)))</f>
        <v>0</v>
      </c>
      <c r="AG534" s="8">
        <f>IF(A534="","",IF(COUNTIF('2) Income'!$D$13:$D$32,"Monthly")=0,0,IF(B534="N",SUMIFS('2) Income'!$E$13:$E$32,'2) Income'!$D$13:$D$32,"monthly",'2) Income'!$F$13:$F$32,"&lt;="&amp;$A534,'2) Income'!$I$13:$I$32,DAY(A534)),SUMIFS('2) Income'!$E$13:$E$32,'2) Income'!$D$13:$D$32,"monthly",'2) Income'!$F$13:$F$32,"&lt;="&amp;$A534,'2) Income'!$I$13:$I$32,"&gt;="&amp;DAY(A534)))))</f>
        <v>0</v>
      </c>
      <c r="AH534" s="8" cm="1">
        <f t="array" ref="AH534">IF(A534="","",IF(COUNTIF('2) Income'!$D$13:$D$32,"Yearly")=0,0,SUMPRODUCT(--('2) Income'!$D$13:$D$32="Yearly"),--('2) Income'!$F$13:$F$32&lt;=A534),IF(B534="N",--('2) Income'!$I$13:$I$32=DAY(A534)),--('2) Income'!$I$13:$I$32&gt;=DAY(A534))),--(IFERROR(MOD('2) Income'!$H$13:$H$32-MONTH(A534)+12,12),1)=0),'2) Income'!$E$13:$E$32)))</f>
        <v>0</v>
      </c>
      <c r="AI534" s="8">
        <f>IF(A534="","",IF(COUNTIF('2) Income'!$D$13:$D$32,"one-time")=0,0,SUMIFS('2) Income'!$E$13:$E$32,'2) Income'!$D$13:$D$32,"one-time",'2) Income'!$F$13:$F$32,"="&amp;$A534)))</f>
        <v>0</v>
      </c>
      <c r="AJ534" s="9">
        <f t="shared" si="41"/>
        <v>0</v>
      </c>
    </row>
    <row r="535" spans="1:36">
      <c r="A535" s="7">
        <f>IF(A534="","",IF(A534+1&lt;='1) Period'!$E$21,A534+1,""))</f>
        <v>46007</v>
      </c>
      <c r="B535" s="7" t="str">
        <f t="shared" si="42"/>
        <v>N</v>
      </c>
      <c r="C535" t="str">
        <f t="shared" si="43"/>
        <v>F</v>
      </c>
      <c r="D535" s="8">
        <f>IF(A535="","",IF(TEXT(A535,"dddd")='4) Happy Money'!$E$23,WAllowance,0))</f>
        <v>0</v>
      </c>
      <c r="E535" s="8">
        <f>IF(A535="","",IF(B535="N",SUMIF(TMonthly[Day of the Month],DAY(A535),TMonthly[Amount]),SUMIF(TMonthly[Day of the Month],"&gt;="&amp;DAY(A535),TMonthly[Amount])))</f>
        <v>0</v>
      </c>
      <c r="F535" s="8" cm="1">
        <f t="array" ref="F535">IF(A535="","",SUMPRODUCT(--(TYearly[Due Date]&lt;=A535),IF(B535="N",--(TYearly[Day]=DAY(A535)),--(TYearly[Day]&gt;=DAY(A535))),--(IFERROR(MOD(TYearly[Month]-MONTH(A535)+12,12),1)=0),TYearly[Amount]))</f>
        <v>0</v>
      </c>
      <c r="G535" s="8">
        <f>IF(A535="","",SUMIF(TOneTime[Due Date],A535,TOneTime[Amount]))</f>
        <v>0</v>
      </c>
      <c r="H535" s="8" cm="1">
        <f t="array" ref="H535">IF(A535="","",IF(COUNTIF(TOther[Frequency],$H$1)=0,0,SUMPRODUCT(--(IFERROR(MOD(A535-TOther[Start Date],7),1)=0),--(TOther[Frequency]=$H$1),--(TOther[Start Date]&lt;=A535),--(TOther[End Date Calc]&gt;=A535),TOther[Amount])))</f>
        <v>0</v>
      </c>
      <c r="I535" s="8" cm="1">
        <f t="array" ref="I535">IF(A535="","",IF(COUNTIF(TOther[Frequency],$I$1)=0,0,SUMPRODUCT(--(IFERROR(MOD(A535-TOther[Start Date],14),1)=0),--(TOther[Frequency]=$I$1),--(TOther[Start Date]&lt;=A535),--(TOther[End Date Calc]&gt;=A535),TOther[Amount])))</f>
        <v>0</v>
      </c>
      <c r="J535" s="8">
        <f>IF(A535="","",IF(COUNTIF(TOther[Frequency],$J$1)=0,0,IF(OR(DAY(A535)=1,DAY(A535)=15),SUMIFS(TOther[Amount],TOther[Frequency],$J$1,TOther[Start Date],"&lt;="&amp;$A535,TOther[End Date Calc],"&gt;="&amp;A535),0)))</f>
        <v>0</v>
      </c>
      <c r="K535" s="8">
        <f>IF(A535="","",IF(COUNTIF(TOther[Frequency],$K$1)=0,0,IF(A535=(A535-DAY(A535)+1+2*7-WEEKDAY(A535-DAY(A535)+8-4,1)),SUMIFS(TOther[Amount],TOther[Frequency],$K$1,TOther[Start Date],"&lt;="&amp;$A535,TOther[End Date Calc],"&gt;="&amp;A535),0)))</f>
        <v>0</v>
      </c>
      <c r="L535" s="8">
        <f>IF(A535="","",IF(COUNTIF(TOther[Frequency],$L$1)=0,0,IF(A535=(A535-DAY(A535)+1+3*7-WEEKDAY(A535-DAY(A535)+8-4,1)),SUMIFS(TOther[Amount],TOther[Frequency],$L$1,TOther[Start Date],"&lt;="&amp;$A535,TOther[End Date Calc],"&gt;="&amp;A535),0)))</f>
        <v>0</v>
      </c>
      <c r="M535" s="8">
        <f>IF(A535="","",IF(COUNTIF(TOther[Frequency],$M$1)=0,0,IF(A535=(A535-DAY(A535)+1+4*7-WEEKDAY(A535-DAY(A535)+8-4,1)),SUMIFS(TOther[Amount],TOther[Frequency],$M$1,TOther[Start Date],"&lt;="&amp;$A535,TOther[End Date Calc],"&gt;="&amp;A535),0)))</f>
        <v>0</v>
      </c>
      <c r="N535" s="8" cm="1">
        <f t="array" ref="N535">IF(A535="","",IF(COUNTIF(TOther[Frequency],$N$1)=0,0,SUMPRODUCT(--(IFERROR(MOD(A535-TOther[Start Date],28),1)=0),--(TOther[Frequency]=$N$1),--(TOther[Start Date]&lt;=A535),--(TOther[End Date Calc]&gt;=A535),TOther[Amount])))</f>
        <v>0</v>
      </c>
      <c r="O535" s="8" cm="1">
        <f t="array" ref="O535">IF(A535="","",IF(COUNTIF(TOther[Frequency],$O$1)=0,0,SUMPRODUCT(--(IFERROR(MOD(A535-TOther[Start Date],42),1)=0),--(TOther[Frequency]=$O$1),--(TOther[Start Date]&lt;=A535),--(TOther[End Date Calc]&gt;=A535),TOther[Amount])))</f>
        <v>0</v>
      </c>
      <c r="P535" s="8" cm="1">
        <f t="array" ref="P535">IF(A535="","",IF(COUNTIF(TOther[Frequency],$P$1)=0,0,SUMPRODUCT(--(IFERROR(MOD(A535-TOther[Start Date],56),1)=0),--(TOther[Frequency]=$P$1),--(TOther[Start Date]&lt;=A535),--(TOther[End Date Calc]&gt;=A535),TOther[Amount])))</f>
        <v>0</v>
      </c>
      <c r="Q535" s="8">
        <f>IF(A535="","",IF(COUNTIF(TOther[Frequency],$Q$1)=0,0,IF(B535="N",SUMIFS(TOther[Amount],TOther[Frequency],$Q$1,TOther[Start Date],"&lt;="&amp;$A535,TOther[End Date Calc],"&gt;="&amp;A535,TOther[Start Day],DAY(A535)),SUMIFS(TOther[Amount],TOther[Frequency],$Q$1,TOther[Start Date],"&lt;="&amp;$A535,TOther[End Date Calc],"&gt;="&amp;A535,TOther[Start Day],"&gt;="&amp;DAY(A535)))))</f>
        <v>0</v>
      </c>
      <c r="R535" s="8" cm="1">
        <f t="array" ref="R535">IF(A535="","",IF(COUNTIF(TOther[Frequency],R$1)=0,0,SUMPRODUCT(--(TOther[Frequency]=R$1),--(TOther[Start Date]&lt;=A535),--(TOther[End Date Calc]&gt;=A535),IF(B535="N",--(TOther[Start Day]=DAY(A535)),--(TOther[Start Day]&gt;=DAY(A535))),--(IFERROR(MOD(TOther[Start Month]-MONTH(A535)+2,2),1)=0),TOther[Amount])))</f>
        <v>0</v>
      </c>
      <c r="S535" s="8" cm="1">
        <f t="array" ref="S535">IF(A535="","",IF(COUNTIF(TOther[Frequency],S$1)=0,0,SUMPRODUCT(--(TOther[Frequency]=S$1),--(TOther[Start Date]&lt;=A535),--(TOther[End Date Calc]&gt;=A535),IF(B535="N",--(TOther[Start Day]=DAY(A535)),--(TOther[Start Day]&gt;=DAY(A535))),--(IFERROR(MOD(TOther[Start Month]-MONTH(A535)+3,3),1)=0),TOther[Amount])))</f>
        <v>0</v>
      </c>
      <c r="T535" s="8" cm="1">
        <f t="array" ref="T535">IF($A535="","",IF(COUNTIF(TOther[Frequency],T$1)=0,0,SUMPRODUCT(--(TOther[Frequency]=T$1),--(TOther[Start Date]&lt;=$A535),--(TOther[End Date Calc]&gt;=$A535),IF($B535="N",--(TOther[Start Day]=DAY($A535)),--(TOther[Start Day]&gt;=DAY($A535))),--(IFERROR(MOD(TOther[Start Month]-MONTH($A535)+4,4),1)=0),TOther[Amount])))</f>
        <v>0</v>
      </c>
      <c r="U535" s="8" cm="1">
        <f t="array" ref="U535">IF(A535="","",IF(COUNTIF(TOther[Frequency],$U$1)=0,0,SUMPRODUCT(--(TOther[Frequency]=$U$1),--(TOther[Start Date]&lt;=A535),--(TOther[End Date Calc]&gt;=A535),IF(B535="N",--(TOther[Start Day]=DAY(A535)),--(TOther[Start Day]&gt;=DAY(A535))),--(IFERROR(MOD(TOther[Start Month]-MONTH(A535)+6,6),1)=0),TOther[Amount])))</f>
        <v>0</v>
      </c>
      <c r="V535" s="8" cm="1">
        <f t="array" ref="V535">IF(A535="","",IF(COUNTIF(TOther[Frequency],$V$1)=0,0,SUMPRODUCT(--(TOther[Frequency]=$V$1),--(TOther[Start Date]&lt;=A535),--(TOther[End Date Calc]&gt;=A535),IF(B535="N",--(TOther[Start Day]=DAY(A535)),--(TOther[Start Day]&gt;=DAY(A535))),--(IFERROR(MOD(TOther[Start Month]-MONTH(A535)+12,12),1)=0),TOther[Amount])))</f>
        <v>0</v>
      </c>
      <c r="W535" s="8">
        <f>IF(A535="","",SUMIFS(TOther[Amount],TOther[Start Date],A535,TOther[Frequency],$W$1))</f>
        <v>0</v>
      </c>
      <c r="X535" s="9">
        <f t="shared" si="40"/>
        <v>0</v>
      </c>
      <c r="Y535" s="9">
        <f t="shared" si="44"/>
        <v>0</v>
      </c>
      <c r="Z535" s="8" cm="1">
        <f t="array" ref="Z535">IF(A535="","",IF(COUNTIF('2) Income'!$D$13:$D$32,"Weekly")=0,0,SUMPRODUCT(--(IFERROR(MOD(A535-'2) Income'!$F$13:$F$32,7),1)=0),--('2) Income'!$D$13:$D$32="Weekly"),--('2) Income'!$F$13:$F$32&lt;=A535),'2) Income'!$E$13:$E$32)))</f>
        <v>0</v>
      </c>
      <c r="AA535" s="8" cm="1">
        <f t="array" ref="AA535">IF(A535="","",IF(COUNTIF('2) Income'!$D$13:$D$32,"Every Other Week")=0,0,SUMPRODUCT(--(IFERROR(MOD(A535-'2) Income'!$F$13:$F$32,14),1)=0),--('2) Income'!$D$13:$D$32="Every Other Week"),--('2) Income'!$F$13:$F$32&lt;=A535),'2) Income'!$E$13:$E$32)))</f>
        <v>0</v>
      </c>
      <c r="AB535" s="8">
        <f>IF(A535="","",IF(COUNTIF('2) Income'!$D$13:$D$32,"1st and 15th")=0,0,IF(OR(DAY(A535)=1,DAY(A535)=15),SUMIFS('2) Income'!$E$13:$E$32,'2) Income'!$D$13:$D$32,"1st and 15th",'2) Income'!$F$13:$F$32,"&lt;="&amp;$A535),0)))</f>
        <v>0</v>
      </c>
      <c r="AC535" s="8">
        <f>IF(A535="","",IF(COUNTIF('2) Income'!$D$13:$D$32,"2nd Wednesday")=0,0,IF(A535=(A535-DAY(A535)+1+2*7-WEEKDAY(A535-DAY(A535)+8-4,1)),SUMIFS('2) Income'!$E$13:$E$32,'2) Income'!$D$13:$D$32,"2nd Wednesday",'2) Income'!$F$13:$F$32,"&lt;="&amp;$A535),0)))</f>
        <v>0</v>
      </c>
      <c r="AD535" s="8">
        <f>IF(A535="","",IF(COUNTIF('2) Income'!$D$13:$D$32,"3rd Wednesday")=0,0,IF(A535=(A535-DAY(A535)+1+3*7-WEEKDAY(A535-DAY(A535)+8-4,1)),SUMIFS('2) Income'!$E$13:$E$32,'2) Income'!$D$13:$D$32,"3rd Wednesday",'2) Income'!$F$13:$F$32,"&lt;="&amp;$A535),0)))</f>
        <v>0</v>
      </c>
      <c r="AE535" s="8">
        <f>IF(A535="","",IF(COUNTIF('2) Income'!$D$13:$D$32,"4th Wednesday")=0,0,IF(A535=(A535-DAY(A535)+1+4*7-WEEKDAY(A535-DAY(A535)+8-4,1)),SUMIFS('2) Income'!$E$13:$E$32,'2) Income'!$D$13:$D$32,"4th Wednesday",'2) Income'!$F$13:$F$32,"&lt;="&amp;$A535),0)))</f>
        <v>0</v>
      </c>
      <c r="AF535" s="8" cm="1">
        <f t="array" ref="AF535">IF(A535="","",IF(COUNTIF('2) Income'!$D$13:$D$32,"Every 4 Weeks")=0,0,SUMPRODUCT(--(IFERROR(MOD(A535-'2) Income'!$F$13:$F$32,28),1)=0),--('2) Income'!$D$13:$D$32="Every 4 Weeks"),--('2) Income'!$F$13:$F$32&lt;=A535),'2) Income'!$E$13:$E$32)))</f>
        <v>0</v>
      </c>
      <c r="AG535" s="8">
        <f>IF(A535="","",IF(COUNTIF('2) Income'!$D$13:$D$32,"Monthly")=0,0,IF(B535="N",SUMIFS('2) Income'!$E$13:$E$32,'2) Income'!$D$13:$D$32,"monthly",'2) Income'!$F$13:$F$32,"&lt;="&amp;$A535,'2) Income'!$I$13:$I$32,DAY(A535)),SUMIFS('2) Income'!$E$13:$E$32,'2) Income'!$D$13:$D$32,"monthly",'2) Income'!$F$13:$F$32,"&lt;="&amp;$A535,'2) Income'!$I$13:$I$32,"&gt;="&amp;DAY(A535)))))</f>
        <v>0</v>
      </c>
      <c r="AH535" s="8" cm="1">
        <f t="array" ref="AH535">IF(A535="","",IF(COUNTIF('2) Income'!$D$13:$D$32,"Yearly")=0,0,SUMPRODUCT(--('2) Income'!$D$13:$D$32="Yearly"),--('2) Income'!$F$13:$F$32&lt;=A535),IF(B535="N",--('2) Income'!$I$13:$I$32=DAY(A535)),--('2) Income'!$I$13:$I$32&gt;=DAY(A535))),--(IFERROR(MOD('2) Income'!$H$13:$H$32-MONTH(A535)+12,12),1)=0),'2) Income'!$E$13:$E$32)))</f>
        <v>0</v>
      </c>
      <c r="AI535" s="8">
        <f>IF(A535="","",IF(COUNTIF('2) Income'!$D$13:$D$32,"one-time")=0,0,SUMIFS('2) Income'!$E$13:$E$32,'2) Income'!$D$13:$D$32,"one-time",'2) Income'!$F$13:$F$32,"="&amp;$A535)))</f>
        <v>0</v>
      </c>
      <c r="AJ535" s="9">
        <f t="shared" si="41"/>
        <v>0</v>
      </c>
    </row>
    <row r="536" spans="1:36">
      <c r="A536" s="7">
        <f>IF(A535="","",IF(A535+1&lt;='1) Period'!$E$21,A535+1,""))</f>
        <v>46008</v>
      </c>
      <c r="B536" s="7" t="str">
        <f t="shared" si="42"/>
        <v>N</v>
      </c>
      <c r="C536" t="str">
        <f t="shared" si="43"/>
        <v>F</v>
      </c>
      <c r="D536" s="8">
        <f>IF(A536="","",IF(TEXT(A536,"dddd")='4) Happy Money'!$E$23,WAllowance,0))</f>
        <v>0</v>
      </c>
      <c r="E536" s="8">
        <f>IF(A536="","",IF(B536="N",SUMIF(TMonthly[Day of the Month],DAY(A536),TMonthly[Amount]),SUMIF(TMonthly[Day of the Month],"&gt;="&amp;DAY(A536),TMonthly[Amount])))</f>
        <v>0</v>
      </c>
      <c r="F536" s="8" cm="1">
        <f t="array" ref="F536">IF(A536="","",SUMPRODUCT(--(TYearly[Due Date]&lt;=A536),IF(B536="N",--(TYearly[Day]=DAY(A536)),--(TYearly[Day]&gt;=DAY(A536))),--(IFERROR(MOD(TYearly[Month]-MONTH(A536)+12,12),1)=0),TYearly[Amount]))</f>
        <v>0</v>
      </c>
      <c r="G536" s="8">
        <f>IF(A536="","",SUMIF(TOneTime[Due Date],A536,TOneTime[Amount]))</f>
        <v>0</v>
      </c>
      <c r="H536" s="8" cm="1">
        <f t="array" ref="H536">IF(A536="","",IF(COUNTIF(TOther[Frequency],$H$1)=0,0,SUMPRODUCT(--(IFERROR(MOD(A536-TOther[Start Date],7),1)=0),--(TOther[Frequency]=$H$1),--(TOther[Start Date]&lt;=A536),--(TOther[End Date Calc]&gt;=A536),TOther[Amount])))</f>
        <v>0</v>
      </c>
      <c r="I536" s="8" cm="1">
        <f t="array" ref="I536">IF(A536="","",IF(COUNTIF(TOther[Frequency],$I$1)=0,0,SUMPRODUCT(--(IFERROR(MOD(A536-TOther[Start Date],14),1)=0),--(TOther[Frequency]=$I$1),--(TOther[Start Date]&lt;=A536),--(TOther[End Date Calc]&gt;=A536),TOther[Amount])))</f>
        <v>0</v>
      </c>
      <c r="J536" s="8">
        <f>IF(A536="","",IF(COUNTIF(TOther[Frequency],$J$1)=0,0,IF(OR(DAY(A536)=1,DAY(A536)=15),SUMIFS(TOther[Amount],TOther[Frequency],$J$1,TOther[Start Date],"&lt;="&amp;$A536,TOther[End Date Calc],"&gt;="&amp;A536),0)))</f>
        <v>0</v>
      </c>
      <c r="K536" s="8">
        <f>IF(A536="","",IF(COUNTIF(TOther[Frequency],$K$1)=0,0,IF(A536=(A536-DAY(A536)+1+2*7-WEEKDAY(A536-DAY(A536)+8-4,1)),SUMIFS(TOther[Amount],TOther[Frequency],$K$1,TOther[Start Date],"&lt;="&amp;$A536,TOther[End Date Calc],"&gt;="&amp;A536),0)))</f>
        <v>0</v>
      </c>
      <c r="L536" s="8">
        <f>IF(A536="","",IF(COUNTIF(TOther[Frequency],$L$1)=0,0,IF(A536=(A536-DAY(A536)+1+3*7-WEEKDAY(A536-DAY(A536)+8-4,1)),SUMIFS(TOther[Amount],TOther[Frequency],$L$1,TOther[Start Date],"&lt;="&amp;$A536,TOther[End Date Calc],"&gt;="&amp;A536),0)))</f>
        <v>0</v>
      </c>
      <c r="M536" s="8">
        <f>IF(A536="","",IF(COUNTIF(TOther[Frequency],$M$1)=0,0,IF(A536=(A536-DAY(A536)+1+4*7-WEEKDAY(A536-DAY(A536)+8-4,1)),SUMIFS(TOther[Amount],TOther[Frequency],$M$1,TOther[Start Date],"&lt;="&amp;$A536,TOther[End Date Calc],"&gt;="&amp;A536),0)))</f>
        <v>0</v>
      </c>
      <c r="N536" s="8" cm="1">
        <f t="array" ref="N536">IF(A536="","",IF(COUNTIF(TOther[Frequency],$N$1)=0,0,SUMPRODUCT(--(IFERROR(MOD(A536-TOther[Start Date],28),1)=0),--(TOther[Frequency]=$N$1),--(TOther[Start Date]&lt;=A536),--(TOther[End Date Calc]&gt;=A536),TOther[Amount])))</f>
        <v>0</v>
      </c>
      <c r="O536" s="8" cm="1">
        <f t="array" ref="O536">IF(A536="","",IF(COUNTIF(TOther[Frequency],$O$1)=0,0,SUMPRODUCT(--(IFERROR(MOD(A536-TOther[Start Date],42),1)=0),--(TOther[Frequency]=$O$1),--(TOther[Start Date]&lt;=A536),--(TOther[End Date Calc]&gt;=A536),TOther[Amount])))</f>
        <v>0</v>
      </c>
      <c r="P536" s="8" cm="1">
        <f t="array" ref="P536">IF(A536="","",IF(COUNTIF(TOther[Frequency],$P$1)=0,0,SUMPRODUCT(--(IFERROR(MOD(A536-TOther[Start Date],56),1)=0),--(TOther[Frequency]=$P$1),--(TOther[Start Date]&lt;=A536),--(TOther[End Date Calc]&gt;=A536),TOther[Amount])))</f>
        <v>0</v>
      </c>
      <c r="Q536" s="8">
        <f>IF(A536="","",IF(COUNTIF(TOther[Frequency],$Q$1)=0,0,IF(B536="N",SUMIFS(TOther[Amount],TOther[Frequency],$Q$1,TOther[Start Date],"&lt;="&amp;$A536,TOther[End Date Calc],"&gt;="&amp;A536,TOther[Start Day],DAY(A536)),SUMIFS(TOther[Amount],TOther[Frequency],$Q$1,TOther[Start Date],"&lt;="&amp;$A536,TOther[End Date Calc],"&gt;="&amp;A536,TOther[Start Day],"&gt;="&amp;DAY(A536)))))</f>
        <v>0</v>
      </c>
      <c r="R536" s="8" cm="1">
        <f t="array" ref="R536">IF(A536="","",IF(COUNTIF(TOther[Frequency],R$1)=0,0,SUMPRODUCT(--(TOther[Frequency]=R$1),--(TOther[Start Date]&lt;=A536),--(TOther[End Date Calc]&gt;=A536),IF(B536="N",--(TOther[Start Day]=DAY(A536)),--(TOther[Start Day]&gt;=DAY(A536))),--(IFERROR(MOD(TOther[Start Month]-MONTH(A536)+2,2),1)=0),TOther[Amount])))</f>
        <v>0</v>
      </c>
      <c r="S536" s="8" cm="1">
        <f t="array" ref="S536">IF(A536="","",IF(COUNTIF(TOther[Frequency],S$1)=0,0,SUMPRODUCT(--(TOther[Frequency]=S$1),--(TOther[Start Date]&lt;=A536),--(TOther[End Date Calc]&gt;=A536),IF(B536="N",--(TOther[Start Day]=DAY(A536)),--(TOther[Start Day]&gt;=DAY(A536))),--(IFERROR(MOD(TOther[Start Month]-MONTH(A536)+3,3),1)=0),TOther[Amount])))</f>
        <v>0</v>
      </c>
      <c r="T536" s="8" cm="1">
        <f t="array" ref="T536">IF($A536="","",IF(COUNTIF(TOther[Frequency],T$1)=0,0,SUMPRODUCT(--(TOther[Frequency]=T$1),--(TOther[Start Date]&lt;=$A536),--(TOther[End Date Calc]&gt;=$A536),IF($B536="N",--(TOther[Start Day]=DAY($A536)),--(TOther[Start Day]&gt;=DAY($A536))),--(IFERROR(MOD(TOther[Start Month]-MONTH($A536)+4,4),1)=0),TOther[Amount])))</f>
        <v>0</v>
      </c>
      <c r="U536" s="8" cm="1">
        <f t="array" ref="U536">IF(A536="","",IF(COUNTIF(TOther[Frequency],$U$1)=0,0,SUMPRODUCT(--(TOther[Frequency]=$U$1),--(TOther[Start Date]&lt;=A536),--(TOther[End Date Calc]&gt;=A536),IF(B536="N",--(TOther[Start Day]=DAY(A536)),--(TOther[Start Day]&gt;=DAY(A536))),--(IFERROR(MOD(TOther[Start Month]-MONTH(A536)+6,6),1)=0),TOther[Amount])))</f>
        <v>0</v>
      </c>
      <c r="V536" s="8" cm="1">
        <f t="array" ref="V536">IF(A536="","",IF(COUNTIF(TOther[Frequency],$V$1)=0,0,SUMPRODUCT(--(TOther[Frequency]=$V$1),--(TOther[Start Date]&lt;=A536),--(TOther[End Date Calc]&gt;=A536),IF(B536="N",--(TOther[Start Day]=DAY(A536)),--(TOther[Start Day]&gt;=DAY(A536))),--(IFERROR(MOD(TOther[Start Month]-MONTH(A536)+12,12),1)=0),TOther[Amount])))</f>
        <v>0</v>
      </c>
      <c r="W536" s="8">
        <f>IF(A536="","",SUMIFS(TOther[Amount],TOther[Start Date],A536,TOther[Frequency],$W$1))</f>
        <v>0</v>
      </c>
      <c r="X536" s="9">
        <f t="shared" si="40"/>
        <v>0</v>
      </c>
      <c r="Y536" s="9">
        <f t="shared" si="44"/>
        <v>0</v>
      </c>
      <c r="Z536" s="8" cm="1">
        <f t="array" ref="Z536">IF(A536="","",IF(COUNTIF('2) Income'!$D$13:$D$32,"Weekly")=0,0,SUMPRODUCT(--(IFERROR(MOD(A536-'2) Income'!$F$13:$F$32,7),1)=0),--('2) Income'!$D$13:$D$32="Weekly"),--('2) Income'!$F$13:$F$32&lt;=A536),'2) Income'!$E$13:$E$32)))</f>
        <v>0</v>
      </c>
      <c r="AA536" s="8" cm="1">
        <f t="array" ref="AA536">IF(A536="","",IF(COUNTIF('2) Income'!$D$13:$D$32,"Every Other Week")=0,0,SUMPRODUCT(--(IFERROR(MOD(A536-'2) Income'!$F$13:$F$32,14),1)=0),--('2) Income'!$D$13:$D$32="Every Other Week"),--('2) Income'!$F$13:$F$32&lt;=A536),'2) Income'!$E$13:$E$32)))</f>
        <v>0</v>
      </c>
      <c r="AB536" s="8">
        <f>IF(A536="","",IF(COUNTIF('2) Income'!$D$13:$D$32,"1st and 15th")=0,0,IF(OR(DAY(A536)=1,DAY(A536)=15),SUMIFS('2) Income'!$E$13:$E$32,'2) Income'!$D$13:$D$32,"1st and 15th",'2) Income'!$F$13:$F$32,"&lt;="&amp;$A536),0)))</f>
        <v>0</v>
      </c>
      <c r="AC536" s="8">
        <f>IF(A536="","",IF(COUNTIF('2) Income'!$D$13:$D$32,"2nd Wednesday")=0,0,IF(A536=(A536-DAY(A536)+1+2*7-WEEKDAY(A536-DAY(A536)+8-4,1)),SUMIFS('2) Income'!$E$13:$E$32,'2) Income'!$D$13:$D$32,"2nd Wednesday",'2) Income'!$F$13:$F$32,"&lt;="&amp;$A536),0)))</f>
        <v>0</v>
      </c>
      <c r="AD536" s="8">
        <f>IF(A536="","",IF(COUNTIF('2) Income'!$D$13:$D$32,"3rd Wednesday")=0,0,IF(A536=(A536-DAY(A536)+1+3*7-WEEKDAY(A536-DAY(A536)+8-4,1)),SUMIFS('2) Income'!$E$13:$E$32,'2) Income'!$D$13:$D$32,"3rd Wednesday",'2) Income'!$F$13:$F$32,"&lt;="&amp;$A536),0)))</f>
        <v>0</v>
      </c>
      <c r="AE536" s="8">
        <f>IF(A536="","",IF(COUNTIF('2) Income'!$D$13:$D$32,"4th Wednesday")=0,0,IF(A536=(A536-DAY(A536)+1+4*7-WEEKDAY(A536-DAY(A536)+8-4,1)),SUMIFS('2) Income'!$E$13:$E$32,'2) Income'!$D$13:$D$32,"4th Wednesday",'2) Income'!$F$13:$F$32,"&lt;="&amp;$A536),0)))</f>
        <v>0</v>
      </c>
      <c r="AF536" s="8" cm="1">
        <f t="array" ref="AF536">IF(A536="","",IF(COUNTIF('2) Income'!$D$13:$D$32,"Every 4 Weeks")=0,0,SUMPRODUCT(--(IFERROR(MOD(A536-'2) Income'!$F$13:$F$32,28),1)=0),--('2) Income'!$D$13:$D$32="Every 4 Weeks"),--('2) Income'!$F$13:$F$32&lt;=A536),'2) Income'!$E$13:$E$32)))</f>
        <v>0</v>
      </c>
      <c r="AG536" s="8">
        <f>IF(A536="","",IF(COUNTIF('2) Income'!$D$13:$D$32,"Monthly")=0,0,IF(B536="N",SUMIFS('2) Income'!$E$13:$E$32,'2) Income'!$D$13:$D$32,"monthly",'2) Income'!$F$13:$F$32,"&lt;="&amp;$A536,'2) Income'!$I$13:$I$32,DAY(A536)),SUMIFS('2) Income'!$E$13:$E$32,'2) Income'!$D$13:$D$32,"monthly",'2) Income'!$F$13:$F$32,"&lt;="&amp;$A536,'2) Income'!$I$13:$I$32,"&gt;="&amp;DAY(A536)))))</f>
        <v>0</v>
      </c>
      <c r="AH536" s="8" cm="1">
        <f t="array" ref="AH536">IF(A536="","",IF(COUNTIF('2) Income'!$D$13:$D$32,"Yearly")=0,0,SUMPRODUCT(--('2) Income'!$D$13:$D$32="Yearly"),--('2) Income'!$F$13:$F$32&lt;=A536),IF(B536="N",--('2) Income'!$I$13:$I$32=DAY(A536)),--('2) Income'!$I$13:$I$32&gt;=DAY(A536))),--(IFERROR(MOD('2) Income'!$H$13:$H$32-MONTH(A536)+12,12),1)=0),'2) Income'!$E$13:$E$32)))</f>
        <v>0</v>
      </c>
      <c r="AI536" s="8">
        <f>IF(A536="","",IF(COUNTIF('2) Income'!$D$13:$D$32,"one-time")=0,0,SUMIFS('2) Income'!$E$13:$E$32,'2) Income'!$D$13:$D$32,"one-time",'2) Income'!$F$13:$F$32,"="&amp;$A536)))</f>
        <v>0</v>
      </c>
      <c r="AJ536" s="9">
        <f t="shared" si="41"/>
        <v>0</v>
      </c>
    </row>
    <row r="537" spans="1:36">
      <c r="A537" s="7">
        <f>IF(A536="","",IF(A536+1&lt;='1) Period'!$E$21,A536+1,""))</f>
        <v>46009</v>
      </c>
      <c r="B537" s="7" t="str">
        <f t="shared" si="42"/>
        <v>N</v>
      </c>
      <c r="C537" t="str">
        <f t="shared" si="43"/>
        <v>F</v>
      </c>
      <c r="D537" s="8">
        <f>IF(A537="","",IF(TEXT(A537,"dddd")='4) Happy Money'!$E$23,WAllowance,0))</f>
        <v>0</v>
      </c>
      <c r="E537" s="8">
        <f>IF(A537="","",IF(B537="N",SUMIF(TMonthly[Day of the Month],DAY(A537),TMonthly[Amount]),SUMIF(TMonthly[Day of the Month],"&gt;="&amp;DAY(A537),TMonthly[Amount])))</f>
        <v>0</v>
      </c>
      <c r="F537" s="8" cm="1">
        <f t="array" ref="F537">IF(A537="","",SUMPRODUCT(--(TYearly[Due Date]&lt;=A537),IF(B537="N",--(TYearly[Day]=DAY(A537)),--(TYearly[Day]&gt;=DAY(A537))),--(IFERROR(MOD(TYearly[Month]-MONTH(A537)+12,12),1)=0),TYearly[Amount]))</f>
        <v>0</v>
      </c>
      <c r="G537" s="8">
        <f>IF(A537="","",SUMIF(TOneTime[Due Date],A537,TOneTime[Amount]))</f>
        <v>0</v>
      </c>
      <c r="H537" s="8" cm="1">
        <f t="array" ref="H537">IF(A537="","",IF(COUNTIF(TOther[Frequency],$H$1)=0,0,SUMPRODUCT(--(IFERROR(MOD(A537-TOther[Start Date],7),1)=0),--(TOther[Frequency]=$H$1),--(TOther[Start Date]&lt;=A537),--(TOther[End Date Calc]&gt;=A537),TOther[Amount])))</f>
        <v>0</v>
      </c>
      <c r="I537" s="8" cm="1">
        <f t="array" ref="I537">IF(A537="","",IF(COUNTIF(TOther[Frequency],$I$1)=0,0,SUMPRODUCT(--(IFERROR(MOD(A537-TOther[Start Date],14),1)=0),--(TOther[Frequency]=$I$1),--(TOther[Start Date]&lt;=A537),--(TOther[End Date Calc]&gt;=A537),TOther[Amount])))</f>
        <v>0</v>
      </c>
      <c r="J537" s="8">
        <f>IF(A537="","",IF(COUNTIF(TOther[Frequency],$J$1)=0,0,IF(OR(DAY(A537)=1,DAY(A537)=15),SUMIFS(TOther[Amount],TOther[Frequency],$J$1,TOther[Start Date],"&lt;="&amp;$A537,TOther[End Date Calc],"&gt;="&amp;A537),0)))</f>
        <v>0</v>
      </c>
      <c r="K537" s="8">
        <f>IF(A537="","",IF(COUNTIF(TOther[Frequency],$K$1)=0,0,IF(A537=(A537-DAY(A537)+1+2*7-WEEKDAY(A537-DAY(A537)+8-4,1)),SUMIFS(TOther[Amount],TOther[Frequency],$K$1,TOther[Start Date],"&lt;="&amp;$A537,TOther[End Date Calc],"&gt;="&amp;A537),0)))</f>
        <v>0</v>
      </c>
      <c r="L537" s="8">
        <f>IF(A537="","",IF(COUNTIF(TOther[Frequency],$L$1)=0,0,IF(A537=(A537-DAY(A537)+1+3*7-WEEKDAY(A537-DAY(A537)+8-4,1)),SUMIFS(TOther[Amount],TOther[Frequency],$L$1,TOther[Start Date],"&lt;="&amp;$A537,TOther[End Date Calc],"&gt;="&amp;A537),0)))</f>
        <v>0</v>
      </c>
      <c r="M537" s="8">
        <f>IF(A537="","",IF(COUNTIF(TOther[Frequency],$M$1)=0,0,IF(A537=(A537-DAY(A537)+1+4*7-WEEKDAY(A537-DAY(A537)+8-4,1)),SUMIFS(TOther[Amount],TOther[Frequency],$M$1,TOther[Start Date],"&lt;="&amp;$A537,TOther[End Date Calc],"&gt;="&amp;A537),0)))</f>
        <v>0</v>
      </c>
      <c r="N537" s="8" cm="1">
        <f t="array" ref="N537">IF(A537="","",IF(COUNTIF(TOther[Frequency],$N$1)=0,0,SUMPRODUCT(--(IFERROR(MOD(A537-TOther[Start Date],28),1)=0),--(TOther[Frequency]=$N$1),--(TOther[Start Date]&lt;=A537),--(TOther[End Date Calc]&gt;=A537),TOther[Amount])))</f>
        <v>0</v>
      </c>
      <c r="O537" s="8" cm="1">
        <f t="array" ref="O537">IF(A537="","",IF(COUNTIF(TOther[Frequency],$O$1)=0,0,SUMPRODUCT(--(IFERROR(MOD(A537-TOther[Start Date],42),1)=0),--(TOther[Frequency]=$O$1),--(TOther[Start Date]&lt;=A537),--(TOther[End Date Calc]&gt;=A537),TOther[Amount])))</f>
        <v>0</v>
      </c>
      <c r="P537" s="8" cm="1">
        <f t="array" ref="P537">IF(A537="","",IF(COUNTIF(TOther[Frequency],$P$1)=0,0,SUMPRODUCT(--(IFERROR(MOD(A537-TOther[Start Date],56),1)=0),--(TOther[Frequency]=$P$1),--(TOther[Start Date]&lt;=A537),--(TOther[End Date Calc]&gt;=A537),TOther[Amount])))</f>
        <v>0</v>
      </c>
      <c r="Q537" s="8">
        <f>IF(A537="","",IF(COUNTIF(TOther[Frequency],$Q$1)=0,0,IF(B537="N",SUMIFS(TOther[Amount],TOther[Frequency],$Q$1,TOther[Start Date],"&lt;="&amp;$A537,TOther[End Date Calc],"&gt;="&amp;A537,TOther[Start Day],DAY(A537)),SUMIFS(TOther[Amount],TOther[Frequency],$Q$1,TOther[Start Date],"&lt;="&amp;$A537,TOther[End Date Calc],"&gt;="&amp;A537,TOther[Start Day],"&gt;="&amp;DAY(A537)))))</f>
        <v>0</v>
      </c>
      <c r="R537" s="8" cm="1">
        <f t="array" ref="R537">IF(A537="","",IF(COUNTIF(TOther[Frequency],R$1)=0,0,SUMPRODUCT(--(TOther[Frequency]=R$1),--(TOther[Start Date]&lt;=A537),--(TOther[End Date Calc]&gt;=A537),IF(B537="N",--(TOther[Start Day]=DAY(A537)),--(TOther[Start Day]&gt;=DAY(A537))),--(IFERROR(MOD(TOther[Start Month]-MONTH(A537)+2,2),1)=0),TOther[Amount])))</f>
        <v>0</v>
      </c>
      <c r="S537" s="8" cm="1">
        <f t="array" ref="S537">IF(A537="","",IF(COUNTIF(TOther[Frequency],S$1)=0,0,SUMPRODUCT(--(TOther[Frequency]=S$1),--(TOther[Start Date]&lt;=A537),--(TOther[End Date Calc]&gt;=A537),IF(B537="N",--(TOther[Start Day]=DAY(A537)),--(TOther[Start Day]&gt;=DAY(A537))),--(IFERROR(MOD(TOther[Start Month]-MONTH(A537)+3,3),1)=0),TOther[Amount])))</f>
        <v>0</v>
      </c>
      <c r="T537" s="8" cm="1">
        <f t="array" ref="T537">IF($A537="","",IF(COUNTIF(TOther[Frequency],T$1)=0,0,SUMPRODUCT(--(TOther[Frequency]=T$1),--(TOther[Start Date]&lt;=$A537),--(TOther[End Date Calc]&gt;=$A537),IF($B537="N",--(TOther[Start Day]=DAY($A537)),--(TOther[Start Day]&gt;=DAY($A537))),--(IFERROR(MOD(TOther[Start Month]-MONTH($A537)+4,4),1)=0),TOther[Amount])))</f>
        <v>0</v>
      </c>
      <c r="U537" s="8" cm="1">
        <f t="array" ref="U537">IF(A537="","",IF(COUNTIF(TOther[Frequency],$U$1)=0,0,SUMPRODUCT(--(TOther[Frequency]=$U$1),--(TOther[Start Date]&lt;=A537),--(TOther[End Date Calc]&gt;=A537),IF(B537="N",--(TOther[Start Day]=DAY(A537)),--(TOther[Start Day]&gt;=DAY(A537))),--(IFERROR(MOD(TOther[Start Month]-MONTH(A537)+6,6),1)=0),TOther[Amount])))</f>
        <v>0</v>
      </c>
      <c r="V537" s="8" cm="1">
        <f t="array" ref="V537">IF(A537="","",IF(COUNTIF(TOther[Frequency],$V$1)=0,0,SUMPRODUCT(--(TOther[Frequency]=$V$1),--(TOther[Start Date]&lt;=A537),--(TOther[End Date Calc]&gt;=A537),IF(B537="N",--(TOther[Start Day]=DAY(A537)),--(TOther[Start Day]&gt;=DAY(A537))),--(IFERROR(MOD(TOther[Start Month]-MONTH(A537)+12,12),1)=0),TOther[Amount])))</f>
        <v>0</v>
      </c>
      <c r="W537" s="8">
        <f>IF(A537="","",SUMIFS(TOther[Amount],TOther[Start Date],A537,TOther[Frequency],$W$1))</f>
        <v>0</v>
      </c>
      <c r="X537" s="9">
        <f t="shared" si="40"/>
        <v>0</v>
      </c>
      <c r="Y537" s="9">
        <f t="shared" si="44"/>
        <v>0</v>
      </c>
      <c r="Z537" s="8" cm="1">
        <f t="array" ref="Z537">IF(A537="","",IF(COUNTIF('2) Income'!$D$13:$D$32,"Weekly")=0,0,SUMPRODUCT(--(IFERROR(MOD(A537-'2) Income'!$F$13:$F$32,7),1)=0),--('2) Income'!$D$13:$D$32="Weekly"),--('2) Income'!$F$13:$F$32&lt;=A537),'2) Income'!$E$13:$E$32)))</f>
        <v>0</v>
      </c>
      <c r="AA537" s="8" cm="1">
        <f t="array" ref="AA537">IF(A537="","",IF(COUNTIF('2) Income'!$D$13:$D$32,"Every Other Week")=0,0,SUMPRODUCT(--(IFERROR(MOD(A537-'2) Income'!$F$13:$F$32,14),1)=0),--('2) Income'!$D$13:$D$32="Every Other Week"),--('2) Income'!$F$13:$F$32&lt;=A537),'2) Income'!$E$13:$E$32)))</f>
        <v>0</v>
      </c>
      <c r="AB537" s="8">
        <f>IF(A537="","",IF(COUNTIF('2) Income'!$D$13:$D$32,"1st and 15th")=0,0,IF(OR(DAY(A537)=1,DAY(A537)=15),SUMIFS('2) Income'!$E$13:$E$32,'2) Income'!$D$13:$D$32,"1st and 15th",'2) Income'!$F$13:$F$32,"&lt;="&amp;$A537),0)))</f>
        <v>0</v>
      </c>
      <c r="AC537" s="8">
        <f>IF(A537="","",IF(COUNTIF('2) Income'!$D$13:$D$32,"2nd Wednesday")=0,0,IF(A537=(A537-DAY(A537)+1+2*7-WEEKDAY(A537-DAY(A537)+8-4,1)),SUMIFS('2) Income'!$E$13:$E$32,'2) Income'!$D$13:$D$32,"2nd Wednesday",'2) Income'!$F$13:$F$32,"&lt;="&amp;$A537),0)))</f>
        <v>0</v>
      </c>
      <c r="AD537" s="8">
        <f>IF(A537="","",IF(COUNTIF('2) Income'!$D$13:$D$32,"3rd Wednesday")=0,0,IF(A537=(A537-DAY(A537)+1+3*7-WEEKDAY(A537-DAY(A537)+8-4,1)),SUMIFS('2) Income'!$E$13:$E$32,'2) Income'!$D$13:$D$32,"3rd Wednesday",'2) Income'!$F$13:$F$32,"&lt;="&amp;$A537),0)))</f>
        <v>0</v>
      </c>
      <c r="AE537" s="8">
        <f>IF(A537="","",IF(COUNTIF('2) Income'!$D$13:$D$32,"4th Wednesday")=0,0,IF(A537=(A537-DAY(A537)+1+4*7-WEEKDAY(A537-DAY(A537)+8-4,1)),SUMIFS('2) Income'!$E$13:$E$32,'2) Income'!$D$13:$D$32,"4th Wednesday",'2) Income'!$F$13:$F$32,"&lt;="&amp;$A537),0)))</f>
        <v>0</v>
      </c>
      <c r="AF537" s="8" cm="1">
        <f t="array" ref="AF537">IF(A537="","",IF(COUNTIF('2) Income'!$D$13:$D$32,"Every 4 Weeks")=0,0,SUMPRODUCT(--(IFERROR(MOD(A537-'2) Income'!$F$13:$F$32,28),1)=0),--('2) Income'!$D$13:$D$32="Every 4 Weeks"),--('2) Income'!$F$13:$F$32&lt;=A537),'2) Income'!$E$13:$E$32)))</f>
        <v>0</v>
      </c>
      <c r="AG537" s="8">
        <f>IF(A537="","",IF(COUNTIF('2) Income'!$D$13:$D$32,"Monthly")=0,0,IF(B537="N",SUMIFS('2) Income'!$E$13:$E$32,'2) Income'!$D$13:$D$32,"monthly",'2) Income'!$F$13:$F$32,"&lt;="&amp;$A537,'2) Income'!$I$13:$I$32,DAY(A537)),SUMIFS('2) Income'!$E$13:$E$32,'2) Income'!$D$13:$D$32,"monthly",'2) Income'!$F$13:$F$32,"&lt;="&amp;$A537,'2) Income'!$I$13:$I$32,"&gt;="&amp;DAY(A537)))))</f>
        <v>0</v>
      </c>
      <c r="AH537" s="8" cm="1">
        <f t="array" ref="AH537">IF(A537="","",IF(COUNTIF('2) Income'!$D$13:$D$32,"Yearly")=0,0,SUMPRODUCT(--('2) Income'!$D$13:$D$32="Yearly"),--('2) Income'!$F$13:$F$32&lt;=A537),IF(B537="N",--('2) Income'!$I$13:$I$32=DAY(A537)),--('2) Income'!$I$13:$I$32&gt;=DAY(A537))),--(IFERROR(MOD('2) Income'!$H$13:$H$32-MONTH(A537)+12,12),1)=0),'2) Income'!$E$13:$E$32)))</f>
        <v>0</v>
      </c>
      <c r="AI537" s="8">
        <f>IF(A537="","",IF(COUNTIF('2) Income'!$D$13:$D$32,"one-time")=0,0,SUMIFS('2) Income'!$E$13:$E$32,'2) Income'!$D$13:$D$32,"one-time",'2) Income'!$F$13:$F$32,"="&amp;$A537)))</f>
        <v>0</v>
      </c>
      <c r="AJ537" s="9">
        <f t="shared" si="41"/>
        <v>0</v>
      </c>
    </row>
    <row r="538" spans="1:36">
      <c r="A538" s="7">
        <f>IF(A537="","",IF(A537+1&lt;='1) Period'!$E$21,A537+1,""))</f>
        <v>46010</v>
      </c>
      <c r="B538" s="7" t="str">
        <f t="shared" si="42"/>
        <v>N</v>
      </c>
      <c r="C538" t="str">
        <f t="shared" si="43"/>
        <v>F</v>
      </c>
      <c r="D538" s="8">
        <f>IF(A538="","",IF(TEXT(A538,"dddd")='4) Happy Money'!$E$23,WAllowance,0))</f>
        <v>0</v>
      </c>
      <c r="E538" s="8">
        <f>IF(A538="","",IF(B538="N",SUMIF(TMonthly[Day of the Month],DAY(A538),TMonthly[Amount]),SUMIF(TMonthly[Day of the Month],"&gt;="&amp;DAY(A538),TMonthly[Amount])))</f>
        <v>0</v>
      </c>
      <c r="F538" s="8" cm="1">
        <f t="array" ref="F538">IF(A538="","",SUMPRODUCT(--(TYearly[Due Date]&lt;=A538),IF(B538="N",--(TYearly[Day]=DAY(A538)),--(TYearly[Day]&gt;=DAY(A538))),--(IFERROR(MOD(TYearly[Month]-MONTH(A538)+12,12),1)=0),TYearly[Amount]))</f>
        <v>0</v>
      </c>
      <c r="G538" s="8">
        <f>IF(A538="","",SUMIF(TOneTime[Due Date],A538,TOneTime[Amount]))</f>
        <v>0</v>
      </c>
      <c r="H538" s="8" cm="1">
        <f t="array" ref="H538">IF(A538="","",IF(COUNTIF(TOther[Frequency],$H$1)=0,0,SUMPRODUCT(--(IFERROR(MOD(A538-TOther[Start Date],7),1)=0),--(TOther[Frequency]=$H$1),--(TOther[Start Date]&lt;=A538),--(TOther[End Date Calc]&gt;=A538),TOther[Amount])))</f>
        <v>0</v>
      </c>
      <c r="I538" s="8" cm="1">
        <f t="array" ref="I538">IF(A538="","",IF(COUNTIF(TOther[Frequency],$I$1)=0,0,SUMPRODUCT(--(IFERROR(MOD(A538-TOther[Start Date],14),1)=0),--(TOther[Frequency]=$I$1),--(TOther[Start Date]&lt;=A538),--(TOther[End Date Calc]&gt;=A538),TOther[Amount])))</f>
        <v>0</v>
      </c>
      <c r="J538" s="8">
        <f>IF(A538="","",IF(COUNTIF(TOther[Frequency],$J$1)=0,0,IF(OR(DAY(A538)=1,DAY(A538)=15),SUMIFS(TOther[Amount],TOther[Frequency],$J$1,TOther[Start Date],"&lt;="&amp;$A538,TOther[End Date Calc],"&gt;="&amp;A538),0)))</f>
        <v>0</v>
      </c>
      <c r="K538" s="8">
        <f>IF(A538="","",IF(COUNTIF(TOther[Frequency],$K$1)=0,0,IF(A538=(A538-DAY(A538)+1+2*7-WEEKDAY(A538-DAY(A538)+8-4,1)),SUMIFS(TOther[Amount],TOther[Frequency],$K$1,TOther[Start Date],"&lt;="&amp;$A538,TOther[End Date Calc],"&gt;="&amp;A538),0)))</f>
        <v>0</v>
      </c>
      <c r="L538" s="8">
        <f>IF(A538="","",IF(COUNTIF(TOther[Frequency],$L$1)=0,0,IF(A538=(A538-DAY(A538)+1+3*7-WEEKDAY(A538-DAY(A538)+8-4,1)),SUMIFS(TOther[Amount],TOther[Frequency],$L$1,TOther[Start Date],"&lt;="&amp;$A538,TOther[End Date Calc],"&gt;="&amp;A538),0)))</f>
        <v>0</v>
      </c>
      <c r="M538" s="8">
        <f>IF(A538="","",IF(COUNTIF(TOther[Frequency],$M$1)=0,0,IF(A538=(A538-DAY(A538)+1+4*7-WEEKDAY(A538-DAY(A538)+8-4,1)),SUMIFS(TOther[Amount],TOther[Frequency],$M$1,TOther[Start Date],"&lt;="&amp;$A538,TOther[End Date Calc],"&gt;="&amp;A538),0)))</f>
        <v>0</v>
      </c>
      <c r="N538" s="8" cm="1">
        <f t="array" ref="N538">IF(A538="","",IF(COUNTIF(TOther[Frequency],$N$1)=0,0,SUMPRODUCT(--(IFERROR(MOD(A538-TOther[Start Date],28),1)=0),--(TOther[Frequency]=$N$1),--(TOther[Start Date]&lt;=A538),--(TOther[End Date Calc]&gt;=A538),TOther[Amount])))</f>
        <v>0</v>
      </c>
      <c r="O538" s="8" cm="1">
        <f t="array" ref="O538">IF(A538="","",IF(COUNTIF(TOther[Frequency],$O$1)=0,0,SUMPRODUCT(--(IFERROR(MOD(A538-TOther[Start Date],42),1)=0),--(TOther[Frequency]=$O$1),--(TOther[Start Date]&lt;=A538),--(TOther[End Date Calc]&gt;=A538),TOther[Amount])))</f>
        <v>0</v>
      </c>
      <c r="P538" s="8" cm="1">
        <f t="array" ref="P538">IF(A538="","",IF(COUNTIF(TOther[Frequency],$P$1)=0,0,SUMPRODUCT(--(IFERROR(MOD(A538-TOther[Start Date],56),1)=0),--(TOther[Frequency]=$P$1),--(TOther[Start Date]&lt;=A538),--(TOther[End Date Calc]&gt;=A538),TOther[Amount])))</f>
        <v>0</v>
      </c>
      <c r="Q538" s="8">
        <f>IF(A538="","",IF(COUNTIF(TOther[Frequency],$Q$1)=0,0,IF(B538="N",SUMIFS(TOther[Amount],TOther[Frequency],$Q$1,TOther[Start Date],"&lt;="&amp;$A538,TOther[End Date Calc],"&gt;="&amp;A538,TOther[Start Day],DAY(A538)),SUMIFS(TOther[Amount],TOther[Frequency],$Q$1,TOther[Start Date],"&lt;="&amp;$A538,TOther[End Date Calc],"&gt;="&amp;A538,TOther[Start Day],"&gt;="&amp;DAY(A538)))))</f>
        <v>0</v>
      </c>
      <c r="R538" s="8" cm="1">
        <f t="array" ref="R538">IF(A538="","",IF(COUNTIF(TOther[Frequency],R$1)=0,0,SUMPRODUCT(--(TOther[Frequency]=R$1),--(TOther[Start Date]&lt;=A538),--(TOther[End Date Calc]&gt;=A538),IF(B538="N",--(TOther[Start Day]=DAY(A538)),--(TOther[Start Day]&gt;=DAY(A538))),--(IFERROR(MOD(TOther[Start Month]-MONTH(A538)+2,2),1)=0),TOther[Amount])))</f>
        <v>0</v>
      </c>
      <c r="S538" s="8" cm="1">
        <f t="array" ref="S538">IF(A538="","",IF(COUNTIF(TOther[Frequency],S$1)=0,0,SUMPRODUCT(--(TOther[Frequency]=S$1),--(TOther[Start Date]&lt;=A538),--(TOther[End Date Calc]&gt;=A538),IF(B538="N",--(TOther[Start Day]=DAY(A538)),--(TOther[Start Day]&gt;=DAY(A538))),--(IFERROR(MOD(TOther[Start Month]-MONTH(A538)+3,3),1)=0),TOther[Amount])))</f>
        <v>0</v>
      </c>
      <c r="T538" s="8" cm="1">
        <f t="array" ref="T538">IF($A538="","",IF(COUNTIF(TOther[Frequency],T$1)=0,0,SUMPRODUCT(--(TOther[Frequency]=T$1),--(TOther[Start Date]&lt;=$A538),--(TOther[End Date Calc]&gt;=$A538),IF($B538="N",--(TOther[Start Day]=DAY($A538)),--(TOther[Start Day]&gt;=DAY($A538))),--(IFERROR(MOD(TOther[Start Month]-MONTH($A538)+4,4),1)=0),TOther[Amount])))</f>
        <v>0</v>
      </c>
      <c r="U538" s="8" cm="1">
        <f t="array" ref="U538">IF(A538="","",IF(COUNTIF(TOther[Frequency],$U$1)=0,0,SUMPRODUCT(--(TOther[Frequency]=$U$1),--(TOther[Start Date]&lt;=A538),--(TOther[End Date Calc]&gt;=A538),IF(B538="N",--(TOther[Start Day]=DAY(A538)),--(TOther[Start Day]&gt;=DAY(A538))),--(IFERROR(MOD(TOther[Start Month]-MONTH(A538)+6,6),1)=0),TOther[Amount])))</f>
        <v>0</v>
      </c>
      <c r="V538" s="8" cm="1">
        <f t="array" ref="V538">IF(A538="","",IF(COUNTIF(TOther[Frequency],$V$1)=0,0,SUMPRODUCT(--(TOther[Frequency]=$V$1),--(TOther[Start Date]&lt;=A538),--(TOther[End Date Calc]&gt;=A538),IF(B538="N",--(TOther[Start Day]=DAY(A538)),--(TOther[Start Day]&gt;=DAY(A538))),--(IFERROR(MOD(TOther[Start Month]-MONTH(A538)+12,12),1)=0),TOther[Amount])))</f>
        <v>0</v>
      </c>
      <c r="W538" s="8">
        <f>IF(A538="","",SUMIFS(TOther[Amount],TOther[Start Date],A538,TOther[Frequency],$W$1))</f>
        <v>0</v>
      </c>
      <c r="X538" s="9">
        <f t="shared" si="40"/>
        <v>0</v>
      </c>
      <c r="Y538" s="9">
        <f t="shared" si="44"/>
        <v>0</v>
      </c>
      <c r="Z538" s="8" cm="1">
        <f t="array" ref="Z538">IF(A538="","",IF(COUNTIF('2) Income'!$D$13:$D$32,"Weekly")=0,0,SUMPRODUCT(--(IFERROR(MOD(A538-'2) Income'!$F$13:$F$32,7),1)=0),--('2) Income'!$D$13:$D$32="Weekly"),--('2) Income'!$F$13:$F$32&lt;=A538),'2) Income'!$E$13:$E$32)))</f>
        <v>0</v>
      </c>
      <c r="AA538" s="8" cm="1">
        <f t="array" ref="AA538">IF(A538="","",IF(COUNTIF('2) Income'!$D$13:$D$32,"Every Other Week")=0,0,SUMPRODUCT(--(IFERROR(MOD(A538-'2) Income'!$F$13:$F$32,14),1)=0),--('2) Income'!$D$13:$D$32="Every Other Week"),--('2) Income'!$F$13:$F$32&lt;=A538),'2) Income'!$E$13:$E$32)))</f>
        <v>2300</v>
      </c>
      <c r="AB538" s="8">
        <f>IF(A538="","",IF(COUNTIF('2) Income'!$D$13:$D$32,"1st and 15th")=0,0,IF(OR(DAY(A538)=1,DAY(A538)=15),SUMIFS('2) Income'!$E$13:$E$32,'2) Income'!$D$13:$D$32,"1st and 15th",'2) Income'!$F$13:$F$32,"&lt;="&amp;$A538),0)))</f>
        <v>0</v>
      </c>
      <c r="AC538" s="8">
        <f>IF(A538="","",IF(COUNTIF('2) Income'!$D$13:$D$32,"2nd Wednesday")=0,0,IF(A538=(A538-DAY(A538)+1+2*7-WEEKDAY(A538-DAY(A538)+8-4,1)),SUMIFS('2) Income'!$E$13:$E$32,'2) Income'!$D$13:$D$32,"2nd Wednesday",'2) Income'!$F$13:$F$32,"&lt;="&amp;$A538),0)))</f>
        <v>0</v>
      </c>
      <c r="AD538" s="8">
        <f>IF(A538="","",IF(COUNTIF('2) Income'!$D$13:$D$32,"3rd Wednesday")=0,0,IF(A538=(A538-DAY(A538)+1+3*7-WEEKDAY(A538-DAY(A538)+8-4,1)),SUMIFS('2) Income'!$E$13:$E$32,'2) Income'!$D$13:$D$32,"3rd Wednesday",'2) Income'!$F$13:$F$32,"&lt;="&amp;$A538),0)))</f>
        <v>0</v>
      </c>
      <c r="AE538" s="8">
        <f>IF(A538="","",IF(COUNTIF('2) Income'!$D$13:$D$32,"4th Wednesday")=0,0,IF(A538=(A538-DAY(A538)+1+4*7-WEEKDAY(A538-DAY(A538)+8-4,1)),SUMIFS('2) Income'!$E$13:$E$32,'2) Income'!$D$13:$D$32,"4th Wednesday",'2) Income'!$F$13:$F$32,"&lt;="&amp;$A538),0)))</f>
        <v>0</v>
      </c>
      <c r="AF538" s="8" cm="1">
        <f t="array" ref="AF538">IF(A538="","",IF(COUNTIF('2) Income'!$D$13:$D$32,"Every 4 Weeks")=0,0,SUMPRODUCT(--(IFERROR(MOD(A538-'2) Income'!$F$13:$F$32,28),1)=0),--('2) Income'!$D$13:$D$32="Every 4 Weeks"),--('2) Income'!$F$13:$F$32&lt;=A538),'2) Income'!$E$13:$E$32)))</f>
        <v>0</v>
      </c>
      <c r="AG538" s="8">
        <f>IF(A538="","",IF(COUNTIF('2) Income'!$D$13:$D$32,"Monthly")=0,0,IF(B538="N",SUMIFS('2) Income'!$E$13:$E$32,'2) Income'!$D$13:$D$32,"monthly",'2) Income'!$F$13:$F$32,"&lt;="&amp;$A538,'2) Income'!$I$13:$I$32,DAY(A538)),SUMIFS('2) Income'!$E$13:$E$32,'2) Income'!$D$13:$D$32,"monthly",'2) Income'!$F$13:$F$32,"&lt;="&amp;$A538,'2) Income'!$I$13:$I$32,"&gt;="&amp;DAY(A538)))))</f>
        <v>0</v>
      </c>
      <c r="AH538" s="8" cm="1">
        <f t="array" ref="AH538">IF(A538="","",IF(COUNTIF('2) Income'!$D$13:$D$32,"Yearly")=0,0,SUMPRODUCT(--('2) Income'!$D$13:$D$32="Yearly"),--('2) Income'!$F$13:$F$32&lt;=A538),IF(B538="N",--('2) Income'!$I$13:$I$32=DAY(A538)),--('2) Income'!$I$13:$I$32&gt;=DAY(A538))),--(IFERROR(MOD('2) Income'!$H$13:$H$32-MONTH(A538)+12,12),1)=0),'2) Income'!$E$13:$E$32)))</f>
        <v>0</v>
      </c>
      <c r="AI538" s="8">
        <f>IF(A538="","",IF(COUNTIF('2) Income'!$D$13:$D$32,"one-time")=0,0,SUMIFS('2) Income'!$E$13:$E$32,'2) Income'!$D$13:$D$32,"one-time",'2) Income'!$F$13:$F$32,"="&amp;$A538)))</f>
        <v>0</v>
      </c>
      <c r="AJ538" s="9">
        <f t="shared" si="41"/>
        <v>2300</v>
      </c>
    </row>
    <row r="539" spans="1:36">
      <c r="A539" s="7">
        <f>IF(A538="","",IF(A538+1&lt;='1) Period'!$E$21,A538+1,""))</f>
        <v>46011</v>
      </c>
      <c r="B539" s="7" t="str">
        <f t="shared" si="42"/>
        <v>N</v>
      </c>
      <c r="C539" t="str">
        <f t="shared" si="43"/>
        <v>Y</v>
      </c>
      <c r="D539" s="8">
        <f>IF(A539="","",IF(TEXT(A539,"dddd")='4) Happy Money'!$E$23,WAllowance,0))</f>
        <v>0</v>
      </c>
      <c r="E539" s="8">
        <f>IF(A539="","",IF(B539="N",SUMIF(TMonthly[Day of the Month],DAY(A539),TMonthly[Amount]),SUMIF(TMonthly[Day of the Month],"&gt;="&amp;DAY(A539),TMonthly[Amount])))</f>
        <v>0</v>
      </c>
      <c r="F539" s="8" cm="1">
        <f t="array" ref="F539">IF(A539="","",SUMPRODUCT(--(TYearly[Due Date]&lt;=A539),IF(B539="N",--(TYearly[Day]=DAY(A539)),--(TYearly[Day]&gt;=DAY(A539))),--(IFERROR(MOD(TYearly[Month]-MONTH(A539)+12,12),1)=0),TYearly[Amount]))</f>
        <v>0</v>
      </c>
      <c r="G539" s="8">
        <f>IF(A539="","",SUMIF(TOneTime[Due Date],A539,TOneTime[Amount]))</f>
        <v>0</v>
      </c>
      <c r="H539" s="8" cm="1">
        <f t="array" ref="H539">IF(A539="","",IF(COUNTIF(TOther[Frequency],$H$1)=0,0,SUMPRODUCT(--(IFERROR(MOD(A539-TOther[Start Date],7),1)=0),--(TOther[Frequency]=$H$1),--(TOther[Start Date]&lt;=A539),--(TOther[End Date Calc]&gt;=A539),TOther[Amount])))</f>
        <v>0</v>
      </c>
      <c r="I539" s="8" cm="1">
        <f t="array" ref="I539">IF(A539="","",IF(COUNTIF(TOther[Frequency],$I$1)=0,0,SUMPRODUCT(--(IFERROR(MOD(A539-TOther[Start Date],14),1)=0),--(TOther[Frequency]=$I$1),--(TOther[Start Date]&lt;=A539),--(TOther[End Date Calc]&gt;=A539),TOther[Amount])))</f>
        <v>0</v>
      </c>
      <c r="J539" s="8">
        <f>IF(A539="","",IF(COUNTIF(TOther[Frequency],$J$1)=0,0,IF(OR(DAY(A539)=1,DAY(A539)=15),SUMIFS(TOther[Amount],TOther[Frequency],$J$1,TOther[Start Date],"&lt;="&amp;$A539,TOther[End Date Calc],"&gt;="&amp;A539),0)))</f>
        <v>0</v>
      </c>
      <c r="K539" s="8">
        <f>IF(A539="","",IF(COUNTIF(TOther[Frequency],$K$1)=0,0,IF(A539=(A539-DAY(A539)+1+2*7-WEEKDAY(A539-DAY(A539)+8-4,1)),SUMIFS(TOther[Amount],TOther[Frequency],$K$1,TOther[Start Date],"&lt;="&amp;$A539,TOther[End Date Calc],"&gt;="&amp;A539),0)))</f>
        <v>0</v>
      </c>
      <c r="L539" s="8">
        <f>IF(A539="","",IF(COUNTIF(TOther[Frequency],$L$1)=0,0,IF(A539=(A539-DAY(A539)+1+3*7-WEEKDAY(A539-DAY(A539)+8-4,1)),SUMIFS(TOther[Amount],TOther[Frequency],$L$1,TOther[Start Date],"&lt;="&amp;$A539,TOther[End Date Calc],"&gt;="&amp;A539),0)))</f>
        <v>0</v>
      </c>
      <c r="M539" s="8">
        <f>IF(A539="","",IF(COUNTIF(TOther[Frequency],$M$1)=0,0,IF(A539=(A539-DAY(A539)+1+4*7-WEEKDAY(A539-DAY(A539)+8-4,1)),SUMIFS(TOther[Amount],TOther[Frequency],$M$1,TOther[Start Date],"&lt;="&amp;$A539,TOther[End Date Calc],"&gt;="&amp;A539),0)))</f>
        <v>0</v>
      </c>
      <c r="N539" s="8" cm="1">
        <f t="array" ref="N539">IF(A539="","",IF(COUNTIF(TOther[Frequency],$N$1)=0,0,SUMPRODUCT(--(IFERROR(MOD(A539-TOther[Start Date],28),1)=0),--(TOther[Frequency]=$N$1),--(TOther[Start Date]&lt;=A539),--(TOther[End Date Calc]&gt;=A539),TOther[Amount])))</f>
        <v>0</v>
      </c>
      <c r="O539" s="8" cm="1">
        <f t="array" ref="O539">IF(A539="","",IF(COUNTIF(TOther[Frequency],$O$1)=0,0,SUMPRODUCT(--(IFERROR(MOD(A539-TOther[Start Date],42),1)=0),--(TOther[Frequency]=$O$1),--(TOther[Start Date]&lt;=A539),--(TOther[End Date Calc]&gt;=A539),TOther[Amount])))</f>
        <v>0</v>
      </c>
      <c r="P539" s="8" cm="1">
        <f t="array" ref="P539">IF(A539="","",IF(COUNTIF(TOther[Frequency],$P$1)=0,0,SUMPRODUCT(--(IFERROR(MOD(A539-TOther[Start Date],56),1)=0),--(TOther[Frequency]=$P$1),--(TOther[Start Date]&lt;=A539),--(TOther[End Date Calc]&gt;=A539),TOther[Amount])))</f>
        <v>0</v>
      </c>
      <c r="Q539" s="8">
        <f>IF(A539="","",IF(COUNTIF(TOther[Frequency],$Q$1)=0,0,IF(B539="N",SUMIFS(TOther[Amount],TOther[Frequency],$Q$1,TOther[Start Date],"&lt;="&amp;$A539,TOther[End Date Calc],"&gt;="&amp;A539,TOther[Start Day],DAY(A539)),SUMIFS(TOther[Amount],TOther[Frequency],$Q$1,TOther[Start Date],"&lt;="&amp;$A539,TOther[End Date Calc],"&gt;="&amp;A539,TOther[Start Day],"&gt;="&amp;DAY(A539)))))</f>
        <v>0</v>
      </c>
      <c r="R539" s="8" cm="1">
        <f t="array" ref="R539">IF(A539="","",IF(COUNTIF(TOther[Frequency],R$1)=0,0,SUMPRODUCT(--(TOther[Frequency]=R$1),--(TOther[Start Date]&lt;=A539),--(TOther[End Date Calc]&gt;=A539),IF(B539="N",--(TOther[Start Day]=DAY(A539)),--(TOther[Start Day]&gt;=DAY(A539))),--(IFERROR(MOD(TOther[Start Month]-MONTH(A539)+2,2),1)=0),TOther[Amount])))</f>
        <v>0</v>
      </c>
      <c r="S539" s="8" cm="1">
        <f t="array" ref="S539">IF(A539="","",IF(COUNTIF(TOther[Frequency],S$1)=0,0,SUMPRODUCT(--(TOther[Frequency]=S$1),--(TOther[Start Date]&lt;=A539),--(TOther[End Date Calc]&gt;=A539),IF(B539="N",--(TOther[Start Day]=DAY(A539)),--(TOther[Start Day]&gt;=DAY(A539))),--(IFERROR(MOD(TOther[Start Month]-MONTH(A539)+3,3),1)=0),TOther[Amount])))</f>
        <v>0</v>
      </c>
      <c r="T539" s="8" cm="1">
        <f t="array" ref="T539">IF($A539="","",IF(COUNTIF(TOther[Frequency],T$1)=0,0,SUMPRODUCT(--(TOther[Frequency]=T$1),--(TOther[Start Date]&lt;=$A539),--(TOther[End Date Calc]&gt;=$A539),IF($B539="N",--(TOther[Start Day]=DAY($A539)),--(TOther[Start Day]&gt;=DAY($A539))),--(IFERROR(MOD(TOther[Start Month]-MONTH($A539)+4,4),1)=0),TOther[Amount])))</f>
        <v>0</v>
      </c>
      <c r="U539" s="8" cm="1">
        <f t="array" ref="U539">IF(A539="","",IF(COUNTIF(TOther[Frequency],$U$1)=0,0,SUMPRODUCT(--(TOther[Frequency]=$U$1),--(TOther[Start Date]&lt;=A539),--(TOther[End Date Calc]&gt;=A539),IF(B539="N",--(TOther[Start Day]=DAY(A539)),--(TOther[Start Day]&gt;=DAY(A539))),--(IFERROR(MOD(TOther[Start Month]-MONTH(A539)+6,6),1)=0),TOther[Amount])))</f>
        <v>0</v>
      </c>
      <c r="V539" s="8" cm="1">
        <f t="array" ref="V539">IF(A539="","",IF(COUNTIF(TOther[Frequency],$V$1)=0,0,SUMPRODUCT(--(TOther[Frequency]=$V$1),--(TOther[Start Date]&lt;=A539),--(TOther[End Date Calc]&gt;=A539),IF(B539="N",--(TOther[Start Day]=DAY(A539)),--(TOther[Start Day]&gt;=DAY(A539))),--(IFERROR(MOD(TOther[Start Month]-MONTH(A539)+12,12),1)=0),TOther[Amount])))</f>
        <v>0</v>
      </c>
      <c r="W539" s="8">
        <f>IF(A539="","",SUMIFS(TOther[Amount],TOther[Start Date],A539,TOther[Frequency],$W$1))</f>
        <v>0</v>
      </c>
      <c r="X539" s="9">
        <f t="shared" si="40"/>
        <v>0</v>
      </c>
      <c r="Y539" s="9">
        <f t="shared" si="44"/>
        <v>0</v>
      </c>
      <c r="Z539" s="8" cm="1">
        <f t="array" ref="Z539">IF(A539="","",IF(COUNTIF('2) Income'!$D$13:$D$32,"Weekly")=0,0,SUMPRODUCT(--(IFERROR(MOD(A539-'2) Income'!$F$13:$F$32,7),1)=0),--('2) Income'!$D$13:$D$32="Weekly"),--('2) Income'!$F$13:$F$32&lt;=A539),'2) Income'!$E$13:$E$32)))</f>
        <v>0</v>
      </c>
      <c r="AA539" s="8" cm="1">
        <f t="array" ref="AA539">IF(A539="","",IF(COUNTIF('2) Income'!$D$13:$D$32,"Every Other Week")=0,0,SUMPRODUCT(--(IFERROR(MOD(A539-'2) Income'!$F$13:$F$32,14),1)=0),--('2) Income'!$D$13:$D$32="Every Other Week"),--('2) Income'!$F$13:$F$32&lt;=A539),'2) Income'!$E$13:$E$32)))</f>
        <v>0</v>
      </c>
      <c r="AB539" s="8">
        <f>IF(A539="","",IF(COUNTIF('2) Income'!$D$13:$D$32,"1st and 15th")=0,0,IF(OR(DAY(A539)=1,DAY(A539)=15),SUMIFS('2) Income'!$E$13:$E$32,'2) Income'!$D$13:$D$32,"1st and 15th",'2) Income'!$F$13:$F$32,"&lt;="&amp;$A539),0)))</f>
        <v>0</v>
      </c>
      <c r="AC539" s="8">
        <f>IF(A539="","",IF(COUNTIF('2) Income'!$D$13:$D$32,"2nd Wednesday")=0,0,IF(A539=(A539-DAY(A539)+1+2*7-WEEKDAY(A539-DAY(A539)+8-4,1)),SUMIFS('2) Income'!$E$13:$E$32,'2) Income'!$D$13:$D$32,"2nd Wednesday",'2) Income'!$F$13:$F$32,"&lt;="&amp;$A539),0)))</f>
        <v>0</v>
      </c>
      <c r="AD539" s="8">
        <f>IF(A539="","",IF(COUNTIF('2) Income'!$D$13:$D$32,"3rd Wednesday")=0,0,IF(A539=(A539-DAY(A539)+1+3*7-WEEKDAY(A539-DAY(A539)+8-4,1)),SUMIFS('2) Income'!$E$13:$E$32,'2) Income'!$D$13:$D$32,"3rd Wednesday",'2) Income'!$F$13:$F$32,"&lt;="&amp;$A539),0)))</f>
        <v>0</v>
      </c>
      <c r="AE539" s="8">
        <f>IF(A539="","",IF(COUNTIF('2) Income'!$D$13:$D$32,"4th Wednesday")=0,0,IF(A539=(A539-DAY(A539)+1+4*7-WEEKDAY(A539-DAY(A539)+8-4,1)),SUMIFS('2) Income'!$E$13:$E$32,'2) Income'!$D$13:$D$32,"4th Wednesday",'2) Income'!$F$13:$F$32,"&lt;="&amp;$A539),0)))</f>
        <v>0</v>
      </c>
      <c r="AF539" s="8" cm="1">
        <f t="array" ref="AF539">IF(A539="","",IF(COUNTIF('2) Income'!$D$13:$D$32,"Every 4 Weeks")=0,0,SUMPRODUCT(--(IFERROR(MOD(A539-'2) Income'!$F$13:$F$32,28),1)=0),--('2) Income'!$D$13:$D$32="Every 4 Weeks"),--('2) Income'!$F$13:$F$32&lt;=A539),'2) Income'!$E$13:$E$32)))</f>
        <v>0</v>
      </c>
      <c r="AG539" s="8">
        <f>IF(A539="","",IF(COUNTIF('2) Income'!$D$13:$D$32,"Monthly")=0,0,IF(B539="N",SUMIFS('2) Income'!$E$13:$E$32,'2) Income'!$D$13:$D$32,"monthly",'2) Income'!$F$13:$F$32,"&lt;="&amp;$A539,'2) Income'!$I$13:$I$32,DAY(A539)),SUMIFS('2) Income'!$E$13:$E$32,'2) Income'!$D$13:$D$32,"monthly",'2) Income'!$F$13:$F$32,"&lt;="&amp;$A539,'2) Income'!$I$13:$I$32,"&gt;="&amp;DAY(A539)))))</f>
        <v>0</v>
      </c>
      <c r="AH539" s="8" cm="1">
        <f t="array" ref="AH539">IF(A539="","",IF(COUNTIF('2) Income'!$D$13:$D$32,"Yearly")=0,0,SUMPRODUCT(--('2) Income'!$D$13:$D$32="Yearly"),--('2) Income'!$F$13:$F$32&lt;=A539),IF(B539="N",--('2) Income'!$I$13:$I$32=DAY(A539)),--('2) Income'!$I$13:$I$32&gt;=DAY(A539))),--(IFERROR(MOD('2) Income'!$H$13:$H$32-MONTH(A539)+12,12),1)=0),'2) Income'!$E$13:$E$32)))</f>
        <v>0</v>
      </c>
      <c r="AI539" s="8">
        <f>IF(A539="","",IF(COUNTIF('2) Income'!$D$13:$D$32,"one-time")=0,0,SUMIFS('2) Income'!$E$13:$E$32,'2) Income'!$D$13:$D$32,"one-time",'2) Income'!$F$13:$F$32,"="&amp;$A539)))</f>
        <v>0</v>
      </c>
      <c r="AJ539" s="9">
        <f t="shared" si="41"/>
        <v>0</v>
      </c>
    </row>
    <row r="540" spans="1:36">
      <c r="A540" s="7">
        <f>IF(A539="","",IF(A539+1&lt;='1) Period'!$E$21,A539+1,""))</f>
        <v>46012</v>
      </c>
      <c r="B540" s="7" t="str">
        <f t="shared" si="42"/>
        <v>N</v>
      </c>
      <c r="C540" t="str">
        <f t="shared" si="43"/>
        <v>Y</v>
      </c>
      <c r="D540" s="8">
        <f>IF(A540="","",IF(TEXT(A540,"dddd")='4) Happy Money'!$E$23,WAllowance,0))</f>
        <v>0</v>
      </c>
      <c r="E540" s="8">
        <f>IF(A540="","",IF(B540="N",SUMIF(TMonthly[Day of the Month],DAY(A540),TMonthly[Amount]),SUMIF(TMonthly[Day of the Month],"&gt;="&amp;DAY(A540),TMonthly[Amount])))</f>
        <v>0</v>
      </c>
      <c r="F540" s="8" cm="1">
        <f t="array" ref="F540">IF(A540="","",SUMPRODUCT(--(TYearly[Due Date]&lt;=A540),IF(B540="N",--(TYearly[Day]=DAY(A540)),--(TYearly[Day]&gt;=DAY(A540))),--(IFERROR(MOD(TYearly[Month]-MONTH(A540)+12,12),1)=0),TYearly[Amount]))</f>
        <v>0</v>
      </c>
      <c r="G540" s="8">
        <f>IF(A540="","",SUMIF(TOneTime[Due Date],A540,TOneTime[Amount]))</f>
        <v>0</v>
      </c>
      <c r="H540" s="8" cm="1">
        <f t="array" ref="H540">IF(A540="","",IF(COUNTIF(TOther[Frequency],$H$1)=0,0,SUMPRODUCT(--(IFERROR(MOD(A540-TOther[Start Date],7),1)=0),--(TOther[Frequency]=$H$1),--(TOther[Start Date]&lt;=A540),--(TOther[End Date Calc]&gt;=A540),TOther[Amount])))</f>
        <v>0</v>
      </c>
      <c r="I540" s="8" cm="1">
        <f t="array" ref="I540">IF(A540="","",IF(COUNTIF(TOther[Frequency],$I$1)=0,0,SUMPRODUCT(--(IFERROR(MOD(A540-TOther[Start Date],14),1)=0),--(TOther[Frequency]=$I$1),--(TOther[Start Date]&lt;=A540),--(TOther[End Date Calc]&gt;=A540),TOther[Amount])))</f>
        <v>0</v>
      </c>
      <c r="J540" s="8">
        <f>IF(A540="","",IF(COUNTIF(TOther[Frequency],$J$1)=0,0,IF(OR(DAY(A540)=1,DAY(A540)=15),SUMIFS(TOther[Amount],TOther[Frequency],$J$1,TOther[Start Date],"&lt;="&amp;$A540,TOther[End Date Calc],"&gt;="&amp;A540),0)))</f>
        <v>0</v>
      </c>
      <c r="K540" s="8">
        <f>IF(A540="","",IF(COUNTIF(TOther[Frequency],$K$1)=0,0,IF(A540=(A540-DAY(A540)+1+2*7-WEEKDAY(A540-DAY(A540)+8-4,1)),SUMIFS(TOther[Amount],TOther[Frequency],$K$1,TOther[Start Date],"&lt;="&amp;$A540,TOther[End Date Calc],"&gt;="&amp;A540),0)))</f>
        <v>0</v>
      </c>
      <c r="L540" s="8">
        <f>IF(A540="","",IF(COUNTIF(TOther[Frequency],$L$1)=0,0,IF(A540=(A540-DAY(A540)+1+3*7-WEEKDAY(A540-DAY(A540)+8-4,1)),SUMIFS(TOther[Amount],TOther[Frequency],$L$1,TOther[Start Date],"&lt;="&amp;$A540,TOther[End Date Calc],"&gt;="&amp;A540),0)))</f>
        <v>0</v>
      </c>
      <c r="M540" s="8">
        <f>IF(A540="","",IF(COUNTIF(TOther[Frequency],$M$1)=0,0,IF(A540=(A540-DAY(A540)+1+4*7-WEEKDAY(A540-DAY(A540)+8-4,1)),SUMIFS(TOther[Amount],TOther[Frequency],$M$1,TOther[Start Date],"&lt;="&amp;$A540,TOther[End Date Calc],"&gt;="&amp;A540),0)))</f>
        <v>0</v>
      </c>
      <c r="N540" s="8" cm="1">
        <f t="array" ref="N540">IF(A540="","",IF(COUNTIF(TOther[Frequency],$N$1)=0,0,SUMPRODUCT(--(IFERROR(MOD(A540-TOther[Start Date],28),1)=0),--(TOther[Frequency]=$N$1),--(TOther[Start Date]&lt;=A540),--(TOther[End Date Calc]&gt;=A540),TOther[Amount])))</f>
        <v>0</v>
      </c>
      <c r="O540" s="8" cm="1">
        <f t="array" ref="O540">IF(A540="","",IF(COUNTIF(TOther[Frequency],$O$1)=0,0,SUMPRODUCT(--(IFERROR(MOD(A540-TOther[Start Date],42),1)=0),--(TOther[Frequency]=$O$1),--(TOther[Start Date]&lt;=A540),--(TOther[End Date Calc]&gt;=A540),TOther[Amount])))</f>
        <v>0</v>
      </c>
      <c r="P540" s="8" cm="1">
        <f t="array" ref="P540">IF(A540="","",IF(COUNTIF(TOther[Frequency],$P$1)=0,0,SUMPRODUCT(--(IFERROR(MOD(A540-TOther[Start Date],56),1)=0),--(TOther[Frequency]=$P$1),--(TOther[Start Date]&lt;=A540),--(TOther[End Date Calc]&gt;=A540),TOther[Amount])))</f>
        <v>0</v>
      </c>
      <c r="Q540" s="8">
        <f>IF(A540="","",IF(COUNTIF(TOther[Frequency],$Q$1)=0,0,IF(B540="N",SUMIFS(TOther[Amount],TOther[Frequency],$Q$1,TOther[Start Date],"&lt;="&amp;$A540,TOther[End Date Calc],"&gt;="&amp;A540,TOther[Start Day],DAY(A540)),SUMIFS(TOther[Amount],TOther[Frequency],$Q$1,TOther[Start Date],"&lt;="&amp;$A540,TOther[End Date Calc],"&gt;="&amp;A540,TOther[Start Day],"&gt;="&amp;DAY(A540)))))</f>
        <v>0</v>
      </c>
      <c r="R540" s="8" cm="1">
        <f t="array" ref="R540">IF(A540="","",IF(COUNTIF(TOther[Frequency],R$1)=0,0,SUMPRODUCT(--(TOther[Frequency]=R$1),--(TOther[Start Date]&lt;=A540),--(TOther[End Date Calc]&gt;=A540),IF(B540="N",--(TOther[Start Day]=DAY(A540)),--(TOther[Start Day]&gt;=DAY(A540))),--(IFERROR(MOD(TOther[Start Month]-MONTH(A540)+2,2),1)=0),TOther[Amount])))</f>
        <v>0</v>
      </c>
      <c r="S540" s="8" cm="1">
        <f t="array" ref="S540">IF(A540="","",IF(COUNTIF(TOther[Frequency],S$1)=0,0,SUMPRODUCT(--(TOther[Frequency]=S$1),--(TOther[Start Date]&lt;=A540),--(TOther[End Date Calc]&gt;=A540),IF(B540="N",--(TOther[Start Day]=DAY(A540)),--(TOther[Start Day]&gt;=DAY(A540))),--(IFERROR(MOD(TOther[Start Month]-MONTH(A540)+3,3),1)=0),TOther[Amount])))</f>
        <v>0</v>
      </c>
      <c r="T540" s="8" cm="1">
        <f t="array" ref="T540">IF($A540="","",IF(COUNTIF(TOther[Frequency],T$1)=0,0,SUMPRODUCT(--(TOther[Frequency]=T$1),--(TOther[Start Date]&lt;=$A540),--(TOther[End Date Calc]&gt;=$A540),IF($B540="N",--(TOther[Start Day]=DAY($A540)),--(TOther[Start Day]&gt;=DAY($A540))),--(IFERROR(MOD(TOther[Start Month]-MONTH($A540)+4,4),1)=0),TOther[Amount])))</f>
        <v>0</v>
      </c>
      <c r="U540" s="8" cm="1">
        <f t="array" ref="U540">IF(A540="","",IF(COUNTIF(TOther[Frequency],$U$1)=0,0,SUMPRODUCT(--(TOther[Frequency]=$U$1),--(TOther[Start Date]&lt;=A540),--(TOther[End Date Calc]&gt;=A540),IF(B540="N",--(TOther[Start Day]=DAY(A540)),--(TOther[Start Day]&gt;=DAY(A540))),--(IFERROR(MOD(TOther[Start Month]-MONTH(A540)+6,6),1)=0),TOther[Amount])))</f>
        <v>0</v>
      </c>
      <c r="V540" s="8" cm="1">
        <f t="array" ref="V540">IF(A540="","",IF(COUNTIF(TOther[Frequency],$V$1)=0,0,SUMPRODUCT(--(TOther[Frequency]=$V$1),--(TOther[Start Date]&lt;=A540),--(TOther[End Date Calc]&gt;=A540),IF(B540="N",--(TOther[Start Day]=DAY(A540)),--(TOther[Start Day]&gt;=DAY(A540))),--(IFERROR(MOD(TOther[Start Month]-MONTH(A540)+12,12),1)=0),TOther[Amount])))</f>
        <v>0</v>
      </c>
      <c r="W540" s="8">
        <f>IF(A540="","",SUMIFS(TOther[Amount],TOther[Start Date],A540,TOther[Frequency],$W$1))</f>
        <v>0</v>
      </c>
      <c r="X540" s="9">
        <f t="shared" si="40"/>
        <v>0</v>
      </c>
      <c r="Y540" s="9">
        <f t="shared" si="44"/>
        <v>0</v>
      </c>
      <c r="Z540" s="8" cm="1">
        <f t="array" ref="Z540">IF(A540="","",IF(COUNTIF('2) Income'!$D$13:$D$32,"Weekly")=0,0,SUMPRODUCT(--(IFERROR(MOD(A540-'2) Income'!$F$13:$F$32,7),1)=0),--('2) Income'!$D$13:$D$32="Weekly"),--('2) Income'!$F$13:$F$32&lt;=A540),'2) Income'!$E$13:$E$32)))</f>
        <v>0</v>
      </c>
      <c r="AA540" s="8" cm="1">
        <f t="array" ref="AA540">IF(A540="","",IF(COUNTIF('2) Income'!$D$13:$D$32,"Every Other Week")=0,0,SUMPRODUCT(--(IFERROR(MOD(A540-'2) Income'!$F$13:$F$32,14),1)=0),--('2) Income'!$D$13:$D$32="Every Other Week"),--('2) Income'!$F$13:$F$32&lt;=A540),'2) Income'!$E$13:$E$32)))</f>
        <v>0</v>
      </c>
      <c r="AB540" s="8">
        <f>IF(A540="","",IF(COUNTIF('2) Income'!$D$13:$D$32,"1st and 15th")=0,0,IF(OR(DAY(A540)=1,DAY(A540)=15),SUMIFS('2) Income'!$E$13:$E$32,'2) Income'!$D$13:$D$32,"1st and 15th",'2) Income'!$F$13:$F$32,"&lt;="&amp;$A540),0)))</f>
        <v>0</v>
      </c>
      <c r="AC540" s="8">
        <f>IF(A540="","",IF(COUNTIF('2) Income'!$D$13:$D$32,"2nd Wednesday")=0,0,IF(A540=(A540-DAY(A540)+1+2*7-WEEKDAY(A540-DAY(A540)+8-4,1)),SUMIFS('2) Income'!$E$13:$E$32,'2) Income'!$D$13:$D$32,"2nd Wednesday",'2) Income'!$F$13:$F$32,"&lt;="&amp;$A540),0)))</f>
        <v>0</v>
      </c>
      <c r="AD540" s="8">
        <f>IF(A540="","",IF(COUNTIF('2) Income'!$D$13:$D$32,"3rd Wednesday")=0,0,IF(A540=(A540-DAY(A540)+1+3*7-WEEKDAY(A540-DAY(A540)+8-4,1)),SUMIFS('2) Income'!$E$13:$E$32,'2) Income'!$D$13:$D$32,"3rd Wednesday",'2) Income'!$F$13:$F$32,"&lt;="&amp;$A540),0)))</f>
        <v>0</v>
      </c>
      <c r="AE540" s="8">
        <f>IF(A540="","",IF(COUNTIF('2) Income'!$D$13:$D$32,"4th Wednesday")=0,0,IF(A540=(A540-DAY(A540)+1+4*7-WEEKDAY(A540-DAY(A540)+8-4,1)),SUMIFS('2) Income'!$E$13:$E$32,'2) Income'!$D$13:$D$32,"4th Wednesday",'2) Income'!$F$13:$F$32,"&lt;="&amp;$A540),0)))</f>
        <v>0</v>
      </c>
      <c r="AF540" s="8" cm="1">
        <f t="array" ref="AF540">IF(A540="","",IF(COUNTIF('2) Income'!$D$13:$D$32,"Every 4 Weeks")=0,0,SUMPRODUCT(--(IFERROR(MOD(A540-'2) Income'!$F$13:$F$32,28),1)=0),--('2) Income'!$D$13:$D$32="Every 4 Weeks"),--('2) Income'!$F$13:$F$32&lt;=A540),'2) Income'!$E$13:$E$32)))</f>
        <v>0</v>
      </c>
      <c r="AG540" s="8">
        <f>IF(A540="","",IF(COUNTIF('2) Income'!$D$13:$D$32,"Monthly")=0,0,IF(B540="N",SUMIFS('2) Income'!$E$13:$E$32,'2) Income'!$D$13:$D$32,"monthly",'2) Income'!$F$13:$F$32,"&lt;="&amp;$A540,'2) Income'!$I$13:$I$32,DAY(A540)),SUMIFS('2) Income'!$E$13:$E$32,'2) Income'!$D$13:$D$32,"monthly",'2) Income'!$F$13:$F$32,"&lt;="&amp;$A540,'2) Income'!$I$13:$I$32,"&gt;="&amp;DAY(A540)))))</f>
        <v>0</v>
      </c>
      <c r="AH540" s="8" cm="1">
        <f t="array" ref="AH540">IF(A540="","",IF(COUNTIF('2) Income'!$D$13:$D$32,"Yearly")=0,0,SUMPRODUCT(--('2) Income'!$D$13:$D$32="Yearly"),--('2) Income'!$F$13:$F$32&lt;=A540),IF(B540="N",--('2) Income'!$I$13:$I$32=DAY(A540)),--('2) Income'!$I$13:$I$32&gt;=DAY(A540))),--(IFERROR(MOD('2) Income'!$H$13:$H$32-MONTH(A540)+12,12),1)=0),'2) Income'!$E$13:$E$32)))</f>
        <v>0</v>
      </c>
      <c r="AI540" s="8">
        <f>IF(A540="","",IF(COUNTIF('2) Income'!$D$13:$D$32,"one-time")=0,0,SUMIFS('2) Income'!$E$13:$E$32,'2) Income'!$D$13:$D$32,"one-time",'2) Income'!$F$13:$F$32,"="&amp;$A540)))</f>
        <v>0</v>
      </c>
      <c r="AJ540" s="9">
        <f t="shared" si="41"/>
        <v>0</v>
      </c>
    </row>
    <row r="541" spans="1:36">
      <c r="A541" s="7">
        <f>IF(A540="","",IF(A540+1&lt;='1) Period'!$E$21,A540+1,""))</f>
        <v>46013</v>
      </c>
      <c r="B541" s="7" t="str">
        <f t="shared" si="42"/>
        <v>N</v>
      </c>
      <c r="C541" t="str">
        <f t="shared" si="43"/>
        <v>F</v>
      </c>
      <c r="D541" s="8">
        <f>IF(A541="","",IF(TEXT(A541,"dddd")='4) Happy Money'!$E$23,WAllowance,0))</f>
        <v>400</v>
      </c>
      <c r="E541" s="8">
        <f>IF(A541="","",IF(B541="N",SUMIF(TMonthly[Day of the Month],DAY(A541),TMonthly[Amount]),SUMIF(TMonthly[Day of the Month],"&gt;="&amp;DAY(A541),TMonthly[Amount])))</f>
        <v>0</v>
      </c>
      <c r="F541" s="8" cm="1">
        <f t="array" ref="F541">IF(A541="","",SUMPRODUCT(--(TYearly[Due Date]&lt;=A541),IF(B541="N",--(TYearly[Day]=DAY(A541)),--(TYearly[Day]&gt;=DAY(A541))),--(IFERROR(MOD(TYearly[Month]-MONTH(A541)+12,12),1)=0),TYearly[Amount]))</f>
        <v>0</v>
      </c>
      <c r="G541" s="8">
        <f>IF(A541="","",SUMIF(TOneTime[Due Date],A541,TOneTime[Amount]))</f>
        <v>0</v>
      </c>
      <c r="H541" s="8" cm="1">
        <f t="array" ref="H541">IF(A541="","",IF(COUNTIF(TOther[Frequency],$H$1)=0,0,SUMPRODUCT(--(IFERROR(MOD(A541-TOther[Start Date],7),1)=0),--(TOther[Frequency]=$H$1),--(TOther[Start Date]&lt;=A541),--(TOther[End Date Calc]&gt;=A541),TOther[Amount])))</f>
        <v>0</v>
      </c>
      <c r="I541" s="8" cm="1">
        <f t="array" ref="I541">IF(A541="","",IF(COUNTIF(TOther[Frequency],$I$1)=0,0,SUMPRODUCT(--(IFERROR(MOD(A541-TOther[Start Date],14),1)=0),--(TOther[Frequency]=$I$1),--(TOther[Start Date]&lt;=A541),--(TOther[End Date Calc]&gt;=A541),TOther[Amount])))</f>
        <v>230</v>
      </c>
      <c r="J541" s="8">
        <f>IF(A541="","",IF(COUNTIF(TOther[Frequency],$J$1)=0,0,IF(OR(DAY(A541)=1,DAY(A541)=15),SUMIFS(TOther[Amount],TOther[Frequency],$J$1,TOther[Start Date],"&lt;="&amp;$A541,TOther[End Date Calc],"&gt;="&amp;A541),0)))</f>
        <v>0</v>
      </c>
      <c r="K541" s="8">
        <f>IF(A541="","",IF(COUNTIF(TOther[Frequency],$K$1)=0,0,IF(A541=(A541-DAY(A541)+1+2*7-WEEKDAY(A541-DAY(A541)+8-4,1)),SUMIFS(TOther[Amount],TOther[Frequency],$K$1,TOther[Start Date],"&lt;="&amp;$A541,TOther[End Date Calc],"&gt;="&amp;A541),0)))</f>
        <v>0</v>
      </c>
      <c r="L541" s="8">
        <f>IF(A541="","",IF(COUNTIF(TOther[Frequency],$L$1)=0,0,IF(A541=(A541-DAY(A541)+1+3*7-WEEKDAY(A541-DAY(A541)+8-4,1)),SUMIFS(TOther[Amount],TOther[Frequency],$L$1,TOther[Start Date],"&lt;="&amp;$A541,TOther[End Date Calc],"&gt;="&amp;A541),0)))</f>
        <v>0</v>
      </c>
      <c r="M541" s="8">
        <f>IF(A541="","",IF(COUNTIF(TOther[Frequency],$M$1)=0,0,IF(A541=(A541-DAY(A541)+1+4*7-WEEKDAY(A541-DAY(A541)+8-4,1)),SUMIFS(TOther[Amount],TOther[Frequency],$M$1,TOther[Start Date],"&lt;="&amp;$A541,TOther[End Date Calc],"&gt;="&amp;A541),0)))</f>
        <v>0</v>
      </c>
      <c r="N541" s="8" cm="1">
        <f t="array" ref="N541">IF(A541="","",IF(COUNTIF(TOther[Frequency],$N$1)=0,0,SUMPRODUCT(--(IFERROR(MOD(A541-TOther[Start Date],28),1)=0),--(TOther[Frequency]=$N$1),--(TOther[Start Date]&lt;=A541),--(TOther[End Date Calc]&gt;=A541),TOther[Amount])))</f>
        <v>0</v>
      </c>
      <c r="O541" s="8" cm="1">
        <f t="array" ref="O541">IF(A541="","",IF(COUNTIF(TOther[Frequency],$O$1)=0,0,SUMPRODUCT(--(IFERROR(MOD(A541-TOther[Start Date],42),1)=0),--(TOther[Frequency]=$O$1),--(TOther[Start Date]&lt;=A541),--(TOther[End Date Calc]&gt;=A541),TOther[Amount])))</f>
        <v>0</v>
      </c>
      <c r="P541" s="8" cm="1">
        <f t="array" ref="P541">IF(A541="","",IF(COUNTIF(TOther[Frequency],$P$1)=0,0,SUMPRODUCT(--(IFERROR(MOD(A541-TOther[Start Date],56),1)=0),--(TOther[Frequency]=$P$1),--(TOther[Start Date]&lt;=A541),--(TOther[End Date Calc]&gt;=A541),TOther[Amount])))</f>
        <v>0</v>
      </c>
      <c r="Q541" s="8">
        <f>IF(A541="","",IF(COUNTIF(TOther[Frequency],$Q$1)=0,0,IF(B541="N",SUMIFS(TOther[Amount],TOther[Frequency],$Q$1,TOther[Start Date],"&lt;="&amp;$A541,TOther[End Date Calc],"&gt;="&amp;A541,TOther[Start Day],DAY(A541)),SUMIFS(TOther[Amount],TOther[Frequency],$Q$1,TOther[Start Date],"&lt;="&amp;$A541,TOther[End Date Calc],"&gt;="&amp;A541,TOther[Start Day],"&gt;="&amp;DAY(A541)))))</f>
        <v>0</v>
      </c>
      <c r="R541" s="8" cm="1">
        <f t="array" ref="R541">IF(A541="","",IF(COUNTIF(TOther[Frequency],R$1)=0,0,SUMPRODUCT(--(TOther[Frequency]=R$1),--(TOther[Start Date]&lt;=A541),--(TOther[End Date Calc]&gt;=A541),IF(B541="N",--(TOther[Start Day]=DAY(A541)),--(TOther[Start Day]&gt;=DAY(A541))),--(IFERROR(MOD(TOther[Start Month]-MONTH(A541)+2,2),1)=0),TOther[Amount])))</f>
        <v>0</v>
      </c>
      <c r="S541" s="8" cm="1">
        <f t="array" ref="S541">IF(A541="","",IF(COUNTIF(TOther[Frequency],S$1)=0,0,SUMPRODUCT(--(TOther[Frequency]=S$1),--(TOther[Start Date]&lt;=A541),--(TOther[End Date Calc]&gt;=A541),IF(B541="N",--(TOther[Start Day]=DAY(A541)),--(TOther[Start Day]&gt;=DAY(A541))),--(IFERROR(MOD(TOther[Start Month]-MONTH(A541)+3,3),1)=0),TOther[Amount])))</f>
        <v>0</v>
      </c>
      <c r="T541" s="8" cm="1">
        <f t="array" ref="T541">IF($A541="","",IF(COUNTIF(TOther[Frequency],T$1)=0,0,SUMPRODUCT(--(TOther[Frequency]=T$1),--(TOther[Start Date]&lt;=$A541),--(TOther[End Date Calc]&gt;=$A541),IF($B541="N",--(TOther[Start Day]=DAY($A541)),--(TOther[Start Day]&gt;=DAY($A541))),--(IFERROR(MOD(TOther[Start Month]-MONTH($A541)+4,4),1)=0),TOther[Amount])))</f>
        <v>0</v>
      </c>
      <c r="U541" s="8" cm="1">
        <f t="array" ref="U541">IF(A541="","",IF(COUNTIF(TOther[Frequency],$U$1)=0,0,SUMPRODUCT(--(TOther[Frequency]=$U$1),--(TOther[Start Date]&lt;=A541),--(TOther[End Date Calc]&gt;=A541),IF(B541="N",--(TOther[Start Day]=DAY(A541)),--(TOther[Start Day]&gt;=DAY(A541))),--(IFERROR(MOD(TOther[Start Month]-MONTH(A541)+6,6),1)=0),TOther[Amount])))</f>
        <v>0</v>
      </c>
      <c r="V541" s="8" cm="1">
        <f t="array" ref="V541">IF(A541="","",IF(COUNTIF(TOther[Frequency],$V$1)=0,0,SUMPRODUCT(--(TOther[Frequency]=$V$1),--(TOther[Start Date]&lt;=A541),--(TOther[End Date Calc]&gt;=A541),IF(B541="N",--(TOther[Start Day]=DAY(A541)),--(TOther[Start Day]&gt;=DAY(A541))),--(IFERROR(MOD(TOther[Start Month]-MONTH(A541)+12,12),1)=0),TOther[Amount])))</f>
        <v>0</v>
      </c>
      <c r="W541" s="8">
        <f>IF(A541="","",SUMIFS(TOther[Amount],TOther[Start Date],A541,TOther[Frequency],$W$1))</f>
        <v>0</v>
      </c>
      <c r="X541" s="9">
        <f t="shared" si="40"/>
        <v>230</v>
      </c>
      <c r="Y541" s="9">
        <f t="shared" si="44"/>
        <v>230</v>
      </c>
      <c r="Z541" s="8" cm="1">
        <f t="array" ref="Z541">IF(A541="","",IF(COUNTIF('2) Income'!$D$13:$D$32,"Weekly")=0,0,SUMPRODUCT(--(IFERROR(MOD(A541-'2) Income'!$F$13:$F$32,7),1)=0),--('2) Income'!$D$13:$D$32="Weekly"),--('2) Income'!$F$13:$F$32&lt;=A541),'2) Income'!$E$13:$E$32)))</f>
        <v>0</v>
      </c>
      <c r="AA541" s="8" cm="1">
        <f t="array" ref="AA541">IF(A541="","",IF(COUNTIF('2) Income'!$D$13:$D$32,"Every Other Week")=0,0,SUMPRODUCT(--(IFERROR(MOD(A541-'2) Income'!$F$13:$F$32,14),1)=0),--('2) Income'!$D$13:$D$32="Every Other Week"),--('2) Income'!$F$13:$F$32&lt;=A541),'2) Income'!$E$13:$E$32)))</f>
        <v>0</v>
      </c>
      <c r="AB541" s="8">
        <f>IF(A541="","",IF(COUNTIF('2) Income'!$D$13:$D$32,"1st and 15th")=0,0,IF(OR(DAY(A541)=1,DAY(A541)=15),SUMIFS('2) Income'!$E$13:$E$32,'2) Income'!$D$13:$D$32,"1st and 15th",'2) Income'!$F$13:$F$32,"&lt;="&amp;$A541),0)))</f>
        <v>0</v>
      </c>
      <c r="AC541" s="8">
        <f>IF(A541="","",IF(COUNTIF('2) Income'!$D$13:$D$32,"2nd Wednesday")=0,0,IF(A541=(A541-DAY(A541)+1+2*7-WEEKDAY(A541-DAY(A541)+8-4,1)),SUMIFS('2) Income'!$E$13:$E$32,'2) Income'!$D$13:$D$32,"2nd Wednesday",'2) Income'!$F$13:$F$32,"&lt;="&amp;$A541),0)))</f>
        <v>0</v>
      </c>
      <c r="AD541" s="8">
        <f>IF(A541="","",IF(COUNTIF('2) Income'!$D$13:$D$32,"3rd Wednesday")=0,0,IF(A541=(A541-DAY(A541)+1+3*7-WEEKDAY(A541-DAY(A541)+8-4,1)),SUMIFS('2) Income'!$E$13:$E$32,'2) Income'!$D$13:$D$32,"3rd Wednesday",'2) Income'!$F$13:$F$32,"&lt;="&amp;$A541),0)))</f>
        <v>0</v>
      </c>
      <c r="AE541" s="8">
        <f>IF(A541="","",IF(COUNTIF('2) Income'!$D$13:$D$32,"4th Wednesday")=0,0,IF(A541=(A541-DAY(A541)+1+4*7-WEEKDAY(A541-DAY(A541)+8-4,1)),SUMIFS('2) Income'!$E$13:$E$32,'2) Income'!$D$13:$D$32,"4th Wednesday",'2) Income'!$F$13:$F$32,"&lt;="&amp;$A541),0)))</f>
        <v>0</v>
      </c>
      <c r="AF541" s="8" cm="1">
        <f t="array" ref="AF541">IF(A541="","",IF(COUNTIF('2) Income'!$D$13:$D$32,"Every 4 Weeks")=0,0,SUMPRODUCT(--(IFERROR(MOD(A541-'2) Income'!$F$13:$F$32,28),1)=0),--('2) Income'!$D$13:$D$32="Every 4 Weeks"),--('2) Income'!$F$13:$F$32&lt;=A541),'2) Income'!$E$13:$E$32)))</f>
        <v>0</v>
      </c>
      <c r="AG541" s="8">
        <f>IF(A541="","",IF(COUNTIF('2) Income'!$D$13:$D$32,"Monthly")=0,0,IF(B541="N",SUMIFS('2) Income'!$E$13:$E$32,'2) Income'!$D$13:$D$32,"monthly",'2) Income'!$F$13:$F$32,"&lt;="&amp;$A541,'2) Income'!$I$13:$I$32,DAY(A541)),SUMIFS('2) Income'!$E$13:$E$32,'2) Income'!$D$13:$D$32,"monthly",'2) Income'!$F$13:$F$32,"&lt;="&amp;$A541,'2) Income'!$I$13:$I$32,"&gt;="&amp;DAY(A541)))))</f>
        <v>0</v>
      </c>
      <c r="AH541" s="8" cm="1">
        <f t="array" ref="AH541">IF(A541="","",IF(COUNTIF('2) Income'!$D$13:$D$32,"Yearly")=0,0,SUMPRODUCT(--('2) Income'!$D$13:$D$32="Yearly"),--('2) Income'!$F$13:$F$32&lt;=A541),IF(B541="N",--('2) Income'!$I$13:$I$32=DAY(A541)),--('2) Income'!$I$13:$I$32&gt;=DAY(A541))),--(IFERROR(MOD('2) Income'!$H$13:$H$32-MONTH(A541)+12,12),1)=0),'2) Income'!$E$13:$E$32)))</f>
        <v>0</v>
      </c>
      <c r="AI541" s="8">
        <f>IF(A541="","",IF(COUNTIF('2) Income'!$D$13:$D$32,"one-time")=0,0,SUMIFS('2) Income'!$E$13:$E$32,'2) Income'!$D$13:$D$32,"one-time",'2) Income'!$F$13:$F$32,"="&amp;$A541)))</f>
        <v>0</v>
      </c>
      <c r="AJ541" s="9">
        <f t="shared" si="41"/>
        <v>0</v>
      </c>
    </row>
    <row r="542" spans="1:36">
      <c r="A542" s="7">
        <f>IF(A541="","",IF(A541+1&lt;='1) Period'!$E$21,A541+1,""))</f>
        <v>46014</v>
      </c>
      <c r="B542" s="7" t="str">
        <f t="shared" si="42"/>
        <v>N</v>
      </c>
      <c r="C542" t="str">
        <f t="shared" si="43"/>
        <v>F</v>
      </c>
      <c r="D542" s="8">
        <f>IF(A542="","",IF(TEXT(A542,"dddd")='4) Happy Money'!$E$23,WAllowance,0))</f>
        <v>0</v>
      </c>
      <c r="E542" s="8">
        <f>IF(A542="","",IF(B542="N",SUMIF(TMonthly[Day of the Month],DAY(A542),TMonthly[Amount]),SUMIF(TMonthly[Day of the Month],"&gt;="&amp;DAY(A542),TMonthly[Amount])))</f>
        <v>0</v>
      </c>
      <c r="F542" s="8" cm="1">
        <f t="array" ref="F542">IF(A542="","",SUMPRODUCT(--(TYearly[Due Date]&lt;=A542),IF(B542="N",--(TYearly[Day]=DAY(A542)),--(TYearly[Day]&gt;=DAY(A542))),--(IFERROR(MOD(TYearly[Month]-MONTH(A542)+12,12),1)=0),TYearly[Amount]))</f>
        <v>0</v>
      </c>
      <c r="G542" s="8">
        <f>IF(A542="","",SUMIF(TOneTime[Due Date],A542,TOneTime[Amount]))</f>
        <v>0</v>
      </c>
      <c r="H542" s="8" cm="1">
        <f t="array" ref="H542">IF(A542="","",IF(COUNTIF(TOther[Frequency],$H$1)=0,0,SUMPRODUCT(--(IFERROR(MOD(A542-TOther[Start Date],7),1)=0),--(TOther[Frequency]=$H$1),--(TOther[Start Date]&lt;=A542),--(TOther[End Date Calc]&gt;=A542),TOther[Amount])))</f>
        <v>0</v>
      </c>
      <c r="I542" s="8" cm="1">
        <f t="array" ref="I542">IF(A542="","",IF(COUNTIF(TOther[Frequency],$I$1)=0,0,SUMPRODUCT(--(IFERROR(MOD(A542-TOther[Start Date],14),1)=0),--(TOther[Frequency]=$I$1),--(TOther[Start Date]&lt;=A542),--(TOther[End Date Calc]&gt;=A542),TOther[Amount])))</f>
        <v>0</v>
      </c>
      <c r="J542" s="8">
        <f>IF(A542="","",IF(COUNTIF(TOther[Frequency],$J$1)=0,0,IF(OR(DAY(A542)=1,DAY(A542)=15),SUMIFS(TOther[Amount],TOther[Frequency],$J$1,TOther[Start Date],"&lt;="&amp;$A542,TOther[End Date Calc],"&gt;="&amp;A542),0)))</f>
        <v>0</v>
      </c>
      <c r="K542" s="8">
        <f>IF(A542="","",IF(COUNTIF(TOther[Frequency],$K$1)=0,0,IF(A542=(A542-DAY(A542)+1+2*7-WEEKDAY(A542-DAY(A542)+8-4,1)),SUMIFS(TOther[Amount],TOther[Frequency],$K$1,TOther[Start Date],"&lt;="&amp;$A542,TOther[End Date Calc],"&gt;="&amp;A542),0)))</f>
        <v>0</v>
      </c>
      <c r="L542" s="8">
        <f>IF(A542="","",IF(COUNTIF(TOther[Frequency],$L$1)=0,0,IF(A542=(A542-DAY(A542)+1+3*7-WEEKDAY(A542-DAY(A542)+8-4,1)),SUMIFS(TOther[Amount],TOther[Frequency],$L$1,TOther[Start Date],"&lt;="&amp;$A542,TOther[End Date Calc],"&gt;="&amp;A542),0)))</f>
        <v>0</v>
      </c>
      <c r="M542" s="8">
        <f>IF(A542="","",IF(COUNTIF(TOther[Frequency],$M$1)=0,0,IF(A542=(A542-DAY(A542)+1+4*7-WEEKDAY(A542-DAY(A542)+8-4,1)),SUMIFS(TOther[Amount],TOther[Frequency],$M$1,TOther[Start Date],"&lt;="&amp;$A542,TOther[End Date Calc],"&gt;="&amp;A542),0)))</f>
        <v>0</v>
      </c>
      <c r="N542" s="8" cm="1">
        <f t="array" ref="N542">IF(A542="","",IF(COUNTIF(TOther[Frequency],$N$1)=0,0,SUMPRODUCT(--(IFERROR(MOD(A542-TOther[Start Date],28),1)=0),--(TOther[Frequency]=$N$1),--(TOther[Start Date]&lt;=A542),--(TOther[End Date Calc]&gt;=A542),TOther[Amount])))</f>
        <v>0</v>
      </c>
      <c r="O542" s="8" cm="1">
        <f t="array" ref="O542">IF(A542="","",IF(COUNTIF(TOther[Frequency],$O$1)=0,0,SUMPRODUCT(--(IFERROR(MOD(A542-TOther[Start Date],42),1)=0),--(TOther[Frequency]=$O$1),--(TOther[Start Date]&lt;=A542),--(TOther[End Date Calc]&gt;=A542),TOther[Amount])))</f>
        <v>0</v>
      </c>
      <c r="P542" s="8" cm="1">
        <f t="array" ref="P542">IF(A542="","",IF(COUNTIF(TOther[Frequency],$P$1)=0,0,SUMPRODUCT(--(IFERROR(MOD(A542-TOther[Start Date],56),1)=0),--(TOther[Frequency]=$P$1),--(TOther[Start Date]&lt;=A542),--(TOther[End Date Calc]&gt;=A542),TOther[Amount])))</f>
        <v>0</v>
      </c>
      <c r="Q542" s="8">
        <f>IF(A542="","",IF(COUNTIF(TOther[Frequency],$Q$1)=0,0,IF(B542="N",SUMIFS(TOther[Amount],TOther[Frequency],$Q$1,TOther[Start Date],"&lt;="&amp;$A542,TOther[End Date Calc],"&gt;="&amp;A542,TOther[Start Day],DAY(A542)),SUMIFS(TOther[Amount],TOther[Frequency],$Q$1,TOther[Start Date],"&lt;="&amp;$A542,TOther[End Date Calc],"&gt;="&amp;A542,TOther[Start Day],"&gt;="&amp;DAY(A542)))))</f>
        <v>0</v>
      </c>
      <c r="R542" s="8" cm="1">
        <f t="array" ref="R542">IF(A542="","",IF(COUNTIF(TOther[Frequency],R$1)=0,0,SUMPRODUCT(--(TOther[Frequency]=R$1),--(TOther[Start Date]&lt;=A542),--(TOther[End Date Calc]&gt;=A542),IF(B542="N",--(TOther[Start Day]=DAY(A542)),--(TOther[Start Day]&gt;=DAY(A542))),--(IFERROR(MOD(TOther[Start Month]-MONTH(A542)+2,2),1)=0),TOther[Amount])))</f>
        <v>0</v>
      </c>
      <c r="S542" s="8" cm="1">
        <f t="array" ref="S542">IF(A542="","",IF(COUNTIF(TOther[Frequency],S$1)=0,0,SUMPRODUCT(--(TOther[Frequency]=S$1),--(TOther[Start Date]&lt;=A542),--(TOther[End Date Calc]&gt;=A542),IF(B542="N",--(TOther[Start Day]=DAY(A542)),--(TOther[Start Day]&gt;=DAY(A542))),--(IFERROR(MOD(TOther[Start Month]-MONTH(A542)+3,3),1)=0),TOther[Amount])))</f>
        <v>0</v>
      </c>
      <c r="T542" s="8" cm="1">
        <f t="array" ref="T542">IF($A542="","",IF(COUNTIF(TOther[Frequency],T$1)=0,0,SUMPRODUCT(--(TOther[Frequency]=T$1),--(TOther[Start Date]&lt;=$A542),--(TOther[End Date Calc]&gt;=$A542),IF($B542="N",--(TOther[Start Day]=DAY($A542)),--(TOther[Start Day]&gt;=DAY($A542))),--(IFERROR(MOD(TOther[Start Month]-MONTH($A542)+4,4),1)=0),TOther[Amount])))</f>
        <v>0</v>
      </c>
      <c r="U542" s="8" cm="1">
        <f t="array" ref="U542">IF(A542="","",IF(COUNTIF(TOther[Frequency],$U$1)=0,0,SUMPRODUCT(--(TOther[Frequency]=$U$1),--(TOther[Start Date]&lt;=A542),--(TOther[End Date Calc]&gt;=A542),IF(B542="N",--(TOther[Start Day]=DAY(A542)),--(TOther[Start Day]&gt;=DAY(A542))),--(IFERROR(MOD(TOther[Start Month]-MONTH(A542)+6,6),1)=0),TOther[Amount])))</f>
        <v>0</v>
      </c>
      <c r="V542" s="8" cm="1">
        <f t="array" ref="V542">IF(A542="","",IF(COUNTIF(TOther[Frequency],$V$1)=0,0,SUMPRODUCT(--(TOther[Frequency]=$V$1),--(TOther[Start Date]&lt;=A542),--(TOther[End Date Calc]&gt;=A542),IF(B542="N",--(TOther[Start Day]=DAY(A542)),--(TOther[Start Day]&gt;=DAY(A542))),--(IFERROR(MOD(TOther[Start Month]-MONTH(A542)+12,12),1)=0),TOther[Amount])))</f>
        <v>0</v>
      </c>
      <c r="W542" s="8">
        <f>IF(A542="","",SUMIFS(TOther[Amount],TOther[Start Date],A542,TOther[Frequency],$W$1))</f>
        <v>0</v>
      </c>
      <c r="X542" s="9">
        <f t="shared" si="40"/>
        <v>0</v>
      </c>
      <c r="Y542" s="9">
        <f t="shared" si="44"/>
        <v>0</v>
      </c>
      <c r="Z542" s="8" cm="1">
        <f t="array" ref="Z542">IF(A542="","",IF(COUNTIF('2) Income'!$D$13:$D$32,"Weekly")=0,0,SUMPRODUCT(--(IFERROR(MOD(A542-'2) Income'!$F$13:$F$32,7),1)=0),--('2) Income'!$D$13:$D$32="Weekly"),--('2) Income'!$F$13:$F$32&lt;=A542),'2) Income'!$E$13:$E$32)))</f>
        <v>0</v>
      </c>
      <c r="AA542" s="8" cm="1">
        <f t="array" ref="AA542">IF(A542="","",IF(COUNTIF('2) Income'!$D$13:$D$32,"Every Other Week")=0,0,SUMPRODUCT(--(IFERROR(MOD(A542-'2) Income'!$F$13:$F$32,14),1)=0),--('2) Income'!$D$13:$D$32="Every Other Week"),--('2) Income'!$F$13:$F$32&lt;=A542),'2) Income'!$E$13:$E$32)))</f>
        <v>0</v>
      </c>
      <c r="AB542" s="8">
        <f>IF(A542="","",IF(COUNTIF('2) Income'!$D$13:$D$32,"1st and 15th")=0,0,IF(OR(DAY(A542)=1,DAY(A542)=15),SUMIFS('2) Income'!$E$13:$E$32,'2) Income'!$D$13:$D$32,"1st and 15th",'2) Income'!$F$13:$F$32,"&lt;="&amp;$A542),0)))</f>
        <v>0</v>
      </c>
      <c r="AC542" s="8">
        <f>IF(A542="","",IF(COUNTIF('2) Income'!$D$13:$D$32,"2nd Wednesday")=0,0,IF(A542=(A542-DAY(A542)+1+2*7-WEEKDAY(A542-DAY(A542)+8-4,1)),SUMIFS('2) Income'!$E$13:$E$32,'2) Income'!$D$13:$D$32,"2nd Wednesday",'2) Income'!$F$13:$F$32,"&lt;="&amp;$A542),0)))</f>
        <v>0</v>
      </c>
      <c r="AD542" s="8">
        <f>IF(A542="","",IF(COUNTIF('2) Income'!$D$13:$D$32,"3rd Wednesday")=0,0,IF(A542=(A542-DAY(A542)+1+3*7-WEEKDAY(A542-DAY(A542)+8-4,1)),SUMIFS('2) Income'!$E$13:$E$32,'2) Income'!$D$13:$D$32,"3rd Wednesday",'2) Income'!$F$13:$F$32,"&lt;="&amp;$A542),0)))</f>
        <v>0</v>
      </c>
      <c r="AE542" s="8">
        <f>IF(A542="","",IF(COUNTIF('2) Income'!$D$13:$D$32,"4th Wednesday")=0,0,IF(A542=(A542-DAY(A542)+1+4*7-WEEKDAY(A542-DAY(A542)+8-4,1)),SUMIFS('2) Income'!$E$13:$E$32,'2) Income'!$D$13:$D$32,"4th Wednesday",'2) Income'!$F$13:$F$32,"&lt;="&amp;$A542),0)))</f>
        <v>0</v>
      </c>
      <c r="AF542" s="8" cm="1">
        <f t="array" ref="AF542">IF(A542="","",IF(COUNTIF('2) Income'!$D$13:$D$32,"Every 4 Weeks")=0,0,SUMPRODUCT(--(IFERROR(MOD(A542-'2) Income'!$F$13:$F$32,28),1)=0),--('2) Income'!$D$13:$D$32="Every 4 Weeks"),--('2) Income'!$F$13:$F$32&lt;=A542),'2) Income'!$E$13:$E$32)))</f>
        <v>0</v>
      </c>
      <c r="AG542" s="8">
        <f>IF(A542="","",IF(COUNTIF('2) Income'!$D$13:$D$32,"Monthly")=0,0,IF(B542="N",SUMIFS('2) Income'!$E$13:$E$32,'2) Income'!$D$13:$D$32,"monthly",'2) Income'!$F$13:$F$32,"&lt;="&amp;$A542,'2) Income'!$I$13:$I$32,DAY(A542)),SUMIFS('2) Income'!$E$13:$E$32,'2) Income'!$D$13:$D$32,"monthly",'2) Income'!$F$13:$F$32,"&lt;="&amp;$A542,'2) Income'!$I$13:$I$32,"&gt;="&amp;DAY(A542)))))</f>
        <v>0</v>
      </c>
      <c r="AH542" s="8" cm="1">
        <f t="array" ref="AH542">IF(A542="","",IF(COUNTIF('2) Income'!$D$13:$D$32,"Yearly")=0,0,SUMPRODUCT(--('2) Income'!$D$13:$D$32="Yearly"),--('2) Income'!$F$13:$F$32&lt;=A542),IF(B542="N",--('2) Income'!$I$13:$I$32=DAY(A542)),--('2) Income'!$I$13:$I$32&gt;=DAY(A542))),--(IFERROR(MOD('2) Income'!$H$13:$H$32-MONTH(A542)+12,12),1)=0),'2) Income'!$E$13:$E$32)))</f>
        <v>0</v>
      </c>
      <c r="AI542" s="8">
        <f>IF(A542="","",IF(COUNTIF('2) Income'!$D$13:$D$32,"one-time")=0,0,SUMIFS('2) Income'!$E$13:$E$32,'2) Income'!$D$13:$D$32,"one-time",'2) Income'!$F$13:$F$32,"="&amp;$A542)))</f>
        <v>0</v>
      </c>
      <c r="AJ542" s="9">
        <f t="shared" si="41"/>
        <v>0</v>
      </c>
    </row>
    <row r="543" spans="1:36">
      <c r="A543" s="7">
        <f>IF(A542="","",IF(A542+1&lt;='1) Period'!$E$21,A542+1,""))</f>
        <v>46015</v>
      </c>
      <c r="B543" s="7" t="str">
        <f t="shared" si="42"/>
        <v>N</v>
      </c>
      <c r="C543" t="str">
        <f t="shared" si="43"/>
        <v>F</v>
      </c>
      <c r="D543" s="8">
        <f>IF(A543="","",IF(TEXT(A543,"dddd")='4) Happy Money'!$E$23,WAllowance,0))</f>
        <v>0</v>
      </c>
      <c r="E543" s="8">
        <f>IF(A543="","",IF(B543="N",SUMIF(TMonthly[Day of the Month],DAY(A543),TMonthly[Amount]),SUMIF(TMonthly[Day of the Month],"&gt;="&amp;DAY(A543),TMonthly[Amount])))</f>
        <v>0</v>
      </c>
      <c r="F543" s="8" cm="1">
        <f t="array" ref="F543">IF(A543="","",SUMPRODUCT(--(TYearly[Due Date]&lt;=A543),IF(B543="N",--(TYearly[Day]=DAY(A543)),--(TYearly[Day]&gt;=DAY(A543))),--(IFERROR(MOD(TYearly[Month]-MONTH(A543)+12,12),1)=0),TYearly[Amount]))</f>
        <v>0</v>
      </c>
      <c r="G543" s="8">
        <f>IF(A543="","",SUMIF(TOneTime[Due Date],A543,TOneTime[Amount]))</f>
        <v>0</v>
      </c>
      <c r="H543" s="8" cm="1">
        <f t="array" ref="H543">IF(A543="","",IF(COUNTIF(TOther[Frequency],$H$1)=0,0,SUMPRODUCT(--(IFERROR(MOD(A543-TOther[Start Date],7),1)=0),--(TOther[Frequency]=$H$1),--(TOther[Start Date]&lt;=A543),--(TOther[End Date Calc]&gt;=A543),TOther[Amount])))</f>
        <v>0</v>
      </c>
      <c r="I543" s="8" cm="1">
        <f t="array" ref="I543">IF(A543="","",IF(COUNTIF(TOther[Frequency],$I$1)=0,0,SUMPRODUCT(--(IFERROR(MOD(A543-TOther[Start Date],14),1)=0),--(TOther[Frequency]=$I$1),--(TOther[Start Date]&lt;=A543),--(TOther[End Date Calc]&gt;=A543),TOther[Amount])))</f>
        <v>0</v>
      </c>
      <c r="J543" s="8">
        <f>IF(A543="","",IF(COUNTIF(TOther[Frequency],$J$1)=0,0,IF(OR(DAY(A543)=1,DAY(A543)=15),SUMIFS(TOther[Amount],TOther[Frequency],$J$1,TOther[Start Date],"&lt;="&amp;$A543,TOther[End Date Calc],"&gt;="&amp;A543),0)))</f>
        <v>0</v>
      </c>
      <c r="K543" s="8">
        <f>IF(A543="","",IF(COUNTIF(TOther[Frequency],$K$1)=0,0,IF(A543=(A543-DAY(A543)+1+2*7-WEEKDAY(A543-DAY(A543)+8-4,1)),SUMIFS(TOther[Amount],TOther[Frequency],$K$1,TOther[Start Date],"&lt;="&amp;$A543,TOther[End Date Calc],"&gt;="&amp;A543),0)))</f>
        <v>0</v>
      </c>
      <c r="L543" s="8">
        <f>IF(A543="","",IF(COUNTIF(TOther[Frequency],$L$1)=0,0,IF(A543=(A543-DAY(A543)+1+3*7-WEEKDAY(A543-DAY(A543)+8-4,1)),SUMIFS(TOther[Amount],TOther[Frequency],$L$1,TOther[Start Date],"&lt;="&amp;$A543,TOther[End Date Calc],"&gt;="&amp;A543),0)))</f>
        <v>0</v>
      </c>
      <c r="M543" s="8">
        <f>IF(A543="","",IF(COUNTIF(TOther[Frequency],$M$1)=0,0,IF(A543=(A543-DAY(A543)+1+4*7-WEEKDAY(A543-DAY(A543)+8-4,1)),SUMIFS(TOther[Amount],TOther[Frequency],$M$1,TOther[Start Date],"&lt;="&amp;$A543,TOther[End Date Calc],"&gt;="&amp;A543),0)))</f>
        <v>0</v>
      </c>
      <c r="N543" s="8" cm="1">
        <f t="array" ref="N543">IF(A543="","",IF(COUNTIF(TOther[Frequency],$N$1)=0,0,SUMPRODUCT(--(IFERROR(MOD(A543-TOther[Start Date],28),1)=0),--(TOther[Frequency]=$N$1),--(TOther[Start Date]&lt;=A543),--(TOther[End Date Calc]&gt;=A543),TOther[Amount])))</f>
        <v>0</v>
      </c>
      <c r="O543" s="8" cm="1">
        <f t="array" ref="O543">IF(A543="","",IF(COUNTIF(TOther[Frequency],$O$1)=0,0,SUMPRODUCT(--(IFERROR(MOD(A543-TOther[Start Date],42),1)=0),--(TOther[Frequency]=$O$1),--(TOther[Start Date]&lt;=A543),--(TOther[End Date Calc]&gt;=A543),TOther[Amount])))</f>
        <v>0</v>
      </c>
      <c r="P543" s="8" cm="1">
        <f t="array" ref="P543">IF(A543="","",IF(COUNTIF(TOther[Frequency],$P$1)=0,0,SUMPRODUCT(--(IFERROR(MOD(A543-TOther[Start Date],56),1)=0),--(TOther[Frequency]=$P$1),--(TOther[Start Date]&lt;=A543),--(TOther[End Date Calc]&gt;=A543),TOther[Amount])))</f>
        <v>0</v>
      </c>
      <c r="Q543" s="8">
        <f>IF(A543="","",IF(COUNTIF(TOther[Frequency],$Q$1)=0,0,IF(B543="N",SUMIFS(TOther[Amount],TOther[Frequency],$Q$1,TOther[Start Date],"&lt;="&amp;$A543,TOther[End Date Calc],"&gt;="&amp;A543,TOther[Start Day],DAY(A543)),SUMIFS(TOther[Amount],TOther[Frequency],$Q$1,TOther[Start Date],"&lt;="&amp;$A543,TOther[End Date Calc],"&gt;="&amp;A543,TOther[Start Day],"&gt;="&amp;DAY(A543)))))</f>
        <v>0</v>
      </c>
      <c r="R543" s="8" cm="1">
        <f t="array" ref="R543">IF(A543="","",IF(COUNTIF(TOther[Frequency],R$1)=0,0,SUMPRODUCT(--(TOther[Frequency]=R$1),--(TOther[Start Date]&lt;=A543),--(TOther[End Date Calc]&gt;=A543),IF(B543="N",--(TOther[Start Day]=DAY(A543)),--(TOther[Start Day]&gt;=DAY(A543))),--(IFERROR(MOD(TOther[Start Month]-MONTH(A543)+2,2),1)=0),TOther[Amount])))</f>
        <v>0</v>
      </c>
      <c r="S543" s="8" cm="1">
        <f t="array" ref="S543">IF(A543="","",IF(COUNTIF(TOther[Frequency],S$1)=0,0,SUMPRODUCT(--(TOther[Frequency]=S$1),--(TOther[Start Date]&lt;=A543),--(TOther[End Date Calc]&gt;=A543),IF(B543="N",--(TOther[Start Day]=DAY(A543)),--(TOther[Start Day]&gt;=DAY(A543))),--(IFERROR(MOD(TOther[Start Month]-MONTH(A543)+3,3),1)=0),TOther[Amount])))</f>
        <v>0</v>
      </c>
      <c r="T543" s="8" cm="1">
        <f t="array" ref="T543">IF($A543="","",IF(COUNTIF(TOther[Frequency],T$1)=0,0,SUMPRODUCT(--(TOther[Frequency]=T$1),--(TOther[Start Date]&lt;=$A543),--(TOther[End Date Calc]&gt;=$A543),IF($B543="N",--(TOther[Start Day]=DAY($A543)),--(TOther[Start Day]&gt;=DAY($A543))),--(IFERROR(MOD(TOther[Start Month]-MONTH($A543)+4,4),1)=0),TOther[Amount])))</f>
        <v>0</v>
      </c>
      <c r="U543" s="8" cm="1">
        <f t="array" ref="U543">IF(A543="","",IF(COUNTIF(TOther[Frequency],$U$1)=0,0,SUMPRODUCT(--(TOther[Frequency]=$U$1),--(TOther[Start Date]&lt;=A543),--(TOther[End Date Calc]&gt;=A543),IF(B543="N",--(TOther[Start Day]=DAY(A543)),--(TOther[Start Day]&gt;=DAY(A543))),--(IFERROR(MOD(TOther[Start Month]-MONTH(A543)+6,6),1)=0),TOther[Amount])))</f>
        <v>0</v>
      </c>
      <c r="V543" s="8" cm="1">
        <f t="array" ref="V543">IF(A543="","",IF(COUNTIF(TOther[Frequency],$V$1)=0,0,SUMPRODUCT(--(TOther[Frequency]=$V$1),--(TOther[Start Date]&lt;=A543),--(TOther[End Date Calc]&gt;=A543),IF(B543="N",--(TOther[Start Day]=DAY(A543)),--(TOther[Start Day]&gt;=DAY(A543))),--(IFERROR(MOD(TOther[Start Month]-MONTH(A543)+12,12),1)=0),TOther[Amount])))</f>
        <v>0</v>
      </c>
      <c r="W543" s="8">
        <f>IF(A543="","",SUMIFS(TOther[Amount],TOther[Start Date],A543,TOther[Frequency],$W$1))</f>
        <v>0</v>
      </c>
      <c r="X543" s="9">
        <f t="shared" si="40"/>
        <v>0</v>
      </c>
      <c r="Y543" s="9">
        <f t="shared" si="44"/>
        <v>0</v>
      </c>
      <c r="Z543" s="8" cm="1">
        <f t="array" ref="Z543">IF(A543="","",IF(COUNTIF('2) Income'!$D$13:$D$32,"Weekly")=0,0,SUMPRODUCT(--(IFERROR(MOD(A543-'2) Income'!$F$13:$F$32,7),1)=0),--('2) Income'!$D$13:$D$32="Weekly"),--('2) Income'!$F$13:$F$32&lt;=A543),'2) Income'!$E$13:$E$32)))</f>
        <v>0</v>
      </c>
      <c r="AA543" s="8" cm="1">
        <f t="array" ref="AA543">IF(A543="","",IF(COUNTIF('2) Income'!$D$13:$D$32,"Every Other Week")=0,0,SUMPRODUCT(--(IFERROR(MOD(A543-'2) Income'!$F$13:$F$32,14),1)=0),--('2) Income'!$D$13:$D$32="Every Other Week"),--('2) Income'!$F$13:$F$32&lt;=A543),'2) Income'!$E$13:$E$32)))</f>
        <v>0</v>
      </c>
      <c r="AB543" s="8">
        <f>IF(A543="","",IF(COUNTIF('2) Income'!$D$13:$D$32,"1st and 15th")=0,0,IF(OR(DAY(A543)=1,DAY(A543)=15),SUMIFS('2) Income'!$E$13:$E$32,'2) Income'!$D$13:$D$32,"1st and 15th",'2) Income'!$F$13:$F$32,"&lt;="&amp;$A543),0)))</f>
        <v>0</v>
      </c>
      <c r="AC543" s="8">
        <f>IF(A543="","",IF(COUNTIF('2) Income'!$D$13:$D$32,"2nd Wednesday")=0,0,IF(A543=(A543-DAY(A543)+1+2*7-WEEKDAY(A543-DAY(A543)+8-4,1)),SUMIFS('2) Income'!$E$13:$E$32,'2) Income'!$D$13:$D$32,"2nd Wednesday",'2) Income'!$F$13:$F$32,"&lt;="&amp;$A543),0)))</f>
        <v>0</v>
      </c>
      <c r="AD543" s="8">
        <f>IF(A543="","",IF(COUNTIF('2) Income'!$D$13:$D$32,"3rd Wednesday")=0,0,IF(A543=(A543-DAY(A543)+1+3*7-WEEKDAY(A543-DAY(A543)+8-4,1)),SUMIFS('2) Income'!$E$13:$E$32,'2) Income'!$D$13:$D$32,"3rd Wednesday",'2) Income'!$F$13:$F$32,"&lt;="&amp;$A543),0)))</f>
        <v>0</v>
      </c>
      <c r="AE543" s="8">
        <f>IF(A543="","",IF(COUNTIF('2) Income'!$D$13:$D$32,"4th Wednesday")=0,0,IF(A543=(A543-DAY(A543)+1+4*7-WEEKDAY(A543-DAY(A543)+8-4,1)),SUMIFS('2) Income'!$E$13:$E$32,'2) Income'!$D$13:$D$32,"4th Wednesday",'2) Income'!$F$13:$F$32,"&lt;="&amp;$A543),0)))</f>
        <v>0</v>
      </c>
      <c r="AF543" s="8" cm="1">
        <f t="array" ref="AF543">IF(A543="","",IF(COUNTIF('2) Income'!$D$13:$D$32,"Every 4 Weeks")=0,0,SUMPRODUCT(--(IFERROR(MOD(A543-'2) Income'!$F$13:$F$32,28),1)=0),--('2) Income'!$D$13:$D$32="Every 4 Weeks"),--('2) Income'!$F$13:$F$32&lt;=A543),'2) Income'!$E$13:$E$32)))</f>
        <v>0</v>
      </c>
      <c r="AG543" s="8">
        <f>IF(A543="","",IF(COUNTIF('2) Income'!$D$13:$D$32,"Monthly")=0,0,IF(B543="N",SUMIFS('2) Income'!$E$13:$E$32,'2) Income'!$D$13:$D$32,"monthly",'2) Income'!$F$13:$F$32,"&lt;="&amp;$A543,'2) Income'!$I$13:$I$32,DAY(A543)),SUMIFS('2) Income'!$E$13:$E$32,'2) Income'!$D$13:$D$32,"monthly",'2) Income'!$F$13:$F$32,"&lt;="&amp;$A543,'2) Income'!$I$13:$I$32,"&gt;="&amp;DAY(A543)))))</f>
        <v>0</v>
      </c>
      <c r="AH543" s="8" cm="1">
        <f t="array" ref="AH543">IF(A543="","",IF(COUNTIF('2) Income'!$D$13:$D$32,"Yearly")=0,0,SUMPRODUCT(--('2) Income'!$D$13:$D$32="Yearly"),--('2) Income'!$F$13:$F$32&lt;=A543),IF(B543="N",--('2) Income'!$I$13:$I$32=DAY(A543)),--('2) Income'!$I$13:$I$32&gt;=DAY(A543))),--(IFERROR(MOD('2) Income'!$H$13:$H$32-MONTH(A543)+12,12),1)=0),'2) Income'!$E$13:$E$32)))</f>
        <v>0</v>
      </c>
      <c r="AI543" s="8">
        <f>IF(A543="","",IF(COUNTIF('2) Income'!$D$13:$D$32,"one-time")=0,0,SUMIFS('2) Income'!$E$13:$E$32,'2) Income'!$D$13:$D$32,"one-time",'2) Income'!$F$13:$F$32,"="&amp;$A543)))</f>
        <v>0</v>
      </c>
      <c r="AJ543" s="9">
        <f t="shared" si="41"/>
        <v>0</v>
      </c>
    </row>
    <row r="544" spans="1:36">
      <c r="A544" s="7">
        <f>IF(A543="","",IF(A543+1&lt;='1) Period'!$E$21,A543+1,""))</f>
        <v>46016</v>
      </c>
      <c r="B544" s="7" t="str">
        <f t="shared" si="42"/>
        <v>N</v>
      </c>
      <c r="C544" t="str">
        <f t="shared" si="43"/>
        <v>F</v>
      </c>
      <c r="D544" s="8">
        <f>IF(A544="","",IF(TEXT(A544,"dddd")='4) Happy Money'!$E$23,WAllowance,0))</f>
        <v>0</v>
      </c>
      <c r="E544" s="8">
        <f>IF(A544="","",IF(B544="N",SUMIF(TMonthly[Day of the Month],DAY(A544),TMonthly[Amount]),SUMIF(TMonthly[Day of the Month],"&gt;="&amp;DAY(A544),TMonthly[Amount])))</f>
        <v>0</v>
      </c>
      <c r="F544" s="8" cm="1">
        <f t="array" ref="F544">IF(A544="","",SUMPRODUCT(--(TYearly[Due Date]&lt;=A544),IF(B544="N",--(TYearly[Day]=DAY(A544)),--(TYearly[Day]&gt;=DAY(A544))),--(IFERROR(MOD(TYearly[Month]-MONTH(A544)+12,12),1)=0),TYearly[Amount]))</f>
        <v>0</v>
      </c>
      <c r="G544" s="8">
        <f>IF(A544="","",SUMIF(TOneTime[Due Date],A544,TOneTime[Amount]))</f>
        <v>0</v>
      </c>
      <c r="H544" s="8" cm="1">
        <f t="array" ref="H544">IF(A544="","",IF(COUNTIF(TOther[Frequency],$H$1)=0,0,SUMPRODUCT(--(IFERROR(MOD(A544-TOther[Start Date],7),1)=0),--(TOther[Frequency]=$H$1),--(TOther[Start Date]&lt;=A544),--(TOther[End Date Calc]&gt;=A544),TOther[Amount])))</f>
        <v>0</v>
      </c>
      <c r="I544" s="8" cm="1">
        <f t="array" ref="I544">IF(A544="","",IF(COUNTIF(TOther[Frequency],$I$1)=0,0,SUMPRODUCT(--(IFERROR(MOD(A544-TOther[Start Date],14),1)=0),--(TOther[Frequency]=$I$1),--(TOther[Start Date]&lt;=A544),--(TOther[End Date Calc]&gt;=A544),TOther[Amount])))</f>
        <v>0</v>
      </c>
      <c r="J544" s="8">
        <f>IF(A544="","",IF(COUNTIF(TOther[Frequency],$J$1)=0,0,IF(OR(DAY(A544)=1,DAY(A544)=15),SUMIFS(TOther[Amount],TOther[Frequency],$J$1,TOther[Start Date],"&lt;="&amp;$A544,TOther[End Date Calc],"&gt;="&amp;A544),0)))</f>
        <v>0</v>
      </c>
      <c r="K544" s="8">
        <f>IF(A544="","",IF(COUNTIF(TOther[Frequency],$K$1)=0,0,IF(A544=(A544-DAY(A544)+1+2*7-WEEKDAY(A544-DAY(A544)+8-4,1)),SUMIFS(TOther[Amount],TOther[Frequency],$K$1,TOther[Start Date],"&lt;="&amp;$A544,TOther[End Date Calc],"&gt;="&amp;A544),0)))</f>
        <v>0</v>
      </c>
      <c r="L544" s="8">
        <f>IF(A544="","",IF(COUNTIF(TOther[Frequency],$L$1)=0,0,IF(A544=(A544-DAY(A544)+1+3*7-WEEKDAY(A544-DAY(A544)+8-4,1)),SUMIFS(TOther[Amount],TOther[Frequency],$L$1,TOther[Start Date],"&lt;="&amp;$A544,TOther[End Date Calc],"&gt;="&amp;A544),0)))</f>
        <v>0</v>
      </c>
      <c r="M544" s="8">
        <f>IF(A544="","",IF(COUNTIF(TOther[Frequency],$M$1)=0,0,IF(A544=(A544-DAY(A544)+1+4*7-WEEKDAY(A544-DAY(A544)+8-4,1)),SUMIFS(TOther[Amount],TOther[Frequency],$M$1,TOther[Start Date],"&lt;="&amp;$A544,TOther[End Date Calc],"&gt;="&amp;A544),0)))</f>
        <v>0</v>
      </c>
      <c r="N544" s="8" cm="1">
        <f t="array" ref="N544">IF(A544="","",IF(COUNTIF(TOther[Frequency],$N$1)=0,0,SUMPRODUCT(--(IFERROR(MOD(A544-TOther[Start Date],28),1)=0),--(TOther[Frequency]=$N$1),--(TOther[Start Date]&lt;=A544),--(TOther[End Date Calc]&gt;=A544),TOther[Amount])))</f>
        <v>0</v>
      </c>
      <c r="O544" s="8" cm="1">
        <f t="array" ref="O544">IF(A544="","",IF(COUNTIF(TOther[Frequency],$O$1)=0,0,SUMPRODUCT(--(IFERROR(MOD(A544-TOther[Start Date],42),1)=0),--(TOther[Frequency]=$O$1),--(TOther[Start Date]&lt;=A544),--(TOther[End Date Calc]&gt;=A544),TOther[Amount])))</f>
        <v>0</v>
      </c>
      <c r="P544" s="8" cm="1">
        <f t="array" ref="P544">IF(A544="","",IF(COUNTIF(TOther[Frequency],$P$1)=0,0,SUMPRODUCT(--(IFERROR(MOD(A544-TOther[Start Date],56),1)=0),--(TOther[Frequency]=$P$1),--(TOther[Start Date]&lt;=A544),--(TOther[End Date Calc]&gt;=A544),TOther[Amount])))</f>
        <v>0</v>
      </c>
      <c r="Q544" s="8">
        <f>IF(A544="","",IF(COUNTIF(TOther[Frequency],$Q$1)=0,0,IF(B544="N",SUMIFS(TOther[Amount],TOther[Frequency],$Q$1,TOther[Start Date],"&lt;="&amp;$A544,TOther[End Date Calc],"&gt;="&amp;A544,TOther[Start Day],DAY(A544)),SUMIFS(TOther[Amount],TOther[Frequency],$Q$1,TOther[Start Date],"&lt;="&amp;$A544,TOther[End Date Calc],"&gt;="&amp;A544,TOther[Start Day],"&gt;="&amp;DAY(A544)))))</f>
        <v>0</v>
      </c>
      <c r="R544" s="8" cm="1">
        <f t="array" ref="R544">IF(A544="","",IF(COUNTIF(TOther[Frequency],R$1)=0,0,SUMPRODUCT(--(TOther[Frequency]=R$1),--(TOther[Start Date]&lt;=A544),--(TOther[End Date Calc]&gt;=A544),IF(B544="N",--(TOther[Start Day]=DAY(A544)),--(TOther[Start Day]&gt;=DAY(A544))),--(IFERROR(MOD(TOther[Start Month]-MONTH(A544)+2,2),1)=0),TOther[Amount])))</f>
        <v>0</v>
      </c>
      <c r="S544" s="8" cm="1">
        <f t="array" ref="S544">IF(A544="","",IF(COUNTIF(TOther[Frequency],S$1)=0,0,SUMPRODUCT(--(TOther[Frequency]=S$1),--(TOther[Start Date]&lt;=A544),--(TOther[End Date Calc]&gt;=A544),IF(B544="N",--(TOther[Start Day]=DAY(A544)),--(TOther[Start Day]&gt;=DAY(A544))),--(IFERROR(MOD(TOther[Start Month]-MONTH(A544)+3,3),1)=0),TOther[Amount])))</f>
        <v>0</v>
      </c>
      <c r="T544" s="8" cm="1">
        <f t="array" ref="T544">IF($A544="","",IF(COUNTIF(TOther[Frequency],T$1)=0,0,SUMPRODUCT(--(TOther[Frequency]=T$1),--(TOther[Start Date]&lt;=$A544),--(TOther[End Date Calc]&gt;=$A544),IF($B544="N",--(TOther[Start Day]=DAY($A544)),--(TOther[Start Day]&gt;=DAY($A544))),--(IFERROR(MOD(TOther[Start Month]-MONTH($A544)+4,4),1)=0),TOther[Amount])))</f>
        <v>0</v>
      </c>
      <c r="U544" s="8" cm="1">
        <f t="array" ref="U544">IF(A544="","",IF(COUNTIF(TOther[Frequency],$U$1)=0,0,SUMPRODUCT(--(TOther[Frequency]=$U$1),--(TOther[Start Date]&lt;=A544),--(TOther[End Date Calc]&gt;=A544),IF(B544="N",--(TOther[Start Day]=DAY(A544)),--(TOther[Start Day]&gt;=DAY(A544))),--(IFERROR(MOD(TOther[Start Month]-MONTH(A544)+6,6),1)=0),TOther[Amount])))</f>
        <v>0</v>
      </c>
      <c r="V544" s="8" cm="1">
        <f t="array" ref="V544">IF(A544="","",IF(COUNTIF(TOther[Frequency],$V$1)=0,0,SUMPRODUCT(--(TOther[Frequency]=$V$1),--(TOther[Start Date]&lt;=A544),--(TOther[End Date Calc]&gt;=A544),IF(B544="N",--(TOther[Start Day]=DAY(A544)),--(TOther[Start Day]&gt;=DAY(A544))),--(IFERROR(MOD(TOther[Start Month]-MONTH(A544)+12,12),1)=0),TOther[Amount])))</f>
        <v>0</v>
      </c>
      <c r="W544" s="8">
        <f>IF(A544="","",SUMIFS(TOther[Amount],TOther[Start Date],A544,TOther[Frequency],$W$1))</f>
        <v>0</v>
      </c>
      <c r="X544" s="9">
        <f t="shared" si="40"/>
        <v>0</v>
      </c>
      <c r="Y544" s="9">
        <f t="shared" si="44"/>
        <v>0</v>
      </c>
      <c r="Z544" s="8" cm="1">
        <f t="array" ref="Z544">IF(A544="","",IF(COUNTIF('2) Income'!$D$13:$D$32,"Weekly")=0,0,SUMPRODUCT(--(IFERROR(MOD(A544-'2) Income'!$F$13:$F$32,7),1)=0),--('2) Income'!$D$13:$D$32="Weekly"),--('2) Income'!$F$13:$F$32&lt;=A544),'2) Income'!$E$13:$E$32)))</f>
        <v>0</v>
      </c>
      <c r="AA544" s="8" cm="1">
        <f t="array" ref="AA544">IF(A544="","",IF(COUNTIF('2) Income'!$D$13:$D$32,"Every Other Week")=0,0,SUMPRODUCT(--(IFERROR(MOD(A544-'2) Income'!$F$13:$F$32,14),1)=0),--('2) Income'!$D$13:$D$32="Every Other Week"),--('2) Income'!$F$13:$F$32&lt;=A544),'2) Income'!$E$13:$E$32)))</f>
        <v>0</v>
      </c>
      <c r="AB544" s="8">
        <f>IF(A544="","",IF(COUNTIF('2) Income'!$D$13:$D$32,"1st and 15th")=0,0,IF(OR(DAY(A544)=1,DAY(A544)=15),SUMIFS('2) Income'!$E$13:$E$32,'2) Income'!$D$13:$D$32,"1st and 15th",'2) Income'!$F$13:$F$32,"&lt;="&amp;$A544),0)))</f>
        <v>0</v>
      </c>
      <c r="AC544" s="8">
        <f>IF(A544="","",IF(COUNTIF('2) Income'!$D$13:$D$32,"2nd Wednesday")=0,0,IF(A544=(A544-DAY(A544)+1+2*7-WEEKDAY(A544-DAY(A544)+8-4,1)),SUMIFS('2) Income'!$E$13:$E$32,'2) Income'!$D$13:$D$32,"2nd Wednesday",'2) Income'!$F$13:$F$32,"&lt;="&amp;$A544),0)))</f>
        <v>0</v>
      </c>
      <c r="AD544" s="8">
        <f>IF(A544="","",IF(COUNTIF('2) Income'!$D$13:$D$32,"3rd Wednesday")=0,0,IF(A544=(A544-DAY(A544)+1+3*7-WEEKDAY(A544-DAY(A544)+8-4,1)),SUMIFS('2) Income'!$E$13:$E$32,'2) Income'!$D$13:$D$32,"3rd Wednesday",'2) Income'!$F$13:$F$32,"&lt;="&amp;$A544),0)))</f>
        <v>0</v>
      </c>
      <c r="AE544" s="8">
        <f>IF(A544="","",IF(COUNTIF('2) Income'!$D$13:$D$32,"4th Wednesday")=0,0,IF(A544=(A544-DAY(A544)+1+4*7-WEEKDAY(A544-DAY(A544)+8-4,1)),SUMIFS('2) Income'!$E$13:$E$32,'2) Income'!$D$13:$D$32,"4th Wednesday",'2) Income'!$F$13:$F$32,"&lt;="&amp;$A544),0)))</f>
        <v>0</v>
      </c>
      <c r="AF544" s="8" cm="1">
        <f t="array" ref="AF544">IF(A544="","",IF(COUNTIF('2) Income'!$D$13:$D$32,"Every 4 Weeks")=0,0,SUMPRODUCT(--(IFERROR(MOD(A544-'2) Income'!$F$13:$F$32,28),1)=0),--('2) Income'!$D$13:$D$32="Every 4 Weeks"),--('2) Income'!$F$13:$F$32&lt;=A544),'2) Income'!$E$13:$E$32)))</f>
        <v>0</v>
      </c>
      <c r="AG544" s="8">
        <f>IF(A544="","",IF(COUNTIF('2) Income'!$D$13:$D$32,"Monthly")=0,0,IF(B544="N",SUMIFS('2) Income'!$E$13:$E$32,'2) Income'!$D$13:$D$32,"monthly",'2) Income'!$F$13:$F$32,"&lt;="&amp;$A544,'2) Income'!$I$13:$I$32,DAY(A544)),SUMIFS('2) Income'!$E$13:$E$32,'2) Income'!$D$13:$D$32,"monthly",'2) Income'!$F$13:$F$32,"&lt;="&amp;$A544,'2) Income'!$I$13:$I$32,"&gt;="&amp;DAY(A544)))))</f>
        <v>0</v>
      </c>
      <c r="AH544" s="8" cm="1">
        <f t="array" ref="AH544">IF(A544="","",IF(COUNTIF('2) Income'!$D$13:$D$32,"Yearly")=0,0,SUMPRODUCT(--('2) Income'!$D$13:$D$32="Yearly"),--('2) Income'!$F$13:$F$32&lt;=A544),IF(B544="N",--('2) Income'!$I$13:$I$32=DAY(A544)),--('2) Income'!$I$13:$I$32&gt;=DAY(A544))),--(IFERROR(MOD('2) Income'!$H$13:$H$32-MONTH(A544)+12,12),1)=0),'2) Income'!$E$13:$E$32)))</f>
        <v>0</v>
      </c>
      <c r="AI544" s="8">
        <f>IF(A544="","",IF(COUNTIF('2) Income'!$D$13:$D$32,"one-time")=0,0,SUMIFS('2) Income'!$E$13:$E$32,'2) Income'!$D$13:$D$32,"one-time",'2) Income'!$F$13:$F$32,"="&amp;$A544)))</f>
        <v>0</v>
      </c>
      <c r="AJ544" s="9">
        <f t="shared" si="41"/>
        <v>0</v>
      </c>
    </row>
    <row r="545" spans="1:36">
      <c r="A545" s="7">
        <f>IF(A544="","",IF(A544+1&lt;='1) Period'!$E$21,A544+1,""))</f>
        <v>46017</v>
      </c>
      <c r="B545" s="7" t="str">
        <f t="shared" si="42"/>
        <v>N</v>
      </c>
      <c r="C545" t="str">
        <f t="shared" si="43"/>
        <v>F</v>
      </c>
      <c r="D545" s="8">
        <f>IF(A545="","",IF(TEXT(A545,"dddd")='4) Happy Money'!$E$23,WAllowance,0))</f>
        <v>0</v>
      </c>
      <c r="E545" s="8">
        <f>IF(A545="","",IF(B545="N",SUMIF(TMonthly[Day of the Month],DAY(A545),TMonthly[Amount]),SUMIF(TMonthly[Day of the Month],"&gt;="&amp;DAY(A545),TMonthly[Amount])))</f>
        <v>0</v>
      </c>
      <c r="F545" s="8" cm="1">
        <f t="array" ref="F545">IF(A545="","",SUMPRODUCT(--(TYearly[Due Date]&lt;=A545),IF(B545="N",--(TYearly[Day]=DAY(A545)),--(TYearly[Day]&gt;=DAY(A545))),--(IFERROR(MOD(TYearly[Month]-MONTH(A545)+12,12),1)=0),TYearly[Amount]))</f>
        <v>0</v>
      </c>
      <c r="G545" s="8">
        <f>IF(A545="","",SUMIF(TOneTime[Due Date],A545,TOneTime[Amount]))</f>
        <v>0</v>
      </c>
      <c r="H545" s="8" cm="1">
        <f t="array" ref="H545">IF(A545="","",IF(COUNTIF(TOther[Frequency],$H$1)=0,0,SUMPRODUCT(--(IFERROR(MOD(A545-TOther[Start Date],7),1)=0),--(TOther[Frequency]=$H$1),--(TOther[Start Date]&lt;=A545),--(TOther[End Date Calc]&gt;=A545),TOther[Amount])))</f>
        <v>0</v>
      </c>
      <c r="I545" s="8" cm="1">
        <f t="array" ref="I545">IF(A545="","",IF(COUNTIF(TOther[Frequency],$I$1)=0,0,SUMPRODUCT(--(IFERROR(MOD(A545-TOther[Start Date],14),1)=0),--(TOther[Frequency]=$I$1),--(TOther[Start Date]&lt;=A545),--(TOther[End Date Calc]&gt;=A545),TOther[Amount])))</f>
        <v>0</v>
      </c>
      <c r="J545" s="8">
        <f>IF(A545="","",IF(COUNTIF(TOther[Frequency],$J$1)=0,0,IF(OR(DAY(A545)=1,DAY(A545)=15),SUMIFS(TOther[Amount],TOther[Frequency],$J$1,TOther[Start Date],"&lt;="&amp;$A545,TOther[End Date Calc],"&gt;="&amp;A545),0)))</f>
        <v>0</v>
      </c>
      <c r="K545" s="8">
        <f>IF(A545="","",IF(COUNTIF(TOther[Frequency],$K$1)=0,0,IF(A545=(A545-DAY(A545)+1+2*7-WEEKDAY(A545-DAY(A545)+8-4,1)),SUMIFS(TOther[Amount],TOther[Frequency],$K$1,TOther[Start Date],"&lt;="&amp;$A545,TOther[End Date Calc],"&gt;="&amp;A545),0)))</f>
        <v>0</v>
      </c>
      <c r="L545" s="8">
        <f>IF(A545="","",IF(COUNTIF(TOther[Frequency],$L$1)=0,0,IF(A545=(A545-DAY(A545)+1+3*7-WEEKDAY(A545-DAY(A545)+8-4,1)),SUMIFS(TOther[Amount],TOther[Frequency],$L$1,TOther[Start Date],"&lt;="&amp;$A545,TOther[End Date Calc],"&gt;="&amp;A545),0)))</f>
        <v>0</v>
      </c>
      <c r="M545" s="8">
        <f>IF(A545="","",IF(COUNTIF(TOther[Frequency],$M$1)=0,0,IF(A545=(A545-DAY(A545)+1+4*7-WEEKDAY(A545-DAY(A545)+8-4,1)),SUMIFS(TOther[Amount],TOther[Frequency],$M$1,TOther[Start Date],"&lt;="&amp;$A545,TOther[End Date Calc],"&gt;="&amp;A545),0)))</f>
        <v>0</v>
      </c>
      <c r="N545" s="8" cm="1">
        <f t="array" ref="N545">IF(A545="","",IF(COUNTIF(TOther[Frequency],$N$1)=0,0,SUMPRODUCT(--(IFERROR(MOD(A545-TOther[Start Date],28),1)=0),--(TOther[Frequency]=$N$1),--(TOther[Start Date]&lt;=A545),--(TOther[End Date Calc]&gt;=A545),TOther[Amount])))</f>
        <v>0</v>
      </c>
      <c r="O545" s="8" cm="1">
        <f t="array" ref="O545">IF(A545="","",IF(COUNTIF(TOther[Frequency],$O$1)=0,0,SUMPRODUCT(--(IFERROR(MOD(A545-TOther[Start Date],42),1)=0),--(TOther[Frequency]=$O$1),--(TOther[Start Date]&lt;=A545),--(TOther[End Date Calc]&gt;=A545),TOther[Amount])))</f>
        <v>0</v>
      </c>
      <c r="P545" s="8" cm="1">
        <f t="array" ref="P545">IF(A545="","",IF(COUNTIF(TOther[Frequency],$P$1)=0,0,SUMPRODUCT(--(IFERROR(MOD(A545-TOther[Start Date],56),1)=0),--(TOther[Frequency]=$P$1),--(TOther[Start Date]&lt;=A545),--(TOther[End Date Calc]&gt;=A545),TOther[Amount])))</f>
        <v>0</v>
      </c>
      <c r="Q545" s="8">
        <f>IF(A545="","",IF(COUNTIF(TOther[Frequency],$Q$1)=0,0,IF(B545="N",SUMIFS(TOther[Amount],TOther[Frequency],$Q$1,TOther[Start Date],"&lt;="&amp;$A545,TOther[End Date Calc],"&gt;="&amp;A545,TOther[Start Day],DAY(A545)),SUMIFS(TOther[Amount],TOther[Frequency],$Q$1,TOther[Start Date],"&lt;="&amp;$A545,TOther[End Date Calc],"&gt;="&amp;A545,TOther[Start Day],"&gt;="&amp;DAY(A545)))))</f>
        <v>0</v>
      </c>
      <c r="R545" s="8" cm="1">
        <f t="array" ref="R545">IF(A545="","",IF(COUNTIF(TOther[Frequency],R$1)=0,0,SUMPRODUCT(--(TOther[Frequency]=R$1),--(TOther[Start Date]&lt;=A545),--(TOther[End Date Calc]&gt;=A545),IF(B545="N",--(TOther[Start Day]=DAY(A545)),--(TOther[Start Day]&gt;=DAY(A545))),--(IFERROR(MOD(TOther[Start Month]-MONTH(A545)+2,2),1)=0),TOther[Amount])))</f>
        <v>0</v>
      </c>
      <c r="S545" s="8" cm="1">
        <f t="array" ref="S545">IF(A545="","",IF(COUNTIF(TOther[Frequency],S$1)=0,0,SUMPRODUCT(--(TOther[Frequency]=S$1),--(TOther[Start Date]&lt;=A545),--(TOther[End Date Calc]&gt;=A545),IF(B545="N",--(TOther[Start Day]=DAY(A545)),--(TOther[Start Day]&gt;=DAY(A545))),--(IFERROR(MOD(TOther[Start Month]-MONTH(A545)+3,3),1)=0),TOther[Amount])))</f>
        <v>0</v>
      </c>
      <c r="T545" s="8" cm="1">
        <f t="array" ref="T545">IF($A545="","",IF(COUNTIF(TOther[Frequency],T$1)=0,0,SUMPRODUCT(--(TOther[Frequency]=T$1),--(TOther[Start Date]&lt;=$A545),--(TOther[End Date Calc]&gt;=$A545),IF($B545="N",--(TOther[Start Day]=DAY($A545)),--(TOther[Start Day]&gt;=DAY($A545))),--(IFERROR(MOD(TOther[Start Month]-MONTH($A545)+4,4),1)=0),TOther[Amount])))</f>
        <v>0</v>
      </c>
      <c r="U545" s="8" cm="1">
        <f t="array" ref="U545">IF(A545="","",IF(COUNTIF(TOther[Frequency],$U$1)=0,0,SUMPRODUCT(--(TOther[Frequency]=$U$1),--(TOther[Start Date]&lt;=A545),--(TOther[End Date Calc]&gt;=A545),IF(B545="N",--(TOther[Start Day]=DAY(A545)),--(TOther[Start Day]&gt;=DAY(A545))),--(IFERROR(MOD(TOther[Start Month]-MONTH(A545)+6,6),1)=0),TOther[Amount])))</f>
        <v>0</v>
      </c>
      <c r="V545" s="8" cm="1">
        <f t="array" ref="V545">IF(A545="","",IF(COUNTIF(TOther[Frequency],$V$1)=0,0,SUMPRODUCT(--(TOther[Frequency]=$V$1),--(TOther[Start Date]&lt;=A545),--(TOther[End Date Calc]&gt;=A545),IF(B545="N",--(TOther[Start Day]=DAY(A545)),--(TOther[Start Day]&gt;=DAY(A545))),--(IFERROR(MOD(TOther[Start Month]-MONTH(A545)+12,12),1)=0),TOther[Amount])))</f>
        <v>0</v>
      </c>
      <c r="W545" s="8">
        <f>IF(A545="","",SUMIFS(TOther[Amount],TOther[Start Date],A545,TOther[Frequency],$W$1))</f>
        <v>0</v>
      </c>
      <c r="X545" s="9">
        <f t="shared" si="40"/>
        <v>0</v>
      </c>
      <c r="Y545" s="9">
        <f t="shared" si="44"/>
        <v>0</v>
      </c>
      <c r="Z545" s="8" cm="1">
        <f t="array" ref="Z545">IF(A545="","",IF(COUNTIF('2) Income'!$D$13:$D$32,"Weekly")=0,0,SUMPRODUCT(--(IFERROR(MOD(A545-'2) Income'!$F$13:$F$32,7),1)=0),--('2) Income'!$D$13:$D$32="Weekly"),--('2) Income'!$F$13:$F$32&lt;=A545),'2) Income'!$E$13:$E$32)))</f>
        <v>0</v>
      </c>
      <c r="AA545" s="8" cm="1">
        <f t="array" ref="AA545">IF(A545="","",IF(COUNTIF('2) Income'!$D$13:$D$32,"Every Other Week")=0,0,SUMPRODUCT(--(IFERROR(MOD(A545-'2) Income'!$F$13:$F$32,14),1)=0),--('2) Income'!$D$13:$D$32="Every Other Week"),--('2) Income'!$F$13:$F$32&lt;=A545),'2) Income'!$E$13:$E$32)))</f>
        <v>0</v>
      </c>
      <c r="AB545" s="8">
        <f>IF(A545="","",IF(COUNTIF('2) Income'!$D$13:$D$32,"1st and 15th")=0,0,IF(OR(DAY(A545)=1,DAY(A545)=15),SUMIFS('2) Income'!$E$13:$E$32,'2) Income'!$D$13:$D$32,"1st and 15th",'2) Income'!$F$13:$F$32,"&lt;="&amp;$A545),0)))</f>
        <v>0</v>
      </c>
      <c r="AC545" s="8">
        <f>IF(A545="","",IF(COUNTIF('2) Income'!$D$13:$D$32,"2nd Wednesday")=0,0,IF(A545=(A545-DAY(A545)+1+2*7-WEEKDAY(A545-DAY(A545)+8-4,1)),SUMIFS('2) Income'!$E$13:$E$32,'2) Income'!$D$13:$D$32,"2nd Wednesday",'2) Income'!$F$13:$F$32,"&lt;="&amp;$A545),0)))</f>
        <v>0</v>
      </c>
      <c r="AD545" s="8">
        <f>IF(A545="","",IF(COUNTIF('2) Income'!$D$13:$D$32,"3rd Wednesday")=0,0,IF(A545=(A545-DAY(A545)+1+3*7-WEEKDAY(A545-DAY(A545)+8-4,1)),SUMIFS('2) Income'!$E$13:$E$32,'2) Income'!$D$13:$D$32,"3rd Wednesday",'2) Income'!$F$13:$F$32,"&lt;="&amp;$A545),0)))</f>
        <v>0</v>
      </c>
      <c r="AE545" s="8">
        <f>IF(A545="","",IF(COUNTIF('2) Income'!$D$13:$D$32,"4th Wednesday")=0,0,IF(A545=(A545-DAY(A545)+1+4*7-WEEKDAY(A545-DAY(A545)+8-4,1)),SUMIFS('2) Income'!$E$13:$E$32,'2) Income'!$D$13:$D$32,"4th Wednesday",'2) Income'!$F$13:$F$32,"&lt;="&amp;$A545),0)))</f>
        <v>0</v>
      </c>
      <c r="AF545" s="8" cm="1">
        <f t="array" ref="AF545">IF(A545="","",IF(COUNTIF('2) Income'!$D$13:$D$32,"Every 4 Weeks")=0,0,SUMPRODUCT(--(IFERROR(MOD(A545-'2) Income'!$F$13:$F$32,28),1)=0),--('2) Income'!$D$13:$D$32="Every 4 Weeks"),--('2) Income'!$F$13:$F$32&lt;=A545),'2) Income'!$E$13:$E$32)))</f>
        <v>0</v>
      </c>
      <c r="AG545" s="8">
        <f>IF(A545="","",IF(COUNTIF('2) Income'!$D$13:$D$32,"Monthly")=0,0,IF(B545="N",SUMIFS('2) Income'!$E$13:$E$32,'2) Income'!$D$13:$D$32,"monthly",'2) Income'!$F$13:$F$32,"&lt;="&amp;$A545,'2) Income'!$I$13:$I$32,DAY(A545)),SUMIFS('2) Income'!$E$13:$E$32,'2) Income'!$D$13:$D$32,"monthly",'2) Income'!$F$13:$F$32,"&lt;="&amp;$A545,'2) Income'!$I$13:$I$32,"&gt;="&amp;DAY(A545)))))</f>
        <v>0</v>
      </c>
      <c r="AH545" s="8" cm="1">
        <f t="array" ref="AH545">IF(A545="","",IF(COUNTIF('2) Income'!$D$13:$D$32,"Yearly")=0,0,SUMPRODUCT(--('2) Income'!$D$13:$D$32="Yearly"),--('2) Income'!$F$13:$F$32&lt;=A545),IF(B545="N",--('2) Income'!$I$13:$I$32=DAY(A545)),--('2) Income'!$I$13:$I$32&gt;=DAY(A545))),--(IFERROR(MOD('2) Income'!$H$13:$H$32-MONTH(A545)+12,12),1)=0),'2) Income'!$E$13:$E$32)))</f>
        <v>0</v>
      </c>
      <c r="AI545" s="8">
        <f>IF(A545="","",IF(COUNTIF('2) Income'!$D$13:$D$32,"one-time")=0,0,SUMIFS('2) Income'!$E$13:$E$32,'2) Income'!$D$13:$D$32,"one-time",'2) Income'!$F$13:$F$32,"="&amp;$A545)))</f>
        <v>0</v>
      </c>
      <c r="AJ545" s="9">
        <f t="shared" si="41"/>
        <v>0</v>
      </c>
    </row>
    <row r="546" spans="1:36">
      <c r="A546" s="7">
        <f>IF(A545="","",IF(A545+1&lt;='1) Period'!$E$21,A545+1,""))</f>
        <v>46018</v>
      </c>
      <c r="B546" s="7" t="str">
        <f t="shared" si="42"/>
        <v>N</v>
      </c>
      <c r="C546" t="str">
        <f t="shared" si="43"/>
        <v>Y</v>
      </c>
      <c r="D546" s="8">
        <f>IF(A546="","",IF(TEXT(A546,"dddd")='4) Happy Money'!$E$23,WAllowance,0))</f>
        <v>0</v>
      </c>
      <c r="E546" s="8">
        <f>IF(A546="","",IF(B546="N",SUMIF(TMonthly[Day of the Month],DAY(A546),TMonthly[Amount]),SUMIF(TMonthly[Day of the Month],"&gt;="&amp;DAY(A546),TMonthly[Amount])))</f>
        <v>100</v>
      </c>
      <c r="F546" s="8" cm="1">
        <f t="array" ref="F546">IF(A546="","",SUMPRODUCT(--(TYearly[Due Date]&lt;=A546),IF(B546="N",--(TYearly[Day]=DAY(A546)),--(TYearly[Day]&gt;=DAY(A546))),--(IFERROR(MOD(TYearly[Month]-MONTH(A546)+12,12),1)=0),TYearly[Amount]))</f>
        <v>0</v>
      </c>
      <c r="G546" s="8">
        <f>IF(A546="","",SUMIF(TOneTime[Due Date],A546,TOneTime[Amount]))</f>
        <v>0</v>
      </c>
      <c r="H546" s="8" cm="1">
        <f t="array" ref="H546">IF(A546="","",IF(COUNTIF(TOther[Frequency],$H$1)=0,0,SUMPRODUCT(--(IFERROR(MOD(A546-TOther[Start Date],7),1)=0),--(TOther[Frequency]=$H$1),--(TOther[Start Date]&lt;=A546),--(TOther[End Date Calc]&gt;=A546),TOther[Amount])))</f>
        <v>0</v>
      </c>
      <c r="I546" s="8" cm="1">
        <f t="array" ref="I546">IF(A546="","",IF(COUNTIF(TOther[Frequency],$I$1)=0,0,SUMPRODUCT(--(IFERROR(MOD(A546-TOther[Start Date],14),1)=0),--(TOther[Frequency]=$I$1),--(TOther[Start Date]&lt;=A546),--(TOther[End Date Calc]&gt;=A546),TOther[Amount])))</f>
        <v>0</v>
      </c>
      <c r="J546" s="8">
        <f>IF(A546="","",IF(COUNTIF(TOther[Frequency],$J$1)=0,0,IF(OR(DAY(A546)=1,DAY(A546)=15),SUMIFS(TOther[Amount],TOther[Frequency],$J$1,TOther[Start Date],"&lt;="&amp;$A546,TOther[End Date Calc],"&gt;="&amp;A546),0)))</f>
        <v>0</v>
      </c>
      <c r="K546" s="8">
        <f>IF(A546="","",IF(COUNTIF(TOther[Frequency],$K$1)=0,0,IF(A546=(A546-DAY(A546)+1+2*7-WEEKDAY(A546-DAY(A546)+8-4,1)),SUMIFS(TOther[Amount],TOther[Frequency],$K$1,TOther[Start Date],"&lt;="&amp;$A546,TOther[End Date Calc],"&gt;="&amp;A546),0)))</f>
        <v>0</v>
      </c>
      <c r="L546" s="8">
        <f>IF(A546="","",IF(COUNTIF(TOther[Frequency],$L$1)=0,0,IF(A546=(A546-DAY(A546)+1+3*7-WEEKDAY(A546-DAY(A546)+8-4,1)),SUMIFS(TOther[Amount],TOther[Frequency],$L$1,TOther[Start Date],"&lt;="&amp;$A546,TOther[End Date Calc],"&gt;="&amp;A546),0)))</f>
        <v>0</v>
      </c>
      <c r="M546" s="8">
        <f>IF(A546="","",IF(COUNTIF(TOther[Frequency],$M$1)=0,0,IF(A546=(A546-DAY(A546)+1+4*7-WEEKDAY(A546-DAY(A546)+8-4,1)),SUMIFS(TOther[Amount],TOther[Frequency],$M$1,TOther[Start Date],"&lt;="&amp;$A546,TOther[End Date Calc],"&gt;="&amp;A546),0)))</f>
        <v>0</v>
      </c>
      <c r="N546" s="8" cm="1">
        <f t="array" ref="N546">IF(A546="","",IF(COUNTIF(TOther[Frequency],$N$1)=0,0,SUMPRODUCT(--(IFERROR(MOD(A546-TOther[Start Date],28),1)=0),--(TOther[Frequency]=$N$1),--(TOther[Start Date]&lt;=A546),--(TOther[End Date Calc]&gt;=A546),TOther[Amount])))</f>
        <v>0</v>
      </c>
      <c r="O546" s="8" cm="1">
        <f t="array" ref="O546">IF(A546="","",IF(COUNTIF(TOther[Frequency],$O$1)=0,0,SUMPRODUCT(--(IFERROR(MOD(A546-TOther[Start Date],42),1)=0),--(TOther[Frequency]=$O$1),--(TOther[Start Date]&lt;=A546),--(TOther[End Date Calc]&gt;=A546),TOther[Amount])))</f>
        <v>0</v>
      </c>
      <c r="P546" s="8" cm="1">
        <f t="array" ref="P546">IF(A546="","",IF(COUNTIF(TOther[Frequency],$P$1)=0,0,SUMPRODUCT(--(IFERROR(MOD(A546-TOther[Start Date],56),1)=0),--(TOther[Frequency]=$P$1),--(TOther[Start Date]&lt;=A546),--(TOther[End Date Calc]&gt;=A546),TOther[Amount])))</f>
        <v>0</v>
      </c>
      <c r="Q546" s="8">
        <f>IF(A546="","",IF(COUNTIF(TOther[Frequency],$Q$1)=0,0,IF(B546="N",SUMIFS(TOther[Amount],TOther[Frequency],$Q$1,TOther[Start Date],"&lt;="&amp;$A546,TOther[End Date Calc],"&gt;="&amp;A546,TOther[Start Day],DAY(A546)),SUMIFS(TOther[Amount],TOther[Frequency],$Q$1,TOther[Start Date],"&lt;="&amp;$A546,TOther[End Date Calc],"&gt;="&amp;A546,TOther[Start Day],"&gt;="&amp;DAY(A546)))))</f>
        <v>0</v>
      </c>
      <c r="R546" s="8" cm="1">
        <f t="array" ref="R546">IF(A546="","",IF(COUNTIF(TOther[Frequency],R$1)=0,0,SUMPRODUCT(--(TOther[Frequency]=R$1),--(TOther[Start Date]&lt;=A546),--(TOther[End Date Calc]&gt;=A546),IF(B546="N",--(TOther[Start Day]=DAY(A546)),--(TOther[Start Day]&gt;=DAY(A546))),--(IFERROR(MOD(TOther[Start Month]-MONTH(A546)+2,2),1)=0),TOther[Amount])))</f>
        <v>0</v>
      </c>
      <c r="S546" s="8" cm="1">
        <f t="array" ref="S546">IF(A546="","",IF(COUNTIF(TOther[Frequency],S$1)=0,0,SUMPRODUCT(--(TOther[Frequency]=S$1),--(TOther[Start Date]&lt;=A546),--(TOther[End Date Calc]&gt;=A546),IF(B546="N",--(TOther[Start Day]=DAY(A546)),--(TOther[Start Day]&gt;=DAY(A546))),--(IFERROR(MOD(TOther[Start Month]-MONTH(A546)+3,3),1)=0),TOther[Amount])))</f>
        <v>0</v>
      </c>
      <c r="T546" s="8" cm="1">
        <f t="array" ref="T546">IF($A546="","",IF(COUNTIF(TOther[Frequency],T$1)=0,0,SUMPRODUCT(--(TOther[Frequency]=T$1),--(TOther[Start Date]&lt;=$A546),--(TOther[End Date Calc]&gt;=$A546),IF($B546="N",--(TOther[Start Day]=DAY($A546)),--(TOther[Start Day]&gt;=DAY($A546))),--(IFERROR(MOD(TOther[Start Month]-MONTH($A546)+4,4),1)=0),TOther[Amount])))</f>
        <v>0</v>
      </c>
      <c r="U546" s="8" cm="1">
        <f t="array" ref="U546">IF(A546="","",IF(COUNTIF(TOther[Frequency],$U$1)=0,0,SUMPRODUCT(--(TOther[Frequency]=$U$1),--(TOther[Start Date]&lt;=A546),--(TOther[End Date Calc]&gt;=A546),IF(B546="N",--(TOther[Start Day]=DAY(A546)),--(TOther[Start Day]&gt;=DAY(A546))),--(IFERROR(MOD(TOther[Start Month]-MONTH(A546)+6,6),1)=0),TOther[Amount])))</f>
        <v>0</v>
      </c>
      <c r="V546" s="8" cm="1">
        <f t="array" ref="V546">IF(A546="","",IF(COUNTIF(TOther[Frequency],$V$1)=0,0,SUMPRODUCT(--(TOther[Frequency]=$V$1),--(TOther[Start Date]&lt;=A546),--(TOther[End Date Calc]&gt;=A546),IF(B546="N",--(TOther[Start Day]=DAY(A546)),--(TOther[Start Day]&gt;=DAY(A546))),--(IFERROR(MOD(TOther[Start Month]-MONTH(A546)+12,12),1)=0),TOther[Amount])))</f>
        <v>0</v>
      </c>
      <c r="W546" s="8">
        <f>IF(A546="","",SUMIFS(TOther[Amount],TOther[Start Date],A546,TOther[Frequency],$W$1))</f>
        <v>0</v>
      </c>
      <c r="X546" s="9">
        <f t="shared" si="40"/>
        <v>100</v>
      </c>
      <c r="Y546" s="9">
        <f t="shared" si="44"/>
        <v>0</v>
      </c>
      <c r="Z546" s="8" cm="1">
        <f t="array" ref="Z546">IF(A546="","",IF(COUNTIF('2) Income'!$D$13:$D$32,"Weekly")=0,0,SUMPRODUCT(--(IFERROR(MOD(A546-'2) Income'!$F$13:$F$32,7),1)=0),--('2) Income'!$D$13:$D$32="Weekly"),--('2) Income'!$F$13:$F$32&lt;=A546),'2) Income'!$E$13:$E$32)))</f>
        <v>0</v>
      </c>
      <c r="AA546" s="8" cm="1">
        <f t="array" ref="AA546">IF(A546="","",IF(COUNTIF('2) Income'!$D$13:$D$32,"Every Other Week")=0,0,SUMPRODUCT(--(IFERROR(MOD(A546-'2) Income'!$F$13:$F$32,14),1)=0),--('2) Income'!$D$13:$D$32="Every Other Week"),--('2) Income'!$F$13:$F$32&lt;=A546),'2) Income'!$E$13:$E$32)))</f>
        <v>0</v>
      </c>
      <c r="AB546" s="8">
        <f>IF(A546="","",IF(COUNTIF('2) Income'!$D$13:$D$32,"1st and 15th")=0,0,IF(OR(DAY(A546)=1,DAY(A546)=15),SUMIFS('2) Income'!$E$13:$E$32,'2) Income'!$D$13:$D$32,"1st and 15th",'2) Income'!$F$13:$F$32,"&lt;="&amp;$A546),0)))</f>
        <v>0</v>
      </c>
      <c r="AC546" s="8">
        <f>IF(A546="","",IF(COUNTIF('2) Income'!$D$13:$D$32,"2nd Wednesday")=0,0,IF(A546=(A546-DAY(A546)+1+2*7-WEEKDAY(A546-DAY(A546)+8-4,1)),SUMIFS('2) Income'!$E$13:$E$32,'2) Income'!$D$13:$D$32,"2nd Wednesday",'2) Income'!$F$13:$F$32,"&lt;="&amp;$A546),0)))</f>
        <v>0</v>
      </c>
      <c r="AD546" s="8">
        <f>IF(A546="","",IF(COUNTIF('2) Income'!$D$13:$D$32,"3rd Wednesday")=0,0,IF(A546=(A546-DAY(A546)+1+3*7-WEEKDAY(A546-DAY(A546)+8-4,1)),SUMIFS('2) Income'!$E$13:$E$32,'2) Income'!$D$13:$D$32,"3rd Wednesday",'2) Income'!$F$13:$F$32,"&lt;="&amp;$A546),0)))</f>
        <v>0</v>
      </c>
      <c r="AE546" s="8">
        <f>IF(A546="","",IF(COUNTIF('2) Income'!$D$13:$D$32,"4th Wednesday")=0,0,IF(A546=(A546-DAY(A546)+1+4*7-WEEKDAY(A546-DAY(A546)+8-4,1)),SUMIFS('2) Income'!$E$13:$E$32,'2) Income'!$D$13:$D$32,"4th Wednesday",'2) Income'!$F$13:$F$32,"&lt;="&amp;$A546),0)))</f>
        <v>0</v>
      </c>
      <c r="AF546" s="8" cm="1">
        <f t="array" ref="AF546">IF(A546="","",IF(COUNTIF('2) Income'!$D$13:$D$32,"Every 4 Weeks")=0,0,SUMPRODUCT(--(IFERROR(MOD(A546-'2) Income'!$F$13:$F$32,28),1)=0),--('2) Income'!$D$13:$D$32="Every 4 Weeks"),--('2) Income'!$F$13:$F$32&lt;=A546),'2) Income'!$E$13:$E$32)))</f>
        <v>0</v>
      </c>
      <c r="AG546" s="8">
        <f>IF(A546="","",IF(COUNTIF('2) Income'!$D$13:$D$32,"Monthly")=0,0,IF(B546="N",SUMIFS('2) Income'!$E$13:$E$32,'2) Income'!$D$13:$D$32,"monthly",'2) Income'!$F$13:$F$32,"&lt;="&amp;$A546,'2) Income'!$I$13:$I$32,DAY(A546)),SUMIFS('2) Income'!$E$13:$E$32,'2) Income'!$D$13:$D$32,"monthly",'2) Income'!$F$13:$F$32,"&lt;="&amp;$A546,'2) Income'!$I$13:$I$32,"&gt;="&amp;DAY(A546)))))</f>
        <v>0</v>
      </c>
      <c r="AH546" s="8" cm="1">
        <f t="array" ref="AH546">IF(A546="","",IF(COUNTIF('2) Income'!$D$13:$D$32,"Yearly")=0,0,SUMPRODUCT(--('2) Income'!$D$13:$D$32="Yearly"),--('2) Income'!$F$13:$F$32&lt;=A546),IF(B546="N",--('2) Income'!$I$13:$I$32=DAY(A546)),--('2) Income'!$I$13:$I$32&gt;=DAY(A546))),--(IFERROR(MOD('2) Income'!$H$13:$H$32-MONTH(A546)+12,12),1)=0),'2) Income'!$E$13:$E$32)))</f>
        <v>0</v>
      </c>
      <c r="AI546" s="8">
        <f>IF(A546="","",IF(COUNTIF('2) Income'!$D$13:$D$32,"one-time")=0,0,SUMIFS('2) Income'!$E$13:$E$32,'2) Income'!$D$13:$D$32,"one-time",'2) Income'!$F$13:$F$32,"="&amp;$A546)))</f>
        <v>0</v>
      </c>
      <c r="AJ546" s="9">
        <f t="shared" si="41"/>
        <v>0</v>
      </c>
    </row>
    <row r="547" spans="1:36">
      <c r="A547" s="7">
        <f>IF(A546="","",IF(A546+1&lt;='1) Period'!$E$21,A546+1,""))</f>
        <v>46019</v>
      </c>
      <c r="B547" s="7" t="str">
        <f t="shared" si="42"/>
        <v>N</v>
      </c>
      <c r="C547" t="str">
        <f t="shared" si="43"/>
        <v>Y</v>
      </c>
      <c r="D547" s="8">
        <f>IF(A547="","",IF(TEXT(A547,"dddd")='4) Happy Money'!$E$23,WAllowance,0))</f>
        <v>0</v>
      </c>
      <c r="E547" s="8">
        <f>IF(A547="","",IF(B547="N",SUMIF(TMonthly[Day of the Month],DAY(A547),TMonthly[Amount]),SUMIF(TMonthly[Day of the Month],"&gt;="&amp;DAY(A547),TMonthly[Amount])))</f>
        <v>0</v>
      </c>
      <c r="F547" s="8" cm="1">
        <f t="array" ref="F547">IF(A547="","",SUMPRODUCT(--(TYearly[Due Date]&lt;=A547),IF(B547="N",--(TYearly[Day]=DAY(A547)),--(TYearly[Day]&gt;=DAY(A547))),--(IFERROR(MOD(TYearly[Month]-MONTH(A547)+12,12),1)=0),TYearly[Amount]))</f>
        <v>0</v>
      </c>
      <c r="G547" s="8">
        <f>IF(A547="","",SUMIF(TOneTime[Due Date],A547,TOneTime[Amount]))</f>
        <v>0</v>
      </c>
      <c r="H547" s="8" cm="1">
        <f t="array" ref="H547">IF(A547="","",IF(COUNTIF(TOther[Frequency],$H$1)=0,0,SUMPRODUCT(--(IFERROR(MOD(A547-TOther[Start Date],7),1)=0),--(TOther[Frequency]=$H$1),--(TOther[Start Date]&lt;=A547),--(TOther[End Date Calc]&gt;=A547),TOther[Amount])))</f>
        <v>0</v>
      </c>
      <c r="I547" s="8" cm="1">
        <f t="array" ref="I547">IF(A547="","",IF(COUNTIF(TOther[Frequency],$I$1)=0,0,SUMPRODUCT(--(IFERROR(MOD(A547-TOther[Start Date],14),1)=0),--(TOther[Frequency]=$I$1),--(TOther[Start Date]&lt;=A547),--(TOther[End Date Calc]&gt;=A547),TOther[Amount])))</f>
        <v>0</v>
      </c>
      <c r="J547" s="8">
        <f>IF(A547="","",IF(COUNTIF(TOther[Frequency],$J$1)=0,0,IF(OR(DAY(A547)=1,DAY(A547)=15),SUMIFS(TOther[Amount],TOther[Frequency],$J$1,TOther[Start Date],"&lt;="&amp;$A547,TOther[End Date Calc],"&gt;="&amp;A547),0)))</f>
        <v>0</v>
      </c>
      <c r="K547" s="8">
        <f>IF(A547="","",IF(COUNTIF(TOther[Frequency],$K$1)=0,0,IF(A547=(A547-DAY(A547)+1+2*7-WEEKDAY(A547-DAY(A547)+8-4,1)),SUMIFS(TOther[Amount],TOther[Frequency],$K$1,TOther[Start Date],"&lt;="&amp;$A547,TOther[End Date Calc],"&gt;="&amp;A547),0)))</f>
        <v>0</v>
      </c>
      <c r="L547" s="8">
        <f>IF(A547="","",IF(COUNTIF(TOther[Frequency],$L$1)=0,0,IF(A547=(A547-DAY(A547)+1+3*7-WEEKDAY(A547-DAY(A547)+8-4,1)),SUMIFS(TOther[Amount],TOther[Frequency],$L$1,TOther[Start Date],"&lt;="&amp;$A547,TOther[End Date Calc],"&gt;="&amp;A547),0)))</f>
        <v>0</v>
      </c>
      <c r="M547" s="8">
        <f>IF(A547="","",IF(COUNTIF(TOther[Frequency],$M$1)=0,0,IF(A547=(A547-DAY(A547)+1+4*7-WEEKDAY(A547-DAY(A547)+8-4,1)),SUMIFS(TOther[Amount],TOther[Frequency],$M$1,TOther[Start Date],"&lt;="&amp;$A547,TOther[End Date Calc],"&gt;="&amp;A547),0)))</f>
        <v>0</v>
      </c>
      <c r="N547" s="8" cm="1">
        <f t="array" ref="N547">IF(A547="","",IF(COUNTIF(TOther[Frequency],$N$1)=0,0,SUMPRODUCT(--(IFERROR(MOD(A547-TOther[Start Date],28),1)=0),--(TOther[Frequency]=$N$1),--(TOther[Start Date]&lt;=A547),--(TOther[End Date Calc]&gt;=A547),TOther[Amount])))</f>
        <v>0</v>
      </c>
      <c r="O547" s="8" cm="1">
        <f t="array" ref="O547">IF(A547="","",IF(COUNTIF(TOther[Frequency],$O$1)=0,0,SUMPRODUCT(--(IFERROR(MOD(A547-TOther[Start Date],42),1)=0),--(TOther[Frequency]=$O$1),--(TOther[Start Date]&lt;=A547),--(TOther[End Date Calc]&gt;=A547),TOther[Amount])))</f>
        <v>0</v>
      </c>
      <c r="P547" s="8" cm="1">
        <f t="array" ref="P547">IF(A547="","",IF(COUNTIF(TOther[Frequency],$P$1)=0,0,SUMPRODUCT(--(IFERROR(MOD(A547-TOther[Start Date],56),1)=0),--(TOther[Frequency]=$P$1),--(TOther[Start Date]&lt;=A547),--(TOther[End Date Calc]&gt;=A547),TOther[Amount])))</f>
        <v>0</v>
      </c>
      <c r="Q547" s="8">
        <f>IF(A547="","",IF(COUNTIF(TOther[Frequency],$Q$1)=0,0,IF(B547="N",SUMIFS(TOther[Amount],TOther[Frequency],$Q$1,TOther[Start Date],"&lt;="&amp;$A547,TOther[End Date Calc],"&gt;="&amp;A547,TOther[Start Day],DAY(A547)),SUMIFS(TOther[Amount],TOther[Frequency],$Q$1,TOther[Start Date],"&lt;="&amp;$A547,TOther[End Date Calc],"&gt;="&amp;A547,TOther[Start Day],"&gt;="&amp;DAY(A547)))))</f>
        <v>0</v>
      </c>
      <c r="R547" s="8" cm="1">
        <f t="array" ref="R547">IF(A547="","",IF(COUNTIF(TOther[Frequency],R$1)=0,0,SUMPRODUCT(--(TOther[Frequency]=R$1),--(TOther[Start Date]&lt;=A547),--(TOther[End Date Calc]&gt;=A547),IF(B547="N",--(TOther[Start Day]=DAY(A547)),--(TOther[Start Day]&gt;=DAY(A547))),--(IFERROR(MOD(TOther[Start Month]-MONTH(A547)+2,2),1)=0),TOther[Amount])))</f>
        <v>0</v>
      </c>
      <c r="S547" s="8" cm="1">
        <f t="array" ref="S547">IF(A547="","",IF(COUNTIF(TOther[Frequency],S$1)=0,0,SUMPRODUCT(--(TOther[Frequency]=S$1),--(TOther[Start Date]&lt;=A547),--(TOther[End Date Calc]&gt;=A547),IF(B547="N",--(TOther[Start Day]=DAY(A547)),--(TOther[Start Day]&gt;=DAY(A547))),--(IFERROR(MOD(TOther[Start Month]-MONTH(A547)+3,3),1)=0),TOther[Amount])))</f>
        <v>0</v>
      </c>
      <c r="T547" s="8" cm="1">
        <f t="array" ref="T547">IF($A547="","",IF(COUNTIF(TOther[Frequency],T$1)=0,0,SUMPRODUCT(--(TOther[Frequency]=T$1),--(TOther[Start Date]&lt;=$A547),--(TOther[End Date Calc]&gt;=$A547),IF($B547="N",--(TOther[Start Day]=DAY($A547)),--(TOther[Start Day]&gt;=DAY($A547))),--(IFERROR(MOD(TOther[Start Month]-MONTH($A547)+4,4),1)=0),TOther[Amount])))</f>
        <v>0</v>
      </c>
      <c r="U547" s="8" cm="1">
        <f t="array" ref="U547">IF(A547="","",IF(COUNTIF(TOther[Frequency],$U$1)=0,0,SUMPRODUCT(--(TOther[Frequency]=$U$1),--(TOther[Start Date]&lt;=A547),--(TOther[End Date Calc]&gt;=A547),IF(B547="N",--(TOther[Start Day]=DAY(A547)),--(TOther[Start Day]&gt;=DAY(A547))),--(IFERROR(MOD(TOther[Start Month]-MONTH(A547)+6,6),1)=0),TOther[Amount])))</f>
        <v>0</v>
      </c>
      <c r="V547" s="8" cm="1">
        <f t="array" ref="V547">IF(A547="","",IF(COUNTIF(TOther[Frequency],$V$1)=0,0,SUMPRODUCT(--(TOther[Frequency]=$V$1),--(TOther[Start Date]&lt;=A547),--(TOther[End Date Calc]&gt;=A547),IF(B547="N",--(TOther[Start Day]=DAY(A547)),--(TOther[Start Day]&gt;=DAY(A547))),--(IFERROR(MOD(TOther[Start Month]-MONTH(A547)+12,12),1)=0),TOther[Amount])))</f>
        <v>0</v>
      </c>
      <c r="W547" s="8">
        <f>IF(A547="","",SUMIFS(TOther[Amount],TOther[Start Date],A547,TOther[Frequency],$W$1))</f>
        <v>0</v>
      </c>
      <c r="X547" s="9">
        <f t="shared" si="40"/>
        <v>0</v>
      </c>
      <c r="Y547" s="9">
        <f t="shared" si="44"/>
        <v>0</v>
      </c>
      <c r="Z547" s="8" cm="1">
        <f t="array" ref="Z547">IF(A547="","",IF(COUNTIF('2) Income'!$D$13:$D$32,"Weekly")=0,0,SUMPRODUCT(--(IFERROR(MOD(A547-'2) Income'!$F$13:$F$32,7),1)=0),--('2) Income'!$D$13:$D$32="Weekly"),--('2) Income'!$F$13:$F$32&lt;=A547),'2) Income'!$E$13:$E$32)))</f>
        <v>0</v>
      </c>
      <c r="AA547" s="8" cm="1">
        <f t="array" ref="AA547">IF(A547="","",IF(COUNTIF('2) Income'!$D$13:$D$32,"Every Other Week")=0,0,SUMPRODUCT(--(IFERROR(MOD(A547-'2) Income'!$F$13:$F$32,14),1)=0),--('2) Income'!$D$13:$D$32="Every Other Week"),--('2) Income'!$F$13:$F$32&lt;=A547),'2) Income'!$E$13:$E$32)))</f>
        <v>0</v>
      </c>
      <c r="AB547" s="8">
        <f>IF(A547="","",IF(COUNTIF('2) Income'!$D$13:$D$32,"1st and 15th")=0,0,IF(OR(DAY(A547)=1,DAY(A547)=15),SUMIFS('2) Income'!$E$13:$E$32,'2) Income'!$D$13:$D$32,"1st and 15th",'2) Income'!$F$13:$F$32,"&lt;="&amp;$A547),0)))</f>
        <v>0</v>
      </c>
      <c r="AC547" s="8">
        <f>IF(A547="","",IF(COUNTIF('2) Income'!$D$13:$D$32,"2nd Wednesday")=0,0,IF(A547=(A547-DAY(A547)+1+2*7-WEEKDAY(A547-DAY(A547)+8-4,1)),SUMIFS('2) Income'!$E$13:$E$32,'2) Income'!$D$13:$D$32,"2nd Wednesday",'2) Income'!$F$13:$F$32,"&lt;="&amp;$A547),0)))</f>
        <v>0</v>
      </c>
      <c r="AD547" s="8">
        <f>IF(A547="","",IF(COUNTIF('2) Income'!$D$13:$D$32,"3rd Wednesday")=0,0,IF(A547=(A547-DAY(A547)+1+3*7-WEEKDAY(A547-DAY(A547)+8-4,1)),SUMIFS('2) Income'!$E$13:$E$32,'2) Income'!$D$13:$D$32,"3rd Wednesday",'2) Income'!$F$13:$F$32,"&lt;="&amp;$A547),0)))</f>
        <v>0</v>
      </c>
      <c r="AE547" s="8">
        <f>IF(A547="","",IF(COUNTIF('2) Income'!$D$13:$D$32,"4th Wednesday")=0,0,IF(A547=(A547-DAY(A547)+1+4*7-WEEKDAY(A547-DAY(A547)+8-4,1)),SUMIFS('2) Income'!$E$13:$E$32,'2) Income'!$D$13:$D$32,"4th Wednesday",'2) Income'!$F$13:$F$32,"&lt;="&amp;$A547),0)))</f>
        <v>0</v>
      </c>
      <c r="AF547" s="8" cm="1">
        <f t="array" ref="AF547">IF(A547="","",IF(COUNTIF('2) Income'!$D$13:$D$32,"Every 4 Weeks")=0,0,SUMPRODUCT(--(IFERROR(MOD(A547-'2) Income'!$F$13:$F$32,28),1)=0),--('2) Income'!$D$13:$D$32="Every 4 Weeks"),--('2) Income'!$F$13:$F$32&lt;=A547),'2) Income'!$E$13:$E$32)))</f>
        <v>0</v>
      </c>
      <c r="AG547" s="8">
        <f>IF(A547="","",IF(COUNTIF('2) Income'!$D$13:$D$32,"Monthly")=0,0,IF(B547="N",SUMIFS('2) Income'!$E$13:$E$32,'2) Income'!$D$13:$D$32,"monthly",'2) Income'!$F$13:$F$32,"&lt;="&amp;$A547,'2) Income'!$I$13:$I$32,DAY(A547)),SUMIFS('2) Income'!$E$13:$E$32,'2) Income'!$D$13:$D$32,"monthly",'2) Income'!$F$13:$F$32,"&lt;="&amp;$A547,'2) Income'!$I$13:$I$32,"&gt;="&amp;DAY(A547)))))</f>
        <v>0</v>
      </c>
      <c r="AH547" s="8" cm="1">
        <f t="array" ref="AH547">IF(A547="","",IF(COUNTIF('2) Income'!$D$13:$D$32,"Yearly")=0,0,SUMPRODUCT(--('2) Income'!$D$13:$D$32="Yearly"),--('2) Income'!$F$13:$F$32&lt;=A547),IF(B547="N",--('2) Income'!$I$13:$I$32=DAY(A547)),--('2) Income'!$I$13:$I$32&gt;=DAY(A547))),--(IFERROR(MOD('2) Income'!$H$13:$H$32-MONTH(A547)+12,12),1)=0),'2) Income'!$E$13:$E$32)))</f>
        <v>0</v>
      </c>
      <c r="AI547" s="8">
        <f>IF(A547="","",IF(COUNTIF('2) Income'!$D$13:$D$32,"one-time")=0,0,SUMIFS('2) Income'!$E$13:$E$32,'2) Income'!$D$13:$D$32,"one-time",'2) Income'!$F$13:$F$32,"="&amp;$A547)))</f>
        <v>0</v>
      </c>
      <c r="AJ547" s="9">
        <f t="shared" si="41"/>
        <v>0</v>
      </c>
    </row>
    <row r="548" spans="1:36">
      <c r="A548" s="7">
        <f>IF(A547="","",IF(A547+1&lt;='1) Period'!$E$21,A547+1,""))</f>
        <v>46020</v>
      </c>
      <c r="B548" s="7" t="str">
        <f t="shared" si="42"/>
        <v>N</v>
      </c>
      <c r="C548" t="str">
        <f t="shared" si="43"/>
        <v>F</v>
      </c>
      <c r="D548" s="8">
        <f>IF(A548="","",IF(TEXT(A548,"dddd")='4) Happy Money'!$E$23,WAllowance,0))</f>
        <v>400</v>
      </c>
      <c r="E548" s="8">
        <f>IF(A548="","",IF(B548="N",SUMIF(TMonthly[Day of the Month],DAY(A548),TMonthly[Amount]),SUMIF(TMonthly[Day of the Month],"&gt;="&amp;DAY(A548),TMonthly[Amount])))</f>
        <v>0</v>
      </c>
      <c r="F548" s="8" cm="1">
        <f t="array" ref="F548">IF(A548="","",SUMPRODUCT(--(TYearly[Due Date]&lt;=A548),IF(B548="N",--(TYearly[Day]=DAY(A548)),--(TYearly[Day]&gt;=DAY(A548))),--(IFERROR(MOD(TYearly[Month]-MONTH(A548)+12,12),1)=0),TYearly[Amount]))</f>
        <v>0</v>
      </c>
      <c r="G548" s="8">
        <f>IF(A548="","",SUMIF(TOneTime[Due Date],A548,TOneTime[Amount]))</f>
        <v>0</v>
      </c>
      <c r="H548" s="8" cm="1">
        <f t="array" ref="H548">IF(A548="","",IF(COUNTIF(TOther[Frequency],$H$1)=0,0,SUMPRODUCT(--(IFERROR(MOD(A548-TOther[Start Date],7),1)=0),--(TOther[Frequency]=$H$1),--(TOther[Start Date]&lt;=A548),--(TOther[End Date Calc]&gt;=A548),TOther[Amount])))</f>
        <v>0</v>
      </c>
      <c r="I548" s="8" cm="1">
        <f t="array" ref="I548">IF(A548="","",IF(COUNTIF(TOther[Frequency],$I$1)=0,0,SUMPRODUCT(--(IFERROR(MOD(A548-TOther[Start Date],14),1)=0),--(TOther[Frequency]=$I$1),--(TOther[Start Date]&lt;=A548),--(TOther[End Date Calc]&gt;=A548),TOther[Amount])))</f>
        <v>0</v>
      </c>
      <c r="J548" s="8">
        <f>IF(A548="","",IF(COUNTIF(TOther[Frequency],$J$1)=0,0,IF(OR(DAY(A548)=1,DAY(A548)=15),SUMIFS(TOther[Amount],TOther[Frequency],$J$1,TOther[Start Date],"&lt;="&amp;$A548,TOther[End Date Calc],"&gt;="&amp;A548),0)))</f>
        <v>0</v>
      </c>
      <c r="K548" s="8">
        <f>IF(A548="","",IF(COUNTIF(TOther[Frequency],$K$1)=0,0,IF(A548=(A548-DAY(A548)+1+2*7-WEEKDAY(A548-DAY(A548)+8-4,1)),SUMIFS(TOther[Amount],TOther[Frequency],$K$1,TOther[Start Date],"&lt;="&amp;$A548,TOther[End Date Calc],"&gt;="&amp;A548),0)))</f>
        <v>0</v>
      </c>
      <c r="L548" s="8">
        <f>IF(A548="","",IF(COUNTIF(TOther[Frequency],$L$1)=0,0,IF(A548=(A548-DAY(A548)+1+3*7-WEEKDAY(A548-DAY(A548)+8-4,1)),SUMIFS(TOther[Amount],TOther[Frequency],$L$1,TOther[Start Date],"&lt;="&amp;$A548,TOther[End Date Calc],"&gt;="&amp;A548),0)))</f>
        <v>0</v>
      </c>
      <c r="M548" s="8">
        <f>IF(A548="","",IF(COUNTIF(TOther[Frequency],$M$1)=0,0,IF(A548=(A548-DAY(A548)+1+4*7-WEEKDAY(A548-DAY(A548)+8-4,1)),SUMIFS(TOther[Amount],TOther[Frequency],$M$1,TOther[Start Date],"&lt;="&amp;$A548,TOther[End Date Calc],"&gt;="&amp;A548),0)))</f>
        <v>0</v>
      </c>
      <c r="N548" s="8" cm="1">
        <f t="array" ref="N548">IF(A548="","",IF(COUNTIF(TOther[Frequency],$N$1)=0,0,SUMPRODUCT(--(IFERROR(MOD(A548-TOther[Start Date],28),1)=0),--(TOther[Frequency]=$N$1),--(TOther[Start Date]&lt;=A548),--(TOther[End Date Calc]&gt;=A548),TOther[Amount])))</f>
        <v>0</v>
      </c>
      <c r="O548" s="8" cm="1">
        <f t="array" ref="O548">IF(A548="","",IF(COUNTIF(TOther[Frequency],$O$1)=0,0,SUMPRODUCT(--(IFERROR(MOD(A548-TOther[Start Date],42),1)=0),--(TOther[Frequency]=$O$1),--(TOther[Start Date]&lt;=A548),--(TOther[End Date Calc]&gt;=A548),TOther[Amount])))</f>
        <v>0</v>
      </c>
      <c r="P548" s="8" cm="1">
        <f t="array" ref="P548">IF(A548="","",IF(COUNTIF(TOther[Frequency],$P$1)=0,0,SUMPRODUCT(--(IFERROR(MOD(A548-TOther[Start Date],56),1)=0),--(TOther[Frequency]=$P$1),--(TOther[Start Date]&lt;=A548),--(TOther[End Date Calc]&gt;=A548),TOther[Amount])))</f>
        <v>0</v>
      </c>
      <c r="Q548" s="8">
        <f>IF(A548="","",IF(COUNTIF(TOther[Frequency],$Q$1)=0,0,IF(B548="N",SUMIFS(TOther[Amount],TOther[Frequency],$Q$1,TOther[Start Date],"&lt;="&amp;$A548,TOther[End Date Calc],"&gt;="&amp;A548,TOther[Start Day],DAY(A548)),SUMIFS(TOther[Amount],TOther[Frequency],$Q$1,TOther[Start Date],"&lt;="&amp;$A548,TOther[End Date Calc],"&gt;="&amp;A548,TOther[Start Day],"&gt;="&amp;DAY(A548)))))</f>
        <v>0</v>
      </c>
      <c r="R548" s="8" cm="1">
        <f t="array" ref="R548">IF(A548="","",IF(COUNTIF(TOther[Frequency],R$1)=0,0,SUMPRODUCT(--(TOther[Frequency]=R$1),--(TOther[Start Date]&lt;=A548),--(TOther[End Date Calc]&gt;=A548),IF(B548="N",--(TOther[Start Day]=DAY(A548)),--(TOther[Start Day]&gt;=DAY(A548))),--(IFERROR(MOD(TOther[Start Month]-MONTH(A548)+2,2),1)=0),TOther[Amount])))</f>
        <v>0</v>
      </c>
      <c r="S548" s="8" cm="1">
        <f t="array" ref="S548">IF(A548="","",IF(COUNTIF(TOther[Frequency],S$1)=0,0,SUMPRODUCT(--(TOther[Frequency]=S$1),--(TOther[Start Date]&lt;=A548),--(TOther[End Date Calc]&gt;=A548),IF(B548="N",--(TOther[Start Day]=DAY(A548)),--(TOther[Start Day]&gt;=DAY(A548))),--(IFERROR(MOD(TOther[Start Month]-MONTH(A548)+3,3),1)=0),TOther[Amount])))</f>
        <v>0</v>
      </c>
      <c r="T548" s="8" cm="1">
        <f t="array" ref="T548">IF($A548="","",IF(COUNTIF(TOther[Frequency],T$1)=0,0,SUMPRODUCT(--(TOther[Frequency]=T$1),--(TOther[Start Date]&lt;=$A548),--(TOther[End Date Calc]&gt;=$A548),IF($B548="N",--(TOther[Start Day]=DAY($A548)),--(TOther[Start Day]&gt;=DAY($A548))),--(IFERROR(MOD(TOther[Start Month]-MONTH($A548)+4,4),1)=0),TOther[Amount])))</f>
        <v>0</v>
      </c>
      <c r="U548" s="8" cm="1">
        <f t="array" ref="U548">IF(A548="","",IF(COUNTIF(TOther[Frequency],$U$1)=0,0,SUMPRODUCT(--(TOther[Frequency]=$U$1),--(TOther[Start Date]&lt;=A548),--(TOther[End Date Calc]&gt;=A548),IF(B548="N",--(TOther[Start Day]=DAY(A548)),--(TOther[Start Day]&gt;=DAY(A548))),--(IFERROR(MOD(TOther[Start Month]-MONTH(A548)+6,6),1)=0),TOther[Amount])))</f>
        <v>0</v>
      </c>
      <c r="V548" s="8" cm="1">
        <f t="array" ref="V548">IF(A548="","",IF(COUNTIF(TOther[Frequency],$V$1)=0,0,SUMPRODUCT(--(TOther[Frequency]=$V$1),--(TOther[Start Date]&lt;=A548),--(TOther[End Date Calc]&gt;=A548),IF(B548="N",--(TOther[Start Day]=DAY(A548)),--(TOther[Start Day]&gt;=DAY(A548))),--(IFERROR(MOD(TOther[Start Month]-MONTH(A548)+12,12),1)=0),TOther[Amount])))</f>
        <v>0</v>
      </c>
      <c r="W548" s="8">
        <f>IF(A548="","",SUMIFS(TOther[Amount],TOther[Start Date],A548,TOther[Frequency],$W$1))</f>
        <v>0</v>
      </c>
      <c r="X548" s="9">
        <f t="shared" si="40"/>
        <v>0</v>
      </c>
      <c r="Y548" s="9">
        <f t="shared" si="44"/>
        <v>0</v>
      </c>
      <c r="Z548" s="8" cm="1">
        <f t="array" ref="Z548">IF(A548="","",IF(COUNTIF('2) Income'!$D$13:$D$32,"Weekly")=0,0,SUMPRODUCT(--(IFERROR(MOD(A548-'2) Income'!$F$13:$F$32,7),1)=0),--('2) Income'!$D$13:$D$32="Weekly"),--('2) Income'!$F$13:$F$32&lt;=A548),'2) Income'!$E$13:$E$32)))</f>
        <v>0</v>
      </c>
      <c r="AA548" s="8" cm="1">
        <f t="array" ref="AA548">IF(A548="","",IF(COUNTIF('2) Income'!$D$13:$D$32,"Every Other Week")=0,0,SUMPRODUCT(--(IFERROR(MOD(A548-'2) Income'!$F$13:$F$32,14),1)=0),--('2) Income'!$D$13:$D$32="Every Other Week"),--('2) Income'!$F$13:$F$32&lt;=A548),'2) Income'!$E$13:$E$32)))</f>
        <v>0</v>
      </c>
      <c r="AB548" s="8">
        <f>IF(A548="","",IF(COUNTIF('2) Income'!$D$13:$D$32,"1st and 15th")=0,0,IF(OR(DAY(A548)=1,DAY(A548)=15),SUMIFS('2) Income'!$E$13:$E$32,'2) Income'!$D$13:$D$32,"1st and 15th",'2) Income'!$F$13:$F$32,"&lt;="&amp;$A548),0)))</f>
        <v>0</v>
      </c>
      <c r="AC548" s="8">
        <f>IF(A548="","",IF(COUNTIF('2) Income'!$D$13:$D$32,"2nd Wednesday")=0,0,IF(A548=(A548-DAY(A548)+1+2*7-WEEKDAY(A548-DAY(A548)+8-4,1)),SUMIFS('2) Income'!$E$13:$E$32,'2) Income'!$D$13:$D$32,"2nd Wednesday",'2) Income'!$F$13:$F$32,"&lt;="&amp;$A548),0)))</f>
        <v>0</v>
      </c>
      <c r="AD548" s="8">
        <f>IF(A548="","",IF(COUNTIF('2) Income'!$D$13:$D$32,"3rd Wednesday")=0,0,IF(A548=(A548-DAY(A548)+1+3*7-WEEKDAY(A548-DAY(A548)+8-4,1)),SUMIFS('2) Income'!$E$13:$E$32,'2) Income'!$D$13:$D$32,"3rd Wednesday",'2) Income'!$F$13:$F$32,"&lt;="&amp;$A548),0)))</f>
        <v>0</v>
      </c>
      <c r="AE548" s="8">
        <f>IF(A548="","",IF(COUNTIF('2) Income'!$D$13:$D$32,"4th Wednesday")=0,0,IF(A548=(A548-DAY(A548)+1+4*7-WEEKDAY(A548-DAY(A548)+8-4,1)),SUMIFS('2) Income'!$E$13:$E$32,'2) Income'!$D$13:$D$32,"4th Wednesday",'2) Income'!$F$13:$F$32,"&lt;="&amp;$A548),0)))</f>
        <v>0</v>
      </c>
      <c r="AF548" s="8" cm="1">
        <f t="array" ref="AF548">IF(A548="","",IF(COUNTIF('2) Income'!$D$13:$D$32,"Every 4 Weeks")=0,0,SUMPRODUCT(--(IFERROR(MOD(A548-'2) Income'!$F$13:$F$32,28),1)=0),--('2) Income'!$D$13:$D$32="Every 4 Weeks"),--('2) Income'!$F$13:$F$32&lt;=A548),'2) Income'!$E$13:$E$32)))</f>
        <v>0</v>
      </c>
      <c r="AG548" s="8">
        <f>IF(A548="","",IF(COUNTIF('2) Income'!$D$13:$D$32,"Monthly")=0,0,IF(B548="N",SUMIFS('2) Income'!$E$13:$E$32,'2) Income'!$D$13:$D$32,"monthly",'2) Income'!$F$13:$F$32,"&lt;="&amp;$A548,'2) Income'!$I$13:$I$32,DAY(A548)),SUMIFS('2) Income'!$E$13:$E$32,'2) Income'!$D$13:$D$32,"monthly",'2) Income'!$F$13:$F$32,"&lt;="&amp;$A548,'2) Income'!$I$13:$I$32,"&gt;="&amp;DAY(A548)))))</f>
        <v>0</v>
      </c>
      <c r="AH548" s="8" cm="1">
        <f t="array" ref="AH548">IF(A548="","",IF(COUNTIF('2) Income'!$D$13:$D$32,"Yearly")=0,0,SUMPRODUCT(--('2) Income'!$D$13:$D$32="Yearly"),--('2) Income'!$F$13:$F$32&lt;=A548),IF(B548="N",--('2) Income'!$I$13:$I$32=DAY(A548)),--('2) Income'!$I$13:$I$32&gt;=DAY(A548))),--(IFERROR(MOD('2) Income'!$H$13:$H$32-MONTH(A548)+12,12),1)=0),'2) Income'!$E$13:$E$32)))</f>
        <v>0</v>
      </c>
      <c r="AI548" s="8">
        <f>IF(A548="","",IF(COUNTIF('2) Income'!$D$13:$D$32,"one-time")=0,0,SUMIFS('2) Income'!$E$13:$E$32,'2) Income'!$D$13:$D$32,"one-time",'2) Income'!$F$13:$F$32,"="&amp;$A548)))</f>
        <v>0</v>
      </c>
      <c r="AJ548" s="9">
        <f t="shared" si="41"/>
        <v>0</v>
      </c>
    </row>
    <row r="549" spans="1:36">
      <c r="A549" s="7">
        <f>IF(A548="","",IF(A548+1&lt;='1) Period'!$E$21,A548+1,""))</f>
        <v>46021</v>
      </c>
      <c r="B549" s="7" t="str">
        <f t="shared" si="42"/>
        <v>N</v>
      </c>
      <c r="C549" t="str">
        <f t="shared" si="43"/>
        <v>F</v>
      </c>
      <c r="D549" s="8">
        <f>IF(A549="","",IF(TEXT(A549,"dddd")='4) Happy Money'!$E$23,WAllowance,0))</f>
        <v>0</v>
      </c>
      <c r="E549" s="8">
        <f>IF(A549="","",IF(B549="N",SUMIF(TMonthly[Day of the Month],DAY(A549),TMonthly[Amount]),SUMIF(TMonthly[Day of the Month],"&gt;="&amp;DAY(A549),TMonthly[Amount])))</f>
        <v>0</v>
      </c>
      <c r="F549" s="8" cm="1">
        <f t="array" ref="F549">IF(A549="","",SUMPRODUCT(--(TYearly[Due Date]&lt;=A549),IF(B549="N",--(TYearly[Day]=DAY(A549)),--(TYearly[Day]&gt;=DAY(A549))),--(IFERROR(MOD(TYearly[Month]-MONTH(A549)+12,12),1)=0),TYearly[Amount]))</f>
        <v>0</v>
      </c>
      <c r="G549" s="8">
        <f>IF(A549="","",SUMIF(TOneTime[Due Date],A549,TOneTime[Amount]))</f>
        <v>0</v>
      </c>
      <c r="H549" s="8" cm="1">
        <f t="array" ref="H549">IF(A549="","",IF(COUNTIF(TOther[Frequency],$H$1)=0,0,SUMPRODUCT(--(IFERROR(MOD(A549-TOther[Start Date],7),1)=0),--(TOther[Frequency]=$H$1),--(TOther[Start Date]&lt;=A549),--(TOther[End Date Calc]&gt;=A549),TOther[Amount])))</f>
        <v>0</v>
      </c>
      <c r="I549" s="8" cm="1">
        <f t="array" ref="I549">IF(A549="","",IF(COUNTIF(TOther[Frequency],$I$1)=0,0,SUMPRODUCT(--(IFERROR(MOD(A549-TOther[Start Date],14),1)=0),--(TOther[Frequency]=$I$1),--(TOther[Start Date]&lt;=A549),--(TOther[End Date Calc]&gt;=A549),TOther[Amount])))</f>
        <v>0</v>
      </c>
      <c r="J549" s="8">
        <f>IF(A549="","",IF(COUNTIF(TOther[Frequency],$J$1)=0,0,IF(OR(DAY(A549)=1,DAY(A549)=15),SUMIFS(TOther[Amount],TOther[Frequency],$J$1,TOther[Start Date],"&lt;="&amp;$A549,TOther[End Date Calc],"&gt;="&amp;A549),0)))</f>
        <v>0</v>
      </c>
      <c r="K549" s="8">
        <f>IF(A549="","",IF(COUNTIF(TOther[Frequency],$K$1)=0,0,IF(A549=(A549-DAY(A549)+1+2*7-WEEKDAY(A549-DAY(A549)+8-4,1)),SUMIFS(TOther[Amount],TOther[Frequency],$K$1,TOther[Start Date],"&lt;="&amp;$A549,TOther[End Date Calc],"&gt;="&amp;A549),0)))</f>
        <v>0</v>
      </c>
      <c r="L549" s="8">
        <f>IF(A549="","",IF(COUNTIF(TOther[Frequency],$L$1)=0,0,IF(A549=(A549-DAY(A549)+1+3*7-WEEKDAY(A549-DAY(A549)+8-4,1)),SUMIFS(TOther[Amount],TOther[Frequency],$L$1,TOther[Start Date],"&lt;="&amp;$A549,TOther[End Date Calc],"&gt;="&amp;A549),0)))</f>
        <v>0</v>
      </c>
      <c r="M549" s="8">
        <f>IF(A549="","",IF(COUNTIF(TOther[Frequency],$M$1)=0,0,IF(A549=(A549-DAY(A549)+1+4*7-WEEKDAY(A549-DAY(A549)+8-4,1)),SUMIFS(TOther[Amount],TOther[Frequency],$M$1,TOther[Start Date],"&lt;="&amp;$A549,TOther[End Date Calc],"&gt;="&amp;A549),0)))</f>
        <v>0</v>
      </c>
      <c r="N549" s="8" cm="1">
        <f t="array" ref="N549">IF(A549="","",IF(COUNTIF(TOther[Frequency],$N$1)=0,0,SUMPRODUCT(--(IFERROR(MOD(A549-TOther[Start Date],28),1)=0),--(TOther[Frequency]=$N$1),--(TOther[Start Date]&lt;=A549),--(TOther[End Date Calc]&gt;=A549),TOther[Amount])))</f>
        <v>0</v>
      </c>
      <c r="O549" s="8" cm="1">
        <f t="array" ref="O549">IF(A549="","",IF(COUNTIF(TOther[Frequency],$O$1)=0,0,SUMPRODUCT(--(IFERROR(MOD(A549-TOther[Start Date],42),1)=0),--(TOther[Frequency]=$O$1),--(TOther[Start Date]&lt;=A549),--(TOther[End Date Calc]&gt;=A549),TOther[Amount])))</f>
        <v>0</v>
      </c>
      <c r="P549" s="8" cm="1">
        <f t="array" ref="P549">IF(A549="","",IF(COUNTIF(TOther[Frequency],$P$1)=0,0,SUMPRODUCT(--(IFERROR(MOD(A549-TOther[Start Date],56),1)=0),--(TOther[Frequency]=$P$1),--(TOther[Start Date]&lt;=A549),--(TOther[End Date Calc]&gt;=A549),TOther[Amount])))</f>
        <v>0</v>
      </c>
      <c r="Q549" s="8">
        <f>IF(A549="","",IF(COUNTIF(TOther[Frequency],$Q$1)=0,0,IF(B549="N",SUMIFS(TOther[Amount],TOther[Frequency],$Q$1,TOther[Start Date],"&lt;="&amp;$A549,TOther[End Date Calc],"&gt;="&amp;A549,TOther[Start Day],DAY(A549)),SUMIFS(TOther[Amount],TOther[Frequency],$Q$1,TOther[Start Date],"&lt;="&amp;$A549,TOther[End Date Calc],"&gt;="&amp;A549,TOther[Start Day],"&gt;="&amp;DAY(A549)))))</f>
        <v>0</v>
      </c>
      <c r="R549" s="8" cm="1">
        <f t="array" ref="R549">IF(A549="","",IF(COUNTIF(TOther[Frequency],R$1)=0,0,SUMPRODUCT(--(TOther[Frequency]=R$1),--(TOther[Start Date]&lt;=A549),--(TOther[End Date Calc]&gt;=A549),IF(B549="N",--(TOther[Start Day]=DAY(A549)),--(TOther[Start Day]&gt;=DAY(A549))),--(IFERROR(MOD(TOther[Start Month]-MONTH(A549)+2,2),1)=0),TOther[Amount])))</f>
        <v>0</v>
      </c>
      <c r="S549" s="8" cm="1">
        <f t="array" ref="S549">IF(A549="","",IF(COUNTIF(TOther[Frequency],S$1)=0,0,SUMPRODUCT(--(TOther[Frequency]=S$1),--(TOther[Start Date]&lt;=A549),--(TOther[End Date Calc]&gt;=A549),IF(B549="N",--(TOther[Start Day]=DAY(A549)),--(TOther[Start Day]&gt;=DAY(A549))),--(IFERROR(MOD(TOther[Start Month]-MONTH(A549)+3,3),1)=0),TOther[Amount])))</f>
        <v>0</v>
      </c>
      <c r="T549" s="8" cm="1">
        <f t="array" ref="T549">IF($A549="","",IF(COUNTIF(TOther[Frequency],T$1)=0,0,SUMPRODUCT(--(TOther[Frequency]=T$1),--(TOther[Start Date]&lt;=$A549),--(TOther[End Date Calc]&gt;=$A549),IF($B549="N",--(TOther[Start Day]=DAY($A549)),--(TOther[Start Day]&gt;=DAY($A549))),--(IFERROR(MOD(TOther[Start Month]-MONTH($A549)+4,4),1)=0),TOther[Amount])))</f>
        <v>0</v>
      </c>
      <c r="U549" s="8" cm="1">
        <f t="array" ref="U549">IF(A549="","",IF(COUNTIF(TOther[Frequency],$U$1)=0,0,SUMPRODUCT(--(TOther[Frequency]=$U$1),--(TOther[Start Date]&lt;=A549),--(TOther[End Date Calc]&gt;=A549),IF(B549="N",--(TOther[Start Day]=DAY(A549)),--(TOther[Start Day]&gt;=DAY(A549))),--(IFERROR(MOD(TOther[Start Month]-MONTH(A549)+6,6),1)=0),TOther[Amount])))</f>
        <v>0</v>
      </c>
      <c r="V549" s="8" cm="1">
        <f t="array" ref="V549">IF(A549="","",IF(COUNTIF(TOther[Frequency],$V$1)=0,0,SUMPRODUCT(--(TOther[Frequency]=$V$1),--(TOther[Start Date]&lt;=A549),--(TOther[End Date Calc]&gt;=A549),IF(B549="N",--(TOther[Start Day]=DAY(A549)),--(TOther[Start Day]&gt;=DAY(A549))),--(IFERROR(MOD(TOther[Start Month]-MONTH(A549)+12,12),1)=0),TOther[Amount])))</f>
        <v>0</v>
      </c>
      <c r="W549" s="8">
        <f>IF(A549="","",SUMIFS(TOther[Amount],TOther[Start Date],A549,TOther[Frequency],$W$1))</f>
        <v>0</v>
      </c>
      <c r="X549" s="9">
        <f t="shared" si="40"/>
        <v>0</v>
      </c>
      <c r="Y549" s="9">
        <f t="shared" si="44"/>
        <v>0</v>
      </c>
      <c r="Z549" s="8" cm="1">
        <f t="array" ref="Z549">IF(A549="","",IF(COUNTIF('2) Income'!$D$13:$D$32,"Weekly")=0,0,SUMPRODUCT(--(IFERROR(MOD(A549-'2) Income'!$F$13:$F$32,7),1)=0),--('2) Income'!$D$13:$D$32="Weekly"),--('2) Income'!$F$13:$F$32&lt;=A549),'2) Income'!$E$13:$E$32)))</f>
        <v>0</v>
      </c>
      <c r="AA549" s="8" cm="1">
        <f t="array" ref="AA549">IF(A549="","",IF(COUNTIF('2) Income'!$D$13:$D$32,"Every Other Week")=0,0,SUMPRODUCT(--(IFERROR(MOD(A549-'2) Income'!$F$13:$F$32,14),1)=0),--('2) Income'!$D$13:$D$32="Every Other Week"),--('2) Income'!$F$13:$F$32&lt;=A549),'2) Income'!$E$13:$E$32)))</f>
        <v>0</v>
      </c>
      <c r="AB549" s="8">
        <f>IF(A549="","",IF(COUNTIF('2) Income'!$D$13:$D$32,"1st and 15th")=0,0,IF(OR(DAY(A549)=1,DAY(A549)=15),SUMIFS('2) Income'!$E$13:$E$32,'2) Income'!$D$13:$D$32,"1st and 15th",'2) Income'!$F$13:$F$32,"&lt;="&amp;$A549),0)))</f>
        <v>0</v>
      </c>
      <c r="AC549" s="8">
        <f>IF(A549="","",IF(COUNTIF('2) Income'!$D$13:$D$32,"2nd Wednesday")=0,0,IF(A549=(A549-DAY(A549)+1+2*7-WEEKDAY(A549-DAY(A549)+8-4,1)),SUMIFS('2) Income'!$E$13:$E$32,'2) Income'!$D$13:$D$32,"2nd Wednesday",'2) Income'!$F$13:$F$32,"&lt;="&amp;$A549),0)))</f>
        <v>0</v>
      </c>
      <c r="AD549" s="8">
        <f>IF(A549="","",IF(COUNTIF('2) Income'!$D$13:$D$32,"3rd Wednesday")=0,0,IF(A549=(A549-DAY(A549)+1+3*7-WEEKDAY(A549-DAY(A549)+8-4,1)),SUMIFS('2) Income'!$E$13:$E$32,'2) Income'!$D$13:$D$32,"3rd Wednesday",'2) Income'!$F$13:$F$32,"&lt;="&amp;$A549),0)))</f>
        <v>0</v>
      </c>
      <c r="AE549" s="8">
        <f>IF(A549="","",IF(COUNTIF('2) Income'!$D$13:$D$32,"4th Wednesday")=0,0,IF(A549=(A549-DAY(A549)+1+4*7-WEEKDAY(A549-DAY(A549)+8-4,1)),SUMIFS('2) Income'!$E$13:$E$32,'2) Income'!$D$13:$D$32,"4th Wednesday",'2) Income'!$F$13:$F$32,"&lt;="&amp;$A549),0)))</f>
        <v>0</v>
      </c>
      <c r="AF549" s="8" cm="1">
        <f t="array" ref="AF549">IF(A549="","",IF(COUNTIF('2) Income'!$D$13:$D$32,"Every 4 Weeks")=0,0,SUMPRODUCT(--(IFERROR(MOD(A549-'2) Income'!$F$13:$F$32,28),1)=0),--('2) Income'!$D$13:$D$32="Every 4 Weeks"),--('2) Income'!$F$13:$F$32&lt;=A549),'2) Income'!$E$13:$E$32)))</f>
        <v>0</v>
      </c>
      <c r="AG549" s="8">
        <f>IF(A549="","",IF(COUNTIF('2) Income'!$D$13:$D$32,"Monthly")=0,0,IF(B549="N",SUMIFS('2) Income'!$E$13:$E$32,'2) Income'!$D$13:$D$32,"monthly",'2) Income'!$F$13:$F$32,"&lt;="&amp;$A549,'2) Income'!$I$13:$I$32,DAY(A549)),SUMIFS('2) Income'!$E$13:$E$32,'2) Income'!$D$13:$D$32,"monthly",'2) Income'!$F$13:$F$32,"&lt;="&amp;$A549,'2) Income'!$I$13:$I$32,"&gt;="&amp;DAY(A549)))))</f>
        <v>0</v>
      </c>
      <c r="AH549" s="8" cm="1">
        <f t="array" ref="AH549">IF(A549="","",IF(COUNTIF('2) Income'!$D$13:$D$32,"Yearly")=0,0,SUMPRODUCT(--('2) Income'!$D$13:$D$32="Yearly"),--('2) Income'!$F$13:$F$32&lt;=A549),IF(B549="N",--('2) Income'!$I$13:$I$32=DAY(A549)),--('2) Income'!$I$13:$I$32&gt;=DAY(A549))),--(IFERROR(MOD('2) Income'!$H$13:$H$32-MONTH(A549)+12,12),1)=0),'2) Income'!$E$13:$E$32)))</f>
        <v>0</v>
      </c>
      <c r="AI549" s="8">
        <f>IF(A549="","",IF(COUNTIF('2) Income'!$D$13:$D$32,"one-time")=0,0,SUMIFS('2) Income'!$E$13:$E$32,'2) Income'!$D$13:$D$32,"one-time",'2) Income'!$F$13:$F$32,"="&amp;$A549)))</f>
        <v>0</v>
      </c>
      <c r="AJ549" s="9">
        <f t="shared" si="41"/>
        <v>0</v>
      </c>
    </row>
    <row r="550" spans="1:36">
      <c r="A550" s="7">
        <f>IF(A549="","",IF(A549+1&lt;='1) Period'!$E$21,A549+1,""))</f>
        <v>46022</v>
      </c>
      <c r="B550" s="7" t="str">
        <f t="shared" si="42"/>
        <v>Y</v>
      </c>
      <c r="C550" t="str">
        <f t="shared" si="43"/>
        <v>F</v>
      </c>
      <c r="D550" s="8">
        <f>IF(A550="","",IF(TEXT(A550,"dddd")='4) Happy Money'!$E$23,WAllowance,0))</f>
        <v>0</v>
      </c>
      <c r="E550" s="8">
        <f>IF(A550="","",IF(B550="N",SUMIF(TMonthly[Day of the Month],DAY(A550),TMonthly[Amount]),SUMIF(TMonthly[Day of the Month],"&gt;="&amp;DAY(A550),TMonthly[Amount])))</f>
        <v>2000</v>
      </c>
      <c r="F550" s="8" cm="1">
        <f t="array" ref="F550">IF(A550="","",SUMPRODUCT(--(TYearly[Due Date]&lt;=A550),IF(B550="N",--(TYearly[Day]=DAY(A550)),--(TYearly[Day]&gt;=DAY(A550))),--(IFERROR(MOD(TYearly[Month]-MONTH(A550)+12,12),1)=0),TYearly[Amount]))</f>
        <v>0</v>
      </c>
      <c r="G550" s="8">
        <f>IF(A550="","",SUMIF(TOneTime[Due Date],A550,TOneTime[Amount]))</f>
        <v>0</v>
      </c>
      <c r="H550" s="8" cm="1">
        <f t="array" ref="H550">IF(A550="","",IF(COUNTIF(TOther[Frequency],$H$1)=0,0,SUMPRODUCT(--(IFERROR(MOD(A550-TOther[Start Date],7),1)=0),--(TOther[Frequency]=$H$1),--(TOther[Start Date]&lt;=A550),--(TOther[End Date Calc]&gt;=A550),TOther[Amount])))</f>
        <v>0</v>
      </c>
      <c r="I550" s="8" cm="1">
        <f t="array" ref="I550">IF(A550="","",IF(COUNTIF(TOther[Frequency],$I$1)=0,0,SUMPRODUCT(--(IFERROR(MOD(A550-TOther[Start Date],14),1)=0),--(TOther[Frequency]=$I$1),--(TOther[Start Date]&lt;=A550),--(TOther[End Date Calc]&gt;=A550),TOther[Amount])))</f>
        <v>0</v>
      </c>
      <c r="J550" s="8">
        <f>IF(A550="","",IF(COUNTIF(TOther[Frequency],$J$1)=0,0,IF(OR(DAY(A550)=1,DAY(A550)=15),SUMIFS(TOther[Amount],TOther[Frequency],$J$1,TOther[Start Date],"&lt;="&amp;$A550,TOther[End Date Calc],"&gt;="&amp;A550),0)))</f>
        <v>0</v>
      </c>
      <c r="K550" s="8">
        <f>IF(A550="","",IF(COUNTIF(TOther[Frequency],$K$1)=0,0,IF(A550=(A550-DAY(A550)+1+2*7-WEEKDAY(A550-DAY(A550)+8-4,1)),SUMIFS(TOther[Amount],TOther[Frequency],$K$1,TOther[Start Date],"&lt;="&amp;$A550,TOther[End Date Calc],"&gt;="&amp;A550),0)))</f>
        <v>0</v>
      </c>
      <c r="L550" s="8">
        <f>IF(A550="","",IF(COUNTIF(TOther[Frequency],$L$1)=0,0,IF(A550=(A550-DAY(A550)+1+3*7-WEEKDAY(A550-DAY(A550)+8-4,1)),SUMIFS(TOther[Amount],TOther[Frequency],$L$1,TOther[Start Date],"&lt;="&amp;$A550,TOther[End Date Calc],"&gt;="&amp;A550),0)))</f>
        <v>0</v>
      </c>
      <c r="M550" s="8">
        <f>IF(A550="","",IF(COUNTIF(TOther[Frequency],$M$1)=0,0,IF(A550=(A550-DAY(A550)+1+4*7-WEEKDAY(A550-DAY(A550)+8-4,1)),SUMIFS(TOther[Amount],TOther[Frequency],$M$1,TOther[Start Date],"&lt;="&amp;$A550,TOther[End Date Calc],"&gt;="&amp;A550),0)))</f>
        <v>0</v>
      </c>
      <c r="N550" s="8" cm="1">
        <f t="array" ref="N550">IF(A550="","",IF(COUNTIF(TOther[Frequency],$N$1)=0,0,SUMPRODUCT(--(IFERROR(MOD(A550-TOther[Start Date],28),1)=0),--(TOther[Frequency]=$N$1),--(TOther[Start Date]&lt;=A550),--(TOther[End Date Calc]&gt;=A550),TOther[Amount])))</f>
        <v>0</v>
      </c>
      <c r="O550" s="8" cm="1">
        <f t="array" ref="O550">IF(A550="","",IF(COUNTIF(TOther[Frequency],$O$1)=0,0,SUMPRODUCT(--(IFERROR(MOD(A550-TOther[Start Date],42),1)=0),--(TOther[Frequency]=$O$1),--(TOther[Start Date]&lt;=A550),--(TOther[End Date Calc]&gt;=A550),TOther[Amount])))</f>
        <v>0</v>
      </c>
      <c r="P550" s="8" cm="1">
        <f t="array" ref="P550">IF(A550="","",IF(COUNTIF(TOther[Frequency],$P$1)=0,0,SUMPRODUCT(--(IFERROR(MOD(A550-TOther[Start Date],56),1)=0),--(TOther[Frequency]=$P$1),--(TOther[Start Date]&lt;=A550),--(TOther[End Date Calc]&gt;=A550),TOther[Amount])))</f>
        <v>0</v>
      </c>
      <c r="Q550" s="8">
        <f>IF(A550="","",IF(COUNTIF(TOther[Frequency],$Q$1)=0,0,IF(B550="N",SUMIFS(TOther[Amount],TOther[Frequency],$Q$1,TOther[Start Date],"&lt;="&amp;$A550,TOther[End Date Calc],"&gt;="&amp;A550,TOther[Start Day],DAY(A550)),SUMIFS(TOther[Amount],TOther[Frequency],$Q$1,TOther[Start Date],"&lt;="&amp;$A550,TOther[End Date Calc],"&gt;="&amp;A550,TOther[Start Day],"&gt;="&amp;DAY(A550)))))</f>
        <v>0</v>
      </c>
      <c r="R550" s="8" cm="1">
        <f t="array" ref="R550">IF(A550="","",IF(COUNTIF(TOther[Frequency],R$1)=0,0,SUMPRODUCT(--(TOther[Frequency]=R$1),--(TOther[Start Date]&lt;=A550),--(TOther[End Date Calc]&gt;=A550),IF(B550="N",--(TOther[Start Day]=DAY(A550)),--(TOther[Start Day]&gt;=DAY(A550))),--(IFERROR(MOD(TOther[Start Month]-MONTH(A550)+2,2),1)=0),TOther[Amount])))</f>
        <v>0</v>
      </c>
      <c r="S550" s="8" cm="1">
        <f t="array" ref="S550">IF(A550="","",IF(COUNTIF(TOther[Frequency],S$1)=0,0,SUMPRODUCT(--(TOther[Frequency]=S$1),--(TOther[Start Date]&lt;=A550),--(TOther[End Date Calc]&gt;=A550),IF(B550="N",--(TOther[Start Day]=DAY(A550)),--(TOther[Start Day]&gt;=DAY(A550))),--(IFERROR(MOD(TOther[Start Month]-MONTH(A550)+3,3),1)=0),TOther[Amount])))</f>
        <v>0</v>
      </c>
      <c r="T550" s="8" cm="1">
        <f t="array" ref="T550">IF($A550="","",IF(COUNTIF(TOther[Frequency],T$1)=0,0,SUMPRODUCT(--(TOther[Frequency]=T$1),--(TOther[Start Date]&lt;=$A550),--(TOther[End Date Calc]&gt;=$A550),IF($B550="N",--(TOther[Start Day]=DAY($A550)),--(TOther[Start Day]&gt;=DAY($A550))),--(IFERROR(MOD(TOther[Start Month]-MONTH($A550)+4,4),1)=0),TOther[Amount])))</f>
        <v>0</v>
      </c>
      <c r="U550" s="8" cm="1">
        <f t="array" ref="U550">IF(A550="","",IF(COUNTIF(TOther[Frequency],$U$1)=0,0,SUMPRODUCT(--(TOther[Frequency]=$U$1),--(TOther[Start Date]&lt;=A550),--(TOther[End Date Calc]&gt;=A550),IF(B550="N",--(TOther[Start Day]=DAY(A550)),--(TOther[Start Day]&gt;=DAY(A550))),--(IFERROR(MOD(TOther[Start Month]-MONTH(A550)+6,6),1)=0),TOther[Amount])))</f>
        <v>0</v>
      </c>
      <c r="V550" s="8" cm="1">
        <f t="array" ref="V550">IF(A550="","",IF(COUNTIF(TOther[Frequency],$V$1)=0,0,SUMPRODUCT(--(TOther[Frequency]=$V$1),--(TOther[Start Date]&lt;=A550),--(TOther[End Date Calc]&gt;=A550),IF(B550="N",--(TOther[Start Day]=DAY(A550)),--(TOther[Start Day]&gt;=DAY(A550))),--(IFERROR(MOD(TOther[Start Month]-MONTH(A550)+12,12),1)=0),TOther[Amount])))</f>
        <v>0</v>
      </c>
      <c r="W550" s="8">
        <f>IF(A550="","",SUMIFS(TOther[Amount],TOther[Start Date],A550,TOther[Frequency],$W$1))</f>
        <v>0</v>
      </c>
      <c r="X550" s="9">
        <f t="shared" si="40"/>
        <v>2000</v>
      </c>
      <c r="Y550" s="9">
        <f t="shared" si="44"/>
        <v>0</v>
      </c>
      <c r="Z550" s="8" cm="1">
        <f t="array" ref="Z550">IF(A550="","",IF(COUNTIF('2) Income'!$D$13:$D$32,"Weekly")=0,0,SUMPRODUCT(--(IFERROR(MOD(A550-'2) Income'!$F$13:$F$32,7),1)=0),--('2) Income'!$D$13:$D$32="Weekly"),--('2) Income'!$F$13:$F$32&lt;=A550),'2) Income'!$E$13:$E$32)))</f>
        <v>0</v>
      </c>
      <c r="AA550" s="8" cm="1">
        <f t="array" ref="AA550">IF(A550="","",IF(COUNTIF('2) Income'!$D$13:$D$32,"Every Other Week")=0,0,SUMPRODUCT(--(IFERROR(MOD(A550-'2) Income'!$F$13:$F$32,14),1)=0),--('2) Income'!$D$13:$D$32="Every Other Week"),--('2) Income'!$F$13:$F$32&lt;=A550),'2) Income'!$E$13:$E$32)))</f>
        <v>0</v>
      </c>
      <c r="AB550" s="8">
        <f>IF(A550="","",IF(COUNTIF('2) Income'!$D$13:$D$32,"1st and 15th")=0,0,IF(OR(DAY(A550)=1,DAY(A550)=15),SUMIFS('2) Income'!$E$13:$E$32,'2) Income'!$D$13:$D$32,"1st and 15th",'2) Income'!$F$13:$F$32,"&lt;="&amp;$A550),0)))</f>
        <v>0</v>
      </c>
      <c r="AC550" s="8">
        <f>IF(A550="","",IF(COUNTIF('2) Income'!$D$13:$D$32,"2nd Wednesday")=0,0,IF(A550=(A550-DAY(A550)+1+2*7-WEEKDAY(A550-DAY(A550)+8-4,1)),SUMIFS('2) Income'!$E$13:$E$32,'2) Income'!$D$13:$D$32,"2nd Wednesday",'2) Income'!$F$13:$F$32,"&lt;="&amp;$A550),0)))</f>
        <v>0</v>
      </c>
      <c r="AD550" s="8">
        <f>IF(A550="","",IF(COUNTIF('2) Income'!$D$13:$D$32,"3rd Wednesday")=0,0,IF(A550=(A550-DAY(A550)+1+3*7-WEEKDAY(A550-DAY(A550)+8-4,1)),SUMIFS('2) Income'!$E$13:$E$32,'2) Income'!$D$13:$D$32,"3rd Wednesday",'2) Income'!$F$13:$F$32,"&lt;="&amp;$A550),0)))</f>
        <v>0</v>
      </c>
      <c r="AE550" s="8">
        <f>IF(A550="","",IF(COUNTIF('2) Income'!$D$13:$D$32,"4th Wednesday")=0,0,IF(A550=(A550-DAY(A550)+1+4*7-WEEKDAY(A550-DAY(A550)+8-4,1)),SUMIFS('2) Income'!$E$13:$E$32,'2) Income'!$D$13:$D$32,"4th Wednesday",'2) Income'!$F$13:$F$32,"&lt;="&amp;$A550),0)))</f>
        <v>0</v>
      </c>
      <c r="AF550" s="8" cm="1">
        <f t="array" ref="AF550">IF(A550="","",IF(COUNTIF('2) Income'!$D$13:$D$32,"Every 4 Weeks")=0,0,SUMPRODUCT(--(IFERROR(MOD(A550-'2) Income'!$F$13:$F$32,28),1)=0),--('2) Income'!$D$13:$D$32="Every 4 Weeks"),--('2) Income'!$F$13:$F$32&lt;=A550),'2) Income'!$E$13:$E$32)))</f>
        <v>0</v>
      </c>
      <c r="AG550" s="8">
        <f>IF(A550="","",IF(COUNTIF('2) Income'!$D$13:$D$32,"Monthly")=0,0,IF(B550="N",SUMIFS('2) Income'!$E$13:$E$32,'2) Income'!$D$13:$D$32,"monthly",'2) Income'!$F$13:$F$32,"&lt;="&amp;$A550,'2) Income'!$I$13:$I$32,DAY(A550)),SUMIFS('2) Income'!$E$13:$E$32,'2) Income'!$D$13:$D$32,"monthly",'2) Income'!$F$13:$F$32,"&lt;="&amp;$A550,'2) Income'!$I$13:$I$32,"&gt;="&amp;DAY(A550)))))</f>
        <v>0</v>
      </c>
      <c r="AH550" s="8" cm="1">
        <f t="array" ref="AH550">IF(A550="","",IF(COUNTIF('2) Income'!$D$13:$D$32,"Yearly")=0,0,SUMPRODUCT(--('2) Income'!$D$13:$D$32="Yearly"),--('2) Income'!$F$13:$F$32&lt;=A550),IF(B550="N",--('2) Income'!$I$13:$I$32=DAY(A550)),--('2) Income'!$I$13:$I$32&gt;=DAY(A550))),--(IFERROR(MOD('2) Income'!$H$13:$H$32-MONTH(A550)+12,12),1)=0),'2) Income'!$E$13:$E$32)))</f>
        <v>0</v>
      </c>
      <c r="AI550" s="8">
        <f>IF(A550="","",IF(COUNTIF('2) Income'!$D$13:$D$32,"one-time")=0,0,SUMIFS('2) Income'!$E$13:$E$32,'2) Income'!$D$13:$D$32,"one-time",'2) Income'!$F$13:$F$32,"="&amp;$A550)))</f>
        <v>0</v>
      </c>
      <c r="AJ550" s="9">
        <f t="shared" si="41"/>
        <v>0</v>
      </c>
    </row>
    <row r="551" spans="1:36">
      <c r="A551" s="7">
        <f>IF(A550="","",IF(A550+1&lt;='1) Period'!$E$21,A550+1,""))</f>
        <v>46023</v>
      </c>
      <c r="B551" s="7" t="str">
        <f t="shared" si="42"/>
        <v>N</v>
      </c>
      <c r="C551" t="str">
        <f t="shared" si="43"/>
        <v>F</v>
      </c>
      <c r="D551" s="8">
        <f>IF(A551="","",IF(TEXT(A551,"dddd")='4) Happy Money'!$E$23,WAllowance,0))</f>
        <v>0</v>
      </c>
      <c r="E551" s="8">
        <f>IF(A551="","",IF(B551="N",SUMIF(TMonthly[Day of the Month],DAY(A551),TMonthly[Amount]),SUMIF(TMonthly[Day of the Month],"&gt;="&amp;DAY(A551),TMonthly[Amount])))</f>
        <v>195</v>
      </c>
      <c r="F551" s="8" cm="1">
        <f t="array" ref="F551">IF(A551="","",SUMPRODUCT(--(TYearly[Due Date]&lt;=A551),IF(B551="N",--(TYearly[Day]=DAY(A551)),--(TYearly[Day]&gt;=DAY(A551))),--(IFERROR(MOD(TYearly[Month]-MONTH(A551)+12,12),1)=0),TYearly[Amount]))</f>
        <v>0</v>
      </c>
      <c r="G551" s="8">
        <f>IF(A551="","",SUMIF(TOneTime[Due Date],A551,TOneTime[Amount]))</f>
        <v>0</v>
      </c>
      <c r="H551" s="8" cm="1">
        <f t="array" ref="H551">IF(A551="","",IF(COUNTIF(TOther[Frequency],$H$1)=0,0,SUMPRODUCT(--(IFERROR(MOD(A551-TOther[Start Date],7),1)=0),--(TOther[Frequency]=$H$1),--(TOther[Start Date]&lt;=A551),--(TOther[End Date Calc]&gt;=A551),TOther[Amount])))</f>
        <v>0</v>
      </c>
      <c r="I551" s="8" cm="1">
        <f t="array" ref="I551">IF(A551="","",IF(COUNTIF(TOther[Frequency],$I$1)=0,0,SUMPRODUCT(--(IFERROR(MOD(A551-TOther[Start Date],14),1)=0),--(TOther[Frequency]=$I$1),--(TOther[Start Date]&lt;=A551),--(TOther[End Date Calc]&gt;=A551),TOther[Amount])))</f>
        <v>0</v>
      </c>
      <c r="J551" s="8">
        <f>IF(A551="","",IF(COUNTIF(TOther[Frequency],$J$1)=0,0,IF(OR(DAY(A551)=1,DAY(A551)=15),SUMIFS(TOther[Amount],TOther[Frequency],$J$1,TOther[Start Date],"&lt;="&amp;$A551,TOther[End Date Calc],"&gt;="&amp;A551),0)))</f>
        <v>0</v>
      </c>
      <c r="K551" s="8">
        <f>IF(A551="","",IF(COUNTIF(TOther[Frequency],$K$1)=0,0,IF(A551=(A551-DAY(A551)+1+2*7-WEEKDAY(A551-DAY(A551)+8-4,1)),SUMIFS(TOther[Amount],TOther[Frequency],$K$1,TOther[Start Date],"&lt;="&amp;$A551,TOther[End Date Calc],"&gt;="&amp;A551),0)))</f>
        <v>0</v>
      </c>
      <c r="L551" s="8">
        <f>IF(A551="","",IF(COUNTIF(TOther[Frequency],$L$1)=0,0,IF(A551=(A551-DAY(A551)+1+3*7-WEEKDAY(A551-DAY(A551)+8-4,1)),SUMIFS(TOther[Amount],TOther[Frequency],$L$1,TOther[Start Date],"&lt;="&amp;$A551,TOther[End Date Calc],"&gt;="&amp;A551),0)))</f>
        <v>0</v>
      </c>
      <c r="M551" s="8">
        <f>IF(A551="","",IF(COUNTIF(TOther[Frequency],$M$1)=0,0,IF(A551=(A551-DAY(A551)+1+4*7-WEEKDAY(A551-DAY(A551)+8-4,1)),SUMIFS(TOther[Amount],TOther[Frequency],$M$1,TOther[Start Date],"&lt;="&amp;$A551,TOther[End Date Calc],"&gt;="&amp;A551),0)))</f>
        <v>0</v>
      </c>
      <c r="N551" s="8" cm="1">
        <f t="array" ref="N551">IF(A551="","",IF(COUNTIF(TOther[Frequency],$N$1)=0,0,SUMPRODUCT(--(IFERROR(MOD(A551-TOther[Start Date],28),1)=0),--(TOther[Frequency]=$N$1),--(TOther[Start Date]&lt;=A551),--(TOther[End Date Calc]&gt;=A551),TOther[Amount])))</f>
        <v>0</v>
      </c>
      <c r="O551" s="8" cm="1">
        <f t="array" ref="O551">IF(A551="","",IF(COUNTIF(TOther[Frequency],$O$1)=0,0,SUMPRODUCT(--(IFERROR(MOD(A551-TOther[Start Date],42),1)=0),--(TOther[Frequency]=$O$1),--(TOther[Start Date]&lt;=A551),--(TOther[End Date Calc]&gt;=A551),TOther[Amount])))</f>
        <v>0</v>
      </c>
      <c r="P551" s="8" cm="1">
        <f t="array" ref="P551">IF(A551="","",IF(COUNTIF(TOther[Frequency],$P$1)=0,0,SUMPRODUCT(--(IFERROR(MOD(A551-TOther[Start Date],56),1)=0),--(TOther[Frequency]=$P$1),--(TOther[Start Date]&lt;=A551),--(TOther[End Date Calc]&gt;=A551),TOther[Amount])))</f>
        <v>0</v>
      </c>
      <c r="Q551" s="8">
        <f>IF(A551="","",IF(COUNTIF(TOther[Frequency],$Q$1)=0,0,IF(B551="N",SUMIFS(TOther[Amount],TOther[Frequency],$Q$1,TOther[Start Date],"&lt;="&amp;$A551,TOther[End Date Calc],"&gt;="&amp;A551,TOther[Start Day],DAY(A551)),SUMIFS(TOther[Amount],TOther[Frequency],$Q$1,TOther[Start Date],"&lt;="&amp;$A551,TOther[End Date Calc],"&gt;="&amp;A551,TOther[Start Day],"&gt;="&amp;DAY(A551)))))</f>
        <v>0</v>
      </c>
      <c r="R551" s="8" cm="1">
        <f t="array" ref="R551">IF(A551="","",IF(COUNTIF(TOther[Frequency],R$1)=0,0,SUMPRODUCT(--(TOther[Frequency]=R$1),--(TOther[Start Date]&lt;=A551),--(TOther[End Date Calc]&gt;=A551),IF(B551="N",--(TOther[Start Day]=DAY(A551)),--(TOther[Start Day]&gt;=DAY(A551))),--(IFERROR(MOD(TOther[Start Month]-MONTH(A551)+2,2),1)=0),TOther[Amount])))</f>
        <v>0</v>
      </c>
      <c r="S551" s="8" cm="1">
        <f t="array" ref="S551">IF(A551="","",IF(COUNTIF(TOther[Frequency],S$1)=0,0,SUMPRODUCT(--(TOther[Frequency]=S$1),--(TOther[Start Date]&lt;=A551),--(TOther[End Date Calc]&gt;=A551),IF(B551="N",--(TOther[Start Day]=DAY(A551)),--(TOther[Start Day]&gt;=DAY(A551))),--(IFERROR(MOD(TOther[Start Month]-MONTH(A551)+3,3),1)=0),TOther[Amount])))</f>
        <v>0</v>
      </c>
      <c r="T551" s="8" cm="1">
        <f t="array" ref="T551">IF($A551="","",IF(COUNTIF(TOther[Frequency],T$1)=0,0,SUMPRODUCT(--(TOther[Frequency]=T$1),--(TOther[Start Date]&lt;=$A551),--(TOther[End Date Calc]&gt;=$A551),IF($B551="N",--(TOther[Start Day]=DAY($A551)),--(TOther[Start Day]&gt;=DAY($A551))),--(IFERROR(MOD(TOther[Start Month]-MONTH($A551)+4,4),1)=0),TOther[Amount])))</f>
        <v>0</v>
      </c>
      <c r="U551" s="8" cm="1">
        <f t="array" ref="U551">IF(A551="","",IF(COUNTIF(TOther[Frequency],$U$1)=0,0,SUMPRODUCT(--(TOther[Frequency]=$U$1),--(TOther[Start Date]&lt;=A551),--(TOther[End Date Calc]&gt;=A551),IF(B551="N",--(TOther[Start Day]=DAY(A551)),--(TOther[Start Day]&gt;=DAY(A551))),--(IFERROR(MOD(TOther[Start Month]-MONTH(A551)+6,6),1)=0),TOther[Amount])))</f>
        <v>0</v>
      </c>
      <c r="V551" s="8" cm="1">
        <f t="array" ref="V551">IF(A551="","",IF(COUNTIF(TOther[Frequency],$V$1)=0,0,SUMPRODUCT(--(TOther[Frequency]=$V$1),--(TOther[Start Date]&lt;=A551),--(TOther[End Date Calc]&gt;=A551),IF(B551="N",--(TOther[Start Day]=DAY(A551)),--(TOther[Start Day]&gt;=DAY(A551))),--(IFERROR(MOD(TOther[Start Month]-MONTH(A551)+12,12),1)=0),TOther[Amount])))</f>
        <v>0</v>
      </c>
      <c r="W551" s="8">
        <f>IF(A551="","",SUMIFS(TOther[Amount],TOther[Start Date],A551,TOther[Frequency],$W$1))</f>
        <v>0</v>
      </c>
      <c r="X551" s="9">
        <f t="shared" si="40"/>
        <v>195</v>
      </c>
      <c r="Y551" s="9">
        <f t="shared" si="44"/>
        <v>0</v>
      </c>
      <c r="Z551" s="8" cm="1">
        <f t="array" ref="Z551">IF(A551="","",IF(COUNTIF('2) Income'!$D$13:$D$32,"Weekly")=0,0,SUMPRODUCT(--(IFERROR(MOD(A551-'2) Income'!$F$13:$F$32,7),1)=0),--('2) Income'!$D$13:$D$32="Weekly"),--('2) Income'!$F$13:$F$32&lt;=A551),'2) Income'!$E$13:$E$32)))</f>
        <v>0</v>
      </c>
      <c r="AA551" s="8" cm="1">
        <f t="array" ref="AA551">IF(A551="","",IF(COUNTIF('2) Income'!$D$13:$D$32,"Every Other Week")=0,0,SUMPRODUCT(--(IFERROR(MOD(A551-'2) Income'!$F$13:$F$32,14),1)=0),--('2) Income'!$D$13:$D$32="Every Other Week"),--('2) Income'!$F$13:$F$32&lt;=A551),'2) Income'!$E$13:$E$32)))</f>
        <v>0</v>
      </c>
      <c r="AB551" s="8">
        <f>IF(A551="","",IF(COUNTIF('2) Income'!$D$13:$D$32,"1st and 15th")=0,0,IF(OR(DAY(A551)=1,DAY(A551)=15),SUMIFS('2) Income'!$E$13:$E$32,'2) Income'!$D$13:$D$32,"1st and 15th",'2) Income'!$F$13:$F$32,"&lt;="&amp;$A551),0)))</f>
        <v>0</v>
      </c>
      <c r="AC551" s="8">
        <f>IF(A551="","",IF(COUNTIF('2) Income'!$D$13:$D$32,"2nd Wednesday")=0,0,IF(A551=(A551-DAY(A551)+1+2*7-WEEKDAY(A551-DAY(A551)+8-4,1)),SUMIFS('2) Income'!$E$13:$E$32,'2) Income'!$D$13:$D$32,"2nd Wednesday",'2) Income'!$F$13:$F$32,"&lt;="&amp;$A551),0)))</f>
        <v>0</v>
      </c>
      <c r="AD551" s="8">
        <f>IF(A551="","",IF(COUNTIF('2) Income'!$D$13:$D$32,"3rd Wednesday")=0,0,IF(A551=(A551-DAY(A551)+1+3*7-WEEKDAY(A551-DAY(A551)+8-4,1)),SUMIFS('2) Income'!$E$13:$E$32,'2) Income'!$D$13:$D$32,"3rd Wednesday",'2) Income'!$F$13:$F$32,"&lt;="&amp;$A551),0)))</f>
        <v>0</v>
      </c>
      <c r="AE551" s="8">
        <f>IF(A551="","",IF(COUNTIF('2) Income'!$D$13:$D$32,"4th Wednesday")=0,0,IF(A551=(A551-DAY(A551)+1+4*7-WEEKDAY(A551-DAY(A551)+8-4,1)),SUMIFS('2) Income'!$E$13:$E$32,'2) Income'!$D$13:$D$32,"4th Wednesday",'2) Income'!$F$13:$F$32,"&lt;="&amp;$A551),0)))</f>
        <v>0</v>
      </c>
      <c r="AF551" s="8" cm="1">
        <f t="array" ref="AF551">IF(A551="","",IF(COUNTIF('2) Income'!$D$13:$D$32,"Every 4 Weeks")=0,0,SUMPRODUCT(--(IFERROR(MOD(A551-'2) Income'!$F$13:$F$32,28),1)=0),--('2) Income'!$D$13:$D$32="Every 4 Weeks"),--('2) Income'!$F$13:$F$32&lt;=A551),'2) Income'!$E$13:$E$32)))</f>
        <v>0</v>
      </c>
      <c r="AG551" s="8">
        <f>IF(A551="","",IF(COUNTIF('2) Income'!$D$13:$D$32,"Monthly")=0,0,IF(B551="N",SUMIFS('2) Income'!$E$13:$E$32,'2) Income'!$D$13:$D$32,"monthly",'2) Income'!$F$13:$F$32,"&lt;="&amp;$A551,'2) Income'!$I$13:$I$32,DAY(A551)),SUMIFS('2) Income'!$E$13:$E$32,'2) Income'!$D$13:$D$32,"monthly",'2) Income'!$F$13:$F$32,"&lt;="&amp;$A551,'2) Income'!$I$13:$I$32,"&gt;="&amp;DAY(A551)))))</f>
        <v>650</v>
      </c>
      <c r="AH551" s="8" cm="1">
        <f t="array" ref="AH551">IF(A551="","",IF(COUNTIF('2) Income'!$D$13:$D$32,"Yearly")=0,0,SUMPRODUCT(--('2) Income'!$D$13:$D$32="Yearly"),--('2) Income'!$F$13:$F$32&lt;=A551),IF(B551="N",--('2) Income'!$I$13:$I$32=DAY(A551)),--('2) Income'!$I$13:$I$32&gt;=DAY(A551))),--(IFERROR(MOD('2) Income'!$H$13:$H$32-MONTH(A551)+12,12),1)=0),'2) Income'!$E$13:$E$32)))</f>
        <v>0</v>
      </c>
      <c r="AI551" s="8">
        <f>IF(A551="","",IF(COUNTIF('2) Income'!$D$13:$D$32,"one-time")=0,0,SUMIFS('2) Income'!$E$13:$E$32,'2) Income'!$D$13:$D$32,"one-time",'2) Income'!$F$13:$F$32,"="&amp;$A551)))</f>
        <v>0</v>
      </c>
      <c r="AJ551" s="9">
        <f t="shared" si="41"/>
        <v>650</v>
      </c>
    </row>
    <row r="552" spans="1:36">
      <c r="A552" s="7">
        <f>IF(A551="","",IF(A551+1&lt;='1) Period'!$E$21,A551+1,""))</f>
        <v>46024</v>
      </c>
      <c r="B552" s="7" t="str">
        <f t="shared" si="42"/>
        <v>N</v>
      </c>
      <c r="C552" t="str">
        <f t="shared" si="43"/>
        <v>F</v>
      </c>
      <c r="D552" s="8">
        <f>IF(A552="","",IF(TEXT(A552,"dddd")='4) Happy Money'!$E$23,WAllowance,0))</f>
        <v>0</v>
      </c>
      <c r="E552" s="8">
        <f>IF(A552="","",IF(B552="N",SUMIF(TMonthly[Day of the Month],DAY(A552),TMonthly[Amount]),SUMIF(TMonthly[Day of the Month],"&gt;="&amp;DAY(A552),TMonthly[Amount])))</f>
        <v>35</v>
      </c>
      <c r="F552" s="8" cm="1">
        <f t="array" ref="F552">IF(A552="","",SUMPRODUCT(--(TYearly[Due Date]&lt;=A552),IF(B552="N",--(TYearly[Day]=DAY(A552)),--(TYearly[Day]&gt;=DAY(A552))),--(IFERROR(MOD(TYearly[Month]-MONTH(A552)+12,12),1)=0),TYearly[Amount]))</f>
        <v>0</v>
      </c>
      <c r="G552" s="8">
        <f>IF(A552="","",SUMIF(TOneTime[Due Date],A552,TOneTime[Amount]))</f>
        <v>0</v>
      </c>
      <c r="H552" s="8" cm="1">
        <f t="array" ref="H552">IF(A552="","",IF(COUNTIF(TOther[Frequency],$H$1)=0,0,SUMPRODUCT(--(IFERROR(MOD(A552-TOther[Start Date],7),1)=0),--(TOther[Frequency]=$H$1),--(TOther[Start Date]&lt;=A552),--(TOther[End Date Calc]&gt;=A552),TOther[Amount])))</f>
        <v>0</v>
      </c>
      <c r="I552" s="8" cm="1">
        <f t="array" ref="I552">IF(A552="","",IF(COUNTIF(TOther[Frequency],$I$1)=0,0,SUMPRODUCT(--(IFERROR(MOD(A552-TOther[Start Date],14),1)=0),--(TOther[Frequency]=$I$1),--(TOther[Start Date]&lt;=A552),--(TOther[End Date Calc]&gt;=A552),TOther[Amount])))</f>
        <v>0</v>
      </c>
      <c r="J552" s="8">
        <f>IF(A552="","",IF(COUNTIF(TOther[Frequency],$J$1)=0,0,IF(OR(DAY(A552)=1,DAY(A552)=15),SUMIFS(TOther[Amount],TOther[Frequency],$J$1,TOther[Start Date],"&lt;="&amp;$A552,TOther[End Date Calc],"&gt;="&amp;A552),0)))</f>
        <v>0</v>
      </c>
      <c r="K552" s="8">
        <f>IF(A552="","",IF(COUNTIF(TOther[Frequency],$K$1)=0,0,IF(A552=(A552-DAY(A552)+1+2*7-WEEKDAY(A552-DAY(A552)+8-4,1)),SUMIFS(TOther[Amount],TOther[Frequency],$K$1,TOther[Start Date],"&lt;="&amp;$A552,TOther[End Date Calc],"&gt;="&amp;A552),0)))</f>
        <v>0</v>
      </c>
      <c r="L552" s="8">
        <f>IF(A552="","",IF(COUNTIF(TOther[Frequency],$L$1)=0,0,IF(A552=(A552-DAY(A552)+1+3*7-WEEKDAY(A552-DAY(A552)+8-4,1)),SUMIFS(TOther[Amount],TOther[Frequency],$L$1,TOther[Start Date],"&lt;="&amp;$A552,TOther[End Date Calc],"&gt;="&amp;A552),0)))</f>
        <v>0</v>
      </c>
      <c r="M552" s="8">
        <f>IF(A552="","",IF(COUNTIF(TOther[Frequency],$M$1)=0,0,IF(A552=(A552-DAY(A552)+1+4*7-WEEKDAY(A552-DAY(A552)+8-4,1)),SUMIFS(TOther[Amount],TOther[Frequency],$M$1,TOther[Start Date],"&lt;="&amp;$A552,TOther[End Date Calc],"&gt;="&amp;A552),0)))</f>
        <v>0</v>
      </c>
      <c r="N552" s="8" cm="1">
        <f t="array" ref="N552">IF(A552="","",IF(COUNTIF(TOther[Frequency],$N$1)=0,0,SUMPRODUCT(--(IFERROR(MOD(A552-TOther[Start Date],28),1)=0),--(TOther[Frequency]=$N$1),--(TOther[Start Date]&lt;=A552),--(TOther[End Date Calc]&gt;=A552),TOther[Amount])))</f>
        <v>0</v>
      </c>
      <c r="O552" s="8" cm="1">
        <f t="array" ref="O552">IF(A552="","",IF(COUNTIF(TOther[Frequency],$O$1)=0,0,SUMPRODUCT(--(IFERROR(MOD(A552-TOther[Start Date],42),1)=0),--(TOther[Frequency]=$O$1),--(TOther[Start Date]&lt;=A552),--(TOther[End Date Calc]&gt;=A552),TOther[Amount])))</f>
        <v>0</v>
      </c>
      <c r="P552" s="8" cm="1">
        <f t="array" ref="P552">IF(A552="","",IF(COUNTIF(TOther[Frequency],$P$1)=0,0,SUMPRODUCT(--(IFERROR(MOD(A552-TOther[Start Date],56),1)=0),--(TOther[Frequency]=$P$1),--(TOther[Start Date]&lt;=A552),--(TOther[End Date Calc]&gt;=A552),TOther[Amount])))</f>
        <v>0</v>
      </c>
      <c r="Q552" s="8">
        <f>IF(A552="","",IF(COUNTIF(TOther[Frequency],$Q$1)=0,0,IF(B552="N",SUMIFS(TOther[Amount],TOther[Frequency],$Q$1,TOther[Start Date],"&lt;="&amp;$A552,TOther[End Date Calc],"&gt;="&amp;A552,TOther[Start Day],DAY(A552)),SUMIFS(TOther[Amount],TOther[Frequency],$Q$1,TOther[Start Date],"&lt;="&amp;$A552,TOther[End Date Calc],"&gt;="&amp;A552,TOther[Start Day],"&gt;="&amp;DAY(A552)))))</f>
        <v>0</v>
      </c>
      <c r="R552" s="8" cm="1">
        <f t="array" ref="R552">IF(A552="","",IF(COUNTIF(TOther[Frequency],R$1)=0,0,SUMPRODUCT(--(TOther[Frequency]=R$1),--(TOther[Start Date]&lt;=A552),--(TOther[End Date Calc]&gt;=A552),IF(B552="N",--(TOther[Start Day]=DAY(A552)),--(TOther[Start Day]&gt;=DAY(A552))),--(IFERROR(MOD(TOther[Start Month]-MONTH(A552)+2,2),1)=0),TOther[Amount])))</f>
        <v>0</v>
      </c>
      <c r="S552" s="8" cm="1">
        <f t="array" ref="S552">IF(A552="","",IF(COUNTIF(TOther[Frequency],S$1)=0,0,SUMPRODUCT(--(TOther[Frequency]=S$1),--(TOther[Start Date]&lt;=A552),--(TOther[End Date Calc]&gt;=A552),IF(B552="N",--(TOther[Start Day]=DAY(A552)),--(TOther[Start Day]&gt;=DAY(A552))),--(IFERROR(MOD(TOther[Start Month]-MONTH(A552)+3,3),1)=0),TOther[Amount])))</f>
        <v>0</v>
      </c>
      <c r="T552" s="8" cm="1">
        <f t="array" ref="T552">IF($A552="","",IF(COUNTIF(TOther[Frequency],T$1)=0,0,SUMPRODUCT(--(TOther[Frequency]=T$1),--(TOther[Start Date]&lt;=$A552),--(TOther[End Date Calc]&gt;=$A552),IF($B552="N",--(TOther[Start Day]=DAY($A552)),--(TOther[Start Day]&gt;=DAY($A552))),--(IFERROR(MOD(TOther[Start Month]-MONTH($A552)+4,4),1)=0),TOther[Amount])))</f>
        <v>0</v>
      </c>
      <c r="U552" s="8" cm="1">
        <f t="array" ref="U552">IF(A552="","",IF(COUNTIF(TOther[Frequency],$U$1)=0,0,SUMPRODUCT(--(TOther[Frequency]=$U$1),--(TOther[Start Date]&lt;=A552),--(TOther[End Date Calc]&gt;=A552),IF(B552="N",--(TOther[Start Day]=DAY(A552)),--(TOther[Start Day]&gt;=DAY(A552))),--(IFERROR(MOD(TOther[Start Month]-MONTH(A552)+6,6),1)=0),TOther[Amount])))</f>
        <v>0</v>
      </c>
      <c r="V552" s="8" cm="1">
        <f t="array" ref="V552">IF(A552="","",IF(COUNTIF(TOther[Frequency],$V$1)=0,0,SUMPRODUCT(--(TOther[Frequency]=$V$1),--(TOther[Start Date]&lt;=A552),--(TOther[End Date Calc]&gt;=A552),IF(B552="N",--(TOther[Start Day]=DAY(A552)),--(TOther[Start Day]&gt;=DAY(A552))),--(IFERROR(MOD(TOther[Start Month]-MONTH(A552)+12,12),1)=0),TOther[Amount])))</f>
        <v>0</v>
      </c>
      <c r="W552" s="8">
        <f>IF(A552="","",SUMIFS(TOther[Amount],TOther[Start Date],A552,TOther[Frequency],$W$1))</f>
        <v>0</v>
      </c>
      <c r="X552" s="9">
        <f t="shared" si="40"/>
        <v>35</v>
      </c>
      <c r="Y552" s="9">
        <f t="shared" si="44"/>
        <v>0</v>
      </c>
      <c r="Z552" s="8" cm="1">
        <f t="array" ref="Z552">IF(A552="","",IF(COUNTIF('2) Income'!$D$13:$D$32,"Weekly")=0,0,SUMPRODUCT(--(IFERROR(MOD(A552-'2) Income'!$F$13:$F$32,7),1)=0),--('2) Income'!$D$13:$D$32="Weekly"),--('2) Income'!$F$13:$F$32&lt;=A552),'2) Income'!$E$13:$E$32)))</f>
        <v>0</v>
      </c>
      <c r="AA552" s="8" cm="1">
        <f t="array" ref="AA552">IF(A552="","",IF(COUNTIF('2) Income'!$D$13:$D$32,"Every Other Week")=0,0,SUMPRODUCT(--(IFERROR(MOD(A552-'2) Income'!$F$13:$F$32,14),1)=0),--('2) Income'!$D$13:$D$32="Every Other Week"),--('2) Income'!$F$13:$F$32&lt;=A552),'2) Income'!$E$13:$E$32)))</f>
        <v>2300</v>
      </c>
      <c r="AB552" s="8">
        <f>IF(A552="","",IF(COUNTIF('2) Income'!$D$13:$D$32,"1st and 15th")=0,0,IF(OR(DAY(A552)=1,DAY(A552)=15),SUMIFS('2) Income'!$E$13:$E$32,'2) Income'!$D$13:$D$32,"1st and 15th",'2) Income'!$F$13:$F$32,"&lt;="&amp;$A552),0)))</f>
        <v>0</v>
      </c>
      <c r="AC552" s="8">
        <f>IF(A552="","",IF(COUNTIF('2) Income'!$D$13:$D$32,"2nd Wednesday")=0,0,IF(A552=(A552-DAY(A552)+1+2*7-WEEKDAY(A552-DAY(A552)+8-4,1)),SUMIFS('2) Income'!$E$13:$E$32,'2) Income'!$D$13:$D$32,"2nd Wednesday",'2) Income'!$F$13:$F$32,"&lt;="&amp;$A552),0)))</f>
        <v>0</v>
      </c>
      <c r="AD552" s="8">
        <f>IF(A552="","",IF(COUNTIF('2) Income'!$D$13:$D$32,"3rd Wednesday")=0,0,IF(A552=(A552-DAY(A552)+1+3*7-WEEKDAY(A552-DAY(A552)+8-4,1)),SUMIFS('2) Income'!$E$13:$E$32,'2) Income'!$D$13:$D$32,"3rd Wednesday",'2) Income'!$F$13:$F$32,"&lt;="&amp;$A552),0)))</f>
        <v>0</v>
      </c>
      <c r="AE552" s="8">
        <f>IF(A552="","",IF(COUNTIF('2) Income'!$D$13:$D$32,"4th Wednesday")=0,0,IF(A552=(A552-DAY(A552)+1+4*7-WEEKDAY(A552-DAY(A552)+8-4,1)),SUMIFS('2) Income'!$E$13:$E$32,'2) Income'!$D$13:$D$32,"4th Wednesday",'2) Income'!$F$13:$F$32,"&lt;="&amp;$A552),0)))</f>
        <v>0</v>
      </c>
      <c r="AF552" s="8" cm="1">
        <f t="array" ref="AF552">IF(A552="","",IF(COUNTIF('2) Income'!$D$13:$D$32,"Every 4 Weeks")=0,0,SUMPRODUCT(--(IFERROR(MOD(A552-'2) Income'!$F$13:$F$32,28),1)=0),--('2) Income'!$D$13:$D$32="Every 4 Weeks"),--('2) Income'!$F$13:$F$32&lt;=A552),'2) Income'!$E$13:$E$32)))</f>
        <v>0</v>
      </c>
      <c r="AG552" s="8">
        <f>IF(A552="","",IF(COUNTIF('2) Income'!$D$13:$D$32,"Monthly")=0,0,IF(B552="N",SUMIFS('2) Income'!$E$13:$E$32,'2) Income'!$D$13:$D$32,"monthly",'2) Income'!$F$13:$F$32,"&lt;="&amp;$A552,'2) Income'!$I$13:$I$32,DAY(A552)),SUMIFS('2) Income'!$E$13:$E$32,'2) Income'!$D$13:$D$32,"monthly",'2) Income'!$F$13:$F$32,"&lt;="&amp;$A552,'2) Income'!$I$13:$I$32,"&gt;="&amp;DAY(A552)))))</f>
        <v>0</v>
      </c>
      <c r="AH552" s="8" cm="1">
        <f t="array" ref="AH552">IF(A552="","",IF(COUNTIF('2) Income'!$D$13:$D$32,"Yearly")=0,0,SUMPRODUCT(--('2) Income'!$D$13:$D$32="Yearly"),--('2) Income'!$F$13:$F$32&lt;=A552),IF(B552="N",--('2) Income'!$I$13:$I$32=DAY(A552)),--('2) Income'!$I$13:$I$32&gt;=DAY(A552))),--(IFERROR(MOD('2) Income'!$H$13:$H$32-MONTH(A552)+12,12),1)=0),'2) Income'!$E$13:$E$32)))</f>
        <v>0</v>
      </c>
      <c r="AI552" s="8">
        <f>IF(A552="","",IF(COUNTIF('2) Income'!$D$13:$D$32,"one-time")=0,0,SUMIFS('2) Income'!$E$13:$E$32,'2) Income'!$D$13:$D$32,"one-time",'2) Income'!$F$13:$F$32,"="&amp;$A552)))</f>
        <v>0</v>
      </c>
      <c r="AJ552" s="9">
        <f t="shared" si="41"/>
        <v>2300</v>
      </c>
    </row>
    <row r="553" spans="1:36">
      <c r="A553" s="7">
        <f>IF(A552="","",IF(A552+1&lt;='1) Period'!$E$21,A552+1,""))</f>
        <v>46025</v>
      </c>
      <c r="B553" s="7" t="str">
        <f t="shared" si="42"/>
        <v>N</v>
      </c>
      <c r="C553" t="str">
        <f t="shared" si="43"/>
        <v>Y</v>
      </c>
      <c r="D553" s="8">
        <f>IF(A553="","",IF(TEXT(A553,"dddd")='4) Happy Money'!$E$23,WAllowance,0))</f>
        <v>0</v>
      </c>
      <c r="E553" s="8">
        <f>IF(A553="","",IF(B553="N",SUMIF(TMonthly[Day of the Month],DAY(A553),TMonthly[Amount]),SUMIF(TMonthly[Day of the Month],"&gt;="&amp;DAY(A553),TMonthly[Amount])))</f>
        <v>35</v>
      </c>
      <c r="F553" s="8" cm="1">
        <f t="array" ref="F553">IF(A553="","",SUMPRODUCT(--(TYearly[Due Date]&lt;=A553),IF(B553="N",--(TYearly[Day]=DAY(A553)),--(TYearly[Day]&gt;=DAY(A553))),--(IFERROR(MOD(TYearly[Month]-MONTH(A553)+12,12),1)=0),TYearly[Amount]))</f>
        <v>0</v>
      </c>
      <c r="G553" s="8">
        <f>IF(A553="","",SUMIF(TOneTime[Due Date],A553,TOneTime[Amount]))</f>
        <v>0</v>
      </c>
      <c r="H553" s="8" cm="1">
        <f t="array" ref="H553">IF(A553="","",IF(COUNTIF(TOther[Frequency],$H$1)=0,0,SUMPRODUCT(--(IFERROR(MOD(A553-TOther[Start Date],7),1)=0),--(TOther[Frequency]=$H$1),--(TOther[Start Date]&lt;=A553),--(TOther[End Date Calc]&gt;=A553),TOther[Amount])))</f>
        <v>0</v>
      </c>
      <c r="I553" s="8" cm="1">
        <f t="array" ref="I553">IF(A553="","",IF(COUNTIF(TOther[Frequency],$I$1)=0,0,SUMPRODUCT(--(IFERROR(MOD(A553-TOther[Start Date],14),1)=0),--(TOther[Frequency]=$I$1),--(TOther[Start Date]&lt;=A553),--(TOther[End Date Calc]&gt;=A553),TOther[Amount])))</f>
        <v>0</v>
      </c>
      <c r="J553" s="8">
        <f>IF(A553="","",IF(COUNTIF(TOther[Frequency],$J$1)=0,0,IF(OR(DAY(A553)=1,DAY(A553)=15),SUMIFS(TOther[Amount],TOther[Frequency],$J$1,TOther[Start Date],"&lt;="&amp;$A553,TOther[End Date Calc],"&gt;="&amp;A553),0)))</f>
        <v>0</v>
      </c>
      <c r="K553" s="8">
        <f>IF(A553="","",IF(COUNTIF(TOther[Frequency],$K$1)=0,0,IF(A553=(A553-DAY(A553)+1+2*7-WEEKDAY(A553-DAY(A553)+8-4,1)),SUMIFS(TOther[Amount],TOther[Frequency],$K$1,TOther[Start Date],"&lt;="&amp;$A553,TOther[End Date Calc],"&gt;="&amp;A553),0)))</f>
        <v>0</v>
      </c>
      <c r="L553" s="8">
        <f>IF(A553="","",IF(COUNTIF(TOther[Frequency],$L$1)=0,0,IF(A553=(A553-DAY(A553)+1+3*7-WEEKDAY(A553-DAY(A553)+8-4,1)),SUMIFS(TOther[Amount],TOther[Frequency],$L$1,TOther[Start Date],"&lt;="&amp;$A553,TOther[End Date Calc],"&gt;="&amp;A553),0)))</f>
        <v>0</v>
      </c>
      <c r="M553" s="8">
        <f>IF(A553="","",IF(COUNTIF(TOther[Frequency],$M$1)=0,0,IF(A553=(A553-DAY(A553)+1+4*7-WEEKDAY(A553-DAY(A553)+8-4,1)),SUMIFS(TOther[Amount],TOther[Frequency],$M$1,TOther[Start Date],"&lt;="&amp;$A553,TOther[End Date Calc],"&gt;="&amp;A553),0)))</f>
        <v>0</v>
      </c>
      <c r="N553" s="8" cm="1">
        <f t="array" ref="N553">IF(A553="","",IF(COUNTIF(TOther[Frequency],$N$1)=0,0,SUMPRODUCT(--(IFERROR(MOD(A553-TOther[Start Date],28),1)=0),--(TOther[Frequency]=$N$1),--(TOther[Start Date]&lt;=A553),--(TOther[End Date Calc]&gt;=A553),TOther[Amount])))</f>
        <v>0</v>
      </c>
      <c r="O553" s="8" cm="1">
        <f t="array" ref="O553">IF(A553="","",IF(COUNTIF(TOther[Frequency],$O$1)=0,0,SUMPRODUCT(--(IFERROR(MOD(A553-TOther[Start Date],42),1)=0),--(TOther[Frequency]=$O$1),--(TOther[Start Date]&lt;=A553),--(TOther[End Date Calc]&gt;=A553),TOther[Amount])))</f>
        <v>0</v>
      </c>
      <c r="P553" s="8" cm="1">
        <f t="array" ref="P553">IF(A553="","",IF(COUNTIF(TOther[Frequency],$P$1)=0,0,SUMPRODUCT(--(IFERROR(MOD(A553-TOther[Start Date],56),1)=0),--(TOther[Frequency]=$P$1),--(TOther[Start Date]&lt;=A553),--(TOther[End Date Calc]&gt;=A553),TOther[Amount])))</f>
        <v>0</v>
      </c>
      <c r="Q553" s="8">
        <f>IF(A553="","",IF(COUNTIF(TOther[Frequency],$Q$1)=0,0,IF(B553="N",SUMIFS(TOther[Amount],TOther[Frequency],$Q$1,TOther[Start Date],"&lt;="&amp;$A553,TOther[End Date Calc],"&gt;="&amp;A553,TOther[Start Day],DAY(A553)),SUMIFS(TOther[Amount],TOther[Frequency],$Q$1,TOther[Start Date],"&lt;="&amp;$A553,TOther[End Date Calc],"&gt;="&amp;A553,TOther[Start Day],"&gt;="&amp;DAY(A553)))))</f>
        <v>0</v>
      </c>
      <c r="R553" s="8" cm="1">
        <f t="array" ref="R553">IF(A553="","",IF(COUNTIF(TOther[Frequency],R$1)=0,0,SUMPRODUCT(--(TOther[Frequency]=R$1),--(TOther[Start Date]&lt;=A553),--(TOther[End Date Calc]&gt;=A553),IF(B553="N",--(TOther[Start Day]=DAY(A553)),--(TOther[Start Day]&gt;=DAY(A553))),--(IFERROR(MOD(TOther[Start Month]-MONTH(A553)+2,2),1)=0),TOther[Amount])))</f>
        <v>0</v>
      </c>
      <c r="S553" s="8" cm="1">
        <f t="array" ref="S553">IF(A553="","",IF(COUNTIF(TOther[Frequency],S$1)=0,0,SUMPRODUCT(--(TOther[Frequency]=S$1),--(TOther[Start Date]&lt;=A553),--(TOther[End Date Calc]&gt;=A553),IF(B553="N",--(TOther[Start Day]=DAY(A553)),--(TOther[Start Day]&gt;=DAY(A553))),--(IFERROR(MOD(TOther[Start Month]-MONTH(A553)+3,3),1)=0),TOther[Amount])))</f>
        <v>0</v>
      </c>
      <c r="T553" s="8" cm="1">
        <f t="array" ref="T553">IF($A553="","",IF(COUNTIF(TOther[Frequency],T$1)=0,0,SUMPRODUCT(--(TOther[Frequency]=T$1),--(TOther[Start Date]&lt;=$A553),--(TOther[End Date Calc]&gt;=$A553),IF($B553="N",--(TOther[Start Day]=DAY($A553)),--(TOther[Start Day]&gt;=DAY($A553))),--(IFERROR(MOD(TOther[Start Month]-MONTH($A553)+4,4),1)=0),TOther[Amount])))</f>
        <v>0</v>
      </c>
      <c r="U553" s="8" cm="1">
        <f t="array" ref="U553">IF(A553="","",IF(COUNTIF(TOther[Frequency],$U$1)=0,0,SUMPRODUCT(--(TOther[Frequency]=$U$1),--(TOther[Start Date]&lt;=A553),--(TOther[End Date Calc]&gt;=A553),IF(B553="N",--(TOther[Start Day]=DAY(A553)),--(TOther[Start Day]&gt;=DAY(A553))),--(IFERROR(MOD(TOther[Start Month]-MONTH(A553)+6,6),1)=0),TOther[Amount])))</f>
        <v>0</v>
      </c>
      <c r="V553" s="8" cm="1">
        <f t="array" ref="V553">IF(A553="","",IF(COUNTIF(TOther[Frequency],$V$1)=0,0,SUMPRODUCT(--(TOther[Frequency]=$V$1),--(TOther[Start Date]&lt;=A553),--(TOther[End Date Calc]&gt;=A553),IF(B553="N",--(TOther[Start Day]=DAY(A553)),--(TOther[Start Day]&gt;=DAY(A553))),--(IFERROR(MOD(TOther[Start Month]-MONTH(A553)+12,12),1)=0),TOther[Amount])))</f>
        <v>0</v>
      </c>
      <c r="W553" s="8">
        <f>IF(A553="","",SUMIFS(TOther[Amount],TOther[Start Date],A553,TOther[Frequency],$W$1))</f>
        <v>0</v>
      </c>
      <c r="X553" s="9">
        <f t="shared" si="40"/>
        <v>35</v>
      </c>
      <c r="Y553" s="9">
        <f t="shared" si="44"/>
        <v>0</v>
      </c>
      <c r="Z553" s="8" cm="1">
        <f t="array" ref="Z553">IF(A553="","",IF(COUNTIF('2) Income'!$D$13:$D$32,"Weekly")=0,0,SUMPRODUCT(--(IFERROR(MOD(A553-'2) Income'!$F$13:$F$32,7),1)=0),--('2) Income'!$D$13:$D$32="Weekly"),--('2) Income'!$F$13:$F$32&lt;=A553),'2) Income'!$E$13:$E$32)))</f>
        <v>0</v>
      </c>
      <c r="AA553" s="8" cm="1">
        <f t="array" ref="AA553">IF(A553="","",IF(COUNTIF('2) Income'!$D$13:$D$32,"Every Other Week")=0,0,SUMPRODUCT(--(IFERROR(MOD(A553-'2) Income'!$F$13:$F$32,14),1)=0),--('2) Income'!$D$13:$D$32="Every Other Week"),--('2) Income'!$F$13:$F$32&lt;=A553),'2) Income'!$E$13:$E$32)))</f>
        <v>0</v>
      </c>
      <c r="AB553" s="8">
        <f>IF(A553="","",IF(COUNTIF('2) Income'!$D$13:$D$32,"1st and 15th")=0,0,IF(OR(DAY(A553)=1,DAY(A553)=15),SUMIFS('2) Income'!$E$13:$E$32,'2) Income'!$D$13:$D$32,"1st and 15th",'2) Income'!$F$13:$F$32,"&lt;="&amp;$A553),0)))</f>
        <v>0</v>
      </c>
      <c r="AC553" s="8">
        <f>IF(A553="","",IF(COUNTIF('2) Income'!$D$13:$D$32,"2nd Wednesday")=0,0,IF(A553=(A553-DAY(A553)+1+2*7-WEEKDAY(A553-DAY(A553)+8-4,1)),SUMIFS('2) Income'!$E$13:$E$32,'2) Income'!$D$13:$D$32,"2nd Wednesday",'2) Income'!$F$13:$F$32,"&lt;="&amp;$A553),0)))</f>
        <v>0</v>
      </c>
      <c r="AD553" s="8">
        <f>IF(A553="","",IF(COUNTIF('2) Income'!$D$13:$D$32,"3rd Wednesday")=0,0,IF(A553=(A553-DAY(A553)+1+3*7-WEEKDAY(A553-DAY(A553)+8-4,1)),SUMIFS('2) Income'!$E$13:$E$32,'2) Income'!$D$13:$D$32,"3rd Wednesday",'2) Income'!$F$13:$F$32,"&lt;="&amp;$A553),0)))</f>
        <v>0</v>
      </c>
      <c r="AE553" s="8">
        <f>IF(A553="","",IF(COUNTIF('2) Income'!$D$13:$D$32,"4th Wednesday")=0,0,IF(A553=(A553-DAY(A553)+1+4*7-WEEKDAY(A553-DAY(A553)+8-4,1)),SUMIFS('2) Income'!$E$13:$E$32,'2) Income'!$D$13:$D$32,"4th Wednesday",'2) Income'!$F$13:$F$32,"&lt;="&amp;$A553),0)))</f>
        <v>0</v>
      </c>
      <c r="AF553" s="8" cm="1">
        <f t="array" ref="AF553">IF(A553="","",IF(COUNTIF('2) Income'!$D$13:$D$32,"Every 4 Weeks")=0,0,SUMPRODUCT(--(IFERROR(MOD(A553-'2) Income'!$F$13:$F$32,28),1)=0),--('2) Income'!$D$13:$D$32="Every 4 Weeks"),--('2) Income'!$F$13:$F$32&lt;=A553),'2) Income'!$E$13:$E$32)))</f>
        <v>0</v>
      </c>
      <c r="AG553" s="8">
        <f>IF(A553="","",IF(COUNTIF('2) Income'!$D$13:$D$32,"Monthly")=0,0,IF(B553="N",SUMIFS('2) Income'!$E$13:$E$32,'2) Income'!$D$13:$D$32,"monthly",'2) Income'!$F$13:$F$32,"&lt;="&amp;$A553,'2) Income'!$I$13:$I$32,DAY(A553)),SUMIFS('2) Income'!$E$13:$E$32,'2) Income'!$D$13:$D$32,"monthly",'2) Income'!$F$13:$F$32,"&lt;="&amp;$A553,'2) Income'!$I$13:$I$32,"&gt;="&amp;DAY(A553)))))</f>
        <v>0</v>
      </c>
      <c r="AH553" s="8" cm="1">
        <f t="array" ref="AH553">IF(A553="","",IF(COUNTIF('2) Income'!$D$13:$D$32,"Yearly")=0,0,SUMPRODUCT(--('2) Income'!$D$13:$D$32="Yearly"),--('2) Income'!$F$13:$F$32&lt;=A553),IF(B553="N",--('2) Income'!$I$13:$I$32=DAY(A553)),--('2) Income'!$I$13:$I$32&gt;=DAY(A553))),--(IFERROR(MOD('2) Income'!$H$13:$H$32-MONTH(A553)+12,12),1)=0),'2) Income'!$E$13:$E$32)))</f>
        <v>0</v>
      </c>
      <c r="AI553" s="8">
        <f>IF(A553="","",IF(COUNTIF('2) Income'!$D$13:$D$32,"one-time")=0,0,SUMIFS('2) Income'!$E$13:$E$32,'2) Income'!$D$13:$D$32,"one-time",'2) Income'!$F$13:$F$32,"="&amp;$A553)))</f>
        <v>0</v>
      </c>
      <c r="AJ553" s="9">
        <f t="shared" si="41"/>
        <v>0</v>
      </c>
    </row>
    <row r="554" spans="1:36">
      <c r="A554" s="7">
        <f>IF(A553="","",IF(A553+1&lt;='1) Period'!$E$21,A553+1,""))</f>
        <v>46026</v>
      </c>
      <c r="B554" s="7" t="str">
        <f t="shared" si="42"/>
        <v>N</v>
      </c>
      <c r="C554" t="str">
        <f t="shared" si="43"/>
        <v>Y</v>
      </c>
      <c r="D554" s="8">
        <f>IF(A554="","",IF(TEXT(A554,"dddd")='4) Happy Money'!$E$23,WAllowance,0))</f>
        <v>0</v>
      </c>
      <c r="E554" s="8">
        <f>IF(A554="","",IF(B554="N",SUMIF(TMonthly[Day of the Month],DAY(A554),TMonthly[Amount]),SUMIF(TMonthly[Day of the Month],"&gt;="&amp;DAY(A554),TMonthly[Amount])))</f>
        <v>35</v>
      </c>
      <c r="F554" s="8" cm="1">
        <f t="array" ref="F554">IF(A554="","",SUMPRODUCT(--(TYearly[Due Date]&lt;=A554),IF(B554="N",--(TYearly[Day]=DAY(A554)),--(TYearly[Day]&gt;=DAY(A554))),--(IFERROR(MOD(TYearly[Month]-MONTH(A554)+12,12),1)=0),TYearly[Amount]))</f>
        <v>0</v>
      </c>
      <c r="G554" s="8">
        <f>IF(A554="","",SUMIF(TOneTime[Due Date],A554,TOneTime[Amount]))</f>
        <v>0</v>
      </c>
      <c r="H554" s="8" cm="1">
        <f t="array" ref="H554">IF(A554="","",IF(COUNTIF(TOther[Frequency],$H$1)=0,0,SUMPRODUCT(--(IFERROR(MOD(A554-TOther[Start Date],7),1)=0),--(TOther[Frequency]=$H$1),--(TOther[Start Date]&lt;=A554),--(TOther[End Date Calc]&gt;=A554),TOther[Amount])))</f>
        <v>0</v>
      </c>
      <c r="I554" s="8" cm="1">
        <f t="array" ref="I554">IF(A554="","",IF(COUNTIF(TOther[Frequency],$I$1)=0,0,SUMPRODUCT(--(IFERROR(MOD(A554-TOther[Start Date],14),1)=0),--(TOther[Frequency]=$I$1),--(TOther[Start Date]&lt;=A554),--(TOther[End Date Calc]&gt;=A554),TOther[Amount])))</f>
        <v>0</v>
      </c>
      <c r="J554" s="8">
        <f>IF(A554="","",IF(COUNTIF(TOther[Frequency],$J$1)=0,0,IF(OR(DAY(A554)=1,DAY(A554)=15),SUMIFS(TOther[Amount],TOther[Frequency],$J$1,TOther[Start Date],"&lt;="&amp;$A554,TOther[End Date Calc],"&gt;="&amp;A554),0)))</f>
        <v>0</v>
      </c>
      <c r="K554" s="8">
        <f>IF(A554="","",IF(COUNTIF(TOther[Frequency],$K$1)=0,0,IF(A554=(A554-DAY(A554)+1+2*7-WEEKDAY(A554-DAY(A554)+8-4,1)),SUMIFS(TOther[Amount],TOther[Frequency],$K$1,TOther[Start Date],"&lt;="&amp;$A554,TOther[End Date Calc],"&gt;="&amp;A554),0)))</f>
        <v>0</v>
      </c>
      <c r="L554" s="8">
        <f>IF(A554="","",IF(COUNTIF(TOther[Frequency],$L$1)=0,0,IF(A554=(A554-DAY(A554)+1+3*7-WEEKDAY(A554-DAY(A554)+8-4,1)),SUMIFS(TOther[Amount],TOther[Frequency],$L$1,TOther[Start Date],"&lt;="&amp;$A554,TOther[End Date Calc],"&gt;="&amp;A554),0)))</f>
        <v>0</v>
      </c>
      <c r="M554" s="8">
        <f>IF(A554="","",IF(COUNTIF(TOther[Frequency],$M$1)=0,0,IF(A554=(A554-DAY(A554)+1+4*7-WEEKDAY(A554-DAY(A554)+8-4,1)),SUMIFS(TOther[Amount],TOther[Frequency],$M$1,TOther[Start Date],"&lt;="&amp;$A554,TOther[End Date Calc],"&gt;="&amp;A554),0)))</f>
        <v>0</v>
      </c>
      <c r="N554" s="8" cm="1">
        <f t="array" ref="N554">IF(A554="","",IF(COUNTIF(TOther[Frequency],$N$1)=0,0,SUMPRODUCT(--(IFERROR(MOD(A554-TOther[Start Date],28),1)=0),--(TOther[Frequency]=$N$1),--(TOther[Start Date]&lt;=A554),--(TOther[End Date Calc]&gt;=A554),TOther[Amount])))</f>
        <v>0</v>
      </c>
      <c r="O554" s="8" cm="1">
        <f t="array" ref="O554">IF(A554="","",IF(COUNTIF(TOther[Frequency],$O$1)=0,0,SUMPRODUCT(--(IFERROR(MOD(A554-TOther[Start Date],42),1)=0),--(TOther[Frequency]=$O$1),--(TOther[Start Date]&lt;=A554),--(TOther[End Date Calc]&gt;=A554),TOther[Amount])))</f>
        <v>0</v>
      </c>
      <c r="P554" s="8" cm="1">
        <f t="array" ref="P554">IF(A554="","",IF(COUNTIF(TOther[Frequency],$P$1)=0,0,SUMPRODUCT(--(IFERROR(MOD(A554-TOther[Start Date],56),1)=0),--(TOther[Frequency]=$P$1),--(TOther[Start Date]&lt;=A554),--(TOther[End Date Calc]&gt;=A554),TOther[Amount])))</f>
        <v>0</v>
      </c>
      <c r="Q554" s="8">
        <f>IF(A554="","",IF(COUNTIF(TOther[Frequency],$Q$1)=0,0,IF(B554="N",SUMIFS(TOther[Amount],TOther[Frequency],$Q$1,TOther[Start Date],"&lt;="&amp;$A554,TOther[End Date Calc],"&gt;="&amp;A554,TOther[Start Day],DAY(A554)),SUMIFS(TOther[Amount],TOther[Frequency],$Q$1,TOther[Start Date],"&lt;="&amp;$A554,TOther[End Date Calc],"&gt;="&amp;A554,TOther[Start Day],"&gt;="&amp;DAY(A554)))))</f>
        <v>0</v>
      </c>
      <c r="R554" s="8" cm="1">
        <f t="array" ref="R554">IF(A554="","",IF(COUNTIF(TOther[Frequency],R$1)=0,0,SUMPRODUCT(--(TOther[Frequency]=R$1),--(TOther[Start Date]&lt;=A554),--(TOther[End Date Calc]&gt;=A554),IF(B554="N",--(TOther[Start Day]=DAY(A554)),--(TOther[Start Day]&gt;=DAY(A554))),--(IFERROR(MOD(TOther[Start Month]-MONTH(A554)+2,2),1)=0),TOther[Amount])))</f>
        <v>0</v>
      </c>
      <c r="S554" s="8" cm="1">
        <f t="array" ref="S554">IF(A554="","",IF(COUNTIF(TOther[Frequency],S$1)=0,0,SUMPRODUCT(--(TOther[Frequency]=S$1),--(TOther[Start Date]&lt;=A554),--(TOther[End Date Calc]&gt;=A554),IF(B554="N",--(TOther[Start Day]=DAY(A554)),--(TOther[Start Day]&gt;=DAY(A554))),--(IFERROR(MOD(TOther[Start Month]-MONTH(A554)+3,3),1)=0),TOther[Amount])))</f>
        <v>0</v>
      </c>
      <c r="T554" s="8" cm="1">
        <f t="array" ref="T554">IF($A554="","",IF(COUNTIF(TOther[Frequency],T$1)=0,0,SUMPRODUCT(--(TOther[Frequency]=T$1),--(TOther[Start Date]&lt;=$A554),--(TOther[End Date Calc]&gt;=$A554),IF($B554="N",--(TOther[Start Day]=DAY($A554)),--(TOther[Start Day]&gt;=DAY($A554))),--(IFERROR(MOD(TOther[Start Month]-MONTH($A554)+4,4),1)=0),TOther[Amount])))</f>
        <v>0</v>
      </c>
      <c r="U554" s="8" cm="1">
        <f t="array" ref="U554">IF(A554="","",IF(COUNTIF(TOther[Frequency],$U$1)=0,0,SUMPRODUCT(--(TOther[Frequency]=$U$1),--(TOther[Start Date]&lt;=A554),--(TOther[End Date Calc]&gt;=A554),IF(B554="N",--(TOther[Start Day]=DAY(A554)),--(TOther[Start Day]&gt;=DAY(A554))),--(IFERROR(MOD(TOther[Start Month]-MONTH(A554)+6,6),1)=0),TOther[Amount])))</f>
        <v>0</v>
      </c>
      <c r="V554" s="8" cm="1">
        <f t="array" ref="V554">IF(A554="","",IF(COUNTIF(TOther[Frequency],$V$1)=0,0,SUMPRODUCT(--(TOther[Frequency]=$V$1),--(TOther[Start Date]&lt;=A554),--(TOther[End Date Calc]&gt;=A554),IF(B554="N",--(TOther[Start Day]=DAY(A554)),--(TOther[Start Day]&gt;=DAY(A554))),--(IFERROR(MOD(TOther[Start Month]-MONTH(A554)+12,12),1)=0),TOther[Amount])))</f>
        <v>0</v>
      </c>
      <c r="W554" s="8">
        <f>IF(A554="","",SUMIFS(TOther[Amount],TOther[Start Date],A554,TOther[Frequency],$W$1))</f>
        <v>0</v>
      </c>
      <c r="X554" s="9">
        <f t="shared" si="40"/>
        <v>35</v>
      </c>
      <c r="Y554" s="9">
        <f t="shared" si="44"/>
        <v>0</v>
      </c>
      <c r="Z554" s="8" cm="1">
        <f t="array" ref="Z554">IF(A554="","",IF(COUNTIF('2) Income'!$D$13:$D$32,"Weekly")=0,0,SUMPRODUCT(--(IFERROR(MOD(A554-'2) Income'!$F$13:$F$32,7),1)=0),--('2) Income'!$D$13:$D$32="Weekly"),--('2) Income'!$F$13:$F$32&lt;=A554),'2) Income'!$E$13:$E$32)))</f>
        <v>0</v>
      </c>
      <c r="AA554" s="8" cm="1">
        <f t="array" ref="AA554">IF(A554="","",IF(COUNTIF('2) Income'!$D$13:$D$32,"Every Other Week")=0,0,SUMPRODUCT(--(IFERROR(MOD(A554-'2) Income'!$F$13:$F$32,14),1)=0),--('2) Income'!$D$13:$D$32="Every Other Week"),--('2) Income'!$F$13:$F$32&lt;=A554),'2) Income'!$E$13:$E$32)))</f>
        <v>0</v>
      </c>
      <c r="AB554" s="8">
        <f>IF(A554="","",IF(COUNTIF('2) Income'!$D$13:$D$32,"1st and 15th")=0,0,IF(OR(DAY(A554)=1,DAY(A554)=15),SUMIFS('2) Income'!$E$13:$E$32,'2) Income'!$D$13:$D$32,"1st and 15th",'2) Income'!$F$13:$F$32,"&lt;="&amp;$A554),0)))</f>
        <v>0</v>
      </c>
      <c r="AC554" s="8">
        <f>IF(A554="","",IF(COUNTIF('2) Income'!$D$13:$D$32,"2nd Wednesday")=0,0,IF(A554=(A554-DAY(A554)+1+2*7-WEEKDAY(A554-DAY(A554)+8-4,1)),SUMIFS('2) Income'!$E$13:$E$32,'2) Income'!$D$13:$D$32,"2nd Wednesday",'2) Income'!$F$13:$F$32,"&lt;="&amp;$A554),0)))</f>
        <v>0</v>
      </c>
      <c r="AD554" s="8">
        <f>IF(A554="","",IF(COUNTIF('2) Income'!$D$13:$D$32,"3rd Wednesday")=0,0,IF(A554=(A554-DAY(A554)+1+3*7-WEEKDAY(A554-DAY(A554)+8-4,1)),SUMIFS('2) Income'!$E$13:$E$32,'2) Income'!$D$13:$D$32,"3rd Wednesday",'2) Income'!$F$13:$F$32,"&lt;="&amp;$A554),0)))</f>
        <v>0</v>
      </c>
      <c r="AE554" s="8">
        <f>IF(A554="","",IF(COUNTIF('2) Income'!$D$13:$D$32,"4th Wednesday")=0,0,IF(A554=(A554-DAY(A554)+1+4*7-WEEKDAY(A554-DAY(A554)+8-4,1)),SUMIFS('2) Income'!$E$13:$E$32,'2) Income'!$D$13:$D$32,"4th Wednesday",'2) Income'!$F$13:$F$32,"&lt;="&amp;$A554),0)))</f>
        <v>0</v>
      </c>
      <c r="AF554" s="8" cm="1">
        <f t="array" ref="AF554">IF(A554="","",IF(COUNTIF('2) Income'!$D$13:$D$32,"Every 4 Weeks")=0,0,SUMPRODUCT(--(IFERROR(MOD(A554-'2) Income'!$F$13:$F$32,28),1)=0),--('2) Income'!$D$13:$D$32="Every 4 Weeks"),--('2) Income'!$F$13:$F$32&lt;=A554),'2) Income'!$E$13:$E$32)))</f>
        <v>0</v>
      </c>
      <c r="AG554" s="8">
        <f>IF(A554="","",IF(COUNTIF('2) Income'!$D$13:$D$32,"Monthly")=0,0,IF(B554="N",SUMIFS('2) Income'!$E$13:$E$32,'2) Income'!$D$13:$D$32,"monthly",'2) Income'!$F$13:$F$32,"&lt;="&amp;$A554,'2) Income'!$I$13:$I$32,DAY(A554)),SUMIFS('2) Income'!$E$13:$E$32,'2) Income'!$D$13:$D$32,"monthly",'2) Income'!$F$13:$F$32,"&lt;="&amp;$A554,'2) Income'!$I$13:$I$32,"&gt;="&amp;DAY(A554)))))</f>
        <v>0</v>
      </c>
      <c r="AH554" s="8" cm="1">
        <f t="array" ref="AH554">IF(A554="","",IF(COUNTIF('2) Income'!$D$13:$D$32,"Yearly")=0,0,SUMPRODUCT(--('2) Income'!$D$13:$D$32="Yearly"),--('2) Income'!$F$13:$F$32&lt;=A554),IF(B554="N",--('2) Income'!$I$13:$I$32=DAY(A554)),--('2) Income'!$I$13:$I$32&gt;=DAY(A554))),--(IFERROR(MOD('2) Income'!$H$13:$H$32-MONTH(A554)+12,12),1)=0),'2) Income'!$E$13:$E$32)))</f>
        <v>0</v>
      </c>
      <c r="AI554" s="8">
        <f>IF(A554="","",IF(COUNTIF('2) Income'!$D$13:$D$32,"one-time")=0,0,SUMIFS('2) Income'!$E$13:$E$32,'2) Income'!$D$13:$D$32,"one-time",'2) Income'!$F$13:$F$32,"="&amp;$A554)))</f>
        <v>0</v>
      </c>
      <c r="AJ554" s="9">
        <f t="shared" si="41"/>
        <v>0</v>
      </c>
    </row>
    <row r="555" spans="1:36">
      <c r="A555" s="7">
        <f>IF(A554="","",IF(A554+1&lt;='1) Period'!$E$21,A554+1,""))</f>
        <v>46027</v>
      </c>
      <c r="B555" s="7" t="str">
        <f t="shared" si="42"/>
        <v>N</v>
      </c>
      <c r="C555" t="str">
        <f t="shared" si="43"/>
        <v>F</v>
      </c>
      <c r="D555" s="8">
        <f>IF(A555="","",IF(TEXT(A555,"dddd")='4) Happy Money'!$E$23,WAllowance,0))</f>
        <v>400</v>
      </c>
      <c r="E555" s="8">
        <f>IF(A555="","",IF(B555="N",SUMIF(TMonthly[Day of the Month],DAY(A555),TMonthly[Amount]),SUMIF(TMonthly[Day of the Month],"&gt;="&amp;DAY(A555),TMonthly[Amount])))</f>
        <v>0</v>
      </c>
      <c r="F555" s="8" cm="1">
        <f t="array" ref="F555">IF(A555="","",SUMPRODUCT(--(TYearly[Due Date]&lt;=A555),IF(B555="N",--(TYearly[Day]=DAY(A555)),--(TYearly[Day]&gt;=DAY(A555))),--(IFERROR(MOD(TYearly[Month]-MONTH(A555)+12,12),1)=0),TYearly[Amount]))</f>
        <v>0</v>
      </c>
      <c r="G555" s="8">
        <f>IF(A555="","",SUMIF(TOneTime[Due Date],A555,TOneTime[Amount]))</f>
        <v>0</v>
      </c>
      <c r="H555" s="8" cm="1">
        <f t="array" ref="H555">IF(A555="","",IF(COUNTIF(TOther[Frequency],$H$1)=0,0,SUMPRODUCT(--(IFERROR(MOD(A555-TOther[Start Date],7),1)=0),--(TOther[Frequency]=$H$1),--(TOther[Start Date]&lt;=A555),--(TOther[End Date Calc]&gt;=A555),TOther[Amount])))</f>
        <v>0</v>
      </c>
      <c r="I555" s="8" cm="1">
        <f t="array" ref="I555">IF(A555="","",IF(COUNTIF(TOther[Frequency],$I$1)=0,0,SUMPRODUCT(--(IFERROR(MOD(A555-TOther[Start Date],14),1)=0),--(TOther[Frequency]=$I$1),--(TOther[Start Date]&lt;=A555),--(TOther[End Date Calc]&gt;=A555),TOther[Amount])))</f>
        <v>230</v>
      </c>
      <c r="J555" s="8">
        <f>IF(A555="","",IF(COUNTIF(TOther[Frequency],$J$1)=0,0,IF(OR(DAY(A555)=1,DAY(A555)=15),SUMIFS(TOther[Amount],TOther[Frequency],$J$1,TOther[Start Date],"&lt;="&amp;$A555,TOther[End Date Calc],"&gt;="&amp;A555),0)))</f>
        <v>0</v>
      </c>
      <c r="K555" s="8">
        <f>IF(A555="","",IF(COUNTIF(TOther[Frequency],$K$1)=0,0,IF(A555=(A555-DAY(A555)+1+2*7-WEEKDAY(A555-DAY(A555)+8-4,1)),SUMIFS(TOther[Amount],TOther[Frequency],$K$1,TOther[Start Date],"&lt;="&amp;$A555,TOther[End Date Calc],"&gt;="&amp;A555),0)))</f>
        <v>0</v>
      </c>
      <c r="L555" s="8">
        <f>IF(A555="","",IF(COUNTIF(TOther[Frequency],$L$1)=0,0,IF(A555=(A555-DAY(A555)+1+3*7-WEEKDAY(A555-DAY(A555)+8-4,1)),SUMIFS(TOther[Amount],TOther[Frequency],$L$1,TOther[Start Date],"&lt;="&amp;$A555,TOther[End Date Calc],"&gt;="&amp;A555),0)))</f>
        <v>0</v>
      </c>
      <c r="M555" s="8">
        <f>IF(A555="","",IF(COUNTIF(TOther[Frequency],$M$1)=0,0,IF(A555=(A555-DAY(A555)+1+4*7-WEEKDAY(A555-DAY(A555)+8-4,1)),SUMIFS(TOther[Amount],TOther[Frequency],$M$1,TOther[Start Date],"&lt;="&amp;$A555,TOther[End Date Calc],"&gt;="&amp;A555),0)))</f>
        <v>0</v>
      </c>
      <c r="N555" s="8" cm="1">
        <f t="array" ref="N555">IF(A555="","",IF(COUNTIF(TOther[Frequency],$N$1)=0,0,SUMPRODUCT(--(IFERROR(MOD(A555-TOther[Start Date],28),1)=0),--(TOther[Frequency]=$N$1),--(TOther[Start Date]&lt;=A555),--(TOther[End Date Calc]&gt;=A555),TOther[Amount])))</f>
        <v>0</v>
      </c>
      <c r="O555" s="8" cm="1">
        <f t="array" ref="O555">IF(A555="","",IF(COUNTIF(TOther[Frequency],$O$1)=0,0,SUMPRODUCT(--(IFERROR(MOD(A555-TOther[Start Date],42),1)=0),--(TOther[Frequency]=$O$1),--(TOther[Start Date]&lt;=A555),--(TOther[End Date Calc]&gt;=A555),TOther[Amount])))</f>
        <v>0</v>
      </c>
      <c r="P555" s="8" cm="1">
        <f t="array" ref="P555">IF(A555="","",IF(COUNTIF(TOther[Frequency],$P$1)=0,0,SUMPRODUCT(--(IFERROR(MOD(A555-TOther[Start Date],56),1)=0),--(TOther[Frequency]=$P$1),--(TOther[Start Date]&lt;=A555),--(TOther[End Date Calc]&gt;=A555),TOther[Amount])))</f>
        <v>0</v>
      </c>
      <c r="Q555" s="8">
        <f>IF(A555="","",IF(COUNTIF(TOther[Frequency],$Q$1)=0,0,IF(B555="N",SUMIFS(TOther[Amount],TOther[Frequency],$Q$1,TOther[Start Date],"&lt;="&amp;$A555,TOther[End Date Calc],"&gt;="&amp;A555,TOther[Start Day],DAY(A555)),SUMIFS(TOther[Amount],TOther[Frequency],$Q$1,TOther[Start Date],"&lt;="&amp;$A555,TOther[End Date Calc],"&gt;="&amp;A555,TOther[Start Day],"&gt;="&amp;DAY(A555)))))</f>
        <v>0</v>
      </c>
      <c r="R555" s="8" cm="1">
        <f t="array" ref="R555">IF(A555="","",IF(COUNTIF(TOther[Frequency],R$1)=0,0,SUMPRODUCT(--(TOther[Frequency]=R$1),--(TOther[Start Date]&lt;=A555),--(TOther[End Date Calc]&gt;=A555),IF(B555="N",--(TOther[Start Day]=DAY(A555)),--(TOther[Start Day]&gt;=DAY(A555))),--(IFERROR(MOD(TOther[Start Month]-MONTH(A555)+2,2),1)=0),TOther[Amount])))</f>
        <v>0</v>
      </c>
      <c r="S555" s="8" cm="1">
        <f t="array" ref="S555">IF(A555="","",IF(COUNTIF(TOther[Frequency],S$1)=0,0,SUMPRODUCT(--(TOther[Frequency]=S$1),--(TOther[Start Date]&lt;=A555),--(TOther[End Date Calc]&gt;=A555),IF(B555="N",--(TOther[Start Day]=DAY(A555)),--(TOther[Start Day]&gt;=DAY(A555))),--(IFERROR(MOD(TOther[Start Month]-MONTH(A555)+3,3),1)=0),TOther[Amount])))</f>
        <v>0</v>
      </c>
      <c r="T555" s="8" cm="1">
        <f t="array" ref="T555">IF($A555="","",IF(COUNTIF(TOther[Frequency],T$1)=0,0,SUMPRODUCT(--(TOther[Frequency]=T$1),--(TOther[Start Date]&lt;=$A555),--(TOther[End Date Calc]&gt;=$A555),IF($B555="N",--(TOther[Start Day]=DAY($A555)),--(TOther[Start Day]&gt;=DAY($A555))),--(IFERROR(MOD(TOther[Start Month]-MONTH($A555)+4,4),1)=0),TOther[Amount])))</f>
        <v>0</v>
      </c>
      <c r="U555" s="8" cm="1">
        <f t="array" ref="U555">IF(A555="","",IF(COUNTIF(TOther[Frequency],$U$1)=0,0,SUMPRODUCT(--(TOther[Frequency]=$U$1),--(TOther[Start Date]&lt;=A555),--(TOther[End Date Calc]&gt;=A555),IF(B555="N",--(TOther[Start Day]=DAY(A555)),--(TOther[Start Day]&gt;=DAY(A555))),--(IFERROR(MOD(TOther[Start Month]-MONTH(A555)+6,6),1)=0),TOther[Amount])))</f>
        <v>0</v>
      </c>
      <c r="V555" s="8" cm="1">
        <f t="array" ref="V555">IF(A555="","",IF(COUNTIF(TOther[Frequency],$V$1)=0,0,SUMPRODUCT(--(TOther[Frequency]=$V$1),--(TOther[Start Date]&lt;=A555),--(TOther[End Date Calc]&gt;=A555),IF(B555="N",--(TOther[Start Day]=DAY(A555)),--(TOther[Start Day]&gt;=DAY(A555))),--(IFERROR(MOD(TOther[Start Month]-MONTH(A555)+12,12),1)=0),TOther[Amount])))</f>
        <v>0</v>
      </c>
      <c r="W555" s="8">
        <f>IF(A555="","",SUMIFS(TOther[Amount],TOther[Start Date],A555,TOther[Frequency],$W$1))</f>
        <v>0</v>
      </c>
      <c r="X555" s="9">
        <f t="shared" si="40"/>
        <v>230</v>
      </c>
      <c r="Y555" s="9">
        <f t="shared" si="44"/>
        <v>230</v>
      </c>
      <c r="Z555" s="8" cm="1">
        <f t="array" ref="Z555">IF(A555="","",IF(COUNTIF('2) Income'!$D$13:$D$32,"Weekly")=0,0,SUMPRODUCT(--(IFERROR(MOD(A555-'2) Income'!$F$13:$F$32,7),1)=0),--('2) Income'!$D$13:$D$32="Weekly"),--('2) Income'!$F$13:$F$32&lt;=A555),'2) Income'!$E$13:$E$32)))</f>
        <v>0</v>
      </c>
      <c r="AA555" s="8" cm="1">
        <f t="array" ref="AA555">IF(A555="","",IF(COUNTIF('2) Income'!$D$13:$D$32,"Every Other Week")=0,0,SUMPRODUCT(--(IFERROR(MOD(A555-'2) Income'!$F$13:$F$32,14),1)=0),--('2) Income'!$D$13:$D$32="Every Other Week"),--('2) Income'!$F$13:$F$32&lt;=A555),'2) Income'!$E$13:$E$32)))</f>
        <v>0</v>
      </c>
      <c r="AB555" s="8">
        <f>IF(A555="","",IF(COUNTIF('2) Income'!$D$13:$D$32,"1st and 15th")=0,0,IF(OR(DAY(A555)=1,DAY(A555)=15),SUMIFS('2) Income'!$E$13:$E$32,'2) Income'!$D$13:$D$32,"1st and 15th",'2) Income'!$F$13:$F$32,"&lt;="&amp;$A555),0)))</f>
        <v>0</v>
      </c>
      <c r="AC555" s="8">
        <f>IF(A555="","",IF(COUNTIF('2) Income'!$D$13:$D$32,"2nd Wednesday")=0,0,IF(A555=(A555-DAY(A555)+1+2*7-WEEKDAY(A555-DAY(A555)+8-4,1)),SUMIFS('2) Income'!$E$13:$E$32,'2) Income'!$D$13:$D$32,"2nd Wednesday",'2) Income'!$F$13:$F$32,"&lt;="&amp;$A555),0)))</f>
        <v>0</v>
      </c>
      <c r="AD555" s="8">
        <f>IF(A555="","",IF(COUNTIF('2) Income'!$D$13:$D$32,"3rd Wednesday")=0,0,IF(A555=(A555-DAY(A555)+1+3*7-WEEKDAY(A555-DAY(A555)+8-4,1)),SUMIFS('2) Income'!$E$13:$E$32,'2) Income'!$D$13:$D$32,"3rd Wednesday",'2) Income'!$F$13:$F$32,"&lt;="&amp;$A555),0)))</f>
        <v>0</v>
      </c>
      <c r="AE555" s="8">
        <f>IF(A555="","",IF(COUNTIF('2) Income'!$D$13:$D$32,"4th Wednesday")=0,0,IF(A555=(A555-DAY(A555)+1+4*7-WEEKDAY(A555-DAY(A555)+8-4,1)),SUMIFS('2) Income'!$E$13:$E$32,'2) Income'!$D$13:$D$32,"4th Wednesday",'2) Income'!$F$13:$F$32,"&lt;="&amp;$A555),0)))</f>
        <v>0</v>
      </c>
      <c r="AF555" s="8" cm="1">
        <f t="array" ref="AF555">IF(A555="","",IF(COUNTIF('2) Income'!$D$13:$D$32,"Every 4 Weeks")=0,0,SUMPRODUCT(--(IFERROR(MOD(A555-'2) Income'!$F$13:$F$32,28),1)=0),--('2) Income'!$D$13:$D$32="Every 4 Weeks"),--('2) Income'!$F$13:$F$32&lt;=A555),'2) Income'!$E$13:$E$32)))</f>
        <v>0</v>
      </c>
      <c r="AG555" s="8">
        <f>IF(A555="","",IF(COUNTIF('2) Income'!$D$13:$D$32,"Monthly")=0,0,IF(B555="N",SUMIFS('2) Income'!$E$13:$E$32,'2) Income'!$D$13:$D$32,"monthly",'2) Income'!$F$13:$F$32,"&lt;="&amp;$A555,'2) Income'!$I$13:$I$32,DAY(A555)),SUMIFS('2) Income'!$E$13:$E$32,'2) Income'!$D$13:$D$32,"monthly",'2) Income'!$F$13:$F$32,"&lt;="&amp;$A555,'2) Income'!$I$13:$I$32,"&gt;="&amp;DAY(A555)))))</f>
        <v>0</v>
      </c>
      <c r="AH555" s="8" cm="1">
        <f t="array" ref="AH555">IF(A555="","",IF(COUNTIF('2) Income'!$D$13:$D$32,"Yearly")=0,0,SUMPRODUCT(--('2) Income'!$D$13:$D$32="Yearly"),--('2) Income'!$F$13:$F$32&lt;=A555),IF(B555="N",--('2) Income'!$I$13:$I$32=DAY(A555)),--('2) Income'!$I$13:$I$32&gt;=DAY(A555))),--(IFERROR(MOD('2) Income'!$H$13:$H$32-MONTH(A555)+12,12),1)=0),'2) Income'!$E$13:$E$32)))</f>
        <v>0</v>
      </c>
      <c r="AI555" s="8">
        <f>IF(A555="","",IF(COUNTIF('2) Income'!$D$13:$D$32,"one-time")=0,0,SUMIFS('2) Income'!$E$13:$E$32,'2) Income'!$D$13:$D$32,"one-time",'2) Income'!$F$13:$F$32,"="&amp;$A555)))</f>
        <v>0</v>
      </c>
      <c r="AJ555" s="9">
        <f t="shared" si="41"/>
        <v>0</v>
      </c>
    </row>
    <row r="556" spans="1:36">
      <c r="A556" s="7">
        <f>IF(A555="","",IF(A555+1&lt;='1) Period'!$E$21,A555+1,""))</f>
        <v>46028</v>
      </c>
      <c r="B556" s="7" t="str">
        <f t="shared" si="42"/>
        <v>N</v>
      </c>
      <c r="C556" t="str">
        <f t="shared" si="43"/>
        <v>F</v>
      </c>
      <c r="D556" s="8">
        <f>IF(A556="","",IF(TEXT(A556,"dddd")='4) Happy Money'!$E$23,WAllowance,0))</f>
        <v>0</v>
      </c>
      <c r="E556" s="8">
        <f>IF(A556="","",IF(B556="N",SUMIF(TMonthly[Day of the Month],DAY(A556),TMonthly[Amount]),SUMIF(TMonthly[Day of the Month],"&gt;="&amp;DAY(A556),TMonthly[Amount])))</f>
        <v>0</v>
      </c>
      <c r="F556" s="8" cm="1">
        <f t="array" ref="F556">IF(A556="","",SUMPRODUCT(--(TYearly[Due Date]&lt;=A556),IF(B556="N",--(TYearly[Day]=DAY(A556)),--(TYearly[Day]&gt;=DAY(A556))),--(IFERROR(MOD(TYearly[Month]-MONTH(A556)+12,12),1)=0),TYearly[Amount]))</f>
        <v>0</v>
      </c>
      <c r="G556" s="8">
        <f>IF(A556="","",SUMIF(TOneTime[Due Date],A556,TOneTime[Amount]))</f>
        <v>0</v>
      </c>
      <c r="H556" s="8" cm="1">
        <f t="array" ref="H556">IF(A556="","",IF(COUNTIF(TOther[Frequency],$H$1)=0,0,SUMPRODUCT(--(IFERROR(MOD(A556-TOther[Start Date],7),1)=0),--(TOther[Frequency]=$H$1),--(TOther[Start Date]&lt;=A556),--(TOther[End Date Calc]&gt;=A556),TOther[Amount])))</f>
        <v>0</v>
      </c>
      <c r="I556" s="8" cm="1">
        <f t="array" ref="I556">IF(A556="","",IF(COUNTIF(TOther[Frequency],$I$1)=0,0,SUMPRODUCT(--(IFERROR(MOD(A556-TOther[Start Date],14),1)=0),--(TOther[Frequency]=$I$1),--(TOther[Start Date]&lt;=A556),--(TOther[End Date Calc]&gt;=A556),TOther[Amount])))</f>
        <v>0</v>
      </c>
      <c r="J556" s="8">
        <f>IF(A556="","",IF(COUNTIF(TOther[Frequency],$J$1)=0,0,IF(OR(DAY(A556)=1,DAY(A556)=15),SUMIFS(TOther[Amount],TOther[Frequency],$J$1,TOther[Start Date],"&lt;="&amp;$A556,TOther[End Date Calc],"&gt;="&amp;A556),0)))</f>
        <v>0</v>
      </c>
      <c r="K556" s="8">
        <f>IF(A556="","",IF(COUNTIF(TOther[Frequency],$K$1)=0,0,IF(A556=(A556-DAY(A556)+1+2*7-WEEKDAY(A556-DAY(A556)+8-4,1)),SUMIFS(TOther[Amount],TOther[Frequency],$K$1,TOther[Start Date],"&lt;="&amp;$A556,TOther[End Date Calc],"&gt;="&amp;A556),0)))</f>
        <v>0</v>
      </c>
      <c r="L556" s="8">
        <f>IF(A556="","",IF(COUNTIF(TOther[Frequency],$L$1)=0,0,IF(A556=(A556-DAY(A556)+1+3*7-WEEKDAY(A556-DAY(A556)+8-4,1)),SUMIFS(TOther[Amount],TOther[Frequency],$L$1,TOther[Start Date],"&lt;="&amp;$A556,TOther[End Date Calc],"&gt;="&amp;A556),0)))</f>
        <v>0</v>
      </c>
      <c r="M556" s="8">
        <f>IF(A556="","",IF(COUNTIF(TOther[Frequency],$M$1)=0,0,IF(A556=(A556-DAY(A556)+1+4*7-WEEKDAY(A556-DAY(A556)+8-4,1)),SUMIFS(TOther[Amount],TOther[Frequency],$M$1,TOther[Start Date],"&lt;="&amp;$A556,TOther[End Date Calc],"&gt;="&amp;A556),0)))</f>
        <v>0</v>
      </c>
      <c r="N556" s="8" cm="1">
        <f t="array" ref="N556">IF(A556="","",IF(COUNTIF(TOther[Frequency],$N$1)=0,0,SUMPRODUCT(--(IFERROR(MOD(A556-TOther[Start Date],28),1)=0),--(TOther[Frequency]=$N$1),--(TOther[Start Date]&lt;=A556),--(TOther[End Date Calc]&gt;=A556),TOther[Amount])))</f>
        <v>0</v>
      </c>
      <c r="O556" s="8" cm="1">
        <f t="array" ref="O556">IF(A556="","",IF(COUNTIF(TOther[Frequency],$O$1)=0,0,SUMPRODUCT(--(IFERROR(MOD(A556-TOther[Start Date],42),1)=0),--(TOther[Frequency]=$O$1),--(TOther[Start Date]&lt;=A556),--(TOther[End Date Calc]&gt;=A556),TOther[Amount])))</f>
        <v>0</v>
      </c>
      <c r="P556" s="8" cm="1">
        <f t="array" ref="P556">IF(A556="","",IF(COUNTIF(TOther[Frequency],$P$1)=0,0,SUMPRODUCT(--(IFERROR(MOD(A556-TOther[Start Date],56),1)=0),--(TOther[Frequency]=$P$1),--(TOther[Start Date]&lt;=A556),--(TOther[End Date Calc]&gt;=A556),TOther[Amount])))</f>
        <v>0</v>
      </c>
      <c r="Q556" s="8">
        <f>IF(A556="","",IF(COUNTIF(TOther[Frequency],$Q$1)=0,0,IF(B556="N",SUMIFS(TOther[Amount],TOther[Frequency],$Q$1,TOther[Start Date],"&lt;="&amp;$A556,TOther[End Date Calc],"&gt;="&amp;A556,TOther[Start Day],DAY(A556)),SUMIFS(TOther[Amount],TOther[Frequency],$Q$1,TOther[Start Date],"&lt;="&amp;$A556,TOther[End Date Calc],"&gt;="&amp;A556,TOther[Start Day],"&gt;="&amp;DAY(A556)))))</f>
        <v>0</v>
      </c>
      <c r="R556" s="8" cm="1">
        <f t="array" ref="R556">IF(A556="","",IF(COUNTIF(TOther[Frequency],R$1)=0,0,SUMPRODUCT(--(TOther[Frequency]=R$1),--(TOther[Start Date]&lt;=A556),--(TOther[End Date Calc]&gt;=A556),IF(B556="N",--(TOther[Start Day]=DAY(A556)),--(TOther[Start Day]&gt;=DAY(A556))),--(IFERROR(MOD(TOther[Start Month]-MONTH(A556)+2,2),1)=0),TOther[Amount])))</f>
        <v>0</v>
      </c>
      <c r="S556" s="8" cm="1">
        <f t="array" ref="S556">IF(A556="","",IF(COUNTIF(TOther[Frequency],S$1)=0,0,SUMPRODUCT(--(TOther[Frequency]=S$1),--(TOther[Start Date]&lt;=A556),--(TOther[End Date Calc]&gt;=A556),IF(B556="N",--(TOther[Start Day]=DAY(A556)),--(TOther[Start Day]&gt;=DAY(A556))),--(IFERROR(MOD(TOther[Start Month]-MONTH(A556)+3,3),1)=0),TOther[Amount])))</f>
        <v>0</v>
      </c>
      <c r="T556" s="8" cm="1">
        <f t="array" ref="T556">IF($A556="","",IF(COUNTIF(TOther[Frequency],T$1)=0,0,SUMPRODUCT(--(TOther[Frequency]=T$1),--(TOther[Start Date]&lt;=$A556),--(TOther[End Date Calc]&gt;=$A556),IF($B556="N",--(TOther[Start Day]=DAY($A556)),--(TOther[Start Day]&gt;=DAY($A556))),--(IFERROR(MOD(TOther[Start Month]-MONTH($A556)+4,4),1)=0),TOther[Amount])))</f>
        <v>0</v>
      </c>
      <c r="U556" s="8" cm="1">
        <f t="array" ref="U556">IF(A556="","",IF(COUNTIF(TOther[Frequency],$U$1)=0,0,SUMPRODUCT(--(TOther[Frequency]=$U$1),--(TOther[Start Date]&lt;=A556),--(TOther[End Date Calc]&gt;=A556),IF(B556="N",--(TOther[Start Day]=DAY(A556)),--(TOther[Start Day]&gt;=DAY(A556))),--(IFERROR(MOD(TOther[Start Month]-MONTH(A556)+6,6),1)=0),TOther[Amount])))</f>
        <v>0</v>
      </c>
      <c r="V556" s="8" cm="1">
        <f t="array" ref="V556">IF(A556="","",IF(COUNTIF(TOther[Frequency],$V$1)=0,0,SUMPRODUCT(--(TOther[Frequency]=$V$1),--(TOther[Start Date]&lt;=A556),--(TOther[End Date Calc]&gt;=A556),IF(B556="N",--(TOther[Start Day]=DAY(A556)),--(TOther[Start Day]&gt;=DAY(A556))),--(IFERROR(MOD(TOther[Start Month]-MONTH(A556)+12,12),1)=0),TOther[Amount])))</f>
        <v>0</v>
      </c>
      <c r="W556" s="8">
        <f>IF(A556="","",SUMIFS(TOther[Amount],TOther[Start Date],A556,TOther[Frequency],$W$1))</f>
        <v>0</v>
      </c>
      <c r="X556" s="9">
        <f t="shared" si="40"/>
        <v>0</v>
      </c>
      <c r="Y556" s="9">
        <f t="shared" si="44"/>
        <v>0</v>
      </c>
      <c r="Z556" s="8" cm="1">
        <f t="array" ref="Z556">IF(A556="","",IF(COUNTIF('2) Income'!$D$13:$D$32,"Weekly")=0,0,SUMPRODUCT(--(IFERROR(MOD(A556-'2) Income'!$F$13:$F$32,7),1)=0),--('2) Income'!$D$13:$D$32="Weekly"),--('2) Income'!$F$13:$F$32&lt;=A556),'2) Income'!$E$13:$E$32)))</f>
        <v>0</v>
      </c>
      <c r="AA556" s="8" cm="1">
        <f t="array" ref="AA556">IF(A556="","",IF(COUNTIF('2) Income'!$D$13:$D$32,"Every Other Week")=0,0,SUMPRODUCT(--(IFERROR(MOD(A556-'2) Income'!$F$13:$F$32,14),1)=0),--('2) Income'!$D$13:$D$32="Every Other Week"),--('2) Income'!$F$13:$F$32&lt;=A556),'2) Income'!$E$13:$E$32)))</f>
        <v>0</v>
      </c>
      <c r="AB556" s="8">
        <f>IF(A556="","",IF(COUNTIF('2) Income'!$D$13:$D$32,"1st and 15th")=0,0,IF(OR(DAY(A556)=1,DAY(A556)=15),SUMIFS('2) Income'!$E$13:$E$32,'2) Income'!$D$13:$D$32,"1st and 15th",'2) Income'!$F$13:$F$32,"&lt;="&amp;$A556),0)))</f>
        <v>0</v>
      </c>
      <c r="AC556" s="8">
        <f>IF(A556="","",IF(COUNTIF('2) Income'!$D$13:$D$32,"2nd Wednesday")=0,0,IF(A556=(A556-DAY(A556)+1+2*7-WEEKDAY(A556-DAY(A556)+8-4,1)),SUMIFS('2) Income'!$E$13:$E$32,'2) Income'!$D$13:$D$32,"2nd Wednesday",'2) Income'!$F$13:$F$32,"&lt;="&amp;$A556),0)))</f>
        <v>0</v>
      </c>
      <c r="AD556" s="8">
        <f>IF(A556="","",IF(COUNTIF('2) Income'!$D$13:$D$32,"3rd Wednesday")=0,0,IF(A556=(A556-DAY(A556)+1+3*7-WEEKDAY(A556-DAY(A556)+8-4,1)),SUMIFS('2) Income'!$E$13:$E$32,'2) Income'!$D$13:$D$32,"3rd Wednesday",'2) Income'!$F$13:$F$32,"&lt;="&amp;$A556),0)))</f>
        <v>0</v>
      </c>
      <c r="AE556" s="8">
        <f>IF(A556="","",IF(COUNTIF('2) Income'!$D$13:$D$32,"4th Wednesday")=0,0,IF(A556=(A556-DAY(A556)+1+4*7-WEEKDAY(A556-DAY(A556)+8-4,1)),SUMIFS('2) Income'!$E$13:$E$32,'2) Income'!$D$13:$D$32,"4th Wednesday",'2) Income'!$F$13:$F$32,"&lt;="&amp;$A556),0)))</f>
        <v>0</v>
      </c>
      <c r="AF556" s="8" cm="1">
        <f t="array" ref="AF556">IF(A556="","",IF(COUNTIF('2) Income'!$D$13:$D$32,"Every 4 Weeks")=0,0,SUMPRODUCT(--(IFERROR(MOD(A556-'2) Income'!$F$13:$F$32,28),1)=0),--('2) Income'!$D$13:$D$32="Every 4 Weeks"),--('2) Income'!$F$13:$F$32&lt;=A556),'2) Income'!$E$13:$E$32)))</f>
        <v>0</v>
      </c>
      <c r="AG556" s="8">
        <f>IF(A556="","",IF(COUNTIF('2) Income'!$D$13:$D$32,"Monthly")=0,0,IF(B556="N",SUMIFS('2) Income'!$E$13:$E$32,'2) Income'!$D$13:$D$32,"monthly",'2) Income'!$F$13:$F$32,"&lt;="&amp;$A556,'2) Income'!$I$13:$I$32,DAY(A556)),SUMIFS('2) Income'!$E$13:$E$32,'2) Income'!$D$13:$D$32,"monthly",'2) Income'!$F$13:$F$32,"&lt;="&amp;$A556,'2) Income'!$I$13:$I$32,"&gt;="&amp;DAY(A556)))))</f>
        <v>0</v>
      </c>
      <c r="AH556" s="8" cm="1">
        <f t="array" ref="AH556">IF(A556="","",IF(COUNTIF('2) Income'!$D$13:$D$32,"Yearly")=0,0,SUMPRODUCT(--('2) Income'!$D$13:$D$32="Yearly"),--('2) Income'!$F$13:$F$32&lt;=A556),IF(B556="N",--('2) Income'!$I$13:$I$32=DAY(A556)),--('2) Income'!$I$13:$I$32&gt;=DAY(A556))),--(IFERROR(MOD('2) Income'!$H$13:$H$32-MONTH(A556)+12,12),1)=0),'2) Income'!$E$13:$E$32)))</f>
        <v>0</v>
      </c>
      <c r="AI556" s="8">
        <f>IF(A556="","",IF(COUNTIF('2) Income'!$D$13:$D$32,"one-time")=0,0,SUMIFS('2) Income'!$E$13:$E$32,'2) Income'!$D$13:$D$32,"one-time",'2) Income'!$F$13:$F$32,"="&amp;$A556)))</f>
        <v>0</v>
      </c>
      <c r="AJ556" s="9">
        <f t="shared" si="41"/>
        <v>0</v>
      </c>
    </row>
    <row r="557" spans="1:36">
      <c r="A557" s="7">
        <f>IF(A556="","",IF(A556+1&lt;='1) Period'!$E$21,A556+1,""))</f>
        <v>46029</v>
      </c>
      <c r="B557" s="7" t="str">
        <f t="shared" si="42"/>
        <v>N</v>
      </c>
      <c r="C557" t="str">
        <f t="shared" si="43"/>
        <v>F</v>
      </c>
      <c r="D557" s="8">
        <f>IF(A557="","",IF(TEXT(A557,"dddd")='4) Happy Money'!$E$23,WAllowance,0))</f>
        <v>0</v>
      </c>
      <c r="E557" s="8">
        <f>IF(A557="","",IF(B557="N",SUMIF(TMonthly[Day of the Month],DAY(A557),TMonthly[Amount]),SUMIF(TMonthly[Day of the Month],"&gt;="&amp;DAY(A557),TMonthly[Amount])))</f>
        <v>0</v>
      </c>
      <c r="F557" s="8" cm="1">
        <f t="array" ref="F557">IF(A557="","",SUMPRODUCT(--(TYearly[Due Date]&lt;=A557),IF(B557="N",--(TYearly[Day]=DAY(A557)),--(TYearly[Day]&gt;=DAY(A557))),--(IFERROR(MOD(TYearly[Month]-MONTH(A557)+12,12),1)=0),TYearly[Amount]))</f>
        <v>0</v>
      </c>
      <c r="G557" s="8">
        <f>IF(A557="","",SUMIF(TOneTime[Due Date],A557,TOneTime[Amount]))</f>
        <v>0</v>
      </c>
      <c r="H557" s="8" cm="1">
        <f t="array" ref="H557">IF(A557="","",IF(COUNTIF(TOther[Frequency],$H$1)=0,0,SUMPRODUCT(--(IFERROR(MOD(A557-TOther[Start Date],7),1)=0),--(TOther[Frequency]=$H$1),--(TOther[Start Date]&lt;=A557),--(TOther[End Date Calc]&gt;=A557),TOther[Amount])))</f>
        <v>0</v>
      </c>
      <c r="I557" s="8" cm="1">
        <f t="array" ref="I557">IF(A557="","",IF(COUNTIF(TOther[Frequency],$I$1)=0,0,SUMPRODUCT(--(IFERROR(MOD(A557-TOther[Start Date],14),1)=0),--(TOther[Frequency]=$I$1),--(TOther[Start Date]&lt;=A557),--(TOther[End Date Calc]&gt;=A557),TOther[Amount])))</f>
        <v>0</v>
      </c>
      <c r="J557" s="8">
        <f>IF(A557="","",IF(COUNTIF(TOther[Frequency],$J$1)=0,0,IF(OR(DAY(A557)=1,DAY(A557)=15),SUMIFS(TOther[Amount],TOther[Frequency],$J$1,TOther[Start Date],"&lt;="&amp;$A557,TOther[End Date Calc],"&gt;="&amp;A557),0)))</f>
        <v>0</v>
      </c>
      <c r="K557" s="8">
        <f>IF(A557="","",IF(COUNTIF(TOther[Frequency],$K$1)=0,0,IF(A557=(A557-DAY(A557)+1+2*7-WEEKDAY(A557-DAY(A557)+8-4,1)),SUMIFS(TOther[Amount],TOther[Frequency],$K$1,TOther[Start Date],"&lt;="&amp;$A557,TOther[End Date Calc],"&gt;="&amp;A557),0)))</f>
        <v>0</v>
      </c>
      <c r="L557" s="8">
        <f>IF(A557="","",IF(COUNTIF(TOther[Frequency],$L$1)=0,0,IF(A557=(A557-DAY(A557)+1+3*7-WEEKDAY(A557-DAY(A557)+8-4,1)),SUMIFS(TOther[Amount],TOther[Frequency],$L$1,TOther[Start Date],"&lt;="&amp;$A557,TOther[End Date Calc],"&gt;="&amp;A557),0)))</f>
        <v>0</v>
      </c>
      <c r="M557" s="8">
        <f>IF(A557="","",IF(COUNTIF(TOther[Frequency],$M$1)=0,0,IF(A557=(A557-DAY(A557)+1+4*7-WEEKDAY(A557-DAY(A557)+8-4,1)),SUMIFS(TOther[Amount],TOther[Frequency],$M$1,TOther[Start Date],"&lt;="&amp;$A557,TOther[End Date Calc],"&gt;="&amp;A557),0)))</f>
        <v>0</v>
      </c>
      <c r="N557" s="8" cm="1">
        <f t="array" ref="N557">IF(A557="","",IF(COUNTIF(TOther[Frequency],$N$1)=0,0,SUMPRODUCT(--(IFERROR(MOD(A557-TOther[Start Date],28),1)=0),--(TOther[Frequency]=$N$1),--(TOther[Start Date]&lt;=A557),--(TOther[End Date Calc]&gt;=A557),TOther[Amount])))</f>
        <v>0</v>
      </c>
      <c r="O557" s="8" cm="1">
        <f t="array" ref="O557">IF(A557="","",IF(COUNTIF(TOther[Frequency],$O$1)=0,0,SUMPRODUCT(--(IFERROR(MOD(A557-TOther[Start Date],42),1)=0),--(TOther[Frequency]=$O$1),--(TOther[Start Date]&lt;=A557),--(TOther[End Date Calc]&gt;=A557),TOther[Amount])))</f>
        <v>0</v>
      </c>
      <c r="P557" s="8" cm="1">
        <f t="array" ref="P557">IF(A557="","",IF(COUNTIF(TOther[Frequency],$P$1)=0,0,SUMPRODUCT(--(IFERROR(MOD(A557-TOther[Start Date],56),1)=0),--(TOther[Frequency]=$P$1),--(TOther[Start Date]&lt;=A557),--(TOther[End Date Calc]&gt;=A557),TOther[Amount])))</f>
        <v>0</v>
      </c>
      <c r="Q557" s="8">
        <f>IF(A557="","",IF(COUNTIF(TOther[Frequency],$Q$1)=0,0,IF(B557="N",SUMIFS(TOther[Amount],TOther[Frequency],$Q$1,TOther[Start Date],"&lt;="&amp;$A557,TOther[End Date Calc],"&gt;="&amp;A557,TOther[Start Day],DAY(A557)),SUMIFS(TOther[Amount],TOther[Frequency],$Q$1,TOther[Start Date],"&lt;="&amp;$A557,TOther[End Date Calc],"&gt;="&amp;A557,TOther[Start Day],"&gt;="&amp;DAY(A557)))))</f>
        <v>0</v>
      </c>
      <c r="R557" s="8" cm="1">
        <f t="array" ref="R557">IF(A557="","",IF(COUNTIF(TOther[Frequency],R$1)=0,0,SUMPRODUCT(--(TOther[Frequency]=R$1),--(TOther[Start Date]&lt;=A557),--(TOther[End Date Calc]&gt;=A557),IF(B557="N",--(TOther[Start Day]=DAY(A557)),--(TOther[Start Day]&gt;=DAY(A557))),--(IFERROR(MOD(TOther[Start Month]-MONTH(A557)+2,2),1)=0),TOther[Amount])))</f>
        <v>0</v>
      </c>
      <c r="S557" s="8" cm="1">
        <f t="array" ref="S557">IF(A557="","",IF(COUNTIF(TOther[Frequency],S$1)=0,0,SUMPRODUCT(--(TOther[Frequency]=S$1),--(TOther[Start Date]&lt;=A557),--(TOther[End Date Calc]&gt;=A557),IF(B557="N",--(TOther[Start Day]=DAY(A557)),--(TOther[Start Day]&gt;=DAY(A557))),--(IFERROR(MOD(TOther[Start Month]-MONTH(A557)+3,3),1)=0),TOther[Amount])))</f>
        <v>0</v>
      </c>
      <c r="T557" s="8" cm="1">
        <f t="array" ref="T557">IF($A557="","",IF(COUNTIF(TOther[Frequency],T$1)=0,0,SUMPRODUCT(--(TOther[Frequency]=T$1),--(TOther[Start Date]&lt;=$A557),--(TOther[End Date Calc]&gt;=$A557),IF($B557="N",--(TOther[Start Day]=DAY($A557)),--(TOther[Start Day]&gt;=DAY($A557))),--(IFERROR(MOD(TOther[Start Month]-MONTH($A557)+4,4),1)=0),TOther[Amount])))</f>
        <v>0</v>
      </c>
      <c r="U557" s="8" cm="1">
        <f t="array" ref="U557">IF(A557="","",IF(COUNTIF(TOther[Frequency],$U$1)=0,0,SUMPRODUCT(--(TOther[Frequency]=$U$1),--(TOther[Start Date]&lt;=A557),--(TOther[End Date Calc]&gt;=A557),IF(B557="N",--(TOther[Start Day]=DAY(A557)),--(TOther[Start Day]&gt;=DAY(A557))),--(IFERROR(MOD(TOther[Start Month]-MONTH(A557)+6,6),1)=0),TOther[Amount])))</f>
        <v>0</v>
      </c>
      <c r="V557" s="8" cm="1">
        <f t="array" ref="V557">IF(A557="","",IF(COUNTIF(TOther[Frequency],$V$1)=0,0,SUMPRODUCT(--(TOther[Frequency]=$V$1),--(TOther[Start Date]&lt;=A557),--(TOther[End Date Calc]&gt;=A557),IF(B557="N",--(TOther[Start Day]=DAY(A557)),--(TOther[Start Day]&gt;=DAY(A557))),--(IFERROR(MOD(TOther[Start Month]-MONTH(A557)+12,12),1)=0),TOther[Amount])))</f>
        <v>0</v>
      </c>
      <c r="W557" s="8">
        <f>IF(A557="","",SUMIFS(TOther[Amount],TOther[Start Date],A557,TOther[Frequency],$W$1))</f>
        <v>0</v>
      </c>
      <c r="X557" s="9">
        <f t="shared" si="40"/>
        <v>0</v>
      </c>
      <c r="Y557" s="9">
        <f t="shared" si="44"/>
        <v>0</v>
      </c>
      <c r="Z557" s="8" cm="1">
        <f t="array" ref="Z557">IF(A557="","",IF(COUNTIF('2) Income'!$D$13:$D$32,"Weekly")=0,0,SUMPRODUCT(--(IFERROR(MOD(A557-'2) Income'!$F$13:$F$32,7),1)=0),--('2) Income'!$D$13:$D$32="Weekly"),--('2) Income'!$F$13:$F$32&lt;=A557),'2) Income'!$E$13:$E$32)))</f>
        <v>0</v>
      </c>
      <c r="AA557" s="8" cm="1">
        <f t="array" ref="AA557">IF(A557="","",IF(COUNTIF('2) Income'!$D$13:$D$32,"Every Other Week")=0,0,SUMPRODUCT(--(IFERROR(MOD(A557-'2) Income'!$F$13:$F$32,14),1)=0),--('2) Income'!$D$13:$D$32="Every Other Week"),--('2) Income'!$F$13:$F$32&lt;=A557),'2) Income'!$E$13:$E$32)))</f>
        <v>0</v>
      </c>
      <c r="AB557" s="8">
        <f>IF(A557="","",IF(COUNTIF('2) Income'!$D$13:$D$32,"1st and 15th")=0,0,IF(OR(DAY(A557)=1,DAY(A557)=15),SUMIFS('2) Income'!$E$13:$E$32,'2) Income'!$D$13:$D$32,"1st and 15th",'2) Income'!$F$13:$F$32,"&lt;="&amp;$A557),0)))</f>
        <v>0</v>
      </c>
      <c r="AC557" s="8">
        <f>IF(A557="","",IF(COUNTIF('2) Income'!$D$13:$D$32,"2nd Wednesday")=0,0,IF(A557=(A557-DAY(A557)+1+2*7-WEEKDAY(A557-DAY(A557)+8-4,1)),SUMIFS('2) Income'!$E$13:$E$32,'2) Income'!$D$13:$D$32,"2nd Wednesday",'2) Income'!$F$13:$F$32,"&lt;="&amp;$A557),0)))</f>
        <v>0</v>
      </c>
      <c r="AD557" s="8">
        <f>IF(A557="","",IF(COUNTIF('2) Income'!$D$13:$D$32,"3rd Wednesday")=0,0,IF(A557=(A557-DAY(A557)+1+3*7-WEEKDAY(A557-DAY(A557)+8-4,1)),SUMIFS('2) Income'!$E$13:$E$32,'2) Income'!$D$13:$D$32,"3rd Wednesday",'2) Income'!$F$13:$F$32,"&lt;="&amp;$A557),0)))</f>
        <v>0</v>
      </c>
      <c r="AE557" s="8">
        <f>IF(A557="","",IF(COUNTIF('2) Income'!$D$13:$D$32,"4th Wednesday")=0,0,IF(A557=(A557-DAY(A557)+1+4*7-WEEKDAY(A557-DAY(A557)+8-4,1)),SUMIFS('2) Income'!$E$13:$E$32,'2) Income'!$D$13:$D$32,"4th Wednesday",'2) Income'!$F$13:$F$32,"&lt;="&amp;$A557),0)))</f>
        <v>0</v>
      </c>
      <c r="AF557" s="8" cm="1">
        <f t="array" ref="AF557">IF(A557="","",IF(COUNTIF('2) Income'!$D$13:$D$32,"Every 4 Weeks")=0,0,SUMPRODUCT(--(IFERROR(MOD(A557-'2) Income'!$F$13:$F$32,28),1)=0),--('2) Income'!$D$13:$D$32="Every 4 Weeks"),--('2) Income'!$F$13:$F$32&lt;=A557),'2) Income'!$E$13:$E$32)))</f>
        <v>0</v>
      </c>
      <c r="AG557" s="8">
        <f>IF(A557="","",IF(COUNTIF('2) Income'!$D$13:$D$32,"Monthly")=0,0,IF(B557="N",SUMIFS('2) Income'!$E$13:$E$32,'2) Income'!$D$13:$D$32,"monthly",'2) Income'!$F$13:$F$32,"&lt;="&amp;$A557,'2) Income'!$I$13:$I$32,DAY(A557)),SUMIFS('2) Income'!$E$13:$E$32,'2) Income'!$D$13:$D$32,"monthly",'2) Income'!$F$13:$F$32,"&lt;="&amp;$A557,'2) Income'!$I$13:$I$32,"&gt;="&amp;DAY(A557)))))</f>
        <v>0</v>
      </c>
      <c r="AH557" s="8" cm="1">
        <f t="array" ref="AH557">IF(A557="","",IF(COUNTIF('2) Income'!$D$13:$D$32,"Yearly")=0,0,SUMPRODUCT(--('2) Income'!$D$13:$D$32="Yearly"),--('2) Income'!$F$13:$F$32&lt;=A557),IF(B557="N",--('2) Income'!$I$13:$I$32=DAY(A557)),--('2) Income'!$I$13:$I$32&gt;=DAY(A557))),--(IFERROR(MOD('2) Income'!$H$13:$H$32-MONTH(A557)+12,12),1)=0),'2) Income'!$E$13:$E$32)))</f>
        <v>0</v>
      </c>
      <c r="AI557" s="8">
        <f>IF(A557="","",IF(COUNTIF('2) Income'!$D$13:$D$32,"one-time")=0,0,SUMIFS('2) Income'!$E$13:$E$32,'2) Income'!$D$13:$D$32,"one-time",'2) Income'!$F$13:$F$32,"="&amp;$A557)))</f>
        <v>0</v>
      </c>
      <c r="AJ557" s="9">
        <f t="shared" si="41"/>
        <v>0</v>
      </c>
    </row>
    <row r="558" spans="1:36">
      <c r="A558" s="7">
        <f>IF(A557="","",IF(A557+1&lt;='1) Period'!$E$21,A557+1,""))</f>
        <v>46030</v>
      </c>
      <c r="B558" s="7" t="str">
        <f t="shared" si="42"/>
        <v>N</v>
      </c>
      <c r="C558" t="str">
        <f t="shared" si="43"/>
        <v>F</v>
      </c>
      <c r="D558" s="8">
        <f>IF(A558="","",IF(TEXT(A558,"dddd")='4) Happy Money'!$E$23,WAllowance,0))</f>
        <v>0</v>
      </c>
      <c r="E558" s="8">
        <f>IF(A558="","",IF(B558="N",SUMIF(TMonthly[Day of the Month],DAY(A558),TMonthly[Amount]),SUMIF(TMonthly[Day of the Month],"&gt;="&amp;DAY(A558),TMonthly[Amount])))</f>
        <v>0</v>
      </c>
      <c r="F558" s="8" cm="1">
        <f t="array" ref="F558">IF(A558="","",SUMPRODUCT(--(TYearly[Due Date]&lt;=A558),IF(B558="N",--(TYearly[Day]=DAY(A558)),--(TYearly[Day]&gt;=DAY(A558))),--(IFERROR(MOD(TYearly[Month]-MONTH(A558)+12,12),1)=0),TYearly[Amount]))</f>
        <v>0</v>
      </c>
      <c r="G558" s="8">
        <f>IF(A558="","",SUMIF(TOneTime[Due Date],A558,TOneTime[Amount]))</f>
        <v>0</v>
      </c>
      <c r="H558" s="8" cm="1">
        <f t="array" ref="H558">IF(A558="","",IF(COUNTIF(TOther[Frequency],$H$1)=0,0,SUMPRODUCT(--(IFERROR(MOD(A558-TOther[Start Date],7),1)=0),--(TOther[Frequency]=$H$1),--(TOther[Start Date]&lt;=A558),--(TOther[End Date Calc]&gt;=A558),TOther[Amount])))</f>
        <v>0</v>
      </c>
      <c r="I558" s="8" cm="1">
        <f t="array" ref="I558">IF(A558="","",IF(COUNTIF(TOther[Frequency],$I$1)=0,0,SUMPRODUCT(--(IFERROR(MOD(A558-TOther[Start Date],14),1)=0),--(TOther[Frequency]=$I$1),--(TOther[Start Date]&lt;=A558),--(TOther[End Date Calc]&gt;=A558),TOther[Amount])))</f>
        <v>0</v>
      </c>
      <c r="J558" s="8">
        <f>IF(A558="","",IF(COUNTIF(TOther[Frequency],$J$1)=0,0,IF(OR(DAY(A558)=1,DAY(A558)=15),SUMIFS(TOther[Amount],TOther[Frequency],$J$1,TOther[Start Date],"&lt;="&amp;$A558,TOther[End Date Calc],"&gt;="&amp;A558),0)))</f>
        <v>0</v>
      </c>
      <c r="K558" s="8">
        <f>IF(A558="","",IF(COUNTIF(TOther[Frequency],$K$1)=0,0,IF(A558=(A558-DAY(A558)+1+2*7-WEEKDAY(A558-DAY(A558)+8-4,1)),SUMIFS(TOther[Amount],TOther[Frequency],$K$1,TOther[Start Date],"&lt;="&amp;$A558,TOther[End Date Calc],"&gt;="&amp;A558),0)))</f>
        <v>0</v>
      </c>
      <c r="L558" s="8">
        <f>IF(A558="","",IF(COUNTIF(TOther[Frequency],$L$1)=0,0,IF(A558=(A558-DAY(A558)+1+3*7-WEEKDAY(A558-DAY(A558)+8-4,1)),SUMIFS(TOther[Amount],TOther[Frequency],$L$1,TOther[Start Date],"&lt;="&amp;$A558,TOther[End Date Calc],"&gt;="&amp;A558),0)))</f>
        <v>0</v>
      </c>
      <c r="M558" s="8">
        <f>IF(A558="","",IF(COUNTIF(TOther[Frequency],$M$1)=0,0,IF(A558=(A558-DAY(A558)+1+4*7-WEEKDAY(A558-DAY(A558)+8-4,1)),SUMIFS(TOther[Amount],TOther[Frequency],$M$1,TOther[Start Date],"&lt;="&amp;$A558,TOther[End Date Calc],"&gt;="&amp;A558),0)))</f>
        <v>0</v>
      </c>
      <c r="N558" s="8" cm="1">
        <f t="array" ref="N558">IF(A558="","",IF(COUNTIF(TOther[Frequency],$N$1)=0,0,SUMPRODUCT(--(IFERROR(MOD(A558-TOther[Start Date],28),1)=0),--(TOther[Frequency]=$N$1),--(TOther[Start Date]&lt;=A558),--(TOther[End Date Calc]&gt;=A558),TOther[Amount])))</f>
        <v>0</v>
      </c>
      <c r="O558" s="8" cm="1">
        <f t="array" ref="O558">IF(A558="","",IF(COUNTIF(TOther[Frequency],$O$1)=0,0,SUMPRODUCT(--(IFERROR(MOD(A558-TOther[Start Date],42),1)=0),--(TOther[Frequency]=$O$1),--(TOther[Start Date]&lt;=A558),--(TOther[End Date Calc]&gt;=A558),TOther[Amount])))</f>
        <v>0</v>
      </c>
      <c r="P558" s="8" cm="1">
        <f t="array" ref="P558">IF(A558="","",IF(COUNTIF(TOther[Frequency],$P$1)=0,0,SUMPRODUCT(--(IFERROR(MOD(A558-TOther[Start Date],56),1)=0),--(TOther[Frequency]=$P$1),--(TOther[Start Date]&lt;=A558),--(TOther[End Date Calc]&gt;=A558),TOther[Amount])))</f>
        <v>0</v>
      </c>
      <c r="Q558" s="8">
        <f>IF(A558="","",IF(COUNTIF(TOther[Frequency],$Q$1)=0,0,IF(B558="N",SUMIFS(TOther[Amount],TOther[Frequency],$Q$1,TOther[Start Date],"&lt;="&amp;$A558,TOther[End Date Calc],"&gt;="&amp;A558,TOther[Start Day],DAY(A558)),SUMIFS(TOther[Amount],TOther[Frequency],$Q$1,TOther[Start Date],"&lt;="&amp;$A558,TOther[End Date Calc],"&gt;="&amp;A558,TOther[Start Day],"&gt;="&amp;DAY(A558)))))</f>
        <v>0</v>
      </c>
      <c r="R558" s="8" cm="1">
        <f t="array" ref="R558">IF(A558="","",IF(COUNTIF(TOther[Frequency],R$1)=0,0,SUMPRODUCT(--(TOther[Frequency]=R$1),--(TOther[Start Date]&lt;=A558),--(TOther[End Date Calc]&gt;=A558),IF(B558="N",--(TOther[Start Day]=DAY(A558)),--(TOther[Start Day]&gt;=DAY(A558))),--(IFERROR(MOD(TOther[Start Month]-MONTH(A558)+2,2),1)=0),TOther[Amount])))</f>
        <v>0</v>
      </c>
      <c r="S558" s="8" cm="1">
        <f t="array" ref="S558">IF(A558="","",IF(COUNTIF(TOther[Frequency],S$1)=0,0,SUMPRODUCT(--(TOther[Frequency]=S$1),--(TOther[Start Date]&lt;=A558),--(TOther[End Date Calc]&gt;=A558),IF(B558="N",--(TOther[Start Day]=DAY(A558)),--(TOther[Start Day]&gt;=DAY(A558))),--(IFERROR(MOD(TOther[Start Month]-MONTH(A558)+3,3),1)=0),TOther[Amount])))</f>
        <v>0</v>
      </c>
      <c r="T558" s="8" cm="1">
        <f t="array" ref="T558">IF($A558="","",IF(COUNTIF(TOther[Frequency],T$1)=0,0,SUMPRODUCT(--(TOther[Frequency]=T$1),--(TOther[Start Date]&lt;=$A558),--(TOther[End Date Calc]&gt;=$A558),IF($B558="N",--(TOther[Start Day]=DAY($A558)),--(TOther[Start Day]&gt;=DAY($A558))),--(IFERROR(MOD(TOther[Start Month]-MONTH($A558)+4,4),1)=0),TOther[Amount])))</f>
        <v>0</v>
      </c>
      <c r="U558" s="8" cm="1">
        <f t="array" ref="U558">IF(A558="","",IF(COUNTIF(TOther[Frequency],$U$1)=0,0,SUMPRODUCT(--(TOther[Frequency]=$U$1),--(TOther[Start Date]&lt;=A558),--(TOther[End Date Calc]&gt;=A558),IF(B558="N",--(TOther[Start Day]=DAY(A558)),--(TOther[Start Day]&gt;=DAY(A558))),--(IFERROR(MOD(TOther[Start Month]-MONTH(A558)+6,6),1)=0),TOther[Amount])))</f>
        <v>0</v>
      </c>
      <c r="V558" s="8" cm="1">
        <f t="array" ref="V558">IF(A558="","",IF(COUNTIF(TOther[Frequency],$V$1)=0,0,SUMPRODUCT(--(TOther[Frequency]=$V$1),--(TOther[Start Date]&lt;=A558),--(TOther[End Date Calc]&gt;=A558),IF(B558="N",--(TOther[Start Day]=DAY(A558)),--(TOther[Start Day]&gt;=DAY(A558))),--(IFERROR(MOD(TOther[Start Month]-MONTH(A558)+12,12),1)=0),TOther[Amount])))</f>
        <v>0</v>
      </c>
      <c r="W558" s="8">
        <f>IF(A558="","",SUMIFS(TOther[Amount],TOther[Start Date],A558,TOther[Frequency],$W$1))</f>
        <v>0</v>
      </c>
      <c r="X558" s="9">
        <f t="shared" si="40"/>
        <v>0</v>
      </c>
      <c r="Y558" s="9">
        <f t="shared" si="44"/>
        <v>0</v>
      </c>
      <c r="Z558" s="8" cm="1">
        <f t="array" ref="Z558">IF(A558="","",IF(COUNTIF('2) Income'!$D$13:$D$32,"Weekly")=0,0,SUMPRODUCT(--(IFERROR(MOD(A558-'2) Income'!$F$13:$F$32,7),1)=0),--('2) Income'!$D$13:$D$32="Weekly"),--('2) Income'!$F$13:$F$32&lt;=A558),'2) Income'!$E$13:$E$32)))</f>
        <v>0</v>
      </c>
      <c r="AA558" s="8" cm="1">
        <f t="array" ref="AA558">IF(A558="","",IF(COUNTIF('2) Income'!$D$13:$D$32,"Every Other Week")=0,0,SUMPRODUCT(--(IFERROR(MOD(A558-'2) Income'!$F$13:$F$32,14),1)=0),--('2) Income'!$D$13:$D$32="Every Other Week"),--('2) Income'!$F$13:$F$32&lt;=A558),'2) Income'!$E$13:$E$32)))</f>
        <v>0</v>
      </c>
      <c r="AB558" s="8">
        <f>IF(A558="","",IF(COUNTIF('2) Income'!$D$13:$D$32,"1st and 15th")=0,0,IF(OR(DAY(A558)=1,DAY(A558)=15),SUMIFS('2) Income'!$E$13:$E$32,'2) Income'!$D$13:$D$32,"1st and 15th",'2) Income'!$F$13:$F$32,"&lt;="&amp;$A558),0)))</f>
        <v>0</v>
      </c>
      <c r="AC558" s="8">
        <f>IF(A558="","",IF(COUNTIF('2) Income'!$D$13:$D$32,"2nd Wednesday")=0,0,IF(A558=(A558-DAY(A558)+1+2*7-WEEKDAY(A558-DAY(A558)+8-4,1)),SUMIFS('2) Income'!$E$13:$E$32,'2) Income'!$D$13:$D$32,"2nd Wednesday",'2) Income'!$F$13:$F$32,"&lt;="&amp;$A558),0)))</f>
        <v>0</v>
      </c>
      <c r="AD558" s="8">
        <f>IF(A558="","",IF(COUNTIF('2) Income'!$D$13:$D$32,"3rd Wednesday")=0,0,IF(A558=(A558-DAY(A558)+1+3*7-WEEKDAY(A558-DAY(A558)+8-4,1)),SUMIFS('2) Income'!$E$13:$E$32,'2) Income'!$D$13:$D$32,"3rd Wednesday",'2) Income'!$F$13:$F$32,"&lt;="&amp;$A558),0)))</f>
        <v>0</v>
      </c>
      <c r="AE558" s="8">
        <f>IF(A558="","",IF(COUNTIF('2) Income'!$D$13:$D$32,"4th Wednesday")=0,0,IF(A558=(A558-DAY(A558)+1+4*7-WEEKDAY(A558-DAY(A558)+8-4,1)),SUMIFS('2) Income'!$E$13:$E$32,'2) Income'!$D$13:$D$32,"4th Wednesday",'2) Income'!$F$13:$F$32,"&lt;="&amp;$A558),0)))</f>
        <v>0</v>
      </c>
      <c r="AF558" s="8" cm="1">
        <f t="array" ref="AF558">IF(A558="","",IF(COUNTIF('2) Income'!$D$13:$D$32,"Every 4 Weeks")=0,0,SUMPRODUCT(--(IFERROR(MOD(A558-'2) Income'!$F$13:$F$32,28),1)=0),--('2) Income'!$D$13:$D$32="Every 4 Weeks"),--('2) Income'!$F$13:$F$32&lt;=A558),'2) Income'!$E$13:$E$32)))</f>
        <v>0</v>
      </c>
      <c r="AG558" s="8">
        <f>IF(A558="","",IF(COUNTIF('2) Income'!$D$13:$D$32,"Monthly")=0,0,IF(B558="N",SUMIFS('2) Income'!$E$13:$E$32,'2) Income'!$D$13:$D$32,"monthly",'2) Income'!$F$13:$F$32,"&lt;="&amp;$A558,'2) Income'!$I$13:$I$32,DAY(A558)),SUMIFS('2) Income'!$E$13:$E$32,'2) Income'!$D$13:$D$32,"monthly",'2) Income'!$F$13:$F$32,"&lt;="&amp;$A558,'2) Income'!$I$13:$I$32,"&gt;="&amp;DAY(A558)))))</f>
        <v>0</v>
      </c>
      <c r="AH558" s="8" cm="1">
        <f t="array" ref="AH558">IF(A558="","",IF(COUNTIF('2) Income'!$D$13:$D$32,"Yearly")=0,0,SUMPRODUCT(--('2) Income'!$D$13:$D$32="Yearly"),--('2) Income'!$F$13:$F$32&lt;=A558),IF(B558="N",--('2) Income'!$I$13:$I$32=DAY(A558)),--('2) Income'!$I$13:$I$32&gt;=DAY(A558))),--(IFERROR(MOD('2) Income'!$H$13:$H$32-MONTH(A558)+12,12),1)=0),'2) Income'!$E$13:$E$32)))</f>
        <v>0</v>
      </c>
      <c r="AI558" s="8">
        <f>IF(A558="","",IF(COUNTIF('2) Income'!$D$13:$D$32,"one-time")=0,0,SUMIFS('2) Income'!$E$13:$E$32,'2) Income'!$D$13:$D$32,"one-time",'2) Income'!$F$13:$F$32,"="&amp;$A558)))</f>
        <v>0</v>
      </c>
      <c r="AJ558" s="9">
        <f t="shared" si="41"/>
        <v>0</v>
      </c>
    </row>
    <row r="559" spans="1:36">
      <c r="A559" s="7">
        <f>IF(A558="","",IF(A558+1&lt;='1) Period'!$E$21,A558+1,""))</f>
        <v>46031</v>
      </c>
      <c r="B559" s="7" t="str">
        <f t="shared" si="42"/>
        <v>N</v>
      </c>
      <c r="C559" t="str">
        <f t="shared" si="43"/>
        <v>F</v>
      </c>
      <c r="D559" s="8">
        <f>IF(A559="","",IF(TEXT(A559,"dddd")='4) Happy Money'!$E$23,WAllowance,0))</f>
        <v>0</v>
      </c>
      <c r="E559" s="8">
        <f>IF(A559="","",IF(B559="N",SUMIF(TMonthly[Day of the Month],DAY(A559),TMonthly[Amount]),SUMIF(TMonthly[Day of the Month],"&gt;="&amp;DAY(A559),TMonthly[Amount])))</f>
        <v>0</v>
      </c>
      <c r="F559" s="8" cm="1">
        <f t="array" ref="F559">IF(A559="","",SUMPRODUCT(--(TYearly[Due Date]&lt;=A559),IF(B559="N",--(TYearly[Day]=DAY(A559)),--(TYearly[Day]&gt;=DAY(A559))),--(IFERROR(MOD(TYearly[Month]-MONTH(A559)+12,12),1)=0),TYearly[Amount]))</f>
        <v>0</v>
      </c>
      <c r="G559" s="8">
        <f>IF(A559="","",SUMIF(TOneTime[Due Date],A559,TOneTime[Amount]))</f>
        <v>0</v>
      </c>
      <c r="H559" s="8" cm="1">
        <f t="array" ref="H559">IF(A559="","",IF(COUNTIF(TOther[Frequency],$H$1)=0,0,SUMPRODUCT(--(IFERROR(MOD(A559-TOther[Start Date],7),1)=0),--(TOther[Frequency]=$H$1),--(TOther[Start Date]&lt;=A559),--(TOther[End Date Calc]&gt;=A559),TOther[Amount])))</f>
        <v>0</v>
      </c>
      <c r="I559" s="8" cm="1">
        <f t="array" ref="I559">IF(A559="","",IF(COUNTIF(TOther[Frequency],$I$1)=0,0,SUMPRODUCT(--(IFERROR(MOD(A559-TOther[Start Date],14),1)=0),--(TOther[Frequency]=$I$1),--(TOther[Start Date]&lt;=A559),--(TOther[End Date Calc]&gt;=A559),TOther[Amount])))</f>
        <v>0</v>
      </c>
      <c r="J559" s="8">
        <f>IF(A559="","",IF(COUNTIF(TOther[Frequency],$J$1)=0,0,IF(OR(DAY(A559)=1,DAY(A559)=15),SUMIFS(TOther[Amount],TOther[Frequency],$J$1,TOther[Start Date],"&lt;="&amp;$A559,TOther[End Date Calc],"&gt;="&amp;A559),0)))</f>
        <v>0</v>
      </c>
      <c r="K559" s="8">
        <f>IF(A559="","",IF(COUNTIF(TOther[Frequency],$K$1)=0,0,IF(A559=(A559-DAY(A559)+1+2*7-WEEKDAY(A559-DAY(A559)+8-4,1)),SUMIFS(TOther[Amount],TOther[Frequency],$K$1,TOther[Start Date],"&lt;="&amp;$A559,TOther[End Date Calc],"&gt;="&amp;A559),0)))</f>
        <v>0</v>
      </c>
      <c r="L559" s="8">
        <f>IF(A559="","",IF(COUNTIF(TOther[Frequency],$L$1)=0,0,IF(A559=(A559-DAY(A559)+1+3*7-WEEKDAY(A559-DAY(A559)+8-4,1)),SUMIFS(TOther[Amount],TOther[Frequency],$L$1,TOther[Start Date],"&lt;="&amp;$A559,TOther[End Date Calc],"&gt;="&amp;A559),0)))</f>
        <v>0</v>
      </c>
      <c r="M559" s="8">
        <f>IF(A559="","",IF(COUNTIF(TOther[Frequency],$M$1)=0,0,IF(A559=(A559-DAY(A559)+1+4*7-WEEKDAY(A559-DAY(A559)+8-4,1)),SUMIFS(TOther[Amount],TOther[Frequency],$M$1,TOther[Start Date],"&lt;="&amp;$A559,TOther[End Date Calc],"&gt;="&amp;A559),0)))</f>
        <v>0</v>
      </c>
      <c r="N559" s="8" cm="1">
        <f t="array" ref="N559">IF(A559="","",IF(COUNTIF(TOther[Frequency],$N$1)=0,0,SUMPRODUCT(--(IFERROR(MOD(A559-TOther[Start Date],28),1)=0),--(TOther[Frequency]=$N$1),--(TOther[Start Date]&lt;=A559),--(TOther[End Date Calc]&gt;=A559),TOther[Amount])))</f>
        <v>0</v>
      </c>
      <c r="O559" s="8" cm="1">
        <f t="array" ref="O559">IF(A559="","",IF(COUNTIF(TOther[Frequency],$O$1)=0,0,SUMPRODUCT(--(IFERROR(MOD(A559-TOther[Start Date],42),1)=0),--(TOther[Frequency]=$O$1),--(TOther[Start Date]&lt;=A559),--(TOther[End Date Calc]&gt;=A559),TOther[Amount])))</f>
        <v>0</v>
      </c>
      <c r="P559" s="8" cm="1">
        <f t="array" ref="P559">IF(A559="","",IF(COUNTIF(TOther[Frequency],$P$1)=0,0,SUMPRODUCT(--(IFERROR(MOD(A559-TOther[Start Date],56),1)=0),--(TOther[Frequency]=$P$1),--(TOther[Start Date]&lt;=A559),--(TOther[End Date Calc]&gt;=A559),TOther[Amount])))</f>
        <v>0</v>
      </c>
      <c r="Q559" s="8">
        <f>IF(A559="","",IF(COUNTIF(TOther[Frequency],$Q$1)=0,0,IF(B559="N",SUMIFS(TOther[Amount],TOther[Frequency],$Q$1,TOther[Start Date],"&lt;="&amp;$A559,TOther[End Date Calc],"&gt;="&amp;A559,TOther[Start Day],DAY(A559)),SUMIFS(TOther[Amount],TOther[Frequency],$Q$1,TOther[Start Date],"&lt;="&amp;$A559,TOther[End Date Calc],"&gt;="&amp;A559,TOther[Start Day],"&gt;="&amp;DAY(A559)))))</f>
        <v>0</v>
      </c>
      <c r="R559" s="8" cm="1">
        <f t="array" ref="R559">IF(A559="","",IF(COUNTIF(TOther[Frequency],R$1)=0,0,SUMPRODUCT(--(TOther[Frequency]=R$1),--(TOther[Start Date]&lt;=A559),--(TOther[End Date Calc]&gt;=A559),IF(B559="N",--(TOther[Start Day]=DAY(A559)),--(TOther[Start Day]&gt;=DAY(A559))),--(IFERROR(MOD(TOther[Start Month]-MONTH(A559)+2,2),1)=0),TOther[Amount])))</f>
        <v>0</v>
      </c>
      <c r="S559" s="8" cm="1">
        <f t="array" ref="S559">IF(A559="","",IF(COUNTIF(TOther[Frequency],S$1)=0,0,SUMPRODUCT(--(TOther[Frequency]=S$1),--(TOther[Start Date]&lt;=A559),--(TOther[End Date Calc]&gt;=A559),IF(B559="N",--(TOther[Start Day]=DAY(A559)),--(TOther[Start Day]&gt;=DAY(A559))),--(IFERROR(MOD(TOther[Start Month]-MONTH(A559)+3,3),1)=0),TOther[Amount])))</f>
        <v>0</v>
      </c>
      <c r="T559" s="8" cm="1">
        <f t="array" ref="T559">IF($A559="","",IF(COUNTIF(TOther[Frequency],T$1)=0,0,SUMPRODUCT(--(TOther[Frequency]=T$1),--(TOther[Start Date]&lt;=$A559),--(TOther[End Date Calc]&gt;=$A559),IF($B559="N",--(TOther[Start Day]=DAY($A559)),--(TOther[Start Day]&gt;=DAY($A559))),--(IFERROR(MOD(TOther[Start Month]-MONTH($A559)+4,4),1)=0),TOther[Amount])))</f>
        <v>0</v>
      </c>
      <c r="U559" s="8" cm="1">
        <f t="array" ref="U559">IF(A559="","",IF(COUNTIF(TOther[Frequency],$U$1)=0,0,SUMPRODUCT(--(TOther[Frequency]=$U$1),--(TOther[Start Date]&lt;=A559),--(TOther[End Date Calc]&gt;=A559),IF(B559="N",--(TOther[Start Day]=DAY(A559)),--(TOther[Start Day]&gt;=DAY(A559))),--(IFERROR(MOD(TOther[Start Month]-MONTH(A559)+6,6),1)=0),TOther[Amount])))</f>
        <v>0</v>
      </c>
      <c r="V559" s="8" cm="1">
        <f t="array" ref="V559">IF(A559="","",IF(COUNTIF(TOther[Frequency],$V$1)=0,0,SUMPRODUCT(--(TOther[Frequency]=$V$1),--(TOther[Start Date]&lt;=A559),--(TOther[End Date Calc]&gt;=A559),IF(B559="N",--(TOther[Start Day]=DAY(A559)),--(TOther[Start Day]&gt;=DAY(A559))),--(IFERROR(MOD(TOther[Start Month]-MONTH(A559)+12,12),1)=0),TOther[Amount])))</f>
        <v>0</v>
      </c>
      <c r="W559" s="8">
        <f>IF(A559="","",SUMIFS(TOther[Amount],TOther[Start Date],A559,TOther[Frequency],$W$1))</f>
        <v>0</v>
      </c>
      <c r="X559" s="9">
        <f t="shared" si="40"/>
        <v>0</v>
      </c>
      <c r="Y559" s="9">
        <f t="shared" si="44"/>
        <v>0</v>
      </c>
      <c r="Z559" s="8" cm="1">
        <f t="array" ref="Z559">IF(A559="","",IF(COUNTIF('2) Income'!$D$13:$D$32,"Weekly")=0,0,SUMPRODUCT(--(IFERROR(MOD(A559-'2) Income'!$F$13:$F$32,7),1)=0),--('2) Income'!$D$13:$D$32="Weekly"),--('2) Income'!$F$13:$F$32&lt;=A559),'2) Income'!$E$13:$E$32)))</f>
        <v>0</v>
      </c>
      <c r="AA559" s="8" cm="1">
        <f t="array" ref="AA559">IF(A559="","",IF(COUNTIF('2) Income'!$D$13:$D$32,"Every Other Week")=0,0,SUMPRODUCT(--(IFERROR(MOD(A559-'2) Income'!$F$13:$F$32,14),1)=0),--('2) Income'!$D$13:$D$32="Every Other Week"),--('2) Income'!$F$13:$F$32&lt;=A559),'2) Income'!$E$13:$E$32)))</f>
        <v>0</v>
      </c>
      <c r="AB559" s="8">
        <f>IF(A559="","",IF(COUNTIF('2) Income'!$D$13:$D$32,"1st and 15th")=0,0,IF(OR(DAY(A559)=1,DAY(A559)=15),SUMIFS('2) Income'!$E$13:$E$32,'2) Income'!$D$13:$D$32,"1st and 15th",'2) Income'!$F$13:$F$32,"&lt;="&amp;$A559),0)))</f>
        <v>0</v>
      </c>
      <c r="AC559" s="8">
        <f>IF(A559="","",IF(COUNTIF('2) Income'!$D$13:$D$32,"2nd Wednesday")=0,0,IF(A559=(A559-DAY(A559)+1+2*7-WEEKDAY(A559-DAY(A559)+8-4,1)),SUMIFS('2) Income'!$E$13:$E$32,'2) Income'!$D$13:$D$32,"2nd Wednesday",'2) Income'!$F$13:$F$32,"&lt;="&amp;$A559),0)))</f>
        <v>0</v>
      </c>
      <c r="AD559" s="8">
        <f>IF(A559="","",IF(COUNTIF('2) Income'!$D$13:$D$32,"3rd Wednesday")=0,0,IF(A559=(A559-DAY(A559)+1+3*7-WEEKDAY(A559-DAY(A559)+8-4,1)),SUMIFS('2) Income'!$E$13:$E$32,'2) Income'!$D$13:$D$32,"3rd Wednesday",'2) Income'!$F$13:$F$32,"&lt;="&amp;$A559),0)))</f>
        <v>0</v>
      </c>
      <c r="AE559" s="8">
        <f>IF(A559="","",IF(COUNTIF('2) Income'!$D$13:$D$32,"4th Wednesday")=0,0,IF(A559=(A559-DAY(A559)+1+4*7-WEEKDAY(A559-DAY(A559)+8-4,1)),SUMIFS('2) Income'!$E$13:$E$32,'2) Income'!$D$13:$D$32,"4th Wednesday",'2) Income'!$F$13:$F$32,"&lt;="&amp;$A559),0)))</f>
        <v>0</v>
      </c>
      <c r="AF559" s="8" cm="1">
        <f t="array" ref="AF559">IF(A559="","",IF(COUNTIF('2) Income'!$D$13:$D$32,"Every 4 Weeks")=0,0,SUMPRODUCT(--(IFERROR(MOD(A559-'2) Income'!$F$13:$F$32,28),1)=0),--('2) Income'!$D$13:$D$32="Every 4 Weeks"),--('2) Income'!$F$13:$F$32&lt;=A559),'2) Income'!$E$13:$E$32)))</f>
        <v>0</v>
      </c>
      <c r="AG559" s="8">
        <f>IF(A559="","",IF(COUNTIF('2) Income'!$D$13:$D$32,"Monthly")=0,0,IF(B559="N",SUMIFS('2) Income'!$E$13:$E$32,'2) Income'!$D$13:$D$32,"monthly",'2) Income'!$F$13:$F$32,"&lt;="&amp;$A559,'2) Income'!$I$13:$I$32,DAY(A559)),SUMIFS('2) Income'!$E$13:$E$32,'2) Income'!$D$13:$D$32,"monthly",'2) Income'!$F$13:$F$32,"&lt;="&amp;$A559,'2) Income'!$I$13:$I$32,"&gt;="&amp;DAY(A559)))))</f>
        <v>0</v>
      </c>
      <c r="AH559" s="8" cm="1">
        <f t="array" ref="AH559">IF(A559="","",IF(COUNTIF('2) Income'!$D$13:$D$32,"Yearly")=0,0,SUMPRODUCT(--('2) Income'!$D$13:$D$32="Yearly"),--('2) Income'!$F$13:$F$32&lt;=A559),IF(B559="N",--('2) Income'!$I$13:$I$32=DAY(A559)),--('2) Income'!$I$13:$I$32&gt;=DAY(A559))),--(IFERROR(MOD('2) Income'!$H$13:$H$32-MONTH(A559)+12,12),1)=0),'2) Income'!$E$13:$E$32)))</f>
        <v>0</v>
      </c>
      <c r="AI559" s="8">
        <f>IF(A559="","",IF(COUNTIF('2) Income'!$D$13:$D$32,"one-time")=0,0,SUMIFS('2) Income'!$E$13:$E$32,'2) Income'!$D$13:$D$32,"one-time",'2) Income'!$F$13:$F$32,"="&amp;$A559)))</f>
        <v>0</v>
      </c>
      <c r="AJ559" s="9">
        <f t="shared" si="41"/>
        <v>0</v>
      </c>
    </row>
    <row r="560" spans="1:36">
      <c r="A560" s="7">
        <f>IF(A559="","",IF(A559+1&lt;='1) Period'!$E$21,A559+1,""))</f>
        <v>46032</v>
      </c>
      <c r="B560" s="7" t="str">
        <f t="shared" si="42"/>
        <v>N</v>
      </c>
      <c r="C560" t="str">
        <f t="shared" si="43"/>
        <v>Y</v>
      </c>
      <c r="D560" s="8">
        <f>IF(A560="","",IF(TEXT(A560,"dddd")='4) Happy Money'!$E$23,WAllowance,0))</f>
        <v>0</v>
      </c>
      <c r="E560" s="8">
        <f>IF(A560="","",IF(B560="N",SUMIF(TMonthly[Day of the Month],DAY(A560),TMonthly[Amount]),SUMIF(TMonthly[Day of the Month],"&gt;="&amp;DAY(A560),TMonthly[Amount])))</f>
        <v>500</v>
      </c>
      <c r="F560" s="8" cm="1">
        <f t="array" ref="F560">IF(A560="","",SUMPRODUCT(--(TYearly[Due Date]&lt;=A560),IF(B560="N",--(TYearly[Day]=DAY(A560)),--(TYearly[Day]&gt;=DAY(A560))),--(IFERROR(MOD(TYearly[Month]-MONTH(A560)+12,12),1)=0),TYearly[Amount]))</f>
        <v>0</v>
      </c>
      <c r="G560" s="8">
        <f>IF(A560="","",SUMIF(TOneTime[Due Date],A560,TOneTime[Amount]))</f>
        <v>0</v>
      </c>
      <c r="H560" s="8" cm="1">
        <f t="array" ref="H560">IF(A560="","",IF(COUNTIF(TOther[Frequency],$H$1)=0,0,SUMPRODUCT(--(IFERROR(MOD(A560-TOther[Start Date],7),1)=0),--(TOther[Frequency]=$H$1),--(TOther[Start Date]&lt;=A560),--(TOther[End Date Calc]&gt;=A560),TOther[Amount])))</f>
        <v>0</v>
      </c>
      <c r="I560" s="8" cm="1">
        <f t="array" ref="I560">IF(A560="","",IF(COUNTIF(TOther[Frequency],$I$1)=0,0,SUMPRODUCT(--(IFERROR(MOD(A560-TOther[Start Date],14),1)=0),--(TOther[Frequency]=$I$1),--(TOther[Start Date]&lt;=A560),--(TOther[End Date Calc]&gt;=A560),TOther[Amount])))</f>
        <v>0</v>
      </c>
      <c r="J560" s="8">
        <f>IF(A560="","",IF(COUNTIF(TOther[Frequency],$J$1)=0,0,IF(OR(DAY(A560)=1,DAY(A560)=15),SUMIFS(TOther[Amount],TOther[Frequency],$J$1,TOther[Start Date],"&lt;="&amp;$A560,TOther[End Date Calc],"&gt;="&amp;A560),0)))</f>
        <v>0</v>
      </c>
      <c r="K560" s="8">
        <f>IF(A560="","",IF(COUNTIF(TOther[Frequency],$K$1)=0,0,IF(A560=(A560-DAY(A560)+1+2*7-WEEKDAY(A560-DAY(A560)+8-4,1)),SUMIFS(TOther[Amount],TOther[Frequency],$K$1,TOther[Start Date],"&lt;="&amp;$A560,TOther[End Date Calc],"&gt;="&amp;A560),0)))</f>
        <v>0</v>
      </c>
      <c r="L560" s="8">
        <f>IF(A560="","",IF(COUNTIF(TOther[Frequency],$L$1)=0,0,IF(A560=(A560-DAY(A560)+1+3*7-WEEKDAY(A560-DAY(A560)+8-4,1)),SUMIFS(TOther[Amount],TOther[Frequency],$L$1,TOther[Start Date],"&lt;="&amp;$A560,TOther[End Date Calc],"&gt;="&amp;A560),0)))</f>
        <v>0</v>
      </c>
      <c r="M560" s="8">
        <f>IF(A560="","",IF(COUNTIF(TOther[Frequency],$M$1)=0,0,IF(A560=(A560-DAY(A560)+1+4*7-WEEKDAY(A560-DAY(A560)+8-4,1)),SUMIFS(TOther[Amount],TOther[Frequency],$M$1,TOther[Start Date],"&lt;="&amp;$A560,TOther[End Date Calc],"&gt;="&amp;A560),0)))</f>
        <v>0</v>
      </c>
      <c r="N560" s="8" cm="1">
        <f t="array" ref="N560">IF(A560="","",IF(COUNTIF(TOther[Frequency],$N$1)=0,0,SUMPRODUCT(--(IFERROR(MOD(A560-TOther[Start Date],28),1)=0),--(TOther[Frequency]=$N$1),--(TOther[Start Date]&lt;=A560),--(TOther[End Date Calc]&gt;=A560),TOther[Amount])))</f>
        <v>0</v>
      </c>
      <c r="O560" s="8" cm="1">
        <f t="array" ref="O560">IF(A560="","",IF(COUNTIF(TOther[Frequency],$O$1)=0,0,SUMPRODUCT(--(IFERROR(MOD(A560-TOther[Start Date],42),1)=0),--(TOther[Frequency]=$O$1),--(TOther[Start Date]&lt;=A560),--(TOther[End Date Calc]&gt;=A560),TOther[Amount])))</f>
        <v>0</v>
      </c>
      <c r="P560" s="8" cm="1">
        <f t="array" ref="P560">IF(A560="","",IF(COUNTIF(TOther[Frequency],$P$1)=0,0,SUMPRODUCT(--(IFERROR(MOD(A560-TOther[Start Date],56),1)=0),--(TOther[Frequency]=$P$1),--(TOther[Start Date]&lt;=A560),--(TOther[End Date Calc]&gt;=A560),TOther[Amount])))</f>
        <v>0</v>
      </c>
      <c r="Q560" s="8">
        <f>IF(A560="","",IF(COUNTIF(TOther[Frequency],$Q$1)=0,0,IF(B560="N",SUMIFS(TOther[Amount],TOther[Frequency],$Q$1,TOther[Start Date],"&lt;="&amp;$A560,TOther[End Date Calc],"&gt;="&amp;A560,TOther[Start Day],DAY(A560)),SUMIFS(TOther[Amount],TOther[Frequency],$Q$1,TOther[Start Date],"&lt;="&amp;$A560,TOther[End Date Calc],"&gt;="&amp;A560,TOther[Start Day],"&gt;="&amp;DAY(A560)))))</f>
        <v>0</v>
      </c>
      <c r="R560" s="8" cm="1">
        <f t="array" ref="R560">IF(A560="","",IF(COUNTIF(TOther[Frequency],R$1)=0,0,SUMPRODUCT(--(TOther[Frequency]=R$1),--(TOther[Start Date]&lt;=A560),--(TOther[End Date Calc]&gt;=A560),IF(B560="N",--(TOther[Start Day]=DAY(A560)),--(TOther[Start Day]&gt;=DAY(A560))),--(IFERROR(MOD(TOther[Start Month]-MONTH(A560)+2,2),1)=0),TOther[Amount])))</f>
        <v>0</v>
      </c>
      <c r="S560" s="8" cm="1">
        <f t="array" ref="S560">IF(A560="","",IF(COUNTIF(TOther[Frequency],S$1)=0,0,SUMPRODUCT(--(TOther[Frequency]=S$1),--(TOther[Start Date]&lt;=A560),--(TOther[End Date Calc]&gt;=A560),IF(B560="N",--(TOther[Start Day]=DAY(A560)),--(TOther[Start Day]&gt;=DAY(A560))),--(IFERROR(MOD(TOther[Start Month]-MONTH(A560)+3,3),1)=0),TOther[Amount])))</f>
        <v>0</v>
      </c>
      <c r="T560" s="8" cm="1">
        <f t="array" ref="T560">IF($A560="","",IF(COUNTIF(TOther[Frequency],T$1)=0,0,SUMPRODUCT(--(TOther[Frequency]=T$1),--(TOther[Start Date]&lt;=$A560),--(TOther[End Date Calc]&gt;=$A560),IF($B560="N",--(TOther[Start Day]=DAY($A560)),--(TOther[Start Day]&gt;=DAY($A560))),--(IFERROR(MOD(TOther[Start Month]-MONTH($A560)+4,4),1)=0),TOther[Amount])))</f>
        <v>0</v>
      </c>
      <c r="U560" s="8" cm="1">
        <f t="array" ref="U560">IF(A560="","",IF(COUNTIF(TOther[Frequency],$U$1)=0,0,SUMPRODUCT(--(TOther[Frequency]=$U$1),--(TOther[Start Date]&lt;=A560),--(TOther[End Date Calc]&gt;=A560),IF(B560="N",--(TOther[Start Day]=DAY(A560)),--(TOther[Start Day]&gt;=DAY(A560))),--(IFERROR(MOD(TOther[Start Month]-MONTH(A560)+6,6),1)=0),TOther[Amount])))</f>
        <v>0</v>
      </c>
      <c r="V560" s="8" cm="1">
        <f t="array" ref="V560">IF(A560="","",IF(COUNTIF(TOther[Frequency],$V$1)=0,0,SUMPRODUCT(--(TOther[Frequency]=$V$1),--(TOther[Start Date]&lt;=A560),--(TOther[End Date Calc]&gt;=A560),IF(B560="N",--(TOther[Start Day]=DAY(A560)),--(TOther[Start Day]&gt;=DAY(A560))),--(IFERROR(MOD(TOther[Start Month]-MONTH(A560)+12,12),1)=0),TOther[Amount])))</f>
        <v>0</v>
      </c>
      <c r="W560" s="8">
        <f>IF(A560="","",SUMIFS(TOther[Amount],TOther[Start Date],A560,TOther[Frequency],$W$1))</f>
        <v>0</v>
      </c>
      <c r="X560" s="9">
        <f t="shared" si="40"/>
        <v>500</v>
      </c>
      <c r="Y560" s="9">
        <f t="shared" si="44"/>
        <v>0</v>
      </c>
      <c r="Z560" s="8" cm="1">
        <f t="array" ref="Z560">IF(A560="","",IF(COUNTIF('2) Income'!$D$13:$D$32,"Weekly")=0,0,SUMPRODUCT(--(IFERROR(MOD(A560-'2) Income'!$F$13:$F$32,7),1)=0),--('2) Income'!$D$13:$D$32="Weekly"),--('2) Income'!$F$13:$F$32&lt;=A560),'2) Income'!$E$13:$E$32)))</f>
        <v>0</v>
      </c>
      <c r="AA560" s="8" cm="1">
        <f t="array" ref="AA560">IF(A560="","",IF(COUNTIF('2) Income'!$D$13:$D$32,"Every Other Week")=0,0,SUMPRODUCT(--(IFERROR(MOD(A560-'2) Income'!$F$13:$F$32,14),1)=0),--('2) Income'!$D$13:$D$32="Every Other Week"),--('2) Income'!$F$13:$F$32&lt;=A560),'2) Income'!$E$13:$E$32)))</f>
        <v>0</v>
      </c>
      <c r="AB560" s="8">
        <f>IF(A560="","",IF(COUNTIF('2) Income'!$D$13:$D$32,"1st and 15th")=0,0,IF(OR(DAY(A560)=1,DAY(A560)=15),SUMIFS('2) Income'!$E$13:$E$32,'2) Income'!$D$13:$D$32,"1st and 15th",'2) Income'!$F$13:$F$32,"&lt;="&amp;$A560),0)))</f>
        <v>0</v>
      </c>
      <c r="AC560" s="8">
        <f>IF(A560="","",IF(COUNTIF('2) Income'!$D$13:$D$32,"2nd Wednesday")=0,0,IF(A560=(A560-DAY(A560)+1+2*7-WEEKDAY(A560-DAY(A560)+8-4,1)),SUMIFS('2) Income'!$E$13:$E$32,'2) Income'!$D$13:$D$32,"2nd Wednesday",'2) Income'!$F$13:$F$32,"&lt;="&amp;$A560),0)))</f>
        <v>0</v>
      </c>
      <c r="AD560" s="8">
        <f>IF(A560="","",IF(COUNTIF('2) Income'!$D$13:$D$32,"3rd Wednesday")=0,0,IF(A560=(A560-DAY(A560)+1+3*7-WEEKDAY(A560-DAY(A560)+8-4,1)),SUMIFS('2) Income'!$E$13:$E$32,'2) Income'!$D$13:$D$32,"3rd Wednesday",'2) Income'!$F$13:$F$32,"&lt;="&amp;$A560),0)))</f>
        <v>0</v>
      </c>
      <c r="AE560" s="8">
        <f>IF(A560="","",IF(COUNTIF('2) Income'!$D$13:$D$32,"4th Wednesday")=0,0,IF(A560=(A560-DAY(A560)+1+4*7-WEEKDAY(A560-DAY(A560)+8-4,1)),SUMIFS('2) Income'!$E$13:$E$32,'2) Income'!$D$13:$D$32,"4th Wednesday",'2) Income'!$F$13:$F$32,"&lt;="&amp;$A560),0)))</f>
        <v>0</v>
      </c>
      <c r="AF560" s="8" cm="1">
        <f t="array" ref="AF560">IF(A560="","",IF(COUNTIF('2) Income'!$D$13:$D$32,"Every 4 Weeks")=0,0,SUMPRODUCT(--(IFERROR(MOD(A560-'2) Income'!$F$13:$F$32,28),1)=0),--('2) Income'!$D$13:$D$32="Every 4 Weeks"),--('2) Income'!$F$13:$F$32&lt;=A560),'2) Income'!$E$13:$E$32)))</f>
        <v>0</v>
      </c>
      <c r="AG560" s="8">
        <f>IF(A560="","",IF(COUNTIF('2) Income'!$D$13:$D$32,"Monthly")=0,0,IF(B560="N",SUMIFS('2) Income'!$E$13:$E$32,'2) Income'!$D$13:$D$32,"monthly",'2) Income'!$F$13:$F$32,"&lt;="&amp;$A560,'2) Income'!$I$13:$I$32,DAY(A560)),SUMIFS('2) Income'!$E$13:$E$32,'2) Income'!$D$13:$D$32,"monthly",'2) Income'!$F$13:$F$32,"&lt;="&amp;$A560,'2) Income'!$I$13:$I$32,"&gt;="&amp;DAY(A560)))))</f>
        <v>0</v>
      </c>
      <c r="AH560" s="8" cm="1">
        <f t="array" ref="AH560">IF(A560="","",IF(COUNTIF('2) Income'!$D$13:$D$32,"Yearly")=0,0,SUMPRODUCT(--('2) Income'!$D$13:$D$32="Yearly"),--('2) Income'!$F$13:$F$32&lt;=A560),IF(B560="N",--('2) Income'!$I$13:$I$32=DAY(A560)),--('2) Income'!$I$13:$I$32&gt;=DAY(A560))),--(IFERROR(MOD('2) Income'!$H$13:$H$32-MONTH(A560)+12,12),1)=0),'2) Income'!$E$13:$E$32)))</f>
        <v>0</v>
      </c>
      <c r="AI560" s="8">
        <f>IF(A560="","",IF(COUNTIF('2) Income'!$D$13:$D$32,"one-time")=0,0,SUMIFS('2) Income'!$E$13:$E$32,'2) Income'!$D$13:$D$32,"one-time",'2) Income'!$F$13:$F$32,"="&amp;$A560)))</f>
        <v>0</v>
      </c>
      <c r="AJ560" s="9">
        <f t="shared" si="41"/>
        <v>0</v>
      </c>
    </row>
    <row r="561" spans="1:36">
      <c r="A561" s="7">
        <f>IF(A560="","",IF(A560+1&lt;='1) Period'!$E$21,A560+1,""))</f>
        <v>46033</v>
      </c>
      <c r="B561" s="7" t="str">
        <f t="shared" si="42"/>
        <v>N</v>
      </c>
      <c r="C561" t="str">
        <f t="shared" si="43"/>
        <v>Y</v>
      </c>
      <c r="D561" s="8">
        <f>IF(A561="","",IF(TEXT(A561,"dddd")='4) Happy Money'!$E$23,WAllowance,0))</f>
        <v>0</v>
      </c>
      <c r="E561" s="8">
        <f>IF(A561="","",IF(B561="N",SUMIF(TMonthly[Day of the Month],DAY(A561),TMonthly[Amount]),SUMIF(TMonthly[Day of the Month],"&gt;="&amp;DAY(A561),TMonthly[Amount])))</f>
        <v>300</v>
      </c>
      <c r="F561" s="8" cm="1">
        <f t="array" ref="F561">IF(A561="","",SUMPRODUCT(--(TYearly[Due Date]&lt;=A561),IF(B561="N",--(TYearly[Day]=DAY(A561)),--(TYearly[Day]&gt;=DAY(A561))),--(IFERROR(MOD(TYearly[Month]-MONTH(A561)+12,12),1)=0),TYearly[Amount]))</f>
        <v>0</v>
      </c>
      <c r="G561" s="8">
        <f>IF(A561="","",SUMIF(TOneTime[Due Date],A561,TOneTime[Amount]))</f>
        <v>0</v>
      </c>
      <c r="H561" s="8" cm="1">
        <f t="array" ref="H561">IF(A561="","",IF(COUNTIF(TOther[Frequency],$H$1)=0,0,SUMPRODUCT(--(IFERROR(MOD(A561-TOther[Start Date],7),1)=0),--(TOther[Frequency]=$H$1),--(TOther[Start Date]&lt;=A561),--(TOther[End Date Calc]&gt;=A561),TOther[Amount])))</f>
        <v>0</v>
      </c>
      <c r="I561" s="8" cm="1">
        <f t="array" ref="I561">IF(A561="","",IF(COUNTIF(TOther[Frequency],$I$1)=0,0,SUMPRODUCT(--(IFERROR(MOD(A561-TOther[Start Date],14),1)=0),--(TOther[Frequency]=$I$1),--(TOther[Start Date]&lt;=A561),--(TOther[End Date Calc]&gt;=A561),TOther[Amount])))</f>
        <v>0</v>
      </c>
      <c r="J561" s="8">
        <f>IF(A561="","",IF(COUNTIF(TOther[Frequency],$J$1)=0,0,IF(OR(DAY(A561)=1,DAY(A561)=15),SUMIFS(TOther[Amount],TOther[Frequency],$J$1,TOther[Start Date],"&lt;="&amp;$A561,TOther[End Date Calc],"&gt;="&amp;A561),0)))</f>
        <v>0</v>
      </c>
      <c r="K561" s="8">
        <f>IF(A561="","",IF(COUNTIF(TOther[Frequency],$K$1)=0,0,IF(A561=(A561-DAY(A561)+1+2*7-WEEKDAY(A561-DAY(A561)+8-4,1)),SUMIFS(TOther[Amount],TOther[Frequency],$K$1,TOther[Start Date],"&lt;="&amp;$A561,TOther[End Date Calc],"&gt;="&amp;A561),0)))</f>
        <v>0</v>
      </c>
      <c r="L561" s="8">
        <f>IF(A561="","",IF(COUNTIF(TOther[Frequency],$L$1)=0,0,IF(A561=(A561-DAY(A561)+1+3*7-WEEKDAY(A561-DAY(A561)+8-4,1)),SUMIFS(TOther[Amount],TOther[Frequency],$L$1,TOther[Start Date],"&lt;="&amp;$A561,TOther[End Date Calc],"&gt;="&amp;A561),0)))</f>
        <v>0</v>
      </c>
      <c r="M561" s="8">
        <f>IF(A561="","",IF(COUNTIF(TOther[Frequency],$M$1)=0,0,IF(A561=(A561-DAY(A561)+1+4*7-WEEKDAY(A561-DAY(A561)+8-4,1)),SUMIFS(TOther[Amount],TOther[Frequency],$M$1,TOther[Start Date],"&lt;="&amp;$A561,TOther[End Date Calc],"&gt;="&amp;A561),0)))</f>
        <v>0</v>
      </c>
      <c r="N561" s="8" cm="1">
        <f t="array" ref="N561">IF(A561="","",IF(COUNTIF(TOther[Frequency],$N$1)=0,0,SUMPRODUCT(--(IFERROR(MOD(A561-TOther[Start Date],28),1)=0),--(TOther[Frequency]=$N$1),--(TOther[Start Date]&lt;=A561),--(TOther[End Date Calc]&gt;=A561),TOther[Amount])))</f>
        <v>0</v>
      </c>
      <c r="O561" s="8" cm="1">
        <f t="array" ref="O561">IF(A561="","",IF(COUNTIF(TOther[Frequency],$O$1)=0,0,SUMPRODUCT(--(IFERROR(MOD(A561-TOther[Start Date],42),1)=0),--(TOther[Frequency]=$O$1),--(TOther[Start Date]&lt;=A561),--(TOther[End Date Calc]&gt;=A561),TOther[Amount])))</f>
        <v>0</v>
      </c>
      <c r="P561" s="8" cm="1">
        <f t="array" ref="P561">IF(A561="","",IF(COUNTIF(TOther[Frequency],$P$1)=0,0,SUMPRODUCT(--(IFERROR(MOD(A561-TOther[Start Date],56),1)=0),--(TOther[Frequency]=$P$1),--(TOther[Start Date]&lt;=A561),--(TOther[End Date Calc]&gt;=A561),TOther[Amount])))</f>
        <v>0</v>
      </c>
      <c r="Q561" s="8">
        <f>IF(A561="","",IF(COUNTIF(TOther[Frequency],$Q$1)=0,0,IF(B561="N",SUMIFS(TOther[Amount],TOther[Frequency],$Q$1,TOther[Start Date],"&lt;="&amp;$A561,TOther[End Date Calc],"&gt;="&amp;A561,TOther[Start Day],DAY(A561)),SUMIFS(TOther[Amount],TOther[Frequency],$Q$1,TOther[Start Date],"&lt;="&amp;$A561,TOther[End Date Calc],"&gt;="&amp;A561,TOther[Start Day],"&gt;="&amp;DAY(A561)))))</f>
        <v>0</v>
      </c>
      <c r="R561" s="8" cm="1">
        <f t="array" ref="R561">IF(A561="","",IF(COUNTIF(TOther[Frequency],R$1)=0,0,SUMPRODUCT(--(TOther[Frequency]=R$1),--(TOther[Start Date]&lt;=A561),--(TOther[End Date Calc]&gt;=A561),IF(B561="N",--(TOther[Start Day]=DAY(A561)),--(TOther[Start Day]&gt;=DAY(A561))),--(IFERROR(MOD(TOther[Start Month]-MONTH(A561)+2,2),1)=0),TOther[Amount])))</f>
        <v>0</v>
      </c>
      <c r="S561" s="8" cm="1">
        <f t="array" ref="S561">IF(A561="","",IF(COUNTIF(TOther[Frequency],S$1)=0,0,SUMPRODUCT(--(TOther[Frequency]=S$1),--(TOther[Start Date]&lt;=A561),--(TOther[End Date Calc]&gt;=A561),IF(B561="N",--(TOther[Start Day]=DAY(A561)),--(TOther[Start Day]&gt;=DAY(A561))),--(IFERROR(MOD(TOther[Start Month]-MONTH(A561)+3,3),1)=0),TOther[Amount])))</f>
        <v>0</v>
      </c>
      <c r="T561" s="8" cm="1">
        <f t="array" ref="T561">IF($A561="","",IF(COUNTIF(TOther[Frequency],T$1)=0,0,SUMPRODUCT(--(TOther[Frequency]=T$1),--(TOther[Start Date]&lt;=$A561),--(TOther[End Date Calc]&gt;=$A561),IF($B561="N",--(TOther[Start Day]=DAY($A561)),--(TOther[Start Day]&gt;=DAY($A561))),--(IFERROR(MOD(TOther[Start Month]-MONTH($A561)+4,4),1)=0),TOther[Amount])))</f>
        <v>0</v>
      </c>
      <c r="U561" s="8" cm="1">
        <f t="array" ref="U561">IF(A561="","",IF(COUNTIF(TOther[Frequency],$U$1)=0,0,SUMPRODUCT(--(TOther[Frequency]=$U$1),--(TOther[Start Date]&lt;=A561),--(TOther[End Date Calc]&gt;=A561),IF(B561="N",--(TOther[Start Day]=DAY(A561)),--(TOther[Start Day]&gt;=DAY(A561))),--(IFERROR(MOD(TOther[Start Month]-MONTH(A561)+6,6),1)=0),TOther[Amount])))</f>
        <v>0</v>
      </c>
      <c r="V561" s="8" cm="1">
        <f t="array" ref="V561">IF(A561="","",IF(COUNTIF(TOther[Frequency],$V$1)=0,0,SUMPRODUCT(--(TOther[Frequency]=$V$1),--(TOther[Start Date]&lt;=A561),--(TOther[End Date Calc]&gt;=A561),IF(B561="N",--(TOther[Start Day]=DAY(A561)),--(TOther[Start Day]&gt;=DAY(A561))),--(IFERROR(MOD(TOther[Start Month]-MONTH(A561)+12,12),1)=0),TOther[Amount])))</f>
        <v>0</v>
      </c>
      <c r="W561" s="8">
        <f>IF(A561="","",SUMIFS(TOther[Amount],TOther[Start Date],A561,TOther[Frequency],$W$1))</f>
        <v>0</v>
      </c>
      <c r="X561" s="9">
        <f t="shared" si="40"/>
        <v>300</v>
      </c>
      <c r="Y561" s="9">
        <f t="shared" si="44"/>
        <v>0</v>
      </c>
      <c r="Z561" s="8" cm="1">
        <f t="array" ref="Z561">IF(A561="","",IF(COUNTIF('2) Income'!$D$13:$D$32,"Weekly")=0,0,SUMPRODUCT(--(IFERROR(MOD(A561-'2) Income'!$F$13:$F$32,7),1)=0),--('2) Income'!$D$13:$D$32="Weekly"),--('2) Income'!$F$13:$F$32&lt;=A561),'2) Income'!$E$13:$E$32)))</f>
        <v>0</v>
      </c>
      <c r="AA561" s="8" cm="1">
        <f t="array" ref="AA561">IF(A561="","",IF(COUNTIF('2) Income'!$D$13:$D$32,"Every Other Week")=0,0,SUMPRODUCT(--(IFERROR(MOD(A561-'2) Income'!$F$13:$F$32,14),1)=0),--('2) Income'!$D$13:$D$32="Every Other Week"),--('2) Income'!$F$13:$F$32&lt;=A561),'2) Income'!$E$13:$E$32)))</f>
        <v>0</v>
      </c>
      <c r="AB561" s="8">
        <f>IF(A561="","",IF(COUNTIF('2) Income'!$D$13:$D$32,"1st and 15th")=0,0,IF(OR(DAY(A561)=1,DAY(A561)=15),SUMIFS('2) Income'!$E$13:$E$32,'2) Income'!$D$13:$D$32,"1st and 15th",'2) Income'!$F$13:$F$32,"&lt;="&amp;$A561),0)))</f>
        <v>0</v>
      </c>
      <c r="AC561" s="8">
        <f>IF(A561="","",IF(COUNTIF('2) Income'!$D$13:$D$32,"2nd Wednesday")=0,0,IF(A561=(A561-DAY(A561)+1+2*7-WEEKDAY(A561-DAY(A561)+8-4,1)),SUMIFS('2) Income'!$E$13:$E$32,'2) Income'!$D$13:$D$32,"2nd Wednesday",'2) Income'!$F$13:$F$32,"&lt;="&amp;$A561),0)))</f>
        <v>0</v>
      </c>
      <c r="AD561" s="8">
        <f>IF(A561="","",IF(COUNTIF('2) Income'!$D$13:$D$32,"3rd Wednesday")=0,0,IF(A561=(A561-DAY(A561)+1+3*7-WEEKDAY(A561-DAY(A561)+8-4,1)),SUMIFS('2) Income'!$E$13:$E$32,'2) Income'!$D$13:$D$32,"3rd Wednesday",'2) Income'!$F$13:$F$32,"&lt;="&amp;$A561),0)))</f>
        <v>0</v>
      </c>
      <c r="AE561" s="8">
        <f>IF(A561="","",IF(COUNTIF('2) Income'!$D$13:$D$32,"4th Wednesday")=0,0,IF(A561=(A561-DAY(A561)+1+4*7-WEEKDAY(A561-DAY(A561)+8-4,1)),SUMIFS('2) Income'!$E$13:$E$32,'2) Income'!$D$13:$D$32,"4th Wednesday",'2) Income'!$F$13:$F$32,"&lt;="&amp;$A561),0)))</f>
        <v>0</v>
      </c>
      <c r="AF561" s="8" cm="1">
        <f t="array" ref="AF561">IF(A561="","",IF(COUNTIF('2) Income'!$D$13:$D$32,"Every 4 Weeks")=0,0,SUMPRODUCT(--(IFERROR(MOD(A561-'2) Income'!$F$13:$F$32,28),1)=0),--('2) Income'!$D$13:$D$32="Every 4 Weeks"),--('2) Income'!$F$13:$F$32&lt;=A561),'2) Income'!$E$13:$E$32)))</f>
        <v>0</v>
      </c>
      <c r="AG561" s="8">
        <f>IF(A561="","",IF(COUNTIF('2) Income'!$D$13:$D$32,"Monthly")=0,0,IF(B561="N",SUMIFS('2) Income'!$E$13:$E$32,'2) Income'!$D$13:$D$32,"monthly",'2) Income'!$F$13:$F$32,"&lt;="&amp;$A561,'2) Income'!$I$13:$I$32,DAY(A561)),SUMIFS('2) Income'!$E$13:$E$32,'2) Income'!$D$13:$D$32,"monthly",'2) Income'!$F$13:$F$32,"&lt;="&amp;$A561,'2) Income'!$I$13:$I$32,"&gt;="&amp;DAY(A561)))))</f>
        <v>0</v>
      </c>
      <c r="AH561" s="8" cm="1">
        <f t="array" ref="AH561">IF(A561="","",IF(COUNTIF('2) Income'!$D$13:$D$32,"Yearly")=0,0,SUMPRODUCT(--('2) Income'!$D$13:$D$32="Yearly"),--('2) Income'!$F$13:$F$32&lt;=A561),IF(B561="N",--('2) Income'!$I$13:$I$32=DAY(A561)),--('2) Income'!$I$13:$I$32&gt;=DAY(A561))),--(IFERROR(MOD('2) Income'!$H$13:$H$32-MONTH(A561)+12,12),1)=0),'2) Income'!$E$13:$E$32)))</f>
        <v>0</v>
      </c>
      <c r="AI561" s="8">
        <f>IF(A561="","",IF(COUNTIF('2) Income'!$D$13:$D$32,"one-time")=0,0,SUMIFS('2) Income'!$E$13:$E$32,'2) Income'!$D$13:$D$32,"one-time",'2) Income'!$F$13:$F$32,"="&amp;$A561)))</f>
        <v>0</v>
      </c>
      <c r="AJ561" s="9">
        <f t="shared" si="41"/>
        <v>0</v>
      </c>
    </row>
    <row r="562" spans="1:36">
      <c r="A562" s="7">
        <f>IF(A561="","",IF(A561+1&lt;='1) Period'!$E$21,A561+1,""))</f>
        <v>46034</v>
      </c>
      <c r="B562" s="7" t="str">
        <f t="shared" si="42"/>
        <v>N</v>
      </c>
      <c r="C562" t="str">
        <f t="shared" si="43"/>
        <v>F</v>
      </c>
      <c r="D562" s="8">
        <f>IF(A562="","",IF(TEXT(A562,"dddd")='4) Happy Money'!$E$23,WAllowance,0))</f>
        <v>400</v>
      </c>
      <c r="E562" s="8">
        <f>IF(A562="","",IF(B562="N",SUMIF(TMonthly[Day of the Month],DAY(A562),TMonthly[Amount]),SUMIF(TMonthly[Day of the Month],"&gt;="&amp;DAY(A562),TMonthly[Amount])))</f>
        <v>0</v>
      </c>
      <c r="F562" s="8" cm="1">
        <f t="array" ref="F562">IF(A562="","",SUMPRODUCT(--(TYearly[Due Date]&lt;=A562),IF(B562="N",--(TYearly[Day]=DAY(A562)),--(TYearly[Day]&gt;=DAY(A562))),--(IFERROR(MOD(TYearly[Month]-MONTH(A562)+12,12),1)=0),TYearly[Amount]))</f>
        <v>0</v>
      </c>
      <c r="G562" s="8">
        <f>IF(A562="","",SUMIF(TOneTime[Due Date],A562,TOneTime[Amount]))</f>
        <v>0</v>
      </c>
      <c r="H562" s="8" cm="1">
        <f t="array" ref="H562">IF(A562="","",IF(COUNTIF(TOther[Frequency],$H$1)=0,0,SUMPRODUCT(--(IFERROR(MOD(A562-TOther[Start Date],7),1)=0),--(TOther[Frequency]=$H$1),--(TOther[Start Date]&lt;=A562),--(TOther[End Date Calc]&gt;=A562),TOther[Amount])))</f>
        <v>0</v>
      </c>
      <c r="I562" s="8" cm="1">
        <f t="array" ref="I562">IF(A562="","",IF(COUNTIF(TOther[Frequency],$I$1)=0,0,SUMPRODUCT(--(IFERROR(MOD(A562-TOther[Start Date],14),1)=0),--(TOther[Frequency]=$I$1),--(TOther[Start Date]&lt;=A562),--(TOther[End Date Calc]&gt;=A562),TOther[Amount])))</f>
        <v>0</v>
      </c>
      <c r="J562" s="8">
        <f>IF(A562="","",IF(COUNTIF(TOther[Frequency],$J$1)=0,0,IF(OR(DAY(A562)=1,DAY(A562)=15),SUMIFS(TOther[Amount],TOther[Frequency],$J$1,TOther[Start Date],"&lt;="&amp;$A562,TOther[End Date Calc],"&gt;="&amp;A562),0)))</f>
        <v>0</v>
      </c>
      <c r="K562" s="8">
        <f>IF(A562="","",IF(COUNTIF(TOther[Frequency],$K$1)=0,0,IF(A562=(A562-DAY(A562)+1+2*7-WEEKDAY(A562-DAY(A562)+8-4,1)),SUMIFS(TOther[Amount],TOther[Frequency],$K$1,TOther[Start Date],"&lt;="&amp;$A562,TOther[End Date Calc],"&gt;="&amp;A562),0)))</f>
        <v>0</v>
      </c>
      <c r="L562" s="8">
        <f>IF(A562="","",IF(COUNTIF(TOther[Frequency],$L$1)=0,0,IF(A562=(A562-DAY(A562)+1+3*7-WEEKDAY(A562-DAY(A562)+8-4,1)),SUMIFS(TOther[Amount],TOther[Frequency],$L$1,TOther[Start Date],"&lt;="&amp;$A562,TOther[End Date Calc],"&gt;="&amp;A562),0)))</f>
        <v>0</v>
      </c>
      <c r="M562" s="8">
        <f>IF(A562="","",IF(COUNTIF(TOther[Frequency],$M$1)=0,0,IF(A562=(A562-DAY(A562)+1+4*7-WEEKDAY(A562-DAY(A562)+8-4,1)),SUMIFS(TOther[Amount],TOther[Frequency],$M$1,TOther[Start Date],"&lt;="&amp;$A562,TOther[End Date Calc],"&gt;="&amp;A562),0)))</f>
        <v>0</v>
      </c>
      <c r="N562" s="8" cm="1">
        <f t="array" ref="N562">IF(A562="","",IF(COUNTIF(TOther[Frequency],$N$1)=0,0,SUMPRODUCT(--(IFERROR(MOD(A562-TOther[Start Date],28),1)=0),--(TOther[Frequency]=$N$1),--(TOther[Start Date]&lt;=A562),--(TOther[End Date Calc]&gt;=A562),TOther[Amount])))</f>
        <v>0</v>
      </c>
      <c r="O562" s="8" cm="1">
        <f t="array" ref="O562">IF(A562="","",IF(COUNTIF(TOther[Frequency],$O$1)=0,0,SUMPRODUCT(--(IFERROR(MOD(A562-TOther[Start Date],42),1)=0),--(TOther[Frequency]=$O$1),--(TOther[Start Date]&lt;=A562),--(TOther[End Date Calc]&gt;=A562),TOther[Amount])))</f>
        <v>0</v>
      </c>
      <c r="P562" s="8" cm="1">
        <f t="array" ref="P562">IF(A562="","",IF(COUNTIF(TOther[Frequency],$P$1)=0,0,SUMPRODUCT(--(IFERROR(MOD(A562-TOther[Start Date],56),1)=0),--(TOther[Frequency]=$P$1),--(TOther[Start Date]&lt;=A562),--(TOther[End Date Calc]&gt;=A562),TOther[Amount])))</f>
        <v>0</v>
      </c>
      <c r="Q562" s="8">
        <f>IF(A562="","",IF(COUNTIF(TOther[Frequency],$Q$1)=0,0,IF(B562="N",SUMIFS(TOther[Amount],TOther[Frequency],$Q$1,TOther[Start Date],"&lt;="&amp;$A562,TOther[End Date Calc],"&gt;="&amp;A562,TOther[Start Day],DAY(A562)),SUMIFS(TOther[Amount],TOther[Frequency],$Q$1,TOther[Start Date],"&lt;="&amp;$A562,TOther[End Date Calc],"&gt;="&amp;A562,TOther[Start Day],"&gt;="&amp;DAY(A562)))))</f>
        <v>0</v>
      </c>
      <c r="R562" s="8" cm="1">
        <f t="array" ref="R562">IF(A562="","",IF(COUNTIF(TOther[Frequency],R$1)=0,0,SUMPRODUCT(--(TOther[Frequency]=R$1),--(TOther[Start Date]&lt;=A562),--(TOther[End Date Calc]&gt;=A562),IF(B562="N",--(TOther[Start Day]=DAY(A562)),--(TOther[Start Day]&gt;=DAY(A562))),--(IFERROR(MOD(TOther[Start Month]-MONTH(A562)+2,2),1)=0),TOther[Amount])))</f>
        <v>0</v>
      </c>
      <c r="S562" s="8" cm="1">
        <f t="array" ref="S562">IF(A562="","",IF(COUNTIF(TOther[Frequency],S$1)=0,0,SUMPRODUCT(--(TOther[Frequency]=S$1),--(TOther[Start Date]&lt;=A562),--(TOther[End Date Calc]&gt;=A562),IF(B562="N",--(TOther[Start Day]=DAY(A562)),--(TOther[Start Day]&gt;=DAY(A562))),--(IFERROR(MOD(TOther[Start Month]-MONTH(A562)+3,3),1)=0),TOther[Amount])))</f>
        <v>0</v>
      </c>
      <c r="T562" s="8" cm="1">
        <f t="array" ref="T562">IF($A562="","",IF(COUNTIF(TOther[Frequency],T$1)=0,0,SUMPRODUCT(--(TOther[Frequency]=T$1),--(TOther[Start Date]&lt;=$A562),--(TOther[End Date Calc]&gt;=$A562),IF($B562="N",--(TOther[Start Day]=DAY($A562)),--(TOther[Start Day]&gt;=DAY($A562))),--(IFERROR(MOD(TOther[Start Month]-MONTH($A562)+4,4),1)=0),TOther[Amount])))</f>
        <v>0</v>
      </c>
      <c r="U562" s="8" cm="1">
        <f t="array" ref="U562">IF(A562="","",IF(COUNTIF(TOther[Frequency],$U$1)=0,0,SUMPRODUCT(--(TOther[Frequency]=$U$1),--(TOther[Start Date]&lt;=A562),--(TOther[End Date Calc]&gt;=A562),IF(B562="N",--(TOther[Start Day]=DAY(A562)),--(TOther[Start Day]&gt;=DAY(A562))),--(IFERROR(MOD(TOther[Start Month]-MONTH(A562)+6,6),1)=0),TOther[Amount])))</f>
        <v>0</v>
      </c>
      <c r="V562" s="8" cm="1">
        <f t="array" ref="V562">IF(A562="","",IF(COUNTIF(TOther[Frequency],$V$1)=0,0,SUMPRODUCT(--(TOther[Frequency]=$V$1),--(TOther[Start Date]&lt;=A562),--(TOther[End Date Calc]&gt;=A562),IF(B562="N",--(TOther[Start Day]=DAY(A562)),--(TOther[Start Day]&gt;=DAY(A562))),--(IFERROR(MOD(TOther[Start Month]-MONTH(A562)+12,12),1)=0),TOther[Amount])))</f>
        <v>0</v>
      </c>
      <c r="W562" s="8">
        <f>IF(A562="","",SUMIFS(TOther[Amount],TOther[Start Date],A562,TOther[Frequency],$W$1))</f>
        <v>0</v>
      </c>
      <c r="X562" s="9">
        <f t="shared" si="40"/>
        <v>0</v>
      </c>
      <c r="Y562" s="9">
        <f t="shared" si="44"/>
        <v>0</v>
      </c>
      <c r="Z562" s="8" cm="1">
        <f t="array" ref="Z562">IF(A562="","",IF(COUNTIF('2) Income'!$D$13:$D$32,"Weekly")=0,0,SUMPRODUCT(--(IFERROR(MOD(A562-'2) Income'!$F$13:$F$32,7),1)=0),--('2) Income'!$D$13:$D$32="Weekly"),--('2) Income'!$F$13:$F$32&lt;=A562),'2) Income'!$E$13:$E$32)))</f>
        <v>0</v>
      </c>
      <c r="AA562" s="8" cm="1">
        <f t="array" ref="AA562">IF(A562="","",IF(COUNTIF('2) Income'!$D$13:$D$32,"Every Other Week")=0,0,SUMPRODUCT(--(IFERROR(MOD(A562-'2) Income'!$F$13:$F$32,14),1)=0),--('2) Income'!$D$13:$D$32="Every Other Week"),--('2) Income'!$F$13:$F$32&lt;=A562),'2) Income'!$E$13:$E$32)))</f>
        <v>0</v>
      </c>
      <c r="AB562" s="8">
        <f>IF(A562="","",IF(COUNTIF('2) Income'!$D$13:$D$32,"1st and 15th")=0,0,IF(OR(DAY(A562)=1,DAY(A562)=15),SUMIFS('2) Income'!$E$13:$E$32,'2) Income'!$D$13:$D$32,"1st and 15th",'2) Income'!$F$13:$F$32,"&lt;="&amp;$A562),0)))</f>
        <v>0</v>
      </c>
      <c r="AC562" s="8">
        <f>IF(A562="","",IF(COUNTIF('2) Income'!$D$13:$D$32,"2nd Wednesday")=0,0,IF(A562=(A562-DAY(A562)+1+2*7-WEEKDAY(A562-DAY(A562)+8-4,1)),SUMIFS('2) Income'!$E$13:$E$32,'2) Income'!$D$13:$D$32,"2nd Wednesday",'2) Income'!$F$13:$F$32,"&lt;="&amp;$A562),0)))</f>
        <v>0</v>
      </c>
      <c r="AD562" s="8">
        <f>IF(A562="","",IF(COUNTIF('2) Income'!$D$13:$D$32,"3rd Wednesday")=0,0,IF(A562=(A562-DAY(A562)+1+3*7-WEEKDAY(A562-DAY(A562)+8-4,1)),SUMIFS('2) Income'!$E$13:$E$32,'2) Income'!$D$13:$D$32,"3rd Wednesday",'2) Income'!$F$13:$F$32,"&lt;="&amp;$A562),0)))</f>
        <v>0</v>
      </c>
      <c r="AE562" s="8">
        <f>IF(A562="","",IF(COUNTIF('2) Income'!$D$13:$D$32,"4th Wednesday")=0,0,IF(A562=(A562-DAY(A562)+1+4*7-WEEKDAY(A562-DAY(A562)+8-4,1)),SUMIFS('2) Income'!$E$13:$E$32,'2) Income'!$D$13:$D$32,"4th Wednesday",'2) Income'!$F$13:$F$32,"&lt;="&amp;$A562),0)))</f>
        <v>0</v>
      </c>
      <c r="AF562" s="8" cm="1">
        <f t="array" ref="AF562">IF(A562="","",IF(COUNTIF('2) Income'!$D$13:$D$32,"Every 4 Weeks")=0,0,SUMPRODUCT(--(IFERROR(MOD(A562-'2) Income'!$F$13:$F$32,28),1)=0),--('2) Income'!$D$13:$D$32="Every 4 Weeks"),--('2) Income'!$F$13:$F$32&lt;=A562),'2) Income'!$E$13:$E$32)))</f>
        <v>0</v>
      </c>
      <c r="AG562" s="8">
        <f>IF(A562="","",IF(COUNTIF('2) Income'!$D$13:$D$32,"Monthly")=0,0,IF(B562="N",SUMIFS('2) Income'!$E$13:$E$32,'2) Income'!$D$13:$D$32,"monthly",'2) Income'!$F$13:$F$32,"&lt;="&amp;$A562,'2) Income'!$I$13:$I$32,DAY(A562)),SUMIFS('2) Income'!$E$13:$E$32,'2) Income'!$D$13:$D$32,"monthly",'2) Income'!$F$13:$F$32,"&lt;="&amp;$A562,'2) Income'!$I$13:$I$32,"&gt;="&amp;DAY(A562)))))</f>
        <v>0</v>
      </c>
      <c r="AH562" s="8" cm="1">
        <f t="array" ref="AH562">IF(A562="","",IF(COUNTIF('2) Income'!$D$13:$D$32,"Yearly")=0,0,SUMPRODUCT(--('2) Income'!$D$13:$D$32="Yearly"),--('2) Income'!$F$13:$F$32&lt;=A562),IF(B562="N",--('2) Income'!$I$13:$I$32=DAY(A562)),--('2) Income'!$I$13:$I$32&gt;=DAY(A562))),--(IFERROR(MOD('2) Income'!$H$13:$H$32-MONTH(A562)+12,12),1)=0),'2) Income'!$E$13:$E$32)))</f>
        <v>0</v>
      </c>
      <c r="AI562" s="8">
        <f>IF(A562="","",IF(COUNTIF('2) Income'!$D$13:$D$32,"one-time")=0,0,SUMIFS('2) Income'!$E$13:$E$32,'2) Income'!$D$13:$D$32,"one-time",'2) Income'!$F$13:$F$32,"="&amp;$A562)))</f>
        <v>0</v>
      </c>
      <c r="AJ562" s="9">
        <f t="shared" si="41"/>
        <v>0</v>
      </c>
    </row>
    <row r="563" spans="1:36">
      <c r="A563" s="7">
        <f>IF(A562="","",IF(A562+1&lt;='1) Period'!$E$21,A562+1,""))</f>
        <v>46035</v>
      </c>
      <c r="B563" s="7" t="str">
        <f t="shared" si="42"/>
        <v>N</v>
      </c>
      <c r="C563" t="str">
        <f t="shared" si="43"/>
        <v>F</v>
      </c>
      <c r="D563" s="8">
        <f>IF(A563="","",IF(TEXT(A563,"dddd")='4) Happy Money'!$E$23,WAllowance,0))</f>
        <v>0</v>
      </c>
      <c r="E563" s="8">
        <f>IF(A563="","",IF(B563="N",SUMIF(TMonthly[Day of the Month],DAY(A563),TMonthly[Amount]),SUMIF(TMonthly[Day of the Month],"&gt;="&amp;DAY(A563),TMonthly[Amount])))</f>
        <v>0</v>
      </c>
      <c r="F563" s="8" cm="1">
        <f t="array" ref="F563">IF(A563="","",SUMPRODUCT(--(TYearly[Due Date]&lt;=A563),IF(B563="N",--(TYearly[Day]=DAY(A563)),--(TYearly[Day]&gt;=DAY(A563))),--(IFERROR(MOD(TYearly[Month]-MONTH(A563)+12,12),1)=0),TYearly[Amount]))</f>
        <v>0</v>
      </c>
      <c r="G563" s="8">
        <f>IF(A563="","",SUMIF(TOneTime[Due Date],A563,TOneTime[Amount]))</f>
        <v>0</v>
      </c>
      <c r="H563" s="8" cm="1">
        <f t="array" ref="H563">IF(A563="","",IF(COUNTIF(TOther[Frequency],$H$1)=0,0,SUMPRODUCT(--(IFERROR(MOD(A563-TOther[Start Date],7),1)=0),--(TOther[Frequency]=$H$1),--(TOther[Start Date]&lt;=A563),--(TOther[End Date Calc]&gt;=A563),TOther[Amount])))</f>
        <v>0</v>
      </c>
      <c r="I563" s="8" cm="1">
        <f t="array" ref="I563">IF(A563="","",IF(COUNTIF(TOther[Frequency],$I$1)=0,0,SUMPRODUCT(--(IFERROR(MOD(A563-TOther[Start Date],14),1)=0),--(TOther[Frequency]=$I$1),--(TOther[Start Date]&lt;=A563),--(TOther[End Date Calc]&gt;=A563),TOther[Amount])))</f>
        <v>0</v>
      </c>
      <c r="J563" s="8">
        <f>IF(A563="","",IF(COUNTIF(TOther[Frequency],$J$1)=0,0,IF(OR(DAY(A563)=1,DAY(A563)=15),SUMIFS(TOther[Amount],TOther[Frequency],$J$1,TOther[Start Date],"&lt;="&amp;$A563,TOther[End Date Calc],"&gt;="&amp;A563),0)))</f>
        <v>0</v>
      </c>
      <c r="K563" s="8">
        <f>IF(A563="","",IF(COUNTIF(TOther[Frequency],$K$1)=0,0,IF(A563=(A563-DAY(A563)+1+2*7-WEEKDAY(A563-DAY(A563)+8-4,1)),SUMIFS(TOther[Amount],TOther[Frequency],$K$1,TOther[Start Date],"&lt;="&amp;$A563,TOther[End Date Calc],"&gt;="&amp;A563),0)))</f>
        <v>0</v>
      </c>
      <c r="L563" s="8">
        <f>IF(A563="","",IF(COUNTIF(TOther[Frequency],$L$1)=0,0,IF(A563=(A563-DAY(A563)+1+3*7-WEEKDAY(A563-DAY(A563)+8-4,1)),SUMIFS(TOther[Amount],TOther[Frequency],$L$1,TOther[Start Date],"&lt;="&amp;$A563,TOther[End Date Calc],"&gt;="&amp;A563),0)))</f>
        <v>0</v>
      </c>
      <c r="M563" s="8">
        <f>IF(A563="","",IF(COUNTIF(TOther[Frequency],$M$1)=0,0,IF(A563=(A563-DAY(A563)+1+4*7-WEEKDAY(A563-DAY(A563)+8-4,1)),SUMIFS(TOther[Amount],TOther[Frequency],$M$1,TOther[Start Date],"&lt;="&amp;$A563,TOther[End Date Calc],"&gt;="&amp;A563),0)))</f>
        <v>0</v>
      </c>
      <c r="N563" s="8" cm="1">
        <f t="array" ref="N563">IF(A563="","",IF(COUNTIF(TOther[Frequency],$N$1)=0,0,SUMPRODUCT(--(IFERROR(MOD(A563-TOther[Start Date],28),1)=0),--(TOther[Frequency]=$N$1),--(TOther[Start Date]&lt;=A563),--(TOther[End Date Calc]&gt;=A563),TOther[Amount])))</f>
        <v>0</v>
      </c>
      <c r="O563" s="8" cm="1">
        <f t="array" ref="O563">IF(A563="","",IF(COUNTIF(TOther[Frequency],$O$1)=0,0,SUMPRODUCT(--(IFERROR(MOD(A563-TOther[Start Date],42),1)=0),--(TOther[Frequency]=$O$1),--(TOther[Start Date]&lt;=A563),--(TOther[End Date Calc]&gt;=A563),TOther[Amount])))</f>
        <v>0</v>
      </c>
      <c r="P563" s="8" cm="1">
        <f t="array" ref="P563">IF(A563="","",IF(COUNTIF(TOther[Frequency],$P$1)=0,0,SUMPRODUCT(--(IFERROR(MOD(A563-TOther[Start Date],56),1)=0),--(TOther[Frequency]=$P$1),--(TOther[Start Date]&lt;=A563),--(TOther[End Date Calc]&gt;=A563),TOther[Amount])))</f>
        <v>0</v>
      </c>
      <c r="Q563" s="8">
        <f>IF(A563="","",IF(COUNTIF(TOther[Frequency],$Q$1)=0,0,IF(B563="N",SUMIFS(TOther[Amount],TOther[Frequency],$Q$1,TOther[Start Date],"&lt;="&amp;$A563,TOther[End Date Calc],"&gt;="&amp;A563,TOther[Start Day],DAY(A563)),SUMIFS(TOther[Amount],TOther[Frequency],$Q$1,TOther[Start Date],"&lt;="&amp;$A563,TOther[End Date Calc],"&gt;="&amp;A563,TOther[Start Day],"&gt;="&amp;DAY(A563)))))</f>
        <v>0</v>
      </c>
      <c r="R563" s="8" cm="1">
        <f t="array" ref="R563">IF(A563="","",IF(COUNTIF(TOther[Frequency],R$1)=0,0,SUMPRODUCT(--(TOther[Frequency]=R$1),--(TOther[Start Date]&lt;=A563),--(TOther[End Date Calc]&gt;=A563),IF(B563="N",--(TOther[Start Day]=DAY(A563)),--(TOther[Start Day]&gt;=DAY(A563))),--(IFERROR(MOD(TOther[Start Month]-MONTH(A563)+2,2),1)=0),TOther[Amount])))</f>
        <v>0</v>
      </c>
      <c r="S563" s="8" cm="1">
        <f t="array" ref="S563">IF(A563="","",IF(COUNTIF(TOther[Frequency],S$1)=0,0,SUMPRODUCT(--(TOther[Frequency]=S$1),--(TOther[Start Date]&lt;=A563),--(TOther[End Date Calc]&gt;=A563),IF(B563="N",--(TOther[Start Day]=DAY(A563)),--(TOther[Start Day]&gt;=DAY(A563))),--(IFERROR(MOD(TOther[Start Month]-MONTH(A563)+3,3),1)=0),TOther[Amount])))</f>
        <v>0</v>
      </c>
      <c r="T563" s="8" cm="1">
        <f t="array" ref="T563">IF($A563="","",IF(COUNTIF(TOther[Frequency],T$1)=0,0,SUMPRODUCT(--(TOther[Frequency]=T$1),--(TOther[Start Date]&lt;=$A563),--(TOther[End Date Calc]&gt;=$A563),IF($B563="N",--(TOther[Start Day]=DAY($A563)),--(TOther[Start Day]&gt;=DAY($A563))),--(IFERROR(MOD(TOther[Start Month]-MONTH($A563)+4,4),1)=0),TOther[Amount])))</f>
        <v>0</v>
      </c>
      <c r="U563" s="8" cm="1">
        <f t="array" ref="U563">IF(A563="","",IF(COUNTIF(TOther[Frequency],$U$1)=0,0,SUMPRODUCT(--(TOther[Frequency]=$U$1),--(TOther[Start Date]&lt;=A563),--(TOther[End Date Calc]&gt;=A563),IF(B563="N",--(TOther[Start Day]=DAY(A563)),--(TOther[Start Day]&gt;=DAY(A563))),--(IFERROR(MOD(TOther[Start Month]-MONTH(A563)+6,6),1)=0),TOther[Amount])))</f>
        <v>0</v>
      </c>
      <c r="V563" s="8" cm="1">
        <f t="array" ref="V563">IF(A563="","",IF(COUNTIF(TOther[Frequency],$V$1)=0,0,SUMPRODUCT(--(TOther[Frequency]=$V$1),--(TOther[Start Date]&lt;=A563),--(TOther[End Date Calc]&gt;=A563),IF(B563="N",--(TOther[Start Day]=DAY(A563)),--(TOther[Start Day]&gt;=DAY(A563))),--(IFERROR(MOD(TOther[Start Month]-MONTH(A563)+12,12),1)=0),TOther[Amount])))</f>
        <v>0</v>
      </c>
      <c r="W563" s="8">
        <f>IF(A563="","",SUMIFS(TOther[Amount],TOther[Start Date],A563,TOther[Frequency],$W$1))</f>
        <v>0</v>
      </c>
      <c r="X563" s="9">
        <f t="shared" si="40"/>
        <v>0</v>
      </c>
      <c r="Y563" s="9">
        <f t="shared" si="44"/>
        <v>0</v>
      </c>
      <c r="Z563" s="8" cm="1">
        <f t="array" ref="Z563">IF(A563="","",IF(COUNTIF('2) Income'!$D$13:$D$32,"Weekly")=0,0,SUMPRODUCT(--(IFERROR(MOD(A563-'2) Income'!$F$13:$F$32,7),1)=0),--('2) Income'!$D$13:$D$32="Weekly"),--('2) Income'!$F$13:$F$32&lt;=A563),'2) Income'!$E$13:$E$32)))</f>
        <v>0</v>
      </c>
      <c r="AA563" s="8" cm="1">
        <f t="array" ref="AA563">IF(A563="","",IF(COUNTIF('2) Income'!$D$13:$D$32,"Every Other Week")=0,0,SUMPRODUCT(--(IFERROR(MOD(A563-'2) Income'!$F$13:$F$32,14),1)=0),--('2) Income'!$D$13:$D$32="Every Other Week"),--('2) Income'!$F$13:$F$32&lt;=A563),'2) Income'!$E$13:$E$32)))</f>
        <v>0</v>
      </c>
      <c r="AB563" s="8">
        <f>IF(A563="","",IF(COUNTIF('2) Income'!$D$13:$D$32,"1st and 15th")=0,0,IF(OR(DAY(A563)=1,DAY(A563)=15),SUMIFS('2) Income'!$E$13:$E$32,'2) Income'!$D$13:$D$32,"1st and 15th",'2) Income'!$F$13:$F$32,"&lt;="&amp;$A563),0)))</f>
        <v>0</v>
      </c>
      <c r="AC563" s="8">
        <f>IF(A563="","",IF(COUNTIF('2) Income'!$D$13:$D$32,"2nd Wednesday")=0,0,IF(A563=(A563-DAY(A563)+1+2*7-WEEKDAY(A563-DAY(A563)+8-4,1)),SUMIFS('2) Income'!$E$13:$E$32,'2) Income'!$D$13:$D$32,"2nd Wednesday",'2) Income'!$F$13:$F$32,"&lt;="&amp;$A563),0)))</f>
        <v>0</v>
      </c>
      <c r="AD563" s="8">
        <f>IF(A563="","",IF(COUNTIF('2) Income'!$D$13:$D$32,"3rd Wednesday")=0,0,IF(A563=(A563-DAY(A563)+1+3*7-WEEKDAY(A563-DAY(A563)+8-4,1)),SUMIFS('2) Income'!$E$13:$E$32,'2) Income'!$D$13:$D$32,"3rd Wednesday",'2) Income'!$F$13:$F$32,"&lt;="&amp;$A563),0)))</f>
        <v>0</v>
      </c>
      <c r="AE563" s="8">
        <f>IF(A563="","",IF(COUNTIF('2) Income'!$D$13:$D$32,"4th Wednesday")=0,0,IF(A563=(A563-DAY(A563)+1+4*7-WEEKDAY(A563-DAY(A563)+8-4,1)),SUMIFS('2) Income'!$E$13:$E$32,'2) Income'!$D$13:$D$32,"4th Wednesday",'2) Income'!$F$13:$F$32,"&lt;="&amp;$A563),0)))</f>
        <v>0</v>
      </c>
      <c r="AF563" s="8" cm="1">
        <f t="array" ref="AF563">IF(A563="","",IF(COUNTIF('2) Income'!$D$13:$D$32,"Every 4 Weeks")=0,0,SUMPRODUCT(--(IFERROR(MOD(A563-'2) Income'!$F$13:$F$32,28),1)=0),--('2) Income'!$D$13:$D$32="Every 4 Weeks"),--('2) Income'!$F$13:$F$32&lt;=A563),'2) Income'!$E$13:$E$32)))</f>
        <v>0</v>
      </c>
      <c r="AG563" s="8">
        <f>IF(A563="","",IF(COUNTIF('2) Income'!$D$13:$D$32,"Monthly")=0,0,IF(B563="N",SUMIFS('2) Income'!$E$13:$E$32,'2) Income'!$D$13:$D$32,"monthly",'2) Income'!$F$13:$F$32,"&lt;="&amp;$A563,'2) Income'!$I$13:$I$32,DAY(A563)),SUMIFS('2) Income'!$E$13:$E$32,'2) Income'!$D$13:$D$32,"monthly",'2) Income'!$F$13:$F$32,"&lt;="&amp;$A563,'2) Income'!$I$13:$I$32,"&gt;="&amp;DAY(A563)))))</f>
        <v>0</v>
      </c>
      <c r="AH563" s="8" cm="1">
        <f t="array" ref="AH563">IF(A563="","",IF(COUNTIF('2) Income'!$D$13:$D$32,"Yearly")=0,0,SUMPRODUCT(--('2) Income'!$D$13:$D$32="Yearly"),--('2) Income'!$F$13:$F$32&lt;=A563),IF(B563="N",--('2) Income'!$I$13:$I$32=DAY(A563)),--('2) Income'!$I$13:$I$32&gt;=DAY(A563))),--(IFERROR(MOD('2) Income'!$H$13:$H$32-MONTH(A563)+12,12),1)=0),'2) Income'!$E$13:$E$32)))</f>
        <v>0</v>
      </c>
      <c r="AI563" s="8">
        <f>IF(A563="","",IF(COUNTIF('2) Income'!$D$13:$D$32,"one-time")=0,0,SUMIFS('2) Income'!$E$13:$E$32,'2) Income'!$D$13:$D$32,"one-time",'2) Income'!$F$13:$F$32,"="&amp;$A563)))</f>
        <v>0</v>
      </c>
      <c r="AJ563" s="9">
        <f t="shared" si="41"/>
        <v>0</v>
      </c>
    </row>
    <row r="564" spans="1:36">
      <c r="A564" s="7">
        <f>IF(A563="","",IF(A563+1&lt;='1) Period'!$E$21,A563+1,""))</f>
        <v>46036</v>
      </c>
      <c r="B564" s="7" t="str">
        <f t="shared" si="42"/>
        <v>N</v>
      </c>
      <c r="C564" t="str">
        <f t="shared" si="43"/>
        <v>F</v>
      </c>
      <c r="D564" s="8">
        <f>IF(A564="","",IF(TEXT(A564,"dddd")='4) Happy Money'!$E$23,WAllowance,0))</f>
        <v>0</v>
      </c>
      <c r="E564" s="8">
        <f>IF(A564="","",IF(B564="N",SUMIF(TMonthly[Day of the Month],DAY(A564),TMonthly[Amount]),SUMIF(TMonthly[Day of the Month],"&gt;="&amp;DAY(A564),TMonthly[Amount])))</f>
        <v>0</v>
      </c>
      <c r="F564" s="8" cm="1">
        <f t="array" ref="F564">IF(A564="","",SUMPRODUCT(--(TYearly[Due Date]&lt;=A564),IF(B564="N",--(TYearly[Day]=DAY(A564)),--(TYearly[Day]&gt;=DAY(A564))),--(IFERROR(MOD(TYearly[Month]-MONTH(A564)+12,12),1)=0),TYearly[Amount]))</f>
        <v>0</v>
      </c>
      <c r="G564" s="8">
        <f>IF(A564="","",SUMIF(TOneTime[Due Date],A564,TOneTime[Amount]))</f>
        <v>0</v>
      </c>
      <c r="H564" s="8" cm="1">
        <f t="array" ref="H564">IF(A564="","",IF(COUNTIF(TOther[Frequency],$H$1)=0,0,SUMPRODUCT(--(IFERROR(MOD(A564-TOther[Start Date],7),1)=0),--(TOther[Frequency]=$H$1),--(TOther[Start Date]&lt;=A564),--(TOther[End Date Calc]&gt;=A564),TOther[Amount])))</f>
        <v>0</v>
      </c>
      <c r="I564" s="8" cm="1">
        <f t="array" ref="I564">IF(A564="","",IF(COUNTIF(TOther[Frequency],$I$1)=0,0,SUMPRODUCT(--(IFERROR(MOD(A564-TOther[Start Date],14),1)=0),--(TOther[Frequency]=$I$1),--(TOther[Start Date]&lt;=A564),--(TOther[End Date Calc]&gt;=A564),TOther[Amount])))</f>
        <v>0</v>
      </c>
      <c r="J564" s="8">
        <f>IF(A564="","",IF(COUNTIF(TOther[Frequency],$J$1)=0,0,IF(OR(DAY(A564)=1,DAY(A564)=15),SUMIFS(TOther[Amount],TOther[Frequency],$J$1,TOther[Start Date],"&lt;="&amp;$A564,TOther[End Date Calc],"&gt;="&amp;A564),0)))</f>
        <v>0</v>
      </c>
      <c r="K564" s="8">
        <f>IF(A564="","",IF(COUNTIF(TOther[Frequency],$K$1)=0,0,IF(A564=(A564-DAY(A564)+1+2*7-WEEKDAY(A564-DAY(A564)+8-4,1)),SUMIFS(TOther[Amount],TOther[Frequency],$K$1,TOther[Start Date],"&lt;="&amp;$A564,TOther[End Date Calc],"&gt;="&amp;A564),0)))</f>
        <v>0</v>
      </c>
      <c r="L564" s="8">
        <f>IF(A564="","",IF(COUNTIF(TOther[Frequency],$L$1)=0,0,IF(A564=(A564-DAY(A564)+1+3*7-WEEKDAY(A564-DAY(A564)+8-4,1)),SUMIFS(TOther[Amount],TOther[Frequency],$L$1,TOther[Start Date],"&lt;="&amp;$A564,TOther[End Date Calc],"&gt;="&amp;A564),0)))</f>
        <v>0</v>
      </c>
      <c r="M564" s="8">
        <f>IF(A564="","",IF(COUNTIF(TOther[Frequency],$M$1)=0,0,IF(A564=(A564-DAY(A564)+1+4*7-WEEKDAY(A564-DAY(A564)+8-4,1)),SUMIFS(TOther[Amount],TOther[Frequency],$M$1,TOther[Start Date],"&lt;="&amp;$A564,TOther[End Date Calc],"&gt;="&amp;A564),0)))</f>
        <v>0</v>
      </c>
      <c r="N564" s="8" cm="1">
        <f t="array" ref="N564">IF(A564="","",IF(COUNTIF(TOther[Frequency],$N$1)=0,0,SUMPRODUCT(--(IFERROR(MOD(A564-TOther[Start Date],28),1)=0),--(TOther[Frequency]=$N$1),--(TOther[Start Date]&lt;=A564),--(TOther[End Date Calc]&gt;=A564),TOther[Amount])))</f>
        <v>0</v>
      </c>
      <c r="O564" s="8" cm="1">
        <f t="array" ref="O564">IF(A564="","",IF(COUNTIF(TOther[Frequency],$O$1)=0,0,SUMPRODUCT(--(IFERROR(MOD(A564-TOther[Start Date],42),1)=0),--(TOther[Frequency]=$O$1),--(TOther[Start Date]&lt;=A564),--(TOther[End Date Calc]&gt;=A564),TOther[Amount])))</f>
        <v>0</v>
      </c>
      <c r="P564" s="8" cm="1">
        <f t="array" ref="P564">IF(A564="","",IF(COUNTIF(TOther[Frequency],$P$1)=0,0,SUMPRODUCT(--(IFERROR(MOD(A564-TOther[Start Date],56),1)=0),--(TOther[Frequency]=$P$1),--(TOther[Start Date]&lt;=A564),--(TOther[End Date Calc]&gt;=A564),TOther[Amount])))</f>
        <v>0</v>
      </c>
      <c r="Q564" s="8">
        <f>IF(A564="","",IF(COUNTIF(TOther[Frequency],$Q$1)=0,0,IF(B564="N",SUMIFS(TOther[Amount],TOther[Frequency],$Q$1,TOther[Start Date],"&lt;="&amp;$A564,TOther[End Date Calc],"&gt;="&amp;A564,TOther[Start Day],DAY(A564)),SUMIFS(TOther[Amount],TOther[Frequency],$Q$1,TOther[Start Date],"&lt;="&amp;$A564,TOther[End Date Calc],"&gt;="&amp;A564,TOther[Start Day],"&gt;="&amp;DAY(A564)))))</f>
        <v>0</v>
      </c>
      <c r="R564" s="8" cm="1">
        <f t="array" ref="R564">IF(A564="","",IF(COUNTIF(TOther[Frequency],R$1)=0,0,SUMPRODUCT(--(TOther[Frequency]=R$1),--(TOther[Start Date]&lt;=A564),--(TOther[End Date Calc]&gt;=A564),IF(B564="N",--(TOther[Start Day]=DAY(A564)),--(TOther[Start Day]&gt;=DAY(A564))),--(IFERROR(MOD(TOther[Start Month]-MONTH(A564)+2,2),1)=0),TOther[Amount])))</f>
        <v>0</v>
      </c>
      <c r="S564" s="8" cm="1">
        <f t="array" ref="S564">IF(A564="","",IF(COUNTIF(TOther[Frequency],S$1)=0,0,SUMPRODUCT(--(TOther[Frequency]=S$1),--(TOther[Start Date]&lt;=A564),--(TOther[End Date Calc]&gt;=A564),IF(B564="N",--(TOther[Start Day]=DAY(A564)),--(TOther[Start Day]&gt;=DAY(A564))),--(IFERROR(MOD(TOther[Start Month]-MONTH(A564)+3,3),1)=0),TOther[Amount])))</f>
        <v>0</v>
      </c>
      <c r="T564" s="8" cm="1">
        <f t="array" ref="T564">IF($A564="","",IF(COUNTIF(TOther[Frequency],T$1)=0,0,SUMPRODUCT(--(TOther[Frequency]=T$1),--(TOther[Start Date]&lt;=$A564),--(TOther[End Date Calc]&gt;=$A564),IF($B564="N",--(TOther[Start Day]=DAY($A564)),--(TOther[Start Day]&gt;=DAY($A564))),--(IFERROR(MOD(TOther[Start Month]-MONTH($A564)+4,4),1)=0),TOther[Amount])))</f>
        <v>0</v>
      </c>
      <c r="U564" s="8" cm="1">
        <f t="array" ref="U564">IF(A564="","",IF(COUNTIF(TOther[Frequency],$U$1)=0,0,SUMPRODUCT(--(TOther[Frequency]=$U$1),--(TOther[Start Date]&lt;=A564),--(TOther[End Date Calc]&gt;=A564),IF(B564="N",--(TOther[Start Day]=DAY(A564)),--(TOther[Start Day]&gt;=DAY(A564))),--(IFERROR(MOD(TOther[Start Month]-MONTH(A564)+6,6),1)=0),TOther[Amount])))</f>
        <v>0</v>
      </c>
      <c r="V564" s="8" cm="1">
        <f t="array" ref="V564">IF(A564="","",IF(COUNTIF(TOther[Frequency],$V$1)=0,0,SUMPRODUCT(--(TOther[Frequency]=$V$1),--(TOther[Start Date]&lt;=A564),--(TOther[End Date Calc]&gt;=A564),IF(B564="N",--(TOther[Start Day]=DAY(A564)),--(TOther[Start Day]&gt;=DAY(A564))),--(IFERROR(MOD(TOther[Start Month]-MONTH(A564)+12,12),1)=0),TOther[Amount])))</f>
        <v>0</v>
      </c>
      <c r="W564" s="8">
        <f>IF(A564="","",SUMIFS(TOther[Amount],TOther[Start Date],A564,TOther[Frequency],$W$1))</f>
        <v>0</v>
      </c>
      <c r="X564" s="9">
        <f t="shared" si="40"/>
        <v>0</v>
      </c>
      <c r="Y564" s="9">
        <f t="shared" si="44"/>
        <v>0</v>
      </c>
      <c r="Z564" s="8" cm="1">
        <f t="array" ref="Z564">IF(A564="","",IF(COUNTIF('2) Income'!$D$13:$D$32,"Weekly")=0,0,SUMPRODUCT(--(IFERROR(MOD(A564-'2) Income'!$F$13:$F$32,7),1)=0),--('2) Income'!$D$13:$D$32="Weekly"),--('2) Income'!$F$13:$F$32&lt;=A564),'2) Income'!$E$13:$E$32)))</f>
        <v>0</v>
      </c>
      <c r="AA564" s="8" cm="1">
        <f t="array" ref="AA564">IF(A564="","",IF(COUNTIF('2) Income'!$D$13:$D$32,"Every Other Week")=0,0,SUMPRODUCT(--(IFERROR(MOD(A564-'2) Income'!$F$13:$F$32,14),1)=0),--('2) Income'!$D$13:$D$32="Every Other Week"),--('2) Income'!$F$13:$F$32&lt;=A564),'2) Income'!$E$13:$E$32)))</f>
        <v>0</v>
      </c>
      <c r="AB564" s="8">
        <f>IF(A564="","",IF(COUNTIF('2) Income'!$D$13:$D$32,"1st and 15th")=0,0,IF(OR(DAY(A564)=1,DAY(A564)=15),SUMIFS('2) Income'!$E$13:$E$32,'2) Income'!$D$13:$D$32,"1st and 15th",'2) Income'!$F$13:$F$32,"&lt;="&amp;$A564),0)))</f>
        <v>0</v>
      </c>
      <c r="AC564" s="8">
        <f>IF(A564="","",IF(COUNTIF('2) Income'!$D$13:$D$32,"2nd Wednesday")=0,0,IF(A564=(A564-DAY(A564)+1+2*7-WEEKDAY(A564-DAY(A564)+8-4,1)),SUMIFS('2) Income'!$E$13:$E$32,'2) Income'!$D$13:$D$32,"2nd Wednesday",'2) Income'!$F$13:$F$32,"&lt;="&amp;$A564),0)))</f>
        <v>0</v>
      </c>
      <c r="AD564" s="8">
        <f>IF(A564="","",IF(COUNTIF('2) Income'!$D$13:$D$32,"3rd Wednesday")=0,0,IF(A564=(A564-DAY(A564)+1+3*7-WEEKDAY(A564-DAY(A564)+8-4,1)),SUMIFS('2) Income'!$E$13:$E$32,'2) Income'!$D$13:$D$32,"3rd Wednesday",'2) Income'!$F$13:$F$32,"&lt;="&amp;$A564),0)))</f>
        <v>0</v>
      </c>
      <c r="AE564" s="8">
        <f>IF(A564="","",IF(COUNTIF('2) Income'!$D$13:$D$32,"4th Wednesday")=0,0,IF(A564=(A564-DAY(A564)+1+4*7-WEEKDAY(A564-DAY(A564)+8-4,1)),SUMIFS('2) Income'!$E$13:$E$32,'2) Income'!$D$13:$D$32,"4th Wednesday",'2) Income'!$F$13:$F$32,"&lt;="&amp;$A564),0)))</f>
        <v>0</v>
      </c>
      <c r="AF564" s="8" cm="1">
        <f t="array" ref="AF564">IF(A564="","",IF(COUNTIF('2) Income'!$D$13:$D$32,"Every 4 Weeks")=0,0,SUMPRODUCT(--(IFERROR(MOD(A564-'2) Income'!$F$13:$F$32,28),1)=0),--('2) Income'!$D$13:$D$32="Every 4 Weeks"),--('2) Income'!$F$13:$F$32&lt;=A564),'2) Income'!$E$13:$E$32)))</f>
        <v>0</v>
      </c>
      <c r="AG564" s="8">
        <f>IF(A564="","",IF(COUNTIF('2) Income'!$D$13:$D$32,"Monthly")=0,0,IF(B564="N",SUMIFS('2) Income'!$E$13:$E$32,'2) Income'!$D$13:$D$32,"monthly",'2) Income'!$F$13:$F$32,"&lt;="&amp;$A564,'2) Income'!$I$13:$I$32,DAY(A564)),SUMIFS('2) Income'!$E$13:$E$32,'2) Income'!$D$13:$D$32,"monthly",'2) Income'!$F$13:$F$32,"&lt;="&amp;$A564,'2) Income'!$I$13:$I$32,"&gt;="&amp;DAY(A564)))))</f>
        <v>0</v>
      </c>
      <c r="AH564" s="8" cm="1">
        <f t="array" ref="AH564">IF(A564="","",IF(COUNTIF('2) Income'!$D$13:$D$32,"Yearly")=0,0,SUMPRODUCT(--('2) Income'!$D$13:$D$32="Yearly"),--('2) Income'!$F$13:$F$32&lt;=A564),IF(B564="N",--('2) Income'!$I$13:$I$32=DAY(A564)),--('2) Income'!$I$13:$I$32&gt;=DAY(A564))),--(IFERROR(MOD('2) Income'!$H$13:$H$32-MONTH(A564)+12,12),1)=0),'2) Income'!$E$13:$E$32)))</f>
        <v>0</v>
      </c>
      <c r="AI564" s="8">
        <f>IF(A564="","",IF(COUNTIF('2) Income'!$D$13:$D$32,"one-time")=0,0,SUMIFS('2) Income'!$E$13:$E$32,'2) Income'!$D$13:$D$32,"one-time",'2) Income'!$F$13:$F$32,"="&amp;$A564)))</f>
        <v>0</v>
      </c>
      <c r="AJ564" s="9">
        <f t="shared" si="41"/>
        <v>0</v>
      </c>
    </row>
    <row r="565" spans="1:36">
      <c r="A565" s="7">
        <f>IF(A564="","",IF(A564+1&lt;='1) Period'!$E$21,A564+1,""))</f>
        <v>46037</v>
      </c>
      <c r="B565" s="7" t="str">
        <f t="shared" si="42"/>
        <v>N</v>
      </c>
      <c r="C565" t="str">
        <f t="shared" si="43"/>
        <v>F</v>
      </c>
      <c r="D565" s="8">
        <f>IF(A565="","",IF(TEXT(A565,"dddd")='4) Happy Money'!$E$23,WAllowance,0))</f>
        <v>0</v>
      </c>
      <c r="E565" s="8">
        <f>IF(A565="","",IF(B565="N",SUMIF(TMonthly[Day of the Month],DAY(A565),TMonthly[Amount]),SUMIF(TMonthly[Day of the Month],"&gt;="&amp;DAY(A565),TMonthly[Amount])))</f>
        <v>0</v>
      </c>
      <c r="F565" s="8" cm="1">
        <f t="array" ref="F565">IF(A565="","",SUMPRODUCT(--(TYearly[Due Date]&lt;=A565),IF(B565="N",--(TYearly[Day]=DAY(A565)),--(TYearly[Day]&gt;=DAY(A565))),--(IFERROR(MOD(TYearly[Month]-MONTH(A565)+12,12),1)=0),TYearly[Amount]))</f>
        <v>0</v>
      </c>
      <c r="G565" s="8">
        <f>IF(A565="","",SUMIF(TOneTime[Due Date],A565,TOneTime[Amount]))</f>
        <v>0</v>
      </c>
      <c r="H565" s="8" cm="1">
        <f t="array" ref="H565">IF(A565="","",IF(COUNTIF(TOther[Frequency],$H$1)=0,0,SUMPRODUCT(--(IFERROR(MOD(A565-TOther[Start Date],7),1)=0),--(TOther[Frequency]=$H$1),--(TOther[Start Date]&lt;=A565),--(TOther[End Date Calc]&gt;=A565),TOther[Amount])))</f>
        <v>0</v>
      </c>
      <c r="I565" s="8" cm="1">
        <f t="array" ref="I565">IF(A565="","",IF(COUNTIF(TOther[Frequency],$I$1)=0,0,SUMPRODUCT(--(IFERROR(MOD(A565-TOther[Start Date],14),1)=0),--(TOther[Frequency]=$I$1),--(TOther[Start Date]&lt;=A565),--(TOther[End Date Calc]&gt;=A565),TOther[Amount])))</f>
        <v>0</v>
      </c>
      <c r="J565" s="8">
        <f>IF(A565="","",IF(COUNTIF(TOther[Frequency],$J$1)=0,0,IF(OR(DAY(A565)=1,DAY(A565)=15),SUMIFS(TOther[Amount],TOther[Frequency],$J$1,TOther[Start Date],"&lt;="&amp;$A565,TOther[End Date Calc],"&gt;="&amp;A565),0)))</f>
        <v>0</v>
      </c>
      <c r="K565" s="8">
        <f>IF(A565="","",IF(COUNTIF(TOther[Frequency],$K$1)=0,0,IF(A565=(A565-DAY(A565)+1+2*7-WEEKDAY(A565-DAY(A565)+8-4,1)),SUMIFS(TOther[Amount],TOther[Frequency],$K$1,TOther[Start Date],"&lt;="&amp;$A565,TOther[End Date Calc],"&gt;="&amp;A565),0)))</f>
        <v>0</v>
      </c>
      <c r="L565" s="8">
        <f>IF(A565="","",IF(COUNTIF(TOther[Frequency],$L$1)=0,0,IF(A565=(A565-DAY(A565)+1+3*7-WEEKDAY(A565-DAY(A565)+8-4,1)),SUMIFS(TOther[Amount],TOther[Frequency],$L$1,TOther[Start Date],"&lt;="&amp;$A565,TOther[End Date Calc],"&gt;="&amp;A565),0)))</f>
        <v>0</v>
      </c>
      <c r="M565" s="8">
        <f>IF(A565="","",IF(COUNTIF(TOther[Frequency],$M$1)=0,0,IF(A565=(A565-DAY(A565)+1+4*7-WEEKDAY(A565-DAY(A565)+8-4,1)),SUMIFS(TOther[Amount],TOther[Frequency],$M$1,TOther[Start Date],"&lt;="&amp;$A565,TOther[End Date Calc],"&gt;="&amp;A565),0)))</f>
        <v>0</v>
      </c>
      <c r="N565" s="8" cm="1">
        <f t="array" ref="N565">IF(A565="","",IF(COUNTIF(TOther[Frequency],$N$1)=0,0,SUMPRODUCT(--(IFERROR(MOD(A565-TOther[Start Date],28),1)=0),--(TOther[Frequency]=$N$1),--(TOther[Start Date]&lt;=A565),--(TOther[End Date Calc]&gt;=A565),TOther[Amount])))</f>
        <v>0</v>
      </c>
      <c r="O565" s="8" cm="1">
        <f t="array" ref="O565">IF(A565="","",IF(COUNTIF(TOther[Frequency],$O$1)=0,0,SUMPRODUCT(--(IFERROR(MOD(A565-TOther[Start Date],42),1)=0),--(TOther[Frequency]=$O$1),--(TOther[Start Date]&lt;=A565),--(TOther[End Date Calc]&gt;=A565),TOther[Amount])))</f>
        <v>0</v>
      </c>
      <c r="P565" s="8" cm="1">
        <f t="array" ref="P565">IF(A565="","",IF(COUNTIF(TOther[Frequency],$P$1)=0,0,SUMPRODUCT(--(IFERROR(MOD(A565-TOther[Start Date],56),1)=0),--(TOther[Frequency]=$P$1),--(TOther[Start Date]&lt;=A565),--(TOther[End Date Calc]&gt;=A565),TOther[Amount])))</f>
        <v>0</v>
      </c>
      <c r="Q565" s="8">
        <f>IF(A565="","",IF(COUNTIF(TOther[Frequency],$Q$1)=0,0,IF(B565="N",SUMIFS(TOther[Amount],TOther[Frequency],$Q$1,TOther[Start Date],"&lt;="&amp;$A565,TOther[End Date Calc],"&gt;="&amp;A565,TOther[Start Day],DAY(A565)),SUMIFS(TOther[Amount],TOther[Frequency],$Q$1,TOther[Start Date],"&lt;="&amp;$A565,TOther[End Date Calc],"&gt;="&amp;A565,TOther[Start Day],"&gt;="&amp;DAY(A565)))))</f>
        <v>0</v>
      </c>
      <c r="R565" s="8" cm="1">
        <f t="array" ref="R565">IF(A565="","",IF(COUNTIF(TOther[Frequency],R$1)=0,0,SUMPRODUCT(--(TOther[Frequency]=R$1),--(TOther[Start Date]&lt;=A565),--(TOther[End Date Calc]&gt;=A565),IF(B565="N",--(TOther[Start Day]=DAY(A565)),--(TOther[Start Day]&gt;=DAY(A565))),--(IFERROR(MOD(TOther[Start Month]-MONTH(A565)+2,2),1)=0),TOther[Amount])))</f>
        <v>0</v>
      </c>
      <c r="S565" s="8" cm="1">
        <f t="array" ref="S565">IF(A565="","",IF(COUNTIF(TOther[Frequency],S$1)=0,0,SUMPRODUCT(--(TOther[Frequency]=S$1),--(TOther[Start Date]&lt;=A565),--(TOther[End Date Calc]&gt;=A565),IF(B565="N",--(TOther[Start Day]=DAY(A565)),--(TOther[Start Day]&gt;=DAY(A565))),--(IFERROR(MOD(TOther[Start Month]-MONTH(A565)+3,3),1)=0),TOther[Amount])))</f>
        <v>0</v>
      </c>
      <c r="T565" s="8" cm="1">
        <f t="array" ref="T565">IF($A565="","",IF(COUNTIF(TOther[Frequency],T$1)=0,0,SUMPRODUCT(--(TOther[Frequency]=T$1),--(TOther[Start Date]&lt;=$A565),--(TOther[End Date Calc]&gt;=$A565),IF($B565="N",--(TOther[Start Day]=DAY($A565)),--(TOther[Start Day]&gt;=DAY($A565))),--(IFERROR(MOD(TOther[Start Month]-MONTH($A565)+4,4),1)=0),TOther[Amount])))</f>
        <v>0</v>
      </c>
      <c r="U565" s="8" cm="1">
        <f t="array" ref="U565">IF(A565="","",IF(COUNTIF(TOther[Frequency],$U$1)=0,0,SUMPRODUCT(--(TOther[Frequency]=$U$1),--(TOther[Start Date]&lt;=A565),--(TOther[End Date Calc]&gt;=A565),IF(B565="N",--(TOther[Start Day]=DAY(A565)),--(TOther[Start Day]&gt;=DAY(A565))),--(IFERROR(MOD(TOther[Start Month]-MONTH(A565)+6,6),1)=0),TOther[Amount])))</f>
        <v>0</v>
      </c>
      <c r="V565" s="8" cm="1">
        <f t="array" ref="V565">IF(A565="","",IF(COUNTIF(TOther[Frequency],$V$1)=0,0,SUMPRODUCT(--(TOther[Frequency]=$V$1),--(TOther[Start Date]&lt;=A565),--(TOther[End Date Calc]&gt;=A565),IF(B565="N",--(TOther[Start Day]=DAY(A565)),--(TOther[Start Day]&gt;=DAY(A565))),--(IFERROR(MOD(TOther[Start Month]-MONTH(A565)+12,12),1)=0),TOther[Amount])))</f>
        <v>0</v>
      </c>
      <c r="W565" s="8">
        <f>IF(A565="","",SUMIFS(TOther[Amount],TOther[Start Date],A565,TOther[Frequency],$W$1))</f>
        <v>0</v>
      </c>
      <c r="X565" s="9">
        <f t="shared" si="40"/>
        <v>0</v>
      </c>
      <c r="Y565" s="9">
        <f t="shared" si="44"/>
        <v>0</v>
      </c>
      <c r="Z565" s="8" cm="1">
        <f t="array" ref="Z565">IF(A565="","",IF(COUNTIF('2) Income'!$D$13:$D$32,"Weekly")=0,0,SUMPRODUCT(--(IFERROR(MOD(A565-'2) Income'!$F$13:$F$32,7),1)=0),--('2) Income'!$D$13:$D$32="Weekly"),--('2) Income'!$F$13:$F$32&lt;=A565),'2) Income'!$E$13:$E$32)))</f>
        <v>0</v>
      </c>
      <c r="AA565" s="8" cm="1">
        <f t="array" ref="AA565">IF(A565="","",IF(COUNTIF('2) Income'!$D$13:$D$32,"Every Other Week")=0,0,SUMPRODUCT(--(IFERROR(MOD(A565-'2) Income'!$F$13:$F$32,14),1)=0),--('2) Income'!$D$13:$D$32="Every Other Week"),--('2) Income'!$F$13:$F$32&lt;=A565),'2) Income'!$E$13:$E$32)))</f>
        <v>0</v>
      </c>
      <c r="AB565" s="8">
        <f>IF(A565="","",IF(COUNTIF('2) Income'!$D$13:$D$32,"1st and 15th")=0,0,IF(OR(DAY(A565)=1,DAY(A565)=15),SUMIFS('2) Income'!$E$13:$E$32,'2) Income'!$D$13:$D$32,"1st and 15th",'2) Income'!$F$13:$F$32,"&lt;="&amp;$A565),0)))</f>
        <v>0</v>
      </c>
      <c r="AC565" s="8">
        <f>IF(A565="","",IF(COUNTIF('2) Income'!$D$13:$D$32,"2nd Wednesday")=0,0,IF(A565=(A565-DAY(A565)+1+2*7-WEEKDAY(A565-DAY(A565)+8-4,1)),SUMIFS('2) Income'!$E$13:$E$32,'2) Income'!$D$13:$D$32,"2nd Wednesday",'2) Income'!$F$13:$F$32,"&lt;="&amp;$A565),0)))</f>
        <v>0</v>
      </c>
      <c r="AD565" s="8">
        <f>IF(A565="","",IF(COUNTIF('2) Income'!$D$13:$D$32,"3rd Wednesday")=0,0,IF(A565=(A565-DAY(A565)+1+3*7-WEEKDAY(A565-DAY(A565)+8-4,1)),SUMIFS('2) Income'!$E$13:$E$32,'2) Income'!$D$13:$D$32,"3rd Wednesday",'2) Income'!$F$13:$F$32,"&lt;="&amp;$A565),0)))</f>
        <v>0</v>
      </c>
      <c r="AE565" s="8">
        <f>IF(A565="","",IF(COUNTIF('2) Income'!$D$13:$D$32,"4th Wednesday")=0,0,IF(A565=(A565-DAY(A565)+1+4*7-WEEKDAY(A565-DAY(A565)+8-4,1)),SUMIFS('2) Income'!$E$13:$E$32,'2) Income'!$D$13:$D$32,"4th Wednesday",'2) Income'!$F$13:$F$32,"&lt;="&amp;$A565),0)))</f>
        <v>0</v>
      </c>
      <c r="AF565" s="8" cm="1">
        <f t="array" ref="AF565">IF(A565="","",IF(COUNTIF('2) Income'!$D$13:$D$32,"Every 4 Weeks")=0,0,SUMPRODUCT(--(IFERROR(MOD(A565-'2) Income'!$F$13:$F$32,28),1)=0),--('2) Income'!$D$13:$D$32="Every 4 Weeks"),--('2) Income'!$F$13:$F$32&lt;=A565),'2) Income'!$E$13:$E$32)))</f>
        <v>0</v>
      </c>
      <c r="AG565" s="8">
        <f>IF(A565="","",IF(COUNTIF('2) Income'!$D$13:$D$32,"Monthly")=0,0,IF(B565="N",SUMIFS('2) Income'!$E$13:$E$32,'2) Income'!$D$13:$D$32,"monthly",'2) Income'!$F$13:$F$32,"&lt;="&amp;$A565,'2) Income'!$I$13:$I$32,DAY(A565)),SUMIFS('2) Income'!$E$13:$E$32,'2) Income'!$D$13:$D$32,"monthly",'2) Income'!$F$13:$F$32,"&lt;="&amp;$A565,'2) Income'!$I$13:$I$32,"&gt;="&amp;DAY(A565)))))</f>
        <v>0</v>
      </c>
      <c r="AH565" s="8" cm="1">
        <f t="array" ref="AH565">IF(A565="","",IF(COUNTIF('2) Income'!$D$13:$D$32,"Yearly")=0,0,SUMPRODUCT(--('2) Income'!$D$13:$D$32="Yearly"),--('2) Income'!$F$13:$F$32&lt;=A565),IF(B565="N",--('2) Income'!$I$13:$I$32=DAY(A565)),--('2) Income'!$I$13:$I$32&gt;=DAY(A565))),--(IFERROR(MOD('2) Income'!$H$13:$H$32-MONTH(A565)+12,12),1)=0),'2) Income'!$E$13:$E$32)))</f>
        <v>0</v>
      </c>
      <c r="AI565" s="8">
        <f>IF(A565="","",IF(COUNTIF('2) Income'!$D$13:$D$32,"one-time")=0,0,SUMIFS('2) Income'!$E$13:$E$32,'2) Income'!$D$13:$D$32,"one-time",'2) Income'!$F$13:$F$32,"="&amp;$A565)))</f>
        <v>0</v>
      </c>
      <c r="AJ565" s="9">
        <f t="shared" si="41"/>
        <v>0</v>
      </c>
    </row>
    <row r="566" spans="1:36">
      <c r="A566" s="7">
        <f>IF(A565="","",IF(A565+1&lt;='1) Period'!$E$21,A565+1,""))</f>
        <v>46038</v>
      </c>
      <c r="B566" s="7" t="str">
        <f t="shared" si="42"/>
        <v>N</v>
      </c>
      <c r="C566" t="str">
        <f t="shared" si="43"/>
        <v>F</v>
      </c>
      <c r="D566" s="8">
        <f>IF(A566="","",IF(TEXT(A566,"dddd")='4) Happy Money'!$E$23,WAllowance,0))</f>
        <v>0</v>
      </c>
      <c r="E566" s="8">
        <f>IF(A566="","",IF(B566="N",SUMIF(TMonthly[Day of the Month],DAY(A566),TMonthly[Amount]),SUMIF(TMonthly[Day of the Month],"&gt;="&amp;DAY(A566),TMonthly[Amount])))</f>
        <v>0</v>
      </c>
      <c r="F566" s="8" cm="1">
        <f t="array" ref="F566">IF(A566="","",SUMPRODUCT(--(TYearly[Due Date]&lt;=A566),IF(B566="N",--(TYearly[Day]=DAY(A566)),--(TYearly[Day]&gt;=DAY(A566))),--(IFERROR(MOD(TYearly[Month]-MONTH(A566)+12,12),1)=0),TYearly[Amount]))</f>
        <v>0</v>
      </c>
      <c r="G566" s="8">
        <f>IF(A566="","",SUMIF(TOneTime[Due Date],A566,TOneTime[Amount]))</f>
        <v>0</v>
      </c>
      <c r="H566" s="8" cm="1">
        <f t="array" ref="H566">IF(A566="","",IF(COUNTIF(TOther[Frequency],$H$1)=0,0,SUMPRODUCT(--(IFERROR(MOD(A566-TOther[Start Date],7),1)=0),--(TOther[Frequency]=$H$1),--(TOther[Start Date]&lt;=A566),--(TOther[End Date Calc]&gt;=A566),TOther[Amount])))</f>
        <v>0</v>
      </c>
      <c r="I566" s="8" cm="1">
        <f t="array" ref="I566">IF(A566="","",IF(COUNTIF(TOther[Frequency],$I$1)=0,0,SUMPRODUCT(--(IFERROR(MOD(A566-TOther[Start Date],14),1)=0),--(TOther[Frequency]=$I$1),--(TOther[Start Date]&lt;=A566),--(TOther[End Date Calc]&gt;=A566),TOther[Amount])))</f>
        <v>0</v>
      </c>
      <c r="J566" s="8">
        <f>IF(A566="","",IF(COUNTIF(TOther[Frequency],$J$1)=0,0,IF(OR(DAY(A566)=1,DAY(A566)=15),SUMIFS(TOther[Amount],TOther[Frequency],$J$1,TOther[Start Date],"&lt;="&amp;$A566,TOther[End Date Calc],"&gt;="&amp;A566),0)))</f>
        <v>0</v>
      </c>
      <c r="K566" s="8">
        <f>IF(A566="","",IF(COUNTIF(TOther[Frequency],$K$1)=0,0,IF(A566=(A566-DAY(A566)+1+2*7-WEEKDAY(A566-DAY(A566)+8-4,1)),SUMIFS(TOther[Amount],TOther[Frequency],$K$1,TOther[Start Date],"&lt;="&amp;$A566,TOther[End Date Calc],"&gt;="&amp;A566),0)))</f>
        <v>0</v>
      </c>
      <c r="L566" s="8">
        <f>IF(A566="","",IF(COUNTIF(TOther[Frequency],$L$1)=0,0,IF(A566=(A566-DAY(A566)+1+3*7-WEEKDAY(A566-DAY(A566)+8-4,1)),SUMIFS(TOther[Amount],TOther[Frequency],$L$1,TOther[Start Date],"&lt;="&amp;$A566,TOther[End Date Calc],"&gt;="&amp;A566),0)))</f>
        <v>0</v>
      </c>
      <c r="M566" s="8">
        <f>IF(A566="","",IF(COUNTIF(TOther[Frequency],$M$1)=0,0,IF(A566=(A566-DAY(A566)+1+4*7-WEEKDAY(A566-DAY(A566)+8-4,1)),SUMIFS(TOther[Amount],TOther[Frequency],$M$1,TOther[Start Date],"&lt;="&amp;$A566,TOther[End Date Calc],"&gt;="&amp;A566),0)))</f>
        <v>0</v>
      </c>
      <c r="N566" s="8" cm="1">
        <f t="array" ref="N566">IF(A566="","",IF(COUNTIF(TOther[Frequency],$N$1)=0,0,SUMPRODUCT(--(IFERROR(MOD(A566-TOther[Start Date],28),1)=0),--(TOther[Frequency]=$N$1),--(TOther[Start Date]&lt;=A566),--(TOther[End Date Calc]&gt;=A566),TOther[Amount])))</f>
        <v>0</v>
      </c>
      <c r="O566" s="8" cm="1">
        <f t="array" ref="O566">IF(A566="","",IF(COUNTIF(TOther[Frequency],$O$1)=0,0,SUMPRODUCT(--(IFERROR(MOD(A566-TOther[Start Date],42),1)=0),--(TOther[Frequency]=$O$1),--(TOther[Start Date]&lt;=A566),--(TOther[End Date Calc]&gt;=A566),TOther[Amount])))</f>
        <v>0</v>
      </c>
      <c r="P566" s="8" cm="1">
        <f t="array" ref="P566">IF(A566="","",IF(COUNTIF(TOther[Frequency],$P$1)=0,0,SUMPRODUCT(--(IFERROR(MOD(A566-TOther[Start Date],56),1)=0),--(TOther[Frequency]=$P$1),--(TOther[Start Date]&lt;=A566),--(TOther[End Date Calc]&gt;=A566),TOther[Amount])))</f>
        <v>0</v>
      </c>
      <c r="Q566" s="8">
        <f>IF(A566="","",IF(COUNTIF(TOther[Frequency],$Q$1)=0,0,IF(B566="N",SUMIFS(TOther[Amount],TOther[Frequency],$Q$1,TOther[Start Date],"&lt;="&amp;$A566,TOther[End Date Calc],"&gt;="&amp;A566,TOther[Start Day],DAY(A566)),SUMIFS(TOther[Amount],TOther[Frequency],$Q$1,TOther[Start Date],"&lt;="&amp;$A566,TOther[End Date Calc],"&gt;="&amp;A566,TOther[Start Day],"&gt;="&amp;DAY(A566)))))</f>
        <v>0</v>
      </c>
      <c r="R566" s="8" cm="1">
        <f t="array" ref="R566">IF(A566="","",IF(COUNTIF(TOther[Frequency],R$1)=0,0,SUMPRODUCT(--(TOther[Frequency]=R$1),--(TOther[Start Date]&lt;=A566),--(TOther[End Date Calc]&gt;=A566),IF(B566="N",--(TOther[Start Day]=DAY(A566)),--(TOther[Start Day]&gt;=DAY(A566))),--(IFERROR(MOD(TOther[Start Month]-MONTH(A566)+2,2),1)=0),TOther[Amount])))</f>
        <v>0</v>
      </c>
      <c r="S566" s="8" cm="1">
        <f t="array" ref="S566">IF(A566="","",IF(COUNTIF(TOther[Frequency],S$1)=0,0,SUMPRODUCT(--(TOther[Frequency]=S$1),--(TOther[Start Date]&lt;=A566),--(TOther[End Date Calc]&gt;=A566),IF(B566="N",--(TOther[Start Day]=DAY(A566)),--(TOther[Start Day]&gt;=DAY(A566))),--(IFERROR(MOD(TOther[Start Month]-MONTH(A566)+3,3),1)=0),TOther[Amount])))</f>
        <v>0</v>
      </c>
      <c r="T566" s="8" cm="1">
        <f t="array" ref="T566">IF($A566="","",IF(COUNTIF(TOther[Frequency],T$1)=0,0,SUMPRODUCT(--(TOther[Frequency]=T$1),--(TOther[Start Date]&lt;=$A566),--(TOther[End Date Calc]&gt;=$A566),IF($B566="N",--(TOther[Start Day]=DAY($A566)),--(TOther[Start Day]&gt;=DAY($A566))),--(IFERROR(MOD(TOther[Start Month]-MONTH($A566)+4,4),1)=0),TOther[Amount])))</f>
        <v>0</v>
      </c>
      <c r="U566" s="8" cm="1">
        <f t="array" ref="U566">IF(A566="","",IF(COUNTIF(TOther[Frequency],$U$1)=0,0,SUMPRODUCT(--(TOther[Frequency]=$U$1),--(TOther[Start Date]&lt;=A566),--(TOther[End Date Calc]&gt;=A566),IF(B566="N",--(TOther[Start Day]=DAY(A566)),--(TOther[Start Day]&gt;=DAY(A566))),--(IFERROR(MOD(TOther[Start Month]-MONTH(A566)+6,6),1)=0),TOther[Amount])))</f>
        <v>0</v>
      </c>
      <c r="V566" s="8" cm="1">
        <f t="array" ref="V566">IF(A566="","",IF(COUNTIF(TOther[Frequency],$V$1)=0,0,SUMPRODUCT(--(TOther[Frequency]=$V$1),--(TOther[Start Date]&lt;=A566),--(TOther[End Date Calc]&gt;=A566),IF(B566="N",--(TOther[Start Day]=DAY(A566)),--(TOther[Start Day]&gt;=DAY(A566))),--(IFERROR(MOD(TOther[Start Month]-MONTH(A566)+12,12),1)=0),TOther[Amount])))</f>
        <v>0</v>
      </c>
      <c r="W566" s="8">
        <f>IF(A566="","",SUMIFS(TOther[Amount],TOther[Start Date],A566,TOther[Frequency],$W$1))</f>
        <v>0</v>
      </c>
      <c r="X566" s="9">
        <f t="shared" si="40"/>
        <v>0</v>
      </c>
      <c r="Y566" s="9">
        <f t="shared" si="44"/>
        <v>0</v>
      </c>
      <c r="Z566" s="8" cm="1">
        <f t="array" ref="Z566">IF(A566="","",IF(COUNTIF('2) Income'!$D$13:$D$32,"Weekly")=0,0,SUMPRODUCT(--(IFERROR(MOD(A566-'2) Income'!$F$13:$F$32,7),1)=0),--('2) Income'!$D$13:$D$32="Weekly"),--('2) Income'!$F$13:$F$32&lt;=A566),'2) Income'!$E$13:$E$32)))</f>
        <v>0</v>
      </c>
      <c r="AA566" s="8" cm="1">
        <f t="array" ref="AA566">IF(A566="","",IF(COUNTIF('2) Income'!$D$13:$D$32,"Every Other Week")=0,0,SUMPRODUCT(--(IFERROR(MOD(A566-'2) Income'!$F$13:$F$32,14),1)=0),--('2) Income'!$D$13:$D$32="Every Other Week"),--('2) Income'!$F$13:$F$32&lt;=A566),'2) Income'!$E$13:$E$32)))</f>
        <v>2300</v>
      </c>
      <c r="AB566" s="8">
        <f>IF(A566="","",IF(COUNTIF('2) Income'!$D$13:$D$32,"1st and 15th")=0,0,IF(OR(DAY(A566)=1,DAY(A566)=15),SUMIFS('2) Income'!$E$13:$E$32,'2) Income'!$D$13:$D$32,"1st and 15th",'2) Income'!$F$13:$F$32,"&lt;="&amp;$A566),0)))</f>
        <v>0</v>
      </c>
      <c r="AC566" s="8">
        <f>IF(A566="","",IF(COUNTIF('2) Income'!$D$13:$D$32,"2nd Wednesday")=0,0,IF(A566=(A566-DAY(A566)+1+2*7-WEEKDAY(A566-DAY(A566)+8-4,1)),SUMIFS('2) Income'!$E$13:$E$32,'2) Income'!$D$13:$D$32,"2nd Wednesday",'2) Income'!$F$13:$F$32,"&lt;="&amp;$A566),0)))</f>
        <v>0</v>
      </c>
      <c r="AD566" s="8">
        <f>IF(A566="","",IF(COUNTIF('2) Income'!$D$13:$D$32,"3rd Wednesday")=0,0,IF(A566=(A566-DAY(A566)+1+3*7-WEEKDAY(A566-DAY(A566)+8-4,1)),SUMIFS('2) Income'!$E$13:$E$32,'2) Income'!$D$13:$D$32,"3rd Wednesday",'2) Income'!$F$13:$F$32,"&lt;="&amp;$A566),0)))</f>
        <v>0</v>
      </c>
      <c r="AE566" s="8">
        <f>IF(A566="","",IF(COUNTIF('2) Income'!$D$13:$D$32,"4th Wednesday")=0,0,IF(A566=(A566-DAY(A566)+1+4*7-WEEKDAY(A566-DAY(A566)+8-4,1)),SUMIFS('2) Income'!$E$13:$E$32,'2) Income'!$D$13:$D$32,"4th Wednesday",'2) Income'!$F$13:$F$32,"&lt;="&amp;$A566),0)))</f>
        <v>0</v>
      </c>
      <c r="AF566" s="8" cm="1">
        <f t="array" ref="AF566">IF(A566="","",IF(COUNTIF('2) Income'!$D$13:$D$32,"Every 4 Weeks")=0,0,SUMPRODUCT(--(IFERROR(MOD(A566-'2) Income'!$F$13:$F$32,28),1)=0),--('2) Income'!$D$13:$D$32="Every 4 Weeks"),--('2) Income'!$F$13:$F$32&lt;=A566),'2) Income'!$E$13:$E$32)))</f>
        <v>0</v>
      </c>
      <c r="AG566" s="8">
        <f>IF(A566="","",IF(COUNTIF('2) Income'!$D$13:$D$32,"Monthly")=0,0,IF(B566="N",SUMIFS('2) Income'!$E$13:$E$32,'2) Income'!$D$13:$D$32,"monthly",'2) Income'!$F$13:$F$32,"&lt;="&amp;$A566,'2) Income'!$I$13:$I$32,DAY(A566)),SUMIFS('2) Income'!$E$13:$E$32,'2) Income'!$D$13:$D$32,"monthly",'2) Income'!$F$13:$F$32,"&lt;="&amp;$A566,'2) Income'!$I$13:$I$32,"&gt;="&amp;DAY(A566)))))</f>
        <v>0</v>
      </c>
      <c r="AH566" s="8" cm="1">
        <f t="array" ref="AH566">IF(A566="","",IF(COUNTIF('2) Income'!$D$13:$D$32,"Yearly")=0,0,SUMPRODUCT(--('2) Income'!$D$13:$D$32="Yearly"),--('2) Income'!$F$13:$F$32&lt;=A566),IF(B566="N",--('2) Income'!$I$13:$I$32=DAY(A566)),--('2) Income'!$I$13:$I$32&gt;=DAY(A566))),--(IFERROR(MOD('2) Income'!$H$13:$H$32-MONTH(A566)+12,12),1)=0),'2) Income'!$E$13:$E$32)))</f>
        <v>0</v>
      </c>
      <c r="AI566" s="8">
        <f>IF(A566="","",IF(COUNTIF('2) Income'!$D$13:$D$32,"one-time")=0,0,SUMIFS('2) Income'!$E$13:$E$32,'2) Income'!$D$13:$D$32,"one-time",'2) Income'!$F$13:$F$32,"="&amp;$A566)))</f>
        <v>0</v>
      </c>
      <c r="AJ566" s="9">
        <f t="shared" si="41"/>
        <v>2300</v>
      </c>
    </row>
    <row r="567" spans="1:36">
      <c r="A567" s="7">
        <f>IF(A566="","",IF(A566+1&lt;='1) Period'!$E$21,A566+1,""))</f>
        <v>46039</v>
      </c>
      <c r="B567" s="7" t="str">
        <f t="shared" si="42"/>
        <v>N</v>
      </c>
      <c r="C567" t="str">
        <f t="shared" si="43"/>
        <v>Y</v>
      </c>
      <c r="D567" s="8">
        <f>IF(A567="","",IF(TEXT(A567,"dddd")='4) Happy Money'!$E$23,WAllowance,0))</f>
        <v>0</v>
      </c>
      <c r="E567" s="8">
        <f>IF(A567="","",IF(B567="N",SUMIF(TMonthly[Day of the Month],DAY(A567),TMonthly[Amount]),SUMIF(TMonthly[Day of the Month],"&gt;="&amp;DAY(A567),TMonthly[Amount])))</f>
        <v>0</v>
      </c>
      <c r="F567" s="8" cm="1">
        <f t="array" ref="F567">IF(A567="","",SUMPRODUCT(--(TYearly[Due Date]&lt;=A567),IF(B567="N",--(TYearly[Day]=DAY(A567)),--(TYearly[Day]&gt;=DAY(A567))),--(IFERROR(MOD(TYearly[Month]-MONTH(A567)+12,12),1)=0),TYearly[Amount]))</f>
        <v>0</v>
      </c>
      <c r="G567" s="8">
        <f>IF(A567="","",SUMIF(TOneTime[Due Date],A567,TOneTime[Amount]))</f>
        <v>0</v>
      </c>
      <c r="H567" s="8" cm="1">
        <f t="array" ref="H567">IF(A567="","",IF(COUNTIF(TOther[Frequency],$H$1)=0,0,SUMPRODUCT(--(IFERROR(MOD(A567-TOther[Start Date],7),1)=0),--(TOther[Frequency]=$H$1),--(TOther[Start Date]&lt;=A567),--(TOther[End Date Calc]&gt;=A567),TOther[Amount])))</f>
        <v>0</v>
      </c>
      <c r="I567" s="8" cm="1">
        <f t="array" ref="I567">IF(A567="","",IF(COUNTIF(TOther[Frequency],$I$1)=0,0,SUMPRODUCT(--(IFERROR(MOD(A567-TOther[Start Date],14),1)=0),--(TOther[Frequency]=$I$1),--(TOther[Start Date]&lt;=A567),--(TOther[End Date Calc]&gt;=A567),TOther[Amount])))</f>
        <v>0</v>
      </c>
      <c r="J567" s="8">
        <f>IF(A567="","",IF(COUNTIF(TOther[Frequency],$J$1)=0,0,IF(OR(DAY(A567)=1,DAY(A567)=15),SUMIFS(TOther[Amount],TOther[Frequency],$J$1,TOther[Start Date],"&lt;="&amp;$A567,TOther[End Date Calc],"&gt;="&amp;A567),0)))</f>
        <v>0</v>
      </c>
      <c r="K567" s="8">
        <f>IF(A567="","",IF(COUNTIF(TOther[Frequency],$K$1)=0,0,IF(A567=(A567-DAY(A567)+1+2*7-WEEKDAY(A567-DAY(A567)+8-4,1)),SUMIFS(TOther[Amount],TOther[Frequency],$K$1,TOther[Start Date],"&lt;="&amp;$A567,TOther[End Date Calc],"&gt;="&amp;A567),0)))</f>
        <v>0</v>
      </c>
      <c r="L567" s="8">
        <f>IF(A567="","",IF(COUNTIF(TOther[Frequency],$L$1)=0,0,IF(A567=(A567-DAY(A567)+1+3*7-WEEKDAY(A567-DAY(A567)+8-4,1)),SUMIFS(TOther[Amount],TOther[Frequency],$L$1,TOther[Start Date],"&lt;="&amp;$A567,TOther[End Date Calc],"&gt;="&amp;A567),0)))</f>
        <v>0</v>
      </c>
      <c r="M567" s="8">
        <f>IF(A567="","",IF(COUNTIF(TOther[Frequency],$M$1)=0,0,IF(A567=(A567-DAY(A567)+1+4*7-WEEKDAY(A567-DAY(A567)+8-4,1)),SUMIFS(TOther[Amount],TOther[Frequency],$M$1,TOther[Start Date],"&lt;="&amp;$A567,TOther[End Date Calc],"&gt;="&amp;A567),0)))</f>
        <v>0</v>
      </c>
      <c r="N567" s="8" cm="1">
        <f t="array" ref="N567">IF(A567="","",IF(COUNTIF(TOther[Frequency],$N$1)=0,0,SUMPRODUCT(--(IFERROR(MOD(A567-TOther[Start Date],28),1)=0),--(TOther[Frequency]=$N$1),--(TOther[Start Date]&lt;=A567),--(TOther[End Date Calc]&gt;=A567),TOther[Amount])))</f>
        <v>0</v>
      </c>
      <c r="O567" s="8" cm="1">
        <f t="array" ref="O567">IF(A567="","",IF(COUNTIF(TOther[Frequency],$O$1)=0,0,SUMPRODUCT(--(IFERROR(MOD(A567-TOther[Start Date],42),1)=0),--(TOther[Frequency]=$O$1),--(TOther[Start Date]&lt;=A567),--(TOther[End Date Calc]&gt;=A567),TOther[Amount])))</f>
        <v>0</v>
      </c>
      <c r="P567" s="8" cm="1">
        <f t="array" ref="P567">IF(A567="","",IF(COUNTIF(TOther[Frequency],$P$1)=0,0,SUMPRODUCT(--(IFERROR(MOD(A567-TOther[Start Date],56),1)=0),--(TOther[Frequency]=$P$1),--(TOther[Start Date]&lt;=A567),--(TOther[End Date Calc]&gt;=A567),TOther[Amount])))</f>
        <v>0</v>
      </c>
      <c r="Q567" s="8">
        <f>IF(A567="","",IF(COUNTIF(TOther[Frequency],$Q$1)=0,0,IF(B567="N",SUMIFS(TOther[Amount],TOther[Frequency],$Q$1,TOther[Start Date],"&lt;="&amp;$A567,TOther[End Date Calc],"&gt;="&amp;A567,TOther[Start Day],DAY(A567)),SUMIFS(TOther[Amount],TOther[Frequency],$Q$1,TOther[Start Date],"&lt;="&amp;$A567,TOther[End Date Calc],"&gt;="&amp;A567,TOther[Start Day],"&gt;="&amp;DAY(A567)))))</f>
        <v>0</v>
      </c>
      <c r="R567" s="8" cm="1">
        <f t="array" ref="R567">IF(A567="","",IF(COUNTIF(TOther[Frequency],R$1)=0,0,SUMPRODUCT(--(TOther[Frequency]=R$1),--(TOther[Start Date]&lt;=A567),--(TOther[End Date Calc]&gt;=A567),IF(B567="N",--(TOther[Start Day]=DAY(A567)),--(TOther[Start Day]&gt;=DAY(A567))),--(IFERROR(MOD(TOther[Start Month]-MONTH(A567)+2,2),1)=0),TOther[Amount])))</f>
        <v>0</v>
      </c>
      <c r="S567" s="8" cm="1">
        <f t="array" ref="S567">IF(A567="","",IF(COUNTIF(TOther[Frequency],S$1)=0,0,SUMPRODUCT(--(TOther[Frequency]=S$1),--(TOther[Start Date]&lt;=A567),--(TOther[End Date Calc]&gt;=A567),IF(B567="N",--(TOther[Start Day]=DAY(A567)),--(TOther[Start Day]&gt;=DAY(A567))),--(IFERROR(MOD(TOther[Start Month]-MONTH(A567)+3,3),1)=0),TOther[Amount])))</f>
        <v>0</v>
      </c>
      <c r="T567" s="8" cm="1">
        <f t="array" ref="T567">IF($A567="","",IF(COUNTIF(TOther[Frequency],T$1)=0,0,SUMPRODUCT(--(TOther[Frequency]=T$1),--(TOther[Start Date]&lt;=$A567),--(TOther[End Date Calc]&gt;=$A567),IF($B567="N",--(TOther[Start Day]=DAY($A567)),--(TOther[Start Day]&gt;=DAY($A567))),--(IFERROR(MOD(TOther[Start Month]-MONTH($A567)+4,4),1)=0),TOther[Amount])))</f>
        <v>0</v>
      </c>
      <c r="U567" s="8" cm="1">
        <f t="array" ref="U567">IF(A567="","",IF(COUNTIF(TOther[Frequency],$U$1)=0,0,SUMPRODUCT(--(TOther[Frequency]=$U$1),--(TOther[Start Date]&lt;=A567),--(TOther[End Date Calc]&gt;=A567),IF(B567="N",--(TOther[Start Day]=DAY(A567)),--(TOther[Start Day]&gt;=DAY(A567))),--(IFERROR(MOD(TOther[Start Month]-MONTH(A567)+6,6),1)=0),TOther[Amount])))</f>
        <v>0</v>
      </c>
      <c r="V567" s="8" cm="1">
        <f t="array" ref="V567">IF(A567="","",IF(COUNTIF(TOther[Frequency],$V$1)=0,0,SUMPRODUCT(--(TOther[Frequency]=$V$1),--(TOther[Start Date]&lt;=A567),--(TOther[End Date Calc]&gt;=A567),IF(B567="N",--(TOther[Start Day]=DAY(A567)),--(TOther[Start Day]&gt;=DAY(A567))),--(IFERROR(MOD(TOther[Start Month]-MONTH(A567)+12,12),1)=0),TOther[Amount])))</f>
        <v>0</v>
      </c>
      <c r="W567" s="8">
        <f>IF(A567="","",SUMIFS(TOther[Amount],TOther[Start Date],A567,TOther[Frequency],$W$1))</f>
        <v>0</v>
      </c>
      <c r="X567" s="9">
        <f t="shared" si="40"/>
        <v>0</v>
      </c>
      <c r="Y567" s="9">
        <f t="shared" si="44"/>
        <v>0</v>
      </c>
      <c r="Z567" s="8" cm="1">
        <f t="array" ref="Z567">IF(A567="","",IF(COUNTIF('2) Income'!$D$13:$D$32,"Weekly")=0,0,SUMPRODUCT(--(IFERROR(MOD(A567-'2) Income'!$F$13:$F$32,7),1)=0),--('2) Income'!$D$13:$D$32="Weekly"),--('2) Income'!$F$13:$F$32&lt;=A567),'2) Income'!$E$13:$E$32)))</f>
        <v>0</v>
      </c>
      <c r="AA567" s="8" cm="1">
        <f t="array" ref="AA567">IF(A567="","",IF(COUNTIF('2) Income'!$D$13:$D$32,"Every Other Week")=0,0,SUMPRODUCT(--(IFERROR(MOD(A567-'2) Income'!$F$13:$F$32,14),1)=0),--('2) Income'!$D$13:$D$32="Every Other Week"),--('2) Income'!$F$13:$F$32&lt;=A567),'2) Income'!$E$13:$E$32)))</f>
        <v>0</v>
      </c>
      <c r="AB567" s="8">
        <f>IF(A567="","",IF(COUNTIF('2) Income'!$D$13:$D$32,"1st and 15th")=0,0,IF(OR(DAY(A567)=1,DAY(A567)=15),SUMIFS('2) Income'!$E$13:$E$32,'2) Income'!$D$13:$D$32,"1st and 15th",'2) Income'!$F$13:$F$32,"&lt;="&amp;$A567),0)))</f>
        <v>0</v>
      </c>
      <c r="AC567" s="8">
        <f>IF(A567="","",IF(COUNTIF('2) Income'!$D$13:$D$32,"2nd Wednesday")=0,0,IF(A567=(A567-DAY(A567)+1+2*7-WEEKDAY(A567-DAY(A567)+8-4,1)),SUMIFS('2) Income'!$E$13:$E$32,'2) Income'!$D$13:$D$32,"2nd Wednesday",'2) Income'!$F$13:$F$32,"&lt;="&amp;$A567),0)))</f>
        <v>0</v>
      </c>
      <c r="AD567" s="8">
        <f>IF(A567="","",IF(COUNTIF('2) Income'!$D$13:$D$32,"3rd Wednesday")=0,0,IF(A567=(A567-DAY(A567)+1+3*7-WEEKDAY(A567-DAY(A567)+8-4,1)),SUMIFS('2) Income'!$E$13:$E$32,'2) Income'!$D$13:$D$32,"3rd Wednesday",'2) Income'!$F$13:$F$32,"&lt;="&amp;$A567),0)))</f>
        <v>0</v>
      </c>
      <c r="AE567" s="8">
        <f>IF(A567="","",IF(COUNTIF('2) Income'!$D$13:$D$32,"4th Wednesday")=0,0,IF(A567=(A567-DAY(A567)+1+4*7-WEEKDAY(A567-DAY(A567)+8-4,1)),SUMIFS('2) Income'!$E$13:$E$32,'2) Income'!$D$13:$D$32,"4th Wednesday",'2) Income'!$F$13:$F$32,"&lt;="&amp;$A567),0)))</f>
        <v>0</v>
      </c>
      <c r="AF567" s="8" cm="1">
        <f t="array" ref="AF567">IF(A567="","",IF(COUNTIF('2) Income'!$D$13:$D$32,"Every 4 Weeks")=0,0,SUMPRODUCT(--(IFERROR(MOD(A567-'2) Income'!$F$13:$F$32,28),1)=0),--('2) Income'!$D$13:$D$32="Every 4 Weeks"),--('2) Income'!$F$13:$F$32&lt;=A567),'2) Income'!$E$13:$E$32)))</f>
        <v>0</v>
      </c>
      <c r="AG567" s="8">
        <f>IF(A567="","",IF(COUNTIF('2) Income'!$D$13:$D$32,"Monthly")=0,0,IF(B567="N",SUMIFS('2) Income'!$E$13:$E$32,'2) Income'!$D$13:$D$32,"monthly",'2) Income'!$F$13:$F$32,"&lt;="&amp;$A567,'2) Income'!$I$13:$I$32,DAY(A567)),SUMIFS('2) Income'!$E$13:$E$32,'2) Income'!$D$13:$D$32,"monthly",'2) Income'!$F$13:$F$32,"&lt;="&amp;$A567,'2) Income'!$I$13:$I$32,"&gt;="&amp;DAY(A567)))))</f>
        <v>0</v>
      </c>
      <c r="AH567" s="8" cm="1">
        <f t="array" ref="AH567">IF(A567="","",IF(COUNTIF('2) Income'!$D$13:$D$32,"Yearly")=0,0,SUMPRODUCT(--('2) Income'!$D$13:$D$32="Yearly"),--('2) Income'!$F$13:$F$32&lt;=A567),IF(B567="N",--('2) Income'!$I$13:$I$32=DAY(A567)),--('2) Income'!$I$13:$I$32&gt;=DAY(A567))),--(IFERROR(MOD('2) Income'!$H$13:$H$32-MONTH(A567)+12,12),1)=0),'2) Income'!$E$13:$E$32)))</f>
        <v>0</v>
      </c>
      <c r="AI567" s="8">
        <f>IF(A567="","",IF(COUNTIF('2) Income'!$D$13:$D$32,"one-time")=0,0,SUMIFS('2) Income'!$E$13:$E$32,'2) Income'!$D$13:$D$32,"one-time",'2) Income'!$F$13:$F$32,"="&amp;$A567)))</f>
        <v>0</v>
      </c>
      <c r="AJ567" s="9">
        <f t="shared" si="41"/>
        <v>0</v>
      </c>
    </row>
    <row r="568" spans="1:36">
      <c r="A568" s="7">
        <f>IF(A567="","",IF(A567+1&lt;='1) Period'!$E$21,A567+1,""))</f>
        <v>46040</v>
      </c>
      <c r="B568" s="7" t="str">
        <f t="shared" si="42"/>
        <v>N</v>
      </c>
      <c r="C568" t="str">
        <f t="shared" si="43"/>
        <v>Y</v>
      </c>
      <c r="D568" s="8">
        <f>IF(A568="","",IF(TEXT(A568,"dddd")='4) Happy Money'!$E$23,WAllowance,0))</f>
        <v>0</v>
      </c>
      <c r="E568" s="8">
        <f>IF(A568="","",IF(B568="N",SUMIF(TMonthly[Day of the Month],DAY(A568),TMonthly[Amount]),SUMIF(TMonthly[Day of the Month],"&gt;="&amp;DAY(A568),TMonthly[Amount])))</f>
        <v>0</v>
      </c>
      <c r="F568" s="8" cm="1">
        <f t="array" ref="F568">IF(A568="","",SUMPRODUCT(--(TYearly[Due Date]&lt;=A568),IF(B568="N",--(TYearly[Day]=DAY(A568)),--(TYearly[Day]&gt;=DAY(A568))),--(IFERROR(MOD(TYearly[Month]-MONTH(A568)+12,12),1)=0),TYearly[Amount]))</f>
        <v>0</v>
      </c>
      <c r="G568" s="8">
        <f>IF(A568="","",SUMIF(TOneTime[Due Date],A568,TOneTime[Amount]))</f>
        <v>0</v>
      </c>
      <c r="H568" s="8" cm="1">
        <f t="array" ref="H568">IF(A568="","",IF(COUNTIF(TOther[Frequency],$H$1)=0,0,SUMPRODUCT(--(IFERROR(MOD(A568-TOther[Start Date],7),1)=0),--(TOther[Frequency]=$H$1),--(TOther[Start Date]&lt;=A568),--(TOther[End Date Calc]&gt;=A568),TOther[Amount])))</f>
        <v>0</v>
      </c>
      <c r="I568" s="8" cm="1">
        <f t="array" ref="I568">IF(A568="","",IF(COUNTIF(TOther[Frequency],$I$1)=0,0,SUMPRODUCT(--(IFERROR(MOD(A568-TOther[Start Date],14),1)=0),--(TOther[Frequency]=$I$1),--(TOther[Start Date]&lt;=A568),--(TOther[End Date Calc]&gt;=A568),TOther[Amount])))</f>
        <v>0</v>
      </c>
      <c r="J568" s="8">
        <f>IF(A568="","",IF(COUNTIF(TOther[Frequency],$J$1)=0,0,IF(OR(DAY(A568)=1,DAY(A568)=15),SUMIFS(TOther[Amount],TOther[Frequency],$J$1,TOther[Start Date],"&lt;="&amp;$A568,TOther[End Date Calc],"&gt;="&amp;A568),0)))</f>
        <v>0</v>
      </c>
      <c r="K568" s="8">
        <f>IF(A568="","",IF(COUNTIF(TOther[Frequency],$K$1)=0,0,IF(A568=(A568-DAY(A568)+1+2*7-WEEKDAY(A568-DAY(A568)+8-4,1)),SUMIFS(TOther[Amount],TOther[Frequency],$K$1,TOther[Start Date],"&lt;="&amp;$A568,TOther[End Date Calc],"&gt;="&amp;A568),0)))</f>
        <v>0</v>
      </c>
      <c r="L568" s="8">
        <f>IF(A568="","",IF(COUNTIF(TOther[Frequency],$L$1)=0,0,IF(A568=(A568-DAY(A568)+1+3*7-WEEKDAY(A568-DAY(A568)+8-4,1)),SUMIFS(TOther[Amount],TOther[Frequency],$L$1,TOther[Start Date],"&lt;="&amp;$A568,TOther[End Date Calc],"&gt;="&amp;A568),0)))</f>
        <v>0</v>
      </c>
      <c r="M568" s="8">
        <f>IF(A568="","",IF(COUNTIF(TOther[Frequency],$M$1)=0,0,IF(A568=(A568-DAY(A568)+1+4*7-WEEKDAY(A568-DAY(A568)+8-4,1)),SUMIFS(TOther[Amount],TOther[Frequency],$M$1,TOther[Start Date],"&lt;="&amp;$A568,TOther[End Date Calc],"&gt;="&amp;A568),0)))</f>
        <v>0</v>
      </c>
      <c r="N568" s="8" cm="1">
        <f t="array" ref="N568">IF(A568="","",IF(COUNTIF(TOther[Frequency],$N$1)=0,0,SUMPRODUCT(--(IFERROR(MOD(A568-TOther[Start Date],28),1)=0),--(TOther[Frequency]=$N$1),--(TOther[Start Date]&lt;=A568),--(TOther[End Date Calc]&gt;=A568),TOther[Amount])))</f>
        <v>0</v>
      </c>
      <c r="O568" s="8" cm="1">
        <f t="array" ref="O568">IF(A568="","",IF(COUNTIF(TOther[Frequency],$O$1)=0,0,SUMPRODUCT(--(IFERROR(MOD(A568-TOther[Start Date],42),1)=0),--(TOther[Frequency]=$O$1),--(TOther[Start Date]&lt;=A568),--(TOther[End Date Calc]&gt;=A568),TOther[Amount])))</f>
        <v>0</v>
      </c>
      <c r="P568" s="8" cm="1">
        <f t="array" ref="P568">IF(A568="","",IF(COUNTIF(TOther[Frequency],$P$1)=0,0,SUMPRODUCT(--(IFERROR(MOD(A568-TOther[Start Date],56),1)=0),--(TOther[Frequency]=$P$1),--(TOther[Start Date]&lt;=A568),--(TOther[End Date Calc]&gt;=A568),TOther[Amount])))</f>
        <v>0</v>
      </c>
      <c r="Q568" s="8">
        <f>IF(A568="","",IF(COUNTIF(TOther[Frequency],$Q$1)=0,0,IF(B568="N",SUMIFS(TOther[Amount],TOther[Frequency],$Q$1,TOther[Start Date],"&lt;="&amp;$A568,TOther[End Date Calc],"&gt;="&amp;A568,TOther[Start Day],DAY(A568)),SUMIFS(TOther[Amount],TOther[Frequency],$Q$1,TOther[Start Date],"&lt;="&amp;$A568,TOther[End Date Calc],"&gt;="&amp;A568,TOther[Start Day],"&gt;="&amp;DAY(A568)))))</f>
        <v>0</v>
      </c>
      <c r="R568" s="8" cm="1">
        <f t="array" ref="R568">IF(A568="","",IF(COUNTIF(TOther[Frequency],R$1)=0,0,SUMPRODUCT(--(TOther[Frequency]=R$1),--(TOther[Start Date]&lt;=A568),--(TOther[End Date Calc]&gt;=A568),IF(B568="N",--(TOther[Start Day]=DAY(A568)),--(TOther[Start Day]&gt;=DAY(A568))),--(IFERROR(MOD(TOther[Start Month]-MONTH(A568)+2,2),1)=0),TOther[Amount])))</f>
        <v>0</v>
      </c>
      <c r="S568" s="8" cm="1">
        <f t="array" ref="S568">IF(A568="","",IF(COUNTIF(TOther[Frequency],S$1)=0,0,SUMPRODUCT(--(TOther[Frequency]=S$1),--(TOther[Start Date]&lt;=A568),--(TOther[End Date Calc]&gt;=A568),IF(B568="N",--(TOther[Start Day]=DAY(A568)),--(TOther[Start Day]&gt;=DAY(A568))),--(IFERROR(MOD(TOther[Start Month]-MONTH(A568)+3,3),1)=0),TOther[Amount])))</f>
        <v>0</v>
      </c>
      <c r="T568" s="8" cm="1">
        <f t="array" ref="T568">IF($A568="","",IF(COUNTIF(TOther[Frequency],T$1)=0,0,SUMPRODUCT(--(TOther[Frequency]=T$1),--(TOther[Start Date]&lt;=$A568),--(TOther[End Date Calc]&gt;=$A568),IF($B568="N",--(TOther[Start Day]=DAY($A568)),--(TOther[Start Day]&gt;=DAY($A568))),--(IFERROR(MOD(TOther[Start Month]-MONTH($A568)+4,4),1)=0),TOther[Amount])))</f>
        <v>0</v>
      </c>
      <c r="U568" s="8" cm="1">
        <f t="array" ref="U568">IF(A568="","",IF(COUNTIF(TOther[Frequency],$U$1)=0,0,SUMPRODUCT(--(TOther[Frequency]=$U$1),--(TOther[Start Date]&lt;=A568),--(TOther[End Date Calc]&gt;=A568),IF(B568="N",--(TOther[Start Day]=DAY(A568)),--(TOther[Start Day]&gt;=DAY(A568))),--(IFERROR(MOD(TOther[Start Month]-MONTH(A568)+6,6),1)=0),TOther[Amount])))</f>
        <v>0</v>
      </c>
      <c r="V568" s="8" cm="1">
        <f t="array" ref="V568">IF(A568="","",IF(COUNTIF(TOther[Frequency],$V$1)=0,0,SUMPRODUCT(--(TOther[Frequency]=$V$1),--(TOther[Start Date]&lt;=A568),--(TOther[End Date Calc]&gt;=A568),IF(B568="N",--(TOther[Start Day]=DAY(A568)),--(TOther[Start Day]&gt;=DAY(A568))),--(IFERROR(MOD(TOther[Start Month]-MONTH(A568)+12,12),1)=0),TOther[Amount])))</f>
        <v>0</v>
      </c>
      <c r="W568" s="8">
        <f>IF(A568="","",SUMIFS(TOther[Amount],TOther[Start Date],A568,TOther[Frequency],$W$1))</f>
        <v>0</v>
      </c>
      <c r="X568" s="9">
        <f t="shared" si="40"/>
        <v>0</v>
      </c>
      <c r="Y568" s="9">
        <f t="shared" si="44"/>
        <v>0</v>
      </c>
      <c r="Z568" s="8" cm="1">
        <f t="array" ref="Z568">IF(A568="","",IF(COUNTIF('2) Income'!$D$13:$D$32,"Weekly")=0,0,SUMPRODUCT(--(IFERROR(MOD(A568-'2) Income'!$F$13:$F$32,7),1)=0),--('2) Income'!$D$13:$D$32="Weekly"),--('2) Income'!$F$13:$F$32&lt;=A568),'2) Income'!$E$13:$E$32)))</f>
        <v>0</v>
      </c>
      <c r="AA568" s="8" cm="1">
        <f t="array" ref="AA568">IF(A568="","",IF(COUNTIF('2) Income'!$D$13:$D$32,"Every Other Week")=0,0,SUMPRODUCT(--(IFERROR(MOD(A568-'2) Income'!$F$13:$F$32,14),1)=0),--('2) Income'!$D$13:$D$32="Every Other Week"),--('2) Income'!$F$13:$F$32&lt;=A568),'2) Income'!$E$13:$E$32)))</f>
        <v>0</v>
      </c>
      <c r="AB568" s="8">
        <f>IF(A568="","",IF(COUNTIF('2) Income'!$D$13:$D$32,"1st and 15th")=0,0,IF(OR(DAY(A568)=1,DAY(A568)=15),SUMIFS('2) Income'!$E$13:$E$32,'2) Income'!$D$13:$D$32,"1st and 15th",'2) Income'!$F$13:$F$32,"&lt;="&amp;$A568),0)))</f>
        <v>0</v>
      </c>
      <c r="AC568" s="8">
        <f>IF(A568="","",IF(COUNTIF('2) Income'!$D$13:$D$32,"2nd Wednesday")=0,0,IF(A568=(A568-DAY(A568)+1+2*7-WEEKDAY(A568-DAY(A568)+8-4,1)),SUMIFS('2) Income'!$E$13:$E$32,'2) Income'!$D$13:$D$32,"2nd Wednesday",'2) Income'!$F$13:$F$32,"&lt;="&amp;$A568),0)))</f>
        <v>0</v>
      </c>
      <c r="AD568" s="8">
        <f>IF(A568="","",IF(COUNTIF('2) Income'!$D$13:$D$32,"3rd Wednesday")=0,0,IF(A568=(A568-DAY(A568)+1+3*7-WEEKDAY(A568-DAY(A568)+8-4,1)),SUMIFS('2) Income'!$E$13:$E$32,'2) Income'!$D$13:$D$32,"3rd Wednesday",'2) Income'!$F$13:$F$32,"&lt;="&amp;$A568),0)))</f>
        <v>0</v>
      </c>
      <c r="AE568" s="8">
        <f>IF(A568="","",IF(COUNTIF('2) Income'!$D$13:$D$32,"4th Wednesday")=0,0,IF(A568=(A568-DAY(A568)+1+4*7-WEEKDAY(A568-DAY(A568)+8-4,1)),SUMIFS('2) Income'!$E$13:$E$32,'2) Income'!$D$13:$D$32,"4th Wednesday",'2) Income'!$F$13:$F$32,"&lt;="&amp;$A568),0)))</f>
        <v>0</v>
      </c>
      <c r="AF568" s="8" cm="1">
        <f t="array" ref="AF568">IF(A568="","",IF(COUNTIF('2) Income'!$D$13:$D$32,"Every 4 Weeks")=0,0,SUMPRODUCT(--(IFERROR(MOD(A568-'2) Income'!$F$13:$F$32,28),1)=0),--('2) Income'!$D$13:$D$32="Every 4 Weeks"),--('2) Income'!$F$13:$F$32&lt;=A568),'2) Income'!$E$13:$E$32)))</f>
        <v>0</v>
      </c>
      <c r="AG568" s="8">
        <f>IF(A568="","",IF(COUNTIF('2) Income'!$D$13:$D$32,"Monthly")=0,0,IF(B568="N",SUMIFS('2) Income'!$E$13:$E$32,'2) Income'!$D$13:$D$32,"monthly",'2) Income'!$F$13:$F$32,"&lt;="&amp;$A568,'2) Income'!$I$13:$I$32,DAY(A568)),SUMIFS('2) Income'!$E$13:$E$32,'2) Income'!$D$13:$D$32,"monthly",'2) Income'!$F$13:$F$32,"&lt;="&amp;$A568,'2) Income'!$I$13:$I$32,"&gt;="&amp;DAY(A568)))))</f>
        <v>0</v>
      </c>
      <c r="AH568" s="8" cm="1">
        <f t="array" ref="AH568">IF(A568="","",IF(COUNTIF('2) Income'!$D$13:$D$32,"Yearly")=0,0,SUMPRODUCT(--('2) Income'!$D$13:$D$32="Yearly"),--('2) Income'!$F$13:$F$32&lt;=A568),IF(B568="N",--('2) Income'!$I$13:$I$32=DAY(A568)),--('2) Income'!$I$13:$I$32&gt;=DAY(A568))),--(IFERROR(MOD('2) Income'!$H$13:$H$32-MONTH(A568)+12,12),1)=0),'2) Income'!$E$13:$E$32)))</f>
        <v>0</v>
      </c>
      <c r="AI568" s="8">
        <f>IF(A568="","",IF(COUNTIF('2) Income'!$D$13:$D$32,"one-time")=0,0,SUMIFS('2) Income'!$E$13:$E$32,'2) Income'!$D$13:$D$32,"one-time",'2) Income'!$F$13:$F$32,"="&amp;$A568)))</f>
        <v>0</v>
      </c>
      <c r="AJ568" s="9">
        <f t="shared" si="41"/>
        <v>0</v>
      </c>
    </row>
    <row r="569" spans="1:36">
      <c r="A569" s="7">
        <f>IF(A568="","",IF(A568+1&lt;='1) Period'!$E$21,A568+1,""))</f>
        <v>46041</v>
      </c>
      <c r="B569" s="7" t="str">
        <f t="shared" si="42"/>
        <v>N</v>
      </c>
      <c r="C569" t="str">
        <f t="shared" si="43"/>
        <v>F</v>
      </c>
      <c r="D569" s="8">
        <f>IF(A569="","",IF(TEXT(A569,"dddd")='4) Happy Money'!$E$23,WAllowance,0))</f>
        <v>400</v>
      </c>
      <c r="E569" s="8">
        <f>IF(A569="","",IF(B569="N",SUMIF(TMonthly[Day of the Month],DAY(A569),TMonthly[Amount]),SUMIF(TMonthly[Day of the Month],"&gt;="&amp;DAY(A569),TMonthly[Amount])))</f>
        <v>0</v>
      </c>
      <c r="F569" s="8" cm="1">
        <f t="array" ref="F569">IF(A569="","",SUMPRODUCT(--(TYearly[Due Date]&lt;=A569),IF(B569="N",--(TYearly[Day]=DAY(A569)),--(TYearly[Day]&gt;=DAY(A569))),--(IFERROR(MOD(TYearly[Month]-MONTH(A569)+12,12),1)=0),TYearly[Amount]))</f>
        <v>0</v>
      </c>
      <c r="G569" s="8">
        <f>IF(A569="","",SUMIF(TOneTime[Due Date],A569,TOneTime[Amount]))</f>
        <v>0</v>
      </c>
      <c r="H569" s="8" cm="1">
        <f t="array" ref="H569">IF(A569="","",IF(COUNTIF(TOther[Frequency],$H$1)=0,0,SUMPRODUCT(--(IFERROR(MOD(A569-TOther[Start Date],7),1)=0),--(TOther[Frequency]=$H$1),--(TOther[Start Date]&lt;=A569),--(TOther[End Date Calc]&gt;=A569),TOther[Amount])))</f>
        <v>0</v>
      </c>
      <c r="I569" s="8" cm="1">
        <f t="array" ref="I569">IF(A569="","",IF(COUNTIF(TOther[Frequency],$I$1)=0,0,SUMPRODUCT(--(IFERROR(MOD(A569-TOther[Start Date],14),1)=0),--(TOther[Frequency]=$I$1),--(TOther[Start Date]&lt;=A569),--(TOther[End Date Calc]&gt;=A569),TOther[Amount])))</f>
        <v>230</v>
      </c>
      <c r="J569" s="8">
        <f>IF(A569="","",IF(COUNTIF(TOther[Frequency],$J$1)=0,0,IF(OR(DAY(A569)=1,DAY(A569)=15),SUMIFS(TOther[Amount],TOther[Frequency],$J$1,TOther[Start Date],"&lt;="&amp;$A569,TOther[End Date Calc],"&gt;="&amp;A569),0)))</f>
        <v>0</v>
      </c>
      <c r="K569" s="8">
        <f>IF(A569="","",IF(COUNTIF(TOther[Frequency],$K$1)=0,0,IF(A569=(A569-DAY(A569)+1+2*7-WEEKDAY(A569-DAY(A569)+8-4,1)),SUMIFS(TOther[Amount],TOther[Frequency],$K$1,TOther[Start Date],"&lt;="&amp;$A569,TOther[End Date Calc],"&gt;="&amp;A569),0)))</f>
        <v>0</v>
      </c>
      <c r="L569" s="8">
        <f>IF(A569="","",IF(COUNTIF(TOther[Frequency],$L$1)=0,0,IF(A569=(A569-DAY(A569)+1+3*7-WEEKDAY(A569-DAY(A569)+8-4,1)),SUMIFS(TOther[Amount],TOther[Frequency],$L$1,TOther[Start Date],"&lt;="&amp;$A569,TOther[End Date Calc],"&gt;="&amp;A569),0)))</f>
        <v>0</v>
      </c>
      <c r="M569" s="8">
        <f>IF(A569="","",IF(COUNTIF(TOther[Frequency],$M$1)=0,0,IF(A569=(A569-DAY(A569)+1+4*7-WEEKDAY(A569-DAY(A569)+8-4,1)),SUMIFS(TOther[Amount],TOther[Frequency],$M$1,TOther[Start Date],"&lt;="&amp;$A569,TOther[End Date Calc],"&gt;="&amp;A569),0)))</f>
        <v>0</v>
      </c>
      <c r="N569" s="8" cm="1">
        <f t="array" ref="N569">IF(A569="","",IF(COUNTIF(TOther[Frequency],$N$1)=0,0,SUMPRODUCT(--(IFERROR(MOD(A569-TOther[Start Date],28),1)=0),--(TOther[Frequency]=$N$1),--(TOther[Start Date]&lt;=A569),--(TOther[End Date Calc]&gt;=A569),TOther[Amount])))</f>
        <v>0</v>
      </c>
      <c r="O569" s="8" cm="1">
        <f t="array" ref="O569">IF(A569="","",IF(COUNTIF(TOther[Frequency],$O$1)=0,0,SUMPRODUCT(--(IFERROR(MOD(A569-TOther[Start Date],42),1)=0),--(TOther[Frequency]=$O$1),--(TOther[Start Date]&lt;=A569),--(TOther[End Date Calc]&gt;=A569),TOther[Amount])))</f>
        <v>0</v>
      </c>
      <c r="P569" s="8" cm="1">
        <f t="array" ref="P569">IF(A569="","",IF(COUNTIF(TOther[Frequency],$P$1)=0,0,SUMPRODUCT(--(IFERROR(MOD(A569-TOther[Start Date],56),1)=0),--(TOther[Frequency]=$P$1),--(TOther[Start Date]&lt;=A569),--(TOther[End Date Calc]&gt;=A569),TOther[Amount])))</f>
        <v>0</v>
      </c>
      <c r="Q569" s="8">
        <f>IF(A569="","",IF(COUNTIF(TOther[Frequency],$Q$1)=0,0,IF(B569="N",SUMIFS(TOther[Amount],TOther[Frequency],$Q$1,TOther[Start Date],"&lt;="&amp;$A569,TOther[End Date Calc],"&gt;="&amp;A569,TOther[Start Day],DAY(A569)),SUMIFS(TOther[Amount],TOther[Frequency],$Q$1,TOther[Start Date],"&lt;="&amp;$A569,TOther[End Date Calc],"&gt;="&amp;A569,TOther[Start Day],"&gt;="&amp;DAY(A569)))))</f>
        <v>0</v>
      </c>
      <c r="R569" s="8" cm="1">
        <f t="array" ref="R569">IF(A569="","",IF(COUNTIF(TOther[Frequency],R$1)=0,0,SUMPRODUCT(--(TOther[Frequency]=R$1),--(TOther[Start Date]&lt;=A569),--(TOther[End Date Calc]&gt;=A569),IF(B569="N",--(TOther[Start Day]=DAY(A569)),--(TOther[Start Day]&gt;=DAY(A569))),--(IFERROR(MOD(TOther[Start Month]-MONTH(A569)+2,2),1)=0),TOther[Amount])))</f>
        <v>0</v>
      </c>
      <c r="S569" s="8" cm="1">
        <f t="array" ref="S569">IF(A569="","",IF(COUNTIF(TOther[Frequency],S$1)=0,0,SUMPRODUCT(--(TOther[Frequency]=S$1),--(TOther[Start Date]&lt;=A569),--(TOther[End Date Calc]&gt;=A569),IF(B569="N",--(TOther[Start Day]=DAY(A569)),--(TOther[Start Day]&gt;=DAY(A569))),--(IFERROR(MOD(TOther[Start Month]-MONTH(A569)+3,3),1)=0),TOther[Amount])))</f>
        <v>0</v>
      </c>
      <c r="T569" s="8" cm="1">
        <f t="array" ref="T569">IF($A569="","",IF(COUNTIF(TOther[Frequency],T$1)=0,0,SUMPRODUCT(--(TOther[Frequency]=T$1),--(TOther[Start Date]&lt;=$A569),--(TOther[End Date Calc]&gt;=$A569),IF($B569="N",--(TOther[Start Day]=DAY($A569)),--(TOther[Start Day]&gt;=DAY($A569))),--(IFERROR(MOD(TOther[Start Month]-MONTH($A569)+4,4),1)=0),TOther[Amount])))</f>
        <v>0</v>
      </c>
      <c r="U569" s="8" cm="1">
        <f t="array" ref="U569">IF(A569="","",IF(COUNTIF(TOther[Frequency],$U$1)=0,0,SUMPRODUCT(--(TOther[Frequency]=$U$1),--(TOther[Start Date]&lt;=A569),--(TOther[End Date Calc]&gt;=A569),IF(B569="N",--(TOther[Start Day]=DAY(A569)),--(TOther[Start Day]&gt;=DAY(A569))),--(IFERROR(MOD(TOther[Start Month]-MONTH(A569)+6,6),1)=0),TOther[Amount])))</f>
        <v>0</v>
      </c>
      <c r="V569" s="8" cm="1">
        <f t="array" ref="V569">IF(A569="","",IF(COUNTIF(TOther[Frequency],$V$1)=0,0,SUMPRODUCT(--(TOther[Frequency]=$V$1),--(TOther[Start Date]&lt;=A569),--(TOther[End Date Calc]&gt;=A569),IF(B569="N",--(TOther[Start Day]=DAY(A569)),--(TOther[Start Day]&gt;=DAY(A569))),--(IFERROR(MOD(TOther[Start Month]-MONTH(A569)+12,12),1)=0),TOther[Amount])))</f>
        <v>0</v>
      </c>
      <c r="W569" s="8">
        <f>IF(A569="","",SUMIFS(TOther[Amount],TOther[Start Date],A569,TOther[Frequency],$W$1))</f>
        <v>0</v>
      </c>
      <c r="X569" s="9">
        <f t="shared" si="40"/>
        <v>230</v>
      </c>
      <c r="Y569" s="9">
        <f t="shared" si="44"/>
        <v>230</v>
      </c>
      <c r="Z569" s="8" cm="1">
        <f t="array" ref="Z569">IF(A569="","",IF(COUNTIF('2) Income'!$D$13:$D$32,"Weekly")=0,0,SUMPRODUCT(--(IFERROR(MOD(A569-'2) Income'!$F$13:$F$32,7),1)=0),--('2) Income'!$D$13:$D$32="Weekly"),--('2) Income'!$F$13:$F$32&lt;=A569),'2) Income'!$E$13:$E$32)))</f>
        <v>0</v>
      </c>
      <c r="AA569" s="8" cm="1">
        <f t="array" ref="AA569">IF(A569="","",IF(COUNTIF('2) Income'!$D$13:$D$32,"Every Other Week")=0,0,SUMPRODUCT(--(IFERROR(MOD(A569-'2) Income'!$F$13:$F$32,14),1)=0),--('2) Income'!$D$13:$D$32="Every Other Week"),--('2) Income'!$F$13:$F$32&lt;=A569),'2) Income'!$E$13:$E$32)))</f>
        <v>0</v>
      </c>
      <c r="AB569" s="8">
        <f>IF(A569="","",IF(COUNTIF('2) Income'!$D$13:$D$32,"1st and 15th")=0,0,IF(OR(DAY(A569)=1,DAY(A569)=15),SUMIFS('2) Income'!$E$13:$E$32,'2) Income'!$D$13:$D$32,"1st and 15th",'2) Income'!$F$13:$F$32,"&lt;="&amp;$A569),0)))</f>
        <v>0</v>
      </c>
      <c r="AC569" s="8">
        <f>IF(A569="","",IF(COUNTIF('2) Income'!$D$13:$D$32,"2nd Wednesday")=0,0,IF(A569=(A569-DAY(A569)+1+2*7-WEEKDAY(A569-DAY(A569)+8-4,1)),SUMIFS('2) Income'!$E$13:$E$32,'2) Income'!$D$13:$D$32,"2nd Wednesday",'2) Income'!$F$13:$F$32,"&lt;="&amp;$A569),0)))</f>
        <v>0</v>
      </c>
      <c r="AD569" s="8">
        <f>IF(A569="","",IF(COUNTIF('2) Income'!$D$13:$D$32,"3rd Wednesday")=0,0,IF(A569=(A569-DAY(A569)+1+3*7-WEEKDAY(A569-DAY(A569)+8-4,1)),SUMIFS('2) Income'!$E$13:$E$32,'2) Income'!$D$13:$D$32,"3rd Wednesday",'2) Income'!$F$13:$F$32,"&lt;="&amp;$A569),0)))</f>
        <v>0</v>
      </c>
      <c r="AE569" s="8">
        <f>IF(A569="","",IF(COUNTIF('2) Income'!$D$13:$D$32,"4th Wednesday")=0,0,IF(A569=(A569-DAY(A569)+1+4*7-WEEKDAY(A569-DAY(A569)+8-4,1)),SUMIFS('2) Income'!$E$13:$E$32,'2) Income'!$D$13:$D$32,"4th Wednesday",'2) Income'!$F$13:$F$32,"&lt;="&amp;$A569),0)))</f>
        <v>0</v>
      </c>
      <c r="AF569" s="8" cm="1">
        <f t="array" ref="AF569">IF(A569="","",IF(COUNTIF('2) Income'!$D$13:$D$32,"Every 4 Weeks")=0,0,SUMPRODUCT(--(IFERROR(MOD(A569-'2) Income'!$F$13:$F$32,28),1)=0),--('2) Income'!$D$13:$D$32="Every 4 Weeks"),--('2) Income'!$F$13:$F$32&lt;=A569),'2) Income'!$E$13:$E$32)))</f>
        <v>0</v>
      </c>
      <c r="AG569" s="8">
        <f>IF(A569="","",IF(COUNTIF('2) Income'!$D$13:$D$32,"Monthly")=0,0,IF(B569="N",SUMIFS('2) Income'!$E$13:$E$32,'2) Income'!$D$13:$D$32,"monthly",'2) Income'!$F$13:$F$32,"&lt;="&amp;$A569,'2) Income'!$I$13:$I$32,DAY(A569)),SUMIFS('2) Income'!$E$13:$E$32,'2) Income'!$D$13:$D$32,"monthly",'2) Income'!$F$13:$F$32,"&lt;="&amp;$A569,'2) Income'!$I$13:$I$32,"&gt;="&amp;DAY(A569)))))</f>
        <v>0</v>
      </c>
      <c r="AH569" s="8" cm="1">
        <f t="array" ref="AH569">IF(A569="","",IF(COUNTIF('2) Income'!$D$13:$D$32,"Yearly")=0,0,SUMPRODUCT(--('2) Income'!$D$13:$D$32="Yearly"),--('2) Income'!$F$13:$F$32&lt;=A569),IF(B569="N",--('2) Income'!$I$13:$I$32=DAY(A569)),--('2) Income'!$I$13:$I$32&gt;=DAY(A569))),--(IFERROR(MOD('2) Income'!$H$13:$H$32-MONTH(A569)+12,12),1)=0),'2) Income'!$E$13:$E$32)))</f>
        <v>0</v>
      </c>
      <c r="AI569" s="8">
        <f>IF(A569="","",IF(COUNTIF('2) Income'!$D$13:$D$32,"one-time")=0,0,SUMIFS('2) Income'!$E$13:$E$32,'2) Income'!$D$13:$D$32,"one-time",'2) Income'!$F$13:$F$32,"="&amp;$A569)))</f>
        <v>0</v>
      </c>
      <c r="AJ569" s="9">
        <f t="shared" si="41"/>
        <v>0</v>
      </c>
    </row>
    <row r="570" spans="1:36">
      <c r="A570" s="7">
        <f>IF(A569="","",IF(A569+1&lt;='1) Period'!$E$21,A569+1,""))</f>
        <v>46042</v>
      </c>
      <c r="B570" s="7" t="str">
        <f t="shared" si="42"/>
        <v>N</v>
      </c>
      <c r="C570" t="str">
        <f t="shared" si="43"/>
        <v>F</v>
      </c>
      <c r="D570" s="8">
        <f>IF(A570="","",IF(TEXT(A570,"dddd")='4) Happy Money'!$E$23,WAllowance,0))</f>
        <v>0</v>
      </c>
      <c r="E570" s="8">
        <f>IF(A570="","",IF(B570="N",SUMIF(TMonthly[Day of the Month],DAY(A570),TMonthly[Amount]),SUMIF(TMonthly[Day of the Month],"&gt;="&amp;DAY(A570),TMonthly[Amount])))</f>
        <v>0</v>
      </c>
      <c r="F570" s="8" cm="1">
        <f t="array" ref="F570">IF(A570="","",SUMPRODUCT(--(TYearly[Due Date]&lt;=A570),IF(B570="N",--(TYearly[Day]=DAY(A570)),--(TYearly[Day]&gt;=DAY(A570))),--(IFERROR(MOD(TYearly[Month]-MONTH(A570)+12,12),1)=0),TYearly[Amount]))</f>
        <v>0</v>
      </c>
      <c r="G570" s="8">
        <f>IF(A570="","",SUMIF(TOneTime[Due Date],A570,TOneTime[Amount]))</f>
        <v>0</v>
      </c>
      <c r="H570" s="8" cm="1">
        <f t="array" ref="H570">IF(A570="","",IF(COUNTIF(TOther[Frequency],$H$1)=0,0,SUMPRODUCT(--(IFERROR(MOD(A570-TOther[Start Date],7),1)=0),--(TOther[Frequency]=$H$1),--(TOther[Start Date]&lt;=A570),--(TOther[End Date Calc]&gt;=A570),TOther[Amount])))</f>
        <v>0</v>
      </c>
      <c r="I570" s="8" cm="1">
        <f t="array" ref="I570">IF(A570="","",IF(COUNTIF(TOther[Frequency],$I$1)=0,0,SUMPRODUCT(--(IFERROR(MOD(A570-TOther[Start Date],14),1)=0),--(TOther[Frequency]=$I$1),--(TOther[Start Date]&lt;=A570),--(TOther[End Date Calc]&gt;=A570),TOther[Amount])))</f>
        <v>0</v>
      </c>
      <c r="J570" s="8">
        <f>IF(A570="","",IF(COUNTIF(TOther[Frequency],$J$1)=0,0,IF(OR(DAY(A570)=1,DAY(A570)=15),SUMIFS(TOther[Amount],TOther[Frequency],$J$1,TOther[Start Date],"&lt;="&amp;$A570,TOther[End Date Calc],"&gt;="&amp;A570),0)))</f>
        <v>0</v>
      </c>
      <c r="K570" s="8">
        <f>IF(A570="","",IF(COUNTIF(TOther[Frequency],$K$1)=0,0,IF(A570=(A570-DAY(A570)+1+2*7-WEEKDAY(A570-DAY(A570)+8-4,1)),SUMIFS(TOther[Amount],TOther[Frequency],$K$1,TOther[Start Date],"&lt;="&amp;$A570,TOther[End Date Calc],"&gt;="&amp;A570),0)))</f>
        <v>0</v>
      </c>
      <c r="L570" s="8">
        <f>IF(A570="","",IF(COUNTIF(TOther[Frequency],$L$1)=0,0,IF(A570=(A570-DAY(A570)+1+3*7-WEEKDAY(A570-DAY(A570)+8-4,1)),SUMIFS(TOther[Amount],TOther[Frequency],$L$1,TOther[Start Date],"&lt;="&amp;$A570,TOther[End Date Calc],"&gt;="&amp;A570),0)))</f>
        <v>0</v>
      </c>
      <c r="M570" s="8">
        <f>IF(A570="","",IF(COUNTIF(TOther[Frequency],$M$1)=0,0,IF(A570=(A570-DAY(A570)+1+4*7-WEEKDAY(A570-DAY(A570)+8-4,1)),SUMIFS(TOther[Amount],TOther[Frequency],$M$1,TOther[Start Date],"&lt;="&amp;$A570,TOther[End Date Calc],"&gt;="&amp;A570),0)))</f>
        <v>0</v>
      </c>
      <c r="N570" s="8" cm="1">
        <f t="array" ref="N570">IF(A570="","",IF(COUNTIF(TOther[Frequency],$N$1)=0,0,SUMPRODUCT(--(IFERROR(MOD(A570-TOther[Start Date],28),1)=0),--(TOther[Frequency]=$N$1),--(TOther[Start Date]&lt;=A570),--(TOther[End Date Calc]&gt;=A570),TOther[Amount])))</f>
        <v>0</v>
      </c>
      <c r="O570" s="8" cm="1">
        <f t="array" ref="O570">IF(A570="","",IF(COUNTIF(TOther[Frequency],$O$1)=0,0,SUMPRODUCT(--(IFERROR(MOD(A570-TOther[Start Date],42),1)=0),--(TOther[Frequency]=$O$1),--(TOther[Start Date]&lt;=A570),--(TOther[End Date Calc]&gt;=A570),TOther[Amount])))</f>
        <v>0</v>
      </c>
      <c r="P570" s="8" cm="1">
        <f t="array" ref="P570">IF(A570="","",IF(COUNTIF(TOther[Frequency],$P$1)=0,0,SUMPRODUCT(--(IFERROR(MOD(A570-TOther[Start Date],56),1)=0),--(TOther[Frequency]=$P$1),--(TOther[Start Date]&lt;=A570),--(TOther[End Date Calc]&gt;=A570),TOther[Amount])))</f>
        <v>0</v>
      </c>
      <c r="Q570" s="8">
        <f>IF(A570="","",IF(COUNTIF(TOther[Frequency],$Q$1)=0,0,IF(B570="N",SUMIFS(TOther[Amount],TOther[Frequency],$Q$1,TOther[Start Date],"&lt;="&amp;$A570,TOther[End Date Calc],"&gt;="&amp;A570,TOther[Start Day],DAY(A570)),SUMIFS(TOther[Amount],TOther[Frequency],$Q$1,TOther[Start Date],"&lt;="&amp;$A570,TOther[End Date Calc],"&gt;="&amp;A570,TOther[Start Day],"&gt;="&amp;DAY(A570)))))</f>
        <v>0</v>
      </c>
      <c r="R570" s="8" cm="1">
        <f t="array" ref="R570">IF(A570="","",IF(COUNTIF(TOther[Frequency],R$1)=0,0,SUMPRODUCT(--(TOther[Frequency]=R$1),--(TOther[Start Date]&lt;=A570),--(TOther[End Date Calc]&gt;=A570),IF(B570="N",--(TOther[Start Day]=DAY(A570)),--(TOther[Start Day]&gt;=DAY(A570))),--(IFERROR(MOD(TOther[Start Month]-MONTH(A570)+2,2),1)=0),TOther[Amount])))</f>
        <v>0</v>
      </c>
      <c r="S570" s="8" cm="1">
        <f t="array" ref="S570">IF(A570="","",IF(COUNTIF(TOther[Frequency],S$1)=0,0,SUMPRODUCT(--(TOther[Frequency]=S$1),--(TOther[Start Date]&lt;=A570),--(TOther[End Date Calc]&gt;=A570),IF(B570="N",--(TOther[Start Day]=DAY(A570)),--(TOther[Start Day]&gt;=DAY(A570))),--(IFERROR(MOD(TOther[Start Month]-MONTH(A570)+3,3),1)=0),TOther[Amount])))</f>
        <v>0</v>
      </c>
      <c r="T570" s="8" cm="1">
        <f t="array" ref="T570">IF($A570="","",IF(COUNTIF(TOther[Frequency],T$1)=0,0,SUMPRODUCT(--(TOther[Frequency]=T$1),--(TOther[Start Date]&lt;=$A570),--(TOther[End Date Calc]&gt;=$A570),IF($B570="N",--(TOther[Start Day]=DAY($A570)),--(TOther[Start Day]&gt;=DAY($A570))),--(IFERROR(MOD(TOther[Start Month]-MONTH($A570)+4,4),1)=0),TOther[Amount])))</f>
        <v>0</v>
      </c>
      <c r="U570" s="8" cm="1">
        <f t="array" ref="U570">IF(A570="","",IF(COUNTIF(TOther[Frequency],$U$1)=0,0,SUMPRODUCT(--(TOther[Frequency]=$U$1),--(TOther[Start Date]&lt;=A570),--(TOther[End Date Calc]&gt;=A570),IF(B570="N",--(TOther[Start Day]=DAY(A570)),--(TOther[Start Day]&gt;=DAY(A570))),--(IFERROR(MOD(TOther[Start Month]-MONTH(A570)+6,6),1)=0),TOther[Amount])))</f>
        <v>0</v>
      </c>
      <c r="V570" s="8" cm="1">
        <f t="array" ref="V570">IF(A570="","",IF(COUNTIF(TOther[Frequency],$V$1)=0,0,SUMPRODUCT(--(TOther[Frequency]=$V$1),--(TOther[Start Date]&lt;=A570),--(TOther[End Date Calc]&gt;=A570),IF(B570="N",--(TOther[Start Day]=DAY(A570)),--(TOther[Start Day]&gt;=DAY(A570))),--(IFERROR(MOD(TOther[Start Month]-MONTH(A570)+12,12),1)=0),TOther[Amount])))</f>
        <v>0</v>
      </c>
      <c r="W570" s="8">
        <f>IF(A570="","",SUMIFS(TOther[Amount],TOther[Start Date],A570,TOther[Frequency],$W$1))</f>
        <v>0</v>
      </c>
      <c r="X570" s="9">
        <f t="shared" si="40"/>
        <v>0</v>
      </c>
      <c r="Y570" s="9">
        <f t="shared" si="44"/>
        <v>0</v>
      </c>
      <c r="Z570" s="8" cm="1">
        <f t="array" ref="Z570">IF(A570="","",IF(COUNTIF('2) Income'!$D$13:$D$32,"Weekly")=0,0,SUMPRODUCT(--(IFERROR(MOD(A570-'2) Income'!$F$13:$F$32,7),1)=0),--('2) Income'!$D$13:$D$32="Weekly"),--('2) Income'!$F$13:$F$32&lt;=A570),'2) Income'!$E$13:$E$32)))</f>
        <v>0</v>
      </c>
      <c r="AA570" s="8" cm="1">
        <f t="array" ref="AA570">IF(A570="","",IF(COUNTIF('2) Income'!$D$13:$D$32,"Every Other Week")=0,0,SUMPRODUCT(--(IFERROR(MOD(A570-'2) Income'!$F$13:$F$32,14),1)=0),--('2) Income'!$D$13:$D$32="Every Other Week"),--('2) Income'!$F$13:$F$32&lt;=A570),'2) Income'!$E$13:$E$32)))</f>
        <v>0</v>
      </c>
      <c r="AB570" s="8">
        <f>IF(A570="","",IF(COUNTIF('2) Income'!$D$13:$D$32,"1st and 15th")=0,0,IF(OR(DAY(A570)=1,DAY(A570)=15),SUMIFS('2) Income'!$E$13:$E$32,'2) Income'!$D$13:$D$32,"1st and 15th",'2) Income'!$F$13:$F$32,"&lt;="&amp;$A570),0)))</f>
        <v>0</v>
      </c>
      <c r="AC570" s="8">
        <f>IF(A570="","",IF(COUNTIF('2) Income'!$D$13:$D$32,"2nd Wednesday")=0,0,IF(A570=(A570-DAY(A570)+1+2*7-WEEKDAY(A570-DAY(A570)+8-4,1)),SUMIFS('2) Income'!$E$13:$E$32,'2) Income'!$D$13:$D$32,"2nd Wednesday",'2) Income'!$F$13:$F$32,"&lt;="&amp;$A570),0)))</f>
        <v>0</v>
      </c>
      <c r="AD570" s="8">
        <f>IF(A570="","",IF(COUNTIF('2) Income'!$D$13:$D$32,"3rd Wednesday")=0,0,IF(A570=(A570-DAY(A570)+1+3*7-WEEKDAY(A570-DAY(A570)+8-4,1)),SUMIFS('2) Income'!$E$13:$E$32,'2) Income'!$D$13:$D$32,"3rd Wednesday",'2) Income'!$F$13:$F$32,"&lt;="&amp;$A570),0)))</f>
        <v>0</v>
      </c>
      <c r="AE570" s="8">
        <f>IF(A570="","",IF(COUNTIF('2) Income'!$D$13:$D$32,"4th Wednesday")=0,0,IF(A570=(A570-DAY(A570)+1+4*7-WEEKDAY(A570-DAY(A570)+8-4,1)),SUMIFS('2) Income'!$E$13:$E$32,'2) Income'!$D$13:$D$32,"4th Wednesday",'2) Income'!$F$13:$F$32,"&lt;="&amp;$A570),0)))</f>
        <v>0</v>
      </c>
      <c r="AF570" s="8" cm="1">
        <f t="array" ref="AF570">IF(A570="","",IF(COUNTIF('2) Income'!$D$13:$D$32,"Every 4 Weeks")=0,0,SUMPRODUCT(--(IFERROR(MOD(A570-'2) Income'!$F$13:$F$32,28),1)=0),--('2) Income'!$D$13:$D$32="Every 4 Weeks"),--('2) Income'!$F$13:$F$32&lt;=A570),'2) Income'!$E$13:$E$32)))</f>
        <v>0</v>
      </c>
      <c r="AG570" s="8">
        <f>IF(A570="","",IF(COUNTIF('2) Income'!$D$13:$D$32,"Monthly")=0,0,IF(B570="N",SUMIFS('2) Income'!$E$13:$E$32,'2) Income'!$D$13:$D$32,"monthly",'2) Income'!$F$13:$F$32,"&lt;="&amp;$A570,'2) Income'!$I$13:$I$32,DAY(A570)),SUMIFS('2) Income'!$E$13:$E$32,'2) Income'!$D$13:$D$32,"monthly",'2) Income'!$F$13:$F$32,"&lt;="&amp;$A570,'2) Income'!$I$13:$I$32,"&gt;="&amp;DAY(A570)))))</f>
        <v>0</v>
      </c>
      <c r="AH570" s="8" cm="1">
        <f t="array" ref="AH570">IF(A570="","",IF(COUNTIF('2) Income'!$D$13:$D$32,"Yearly")=0,0,SUMPRODUCT(--('2) Income'!$D$13:$D$32="Yearly"),--('2) Income'!$F$13:$F$32&lt;=A570),IF(B570="N",--('2) Income'!$I$13:$I$32=DAY(A570)),--('2) Income'!$I$13:$I$32&gt;=DAY(A570))),--(IFERROR(MOD('2) Income'!$H$13:$H$32-MONTH(A570)+12,12),1)=0),'2) Income'!$E$13:$E$32)))</f>
        <v>0</v>
      </c>
      <c r="AI570" s="8">
        <f>IF(A570="","",IF(COUNTIF('2) Income'!$D$13:$D$32,"one-time")=0,0,SUMIFS('2) Income'!$E$13:$E$32,'2) Income'!$D$13:$D$32,"one-time",'2) Income'!$F$13:$F$32,"="&amp;$A570)))</f>
        <v>0</v>
      </c>
      <c r="AJ570" s="9">
        <f t="shared" si="41"/>
        <v>0</v>
      </c>
    </row>
    <row r="571" spans="1:36">
      <c r="A571" s="7">
        <f>IF(A570="","",IF(A570+1&lt;='1) Period'!$E$21,A570+1,""))</f>
        <v>46043</v>
      </c>
      <c r="B571" s="7" t="str">
        <f t="shared" si="42"/>
        <v>N</v>
      </c>
      <c r="C571" t="str">
        <f t="shared" si="43"/>
        <v>F</v>
      </c>
      <c r="D571" s="8">
        <f>IF(A571="","",IF(TEXT(A571,"dddd")='4) Happy Money'!$E$23,WAllowance,0))</f>
        <v>0</v>
      </c>
      <c r="E571" s="8">
        <f>IF(A571="","",IF(B571="N",SUMIF(TMonthly[Day of the Month],DAY(A571),TMonthly[Amount]),SUMIF(TMonthly[Day of the Month],"&gt;="&amp;DAY(A571),TMonthly[Amount])))</f>
        <v>0</v>
      </c>
      <c r="F571" s="8" cm="1">
        <f t="array" ref="F571">IF(A571="","",SUMPRODUCT(--(TYearly[Due Date]&lt;=A571),IF(B571="N",--(TYearly[Day]=DAY(A571)),--(TYearly[Day]&gt;=DAY(A571))),--(IFERROR(MOD(TYearly[Month]-MONTH(A571)+12,12),1)=0),TYearly[Amount]))</f>
        <v>0</v>
      </c>
      <c r="G571" s="8">
        <f>IF(A571="","",SUMIF(TOneTime[Due Date],A571,TOneTime[Amount]))</f>
        <v>0</v>
      </c>
      <c r="H571" s="8" cm="1">
        <f t="array" ref="H571">IF(A571="","",IF(COUNTIF(TOther[Frequency],$H$1)=0,0,SUMPRODUCT(--(IFERROR(MOD(A571-TOther[Start Date],7),1)=0),--(TOther[Frequency]=$H$1),--(TOther[Start Date]&lt;=A571),--(TOther[End Date Calc]&gt;=A571),TOther[Amount])))</f>
        <v>0</v>
      </c>
      <c r="I571" s="8" cm="1">
        <f t="array" ref="I571">IF(A571="","",IF(COUNTIF(TOther[Frequency],$I$1)=0,0,SUMPRODUCT(--(IFERROR(MOD(A571-TOther[Start Date],14),1)=0),--(TOther[Frequency]=$I$1),--(TOther[Start Date]&lt;=A571),--(TOther[End Date Calc]&gt;=A571),TOther[Amount])))</f>
        <v>0</v>
      </c>
      <c r="J571" s="8">
        <f>IF(A571="","",IF(COUNTIF(TOther[Frequency],$J$1)=0,0,IF(OR(DAY(A571)=1,DAY(A571)=15),SUMIFS(TOther[Amount],TOther[Frequency],$J$1,TOther[Start Date],"&lt;="&amp;$A571,TOther[End Date Calc],"&gt;="&amp;A571),0)))</f>
        <v>0</v>
      </c>
      <c r="K571" s="8">
        <f>IF(A571="","",IF(COUNTIF(TOther[Frequency],$K$1)=0,0,IF(A571=(A571-DAY(A571)+1+2*7-WEEKDAY(A571-DAY(A571)+8-4,1)),SUMIFS(TOther[Amount],TOther[Frequency],$K$1,TOther[Start Date],"&lt;="&amp;$A571,TOther[End Date Calc],"&gt;="&amp;A571),0)))</f>
        <v>0</v>
      </c>
      <c r="L571" s="8">
        <f>IF(A571="","",IF(COUNTIF(TOther[Frequency],$L$1)=0,0,IF(A571=(A571-DAY(A571)+1+3*7-WEEKDAY(A571-DAY(A571)+8-4,1)),SUMIFS(TOther[Amount],TOther[Frequency],$L$1,TOther[Start Date],"&lt;="&amp;$A571,TOther[End Date Calc],"&gt;="&amp;A571),0)))</f>
        <v>0</v>
      </c>
      <c r="M571" s="8">
        <f>IF(A571="","",IF(COUNTIF(TOther[Frequency],$M$1)=0,0,IF(A571=(A571-DAY(A571)+1+4*7-WEEKDAY(A571-DAY(A571)+8-4,1)),SUMIFS(TOther[Amount],TOther[Frequency],$M$1,TOther[Start Date],"&lt;="&amp;$A571,TOther[End Date Calc],"&gt;="&amp;A571),0)))</f>
        <v>0</v>
      </c>
      <c r="N571" s="8" cm="1">
        <f t="array" ref="N571">IF(A571="","",IF(COUNTIF(TOther[Frequency],$N$1)=0,0,SUMPRODUCT(--(IFERROR(MOD(A571-TOther[Start Date],28),1)=0),--(TOther[Frequency]=$N$1),--(TOther[Start Date]&lt;=A571),--(TOther[End Date Calc]&gt;=A571),TOther[Amount])))</f>
        <v>0</v>
      </c>
      <c r="O571" s="8" cm="1">
        <f t="array" ref="O571">IF(A571="","",IF(COUNTIF(TOther[Frequency],$O$1)=0,0,SUMPRODUCT(--(IFERROR(MOD(A571-TOther[Start Date],42),1)=0),--(TOther[Frequency]=$O$1),--(TOther[Start Date]&lt;=A571),--(TOther[End Date Calc]&gt;=A571),TOther[Amount])))</f>
        <v>0</v>
      </c>
      <c r="P571" s="8" cm="1">
        <f t="array" ref="P571">IF(A571="","",IF(COUNTIF(TOther[Frequency],$P$1)=0,0,SUMPRODUCT(--(IFERROR(MOD(A571-TOther[Start Date],56),1)=0),--(TOther[Frequency]=$P$1),--(TOther[Start Date]&lt;=A571),--(TOther[End Date Calc]&gt;=A571),TOther[Amount])))</f>
        <v>0</v>
      </c>
      <c r="Q571" s="8">
        <f>IF(A571="","",IF(COUNTIF(TOther[Frequency],$Q$1)=0,0,IF(B571="N",SUMIFS(TOther[Amount],TOther[Frequency],$Q$1,TOther[Start Date],"&lt;="&amp;$A571,TOther[End Date Calc],"&gt;="&amp;A571,TOther[Start Day],DAY(A571)),SUMIFS(TOther[Amount],TOther[Frequency],$Q$1,TOther[Start Date],"&lt;="&amp;$A571,TOther[End Date Calc],"&gt;="&amp;A571,TOther[Start Day],"&gt;="&amp;DAY(A571)))))</f>
        <v>0</v>
      </c>
      <c r="R571" s="8" cm="1">
        <f t="array" ref="R571">IF(A571="","",IF(COUNTIF(TOther[Frequency],R$1)=0,0,SUMPRODUCT(--(TOther[Frequency]=R$1),--(TOther[Start Date]&lt;=A571),--(TOther[End Date Calc]&gt;=A571),IF(B571="N",--(TOther[Start Day]=DAY(A571)),--(TOther[Start Day]&gt;=DAY(A571))),--(IFERROR(MOD(TOther[Start Month]-MONTH(A571)+2,2),1)=0),TOther[Amount])))</f>
        <v>0</v>
      </c>
      <c r="S571" s="8" cm="1">
        <f t="array" ref="S571">IF(A571="","",IF(COUNTIF(TOther[Frequency],S$1)=0,0,SUMPRODUCT(--(TOther[Frequency]=S$1),--(TOther[Start Date]&lt;=A571),--(TOther[End Date Calc]&gt;=A571),IF(B571="N",--(TOther[Start Day]=DAY(A571)),--(TOther[Start Day]&gt;=DAY(A571))),--(IFERROR(MOD(TOther[Start Month]-MONTH(A571)+3,3),1)=0),TOther[Amount])))</f>
        <v>0</v>
      </c>
      <c r="T571" s="8" cm="1">
        <f t="array" ref="T571">IF($A571="","",IF(COUNTIF(TOther[Frequency],T$1)=0,0,SUMPRODUCT(--(TOther[Frequency]=T$1),--(TOther[Start Date]&lt;=$A571),--(TOther[End Date Calc]&gt;=$A571),IF($B571="N",--(TOther[Start Day]=DAY($A571)),--(TOther[Start Day]&gt;=DAY($A571))),--(IFERROR(MOD(TOther[Start Month]-MONTH($A571)+4,4),1)=0),TOther[Amount])))</f>
        <v>0</v>
      </c>
      <c r="U571" s="8" cm="1">
        <f t="array" ref="U571">IF(A571="","",IF(COUNTIF(TOther[Frequency],$U$1)=0,0,SUMPRODUCT(--(TOther[Frequency]=$U$1),--(TOther[Start Date]&lt;=A571),--(TOther[End Date Calc]&gt;=A571),IF(B571="N",--(TOther[Start Day]=DAY(A571)),--(TOther[Start Day]&gt;=DAY(A571))),--(IFERROR(MOD(TOther[Start Month]-MONTH(A571)+6,6),1)=0),TOther[Amount])))</f>
        <v>0</v>
      </c>
      <c r="V571" s="8" cm="1">
        <f t="array" ref="V571">IF(A571="","",IF(COUNTIF(TOther[Frequency],$V$1)=0,0,SUMPRODUCT(--(TOther[Frequency]=$V$1),--(TOther[Start Date]&lt;=A571),--(TOther[End Date Calc]&gt;=A571),IF(B571="N",--(TOther[Start Day]=DAY(A571)),--(TOther[Start Day]&gt;=DAY(A571))),--(IFERROR(MOD(TOther[Start Month]-MONTH(A571)+12,12),1)=0),TOther[Amount])))</f>
        <v>0</v>
      </c>
      <c r="W571" s="8">
        <f>IF(A571="","",SUMIFS(TOther[Amount],TOther[Start Date],A571,TOther[Frequency],$W$1))</f>
        <v>0</v>
      </c>
      <c r="X571" s="9">
        <f t="shared" si="40"/>
        <v>0</v>
      </c>
      <c r="Y571" s="9">
        <f t="shared" si="44"/>
        <v>0</v>
      </c>
      <c r="Z571" s="8" cm="1">
        <f t="array" ref="Z571">IF(A571="","",IF(COUNTIF('2) Income'!$D$13:$D$32,"Weekly")=0,0,SUMPRODUCT(--(IFERROR(MOD(A571-'2) Income'!$F$13:$F$32,7),1)=0),--('2) Income'!$D$13:$D$32="Weekly"),--('2) Income'!$F$13:$F$32&lt;=A571),'2) Income'!$E$13:$E$32)))</f>
        <v>0</v>
      </c>
      <c r="AA571" s="8" cm="1">
        <f t="array" ref="AA571">IF(A571="","",IF(COUNTIF('2) Income'!$D$13:$D$32,"Every Other Week")=0,0,SUMPRODUCT(--(IFERROR(MOD(A571-'2) Income'!$F$13:$F$32,14),1)=0),--('2) Income'!$D$13:$D$32="Every Other Week"),--('2) Income'!$F$13:$F$32&lt;=A571),'2) Income'!$E$13:$E$32)))</f>
        <v>0</v>
      </c>
      <c r="AB571" s="8">
        <f>IF(A571="","",IF(COUNTIF('2) Income'!$D$13:$D$32,"1st and 15th")=0,0,IF(OR(DAY(A571)=1,DAY(A571)=15),SUMIFS('2) Income'!$E$13:$E$32,'2) Income'!$D$13:$D$32,"1st and 15th",'2) Income'!$F$13:$F$32,"&lt;="&amp;$A571),0)))</f>
        <v>0</v>
      </c>
      <c r="AC571" s="8">
        <f>IF(A571="","",IF(COUNTIF('2) Income'!$D$13:$D$32,"2nd Wednesday")=0,0,IF(A571=(A571-DAY(A571)+1+2*7-WEEKDAY(A571-DAY(A571)+8-4,1)),SUMIFS('2) Income'!$E$13:$E$32,'2) Income'!$D$13:$D$32,"2nd Wednesday",'2) Income'!$F$13:$F$32,"&lt;="&amp;$A571),0)))</f>
        <v>0</v>
      </c>
      <c r="AD571" s="8">
        <f>IF(A571="","",IF(COUNTIF('2) Income'!$D$13:$D$32,"3rd Wednesday")=0,0,IF(A571=(A571-DAY(A571)+1+3*7-WEEKDAY(A571-DAY(A571)+8-4,1)),SUMIFS('2) Income'!$E$13:$E$32,'2) Income'!$D$13:$D$32,"3rd Wednesday",'2) Income'!$F$13:$F$32,"&lt;="&amp;$A571),0)))</f>
        <v>0</v>
      </c>
      <c r="AE571" s="8">
        <f>IF(A571="","",IF(COUNTIF('2) Income'!$D$13:$D$32,"4th Wednesday")=0,0,IF(A571=(A571-DAY(A571)+1+4*7-WEEKDAY(A571-DAY(A571)+8-4,1)),SUMIFS('2) Income'!$E$13:$E$32,'2) Income'!$D$13:$D$32,"4th Wednesday",'2) Income'!$F$13:$F$32,"&lt;="&amp;$A571),0)))</f>
        <v>0</v>
      </c>
      <c r="AF571" s="8" cm="1">
        <f t="array" ref="AF571">IF(A571="","",IF(COUNTIF('2) Income'!$D$13:$D$32,"Every 4 Weeks")=0,0,SUMPRODUCT(--(IFERROR(MOD(A571-'2) Income'!$F$13:$F$32,28),1)=0),--('2) Income'!$D$13:$D$32="Every 4 Weeks"),--('2) Income'!$F$13:$F$32&lt;=A571),'2) Income'!$E$13:$E$32)))</f>
        <v>0</v>
      </c>
      <c r="AG571" s="8">
        <f>IF(A571="","",IF(COUNTIF('2) Income'!$D$13:$D$32,"Monthly")=0,0,IF(B571="N",SUMIFS('2) Income'!$E$13:$E$32,'2) Income'!$D$13:$D$32,"monthly",'2) Income'!$F$13:$F$32,"&lt;="&amp;$A571,'2) Income'!$I$13:$I$32,DAY(A571)),SUMIFS('2) Income'!$E$13:$E$32,'2) Income'!$D$13:$D$32,"monthly",'2) Income'!$F$13:$F$32,"&lt;="&amp;$A571,'2) Income'!$I$13:$I$32,"&gt;="&amp;DAY(A571)))))</f>
        <v>0</v>
      </c>
      <c r="AH571" s="8" cm="1">
        <f t="array" ref="AH571">IF(A571="","",IF(COUNTIF('2) Income'!$D$13:$D$32,"Yearly")=0,0,SUMPRODUCT(--('2) Income'!$D$13:$D$32="Yearly"),--('2) Income'!$F$13:$F$32&lt;=A571),IF(B571="N",--('2) Income'!$I$13:$I$32=DAY(A571)),--('2) Income'!$I$13:$I$32&gt;=DAY(A571))),--(IFERROR(MOD('2) Income'!$H$13:$H$32-MONTH(A571)+12,12),1)=0),'2) Income'!$E$13:$E$32)))</f>
        <v>0</v>
      </c>
      <c r="AI571" s="8">
        <f>IF(A571="","",IF(COUNTIF('2) Income'!$D$13:$D$32,"one-time")=0,0,SUMIFS('2) Income'!$E$13:$E$32,'2) Income'!$D$13:$D$32,"one-time",'2) Income'!$F$13:$F$32,"="&amp;$A571)))</f>
        <v>0</v>
      </c>
      <c r="AJ571" s="9">
        <f t="shared" si="41"/>
        <v>0</v>
      </c>
    </row>
    <row r="572" spans="1:36">
      <c r="A572" s="7">
        <f>IF(A571="","",IF(A571+1&lt;='1) Period'!$E$21,A571+1,""))</f>
        <v>46044</v>
      </c>
      <c r="B572" s="7" t="str">
        <f t="shared" si="42"/>
        <v>N</v>
      </c>
      <c r="C572" t="str">
        <f t="shared" si="43"/>
        <v>F</v>
      </c>
      <c r="D572" s="8">
        <f>IF(A572="","",IF(TEXT(A572,"dddd")='4) Happy Money'!$E$23,WAllowance,0))</f>
        <v>0</v>
      </c>
      <c r="E572" s="8">
        <f>IF(A572="","",IF(B572="N",SUMIF(TMonthly[Day of the Month],DAY(A572),TMonthly[Amount]),SUMIF(TMonthly[Day of the Month],"&gt;="&amp;DAY(A572),TMonthly[Amount])))</f>
        <v>0</v>
      </c>
      <c r="F572" s="8" cm="1">
        <f t="array" ref="F572">IF(A572="","",SUMPRODUCT(--(TYearly[Due Date]&lt;=A572),IF(B572="N",--(TYearly[Day]=DAY(A572)),--(TYearly[Day]&gt;=DAY(A572))),--(IFERROR(MOD(TYearly[Month]-MONTH(A572)+12,12),1)=0),TYearly[Amount]))</f>
        <v>0</v>
      </c>
      <c r="G572" s="8">
        <f>IF(A572="","",SUMIF(TOneTime[Due Date],A572,TOneTime[Amount]))</f>
        <v>0</v>
      </c>
      <c r="H572" s="8" cm="1">
        <f t="array" ref="H572">IF(A572="","",IF(COUNTIF(TOther[Frequency],$H$1)=0,0,SUMPRODUCT(--(IFERROR(MOD(A572-TOther[Start Date],7),1)=0),--(TOther[Frequency]=$H$1),--(TOther[Start Date]&lt;=A572),--(TOther[End Date Calc]&gt;=A572),TOther[Amount])))</f>
        <v>0</v>
      </c>
      <c r="I572" s="8" cm="1">
        <f t="array" ref="I572">IF(A572="","",IF(COUNTIF(TOther[Frequency],$I$1)=0,0,SUMPRODUCT(--(IFERROR(MOD(A572-TOther[Start Date],14),1)=0),--(TOther[Frequency]=$I$1),--(TOther[Start Date]&lt;=A572),--(TOther[End Date Calc]&gt;=A572),TOther[Amount])))</f>
        <v>0</v>
      </c>
      <c r="J572" s="8">
        <f>IF(A572="","",IF(COUNTIF(TOther[Frequency],$J$1)=0,0,IF(OR(DAY(A572)=1,DAY(A572)=15),SUMIFS(TOther[Amount],TOther[Frequency],$J$1,TOther[Start Date],"&lt;="&amp;$A572,TOther[End Date Calc],"&gt;="&amp;A572),0)))</f>
        <v>0</v>
      </c>
      <c r="K572" s="8">
        <f>IF(A572="","",IF(COUNTIF(TOther[Frequency],$K$1)=0,0,IF(A572=(A572-DAY(A572)+1+2*7-WEEKDAY(A572-DAY(A572)+8-4,1)),SUMIFS(TOther[Amount],TOther[Frequency],$K$1,TOther[Start Date],"&lt;="&amp;$A572,TOther[End Date Calc],"&gt;="&amp;A572),0)))</f>
        <v>0</v>
      </c>
      <c r="L572" s="8">
        <f>IF(A572="","",IF(COUNTIF(TOther[Frequency],$L$1)=0,0,IF(A572=(A572-DAY(A572)+1+3*7-WEEKDAY(A572-DAY(A572)+8-4,1)),SUMIFS(TOther[Amount],TOther[Frequency],$L$1,TOther[Start Date],"&lt;="&amp;$A572,TOther[End Date Calc],"&gt;="&amp;A572),0)))</f>
        <v>0</v>
      </c>
      <c r="M572" s="8">
        <f>IF(A572="","",IF(COUNTIF(TOther[Frequency],$M$1)=0,0,IF(A572=(A572-DAY(A572)+1+4*7-WEEKDAY(A572-DAY(A572)+8-4,1)),SUMIFS(TOther[Amount],TOther[Frequency],$M$1,TOther[Start Date],"&lt;="&amp;$A572,TOther[End Date Calc],"&gt;="&amp;A572),0)))</f>
        <v>0</v>
      </c>
      <c r="N572" s="8" cm="1">
        <f t="array" ref="N572">IF(A572="","",IF(COUNTIF(TOther[Frequency],$N$1)=0,0,SUMPRODUCT(--(IFERROR(MOD(A572-TOther[Start Date],28),1)=0),--(TOther[Frequency]=$N$1),--(TOther[Start Date]&lt;=A572),--(TOther[End Date Calc]&gt;=A572),TOther[Amount])))</f>
        <v>0</v>
      </c>
      <c r="O572" s="8" cm="1">
        <f t="array" ref="O572">IF(A572="","",IF(COUNTIF(TOther[Frequency],$O$1)=0,0,SUMPRODUCT(--(IFERROR(MOD(A572-TOther[Start Date],42),1)=0),--(TOther[Frequency]=$O$1),--(TOther[Start Date]&lt;=A572),--(TOther[End Date Calc]&gt;=A572),TOther[Amount])))</f>
        <v>0</v>
      </c>
      <c r="P572" s="8" cm="1">
        <f t="array" ref="P572">IF(A572="","",IF(COUNTIF(TOther[Frequency],$P$1)=0,0,SUMPRODUCT(--(IFERROR(MOD(A572-TOther[Start Date],56),1)=0),--(TOther[Frequency]=$P$1),--(TOther[Start Date]&lt;=A572),--(TOther[End Date Calc]&gt;=A572),TOther[Amount])))</f>
        <v>0</v>
      </c>
      <c r="Q572" s="8">
        <f>IF(A572="","",IF(COUNTIF(TOther[Frequency],$Q$1)=0,0,IF(B572="N",SUMIFS(TOther[Amount],TOther[Frequency],$Q$1,TOther[Start Date],"&lt;="&amp;$A572,TOther[End Date Calc],"&gt;="&amp;A572,TOther[Start Day],DAY(A572)),SUMIFS(TOther[Amount],TOther[Frequency],$Q$1,TOther[Start Date],"&lt;="&amp;$A572,TOther[End Date Calc],"&gt;="&amp;A572,TOther[Start Day],"&gt;="&amp;DAY(A572)))))</f>
        <v>0</v>
      </c>
      <c r="R572" s="8" cm="1">
        <f t="array" ref="R572">IF(A572="","",IF(COUNTIF(TOther[Frequency],R$1)=0,0,SUMPRODUCT(--(TOther[Frequency]=R$1),--(TOther[Start Date]&lt;=A572),--(TOther[End Date Calc]&gt;=A572),IF(B572="N",--(TOther[Start Day]=DAY(A572)),--(TOther[Start Day]&gt;=DAY(A572))),--(IFERROR(MOD(TOther[Start Month]-MONTH(A572)+2,2),1)=0),TOther[Amount])))</f>
        <v>0</v>
      </c>
      <c r="S572" s="8" cm="1">
        <f t="array" ref="S572">IF(A572="","",IF(COUNTIF(TOther[Frequency],S$1)=0,0,SUMPRODUCT(--(TOther[Frequency]=S$1),--(TOther[Start Date]&lt;=A572),--(TOther[End Date Calc]&gt;=A572),IF(B572="N",--(TOther[Start Day]=DAY(A572)),--(TOther[Start Day]&gt;=DAY(A572))),--(IFERROR(MOD(TOther[Start Month]-MONTH(A572)+3,3),1)=0),TOther[Amount])))</f>
        <v>0</v>
      </c>
      <c r="T572" s="8" cm="1">
        <f t="array" ref="T572">IF($A572="","",IF(COUNTIF(TOther[Frequency],T$1)=0,0,SUMPRODUCT(--(TOther[Frequency]=T$1),--(TOther[Start Date]&lt;=$A572),--(TOther[End Date Calc]&gt;=$A572),IF($B572="N",--(TOther[Start Day]=DAY($A572)),--(TOther[Start Day]&gt;=DAY($A572))),--(IFERROR(MOD(TOther[Start Month]-MONTH($A572)+4,4),1)=0),TOther[Amount])))</f>
        <v>0</v>
      </c>
      <c r="U572" s="8" cm="1">
        <f t="array" ref="U572">IF(A572="","",IF(COUNTIF(TOther[Frequency],$U$1)=0,0,SUMPRODUCT(--(TOther[Frequency]=$U$1),--(TOther[Start Date]&lt;=A572),--(TOther[End Date Calc]&gt;=A572),IF(B572="N",--(TOther[Start Day]=DAY(A572)),--(TOther[Start Day]&gt;=DAY(A572))),--(IFERROR(MOD(TOther[Start Month]-MONTH(A572)+6,6),1)=0),TOther[Amount])))</f>
        <v>0</v>
      </c>
      <c r="V572" s="8" cm="1">
        <f t="array" ref="V572">IF(A572="","",IF(COUNTIF(TOther[Frequency],$V$1)=0,0,SUMPRODUCT(--(TOther[Frequency]=$V$1),--(TOther[Start Date]&lt;=A572),--(TOther[End Date Calc]&gt;=A572),IF(B572="N",--(TOther[Start Day]=DAY(A572)),--(TOther[Start Day]&gt;=DAY(A572))),--(IFERROR(MOD(TOther[Start Month]-MONTH(A572)+12,12),1)=0),TOther[Amount])))</f>
        <v>0</v>
      </c>
      <c r="W572" s="8">
        <f>IF(A572="","",SUMIFS(TOther[Amount],TOther[Start Date],A572,TOther[Frequency],$W$1))</f>
        <v>0</v>
      </c>
      <c r="X572" s="9">
        <f t="shared" si="40"/>
        <v>0</v>
      </c>
      <c r="Y572" s="9">
        <f t="shared" si="44"/>
        <v>0</v>
      </c>
      <c r="Z572" s="8" cm="1">
        <f t="array" ref="Z572">IF(A572="","",IF(COUNTIF('2) Income'!$D$13:$D$32,"Weekly")=0,0,SUMPRODUCT(--(IFERROR(MOD(A572-'2) Income'!$F$13:$F$32,7),1)=0),--('2) Income'!$D$13:$D$32="Weekly"),--('2) Income'!$F$13:$F$32&lt;=A572),'2) Income'!$E$13:$E$32)))</f>
        <v>0</v>
      </c>
      <c r="AA572" s="8" cm="1">
        <f t="array" ref="AA572">IF(A572="","",IF(COUNTIF('2) Income'!$D$13:$D$32,"Every Other Week")=0,0,SUMPRODUCT(--(IFERROR(MOD(A572-'2) Income'!$F$13:$F$32,14),1)=0),--('2) Income'!$D$13:$D$32="Every Other Week"),--('2) Income'!$F$13:$F$32&lt;=A572),'2) Income'!$E$13:$E$32)))</f>
        <v>0</v>
      </c>
      <c r="AB572" s="8">
        <f>IF(A572="","",IF(COUNTIF('2) Income'!$D$13:$D$32,"1st and 15th")=0,0,IF(OR(DAY(A572)=1,DAY(A572)=15),SUMIFS('2) Income'!$E$13:$E$32,'2) Income'!$D$13:$D$32,"1st and 15th",'2) Income'!$F$13:$F$32,"&lt;="&amp;$A572),0)))</f>
        <v>0</v>
      </c>
      <c r="AC572" s="8">
        <f>IF(A572="","",IF(COUNTIF('2) Income'!$D$13:$D$32,"2nd Wednesday")=0,0,IF(A572=(A572-DAY(A572)+1+2*7-WEEKDAY(A572-DAY(A572)+8-4,1)),SUMIFS('2) Income'!$E$13:$E$32,'2) Income'!$D$13:$D$32,"2nd Wednesday",'2) Income'!$F$13:$F$32,"&lt;="&amp;$A572),0)))</f>
        <v>0</v>
      </c>
      <c r="AD572" s="8">
        <f>IF(A572="","",IF(COUNTIF('2) Income'!$D$13:$D$32,"3rd Wednesday")=0,0,IF(A572=(A572-DAY(A572)+1+3*7-WEEKDAY(A572-DAY(A572)+8-4,1)),SUMIFS('2) Income'!$E$13:$E$32,'2) Income'!$D$13:$D$32,"3rd Wednesday",'2) Income'!$F$13:$F$32,"&lt;="&amp;$A572),0)))</f>
        <v>0</v>
      </c>
      <c r="AE572" s="8">
        <f>IF(A572="","",IF(COUNTIF('2) Income'!$D$13:$D$32,"4th Wednesday")=0,0,IF(A572=(A572-DAY(A572)+1+4*7-WEEKDAY(A572-DAY(A572)+8-4,1)),SUMIFS('2) Income'!$E$13:$E$32,'2) Income'!$D$13:$D$32,"4th Wednesday",'2) Income'!$F$13:$F$32,"&lt;="&amp;$A572),0)))</f>
        <v>0</v>
      </c>
      <c r="AF572" s="8" cm="1">
        <f t="array" ref="AF572">IF(A572="","",IF(COUNTIF('2) Income'!$D$13:$D$32,"Every 4 Weeks")=0,0,SUMPRODUCT(--(IFERROR(MOD(A572-'2) Income'!$F$13:$F$32,28),1)=0),--('2) Income'!$D$13:$D$32="Every 4 Weeks"),--('2) Income'!$F$13:$F$32&lt;=A572),'2) Income'!$E$13:$E$32)))</f>
        <v>0</v>
      </c>
      <c r="AG572" s="8">
        <f>IF(A572="","",IF(COUNTIF('2) Income'!$D$13:$D$32,"Monthly")=0,0,IF(B572="N",SUMIFS('2) Income'!$E$13:$E$32,'2) Income'!$D$13:$D$32,"monthly",'2) Income'!$F$13:$F$32,"&lt;="&amp;$A572,'2) Income'!$I$13:$I$32,DAY(A572)),SUMIFS('2) Income'!$E$13:$E$32,'2) Income'!$D$13:$D$32,"monthly",'2) Income'!$F$13:$F$32,"&lt;="&amp;$A572,'2) Income'!$I$13:$I$32,"&gt;="&amp;DAY(A572)))))</f>
        <v>0</v>
      </c>
      <c r="AH572" s="8" cm="1">
        <f t="array" ref="AH572">IF(A572="","",IF(COUNTIF('2) Income'!$D$13:$D$32,"Yearly")=0,0,SUMPRODUCT(--('2) Income'!$D$13:$D$32="Yearly"),--('2) Income'!$F$13:$F$32&lt;=A572),IF(B572="N",--('2) Income'!$I$13:$I$32=DAY(A572)),--('2) Income'!$I$13:$I$32&gt;=DAY(A572))),--(IFERROR(MOD('2) Income'!$H$13:$H$32-MONTH(A572)+12,12),1)=0),'2) Income'!$E$13:$E$32)))</f>
        <v>0</v>
      </c>
      <c r="AI572" s="8">
        <f>IF(A572="","",IF(COUNTIF('2) Income'!$D$13:$D$32,"one-time")=0,0,SUMIFS('2) Income'!$E$13:$E$32,'2) Income'!$D$13:$D$32,"one-time",'2) Income'!$F$13:$F$32,"="&amp;$A572)))</f>
        <v>0</v>
      </c>
      <c r="AJ572" s="9">
        <f t="shared" si="41"/>
        <v>0</v>
      </c>
    </row>
    <row r="573" spans="1:36">
      <c r="A573" s="7">
        <f>IF(A572="","",IF(A572+1&lt;='1) Period'!$E$21,A572+1,""))</f>
        <v>46045</v>
      </c>
      <c r="B573" s="7" t="str">
        <f t="shared" si="42"/>
        <v>N</v>
      </c>
      <c r="C573" t="str">
        <f t="shared" si="43"/>
        <v>F</v>
      </c>
      <c r="D573" s="8">
        <f>IF(A573="","",IF(TEXT(A573,"dddd")='4) Happy Money'!$E$23,WAllowance,0))</f>
        <v>0</v>
      </c>
      <c r="E573" s="8">
        <f>IF(A573="","",IF(B573="N",SUMIF(TMonthly[Day of the Month],DAY(A573),TMonthly[Amount]),SUMIF(TMonthly[Day of the Month],"&gt;="&amp;DAY(A573),TMonthly[Amount])))</f>
        <v>0</v>
      </c>
      <c r="F573" s="8" cm="1">
        <f t="array" ref="F573">IF(A573="","",SUMPRODUCT(--(TYearly[Due Date]&lt;=A573),IF(B573="N",--(TYearly[Day]=DAY(A573)),--(TYearly[Day]&gt;=DAY(A573))),--(IFERROR(MOD(TYearly[Month]-MONTH(A573)+12,12),1)=0),TYearly[Amount]))</f>
        <v>0</v>
      </c>
      <c r="G573" s="8">
        <f>IF(A573="","",SUMIF(TOneTime[Due Date],A573,TOneTime[Amount]))</f>
        <v>0</v>
      </c>
      <c r="H573" s="8" cm="1">
        <f t="array" ref="H573">IF(A573="","",IF(COUNTIF(TOther[Frequency],$H$1)=0,0,SUMPRODUCT(--(IFERROR(MOD(A573-TOther[Start Date],7),1)=0),--(TOther[Frequency]=$H$1),--(TOther[Start Date]&lt;=A573),--(TOther[End Date Calc]&gt;=A573),TOther[Amount])))</f>
        <v>0</v>
      </c>
      <c r="I573" s="8" cm="1">
        <f t="array" ref="I573">IF(A573="","",IF(COUNTIF(TOther[Frequency],$I$1)=0,0,SUMPRODUCT(--(IFERROR(MOD(A573-TOther[Start Date],14),1)=0),--(TOther[Frequency]=$I$1),--(TOther[Start Date]&lt;=A573),--(TOther[End Date Calc]&gt;=A573),TOther[Amount])))</f>
        <v>0</v>
      </c>
      <c r="J573" s="8">
        <f>IF(A573="","",IF(COUNTIF(TOther[Frequency],$J$1)=0,0,IF(OR(DAY(A573)=1,DAY(A573)=15),SUMIFS(TOther[Amount],TOther[Frequency],$J$1,TOther[Start Date],"&lt;="&amp;$A573,TOther[End Date Calc],"&gt;="&amp;A573),0)))</f>
        <v>0</v>
      </c>
      <c r="K573" s="8">
        <f>IF(A573="","",IF(COUNTIF(TOther[Frequency],$K$1)=0,0,IF(A573=(A573-DAY(A573)+1+2*7-WEEKDAY(A573-DAY(A573)+8-4,1)),SUMIFS(TOther[Amount],TOther[Frequency],$K$1,TOther[Start Date],"&lt;="&amp;$A573,TOther[End Date Calc],"&gt;="&amp;A573),0)))</f>
        <v>0</v>
      </c>
      <c r="L573" s="8">
        <f>IF(A573="","",IF(COUNTIF(TOther[Frequency],$L$1)=0,0,IF(A573=(A573-DAY(A573)+1+3*7-WEEKDAY(A573-DAY(A573)+8-4,1)),SUMIFS(TOther[Amount],TOther[Frequency],$L$1,TOther[Start Date],"&lt;="&amp;$A573,TOther[End Date Calc],"&gt;="&amp;A573),0)))</f>
        <v>0</v>
      </c>
      <c r="M573" s="8">
        <f>IF(A573="","",IF(COUNTIF(TOther[Frequency],$M$1)=0,0,IF(A573=(A573-DAY(A573)+1+4*7-WEEKDAY(A573-DAY(A573)+8-4,1)),SUMIFS(TOther[Amount],TOther[Frequency],$M$1,TOther[Start Date],"&lt;="&amp;$A573,TOther[End Date Calc],"&gt;="&amp;A573),0)))</f>
        <v>0</v>
      </c>
      <c r="N573" s="8" cm="1">
        <f t="array" ref="N573">IF(A573="","",IF(COUNTIF(TOther[Frequency],$N$1)=0,0,SUMPRODUCT(--(IFERROR(MOD(A573-TOther[Start Date],28),1)=0),--(TOther[Frequency]=$N$1),--(TOther[Start Date]&lt;=A573),--(TOther[End Date Calc]&gt;=A573),TOther[Amount])))</f>
        <v>0</v>
      </c>
      <c r="O573" s="8" cm="1">
        <f t="array" ref="O573">IF(A573="","",IF(COUNTIF(TOther[Frequency],$O$1)=0,0,SUMPRODUCT(--(IFERROR(MOD(A573-TOther[Start Date],42),1)=0),--(TOther[Frequency]=$O$1),--(TOther[Start Date]&lt;=A573),--(TOther[End Date Calc]&gt;=A573),TOther[Amount])))</f>
        <v>0</v>
      </c>
      <c r="P573" s="8" cm="1">
        <f t="array" ref="P573">IF(A573="","",IF(COUNTIF(TOther[Frequency],$P$1)=0,0,SUMPRODUCT(--(IFERROR(MOD(A573-TOther[Start Date],56),1)=0),--(TOther[Frequency]=$P$1),--(TOther[Start Date]&lt;=A573),--(TOther[End Date Calc]&gt;=A573),TOther[Amount])))</f>
        <v>0</v>
      </c>
      <c r="Q573" s="8">
        <f>IF(A573="","",IF(COUNTIF(TOther[Frequency],$Q$1)=0,0,IF(B573="N",SUMIFS(TOther[Amount],TOther[Frequency],$Q$1,TOther[Start Date],"&lt;="&amp;$A573,TOther[End Date Calc],"&gt;="&amp;A573,TOther[Start Day],DAY(A573)),SUMIFS(TOther[Amount],TOther[Frequency],$Q$1,TOther[Start Date],"&lt;="&amp;$A573,TOther[End Date Calc],"&gt;="&amp;A573,TOther[Start Day],"&gt;="&amp;DAY(A573)))))</f>
        <v>0</v>
      </c>
      <c r="R573" s="8" cm="1">
        <f t="array" ref="R573">IF(A573="","",IF(COUNTIF(TOther[Frequency],R$1)=0,0,SUMPRODUCT(--(TOther[Frequency]=R$1),--(TOther[Start Date]&lt;=A573),--(TOther[End Date Calc]&gt;=A573),IF(B573="N",--(TOther[Start Day]=DAY(A573)),--(TOther[Start Day]&gt;=DAY(A573))),--(IFERROR(MOD(TOther[Start Month]-MONTH(A573)+2,2),1)=0),TOther[Amount])))</f>
        <v>0</v>
      </c>
      <c r="S573" s="8" cm="1">
        <f t="array" ref="S573">IF(A573="","",IF(COUNTIF(TOther[Frequency],S$1)=0,0,SUMPRODUCT(--(TOther[Frequency]=S$1),--(TOther[Start Date]&lt;=A573),--(TOther[End Date Calc]&gt;=A573),IF(B573="N",--(TOther[Start Day]=DAY(A573)),--(TOther[Start Day]&gt;=DAY(A573))),--(IFERROR(MOD(TOther[Start Month]-MONTH(A573)+3,3),1)=0),TOther[Amount])))</f>
        <v>0</v>
      </c>
      <c r="T573" s="8" cm="1">
        <f t="array" ref="T573">IF($A573="","",IF(COUNTIF(TOther[Frequency],T$1)=0,0,SUMPRODUCT(--(TOther[Frequency]=T$1),--(TOther[Start Date]&lt;=$A573),--(TOther[End Date Calc]&gt;=$A573),IF($B573="N",--(TOther[Start Day]=DAY($A573)),--(TOther[Start Day]&gt;=DAY($A573))),--(IFERROR(MOD(TOther[Start Month]-MONTH($A573)+4,4),1)=0),TOther[Amount])))</f>
        <v>0</v>
      </c>
      <c r="U573" s="8" cm="1">
        <f t="array" ref="U573">IF(A573="","",IF(COUNTIF(TOther[Frequency],$U$1)=0,0,SUMPRODUCT(--(TOther[Frequency]=$U$1),--(TOther[Start Date]&lt;=A573),--(TOther[End Date Calc]&gt;=A573),IF(B573="N",--(TOther[Start Day]=DAY(A573)),--(TOther[Start Day]&gt;=DAY(A573))),--(IFERROR(MOD(TOther[Start Month]-MONTH(A573)+6,6),1)=0),TOther[Amount])))</f>
        <v>0</v>
      </c>
      <c r="V573" s="8" cm="1">
        <f t="array" ref="V573">IF(A573="","",IF(COUNTIF(TOther[Frequency],$V$1)=0,0,SUMPRODUCT(--(TOther[Frequency]=$V$1),--(TOther[Start Date]&lt;=A573),--(TOther[End Date Calc]&gt;=A573),IF(B573="N",--(TOther[Start Day]=DAY(A573)),--(TOther[Start Day]&gt;=DAY(A573))),--(IFERROR(MOD(TOther[Start Month]-MONTH(A573)+12,12),1)=0),TOther[Amount])))</f>
        <v>0</v>
      </c>
      <c r="W573" s="8">
        <f>IF(A573="","",SUMIFS(TOther[Amount],TOther[Start Date],A573,TOther[Frequency],$W$1))</f>
        <v>0</v>
      </c>
      <c r="X573" s="9">
        <f t="shared" si="40"/>
        <v>0</v>
      </c>
      <c r="Y573" s="9">
        <f t="shared" si="44"/>
        <v>0</v>
      </c>
      <c r="Z573" s="8" cm="1">
        <f t="array" ref="Z573">IF(A573="","",IF(COUNTIF('2) Income'!$D$13:$D$32,"Weekly")=0,0,SUMPRODUCT(--(IFERROR(MOD(A573-'2) Income'!$F$13:$F$32,7),1)=0),--('2) Income'!$D$13:$D$32="Weekly"),--('2) Income'!$F$13:$F$32&lt;=A573),'2) Income'!$E$13:$E$32)))</f>
        <v>0</v>
      </c>
      <c r="AA573" s="8" cm="1">
        <f t="array" ref="AA573">IF(A573="","",IF(COUNTIF('2) Income'!$D$13:$D$32,"Every Other Week")=0,0,SUMPRODUCT(--(IFERROR(MOD(A573-'2) Income'!$F$13:$F$32,14),1)=0),--('2) Income'!$D$13:$D$32="Every Other Week"),--('2) Income'!$F$13:$F$32&lt;=A573),'2) Income'!$E$13:$E$32)))</f>
        <v>0</v>
      </c>
      <c r="AB573" s="8">
        <f>IF(A573="","",IF(COUNTIF('2) Income'!$D$13:$D$32,"1st and 15th")=0,0,IF(OR(DAY(A573)=1,DAY(A573)=15),SUMIFS('2) Income'!$E$13:$E$32,'2) Income'!$D$13:$D$32,"1st and 15th",'2) Income'!$F$13:$F$32,"&lt;="&amp;$A573),0)))</f>
        <v>0</v>
      </c>
      <c r="AC573" s="8">
        <f>IF(A573="","",IF(COUNTIF('2) Income'!$D$13:$D$32,"2nd Wednesday")=0,0,IF(A573=(A573-DAY(A573)+1+2*7-WEEKDAY(A573-DAY(A573)+8-4,1)),SUMIFS('2) Income'!$E$13:$E$32,'2) Income'!$D$13:$D$32,"2nd Wednesday",'2) Income'!$F$13:$F$32,"&lt;="&amp;$A573),0)))</f>
        <v>0</v>
      </c>
      <c r="AD573" s="8">
        <f>IF(A573="","",IF(COUNTIF('2) Income'!$D$13:$D$32,"3rd Wednesday")=0,0,IF(A573=(A573-DAY(A573)+1+3*7-WEEKDAY(A573-DAY(A573)+8-4,1)),SUMIFS('2) Income'!$E$13:$E$32,'2) Income'!$D$13:$D$32,"3rd Wednesday",'2) Income'!$F$13:$F$32,"&lt;="&amp;$A573),0)))</f>
        <v>0</v>
      </c>
      <c r="AE573" s="8">
        <f>IF(A573="","",IF(COUNTIF('2) Income'!$D$13:$D$32,"4th Wednesday")=0,0,IF(A573=(A573-DAY(A573)+1+4*7-WEEKDAY(A573-DAY(A573)+8-4,1)),SUMIFS('2) Income'!$E$13:$E$32,'2) Income'!$D$13:$D$32,"4th Wednesday",'2) Income'!$F$13:$F$32,"&lt;="&amp;$A573),0)))</f>
        <v>0</v>
      </c>
      <c r="AF573" s="8" cm="1">
        <f t="array" ref="AF573">IF(A573="","",IF(COUNTIF('2) Income'!$D$13:$D$32,"Every 4 Weeks")=0,0,SUMPRODUCT(--(IFERROR(MOD(A573-'2) Income'!$F$13:$F$32,28),1)=0),--('2) Income'!$D$13:$D$32="Every 4 Weeks"),--('2) Income'!$F$13:$F$32&lt;=A573),'2) Income'!$E$13:$E$32)))</f>
        <v>0</v>
      </c>
      <c r="AG573" s="8">
        <f>IF(A573="","",IF(COUNTIF('2) Income'!$D$13:$D$32,"Monthly")=0,0,IF(B573="N",SUMIFS('2) Income'!$E$13:$E$32,'2) Income'!$D$13:$D$32,"monthly",'2) Income'!$F$13:$F$32,"&lt;="&amp;$A573,'2) Income'!$I$13:$I$32,DAY(A573)),SUMIFS('2) Income'!$E$13:$E$32,'2) Income'!$D$13:$D$32,"monthly",'2) Income'!$F$13:$F$32,"&lt;="&amp;$A573,'2) Income'!$I$13:$I$32,"&gt;="&amp;DAY(A573)))))</f>
        <v>0</v>
      </c>
      <c r="AH573" s="8" cm="1">
        <f t="array" ref="AH573">IF(A573="","",IF(COUNTIF('2) Income'!$D$13:$D$32,"Yearly")=0,0,SUMPRODUCT(--('2) Income'!$D$13:$D$32="Yearly"),--('2) Income'!$F$13:$F$32&lt;=A573),IF(B573="N",--('2) Income'!$I$13:$I$32=DAY(A573)),--('2) Income'!$I$13:$I$32&gt;=DAY(A573))),--(IFERROR(MOD('2) Income'!$H$13:$H$32-MONTH(A573)+12,12),1)=0),'2) Income'!$E$13:$E$32)))</f>
        <v>0</v>
      </c>
      <c r="AI573" s="8">
        <f>IF(A573="","",IF(COUNTIF('2) Income'!$D$13:$D$32,"one-time")=0,0,SUMIFS('2) Income'!$E$13:$E$32,'2) Income'!$D$13:$D$32,"one-time",'2) Income'!$F$13:$F$32,"="&amp;$A573)))</f>
        <v>0</v>
      </c>
      <c r="AJ573" s="9">
        <f t="shared" si="41"/>
        <v>0</v>
      </c>
    </row>
    <row r="574" spans="1:36">
      <c r="A574" s="7">
        <f>IF(A573="","",IF(A573+1&lt;='1) Period'!$E$21,A573+1,""))</f>
        <v>46046</v>
      </c>
      <c r="B574" s="7" t="str">
        <f t="shared" si="42"/>
        <v>N</v>
      </c>
      <c r="C574" t="str">
        <f t="shared" si="43"/>
        <v>Y</v>
      </c>
      <c r="D574" s="8">
        <f>IF(A574="","",IF(TEXT(A574,"dddd")='4) Happy Money'!$E$23,WAllowance,0))</f>
        <v>0</v>
      </c>
      <c r="E574" s="8">
        <f>IF(A574="","",IF(B574="N",SUMIF(TMonthly[Day of the Month],DAY(A574),TMonthly[Amount]),SUMIF(TMonthly[Day of the Month],"&gt;="&amp;DAY(A574),TMonthly[Amount])))</f>
        <v>0</v>
      </c>
      <c r="F574" s="8" cm="1">
        <f t="array" ref="F574">IF(A574="","",SUMPRODUCT(--(TYearly[Due Date]&lt;=A574),IF(B574="N",--(TYearly[Day]=DAY(A574)),--(TYearly[Day]&gt;=DAY(A574))),--(IFERROR(MOD(TYearly[Month]-MONTH(A574)+12,12),1)=0),TYearly[Amount]))</f>
        <v>0</v>
      </c>
      <c r="G574" s="8">
        <f>IF(A574="","",SUMIF(TOneTime[Due Date],A574,TOneTime[Amount]))</f>
        <v>0</v>
      </c>
      <c r="H574" s="8" cm="1">
        <f t="array" ref="H574">IF(A574="","",IF(COUNTIF(TOther[Frequency],$H$1)=0,0,SUMPRODUCT(--(IFERROR(MOD(A574-TOther[Start Date],7),1)=0),--(TOther[Frequency]=$H$1),--(TOther[Start Date]&lt;=A574),--(TOther[End Date Calc]&gt;=A574),TOther[Amount])))</f>
        <v>0</v>
      </c>
      <c r="I574" s="8" cm="1">
        <f t="array" ref="I574">IF(A574="","",IF(COUNTIF(TOther[Frequency],$I$1)=0,0,SUMPRODUCT(--(IFERROR(MOD(A574-TOther[Start Date],14),1)=0),--(TOther[Frequency]=$I$1),--(TOther[Start Date]&lt;=A574),--(TOther[End Date Calc]&gt;=A574),TOther[Amount])))</f>
        <v>0</v>
      </c>
      <c r="J574" s="8">
        <f>IF(A574="","",IF(COUNTIF(TOther[Frequency],$J$1)=0,0,IF(OR(DAY(A574)=1,DAY(A574)=15),SUMIFS(TOther[Amount],TOther[Frequency],$J$1,TOther[Start Date],"&lt;="&amp;$A574,TOther[End Date Calc],"&gt;="&amp;A574),0)))</f>
        <v>0</v>
      </c>
      <c r="K574" s="8">
        <f>IF(A574="","",IF(COUNTIF(TOther[Frequency],$K$1)=0,0,IF(A574=(A574-DAY(A574)+1+2*7-WEEKDAY(A574-DAY(A574)+8-4,1)),SUMIFS(TOther[Amount],TOther[Frequency],$K$1,TOther[Start Date],"&lt;="&amp;$A574,TOther[End Date Calc],"&gt;="&amp;A574),0)))</f>
        <v>0</v>
      </c>
      <c r="L574" s="8">
        <f>IF(A574="","",IF(COUNTIF(TOther[Frequency],$L$1)=0,0,IF(A574=(A574-DAY(A574)+1+3*7-WEEKDAY(A574-DAY(A574)+8-4,1)),SUMIFS(TOther[Amount],TOther[Frequency],$L$1,TOther[Start Date],"&lt;="&amp;$A574,TOther[End Date Calc],"&gt;="&amp;A574),0)))</f>
        <v>0</v>
      </c>
      <c r="M574" s="8">
        <f>IF(A574="","",IF(COUNTIF(TOther[Frequency],$M$1)=0,0,IF(A574=(A574-DAY(A574)+1+4*7-WEEKDAY(A574-DAY(A574)+8-4,1)),SUMIFS(TOther[Amount],TOther[Frequency],$M$1,TOther[Start Date],"&lt;="&amp;$A574,TOther[End Date Calc],"&gt;="&amp;A574),0)))</f>
        <v>0</v>
      </c>
      <c r="N574" s="8" cm="1">
        <f t="array" ref="N574">IF(A574="","",IF(COUNTIF(TOther[Frequency],$N$1)=0,0,SUMPRODUCT(--(IFERROR(MOD(A574-TOther[Start Date],28),1)=0),--(TOther[Frequency]=$N$1),--(TOther[Start Date]&lt;=A574),--(TOther[End Date Calc]&gt;=A574),TOther[Amount])))</f>
        <v>0</v>
      </c>
      <c r="O574" s="8" cm="1">
        <f t="array" ref="O574">IF(A574="","",IF(COUNTIF(TOther[Frequency],$O$1)=0,0,SUMPRODUCT(--(IFERROR(MOD(A574-TOther[Start Date],42),1)=0),--(TOther[Frequency]=$O$1),--(TOther[Start Date]&lt;=A574),--(TOther[End Date Calc]&gt;=A574),TOther[Amount])))</f>
        <v>0</v>
      </c>
      <c r="P574" s="8" cm="1">
        <f t="array" ref="P574">IF(A574="","",IF(COUNTIF(TOther[Frequency],$P$1)=0,0,SUMPRODUCT(--(IFERROR(MOD(A574-TOther[Start Date],56),1)=0),--(TOther[Frequency]=$P$1),--(TOther[Start Date]&lt;=A574),--(TOther[End Date Calc]&gt;=A574),TOther[Amount])))</f>
        <v>0</v>
      </c>
      <c r="Q574" s="8">
        <f>IF(A574="","",IF(COUNTIF(TOther[Frequency],$Q$1)=0,0,IF(B574="N",SUMIFS(TOther[Amount],TOther[Frequency],$Q$1,TOther[Start Date],"&lt;="&amp;$A574,TOther[End Date Calc],"&gt;="&amp;A574,TOther[Start Day],DAY(A574)),SUMIFS(TOther[Amount],TOther[Frequency],$Q$1,TOther[Start Date],"&lt;="&amp;$A574,TOther[End Date Calc],"&gt;="&amp;A574,TOther[Start Day],"&gt;="&amp;DAY(A574)))))</f>
        <v>0</v>
      </c>
      <c r="R574" s="8" cm="1">
        <f t="array" ref="R574">IF(A574="","",IF(COUNTIF(TOther[Frequency],R$1)=0,0,SUMPRODUCT(--(TOther[Frequency]=R$1),--(TOther[Start Date]&lt;=A574),--(TOther[End Date Calc]&gt;=A574),IF(B574="N",--(TOther[Start Day]=DAY(A574)),--(TOther[Start Day]&gt;=DAY(A574))),--(IFERROR(MOD(TOther[Start Month]-MONTH(A574)+2,2),1)=0),TOther[Amount])))</f>
        <v>0</v>
      </c>
      <c r="S574" s="8" cm="1">
        <f t="array" ref="S574">IF(A574="","",IF(COUNTIF(TOther[Frequency],S$1)=0,0,SUMPRODUCT(--(TOther[Frequency]=S$1),--(TOther[Start Date]&lt;=A574),--(TOther[End Date Calc]&gt;=A574),IF(B574="N",--(TOther[Start Day]=DAY(A574)),--(TOther[Start Day]&gt;=DAY(A574))),--(IFERROR(MOD(TOther[Start Month]-MONTH(A574)+3,3),1)=0),TOther[Amount])))</f>
        <v>0</v>
      </c>
      <c r="T574" s="8" cm="1">
        <f t="array" ref="T574">IF($A574="","",IF(COUNTIF(TOther[Frequency],T$1)=0,0,SUMPRODUCT(--(TOther[Frequency]=T$1),--(TOther[Start Date]&lt;=$A574),--(TOther[End Date Calc]&gt;=$A574),IF($B574="N",--(TOther[Start Day]=DAY($A574)),--(TOther[Start Day]&gt;=DAY($A574))),--(IFERROR(MOD(TOther[Start Month]-MONTH($A574)+4,4),1)=0),TOther[Amount])))</f>
        <v>0</v>
      </c>
      <c r="U574" s="8" cm="1">
        <f t="array" ref="U574">IF(A574="","",IF(COUNTIF(TOther[Frequency],$U$1)=0,0,SUMPRODUCT(--(TOther[Frequency]=$U$1),--(TOther[Start Date]&lt;=A574),--(TOther[End Date Calc]&gt;=A574),IF(B574="N",--(TOther[Start Day]=DAY(A574)),--(TOther[Start Day]&gt;=DAY(A574))),--(IFERROR(MOD(TOther[Start Month]-MONTH(A574)+6,6),1)=0),TOther[Amount])))</f>
        <v>0</v>
      </c>
      <c r="V574" s="8" cm="1">
        <f t="array" ref="V574">IF(A574="","",IF(COUNTIF(TOther[Frequency],$V$1)=0,0,SUMPRODUCT(--(TOther[Frequency]=$V$1),--(TOther[Start Date]&lt;=A574),--(TOther[End Date Calc]&gt;=A574),IF(B574="N",--(TOther[Start Day]=DAY(A574)),--(TOther[Start Day]&gt;=DAY(A574))),--(IFERROR(MOD(TOther[Start Month]-MONTH(A574)+12,12),1)=0),TOther[Amount])))</f>
        <v>0</v>
      </c>
      <c r="W574" s="8">
        <f>IF(A574="","",SUMIFS(TOther[Amount],TOther[Start Date],A574,TOther[Frequency],$W$1))</f>
        <v>0</v>
      </c>
      <c r="X574" s="9">
        <f t="shared" si="40"/>
        <v>0</v>
      </c>
      <c r="Y574" s="9">
        <f t="shared" si="44"/>
        <v>0</v>
      </c>
      <c r="Z574" s="8" cm="1">
        <f t="array" ref="Z574">IF(A574="","",IF(COUNTIF('2) Income'!$D$13:$D$32,"Weekly")=0,0,SUMPRODUCT(--(IFERROR(MOD(A574-'2) Income'!$F$13:$F$32,7),1)=0),--('2) Income'!$D$13:$D$32="Weekly"),--('2) Income'!$F$13:$F$32&lt;=A574),'2) Income'!$E$13:$E$32)))</f>
        <v>0</v>
      </c>
      <c r="AA574" s="8" cm="1">
        <f t="array" ref="AA574">IF(A574="","",IF(COUNTIF('2) Income'!$D$13:$D$32,"Every Other Week")=0,0,SUMPRODUCT(--(IFERROR(MOD(A574-'2) Income'!$F$13:$F$32,14),1)=0),--('2) Income'!$D$13:$D$32="Every Other Week"),--('2) Income'!$F$13:$F$32&lt;=A574),'2) Income'!$E$13:$E$32)))</f>
        <v>0</v>
      </c>
      <c r="AB574" s="8">
        <f>IF(A574="","",IF(COUNTIF('2) Income'!$D$13:$D$32,"1st and 15th")=0,0,IF(OR(DAY(A574)=1,DAY(A574)=15),SUMIFS('2) Income'!$E$13:$E$32,'2) Income'!$D$13:$D$32,"1st and 15th",'2) Income'!$F$13:$F$32,"&lt;="&amp;$A574),0)))</f>
        <v>0</v>
      </c>
      <c r="AC574" s="8">
        <f>IF(A574="","",IF(COUNTIF('2) Income'!$D$13:$D$32,"2nd Wednesday")=0,0,IF(A574=(A574-DAY(A574)+1+2*7-WEEKDAY(A574-DAY(A574)+8-4,1)),SUMIFS('2) Income'!$E$13:$E$32,'2) Income'!$D$13:$D$32,"2nd Wednesday",'2) Income'!$F$13:$F$32,"&lt;="&amp;$A574),0)))</f>
        <v>0</v>
      </c>
      <c r="AD574" s="8">
        <f>IF(A574="","",IF(COUNTIF('2) Income'!$D$13:$D$32,"3rd Wednesday")=0,0,IF(A574=(A574-DAY(A574)+1+3*7-WEEKDAY(A574-DAY(A574)+8-4,1)),SUMIFS('2) Income'!$E$13:$E$32,'2) Income'!$D$13:$D$32,"3rd Wednesday",'2) Income'!$F$13:$F$32,"&lt;="&amp;$A574),0)))</f>
        <v>0</v>
      </c>
      <c r="AE574" s="8">
        <f>IF(A574="","",IF(COUNTIF('2) Income'!$D$13:$D$32,"4th Wednesday")=0,0,IF(A574=(A574-DAY(A574)+1+4*7-WEEKDAY(A574-DAY(A574)+8-4,1)),SUMIFS('2) Income'!$E$13:$E$32,'2) Income'!$D$13:$D$32,"4th Wednesday",'2) Income'!$F$13:$F$32,"&lt;="&amp;$A574),0)))</f>
        <v>0</v>
      </c>
      <c r="AF574" s="8" cm="1">
        <f t="array" ref="AF574">IF(A574="","",IF(COUNTIF('2) Income'!$D$13:$D$32,"Every 4 Weeks")=0,0,SUMPRODUCT(--(IFERROR(MOD(A574-'2) Income'!$F$13:$F$32,28),1)=0),--('2) Income'!$D$13:$D$32="Every 4 Weeks"),--('2) Income'!$F$13:$F$32&lt;=A574),'2) Income'!$E$13:$E$32)))</f>
        <v>0</v>
      </c>
      <c r="AG574" s="8">
        <f>IF(A574="","",IF(COUNTIF('2) Income'!$D$13:$D$32,"Monthly")=0,0,IF(B574="N",SUMIFS('2) Income'!$E$13:$E$32,'2) Income'!$D$13:$D$32,"monthly",'2) Income'!$F$13:$F$32,"&lt;="&amp;$A574,'2) Income'!$I$13:$I$32,DAY(A574)),SUMIFS('2) Income'!$E$13:$E$32,'2) Income'!$D$13:$D$32,"monthly",'2) Income'!$F$13:$F$32,"&lt;="&amp;$A574,'2) Income'!$I$13:$I$32,"&gt;="&amp;DAY(A574)))))</f>
        <v>0</v>
      </c>
      <c r="AH574" s="8" cm="1">
        <f t="array" ref="AH574">IF(A574="","",IF(COUNTIF('2) Income'!$D$13:$D$32,"Yearly")=0,0,SUMPRODUCT(--('2) Income'!$D$13:$D$32="Yearly"),--('2) Income'!$F$13:$F$32&lt;=A574),IF(B574="N",--('2) Income'!$I$13:$I$32=DAY(A574)),--('2) Income'!$I$13:$I$32&gt;=DAY(A574))),--(IFERROR(MOD('2) Income'!$H$13:$H$32-MONTH(A574)+12,12),1)=0),'2) Income'!$E$13:$E$32)))</f>
        <v>0</v>
      </c>
      <c r="AI574" s="8">
        <f>IF(A574="","",IF(COUNTIF('2) Income'!$D$13:$D$32,"one-time")=0,0,SUMIFS('2) Income'!$E$13:$E$32,'2) Income'!$D$13:$D$32,"one-time",'2) Income'!$F$13:$F$32,"="&amp;$A574)))</f>
        <v>0</v>
      </c>
      <c r="AJ574" s="9">
        <f t="shared" si="41"/>
        <v>0</v>
      </c>
    </row>
    <row r="575" spans="1:36">
      <c r="A575" s="7">
        <f>IF(A574="","",IF(A574+1&lt;='1) Period'!$E$21,A574+1,""))</f>
        <v>46047</v>
      </c>
      <c r="B575" s="7" t="str">
        <f t="shared" si="42"/>
        <v>N</v>
      </c>
      <c r="C575" t="str">
        <f t="shared" si="43"/>
        <v>Y</v>
      </c>
      <c r="D575" s="8">
        <f>IF(A575="","",IF(TEXT(A575,"dddd")='4) Happy Money'!$E$23,WAllowance,0))</f>
        <v>0</v>
      </c>
      <c r="E575" s="8">
        <f>IF(A575="","",IF(B575="N",SUMIF(TMonthly[Day of the Month],DAY(A575),TMonthly[Amount]),SUMIF(TMonthly[Day of the Month],"&gt;="&amp;DAY(A575),TMonthly[Amount])))</f>
        <v>0</v>
      </c>
      <c r="F575" s="8" cm="1">
        <f t="array" ref="F575">IF(A575="","",SUMPRODUCT(--(TYearly[Due Date]&lt;=A575),IF(B575="N",--(TYearly[Day]=DAY(A575)),--(TYearly[Day]&gt;=DAY(A575))),--(IFERROR(MOD(TYearly[Month]-MONTH(A575)+12,12),1)=0),TYearly[Amount]))</f>
        <v>0</v>
      </c>
      <c r="G575" s="8">
        <f>IF(A575="","",SUMIF(TOneTime[Due Date],A575,TOneTime[Amount]))</f>
        <v>0</v>
      </c>
      <c r="H575" s="8" cm="1">
        <f t="array" ref="H575">IF(A575="","",IF(COUNTIF(TOther[Frequency],$H$1)=0,0,SUMPRODUCT(--(IFERROR(MOD(A575-TOther[Start Date],7),1)=0),--(TOther[Frequency]=$H$1),--(TOther[Start Date]&lt;=A575),--(TOther[End Date Calc]&gt;=A575),TOther[Amount])))</f>
        <v>0</v>
      </c>
      <c r="I575" s="8" cm="1">
        <f t="array" ref="I575">IF(A575="","",IF(COUNTIF(TOther[Frequency],$I$1)=0,0,SUMPRODUCT(--(IFERROR(MOD(A575-TOther[Start Date],14),1)=0),--(TOther[Frequency]=$I$1),--(TOther[Start Date]&lt;=A575),--(TOther[End Date Calc]&gt;=A575),TOther[Amount])))</f>
        <v>0</v>
      </c>
      <c r="J575" s="8">
        <f>IF(A575="","",IF(COUNTIF(TOther[Frequency],$J$1)=0,0,IF(OR(DAY(A575)=1,DAY(A575)=15),SUMIFS(TOther[Amount],TOther[Frequency],$J$1,TOther[Start Date],"&lt;="&amp;$A575,TOther[End Date Calc],"&gt;="&amp;A575),0)))</f>
        <v>0</v>
      </c>
      <c r="K575" s="8">
        <f>IF(A575="","",IF(COUNTIF(TOther[Frequency],$K$1)=0,0,IF(A575=(A575-DAY(A575)+1+2*7-WEEKDAY(A575-DAY(A575)+8-4,1)),SUMIFS(TOther[Amount],TOther[Frequency],$K$1,TOther[Start Date],"&lt;="&amp;$A575,TOther[End Date Calc],"&gt;="&amp;A575),0)))</f>
        <v>0</v>
      </c>
      <c r="L575" s="8">
        <f>IF(A575="","",IF(COUNTIF(TOther[Frequency],$L$1)=0,0,IF(A575=(A575-DAY(A575)+1+3*7-WEEKDAY(A575-DAY(A575)+8-4,1)),SUMIFS(TOther[Amount],TOther[Frequency],$L$1,TOther[Start Date],"&lt;="&amp;$A575,TOther[End Date Calc],"&gt;="&amp;A575),0)))</f>
        <v>0</v>
      </c>
      <c r="M575" s="8">
        <f>IF(A575="","",IF(COUNTIF(TOther[Frequency],$M$1)=0,0,IF(A575=(A575-DAY(A575)+1+4*7-WEEKDAY(A575-DAY(A575)+8-4,1)),SUMIFS(TOther[Amount],TOther[Frequency],$M$1,TOther[Start Date],"&lt;="&amp;$A575,TOther[End Date Calc],"&gt;="&amp;A575),0)))</f>
        <v>0</v>
      </c>
      <c r="N575" s="8" cm="1">
        <f t="array" ref="N575">IF(A575="","",IF(COUNTIF(TOther[Frequency],$N$1)=0,0,SUMPRODUCT(--(IFERROR(MOD(A575-TOther[Start Date],28),1)=0),--(TOther[Frequency]=$N$1),--(TOther[Start Date]&lt;=A575),--(TOther[End Date Calc]&gt;=A575),TOther[Amount])))</f>
        <v>0</v>
      </c>
      <c r="O575" s="8" cm="1">
        <f t="array" ref="O575">IF(A575="","",IF(COUNTIF(TOther[Frequency],$O$1)=0,0,SUMPRODUCT(--(IFERROR(MOD(A575-TOther[Start Date],42),1)=0),--(TOther[Frequency]=$O$1),--(TOther[Start Date]&lt;=A575),--(TOther[End Date Calc]&gt;=A575),TOther[Amount])))</f>
        <v>0</v>
      </c>
      <c r="P575" s="8" cm="1">
        <f t="array" ref="P575">IF(A575="","",IF(COUNTIF(TOther[Frequency],$P$1)=0,0,SUMPRODUCT(--(IFERROR(MOD(A575-TOther[Start Date],56),1)=0),--(TOther[Frequency]=$P$1),--(TOther[Start Date]&lt;=A575),--(TOther[End Date Calc]&gt;=A575),TOther[Amount])))</f>
        <v>0</v>
      </c>
      <c r="Q575" s="8">
        <f>IF(A575="","",IF(COUNTIF(TOther[Frequency],$Q$1)=0,0,IF(B575="N",SUMIFS(TOther[Amount],TOther[Frequency],$Q$1,TOther[Start Date],"&lt;="&amp;$A575,TOther[End Date Calc],"&gt;="&amp;A575,TOther[Start Day],DAY(A575)),SUMIFS(TOther[Amount],TOther[Frequency],$Q$1,TOther[Start Date],"&lt;="&amp;$A575,TOther[End Date Calc],"&gt;="&amp;A575,TOther[Start Day],"&gt;="&amp;DAY(A575)))))</f>
        <v>0</v>
      </c>
      <c r="R575" s="8" cm="1">
        <f t="array" ref="R575">IF(A575="","",IF(COUNTIF(TOther[Frequency],R$1)=0,0,SUMPRODUCT(--(TOther[Frequency]=R$1),--(TOther[Start Date]&lt;=A575),--(TOther[End Date Calc]&gt;=A575),IF(B575="N",--(TOther[Start Day]=DAY(A575)),--(TOther[Start Day]&gt;=DAY(A575))),--(IFERROR(MOD(TOther[Start Month]-MONTH(A575)+2,2),1)=0),TOther[Amount])))</f>
        <v>0</v>
      </c>
      <c r="S575" s="8" cm="1">
        <f t="array" ref="S575">IF(A575="","",IF(COUNTIF(TOther[Frequency],S$1)=0,0,SUMPRODUCT(--(TOther[Frequency]=S$1),--(TOther[Start Date]&lt;=A575),--(TOther[End Date Calc]&gt;=A575),IF(B575="N",--(TOther[Start Day]=DAY(A575)),--(TOther[Start Day]&gt;=DAY(A575))),--(IFERROR(MOD(TOther[Start Month]-MONTH(A575)+3,3),1)=0),TOther[Amount])))</f>
        <v>0</v>
      </c>
      <c r="T575" s="8" cm="1">
        <f t="array" ref="T575">IF($A575="","",IF(COUNTIF(TOther[Frequency],T$1)=0,0,SUMPRODUCT(--(TOther[Frequency]=T$1),--(TOther[Start Date]&lt;=$A575),--(TOther[End Date Calc]&gt;=$A575),IF($B575="N",--(TOther[Start Day]=DAY($A575)),--(TOther[Start Day]&gt;=DAY($A575))),--(IFERROR(MOD(TOther[Start Month]-MONTH($A575)+4,4),1)=0),TOther[Amount])))</f>
        <v>0</v>
      </c>
      <c r="U575" s="8" cm="1">
        <f t="array" ref="U575">IF(A575="","",IF(COUNTIF(TOther[Frequency],$U$1)=0,0,SUMPRODUCT(--(TOther[Frequency]=$U$1),--(TOther[Start Date]&lt;=A575),--(TOther[End Date Calc]&gt;=A575),IF(B575="N",--(TOther[Start Day]=DAY(A575)),--(TOther[Start Day]&gt;=DAY(A575))),--(IFERROR(MOD(TOther[Start Month]-MONTH(A575)+6,6),1)=0),TOther[Amount])))</f>
        <v>0</v>
      </c>
      <c r="V575" s="8" cm="1">
        <f t="array" ref="V575">IF(A575="","",IF(COUNTIF(TOther[Frequency],$V$1)=0,0,SUMPRODUCT(--(TOther[Frequency]=$V$1),--(TOther[Start Date]&lt;=A575),--(TOther[End Date Calc]&gt;=A575),IF(B575="N",--(TOther[Start Day]=DAY(A575)),--(TOther[Start Day]&gt;=DAY(A575))),--(IFERROR(MOD(TOther[Start Month]-MONTH(A575)+12,12),1)=0),TOther[Amount])))</f>
        <v>0</v>
      </c>
      <c r="W575" s="8">
        <f>IF(A575="","",SUMIFS(TOther[Amount],TOther[Start Date],A575,TOther[Frequency],$W$1))</f>
        <v>0</v>
      </c>
      <c r="X575" s="9">
        <f t="shared" si="40"/>
        <v>0</v>
      </c>
      <c r="Y575" s="9">
        <f t="shared" si="44"/>
        <v>0</v>
      </c>
      <c r="Z575" s="8" cm="1">
        <f t="array" ref="Z575">IF(A575="","",IF(COUNTIF('2) Income'!$D$13:$D$32,"Weekly")=0,0,SUMPRODUCT(--(IFERROR(MOD(A575-'2) Income'!$F$13:$F$32,7),1)=0),--('2) Income'!$D$13:$D$32="Weekly"),--('2) Income'!$F$13:$F$32&lt;=A575),'2) Income'!$E$13:$E$32)))</f>
        <v>0</v>
      </c>
      <c r="AA575" s="8" cm="1">
        <f t="array" ref="AA575">IF(A575="","",IF(COUNTIF('2) Income'!$D$13:$D$32,"Every Other Week")=0,0,SUMPRODUCT(--(IFERROR(MOD(A575-'2) Income'!$F$13:$F$32,14),1)=0),--('2) Income'!$D$13:$D$32="Every Other Week"),--('2) Income'!$F$13:$F$32&lt;=A575),'2) Income'!$E$13:$E$32)))</f>
        <v>0</v>
      </c>
      <c r="AB575" s="8">
        <f>IF(A575="","",IF(COUNTIF('2) Income'!$D$13:$D$32,"1st and 15th")=0,0,IF(OR(DAY(A575)=1,DAY(A575)=15),SUMIFS('2) Income'!$E$13:$E$32,'2) Income'!$D$13:$D$32,"1st and 15th",'2) Income'!$F$13:$F$32,"&lt;="&amp;$A575),0)))</f>
        <v>0</v>
      </c>
      <c r="AC575" s="8">
        <f>IF(A575="","",IF(COUNTIF('2) Income'!$D$13:$D$32,"2nd Wednesday")=0,0,IF(A575=(A575-DAY(A575)+1+2*7-WEEKDAY(A575-DAY(A575)+8-4,1)),SUMIFS('2) Income'!$E$13:$E$32,'2) Income'!$D$13:$D$32,"2nd Wednesday",'2) Income'!$F$13:$F$32,"&lt;="&amp;$A575),0)))</f>
        <v>0</v>
      </c>
      <c r="AD575" s="8">
        <f>IF(A575="","",IF(COUNTIF('2) Income'!$D$13:$D$32,"3rd Wednesday")=0,0,IF(A575=(A575-DAY(A575)+1+3*7-WEEKDAY(A575-DAY(A575)+8-4,1)),SUMIFS('2) Income'!$E$13:$E$32,'2) Income'!$D$13:$D$32,"3rd Wednesday",'2) Income'!$F$13:$F$32,"&lt;="&amp;$A575),0)))</f>
        <v>0</v>
      </c>
      <c r="AE575" s="8">
        <f>IF(A575="","",IF(COUNTIF('2) Income'!$D$13:$D$32,"4th Wednesday")=0,0,IF(A575=(A575-DAY(A575)+1+4*7-WEEKDAY(A575-DAY(A575)+8-4,1)),SUMIFS('2) Income'!$E$13:$E$32,'2) Income'!$D$13:$D$32,"4th Wednesday",'2) Income'!$F$13:$F$32,"&lt;="&amp;$A575),0)))</f>
        <v>0</v>
      </c>
      <c r="AF575" s="8" cm="1">
        <f t="array" ref="AF575">IF(A575="","",IF(COUNTIF('2) Income'!$D$13:$D$32,"Every 4 Weeks")=0,0,SUMPRODUCT(--(IFERROR(MOD(A575-'2) Income'!$F$13:$F$32,28),1)=0),--('2) Income'!$D$13:$D$32="Every 4 Weeks"),--('2) Income'!$F$13:$F$32&lt;=A575),'2) Income'!$E$13:$E$32)))</f>
        <v>0</v>
      </c>
      <c r="AG575" s="8">
        <f>IF(A575="","",IF(COUNTIF('2) Income'!$D$13:$D$32,"Monthly")=0,0,IF(B575="N",SUMIFS('2) Income'!$E$13:$E$32,'2) Income'!$D$13:$D$32,"monthly",'2) Income'!$F$13:$F$32,"&lt;="&amp;$A575,'2) Income'!$I$13:$I$32,DAY(A575)),SUMIFS('2) Income'!$E$13:$E$32,'2) Income'!$D$13:$D$32,"monthly",'2) Income'!$F$13:$F$32,"&lt;="&amp;$A575,'2) Income'!$I$13:$I$32,"&gt;="&amp;DAY(A575)))))</f>
        <v>0</v>
      </c>
      <c r="AH575" s="8" cm="1">
        <f t="array" ref="AH575">IF(A575="","",IF(COUNTIF('2) Income'!$D$13:$D$32,"Yearly")=0,0,SUMPRODUCT(--('2) Income'!$D$13:$D$32="Yearly"),--('2) Income'!$F$13:$F$32&lt;=A575),IF(B575="N",--('2) Income'!$I$13:$I$32=DAY(A575)),--('2) Income'!$I$13:$I$32&gt;=DAY(A575))),--(IFERROR(MOD('2) Income'!$H$13:$H$32-MONTH(A575)+12,12),1)=0),'2) Income'!$E$13:$E$32)))</f>
        <v>0</v>
      </c>
      <c r="AI575" s="8">
        <f>IF(A575="","",IF(COUNTIF('2) Income'!$D$13:$D$32,"one-time")=0,0,SUMIFS('2) Income'!$E$13:$E$32,'2) Income'!$D$13:$D$32,"one-time",'2) Income'!$F$13:$F$32,"="&amp;$A575)))</f>
        <v>0</v>
      </c>
      <c r="AJ575" s="9">
        <f t="shared" si="41"/>
        <v>0</v>
      </c>
    </row>
    <row r="576" spans="1:36">
      <c r="A576" s="7">
        <f>IF(A575="","",IF(A575+1&lt;='1) Period'!$E$21,A575+1,""))</f>
        <v>46048</v>
      </c>
      <c r="B576" s="7" t="str">
        <f t="shared" si="42"/>
        <v>N</v>
      </c>
      <c r="C576" t="str">
        <f t="shared" si="43"/>
        <v>F</v>
      </c>
      <c r="D576" s="8">
        <f>IF(A576="","",IF(TEXT(A576,"dddd")='4) Happy Money'!$E$23,WAllowance,0))</f>
        <v>400</v>
      </c>
      <c r="E576" s="8">
        <f>IF(A576="","",IF(B576="N",SUMIF(TMonthly[Day of the Month],DAY(A576),TMonthly[Amount]),SUMIF(TMonthly[Day of the Month],"&gt;="&amp;DAY(A576),TMonthly[Amount])))</f>
        <v>0</v>
      </c>
      <c r="F576" s="8" cm="1">
        <f t="array" ref="F576">IF(A576="","",SUMPRODUCT(--(TYearly[Due Date]&lt;=A576),IF(B576="N",--(TYearly[Day]=DAY(A576)),--(TYearly[Day]&gt;=DAY(A576))),--(IFERROR(MOD(TYearly[Month]-MONTH(A576)+12,12),1)=0),TYearly[Amount]))</f>
        <v>0</v>
      </c>
      <c r="G576" s="8">
        <f>IF(A576="","",SUMIF(TOneTime[Due Date],A576,TOneTime[Amount]))</f>
        <v>0</v>
      </c>
      <c r="H576" s="8" cm="1">
        <f t="array" ref="H576">IF(A576="","",IF(COUNTIF(TOther[Frequency],$H$1)=0,0,SUMPRODUCT(--(IFERROR(MOD(A576-TOther[Start Date],7),1)=0),--(TOther[Frequency]=$H$1),--(TOther[Start Date]&lt;=A576),--(TOther[End Date Calc]&gt;=A576),TOther[Amount])))</f>
        <v>0</v>
      </c>
      <c r="I576" s="8" cm="1">
        <f t="array" ref="I576">IF(A576="","",IF(COUNTIF(TOther[Frequency],$I$1)=0,0,SUMPRODUCT(--(IFERROR(MOD(A576-TOther[Start Date],14),1)=0),--(TOther[Frequency]=$I$1),--(TOther[Start Date]&lt;=A576),--(TOther[End Date Calc]&gt;=A576),TOther[Amount])))</f>
        <v>0</v>
      </c>
      <c r="J576" s="8">
        <f>IF(A576="","",IF(COUNTIF(TOther[Frequency],$J$1)=0,0,IF(OR(DAY(A576)=1,DAY(A576)=15),SUMIFS(TOther[Amount],TOther[Frequency],$J$1,TOther[Start Date],"&lt;="&amp;$A576,TOther[End Date Calc],"&gt;="&amp;A576),0)))</f>
        <v>0</v>
      </c>
      <c r="K576" s="8">
        <f>IF(A576="","",IF(COUNTIF(TOther[Frequency],$K$1)=0,0,IF(A576=(A576-DAY(A576)+1+2*7-WEEKDAY(A576-DAY(A576)+8-4,1)),SUMIFS(TOther[Amount],TOther[Frequency],$K$1,TOther[Start Date],"&lt;="&amp;$A576,TOther[End Date Calc],"&gt;="&amp;A576),0)))</f>
        <v>0</v>
      </c>
      <c r="L576" s="8">
        <f>IF(A576="","",IF(COUNTIF(TOther[Frequency],$L$1)=0,0,IF(A576=(A576-DAY(A576)+1+3*7-WEEKDAY(A576-DAY(A576)+8-4,1)),SUMIFS(TOther[Amount],TOther[Frequency],$L$1,TOther[Start Date],"&lt;="&amp;$A576,TOther[End Date Calc],"&gt;="&amp;A576),0)))</f>
        <v>0</v>
      </c>
      <c r="M576" s="8">
        <f>IF(A576="","",IF(COUNTIF(TOther[Frequency],$M$1)=0,0,IF(A576=(A576-DAY(A576)+1+4*7-WEEKDAY(A576-DAY(A576)+8-4,1)),SUMIFS(TOther[Amount],TOther[Frequency],$M$1,TOther[Start Date],"&lt;="&amp;$A576,TOther[End Date Calc],"&gt;="&amp;A576),0)))</f>
        <v>0</v>
      </c>
      <c r="N576" s="8" cm="1">
        <f t="array" ref="N576">IF(A576="","",IF(COUNTIF(TOther[Frequency],$N$1)=0,0,SUMPRODUCT(--(IFERROR(MOD(A576-TOther[Start Date],28),1)=0),--(TOther[Frequency]=$N$1),--(TOther[Start Date]&lt;=A576),--(TOther[End Date Calc]&gt;=A576),TOther[Amount])))</f>
        <v>0</v>
      </c>
      <c r="O576" s="8" cm="1">
        <f t="array" ref="O576">IF(A576="","",IF(COUNTIF(TOther[Frequency],$O$1)=0,0,SUMPRODUCT(--(IFERROR(MOD(A576-TOther[Start Date],42),1)=0),--(TOther[Frequency]=$O$1),--(TOther[Start Date]&lt;=A576),--(TOther[End Date Calc]&gt;=A576),TOther[Amount])))</f>
        <v>0</v>
      </c>
      <c r="P576" s="8" cm="1">
        <f t="array" ref="P576">IF(A576="","",IF(COUNTIF(TOther[Frequency],$P$1)=0,0,SUMPRODUCT(--(IFERROR(MOD(A576-TOther[Start Date],56),1)=0),--(TOther[Frequency]=$P$1),--(TOther[Start Date]&lt;=A576),--(TOther[End Date Calc]&gt;=A576),TOther[Amount])))</f>
        <v>0</v>
      </c>
      <c r="Q576" s="8">
        <f>IF(A576="","",IF(COUNTIF(TOther[Frequency],$Q$1)=0,0,IF(B576="N",SUMIFS(TOther[Amount],TOther[Frequency],$Q$1,TOther[Start Date],"&lt;="&amp;$A576,TOther[End Date Calc],"&gt;="&amp;A576,TOther[Start Day],DAY(A576)),SUMIFS(TOther[Amount],TOther[Frequency],$Q$1,TOther[Start Date],"&lt;="&amp;$A576,TOther[End Date Calc],"&gt;="&amp;A576,TOther[Start Day],"&gt;="&amp;DAY(A576)))))</f>
        <v>0</v>
      </c>
      <c r="R576" s="8" cm="1">
        <f t="array" ref="R576">IF(A576="","",IF(COUNTIF(TOther[Frequency],R$1)=0,0,SUMPRODUCT(--(TOther[Frequency]=R$1),--(TOther[Start Date]&lt;=A576),--(TOther[End Date Calc]&gt;=A576),IF(B576="N",--(TOther[Start Day]=DAY(A576)),--(TOther[Start Day]&gt;=DAY(A576))),--(IFERROR(MOD(TOther[Start Month]-MONTH(A576)+2,2),1)=0),TOther[Amount])))</f>
        <v>0</v>
      </c>
      <c r="S576" s="8" cm="1">
        <f t="array" ref="S576">IF(A576="","",IF(COUNTIF(TOther[Frequency],S$1)=0,0,SUMPRODUCT(--(TOther[Frequency]=S$1),--(TOther[Start Date]&lt;=A576),--(TOther[End Date Calc]&gt;=A576),IF(B576="N",--(TOther[Start Day]=DAY(A576)),--(TOther[Start Day]&gt;=DAY(A576))),--(IFERROR(MOD(TOther[Start Month]-MONTH(A576)+3,3),1)=0),TOther[Amount])))</f>
        <v>0</v>
      </c>
      <c r="T576" s="8" cm="1">
        <f t="array" ref="T576">IF($A576="","",IF(COUNTIF(TOther[Frequency],T$1)=0,0,SUMPRODUCT(--(TOther[Frequency]=T$1),--(TOther[Start Date]&lt;=$A576),--(TOther[End Date Calc]&gt;=$A576),IF($B576="N",--(TOther[Start Day]=DAY($A576)),--(TOther[Start Day]&gt;=DAY($A576))),--(IFERROR(MOD(TOther[Start Month]-MONTH($A576)+4,4),1)=0),TOther[Amount])))</f>
        <v>0</v>
      </c>
      <c r="U576" s="8" cm="1">
        <f t="array" ref="U576">IF(A576="","",IF(COUNTIF(TOther[Frequency],$U$1)=0,0,SUMPRODUCT(--(TOther[Frequency]=$U$1),--(TOther[Start Date]&lt;=A576),--(TOther[End Date Calc]&gt;=A576),IF(B576="N",--(TOther[Start Day]=DAY(A576)),--(TOther[Start Day]&gt;=DAY(A576))),--(IFERROR(MOD(TOther[Start Month]-MONTH(A576)+6,6),1)=0),TOther[Amount])))</f>
        <v>0</v>
      </c>
      <c r="V576" s="8" cm="1">
        <f t="array" ref="V576">IF(A576="","",IF(COUNTIF(TOther[Frequency],$V$1)=0,0,SUMPRODUCT(--(TOther[Frequency]=$V$1),--(TOther[Start Date]&lt;=A576),--(TOther[End Date Calc]&gt;=A576),IF(B576="N",--(TOther[Start Day]=DAY(A576)),--(TOther[Start Day]&gt;=DAY(A576))),--(IFERROR(MOD(TOther[Start Month]-MONTH(A576)+12,12),1)=0),TOther[Amount])))</f>
        <v>0</v>
      </c>
      <c r="W576" s="8">
        <f>IF(A576="","",SUMIFS(TOther[Amount],TOther[Start Date],A576,TOther[Frequency],$W$1))</f>
        <v>0</v>
      </c>
      <c r="X576" s="9">
        <f t="shared" si="40"/>
        <v>0</v>
      </c>
      <c r="Y576" s="9">
        <f t="shared" si="44"/>
        <v>0</v>
      </c>
      <c r="Z576" s="8" cm="1">
        <f t="array" ref="Z576">IF(A576="","",IF(COUNTIF('2) Income'!$D$13:$D$32,"Weekly")=0,0,SUMPRODUCT(--(IFERROR(MOD(A576-'2) Income'!$F$13:$F$32,7),1)=0),--('2) Income'!$D$13:$D$32="Weekly"),--('2) Income'!$F$13:$F$32&lt;=A576),'2) Income'!$E$13:$E$32)))</f>
        <v>0</v>
      </c>
      <c r="AA576" s="8" cm="1">
        <f t="array" ref="AA576">IF(A576="","",IF(COUNTIF('2) Income'!$D$13:$D$32,"Every Other Week")=0,0,SUMPRODUCT(--(IFERROR(MOD(A576-'2) Income'!$F$13:$F$32,14),1)=0),--('2) Income'!$D$13:$D$32="Every Other Week"),--('2) Income'!$F$13:$F$32&lt;=A576),'2) Income'!$E$13:$E$32)))</f>
        <v>0</v>
      </c>
      <c r="AB576" s="8">
        <f>IF(A576="","",IF(COUNTIF('2) Income'!$D$13:$D$32,"1st and 15th")=0,0,IF(OR(DAY(A576)=1,DAY(A576)=15),SUMIFS('2) Income'!$E$13:$E$32,'2) Income'!$D$13:$D$32,"1st and 15th",'2) Income'!$F$13:$F$32,"&lt;="&amp;$A576),0)))</f>
        <v>0</v>
      </c>
      <c r="AC576" s="8">
        <f>IF(A576="","",IF(COUNTIF('2) Income'!$D$13:$D$32,"2nd Wednesday")=0,0,IF(A576=(A576-DAY(A576)+1+2*7-WEEKDAY(A576-DAY(A576)+8-4,1)),SUMIFS('2) Income'!$E$13:$E$32,'2) Income'!$D$13:$D$32,"2nd Wednesday",'2) Income'!$F$13:$F$32,"&lt;="&amp;$A576),0)))</f>
        <v>0</v>
      </c>
      <c r="AD576" s="8">
        <f>IF(A576="","",IF(COUNTIF('2) Income'!$D$13:$D$32,"3rd Wednesday")=0,0,IF(A576=(A576-DAY(A576)+1+3*7-WEEKDAY(A576-DAY(A576)+8-4,1)),SUMIFS('2) Income'!$E$13:$E$32,'2) Income'!$D$13:$D$32,"3rd Wednesday",'2) Income'!$F$13:$F$32,"&lt;="&amp;$A576),0)))</f>
        <v>0</v>
      </c>
      <c r="AE576" s="8">
        <f>IF(A576="","",IF(COUNTIF('2) Income'!$D$13:$D$32,"4th Wednesday")=0,0,IF(A576=(A576-DAY(A576)+1+4*7-WEEKDAY(A576-DAY(A576)+8-4,1)),SUMIFS('2) Income'!$E$13:$E$32,'2) Income'!$D$13:$D$32,"4th Wednesday",'2) Income'!$F$13:$F$32,"&lt;="&amp;$A576),0)))</f>
        <v>0</v>
      </c>
      <c r="AF576" s="8" cm="1">
        <f t="array" ref="AF576">IF(A576="","",IF(COUNTIF('2) Income'!$D$13:$D$32,"Every 4 Weeks")=0,0,SUMPRODUCT(--(IFERROR(MOD(A576-'2) Income'!$F$13:$F$32,28),1)=0),--('2) Income'!$D$13:$D$32="Every 4 Weeks"),--('2) Income'!$F$13:$F$32&lt;=A576),'2) Income'!$E$13:$E$32)))</f>
        <v>0</v>
      </c>
      <c r="AG576" s="8">
        <f>IF(A576="","",IF(COUNTIF('2) Income'!$D$13:$D$32,"Monthly")=0,0,IF(B576="N",SUMIFS('2) Income'!$E$13:$E$32,'2) Income'!$D$13:$D$32,"monthly",'2) Income'!$F$13:$F$32,"&lt;="&amp;$A576,'2) Income'!$I$13:$I$32,DAY(A576)),SUMIFS('2) Income'!$E$13:$E$32,'2) Income'!$D$13:$D$32,"monthly",'2) Income'!$F$13:$F$32,"&lt;="&amp;$A576,'2) Income'!$I$13:$I$32,"&gt;="&amp;DAY(A576)))))</f>
        <v>0</v>
      </c>
      <c r="AH576" s="8" cm="1">
        <f t="array" ref="AH576">IF(A576="","",IF(COUNTIF('2) Income'!$D$13:$D$32,"Yearly")=0,0,SUMPRODUCT(--('2) Income'!$D$13:$D$32="Yearly"),--('2) Income'!$F$13:$F$32&lt;=A576),IF(B576="N",--('2) Income'!$I$13:$I$32=DAY(A576)),--('2) Income'!$I$13:$I$32&gt;=DAY(A576))),--(IFERROR(MOD('2) Income'!$H$13:$H$32-MONTH(A576)+12,12),1)=0),'2) Income'!$E$13:$E$32)))</f>
        <v>0</v>
      </c>
      <c r="AI576" s="8">
        <f>IF(A576="","",IF(COUNTIF('2) Income'!$D$13:$D$32,"one-time")=0,0,SUMIFS('2) Income'!$E$13:$E$32,'2) Income'!$D$13:$D$32,"one-time",'2) Income'!$F$13:$F$32,"="&amp;$A576)))</f>
        <v>0</v>
      </c>
      <c r="AJ576" s="9">
        <f t="shared" si="41"/>
        <v>0</v>
      </c>
    </row>
    <row r="577" spans="1:36">
      <c r="A577" s="7">
        <f>IF(A576="","",IF(A576+1&lt;='1) Period'!$E$21,A576+1,""))</f>
        <v>46049</v>
      </c>
      <c r="B577" s="7" t="str">
        <f t="shared" si="42"/>
        <v>N</v>
      </c>
      <c r="C577" t="str">
        <f t="shared" si="43"/>
        <v>F</v>
      </c>
      <c r="D577" s="8">
        <f>IF(A577="","",IF(TEXT(A577,"dddd")='4) Happy Money'!$E$23,WAllowance,0))</f>
        <v>0</v>
      </c>
      <c r="E577" s="8">
        <f>IF(A577="","",IF(B577="N",SUMIF(TMonthly[Day of the Month],DAY(A577),TMonthly[Amount]),SUMIF(TMonthly[Day of the Month],"&gt;="&amp;DAY(A577),TMonthly[Amount])))</f>
        <v>100</v>
      </c>
      <c r="F577" s="8" cm="1">
        <f t="array" ref="F577">IF(A577="","",SUMPRODUCT(--(TYearly[Due Date]&lt;=A577),IF(B577="N",--(TYearly[Day]=DAY(A577)),--(TYearly[Day]&gt;=DAY(A577))),--(IFERROR(MOD(TYearly[Month]-MONTH(A577)+12,12),1)=0),TYearly[Amount]))</f>
        <v>0</v>
      </c>
      <c r="G577" s="8">
        <f>IF(A577="","",SUMIF(TOneTime[Due Date],A577,TOneTime[Amount]))</f>
        <v>0</v>
      </c>
      <c r="H577" s="8" cm="1">
        <f t="array" ref="H577">IF(A577="","",IF(COUNTIF(TOther[Frequency],$H$1)=0,0,SUMPRODUCT(--(IFERROR(MOD(A577-TOther[Start Date],7),1)=0),--(TOther[Frequency]=$H$1),--(TOther[Start Date]&lt;=A577),--(TOther[End Date Calc]&gt;=A577),TOther[Amount])))</f>
        <v>0</v>
      </c>
      <c r="I577" s="8" cm="1">
        <f t="array" ref="I577">IF(A577="","",IF(COUNTIF(TOther[Frequency],$I$1)=0,0,SUMPRODUCT(--(IFERROR(MOD(A577-TOther[Start Date],14),1)=0),--(TOther[Frequency]=$I$1),--(TOther[Start Date]&lt;=A577),--(TOther[End Date Calc]&gt;=A577),TOther[Amount])))</f>
        <v>0</v>
      </c>
      <c r="J577" s="8">
        <f>IF(A577="","",IF(COUNTIF(TOther[Frequency],$J$1)=0,0,IF(OR(DAY(A577)=1,DAY(A577)=15),SUMIFS(TOther[Amount],TOther[Frequency],$J$1,TOther[Start Date],"&lt;="&amp;$A577,TOther[End Date Calc],"&gt;="&amp;A577),0)))</f>
        <v>0</v>
      </c>
      <c r="K577" s="8">
        <f>IF(A577="","",IF(COUNTIF(TOther[Frequency],$K$1)=0,0,IF(A577=(A577-DAY(A577)+1+2*7-WEEKDAY(A577-DAY(A577)+8-4,1)),SUMIFS(TOther[Amount],TOther[Frequency],$K$1,TOther[Start Date],"&lt;="&amp;$A577,TOther[End Date Calc],"&gt;="&amp;A577),0)))</f>
        <v>0</v>
      </c>
      <c r="L577" s="8">
        <f>IF(A577="","",IF(COUNTIF(TOther[Frequency],$L$1)=0,0,IF(A577=(A577-DAY(A577)+1+3*7-WEEKDAY(A577-DAY(A577)+8-4,1)),SUMIFS(TOther[Amount],TOther[Frequency],$L$1,TOther[Start Date],"&lt;="&amp;$A577,TOther[End Date Calc],"&gt;="&amp;A577),0)))</f>
        <v>0</v>
      </c>
      <c r="M577" s="8">
        <f>IF(A577="","",IF(COUNTIF(TOther[Frequency],$M$1)=0,0,IF(A577=(A577-DAY(A577)+1+4*7-WEEKDAY(A577-DAY(A577)+8-4,1)),SUMIFS(TOther[Amount],TOther[Frequency],$M$1,TOther[Start Date],"&lt;="&amp;$A577,TOther[End Date Calc],"&gt;="&amp;A577),0)))</f>
        <v>0</v>
      </c>
      <c r="N577" s="8" cm="1">
        <f t="array" ref="N577">IF(A577="","",IF(COUNTIF(TOther[Frequency],$N$1)=0,0,SUMPRODUCT(--(IFERROR(MOD(A577-TOther[Start Date],28),1)=0),--(TOther[Frequency]=$N$1),--(TOther[Start Date]&lt;=A577),--(TOther[End Date Calc]&gt;=A577),TOther[Amount])))</f>
        <v>0</v>
      </c>
      <c r="O577" s="8" cm="1">
        <f t="array" ref="O577">IF(A577="","",IF(COUNTIF(TOther[Frequency],$O$1)=0,0,SUMPRODUCT(--(IFERROR(MOD(A577-TOther[Start Date],42),1)=0),--(TOther[Frequency]=$O$1),--(TOther[Start Date]&lt;=A577),--(TOther[End Date Calc]&gt;=A577),TOther[Amount])))</f>
        <v>0</v>
      </c>
      <c r="P577" s="8" cm="1">
        <f t="array" ref="P577">IF(A577="","",IF(COUNTIF(TOther[Frequency],$P$1)=0,0,SUMPRODUCT(--(IFERROR(MOD(A577-TOther[Start Date],56),1)=0),--(TOther[Frequency]=$P$1),--(TOther[Start Date]&lt;=A577),--(TOther[End Date Calc]&gt;=A577),TOther[Amount])))</f>
        <v>0</v>
      </c>
      <c r="Q577" s="8">
        <f>IF(A577="","",IF(COUNTIF(TOther[Frequency],$Q$1)=0,0,IF(B577="N",SUMIFS(TOther[Amount],TOther[Frequency],$Q$1,TOther[Start Date],"&lt;="&amp;$A577,TOther[End Date Calc],"&gt;="&amp;A577,TOther[Start Day],DAY(A577)),SUMIFS(TOther[Amount],TOther[Frequency],$Q$1,TOther[Start Date],"&lt;="&amp;$A577,TOther[End Date Calc],"&gt;="&amp;A577,TOther[Start Day],"&gt;="&amp;DAY(A577)))))</f>
        <v>0</v>
      </c>
      <c r="R577" s="8" cm="1">
        <f t="array" ref="R577">IF(A577="","",IF(COUNTIF(TOther[Frequency],R$1)=0,0,SUMPRODUCT(--(TOther[Frequency]=R$1),--(TOther[Start Date]&lt;=A577),--(TOther[End Date Calc]&gt;=A577),IF(B577="N",--(TOther[Start Day]=DAY(A577)),--(TOther[Start Day]&gt;=DAY(A577))),--(IFERROR(MOD(TOther[Start Month]-MONTH(A577)+2,2),1)=0),TOther[Amount])))</f>
        <v>0</v>
      </c>
      <c r="S577" s="8" cm="1">
        <f t="array" ref="S577">IF(A577="","",IF(COUNTIF(TOther[Frequency],S$1)=0,0,SUMPRODUCT(--(TOther[Frequency]=S$1),--(TOther[Start Date]&lt;=A577),--(TOther[End Date Calc]&gt;=A577),IF(B577="N",--(TOther[Start Day]=DAY(A577)),--(TOther[Start Day]&gt;=DAY(A577))),--(IFERROR(MOD(TOther[Start Month]-MONTH(A577)+3,3),1)=0),TOther[Amount])))</f>
        <v>0</v>
      </c>
      <c r="T577" s="8" cm="1">
        <f t="array" ref="T577">IF($A577="","",IF(COUNTIF(TOther[Frequency],T$1)=0,0,SUMPRODUCT(--(TOther[Frequency]=T$1),--(TOther[Start Date]&lt;=$A577),--(TOther[End Date Calc]&gt;=$A577),IF($B577="N",--(TOther[Start Day]=DAY($A577)),--(TOther[Start Day]&gt;=DAY($A577))),--(IFERROR(MOD(TOther[Start Month]-MONTH($A577)+4,4),1)=0),TOther[Amount])))</f>
        <v>0</v>
      </c>
      <c r="U577" s="8" cm="1">
        <f t="array" ref="U577">IF(A577="","",IF(COUNTIF(TOther[Frequency],$U$1)=0,0,SUMPRODUCT(--(TOther[Frequency]=$U$1),--(TOther[Start Date]&lt;=A577),--(TOther[End Date Calc]&gt;=A577),IF(B577="N",--(TOther[Start Day]=DAY(A577)),--(TOther[Start Day]&gt;=DAY(A577))),--(IFERROR(MOD(TOther[Start Month]-MONTH(A577)+6,6),1)=0),TOther[Amount])))</f>
        <v>0</v>
      </c>
      <c r="V577" s="8" cm="1">
        <f t="array" ref="V577">IF(A577="","",IF(COUNTIF(TOther[Frequency],$V$1)=0,0,SUMPRODUCT(--(TOther[Frequency]=$V$1),--(TOther[Start Date]&lt;=A577),--(TOther[End Date Calc]&gt;=A577),IF(B577="N",--(TOther[Start Day]=DAY(A577)),--(TOther[Start Day]&gt;=DAY(A577))),--(IFERROR(MOD(TOther[Start Month]-MONTH(A577)+12,12),1)=0),TOther[Amount])))</f>
        <v>0</v>
      </c>
      <c r="W577" s="8">
        <f>IF(A577="","",SUMIFS(TOther[Amount],TOther[Start Date],A577,TOther[Frequency],$W$1))</f>
        <v>0</v>
      </c>
      <c r="X577" s="9">
        <f t="shared" si="40"/>
        <v>100</v>
      </c>
      <c r="Y577" s="9">
        <f t="shared" si="44"/>
        <v>0</v>
      </c>
      <c r="Z577" s="8" cm="1">
        <f t="array" ref="Z577">IF(A577="","",IF(COUNTIF('2) Income'!$D$13:$D$32,"Weekly")=0,0,SUMPRODUCT(--(IFERROR(MOD(A577-'2) Income'!$F$13:$F$32,7),1)=0),--('2) Income'!$D$13:$D$32="Weekly"),--('2) Income'!$F$13:$F$32&lt;=A577),'2) Income'!$E$13:$E$32)))</f>
        <v>0</v>
      </c>
      <c r="AA577" s="8" cm="1">
        <f t="array" ref="AA577">IF(A577="","",IF(COUNTIF('2) Income'!$D$13:$D$32,"Every Other Week")=0,0,SUMPRODUCT(--(IFERROR(MOD(A577-'2) Income'!$F$13:$F$32,14),1)=0),--('2) Income'!$D$13:$D$32="Every Other Week"),--('2) Income'!$F$13:$F$32&lt;=A577),'2) Income'!$E$13:$E$32)))</f>
        <v>0</v>
      </c>
      <c r="AB577" s="8">
        <f>IF(A577="","",IF(COUNTIF('2) Income'!$D$13:$D$32,"1st and 15th")=0,0,IF(OR(DAY(A577)=1,DAY(A577)=15),SUMIFS('2) Income'!$E$13:$E$32,'2) Income'!$D$13:$D$32,"1st and 15th",'2) Income'!$F$13:$F$32,"&lt;="&amp;$A577),0)))</f>
        <v>0</v>
      </c>
      <c r="AC577" s="8">
        <f>IF(A577="","",IF(COUNTIF('2) Income'!$D$13:$D$32,"2nd Wednesday")=0,0,IF(A577=(A577-DAY(A577)+1+2*7-WEEKDAY(A577-DAY(A577)+8-4,1)),SUMIFS('2) Income'!$E$13:$E$32,'2) Income'!$D$13:$D$32,"2nd Wednesday",'2) Income'!$F$13:$F$32,"&lt;="&amp;$A577),0)))</f>
        <v>0</v>
      </c>
      <c r="AD577" s="8">
        <f>IF(A577="","",IF(COUNTIF('2) Income'!$D$13:$D$32,"3rd Wednesday")=0,0,IF(A577=(A577-DAY(A577)+1+3*7-WEEKDAY(A577-DAY(A577)+8-4,1)),SUMIFS('2) Income'!$E$13:$E$32,'2) Income'!$D$13:$D$32,"3rd Wednesday",'2) Income'!$F$13:$F$32,"&lt;="&amp;$A577),0)))</f>
        <v>0</v>
      </c>
      <c r="AE577" s="8">
        <f>IF(A577="","",IF(COUNTIF('2) Income'!$D$13:$D$32,"4th Wednesday")=0,0,IF(A577=(A577-DAY(A577)+1+4*7-WEEKDAY(A577-DAY(A577)+8-4,1)),SUMIFS('2) Income'!$E$13:$E$32,'2) Income'!$D$13:$D$32,"4th Wednesday",'2) Income'!$F$13:$F$32,"&lt;="&amp;$A577),0)))</f>
        <v>0</v>
      </c>
      <c r="AF577" s="8" cm="1">
        <f t="array" ref="AF577">IF(A577="","",IF(COUNTIF('2) Income'!$D$13:$D$32,"Every 4 Weeks")=0,0,SUMPRODUCT(--(IFERROR(MOD(A577-'2) Income'!$F$13:$F$32,28),1)=0),--('2) Income'!$D$13:$D$32="Every 4 Weeks"),--('2) Income'!$F$13:$F$32&lt;=A577),'2) Income'!$E$13:$E$32)))</f>
        <v>0</v>
      </c>
      <c r="AG577" s="8">
        <f>IF(A577="","",IF(COUNTIF('2) Income'!$D$13:$D$32,"Monthly")=0,0,IF(B577="N",SUMIFS('2) Income'!$E$13:$E$32,'2) Income'!$D$13:$D$32,"monthly",'2) Income'!$F$13:$F$32,"&lt;="&amp;$A577,'2) Income'!$I$13:$I$32,DAY(A577)),SUMIFS('2) Income'!$E$13:$E$32,'2) Income'!$D$13:$D$32,"monthly",'2) Income'!$F$13:$F$32,"&lt;="&amp;$A577,'2) Income'!$I$13:$I$32,"&gt;="&amp;DAY(A577)))))</f>
        <v>0</v>
      </c>
      <c r="AH577" s="8" cm="1">
        <f t="array" ref="AH577">IF(A577="","",IF(COUNTIF('2) Income'!$D$13:$D$32,"Yearly")=0,0,SUMPRODUCT(--('2) Income'!$D$13:$D$32="Yearly"),--('2) Income'!$F$13:$F$32&lt;=A577),IF(B577="N",--('2) Income'!$I$13:$I$32=DAY(A577)),--('2) Income'!$I$13:$I$32&gt;=DAY(A577))),--(IFERROR(MOD('2) Income'!$H$13:$H$32-MONTH(A577)+12,12),1)=0),'2) Income'!$E$13:$E$32)))</f>
        <v>0</v>
      </c>
      <c r="AI577" s="8">
        <f>IF(A577="","",IF(COUNTIF('2) Income'!$D$13:$D$32,"one-time")=0,0,SUMIFS('2) Income'!$E$13:$E$32,'2) Income'!$D$13:$D$32,"one-time",'2) Income'!$F$13:$F$32,"="&amp;$A577)))</f>
        <v>0</v>
      </c>
      <c r="AJ577" s="9">
        <f t="shared" si="41"/>
        <v>0</v>
      </c>
    </row>
    <row r="578" spans="1:36">
      <c r="A578" s="7">
        <f>IF(A577="","",IF(A577+1&lt;='1) Period'!$E$21,A577+1,""))</f>
        <v>46050</v>
      </c>
      <c r="B578" s="7" t="str">
        <f t="shared" si="42"/>
        <v>N</v>
      </c>
      <c r="C578" t="str">
        <f t="shared" si="43"/>
        <v>F</v>
      </c>
      <c r="D578" s="8">
        <f>IF(A578="","",IF(TEXT(A578,"dddd")='4) Happy Money'!$E$23,WAllowance,0))</f>
        <v>0</v>
      </c>
      <c r="E578" s="8">
        <f>IF(A578="","",IF(B578="N",SUMIF(TMonthly[Day of the Month],DAY(A578),TMonthly[Amount]),SUMIF(TMonthly[Day of the Month],"&gt;="&amp;DAY(A578),TMonthly[Amount])))</f>
        <v>0</v>
      </c>
      <c r="F578" s="8" cm="1">
        <f t="array" ref="F578">IF(A578="","",SUMPRODUCT(--(TYearly[Due Date]&lt;=A578),IF(B578="N",--(TYearly[Day]=DAY(A578)),--(TYearly[Day]&gt;=DAY(A578))),--(IFERROR(MOD(TYearly[Month]-MONTH(A578)+12,12),1)=0),TYearly[Amount]))</f>
        <v>0</v>
      </c>
      <c r="G578" s="8">
        <f>IF(A578="","",SUMIF(TOneTime[Due Date],A578,TOneTime[Amount]))</f>
        <v>0</v>
      </c>
      <c r="H578" s="8" cm="1">
        <f t="array" ref="H578">IF(A578="","",IF(COUNTIF(TOther[Frequency],$H$1)=0,0,SUMPRODUCT(--(IFERROR(MOD(A578-TOther[Start Date],7),1)=0),--(TOther[Frequency]=$H$1),--(TOther[Start Date]&lt;=A578),--(TOther[End Date Calc]&gt;=A578),TOther[Amount])))</f>
        <v>0</v>
      </c>
      <c r="I578" s="8" cm="1">
        <f t="array" ref="I578">IF(A578="","",IF(COUNTIF(TOther[Frequency],$I$1)=0,0,SUMPRODUCT(--(IFERROR(MOD(A578-TOther[Start Date],14),1)=0),--(TOther[Frequency]=$I$1),--(TOther[Start Date]&lt;=A578),--(TOther[End Date Calc]&gt;=A578),TOther[Amount])))</f>
        <v>0</v>
      </c>
      <c r="J578" s="8">
        <f>IF(A578="","",IF(COUNTIF(TOther[Frequency],$J$1)=0,0,IF(OR(DAY(A578)=1,DAY(A578)=15),SUMIFS(TOther[Amount],TOther[Frequency],$J$1,TOther[Start Date],"&lt;="&amp;$A578,TOther[End Date Calc],"&gt;="&amp;A578),0)))</f>
        <v>0</v>
      </c>
      <c r="K578" s="8">
        <f>IF(A578="","",IF(COUNTIF(TOther[Frequency],$K$1)=0,0,IF(A578=(A578-DAY(A578)+1+2*7-WEEKDAY(A578-DAY(A578)+8-4,1)),SUMIFS(TOther[Amount],TOther[Frequency],$K$1,TOther[Start Date],"&lt;="&amp;$A578,TOther[End Date Calc],"&gt;="&amp;A578),0)))</f>
        <v>0</v>
      </c>
      <c r="L578" s="8">
        <f>IF(A578="","",IF(COUNTIF(TOther[Frequency],$L$1)=0,0,IF(A578=(A578-DAY(A578)+1+3*7-WEEKDAY(A578-DAY(A578)+8-4,1)),SUMIFS(TOther[Amount],TOther[Frequency],$L$1,TOther[Start Date],"&lt;="&amp;$A578,TOther[End Date Calc],"&gt;="&amp;A578),0)))</f>
        <v>0</v>
      </c>
      <c r="M578" s="8">
        <f>IF(A578="","",IF(COUNTIF(TOther[Frequency],$M$1)=0,0,IF(A578=(A578-DAY(A578)+1+4*7-WEEKDAY(A578-DAY(A578)+8-4,1)),SUMIFS(TOther[Amount],TOther[Frequency],$M$1,TOther[Start Date],"&lt;="&amp;$A578,TOther[End Date Calc],"&gt;="&amp;A578),0)))</f>
        <v>0</v>
      </c>
      <c r="N578" s="8" cm="1">
        <f t="array" ref="N578">IF(A578="","",IF(COUNTIF(TOther[Frequency],$N$1)=0,0,SUMPRODUCT(--(IFERROR(MOD(A578-TOther[Start Date],28),1)=0),--(TOther[Frequency]=$N$1),--(TOther[Start Date]&lt;=A578),--(TOther[End Date Calc]&gt;=A578),TOther[Amount])))</f>
        <v>0</v>
      </c>
      <c r="O578" s="8" cm="1">
        <f t="array" ref="O578">IF(A578="","",IF(COUNTIF(TOther[Frequency],$O$1)=0,0,SUMPRODUCT(--(IFERROR(MOD(A578-TOther[Start Date],42),1)=0),--(TOther[Frequency]=$O$1),--(TOther[Start Date]&lt;=A578),--(TOther[End Date Calc]&gt;=A578),TOther[Amount])))</f>
        <v>0</v>
      </c>
      <c r="P578" s="8" cm="1">
        <f t="array" ref="P578">IF(A578="","",IF(COUNTIF(TOther[Frequency],$P$1)=0,0,SUMPRODUCT(--(IFERROR(MOD(A578-TOther[Start Date],56),1)=0),--(TOther[Frequency]=$P$1),--(TOther[Start Date]&lt;=A578),--(TOther[End Date Calc]&gt;=A578),TOther[Amount])))</f>
        <v>0</v>
      </c>
      <c r="Q578" s="8">
        <f>IF(A578="","",IF(COUNTIF(TOther[Frequency],$Q$1)=0,0,IF(B578="N",SUMIFS(TOther[Amount],TOther[Frequency],$Q$1,TOther[Start Date],"&lt;="&amp;$A578,TOther[End Date Calc],"&gt;="&amp;A578,TOther[Start Day],DAY(A578)),SUMIFS(TOther[Amount],TOther[Frequency],$Q$1,TOther[Start Date],"&lt;="&amp;$A578,TOther[End Date Calc],"&gt;="&amp;A578,TOther[Start Day],"&gt;="&amp;DAY(A578)))))</f>
        <v>0</v>
      </c>
      <c r="R578" s="8" cm="1">
        <f t="array" ref="R578">IF(A578="","",IF(COUNTIF(TOther[Frequency],R$1)=0,0,SUMPRODUCT(--(TOther[Frequency]=R$1),--(TOther[Start Date]&lt;=A578),--(TOther[End Date Calc]&gt;=A578),IF(B578="N",--(TOther[Start Day]=DAY(A578)),--(TOther[Start Day]&gt;=DAY(A578))),--(IFERROR(MOD(TOther[Start Month]-MONTH(A578)+2,2),1)=0),TOther[Amount])))</f>
        <v>0</v>
      </c>
      <c r="S578" s="8" cm="1">
        <f t="array" ref="S578">IF(A578="","",IF(COUNTIF(TOther[Frequency],S$1)=0,0,SUMPRODUCT(--(TOther[Frequency]=S$1),--(TOther[Start Date]&lt;=A578),--(TOther[End Date Calc]&gt;=A578),IF(B578="N",--(TOther[Start Day]=DAY(A578)),--(TOther[Start Day]&gt;=DAY(A578))),--(IFERROR(MOD(TOther[Start Month]-MONTH(A578)+3,3),1)=0),TOther[Amount])))</f>
        <v>0</v>
      </c>
      <c r="T578" s="8" cm="1">
        <f t="array" ref="T578">IF($A578="","",IF(COUNTIF(TOther[Frequency],T$1)=0,0,SUMPRODUCT(--(TOther[Frequency]=T$1),--(TOther[Start Date]&lt;=$A578),--(TOther[End Date Calc]&gt;=$A578),IF($B578="N",--(TOther[Start Day]=DAY($A578)),--(TOther[Start Day]&gt;=DAY($A578))),--(IFERROR(MOD(TOther[Start Month]-MONTH($A578)+4,4),1)=0),TOther[Amount])))</f>
        <v>0</v>
      </c>
      <c r="U578" s="8" cm="1">
        <f t="array" ref="U578">IF(A578="","",IF(COUNTIF(TOther[Frequency],$U$1)=0,0,SUMPRODUCT(--(TOther[Frequency]=$U$1),--(TOther[Start Date]&lt;=A578),--(TOther[End Date Calc]&gt;=A578),IF(B578="N",--(TOther[Start Day]=DAY(A578)),--(TOther[Start Day]&gt;=DAY(A578))),--(IFERROR(MOD(TOther[Start Month]-MONTH(A578)+6,6),1)=0),TOther[Amount])))</f>
        <v>0</v>
      </c>
      <c r="V578" s="8" cm="1">
        <f t="array" ref="V578">IF(A578="","",IF(COUNTIF(TOther[Frequency],$V$1)=0,0,SUMPRODUCT(--(TOther[Frequency]=$V$1),--(TOther[Start Date]&lt;=A578),--(TOther[End Date Calc]&gt;=A578),IF(B578="N",--(TOther[Start Day]=DAY(A578)),--(TOther[Start Day]&gt;=DAY(A578))),--(IFERROR(MOD(TOther[Start Month]-MONTH(A578)+12,12),1)=0),TOther[Amount])))</f>
        <v>0</v>
      </c>
      <c r="W578" s="8">
        <f>IF(A578="","",SUMIFS(TOther[Amount],TOther[Start Date],A578,TOther[Frequency],$W$1))</f>
        <v>0</v>
      </c>
      <c r="X578" s="9">
        <f t="shared" ref="X578:X641" si="45">IF(A578="","",SUM(E578:W578))</f>
        <v>0</v>
      </c>
      <c r="Y578" s="9">
        <f t="shared" si="44"/>
        <v>0</v>
      </c>
      <c r="Z578" s="8" cm="1">
        <f t="array" ref="Z578">IF(A578="","",IF(COUNTIF('2) Income'!$D$13:$D$32,"Weekly")=0,0,SUMPRODUCT(--(IFERROR(MOD(A578-'2) Income'!$F$13:$F$32,7),1)=0),--('2) Income'!$D$13:$D$32="Weekly"),--('2) Income'!$F$13:$F$32&lt;=A578),'2) Income'!$E$13:$E$32)))</f>
        <v>0</v>
      </c>
      <c r="AA578" s="8" cm="1">
        <f t="array" ref="AA578">IF(A578="","",IF(COUNTIF('2) Income'!$D$13:$D$32,"Every Other Week")=0,0,SUMPRODUCT(--(IFERROR(MOD(A578-'2) Income'!$F$13:$F$32,14),1)=0),--('2) Income'!$D$13:$D$32="Every Other Week"),--('2) Income'!$F$13:$F$32&lt;=A578),'2) Income'!$E$13:$E$32)))</f>
        <v>0</v>
      </c>
      <c r="AB578" s="8">
        <f>IF(A578="","",IF(COUNTIF('2) Income'!$D$13:$D$32,"1st and 15th")=0,0,IF(OR(DAY(A578)=1,DAY(A578)=15),SUMIFS('2) Income'!$E$13:$E$32,'2) Income'!$D$13:$D$32,"1st and 15th",'2) Income'!$F$13:$F$32,"&lt;="&amp;$A578),0)))</f>
        <v>0</v>
      </c>
      <c r="AC578" s="8">
        <f>IF(A578="","",IF(COUNTIF('2) Income'!$D$13:$D$32,"2nd Wednesday")=0,0,IF(A578=(A578-DAY(A578)+1+2*7-WEEKDAY(A578-DAY(A578)+8-4,1)),SUMIFS('2) Income'!$E$13:$E$32,'2) Income'!$D$13:$D$32,"2nd Wednesday",'2) Income'!$F$13:$F$32,"&lt;="&amp;$A578),0)))</f>
        <v>0</v>
      </c>
      <c r="AD578" s="8">
        <f>IF(A578="","",IF(COUNTIF('2) Income'!$D$13:$D$32,"3rd Wednesday")=0,0,IF(A578=(A578-DAY(A578)+1+3*7-WEEKDAY(A578-DAY(A578)+8-4,1)),SUMIFS('2) Income'!$E$13:$E$32,'2) Income'!$D$13:$D$32,"3rd Wednesday",'2) Income'!$F$13:$F$32,"&lt;="&amp;$A578),0)))</f>
        <v>0</v>
      </c>
      <c r="AE578" s="8">
        <f>IF(A578="","",IF(COUNTIF('2) Income'!$D$13:$D$32,"4th Wednesday")=0,0,IF(A578=(A578-DAY(A578)+1+4*7-WEEKDAY(A578-DAY(A578)+8-4,1)),SUMIFS('2) Income'!$E$13:$E$32,'2) Income'!$D$13:$D$32,"4th Wednesday",'2) Income'!$F$13:$F$32,"&lt;="&amp;$A578),0)))</f>
        <v>0</v>
      </c>
      <c r="AF578" s="8" cm="1">
        <f t="array" ref="AF578">IF(A578="","",IF(COUNTIF('2) Income'!$D$13:$D$32,"Every 4 Weeks")=0,0,SUMPRODUCT(--(IFERROR(MOD(A578-'2) Income'!$F$13:$F$32,28),1)=0),--('2) Income'!$D$13:$D$32="Every 4 Weeks"),--('2) Income'!$F$13:$F$32&lt;=A578),'2) Income'!$E$13:$E$32)))</f>
        <v>0</v>
      </c>
      <c r="AG578" s="8">
        <f>IF(A578="","",IF(COUNTIF('2) Income'!$D$13:$D$32,"Monthly")=0,0,IF(B578="N",SUMIFS('2) Income'!$E$13:$E$32,'2) Income'!$D$13:$D$32,"monthly",'2) Income'!$F$13:$F$32,"&lt;="&amp;$A578,'2) Income'!$I$13:$I$32,DAY(A578)),SUMIFS('2) Income'!$E$13:$E$32,'2) Income'!$D$13:$D$32,"monthly",'2) Income'!$F$13:$F$32,"&lt;="&amp;$A578,'2) Income'!$I$13:$I$32,"&gt;="&amp;DAY(A578)))))</f>
        <v>0</v>
      </c>
      <c r="AH578" s="8" cm="1">
        <f t="array" ref="AH578">IF(A578="","",IF(COUNTIF('2) Income'!$D$13:$D$32,"Yearly")=0,0,SUMPRODUCT(--('2) Income'!$D$13:$D$32="Yearly"),--('2) Income'!$F$13:$F$32&lt;=A578),IF(B578="N",--('2) Income'!$I$13:$I$32=DAY(A578)),--('2) Income'!$I$13:$I$32&gt;=DAY(A578))),--(IFERROR(MOD('2) Income'!$H$13:$H$32-MONTH(A578)+12,12),1)=0),'2) Income'!$E$13:$E$32)))</f>
        <v>0</v>
      </c>
      <c r="AI578" s="8">
        <f>IF(A578="","",IF(COUNTIF('2) Income'!$D$13:$D$32,"one-time")=0,0,SUMIFS('2) Income'!$E$13:$E$32,'2) Income'!$D$13:$D$32,"one-time",'2) Income'!$F$13:$F$32,"="&amp;$A578)))</f>
        <v>0</v>
      </c>
      <c r="AJ578" s="9">
        <f t="shared" ref="AJ578:AJ641" si="46">IF(A578="","",SUM(Z578:AI578))</f>
        <v>0</v>
      </c>
    </row>
    <row r="579" spans="1:36">
      <c r="A579" s="7">
        <f>IF(A578="","",IF(A578+1&lt;='1) Period'!$E$21,A578+1,""))</f>
        <v>46051</v>
      </c>
      <c r="B579" s="7" t="str">
        <f t="shared" ref="B579:B642" si="47">IF(DAY(A579)&gt;DAY(A579+1),"Y","N")</f>
        <v>N</v>
      </c>
      <c r="C579" t="str">
        <f t="shared" ref="C579:C642" si="48">IF(WEEKDAY(A579,2)&gt;5,"Y","F")</f>
        <v>F</v>
      </c>
      <c r="D579" s="8">
        <f>IF(A579="","",IF(TEXT(A579,"dddd")='4) Happy Money'!$E$23,WAllowance,0))</f>
        <v>0</v>
      </c>
      <c r="E579" s="8">
        <f>IF(A579="","",IF(B579="N",SUMIF(TMonthly[Day of the Month],DAY(A579),TMonthly[Amount]),SUMIF(TMonthly[Day of the Month],"&gt;="&amp;DAY(A579),TMonthly[Amount])))</f>
        <v>0</v>
      </c>
      <c r="F579" s="8" cm="1">
        <f t="array" ref="F579">IF(A579="","",SUMPRODUCT(--(TYearly[Due Date]&lt;=A579),IF(B579="N",--(TYearly[Day]=DAY(A579)),--(TYearly[Day]&gt;=DAY(A579))),--(IFERROR(MOD(TYearly[Month]-MONTH(A579)+12,12),1)=0),TYearly[Amount]))</f>
        <v>0</v>
      </c>
      <c r="G579" s="8">
        <f>IF(A579="","",SUMIF(TOneTime[Due Date],A579,TOneTime[Amount]))</f>
        <v>0</v>
      </c>
      <c r="H579" s="8" cm="1">
        <f t="array" ref="H579">IF(A579="","",IF(COUNTIF(TOther[Frequency],$H$1)=0,0,SUMPRODUCT(--(IFERROR(MOD(A579-TOther[Start Date],7),1)=0),--(TOther[Frequency]=$H$1),--(TOther[Start Date]&lt;=A579),--(TOther[End Date Calc]&gt;=A579),TOther[Amount])))</f>
        <v>0</v>
      </c>
      <c r="I579" s="8" cm="1">
        <f t="array" ref="I579">IF(A579="","",IF(COUNTIF(TOther[Frequency],$I$1)=0,0,SUMPRODUCT(--(IFERROR(MOD(A579-TOther[Start Date],14),1)=0),--(TOther[Frequency]=$I$1),--(TOther[Start Date]&lt;=A579),--(TOther[End Date Calc]&gt;=A579),TOther[Amount])))</f>
        <v>0</v>
      </c>
      <c r="J579" s="8">
        <f>IF(A579="","",IF(COUNTIF(TOther[Frequency],$J$1)=0,0,IF(OR(DAY(A579)=1,DAY(A579)=15),SUMIFS(TOther[Amount],TOther[Frequency],$J$1,TOther[Start Date],"&lt;="&amp;$A579,TOther[End Date Calc],"&gt;="&amp;A579),0)))</f>
        <v>0</v>
      </c>
      <c r="K579" s="8">
        <f>IF(A579="","",IF(COUNTIF(TOther[Frequency],$K$1)=0,0,IF(A579=(A579-DAY(A579)+1+2*7-WEEKDAY(A579-DAY(A579)+8-4,1)),SUMIFS(TOther[Amount],TOther[Frequency],$K$1,TOther[Start Date],"&lt;="&amp;$A579,TOther[End Date Calc],"&gt;="&amp;A579),0)))</f>
        <v>0</v>
      </c>
      <c r="L579" s="8">
        <f>IF(A579="","",IF(COUNTIF(TOther[Frequency],$L$1)=0,0,IF(A579=(A579-DAY(A579)+1+3*7-WEEKDAY(A579-DAY(A579)+8-4,1)),SUMIFS(TOther[Amount],TOther[Frequency],$L$1,TOther[Start Date],"&lt;="&amp;$A579,TOther[End Date Calc],"&gt;="&amp;A579),0)))</f>
        <v>0</v>
      </c>
      <c r="M579" s="8">
        <f>IF(A579="","",IF(COUNTIF(TOther[Frequency],$M$1)=0,0,IF(A579=(A579-DAY(A579)+1+4*7-WEEKDAY(A579-DAY(A579)+8-4,1)),SUMIFS(TOther[Amount],TOther[Frequency],$M$1,TOther[Start Date],"&lt;="&amp;$A579,TOther[End Date Calc],"&gt;="&amp;A579),0)))</f>
        <v>0</v>
      </c>
      <c r="N579" s="8" cm="1">
        <f t="array" ref="N579">IF(A579="","",IF(COUNTIF(TOther[Frequency],$N$1)=0,0,SUMPRODUCT(--(IFERROR(MOD(A579-TOther[Start Date],28),1)=0),--(TOther[Frequency]=$N$1),--(TOther[Start Date]&lt;=A579),--(TOther[End Date Calc]&gt;=A579),TOther[Amount])))</f>
        <v>0</v>
      </c>
      <c r="O579" s="8" cm="1">
        <f t="array" ref="O579">IF(A579="","",IF(COUNTIF(TOther[Frequency],$O$1)=0,0,SUMPRODUCT(--(IFERROR(MOD(A579-TOther[Start Date],42),1)=0),--(TOther[Frequency]=$O$1),--(TOther[Start Date]&lt;=A579),--(TOther[End Date Calc]&gt;=A579),TOther[Amount])))</f>
        <v>0</v>
      </c>
      <c r="P579" s="8" cm="1">
        <f t="array" ref="P579">IF(A579="","",IF(COUNTIF(TOther[Frequency],$P$1)=0,0,SUMPRODUCT(--(IFERROR(MOD(A579-TOther[Start Date],56),1)=0),--(TOther[Frequency]=$P$1),--(TOther[Start Date]&lt;=A579),--(TOther[End Date Calc]&gt;=A579),TOther[Amount])))</f>
        <v>0</v>
      </c>
      <c r="Q579" s="8">
        <f>IF(A579="","",IF(COUNTIF(TOther[Frequency],$Q$1)=0,0,IF(B579="N",SUMIFS(TOther[Amount],TOther[Frequency],$Q$1,TOther[Start Date],"&lt;="&amp;$A579,TOther[End Date Calc],"&gt;="&amp;A579,TOther[Start Day],DAY(A579)),SUMIFS(TOther[Amount],TOther[Frequency],$Q$1,TOther[Start Date],"&lt;="&amp;$A579,TOther[End Date Calc],"&gt;="&amp;A579,TOther[Start Day],"&gt;="&amp;DAY(A579)))))</f>
        <v>0</v>
      </c>
      <c r="R579" s="8" cm="1">
        <f t="array" ref="R579">IF(A579="","",IF(COUNTIF(TOther[Frequency],R$1)=0,0,SUMPRODUCT(--(TOther[Frequency]=R$1),--(TOther[Start Date]&lt;=A579),--(TOther[End Date Calc]&gt;=A579),IF(B579="N",--(TOther[Start Day]=DAY(A579)),--(TOther[Start Day]&gt;=DAY(A579))),--(IFERROR(MOD(TOther[Start Month]-MONTH(A579)+2,2),1)=0),TOther[Amount])))</f>
        <v>0</v>
      </c>
      <c r="S579" s="8" cm="1">
        <f t="array" ref="S579">IF(A579="","",IF(COUNTIF(TOther[Frequency],S$1)=0,0,SUMPRODUCT(--(TOther[Frequency]=S$1),--(TOther[Start Date]&lt;=A579),--(TOther[End Date Calc]&gt;=A579),IF(B579="N",--(TOther[Start Day]=DAY(A579)),--(TOther[Start Day]&gt;=DAY(A579))),--(IFERROR(MOD(TOther[Start Month]-MONTH(A579)+3,3),1)=0),TOther[Amount])))</f>
        <v>0</v>
      </c>
      <c r="T579" s="8" cm="1">
        <f t="array" ref="T579">IF($A579="","",IF(COUNTIF(TOther[Frequency],T$1)=0,0,SUMPRODUCT(--(TOther[Frequency]=T$1),--(TOther[Start Date]&lt;=$A579),--(TOther[End Date Calc]&gt;=$A579),IF($B579="N",--(TOther[Start Day]=DAY($A579)),--(TOther[Start Day]&gt;=DAY($A579))),--(IFERROR(MOD(TOther[Start Month]-MONTH($A579)+4,4),1)=0),TOther[Amount])))</f>
        <v>0</v>
      </c>
      <c r="U579" s="8" cm="1">
        <f t="array" ref="U579">IF(A579="","",IF(COUNTIF(TOther[Frequency],$U$1)=0,0,SUMPRODUCT(--(TOther[Frequency]=$U$1),--(TOther[Start Date]&lt;=A579),--(TOther[End Date Calc]&gt;=A579),IF(B579="N",--(TOther[Start Day]=DAY(A579)),--(TOther[Start Day]&gt;=DAY(A579))),--(IFERROR(MOD(TOther[Start Month]-MONTH(A579)+6,6),1)=0),TOther[Amount])))</f>
        <v>0</v>
      </c>
      <c r="V579" s="8" cm="1">
        <f t="array" ref="V579">IF(A579="","",IF(COUNTIF(TOther[Frequency],$V$1)=0,0,SUMPRODUCT(--(TOther[Frequency]=$V$1),--(TOther[Start Date]&lt;=A579),--(TOther[End Date Calc]&gt;=A579),IF(B579="N",--(TOther[Start Day]=DAY(A579)),--(TOther[Start Day]&gt;=DAY(A579))),--(IFERROR(MOD(TOther[Start Month]-MONTH(A579)+12,12),1)=0),TOther[Amount])))</f>
        <v>0</v>
      </c>
      <c r="W579" s="8">
        <f>IF(A579="","",SUMIFS(TOther[Amount],TOther[Start Date],A579,TOther[Frequency],$W$1))</f>
        <v>0</v>
      </c>
      <c r="X579" s="9">
        <f t="shared" si="45"/>
        <v>0</v>
      </c>
      <c r="Y579" s="9">
        <f t="shared" ref="Y579:Y642" si="49">IF(A579="","",SUM(H579:W579))</f>
        <v>0</v>
      </c>
      <c r="Z579" s="8" cm="1">
        <f t="array" ref="Z579">IF(A579="","",IF(COUNTIF('2) Income'!$D$13:$D$32,"Weekly")=0,0,SUMPRODUCT(--(IFERROR(MOD(A579-'2) Income'!$F$13:$F$32,7),1)=0),--('2) Income'!$D$13:$D$32="Weekly"),--('2) Income'!$F$13:$F$32&lt;=A579),'2) Income'!$E$13:$E$32)))</f>
        <v>0</v>
      </c>
      <c r="AA579" s="8" cm="1">
        <f t="array" ref="AA579">IF(A579="","",IF(COUNTIF('2) Income'!$D$13:$D$32,"Every Other Week")=0,0,SUMPRODUCT(--(IFERROR(MOD(A579-'2) Income'!$F$13:$F$32,14),1)=0),--('2) Income'!$D$13:$D$32="Every Other Week"),--('2) Income'!$F$13:$F$32&lt;=A579),'2) Income'!$E$13:$E$32)))</f>
        <v>0</v>
      </c>
      <c r="AB579" s="8">
        <f>IF(A579="","",IF(COUNTIF('2) Income'!$D$13:$D$32,"1st and 15th")=0,0,IF(OR(DAY(A579)=1,DAY(A579)=15),SUMIFS('2) Income'!$E$13:$E$32,'2) Income'!$D$13:$D$32,"1st and 15th",'2) Income'!$F$13:$F$32,"&lt;="&amp;$A579),0)))</f>
        <v>0</v>
      </c>
      <c r="AC579" s="8">
        <f>IF(A579="","",IF(COUNTIF('2) Income'!$D$13:$D$32,"2nd Wednesday")=0,0,IF(A579=(A579-DAY(A579)+1+2*7-WEEKDAY(A579-DAY(A579)+8-4,1)),SUMIFS('2) Income'!$E$13:$E$32,'2) Income'!$D$13:$D$32,"2nd Wednesday",'2) Income'!$F$13:$F$32,"&lt;="&amp;$A579),0)))</f>
        <v>0</v>
      </c>
      <c r="AD579" s="8">
        <f>IF(A579="","",IF(COUNTIF('2) Income'!$D$13:$D$32,"3rd Wednesday")=0,0,IF(A579=(A579-DAY(A579)+1+3*7-WEEKDAY(A579-DAY(A579)+8-4,1)),SUMIFS('2) Income'!$E$13:$E$32,'2) Income'!$D$13:$D$32,"3rd Wednesday",'2) Income'!$F$13:$F$32,"&lt;="&amp;$A579),0)))</f>
        <v>0</v>
      </c>
      <c r="AE579" s="8">
        <f>IF(A579="","",IF(COUNTIF('2) Income'!$D$13:$D$32,"4th Wednesday")=0,0,IF(A579=(A579-DAY(A579)+1+4*7-WEEKDAY(A579-DAY(A579)+8-4,1)),SUMIFS('2) Income'!$E$13:$E$32,'2) Income'!$D$13:$D$32,"4th Wednesday",'2) Income'!$F$13:$F$32,"&lt;="&amp;$A579),0)))</f>
        <v>0</v>
      </c>
      <c r="AF579" s="8" cm="1">
        <f t="array" ref="AF579">IF(A579="","",IF(COUNTIF('2) Income'!$D$13:$D$32,"Every 4 Weeks")=0,0,SUMPRODUCT(--(IFERROR(MOD(A579-'2) Income'!$F$13:$F$32,28),1)=0),--('2) Income'!$D$13:$D$32="Every 4 Weeks"),--('2) Income'!$F$13:$F$32&lt;=A579),'2) Income'!$E$13:$E$32)))</f>
        <v>0</v>
      </c>
      <c r="AG579" s="8">
        <f>IF(A579="","",IF(COUNTIF('2) Income'!$D$13:$D$32,"Monthly")=0,0,IF(B579="N",SUMIFS('2) Income'!$E$13:$E$32,'2) Income'!$D$13:$D$32,"monthly",'2) Income'!$F$13:$F$32,"&lt;="&amp;$A579,'2) Income'!$I$13:$I$32,DAY(A579)),SUMIFS('2) Income'!$E$13:$E$32,'2) Income'!$D$13:$D$32,"monthly",'2) Income'!$F$13:$F$32,"&lt;="&amp;$A579,'2) Income'!$I$13:$I$32,"&gt;="&amp;DAY(A579)))))</f>
        <v>0</v>
      </c>
      <c r="AH579" s="8" cm="1">
        <f t="array" ref="AH579">IF(A579="","",IF(COUNTIF('2) Income'!$D$13:$D$32,"Yearly")=0,0,SUMPRODUCT(--('2) Income'!$D$13:$D$32="Yearly"),--('2) Income'!$F$13:$F$32&lt;=A579),IF(B579="N",--('2) Income'!$I$13:$I$32=DAY(A579)),--('2) Income'!$I$13:$I$32&gt;=DAY(A579))),--(IFERROR(MOD('2) Income'!$H$13:$H$32-MONTH(A579)+12,12),1)=0),'2) Income'!$E$13:$E$32)))</f>
        <v>0</v>
      </c>
      <c r="AI579" s="8">
        <f>IF(A579="","",IF(COUNTIF('2) Income'!$D$13:$D$32,"one-time")=0,0,SUMIFS('2) Income'!$E$13:$E$32,'2) Income'!$D$13:$D$32,"one-time",'2) Income'!$F$13:$F$32,"="&amp;$A579)))</f>
        <v>0</v>
      </c>
      <c r="AJ579" s="9">
        <f t="shared" si="46"/>
        <v>0</v>
      </c>
    </row>
    <row r="580" spans="1:36">
      <c r="A580" s="7">
        <f>IF(A579="","",IF(A579+1&lt;='1) Period'!$E$21,A579+1,""))</f>
        <v>46052</v>
      </c>
      <c r="B580" s="7" t="str">
        <f t="shared" si="47"/>
        <v>N</v>
      </c>
      <c r="C580" t="str">
        <f t="shared" si="48"/>
        <v>F</v>
      </c>
      <c r="D580" s="8">
        <f>IF(A580="","",IF(TEXT(A580,"dddd")='4) Happy Money'!$E$23,WAllowance,0))</f>
        <v>0</v>
      </c>
      <c r="E580" s="8">
        <f>IF(A580="","",IF(B580="N",SUMIF(TMonthly[Day of the Month],DAY(A580),TMonthly[Amount]),SUMIF(TMonthly[Day of the Month],"&gt;="&amp;DAY(A580),TMonthly[Amount])))</f>
        <v>0</v>
      </c>
      <c r="F580" s="8" cm="1">
        <f t="array" ref="F580">IF(A580="","",SUMPRODUCT(--(TYearly[Due Date]&lt;=A580),IF(B580="N",--(TYearly[Day]=DAY(A580)),--(TYearly[Day]&gt;=DAY(A580))),--(IFERROR(MOD(TYearly[Month]-MONTH(A580)+12,12),1)=0),TYearly[Amount]))</f>
        <v>0</v>
      </c>
      <c r="G580" s="8">
        <f>IF(A580="","",SUMIF(TOneTime[Due Date],A580,TOneTime[Amount]))</f>
        <v>0</v>
      </c>
      <c r="H580" s="8" cm="1">
        <f t="array" ref="H580">IF(A580="","",IF(COUNTIF(TOther[Frequency],$H$1)=0,0,SUMPRODUCT(--(IFERROR(MOD(A580-TOther[Start Date],7),1)=0),--(TOther[Frequency]=$H$1),--(TOther[Start Date]&lt;=A580),--(TOther[End Date Calc]&gt;=A580),TOther[Amount])))</f>
        <v>0</v>
      </c>
      <c r="I580" s="8" cm="1">
        <f t="array" ref="I580">IF(A580="","",IF(COUNTIF(TOther[Frequency],$I$1)=0,0,SUMPRODUCT(--(IFERROR(MOD(A580-TOther[Start Date],14),1)=0),--(TOther[Frequency]=$I$1),--(TOther[Start Date]&lt;=A580),--(TOther[End Date Calc]&gt;=A580),TOther[Amount])))</f>
        <v>0</v>
      </c>
      <c r="J580" s="8">
        <f>IF(A580="","",IF(COUNTIF(TOther[Frequency],$J$1)=0,0,IF(OR(DAY(A580)=1,DAY(A580)=15),SUMIFS(TOther[Amount],TOther[Frequency],$J$1,TOther[Start Date],"&lt;="&amp;$A580,TOther[End Date Calc],"&gt;="&amp;A580),0)))</f>
        <v>0</v>
      </c>
      <c r="K580" s="8">
        <f>IF(A580="","",IF(COUNTIF(TOther[Frequency],$K$1)=0,0,IF(A580=(A580-DAY(A580)+1+2*7-WEEKDAY(A580-DAY(A580)+8-4,1)),SUMIFS(TOther[Amount],TOther[Frequency],$K$1,TOther[Start Date],"&lt;="&amp;$A580,TOther[End Date Calc],"&gt;="&amp;A580),0)))</f>
        <v>0</v>
      </c>
      <c r="L580" s="8">
        <f>IF(A580="","",IF(COUNTIF(TOther[Frequency],$L$1)=0,0,IF(A580=(A580-DAY(A580)+1+3*7-WEEKDAY(A580-DAY(A580)+8-4,1)),SUMIFS(TOther[Amount],TOther[Frequency],$L$1,TOther[Start Date],"&lt;="&amp;$A580,TOther[End Date Calc],"&gt;="&amp;A580),0)))</f>
        <v>0</v>
      </c>
      <c r="M580" s="8">
        <f>IF(A580="","",IF(COUNTIF(TOther[Frequency],$M$1)=0,0,IF(A580=(A580-DAY(A580)+1+4*7-WEEKDAY(A580-DAY(A580)+8-4,1)),SUMIFS(TOther[Amount],TOther[Frequency],$M$1,TOther[Start Date],"&lt;="&amp;$A580,TOther[End Date Calc],"&gt;="&amp;A580),0)))</f>
        <v>0</v>
      </c>
      <c r="N580" s="8" cm="1">
        <f t="array" ref="N580">IF(A580="","",IF(COUNTIF(TOther[Frequency],$N$1)=0,0,SUMPRODUCT(--(IFERROR(MOD(A580-TOther[Start Date],28),1)=0),--(TOther[Frequency]=$N$1),--(TOther[Start Date]&lt;=A580),--(TOther[End Date Calc]&gt;=A580),TOther[Amount])))</f>
        <v>0</v>
      </c>
      <c r="O580" s="8" cm="1">
        <f t="array" ref="O580">IF(A580="","",IF(COUNTIF(TOther[Frequency],$O$1)=0,0,SUMPRODUCT(--(IFERROR(MOD(A580-TOther[Start Date],42),1)=0),--(TOther[Frequency]=$O$1),--(TOther[Start Date]&lt;=A580),--(TOther[End Date Calc]&gt;=A580),TOther[Amount])))</f>
        <v>0</v>
      </c>
      <c r="P580" s="8" cm="1">
        <f t="array" ref="P580">IF(A580="","",IF(COUNTIF(TOther[Frequency],$P$1)=0,0,SUMPRODUCT(--(IFERROR(MOD(A580-TOther[Start Date],56),1)=0),--(TOther[Frequency]=$P$1),--(TOther[Start Date]&lt;=A580),--(TOther[End Date Calc]&gt;=A580),TOther[Amount])))</f>
        <v>0</v>
      </c>
      <c r="Q580" s="8">
        <f>IF(A580="","",IF(COUNTIF(TOther[Frequency],$Q$1)=0,0,IF(B580="N",SUMIFS(TOther[Amount],TOther[Frequency],$Q$1,TOther[Start Date],"&lt;="&amp;$A580,TOther[End Date Calc],"&gt;="&amp;A580,TOther[Start Day],DAY(A580)),SUMIFS(TOther[Amount],TOther[Frequency],$Q$1,TOther[Start Date],"&lt;="&amp;$A580,TOther[End Date Calc],"&gt;="&amp;A580,TOther[Start Day],"&gt;="&amp;DAY(A580)))))</f>
        <v>0</v>
      </c>
      <c r="R580" s="8" cm="1">
        <f t="array" ref="R580">IF(A580="","",IF(COUNTIF(TOther[Frequency],R$1)=0,0,SUMPRODUCT(--(TOther[Frequency]=R$1),--(TOther[Start Date]&lt;=A580),--(TOther[End Date Calc]&gt;=A580),IF(B580="N",--(TOther[Start Day]=DAY(A580)),--(TOther[Start Day]&gt;=DAY(A580))),--(IFERROR(MOD(TOther[Start Month]-MONTH(A580)+2,2),1)=0),TOther[Amount])))</f>
        <v>0</v>
      </c>
      <c r="S580" s="8" cm="1">
        <f t="array" ref="S580">IF(A580="","",IF(COUNTIF(TOther[Frequency],S$1)=0,0,SUMPRODUCT(--(TOther[Frequency]=S$1),--(TOther[Start Date]&lt;=A580),--(TOther[End Date Calc]&gt;=A580),IF(B580="N",--(TOther[Start Day]=DAY(A580)),--(TOther[Start Day]&gt;=DAY(A580))),--(IFERROR(MOD(TOther[Start Month]-MONTH(A580)+3,3),1)=0),TOther[Amount])))</f>
        <v>0</v>
      </c>
      <c r="T580" s="8" cm="1">
        <f t="array" ref="T580">IF($A580="","",IF(COUNTIF(TOther[Frequency],T$1)=0,0,SUMPRODUCT(--(TOther[Frequency]=T$1),--(TOther[Start Date]&lt;=$A580),--(TOther[End Date Calc]&gt;=$A580),IF($B580="N",--(TOther[Start Day]=DAY($A580)),--(TOther[Start Day]&gt;=DAY($A580))),--(IFERROR(MOD(TOther[Start Month]-MONTH($A580)+4,4),1)=0),TOther[Amount])))</f>
        <v>0</v>
      </c>
      <c r="U580" s="8" cm="1">
        <f t="array" ref="U580">IF(A580="","",IF(COUNTIF(TOther[Frequency],$U$1)=0,0,SUMPRODUCT(--(TOther[Frequency]=$U$1),--(TOther[Start Date]&lt;=A580),--(TOther[End Date Calc]&gt;=A580),IF(B580="N",--(TOther[Start Day]=DAY(A580)),--(TOther[Start Day]&gt;=DAY(A580))),--(IFERROR(MOD(TOther[Start Month]-MONTH(A580)+6,6),1)=0),TOther[Amount])))</f>
        <v>0</v>
      </c>
      <c r="V580" s="8" cm="1">
        <f t="array" ref="V580">IF(A580="","",IF(COUNTIF(TOther[Frequency],$V$1)=0,0,SUMPRODUCT(--(TOther[Frequency]=$V$1),--(TOther[Start Date]&lt;=A580),--(TOther[End Date Calc]&gt;=A580),IF(B580="N",--(TOther[Start Day]=DAY(A580)),--(TOther[Start Day]&gt;=DAY(A580))),--(IFERROR(MOD(TOther[Start Month]-MONTH(A580)+12,12),1)=0),TOther[Amount])))</f>
        <v>0</v>
      </c>
      <c r="W580" s="8">
        <f>IF(A580="","",SUMIFS(TOther[Amount],TOther[Start Date],A580,TOther[Frequency],$W$1))</f>
        <v>0</v>
      </c>
      <c r="X580" s="9">
        <f t="shared" si="45"/>
        <v>0</v>
      </c>
      <c r="Y580" s="9">
        <f t="shared" si="49"/>
        <v>0</v>
      </c>
      <c r="Z580" s="8" cm="1">
        <f t="array" ref="Z580">IF(A580="","",IF(COUNTIF('2) Income'!$D$13:$D$32,"Weekly")=0,0,SUMPRODUCT(--(IFERROR(MOD(A580-'2) Income'!$F$13:$F$32,7),1)=0),--('2) Income'!$D$13:$D$32="Weekly"),--('2) Income'!$F$13:$F$32&lt;=A580),'2) Income'!$E$13:$E$32)))</f>
        <v>0</v>
      </c>
      <c r="AA580" s="8" cm="1">
        <f t="array" ref="AA580">IF(A580="","",IF(COUNTIF('2) Income'!$D$13:$D$32,"Every Other Week")=0,0,SUMPRODUCT(--(IFERROR(MOD(A580-'2) Income'!$F$13:$F$32,14),1)=0),--('2) Income'!$D$13:$D$32="Every Other Week"),--('2) Income'!$F$13:$F$32&lt;=A580),'2) Income'!$E$13:$E$32)))</f>
        <v>2300</v>
      </c>
      <c r="AB580" s="8">
        <f>IF(A580="","",IF(COUNTIF('2) Income'!$D$13:$D$32,"1st and 15th")=0,0,IF(OR(DAY(A580)=1,DAY(A580)=15),SUMIFS('2) Income'!$E$13:$E$32,'2) Income'!$D$13:$D$32,"1st and 15th",'2) Income'!$F$13:$F$32,"&lt;="&amp;$A580),0)))</f>
        <v>0</v>
      </c>
      <c r="AC580" s="8">
        <f>IF(A580="","",IF(COUNTIF('2) Income'!$D$13:$D$32,"2nd Wednesday")=0,0,IF(A580=(A580-DAY(A580)+1+2*7-WEEKDAY(A580-DAY(A580)+8-4,1)),SUMIFS('2) Income'!$E$13:$E$32,'2) Income'!$D$13:$D$32,"2nd Wednesday",'2) Income'!$F$13:$F$32,"&lt;="&amp;$A580),0)))</f>
        <v>0</v>
      </c>
      <c r="AD580" s="8">
        <f>IF(A580="","",IF(COUNTIF('2) Income'!$D$13:$D$32,"3rd Wednesday")=0,0,IF(A580=(A580-DAY(A580)+1+3*7-WEEKDAY(A580-DAY(A580)+8-4,1)),SUMIFS('2) Income'!$E$13:$E$32,'2) Income'!$D$13:$D$32,"3rd Wednesday",'2) Income'!$F$13:$F$32,"&lt;="&amp;$A580),0)))</f>
        <v>0</v>
      </c>
      <c r="AE580" s="8">
        <f>IF(A580="","",IF(COUNTIF('2) Income'!$D$13:$D$32,"4th Wednesday")=0,0,IF(A580=(A580-DAY(A580)+1+4*7-WEEKDAY(A580-DAY(A580)+8-4,1)),SUMIFS('2) Income'!$E$13:$E$32,'2) Income'!$D$13:$D$32,"4th Wednesday",'2) Income'!$F$13:$F$32,"&lt;="&amp;$A580),0)))</f>
        <v>0</v>
      </c>
      <c r="AF580" s="8" cm="1">
        <f t="array" ref="AF580">IF(A580="","",IF(COUNTIF('2) Income'!$D$13:$D$32,"Every 4 Weeks")=0,0,SUMPRODUCT(--(IFERROR(MOD(A580-'2) Income'!$F$13:$F$32,28),1)=0),--('2) Income'!$D$13:$D$32="Every 4 Weeks"),--('2) Income'!$F$13:$F$32&lt;=A580),'2) Income'!$E$13:$E$32)))</f>
        <v>0</v>
      </c>
      <c r="AG580" s="8">
        <f>IF(A580="","",IF(COUNTIF('2) Income'!$D$13:$D$32,"Monthly")=0,0,IF(B580="N",SUMIFS('2) Income'!$E$13:$E$32,'2) Income'!$D$13:$D$32,"monthly",'2) Income'!$F$13:$F$32,"&lt;="&amp;$A580,'2) Income'!$I$13:$I$32,DAY(A580)),SUMIFS('2) Income'!$E$13:$E$32,'2) Income'!$D$13:$D$32,"monthly",'2) Income'!$F$13:$F$32,"&lt;="&amp;$A580,'2) Income'!$I$13:$I$32,"&gt;="&amp;DAY(A580)))))</f>
        <v>0</v>
      </c>
      <c r="AH580" s="8" cm="1">
        <f t="array" ref="AH580">IF(A580="","",IF(COUNTIF('2) Income'!$D$13:$D$32,"Yearly")=0,0,SUMPRODUCT(--('2) Income'!$D$13:$D$32="Yearly"),--('2) Income'!$F$13:$F$32&lt;=A580),IF(B580="N",--('2) Income'!$I$13:$I$32=DAY(A580)),--('2) Income'!$I$13:$I$32&gt;=DAY(A580))),--(IFERROR(MOD('2) Income'!$H$13:$H$32-MONTH(A580)+12,12),1)=0),'2) Income'!$E$13:$E$32)))</f>
        <v>0</v>
      </c>
      <c r="AI580" s="8">
        <f>IF(A580="","",IF(COUNTIF('2) Income'!$D$13:$D$32,"one-time")=0,0,SUMIFS('2) Income'!$E$13:$E$32,'2) Income'!$D$13:$D$32,"one-time",'2) Income'!$F$13:$F$32,"="&amp;$A580)))</f>
        <v>0</v>
      </c>
      <c r="AJ580" s="9">
        <f t="shared" si="46"/>
        <v>2300</v>
      </c>
    </row>
    <row r="581" spans="1:36">
      <c r="A581" s="7">
        <f>IF(A580="","",IF(A580+1&lt;='1) Period'!$E$21,A580+1,""))</f>
        <v>46053</v>
      </c>
      <c r="B581" s="7" t="str">
        <f t="shared" si="47"/>
        <v>Y</v>
      </c>
      <c r="C581" t="str">
        <f t="shared" si="48"/>
        <v>Y</v>
      </c>
      <c r="D581" s="8">
        <f>IF(A581="","",IF(TEXT(A581,"dddd")='4) Happy Money'!$E$23,WAllowance,0))</f>
        <v>0</v>
      </c>
      <c r="E581" s="8">
        <f>IF(A581="","",IF(B581="N",SUMIF(TMonthly[Day of the Month],DAY(A581),TMonthly[Amount]),SUMIF(TMonthly[Day of the Month],"&gt;="&amp;DAY(A581),TMonthly[Amount])))</f>
        <v>2000</v>
      </c>
      <c r="F581" s="8" cm="1">
        <f t="array" ref="F581">IF(A581="","",SUMPRODUCT(--(TYearly[Due Date]&lt;=A581),IF(B581="N",--(TYearly[Day]=DAY(A581)),--(TYearly[Day]&gt;=DAY(A581))),--(IFERROR(MOD(TYearly[Month]-MONTH(A581)+12,12),1)=0),TYearly[Amount]))</f>
        <v>0</v>
      </c>
      <c r="G581" s="8">
        <f>IF(A581="","",SUMIF(TOneTime[Due Date],A581,TOneTime[Amount]))</f>
        <v>0</v>
      </c>
      <c r="H581" s="8" cm="1">
        <f t="array" ref="H581">IF(A581="","",IF(COUNTIF(TOther[Frequency],$H$1)=0,0,SUMPRODUCT(--(IFERROR(MOD(A581-TOther[Start Date],7),1)=0),--(TOther[Frequency]=$H$1),--(TOther[Start Date]&lt;=A581),--(TOther[End Date Calc]&gt;=A581),TOther[Amount])))</f>
        <v>0</v>
      </c>
      <c r="I581" s="8" cm="1">
        <f t="array" ref="I581">IF(A581="","",IF(COUNTIF(TOther[Frequency],$I$1)=0,0,SUMPRODUCT(--(IFERROR(MOD(A581-TOther[Start Date],14),1)=0),--(TOther[Frequency]=$I$1),--(TOther[Start Date]&lt;=A581),--(TOther[End Date Calc]&gt;=A581),TOther[Amount])))</f>
        <v>0</v>
      </c>
      <c r="J581" s="8">
        <f>IF(A581="","",IF(COUNTIF(TOther[Frequency],$J$1)=0,0,IF(OR(DAY(A581)=1,DAY(A581)=15),SUMIFS(TOther[Amount],TOther[Frequency],$J$1,TOther[Start Date],"&lt;="&amp;$A581,TOther[End Date Calc],"&gt;="&amp;A581),0)))</f>
        <v>0</v>
      </c>
      <c r="K581" s="8">
        <f>IF(A581="","",IF(COUNTIF(TOther[Frequency],$K$1)=0,0,IF(A581=(A581-DAY(A581)+1+2*7-WEEKDAY(A581-DAY(A581)+8-4,1)),SUMIFS(TOther[Amount],TOther[Frequency],$K$1,TOther[Start Date],"&lt;="&amp;$A581,TOther[End Date Calc],"&gt;="&amp;A581),0)))</f>
        <v>0</v>
      </c>
      <c r="L581" s="8">
        <f>IF(A581="","",IF(COUNTIF(TOther[Frequency],$L$1)=0,0,IF(A581=(A581-DAY(A581)+1+3*7-WEEKDAY(A581-DAY(A581)+8-4,1)),SUMIFS(TOther[Amount],TOther[Frequency],$L$1,TOther[Start Date],"&lt;="&amp;$A581,TOther[End Date Calc],"&gt;="&amp;A581),0)))</f>
        <v>0</v>
      </c>
      <c r="M581" s="8">
        <f>IF(A581="","",IF(COUNTIF(TOther[Frequency],$M$1)=0,0,IF(A581=(A581-DAY(A581)+1+4*7-WEEKDAY(A581-DAY(A581)+8-4,1)),SUMIFS(TOther[Amount],TOther[Frequency],$M$1,TOther[Start Date],"&lt;="&amp;$A581,TOther[End Date Calc],"&gt;="&amp;A581),0)))</f>
        <v>0</v>
      </c>
      <c r="N581" s="8" cm="1">
        <f t="array" ref="N581">IF(A581="","",IF(COUNTIF(TOther[Frequency],$N$1)=0,0,SUMPRODUCT(--(IFERROR(MOD(A581-TOther[Start Date],28),1)=0),--(TOther[Frequency]=$N$1),--(TOther[Start Date]&lt;=A581),--(TOther[End Date Calc]&gt;=A581),TOther[Amount])))</f>
        <v>0</v>
      </c>
      <c r="O581" s="8" cm="1">
        <f t="array" ref="O581">IF(A581="","",IF(COUNTIF(TOther[Frequency],$O$1)=0,0,SUMPRODUCT(--(IFERROR(MOD(A581-TOther[Start Date],42),1)=0),--(TOther[Frequency]=$O$1),--(TOther[Start Date]&lt;=A581),--(TOther[End Date Calc]&gt;=A581),TOther[Amount])))</f>
        <v>0</v>
      </c>
      <c r="P581" s="8" cm="1">
        <f t="array" ref="P581">IF(A581="","",IF(COUNTIF(TOther[Frequency],$P$1)=0,0,SUMPRODUCT(--(IFERROR(MOD(A581-TOther[Start Date],56),1)=0),--(TOther[Frequency]=$P$1),--(TOther[Start Date]&lt;=A581),--(TOther[End Date Calc]&gt;=A581),TOther[Amount])))</f>
        <v>0</v>
      </c>
      <c r="Q581" s="8">
        <f>IF(A581="","",IF(COUNTIF(TOther[Frequency],$Q$1)=0,0,IF(B581="N",SUMIFS(TOther[Amount],TOther[Frequency],$Q$1,TOther[Start Date],"&lt;="&amp;$A581,TOther[End Date Calc],"&gt;="&amp;A581,TOther[Start Day],DAY(A581)),SUMIFS(TOther[Amount],TOther[Frequency],$Q$1,TOther[Start Date],"&lt;="&amp;$A581,TOther[End Date Calc],"&gt;="&amp;A581,TOther[Start Day],"&gt;="&amp;DAY(A581)))))</f>
        <v>0</v>
      </c>
      <c r="R581" s="8" cm="1">
        <f t="array" ref="R581">IF(A581="","",IF(COUNTIF(TOther[Frequency],R$1)=0,0,SUMPRODUCT(--(TOther[Frequency]=R$1),--(TOther[Start Date]&lt;=A581),--(TOther[End Date Calc]&gt;=A581),IF(B581="N",--(TOther[Start Day]=DAY(A581)),--(TOther[Start Day]&gt;=DAY(A581))),--(IFERROR(MOD(TOther[Start Month]-MONTH(A581)+2,2),1)=0),TOther[Amount])))</f>
        <v>0</v>
      </c>
      <c r="S581" s="8" cm="1">
        <f t="array" ref="S581">IF(A581="","",IF(COUNTIF(TOther[Frequency],S$1)=0,0,SUMPRODUCT(--(TOther[Frequency]=S$1),--(TOther[Start Date]&lt;=A581),--(TOther[End Date Calc]&gt;=A581),IF(B581="N",--(TOther[Start Day]=DAY(A581)),--(TOther[Start Day]&gt;=DAY(A581))),--(IFERROR(MOD(TOther[Start Month]-MONTH(A581)+3,3),1)=0),TOther[Amount])))</f>
        <v>0</v>
      </c>
      <c r="T581" s="8" cm="1">
        <f t="array" ref="T581">IF($A581="","",IF(COUNTIF(TOther[Frequency],T$1)=0,0,SUMPRODUCT(--(TOther[Frequency]=T$1),--(TOther[Start Date]&lt;=$A581),--(TOther[End Date Calc]&gt;=$A581),IF($B581="N",--(TOther[Start Day]=DAY($A581)),--(TOther[Start Day]&gt;=DAY($A581))),--(IFERROR(MOD(TOther[Start Month]-MONTH($A581)+4,4),1)=0),TOther[Amount])))</f>
        <v>0</v>
      </c>
      <c r="U581" s="8" cm="1">
        <f t="array" ref="U581">IF(A581="","",IF(COUNTIF(TOther[Frequency],$U$1)=0,0,SUMPRODUCT(--(TOther[Frequency]=$U$1),--(TOther[Start Date]&lt;=A581),--(TOther[End Date Calc]&gt;=A581),IF(B581="N",--(TOther[Start Day]=DAY(A581)),--(TOther[Start Day]&gt;=DAY(A581))),--(IFERROR(MOD(TOther[Start Month]-MONTH(A581)+6,6),1)=0),TOther[Amount])))</f>
        <v>0</v>
      </c>
      <c r="V581" s="8" cm="1">
        <f t="array" ref="V581">IF(A581="","",IF(COUNTIF(TOther[Frequency],$V$1)=0,0,SUMPRODUCT(--(TOther[Frequency]=$V$1),--(TOther[Start Date]&lt;=A581),--(TOther[End Date Calc]&gt;=A581),IF(B581="N",--(TOther[Start Day]=DAY(A581)),--(TOther[Start Day]&gt;=DAY(A581))),--(IFERROR(MOD(TOther[Start Month]-MONTH(A581)+12,12),1)=0),TOther[Amount])))</f>
        <v>0</v>
      </c>
      <c r="W581" s="8">
        <f>IF(A581="","",SUMIFS(TOther[Amount],TOther[Start Date],A581,TOther[Frequency],$W$1))</f>
        <v>0</v>
      </c>
      <c r="X581" s="9">
        <f t="shared" si="45"/>
        <v>2000</v>
      </c>
      <c r="Y581" s="9">
        <f t="shared" si="49"/>
        <v>0</v>
      </c>
      <c r="Z581" s="8" cm="1">
        <f t="array" ref="Z581">IF(A581="","",IF(COUNTIF('2) Income'!$D$13:$D$32,"Weekly")=0,0,SUMPRODUCT(--(IFERROR(MOD(A581-'2) Income'!$F$13:$F$32,7),1)=0),--('2) Income'!$D$13:$D$32="Weekly"),--('2) Income'!$F$13:$F$32&lt;=A581),'2) Income'!$E$13:$E$32)))</f>
        <v>0</v>
      </c>
      <c r="AA581" s="8" cm="1">
        <f t="array" ref="AA581">IF(A581="","",IF(COUNTIF('2) Income'!$D$13:$D$32,"Every Other Week")=0,0,SUMPRODUCT(--(IFERROR(MOD(A581-'2) Income'!$F$13:$F$32,14),1)=0),--('2) Income'!$D$13:$D$32="Every Other Week"),--('2) Income'!$F$13:$F$32&lt;=A581),'2) Income'!$E$13:$E$32)))</f>
        <v>0</v>
      </c>
      <c r="AB581" s="8">
        <f>IF(A581="","",IF(COUNTIF('2) Income'!$D$13:$D$32,"1st and 15th")=0,0,IF(OR(DAY(A581)=1,DAY(A581)=15),SUMIFS('2) Income'!$E$13:$E$32,'2) Income'!$D$13:$D$32,"1st and 15th",'2) Income'!$F$13:$F$32,"&lt;="&amp;$A581),0)))</f>
        <v>0</v>
      </c>
      <c r="AC581" s="8">
        <f>IF(A581="","",IF(COUNTIF('2) Income'!$D$13:$D$32,"2nd Wednesday")=0,0,IF(A581=(A581-DAY(A581)+1+2*7-WEEKDAY(A581-DAY(A581)+8-4,1)),SUMIFS('2) Income'!$E$13:$E$32,'2) Income'!$D$13:$D$32,"2nd Wednesday",'2) Income'!$F$13:$F$32,"&lt;="&amp;$A581),0)))</f>
        <v>0</v>
      </c>
      <c r="AD581" s="8">
        <f>IF(A581="","",IF(COUNTIF('2) Income'!$D$13:$D$32,"3rd Wednesday")=0,0,IF(A581=(A581-DAY(A581)+1+3*7-WEEKDAY(A581-DAY(A581)+8-4,1)),SUMIFS('2) Income'!$E$13:$E$32,'2) Income'!$D$13:$D$32,"3rd Wednesday",'2) Income'!$F$13:$F$32,"&lt;="&amp;$A581),0)))</f>
        <v>0</v>
      </c>
      <c r="AE581" s="8">
        <f>IF(A581="","",IF(COUNTIF('2) Income'!$D$13:$D$32,"4th Wednesday")=0,0,IF(A581=(A581-DAY(A581)+1+4*7-WEEKDAY(A581-DAY(A581)+8-4,1)),SUMIFS('2) Income'!$E$13:$E$32,'2) Income'!$D$13:$D$32,"4th Wednesday",'2) Income'!$F$13:$F$32,"&lt;="&amp;$A581),0)))</f>
        <v>0</v>
      </c>
      <c r="AF581" s="8" cm="1">
        <f t="array" ref="AF581">IF(A581="","",IF(COUNTIF('2) Income'!$D$13:$D$32,"Every 4 Weeks")=0,0,SUMPRODUCT(--(IFERROR(MOD(A581-'2) Income'!$F$13:$F$32,28),1)=0),--('2) Income'!$D$13:$D$32="Every 4 Weeks"),--('2) Income'!$F$13:$F$32&lt;=A581),'2) Income'!$E$13:$E$32)))</f>
        <v>0</v>
      </c>
      <c r="AG581" s="8">
        <f>IF(A581="","",IF(COUNTIF('2) Income'!$D$13:$D$32,"Monthly")=0,0,IF(B581="N",SUMIFS('2) Income'!$E$13:$E$32,'2) Income'!$D$13:$D$32,"monthly",'2) Income'!$F$13:$F$32,"&lt;="&amp;$A581,'2) Income'!$I$13:$I$32,DAY(A581)),SUMIFS('2) Income'!$E$13:$E$32,'2) Income'!$D$13:$D$32,"monthly",'2) Income'!$F$13:$F$32,"&lt;="&amp;$A581,'2) Income'!$I$13:$I$32,"&gt;="&amp;DAY(A581)))))</f>
        <v>0</v>
      </c>
      <c r="AH581" s="8" cm="1">
        <f t="array" ref="AH581">IF(A581="","",IF(COUNTIF('2) Income'!$D$13:$D$32,"Yearly")=0,0,SUMPRODUCT(--('2) Income'!$D$13:$D$32="Yearly"),--('2) Income'!$F$13:$F$32&lt;=A581),IF(B581="N",--('2) Income'!$I$13:$I$32=DAY(A581)),--('2) Income'!$I$13:$I$32&gt;=DAY(A581))),--(IFERROR(MOD('2) Income'!$H$13:$H$32-MONTH(A581)+12,12),1)=0),'2) Income'!$E$13:$E$32)))</f>
        <v>0</v>
      </c>
      <c r="AI581" s="8">
        <f>IF(A581="","",IF(COUNTIF('2) Income'!$D$13:$D$32,"one-time")=0,0,SUMIFS('2) Income'!$E$13:$E$32,'2) Income'!$D$13:$D$32,"one-time",'2) Income'!$F$13:$F$32,"="&amp;$A581)))</f>
        <v>0</v>
      </c>
      <c r="AJ581" s="9">
        <f t="shared" si="46"/>
        <v>0</v>
      </c>
    </row>
    <row r="582" spans="1:36">
      <c r="A582" s="7">
        <f>IF(A581="","",IF(A581+1&lt;='1) Period'!$E$21,A581+1,""))</f>
        <v>46054</v>
      </c>
      <c r="B582" s="7" t="str">
        <f t="shared" si="47"/>
        <v>N</v>
      </c>
      <c r="C582" t="str">
        <f t="shared" si="48"/>
        <v>Y</v>
      </c>
      <c r="D582" s="8">
        <f>IF(A582="","",IF(TEXT(A582,"dddd")='4) Happy Money'!$E$23,WAllowance,0))</f>
        <v>0</v>
      </c>
      <c r="E582" s="8">
        <f>IF(A582="","",IF(B582="N",SUMIF(TMonthly[Day of the Month],DAY(A582),TMonthly[Amount]),SUMIF(TMonthly[Day of the Month],"&gt;="&amp;DAY(A582),TMonthly[Amount])))</f>
        <v>195</v>
      </c>
      <c r="F582" s="8" cm="1">
        <f t="array" ref="F582">IF(A582="","",SUMPRODUCT(--(TYearly[Due Date]&lt;=A582),IF(B582="N",--(TYearly[Day]=DAY(A582)),--(TYearly[Day]&gt;=DAY(A582))),--(IFERROR(MOD(TYearly[Month]-MONTH(A582)+12,12),1)=0),TYearly[Amount]))</f>
        <v>0</v>
      </c>
      <c r="G582" s="8">
        <f>IF(A582="","",SUMIF(TOneTime[Due Date],A582,TOneTime[Amount]))</f>
        <v>0</v>
      </c>
      <c r="H582" s="8" cm="1">
        <f t="array" ref="H582">IF(A582="","",IF(COUNTIF(TOther[Frequency],$H$1)=0,0,SUMPRODUCT(--(IFERROR(MOD(A582-TOther[Start Date],7),1)=0),--(TOther[Frequency]=$H$1),--(TOther[Start Date]&lt;=A582),--(TOther[End Date Calc]&gt;=A582),TOther[Amount])))</f>
        <v>0</v>
      </c>
      <c r="I582" s="8" cm="1">
        <f t="array" ref="I582">IF(A582="","",IF(COUNTIF(TOther[Frequency],$I$1)=0,0,SUMPRODUCT(--(IFERROR(MOD(A582-TOther[Start Date],14),1)=0),--(TOther[Frequency]=$I$1),--(TOther[Start Date]&lt;=A582),--(TOther[End Date Calc]&gt;=A582),TOther[Amount])))</f>
        <v>0</v>
      </c>
      <c r="J582" s="8">
        <f>IF(A582="","",IF(COUNTIF(TOther[Frequency],$J$1)=0,0,IF(OR(DAY(A582)=1,DAY(A582)=15),SUMIFS(TOther[Amount],TOther[Frequency],$J$1,TOther[Start Date],"&lt;="&amp;$A582,TOther[End Date Calc],"&gt;="&amp;A582),0)))</f>
        <v>0</v>
      </c>
      <c r="K582" s="8">
        <f>IF(A582="","",IF(COUNTIF(TOther[Frequency],$K$1)=0,0,IF(A582=(A582-DAY(A582)+1+2*7-WEEKDAY(A582-DAY(A582)+8-4,1)),SUMIFS(TOther[Amount],TOther[Frequency],$K$1,TOther[Start Date],"&lt;="&amp;$A582,TOther[End Date Calc],"&gt;="&amp;A582),0)))</f>
        <v>0</v>
      </c>
      <c r="L582" s="8">
        <f>IF(A582="","",IF(COUNTIF(TOther[Frequency],$L$1)=0,0,IF(A582=(A582-DAY(A582)+1+3*7-WEEKDAY(A582-DAY(A582)+8-4,1)),SUMIFS(TOther[Amount],TOther[Frequency],$L$1,TOther[Start Date],"&lt;="&amp;$A582,TOther[End Date Calc],"&gt;="&amp;A582),0)))</f>
        <v>0</v>
      </c>
      <c r="M582" s="8">
        <f>IF(A582="","",IF(COUNTIF(TOther[Frequency],$M$1)=0,0,IF(A582=(A582-DAY(A582)+1+4*7-WEEKDAY(A582-DAY(A582)+8-4,1)),SUMIFS(TOther[Amount],TOther[Frequency],$M$1,TOther[Start Date],"&lt;="&amp;$A582,TOther[End Date Calc],"&gt;="&amp;A582),0)))</f>
        <v>0</v>
      </c>
      <c r="N582" s="8" cm="1">
        <f t="array" ref="N582">IF(A582="","",IF(COUNTIF(TOther[Frequency],$N$1)=0,0,SUMPRODUCT(--(IFERROR(MOD(A582-TOther[Start Date],28),1)=0),--(TOther[Frequency]=$N$1),--(TOther[Start Date]&lt;=A582),--(TOther[End Date Calc]&gt;=A582),TOther[Amount])))</f>
        <v>0</v>
      </c>
      <c r="O582" s="8" cm="1">
        <f t="array" ref="O582">IF(A582="","",IF(COUNTIF(TOther[Frequency],$O$1)=0,0,SUMPRODUCT(--(IFERROR(MOD(A582-TOther[Start Date],42),1)=0),--(TOther[Frequency]=$O$1),--(TOther[Start Date]&lt;=A582),--(TOther[End Date Calc]&gt;=A582),TOther[Amount])))</f>
        <v>0</v>
      </c>
      <c r="P582" s="8" cm="1">
        <f t="array" ref="P582">IF(A582="","",IF(COUNTIF(TOther[Frequency],$P$1)=0,0,SUMPRODUCT(--(IFERROR(MOD(A582-TOther[Start Date],56),1)=0),--(TOther[Frequency]=$P$1),--(TOther[Start Date]&lt;=A582),--(TOther[End Date Calc]&gt;=A582),TOther[Amount])))</f>
        <v>0</v>
      </c>
      <c r="Q582" s="8">
        <f>IF(A582="","",IF(COUNTIF(TOther[Frequency],$Q$1)=0,0,IF(B582="N",SUMIFS(TOther[Amount],TOther[Frequency],$Q$1,TOther[Start Date],"&lt;="&amp;$A582,TOther[End Date Calc],"&gt;="&amp;A582,TOther[Start Day],DAY(A582)),SUMIFS(TOther[Amount],TOther[Frequency],$Q$1,TOther[Start Date],"&lt;="&amp;$A582,TOther[End Date Calc],"&gt;="&amp;A582,TOther[Start Day],"&gt;="&amp;DAY(A582)))))</f>
        <v>0</v>
      </c>
      <c r="R582" s="8" cm="1">
        <f t="array" ref="R582">IF(A582="","",IF(COUNTIF(TOther[Frequency],R$1)=0,0,SUMPRODUCT(--(TOther[Frequency]=R$1),--(TOther[Start Date]&lt;=A582),--(TOther[End Date Calc]&gt;=A582),IF(B582="N",--(TOther[Start Day]=DAY(A582)),--(TOther[Start Day]&gt;=DAY(A582))),--(IFERROR(MOD(TOther[Start Month]-MONTH(A582)+2,2),1)=0),TOther[Amount])))</f>
        <v>0</v>
      </c>
      <c r="S582" s="8" cm="1">
        <f t="array" ref="S582">IF(A582="","",IF(COUNTIF(TOther[Frequency],S$1)=0,0,SUMPRODUCT(--(TOther[Frequency]=S$1),--(TOther[Start Date]&lt;=A582),--(TOther[End Date Calc]&gt;=A582),IF(B582="N",--(TOther[Start Day]=DAY(A582)),--(TOther[Start Day]&gt;=DAY(A582))),--(IFERROR(MOD(TOther[Start Month]-MONTH(A582)+3,3),1)=0),TOther[Amount])))</f>
        <v>0</v>
      </c>
      <c r="T582" s="8" cm="1">
        <f t="array" ref="T582">IF($A582="","",IF(COUNTIF(TOther[Frequency],T$1)=0,0,SUMPRODUCT(--(TOther[Frequency]=T$1),--(TOther[Start Date]&lt;=$A582),--(TOther[End Date Calc]&gt;=$A582),IF($B582="N",--(TOther[Start Day]=DAY($A582)),--(TOther[Start Day]&gt;=DAY($A582))),--(IFERROR(MOD(TOther[Start Month]-MONTH($A582)+4,4),1)=0),TOther[Amount])))</f>
        <v>0</v>
      </c>
      <c r="U582" s="8" cm="1">
        <f t="array" ref="U582">IF(A582="","",IF(COUNTIF(TOther[Frequency],$U$1)=0,0,SUMPRODUCT(--(TOther[Frequency]=$U$1),--(TOther[Start Date]&lt;=A582),--(TOther[End Date Calc]&gt;=A582),IF(B582="N",--(TOther[Start Day]=DAY(A582)),--(TOther[Start Day]&gt;=DAY(A582))),--(IFERROR(MOD(TOther[Start Month]-MONTH(A582)+6,6),1)=0),TOther[Amount])))</f>
        <v>0</v>
      </c>
      <c r="V582" s="8" cm="1">
        <f t="array" ref="V582">IF(A582="","",IF(COUNTIF(TOther[Frequency],$V$1)=0,0,SUMPRODUCT(--(TOther[Frequency]=$V$1),--(TOther[Start Date]&lt;=A582),--(TOther[End Date Calc]&gt;=A582),IF(B582="N",--(TOther[Start Day]=DAY(A582)),--(TOther[Start Day]&gt;=DAY(A582))),--(IFERROR(MOD(TOther[Start Month]-MONTH(A582)+12,12),1)=0),TOther[Amount])))</f>
        <v>0</v>
      </c>
      <c r="W582" s="8">
        <f>IF(A582="","",SUMIFS(TOther[Amount],TOther[Start Date],A582,TOther[Frequency],$W$1))</f>
        <v>0</v>
      </c>
      <c r="X582" s="9">
        <f t="shared" si="45"/>
        <v>195</v>
      </c>
      <c r="Y582" s="9">
        <f t="shared" si="49"/>
        <v>0</v>
      </c>
      <c r="Z582" s="8" cm="1">
        <f t="array" ref="Z582">IF(A582="","",IF(COUNTIF('2) Income'!$D$13:$D$32,"Weekly")=0,0,SUMPRODUCT(--(IFERROR(MOD(A582-'2) Income'!$F$13:$F$32,7),1)=0),--('2) Income'!$D$13:$D$32="Weekly"),--('2) Income'!$F$13:$F$32&lt;=A582),'2) Income'!$E$13:$E$32)))</f>
        <v>0</v>
      </c>
      <c r="AA582" s="8" cm="1">
        <f t="array" ref="AA582">IF(A582="","",IF(COUNTIF('2) Income'!$D$13:$D$32,"Every Other Week")=0,0,SUMPRODUCT(--(IFERROR(MOD(A582-'2) Income'!$F$13:$F$32,14),1)=0),--('2) Income'!$D$13:$D$32="Every Other Week"),--('2) Income'!$F$13:$F$32&lt;=A582),'2) Income'!$E$13:$E$32)))</f>
        <v>0</v>
      </c>
      <c r="AB582" s="8">
        <f>IF(A582="","",IF(COUNTIF('2) Income'!$D$13:$D$32,"1st and 15th")=0,0,IF(OR(DAY(A582)=1,DAY(A582)=15),SUMIFS('2) Income'!$E$13:$E$32,'2) Income'!$D$13:$D$32,"1st and 15th",'2) Income'!$F$13:$F$32,"&lt;="&amp;$A582),0)))</f>
        <v>0</v>
      </c>
      <c r="AC582" s="8">
        <f>IF(A582="","",IF(COUNTIF('2) Income'!$D$13:$D$32,"2nd Wednesday")=0,0,IF(A582=(A582-DAY(A582)+1+2*7-WEEKDAY(A582-DAY(A582)+8-4,1)),SUMIFS('2) Income'!$E$13:$E$32,'2) Income'!$D$13:$D$32,"2nd Wednesday",'2) Income'!$F$13:$F$32,"&lt;="&amp;$A582),0)))</f>
        <v>0</v>
      </c>
      <c r="AD582" s="8">
        <f>IF(A582="","",IF(COUNTIF('2) Income'!$D$13:$D$32,"3rd Wednesday")=0,0,IF(A582=(A582-DAY(A582)+1+3*7-WEEKDAY(A582-DAY(A582)+8-4,1)),SUMIFS('2) Income'!$E$13:$E$32,'2) Income'!$D$13:$D$32,"3rd Wednesday",'2) Income'!$F$13:$F$32,"&lt;="&amp;$A582),0)))</f>
        <v>0</v>
      </c>
      <c r="AE582" s="8">
        <f>IF(A582="","",IF(COUNTIF('2) Income'!$D$13:$D$32,"4th Wednesday")=0,0,IF(A582=(A582-DAY(A582)+1+4*7-WEEKDAY(A582-DAY(A582)+8-4,1)),SUMIFS('2) Income'!$E$13:$E$32,'2) Income'!$D$13:$D$32,"4th Wednesday",'2) Income'!$F$13:$F$32,"&lt;="&amp;$A582),0)))</f>
        <v>0</v>
      </c>
      <c r="AF582" s="8" cm="1">
        <f t="array" ref="AF582">IF(A582="","",IF(COUNTIF('2) Income'!$D$13:$D$32,"Every 4 Weeks")=0,0,SUMPRODUCT(--(IFERROR(MOD(A582-'2) Income'!$F$13:$F$32,28),1)=0),--('2) Income'!$D$13:$D$32="Every 4 Weeks"),--('2) Income'!$F$13:$F$32&lt;=A582),'2) Income'!$E$13:$E$32)))</f>
        <v>0</v>
      </c>
      <c r="AG582" s="8">
        <f>IF(A582="","",IF(COUNTIF('2) Income'!$D$13:$D$32,"Monthly")=0,0,IF(B582="N",SUMIFS('2) Income'!$E$13:$E$32,'2) Income'!$D$13:$D$32,"monthly",'2) Income'!$F$13:$F$32,"&lt;="&amp;$A582,'2) Income'!$I$13:$I$32,DAY(A582)),SUMIFS('2) Income'!$E$13:$E$32,'2) Income'!$D$13:$D$32,"monthly",'2) Income'!$F$13:$F$32,"&lt;="&amp;$A582,'2) Income'!$I$13:$I$32,"&gt;="&amp;DAY(A582)))))</f>
        <v>650</v>
      </c>
      <c r="AH582" s="8" cm="1">
        <f t="array" ref="AH582">IF(A582="","",IF(COUNTIF('2) Income'!$D$13:$D$32,"Yearly")=0,0,SUMPRODUCT(--('2) Income'!$D$13:$D$32="Yearly"),--('2) Income'!$F$13:$F$32&lt;=A582),IF(B582="N",--('2) Income'!$I$13:$I$32=DAY(A582)),--('2) Income'!$I$13:$I$32&gt;=DAY(A582))),--(IFERROR(MOD('2) Income'!$H$13:$H$32-MONTH(A582)+12,12),1)=0),'2) Income'!$E$13:$E$32)))</f>
        <v>0</v>
      </c>
      <c r="AI582" s="8">
        <f>IF(A582="","",IF(COUNTIF('2) Income'!$D$13:$D$32,"one-time")=0,0,SUMIFS('2) Income'!$E$13:$E$32,'2) Income'!$D$13:$D$32,"one-time",'2) Income'!$F$13:$F$32,"="&amp;$A582)))</f>
        <v>0</v>
      </c>
      <c r="AJ582" s="9">
        <f t="shared" si="46"/>
        <v>650</v>
      </c>
    </row>
    <row r="583" spans="1:36">
      <c r="A583" s="7">
        <f>IF(A582="","",IF(A582+1&lt;='1) Period'!$E$21,A582+1,""))</f>
        <v>46055</v>
      </c>
      <c r="B583" s="7" t="str">
        <f t="shared" si="47"/>
        <v>N</v>
      </c>
      <c r="C583" t="str">
        <f t="shared" si="48"/>
        <v>F</v>
      </c>
      <c r="D583" s="8">
        <f>IF(A583="","",IF(TEXT(A583,"dddd")='4) Happy Money'!$E$23,WAllowance,0))</f>
        <v>400</v>
      </c>
      <c r="E583" s="8">
        <f>IF(A583="","",IF(B583="N",SUMIF(TMonthly[Day of the Month],DAY(A583),TMonthly[Amount]),SUMIF(TMonthly[Day of the Month],"&gt;="&amp;DAY(A583),TMonthly[Amount])))</f>
        <v>35</v>
      </c>
      <c r="F583" s="8" cm="1">
        <f t="array" ref="F583">IF(A583="","",SUMPRODUCT(--(TYearly[Due Date]&lt;=A583),IF(B583="N",--(TYearly[Day]=DAY(A583)),--(TYearly[Day]&gt;=DAY(A583))),--(IFERROR(MOD(TYearly[Month]-MONTH(A583)+12,12),1)=0),TYearly[Amount]))</f>
        <v>0</v>
      </c>
      <c r="G583" s="8">
        <f>IF(A583="","",SUMIF(TOneTime[Due Date],A583,TOneTime[Amount]))</f>
        <v>0</v>
      </c>
      <c r="H583" s="8" cm="1">
        <f t="array" ref="H583">IF(A583="","",IF(COUNTIF(TOther[Frequency],$H$1)=0,0,SUMPRODUCT(--(IFERROR(MOD(A583-TOther[Start Date],7),1)=0),--(TOther[Frequency]=$H$1),--(TOther[Start Date]&lt;=A583),--(TOther[End Date Calc]&gt;=A583),TOther[Amount])))</f>
        <v>0</v>
      </c>
      <c r="I583" s="8" cm="1">
        <f t="array" ref="I583">IF(A583="","",IF(COUNTIF(TOther[Frequency],$I$1)=0,0,SUMPRODUCT(--(IFERROR(MOD(A583-TOther[Start Date],14),1)=0),--(TOther[Frequency]=$I$1),--(TOther[Start Date]&lt;=A583),--(TOther[End Date Calc]&gt;=A583),TOther[Amount])))</f>
        <v>230</v>
      </c>
      <c r="J583" s="8">
        <f>IF(A583="","",IF(COUNTIF(TOther[Frequency],$J$1)=0,0,IF(OR(DAY(A583)=1,DAY(A583)=15),SUMIFS(TOther[Amount],TOther[Frequency],$J$1,TOther[Start Date],"&lt;="&amp;$A583,TOther[End Date Calc],"&gt;="&amp;A583),0)))</f>
        <v>0</v>
      </c>
      <c r="K583" s="8">
        <f>IF(A583="","",IF(COUNTIF(TOther[Frequency],$K$1)=0,0,IF(A583=(A583-DAY(A583)+1+2*7-WEEKDAY(A583-DAY(A583)+8-4,1)),SUMIFS(TOther[Amount],TOther[Frequency],$K$1,TOther[Start Date],"&lt;="&amp;$A583,TOther[End Date Calc],"&gt;="&amp;A583),0)))</f>
        <v>0</v>
      </c>
      <c r="L583" s="8">
        <f>IF(A583="","",IF(COUNTIF(TOther[Frequency],$L$1)=0,0,IF(A583=(A583-DAY(A583)+1+3*7-WEEKDAY(A583-DAY(A583)+8-4,1)),SUMIFS(TOther[Amount],TOther[Frequency],$L$1,TOther[Start Date],"&lt;="&amp;$A583,TOther[End Date Calc],"&gt;="&amp;A583),0)))</f>
        <v>0</v>
      </c>
      <c r="M583" s="8">
        <f>IF(A583="","",IF(COUNTIF(TOther[Frequency],$M$1)=0,0,IF(A583=(A583-DAY(A583)+1+4*7-WEEKDAY(A583-DAY(A583)+8-4,1)),SUMIFS(TOther[Amount],TOther[Frequency],$M$1,TOther[Start Date],"&lt;="&amp;$A583,TOther[End Date Calc],"&gt;="&amp;A583),0)))</f>
        <v>0</v>
      </c>
      <c r="N583" s="8" cm="1">
        <f t="array" ref="N583">IF(A583="","",IF(COUNTIF(TOther[Frequency],$N$1)=0,0,SUMPRODUCT(--(IFERROR(MOD(A583-TOther[Start Date],28),1)=0),--(TOther[Frequency]=$N$1),--(TOther[Start Date]&lt;=A583),--(TOther[End Date Calc]&gt;=A583),TOther[Amount])))</f>
        <v>0</v>
      </c>
      <c r="O583" s="8" cm="1">
        <f t="array" ref="O583">IF(A583="","",IF(COUNTIF(TOther[Frequency],$O$1)=0,0,SUMPRODUCT(--(IFERROR(MOD(A583-TOther[Start Date],42),1)=0),--(TOther[Frequency]=$O$1),--(TOther[Start Date]&lt;=A583),--(TOther[End Date Calc]&gt;=A583),TOther[Amount])))</f>
        <v>0</v>
      </c>
      <c r="P583" s="8" cm="1">
        <f t="array" ref="P583">IF(A583="","",IF(COUNTIF(TOther[Frequency],$P$1)=0,0,SUMPRODUCT(--(IFERROR(MOD(A583-TOther[Start Date],56),1)=0),--(TOther[Frequency]=$P$1),--(TOther[Start Date]&lt;=A583),--(TOther[End Date Calc]&gt;=A583),TOther[Amount])))</f>
        <v>0</v>
      </c>
      <c r="Q583" s="8">
        <f>IF(A583="","",IF(COUNTIF(TOther[Frequency],$Q$1)=0,0,IF(B583="N",SUMIFS(TOther[Amount],TOther[Frequency],$Q$1,TOther[Start Date],"&lt;="&amp;$A583,TOther[End Date Calc],"&gt;="&amp;A583,TOther[Start Day],DAY(A583)),SUMIFS(TOther[Amount],TOther[Frequency],$Q$1,TOther[Start Date],"&lt;="&amp;$A583,TOther[End Date Calc],"&gt;="&amp;A583,TOther[Start Day],"&gt;="&amp;DAY(A583)))))</f>
        <v>0</v>
      </c>
      <c r="R583" s="8" cm="1">
        <f t="array" ref="R583">IF(A583="","",IF(COUNTIF(TOther[Frequency],R$1)=0,0,SUMPRODUCT(--(TOther[Frequency]=R$1),--(TOther[Start Date]&lt;=A583),--(TOther[End Date Calc]&gt;=A583),IF(B583="N",--(TOther[Start Day]=DAY(A583)),--(TOther[Start Day]&gt;=DAY(A583))),--(IFERROR(MOD(TOther[Start Month]-MONTH(A583)+2,2),1)=0),TOther[Amount])))</f>
        <v>0</v>
      </c>
      <c r="S583" s="8" cm="1">
        <f t="array" ref="S583">IF(A583="","",IF(COUNTIF(TOther[Frequency],S$1)=0,0,SUMPRODUCT(--(TOther[Frequency]=S$1),--(TOther[Start Date]&lt;=A583),--(TOther[End Date Calc]&gt;=A583),IF(B583="N",--(TOther[Start Day]=DAY(A583)),--(TOther[Start Day]&gt;=DAY(A583))),--(IFERROR(MOD(TOther[Start Month]-MONTH(A583)+3,3),1)=0),TOther[Amount])))</f>
        <v>0</v>
      </c>
      <c r="T583" s="8" cm="1">
        <f t="array" ref="T583">IF($A583="","",IF(COUNTIF(TOther[Frequency],T$1)=0,0,SUMPRODUCT(--(TOther[Frequency]=T$1),--(TOther[Start Date]&lt;=$A583),--(TOther[End Date Calc]&gt;=$A583),IF($B583="N",--(TOther[Start Day]=DAY($A583)),--(TOther[Start Day]&gt;=DAY($A583))),--(IFERROR(MOD(TOther[Start Month]-MONTH($A583)+4,4),1)=0),TOther[Amount])))</f>
        <v>0</v>
      </c>
      <c r="U583" s="8" cm="1">
        <f t="array" ref="U583">IF(A583="","",IF(COUNTIF(TOther[Frequency],$U$1)=0,0,SUMPRODUCT(--(TOther[Frequency]=$U$1),--(TOther[Start Date]&lt;=A583),--(TOther[End Date Calc]&gt;=A583),IF(B583="N",--(TOther[Start Day]=DAY(A583)),--(TOther[Start Day]&gt;=DAY(A583))),--(IFERROR(MOD(TOther[Start Month]-MONTH(A583)+6,6),1)=0),TOther[Amount])))</f>
        <v>0</v>
      </c>
      <c r="V583" s="8" cm="1">
        <f t="array" ref="V583">IF(A583="","",IF(COUNTIF(TOther[Frequency],$V$1)=0,0,SUMPRODUCT(--(TOther[Frequency]=$V$1),--(TOther[Start Date]&lt;=A583),--(TOther[End Date Calc]&gt;=A583),IF(B583="N",--(TOther[Start Day]=DAY(A583)),--(TOther[Start Day]&gt;=DAY(A583))),--(IFERROR(MOD(TOther[Start Month]-MONTH(A583)+12,12),1)=0),TOther[Amount])))</f>
        <v>0</v>
      </c>
      <c r="W583" s="8">
        <f>IF(A583="","",SUMIFS(TOther[Amount],TOther[Start Date],A583,TOther[Frequency],$W$1))</f>
        <v>0</v>
      </c>
      <c r="X583" s="9">
        <f t="shared" si="45"/>
        <v>265</v>
      </c>
      <c r="Y583" s="9">
        <f t="shared" si="49"/>
        <v>230</v>
      </c>
      <c r="Z583" s="8" cm="1">
        <f t="array" ref="Z583">IF(A583="","",IF(COUNTIF('2) Income'!$D$13:$D$32,"Weekly")=0,0,SUMPRODUCT(--(IFERROR(MOD(A583-'2) Income'!$F$13:$F$32,7),1)=0),--('2) Income'!$D$13:$D$32="Weekly"),--('2) Income'!$F$13:$F$32&lt;=A583),'2) Income'!$E$13:$E$32)))</f>
        <v>0</v>
      </c>
      <c r="AA583" s="8" cm="1">
        <f t="array" ref="AA583">IF(A583="","",IF(COUNTIF('2) Income'!$D$13:$D$32,"Every Other Week")=0,0,SUMPRODUCT(--(IFERROR(MOD(A583-'2) Income'!$F$13:$F$32,14),1)=0),--('2) Income'!$D$13:$D$32="Every Other Week"),--('2) Income'!$F$13:$F$32&lt;=A583),'2) Income'!$E$13:$E$32)))</f>
        <v>0</v>
      </c>
      <c r="AB583" s="8">
        <f>IF(A583="","",IF(COUNTIF('2) Income'!$D$13:$D$32,"1st and 15th")=0,0,IF(OR(DAY(A583)=1,DAY(A583)=15),SUMIFS('2) Income'!$E$13:$E$32,'2) Income'!$D$13:$D$32,"1st and 15th",'2) Income'!$F$13:$F$32,"&lt;="&amp;$A583),0)))</f>
        <v>0</v>
      </c>
      <c r="AC583" s="8">
        <f>IF(A583="","",IF(COUNTIF('2) Income'!$D$13:$D$32,"2nd Wednesday")=0,0,IF(A583=(A583-DAY(A583)+1+2*7-WEEKDAY(A583-DAY(A583)+8-4,1)),SUMIFS('2) Income'!$E$13:$E$32,'2) Income'!$D$13:$D$32,"2nd Wednesday",'2) Income'!$F$13:$F$32,"&lt;="&amp;$A583),0)))</f>
        <v>0</v>
      </c>
      <c r="AD583" s="8">
        <f>IF(A583="","",IF(COUNTIF('2) Income'!$D$13:$D$32,"3rd Wednesday")=0,0,IF(A583=(A583-DAY(A583)+1+3*7-WEEKDAY(A583-DAY(A583)+8-4,1)),SUMIFS('2) Income'!$E$13:$E$32,'2) Income'!$D$13:$D$32,"3rd Wednesday",'2) Income'!$F$13:$F$32,"&lt;="&amp;$A583),0)))</f>
        <v>0</v>
      </c>
      <c r="AE583" s="8">
        <f>IF(A583="","",IF(COUNTIF('2) Income'!$D$13:$D$32,"4th Wednesday")=0,0,IF(A583=(A583-DAY(A583)+1+4*7-WEEKDAY(A583-DAY(A583)+8-4,1)),SUMIFS('2) Income'!$E$13:$E$32,'2) Income'!$D$13:$D$32,"4th Wednesday",'2) Income'!$F$13:$F$32,"&lt;="&amp;$A583),0)))</f>
        <v>0</v>
      </c>
      <c r="AF583" s="8" cm="1">
        <f t="array" ref="AF583">IF(A583="","",IF(COUNTIF('2) Income'!$D$13:$D$32,"Every 4 Weeks")=0,0,SUMPRODUCT(--(IFERROR(MOD(A583-'2) Income'!$F$13:$F$32,28),1)=0),--('2) Income'!$D$13:$D$32="Every 4 Weeks"),--('2) Income'!$F$13:$F$32&lt;=A583),'2) Income'!$E$13:$E$32)))</f>
        <v>0</v>
      </c>
      <c r="AG583" s="8">
        <f>IF(A583="","",IF(COUNTIF('2) Income'!$D$13:$D$32,"Monthly")=0,0,IF(B583="N",SUMIFS('2) Income'!$E$13:$E$32,'2) Income'!$D$13:$D$32,"monthly",'2) Income'!$F$13:$F$32,"&lt;="&amp;$A583,'2) Income'!$I$13:$I$32,DAY(A583)),SUMIFS('2) Income'!$E$13:$E$32,'2) Income'!$D$13:$D$32,"monthly",'2) Income'!$F$13:$F$32,"&lt;="&amp;$A583,'2) Income'!$I$13:$I$32,"&gt;="&amp;DAY(A583)))))</f>
        <v>0</v>
      </c>
      <c r="AH583" s="8" cm="1">
        <f t="array" ref="AH583">IF(A583="","",IF(COUNTIF('2) Income'!$D$13:$D$32,"Yearly")=0,0,SUMPRODUCT(--('2) Income'!$D$13:$D$32="Yearly"),--('2) Income'!$F$13:$F$32&lt;=A583),IF(B583="N",--('2) Income'!$I$13:$I$32=DAY(A583)),--('2) Income'!$I$13:$I$32&gt;=DAY(A583))),--(IFERROR(MOD('2) Income'!$H$13:$H$32-MONTH(A583)+12,12),1)=0),'2) Income'!$E$13:$E$32)))</f>
        <v>0</v>
      </c>
      <c r="AI583" s="8">
        <f>IF(A583="","",IF(COUNTIF('2) Income'!$D$13:$D$32,"one-time")=0,0,SUMIFS('2) Income'!$E$13:$E$32,'2) Income'!$D$13:$D$32,"one-time",'2) Income'!$F$13:$F$32,"="&amp;$A583)))</f>
        <v>0</v>
      </c>
      <c r="AJ583" s="9">
        <f t="shared" si="46"/>
        <v>0</v>
      </c>
    </row>
    <row r="584" spans="1:36">
      <c r="A584" s="7">
        <f>IF(A583="","",IF(A583+1&lt;='1) Period'!$E$21,A583+1,""))</f>
        <v>46056</v>
      </c>
      <c r="B584" s="7" t="str">
        <f t="shared" si="47"/>
        <v>N</v>
      </c>
      <c r="C584" t="str">
        <f t="shared" si="48"/>
        <v>F</v>
      </c>
      <c r="D584" s="8">
        <f>IF(A584="","",IF(TEXT(A584,"dddd")='4) Happy Money'!$E$23,WAllowance,0))</f>
        <v>0</v>
      </c>
      <c r="E584" s="8">
        <f>IF(A584="","",IF(B584="N",SUMIF(TMonthly[Day of the Month],DAY(A584),TMonthly[Amount]),SUMIF(TMonthly[Day of the Month],"&gt;="&amp;DAY(A584),TMonthly[Amount])))</f>
        <v>35</v>
      </c>
      <c r="F584" s="8" cm="1">
        <f t="array" ref="F584">IF(A584="","",SUMPRODUCT(--(TYearly[Due Date]&lt;=A584),IF(B584="N",--(TYearly[Day]=DAY(A584)),--(TYearly[Day]&gt;=DAY(A584))),--(IFERROR(MOD(TYearly[Month]-MONTH(A584)+12,12),1)=0),TYearly[Amount]))</f>
        <v>0</v>
      </c>
      <c r="G584" s="8">
        <f>IF(A584="","",SUMIF(TOneTime[Due Date],A584,TOneTime[Amount]))</f>
        <v>0</v>
      </c>
      <c r="H584" s="8" cm="1">
        <f t="array" ref="H584">IF(A584="","",IF(COUNTIF(TOther[Frequency],$H$1)=0,0,SUMPRODUCT(--(IFERROR(MOD(A584-TOther[Start Date],7),1)=0),--(TOther[Frequency]=$H$1),--(TOther[Start Date]&lt;=A584),--(TOther[End Date Calc]&gt;=A584),TOther[Amount])))</f>
        <v>0</v>
      </c>
      <c r="I584" s="8" cm="1">
        <f t="array" ref="I584">IF(A584="","",IF(COUNTIF(TOther[Frequency],$I$1)=0,0,SUMPRODUCT(--(IFERROR(MOD(A584-TOther[Start Date],14),1)=0),--(TOther[Frequency]=$I$1),--(TOther[Start Date]&lt;=A584),--(TOther[End Date Calc]&gt;=A584),TOther[Amount])))</f>
        <v>0</v>
      </c>
      <c r="J584" s="8">
        <f>IF(A584="","",IF(COUNTIF(TOther[Frequency],$J$1)=0,0,IF(OR(DAY(A584)=1,DAY(A584)=15),SUMIFS(TOther[Amount],TOther[Frequency],$J$1,TOther[Start Date],"&lt;="&amp;$A584,TOther[End Date Calc],"&gt;="&amp;A584),0)))</f>
        <v>0</v>
      </c>
      <c r="K584" s="8">
        <f>IF(A584="","",IF(COUNTIF(TOther[Frequency],$K$1)=0,0,IF(A584=(A584-DAY(A584)+1+2*7-WEEKDAY(A584-DAY(A584)+8-4,1)),SUMIFS(TOther[Amount],TOther[Frequency],$K$1,TOther[Start Date],"&lt;="&amp;$A584,TOther[End Date Calc],"&gt;="&amp;A584),0)))</f>
        <v>0</v>
      </c>
      <c r="L584" s="8">
        <f>IF(A584="","",IF(COUNTIF(TOther[Frequency],$L$1)=0,0,IF(A584=(A584-DAY(A584)+1+3*7-WEEKDAY(A584-DAY(A584)+8-4,1)),SUMIFS(TOther[Amount],TOther[Frequency],$L$1,TOther[Start Date],"&lt;="&amp;$A584,TOther[End Date Calc],"&gt;="&amp;A584),0)))</f>
        <v>0</v>
      </c>
      <c r="M584" s="8">
        <f>IF(A584="","",IF(COUNTIF(TOther[Frequency],$M$1)=0,0,IF(A584=(A584-DAY(A584)+1+4*7-WEEKDAY(A584-DAY(A584)+8-4,1)),SUMIFS(TOther[Amount],TOther[Frequency],$M$1,TOther[Start Date],"&lt;="&amp;$A584,TOther[End Date Calc],"&gt;="&amp;A584),0)))</f>
        <v>0</v>
      </c>
      <c r="N584" s="8" cm="1">
        <f t="array" ref="N584">IF(A584="","",IF(COUNTIF(TOther[Frequency],$N$1)=0,0,SUMPRODUCT(--(IFERROR(MOD(A584-TOther[Start Date],28),1)=0),--(TOther[Frequency]=$N$1),--(TOther[Start Date]&lt;=A584),--(TOther[End Date Calc]&gt;=A584),TOther[Amount])))</f>
        <v>0</v>
      </c>
      <c r="O584" s="8" cm="1">
        <f t="array" ref="O584">IF(A584="","",IF(COUNTIF(TOther[Frequency],$O$1)=0,0,SUMPRODUCT(--(IFERROR(MOD(A584-TOther[Start Date],42),1)=0),--(TOther[Frequency]=$O$1),--(TOther[Start Date]&lt;=A584),--(TOther[End Date Calc]&gt;=A584),TOther[Amount])))</f>
        <v>0</v>
      </c>
      <c r="P584" s="8" cm="1">
        <f t="array" ref="P584">IF(A584="","",IF(COUNTIF(TOther[Frequency],$P$1)=0,0,SUMPRODUCT(--(IFERROR(MOD(A584-TOther[Start Date],56),1)=0),--(TOther[Frequency]=$P$1),--(TOther[Start Date]&lt;=A584),--(TOther[End Date Calc]&gt;=A584),TOther[Amount])))</f>
        <v>0</v>
      </c>
      <c r="Q584" s="8">
        <f>IF(A584="","",IF(COUNTIF(TOther[Frequency],$Q$1)=0,0,IF(B584="N",SUMIFS(TOther[Amount],TOther[Frequency],$Q$1,TOther[Start Date],"&lt;="&amp;$A584,TOther[End Date Calc],"&gt;="&amp;A584,TOther[Start Day],DAY(A584)),SUMIFS(TOther[Amount],TOther[Frequency],$Q$1,TOther[Start Date],"&lt;="&amp;$A584,TOther[End Date Calc],"&gt;="&amp;A584,TOther[Start Day],"&gt;="&amp;DAY(A584)))))</f>
        <v>0</v>
      </c>
      <c r="R584" s="8" cm="1">
        <f t="array" ref="R584">IF(A584="","",IF(COUNTIF(TOther[Frequency],R$1)=0,0,SUMPRODUCT(--(TOther[Frequency]=R$1),--(TOther[Start Date]&lt;=A584),--(TOther[End Date Calc]&gt;=A584),IF(B584="N",--(TOther[Start Day]=DAY(A584)),--(TOther[Start Day]&gt;=DAY(A584))),--(IFERROR(MOD(TOther[Start Month]-MONTH(A584)+2,2),1)=0),TOther[Amount])))</f>
        <v>0</v>
      </c>
      <c r="S584" s="8" cm="1">
        <f t="array" ref="S584">IF(A584="","",IF(COUNTIF(TOther[Frequency],S$1)=0,0,SUMPRODUCT(--(TOther[Frequency]=S$1),--(TOther[Start Date]&lt;=A584),--(TOther[End Date Calc]&gt;=A584),IF(B584="N",--(TOther[Start Day]=DAY(A584)),--(TOther[Start Day]&gt;=DAY(A584))),--(IFERROR(MOD(TOther[Start Month]-MONTH(A584)+3,3),1)=0),TOther[Amount])))</f>
        <v>0</v>
      </c>
      <c r="T584" s="8" cm="1">
        <f t="array" ref="T584">IF($A584="","",IF(COUNTIF(TOther[Frequency],T$1)=0,0,SUMPRODUCT(--(TOther[Frequency]=T$1),--(TOther[Start Date]&lt;=$A584),--(TOther[End Date Calc]&gt;=$A584),IF($B584="N",--(TOther[Start Day]=DAY($A584)),--(TOther[Start Day]&gt;=DAY($A584))),--(IFERROR(MOD(TOther[Start Month]-MONTH($A584)+4,4),1)=0),TOther[Amount])))</f>
        <v>0</v>
      </c>
      <c r="U584" s="8" cm="1">
        <f t="array" ref="U584">IF(A584="","",IF(COUNTIF(TOther[Frequency],$U$1)=0,0,SUMPRODUCT(--(TOther[Frequency]=$U$1),--(TOther[Start Date]&lt;=A584),--(TOther[End Date Calc]&gt;=A584),IF(B584="N",--(TOther[Start Day]=DAY(A584)),--(TOther[Start Day]&gt;=DAY(A584))),--(IFERROR(MOD(TOther[Start Month]-MONTH(A584)+6,6),1)=0),TOther[Amount])))</f>
        <v>0</v>
      </c>
      <c r="V584" s="8" cm="1">
        <f t="array" ref="V584">IF(A584="","",IF(COUNTIF(TOther[Frequency],$V$1)=0,0,SUMPRODUCT(--(TOther[Frequency]=$V$1),--(TOther[Start Date]&lt;=A584),--(TOther[End Date Calc]&gt;=A584),IF(B584="N",--(TOther[Start Day]=DAY(A584)),--(TOther[Start Day]&gt;=DAY(A584))),--(IFERROR(MOD(TOther[Start Month]-MONTH(A584)+12,12),1)=0),TOther[Amount])))</f>
        <v>0</v>
      </c>
      <c r="W584" s="8">
        <f>IF(A584="","",SUMIFS(TOther[Amount],TOther[Start Date],A584,TOther[Frequency],$W$1))</f>
        <v>0</v>
      </c>
      <c r="X584" s="9">
        <f t="shared" si="45"/>
        <v>35</v>
      </c>
      <c r="Y584" s="9">
        <f t="shared" si="49"/>
        <v>0</v>
      </c>
      <c r="Z584" s="8" cm="1">
        <f t="array" ref="Z584">IF(A584="","",IF(COUNTIF('2) Income'!$D$13:$D$32,"Weekly")=0,0,SUMPRODUCT(--(IFERROR(MOD(A584-'2) Income'!$F$13:$F$32,7),1)=0),--('2) Income'!$D$13:$D$32="Weekly"),--('2) Income'!$F$13:$F$32&lt;=A584),'2) Income'!$E$13:$E$32)))</f>
        <v>0</v>
      </c>
      <c r="AA584" s="8" cm="1">
        <f t="array" ref="AA584">IF(A584="","",IF(COUNTIF('2) Income'!$D$13:$D$32,"Every Other Week")=0,0,SUMPRODUCT(--(IFERROR(MOD(A584-'2) Income'!$F$13:$F$32,14),1)=0),--('2) Income'!$D$13:$D$32="Every Other Week"),--('2) Income'!$F$13:$F$32&lt;=A584),'2) Income'!$E$13:$E$32)))</f>
        <v>0</v>
      </c>
      <c r="AB584" s="8">
        <f>IF(A584="","",IF(COUNTIF('2) Income'!$D$13:$D$32,"1st and 15th")=0,0,IF(OR(DAY(A584)=1,DAY(A584)=15),SUMIFS('2) Income'!$E$13:$E$32,'2) Income'!$D$13:$D$32,"1st and 15th",'2) Income'!$F$13:$F$32,"&lt;="&amp;$A584),0)))</f>
        <v>0</v>
      </c>
      <c r="AC584" s="8">
        <f>IF(A584="","",IF(COUNTIF('2) Income'!$D$13:$D$32,"2nd Wednesday")=0,0,IF(A584=(A584-DAY(A584)+1+2*7-WEEKDAY(A584-DAY(A584)+8-4,1)),SUMIFS('2) Income'!$E$13:$E$32,'2) Income'!$D$13:$D$32,"2nd Wednesday",'2) Income'!$F$13:$F$32,"&lt;="&amp;$A584),0)))</f>
        <v>0</v>
      </c>
      <c r="AD584" s="8">
        <f>IF(A584="","",IF(COUNTIF('2) Income'!$D$13:$D$32,"3rd Wednesday")=0,0,IF(A584=(A584-DAY(A584)+1+3*7-WEEKDAY(A584-DAY(A584)+8-4,1)),SUMIFS('2) Income'!$E$13:$E$32,'2) Income'!$D$13:$D$32,"3rd Wednesday",'2) Income'!$F$13:$F$32,"&lt;="&amp;$A584),0)))</f>
        <v>0</v>
      </c>
      <c r="AE584" s="8">
        <f>IF(A584="","",IF(COUNTIF('2) Income'!$D$13:$D$32,"4th Wednesday")=0,0,IF(A584=(A584-DAY(A584)+1+4*7-WEEKDAY(A584-DAY(A584)+8-4,1)),SUMIFS('2) Income'!$E$13:$E$32,'2) Income'!$D$13:$D$32,"4th Wednesday",'2) Income'!$F$13:$F$32,"&lt;="&amp;$A584),0)))</f>
        <v>0</v>
      </c>
      <c r="AF584" s="8" cm="1">
        <f t="array" ref="AF584">IF(A584="","",IF(COUNTIF('2) Income'!$D$13:$D$32,"Every 4 Weeks")=0,0,SUMPRODUCT(--(IFERROR(MOD(A584-'2) Income'!$F$13:$F$32,28),1)=0),--('2) Income'!$D$13:$D$32="Every 4 Weeks"),--('2) Income'!$F$13:$F$32&lt;=A584),'2) Income'!$E$13:$E$32)))</f>
        <v>0</v>
      </c>
      <c r="AG584" s="8">
        <f>IF(A584="","",IF(COUNTIF('2) Income'!$D$13:$D$32,"Monthly")=0,0,IF(B584="N",SUMIFS('2) Income'!$E$13:$E$32,'2) Income'!$D$13:$D$32,"monthly",'2) Income'!$F$13:$F$32,"&lt;="&amp;$A584,'2) Income'!$I$13:$I$32,DAY(A584)),SUMIFS('2) Income'!$E$13:$E$32,'2) Income'!$D$13:$D$32,"monthly",'2) Income'!$F$13:$F$32,"&lt;="&amp;$A584,'2) Income'!$I$13:$I$32,"&gt;="&amp;DAY(A584)))))</f>
        <v>0</v>
      </c>
      <c r="AH584" s="8" cm="1">
        <f t="array" ref="AH584">IF(A584="","",IF(COUNTIF('2) Income'!$D$13:$D$32,"Yearly")=0,0,SUMPRODUCT(--('2) Income'!$D$13:$D$32="Yearly"),--('2) Income'!$F$13:$F$32&lt;=A584),IF(B584="N",--('2) Income'!$I$13:$I$32=DAY(A584)),--('2) Income'!$I$13:$I$32&gt;=DAY(A584))),--(IFERROR(MOD('2) Income'!$H$13:$H$32-MONTH(A584)+12,12),1)=0),'2) Income'!$E$13:$E$32)))</f>
        <v>0</v>
      </c>
      <c r="AI584" s="8">
        <f>IF(A584="","",IF(COUNTIF('2) Income'!$D$13:$D$32,"one-time")=0,0,SUMIFS('2) Income'!$E$13:$E$32,'2) Income'!$D$13:$D$32,"one-time",'2) Income'!$F$13:$F$32,"="&amp;$A584)))</f>
        <v>0</v>
      </c>
      <c r="AJ584" s="9">
        <f t="shared" si="46"/>
        <v>0</v>
      </c>
    </row>
    <row r="585" spans="1:36">
      <c r="A585" s="7">
        <f>IF(A584="","",IF(A584+1&lt;='1) Period'!$E$21,A584+1,""))</f>
        <v>46057</v>
      </c>
      <c r="B585" s="7" t="str">
        <f t="shared" si="47"/>
        <v>N</v>
      </c>
      <c r="C585" t="str">
        <f t="shared" si="48"/>
        <v>F</v>
      </c>
      <c r="D585" s="8">
        <f>IF(A585="","",IF(TEXT(A585,"dddd")='4) Happy Money'!$E$23,WAllowance,0))</f>
        <v>0</v>
      </c>
      <c r="E585" s="8">
        <f>IF(A585="","",IF(B585="N",SUMIF(TMonthly[Day of the Month],DAY(A585),TMonthly[Amount]),SUMIF(TMonthly[Day of the Month],"&gt;="&amp;DAY(A585),TMonthly[Amount])))</f>
        <v>35</v>
      </c>
      <c r="F585" s="8" cm="1">
        <f t="array" ref="F585">IF(A585="","",SUMPRODUCT(--(TYearly[Due Date]&lt;=A585),IF(B585="N",--(TYearly[Day]=DAY(A585)),--(TYearly[Day]&gt;=DAY(A585))),--(IFERROR(MOD(TYearly[Month]-MONTH(A585)+12,12),1)=0),TYearly[Amount]))</f>
        <v>0</v>
      </c>
      <c r="G585" s="8">
        <f>IF(A585="","",SUMIF(TOneTime[Due Date],A585,TOneTime[Amount]))</f>
        <v>0</v>
      </c>
      <c r="H585" s="8" cm="1">
        <f t="array" ref="H585">IF(A585="","",IF(COUNTIF(TOther[Frequency],$H$1)=0,0,SUMPRODUCT(--(IFERROR(MOD(A585-TOther[Start Date],7),1)=0),--(TOther[Frequency]=$H$1),--(TOther[Start Date]&lt;=A585),--(TOther[End Date Calc]&gt;=A585),TOther[Amount])))</f>
        <v>0</v>
      </c>
      <c r="I585" s="8" cm="1">
        <f t="array" ref="I585">IF(A585="","",IF(COUNTIF(TOther[Frequency],$I$1)=0,0,SUMPRODUCT(--(IFERROR(MOD(A585-TOther[Start Date],14),1)=0),--(TOther[Frequency]=$I$1),--(TOther[Start Date]&lt;=A585),--(TOther[End Date Calc]&gt;=A585),TOther[Amount])))</f>
        <v>0</v>
      </c>
      <c r="J585" s="8">
        <f>IF(A585="","",IF(COUNTIF(TOther[Frequency],$J$1)=0,0,IF(OR(DAY(A585)=1,DAY(A585)=15),SUMIFS(TOther[Amount],TOther[Frequency],$J$1,TOther[Start Date],"&lt;="&amp;$A585,TOther[End Date Calc],"&gt;="&amp;A585),0)))</f>
        <v>0</v>
      </c>
      <c r="K585" s="8">
        <f>IF(A585="","",IF(COUNTIF(TOther[Frequency],$K$1)=0,0,IF(A585=(A585-DAY(A585)+1+2*7-WEEKDAY(A585-DAY(A585)+8-4,1)),SUMIFS(TOther[Amount],TOther[Frequency],$K$1,TOther[Start Date],"&lt;="&amp;$A585,TOther[End Date Calc],"&gt;="&amp;A585),0)))</f>
        <v>0</v>
      </c>
      <c r="L585" s="8">
        <f>IF(A585="","",IF(COUNTIF(TOther[Frequency],$L$1)=0,0,IF(A585=(A585-DAY(A585)+1+3*7-WEEKDAY(A585-DAY(A585)+8-4,1)),SUMIFS(TOther[Amount],TOther[Frequency],$L$1,TOther[Start Date],"&lt;="&amp;$A585,TOther[End Date Calc],"&gt;="&amp;A585),0)))</f>
        <v>0</v>
      </c>
      <c r="M585" s="8">
        <f>IF(A585="","",IF(COUNTIF(TOther[Frequency],$M$1)=0,0,IF(A585=(A585-DAY(A585)+1+4*7-WEEKDAY(A585-DAY(A585)+8-4,1)),SUMIFS(TOther[Amount],TOther[Frequency],$M$1,TOther[Start Date],"&lt;="&amp;$A585,TOther[End Date Calc],"&gt;="&amp;A585),0)))</f>
        <v>0</v>
      </c>
      <c r="N585" s="8" cm="1">
        <f t="array" ref="N585">IF(A585="","",IF(COUNTIF(TOther[Frequency],$N$1)=0,0,SUMPRODUCT(--(IFERROR(MOD(A585-TOther[Start Date],28),1)=0),--(TOther[Frequency]=$N$1),--(TOther[Start Date]&lt;=A585),--(TOther[End Date Calc]&gt;=A585),TOther[Amount])))</f>
        <v>0</v>
      </c>
      <c r="O585" s="8" cm="1">
        <f t="array" ref="O585">IF(A585="","",IF(COUNTIF(TOther[Frequency],$O$1)=0,0,SUMPRODUCT(--(IFERROR(MOD(A585-TOther[Start Date],42),1)=0),--(TOther[Frequency]=$O$1),--(TOther[Start Date]&lt;=A585),--(TOther[End Date Calc]&gt;=A585),TOther[Amount])))</f>
        <v>0</v>
      </c>
      <c r="P585" s="8" cm="1">
        <f t="array" ref="P585">IF(A585="","",IF(COUNTIF(TOther[Frequency],$P$1)=0,0,SUMPRODUCT(--(IFERROR(MOD(A585-TOther[Start Date],56),1)=0),--(TOther[Frequency]=$P$1),--(TOther[Start Date]&lt;=A585),--(TOther[End Date Calc]&gt;=A585),TOther[Amount])))</f>
        <v>0</v>
      </c>
      <c r="Q585" s="8">
        <f>IF(A585="","",IF(COUNTIF(TOther[Frequency],$Q$1)=0,0,IF(B585="N",SUMIFS(TOther[Amount],TOther[Frequency],$Q$1,TOther[Start Date],"&lt;="&amp;$A585,TOther[End Date Calc],"&gt;="&amp;A585,TOther[Start Day],DAY(A585)),SUMIFS(TOther[Amount],TOther[Frequency],$Q$1,TOther[Start Date],"&lt;="&amp;$A585,TOther[End Date Calc],"&gt;="&amp;A585,TOther[Start Day],"&gt;="&amp;DAY(A585)))))</f>
        <v>0</v>
      </c>
      <c r="R585" s="8" cm="1">
        <f t="array" ref="R585">IF(A585="","",IF(COUNTIF(TOther[Frequency],R$1)=0,0,SUMPRODUCT(--(TOther[Frequency]=R$1),--(TOther[Start Date]&lt;=A585),--(TOther[End Date Calc]&gt;=A585),IF(B585="N",--(TOther[Start Day]=DAY(A585)),--(TOther[Start Day]&gt;=DAY(A585))),--(IFERROR(MOD(TOther[Start Month]-MONTH(A585)+2,2),1)=0),TOther[Amount])))</f>
        <v>0</v>
      </c>
      <c r="S585" s="8" cm="1">
        <f t="array" ref="S585">IF(A585="","",IF(COUNTIF(TOther[Frequency],S$1)=0,0,SUMPRODUCT(--(TOther[Frequency]=S$1),--(TOther[Start Date]&lt;=A585),--(TOther[End Date Calc]&gt;=A585),IF(B585="N",--(TOther[Start Day]=DAY(A585)),--(TOther[Start Day]&gt;=DAY(A585))),--(IFERROR(MOD(TOther[Start Month]-MONTH(A585)+3,3),1)=0),TOther[Amount])))</f>
        <v>0</v>
      </c>
      <c r="T585" s="8" cm="1">
        <f t="array" ref="T585">IF($A585="","",IF(COUNTIF(TOther[Frequency],T$1)=0,0,SUMPRODUCT(--(TOther[Frequency]=T$1),--(TOther[Start Date]&lt;=$A585),--(TOther[End Date Calc]&gt;=$A585),IF($B585="N",--(TOther[Start Day]=DAY($A585)),--(TOther[Start Day]&gt;=DAY($A585))),--(IFERROR(MOD(TOther[Start Month]-MONTH($A585)+4,4),1)=0),TOther[Amount])))</f>
        <v>0</v>
      </c>
      <c r="U585" s="8" cm="1">
        <f t="array" ref="U585">IF(A585="","",IF(COUNTIF(TOther[Frequency],$U$1)=0,0,SUMPRODUCT(--(TOther[Frequency]=$U$1),--(TOther[Start Date]&lt;=A585),--(TOther[End Date Calc]&gt;=A585),IF(B585="N",--(TOther[Start Day]=DAY(A585)),--(TOther[Start Day]&gt;=DAY(A585))),--(IFERROR(MOD(TOther[Start Month]-MONTH(A585)+6,6),1)=0),TOther[Amount])))</f>
        <v>0</v>
      </c>
      <c r="V585" s="8" cm="1">
        <f t="array" ref="V585">IF(A585="","",IF(COUNTIF(TOther[Frequency],$V$1)=0,0,SUMPRODUCT(--(TOther[Frequency]=$V$1),--(TOther[Start Date]&lt;=A585),--(TOther[End Date Calc]&gt;=A585),IF(B585="N",--(TOther[Start Day]=DAY(A585)),--(TOther[Start Day]&gt;=DAY(A585))),--(IFERROR(MOD(TOther[Start Month]-MONTH(A585)+12,12),1)=0),TOther[Amount])))</f>
        <v>0</v>
      </c>
      <c r="W585" s="8">
        <f>IF(A585="","",SUMIFS(TOther[Amount],TOther[Start Date],A585,TOther[Frequency],$W$1))</f>
        <v>0</v>
      </c>
      <c r="X585" s="9">
        <f t="shared" si="45"/>
        <v>35</v>
      </c>
      <c r="Y585" s="9">
        <f t="shared" si="49"/>
        <v>0</v>
      </c>
      <c r="Z585" s="8" cm="1">
        <f t="array" ref="Z585">IF(A585="","",IF(COUNTIF('2) Income'!$D$13:$D$32,"Weekly")=0,0,SUMPRODUCT(--(IFERROR(MOD(A585-'2) Income'!$F$13:$F$32,7),1)=0),--('2) Income'!$D$13:$D$32="Weekly"),--('2) Income'!$F$13:$F$32&lt;=A585),'2) Income'!$E$13:$E$32)))</f>
        <v>0</v>
      </c>
      <c r="AA585" s="8" cm="1">
        <f t="array" ref="AA585">IF(A585="","",IF(COUNTIF('2) Income'!$D$13:$D$32,"Every Other Week")=0,0,SUMPRODUCT(--(IFERROR(MOD(A585-'2) Income'!$F$13:$F$32,14),1)=0),--('2) Income'!$D$13:$D$32="Every Other Week"),--('2) Income'!$F$13:$F$32&lt;=A585),'2) Income'!$E$13:$E$32)))</f>
        <v>0</v>
      </c>
      <c r="AB585" s="8">
        <f>IF(A585="","",IF(COUNTIF('2) Income'!$D$13:$D$32,"1st and 15th")=0,0,IF(OR(DAY(A585)=1,DAY(A585)=15),SUMIFS('2) Income'!$E$13:$E$32,'2) Income'!$D$13:$D$32,"1st and 15th",'2) Income'!$F$13:$F$32,"&lt;="&amp;$A585),0)))</f>
        <v>0</v>
      </c>
      <c r="AC585" s="8">
        <f>IF(A585="","",IF(COUNTIF('2) Income'!$D$13:$D$32,"2nd Wednesday")=0,0,IF(A585=(A585-DAY(A585)+1+2*7-WEEKDAY(A585-DAY(A585)+8-4,1)),SUMIFS('2) Income'!$E$13:$E$32,'2) Income'!$D$13:$D$32,"2nd Wednesday",'2) Income'!$F$13:$F$32,"&lt;="&amp;$A585),0)))</f>
        <v>0</v>
      </c>
      <c r="AD585" s="8">
        <f>IF(A585="","",IF(COUNTIF('2) Income'!$D$13:$D$32,"3rd Wednesday")=0,0,IF(A585=(A585-DAY(A585)+1+3*7-WEEKDAY(A585-DAY(A585)+8-4,1)),SUMIFS('2) Income'!$E$13:$E$32,'2) Income'!$D$13:$D$32,"3rd Wednesday",'2) Income'!$F$13:$F$32,"&lt;="&amp;$A585),0)))</f>
        <v>0</v>
      </c>
      <c r="AE585" s="8">
        <f>IF(A585="","",IF(COUNTIF('2) Income'!$D$13:$D$32,"4th Wednesday")=0,0,IF(A585=(A585-DAY(A585)+1+4*7-WEEKDAY(A585-DAY(A585)+8-4,1)),SUMIFS('2) Income'!$E$13:$E$32,'2) Income'!$D$13:$D$32,"4th Wednesday",'2) Income'!$F$13:$F$32,"&lt;="&amp;$A585),0)))</f>
        <v>0</v>
      </c>
      <c r="AF585" s="8" cm="1">
        <f t="array" ref="AF585">IF(A585="","",IF(COUNTIF('2) Income'!$D$13:$D$32,"Every 4 Weeks")=0,0,SUMPRODUCT(--(IFERROR(MOD(A585-'2) Income'!$F$13:$F$32,28),1)=0),--('2) Income'!$D$13:$D$32="Every 4 Weeks"),--('2) Income'!$F$13:$F$32&lt;=A585),'2) Income'!$E$13:$E$32)))</f>
        <v>0</v>
      </c>
      <c r="AG585" s="8">
        <f>IF(A585="","",IF(COUNTIF('2) Income'!$D$13:$D$32,"Monthly")=0,0,IF(B585="N",SUMIFS('2) Income'!$E$13:$E$32,'2) Income'!$D$13:$D$32,"monthly",'2) Income'!$F$13:$F$32,"&lt;="&amp;$A585,'2) Income'!$I$13:$I$32,DAY(A585)),SUMIFS('2) Income'!$E$13:$E$32,'2) Income'!$D$13:$D$32,"monthly",'2) Income'!$F$13:$F$32,"&lt;="&amp;$A585,'2) Income'!$I$13:$I$32,"&gt;="&amp;DAY(A585)))))</f>
        <v>0</v>
      </c>
      <c r="AH585" s="8" cm="1">
        <f t="array" ref="AH585">IF(A585="","",IF(COUNTIF('2) Income'!$D$13:$D$32,"Yearly")=0,0,SUMPRODUCT(--('2) Income'!$D$13:$D$32="Yearly"),--('2) Income'!$F$13:$F$32&lt;=A585),IF(B585="N",--('2) Income'!$I$13:$I$32=DAY(A585)),--('2) Income'!$I$13:$I$32&gt;=DAY(A585))),--(IFERROR(MOD('2) Income'!$H$13:$H$32-MONTH(A585)+12,12),1)=0),'2) Income'!$E$13:$E$32)))</f>
        <v>0</v>
      </c>
      <c r="AI585" s="8">
        <f>IF(A585="","",IF(COUNTIF('2) Income'!$D$13:$D$32,"one-time")=0,0,SUMIFS('2) Income'!$E$13:$E$32,'2) Income'!$D$13:$D$32,"one-time",'2) Income'!$F$13:$F$32,"="&amp;$A585)))</f>
        <v>0</v>
      </c>
      <c r="AJ585" s="9">
        <f t="shared" si="46"/>
        <v>0</v>
      </c>
    </row>
    <row r="586" spans="1:36">
      <c r="A586" s="7">
        <f>IF(A585="","",IF(A585+1&lt;='1) Period'!$E$21,A585+1,""))</f>
        <v>46058</v>
      </c>
      <c r="B586" s="7" t="str">
        <f t="shared" si="47"/>
        <v>N</v>
      </c>
      <c r="C586" t="str">
        <f t="shared" si="48"/>
        <v>F</v>
      </c>
      <c r="D586" s="8">
        <f>IF(A586="","",IF(TEXT(A586,"dddd")='4) Happy Money'!$E$23,WAllowance,0))</f>
        <v>0</v>
      </c>
      <c r="E586" s="8">
        <f>IF(A586="","",IF(B586="N",SUMIF(TMonthly[Day of the Month],DAY(A586),TMonthly[Amount]),SUMIF(TMonthly[Day of the Month],"&gt;="&amp;DAY(A586),TMonthly[Amount])))</f>
        <v>0</v>
      </c>
      <c r="F586" s="8" cm="1">
        <f t="array" ref="F586">IF(A586="","",SUMPRODUCT(--(TYearly[Due Date]&lt;=A586),IF(B586="N",--(TYearly[Day]=DAY(A586)),--(TYearly[Day]&gt;=DAY(A586))),--(IFERROR(MOD(TYearly[Month]-MONTH(A586)+12,12),1)=0),TYearly[Amount]))</f>
        <v>0</v>
      </c>
      <c r="G586" s="8">
        <f>IF(A586="","",SUMIF(TOneTime[Due Date],A586,TOneTime[Amount]))</f>
        <v>0</v>
      </c>
      <c r="H586" s="8" cm="1">
        <f t="array" ref="H586">IF(A586="","",IF(COUNTIF(TOther[Frequency],$H$1)=0,0,SUMPRODUCT(--(IFERROR(MOD(A586-TOther[Start Date],7),1)=0),--(TOther[Frequency]=$H$1),--(TOther[Start Date]&lt;=A586),--(TOther[End Date Calc]&gt;=A586),TOther[Amount])))</f>
        <v>0</v>
      </c>
      <c r="I586" s="8" cm="1">
        <f t="array" ref="I586">IF(A586="","",IF(COUNTIF(TOther[Frequency],$I$1)=0,0,SUMPRODUCT(--(IFERROR(MOD(A586-TOther[Start Date],14),1)=0),--(TOther[Frequency]=$I$1),--(TOther[Start Date]&lt;=A586),--(TOther[End Date Calc]&gt;=A586),TOther[Amount])))</f>
        <v>0</v>
      </c>
      <c r="J586" s="8">
        <f>IF(A586="","",IF(COUNTIF(TOther[Frequency],$J$1)=0,0,IF(OR(DAY(A586)=1,DAY(A586)=15),SUMIFS(TOther[Amount],TOther[Frequency],$J$1,TOther[Start Date],"&lt;="&amp;$A586,TOther[End Date Calc],"&gt;="&amp;A586),0)))</f>
        <v>0</v>
      </c>
      <c r="K586" s="8">
        <f>IF(A586="","",IF(COUNTIF(TOther[Frequency],$K$1)=0,0,IF(A586=(A586-DAY(A586)+1+2*7-WEEKDAY(A586-DAY(A586)+8-4,1)),SUMIFS(TOther[Amount],TOther[Frequency],$K$1,TOther[Start Date],"&lt;="&amp;$A586,TOther[End Date Calc],"&gt;="&amp;A586),0)))</f>
        <v>0</v>
      </c>
      <c r="L586" s="8">
        <f>IF(A586="","",IF(COUNTIF(TOther[Frequency],$L$1)=0,0,IF(A586=(A586-DAY(A586)+1+3*7-WEEKDAY(A586-DAY(A586)+8-4,1)),SUMIFS(TOther[Amount],TOther[Frequency],$L$1,TOther[Start Date],"&lt;="&amp;$A586,TOther[End Date Calc],"&gt;="&amp;A586),0)))</f>
        <v>0</v>
      </c>
      <c r="M586" s="8">
        <f>IF(A586="","",IF(COUNTIF(TOther[Frequency],$M$1)=0,0,IF(A586=(A586-DAY(A586)+1+4*7-WEEKDAY(A586-DAY(A586)+8-4,1)),SUMIFS(TOther[Amount],TOther[Frequency],$M$1,TOther[Start Date],"&lt;="&amp;$A586,TOther[End Date Calc],"&gt;="&amp;A586),0)))</f>
        <v>0</v>
      </c>
      <c r="N586" s="8" cm="1">
        <f t="array" ref="N586">IF(A586="","",IF(COUNTIF(TOther[Frequency],$N$1)=0,0,SUMPRODUCT(--(IFERROR(MOD(A586-TOther[Start Date],28),1)=0),--(TOther[Frequency]=$N$1),--(TOther[Start Date]&lt;=A586),--(TOther[End Date Calc]&gt;=A586),TOther[Amount])))</f>
        <v>0</v>
      </c>
      <c r="O586" s="8" cm="1">
        <f t="array" ref="O586">IF(A586="","",IF(COUNTIF(TOther[Frequency],$O$1)=0,0,SUMPRODUCT(--(IFERROR(MOD(A586-TOther[Start Date],42),1)=0),--(TOther[Frequency]=$O$1),--(TOther[Start Date]&lt;=A586),--(TOther[End Date Calc]&gt;=A586),TOther[Amount])))</f>
        <v>0</v>
      </c>
      <c r="P586" s="8" cm="1">
        <f t="array" ref="P586">IF(A586="","",IF(COUNTIF(TOther[Frequency],$P$1)=0,0,SUMPRODUCT(--(IFERROR(MOD(A586-TOther[Start Date],56),1)=0),--(TOther[Frequency]=$P$1),--(TOther[Start Date]&lt;=A586),--(TOther[End Date Calc]&gt;=A586),TOther[Amount])))</f>
        <v>0</v>
      </c>
      <c r="Q586" s="8">
        <f>IF(A586="","",IF(COUNTIF(TOther[Frequency],$Q$1)=0,0,IF(B586="N",SUMIFS(TOther[Amount],TOther[Frequency],$Q$1,TOther[Start Date],"&lt;="&amp;$A586,TOther[End Date Calc],"&gt;="&amp;A586,TOther[Start Day],DAY(A586)),SUMIFS(TOther[Amount],TOther[Frequency],$Q$1,TOther[Start Date],"&lt;="&amp;$A586,TOther[End Date Calc],"&gt;="&amp;A586,TOther[Start Day],"&gt;="&amp;DAY(A586)))))</f>
        <v>0</v>
      </c>
      <c r="R586" s="8" cm="1">
        <f t="array" ref="R586">IF(A586="","",IF(COUNTIF(TOther[Frequency],R$1)=0,0,SUMPRODUCT(--(TOther[Frequency]=R$1),--(TOther[Start Date]&lt;=A586),--(TOther[End Date Calc]&gt;=A586),IF(B586="N",--(TOther[Start Day]=DAY(A586)),--(TOther[Start Day]&gt;=DAY(A586))),--(IFERROR(MOD(TOther[Start Month]-MONTH(A586)+2,2),1)=0),TOther[Amount])))</f>
        <v>0</v>
      </c>
      <c r="S586" s="8" cm="1">
        <f t="array" ref="S586">IF(A586="","",IF(COUNTIF(TOther[Frequency],S$1)=0,0,SUMPRODUCT(--(TOther[Frequency]=S$1),--(TOther[Start Date]&lt;=A586),--(TOther[End Date Calc]&gt;=A586),IF(B586="N",--(TOther[Start Day]=DAY(A586)),--(TOther[Start Day]&gt;=DAY(A586))),--(IFERROR(MOD(TOther[Start Month]-MONTH(A586)+3,3),1)=0),TOther[Amount])))</f>
        <v>0</v>
      </c>
      <c r="T586" s="8" cm="1">
        <f t="array" ref="T586">IF($A586="","",IF(COUNTIF(TOther[Frequency],T$1)=0,0,SUMPRODUCT(--(TOther[Frequency]=T$1),--(TOther[Start Date]&lt;=$A586),--(TOther[End Date Calc]&gt;=$A586),IF($B586="N",--(TOther[Start Day]=DAY($A586)),--(TOther[Start Day]&gt;=DAY($A586))),--(IFERROR(MOD(TOther[Start Month]-MONTH($A586)+4,4),1)=0),TOther[Amount])))</f>
        <v>0</v>
      </c>
      <c r="U586" s="8" cm="1">
        <f t="array" ref="U586">IF(A586="","",IF(COUNTIF(TOther[Frequency],$U$1)=0,0,SUMPRODUCT(--(TOther[Frequency]=$U$1),--(TOther[Start Date]&lt;=A586),--(TOther[End Date Calc]&gt;=A586),IF(B586="N",--(TOther[Start Day]=DAY(A586)),--(TOther[Start Day]&gt;=DAY(A586))),--(IFERROR(MOD(TOther[Start Month]-MONTH(A586)+6,6),1)=0),TOther[Amount])))</f>
        <v>0</v>
      </c>
      <c r="V586" s="8" cm="1">
        <f t="array" ref="V586">IF(A586="","",IF(COUNTIF(TOther[Frequency],$V$1)=0,0,SUMPRODUCT(--(TOther[Frequency]=$V$1),--(TOther[Start Date]&lt;=A586),--(TOther[End Date Calc]&gt;=A586),IF(B586="N",--(TOther[Start Day]=DAY(A586)),--(TOther[Start Day]&gt;=DAY(A586))),--(IFERROR(MOD(TOther[Start Month]-MONTH(A586)+12,12),1)=0),TOther[Amount])))</f>
        <v>0</v>
      </c>
      <c r="W586" s="8">
        <f>IF(A586="","",SUMIFS(TOther[Amount],TOther[Start Date],A586,TOther[Frequency],$W$1))</f>
        <v>0</v>
      </c>
      <c r="X586" s="9">
        <f t="shared" si="45"/>
        <v>0</v>
      </c>
      <c r="Y586" s="9">
        <f t="shared" si="49"/>
        <v>0</v>
      </c>
      <c r="Z586" s="8" cm="1">
        <f t="array" ref="Z586">IF(A586="","",IF(COUNTIF('2) Income'!$D$13:$D$32,"Weekly")=0,0,SUMPRODUCT(--(IFERROR(MOD(A586-'2) Income'!$F$13:$F$32,7),1)=0),--('2) Income'!$D$13:$D$32="Weekly"),--('2) Income'!$F$13:$F$32&lt;=A586),'2) Income'!$E$13:$E$32)))</f>
        <v>0</v>
      </c>
      <c r="AA586" s="8" cm="1">
        <f t="array" ref="AA586">IF(A586="","",IF(COUNTIF('2) Income'!$D$13:$D$32,"Every Other Week")=0,0,SUMPRODUCT(--(IFERROR(MOD(A586-'2) Income'!$F$13:$F$32,14),1)=0),--('2) Income'!$D$13:$D$32="Every Other Week"),--('2) Income'!$F$13:$F$32&lt;=A586),'2) Income'!$E$13:$E$32)))</f>
        <v>0</v>
      </c>
      <c r="AB586" s="8">
        <f>IF(A586="","",IF(COUNTIF('2) Income'!$D$13:$D$32,"1st and 15th")=0,0,IF(OR(DAY(A586)=1,DAY(A586)=15),SUMIFS('2) Income'!$E$13:$E$32,'2) Income'!$D$13:$D$32,"1st and 15th",'2) Income'!$F$13:$F$32,"&lt;="&amp;$A586),0)))</f>
        <v>0</v>
      </c>
      <c r="AC586" s="8">
        <f>IF(A586="","",IF(COUNTIF('2) Income'!$D$13:$D$32,"2nd Wednesday")=0,0,IF(A586=(A586-DAY(A586)+1+2*7-WEEKDAY(A586-DAY(A586)+8-4,1)),SUMIFS('2) Income'!$E$13:$E$32,'2) Income'!$D$13:$D$32,"2nd Wednesday",'2) Income'!$F$13:$F$32,"&lt;="&amp;$A586),0)))</f>
        <v>0</v>
      </c>
      <c r="AD586" s="8">
        <f>IF(A586="","",IF(COUNTIF('2) Income'!$D$13:$D$32,"3rd Wednesday")=0,0,IF(A586=(A586-DAY(A586)+1+3*7-WEEKDAY(A586-DAY(A586)+8-4,1)),SUMIFS('2) Income'!$E$13:$E$32,'2) Income'!$D$13:$D$32,"3rd Wednesday",'2) Income'!$F$13:$F$32,"&lt;="&amp;$A586),0)))</f>
        <v>0</v>
      </c>
      <c r="AE586" s="8">
        <f>IF(A586="","",IF(COUNTIF('2) Income'!$D$13:$D$32,"4th Wednesday")=0,0,IF(A586=(A586-DAY(A586)+1+4*7-WEEKDAY(A586-DAY(A586)+8-4,1)),SUMIFS('2) Income'!$E$13:$E$32,'2) Income'!$D$13:$D$32,"4th Wednesday",'2) Income'!$F$13:$F$32,"&lt;="&amp;$A586),0)))</f>
        <v>0</v>
      </c>
      <c r="AF586" s="8" cm="1">
        <f t="array" ref="AF586">IF(A586="","",IF(COUNTIF('2) Income'!$D$13:$D$32,"Every 4 Weeks")=0,0,SUMPRODUCT(--(IFERROR(MOD(A586-'2) Income'!$F$13:$F$32,28),1)=0),--('2) Income'!$D$13:$D$32="Every 4 Weeks"),--('2) Income'!$F$13:$F$32&lt;=A586),'2) Income'!$E$13:$E$32)))</f>
        <v>0</v>
      </c>
      <c r="AG586" s="8">
        <f>IF(A586="","",IF(COUNTIF('2) Income'!$D$13:$D$32,"Monthly")=0,0,IF(B586="N",SUMIFS('2) Income'!$E$13:$E$32,'2) Income'!$D$13:$D$32,"monthly",'2) Income'!$F$13:$F$32,"&lt;="&amp;$A586,'2) Income'!$I$13:$I$32,DAY(A586)),SUMIFS('2) Income'!$E$13:$E$32,'2) Income'!$D$13:$D$32,"monthly",'2) Income'!$F$13:$F$32,"&lt;="&amp;$A586,'2) Income'!$I$13:$I$32,"&gt;="&amp;DAY(A586)))))</f>
        <v>0</v>
      </c>
      <c r="AH586" s="8" cm="1">
        <f t="array" ref="AH586">IF(A586="","",IF(COUNTIF('2) Income'!$D$13:$D$32,"Yearly")=0,0,SUMPRODUCT(--('2) Income'!$D$13:$D$32="Yearly"),--('2) Income'!$F$13:$F$32&lt;=A586),IF(B586="N",--('2) Income'!$I$13:$I$32=DAY(A586)),--('2) Income'!$I$13:$I$32&gt;=DAY(A586))),--(IFERROR(MOD('2) Income'!$H$13:$H$32-MONTH(A586)+12,12),1)=0),'2) Income'!$E$13:$E$32)))</f>
        <v>0</v>
      </c>
      <c r="AI586" s="8">
        <f>IF(A586="","",IF(COUNTIF('2) Income'!$D$13:$D$32,"one-time")=0,0,SUMIFS('2) Income'!$E$13:$E$32,'2) Income'!$D$13:$D$32,"one-time",'2) Income'!$F$13:$F$32,"="&amp;$A586)))</f>
        <v>0</v>
      </c>
      <c r="AJ586" s="9">
        <f t="shared" si="46"/>
        <v>0</v>
      </c>
    </row>
    <row r="587" spans="1:36">
      <c r="A587" s="7">
        <f>IF(A586="","",IF(A586+1&lt;='1) Period'!$E$21,A586+1,""))</f>
        <v>46059</v>
      </c>
      <c r="B587" s="7" t="str">
        <f t="shared" si="47"/>
        <v>N</v>
      </c>
      <c r="C587" t="str">
        <f t="shared" si="48"/>
        <v>F</v>
      </c>
      <c r="D587" s="8">
        <f>IF(A587="","",IF(TEXT(A587,"dddd")='4) Happy Money'!$E$23,WAllowance,0))</f>
        <v>0</v>
      </c>
      <c r="E587" s="8">
        <f>IF(A587="","",IF(B587="N",SUMIF(TMonthly[Day of the Month],DAY(A587),TMonthly[Amount]),SUMIF(TMonthly[Day of the Month],"&gt;="&amp;DAY(A587),TMonthly[Amount])))</f>
        <v>0</v>
      </c>
      <c r="F587" s="8" cm="1">
        <f t="array" ref="F587">IF(A587="","",SUMPRODUCT(--(TYearly[Due Date]&lt;=A587),IF(B587="N",--(TYearly[Day]=DAY(A587)),--(TYearly[Day]&gt;=DAY(A587))),--(IFERROR(MOD(TYearly[Month]-MONTH(A587)+12,12),1)=0),TYearly[Amount]))</f>
        <v>0</v>
      </c>
      <c r="G587" s="8">
        <f>IF(A587="","",SUMIF(TOneTime[Due Date],A587,TOneTime[Amount]))</f>
        <v>0</v>
      </c>
      <c r="H587" s="8" cm="1">
        <f t="array" ref="H587">IF(A587="","",IF(COUNTIF(TOther[Frequency],$H$1)=0,0,SUMPRODUCT(--(IFERROR(MOD(A587-TOther[Start Date],7),1)=0),--(TOther[Frequency]=$H$1),--(TOther[Start Date]&lt;=A587),--(TOther[End Date Calc]&gt;=A587),TOther[Amount])))</f>
        <v>0</v>
      </c>
      <c r="I587" s="8" cm="1">
        <f t="array" ref="I587">IF(A587="","",IF(COUNTIF(TOther[Frequency],$I$1)=0,0,SUMPRODUCT(--(IFERROR(MOD(A587-TOther[Start Date],14),1)=0),--(TOther[Frequency]=$I$1),--(TOther[Start Date]&lt;=A587),--(TOther[End Date Calc]&gt;=A587),TOther[Amount])))</f>
        <v>0</v>
      </c>
      <c r="J587" s="8">
        <f>IF(A587="","",IF(COUNTIF(TOther[Frequency],$J$1)=0,0,IF(OR(DAY(A587)=1,DAY(A587)=15),SUMIFS(TOther[Amount],TOther[Frequency],$J$1,TOther[Start Date],"&lt;="&amp;$A587,TOther[End Date Calc],"&gt;="&amp;A587),0)))</f>
        <v>0</v>
      </c>
      <c r="K587" s="8">
        <f>IF(A587="","",IF(COUNTIF(TOther[Frequency],$K$1)=0,0,IF(A587=(A587-DAY(A587)+1+2*7-WEEKDAY(A587-DAY(A587)+8-4,1)),SUMIFS(TOther[Amount],TOther[Frequency],$K$1,TOther[Start Date],"&lt;="&amp;$A587,TOther[End Date Calc],"&gt;="&amp;A587),0)))</f>
        <v>0</v>
      </c>
      <c r="L587" s="8">
        <f>IF(A587="","",IF(COUNTIF(TOther[Frequency],$L$1)=0,0,IF(A587=(A587-DAY(A587)+1+3*7-WEEKDAY(A587-DAY(A587)+8-4,1)),SUMIFS(TOther[Amount],TOther[Frequency],$L$1,TOther[Start Date],"&lt;="&amp;$A587,TOther[End Date Calc],"&gt;="&amp;A587),0)))</f>
        <v>0</v>
      </c>
      <c r="M587" s="8">
        <f>IF(A587="","",IF(COUNTIF(TOther[Frequency],$M$1)=0,0,IF(A587=(A587-DAY(A587)+1+4*7-WEEKDAY(A587-DAY(A587)+8-4,1)),SUMIFS(TOther[Amount],TOther[Frequency],$M$1,TOther[Start Date],"&lt;="&amp;$A587,TOther[End Date Calc],"&gt;="&amp;A587),0)))</f>
        <v>0</v>
      </c>
      <c r="N587" s="8" cm="1">
        <f t="array" ref="N587">IF(A587="","",IF(COUNTIF(TOther[Frequency],$N$1)=0,0,SUMPRODUCT(--(IFERROR(MOD(A587-TOther[Start Date],28),1)=0),--(TOther[Frequency]=$N$1),--(TOther[Start Date]&lt;=A587),--(TOther[End Date Calc]&gt;=A587),TOther[Amount])))</f>
        <v>0</v>
      </c>
      <c r="O587" s="8" cm="1">
        <f t="array" ref="O587">IF(A587="","",IF(COUNTIF(TOther[Frequency],$O$1)=0,0,SUMPRODUCT(--(IFERROR(MOD(A587-TOther[Start Date],42),1)=0),--(TOther[Frequency]=$O$1),--(TOther[Start Date]&lt;=A587),--(TOther[End Date Calc]&gt;=A587),TOther[Amount])))</f>
        <v>0</v>
      </c>
      <c r="P587" s="8" cm="1">
        <f t="array" ref="P587">IF(A587="","",IF(COUNTIF(TOther[Frequency],$P$1)=0,0,SUMPRODUCT(--(IFERROR(MOD(A587-TOther[Start Date],56),1)=0),--(TOther[Frequency]=$P$1),--(TOther[Start Date]&lt;=A587),--(TOther[End Date Calc]&gt;=A587),TOther[Amount])))</f>
        <v>0</v>
      </c>
      <c r="Q587" s="8">
        <f>IF(A587="","",IF(COUNTIF(TOther[Frequency],$Q$1)=0,0,IF(B587="N",SUMIFS(TOther[Amount],TOther[Frequency],$Q$1,TOther[Start Date],"&lt;="&amp;$A587,TOther[End Date Calc],"&gt;="&amp;A587,TOther[Start Day],DAY(A587)),SUMIFS(TOther[Amount],TOther[Frequency],$Q$1,TOther[Start Date],"&lt;="&amp;$A587,TOther[End Date Calc],"&gt;="&amp;A587,TOther[Start Day],"&gt;="&amp;DAY(A587)))))</f>
        <v>0</v>
      </c>
      <c r="R587" s="8" cm="1">
        <f t="array" ref="R587">IF(A587="","",IF(COUNTIF(TOther[Frequency],R$1)=0,0,SUMPRODUCT(--(TOther[Frequency]=R$1),--(TOther[Start Date]&lt;=A587),--(TOther[End Date Calc]&gt;=A587),IF(B587="N",--(TOther[Start Day]=DAY(A587)),--(TOther[Start Day]&gt;=DAY(A587))),--(IFERROR(MOD(TOther[Start Month]-MONTH(A587)+2,2),1)=0),TOther[Amount])))</f>
        <v>0</v>
      </c>
      <c r="S587" s="8" cm="1">
        <f t="array" ref="S587">IF(A587="","",IF(COUNTIF(TOther[Frequency],S$1)=0,0,SUMPRODUCT(--(TOther[Frequency]=S$1),--(TOther[Start Date]&lt;=A587),--(TOther[End Date Calc]&gt;=A587),IF(B587="N",--(TOther[Start Day]=DAY(A587)),--(TOther[Start Day]&gt;=DAY(A587))),--(IFERROR(MOD(TOther[Start Month]-MONTH(A587)+3,3),1)=0),TOther[Amount])))</f>
        <v>0</v>
      </c>
      <c r="T587" s="8" cm="1">
        <f t="array" ref="T587">IF($A587="","",IF(COUNTIF(TOther[Frequency],T$1)=0,0,SUMPRODUCT(--(TOther[Frequency]=T$1),--(TOther[Start Date]&lt;=$A587),--(TOther[End Date Calc]&gt;=$A587),IF($B587="N",--(TOther[Start Day]=DAY($A587)),--(TOther[Start Day]&gt;=DAY($A587))),--(IFERROR(MOD(TOther[Start Month]-MONTH($A587)+4,4),1)=0),TOther[Amount])))</f>
        <v>0</v>
      </c>
      <c r="U587" s="8" cm="1">
        <f t="array" ref="U587">IF(A587="","",IF(COUNTIF(TOther[Frequency],$U$1)=0,0,SUMPRODUCT(--(TOther[Frequency]=$U$1),--(TOther[Start Date]&lt;=A587),--(TOther[End Date Calc]&gt;=A587),IF(B587="N",--(TOther[Start Day]=DAY(A587)),--(TOther[Start Day]&gt;=DAY(A587))),--(IFERROR(MOD(TOther[Start Month]-MONTH(A587)+6,6),1)=0),TOther[Amount])))</f>
        <v>0</v>
      </c>
      <c r="V587" s="8" cm="1">
        <f t="array" ref="V587">IF(A587="","",IF(COUNTIF(TOther[Frequency],$V$1)=0,0,SUMPRODUCT(--(TOther[Frequency]=$V$1),--(TOther[Start Date]&lt;=A587),--(TOther[End Date Calc]&gt;=A587),IF(B587="N",--(TOther[Start Day]=DAY(A587)),--(TOther[Start Day]&gt;=DAY(A587))),--(IFERROR(MOD(TOther[Start Month]-MONTH(A587)+12,12),1)=0),TOther[Amount])))</f>
        <v>0</v>
      </c>
      <c r="W587" s="8">
        <f>IF(A587="","",SUMIFS(TOther[Amount],TOther[Start Date],A587,TOther[Frequency],$W$1))</f>
        <v>0</v>
      </c>
      <c r="X587" s="9">
        <f t="shared" si="45"/>
        <v>0</v>
      </c>
      <c r="Y587" s="9">
        <f t="shared" si="49"/>
        <v>0</v>
      </c>
      <c r="Z587" s="8" cm="1">
        <f t="array" ref="Z587">IF(A587="","",IF(COUNTIF('2) Income'!$D$13:$D$32,"Weekly")=0,0,SUMPRODUCT(--(IFERROR(MOD(A587-'2) Income'!$F$13:$F$32,7),1)=0),--('2) Income'!$D$13:$D$32="Weekly"),--('2) Income'!$F$13:$F$32&lt;=A587),'2) Income'!$E$13:$E$32)))</f>
        <v>0</v>
      </c>
      <c r="AA587" s="8" cm="1">
        <f t="array" ref="AA587">IF(A587="","",IF(COUNTIF('2) Income'!$D$13:$D$32,"Every Other Week")=0,0,SUMPRODUCT(--(IFERROR(MOD(A587-'2) Income'!$F$13:$F$32,14),1)=0),--('2) Income'!$D$13:$D$32="Every Other Week"),--('2) Income'!$F$13:$F$32&lt;=A587),'2) Income'!$E$13:$E$32)))</f>
        <v>0</v>
      </c>
      <c r="AB587" s="8">
        <f>IF(A587="","",IF(COUNTIF('2) Income'!$D$13:$D$32,"1st and 15th")=0,0,IF(OR(DAY(A587)=1,DAY(A587)=15),SUMIFS('2) Income'!$E$13:$E$32,'2) Income'!$D$13:$D$32,"1st and 15th",'2) Income'!$F$13:$F$32,"&lt;="&amp;$A587),0)))</f>
        <v>0</v>
      </c>
      <c r="AC587" s="8">
        <f>IF(A587="","",IF(COUNTIF('2) Income'!$D$13:$D$32,"2nd Wednesday")=0,0,IF(A587=(A587-DAY(A587)+1+2*7-WEEKDAY(A587-DAY(A587)+8-4,1)),SUMIFS('2) Income'!$E$13:$E$32,'2) Income'!$D$13:$D$32,"2nd Wednesday",'2) Income'!$F$13:$F$32,"&lt;="&amp;$A587),0)))</f>
        <v>0</v>
      </c>
      <c r="AD587" s="8">
        <f>IF(A587="","",IF(COUNTIF('2) Income'!$D$13:$D$32,"3rd Wednesday")=0,0,IF(A587=(A587-DAY(A587)+1+3*7-WEEKDAY(A587-DAY(A587)+8-4,1)),SUMIFS('2) Income'!$E$13:$E$32,'2) Income'!$D$13:$D$32,"3rd Wednesday",'2) Income'!$F$13:$F$32,"&lt;="&amp;$A587),0)))</f>
        <v>0</v>
      </c>
      <c r="AE587" s="8">
        <f>IF(A587="","",IF(COUNTIF('2) Income'!$D$13:$D$32,"4th Wednesday")=0,0,IF(A587=(A587-DAY(A587)+1+4*7-WEEKDAY(A587-DAY(A587)+8-4,1)),SUMIFS('2) Income'!$E$13:$E$32,'2) Income'!$D$13:$D$32,"4th Wednesday",'2) Income'!$F$13:$F$32,"&lt;="&amp;$A587),0)))</f>
        <v>0</v>
      </c>
      <c r="AF587" s="8" cm="1">
        <f t="array" ref="AF587">IF(A587="","",IF(COUNTIF('2) Income'!$D$13:$D$32,"Every 4 Weeks")=0,0,SUMPRODUCT(--(IFERROR(MOD(A587-'2) Income'!$F$13:$F$32,28),1)=0),--('2) Income'!$D$13:$D$32="Every 4 Weeks"),--('2) Income'!$F$13:$F$32&lt;=A587),'2) Income'!$E$13:$E$32)))</f>
        <v>0</v>
      </c>
      <c r="AG587" s="8">
        <f>IF(A587="","",IF(COUNTIF('2) Income'!$D$13:$D$32,"Monthly")=0,0,IF(B587="N",SUMIFS('2) Income'!$E$13:$E$32,'2) Income'!$D$13:$D$32,"monthly",'2) Income'!$F$13:$F$32,"&lt;="&amp;$A587,'2) Income'!$I$13:$I$32,DAY(A587)),SUMIFS('2) Income'!$E$13:$E$32,'2) Income'!$D$13:$D$32,"monthly",'2) Income'!$F$13:$F$32,"&lt;="&amp;$A587,'2) Income'!$I$13:$I$32,"&gt;="&amp;DAY(A587)))))</f>
        <v>0</v>
      </c>
      <c r="AH587" s="8" cm="1">
        <f t="array" ref="AH587">IF(A587="","",IF(COUNTIF('2) Income'!$D$13:$D$32,"Yearly")=0,0,SUMPRODUCT(--('2) Income'!$D$13:$D$32="Yearly"),--('2) Income'!$F$13:$F$32&lt;=A587),IF(B587="N",--('2) Income'!$I$13:$I$32=DAY(A587)),--('2) Income'!$I$13:$I$32&gt;=DAY(A587))),--(IFERROR(MOD('2) Income'!$H$13:$H$32-MONTH(A587)+12,12),1)=0),'2) Income'!$E$13:$E$32)))</f>
        <v>0</v>
      </c>
      <c r="AI587" s="8">
        <f>IF(A587="","",IF(COUNTIF('2) Income'!$D$13:$D$32,"one-time")=0,0,SUMIFS('2) Income'!$E$13:$E$32,'2) Income'!$D$13:$D$32,"one-time",'2) Income'!$F$13:$F$32,"="&amp;$A587)))</f>
        <v>0</v>
      </c>
      <c r="AJ587" s="9">
        <f t="shared" si="46"/>
        <v>0</v>
      </c>
    </row>
    <row r="588" spans="1:36">
      <c r="A588" s="7">
        <f>IF(A587="","",IF(A587+1&lt;='1) Period'!$E$21,A587+1,""))</f>
        <v>46060</v>
      </c>
      <c r="B588" s="7" t="str">
        <f t="shared" si="47"/>
        <v>N</v>
      </c>
      <c r="C588" t="str">
        <f t="shared" si="48"/>
        <v>Y</v>
      </c>
      <c r="D588" s="8">
        <f>IF(A588="","",IF(TEXT(A588,"dddd")='4) Happy Money'!$E$23,WAllowance,0))</f>
        <v>0</v>
      </c>
      <c r="E588" s="8">
        <f>IF(A588="","",IF(B588="N",SUMIF(TMonthly[Day of the Month],DAY(A588),TMonthly[Amount]),SUMIF(TMonthly[Day of the Month],"&gt;="&amp;DAY(A588),TMonthly[Amount])))</f>
        <v>0</v>
      </c>
      <c r="F588" s="8" cm="1">
        <f t="array" ref="F588">IF(A588="","",SUMPRODUCT(--(TYearly[Due Date]&lt;=A588),IF(B588="N",--(TYearly[Day]=DAY(A588)),--(TYearly[Day]&gt;=DAY(A588))),--(IFERROR(MOD(TYearly[Month]-MONTH(A588)+12,12),1)=0),TYearly[Amount]))</f>
        <v>0</v>
      </c>
      <c r="G588" s="8">
        <f>IF(A588="","",SUMIF(TOneTime[Due Date],A588,TOneTime[Amount]))</f>
        <v>0</v>
      </c>
      <c r="H588" s="8" cm="1">
        <f t="array" ref="H588">IF(A588="","",IF(COUNTIF(TOther[Frequency],$H$1)=0,0,SUMPRODUCT(--(IFERROR(MOD(A588-TOther[Start Date],7),1)=0),--(TOther[Frequency]=$H$1),--(TOther[Start Date]&lt;=A588),--(TOther[End Date Calc]&gt;=A588),TOther[Amount])))</f>
        <v>0</v>
      </c>
      <c r="I588" s="8" cm="1">
        <f t="array" ref="I588">IF(A588="","",IF(COUNTIF(TOther[Frequency],$I$1)=0,0,SUMPRODUCT(--(IFERROR(MOD(A588-TOther[Start Date],14),1)=0),--(TOther[Frequency]=$I$1),--(TOther[Start Date]&lt;=A588),--(TOther[End Date Calc]&gt;=A588),TOther[Amount])))</f>
        <v>0</v>
      </c>
      <c r="J588" s="8">
        <f>IF(A588="","",IF(COUNTIF(TOther[Frequency],$J$1)=0,0,IF(OR(DAY(A588)=1,DAY(A588)=15),SUMIFS(TOther[Amount],TOther[Frequency],$J$1,TOther[Start Date],"&lt;="&amp;$A588,TOther[End Date Calc],"&gt;="&amp;A588),0)))</f>
        <v>0</v>
      </c>
      <c r="K588" s="8">
        <f>IF(A588="","",IF(COUNTIF(TOther[Frequency],$K$1)=0,0,IF(A588=(A588-DAY(A588)+1+2*7-WEEKDAY(A588-DAY(A588)+8-4,1)),SUMIFS(TOther[Amount],TOther[Frequency],$K$1,TOther[Start Date],"&lt;="&amp;$A588,TOther[End Date Calc],"&gt;="&amp;A588),0)))</f>
        <v>0</v>
      </c>
      <c r="L588" s="8">
        <f>IF(A588="","",IF(COUNTIF(TOther[Frequency],$L$1)=0,0,IF(A588=(A588-DAY(A588)+1+3*7-WEEKDAY(A588-DAY(A588)+8-4,1)),SUMIFS(TOther[Amount],TOther[Frequency],$L$1,TOther[Start Date],"&lt;="&amp;$A588,TOther[End Date Calc],"&gt;="&amp;A588),0)))</f>
        <v>0</v>
      </c>
      <c r="M588" s="8">
        <f>IF(A588="","",IF(COUNTIF(TOther[Frequency],$M$1)=0,0,IF(A588=(A588-DAY(A588)+1+4*7-WEEKDAY(A588-DAY(A588)+8-4,1)),SUMIFS(TOther[Amount],TOther[Frequency],$M$1,TOther[Start Date],"&lt;="&amp;$A588,TOther[End Date Calc],"&gt;="&amp;A588),0)))</f>
        <v>0</v>
      </c>
      <c r="N588" s="8" cm="1">
        <f t="array" ref="N588">IF(A588="","",IF(COUNTIF(TOther[Frequency],$N$1)=0,0,SUMPRODUCT(--(IFERROR(MOD(A588-TOther[Start Date],28),1)=0),--(TOther[Frequency]=$N$1),--(TOther[Start Date]&lt;=A588),--(TOther[End Date Calc]&gt;=A588),TOther[Amount])))</f>
        <v>0</v>
      </c>
      <c r="O588" s="8" cm="1">
        <f t="array" ref="O588">IF(A588="","",IF(COUNTIF(TOther[Frequency],$O$1)=0,0,SUMPRODUCT(--(IFERROR(MOD(A588-TOther[Start Date],42),1)=0),--(TOther[Frequency]=$O$1),--(TOther[Start Date]&lt;=A588),--(TOther[End Date Calc]&gt;=A588),TOther[Amount])))</f>
        <v>0</v>
      </c>
      <c r="P588" s="8" cm="1">
        <f t="array" ref="P588">IF(A588="","",IF(COUNTIF(TOther[Frequency],$P$1)=0,0,SUMPRODUCT(--(IFERROR(MOD(A588-TOther[Start Date],56),1)=0),--(TOther[Frequency]=$P$1),--(TOther[Start Date]&lt;=A588),--(TOther[End Date Calc]&gt;=A588),TOther[Amount])))</f>
        <v>0</v>
      </c>
      <c r="Q588" s="8">
        <f>IF(A588="","",IF(COUNTIF(TOther[Frequency],$Q$1)=0,0,IF(B588="N",SUMIFS(TOther[Amount],TOther[Frequency],$Q$1,TOther[Start Date],"&lt;="&amp;$A588,TOther[End Date Calc],"&gt;="&amp;A588,TOther[Start Day],DAY(A588)),SUMIFS(TOther[Amount],TOther[Frequency],$Q$1,TOther[Start Date],"&lt;="&amp;$A588,TOther[End Date Calc],"&gt;="&amp;A588,TOther[Start Day],"&gt;="&amp;DAY(A588)))))</f>
        <v>0</v>
      </c>
      <c r="R588" s="8" cm="1">
        <f t="array" ref="R588">IF(A588="","",IF(COUNTIF(TOther[Frequency],R$1)=0,0,SUMPRODUCT(--(TOther[Frequency]=R$1),--(TOther[Start Date]&lt;=A588),--(TOther[End Date Calc]&gt;=A588),IF(B588="N",--(TOther[Start Day]=DAY(A588)),--(TOther[Start Day]&gt;=DAY(A588))),--(IFERROR(MOD(TOther[Start Month]-MONTH(A588)+2,2),1)=0),TOther[Amount])))</f>
        <v>0</v>
      </c>
      <c r="S588" s="8" cm="1">
        <f t="array" ref="S588">IF(A588="","",IF(COUNTIF(TOther[Frequency],S$1)=0,0,SUMPRODUCT(--(TOther[Frequency]=S$1),--(TOther[Start Date]&lt;=A588),--(TOther[End Date Calc]&gt;=A588),IF(B588="N",--(TOther[Start Day]=DAY(A588)),--(TOther[Start Day]&gt;=DAY(A588))),--(IFERROR(MOD(TOther[Start Month]-MONTH(A588)+3,3),1)=0),TOther[Amount])))</f>
        <v>0</v>
      </c>
      <c r="T588" s="8" cm="1">
        <f t="array" ref="T588">IF($A588="","",IF(COUNTIF(TOther[Frequency],T$1)=0,0,SUMPRODUCT(--(TOther[Frequency]=T$1),--(TOther[Start Date]&lt;=$A588),--(TOther[End Date Calc]&gt;=$A588),IF($B588="N",--(TOther[Start Day]=DAY($A588)),--(TOther[Start Day]&gt;=DAY($A588))),--(IFERROR(MOD(TOther[Start Month]-MONTH($A588)+4,4),1)=0),TOther[Amount])))</f>
        <v>0</v>
      </c>
      <c r="U588" s="8" cm="1">
        <f t="array" ref="U588">IF(A588="","",IF(COUNTIF(TOther[Frequency],$U$1)=0,0,SUMPRODUCT(--(TOther[Frequency]=$U$1),--(TOther[Start Date]&lt;=A588),--(TOther[End Date Calc]&gt;=A588),IF(B588="N",--(TOther[Start Day]=DAY(A588)),--(TOther[Start Day]&gt;=DAY(A588))),--(IFERROR(MOD(TOther[Start Month]-MONTH(A588)+6,6),1)=0),TOther[Amount])))</f>
        <v>0</v>
      </c>
      <c r="V588" s="8" cm="1">
        <f t="array" ref="V588">IF(A588="","",IF(COUNTIF(TOther[Frequency],$V$1)=0,0,SUMPRODUCT(--(TOther[Frequency]=$V$1),--(TOther[Start Date]&lt;=A588),--(TOther[End Date Calc]&gt;=A588),IF(B588="N",--(TOther[Start Day]=DAY(A588)),--(TOther[Start Day]&gt;=DAY(A588))),--(IFERROR(MOD(TOther[Start Month]-MONTH(A588)+12,12),1)=0),TOther[Amount])))</f>
        <v>0</v>
      </c>
      <c r="W588" s="8">
        <f>IF(A588="","",SUMIFS(TOther[Amount],TOther[Start Date],A588,TOther[Frequency],$W$1))</f>
        <v>0</v>
      </c>
      <c r="X588" s="9">
        <f t="shared" si="45"/>
        <v>0</v>
      </c>
      <c r="Y588" s="9">
        <f t="shared" si="49"/>
        <v>0</v>
      </c>
      <c r="Z588" s="8" cm="1">
        <f t="array" ref="Z588">IF(A588="","",IF(COUNTIF('2) Income'!$D$13:$D$32,"Weekly")=0,0,SUMPRODUCT(--(IFERROR(MOD(A588-'2) Income'!$F$13:$F$32,7),1)=0),--('2) Income'!$D$13:$D$32="Weekly"),--('2) Income'!$F$13:$F$32&lt;=A588),'2) Income'!$E$13:$E$32)))</f>
        <v>0</v>
      </c>
      <c r="AA588" s="8" cm="1">
        <f t="array" ref="AA588">IF(A588="","",IF(COUNTIF('2) Income'!$D$13:$D$32,"Every Other Week")=0,0,SUMPRODUCT(--(IFERROR(MOD(A588-'2) Income'!$F$13:$F$32,14),1)=0),--('2) Income'!$D$13:$D$32="Every Other Week"),--('2) Income'!$F$13:$F$32&lt;=A588),'2) Income'!$E$13:$E$32)))</f>
        <v>0</v>
      </c>
      <c r="AB588" s="8">
        <f>IF(A588="","",IF(COUNTIF('2) Income'!$D$13:$D$32,"1st and 15th")=0,0,IF(OR(DAY(A588)=1,DAY(A588)=15),SUMIFS('2) Income'!$E$13:$E$32,'2) Income'!$D$13:$D$32,"1st and 15th",'2) Income'!$F$13:$F$32,"&lt;="&amp;$A588),0)))</f>
        <v>0</v>
      </c>
      <c r="AC588" s="8">
        <f>IF(A588="","",IF(COUNTIF('2) Income'!$D$13:$D$32,"2nd Wednesday")=0,0,IF(A588=(A588-DAY(A588)+1+2*7-WEEKDAY(A588-DAY(A588)+8-4,1)),SUMIFS('2) Income'!$E$13:$E$32,'2) Income'!$D$13:$D$32,"2nd Wednesday",'2) Income'!$F$13:$F$32,"&lt;="&amp;$A588),0)))</f>
        <v>0</v>
      </c>
      <c r="AD588" s="8">
        <f>IF(A588="","",IF(COUNTIF('2) Income'!$D$13:$D$32,"3rd Wednesday")=0,0,IF(A588=(A588-DAY(A588)+1+3*7-WEEKDAY(A588-DAY(A588)+8-4,1)),SUMIFS('2) Income'!$E$13:$E$32,'2) Income'!$D$13:$D$32,"3rd Wednesday",'2) Income'!$F$13:$F$32,"&lt;="&amp;$A588),0)))</f>
        <v>0</v>
      </c>
      <c r="AE588" s="8">
        <f>IF(A588="","",IF(COUNTIF('2) Income'!$D$13:$D$32,"4th Wednesday")=0,0,IF(A588=(A588-DAY(A588)+1+4*7-WEEKDAY(A588-DAY(A588)+8-4,1)),SUMIFS('2) Income'!$E$13:$E$32,'2) Income'!$D$13:$D$32,"4th Wednesday",'2) Income'!$F$13:$F$32,"&lt;="&amp;$A588),0)))</f>
        <v>0</v>
      </c>
      <c r="AF588" s="8" cm="1">
        <f t="array" ref="AF588">IF(A588="","",IF(COUNTIF('2) Income'!$D$13:$D$32,"Every 4 Weeks")=0,0,SUMPRODUCT(--(IFERROR(MOD(A588-'2) Income'!$F$13:$F$32,28),1)=0),--('2) Income'!$D$13:$D$32="Every 4 Weeks"),--('2) Income'!$F$13:$F$32&lt;=A588),'2) Income'!$E$13:$E$32)))</f>
        <v>0</v>
      </c>
      <c r="AG588" s="8">
        <f>IF(A588="","",IF(COUNTIF('2) Income'!$D$13:$D$32,"Monthly")=0,0,IF(B588="N",SUMIFS('2) Income'!$E$13:$E$32,'2) Income'!$D$13:$D$32,"monthly",'2) Income'!$F$13:$F$32,"&lt;="&amp;$A588,'2) Income'!$I$13:$I$32,DAY(A588)),SUMIFS('2) Income'!$E$13:$E$32,'2) Income'!$D$13:$D$32,"monthly",'2) Income'!$F$13:$F$32,"&lt;="&amp;$A588,'2) Income'!$I$13:$I$32,"&gt;="&amp;DAY(A588)))))</f>
        <v>0</v>
      </c>
      <c r="AH588" s="8" cm="1">
        <f t="array" ref="AH588">IF(A588="","",IF(COUNTIF('2) Income'!$D$13:$D$32,"Yearly")=0,0,SUMPRODUCT(--('2) Income'!$D$13:$D$32="Yearly"),--('2) Income'!$F$13:$F$32&lt;=A588),IF(B588="N",--('2) Income'!$I$13:$I$32=DAY(A588)),--('2) Income'!$I$13:$I$32&gt;=DAY(A588))),--(IFERROR(MOD('2) Income'!$H$13:$H$32-MONTH(A588)+12,12),1)=0),'2) Income'!$E$13:$E$32)))</f>
        <v>0</v>
      </c>
      <c r="AI588" s="8">
        <f>IF(A588="","",IF(COUNTIF('2) Income'!$D$13:$D$32,"one-time")=0,0,SUMIFS('2) Income'!$E$13:$E$32,'2) Income'!$D$13:$D$32,"one-time",'2) Income'!$F$13:$F$32,"="&amp;$A588)))</f>
        <v>0</v>
      </c>
      <c r="AJ588" s="9">
        <f t="shared" si="46"/>
        <v>0</v>
      </c>
    </row>
    <row r="589" spans="1:36">
      <c r="A589" s="7">
        <f>IF(A588="","",IF(A588+1&lt;='1) Period'!$E$21,A588+1,""))</f>
        <v>46061</v>
      </c>
      <c r="B589" s="7" t="str">
        <f t="shared" si="47"/>
        <v>N</v>
      </c>
      <c r="C589" t="str">
        <f t="shared" si="48"/>
        <v>Y</v>
      </c>
      <c r="D589" s="8">
        <f>IF(A589="","",IF(TEXT(A589,"dddd")='4) Happy Money'!$E$23,WAllowance,0))</f>
        <v>0</v>
      </c>
      <c r="E589" s="8">
        <f>IF(A589="","",IF(B589="N",SUMIF(TMonthly[Day of the Month],DAY(A589),TMonthly[Amount]),SUMIF(TMonthly[Day of the Month],"&gt;="&amp;DAY(A589),TMonthly[Amount])))</f>
        <v>0</v>
      </c>
      <c r="F589" s="8" cm="1">
        <f t="array" ref="F589">IF(A589="","",SUMPRODUCT(--(TYearly[Due Date]&lt;=A589),IF(B589="N",--(TYearly[Day]=DAY(A589)),--(TYearly[Day]&gt;=DAY(A589))),--(IFERROR(MOD(TYearly[Month]-MONTH(A589)+12,12),1)=0),TYearly[Amount]))</f>
        <v>0</v>
      </c>
      <c r="G589" s="8">
        <f>IF(A589="","",SUMIF(TOneTime[Due Date],A589,TOneTime[Amount]))</f>
        <v>0</v>
      </c>
      <c r="H589" s="8" cm="1">
        <f t="array" ref="H589">IF(A589="","",IF(COUNTIF(TOther[Frequency],$H$1)=0,0,SUMPRODUCT(--(IFERROR(MOD(A589-TOther[Start Date],7),1)=0),--(TOther[Frequency]=$H$1),--(TOther[Start Date]&lt;=A589),--(TOther[End Date Calc]&gt;=A589),TOther[Amount])))</f>
        <v>0</v>
      </c>
      <c r="I589" s="8" cm="1">
        <f t="array" ref="I589">IF(A589="","",IF(COUNTIF(TOther[Frequency],$I$1)=0,0,SUMPRODUCT(--(IFERROR(MOD(A589-TOther[Start Date],14),1)=0),--(TOther[Frequency]=$I$1),--(TOther[Start Date]&lt;=A589),--(TOther[End Date Calc]&gt;=A589),TOther[Amount])))</f>
        <v>0</v>
      </c>
      <c r="J589" s="8">
        <f>IF(A589="","",IF(COUNTIF(TOther[Frequency],$J$1)=0,0,IF(OR(DAY(A589)=1,DAY(A589)=15),SUMIFS(TOther[Amount],TOther[Frequency],$J$1,TOther[Start Date],"&lt;="&amp;$A589,TOther[End Date Calc],"&gt;="&amp;A589),0)))</f>
        <v>0</v>
      </c>
      <c r="K589" s="8">
        <f>IF(A589="","",IF(COUNTIF(TOther[Frequency],$K$1)=0,0,IF(A589=(A589-DAY(A589)+1+2*7-WEEKDAY(A589-DAY(A589)+8-4,1)),SUMIFS(TOther[Amount],TOther[Frequency],$K$1,TOther[Start Date],"&lt;="&amp;$A589,TOther[End Date Calc],"&gt;="&amp;A589),0)))</f>
        <v>0</v>
      </c>
      <c r="L589" s="8">
        <f>IF(A589="","",IF(COUNTIF(TOther[Frequency],$L$1)=0,0,IF(A589=(A589-DAY(A589)+1+3*7-WEEKDAY(A589-DAY(A589)+8-4,1)),SUMIFS(TOther[Amount],TOther[Frequency],$L$1,TOther[Start Date],"&lt;="&amp;$A589,TOther[End Date Calc],"&gt;="&amp;A589),0)))</f>
        <v>0</v>
      </c>
      <c r="M589" s="8">
        <f>IF(A589="","",IF(COUNTIF(TOther[Frequency],$M$1)=0,0,IF(A589=(A589-DAY(A589)+1+4*7-WEEKDAY(A589-DAY(A589)+8-4,1)),SUMIFS(TOther[Amount],TOther[Frequency],$M$1,TOther[Start Date],"&lt;="&amp;$A589,TOther[End Date Calc],"&gt;="&amp;A589),0)))</f>
        <v>0</v>
      </c>
      <c r="N589" s="8" cm="1">
        <f t="array" ref="N589">IF(A589="","",IF(COUNTIF(TOther[Frequency],$N$1)=0,0,SUMPRODUCT(--(IFERROR(MOD(A589-TOther[Start Date],28),1)=0),--(TOther[Frequency]=$N$1),--(TOther[Start Date]&lt;=A589),--(TOther[End Date Calc]&gt;=A589),TOther[Amount])))</f>
        <v>0</v>
      </c>
      <c r="O589" s="8" cm="1">
        <f t="array" ref="O589">IF(A589="","",IF(COUNTIF(TOther[Frequency],$O$1)=0,0,SUMPRODUCT(--(IFERROR(MOD(A589-TOther[Start Date],42),1)=0),--(TOther[Frequency]=$O$1),--(TOther[Start Date]&lt;=A589),--(TOther[End Date Calc]&gt;=A589),TOther[Amount])))</f>
        <v>0</v>
      </c>
      <c r="P589" s="8" cm="1">
        <f t="array" ref="P589">IF(A589="","",IF(COUNTIF(TOther[Frequency],$P$1)=0,0,SUMPRODUCT(--(IFERROR(MOD(A589-TOther[Start Date],56),1)=0),--(TOther[Frequency]=$P$1),--(TOther[Start Date]&lt;=A589),--(TOther[End Date Calc]&gt;=A589),TOther[Amount])))</f>
        <v>0</v>
      </c>
      <c r="Q589" s="8">
        <f>IF(A589="","",IF(COUNTIF(TOther[Frequency],$Q$1)=0,0,IF(B589="N",SUMIFS(TOther[Amount],TOther[Frequency],$Q$1,TOther[Start Date],"&lt;="&amp;$A589,TOther[End Date Calc],"&gt;="&amp;A589,TOther[Start Day],DAY(A589)),SUMIFS(TOther[Amount],TOther[Frequency],$Q$1,TOther[Start Date],"&lt;="&amp;$A589,TOther[End Date Calc],"&gt;="&amp;A589,TOther[Start Day],"&gt;="&amp;DAY(A589)))))</f>
        <v>0</v>
      </c>
      <c r="R589" s="8" cm="1">
        <f t="array" ref="R589">IF(A589="","",IF(COUNTIF(TOther[Frequency],R$1)=0,0,SUMPRODUCT(--(TOther[Frequency]=R$1),--(TOther[Start Date]&lt;=A589),--(TOther[End Date Calc]&gt;=A589),IF(B589="N",--(TOther[Start Day]=DAY(A589)),--(TOther[Start Day]&gt;=DAY(A589))),--(IFERROR(MOD(TOther[Start Month]-MONTH(A589)+2,2),1)=0),TOther[Amount])))</f>
        <v>0</v>
      </c>
      <c r="S589" s="8" cm="1">
        <f t="array" ref="S589">IF(A589="","",IF(COUNTIF(TOther[Frequency],S$1)=0,0,SUMPRODUCT(--(TOther[Frequency]=S$1),--(TOther[Start Date]&lt;=A589),--(TOther[End Date Calc]&gt;=A589),IF(B589="N",--(TOther[Start Day]=DAY(A589)),--(TOther[Start Day]&gt;=DAY(A589))),--(IFERROR(MOD(TOther[Start Month]-MONTH(A589)+3,3),1)=0),TOther[Amount])))</f>
        <v>0</v>
      </c>
      <c r="T589" s="8" cm="1">
        <f t="array" ref="T589">IF($A589="","",IF(COUNTIF(TOther[Frequency],T$1)=0,0,SUMPRODUCT(--(TOther[Frequency]=T$1),--(TOther[Start Date]&lt;=$A589),--(TOther[End Date Calc]&gt;=$A589),IF($B589="N",--(TOther[Start Day]=DAY($A589)),--(TOther[Start Day]&gt;=DAY($A589))),--(IFERROR(MOD(TOther[Start Month]-MONTH($A589)+4,4),1)=0),TOther[Amount])))</f>
        <v>0</v>
      </c>
      <c r="U589" s="8" cm="1">
        <f t="array" ref="U589">IF(A589="","",IF(COUNTIF(TOther[Frequency],$U$1)=0,0,SUMPRODUCT(--(TOther[Frequency]=$U$1),--(TOther[Start Date]&lt;=A589),--(TOther[End Date Calc]&gt;=A589),IF(B589="N",--(TOther[Start Day]=DAY(A589)),--(TOther[Start Day]&gt;=DAY(A589))),--(IFERROR(MOD(TOther[Start Month]-MONTH(A589)+6,6),1)=0),TOther[Amount])))</f>
        <v>0</v>
      </c>
      <c r="V589" s="8" cm="1">
        <f t="array" ref="V589">IF(A589="","",IF(COUNTIF(TOther[Frequency],$V$1)=0,0,SUMPRODUCT(--(TOther[Frequency]=$V$1),--(TOther[Start Date]&lt;=A589),--(TOther[End Date Calc]&gt;=A589),IF(B589="N",--(TOther[Start Day]=DAY(A589)),--(TOther[Start Day]&gt;=DAY(A589))),--(IFERROR(MOD(TOther[Start Month]-MONTH(A589)+12,12),1)=0),TOther[Amount])))</f>
        <v>0</v>
      </c>
      <c r="W589" s="8">
        <f>IF(A589="","",SUMIFS(TOther[Amount],TOther[Start Date],A589,TOther[Frequency],$W$1))</f>
        <v>0</v>
      </c>
      <c r="X589" s="9">
        <f t="shared" si="45"/>
        <v>0</v>
      </c>
      <c r="Y589" s="9">
        <f t="shared" si="49"/>
        <v>0</v>
      </c>
      <c r="Z589" s="8" cm="1">
        <f t="array" ref="Z589">IF(A589="","",IF(COUNTIF('2) Income'!$D$13:$D$32,"Weekly")=0,0,SUMPRODUCT(--(IFERROR(MOD(A589-'2) Income'!$F$13:$F$32,7),1)=0),--('2) Income'!$D$13:$D$32="Weekly"),--('2) Income'!$F$13:$F$32&lt;=A589),'2) Income'!$E$13:$E$32)))</f>
        <v>0</v>
      </c>
      <c r="AA589" s="8" cm="1">
        <f t="array" ref="AA589">IF(A589="","",IF(COUNTIF('2) Income'!$D$13:$D$32,"Every Other Week")=0,0,SUMPRODUCT(--(IFERROR(MOD(A589-'2) Income'!$F$13:$F$32,14),1)=0),--('2) Income'!$D$13:$D$32="Every Other Week"),--('2) Income'!$F$13:$F$32&lt;=A589),'2) Income'!$E$13:$E$32)))</f>
        <v>0</v>
      </c>
      <c r="AB589" s="8">
        <f>IF(A589="","",IF(COUNTIF('2) Income'!$D$13:$D$32,"1st and 15th")=0,0,IF(OR(DAY(A589)=1,DAY(A589)=15),SUMIFS('2) Income'!$E$13:$E$32,'2) Income'!$D$13:$D$32,"1st and 15th",'2) Income'!$F$13:$F$32,"&lt;="&amp;$A589),0)))</f>
        <v>0</v>
      </c>
      <c r="AC589" s="8">
        <f>IF(A589="","",IF(COUNTIF('2) Income'!$D$13:$D$32,"2nd Wednesday")=0,0,IF(A589=(A589-DAY(A589)+1+2*7-WEEKDAY(A589-DAY(A589)+8-4,1)),SUMIFS('2) Income'!$E$13:$E$32,'2) Income'!$D$13:$D$32,"2nd Wednesday",'2) Income'!$F$13:$F$32,"&lt;="&amp;$A589),0)))</f>
        <v>0</v>
      </c>
      <c r="AD589" s="8">
        <f>IF(A589="","",IF(COUNTIF('2) Income'!$D$13:$D$32,"3rd Wednesday")=0,0,IF(A589=(A589-DAY(A589)+1+3*7-WEEKDAY(A589-DAY(A589)+8-4,1)),SUMIFS('2) Income'!$E$13:$E$32,'2) Income'!$D$13:$D$32,"3rd Wednesday",'2) Income'!$F$13:$F$32,"&lt;="&amp;$A589),0)))</f>
        <v>0</v>
      </c>
      <c r="AE589" s="8">
        <f>IF(A589="","",IF(COUNTIF('2) Income'!$D$13:$D$32,"4th Wednesday")=0,0,IF(A589=(A589-DAY(A589)+1+4*7-WEEKDAY(A589-DAY(A589)+8-4,1)),SUMIFS('2) Income'!$E$13:$E$32,'2) Income'!$D$13:$D$32,"4th Wednesday",'2) Income'!$F$13:$F$32,"&lt;="&amp;$A589),0)))</f>
        <v>0</v>
      </c>
      <c r="AF589" s="8" cm="1">
        <f t="array" ref="AF589">IF(A589="","",IF(COUNTIF('2) Income'!$D$13:$D$32,"Every 4 Weeks")=0,0,SUMPRODUCT(--(IFERROR(MOD(A589-'2) Income'!$F$13:$F$32,28),1)=0),--('2) Income'!$D$13:$D$32="Every 4 Weeks"),--('2) Income'!$F$13:$F$32&lt;=A589),'2) Income'!$E$13:$E$32)))</f>
        <v>0</v>
      </c>
      <c r="AG589" s="8">
        <f>IF(A589="","",IF(COUNTIF('2) Income'!$D$13:$D$32,"Monthly")=0,0,IF(B589="N",SUMIFS('2) Income'!$E$13:$E$32,'2) Income'!$D$13:$D$32,"monthly",'2) Income'!$F$13:$F$32,"&lt;="&amp;$A589,'2) Income'!$I$13:$I$32,DAY(A589)),SUMIFS('2) Income'!$E$13:$E$32,'2) Income'!$D$13:$D$32,"monthly",'2) Income'!$F$13:$F$32,"&lt;="&amp;$A589,'2) Income'!$I$13:$I$32,"&gt;="&amp;DAY(A589)))))</f>
        <v>0</v>
      </c>
      <c r="AH589" s="8" cm="1">
        <f t="array" ref="AH589">IF(A589="","",IF(COUNTIF('2) Income'!$D$13:$D$32,"Yearly")=0,0,SUMPRODUCT(--('2) Income'!$D$13:$D$32="Yearly"),--('2) Income'!$F$13:$F$32&lt;=A589),IF(B589="N",--('2) Income'!$I$13:$I$32=DAY(A589)),--('2) Income'!$I$13:$I$32&gt;=DAY(A589))),--(IFERROR(MOD('2) Income'!$H$13:$H$32-MONTH(A589)+12,12),1)=0),'2) Income'!$E$13:$E$32)))</f>
        <v>0</v>
      </c>
      <c r="AI589" s="8">
        <f>IF(A589="","",IF(COUNTIF('2) Income'!$D$13:$D$32,"one-time")=0,0,SUMIFS('2) Income'!$E$13:$E$32,'2) Income'!$D$13:$D$32,"one-time",'2) Income'!$F$13:$F$32,"="&amp;$A589)))</f>
        <v>0</v>
      </c>
      <c r="AJ589" s="9">
        <f t="shared" si="46"/>
        <v>0</v>
      </c>
    </row>
    <row r="590" spans="1:36">
      <c r="A590" s="7">
        <f>IF(A589="","",IF(A589+1&lt;='1) Period'!$E$21,A589+1,""))</f>
        <v>46062</v>
      </c>
      <c r="B590" s="7" t="str">
        <f t="shared" si="47"/>
        <v>N</v>
      </c>
      <c r="C590" t="str">
        <f t="shared" si="48"/>
        <v>F</v>
      </c>
      <c r="D590" s="8">
        <f>IF(A590="","",IF(TEXT(A590,"dddd")='4) Happy Money'!$E$23,WAllowance,0))</f>
        <v>400</v>
      </c>
      <c r="E590" s="8">
        <f>IF(A590="","",IF(B590="N",SUMIF(TMonthly[Day of the Month],DAY(A590),TMonthly[Amount]),SUMIF(TMonthly[Day of the Month],"&gt;="&amp;DAY(A590),TMonthly[Amount])))</f>
        <v>0</v>
      </c>
      <c r="F590" s="8" cm="1">
        <f t="array" ref="F590">IF(A590="","",SUMPRODUCT(--(TYearly[Due Date]&lt;=A590),IF(B590="N",--(TYearly[Day]=DAY(A590)),--(TYearly[Day]&gt;=DAY(A590))),--(IFERROR(MOD(TYearly[Month]-MONTH(A590)+12,12),1)=0),TYearly[Amount]))</f>
        <v>0</v>
      </c>
      <c r="G590" s="8">
        <f>IF(A590="","",SUMIF(TOneTime[Due Date],A590,TOneTime[Amount]))</f>
        <v>0</v>
      </c>
      <c r="H590" s="8" cm="1">
        <f t="array" ref="H590">IF(A590="","",IF(COUNTIF(TOther[Frequency],$H$1)=0,0,SUMPRODUCT(--(IFERROR(MOD(A590-TOther[Start Date],7),1)=0),--(TOther[Frequency]=$H$1),--(TOther[Start Date]&lt;=A590),--(TOther[End Date Calc]&gt;=A590),TOther[Amount])))</f>
        <v>0</v>
      </c>
      <c r="I590" s="8" cm="1">
        <f t="array" ref="I590">IF(A590="","",IF(COUNTIF(TOther[Frequency],$I$1)=0,0,SUMPRODUCT(--(IFERROR(MOD(A590-TOther[Start Date],14),1)=0),--(TOther[Frequency]=$I$1),--(TOther[Start Date]&lt;=A590),--(TOther[End Date Calc]&gt;=A590),TOther[Amount])))</f>
        <v>0</v>
      </c>
      <c r="J590" s="8">
        <f>IF(A590="","",IF(COUNTIF(TOther[Frequency],$J$1)=0,0,IF(OR(DAY(A590)=1,DAY(A590)=15),SUMIFS(TOther[Amount],TOther[Frequency],$J$1,TOther[Start Date],"&lt;="&amp;$A590,TOther[End Date Calc],"&gt;="&amp;A590),0)))</f>
        <v>0</v>
      </c>
      <c r="K590" s="8">
        <f>IF(A590="","",IF(COUNTIF(TOther[Frequency],$K$1)=0,0,IF(A590=(A590-DAY(A590)+1+2*7-WEEKDAY(A590-DAY(A590)+8-4,1)),SUMIFS(TOther[Amount],TOther[Frequency],$K$1,TOther[Start Date],"&lt;="&amp;$A590,TOther[End Date Calc],"&gt;="&amp;A590),0)))</f>
        <v>0</v>
      </c>
      <c r="L590" s="8">
        <f>IF(A590="","",IF(COUNTIF(TOther[Frequency],$L$1)=0,0,IF(A590=(A590-DAY(A590)+1+3*7-WEEKDAY(A590-DAY(A590)+8-4,1)),SUMIFS(TOther[Amount],TOther[Frequency],$L$1,TOther[Start Date],"&lt;="&amp;$A590,TOther[End Date Calc],"&gt;="&amp;A590),0)))</f>
        <v>0</v>
      </c>
      <c r="M590" s="8">
        <f>IF(A590="","",IF(COUNTIF(TOther[Frequency],$M$1)=0,0,IF(A590=(A590-DAY(A590)+1+4*7-WEEKDAY(A590-DAY(A590)+8-4,1)),SUMIFS(TOther[Amount],TOther[Frequency],$M$1,TOther[Start Date],"&lt;="&amp;$A590,TOther[End Date Calc],"&gt;="&amp;A590),0)))</f>
        <v>0</v>
      </c>
      <c r="N590" s="8" cm="1">
        <f t="array" ref="N590">IF(A590="","",IF(COUNTIF(TOther[Frequency],$N$1)=0,0,SUMPRODUCT(--(IFERROR(MOD(A590-TOther[Start Date],28),1)=0),--(TOther[Frequency]=$N$1),--(TOther[Start Date]&lt;=A590),--(TOther[End Date Calc]&gt;=A590),TOther[Amount])))</f>
        <v>0</v>
      </c>
      <c r="O590" s="8" cm="1">
        <f t="array" ref="O590">IF(A590="","",IF(COUNTIF(TOther[Frequency],$O$1)=0,0,SUMPRODUCT(--(IFERROR(MOD(A590-TOther[Start Date],42),1)=0),--(TOther[Frequency]=$O$1),--(TOther[Start Date]&lt;=A590),--(TOther[End Date Calc]&gt;=A590),TOther[Amount])))</f>
        <v>0</v>
      </c>
      <c r="P590" s="8" cm="1">
        <f t="array" ref="P590">IF(A590="","",IF(COUNTIF(TOther[Frequency],$P$1)=0,0,SUMPRODUCT(--(IFERROR(MOD(A590-TOther[Start Date],56),1)=0),--(TOther[Frequency]=$P$1),--(TOther[Start Date]&lt;=A590),--(TOther[End Date Calc]&gt;=A590),TOther[Amount])))</f>
        <v>0</v>
      </c>
      <c r="Q590" s="8">
        <f>IF(A590="","",IF(COUNTIF(TOther[Frequency],$Q$1)=0,0,IF(B590="N",SUMIFS(TOther[Amount],TOther[Frequency],$Q$1,TOther[Start Date],"&lt;="&amp;$A590,TOther[End Date Calc],"&gt;="&amp;A590,TOther[Start Day],DAY(A590)),SUMIFS(TOther[Amount],TOther[Frequency],$Q$1,TOther[Start Date],"&lt;="&amp;$A590,TOther[End Date Calc],"&gt;="&amp;A590,TOther[Start Day],"&gt;="&amp;DAY(A590)))))</f>
        <v>0</v>
      </c>
      <c r="R590" s="8" cm="1">
        <f t="array" ref="R590">IF(A590="","",IF(COUNTIF(TOther[Frequency],R$1)=0,0,SUMPRODUCT(--(TOther[Frequency]=R$1),--(TOther[Start Date]&lt;=A590),--(TOther[End Date Calc]&gt;=A590),IF(B590="N",--(TOther[Start Day]=DAY(A590)),--(TOther[Start Day]&gt;=DAY(A590))),--(IFERROR(MOD(TOther[Start Month]-MONTH(A590)+2,2),1)=0),TOther[Amount])))</f>
        <v>0</v>
      </c>
      <c r="S590" s="8" cm="1">
        <f t="array" ref="S590">IF(A590="","",IF(COUNTIF(TOther[Frequency],S$1)=0,0,SUMPRODUCT(--(TOther[Frequency]=S$1),--(TOther[Start Date]&lt;=A590),--(TOther[End Date Calc]&gt;=A590),IF(B590="N",--(TOther[Start Day]=DAY(A590)),--(TOther[Start Day]&gt;=DAY(A590))),--(IFERROR(MOD(TOther[Start Month]-MONTH(A590)+3,3),1)=0),TOther[Amount])))</f>
        <v>0</v>
      </c>
      <c r="T590" s="8" cm="1">
        <f t="array" ref="T590">IF($A590="","",IF(COUNTIF(TOther[Frequency],T$1)=0,0,SUMPRODUCT(--(TOther[Frequency]=T$1),--(TOther[Start Date]&lt;=$A590),--(TOther[End Date Calc]&gt;=$A590),IF($B590="N",--(TOther[Start Day]=DAY($A590)),--(TOther[Start Day]&gt;=DAY($A590))),--(IFERROR(MOD(TOther[Start Month]-MONTH($A590)+4,4),1)=0),TOther[Amount])))</f>
        <v>0</v>
      </c>
      <c r="U590" s="8" cm="1">
        <f t="array" ref="U590">IF(A590="","",IF(COUNTIF(TOther[Frequency],$U$1)=0,0,SUMPRODUCT(--(TOther[Frequency]=$U$1),--(TOther[Start Date]&lt;=A590),--(TOther[End Date Calc]&gt;=A590),IF(B590="N",--(TOther[Start Day]=DAY(A590)),--(TOther[Start Day]&gt;=DAY(A590))),--(IFERROR(MOD(TOther[Start Month]-MONTH(A590)+6,6),1)=0),TOther[Amount])))</f>
        <v>0</v>
      </c>
      <c r="V590" s="8" cm="1">
        <f t="array" ref="V590">IF(A590="","",IF(COUNTIF(TOther[Frequency],$V$1)=0,0,SUMPRODUCT(--(TOther[Frequency]=$V$1),--(TOther[Start Date]&lt;=A590),--(TOther[End Date Calc]&gt;=A590),IF(B590="N",--(TOther[Start Day]=DAY(A590)),--(TOther[Start Day]&gt;=DAY(A590))),--(IFERROR(MOD(TOther[Start Month]-MONTH(A590)+12,12),1)=0),TOther[Amount])))</f>
        <v>0</v>
      </c>
      <c r="W590" s="8">
        <f>IF(A590="","",SUMIFS(TOther[Amount],TOther[Start Date],A590,TOther[Frequency],$W$1))</f>
        <v>0</v>
      </c>
      <c r="X590" s="9">
        <f t="shared" si="45"/>
        <v>0</v>
      </c>
      <c r="Y590" s="9">
        <f t="shared" si="49"/>
        <v>0</v>
      </c>
      <c r="Z590" s="8" cm="1">
        <f t="array" ref="Z590">IF(A590="","",IF(COUNTIF('2) Income'!$D$13:$D$32,"Weekly")=0,0,SUMPRODUCT(--(IFERROR(MOD(A590-'2) Income'!$F$13:$F$32,7),1)=0),--('2) Income'!$D$13:$D$32="Weekly"),--('2) Income'!$F$13:$F$32&lt;=A590),'2) Income'!$E$13:$E$32)))</f>
        <v>0</v>
      </c>
      <c r="AA590" s="8" cm="1">
        <f t="array" ref="AA590">IF(A590="","",IF(COUNTIF('2) Income'!$D$13:$D$32,"Every Other Week")=0,0,SUMPRODUCT(--(IFERROR(MOD(A590-'2) Income'!$F$13:$F$32,14),1)=0),--('2) Income'!$D$13:$D$32="Every Other Week"),--('2) Income'!$F$13:$F$32&lt;=A590),'2) Income'!$E$13:$E$32)))</f>
        <v>0</v>
      </c>
      <c r="AB590" s="8">
        <f>IF(A590="","",IF(COUNTIF('2) Income'!$D$13:$D$32,"1st and 15th")=0,0,IF(OR(DAY(A590)=1,DAY(A590)=15),SUMIFS('2) Income'!$E$13:$E$32,'2) Income'!$D$13:$D$32,"1st and 15th",'2) Income'!$F$13:$F$32,"&lt;="&amp;$A590),0)))</f>
        <v>0</v>
      </c>
      <c r="AC590" s="8">
        <f>IF(A590="","",IF(COUNTIF('2) Income'!$D$13:$D$32,"2nd Wednesday")=0,0,IF(A590=(A590-DAY(A590)+1+2*7-WEEKDAY(A590-DAY(A590)+8-4,1)),SUMIFS('2) Income'!$E$13:$E$32,'2) Income'!$D$13:$D$32,"2nd Wednesday",'2) Income'!$F$13:$F$32,"&lt;="&amp;$A590),0)))</f>
        <v>0</v>
      </c>
      <c r="AD590" s="8">
        <f>IF(A590="","",IF(COUNTIF('2) Income'!$D$13:$D$32,"3rd Wednesday")=0,0,IF(A590=(A590-DAY(A590)+1+3*7-WEEKDAY(A590-DAY(A590)+8-4,1)),SUMIFS('2) Income'!$E$13:$E$32,'2) Income'!$D$13:$D$32,"3rd Wednesday",'2) Income'!$F$13:$F$32,"&lt;="&amp;$A590),0)))</f>
        <v>0</v>
      </c>
      <c r="AE590" s="8">
        <f>IF(A590="","",IF(COUNTIF('2) Income'!$D$13:$D$32,"4th Wednesday")=0,0,IF(A590=(A590-DAY(A590)+1+4*7-WEEKDAY(A590-DAY(A590)+8-4,1)),SUMIFS('2) Income'!$E$13:$E$32,'2) Income'!$D$13:$D$32,"4th Wednesday",'2) Income'!$F$13:$F$32,"&lt;="&amp;$A590),0)))</f>
        <v>0</v>
      </c>
      <c r="AF590" s="8" cm="1">
        <f t="array" ref="AF590">IF(A590="","",IF(COUNTIF('2) Income'!$D$13:$D$32,"Every 4 Weeks")=0,0,SUMPRODUCT(--(IFERROR(MOD(A590-'2) Income'!$F$13:$F$32,28),1)=0),--('2) Income'!$D$13:$D$32="Every 4 Weeks"),--('2) Income'!$F$13:$F$32&lt;=A590),'2) Income'!$E$13:$E$32)))</f>
        <v>0</v>
      </c>
      <c r="AG590" s="8">
        <f>IF(A590="","",IF(COUNTIF('2) Income'!$D$13:$D$32,"Monthly")=0,0,IF(B590="N",SUMIFS('2) Income'!$E$13:$E$32,'2) Income'!$D$13:$D$32,"monthly",'2) Income'!$F$13:$F$32,"&lt;="&amp;$A590,'2) Income'!$I$13:$I$32,DAY(A590)),SUMIFS('2) Income'!$E$13:$E$32,'2) Income'!$D$13:$D$32,"monthly",'2) Income'!$F$13:$F$32,"&lt;="&amp;$A590,'2) Income'!$I$13:$I$32,"&gt;="&amp;DAY(A590)))))</f>
        <v>0</v>
      </c>
      <c r="AH590" s="8" cm="1">
        <f t="array" ref="AH590">IF(A590="","",IF(COUNTIF('2) Income'!$D$13:$D$32,"Yearly")=0,0,SUMPRODUCT(--('2) Income'!$D$13:$D$32="Yearly"),--('2) Income'!$F$13:$F$32&lt;=A590),IF(B590="N",--('2) Income'!$I$13:$I$32=DAY(A590)),--('2) Income'!$I$13:$I$32&gt;=DAY(A590))),--(IFERROR(MOD('2) Income'!$H$13:$H$32-MONTH(A590)+12,12),1)=0),'2) Income'!$E$13:$E$32)))</f>
        <v>0</v>
      </c>
      <c r="AI590" s="8">
        <f>IF(A590="","",IF(COUNTIF('2) Income'!$D$13:$D$32,"one-time")=0,0,SUMIFS('2) Income'!$E$13:$E$32,'2) Income'!$D$13:$D$32,"one-time",'2) Income'!$F$13:$F$32,"="&amp;$A590)))</f>
        <v>0</v>
      </c>
      <c r="AJ590" s="9">
        <f t="shared" si="46"/>
        <v>0</v>
      </c>
    </row>
    <row r="591" spans="1:36">
      <c r="A591" s="7">
        <f>IF(A590="","",IF(A590+1&lt;='1) Period'!$E$21,A590+1,""))</f>
        <v>46063</v>
      </c>
      <c r="B591" s="7" t="str">
        <f t="shared" si="47"/>
        <v>N</v>
      </c>
      <c r="C591" t="str">
        <f t="shared" si="48"/>
        <v>F</v>
      </c>
      <c r="D591" s="8">
        <f>IF(A591="","",IF(TEXT(A591,"dddd")='4) Happy Money'!$E$23,WAllowance,0))</f>
        <v>0</v>
      </c>
      <c r="E591" s="8">
        <f>IF(A591="","",IF(B591="N",SUMIF(TMonthly[Day of the Month],DAY(A591),TMonthly[Amount]),SUMIF(TMonthly[Day of the Month],"&gt;="&amp;DAY(A591),TMonthly[Amount])))</f>
        <v>500</v>
      </c>
      <c r="F591" s="8" cm="1">
        <f t="array" ref="F591">IF(A591="","",SUMPRODUCT(--(TYearly[Due Date]&lt;=A591),IF(B591="N",--(TYearly[Day]=DAY(A591)),--(TYearly[Day]&gt;=DAY(A591))),--(IFERROR(MOD(TYearly[Month]-MONTH(A591)+12,12),1)=0),TYearly[Amount]))</f>
        <v>0</v>
      </c>
      <c r="G591" s="8">
        <f>IF(A591="","",SUMIF(TOneTime[Due Date],A591,TOneTime[Amount]))</f>
        <v>0</v>
      </c>
      <c r="H591" s="8" cm="1">
        <f t="array" ref="H591">IF(A591="","",IF(COUNTIF(TOther[Frequency],$H$1)=0,0,SUMPRODUCT(--(IFERROR(MOD(A591-TOther[Start Date],7),1)=0),--(TOther[Frequency]=$H$1),--(TOther[Start Date]&lt;=A591),--(TOther[End Date Calc]&gt;=A591),TOther[Amount])))</f>
        <v>0</v>
      </c>
      <c r="I591" s="8" cm="1">
        <f t="array" ref="I591">IF(A591="","",IF(COUNTIF(TOther[Frequency],$I$1)=0,0,SUMPRODUCT(--(IFERROR(MOD(A591-TOther[Start Date],14),1)=0),--(TOther[Frequency]=$I$1),--(TOther[Start Date]&lt;=A591),--(TOther[End Date Calc]&gt;=A591),TOther[Amount])))</f>
        <v>0</v>
      </c>
      <c r="J591" s="8">
        <f>IF(A591="","",IF(COUNTIF(TOther[Frequency],$J$1)=0,0,IF(OR(DAY(A591)=1,DAY(A591)=15),SUMIFS(TOther[Amount],TOther[Frequency],$J$1,TOther[Start Date],"&lt;="&amp;$A591,TOther[End Date Calc],"&gt;="&amp;A591),0)))</f>
        <v>0</v>
      </c>
      <c r="K591" s="8">
        <f>IF(A591="","",IF(COUNTIF(TOther[Frequency],$K$1)=0,0,IF(A591=(A591-DAY(A591)+1+2*7-WEEKDAY(A591-DAY(A591)+8-4,1)),SUMIFS(TOther[Amount],TOther[Frequency],$K$1,TOther[Start Date],"&lt;="&amp;$A591,TOther[End Date Calc],"&gt;="&amp;A591),0)))</f>
        <v>0</v>
      </c>
      <c r="L591" s="8">
        <f>IF(A591="","",IF(COUNTIF(TOther[Frequency],$L$1)=0,0,IF(A591=(A591-DAY(A591)+1+3*7-WEEKDAY(A591-DAY(A591)+8-4,1)),SUMIFS(TOther[Amount],TOther[Frequency],$L$1,TOther[Start Date],"&lt;="&amp;$A591,TOther[End Date Calc],"&gt;="&amp;A591),0)))</f>
        <v>0</v>
      </c>
      <c r="M591" s="8">
        <f>IF(A591="","",IF(COUNTIF(TOther[Frequency],$M$1)=0,0,IF(A591=(A591-DAY(A591)+1+4*7-WEEKDAY(A591-DAY(A591)+8-4,1)),SUMIFS(TOther[Amount],TOther[Frequency],$M$1,TOther[Start Date],"&lt;="&amp;$A591,TOther[End Date Calc],"&gt;="&amp;A591),0)))</f>
        <v>0</v>
      </c>
      <c r="N591" s="8" cm="1">
        <f t="array" ref="N591">IF(A591="","",IF(COUNTIF(TOther[Frequency],$N$1)=0,0,SUMPRODUCT(--(IFERROR(MOD(A591-TOther[Start Date],28),1)=0),--(TOther[Frequency]=$N$1),--(TOther[Start Date]&lt;=A591),--(TOther[End Date Calc]&gt;=A591),TOther[Amount])))</f>
        <v>0</v>
      </c>
      <c r="O591" s="8" cm="1">
        <f t="array" ref="O591">IF(A591="","",IF(COUNTIF(TOther[Frequency],$O$1)=0,0,SUMPRODUCT(--(IFERROR(MOD(A591-TOther[Start Date],42),1)=0),--(TOther[Frequency]=$O$1),--(TOther[Start Date]&lt;=A591),--(TOther[End Date Calc]&gt;=A591),TOther[Amount])))</f>
        <v>0</v>
      </c>
      <c r="P591" s="8" cm="1">
        <f t="array" ref="P591">IF(A591="","",IF(COUNTIF(TOther[Frequency],$P$1)=0,0,SUMPRODUCT(--(IFERROR(MOD(A591-TOther[Start Date],56),1)=0),--(TOther[Frequency]=$P$1),--(TOther[Start Date]&lt;=A591),--(TOther[End Date Calc]&gt;=A591),TOther[Amount])))</f>
        <v>0</v>
      </c>
      <c r="Q591" s="8">
        <f>IF(A591="","",IF(COUNTIF(TOther[Frequency],$Q$1)=0,0,IF(B591="N",SUMIFS(TOther[Amount],TOther[Frequency],$Q$1,TOther[Start Date],"&lt;="&amp;$A591,TOther[End Date Calc],"&gt;="&amp;A591,TOther[Start Day],DAY(A591)),SUMIFS(TOther[Amount],TOther[Frequency],$Q$1,TOther[Start Date],"&lt;="&amp;$A591,TOther[End Date Calc],"&gt;="&amp;A591,TOther[Start Day],"&gt;="&amp;DAY(A591)))))</f>
        <v>0</v>
      </c>
      <c r="R591" s="8" cm="1">
        <f t="array" ref="R591">IF(A591="","",IF(COUNTIF(TOther[Frequency],R$1)=0,0,SUMPRODUCT(--(TOther[Frequency]=R$1),--(TOther[Start Date]&lt;=A591),--(TOther[End Date Calc]&gt;=A591),IF(B591="N",--(TOther[Start Day]=DAY(A591)),--(TOther[Start Day]&gt;=DAY(A591))),--(IFERROR(MOD(TOther[Start Month]-MONTH(A591)+2,2),1)=0),TOther[Amount])))</f>
        <v>0</v>
      </c>
      <c r="S591" s="8" cm="1">
        <f t="array" ref="S591">IF(A591="","",IF(COUNTIF(TOther[Frequency],S$1)=0,0,SUMPRODUCT(--(TOther[Frequency]=S$1),--(TOther[Start Date]&lt;=A591),--(TOther[End Date Calc]&gt;=A591),IF(B591="N",--(TOther[Start Day]=DAY(A591)),--(TOther[Start Day]&gt;=DAY(A591))),--(IFERROR(MOD(TOther[Start Month]-MONTH(A591)+3,3),1)=0),TOther[Amount])))</f>
        <v>0</v>
      </c>
      <c r="T591" s="8" cm="1">
        <f t="array" ref="T591">IF($A591="","",IF(COUNTIF(TOther[Frequency],T$1)=0,0,SUMPRODUCT(--(TOther[Frequency]=T$1),--(TOther[Start Date]&lt;=$A591),--(TOther[End Date Calc]&gt;=$A591),IF($B591="N",--(TOther[Start Day]=DAY($A591)),--(TOther[Start Day]&gt;=DAY($A591))),--(IFERROR(MOD(TOther[Start Month]-MONTH($A591)+4,4),1)=0),TOther[Amount])))</f>
        <v>0</v>
      </c>
      <c r="U591" s="8" cm="1">
        <f t="array" ref="U591">IF(A591="","",IF(COUNTIF(TOther[Frequency],$U$1)=0,0,SUMPRODUCT(--(TOther[Frequency]=$U$1),--(TOther[Start Date]&lt;=A591),--(TOther[End Date Calc]&gt;=A591),IF(B591="N",--(TOther[Start Day]=DAY(A591)),--(TOther[Start Day]&gt;=DAY(A591))),--(IFERROR(MOD(TOther[Start Month]-MONTH(A591)+6,6),1)=0),TOther[Amount])))</f>
        <v>0</v>
      </c>
      <c r="V591" s="8" cm="1">
        <f t="array" ref="V591">IF(A591="","",IF(COUNTIF(TOther[Frequency],$V$1)=0,0,SUMPRODUCT(--(TOther[Frequency]=$V$1),--(TOther[Start Date]&lt;=A591),--(TOther[End Date Calc]&gt;=A591),IF(B591="N",--(TOther[Start Day]=DAY(A591)),--(TOther[Start Day]&gt;=DAY(A591))),--(IFERROR(MOD(TOther[Start Month]-MONTH(A591)+12,12),1)=0),TOther[Amount])))</f>
        <v>0</v>
      </c>
      <c r="W591" s="8">
        <f>IF(A591="","",SUMIFS(TOther[Amount],TOther[Start Date],A591,TOther[Frequency],$W$1))</f>
        <v>0</v>
      </c>
      <c r="X591" s="9">
        <f t="shared" si="45"/>
        <v>500</v>
      </c>
      <c r="Y591" s="9">
        <f t="shared" si="49"/>
        <v>0</v>
      </c>
      <c r="Z591" s="8" cm="1">
        <f t="array" ref="Z591">IF(A591="","",IF(COUNTIF('2) Income'!$D$13:$D$32,"Weekly")=0,0,SUMPRODUCT(--(IFERROR(MOD(A591-'2) Income'!$F$13:$F$32,7),1)=0),--('2) Income'!$D$13:$D$32="Weekly"),--('2) Income'!$F$13:$F$32&lt;=A591),'2) Income'!$E$13:$E$32)))</f>
        <v>0</v>
      </c>
      <c r="AA591" s="8" cm="1">
        <f t="array" ref="AA591">IF(A591="","",IF(COUNTIF('2) Income'!$D$13:$D$32,"Every Other Week")=0,0,SUMPRODUCT(--(IFERROR(MOD(A591-'2) Income'!$F$13:$F$32,14),1)=0),--('2) Income'!$D$13:$D$32="Every Other Week"),--('2) Income'!$F$13:$F$32&lt;=A591),'2) Income'!$E$13:$E$32)))</f>
        <v>0</v>
      </c>
      <c r="AB591" s="8">
        <f>IF(A591="","",IF(COUNTIF('2) Income'!$D$13:$D$32,"1st and 15th")=0,0,IF(OR(DAY(A591)=1,DAY(A591)=15),SUMIFS('2) Income'!$E$13:$E$32,'2) Income'!$D$13:$D$32,"1st and 15th",'2) Income'!$F$13:$F$32,"&lt;="&amp;$A591),0)))</f>
        <v>0</v>
      </c>
      <c r="AC591" s="8">
        <f>IF(A591="","",IF(COUNTIF('2) Income'!$D$13:$D$32,"2nd Wednesday")=0,0,IF(A591=(A591-DAY(A591)+1+2*7-WEEKDAY(A591-DAY(A591)+8-4,1)),SUMIFS('2) Income'!$E$13:$E$32,'2) Income'!$D$13:$D$32,"2nd Wednesday",'2) Income'!$F$13:$F$32,"&lt;="&amp;$A591),0)))</f>
        <v>0</v>
      </c>
      <c r="AD591" s="8">
        <f>IF(A591="","",IF(COUNTIF('2) Income'!$D$13:$D$32,"3rd Wednesday")=0,0,IF(A591=(A591-DAY(A591)+1+3*7-WEEKDAY(A591-DAY(A591)+8-4,1)),SUMIFS('2) Income'!$E$13:$E$32,'2) Income'!$D$13:$D$32,"3rd Wednesday",'2) Income'!$F$13:$F$32,"&lt;="&amp;$A591),0)))</f>
        <v>0</v>
      </c>
      <c r="AE591" s="8">
        <f>IF(A591="","",IF(COUNTIF('2) Income'!$D$13:$D$32,"4th Wednesday")=0,0,IF(A591=(A591-DAY(A591)+1+4*7-WEEKDAY(A591-DAY(A591)+8-4,1)),SUMIFS('2) Income'!$E$13:$E$32,'2) Income'!$D$13:$D$32,"4th Wednesday",'2) Income'!$F$13:$F$32,"&lt;="&amp;$A591),0)))</f>
        <v>0</v>
      </c>
      <c r="AF591" s="8" cm="1">
        <f t="array" ref="AF591">IF(A591="","",IF(COUNTIF('2) Income'!$D$13:$D$32,"Every 4 Weeks")=0,0,SUMPRODUCT(--(IFERROR(MOD(A591-'2) Income'!$F$13:$F$32,28),1)=0),--('2) Income'!$D$13:$D$32="Every 4 Weeks"),--('2) Income'!$F$13:$F$32&lt;=A591),'2) Income'!$E$13:$E$32)))</f>
        <v>0</v>
      </c>
      <c r="AG591" s="8">
        <f>IF(A591="","",IF(COUNTIF('2) Income'!$D$13:$D$32,"Monthly")=0,0,IF(B591="N",SUMIFS('2) Income'!$E$13:$E$32,'2) Income'!$D$13:$D$32,"monthly",'2) Income'!$F$13:$F$32,"&lt;="&amp;$A591,'2) Income'!$I$13:$I$32,DAY(A591)),SUMIFS('2) Income'!$E$13:$E$32,'2) Income'!$D$13:$D$32,"monthly",'2) Income'!$F$13:$F$32,"&lt;="&amp;$A591,'2) Income'!$I$13:$I$32,"&gt;="&amp;DAY(A591)))))</f>
        <v>0</v>
      </c>
      <c r="AH591" s="8" cm="1">
        <f t="array" ref="AH591">IF(A591="","",IF(COUNTIF('2) Income'!$D$13:$D$32,"Yearly")=0,0,SUMPRODUCT(--('2) Income'!$D$13:$D$32="Yearly"),--('2) Income'!$F$13:$F$32&lt;=A591),IF(B591="N",--('2) Income'!$I$13:$I$32=DAY(A591)),--('2) Income'!$I$13:$I$32&gt;=DAY(A591))),--(IFERROR(MOD('2) Income'!$H$13:$H$32-MONTH(A591)+12,12),1)=0),'2) Income'!$E$13:$E$32)))</f>
        <v>0</v>
      </c>
      <c r="AI591" s="8">
        <f>IF(A591="","",IF(COUNTIF('2) Income'!$D$13:$D$32,"one-time")=0,0,SUMIFS('2) Income'!$E$13:$E$32,'2) Income'!$D$13:$D$32,"one-time",'2) Income'!$F$13:$F$32,"="&amp;$A591)))</f>
        <v>0</v>
      </c>
      <c r="AJ591" s="9">
        <f t="shared" si="46"/>
        <v>0</v>
      </c>
    </row>
    <row r="592" spans="1:36">
      <c r="A592" s="7">
        <f>IF(A591="","",IF(A591+1&lt;='1) Period'!$E$21,A591+1,""))</f>
        <v>46064</v>
      </c>
      <c r="B592" s="7" t="str">
        <f t="shared" si="47"/>
        <v>N</v>
      </c>
      <c r="C592" t="str">
        <f t="shared" si="48"/>
        <v>F</v>
      </c>
      <c r="D592" s="8">
        <f>IF(A592="","",IF(TEXT(A592,"dddd")='4) Happy Money'!$E$23,WAllowance,0))</f>
        <v>0</v>
      </c>
      <c r="E592" s="8">
        <f>IF(A592="","",IF(B592="N",SUMIF(TMonthly[Day of the Month],DAY(A592),TMonthly[Amount]),SUMIF(TMonthly[Day of the Month],"&gt;="&amp;DAY(A592),TMonthly[Amount])))</f>
        <v>300</v>
      </c>
      <c r="F592" s="8" cm="1">
        <f t="array" ref="F592">IF(A592="","",SUMPRODUCT(--(TYearly[Due Date]&lt;=A592),IF(B592="N",--(TYearly[Day]=DAY(A592)),--(TYearly[Day]&gt;=DAY(A592))),--(IFERROR(MOD(TYearly[Month]-MONTH(A592)+12,12),1)=0),TYearly[Amount]))</f>
        <v>0</v>
      </c>
      <c r="G592" s="8">
        <f>IF(A592="","",SUMIF(TOneTime[Due Date],A592,TOneTime[Amount]))</f>
        <v>0</v>
      </c>
      <c r="H592" s="8" cm="1">
        <f t="array" ref="H592">IF(A592="","",IF(COUNTIF(TOther[Frequency],$H$1)=0,0,SUMPRODUCT(--(IFERROR(MOD(A592-TOther[Start Date],7),1)=0),--(TOther[Frequency]=$H$1),--(TOther[Start Date]&lt;=A592),--(TOther[End Date Calc]&gt;=A592),TOther[Amount])))</f>
        <v>0</v>
      </c>
      <c r="I592" s="8" cm="1">
        <f t="array" ref="I592">IF(A592="","",IF(COUNTIF(TOther[Frequency],$I$1)=0,0,SUMPRODUCT(--(IFERROR(MOD(A592-TOther[Start Date],14),1)=0),--(TOther[Frequency]=$I$1),--(TOther[Start Date]&lt;=A592),--(TOther[End Date Calc]&gt;=A592),TOther[Amount])))</f>
        <v>0</v>
      </c>
      <c r="J592" s="8">
        <f>IF(A592="","",IF(COUNTIF(TOther[Frequency],$J$1)=0,0,IF(OR(DAY(A592)=1,DAY(A592)=15),SUMIFS(TOther[Amount],TOther[Frequency],$J$1,TOther[Start Date],"&lt;="&amp;$A592,TOther[End Date Calc],"&gt;="&amp;A592),0)))</f>
        <v>0</v>
      </c>
      <c r="K592" s="8">
        <f>IF(A592="","",IF(COUNTIF(TOther[Frequency],$K$1)=0,0,IF(A592=(A592-DAY(A592)+1+2*7-WEEKDAY(A592-DAY(A592)+8-4,1)),SUMIFS(TOther[Amount],TOther[Frequency],$K$1,TOther[Start Date],"&lt;="&amp;$A592,TOther[End Date Calc],"&gt;="&amp;A592),0)))</f>
        <v>0</v>
      </c>
      <c r="L592" s="8">
        <f>IF(A592="","",IF(COUNTIF(TOther[Frequency],$L$1)=0,0,IF(A592=(A592-DAY(A592)+1+3*7-WEEKDAY(A592-DAY(A592)+8-4,1)),SUMIFS(TOther[Amount],TOther[Frequency],$L$1,TOther[Start Date],"&lt;="&amp;$A592,TOther[End Date Calc],"&gt;="&amp;A592),0)))</f>
        <v>0</v>
      </c>
      <c r="M592" s="8">
        <f>IF(A592="","",IF(COUNTIF(TOther[Frequency],$M$1)=0,0,IF(A592=(A592-DAY(A592)+1+4*7-WEEKDAY(A592-DAY(A592)+8-4,1)),SUMIFS(TOther[Amount],TOther[Frequency],$M$1,TOther[Start Date],"&lt;="&amp;$A592,TOther[End Date Calc],"&gt;="&amp;A592),0)))</f>
        <v>0</v>
      </c>
      <c r="N592" s="8" cm="1">
        <f t="array" ref="N592">IF(A592="","",IF(COUNTIF(TOther[Frequency],$N$1)=0,0,SUMPRODUCT(--(IFERROR(MOD(A592-TOther[Start Date],28),1)=0),--(TOther[Frequency]=$N$1),--(TOther[Start Date]&lt;=A592),--(TOther[End Date Calc]&gt;=A592),TOther[Amount])))</f>
        <v>0</v>
      </c>
      <c r="O592" s="8" cm="1">
        <f t="array" ref="O592">IF(A592="","",IF(COUNTIF(TOther[Frequency],$O$1)=0,0,SUMPRODUCT(--(IFERROR(MOD(A592-TOther[Start Date],42),1)=0),--(TOther[Frequency]=$O$1),--(TOther[Start Date]&lt;=A592),--(TOther[End Date Calc]&gt;=A592),TOther[Amount])))</f>
        <v>0</v>
      </c>
      <c r="P592" s="8" cm="1">
        <f t="array" ref="P592">IF(A592="","",IF(COUNTIF(TOther[Frequency],$P$1)=0,0,SUMPRODUCT(--(IFERROR(MOD(A592-TOther[Start Date],56),1)=0),--(TOther[Frequency]=$P$1),--(TOther[Start Date]&lt;=A592),--(TOther[End Date Calc]&gt;=A592),TOther[Amount])))</f>
        <v>0</v>
      </c>
      <c r="Q592" s="8">
        <f>IF(A592="","",IF(COUNTIF(TOther[Frequency],$Q$1)=0,0,IF(B592="N",SUMIFS(TOther[Amount],TOther[Frequency],$Q$1,TOther[Start Date],"&lt;="&amp;$A592,TOther[End Date Calc],"&gt;="&amp;A592,TOther[Start Day],DAY(A592)),SUMIFS(TOther[Amount],TOther[Frequency],$Q$1,TOther[Start Date],"&lt;="&amp;$A592,TOther[End Date Calc],"&gt;="&amp;A592,TOther[Start Day],"&gt;="&amp;DAY(A592)))))</f>
        <v>0</v>
      </c>
      <c r="R592" s="8" cm="1">
        <f t="array" ref="R592">IF(A592="","",IF(COUNTIF(TOther[Frequency],R$1)=0,0,SUMPRODUCT(--(TOther[Frequency]=R$1),--(TOther[Start Date]&lt;=A592),--(TOther[End Date Calc]&gt;=A592),IF(B592="N",--(TOther[Start Day]=DAY(A592)),--(TOther[Start Day]&gt;=DAY(A592))),--(IFERROR(MOD(TOther[Start Month]-MONTH(A592)+2,2),1)=0),TOther[Amount])))</f>
        <v>0</v>
      </c>
      <c r="S592" s="8" cm="1">
        <f t="array" ref="S592">IF(A592="","",IF(COUNTIF(TOther[Frequency],S$1)=0,0,SUMPRODUCT(--(TOther[Frequency]=S$1),--(TOther[Start Date]&lt;=A592),--(TOther[End Date Calc]&gt;=A592),IF(B592="N",--(TOther[Start Day]=DAY(A592)),--(TOther[Start Day]&gt;=DAY(A592))),--(IFERROR(MOD(TOther[Start Month]-MONTH(A592)+3,3),1)=0),TOther[Amount])))</f>
        <v>0</v>
      </c>
      <c r="T592" s="8" cm="1">
        <f t="array" ref="T592">IF($A592="","",IF(COUNTIF(TOther[Frequency],T$1)=0,0,SUMPRODUCT(--(TOther[Frequency]=T$1),--(TOther[Start Date]&lt;=$A592),--(TOther[End Date Calc]&gt;=$A592),IF($B592="N",--(TOther[Start Day]=DAY($A592)),--(TOther[Start Day]&gt;=DAY($A592))),--(IFERROR(MOD(TOther[Start Month]-MONTH($A592)+4,4),1)=0),TOther[Amount])))</f>
        <v>0</v>
      </c>
      <c r="U592" s="8" cm="1">
        <f t="array" ref="U592">IF(A592="","",IF(COUNTIF(TOther[Frequency],$U$1)=0,0,SUMPRODUCT(--(TOther[Frequency]=$U$1),--(TOther[Start Date]&lt;=A592),--(TOther[End Date Calc]&gt;=A592),IF(B592="N",--(TOther[Start Day]=DAY(A592)),--(TOther[Start Day]&gt;=DAY(A592))),--(IFERROR(MOD(TOther[Start Month]-MONTH(A592)+6,6),1)=0),TOther[Amount])))</f>
        <v>0</v>
      </c>
      <c r="V592" s="8" cm="1">
        <f t="array" ref="V592">IF(A592="","",IF(COUNTIF(TOther[Frequency],$V$1)=0,0,SUMPRODUCT(--(TOther[Frequency]=$V$1),--(TOther[Start Date]&lt;=A592),--(TOther[End Date Calc]&gt;=A592),IF(B592="N",--(TOther[Start Day]=DAY(A592)),--(TOther[Start Day]&gt;=DAY(A592))),--(IFERROR(MOD(TOther[Start Month]-MONTH(A592)+12,12),1)=0),TOther[Amount])))</f>
        <v>0</v>
      </c>
      <c r="W592" s="8">
        <f>IF(A592="","",SUMIFS(TOther[Amount],TOther[Start Date],A592,TOther[Frequency],$W$1))</f>
        <v>0</v>
      </c>
      <c r="X592" s="9">
        <f t="shared" si="45"/>
        <v>300</v>
      </c>
      <c r="Y592" s="9">
        <f t="shared" si="49"/>
        <v>0</v>
      </c>
      <c r="Z592" s="8" cm="1">
        <f t="array" ref="Z592">IF(A592="","",IF(COUNTIF('2) Income'!$D$13:$D$32,"Weekly")=0,0,SUMPRODUCT(--(IFERROR(MOD(A592-'2) Income'!$F$13:$F$32,7),1)=0),--('2) Income'!$D$13:$D$32="Weekly"),--('2) Income'!$F$13:$F$32&lt;=A592),'2) Income'!$E$13:$E$32)))</f>
        <v>0</v>
      </c>
      <c r="AA592" s="8" cm="1">
        <f t="array" ref="AA592">IF(A592="","",IF(COUNTIF('2) Income'!$D$13:$D$32,"Every Other Week")=0,0,SUMPRODUCT(--(IFERROR(MOD(A592-'2) Income'!$F$13:$F$32,14),1)=0),--('2) Income'!$D$13:$D$32="Every Other Week"),--('2) Income'!$F$13:$F$32&lt;=A592),'2) Income'!$E$13:$E$32)))</f>
        <v>0</v>
      </c>
      <c r="AB592" s="8">
        <f>IF(A592="","",IF(COUNTIF('2) Income'!$D$13:$D$32,"1st and 15th")=0,0,IF(OR(DAY(A592)=1,DAY(A592)=15),SUMIFS('2) Income'!$E$13:$E$32,'2) Income'!$D$13:$D$32,"1st and 15th",'2) Income'!$F$13:$F$32,"&lt;="&amp;$A592),0)))</f>
        <v>0</v>
      </c>
      <c r="AC592" s="8">
        <f>IF(A592="","",IF(COUNTIF('2) Income'!$D$13:$D$32,"2nd Wednesday")=0,0,IF(A592=(A592-DAY(A592)+1+2*7-WEEKDAY(A592-DAY(A592)+8-4,1)),SUMIFS('2) Income'!$E$13:$E$32,'2) Income'!$D$13:$D$32,"2nd Wednesday",'2) Income'!$F$13:$F$32,"&lt;="&amp;$A592),0)))</f>
        <v>0</v>
      </c>
      <c r="AD592" s="8">
        <f>IF(A592="","",IF(COUNTIF('2) Income'!$D$13:$D$32,"3rd Wednesday")=0,0,IF(A592=(A592-DAY(A592)+1+3*7-WEEKDAY(A592-DAY(A592)+8-4,1)),SUMIFS('2) Income'!$E$13:$E$32,'2) Income'!$D$13:$D$32,"3rd Wednesday",'2) Income'!$F$13:$F$32,"&lt;="&amp;$A592),0)))</f>
        <v>0</v>
      </c>
      <c r="AE592" s="8">
        <f>IF(A592="","",IF(COUNTIF('2) Income'!$D$13:$D$32,"4th Wednesday")=0,0,IF(A592=(A592-DAY(A592)+1+4*7-WEEKDAY(A592-DAY(A592)+8-4,1)),SUMIFS('2) Income'!$E$13:$E$32,'2) Income'!$D$13:$D$32,"4th Wednesday",'2) Income'!$F$13:$F$32,"&lt;="&amp;$A592),0)))</f>
        <v>0</v>
      </c>
      <c r="AF592" s="8" cm="1">
        <f t="array" ref="AF592">IF(A592="","",IF(COUNTIF('2) Income'!$D$13:$D$32,"Every 4 Weeks")=0,0,SUMPRODUCT(--(IFERROR(MOD(A592-'2) Income'!$F$13:$F$32,28),1)=0),--('2) Income'!$D$13:$D$32="Every 4 Weeks"),--('2) Income'!$F$13:$F$32&lt;=A592),'2) Income'!$E$13:$E$32)))</f>
        <v>0</v>
      </c>
      <c r="AG592" s="8">
        <f>IF(A592="","",IF(COUNTIF('2) Income'!$D$13:$D$32,"Monthly")=0,0,IF(B592="N",SUMIFS('2) Income'!$E$13:$E$32,'2) Income'!$D$13:$D$32,"monthly",'2) Income'!$F$13:$F$32,"&lt;="&amp;$A592,'2) Income'!$I$13:$I$32,DAY(A592)),SUMIFS('2) Income'!$E$13:$E$32,'2) Income'!$D$13:$D$32,"monthly",'2) Income'!$F$13:$F$32,"&lt;="&amp;$A592,'2) Income'!$I$13:$I$32,"&gt;="&amp;DAY(A592)))))</f>
        <v>0</v>
      </c>
      <c r="AH592" s="8" cm="1">
        <f t="array" ref="AH592">IF(A592="","",IF(COUNTIF('2) Income'!$D$13:$D$32,"Yearly")=0,0,SUMPRODUCT(--('2) Income'!$D$13:$D$32="Yearly"),--('2) Income'!$F$13:$F$32&lt;=A592),IF(B592="N",--('2) Income'!$I$13:$I$32=DAY(A592)),--('2) Income'!$I$13:$I$32&gt;=DAY(A592))),--(IFERROR(MOD('2) Income'!$H$13:$H$32-MONTH(A592)+12,12),1)=0),'2) Income'!$E$13:$E$32)))</f>
        <v>0</v>
      </c>
      <c r="AI592" s="8">
        <f>IF(A592="","",IF(COUNTIF('2) Income'!$D$13:$D$32,"one-time")=0,0,SUMIFS('2) Income'!$E$13:$E$32,'2) Income'!$D$13:$D$32,"one-time",'2) Income'!$F$13:$F$32,"="&amp;$A592)))</f>
        <v>0</v>
      </c>
      <c r="AJ592" s="9">
        <f t="shared" si="46"/>
        <v>0</v>
      </c>
    </row>
    <row r="593" spans="1:36">
      <c r="A593" s="7">
        <f>IF(A592="","",IF(A592+1&lt;='1) Period'!$E$21,A592+1,""))</f>
        <v>46065</v>
      </c>
      <c r="B593" s="7" t="str">
        <f t="shared" si="47"/>
        <v>N</v>
      </c>
      <c r="C593" t="str">
        <f t="shared" si="48"/>
        <v>F</v>
      </c>
      <c r="D593" s="8">
        <f>IF(A593="","",IF(TEXT(A593,"dddd")='4) Happy Money'!$E$23,WAllowance,0))</f>
        <v>0</v>
      </c>
      <c r="E593" s="8">
        <f>IF(A593="","",IF(B593="N",SUMIF(TMonthly[Day of the Month],DAY(A593),TMonthly[Amount]),SUMIF(TMonthly[Day of the Month],"&gt;="&amp;DAY(A593),TMonthly[Amount])))</f>
        <v>0</v>
      </c>
      <c r="F593" s="8" cm="1">
        <f t="array" ref="F593">IF(A593="","",SUMPRODUCT(--(TYearly[Due Date]&lt;=A593),IF(B593="N",--(TYearly[Day]=DAY(A593)),--(TYearly[Day]&gt;=DAY(A593))),--(IFERROR(MOD(TYearly[Month]-MONTH(A593)+12,12),1)=0),TYearly[Amount]))</f>
        <v>0</v>
      </c>
      <c r="G593" s="8">
        <f>IF(A593="","",SUMIF(TOneTime[Due Date],A593,TOneTime[Amount]))</f>
        <v>0</v>
      </c>
      <c r="H593" s="8" cm="1">
        <f t="array" ref="H593">IF(A593="","",IF(COUNTIF(TOther[Frequency],$H$1)=0,0,SUMPRODUCT(--(IFERROR(MOD(A593-TOther[Start Date],7),1)=0),--(TOther[Frequency]=$H$1),--(TOther[Start Date]&lt;=A593),--(TOther[End Date Calc]&gt;=A593),TOther[Amount])))</f>
        <v>0</v>
      </c>
      <c r="I593" s="8" cm="1">
        <f t="array" ref="I593">IF(A593="","",IF(COUNTIF(TOther[Frequency],$I$1)=0,0,SUMPRODUCT(--(IFERROR(MOD(A593-TOther[Start Date],14),1)=0),--(TOther[Frequency]=$I$1),--(TOther[Start Date]&lt;=A593),--(TOther[End Date Calc]&gt;=A593),TOther[Amount])))</f>
        <v>0</v>
      </c>
      <c r="J593" s="8">
        <f>IF(A593="","",IF(COUNTIF(TOther[Frequency],$J$1)=0,0,IF(OR(DAY(A593)=1,DAY(A593)=15),SUMIFS(TOther[Amount],TOther[Frequency],$J$1,TOther[Start Date],"&lt;="&amp;$A593,TOther[End Date Calc],"&gt;="&amp;A593),0)))</f>
        <v>0</v>
      </c>
      <c r="K593" s="8">
        <f>IF(A593="","",IF(COUNTIF(TOther[Frequency],$K$1)=0,0,IF(A593=(A593-DAY(A593)+1+2*7-WEEKDAY(A593-DAY(A593)+8-4,1)),SUMIFS(TOther[Amount],TOther[Frequency],$K$1,TOther[Start Date],"&lt;="&amp;$A593,TOther[End Date Calc],"&gt;="&amp;A593),0)))</f>
        <v>0</v>
      </c>
      <c r="L593" s="8">
        <f>IF(A593="","",IF(COUNTIF(TOther[Frequency],$L$1)=0,0,IF(A593=(A593-DAY(A593)+1+3*7-WEEKDAY(A593-DAY(A593)+8-4,1)),SUMIFS(TOther[Amount],TOther[Frequency],$L$1,TOther[Start Date],"&lt;="&amp;$A593,TOther[End Date Calc],"&gt;="&amp;A593),0)))</f>
        <v>0</v>
      </c>
      <c r="M593" s="8">
        <f>IF(A593="","",IF(COUNTIF(TOther[Frequency],$M$1)=0,0,IF(A593=(A593-DAY(A593)+1+4*7-WEEKDAY(A593-DAY(A593)+8-4,1)),SUMIFS(TOther[Amount],TOther[Frequency],$M$1,TOther[Start Date],"&lt;="&amp;$A593,TOther[End Date Calc],"&gt;="&amp;A593),0)))</f>
        <v>0</v>
      </c>
      <c r="N593" s="8" cm="1">
        <f t="array" ref="N593">IF(A593="","",IF(COUNTIF(TOther[Frequency],$N$1)=0,0,SUMPRODUCT(--(IFERROR(MOD(A593-TOther[Start Date],28),1)=0),--(TOther[Frequency]=$N$1),--(TOther[Start Date]&lt;=A593),--(TOther[End Date Calc]&gt;=A593),TOther[Amount])))</f>
        <v>0</v>
      </c>
      <c r="O593" s="8" cm="1">
        <f t="array" ref="O593">IF(A593="","",IF(COUNTIF(TOther[Frequency],$O$1)=0,0,SUMPRODUCT(--(IFERROR(MOD(A593-TOther[Start Date],42),1)=0),--(TOther[Frequency]=$O$1),--(TOther[Start Date]&lt;=A593),--(TOther[End Date Calc]&gt;=A593),TOther[Amount])))</f>
        <v>0</v>
      </c>
      <c r="P593" s="8" cm="1">
        <f t="array" ref="P593">IF(A593="","",IF(COUNTIF(TOther[Frequency],$P$1)=0,0,SUMPRODUCT(--(IFERROR(MOD(A593-TOther[Start Date],56),1)=0),--(TOther[Frequency]=$P$1),--(TOther[Start Date]&lt;=A593),--(TOther[End Date Calc]&gt;=A593),TOther[Amount])))</f>
        <v>0</v>
      </c>
      <c r="Q593" s="8">
        <f>IF(A593="","",IF(COUNTIF(TOther[Frequency],$Q$1)=0,0,IF(B593="N",SUMIFS(TOther[Amount],TOther[Frequency],$Q$1,TOther[Start Date],"&lt;="&amp;$A593,TOther[End Date Calc],"&gt;="&amp;A593,TOther[Start Day],DAY(A593)),SUMIFS(TOther[Amount],TOther[Frequency],$Q$1,TOther[Start Date],"&lt;="&amp;$A593,TOther[End Date Calc],"&gt;="&amp;A593,TOther[Start Day],"&gt;="&amp;DAY(A593)))))</f>
        <v>0</v>
      </c>
      <c r="R593" s="8" cm="1">
        <f t="array" ref="R593">IF(A593="","",IF(COUNTIF(TOther[Frequency],R$1)=0,0,SUMPRODUCT(--(TOther[Frequency]=R$1),--(TOther[Start Date]&lt;=A593),--(TOther[End Date Calc]&gt;=A593),IF(B593="N",--(TOther[Start Day]=DAY(A593)),--(TOther[Start Day]&gt;=DAY(A593))),--(IFERROR(MOD(TOther[Start Month]-MONTH(A593)+2,2),1)=0),TOther[Amount])))</f>
        <v>0</v>
      </c>
      <c r="S593" s="8" cm="1">
        <f t="array" ref="S593">IF(A593="","",IF(COUNTIF(TOther[Frequency],S$1)=0,0,SUMPRODUCT(--(TOther[Frequency]=S$1),--(TOther[Start Date]&lt;=A593),--(TOther[End Date Calc]&gt;=A593),IF(B593="N",--(TOther[Start Day]=DAY(A593)),--(TOther[Start Day]&gt;=DAY(A593))),--(IFERROR(MOD(TOther[Start Month]-MONTH(A593)+3,3),1)=0),TOther[Amount])))</f>
        <v>0</v>
      </c>
      <c r="T593" s="8" cm="1">
        <f t="array" ref="T593">IF($A593="","",IF(COUNTIF(TOther[Frequency],T$1)=0,0,SUMPRODUCT(--(TOther[Frequency]=T$1),--(TOther[Start Date]&lt;=$A593),--(TOther[End Date Calc]&gt;=$A593),IF($B593="N",--(TOther[Start Day]=DAY($A593)),--(TOther[Start Day]&gt;=DAY($A593))),--(IFERROR(MOD(TOther[Start Month]-MONTH($A593)+4,4),1)=0),TOther[Amount])))</f>
        <v>0</v>
      </c>
      <c r="U593" s="8" cm="1">
        <f t="array" ref="U593">IF(A593="","",IF(COUNTIF(TOther[Frequency],$U$1)=0,0,SUMPRODUCT(--(TOther[Frequency]=$U$1),--(TOther[Start Date]&lt;=A593),--(TOther[End Date Calc]&gt;=A593),IF(B593="N",--(TOther[Start Day]=DAY(A593)),--(TOther[Start Day]&gt;=DAY(A593))),--(IFERROR(MOD(TOther[Start Month]-MONTH(A593)+6,6),1)=0),TOther[Amount])))</f>
        <v>0</v>
      </c>
      <c r="V593" s="8" cm="1">
        <f t="array" ref="V593">IF(A593="","",IF(COUNTIF(TOther[Frequency],$V$1)=0,0,SUMPRODUCT(--(TOther[Frequency]=$V$1),--(TOther[Start Date]&lt;=A593),--(TOther[End Date Calc]&gt;=A593),IF(B593="N",--(TOther[Start Day]=DAY(A593)),--(TOther[Start Day]&gt;=DAY(A593))),--(IFERROR(MOD(TOther[Start Month]-MONTH(A593)+12,12),1)=0),TOther[Amount])))</f>
        <v>0</v>
      </c>
      <c r="W593" s="8">
        <f>IF(A593="","",SUMIFS(TOther[Amount],TOther[Start Date],A593,TOther[Frequency],$W$1))</f>
        <v>0</v>
      </c>
      <c r="X593" s="9">
        <f t="shared" si="45"/>
        <v>0</v>
      </c>
      <c r="Y593" s="9">
        <f t="shared" si="49"/>
        <v>0</v>
      </c>
      <c r="Z593" s="8" cm="1">
        <f t="array" ref="Z593">IF(A593="","",IF(COUNTIF('2) Income'!$D$13:$D$32,"Weekly")=0,0,SUMPRODUCT(--(IFERROR(MOD(A593-'2) Income'!$F$13:$F$32,7),1)=0),--('2) Income'!$D$13:$D$32="Weekly"),--('2) Income'!$F$13:$F$32&lt;=A593),'2) Income'!$E$13:$E$32)))</f>
        <v>0</v>
      </c>
      <c r="AA593" s="8" cm="1">
        <f t="array" ref="AA593">IF(A593="","",IF(COUNTIF('2) Income'!$D$13:$D$32,"Every Other Week")=0,0,SUMPRODUCT(--(IFERROR(MOD(A593-'2) Income'!$F$13:$F$32,14),1)=0),--('2) Income'!$D$13:$D$32="Every Other Week"),--('2) Income'!$F$13:$F$32&lt;=A593),'2) Income'!$E$13:$E$32)))</f>
        <v>0</v>
      </c>
      <c r="AB593" s="8">
        <f>IF(A593="","",IF(COUNTIF('2) Income'!$D$13:$D$32,"1st and 15th")=0,0,IF(OR(DAY(A593)=1,DAY(A593)=15),SUMIFS('2) Income'!$E$13:$E$32,'2) Income'!$D$13:$D$32,"1st and 15th",'2) Income'!$F$13:$F$32,"&lt;="&amp;$A593),0)))</f>
        <v>0</v>
      </c>
      <c r="AC593" s="8">
        <f>IF(A593="","",IF(COUNTIF('2) Income'!$D$13:$D$32,"2nd Wednesday")=0,0,IF(A593=(A593-DAY(A593)+1+2*7-WEEKDAY(A593-DAY(A593)+8-4,1)),SUMIFS('2) Income'!$E$13:$E$32,'2) Income'!$D$13:$D$32,"2nd Wednesday",'2) Income'!$F$13:$F$32,"&lt;="&amp;$A593),0)))</f>
        <v>0</v>
      </c>
      <c r="AD593" s="8">
        <f>IF(A593="","",IF(COUNTIF('2) Income'!$D$13:$D$32,"3rd Wednesday")=0,0,IF(A593=(A593-DAY(A593)+1+3*7-WEEKDAY(A593-DAY(A593)+8-4,1)),SUMIFS('2) Income'!$E$13:$E$32,'2) Income'!$D$13:$D$32,"3rd Wednesday",'2) Income'!$F$13:$F$32,"&lt;="&amp;$A593),0)))</f>
        <v>0</v>
      </c>
      <c r="AE593" s="8">
        <f>IF(A593="","",IF(COUNTIF('2) Income'!$D$13:$D$32,"4th Wednesday")=0,0,IF(A593=(A593-DAY(A593)+1+4*7-WEEKDAY(A593-DAY(A593)+8-4,1)),SUMIFS('2) Income'!$E$13:$E$32,'2) Income'!$D$13:$D$32,"4th Wednesday",'2) Income'!$F$13:$F$32,"&lt;="&amp;$A593),0)))</f>
        <v>0</v>
      </c>
      <c r="AF593" s="8" cm="1">
        <f t="array" ref="AF593">IF(A593="","",IF(COUNTIF('2) Income'!$D$13:$D$32,"Every 4 Weeks")=0,0,SUMPRODUCT(--(IFERROR(MOD(A593-'2) Income'!$F$13:$F$32,28),1)=0),--('2) Income'!$D$13:$D$32="Every 4 Weeks"),--('2) Income'!$F$13:$F$32&lt;=A593),'2) Income'!$E$13:$E$32)))</f>
        <v>0</v>
      </c>
      <c r="AG593" s="8">
        <f>IF(A593="","",IF(COUNTIF('2) Income'!$D$13:$D$32,"Monthly")=0,0,IF(B593="N",SUMIFS('2) Income'!$E$13:$E$32,'2) Income'!$D$13:$D$32,"monthly",'2) Income'!$F$13:$F$32,"&lt;="&amp;$A593,'2) Income'!$I$13:$I$32,DAY(A593)),SUMIFS('2) Income'!$E$13:$E$32,'2) Income'!$D$13:$D$32,"monthly",'2) Income'!$F$13:$F$32,"&lt;="&amp;$A593,'2) Income'!$I$13:$I$32,"&gt;="&amp;DAY(A593)))))</f>
        <v>0</v>
      </c>
      <c r="AH593" s="8" cm="1">
        <f t="array" ref="AH593">IF(A593="","",IF(COUNTIF('2) Income'!$D$13:$D$32,"Yearly")=0,0,SUMPRODUCT(--('2) Income'!$D$13:$D$32="Yearly"),--('2) Income'!$F$13:$F$32&lt;=A593),IF(B593="N",--('2) Income'!$I$13:$I$32=DAY(A593)),--('2) Income'!$I$13:$I$32&gt;=DAY(A593))),--(IFERROR(MOD('2) Income'!$H$13:$H$32-MONTH(A593)+12,12),1)=0),'2) Income'!$E$13:$E$32)))</f>
        <v>0</v>
      </c>
      <c r="AI593" s="8">
        <f>IF(A593="","",IF(COUNTIF('2) Income'!$D$13:$D$32,"one-time")=0,0,SUMIFS('2) Income'!$E$13:$E$32,'2) Income'!$D$13:$D$32,"one-time",'2) Income'!$F$13:$F$32,"="&amp;$A593)))</f>
        <v>0</v>
      </c>
      <c r="AJ593" s="9">
        <f t="shared" si="46"/>
        <v>0</v>
      </c>
    </row>
    <row r="594" spans="1:36">
      <c r="A594" s="7">
        <f>IF(A593="","",IF(A593+1&lt;='1) Period'!$E$21,A593+1,""))</f>
        <v>46066</v>
      </c>
      <c r="B594" s="7" t="str">
        <f t="shared" si="47"/>
        <v>N</v>
      </c>
      <c r="C594" t="str">
        <f t="shared" si="48"/>
        <v>F</v>
      </c>
      <c r="D594" s="8">
        <f>IF(A594="","",IF(TEXT(A594,"dddd")='4) Happy Money'!$E$23,WAllowance,0))</f>
        <v>0</v>
      </c>
      <c r="E594" s="8">
        <f>IF(A594="","",IF(B594="N",SUMIF(TMonthly[Day of the Month],DAY(A594),TMonthly[Amount]),SUMIF(TMonthly[Day of the Month],"&gt;="&amp;DAY(A594),TMonthly[Amount])))</f>
        <v>0</v>
      </c>
      <c r="F594" s="8" cm="1">
        <f t="array" ref="F594">IF(A594="","",SUMPRODUCT(--(TYearly[Due Date]&lt;=A594),IF(B594="N",--(TYearly[Day]=DAY(A594)),--(TYearly[Day]&gt;=DAY(A594))),--(IFERROR(MOD(TYearly[Month]-MONTH(A594)+12,12),1)=0),TYearly[Amount]))</f>
        <v>0</v>
      </c>
      <c r="G594" s="8">
        <f>IF(A594="","",SUMIF(TOneTime[Due Date],A594,TOneTime[Amount]))</f>
        <v>0</v>
      </c>
      <c r="H594" s="8" cm="1">
        <f t="array" ref="H594">IF(A594="","",IF(COUNTIF(TOther[Frequency],$H$1)=0,0,SUMPRODUCT(--(IFERROR(MOD(A594-TOther[Start Date],7),1)=0),--(TOther[Frequency]=$H$1),--(TOther[Start Date]&lt;=A594),--(TOther[End Date Calc]&gt;=A594),TOther[Amount])))</f>
        <v>0</v>
      </c>
      <c r="I594" s="8" cm="1">
        <f t="array" ref="I594">IF(A594="","",IF(COUNTIF(TOther[Frequency],$I$1)=0,0,SUMPRODUCT(--(IFERROR(MOD(A594-TOther[Start Date],14),1)=0),--(TOther[Frequency]=$I$1),--(TOther[Start Date]&lt;=A594),--(TOther[End Date Calc]&gt;=A594),TOther[Amount])))</f>
        <v>0</v>
      </c>
      <c r="J594" s="8">
        <f>IF(A594="","",IF(COUNTIF(TOther[Frequency],$J$1)=0,0,IF(OR(DAY(A594)=1,DAY(A594)=15),SUMIFS(TOther[Amount],TOther[Frequency],$J$1,TOther[Start Date],"&lt;="&amp;$A594,TOther[End Date Calc],"&gt;="&amp;A594),0)))</f>
        <v>0</v>
      </c>
      <c r="K594" s="8">
        <f>IF(A594="","",IF(COUNTIF(TOther[Frequency],$K$1)=0,0,IF(A594=(A594-DAY(A594)+1+2*7-WEEKDAY(A594-DAY(A594)+8-4,1)),SUMIFS(TOther[Amount],TOther[Frequency],$K$1,TOther[Start Date],"&lt;="&amp;$A594,TOther[End Date Calc],"&gt;="&amp;A594),0)))</f>
        <v>0</v>
      </c>
      <c r="L594" s="8">
        <f>IF(A594="","",IF(COUNTIF(TOther[Frequency],$L$1)=0,0,IF(A594=(A594-DAY(A594)+1+3*7-WEEKDAY(A594-DAY(A594)+8-4,1)),SUMIFS(TOther[Amount],TOther[Frequency],$L$1,TOther[Start Date],"&lt;="&amp;$A594,TOther[End Date Calc],"&gt;="&amp;A594),0)))</f>
        <v>0</v>
      </c>
      <c r="M594" s="8">
        <f>IF(A594="","",IF(COUNTIF(TOther[Frequency],$M$1)=0,0,IF(A594=(A594-DAY(A594)+1+4*7-WEEKDAY(A594-DAY(A594)+8-4,1)),SUMIFS(TOther[Amount],TOther[Frequency],$M$1,TOther[Start Date],"&lt;="&amp;$A594,TOther[End Date Calc],"&gt;="&amp;A594),0)))</f>
        <v>0</v>
      </c>
      <c r="N594" s="8" cm="1">
        <f t="array" ref="N594">IF(A594="","",IF(COUNTIF(TOther[Frequency],$N$1)=0,0,SUMPRODUCT(--(IFERROR(MOD(A594-TOther[Start Date],28),1)=0),--(TOther[Frequency]=$N$1),--(TOther[Start Date]&lt;=A594),--(TOther[End Date Calc]&gt;=A594),TOther[Amount])))</f>
        <v>0</v>
      </c>
      <c r="O594" s="8" cm="1">
        <f t="array" ref="O594">IF(A594="","",IF(COUNTIF(TOther[Frequency],$O$1)=0,0,SUMPRODUCT(--(IFERROR(MOD(A594-TOther[Start Date],42),1)=0),--(TOther[Frequency]=$O$1),--(TOther[Start Date]&lt;=A594),--(TOther[End Date Calc]&gt;=A594),TOther[Amount])))</f>
        <v>0</v>
      </c>
      <c r="P594" s="8" cm="1">
        <f t="array" ref="P594">IF(A594="","",IF(COUNTIF(TOther[Frequency],$P$1)=0,0,SUMPRODUCT(--(IFERROR(MOD(A594-TOther[Start Date],56),1)=0),--(TOther[Frequency]=$P$1),--(TOther[Start Date]&lt;=A594),--(TOther[End Date Calc]&gt;=A594),TOther[Amount])))</f>
        <v>0</v>
      </c>
      <c r="Q594" s="8">
        <f>IF(A594="","",IF(COUNTIF(TOther[Frequency],$Q$1)=0,0,IF(B594="N",SUMIFS(TOther[Amount],TOther[Frequency],$Q$1,TOther[Start Date],"&lt;="&amp;$A594,TOther[End Date Calc],"&gt;="&amp;A594,TOther[Start Day],DAY(A594)),SUMIFS(TOther[Amount],TOther[Frequency],$Q$1,TOther[Start Date],"&lt;="&amp;$A594,TOther[End Date Calc],"&gt;="&amp;A594,TOther[Start Day],"&gt;="&amp;DAY(A594)))))</f>
        <v>0</v>
      </c>
      <c r="R594" s="8" cm="1">
        <f t="array" ref="R594">IF(A594="","",IF(COUNTIF(TOther[Frequency],R$1)=0,0,SUMPRODUCT(--(TOther[Frequency]=R$1),--(TOther[Start Date]&lt;=A594),--(TOther[End Date Calc]&gt;=A594),IF(B594="N",--(TOther[Start Day]=DAY(A594)),--(TOther[Start Day]&gt;=DAY(A594))),--(IFERROR(MOD(TOther[Start Month]-MONTH(A594)+2,2),1)=0),TOther[Amount])))</f>
        <v>0</v>
      </c>
      <c r="S594" s="8" cm="1">
        <f t="array" ref="S594">IF(A594="","",IF(COUNTIF(TOther[Frequency],S$1)=0,0,SUMPRODUCT(--(TOther[Frequency]=S$1),--(TOther[Start Date]&lt;=A594),--(TOther[End Date Calc]&gt;=A594),IF(B594="N",--(TOther[Start Day]=DAY(A594)),--(TOther[Start Day]&gt;=DAY(A594))),--(IFERROR(MOD(TOther[Start Month]-MONTH(A594)+3,3),1)=0),TOther[Amount])))</f>
        <v>0</v>
      </c>
      <c r="T594" s="8" cm="1">
        <f t="array" ref="T594">IF($A594="","",IF(COUNTIF(TOther[Frequency],T$1)=0,0,SUMPRODUCT(--(TOther[Frequency]=T$1),--(TOther[Start Date]&lt;=$A594),--(TOther[End Date Calc]&gt;=$A594),IF($B594="N",--(TOther[Start Day]=DAY($A594)),--(TOther[Start Day]&gt;=DAY($A594))),--(IFERROR(MOD(TOther[Start Month]-MONTH($A594)+4,4),1)=0),TOther[Amount])))</f>
        <v>0</v>
      </c>
      <c r="U594" s="8" cm="1">
        <f t="array" ref="U594">IF(A594="","",IF(COUNTIF(TOther[Frequency],$U$1)=0,0,SUMPRODUCT(--(TOther[Frequency]=$U$1),--(TOther[Start Date]&lt;=A594),--(TOther[End Date Calc]&gt;=A594),IF(B594="N",--(TOther[Start Day]=DAY(A594)),--(TOther[Start Day]&gt;=DAY(A594))),--(IFERROR(MOD(TOther[Start Month]-MONTH(A594)+6,6),1)=0),TOther[Amount])))</f>
        <v>0</v>
      </c>
      <c r="V594" s="8" cm="1">
        <f t="array" ref="V594">IF(A594="","",IF(COUNTIF(TOther[Frequency],$V$1)=0,0,SUMPRODUCT(--(TOther[Frequency]=$V$1),--(TOther[Start Date]&lt;=A594),--(TOther[End Date Calc]&gt;=A594),IF(B594="N",--(TOther[Start Day]=DAY(A594)),--(TOther[Start Day]&gt;=DAY(A594))),--(IFERROR(MOD(TOther[Start Month]-MONTH(A594)+12,12),1)=0),TOther[Amount])))</f>
        <v>0</v>
      </c>
      <c r="W594" s="8">
        <f>IF(A594="","",SUMIFS(TOther[Amount],TOther[Start Date],A594,TOther[Frequency],$W$1))</f>
        <v>0</v>
      </c>
      <c r="X594" s="9">
        <f t="shared" si="45"/>
        <v>0</v>
      </c>
      <c r="Y594" s="9">
        <f t="shared" si="49"/>
        <v>0</v>
      </c>
      <c r="Z594" s="8" cm="1">
        <f t="array" ref="Z594">IF(A594="","",IF(COUNTIF('2) Income'!$D$13:$D$32,"Weekly")=0,0,SUMPRODUCT(--(IFERROR(MOD(A594-'2) Income'!$F$13:$F$32,7),1)=0),--('2) Income'!$D$13:$D$32="Weekly"),--('2) Income'!$F$13:$F$32&lt;=A594),'2) Income'!$E$13:$E$32)))</f>
        <v>0</v>
      </c>
      <c r="AA594" s="8" cm="1">
        <f t="array" ref="AA594">IF(A594="","",IF(COUNTIF('2) Income'!$D$13:$D$32,"Every Other Week")=0,0,SUMPRODUCT(--(IFERROR(MOD(A594-'2) Income'!$F$13:$F$32,14),1)=0),--('2) Income'!$D$13:$D$32="Every Other Week"),--('2) Income'!$F$13:$F$32&lt;=A594),'2) Income'!$E$13:$E$32)))</f>
        <v>2300</v>
      </c>
      <c r="AB594" s="8">
        <f>IF(A594="","",IF(COUNTIF('2) Income'!$D$13:$D$32,"1st and 15th")=0,0,IF(OR(DAY(A594)=1,DAY(A594)=15),SUMIFS('2) Income'!$E$13:$E$32,'2) Income'!$D$13:$D$32,"1st and 15th",'2) Income'!$F$13:$F$32,"&lt;="&amp;$A594),0)))</f>
        <v>0</v>
      </c>
      <c r="AC594" s="8">
        <f>IF(A594="","",IF(COUNTIF('2) Income'!$D$13:$D$32,"2nd Wednesday")=0,0,IF(A594=(A594-DAY(A594)+1+2*7-WEEKDAY(A594-DAY(A594)+8-4,1)),SUMIFS('2) Income'!$E$13:$E$32,'2) Income'!$D$13:$D$32,"2nd Wednesday",'2) Income'!$F$13:$F$32,"&lt;="&amp;$A594),0)))</f>
        <v>0</v>
      </c>
      <c r="AD594" s="8">
        <f>IF(A594="","",IF(COUNTIF('2) Income'!$D$13:$D$32,"3rd Wednesday")=0,0,IF(A594=(A594-DAY(A594)+1+3*7-WEEKDAY(A594-DAY(A594)+8-4,1)),SUMIFS('2) Income'!$E$13:$E$32,'2) Income'!$D$13:$D$32,"3rd Wednesday",'2) Income'!$F$13:$F$32,"&lt;="&amp;$A594),0)))</f>
        <v>0</v>
      </c>
      <c r="AE594" s="8">
        <f>IF(A594="","",IF(COUNTIF('2) Income'!$D$13:$D$32,"4th Wednesday")=0,0,IF(A594=(A594-DAY(A594)+1+4*7-WEEKDAY(A594-DAY(A594)+8-4,1)),SUMIFS('2) Income'!$E$13:$E$32,'2) Income'!$D$13:$D$32,"4th Wednesday",'2) Income'!$F$13:$F$32,"&lt;="&amp;$A594),0)))</f>
        <v>0</v>
      </c>
      <c r="AF594" s="8" cm="1">
        <f t="array" ref="AF594">IF(A594="","",IF(COUNTIF('2) Income'!$D$13:$D$32,"Every 4 Weeks")=0,0,SUMPRODUCT(--(IFERROR(MOD(A594-'2) Income'!$F$13:$F$32,28),1)=0),--('2) Income'!$D$13:$D$32="Every 4 Weeks"),--('2) Income'!$F$13:$F$32&lt;=A594),'2) Income'!$E$13:$E$32)))</f>
        <v>0</v>
      </c>
      <c r="AG594" s="8">
        <f>IF(A594="","",IF(COUNTIF('2) Income'!$D$13:$D$32,"Monthly")=0,0,IF(B594="N",SUMIFS('2) Income'!$E$13:$E$32,'2) Income'!$D$13:$D$32,"monthly",'2) Income'!$F$13:$F$32,"&lt;="&amp;$A594,'2) Income'!$I$13:$I$32,DAY(A594)),SUMIFS('2) Income'!$E$13:$E$32,'2) Income'!$D$13:$D$32,"monthly",'2) Income'!$F$13:$F$32,"&lt;="&amp;$A594,'2) Income'!$I$13:$I$32,"&gt;="&amp;DAY(A594)))))</f>
        <v>0</v>
      </c>
      <c r="AH594" s="8" cm="1">
        <f t="array" ref="AH594">IF(A594="","",IF(COUNTIF('2) Income'!$D$13:$D$32,"Yearly")=0,0,SUMPRODUCT(--('2) Income'!$D$13:$D$32="Yearly"),--('2) Income'!$F$13:$F$32&lt;=A594),IF(B594="N",--('2) Income'!$I$13:$I$32=DAY(A594)),--('2) Income'!$I$13:$I$32&gt;=DAY(A594))),--(IFERROR(MOD('2) Income'!$H$13:$H$32-MONTH(A594)+12,12),1)=0),'2) Income'!$E$13:$E$32)))</f>
        <v>0</v>
      </c>
      <c r="AI594" s="8">
        <f>IF(A594="","",IF(COUNTIF('2) Income'!$D$13:$D$32,"one-time")=0,0,SUMIFS('2) Income'!$E$13:$E$32,'2) Income'!$D$13:$D$32,"one-time",'2) Income'!$F$13:$F$32,"="&amp;$A594)))</f>
        <v>0</v>
      </c>
      <c r="AJ594" s="9">
        <f t="shared" si="46"/>
        <v>2300</v>
      </c>
    </row>
    <row r="595" spans="1:36">
      <c r="A595" s="7">
        <f>IF(A594="","",IF(A594+1&lt;='1) Period'!$E$21,A594+1,""))</f>
        <v>46067</v>
      </c>
      <c r="B595" s="7" t="str">
        <f t="shared" si="47"/>
        <v>N</v>
      </c>
      <c r="C595" t="str">
        <f t="shared" si="48"/>
        <v>Y</v>
      </c>
      <c r="D595" s="8">
        <f>IF(A595="","",IF(TEXT(A595,"dddd")='4) Happy Money'!$E$23,WAllowance,0))</f>
        <v>0</v>
      </c>
      <c r="E595" s="8">
        <f>IF(A595="","",IF(B595="N",SUMIF(TMonthly[Day of the Month],DAY(A595),TMonthly[Amount]),SUMIF(TMonthly[Day of the Month],"&gt;="&amp;DAY(A595),TMonthly[Amount])))</f>
        <v>0</v>
      </c>
      <c r="F595" s="8" cm="1">
        <f t="array" ref="F595">IF(A595="","",SUMPRODUCT(--(TYearly[Due Date]&lt;=A595),IF(B595="N",--(TYearly[Day]=DAY(A595)),--(TYearly[Day]&gt;=DAY(A595))),--(IFERROR(MOD(TYearly[Month]-MONTH(A595)+12,12),1)=0),TYearly[Amount]))</f>
        <v>0</v>
      </c>
      <c r="G595" s="8">
        <f>IF(A595="","",SUMIF(TOneTime[Due Date],A595,TOneTime[Amount]))</f>
        <v>0</v>
      </c>
      <c r="H595" s="8" cm="1">
        <f t="array" ref="H595">IF(A595="","",IF(COUNTIF(TOther[Frequency],$H$1)=0,0,SUMPRODUCT(--(IFERROR(MOD(A595-TOther[Start Date],7),1)=0),--(TOther[Frequency]=$H$1),--(TOther[Start Date]&lt;=A595),--(TOther[End Date Calc]&gt;=A595),TOther[Amount])))</f>
        <v>0</v>
      </c>
      <c r="I595" s="8" cm="1">
        <f t="array" ref="I595">IF(A595="","",IF(COUNTIF(TOther[Frequency],$I$1)=0,0,SUMPRODUCT(--(IFERROR(MOD(A595-TOther[Start Date],14),1)=0),--(TOther[Frequency]=$I$1),--(TOther[Start Date]&lt;=A595),--(TOther[End Date Calc]&gt;=A595),TOther[Amount])))</f>
        <v>0</v>
      </c>
      <c r="J595" s="8">
        <f>IF(A595="","",IF(COUNTIF(TOther[Frequency],$J$1)=0,0,IF(OR(DAY(A595)=1,DAY(A595)=15),SUMIFS(TOther[Amount],TOther[Frequency],$J$1,TOther[Start Date],"&lt;="&amp;$A595,TOther[End Date Calc],"&gt;="&amp;A595),0)))</f>
        <v>0</v>
      </c>
      <c r="K595" s="8">
        <f>IF(A595="","",IF(COUNTIF(TOther[Frequency],$K$1)=0,0,IF(A595=(A595-DAY(A595)+1+2*7-WEEKDAY(A595-DAY(A595)+8-4,1)),SUMIFS(TOther[Amount],TOther[Frequency],$K$1,TOther[Start Date],"&lt;="&amp;$A595,TOther[End Date Calc],"&gt;="&amp;A595),0)))</f>
        <v>0</v>
      </c>
      <c r="L595" s="8">
        <f>IF(A595="","",IF(COUNTIF(TOther[Frequency],$L$1)=0,0,IF(A595=(A595-DAY(A595)+1+3*7-WEEKDAY(A595-DAY(A595)+8-4,1)),SUMIFS(TOther[Amount],TOther[Frequency],$L$1,TOther[Start Date],"&lt;="&amp;$A595,TOther[End Date Calc],"&gt;="&amp;A595),0)))</f>
        <v>0</v>
      </c>
      <c r="M595" s="8">
        <f>IF(A595="","",IF(COUNTIF(TOther[Frequency],$M$1)=0,0,IF(A595=(A595-DAY(A595)+1+4*7-WEEKDAY(A595-DAY(A595)+8-4,1)),SUMIFS(TOther[Amount],TOther[Frequency],$M$1,TOther[Start Date],"&lt;="&amp;$A595,TOther[End Date Calc],"&gt;="&amp;A595),0)))</f>
        <v>0</v>
      </c>
      <c r="N595" s="8" cm="1">
        <f t="array" ref="N595">IF(A595="","",IF(COUNTIF(TOther[Frequency],$N$1)=0,0,SUMPRODUCT(--(IFERROR(MOD(A595-TOther[Start Date],28),1)=0),--(TOther[Frequency]=$N$1),--(TOther[Start Date]&lt;=A595),--(TOther[End Date Calc]&gt;=A595),TOther[Amount])))</f>
        <v>0</v>
      </c>
      <c r="O595" s="8" cm="1">
        <f t="array" ref="O595">IF(A595="","",IF(COUNTIF(TOther[Frequency],$O$1)=0,0,SUMPRODUCT(--(IFERROR(MOD(A595-TOther[Start Date],42),1)=0),--(TOther[Frequency]=$O$1),--(TOther[Start Date]&lt;=A595),--(TOther[End Date Calc]&gt;=A595),TOther[Amount])))</f>
        <v>0</v>
      </c>
      <c r="P595" s="8" cm="1">
        <f t="array" ref="P595">IF(A595="","",IF(COUNTIF(TOther[Frequency],$P$1)=0,0,SUMPRODUCT(--(IFERROR(MOD(A595-TOther[Start Date],56),1)=0),--(TOther[Frequency]=$P$1),--(TOther[Start Date]&lt;=A595),--(TOther[End Date Calc]&gt;=A595),TOther[Amount])))</f>
        <v>0</v>
      </c>
      <c r="Q595" s="8">
        <f>IF(A595="","",IF(COUNTIF(TOther[Frequency],$Q$1)=0,0,IF(B595="N",SUMIFS(TOther[Amount],TOther[Frequency],$Q$1,TOther[Start Date],"&lt;="&amp;$A595,TOther[End Date Calc],"&gt;="&amp;A595,TOther[Start Day],DAY(A595)),SUMIFS(TOther[Amount],TOther[Frequency],$Q$1,TOther[Start Date],"&lt;="&amp;$A595,TOther[End Date Calc],"&gt;="&amp;A595,TOther[Start Day],"&gt;="&amp;DAY(A595)))))</f>
        <v>0</v>
      </c>
      <c r="R595" s="8" cm="1">
        <f t="array" ref="R595">IF(A595="","",IF(COUNTIF(TOther[Frequency],R$1)=0,0,SUMPRODUCT(--(TOther[Frequency]=R$1),--(TOther[Start Date]&lt;=A595),--(TOther[End Date Calc]&gt;=A595),IF(B595="N",--(TOther[Start Day]=DAY(A595)),--(TOther[Start Day]&gt;=DAY(A595))),--(IFERROR(MOD(TOther[Start Month]-MONTH(A595)+2,2),1)=0),TOther[Amount])))</f>
        <v>0</v>
      </c>
      <c r="S595" s="8" cm="1">
        <f t="array" ref="S595">IF(A595="","",IF(COUNTIF(TOther[Frequency],S$1)=0,0,SUMPRODUCT(--(TOther[Frequency]=S$1),--(TOther[Start Date]&lt;=A595),--(TOther[End Date Calc]&gt;=A595),IF(B595="N",--(TOther[Start Day]=DAY(A595)),--(TOther[Start Day]&gt;=DAY(A595))),--(IFERROR(MOD(TOther[Start Month]-MONTH(A595)+3,3),1)=0),TOther[Amount])))</f>
        <v>0</v>
      </c>
      <c r="T595" s="8" cm="1">
        <f t="array" ref="T595">IF($A595="","",IF(COUNTIF(TOther[Frequency],T$1)=0,0,SUMPRODUCT(--(TOther[Frequency]=T$1),--(TOther[Start Date]&lt;=$A595),--(TOther[End Date Calc]&gt;=$A595),IF($B595="N",--(TOther[Start Day]=DAY($A595)),--(TOther[Start Day]&gt;=DAY($A595))),--(IFERROR(MOD(TOther[Start Month]-MONTH($A595)+4,4),1)=0),TOther[Amount])))</f>
        <v>0</v>
      </c>
      <c r="U595" s="8" cm="1">
        <f t="array" ref="U595">IF(A595="","",IF(COUNTIF(TOther[Frequency],$U$1)=0,0,SUMPRODUCT(--(TOther[Frequency]=$U$1),--(TOther[Start Date]&lt;=A595),--(TOther[End Date Calc]&gt;=A595),IF(B595="N",--(TOther[Start Day]=DAY(A595)),--(TOther[Start Day]&gt;=DAY(A595))),--(IFERROR(MOD(TOther[Start Month]-MONTH(A595)+6,6),1)=0),TOther[Amount])))</f>
        <v>0</v>
      </c>
      <c r="V595" s="8" cm="1">
        <f t="array" ref="V595">IF(A595="","",IF(COUNTIF(TOther[Frequency],$V$1)=0,0,SUMPRODUCT(--(TOther[Frequency]=$V$1),--(TOther[Start Date]&lt;=A595),--(TOther[End Date Calc]&gt;=A595),IF(B595="N",--(TOther[Start Day]=DAY(A595)),--(TOther[Start Day]&gt;=DAY(A595))),--(IFERROR(MOD(TOther[Start Month]-MONTH(A595)+12,12),1)=0),TOther[Amount])))</f>
        <v>0</v>
      </c>
      <c r="W595" s="8">
        <f>IF(A595="","",SUMIFS(TOther[Amount],TOther[Start Date],A595,TOther[Frequency],$W$1))</f>
        <v>0</v>
      </c>
      <c r="X595" s="9">
        <f t="shared" si="45"/>
        <v>0</v>
      </c>
      <c r="Y595" s="9">
        <f t="shared" si="49"/>
        <v>0</v>
      </c>
      <c r="Z595" s="8" cm="1">
        <f t="array" ref="Z595">IF(A595="","",IF(COUNTIF('2) Income'!$D$13:$D$32,"Weekly")=0,0,SUMPRODUCT(--(IFERROR(MOD(A595-'2) Income'!$F$13:$F$32,7),1)=0),--('2) Income'!$D$13:$D$32="Weekly"),--('2) Income'!$F$13:$F$32&lt;=A595),'2) Income'!$E$13:$E$32)))</f>
        <v>0</v>
      </c>
      <c r="AA595" s="8" cm="1">
        <f t="array" ref="AA595">IF(A595="","",IF(COUNTIF('2) Income'!$D$13:$D$32,"Every Other Week")=0,0,SUMPRODUCT(--(IFERROR(MOD(A595-'2) Income'!$F$13:$F$32,14),1)=0),--('2) Income'!$D$13:$D$32="Every Other Week"),--('2) Income'!$F$13:$F$32&lt;=A595),'2) Income'!$E$13:$E$32)))</f>
        <v>0</v>
      </c>
      <c r="AB595" s="8">
        <f>IF(A595="","",IF(COUNTIF('2) Income'!$D$13:$D$32,"1st and 15th")=0,0,IF(OR(DAY(A595)=1,DAY(A595)=15),SUMIFS('2) Income'!$E$13:$E$32,'2) Income'!$D$13:$D$32,"1st and 15th",'2) Income'!$F$13:$F$32,"&lt;="&amp;$A595),0)))</f>
        <v>0</v>
      </c>
      <c r="AC595" s="8">
        <f>IF(A595="","",IF(COUNTIF('2) Income'!$D$13:$D$32,"2nd Wednesday")=0,0,IF(A595=(A595-DAY(A595)+1+2*7-WEEKDAY(A595-DAY(A595)+8-4,1)),SUMIFS('2) Income'!$E$13:$E$32,'2) Income'!$D$13:$D$32,"2nd Wednesday",'2) Income'!$F$13:$F$32,"&lt;="&amp;$A595),0)))</f>
        <v>0</v>
      </c>
      <c r="AD595" s="8">
        <f>IF(A595="","",IF(COUNTIF('2) Income'!$D$13:$D$32,"3rd Wednesday")=0,0,IF(A595=(A595-DAY(A595)+1+3*7-WEEKDAY(A595-DAY(A595)+8-4,1)),SUMIFS('2) Income'!$E$13:$E$32,'2) Income'!$D$13:$D$32,"3rd Wednesday",'2) Income'!$F$13:$F$32,"&lt;="&amp;$A595),0)))</f>
        <v>0</v>
      </c>
      <c r="AE595" s="8">
        <f>IF(A595="","",IF(COUNTIF('2) Income'!$D$13:$D$32,"4th Wednesday")=0,0,IF(A595=(A595-DAY(A595)+1+4*7-WEEKDAY(A595-DAY(A595)+8-4,1)),SUMIFS('2) Income'!$E$13:$E$32,'2) Income'!$D$13:$D$32,"4th Wednesday",'2) Income'!$F$13:$F$32,"&lt;="&amp;$A595),0)))</f>
        <v>0</v>
      </c>
      <c r="AF595" s="8" cm="1">
        <f t="array" ref="AF595">IF(A595="","",IF(COUNTIF('2) Income'!$D$13:$D$32,"Every 4 Weeks")=0,0,SUMPRODUCT(--(IFERROR(MOD(A595-'2) Income'!$F$13:$F$32,28),1)=0),--('2) Income'!$D$13:$D$32="Every 4 Weeks"),--('2) Income'!$F$13:$F$32&lt;=A595),'2) Income'!$E$13:$E$32)))</f>
        <v>0</v>
      </c>
      <c r="AG595" s="8">
        <f>IF(A595="","",IF(COUNTIF('2) Income'!$D$13:$D$32,"Monthly")=0,0,IF(B595="N",SUMIFS('2) Income'!$E$13:$E$32,'2) Income'!$D$13:$D$32,"monthly",'2) Income'!$F$13:$F$32,"&lt;="&amp;$A595,'2) Income'!$I$13:$I$32,DAY(A595)),SUMIFS('2) Income'!$E$13:$E$32,'2) Income'!$D$13:$D$32,"monthly",'2) Income'!$F$13:$F$32,"&lt;="&amp;$A595,'2) Income'!$I$13:$I$32,"&gt;="&amp;DAY(A595)))))</f>
        <v>0</v>
      </c>
      <c r="AH595" s="8" cm="1">
        <f t="array" ref="AH595">IF(A595="","",IF(COUNTIF('2) Income'!$D$13:$D$32,"Yearly")=0,0,SUMPRODUCT(--('2) Income'!$D$13:$D$32="Yearly"),--('2) Income'!$F$13:$F$32&lt;=A595),IF(B595="N",--('2) Income'!$I$13:$I$32=DAY(A595)),--('2) Income'!$I$13:$I$32&gt;=DAY(A595))),--(IFERROR(MOD('2) Income'!$H$13:$H$32-MONTH(A595)+12,12),1)=0),'2) Income'!$E$13:$E$32)))</f>
        <v>0</v>
      </c>
      <c r="AI595" s="8">
        <f>IF(A595="","",IF(COUNTIF('2) Income'!$D$13:$D$32,"one-time")=0,0,SUMIFS('2) Income'!$E$13:$E$32,'2) Income'!$D$13:$D$32,"one-time",'2) Income'!$F$13:$F$32,"="&amp;$A595)))</f>
        <v>0</v>
      </c>
      <c r="AJ595" s="9">
        <f t="shared" si="46"/>
        <v>0</v>
      </c>
    </row>
    <row r="596" spans="1:36">
      <c r="A596" s="7">
        <f>IF(A595="","",IF(A595+1&lt;='1) Period'!$E$21,A595+1,""))</f>
        <v>46068</v>
      </c>
      <c r="B596" s="7" t="str">
        <f t="shared" si="47"/>
        <v>N</v>
      </c>
      <c r="C596" t="str">
        <f t="shared" si="48"/>
        <v>Y</v>
      </c>
      <c r="D596" s="8">
        <f>IF(A596="","",IF(TEXT(A596,"dddd")='4) Happy Money'!$E$23,WAllowance,0))</f>
        <v>0</v>
      </c>
      <c r="E596" s="8">
        <f>IF(A596="","",IF(B596="N",SUMIF(TMonthly[Day of the Month],DAY(A596),TMonthly[Amount]),SUMIF(TMonthly[Day of the Month],"&gt;="&amp;DAY(A596),TMonthly[Amount])))</f>
        <v>0</v>
      </c>
      <c r="F596" s="8" cm="1">
        <f t="array" ref="F596">IF(A596="","",SUMPRODUCT(--(TYearly[Due Date]&lt;=A596),IF(B596="N",--(TYearly[Day]=DAY(A596)),--(TYearly[Day]&gt;=DAY(A596))),--(IFERROR(MOD(TYearly[Month]-MONTH(A596)+12,12),1)=0),TYearly[Amount]))</f>
        <v>0</v>
      </c>
      <c r="G596" s="8">
        <f>IF(A596="","",SUMIF(TOneTime[Due Date],A596,TOneTime[Amount]))</f>
        <v>0</v>
      </c>
      <c r="H596" s="8" cm="1">
        <f t="array" ref="H596">IF(A596="","",IF(COUNTIF(TOther[Frequency],$H$1)=0,0,SUMPRODUCT(--(IFERROR(MOD(A596-TOther[Start Date],7),1)=0),--(TOther[Frequency]=$H$1),--(TOther[Start Date]&lt;=A596),--(TOther[End Date Calc]&gt;=A596),TOther[Amount])))</f>
        <v>0</v>
      </c>
      <c r="I596" s="8" cm="1">
        <f t="array" ref="I596">IF(A596="","",IF(COUNTIF(TOther[Frequency],$I$1)=0,0,SUMPRODUCT(--(IFERROR(MOD(A596-TOther[Start Date],14),1)=0),--(TOther[Frequency]=$I$1),--(TOther[Start Date]&lt;=A596),--(TOther[End Date Calc]&gt;=A596),TOther[Amount])))</f>
        <v>0</v>
      </c>
      <c r="J596" s="8">
        <f>IF(A596="","",IF(COUNTIF(TOther[Frequency],$J$1)=0,0,IF(OR(DAY(A596)=1,DAY(A596)=15),SUMIFS(TOther[Amount],TOther[Frequency],$J$1,TOther[Start Date],"&lt;="&amp;$A596,TOther[End Date Calc],"&gt;="&amp;A596),0)))</f>
        <v>0</v>
      </c>
      <c r="K596" s="8">
        <f>IF(A596="","",IF(COUNTIF(TOther[Frequency],$K$1)=0,0,IF(A596=(A596-DAY(A596)+1+2*7-WEEKDAY(A596-DAY(A596)+8-4,1)),SUMIFS(TOther[Amount],TOther[Frequency],$K$1,TOther[Start Date],"&lt;="&amp;$A596,TOther[End Date Calc],"&gt;="&amp;A596),0)))</f>
        <v>0</v>
      </c>
      <c r="L596" s="8">
        <f>IF(A596="","",IF(COUNTIF(TOther[Frequency],$L$1)=0,0,IF(A596=(A596-DAY(A596)+1+3*7-WEEKDAY(A596-DAY(A596)+8-4,1)),SUMIFS(TOther[Amount],TOther[Frequency],$L$1,TOther[Start Date],"&lt;="&amp;$A596,TOther[End Date Calc],"&gt;="&amp;A596),0)))</f>
        <v>0</v>
      </c>
      <c r="M596" s="8">
        <f>IF(A596="","",IF(COUNTIF(TOther[Frequency],$M$1)=0,0,IF(A596=(A596-DAY(A596)+1+4*7-WEEKDAY(A596-DAY(A596)+8-4,1)),SUMIFS(TOther[Amount],TOther[Frequency],$M$1,TOther[Start Date],"&lt;="&amp;$A596,TOther[End Date Calc],"&gt;="&amp;A596),0)))</f>
        <v>0</v>
      </c>
      <c r="N596" s="8" cm="1">
        <f t="array" ref="N596">IF(A596="","",IF(COUNTIF(TOther[Frequency],$N$1)=0,0,SUMPRODUCT(--(IFERROR(MOD(A596-TOther[Start Date],28),1)=0),--(TOther[Frequency]=$N$1),--(TOther[Start Date]&lt;=A596),--(TOther[End Date Calc]&gt;=A596),TOther[Amount])))</f>
        <v>0</v>
      </c>
      <c r="O596" s="8" cm="1">
        <f t="array" ref="O596">IF(A596="","",IF(COUNTIF(TOther[Frequency],$O$1)=0,0,SUMPRODUCT(--(IFERROR(MOD(A596-TOther[Start Date],42),1)=0),--(TOther[Frequency]=$O$1),--(TOther[Start Date]&lt;=A596),--(TOther[End Date Calc]&gt;=A596),TOther[Amount])))</f>
        <v>0</v>
      </c>
      <c r="P596" s="8" cm="1">
        <f t="array" ref="P596">IF(A596="","",IF(COUNTIF(TOther[Frequency],$P$1)=0,0,SUMPRODUCT(--(IFERROR(MOD(A596-TOther[Start Date],56),1)=0),--(TOther[Frequency]=$P$1),--(TOther[Start Date]&lt;=A596),--(TOther[End Date Calc]&gt;=A596),TOther[Amount])))</f>
        <v>0</v>
      </c>
      <c r="Q596" s="8">
        <f>IF(A596="","",IF(COUNTIF(TOther[Frequency],$Q$1)=0,0,IF(B596="N",SUMIFS(TOther[Amount],TOther[Frequency],$Q$1,TOther[Start Date],"&lt;="&amp;$A596,TOther[End Date Calc],"&gt;="&amp;A596,TOther[Start Day],DAY(A596)),SUMIFS(TOther[Amount],TOther[Frequency],$Q$1,TOther[Start Date],"&lt;="&amp;$A596,TOther[End Date Calc],"&gt;="&amp;A596,TOther[Start Day],"&gt;="&amp;DAY(A596)))))</f>
        <v>0</v>
      </c>
      <c r="R596" s="8" cm="1">
        <f t="array" ref="R596">IF(A596="","",IF(COUNTIF(TOther[Frequency],R$1)=0,0,SUMPRODUCT(--(TOther[Frequency]=R$1),--(TOther[Start Date]&lt;=A596),--(TOther[End Date Calc]&gt;=A596),IF(B596="N",--(TOther[Start Day]=DAY(A596)),--(TOther[Start Day]&gt;=DAY(A596))),--(IFERROR(MOD(TOther[Start Month]-MONTH(A596)+2,2),1)=0),TOther[Amount])))</f>
        <v>0</v>
      </c>
      <c r="S596" s="8" cm="1">
        <f t="array" ref="S596">IF(A596="","",IF(COUNTIF(TOther[Frequency],S$1)=0,0,SUMPRODUCT(--(TOther[Frequency]=S$1),--(TOther[Start Date]&lt;=A596),--(TOther[End Date Calc]&gt;=A596),IF(B596="N",--(TOther[Start Day]=DAY(A596)),--(TOther[Start Day]&gt;=DAY(A596))),--(IFERROR(MOD(TOther[Start Month]-MONTH(A596)+3,3),1)=0),TOther[Amount])))</f>
        <v>0</v>
      </c>
      <c r="T596" s="8" cm="1">
        <f t="array" ref="T596">IF($A596="","",IF(COUNTIF(TOther[Frequency],T$1)=0,0,SUMPRODUCT(--(TOther[Frequency]=T$1),--(TOther[Start Date]&lt;=$A596),--(TOther[End Date Calc]&gt;=$A596),IF($B596="N",--(TOther[Start Day]=DAY($A596)),--(TOther[Start Day]&gt;=DAY($A596))),--(IFERROR(MOD(TOther[Start Month]-MONTH($A596)+4,4),1)=0),TOther[Amount])))</f>
        <v>0</v>
      </c>
      <c r="U596" s="8" cm="1">
        <f t="array" ref="U596">IF(A596="","",IF(COUNTIF(TOther[Frequency],$U$1)=0,0,SUMPRODUCT(--(TOther[Frequency]=$U$1),--(TOther[Start Date]&lt;=A596),--(TOther[End Date Calc]&gt;=A596),IF(B596="N",--(TOther[Start Day]=DAY(A596)),--(TOther[Start Day]&gt;=DAY(A596))),--(IFERROR(MOD(TOther[Start Month]-MONTH(A596)+6,6),1)=0),TOther[Amount])))</f>
        <v>0</v>
      </c>
      <c r="V596" s="8" cm="1">
        <f t="array" ref="V596">IF(A596="","",IF(COUNTIF(TOther[Frequency],$V$1)=0,0,SUMPRODUCT(--(TOther[Frequency]=$V$1),--(TOther[Start Date]&lt;=A596),--(TOther[End Date Calc]&gt;=A596),IF(B596="N",--(TOther[Start Day]=DAY(A596)),--(TOther[Start Day]&gt;=DAY(A596))),--(IFERROR(MOD(TOther[Start Month]-MONTH(A596)+12,12),1)=0),TOther[Amount])))</f>
        <v>0</v>
      </c>
      <c r="W596" s="8">
        <f>IF(A596="","",SUMIFS(TOther[Amount],TOther[Start Date],A596,TOther[Frequency],$W$1))</f>
        <v>0</v>
      </c>
      <c r="X596" s="9">
        <f t="shared" si="45"/>
        <v>0</v>
      </c>
      <c r="Y596" s="9">
        <f t="shared" si="49"/>
        <v>0</v>
      </c>
      <c r="Z596" s="8" cm="1">
        <f t="array" ref="Z596">IF(A596="","",IF(COUNTIF('2) Income'!$D$13:$D$32,"Weekly")=0,0,SUMPRODUCT(--(IFERROR(MOD(A596-'2) Income'!$F$13:$F$32,7),1)=0),--('2) Income'!$D$13:$D$32="Weekly"),--('2) Income'!$F$13:$F$32&lt;=A596),'2) Income'!$E$13:$E$32)))</f>
        <v>0</v>
      </c>
      <c r="AA596" s="8" cm="1">
        <f t="array" ref="AA596">IF(A596="","",IF(COUNTIF('2) Income'!$D$13:$D$32,"Every Other Week")=0,0,SUMPRODUCT(--(IFERROR(MOD(A596-'2) Income'!$F$13:$F$32,14),1)=0),--('2) Income'!$D$13:$D$32="Every Other Week"),--('2) Income'!$F$13:$F$32&lt;=A596),'2) Income'!$E$13:$E$32)))</f>
        <v>0</v>
      </c>
      <c r="AB596" s="8">
        <f>IF(A596="","",IF(COUNTIF('2) Income'!$D$13:$D$32,"1st and 15th")=0,0,IF(OR(DAY(A596)=1,DAY(A596)=15),SUMIFS('2) Income'!$E$13:$E$32,'2) Income'!$D$13:$D$32,"1st and 15th",'2) Income'!$F$13:$F$32,"&lt;="&amp;$A596),0)))</f>
        <v>0</v>
      </c>
      <c r="AC596" s="8">
        <f>IF(A596="","",IF(COUNTIF('2) Income'!$D$13:$D$32,"2nd Wednesday")=0,0,IF(A596=(A596-DAY(A596)+1+2*7-WEEKDAY(A596-DAY(A596)+8-4,1)),SUMIFS('2) Income'!$E$13:$E$32,'2) Income'!$D$13:$D$32,"2nd Wednesday",'2) Income'!$F$13:$F$32,"&lt;="&amp;$A596),0)))</f>
        <v>0</v>
      </c>
      <c r="AD596" s="8">
        <f>IF(A596="","",IF(COUNTIF('2) Income'!$D$13:$D$32,"3rd Wednesday")=0,0,IF(A596=(A596-DAY(A596)+1+3*7-WEEKDAY(A596-DAY(A596)+8-4,1)),SUMIFS('2) Income'!$E$13:$E$32,'2) Income'!$D$13:$D$32,"3rd Wednesday",'2) Income'!$F$13:$F$32,"&lt;="&amp;$A596),0)))</f>
        <v>0</v>
      </c>
      <c r="AE596" s="8">
        <f>IF(A596="","",IF(COUNTIF('2) Income'!$D$13:$D$32,"4th Wednesday")=0,0,IF(A596=(A596-DAY(A596)+1+4*7-WEEKDAY(A596-DAY(A596)+8-4,1)),SUMIFS('2) Income'!$E$13:$E$32,'2) Income'!$D$13:$D$32,"4th Wednesday",'2) Income'!$F$13:$F$32,"&lt;="&amp;$A596),0)))</f>
        <v>0</v>
      </c>
      <c r="AF596" s="8" cm="1">
        <f t="array" ref="AF596">IF(A596="","",IF(COUNTIF('2) Income'!$D$13:$D$32,"Every 4 Weeks")=0,0,SUMPRODUCT(--(IFERROR(MOD(A596-'2) Income'!$F$13:$F$32,28),1)=0),--('2) Income'!$D$13:$D$32="Every 4 Weeks"),--('2) Income'!$F$13:$F$32&lt;=A596),'2) Income'!$E$13:$E$32)))</f>
        <v>0</v>
      </c>
      <c r="AG596" s="8">
        <f>IF(A596="","",IF(COUNTIF('2) Income'!$D$13:$D$32,"Monthly")=0,0,IF(B596="N",SUMIFS('2) Income'!$E$13:$E$32,'2) Income'!$D$13:$D$32,"monthly",'2) Income'!$F$13:$F$32,"&lt;="&amp;$A596,'2) Income'!$I$13:$I$32,DAY(A596)),SUMIFS('2) Income'!$E$13:$E$32,'2) Income'!$D$13:$D$32,"monthly",'2) Income'!$F$13:$F$32,"&lt;="&amp;$A596,'2) Income'!$I$13:$I$32,"&gt;="&amp;DAY(A596)))))</f>
        <v>0</v>
      </c>
      <c r="AH596" s="8" cm="1">
        <f t="array" ref="AH596">IF(A596="","",IF(COUNTIF('2) Income'!$D$13:$D$32,"Yearly")=0,0,SUMPRODUCT(--('2) Income'!$D$13:$D$32="Yearly"),--('2) Income'!$F$13:$F$32&lt;=A596),IF(B596="N",--('2) Income'!$I$13:$I$32=DAY(A596)),--('2) Income'!$I$13:$I$32&gt;=DAY(A596))),--(IFERROR(MOD('2) Income'!$H$13:$H$32-MONTH(A596)+12,12),1)=0),'2) Income'!$E$13:$E$32)))</f>
        <v>0</v>
      </c>
      <c r="AI596" s="8">
        <f>IF(A596="","",IF(COUNTIF('2) Income'!$D$13:$D$32,"one-time")=0,0,SUMIFS('2) Income'!$E$13:$E$32,'2) Income'!$D$13:$D$32,"one-time",'2) Income'!$F$13:$F$32,"="&amp;$A596)))</f>
        <v>0</v>
      </c>
      <c r="AJ596" s="9">
        <f t="shared" si="46"/>
        <v>0</v>
      </c>
    </row>
    <row r="597" spans="1:36">
      <c r="A597" s="7">
        <f>IF(A596="","",IF(A596+1&lt;='1) Period'!$E$21,A596+1,""))</f>
        <v>46069</v>
      </c>
      <c r="B597" s="7" t="str">
        <f t="shared" si="47"/>
        <v>N</v>
      </c>
      <c r="C597" t="str">
        <f t="shared" si="48"/>
        <v>F</v>
      </c>
      <c r="D597" s="8">
        <f>IF(A597="","",IF(TEXT(A597,"dddd")='4) Happy Money'!$E$23,WAllowance,0))</f>
        <v>400</v>
      </c>
      <c r="E597" s="8">
        <f>IF(A597="","",IF(B597="N",SUMIF(TMonthly[Day of the Month],DAY(A597),TMonthly[Amount]),SUMIF(TMonthly[Day of the Month],"&gt;="&amp;DAY(A597),TMonthly[Amount])))</f>
        <v>0</v>
      </c>
      <c r="F597" s="8" cm="1">
        <f t="array" ref="F597">IF(A597="","",SUMPRODUCT(--(TYearly[Due Date]&lt;=A597),IF(B597="N",--(TYearly[Day]=DAY(A597)),--(TYearly[Day]&gt;=DAY(A597))),--(IFERROR(MOD(TYearly[Month]-MONTH(A597)+12,12),1)=0),TYearly[Amount]))</f>
        <v>0</v>
      </c>
      <c r="G597" s="8">
        <f>IF(A597="","",SUMIF(TOneTime[Due Date],A597,TOneTime[Amount]))</f>
        <v>0</v>
      </c>
      <c r="H597" s="8" cm="1">
        <f t="array" ref="H597">IF(A597="","",IF(COUNTIF(TOther[Frequency],$H$1)=0,0,SUMPRODUCT(--(IFERROR(MOD(A597-TOther[Start Date],7),1)=0),--(TOther[Frequency]=$H$1),--(TOther[Start Date]&lt;=A597),--(TOther[End Date Calc]&gt;=A597),TOther[Amount])))</f>
        <v>0</v>
      </c>
      <c r="I597" s="8" cm="1">
        <f t="array" ref="I597">IF(A597="","",IF(COUNTIF(TOther[Frequency],$I$1)=0,0,SUMPRODUCT(--(IFERROR(MOD(A597-TOther[Start Date],14),1)=0),--(TOther[Frequency]=$I$1),--(TOther[Start Date]&lt;=A597),--(TOther[End Date Calc]&gt;=A597),TOther[Amount])))</f>
        <v>230</v>
      </c>
      <c r="J597" s="8">
        <f>IF(A597="","",IF(COUNTIF(TOther[Frequency],$J$1)=0,0,IF(OR(DAY(A597)=1,DAY(A597)=15),SUMIFS(TOther[Amount],TOther[Frequency],$J$1,TOther[Start Date],"&lt;="&amp;$A597,TOther[End Date Calc],"&gt;="&amp;A597),0)))</f>
        <v>0</v>
      </c>
      <c r="K597" s="8">
        <f>IF(A597="","",IF(COUNTIF(TOther[Frequency],$K$1)=0,0,IF(A597=(A597-DAY(A597)+1+2*7-WEEKDAY(A597-DAY(A597)+8-4,1)),SUMIFS(TOther[Amount],TOther[Frequency],$K$1,TOther[Start Date],"&lt;="&amp;$A597,TOther[End Date Calc],"&gt;="&amp;A597),0)))</f>
        <v>0</v>
      </c>
      <c r="L597" s="8">
        <f>IF(A597="","",IF(COUNTIF(TOther[Frequency],$L$1)=0,0,IF(A597=(A597-DAY(A597)+1+3*7-WEEKDAY(A597-DAY(A597)+8-4,1)),SUMIFS(TOther[Amount],TOther[Frequency],$L$1,TOther[Start Date],"&lt;="&amp;$A597,TOther[End Date Calc],"&gt;="&amp;A597),0)))</f>
        <v>0</v>
      </c>
      <c r="M597" s="8">
        <f>IF(A597="","",IF(COUNTIF(TOther[Frequency],$M$1)=0,0,IF(A597=(A597-DAY(A597)+1+4*7-WEEKDAY(A597-DAY(A597)+8-4,1)),SUMIFS(TOther[Amount],TOther[Frequency],$M$1,TOther[Start Date],"&lt;="&amp;$A597,TOther[End Date Calc],"&gt;="&amp;A597),0)))</f>
        <v>0</v>
      </c>
      <c r="N597" s="8" cm="1">
        <f t="array" ref="N597">IF(A597="","",IF(COUNTIF(TOther[Frequency],$N$1)=0,0,SUMPRODUCT(--(IFERROR(MOD(A597-TOther[Start Date],28),1)=0),--(TOther[Frequency]=$N$1),--(TOther[Start Date]&lt;=A597),--(TOther[End Date Calc]&gt;=A597),TOther[Amount])))</f>
        <v>0</v>
      </c>
      <c r="O597" s="8" cm="1">
        <f t="array" ref="O597">IF(A597="","",IF(COUNTIF(TOther[Frequency],$O$1)=0,0,SUMPRODUCT(--(IFERROR(MOD(A597-TOther[Start Date],42),1)=0),--(TOther[Frequency]=$O$1),--(TOther[Start Date]&lt;=A597),--(TOther[End Date Calc]&gt;=A597),TOther[Amount])))</f>
        <v>0</v>
      </c>
      <c r="P597" s="8" cm="1">
        <f t="array" ref="P597">IF(A597="","",IF(COUNTIF(TOther[Frequency],$P$1)=0,0,SUMPRODUCT(--(IFERROR(MOD(A597-TOther[Start Date],56),1)=0),--(TOther[Frequency]=$P$1),--(TOther[Start Date]&lt;=A597),--(TOther[End Date Calc]&gt;=A597),TOther[Amount])))</f>
        <v>0</v>
      </c>
      <c r="Q597" s="8">
        <f>IF(A597="","",IF(COUNTIF(TOther[Frequency],$Q$1)=0,0,IF(B597="N",SUMIFS(TOther[Amount],TOther[Frequency],$Q$1,TOther[Start Date],"&lt;="&amp;$A597,TOther[End Date Calc],"&gt;="&amp;A597,TOther[Start Day],DAY(A597)),SUMIFS(TOther[Amount],TOther[Frequency],$Q$1,TOther[Start Date],"&lt;="&amp;$A597,TOther[End Date Calc],"&gt;="&amp;A597,TOther[Start Day],"&gt;="&amp;DAY(A597)))))</f>
        <v>0</v>
      </c>
      <c r="R597" s="8" cm="1">
        <f t="array" ref="R597">IF(A597="","",IF(COUNTIF(TOther[Frequency],R$1)=0,0,SUMPRODUCT(--(TOther[Frequency]=R$1),--(TOther[Start Date]&lt;=A597),--(TOther[End Date Calc]&gt;=A597),IF(B597="N",--(TOther[Start Day]=DAY(A597)),--(TOther[Start Day]&gt;=DAY(A597))),--(IFERROR(MOD(TOther[Start Month]-MONTH(A597)+2,2),1)=0),TOther[Amount])))</f>
        <v>0</v>
      </c>
      <c r="S597" s="8" cm="1">
        <f t="array" ref="S597">IF(A597="","",IF(COUNTIF(TOther[Frequency],S$1)=0,0,SUMPRODUCT(--(TOther[Frequency]=S$1),--(TOther[Start Date]&lt;=A597),--(TOther[End Date Calc]&gt;=A597),IF(B597="N",--(TOther[Start Day]=DAY(A597)),--(TOther[Start Day]&gt;=DAY(A597))),--(IFERROR(MOD(TOther[Start Month]-MONTH(A597)+3,3),1)=0),TOther[Amount])))</f>
        <v>0</v>
      </c>
      <c r="T597" s="8" cm="1">
        <f t="array" ref="T597">IF($A597="","",IF(COUNTIF(TOther[Frequency],T$1)=0,0,SUMPRODUCT(--(TOther[Frequency]=T$1),--(TOther[Start Date]&lt;=$A597),--(TOther[End Date Calc]&gt;=$A597),IF($B597="N",--(TOther[Start Day]=DAY($A597)),--(TOther[Start Day]&gt;=DAY($A597))),--(IFERROR(MOD(TOther[Start Month]-MONTH($A597)+4,4),1)=0),TOther[Amount])))</f>
        <v>0</v>
      </c>
      <c r="U597" s="8" cm="1">
        <f t="array" ref="U597">IF(A597="","",IF(COUNTIF(TOther[Frequency],$U$1)=0,0,SUMPRODUCT(--(TOther[Frequency]=$U$1),--(TOther[Start Date]&lt;=A597),--(TOther[End Date Calc]&gt;=A597),IF(B597="N",--(TOther[Start Day]=DAY(A597)),--(TOther[Start Day]&gt;=DAY(A597))),--(IFERROR(MOD(TOther[Start Month]-MONTH(A597)+6,6),1)=0),TOther[Amount])))</f>
        <v>0</v>
      </c>
      <c r="V597" s="8" cm="1">
        <f t="array" ref="V597">IF(A597="","",IF(COUNTIF(TOther[Frequency],$V$1)=0,0,SUMPRODUCT(--(TOther[Frequency]=$V$1),--(TOther[Start Date]&lt;=A597),--(TOther[End Date Calc]&gt;=A597),IF(B597="N",--(TOther[Start Day]=DAY(A597)),--(TOther[Start Day]&gt;=DAY(A597))),--(IFERROR(MOD(TOther[Start Month]-MONTH(A597)+12,12),1)=0),TOther[Amount])))</f>
        <v>0</v>
      </c>
      <c r="W597" s="8">
        <f>IF(A597="","",SUMIFS(TOther[Amount],TOther[Start Date],A597,TOther[Frequency],$W$1))</f>
        <v>0</v>
      </c>
      <c r="X597" s="9">
        <f t="shared" si="45"/>
        <v>230</v>
      </c>
      <c r="Y597" s="9">
        <f t="shared" si="49"/>
        <v>230</v>
      </c>
      <c r="Z597" s="8" cm="1">
        <f t="array" ref="Z597">IF(A597="","",IF(COUNTIF('2) Income'!$D$13:$D$32,"Weekly")=0,0,SUMPRODUCT(--(IFERROR(MOD(A597-'2) Income'!$F$13:$F$32,7),1)=0),--('2) Income'!$D$13:$D$32="Weekly"),--('2) Income'!$F$13:$F$32&lt;=A597),'2) Income'!$E$13:$E$32)))</f>
        <v>0</v>
      </c>
      <c r="AA597" s="8" cm="1">
        <f t="array" ref="AA597">IF(A597="","",IF(COUNTIF('2) Income'!$D$13:$D$32,"Every Other Week")=0,0,SUMPRODUCT(--(IFERROR(MOD(A597-'2) Income'!$F$13:$F$32,14),1)=0),--('2) Income'!$D$13:$D$32="Every Other Week"),--('2) Income'!$F$13:$F$32&lt;=A597),'2) Income'!$E$13:$E$32)))</f>
        <v>0</v>
      </c>
      <c r="AB597" s="8">
        <f>IF(A597="","",IF(COUNTIF('2) Income'!$D$13:$D$32,"1st and 15th")=0,0,IF(OR(DAY(A597)=1,DAY(A597)=15),SUMIFS('2) Income'!$E$13:$E$32,'2) Income'!$D$13:$D$32,"1st and 15th",'2) Income'!$F$13:$F$32,"&lt;="&amp;$A597),0)))</f>
        <v>0</v>
      </c>
      <c r="AC597" s="8">
        <f>IF(A597="","",IF(COUNTIF('2) Income'!$D$13:$D$32,"2nd Wednesday")=0,0,IF(A597=(A597-DAY(A597)+1+2*7-WEEKDAY(A597-DAY(A597)+8-4,1)),SUMIFS('2) Income'!$E$13:$E$32,'2) Income'!$D$13:$D$32,"2nd Wednesday",'2) Income'!$F$13:$F$32,"&lt;="&amp;$A597),0)))</f>
        <v>0</v>
      </c>
      <c r="AD597" s="8">
        <f>IF(A597="","",IF(COUNTIF('2) Income'!$D$13:$D$32,"3rd Wednesday")=0,0,IF(A597=(A597-DAY(A597)+1+3*7-WEEKDAY(A597-DAY(A597)+8-4,1)),SUMIFS('2) Income'!$E$13:$E$32,'2) Income'!$D$13:$D$32,"3rd Wednesday",'2) Income'!$F$13:$F$32,"&lt;="&amp;$A597),0)))</f>
        <v>0</v>
      </c>
      <c r="AE597" s="8">
        <f>IF(A597="","",IF(COUNTIF('2) Income'!$D$13:$D$32,"4th Wednesday")=0,0,IF(A597=(A597-DAY(A597)+1+4*7-WEEKDAY(A597-DAY(A597)+8-4,1)),SUMIFS('2) Income'!$E$13:$E$32,'2) Income'!$D$13:$D$32,"4th Wednesday",'2) Income'!$F$13:$F$32,"&lt;="&amp;$A597),0)))</f>
        <v>0</v>
      </c>
      <c r="AF597" s="8" cm="1">
        <f t="array" ref="AF597">IF(A597="","",IF(COUNTIF('2) Income'!$D$13:$D$32,"Every 4 Weeks")=0,0,SUMPRODUCT(--(IFERROR(MOD(A597-'2) Income'!$F$13:$F$32,28),1)=0),--('2) Income'!$D$13:$D$32="Every 4 Weeks"),--('2) Income'!$F$13:$F$32&lt;=A597),'2) Income'!$E$13:$E$32)))</f>
        <v>0</v>
      </c>
      <c r="AG597" s="8">
        <f>IF(A597="","",IF(COUNTIF('2) Income'!$D$13:$D$32,"Monthly")=0,0,IF(B597="N",SUMIFS('2) Income'!$E$13:$E$32,'2) Income'!$D$13:$D$32,"monthly",'2) Income'!$F$13:$F$32,"&lt;="&amp;$A597,'2) Income'!$I$13:$I$32,DAY(A597)),SUMIFS('2) Income'!$E$13:$E$32,'2) Income'!$D$13:$D$32,"monthly",'2) Income'!$F$13:$F$32,"&lt;="&amp;$A597,'2) Income'!$I$13:$I$32,"&gt;="&amp;DAY(A597)))))</f>
        <v>0</v>
      </c>
      <c r="AH597" s="8" cm="1">
        <f t="array" ref="AH597">IF(A597="","",IF(COUNTIF('2) Income'!$D$13:$D$32,"Yearly")=0,0,SUMPRODUCT(--('2) Income'!$D$13:$D$32="Yearly"),--('2) Income'!$F$13:$F$32&lt;=A597),IF(B597="N",--('2) Income'!$I$13:$I$32=DAY(A597)),--('2) Income'!$I$13:$I$32&gt;=DAY(A597))),--(IFERROR(MOD('2) Income'!$H$13:$H$32-MONTH(A597)+12,12),1)=0),'2) Income'!$E$13:$E$32)))</f>
        <v>0</v>
      </c>
      <c r="AI597" s="8">
        <f>IF(A597="","",IF(COUNTIF('2) Income'!$D$13:$D$32,"one-time")=0,0,SUMIFS('2) Income'!$E$13:$E$32,'2) Income'!$D$13:$D$32,"one-time",'2) Income'!$F$13:$F$32,"="&amp;$A597)))</f>
        <v>0</v>
      </c>
      <c r="AJ597" s="9">
        <f t="shared" si="46"/>
        <v>0</v>
      </c>
    </row>
    <row r="598" spans="1:36">
      <c r="A598" s="7">
        <f>IF(A597="","",IF(A597+1&lt;='1) Period'!$E$21,A597+1,""))</f>
        <v>46070</v>
      </c>
      <c r="B598" s="7" t="str">
        <f t="shared" si="47"/>
        <v>N</v>
      </c>
      <c r="C598" t="str">
        <f t="shared" si="48"/>
        <v>F</v>
      </c>
      <c r="D598" s="8">
        <f>IF(A598="","",IF(TEXT(A598,"dddd")='4) Happy Money'!$E$23,WAllowance,0))</f>
        <v>0</v>
      </c>
      <c r="E598" s="8">
        <f>IF(A598="","",IF(B598="N",SUMIF(TMonthly[Day of the Month],DAY(A598),TMonthly[Amount]),SUMIF(TMonthly[Day of the Month],"&gt;="&amp;DAY(A598),TMonthly[Amount])))</f>
        <v>0</v>
      </c>
      <c r="F598" s="8" cm="1">
        <f t="array" ref="F598">IF(A598="","",SUMPRODUCT(--(TYearly[Due Date]&lt;=A598),IF(B598="N",--(TYearly[Day]=DAY(A598)),--(TYearly[Day]&gt;=DAY(A598))),--(IFERROR(MOD(TYearly[Month]-MONTH(A598)+12,12),1)=0),TYearly[Amount]))</f>
        <v>0</v>
      </c>
      <c r="G598" s="8">
        <f>IF(A598="","",SUMIF(TOneTime[Due Date],A598,TOneTime[Amount]))</f>
        <v>0</v>
      </c>
      <c r="H598" s="8" cm="1">
        <f t="array" ref="H598">IF(A598="","",IF(COUNTIF(TOther[Frequency],$H$1)=0,0,SUMPRODUCT(--(IFERROR(MOD(A598-TOther[Start Date],7),1)=0),--(TOther[Frequency]=$H$1),--(TOther[Start Date]&lt;=A598),--(TOther[End Date Calc]&gt;=A598),TOther[Amount])))</f>
        <v>0</v>
      </c>
      <c r="I598" s="8" cm="1">
        <f t="array" ref="I598">IF(A598="","",IF(COUNTIF(TOther[Frequency],$I$1)=0,0,SUMPRODUCT(--(IFERROR(MOD(A598-TOther[Start Date],14),1)=0),--(TOther[Frequency]=$I$1),--(TOther[Start Date]&lt;=A598),--(TOther[End Date Calc]&gt;=A598),TOther[Amount])))</f>
        <v>0</v>
      </c>
      <c r="J598" s="8">
        <f>IF(A598="","",IF(COUNTIF(TOther[Frequency],$J$1)=0,0,IF(OR(DAY(A598)=1,DAY(A598)=15),SUMIFS(TOther[Amount],TOther[Frequency],$J$1,TOther[Start Date],"&lt;="&amp;$A598,TOther[End Date Calc],"&gt;="&amp;A598),0)))</f>
        <v>0</v>
      </c>
      <c r="K598" s="8">
        <f>IF(A598="","",IF(COUNTIF(TOther[Frequency],$K$1)=0,0,IF(A598=(A598-DAY(A598)+1+2*7-WEEKDAY(A598-DAY(A598)+8-4,1)),SUMIFS(TOther[Amount],TOther[Frequency],$K$1,TOther[Start Date],"&lt;="&amp;$A598,TOther[End Date Calc],"&gt;="&amp;A598),0)))</f>
        <v>0</v>
      </c>
      <c r="L598" s="8">
        <f>IF(A598="","",IF(COUNTIF(TOther[Frequency],$L$1)=0,0,IF(A598=(A598-DAY(A598)+1+3*7-WEEKDAY(A598-DAY(A598)+8-4,1)),SUMIFS(TOther[Amount],TOther[Frequency],$L$1,TOther[Start Date],"&lt;="&amp;$A598,TOther[End Date Calc],"&gt;="&amp;A598),0)))</f>
        <v>0</v>
      </c>
      <c r="M598" s="8">
        <f>IF(A598="","",IF(COUNTIF(TOther[Frequency],$M$1)=0,0,IF(A598=(A598-DAY(A598)+1+4*7-WEEKDAY(A598-DAY(A598)+8-4,1)),SUMIFS(TOther[Amount],TOther[Frequency],$M$1,TOther[Start Date],"&lt;="&amp;$A598,TOther[End Date Calc],"&gt;="&amp;A598),0)))</f>
        <v>0</v>
      </c>
      <c r="N598" s="8" cm="1">
        <f t="array" ref="N598">IF(A598="","",IF(COUNTIF(TOther[Frequency],$N$1)=0,0,SUMPRODUCT(--(IFERROR(MOD(A598-TOther[Start Date],28),1)=0),--(TOther[Frequency]=$N$1),--(TOther[Start Date]&lt;=A598),--(TOther[End Date Calc]&gt;=A598),TOther[Amount])))</f>
        <v>0</v>
      </c>
      <c r="O598" s="8" cm="1">
        <f t="array" ref="O598">IF(A598="","",IF(COUNTIF(TOther[Frequency],$O$1)=0,0,SUMPRODUCT(--(IFERROR(MOD(A598-TOther[Start Date],42),1)=0),--(TOther[Frequency]=$O$1),--(TOther[Start Date]&lt;=A598),--(TOther[End Date Calc]&gt;=A598),TOther[Amount])))</f>
        <v>0</v>
      </c>
      <c r="P598" s="8" cm="1">
        <f t="array" ref="P598">IF(A598="","",IF(COUNTIF(TOther[Frequency],$P$1)=0,0,SUMPRODUCT(--(IFERROR(MOD(A598-TOther[Start Date],56),1)=0),--(TOther[Frequency]=$P$1),--(TOther[Start Date]&lt;=A598),--(TOther[End Date Calc]&gt;=A598),TOther[Amount])))</f>
        <v>0</v>
      </c>
      <c r="Q598" s="8">
        <f>IF(A598="","",IF(COUNTIF(TOther[Frequency],$Q$1)=0,0,IF(B598="N",SUMIFS(TOther[Amount],TOther[Frequency],$Q$1,TOther[Start Date],"&lt;="&amp;$A598,TOther[End Date Calc],"&gt;="&amp;A598,TOther[Start Day],DAY(A598)),SUMIFS(TOther[Amount],TOther[Frequency],$Q$1,TOther[Start Date],"&lt;="&amp;$A598,TOther[End Date Calc],"&gt;="&amp;A598,TOther[Start Day],"&gt;="&amp;DAY(A598)))))</f>
        <v>0</v>
      </c>
      <c r="R598" s="8" cm="1">
        <f t="array" ref="R598">IF(A598="","",IF(COUNTIF(TOther[Frequency],R$1)=0,0,SUMPRODUCT(--(TOther[Frequency]=R$1),--(TOther[Start Date]&lt;=A598),--(TOther[End Date Calc]&gt;=A598),IF(B598="N",--(TOther[Start Day]=DAY(A598)),--(TOther[Start Day]&gt;=DAY(A598))),--(IFERROR(MOD(TOther[Start Month]-MONTH(A598)+2,2),1)=0),TOther[Amount])))</f>
        <v>0</v>
      </c>
      <c r="S598" s="8" cm="1">
        <f t="array" ref="S598">IF(A598="","",IF(COUNTIF(TOther[Frequency],S$1)=0,0,SUMPRODUCT(--(TOther[Frequency]=S$1),--(TOther[Start Date]&lt;=A598),--(TOther[End Date Calc]&gt;=A598),IF(B598="N",--(TOther[Start Day]=DAY(A598)),--(TOther[Start Day]&gt;=DAY(A598))),--(IFERROR(MOD(TOther[Start Month]-MONTH(A598)+3,3),1)=0),TOther[Amount])))</f>
        <v>0</v>
      </c>
      <c r="T598" s="8" cm="1">
        <f t="array" ref="T598">IF($A598="","",IF(COUNTIF(TOther[Frequency],T$1)=0,0,SUMPRODUCT(--(TOther[Frequency]=T$1),--(TOther[Start Date]&lt;=$A598),--(TOther[End Date Calc]&gt;=$A598),IF($B598="N",--(TOther[Start Day]=DAY($A598)),--(TOther[Start Day]&gt;=DAY($A598))),--(IFERROR(MOD(TOther[Start Month]-MONTH($A598)+4,4),1)=0),TOther[Amount])))</f>
        <v>0</v>
      </c>
      <c r="U598" s="8" cm="1">
        <f t="array" ref="U598">IF(A598="","",IF(COUNTIF(TOther[Frequency],$U$1)=0,0,SUMPRODUCT(--(TOther[Frequency]=$U$1),--(TOther[Start Date]&lt;=A598),--(TOther[End Date Calc]&gt;=A598),IF(B598="N",--(TOther[Start Day]=DAY(A598)),--(TOther[Start Day]&gt;=DAY(A598))),--(IFERROR(MOD(TOther[Start Month]-MONTH(A598)+6,6),1)=0),TOther[Amount])))</f>
        <v>0</v>
      </c>
      <c r="V598" s="8" cm="1">
        <f t="array" ref="V598">IF(A598="","",IF(COUNTIF(TOther[Frequency],$V$1)=0,0,SUMPRODUCT(--(TOther[Frequency]=$V$1),--(TOther[Start Date]&lt;=A598),--(TOther[End Date Calc]&gt;=A598),IF(B598="N",--(TOther[Start Day]=DAY(A598)),--(TOther[Start Day]&gt;=DAY(A598))),--(IFERROR(MOD(TOther[Start Month]-MONTH(A598)+12,12),1)=0),TOther[Amount])))</f>
        <v>0</v>
      </c>
      <c r="W598" s="8">
        <f>IF(A598="","",SUMIFS(TOther[Amount],TOther[Start Date],A598,TOther[Frequency],$W$1))</f>
        <v>0</v>
      </c>
      <c r="X598" s="9">
        <f t="shared" si="45"/>
        <v>0</v>
      </c>
      <c r="Y598" s="9">
        <f t="shared" si="49"/>
        <v>0</v>
      </c>
      <c r="Z598" s="8" cm="1">
        <f t="array" ref="Z598">IF(A598="","",IF(COUNTIF('2) Income'!$D$13:$D$32,"Weekly")=0,0,SUMPRODUCT(--(IFERROR(MOD(A598-'2) Income'!$F$13:$F$32,7),1)=0),--('2) Income'!$D$13:$D$32="Weekly"),--('2) Income'!$F$13:$F$32&lt;=A598),'2) Income'!$E$13:$E$32)))</f>
        <v>0</v>
      </c>
      <c r="AA598" s="8" cm="1">
        <f t="array" ref="AA598">IF(A598="","",IF(COUNTIF('2) Income'!$D$13:$D$32,"Every Other Week")=0,0,SUMPRODUCT(--(IFERROR(MOD(A598-'2) Income'!$F$13:$F$32,14),1)=0),--('2) Income'!$D$13:$D$32="Every Other Week"),--('2) Income'!$F$13:$F$32&lt;=A598),'2) Income'!$E$13:$E$32)))</f>
        <v>0</v>
      </c>
      <c r="AB598" s="8">
        <f>IF(A598="","",IF(COUNTIF('2) Income'!$D$13:$D$32,"1st and 15th")=0,0,IF(OR(DAY(A598)=1,DAY(A598)=15),SUMIFS('2) Income'!$E$13:$E$32,'2) Income'!$D$13:$D$32,"1st and 15th",'2) Income'!$F$13:$F$32,"&lt;="&amp;$A598),0)))</f>
        <v>0</v>
      </c>
      <c r="AC598" s="8">
        <f>IF(A598="","",IF(COUNTIF('2) Income'!$D$13:$D$32,"2nd Wednesday")=0,0,IF(A598=(A598-DAY(A598)+1+2*7-WEEKDAY(A598-DAY(A598)+8-4,1)),SUMIFS('2) Income'!$E$13:$E$32,'2) Income'!$D$13:$D$32,"2nd Wednesday",'2) Income'!$F$13:$F$32,"&lt;="&amp;$A598),0)))</f>
        <v>0</v>
      </c>
      <c r="AD598" s="8">
        <f>IF(A598="","",IF(COUNTIF('2) Income'!$D$13:$D$32,"3rd Wednesday")=0,0,IF(A598=(A598-DAY(A598)+1+3*7-WEEKDAY(A598-DAY(A598)+8-4,1)),SUMIFS('2) Income'!$E$13:$E$32,'2) Income'!$D$13:$D$32,"3rd Wednesday",'2) Income'!$F$13:$F$32,"&lt;="&amp;$A598),0)))</f>
        <v>0</v>
      </c>
      <c r="AE598" s="8">
        <f>IF(A598="","",IF(COUNTIF('2) Income'!$D$13:$D$32,"4th Wednesday")=0,0,IF(A598=(A598-DAY(A598)+1+4*7-WEEKDAY(A598-DAY(A598)+8-4,1)),SUMIFS('2) Income'!$E$13:$E$32,'2) Income'!$D$13:$D$32,"4th Wednesday",'2) Income'!$F$13:$F$32,"&lt;="&amp;$A598),0)))</f>
        <v>0</v>
      </c>
      <c r="AF598" s="8" cm="1">
        <f t="array" ref="AF598">IF(A598="","",IF(COUNTIF('2) Income'!$D$13:$D$32,"Every 4 Weeks")=0,0,SUMPRODUCT(--(IFERROR(MOD(A598-'2) Income'!$F$13:$F$32,28),1)=0),--('2) Income'!$D$13:$D$32="Every 4 Weeks"),--('2) Income'!$F$13:$F$32&lt;=A598),'2) Income'!$E$13:$E$32)))</f>
        <v>0</v>
      </c>
      <c r="AG598" s="8">
        <f>IF(A598="","",IF(COUNTIF('2) Income'!$D$13:$D$32,"Monthly")=0,0,IF(B598="N",SUMIFS('2) Income'!$E$13:$E$32,'2) Income'!$D$13:$D$32,"monthly",'2) Income'!$F$13:$F$32,"&lt;="&amp;$A598,'2) Income'!$I$13:$I$32,DAY(A598)),SUMIFS('2) Income'!$E$13:$E$32,'2) Income'!$D$13:$D$32,"monthly",'2) Income'!$F$13:$F$32,"&lt;="&amp;$A598,'2) Income'!$I$13:$I$32,"&gt;="&amp;DAY(A598)))))</f>
        <v>0</v>
      </c>
      <c r="AH598" s="8" cm="1">
        <f t="array" ref="AH598">IF(A598="","",IF(COUNTIF('2) Income'!$D$13:$D$32,"Yearly")=0,0,SUMPRODUCT(--('2) Income'!$D$13:$D$32="Yearly"),--('2) Income'!$F$13:$F$32&lt;=A598),IF(B598="N",--('2) Income'!$I$13:$I$32=DAY(A598)),--('2) Income'!$I$13:$I$32&gt;=DAY(A598))),--(IFERROR(MOD('2) Income'!$H$13:$H$32-MONTH(A598)+12,12),1)=0),'2) Income'!$E$13:$E$32)))</f>
        <v>0</v>
      </c>
      <c r="AI598" s="8">
        <f>IF(A598="","",IF(COUNTIF('2) Income'!$D$13:$D$32,"one-time")=0,0,SUMIFS('2) Income'!$E$13:$E$32,'2) Income'!$D$13:$D$32,"one-time",'2) Income'!$F$13:$F$32,"="&amp;$A598)))</f>
        <v>0</v>
      </c>
      <c r="AJ598" s="9">
        <f t="shared" si="46"/>
        <v>0</v>
      </c>
    </row>
    <row r="599" spans="1:36">
      <c r="A599" s="7">
        <f>IF(A598="","",IF(A598+1&lt;='1) Period'!$E$21,A598+1,""))</f>
        <v>46071</v>
      </c>
      <c r="B599" s="7" t="str">
        <f t="shared" si="47"/>
        <v>N</v>
      </c>
      <c r="C599" t="str">
        <f t="shared" si="48"/>
        <v>F</v>
      </c>
      <c r="D599" s="8">
        <f>IF(A599="","",IF(TEXT(A599,"dddd")='4) Happy Money'!$E$23,WAllowance,0))</f>
        <v>0</v>
      </c>
      <c r="E599" s="8">
        <f>IF(A599="","",IF(B599="N",SUMIF(TMonthly[Day of the Month],DAY(A599),TMonthly[Amount]),SUMIF(TMonthly[Day of the Month],"&gt;="&amp;DAY(A599),TMonthly[Amount])))</f>
        <v>0</v>
      </c>
      <c r="F599" s="8" cm="1">
        <f t="array" ref="F599">IF(A599="","",SUMPRODUCT(--(TYearly[Due Date]&lt;=A599),IF(B599="N",--(TYearly[Day]=DAY(A599)),--(TYearly[Day]&gt;=DAY(A599))),--(IFERROR(MOD(TYearly[Month]-MONTH(A599)+12,12),1)=0),TYearly[Amount]))</f>
        <v>0</v>
      </c>
      <c r="G599" s="8">
        <f>IF(A599="","",SUMIF(TOneTime[Due Date],A599,TOneTime[Amount]))</f>
        <v>0</v>
      </c>
      <c r="H599" s="8" cm="1">
        <f t="array" ref="H599">IF(A599="","",IF(COUNTIF(TOther[Frequency],$H$1)=0,0,SUMPRODUCT(--(IFERROR(MOD(A599-TOther[Start Date],7),1)=0),--(TOther[Frequency]=$H$1),--(TOther[Start Date]&lt;=A599),--(TOther[End Date Calc]&gt;=A599),TOther[Amount])))</f>
        <v>0</v>
      </c>
      <c r="I599" s="8" cm="1">
        <f t="array" ref="I599">IF(A599="","",IF(COUNTIF(TOther[Frequency],$I$1)=0,0,SUMPRODUCT(--(IFERROR(MOD(A599-TOther[Start Date],14),1)=0),--(TOther[Frequency]=$I$1),--(TOther[Start Date]&lt;=A599),--(TOther[End Date Calc]&gt;=A599),TOther[Amount])))</f>
        <v>0</v>
      </c>
      <c r="J599" s="8">
        <f>IF(A599="","",IF(COUNTIF(TOther[Frequency],$J$1)=0,0,IF(OR(DAY(A599)=1,DAY(A599)=15),SUMIFS(TOther[Amount],TOther[Frequency],$J$1,TOther[Start Date],"&lt;="&amp;$A599,TOther[End Date Calc],"&gt;="&amp;A599),0)))</f>
        <v>0</v>
      </c>
      <c r="K599" s="8">
        <f>IF(A599="","",IF(COUNTIF(TOther[Frequency],$K$1)=0,0,IF(A599=(A599-DAY(A599)+1+2*7-WEEKDAY(A599-DAY(A599)+8-4,1)),SUMIFS(TOther[Amount],TOther[Frequency],$K$1,TOther[Start Date],"&lt;="&amp;$A599,TOther[End Date Calc],"&gt;="&amp;A599),0)))</f>
        <v>0</v>
      </c>
      <c r="L599" s="8">
        <f>IF(A599="","",IF(COUNTIF(TOther[Frequency],$L$1)=0,0,IF(A599=(A599-DAY(A599)+1+3*7-WEEKDAY(A599-DAY(A599)+8-4,1)),SUMIFS(TOther[Amount],TOther[Frequency],$L$1,TOther[Start Date],"&lt;="&amp;$A599,TOther[End Date Calc],"&gt;="&amp;A599),0)))</f>
        <v>0</v>
      </c>
      <c r="M599" s="8">
        <f>IF(A599="","",IF(COUNTIF(TOther[Frequency],$M$1)=0,0,IF(A599=(A599-DAY(A599)+1+4*7-WEEKDAY(A599-DAY(A599)+8-4,1)),SUMIFS(TOther[Amount],TOther[Frequency],$M$1,TOther[Start Date],"&lt;="&amp;$A599,TOther[End Date Calc],"&gt;="&amp;A599),0)))</f>
        <v>0</v>
      </c>
      <c r="N599" s="8" cm="1">
        <f t="array" ref="N599">IF(A599="","",IF(COUNTIF(TOther[Frequency],$N$1)=0,0,SUMPRODUCT(--(IFERROR(MOD(A599-TOther[Start Date],28),1)=0),--(TOther[Frequency]=$N$1),--(TOther[Start Date]&lt;=A599),--(TOther[End Date Calc]&gt;=A599),TOther[Amount])))</f>
        <v>0</v>
      </c>
      <c r="O599" s="8" cm="1">
        <f t="array" ref="O599">IF(A599="","",IF(COUNTIF(TOther[Frequency],$O$1)=0,0,SUMPRODUCT(--(IFERROR(MOD(A599-TOther[Start Date],42),1)=0),--(TOther[Frequency]=$O$1),--(TOther[Start Date]&lt;=A599),--(TOther[End Date Calc]&gt;=A599),TOther[Amount])))</f>
        <v>0</v>
      </c>
      <c r="P599" s="8" cm="1">
        <f t="array" ref="P599">IF(A599="","",IF(COUNTIF(TOther[Frequency],$P$1)=0,0,SUMPRODUCT(--(IFERROR(MOD(A599-TOther[Start Date],56),1)=0),--(TOther[Frequency]=$P$1),--(TOther[Start Date]&lt;=A599),--(TOther[End Date Calc]&gt;=A599),TOther[Amount])))</f>
        <v>0</v>
      </c>
      <c r="Q599" s="8">
        <f>IF(A599="","",IF(COUNTIF(TOther[Frequency],$Q$1)=0,0,IF(B599="N",SUMIFS(TOther[Amount],TOther[Frequency],$Q$1,TOther[Start Date],"&lt;="&amp;$A599,TOther[End Date Calc],"&gt;="&amp;A599,TOther[Start Day],DAY(A599)),SUMIFS(TOther[Amount],TOther[Frequency],$Q$1,TOther[Start Date],"&lt;="&amp;$A599,TOther[End Date Calc],"&gt;="&amp;A599,TOther[Start Day],"&gt;="&amp;DAY(A599)))))</f>
        <v>0</v>
      </c>
      <c r="R599" s="8" cm="1">
        <f t="array" ref="R599">IF(A599="","",IF(COUNTIF(TOther[Frequency],R$1)=0,0,SUMPRODUCT(--(TOther[Frequency]=R$1),--(TOther[Start Date]&lt;=A599),--(TOther[End Date Calc]&gt;=A599),IF(B599="N",--(TOther[Start Day]=DAY(A599)),--(TOther[Start Day]&gt;=DAY(A599))),--(IFERROR(MOD(TOther[Start Month]-MONTH(A599)+2,2),1)=0),TOther[Amount])))</f>
        <v>0</v>
      </c>
      <c r="S599" s="8" cm="1">
        <f t="array" ref="S599">IF(A599="","",IF(COUNTIF(TOther[Frequency],S$1)=0,0,SUMPRODUCT(--(TOther[Frequency]=S$1),--(TOther[Start Date]&lt;=A599),--(TOther[End Date Calc]&gt;=A599),IF(B599="N",--(TOther[Start Day]=DAY(A599)),--(TOther[Start Day]&gt;=DAY(A599))),--(IFERROR(MOD(TOther[Start Month]-MONTH(A599)+3,3),1)=0),TOther[Amount])))</f>
        <v>0</v>
      </c>
      <c r="T599" s="8" cm="1">
        <f t="array" ref="T599">IF($A599="","",IF(COUNTIF(TOther[Frequency],T$1)=0,0,SUMPRODUCT(--(TOther[Frequency]=T$1),--(TOther[Start Date]&lt;=$A599),--(TOther[End Date Calc]&gt;=$A599),IF($B599="N",--(TOther[Start Day]=DAY($A599)),--(TOther[Start Day]&gt;=DAY($A599))),--(IFERROR(MOD(TOther[Start Month]-MONTH($A599)+4,4),1)=0),TOther[Amount])))</f>
        <v>0</v>
      </c>
      <c r="U599" s="8" cm="1">
        <f t="array" ref="U599">IF(A599="","",IF(COUNTIF(TOther[Frequency],$U$1)=0,0,SUMPRODUCT(--(TOther[Frequency]=$U$1),--(TOther[Start Date]&lt;=A599),--(TOther[End Date Calc]&gt;=A599),IF(B599="N",--(TOther[Start Day]=DAY(A599)),--(TOther[Start Day]&gt;=DAY(A599))),--(IFERROR(MOD(TOther[Start Month]-MONTH(A599)+6,6),1)=0),TOther[Amount])))</f>
        <v>0</v>
      </c>
      <c r="V599" s="8" cm="1">
        <f t="array" ref="V599">IF(A599="","",IF(COUNTIF(TOther[Frequency],$V$1)=0,0,SUMPRODUCT(--(TOther[Frequency]=$V$1),--(TOther[Start Date]&lt;=A599),--(TOther[End Date Calc]&gt;=A599),IF(B599="N",--(TOther[Start Day]=DAY(A599)),--(TOther[Start Day]&gt;=DAY(A599))),--(IFERROR(MOD(TOther[Start Month]-MONTH(A599)+12,12),1)=0),TOther[Amount])))</f>
        <v>0</v>
      </c>
      <c r="W599" s="8">
        <f>IF(A599="","",SUMIFS(TOther[Amount],TOther[Start Date],A599,TOther[Frequency],$W$1))</f>
        <v>0</v>
      </c>
      <c r="X599" s="9">
        <f t="shared" si="45"/>
        <v>0</v>
      </c>
      <c r="Y599" s="9">
        <f t="shared" si="49"/>
        <v>0</v>
      </c>
      <c r="Z599" s="8" cm="1">
        <f t="array" ref="Z599">IF(A599="","",IF(COUNTIF('2) Income'!$D$13:$D$32,"Weekly")=0,0,SUMPRODUCT(--(IFERROR(MOD(A599-'2) Income'!$F$13:$F$32,7),1)=0),--('2) Income'!$D$13:$D$32="Weekly"),--('2) Income'!$F$13:$F$32&lt;=A599),'2) Income'!$E$13:$E$32)))</f>
        <v>0</v>
      </c>
      <c r="AA599" s="8" cm="1">
        <f t="array" ref="AA599">IF(A599="","",IF(COUNTIF('2) Income'!$D$13:$D$32,"Every Other Week")=0,0,SUMPRODUCT(--(IFERROR(MOD(A599-'2) Income'!$F$13:$F$32,14),1)=0),--('2) Income'!$D$13:$D$32="Every Other Week"),--('2) Income'!$F$13:$F$32&lt;=A599),'2) Income'!$E$13:$E$32)))</f>
        <v>0</v>
      </c>
      <c r="AB599" s="8">
        <f>IF(A599="","",IF(COUNTIF('2) Income'!$D$13:$D$32,"1st and 15th")=0,0,IF(OR(DAY(A599)=1,DAY(A599)=15),SUMIFS('2) Income'!$E$13:$E$32,'2) Income'!$D$13:$D$32,"1st and 15th",'2) Income'!$F$13:$F$32,"&lt;="&amp;$A599),0)))</f>
        <v>0</v>
      </c>
      <c r="AC599" s="8">
        <f>IF(A599="","",IF(COUNTIF('2) Income'!$D$13:$D$32,"2nd Wednesday")=0,0,IF(A599=(A599-DAY(A599)+1+2*7-WEEKDAY(A599-DAY(A599)+8-4,1)),SUMIFS('2) Income'!$E$13:$E$32,'2) Income'!$D$13:$D$32,"2nd Wednesday",'2) Income'!$F$13:$F$32,"&lt;="&amp;$A599),0)))</f>
        <v>0</v>
      </c>
      <c r="AD599" s="8">
        <f>IF(A599="","",IF(COUNTIF('2) Income'!$D$13:$D$32,"3rd Wednesday")=0,0,IF(A599=(A599-DAY(A599)+1+3*7-WEEKDAY(A599-DAY(A599)+8-4,1)),SUMIFS('2) Income'!$E$13:$E$32,'2) Income'!$D$13:$D$32,"3rd Wednesday",'2) Income'!$F$13:$F$32,"&lt;="&amp;$A599),0)))</f>
        <v>0</v>
      </c>
      <c r="AE599" s="8">
        <f>IF(A599="","",IF(COUNTIF('2) Income'!$D$13:$D$32,"4th Wednesday")=0,0,IF(A599=(A599-DAY(A599)+1+4*7-WEEKDAY(A599-DAY(A599)+8-4,1)),SUMIFS('2) Income'!$E$13:$E$32,'2) Income'!$D$13:$D$32,"4th Wednesday",'2) Income'!$F$13:$F$32,"&lt;="&amp;$A599),0)))</f>
        <v>0</v>
      </c>
      <c r="AF599" s="8" cm="1">
        <f t="array" ref="AF599">IF(A599="","",IF(COUNTIF('2) Income'!$D$13:$D$32,"Every 4 Weeks")=0,0,SUMPRODUCT(--(IFERROR(MOD(A599-'2) Income'!$F$13:$F$32,28),1)=0),--('2) Income'!$D$13:$D$32="Every 4 Weeks"),--('2) Income'!$F$13:$F$32&lt;=A599),'2) Income'!$E$13:$E$32)))</f>
        <v>0</v>
      </c>
      <c r="AG599" s="8">
        <f>IF(A599="","",IF(COUNTIF('2) Income'!$D$13:$D$32,"Monthly")=0,0,IF(B599="N",SUMIFS('2) Income'!$E$13:$E$32,'2) Income'!$D$13:$D$32,"monthly",'2) Income'!$F$13:$F$32,"&lt;="&amp;$A599,'2) Income'!$I$13:$I$32,DAY(A599)),SUMIFS('2) Income'!$E$13:$E$32,'2) Income'!$D$13:$D$32,"monthly",'2) Income'!$F$13:$F$32,"&lt;="&amp;$A599,'2) Income'!$I$13:$I$32,"&gt;="&amp;DAY(A599)))))</f>
        <v>0</v>
      </c>
      <c r="AH599" s="8" cm="1">
        <f t="array" ref="AH599">IF(A599="","",IF(COUNTIF('2) Income'!$D$13:$D$32,"Yearly")=0,0,SUMPRODUCT(--('2) Income'!$D$13:$D$32="Yearly"),--('2) Income'!$F$13:$F$32&lt;=A599),IF(B599="N",--('2) Income'!$I$13:$I$32=DAY(A599)),--('2) Income'!$I$13:$I$32&gt;=DAY(A599))),--(IFERROR(MOD('2) Income'!$H$13:$H$32-MONTH(A599)+12,12),1)=0),'2) Income'!$E$13:$E$32)))</f>
        <v>0</v>
      </c>
      <c r="AI599" s="8">
        <f>IF(A599="","",IF(COUNTIF('2) Income'!$D$13:$D$32,"one-time")=0,0,SUMIFS('2) Income'!$E$13:$E$32,'2) Income'!$D$13:$D$32,"one-time",'2) Income'!$F$13:$F$32,"="&amp;$A599)))</f>
        <v>0</v>
      </c>
      <c r="AJ599" s="9">
        <f t="shared" si="46"/>
        <v>0</v>
      </c>
    </row>
    <row r="600" spans="1:36">
      <c r="A600" s="7">
        <f>IF(A599="","",IF(A599+1&lt;='1) Period'!$E$21,A599+1,""))</f>
        <v>46072</v>
      </c>
      <c r="B600" s="7" t="str">
        <f t="shared" si="47"/>
        <v>N</v>
      </c>
      <c r="C600" t="str">
        <f t="shared" si="48"/>
        <v>F</v>
      </c>
      <c r="D600" s="8">
        <f>IF(A600="","",IF(TEXT(A600,"dddd")='4) Happy Money'!$E$23,WAllowance,0))</f>
        <v>0</v>
      </c>
      <c r="E600" s="8">
        <f>IF(A600="","",IF(B600="N",SUMIF(TMonthly[Day of the Month],DAY(A600),TMonthly[Amount]),SUMIF(TMonthly[Day of the Month],"&gt;="&amp;DAY(A600),TMonthly[Amount])))</f>
        <v>0</v>
      </c>
      <c r="F600" s="8" cm="1">
        <f t="array" ref="F600">IF(A600="","",SUMPRODUCT(--(TYearly[Due Date]&lt;=A600),IF(B600="N",--(TYearly[Day]=DAY(A600)),--(TYearly[Day]&gt;=DAY(A600))),--(IFERROR(MOD(TYearly[Month]-MONTH(A600)+12,12),1)=0),TYearly[Amount]))</f>
        <v>0</v>
      </c>
      <c r="G600" s="8">
        <f>IF(A600="","",SUMIF(TOneTime[Due Date],A600,TOneTime[Amount]))</f>
        <v>0</v>
      </c>
      <c r="H600" s="8" cm="1">
        <f t="array" ref="H600">IF(A600="","",IF(COUNTIF(TOther[Frequency],$H$1)=0,0,SUMPRODUCT(--(IFERROR(MOD(A600-TOther[Start Date],7),1)=0),--(TOther[Frequency]=$H$1),--(TOther[Start Date]&lt;=A600),--(TOther[End Date Calc]&gt;=A600),TOther[Amount])))</f>
        <v>0</v>
      </c>
      <c r="I600" s="8" cm="1">
        <f t="array" ref="I600">IF(A600="","",IF(COUNTIF(TOther[Frequency],$I$1)=0,0,SUMPRODUCT(--(IFERROR(MOD(A600-TOther[Start Date],14),1)=0),--(TOther[Frequency]=$I$1),--(TOther[Start Date]&lt;=A600),--(TOther[End Date Calc]&gt;=A600),TOther[Amount])))</f>
        <v>0</v>
      </c>
      <c r="J600" s="8">
        <f>IF(A600="","",IF(COUNTIF(TOther[Frequency],$J$1)=0,0,IF(OR(DAY(A600)=1,DAY(A600)=15),SUMIFS(TOther[Amount],TOther[Frequency],$J$1,TOther[Start Date],"&lt;="&amp;$A600,TOther[End Date Calc],"&gt;="&amp;A600),0)))</f>
        <v>0</v>
      </c>
      <c r="K600" s="8">
        <f>IF(A600="","",IF(COUNTIF(TOther[Frequency],$K$1)=0,0,IF(A600=(A600-DAY(A600)+1+2*7-WEEKDAY(A600-DAY(A600)+8-4,1)),SUMIFS(TOther[Amount],TOther[Frequency],$K$1,TOther[Start Date],"&lt;="&amp;$A600,TOther[End Date Calc],"&gt;="&amp;A600),0)))</f>
        <v>0</v>
      </c>
      <c r="L600" s="8">
        <f>IF(A600="","",IF(COUNTIF(TOther[Frequency],$L$1)=0,0,IF(A600=(A600-DAY(A600)+1+3*7-WEEKDAY(A600-DAY(A600)+8-4,1)),SUMIFS(TOther[Amount],TOther[Frequency],$L$1,TOther[Start Date],"&lt;="&amp;$A600,TOther[End Date Calc],"&gt;="&amp;A600),0)))</f>
        <v>0</v>
      </c>
      <c r="M600" s="8">
        <f>IF(A600="","",IF(COUNTIF(TOther[Frequency],$M$1)=0,0,IF(A600=(A600-DAY(A600)+1+4*7-WEEKDAY(A600-DAY(A600)+8-4,1)),SUMIFS(TOther[Amount],TOther[Frequency],$M$1,TOther[Start Date],"&lt;="&amp;$A600,TOther[End Date Calc],"&gt;="&amp;A600),0)))</f>
        <v>0</v>
      </c>
      <c r="N600" s="8" cm="1">
        <f t="array" ref="N600">IF(A600="","",IF(COUNTIF(TOther[Frequency],$N$1)=0,0,SUMPRODUCT(--(IFERROR(MOD(A600-TOther[Start Date],28),1)=0),--(TOther[Frequency]=$N$1),--(TOther[Start Date]&lt;=A600),--(TOther[End Date Calc]&gt;=A600),TOther[Amount])))</f>
        <v>0</v>
      </c>
      <c r="O600" s="8" cm="1">
        <f t="array" ref="O600">IF(A600="","",IF(COUNTIF(TOther[Frequency],$O$1)=0,0,SUMPRODUCT(--(IFERROR(MOD(A600-TOther[Start Date],42),1)=0),--(TOther[Frequency]=$O$1),--(TOther[Start Date]&lt;=A600),--(TOther[End Date Calc]&gt;=A600),TOther[Amount])))</f>
        <v>0</v>
      </c>
      <c r="P600" s="8" cm="1">
        <f t="array" ref="P600">IF(A600="","",IF(COUNTIF(TOther[Frequency],$P$1)=0,0,SUMPRODUCT(--(IFERROR(MOD(A600-TOther[Start Date],56),1)=0),--(TOther[Frequency]=$P$1),--(TOther[Start Date]&lt;=A600),--(TOther[End Date Calc]&gt;=A600),TOther[Amount])))</f>
        <v>0</v>
      </c>
      <c r="Q600" s="8">
        <f>IF(A600="","",IF(COUNTIF(TOther[Frequency],$Q$1)=0,0,IF(B600="N",SUMIFS(TOther[Amount],TOther[Frequency],$Q$1,TOther[Start Date],"&lt;="&amp;$A600,TOther[End Date Calc],"&gt;="&amp;A600,TOther[Start Day],DAY(A600)),SUMIFS(TOther[Amount],TOther[Frequency],$Q$1,TOther[Start Date],"&lt;="&amp;$A600,TOther[End Date Calc],"&gt;="&amp;A600,TOther[Start Day],"&gt;="&amp;DAY(A600)))))</f>
        <v>0</v>
      </c>
      <c r="R600" s="8" cm="1">
        <f t="array" ref="R600">IF(A600="","",IF(COUNTIF(TOther[Frequency],R$1)=0,0,SUMPRODUCT(--(TOther[Frequency]=R$1),--(TOther[Start Date]&lt;=A600),--(TOther[End Date Calc]&gt;=A600),IF(B600="N",--(TOther[Start Day]=DAY(A600)),--(TOther[Start Day]&gt;=DAY(A600))),--(IFERROR(MOD(TOther[Start Month]-MONTH(A600)+2,2),1)=0),TOther[Amount])))</f>
        <v>0</v>
      </c>
      <c r="S600" s="8" cm="1">
        <f t="array" ref="S600">IF(A600="","",IF(COUNTIF(TOther[Frequency],S$1)=0,0,SUMPRODUCT(--(TOther[Frequency]=S$1),--(TOther[Start Date]&lt;=A600),--(TOther[End Date Calc]&gt;=A600),IF(B600="N",--(TOther[Start Day]=DAY(A600)),--(TOther[Start Day]&gt;=DAY(A600))),--(IFERROR(MOD(TOther[Start Month]-MONTH(A600)+3,3),1)=0),TOther[Amount])))</f>
        <v>0</v>
      </c>
      <c r="T600" s="8" cm="1">
        <f t="array" ref="T600">IF($A600="","",IF(COUNTIF(TOther[Frequency],T$1)=0,0,SUMPRODUCT(--(TOther[Frequency]=T$1),--(TOther[Start Date]&lt;=$A600),--(TOther[End Date Calc]&gt;=$A600),IF($B600="N",--(TOther[Start Day]=DAY($A600)),--(TOther[Start Day]&gt;=DAY($A600))),--(IFERROR(MOD(TOther[Start Month]-MONTH($A600)+4,4),1)=0),TOther[Amount])))</f>
        <v>0</v>
      </c>
      <c r="U600" s="8" cm="1">
        <f t="array" ref="U600">IF(A600="","",IF(COUNTIF(TOther[Frequency],$U$1)=0,0,SUMPRODUCT(--(TOther[Frequency]=$U$1),--(TOther[Start Date]&lt;=A600),--(TOther[End Date Calc]&gt;=A600),IF(B600="N",--(TOther[Start Day]=DAY(A600)),--(TOther[Start Day]&gt;=DAY(A600))),--(IFERROR(MOD(TOther[Start Month]-MONTH(A600)+6,6),1)=0),TOther[Amount])))</f>
        <v>0</v>
      </c>
      <c r="V600" s="8" cm="1">
        <f t="array" ref="V600">IF(A600="","",IF(COUNTIF(TOther[Frequency],$V$1)=0,0,SUMPRODUCT(--(TOther[Frequency]=$V$1),--(TOther[Start Date]&lt;=A600),--(TOther[End Date Calc]&gt;=A600),IF(B600="N",--(TOther[Start Day]=DAY(A600)),--(TOther[Start Day]&gt;=DAY(A600))),--(IFERROR(MOD(TOther[Start Month]-MONTH(A600)+12,12),1)=0),TOther[Amount])))</f>
        <v>0</v>
      </c>
      <c r="W600" s="8">
        <f>IF(A600="","",SUMIFS(TOther[Amount],TOther[Start Date],A600,TOther[Frequency],$W$1))</f>
        <v>0</v>
      </c>
      <c r="X600" s="9">
        <f t="shared" si="45"/>
        <v>0</v>
      </c>
      <c r="Y600" s="9">
        <f t="shared" si="49"/>
        <v>0</v>
      </c>
      <c r="Z600" s="8" cm="1">
        <f t="array" ref="Z600">IF(A600="","",IF(COUNTIF('2) Income'!$D$13:$D$32,"Weekly")=0,0,SUMPRODUCT(--(IFERROR(MOD(A600-'2) Income'!$F$13:$F$32,7),1)=0),--('2) Income'!$D$13:$D$32="Weekly"),--('2) Income'!$F$13:$F$32&lt;=A600),'2) Income'!$E$13:$E$32)))</f>
        <v>0</v>
      </c>
      <c r="AA600" s="8" cm="1">
        <f t="array" ref="AA600">IF(A600="","",IF(COUNTIF('2) Income'!$D$13:$D$32,"Every Other Week")=0,0,SUMPRODUCT(--(IFERROR(MOD(A600-'2) Income'!$F$13:$F$32,14),1)=0),--('2) Income'!$D$13:$D$32="Every Other Week"),--('2) Income'!$F$13:$F$32&lt;=A600),'2) Income'!$E$13:$E$32)))</f>
        <v>0</v>
      </c>
      <c r="AB600" s="8">
        <f>IF(A600="","",IF(COUNTIF('2) Income'!$D$13:$D$32,"1st and 15th")=0,0,IF(OR(DAY(A600)=1,DAY(A600)=15),SUMIFS('2) Income'!$E$13:$E$32,'2) Income'!$D$13:$D$32,"1st and 15th",'2) Income'!$F$13:$F$32,"&lt;="&amp;$A600),0)))</f>
        <v>0</v>
      </c>
      <c r="AC600" s="8">
        <f>IF(A600="","",IF(COUNTIF('2) Income'!$D$13:$D$32,"2nd Wednesday")=0,0,IF(A600=(A600-DAY(A600)+1+2*7-WEEKDAY(A600-DAY(A600)+8-4,1)),SUMIFS('2) Income'!$E$13:$E$32,'2) Income'!$D$13:$D$32,"2nd Wednesday",'2) Income'!$F$13:$F$32,"&lt;="&amp;$A600),0)))</f>
        <v>0</v>
      </c>
      <c r="AD600" s="8">
        <f>IF(A600="","",IF(COUNTIF('2) Income'!$D$13:$D$32,"3rd Wednesday")=0,0,IF(A600=(A600-DAY(A600)+1+3*7-WEEKDAY(A600-DAY(A600)+8-4,1)),SUMIFS('2) Income'!$E$13:$E$32,'2) Income'!$D$13:$D$32,"3rd Wednesday",'2) Income'!$F$13:$F$32,"&lt;="&amp;$A600),0)))</f>
        <v>0</v>
      </c>
      <c r="AE600" s="8">
        <f>IF(A600="","",IF(COUNTIF('2) Income'!$D$13:$D$32,"4th Wednesday")=0,0,IF(A600=(A600-DAY(A600)+1+4*7-WEEKDAY(A600-DAY(A600)+8-4,1)),SUMIFS('2) Income'!$E$13:$E$32,'2) Income'!$D$13:$D$32,"4th Wednesday",'2) Income'!$F$13:$F$32,"&lt;="&amp;$A600),0)))</f>
        <v>0</v>
      </c>
      <c r="AF600" s="8" cm="1">
        <f t="array" ref="AF600">IF(A600="","",IF(COUNTIF('2) Income'!$D$13:$D$32,"Every 4 Weeks")=0,0,SUMPRODUCT(--(IFERROR(MOD(A600-'2) Income'!$F$13:$F$32,28),1)=0),--('2) Income'!$D$13:$D$32="Every 4 Weeks"),--('2) Income'!$F$13:$F$32&lt;=A600),'2) Income'!$E$13:$E$32)))</f>
        <v>0</v>
      </c>
      <c r="AG600" s="8">
        <f>IF(A600="","",IF(COUNTIF('2) Income'!$D$13:$D$32,"Monthly")=0,0,IF(B600="N",SUMIFS('2) Income'!$E$13:$E$32,'2) Income'!$D$13:$D$32,"monthly",'2) Income'!$F$13:$F$32,"&lt;="&amp;$A600,'2) Income'!$I$13:$I$32,DAY(A600)),SUMIFS('2) Income'!$E$13:$E$32,'2) Income'!$D$13:$D$32,"monthly",'2) Income'!$F$13:$F$32,"&lt;="&amp;$A600,'2) Income'!$I$13:$I$32,"&gt;="&amp;DAY(A600)))))</f>
        <v>0</v>
      </c>
      <c r="AH600" s="8" cm="1">
        <f t="array" ref="AH600">IF(A600="","",IF(COUNTIF('2) Income'!$D$13:$D$32,"Yearly")=0,0,SUMPRODUCT(--('2) Income'!$D$13:$D$32="Yearly"),--('2) Income'!$F$13:$F$32&lt;=A600),IF(B600="N",--('2) Income'!$I$13:$I$32=DAY(A600)),--('2) Income'!$I$13:$I$32&gt;=DAY(A600))),--(IFERROR(MOD('2) Income'!$H$13:$H$32-MONTH(A600)+12,12),1)=0),'2) Income'!$E$13:$E$32)))</f>
        <v>0</v>
      </c>
      <c r="AI600" s="8">
        <f>IF(A600="","",IF(COUNTIF('2) Income'!$D$13:$D$32,"one-time")=0,0,SUMIFS('2) Income'!$E$13:$E$32,'2) Income'!$D$13:$D$32,"one-time",'2) Income'!$F$13:$F$32,"="&amp;$A600)))</f>
        <v>0</v>
      </c>
      <c r="AJ600" s="9">
        <f t="shared" si="46"/>
        <v>0</v>
      </c>
    </row>
    <row r="601" spans="1:36">
      <c r="A601" s="7">
        <f>IF(A600="","",IF(A600+1&lt;='1) Period'!$E$21,A600+1,""))</f>
        <v>46073</v>
      </c>
      <c r="B601" s="7" t="str">
        <f t="shared" si="47"/>
        <v>N</v>
      </c>
      <c r="C601" t="str">
        <f t="shared" si="48"/>
        <v>F</v>
      </c>
      <c r="D601" s="8">
        <f>IF(A601="","",IF(TEXT(A601,"dddd")='4) Happy Money'!$E$23,WAllowance,0))</f>
        <v>0</v>
      </c>
      <c r="E601" s="8">
        <f>IF(A601="","",IF(B601="N",SUMIF(TMonthly[Day of the Month],DAY(A601),TMonthly[Amount]),SUMIF(TMonthly[Day of the Month],"&gt;="&amp;DAY(A601),TMonthly[Amount])))</f>
        <v>0</v>
      </c>
      <c r="F601" s="8" cm="1">
        <f t="array" ref="F601">IF(A601="","",SUMPRODUCT(--(TYearly[Due Date]&lt;=A601),IF(B601="N",--(TYearly[Day]=DAY(A601)),--(TYearly[Day]&gt;=DAY(A601))),--(IFERROR(MOD(TYearly[Month]-MONTH(A601)+12,12),1)=0),TYearly[Amount]))</f>
        <v>0</v>
      </c>
      <c r="G601" s="8">
        <f>IF(A601="","",SUMIF(TOneTime[Due Date],A601,TOneTime[Amount]))</f>
        <v>0</v>
      </c>
      <c r="H601" s="8" cm="1">
        <f t="array" ref="H601">IF(A601="","",IF(COUNTIF(TOther[Frequency],$H$1)=0,0,SUMPRODUCT(--(IFERROR(MOD(A601-TOther[Start Date],7),1)=0),--(TOther[Frequency]=$H$1),--(TOther[Start Date]&lt;=A601),--(TOther[End Date Calc]&gt;=A601),TOther[Amount])))</f>
        <v>0</v>
      </c>
      <c r="I601" s="8" cm="1">
        <f t="array" ref="I601">IF(A601="","",IF(COUNTIF(TOther[Frequency],$I$1)=0,0,SUMPRODUCT(--(IFERROR(MOD(A601-TOther[Start Date],14),1)=0),--(TOther[Frequency]=$I$1),--(TOther[Start Date]&lt;=A601),--(TOther[End Date Calc]&gt;=A601),TOther[Amount])))</f>
        <v>0</v>
      </c>
      <c r="J601" s="8">
        <f>IF(A601="","",IF(COUNTIF(TOther[Frequency],$J$1)=0,0,IF(OR(DAY(A601)=1,DAY(A601)=15),SUMIFS(TOther[Amount],TOther[Frequency],$J$1,TOther[Start Date],"&lt;="&amp;$A601,TOther[End Date Calc],"&gt;="&amp;A601),0)))</f>
        <v>0</v>
      </c>
      <c r="K601" s="8">
        <f>IF(A601="","",IF(COUNTIF(TOther[Frequency],$K$1)=0,0,IF(A601=(A601-DAY(A601)+1+2*7-WEEKDAY(A601-DAY(A601)+8-4,1)),SUMIFS(TOther[Amount],TOther[Frequency],$K$1,TOther[Start Date],"&lt;="&amp;$A601,TOther[End Date Calc],"&gt;="&amp;A601),0)))</f>
        <v>0</v>
      </c>
      <c r="L601" s="8">
        <f>IF(A601="","",IF(COUNTIF(TOther[Frequency],$L$1)=0,0,IF(A601=(A601-DAY(A601)+1+3*7-WEEKDAY(A601-DAY(A601)+8-4,1)),SUMIFS(TOther[Amount],TOther[Frequency],$L$1,TOther[Start Date],"&lt;="&amp;$A601,TOther[End Date Calc],"&gt;="&amp;A601),0)))</f>
        <v>0</v>
      </c>
      <c r="M601" s="8">
        <f>IF(A601="","",IF(COUNTIF(TOther[Frequency],$M$1)=0,0,IF(A601=(A601-DAY(A601)+1+4*7-WEEKDAY(A601-DAY(A601)+8-4,1)),SUMIFS(TOther[Amount],TOther[Frequency],$M$1,TOther[Start Date],"&lt;="&amp;$A601,TOther[End Date Calc],"&gt;="&amp;A601),0)))</f>
        <v>0</v>
      </c>
      <c r="N601" s="8" cm="1">
        <f t="array" ref="N601">IF(A601="","",IF(COUNTIF(TOther[Frequency],$N$1)=0,0,SUMPRODUCT(--(IFERROR(MOD(A601-TOther[Start Date],28),1)=0),--(TOther[Frequency]=$N$1),--(TOther[Start Date]&lt;=A601),--(TOther[End Date Calc]&gt;=A601),TOther[Amount])))</f>
        <v>0</v>
      </c>
      <c r="O601" s="8" cm="1">
        <f t="array" ref="O601">IF(A601="","",IF(COUNTIF(TOther[Frequency],$O$1)=0,0,SUMPRODUCT(--(IFERROR(MOD(A601-TOther[Start Date],42),1)=0),--(TOther[Frequency]=$O$1),--(TOther[Start Date]&lt;=A601),--(TOther[End Date Calc]&gt;=A601),TOther[Amount])))</f>
        <v>0</v>
      </c>
      <c r="P601" s="8" cm="1">
        <f t="array" ref="P601">IF(A601="","",IF(COUNTIF(TOther[Frequency],$P$1)=0,0,SUMPRODUCT(--(IFERROR(MOD(A601-TOther[Start Date],56),1)=0),--(TOther[Frequency]=$P$1),--(TOther[Start Date]&lt;=A601),--(TOther[End Date Calc]&gt;=A601),TOther[Amount])))</f>
        <v>0</v>
      </c>
      <c r="Q601" s="8">
        <f>IF(A601="","",IF(COUNTIF(TOther[Frequency],$Q$1)=0,0,IF(B601="N",SUMIFS(TOther[Amount],TOther[Frequency],$Q$1,TOther[Start Date],"&lt;="&amp;$A601,TOther[End Date Calc],"&gt;="&amp;A601,TOther[Start Day],DAY(A601)),SUMIFS(TOther[Amount],TOther[Frequency],$Q$1,TOther[Start Date],"&lt;="&amp;$A601,TOther[End Date Calc],"&gt;="&amp;A601,TOther[Start Day],"&gt;="&amp;DAY(A601)))))</f>
        <v>0</v>
      </c>
      <c r="R601" s="8" cm="1">
        <f t="array" ref="R601">IF(A601="","",IF(COUNTIF(TOther[Frequency],R$1)=0,0,SUMPRODUCT(--(TOther[Frequency]=R$1),--(TOther[Start Date]&lt;=A601),--(TOther[End Date Calc]&gt;=A601),IF(B601="N",--(TOther[Start Day]=DAY(A601)),--(TOther[Start Day]&gt;=DAY(A601))),--(IFERROR(MOD(TOther[Start Month]-MONTH(A601)+2,2),1)=0),TOther[Amount])))</f>
        <v>0</v>
      </c>
      <c r="S601" s="8" cm="1">
        <f t="array" ref="S601">IF(A601="","",IF(COUNTIF(TOther[Frequency],S$1)=0,0,SUMPRODUCT(--(TOther[Frequency]=S$1),--(TOther[Start Date]&lt;=A601),--(TOther[End Date Calc]&gt;=A601),IF(B601="N",--(TOther[Start Day]=DAY(A601)),--(TOther[Start Day]&gt;=DAY(A601))),--(IFERROR(MOD(TOther[Start Month]-MONTH(A601)+3,3),1)=0),TOther[Amount])))</f>
        <v>0</v>
      </c>
      <c r="T601" s="8" cm="1">
        <f t="array" ref="T601">IF($A601="","",IF(COUNTIF(TOther[Frequency],T$1)=0,0,SUMPRODUCT(--(TOther[Frequency]=T$1),--(TOther[Start Date]&lt;=$A601),--(TOther[End Date Calc]&gt;=$A601),IF($B601="N",--(TOther[Start Day]=DAY($A601)),--(TOther[Start Day]&gt;=DAY($A601))),--(IFERROR(MOD(TOther[Start Month]-MONTH($A601)+4,4),1)=0),TOther[Amount])))</f>
        <v>0</v>
      </c>
      <c r="U601" s="8" cm="1">
        <f t="array" ref="U601">IF(A601="","",IF(COUNTIF(TOther[Frequency],$U$1)=0,0,SUMPRODUCT(--(TOther[Frequency]=$U$1),--(TOther[Start Date]&lt;=A601),--(TOther[End Date Calc]&gt;=A601),IF(B601="N",--(TOther[Start Day]=DAY(A601)),--(TOther[Start Day]&gt;=DAY(A601))),--(IFERROR(MOD(TOther[Start Month]-MONTH(A601)+6,6),1)=0),TOther[Amount])))</f>
        <v>0</v>
      </c>
      <c r="V601" s="8" cm="1">
        <f t="array" ref="V601">IF(A601="","",IF(COUNTIF(TOther[Frequency],$V$1)=0,0,SUMPRODUCT(--(TOther[Frequency]=$V$1),--(TOther[Start Date]&lt;=A601),--(TOther[End Date Calc]&gt;=A601),IF(B601="N",--(TOther[Start Day]=DAY(A601)),--(TOther[Start Day]&gt;=DAY(A601))),--(IFERROR(MOD(TOther[Start Month]-MONTH(A601)+12,12),1)=0),TOther[Amount])))</f>
        <v>0</v>
      </c>
      <c r="W601" s="8">
        <f>IF(A601="","",SUMIFS(TOther[Amount],TOther[Start Date],A601,TOther[Frequency],$W$1))</f>
        <v>0</v>
      </c>
      <c r="X601" s="9">
        <f t="shared" si="45"/>
        <v>0</v>
      </c>
      <c r="Y601" s="9">
        <f t="shared" si="49"/>
        <v>0</v>
      </c>
      <c r="Z601" s="8" cm="1">
        <f t="array" ref="Z601">IF(A601="","",IF(COUNTIF('2) Income'!$D$13:$D$32,"Weekly")=0,0,SUMPRODUCT(--(IFERROR(MOD(A601-'2) Income'!$F$13:$F$32,7),1)=0),--('2) Income'!$D$13:$D$32="Weekly"),--('2) Income'!$F$13:$F$32&lt;=A601),'2) Income'!$E$13:$E$32)))</f>
        <v>0</v>
      </c>
      <c r="AA601" s="8" cm="1">
        <f t="array" ref="AA601">IF(A601="","",IF(COUNTIF('2) Income'!$D$13:$D$32,"Every Other Week")=0,0,SUMPRODUCT(--(IFERROR(MOD(A601-'2) Income'!$F$13:$F$32,14),1)=0),--('2) Income'!$D$13:$D$32="Every Other Week"),--('2) Income'!$F$13:$F$32&lt;=A601),'2) Income'!$E$13:$E$32)))</f>
        <v>0</v>
      </c>
      <c r="AB601" s="8">
        <f>IF(A601="","",IF(COUNTIF('2) Income'!$D$13:$D$32,"1st and 15th")=0,0,IF(OR(DAY(A601)=1,DAY(A601)=15),SUMIFS('2) Income'!$E$13:$E$32,'2) Income'!$D$13:$D$32,"1st and 15th",'2) Income'!$F$13:$F$32,"&lt;="&amp;$A601),0)))</f>
        <v>0</v>
      </c>
      <c r="AC601" s="8">
        <f>IF(A601="","",IF(COUNTIF('2) Income'!$D$13:$D$32,"2nd Wednesday")=0,0,IF(A601=(A601-DAY(A601)+1+2*7-WEEKDAY(A601-DAY(A601)+8-4,1)),SUMIFS('2) Income'!$E$13:$E$32,'2) Income'!$D$13:$D$32,"2nd Wednesday",'2) Income'!$F$13:$F$32,"&lt;="&amp;$A601),0)))</f>
        <v>0</v>
      </c>
      <c r="AD601" s="8">
        <f>IF(A601="","",IF(COUNTIF('2) Income'!$D$13:$D$32,"3rd Wednesday")=0,0,IF(A601=(A601-DAY(A601)+1+3*7-WEEKDAY(A601-DAY(A601)+8-4,1)),SUMIFS('2) Income'!$E$13:$E$32,'2) Income'!$D$13:$D$32,"3rd Wednesday",'2) Income'!$F$13:$F$32,"&lt;="&amp;$A601),0)))</f>
        <v>0</v>
      </c>
      <c r="AE601" s="8">
        <f>IF(A601="","",IF(COUNTIF('2) Income'!$D$13:$D$32,"4th Wednesday")=0,0,IF(A601=(A601-DAY(A601)+1+4*7-WEEKDAY(A601-DAY(A601)+8-4,1)),SUMIFS('2) Income'!$E$13:$E$32,'2) Income'!$D$13:$D$32,"4th Wednesday",'2) Income'!$F$13:$F$32,"&lt;="&amp;$A601),0)))</f>
        <v>0</v>
      </c>
      <c r="AF601" s="8" cm="1">
        <f t="array" ref="AF601">IF(A601="","",IF(COUNTIF('2) Income'!$D$13:$D$32,"Every 4 Weeks")=0,0,SUMPRODUCT(--(IFERROR(MOD(A601-'2) Income'!$F$13:$F$32,28),1)=0),--('2) Income'!$D$13:$D$32="Every 4 Weeks"),--('2) Income'!$F$13:$F$32&lt;=A601),'2) Income'!$E$13:$E$32)))</f>
        <v>0</v>
      </c>
      <c r="AG601" s="8">
        <f>IF(A601="","",IF(COUNTIF('2) Income'!$D$13:$D$32,"Monthly")=0,0,IF(B601="N",SUMIFS('2) Income'!$E$13:$E$32,'2) Income'!$D$13:$D$32,"monthly",'2) Income'!$F$13:$F$32,"&lt;="&amp;$A601,'2) Income'!$I$13:$I$32,DAY(A601)),SUMIFS('2) Income'!$E$13:$E$32,'2) Income'!$D$13:$D$32,"monthly",'2) Income'!$F$13:$F$32,"&lt;="&amp;$A601,'2) Income'!$I$13:$I$32,"&gt;="&amp;DAY(A601)))))</f>
        <v>0</v>
      </c>
      <c r="AH601" s="8" cm="1">
        <f t="array" ref="AH601">IF(A601="","",IF(COUNTIF('2) Income'!$D$13:$D$32,"Yearly")=0,0,SUMPRODUCT(--('2) Income'!$D$13:$D$32="Yearly"),--('2) Income'!$F$13:$F$32&lt;=A601),IF(B601="N",--('2) Income'!$I$13:$I$32=DAY(A601)),--('2) Income'!$I$13:$I$32&gt;=DAY(A601))),--(IFERROR(MOD('2) Income'!$H$13:$H$32-MONTH(A601)+12,12),1)=0),'2) Income'!$E$13:$E$32)))</f>
        <v>0</v>
      </c>
      <c r="AI601" s="8">
        <f>IF(A601="","",IF(COUNTIF('2) Income'!$D$13:$D$32,"one-time")=0,0,SUMIFS('2) Income'!$E$13:$E$32,'2) Income'!$D$13:$D$32,"one-time",'2) Income'!$F$13:$F$32,"="&amp;$A601)))</f>
        <v>0</v>
      </c>
      <c r="AJ601" s="9">
        <f t="shared" si="46"/>
        <v>0</v>
      </c>
    </row>
    <row r="602" spans="1:36">
      <c r="A602" s="7">
        <f>IF(A601="","",IF(A601+1&lt;='1) Period'!$E$21,A601+1,""))</f>
        <v>46074</v>
      </c>
      <c r="B602" s="7" t="str">
        <f t="shared" si="47"/>
        <v>N</v>
      </c>
      <c r="C602" t="str">
        <f t="shared" si="48"/>
        <v>Y</v>
      </c>
      <c r="D602" s="8">
        <f>IF(A602="","",IF(TEXT(A602,"dddd")='4) Happy Money'!$E$23,WAllowance,0))</f>
        <v>0</v>
      </c>
      <c r="E602" s="8">
        <f>IF(A602="","",IF(B602="N",SUMIF(TMonthly[Day of the Month],DAY(A602),TMonthly[Amount]),SUMIF(TMonthly[Day of the Month],"&gt;="&amp;DAY(A602),TMonthly[Amount])))</f>
        <v>0</v>
      </c>
      <c r="F602" s="8" cm="1">
        <f t="array" ref="F602">IF(A602="","",SUMPRODUCT(--(TYearly[Due Date]&lt;=A602),IF(B602="N",--(TYearly[Day]=DAY(A602)),--(TYearly[Day]&gt;=DAY(A602))),--(IFERROR(MOD(TYearly[Month]-MONTH(A602)+12,12),1)=0),TYearly[Amount]))</f>
        <v>0</v>
      </c>
      <c r="G602" s="8">
        <f>IF(A602="","",SUMIF(TOneTime[Due Date],A602,TOneTime[Amount]))</f>
        <v>0</v>
      </c>
      <c r="H602" s="8" cm="1">
        <f t="array" ref="H602">IF(A602="","",IF(COUNTIF(TOther[Frequency],$H$1)=0,0,SUMPRODUCT(--(IFERROR(MOD(A602-TOther[Start Date],7),1)=0),--(TOther[Frequency]=$H$1),--(TOther[Start Date]&lt;=A602),--(TOther[End Date Calc]&gt;=A602),TOther[Amount])))</f>
        <v>0</v>
      </c>
      <c r="I602" s="8" cm="1">
        <f t="array" ref="I602">IF(A602="","",IF(COUNTIF(TOther[Frequency],$I$1)=0,0,SUMPRODUCT(--(IFERROR(MOD(A602-TOther[Start Date],14),1)=0),--(TOther[Frequency]=$I$1),--(TOther[Start Date]&lt;=A602),--(TOther[End Date Calc]&gt;=A602),TOther[Amount])))</f>
        <v>0</v>
      </c>
      <c r="J602" s="8">
        <f>IF(A602="","",IF(COUNTIF(TOther[Frequency],$J$1)=0,0,IF(OR(DAY(A602)=1,DAY(A602)=15),SUMIFS(TOther[Amount],TOther[Frequency],$J$1,TOther[Start Date],"&lt;="&amp;$A602,TOther[End Date Calc],"&gt;="&amp;A602),0)))</f>
        <v>0</v>
      </c>
      <c r="K602" s="8">
        <f>IF(A602="","",IF(COUNTIF(TOther[Frequency],$K$1)=0,0,IF(A602=(A602-DAY(A602)+1+2*7-WEEKDAY(A602-DAY(A602)+8-4,1)),SUMIFS(TOther[Amount],TOther[Frequency],$K$1,TOther[Start Date],"&lt;="&amp;$A602,TOther[End Date Calc],"&gt;="&amp;A602),0)))</f>
        <v>0</v>
      </c>
      <c r="L602" s="8">
        <f>IF(A602="","",IF(COUNTIF(TOther[Frequency],$L$1)=0,0,IF(A602=(A602-DAY(A602)+1+3*7-WEEKDAY(A602-DAY(A602)+8-4,1)),SUMIFS(TOther[Amount],TOther[Frequency],$L$1,TOther[Start Date],"&lt;="&amp;$A602,TOther[End Date Calc],"&gt;="&amp;A602),0)))</f>
        <v>0</v>
      </c>
      <c r="M602" s="8">
        <f>IF(A602="","",IF(COUNTIF(TOther[Frequency],$M$1)=0,0,IF(A602=(A602-DAY(A602)+1+4*7-WEEKDAY(A602-DAY(A602)+8-4,1)),SUMIFS(TOther[Amount],TOther[Frequency],$M$1,TOther[Start Date],"&lt;="&amp;$A602,TOther[End Date Calc],"&gt;="&amp;A602),0)))</f>
        <v>0</v>
      </c>
      <c r="N602" s="8" cm="1">
        <f t="array" ref="N602">IF(A602="","",IF(COUNTIF(TOther[Frequency],$N$1)=0,0,SUMPRODUCT(--(IFERROR(MOD(A602-TOther[Start Date],28),1)=0),--(TOther[Frequency]=$N$1),--(TOther[Start Date]&lt;=A602),--(TOther[End Date Calc]&gt;=A602),TOther[Amount])))</f>
        <v>0</v>
      </c>
      <c r="O602" s="8" cm="1">
        <f t="array" ref="O602">IF(A602="","",IF(COUNTIF(TOther[Frequency],$O$1)=0,0,SUMPRODUCT(--(IFERROR(MOD(A602-TOther[Start Date],42),1)=0),--(TOther[Frequency]=$O$1),--(TOther[Start Date]&lt;=A602),--(TOther[End Date Calc]&gt;=A602),TOther[Amount])))</f>
        <v>0</v>
      </c>
      <c r="P602" s="8" cm="1">
        <f t="array" ref="P602">IF(A602="","",IF(COUNTIF(TOther[Frequency],$P$1)=0,0,SUMPRODUCT(--(IFERROR(MOD(A602-TOther[Start Date],56),1)=0),--(TOther[Frequency]=$P$1),--(TOther[Start Date]&lt;=A602),--(TOther[End Date Calc]&gt;=A602),TOther[Amount])))</f>
        <v>0</v>
      </c>
      <c r="Q602" s="8">
        <f>IF(A602="","",IF(COUNTIF(TOther[Frequency],$Q$1)=0,0,IF(B602="N",SUMIFS(TOther[Amount],TOther[Frequency],$Q$1,TOther[Start Date],"&lt;="&amp;$A602,TOther[End Date Calc],"&gt;="&amp;A602,TOther[Start Day],DAY(A602)),SUMIFS(TOther[Amount],TOther[Frequency],$Q$1,TOther[Start Date],"&lt;="&amp;$A602,TOther[End Date Calc],"&gt;="&amp;A602,TOther[Start Day],"&gt;="&amp;DAY(A602)))))</f>
        <v>0</v>
      </c>
      <c r="R602" s="8" cm="1">
        <f t="array" ref="R602">IF(A602="","",IF(COUNTIF(TOther[Frequency],R$1)=0,0,SUMPRODUCT(--(TOther[Frequency]=R$1),--(TOther[Start Date]&lt;=A602),--(TOther[End Date Calc]&gt;=A602),IF(B602="N",--(TOther[Start Day]=DAY(A602)),--(TOther[Start Day]&gt;=DAY(A602))),--(IFERROR(MOD(TOther[Start Month]-MONTH(A602)+2,2),1)=0),TOther[Amount])))</f>
        <v>0</v>
      </c>
      <c r="S602" s="8" cm="1">
        <f t="array" ref="S602">IF(A602="","",IF(COUNTIF(TOther[Frequency],S$1)=0,0,SUMPRODUCT(--(TOther[Frequency]=S$1),--(TOther[Start Date]&lt;=A602),--(TOther[End Date Calc]&gt;=A602),IF(B602="N",--(TOther[Start Day]=DAY(A602)),--(TOther[Start Day]&gt;=DAY(A602))),--(IFERROR(MOD(TOther[Start Month]-MONTH(A602)+3,3),1)=0),TOther[Amount])))</f>
        <v>0</v>
      </c>
      <c r="T602" s="8" cm="1">
        <f t="array" ref="T602">IF($A602="","",IF(COUNTIF(TOther[Frequency],T$1)=0,0,SUMPRODUCT(--(TOther[Frequency]=T$1),--(TOther[Start Date]&lt;=$A602),--(TOther[End Date Calc]&gt;=$A602),IF($B602="N",--(TOther[Start Day]=DAY($A602)),--(TOther[Start Day]&gt;=DAY($A602))),--(IFERROR(MOD(TOther[Start Month]-MONTH($A602)+4,4),1)=0),TOther[Amount])))</f>
        <v>0</v>
      </c>
      <c r="U602" s="8" cm="1">
        <f t="array" ref="U602">IF(A602="","",IF(COUNTIF(TOther[Frequency],$U$1)=0,0,SUMPRODUCT(--(TOther[Frequency]=$U$1),--(TOther[Start Date]&lt;=A602),--(TOther[End Date Calc]&gt;=A602),IF(B602="N",--(TOther[Start Day]=DAY(A602)),--(TOther[Start Day]&gt;=DAY(A602))),--(IFERROR(MOD(TOther[Start Month]-MONTH(A602)+6,6),1)=0),TOther[Amount])))</f>
        <v>0</v>
      </c>
      <c r="V602" s="8" cm="1">
        <f t="array" ref="V602">IF(A602="","",IF(COUNTIF(TOther[Frequency],$V$1)=0,0,SUMPRODUCT(--(TOther[Frequency]=$V$1),--(TOther[Start Date]&lt;=A602),--(TOther[End Date Calc]&gt;=A602),IF(B602="N",--(TOther[Start Day]=DAY(A602)),--(TOther[Start Day]&gt;=DAY(A602))),--(IFERROR(MOD(TOther[Start Month]-MONTH(A602)+12,12),1)=0),TOther[Amount])))</f>
        <v>0</v>
      </c>
      <c r="W602" s="8">
        <f>IF(A602="","",SUMIFS(TOther[Amount],TOther[Start Date],A602,TOther[Frequency],$W$1))</f>
        <v>0</v>
      </c>
      <c r="X602" s="9">
        <f t="shared" si="45"/>
        <v>0</v>
      </c>
      <c r="Y602" s="9">
        <f t="shared" si="49"/>
        <v>0</v>
      </c>
      <c r="Z602" s="8" cm="1">
        <f t="array" ref="Z602">IF(A602="","",IF(COUNTIF('2) Income'!$D$13:$D$32,"Weekly")=0,0,SUMPRODUCT(--(IFERROR(MOD(A602-'2) Income'!$F$13:$F$32,7),1)=0),--('2) Income'!$D$13:$D$32="Weekly"),--('2) Income'!$F$13:$F$32&lt;=A602),'2) Income'!$E$13:$E$32)))</f>
        <v>0</v>
      </c>
      <c r="AA602" s="8" cm="1">
        <f t="array" ref="AA602">IF(A602="","",IF(COUNTIF('2) Income'!$D$13:$D$32,"Every Other Week")=0,0,SUMPRODUCT(--(IFERROR(MOD(A602-'2) Income'!$F$13:$F$32,14),1)=0),--('2) Income'!$D$13:$D$32="Every Other Week"),--('2) Income'!$F$13:$F$32&lt;=A602),'2) Income'!$E$13:$E$32)))</f>
        <v>0</v>
      </c>
      <c r="AB602" s="8">
        <f>IF(A602="","",IF(COUNTIF('2) Income'!$D$13:$D$32,"1st and 15th")=0,0,IF(OR(DAY(A602)=1,DAY(A602)=15),SUMIFS('2) Income'!$E$13:$E$32,'2) Income'!$D$13:$D$32,"1st and 15th",'2) Income'!$F$13:$F$32,"&lt;="&amp;$A602),0)))</f>
        <v>0</v>
      </c>
      <c r="AC602" s="8">
        <f>IF(A602="","",IF(COUNTIF('2) Income'!$D$13:$D$32,"2nd Wednesday")=0,0,IF(A602=(A602-DAY(A602)+1+2*7-WEEKDAY(A602-DAY(A602)+8-4,1)),SUMIFS('2) Income'!$E$13:$E$32,'2) Income'!$D$13:$D$32,"2nd Wednesday",'2) Income'!$F$13:$F$32,"&lt;="&amp;$A602),0)))</f>
        <v>0</v>
      </c>
      <c r="AD602" s="8">
        <f>IF(A602="","",IF(COUNTIF('2) Income'!$D$13:$D$32,"3rd Wednesday")=0,0,IF(A602=(A602-DAY(A602)+1+3*7-WEEKDAY(A602-DAY(A602)+8-4,1)),SUMIFS('2) Income'!$E$13:$E$32,'2) Income'!$D$13:$D$32,"3rd Wednesday",'2) Income'!$F$13:$F$32,"&lt;="&amp;$A602),0)))</f>
        <v>0</v>
      </c>
      <c r="AE602" s="8">
        <f>IF(A602="","",IF(COUNTIF('2) Income'!$D$13:$D$32,"4th Wednesday")=0,0,IF(A602=(A602-DAY(A602)+1+4*7-WEEKDAY(A602-DAY(A602)+8-4,1)),SUMIFS('2) Income'!$E$13:$E$32,'2) Income'!$D$13:$D$32,"4th Wednesday",'2) Income'!$F$13:$F$32,"&lt;="&amp;$A602),0)))</f>
        <v>0</v>
      </c>
      <c r="AF602" s="8" cm="1">
        <f t="array" ref="AF602">IF(A602="","",IF(COUNTIF('2) Income'!$D$13:$D$32,"Every 4 Weeks")=0,0,SUMPRODUCT(--(IFERROR(MOD(A602-'2) Income'!$F$13:$F$32,28),1)=0),--('2) Income'!$D$13:$D$32="Every 4 Weeks"),--('2) Income'!$F$13:$F$32&lt;=A602),'2) Income'!$E$13:$E$32)))</f>
        <v>0</v>
      </c>
      <c r="AG602" s="8">
        <f>IF(A602="","",IF(COUNTIF('2) Income'!$D$13:$D$32,"Monthly")=0,0,IF(B602="N",SUMIFS('2) Income'!$E$13:$E$32,'2) Income'!$D$13:$D$32,"monthly",'2) Income'!$F$13:$F$32,"&lt;="&amp;$A602,'2) Income'!$I$13:$I$32,DAY(A602)),SUMIFS('2) Income'!$E$13:$E$32,'2) Income'!$D$13:$D$32,"monthly",'2) Income'!$F$13:$F$32,"&lt;="&amp;$A602,'2) Income'!$I$13:$I$32,"&gt;="&amp;DAY(A602)))))</f>
        <v>0</v>
      </c>
      <c r="AH602" s="8" cm="1">
        <f t="array" ref="AH602">IF(A602="","",IF(COUNTIF('2) Income'!$D$13:$D$32,"Yearly")=0,0,SUMPRODUCT(--('2) Income'!$D$13:$D$32="Yearly"),--('2) Income'!$F$13:$F$32&lt;=A602),IF(B602="N",--('2) Income'!$I$13:$I$32=DAY(A602)),--('2) Income'!$I$13:$I$32&gt;=DAY(A602))),--(IFERROR(MOD('2) Income'!$H$13:$H$32-MONTH(A602)+12,12),1)=0),'2) Income'!$E$13:$E$32)))</f>
        <v>0</v>
      </c>
      <c r="AI602" s="8">
        <f>IF(A602="","",IF(COUNTIF('2) Income'!$D$13:$D$32,"one-time")=0,0,SUMIFS('2) Income'!$E$13:$E$32,'2) Income'!$D$13:$D$32,"one-time",'2) Income'!$F$13:$F$32,"="&amp;$A602)))</f>
        <v>0</v>
      </c>
      <c r="AJ602" s="9">
        <f t="shared" si="46"/>
        <v>0</v>
      </c>
    </row>
    <row r="603" spans="1:36">
      <c r="A603" s="7">
        <f>IF(A602="","",IF(A602+1&lt;='1) Period'!$E$21,A602+1,""))</f>
        <v>46075</v>
      </c>
      <c r="B603" s="7" t="str">
        <f t="shared" si="47"/>
        <v>N</v>
      </c>
      <c r="C603" t="str">
        <f t="shared" si="48"/>
        <v>Y</v>
      </c>
      <c r="D603" s="8">
        <f>IF(A603="","",IF(TEXT(A603,"dddd")='4) Happy Money'!$E$23,WAllowance,0))</f>
        <v>0</v>
      </c>
      <c r="E603" s="8">
        <f>IF(A603="","",IF(B603="N",SUMIF(TMonthly[Day of the Month],DAY(A603),TMonthly[Amount]),SUMIF(TMonthly[Day of the Month],"&gt;="&amp;DAY(A603),TMonthly[Amount])))</f>
        <v>0</v>
      </c>
      <c r="F603" s="8" cm="1">
        <f t="array" ref="F603">IF(A603="","",SUMPRODUCT(--(TYearly[Due Date]&lt;=A603),IF(B603="N",--(TYearly[Day]=DAY(A603)),--(TYearly[Day]&gt;=DAY(A603))),--(IFERROR(MOD(TYearly[Month]-MONTH(A603)+12,12),1)=0),TYearly[Amount]))</f>
        <v>0</v>
      </c>
      <c r="G603" s="8">
        <f>IF(A603="","",SUMIF(TOneTime[Due Date],A603,TOneTime[Amount]))</f>
        <v>0</v>
      </c>
      <c r="H603" s="8" cm="1">
        <f t="array" ref="H603">IF(A603="","",IF(COUNTIF(TOther[Frequency],$H$1)=0,0,SUMPRODUCT(--(IFERROR(MOD(A603-TOther[Start Date],7),1)=0),--(TOther[Frequency]=$H$1),--(TOther[Start Date]&lt;=A603),--(TOther[End Date Calc]&gt;=A603),TOther[Amount])))</f>
        <v>0</v>
      </c>
      <c r="I603" s="8" cm="1">
        <f t="array" ref="I603">IF(A603="","",IF(COUNTIF(TOther[Frequency],$I$1)=0,0,SUMPRODUCT(--(IFERROR(MOD(A603-TOther[Start Date],14),1)=0),--(TOther[Frequency]=$I$1),--(TOther[Start Date]&lt;=A603),--(TOther[End Date Calc]&gt;=A603),TOther[Amount])))</f>
        <v>0</v>
      </c>
      <c r="J603" s="8">
        <f>IF(A603="","",IF(COUNTIF(TOther[Frequency],$J$1)=0,0,IF(OR(DAY(A603)=1,DAY(A603)=15),SUMIFS(TOther[Amount],TOther[Frequency],$J$1,TOther[Start Date],"&lt;="&amp;$A603,TOther[End Date Calc],"&gt;="&amp;A603),0)))</f>
        <v>0</v>
      </c>
      <c r="K603" s="8">
        <f>IF(A603="","",IF(COUNTIF(TOther[Frequency],$K$1)=0,0,IF(A603=(A603-DAY(A603)+1+2*7-WEEKDAY(A603-DAY(A603)+8-4,1)),SUMIFS(TOther[Amount],TOther[Frequency],$K$1,TOther[Start Date],"&lt;="&amp;$A603,TOther[End Date Calc],"&gt;="&amp;A603),0)))</f>
        <v>0</v>
      </c>
      <c r="L603" s="8">
        <f>IF(A603="","",IF(COUNTIF(TOther[Frequency],$L$1)=0,0,IF(A603=(A603-DAY(A603)+1+3*7-WEEKDAY(A603-DAY(A603)+8-4,1)),SUMIFS(TOther[Amount],TOther[Frequency],$L$1,TOther[Start Date],"&lt;="&amp;$A603,TOther[End Date Calc],"&gt;="&amp;A603),0)))</f>
        <v>0</v>
      </c>
      <c r="M603" s="8">
        <f>IF(A603="","",IF(COUNTIF(TOther[Frequency],$M$1)=0,0,IF(A603=(A603-DAY(A603)+1+4*7-WEEKDAY(A603-DAY(A603)+8-4,1)),SUMIFS(TOther[Amount],TOther[Frequency],$M$1,TOther[Start Date],"&lt;="&amp;$A603,TOther[End Date Calc],"&gt;="&amp;A603),0)))</f>
        <v>0</v>
      </c>
      <c r="N603" s="8" cm="1">
        <f t="array" ref="N603">IF(A603="","",IF(COUNTIF(TOther[Frequency],$N$1)=0,0,SUMPRODUCT(--(IFERROR(MOD(A603-TOther[Start Date],28),1)=0),--(TOther[Frequency]=$N$1),--(TOther[Start Date]&lt;=A603),--(TOther[End Date Calc]&gt;=A603),TOther[Amount])))</f>
        <v>0</v>
      </c>
      <c r="O603" s="8" cm="1">
        <f t="array" ref="O603">IF(A603="","",IF(COUNTIF(TOther[Frequency],$O$1)=0,0,SUMPRODUCT(--(IFERROR(MOD(A603-TOther[Start Date],42),1)=0),--(TOther[Frequency]=$O$1),--(TOther[Start Date]&lt;=A603),--(TOther[End Date Calc]&gt;=A603),TOther[Amount])))</f>
        <v>0</v>
      </c>
      <c r="P603" s="8" cm="1">
        <f t="array" ref="P603">IF(A603="","",IF(COUNTIF(TOther[Frequency],$P$1)=0,0,SUMPRODUCT(--(IFERROR(MOD(A603-TOther[Start Date],56),1)=0),--(TOther[Frequency]=$P$1),--(TOther[Start Date]&lt;=A603),--(TOther[End Date Calc]&gt;=A603),TOther[Amount])))</f>
        <v>0</v>
      </c>
      <c r="Q603" s="8">
        <f>IF(A603="","",IF(COUNTIF(TOther[Frequency],$Q$1)=0,0,IF(B603="N",SUMIFS(TOther[Amount],TOther[Frequency],$Q$1,TOther[Start Date],"&lt;="&amp;$A603,TOther[End Date Calc],"&gt;="&amp;A603,TOther[Start Day],DAY(A603)),SUMIFS(TOther[Amount],TOther[Frequency],$Q$1,TOther[Start Date],"&lt;="&amp;$A603,TOther[End Date Calc],"&gt;="&amp;A603,TOther[Start Day],"&gt;="&amp;DAY(A603)))))</f>
        <v>0</v>
      </c>
      <c r="R603" s="8" cm="1">
        <f t="array" ref="R603">IF(A603="","",IF(COUNTIF(TOther[Frequency],R$1)=0,0,SUMPRODUCT(--(TOther[Frequency]=R$1),--(TOther[Start Date]&lt;=A603),--(TOther[End Date Calc]&gt;=A603),IF(B603="N",--(TOther[Start Day]=DAY(A603)),--(TOther[Start Day]&gt;=DAY(A603))),--(IFERROR(MOD(TOther[Start Month]-MONTH(A603)+2,2),1)=0),TOther[Amount])))</f>
        <v>0</v>
      </c>
      <c r="S603" s="8" cm="1">
        <f t="array" ref="S603">IF(A603="","",IF(COUNTIF(TOther[Frequency],S$1)=0,0,SUMPRODUCT(--(TOther[Frequency]=S$1),--(TOther[Start Date]&lt;=A603),--(TOther[End Date Calc]&gt;=A603),IF(B603="N",--(TOther[Start Day]=DAY(A603)),--(TOther[Start Day]&gt;=DAY(A603))),--(IFERROR(MOD(TOther[Start Month]-MONTH(A603)+3,3),1)=0),TOther[Amount])))</f>
        <v>0</v>
      </c>
      <c r="T603" s="8" cm="1">
        <f t="array" ref="T603">IF($A603="","",IF(COUNTIF(TOther[Frequency],T$1)=0,0,SUMPRODUCT(--(TOther[Frequency]=T$1),--(TOther[Start Date]&lt;=$A603),--(TOther[End Date Calc]&gt;=$A603),IF($B603="N",--(TOther[Start Day]=DAY($A603)),--(TOther[Start Day]&gt;=DAY($A603))),--(IFERROR(MOD(TOther[Start Month]-MONTH($A603)+4,4),1)=0),TOther[Amount])))</f>
        <v>0</v>
      </c>
      <c r="U603" s="8" cm="1">
        <f t="array" ref="U603">IF(A603="","",IF(COUNTIF(TOther[Frequency],$U$1)=0,0,SUMPRODUCT(--(TOther[Frequency]=$U$1),--(TOther[Start Date]&lt;=A603),--(TOther[End Date Calc]&gt;=A603),IF(B603="N",--(TOther[Start Day]=DAY(A603)),--(TOther[Start Day]&gt;=DAY(A603))),--(IFERROR(MOD(TOther[Start Month]-MONTH(A603)+6,6),1)=0),TOther[Amount])))</f>
        <v>0</v>
      </c>
      <c r="V603" s="8" cm="1">
        <f t="array" ref="V603">IF(A603="","",IF(COUNTIF(TOther[Frequency],$V$1)=0,0,SUMPRODUCT(--(TOther[Frequency]=$V$1),--(TOther[Start Date]&lt;=A603),--(TOther[End Date Calc]&gt;=A603),IF(B603="N",--(TOther[Start Day]=DAY(A603)),--(TOther[Start Day]&gt;=DAY(A603))),--(IFERROR(MOD(TOther[Start Month]-MONTH(A603)+12,12),1)=0),TOther[Amount])))</f>
        <v>0</v>
      </c>
      <c r="W603" s="8">
        <f>IF(A603="","",SUMIFS(TOther[Amount],TOther[Start Date],A603,TOther[Frequency],$W$1))</f>
        <v>0</v>
      </c>
      <c r="X603" s="9">
        <f t="shared" si="45"/>
        <v>0</v>
      </c>
      <c r="Y603" s="9">
        <f t="shared" si="49"/>
        <v>0</v>
      </c>
      <c r="Z603" s="8" cm="1">
        <f t="array" ref="Z603">IF(A603="","",IF(COUNTIF('2) Income'!$D$13:$D$32,"Weekly")=0,0,SUMPRODUCT(--(IFERROR(MOD(A603-'2) Income'!$F$13:$F$32,7),1)=0),--('2) Income'!$D$13:$D$32="Weekly"),--('2) Income'!$F$13:$F$32&lt;=A603),'2) Income'!$E$13:$E$32)))</f>
        <v>0</v>
      </c>
      <c r="AA603" s="8" cm="1">
        <f t="array" ref="AA603">IF(A603="","",IF(COUNTIF('2) Income'!$D$13:$D$32,"Every Other Week")=0,0,SUMPRODUCT(--(IFERROR(MOD(A603-'2) Income'!$F$13:$F$32,14),1)=0),--('2) Income'!$D$13:$D$32="Every Other Week"),--('2) Income'!$F$13:$F$32&lt;=A603),'2) Income'!$E$13:$E$32)))</f>
        <v>0</v>
      </c>
      <c r="AB603" s="8">
        <f>IF(A603="","",IF(COUNTIF('2) Income'!$D$13:$D$32,"1st and 15th")=0,0,IF(OR(DAY(A603)=1,DAY(A603)=15),SUMIFS('2) Income'!$E$13:$E$32,'2) Income'!$D$13:$D$32,"1st and 15th",'2) Income'!$F$13:$F$32,"&lt;="&amp;$A603),0)))</f>
        <v>0</v>
      </c>
      <c r="AC603" s="8">
        <f>IF(A603="","",IF(COUNTIF('2) Income'!$D$13:$D$32,"2nd Wednesday")=0,0,IF(A603=(A603-DAY(A603)+1+2*7-WEEKDAY(A603-DAY(A603)+8-4,1)),SUMIFS('2) Income'!$E$13:$E$32,'2) Income'!$D$13:$D$32,"2nd Wednesday",'2) Income'!$F$13:$F$32,"&lt;="&amp;$A603),0)))</f>
        <v>0</v>
      </c>
      <c r="AD603" s="8">
        <f>IF(A603="","",IF(COUNTIF('2) Income'!$D$13:$D$32,"3rd Wednesday")=0,0,IF(A603=(A603-DAY(A603)+1+3*7-WEEKDAY(A603-DAY(A603)+8-4,1)),SUMIFS('2) Income'!$E$13:$E$32,'2) Income'!$D$13:$D$32,"3rd Wednesday",'2) Income'!$F$13:$F$32,"&lt;="&amp;$A603),0)))</f>
        <v>0</v>
      </c>
      <c r="AE603" s="8">
        <f>IF(A603="","",IF(COUNTIF('2) Income'!$D$13:$D$32,"4th Wednesday")=0,0,IF(A603=(A603-DAY(A603)+1+4*7-WEEKDAY(A603-DAY(A603)+8-4,1)),SUMIFS('2) Income'!$E$13:$E$32,'2) Income'!$D$13:$D$32,"4th Wednesday",'2) Income'!$F$13:$F$32,"&lt;="&amp;$A603),0)))</f>
        <v>0</v>
      </c>
      <c r="AF603" s="8" cm="1">
        <f t="array" ref="AF603">IF(A603="","",IF(COUNTIF('2) Income'!$D$13:$D$32,"Every 4 Weeks")=0,0,SUMPRODUCT(--(IFERROR(MOD(A603-'2) Income'!$F$13:$F$32,28),1)=0),--('2) Income'!$D$13:$D$32="Every 4 Weeks"),--('2) Income'!$F$13:$F$32&lt;=A603),'2) Income'!$E$13:$E$32)))</f>
        <v>0</v>
      </c>
      <c r="AG603" s="8">
        <f>IF(A603="","",IF(COUNTIF('2) Income'!$D$13:$D$32,"Monthly")=0,0,IF(B603="N",SUMIFS('2) Income'!$E$13:$E$32,'2) Income'!$D$13:$D$32,"monthly",'2) Income'!$F$13:$F$32,"&lt;="&amp;$A603,'2) Income'!$I$13:$I$32,DAY(A603)),SUMIFS('2) Income'!$E$13:$E$32,'2) Income'!$D$13:$D$32,"monthly",'2) Income'!$F$13:$F$32,"&lt;="&amp;$A603,'2) Income'!$I$13:$I$32,"&gt;="&amp;DAY(A603)))))</f>
        <v>0</v>
      </c>
      <c r="AH603" s="8" cm="1">
        <f t="array" ref="AH603">IF(A603="","",IF(COUNTIF('2) Income'!$D$13:$D$32,"Yearly")=0,0,SUMPRODUCT(--('2) Income'!$D$13:$D$32="Yearly"),--('2) Income'!$F$13:$F$32&lt;=A603),IF(B603="N",--('2) Income'!$I$13:$I$32=DAY(A603)),--('2) Income'!$I$13:$I$32&gt;=DAY(A603))),--(IFERROR(MOD('2) Income'!$H$13:$H$32-MONTH(A603)+12,12),1)=0),'2) Income'!$E$13:$E$32)))</f>
        <v>0</v>
      </c>
      <c r="AI603" s="8">
        <f>IF(A603="","",IF(COUNTIF('2) Income'!$D$13:$D$32,"one-time")=0,0,SUMIFS('2) Income'!$E$13:$E$32,'2) Income'!$D$13:$D$32,"one-time",'2) Income'!$F$13:$F$32,"="&amp;$A603)))</f>
        <v>0</v>
      </c>
      <c r="AJ603" s="9">
        <f t="shared" si="46"/>
        <v>0</v>
      </c>
    </row>
    <row r="604" spans="1:36">
      <c r="A604" s="7">
        <f>IF(A603="","",IF(A603+1&lt;='1) Period'!$E$21,A603+1,""))</f>
        <v>46076</v>
      </c>
      <c r="B604" s="7" t="str">
        <f t="shared" si="47"/>
        <v>N</v>
      </c>
      <c r="C604" t="str">
        <f t="shared" si="48"/>
        <v>F</v>
      </c>
      <c r="D604" s="8">
        <f>IF(A604="","",IF(TEXT(A604,"dddd")='4) Happy Money'!$E$23,WAllowance,0))</f>
        <v>400</v>
      </c>
      <c r="E604" s="8">
        <f>IF(A604="","",IF(B604="N",SUMIF(TMonthly[Day of the Month],DAY(A604),TMonthly[Amount]),SUMIF(TMonthly[Day of the Month],"&gt;="&amp;DAY(A604),TMonthly[Amount])))</f>
        <v>0</v>
      </c>
      <c r="F604" s="8" cm="1">
        <f t="array" ref="F604">IF(A604="","",SUMPRODUCT(--(TYearly[Due Date]&lt;=A604),IF(B604="N",--(TYearly[Day]=DAY(A604)),--(TYearly[Day]&gt;=DAY(A604))),--(IFERROR(MOD(TYearly[Month]-MONTH(A604)+12,12),1)=0),TYearly[Amount]))</f>
        <v>0</v>
      </c>
      <c r="G604" s="8">
        <f>IF(A604="","",SUMIF(TOneTime[Due Date],A604,TOneTime[Amount]))</f>
        <v>0</v>
      </c>
      <c r="H604" s="8" cm="1">
        <f t="array" ref="H604">IF(A604="","",IF(COUNTIF(TOther[Frequency],$H$1)=0,0,SUMPRODUCT(--(IFERROR(MOD(A604-TOther[Start Date],7),1)=0),--(TOther[Frequency]=$H$1),--(TOther[Start Date]&lt;=A604),--(TOther[End Date Calc]&gt;=A604),TOther[Amount])))</f>
        <v>0</v>
      </c>
      <c r="I604" s="8" cm="1">
        <f t="array" ref="I604">IF(A604="","",IF(COUNTIF(TOther[Frequency],$I$1)=0,0,SUMPRODUCT(--(IFERROR(MOD(A604-TOther[Start Date],14),1)=0),--(TOther[Frequency]=$I$1),--(TOther[Start Date]&lt;=A604),--(TOther[End Date Calc]&gt;=A604),TOther[Amount])))</f>
        <v>0</v>
      </c>
      <c r="J604" s="8">
        <f>IF(A604="","",IF(COUNTIF(TOther[Frequency],$J$1)=0,0,IF(OR(DAY(A604)=1,DAY(A604)=15),SUMIFS(TOther[Amount],TOther[Frequency],$J$1,TOther[Start Date],"&lt;="&amp;$A604,TOther[End Date Calc],"&gt;="&amp;A604),0)))</f>
        <v>0</v>
      </c>
      <c r="K604" s="8">
        <f>IF(A604="","",IF(COUNTIF(TOther[Frequency],$K$1)=0,0,IF(A604=(A604-DAY(A604)+1+2*7-WEEKDAY(A604-DAY(A604)+8-4,1)),SUMIFS(TOther[Amount],TOther[Frequency],$K$1,TOther[Start Date],"&lt;="&amp;$A604,TOther[End Date Calc],"&gt;="&amp;A604),0)))</f>
        <v>0</v>
      </c>
      <c r="L604" s="8">
        <f>IF(A604="","",IF(COUNTIF(TOther[Frequency],$L$1)=0,0,IF(A604=(A604-DAY(A604)+1+3*7-WEEKDAY(A604-DAY(A604)+8-4,1)),SUMIFS(TOther[Amount],TOther[Frequency],$L$1,TOther[Start Date],"&lt;="&amp;$A604,TOther[End Date Calc],"&gt;="&amp;A604),0)))</f>
        <v>0</v>
      </c>
      <c r="M604" s="8">
        <f>IF(A604="","",IF(COUNTIF(TOther[Frequency],$M$1)=0,0,IF(A604=(A604-DAY(A604)+1+4*7-WEEKDAY(A604-DAY(A604)+8-4,1)),SUMIFS(TOther[Amount],TOther[Frequency],$M$1,TOther[Start Date],"&lt;="&amp;$A604,TOther[End Date Calc],"&gt;="&amp;A604),0)))</f>
        <v>0</v>
      </c>
      <c r="N604" s="8" cm="1">
        <f t="array" ref="N604">IF(A604="","",IF(COUNTIF(TOther[Frequency],$N$1)=0,0,SUMPRODUCT(--(IFERROR(MOD(A604-TOther[Start Date],28),1)=0),--(TOther[Frequency]=$N$1),--(TOther[Start Date]&lt;=A604),--(TOther[End Date Calc]&gt;=A604),TOther[Amount])))</f>
        <v>0</v>
      </c>
      <c r="O604" s="8" cm="1">
        <f t="array" ref="O604">IF(A604="","",IF(COUNTIF(TOther[Frequency],$O$1)=0,0,SUMPRODUCT(--(IFERROR(MOD(A604-TOther[Start Date],42),1)=0),--(TOther[Frequency]=$O$1),--(TOther[Start Date]&lt;=A604),--(TOther[End Date Calc]&gt;=A604),TOther[Amount])))</f>
        <v>0</v>
      </c>
      <c r="P604" s="8" cm="1">
        <f t="array" ref="P604">IF(A604="","",IF(COUNTIF(TOther[Frequency],$P$1)=0,0,SUMPRODUCT(--(IFERROR(MOD(A604-TOther[Start Date],56),1)=0),--(TOther[Frequency]=$P$1),--(TOther[Start Date]&lt;=A604),--(TOther[End Date Calc]&gt;=A604),TOther[Amount])))</f>
        <v>0</v>
      </c>
      <c r="Q604" s="8">
        <f>IF(A604="","",IF(COUNTIF(TOther[Frequency],$Q$1)=0,0,IF(B604="N",SUMIFS(TOther[Amount],TOther[Frequency],$Q$1,TOther[Start Date],"&lt;="&amp;$A604,TOther[End Date Calc],"&gt;="&amp;A604,TOther[Start Day],DAY(A604)),SUMIFS(TOther[Amount],TOther[Frequency],$Q$1,TOther[Start Date],"&lt;="&amp;$A604,TOther[End Date Calc],"&gt;="&amp;A604,TOther[Start Day],"&gt;="&amp;DAY(A604)))))</f>
        <v>0</v>
      </c>
      <c r="R604" s="8" cm="1">
        <f t="array" ref="R604">IF(A604="","",IF(COUNTIF(TOther[Frequency],R$1)=0,0,SUMPRODUCT(--(TOther[Frequency]=R$1),--(TOther[Start Date]&lt;=A604),--(TOther[End Date Calc]&gt;=A604),IF(B604="N",--(TOther[Start Day]=DAY(A604)),--(TOther[Start Day]&gt;=DAY(A604))),--(IFERROR(MOD(TOther[Start Month]-MONTH(A604)+2,2),1)=0),TOther[Amount])))</f>
        <v>0</v>
      </c>
      <c r="S604" s="8" cm="1">
        <f t="array" ref="S604">IF(A604="","",IF(COUNTIF(TOther[Frequency],S$1)=0,0,SUMPRODUCT(--(TOther[Frequency]=S$1),--(TOther[Start Date]&lt;=A604),--(TOther[End Date Calc]&gt;=A604),IF(B604="N",--(TOther[Start Day]=DAY(A604)),--(TOther[Start Day]&gt;=DAY(A604))),--(IFERROR(MOD(TOther[Start Month]-MONTH(A604)+3,3),1)=0),TOther[Amount])))</f>
        <v>0</v>
      </c>
      <c r="T604" s="8" cm="1">
        <f t="array" ref="T604">IF($A604="","",IF(COUNTIF(TOther[Frequency],T$1)=0,0,SUMPRODUCT(--(TOther[Frequency]=T$1),--(TOther[Start Date]&lt;=$A604),--(TOther[End Date Calc]&gt;=$A604),IF($B604="N",--(TOther[Start Day]=DAY($A604)),--(TOther[Start Day]&gt;=DAY($A604))),--(IFERROR(MOD(TOther[Start Month]-MONTH($A604)+4,4),1)=0),TOther[Amount])))</f>
        <v>0</v>
      </c>
      <c r="U604" s="8" cm="1">
        <f t="array" ref="U604">IF(A604="","",IF(COUNTIF(TOther[Frequency],$U$1)=0,0,SUMPRODUCT(--(TOther[Frequency]=$U$1),--(TOther[Start Date]&lt;=A604),--(TOther[End Date Calc]&gt;=A604),IF(B604="N",--(TOther[Start Day]=DAY(A604)),--(TOther[Start Day]&gt;=DAY(A604))),--(IFERROR(MOD(TOther[Start Month]-MONTH(A604)+6,6),1)=0),TOther[Amount])))</f>
        <v>0</v>
      </c>
      <c r="V604" s="8" cm="1">
        <f t="array" ref="V604">IF(A604="","",IF(COUNTIF(TOther[Frequency],$V$1)=0,0,SUMPRODUCT(--(TOther[Frequency]=$V$1),--(TOther[Start Date]&lt;=A604),--(TOther[End Date Calc]&gt;=A604),IF(B604="N",--(TOther[Start Day]=DAY(A604)),--(TOther[Start Day]&gt;=DAY(A604))),--(IFERROR(MOD(TOther[Start Month]-MONTH(A604)+12,12),1)=0),TOther[Amount])))</f>
        <v>0</v>
      </c>
      <c r="W604" s="8">
        <f>IF(A604="","",SUMIFS(TOther[Amount],TOther[Start Date],A604,TOther[Frequency],$W$1))</f>
        <v>0</v>
      </c>
      <c r="X604" s="9">
        <f t="shared" si="45"/>
        <v>0</v>
      </c>
      <c r="Y604" s="9">
        <f t="shared" si="49"/>
        <v>0</v>
      </c>
      <c r="Z604" s="8" cm="1">
        <f t="array" ref="Z604">IF(A604="","",IF(COUNTIF('2) Income'!$D$13:$D$32,"Weekly")=0,0,SUMPRODUCT(--(IFERROR(MOD(A604-'2) Income'!$F$13:$F$32,7),1)=0),--('2) Income'!$D$13:$D$32="Weekly"),--('2) Income'!$F$13:$F$32&lt;=A604),'2) Income'!$E$13:$E$32)))</f>
        <v>0</v>
      </c>
      <c r="AA604" s="8" cm="1">
        <f t="array" ref="AA604">IF(A604="","",IF(COUNTIF('2) Income'!$D$13:$D$32,"Every Other Week")=0,0,SUMPRODUCT(--(IFERROR(MOD(A604-'2) Income'!$F$13:$F$32,14),1)=0),--('2) Income'!$D$13:$D$32="Every Other Week"),--('2) Income'!$F$13:$F$32&lt;=A604),'2) Income'!$E$13:$E$32)))</f>
        <v>0</v>
      </c>
      <c r="AB604" s="8">
        <f>IF(A604="","",IF(COUNTIF('2) Income'!$D$13:$D$32,"1st and 15th")=0,0,IF(OR(DAY(A604)=1,DAY(A604)=15),SUMIFS('2) Income'!$E$13:$E$32,'2) Income'!$D$13:$D$32,"1st and 15th",'2) Income'!$F$13:$F$32,"&lt;="&amp;$A604),0)))</f>
        <v>0</v>
      </c>
      <c r="AC604" s="8">
        <f>IF(A604="","",IF(COUNTIF('2) Income'!$D$13:$D$32,"2nd Wednesday")=0,0,IF(A604=(A604-DAY(A604)+1+2*7-WEEKDAY(A604-DAY(A604)+8-4,1)),SUMIFS('2) Income'!$E$13:$E$32,'2) Income'!$D$13:$D$32,"2nd Wednesday",'2) Income'!$F$13:$F$32,"&lt;="&amp;$A604),0)))</f>
        <v>0</v>
      </c>
      <c r="AD604" s="8">
        <f>IF(A604="","",IF(COUNTIF('2) Income'!$D$13:$D$32,"3rd Wednesday")=0,0,IF(A604=(A604-DAY(A604)+1+3*7-WEEKDAY(A604-DAY(A604)+8-4,1)),SUMIFS('2) Income'!$E$13:$E$32,'2) Income'!$D$13:$D$32,"3rd Wednesday",'2) Income'!$F$13:$F$32,"&lt;="&amp;$A604),0)))</f>
        <v>0</v>
      </c>
      <c r="AE604" s="8">
        <f>IF(A604="","",IF(COUNTIF('2) Income'!$D$13:$D$32,"4th Wednesday")=0,0,IF(A604=(A604-DAY(A604)+1+4*7-WEEKDAY(A604-DAY(A604)+8-4,1)),SUMIFS('2) Income'!$E$13:$E$32,'2) Income'!$D$13:$D$32,"4th Wednesday",'2) Income'!$F$13:$F$32,"&lt;="&amp;$A604),0)))</f>
        <v>0</v>
      </c>
      <c r="AF604" s="8" cm="1">
        <f t="array" ref="AF604">IF(A604="","",IF(COUNTIF('2) Income'!$D$13:$D$32,"Every 4 Weeks")=0,0,SUMPRODUCT(--(IFERROR(MOD(A604-'2) Income'!$F$13:$F$32,28),1)=0),--('2) Income'!$D$13:$D$32="Every 4 Weeks"),--('2) Income'!$F$13:$F$32&lt;=A604),'2) Income'!$E$13:$E$32)))</f>
        <v>0</v>
      </c>
      <c r="AG604" s="8">
        <f>IF(A604="","",IF(COUNTIF('2) Income'!$D$13:$D$32,"Monthly")=0,0,IF(B604="N",SUMIFS('2) Income'!$E$13:$E$32,'2) Income'!$D$13:$D$32,"monthly",'2) Income'!$F$13:$F$32,"&lt;="&amp;$A604,'2) Income'!$I$13:$I$32,DAY(A604)),SUMIFS('2) Income'!$E$13:$E$32,'2) Income'!$D$13:$D$32,"monthly",'2) Income'!$F$13:$F$32,"&lt;="&amp;$A604,'2) Income'!$I$13:$I$32,"&gt;="&amp;DAY(A604)))))</f>
        <v>0</v>
      </c>
      <c r="AH604" s="8" cm="1">
        <f t="array" ref="AH604">IF(A604="","",IF(COUNTIF('2) Income'!$D$13:$D$32,"Yearly")=0,0,SUMPRODUCT(--('2) Income'!$D$13:$D$32="Yearly"),--('2) Income'!$F$13:$F$32&lt;=A604),IF(B604="N",--('2) Income'!$I$13:$I$32=DAY(A604)),--('2) Income'!$I$13:$I$32&gt;=DAY(A604))),--(IFERROR(MOD('2) Income'!$H$13:$H$32-MONTH(A604)+12,12),1)=0),'2) Income'!$E$13:$E$32)))</f>
        <v>0</v>
      </c>
      <c r="AI604" s="8">
        <f>IF(A604="","",IF(COUNTIF('2) Income'!$D$13:$D$32,"one-time")=0,0,SUMIFS('2) Income'!$E$13:$E$32,'2) Income'!$D$13:$D$32,"one-time",'2) Income'!$F$13:$F$32,"="&amp;$A604)))</f>
        <v>0</v>
      </c>
      <c r="AJ604" s="9">
        <f t="shared" si="46"/>
        <v>0</v>
      </c>
    </row>
    <row r="605" spans="1:36">
      <c r="A605" s="7">
        <f>IF(A604="","",IF(A604+1&lt;='1) Period'!$E$21,A604+1,""))</f>
        <v>46077</v>
      </c>
      <c r="B605" s="7" t="str">
        <f t="shared" si="47"/>
        <v>N</v>
      </c>
      <c r="C605" t="str">
        <f t="shared" si="48"/>
        <v>F</v>
      </c>
      <c r="D605" s="8">
        <f>IF(A605="","",IF(TEXT(A605,"dddd")='4) Happy Money'!$E$23,WAllowance,0))</f>
        <v>0</v>
      </c>
      <c r="E605" s="8">
        <f>IF(A605="","",IF(B605="N",SUMIF(TMonthly[Day of the Month],DAY(A605),TMonthly[Amount]),SUMIF(TMonthly[Day of the Month],"&gt;="&amp;DAY(A605),TMonthly[Amount])))</f>
        <v>0</v>
      </c>
      <c r="F605" s="8" cm="1">
        <f t="array" ref="F605">IF(A605="","",SUMPRODUCT(--(TYearly[Due Date]&lt;=A605),IF(B605="N",--(TYearly[Day]=DAY(A605)),--(TYearly[Day]&gt;=DAY(A605))),--(IFERROR(MOD(TYearly[Month]-MONTH(A605)+12,12),1)=0),TYearly[Amount]))</f>
        <v>0</v>
      </c>
      <c r="G605" s="8">
        <f>IF(A605="","",SUMIF(TOneTime[Due Date],A605,TOneTime[Amount]))</f>
        <v>0</v>
      </c>
      <c r="H605" s="8" cm="1">
        <f t="array" ref="H605">IF(A605="","",IF(COUNTIF(TOther[Frequency],$H$1)=0,0,SUMPRODUCT(--(IFERROR(MOD(A605-TOther[Start Date],7),1)=0),--(TOther[Frequency]=$H$1),--(TOther[Start Date]&lt;=A605),--(TOther[End Date Calc]&gt;=A605),TOther[Amount])))</f>
        <v>0</v>
      </c>
      <c r="I605" s="8" cm="1">
        <f t="array" ref="I605">IF(A605="","",IF(COUNTIF(TOther[Frequency],$I$1)=0,0,SUMPRODUCT(--(IFERROR(MOD(A605-TOther[Start Date],14),1)=0),--(TOther[Frequency]=$I$1),--(TOther[Start Date]&lt;=A605),--(TOther[End Date Calc]&gt;=A605),TOther[Amount])))</f>
        <v>0</v>
      </c>
      <c r="J605" s="8">
        <f>IF(A605="","",IF(COUNTIF(TOther[Frequency],$J$1)=0,0,IF(OR(DAY(A605)=1,DAY(A605)=15),SUMIFS(TOther[Amount],TOther[Frequency],$J$1,TOther[Start Date],"&lt;="&amp;$A605,TOther[End Date Calc],"&gt;="&amp;A605),0)))</f>
        <v>0</v>
      </c>
      <c r="K605" s="8">
        <f>IF(A605="","",IF(COUNTIF(TOther[Frequency],$K$1)=0,0,IF(A605=(A605-DAY(A605)+1+2*7-WEEKDAY(A605-DAY(A605)+8-4,1)),SUMIFS(TOther[Amount],TOther[Frequency],$K$1,TOther[Start Date],"&lt;="&amp;$A605,TOther[End Date Calc],"&gt;="&amp;A605),0)))</f>
        <v>0</v>
      </c>
      <c r="L605" s="8">
        <f>IF(A605="","",IF(COUNTIF(TOther[Frequency],$L$1)=0,0,IF(A605=(A605-DAY(A605)+1+3*7-WEEKDAY(A605-DAY(A605)+8-4,1)),SUMIFS(TOther[Amount],TOther[Frequency],$L$1,TOther[Start Date],"&lt;="&amp;$A605,TOther[End Date Calc],"&gt;="&amp;A605),0)))</f>
        <v>0</v>
      </c>
      <c r="M605" s="8">
        <f>IF(A605="","",IF(COUNTIF(TOther[Frequency],$M$1)=0,0,IF(A605=(A605-DAY(A605)+1+4*7-WEEKDAY(A605-DAY(A605)+8-4,1)),SUMIFS(TOther[Amount],TOther[Frequency],$M$1,TOther[Start Date],"&lt;="&amp;$A605,TOther[End Date Calc],"&gt;="&amp;A605),0)))</f>
        <v>0</v>
      </c>
      <c r="N605" s="8" cm="1">
        <f t="array" ref="N605">IF(A605="","",IF(COUNTIF(TOther[Frequency],$N$1)=0,0,SUMPRODUCT(--(IFERROR(MOD(A605-TOther[Start Date],28),1)=0),--(TOther[Frequency]=$N$1),--(TOther[Start Date]&lt;=A605),--(TOther[End Date Calc]&gt;=A605),TOther[Amount])))</f>
        <v>0</v>
      </c>
      <c r="O605" s="8" cm="1">
        <f t="array" ref="O605">IF(A605="","",IF(COUNTIF(TOther[Frequency],$O$1)=0,0,SUMPRODUCT(--(IFERROR(MOD(A605-TOther[Start Date],42),1)=0),--(TOther[Frequency]=$O$1),--(TOther[Start Date]&lt;=A605),--(TOther[End Date Calc]&gt;=A605),TOther[Amount])))</f>
        <v>0</v>
      </c>
      <c r="P605" s="8" cm="1">
        <f t="array" ref="P605">IF(A605="","",IF(COUNTIF(TOther[Frequency],$P$1)=0,0,SUMPRODUCT(--(IFERROR(MOD(A605-TOther[Start Date],56),1)=0),--(TOther[Frequency]=$P$1),--(TOther[Start Date]&lt;=A605),--(TOther[End Date Calc]&gt;=A605),TOther[Amount])))</f>
        <v>0</v>
      </c>
      <c r="Q605" s="8">
        <f>IF(A605="","",IF(COUNTIF(TOther[Frequency],$Q$1)=0,0,IF(B605="N",SUMIFS(TOther[Amount],TOther[Frequency],$Q$1,TOther[Start Date],"&lt;="&amp;$A605,TOther[End Date Calc],"&gt;="&amp;A605,TOther[Start Day],DAY(A605)),SUMIFS(TOther[Amount],TOther[Frequency],$Q$1,TOther[Start Date],"&lt;="&amp;$A605,TOther[End Date Calc],"&gt;="&amp;A605,TOther[Start Day],"&gt;="&amp;DAY(A605)))))</f>
        <v>0</v>
      </c>
      <c r="R605" s="8" cm="1">
        <f t="array" ref="R605">IF(A605="","",IF(COUNTIF(TOther[Frequency],R$1)=0,0,SUMPRODUCT(--(TOther[Frequency]=R$1),--(TOther[Start Date]&lt;=A605),--(TOther[End Date Calc]&gt;=A605),IF(B605="N",--(TOther[Start Day]=DAY(A605)),--(TOther[Start Day]&gt;=DAY(A605))),--(IFERROR(MOD(TOther[Start Month]-MONTH(A605)+2,2),1)=0),TOther[Amount])))</f>
        <v>0</v>
      </c>
      <c r="S605" s="8" cm="1">
        <f t="array" ref="S605">IF(A605="","",IF(COUNTIF(TOther[Frequency],S$1)=0,0,SUMPRODUCT(--(TOther[Frequency]=S$1),--(TOther[Start Date]&lt;=A605),--(TOther[End Date Calc]&gt;=A605),IF(B605="N",--(TOther[Start Day]=DAY(A605)),--(TOther[Start Day]&gt;=DAY(A605))),--(IFERROR(MOD(TOther[Start Month]-MONTH(A605)+3,3),1)=0),TOther[Amount])))</f>
        <v>0</v>
      </c>
      <c r="T605" s="8" cm="1">
        <f t="array" ref="T605">IF($A605="","",IF(COUNTIF(TOther[Frequency],T$1)=0,0,SUMPRODUCT(--(TOther[Frequency]=T$1),--(TOther[Start Date]&lt;=$A605),--(TOther[End Date Calc]&gt;=$A605),IF($B605="N",--(TOther[Start Day]=DAY($A605)),--(TOther[Start Day]&gt;=DAY($A605))),--(IFERROR(MOD(TOther[Start Month]-MONTH($A605)+4,4),1)=0),TOther[Amount])))</f>
        <v>0</v>
      </c>
      <c r="U605" s="8" cm="1">
        <f t="array" ref="U605">IF(A605="","",IF(COUNTIF(TOther[Frequency],$U$1)=0,0,SUMPRODUCT(--(TOther[Frequency]=$U$1),--(TOther[Start Date]&lt;=A605),--(TOther[End Date Calc]&gt;=A605),IF(B605="N",--(TOther[Start Day]=DAY(A605)),--(TOther[Start Day]&gt;=DAY(A605))),--(IFERROR(MOD(TOther[Start Month]-MONTH(A605)+6,6),1)=0),TOther[Amount])))</f>
        <v>0</v>
      </c>
      <c r="V605" s="8" cm="1">
        <f t="array" ref="V605">IF(A605="","",IF(COUNTIF(TOther[Frequency],$V$1)=0,0,SUMPRODUCT(--(TOther[Frequency]=$V$1),--(TOther[Start Date]&lt;=A605),--(TOther[End Date Calc]&gt;=A605),IF(B605="N",--(TOther[Start Day]=DAY(A605)),--(TOther[Start Day]&gt;=DAY(A605))),--(IFERROR(MOD(TOther[Start Month]-MONTH(A605)+12,12),1)=0),TOther[Amount])))</f>
        <v>0</v>
      </c>
      <c r="W605" s="8">
        <f>IF(A605="","",SUMIFS(TOther[Amount],TOther[Start Date],A605,TOther[Frequency],$W$1))</f>
        <v>0</v>
      </c>
      <c r="X605" s="9">
        <f t="shared" si="45"/>
        <v>0</v>
      </c>
      <c r="Y605" s="9">
        <f t="shared" si="49"/>
        <v>0</v>
      </c>
      <c r="Z605" s="8" cm="1">
        <f t="array" ref="Z605">IF(A605="","",IF(COUNTIF('2) Income'!$D$13:$D$32,"Weekly")=0,0,SUMPRODUCT(--(IFERROR(MOD(A605-'2) Income'!$F$13:$F$32,7),1)=0),--('2) Income'!$D$13:$D$32="Weekly"),--('2) Income'!$F$13:$F$32&lt;=A605),'2) Income'!$E$13:$E$32)))</f>
        <v>0</v>
      </c>
      <c r="AA605" s="8" cm="1">
        <f t="array" ref="AA605">IF(A605="","",IF(COUNTIF('2) Income'!$D$13:$D$32,"Every Other Week")=0,0,SUMPRODUCT(--(IFERROR(MOD(A605-'2) Income'!$F$13:$F$32,14),1)=0),--('2) Income'!$D$13:$D$32="Every Other Week"),--('2) Income'!$F$13:$F$32&lt;=A605),'2) Income'!$E$13:$E$32)))</f>
        <v>0</v>
      </c>
      <c r="AB605" s="8">
        <f>IF(A605="","",IF(COUNTIF('2) Income'!$D$13:$D$32,"1st and 15th")=0,0,IF(OR(DAY(A605)=1,DAY(A605)=15),SUMIFS('2) Income'!$E$13:$E$32,'2) Income'!$D$13:$D$32,"1st and 15th",'2) Income'!$F$13:$F$32,"&lt;="&amp;$A605),0)))</f>
        <v>0</v>
      </c>
      <c r="AC605" s="8">
        <f>IF(A605="","",IF(COUNTIF('2) Income'!$D$13:$D$32,"2nd Wednesday")=0,0,IF(A605=(A605-DAY(A605)+1+2*7-WEEKDAY(A605-DAY(A605)+8-4,1)),SUMIFS('2) Income'!$E$13:$E$32,'2) Income'!$D$13:$D$32,"2nd Wednesday",'2) Income'!$F$13:$F$32,"&lt;="&amp;$A605),0)))</f>
        <v>0</v>
      </c>
      <c r="AD605" s="8">
        <f>IF(A605="","",IF(COUNTIF('2) Income'!$D$13:$D$32,"3rd Wednesday")=0,0,IF(A605=(A605-DAY(A605)+1+3*7-WEEKDAY(A605-DAY(A605)+8-4,1)),SUMIFS('2) Income'!$E$13:$E$32,'2) Income'!$D$13:$D$32,"3rd Wednesday",'2) Income'!$F$13:$F$32,"&lt;="&amp;$A605),0)))</f>
        <v>0</v>
      </c>
      <c r="AE605" s="8">
        <f>IF(A605="","",IF(COUNTIF('2) Income'!$D$13:$D$32,"4th Wednesday")=0,0,IF(A605=(A605-DAY(A605)+1+4*7-WEEKDAY(A605-DAY(A605)+8-4,1)),SUMIFS('2) Income'!$E$13:$E$32,'2) Income'!$D$13:$D$32,"4th Wednesday",'2) Income'!$F$13:$F$32,"&lt;="&amp;$A605),0)))</f>
        <v>0</v>
      </c>
      <c r="AF605" s="8" cm="1">
        <f t="array" ref="AF605">IF(A605="","",IF(COUNTIF('2) Income'!$D$13:$D$32,"Every 4 Weeks")=0,0,SUMPRODUCT(--(IFERROR(MOD(A605-'2) Income'!$F$13:$F$32,28),1)=0),--('2) Income'!$D$13:$D$32="Every 4 Weeks"),--('2) Income'!$F$13:$F$32&lt;=A605),'2) Income'!$E$13:$E$32)))</f>
        <v>0</v>
      </c>
      <c r="AG605" s="8">
        <f>IF(A605="","",IF(COUNTIF('2) Income'!$D$13:$D$32,"Monthly")=0,0,IF(B605="N",SUMIFS('2) Income'!$E$13:$E$32,'2) Income'!$D$13:$D$32,"monthly",'2) Income'!$F$13:$F$32,"&lt;="&amp;$A605,'2) Income'!$I$13:$I$32,DAY(A605)),SUMIFS('2) Income'!$E$13:$E$32,'2) Income'!$D$13:$D$32,"monthly",'2) Income'!$F$13:$F$32,"&lt;="&amp;$A605,'2) Income'!$I$13:$I$32,"&gt;="&amp;DAY(A605)))))</f>
        <v>0</v>
      </c>
      <c r="AH605" s="8" cm="1">
        <f t="array" ref="AH605">IF(A605="","",IF(COUNTIF('2) Income'!$D$13:$D$32,"Yearly")=0,0,SUMPRODUCT(--('2) Income'!$D$13:$D$32="Yearly"),--('2) Income'!$F$13:$F$32&lt;=A605),IF(B605="N",--('2) Income'!$I$13:$I$32=DAY(A605)),--('2) Income'!$I$13:$I$32&gt;=DAY(A605))),--(IFERROR(MOD('2) Income'!$H$13:$H$32-MONTH(A605)+12,12),1)=0),'2) Income'!$E$13:$E$32)))</f>
        <v>0</v>
      </c>
      <c r="AI605" s="8">
        <f>IF(A605="","",IF(COUNTIF('2) Income'!$D$13:$D$32,"one-time")=0,0,SUMIFS('2) Income'!$E$13:$E$32,'2) Income'!$D$13:$D$32,"one-time",'2) Income'!$F$13:$F$32,"="&amp;$A605)))</f>
        <v>0</v>
      </c>
      <c r="AJ605" s="9">
        <f t="shared" si="46"/>
        <v>0</v>
      </c>
    </row>
    <row r="606" spans="1:36">
      <c r="A606" s="7">
        <f>IF(A605="","",IF(A605+1&lt;='1) Period'!$E$21,A605+1,""))</f>
        <v>46078</v>
      </c>
      <c r="B606" s="7" t="str">
        <f t="shared" si="47"/>
        <v>N</v>
      </c>
      <c r="C606" t="str">
        <f t="shared" si="48"/>
        <v>F</v>
      </c>
      <c r="D606" s="8">
        <f>IF(A606="","",IF(TEXT(A606,"dddd")='4) Happy Money'!$E$23,WAllowance,0))</f>
        <v>0</v>
      </c>
      <c r="E606" s="8">
        <f>IF(A606="","",IF(B606="N",SUMIF(TMonthly[Day of the Month],DAY(A606),TMonthly[Amount]),SUMIF(TMonthly[Day of the Month],"&gt;="&amp;DAY(A606),TMonthly[Amount])))</f>
        <v>0</v>
      </c>
      <c r="F606" s="8" cm="1">
        <f t="array" ref="F606">IF(A606="","",SUMPRODUCT(--(TYearly[Due Date]&lt;=A606),IF(B606="N",--(TYearly[Day]=DAY(A606)),--(TYearly[Day]&gt;=DAY(A606))),--(IFERROR(MOD(TYearly[Month]-MONTH(A606)+12,12),1)=0),TYearly[Amount]))</f>
        <v>0</v>
      </c>
      <c r="G606" s="8">
        <f>IF(A606="","",SUMIF(TOneTime[Due Date],A606,TOneTime[Amount]))</f>
        <v>0</v>
      </c>
      <c r="H606" s="8" cm="1">
        <f t="array" ref="H606">IF(A606="","",IF(COUNTIF(TOther[Frequency],$H$1)=0,0,SUMPRODUCT(--(IFERROR(MOD(A606-TOther[Start Date],7),1)=0),--(TOther[Frequency]=$H$1),--(TOther[Start Date]&lt;=A606),--(TOther[End Date Calc]&gt;=A606),TOther[Amount])))</f>
        <v>0</v>
      </c>
      <c r="I606" s="8" cm="1">
        <f t="array" ref="I606">IF(A606="","",IF(COUNTIF(TOther[Frequency],$I$1)=0,0,SUMPRODUCT(--(IFERROR(MOD(A606-TOther[Start Date],14),1)=0),--(TOther[Frequency]=$I$1),--(TOther[Start Date]&lt;=A606),--(TOther[End Date Calc]&gt;=A606),TOther[Amount])))</f>
        <v>0</v>
      </c>
      <c r="J606" s="8">
        <f>IF(A606="","",IF(COUNTIF(TOther[Frequency],$J$1)=0,0,IF(OR(DAY(A606)=1,DAY(A606)=15),SUMIFS(TOther[Amount],TOther[Frequency],$J$1,TOther[Start Date],"&lt;="&amp;$A606,TOther[End Date Calc],"&gt;="&amp;A606),0)))</f>
        <v>0</v>
      </c>
      <c r="K606" s="8">
        <f>IF(A606="","",IF(COUNTIF(TOther[Frequency],$K$1)=0,0,IF(A606=(A606-DAY(A606)+1+2*7-WEEKDAY(A606-DAY(A606)+8-4,1)),SUMIFS(TOther[Amount],TOther[Frequency],$K$1,TOther[Start Date],"&lt;="&amp;$A606,TOther[End Date Calc],"&gt;="&amp;A606),0)))</f>
        <v>0</v>
      </c>
      <c r="L606" s="8">
        <f>IF(A606="","",IF(COUNTIF(TOther[Frequency],$L$1)=0,0,IF(A606=(A606-DAY(A606)+1+3*7-WEEKDAY(A606-DAY(A606)+8-4,1)),SUMIFS(TOther[Amount],TOther[Frequency],$L$1,TOther[Start Date],"&lt;="&amp;$A606,TOther[End Date Calc],"&gt;="&amp;A606),0)))</f>
        <v>0</v>
      </c>
      <c r="M606" s="8">
        <f>IF(A606="","",IF(COUNTIF(TOther[Frequency],$M$1)=0,0,IF(A606=(A606-DAY(A606)+1+4*7-WEEKDAY(A606-DAY(A606)+8-4,1)),SUMIFS(TOther[Amount],TOther[Frequency],$M$1,TOther[Start Date],"&lt;="&amp;$A606,TOther[End Date Calc],"&gt;="&amp;A606),0)))</f>
        <v>0</v>
      </c>
      <c r="N606" s="8" cm="1">
        <f t="array" ref="N606">IF(A606="","",IF(COUNTIF(TOther[Frequency],$N$1)=0,0,SUMPRODUCT(--(IFERROR(MOD(A606-TOther[Start Date],28),1)=0),--(TOther[Frequency]=$N$1),--(TOther[Start Date]&lt;=A606),--(TOther[End Date Calc]&gt;=A606),TOther[Amount])))</f>
        <v>0</v>
      </c>
      <c r="O606" s="8" cm="1">
        <f t="array" ref="O606">IF(A606="","",IF(COUNTIF(TOther[Frequency],$O$1)=0,0,SUMPRODUCT(--(IFERROR(MOD(A606-TOther[Start Date],42),1)=0),--(TOther[Frequency]=$O$1),--(TOther[Start Date]&lt;=A606),--(TOther[End Date Calc]&gt;=A606),TOther[Amount])))</f>
        <v>0</v>
      </c>
      <c r="P606" s="8" cm="1">
        <f t="array" ref="P606">IF(A606="","",IF(COUNTIF(TOther[Frequency],$P$1)=0,0,SUMPRODUCT(--(IFERROR(MOD(A606-TOther[Start Date],56),1)=0),--(TOther[Frequency]=$P$1),--(TOther[Start Date]&lt;=A606),--(TOther[End Date Calc]&gt;=A606),TOther[Amount])))</f>
        <v>0</v>
      </c>
      <c r="Q606" s="8">
        <f>IF(A606="","",IF(COUNTIF(TOther[Frequency],$Q$1)=0,0,IF(B606="N",SUMIFS(TOther[Amount],TOther[Frequency],$Q$1,TOther[Start Date],"&lt;="&amp;$A606,TOther[End Date Calc],"&gt;="&amp;A606,TOther[Start Day],DAY(A606)),SUMIFS(TOther[Amount],TOther[Frequency],$Q$1,TOther[Start Date],"&lt;="&amp;$A606,TOther[End Date Calc],"&gt;="&amp;A606,TOther[Start Day],"&gt;="&amp;DAY(A606)))))</f>
        <v>0</v>
      </c>
      <c r="R606" s="8" cm="1">
        <f t="array" ref="R606">IF(A606="","",IF(COUNTIF(TOther[Frequency],R$1)=0,0,SUMPRODUCT(--(TOther[Frequency]=R$1),--(TOther[Start Date]&lt;=A606),--(TOther[End Date Calc]&gt;=A606),IF(B606="N",--(TOther[Start Day]=DAY(A606)),--(TOther[Start Day]&gt;=DAY(A606))),--(IFERROR(MOD(TOther[Start Month]-MONTH(A606)+2,2),1)=0),TOther[Amount])))</f>
        <v>0</v>
      </c>
      <c r="S606" s="8" cm="1">
        <f t="array" ref="S606">IF(A606="","",IF(COUNTIF(TOther[Frequency],S$1)=0,0,SUMPRODUCT(--(TOther[Frequency]=S$1),--(TOther[Start Date]&lt;=A606),--(TOther[End Date Calc]&gt;=A606),IF(B606="N",--(TOther[Start Day]=DAY(A606)),--(TOther[Start Day]&gt;=DAY(A606))),--(IFERROR(MOD(TOther[Start Month]-MONTH(A606)+3,3),1)=0),TOther[Amount])))</f>
        <v>0</v>
      </c>
      <c r="T606" s="8" cm="1">
        <f t="array" ref="T606">IF($A606="","",IF(COUNTIF(TOther[Frequency],T$1)=0,0,SUMPRODUCT(--(TOther[Frequency]=T$1),--(TOther[Start Date]&lt;=$A606),--(TOther[End Date Calc]&gt;=$A606),IF($B606="N",--(TOther[Start Day]=DAY($A606)),--(TOther[Start Day]&gt;=DAY($A606))),--(IFERROR(MOD(TOther[Start Month]-MONTH($A606)+4,4),1)=0),TOther[Amount])))</f>
        <v>0</v>
      </c>
      <c r="U606" s="8" cm="1">
        <f t="array" ref="U606">IF(A606="","",IF(COUNTIF(TOther[Frequency],$U$1)=0,0,SUMPRODUCT(--(TOther[Frequency]=$U$1),--(TOther[Start Date]&lt;=A606),--(TOther[End Date Calc]&gt;=A606),IF(B606="N",--(TOther[Start Day]=DAY(A606)),--(TOther[Start Day]&gt;=DAY(A606))),--(IFERROR(MOD(TOther[Start Month]-MONTH(A606)+6,6),1)=0),TOther[Amount])))</f>
        <v>0</v>
      </c>
      <c r="V606" s="8" cm="1">
        <f t="array" ref="V606">IF(A606="","",IF(COUNTIF(TOther[Frequency],$V$1)=0,0,SUMPRODUCT(--(TOther[Frequency]=$V$1),--(TOther[Start Date]&lt;=A606),--(TOther[End Date Calc]&gt;=A606),IF(B606="N",--(TOther[Start Day]=DAY(A606)),--(TOther[Start Day]&gt;=DAY(A606))),--(IFERROR(MOD(TOther[Start Month]-MONTH(A606)+12,12),1)=0),TOther[Amount])))</f>
        <v>0</v>
      </c>
      <c r="W606" s="8">
        <f>IF(A606="","",SUMIFS(TOther[Amount],TOther[Start Date],A606,TOther[Frequency],$W$1))</f>
        <v>0</v>
      </c>
      <c r="X606" s="9">
        <f t="shared" si="45"/>
        <v>0</v>
      </c>
      <c r="Y606" s="9">
        <f t="shared" si="49"/>
        <v>0</v>
      </c>
      <c r="Z606" s="8" cm="1">
        <f t="array" ref="Z606">IF(A606="","",IF(COUNTIF('2) Income'!$D$13:$D$32,"Weekly")=0,0,SUMPRODUCT(--(IFERROR(MOD(A606-'2) Income'!$F$13:$F$32,7),1)=0),--('2) Income'!$D$13:$D$32="Weekly"),--('2) Income'!$F$13:$F$32&lt;=A606),'2) Income'!$E$13:$E$32)))</f>
        <v>0</v>
      </c>
      <c r="AA606" s="8" cm="1">
        <f t="array" ref="AA606">IF(A606="","",IF(COUNTIF('2) Income'!$D$13:$D$32,"Every Other Week")=0,0,SUMPRODUCT(--(IFERROR(MOD(A606-'2) Income'!$F$13:$F$32,14),1)=0),--('2) Income'!$D$13:$D$32="Every Other Week"),--('2) Income'!$F$13:$F$32&lt;=A606),'2) Income'!$E$13:$E$32)))</f>
        <v>0</v>
      </c>
      <c r="AB606" s="8">
        <f>IF(A606="","",IF(COUNTIF('2) Income'!$D$13:$D$32,"1st and 15th")=0,0,IF(OR(DAY(A606)=1,DAY(A606)=15),SUMIFS('2) Income'!$E$13:$E$32,'2) Income'!$D$13:$D$32,"1st and 15th",'2) Income'!$F$13:$F$32,"&lt;="&amp;$A606),0)))</f>
        <v>0</v>
      </c>
      <c r="AC606" s="8">
        <f>IF(A606="","",IF(COUNTIF('2) Income'!$D$13:$D$32,"2nd Wednesday")=0,0,IF(A606=(A606-DAY(A606)+1+2*7-WEEKDAY(A606-DAY(A606)+8-4,1)),SUMIFS('2) Income'!$E$13:$E$32,'2) Income'!$D$13:$D$32,"2nd Wednesday",'2) Income'!$F$13:$F$32,"&lt;="&amp;$A606),0)))</f>
        <v>0</v>
      </c>
      <c r="AD606" s="8">
        <f>IF(A606="","",IF(COUNTIF('2) Income'!$D$13:$D$32,"3rd Wednesday")=0,0,IF(A606=(A606-DAY(A606)+1+3*7-WEEKDAY(A606-DAY(A606)+8-4,1)),SUMIFS('2) Income'!$E$13:$E$32,'2) Income'!$D$13:$D$32,"3rd Wednesday",'2) Income'!$F$13:$F$32,"&lt;="&amp;$A606),0)))</f>
        <v>0</v>
      </c>
      <c r="AE606" s="8">
        <f>IF(A606="","",IF(COUNTIF('2) Income'!$D$13:$D$32,"4th Wednesday")=0,0,IF(A606=(A606-DAY(A606)+1+4*7-WEEKDAY(A606-DAY(A606)+8-4,1)),SUMIFS('2) Income'!$E$13:$E$32,'2) Income'!$D$13:$D$32,"4th Wednesday",'2) Income'!$F$13:$F$32,"&lt;="&amp;$A606),0)))</f>
        <v>0</v>
      </c>
      <c r="AF606" s="8" cm="1">
        <f t="array" ref="AF606">IF(A606="","",IF(COUNTIF('2) Income'!$D$13:$D$32,"Every 4 Weeks")=0,0,SUMPRODUCT(--(IFERROR(MOD(A606-'2) Income'!$F$13:$F$32,28),1)=0),--('2) Income'!$D$13:$D$32="Every 4 Weeks"),--('2) Income'!$F$13:$F$32&lt;=A606),'2) Income'!$E$13:$E$32)))</f>
        <v>0</v>
      </c>
      <c r="AG606" s="8">
        <f>IF(A606="","",IF(COUNTIF('2) Income'!$D$13:$D$32,"Monthly")=0,0,IF(B606="N",SUMIFS('2) Income'!$E$13:$E$32,'2) Income'!$D$13:$D$32,"monthly",'2) Income'!$F$13:$F$32,"&lt;="&amp;$A606,'2) Income'!$I$13:$I$32,DAY(A606)),SUMIFS('2) Income'!$E$13:$E$32,'2) Income'!$D$13:$D$32,"monthly",'2) Income'!$F$13:$F$32,"&lt;="&amp;$A606,'2) Income'!$I$13:$I$32,"&gt;="&amp;DAY(A606)))))</f>
        <v>0</v>
      </c>
      <c r="AH606" s="8" cm="1">
        <f t="array" ref="AH606">IF(A606="","",IF(COUNTIF('2) Income'!$D$13:$D$32,"Yearly")=0,0,SUMPRODUCT(--('2) Income'!$D$13:$D$32="Yearly"),--('2) Income'!$F$13:$F$32&lt;=A606),IF(B606="N",--('2) Income'!$I$13:$I$32=DAY(A606)),--('2) Income'!$I$13:$I$32&gt;=DAY(A606))),--(IFERROR(MOD('2) Income'!$H$13:$H$32-MONTH(A606)+12,12),1)=0),'2) Income'!$E$13:$E$32)))</f>
        <v>0</v>
      </c>
      <c r="AI606" s="8">
        <f>IF(A606="","",IF(COUNTIF('2) Income'!$D$13:$D$32,"one-time")=0,0,SUMIFS('2) Income'!$E$13:$E$32,'2) Income'!$D$13:$D$32,"one-time",'2) Income'!$F$13:$F$32,"="&amp;$A606)))</f>
        <v>0</v>
      </c>
      <c r="AJ606" s="9">
        <f t="shared" si="46"/>
        <v>0</v>
      </c>
    </row>
    <row r="607" spans="1:36">
      <c r="A607" s="7">
        <f>IF(A606="","",IF(A606+1&lt;='1) Period'!$E$21,A606+1,""))</f>
        <v>46079</v>
      </c>
      <c r="B607" s="7" t="str">
        <f t="shared" si="47"/>
        <v>N</v>
      </c>
      <c r="C607" t="str">
        <f t="shared" si="48"/>
        <v>F</v>
      </c>
      <c r="D607" s="8">
        <f>IF(A607="","",IF(TEXT(A607,"dddd")='4) Happy Money'!$E$23,WAllowance,0))</f>
        <v>0</v>
      </c>
      <c r="E607" s="8">
        <f>IF(A607="","",IF(B607="N",SUMIF(TMonthly[Day of the Month],DAY(A607),TMonthly[Amount]),SUMIF(TMonthly[Day of the Month],"&gt;="&amp;DAY(A607),TMonthly[Amount])))</f>
        <v>0</v>
      </c>
      <c r="F607" s="8" cm="1">
        <f t="array" ref="F607">IF(A607="","",SUMPRODUCT(--(TYearly[Due Date]&lt;=A607),IF(B607="N",--(TYearly[Day]=DAY(A607)),--(TYearly[Day]&gt;=DAY(A607))),--(IFERROR(MOD(TYearly[Month]-MONTH(A607)+12,12),1)=0),TYearly[Amount]))</f>
        <v>0</v>
      </c>
      <c r="G607" s="8">
        <f>IF(A607="","",SUMIF(TOneTime[Due Date],A607,TOneTime[Amount]))</f>
        <v>0</v>
      </c>
      <c r="H607" s="8" cm="1">
        <f t="array" ref="H607">IF(A607="","",IF(COUNTIF(TOther[Frequency],$H$1)=0,0,SUMPRODUCT(--(IFERROR(MOD(A607-TOther[Start Date],7),1)=0),--(TOther[Frequency]=$H$1),--(TOther[Start Date]&lt;=A607),--(TOther[End Date Calc]&gt;=A607),TOther[Amount])))</f>
        <v>0</v>
      </c>
      <c r="I607" s="8" cm="1">
        <f t="array" ref="I607">IF(A607="","",IF(COUNTIF(TOther[Frequency],$I$1)=0,0,SUMPRODUCT(--(IFERROR(MOD(A607-TOther[Start Date],14),1)=0),--(TOther[Frequency]=$I$1),--(TOther[Start Date]&lt;=A607),--(TOther[End Date Calc]&gt;=A607),TOther[Amount])))</f>
        <v>0</v>
      </c>
      <c r="J607" s="8">
        <f>IF(A607="","",IF(COUNTIF(TOther[Frequency],$J$1)=0,0,IF(OR(DAY(A607)=1,DAY(A607)=15),SUMIFS(TOther[Amount],TOther[Frequency],$J$1,TOther[Start Date],"&lt;="&amp;$A607,TOther[End Date Calc],"&gt;="&amp;A607),0)))</f>
        <v>0</v>
      </c>
      <c r="K607" s="8">
        <f>IF(A607="","",IF(COUNTIF(TOther[Frequency],$K$1)=0,0,IF(A607=(A607-DAY(A607)+1+2*7-WEEKDAY(A607-DAY(A607)+8-4,1)),SUMIFS(TOther[Amount],TOther[Frequency],$K$1,TOther[Start Date],"&lt;="&amp;$A607,TOther[End Date Calc],"&gt;="&amp;A607),0)))</f>
        <v>0</v>
      </c>
      <c r="L607" s="8">
        <f>IF(A607="","",IF(COUNTIF(TOther[Frequency],$L$1)=0,0,IF(A607=(A607-DAY(A607)+1+3*7-WEEKDAY(A607-DAY(A607)+8-4,1)),SUMIFS(TOther[Amount],TOther[Frequency],$L$1,TOther[Start Date],"&lt;="&amp;$A607,TOther[End Date Calc],"&gt;="&amp;A607),0)))</f>
        <v>0</v>
      </c>
      <c r="M607" s="8">
        <f>IF(A607="","",IF(COUNTIF(TOther[Frequency],$M$1)=0,0,IF(A607=(A607-DAY(A607)+1+4*7-WEEKDAY(A607-DAY(A607)+8-4,1)),SUMIFS(TOther[Amount],TOther[Frequency],$M$1,TOther[Start Date],"&lt;="&amp;$A607,TOther[End Date Calc],"&gt;="&amp;A607),0)))</f>
        <v>0</v>
      </c>
      <c r="N607" s="8" cm="1">
        <f t="array" ref="N607">IF(A607="","",IF(COUNTIF(TOther[Frequency],$N$1)=0,0,SUMPRODUCT(--(IFERROR(MOD(A607-TOther[Start Date],28),1)=0),--(TOther[Frequency]=$N$1),--(TOther[Start Date]&lt;=A607),--(TOther[End Date Calc]&gt;=A607),TOther[Amount])))</f>
        <v>0</v>
      </c>
      <c r="O607" s="8" cm="1">
        <f t="array" ref="O607">IF(A607="","",IF(COUNTIF(TOther[Frequency],$O$1)=0,0,SUMPRODUCT(--(IFERROR(MOD(A607-TOther[Start Date],42),1)=0),--(TOther[Frequency]=$O$1),--(TOther[Start Date]&lt;=A607),--(TOther[End Date Calc]&gt;=A607),TOther[Amount])))</f>
        <v>0</v>
      </c>
      <c r="P607" s="8" cm="1">
        <f t="array" ref="P607">IF(A607="","",IF(COUNTIF(TOther[Frequency],$P$1)=0,0,SUMPRODUCT(--(IFERROR(MOD(A607-TOther[Start Date],56),1)=0),--(TOther[Frequency]=$P$1),--(TOther[Start Date]&lt;=A607),--(TOther[End Date Calc]&gt;=A607),TOther[Amount])))</f>
        <v>0</v>
      </c>
      <c r="Q607" s="8">
        <f>IF(A607="","",IF(COUNTIF(TOther[Frequency],$Q$1)=0,0,IF(B607="N",SUMIFS(TOther[Amount],TOther[Frequency],$Q$1,TOther[Start Date],"&lt;="&amp;$A607,TOther[End Date Calc],"&gt;="&amp;A607,TOther[Start Day],DAY(A607)),SUMIFS(TOther[Amount],TOther[Frequency],$Q$1,TOther[Start Date],"&lt;="&amp;$A607,TOther[End Date Calc],"&gt;="&amp;A607,TOther[Start Day],"&gt;="&amp;DAY(A607)))))</f>
        <v>0</v>
      </c>
      <c r="R607" s="8" cm="1">
        <f t="array" ref="R607">IF(A607="","",IF(COUNTIF(TOther[Frequency],R$1)=0,0,SUMPRODUCT(--(TOther[Frequency]=R$1),--(TOther[Start Date]&lt;=A607),--(TOther[End Date Calc]&gt;=A607),IF(B607="N",--(TOther[Start Day]=DAY(A607)),--(TOther[Start Day]&gt;=DAY(A607))),--(IFERROR(MOD(TOther[Start Month]-MONTH(A607)+2,2),1)=0),TOther[Amount])))</f>
        <v>0</v>
      </c>
      <c r="S607" s="8" cm="1">
        <f t="array" ref="S607">IF(A607="","",IF(COUNTIF(TOther[Frequency],S$1)=0,0,SUMPRODUCT(--(TOther[Frequency]=S$1),--(TOther[Start Date]&lt;=A607),--(TOther[End Date Calc]&gt;=A607),IF(B607="N",--(TOther[Start Day]=DAY(A607)),--(TOther[Start Day]&gt;=DAY(A607))),--(IFERROR(MOD(TOther[Start Month]-MONTH(A607)+3,3),1)=0),TOther[Amount])))</f>
        <v>0</v>
      </c>
      <c r="T607" s="8" cm="1">
        <f t="array" ref="T607">IF($A607="","",IF(COUNTIF(TOther[Frequency],T$1)=0,0,SUMPRODUCT(--(TOther[Frequency]=T$1),--(TOther[Start Date]&lt;=$A607),--(TOther[End Date Calc]&gt;=$A607),IF($B607="N",--(TOther[Start Day]=DAY($A607)),--(TOther[Start Day]&gt;=DAY($A607))),--(IFERROR(MOD(TOther[Start Month]-MONTH($A607)+4,4),1)=0),TOther[Amount])))</f>
        <v>0</v>
      </c>
      <c r="U607" s="8" cm="1">
        <f t="array" ref="U607">IF(A607="","",IF(COUNTIF(TOther[Frequency],$U$1)=0,0,SUMPRODUCT(--(TOther[Frequency]=$U$1),--(TOther[Start Date]&lt;=A607),--(TOther[End Date Calc]&gt;=A607),IF(B607="N",--(TOther[Start Day]=DAY(A607)),--(TOther[Start Day]&gt;=DAY(A607))),--(IFERROR(MOD(TOther[Start Month]-MONTH(A607)+6,6),1)=0),TOther[Amount])))</f>
        <v>0</v>
      </c>
      <c r="V607" s="8" cm="1">
        <f t="array" ref="V607">IF(A607="","",IF(COUNTIF(TOther[Frequency],$V$1)=0,0,SUMPRODUCT(--(TOther[Frequency]=$V$1),--(TOther[Start Date]&lt;=A607),--(TOther[End Date Calc]&gt;=A607),IF(B607="N",--(TOther[Start Day]=DAY(A607)),--(TOther[Start Day]&gt;=DAY(A607))),--(IFERROR(MOD(TOther[Start Month]-MONTH(A607)+12,12),1)=0),TOther[Amount])))</f>
        <v>0</v>
      </c>
      <c r="W607" s="8">
        <f>IF(A607="","",SUMIFS(TOther[Amount],TOther[Start Date],A607,TOther[Frequency],$W$1))</f>
        <v>0</v>
      </c>
      <c r="X607" s="9">
        <f t="shared" si="45"/>
        <v>0</v>
      </c>
      <c r="Y607" s="9">
        <f t="shared" si="49"/>
        <v>0</v>
      </c>
      <c r="Z607" s="8" cm="1">
        <f t="array" ref="Z607">IF(A607="","",IF(COUNTIF('2) Income'!$D$13:$D$32,"Weekly")=0,0,SUMPRODUCT(--(IFERROR(MOD(A607-'2) Income'!$F$13:$F$32,7),1)=0),--('2) Income'!$D$13:$D$32="Weekly"),--('2) Income'!$F$13:$F$32&lt;=A607),'2) Income'!$E$13:$E$32)))</f>
        <v>0</v>
      </c>
      <c r="AA607" s="8" cm="1">
        <f t="array" ref="AA607">IF(A607="","",IF(COUNTIF('2) Income'!$D$13:$D$32,"Every Other Week")=0,0,SUMPRODUCT(--(IFERROR(MOD(A607-'2) Income'!$F$13:$F$32,14),1)=0),--('2) Income'!$D$13:$D$32="Every Other Week"),--('2) Income'!$F$13:$F$32&lt;=A607),'2) Income'!$E$13:$E$32)))</f>
        <v>0</v>
      </c>
      <c r="AB607" s="8">
        <f>IF(A607="","",IF(COUNTIF('2) Income'!$D$13:$D$32,"1st and 15th")=0,0,IF(OR(DAY(A607)=1,DAY(A607)=15),SUMIFS('2) Income'!$E$13:$E$32,'2) Income'!$D$13:$D$32,"1st and 15th",'2) Income'!$F$13:$F$32,"&lt;="&amp;$A607),0)))</f>
        <v>0</v>
      </c>
      <c r="AC607" s="8">
        <f>IF(A607="","",IF(COUNTIF('2) Income'!$D$13:$D$32,"2nd Wednesday")=0,0,IF(A607=(A607-DAY(A607)+1+2*7-WEEKDAY(A607-DAY(A607)+8-4,1)),SUMIFS('2) Income'!$E$13:$E$32,'2) Income'!$D$13:$D$32,"2nd Wednesday",'2) Income'!$F$13:$F$32,"&lt;="&amp;$A607),0)))</f>
        <v>0</v>
      </c>
      <c r="AD607" s="8">
        <f>IF(A607="","",IF(COUNTIF('2) Income'!$D$13:$D$32,"3rd Wednesday")=0,0,IF(A607=(A607-DAY(A607)+1+3*7-WEEKDAY(A607-DAY(A607)+8-4,1)),SUMIFS('2) Income'!$E$13:$E$32,'2) Income'!$D$13:$D$32,"3rd Wednesday",'2) Income'!$F$13:$F$32,"&lt;="&amp;$A607),0)))</f>
        <v>0</v>
      </c>
      <c r="AE607" s="8">
        <f>IF(A607="","",IF(COUNTIF('2) Income'!$D$13:$D$32,"4th Wednesday")=0,0,IF(A607=(A607-DAY(A607)+1+4*7-WEEKDAY(A607-DAY(A607)+8-4,1)),SUMIFS('2) Income'!$E$13:$E$32,'2) Income'!$D$13:$D$32,"4th Wednesday",'2) Income'!$F$13:$F$32,"&lt;="&amp;$A607),0)))</f>
        <v>0</v>
      </c>
      <c r="AF607" s="8" cm="1">
        <f t="array" ref="AF607">IF(A607="","",IF(COUNTIF('2) Income'!$D$13:$D$32,"Every 4 Weeks")=0,0,SUMPRODUCT(--(IFERROR(MOD(A607-'2) Income'!$F$13:$F$32,28),1)=0),--('2) Income'!$D$13:$D$32="Every 4 Weeks"),--('2) Income'!$F$13:$F$32&lt;=A607),'2) Income'!$E$13:$E$32)))</f>
        <v>0</v>
      </c>
      <c r="AG607" s="8">
        <f>IF(A607="","",IF(COUNTIF('2) Income'!$D$13:$D$32,"Monthly")=0,0,IF(B607="N",SUMIFS('2) Income'!$E$13:$E$32,'2) Income'!$D$13:$D$32,"monthly",'2) Income'!$F$13:$F$32,"&lt;="&amp;$A607,'2) Income'!$I$13:$I$32,DAY(A607)),SUMIFS('2) Income'!$E$13:$E$32,'2) Income'!$D$13:$D$32,"monthly",'2) Income'!$F$13:$F$32,"&lt;="&amp;$A607,'2) Income'!$I$13:$I$32,"&gt;="&amp;DAY(A607)))))</f>
        <v>0</v>
      </c>
      <c r="AH607" s="8" cm="1">
        <f t="array" ref="AH607">IF(A607="","",IF(COUNTIF('2) Income'!$D$13:$D$32,"Yearly")=0,0,SUMPRODUCT(--('2) Income'!$D$13:$D$32="Yearly"),--('2) Income'!$F$13:$F$32&lt;=A607),IF(B607="N",--('2) Income'!$I$13:$I$32=DAY(A607)),--('2) Income'!$I$13:$I$32&gt;=DAY(A607))),--(IFERROR(MOD('2) Income'!$H$13:$H$32-MONTH(A607)+12,12),1)=0),'2) Income'!$E$13:$E$32)))</f>
        <v>0</v>
      </c>
      <c r="AI607" s="8">
        <f>IF(A607="","",IF(COUNTIF('2) Income'!$D$13:$D$32,"one-time")=0,0,SUMIFS('2) Income'!$E$13:$E$32,'2) Income'!$D$13:$D$32,"one-time",'2) Income'!$F$13:$F$32,"="&amp;$A607)))</f>
        <v>0</v>
      </c>
      <c r="AJ607" s="9">
        <f t="shared" si="46"/>
        <v>0</v>
      </c>
    </row>
    <row r="608" spans="1:36">
      <c r="A608" s="7">
        <f>IF(A607="","",IF(A607+1&lt;='1) Period'!$E$21,A607+1,""))</f>
        <v>46080</v>
      </c>
      <c r="B608" s="7" t="str">
        <f t="shared" si="47"/>
        <v>N</v>
      </c>
      <c r="C608" t="str">
        <f t="shared" si="48"/>
        <v>F</v>
      </c>
      <c r="D608" s="8">
        <f>IF(A608="","",IF(TEXT(A608,"dddd")='4) Happy Money'!$E$23,WAllowance,0))</f>
        <v>0</v>
      </c>
      <c r="E608" s="8">
        <f>IF(A608="","",IF(B608="N",SUMIF(TMonthly[Day of the Month],DAY(A608),TMonthly[Amount]),SUMIF(TMonthly[Day of the Month],"&gt;="&amp;DAY(A608),TMonthly[Amount])))</f>
        <v>100</v>
      </c>
      <c r="F608" s="8" cm="1">
        <f t="array" ref="F608">IF(A608="","",SUMPRODUCT(--(TYearly[Due Date]&lt;=A608),IF(B608="N",--(TYearly[Day]=DAY(A608)),--(TYearly[Day]&gt;=DAY(A608))),--(IFERROR(MOD(TYearly[Month]-MONTH(A608)+12,12),1)=0),TYearly[Amount]))</f>
        <v>0</v>
      </c>
      <c r="G608" s="8">
        <f>IF(A608="","",SUMIF(TOneTime[Due Date],A608,TOneTime[Amount]))</f>
        <v>0</v>
      </c>
      <c r="H608" s="8" cm="1">
        <f t="array" ref="H608">IF(A608="","",IF(COUNTIF(TOther[Frequency],$H$1)=0,0,SUMPRODUCT(--(IFERROR(MOD(A608-TOther[Start Date],7),1)=0),--(TOther[Frequency]=$H$1),--(TOther[Start Date]&lt;=A608),--(TOther[End Date Calc]&gt;=A608),TOther[Amount])))</f>
        <v>0</v>
      </c>
      <c r="I608" s="8" cm="1">
        <f t="array" ref="I608">IF(A608="","",IF(COUNTIF(TOther[Frequency],$I$1)=0,0,SUMPRODUCT(--(IFERROR(MOD(A608-TOther[Start Date],14),1)=0),--(TOther[Frequency]=$I$1),--(TOther[Start Date]&lt;=A608),--(TOther[End Date Calc]&gt;=A608),TOther[Amount])))</f>
        <v>0</v>
      </c>
      <c r="J608" s="8">
        <f>IF(A608="","",IF(COUNTIF(TOther[Frequency],$J$1)=0,0,IF(OR(DAY(A608)=1,DAY(A608)=15),SUMIFS(TOther[Amount],TOther[Frequency],$J$1,TOther[Start Date],"&lt;="&amp;$A608,TOther[End Date Calc],"&gt;="&amp;A608),0)))</f>
        <v>0</v>
      </c>
      <c r="K608" s="8">
        <f>IF(A608="","",IF(COUNTIF(TOther[Frequency],$K$1)=0,0,IF(A608=(A608-DAY(A608)+1+2*7-WEEKDAY(A608-DAY(A608)+8-4,1)),SUMIFS(TOther[Amount],TOther[Frequency],$K$1,TOther[Start Date],"&lt;="&amp;$A608,TOther[End Date Calc],"&gt;="&amp;A608),0)))</f>
        <v>0</v>
      </c>
      <c r="L608" s="8">
        <f>IF(A608="","",IF(COUNTIF(TOther[Frequency],$L$1)=0,0,IF(A608=(A608-DAY(A608)+1+3*7-WEEKDAY(A608-DAY(A608)+8-4,1)),SUMIFS(TOther[Amount],TOther[Frequency],$L$1,TOther[Start Date],"&lt;="&amp;$A608,TOther[End Date Calc],"&gt;="&amp;A608),0)))</f>
        <v>0</v>
      </c>
      <c r="M608" s="8">
        <f>IF(A608="","",IF(COUNTIF(TOther[Frequency],$M$1)=0,0,IF(A608=(A608-DAY(A608)+1+4*7-WEEKDAY(A608-DAY(A608)+8-4,1)),SUMIFS(TOther[Amount],TOther[Frequency],$M$1,TOther[Start Date],"&lt;="&amp;$A608,TOther[End Date Calc],"&gt;="&amp;A608),0)))</f>
        <v>0</v>
      </c>
      <c r="N608" s="8" cm="1">
        <f t="array" ref="N608">IF(A608="","",IF(COUNTIF(TOther[Frequency],$N$1)=0,0,SUMPRODUCT(--(IFERROR(MOD(A608-TOther[Start Date],28),1)=0),--(TOther[Frequency]=$N$1),--(TOther[Start Date]&lt;=A608),--(TOther[End Date Calc]&gt;=A608),TOther[Amount])))</f>
        <v>0</v>
      </c>
      <c r="O608" s="8" cm="1">
        <f t="array" ref="O608">IF(A608="","",IF(COUNTIF(TOther[Frequency],$O$1)=0,0,SUMPRODUCT(--(IFERROR(MOD(A608-TOther[Start Date],42),1)=0),--(TOther[Frequency]=$O$1),--(TOther[Start Date]&lt;=A608),--(TOther[End Date Calc]&gt;=A608),TOther[Amount])))</f>
        <v>0</v>
      </c>
      <c r="P608" s="8" cm="1">
        <f t="array" ref="P608">IF(A608="","",IF(COUNTIF(TOther[Frequency],$P$1)=0,0,SUMPRODUCT(--(IFERROR(MOD(A608-TOther[Start Date],56),1)=0),--(TOther[Frequency]=$P$1),--(TOther[Start Date]&lt;=A608),--(TOther[End Date Calc]&gt;=A608),TOther[Amount])))</f>
        <v>0</v>
      </c>
      <c r="Q608" s="8">
        <f>IF(A608="","",IF(COUNTIF(TOther[Frequency],$Q$1)=0,0,IF(B608="N",SUMIFS(TOther[Amount],TOther[Frequency],$Q$1,TOther[Start Date],"&lt;="&amp;$A608,TOther[End Date Calc],"&gt;="&amp;A608,TOther[Start Day],DAY(A608)),SUMIFS(TOther[Amount],TOther[Frequency],$Q$1,TOther[Start Date],"&lt;="&amp;$A608,TOther[End Date Calc],"&gt;="&amp;A608,TOther[Start Day],"&gt;="&amp;DAY(A608)))))</f>
        <v>0</v>
      </c>
      <c r="R608" s="8" cm="1">
        <f t="array" ref="R608">IF(A608="","",IF(COUNTIF(TOther[Frequency],R$1)=0,0,SUMPRODUCT(--(TOther[Frequency]=R$1),--(TOther[Start Date]&lt;=A608),--(TOther[End Date Calc]&gt;=A608),IF(B608="N",--(TOther[Start Day]=DAY(A608)),--(TOther[Start Day]&gt;=DAY(A608))),--(IFERROR(MOD(TOther[Start Month]-MONTH(A608)+2,2),1)=0),TOther[Amount])))</f>
        <v>0</v>
      </c>
      <c r="S608" s="8" cm="1">
        <f t="array" ref="S608">IF(A608="","",IF(COUNTIF(TOther[Frequency],S$1)=0,0,SUMPRODUCT(--(TOther[Frequency]=S$1),--(TOther[Start Date]&lt;=A608),--(TOther[End Date Calc]&gt;=A608),IF(B608="N",--(TOther[Start Day]=DAY(A608)),--(TOther[Start Day]&gt;=DAY(A608))),--(IFERROR(MOD(TOther[Start Month]-MONTH(A608)+3,3),1)=0),TOther[Amount])))</f>
        <v>0</v>
      </c>
      <c r="T608" s="8" cm="1">
        <f t="array" ref="T608">IF($A608="","",IF(COUNTIF(TOther[Frequency],T$1)=0,0,SUMPRODUCT(--(TOther[Frequency]=T$1),--(TOther[Start Date]&lt;=$A608),--(TOther[End Date Calc]&gt;=$A608),IF($B608="N",--(TOther[Start Day]=DAY($A608)),--(TOther[Start Day]&gt;=DAY($A608))),--(IFERROR(MOD(TOther[Start Month]-MONTH($A608)+4,4),1)=0),TOther[Amount])))</f>
        <v>0</v>
      </c>
      <c r="U608" s="8" cm="1">
        <f t="array" ref="U608">IF(A608="","",IF(COUNTIF(TOther[Frequency],$U$1)=0,0,SUMPRODUCT(--(TOther[Frequency]=$U$1),--(TOther[Start Date]&lt;=A608),--(TOther[End Date Calc]&gt;=A608),IF(B608="N",--(TOther[Start Day]=DAY(A608)),--(TOther[Start Day]&gt;=DAY(A608))),--(IFERROR(MOD(TOther[Start Month]-MONTH(A608)+6,6),1)=0),TOther[Amount])))</f>
        <v>0</v>
      </c>
      <c r="V608" s="8" cm="1">
        <f t="array" ref="V608">IF(A608="","",IF(COUNTIF(TOther[Frequency],$V$1)=0,0,SUMPRODUCT(--(TOther[Frequency]=$V$1),--(TOther[Start Date]&lt;=A608),--(TOther[End Date Calc]&gt;=A608),IF(B608="N",--(TOther[Start Day]=DAY(A608)),--(TOther[Start Day]&gt;=DAY(A608))),--(IFERROR(MOD(TOther[Start Month]-MONTH(A608)+12,12),1)=0),TOther[Amount])))</f>
        <v>0</v>
      </c>
      <c r="W608" s="8">
        <f>IF(A608="","",SUMIFS(TOther[Amount],TOther[Start Date],A608,TOther[Frequency],$W$1))</f>
        <v>0</v>
      </c>
      <c r="X608" s="9">
        <f t="shared" si="45"/>
        <v>100</v>
      </c>
      <c r="Y608" s="9">
        <f t="shared" si="49"/>
        <v>0</v>
      </c>
      <c r="Z608" s="8" cm="1">
        <f t="array" ref="Z608">IF(A608="","",IF(COUNTIF('2) Income'!$D$13:$D$32,"Weekly")=0,0,SUMPRODUCT(--(IFERROR(MOD(A608-'2) Income'!$F$13:$F$32,7),1)=0),--('2) Income'!$D$13:$D$32="Weekly"),--('2) Income'!$F$13:$F$32&lt;=A608),'2) Income'!$E$13:$E$32)))</f>
        <v>0</v>
      </c>
      <c r="AA608" s="8" cm="1">
        <f t="array" ref="AA608">IF(A608="","",IF(COUNTIF('2) Income'!$D$13:$D$32,"Every Other Week")=0,0,SUMPRODUCT(--(IFERROR(MOD(A608-'2) Income'!$F$13:$F$32,14),1)=0),--('2) Income'!$D$13:$D$32="Every Other Week"),--('2) Income'!$F$13:$F$32&lt;=A608),'2) Income'!$E$13:$E$32)))</f>
        <v>2300</v>
      </c>
      <c r="AB608" s="8">
        <f>IF(A608="","",IF(COUNTIF('2) Income'!$D$13:$D$32,"1st and 15th")=0,0,IF(OR(DAY(A608)=1,DAY(A608)=15),SUMIFS('2) Income'!$E$13:$E$32,'2) Income'!$D$13:$D$32,"1st and 15th",'2) Income'!$F$13:$F$32,"&lt;="&amp;$A608),0)))</f>
        <v>0</v>
      </c>
      <c r="AC608" s="8">
        <f>IF(A608="","",IF(COUNTIF('2) Income'!$D$13:$D$32,"2nd Wednesday")=0,0,IF(A608=(A608-DAY(A608)+1+2*7-WEEKDAY(A608-DAY(A608)+8-4,1)),SUMIFS('2) Income'!$E$13:$E$32,'2) Income'!$D$13:$D$32,"2nd Wednesday",'2) Income'!$F$13:$F$32,"&lt;="&amp;$A608),0)))</f>
        <v>0</v>
      </c>
      <c r="AD608" s="8">
        <f>IF(A608="","",IF(COUNTIF('2) Income'!$D$13:$D$32,"3rd Wednesday")=0,0,IF(A608=(A608-DAY(A608)+1+3*7-WEEKDAY(A608-DAY(A608)+8-4,1)),SUMIFS('2) Income'!$E$13:$E$32,'2) Income'!$D$13:$D$32,"3rd Wednesday",'2) Income'!$F$13:$F$32,"&lt;="&amp;$A608),0)))</f>
        <v>0</v>
      </c>
      <c r="AE608" s="8">
        <f>IF(A608="","",IF(COUNTIF('2) Income'!$D$13:$D$32,"4th Wednesday")=0,0,IF(A608=(A608-DAY(A608)+1+4*7-WEEKDAY(A608-DAY(A608)+8-4,1)),SUMIFS('2) Income'!$E$13:$E$32,'2) Income'!$D$13:$D$32,"4th Wednesday",'2) Income'!$F$13:$F$32,"&lt;="&amp;$A608),0)))</f>
        <v>0</v>
      </c>
      <c r="AF608" s="8" cm="1">
        <f t="array" ref="AF608">IF(A608="","",IF(COUNTIF('2) Income'!$D$13:$D$32,"Every 4 Weeks")=0,0,SUMPRODUCT(--(IFERROR(MOD(A608-'2) Income'!$F$13:$F$32,28),1)=0),--('2) Income'!$D$13:$D$32="Every 4 Weeks"),--('2) Income'!$F$13:$F$32&lt;=A608),'2) Income'!$E$13:$E$32)))</f>
        <v>0</v>
      </c>
      <c r="AG608" s="8">
        <f>IF(A608="","",IF(COUNTIF('2) Income'!$D$13:$D$32,"Monthly")=0,0,IF(B608="N",SUMIFS('2) Income'!$E$13:$E$32,'2) Income'!$D$13:$D$32,"monthly",'2) Income'!$F$13:$F$32,"&lt;="&amp;$A608,'2) Income'!$I$13:$I$32,DAY(A608)),SUMIFS('2) Income'!$E$13:$E$32,'2) Income'!$D$13:$D$32,"monthly",'2) Income'!$F$13:$F$32,"&lt;="&amp;$A608,'2) Income'!$I$13:$I$32,"&gt;="&amp;DAY(A608)))))</f>
        <v>0</v>
      </c>
      <c r="AH608" s="8" cm="1">
        <f t="array" ref="AH608">IF(A608="","",IF(COUNTIF('2) Income'!$D$13:$D$32,"Yearly")=0,0,SUMPRODUCT(--('2) Income'!$D$13:$D$32="Yearly"),--('2) Income'!$F$13:$F$32&lt;=A608),IF(B608="N",--('2) Income'!$I$13:$I$32=DAY(A608)),--('2) Income'!$I$13:$I$32&gt;=DAY(A608))),--(IFERROR(MOD('2) Income'!$H$13:$H$32-MONTH(A608)+12,12),1)=0),'2) Income'!$E$13:$E$32)))</f>
        <v>0</v>
      </c>
      <c r="AI608" s="8">
        <f>IF(A608="","",IF(COUNTIF('2) Income'!$D$13:$D$32,"one-time")=0,0,SUMIFS('2) Income'!$E$13:$E$32,'2) Income'!$D$13:$D$32,"one-time",'2) Income'!$F$13:$F$32,"="&amp;$A608)))</f>
        <v>0</v>
      </c>
      <c r="AJ608" s="9">
        <f t="shared" si="46"/>
        <v>2300</v>
      </c>
    </row>
    <row r="609" spans="1:36">
      <c r="A609" s="7">
        <f>IF(A608="","",IF(A608+1&lt;='1) Period'!$E$21,A608+1,""))</f>
        <v>46081</v>
      </c>
      <c r="B609" s="7" t="str">
        <f t="shared" si="47"/>
        <v>Y</v>
      </c>
      <c r="C609" t="str">
        <f t="shared" si="48"/>
        <v>Y</v>
      </c>
      <c r="D609" s="8">
        <f>IF(A609="","",IF(TEXT(A609,"dddd")='4) Happy Money'!$E$23,WAllowance,0))</f>
        <v>0</v>
      </c>
      <c r="E609" s="8">
        <f>IF(A609="","",IF(B609="N",SUMIF(TMonthly[Day of the Month],DAY(A609),TMonthly[Amount]),SUMIF(TMonthly[Day of the Month],"&gt;="&amp;DAY(A609),TMonthly[Amount])))</f>
        <v>2000</v>
      </c>
      <c r="F609" s="8" cm="1">
        <f t="array" ref="F609">IF(A609="","",SUMPRODUCT(--(TYearly[Due Date]&lt;=A609),IF(B609="N",--(TYearly[Day]=DAY(A609)),--(TYearly[Day]&gt;=DAY(A609))),--(IFERROR(MOD(TYearly[Month]-MONTH(A609)+12,12),1)=0),TYearly[Amount]))</f>
        <v>0</v>
      </c>
      <c r="G609" s="8">
        <f>IF(A609="","",SUMIF(TOneTime[Due Date],A609,TOneTime[Amount]))</f>
        <v>0</v>
      </c>
      <c r="H609" s="8" cm="1">
        <f t="array" ref="H609">IF(A609="","",IF(COUNTIF(TOther[Frequency],$H$1)=0,0,SUMPRODUCT(--(IFERROR(MOD(A609-TOther[Start Date],7),1)=0),--(TOther[Frequency]=$H$1),--(TOther[Start Date]&lt;=A609),--(TOther[End Date Calc]&gt;=A609),TOther[Amount])))</f>
        <v>0</v>
      </c>
      <c r="I609" s="8" cm="1">
        <f t="array" ref="I609">IF(A609="","",IF(COUNTIF(TOther[Frequency],$I$1)=0,0,SUMPRODUCT(--(IFERROR(MOD(A609-TOther[Start Date],14),1)=0),--(TOther[Frequency]=$I$1),--(TOther[Start Date]&lt;=A609),--(TOther[End Date Calc]&gt;=A609),TOther[Amount])))</f>
        <v>0</v>
      </c>
      <c r="J609" s="8">
        <f>IF(A609="","",IF(COUNTIF(TOther[Frequency],$J$1)=0,0,IF(OR(DAY(A609)=1,DAY(A609)=15),SUMIFS(TOther[Amount],TOther[Frequency],$J$1,TOther[Start Date],"&lt;="&amp;$A609,TOther[End Date Calc],"&gt;="&amp;A609),0)))</f>
        <v>0</v>
      </c>
      <c r="K609" s="8">
        <f>IF(A609="","",IF(COUNTIF(TOther[Frequency],$K$1)=0,0,IF(A609=(A609-DAY(A609)+1+2*7-WEEKDAY(A609-DAY(A609)+8-4,1)),SUMIFS(TOther[Amount],TOther[Frequency],$K$1,TOther[Start Date],"&lt;="&amp;$A609,TOther[End Date Calc],"&gt;="&amp;A609),0)))</f>
        <v>0</v>
      </c>
      <c r="L609" s="8">
        <f>IF(A609="","",IF(COUNTIF(TOther[Frequency],$L$1)=0,0,IF(A609=(A609-DAY(A609)+1+3*7-WEEKDAY(A609-DAY(A609)+8-4,1)),SUMIFS(TOther[Amount],TOther[Frequency],$L$1,TOther[Start Date],"&lt;="&amp;$A609,TOther[End Date Calc],"&gt;="&amp;A609),0)))</f>
        <v>0</v>
      </c>
      <c r="M609" s="8">
        <f>IF(A609="","",IF(COUNTIF(TOther[Frequency],$M$1)=0,0,IF(A609=(A609-DAY(A609)+1+4*7-WEEKDAY(A609-DAY(A609)+8-4,1)),SUMIFS(TOther[Amount],TOther[Frequency],$M$1,TOther[Start Date],"&lt;="&amp;$A609,TOther[End Date Calc],"&gt;="&amp;A609),0)))</f>
        <v>0</v>
      </c>
      <c r="N609" s="8" cm="1">
        <f t="array" ref="N609">IF(A609="","",IF(COUNTIF(TOther[Frequency],$N$1)=0,0,SUMPRODUCT(--(IFERROR(MOD(A609-TOther[Start Date],28),1)=0),--(TOther[Frequency]=$N$1),--(TOther[Start Date]&lt;=A609),--(TOther[End Date Calc]&gt;=A609),TOther[Amount])))</f>
        <v>0</v>
      </c>
      <c r="O609" s="8" cm="1">
        <f t="array" ref="O609">IF(A609="","",IF(COUNTIF(TOther[Frequency],$O$1)=0,0,SUMPRODUCT(--(IFERROR(MOD(A609-TOther[Start Date],42),1)=0),--(TOther[Frequency]=$O$1),--(TOther[Start Date]&lt;=A609),--(TOther[End Date Calc]&gt;=A609),TOther[Amount])))</f>
        <v>0</v>
      </c>
      <c r="P609" s="8" cm="1">
        <f t="array" ref="P609">IF(A609="","",IF(COUNTIF(TOther[Frequency],$P$1)=0,0,SUMPRODUCT(--(IFERROR(MOD(A609-TOther[Start Date],56),1)=0),--(TOther[Frequency]=$P$1),--(TOther[Start Date]&lt;=A609),--(TOther[End Date Calc]&gt;=A609),TOther[Amount])))</f>
        <v>0</v>
      </c>
      <c r="Q609" s="8">
        <f>IF(A609="","",IF(COUNTIF(TOther[Frequency],$Q$1)=0,0,IF(B609="N",SUMIFS(TOther[Amount],TOther[Frequency],$Q$1,TOther[Start Date],"&lt;="&amp;$A609,TOther[End Date Calc],"&gt;="&amp;A609,TOther[Start Day],DAY(A609)),SUMIFS(TOther[Amount],TOther[Frequency],$Q$1,TOther[Start Date],"&lt;="&amp;$A609,TOther[End Date Calc],"&gt;="&amp;A609,TOther[Start Day],"&gt;="&amp;DAY(A609)))))</f>
        <v>0</v>
      </c>
      <c r="R609" s="8" cm="1">
        <f t="array" ref="R609">IF(A609="","",IF(COUNTIF(TOther[Frequency],R$1)=0,0,SUMPRODUCT(--(TOther[Frequency]=R$1),--(TOther[Start Date]&lt;=A609),--(TOther[End Date Calc]&gt;=A609),IF(B609="N",--(TOther[Start Day]=DAY(A609)),--(TOther[Start Day]&gt;=DAY(A609))),--(IFERROR(MOD(TOther[Start Month]-MONTH(A609)+2,2),1)=0),TOther[Amount])))</f>
        <v>0</v>
      </c>
      <c r="S609" s="8" cm="1">
        <f t="array" ref="S609">IF(A609="","",IF(COUNTIF(TOther[Frequency],S$1)=0,0,SUMPRODUCT(--(TOther[Frequency]=S$1),--(TOther[Start Date]&lt;=A609),--(TOther[End Date Calc]&gt;=A609),IF(B609="N",--(TOther[Start Day]=DAY(A609)),--(TOther[Start Day]&gt;=DAY(A609))),--(IFERROR(MOD(TOther[Start Month]-MONTH(A609)+3,3),1)=0),TOther[Amount])))</f>
        <v>0</v>
      </c>
      <c r="T609" s="8" cm="1">
        <f t="array" ref="T609">IF($A609="","",IF(COUNTIF(TOther[Frequency],T$1)=0,0,SUMPRODUCT(--(TOther[Frequency]=T$1),--(TOther[Start Date]&lt;=$A609),--(TOther[End Date Calc]&gt;=$A609),IF($B609="N",--(TOther[Start Day]=DAY($A609)),--(TOther[Start Day]&gt;=DAY($A609))),--(IFERROR(MOD(TOther[Start Month]-MONTH($A609)+4,4),1)=0),TOther[Amount])))</f>
        <v>0</v>
      </c>
      <c r="U609" s="8" cm="1">
        <f t="array" ref="U609">IF(A609="","",IF(COUNTIF(TOther[Frequency],$U$1)=0,0,SUMPRODUCT(--(TOther[Frequency]=$U$1),--(TOther[Start Date]&lt;=A609),--(TOther[End Date Calc]&gt;=A609),IF(B609="N",--(TOther[Start Day]=DAY(A609)),--(TOther[Start Day]&gt;=DAY(A609))),--(IFERROR(MOD(TOther[Start Month]-MONTH(A609)+6,6),1)=0),TOther[Amount])))</f>
        <v>0</v>
      </c>
      <c r="V609" s="8" cm="1">
        <f t="array" ref="V609">IF(A609="","",IF(COUNTIF(TOther[Frequency],$V$1)=0,0,SUMPRODUCT(--(TOther[Frequency]=$V$1),--(TOther[Start Date]&lt;=A609),--(TOther[End Date Calc]&gt;=A609),IF(B609="N",--(TOther[Start Day]=DAY(A609)),--(TOther[Start Day]&gt;=DAY(A609))),--(IFERROR(MOD(TOther[Start Month]-MONTH(A609)+12,12),1)=0),TOther[Amount])))</f>
        <v>0</v>
      </c>
      <c r="W609" s="8">
        <f>IF(A609="","",SUMIFS(TOther[Amount],TOther[Start Date],A609,TOther[Frequency],$W$1))</f>
        <v>0</v>
      </c>
      <c r="X609" s="9">
        <f t="shared" si="45"/>
        <v>2000</v>
      </c>
      <c r="Y609" s="9">
        <f t="shared" si="49"/>
        <v>0</v>
      </c>
      <c r="Z609" s="8" cm="1">
        <f t="array" ref="Z609">IF(A609="","",IF(COUNTIF('2) Income'!$D$13:$D$32,"Weekly")=0,0,SUMPRODUCT(--(IFERROR(MOD(A609-'2) Income'!$F$13:$F$32,7),1)=0),--('2) Income'!$D$13:$D$32="Weekly"),--('2) Income'!$F$13:$F$32&lt;=A609),'2) Income'!$E$13:$E$32)))</f>
        <v>0</v>
      </c>
      <c r="AA609" s="8" cm="1">
        <f t="array" ref="AA609">IF(A609="","",IF(COUNTIF('2) Income'!$D$13:$D$32,"Every Other Week")=0,0,SUMPRODUCT(--(IFERROR(MOD(A609-'2) Income'!$F$13:$F$32,14),1)=0),--('2) Income'!$D$13:$D$32="Every Other Week"),--('2) Income'!$F$13:$F$32&lt;=A609),'2) Income'!$E$13:$E$32)))</f>
        <v>0</v>
      </c>
      <c r="AB609" s="8">
        <f>IF(A609="","",IF(COUNTIF('2) Income'!$D$13:$D$32,"1st and 15th")=0,0,IF(OR(DAY(A609)=1,DAY(A609)=15),SUMIFS('2) Income'!$E$13:$E$32,'2) Income'!$D$13:$D$32,"1st and 15th",'2) Income'!$F$13:$F$32,"&lt;="&amp;$A609),0)))</f>
        <v>0</v>
      </c>
      <c r="AC609" s="8">
        <f>IF(A609="","",IF(COUNTIF('2) Income'!$D$13:$D$32,"2nd Wednesday")=0,0,IF(A609=(A609-DAY(A609)+1+2*7-WEEKDAY(A609-DAY(A609)+8-4,1)),SUMIFS('2) Income'!$E$13:$E$32,'2) Income'!$D$13:$D$32,"2nd Wednesday",'2) Income'!$F$13:$F$32,"&lt;="&amp;$A609),0)))</f>
        <v>0</v>
      </c>
      <c r="AD609" s="8">
        <f>IF(A609="","",IF(COUNTIF('2) Income'!$D$13:$D$32,"3rd Wednesday")=0,0,IF(A609=(A609-DAY(A609)+1+3*7-WEEKDAY(A609-DAY(A609)+8-4,1)),SUMIFS('2) Income'!$E$13:$E$32,'2) Income'!$D$13:$D$32,"3rd Wednesday",'2) Income'!$F$13:$F$32,"&lt;="&amp;$A609),0)))</f>
        <v>0</v>
      </c>
      <c r="AE609" s="8">
        <f>IF(A609="","",IF(COUNTIF('2) Income'!$D$13:$D$32,"4th Wednesday")=0,0,IF(A609=(A609-DAY(A609)+1+4*7-WEEKDAY(A609-DAY(A609)+8-4,1)),SUMIFS('2) Income'!$E$13:$E$32,'2) Income'!$D$13:$D$32,"4th Wednesday",'2) Income'!$F$13:$F$32,"&lt;="&amp;$A609),0)))</f>
        <v>0</v>
      </c>
      <c r="AF609" s="8" cm="1">
        <f t="array" ref="AF609">IF(A609="","",IF(COUNTIF('2) Income'!$D$13:$D$32,"Every 4 Weeks")=0,0,SUMPRODUCT(--(IFERROR(MOD(A609-'2) Income'!$F$13:$F$32,28),1)=0),--('2) Income'!$D$13:$D$32="Every 4 Weeks"),--('2) Income'!$F$13:$F$32&lt;=A609),'2) Income'!$E$13:$E$32)))</f>
        <v>0</v>
      </c>
      <c r="AG609" s="8">
        <f>IF(A609="","",IF(COUNTIF('2) Income'!$D$13:$D$32,"Monthly")=0,0,IF(B609="N",SUMIFS('2) Income'!$E$13:$E$32,'2) Income'!$D$13:$D$32,"monthly",'2) Income'!$F$13:$F$32,"&lt;="&amp;$A609,'2) Income'!$I$13:$I$32,DAY(A609)),SUMIFS('2) Income'!$E$13:$E$32,'2) Income'!$D$13:$D$32,"monthly",'2) Income'!$F$13:$F$32,"&lt;="&amp;$A609,'2) Income'!$I$13:$I$32,"&gt;="&amp;DAY(A609)))))</f>
        <v>0</v>
      </c>
      <c r="AH609" s="8" cm="1">
        <f t="array" ref="AH609">IF(A609="","",IF(COUNTIF('2) Income'!$D$13:$D$32,"Yearly")=0,0,SUMPRODUCT(--('2) Income'!$D$13:$D$32="Yearly"),--('2) Income'!$F$13:$F$32&lt;=A609),IF(B609="N",--('2) Income'!$I$13:$I$32=DAY(A609)),--('2) Income'!$I$13:$I$32&gt;=DAY(A609))),--(IFERROR(MOD('2) Income'!$H$13:$H$32-MONTH(A609)+12,12),1)=0),'2) Income'!$E$13:$E$32)))</f>
        <v>0</v>
      </c>
      <c r="AI609" s="8">
        <f>IF(A609="","",IF(COUNTIF('2) Income'!$D$13:$D$32,"one-time")=0,0,SUMIFS('2) Income'!$E$13:$E$32,'2) Income'!$D$13:$D$32,"one-time",'2) Income'!$F$13:$F$32,"="&amp;$A609)))</f>
        <v>0</v>
      </c>
      <c r="AJ609" s="9">
        <f t="shared" si="46"/>
        <v>0</v>
      </c>
    </row>
    <row r="610" spans="1:36">
      <c r="A610" s="7">
        <f>IF(A609="","",IF(A609+1&lt;='1) Period'!$E$21,A609+1,""))</f>
        <v>46082</v>
      </c>
      <c r="B610" s="7" t="str">
        <f t="shared" si="47"/>
        <v>N</v>
      </c>
      <c r="C610" t="str">
        <f t="shared" si="48"/>
        <v>Y</v>
      </c>
      <c r="D610" s="8">
        <f>IF(A610="","",IF(TEXT(A610,"dddd")='4) Happy Money'!$E$23,WAllowance,0))</f>
        <v>0</v>
      </c>
      <c r="E610" s="8">
        <f>IF(A610="","",IF(B610="N",SUMIF(TMonthly[Day of the Month],DAY(A610),TMonthly[Amount]),SUMIF(TMonthly[Day of the Month],"&gt;="&amp;DAY(A610),TMonthly[Amount])))</f>
        <v>195</v>
      </c>
      <c r="F610" s="8" cm="1">
        <f t="array" ref="F610">IF(A610="","",SUMPRODUCT(--(TYearly[Due Date]&lt;=A610),IF(B610="N",--(TYearly[Day]=DAY(A610)),--(TYearly[Day]&gt;=DAY(A610))),--(IFERROR(MOD(TYearly[Month]-MONTH(A610)+12,12),1)=0),TYearly[Amount]))</f>
        <v>0</v>
      </c>
      <c r="G610" s="8">
        <f>IF(A610="","",SUMIF(TOneTime[Due Date],A610,TOneTime[Amount]))</f>
        <v>0</v>
      </c>
      <c r="H610" s="8" cm="1">
        <f t="array" ref="H610">IF(A610="","",IF(COUNTIF(TOther[Frequency],$H$1)=0,0,SUMPRODUCT(--(IFERROR(MOD(A610-TOther[Start Date],7),1)=0),--(TOther[Frequency]=$H$1),--(TOther[Start Date]&lt;=A610),--(TOther[End Date Calc]&gt;=A610),TOther[Amount])))</f>
        <v>0</v>
      </c>
      <c r="I610" s="8" cm="1">
        <f t="array" ref="I610">IF(A610="","",IF(COUNTIF(TOther[Frequency],$I$1)=0,0,SUMPRODUCT(--(IFERROR(MOD(A610-TOther[Start Date],14),1)=0),--(TOther[Frequency]=$I$1),--(TOther[Start Date]&lt;=A610),--(TOther[End Date Calc]&gt;=A610),TOther[Amount])))</f>
        <v>0</v>
      </c>
      <c r="J610" s="8">
        <f>IF(A610="","",IF(COUNTIF(TOther[Frequency],$J$1)=0,0,IF(OR(DAY(A610)=1,DAY(A610)=15),SUMIFS(TOther[Amount],TOther[Frequency],$J$1,TOther[Start Date],"&lt;="&amp;$A610,TOther[End Date Calc],"&gt;="&amp;A610),0)))</f>
        <v>0</v>
      </c>
      <c r="K610" s="8">
        <f>IF(A610="","",IF(COUNTIF(TOther[Frequency],$K$1)=0,0,IF(A610=(A610-DAY(A610)+1+2*7-WEEKDAY(A610-DAY(A610)+8-4,1)),SUMIFS(TOther[Amount],TOther[Frequency],$K$1,TOther[Start Date],"&lt;="&amp;$A610,TOther[End Date Calc],"&gt;="&amp;A610),0)))</f>
        <v>0</v>
      </c>
      <c r="L610" s="8">
        <f>IF(A610="","",IF(COUNTIF(TOther[Frequency],$L$1)=0,0,IF(A610=(A610-DAY(A610)+1+3*7-WEEKDAY(A610-DAY(A610)+8-4,1)),SUMIFS(TOther[Amount],TOther[Frequency],$L$1,TOther[Start Date],"&lt;="&amp;$A610,TOther[End Date Calc],"&gt;="&amp;A610),0)))</f>
        <v>0</v>
      </c>
      <c r="M610" s="8">
        <f>IF(A610="","",IF(COUNTIF(TOther[Frequency],$M$1)=0,0,IF(A610=(A610-DAY(A610)+1+4*7-WEEKDAY(A610-DAY(A610)+8-4,1)),SUMIFS(TOther[Amount],TOther[Frequency],$M$1,TOther[Start Date],"&lt;="&amp;$A610,TOther[End Date Calc],"&gt;="&amp;A610),0)))</f>
        <v>0</v>
      </c>
      <c r="N610" s="8" cm="1">
        <f t="array" ref="N610">IF(A610="","",IF(COUNTIF(TOther[Frequency],$N$1)=0,0,SUMPRODUCT(--(IFERROR(MOD(A610-TOther[Start Date],28),1)=0),--(TOther[Frequency]=$N$1),--(TOther[Start Date]&lt;=A610),--(TOther[End Date Calc]&gt;=A610),TOther[Amount])))</f>
        <v>0</v>
      </c>
      <c r="O610" s="8" cm="1">
        <f t="array" ref="O610">IF(A610="","",IF(COUNTIF(TOther[Frequency],$O$1)=0,0,SUMPRODUCT(--(IFERROR(MOD(A610-TOther[Start Date],42),1)=0),--(TOther[Frequency]=$O$1),--(TOther[Start Date]&lt;=A610),--(TOther[End Date Calc]&gt;=A610),TOther[Amount])))</f>
        <v>0</v>
      </c>
      <c r="P610" s="8" cm="1">
        <f t="array" ref="P610">IF(A610="","",IF(COUNTIF(TOther[Frequency],$P$1)=0,0,SUMPRODUCT(--(IFERROR(MOD(A610-TOther[Start Date],56),1)=0),--(TOther[Frequency]=$P$1),--(TOther[Start Date]&lt;=A610),--(TOther[End Date Calc]&gt;=A610),TOther[Amount])))</f>
        <v>0</v>
      </c>
      <c r="Q610" s="8">
        <f>IF(A610="","",IF(COUNTIF(TOther[Frequency],$Q$1)=0,0,IF(B610="N",SUMIFS(TOther[Amount],TOther[Frequency],$Q$1,TOther[Start Date],"&lt;="&amp;$A610,TOther[End Date Calc],"&gt;="&amp;A610,TOther[Start Day],DAY(A610)),SUMIFS(TOther[Amount],TOther[Frequency],$Q$1,TOther[Start Date],"&lt;="&amp;$A610,TOther[End Date Calc],"&gt;="&amp;A610,TOther[Start Day],"&gt;="&amp;DAY(A610)))))</f>
        <v>0</v>
      </c>
      <c r="R610" s="8" cm="1">
        <f t="array" ref="R610">IF(A610="","",IF(COUNTIF(TOther[Frequency],R$1)=0,0,SUMPRODUCT(--(TOther[Frequency]=R$1),--(TOther[Start Date]&lt;=A610),--(TOther[End Date Calc]&gt;=A610),IF(B610="N",--(TOther[Start Day]=DAY(A610)),--(TOther[Start Day]&gt;=DAY(A610))),--(IFERROR(MOD(TOther[Start Month]-MONTH(A610)+2,2),1)=0),TOther[Amount])))</f>
        <v>0</v>
      </c>
      <c r="S610" s="8" cm="1">
        <f t="array" ref="S610">IF(A610="","",IF(COUNTIF(TOther[Frequency],S$1)=0,0,SUMPRODUCT(--(TOther[Frequency]=S$1),--(TOther[Start Date]&lt;=A610),--(TOther[End Date Calc]&gt;=A610),IF(B610="N",--(TOther[Start Day]=DAY(A610)),--(TOther[Start Day]&gt;=DAY(A610))),--(IFERROR(MOD(TOther[Start Month]-MONTH(A610)+3,3),1)=0),TOther[Amount])))</f>
        <v>0</v>
      </c>
      <c r="T610" s="8" cm="1">
        <f t="array" ref="T610">IF($A610="","",IF(COUNTIF(TOther[Frequency],T$1)=0,0,SUMPRODUCT(--(TOther[Frequency]=T$1),--(TOther[Start Date]&lt;=$A610),--(TOther[End Date Calc]&gt;=$A610),IF($B610="N",--(TOther[Start Day]=DAY($A610)),--(TOther[Start Day]&gt;=DAY($A610))),--(IFERROR(MOD(TOther[Start Month]-MONTH($A610)+4,4),1)=0),TOther[Amount])))</f>
        <v>0</v>
      </c>
      <c r="U610" s="8" cm="1">
        <f t="array" ref="U610">IF(A610="","",IF(COUNTIF(TOther[Frequency],$U$1)=0,0,SUMPRODUCT(--(TOther[Frequency]=$U$1),--(TOther[Start Date]&lt;=A610),--(TOther[End Date Calc]&gt;=A610),IF(B610="N",--(TOther[Start Day]=DAY(A610)),--(TOther[Start Day]&gt;=DAY(A610))),--(IFERROR(MOD(TOther[Start Month]-MONTH(A610)+6,6),1)=0),TOther[Amount])))</f>
        <v>0</v>
      </c>
      <c r="V610" s="8" cm="1">
        <f t="array" ref="V610">IF(A610="","",IF(COUNTIF(TOther[Frequency],$V$1)=0,0,SUMPRODUCT(--(TOther[Frequency]=$V$1),--(TOther[Start Date]&lt;=A610),--(TOther[End Date Calc]&gt;=A610),IF(B610="N",--(TOther[Start Day]=DAY(A610)),--(TOther[Start Day]&gt;=DAY(A610))),--(IFERROR(MOD(TOther[Start Month]-MONTH(A610)+12,12),1)=0),TOther[Amount])))</f>
        <v>0</v>
      </c>
      <c r="W610" s="8">
        <f>IF(A610="","",SUMIFS(TOther[Amount],TOther[Start Date],A610,TOther[Frequency],$W$1))</f>
        <v>0</v>
      </c>
      <c r="X610" s="9">
        <f t="shared" si="45"/>
        <v>195</v>
      </c>
      <c r="Y610" s="9">
        <f t="shared" si="49"/>
        <v>0</v>
      </c>
      <c r="Z610" s="8" cm="1">
        <f t="array" ref="Z610">IF(A610="","",IF(COUNTIF('2) Income'!$D$13:$D$32,"Weekly")=0,0,SUMPRODUCT(--(IFERROR(MOD(A610-'2) Income'!$F$13:$F$32,7),1)=0),--('2) Income'!$D$13:$D$32="Weekly"),--('2) Income'!$F$13:$F$32&lt;=A610),'2) Income'!$E$13:$E$32)))</f>
        <v>0</v>
      </c>
      <c r="AA610" s="8" cm="1">
        <f t="array" ref="AA610">IF(A610="","",IF(COUNTIF('2) Income'!$D$13:$D$32,"Every Other Week")=0,0,SUMPRODUCT(--(IFERROR(MOD(A610-'2) Income'!$F$13:$F$32,14),1)=0),--('2) Income'!$D$13:$D$32="Every Other Week"),--('2) Income'!$F$13:$F$32&lt;=A610),'2) Income'!$E$13:$E$32)))</f>
        <v>0</v>
      </c>
      <c r="AB610" s="8">
        <f>IF(A610="","",IF(COUNTIF('2) Income'!$D$13:$D$32,"1st and 15th")=0,0,IF(OR(DAY(A610)=1,DAY(A610)=15),SUMIFS('2) Income'!$E$13:$E$32,'2) Income'!$D$13:$D$32,"1st and 15th",'2) Income'!$F$13:$F$32,"&lt;="&amp;$A610),0)))</f>
        <v>0</v>
      </c>
      <c r="AC610" s="8">
        <f>IF(A610="","",IF(COUNTIF('2) Income'!$D$13:$D$32,"2nd Wednesday")=0,0,IF(A610=(A610-DAY(A610)+1+2*7-WEEKDAY(A610-DAY(A610)+8-4,1)),SUMIFS('2) Income'!$E$13:$E$32,'2) Income'!$D$13:$D$32,"2nd Wednesday",'2) Income'!$F$13:$F$32,"&lt;="&amp;$A610),0)))</f>
        <v>0</v>
      </c>
      <c r="AD610" s="8">
        <f>IF(A610="","",IF(COUNTIF('2) Income'!$D$13:$D$32,"3rd Wednesday")=0,0,IF(A610=(A610-DAY(A610)+1+3*7-WEEKDAY(A610-DAY(A610)+8-4,1)),SUMIFS('2) Income'!$E$13:$E$32,'2) Income'!$D$13:$D$32,"3rd Wednesday",'2) Income'!$F$13:$F$32,"&lt;="&amp;$A610),0)))</f>
        <v>0</v>
      </c>
      <c r="AE610" s="8">
        <f>IF(A610="","",IF(COUNTIF('2) Income'!$D$13:$D$32,"4th Wednesday")=0,0,IF(A610=(A610-DAY(A610)+1+4*7-WEEKDAY(A610-DAY(A610)+8-4,1)),SUMIFS('2) Income'!$E$13:$E$32,'2) Income'!$D$13:$D$32,"4th Wednesday",'2) Income'!$F$13:$F$32,"&lt;="&amp;$A610),0)))</f>
        <v>0</v>
      </c>
      <c r="AF610" s="8" cm="1">
        <f t="array" ref="AF610">IF(A610="","",IF(COUNTIF('2) Income'!$D$13:$D$32,"Every 4 Weeks")=0,0,SUMPRODUCT(--(IFERROR(MOD(A610-'2) Income'!$F$13:$F$32,28),1)=0),--('2) Income'!$D$13:$D$32="Every 4 Weeks"),--('2) Income'!$F$13:$F$32&lt;=A610),'2) Income'!$E$13:$E$32)))</f>
        <v>0</v>
      </c>
      <c r="AG610" s="8">
        <f>IF(A610="","",IF(COUNTIF('2) Income'!$D$13:$D$32,"Monthly")=0,0,IF(B610="N",SUMIFS('2) Income'!$E$13:$E$32,'2) Income'!$D$13:$D$32,"monthly",'2) Income'!$F$13:$F$32,"&lt;="&amp;$A610,'2) Income'!$I$13:$I$32,DAY(A610)),SUMIFS('2) Income'!$E$13:$E$32,'2) Income'!$D$13:$D$32,"monthly",'2) Income'!$F$13:$F$32,"&lt;="&amp;$A610,'2) Income'!$I$13:$I$32,"&gt;="&amp;DAY(A610)))))</f>
        <v>650</v>
      </c>
      <c r="AH610" s="8" cm="1">
        <f t="array" ref="AH610">IF(A610="","",IF(COUNTIF('2) Income'!$D$13:$D$32,"Yearly")=0,0,SUMPRODUCT(--('2) Income'!$D$13:$D$32="Yearly"),--('2) Income'!$F$13:$F$32&lt;=A610),IF(B610="N",--('2) Income'!$I$13:$I$32=DAY(A610)),--('2) Income'!$I$13:$I$32&gt;=DAY(A610))),--(IFERROR(MOD('2) Income'!$H$13:$H$32-MONTH(A610)+12,12),1)=0),'2) Income'!$E$13:$E$32)))</f>
        <v>0</v>
      </c>
      <c r="AI610" s="8">
        <f>IF(A610="","",IF(COUNTIF('2) Income'!$D$13:$D$32,"one-time")=0,0,SUMIFS('2) Income'!$E$13:$E$32,'2) Income'!$D$13:$D$32,"one-time",'2) Income'!$F$13:$F$32,"="&amp;$A610)))</f>
        <v>0</v>
      </c>
      <c r="AJ610" s="9">
        <f t="shared" si="46"/>
        <v>650</v>
      </c>
    </row>
    <row r="611" spans="1:36">
      <c r="A611" s="7">
        <f>IF(A610="","",IF(A610+1&lt;='1) Period'!$E$21,A610+1,""))</f>
        <v>46083</v>
      </c>
      <c r="B611" s="7" t="str">
        <f t="shared" si="47"/>
        <v>N</v>
      </c>
      <c r="C611" t="str">
        <f t="shared" si="48"/>
        <v>F</v>
      </c>
      <c r="D611" s="8">
        <f>IF(A611="","",IF(TEXT(A611,"dddd")='4) Happy Money'!$E$23,WAllowance,0))</f>
        <v>400</v>
      </c>
      <c r="E611" s="8">
        <f>IF(A611="","",IF(B611="N",SUMIF(TMonthly[Day of the Month],DAY(A611),TMonthly[Amount]),SUMIF(TMonthly[Day of the Month],"&gt;="&amp;DAY(A611),TMonthly[Amount])))</f>
        <v>35</v>
      </c>
      <c r="F611" s="8" cm="1">
        <f t="array" ref="F611">IF(A611="","",SUMPRODUCT(--(TYearly[Due Date]&lt;=A611),IF(B611="N",--(TYearly[Day]=DAY(A611)),--(TYearly[Day]&gt;=DAY(A611))),--(IFERROR(MOD(TYearly[Month]-MONTH(A611)+12,12),1)=0),TYearly[Amount]))</f>
        <v>0</v>
      </c>
      <c r="G611" s="8">
        <f>IF(A611="","",SUMIF(TOneTime[Due Date],A611,TOneTime[Amount]))</f>
        <v>0</v>
      </c>
      <c r="H611" s="8" cm="1">
        <f t="array" ref="H611">IF(A611="","",IF(COUNTIF(TOther[Frequency],$H$1)=0,0,SUMPRODUCT(--(IFERROR(MOD(A611-TOther[Start Date],7),1)=0),--(TOther[Frequency]=$H$1),--(TOther[Start Date]&lt;=A611),--(TOther[End Date Calc]&gt;=A611),TOther[Amount])))</f>
        <v>0</v>
      </c>
      <c r="I611" s="8" cm="1">
        <f t="array" ref="I611">IF(A611="","",IF(COUNTIF(TOther[Frequency],$I$1)=0,0,SUMPRODUCT(--(IFERROR(MOD(A611-TOther[Start Date],14),1)=0),--(TOther[Frequency]=$I$1),--(TOther[Start Date]&lt;=A611),--(TOther[End Date Calc]&gt;=A611),TOther[Amount])))</f>
        <v>230</v>
      </c>
      <c r="J611" s="8">
        <f>IF(A611="","",IF(COUNTIF(TOther[Frequency],$J$1)=0,0,IF(OR(DAY(A611)=1,DAY(A611)=15),SUMIFS(TOther[Amount],TOther[Frequency],$J$1,TOther[Start Date],"&lt;="&amp;$A611,TOther[End Date Calc],"&gt;="&amp;A611),0)))</f>
        <v>0</v>
      </c>
      <c r="K611" s="8">
        <f>IF(A611="","",IF(COUNTIF(TOther[Frequency],$K$1)=0,0,IF(A611=(A611-DAY(A611)+1+2*7-WEEKDAY(A611-DAY(A611)+8-4,1)),SUMIFS(TOther[Amount],TOther[Frequency],$K$1,TOther[Start Date],"&lt;="&amp;$A611,TOther[End Date Calc],"&gt;="&amp;A611),0)))</f>
        <v>0</v>
      </c>
      <c r="L611" s="8">
        <f>IF(A611="","",IF(COUNTIF(TOther[Frequency],$L$1)=0,0,IF(A611=(A611-DAY(A611)+1+3*7-WEEKDAY(A611-DAY(A611)+8-4,1)),SUMIFS(TOther[Amount],TOther[Frequency],$L$1,TOther[Start Date],"&lt;="&amp;$A611,TOther[End Date Calc],"&gt;="&amp;A611),0)))</f>
        <v>0</v>
      </c>
      <c r="M611" s="8">
        <f>IF(A611="","",IF(COUNTIF(TOther[Frequency],$M$1)=0,0,IF(A611=(A611-DAY(A611)+1+4*7-WEEKDAY(A611-DAY(A611)+8-4,1)),SUMIFS(TOther[Amount],TOther[Frequency],$M$1,TOther[Start Date],"&lt;="&amp;$A611,TOther[End Date Calc],"&gt;="&amp;A611),0)))</f>
        <v>0</v>
      </c>
      <c r="N611" s="8" cm="1">
        <f t="array" ref="N611">IF(A611="","",IF(COUNTIF(TOther[Frequency],$N$1)=0,0,SUMPRODUCT(--(IFERROR(MOD(A611-TOther[Start Date],28),1)=0),--(TOther[Frequency]=$N$1),--(TOther[Start Date]&lt;=A611),--(TOther[End Date Calc]&gt;=A611),TOther[Amount])))</f>
        <v>0</v>
      </c>
      <c r="O611" s="8" cm="1">
        <f t="array" ref="O611">IF(A611="","",IF(COUNTIF(TOther[Frequency],$O$1)=0,0,SUMPRODUCT(--(IFERROR(MOD(A611-TOther[Start Date],42),1)=0),--(TOther[Frequency]=$O$1),--(TOther[Start Date]&lt;=A611),--(TOther[End Date Calc]&gt;=A611),TOther[Amount])))</f>
        <v>0</v>
      </c>
      <c r="P611" s="8" cm="1">
        <f t="array" ref="P611">IF(A611="","",IF(COUNTIF(TOther[Frequency],$P$1)=0,0,SUMPRODUCT(--(IFERROR(MOD(A611-TOther[Start Date],56),1)=0),--(TOther[Frequency]=$P$1),--(TOther[Start Date]&lt;=A611),--(TOther[End Date Calc]&gt;=A611),TOther[Amount])))</f>
        <v>0</v>
      </c>
      <c r="Q611" s="8">
        <f>IF(A611="","",IF(COUNTIF(TOther[Frequency],$Q$1)=0,0,IF(B611="N",SUMIFS(TOther[Amount],TOther[Frequency],$Q$1,TOther[Start Date],"&lt;="&amp;$A611,TOther[End Date Calc],"&gt;="&amp;A611,TOther[Start Day],DAY(A611)),SUMIFS(TOther[Amount],TOther[Frequency],$Q$1,TOther[Start Date],"&lt;="&amp;$A611,TOther[End Date Calc],"&gt;="&amp;A611,TOther[Start Day],"&gt;="&amp;DAY(A611)))))</f>
        <v>0</v>
      </c>
      <c r="R611" s="8" cm="1">
        <f t="array" ref="R611">IF(A611="","",IF(COUNTIF(TOther[Frequency],R$1)=0,0,SUMPRODUCT(--(TOther[Frequency]=R$1),--(TOther[Start Date]&lt;=A611),--(TOther[End Date Calc]&gt;=A611),IF(B611="N",--(TOther[Start Day]=DAY(A611)),--(TOther[Start Day]&gt;=DAY(A611))),--(IFERROR(MOD(TOther[Start Month]-MONTH(A611)+2,2),1)=0),TOther[Amount])))</f>
        <v>0</v>
      </c>
      <c r="S611" s="8" cm="1">
        <f t="array" ref="S611">IF(A611="","",IF(COUNTIF(TOther[Frequency],S$1)=0,0,SUMPRODUCT(--(TOther[Frequency]=S$1),--(TOther[Start Date]&lt;=A611),--(TOther[End Date Calc]&gt;=A611),IF(B611="N",--(TOther[Start Day]=DAY(A611)),--(TOther[Start Day]&gt;=DAY(A611))),--(IFERROR(MOD(TOther[Start Month]-MONTH(A611)+3,3),1)=0),TOther[Amount])))</f>
        <v>0</v>
      </c>
      <c r="T611" s="8" cm="1">
        <f t="array" ref="T611">IF($A611="","",IF(COUNTIF(TOther[Frequency],T$1)=0,0,SUMPRODUCT(--(TOther[Frequency]=T$1),--(TOther[Start Date]&lt;=$A611),--(TOther[End Date Calc]&gt;=$A611),IF($B611="N",--(TOther[Start Day]=DAY($A611)),--(TOther[Start Day]&gt;=DAY($A611))),--(IFERROR(MOD(TOther[Start Month]-MONTH($A611)+4,4),1)=0),TOther[Amount])))</f>
        <v>0</v>
      </c>
      <c r="U611" s="8" cm="1">
        <f t="array" ref="U611">IF(A611="","",IF(COUNTIF(TOther[Frequency],$U$1)=0,0,SUMPRODUCT(--(TOther[Frequency]=$U$1),--(TOther[Start Date]&lt;=A611),--(TOther[End Date Calc]&gt;=A611),IF(B611="N",--(TOther[Start Day]=DAY(A611)),--(TOther[Start Day]&gt;=DAY(A611))),--(IFERROR(MOD(TOther[Start Month]-MONTH(A611)+6,6),1)=0),TOther[Amount])))</f>
        <v>0</v>
      </c>
      <c r="V611" s="8" cm="1">
        <f t="array" ref="V611">IF(A611="","",IF(COUNTIF(TOther[Frequency],$V$1)=0,0,SUMPRODUCT(--(TOther[Frequency]=$V$1),--(TOther[Start Date]&lt;=A611),--(TOther[End Date Calc]&gt;=A611),IF(B611="N",--(TOther[Start Day]=DAY(A611)),--(TOther[Start Day]&gt;=DAY(A611))),--(IFERROR(MOD(TOther[Start Month]-MONTH(A611)+12,12),1)=0),TOther[Amount])))</f>
        <v>0</v>
      </c>
      <c r="W611" s="8">
        <f>IF(A611="","",SUMIFS(TOther[Amount],TOther[Start Date],A611,TOther[Frequency],$W$1))</f>
        <v>0</v>
      </c>
      <c r="X611" s="9">
        <f t="shared" si="45"/>
        <v>265</v>
      </c>
      <c r="Y611" s="9">
        <f t="shared" si="49"/>
        <v>230</v>
      </c>
      <c r="Z611" s="8" cm="1">
        <f t="array" ref="Z611">IF(A611="","",IF(COUNTIF('2) Income'!$D$13:$D$32,"Weekly")=0,0,SUMPRODUCT(--(IFERROR(MOD(A611-'2) Income'!$F$13:$F$32,7),1)=0),--('2) Income'!$D$13:$D$32="Weekly"),--('2) Income'!$F$13:$F$32&lt;=A611),'2) Income'!$E$13:$E$32)))</f>
        <v>0</v>
      </c>
      <c r="AA611" s="8" cm="1">
        <f t="array" ref="AA611">IF(A611="","",IF(COUNTIF('2) Income'!$D$13:$D$32,"Every Other Week")=0,0,SUMPRODUCT(--(IFERROR(MOD(A611-'2) Income'!$F$13:$F$32,14),1)=0),--('2) Income'!$D$13:$D$32="Every Other Week"),--('2) Income'!$F$13:$F$32&lt;=A611),'2) Income'!$E$13:$E$32)))</f>
        <v>0</v>
      </c>
      <c r="AB611" s="8">
        <f>IF(A611="","",IF(COUNTIF('2) Income'!$D$13:$D$32,"1st and 15th")=0,0,IF(OR(DAY(A611)=1,DAY(A611)=15),SUMIFS('2) Income'!$E$13:$E$32,'2) Income'!$D$13:$D$32,"1st and 15th",'2) Income'!$F$13:$F$32,"&lt;="&amp;$A611),0)))</f>
        <v>0</v>
      </c>
      <c r="AC611" s="8">
        <f>IF(A611="","",IF(COUNTIF('2) Income'!$D$13:$D$32,"2nd Wednesday")=0,0,IF(A611=(A611-DAY(A611)+1+2*7-WEEKDAY(A611-DAY(A611)+8-4,1)),SUMIFS('2) Income'!$E$13:$E$32,'2) Income'!$D$13:$D$32,"2nd Wednesday",'2) Income'!$F$13:$F$32,"&lt;="&amp;$A611),0)))</f>
        <v>0</v>
      </c>
      <c r="AD611" s="8">
        <f>IF(A611="","",IF(COUNTIF('2) Income'!$D$13:$D$32,"3rd Wednesday")=0,0,IF(A611=(A611-DAY(A611)+1+3*7-WEEKDAY(A611-DAY(A611)+8-4,1)),SUMIFS('2) Income'!$E$13:$E$32,'2) Income'!$D$13:$D$32,"3rd Wednesday",'2) Income'!$F$13:$F$32,"&lt;="&amp;$A611),0)))</f>
        <v>0</v>
      </c>
      <c r="AE611" s="8">
        <f>IF(A611="","",IF(COUNTIF('2) Income'!$D$13:$D$32,"4th Wednesday")=0,0,IF(A611=(A611-DAY(A611)+1+4*7-WEEKDAY(A611-DAY(A611)+8-4,1)),SUMIFS('2) Income'!$E$13:$E$32,'2) Income'!$D$13:$D$32,"4th Wednesday",'2) Income'!$F$13:$F$32,"&lt;="&amp;$A611),0)))</f>
        <v>0</v>
      </c>
      <c r="AF611" s="8" cm="1">
        <f t="array" ref="AF611">IF(A611="","",IF(COUNTIF('2) Income'!$D$13:$D$32,"Every 4 Weeks")=0,0,SUMPRODUCT(--(IFERROR(MOD(A611-'2) Income'!$F$13:$F$32,28),1)=0),--('2) Income'!$D$13:$D$32="Every 4 Weeks"),--('2) Income'!$F$13:$F$32&lt;=A611),'2) Income'!$E$13:$E$32)))</f>
        <v>0</v>
      </c>
      <c r="AG611" s="8">
        <f>IF(A611="","",IF(COUNTIF('2) Income'!$D$13:$D$32,"Monthly")=0,0,IF(B611="N",SUMIFS('2) Income'!$E$13:$E$32,'2) Income'!$D$13:$D$32,"monthly",'2) Income'!$F$13:$F$32,"&lt;="&amp;$A611,'2) Income'!$I$13:$I$32,DAY(A611)),SUMIFS('2) Income'!$E$13:$E$32,'2) Income'!$D$13:$D$32,"monthly",'2) Income'!$F$13:$F$32,"&lt;="&amp;$A611,'2) Income'!$I$13:$I$32,"&gt;="&amp;DAY(A611)))))</f>
        <v>0</v>
      </c>
      <c r="AH611" s="8" cm="1">
        <f t="array" ref="AH611">IF(A611="","",IF(COUNTIF('2) Income'!$D$13:$D$32,"Yearly")=0,0,SUMPRODUCT(--('2) Income'!$D$13:$D$32="Yearly"),--('2) Income'!$F$13:$F$32&lt;=A611),IF(B611="N",--('2) Income'!$I$13:$I$32=DAY(A611)),--('2) Income'!$I$13:$I$32&gt;=DAY(A611))),--(IFERROR(MOD('2) Income'!$H$13:$H$32-MONTH(A611)+12,12),1)=0),'2) Income'!$E$13:$E$32)))</f>
        <v>0</v>
      </c>
      <c r="AI611" s="8">
        <f>IF(A611="","",IF(COUNTIF('2) Income'!$D$13:$D$32,"one-time")=0,0,SUMIFS('2) Income'!$E$13:$E$32,'2) Income'!$D$13:$D$32,"one-time",'2) Income'!$F$13:$F$32,"="&amp;$A611)))</f>
        <v>0</v>
      </c>
      <c r="AJ611" s="9">
        <f t="shared" si="46"/>
        <v>0</v>
      </c>
    </row>
    <row r="612" spans="1:36">
      <c r="A612" s="7">
        <f>IF(A611="","",IF(A611+1&lt;='1) Period'!$E$21,A611+1,""))</f>
        <v>46084</v>
      </c>
      <c r="B612" s="7" t="str">
        <f t="shared" si="47"/>
        <v>N</v>
      </c>
      <c r="C612" t="str">
        <f t="shared" si="48"/>
        <v>F</v>
      </c>
      <c r="D612" s="8">
        <f>IF(A612="","",IF(TEXT(A612,"dddd")='4) Happy Money'!$E$23,WAllowance,0))</f>
        <v>0</v>
      </c>
      <c r="E612" s="8">
        <f>IF(A612="","",IF(B612="N",SUMIF(TMonthly[Day of the Month],DAY(A612),TMonthly[Amount]),SUMIF(TMonthly[Day of the Month],"&gt;="&amp;DAY(A612),TMonthly[Amount])))</f>
        <v>35</v>
      </c>
      <c r="F612" s="8" cm="1">
        <f t="array" ref="F612">IF(A612="","",SUMPRODUCT(--(TYearly[Due Date]&lt;=A612),IF(B612="N",--(TYearly[Day]=DAY(A612)),--(TYearly[Day]&gt;=DAY(A612))),--(IFERROR(MOD(TYearly[Month]-MONTH(A612)+12,12),1)=0),TYearly[Amount]))</f>
        <v>0</v>
      </c>
      <c r="G612" s="8">
        <f>IF(A612="","",SUMIF(TOneTime[Due Date],A612,TOneTime[Amount]))</f>
        <v>0</v>
      </c>
      <c r="H612" s="8" cm="1">
        <f t="array" ref="H612">IF(A612="","",IF(COUNTIF(TOther[Frequency],$H$1)=0,0,SUMPRODUCT(--(IFERROR(MOD(A612-TOther[Start Date],7),1)=0),--(TOther[Frequency]=$H$1),--(TOther[Start Date]&lt;=A612),--(TOther[End Date Calc]&gt;=A612),TOther[Amount])))</f>
        <v>0</v>
      </c>
      <c r="I612" s="8" cm="1">
        <f t="array" ref="I612">IF(A612="","",IF(COUNTIF(TOther[Frequency],$I$1)=0,0,SUMPRODUCT(--(IFERROR(MOD(A612-TOther[Start Date],14),1)=0),--(TOther[Frequency]=$I$1),--(TOther[Start Date]&lt;=A612),--(TOther[End Date Calc]&gt;=A612),TOther[Amount])))</f>
        <v>0</v>
      </c>
      <c r="J612" s="8">
        <f>IF(A612="","",IF(COUNTIF(TOther[Frequency],$J$1)=0,0,IF(OR(DAY(A612)=1,DAY(A612)=15),SUMIFS(TOther[Amount],TOther[Frequency],$J$1,TOther[Start Date],"&lt;="&amp;$A612,TOther[End Date Calc],"&gt;="&amp;A612),0)))</f>
        <v>0</v>
      </c>
      <c r="K612" s="8">
        <f>IF(A612="","",IF(COUNTIF(TOther[Frequency],$K$1)=0,0,IF(A612=(A612-DAY(A612)+1+2*7-WEEKDAY(A612-DAY(A612)+8-4,1)),SUMIFS(TOther[Amount],TOther[Frequency],$K$1,TOther[Start Date],"&lt;="&amp;$A612,TOther[End Date Calc],"&gt;="&amp;A612),0)))</f>
        <v>0</v>
      </c>
      <c r="L612" s="8">
        <f>IF(A612="","",IF(COUNTIF(TOther[Frequency],$L$1)=0,0,IF(A612=(A612-DAY(A612)+1+3*7-WEEKDAY(A612-DAY(A612)+8-4,1)),SUMIFS(TOther[Amount],TOther[Frequency],$L$1,TOther[Start Date],"&lt;="&amp;$A612,TOther[End Date Calc],"&gt;="&amp;A612),0)))</f>
        <v>0</v>
      </c>
      <c r="M612" s="8">
        <f>IF(A612="","",IF(COUNTIF(TOther[Frequency],$M$1)=0,0,IF(A612=(A612-DAY(A612)+1+4*7-WEEKDAY(A612-DAY(A612)+8-4,1)),SUMIFS(TOther[Amount],TOther[Frequency],$M$1,TOther[Start Date],"&lt;="&amp;$A612,TOther[End Date Calc],"&gt;="&amp;A612),0)))</f>
        <v>0</v>
      </c>
      <c r="N612" s="8" cm="1">
        <f t="array" ref="N612">IF(A612="","",IF(COUNTIF(TOther[Frequency],$N$1)=0,0,SUMPRODUCT(--(IFERROR(MOD(A612-TOther[Start Date],28),1)=0),--(TOther[Frequency]=$N$1),--(TOther[Start Date]&lt;=A612),--(TOther[End Date Calc]&gt;=A612),TOther[Amount])))</f>
        <v>0</v>
      </c>
      <c r="O612" s="8" cm="1">
        <f t="array" ref="O612">IF(A612="","",IF(COUNTIF(TOther[Frequency],$O$1)=0,0,SUMPRODUCT(--(IFERROR(MOD(A612-TOther[Start Date],42),1)=0),--(TOther[Frequency]=$O$1),--(TOther[Start Date]&lt;=A612),--(TOther[End Date Calc]&gt;=A612),TOther[Amount])))</f>
        <v>0</v>
      </c>
      <c r="P612" s="8" cm="1">
        <f t="array" ref="P612">IF(A612="","",IF(COUNTIF(TOther[Frequency],$P$1)=0,0,SUMPRODUCT(--(IFERROR(MOD(A612-TOther[Start Date],56),1)=0),--(TOther[Frequency]=$P$1),--(TOther[Start Date]&lt;=A612),--(TOther[End Date Calc]&gt;=A612),TOther[Amount])))</f>
        <v>0</v>
      </c>
      <c r="Q612" s="8">
        <f>IF(A612="","",IF(COUNTIF(TOther[Frequency],$Q$1)=0,0,IF(B612="N",SUMIFS(TOther[Amount],TOther[Frequency],$Q$1,TOther[Start Date],"&lt;="&amp;$A612,TOther[End Date Calc],"&gt;="&amp;A612,TOther[Start Day],DAY(A612)),SUMIFS(TOther[Amount],TOther[Frequency],$Q$1,TOther[Start Date],"&lt;="&amp;$A612,TOther[End Date Calc],"&gt;="&amp;A612,TOther[Start Day],"&gt;="&amp;DAY(A612)))))</f>
        <v>0</v>
      </c>
      <c r="R612" s="8" cm="1">
        <f t="array" ref="R612">IF(A612="","",IF(COUNTIF(TOther[Frequency],R$1)=0,0,SUMPRODUCT(--(TOther[Frequency]=R$1),--(TOther[Start Date]&lt;=A612),--(TOther[End Date Calc]&gt;=A612),IF(B612="N",--(TOther[Start Day]=DAY(A612)),--(TOther[Start Day]&gt;=DAY(A612))),--(IFERROR(MOD(TOther[Start Month]-MONTH(A612)+2,2),1)=0),TOther[Amount])))</f>
        <v>0</v>
      </c>
      <c r="S612" s="8" cm="1">
        <f t="array" ref="S612">IF(A612="","",IF(COUNTIF(TOther[Frequency],S$1)=0,0,SUMPRODUCT(--(TOther[Frequency]=S$1),--(TOther[Start Date]&lt;=A612),--(TOther[End Date Calc]&gt;=A612),IF(B612="N",--(TOther[Start Day]=DAY(A612)),--(TOther[Start Day]&gt;=DAY(A612))),--(IFERROR(MOD(TOther[Start Month]-MONTH(A612)+3,3),1)=0),TOther[Amount])))</f>
        <v>0</v>
      </c>
      <c r="T612" s="8" cm="1">
        <f t="array" ref="T612">IF($A612="","",IF(COUNTIF(TOther[Frequency],T$1)=0,0,SUMPRODUCT(--(TOther[Frequency]=T$1),--(TOther[Start Date]&lt;=$A612),--(TOther[End Date Calc]&gt;=$A612),IF($B612="N",--(TOther[Start Day]=DAY($A612)),--(TOther[Start Day]&gt;=DAY($A612))),--(IFERROR(MOD(TOther[Start Month]-MONTH($A612)+4,4),1)=0),TOther[Amount])))</f>
        <v>0</v>
      </c>
      <c r="U612" s="8" cm="1">
        <f t="array" ref="U612">IF(A612="","",IF(COUNTIF(TOther[Frequency],$U$1)=0,0,SUMPRODUCT(--(TOther[Frequency]=$U$1),--(TOther[Start Date]&lt;=A612),--(TOther[End Date Calc]&gt;=A612),IF(B612="N",--(TOther[Start Day]=DAY(A612)),--(TOther[Start Day]&gt;=DAY(A612))),--(IFERROR(MOD(TOther[Start Month]-MONTH(A612)+6,6),1)=0),TOther[Amount])))</f>
        <v>0</v>
      </c>
      <c r="V612" s="8" cm="1">
        <f t="array" ref="V612">IF(A612="","",IF(COUNTIF(TOther[Frequency],$V$1)=0,0,SUMPRODUCT(--(TOther[Frequency]=$V$1),--(TOther[Start Date]&lt;=A612),--(TOther[End Date Calc]&gt;=A612),IF(B612="N",--(TOther[Start Day]=DAY(A612)),--(TOther[Start Day]&gt;=DAY(A612))),--(IFERROR(MOD(TOther[Start Month]-MONTH(A612)+12,12),1)=0),TOther[Amount])))</f>
        <v>0</v>
      </c>
      <c r="W612" s="8">
        <f>IF(A612="","",SUMIFS(TOther[Amount],TOther[Start Date],A612,TOther[Frequency],$W$1))</f>
        <v>0</v>
      </c>
      <c r="X612" s="9">
        <f t="shared" si="45"/>
        <v>35</v>
      </c>
      <c r="Y612" s="9">
        <f t="shared" si="49"/>
        <v>0</v>
      </c>
      <c r="Z612" s="8" cm="1">
        <f t="array" ref="Z612">IF(A612="","",IF(COUNTIF('2) Income'!$D$13:$D$32,"Weekly")=0,0,SUMPRODUCT(--(IFERROR(MOD(A612-'2) Income'!$F$13:$F$32,7),1)=0),--('2) Income'!$D$13:$D$32="Weekly"),--('2) Income'!$F$13:$F$32&lt;=A612),'2) Income'!$E$13:$E$32)))</f>
        <v>0</v>
      </c>
      <c r="AA612" s="8" cm="1">
        <f t="array" ref="AA612">IF(A612="","",IF(COUNTIF('2) Income'!$D$13:$D$32,"Every Other Week")=0,0,SUMPRODUCT(--(IFERROR(MOD(A612-'2) Income'!$F$13:$F$32,14),1)=0),--('2) Income'!$D$13:$D$32="Every Other Week"),--('2) Income'!$F$13:$F$32&lt;=A612),'2) Income'!$E$13:$E$32)))</f>
        <v>0</v>
      </c>
      <c r="AB612" s="8">
        <f>IF(A612="","",IF(COUNTIF('2) Income'!$D$13:$D$32,"1st and 15th")=0,0,IF(OR(DAY(A612)=1,DAY(A612)=15),SUMIFS('2) Income'!$E$13:$E$32,'2) Income'!$D$13:$D$32,"1st and 15th",'2) Income'!$F$13:$F$32,"&lt;="&amp;$A612),0)))</f>
        <v>0</v>
      </c>
      <c r="AC612" s="8">
        <f>IF(A612="","",IF(COUNTIF('2) Income'!$D$13:$D$32,"2nd Wednesday")=0,0,IF(A612=(A612-DAY(A612)+1+2*7-WEEKDAY(A612-DAY(A612)+8-4,1)),SUMIFS('2) Income'!$E$13:$E$32,'2) Income'!$D$13:$D$32,"2nd Wednesday",'2) Income'!$F$13:$F$32,"&lt;="&amp;$A612),0)))</f>
        <v>0</v>
      </c>
      <c r="AD612" s="8">
        <f>IF(A612="","",IF(COUNTIF('2) Income'!$D$13:$D$32,"3rd Wednesday")=0,0,IF(A612=(A612-DAY(A612)+1+3*7-WEEKDAY(A612-DAY(A612)+8-4,1)),SUMIFS('2) Income'!$E$13:$E$32,'2) Income'!$D$13:$D$32,"3rd Wednesday",'2) Income'!$F$13:$F$32,"&lt;="&amp;$A612),0)))</f>
        <v>0</v>
      </c>
      <c r="AE612" s="8">
        <f>IF(A612="","",IF(COUNTIF('2) Income'!$D$13:$D$32,"4th Wednesday")=0,0,IF(A612=(A612-DAY(A612)+1+4*7-WEEKDAY(A612-DAY(A612)+8-4,1)),SUMIFS('2) Income'!$E$13:$E$32,'2) Income'!$D$13:$D$32,"4th Wednesday",'2) Income'!$F$13:$F$32,"&lt;="&amp;$A612),0)))</f>
        <v>0</v>
      </c>
      <c r="AF612" s="8" cm="1">
        <f t="array" ref="AF612">IF(A612="","",IF(COUNTIF('2) Income'!$D$13:$D$32,"Every 4 Weeks")=0,0,SUMPRODUCT(--(IFERROR(MOD(A612-'2) Income'!$F$13:$F$32,28),1)=0),--('2) Income'!$D$13:$D$32="Every 4 Weeks"),--('2) Income'!$F$13:$F$32&lt;=A612),'2) Income'!$E$13:$E$32)))</f>
        <v>0</v>
      </c>
      <c r="AG612" s="8">
        <f>IF(A612="","",IF(COUNTIF('2) Income'!$D$13:$D$32,"Monthly")=0,0,IF(B612="N",SUMIFS('2) Income'!$E$13:$E$32,'2) Income'!$D$13:$D$32,"monthly",'2) Income'!$F$13:$F$32,"&lt;="&amp;$A612,'2) Income'!$I$13:$I$32,DAY(A612)),SUMIFS('2) Income'!$E$13:$E$32,'2) Income'!$D$13:$D$32,"monthly",'2) Income'!$F$13:$F$32,"&lt;="&amp;$A612,'2) Income'!$I$13:$I$32,"&gt;="&amp;DAY(A612)))))</f>
        <v>0</v>
      </c>
      <c r="AH612" s="8" cm="1">
        <f t="array" ref="AH612">IF(A612="","",IF(COUNTIF('2) Income'!$D$13:$D$32,"Yearly")=0,0,SUMPRODUCT(--('2) Income'!$D$13:$D$32="Yearly"),--('2) Income'!$F$13:$F$32&lt;=A612),IF(B612="N",--('2) Income'!$I$13:$I$32=DAY(A612)),--('2) Income'!$I$13:$I$32&gt;=DAY(A612))),--(IFERROR(MOD('2) Income'!$H$13:$H$32-MONTH(A612)+12,12),1)=0),'2) Income'!$E$13:$E$32)))</f>
        <v>0</v>
      </c>
      <c r="AI612" s="8">
        <f>IF(A612="","",IF(COUNTIF('2) Income'!$D$13:$D$32,"one-time")=0,0,SUMIFS('2) Income'!$E$13:$E$32,'2) Income'!$D$13:$D$32,"one-time",'2) Income'!$F$13:$F$32,"="&amp;$A612)))</f>
        <v>0</v>
      </c>
      <c r="AJ612" s="9">
        <f t="shared" si="46"/>
        <v>0</v>
      </c>
    </row>
    <row r="613" spans="1:36">
      <c r="A613" s="7">
        <f>IF(A612="","",IF(A612+1&lt;='1) Period'!$E$21,A612+1,""))</f>
        <v>46085</v>
      </c>
      <c r="B613" s="7" t="str">
        <f t="shared" si="47"/>
        <v>N</v>
      </c>
      <c r="C613" t="str">
        <f t="shared" si="48"/>
        <v>F</v>
      </c>
      <c r="D613" s="8">
        <f>IF(A613="","",IF(TEXT(A613,"dddd")='4) Happy Money'!$E$23,WAllowance,0))</f>
        <v>0</v>
      </c>
      <c r="E613" s="8">
        <f>IF(A613="","",IF(B613="N",SUMIF(TMonthly[Day of the Month],DAY(A613),TMonthly[Amount]),SUMIF(TMonthly[Day of the Month],"&gt;="&amp;DAY(A613),TMonthly[Amount])))</f>
        <v>35</v>
      </c>
      <c r="F613" s="8" cm="1">
        <f t="array" ref="F613">IF(A613="","",SUMPRODUCT(--(TYearly[Due Date]&lt;=A613),IF(B613="N",--(TYearly[Day]=DAY(A613)),--(TYearly[Day]&gt;=DAY(A613))),--(IFERROR(MOD(TYearly[Month]-MONTH(A613)+12,12),1)=0),TYearly[Amount]))</f>
        <v>0</v>
      </c>
      <c r="G613" s="8">
        <f>IF(A613="","",SUMIF(TOneTime[Due Date],A613,TOneTime[Amount]))</f>
        <v>0</v>
      </c>
      <c r="H613" s="8" cm="1">
        <f t="array" ref="H613">IF(A613="","",IF(COUNTIF(TOther[Frequency],$H$1)=0,0,SUMPRODUCT(--(IFERROR(MOD(A613-TOther[Start Date],7),1)=0),--(TOther[Frequency]=$H$1),--(TOther[Start Date]&lt;=A613),--(TOther[End Date Calc]&gt;=A613),TOther[Amount])))</f>
        <v>0</v>
      </c>
      <c r="I613" s="8" cm="1">
        <f t="array" ref="I613">IF(A613="","",IF(COUNTIF(TOther[Frequency],$I$1)=0,0,SUMPRODUCT(--(IFERROR(MOD(A613-TOther[Start Date],14),1)=0),--(TOther[Frequency]=$I$1),--(TOther[Start Date]&lt;=A613),--(TOther[End Date Calc]&gt;=A613),TOther[Amount])))</f>
        <v>0</v>
      </c>
      <c r="J613" s="8">
        <f>IF(A613="","",IF(COUNTIF(TOther[Frequency],$J$1)=0,0,IF(OR(DAY(A613)=1,DAY(A613)=15),SUMIFS(TOther[Amount],TOther[Frequency],$J$1,TOther[Start Date],"&lt;="&amp;$A613,TOther[End Date Calc],"&gt;="&amp;A613),0)))</f>
        <v>0</v>
      </c>
      <c r="K613" s="8">
        <f>IF(A613="","",IF(COUNTIF(TOther[Frequency],$K$1)=0,0,IF(A613=(A613-DAY(A613)+1+2*7-WEEKDAY(A613-DAY(A613)+8-4,1)),SUMIFS(TOther[Amount],TOther[Frequency],$K$1,TOther[Start Date],"&lt;="&amp;$A613,TOther[End Date Calc],"&gt;="&amp;A613),0)))</f>
        <v>0</v>
      </c>
      <c r="L613" s="8">
        <f>IF(A613="","",IF(COUNTIF(TOther[Frequency],$L$1)=0,0,IF(A613=(A613-DAY(A613)+1+3*7-WEEKDAY(A613-DAY(A613)+8-4,1)),SUMIFS(TOther[Amount],TOther[Frequency],$L$1,TOther[Start Date],"&lt;="&amp;$A613,TOther[End Date Calc],"&gt;="&amp;A613),0)))</f>
        <v>0</v>
      </c>
      <c r="M613" s="8">
        <f>IF(A613="","",IF(COUNTIF(TOther[Frequency],$M$1)=0,0,IF(A613=(A613-DAY(A613)+1+4*7-WEEKDAY(A613-DAY(A613)+8-4,1)),SUMIFS(TOther[Amount],TOther[Frequency],$M$1,TOther[Start Date],"&lt;="&amp;$A613,TOther[End Date Calc],"&gt;="&amp;A613),0)))</f>
        <v>0</v>
      </c>
      <c r="N613" s="8" cm="1">
        <f t="array" ref="N613">IF(A613="","",IF(COUNTIF(TOther[Frequency],$N$1)=0,0,SUMPRODUCT(--(IFERROR(MOD(A613-TOther[Start Date],28),1)=0),--(TOther[Frequency]=$N$1),--(TOther[Start Date]&lt;=A613),--(TOther[End Date Calc]&gt;=A613),TOther[Amount])))</f>
        <v>0</v>
      </c>
      <c r="O613" s="8" cm="1">
        <f t="array" ref="O613">IF(A613="","",IF(COUNTIF(TOther[Frequency],$O$1)=0,0,SUMPRODUCT(--(IFERROR(MOD(A613-TOther[Start Date],42),1)=0),--(TOther[Frequency]=$O$1),--(TOther[Start Date]&lt;=A613),--(TOther[End Date Calc]&gt;=A613),TOther[Amount])))</f>
        <v>0</v>
      </c>
      <c r="P613" s="8" cm="1">
        <f t="array" ref="P613">IF(A613="","",IF(COUNTIF(TOther[Frequency],$P$1)=0,0,SUMPRODUCT(--(IFERROR(MOD(A613-TOther[Start Date],56),1)=0),--(TOther[Frequency]=$P$1),--(TOther[Start Date]&lt;=A613),--(TOther[End Date Calc]&gt;=A613),TOther[Amount])))</f>
        <v>0</v>
      </c>
      <c r="Q613" s="8">
        <f>IF(A613="","",IF(COUNTIF(TOther[Frequency],$Q$1)=0,0,IF(B613="N",SUMIFS(TOther[Amount],TOther[Frequency],$Q$1,TOther[Start Date],"&lt;="&amp;$A613,TOther[End Date Calc],"&gt;="&amp;A613,TOther[Start Day],DAY(A613)),SUMIFS(TOther[Amount],TOther[Frequency],$Q$1,TOther[Start Date],"&lt;="&amp;$A613,TOther[End Date Calc],"&gt;="&amp;A613,TOther[Start Day],"&gt;="&amp;DAY(A613)))))</f>
        <v>0</v>
      </c>
      <c r="R613" s="8" cm="1">
        <f t="array" ref="R613">IF(A613="","",IF(COUNTIF(TOther[Frequency],R$1)=0,0,SUMPRODUCT(--(TOther[Frequency]=R$1),--(TOther[Start Date]&lt;=A613),--(TOther[End Date Calc]&gt;=A613),IF(B613="N",--(TOther[Start Day]=DAY(A613)),--(TOther[Start Day]&gt;=DAY(A613))),--(IFERROR(MOD(TOther[Start Month]-MONTH(A613)+2,2),1)=0),TOther[Amount])))</f>
        <v>0</v>
      </c>
      <c r="S613" s="8" cm="1">
        <f t="array" ref="S613">IF(A613="","",IF(COUNTIF(TOther[Frequency],S$1)=0,0,SUMPRODUCT(--(TOther[Frequency]=S$1),--(TOther[Start Date]&lt;=A613),--(TOther[End Date Calc]&gt;=A613),IF(B613="N",--(TOther[Start Day]=DAY(A613)),--(TOther[Start Day]&gt;=DAY(A613))),--(IFERROR(MOD(TOther[Start Month]-MONTH(A613)+3,3),1)=0),TOther[Amount])))</f>
        <v>0</v>
      </c>
      <c r="T613" s="8" cm="1">
        <f t="array" ref="T613">IF($A613="","",IF(COUNTIF(TOther[Frequency],T$1)=0,0,SUMPRODUCT(--(TOther[Frequency]=T$1),--(TOther[Start Date]&lt;=$A613),--(TOther[End Date Calc]&gt;=$A613),IF($B613="N",--(TOther[Start Day]=DAY($A613)),--(TOther[Start Day]&gt;=DAY($A613))),--(IFERROR(MOD(TOther[Start Month]-MONTH($A613)+4,4),1)=0),TOther[Amount])))</f>
        <v>0</v>
      </c>
      <c r="U613" s="8" cm="1">
        <f t="array" ref="U613">IF(A613="","",IF(COUNTIF(TOther[Frequency],$U$1)=0,0,SUMPRODUCT(--(TOther[Frequency]=$U$1),--(TOther[Start Date]&lt;=A613),--(TOther[End Date Calc]&gt;=A613),IF(B613="N",--(TOther[Start Day]=DAY(A613)),--(TOther[Start Day]&gt;=DAY(A613))),--(IFERROR(MOD(TOther[Start Month]-MONTH(A613)+6,6),1)=0),TOther[Amount])))</f>
        <v>0</v>
      </c>
      <c r="V613" s="8" cm="1">
        <f t="array" ref="V613">IF(A613="","",IF(COUNTIF(TOther[Frequency],$V$1)=0,0,SUMPRODUCT(--(TOther[Frequency]=$V$1),--(TOther[Start Date]&lt;=A613),--(TOther[End Date Calc]&gt;=A613),IF(B613="N",--(TOther[Start Day]=DAY(A613)),--(TOther[Start Day]&gt;=DAY(A613))),--(IFERROR(MOD(TOther[Start Month]-MONTH(A613)+12,12),1)=0),TOther[Amount])))</f>
        <v>0</v>
      </c>
      <c r="W613" s="8">
        <f>IF(A613="","",SUMIFS(TOther[Amount],TOther[Start Date],A613,TOther[Frequency],$W$1))</f>
        <v>0</v>
      </c>
      <c r="X613" s="9">
        <f t="shared" si="45"/>
        <v>35</v>
      </c>
      <c r="Y613" s="9">
        <f t="shared" si="49"/>
        <v>0</v>
      </c>
      <c r="Z613" s="8" cm="1">
        <f t="array" ref="Z613">IF(A613="","",IF(COUNTIF('2) Income'!$D$13:$D$32,"Weekly")=0,0,SUMPRODUCT(--(IFERROR(MOD(A613-'2) Income'!$F$13:$F$32,7),1)=0),--('2) Income'!$D$13:$D$32="Weekly"),--('2) Income'!$F$13:$F$32&lt;=A613),'2) Income'!$E$13:$E$32)))</f>
        <v>0</v>
      </c>
      <c r="AA613" s="8" cm="1">
        <f t="array" ref="AA613">IF(A613="","",IF(COUNTIF('2) Income'!$D$13:$D$32,"Every Other Week")=0,0,SUMPRODUCT(--(IFERROR(MOD(A613-'2) Income'!$F$13:$F$32,14),1)=0),--('2) Income'!$D$13:$D$32="Every Other Week"),--('2) Income'!$F$13:$F$32&lt;=A613),'2) Income'!$E$13:$E$32)))</f>
        <v>0</v>
      </c>
      <c r="AB613" s="8">
        <f>IF(A613="","",IF(COUNTIF('2) Income'!$D$13:$D$32,"1st and 15th")=0,0,IF(OR(DAY(A613)=1,DAY(A613)=15),SUMIFS('2) Income'!$E$13:$E$32,'2) Income'!$D$13:$D$32,"1st and 15th",'2) Income'!$F$13:$F$32,"&lt;="&amp;$A613),0)))</f>
        <v>0</v>
      </c>
      <c r="AC613" s="8">
        <f>IF(A613="","",IF(COUNTIF('2) Income'!$D$13:$D$32,"2nd Wednesday")=0,0,IF(A613=(A613-DAY(A613)+1+2*7-WEEKDAY(A613-DAY(A613)+8-4,1)),SUMIFS('2) Income'!$E$13:$E$32,'2) Income'!$D$13:$D$32,"2nd Wednesday",'2) Income'!$F$13:$F$32,"&lt;="&amp;$A613),0)))</f>
        <v>0</v>
      </c>
      <c r="AD613" s="8">
        <f>IF(A613="","",IF(COUNTIF('2) Income'!$D$13:$D$32,"3rd Wednesday")=0,0,IF(A613=(A613-DAY(A613)+1+3*7-WEEKDAY(A613-DAY(A613)+8-4,1)),SUMIFS('2) Income'!$E$13:$E$32,'2) Income'!$D$13:$D$32,"3rd Wednesday",'2) Income'!$F$13:$F$32,"&lt;="&amp;$A613),0)))</f>
        <v>0</v>
      </c>
      <c r="AE613" s="8">
        <f>IF(A613="","",IF(COUNTIF('2) Income'!$D$13:$D$32,"4th Wednesday")=0,0,IF(A613=(A613-DAY(A613)+1+4*7-WEEKDAY(A613-DAY(A613)+8-4,1)),SUMIFS('2) Income'!$E$13:$E$32,'2) Income'!$D$13:$D$32,"4th Wednesday",'2) Income'!$F$13:$F$32,"&lt;="&amp;$A613),0)))</f>
        <v>0</v>
      </c>
      <c r="AF613" s="8" cm="1">
        <f t="array" ref="AF613">IF(A613="","",IF(COUNTIF('2) Income'!$D$13:$D$32,"Every 4 Weeks")=0,0,SUMPRODUCT(--(IFERROR(MOD(A613-'2) Income'!$F$13:$F$32,28),1)=0),--('2) Income'!$D$13:$D$32="Every 4 Weeks"),--('2) Income'!$F$13:$F$32&lt;=A613),'2) Income'!$E$13:$E$32)))</f>
        <v>0</v>
      </c>
      <c r="AG613" s="8">
        <f>IF(A613="","",IF(COUNTIF('2) Income'!$D$13:$D$32,"Monthly")=0,0,IF(B613="N",SUMIFS('2) Income'!$E$13:$E$32,'2) Income'!$D$13:$D$32,"monthly",'2) Income'!$F$13:$F$32,"&lt;="&amp;$A613,'2) Income'!$I$13:$I$32,DAY(A613)),SUMIFS('2) Income'!$E$13:$E$32,'2) Income'!$D$13:$D$32,"monthly",'2) Income'!$F$13:$F$32,"&lt;="&amp;$A613,'2) Income'!$I$13:$I$32,"&gt;="&amp;DAY(A613)))))</f>
        <v>0</v>
      </c>
      <c r="AH613" s="8" cm="1">
        <f t="array" ref="AH613">IF(A613="","",IF(COUNTIF('2) Income'!$D$13:$D$32,"Yearly")=0,0,SUMPRODUCT(--('2) Income'!$D$13:$D$32="Yearly"),--('2) Income'!$F$13:$F$32&lt;=A613),IF(B613="N",--('2) Income'!$I$13:$I$32=DAY(A613)),--('2) Income'!$I$13:$I$32&gt;=DAY(A613))),--(IFERROR(MOD('2) Income'!$H$13:$H$32-MONTH(A613)+12,12),1)=0),'2) Income'!$E$13:$E$32)))</f>
        <v>0</v>
      </c>
      <c r="AI613" s="8">
        <f>IF(A613="","",IF(COUNTIF('2) Income'!$D$13:$D$32,"one-time")=0,0,SUMIFS('2) Income'!$E$13:$E$32,'2) Income'!$D$13:$D$32,"one-time",'2) Income'!$F$13:$F$32,"="&amp;$A613)))</f>
        <v>0</v>
      </c>
      <c r="AJ613" s="9">
        <f t="shared" si="46"/>
        <v>0</v>
      </c>
    </row>
    <row r="614" spans="1:36">
      <c r="A614" s="7">
        <f>IF(A613="","",IF(A613+1&lt;='1) Period'!$E$21,A613+1,""))</f>
        <v>46086</v>
      </c>
      <c r="B614" s="7" t="str">
        <f t="shared" si="47"/>
        <v>N</v>
      </c>
      <c r="C614" t="str">
        <f t="shared" si="48"/>
        <v>F</v>
      </c>
      <c r="D614" s="8">
        <f>IF(A614="","",IF(TEXT(A614,"dddd")='4) Happy Money'!$E$23,WAllowance,0))</f>
        <v>0</v>
      </c>
      <c r="E614" s="8">
        <f>IF(A614="","",IF(B614="N",SUMIF(TMonthly[Day of the Month],DAY(A614),TMonthly[Amount]),SUMIF(TMonthly[Day of the Month],"&gt;="&amp;DAY(A614),TMonthly[Amount])))</f>
        <v>0</v>
      </c>
      <c r="F614" s="8" cm="1">
        <f t="array" ref="F614">IF(A614="","",SUMPRODUCT(--(TYearly[Due Date]&lt;=A614),IF(B614="N",--(TYearly[Day]=DAY(A614)),--(TYearly[Day]&gt;=DAY(A614))),--(IFERROR(MOD(TYearly[Month]-MONTH(A614)+12,12),1)=0),TYearly[Amount]))</f>
        <v>0</v>
      </c>
      <c r="G614" s="8">
        <f>IF(A614="","",SUMIF(TOneTime[Due Date],A614,TOneTime[Amount]))</f>
        <v>0</v>
      </c>
      <c r="H614" s="8" cm="1">
        <f t="array" ref="H614">IF(A614="","",IF(COUNTIF(TOther[Frequency],$H$1)=0,0,SUMPRODUCT(--(IFERROR(MOD(A614-TOther[Start Date],7),1)=0),--(TOther[Frequency]=$H$1),--(TOther[Start Date]&lt;=A614),--(TOther[End Date Calc]&gt;=A614),TOther[Amount])))</f>
        <v>0</v>
      </c>
      <c r="I614" s="8" cm="1">
        <f t="array" ref="I614">IF(A614="","",IF(COUNTIF(TOther[Frequency],$I$1)=0,0,SUMPRODUCT(--(IFERROR(MOD(A614-TOther[Start Date],14),1)=0),--(TOther[Frequency]=$I$1),--(TOther[Start Date]&lt;=A614),--(TOther[End Date Calc]&gt;=A614),TOther[Amount])))</f>
        <v>0</v>
      </c>
      <c r="J614" s="8">
        <f>IF(A614="","",IF(COUNTIF(TOther[Frequency],$J$1)=0,0,IF(OR(DAY(A614)=1,DAY(A614)=15),SUMIFS(TOther[Amount],TOther[Frequency],$J$1,TOther[Start Date],"&lt;="&amp;$A614,TOther[End Date Calc],"&gt;="&amp;A614),0)))</f>
        <v>0</v>
      </c>
      <c r="K614" s="8">
        <f>IF(A614="","",IF(COUNTIF(TOther[Frequency],$K$1)=0,0,IF(A614=(A614-DAY(A614)+1+2*7-WEEKDAY(A614-DAY(A614)+8-4,1)),SUMIFS(TOther[Amount],TOther[Frequency],$K$1,TOther[Start Date],"&lt;="&amp;$A614,TOther[End Date Calc],"&gt;="&amp;A614),0)))</f>
        <v>0</v>
      </c>
      <c r="L614" s="8">
        <f>IF(A614="","",IF(COUNTIF(TOther[Frequency],$L$1)=0,0,IF(A614=(A614-DAY(A614)+1+3*7-WEEKDAY(A614-DAY(A614)+8-4,1)),SUMIFS(TOther[Amount],TOther[Frequency],$L$1,TOther[Start Date],"&lt;="&amp;$A614,TOther[End Date Calc],"&gt;="&amp;A614),0)))</f>
        <v>0</v>
      </c>
      <c r="M614" s="8">
        <f>IF(A614="","",IF(COUNTIF(TOther[Frequency],$M$1)=0,0,IF(A614=(A614-DAY(A614)+1+4*7-WEEKDAY(A614-DAY(A614)+8-4,1)),SUMIFS(TOther[Amount],TOther[Frequency],$M$1,TOther[Start Date],"&lt;="&amp;$A614,TOther[End Date Calc],"&gt;="&amp;A614),0)))</f>
        <v>0</v>
      </c>
      <c r="N614" s="8" cm="1">
        <f t="array" ref="N614">IF(A614="","",IF(COUNTIF(TOther[Frequency],$N$1)=0,0,SUMPRODUCT(--(IFERROR(MOD(A614-TOther[Start Date],28),1)=0),--(TOther[Frequency]=$N$1),--(TOther[Start Date]&lt;=A614),--(TOther[End Date Calc]&gt;=A614),TOther[Amount])))</f>
        <v>0</v>
      </c>
      <c r="O614" s="8" cm="1">
        <f t="array" ref="O614">IF(A614="","",IF(COUNTIF(TOther[Frequency],$O$1)=0,0,SUMPRODUCT(--(IFERROR(MOD(A614-TOther[Start Date],42),1)=0),--(TOther[Frequency]=$O$1),--(TOther[Start Date]&lt;=A614),--(TOther[End Date Calc]&gt;=A614),TOther[Amount])))</f>
        <v>0</v>
      </c>
      <c r="P614" s="8" cm="1">
        <f t="array" ref="P614">IF(A614="","",IF(COUNTIF(TOther[Frequency],$P$1)=0,0,SUMPRODUCT(--(IFERROR(MOD(A614-TOther[Start Date],56),1)=0),--(TOther[Frequency]=$P$1),--(TOther[Start Date]&lt;=A614),--(TOther[End Date Calc]&gt;=A614),TOther[Amount])))</f>
        <v>0</v>
      </c>
      <c r="Q614" s="8">
        <f>IF(A614="","",IF(COUNTIF(TOther[Frequency],$Q$1)=0,0,IF(B614="N",SUMIFS(TOther[Amount],TOther[Frequency],$Q$1,TOther[Start Date],"&lt;="&amp;$A614,TOther[End Date Calc],"&gt;="&amp;A614,TOther[Start Day],DAY(A614)),SUMIFS(TOther[Amount],TOther[Frequency],$Q$1,TOther[Start Date],"&lt;="&amp;$A614,TOther[End Date Calc],"&gt;="&amp;A614,TOther[Start Day],"&gt;="&amp;DAY(A614)))))</f>
        <v>0</v>
      </c>
      <c r="R614" s="8" cm="1">
        <f t="array" ref="R614">IF(A614="","",IF(COUNTIF(TOther[Frequency],R$1)=0,0,SUMPRODUCT(--(TOther[Frequency]=R$1),--(TOther[Start Date]&lt;=A614),--(TOther[End Date Calc]&gt;=A614),IF(B614="N",--(TOther[Start Day]=DAY(A614)),--(TOther[Start Day]&gt;=DAY(A614))),--(IFERROR(MOD(TOther[Start Month]-MONTH(A614)+2,2),1)=0),TOther[Amount])))</f>
        <v>0</v>
      </c>
      <c r="S614" s="8" cm="1">
        <f t="array" ref="S614">IF(A614="","",IF(COUNTIF(TOther[Frequency],S$1)=0,0,SUMPRODUCT(--(TOther[Frequency]=S$1),--(TOther[Start Date]&lt;=A614),--(TOther[End Date Calc]&gt;=A614),IF(B614="N",--(TOther[Start Day]=DAY(A614)),--(TOther[Start Day]&gt;=DAY(A614))),--(IFERROR(MOD(TOther[Start Month]-MONTH(A614)+3,3),1)=0),TOther[Amount])))</f>
        <v>0</v>
      </c>
      <c r="T614" s="8" cm="1">
        <f t="array" ref="T614">IF($A614="","",IF(COUNTIF(TOther[Frequency],T$1)=0,0,SUMPRODUCT(--(TOther[Frequency]=T$1),--(TOther[Start Date]&lt;=$A614),--(TOther[End Date Calc]&gt;=$A614),IF($B614="N",--(TOther[Start Day]=DAY($A614)),--(TOther[Start Day]&gt;=DAY($A614))),--(IFERROR(MOD(TOther[Start Month]-MONTH($A614)+4,4),1)=0),TOther[Amount])))</f>
        <v>0</v>
      </c>
      <c r="U614" s="8" cm="1">
        <f t="array" ref="U614">IF(A614="","",IF(COUNTIF(TOther[Frequency],$U$1)=0,0,SUMPRODUCT(--(TOther[Frequency]=$U$1),--(TOther[Start Date]&lt;=A614),--(TOther[End Date Calc]&gt;=A614),IF(B614="N",--(TOther[Start Day]=DAY(A614)),--(TOther[Start Day]&gt;=DAY(A614))),--(IFERROR(MOD(TOther[Start Month]-MONTH(A614)+6,6),1)=0),TOther[Amount])))</f>
        <v>0</v>
      </c>
      <c r="V614" s="8" cm="1">
        <f t="array" ref="V614">IF(A614="","",IF(COUNTIF(TOther[Frequency],$V$1)=0,0,SUMPRODUCT(--(TOther[Frequency]=$V$1),--(TOther[Start Date]&lt;=A614),--(TOther[End Date Calc]&gt;=A614),IF(B614="N",--(TOther[Start Day]=DAY(A614)),--(TOther[Start Day]&gt;=DAY(A614))),--(IFERROR(MOD(TOther[Start Month]-MONTH(A614)+12,12),1)=0),TOther[Amount])))</f>
        <v>0</v>
      </c>
      <c r="W614" s="8">
        <f>IF(A614="","",SUMIFS(TOther[Amount],TOther[Start Date],A614,TOther[Frequency],$W$1))</f>
        <v>0</v>
      </c>
      <c r="X614" s="9">
        <f t="shared" si="45"/>
        <v>0</v>
      </c>
      <c r="Y614" s="9">
        <f t="shared" si="49"/>
        <v>0</v>
      </c>
      <c r="Z614" s="8" cm="1">
        <f t="array" ref="Z614">IF(A614="","",IF(COUNTIF('2) Income'!$D$13:$D$32,"Weekly")=0,0,SUMPRODUCT(--(IFERROR(MOD(A614-'2) Income'!$F$13:$F$32,7),1)=0),--('2) Income'!$D$13:$D$32="Weekly"),--('2) Income'!$F$13:$F$32&lt;=A614),'2) Income'!$E$13:$E$32)))</f>
        <v>0</v>
      </c>
      <c r="AA614" s="8" cm="1">
        <f t="array" ref="AA614">IF(A614="","",IF(COUNTIF('2) Income'!$D$13:$D$32,"Every Other Week")=0,0,SUMPRODUCT(--(IFERROR(MOD(A614-'2) Income'!$F$13:$F$32,14),1)=0),--('2) Income'!$D$13:$D$32="Every Other Week"),--('2) Income'!$F$13:$F$32&lt;=A614),'2) Income'!$E$13:$E$32)))</f>
        <v>0</v>
      </c>
      <c r="AB614" s="8">
        <f>IF(A614="","",IF(COUNTIF('2) Income'!$D$13:$D$32,"1st and 15th")=0,0,IF(OR(DAY(A614)=1,DAY(A614)=15),SUMIFS('2) Income'!$E$13:$E$32,'2) Income'!$D$13:$D$32,"1st and 15th",'2) Income'!$F$13:$F$32,"&lt;="&amp;$A614),0)))</f>
        <v>0</v>
      </c>
      <c r="AC614" s="8">
        <f>IF(A614="","",IF(COUNTIF('2) Income'!$D$13:$D$32,"2nd Wednesday")=0,0,IF(A614=(A614-DAY(A614)+1+2*7-WEEKDAY(A614-DAY(A614)+8-4,1)),SUMIFS('2) Income'!$E$13:$E$32,'2) Income'!$D$13:$D$32,"2nd Wednesday",'2) Income'!$F$13:$F$32,"&lt;="&amp;$A614),0)))</f>
        <v>0</v>
      </c>
      <c r="AD614" s="8">
        <f>IF(A614="","",IF(COUNTIF('2) Income'!$D$13:$D$32,"3rd Wednesday")=0,0,IF(A614=(A614-DAY(A614)+1+3*7-WEEKDAY(A614-DAY(A614)+8-4,1)),SUMIFS('2) Income'!$E$13:$E$32,'2) Income'!$D$13:$D$32,"3rd Wednesday",'2) Income'!$F$13:$F$32,"&lt;="&amp;$A614),0)))</f>
        <v>0</v>
      </c>
      <c r="AE614" s="8">
        <f>IF(A614="","",IF(COUNTIF('2) Income'!$D$13:$D$32,"4th Wednesday")=0,0,IF(A614=(A614-DAY(A614)+1+4*7-WEEKDAY(A614-DAY(A614)+8-4,1)),SUMIFS('2) Income'!$E$13:$E$32,'2) Income'!$D$13:$D$32,"4th Wednesday",'2) Income'!$F$13:$F$32,"&lt;="&amp;$A614),0)))</f>
        <v>0</v>
      </c>
      <c r="AF614" s="8" cm="1">
        <f t="array" ref="AF614">IF(A614="","",IF(COUNTIF('2) Income'!$D$13:$D$32,"Every 4 Weeks")=0,0,SUMPRODUCT(--(IFERROR(MOD(A614-'2) Income'!$F$13:$F$32,28),1)=0),--('2) Income'!$D$13:$D$32="Every 4 Weeks"),--('2) Income'!$F$13:$F$32&lt;=A614),'2) Income'!$E$13:$E$32)))</f>
        <v>0</v>
      </c>
      <c r="AG614" s="8">
        <f>IF(A614="","",IF(COUNTIF('2) Income'!$D$13:$D$32,"Monthly")=0,0,IF(B614="N",SUMIFS('2) Income'!$E$13:$E$32,'2) Income'!$D$13:$D$32,"monthly",'2) Income'!$F$13:$F$32,"&lt;="&amp;$A614,'2) Income'!$I$13:$I$32,DAY(A614)),SUMIFS('2) Income'!$E$13:$E$32,'2) Income'!$D$13:$D$32,"monthly",'2) Income'!$F$13:$F$32,"&lt;="&amp;$A614,'2) Income'!$I$13:$I$32,"&gt;="&amp;DAY(A614)))))</f>
        <v>0</v>
      </c>
      <c r="AH614" s="8" cm="1">
        <f t="array" ref="AH614">IF(A614="","",IF(COUNTIF('2) Income'!$D$13:$D$32,"Yearly")=0,0,SUMPRODUCT(--('2) Income'!$D$13:$D$32="Yearly"),--('2) Income'!$F$13:$F$32&lt;=A614),IF(B614="N",--('2) Income'!$I$13:$I$32=DAY(A614)),--('2) Income'!$I$13:$I$32&gt;=DAY(A614))),--(IFERROR(MOD('2) Income'!$H$13:$H$32-MONTH(A614)+12,12),1)=0),'2) Income'!$E$13:$E$32)))</f>
        <v>0</v>
      </c>
      <c r="AI614" s="8">
        <f>IF(A614="","",IF(COUNTIF('2) Income'!$D$13:$D$32,"one-time")=0,0,SUMIFS('2) Income'!$E$13:$E$32,'2) Income'!$D$13:$D$32,"one-time",'2) Income'!$F$13:$F$32,"="&amp;$A614)))</f>
        <v>0</v>
      </c>
      <c r="AJ614" s="9">
        <f t="shared" si="46"/>
        <v>0</v>
      </c>
    </row>
    <row r="615" spans="1:36">
      <c r="A615" s="7">
        <f>IF(A614="","",IF(A614+1&lt;='1) Period'!$E$21,A614+1,""))</f>
        <v>46087</v>
      </c>
      <c r="B615" s="7" t="str">
        <f t="shared" si="47"/>
        <v>N</v>
      </c>
      <c r="C615" t="str">
        <f t="shared" si="48"/>
        <v>F</v>
      </c>
      <c r="D615" s="8">
        <f>IF(A615="","",IF(TEXT(A615,"dddd")='4) Happy Money'!$E$23,WAllowance,0))</f>
        <v>0</v>
      </c>
      <c r="E615" s="8">
        <f>IF(A615="","",IF(B615="N",SUMIF(TMonthly[Day of the Month],DAY(A615),TMonthly[Amount]),SUMIF(TMonthly[Day of the Month],"&gt;="&amp;DAY(A615),TMonthly[Amount])))</f>
        <v>0</v>
      </c>
      <c r="F615" s="8" cm="1">
        <f t="array" ref="F615">IF(A615="","",SUMPRODUCT(--(TYearly[Due Date]&lt;=A615),IF(B615="N",--(TYearly[Day]=DAY(A615)),--(TYearly[Day]&gt;=DAY(A615))),--(IFERROR(MOD(TYearly[Month]-MONTH(A615)+12,12),1)=0),TYearly[Amount]))</f>
        <v>0</v>
      </c>
      <c r="G615" s="8">
        <f>IF(A615="","",SUMIF(TOneTime[Due Date],A615,TOneTime[Amount]))</f>
        <v>0</v>
      </c>
      <c r="H615" s="8" cm="1">
        <f t="array" ref="H615">IF(A615="","",IF(COUNTIF(TOther[Frequency],$H$1)=0,0,SUMPRODUCT(--(IFERROR(MOD(A615-TOther[Start Date],7),1)=0),--(TOther[Frequency]=$H$1),--(TOther[Start Date]&lt;=A615),--(TOther[End Date Calc]&gt;=A615),TOther[Amount])))</f>
        <v>0</v>
      </c>
      <c r="I615" s="8" cm="1">
        <f t="array" ref="I615">IF(A615="","",IF(COUNTIF(TOther[Frequency],$I$1)=0,0,SUMPRODUCT(--(IFERROR(MOD(A615-TOther[Start Date],14),1)=0),--(TOther[Frequency]=$I$1),--(TOther[Start Date]&lt;=A615),--(TOther[End Date Calc]&gt;=A615),TOther[Amount])))</f>
        <v>0</v>
      </c>
      <c r="J615" s="8">
        <f>IF(A615="","",IF(COUNTIF(TOther[Frequency],$J$1)=0,0,IF(OR(DAY(A615)=1,DAY(A615)=15),SUMIFS(TOther[Amount],TOther[Frequency],$J$1,TOther[Start Date],"&lt;="&amp;$A615,TOther[End Date Calc],"&gt;="&amp;A615),0)))</f>
        <v>0</v>
      </c>
      <c r="K615" s="8">
        <f>IF(A615="","",IF(COUNTIF(TOther[Frequency],$K$1)=0,0,IF(A615=(A615-DAY(A615)+1+2*7-WEEKDAY(A615-DAY(A615)+8-4,1)),SUMIFS(TOther[Amount],TOther[Frequency],$K$1,TOther[Start Date],"&lt;="&amp;$A615,TOther[End Date Calc],"&gt;="&amp;A615),0)))</f>
        <v>0</v>
      </c>
      <c r="L615" s="8">
        <f>IF(A615="","",IF(COUNTIF(TOther[Frequency],$L$1)=0,0,IF(A615=(A615-DAY(A615)+1+3*7-WEEKDAY(A615-DAY(A615)+8-4,1)),SUMIFS(TOther[Amount],TOther[Frequency],$L$1,TOther[Start Date],"&lt;="&amp;$A615,TOther[End Date Calc],"&gt;="&amp;A615),0)))</f>
        <v>0</v>
      </c>
      <c r="M615" s="8">
        <f>IF(A615="","",IF(COUNTIF(TOther[Frequency],$M$1)=0,0,IF(A615=(A615-DAY(A615)+1+4*7-WEEKDAY(A615-DAY(A615)+8-4,1)),SUMIFS(TOther[Amount],TOther[Frequency],$M$1,TOther[Start Date],"&lt;="&amp;$A615,TOther[End Date Calc],"&gt;="&amp;A615),0)))</f>
        <v>0</v>
      </c>
      <c r="N615" s="8" cm="1">
        <f t="array" ref="N615">IF(A615="","",IF(COUNTIF(TOther[Frequency],$N$1)=0,0,SUMPRODUCT(--(IFERROR(MOD(A615-TOther[Start Date],28),1)=0),--(TOther[Frequency]=$N$1),--(TOther[Start Date]&lt;=A615),--(TOther[End Date Calc]&gt;=A615),TOther[Amount])))</f>
        <v>0</v>
      </c>
      <c r="O615" s="8" cm="1">
        <f t="array" ref="O615">IF(A615="","",IF(COUNTIF(TOther[Frequency],$O$1)=0,0,SUMPRODUCT(--(IFERROR(MOD(A615-TOther[Start Date],42),1)=0),--(TOther[Frequency]=$O$1),--(TOther[Start Date]&lt;=A615),--(TOther[End Date Calc]&gt;=A615),TOther[Amount])))</f>
        <v>0</v>
      </c>
      <c r="P615" s="8" cm="1">
        <f t="array" ref="P615">IF(A615="","",IF(COUNTIF(TOther[Frequency],$P$1)=0,0,SUMPRODUCT(--(IFERROR(MOD(A615-TOther[Start Date],56),1)=0),--(TOther[Frequency]=$P$1),--(TOther[Start Date]&lt;=A615),--(TOther[End Date Calc]&gt;=A615),TOther[Amount])))</f>
        <v>0</v>
      </c>
      <c r="Q615" s="8">
        <f>IF(A615="","",IF(COUNTIF(TOther[Frequency],$Q$1)=0,0,IF(B615="N",SUMIFS(TOther[Amount],TOther[Frequency],$Q$1,TOther[Start Date],"&lt;="&amp;$A615,TOther[End Date Calc],"&gt;="&amp;A615,TOther[Start Day],DAY(A615)),SUMIFS(TOther[Amount],TOther[Frequency],$Q$1,TOther[Start Date],"&lt;="&amp;$A615,TOther[End Date Calc],"&gt;="&amp;A615,TOther[Start Day],"&gt;="&amp;DAY(A615)))))</f>
        <v>0</v>
      </c>
      <c r="R615" s="8" cm="1">
        <f t="array" ref="R615">IF(A615="","",IF(COUNTIF(TOther[Frequency],R$1)=0,0,SUMPRODUCT(--(TOther[Frequency]=R$1),--(TOther[Start Date]&lt;=A615),--(TOther[End Date Calc]&gt;=A615),IF(B615="N",--(TOther[Start Day]=DAY(A615)),--(TOther[Start Day]&gt;=DAY(A615))),--(IFERROR(MOD(TOther[Start Month]-MONTH(A615)+2,2),1)=0),TOther[Amount])))</f>
        <v>0</v>
      </c>
      <c r="S615" s="8" cm="1">
        <f t="array" ref="S615">IF(A615="","",IF(COUNTIF(TOther[Frequency],S$1)=0,0,SUMPRODUCT(--(TOther[Frequency]=S$1),--(TOther[Start Date]&lt;=A615),--(TOther[End Date Calc]&gt;=A615),IF(B615="N",--(TOther[Start Day]=DAY(A615)),--(TOther[Start Day]&gt;=DAY(A615))),--(IFERROR(MOD(TOther[Start Month]-MONTH(A615)+3,3),1)=0),TOther[Amount])))</f>
        <v>0</v>
      </c>
      <c r="T615" s="8" cm="1">
        <f t="array" ref="T615">IF($A615="","",IF(COUNTIF(TOther[Frequency],T$1)=0,0,SUMPRODUCT(--(TOther[Frequency]=T$1),--(TOther[Start Date]&lt;=$A615),--(TOther[End Date Calc]&gt;=$A615),IF($B615="N",--(TOther[Start Day]=DAY($A615)),--(TOther[Start Day]&gt;=DAY($A615))),--(IFERROR(MOD(TOther[Start Month]-MONTH($A615)+4,4),1)=0),TOther[Amount])))</f>
        <v>0</v>
      </c>
      <c r="U615" s="8" cm="1">
        <f t="array" ref="U615">IF(A615="","",IF(COUNTIF(TOther[Frequency],$U$1)=0,0,SUMPRODUCT(--(TOther[Frequency]=$U$1),--(TOther[Start Date]&lt;=A615),--(TOther[End Date Calc]&gt;=A615),IF(B615="N",--(TOther[Start Day]=DAY(A615)),--(TOther[Start Day]&gt;=DAY(A615))),--(IFERROR(MOD(TOther[Start Month]-MONTH(A615)+6,6),1)=0),TOther[Amount])))</f>
        <v>0</v>
      </c>
      <c r="V615" s="8" cm="1">
        <f t="array" ref="V615">IF(A615="","",IF(COUNTIF(TOther[Frequency],$V$1)=0,0,SUMPRODUCT(--(TOther[Frequency]=$V$1),--(TOther[Start Date]&lt;=A615),--(TOther[End Date Calc]&gt;=A615),IF(B615="N",--(TOther[Start Day]=DAY(A615)),--(TOther[Start Day]&gt;=DAY(A615))),--(IFERROR(MOD(TOther[Start Month]-MONTH(A615)+12,12),1)=0),TOther[Amount])))</f>
        <v>0</v>
      </c>
      <c r="W615" s="8">
        <f>IF(A615="","",SUMIFS(TOther[Amount],TOther[Start Date],A615,TOther[Frequency],$W$1))</f>
        <v>0</v>
      </c>
      <c r="X615" s="9">
        <f t="shared" si="45"/>
        <v>0</v>
      </c>
      <c r="Y615" s="9">
        <f t="shared" si="49"/>
        <v>0</v>
      </c>
      <c r="Z615" s="8" cm="1">
        <f t="array" ref="Z615">IF(A615="","",IF(COUNTIF('2) Income'!$D$13:$D$32,"Weekly")=0,0,SUMPRODUCT(--(IFERROR(MOD(A615-'2) Income'!$F$13:$F$32,7),1)=0),--('2) Income'!$D$13:$D$32="Weekly"),--('2) Income'!$F$13:$F$32&lt;=A615),'2) Income'!$E$13:$E$32)))</f>
        <v>0</v>
      </c>
      <c r="AA615" s="8" cm="1">
        <f t="array" ref="AA615">IF(A615="","",IF(COUNTIF('2) Income'!$D$13:$D$32,"Every Other Week")=0,0,SUMPRODUCT(--(IFERROR(MOD(A615-'2) Income'!$F$13:$F$32,14),1)=0),--('2) Income'!$D$13:$D$32="Every Other Week"),--('2) Income'!$F$13:$F$32&lt;=A615),'2) Income'!$E$13:$E$32)))</f>
        <v>0</v>
      </c>
      <c r="AB615" s="8">
        <f>IF(A615="","",IF(COUNTIF('2) Income'!$D$13:$D$32,"1st and 15th")=0,0,IF(OR(DAY(A615)=1,DAY(A615)=15),SUMIFS('2) Income'!$E$13:$E$32,'2) Income'!$D$13:$D$32,"1st and 15th",'2) Income'!$F$13:$F$32,"&lt;="&amp;$A615),0)))</f>
        <v>0</v>
      </c>
      <c r="AC615" s="8">
        <f>IF(A615="","",IF(COUNTIF('2) Income'!$D$13:$D$32,"2nd Wednesday")=0,0,IF(A615=(A615-DAY(A615)+1+2*7-WEEKDAY(A615-DAY(A615)+8-4,1)),SUMIFS('2) Income'!$E$13:$E$32,'2) Income'!$D$13:$D$32,"2nd Wednesday",'2) Income'!$F$13:$F$32,"&lt;="&amp;$A615),0)))</f>
        <v>0</v>
      </c>
      <c r="AD615" s="8">
        <f>IF(A615="","",IF(COUNTIF('2) Income'!$D$13:$D$32,"3rd Wednesday")=0,0,IF(A615=(A615-DAY(A615)+1+3*7-WEEKDAY(A615-DAY(A615)+8-4,1)),SUMIFS('2) Income'!$E$13:$E$32,'2) Income'!$D$13:$D$32,"3rd Wednesday",'2) Income'!$F$13:$F$32,"&lt;="&amp;$A615),0)))</f>
        <v>0</v>
      </c>
      <c r="AE615" s="8">
        <f>IF(A615="","",IF(COUNTIF('2) Income'!$D$13:$D$32,"4th Wednesday")=0,0,IF(A615=(A615-DAY(A615)+1+4*7-WEEKDAY(A615-DAY(A615)+8-4,1)),SUMIFS('2) Income'!$E$13:$E$32,'2) Income'!$D$13:$D$32,"4th Wednesday",'2) Income'!$F$13:$F$32,"&lt;="&amp;$A615),0)))</f>
        <v>0</v>
      </c>
      <c r="AF615" s="8" cm="1">
        <f t="array" ref="AF615">IF(A615="","",IF(COUNTIF('2) Income'!$D$13:$D$32,"Every 4 Weeks")=0,0,SUMPRODUCT(--(IFERROR(MOD(A615-'2) Income'!$F$13:$F$32,28),1)=0),--('2) Income'!$D$13:$D$32="Every 4 Weeks"),--('2) Income'!$F$13:$F$32&lt;=A615),'2) Income'!$E$13:$E$32)))</f>
        <v>0</v>
      </c>
      <c r="AG615" s="8">
        <f>IF(A615="","",IF(COUNTIF('2) Income'!$D$13:$D$32,"Monthly")=0,0,IF(B615="N",SUMIFS('2) Income'!$E$13:$E$32,'2) Income'!$D$13:$D$32,"monthly",'2) Income'!$F$13:$F$32,"&lt;="&amp;$A615,'2) Income'!$I$13:$I$32,DAY(A615)),SUMIFS('2) Income'!$E$13:$E$32,'2) Income'!$D$13:$D$32,"monthly",'2) Income'!$F$13:$F$32,"&lt;="&amp;$A615,'2) Income'!$I$13:$I$32,"&gt;="&amp;DAY(A615)))))</f>
        <v>0</v>
      </c>
      <c r="AH615" s="8" cm="1">
        <f t="array" ref="AH615">IF(A615="","",IF(COUNTIF('2) Income'!$D$13:$D$32,"Yearly")=0,0,SUMPRODUCT(--('2) Income'!$D$13:$D$32="Yearly"),--('2) Income'!$F$13:$F$32&lt;=A615),IF(B615="N",--('2) Income'!$I$13:$I$32=DAY(A615)),--('2) Income'!$I$13:$I$32&gt;=DAY(A615))),--(IFERROR(MOD('2) Income'!$H$13:$H$32-MONTH(A615)+12,12),1)=0),'2) Income'!$E$13:$E$32)))</f>
        <v>0</v>
      </c>
      <c r="AI615" s="8">
        <f>IF(A615="","",IF(COUNTIF('2) Income'!$D$13:$D$32,"one-time")=0,0,SUMIFS('2) Income'!$E$13:$E$32,'2) Income'!$D$13:$D$32,"one-time",'2) Income'!$F$13:$F$32,"="&amp;$A615)))</f>
        <v>0</v>
      </c>
      <c r="AJ615" s="9">
        <f t="shared" si="46"/>
        <v>0</v>
      </c>
    </row>
    <row r="616" spans="1:36">
      <c r="A616" s="7">
        <f>IF(A615="","",IF(A615+1&lt;='1) Period'!$E$21,A615+1,""))</f>
        <v>46088</v>
      </c>
      <c r="B616" s="7" t="str">
        <f t="shared" si="47"/>
        <v>N</v>
      </c>
      <c r="C616" t="str">
        <f t="shared" si="48"/>
        <v>Y</v>
      </c>
      <c r="D616" s="8">
        <f>IF(A616="","",IF(TEXT(A616,"dddd")='4) Happy Money'!$E$23,WAllowance,0))</f>
        <v>0</v>
      </c>
      <c r="E616" s="8">
        <f>IF(A616="","",IF(B616="N",SUMIF(TMonthly[Day of the Month],DAY(A616),TMonthly[Amount]),SUMIF(TMonthly[Day of the Month],"&gt;="&amp;DAY(A616),TMonthly[Amount])))</f>
        <v>0</v>
      </c>
      <c r="F616" s="8" cm="1">
        <f t="array" ref="F616">IF(A616="","",SUMPRODUCT(--(TYearly[Due Date]&lt;=A616),IF(B616="N",--(TYearly[Day]=DAY(A616)),--(TYearly[Day]&gt;=DAY(A616))),--(IFERROR(MOD(TYearly[Month]-MONTH(A616)+12,12),1)=0),TYearly[Amount]))</f>
        <v>0</v>
      </c>
      <c r="G616" s="8">
        <f>IF(A616="","",SUMIF(TOneTime[Due Date],A616,TOneTime[Amount]))</f>
        <v>0</v>
      </c>
      <c r="H616" s="8" cm="1">
        <f t="array" ref="H616">IF(A616="","",IF(COUNTIF(TOther[Frequency],$H$1)=0,0,SUMPRODUCT(--(IFERROR(MOD(A616-TOther[Start Date],7),1)=0),--(TOther[Frequency]=$H$1),--(TOther[Start Date]&lt;=A616),--(TOther[End Date Calc]&gt;=A616),TOther[Amount])))</f>
        <v>0</v>
      </c>
      <c r="I616" s="8" cm="1">
        <f t="array" ref="I616">IF(A616="","",IF(COUNTIF(TOther[Frequency],$I$1)=0,0,SUMPRODUCT(--(IFERROR(MOD(A616-TOther[Start Date],14),1)=0),--(TOther[Frequency]=$I$1),--(TOther[Start Date]&lt;=A616),--(TOther[End Date Calc]&gt;=A616),TOther[Amount])))</f>
        <v>0</v>
      </c>
      <c r="J616" s="8">
        <f>IF(A616="","",IF(COUNTIF(TOther[Frequency],$J$1)=0,0,IF(OR(DAY(A616)=1,DAY(A616)=15),SUMIFS(TOther[Amount],TOther[Frequency],$J$1,TOther[Start Date],"&lt;="&amp;$A616,TOther[End Date Calc],"&gt;="&amp;A616),0)))</f>
        <v>0</v>
      </c>
      <c r="K616" s="8">
        <f>IF(A616="","",IF(COUNTIF(TOther[Frequency],$K$1)=0,0,IF(A616=(A616-DAY(A616)+1+2*7-WEEKDAY(A616-DAY(A616)+8-4,1)),SUMIFS(TOther[Amount],TOther[Frequency],$K$1,TOther[Start Date],"&lt;="&amp;$A616,TOther[End Date Calc],"&gt;="&amp;A616),0)))</f>
        <v>0</v>
      </c>
      <c r="L616" s="8">
        <f>IF(A616="","",IF(COUNTIF(TOther[Frequency],$L$1)=0,0,IF(A616=(A616-DAY(A616)+1+3*7-WEEKDAY(A616-DAY(A616)+8-4,1)),SUMIFS(TOther[Amount],TOther[Frequency],$L$1,TOther[Start Date],"&lt;="&amp;$A616,TOther[End Date Calc],"&gt;="&amp;A616),0)))</f>
        <v>0</v>
      </c>
      <c r="M616" s="8">
        <f>IF(A616="","",IF(COUNTIF(TOther[Frequency],$M$1)=0,0,IF(A616=(A616-DAY(A616)+1+4*7-WEEKDAY(A616-DAY(A616)+8-4,1)),SUMIFS(TOther[Amount],TOther[Frequency],$M$1,TOther[Start Date],"&lt;="&amp;$A616,TOther[End Date Calc],"&gt;="&amp;A616),0)))</f>
        <v>0</v>
      </c>
      <c r="N616" s="8" cm="1">
        <f t="array" ref="N616">IF(A616="","",IF(COUNTIF(TOther[Frequency],$N$1)=0,0,SUMPRODUCT(--(IFERROR(MOD(A616-TOther[Start Date],28),1)=0),--(TOther[Frequency]=$N$1),--(TOther[Start Date]&lt;=A616),--(TOther[End Date Calc]&gt;=A616),TOther[Amount])))</f>
        <v>0</v>
      </c>
      <c r="O616" s="8" cm="1">
        <f t="array" ref="O616">IF(A616="","",IF(COUNTIF(TOther[Frequency],$O$1)=0,0,SUMPRODUCT(--(IFERROR(MOD(A616-TOther[Start Date],42),1)=0),--(TOther[Frequency]=$O$1),--(TOther[Start Date]&lt;=A616),--(TOther[End Date Calc]&gt;=A616),TOther[Amount])))</f>
        <v>0</v>
      </c>
      <c r="P616" s="8" cm="1">
        <f t="array" ref="P616">IF(A616="","",IF(COUNTIF(TOther[Frequency],$P$1)=0,0,SUMPRODUCT(--(IFERROR(MOD(A616-TOther[Start Date],56),1)=0),--(TOther[Frequency]=$P$1),--(TOther[Start Date]&lt;=A616),--(TOther[End Date Calc]&gt;=A616),TOther[Amount])))</f>
        <v>0</v>
      </c>
      <c r="Q616" s="8">
        <f>IF(A616="","",IF(COUNTIF(TOther[Frequency],$Q$1)=0,0,IF(B616="N",SUMIFS(TOther[Amount],TOther[Frequency],$Q$1,TOther[Start Date],"&lt;="&amp;$A616,TOther[End Date Calc],"&gt;="&amp;A616,TOther[Start Day],DAY(A616)),SUMIFS(TOther[Amount],TOther[Frequency],$Q$1,TOther[Start Date],"&lt;="&amp;$A616,TOther[End Date Calc],"&gt;="&amp;A616,TOther[Start Day],"&gt;="&amp;DAY(A616)))))</f>
        <v>0</v>
      </c>
      <c r="R616" s="8" cm="1">
        <f t="array" ref="R616">IF(A616="","",IF(COUNTIF(TOther[Frequency],R$1)=0,0,SUMPRODUCT(--(TOther[Frequency]=R$1),--(TOther[Start Date]&lt;=A616),--(TOther[End Date Calc]&gt;=A616),IF(B616="N",--(TOther[Start Day]=DAY(A616)),--(TOther[Start Day]&gt;=DAY(A616))),--(IFERROR(MOD(TOther[Start Month]-MONTH(A616)+2,2),1)=0),TOther[Amount])))</f>
        <v>0</v>
      </c>
      <c r="S616" s="8" cm="1">
        <f t="array" ref="S616">IF(A616="","",IF(COUNTIF(TOther[Frequency],S$1)=0,0,SUMPRODUCT(--(TOther[Frequency]=S$1),--(TOther[Start Date]&lt;=A616),--(TOther[End Date Calc]&gt;=A616),IF(B616="N",--(TOther[Start Day]=DAY(A616)),--(TOther[Start Day]&gt;=DAY(A616))),--(IFERROR(MOD(TOther[Start Month]-MONTH(A616)+3,3),1)=0),TOther[Amount])))</f>
        <v>0</v>
      </c>
      <c r="T616" s="8" cm="1">
        <f t="array" ref="T616">IF($A616="","",IF(COUNTIF(TOther[Frequency],T$1)=0,0,SUMPRODUCT(--(TOther[Frequency]=T$1),--(TOther[Start Date]&lt;=$A616),--(TOther[End Date Calc]&gt;=$A616),IF($B616="N",--(TOther[Start Day]=DAY($A616)),--(TOther[Start Day]&gt;=DAY($A616))),--(IFERROR(MOD(TOther[Start Month]-MONTH($A616)+4,4),1)=0),TOther[Amount])))</f>
        <v>0</v>
      </c>
      <c r="U616" s="8" cm="1">
        <f t="array" ref="U616">IF(A616="","",IF(COUNTIF(TOther[Frequency],$U$1)=0,0,SUMPRODUCT(--(TOther[Frequency]=$U$1),--(TOther[Start Date]&lt;=A616),--(TOther[End Date Calc]&gt;=A616),IF(B616="N",--(TOther[Start Day]=DAY(A616)),--(TOther[Start Day]&gt;=DAY(A616))),--(IFERROR(MOD(TOther[Start Month]-MONTH(A616)+6,6),1)=0),TOther[Amount])))</f>
        <v>0</v>
      </c>
      <c r="V616" s="8" cm="1">
        <f t="array" ref="V616">IF(A616="","",IF(COUNTIF(TOther[Frequency],$V$1)=0,0,SUMPRODUCT(--(TOther[Frequency]=$V$1),--(TOther[Start Date]&lt;=A616),--(TOther[End Date Calc]&gt;=A616),IF(B616="N",--(TOther[Start Day]=DAY(A616)),--(TOther[Start Day]&gt;=DAY(A616))),--(IFERROR(MOD(TOther[Start Month]-MONTH(A616)+12,12),1)=0),TOther[Amount])))</f>
        <v>0</v>
      </c>
      <c r="W616" s="8">
        <f>IF(A616="","",SUMIFS(TOther[Amount],TOther[Start Date],A616,TOther[Frequency],$W$1))</f>
        <v>0</v>
      </c>
      <c r="X616" s="9">
        <f t="shared" si="45"/>
        <v>0</v>
      </c>
      <c r="Y616" s="9">
        <f t="shared" si="49"/>
        <v>0</v>
      </c>
      <c r="Z616" s="8" cm="1">
        <f t="array" ref="Z616">IF(A616="","",IF(COUNTIF('2) Income'!$D$13:$D$32,"Weekly")=0,0,SUMPRODUCT(--(IFERROR(MOD(A616-'2) Income'!$F$13:$F$32,7),1)=0),--('2) Income'!$D$13:$D$32="Weekly"),--('2) Income'!$F$13:$F$32&lt;=A616),'2) Income'!$E$13:$E$32)))</f>
        <v>0</v>
      </c>
      <c r="AA616" s="8" cm="1">
        <f t="array" ref="AA616">IF(A616="","",IF(COUNTIF('2) Income'!$D$13:$D$32,"Every Other Week")=0,0,SUMPRODUCT(--(IFERROR(MOD(A616-'2) Income'!$F$13:$F$32,14),1)=0),--('2) Income'!$D$13:$D$32="Every Other Week"),--('2) Income'!$F$13:$F$32&lt;=A616),'2) Income'!$E$13:$E$32)))</f>
        <v>0</v>
      </c>
      <c r="AB616" s="8">
        <f>IF(A616="","",IF(COUNTIF('2) Income'!$D$13:$D$32,"1st and 15th")=0,0,IF(OR(DAY(A616)=1,DAY(A616)=15),SUMIFS('2) Income'!$E$13:$E$32,'2) Income'!$D$13:$D$32,"1st and 15th",'2) Income'!$F$13:$F$32,"&lt;="&amp;$A616),0)))</f>
        <v>0</v>
      </c>
      <c r="AC616" s="8">
        <f>IF(A616="","",IF(COUNTIF('2) Income'!$D$13:$D$32,"2nd Wednesday")=0,0,IF(A616=(A616-DAY(A616)+1+2*7-WEEKDAY(A616-DAY(A616)+8-4,1)),SUMIFS('2) Income'!$E$13:$E$32,'2) Income'!$D$13:$D$32,"2nd Wednesday",'2) Income'!$F$13:$F$32,"&lt;="&amp;$A616),0)))</f>
        <v>0</v>
      </c>
      <c r="AD616" s="8">
        <f>IF(A616="","",IF(COUNTIF('2) Income'!$D$13:$D$32,"3rd Wednesday")=0,0,IF(A616=(A616-DAY(A616)+1+3*7-WEEKDAY(A616-DAY(A616)+8-4,1)),SUMIFS('2) Income'!$E$13:$E$32,'2) Income'!$D$13:$D$32,"3rd Wednesday",'2) Income'!$F$13:$F$32,"&lt;="&amp;$A616),0)))</f>
        <v>0</v>
      </c>
      <c r="AE616" s="8">
        <f>IF(A616="","",IF(COUNTIF('2) Income'!$D$13:$D$32,"4th Wednesday")=0,0,IF(A616=(A616-DAY(A616)+1+4*7-WEEKDAY(A616-DAY(A616)+8-4,1)),SUMIFS('2) Income'!$E$13:$E$32,'2) Income'!$D$13:$D$32,"4th Wednesday",'2) Income'!$F$13:$F$32,"&lt;="&amp;$A616),0)))</f>
        <v>0</v>
      </c>
      <c r="AF616" s="8" cm="1">
        <f t="array" ref="AF616">IF(A616="","",IF(COUNTIF('2) Income'!$D$13:$D$32,"Every 4 Weeks")=0,0,SUMPRODUCT(--(IFERROR(MOD(A616-'2) Income'!$F$13:$F$32,28),1)=0),--('2) Income'!$D$13:$D$32="Every 4 Weeks"),--('2) Income'!$F$13:$F$32&lt;=A616),'2) Income'!$E$13:$E$32)))</f>
        <v>0</v>
      </c>
      <c r="AG616" s="8">
        <f>IF(A616="","",IF(COUNTIF('2) Income'!$D$13:$D$32,"Monthly")=0,0,IF(B616="N",SUMIFS('2) Income'!$E$13:$E$32,'2) Income'!$D$13:$D$32,"monthly",'2) Income'!$F$13:$F$32,"&lt;="&amp;$A616,'2) Income'!$I$13:$I$32,DAY(A616)),SUMIFS('2) Income'!$E$13:$E$32,'2) Income'!$D$13:$D$32,"monthly",'2) Income'!$F$13:$F$32,"&lt;="&amp;$A616,'2) Income'!$I$13:$I$32,"&gt;="&amp;DAY(A616)))))</f>
        <v>0</v>
      </c>
      <c r="AH616" s="8" cm="1">
        <f t="array" ref="AH616">IF(A616="","",IF(COUNTIF('2) Income'!$D$13:$D$32,"Yearly")=0,0,SUMPRODUCT(--('2) Income'!$D$13:$D$32="Yearly"),--('2) Income'!$F$13:$F$32&lt;=A616),IF(B616="N",--('2) Income'!$I$13:$I$32=DAY(A616)),--('2) Income'!$I$13:$I$32&gt;=DAY(A616))),--(IFERROR(MOD('2) Income'!$H$13:$H$32-MONTH(A616)+12,12),1)=0),'2) Income'!$E$13:$E$32)))</f>
        <v>0</v>
      </c>
      <c r="AI616" s="8">
        <f>IF(A616="","",IF(COUNTIF('2) Income'!$D$13:$D$32,"one-time")=0,0,SUMIFS('2) Income'!$E$13:$E$32,'2) Income'!$D$13:$D$32,"one-time",'2) Income'!$F$13:$F$32,"="&amp;$A616)))</f>
        <v>0</v>
      </c>
      <c r="AJ616" s="9">
        <f t="shared" si="46"/>
        <v>0</v>
      </c>
    </row>
    <row r="617" spans="1:36">
      <c r="A617" s="7">
        <f>IF(A616="","",IF(A616+1&lt;='1) Period'!$E$21,A616+1,""))</f>
        <v>46089</v>
      </c>
      <c r="B617" s="7" t="str">
        <f t="shared" si="47"/>
        <v>N</v>
      </c>
      <c r="C617" t="str">
        <f t="shared" si="48"/>
        <v>Y</v>
      </c>
      <c r="D617" s="8">
        <f>IF(A617="","",IF(TEXT(A617,"dddd")='4) Happy Money'!$E$23,WAllowance,0))</f>
        <v>0</v>
      </c>
      <c r="E617" s="8">
        <f>IF(A617="","",IF(B617="N",SUMIF(TMonthly[Day of the Month],DAY(A617),TMonthly[Amount]),SUMIF(TMonthly[Day of the Month],"&gt;="&amp;DAY(A617),TMonthly[Amount])))</f>
        <v>0</v>
      </c>
      <c r="F617" s="8" cm="1">
        <f t="array" ref="F617">IF(A617="","",SUMPRODUCT(--(TYearly[Due Date]&lt;=A617),IF(B617="N",--(TYearly[Day]=DAY(A617)),--(TYearly[Day]&gt;=DAY(A617))),--(IFERROR(MOD(TYearly[Month]-MONTH(A617)+12,12),1)=0),TYearly[Amount]))</f>
        <v>0</v>
      </c>
      <c r="G617" s="8">
        <f>IF(A617="","",SUMIF(TOneTime[Due Date],A617,TOneTime[Amount]))</f>
        <v>0</v>
      </c>
      <c r="H617" s="8" cm="1">
        <f t="array" ref="H617">IF(A617="","",IF(COUNTIF(TOther[Frequency],$H$1)=0,0,SUMPRODUCT(--(IFERROR(MOD(A617-TOther[Start Date],7),1)=0),--(TOther[Frequency]=$H$1),--(TOther[Start Date]&lt;=A617),--(TOther[End Date Calc]&gt;=A617),TOther[Amount])))</f>
        <v>0</v>
      </c>
      <c r="I617" s="8" cm="1">
        <f t="array" ref="I617">IF(A617="","",IF(COUNTIF(TOther[Frequency],$I$1)=0,0,SUMPRODUCT(--(IFERROR(MOD(A617-TOther[Start Date],14),1)=0),--(TOther[Frequency]=$I$1),--(TOther[Start Date]&lt;=A617),--(TOther[End Date Calc]&gt;=A617),TOther[Amount])))</f>
        <v>0</v>
      </c>
      <c r="J617" s="8">
        <f>IF(A617="","",IF(COUNTIF(TOther[Frequency],$J$1)=0,0,IF(OR(DAY(A617)=1,DAY(A617)=15),SUMIFS(TOther[Amount],TOther[Frequency],$J$1,TOther[Start Date],"&lt;="&amp;$A617,TOther[End Date Calc],"&gt;="&amp;A617),0)))</f>
        <v>0</v>
      </c>
      <c r="K617" s="8">
        <f>IF(A617="","",IF(COUNTIF(TOther[Frequency],$K$1)=0,0,IF(A617=(A617-DAY(A617)+1+2*7-WEEKDAY(A617-DAY(A617)+8-4,1)),SUMIFS(TOther[Amount],TOther[Frequency],$K$1,TOther[Start Date],"&lt;="&amp;$A617,TOther[End Date Calc],"&gt;="&amp;A617),0)))</f>
        <v>0</v>
      </c>
      <c r="L617" s="8">
        <f>IF(A617="","",IF(COUNTIF(TOther[Frequency],$L$1)=0,0,IF(A617=(A617-DAY(A617)+1+3*7-WEEKDAY(A617-DAY(A617)+8-4,1)),SUMIFS(TOther[Amount],TOther[Frequency],$L$1,TOther[Start Date],"&lt;="&amp;$A617,TOther[End Date Calc],"&gt;="&amp;A617),0)))</f>
        <v>0</v>
      </c>
      <c r="M617" s="8">
        <f>IF(A617="","",IF(COUNTIF(TOther[Frequency],$M$1)=0,0,IF(A617=(A617-DAY(A617)+1+4*7-WEEKDAY(A617-DAY(A617)+8-4,1)),SUMIFS(TOther[Amount],TOther[Frequency],$M$1,TOther[Start Date],"&lt;="&amp;$A617,TOther[End Date Calc],"&gt;="&amp;A617),0)))</f>
        <v>0</v>
      </c>
      <c r="N617" s="8" cm="1">
        <f t="array" ref="N617">IF(A617="","",IF(COUNTIF(TOther[Frequency],$N$1)=0,0,SUMPRODUCT(--(IFERROR(MOD(A617-TOther[Start Date],28),1)=0),--(TOther[Frequency]=$N$1),--(TOther[Start Date]&lt;=A617),--(TOther[End Date Calc]&gt;=A617),TOther[Amount])))</f>
        <v>0</v>
      </c>
      <c r="O617" s="8" cm="1">
        <f t="array" ref="O617">IF(A617="","",IF(COUNTIF(TOther[Frequency],$O$1)=0,0,SUMPRODUCT(--(IFERROR(MOD(A617-TOther[Start Date],42),1)=0),--(TOther[Frequency]=$O$1),--(TOther[Start Date]&lt;=A617),--(TOther[End Date Calc]&gt;=A617),TOther[Amount])))</f>
        <v>0</v>
      </c>
      <c r="P617" s="8" cm="1">
        <f t="array" ref="P617">IF(A617="","",IF(COUNTIF(TOther[Frequency],$P$1)=0,0,SUMPRODUCT(--(IFERROR(MOD(A617-TOther[Start Date],56),1)=0),--(TOther[Frequency]=$P$1),--(TOther[Start Date]&lt;=A617),--(TOther[End Date Calc]&gt;=A617),TOther[Amount])))</f>
        <v>0</v>
      </c>
      <c r="Q617" s="8">
        <f>IF(A617="","",IF(COUNTIF(TOther[Frequency],$Q$1)=0,0,IF(B617="N",SUMIFS(TOther[Amount],TOther[Frequency],$Q$1,TOther[Start Date],"&lt;="&amp;$A617,TOther[End Date Calc],"&gt;="&amp;A617,TOther[Start Day],DAY(A617)),SUMIFS(TOther[Amount],TOther[Frequency],$Q$1,TOther[Start Date],"&lt;="&amp;$A617,TOther[End Date Calc],"&gt;="&amp;A617,TOther[Start Day],"&gt;="&amp;DAY(A617)))))</f>
        <v>0</v>
      </c>
      <c r="R617" s="8" cm="1">
        <f t="array" ref="R617">IF(A617="","",IF(COUNTIF(TOther[Frequency],R$1)=0,0,SUMPRODUCT(--(TOther[Frequency]=R$1),--(TOther[Start Date]&lt;=A617),--(TOther[End Date Calc]&gt;=A617),IF(B617="N",--(TOther[Start Day]=DAY(A617)),--(TOther[Start Day]&gt;=DAY(A617))),--(IFERROR(MOD(TOther[Start Month]-MONTH(A617)+2,2),1)=0),TOther[Amount])))</f>
        <v>0</v>
      </c>
      <c r="S617" s="8" cm="1">
        <f t="array" ref="S617">IF(A617="","",IF(COUNTIF(TOther[Frequency],S$1)=0,0,SUMPRODUCT(--(TOther[Frequency]=S$1),--(TOther[Start Date]&lt;=A617),--(TOther[End Date Calc]&gt;=A617),IF(B617="N",--(TOther[Start Day]=DAY(A617)),--(TOther[Start Day]&gt;=DAY(A617))),--(IFERROR(MOD(TOther[Start Month]-MONTH(A617)+3,3),1)=0),TOther[Amount])))</f>
        <v>0</v>
      </c>
      <c r="T617" s="8" cm="1">
        <f t="array" ref="T617">IF($A617="","",IF(COUNTIF(TOther[Frequency],T$1)=0,0,SUMPRODUCT(--(TOther[Frequency]=T$1),--(TOther[Start Date]&lt;=$A617),--(TOther[End Date Calc]&gt;=$A617),IF($B617="N",--(TOther[Start Day]=DAY($A617)),--(TOther[Start Day]&gt;=DAY($A617))),--(IFERROR(MOD(TOther[Start Month]-MONTH($A617)+4,4),1)=0),TOther[Amount])))</f>
        <v>0</v>
      </c>
      <c r="U617" s="8" cm="1">
        <f t="array" ref="U617">IF(A617="","",IF(COUNTIF(TOther[Frequency],$U$1)=0,0,SUMPRODUCT(--(TOther[Frequency]=$U$1),--(TOther[Start Date]&lt;=A617),--(TOther[End Date Calc]&gt;=A617),IF(B617="N",--(TOther[Start Day]=DAY(A617)),--(TOther[Start Day]&gt;=DAY(A617))),--(IFERROR(MOD(TOther[Start Month]-MONTH(A617)+6,6),1)=0),TOther[Amount])))</f>
        <v>0</v>
      </c>
      <c r="V617" s="8" cm="1">
        <f t="array" ref="V617">IF(A617="","",IF(COUNTIF(TOther[Frequency],$V$1)=0,0,SUMPRODUCT(--(TOther[Frequency]=$V$1),--(TOther[Start Date]&lt;=A617),--(TOther[End Date Calc]&gt;=A617),IF(B617="N",--(TOther[Start Day]=DAY(A617)),--(TOther[Start Day]&gt;=DAY(A617))),--(IFERROR(MOD(TOther[Start Month]-MONTH(A617)+12,12),1)=0),TOther[Amount])))</f>
        <v>0</v>
      </c>
      <c r="W617" s="8">
        <f>IF(A617="","",SUMIFS(TOther[Amount],TOther[Start Date],A617,TOther[Frequency],$W$1))</f>
        <v>0</v>
      </c>
      <c r="X617" s="9">
        <f t="shared" si="45"/>
        <v>0</v>
      </c>
      <c r="Y617" s="9">
        <f t="shared" si="49"/>
        <v>0</v>
      </c>
      <c r="Z617" s="8" cm="1">
        <f t="array" ref="Z617">IF(A617="","",IF(COUNTIF('2) Income'!$D$13:$D$32,"Weekly")=0,0,SUMPRODUCT(--(IFERROR(MOD(A617-'2) Income'!$F$13:$F$32,7),1)=0),--('2) Income'!$D$13:$D$32="Weekly"),--('2) Income'!$F$13:$F$32&lt;=A617),'2) Income'!$E$13:$E$32)))</f>
        <v>0</v>
      </c>
      <c r="AA617" s="8" cm="1">
        <f t="array" ref="AA617">IF(A617="","",IF(COUNTIF('2) Income'!$D$13:$D$32,"Every Other Week")=0,0,SUMPRODUCT(--(IFERROR(MOD(A617-'2) Income'!$F$13:$F$32,14),1)=0),--('2) Income'!$D$13:$D$32="Every Other Week"),--('2) Income'!$F$13:$F$32&lt;=A617),'2) Income'!$E$13:$E$32)))</f>
        <v>0</v>
      </c>
      <c r="AB617" s="8">
        <f>IF(A617="","",IF(COUNTIF('2) Income'!$D$13:$D$32,"1st and 15th")=0,0,IF(OR(DAY(A617)=1,DAY(A617)=15),SUMIFS('2) Income'!$E$13:$E$32,'2) Income'!$D$13:$D$32,"1st and 15th",'2) Income'!$F$13:$F$32,"&lt;="&amp;$A617),0)))</f>
        <v>0</v>
      </c>
      <c r="AC617" s="8">
        <f>IF(A617="","",IF(COUNTIF('2) Income'!$D$13:$D$32,"2nd Wednesday")=0,0,IF(A617=(A617-DAY(A617)+1+2*7-WEEKDAY(A617-DAY(A617)+8-4,1)),SUMIFS('2) Income'!$E$13:$E$32,'2) Income'!$D$13:$D$32,"2nd Wednesday",'2) Income'!$F$13:$F$32,"&lt;="&amp;$A617),0)))</f>
        <v>0</v>
      </c>
      <c r="AD617" s="8">
        <f>IF(A617="","",IF(COUNTIF('2) Income'!$D$13:$D$32,"3rd Wednesday")=0,0,IF(A617=(A617-DAY(A617)+1+3*7-WEEKDAY(A617-DAY(A617)+8-4,1)),SUMIFS('2) Income'!$E$13:$E$32,'2) Income'!$D$13:$D$32,"3rd Wednesday",'2) Income'!$F$13:$F$32,"&lt;="&amp;$A617),0)))</f>
        <v>0</v>
      </c>
      <c r="AE617" s="8">
        <f>IF(A617="","",IF(COUNTIF('2) Income'!$D$13:$D$32,"4th Wednesday")=0,0,IF(A617=(A617-DAY(A617)+1+4*7-WEEKDAY(A617-DAY(A617)+8-4,1)),SUMIFS('2) Income'!$E$13:$E$32,'2) Income'!$D$13:$D$32,"4th Wednesday",'2) Income'!$F$13:$F$32,"&lt;="&amp;$A617),0)))</f>
        <v>0</v>
      </c>
      <c r="AF617" s="8" cm="1">
        <f t="array" ref="AF617">IF(A617="","",IF(COUNTIF('2) Income'!$D$13:$D$32,"Every 4 Weeks")=0,0,SUMPRODUCT(--(IFERROR(MOD(A617-'2) Income'!$F$13:$F$32,28),1)=0),--('2) Income'!$D$13:$D$32="Every 4 Weeks"),--('2) Income'!$F$13:$F$32&lt;=A617),'2) Income'!$E$13:$E$32)))</f>
        <v>0</v>
      </c>
      <c r="AG617" s="8">
        <f>IF(A617="","",IF(COUNTIF('2) Income'!$D$13:$D$32,"Monthly")=0,0,IF(B617="N",SUMIFS('2) Income'!$E$13:$E$32,'2) Income'!$D$13:$D$32,"monthly",'2) Income'!$F$13:$F$32,"&lt;="&amp;$A617,'2) Income'!$I$13:$I$32,DAY(A617)),SUMIFS('2) Income'!$E$13:$E$32,'2) Income'!$D$13:$D$32,"monthly",'2) Income'!$F$13:$F$32,"&lt;="&amp;$A617,'2) Income'!$I$13:$I$32,"&gt;="&amp;DAY(A617)))))</f>
        <v>0</v>
      </c>
      <c r="AH617" s="8" cm="1">
        <f t="array" ref="AH617">IF(A617="","",IF(COUNTIF('2) Income'!$D$13:$D$32,"Yearly")=0,0,SUMPRODUCT(--('2) Income'!$D$13:$D$32="Yearly"),--('2) Income'!$F$13:$F$32&lt;=A617),IF(B617="N",--('2) Income'!$I$13:$I$32=DAY(A617)),--('2) Income'!$I$13:$I$32&gt;=DAY(A617))),--(IFERROR(MOD('2) Income'!$H$13:$H$32-MONTH(A617)+12,12),1)=0),'2) Income'!$E$13:$E$32)))</f>
        <v>0</v>
      </c>
      <c r="AI617" s="8">
        <f>IF(A617="","",IF(COUNTIF('2) Income'!$D$13:$D$32,"one-time")=0,0,SUMIFS('2) Income'!$E$13:$E$32,'2) Income'!$D$13:$D$32,"one-time",'2) Income'!$F$13:$F$32,"="&amp;$A617)))</f>
        <v>0</v>
      </c>
      <c r="AJ617" s="9">
        <f t="shared" si="46"/>
        <v>0</v>
      </c>
    </row>
    <row r="618" spans="1:36">
      <c r="A618" s="7">
        <f>IF(A617="","",IF(A617+1&lt;='1) Period'!$E$21,A617+1,""))</f>
        <v>46090</v>
      </c>
      <c r="B618" s="7" t="str">
        <f t="shared" si="47"/>
        <v>N</v>
      </c>
      <c r="C618" t="str">
        <f t="shared" si="48"/>
        <v>F</v>
      </c>
      <c r="D618" s="8">
        <f>IF(A618="","",IF(TEXT(A618,"dddd")='4) Happy Money'!$E$23,WAllowance,0))</f>
        <v>400</v>
      </c>
      <c r="E618" s="8">
        <f>IF(A618="","",IF(B618="N",SUMIF(TMonthly[Day of the Month],DAY(A618),TMonthly[Amount]),SUMIF(TMonthly[Day of the Month],"&gt;="&amp;DAY(A618),TMonthly[Amount])))</f>
        <v>0</v>
      </c>
      <c r="F618" s="8" cm="1">
        <f t="array" ref="F618">IF(A618="","",SUMPRODUCT(--(TYearly[Due Date]&lt;=A618),IF(B618="N",--(TYearly[Day]=DAY(A618)),--(TYearly[Day]&gt;=DAY(A618))),--(IFERROR(MOD(TYearly[Month]-MONTH(A618)+12,12),1)=0),TYearly[Amount]))</f>
        <v>0</v>
      </c>
      <c r="G618" s="8">
        <f>IF(A618="","",SUMIF(TOneTime[Due Date],A618,TOneTime[Amount]))</f>
        <v>0</v>
      </c>
      <c r="H618" s="8" cm="1">
        <f t="array" ref="H618">IF(A618="","",IF(COUNTIF(TOther[Frequency],$H$1)=0,0,SUMPRODUCT(--(IFERROR(MOD(A618-TOther[Start Date],7),1)=0),--(TOther[Frequency]=$H$1),--(TOther[Start Date]&lt;=A618),--(TOther[End Date Calc]&gt;=A618),TOther[Amount])))</f>
        <v>0</v>
      </c>
      <c r="I618" s="8" cm="1">
        <f t="array" ref="I618">IF(A618="","",IF(COUNTIF(TOther[Frequency],$I$1)=0,0,SUMPRODUCT(--(IFERROR(MOD(A618-TOther[Start Date],14),1)=0),--(TOther[Frequency]=$I$1),--(TOther[Start Date]&lt;=A618),--(TOther[End Date Calc]&gt;=A618),TOther[Amount])))</f>
        <v>0</v>
      </c>
      <c r="J618" s="8">
        <f>IF(A618="","",IF(COUNTIF(TOther[Frequency],$J$1)=0,0,IF(OR(DAY(A618)=1,DAY(A618)=15),SUMIFS(TOther[Amount],TOther[Frequency],$J$1,TOther[Start Date],"&lt;="&amp;$A618,TOther[End Date Calc],"&gt;="&amp;A618),0)))</f>
        <v>0</v>
      </c>
      <c r="K618" s="8">
        <f>IF(A618="","",IF(COUNTIF(TOther[Frequency],$K$1)=0,0,IF(A618=(A618-DAY(A618)+1+2*7-WEEKDAY(A618-DAY(A618)+8-4,1)),SUMIFS(TOther[Amount],TOther[Frequency],$K$1,TOther[Start Date],"&lt;="&amp;$A618,TOther[End Date Calc],"&gt;="&amp;A618),0)))</f>
        <v>0</v>
      </c>
      <c r="L618" s="8">
        <f>IF(A618="","",IF(COUNTIF(TOther[Frequency],$L$1)=0,0,IF(A618=(A618-DAY(A618)+1+3*7-WEEKDAY(A618-DAY(A618)+8-4,1)),SUMIFS(TOther[Amount],TOther[Frequency],$L$1,TOther[Start Date],"&lt;="&amp;$A618,TOther[End Date Calc],"&gt;="&amp;A618),0)))</f>
        <v>0</v>
      </c>
      <c r="M618" s="8">
        <f>IF(A618="","",IF(COUNTIF(TOther[Frequency],$M$1)=0,0,IF(A618=(A618-DAY(A618)+1+4*7-WEEKDAY(A618-DAY(A618)+8-4,1)),SUMIFS(TOther[Amount],TOther[Frequency],$M$1,TOther[Start Date],"&lt;="&amp;$A618,TOther[End Date Calc],"&gt;="&amp;A618),0)))</f>
        <v>0</v>
      </c>
      <c r="N618" s="8" cm="1">
        <f t="array" ref="N618">IF(A618="","",IF(COUNTIF(TOther[Frequency],$N$1)=0,0,SUMPRODUCT(--(IFERROR(MOD(A618-TOther[Start Date],28),1)=0),--(TOther[Frequency]=$N$1),--(TOther[Start Date]&lt;=A618),--(TOther[End Date Calc]&gt;=A618),TOther[Amount])))</f>
        <v>0</v>
      </c>
      <c r="O618" s="8" cm="1">
        <f t="array" ref="O618">IF(A618="","",IF(COUNTIF(TOther[Frequency],$O$1)=0,0,SUMPRODUCT(--(IFERROR(MOD(A618-TOther[Start Date],42),1)=0),--(TOther[Frequency]=$O$1),--(TOther[Start Date]&lt;=A618),--(TOther[End Date Calc]&gt;=A618),TOther[Amount])))</f>
        <v>0</v>
      </c>
      <c r="P618" s="8" cm="1">
        <f t="array" ref="P618">IF(A618="","",IF(COUNTIF(TOther[Frequency],$P$1)=0,0,SUMPRODUCT(--(IFERROR(MOD(A618-TOther[Start Date],56),1)=0),--(TOther[Frequency]=$P$1),--(TOther[Start Date]&lt;=A618),--(TOther[End Date Calc]&gt;=A618),TOther[Amount])))</f>
        <v>0</v>
      </c>
      <c r="Q618" s="8">
        <f>IF(A618="","",IF(COUNTIF(TOther[Frequency],$Q$1)=0,0,IF(B618="N",SUMIFS(TOther[Amount],TOther[Frequency],$Q$1,TOther[Start Date],"&lt;="&amp;$A618,TOther[End Date Calc],"&gt;="&amp;A618,TOther[Start Day],DAY(A618)),SUMIFS(TOther[Amount],TOther[Frequency],$Q$1,TOther[Start Date],"&lt;="&amp;$A618,TOther[End Date Calc],"&gt;="&amp;A618,TOther[Start Day],"&gt;="&amp;DAY(A618)))))</f>
        <v>0</v>
      </c>
      <c r="R618" s="8" cm="1">
        <f t="array" ref="R618">IF(A618="","",IF(COUNTIF(TOther[Frequency],R$1)=0,0,SUMPRODUCT(--(TOther[Frequency]=R$1),--(TOther[Start Date]&lt;=A618),--(TOther[End Date Calc]&gt;=A618),IF(B618="N",--(TOther[Start Day]=DAY(A618)),--(TOther[Start Day]&gt;=DAY(A618))),--(IFERROR(MOD(TOther[Start Month]-MONTH(A618)+2,2),1)=0),TOther[Amount])))</f>
        <v>0</v>
      </c>
      <c r="S618" s="8" cm="1">
        <f t="array" ref="S618">IF(A618="","",IF(COUNTIF(TOther[Frequency],S$1)=0,0,SUMPRODUCT(--(TOther[Frequency]=S$1),--(TOther[Start Date]&lt;=A618),--(TOther[End Date Calc]&gt;=A618),IF(B618="N",--(TOther[Start Day]=DAY(A618)),--(TOther[Start Day]&gt;=DAY(A618))),--(IFERROR(MOD(TOther[Start Month]-MONTH(A618)+3,3),1)=0),TOther[Amount])))</f>
        <v>0</v>
      </c>
      <c r="T618" s="8" cm="1">
        <f t="array" ref="T618">IF($A618="","",IF(COUNTIF(TOther[Frequency],T$1)=0,0,SUMPRODUCT(--(TOther[Frequency]=T$1),--(TOther[Start Date]&lt;=$A618),--(TOther[End Date Calc]&gt;=$A618),IF($B618="N",--(TOther[Start Day]=DAY($A618)),--(TOther[Start Day]&gt;=DAY($A618))),--(IFERROR(MOD(TOther[Start Month]-MONTH($A618)+4,4),1)=0),TOther[Amount])))</f>
        <v>0</v>
      </c>
      <c r="U618" s="8" cm="1">
        <f t="array" ref="U618">IF(A618="","",IF(COUNTIF(TOther[Frequency],$U$1)=0,0,SUMPRODUCT(--(TOther[Frequency]=$U$1),--(TOther[Start Date]&lt;=A618),--(TOther[End Date Calc]&gt;=A618),IF(B618="N",--(TOther[Start Day]=DAY(A618)),--(TOther[Start Day]&gt;=DAY(A618))),--(IFERROR(MOD(TOther[Start Month]-MONTH(A618)+6,6),1)=0),TOther[Amount])))</f>
        <v>0</v>
      </c>
      <c r="V618" s="8" cm="1">
        <f t="array" ref="V618">IF(A618="","",IF(COUNTIF(TOther[Frequency],$V$1)=0,0,SUMPRODUCT(--(TOther[Frequency]=$V$1),--(TOther[Start Date]&lt;=A618),--(TOther[End Date Calc]&gt;=A618),IF(B618="N",--(TOther[Start Day]=DAY(A618)),--(TOther[Start Day]&gt;=DAY(A618))),--(IFERROR(MOD(TOther[Start Month]-MONTH(A618)+12,12),1)=0),TOther[Amount])))</f>
        <v>0</v>
      </c>
      <c r="W618" s="8">
        <f>IF(A618="","",SUMIFS(TOther[Amount],TOther[Start Date],A618,TOther[Frequency],$W$1))</f>
        <v>0</v>
      </c>
      <c r="X618" s="9">
        <f t="shared" si="45"/>
        <v>0</v>
      </c>
      <c r="Y618" s="9">
        <f t="shared" si="49"/>
        <v>0</v>
      </c>
      <c r="Z618" s="8" cm="1">
        <f t="array" ref="Z618">IF(A618="","",IF(COUNTIF('2) Income'!$D$13:$D$32,"Weekly")=0,0,SUMPRODUCT(--(IFERROR(MOD(A618-'2) Income'!$F$13:$F$32,7),1)=0),--('2) Income'!$D$13:$D$32="Weekly"),--('2) Income'!$F$13:$F$32&lt;=A618),'2) Income'!$E$13:$E$32)))</f>
        <v>0</v>
      </c>
      <c r="AA618" s="8" cm="1">
        <f t="array" ref="AA618">IF(A618="","",IF(COUNTIF('2) Income'!$D$13:$D$32,"Every Other Week")=0,0,SUMPRODUCT(--(IFERROR(MOD(A618-'2) Income'!$F$13:$F$32,14),1)=0),--('2) Income'!$D$13:$D$32="Every Other Week"),--('2) Income'!$F$13:$F$32&lt;=A618),'2) Income'!$E$13:$E$32)))</f>
        <v>0</v>
      </c>
      <c r="AB618" s="8">
        <f>IF(A618="","",IF(COUNTIF('2) Income'!$D$13:$D$32,"1st and 15th")=0,0,IF(OR(DAY(A618)=1,DAY(A618)=15),SUMIFS('2) Income'!$E$13:$E$32,'2) Income'!$D$13:$D$32,"1st and 15th",'2) Income'!$F$13:$F$32,"&lt;="&amp;$A618),0)))</f>
        <v>0</v>
      </c>
      <c r="AC618" s="8">
        <f>IF(A618="","",IF(COUNTIF('2) Income'!$D$13:$D$32,"2nd Wednesday")=0,0,IF(A618=(A618-DAY(A618)+1+2*7-WEEKDAY(A618-DAY(A618)+8-4,1)),SUMIFS('2) Income'!$E$13:$E$32,'2) Income'!$D$13:$D$32,"2nd Wednesday",'2) Income'!$F$13:$F$32,"&lt;="&amp;$A618),0)))</f>
        <v>0</v>
      </c>
      <c r="AD618" s="8">
        <f>IF(A618="","",IF(COUNTIF('2) Income'!$D$13:$D$32,"3rd Wednesday")=0,0,IF(A618=(A618-DAY(A618)+1+3*7-WEEKDAY(A618-DAY(A618)+8-4,1)),SUMIFS('2) Income'!$E$13:$E$32,'2) Income'!$D$13:$D$32,"3rd Wednesday",'2) Income'!$F$13:$F$32,"&lt;="&amp;$A618),0)))</f>
        <v>0</v>
      </c>
      <c r="AE618" s="8">
        <f>IF(A618="","",IF(COUNTIF('2) Income'!$D$13:$D$32,"4th Wednesday")=0,0,IF(A618=(A618-DAY(A618)+1+4*7-WEEKDAY(A618-DAY(A618)+8-4,1)),SUMIFS('2) Income'!$E$13:$E$32,'2) Income'!$D$13:$D$32,"4th Wednesday",'2) Income'!$F$13:$F$32,"&lt;="&amp;$A618),0)))</f>
        <v>0</v>
      </c>
      <c r="AF618" s="8" cm="1">
        <f t="array" ref="AF618">IF(A618="","",IF(COUNTIF('2) Income'!$D$13:$D$32,"Every 4 Weeks")=0,0,SUMPRODUCT(--(IFERROR(MOD(A618-'2) Income'!$F$13:$F$32,28),1)=0),--('2) Income'!$D$13:$D$32="Every 4 Weeks"),--('2) Income'!$F$13:$F$32&lt;=A618),'2) Income'!$E$13:$E$32)))</f>
        <v>0</v>
      </c>
      <c r="AG618" s="8">
        <f>IF(A618="","",IF(COUNTIF('2) Income'!$D$13:$D$32,"Monthly")=0,0,IF(B618="N",SUMIFS('2) Income'!$E$13:$E$32,'2) Income'!$D$13:$D$32,"monthly",'2) Income'!$F$13:$F$32,"&lt;="&amp;$A618,'2) Income'!$I$13:$I$32,DAY(A618)),SUMIFS('2) Income'!$E$13:$E$32,'2) Income'!$D$13:$D$32,"monthly",'2) Income'!$F$13:$F$32,"&lt;="&amp;$A618,'2) Income'!$I$13:$I$32,"&gt;="&amp;DAY(A618)))))</f>
        <v>0</v>
      </c>
      <c r="AH618" s="8" cm="1">
        <f t="array" ref="AH618">IF(A618="","",IF(COUNTIF('2) Income'!$D$13:$D$32,"Yearly")=0,0,SUMPRODUCT(--('2) Income'!$D$13:$D$32="Yearly"),--('2) Income'!$F$13:$F$32&lt;=A618),IF(B618="N",--('2) Income'!$I$13:$I$32=DAY(A618)),--('2) Income'!$I$13:$I$32&gt;=DAY(A618))),--(IFERROR(MOD('2) Income'!$H$13:$H$32-MONTH(A618)+12,12),1)=0),'2) Income'!$E$13:$E$32)))</f>
        <v>0</v>
      </c>
      <c r="AI618" s="8">
        <f>IF(A618="","",IF(COUNTIF('2) Income'!$D$13:$D$32,"one-time")=0,0,SUMIFS('2) Income'!$E$13:$E$32,'2) Income'!$D$13:$D$32,"one-time",'2) Income'!$F$13:$F$32,"="&amp;$A618)))</f>
        <v>0</v>
      </c>
      <c r="AJ618" s="9">
        <f t="shared" si="46"/>
        <v>0</v>
      </c>
    </row>
    <row r="619" spans="1:36">
      <c r="A619" s="7">
        <f>IF(A618="","",IF(A618+1&lt;='1) Period'!$E$21,A618+1,""))</f>
        <v>46091</v>
      </c>
      <c r="B619" s="7" t="str">
        <f t="shared" si="47"/>
        <v>N</v>
      </c>
      <c r="C619" t="str">
        <f t="shared" si="48"/>
        <v>F</v>
      </c>
      <c r="D619" s="8">
        <f>IF(A619="","",IF(TEXT(A619,"dddd")='4) Happy Money'!$E$23,WAllowance,0))</f>
        <v>0</v>
      </c>
      <c r="E619" s="8">
        <f>IF(A619="","",IF(B619="N",SUMIF(TMonthly[Day of the Month],DAY(A619),TMonthly[Amount]),SUMIF(TMonthly[Day of the Month],"&gt;="&amp;DAY(A619),TMonthly[Amount])))</f>
        <v>500</v>
      </c>
      <c r="F619" s="8" cm="1">
        <f t="array" ref="F619">IF(A619="","",SUMPRODUCT(--(TYearly[Due Date]&lt;=A619),IF(B619="N",--(TYearly[Day]=DAY(A619)),--(TYearly[Day]&gt;=DAY(A619))),--(IFERROR(MOD(TYearly[Month]-MONTH(A619)+12,12),1)=0),TYearly[Amount]))</f>
        <v>0</v>
      </c>
      <c r="G619" s="8">
        <f>IF(A619="","",SUMIF(TOneTime[Due Date],A619,TOneTime[Amount]))</f>
        <v>0</v>
      </c>
      <c r="H619" s="8" cm="1">
        <f t="array" ref="H619">IF(A619="","",IF(COUNTIF(TOther[Frequency],$H$1)=0,0,SUMPRODUCT(--(IFERROR(MOD(A619-TOther[Start Date],7),1)=0),--(TOther[Frequency]=$H$1),--(TOther[Start Date]&lt;=A619),--(TOther[End Date Calc]&gt;=A619),TOther[Amount])))</f>
        <v>0</v>
      </c>
      <c r="I619" s="8" cm="1">
        <f t="array" ref="I619">IF(A619="","",IF(COUNTIF(TOther[Frequency],$I$1)=0,0,SUMPRODUCT(--(IFERROR(MOD(A619-TOther[Start Date],14),1)=0),--(TOther[Frequency]=$I$1),--(TOther[Start Date]&lt;=A619),--(TOther[End Date Calc]&gt;=A619),TOther[Amount])))</f>
        <v>0</v>
      </c>
      <c r="J619" s="8">
        <f>IF(A619="","",IF(COUNTIF(TOther[Frequency],$J$1)=0,0,IF(OR(DAY(A619)=1,DAY(A619)=15),SUMIFS(TOther[Amount],TOther[Frequency],$J$1,TOther[Start Date],"&lt;="&amp;$A619,TOther[End Date Calc],"&gt;="&amp;A619),0)))</f>
        <v>0</v>
      </c>
      <c r="K619" s="8">
        <f>IF(A619="","",IF(COUNTIF(TOther[Frequency],$K$1)=0,0,IF(A619=(A619-DAY(A619)+1+2*7-WEEKDAY(A619-DAY(A619)+8-4,1)),SUMIFS(TOther[Amount],TOther[Frequency],$K$1,TOther[Start Date],"&lt;="&amp;$A619,TOther[End Date Calc],"&gt;="&amp;A619),0)))</f>
        <v>0</v>
      </c>
      <c r="L619" s="8">
        <f>IF(A619="","",IF(COUNTIF(TOther[Frequency],$L$1)=0,0,IF(A619=(A619-DAY(A619)+1+3*7-WEEKDAY(A619-DAY(A619)+8-4,1)),SUMIFS(TOther[Amount],TOther[Frequency],$L$1,TOther[Start Date],"&lt;="&amp;$A619,TOther[End Date Calc],"&gt;="&amp;A619),0)))</f>
        <v>0</v>
      </c>
      <c r="M619" s="8">
        <f>IF(A619="","",IF(COUNTIF(TOther[Frequency],$M$1)=0,0,IF(A619=(A619-DAY(A619)+1+4*7-WEEKDAY(A619-DAY(A619)+8-4,1)),SUMIFS(TOther[Amount],TOther[Frequency],$M$1,TOther[Start Date],"&lt;="&amp;$A619,TOther[End Date Calc],"&gt;="&amp;A619),0)))</f>
        <v>0</v>
      </c>
      <c r="N619" s="8" cm="1">
        <f t="array" ref="N619">IF(A619="","",IF(COUNTIF(TOther[Frequency],$N$1)=0,0,SUMPRODUCT(--(IFERROR(MOD(A619-TOther[Start Date],28),1)=0),--(TOther[Frequency]=$N$1),--(TOther[Start Date]&lt;=A619),--(TOther[End Date Calc]&gt;=A619),TOther[Amount])))</f>
        <v>0</v>
      </c>
      <c r="O619" s="8" cm="1">
        <f t="array" ref="O619">IF(A619="","",IF(COUNTIF(TOther[Frequency],$O$1)=0,0,SUMPRODUCT(--(IFERROR(MOD(A619-TOther[Start Date],42),1)=0),--(TOther[Frequency]=$O$1),--(TOther[Start Date]&lt;=A619),--(TOther[End Date Calc]&gt;=A619),TOther[Amount])))</f>
        <v>0</v>
      </c>
      <c r="P619" s="8" cm="1">
        <f t="array" ref="P619">IF(A619="","",IF(COUNTIF(TOther[Frequency],$P$1)=0,0,SUMPRODUCT(--(IFERROR(MOD(A619-TOther[Start Date],56),1)=0),--(TOther[Frequency]=$P$1),--(TOther[Start Date]&lt;=A619),--(TOther[End Date Calc]&gt;=A619),TOther[Amount])))</f>
        <v>0</v>
      </c>
      <c r="Q619" s="8">
        <f>IF(A619="","",IF(COUNTIF(TOther[Frequency],$Q$1)=0,0,IF(B619="N",SUMIFS(TOther[Amount],TOther[Frequency],$Q$1,TOther[Start Date],"&lt;="&amp;$A619,TOther[End Date Calc],"&gt;="&amp;A619,TOther[Start Day],DAY(A619)),SUMIFS(TOther[Amount],TOther[Frequency],$Q$1,TOther[Start Date],"&lt;="&amp;$A619,TOther[End Date Calc],"&gt;="&amp;A619,TOther[Start Day],"&gt;="&amp;DAY(A619)))))</f>
        <v>0</v>
      </c>
      <c r="R619" s="8" cm="1">
        <f t="array" ref="R619">IF(A619="","",IF(COUNTIF(TOther[Frequency],R$1)=0,0,SUMPRODUCT(--(TOther[Frequency]=R$1),--(TOther[Start Date]&lt;=A619),--(TOther[End Date Calc]&gt;=A619),IF(B619="N",--(TOther[Start Day]=DAY(A619)),--(TOther[Start Day]&gt;=DAY(A619))),--(IFERROR(MOD(TOther[Start Month]-MONTH(A619)+2,2),1)=0),TOther[Amount])))</f>
        <v>0</v>
      </c>
      <c r="S619" s="8" cm="1">
        <f t="array" ref="S619">IF(A619="","",IF(COUNTIF(TOther[Frequency],S$1)=0,0,SUMPRODUCT(--(TOther[Frequency]=S$1),--(TOther[Start Date]&lt;=A619),--(TOther[End Date Calc]&gt;=A619),IF(B619="N",--(TOther[Start Day]=DAY(A619)),--(TOther[Start Day]&gt;=DAY(A619))),--(IFERROR(MOD(TOther[Start Month]-MONTH(A619)+3,3),1)=0),TOther[Amount])))</f>
        <v>0</v>
      </c>
      <c r="T619" s="8" cm="1">
        <f t="array" ref="T619">IF($A619="","",IF(COUNTIF(TOther[Frequency],T$1)=0,0,SUMPRODUCT(--(TOther[Frequency]=T$1),--(TOther[Start Date]&lt;=$A619),--(TOther[End Date Calc]&gt;=$A619),IF($B619="N",--(TOther[Start Day]=DAY($A619)),--(TOther[Start Day]&gt;=DAY($A619))),--(IFERROR(MOD(TOther[Start Month]-MONTH($A619)+4,4),1)=0),TOther[Amount])))</f>
        <v>0</v>
      </c>
      <c r="U619" s="8" cm="1">
        <f t="array" ref="U619">IF(A619="","",IF(COUNTIF(TOther[Frequency],$U$1)=0,0,SUMPRODUCT(--(TOther[Frequency]=$U$1),--(TOther[Start Date]&lt;=A619),--(TOther[End Date Calc]&gt;=A619),IF(B619="N",--(TOther[Start Day]=DAY(A619)),--(TOther[Start Day]&gt;=DAY(A619))),--(IFERROR(MOD(TOther[Start Month]-MONTH(A619)+6,6),1)=0),TOther[Amount])))</f>
        <v>0</v>
      </c>
      <c r="V619" s="8" cm="1">
        <f t="array" ref="V619">IF(A619="","",IF(COUNTIF(TOther[Frequency],$V$1)=0,0,SUMPRODUCT(--(TOther[Frequency]=$V$1),--(TOther[Start Date]&lt;=A619),--(TOther[End Date Calc]&gt;=A619),IF(B619="N",--(TOther[Start Day]=DAY(A619)),--(TOther[Start Day]&gt;=DAY(A619))),--(IFERROR(MOD(TOther[Start Month]-MONTH(A619)+12,12),1)=0),TOther[Amount])))</f>
        <v>0</v>
      </c>
      <c r="W619" s="8">
        <f>IF(A619="","",SUMIFS(TOther[Amount],TOther[Start Date],A619,TOther[Frequency],$W$1))</f>
        <v>0</v>
      </c>
      <c r="X619" s="9">
        <f t="shared" si="45"/>
        <v>500</v>
      </c>
      <c r="Y619" s="9">
        <f t="shared" si="49"/>
        <v>0</v>
      </c>
      <c r="Z619" s="8" cm="1">
        <f t="array" ref="Z619">IF(A619="","",IF(COUNTIF('2) Income'!$D$13:$D$32,"Weekly")=0,0,SUMPRODUCT(--(IFERROR(MOD(A619-'2) Income'!$F$13:$F$32,7),1)=0),--('2) Income'!$D$13:$D$32="Weekly"),--('2) Income'!$F$13:$F$32&lt;=A619),'2) Income'!$E$13:$E$32)))</f>
        <v>0</v>
      </c>
      <c r="AA619" s="8" cm="1">
        <f t="array" ref="AA619">IF(A619="","",IF(COUNTIF('2) Income'!$D$13:$D$32,"Every Other Week")=0,0,SUMPRODUCT(--(IFERROR(MOD(A619-'2) Income'!$F$13:$F$32,14),1)=0),--('2) Income'!$D$13:$D$32="Every Other Week"),--('2) Income'!$F$13:$F$32&lt;=A619),'2) Income'!$E$13:$E$32)))</f>
        <v>0</v>
      </c>
      <c r="AB619" s="8">
        <f>IF(A619="","",IF(COUNTIF('2) Income'!$D$13:$D$32,"1st and 15th")=0,0,IF(OR(DAY(A619)=1,DAY(A619)=15),SUMIFS('2) Income'!$E$13:$E$32,'2) Income'!$D$13:$D$32,"1st and 15th",'2) Income'!$F$13:$F$32,"&lt;="&amp;$A619),0)))</f>
        <v>0</v>
      </c>
      <c r="AC619" s="8">
        <f>IF(A619="","",IF(COUNTIF('2) Income'!$D$13:$D$32,"2nd Wednesday")=0,0,IF(A619=(A619-DAY(A619)+1+2*7-WEEKDAY(A619-DAY(A619)+8-4,1)),SUMIFS('2) Income'!$E$13:$E$32,'2) Income'!$D$13:$D$32,"2nd Wednesday",'2) Income'!$F$13:$F$32,"&lt;="&amp;$A619),0)))</f>
        <v>0</v>
      </c>
      <c r="AD619" s="8">
        <f>IF(A619="","",IF(COUNTIF('2) Income'!$D$13:$D$32,"3rd Wednesday")=0,0,IF(A619=(A619-DAY(A619)+1+3*7-WEEKDAY(A619-DAY(A619)+8-4,1)),SUMIFS('2) Income'!$E$13:$E$32,'2) Income'!$D$13:$D$32,"3rd Wednesday",'2) Income'!$F$13:$F$32,"&lt;="&amp;$A619),0)))</f>
        <v>0</v>
      </c>
      <c r="AE619" s="8">
        <f>IF(A619="","",IF(COUNTIF('2) Income'!$D$13:$D$32,"4th Wednesday")=0,0,IF(A619=(A619-DAY(A619)+1+4*7-WEEKDAY(A619-DAY(A619)+8-4,1)),SUMIFS('2) Income'!$E$13:$E$32,'2) Income'!$D$13:$D$32,"4th Wednesday",'2) Income'!$F$13:$F$32,"&lt;="&amp;$A619),0)))</f>
        <v>0</v>
      </c>
      <c r="AF619" s="8" cm="1">
        <f t="array" ref="AF619">IF(A619="","",IF(COUNTIF('2) Income'!$D$13:$D$32,"Every 4 Weeks")=0,0,SUMPRODUCT(--(IFERROR(MOD(A619-'2) Income'!$F$13:$F$32,28),1)=0),--('2) Income'!$D$13:$D$32="Every 4 Weeks"),--('2) Income'!$F$13:$F$32&lt;=A619),'2) Income'!$E$13:$E$32)))</f>
        <v>0</v>
      </c>
      <c r="AG619" s="8">
        <f>IF(A619="","",IF(COUNTIF('2) Income'!$D$13:$D$32,"Monthly")=0,0,IF(B619="N",SUMIFS('2) Income'!$E$13:$E$32,'2) Income'!$D$13:$D$32,"monthly",'2) Income'!$F$13:$F$32,"&lt;="&amp;$A619,'2) Income'!$I$13:$I$32,DAY(A619)),SUMIFS('2) Income'!$E$13:$E$32,'2) Income'!$D$13:$D$32,"monthly",'2) Income'!$F$13:$F$32,"&lt;="&amp;$A619,'2) Income'!$I$13:$I$32,"&gt;="&amp;DAY(A619)))))</f>
        <v>0</v>
      </c>
      <c r="AH619" s="8" cm="1">
        <f t="array" ref="AH619">IF(A619="","",IF(COUNTIF('2) Income'!$D$13:$D$32,"Yearly")=0,0,SUMPRODUCT(--('2) Income'!$D$13:$D$32="Yearly"),--('2) Income'!$F$13:$F$32&lt;=A619),IF(B619="N",--('2) Income'!$I$13:$I$32=DAY(A619)),--('2) Income'!$I$13:$I$32&gt;=DAY(A619))),--(IFERROR(MOD('2) Income'!$H$13:$H$32-MONTH(A619)+12,12),1)=0),'2) Income'!$E$13:$E$32)))</f>
        <v>0</v>
      </c>
      <c r="AI619" s="8">
        <f>IF(A619="","",IF(COUNTIF('2) Income'!$D$13:$D$32,"one-time")=0,0,SUMIFS('2) Income'!$E$13:$E$32,'2) Income'!$D$13:$D$32,"one-time",'2) Income'!$F$13:$F$32,"="&amp;$A619)))</f>
        <v>0</v>
      </c>
      <c r="AJ619" s="9">
        <f t="shared" si="46"/>
        <v>0</v>
      </c>
    </row>
    <row r="620" spans="1:36">
      <c r="A620" s="7">
        <f>IF(A619="","",IF(A619+1&lt;='1) Period'!$E$21,A619+1,""))</f>
        <v>46092</v>
      </c>
      <c r="B620" s="7" t="str">
        <f t="shared" si="47"/>
        <v>N</v>
      </c>
      <c r="C620" t="str">
        <f t="shared" si="48"/>
        <v>F</v>
      </c>
      <c r="D620" s="8">
        <f>IF(A620="","",IF(TEXT(A620,"dddd")='4) Happy Money'!$E$23,WAllowance,0))</f>
        <v>0</v>
      </c>
      <c r="E620" s="8">
        <f>IF(A620="","",IF(B620="N",SUMIF(TMonthly[Day of the Month],DAY(A620),TMonthly[Amount]),SUMIF(TMonthly[Day of the Month],"&gt;="&amp;DAY(A620),TMonthly[Amount])))</f>
        <v>300</v>
      </c>
      <c r="F620" s="8" cm="1">
        <f t="array" ref="F620">IF(A620="","",SUMPRODUCT(--(TYearly[Due Date]&lt;=A620),IF(B620="N",--(TYearly[Day]=DAY(A620)),--(TYearly[Day]&gt;=DAY(A620))),--(IFERROR(MOD(TYearly[Month]-MONTH(A620)+12,12),1)=0),TYearly[Amount]))</f>
        <v>0</v>
      </c>
      <c r="G620" s="8">
        <f>IF(A620="","",SUMIF(TOneTime[Due Date],A620,TOneTime[Amount]))</f>
        <v>0</v>
      </c>
      <c r="H620" s="8" cm="1">
        <f t="array" ref="H620">IF(A620="","",IF(COUNTIF(TOther[Frequency],$H$1)=0,0,SUMPRODUCT(--(IFERROR(MOD(A620-TOther[Start Date],7),1)=0),--(TOther[Frequency]=$H$1),--(TOther[Start Date]&lt;=A620),--(TOther[End Date Calc]&gt;=A620),TOther[Amount])))</f>
        <v>0</v>
      </c>
      <c r="I620" s="8" cm="1">
        <f t="array" ref="I620">IF(A620="","",IF(COUNTIF(TOther[Frequency],$I$1)=0,0,SUMPRODUCT(--(IFERROR(MOD(A620-TOther[Start Date],14),1)=0),--(TOther[Frequency]=$I$1),--(TOther[Start Date]&lt;=A620),--(TOther[End Date Calc]&gt;=A620),TOther[Amount])))</f>
        <v>0</v>
      </c>
      <c r="J620" s="8">
        <f>IF(A620="","",IF(COUNTIF(TOther[Frequency],$J$1)=0,0,IF(OR(DAY(A620)=1,DAY(A620)=15),SUMIFS(TOther[Amount],TOther[Frequency],$J$1,TOther[Start Date],"&lt;="&amp;$A620,TOther[End Date Calc],"&gt;="&amp;A620),0)))</f>
        <v>0</v>
      </c>
      <c r="K620" s="8">
        <f>IF(A620="","",IF(COUNTIF(TOther[Frequency],$K$1)=0,0,IF(A620=(A620-DAY(A620)+1+2*7-WEEKDAY(A620-DAY(A620)+8-4,1)),SUMIFS(TOther[Amount],TOther[Frequency],$K$1,TOther[Start Date],"&lt;="&amp;$A620,TOther[End Date Calc],"&gt;="&amp;A620),0)))</f>
        <v>0</v>
      </c>
      <c r="L620" s="8">
        <f>IF(A620="","",IF(COUNTIF(TOther[Frequency],$L$1)=0,0,IF(A620=(A620-DAY(A620)+1+3*7-WEEKDAY(A620-DAY(A620)+8-4,1)),SUMIFS(TOther[Amount],TOther[Frequency],$L$1,TOther[Start Date],"&lt;="&amp;$A620,TOther[End Date Calc],"&gt;="&amp;A620),0)))</f>
        <v>0</v>
      </c>
      <c r="M620" s="8">
        <f>IF(A620="","",IF(COUNTIF(TOther[Frequency],$M$1)=0,0,IF(A620=(A620-DAY(A620)+1+4*7-WEEKDAY(A620-DAY(A620)+8-4,1)),SUMIFS(TOther[Amount],TOther[Frequency],$M$1,TOther[Start Date],"&lt;="&amp;$A620,TOther[End Date Calc],"&gt;="&amp;A620),0)))</f>
        <v>0</v>
      </c>
      <c r="N620" s="8" cm="1">
        <f t="array" ref="N620">IF(A620="","",IF(COUNTIF(TOther[Frequency],$N$1)=0,0,SUMPRODUCT(--(IFERROR(MOD(A620-TOther[Start Date],28),1)=0),--(TOther[Frequency]=$N$1),--(TOther[Start Date]&lt;=A620),--(TOther[End Date Calc]&gt;=A620),TOther[Amount])))</f>
        <v>0</v>
      </c>
      <c r="O620" s="8" cm="1">
        <f t="array" ref="O620">IF(A620="","",IF(COUNTIF(TOther[Frequency],$O$1)=0,0,SUMPRODUCT(--(IFERROR(MOD(A620-TOther[Start Date],42),1)=0),--(TOther[Frequency]=$O$1),--(TOther[Start Date]&lt;=A620),--(TOther[End Date Calc]&gt;=A620),TOther[Amount])))</f>
        <v>0</v>
      </c>
      <c r="P620" s="8" cm="1">
        <f t="array" ref="P620">IF(A620="","",IF(COUNTIF(TOther[Frequency],$P$1)=0,0,SUMPRODUCT(--(IFERROR(MOD(A620-TOther[Start Date],56),1)=0),--(TOther[Frequency]=$P$1),--(TOther[Start Date]&lt;=A620),--(TOther[End Date Calc]&gt;=A620),TOther[Amount])))</f>
        <v>0</v>
      </c>
      <c r="Q620" s="8">
        <f>IF(A620="","",IF(COUNTIF(TOther[Frequency],$Q$1)=0,0,IF(B620="N",SUMIFS(TOther[Amount],TOther[Frequency],$Q$1,TOther[Start Date],"&lt;="&amp;$A620,TOther[End Date Calc],"&gt;="&amp;A620,TOther[Start Day],DAY(A620)),SUMIFS(TOther[Amount],TOther[Frequency],$Q$1,TOther[Start Date],"&lt;="&amp;$A620,TOther[End Date Calc],"&gt;="&amp;A620,TOther[Start Day],"&gt;="&amp;DAY(A620)))))</f>
        <v>0</v>
      </c>
      <c r="R620" s="8" cm="1">
        <f t="array" ref="R620">IF(A620="","",IF(COUNTIF(TOther[Frequency],R$1)=0,0,SUMPRODUCT(--(TOther[Frequency]=R$1),--(TOther[Start Date]&lt;=A620),--(TOther[End Date Calc]&gt;=A620),IF(B620="N",--(TOther[Start Day]=DAY(A620)),--(TOther[Start Day]&gt;=DAY(A620))),--(IFERROR(MOD(TOther[Start Month]-MONTH(A620)+2,2),1)=0),TOther[Amount])))</f>
        <v>0</v>
      </c>
      <c r="S620" s="8" cm="1">
        <f t="array" ref="S620">IF(A620="","",IF(COUNTIF(TOther[Frequency],S$1)=0,0,SUMPRODUCT(--(TOther[Frequency]=S$1),--(TOther[Start Date]&lt;=A620),--(TOther[End Date Calc]&gt;=A620),IF(B620="N",--(TOther[Start Day]=DAY(A620)),--(TOther[Start Day]&gt;=DAY(A620))),--(IFERROR(MOD(TOther[Start Month]-MONTH(A620)+3,3),1)=0),TOther[Amount])))</f>
        <v>0</v>
      </c>
      <c r="T620" s="8" cm="1">
        <f t="array" ref="T620">IF($A620="","",IF(COUNTIF(TOther[Frequency],T$1)=0,0,SUMPRODUCT(--(TOther[Frequency]=T$1),--(TOther[Start Date]&lt;=$A620),--(TOther[End Date Calc]&gt;=$A620),IF($B620="N",--(TOther[Start Day]=DAY($A620)),--(TOther[Start Day]&gt;=DAY($A620))),--(IFERROR(MOD(TOther[Start Month]-MONTH($A620)+4,4),1)=0),TOther[Amount])))</f>
        <v>0</v>
      </c>
      <c r="U620" s="8" cm="1">
        <f t="array" ref="U620">IF(A620="","",IF(COUNTIF(TOther[Frequency],$U$1)=0,0,SUMPRODUCT(--(TOther[Frequency]=$U$1),--(TOther[Start Date]&lt;=A620),--(TOther[End Date Calc]&gt;=A620),IF(B620="N",--(TOther[Start Day]=DAY(A620)),--(TOther[Start Day]&gt;=DAY(A620))),--(IFERROR(MOD(TOther[Start Month]-MONTH(A620)+6,6),1)=0),TOther[Amount])))</f>
        <v>0</v>
      </c>
      <c r="V620" s="8" cm="1">
        <f t="array" ref="V620">IF(A620="","",IF(COUNTIF(TOther[Frequency],$V$1)=0,0,SUMPRODUCT(--(TOther[Frequency]=$V$1),--(TOther[Start Date]&lt;=A620),--(TOther[End Date Calc]&gt;=A620),IF(B620="N",--(TOther[Start Day]=DAY(A620)),--(TOther[Start Day]&gt;=DAY(A620))),--(IFERROR(MOD(TOther[Start Month]-MONTH(A620)+12,12),1)=0),TOther[Amount])))</f>
        <v>0</v>
      </c>
      <c r="W620" s="8">
        <f>IF(A620="","",SUMIFS(TOther[Amount],TOther[Start Date],A620,TOther[Frequency],$W$1))</f>
        <v>0</v>
      </c>
      <c r="X620" s="9">
        <f t="shared" si="45"/>
        <v>300</v>
      </c>
      <c r="Y620" s="9">
        <f t="shared" si="49"/>
        <v>0</v>
      </c>
      <c r="Z620" s="8" cm="1">
        <f t="array" ref="Z620">IF(A620="","",IF(COUNTIF('2) Income'!$D$13:$D$32,"Weekly")=0,0,SUMPRODUCT(--(IFERROR(MOD(A620-'2) Income'!$F$13:$F$32,7),1)=0),--('2) Income'!$D$13:$D$32="Weekly"),--('2) Income'!$F$13:$F$32&lt;=A620),'2) Income'!$E$13:$E$32)))</f>
        <v>0</v>
      </c>
      <c r="AA620" s="8" cm="1">
        <f t="array" ref="AA620">IF(A620="","",IF(COUNTIF('2) Income'!$D$13:$D$32,"Every Other Week")=0,0,SUMPRODUCT(--(IFERROR(MOD(A620-'2) Income'!$F$13:$F$32,14),1)=0),--('2) Income'!$D$13:$D$32="Every Other Week"),--('2) Income'!$F$13:$F$32&lt;=A620),'2) Income'!$E$13:$E$32)))</f>
        <v>0</v>
      </c>
      <c r="AB620" s="8">
        <f>IF(A620="","",IF(COUNTIF('2) Income'!$D$13:$D$32,"1st and 15th")=0,0,IF(OR(DAY(A620)=1,DAY(A620)=15),SUMIFS('2) Income'!$E$13:$E$32,'2) Income'!$D$13:$D$32,"1st and 15th",'2) Income'!$F$13:$F$32,"&lt;="&amp;$A620),0)))</f>
        <v>0</v>
      </c>
      <c r="AC620" s="8">
        <f>IF(A620="","",IF(COUNTIF('2) Income'!$D$13:$D$32,"2nd Wednesday")=0,0,IF(A620=(A620-DAY(A620)+1+2*7-WEEKDAY(A620-DAY(A620)+8-4,1)),SUMIFS('2) Income'!$E$13:$E$32,'2) Income'!$D$13:$D$32,"2nd Wednesday",'2) Income'!$F$13:$F$32,"&lt;="&amp;$A620),0)))</f>
        <v>0</v>
      </c>
      <c r="AD620" s="8">
        <f>IF(A620="","",IF(COUNTIF('2) Income'!$D$13:$D$32,"3rd Wednesday")=0,0,IF(A620=(A620-DAY(A620)+1+3*7-WEEKDAY(A620-DAY(A620)+8-4,1)),SUMIFS('2) Income'!$E$13:$E$32,'2) Income'!$D$13:$D$32,"3rd Wednesday",'2) Income'!$F$13:$F$32,"&lt;="&amp;$A620),0)))</f>
        <v>0</v>
      </c>
      <c r="AE620" s="8">
        <f>IF(A620="","",IF(COUNTIF('2) Income'!$D$13:$D$32,"4th Wednesday")=0,0,IF(A620=(A620-DAY(A620)+1+4*7-WEEKDAY(A620-DAY(A620)+8-4,1)),SUMIFS('2) Income'!$E$13:$E$32,'2) Income'!$D$13:$D$32,"4th Wednesday",'2) Income'!$F$13:$F$32,"&lt;="&amp;$A620),0)))</f>
        <v>0</v>
      </c>
      <c r="AF620" s="8" cm="1">
        <f t="array" ref="AF620">IF(A620="","",IF(COUNTIF('2) Income'!$D$13:$D$32,"Every 4 Weeks")=0,0,SUMPRODUCT(--(IFERROR(MOD(A620-'2) Income'!$F$13:$F$32,28),1)=0),--('2) Income'!$D$13:$D$32="Every 4 Weeks"),--('2) Income'!$F$13:$F$32&lt;=A620),'2) Income'!$E$13:$E$32)))</f>
        <v>0</v>
      </c>
      <c r="AG620" s="8">
        <f>IF(A620="","",IF(COUNTIF('2) Income'!$D$13:$D$32,"Monthly")=0,0,IF(B620="N",SUMIFS('2) Income'!$E$13:$E$32,'2) Income'!$D$13:$D$32,"monthly",'2) Income'!$F$13:$F$32,"&lt;="&amp;$A620,'2) Income'!$I$13:$I$32,DAY(A620)),SUMIFS('2) Income'!$E$13:$E$32,'2) Income'!$D$13:$D$32,"monthly",'2) Income'!$F$13:$F$32,"&lt;="&amp;$A620,'2) Income'!$I$13:$I$32,"&gt;="&amp;DAY(A620)))))</f>
        <v>0</v>
      </c>
      <c r="AH620" s="8" cm="1">
        <f t="array" ref="AH620">IF(A620="","",IF(COUNTIF('2) Income'!$D$13:$D$32,"Yearly")=0,0,SUMPRODUCT(--('2) Income'!$D$13:$D$32="Yearly"),--('2) Income'!$F$13:$F$32&lt;=A620),IF(B620="N",--('2) Income'!$I$13:$I$32=DAY(A620)),--('2) Income'!$I$13:$I$32&gt;=DAY(A620))),--(IFERROR(MOD('2) Income'!$H$13:$H$32-MONTH(A620)+12,12),1)=0),'2) Income'!$E$13:$E$32)))</f>
        <v>0</v>
      </c>
      <c r="AI620" s="8">
        <f>IF(A620="","",IF(COUNTIF('2) Income'!$D$13:$D$32,"one-time")=0,0,SUMIFS('2) Income'!$E$13:$E$32,'2) Income'!$D$13:$D$32,"one-time",'2) Income'!$F$13:$F$32,"="&amp;$A620)))</f>
        <v>0</v>
      </c>
      <c r="AJ620" s="9">
        <f t="shared" si="46"/>
        <v>0</v>
      </c>
    </row>
    <row r="621" spans="1:36">
      <c r="A621" s="7">
        <f>IF(A620="","",IF(A620+1&lt;='1) Period'!$E$21,A620+1,""))</f>
        <v>46093</v>
      </c>
      <c r="B621" s="7" t="str">
        <f t="shared" si="47"/>
        <v>N</v>
      </c>
      <c r="C621" t="str">
        <f t="shared" si="48"/>
        <v>F</v>
      </c>
      <c r="D621" s="8">
        <f>IF(A621="","",IF(TEXT(A621,"dddd")='4) Happy Money'!$E$23,WAllowance,0))</f>
        <v>0</v>
      </c>
      <c r="E621" s="8">
        <f>IF(A621="","",IF(B621="N",SUMIF(TMonthly[Day of the Month],DAY(A621),TMonthly[Amount]),SUMIF(TMonthly[Day of the Month],"&gt;="&amp;DAY(A621),TMonthly[Amount])))</f>
        <v>0</v>
      </c>
      <c r="F621" s="8" cm="1">
        <f t="array" ref="F621">IF(A621="","",SUMPRODUCT(--(TYearly[Due Date]&lt;=A621),IF(B621="N",--(TYearly[Day]=DAY(A621)),--(TYearly[Day]&gt;=DAY(A621))),--(IFERROR(MOD(TYearly[Month]-MONTH(A621)+12,12),1)=0),TYearly[Amount]))</f>
        <v>0</v>
      </c>
      <c r="G621" s="8">
        <f>IF(A621="","",SUMIF(TOneTime[Due Date],A621,TOneTime[Amount]))</f>
        <v>0</v>
      </c>
      <c r="H621" s="8" cm="1">
        <f t="array" ref="H621">IF(A621="","",IF(COUNTIF(TOther[Frequency],$H$1)=0,0,SUMPRODUCT(--(IFERROR(MOD(A621-TOther[Start Date],7),1)=0),--(TOther[Frequency]=$H$1),--(TOther[Start Date]&lt;=A621),--(TOther[End Date Calc]&gt;=A621),TOther[Amount])))</f>
        <v>0</v>
      </c>
      <c r="I621" s="8" cm="1">
        <f t="array" ref="I621">IF(A621="","",IF(COUNTIF(TOther[Frequency],$I$1)=0,0,SUMPRODUCT(--(IFERROR(MOD(A621-TOther[Start Date],14),1)=0),--(TOther[Frequency]=$I$1),--(TOther[Start Date]&lt;=A621),--(TOther[End Date Calc]&gt;=A621),TOther[Amount])))</f>
        <v>0</v>
      </c>
      <c r="J621" s="8">
        <f>IF(A621="","",IF(COUNTIF(TOther[Frequency],$J$1)=0,0,IF(OR(DAY(A621)=1,DAY(A621)=15),SUMIFS(TOther[Amount],TOther[Frequency],$J$1,TOther[Start Date],"&lt;="&amp;$A621,TOther[End Date Calc],"&gt;="&amp;A621),0)))</f>
        <v>0</v>
      </c>
      <c r="K621" s="8">
        <f>IF(A621="","",IF(COUNTIF(TOther[Frequency],$K$1)=0,0,IF(A621=(A621-DAY(A621)+1+2*7-WEEKDAY(A621-DAY(A621)+8-4,1)),SUMIFS(TOther[Amount],TOther[Frequency],$K$1,TOther[Start Date],"&lt;="&amp;$A621,TOther[End Date Calc],"&gt;="&amp;A621),0)))</f>
        <v>0</v>
      </c>
      <c r="L621" s="8">
        <f>IF(A621="","",IF(COUNTIF(TOther[Frequency],$L$1)=0,0,IF(A621=(A621-DAY(A621)+1+3*7-WEEKDAY(A621-DAY(A621)+8-4,1)),SUMIFS(TOther[Amount],TOther[Frequency],$L$1,TOther[Start Date],"&lt;="&amp;$A621,TOther[End Date Calc],"&gt;="&amp;A621),0)))</f>
        <v>0</v>
      </c>
      <c r="M621" s="8">
        <f>IF(A621="","",IF(COUNTIF(TOther[Frequency],$M$1)=0,0,IF(A621=(A621-DAY(A621)+1+4*7-WEEKDAY(A621-DAY(A621)+8-4,1)),SUMIFS(TOther[Amount],TOther[Frequency],$M$1,TOther[Start Date],"&lt;="&amp;$A621,TOther[End Date Calc],"&gt;="&amp;A621),0)))</f>
        <v>0</v>
      </c>
      <c r="N621" s="8" cm="1">
        <f t="array" ref="N621">IF(A621="","",IF(COUNTIF(TOther[Frequency],$N$1)=0,0,SUMPRODUCT(--(IFERROR(MOD(A621-TOther[Start Date],28),1)=0),--(TOther[Frequency]=$N$1),--(TOther[Start Date]&lt;=A621),--(TOther[End Date Calc]&gt;=A621),TOther[Amount])))</f>
        <v>0</v>
      </c>
      <c r="O621" s="8" cm="1">
        <f t="array" ref="O621">IF(A621="","",IF(COUNTIF(TOther[Frequency],$O$1)=0,0,SUMPRODUCT(--(IFERROR(MOD(A621-TOther[Start Date],42),1)=0),--(TOther[Frequency]=$O$1),--(TOther[Start Date]&lt;=A621),--(TOther[End Date Calc]&gt;=A621),TOther[Amount])))</f>
        <v>0</v>
      </c>
      <c r="P621" s="8" cm="1">
        <f t="array" ref="P621">IF(A621="","",IF(COUNTIF(TOther[Frequency],$P$1)=0,0,SUMPRODUCT(--(IFERROR(MOD(A621-TOther[Start Date],56),1)=0),--(TOther[Frequency]=$P$1),--(TOther[Start Date]&lt;=A621),--(TOther[End Date Calc]&gt;=A621),TOther[Amount])))</f>
        <v>0</v>
      </c>
      <c r="Q621" s="8">
        <f>IF(A621="","",IF(COUNTIF(TOther[Frequency],$Q$1)=0,0,IF(B621="N",SUMIFS(TOther[Amount],TOther[Frequency],$Q$1,TOther[Start Date],"&lt;="&amp;$A621,TOther[End Date Calc],"&gt;="&amp;A621,TOther[Start Day],DAY(A621)),SUMIFS(TOther[Amount],TOther[Frequency],$Q$1,TOther[Start Date],"&lt;="&amp;$A621,TOther[End Date Calc],"&gt;="&amp;A621,TOther[Start Day],"&gt;="&amp;DAY(A621)))))</f>
        <v>0</v>
      </c>
      <c r="R621" s="8" cm="1">
        <f t="array" ref="R621">IF(A621="","",IF(COUNTIF(TOther[Frequency],R$1)=0,0,SUMPRODUCT(--(TOther[Frequency]=R$1),--(TOther[Start Date]&lt;=A621),--(TOther[End Date Calc]&gt;=A621),IF(B621="N",--(TOther[Start Day]=DAY(A621)),--(TOther[Start Day]&gt;=DAY(A621))),--(IFERROR(MOD(TOther[Start Month]-MONTH(A621)+2,2),1)=0),TOther[Amount])))</f>
        <v>0</v>
      </c>
      <c r="S621" s="8" cm="1">
        <f t="array" ref="S621">IF(A621="","",IF(COUNTIF(TOther[Frequency],S$1)=0,0,SUMPRODUCT(--(TOther[Frequency]=S$1),--(TOther[Start Date]&lt;=A621),--(TOther[End Date Calc]&gt;=A621),IF(B621="N",--(TOther[Start Day]=DAY(A621)),--(TOther[Start Day]&gt;=DAY(A621))),--(IFERROR(MOD(TOther[Start Month]-MONTH(A621)+3,3),1)=0),TOther[Amount])))</f>
        <v>0</v>
      </c>
      <c r="T621" s="8" cm="1">
        <f t="array" ref="T621">IF($A621="","",IF(COUNTIF(TOther[Frequency],T$1)=0,0,SUMPRODUCT(--(TOther[Frequency]=T$1),--(TOther[Start Date]&lt;=$A621),--(TOther[End Date Calc]&gt;=$A621),IF($B621="N",--(TOther[Start Day]=DAY($A621)),--(TOther[Start Day]&gt;=DAY($A621))),--(IFERROR(MOD(TOther[Start Month]-MONTH($A621)+4,4),1)=0),TOther[Amount])))</f>
        <v>0</v>
      </c>
      <c r="U621" s="8" cm="1">
        <f t="array" ref="U621">IF(A621="","",IF(COUNTIF(TOther[Frequency],$U$1)=0,0,SUMPRODUCT(--(TOther[Frequency]=$U$1),--(TOther[Start Date]&lt;=A621),--(TOther[End Date Calc]&gt;=A621),IF(B621="N",--(TOther[Start Day]=DAY(A621)),--(TOther[Start Day]&gt;=DAY(A621))),--(IFERROR(MOD(TOther[Start Month]-MONTH(A621)+6,6),1)=0),TOther[Amount])))</f>
        <v>0</v>
      </c>
      <c r="V621" s="8" cm="1">
        <f t="array" ref="V621">IF(A621="","",IF(COUNTIF(TOther[Frequency],$V$1)=0,0,SUMPRODUCT(--(TOther[Frequency]=$V$1),--(TOther[Start Date]&lt;=A621),--(TOther[End Date Calc]&gt;=A621),IF(B621="N",--(TOther[Start Day]=DAY(A621)),--(TOther[Start Day]&gt;=DAY(A621))),--(IFERROR(MOD(TOther[Start Month]-MONTH(A621)+12,12),1)=0),TOther[Amount])))</f>
        <v>0</v>
      </c>
      <c r="W621" s="8">
        <f>IF(A621="","",SUMIFS(TOther[Amount],TOther[Start Date],A621,TOther[Frequency],$W$1))</f>
        <v>0</v>
      </c>
      <c r="X621" s="9">
        <f t="shared" si="45"/>
        <v>0</v>
      </c>
      <c r="Y621" s="9">
        <f t="shared" si="49"/>
        <v>0</v>
      </c>
      <c r="Z621" s="8" cm="1">
        <f t="array" ref="Z621">IF(A621="","",IF(COUNTIF('2) Income'!$D$13:$D$32,"Weekly")=0,0,SUMPRODUCT(--(IFERROR(MOD(A621-'2) Income'!$F$13:$F$32,7),1)=0),--('2) Income'!$D$13:$D$32="Weekly"),--('2) Income'!$F$13:$F$32&lt;=A621),'2) Income'!$E$13:$E$32)))</f>
        <v>0</v>
      </c>
      <c r="AA621" s="8" cm="1">
        <f t="array" ref="AA621">IF(A621="","",IF(COUNTIF('2) Income'!$D$13:$D$32,"Every Other Week")=0,0,SUMPRODUCT(--(IFERROR(MOD(A621-'2) Income'!$F$13:$F$32,14),1)=0),--('2) Income'!$D$13:$D$32="Every Other Week"),--('2) Income'!$F$13:$F$32&lt;=A621),'2) Income'!$E$13:$E$32)))</f>
        <v>0</v>
      </c>
      <c r="AB621" s="8">
        <f>IF(A621="","",IF(COUNTIF('2) Income'!$D$13:$D$32,"1st and 15th")=0,0,IF(OR(DAY(A621)=1,DAY(A621)=15),SUMIFS('2) Income'!$E$13:$E$32,'2) Income'!$D$13:$D$32,"1st and 15th",'2) Income'!$F$13:$F$32,"&lt;="&amp;$A621),0)))</f>
        <v>0</v>
      </c>
      <c r="AC621" s="8">
        <f>IF(A621="","",IF(COUNTIF('2) Income'!$D$13:$D$32,"2nd Wednesday")=0,0,IF(A621=(A621-DAY(A621)+1+2*7-WEEKDAY(A621-DAY(A621)+8-4,1)),SUMIFS('2) Income'!$E$13:$E$32,'2) Income'!$D$13:$D$32,"2nd Wednesday",'2) Income'!$F$13:$F$32,"&lt;="&amp;$A621),0)))</f>
        <v>0</v>
      </c>
      <c r="AD621" s="8">
        <f>IF(A621="","",IF(COUNTIF('2) Income'!$D$13:$D$32,"3rd Wednesday")=0,0,IF(A621=(A621-DAY(A621)+1+3*7-WEEKDAY(A621-DAY(A621)+8-4,1)),SUMIFS('2) Income'!$E$13:$E$32,'2) Income'!$D$13:$D$32,"3rd Wednesday",'2) Income'!$F$13:$F$32,"&lt;="&amp;$A621),0)))</f>
        <v>0</v>
      </c>
      <c r="AE621" s="8">
        <f>IF(A621="","",IF(COUNTIF('2) Income'!$D$13:$D$32,"4th Wednesday")=0,0,IF(A621=(A621-DAY(A621)+1+4*7-WEEKDAY(A621-DAY(A621)+8-4,1)),SUMIFS('2) Income'!$E$13:$E$32,'2) Income'!$D$13:$D$32,"4th Wednesday",'2) Income'!$F$13:$F$32,"&lt;="&amp;$A621),0)))</f>
        <v>0</v>
      </c>
      <c r="AF621" s="8" cm="1">
        <f t="array" ref="AF621">IF(A621="","",IF(COUNTIF('2) Income'!$D$13:$D$32,"Every 4 Weeks")=0,0,SUMPRODUCT(--(IFERROR(MOD(A621-'2) Income'!$F$13:$F$32,28),1)=0),--('2) Income'!$D$13:$D$32="Every 4 Weeks"),--('2) Income'!$F$13:$F$32&lt;=A621),'2) Income'!$E$13:$E$32)))</f>
        <v>0</v>
      </c>
      <c r="AG621" s="8">
        <f>IF(A621="","",IF(COUNTIF('2) Income'!$D$13:$D$32,"Monthly")=0,0,IF(B621="N",SUMIFS('2) Income'!$E$13:$E$32,'2) Income'!$D$13:$D$32,"monthly",'2) Income'!$F$13:$F$32,"&lt;="&amp;$A621,'2) Income'!$I$13:$I$32,DAY(A621)),SUMIFS('2) Income'!$E$13:$E$32,'2) Income'!$D$13:$D$32,"monthly",'2) Income'!$F$13:$F$32,"&lt;="&amp;$A621,'2) Income'!$I$13:$I$32,"&gt;="&amp;DAY(A621)))))</f>
        <v>0</v>
      </c>
      <c r="AH621" s="8" cm="1">
        <f t="array" ref="AH621">IF(A621="","",IF(COUNTIF('2) Income'!$D$13:$D$32,"Yearly")=0,0,SUMPRODUCT(--('2) Income'!$D$13:$D$32="Yearly"),--('2) Income'!$F$13:$F$32&lt;=A621),IF(B621="N",--('2) Income'!$I$13:$I$32=DAY(A621)),--('2) Income'!$I$13:$I$32&gt;=DAY(A621))),--(IFERROR(MOD('2) Income'!$H$13:$H$32-MONTH(A621)+12,12),1)=0),'2) Income'!$E$13:$E$32)))</f>
        <v>0</v>
      </c>
      <c r="AI621" s="8">
        <f>IF(A621="","",IF(COUNTIF('2) Income'!$D$13:$D$32,"one-time")=0,0,SUMIFS('2) Income'!$E$13:$E$32,'2) Income'!$D$13:$D$32,"one-time",'2) Income'!$F$13:$F$32,"="&amp;$A621)))</f>
        <v>0</v>
      </c>
      <c r="AJ621" s="9">
        <f t="shared" si="46"/>
        <v>0</v>
      </c>
    </row>
    <row r="622" spans="1:36">
      <c r="A622" s="7">
        <f>IF(A621="","",IF(A621+1&lt;='1) Period'!$E$21,A621+1,""))</f>
        <v>46094</v>
      </c>
      <c r="B622" s="7" t="str">
        <f t="shared" si="47"/>
        <v>N</v>
      </c>
      <c r="C622" t="str">
        <f t="shared" si="48"/>
        <v>F</v>
      </c>
      <c r="D622" s="8">
        <f>IF(A622="","",IF(TEXT(A622,"dddd")='4) Happy Money'!$E$23,WAllowance,0))</f>
        <v>0</v>
      </c>
      <c r="E622" s="8">
        <f>IF(A622="","",IF(B622="N",SUMIF(TMonthly[Day of the Month],DAY(A622),TMonthly[Amount]),SUMIF(TMonthly[Day of the Month],"&gt;="&amp;DAY(A622),TMonthly[Amount])))</f>
        <v>0</v>
      </c>
      <c r="F622" s="8" cm="1">
        <f t="array" ref="F622">IF(A622="","",SUMPRODUCT(--(TYearly[Due Date]&lt;=A622),IF(B622="N",--(TYearly[Day]=DAY(A622)),--(TYearly[Day]&gt;=DAY(A622))),--(IFERROR(MOD(TYearly[Month]-MONTH(A622)+12,12),1)=0),TYearly[Amount]))</f>
        <v>0</v>
      </c>
      <c r="G622" s="8">
        <f>IF(A622="","",SUMIF(TOneTime[Due Date],A622,TOneTime[Amount]))</f>
        <v>0</v>
      </c>
      <c r="H622" s="8" cm="1">
        <f t="array" ref="H622">IF(A622="","",IF(COUNTIF(TOther[Frequency],$H$1)=0,0,SUMPRODUCT(--(IFERROR(MOD(A622-TOther[Start Date],7),1)=0),--(TOther[Frequency]=$H$1),--(TOther[Start Date]&lt;=A622),--(TOther[End Date Calc]&gt;=A622),TOther[Amount])))</f>
        <v>0</v>
      </c>
      <c r="I622" s="8" cm="1">
        <f t="array" ref="I622">IF(A622="","",IF(COUNTIF(TOther[Frequency],$I$1)=0,0,SUMPRODUCT(--(IFERROR(MOD(A622-TOther[Start Date],14),1)=0),--(TOther[Frequency]=$I$1),--(TOther[Start Date]&lt;=A622),--(TOther[End Date Calc]&gt;=A622),TOther[Amount])))</f>
        <v>0</v>
      </c>
      <c r="J622" s="8">
        <f>IF(A622="","",IF(COUNTIF(TOther[Frequency],$J$1)=0,0,IF(OR(DAY(A622)=1,DAY(A622)=15),SUMIFS(TOther[Amount],TOther[Frequency],$J$1,TOther[Start Date],"&lt;="&amp;$A622,TOther[End Date Calc],"&gt;="&amp;A622),0)))</f>
        <v>0</v>
      </c>
      <c r="K622" s="8">
        <f>IF(A622="","",IF(COUNTIF(TOther[Frequency],$K$1)=0,0,IF(A622=(A622-DAY(A622)+1+2*7-WEEKDAY(A622-DAY(A622)+8-4,1)),SUMIFS(TOther[Amount],TOther[Frequency],$K$1,TOther[Start Date],"&lt;="&amp;$A622,TOther[End Date Calc],"&gt;="&amp;A622),0)))</f>
        <v>0</v>
      </c>
      <c r="L622" s="8">
        <f>IF(A622="","",IF(COUNTIF(TOther[Frequency],$L$1)=0,0,IF(A622=(A622-DAY(A622)+1+3*7-WEEKDAY(A622-DAY(A622)+8-4,1)),SUMIFS(TOther[Amount],TOther[Frequency],$L$1,TOther[Start Date],"&lt;="&amp;$A622,TOther[End Date Calc],"&gt;="&amp;A622),0)))</f>
        <v>0</v>
      </c>
      <c r="M622" s="8">
        <f>IF(A622="","",IF(COUNTIF(TOther[Frequency],$M$1)=0,0,IF(A622=(A622-DAY(A622)+1+4*7-WEEKDAY(A622-DAY(A622)+8-4,1)),SUMIFS(TOther[Amount],TOther[Frequency],$M$1,TOther[Start Date],"&lt;="&amp;$A622,TOther[End Date Calc],"&gt;="&amp;A622),0)))</f>
        <v>0</v>
      </c>
      <c r="N622" s="8" cm="1">
        <f t="array" ref="N622">IF(A622="","",IF(COUNTIF(TOther[Frequency],$N$1)=0,0,SUMPRODUCT(--(IFERROR(MOD(A622-TOther[Start Date],28),1)=0),--(TOther[Frequency]=$N$1),--(TOther[Start Date]&lt;=A622),--(TOther[End Date Calc]&gt;=A622),TOther[Amount])))</f>
        <v>0</v>
      </c>
      <c r="O622" s="8" cm="1">
        <f t="array" ref="O622">IF(A622="","",IF(COUNTIF(TOther[Frequency],$O$1)=0,0,SUMPRODUCT(--(IFERROR(MOD(A622-TOther[Start Date],42),1)=0),--(TOther[Frequency]=$O$1),--(TOther[Start Date]&lt;=A622),--(TOther[End Date Calc]&gt;=A622),TOther[Amount])))</f>
        <v>0</v>
      </c>
      <c r="P622" s="8" cm="1">
        <f t="array" ref="P622">IF(A622="","",IF(COUNTIF(TOther[Frequency],$P$1)=0,0,SUMPRODUCT(--(IFERROR(MOD(A622-TOther[Start Date],56),1)=0),--(TOther[Frequency]=$P$1),--(TOther[Start Date]&lt;=A622),--(TOther[End Date Calc]&gt;=A622),TOther[Amount])))</f>
        <v>0</v>
      </c>
      <c r="Q622" s="8">
        <f>IF(A622="","",IF(COUNTIF(TOther[Frequency],$Q$1)=0,0,IF(B622="N",SUMIFS(TOther[Amount],TOther[Frequency],$Q$1,TOther[Start Date],"&lt;="&amp;$A622,TOther[End Date Calc],"&gt;="&amp;A622,TOther[Start Day],DAY(A622)),SUMIFS(TOther[Amount],TOther[Frequency],$Q$1,TOther[Start Date],"&lt;="&amp;$A622,TOther[End Date Calc],"&gt;="&amp;A622,TOther[Start Day],"&gt;="&amp;DAY(A622)))))</f>
        <v>0</v>
      </c>
      <c r="R622" s="8" cm="1">
        <f t="array" ref="R622">IF(A622="","",IF(COUNTIF(TOther[Frequency],R$1)=0,0,SUMPRODUCT(--(TOther[Frequency]=R$1),--(TOther[Start Date]&lt;=A622),--(TOther[End Date Calc]&gt;=A622),IF(B622="N",--(TOther[Start Day]=DAY(A622)),--(TOther[Start Day]&gt;=DAY(A622))),--(IFERROR(MOD(TOther[Start Month]-MONTH(A622)+2,2),1)=0),TOther[Amount])))</f>
        <v>0</v>
      </c>
      <c r="S622" s="8" cm="1">
        <f t="array" ref="S622">IF(A622="","",IF(COUNTIF(TOther[Frequency],S$1)=0,0,SUMPRODUCT(--(TOther[Frequency]=S$1),--(TOther[Start Date]&lt;=A622),--(TOther[End Date Calc]&gt;=A622),IF(B622="N",--(TOther[Start Day]=DAY(A622)),--(TOther[Start Day]&gt;=DAY(A622))),--(IFERROR(MOD(TOther[Start Month]-MONTH(A622)+3,3),1)=0),TOther[Amount])))</f>
        <v>0</v>
      </c>
      <c r="T622" s="8" cm="1">
        <f t="array" ref="T622">IF($A622="","",IF(COUNTIF(TOther[Frequency],T$1)=0,0,SUMPRODUCT(--(TOther[Frequency]=T$1),--(TOther[Start Date]&lt;=$A622),--(TOther[End Date Calc]&gt;=$A622),IF($B622="N",--(TOther[Start Day]=DAY($A622)),--(TOther[Start Day]&gt;=DAY($A622))),--(IFERROR(MOD(TOther[Start Month]-MONTH($A622)+4,4),1)=0),TOther[Amount])))</f>
        <v>0</v>
      </c>
      <c r="U622" s="8" cm="1">
        <f t="array" ref="U622">IF(A622="","",IF(COUNTIF(TOther[Frequency],$U$1)=0,0,SUMPRODUCT(--(TOther[Frequency]=$U$1),--(TOther[Start Date]&lt;=A622),--(TOther[End Date Calc]&gt;=A622),IF(B622="N",--(TOther[Start Day]=DAY(A622)),--(TOther[Start Day]&gt;=DAY(A622))),--(IFERROR(MOD(TOther[Start Month]-MONTH(A622)+6,6),1)=0),TOther[Amount])))</f>
        <v>0</v>
      </c>
      <c r="V622" s="8" cm="1">
        <f t="array" ref="V622">IF(A622="","",IF(COUNTIF(TOther[Frequency],$V$1)=0,0,SUMPRODUCT(--(TOther[Frequency]=$V$1),--(TOther[Start Date]&lt;=A622),--(TOther[End Date Calc]&gt;=A622),IF(B622="N",--(TOther[Start Day]=DAY(A622)),--(TOther[Start Day]&gt;=DAY(A622))),--(IFERROR(MOD(TOther[Start Month]-MONTH(A622)+12,12),1)=0),TOther[Amount])))</f>
        <v>0</v>
      </c>
      <c r="W622" s="8">
        <f>IF(A622="","",SUMIFS(TOther[Amount],TOther[Start Date],A622,TOther[Frequency],$W$1))</f>
        <v>0</v>
      </c>
      <c r="X622" s="9">
        <f t="shared" si="45"/>
        <v>0</v>
      </c>
      <c r="Y622" s="9">
        <f t="shared" si="49"/>
        <v>0</v>
      </c>
      <c r="Z622" s="8" cm="1">
        <f t="array" ref="Z622">IF(A622="","",IF(COUNTIF('2) Income'!$D$13:$D$32,"Weekly")=0,0,SUMPRODUCT(--(IFERROR(MOD(A622-'2) Income'!$F$13:$F$32,7),1)=0),--('2) Income'!$D$13:$D$32="Weekly"),--('2) Income'!$F$13:$F$32&lt;=A622),'2) Income'!$E$13:$E$32)))</f>
        <v>0</v>
      </c>
      <c r="AA622" s="8" cm="1">
        <f t="array" ref="AA622">IF(A622="","",IF(COUNTIF('2) Income'!$D$13:$D$32,"Every Other Week")=0,0,SUMPRODUCT(--(IFERROR(MOD(A622-'2) Income'!$F$13:$F$32,14),1)=0),--('2) Income'!$D$13:$D$32="Every Other Week"),--('2) Income'!$F$13:$F$32&lt;=A622),'2) Income'!$E$13:$E$32)))</f>
        <v>2300</v>
      </c>
      <c r="AB622" s="8">
        <f>IF(A622="","",IF(COUNTIF('2) Income'!$D$13:$D$32,"1st and 15th")=0,0,IF(OR(DAY(A622)=1,DAY(A622)=15),SUMIFS('2) Income'!$E$13:$E$32,'2) Income'!$D$13:$D$32,"1st and 15th",'2) Income'!$F$13:$F$32,"&lt;="&amp;$A622),0)))</f>
        <v>0</v>
      </c>
      <c r="AC622" s="8">
        <f>IF(A622="","",IF(COUNTIF('2) Income'!$D$13:$D$32,"2nd Wednesday")=0,0,IF(A622=(A622-DAY(A622)+1+2*7-WEEKDAY(A622-DAY(A622)+8-4,1)),SUMIFS('2) Income'!$E$13:$E$32,'2) Income'!$D$13:$D$32,"2nd Wednesday",'2) Income'!$F$13:$F$32,"&lt;="&amp;$A622),0)))</f>
        <v>0</v>
      </c>
      <c r="AD622" s="8">
        <f>IF(A622="","",IF(COUNTIF('2) Income'!$D$13:$D$32,"3rd Wednesday")=0,0,IF(A622=(A622-DAY(A622)+1+3*7-WEEKDAY(A622-DAY(A622)+8-4,1)),SUMIFS('2) Income'!$E$13:$E$32,'2) Income'!$D$13:$D$32,"3rd Wednesday",'2) Income'!$F$13:$F$32,"&lt;="&amp;$A622),0)))</f>
        <v>0</v>
      </c>
      <c r="AE622" s="8">
        <f>IF(A622="","",IF(COUNTIF('2) Income'!$D$13:$D$32,"4th Wednesday")=0,0,IF(A622=(A622-DAY(A622)+1+4*7-WEEKDAY(A622-DAY(A622)+8-4,1)),SUMIFS('2) Income'!$E$13:$E$32,'2) Income'!$D$13:$D$32,"4th Wednesday",'2) Income'!$F$13:$F$32,"&lt;="&amp;$A622),0)))</f>
        <v>0</v>
      </c>
      <c r="AF622" s="8" cm="1">
        <f t="array" ref="AF622">IF(A622="","",IF(COUNTIF('2) Income'!$D$13:$D$32,"Every 4 Weeks")=0,0,SUMPRODUCT(--(IFERROR(MOD(A622-'2) Income'!$F$13:$F$32,28),1)=0),--('2) Income'!$D$13:$D$32="Every 4 Weeks"),--('2) Income'!$F$13:$F$32&lt;=A622),'2) Income'!$E$13:$E$32)))</f>
        <v>0</v>
      </c>
      <c r="AG622" s="8">
        <f>IF(A622="","",IF(COUNTIF('2) Income'!$D$13:$D$32,"Monthly")=0,0,IF(B622="N",SUMIFS('2) Income'!$E$13:$E$32,'2) Income'!$D$13:$D$32,"monthly",'2) Income'!$F$13:$F$32,"&lt;="&amp;$A622,'2) Income'!$I$13:$I$32,DAY(A622)),SUMIFS('2) Income'!$E$13:$E$32,'2) Income'!$D$13:$D$32,"monthly",'2) Income'!$F$13:$F$32,"&lt;="&amp;$A622,'2) Income'!$I$13:$I$32,"&gt;="&amp;DAY(A622)))))</f>
        <v>0</v>
      </c>
      <c r="AH622" s="8" cm="1">
        <f t="array" ref="AH622">IF(A622="","",IF(COUNTIF('2) Income'!$D$13:$D$32,"Yearly")=0,0,SUMPRODUCT(--('2) Income'!$D$13:$D$32="Yearly"),--('2) Income'!$F$13:$F$32&lt;=A622),IF(B622="N",--('2) Income'!$I$13:$I$32=DAY(A622)),--('2) Income'!$I$13:$I$32&gt;=DAY(A622))),--(IFERROR(MOD('2) Income'!$H$13:$H$32-MONTH(A622)+12,12),1)=0),'2) Income'!$E$13:$E$32)))</f>
        <v>0</v>
      </c>
      <c r="AI622" s="8">
        <f>IF(A622="","",IF(COUNTIF('2) Income'!$D$13:$D$32,"one-time")=0,0,SUMIFS('2) Income'!$E$13:$E$32,'2) Income'!$D$13:$D$32,"one-time",'2) Income'!$F$13:$F$32,"="&amp;$A622)))</f>
        <v>0</v>
      </c>
      <c r="AJ622" s="9">
        <f t="shared" si="46"/>
        <v>2300</v>
      </c>
    </row>
    <row r="623" spans="1:36">
      <c r="A623" s="7">
        <f>IF(A622="","",IF(A622+1&lt;='1) Period'!$E$21,A622+1,""))</f>
        <v>46095</v>
      </c>
      <c r="B623" s="7" t="str">
        <f t="shared" si="47"/>
        <v>N</v>
      </c>
      <c r="C623" t="str">
        <f t="shared" si="48"/>
        <v>Y</v>
      </c>
      <c r="D623" s="8">
        <f>IF(A623="","",IF(TEXT(A623,"dddd")='4) Happy Money'!$E$23,WAllowance,0))</f>
        <v>0</v>
      </c>
      <c r="E623" s="8">
        <f>IF(A623="","",IF(B623="N",SUMIF(TMonthly[Day of the Month],DAY(A623),TMonthly[Amount]),SUMIF(TMonthly[Day of the Month],"&gt;="&amp;DAY(A623),TMonthly[Amount])))</f>
        <v>0</v>
      </c>
      <c r="F623" s="8" cm="1">
        <f t="array" ref="F623">IF(A623="","",SUMPRODUCT(--(TYearly[Due Date]&lt;=A623),IF(B623="N",--(TYearly[Day]=DAY(A623)),--(TYearly[Day]&gt;=DAY(A623))),--(IFERROR(MOD(TYearly[Month]-MONTH(A623)+12,12),1)=0),TYearly[Amount]))</f>
        <v>0</v>
      </c>
      <c r="G623" s="8">
        <f>IF(A623="","",SUMIF(TOneTime[Due Date],A623,TOneTime[Amount]))</f>
        <v>0</v>
      </c>
      <c r="H623" s="8" cm="1">
        <f t="array" ref="H623">IF(A623="","",IF(COUNTIF(TOther[Frequency],$H$1)=0,0,SUMPRODUCT(--(IFERROR(MOD(A623-TOther[Start Date],7),1)=0),--(TOther[Frequency]=$H$1),--(TOther[Start Date]&lt;=A623),--(TOther[End Date Calc]&gt;=A623),TOther[Amount])))</f>
        <v>0</v>
      </c>
      <c r="I623" s="8" cm="1">
        <f t="array" ref="I623">IF(A623="","",IF(COUNTIF(TOther[Frequency],$I$1)=0,0,SUMPRODUCT(--(IFERROR(MOD(A623-TOther[Start Date],14),1)=0),--(TOther[Frequency]=$I$1),--(TOther[Start Date]&lt;=A623),--(TOther[End Date Calc]&gt;=A623),TOther[Amount])))</f>
        <v>0</v>
      </c>
      <c r="J623" s="8">
        <f>IF(A623="","",IF(COUNTIF(TOther[Frequency],$J$1)=0,0,IF(OR(DAY(A623)=1,DAY(A623)=15),SUMIFS(TOther[Amount],TOther[Frequency],$J$1,TOther[Start Date],"&lt;="&amp;$A623,TOther[End Date Calc],"&gt;="&amp;A623),0)))</f>
        <v>0</v>
      </c>
      <c r="K623" s="8">
        <f>IF(A623="","",IF(COUNTIF(TOther[Frequency],$K$1)=0,0,IF(A623=(A623-DAY(A623)+1+2*7-WEEKDAY(A623-DAY(A623)+8-4,1)),SUMIFS(TOther[Amount],TOther[Frequency],$K$1,TOther[Start Date],"&lt;="&amp;$A623,TOther[End Date Calc],"&gt;="&amp;A623),0)))</f>
        <v>0</v>
      </c>
      <c r="L623" s="8">
        <f>IF(A623="","",IF(COUNTIF(TOther[Frequency],$L$1)=0,0,IF(A623=(A623-DAY(A623)+1+3*7-WEEKDAY(A623-DAY(A623)+8-4,1)),SUMIFS(TOther[Amount],TOther[Frequency],$L$1,TOther[Start Date],"&lt;="&amp;$A623,TOther[End Date Calc],"&gt;="&amp;A623),0)))</f>
        <v>0</v>
      </c>
      <c r="M623" s="8">
        <f>IF(A623="","",IF(COUNTIF(TOther[Frequency],$M$1)=0,0,IF(A623=(A623-DAY(A623)+1+4*7-WEEKDAY(A623-DAY(A623)+8-4,1)),SUMIFS(TOther[Amount],TOther[Frequency],$M$1,TOther[Start Date],"&lt;="&amp;$A623,TOther[End Date Calc],"&gt;="&amp;A623),0)))</f>
        <v>0</v>
      </c>
      <c r="N623" s="8" cm="1">
        <f t="array" ref="N623">IF(A623="","",IF(COUNTIF(TOther[Frequency],$N$1)=0,0,SUMPRODUCT(--(IFERROR(MOD(A623-TOther[Start Date],28),1)=0),--(TOther[Frequency]=$N$1),--(TOther[Start Date]&lt;=A623),--(TOther[End Date Calc]&gt;=A623),TOther[Amount])))</f>
        <v>0</v>
      </c>
      <c r="O623" s="8" cm="1">
        <f t="array" ref="O623">IF(A623="","",IF(COUNTIF(TOther[Frequency],$O$1)=0,0,SUMPRODUCT(--(IFERROR(MOD(A623-TOther[Start Date],42),1)=0),--(TOther[Frequency]=$O$1),--(TOther[Start Date]&lt;=A623),--(TOther[End Date Calc]&gt;=A623),TOther[Amount])))</f>
        <v>0</v>
      </c>
      <c r="P623" s="8" cm="1">
        <f t="array" ref="P623">IF(A623="","",IF(COUNTIF(TOther[Frequency],$P$1)=0,0,SUMPRODUCT(--(IFERROR(MOD(A623-TOther[Start Date],56),1)=0),--(TOther[Frequency]=$P$1),--(TOther[Start Date]&lt;=A623),--(TOther[End Date Calc]&gt;=A623),TOther[Amount])))</f>
        <v>0</v>
      </c>
      <c r="Q623" s="8">
        <f>IF(A623="","",IF(COUNTIF(TOther[Frequency],$Q$1)=0,0,IF(B623="N",SUMIFS(TOther[Amount],TOther[Frequency],$Q$1,TOther[Start Date],"&lt;="&amp;$A623,TOther[End Date Calc],"&gt;="&amp;A623,TOther[Start Day],DAY(A623)),SUMIFS(TOther[Amount],TOther[Frequency],$Q$1,TOther[Start Date],"&lt;="&amp;$A623,TOther[End Date Calc],"&gt;="&amp;A623,TOther[Start Day],"&gt;="&amp;DAY(A623)))))</f>
        <v>0</v>
      </c>
      <c r="R623" s="8" cm="1">
        <f t="array" ref="R623">IF(A623="","",IF(COUNTIF(TOther[Frequency],R$1)=0,0,SUMPRODUCT(--(TOther[Frequency]=R$1),--(TOther[Start Date]&lt;=A623),--(TOther[End Date Calc]&gt;=A623),IF(B623="N",--(TOther[Start Day]=DAY(A623)),--(TOther[Start Day]&gt;=DAY(A623))),--(IFERROR(MOD(TOther[Start Month]-MONTH(A623)+2,2),1)=0),TOther[Amount])))</f>
        <v>0</v>
      </c>
      <c r="S623" s="8" cm="1">
        <f t="array" ref="S623">IF(A623="","",IF(COUNTIF(TOther[Frequency],S$1)=0,0,SUMPRODUCT(--(TOther[Frequency]=S$1),--(TOther[Start Date]&lt;=A623),--(TOther[End Date Calc]&gt;=A623),IF(B623="N",--(TOther[Start Day]=DAY(A623)),--(TOther[Start Day]&gt;=DAY(A623))),--(IFERROR(MOD(TOther[Start Month]-MONTH(A623)+3,3),1)=0),TOther[Amount])))</f>
        <v>0</v>
      </c>
      <c r="T623" s="8" cm="1">
        <f t="array" ref="T623">IF($A623="","",IF(COUNTIF(TOther[Frequency],T$1)=0,0,SUMPRODUCT(--(TOther[Frequency]=T$1),--(TOther[Start Date]&lt;=$A623),--(TOther[End Date Calc]&gt;=$A623),IF($B623="N",--(TOther[Start Day]=DAY($A623)),--(TOther[Start Day]&gt;=DAY($A623))),--(IFERROR(MOD(TOther[Start Month]-MONTH($A623)+4,4),1)=0),TOther[Amount])))</f>
        <v>0</v>
      </c>
      <c r="U623" s="8" cm="1">
        <f t="array" ref="U623">IF(A623="","",IF(COUNTIF(TOther[Frequency],$U$1)=0,0,SUMPRODUCT(--(TOther[Frequency]=$U$1),--(TOther[Start Date]&lt;=A623),--(TOther[End Date Calc]&gt;=A623),IF(B623="N",--(TOther[Start Day]=DAY(A623)),--(TOther[Start Day]&gt;=DAY(A623))),--(IFERROR(MOD(TOther[Start Month]-MONTH(A623)+6,6),1)=0),TOther[Amount])))</f>
        <v>0</v>
      </c>
      <c r="V623" s="8" cm="1">
        <f t="array" ref="V623">IF(A623="","",IF(COUNTIF(TOther[Frequency],$V$1)=0,0,SUMPRODUCT(--(TOther[Frequency]=$V$1),--(TOther[Start Date]&lt;=A623),--(TOther[End Date Calc]&gt;=A623),IF(B623="N",--(TOther[Start Day]=DAY(A623)),--(TOther[Start Day]&gt;=DAY(A623))),--(IFERROR(MOD(TOther[Start Month]-MONTH(A623)+12,12),1)=0),TOther[Amount])))</f>
        <v>0</v>
      </c>
      <c r="W623" s="8">
        <f>IF(A623="","",SUMIFS(TOther[Amount],TOther[Start Date],A623,TOther[Frequency],$W$1))</f>
        <v>0</v>
      </c>
      <c r="X623" s="9">
        <f t="shared" si="45"/>
        <v>0</v>
      </c>
      <c r="Y623" s="9">
        <f t="shared" si="49"/>
        <v>0</v>
      </c>
      <c r="Z623" s="8" cm="1">
        <f t="array" ref="Z623">IF(A623="","",IF(COUNTIF('2) Income'!$D$13:$D$32,"Weekly")=0,0,SUMPRODUCT(--(IFERROR(MOD(A623-'2) Income'!$F$13:$F$32,7),1)=0),--('2) Income'!$D$13:$D$32="Weekly"),--('2) Income'!$F$13:$F$32&lt;=A623),'2) Income'!$E$13:$E$32)))</f>
        <v>0</v>
      </c>
      <c r="AA623" s="8" cm="1">
        <f t="array" ref="AA623">IF(A623="","",IF(COUNTIF('2) Income'!$D$13:$D$32,"Every Other Week")=0,0,SUMPRODUCT(--(IFERROR(MOD(A623-'2) Income'!$F$13:$F$32,14),1)=0),--('2) Income'!$D$13:$D$32="Every Other Week"),--('2) Income'!$F$13:$F$32&lt;=A623),'2) Income'!$E$13:$E$32)))</f>
        <v>0</v>
      </c>
      <c r="AB623" s="8">
        <f>IF(A623="","",IF(COUNTIF('2) Income'!$D$13:$D$32,"1st and 15th")=0,0,IF(OR(DAY(A623)=1,DAY(A623)=15),SUMIFS('2) Income'!$E$13:$E$32,'2) Income'!$D$13:$D$32,"1st and 15th",'2) Income'!$F$13:$F$32,"&lt;="&amp;$A623),0)))</f>
        <v>0</v>
      </c>
      <c r="AC623" s="8">
        <f>IF(A623="","",IF(COUNTIF('2) Income'!$D$13:$D$32,"2nd Wednesday")=0,0,IF(A623=(A623-DAY(A623)+1+2*7-WEEKDAY(A623-DAY(A623)+8-4,1)),SUMIFS('2) Income'!$E$13:$E$32,'2) Income'!$D$13:$D$32,"2nd Wednesday",'2) Income'!$F$13:$F$32,"&lt;="&amp;$A623),0)))</f>
        <v>0</v>
      </c>
      <c r="AD623" s="8">
        <f>IF(A623="","",IF(COUNTIF('2) Income'!$D$13:$D$32,"3rd Wednesday")=0,0,IF(A623=(A623-DAY(A623)+1+3*7-WEEKDAY(A623-DAY(A623)+8-4,1)),SUMIFS('2) Income'!$E$13:$E$32,'2) Income'!$D$13:$D$32,"3rd Wednesday",'2) Income'!$F$13:$F$32,"&lt;="&amp;$A623),0)))</f>
        <v>0</v>
      </c>
      <c r="AE623" s="8">
        <f>IF(A623="","",IF(COUNTIF('2) Income'!$D$13:$D$32,"4th Wednesday")=0,0,IF(A623=(A623-DAY(A623)+1+4*7-WEEKDAY(A623-DAY(A623)+8-4,1)),SUMIFS('2) Income'!$E$13:$E$32,'2) Income'!$D$13:$D$32,"4th Wednesday",'2) Income'!$F$13:$F$32,"&lt;="&amp;$A623),0)))</f>
        <v>0</v>
      </c>
      <c r="AF623" s="8" cm="1">
        <f t="array" ref="AF623">IF(A623="","",IF(COUNTIF('2) Income'!$D$13:$D$32,"Every 4 Weeks")=0,0,SUMPRODUCT(--(IFERROR(MOD(A623-'2) Income'!$F$13:$F$32,28),1)=0),--('2) Income'!$D$13:$D$32="Every 4 Weeks"),--('2) Income'!$F$13:$F$32&lt;=A623),'2) Income'!$E$13:$E$32)))</f>
        <v>0</v>
      </c>
      <c r="AG623" s="8">
        <f>IF(A623="","",IF(COUNTIF('2) Income'!$D$13:$D$32,"Monthly")=0,0,IF(B623="N",SUMIFS('2) Income'!$E$13:$E$32,'2) Income'!$D$13:$D$32,"monthly",'2) Income'!$F$13:$F$32,"&lt;="&amp;$A623,'2) Income'!$I$13:$I$32,DAY(A623)),SUMIFS('2) Income'!$E$13:$E$32,'2) Income'!$D$13:$D$32,"monthly",'2) Income'!$F$13:$F$32,"&lt;="&amp;$A623,'2) Income'!$I$13:$I$32,"&gt;="&amp;DAY(A623)))))</f>
        <v>0</v>
      </c>
      <c r="AH623" s="8" cm="1">
        <f t="array" ref="AH623">IF(A623="","",IF(COUNTIF('2) Income'!$D$13:$D$32,"Yearly")=0,0,SUMPRODUCT(--('2) Income'!$D$13:$D$32="Yearly"),--('2) Income'!$F$13:$F$32&lt;=A623),IF(B623="N",--('2) Income'!$I$13:$I$32=DAY(A623)),--('2) Income'!$I$13:$I$32&gt;=DAY(A623))),--(IFERROR(MOD('2) Income'!$H$13:$H$32-MONTH(A623)+12,12),1)=0),'2) Income'!$E$13:$E$32)))</f>
        <v>0</v>
      </c>
      <c r="AI623" s="8">
        <f>IF(A623="","",IF(COUNTIF('2) Income'!$D$13:$D$32,"one-time")=0,0,SUMIFS('2) Income'!$E$13:$E$32,'2) Income'!$D$13:$D$32,"one-time",'2) Income'!$F$13:$F$32,"="&amp;$A623)))</f>
        <v>0</v>
      </c>
      <c r="AJ623" s="9">
        <f t="shared" si="46"/>
        <v>0</v>
      </c>
    </row>
    <row r="624" spans="1:36">
      <c r="A624" s="7">
        <f>IF(A623="","",IF(A623+1&lt;='1) Period'!$E$21,A623+1,""))</f>
        <v>46096</v>
      </c>
      <c r="B624" s="7" t="str">
        <f t="shared" si="47"/>
        <v>N</v>
      </c>
      <c r="C624" t="str">
        <f t="shared" si="48"/>
        <v>Y</v>
      </c>
      <c r="D624" s="8">
        <f>IF(A624="","",IF(TEXT(A624,"dddd")='4) Happy Money'!$E$23,WAllowance,0))</f>
        <v>0</v>
      </c>
      <c r="E624" s="8">
        <f>IF(A624="","",IF(B624="N",SUMIF(TMonthly[Day of the Month],DAY(A624),TMonthly[Amount]),SUMIF(TMonthly[Day of the Month],"&gt;="&amp;DAY(A624),TMonthly[Amount])))</f>
        <v>0</v>
      </c>
      <c r="F624" s="8" cm="1">
        <f t="array" ref="F624">IF(A624="","",SUMPRODUCT(--(TYearly[Due Date]&lt;=A624),IF(B624="N",--(TYearly[Day]=DAY(A624)),--(TYearly[Day]&gt;=DAY(A624))),--(IFERROR(MOD(TYearly[Month]-MONTH(A624)+12,12),1)=0),TYearly[Amount]))</f>
        <v>0</v>
      </c>
      <c r="G624" s="8">
        <f>IF(A624="","",SUMIF(TOneTime[Due Date],A624,TOneTime[Amount]))</f>
        <v>0</v>
      </c>
      <c r="H624" s="8" cm="1">
        <f t="array" ref="H624">IF(A624="","",IF(COUNTIF(TOther[Frequency],$H$1)=0,0,SUMPRODUCT(--(IFERROR(MOD(A624-TOther[Start Date],7),1)=0),--(TOther[Frequency]=$H$1),--(TOther[Start Date]&lt;=A624),--(TOther[End Date Calc]&gt;=A624),TOther[Amount])))</f>
        <v>0</v>
      </c>
      <c r="I624" s="8" cm="1">
        <f t="array" ref="I624">IF(A624="","",IF(COUNTIF(TOther[Frequency],$I$1)=0,0,SUMPRODUCT(--(IFERROR(MOD(A624-TOther[Start Date],14),1)=0),--(TOther[Frequency]=$I$1),--(TOther[Start Date]&lt;=A624),--(TOther[End Date Calc]&gt;=A624),TOther[Amount])))</f>
        <v>0</v>
      </c>
      <c r="J624" s="8">
        <f>IF(A624="","",IF(COUNTIF(TOther[Frequency],$J$1)=0,0,IF(OR(DAY(A624)=1,DAY(A624)=15),SUMIFS(TOther[Amount],TOther[Frequency],$J$1,TOther[Start Date],"&lt;="&amp;$A624,TOther[End Date Calc],"&gt;="&amp;A624),0)))</f>
        <v>0</v>
      </c>
      <c r="K624" s="8">
        <f>IF(A624="","",IF(COUNTIF(TOther[Frequency],$K$1)=0,0,IF(A624=(A624-DAY(A624)+1+2*7-WEEKDAY(A624-DAY(A624)+8-4,1)),SUMIFS(TOther[Amount],TOther[Frequency],$K$1,TOther[Start Date],"&lt;="&amp;$A624,TOther[End Date Calc],"&gt;="&amp;A624),0)))</f>
        <v>0</v>
      </c>
      <c r="L624" s="8">
        <f>IF(A624="","",IF(COUNTIF(TOther[Frequency],$L$1)=0,0,IF(A624=(A624-DAY(A624)+1+3*7-WEEKDAY(A624-DAY(A624)+8-4,1)),SUMIFS(TOther[Amount],TOther[Frequency],$L$1,TOther[Start Date],"&lt;="&amp;$A624,TOther[End Date Calc],"&gt;="&amp;A624),0)))</f>
        <v>0</v>
      </c>
      <c r="M624" s="8">
        <f>IF(A624="","",IF(COUNTIF(TOther[Frequency],$M$1)=0,0,IF(A624=(A624-DAY(A624)+1+4*7-WEEKDAY(A624-DAY(A624)+8-4,1)),SUMIFS(TOther[Amount],TOther[Frequency],$M$1,TOther[Start Date],"&lt;="&amp;$A624,TOther[End Date Calc],"&gt;="&amp;A624),0)))</f>
        <v>0</v>
      </c>
      <c r="N624" s="8" cm="1">
        <f t="array" ref="N624">IF(A624="","",IF(COUNTIF(TOther[Frequency],$N$1)=0,0,SUMPRODUCT(--(IFERROR(MOD(A624-TOther[Start Date],28),1)=0),--(TOther[Frequency]=$N$1),--(TOther[Start Date]&lt;=A624),--(TOther[End Date Calc]&gt;=A624),TOther[Amount])))</f>
        <v>0</v>
      </c>
      <c r="O624" s="8" cm="1">
        <f t="array" ref="O624">IF(A624="","",IF(COUNTIF(TOther[Frequency],$O$1)=0,0,SUMPRODUCT(--(IFERROR(MOD(A624-TOther[Start Date],42),1)=0),--(TOther[Frequency]=$O$1),--(TOther[Start Date]&lt;=A624),--(TOther[End Date Calc]&gt;=A624),TOther[Amount])))</f>
        <v>0</v>
      </c>
      <c r="P624" s="8" cm="1">
        <f t="array" ref="P624">IF(A624="","",IF(COUNTIF(TOther[Frequency],$P$1)=0,0,SUMPRODUCT(--(IFERROR(MOD(A624-TOther[Start Date],56),1)=0),--(TOther[Frequency]=$P$1),--(TOther[Start Date]&lt;=A624),--(TOther[End Date Calc]&gt;=A624),TOther[Amount])))</f>
        <v>0</v>
      </c>
      <c r="Q624" s="8">
        <f>IF(A624="","",IF(COUNTIF(TOther[Frequency],$Q$1)=0,0,IF(B624="N",SUMIFS(TOther[Amount],TOther[Frequency],$Q$1,TOther[Start Date],"&lt;="&amp;$A624,TOther[End Date Calc],"&gt;="&amp;A624,TOther[Start Day],DAY(A624)),SUMIFS(TOther[Amount],TOther[Frequency],$Q$1,TOther[Start Date],"&lt;="&amp;$A624,TOther[End Date Calc],"&gt;="&amp;A624,TOther[Start Day],"&gt;="&amp;DAY(A624)))))</f>
        <v>0</v>
      </c>
      <c r="R624" s="8" cm="1">
        <f t="array" ref="R624">IF(A624="","",IF(COUNTIF(TOther[Frequency],R$1)=0,0,SUMPRODUCT(--(TOther[Frequency]=R$1),--(TOther[Start Date]&lt;=A624),--(TOther[End Date Calc]&gt;=A624),IF(B624="N",--(TOther[Start Day]=DAY(A624)),--(TOther[Start Day]&gt;=DAY(A624))),--(IFERROR(MOD(TOther[Start Month]-MONTH(A624)+2,2),1)=0),TOther[Amount])))</f>
        <v>0</v>
      </c>
      <c r="S624" s="8" cm="1">
        <f t="array" ref="S624">IF(A624="","",IF(COUNTIF(TOther[Frequency],S$1)=0,0,SUMPRODUCT(--(TOther[Frequency]=S$1),--(TOther[Start Date]&lt;=A624),--(TOther[End Date Calc]&gt;=A624),IF(B624="N",--(TOther[Start Day]=DAY(A624)),--(TOther[Start Day]&gt;=DAY(A624))),--(IFERROR(MOD(TOther[Start Month]-MONTH(A624)+3,3),1)=0),TOther[Amount])))</f>
        <v>0</v>
      </c>
      <c r="T624" s="8" cm="1">
        <f t="array" ref="T624">IF($A624="","",IF(COUNTIF(TOther[Frequency],T$1)=0,0,SUMPRODUCT(--(TOther[Frequency]=T$1),--(TOther[Start Date]&lt;=$A624),--(TOther[End Date Calc]&gt;=$A624),IF($B624="N",--(TOther[Start Day]=DAY($A624)),--(TOther[Start Day]&gt;=DAY($A624))),--(IFERROR(MOD(TOther[Start Month]-MONTH($A624)+4,4),1)=0),TOther[Amount])))</f>
        <v>0</v>
      </c>
      <c r="U624" s="8" cm="1">
        <f t="array" ref="U624">IF(A624="","",IF(COUNTIF(TOther[Frequency],$U$1)=0,0,SUMPRODUCT(--(TOther[Frequency]=$U$1),--(TOther[Start Date]&lt;=A624),--(TOther[End Date Calc]&gt;=A624),IF(B624="N",--(TOther[Start Day]=DAY(A624)),--(TOther[Start Day]&gt;=DAY(A624))),--(IFERROR(MOD(TOther[Start Month]-MONTH(A624)+6,6),1)=0),TOther[Amount])))</f>
        <v>0</v>
      </c>
      <c r="V624" s="8" cm="1">
        <f t="array" ref="V624">IF(A624="","",IF(COUNTIF(TOther[Frequency],$V$1)=0,0,SUMPRODUCT(--(TOther[Frequency]=$V$1),--(TOther[Start Date]&lt;=A624),--(TOther[End Date Calc]&gt;=A624),IF(B624="N",--(TOther[Start Day]=DAY(A624)),--(TOther[Start Day]&gt;=DAY(A624))),--(IFERROR(MOD(TOther[Start Month]-MONTH(A624)+12,12),1)=0),TOther[Amount])))</f>
        <v>0</v>
      </c>
      <c r="W624" s="8">
        <f>IF(A624="","",SUMIFS(TOther[Amount],TOther[Start Date],A624,TOther[Frequency],$W$1))</f>
        <v>0</v>
      </c>
      <c r="X624" s="9">
        <f t="shared" si="45"/>
        <v>0</v>
      </c>
      <c r="Y624" s="9">
        <f t="shared" si="49"/>
        <v>0</v>
      </c>
      <c r="Z624" s="8" cm="1">
        <f t="array" ref="Z624">IF(A624="","",IF(COUNTIF('2) Income'!$D$13:$D$32,"Weekly")=0,0,SUMPRODUCT(--(IFERROR(MOD(A624-'2) Income'!$F$13:$F$32,7),1)=0),--('2) Income'!$D$13:$D$32="Weekly"),--('2) Income'!$F$13:$F$32&lt;=A624),'2) Income'!$E$13:$E$32)))</f>
        <v>0</v>
      </c>
      <c r="AA624" s="8" cm="1">
        <f t="array" ref="AA624">IF(A624="","",IF(COUNTIF('2) Income'!$D$13:$D$32,"Every Other Week")=0,0,SUMPRODUCT(--(IFERROR(MOD(A624-'2) Income'!$F$13:$F$32,14),1)=0),--('2) Income'!$D$13:$D$32="Every Other Week"),--('2) Income'!$F$13:$F$32&lt;=A624),'2) Income'!$E$13:$E$32)))</f>
        <v>0</v>
      </c>
      <c r="AB624" s="8">
        <f>IF(A624="","",IF(COUNTIF('2) Income'!$D$13:$D$32,"1st and 15th")=0,0,IF(OR(DAY(A624)=1,DAY(A624)=15),SUMIFS('2) Income'!$E$13:$E$32,'2) Income'!$D$13:$D$32,"1st and 15th",'2) Income'!$F$13:$F$32,"&lt;="&amp;$A624),0)))</f>
        <v>0</v>
      </c>
      <c r="AC624" s="8">
        <f>IF(A624="","",IF(COUNTIF('2) Income'!$D$13:$D$32,"2nd Wednesday")=0,0,IF(A624=(A624-DAY(A624)+1+2*7-WEEKDAY(A624-DAY(A624)+8-4,1)),SUMIFS('2) Income'!$E$13:$E$32,'2) Income'!$D$13:$D$32,"2nd Wednesday",'2) Income'!$F$13:$F$32,"&lt;="&amp;$A624),0)))</f>
        <v>0</v>
      </c>
      <c r="AD624" s="8">
        <f>IF(A624="","",IF(COUNTIF('2) Income'!$D$13:$D$32,"3rd Wednesday")=0,0,IF(A624=(A624-DAY(A624)+1+3*7-WEEKDAY(A624-DAY(A624)+8-4,1)),SUMIFS('2) Income'!$E$13:$E$32,'2) Income'!$D$13:$D$32,"3rd Wednesday",'2) Income'!$F$13:$F$32,"&lt;="&amp;$A624),0)))</f>
        <v>0</v>
      </c>
      <c r="AE624" s="8">
        <f>IF(A624="","",IF(COUNTIF('2) Income'!$D$13:$D$32,"4th Wednesday")=0,0,IF(A624=(A624-DAY(A624)+1+4*7-WEEKDAY(A624-DAY(A624)+8-4,1)),SUMIFS('2) Income'!$E$13:$E$32,'2) Income'!$D$13:$D$32,"4th Wednesday",'2) Income'!$F$13:$F$32,"&lt;="&amp;$A624),0)))</f>
        <v>0</v>
      </c>
      <c r="AF624" s="8" cm="1">
        <f t="array" ref="AF624">IF(A624="","",IF(COUNTIF('2) Income'!$D$13:$D$32,"Every 4 Weeks")=0,0,SUMPRODUCT(--(IFERROR(MOD(A624-'2) Income'!$F$13:$F$32,28),1)=0),--('2) Income'!$D$13:$D$32="Every 4 Weeks"),--('2) Income'!$F$13:$F$32&lt;=A624),'2) Income'!$E$13:$E$32)))</f>
        <v>0</v>
      </c>
      <c r="AG624" s="8">
        <f>IF(A624="","",IF(COUNTIF('2) Income'!$D$13:$D$32,"Monthly")=0,0,IF(B624="N",SUMIFS('2) Income'!$E$13:$E$32,'2) Income'!$D$13:$D$32,"monthly",'2) Income'!$F$13:$F$32,"&lt;="&amp;$A624,'2) Income'!$I$13:$I$32,DAY(A624)),SUMIFS('2) Income'!$E$13:$E$32,'2) Income'!$D$13:$D$32,"monthly",'2) Income'!$F$13:$F$32,"&lt;="&amp;$A624,'2) Income'!$I$13:$I$32,"&gt;="&amp;DAY(A624)))))</f>
        <v>0</v>
      </c>
      <c r="AH624" s="8" cm="1">
        <f t="array" ref="AH624">IF(A624="","",IF(COUNTIF('2) Income'!$D$13:$D$32,"Yearly")=0,0,SUMPRODUCT(--('2) Income'!$D$13:$D$32="Yearly"),--('2) Income'!$F$13:$F$32&lt;=A624),IF(B624="N",--('2) Income'!$I$13:$I$32=DAY(A624)),--('2) Income'!$I$13:$I$32&gt;=DAY(A624))),--(IFERROR(MOD('2) Income'!$H$13:$H$32-MONTH(A624)+12,12),1)=0),'2) Income'!$E$13:$E$32)))</f>
        <v>0</v>
      </c>
      <c r="AI624" s="8">
        <f>IF(A624="","",IF(COUNTIF('2) Income'!$D$13:$D$32,"one-time")=0,0,SUMIFS('2) Income'!$E$13:$E$32,'2) Income'!$D$13:$D$32,"one-time",'2) Income'!$F$13:$F$32,"="&amp;$A624)))</f>
        <v>0</v>
      </c>
      <c r="AJ624" s="9">
        <f t="shared" si="46"/>
        <v>0</v>
      </c>
    </row>
    <row r="625" spans="1:36">
      <c r="A625" s="7">
        <f>IF(A624="","",IF(A624+1&lt;='1) Period'!$E$21,A624+1,""))</f>
        <v>46097</v>
      </c>
      <c r="B625" s="7" t="str">
        <f t="shared" si="47"/>
        <v>N</v>
      </c>
      <c r="C625" t="str">
        <f t="shared" si="48"/>
        <v>F</v>
      </c>
      <c r="D625" s="8">
        <f>IF(A625="","",IF(TEXT(A625,"dddd")='4) Happy Money'!$E$23,WAllowance,0))</f>
        <v>400</v>
      </c>
      <c r="E625" s="8">
        <f>IF(A625="","",IF(B625="N",SUMIF(TMonthly[Day of the Month],DAY(A625),TMonthly[Amount]),SUMIF(TMonthly[Day of the Month],"&gt;="&amp;DAY(A625),TMonthly[Amount])))</f>
        <v>0</v>
      </c>
      <c r="F625" s="8" cm="1">
        <f t="array" ref="F625">IF(A625="","",SUMPRODUCT(--(TYearly[Due Date]&lt;=A625),IF(B625="N",--(TYearly[Day]=DAY(A625)),--(TYearly[Day]&gt;=DAY(A625))),--(IFERROR(MOD(TYearly[Month]-MONTH(A625)+12,12),1)=0),TYearly[Amount]))</f>
        <v>0</v>
      </c>
      <c r="G625" s="8">
        <f>IF(A625="","",SUMIF(TOneTime[Due Date],A625,TOneTime[Amount]))</f>
        <v>0</v>
      </c>
      <c r="H625" s="8" cm="1">
        <f t="array" ref="H625">IF(A625="","",IF(COUNTIF(TOther[Frequency],$H$1)=0,0,SUMPRODUCT(--(IFERROR(MOD(A625-TOther[Start Date],7),1)=0),--(TOther[Frequency]=$H$1),--(TOther[Start Date]&lt;=A625),--(TOther[End Date Calc]&gt;=A625),TOther[Amount])))</f>
        <v>0</v>
      </c>
      <c r="I625" s="8" cm="1">
        <f t="array" ref="I625">IF(A625="","",IF(COUNTIF(TOther[Frequency],$I$1)=0,0,SUMPRODUCT(--(IFERROR(MOD(A625-TOther[Start Date],14),1)=0),--(TOther[Frequency]=$I$1),--(TOther[Start Date]&lt;=A625),--(TOther[End Date Calc]&gt;=A625),TOther[Amount])))</f>
        <v>230</v>
      </c>
      <c r="J625" s="8">
        <f>IF(A625="","",IF(COUNTIF(TOther[Frequency],$J$1)=0,0,IF(OR(DAY(A625)=1,DAY(A625)=15),SUMIFS(TOther[Amount],TOther[Frequency],$J$1,TOther[Start Date],"&lt;="&amp;$A625,TOther[End Date Calc],"&gt;="&amp;A625),0)))</f>
        <v>0</v>
      </c>
      <c r="K625" s="8">
        <f>IF(A625="","",IF(COUNTIF(TOther[Frequency],$K$1)=0,0,IF(A625=(A625-DAY(A625)+1+2*7-WEEKDAY(A625-DAY(A625)+8-4,1)),SUMIFS(TOther[Amount],TOther[Frequency],$K$1,TOther[Start Date],"&lt;="&amp;$A625,TOther[End Date Calc],"&gt;="&amp;A625),0)))</f>
        <v>0</v>
      </c>
      <c r="L625" s="8">
        <f>IF(A625="","",IF(COUNTIF(TOther[Frequency],$L$1)=0,0,IF(A625=(A625-DAY(A625)+1+3*7-WEEKDAY(A625-DAY(A625)+8-4,1)),SUMIFS(TOther[Amount],TOther[Frequency],$L$1,TOther[Start Date],"&lt;="&amp;$A625,TOther[End Date Calc],"&gt;="&amp;A625),0)))</f>
        <v>0</v>
      </c>
      <c r="M625" s="8">
        <f>IF(A625="","",IF(COUNTIF(TOther[Frequency],$M$1)=0,0,IF(A625=(A625-DAY(A625)+1+4*7-WEEKDAY(A625-DAY(A625)+8-4,1)),SUMIFS(TOther[Amount],TOther[Frequency],$M$1,TOther[Start Date],"&lt;="&amp;$A625,TOther[End Date Calc],"&gt;="&amp;A625),0)))</f>
        <v>0</v>
      </c>
      <c r="N625" s="8" cm="1">
        <f t="array" ref="N625">IF(A625="","",IF(COUNTIF(TOther[Frequency],$N$1)=0,0,SUMPRODUCT(--(IFERROR(MOD(A625-TOther[Start Date],28),1)=0),--(TOther[Frequency]=$N$1),--(TOther[Start Date]&lt;=A625),--(TOther[End Date Calc]&gt;=A625),TOther[Amount])))</f>
        <v>0</v>
      </c>
      <c r="O625" s="8" cm="1">
        <f t="array" ref="O625">IF(A625="","",IF(COUNTIF(TOther[Frequency],$O$1)=0,0,SUMPRODUCT(--(IFERROR(MOD(A625-TOther[Start Date],42),1)=0),--(TOther[Frequency]=$O$1),--(TOther[Start Date]&lt;=A625),--(TOther[End Date Calc]&gt;=A625),TOther[Amount])))</f>
        <v>0</v>
      </c>
      <c r="P625" s="8" cm="1">
        <f t="array" ref="P625">IF(A625="","",IF(COUNTIF(TOther[Frequency],$P$1)=0,0,SUMPRODUCT(--(IFERROR(MOD(A625-TOther[Start Date],56),1)=0),--(TOther[Frequency]=$P$1),--(TOther[Start Date]&lt;=A625),--(TOther[End Date Calc]&gt;=A625),TOther[Amount])))</f>
        <v>0</v>
      </c>
      <c r="Q625" s="8">
        <f>IF(A625="","",IF(COUNTIF(TOther[Frequency],$Q$1)=0,0,IF(B625="N",SUMIFS(TOther[Amount],TOther[Frequency],$Q$1,TOther[Start Date],"&lt;="&amp;$A625,TOther[End Date Calc],"&gt;="&amp;A625,TOther[Start Day],DAY(A625)),SUMIFS(TOther[Amount],TOther[Frequency],$Q$1,TOther[Start Date],"&lt;="&amp;$A625,TOther[End Date Calc],"&gt;="&amp;A625,TOther[Start Day],"&gt;="&amp;DAY(A625)))))</f>
        <v>0</v>
      </c>
      <c r="R625" s="8" cm="1">
        <f t="array" ref="R625">IF(A625="","",IF(COUNTIF(TOther[Frequency],R$1)=0,0,SUMPRODUCT(--(TOther[Frequency]=R$1),--(TOther[Start Date]&lt;=A625),--(TOther[End Date Calc]&gt;=A625),IF(B625="N",--(TOther[Start Day]=DAY(A625)),--(TOther[Start Day]&gt;=DAY(A625))),--(IFERROR(MOD(TOther[Start Month]-MONTH(A625)+2,2),1)=0),TOther[Amount])))</f>
        <v>0</v>
      </c>
      <c r="S625" s="8" cm="1">
        <f t="array" ref="S625">IF(A625="","",IF(COUNTIF(TOther[Frequency],S$1)=0,0,SUMPRODUCT(--(TOther[Frequency]=S$1),--(TOther[Start Date]&lt;=A625),--(TOther[End Date Calc]&gt;=A625),IF(B625="N",--(TOther[Start Day]=DAY(A625)),--(TOther[Start Day]&gt;=DAY(A625))),--(IFERROR(MOD(TOther[Start Month]-MONTH(A625)+3,3),1)=0),TOther[Amount])))</f>
        <v>0</v>
      </c>
      <c r="T625" s="8" cm="1">
        <f t="array" ref="T625">IF($A625="","",IF(COUNTIF(TOther[Frequency],T$1)=0,0,SUMPRODUCT(--(TOther[Frequency]=T$1),--(TOther[Start Date]&lt;=$A625),--(TOther[End Date Calc]&gt;=$A625),IF($B625="N",--(TOther[Start Day]=DAY($A625)),--(TOther[Start Day]&gt;=DAY($A625))),--(IFERROR(MOD(TOther[Start Month]-MONTH($A625)+4,4),1)=0),TOther[Amount])))</f>
        <v>0</v>
      </c>
      <c r="U625" s="8" cm="1">
        <f t="array" ref="U625">IF(A625="","",IF(COUNTIF(TOther[Frequency],$U$1)=0,0,SUMPRODUCT(--(TOther[Frequency]=$U$1),--(TOther[Start Date]&lt;=A625),--(TOther[End Date Calc]&gt;=A625),IF(B625="N",--(TOther[Start Day]=DAY(A625)),--(TOther[Start Day]&gt;=DAY(A625))),--(IFERROR(MOD(TOther[Start Month]-MONTH(A625)+6,6),1)=0),TOther[Amount])))</f>
        <v>0</v>
      </c>
      <c r="V625" s="8" cm="1">
        <f t="array" ref="V625">IF(A625="","",IF(COUNTIF(TOther[Frequency],$V$1)=0,0,SUMPRODUCT(--(TOther[Frequency]=$V$1),--(TOther[Start Date]&lt;=A625),--(TOther[End Date Calc]&gt;=A625),IF(B625="N",--(TOther[Start Day]=DAY(A625)),--(TOther[Start Day]&gt;=DAY(A625))),--(IFERROR(MOD(TOther[Start Month]-MONTH(A625)+12,12),1)=0),TOther[Amount])))</f>
        <v>0</v>
      </c>
      <c r="W625" s="8">
        <f>IF(A625="","",SUMIFS(TOther[Amount],TOther[Start Date],A625,TOther[Frequency],$W$1))</f>
        <v>0</v>
      </c>
      <c r="X625" s="9">
        <f t="shared" si="45"/>
        <v>230</v>
      </c>
      <c r="Y625" s="9">
        <f t="shared" si="49"/>
        <v>230</v>
      </c>
      <c r="Z625" s="8" cm="1">
        <f t="array" ref="Z625">IF(A625="","",IF(COUNTIF('2) Income'!$D$13:$D$32,"Weekly")=0,0,SUMPRODUCT(--(IFERROR(MOD(A625-'2) Income'!$F$13:$F$32,7),1)=0),--('2) Income'!$D$13:$D$32="Weekly"),--('2) Income'!$F$13:$F$32&lt;=A625),'2) Income'!$E$13:$E$32)))</f>
        <v>0</v>
      </c>
      <c r="AA625" s="8" cm="1">
        <f t="array" ref="AA625">IF(A625="","",IF(COUNTIF('2) Income'!$D$13:$D$32,"Every Other Week")=0,0,SUMPRODUCT(--(IFERROR(MOD(A625-'2) Income'!$F$13:$F$32,14),1)=0),--('2) Income'!$D$13:$D$32="Every Other Week"),--('2) Income'!$F$13:$F$32&lt;=A625),'2) Income'!$E$13:$E$32)))</f>
        <v>0</v>
      </c>
      <c r="AB625" s="8">
        <f>IF(A625="","",IF(COUNTIF('2) Income'!$D$13:$D$32,"1st and 15th")=0,0,IF(OR(DAY(A625)=1,DAY(A625)=15),SUMIFS('2) Income'!$E$13:$E$32,'2) Income'!$D$13:$D$32,"1st and 15th",'2) Income'!$F$13:$F$32,"&lt;="&amp;$A625),0)))</f>
        <v>0</v>
      </c>
      <c r="AC625" s="8">
        <f>IF(A625="","",IF(COUNTIF('2) Income'!$D$13:$D$32,"2nd Wednesday")=0,0,IF(A625=(A625-DAY(A625)+1+2*7-WEEKDAY(A625-DAY(A625)+8-4,1)),SUMIFS('2) Income'!$E$13:$E$32,'2) Income'!$D$13:$D$32,"2nd Wednesday",'2) Income'!$F$13:$F$32,"&lt;="&amp;$A625),0)))</f>
        <v>0</v>
      </c>
      <c r="AD625" s="8">
        <f>IF(A625="","",IF(COUNTIF('2) Income'!$D$13:$D$32,"3rd Wednesday")=0,0,IF(A625=(A625-DAY(A625)+1+3*7-WEEKDAY(A625-DAY(A625)+8-4,1)),SUMIFS('2) Income'!$E$13:$E$32,'2) Income'!$D$13:$D$32,"3rd Wednesday",'2) Income'!$F$13:$F$32,"&lt;="&amp;$A625),0)))</f>
        <v>0</v>
      </c>
      <c r="AE625" s="8">
        <f>IF(A625="","",IF(COUNTIF('2) Income'!$D$13:$D$32,"4th Wednesday")=0,0,IF(A625=(A625-DAY(A625)+1+4*7-WEEKDAY(A625-DAY(A625)+8-4,1)),SUMIFS('2) Income'!$E$13:$E$32,'2) Income'!$D$13:$D$32,"4th Wednesday",'2) Income'!$F$13:$F$32,"&lt;="&amp;$A625),0)))</f>
        <v>0</v>
      </c>
      <c r="AF625" s="8" cm="1">
        <f t="array" ref="AF625">IF(A625="","",IF(COUNTIF('2) Income'!$D$13:$D$32,"Every 4 Weeks")=0,0,SUMPRODUCT(--(IFERROR(MOD(A625-'2) Income'!$F$13:$F$32,28),1)=0),--('2) Income'!$D$13:$D$32="Every 4 Weeks"),--('2) Income'!$F$13:$F$32&lt;=A625),'2) Income'!$E$13:$E$32)))</f>
        <v>0</v>
      </c>
      <c r="AG625" s="8">
        <f>IF(A625="","",IF(COUNTIF('2) Income'!$D$13:$D$32,"Monthly")=0,0,IF(B625="N",SUMIFS('2) Income'!$E$13:$E$32,'2) Income'!$D$13:$D$32,"monthly",'2) Income'!$F$13:$F$32,"&lt;="&amp;$A625,'2) Income'!$I$13:$I$32,DAY(A625)),SUMIFS('2) Income'!$E$13:$E$32,'2) Income'!$D$13:$D$32,"monthly",'2) Income'!$F$13:$F$32,"&lt;="&amp;$A625,'2) Income'!$I$13:$I$32,"&gt;="&amp;DAY(A625)))))</f>
        <v>0</v>
      </c>
      <c r="AH625" s="8" cm="1">
        <f t="array" ref="AH625">IF(A625="","",IF(COUNTIF('2) Income'!$D$13:$D$32,"Yearly")=0,0,SUMPRODUCT(--('2) Income'!$D$13:$D$32="Yearly"),--('2) Income'!$F$13:$F$32&lt;=A625),IF(B625="N",--('2) Income'!$I$13:$I$32=DAY(A625)),--('2) Income'!$I$13:$I$32&gt;=DAY(A625))),--(IFERROR(MOD('2) Income'!$H$13:$H$32-MONTH(A625)+12,12),1)=0),'2) Income'!$E$13:$E$32)))</f>
        <v>0</v>
      </c>
      <c r="AI625" s="8">
        <f>IF(A625="","",IF(COUNTIF('2) Income'!$D$13:$D$32,"one-time")=0,0,SUMIFS('2) Income'!$E$13:$E$32,'2) Income'!$D$13:$D$32,"one-time",'2) Income'!$F$13:$F$32,"="&amp;$A625)))</f>
        <v>0</v>
      </c>
      <c r="AJ625" s="9">
        <f t="shared" si="46"/>
        <v>0</v>
      </c>
    </row>
    <row r="626" spans="1:36">
      <c r="A626" s="7">
        <f>IF(A625="","",IF(A625+1&lt;='1) Period'!$E$21,A625+1,""))</f>
        <v>46098</v>
      </c>
      <c r="B626" s="7" t="str">
        <f t="shared" si="47"/>
        <v>N</v>
      </c>
      <c r="C626" t="str">
        <f t="shared" si="48"/>
        <v>F</v>
      </c>
      <c r="D626" s="8">
        <f>IF(A626="","",IF(TEXT(A626,"dddd")='4) Happy Money'!$E$23,WAllowance,0))</f>
        <v>0</v>
      </c>
      <c r="E626" s="8">
        <f>IF(A626="","",IF(B626="N",SUMIF(TMonthly[Day of the Month],DAY(A626),TMonthly[Amount]),SUMIF(TMonthly[Day of the Month],"&gt;="&amp;DAY(A626),TMonthly[Amount])))</f>
        <v>0</v>
      </c>
      <c r="F626" s="8" cm="1">
        <f t="array" ref="F626">IF(A626="","",SUMPRODUCT(--(TYearly[Due Date]&lt;=A626),IF(B626="N",--(TYearly[Day]=DAY(A626)),--(TYearly[Day]&gt;=DAY(A626))),--(IFERROR(MOD(TYearly[Month]-MONTH(A626)+12,12),1)=0),TYearly[Amount]))</f>
        <v>0</v>
      </c>
      <c r="G626" s="8">
        <f>IF(A626="","",SUMIF(TOneTime[Due Date],A626,TOneTime[Amount]))</f>
        <v>0</v>
      </c>
      <c r="H626" s="8" cm="1">
        <f t="array" ref="H626">IF(A626="","",IF(COUNTIF(TOther[Frequency],$H$1)=0,0,SUMPRODUCT(--(IFERROR(MOD(A626-TOther[Start Date],7),1)=0),--(TOther[Frequency]=$H$1),--(TOther[Start Date]&lt;=A626),--(TOther[End Date Calc]&gt;=A626),TOther[Amount])))</f>
        <v>0</v>
      </c>
      <c r="I626" s="8" cm="1">
        <f t="array" ref="I626">IF(A626="","",IF(COUNTIF(TOther[Frequency],$I$1)=0,0,SUMPRODUCT(--(IFERROR(MOD(A626-TOther[Start Date],14),1)=0),--(TOther[Frequency]=$I$1),--(TOther[Start Date]&lt;=A626),--(TOther[End Date Calc]&gt;=A626),TOther[Amount])))</f>
        <v>0</v>
      </c>
      <c r="J626" s="8">
        <f>IF(A626="","",IF(COUNTIF(TOther[Frequency],$J$1)=0,0,IF(OR(DAY(A626)=1,DAY(A626)=15),SUMIFS(TOther[Amount],TOther[Frequency],$J$1,TOther[Start Date],"&lt;="&amp;$A626,TOther[End Date Calc],"&gt;="&amp;A626),0)))</f>
        <v>0</v>
      </c>
      <c r="K626" s="8">
        <f>IF(A626="","",IF(COUNTIF(TOther[Frequency],$K$1)=0,0,IF(A626=(A626-DAY(A626)+1+2*7-WEEKDAY(A626-DAY(A626)+8-4,1)),SUMIFS(TOther[Amount],TOther[Frequency],$K$1,TOther[Start Date],"&lt;="&amp;$A626,TOther[End Date Calc],"&gt;="&amp;A626),0)))</f>
        <v>0</v>
      </c>
      <c r="L626" s="8">
        <f>IF(A626="","",IF(COUNTIF(TOther[Frequency],$L$1)=0,0,IF(A626=(A626-DAY(A626)+1+3*7-WEEKDAY(A626-DAY(A626)+8-4,1)),SUMIFS(TOther[Amount],TOther[Frequency],$L$1,TOther[Start Date],"&lt;="&amp;$A626,TOther[End Date Calc],"&gt;="&amp;A626),0)))</f>
        <v>0</v>
      </c>
      <c r="M626" s="8">
        <f>IF(A626="","",IF(COUNTIF(TOther[Frequency],$M$1)=0,0,IF(A626=(A626-DAY(A626)+1+4*7-WEEKDAY(A626-DAY(A626)+8-4,1)),SUMIFS(TOther[Amount],TOther[Frequency],$M$1,TOther[Start Date],"&lt;="&amp;$A626,TOther[End Date Calc],"&gt;="&amp;A626),0)))</f>
        <v>0</v>
      </c>
      <c r="N626" s="8" cm="1">
        <f t="array" ref="N626">IF(A626="","",IF(COUNTIF(TOther[Frequency],$N$1)=0,0,SUMPRODUCT(--(IFERROR(MOD(A626-TOther[Start Date],28),1)=0),--(TOther[Frequency]=$N$1),--(TOther[Start Date]&lt;=A626),--(TOther[End Date Calc]&gt;=A626),TOther[Amount])))</f>
        <v>0</v>
      </c>
      <c r="O626" s="8" cm="1">
        <f t="array" ref="O626">IF(A626="","",IF(COUNTIF(TOther[Frequency],$O$1)=0,0,SUMPRODUCT(--(IFERROR(MOD(A626-TOther[Start Date],42),1)=0),--(TOther[Frequency]=$O$1),--(TOther[Start Date]&lt;=A626),--(TOther[End Date Calc]&gt;=A626),TOther[Amount])))</f>
        <v>0</v>
      </c>
      <c r="P626" s="8" cm="1">
        <f t="array" ref="P626">IF(A626="","",IF(COUNTIF(TOther[Frequency],$P$1)=0,0,SUMPRODUCT(--(IFERROR(MOD(A626-TOther[Start Date],56),1)=0),--(TOther[Frequency]=$P$1),--(TOther[Start Date]&lt;=A626),--(TOther[End Date Calc]&gt;=A626),TOther[Amount])))</f>
        <v>0</v>
      </c>
      <c r="Q626" s="8">
        <f>IF(A626="","",IF(COUNTIF(TOther[Frequency],$Q$1)=0,0,IF(B626="N",SUMIFS(TOther[Amount],TOther[Frequency],$Q$1,TOther[Start Date],"&lt;="&amp;$A626,TOther[End Date Calc],"&gt;="&amp;A626,TOther[Start Day],DAY(A626)),SUMIFS(TOther[Amount],TOther[Frequency],$Q$1,TOther[Start Date],"&lt;="&amp;$A626,TOther[End Date Calc],"&gt;="&amp;A626,TOther[Start Day],"&gt;="&amp;DAY(A626)))))</f>
        <v>0</v>
      </c>
      <c r="R626" s="8" cm="1">
        <f t="array" ref="R626">IF(A626="","",IF(COUNTIF(TOther[Frequency],R$1)=0,0,SUMPRODUCT(--(TOther[Frequency]=R$1),--(TOther[Start Date]&lt;=A626),--(TOther[End Date Calc]&gt;=A626),IF(B626="N",--(TOther[Start Day]=DAY(A626)),--(TOther[Start Day]&gt;=DAY(A626))),--(IFERROR(MOD(TOther[Start Month]-MONTH(A626)+2,2),1)=0),TOther[Amount])))</f>
        <v>0</v>
      </c>
      <c r="S626" s="8" cm="1">
        <f t="array" ref="S626">IF(A626="","",IF(COUNTIF(TOther[Frequency],S$1)=0,0,SUMPRODUCT(--(TOther[Frequency]=S$1),--(TOther[Start Date]&lt;=A626),--(TOther[End Date Calc]&gt;=A626),IF(B626="N",--(TOther[Start Day]=DAY(A626)),--(TOther[Start Day]&gt;=DAY(A626))),--(IFERROR(MOD(TOther[Start Month]-MONTH(A626)+3,3),1)=0),TOther[Amount])))</f>
        <v>0</v>
      </c>
      <c r="T626" s="8" cm="1">
        <f t="array" ref="T626">IF($A626="","",IF(COUNTIF(TOther[Frequency],T$1)=0,0,SUMPRODUCT(--(TOther[Frequency]=T$1),--(TOther[Start Date]&lt;=$A626),--(TOther[End Date Calc]&gt;=$A626),IF($B626="N",--(TOther[Start Day]=DAY($A626)),--(TOther[Start Day]&gt;=DAY($A626))),--(IFERROR(MOD(TOther[Start Month]-MONTH($A626)+4,4),1)=0),TOther[Amount])))</f>
        <v>0</v>
      </c>
      <c r="U626" s="8" cm="1">
        <f t="array" ref="U626">IF(A626="","",IF(COUNTIF(TOther[Frequency],$U$1)=0,0,SUMPRODUCT(--(TOther[Frequency]=$U$1),--(TOther[Start Date]&lt;=A626),--(TOther[End Date Calc]&gt;=A626),IF(B626="N",--(TOther[Start Day]=DAY(A626)),--(TOther[Start Day]&gt;=DAY(A626))),--(IFERROR(MOD(TOther[Start Month]-MONTH(A626)+6,6),1)=0),TOther[Amount])))</f>
        <v>0</v>
      </c>
      <c r="V626" s="8" cm="1">
        <f t="array" ref="V626">IF(A626="","",IF(COUNTIF(TOther[Frequency],$V$1)=0,0,SUMPRODUCT(--(TOther[Frequency]=$V$1),--(TOther[Start Date]&lt;=A626),--(TOther[End Date Calc]&gt;=A626),IF(B626="N",--(TOther[Start Day]=DAY(A626)),--(TOther[Start Day]&gt;=DAY(A626))),--(IFERROR(MOD(TOther[Start Month]-MONTH(A626)+12,12),1)=0),TOther[Amount])))</f>
        <v>0</v>
      </c>
      <c r="W626" s="8">
        <f>IF(A626="","",SUMIFS(TOther[Amount],TOther[Start Date],A626,TOther[Frequency],$W$1))</f>
        <v>0</v>
      </c>
      <c r="X626" s="9">
        <f t="shared" si="45"/>
        <v>0</v>
      </c>
      <c r="Y626" s="9">
        <f t="shared" si="49"/>
        <v>0</v>
      </c>
      <c r="Z626" s="8" cm="1">
        <f t="array" ref="Z626">IF(A626="","",IF(COUNTIF('2) Income'!$D$13:$D$32,"Weekly")=0,0,SUMPRODUCT(--(IFERROR(MOD(A626-'2) Income'!$F$13:$F$32,7),1)=0),--('2) Income'!$D$13:$D$32="Weekly"),--('2) Income'!$F$13:$F$32&lt;=A626),'2) Income'!$E$13:$E$32)))</f>
        <v>0</v>
      </c>
      <c r="AA626" s="8" cm="1">
        <f t="array" ref="AA626">IF(A626="","",IF(COUNTIF('2) Income'!$D$13:$D$32,"Every Other Week")=0,0,SUMPRODUCT(--(IFERROR(MOD(A626-'2) Income'!$F$13:$F$32,14),1)=0),--('2) Income'!$D$13:$D$32="Every Other Week"),--('2) Income'!$F$13:$F$32&lt;=A626),'2) Income'!$E$13:$E$32)))</f>
        <v>0</v>
      </c>
      <c r="AB626" s="8">
        <f>IF(A626="","",IF(COUNTIF('2) Income'!$D$13:$D$32,"1st and 15th")=0,0,IF(OR(DAY(A626)=1,DAY(A626)=15),SUMIFS('2) Income'!$E$13:$E$32,'2) Income'!$D$13:$D$32,"1st and 15th",'2) Income'!$F$13:$F$32,"&lt;="&amp;$A626),0)))</f>
        <v>0</v>
      </c>
      <c r="AC626" s="8">
        <f>IF(A626="","",IF(COUNTIF('2) Income'!$D$13:$D$32,"2nd Wednesday")=0,0,IF(A626=(A626-DAY(A626)+1+2*7-WEEKDAY(A626-DAY(A626)+8-4,1)),SUMIFS('2) Income'!$E$13:$E$32,'2) Income'!$D$13:$D$32,"2nd Wednesday",'2) Income'!$F$13:$F$32,"&lt;="&amp;$A626),0)))</f>
        <v>0</v>
      </c>
      <c r="AD626" s="8">
        <f>IF(A626="","",IF(COUNTIF('2) Income'!$D$13:$D$32,"3rd Wednesday")=0,0,IF(A626=(A626-DAY(A626)+1+3*7-WEEKDAY(A626-DAY(A626)+8-4,1)),SUMIFS('2) Income'!$E$13:$E$32,'2) Income'!$D$13:$D$32,"3rd Wednesday",'2) Income'!$F$13:$F$32,"&lt;="&amp;$A626),0)))</f>
        <v>0</v>
      </c>
      <c r="AE626" s="8">
        <f>IF(A626="","",IF(COUNTIF('2) Income'!$D$13:$D$32,"4th Wednesday")=0,0,IF(A626=(A626-DAY(A626)+1+4*7-WEEKDAY(A626-DAY(A626)+8-4,1)),SUMIFS('2) Income'!$E$13:$E$32,'2) Income'!$D$13:$D$32,"4th Wednesday",'2) Income'!$F$13:$F$32,"&lt;="&amp;$A626),0)))</f>
        <v>0</v>
      </c>
      <c r="AF626" s="8" cm="1">
        <f t="array" ref="AF626">IF(A626="","",IF(COUNTIF('2) Income'!$D$13:$D$32,"Every 4 Weeks")=0,0,SUMPRODUCT(--(IFERROR(MOD(A626-'2) Income'!$F$13:$F$32,28),1)=0),--('2) Income'!$D$13:$D$32="Every 4 Weeks"),--('2) Income'!$F$13:$F$32&lt;=A626),'2) Income'!$E$13:$E$32)))</f>
        <v>0</v>
      </c>
      <c r="AG626" s="8">
        <f>IF(A626="","",IF(COUNTIF('2) Income'!$D$13:$D$32,"Monthly")=0,0,IF(B626="N",SUMIFS('2) Income'!$E$13:$E$32,'2) Income'!$D$13:$D$32,"monthly",'2) Income'!$F$13:$F$32,"&lt;="&amp;$A626,'2) Income'!$I$13:$I$32,DAY(A626)),SUMIFS('2) Income'!$E$13:$E$32,'2) Income'!$D$13:$D$32,"monthly",'2) Income'!$F$13:$F$32,"&lt;="&amp;$A626,'2) Income'!$I$13:$I$32,"&gt;="&amp;DAY(A626)))))</f>
        <v>0</v>
      </c>
      <c r="AH626" s="8" cm="1">
        <f t="array" ref="AH626">IF(A626="","",IF(COUNTIF('2) Income'!$D$13:$D$32,"Yearly")=0,0,SUMPRODUCT(--('2) Income'!$D$13:$D$32="Yearly"),--('2) Income'!$F$13:$F$32&lt;=A626),IF(B626="N",--('2) Income'!$I$13:$I$32=DAY(A626)),--('2) Income'!$I$13:$I$32&gt;=DAY(A626))),--(IFERROR(MOD('2) Income'!$H$13:$H$32-MONTH(A626)+12,12),1)=0),'2) Income'!$E$13:$E$32)))</f>
        <v>0</v>
      </c>
      <c r="AI626" s="8">
        <f>IF(A626="","",IF(COUNTIF('2) Income'!$D$13:$D$32,"one-time")=0,0,SUMIFS('2) Income'!$E$13:$E$32,'2) Income'!$D$13:$D$32,"one-time",'2) Income'!$F$13:$F$32,"="&amp;$A626)))</f>
        <v>0</v>
      </c>
      <c r="AJ626" s="9">
        <f t="shared" si="46"/>
        <v>0</v>
      </c>
    </row>
    <row r="627" spans="1:36">
      <c r="A627" s="7">
        <f>IF(A626="","",IF(A626+1&lt;='1) Period'!$E$21,A626+1,""))</f>
        <v>46099</v>
      </c>
      <c r="B627" s="7" t="str">
        <f t="shared" si="47"/>
        <v>N</v>
      </c>
      <c r="C627" t="str">
        <f t="shared" si="48"/>
        <v>F</v>
      </c>
      <c r="D627" s="8">
        <f>IF(A627="","",IF(TEXT(A627,"dddd")='4) Happy Money'!$E$23,WAllowance,0))</f>
        <v>0</v>
      </c>
      <c r="E627" s="8">
        <f>IF(A627="","",IF(B627="N",SUMIF(TMonthly[Day of the Month],DAY(A627),TMonthly[Amount]),SUMIF(TMonthly[Day of the Month],"&gt;="&amp;DAY(A627),TMonthly[Amount])))</f>
        <v>0</v>
      </c>
      <c r="F627" s="8" cm="1">
        <f t="array" ref="F627">IF(A627="","",SUMPRODUCT(--(TYearly[Due Date]&lt;=A627),IF(B627="N",--(TYearly[Day]=DAY(A627)),--(TYearly[Day]&gt;=DAY(A627))),--(IFERROR(MOD(TYearly[Month]-MONTH(A627)+12,12),1)=0),TYearly[Amount]))</f>
        <v>0</v>
      </c>
      <c r="G627" s="8">
        <f>IF(A627="","",SUMIF(TOneTime[Due Date],A627,TOneTime[Amount]))</f>
        <v>0</v>
      </c>
      <c r="H627" s="8" cm="1">
        <f t="array" ref="H627">IF(A627="","",IF(COUNTIF(TOther[Frequency],$H$1)=0,0,SUMPRODUCT(--(IFERROR(MOD(A627-TOther[Start Date],7),1)=0),--(TOther[Frequency]=$H$1),--(TOther[Start Date]&lt;=A627),--(TOther[End Date Calc]&gt;=A627),TOther[Amount])))</f>
        <v>0</v>
      </c>
      <c r="I627" s="8" cm="1">
        <f t="array" ref="I627">IF(A627="","",IF(COUNTIF(TOther[Frequency],$I$1)=0,0,SUMPRODUCT(--(IFERROR(MOD(A627-TOther[Start Date],14),1)=0),--(TOther[Frequency]=$I$1),--(TOther[Start Date]&lt;=A627),--(TOther[End Date Calc]&gt;=A627),TOther[Amount])))</f>
        <v>0</v>
      </c>
      <c r="J627" s="8">
        <f>IF(A627="","",IF(COUNTIF(TOther[Frequency],$J$1)=0,0,IF(OR(DAY(A627)=1,DAY(A627)=15),SUMIFS(TOther[Amount],TOther[Frequency],$J$1,TOther[Start Date],"&lt;="&amp;$A627,TOther[End Date Calc],"&gt;="&amp;A627),0)))</f>
        <v>0</v>
      </c>
      <c r="K627" s="8">
        <f>IF(A627="","",IF(COUNTIF(TOther[Frequency],$K$1)=0,0,IF(A627=(A627-DAY(A627)+1+2*7-WEEKDAY(A627-DAY(A627)+8-4,1)),SUMIFS(TOther[Amount],TOther[Frequency],$K$1,TOther[Start Date],"&lt;="&amp;$A627,TOther[End Date Calc],"&gt;="&amp;A627),0)))</f>
        <v>0</v>
      </c>
      <c r="L627" s="8">
        <f>IF(A627="","",IF(COUNTIF(TOther[Frequency],$L$1)=0,0,IF(A627=(A627-DAY(A627)+1+3*7-WEEKDAY(A627-DAY(A627)+8-4,1)),SUMIFS(TOther[Amount],TOther[Frequency],$L$1,TOther[Start Date],"&lt;="&amp;$A627,TOther[End Date Calc],"&gt;="&amp;A627),0)))</f>
        <v>0</v>
      </c>
      <c r="M627" s="8">
        <f>IF(A627="","",IF(COUNTIF(TOther[Frequency],$M$1)=0,0,IF(A627=(A627-DAY(A627)+1+4*7-WEEKDAY(A627-DAY(A627)+8-4,1)),SUMIFS(TOther[Amount],TOther[Frequency],$M$1,TOther[Start Date],"&lt;="&amp;$A627,TOther[End Date Calc],"&gt;="&amp;A627),0)))</f>
        <v>0</v>
      </c>
      <c r="N627" s="8" cm="1">
        <f t="array" ref="N627">IF(A627="","",IF(COUNTIF(TOther[Frequency],$N$1)=0,0,SUMPRODUCT(--(IFERROR(MOD(A627-TOther[Start Date],28),1)=0),--(TOther[Frequency]=$N$1),--(TOther[Start Date]&lt;=A627),--(TOther[End Date Calc]&gt;=A627),TOther[Amount])))</f>
        <v>0</v>
      </c>
      <c r="O627" s="8" cm="1">
        <f t="array" ref="O627">IF(A627="","",IF(COUNTIF(TOther[Frequency],$O$1)=0,0,SUMPRODUCT(--(IFERROR(MOD(A627-TOther[Start Date],42),1)=0),--(TOther[Frequency]=$O$1),--(TOther[Start Date]&lt;=A627),--(TOther[End Date Calc]&gt;=A627),TOther[Amount])))</f>
        <v>0</v>
      </c>
      <c r="P627" s="8" cm="1">
        <f t="array" ref="P627">IF(A627="","",IF(COUNTIF(TOther[Frequency],$P$1)=0,0,SUMPRODUCT(--(IFERROR(MOD(A627-TOther[Start Date],56),1)=0),--(TOther[Frequency]=$P$1),--(TOther[Start Date]&lt;=A627),--(TOther[End Date Calc]&gt;=A627),TOther[Amount])))</f>
        <v>0</v>
      </c>
      <c r="Q627" s="8">
        <f>IF(A627="","",IF(COUNTIF(TOther[Frequency],$Q$1)=0,0,IF(B627="N",SUMIFS(TOther[Amount],TOther[Frequency],$Q$1,TOther[Start Date],"&lt;="&amp;$A627,TOther[End Date Calc],"&gt;="&amp;A627,TOther[Start Day],DAY(A627)),SUMIFS(TOther[Amount],TOther[Frequency],$Q$1,TOther[Start Date],"&lt;="&amp;$A627,TOther[End Date Calc],"&gt;="&amp;A627,TOther[Start Day],"&gt;="&amp;DAY(A627)))))</f>
        <v>0</v>
      </c>
      <c r="R627" s="8" cm="1">
        <f t="array" ref="R627">IF(A627="","",IF(COUNTIF(TOther[Frequency],R$1)=0,0,SUMPRODUCT(--(TOther[Frequency]=R$1),--(TOther[Start Date]&lt;=A627),--(TOther[End Date Calc]&gt;=A627),IF(B627="N",--(TOther[Start Day]=DAY(A627)),--(TOther[Start Day]&gt;=DAY(A627))),--(IFERROR(MOD(TOther[Start Month]-MONTH(A627)+2,2),1)=0),TOther[Amount])))</f>
        <v>0</v>
      </c>
      <c r="S627" s="8" cm="1">
        <f t="array" ref="S627">IF(A627="","",IF(COUNTIF(TOther[Frequency],S$1)=0,0,SUMPRODUCT(--(TOther[Frequency]=S$1),--(TOther[Start Date]&lt;=A627),--(TOther[End Date Calc]&gt;=A627),IF(B627="N",--(TOther[Start Day]=DAY(A627)),--(TOther[Start Day]&gt;=DAY(A627))),--(IFERROR(MOD(TOther[Start Month]-MONTH(A627)+3,3),1)=0),TOther[Amount])))</f>
        <v>0</v>
      </c>
      <c r="T627" s="8" cm="1">
        <f t="array" ref="T627">IF($A627="","",IF(COUNTIF(TOther[Frequency],T$1)=0,0,SUMPRODUCT(--(TOther[Frequency]=T$1),--(TOther[Start Date]&lt;=$A627),--(TOther[End Date Calc]&gt;=$A627),IF($B627="N",--(TOther[Start Day]=DAY($A627)),--(TOther[Start Day]&gt;=DAY($A627))),--(IFERROR(MOD(TOther[Start Month]-MONTH($A627)+4,4),1)=0),TOther[Amount])))</f>
        <v>0</v>
      </c>
      <c r="U627" s="8" cm="1">
        <f t="array" ref="U627">IF(A627="","",IF(COUNTIF(TOther[Frequency],$U$1)=0,0,SUMPRODUCT(--(TOther[Frequency]=$U$1),--(TOther[Start Date]&lt;=A627),--(TOther[End Date Calc]&gt;=A627),IF(B627="N",--(TOther[Start Day]=DAY(A627)),--(TOther[Start Day]&gt;=DAY(A627))),--(IFERROR(MOD(TOther[Start Month]-MONTH(A627)+6,6),1)=0),TOther[Amount])))</f>
        <v>0</v>
      </c>
      <c r="V627" s="8" cm="1">
        <f t="array" ref="V627">IF(A627="","",IF(COUNTIF(TOther[Frequency],$V$1)=0,0,SUMPRODUCT(--(TOther[Frequency]=$V$1),--(TOther[Start Date]&lt;=A627),--(TOther[End Date Calc]&gt;=A627),IF(B627="N",--(TOther[Start Day]=DAY(A627)),--(TOther[Start Day]&gt;=DAY(A627))),--(IFERROR(MOD(TOther[Start Month]-MONTH(A627)+12,12),1)=0),TOther[Amount])))</f>
        <v>0</v>
      </c>
      <c r="W627" s="8">
        <f>IF(A627="","",SUMIFS(TOther[Amount],TOther[Start Date],A627,TOther[Frequency],$W$1))</f>
        <v>0</v>
      </c>
      <c r="X627" s="9">
        <f t="shared" si="45"/>
        <v>0</v>
      </c>
      <c r="Y627" s="9">
        <f t="shared" si="49"/>
        <v>0</v>
      </c>
      <c r="Z627" s="8" cm="1">
        <f t="array" ref="Z627">IF(A627="","",IF(COUNTIF('2) Income'!$D$13:$D$32,"Weekly")=0,0,SUMPRODUCT(--(IFERROR(MOD(A627-'2) Income'!$F$13:$F$32,7),1)=0),--('2) Income'!$D$13:$D$32="Weekly"),--('2) Income'!$F$13:$F$32&lt;=A627),'2) Income'!$E$13:$E$32)))</f>
        <v>0</v>
      </c>
      <c r="AA627" s="8" cm="1">
        <f t="array" ref="AA627">IF(A627="","",IF(COUNTIF('2) Income'!$D$13:$D$32,"Every Other Week")=0,0,SUMPRODUCT(--(IFERROR(MOD(A627-'2) Income'!$F$13:$F$32,14),1)=0),--('2) Income'!$D$13:$D$32="Every Other Week"),--('2) Income'!$F$13:$F$32&lt;=A627),'2) Income'!$E$13:$E$32)))</f>
        <v>0</v>
      </c>
      <c r="AB627" s="8">
        <f>IF(A627="","",IF(COUNTIF('2) Income'!$D$13:$D$32,"1st and 15th")=0,0,IF(OR(DAY(A627)=1,DAY(A627)=15),SUMIFS('2) Income'!$E$13:$E$32,'2) Income'!$D$13:$D$32,"1st and 15th",'2) Income'!$F$13:$F$32,"&lt;="&amp;$A627),0)))</f>
        <v>0</v>
      </c>
      <c r="AC627" s="8">
        <f>IF(A627="","",IF(COUNTIF('2) Income'!$D$13:$D$32,"2nd Wednesday")=0,0,IF(A627=(A627-DAY(A627)+1+2*7-WEEKDAY(A627-DAY(A627)+8-4,1)),SUMIFS('2) Income'!$E$13:$E$32,'2) Income'!$D$13:$D$32,"2nd Wednesday",'2) Income'!$F$13:$F$32,"&lt;="&amp;$A627),0)))</f>
        <v>0</v>
      </c>
      <c r="AD627" s="8">
        <f>IF(A627="","",IF(COUNTIF('2) Income'!$D$13:$D$32,"3rd Wednesday")=0,0,IF(A627=(A627-DAY(A627)+1+3*7-WEEKDAY(A627-DAY(A627)+8-4,1)),SUMIFS('2) Income'!$E$13:$E$32,'2) Income'!$D$13:$D$32,"3rd Wednesday",'2) Income'!$F$13:$F$32,"&lt;="&amp;$A627),0)))</f>
        <v>0</v>
      </c>
      <c r="AE627" s="8">
        <f>IF(A627="","",IF(COUNTIF('2) Income'!$D$13:$D$32,"4th Wednesday")=0,0,IF(A627=(A627-DAY(A627)+1+4*7-WEEKDAY(A627-DAY(A627)+8-4,1)),SUMIFS('2) Income'!$E$13:$E$32,'2) Income'!$D$13:$D$32,"4th Wednesday",'2) Income'!$F$13:$F$32,"&lt;="&amp;$A627),0)))</f>
        <v>0</v>
      </c>
      <c r="AF627" s="8" cm="1">
        <f t="array" ref="AF627">IF(A627="","",IF(COUNTIF('2) Income'!$D$13:$D$32,"Every 4 Weeks")=0,0,SUMPRODUCT(--(IFERROR(MOD(A627-'2) Income'!$F$13:$F$32,28),1)=0),--('2) Income'!$D$13:$D$32="Every 4 Weeks"),--('2) Income'!$F$13:$F$32&lt;=A627),'2) Income'!$E$13:$E$32)))</f>
        <v>0</v>
      </c>
      <c r="AG627" s="8">
        <f>IF(A627="","",IF(COUNTIF('2) Income'!$D$13:$D$32,"Monthly")=0,0,IF(B627="N",SUMIFS('2) Income'!$E$13:$E$32,'2) Income'!$D$13:$D$32,"monthly",'2) Income'!$F$13:$F$32,"&lt;="&amp;$A627,'2) Income'!$I$13:$I$32,DAY(A627)),SUMIFS('2) Income'!$E$13:$E$32,'2) Income'!$D$13:$D$32,"monthly",'2) Income'!$F$13:$F$32,"&lt;="&amp;$A627,'2) Income'!$I$13:$I$32,"&gt;="&amp;DAY(A627)))))</f>
        <v>0</v>
      </c>
      <c r="AH627" s="8" cm="1">
        <f t="array" ref="AH627">IF(A627="","",IF(COUNTIF('2) Income'!$D$13:$D$32,"Yearly")=0,0,SUMPRODUCT(--('2) Income'!$D$13:$D$32="Yearly"),--('2) Income'!$F$13:$F$32&lt;=A627),IF(B627="N",--('2) Income'!$I$13:$I$32=DAY(A627)),--('2) Income'!$I$13:$I$32&gt;=DAY(A627))),--(IFERROR(MOD('2) Income'!$H$13:$H$32-MONTH(A627)+12,12),1)=0),'2) Income'!$E$13:$E$32)))</f>
        <v>0</v>
      </c>
      <c r="AI627" s="8">
        <f>IF(A627="","",IF(COUNTIF('2) Income'!$D$13:$D$32,"one-time")=0,0,SUMIFS('2) Income'!$E$13:$E$32,'2) Income'!$D$13:$D$32,"one-time",'2) Income'!$F$13:$F$32,"="&amp;$A627)))</f>
        <v>0</v>
      </c>
      <c r="AJ627" s="9">
        <f t="shared" si="46"/>
        <v>0</v>
      </c>
    </row>
    <row r="628" spans="1:36">
      <c r="A628" s="7">
        <f>IF(A627="","",IF(A627+1&lt;='1) Period'!$E$21,A627+1,""))</f>
        <v>46100</v>
      </c>
      <c r="B628" s="7" t="str">
        <f t="shared" si="47"/>
        <v>N</v>
      </c>
      <c r="C628" t="str">
        <f t="shared" si="48"/>
        <v>F</v>
      </c>
      <c r="D628" s="8">
        <f>IF(A628="","",IF(TEXT(A628,"dddd")='4) Happy Money'!$E$23,WAllowance,0))</f>
        <v>0</v>
      </c>
      <c r="E628" s="8">
        <f>IF(A628="","",IF(B628="N",SUMIF(TMonthly[Day of the Month],DAY(A628),TMonthly[Amount]),SUMIF(TMonthly[Day of the Month],"&gt;="&amp;DAY(A628),TMonthly[Amount])))</f>
        <v>0</v>
      </c>
      <c r="F628" s="8" cm="1">
        <f t="array" ref="F628">IF(A628="","",SUMPRODUCT(--(TYearly[Due Date]&lt;=A628),IF(B628="N",--(TYearly[Day]=DAY(A628)),--(TYearly[Day]&gt;=DAY(A628))),--(IFERROR(MOD(TYearly[Month]-MONTH(A628)+12,12),1)=0),TYearly[Amount]))</f>
        <v>0</v>
      </c>
      <c r="G628" s="8">
        <f>IF(A628="","",SUMIF(TOneTime[Due Date],A628,TOneTime[Amount]))</f>
        <v>0</v>
      </c>
      <c r="H628" s="8" cm="1">
        <f t="array" ref="H628">IF(A628="","",IF(COUNTIF(TOther[Frequency],$H$1)=0,0,SUMPRODUCT(--(IFERROR(MOD(A628-TOther[Start Date],7),1)=0),--(TOther[Frequency]=$H$1),--(TOther[Start Date]&lt;=A628),--(TOther[End Date Calc]&gt;=A628),TOther[Amount])))</f>
        <v>0</v>
      </c>
      <c r="I628" s="8" cm="1">
        <f t="array" ref="I628">IF(A628="","",IF(COUNTIF(TOther[Frequency],$I$1)=0,0,SUMPRODUCT(--(IFERROR(MOD(A628-TOther[Start Date],14),1)=0),--(TOther[Frequency]=$I$1),--(TOther[Start Date]&lt;=A628),--(TOther[End Date Calc]&gt;=A628),TOther[Amount])))</f>
        <v>0</v>
      </c>
      <c r="J628" s="8">
        <f>IF(A628="","",IF(COUNTIF(TOther[Frequency],$J$1)=0,0,IF(OR(DAY(A628)=1,DAY(A628)=15),SUMIFS(TOther[Amount],TOther[Frequency],$J$1,TOther[Start Date],"&lt;="&amp;$A628,TOther[End Date Calc],"&gt;="&amp;A628),0)))</f>
        <v>0</v>
      </c>
      <c r="K628" s="8">
        <f>IF(A628="","",IF(COUNTIF(TOther[Frequency],$K$1)=0,0,IF(A628=(A628-DAY(A628)+1+2*7-WEEKDAY(A628-DAY(A628)+8-4,1)),SUMIFS(TOther[Amount],TOther[Frequency],$K$1,TOther[Start Date],"&lt;="&amp;$A628,TOther[End Date Calc],"&gt;="&amp;A628),0)))</f>
        <v>0</v>
      </c>
      <c r="L628" s="8">
        <f>IF(A628="","",IF(COUNTIF(TOther[Frequency],$L$1)=0,0,IF(A628=(A628-DAY(A628)+1+3*7-WEEKDAY(A628-DAY(A628)+8-4,1)),SUMIFS(TOther[Amount],TOther[Frequency],$L$1,TOther[Start Date],"&lt;="&amp;$A628,TOther[End Date Calc],"&gt;="&amp;A628),0)))</f>
        <v>0</v>
      </c>
      <c r="M628" s="8">
        <f>IF(A628="","",IF(COUNTIF(TOther[Frequency],$M$1)=0,0,IF(A628=(A628-DAY(A628)+1+4*7-WEEKDAY(A628-DAY(A628)+8-4,1)),SUMIFS(TOther[Amount],TOther[Frequency],$M$1,TOther[Start Date],"&lt;="&amp;$A628,TOther[End Date Calc],"&gt;="&amp;A628),0)))</f>
        <v>0</v>
      </c>
      <c r="N628" s="8" cm="1">
        <f t="array" ref="N628">IF(A628="","",IF(COUNTIF(TOther[Frequency],$N$1)=0,0,SUMPRODUCT(--(IFERROR(MOD(A628-TOther[Start Date],28),1)=0),--(TOther[Frequency]=$N$1),--(TOther[Start Date]&lt;=A628),--(TOther[End Date Calc]&gt;=A628),TOther[Amount])))</f>
        <v>0</v>
      </c>
      <c r="O628" s="8" cm="1">
        <f t="array" ref="O628">IF(A628="","",IF(COUNTIF(TOther[Frequency],$O$1)=0,0,SUMPRODUCT(--(IFERROR(MOD(A628-TOther[Start Date],42),1)=0),--(TOther[Frequency]=$O$1),--(TOther[Start Date]&lt;=A628),--(TOther[End Date Calc]&gt;=A628),TOther[Amount])))</f>
        <v>0</v>
      </c>
      <c r="P628" s="8" cm="1">
        <f t="array" ref="P628">IF(A628="","",IF(COUNTIF(TOther[Frequency],$P$1)=0,0,SUMPRODUCT(--(IFERROR(MOD(A628-TOther[Start Date],56),1)=0),--(TOther[Frequency]=$P$1),--(TOther[Start Date]&lt;=A628),--(TOther[End Date Calc]&gt;=A628),TOther[Amount])))</f>
        <v>0</v>
      </c>
      <c r="Q628" s="8">
        <f>IF(A628="","",IF(COUNTIF(TOther[Frequency],$Q$1)=0,0,IF(B628="N",SUMIFS(TOther[Amount],TOther[Frequency],$Q$1,TOther[Start Date],"&lt;="&amp;$A628,TOther[End Date Calc],"&gt;="&amp;A628,TOther[Start Day],DAY(A628)),SUMIFS(TOther[Amount],TOther[Frequency],$Q$1,TOther[Start Date],"&lt;="&amp;$A628,TOther[End Date Calc],"&gt;="&amp;A628,TOther[Start Day],"&gt;="&amp;DAY(A628)))))</f>
        <v>0</v>
      </c>
      <c r="R628" s="8" cm="1">
        <f t="array" ref="R628">IF(A628="","",IF(COUNTIF(TOther[Frequency],R$1)=0,0,SUMPRODUCT(--(TOther[Frequency]=R$1),--(TOther[Start Date]&lt;=A628),--(TOther[End Date Calc]&gt;=A628),IF(B628="N",--(TOther[Start Day]=DAY(A628)),--(TOther[Start Day]&gt;=DAY(A628))),--(IFERROR(MOD(TOther[Start Month]-MONTH(A628)+2,2),1)=0),TOther[Amount])))</f>
        <v>0</v>
      </c>
      <c r="S628" s="8" cm="1">
        <f t="array" ref="S628">IF(A628="","",IF(COUNTIF(TOther[Frequency],S$1)=0,0,SUMPRODUCT(--(TOther[Frequency]=S$1),--(TOther[Start Date]&lt;=A628),--(TOther[End Date Calc]&gt;=A628),IF(B628="N",--(TOther[Start Day]=DAY(A628)),--(TOther[Start Day]&gt;=DAY(A628))),--(IFERROR(MOD(TOther[Start Month]-MONTH(A628)+3,3),1)=0),TOther[Amount])))</f>
        <v>0</v>
      </c>
      <c r="T628" s="8" cm="1">
        <f t="array" ref="T628">IF($A628="","",IF(COUNTIF(TOther[Frequency],T$1)=0,0,SUMPRODUCT(--(TOther[Frequency]=T$1),--(TOther[Start Date]&lt;=$A628),--(TOther[End Date Calc]&gt;=$A628),IF($B628="N",--(TOther[Start Day]=DAY($A628)),--(TOther[Start Day]&gt;=DAY($A628))),--(IFERROR(MOD(TOther[Start Month]-MONTH($A628)+4,4),1)=0),TOther[Amount])))</f>
        <v>0</v>
      </c>
      <c r="U628" s="8" cm="1">
        <f t="array" ref="U628">IF(A628="","",IF(COUNTIF(TOther[Frequency],$U$1)=0,0,SUMPRODUCT(--(TOther[Frequency]=$U$1),--(TOther[Start Date]&lt;=A628),--(TOther[End Date Calc]&gt;=A628),IF(B628="N",--(TOther[Start Day]=DAY(A628)),--(TOther[Start Day]&gt;=DAY(A628))),--(IFERROR(MOD(TOther[Start Month]-MONTH(A628)+6,6),1)=0),TOther[Amount])))</f>
        <v>0</v>
      </c>
      <c r="V628" s="8" cm="1">
        <f t="array" ref="V628">IF(A628="","",IF(COUNTIF(TOther[Frequency],$V$1)=0,0,SUMPRODUCT(--(TOther[Frequency]=$V$1),--(TOther[Start Date]&lt;=A628),--(TOther[End Date Calc]&gt;=A628),IF(B628="N",--(TOther[Start Day]=DAY(A628)),--(TOther[Start Day]&gt;=DAY(A628))),--(IFERROR(MOD(TOther[Start Month]-MONTH(A628)+12,12),1)=0),TOther[Amount])))</f>
        <v>0</v>
      </c>
      <c r="W628" s="8">
        <f>IF(A628="","",SUMIFS(TOther[Amount],TOther[Start Date],A628,TOther[Frequency],$W$1))</f>
        <v>0</v>
      </c>
      <c r="X628" s="9">
        <f t="shared" si="45"/>
        <v>0</v>
      </c>
      <c r="Y628" s="9">
        <f t="shared" si="49"/>
        <v>0</v>
      </c>
      <c r="Z628" s="8" cm="1">
        <f t="array" ref="Z628">IF(A628="","",IF(COUNTIF('2) Income'!$D$13:$D$32,"Weekly")=0,0,SUMPRODUCT(--(IFERROR(MOD(A628-'2) Income'!$F$13:$F$32,7),1)=0),--('2) Income'!$D$13:$D$32="Weekly"),--('2) Income'!$F$13:$F$32&lt;=A628),'2) Income'!$E$13:$E$32)))</f>
        <v>0</v>
      </c>
      <c r="AA628" s="8" cm="1">
        <f t="array" ref="AA628">IF(A628="","",IF(COUNTIF('2) Income'!$D$13:$D$32,"Every Other Week")=0,0,SUMPRODUCT(--(IFERROR(MOD(A628-'2) Income'!$F$13:$F$32,14),1)=0),--('2) Income'!$D$13:$D$32="Every Other Week"),--('2) Income'!$F$13:$F$32&lt;=A628),'2) Income'!$E$13:$E$32)))</f>
        <v>0</v>
      </c>
      <c r="AB628" s="8">
        <f>IF(A628="","",IF(COUNTIF('2) Income'!$D$13:$D$32,"1st and 15th")=0,0,IF(OR(DAY(A628)=1,DAY(A628)=15),SUMIFS('2) Income'!$E$13:$E$32,'2) Income'!$D$13:$D$32,"1st and 15th",'2) Income'!$F$13:$F$32,"&lt;="&amp;$A628),0)))</f>
        <v>0</v>
      </c>
      <c r="AC628" s="8">
        <f>IF(A628="","",IF(COUNTIF('2) Income'!$D$13:$D$32,"2nd Wednesday")=0,0,IF(A628=(A628-DAY(A628)+1+2*7-WEEKDAY(A628-DAY(A628)+8-4,1)),SUMIFS('2) Income'!$E$13:$E$32,'2) Income'!$D$13:$D$32,"2nd Wednesday",'2) Income'!$F$13:$F$32,"&lt;="&amp;$A628),0)))</f>
        <v>0</v>
      </c>
      <c r="AD628" s="8">
        <f>IF(A628="","",IF(COUNTIF('2) Income'!$D$13:$D$32,"3rd Wednesday")=0,0,IF(A628=(A628-DAY(A628)+1+3*7-WEEKDAY(A628-DAY(A628)+8-4,1)),SUMIFS('2) Income'!$E$13:$E$32,'2) Income'!$D$13:$D$32,"3rd Wednesday",'2) Income'!$F$13:$F$32,"&lt;="&amp;$A628),0)))</f>
        <v>0</v>
      </c>
      <c r="AE628" s="8">
        <f>IF(A628="","",IF(COUNTIF('2) Income'!$D$13:$D$32,"4th Wednesday")=0,0,IF(A628=(A628-DAY(A628)+1+4*7-WEEKDAY(A628-DAY(A628)+8-4,1)),SUMIFS('2) Income'!$E$13:$E$32,'2) Income'!$D$13:$D$32,"4th Wednesday",'2) Income'!$F$13:$F$32,"&lt;="&amp;$A628),0)))</f>
        <v>0</v>
      </c>
      <c r="AF628" s="8" cm="1">
        <f t="array" ref="AF628">IF(A628="","",IF(COUNTIF('2) Income'!$D$13:$D$32,"Every 4 Weeks")=0,0,SUMPRODUCT(--(IFERROR(MOD(A628-'2) Income'!$F$13:$F$32,28),1)=0),--('2) Income'!$D$13:$D$32="Every 4 Weeks"),--('2) Income'!$F$13:$F$32&lt;=A628),'2) Income'!$E$13:$E$32)))</f>
        <v>0</v>
      </c>
      <c r="AG628" s="8">
        <f>IF(A628="","",IF(COUNTIF('2) Income'!$D$13:$D$32,"Monthly")=0,0,IF(B628="N",SUMIFS('2) Income'!$E$13:$E$32,'2) Income'!$D$13:$D$32,"monthly",'2) Income'!$F$13:$F$32,"&lt;="&amp;$A628,'2) Income'!$I$13:$I$32,DAY(A628)),SUMIFS('2) Income'!$E$13:$E$32,'2) Income'!$D$13:$D$32,"monthly",'2) Income'!$F$13:$F$32,"&lt;="&amp;$A628,'2) Income'!$I$13:$I$32,"&gt;="&amp;DAY(A628)))))</f>
        <v>0</v>
      </c>
      <c r="AH628" s="8" cm="1">
        <f t="array" ref="AH628">IF(A628="","",IF(COUNTIF('2) Income'!$D$13:$D$32,"Yearly")=0,0,SUMPRODUCT(--('2) Income'!$D$13:$D$32="Yearly"),--('2) Income'!$F$13:$F$32&lt;=A628),IF(B628="N",--('2) Income'!$I$13:$I$32=DAY(A628)),--('2) Income'!$I$13:$I$32&gt;=DAY(A628))),--(IFERROR(MOD('2) Income'!$H$13:$H$32-MONTH(A628)+12,12),1)=0),'2) Income'!$E$13:$E$32)))</f>
        <v>0</v>
      </c>
      <c r="AI628" s="8">
        <f>IF(A628="","",IF(COUNTIF('2) Income'!$D$13:$D$32,"one-time")=0,0,SUMIFS('2) Income'!$E$13:$E$32,'2) Income'!$D$13:$D$32,"one-time",'2) Income'!$F$13:$F$32,"="&amp;$A628)))</f>
        <v>0</v>
      </c>
      <c r="AJ628" s="9">
        <f t="shared" si="46"/>
        <v>0</v>
      </c>
    </row>
    <row r="629" spans="1:36">
      <c r="A629" s="7">
        <f>IF(A628="","",IF(A628+1&lt;='1) Period'!$E$21,A628+1,""))</f>
        <v>46101</v>
      </c>
      <c r="B629" s="7" t="str">
        <f t="shared" si="47"/>
        <v>N</v>
      </c>
      <c r="C629" t="str">
        <f t="shared" si="48"/>
        <v>F</v>
      </c>
      <c r="D629" s="8">
        <f>IF(A629="","",IF(TEXT(A629,"dddd")='4) Happy Money'!$E$23,WAllowance,0))</f>
        <v>0</v>
      </c>
      <c r="E629" s="8">
        <f>IF(A629="","",IF(B629="N",SUMIF(TMonthly[Day of the Month],DAY(A629),TMonthly[Amount]),SUMIF(TMonthly[Day of the Month],"&gt;="&amp;DAY(A629),TMonthly[Amount])))</f>
        <v>0</v>
      </c>
      <c r="F629" s="8" cm="1">
        <f t="array" ref="F629">IF(A629="","",SUMPRODUCT(--(TYearly[Due Date]&lt;=A629),IF(B629="N",--(TYearly[Day]=DAY(A629)),--(TYearly[Day]&gt;=DAY(A629))),--(IFERROR(MOD(TYearly[Month]-MONTH(A629)+12,12),1)=0),TYearly[Amount]))</f>
        <v>0</v>
      </c>
      <c r="G629" s="8">
        <f>IF(A629="","",SUMIF(TOneTime[Due Date],A629,TOneTime[Amount]))</f>
        <v>0</v>
      </c>
      <c r="H629" s="8" cm="1">
        <f t="array" ref="H629">IF(A629="","",IF(COUNTIF(TOther[Frequency],$H$1)=0,0,SUMPRODUCT(--(IFERROR(MOD(A629-TOther[Start Date],7),1)=0),--(TOther[Frequency]=$H$1),--(TOther[Start Date]&lt;=A629),--(TOther[End Date Calc]&gt;=A629),TOther[Amount])))</f>
        <v>0</v>
      </c>
      <c r="I629" s="8" cm="1">
        <f t="array" ref="I629">IF(A629="","",IF(COUNTIF(TOther[Frequency],$I$1)=0,0,SUMPRODUCT(--(IFERROR(MOD(A629-TOther[Start Date],14),1)=0),--(TOther[Frequency]=$I$1),--(TOther[Start Date]&lt;=A629),--(TOther[End Date Calc]&gt;=A629),TOther[Amount])))</f>
        <v>0</v>
      </c>
      <c r="J629" s="8">
        <f>IF(A629="","",IF(COUNTIF(TOther[Frequency],$J$1)=0,0,IF(OR(DAY(A629)=1,DAY(A629)=15),SUMIFS(TOther[Amount],TOther[Frequency],$J$1,TOther[Start Date],"&lt;="&amp;$A629,TOther[End Date Calc],"&gt;="&amp;A629),0)))</f>
        <v>0</v>
      </c>
      <c r="K629" s="8">
        <f>IF(A629="","",IF(COUNTIF(TOther[Frequency],$K$1)=0,0,IF(A629=(A629-DAY(A629)+1+2*7-WEEKDAY(A629-DAY(A629)+8-4,1)),SUMIFS(TOther[Amount],TOther[Frequency],$K$1,TOther[Start Date],"&lt;="&amp;$A629,TOther[End Date Calc],"&gt;="&amp;A629),0)))</f>
        <v>0</v>
      </c>
      <c r="L629" s="8">
        <f>IF(A629="","",IF(COUNTIF(TOther[Frequency],$L$1)=0,0,IF(A629=(A629-DAY(A629)+1+3*7-WEEKDAY(A629-DAY(A629)+8-4,1)),SUMIFS(TOther[Amount],TOther[Frequency],$L$1,TOther[Start Date],"&lt;="&amp;$A629,TOther[End Date Calc],"&gt;="&amp;A629),0)))</f>
        <v>0</v>
      </c>
      <c r="M629" s="8">
        <f>IF(A629="","",IF(COUNTIF(TOther[Frequency],$M$1)=0,0,IF(A629=(A629-DAY(A629)+1+4*7-WEEKDAY(A629-DAY(A629)+8-4,1)),SUMIFS(TOther[Amount],TOther[Frequency],$M$1,TOther[Start Date],"&lt;="&amp;$A629,TOther[End Date Calc],"&gt;="&amp;A629),0)))</f>
        <v>0</v>
      </c>
      <c r="N629" s="8" cm="1">
        <f t="array" ref="N629">IF(A629="","",IF(COUNTIF(TOther[Frequency],$N$1)=0,0,SUMPRODUCT(--(IFERROR(MOD(A629-TOther[Start Date],28),1)=0),--(TOther[Frequency]=$N$1),--(TOther[Start Date]&lt;=A629),--(TOther[End Date Calc]&gt;=A629),TOther[Amount])))</f>
        <v>0</v>
      </c>
      <c r="O629" s="8" cm="1">
        <f t="array" ref="O629">IF(A629="","",IF(COUNTIF(TOther[Frequency],$O$1)=0,0,SUMPRODUCT(--(IFERROR(MOD(A629-TOther[Start Date],42),1)=0),--(TOther[Frequency]=$O$1),--(TOther[Start Date]&lt;=A629),--(TOther[End Date Calc]&gt;=A629),TOther[Amount])))</f>
        <v>0</v>
      </c>
      <c r="P629" s="8" cm="1">
        <f t="array" ref="P629">IF(A629="","",IF(COUNTIF(TOther[Frequency],$P$1)=0,0,SUMPRODUCT(--(IFERROR(MOD(A629-TOther[Start Date],56),1)=0),--(TOther[Frequency]=$P$1),--(TOther[Start Date]&lt;=A629),--(TOther[End Date Calc]&gt;=A629),TOther[Amount])))</f>
        <v>0</v>
      </c>
      <c r="Q629" s="8">
        <f>IF(A629="","",IF(COUNTIF(TOther[Frequency],$Q$1)=0,0,IF(B629="N",SUMIFS(TOther[Amount],TOther[Frequency],$Q$1,TOther[Start Date],"&lt;="&amp;$A629,TOther[End Date Calc],"&gt;="&amp;A629,TOther[Start Day],DAY(A629)),SUMIFS(TOther[Amount],TOther[Frequency],$Q$1,TOther[Start Date],"&lt;="&amp;$A629,TOther[End Date Calc],"&gt;="&amp;A629,TOther[Start Day],"&gt;="&amp;DAY(A629)))))</f>
        <v>0</v>
      </c>
      <c r="R629" s="8" cm="1">
        <f t="array" ref="R629">IF(A629="","",IF(COUNTIF(TOther[Frequency],R$1)=0,0,SUMPRODUCT(--(TOther[Frequency]=R$1),--(TOther[Start Date]&lt;=A629),--(TOther[End Date Calc]&gt;=A629),IF(B629="N",--(TOther[Start Day]=DAY(A629)),--(TOther[Start Day]&gt;=DAY(A629))),--(IFERROR(MOD(TOther[Start Month]-MONTH(A629)+2,2),1)=0),TOther[Amount])))</f>
        <v>0</v>
      </c>
      <c r="S629" s="8" cm="1">
        <f t="array" ref="S629">IF(A629="","",IF(COUNTIF(TOther[Frequency],S$1)=0,0,SUMPRODUCT(--(TOther[Frequency]=S$1),--(TOther[Start Date]&lt;=A629),--(TOther[End Date Calc]&gt;=A629),IF(B629="N",--(TOther[Start Day]=DAY(A629)),--(TOther[Start Day]&gt;=DAY(A629))),--(IFERROR(MOD(TOther[Start Month]-MONTH(A629)+3,3),1)=0),TOther[Amount])))</f>
        <v>0</v>
      </c>
      <c r="T629" s="8" cm="1">
        <f t="array" ref="T629">IF($A629="","",IF(COUNTIF(TOther[Frequency],T$1)=0,0,SUMPRODUCT(--(TOther[Frequency]=T$1),--(TOther[Start Date]&lt;=$A629),--(TOther[End Date Calc]&gt;=$A629),IF($B629="N",--(TOther[Start Day]=DAY($A629)),--(TOther[Start Day]&gt;=DAY($A629))),--(IFERROR(MOD(TOther[Start Month]-MONTH($A629)+4,4),1)=0),TOther[Amount])))</f>
        <v>0</v>
      </c>
      <c r="U629" s="8" cm="1">
        <f t="array" ref="U629">IF(A629="","",IF(COUNTIF(TOther[Frequency],$U$1)=0,0,SUMPRODUCT(--(TOther[Frequency]=$U$1),--(TOther[Start Date]&lt;=A629),--(TOther[End Date Calc]&gt;=A629),IF(B629="N",--(TOther[Start Day]=DAY(A629)),--(TOther[Start Day]&gt;=DAY(A629))),--(IFERROR(MOD(TOther[Start Month]-MONTH(A629)+6,6),1)=0),TOther[Amount])))</f>
        <v>0</v>
      </c>
      <c r="V629" s="8" cm="1">
        <f t="array" ref="V629">IF(A629="","",IF(COUNTIF(TOther[Frequency],$V$1)=0,0,SUMPRODUCT(--(TOther[Frequency]=$V$1),--(TOther[Start Date]&lt;=A629),--(TOther[End Date Calc]&gt;=A629),IF(B629="N",--(TOther[Start Day]=DAY(A629)),--(TOther[Start Day]&gt;=DAY(A629))),--(IFERROR(MOD(TOther[Start Month]-MONTH(A629)+12,12),1)=0),TOther[Amount])))</f>
        <v>0</v>
      </c>
      <c r="W629" s="8">
        <f>IF(A629="","",SUMIFS(TOther[Amount],TOther[Start Date],A629,TOther[Frequency],$W$1))</f>
        <v>0</v>
      </c>
      <c r="X629" s="9">
        <f t="shared" si="45"/>
        <v>0</v>
      </c>
      <c r="Y629" s="9">
        <f t="shared" si="49"/>
        <v>0</v>
      </c>
      <c r="Z629" s="8" cm="1">
        <f t="array" ref="Z629">IF(A629="","",IF(COUNTIF('2) Income'!$D$13:$D$32,"Weekly")=0,0,SUMPRODUCT(--(IFERROR(MOD(A629-'2) Income'!$F$13:$F$32,7),1)=0),--('2) Income'!$D$13:$D$32="Weekly"),--('2) Income'!$F$13:$F$32&lt;=A629),'2) Income'!$E$13:$E$32)))</f>
        <v>0</v>
      </c>
      <c r="AA629" s="8" cm="1">
        <f t="array" ref="AA629">IF(A629="","",IF(COUNTIF('2) Income'!$D$13:$D$32,"Every Other Week")=0,0,SUMPRODUCT(--(IFERROR(MOD(A629-'2) Income'!$F$13:$F$32,14),1)=0),--('2) Income'!$D$13:$D$32="Every Other Week"),--('2) Income'!$F$13:$F$32&lt;=A629),'2) Income'!$E$13:$E$32)))</f>
        <v>0</v>
      </c>
      <c r="AB629" s="8">
        <f>IF(A629="","",IF(COUNTIF('2) Income'!$D$13:$D$32,"1st and 15th")=0,0,IF(OR(DAY(A629)=1,DAY(A629)=15),SUMIFS('2) Income'!$E$13:$E$32,'2) Income'!$D$13:$D$32,"1st and 15th",'2) Income'!$F$13:$F$32,"&lt;="&amp;$A629),0)))</f>
        <v>0</v>
      </c>
      <c r="AC629" s="8">
        <f>IF(A629="","",IF(COUNTIF('2) Income'!$D$13:$D$32,"2nd Wednesday")=0,0,IF(A629=(A629-DAY(A629)+1+2*7-WEEKDAY(A629-DAY(A629)+8-4,1)),SUMIFS('2) Income'!$E$13:$E$32,'2) Income'!$D$13:$D$32,"2nd Wednesday",'2) Income'!$F$13:$F$32,"&lt;="&amp;$A629),0)))</f>
        <v>0</v>
      </c>
      <c r="AD629" s="8">
        <f>IF(A629="","",IF(COUNTIF('2) Income'!$D$13:$D$32,"3rd Wednesday")=0,0,IF(A629=(A629-DAY(A629)+1+3*7-WEEKDAY(A629-DAY(A629)+8-4,1)),SUMIFS('2) Income'!$E$13:$E$32,'2) Income'!$D$13:$D$32,"3rd Wednesday",'2) Income'!$F$13:$F$32,"&lt;="&amp;$A629),0)))</f>
        <v>0</v>
      </c>
      <c r="AE629" s="8">
        <f>IF(A629="","",IF(COUNTIF('2) Income'!$D$13:$D$32,"4th Wednesday")=0,0,IF(A629=(A629-DAY(A629)+1+4*7-WEEKDAY(A629-DAY(A629)+8-4,1)),SUMIFS('2) Income'!$E$13:$E$32,'2) Income'!$D$13:$D$32,"4th Wednesday",'2) Income'!$F$13:$F$32,"&lt;="&amp;$A629),0)))</f>
        <v>0</v>
      </c>
      <c r="AF629" s="8" cm="1">
        <f t="array" ref="AF629">IF(A629="","",IF(COUNTIF('2) Income'!$D$13:$D$32,"Every 4 Weeks")=0,0,SUMPRODUCT(--(IFERROR(MOD(A629-'2) Income'!$F$13:$F$32,28),1)=0),--('2) Income'!$D$13:$D$32="Every 4 Weeks"),--('2) Income'!$F$13:$F$32&lt;=A629),'2) Income'!$E$13:$E$32)))</f>
        <v>0</v>
      </c>
      <c r="AG629" s="8">
        <f>IF(A629="","",IF(COUNTIF('2) Income'!$D$13:$D$32,"Monthly")=0,0,IF(B629="N",SUMIFS('2) Income'!$E$13:$E$32,'2) Income'!$D$13:$D$32,"monthly",'2) Income'!$F$13:$F$32,"&lt;="&amp;$A629,'2) Income'!$I$13:$I$32,DAY(A629)),SUMIFS('2) Income'!$E$13:$E$32,'2) Income'!$D$13:$D$32,"monthly",'2) Income'!$F$13:$F$32,"&lt;="&amp;$A629,'2) Income'!$I$13:$I$32,"&gt;="&amp;DAY(A629)))))</f>
        <v>0</v>
      </c>
      <c r="AH629" s="8" cm="1">
        <f t="array" ref="AH629">IF(A629="","",IF(COUNTIF('2) Income'!$D$13:$D$32,"Yearly")=0,0,SUMPRODUCT(--('2) Income'!$D$13:$D$32="Yearly"),--('2) Income'!$F$13:$F$32&lt;=A629),IF(B629="N",--('2) Income'!$I$13:$I$32=DAY(A629)),--('2) Income'!$I$13:$I$32&gt;=DAY(A629))),--(IFERROR(MOD('2) Income'!$H$13:$H$32-MONTH(A629)+12,12),1)=0),'2) Income'!$E$13:$E$32)))</f>
        <v>0</v>
      </c>
      <c r="AI629" s="8">
        <f>IF(A629="","",IF(COUNTIF('2) Income'!$D$13:$D$32,"one-time")=0,0,SUMIFS('2) Income'!$E$13:$E$32,'2) Income'!$D$13:$D$32,"one-time",'2) Income'!$F$13:$F$32,"="&amp;$A629)))</f>
        <v>0</v>
      </c>
      <c r="AJ629" s="9">
        <f t="shared" si="46"/>
        <v>0</v>
      </c>
    </row>
    <row r="630" spans="1:36">
      <c r="A630" s="7">
        <f>IF(A629="","",IF(A629+1&lt;='1) Period'!$E$21,A629+1,""))</f>
        <v>46102</v>
      </c>
      <c r="B630" s="7" t="str">
        <f t="shared" si="47"/>
        <v>N</v>
      </c>
      <c r="C630" t="str">
        <f t="shared" si="48"/>
        <v>Y</v>
      </c>
      <c r="D630" s="8">
        <f>IF(A630="","",IF(TEXT(A630,"dddd")='4) Happy Money'!$E$23,WAllowance,0))</f>
        <v>0</v>
      </c>
      <c r="E630" s="8">
        <f>IF(A630="","",IF(B630="N",SUMIF(TMonthly[Day of the Month],DAY(A630),TMonthly[Amount]),SUMIF(TMonthly[Day of the Month],"&gt;="&amp;DAY(A630),TMonthly[Amount])))</f>
        <v>0</v>
      </c>
      <c r="F630" s="8" cm="1">
        <f t="array" ref="F630">IF(A630="","",SUMPRODUCT(--(TYearly[Due Date]&lt;=A630),IF(B630="N",--(TYearly[Day]=DAY(A630)),--(TYearly[Day]&gt;=DAY(A630))),--(IFERROR(MOD(TYearly[Month]-MONTH(A630)+12,12),1)=0),TYearly[Amount]))</f>
        <v>0</v>
      </c>
      <c r="G630" s="8">
        <f>IF(A630="","",SUMIF(TOneTime[Due Date],A630,TOneTime[Amount]))</f>
        <v>0</v>
      </c>
      <c r="H630" s="8" cm="1">
        <f t="array" ref="H630">IF(A630="","",IF(COUNTIF(TOther[Frequency],$H$1)=0,0,SUMPRODUCT(--(IFERROR(MOD(A630-TOther[Start Date],7),1)=0),--(TOther[Frequency]=$H$1),--(TOther[Start Date]&lt;=A630),--(TOther[End Date Calc]&gt;=A630),TOther[Amount])))</f>
        <v>0</v>
      </c>
      <c r="I630" s="8" cm="1">
        <f t="array" ref="I630">IF(A630="","",IF(COUNTIF(TOther[Frequency],$I$1)=0,0,SUMPRODUCT(--(IFERROR(MOD(A630-TOther[Start Date],14),1)=0),--(TOther[Frequency]=$I$1),--(TOther[Start Date]&lt;=A630),--(TOther[End Date Calc]&gt;=A630),TOther[Amount])))</f>
        <v>0</v>
      </c>
      <c r="J630" s="8">
        <f>IF(A630="","",IF(COUNTIF(TOther[Frequency],$J$1)=0,0,IF(OR(DAY(A630)=1,DAY(A630)=15),SUMIFS(TOther[Amount],TOther[Frequency],$J$1,TOther[Start Date],"&lt;="&amp;$A630,TOther[End Date Calc],"&gt;="&amp;A630),0)))</f>
        <v>0</v>
      </c>
      <c r="K630" s="8">
        <f>IF(A630="","",IF(COUNTIF(TOther[Frequency],$K$1)=0,0,IF(A630=(A630-DAY(A630)+1+2*7-WEEKDAY(A630-DAY(A630)+8-4,1)),SUMIFS(TOther[Amount],TOther[Frequency],$K$1,TOther[Start Date],"&lt;="&amp;$A630,TOther[End Date Calc],"&gt;="&amp;A630),0)))</f>
        <v>0</v>
      </c>
      <c r="L630" s="8">
        <f>IF(A630="","",IF(COUNTIF(TOther[Frequency],$L$1)=0,0,IF(A630=(A630-DAY(A630)+1+3*7-WEEKDAY(A630-DAY(A630)+8-4,1)),SUMIFS(TOther[Amount],TOther[Frequency],$L$1,TOther[Start Date],"&lt;="&amp;$A630,TOther[End Date Calc],"&gt;="&amp;A630),0)))</f>
        <v>0</v>
      </c>
      <c r="M630" s="8">
        <f>IF(A630="","",IF(COUNTIF(TOther[Frequency],$M$1)=0,0,IF(A630=(A630-DAY(A630)+1+4*7-WEEKDAY(A630-DAY(A630)+8-4,1)),SUMIFS(TOther[Amount],TOther[Frequency],$M$1,TOther[Start Date],"&lt;="&amp;$A630,TOther[End Date Calc],"&gt;="&amp;A630),0)))</f>
        <v>0</v>
      </c>
      <c r="N630" s="8" cm="1">
        <f t="array" ref="N630">IF(A630="","",IF(COUNTIF(TOther[Frequency],$N$1)=0,0,SUMPRODUCT(--(IFERROR(MOD(A630-TOther[Start Date],28),1)=0),--(TOther[Frequency]=$N$1),--(TOther[Start Date]&lt;=A630),--(TOther[End Date Calc]&gt;=A630),TOther[Amount])))</f>
        <v>0</v>
      </c>
      <c r="O630" s="8" cm="1">
        <f t="array" ref="O630">IF(A630="","",IF(COUNTIF(TOther[Frequency],$O$1)=0,0,SUMPRODUCT(--(IFERROR(MOD(A630-TOther[Start Date],42),1)=0),--(TOther[Frequency]=$O$1),--(TOther[Start Date]&lt;=A630),--(TOther[End Date Calc]&gt;=A630),TOther[Amount])))</f>
        <v>0</v>
      </c>
      <c r="P630" s="8" cm="1">
        <f t="array" ref="P630">IF(A630="","",IF(COUNTIF(TOther[Frequency],$P$1)=0,0,SUMPRODUCT(--(IFERROR(MOD(A630-TOther[Start Date],56),1)=0),--(TOther[Frequency]=$P$1),--(TOther[Start Date]&lt;=A630),--(TOther[End Date Calc]&gt;=A630),TOther[Amount])))</f>
        <v>0</v>
      </c>
      <c r="Q630" s="8">
        <f>IF(A630="","",IF(COUNTIF(TOther[Frequency],$Q$1)=0,0,IF(B630="N",SUMIFS(TOther[Amount],TOther[Frequency],$Q$1,TOther[Start Date],"&lt;="&amp;$A630,TOther[End Date Calc],"&gt;="&amp;A630,TOther[Start Day],DAY(A630)),SUMIFS(TOther[Amount],TOther[Frequency],$Q$1,TOther[Start Date],"&lt;="&amp;$A630,TOther[End Date Calc],"&gt;="&amp;A630,TOther[Start Day],"&gt;="&amp;DAY(A630)))))</f>
        <v>0</v>
      </c>
      <c r="R630" s="8" cm="1">
        <f t="array" ref="R630">IF(A630="","",IF(COUNTIF(TOther[Frequency],R$1)=0,0,SUMPRODUCT(--(TOther[Frequency]=R$1),--(TOther[Start Date]&lt;=A630),--(TOther[End Date Calc]&gt;=A630),IF(B630="N",--(TOther[Start Day]=DAY(A630)),--(TOther[Start Day]&gt;=DAY(A630))),--(IFERROR(MOD(TOther[Start Month]-MONTH(A630)+2,2),1)=0),TOther[Amount])))</f>
        <v>0</v>
      </c>
      <c r="S630" s="8" cm="1">
        <f t="array" ref="S630">IF(A630="","",IF(COUNTIF(TOther[Frequency],S$1)=0,0,SUMPRODUCT(--(TOther[Frequency]=S$1),--(TOther[Start Date]&lt;=A630),--(TOther[End Date Calc]&gt;=A630),IF(B630="N",--(TOther[Start Day]=DAY(A630)),--(TOther[Start Day]&gt;=DAY(A630))),--(IFERROR(MOD(TOther[Start Month]-MONTH(A630)+3,3),1)=0),TOther[Amount])))</f>
        <v>0</v>
      </c>
      <c r="T630" s="8" cm="1">
        <f t="array" ref="T630">IF($A630="","",IF(COUNTIF(TOther[Frequency],T$1)=0,0,SUMPRODUCT(--(TOther[Frequency]=T$1),--(TOther[Start Date]&lt;=$A630),--(TOther[End Date Calc]&gt;=$A630),IF($B630="N",--(TOther[Start Day]=DAY($A630)),--(TOther[Start Day]&gt;=DAY($A630))),--(IFERROR(MOD(TOther[Start Month]-MONTH($A630)+4,4),1)=0),TOther[Amount])))</f>
        <v>0</v>
      </c>
      <c r="U630" s="8" cm="1">
        <f t="array" ref="U630">IF(A630="","",IF(COUNTIF(TOther[Frequency],$U$1)=0,0,SUMPRODUCT(--(TOther[Frequency]=$U$1),--(TOther[Start Date]&lt;=A630),--(TOther[End Date Calc]&gt;=A630),IF(B630="N",--(TOther[Start Day]=DAY(A630)),--(TOther[Start Day]&gt;=DAY(A630))),--(IFERROR(MOD(TOther[Start Month]-MONTH(A630)+6,6),1)=0),TOther[Amount])))</f>
        <v>0</v>
      </c>
      <c r="V630" s="8" cm="1">
        <f t="array" ref="V630">IF(A630="","",IF(COUNTIF(TOther[Frequency],$V$1)=0,0,SUMPRODUCT(--(TOther[Frequency]=$V$1),--(TOther[Start Date]&lt;=A630),--(TOther[End Date Calc]&gt;=A630),IF(B630="N",--(TOther[Start Day]=DAY(A630)),--(TOther[Start Day]&gt;=DAY(A630))),--(IFERROR(MOD(TOther[Start Month]-MONTH(A630)+12,12),1)=0),TOther[Amount])))</f>
        <v>0</v>
      </c>
      <c r="W630" s="8">
        <f>IF(A630="","",SUMIFS(TOther[Amount],TOther[Start Date],A630,TOther[Frequency],$W$1))</f>
        <v>0</v>
      </c>
      <c r="X630" s="9">
        <f t="shared" si="45"/>
        <v>0</v>
      </c>
      <c r="Y630" s="9">
        <f t="shared" si="49"/>
        <v>0</v>
      </c>
      <c r="Z630" s="8" cm="1">
        <f t="array" ref="Z630">IF(A630="","",IF(COUNTIF('2) Income'!$D$13:$D$32,"Weekly")=0,0,SUMPRODUCT(--(IFERROR(MOD(A630-'2) Income'!$F$13:$F$32,7),1)=0),--('2) Income'!$D$13:$D$32="Weekly"),--('2) Income'!$F$13:$F$32&lt;=A630),'2) Income'!$E$13:$E$32)))</f>
        <v>0</v>
      </c>
      <c r="AA630" s="8" cm="1">
        <f t="array" ref="AA630">IF(A630="","",IF(COUNTIF('2) Income'!$D$13:$D$32,"Every Other Week")=0,0,SUMPRODUCT(--(IFERROR(MOD(A630-'2) Income'!$F$13:$F$32,14),1)=0),--('2) Income'!$D$13:$D$32="Every Other Week"),--('2) Income'!$F$13:$F$32&lt;=A630),'2) Income'!$E$13:$E$32)))</f>
        <v>0</v>
      </c>
      <c r="AB630" s="8">
        <f>IF(A630="","",IF(COUNTIF('2) Income'!$D$13:$D$32,"1st and 15th")=0,0,IF(OR(DAY(A630)=1,DAY(A630)=15),SUMIFS('2) Income'!$E$13:$E$32,'2) Income'!$D$13:$D$32,"1st and 15th",'2) Income'!$F$13:$F$32,"&lt;="&amp;$A630),0)))</f>
        <v>0</v>
      </c>
      <c r="AC630" s="8">
        <f>IF(A630="","",IF(COUNTIF('2) Income'!$D$13:$D$32,"2nd Wednesday")=0,0,IF(A630=(A630-DAY(A630)+1+2*7-WEEKDAY(A630-DAY(A630)+8-4,1)),SUMIFS('2) Income'!$E$13:$E$32,'2) Income'!$D$13:$D$32,"2nd Wednesday",'2) Income'!$F$13:$F$32,"&lt;="&amp;$A630),0)))</f>
        <v>0</v>
      </c>
      <c r="AD630" s="8">
        <f>IF(A630="","",IF(COUNTIF('2) Income'!$D$13:$D$32,"3rd Wednesday")=0,0,IF(A630=(A630-DAY(A630)+1+3*7-WEEKDAY(A630-DAY(A630)+8-4,1)),SUMIFS('2) Income'!$E$13:$E$32,'2) Income'!$D$13:$D$32,"3rd Wednesday",'2) Income'!$F$13:$F$32,"&lt;="&amp;$A630),0)))</f>
        <v>0</v>
      </c>
      <c r="AE630" s="8">
        <f>IF(A630="","",IF(COUNTIF('2) Income'!$D$13:$D$32,"4th Wednesday")=0,0,IF(A630=(A630-DAY(A630)+1+4*7-WEEKDAY(A630-DAY(A630)+8-4,1)),SUMIFS('2) Income'!$E$13:$E$32,'2) Income'!$D$13:$D$32,"4th Wednesday",'2) Income'!$F$13:$F$32,"&lt;="&amp;$A630),0)))</f>
        <v>0</v>
      </c>
      <c r="AF630" s="8" cm="1">
        <f t="array" ref="AF630">IF(A630="","",IF(COUNTIF('2) Income'!$D$13:$D$32,"Every 4 Weeks")=0,0,SUMPRODUCT(--(IFERROR(MOD(A630-'2) Income'!$F$13:$F$32,28),1)=0),--('2) Income'!$D$13:$D$32="Every 4 Weeks"),--('2) Income'!$F$13:$F$32&lt;=A630),'2) Income'!$E$13:$E$32)))</f>
        <v>0</v>
      </c>
      <c r="AG630" s="8">
        <f>IF(A630="","",IF(COUNTIF('2) Income'!$D$13:$D$32,"Monthly")=0,0,IF(B630="N",SUMIFS('2) Income'!$E$13:$E$32,'2) Income'!$D$13:$D$32,"monthly",'2) Income'!$F$13:$F$32,"&lt;="&amp;$A630,'2) Income'!$I$13:$I$32,DAY(A630)),SUMIFS('2) Income'!$E$13:$E$32,'2) Income'!$D$13:$D$32,"monthly",'2) Income'!$F$13:$F$32,"&lt;="&amp;$A630,'2) Income'!$I$13:$I$32,"&gt;="&amp;DAY(A630)))))</f>
        <v>0</v>
      </c>
      <c r="AH630" s="8" cm="1">
        <f t="array" ref="AH630">IF(A630="","",IF(COUNTIF('2) Income'!$D$13:$D$32,"Yearly")=0,0,SUMPRODUCT(--('2) Income'!$D$13:$D$32="Yearly"),--('2) Income'!$F$13:$F$32&lt;=A630),IF(B630="N",--('2) Income'!$I$13:$I$32=DAY(A630)),--('2) Income'!$I$13:$I$32&gt;=DAY(A630))),--(IFERROR(MOD('2) Income'!$H$13:$H$32-MONTH(A630)+12,12),1)=0),'2) Income'!$E$13:$E$32)))</f>
        <v>0</v>
      </c>
      <c r="AI630" s="8">
        <f>IF(A630="","",IF(COUNTIF('2) Income'!$D$13:$D$32,"one-time")=0,0,SUMIFS('2) Income'!$E$13:$E$32,'2) Income'!$D$13:$D$32,"one-time",'2) Income'!$F$13:$F$32,"="&amp;$A630)))</f>
        <v>0</v>
      </c>
      <c r="AJ630" s="9">
        <f t="shared" si="46"/>
        <v>0</v>
      </c>
    </row>
    <row r="631" spans="1:36">
      <c r="A631" s="7">
        <f>IF(A630="","",IF(A630+1&lt;='1) Period'!$E$21,A630+1,""))</f>
        <v>46103</v>
      </c>
      <c r="B631" s="7" t="str">
        <f t="shared" si="47"/>
        <v>N</v>
      </c>
      <c r="C631" t="str">
        <f t="shared" si="48"/>
        <v>Y</v>
      </c>
      <c r="D631" s="8">
        <f>IF(A631="","",IF(TEXT(A631,"dddd")='4) Happy Money'!$E$23,WAllowance,0))</f>
        <v>0</v>
      </c>
      <c r="E631" s="8">
        <f>IF(A631="","",IF(B631="N",SUMIF(TMonthly[Day of the Month],DAY(A631),TMonthly[Amount]),SUMIF(TMonthly[Day of the Month],"&gt;="&amp;DAY(A631),TMonthly[Amount])))</f>
        <v>0</v>
      </c>
      <c r="F631" s="8" cm="1">
        <f t="array" ref="F631">IF(A631="","",SUMPRODUCT(--(TYearly[Due Date]&lt;=A631),IF(B631="N",--(TYearly[Day]=DAY(A631)),--(TYearly[Day]&gt;=DAY(A631))),--(IFERROR(MOD(TYearly[Month]-MONTH(A631)+12,12),1)=0),TYearly[Amount]))</f>
        <v>0</v>
      </c>
      <c r="G631" s="8">
        <f>IF(A631="","",SUMIF(TOneTime[Due Date],A631,TOneTime[Amount]))</f>
        <v>0</v>
      </c>
      <c r="H631" s="8" cm="1">
        <f t="array" ref="H631">IF(A631="","",IF(COUNTIF(TOther[Frequency],$H$1)=0,0,SUMPRODUCT(--(IFERROR(MOD(A631-TOther[Start Date],7),1)=0),--(TOther[Frequency]=$H$1),--(TOther[Start Date]&lt;=A631),--(TOther[End Date Calc]&gt;=A631),TOther[Amount])))</f>
        <v>0</v>
      </c>
      <c r="I631" s="8" cm="1">
        <f t="array" ref="I631">IF(A631="","",IF(COUNTIF(TOther[Frequency],$I$1)=0,0,SUMPRODUCT(--(IFERROR(MOD(A631-TOther[Start Date],14),1)=0),--(TOther[Frequency]=$I$1),--(TOther[Start Date]&lt;=A631),--(TOther[End Date Calc]&gt;=A631),TOther[Amount])))</f>
        <v>0</v>
      </c>
      <c r="J631" s="8">
        <f>IF(A631="","",IF(COUNTIF(TOther[Frequency],$J$1)=0,0,IF(OR(DAY(A631)=1,DAY(A631)=15),SUMIFS(TOther[Amount],TOther[Frequency],$J$1,TOther[Start Date],"&lt;="&amp;$A631,TOther[End Date Calc],"&gt;="&amp;A631),0)))</f>
        <v>0</v>
      </c>
      <c r="K631" s="8">
        <f>IF(A631="","",IF(COUNTIF(TOther[Frequency],$K$1)=0,0,IF(A631=(A631-DAY(A631)+1+2*7-WEEKDAY(A631-DAY(A631)+8-4,1)),SUMIFS(TOther[Amount],TOther[Frequency],$K$1,TOther[Start Date],"&lt;="&amp;$A631,TOther[End Date Calc],"&gt;="&amp;A631),0)))</f>
        <v>0</v>
      </c>
      <c r="L631" s="8">
        <f>IF(A631="","",IF(COUNTIF(TOther[Frequency],$L$1)=0,0,IF(A631=(A631-DAY(A631)+1+3*7-WEEKDAY(A631-DAY(A631)+8-4,1)),SUMIFS(TOther[Amount],TOther[Frequency],$L$1,TOther[Start Date],"&lt;="&amp;$A631,TOther[End Date Calc],"&gt;="&amp;A631),0)))</f>
        <v>0</v>
      </c>
      <c r="M631" s="8">
        <f>IF(A631="","",IF(COUNTIF(TOther[Frequency],$M$1)=0,0,IF(A631=(A631-DAY(A631)+1+4*7-WEEKDAY(A631-DAY(A631)+8-4,1)),SUMIFS(TOther[Amount],TOther[Frequency],$M$1,TOther[Start Date],"&lt;="&amp;$A631,TOther[End Date Calc],"&gt;="&amp;A631),0)))</f>
        <v>0</v>
      </c>
      <c r="N631" s="8" cm="1">
        <f t="array" ref="N631">IF(A631="","",IF(COUNTIF(TOther[Frequency],$N$1)=0,0,SUMPRODUCT(--(IFERROR(MOD(A631-TOther[Start Date],28),1)=0),--(TOther[Frequency]=$N$1),--(TOther[Start Date]&lt;=A631),--(TOther[End Date Calc]&gt;=A631),TOther[Amount])))</f>
        <v>0</v>
      </c>
      <c r="O631" s="8" cm="1">
        <f t="array" ref="O631">IF(A631="","",IF(COUNTIF(TOther[Frequency],$O$1)=0,0,SUMPRODUCT(--(IFERROR(MOD(A631-TOther[Start Date],42),1)=0),--(TOther[Frequency]=$O$1),--(TOther[Start Date]&lt;=A631),--(TOther[End Date Calc]&gt;=A631),TOther[Amount])))</f>
        <v>0</v>
      </c>
      <c r="P631" s="8" cm="1">
        <f t="array" ref="P631">IF(A631="","",IF(COUNTIF(TOther[Frequency],$P$1)=0,0,SUMPRODUCT(--(IFERROR(MOD(A631-TOther[Start Date],56),1)=0),--(TOther[Frequency]=$P$1),--(TOther[Start Date]&lt;=A631),--(TOther[End Date Calc]&gt;=A631),TOther[Amount])))</f>
        <v>0</v>
      </c>
      <c r="Q631" s="8">
        <f>IF(A631="","",IF(COUNTIF(TOther[Frequency],$Q$1)=0,0,IF(B631="N",SUMIFS(TOther[Amount],TOther[Frequency],$Q$1,TOther[Start Date],"&lt;="&amp;$A631,TOther[End Date Calc],"&gt;="&amp;A631,TOther[Start Day],DAY(A631)),SUMIFS(TOther[Amount],TOther[Frequency],$Q$1,TOther[Start Date],"&lt;="&amp;$A631,TOther[End Date Calc],"&gt;="&amp;A631,TOther[Start Day],"&gt;="&amp;DAY(A631)))))</f>
        <v>0</v>
      </c>
      <c r="R631" s="8" cm="1">
        <f t="array" ref="R631">IF(A631="","",IF(COUNTIF(TOther[Frequency],R$1)=0,0,SUMPRODUCT(--(TOther[Frequency]=R$1),--(TOther[Start Date]&lt;=A631),--(TOther[End Date Calc]&gt;=A631),IF(B631="N",--(TOther[Start Day]=DAY(A631)),--(TOther[Start Day]&gt;=DAY(A631))),--(IFERROR(MOD(TOther[Start Month]-MONTH(A631)+2,2),1)=0),TOther[Amount])))</f>
        <v>0</v>
      </c>
      <c r="S631" s="8" cm="1">
        <f t="array" ref="S631">IF(A631="","",IF(COUNTIF(TOther[Frequency],S$1)=0,0,SUMPRODUCT(--(TOther[Frequency]=S$1),--(TOther[Start Date]&lt;=A631),--(TOther[End Date Calc]&gt;=A631),IF(B631="N",--(TOther[Start Day]=DAY(A631)),--(TOther[Start Day]&gt;=DAY(A631))),--(IFERROR(MOD(TOther[Start Month]-MONTH(A631)+3,3),1)=0),TOther[Amount])))</f>
        <v>0</v>
      </c>
      <c r="T631" s="8" cm="1">
        <f t="array" ref="T631">IF($A631="","",IF(COUNTIF(TOther[Frequency],T$1)=0,0,SUMPRODUCT(--(TOther[Frequency]=T$1),--(TOther[Start Date]&lt;=$A631),--(TOther[End Date Calc]&gt;=$A631),IF($B631="N",--(TOther[Start Day]=DAY($A631)),--(TOther[Start Day]&gt;=DAY($A631))),--(IFERROR(MOD(TOther[Start Month]-MONTH($A631)+4,4),1)=0),TOther[Amount])))</f>
        <v>0</v>
      </c>
      <c r="U631" s="8" cm="1">
        <f t="array" ref="U631">IF(A631="","",IF(COUNTIF(TOther[Frequency],$U$1)=0,0,SUMPRODUCT(--(TOther[Frequency]=$U$1),--(TOther[Start Date]&lt;=A631),--(TOther[End Date Calc]&gt;=A631),IF(B631="N",--(TOther[Start Day]=DAY(A631)),--(TOther[Start Day]&gt;=DAY(A631))),--(IFERROR(MOD(TOther[Start Month]-MONTH(A631)+6,6),1)=0),TOther[Amount])))</f>
        <v>0</v>
      </c>
      <c r="V631" s="8" cm="1">
        <f t="array" ref="V631">IF(A631="","",IF(COUNTIF(TOther[Frequency],$V$1)=0,0,SUMPRODUCT(--(TOther[Frequency]=$V$1),--(TOther[Start Date]&lt;=A631),--(TOther[End Date Calc]&gt;=A631),IF(B631="N",--(TOther[Start Day]=DAY(A631)),--(TOther[Start Day]&gt;=DAY(A631))),--(IFERROR(MOD(TOther[Start Month]-MONTH(A631)+12,12),1)=0),TOther[Amount])))</f>
        <v>0</v>
      </c>
      <c r="W631" s="8">
        <f>IF(A631="","",SUMIFS(TOther[Amount],TOther[Start Date],A631,TOther[Frequency],$W$1))</f>
        <v>0</v>
      </c>
      <c r="X631" s="9">
        <f t="shared" si="45"/>
        <v>0</v>
      </c>
      <c r="Y631" s="9">
        <f t="shared" si="49"/>
        <v>0</v>
      </c>
      <c r="Z631" s="8" cm="1">
        <f t="array" ref="Z631">IF(A631="","",IF(COUNTIF('2) Income'!$D$13:$D$32,"Weekly")=0,0,SUMPRODUCT(--(IFERROR(MOD(A631-'2) Income'!$F$13:$F$32,7),1)=0),--('2) Income'!$D$13:$D$32="Weekly"),--('2) Income'!$F$13:$F$32&lt;=A631),'2) Income'!$E$13:$E$32)))</f>
        <v>0</v>
      </c>
      <c r="AA631" s="8" cm="1">
        <f t="array" ref="AA631">IF(A631="","",IF(COUNTIF('2) Income'!$D$13:$D$32,"Every Other Week")=0,0,SUMPRODUCT(--(IFERROR(MOD(A631-'2) Income'!$F$13:$F$32,14),1)=0),--('2) Income'!$D$13:$D$32="Every Other Week"),--('2) Income'!$F$13:$F$32&lt;=A631),'2) Income'!$E$13:$E$32)))</f>
        <v>0</v>
      </c>
      <c r="AB631" s="8">
        <f>IF(A631="","",IF(COUNTIF('2) Income'!$D$13:$D$32,"1st and 15th")=0,0,IF(OR(DAY(A631)=1,DAY(A631)=15),SUMIFS('2) Income'!$E$13:$E$32,'2) Income'!$D$13:$D$32,"1st and 15th",'2) Income'!$F$13:$F$32,"&lt;="&amp;$A631),0)))</f>
        <v>0</v>
      </c>
      <c r="AC631" s="8">
        <f>IF(A631="","",IF(COUNTIF('2) Income'!$D$13:$D$32,"2nd Wednesday")=0,0,IF(A631=(A631-DAY(A631)+1+2*7-WEEKDAY(A631-DAY(A631)+8-4,1)),SUMIFS('2) Income'!$E$13:$E$32,'2) Income'!$D$13:$D$32,"2nd Wednesday",'2) Income'!$F$13:$F$32,"&lt;="&amp;$A631),0)))</f>
        <v>0</v>
      </c>
      <c r="AD631" s="8">
        <f>IF(A631="","",IF(COUNTIF('2) Income'!$D$13:$D$32,"3rd Wednesday")=0,0,IF(A631=(A631-DAY(A631)+1+3*7-WEEKDAY(A631-DAY(A631)+8-4,1)),SUMIFS('2) Income'!$E$13:$E$32,'2) Income'!$D$13:$D$32,"3rd Wednesday",'2) Income'!$F$13:$F$32,"&lt;="&amp;$A631),0)))</f>
        <v>0</v>
      </c>
      <c r="AE631" s="8">
        <f>IF(A631="","",IF(COUNTIF('2) Income'!$D$13:$D$32,"4th Wednesday")=0,0,IF(A631=(A631-DAY(A631)+1+4*7-WEEKDAY(A631-DAY(A631)+8-4,1)),SUMIFS('2) Income'!$E$13:$E$32,'2) Income'!$D$13:$D$32,"4th Wednesday",'2) Income'!$F$13:$F$32,"&lt;="&amp;$A631),0)))</f>
        <v>0</v>
      </c>
      <c r="AF631" s="8" cm="1">
        <f t="array" ref="AF631">IF(A631="","",IF(COUNTIF('2) Income'!$D$13:$D$32,"Every 4 Weeks")=0,0,SUMPRODUCT(--(IFERROR(MOD(A631-'2) Income'!$F$13:$F$32,28),1)=0),--('2) Income'!$D$13:$D$32="Every 4 Weeks"),--('2) Income'!$F$13:$F$32&lt;=A631),'2) Income'!$E$13:$E$32)))</f>
        <v>0</v>
      </c>
      <c r="AG631" s="8">
        <f>IF(A631="","",IF(COUNTIF('2) Income'!$D$13:$D$32,"Monthly")=0,0,IF(B631="N",SUMIFS('2) Income'!$E$13:$E$32,'2) Income'!$D$13:$D$32,"monthly",'2) Income'!$F$13:$F$32,"&lt;="&amp;$A631,'2) Income'!$I$13:$I$32,DAY(A631)),SUMIFS('2) Income'!$E$13:$E$32,'2) Income'!$D$13:$D$32,"monthly",'2) Income'!$F$13:$F$32,"&lt;="&amp;$A631,'2) Income'!$I$13:$I$32,"&gt;="&amp;DAY(A631)))))</f>
        <v>0</v>
      </c>
      <c r="AH631" s="8" cm="1">
        <f t="array" ref="AH631">IF(A631="","",IF(COUNTIF('2) Income'!$D$13:$D$32,"Yearly")=0,0,SUMPRODUCT(--('2) Income'!$D$13:$D$32="Yearly"),--('2) Income'!$F$13:$F$32&lt;=A631),IF(B631="N",--('2) Income'!$I$13:$I$32=DAY(A631)),--('2) Income'!$I$13:$I$32&gt;=DAY(A631))),--(IFERROR(MOD('2) Income'!$H$13:$H$32-MONTH(A631)+12,12),1)=0),'2) Income'!$E$13:$E$32)))</f>
        <v>0</v>
      </c>
      <c r="AI631" s="8">
        <f>IF(A631="","",IF(COUNTIF('2) Income'!$D$13:$D$32,"one-time")=0,0,SUMIFS('2) Income'!$E$13:$E$32,'2) Income'!$D$13:$D$32,"one-time",'2) Income'!$F$13:$F$32,"="&amp;$A631)))</f>
        <v>0</v>
      </c>
      <c r="AJ631" s="9">
        <f t="shared" si="46"/>
        <v>0</v>
      </c>
    </row>
    <row r="632" spans="1:36">
      <c r="A632" s="7">
        <f>IF(A631="","",IF(A631+1&lt;='1) Period'!$E$21,A631+1,""))</f>
        <v>46104</v>
      </c>
      <c r="B632" s="7" t="str">
        <f t="shared" si="47"/>
        <v>N</v>
      </c>
      <c r="C632" t="str">
        <f t="shared" si="48"/>
        <v>F</v>
      </c>
      <c r="D632" s="8">
        <f>IF(A632="","",IF(TEXT(A632,"dddd")='4) Happy Money'!$E$23,WAllowance,0))</f>
        <v>400</v>
      </c>
      <c r="E632" s="8">
        <f>IF(A632="","",IF(B632="N",SUMIF(TMonthly[Day of the Month],DAY(A632),TMonthly[Amount]),SUMIF(TMonthly[Day of the Month],"&gt;="&amp;DAY(A632),TMonthly[Amount])))</f>
        <v>0</v>
      </c>
      <c r="F632" s="8" cm="1">
        <f t="array" ref="F632">IF(A632="","",SUMPRODUCT(--(TYearly[Due Date]&lt;=A632),IF(B632="N",--(TYearly[Day]=DAY(A632)),--(TYearly[Day]&gt;=DAY(A632))),--(IFERROR(MOD(TYearly[Month]-MONTH(A632)+12,12),1)=0),TYearly[Amount]))</f>
        <v>0</v>
      </c>
      <c r="G632" s="8">
        <f>IF(A632="","",SUMIF(TOneTime[Due Date],A632,TOneTime[Amount]))</f>
        <v>0</v>
      </c>
      <c r="H632" s="8" cm="1">
        <f t="array" ref="H632">IF(A632="","",IF(COUNTIF(TOther[Frequency],$H$1)=0,0,SUMPRODUCT(--(IFERROR(MOD(A632-TOther[Start Date],7),1)=0),--(TOther[Frequency]=$H$1),--(TOther[Start Date]&lt;=A632),--(TOther[End Date Calc]&gt;=A632),TOther[Amount])))</f>
        <v>0</v>
      </c>
      <c r="I632" s="8" cm="1">
        <f t="array" ref="I632">IF(A632="","",IF(COUNTIF(TOther[Frequency],$I$1)=0,0,SUMPRODUCT(--(IFERROR(MOD(A632-TOther[Start Date],14),1)=0),--(TOther[Frequency]=$I$1),--(TOther[Start Date]&lt;=A632),--(TOther[End Date Calc]&gt;=A632),TOther[Amount])))</f>
        <v>0</v>
      </c>
      <c r="J632" s="8">
        <f>IF(A632="","",IF(COUNTIF(TOther[Frequency],$J$1)=0,0,IF(OR(DAY(A632)=1,DAY(A632)=15),SUMIFS(TOther[Amount],TOther[Frequency],$J$1,TOther[Start Date],"&lt;="&amp;$A632,TOther[End Date Calc],"&gt;="&amp;A632),0)))</f>
        <v>0</v>
      </c>
      <c r="K632" s="8">
        <f>IF(A632="","",IF(COUNTIF(TOther[Frequency],$K$1)=0,0,IF(A632=(A632-DAY(A632)+1+2*7-WEEKDAY(A632-DAY(A632)+8-4,1)),SUMIFS(TOther[Amount],TOther[Frequency],$K$1,TOther[Start Date],"&lt;="&amp;$A632,TOther[End Date Calc],"&gt;="&amp;A632),0)))</f>
        <v>0</v>
      </c>
      <c r="L632" s="8">
        <f>IF(A632="","",IF(COUNTIF(TOther[Frequency],$L$1)=0,0,IF(A632=(A632-DAY(A632)+1+3*7-WEEKDAY(A632-DAY(A632)+8-4,1)),SUMIFS(TOther[Amount],TOther[Frequency],$L$1,TOther[Start Date],"&lt;="&amp;$A632,TOther[End Date Calc],"&gt;="&amp;A632),0)))</f>
        <v>0</v>
      </c>
      <c r="M632" s="8">
        <f>IF(A632="","",IF(COUNTIF(TOther[Frequency],$M$1)=0,0,IF(A632=(A632-DAY(A632)+1+4*7-WEEKDAY(A632-DAY(A632)+8-4,1)),SUMIFS(TOther[Amount],TOther[Frequency],$M$1,TOther[Start Date],"&lt;="&amp;$A632,TOther[End Date Calc],"&gt;="&amp;A632),0)))</f>
        <v>0</v>
      </c>
      <c r="N632" s="8" cm="1">
        <f t="array" ref="N632">IF(A632="","",IF(COUNTIF(TOther[Frequency],$N$1)=0,0,SUMPRODUCT(--(IFERROR(MOD(A632-TOther[Start Date],28),1)=0),--(TOther[Frequency]=$N$1),--(TOther[Start Date]&lt;=A632),--(TOther[End Date Calc]&gt;=A632),TOther[Amount])))</f>
        <v>0</v>
      </c>
      <c r="O632" s="8" cm="1">
        <f t="array" ref="O632">IF(A632="","",IF(COUNTIF(TOther[Frequency],$O$1)=0,0,SUMPRODUCT(--(IFERROR(MOD(A632-TOther[Start Date],42),1)=0),--(TOther[Frequency]=$O$1),--(TOther[Start Date]&lt;=A632),--(TOther[End Date Calc]&gt;=A632),TOther[Amount])))</f>
        <v>0</v>
      </c>
      <c r="P632" s="8" cm="1">
        <f t="array" ref="P632">IF(A632="","",IF(COUNTIF(TOther[Frequency],$P$1)=0,0,SUMPRODUCT(--(IFERROR(MOD(A632-TOther[Start Date],56),1)=0),--(TOther[Frequency]=$P$1),--(TOther[Start Date]&lt;=A632),--(TOther[End Date Calc]&gt;=A632),TOther[Amount])))</f>
        <v>0</v>
      </c>
      <c r="Q632" s="8">
        <f>IF(A632="","",IF(COUNTIF(TOther[Frequency],$Q$1)=0,0,IF(B632="N",SUMIFS(TOther[Amount],TOther[Frequency],$Q$1,TOther[Start Date],"&lt;="&amp;$A632,TOther[End Date Calc],"&gt;="&amp;A632,TOther[Start Day],DAY(A632)),SUMIFS(TOther[Amount],TOther[Frequency],$Q$1,TOther[Start Date],"&lt;="&amp;$A632,TOther[End Date Calc],"&gt;="&amp;A632,TOther[Start Day],"&gt;="&amp;DAY(A632)))))</f>
        <v>0</v>
      </c>
      <c r="R632" s="8" cm="1">
        <f t="array" ref="R632">IF(A632="","",IF(COUNTIF(TOther[Frequency],R$1)=0,0,SUMPRODUCT(--(TOther[Frequency]=R$1),--(TOther[Start Date]&lt;=A632),--(TOther[End Date Calc]&gt;=A632),IF(B632="N",--(TOther[Start Day]=DAY(A632)),--(TOther[Start Day]&gt;=DAY(A632))),--(IFERROR(MOD(TOther[Start Month]-MONTH(A632)+2,2),1)=0),TOther[Amount])))</f>
        <v>0</v>
      </c>
      <c r="S632" s="8" cm="1">
        <f t="array" ref="S632">IF(A632="","",IF(COUNTIF(TOther[Frequency],S$1)=0,0,SUMPRODUCT(--(TOther[Frequency]=S$1),--(TOther[Start Date]&lt;=A632),--(TOther[End Date Calc]&gt;=A632),IF(B632="N",--(TOther[Start Day]=DAY(A632)),--(TOther[Start Day]&gt;=DAY(A632))),--(IFERROR(MOD(TOther[Start Month]-MONTH(A632)+3,3),1)=0),TOther[Amount])))</f>
        <v>0</v>
      </c>
      <c r="T632" s="8" cm="1">
        <f t="array" ref="T632">IF($A632="","",IF(COUNTIF(TOther[Frequency],T$1)=0,0,SUMPRODUCT(--(TOther[Frequency]=T$1),--(TOther[Start Date]&lt;=$A632),--(TOther[End Date Calc]&gt;=$A632),IF($B632="N",--(TOther[Start Day]=DAY($A632)),--(TOther[Start Day]&gt;=DAY($A632))),--(IFERROR(MOD(TOther[Start Month]-MONTH($A632)+4,4),1)=0),TOther[Amount])))</f>
        <v>0</v>
      </c>
      <c r="U632" s="8" cm="1">
        <f t="array" ref="U632">IF(A632="","",IF(COUNTIF(TOther[Frequency],$U$1)=0,0,SUMPRODUCT(--(TOther[Frequency]=$U$1),--(TOther[Start Date]&lt;=A632),--(TOther[End Date Calc]&gt;=A632),IF(B632="N",--(TOther[Start Day]=DAY(A632)),--(TOther[Start Day]&gt;=DAY(A632))),--(IFERROR(MOD(TOther[Start Month]-MONTH(A632)+6,6),1)=0),TOther[Amount])))</f>
        <v>0</v>
      </c>
      <c r="V632" s="8" cm="1">
        <f t="array" ref="V632">IF(A632="","",IF(COUNTIF(TOther[Frequency],$V$1)=0,0,SUMPRODUCT(--(TOther[Frequency]=$V$1),--(TOther[Start Date]&lt;=A632),--(TOther[End Date Calc]&gt;=A632),IF(B632="N",--(TOther[Start Day]=DAY(A632)),--(TOther[Start Day]&gt;=DAY(A632))),--(IFERROR(MOD(TOther[Start Month]-MONTH(A632)+12,12),1)=0),TOther[Amount])))</f>
        <v>0</v>
      </c>
      <c r="W632" s="8">
        <f>IF(A632="","",SUMIFS(TOther[Amount],TOther[Start Date],A632,TOther[Frequency],$W$1))</f>
        <v>0</v>
      </c>
      <c r="X632" s="9">
        <f t="shared" si="45"/>
        <v>0</v>
      </c>
      <c r="Y632" s="9">
        <f t="shared" si="49"/>
        <v>0</v>
      </c>
      <c r="Z632" s="8" cm="1">
        <f t="array" ref="Z632">IF(A632="","",IF(COUNTIF('2) Income'!$D$13:$D$32,"Weekly")=0,0,SUMPRODUCT(--(IFERROR(MOD(A632-'2) Income'!$F$13:$F$32,7),1)=0),--('2) Income'!$D$13:$D$32="Weekly"),--('2) Income'!$F$13:$F$32&lt;=A632),'2) Income'!$E$13:$E$32)))</f>
        <v>0</v>
      </c>
      <c r="AA632" s="8" cm="1">
        <f t="array" ref="AA632">IF(A632="","",IF(COUNTIF('2) Income'!$D$13:$D$32,"Every Other Week")=0,0,SUMPRODUCT(--(IFERROR(MOD(A632-'2) Income'!$F$13:$F$32,14),1)=0),--('2) Income'!$D$13:$D$32="Every Other Week"),--('2) Income'!$F$13:$F$32&lt;=A632),'2) Income'!$E$13:$E$32)))</f>
        <v>0</v>
      </c>
      <c r="AB632" s="8">
        <f>IF(A632="","",IF(COUNTIF('2) Income'!$D$13:$D$32,"1st and 15th")=0,0,IF(OR(DAY(A632)=1,DAY(A632)=15),SUMIFS('2) Income'!$E$13:$E$32,'2) Income'!$D$13:$D$32,"1st and 15th",'2) Income'!$F$13:$F$32,"&lt;="&amp;$A632),0)))</f>
        <v>0</v>
      </c>
      <c r="AC632" s="8">
        <f>IF(A632="","",IF(COUNTIF('2) Income'!$D$13:$D$32,"2nd Wednesday")=0,0,IF(A632=(A632-DAY(A632)+1+2*7-WEEKDAY(A632-DAY(A632)+8-4,1)),SUMIFS('2) Income'!$E$13:$E$32,'2) Income'!$D$13:$D$32,"2nd Wednesday",'2) Income'!$F$13:$F$32,"&lt;="&amp;$A632),0)))</f>
        <v>0</v>
      </c>
      <c r="AD632" s="8">
        <f>IF(A632="","",IF(COUNTIF('2) Income'!$D$13:$D$32,"3rd Wednesday")=0,0,IF(A632=(A632-DAY(A632)+1+3*7-WEEKDAY(A632-DAY(A632)+8-4,1)),SUMIFS('2) Income'!$E$13:$E$32,'2) Income'!$D$13:$D$32,"3rd Wednesday",'2) Income'!$F$13:$F$32,"&lt;="&amp;$A632),0)))</f>
        <v>0</v>
      </c>
      <c r="AE632" s="8">
        <f>IF(A632="","",IF(COUNTIF('2) Income'!$D$13:$D$32,"4th Wednesday")=0,0,IF(A632=(A632-DAY(A632)+1+4*7-WEEKDAY(A632-DAY(A632)+8-4,1)),SUMIFS('2) Income'!$E$13:$E$32,'2) Income'!$D$13:$D$32,"4th Wednesday",'2) Income'!$F$13:$F$32,"&lt;="&amp;$A632),0)))</f>
        <v>0</v>
      </c>
      <c r="AF632" s="8" cm="1">
        <f t="array" ref="AF632">IF(A632="","",IF(COUNTIF('2) Income'!$D$13:$D$32,"Every 4 Weeks")=0,0,SUMPRODUCT(--(IFERROR(MOD(A632-'2) Income'!$F$13:$F$32,28),1)=0),--('2) Income'!$D$13:$D$32="Every 4 Weeks"),--('2) Income'!$F$13:$F$32&lt;=A632),'2) Income'!$E$13:$E$32)))</f>
        <v>0</v>
      </c>
      <c r="AG632" s="8">
        <f>IF(A632="","",IF(COUNTIF('2) Income'!$D$13:$D$32,"Monthly")=0,0,IF(B632="N",SUMIFS('2) Income'!$E$13:$E$32,'2) Income'!$D$13:$D$32,"monthly",'2) Income'!$F$13:$F$32,"&lt;="&amp;$A632,'2) Income'!$I$13:$I$32,DAY(A632)),SUMIFS('2) Income'!$E$13:$E$32,'2) Income'!$D$13:$D$32,"monthly",'2) Income'!$F$13:$F$32,"&lt;="&amp;$A632,'2) Income'!$I$13:$I$32,"&gt;="&amp;DAY(A632)))))</f>
        <v>0</v>
      </c>
      <c r="AH632" s="8" cm="1">
        <f t="array" ref="AH632">IF(A632="","",IF(COUNTIF('2) Income'!$D$13:$D$32,"Yearly")=0,0,SUMPRODUCT(--('2) Income'!$D$13:$D$32="Yearly"),--('2) Income'!$F$13:$F$32&lt;=A632),IF(B632="N",--('2) Income'!$I$13:$I$32=DAY(A632)),--('2) Income'!$I$13:$I$32&gt;=DAY(A632))),--(IFERROR(MOD('2) Income'!$H$13:$H$32-MONTH(A632)+12,12),1)=0),'2) Income'!$E$13:$E$32)))</f>
        <v>0</v>
      </c>
      <c r="AI632" s="8">
        <f>IF(A632="","",IF(COUNTIF('2) Income'!$D$13:$D$32,"one-time")=0,0,SUMIFS('2) Income'!$E$13:$E$32,'2) Income'!$D$13:$D$32,"one-time",'2) Income'!$F$13:$F$32,"="&amp;$A632)))</f>
        <v>0</v>
      </c>
      <c r="AJ632" s="9">
        <f t="shared" si="46"/>
        <v>0</v>
      </c>
    </row>
    <row r="633" spans="1:36">
      <c r="A633" s="7">
        <f>IF(A632="","",IF(A632+1&lt;='1) Period'!$E$21,A632+1,""))</f>
        <v>46105</v>
      </c>
      <c r="B633" s="7" t="str">
        <f t="shared" si="47"/>
        <v>N</v>
      </c>
      <c r="C633" t="str">
        <f t="shared" si="48"/>
        <v>F</v>
      </c>
      <c r="D633" s="8">
        <f>IF(A633="","",IF(TEXT(A633,"dddd")='4) Happy Money'!$E$23,WAllowance,0))</f>
        <v>0</v>
      </c>
      <c r="E633" s="8">
        <f>IF(A633="","",IF(B633="N",SUMIF(TMonthly[Day of the Month],DAY(A633),TMonthly[Amount]),SUMIF(TMonthly[Day of the Month],"&gt;="&amp;DAY(A633),TMonthly[Amount])))</f>
        <v>0</v>
      </c>
      <c r="F633" s="8" cm="1">
        <f t="array" ref="F633">IF(A633="","",SUMPRODUCT(--(TYearly[Due Date]&lt;=A633),IF(B633="N",--(TYearly[Day]=DAY(A633)),--(TYearly[Day]&gt;=DAY(A633))),--(IFERROR(MOD(TYearly[Month]-MONTH(A633)+12,12),1)=0),TYearly[Amount]))</f>
        <v>0</v>
      </c>
      <c r="G633" s="8">
        <f>IF(A633="","",SUMIF(TOneTime[Due Date],A633,TOneTime[Amount]))</f>
        <v>0</v>
      </c>
      <c r="H633" s="8" cm="1">
        <f t="array" ref="H633">IF(A633="","",IF(COUNTIF(TOther[Frequency],$H$1)=0,0,SUMPRODUCT(--(IFERROR(MOD(A633-TOther[Start Date],7),1)=0),--(TOther[Frequency]=$H$1),--(TOther[Start Date]&lt;=A633),--(TOther[End Date Calc]&gt;=A633),TOther[Amount])))</f>
        <v>0</v>
      </c>
      <c r="I633" s="8" cm="1">
        <f t="array" ref="I633">IF(A633="","",IF(COUNTIF(TOther[Frequency],$I$1)=0,0,SUMPRODUCT(--(IFERROR(MOD(A633-TOther[Start Date],14),1)=0),--(TOther[Frequency]=$I$1),--(TOther[Start Date]&lt;=A633),--(TOther[End Date Calc]&gt;=A633),TOther[Amount])))</f>
        <v>0</v>
      </c>
      <c r="J633" s="8">
        <f>IF(A633="","",IF(COUNTIF(TOther[Frequency],$J$1)=0,0,IF(OR(DAY(A633)=1,DAY(A633)=15),SUMIFS(TOther[Amount],TOther[Frequency],$J$1,TOther[Start Date],"&lt;="&amp;$A633,TOther[End Date Calc],"&gt;="&amp;A633),0)))</f>
        <v>0</v>
      </c>
      <c r="K633" s="8">
        <f>IF(A633="","",IF(COUNTIF(TOther[Frequency],$K$1)=0,0,IF(A633=(A633-DAY(A633)+1+2*7-WEEKDAY(A633-DAY(A633)+8-4,1)),SUMIFS(TOther[Amount],TOther[Frequency],$K$1,TOther[Start Date],"&lt;="&amp;$A633,TOther[End Date Calc],"&gt;="&amp;A633),0)))</f>
        <v>0</v>
      </c>
      <c r="L633" s="8">
        <f>IF(A633="","",IF(COUNTIF(TOther[Frequency],$L$1)=0,0,IF(A633=(A633-DAY(A633)+1+3*7-WEEKDAY(A633-DAY(A633)+8-4,1)),SUMIFS(TOther[Amount],TOther[Frequency],$L$1,TOther[Start Date],"&lt;="&amp;$A633,TOther[End Date Calc],"&gt;="&amp;A633),0)))</f>
        <v>0</v>
      </c>
      <c r="M633" s="8">
        <f>IF(A633="","",IF(COUNTIF(TOther[Frequency],$M$1)=0,0,IF(A633=(A633-DAY(A633)+1+4*7-WEEKDAY(A633-DAY(A633)+8-4,1)),SUMIFS(TOther[Amount],TOther[Frequency],$M$1,TOther[Start Date],"&lt;="&amp;$A633,TOther[End Date Calc],"&gt;="&amp;A633),0)))</f>
        <v>0</v>
      </c>
      <c r="N633" s="8" cm="1">
        <f t="array" ref="N633">IF(A633="","",IF(COUNTIF(TOther[Frequency],$N$1)=0,0,SUMPRODUCT(--(IFERROR(MOD(A633-TOther[Start Date],28),1)=0),--(TOther[Frequency]=$N$1),--(TOther[Start Date]&lt;=A633),--(TOther[End Date Calc]&gt;=A633),TOther[Amount])))</f>
        <v>0</v>
      </c>
      <c r="O633" s="8" cm="1">
        <f t="array" ref="O633">IF(A633="","",IF(COUNTIF(TOther[Frequency],$O$1)=0,0,SUMPRODUCT(--(IFERROR(MOD(A633-TOther[Start Date],42),1)=0),--(TOther[Frequency]=$O$1),--(TOther[Start Date]&lt;=A633),--(TOther[End Date Calc]&gt;=A633),TOther[Amount])))</f>
        <v>0</v>
      </c>
      <c r="P633" s="8" cm="1">
        <f t="array" ref="P633">IF(A633="","",IF(COUNTIF(TOther[Frequency],$P$1)=0,0,SUMPRODUCT(--(IFERROR(MOD(A633-TOther[Start Date],56),1)=0),--(TOther[Frequency]=$P$1),--(TOther[Start Date]&lt;=A633),--(TOther[End Date Calc]&gt;=A633),TOther[Amount])))</f>
        <v>0</v>
      </c>
      <c r="Q633" s="8">
        <f>IF(A633="","",IF(COUNTIF(TOther[Frequency],$Q$1)=0,0,IF(B633="N",SUMIFS(TOther[Amount],TOther[Frequency],$Q$1,TOther[Start Date],"&lt;="&amp;$A633,TOther[End Date Calc],"&gt;="&amp;A633,TOther[Start Day],DAY(A633)),SUMIFS(TOther[Amount],TOther[Frequency],$Q$1,TOther[Start Date],"&lt;="&amp;$A633,TOther[End Date Calc],"&gt;="&amp;A633,TOther[Start Day],"&gt;="&amp;DAY(A633)))))</f>
        <v>0</v>
      </c>
      <c r="R633" s="8" cm="1">
        <f t="array" ref="R633">IF(A633="","",IF(COUNTIF(TOther[Frequency],R$1)=0,0,SUMPRODUCT(--(TOther[Frequency]=R$1),--(TOther[Start Date]&lt;=A633),--(TOther[End Date Calc]&gt;=A633),IF(B633="N",--(TOther[Start Day]=DAY(A633)),--(TOther[Start Day]&gt;=DAY(A633))),--(IFERROR(MOD(TOther[Start Month]-MONTH(A633)+2,2),1)=0),TOther[Amount])))</f>
        <v>0</v>
      </c>
      <c r="S633" s="8" cm="1">
        <f t="array" ref="S633">IF(A633="","",IF(COUNTIF(TOther[Frequency],S$1)=0,0,SUMPRODUCT(--(TOther[Frequency]=S$1),--(TOther[Start Date]&lt;=A633),--(TOther[End Date Calc]&gt;=A633),IF(B633="N",--(TOther[Start Day]=DAY(A633)),--(TOther[Start Day]&gt;=DAY(A633))),--(IFERROR(MOD(TOther[Start Month]-MONTH(A633)+3,3),1)=0),TOther[Amount])))</f>
        <v>0</v>
      </c>
      <c r="T633" s="8" cm="1">
        <f t="array" ref="T633">IF($A633="","",IF(COUNTIF(TOther[Frequency],T$1)=0,0,SUMPRODUCT(--(TOther[Frequency]=T$1),--(TOther[Start Date]&lt;=$A633),--(TOther[End Date Calc]&gt;=$A633),IF($B633="N",--(TOther[Start Day]=DAY($A633)),--(TOther[Start Day]&gt;=DAY($A633))),--(IFERROR(MOD(TOther[Start Month]-MONTH($A633)+4,4),1)=0),TOther[Amount])))</f>
        <v>0</v>
      </c>
      <c r="U633" s="8" cm="1">
        <f t="array" ref="U633">IF(A633="","",IF(COUNTIF(TOther[Frequency],$U$1)=0,0,SUMPRODUCT(--(TOther[Frequency]=$U$1),--(TOther[Start Date]&lt;=A633),--(TOther[End Date Calc]&gt;=A633),IF(B633="N",--(TOther[Start Day]=DAY(A633)),--(TOther[Start Day]&gt;=DAY(A633))),--(IFERROR(MOD(TOther[Start Month]-MONTH(A633)+6,6),1)=0),TOther[Amount])))</f>
        <v>0</v>
      </c>
      <c r="V633" s="8" cm="1">
        <f t="array" ref="V633">IF(A633="","",IF(COUNTIF(TOther[Frequency],$V$1)=0,0,SUMPRODUCT(--(TOther[Frequency]=$V$1),--(TOther[Start Date]&lt;=A633),--(TOther[End Date Calc]&gt;=A633),IF(B633="N",--(TOther[Start Day]=DAY(A633)),--(TOther[Start Day]&gt;=DAY(A633))),--(IFERROR(MOD(TOther[Start Month]-MONTH(A633)+12,12),1)=0),TOther[Amount])))</f>
        <v>0</v>
      </c>
      <c r="W633" s="8">
        <f>IF(A633="","",SUMIFS(TOther[Amount],TOther[Start Date],A633,TOther[Frequency],$W$1))</f>
        <v>0</v>
      </c>
      <c r="X633" s="9">
        <f t="shared" si="45"/>
        <v>0</v>
      </c>
      <c r="Y633" s="9">
        <f t="shared" si="49"/>
        <v>0</v>
      </c>
      <c r="Z633" s="8" cm="1">
        <f t="array" ref="Z633">IF(A633="","",IF(COUNTIF('2) Income'!$D$13:$D$32,"Weekly")=0,0,SUMPRODUCT(--(IFERROR(MOD(A633-'2) Income'!$F$13:$F$32,7),1)=0),--('2) Income'!$D$13:$D$32="Weekly"),--('2) Income'!$F$13:$F$32&lt;=A633),'2) Income'!$E$13:$E$32)))</f>
        <v>0</v>
      </c>
      <c r="AA633" s="8" cm="1">
        <f t="array" ref="AA633">IF(A633="","",IF(COUNTIF('2) Income'!$D$13:$D$32,"Every Other Week")=0,0,SUMPRODUCT(--(IFERROR(MOD(A633-'2) Income'!$F$13:$F$32,14),1)=0),--('2) Income'!$D$13:$D$32="Every Other Week"),--('2) Income'!$F$13:$F$32&lt;=A633),'2) Income'!$E$13:$E$32)))</f>
        <v>0</v>
      </c>
      <c r="AB633" s="8">
        <f>IF(A633="","",IF(COUNTIF('2) Income'!$D$13:$D$32,"1st and 15th")=0,0,IF(OR(DAY(A633)=1,DAY(A633)=15),SUMIFS('2) Income'!$E$13:$E$32,'2) Income'!$D$13:$D$32,"1st and 15th",'2) Income'!$F$13:$F$32,"&lt;="&amp;$A633),0)))</f>
        <v>0</v>
      </c>
      <c r="AC633" s="8">
        <f>IF(A633="","",IF(COUNTIF('2) Income'!$D$13:$D$32,"2nd Wednesday")=0,0,IF(A633=(A633-DAY(A633)+1+2*7-WEEKDAY(A633-DAY(A633)+8-4,1)),SUMIFS('2) Income'!$E$13:$E$32,'2) Income'!$D$13:$D$32,"2nd Wednesday",'2) Income'!$F$13:$F$32,"&lt;="&amp;$A633),0)))</f>
        <v>0</v>
      </c>
      <c r="AD633" s="8">
        <f>IF(A633="","",IF(COUNTIF('2) Income'!$D$13:$D$32,"3rd Wednesday")=0,0,IF(A633=(A633-DAY(A633)+1+3*7-WEEKDAY(A633-DAY(A633)+8-4,1)),SUMIFS('2) Income'!$E$13:$E$32,'2) Income'!$D$13:$D$32,"3rd Wednesday",'2) Income'!$F$13:$F$32,"&lt;="&amp;$A633),0)))</f>
        <v>0</v>
      </c>
      <c r="AE633" s="8">
        <f>IF(A633="","",IF(COUNTIF('2) Income'!$D$13:$D$32,"4th Wednesday")=0,0,IF(A633=(A633-DAY(A633)+1+4*7-WEEKDAY(A633-DAY(A633)+8-4,1)),SUMIFS('2) Income'!$E$13:$E$32,'2) Income'!$D$13:$D$32,"4th Wednesday",'2) Income'!$F$13:$F$32,"&lt;="&amp;$A633),0)))</f>
        <v>0</v>
      </c>
      <c r="AF633" s="8" cm="1">
        <f t="array" ref="AF633">IF(A633="","",IF(COUNTIF('2) Income'!$D$13:$D$32,"Every 4 Weeks")=0,0,SUMPRODUCT(--(IFERROR(MOD(A633-'2) Income'!$F$13:$F$32,28),1)=0),--('2) Income'!$D$13:$D$32="Every 4 Weeks"),--('2) Income'!$F$13:$F$32&lt;=A633),'2) Income'!$E$13:$E$32)))</f>
        <v>0</v>
      </c>
      <c r="AG633" s="8">
        <f>IF(A633="","",IF(COUNTIF('2) Income'!$D$13:$D$32,"Monthly")=0,0,IF(B633="N",SUMIFS('2) Income'!$E$13:$E$32,'2) Income'!$D$13:$D$32,"monthly",'2) Income'!$F$13:$F$32,"&lt;="&amp;$A633,'2) Income'!$I$13:$I$32,DAY(A633)),SUMIFS('2) Income'!$E$13:$E$32,'2) Income'!$D$13:$D$32,"monthly",'2) Income'!$F$13:$F$32,"&lt;="&amp;$A633,'2) Income'!$I$13:$I$32,"&gt;="&amp;DAY(A633)))))</f>
        <v>0</v>
      </c>
      <c r="AH633" s="8" cm="1">
        <f t="array" ref="AH633">IF(A633="","",IF(COUNTIF('2) Income'!$D$13:$D$32,"Yearly")=0,0,SUMPRODUCT(--('2) Income'!$D$13:$D$32="Yearly"),--('2) Income'!$F$13:$F$32&lt;=A633),IF(B633="N",--('2) Income'!$I$13:$I$32=DAY(A633)),--('2) Income'!$I$13:$I$32&gt;=DAY(A633))),--(IFERROR(MOD('2) Income'!$H$13:$H$32-MONTH(A633)+12,12),1)=0),'2) Income'!$E$13:$E$32)))</f>
        <v>0</v>
      </c>
      <c r="AI633" s="8">
        <f>IF(A633="","",IF(COUNTIF('2) Income'!$D$13:$D$32,"one-time")=0,0,SUMIFS('2) Income'!$E$13:$E$32,'2) Income'!$D$13:$D$32,"one-time",'2) Income'!$F$13:$F$32,"="&amp;$A633)))</f>
        <v>0</v>
      </c>
      <c r="AJ633" s="9">
        <f t="shared" si="46"/>
        <v>0</v>
      </c>
    </row>
    <row r="634" spans="1:36">
      <c r="A634" s="7">
        <f>IF(A633="","",IF(A633+1&lt;='1) Period'!$E$21,A633+1,""))</f>
        <v>46106</v>
      </c>
      <c r="B634" s="7" t="str">
        <f t="shared" si="47"/>
        <v>N</v>
      </c>
      <c r="C634" t="str">
        <f t="shared" si="48"/>
        <v>F</v>
      </c>
      <c r="D634" s="8">
        <f>IF(A634="","",IF(TEXT(A634,"dddd")='4) Happy Money'!$E$23,WAllowance,0))</f>
        <v>0</v>
      </c>
      <c r="E634" s="8">
        <f>IF(A634="","",IF(B634="N",SUMIF(TMonthly[Day of the Month],DAY(A634),TMonthly[Amount]),SUMIF(TMonthly[Day of the Month],"&gt;="&amp;DAY(A634),TMonthly[Amount])))</f>
        <v>0</v>
      </c>
      <c r="F634" s="8" cm="1">
        <f t="array" ref="F634">IF(A634="","",SUMPRODUCT(--(TYearly[Due Date]&lt;=A634),IF(B634="N",--(TYearly[Day]=DAY(A634)),--(TYearly[Day]&gt;=DAY(A634))),--(IFERROR(MOD(TYearly[Month]-MONTH(A634)+12,12),1)=0),TYearly[Amount]))</f>
        <v>0</v>
      </c>
      <c r="G634" s="8">
        <f>IF(A634="","",SUMIF(TOneTime[Due Date],A634,TOneTime[Amount]))</f>
        <v>0</v>
      </c>
      <c r="H634" s="8" cm="1">
        <f t="array" ref="H634">IF(A634="","",IF(COUNTIF(TOther[Frequency],$H$1)=0,0,SUMPRODUCT(--(IFERROR(MOD(A634-TOther[Start Date],7),1)=0),--(TOther[Frequency]=$H$1),--(TOther[Start Date]&lt;=A634),--(TOther[End Date Calc]&gt;=A634),TOther[Amount])))</f>
        <v>0</v>
      </c>
      <c r="I634" s="8" cm="1">
        <f t="array" ref="I634">IF(A634="","",IF(COUNTIF(TOther[Frequency],$I$1)=0,0,SUMPRODUCT(--(IFERROR(MOD(A634-TOther[Start Date],14),1)=0),--(TOther[Frequency]=$I$1),--(TOther[Start Date]&lt;=A634),--(TOther[End Date Calc]&gt;=A634),TOther[Amount])))</f>
        <v>0</v>
      </c>
      <c r="J634" s="8">
        <f>IF(A634="","",IF(COUNTIF(TOther[Frequency],$J$1)=0,0,IF(OR(DAY(A634)=1,DAY(A634)=15),SUMIFS(TOther[Amount],TOther[Frequency],$J$1,TOther[Start Date],"&lt;="&amp;$A634,TOther[End Date Calc],"&gt;="&amp;A634),0)))</f>
        <v>0</v>
      </c>
      <c r="K634" s="8">
        <f>IF(A634="","",IF(COUNTIF(TOther[Frequency],$K$1)=0,0,IF(A634=(A634-DAY(A634)+1+2*7-WEEKDAY(A634-DAY(A634)+8-4,1)),SUMIFS(TOther[Amount],TOther[Frequency],$K$1,TOther[Start Date],"&lt;="&amp;$A634,TOther[End Date Calc],"&gt;="&amp;A634),0)))</f>
        <v>0</v>
      </c>
      <c r="L634" s="8">
        <f>IF(A634="","",IF(COUNTIF(TOther[Frequency],$L$1)=0,0,IF(A634=(A634-DAY(A634)+1+3*7-WEEKDAY(A634-DAY(A634)+8-4,1)),SUMIFS(TOther[Amount],TOther[Frequency],$L$1,TOther[Start Date],"&lt;="&amp;$A634,TOther[End Date Calc],"&gt;="&amp;A634),0)))</f>
        <v>0</v>
      </c>
      <c r="M634" s="8">
        <f>IF(A634="","",IF(COUNTIF(TOther[Frequency],$M$1)=0,0,IF(A634=(A634-DAY(A634)+1+4*7-WEEKDAY(A634-DAY(A634)+8-4,1)),SUMIFS(TOther[Amount],TOther[Frequency],$M$1,TOther[Start Date],"&lt;="&amp;$A634,TOther[End Date Calc],"&gt;="&amp;A634),0)))</f>
        <v>0</v>
      </c>
      <c r="N634" s="8" cm="1">
        <f t="array" ref="N634">IF(A634="","",IF(COUNTIF(TOther[Frequency],$N$1)=0,0,SUMPRODUCT(--(IFERROR(MOD(A634-TOther[Start Date],28),1)=0),--(TOther[Frequency]=$N$1),--(TOther[Start Date]&lt;=A634),--(TOther[End Date Calc]&gt;=A634),TOther[Amount])))</f>
        <v>0</v>
      </c>
      <c r="O634" s="8" cm="1">
        <f t="array" ref="O634">IF(A634="","",IF(COUNTIF(TOther[Frequency],$O$1)=0,0,SUMPRODUCT(--(IFERROR(MOD(A634-TOther[Start Date],42),1)=0),--(TOther[Frequency]=$O$1),--(TOther[Start Date]&lt;=A634),--(TOther[End Date Calc]&gt;=A634),TOther[Amount])))</f>
        <v>0</v>
      </c>
      <c r="P634" s="8" cm="1">
        <f t="array" ref="P634">IF(A634="","",IF(COUNTIF(TOther[Frequency],$P$1)=0,0,SUMPRODUCT(--(IFERROR(MOD(A634-TOther[Start Date],56),1)=0),--(TOther[Frequency]=$P$1),--(TOther[Start Date]&lt;=A634),--(TOther[End Date Calc]&gt;=A634),TOther[Amount])))</f>
        <v>0</v>
      </c>
      <c r="Q634" s="8">
        <f>IF(A634="","",IF(COUNTIF(TOther[Frequency],$Q$1)=0,0,IF(B634="N",SUMIFS(TOther[Amount],TOther[Frequency],$Q$1,TOther[Start Date],"&lt;="&amp;$A634,TOther[End Date Calc],"&gt;="&amp;A634,TOther[Start Day],DAY(A634)),SUMIFS(TOther[Amount],TOther[Frequency],$Q$1,TOther[Start Date],"&lt;="&amp;$A634,TOther[End Date Calc],"&gt;="&amp;A634,TOther[Start Day],"&gt;="&amp;DAY(A634)))))</f>
        <v>0</v>
      </c>
      <c r="R634" s="8" cm="1">
        <f t="array" ref="R634">IF(A634="","",IF(COUNTIF(TOther[Frequency],R$1)=0,0,SUMPRODUCT(--(TOther[Frequency]=R$1),--(TOther[Start Date]&lt;=A634),--(TOther[End Date Calc]&gt;=A634),IF(B634="N",--(TOther[Start Day]=DAY(A634)),--(TOther[Start Day]&gt;=DAY(A634))),--(IFERROR(MOD(TOther[Start Month]-MONTH(A634)+2,2),1)=0),TOther[Amount])))</f>
        <v>0</v>
      </c>
      <c r="S634" s="8" cm="1">
        <f t="array" ref="S634">IF(A634="","",IF(COUNTIF(TOther[Frequency],S$1)=0,0,SUMPRODUCT(--(TOther[Frequency]=S$1),--(TOther[Start Date]&lt;=A634),--(TOther[End Date Calc]&gt;=A634),IF(B634="N",--(TOther[Start Day]=DAY(A634)),--(TOther[Start Day]&gt;=DAY(A634))),--(IFERROR(MOD(TOther[Start Month]-MONTH(A634)+3,3),1)=0),TOther[Amount])))</f>
        <v>0</v>
      </c>
      <c r="T634" s="8" cm="1">
        <f t="array" ref="T634">IF($A634="","",IF(COUNTIF(TOther[Frequency],T$1)=0,0,SUMPRODUCT(--(TOther[Frequency]=T$1),--(TOther[Start Date]&lt;=$A634),--(TOther[End Date Calc]&gt;=$A634),IF($B634="N",--(TOther[Start Day]=DAY($A634)),--(TOther[Start Day]&gt;=DAY($A634))),--(IFERROR(MOD(TOther[Start Month]-MONTH($A634)+4,4),1)=0),TOther[Amount])))</f>
        <v>0</v>
      </c>
      <c r="U634" s="8" cm="1">
        <f t="array" ref="U634">IF(A634="","",IF(COUNTIF(TOther[Frequency],$U$1)=0,0,SUMPRODUCT(--(TOther[Frequency]=$U$1),--(TOther[Start Date]&lt;=A634),--(TOther[End Date Calc]&gt;=A634),IF(B634="N",--(TOther[Start Day]=DAY(A634)),--(TOther[Start Day]&gt;=DAY(A634))),--(IFERROR(MOD(TOther[Start Month]-MONTH(A634)+6,6),1)=0),TOther[Amount])))</f>
        <v>0</v>
      </c>
      <c r="V634" s="8" cm="1">
        <f t="array" ref="V634">IF(A634="","",IF(COUNTIF(TOther[Frequency],$V$1)=0,0,SUMPRODUCT(--(TOther[Frequency]=$V$1),--(TOther[Start Date]&lt;=A634),--(TOther[End Date Calc]&gt;=A634),IF(B634="N",--(TOther[Start Day]=DAY(A634)),--(TOther[Start Day]&gt;=DAY(A634))),--(IFERROR(MOD(TOther[Start Month]-MONTH(A634)+12,12),1)=0),TOther[Amount])))</f>
        <v>0</v>
      </c>
      <c r="W634" s="8">
        <f>IF(A634="","",SUMIFS(TOther[Amount],TOther[Start Date],A634,TOther[Frequency],$W$1))</f>
        <v>0</v>
      </c>
      <c r="X634" s="9">
        <f t="shared" si="45"/>
        <v>0</v>
      </c>
      <c r="Y634" s="9">
        <f t="shared" si="49"/>
        <v>0</v>
      </c>
      <c r="Z634" s="8" cm="1">
        <f t="array" ref="Z634">IF(A634="","",IF(COUNTIF('2) Income'!$D$13:$D$32,"Weekly")=0,0,SUMPRODUCT(--(IFERROR(MOD(A634-'2) Income'!$F$13:$F$32,7),1)=0),--('2) Income'!$D$13:$D$32="Weekly"),--('2) Income'!$F$13:$F$32&lt;=A634),'2) Income'!$E$13:$E$32)))</f>
        <v>0</v>
      </c>
      <c r="AA634" s="8" cm="1">
        <f t="array" ref="AA634">IF(A634="","",IF(COUNTIF('2) Income'!$D$13:$D$32,"Every Other Week")=0,0,SUMPRODUCT(--(IFERROR(MOD(A634-'2) Income'!$F$13:$F$32,14),1)=0),--('2) Income'!$D$13:$D$32="Every Other Week"),--('2) Income'!$F$13:$F$32&lt;=A634),'2) Income'!$E$13:$E$32)))</f>
        <v>0</v>
      </c>
      <c r="AB634" s="8">
        <f>IF(A634="","",IF(COUNTIF('2) Income'!$D$13:$D$32,"1st and 15th")=0,0,IF(OR(DAY(A634)=1,DAY(A634)=15),SUMIFS('2) Income'!$E$13:$E$32,'2) Income'!$D$13:$D$32,"1st and 15th",'2) Income'!$F$13:$F$32,"&lt;="&amp;$A634),0)))</f>
        <v>0</v>
      </c>
      <c r="AC634" s="8">
        <f>IF(A634="","",IF(COUNTIF('2) Income'!$D$13:$D$32,"2nd Wednesday")=0,0,IF(A634=(A634-DAY(A634)+1+2*7-WEEKDAY(A634-DAY(A634)+8-4,1)),SUMIFS('2) Income'!$E$13:$E$32,'2) Income'!$D$13:$D$32,"2nd Wednesday",'2) Income'!$F$13:$F$32,"&lt;="&amp;$A634),0)))</f>
        <v>0</v>
      </c>
      <c r="AD634" s="8">
        <f>IF(A634="","",IF(COUNTIF('2) Income'!$D$13:$D$32,"3rd Wednesday")=0,0,IF(A634=(A634-DAY(A634)+1+3*7-WEEKDAY(A634-DAY(A634)+8-4,1)),SUMIFS('2) Income'!$E$13:$E$32,'2) Income'!$D$13:$D$32,"3rd Wednesday",'2) Income'!$F$13:$F$32,"&lt;="&amp;$A634),0)))</f>
        <v>0</v>
      </c>
      <c r="AE634" s="8">
        <f>IF(A634="","",IF(COUNTIF('2) Income'!$D$13:$D$32,"4th Wednesday")=0,0,IF(A634=(A634-DAY(A634)+1+4*7-WEEKDAY(A634-DAY(A634)+8-4,1)),SUMIFS('2) Income'!$E$13:$E$32,'2) Income'!$D$13:$D$32,"4th Wednesday",'2) Income'!$F$13:$F$32,"&lt;="&amp;$A634),0)))</f>
        <v>0</v>
      </c>
      <c r="AF634" s="8" cm="1">
        <f t="array" ref="AF634">IF(A634="","",IF(COUNTIF('2) Income'!$D$13:$D$32,"Every 4 Weeks")=0,0,SUMPRODUCT(--(IFERROR(MOD(A634-'2) Income'!$F$13:$F$32,28),1)=0),--('2) Income'!$D$13:$D$32="Every 4 Weeks"),--('2) Income'!$F$13:$F$32&lt;=A634),'2) Income'!$E$13:$E$32)))</f>
        <v>0</v>
      </c>
      <c r="AG634" s="8">
        <f>IF(A634="","",IF(COUNTIF('2) Income'!$D$13:$D$32,"Monthly")=0,0,IF(B634="N",SUMIFS('2) Income'!$E$13:$E$32,'2) Income'!$D$13:$D$32,"monthly",'2) Income'!$F$13:$F$32,"&lt;="&amp;$A634,'2) Income'!$I$13:$I$32,DAY(A634)),SUMIFS('2) Income'!$E$13:$E$32,'2) Income'!$D$13:$D$32,"monthly",'2) Income'!$F$13:$F$32,"&lt;="&amp;$A634,'2) Income'!$I$13:$I$32,"&gt;="&amp;DAY(A634)))))</f>
        <v>0</v>
      </c>
      <c r="AH634" s="8" cm="1">
        <f t="array" ref="AH634">IF(A634="","",IF(COUNTIF('2) Income'!$D$13:$D$32,"Yearly")=0,0,SUMPRODUCT(--('2) Income'!$D$13:$D$32="Yearly"),--('2) Income'!$F$13:$F$32&lt;=A634),IF(B634="N",--('2) Income'!$I$13:$I$32=DAY(A634)),--('2) Income'!$I$13:$I$32&gt;=DAY(A634))),--(IFERROR(MOD('2) Income'!$H$13:$H$32-MONTH(A634)+12,12),1)=0),'2) Income'!$E$13:$E$32)))</f>
        <v>0</v>
      </c>
      <c r="AI634" s="8">
        <f>IF(A634="","",IF(COUNTIF('2) Income'!$D$13:$D$32,"one-time")=0,0,SUMIFS('2) Income'!$E$13:$E$32,'2) Income'!$D$13:$D$32,"one-time",'2) Income'!$F$13:$F$32,"="&amp;$A634)))</f>
        <v>0</v>
      </c>
      <c r="AJ634" s="9">
        <f t="shared" si="46"/>
        <v>0</v>
      </c>
    </row>
    <row r="635" spans="1:36">
      <c r="A635" s="7">
        <f>IF(A634="","",IF(A634+1&lt;='1) Period'!$E$21,A634+1,""))</f>
        <v>46107</v>
      </c>
      <c r="B635" s="7" t="str">
        <f t="shared" si="47"/>
        <v>N</v>
      </c>
      <c r="C635" t="str">
        <f t="shared" si="48"/>
        <v>F</v>
      </c>
      <c r="D635" s="8">
        <f>IF(A635="","",IF(TEXT(A635,"dddd")='4) Happy Money'!$E$23,WAllowance,0))</f>
        <v>0</v>
      </c>
      <c r="E635" s="8">
        <f>IF(A635="","",IF(B635="N",SUMIF(TMonthly[Day of the Month],DAY(A635),TMonthly[Amount]),SUMIF(TMonthly[Day of the Month],"&gt;="&amp;DAY(A635),TMonthly[Amount])))</f>
        <v>0</v>
      </c>
      <c r="F635" s="8" cm="1">
        <f t="array" ref="F635">IF(A635="","",SUMPRODUCT(--(TYearly[Due Date]&lt;=A635),IF(B635="N",--(TYearly[Day]=DAY(A635)),--(TYearly[Day]&gt;=DAY(A635))),--(IFERROR(MOD(TYearly[Month]-MONTH(A635)+12,12),1)=0),TYearly[Amount]))</f>
        <v>0</v>
      </c>
      <c r="G635" s="8">
        <f>IF(A635="","",SUMIF(TOneTime[Due Date],A635,TOneTime[Amount]))</f>
        <v>0</v>
      </c>
      <c r="H635" s="8" cm="1">
        <f t="array" ref="H635">IF(A635="","",IF(COUNTIF(TOther[Frequency],$H$1)=0,0,SUMPRODUCT(--(IFERROR(MOD(A635-TOther[Start Date],7),1)=0),--(TOther[Frequency]=$H$1),--(TOther[Start Date]&lt;=A635),--(TOther[End Date Calc]&gt;=A635),TOther[Amount])))</f>
        <v>0</v>
      </c>
      <c r="I635" s="8" cm="1">
        <f t="array" ref="I635">IF(A635="","",IF(COUNTIF(TOther[Frequency],$I$1)=0,0,SUMPRODUCT(--(IFERROR(MOD(A635-TOther[Start Date],14),1)=0),--(TOther[Frequency]=$I$1),--(TOther[Start Date]&lt;=A635),--(TOther[End Date Calc]&gt;=A635),TOther[Amount])))</f>
        <v>0</v>
      </c>
      <c r="J635" s="8">
        <f>IF(A635="","",IF(COUNTIF(TOther[Frequency],$J$1)=0,0,IF(OR(DAY(A635)=1,DAY(A635)=15),SUMIFS(TOther[Amount],TOther[Frequency],$J$1,TOther[Start Date],"&lt;="&amp;$A635,TOther[End Date Calc],"&gt;="&amp;A635),0)))</f>
        <v>0</v>
      </c>
      <c r="K635" s="8">
        <f>IF(A635="","",IF(COUNTIF(TOther[Frequency],$K$1)=0,0,IF(A635=(A635-DAY(A635)+1+2*7-WEEKDAY(A635-DAY(A635)+8-4,1)),SUMIFS(TOther[Amount],TOther[Frequency],$K$1,TOther[Start Date],"&lt;="&amp;$A635,TOther[End Date Calc],"&gt;="&amp;A635),0)))</f>
        <v>0</v>
      </c>
      <c r="L635" s="8">
        <f>IF(A635="","",IF(COUNTIF(TOther[Frequency],$L$1)=0,0,IF(A635=(A635-DAY(A635)+1+3*7-WEEKDAY(A635-DAY(A635)+8-4,1)),SUMIFS(TOther[Amount],TOther[Frequency],$L$1,TOther[Start Date],"&lt;="&amp;$A635,TOther[End Date Calc],"&gt;="&amp;A635),0)))</f>
        <v>0</v>
      </c>
      <c r="M635" s="8">
        <f>IF(A635="","",IF(COUNTIF(TOther[Frequency],$M$1)=0,0,IF(A635=(A635-DAY(A635)+1+4*7-WEEKDAY(A635-DAY(A635)+8-4,1)),SUMIFS(TOther[Amount],TOther[Frequency],$M$1,TOther[Start Date],"&lt;="&amp;$A635,TOther[End Date Calc],"&gt;="&amp;A635),0)))</f>
        <v>0</v>
      </c>
      <c r="N635" s="8" cm="1">
        <f t="array" ref="N635">IF(A635="","",IF(COUNTIF(TOther[Frequency],$N$1)=0,0,SUMPRODUCT(--(IFERROR(MOD(A635-TOther[Start Date],28),1)=0),--(TOther[Frequency]=$N$1),--(TOther[Start Date]&lt;=A635),--(TOther[End Date Calc]&gt;=A635),TOther[Amount])))</f>
        <v>0</v>
      </c>
      <c r="O635" s="8" cm="1">
        <f t="array" ref="O635">IF(A635="","",IF(COUNTIF(TOther[Frequency],$O$1)=0,0,SUMPRODUCT(--(IFERROR(MOD(A635-TOther[Start Date],42),1)=0),--(TOther[Frequency]=$O$1),--(TOther[Start Date]&lt;=A635),--(TOther[End Date Calc]&gt;=A635),TOther[Amount])))</f>
        <v>0</v>
      </c>
      <c r="P635" s="8" cm="1">
        <f t="array" ref="P635">IF(A635="","",IF(COUNTIF(TOther[Frequency],$P$1)=0,0,SUMPRODUCT(--(IFERROR(MOD(A635-TOther[Start Date],56),1)=0),--(TOther[Frequency]=$P$1),--(TOther[Start Date]&lt;=A635),--(TOther[End Date Calc]&gt;=A635),TOther[Amount])))</f>
        <v>0</v>
      </c>
      <c r="Q635" s="8">
        <f>IF(A635="","",IF(COUNTIF(TOther[Frequency],$Q$1)=0,0,IF(B635="N",SUMIFS(TOther[Amount],TOther[Frequency],$Q$1,TOther[Start Date],"&lt;="&amp;$A635,TOther[End Date Calc],"&gt;="&amp;A635,TOther[Start Day],DAY(A635)),SUMIFS(TOther[Amount],TOther[Frequency],$Q$1,TOther[Start Date],"&lt;="&amp;$A635,TOther[End Date Calc],"&gt;="&amp;A635,TOther[Start Day],"&gt;="&amp;DAY(A635)))))</f>
        <v>0</v>
      </c>
      <c r="R635" s="8" cm="1">
        <f t="array" ref="R635">IF(A635="","",IF(COUNTIF(TOther[Frequency],R$1)=0,0,SUMPRODUCT(--(TOther[Frequency]=R$1),--(TOther[Start Date]&lt;=A635),--(TOther[End Date Calc]&gt;=A635),IF(B635="N",--(TOther[Start Day]=DAY(A635)),--(TOther[Start Day]&gt;=DAY(A635))),--(IFERROR(MOD(TOther[Start Month]-MONTH(A635)+2,2),1)=0),TOther[Amount])))</f>
        <v>0</v>
      </c>
      <c r="S635" s="8" cm="1">
        <f t="array" ref="S635">IF(A635="","",IF(COUNTIF(TOther[Frequency],S$1)=0,0,SUMPRODUCT(--(TOther[Frequency]=S$1),--(TOther[Start Date]&lt;=A635),--(TOther[End Date Calc]&gt;=A635),IF(B635="N",--(TOther[Start Day]=DAY(A635)),--(TOther[Start Day]&gt;=DAY(A635))),--(IFERROR(MOD(TOther[Start Month]-MONTH(A635)+3,3),1)=0),TOther[Amount])))</f>
        <v>0</v>
      </c>
      <c r="T635" s="8" cm="1">
        <f t="array" ref="T635">IF($A635="","",IF(COUNTIF(TOther[Frequency],T$1)=0,0,SUMPRODUCT(--(TOther[Frequency]=T$1),--(TOther[Start Date]&lt;=$A635),--(TOther[End Date Calc]&gt;=$A635),IF($B635="N",--(TOther[Start Day]=DAY($A635)),--(TOther[Start Day]&gt;=DAY($A635))),--(IFERROR(MOD(TOther[Start Month]-MONTH($A635)+4,4),1)=0),TOther[Amount])))</f>
        <v>0</v>
      </c>
      <c r="U635" s="8" cm="1">
        <f t="array" ref="U635">IF(A635="","",IF(COUNTIF(TOther[Frequency],$U$1)=0,0,SUMPRODUCT(--(TOther[Frequency]=$U$1),--(TOther[Start Date]&lt;=A635),--(TOther[End Date Calc]&gt;=A635),IF(B635="N",--(TOther[Start Day]=DAY(A635)),--(TOther[Start Day]&gt;=DAY(A635))),--(IFERROR(MOD(TOther[Start Month]-MONTH(A635)+6,6),1)=0),TOther[Amount])))</f>
        <v>0</v>
      </c>
      <c r="V635" s="8" cm="1">
        <f t="array" ref="V635">IF(A635="","",IF(COUNTIF(TOther[Frequency],$V$1)=0,0,SUMPRODUCT(--(TOther[Frequency]=$V$1),--(TOther[Start Date]&lt;=A635),--(TOther[End Date Calc]&gt;=A635),IF(B635="N",--(TOther[Start Day]=DAY(A635)),--(TOther[Start Day]&gt;=DAY(A635))),--(IFERROR(MOD(TOther[Start Month]-MONTH(A635)+12,12),1)=0),TOther[Amount])))</f>
        <v>0</v>
      </c>
      <c r="W635" s="8">
        <f>IF(A635="","",SUMIFS(TOther[Amount],TOther[Start Date],A635,TOther[Frequency],$W$1))</f>
        <v>0</v>
      </c>
      <c r="X635" s="9">
        <f t="shared" si="45"/>
        <v>0</v>
      </c>
      <c r="Y635" s="9">
        <f t="shared" si="49"/>
        <v>0</v>
      </c>
      <c r="Z635" s="8" cm="1">
        <f t="array" ref="Z635">IF(A635="","",IF(COUNTIF('2) Income'!$D$13:$D$32,"Weekly")=0,0,SUMPRODUCT(--(IFERROR(MOD(A635-'2) Income'!$F$13:$F$32,7),1)=0),--('2) Income'!$D$13:$D$32="Weekly"),--('2) Income'!$F$13:$F$32&lt;=A635),'2) Income'!$E$13:$E$32)))</f>
        <v>0</v>
      </c>
      <c r="AA635" s="8" cm="1">
        <f t="array" ref="AA635">IF(A635="","",IF(COUNTIF('2) Income'!$D$13:$D$32,"Every Other Week")=0,0,SUMPRODUCT(--(IFERROR(MOD(A635-'2) Income'!$F$13:$F$32,14),1)=0),--('2) Income'!$D$13:$D$32="Every Other Week"),--('2) Income'!$F$13:$F$32&lt;=A635),'2) Income'!$E$13:$E$32)))</f>
        <v>0</v>
      </c>
      <c r="AB635" s="8">
        <f>IF(A635="","",IF(COUNTIF('2) Income'!$D$13:$D$32,"1st and 15th")=0,0,IF(OR(DAY(A635)=1,DAY(A635)=15),SUMIFS('2) Income'!$E$13:$E$32,'2) Income'!$D$13:$D$32,"1st and 15th",'2) Income'!$F$13:$F$32,"&lt;="&amp;$A635),0)))</f>
        <v>0</v>
      </c>
      <c r="AC635" s="8">
        <f>IF(A635="","",IF(COUNTIF('2) Income'!$D$13:$D$32,"2nd Wednesday")=0,0,IF(A635=(A635-DAY(A635)+1+2*7-WEEKDAY(A635-DAY(A635)+8-4,1)),SUMIFS('2) Income'!$E$13:$E$32,'2) Income'!$D$13:$D$32,"2nd Wednesday",'2) Income'!$F$13:$F$32,"&lt;="&amp;$A635),0)))</f>
        <v>0</v>
      </c>
      <c r="AD635" s="8">
        <f>IF(A635="","",IF(COUNTIF('2) Income'!$D$13:$D$32,"3rd Wednesday")=0,0,IF(A635=(A635-DAY(A635)+1+3*7-WEEKDAY(A635-DAY(A635)+8-4,1)),SUMIFS('2) Income'!$E$13:$E$32,'2) Income'!$D$13:$D$32,"3rd Wednesday",'2) Income'!$F$13:$F$32,"&lt;="&amp;$A635),0)))</f>
        <v>0</v>
      </c>
      <c r="AE635" s="8">
        <f>IF(A635="","",IF(COUNTIF('2) Income'!$D$13:$D$32,"4th Wednesday")=0,0,IF(A635=(A635-DAY(A635)+1+4*7-WEEKDAY(A635-DAY(A635)+8-4,1)),SUMIFS('2) Income'!$E$13:$E$32,'2) Income'!$D$13:$D$32,"4th Wednesday",'2) Income'!$F$13:$F$32,"&lt;="&amp;$A635),0)))</f>
        <v>0</v>
      </c>
      <c r="AF635" s="8" cm="1">
        <f t="array" ref="AF635">IF(A635="","",IF(COUNTIF('2) Income'!$D$13:$D$32,"Every 4 Weeks")=0,0,SUMPRODUCT(--(IFERROR(MOD(A635-'2) Income'!$F$13:$F$32,28),1)=0),--('2) Income'!$D$13:$D$32="Every 4 Weeks"),--('2) Income'!$F$13:$F$32&lt;=A635),'2) Income'!$E$13:$E$32)))</f>
        <v>0</v>
      </c>
      <c r="AG635" s="8">
        <f>IF(A635="","",IF(COUNTIF('2) Income'!$D$13:$D$32,"Monthly")=0,0,IF(B635="N",SUMIFS('2) Income'!$E$13:$E$32,'2) Income'!$D$13:$D$32,"monthly",'2) Income'!$F$13:$F$32,"&lt;="&amp;$A635,'2) Income'!$I$13:$I$32,DAY(A635)),SUMIFS('2) Income'!$E$13:$E$32,'2) Income'!$D$13:$D$32,"monthly",'2) Income'!$F$13:$F$32,"&lt;="&amp;$A635,'2) Income'!$I$13:$I$32,"&gt;="&amp;DAY(A635)))))</f>
        <v>0</v>
      </c>
      <c r="AH635" s="8" cm="1">
        <f t="array" ref="AH635">IF(A635="","",IF(COUNTIF('2) Income'!$D$13:$D$32,"Yearly")=0,0,SUMPRODUCT(--('2) Income'!$D$13:$D$32="Yearly"),--('2) Income'!$F$13:$F$32&lt;=A635),IF(B635="N",--('2) Income'!$I$13:$I$32=DAY(A635)),--('2) Income'!$I$13:$I$32&gt;=DAY(A635))),--(IFERROR(MOD('2) Income'!$H$13:$H$32-MONTH(A635)+12,12),1)=0),'2) Income'!$E$13:$E$32)))</f>
        <v>0</v>
      </c>
      <c r="AI635" s="8">
        <f>IF(A635="","",IF(COUNTIF('2) Income'!$D$13:$D$32,"one-time")=0,0,SUMIFS('2) Income'!$E$13:$E$32,'2) Income'!$D$13:$D$32,"one-time",'2) Income'!$F$13:$F$32,"="&amp;$A635)))</f>
        <v>0</v>
      </c>
      <c r="AJ635" s="9">
        <f t="shared" si="46"/>
        <v>0</v>
      </c>
    </row>
    <row r="636" spans="1:36">
      <c r="A636" s="7">
        <f>IF(A635="","",IF(A635+1&lt;='1) Period'!$E$21,A635+1,""))</f>
        <v>46108</v>
      </c>
      <c r="B636" s="7" t="str">
        <f t="shared" si="47"/>
        <v>N</v>
      </c>
      <c r="C636" t="str">
        <f t="shared" si="48"/>
        <v>F</v>
      </c>
      <c r="D636" s="8">
        <f>IF(A636="","",IF(TEXT(A636,"dddd")='4) Happy Money'!$E$23,WAllowance,0))</f>
        <v>0</v>
      </c>
      <c r="E636" s="8">
        <f>IF(A636="","",IF(B636="N",SUMIF(TMonthly[Day of the Month],DAY(A636),TMonthly[Amount]),SUMIF(TMonthly[Day of the Month],"&gt;="&amp;DAY(A636),TMonthly[Amount])))</f>
        <v>100</v>
      </c>
      <c r="F636" s="8" cm="1">
        <f t="array" ref="F636">IF(A636="","",SUMPRODUCT(--(TYearly[Due Date]&lt;=A636),IF(B636="N",--(TYearly[Day]=DAY(A636)),--(TYearly[Day]&gt;=DAY(A636))),--(IFERROR(MOD(TYearly[Month]-MONTH(A636)+12,12),1)=0),TYearly[Amount]))</f>
        <v>0</v>
      </c>
      <c r="G636" s="8">
        <f>IF(A636="","",SUMIF(TOneTime[Due Date],A636,TOneTime[Amount]))</f>
        <v>0</v>
      </c>
      <c r="H636" s="8" cm="1">
        <f t="array" ref="H636">IF(A636="","",IF(COUNTIF(TOther[Frequency],$H$1)=0,0,SUMPRODUCT(--(IFERROR(MOD(A636-TOther[Start Date],7),1)=0),--(TOther[Frequency]=$H$1),--(TOther[Start Date]&lt;=A636),--(TOther[End Date Calc]&gt;=A636),TOther[Amount])))</f>
        <v>0</v>
      </c>
      <c r="I636" s="8" cm="1">
        <f t="array" ref="I636">IF(A636="","",IF(COUNTIF(TOther[Frequency],$I$1)=0,0,SUMPRODUCT(--(IFERROR(MOD(A636-TOther[Start Date],14),1)=0),--(TOther[Frequency]=$I$1),--(TOther[Start Date]&lt;=A636),--(TOther[End Date Calc]&gt;=A636),TOther[Amount])))</f>
        <v>0</v>
      </c>
      <c r="J636" s="8">
        <f>IF(A636="","",IF(COUNTIF(TOther[Frequency],$J$1)=0,0,IF(OR(DAY(A636)=1,DAY(A636)=15),SUMIFS(TOther[Amount],TOther[Frequency],$J$1,TOther[Start Date],"&lt;="&amp;$A636,TOther[End Date Calc],"&gt;="&amp;A636),0)))</f>
        <v>0</v>
      </c>
      <c r="K636" s="8">
        <f>IF(A636="","",IF(COUNTIF(TOther[Frequency],$K$1)=0,0,IF(A636=(A636-DAY(A636)+1+2*7-WEEKDAY(A636-DAY(A636)+8-4,1)),SUMIFS(TOther[Amount],TOther[Frequency],$K$1,TOther[Start Date],"&lt;="&amp;$A636,TOther[End Date Calc],"&gt;="&amp;A636),0)))</f>
        <v>0</v>
      </c>
      <c r="L636" s="8">
        <f>IF(A636="","",IF(COUNTIF(TOther[Frequency],$L$1)=0,0,IF(A636=(A636-DAY(A636)+1+3*7-WEEKDAY(A636-DAY(A636)+8-4,1)),SUMIFS(TOther[Amount],TOther[Frequency],$L$1,TOther[Start Date],"&lt;="&amp;$A636,TOther[End Date Calc],"&gt;="&amp;A636),0)))</f>
        <v>0</v>
      </c>
      <c r="M636" s="8">
        <f>IF(A636="","",IF(COUNTIF(TOther[Frequency],$M$1)=0,0,IF(A636=(A636-DAY(A636)+1+4*7-WEEKDAY(A636-DAY(A636)+8-4,1)),SUMIFS(TOther[Amount],TOther[Frequency],$M$1,TOther[Start Date],"&lt;="&amp;$A636,TOther[End Date Calc],"&gt;="&amp;A636),0)))</f>
        <v>0</v>
      </c>
      <c r="N636" s="8" cm="1">
        <f t="array" ref="N636">IF(A636="","",IF(COUNTIF(TOther[Frequency],$N$1)=0,0,SUMPRODUCT(--(IFERROR(MOD(A636-TOther[Start Date],28),1)=0),--(TOther[Frequency]=$N$1),--(TOther[Start Date]&lt;=A636),--(TOther[End Date Calc]&gt;=A636),TOther[Amount])))</f>
        <v>0</v>
      </c>
      <c r="O636" s="8" cm="1">
        <f t="array" ref="O636">IF(A636="","",IF(COUNTIF(TOther[Frequency],$O$1)=0,0,SUMPRODUCT(--(IFERROR(MOD(A636-TOther[Start Date],42),1)=0),--(TOther[Frequency]=$O$1),--(TOther[Start Date]&lt;=A636),--(TOther[End Date Calc]&gt;=A636),TOther[Amount])))</f>
        <v>0</v>
      </c>
      <c r="P636" s="8" cm="1">
        <f t="array" ref="P636">IF(A636="","",IF(COUNTIF(TOther[Frequency],$P$1)=0,0,SUMPRODUCT(--(IFERROR(MOD(A636-TOther[Start Date],56),1)=0),--(TOther[Frequency]=$P$1),--(TOther[Start Date]&lt;=A636),--(TOther[End Date Calc]&gt;=A636),TOther[Amount])))</f>
        <v>0</v>
      </c>
      <c r="Q636" s="8">
        <f>IF(A636="","",IF(COUNTIF(TOther[Frequency],$Q$1)=0,0,IF(B636="N",SUMIFS(TOther[Amount],TOther[Frequency],$Q$1,TOther[Start Date],"&lt;="&amp;$A636,TOther[End Date Calc],"&gt;="&amp;A636,TOther[Start Day],DAY(A636)),SUMIFS(TOther[Amount],TOther[Frequency],$Q$1,TOther[Start Date],"&lt;="&amp;$A636,TOther[End Date Calc],"&gt;="&amp;A636,TOther[Start Day],"&gt;="&amp;DAY(A636)))))</f>
        <v>0</v>
      </c>
      <c r="R636" s="8" cm="1">
        <f t="array" ref="R636">IF(A636="","",IF(COUNTIF(TOther[Frequency],R$1)=0,0,SUMPRODUCT(--(TOther[Frequency]=R$1),--(TOther[Start Date]&lt;=A636),--(TOther[End Date Calc]&gt;=A636),IF(B636="N",--(TOther[Start Day]=DAY(A636)),--(TOther[Start Day]&gt;=DAY(A636))),--(IFERROR(MOD(TOther[Start Month]-MONTH(A636)+2,2),1)=0),TOther[Amount])))</f>
        <v>0</v>
      </c>
      <c r="S636" s="8" cm="1">
        <f t="array" ref="S636">IF(A636="","",IF(COUNTIF(TOther[Frequency],S$1)=0,0,SUMPRODUCT(--(TOther[Frequency]=S$1),--(TOther[Start Date]&lt;=A636),--(TOther[End Date Calc]&gt;=A636),IF(B636="N",--(TOther[Start Day]=DAY(A636)),--(TOther[Start Day]&gt;=DAY(A636))),--(IFERROR(MOD(TOther[Start Month]-MONTH(A636)+3,3),1)=0),TOther[Amount])))</f>
        <v>0</v>
      </c>
      <c r="T636" s="8" cm="1">
        <f t="array" ref="T636">IF($A636="","",IF(COUNTIF(TOther[Frequency],T$1)=0,0,SUMPRODUCT(--(TOther[Frequency]=T$1),--(TOther[Start Date]&lt;=$A636),--(TOther[End Date Calc]&gt;=$A636),IF($B636="N",--(TOther[Start Day]=DAY($A636)),--(TOther[Start Day]&gt;=DAY($A636))),--(IFERROR(MOD(TOther[Start Month]-MONTH($A636)+4,4),1)=0),TOther[Amount])))</f>
        <v>0</v>
      </c>
      <c r="U636" s="8" cm="1">
        <f t="array" ref="U636">IF(A636="","",IF(COUNTIF(TOther[Frequency],$U$1)=0,0,SUMPRODUCT(--(TOther[Frequency]=$U$1),--(TOther[Start Date]&lt;=A636),--(TOther[End Date Calc]&gt;=A636),IF(B636="N",--(TOther[Start Day]=DAY(A636)),--(TOther[Start Day]&gt;=DAY(A636))),--(IFERROR(MOD(TOther[Start Month]-MONTH(A636)+6,6),1)=0),TOther[Amount])))</f>
        <v>0</v>
      </c>
      <c r="V636" s="8" cm="1">
        <f t="array" ref="V636">IF(A636="","",IF(COUNTIF(TOther[Frequency],$V$1)=0,0,SUMPRODUCT(--(TOther[Frequency]=$V$1),--(TOther[Start Date]&lt;=A636),--(TOther[End Date Calc]&gt;=A636),IF(B636="N",--(TOther[Start Day]=DAY(A636)),--(TOther[Start Day]&gt;=DAY(A636))),--(IFERROR(MOD(TOther[Start Month]-MONTH(A636)+12,12),1)=0),TOther[Amount])))</f>
        <v>0</v>
      </c>
      <c r="W636" s="8">
        <f>IF(A636="","",SUMIFS(TOther[Amount],TOther[Start Date],A636,TOther[Frequency],$W$1))</f>
        <v>0</v>
      </c>
      <c r="X636" s="9">
        <f t="shared" si="45"/>
        <v>100</v>
      </c>
      <c r="Y636" s="9">
        <f t="shared" si="49"/>
        <v>0</v>
      </c>
      <c r="Z636" s="8" cm="1">
        <f t="array" ref="Z636">IF(A636="","",IF(COUNTIF('2) Income'!$D$13:$D$32,"Weekly")=0,0,SUMPRODUCT(--(IFERROR(MOD(A636-'2) Income'!$F$13:$F$32,7),1)=0),--('2) Income'!$D$13:$D$32="Weekly"),--('2) Income'!$F$13:$F$32&lt;=A636),'2) Income'!$E$13:$E$32)))</f>
        <v>0</v>
      </c>
      <c r="AA636" s="8" cm="1">
        <f t="array" ref="AA636">IF(A636="","",IF(COUNTIF('2) Income'!$D$13:$D$32,"Every Other Week")=0,0,SUMPRODUCT(--(IFERROR(MOD(A636-'2) Income'!$F$13:$F$32,14),1)=0),--('2) Income'!$D$13:$D$32="Every Other Week"),--('2) Income'!$F$13:$F$32&lt;=A636),'2) Income'!$E$13:$E$32)))</f>
        <v>2300</v>
      </c>
      <c r="AB636" s="8">
        <f>IF(A636="","",IF(COUNTIF('2) Income'!$D$13:$D$32,"1st and 15th")=0,0,IF(OR(DAY(A636)=1,DAY(A636)=15),SUMIFS('2) Income'!$E$13:$E$32,'2) Income'!$D$13:$D$32,"1st and 15th",'2) Income'!$F$13:$F$32,"&lt;="&amp;$A636),0)))</f>
        <v>0</v>
      </c>
      <c r="AC636" s="8">
        <f>IF(A636="","",IF(COUNTIF('2) Income'!$D$13:$D$32,"2nd Wednesday")=0,0,IF(A636=(A636-DAY(A636)+1+2*7-WEEKDAY(A636-DAY(A636)+8-4,1)),SUMIFS('2) Income'!$E$13:$E$32,'2) Income'!$D$13:$D$32,"2nd Wednesday",'2) Income'!$F$13:$F$32,"&lt;="&amp;$A636),0)))</f>
        <v>0</v>
      </c>
      <c r="AD636" s="8">
        <f>IF(A636="","",IF(COUNTIF('2) Income'!$D$13:$D$32,"3rd Wednesday")=0,0,IF(A636=(A636-DAY(A636)+1+3*7-WEEKDAY(A636-DAY(A636)+8-4,1)),SUMIFS('2) Income'!$E$13:$E$32,'2) Income'!$D$13:$D$32,"3rd Wednesday",'2) Income'!$F$13:$F$32,"&lt;="&amp;$A636),0)))</f>
        <v>0</v>
      </c>
      <c r="AE636" s="8">
        <f>IF(A636="","",IF(COUNTIF('2) Income'!$D$13:$D$32,"4th Wednesday")=0,0,IF(A636=(A636-DAY(A636)+1+4*7-WEEKDAY(A636-DAY(A636)+8-4,1)),SUMIFS('2) Income'!$E$13:$E$32,'2) Income'!$D$13:$D$32,"4th Wednesday",'2) Income'!$F$13:$F$32,"&lt;="&amp;$A636),0)))</f>
        <v>0</v>
      </c>
      <c r="AF636" s="8" cm="1">
        <f t="array" ref="AF636">IF(A636="","",IF(COUNTIF('2) Income'!$D$13:$D$32,"Every 4 Weeks")=0,0,SUMPRODUCT(--(IFERROR(MOD(A636-'2) Income'!$F$13:$F$32,28),1)=0),--('2) Income'!$D$13:$D$32="Every 4 Weeks"),--('2) Income'!$F$13:$F$32&lt;=A636),'2) Income'!$E$13:$E$32)))</f>
        <v>0</v>
      </c>
      <c r="AG636" s="8">
        <f>IF(A636="","",IF(COUNTIF('2) Income'!$D$13:$D$32,"Monthly")=0,0,IF(B636="N",SUMIFS('2) Income'!$E$13:$E$32,'2) Income'!$D$13:$D$32,"monthly",'2) Income'!$F$13:$F$32,"&lt;="&amp;$A636,'2) Income'!$I$13:$I$32,DAY(A636)),SUMIFS('2) Income'!$E$13:$E$32,'2) Income'!$D$13:$D$32,"monthly",'2) Income'!$F$13:$F$32,"&lt;="&amp;$A636,'2) Income'!$I$13:$I$32,"&gt;="&amp;DAY(A636)))))</f>
        <v>0</v>
      </c>
      <c r="AH636" s="8" cm="1">
        <f t="array" ref="AH636">IF(A636="","",IF(COUNTIF('2) Income'!$D$13:$D$32,"Yearly")=0,0,SUMPRODUCT(--('2) Income'!$D$13:$D$32="Yearly"),--('2) Income'!$F$13:$F$32&lt;=A636),IF(B636="N",--('2) Income'!$I$13:$I$32=DAY(A636)),--('2) Income'!$I$13:$I$32&gt;=DAY(A636))),--(IFERROR(MOD('2) Income'!$H$13:$H$32-MONTH(A636)+12,12),1)=0),'2) Income'!$E$13:$E$32)))</f>
        <v>0</v>
      </c>
      <c r="AI636" s="8">
        <f>IF(A636="","",IF(COUNTIF('2) Income'!$D$13:$D$32,"one-time")=0,0,SUMIFS('2) Income'!$E$13:$E$32,'2) Income'!$D$13:$D$32,"one-time",'2) Income'!$F$13:$F$32,"="&amp;$A636)))</f>
        <v>0</v>
      </c>
      <c r="AJ636" s="9">
        <f t="shared" si="46"/>
        <v>2300</v>
      </c>
    </row>
    <row r="637" spans="1:36">
      <c r="A637" s="7">
        <f>IF(A636="","",IF(A636+1&lt;='1) Period'!$E$21,A636+1,""))</f>
        <v>46109</v>
      </c>
      <c r="B637" s="7" t="str">
        <f t="shared" si="47"/>
        <v>N</v>
      </c>
      <c r="C637" t="str">
        <f t="shared" si="48"/>
        <v>Y</v>
      </c>
      <c r="D637" s="8">
        <f>IF(A637="","",IF(TEXT(A637,"dddd")='4) Happy Money'!$E$23,WAllowance,0))</f>
        <v>0</v>
      </c>
      <c r="E637" s="8">
        <f>IF(A637="","",IF(B637="N",SUMIF(TMonthly[Day of the Month],DAY(A637),TMonthly[Amount]),SUMIF(TMonthly[Day of the Month],"&gt;="&amp;DAY(A637),TMonthly[Amount])))</f>
        <v>0</v>
      </c>
      <c r="F637" s="8" cm="1">
        <f t="array" ref="F637">IF(A637="","",SUMPRODUCT(--(TYearly[Due Date]&lt;=A637),IF(B637="N",--(TYearly[Day]=DAY(A637)),--(TYearly[Day]&gt;=DAY(A637))),--(IFERROR(MOD(TYearly[Month]-MONTH(A637)+12,12),1)=0),TYearly[Amount]))</f>
        <v>0</v>
      </c>
      <c r="G637" s="8">
        <f>IF(A637="","",SUMIF(TOneTime[Due Date],A637,TOneTime[Amount]))</f>
        <v>0</v>
      </c>
      <c r="H637" s="8" cm="1">
        <f t="array" ref="H637">IF(A637="","",IF(COUNTIF(TOther[Frequency],$H$1)=0,0,SUMPRODUCT(--(IFERROR(MOD(A637-TOther[Start Date],7),1)=0),--(TOther[Frequency]=$H$1),--(TOther[Start Date]&lt;=A637),--(TOther[End Date Calc]&gt;=A637),TOther[Amount])))</f>
        <v>0</v>
      </c>
      <c r="I637" s="8" cm="1">
        <f t="array" ref="I637">IF(A637="","",IF(COUNTIF(TOther[Frequency],$I$1)=0,0,SUMPRODUCT(--(IFERROR(MOD(A637-TOther[Start Date],14),1)=0),--(TOther[Frequency]=$I$1),--(TOther[Start Date]&lt;=A637),--(TOther[End Date Calc]&gt;=A637),TOther[Amount])))</f>
        <v>0</v>
      </c>
      <c r="J637" s="8">
        <f>IF(A637="","",IF(COUNTIF(TOther[Frequency],$J$1)=0,0,IF(OR(DAY(A637)=1,DAY(A637)=15),SUMIFS(TOther[Amount],TOther[Frequency],$J$1,TOther[Start Date],"&lt;="&amp;$A637,TOther[End Date Calc],"&gt;="&amp;A637),0)))</f>
        <v>0</v>
      </c>
      <c r="K637" s="8">
        <f>IF(A637="","",IF(COUNTIF(TOther[Frequency],$K$1)=0,0,IF(A637=(A637-DAY(A637)+1+2*7-WEEKDAY(A637-DAY(A637)+8-4,1)),SUMIFS(TOther[Amount],TOther[Frequency],$K$1,TOther[Start Date],"&lt;="&amp;$A637,TOther[End Date Calc],"&gt;="&amp;A637),0)))</f>
        <v>0</v>
      </c>
      <c r="L637" s="8">
        <f>IF(A637="","",IF(COUNTIF(TOther[Frequency],$L$1)=0,0,IF(A637=(A637-DAY(A637)+1+3*7-WEEKDAY(A637-DAY(A637)+8-4,1)),SUMIFS(TOther[Amount],TOther[Frequency],$L$1,TOther[Start Date],"&lt;="&amp;$A637,TOther[End Date Calc],"&gt;="&amp;A637),0)))</f>
        <v>0</v>
      </c>
      <c r="M637" s="8">
        <f>IF(A637="","",IF(COUNTIF(TOther[Frequency],$M$1)=0,0,IF(A637=(A637-DAY(A637)+1+4*7-WEEKDAY(A637-DAY(A637)+8-4,1)),SUMIFS(TOther[Amount],TOther[Frequency],$M$1,TOther[Start Date],"&lt;="&amp;$A637,TOther[End Date Calc],"&gt;="&amp;A637),0)))</f>
        <v>0</v>
      </c>
      <c r="N637" s="8" cm="1">
        <f t="array" ref="N637">IF(A637="","",IF(COUNTIF(TOther[Frequency],$N$1)=0,0,SUMPRODUCT(--(IFERROR(MOD(A637-TOther[Start Date],28),1)=0),--(TOther[Frequency]=$N$1),--(TOther[Start Date]&lt;=A637),--(TOther[End Date Calc]&gt;=A637),TOther[Amount])))</f>
        <v>0</v>
      </c>
      <c r="O637" s="8" cm="1">
        <f t="array" ref="O637">IF(A637="","",IF(COUNTIF(TOther[Frequency],$O$1)=0,0,SUMPRODUCT(--(IFERROR(MOD(A637-TOther[Start Date],42),1)=0),--(TOther[Frequency]=$O$1),--(TOther[Start Date]&lt;=A637),--(TOther[End Date Calc]&gt;=A637),TOther[Amount])))</f>
        <v>0</v>
      </c>
      <c r="P637" s="8" cm="1">
        <f t="array" ref="P637">IF(A637="","",IF(COUNTIF(TOther[Frequency],$P$1)=0,0,SUMPRODUCT(--(IFERROR(MOD(A637-TOther[Start Date],56),1)=0),--(TOther[Frequency]=$P$1),--(TOther[Start Date]&lt;=A637),--(TOther[End Date Calc]&gt;=A637),TOther[Amount])))</f>
        <v>0</v>
      </c>
      <c r="Q637" s="8">
        <f>IF(A637="","",IF(COUNTIF(TOther[Frequency],$Q$1)=0,0,IF(B637="N",SUMIFS(TOther[Amount],TOther[Frequency],$Q$1,TOther[Start Date],"&lt;="&amp;$A637,TOther[End Date Calc],"&gt;="&amp;A637,TOther[Start Day],DAY(A637)),SUMIFS(TOther[Amount],TOther[Frequency],$Q$1,TOther[Start Date],"&lt;="&amp;$A637,TOther[End Date Calc],"&gt;="&amp;A637,TOther[Start Day],"&gt;="&amp;DAY(A637)))))</f>
        <v>0</v>
      </c>
      <c r="R637" s="8" cm="1">
        <f t="array" ref="R637">IF(A637="","",IF(COUNTIF(TOther[Frequency],R$1)=0,0,SUMPRODUCT(--(TOther[Frequency]=R$1),--(TOther[Start Date]&lt;=A637),--(TOther[End Date Calc]&gt;=A637),IF(B637="N",--(TOther[Start Day]=DAY(A637)),--(TOther[Start Day]&gt;=DAY(A637))),--(IFERROR(MOD(TOther[Start Month]-MONTH(A637)+2,2),1)=0),TOther[Amount])))</f>
        <v>0</v>
      </c>
      <c r="S637" s="8" cm="1">
        <f t="array" ref="S637">IF(A637="","",IF(COUNTIF(TOther[Frequency],S$1)=0,0,SUMPRODUCT(--(TOther[Frequency]=S$1),--(TOther[Start Date]&lt;=A637),--(TOther[End Date Calc]&gt;=A637),IF(B637="N",--(TOther[Start Day]=DAY(A637)),--(TOther[Start Day]&gt;=DAY(A637))),--(IFERROR(MOD(TOther[Start Month]-MONTH(A637)+3,3),1)=0),TOther[Amount])))</f>
        <v>0</v>
      </c>
      <c r="T637" s="8" cm="1">
        <f t="array" ref="T637">IF($A637="","",IF(COUNTIF(TOther[Frequency],T$1)=0,0,SUMPRODUCT(--(TOther[Frequency]=T$1),--(TOther[Start Date]&lt;=$A637),--(TOther[End Date Calc]&gt;=$A637),IF($B637="N",--(TOther[Start Day]=DAY($A637)),--(TOther[Start Day]&gt;=DAY($A637))),--(IFERROR(MOD(TOther[Start Month]-MONTH($A637)+4,4),1)=0),TOther[Amount])))</f>
        <v>0</v>
      </c>
      <c r="U637" s="8" cm="1">
        <f t="array" ref="U637">IF(A637="","",IF(COUNTIF(TOther[Frequency],$U$1)=0,0,SUMPRODUCT(--(TOther[Frequency]=$U$1),--(TOther[Start Date]&lt;=A637),--(TOther[End Date Calc]&gt;=A637),IF(B637="N",--(TOther[Start Day]=DAY(A637)),--(TOther[Start Day]&gt;=DAY(A637))),--(IFERROR(MOD(TOther[Start Month]-MONTH(A637)+6,6),1)=0),TOther[Amount])))</f>
        <v>0</v>
      </c>
      <c r="V637" s="8" cm="1">
        <f t="array" ref="V637">IF(A637="","",IF(COUNTIF(TOther[Frequency],$V$1)=0,0,SUMPRODUCT(--(TOther[Frequency]=$V$1),--(TOther[Start Date]&lt;=A637),--(TOther[End Date Calc]&gt;=A637),IF(B637="N",--(TOther[Start Day]=DAY(A637)),--(TOther[Start Day]&gt;=DAY(A637))),--(IFERROR(MOD(TOther[Start Month]-MONTH(A637)+12,12),1)=0),TOther[Amount])))</f>
        <v>0</v>
      </c>
      <c r="W637" s="8">
        <f>IF(A637="","",SUMIFS(TOther[Amount],TOther[Start Date],A637,TOther[Frequency],$W$1))</f>
        <v>0</v>
      </c>
      <c r="X637" s="9">
        <f t="shared" si="45"/>
        <v>0</v>
      </c>
      <c r="Y637" s="9">
        <f t="shared" si="49"/>
        <v>0</v>
      </c>
      <c r="Z637" s="8" cm="1">
        <f t="array" ref="Z637">IF(A637="","",IF(COUNTIF('2) Income'!$D$13:$D$32,"Weekly")=0,0,SUMPRODUCT(--(IFERROR(MOD(A637-'2) Income'!$F$13:$F$32,7),1)=0),--('2) Income'!$D$13:$D$32="Weekly"),--('2) Income'!$F$13:$F$32&lt;=A637),'2) Income'!$E$13:$E$32)))</f>
        <v>0</v>
      </c>
      <c r="AA637" s="8" cm="1">
        <f t="array" ref="AA637">IF(A637="","",IF(COUNTIF('2) Income'!$D$13:$D$32,"Every Other Week")=0,0,SUMPRODUCT(--(IFERROR(MOD(A637-'2) Income'!$F$13:$F$32,14),1)=0),--('2) Income'!$D$13:$D$32="Every Other Week"),--('2) Income'!$F$13:$F$32&lt;=A637),'2) Income'!$E$13:$E$32)))</f>
        <v>0</v>
      </c>
      <c r="AB637" s="8">
        <f>IF(A637="","",IF(COUNTIF('2) Income'!$D$13:$D$32,"1st and 15th")=0,0,IF(OR(DAY(A637)=1,DAY(A637)=15),SUMIFS('2) Income'!$E$13:$E$32,'2) Income'!$D$13:$D$32,"1st and 15th",'2) Income'!$F$13:$F$32,"&lt;="&amp;$A637),0)))</f>
        <v>0</v>
      </c>
      <c r="AC637" s="8">
        <f>IF(A637="","",IF(COUNTIF('2) Income'!$D$13:$D$32,"2nd Wednesday")=0,0,IF(A637=(A637-DAY(A637)+1+2*7-WEEKDAY(A637-DAY(A637)+8-4,1)),SUMIFS('2) Income'!$E$13:$E$32,'2) Income'!$D$13:$D$32,"2nd Wednesday",'2) Income'!$F$13:$F$32,"&lt;="&amp;$A637),0)))</f>
        <v>0</v>
      </c>
      <c r="AD637" s="8">
        <f>IF(A637="","",IF(COUNTIF('2) Income'!$D$13:$D$32,"3rd Wednesday")=0,0,IF(A637=(A637-DAY(A637)+1+3*7-WEEKDAY(A637-DAY(A637)+8-4,1)),SUMIFS('2) Income'!$E$13:$E$32,'2) Income'!$D$13:$D$32,"3rd Wednesday",'2) Income'!$F$13:$F$32,"&lt;="&amp;$A637),0)))</f>
        <v>0</v>
      </c>
      <c r="AE637" s="8">
        <f>IF(A637="","",IF(COUNTIF('2) Income'!$D$13:$D$32,"4th Wednesday")=0,0,IF(A637=(A637-DAY(A637)+1+4*7-WEEKDAY(A637-DAY(A637)+8-4,1)),SUMIFS('2) Income'!$E$13:$E$32,'2) Income'!$D$13:$D$32,"4th Wednesday",'2) Income'!$F$13:$F$32,"&lt;="&amp;$A637),0)))</f>
        <v>0</v>
      </c>
      <c r="AF637" s="8" cm="1">
        <f t="array" ref="AF637">IF(A637="","",IF(COUNTIF('2) Income'!$D$13:$D$32,"Every 4 Weeks")=0,0,SUMPRODUCT(--(IFERROR(MOD(A637-'2) Income'!$F$13:$F$32,28),1)=0),--('2) Income'!$D$13:$D$32="Every 4 Weeks"),--('2) Income'!$F$13:$F$32&lt;=A637),'2) Income'!$E$13:$E$32)))</f>
        <v>0</v>
      </c>
      <c r="AG637" s="8">
        <f>IF(A637="","",IF(COUNTIF('2) Income'!$D$13:$D$32,"Monthly")=0,0,IF(B637="N",SUMIFS('2) Income'!$E$13:$E$32,'2) Income'!$D$13:$D$32,"monthly",'2) Income'!$F$13:$F$32,"&lt;="&amp;$A637,'2) Income'!$I$13:$I$32,DAY(A637)),SUMIFS('2) Income'!$E$13:$E$32,'2) Income'!$D$13:$D$32,"monthly",'2) Income'!$F$13:$F$32,"&lt;="&amp;$A637,'2) Income'!$I$13:$I$32,"&gt;="&amp;DAY(A637)))))</f>
        <v>0</v>
      </c>
      <c r="AH637" s="8" cm="1">
        <f t="array" ref="AH637">IF(A637="","",IF(COUNTIF('2) Income'!$D$13:$D$32,"Yearly")=0,0,SUMPRODUCT(--('2) Income'!$D$13:$D$32="Yearly"),--('2) Income'!$F$13:$F$32&lt;=A637),IF(B637="N",--('2) Income'!$I$13:$I$32=DAY(A637)),--('2) Income'!$I$13:$I$32&gt;=DAY(A637))),--(IFERROR(MOD('2) Income'!$H$13:$H$32-MONTH(A637)+12,12),1)=0),'2) Income'!$E$13:$E$32)))</f>
        <v>0</v>
      </c>
      <c r="AI637" s="8">
        <f>IF(A637="","",IF(COUNTIF('2) Income'!$D$13:$D$32,"one-time")=0,0,SUMIFS('2) Income'!$E$13:$E$32,'2) Income'!$D$13:$D$32,"one-time",'2) Income'!$F$13:$F$32,"="&amp;$A637)))</f>
        <v>0</v>
      </c>
      <c r="AJ637" s="9">
        <f t="shared" si="46"/>
        <v>0</v>
      </c>
    </row>
    <row r="638" spans="1:36">
      <c r="A638" s="7">
        <f>IF(A637="","",IF(A637+1&lt;='1) Period'!$E$21,A637+1,""))</f>
        <v>46110</v>
      </c>
      <c r="B638" s="7" t="str">
        <f t="shared" si="47"/>
        <v>N</v>
      </c>
      <c r="C638" t="str">
        <f t="shared" si="48"/>
        <v>Y</v>
      </c>
      <c r="D638" s="8">
        <f>IF(A638="","",IF(TEXT(A638,"dddd")='4) Happy Money'!$E$23,WAllowance,0))</f>
        <v>0</v>
      </c>
      <c r="E638" s="8">
        <f>IF(A638="","",IF(B638="N",SUMIF(TMonthly[Day of the Month],DAY(A638),TMonthly[Amount]),SUMIF(TMonthly[Day of the Month],"&gt;="&amp;DAY(A638),TMonthly[Amount])))</f>
        <v>0</v>
      </c>
      <c r="F638" s="8" cm="1">
        <f t="array" ref="F638">IF(A638="","",SUMPRODUCT(--(TYearly[Due Date]&lt;=A638),IF(B638="N",--(TYearly[Day]=DAY(A638)),--(TYearly[Day]&gt;=DAY(A638))),--(IFERROR(MOD(TYearly[Month]-MONTH(A638)+12,12),1)=0),TYearly[Amount]))</f>
        <v>0</v>
      </c>
      <c r="G638" s="8">
        <f>IF(A638="","",SUMIF(TOneTime[Due Date],A638,TOneTime[Amount]))</f>
        <v>0</v>
      </c>
      <c r="H638" s="8" cm="1">
        <f t="array" ref="H638">IF(A638="","",IF(COUNTIF(TOther[Frequency],$H$1)=0,0,SUMPRODUCT(--(IFERROR(MOD(A638-TOther[Start Date],7),1)=0),--(TOther[Frequency]=$H$1),--(TOther[Start Date]&lt;=A638),--(TOther[End Date Calc]&gt;=A638),TOther[Amount])))</f>
        <v>0</v>
      </c>
      <c r="I638" s="8" cm="1">
        <f t="array" ref="I638">IF(A638="","",IF(COUNTIF(TOther[Frequency],$I$1)=0,0,SUMPRODUCT(--(IFERROR(MOD(A638-TOther[Start Date],14),1)=0),--(TOther[Frequency]=$I$1),--(TOther[Start Date]&lt;=A638),--(TOther[End Date Calc]&gt;=A638),TOther[Amount])))</f>
        <v>0</v>
      </c>
      <c r="J638" s="8">
        <f>IF(A638="","",IF(COUNTIF(TOther[Frequency],$J$1)=0,0,IF(OR(DAY(A638)=1,DAY(A638)=15),SUMIFS(TOther[Amount],TOther[Frequency],$J$1,TOther[Start Date],"&lt;="&amp;$A638,TOther[End Date Calc],"&gt;="&amp;A638),0)))</f>
        <v>0</v>
      </c>
      <c r="K638" s="8">
        <f>IF(A638="","",IF(COUNTIF(TOther[Frequency],$K$1)=0,0,IF(A638=(A638-DAY(A638)+1+2*7-WEEKDAY(A638-DAY(A638)+8-4,1)),SUMIFS(TOther[Amount],TOther[Frequency],$K$1,TOther[Start Date],"&lt;="&amp;$A638,TOther[End Date Calc],"&gt;="&amp;A638),0)))</f>
        <v>0</v>
      </c>
      <c r="L638" s="8">
        <f>IF(A638="","",IF(COUNTIF(TOther[Frequency],$L$1)=0,0,IF(A638=(A638-DAY(A638)+1+3*7-WEEKDAY(A638-DAY(A638)+8-4,1)),SUMIFS(TOther[Amount],TOther[Frequency],$L$1,TOther[Start Date],"&lt;="&amp;$A638,TOther[End Date Calc],"&gt;="&amp;A638),0)))</f>
        <v>0</v>
      </c>
      <c r="M638" s="8">
        <f>IF(A638="","",IF(COUNTIF(TOther[Frequency],$M$1)=0,0,IF(A638=(A638-DAY(A638)+1+4*7-WEEKDAY(A638-DAY(A638)+8-4,1)),SUMIFS(TOther[Amount],TOther[Frequency],$M$1,TOther[Start Date],"&lt;="&amp;$A638,TOther[End Date Calc],"&gt;="&amp;A638),0)))</f>
        <v>0</v>
      </c>
      <c r="N638" s="8" cm="1">
        <f t="array" ref="N638">IF(A638="","",IF(COUNTIF(TOther[Frequency],$N$1)=0,0,SUMPRODUCT(--(IFERROR(MOD(A638-TOther[Start Date],28),1)=0),--(TOther[Frequency]=$N$1),--(TOther[Start Date]&lt;=A638),--(TOther[End Date Calc]&gt;=A638),TOther[Amount])))</f>
        <v>0</v>
      </c>
      <c r="O638" s="8" cm="1">
        <f t="array" ref="O638">IF(A638="","",IF(COUNTIF(TOther[Frequency],$O$1)=0,0,SUMPRODUCT(--(IFERROR(MOD(A638-TOther[Start Date],42),1)=0),--(TOther[Frequency]=$O$1),--(TOther[Start Date]&lt;=A638),--(TOther[End Date Calc]&gt;=A638),TOther[Amount])))</f>
        <v>0</v>
      </c>
      <c r="P638" s="8" cm="1">
        <f t="array" ref="P638">IF(A638="","",IF(COUNTIF(TOther[Frequency],$P$1)=0,0,SUMPRODUCT(--(IFERROR(MOD(A638-TOther[Start Date],56),1)=0),--(TOther[Frequency]=$P$1),--(TOther[Start Date]&lt;=A638),--(TOther[End Date Calc]&gt;=A638),TOther[Amount])))</f>
        <v>0</v>
      </c>
      <c r="Q638" s="8">
        <f>IF(A638="","",IF(COUNTIF(TOther[Frequency],$Q$1)=0,0,IF(B638="N",SUMIFS(TOther[Amount],TOther[Frequency],$Q$1,TOther[Start Date],"&lt;="&amp;$A638,TOther[End Date Calc],"&gt;="&amp;A638,TOther[Start Day],DAY(A638)),SUMIFS(TOther[Amount],TOther[Frequency],$Q$1,TOther[Start Date],"&lt;="&amp;$A638,TOther[End Date Calc],"&gt;="&amp;A638,TOther[Start Day],"&gt;="&amp;DAY(A638)))))</f>
        <v>0</v>
      </c>
      <c r="R638" s="8" cm="1">
        <f t="array" ref="R638">IF(A638="","",IF(COUNTIF(TOther[Frequency],R$1)=0,0,SUMPRODUCT(--(TOther[Frequency]=R$1),--(TOther[Start Date]&lt;=A638),--(TOther[End Date Calc]&gt;=A638),IF(B638="N",--(TOther[Start Day]=DAY(A638)),--(TOther[Start Day]&gt;=DAY(A638))),--(IFERROR(MOD(TOther[Start Month]-MONTH(A638)+2,2),1)=0),TOther[Amount])))</f>
        <v>0</v>
      </c>
      <c r="S638" s="8" cm="1">
        <f t="array" ref="S638">IF(A638="","",IF(COUNTIF(TOther[Frequency],S$1)=0,0,SUMPRODUCT(--(TOther[Frequency]=S$1),--(TOther[Start Date]&lt;=A638),--(TOther[End Date Calc]&gt;=A638),IF(B638="N",--(TOther[Start Day]=DAY(A638)),--(TOther[Start Day]&gt;=DAY(A638))),--(IFERROR(MOD(TOther[Start Month]-MONTH(A638)+3,3),1)=0),TOther[Amount])))</f>
        <v>0</v>
      </c>
      <c r="T638" s="8" cm="1">
        <f t="array" ref="T638">IF($A638="","",IF(COUNTIF(TOther[Frequency],T$1)=0,0,SUMPRODUCT(--(TOther[Frequency]=T$1),--(TOther[Start Date]&lt;=$A638),--(TOther[End Date Calc]&gt;=$A638),IF($B638="N",--(TOther[Start Day]=DAY($A638)),--(TOther[Start Day]&gt;=DAY($A638))),--(IFERROR(MOD(TOther[Start Month]-MONTH($A638)+4,4),1)=0),TOther[Amount])))</f>
        <v>0</v>
      </c>
      <c r="U638" s="8" cm="1">
        <f t="array" ref="U638">IF(A638="","",IF(COUNTIF(TOther[Frequency],$U$1)=0,0,SUMPRODUCT(--(TOther[Frequency]=$U$1),--(TOther[Start Date]&lt;=A638),--(TOther[End Date Calc]&gt;=A638),IF(B638="N",--(TOther[Start Day]=DAY(A638)),--(TOther[Start Day]&gt;=DAY(A638))),--(IFERROR(MOD(TOther[Start Month]-MONTH(A638)+6,6),1)=0),TOther[Amount])))</f>
        <v>0</v>
      </c>
      <c r="V638" s="8" cm="1">
        <f t="array" ref="V638">IF(A638="","",IF(COUNTIF(TOther[Frequency],$V$1)=0,0,SUMPRODUCT(--(TOther[Frequency]=$V$1),--(TOther[Start Date]&lt;=A638),--(TOther[End Date Calc]&gt;=A638),IF(B638="N",--(TOther[Start Day]=DAY(A638)),--(TOther[Start Day]&gt;=DAY(A638))),--(IFERROR(MOD(TOther[Start Month]-MONTH(A638)+12,12),1)=0),TOther[Amount])))</f>
        <v>0</v>
      </c>
      <c r="W638" s="8">
        <f>IF(A638="","",SUMIFS(TOther[Amount],TOther[Start Date],A638,TOther[Frequency],$W$1))</f>
        <v>0</v>
      </c>
      <c r="X638" s="9">
        <f t="shared" si="45"/>
        <v>0</v>
      </c>
      <c r="Y638" s="9">
        <f t="shared" si="49"/>
        <v>0</v>
      </c>
      <c r="Z638" s="8" cm="1">
        <f t="array" ref="Z638">IF(A638="","",IF(COUNTIF('2) Income'!$D$13:$D$32,"Weekly")=0,0,SUMPRODUCT(--(IFERROR(MOD(A638-'2) Income'!$F$13:$F$32,7),1)=0),--('2) Income'!$D$13:$D$32="Weekly"),--('2) Income'!$F$13:$F$32&lt;=A638),'2) Income'!$E$13:$E$32)))</f>
        <v>0</v>
      </c>
      <c r="AA638" s="8" cm="1">
        <f t="array" ref="AA638">IF(A638="","",IF(COUNTIF('2) Income'!$D$13:$D$32,"Every Other Week")=0,0,SUMPRODUCT(--(IFERROR(MOD(A638-'2) Income'!$F$13:$F$32,14),1)=0),--('2) Income'!$D$13:$D$32="Every Other Week"),--('2) Income'!$F$13:$F$32&lt;=A638),'2) Income'!$E$13:$E$32)))</f>
        <v>0</v>
      </c>
      <c r="AB638" s="8">
        <f>IF(A638="","",IF(COUNTIF('2) Income'!$D$13:$D$32,"1st and 15th")=0,0,IF(OR(DAY(A638)=1,DAY(A638)=15),SUMIFS('2) Income'!$E$13:$E$32,'2) Income'!$D$13:$D$32,"1st and 15th",'2) Income'!$F$13:$F$32,"&lt;="&amp;$A638),0)))</f>
        <v>0</v>
      </c>
      <c r="AC638" s="8">
        <f>IF(A638="","",IF(COUNTIF('2) Income'!$D$13:$D$32,"2nd Wednesday")=0,0,IF(A638=(A638-DAY(A638)+1+2*7-WEEKDAY(A638-DAY(A638)+8-4,1)),SUMIFS('2) Income'!$E$13:$E$32,'2) Income'!$D$13:$D$32,"2nd Wednesday",'2) Income'!$F$13:$F$32,"&lt;="&amp;$A638),0)))</f>
        <v>0</v>
      </c>
      <c r="AD638" s="8">
        <f>IF(A638="","",IF(COUNTIF('2) Income'!$D$13:$D$32,"3rd Wednesday")=0,0,IF(A638=(A638-DAY(A638)+1+3*7-WEEKDAY(A638-DAY(A638)+8-4,1)),SUMIFS('2) Income'!$E$13:$E$32,'2) Income'!$D$13:$D$32,"3rd Wednesday",'2) Income'!$F$13:$F$32,"&lt;="&amp;$A638),0)))</f>
        <v>0</v>
      </c>
      <c r="AE638" s="8">
        <f>IF(A638="","",IF(COUNTIF('2) Income'!$D$13:$D$32,"4th Wednesday")=0,0,IF(A638=(A638-DAY(A638)+1+4*7-WEEKDAY(A638-DAY(A638)+8-4,1)),SUMIFS('2) Income'!$E$13:$E$32,'2) Income'!$D$13:$D$32,"4th Wednesday",'2) Income'!$F$13:$F$32,"&lt;="&amp;$A638),0)))</f>
        <v>0</v>
      </c>
      <c r="AF638" s="8" cm="1">
        <f t="array" ref="AF638">IF(A638="","",IF(COUNTIF('2) Income'!$D$13:$D$32,"Every 4 Weeks")=0,0,SUMPRODUCT(--(IFERROR(MOD(A638-'2) Income'!$F$13:$F$32,28),1)=0),--('2) Income'!$D$13:$D$32="Every 4 Weeks"),--('2) Income'!$F$13:$F$32&lt;=A638),'2) Income'!$E$13:$E$32)))</f>
        <v>0</v>
      </c>
      <c r="AG638" s="8">
        <f>IF(A638="","",IF(COUNTIF('2) Income'!$D$13:$D$32,"Monthly")=0,0,IF(B638="N",SUMIFS('2) Income'!$E$13:$E$32,'2) Income'!$D$13:$D$32,"monthly",'2) Income'!$F$13:$F$32,"&lt;="&amp;$A638,'2) Income'!$I$13:$I$32,DAY(A638)),SUMIFS('2) Income'!$E$13:$E$32,'2) Income'!$D$13:$D$32,"monthly",'2) Income'!$F$13:$F$32,"&lt;="&amp;$A638,'2) Income'!$I$13:$I$32,"&gt;="&amp;DAY(A638)))))</f>
        <v>0</v>
      </c>
      <c r="AH638" s="8" cm="1">
        <f t="array" ref="AH638">IF(A638="","",IF(COUNTIF('2) Income'!$D$13:$D$32,"Yearly")=0,0,SUMPRODUCT(--('2) Income'!$D$13:$D$32="Yearly"),--('2) Income'!$F$13:$F$32&lt;=A638),IF(B638="N",--('2) Income'!$I$13:$I$32=DAY(A638)),--('2) Income'!$I$13:$I$32&gt;=DAY(A638))),--(IFERROR(MOD('2) Income'!$H$13:$H$32-MONTH(A638)+12,12),1)=0),'2) Income'!$E$13:$E$32)))</f>
        <v>0</v>
      </c>
      <c r="AI638" s="8">
        <f>IF(A638="","",IF(COUNTIF('2) Income'!$D$13:$D$32,"one-time")=0,0,SUMIFS('2) Income'!$E$13:$E$32,'2) Income'!$D$13:$D$32,"one-time",'2) Income'!$F$13:$F$32,"="&amp;$A638)))</f>
        <v>0</v>
      </c>
      <c r="AJ638" s="9">
        <f t="shared" si="46"/>
        <v>0</v>
      </c>
    </row>
    <row r="639" spans="1:36">
      <c r="A639" s="7">
        <f>IF(A638="","",IF(A638+1&lt;='1) Period'!$E$21,A638+1,""))</f>
        <v>46111</v>
      </c>
      <c r="B639" s="7" t="str">
        <f t="shared" si="47"/>
        <v>N</v>
      </c>
      <c r="C639" t="str">
        <f t="shared" si="48"/>
        <v>F</v>
      </c>
      <c r="D639" s="8">
        <f>IF(A639="","",IF(TEXT(A639,"dddd")='4) Happy Money'!$E$23,WAllowance,0))</f>
        <v>400</v>
      </c>
      <c r="E639" s="8">
        <f>IF(A639="","",IF(B639="N",SUMIF(TMonthly[Day of the Month],DAY(A639),TMonthly[Amount]),SUMIF(TMonthly[Day of the Month],"&gt;="&amp;DAY(A639),TMonthly[Amount])))</f>
        <v>0</v>
      </c>
      <c r="F639" s="8" cm="1">
        <f t="array" ref="F639">IF(A639="","",SUMPRODUCT(--(TYearly[Due Date]&lt;=A639),IF(B639="N",--(TYearly[Day]=DAY(A639)),--(TYearly[Day]&gt;=DAY(A639))),--(IFERROR(MOD(TYearly[Month]-MONTH(A639)+12,12),1)=0),TYearly[Amount]))</f>
        <v>0</v>
      </c>
      <c r="G639" s="8">
        <f>IF(A639="","",SUMIF(TOneTime[Due Date],A639,TOneTime[Amount]))</f>
        <v>0</v>
      </c>
      <c r="H639" s="8" cm="1">
        <f t="array" ref="H639">IF(A639="","",IF(COUNTIF(TOther[Frequency],$H$1)=0,0,SUMPRODUCT(--(IFERROR(MOD(A639-TOther[Start Date],7),1)=0),--(TOther[Frequency]=$H$1),--(TOther[Start Date]&lt;=A639),--(TOther[End Date Calc]&gt;=A639),TOther[Amount])))</f>
        <v>0</v>
      </c>
      <c r="I639" s="8" cm="1">
        <f t="array" ref="I639">IF(A639="","",IF(COUNTIF(TOther[Frequency],$I$1)=0,0,SUMPRODUCT(--(IFERROR(MOD(A639-TOther[Start Date],14),1)=0),--(TOther[Frequency]=$I$1),--(TOther[Start Date]&lt;=A639),--(TOther[End Date Calc]&gt;=A639),TOther[Amount])))</f>
        <v>230</v>
      </c>
      <c r="J639" s="8">
        <f>IF(A639="","",IF(COUNTIF(TOther[Frequency],$J$1)=0,0,IF(OR(DAY(A639)=1,DAY(A639)=15),SUMIFS(TOther[Amount],TOther[Frequency],$J$1,TOther[Start Date],"&lt;="&amp;$A639,TOther[End Date Calc],"&gt;="&amp;A639),0)))</f>
        <v>0</v>
      </c>
      <c r="K639" s="8">
        <f>IF(A639="","",IF(COUNTIF(TOther[Frequency],$K$1)=0,0,IF(A639=(A639-DAY(A639)+1+2*7-WEEKDAY(A639-DAY(A639)+8-4,1)),SUMIFS(TOther[Amount],TOther[Frequency],$K$1,TOther[Start Date],"&lt;="&amp;$A639,TOther[End Date Calc],"&gt;="&amp;A639),0)))</f>
        <v>0</v>
      </c>
      <c r="L639" s="8">
        <f>IF(A639="","",IF(COUNTIF(TOther[Frequency],$L$1)=0,0,IF(A639=(A639-DAY(A639)+1+3*7-WEEKDAY(A639-DAY(A639)+8-4,1)),SUMIFS(TOther[Amount],TOther[Frequency],$L$1,TOther[Start Date],"&lt;="&amp;$A639,TOther[End Date Calc],"&gt;="&amp;A639),0)))</f>
        <v>0</v>
      </c>
      <c r="M639" s="8">
        <f>IF(A639="","",IF(COUNTIF(TOther[Frequency],$M$1)=0,0,IF(A639=(A639-DAY(A639)+1+4*7-WEEKDAY(A639-DAY(A639)+8-4,1)),SUMIFS(TOther[Amount],TOther[Frequency],$M$1,TOther[Start Date],"&lt;="&amp;$A639,TOther[End Date Calc],"&gt;="&amp;A639),0)))</f>
        <v>0</v>
      </c>
      <c r="N639" s="8" cm="1">
        <f t="array" ref="N639">IF(A639="","",IF(COUNTIF(TOther[Frequency],$N$1)=0,0,SUMPRODUCT(--(IFERROR(MOD(A639-TOther[Start Date],28),1)=0),--(TOther[Frequency]=$N$1),--(TOther[Start Date]&lt;=A639),--(TOther[End Date Calc]&gt;=A639),TOther[Amount])))</f>
        <v>0</v>
      </c>
      <c r="O639" s="8" cm="1">
        <f t="array" ref="O639">IF(A639="","",IF(COUNTIF(TOther[Frequency],$O$1)=0,0,SUMPRODUCT(--(IFERROR(MOD(A639-TOther[Start Date],42),1)=0),--(TOther[Frequency]=$O$1),--(TOther[Start Date]&lt;=A639),--(TOther[End Date Calc]&gt;=A639),TOther[Amount])))</f>
        <v>0</v>
      </c>
      <c r="P639" s="8" cm="1">
        <f t="array" ref="P639">IF(A639="","",IF(COUNTIF(TOther[Frequency],$P$1)=0,0,SUMPRODUCT(--(IFERROR(MOD(A639-TOther[Start Date],56),1)=0),--(TOther[Frequency]=$P$1),--(TOther[Start Date]&lt;=A639),--(TOther[End Date Calc]&gt;=A639),TOther[Amount])))</f>
        <v>0</v>
      </c>
      <c r="Q639" s="8">
        <f>IF(A639="","",IF(COUNTIF(TOther[Frequency],$Q$1)=0,0,IF(B639="N",SUMIFS(TOther[Amount],TOther[Frequency],$Q$1,TOther[Start Date],"&lt;="&amp;$A639,TOther[End Date Calc],"&gt;="&amp;A639,TOther[Start Day],DAY(A639)),SUMIFS(TOther[Amount],TOther[Frequency],$Q$1,TOther[Start Date],"&lt;="&amp;$A639,TOther[End Date Calc],"&gt;="&amp;A639,TOther[Start Day],"&gt;="&amp;DAY(A639)))))</f>
        <v>0</v>
      </c>
      <c r="R639" s="8" cm="1">
        <f t="array" ref="R639">IF(A639="","",IF(COUNTIF(TOther[Frequency],R$1)=0,0,SUMPRODUCT(--(TOther[Frequency]=R$1),--(TOther[Start Date]&lt;=A639),--(TOther[End Date Calc]&gt;=A639),IF(B639="N",--(TOther[Start Day]=DAY(A639)),--(TOther[Start Day]&gt;=DAY(A639))),--(IFERROR(MOD(TOther[Start Month]-MONTH(A639)+2,2),1)=0),TOther[Amount])))</f>
        <v>0</v>
      </c>
      <c r="S639" s="8" cm="1">
        <f t="array" ref="S639">IF(A639="","",IF(COUNTIF(TOther[Frequency],S$1)=0,0,SUMPRODUCT(--(TOther[Frequency]=S$1),--(TOther[Start Date]&lt;=A639),--(TOther[End Date Calc]&gt;=A639),IF(B639="N",--(TOther[Start Day]=DAY(A639)),--(TOther[Start Day]&gt;=DAY(A639))),--(IFERROR(MOD(TOther[Start Month]-MONTH(A639)+3,3),1)=0),TOther[Amount])))</f>
        <v>0</v>
      </c>
      <c r="T639" s="8" cm="1">
        <f t="array" ref="T639">IF($A639="","",IF(COUNTIF(TOther[Frequency],T$1)=0,0,SUMPRODUCT(--(TOther[Frequency]=T$1),--(TOther[Start Date]&lt;=$A639),--(TOther[End Date Calc]&gt;=$A639),IF($B639="N",--(TOther[Start Day]=DAY($A639)),--(TOther[Start Day]&gt;=DAY($A639))),--(IFERROR(MOD(TOther[Start Month]-MONTH($A639)+4,4),1)=0),TOther[Amount])))</f>
        <v>0</v>
      </c>
      <c r="U639" s="8" cm="1">
        <f t="array" ref="U639">IF(A639="","",IF(COUNTIF(TOther[Frequency],$U$1)=0,0,SUMPRODUCT(--(TOther[Frequency]=$U$1),--(TOther[Start Date]&lt;=A639),--(TOther[End Date Calc]&gt;=A639),IF(B639="N",--(TOther[Start Day]=DAY(A639)),--(TOther[Start Day]&gt;=DAY(A639))),--(IFERROR(MOD(TOther[Start Month]-MONTH(A639)+6,6),1)=0),TOther[Amount])))</f>
        <v>0</v>
      </c>
      <c r="V639" s="8" cm="1">
        <f t="array" ref="V639">IF(A639="","",IF(COUNTIF(TOther[Frequency],$V$1)=0,0,SUMPRODUCT(--(TOther[Frequency]=$V$1),--(TOther[Start Date]&lt;=A639),--(TOther[End Date Calc]&gt;=A639),IF(B639="N",--(TOther[Start Day]=DAY(A639)),--(TOther[Start Day]&gt;=DAY(A639))),--(IFERROR(MOD(TOther[Start Month]-MONTH(A639)+12,12),1)=0),TOther[Amount])))</f>
        <v>0</v>
      </c>
      <c r="W639" s="8">
        <f>IF(A639="","",SUMIFS(TOther[Amount],TOther[Start Date],A639,TOther[Frequency],$W$1))</f>
        <v>0</v>
      </c>
      <c r="X639" s="9">
        <f t="shared" si="45"/>
        <v>230</v>
      </c>
      <c r="Y639" s="9">
        <f t="shared" si="49"/>
        <v>230</v>
      </c>
      <c r="Z639" s="8" cm="1">
        <f t="array" ref="Z639">IF(A639="","",IF(COUNTIF('2) Income'!$D$13:$D$32,"Weekly")=0,0,SUMPRODUCT(--(IFERROR(MOD(A639-'2) Income'!$F$13:$F$32,7),1)=0),--('2) Income'!$D$13:$D$32="Weekly"),--('2) Income'!$F$13:$F$32&lt;=A639),'2) Income'!$E$13:$E$32)))</f>
        <v>0</v>
      </c>
      <c r="AA639" s="8" cm="1">
        <f t="array" ref="AA639">IF(A639="","",IF(COUNTIF('2) Income'!$D$13:$D$32,"Every Other Week")=0,0,SUMPRODUCT(--(IFERROR(MOD(A639-'2) Income'!$F$13:$F$32,14),1)=0),--('2) Income'!$D$13:$D$32="Every Other Week"),--('2) Income'!$F$13:$F$32&lt;=A639),'2) Income'!$E$13:$E$32)))</f>
        <v>0</v>
      </c>
      <c r="AB639" s="8">
        <f>IF(A639="","",IF(COUNTIF('2) Income'!$D$13:$D$32,"1st and 15th")=0,0,IF(OR(DAY(A639)=1,DAY(A639)=15),SUMIFS('2) Income'!$E$13:$E$32,'2) Income'!$D$13:$D$32,"1st and 15th",'2) Income'!$F$13:$F$32,"&lt;="&amp;$A639),0)))</f>
        <v>0</v>
      </c>
      <c r="AC639" s="8">
        <f>IF(A639="","",IF(COUNTIF('2) Income'!$D$13:$D$32,"2nd Wednesday")=0,0,IF(A639=(A639-DAY(A639)+1+2*7-WEEKDAY(A639-DAY(A639)+8-4,1)),SUMIFS('2) Income'!$E$13:$E$32,'2) Income'!$D$13:$D$32,"2nd Wednesday",'2) Income'!$F$13:$F$32,"&lt;="&amp;$A639),0)))</f>
        <v>0</v>
      </c>
      <c r="AD639" s="8">
        <f>IF(A639="","",IF(COUNTIF('2) Income'!$D$13:$D$32,"3rd Wednesday")=0,0,IF(A639=(A639-DAY(A639)+1+3*7-WEEKDAY(A639-DAY(A639)+8-4,1)),SUMIFS('2) Income'!$E$13:$E$32,'2) Income'!$D$13:$D$32,"3rd Wednesday",'2) Income'!$F$13:$F$32,"&lt;="&amp;$A639),0)))</f>
        <v>0</v>
      </c>
      <c r="AE639" s="8">
        <f>IF(A639="","",IF(COUNTIF('2) Income'!$D$13:$D$32,"4th Wednesday")=0,0,IF(A639=(A639-DAY(A639)+1+4*7-WEEKDAY(A639-DAY(A639)+8-4,1)),SUMIFS('2) Income'!$E$13:$E$32,'2) Income'!$D$13:$D$32,"4th Wednesday",'2) Income'!$F$13:$F$32,"&lt;="&amp;$A639),0)))</f>
        <v>0</v>
      </c>
      <c r="AF639" s="8" cm="1">
        <f t="array" ref="AF639">IF(A639="","",IF(COUNTIF('2) Income'!$D$13:$D$32,"Every 4 Weeks")=0,0,SUMPRODUCT(--(IFERROR(MOD(A639-'2) Income'!$F$13:$F$32,28),1)=0),--('2) Income'!$D$13:$D$32="Every 4 Weeks"),--('2) Income'!$F$13:$F$32&lt;=A639),'2) Income'!$E$13:$E$32)))</f>
        <v>0</v>
      </c>
      <c r="AG639" s="8">
        <f>IF(A639="","",IF(COUNTIF('2) Income'!$D$13:$D$32,"Monthly")=0,0,IF(B639="N",SUMIFS('2) Income'!$E$13:$E$32,'2) Income'!$D$13:$D$32,"monthly",'2) Income'!$F$13:$F$32,"&lt;="&amp;$A639,'2) Income'!$I$13:$I$32,DAY(A639)),SUMIFS('2) Income'!$E$13:$E$32,'2) Income'!$D$13:$D$32,"monthly",'2) Income'!$F$13:$F$32,"&lt;="&amp;$A639,'2) Income'!$I$13:$I$32,"&gt;="&amp;DAY(A639)))))</f>
        <v>0</v>
      </c>
      <c r="AH639" s="8" cm="1">
        <f t="array" ref="AH639">IF(A639="","",IF(COUNTIF('2) Income'!$D$13:$D$32,"Yearly")=0,0,SUMPRODUCT(--('2) Income'!$D$13:$D$32="Yearly"),--('2) Income'!$F$13:$F$32&lt;=A639),IF(B639="N",--('2) Income'!$I$13:$I$32=DAY(A639)),--('2) Income'!$I$13:$I$32&gt;=DAY(A639))),--(IFERROR(MOD('2) Income'!$H$13:$H$32-MONTH(A639)+12,12),1)=0),'2) Income'!$E$13:$E$32)))</f>
        <v>0</v>
      </c>
      <c r="AI639" s="8">
        <f>IF(A639="","",IF(COUNTIF('2) Income'!$D$13:$D$32,"one-time")=0,0,SUMIFS('2) Income'!$E$13:$E$32,'2) Income'!$D$13:$D$32,"one-time",'2) Income'!$F$13:$F$32,"="&amp;$A639)))</f>
        <v>0</v>
      </c>
      <c r="AJ639" s="9">
        <f t="shared" si="46"/>
        <v>0</v>
      </c>
    </row>
    <row r="640" spans="1:36">
      <c r="A640" s="7">
        <f>IF(A639="","",IF(A639+1&lt;='1) Period'!$E$21,A639+1,""))</f>
        <v>46112</v>
      </c>
      <c r="B640" s="7" t="str">
        <f t="shared" si="47"/>
        <v>Y</v>
      </c>
      <c r="C640" t="str">
        <f t="shared" si="48"/>
        <v>F</v>
      </c>
      <c r="D640" s="8">
        <f>IF(A640="","",IF(TEXT(A640,"dddd")='4) Happy Money'!$E$23,WAllowance,0))</f>
        <v>0</v>
      </c>
      <c r="E640" s="8">
        <f>IF(A640="","",IF(B640="N",SUMIF(TMonthly[Day of the Month],DAY(A640),TMonthly[Amount]),SUMIF(TMonthly[Day of the Month],"&gt;="&amp;DAY(A640),TMonthly[Amount])))</f>
        <v>2000</v>
      </c>
      <c r="F640" s="8" cm="1">
        <f t="array" ref="F640">IF(A640="","",SUMPRODUCT(--(TYearly[Due Date]&lt;=A640),IF(B640="N",--(TYearly[Day]=DAY(A640)),--(TYearly[Day]&gt;=DAY(A640))),--(IFERROR(MOD(TYearly[Month]-MONTH(A640)+12,12),1)=0),TYearly[Amount]))</f>
        <v>0</v>
      </c>
      <c r="G640" s="8">
        <f>IF(A640="","",SUMIF(TOneTime[Due Date],A640,TOneTime[Amount]))</f>
        <v>0</v>
      </c>
      <c r="H640" s="8" cm="1">
        <f t="array" ref="H640">IF(A640="","",IF(COUNTIF(TOther[Frequency],$H$1)=0,0,SUMPRODUCT(--(IFERROR(MOD(A640-TOther[Start Date],7),1)=0),--(TOther[Frequency]=$H$1),--(TOther[Start Date]&lt;=A640),--(TOther[End Date Calc]&gt;=A640),TOther[Amount])))</f>
        <v>0</v>
      </c>
      <c r="I640" s="8" cm="1">
        <f t="array" ref="I640">IF(A640="","",IF(COUNTIF(TOther[Frequency],$I$1)=0,0,SUMPRODUCT(--(IFERROR(MOD(A640-TOther[Start Date],14),1)=0),--(TOther[Frequency]=$I$1),--(TOther[Start Date]&lt;=A640),--(TOther[End Date Calc]&gt;=A640),TOther[Amount])))</f>
        <v>0</v>
      </c>
      <c r="J640" s="8">
        <f>IF(A640="","",IF(COUNTIF(TOther[Frequency],$J$1)=0,0,IF(OR(DAY(A640)=1,DAY(A640)=15),SUMIFS(TOther[Amount],TOther[Frequency],$J$1,TOther[Start Date],"&lt;="&amp;$A640,TOther[End Date Calc],"&gt;="&amp;A640),0)))</f>
        <v>0</v>
      </c>
      <c r="K640" s="8">
        <f>IF(A640="","",IF(COUNTIF(TOther[Frequency],$K$1)=0,0,IF(A640=(A640-DAY(A640)+1+2*7-WEEKDAY(A640-DAY(A640)+8-4,1)),SUMIFS(TOther[Amount],TOther[Frequency],$K$1,TOther[Start Date],"&lt;="&amp;$A640,TOther[End Date Calc],"&gt;="&amp;A640),0)))</f>
        <v>0</v>
      </c>
      <c r="L640" s="8">
        <f>IF(A640="","",IF(COUNTIF(TOther[Frequency],$L$1)=0,0,IF(A640=(A640-DAY(A640)+1+3*7-WEEKDAY(A640-DAY(A640)+8-4,1)),SUMIFS(TOther[Amount],TOther[Frequency],$L$1,TOther[Start Date],"&lt;="&amp;$A640,TOther[End Date Calc],"&gt;="&amp;A640),0)))</f>
        <v>0</v>
      </c>
      <c r="M640" s="8">
        <f>IF(A640="","",IF(COUNTIF(TOther[Frequency],$M$1)=0,0,IF(A640=(A640-DAY(A640)+1+4*7-WEEKDAY(A640-DAY(A640)+8-4,1)),SUMIFS(TOther[Amount],TOther[Frequency],$M$1,TOther[Start Date],"&lt;="&amp;$A640,TOther[End Date Calc],"&gt;="&amp;A640),0)))</f>
        <v>0</v>
      </c>
      <c r="N640" s="8" cm="1">
        <f t="array" ref="N640">IF(A640="","",IF(COUNTIF(TOther[Frequency],$N$1)=0,0,SUMPRODUCT(--(IFERROR(MOD(A640-TOther[Start Date],28),1)=0),--(TOther[Frequency]=$N$1),--(TOther[Start Date]&lt;=A640),--(TOther[End Date Calc]&gt;=A640),TOther[Amount])))</f>
        <v>0</v>
      </c>
      <c r="O640" s="8" cm="1">
        <f t="array" ref="O640">IF(A640="","",IF(COUNTIF(TOther[Frequency],$O$1)=0,0,SUMPRODUCT(--(IFERROR(MOD(A640-TOther[Start Date],42),1)=0),--(TOther[Frequency]=$O$1),--(TOther[Start Date]&lt;=A640),--(TOther[End Date Calc]&gt;=A640),TOther[Amount])))</f>
        <v>0</v>
      </c>
      <c r="P640" s="8" cm="1">
        <f t="array" ref="P640">IF(A640="","",IF(COUNTIF(TOther[Frequency],$P$1)=0,0,SUMPRODUCT(--(IFERROR(MOD(A640-TOther[Start Date],56),1)=0),--(TOther[Frequency]=$P$1),--(TOther[Start Date]&lt;=A640),--(TOther[End Date Calc]&gt;=A640),TOther[Amount])))</f>
        <v>0</v>
      </c>
      <c r="Q640" s="8">
        <f>IF(A640="","",IF(COUNTIF(TOther[Frequency],$Q$1)=0,0,IF(B640="N",SUMIFS(TOther[Amount],TOther[Frequency],$Q$1,TOther[Start Date],"&lt;="&amp;$A640,TOther[End Date Calc],"&gt;="&amp;A640,TOther[Start Day],DAY(A640)),SUMIFS(TOther[Amount],TOther[Frequency],$Q$1,TOther[Start Date],"&lt;="&amp;$A640,TOther[End Date Calc],"&gt;="&amp;A640,TOther[Start Day],"&gt;="&amp;DAY(A640)))))</f>
        <v>0</v>
      </c>
      <c r="R640" s="8" cm="1">
        <f t="array" ref="R640">IF(A640="","",IF(COUNTIF(TOther[Frequency],R$1)=0,0,SUMPRODUCT(--(TOther[Frequency]=R$1),--(TOther[Start Date]&lt;=A640),--(TOther[End Date Calc]&gt;=A640),IF(B640="N",--(TOther[Start Day]=DAY(A640)),--(TOther[Start Day]&gt;=DAY(A640))),--(IFERROR(MOD(TOther[Start Month]-MONTH(A640)+2,2),1)=0),TOther[Amount])))</f>
        <v>0</v>
      </c>
      <c r="S640" s="8" cm="1">
        <f t="array" ref="S640">IF(A640="","",IF(COUNTIF(TOther[Frequency],S$1)=0,0,SUMPRODUCT(--(TOther[Frequency]=S$1),--(TOther[Start Date]&lt;=A640),--(TOther[End Date Calc]&gt;=A640),IF(B640="N",--(TOther[Start Day]=DAY(A640)),--(TOther[Start Day]&gt;=DAY(A640))),--(IFERROR(MOD(TOther[Start Month]-MONTH(A640)+3,3),1)=0),TOther[Amount])))</f>
        <v>0</v>
      </c>
      <c r="T640" s="8" cm="1">
        <f t="array" ref="T640">IF($A640="","",IF(COUNTIF(TOther[Frequency],T$1)=0,0,SUMPRODUCT(--(TOther[Frequency]=T$1),--(TOther[Start Date]&lt;=$A640),--(TOther[End Date Calc]&gt;=$A640),IF($B640="N",--(TOther[Start Day]=DAY($A640)),--(TOther[Start Day]&gt;=DAY($A640))),--(IFERROR(MOD(TOther[Start Month]-MONTH($A640)+4,4),1)=0),TOther[Amount])))</f>
        <v>0</v>
      </c>
      <c r="U640" s="8" cm="1">
        <f t="array" ref="U640">IF(A640="","",IF(COUNTIF(TOther[Frequency],$U$1)=0,0,SUMPRODUCT(--(TOther[Frequency]=$U$1),--(TOther[Start Date]&lt;=A640),--(TOther[End Date Calc]&gt;=A640),IF(B640="N",--(TOther[Start Day]=DAY(A640)),--(TOther[Start Day]&gt;=DAY(A640))),--(IFERROR(MOD(TOther[Start Month]-MONTH(A640)+6,6),1)=0),TOther[Amount])))</f>
        <v>0</v>
      </c>
      <c r="V640" s="8" cm="1">
        <f t="array" ref="V640">IF(A640="","",IF(COUNTIF(TOther[Frequency],$V$1)=0,0,SUMPRODUCT(--(TOther[Frequency]=$V$1),--(TOther[Start Date]&lt;=A640),--(TOther[End Date Calc]&gt;=A640),IF(B640="N",--(TOther[Start Day]=DAY(A640)),--(TOther[Start Day]&gt;=DAY(A640))),--(IFERROR(MOD(TOther[Start Month]-MONTH(A640)+12,12),1)=0),TOther[Amount])))</f>
        <v>0</v>
      </c>
      <c r="W640" s="8">
        <f>IF(A640="","",SUMIFS(TOther[Amount],TOther[Start Date],A640,TOther[Frequency],$W$1))</f>
        <v>0</v>
      </c>
      <c r="X640" s="9">
        <f t="shared" si="45"/>
        <v>2000</v>
      </c>
      <c r="Y640" s="9">
        <f t="shared" si="49"/>
        <v>0</v>
      </c>
      <c r="Z640" s="8" cm="1">
        <f t="array" ref="Z640">IF(A640="","",IF(COUNTIF('2) Income'!$D$13:$D$32,"Weekly")=0,0,SUMPRODUCT(--(IFERROR(MOD(A640-'2) Income'!$F$13:$F$32,7),1)=0),--('2) Income'!$D$13:$D$32="Weekly"),--('2) Income'!$F$13:$F$32&lt;=A640),'2) Income'!$E$13:$E$32)))</f>
        <v>0</v>
      </c>
      <c r="AA640" s="8" cm="1">
        <f t="array" ref="AA640">IF(A640="","",IF(COUNTIF('2) Income'!$D$13:$D$32,"Every Other Week")=0,0,SUMPRODUCT(--(IFERROR(MOD(A640-'2) Income'!$F$13:$F$32,14),1)=0),--('2) Income'!$D$13:$D$32="Every Other Week"),--('2) Income'!$F$13:$F$32&lt;=A640),'2) Income'!$E$13:$E$32)))</f>
        <v>0</v>
      </c>
      <c r="AB640" s="8">
        <f>IF(A640="","",IF(COUNTIF('2) Income'!$D$13:$D$32,"1st and 15th")=0,0,IF(OR(DAY(A640)=1,DAY(A640)=15),SUMIFS('2) Income'!$E$13:$E$32,'2) Income'!$D$13:$D$32,"1st and 15th",'2) Income'!$F$13:$F$32,"&lt;="&amp;$A640),0)))</f>
        <v>0</v>
      </c>
      <c r="AC640" s="8">
        <f>IF(A640="","",IF(COUNTIF('2) Income'!$D$13:$D$32,"2nd Wednesday")=0,0,IF(A640=(A640-DAY(A640)+1+2*7-WEEKDAY(A640-DAY(A640)+8-4,1)),SUMIFS('2) Income'!$E$13:$E$32,'2) Income'!$D$13:$D$32,"2nd Wednesday",'2) Income'!$F$13:$F$32,"&lt;="&amp;$A640),0)))</f>
        <v>0</v>
      </c>
      <c r="AD640" s="8">
        <f>IF(A640="","",IF(COUNTIF('2) Income'!$D$13:$D$32,"3rd Wednesday")=0,0,IF(A640=(A640-DAY(A640)+1+3*7-WEEKDAY(A640-DAY(A640)+8-4,1)),SUMIFS('2) Income'!$E$13:$E$32,'2) Income'!$D$13:$D$32,"3rd Wednesday",'2) Income'!$F$13:$F$32,"&lt;="&amp;$A640),0)))</f>
        <v>0</v>
      </c>
      <c r="AE640" s="8">
        <f>IF(A640="","",IF(COUNTIF('2) Income'!$D$13:$D$32,"4th Wednesday")=0,0,IF(A640=(A640-DAY(A640)+1+4*7-WEEKDAY(A640-DAY(A640)+8-4,1)),SUMIFS('2) Income'!$E$13:$E$32,'2) Income'!$D$13:$D$32,"4th Wednesday",'2) Income'!$F$13:$F$32,"&lt;="&amp;$A640),0)))</f>
        <v>0</v>
      </c>
      <c r="AF640" s="8" cm="1">
        <f t="array" ref="AF640">IF(A640="","",IF(COUNTIF('2) Income'!$D$13:$D$32,"Every 4 Weeks")=0,0,SUMPRODUCT(--(IFERROR(MOD(A640-'2) Income'!$F$13:$F$32,28),1)=0),--('2) Income'!$D$13:$D$32="Every 4 Weeks"),--('2) Income'!$F$13:$F$32&lt;=A640),'2) Income'!$E$13:$E$32)))</f>
        <v>0</v>
      </c>
      <c r="AG640" s="8">
        <f>IF(A640="","",IF(COUNTIF('2) Income'!$D$13:$D$32,"Monthly")=0,0,IF(B640="N",SUMIFS('2) Income'!$E$13:$E$32,'2) Income'!$D$13:$D$32,"monthly",'2) Income'!$F$13:$F$32,"&lt;="&amp;$A640,'2) Income'!$I$13:$I$32,DAY(A640)),SUMIFS('2) Income'!$E$13:$E$32,'2) Income'!$D$13:$D$32,"monthly",'2) Income'!$F$13:$F$32,"&lt;="&amp;$A640,'2) Income'!$I$13:$I$32,"&gt;="&amp;DAY(A640)))))</f>
        <v>0</v>
      </c>
      <c r="AH640" s="8" cm="1">
        <f t="array" ref="AH640">IF(A640="","",IF(COUNTIF('2) Income'!$D$13:$D$32,"Yearly")=0,0,SUMPRODUCT(--('2) Income'!$D$13:$D$32="Yearly"),--('2) Income'!$F$13:$F$32&lt;=A640),IF(B640="N",--('2) Income'!$I$13:$I$32=DAY(A640)),--('2) Income'!$I$13:$I$32&gt;=DAY(A640))),--(IFERROR(MOD('2) Income'!$H$13:$H$32-MONTH(A640)+12,12),1)=0),'2) Income'!$E$13:$E$32)))</f>
        <v>0</v>
      </c>
      <c r="AI640" s="8">
        <f>IF(A640="","",IF(COUNTIF('2) Income'!$D$13:$D$32,"one-time")=0,0,SUMIFS('2) Income'!$E$13:$E$32,'2) Income'!$D$13:$D$32,"one-time",'2) Income'!$F$13:$F$32,"="&amp;$A640)))</f>
        <v>0</v>
      </c>
      <c r="AJ640" s="9">
        <f t="shared" si="46"/>
        <v>0</v>
      </c>
    </row>
    <row r="641" spans="1:36">
      <c r="A641" s="7">
        <f>IF(A640="","",IF(A640+1&lt;='1) Period'!$E$21,A640+1,""))</f>
        <v>46113</v>
      </c>
      <c r="B641" s="7" t="str">
        <f t="shared" si="47"/>
        <v>N</v>
      </c>
      <c r="C641" t="str">
        <f t="shared" si="48"/>
        <v>F</v>
      </c>
      <c r="D641" s="8">
        <f>IF(A641="","",IF(TEXT(A641,"dddd")='4) Happy Money'!$E$23,WAllowance,0))</f>
        <v>0</v>
      </c>
      <c r="E641" s="8">
        <f>IF(A641="","",IF(B641="N",SUMIF(TMonthly[Day of the Month],DAY(A641),TMonthly[Amount]),SUMIF(TMonthly[Day of the Month],"&gt;="&amp;DAY(A641),TMonthly[Amount])))</f>
        <v>195</v>
      </c>
      <c r="F641" s="8" cm="1">
        <f t="array" ref="F641">IF(A641="","",SUMPRODUCT(--(TYearly[Due Date]&lt;=A641),IF(B641="N",--(TYearly[Day]=DAY(A641)),--(TYearly[Day]&gt;=DAY(A641))),--(IFERROR(MOD(TYearly[Month]-MONTH(A641)+12,12),1)=0),TYearly[Amount]))</f>
        <v>0</v>
      </c>
      <c r="G641" s="8">
        <f>IF(A641="","",SUMIF(TOneTime[Due Date],A641,TOneTime[Amount]))</f>
        <v>0</v>
      </c>
      <c r="H641" s="8" cm="1">
        <f t="array" ref="H641">IF(A641="","",IF(COUNTIF(TOther[Frequency],$H$1)=0,0,SUMPRODUCT(--(IFERROR(MOD(A641-TOther[Start Date],7),1)=0),--(TOther[Frequency]=$H$1),--(TOther[Start Date]&lt;=A641),--(TOther[End Date Calc]&gt;=A641),TOther[Amount])))</f>
        <v>0</v>
      </c>
      <c r="I641" s="8" cm="1">
        <f t="array" ref="I641">IF(A641="","",IF(COUNTIF(TOther[Frequency],$I$1)=0,0,SUMPRODUCT(--(IFERROR(MOD(A641-TOther[Start Date],14),1)=0),--(TOther[Frequency]=$I$1),--(TOther[Start Date]&lt;=A641),--(TOther[End Date Calc]&gt;=A641),TOther[Amount])))</f>
        <v>0</v>
      </c>
      <c r="J641" s="8">
        <f>IF(A641="","",IF(COUNTIF(TOther[Frequency],$J$1)=0,0,IF(OR(DAY(A641)=1,DAY(A641)=15),SUMIFS(TOther[Amount],TOther[Frequency],$J$1,TOther[Start Date],"&lt;="&amp;$A641,TOther[End Date Calc],"&gt;="&amp;A641),0)))</f>
        <v>0</v>
      </c>
      <c r="K641" s="8">
        <f>IF(A641="","",IF(COUNTIF(TOther[Frequency],$K$1)=0,0,IF(A641=(A641-DAY(A641)+1+2*7-WEEKDAY(A641-DAY(A641)+8-4,1)),SUMIFS(TOther[Amount],TOther[Frequency],$K$1,TOther[Start Date],"&lt;="&amp;$A641,TOther[End Date Calc],"&gt;="&amp;A641),0)))</f>
        <v>0</v>
      </c>
      <c r="L641" s="8">
        <f>IF(A641="","",IF(COUNTIF(TOther[Frequency],$L$1)=0,0,IF(A641=(A641-DAY(A641)+1+3*7-WEEKDAY(A641-DAY(A641)+8-4,1)),SUMIFS(TOther[Amount],TOther[Frequency],$L$1,TOther[Start Date],"&lt;="&amp;$A641,TOther[End Date Calc],"&gt;="&amp;A641),0)))</f>
        <v>0</v>
      </c>
      <c r="M641" s="8">
        <f>IF(A641="","",IF(COUNTIF(TOther[Frequency],$M$1)=0,0,IF(A641=(A641-DAY(A641)+1+4*7-WEEKDAY(A641-DAY(A641)+8-4,1)),SUMIFS(TOther[Amount],TOther[Frequency],$M$1,TOther[Start Date],"&lt;="&amp;$A641,TOther[End Date Calc],"&gt;="&amp;A641),0)))</f>
        <v>0</v>
      </c>
      <c r="N641" s="8" cm="1">
        <f t="array" ref="N641">IF(A641="","",IF(COUNTIF(TOther[Frequency],$N$1)=0,0,SUMPRODUCT(--(IFERROR(MOD(A641-TOther[Start Date],28),1)=0),--(TOther[Frequency]=$N$1),--(TOther[Start Date]&lt;=A641),--(TOther[End Date Calc]&gt;=A641),TOther[Amount])))</f>
        <v>0</v>
      </c>
      <c r="O641" s="8" cm="1">
        <f t="array" ref="O641">IF(A641="","",IF(COUNTIF(TOther[Frequency],$O$1)=0,0,SUMPRODUCT(--(IFERROR(MOD(A641-TOther[Start Date],42),1)=0),--(TOther[Frequency]=$O$1),--(TOther[Start Date]&lt;=A641),--(TOther[End Date Calc]&gt;=A641),TOther[Amount])))</f>
        <v>0</v>
      </c>
      <c r="P641" s="8" cm="1">
        <f t="array" ref="P641">IF(A641="","",IF(COUNTIF(TOther[Frequency],$P$1)=0,0,SUMPRODUCT(--(IFERROR(MOD(A641-TOther[Start Date],56),1)=0),--(TOther[Frequency]=$P$1),--(TOther[Start Date]&lt;=A641),--(TOther[End Date Calc]&gt;=A641),TOther[Amount])))</f>
        <v>0</v>
      </c>
      <c r="Q641" s="8">
        <f>IF(A641="","",IF(COUNTIF(TOther[Frequency],$Q$1)=0,0,IF(B641="N",SUMIFS(TOther[Amount],TOther[Frequency],$Q$1,TOther[Start Date],"&lt;="&amp;$A641,TOther[End Date Calc],"&gt;="&amp;A641,TOther[Start Day],DAY(A641)),SUMIFS(TOther[Amount],TOther[Frequency],$Q$1,TOther[Start Date],"&lt;="&amp;$A641,TOther[End Date Calc],"&gt;="&amp;A641,TOther[Start Day],"&gt;="&amp;DAY(A641)))))</f>
        <v>0</v>
      </c>
      <c r="R641" s="8" cm="1">
        <f t="array" ref="R641">IF(A641="","",IF(COUNTIF(TOther[Frequency],R$1)=0,0,SUMPRODUCT(--(TOther[Frequency]=R$1),--(TOther[Start Date]&lt;=A641),--(TOther[End Date Calc]&gt;=A641),IF(B641="N",--(TOther[Start Day]=DAY(A641)),--(TOther[Start Day]&gt;=DAY(A641))),--(IFERROR(MOD(TOther[Start Month]-MONTH(A641)+2,2),1)=0),TOther[Amount])))</f>
        <v>0</v>
      </c>
      <c r="S641" s="8" cm="1">
        <f t="array" ref="S641">IF(A641="","",IF(COUNTIF(TOther[Frequency],S$1)=0,0,SUMPRODUCT(--(TOther[Frequency]=S$1),--(TOther[Start Date]&lt;=A641),--(TOther[End Date Calc]&gt;=A641),IF(B641="N",--(TOther[Start Day]=DAY(A641)),--(TOther[Start Day]&gt;=DAY(A641))),--(IFERROR(MOD(TOther[Start Month]-MONTH(A641)+3,3),1)=0),TOther[Amount])))</f>
        <v>0</v>
      </c>
      <c r="T641" s="8" cm="1">
        <f t="array" ref="T641">IF($A641="","",IF(COUNTIF(TOther[Frequency],T$1)=0,0,SUMPRODUCT(--(TOther[Frequency]=T$1),--(TOther[Start Date]&lt;=$A641),--(TOther[End Date Calc]&gt;=$A641),IF($B641="N",--(TOther[Start Day]=DAY($A641)),--(TOther[Start Day]&gt;=DAY($A641))),--(IFERROR(MOD(TOther[Start Month]-MONTH($A641)+4,4),1)=0),TOther[Amount])))</f>
        <v>0</v>
      </c>
      <c r="U641" s="8" cm="1">
        <f t="array" ref="U641">IF(A641="","",IF(COUNTIF(TOther[Frequency],$U$1)=0,0,SUMPRODUCT(--(TOther[Frequency]=$U$1),--(TOther[Start Date]&lt;=A641),--(TOther[End Date Calc]&gt;=A641),IF(B641="N",--(TOther[Start Day]=DAY(A641)),--(TOther[Start Day]&gt;=DAY(A641))),--(IFERROR(MOD(TOther[Start Month]-MONTH(A641)+6,6),1)=0),TOther[Amount])))</f>
        <v>0</v>
      </c>
      <c r="V641" s="8" cm="1">
        <f t="array" ref="V641">IF(A641="","",IF(COUNTIF(TOther[Frequency],$V$1)=0,0,SUMPRODUCT(--(TOther[Frequency]=$V$1),--(TOther[Start Date]&lt;=A641),--(TOther[End Date Calc]&gt;=A641),IF(B641="N",--(TOther[Start Day]=DAY(A641)),--(TOther[Start Day]&gt;=DAY(A641))),--(IFERROR(MOD(TOther[Start Month]-MONTH(A641)+12,12),1)=0),TOther[Amount])))</f>
        <v>0</v>
      </c>
      <c r="W641" s="8">
        <f>IF(A641="","",SUMIFS(TOther[Amount],TOther[Start Date],A641,TOther[Frequency],$W$1))</f>
        <v>0</v>
      </c>
      <c r="X641" s="9">
        <f t="shared" si="45"/>
        <v>195</v>
      </c>
      <c r="Y641" s="9">
        <f t="shared" si="49"/>
        <v>0</v>
      </c>
      <c r="Z641" s="8" cm="1">
        <f t="array" ref="Z641">IF(A641="","",IF(COUNTIF('2) Income'!$D$13:$D$32,"Weekly")=0,0,SUMPRODUCT(--(IFERROR(MOD(A641-'2) Income'!$F$13:$F$32,7),1)=0),--('2) Income'!$D$13:$D$32="Weekly"),--('2) Income'!$F$13:$F$32&lt;=A641),'2) Income'!$E$13:$E$32)))</f>
        <v>0</v>
      </c>
      <c r="AA641" s="8" cm="1">
        <f t="array" ref="AA641">IF(A641="","",IF(COUNTIF('2) Income'!$D$13:$D$32,"Every Other Week")=0,0,SUMPRODUCT(--(IFERROR(MOD(A641-'2) Income'!$F$13:$F$32,14),1)=0),--('2) Income'!$D$13:$D$32="Every Other Week"),--('2) Income'!$F$13:$F$32&lt;=A641),'2) Income'!$E$13:$E$32)))</f>
        <v>0</v>
      </c>
      <c r="AB641" s="8">
        <f>IF(A641="","",IF(COUNTIF('2) Income'!$D$13:$D$32,"1st and 15th")=0,0,IF(OR(DAY(A641)=1,DAY(A641)=15),SUMIFS('2) Income'!$E$13:$E$32,'2) Income'!$D$13:$D$32,"1st and 15th",'2) Income'!$F$13:$F$32,"&lt;="&amp;$A641),0)))</f>
        <v>0</v>
      </c>
      <c r="AC641" s="8">
        <f>IF(A641="","",IF(COUNTIF('2) Income'!$D$13:$D$32,"2nd Wednesday")=0,0,IF(A641=(A641-DAY(A641)+1+2*7-WEEKDAY(A641-DAY(A641)+8-4,1)),SUMIFS('2) Income'!$E$13:$E$32,'2) Income'!$D$13:$D$32,"2nd Wednesday",'2) Income'!$F$13:$F$32,"&lt;="&amp;$A641),0)))</f>
        <v>0</v>
      </c>
      <c r="AD641" s="8">
        <f>IF(A641="","",IF(COUNTIF('2) Income'!$D$13:$D$32,"3rd Wednesday")=0,0,IF(A641=(A641-DAY(A641)+1+3*7-WEEKDAY(A641-DAY(A641)+8-4,1)),SUMIFS('2) Income'!$E$13:$E$32,'2) Income'!$D$13:$D$32,"3rd Wednesday",'2) Income'!$F$13:$F$32,"&lt;="&amp;$A641),0)))</f>
        <v>0</v>
      </c>
      <c r="AE641" s="8">
        <f>IF(A641="","",IF(COUNTIF('2) Income'!$D$13:$D$32,"4th Wednesday")=0,0,IF(A641=(A641-DAY(A641)+1+4*7-WEEKDAY(A641-DAY(A641)+8-4,1)),SUMIFS('2) Income'!$E$13:$E$32,'2) Income'!$D$13:$D$32,"4th Wednesday",'2) Income'!$F$13:$F$32,"&lt;="&amp;$A641),0)))</f>
        <v>0</v>
      </c>
      <c r="AF641" s="8" cm="1">
        <f t="array" ref="AF641">IF(A641="","",IF(COUNTIF('2) Income'!$D$13:$D$32,"Every 4 Weeks")=0,0,SUMPRODUCT(--(IFERROR(MOD(A641-'2) Income'!$F$13:$F$32,28),1)=0),--('2) Income'!$D$13:$D$32="Every 4 Weeks"),--('2) Income'!$F$13:$F$32&lt;=A641),'2) Income'!$E$13:$E$32)))</f>
        <v>0</v>
      </c>
      <c r="AG641" s="8">
        <f>IF(A641="","",IF(COUNTIF('2) Income'!$D$13:$D$32,"Monthly")=0,0,IF(B641="N",SUMIFS('2) Income'!$E$13:$E$32,'2) Income'!$D$13:$D$32,"monthly",'2) Income'!$F$13:$F$32,"&lt;="&amp;$A641,'2) Income'!$I$13:$I$32,DAY(A641)),SUMIFS('2) Income'!$E$13:$E$32,'2) Income'!$D$13:$D$32,"monthly",'2) Income'!$F$13:$F$32,"&lt;="&amp;$A641,'2) Income'!$I$13:$I$32,"&gt;="&amp;DAY(A641)))))</f>
        <v>650</v>
      </c>
      <c r="AH641" s="8" cm="1">
        <f t="array" ref="AH641">IF(A641="","",IF(COUNTIF('2) Income'!$D$13:$D$32,"Yearly")=0,0,SUMPRODUCT(--('2) Income'!$D$13:$D$32="Yearly"),--('2) Income'!$F$13:$F$32&lt;=A641),IF(B641="N",--('2) Income'!$I$13:$I$32=DAY(A641)),--('2) Income'!$I$13:$I$32&gt;=DAY(A641))),--(IFERROR(MOD('2) Income'!$H$13:$H$32-MONTH(A641)+12,12),1)=0),'2) Income'!$E$13:$E$32)))</f>
        <v>0</v>
      </c>
      <c r="AI641" s="8">
        <f>IF(A641="","",IF(COUNTIF('2) Income'!$D$13:$D$32,"one-time")=0,0,SUMIFS('2) Income'!$E$13:$E$32,'2) Income'!$D$13:$D$32,"one-time",'2) Income'!$F$13:$F$32,"="&amp;$A641)))</f>
        <v>0</v>
      </c>
      <c r="AJ641" s="9">
        <f t="shared" si="46"/>
        <v>650</v>
      </c>
    </row>
    <row r="642" spans="1:36">
      <c r="A642" s="7">
        <f>IF(A641="","",IF(A641+1&lt;='1) Period'!$E$21,A641+1,""))</f>
        <v>46114</v>
      </c>
      <c r="B642" s="7" t="str">
        <f t="shared" si="47"/>
        <v>N</v>
      </c>
      <c r="C642" t="str">
        <f t="shared" si="48"/>
        <v>F</v>
      </c>
      <c r="D642" s="8">
        <f>IF(A642="","",IF(TEXT(A642,"dddd")='4) Happy Money'!$E$23,WAllowance,0))</f>
        <v>0</v>
      </c>
      <c r="E642" s="8">
        <f>IF(A642="","",IF(B642="N",SUMIF(TMonthly[Day of the Month],DAY(A642),TMonthly[Amount]),SUMIF(TMonthly[Day of the Month],"&gt;="&amp;DAY(A642),TMonthly[Amount])))</f>
        <v>35</v>
      </c>
      <c r="F642" s="8" cm="1">
        <f t="array" ref="F642">IF(A642="","",SUMPRODUCT(--(TYearly[Due Date]&lt;=A642),IF(B642="N",--(TYearly[Day]=DAY(A642)),--(TYearly[Day]&gt;=DAY(A642))),--(IFERROR(MOD(TYearly[Month]-MONTH(A642)+12,12),1)=0),TYearly[Amount]))</f>
        <v>0</v>
      </c>
      <c r="G642" s="8">
        <f>IF(A642="","",SUMIF(TOneTime[Due Date],A642,TOneTime[Amount]))</f>
        <v>0</v>
      </c>
      <c r="H642" s="8" cm="1">
        <f t="array" ref="H642">IF(A642="","",IF(COUNTIF(TOther[Frequency],$H$1)=0,0,SUMPRODUCT(--(IFERROR(MOD(A642-TOther[Start Date],7),1)=0),--(TOther[Frequency]=$H$1),--(TOther[Start Date]&lt;=A642),--(TOther[End Date Calc]&gt;=A642),TOther[Amount])))</f>
        <v>0</v>
      </c>
      <c r="I642" s="8" cm="1">
        <f t="array" ref="I642">IF(A642="","",IF(COUNTIF(TOther[Frequency],$I$1)=0,0,SUMPRODUCT(--(IFERROR(MOD(A642-TOther[Start Date],14),1)=0),--(TOther[Frequency]=$I$1),--(TOther[Start Date]&lt;=A642),--(TOther[End Date Calc]&gt;=A642),TOther[Amount])))</f>
        <v>0</v>
      </c>
      <c r="J642" s="8">
        <f>IF(A642="","",IF(COUNTIF(TOther[Frequency],$J$1)=0,0,IF(OR(DAY(A642)=1,DAY(A642)=15),SUMIFS(TOther[Amount],TOther[Frequency],$J$1,TOther[Start Date],"&lt;="&amp;$A642,TOther[End Date Calc],"&gt;="&amp;A642),0)))</f>
        <v>0</v>
      </c>
      <c r="K642" s="8">
        <f>IF(A642="","",IF(COUNTIF(TOther[Frequency],$K$1)=0,0,IF(A642=(A642-DAY(A642)+1+2*7-WEEKDAY(A642-DAY(A642)+8-4,1)),SUMIFS(TOther[Amount],TOther[Frequency],$K$1,TOther[Start Date],"&lt;="&amp;$A642,TOther[End Date Calc],"&gt;="&amp;A642),0)))</f>
        <v>0</v>
      </c>
      <c r="L642" s="8">
        <f>IF(A642="","",IF(COUNTIF(TOther[Frequency],$L$1)=0,0,IF(A642=(A642-DAY(A642)+1+3*7-WEEKDAY(A642-DAY(A642)+8-4,1)),SUMIFS(TOther[Amount],TOther[Frequency],$L$1,TOther[Start Date],"&lt;="&amp;$A642,TOther[End Date Calc],"&gt;="&amp;A642),0)))</f>
        <v>0</v>
      </c>
      <c r="M642" s="8">
        <f>IF(A642="","",IF(COUNTIF(TOther[Frequency],$M$1)=0,0,IF(A642=(A642-DAY(A642)+1+4*7-WEEKDAY(A642-DAY(A642)+8-4,1)),SUMIFS(TOther[Amount],TOther[Frequency],$M$1,TOther[Start Date],"&lt;="&amp;$A642,TOther[End Date Calc],"&gt;="&amp;A642),0)))</f>
        <v>0</v>
      </c>
      <c r="N642" s="8" cm="1">
        <f t="array" ref="N642">IF(A642="","",IF(COUNTIF(TOther[Frequency],$N$1)=0,0,SUMPRODUCT(--(IFERROR(MOD(A642-TOther[Start Date],28),1)=0),--(TOther[Frequency]=$N$1),--(TOther[Start Date]&lt;=A642),--(TOther[End Date Calc]&gt;=A642),TOther[Amount])))</f>
        <v>0</v>
      </c>
      <c r="O642" s="8" cm="1">
        <f t="array" ref="O642">IF(A642="","",IF(COUNTIF(TOther[Frequency],$O$1)=0,0,SUMPRODUCT(--(IFERROR(MOD(A642-TOther[Start Date],42),1)=0),--(TOther[Frequency]=$O$1),--(TOther[Start Date]&lt;=A642),--(TOther[End Date Calc]&gt;=A642),TOther[Amount])))</f>
        <v>0</v>
      </c>
      <c r="P642" s="8" cm="1">
        <f t="array" ref="P642">IF(A642="","",IF(COUNTIF(TOther[Frequency],$P$1)=0,0,SUMPRODUCT(--(IFERROR(MOD(A642-TOther[Start Date],56),1)=0),--(TOther[Frequency]=$P$1),--(TOther[Start Date]&lt;=A642),--(TOther[End Date Calc]&gt;=A642),TOther[Amount])))</f>
        <v>0</v>
      </c>
      <c r="Q642" s="8">
        <f>IF(A642="","",IF(COUNTIF(TOther[Frequency],$Q$1)=0,0,IF(B642="N",SUMIFS(TOther[Amount],TOther[Frequency],$Q$1,TOther[Start Date],"&lt;="&amp;$A642,TOther[End Date Calc],"&gt;="&amp;A642,TOther[Start Day],DAY(A642)),SUMIFS(TOther[Amount],TOther[Frequency],$Q$1,TOther[Start Date],"&lt;="&amp;$A642,TOther[End Date Calc],"&gt;="&amp;A642,TOther[Start Day],"&gt;="&amp;DAY(A642)))))</f>
        <v>0</v>
      </c>
      <c r="R642" s="8" cm="1">
        <f t="array" ref="R642">IF(A642="","",IF(COUNTIF(TOther[Frequency],R$1)=0,0,SUMPRODUCT(--(TOther[Frequency]=R$1),--(TOther[Start Date]&lt;=A642),--(TOther[End Date Calc]&gt;=A642),IF(B642="N",--(TOther[Start Day]=DAY(A642)),--(TOther[Start Day]&gt;=DAY(A642))),--(IFERROR(MOD(TOther[Start Month]-MONTH(A642)+2,2),1)=0),TOther[Amount])))</f>
        <v>0</v>
      </c>
      <c r="S642" s="8" cm="1">
        <f t="array" ref="S642">IF(A642="","",IF(COUNTIF(TOther[Frequency],S$1)=0,0,SUMPRODUCT(--(TOther[Frequency]=S$1),--(TOther[Start Date]&lt;=A642),--(TOther[End Date Calc]&gt;=A642),IF(B642="N",--(TOther[Start Day]=DAY(A642)),--(TOther[Start Day]&gt;=DAY(A642))),--(IFERROR(MOD(TOther[Start Month]-MONTH(A642)+3,3),1)=0),TOther[Amount])))</f>
        <v>0</v>
      </c>
      <c r="T642" s="8" cm="1">
        <f t="array" ref="T642">IF($A642="","",IF(COUNTIF(TOther[Frequency],T$1)=0,0,SUMPRODUCT(--(TOther[Frequency]=T$1),--(TOther[Start Date]&lt;=$A642),--(TOther[End Date Calc]&gt;=$A642),IF($B642="N",--(TOther[Start Day]=DAY($A642)),--(TOther[Start Day]&gt;=DAY($A642))),--(IFERROR(MOD(TOther[Start Month]-MONTH($A642)+4,4),1)=0),TOther[Amount])))</f>
        <v>0</v>
      </c>
      <c r="U642" s="8" cm="1">
        <f t="array" ref="U642">IF(A642="","",IF(COUNTIF(TOther[Frequency],$U$1)=0,0,SUMPRODUCT(--(TOther[Frequency]=$U$1),--(TOther[Start Date]&lt;=A642),--(TOther[End Date Calc]&gt;=A642),IF(B642="N",--(TOther[Start Day]=DAY(A642)),--(TOther[Start Day]&gt;=DAY(A642))),--(IFERROR(MOD(TOther[Start Month]-MONTH(A642)+6,6),1)=0),TOther[Amount])))</f>
        <v>0</v>
      </c>
      <c r="V642" s="8" cm="1">
        <f t="array" ref="V642">IF(A642="","",IF(COUNTIF(TOther[Frequency],$V$1)=0,0,SUMPRODUCT(--(TOther[Frequency]=$V$1),--(TOther[Start Date]&lt;=A642),--(TOther[End Date Calc]&gt;=A642),IF(B642="N",--(TOther[Start Day]=DAY(A642)),--(TOther[Start Day]&gt;=DAY(A642))),--(IFERROR(MOD(TOther[Start Month]-MONTH(A642)+12,12),1)=0),TOther[Amount])))</f>
        <v>0</v>
      </c>
      <c r="W642" s="8">
        <f>IF(A642="","",SUMIFS(TOther[Amount],TOther[Start Date],A642,TOther[Frequency],$W$1))</f>
        <v>0</v>
      </c>
      <c r="X642" s="9">
        <f t="shared" ref="X642:X705" si="50">IF(A642="","",SUM(E642:W642))</f>
        <v>35</v>
      </c>
      <c r="Y642" s="9">
        <f t="shared" si="49"/>
        <v>0</v>
      </c>
      <c r="Z642" s="8" cm="1">
        <f t="array" ref="Z642">IF(A642="","",IF(COUNTIF('2) Income'!$D$13:$D$32,"Weekly")=0,0,SUMPRODUCT(--(IFERROR(MOD(A642-'2) Income'!$F$13:$F$32,7),1)=0),--('2) Income'!$D$13:$D$32="Weekly"),--('2) Income'!$F$13:$F$32&lt;=A642),'2) Income'!$E$13:$E$32)))</f>
        <v>0</v>
      </c>
      <c r="AA642" s="8" cm="1">
        <f t="array" ref="AA642">IF(A642="","",IF(COUNTIF('2) Income'!$D$13:$D$32,"Every Other Week")=0,0,SUMPRODUCT(--(IFERROR(MOD(A642-'2) Income'!$F$13:$F$32,14),1)=0),--('2) Income'!$D$13:$D$32="Every Other Week"),--('2) Income'!$F$13:$F$32&lt;=A642),'2) Income'!$E$13:$E$32)))</f>
        <v>0</v>
      </c>
      <c r="AB642" s="8">
        <f>IF(A642="","",IF(COUNTIF('2) Income'!$D$13:$D$32,"1st and 15th")=0,0,IF(OR(DAY(A642)=1,DAY(A642)=15),SUMIFS('2) Income'!$E$13:$E$32,'2) Income'!$D$13:$D$32,"1st and 15th",'2) Income'!$F$13:$F$32,"&lt;="&amp;$A642),0)))</f>
        <v>0</v>
      </c>
      <c r="AC642" s="8">
        <f>IF(A642="","",IF(COUNTIF('2) Income'!$D$13:$D$32,"2nd Wednesday")=0,0,IF(A642=(A642-DAY(A642)+1+2*7-WEEKDAY(A642-DAY(A642)+8-4,1)),SUMIFS('2) Income'!$E$13:$E$32,'2) Income'!$D$13:$D$32,"2nd Wednesday",'2) Income'!$F$13:$F$32,"&lt;="&amp;$A642),0)))</f>
        <v>0</v>
      </c>
      <c r="AD642" s="8">
        <f>IF(A642="","",IF(COUNTIF('2) Income'!$D$13:$D$32,"3rd Wednesday")=0,0,IF(A642=(A642-DAY(A642)+1+3*7-WEEKDAY(A642-DAY(A642)+8-4,1)),SUMIFS('2) Income'!$E$13:$E$32,'2) Income'!$D$13:$D$32,"3rd Wednesday",'2) Income'!$F$13:$F$32,"&lt;="&amp;$A642),0)))</f>
        <v>0</v>
      </c>
      <c r="AE642" s="8">
        <f>IF(A642="","",IF(COUNTIF('2) Income'!$D$13:$D$32,"4th Wednesday")=0,0,IF(A642=(A642-DAY(A642)+1+4*7-WEEKDAY(A642-DAY(A642)+8-4,1)),SUMIFS('2) Income'!$E$13:$E$32,'2) Income'!$D$13:$D$32,"4th Wednesday",'2) Income'!$F$13:$F$32,"&lt;="&amp;$A642),0)))</f>
        <v>0</v>
      </c>
      <c r="AF642" s="8" cm="1">
        <f t="array" ref="AF642">IF(A642="","",IF(COUNTIF('2) Income'!$D$13:$D$32,"Every 4 Weeks")=0,0,SUMPRODUCT(--(IFERROR(MOD(A642-'2) Income'!$F$13:$F$32,28),1)=0),--('2) Income'!$D$13:$D$32="Every 4 Weeks"),--('2) Income'!$F$13:$F$32&lt;=A642),'2) Income'!$E$13:$E$32)))</f>
        <v>0</v>
      </c>
      <c r="AG642" s="8">
        <f>IF(A642="","",IF(COUNTIF('2) Income'!$D$13:$D$32,"Monthly")=0,0,IF(B642="N",SUMIFS('2) Income'!$E$13:$E$32,'2) Income'!$D$13:$D$32,"monthly",'2) Income'!$F$13:$F$32,"&lt;="&amp;$A642,'2) Income'!$I$13:$I$32,DAY(A642)),SUMIFS('2) Income'!$E$13:$E$32,'2) Income'!$D$13:$D$32,"monthly",'2) Income'!$F$13:$F$32,"&lt;="&amp;$A642,'2) Income'!$I$13:$I$32,"&gt;="&amp;DAY(A642)))))</f>
        <v>0</v>
      </c>
      <c r="AH642" s="8" cm="1">
        <f t="array" ref="AH642">IF(A642="","",IF(COUNTIF('2) Income'!$D$13:$D$32,"Yearly")=0,0,SUMPRODUCT(--('2) Income'!$D$13:$D$32="Yearly"),--('2) Income'!$F$13:$F$32&lt;=A642),IF(B642="N",--('2) Income'!$I$13:$I$32=DAY(A642)),--('2) Income'!$I$13:$I$32&gt;=DAY(A642))),--(IFERROR(MOD('2) Income'!$H$13:$H$32-MONTH(A642)+12,12),1)=0),'2) Income'!$E$13:$E$32)))</f>
        <v>0</v>
      </c>
      <c r="AI642" s="8">
        <f>IF(A642="","",IF(COUNTIF('2) Income'!$D$13:$D$32,"one-time")=0,0,SUMIFS('2) Income'!$E$13:$E$32,'2) Income'!$D$13:$D$32,"one-time",'2) Income'!$F$13:$F$32,"="&amp;$A642)))</f>
        <v>0</v>
      </c>
      <c r="AJ642" s="9">
        <f t="shared" ref="AJ642:AJ705" si="51">IF(A642="","",SUM(Z642:AI642))</f>
        <v>0</v>
      </c>
    </row>
    <row r="643" spans="1:36">
      <c r="A643" s="7">
        <f>IF(A642="","",IF(A642+1&lt;='1) Period'!$E$21,A642+1,""))</f>
        <v>46115</v>
      </c>
      <c r="B643" s="7" t="str">
        <f t="shared" ref="B643:B706" si="52">IF(DAY(A643)&gt;DAY(A643+1),"Y","N")</f>
        <v>N</v>
      </c>
      <c r="C643" t="str">
        <f t="shared" ref="C643:C706" si="53">IF(WEEKDAY(A643,2)&gt;5,"Y","F")</f>
        <v>F</v>
      </c>
      <c r="D643" s="8">
        <f>IF(A643="","",IF(TEXT(A643,"dddd")='4) Happy Money'!$E$23,WAllowance,0))</f>
        <v>0</v>
      </c>
      <c r="E643" s="8">
        <f>IF(A643="","",IF(B643="N",SUMIF(TMonthly[Day of the Month],DAY(A643),TMonthly[Amount]),SUMIF(TMonthly[Day of the Month],"&gt;="&amp;DAY(A643),TMonthly[Amount])))</f>
        <v>35</v>
      </c>
      <c r="F643" s="8" cm="1">
        <f t="array" ref="F643">IF(A643="","",SUMPRODUCT(--(TYearly[Due Date]&lt;=A643),IF(B643="N",--(TYearly[Day]=DAY(A643)),--(TYearly[Day]&gt;=DAY(A643))),--(IFERROR(MOD(TYearly[Month]-MONTH(A643)+12,12),1)=0),TYearly[Amount]))</f>
        <v>0</v>
      </c>
      <c r="G643" s="8">
        <f>IF(A643="","",SUMIF(TOneTime[Due Date],A643,TOneTime[Amount]))</f>
        <v>0</v>
      </c>
      <c r="H643" s="8" cm="1">
        <f t="array" ref="H643">IF(A643="","",IF(COUNTIF(TOther[Frequency],$H$1)=0,0,SUMPRODUCT(--(IFERROR(MOD(A643-TOther[Start Date],7),1)=0),--(TOther[Frequency]=$H$1),--(TOther[Start Date]&lt;=A643),--(TOther[End Date Calc]&gt;=A643),TOther[Amount])))</f>
        <v>0</v>
      </c>
      <c r="I643" s="8" cm="1">
        <f t="array" ref="I643">IF(A643="","",IF(COUNTIF(TOther[Frequency],$I$1)=0,0,SUMPRODUCT(--(IFERROR(MOD(A643-TOther[Start Date],14),1)=0),--(TOther[Frequency]=$I$1),--(TOther[Start Date]&lt;=A643),--(TOther[End Date Calc]&gt;=A643),TOther[Amount])))</f>
        <v>0</v>
      </c>
      <c r="J643" s="8">
        <f>IF(A643="","",IF(COUNTIF(TOther[Frequency],$J$1)=0,0,IF(OR(DAY(A643)=1,DAY(A643)=15),SUMIFS(TOther[Amount],TOther[Frequency],$J$1,TOther[Start Date],"&lt;="&amp;$A643,TOther[End Date Calc],"&gt;="&amp;A643),0)))</f>
        <v>0</v>
      </c>
      <c r="K643" s="8">
        <f>IF(A643="","",IF(COUNTIF(TOther[Frequency],$K$1)=0,0,IF(A643=(A643-DAY(A643)+1+2*7-WEEKDAY(A643-DAY(A643)+8-4,1)),SUMIFS(TOther[Amount],TOther[Frequency],$K$1,TOther[Start Date],"&lt;="&amp;$A643,TOther[End Date Calc],"&gt;="&amp;A643),0)))</f>
        <v>0</v>
      </c>
      <c r="L643" s="8">
        <f>IF(A643="","",IF(COUNTIF(TOther[Frequency],$L$1)=0,0,IF(A643=(A643-DAY(A643)+1+3*7-WEEKDAY(A643-DAY(A643)+8-4,1)),SUMIFS(TOther[Amount],TOther[Frequency],$L$1,TOther[Start Date],"&lt;="&amp;$A643,TOther[End Date Calc],"&gt;="&amp;A643),0)))</f>
        <v>0</v>
      </c>
      <c r="M643" s="8">
        <f>IF(A643="","",IF(COUNTIF(TOther[Frequency],$M$1)=0,0,IF(A643=(A643-DAY(A643)+1+4*7-WEEKDAY(A643-DAY(A643)+8-4,1)),SUMIFS(TOther[Amount],TOther[Frequency],$M$1,TOther[Start Date],"&lt;="&amp;$A643,TOther[End Date Calc],"&gt;="&amp;A643),0)))</f>
        <v>0</v>
      </c>
      <c r="N643" s="8" cm="1">
        <f t="array" ref="N643">IF(A643="","",IF(COUNTIF(TOther[Frequency],$N$1)=0,0,SUMPRODUCT(--(IFERROR(MOD(A643-TOther[Start Date],28),1)=0),--(TOther[Frequency]=$N$1),--(TOther[Start Date]&lt;=A643),--(TOther[End Date Calc]&gt;=A643),TOther[Amount])))</f>
        <v>0</v>
      </c>
      <c r="O643" s="8" cm="1">
        <f t="array" ref="O643">IF(A643="","",IF(COUNTIF(TOther[Frequency],$O$1)=0,0,SUMPRODUCT(--(IFERROR(MOD(A643-TOther[Start Date],42),1)=0),--(TOther[Frequency]=$O$1),--(TOther[Start Date]&lt;=A643),--(TOther[End Date Calc]&gt;=A643),TOther[Amount])))</f>
        <v>0</v>
      </c>
      <c r="P643" s="8" cm="1">
        <f t="array" ref="P643">IF(A643="","",IF(COUNTIF(TOther[Frequency],$P$1)=0,0,SUMPRODUCT(--(IFERROR(MOD(A643-TOther[Start Date],56),1)=0),--(TOther[Frequency]=$P$1),--(TOther[Start Date]&lt;=A643),--(TOther[End Date Calc]&gt;=A643),TOther[Amount])))</f>
        <v>0</v>
      </c>
      <c r="Q643" s="8">
        <f>IF(A643="","",IF(COUNTIF(TOther[Frequency],$Q$1)=0,0,IF(B643="N",SUMIFS(TOther[Amount],TOther[Frequency],$Q$1,TOther[Start Date],"&lt;="&amp;$A643,TOther[End Date Calc],"&gt;="&amp;A643,TOther[Start Day],DAY(A643)),SUMIFS(TOther[Amount],TOther[Frequency],$Q$1,TOther[Start Date],"&lt;="&amp;$A643,TOther[End Date Calc],"&gt;="&amp;A643,TOther[Start Day],"&gt;="&amp;DAY(A643)))))</f>
        <v>0</v>
      </c>
      <c r="R643" s="8" cm="1">
        <f t="array" ref="R643">IF(A643="","",IF(COUNTIF(TOther[Frequency],R$1)=0,0,SUMPRODUCT(--(TOther[Frequency]=R$1),--(TOther[Start Date]&lt;=A643),--(TOther[End Date Calc]&gt;=A643),IF(B643="N",--(TOther[Start Day]=DAY(A643)),--(TOther[Start Day]&gt;=DAY(A643))),--(IFERROR(MOD(TOther[Start Month]-MONTH(A643)+2,2),1)=0),TOther[Amount])))</f>
        <v>0</v>
      </c>
      <c r="S643" s="8" cm="1">
        <f t="array" ref="S643">IF(A643="","",IF(COUNTIF(TOther[Frequency],S$1)=0,0,SUMPRODUCT(--(TOther[Frequency]=S$1),--(TOther[Start Date]&lt;=A643),--(TOther[End Date Calc]&gt;=A643),IF(B643="N",--(TOther[Start Day]=DAY(A643)),--(TOther[Start Day]&gt;=DAY(A643))),--(IFERROR(MOD(TOther[Start Month]-MONTH(A643)+3,3),1)=0),TOther[Amount])))</f>
        <v>0</v>
      </c>
      <c r="T643" s="8" cm="1">
        <f t="array" ref="T643">IF($A643="","",IF(COUNTIF(TOther[Frequency],T$1)=0,0,SUMPRODUCT(--(TOther[Frequency]=T$1),--(TOther[Start Date]&lt;=$A643),--(TOther[End Date Calc]&gt;=$A643),IF($B643="N",--(TOther[Start Day]=DAY($A643)),--(TOther[Start Day]&gt;=DAY($A643))),--(IFERROR(MOD(TOther[Start Month]-MONTH($A643)+4,4),1)=0),TOther[Amount])))</f>
        <v>0</v>
      </c>
      <c r="U643" s="8" cm="1">
        <f t="array" ref="U643">IF(A643="","",IF(COUNTIF(TOther[Frequency],$U$1)=0,0,SUMPRODUCT(--(TOther[Frequency]=$U$1),--(TOther[Start Date]&lt;=A643),--(TOther[End Date Calc]&gt;=A643),IF(B643="N",--(TOther[Start Day]=DAY(A643)),--(TOther[Start Day]&gt;=DAY(A643))),--(IFERROR(MOD(TOther[Start Month]-MONTH(A643)+6,6),1)=0),TOther[Amount])))</f>
        <v>0</v>
      </c>
      <c r="V643" s="8" cm="1">
        <f t="array" ref="V643">IF(A643="","",IF(COUNTIF(TOther[Frequency],$V$1)=0,0,SUMPRODUCT(--(TOther[Frequency]=$V$1),--(TOther[Start Date]&lt;=A643),--(TOther[End Date Calc]&gt;=A643),IF(B643="N",--(TOther[Start Day]=DAY(A643)),--(TOther[Start Day]&gt;=DAY(A643))),--(IFERROR(MOD(TOther[Start Month]-MONTH(A643)+12,12),1)=0),TOther[Amount])))</f>
        <v>0</v>
      </c>
      <c r="W643" s="8">
        <f>IF(A643="","",SUMIFS(TOther[Amount],TOther[Start Date],A643,TOther[Frequency],$W$1))</f>
        <v>0</v>
      </c>
      <c r="X643" s="9">
        <f t="shared" si="50"/>
        <v>35</v>
      </c>
      <c r="Y643" s="9">
        <f t="shared" ref="Y643:Y706" si="54">IF(A643="","",SUM(H643:W643))</f>
        <v>0</v>
      </c>
      <c r="Z643" s="8" cm="1">
        <f t="array" ref="Z643">IF(A643="","",IF(COUNTIF('2) Income'!$D$13:$D$32,"Weekly")=0,0,SUMPRODUCT(--(IFERROR(MOD(A643-'2) Income'!$F$13:$F$32,7),1)=0),--('2) Income'!$D$13:$D$32="Weekly"),--('2) Income'!$F$13:$F$32&lt;=A643),'2) Income'!$E$13:$E$32)))</f>
        <v>0</v>
      </c>
      <c r="AA643" s="8" cm="1">
        <f t="array" ref="AA643">IF(A643="","",IF(COUNTIF('2) Income'!$D$13:$D$32,"Every Other Week")=0,0,SUMPRODUCT(--(IFERROR(MOD(A643-'2) Income'!$F$13:$F$32,14),1)=0),--('2) Income'!$D$13:$D$32="Every Other Week"),--('2) Income'!$F$13:$F$32&lt;=A643),'2) Income'!$E$13:$E$32)))</f>
        <v>0</v>
      </c>
      <c r="AB643" s="8">
        <f>IF(A643="","",IF(COUNTIF('2) Income'!$D$13:$D$32,"1st and 15th")=0,0,IF(OR(DAY(A643)=1,DAY(A643)=15),SUMIFS('2) Income'!$E$13:$E$32,'2) Income'!$D$13:$D$32,"1st and 15th",'2) Income'!$F$13:$F$32,"&lt;="&amp;$A643),0)))</f>
        <v>0</v>
      </c>
      <c r="AC643" s="8">
        <f>IF(A643="","",IF(COUNTIF('2) Income'!$D$13:$D$32,"2nd Wednesday")=0,0,IF(A643=(A643-DAY(A643)+1+2*7-WEEKDAY(A643-DAY(A643)+8-4,1)),SUMIFS('2) Income'!$E$13:$E$32,'2) Income'!$D$13:$D$32,"2nd Wednesday",'2) Income'!$F$13:$F$32,"&lt;="&amp;$A643),0)))</f>
        <v>0</v>
      </c>
      <c r="AD643" s="8">
        <f>IF(A643="","",IF(COUNTIF('2) Income'!$D$13:$D$32,"3rd Wednesday")=0,0,IF(A643=(A643-DAY(A643)+1+3*7-WEEKDAY(A643-DAY(A643)+8-4,1)),SUMIFS('2) Income'!$E$13:$E$32,'2) Income'!$D$13:$D$32,"3rd Wednesday",'2) Income'!$F$13:$F$32,"&lt;="&amp;$A643),0)))</f>
        <v>0</v>
      </c>
      <c r="AE643" s="8">
        <f>IF(A643="","",IF(COUNTIF('2) Income'!$D$13:$D$32,"4th Wednesday")=0,0,IF(A643=(A643-DAY(A643)+1+4*7-WEEKDAY(A643-DAY(A643)+8-4,1)),SUMIFS('2) Income'!$E$13:$E$32,'2) Income'!$D$13:$D$32,"4th Wednesday",'2) Income'!$F$13:$F$32,"&lt;="&amp;$A643),0)))</f>
        <v>0</v>
      </c>
      <c r="AF643" s="8" cm="1">
        <f t="array" ref="AF643">IF(A643="","",IF(COUNTIF('2) Income'!$D$13:$D$32,"Every 4 Weeks")=0,0,SUMPRODUCT(--(IFERROR(MOD(A643-'2) Income'!$F$13:$F$32,28),1)=0),--('2) Income'!$D$13:$D$32="Every 4 Weeks"),--('2) Income'!$F$13:$F$32&lt;=A643),'2) Income'!$E$13:$E$32)))</f>
        <v>0</v>
      </c>
      <c r="AG643" s="8">
        <f>IF(A643="","",IF(COUNTIF('2) Income'!$D$13:$D$32,"Monthly")=0,0,IF(B643="N",SUMIFS('2) Income'!$E$13:$E$32,'2) Income'!$D$13:$D$32,"monthly",'2) Income'!$F$13:$F$32,"&lt;="&amp;$A643,'2) Income'!$I$13:$I$32,DAY(A643)),SUMIFS('2) Income'!$E$13:$E$32,'2) Income'!$D$13:$D$32,"monthly",'2) Income'!$F$13:$F$32,"&lt;="&amp;$A643,'2) Income'!$I$13:$I$32,"&gt;="&amp;DAY(A643)))))</f>
        <v>0</v>
      </c>
      <c r="AH643" s="8" cm="1">
        <f t="array" ref="AH643">IF(A643="","",IF(COUNTIF('2) Income'!$D$13:$D$32,"Yearly")=0,0,SUMPRODUCT(--('2) Income'!$D$13:$D$32="Yearly"),--('2) Income'!$F$13:$F$32&lt;=A643),IF(B643="N",--('2) Income'!$I$13:$I$32=DAY(A643)),--('2) Income'!$I$13:$I$32&gt;=DAY(A643))),--(IFERROR(MOD('2) Income'!$H$13:$H$32-MONTH(A643)+12,12),1)=0),'2) Income'!$E$13:$E$32)))</f>
        <v>0</v>
      </c>
      <c r="AI643" s="8">
        <f>IF(A643="","",IF(COUNTIF('2) Income'!$D$13:$D$32,"one-time")=0,0,SUMIFS('2) Income'!$E$13:$E$32,'2) Income'!$D$13:$D$32,"one-time",'2) Income'!$F$13:$F$32,"="&amp;$A643)))</f>
        <v>0</v>
      </c>
      <c r="AJ643" s="9">
        <f t="shared" si="51"/>
        <v>0</v>
      </c>
    </row>
    <row r="644" spans="1:36">
      <c r="A644" s="7">
        <f>IF(A643="","",IF(A643+1&lt;='1) Period'!$E$21,A643+1,""))</f>
        <v>46116</v>
      </c>
      <c r="B644" s="7" t="str">
        <f t="shared" si="52"/>
        <v>N</v>
      </c>
      <c r="C644" t="str">
        <f t="shared" si="53"/>
        <v>Y</v>
      </c>
      <c r="D644" s="8">
        <f>IF(A644="","",IF(TEXT(A644,"dddd")='4) Happy Money'!$E$23,WAllowance,0))</f>
        <v>0</v>
      </c>
      <c r="E644" s="8">
        <f>IF(A644="","",IF(B644="N",SUMIF(TMonthly[Day of the Month],DAY(A644),TMonthly[Amount]),SUMIF(TMonthly[Day of the Month],"&gt;="&amp;DAY(A644),TMonthly[Amount])))</f>
        <v>35</v>
      </c>
      <c r="F644" s="8" cm="1">
        <f t="array" ref="F644">IF(A644="","",SUMPRODUCT(--(TYearly[Due Date]&lt;=A644),IF(B644="N",--(TYearly[Day]=DAY(A644)),--(TYearly[Day]&gt;=DAY(A644))),--(IFERROR(MOD(TYearly[Month]-MONTH(A644)+12,12),1)=0),TYearly[Amount]))</f>
        <v>0</v>
      </c>
      <c r="G644" s="8">
        <f>IF(A644="","",SUMIF(TOneTime[Due Date],A644,TOneTime[Amount]))</f>
        <v>0</v>
      </c>
      <c r="H644" s="8" cm="1">
        <f t="array" ref="H644">IF(A644="","",IF(COUNTIF(TOther[Frequency],$H$1)=0,0,SUMPRODUCT(--(IFERROR(MOD(A644-TOther[Start Date],7),1)=0),--(TOther[Frequency]=$H$1),--(TOther[Start Date]&lt;=A644),--(TOther[End Date Calc]&gt;=A644),TOther[Amount])))</f>
        <v>0</v>
      </c>
      <c r="I644" s="8" cm="1">
        <f t="array" ref="I644">IF(A644="","",IF(COUNTIF(TOther[Frequency],$I$1)=0,0,SUMPRODUCT(--(IFERROR(MOD(A644-TOther[Start Date],14),1)=0),--(TOther[Frequency]=$I$1),--(TOther[Start Date]&lt;=A644),--(TOther[End Date Calc]&gt;=A644),TOther[Amount])))</f>
        <v>0</v>
      </c>
      <c r="J644" s="8">
        <f>IF(A644="","",IF(COUNTIF(TOther[Frequency],$J$1)=0,0,IF(OR(DAY(A644)=1,DAY(A644)=15),SUMIFS(TOther[Amount],TOther[Frequency],$J$1,TOther[Start Date],"&lt;="&amp;$A644,TOther[End Date Calc],"&gt;="&amp;A644),0)))</f>
        <v>0</v>
      </c>
      <c r="K644" s="8">
        <f>IF(A644="","",IF(COUNTIF(TOther[Frequency],$K$1)=0,0,IF(A644=(A644-DAY(A644)+1+2*7-WEEKDAY(A644-DAY(A644)+8-4,1)),SUMIFS(TOther[Amount],TOther[Frequency],$K$1,TOther[Start Date],"&lt;="&amp;$A644,TOther[End Date Calc],"&gt;="&amp;A644),0)))</f>
        <v>0</v>
      </c>
      <c r="L644" s="8">
        <f>IF(A644="","",IF(COUNTIF(TOther[Frequency],$L$1)=0,0,IF(A644=(A644-DAY(A644)+1+3*7-WEEKDAY(A644-DAY(A644)+8-4,1)),SUMIFS(TOther[Amount],TOther[Frequency],$L$1,TOther[Start Date],"&lt;="&amp;$A644,TOther[End Date Calc],"&gt;="&amp;A644),0)))</f>
        <v>0</v>
      </c>
      <c r="M644" s="8">
        <f>IF(A644="","",IF(COUNTIF(TOther[Frequency],$M$1)=0,0,IF(A644=(A644-DAY(A644)+1+4*7-WEEKDAY(A644-DAY(A644)+8-4,1)),SUMIFS(TOther[Amount],TOther[Frequency],$M$1,TOther[Start Date],"&lt;="&amp;$A644,TOther[End Date Calc],"&gt;="&amp;A644),0)))</f>
        <v>0</v>
      </c>
      <c r="N644" s="8" cm="1">
        <f t="array" ref="N644">IF(A644="","",IF(COUNTIF(TOther[Frequency],$N$1)=0,0,SUMPRODUCT(--(IFERROR(MOD(A644-TOther[Start Date],28),1)=0),--(TOther[Frequency]=$N$1),--(TOther[Start Date]&lt;=A644),--(TOther[End Date Calc]&gt;=A644),TOther[Amount])))</f>
        <v>0</v>
      </c>
      <c r="O644" s="8" cm="1">
        <f t="array" ref="O644">IF(A644="","",IF(COUNTIF(TOther[Frequency],$O$1)=0,0,SUMPRODUCT(--(IFERROR(MOD(A644-TOther[Start Date],42),1)=0),--(TOther[Frequency]=$O$1),--(TOther[Start Date]&lt;=A644),--(TOther[End Date Calc]&gt;=A644),TOther[Amount])))</f>
        <v>0</v>
      </c>
      <c r="P644" s="8" cm="1">
        <f t="array" ref="P644">IF(A644="","",IF(COUNTIF(TOther[Frequency],$P$1)=0,0,SUMPRODUCT(--(IFERROR(MOD(A644-TOther[Start Date],56),1)=0),--(TOther[Frequency]=$P$1),--(TOther[Start Date]&lt;=A644),--(TOther[End Date Calc]&gt;=A644),TOther[Amount])))</f>
        <v>0</v>
      </c>
      <c r="Q644" s="8">
        <f>IF(A644="","",IF(COUNTIF(TOther[Frequency],$Q$1)=0,0,IF(B644="N",SUMIFS(TOther[Amount],TOther[Frequency],$Q$1,TOther[Start Date],"&lt;="&amp;$A644,TOther[End Date Calc],"&gt;="&amp;A644,TOther[Start Day],DAY(A644)),SUMIFS(TOther[Amount],TOther[Frequency],$Q$1,TOther[Start Date],"&lt;="&amp;$A644,TOther[End Date Calc],"&gt;="&amp;A644,TOther[Start Day],"&gt;="&amp;DAY(A644)))))</f>
        <v>0</v>
      </c>
      <c r="R644" s="8" cm="1">
        <f t="array" ref="R644">IF(A644="","",IF(COUNTIF(TOther[Frequency],R$1)=0,0,SUMPRODUCT(--(TOther[Frequency]=R$1),--(TOther[Start Date]&lt;=A644),--(TOther[End Date Calc]&gt;=A644),IF(B644="N",--(TOther[Start Day]=DAY(A644)),--(TOther[Start Day]&gt;=DAY(A644))),--(IFERROR(MOD(TOther[Start Month]-MONTH(A644)+2,2),1)=0),TOther[Amount])))</f>
        <v>0</v>
      </c>
      <c r="S644" s="8" cm="1">
        <f t="array" ref="S644">IF(A644="","",IF(COUNTIF(TOther[Frequency],S$1)=0,0,SUMPRODUCT(--(TOther[Frequency]=S$1),--(TOther[Start Date]&lt;=A644),--(TOther[End Date Calc]&gt;=A644),IF(B644="N",--(TOther[Start Day]=DAY(A644)),--(TOther[Start Day]&gt;=DAY(A644))),--(IFERROR(MOD(TOther[Start Month]-MONTH(A644)+3,3),1)=0),TOther[Amount])))</f>
        <v>0</v>
      </c>
      <c r="T644" s="8" cm="1">
        <f t="array" ref="T644">IF($A644="","",IF(COUNTIF(TOther[Frequency],T$1)=0,0,SUMPRODUCT(--(TOther[Frequency]=T$1),--(TOther[Start Date]&lt;=$A644),--(TOther[End Date Calc]&gt;=$A644),IF($B644="N",--(TOther[Start Day]=DAY($A644)),--(TOther[Start Day]&gt;=DAY($A644))),--(IFERROR(MOD(TOther[Start Month]-MONTH($A644)+4,4),1)=0),TOther[Amount])))</f>
        <v>0</v>
      </c>
      <c r="U644" s="8" cm="1">
        <f t="array" ref="U644">IF(A644="","",IF(COUNTIF(TOther[Frequency],$U$1)=0,0,SUMPRODUCT(--(TOther[Frequency]=$U$1),--(TOther[Start Date]&lt;=A644),--(TOther[End Date Calc]&gt;=A644),IF(B644="N",--(TOther[Start Day]=DAY(A644)),--(TOther[Start Day]&gt;=DAY(A644))),--(IFERROR(MOD(TOther[Start Month]-MONTH(A644)+6,6),1)=0),TOther[Amount])))</f>
        <v>0</v>
      </c>
      <c r="V644" s="8" cm="1">
        <f t="array" ref="V644">IF(A644="","",IF(COUNTIF(TOther[Frequency],$V$1)=0,0,SUMPRODUCT(--(TOther[Frequency]=$V$1),--(TOther[Start Date]&lt;=A644),--(TOther[End Date Calc]&gt;=A644),IF(B644="N",--(TOther[Start Day]=DAY(A644)),--(TOther[Start Day]&gt;=DAY(A644))),--(IFERROR(MOD(TOther[Start Month]-MONTH(A644)+12,12),1)=0),TOther[Amount])))</f>
        <v>0</v>
      </c>
      <c r="W644" s="8">
        <f>IF(A644="","",SUMIFS(TOther[Amount],TOther[Start Date],A644,TOther[Frequency],$W$1))</f>
        <v>0</v>
      </c>
      <c r="X644" s="9">
        <f t="shared" si="50"/>
        <v>35</v>
      </c>
      <c r="Y644" s="9">
        <f t="shared" si="54"/>
        <v>0</v>
      </c>
      <c r="Z644" s="8" cm="1">
        <f t="array" ref="Z644">IF(A644="","",IF(COUNTIF('2) Income'!$D$13:$D$32,"Weekly")=0,0,SUMPRODUCT(--(IFERROR(MOD(A644-'2) Income'!$F$13:$F$32,7),1)=0),--('2) Income'!$D$13:$D$32="Weekly"),--('2) Income'!$F$13:$F$32&lt;=A644),'2) Income'!$E$13:$E$32)))</f>
        <v>0</v>
      </c>
      <c r="AA644" s="8" cm="1">
        <f t="array" ref="AA644">IF(A644="","",IF(COUNTIF('2) Income'!$D$13:$D$32,"Every Other Week")=0,0,SUMPRODUCT(--(IFERROR(MOD(A644-'2) Income'!$F$13:$F$32,14),1)=0),--('2) Income'!$D$13:$D$32="Every Other Week"),--('2) Income'!$F$13:$F$32&lt;=A644),'2) Income'!$E$13:$E$32)))</f>
        <v>0</v>
      </c>
      <c r="AB644" s="8">
        <f>IF(A644="","",IF(COUNTIF('2) Income'!$D$13:$D$32,"1st and 15th")=0,0,IF(OR(DAY(A644)=1,DAY(A644)=15),SUMIFS('2) Income'!$E$13:$E$32,'2) Income'!$D$13:$D$32,"1st and 15th",'2) Income'!$F$13:$F$32,"&lt;="&amp;$A644),0)))</f>
        <v>0</v>
      </c>
      <c r="AC644" s="8">
        <f>IF(A644="","",IF(COUNTIF('2) Income'!$D$13:$D$32,"2nd Wednesday")=0,0,IF(A644=(A644-DAY(A644)+1+2*7-WEEKDAY(A644-DAY(A644)+8-4,1)),SUMIFS('2) Income'!$E$13:$E$32,'2) Income'!$D$13:$D$32,"2nd Wednesday",'2) Income'!$F$13:$F$32,"&lt;="&amp;$A644),0)))</f>
        <v>0</v>
      </c>
      <c r="AD644" s="8">
        <f>IF(A644="","",IF(COUNTIF('2) Income'!$D$13:$D$32,"3rd Wednesday")=0,0,IF(A644=(A644-DAY(A644)+1+3*7-WEEKDAY(A644-DAY(A644)+8-4,1)),SUMIFS('2) Income'!$E$13:$E$32,'2) Income'!$D$13:$D$32,"3rd Wednesday",'2) Income'!$F$13:$F$32,"&lt;="&amp;$A644),0)))</f>
        <v>0</v>
      </c>
      <c r="AE644" s="8">
        <f>IF(A644="","",IF(COUNTIF('2) Income'!$D$13:$D$32,"4th Wednesday")=0,0,IF(A644=(A644-DAY(A644)+1+4*7-WEEKDAY(A644-DAY(A644)+8-4,1)),SUMIFS('2) Income'!$E$13:$E$32,'2) Income'!$D$13:$D$32,"4th Wednesday",'2) Income'!$F$13:$F$32,"&lt;="&amp;$A644),0)))</f>
        <v>0</v>
      </c>
      <c r="AF644" s="8" cm="1">
        <f t="array" ref="AF644">IF(A644="","",IF(COUNTIF('2) Income'!$D$13:$D$32,"Every 4 Weeks")=0,0,SUMPRODUCT(--(IFERROR(MOD(A644-'2) Income'!$F$13:$F$32,28),1)=0),--('2) Income'!$D$13:$D$32="Every 4 Weeks"),--('2) Income'!$F$13:$F$32&lt;=A644),'2) Income'!$E$13:$E$32)))</f>
        <v>0</v>
      </c>
      <c r="AG644" s="8">
        <f>IF(A644="","",IF(COUNTIF('2) Income'!$D$13:$D$32,"Monthly")=0,0,IF(B644="N",SUMIFS('2) Income'!$E$13:$E$32,'2) Income'!$D$13:$D$32,"monthly",'2) Income'!$F$13:$F$32,"&lt;="&amp;$A644,'2) Income'!$I$13:$I$32,DAY(A644)),SUMIFS('2) Income'!$E$13:$E$32,'2) Income'!$D$13:$D$32,"monthly",'2) Income'!$F$13:$F$32,"&lt;="&amp;$A644,'2) Income'!$I$13:$I$32,"&gt;="&amp;DAY(A644)))))</f>
        <v>0</v>
      </c>
      <c r="AH644" s="8" cm="1">
        <f t="array" ref="AH644">IF(A644="","",IF(COUNTIF('2) Income'!$D$13:$D$32,"Yearly")=0,0,SUMPRODUCT(--('2) Income'!$D$13:$D$32="Yearly"),--('2) Income'!$F$13:$F$32&lt;=A644),IF(B644="N",--('2) Income'!$I$13:$I$32=DAY(A644)),--('2) Income'!$I$13:$I$32&gt;=DAY(A644))),--(IFERROR(MOD('2) Income'!$H$13:$H$32-MONTH(A644)+12,12),1)=0),'2) Income'!$E$13:$E$32)))</f>
        <v>0</v>
      </c>
      <c r="AI644" s="8">
        <f>IF(A644="","",IF(COUNTIF('2) Income'!$D$13:$D$32,"one-time")=0,0,SUMIFS('2) Income'!$E$13:$E$32,'2) Income'!$D$13:$D$32,"one-time",'2) Income'!$F$13:$F$32,"="&amp;$A644)))</f>
        <v>0</v>
      </c>
      <c r="AJ644" s="9">
        <f t="shared" si="51"/>
        <v>0</v>
      </c>
    </row>
    <row r="645" spans="1:36">
      <c r="A645" s="7">
        <f>IF(A644="","",IF(A644+1&lt;='1) Period'!$E$21,A644+1,""))</f>
        <v>46117</v>
      </c>
      <c r="B645" s="7" t="str">
        <f t="shared" si="52"/>
        <v>N</v>
      </c>
      <c r="C645" t="str">
        <f t="shared" si="53"/>
        <v>Y</v>
      </c>
      <c r="D645" s="8">
        <f>IF(A645="","",IF(TEXT(A645,"dddd")='4) Happy Money'!$E$23,WAllowance,0))</f>
        <v>0</v>
      </c>
      <c r="E645" s="8">
        <f>IF(A645="","",IF(B645="N",SUMIF(TMonthly[Day of the Month],DAY(A645),TMonthly[Amount]),SUMIF(TMonthly[Day of the Month],"&gt;="&amp;DAY(A645),TMonthly[Amount])))</f>
        <v>0</v>
      </c>
      <c r="F645" s="8" cm="1">
        <f t="array" ref="F645">IF(A645="","",SUMPRODUCT(--(TYearly[Due Date]&lt;=A645),IF(B645="N",--(TYearly[Day]=DAY(A645)),--(TYearly[Day]&gt;=DAY(A645))),--(IFERROR(MOD(TYearly[Month]-MONTH(A645)+12,12),1)=0),TYearly[Amount]))</f>
        <v>0</v>
      </c>
      <c r="G645" s="8">
        <f>IF(A645="","",SUMIF(TOneTime[Due Date],A645,TOneTime[Amount]))</f>
        <v>0</v>
      </c>
      <c r="H645" s="8" cm="1">
        <f t="array" ref="H645">IF(A645="","",IF(COUNTIF(TOther[Frequency],$H$1)=0,0,SUMPRODUCT(--(IFERROR(MOD(A645-TOther[Start Date],7),1)=0),--(TOther[Frequency]=$H$1),--(TOther[Start Date]&lt;=A645),--(TOther[End Date Calc]&gt;=A645),TOther[Amount])))</f>
        <v>0</v>
      </c>
      <c r="I645" s="8" cm="1">
        <f t="array" ref="I645">IF(A645="","",IF(COUNTIF(TOther[Frequency],$I$1)=0,0,SUMPRODUCT(--(IFERROR(MOD(A645-TOther[Start Date],14),1)=0),--(TOther[Frequency]=$I$1),--(TOther[Start Date]&lt;=A645),--(TOther[End Date Calc]&gt;=A645),TOther[Amount])))</f>
        <v>0</v>
      </c>
      <c r="J645" s="8">
        <f>IF(A645="","",IF(COUNTIF(TOther[Frequency],$J$1)=0,0,IF(OR(DAY(A645)=1,DAY(A645)=15),SUMIFS(TOther[Amount],TOther[Frequency],$J$1,TOther[Start Date],"&lt;="&amp;$A645,TOther[End Date Calc],"&gt;="&amp;A645),0)))</f>
        <v>0</v>
      </c>
      <c r="K645" s="8">
        <f>IF(A645="","",IF(COUNTIF(TOther[Frequency],$K$1)=0,0,IF(A645=(A645-DAY(A645)+1+2*7-WEEKDAY(A645-DAY(A645)+8-4,1)),SUMIFS(TOther[Amount],TOther[Frequency],$K$1,TOther[Start Date],"&lt;="&amp;$A645,TOther[End Date Calc],"&gt;="&amp;A645),0)))</f>
        <v>0</v>
      </c>
      <c r="L645" s="8">
        <f>IF(A645="","",IF(COUNTIF(TOther[Frequency],$L$1)=0,0,IF(A645=(A645-DAY(A645)+1+3*7-WEEKDAY(A645-DAY(A645)+8-4,1)),SUMIFS(TOther[Amount],TOther[Frequency],$L$1,TOther[Start Date],"&lt;="&amp;$A645,TOther[End Date Calc],"&gt;="&amp;A645),0)))</f>
        <v>0</v>
      </c>
      <c r="M645" s="8">
        <f>IF(A645="","",IF(COUNTIF(TOther[Frequency],$M$1)=0,0,IF(A645=(A645-DAY(A645)+1+4*7-WEEKDAY(A645-DAY(A645)+8-4,1)),SUMIFS(TOther[Amount],TOther[Frequency],$M$1,TOther[Start Date],"&lt;="&amp;$A645,TOther[End Date Calc],"&gt;="&amp;A645),0)))</f>
        <v>0</v>
      </c>
      <c r="N645" s="8" cm="1">
        <f t="array" ref="N645">IF(A645="","",IF(COUNTIF(TOther[Frequency],$N$1)=0,0,SUMPRODUCT(--(IFERROR(MOD(A645-TOther[Start Date],28),1)=0),--(TOther[Frequency]=$N$1),--(TOther[Start Date]&lt;=A645),--(TOther[End Date Calc]&gt;=A645),TOther[Amount])))</f>
        <v>0</v>
      </c>
      <c r="O645" s="8" cm="1">
        <f t="array" ref="O645">IF(A645="","",IF(COUNTIF(TOther[Frequency],$O$1)=0,0,SUMPRODUCT(--(IFERROR(MOD(A645-TOther[Start Date],42),1)=0),--(TOther[Frequency]=$O$1),--(TOther[Start Date]&lt;=A645),--(TOther[End Date Calc]&gt;=A645),TOther[Amount])))</f>
        <v>0</v>
      </c>
      <c r="P645" s="8" cm="1">
        <f t="array" ref="P645">IF(A645="","",IF(COUNTIF(TOther[Frequency],$P$1)=0,0,SUMPRODUCT(--(IFERROR(MOD(A645-TOther[Start Date],56),1)=0),--(TOther[Frequency]=$P$1),--(TOther[Start Date]&lt;=A645),--(TOther[End Date Calc]&gt;=A645),TOther[Amount])))</f>
        <v>0</v>
      </c>
      <c r="Q645" s="8">
        <f>IF(A645="","",IF(COUNTIF(TOther[Frequency],$Q$1)=0,0,IF(B645="N",SUMIFS(TOther[Amount],TOther[Frequency],$Q$1,TOther[Start Date],"&lt;="&amp;$A645,TOther[End Date Calc],"&gt;="&amp;A645,TOther[Start Day],DAY(A645)),SUMIFS(TOther[Amount],TOther[Frequency],$Q$1,TOther[Start Date],"&lt;="&amp;$A645,TOther[End Date Calc],"&gt;="&amp;A645,TOther[Start Day],"&gt;="&amp;DAY(A645)))))</f>
        <v>0</v>
      </c>
      <c r="R645" s="8" cm="1">
        <f t="array" ref="R645">IF(A645="","",IF(COUNTIF(TOther[Frequency],R$1)=0,0,SUMPRODUCT(--(TOther[Frequency]=R$1),--(TOther[Start Date]&lt;=A645),--(TOther[End Date Calc]&gt;=A645),IF(B645="N",--(TOther[Start Day]=DAY(A645)),--(TOther[Start Day]&gt;=DAY(A645))),--(IFERROR(MOD(TOther[Start Month]-MONTH(A645)+2,2),1)=0),TOther[Amount])))</f>
        <v>0</v>
      </c>
      <c r="S645" s="8" cm="1">
        <f t="array" ref="S645">IF(A645="","",IF(COUNTIF(TOther[Frequency],S$1)=0,0,SUMPRODUCT(--(TOther[Frequency]=S$1),--(TOther[Start Date]&lt;=A645),--(TOther[End Date Calc]&gt;=A645),IF(B645="N",--(TOther[Start Day]=DAY(A645)),--(TOther[Start Day]&gt;=DAY(A645))),--(IFERROR(MOD(TOther[Start Month]-MONTH(A645)+3,3),1)=0),TOther[Amount])))</f>
        <v>0</v>
      </c>
      <c r="T645" s="8" cm="1">
        <f t="array" ref="T645">IF($A645="","",IF(COUNTIF(TOther[Frequency],T$1)=0,0,SUMPRODUCT(--(TOther[Frequency]=T$1),--(TOther[Start Date]&lt;=$A645),--(TOther[End Date Calc]&gt;=$A645),IF($B645="N",--(TOther[Start Day]=DAY($A645)),--(TOther[Start Day]&gt;=DAY($A645))),--(IFERROR(MOD(TOther[Start Month]-MONTH($A645)+4,4),1)=0),TOther[Amount])))</f>
        <v>0</v>
      </c>
      <c r="U645" s="8" cm="1">
        <f t="array" ref="U645">IF(A645="","",IF(COUNTIF(TOther[Frequency],$U$1)=0,0,SUMPRODUCT(--(TOther[Frequency]=$U$1),--(TOther[Start Date]&lt;=A645),--(TOther[End Date Calc]&gt;=A645),IF(B645="N",--(TOther[Start Day]=DAY(A645)),--(TOther[Start Day]&gt;=DAY(A645))),--(IFERROR(MOD(TOther[Start Month]-MONTH(A645)+6,6),1)=0),TOther[Amount])))</f>
        <v>0</v>
      </c>
      <c r="V645" s="8" cm="1">
        <f t="array" ref="V645">IF(A645="","",IF(COUNTIF(TOther[Frequency],$V$1)=0,0,SUMPRODUCT(--(TOther[Frequency]=$V$1),--(TOther[Start Date]&lt;=A645),--(TOther[End Date Calc]&gt;=A645),IF(B645="N",--(TOther[Start Day]=DAY(A645)),--(TOther[Start Day]&gt;=DAY(A645))),--(IFERROR(MOD(TOther[Start Month]-MONTH(A645)+12,12),1)=0),TOther[Amount])))</f>
        <v>0</v>
      </c>
      <c r="W645" s="8">
        <f>IF(A645="","",SUMIFS(TOther[Amount],TOther[Start Date],A645,TOther[Frequency],$W$1))</f>
        <v>0</v>
      </c>
      <c r="X645" s="9">
        <f t="shared" si="50"/>
        <v>0</v>
      </c>
      <c r="Y645" s="9">
        <f t="shared" si="54"/>
        <v>0</v>
      </c>
      <c r="Z645" s="8" cm="1">
        <f t="array" ref="Z645">IF(A645="","",IF(COUNTIF('2) Income'!$D$13:$D$32,"Weekly")=0,0,SUMPRODUCT(--(IFERROR(MOD(A645-'2) Income'!$F$13:$F$32,7),1)=0),--('2) Income'!$D$13:$D$32="Weekly"),--('2) Income'!$F$13:$F$32&lt;=A645),'2) Income'!$E$13:$E$32)))</f>
        <v>0</v>
      </c>
      <c r="AA645" s="8" cm="1">
        <f t="array" ref="AA645">IF(A645="","",IF(COUNTIF('2) Income'!$D$13:$D$32,"Every Other Week")=0,0,SUMPRODUCT(--(IFERROR(MOD(A645-'2) Income'!$F$13:$F$32,14),1)=0),--('2) Income'!$D$13:$D$32="Every Other Week"),--('2) Income'!$F$13:$F$32&lt;=A645),'2) Income'!$E$13:$E$32)))</f>
        <v>0</v>
      </c>
      <c r="AB645" s="8">
        <f>IF(A645="","",IF(COUNTIF('2) Income'!$D$13:$D$32,"1st and 15th")=0,0,IF(OR(DAY(A645)=1,DAY(A645)=15),SUMIFS('2) Income'!$E$13:$E$32,'2) Income'!$D$13:$D$32,"1st and 15th",'2) Income'!$F$13:$F$32,"&lt;="&amp;$A645),0)))</f>
        <v>0</v>
      </c>
      <c r="AC645" s="8">
        <f>IF(A645="","",IF(COUNTIF('2) Income'!$D$13:$D$32,"2nd Wednesday")=0,0,IF(A645=(A645-DAY(A645)+1+2*7-WEEKDAY(A645-DAY(A645)+8-4,1)),SUMIFS('2) Income'!$E$13:$E$32,'2) Income'!$D$13:$D$32,"2nd Wednesday",'2) Income'!$F$13:$F$32,"&lt;="&amp;$A645),0)))</f>
        <v>0</v>
      </c>
      <c r="AD645" s="8">
        <f>IF(A645="","",IF(COUNTIF('2) Income'!$D$13:$D$32,"3rd Wednesday")=0,0,IF(A645=(A645-DAY(A645)+1+3*7-WEEKDAY(A645-DAY(A645)+8-4,1)),SUMIFS('2) Income'!$E$13:$E$32,'2) Income'!$D$13:$D$32,"3rd Wednesday",'2) Income'!$F$13:$F$32,"&lt;="&amp;$A645),0)))</f>
        <v>0</v>
      </c>
      <c r="AE645" s="8">
        <f>IF(A645="","",IF(COUNTIF('2) Income'!$D$13:$D$32,"4th Wednesday")=0,0,IF(A645=(A645-DAY(A645)+1+4*7-WEEKDAY(A645-DAY(A645)+8-4,1)),SUMIFS('2) Income'!$E$13:$E$32,'2) Income'!$D$13:$D$32,"4th Wednesday",'2) Income'!$F$13:$F$32,"&lt;="&amp;$A645),0)))</f>
        <v>0</v>
      </c>
      <c r="AF645" s="8" cm="1">
        <f t="array" ref="AF645">IF(A645="","",IF(COUNTIF('2) Income'!$D$13:$D$32,"Every 4 Weeks")=0,0,SUMPRODUCT(--(IFERROR(MOD(A645-'2) Income'!$F$13:$F$32,28),1)=0),--('2) Income'!$D$13:$D$32="Every 4 Weeks"),--('2) Income'!$F$13:$F$32&lt;=A645),'2) Income'!$E$13:$E$32)))</f>
        <v>0</v>
      </c>
      <c r="AG645" s="8">
        <f>IF(A645="","",IF(COUNTIF('2) Income'!$D$13:$D$32,"Monthly")=0,0,IF(B645="N",SUMIFS('2) Income'!$E$13:$E$32,'2) Income'!$D$13:$D$32,"monthly",'2) Income'!$F$13:$F$32,"&lt;="&amp;$A645,'2) Income'!$I$13:$I$32,DAY(A645)),SUMIFS('2) Income'!$E$13:$E$32,'2) Income'!$D$13:$D$32,"monthly",'2) Income'!$F$13:$F$32,"&lt;="&amp;$A645,'2) Income'!$I$13:$I$32,"&gt;="&amp;DAY(A645)))))</f>
        <v>0</v>
      </c>
      <c r="AH645" s="8" cm="1">
        <f t="array" ref="AH645">IF(A645="","",IF(COUNTIF('2) Income'!$D$13:$D$32,"Yearly")=0,0,SUMPRODUCT(--('2) Income'!$D$13:$D$32="Yearly"),--('2) Income'!$F$13:$F$32&lt;=A645),IF(B645="N",--('2) Income'!$I$13:$I$32=DAY(A645)),--('2) Income'!$I$13:$I$32&gt;=DAY(A645))),--(IFERROR(MOD('2) Income'!$H$13:$H$32-MONTH(A645)+12,12),1)=0),'2) Income'!$E$13:$E$32)))</f>
        <v>0</v>
      </c>
      <c r="AI645" s="8">
        <f>IF(A645="","",IF(COUNTIF('2) Income'!$D$13:$D$32,"one-time")=0,0,SUMIFS('2) Income'!$E$13:$E$32,'2) Income'!$D$13:$D$32,"one-time",'2) Income'!$F$13:$F$32,"="&amp;$A645)))</f>
        <v>0</v>
      </c>
      <c r="AJ645" s="9">
        <f t="shared" si="51"/>
        <v>0</v>
      </c>
    </row>
    <row r="646" spans="1:36">
      <c r="A646" s="7">
        <f>IF(A645="","",IF(A645+1&lt;='1) Period'!$E$21,A645+1,""))</f>
        <v>46118</v>
      </c>
      <c r="B646" s="7" t="str">
        <f t="shared" si="52"/>
        <v>N</v>
      </c>
      <c r="C646" t="str">
        <f t="shared" si="53"/>
        <v>F</v>
      </c>
      <c r="D646" s="8">
        <f>IF(A646="","",IF(TEXT(A646,"dddd")='4) Happy Money'!$E$23,WAllowance,0))</f>
        <v>400</v>
      </c>
      <c r="E646" s="8">
        <f>IF(A646="","",IF(B646="N",SUMIF(TMonthly[Day of the Month],DAY(A646),TMonthly[Amount]),SUMIF(TMonthly[Day of the Month],"&gt;="&amp;DAY(A646),TMonthly[Amount])))</f>
        <v>0</v>
      </c>
      <c r="F646" s="8" cm="1">
        <f t="array" ref="F646">IF(A646="","",SUMPRODUCT(--(TYearly[Due Date]&lt;=A646),IF(B646="N",--(TYearly[Day]=DAY(A646)),--(TYearly[Day]&gt;=DAY(A646))),--(IFERROR(MOD(TYearly[Month]-MONTH(A646)+12,12),1)=0),TYearly[Amount]))</f>
        <v>0</v>
      </c>
      <c r="G646" s="8">
        <f>IF(A646="","",SUMIF(TOneTime[Due Date],A646,TOneTime[Amount]))</f>
        <v>0</v>
      </c>
      <c r="H646" s="8" cm="1">
        <f t="array" ref="H646">IF(A646="","",IF(COUNTIF(TOther[Frequency],$H$1)=0,0,SUMPRODUCT(--(IFERROR(MOD(A646-TOther[Start Date],7),1)=0),--(TOther[Frequency]=$H$1),--(TOther[Start Date]&lt;=A646),--(TOther[End Date Calc]&gt;=A646),TOther[Amount])))</f>
        <v>0</v>
      </c>
      <c r="I646" s="8" cm="1">
        <f t="array" ref="I646">IF(A646="","",IF(COUNTIF(TOther[Frequency],$I$1)=0,0,SUMPRODUCT(--(IFERROR(MOD(A646-TOther[Start Date],14),1)=0),--(TOther[Frequency]=$I$1),--(TOther[Start Date]&lt;=A646),--(TOther[End Date Calc]&gt;=A646),TOther[Amount])))</f>
        <v>0</v>
      </c>
      <c r="J646" s="8">
        <f>IF(A646="","",IF(COUNTIF(TOther[Frequency],$J$1)=0,0,IF(OR(DAY(A646)=1,DAY(A646)=15),SUMIFS(TOther[Amount],TOther[Frequency],$J$1,TOther[Start Date],"&lt;="&amp;$A646,TOther[End Date Calc],"&gt;="&amp;A646),0)))</f>
        <v>0</v>
      </c>
      <c r="K646" s="8">
        <f>IF(A646="","",IF(COUNTIF(TOther[Frequency],$K$1)=0,0,IF(A646=(A646-DAY(A646)+1+2*7-WEEKDAY(A646-DAY(A646)+8-4,1)),SUMIFS(TOther[Amount],TOther[Frequency],$K$1,TOther[Start Date],"&lt;="&amp;$A646,TOther[End Date Calc],"&gt;="&amp;A646),0)))</f>
        <v>0</v>
      </c>
      <c r="L646" s="8">
        <f>IF(A646="","",IF(COUNTIF(TOther[Frequency],$L$1)=0,0,IF(A646=(A646-DAY(A646)+1+3*7-WEEKDAY(A646-DAY(A646)+8-4,1)),SUMIFS(TOther[Amount],TOther[Frequency],$L$1,TOther[Start Date],"&lt;="&amp;$A646,TOther[End Date Calc],"&gt;="&amp;A646),0)))</f>
        <v>0</v>
      </c>
      <c r="M646" s="8">
        <f>IF(A646="","",IF(COUNTIF(TOther[Frequency],$M$1)=0,0,IF(A646=(A646-DAY(A646)+1+4*7-WEEKDAY(A646-DAY(A646)+8-4,1)),SUMIFS(TOther[Amount],TOther[Frequency],$M$1,TOther[Start Date],"&lt;="&amp;$A646,TOther[End Date Calc],"&gt;="&amp;A646),0)))</f>
        <v>0</v>
      </c>
      <c r="N646" s="8" cm="1">
        <f t="array" ref="N646">IF(A646="","",IF(COUNTIF(TOther[Frequency],$N$1)=0,0,SUMPRODUCT(--(IFERROR(MOD(A646-TOther[Start Date],28),1)=0),--(TOther[Frequency]=$N$1),--(TOther[Start Date]&lt;=A646),--(TOther[End Date Calc]&gt;=A646),TOther[Amount])))</f>
        <v>0</v>
      </c>
      <c r="O646" s="8" cm="1">
        <f t="array" ref="O646">IF(A646="","",IF(COUNTIF(TOther[Frequency],$O$1)=0,0,SUMPRODUCT(--(IFERROR(MOD(A646-TOther[Start Date],42),1)=0),--(TOther[Frequency]=$O$1),--(TOther[Start Date]&lt;=A646),--(TOther[End Date Calc]&gt;=A646),TOther[Amount])))</f>
        <v>0</v>
      </c>
      <c r="P646" s="8" cm="1">
        <f t="array" ref="P646">IF(A646="","",IF(COUNTIF(TOther[Frequency],$P$1)=0,0,SUMPRODUCT(--(IFERROR(MOD(A646-TOther[Start Date],56),1)=0),--(TOther[Frequency]=$P$1),--(TOther[Start Date]&lt;=A646),--(TOther[End Date Calc]&gt;=A646),TOther[Amount])))</f>
        <v>0</v>
      </c>
      <c r="Q646" s="8">
        <f>IF(A646="","",IF(COUNTIF(TOther[Frequency],$Q$1)=0,0,IF(B646="N",SUMIFS(TOther[Amount],TOther[Frequency],$Q$1,TOther[Start Date],"&lt;="&amp;$A646,TOther[End Date Calc],"&gt;="&amp;A646,TOther[Start Day],DAY(A646)),SUMIFS(TOther[Amount],TOther[Frequency],$Q$1,TOther[Start Date],"&lt;="&amp;$A646,TOther[End Date Calc],"&gt;="&amp;A646,TOther[Start Day],"&gt;="&amp;DAY(A646)))))</f>
        <v>0</v>
      </c>
      <c r="R646" s="8" cm="1">
        <f t="array" ref="R646">IF(A646="","",IF(COUNTIF(TOther[Frequency],R$1)=0,0,SUMPRODUCT(--(TOther[Frequency]=R$1),--(TOther[Start Date]&lt;=A646),--(TOther[End Date Calc]&gt;=A646),IF(B646="N",--(TOther[Start Day]=DAY(A646)),--(TOther[Start Day]&gt;=DAY(A646))),--(IFERROR(MOD(TOther[Start Month]-MONTH(A646)+2,2),1)=0),TOther[Amount])))</f>
        <v>0</v>
      </c>
      <c r="S646" s="8" cm="1">
        <f t="array" ref="S646">IF(A646="","",IF(COUNTIF(TOther[Frequency],S$1)=0,0,SUMPRODUCT(--(TOther[Frequency]=S$1),--(TOther[Start Date]&lt;=A646),--(TOther[End Date Calc]&gt;=A646),IF(B646="N",--(TOther[Start Day]=DAY(A646)),--(TOther[Start Day]&gt;=DAY(A646))),--(IFERROR(MOD(TOther[Start Month]-MONTH(A646)+3,3),1)=0),TOther[Amount])))</f>
        <v>0</v>
      </c>
      <c r="T646" s="8" cm="1">
        <f t="array" ref="T646">IF($A646="","",IF(COUNTIF(TOther[Frequency],T$1)=0,0,SUMPRODUCT(--(TOther[Frequency]=T$1),--(TOther[Start Date]&lt;=$A646),--(TOther[End Date Calc]&gt;=$A646),IF($B646="N",--(TOther[Start Day]=DAY($A646)),--(TOther[Start Day]&gt;=DAY($A646))),--(IFERROR(MOD(TOther[Start Month]-MONTH($A646)+4,4),1)=0),TOther[Amount])))</f>
        <v>0</v>
      </c>
      <c r="U646" s="8" cm="1">
        <f t="array" ref="U646">IF(A646="","",IF(COUNTIF(TOther[Frequency],$U$1)=0,0,SUMPRODUCT(--(TOther[Frequency]=$U$1),--(TOther[Start Date]&lt;=A646),--(TOther[End Date Calc]&gt;=A646),IF(B646="N",--(TOther[Start Day]=DAY(A646)),--(TOther[Start Day]&gt;=DAY(A646))),--(IFERROR(MOD(TOther[Start Month]-MONTH(A646)+6,6),1)=0),TOther[Amount])))</f>
        <v>0</v>
      </c>
      <c r="V646" s="8" cm="1">
        <f t="array" ref="V646">IF(A646="","",IF(COUNTIF(TOther[Frequency],$V$1)=0,0,SUMPRODUCT(--(TOther[Frequency]=$V$1),--(TOther[Start Date]&lt;=A646),--(TOther[End Date Calc]&gt;=A646),IF(B646="N",--(TOther[Start Day]=DAY(A646)),--(TOther[Start Day]&gt;=DAY(A646))),--(IFERROR(MOD(TOther[Start Month]-MONTH(A646)+12,12),1)=0),TOther[Amount])))</f>
        <v>0</v>
      </c>
      <c r="W646" s="8">
        <f>IF(A646="","",SUMIFS(TOther[Amount],TOther[Start Date],A646,TOther[Frequency],$W$1))</f>
        <v>0</v>
      </c>
      <c r="X646" s="9">
        <f t="shared" si="50"/>
        <v>0</v>
      </c>
      <c r="Y646" s="9">
        <f t="shared" si="54"/>
        <v>0</v>
      </c>
      <c r="Z646" s="8" cm="1">
        <f t="array" ref="Z646">IF(A646="","",IF(COUNTIF('2) Income'!$D$13:$D$32,"Weekly")=0,0,SUMPRODUCT(--(IFERROR(MOD(A646-'2) Income'!$F$13:$F$32,7),1)=0),--('2) Income'!$D$13:$D$32="Weekly"),--('2) Income'!$F$13:$F$32&lt;=A646),'2) Income'!$E$13:$E$32)))</f>
        <v>0</v>
      </c>
      <c r="AA646" s="8" cm="1">
        <f t="array" ref="AA646">IF(A646="","",IF(COUNTIF('2) Income'!$D$13:$D$32,"Every Other Week")=0,0,SUMPRODUCT(--(IFERROR(MOD(A646-'2) Income'!$F$13:$F$32,14),1)=0),--('2) Income'!$D$13:$D$32="Every Other Week"),--('2) Income'!$F$13:$F$32&lt;=A646),'2) Income'!$E$13:$E$32)))</f>
        <v>0</v>
      </c>
      <c r="AB646" s="8">
        <f>IF(A646="","",IF(COUNTIF('2) Income'!$D$13:$D$32,"1st and 15th")=0,0,IF(OR(DAY(A646)=1,DAY(A646)=15),SUMIFS('2) Income'!$E$13:$E$32,'2) Income'!$D$13:$D$32,"1st and 15th",'2) Income'!$F$13:$F$32,"&lt;="&amp;$A646),0)))</f>
        <v>0</v>
      </c>
      <c r="AC646" s="8">
        <f>IF(A646="","",IF(COUNTIF('2) Income'!$D$13:$D$32,"2nd Wednesday")=0,0,IF(A646=(A646-DAY(A646)+1+2*7-WEEKDAY(A646-DAY(A646)+8-4,1)),SUMIFS('2) Income'!$E$13:$E$32,'2) Income'!$D$13:$D$32,"2nd Wednesday",'2) Income'!$F$13:$F$32,"&lt;="&amp;$A646),0)))</f>
        <v>0</v>
      </c>
      <c r="AD646" s="8">
        <f>IF(A646="","",IF(COUNTIF('2) Income'!$D$13:$D$32,"3rd Wednesday")=0,0,IF(A646=(A646-DAY(A646)+1+3*7-WEEKDAY(A646-DAY(A646)+8-4,1)),SUMIFS('2) Income'!$E$13:$E$32,'2) Income'!$D$13:$D$32,"3rd Wednesday",'2) Income'!$F$13:$F$32,"&lt;="&amp;$A646),0)))</f>
        <v>0</v>
      </c>
      <c r="AE646" s="8">
        <f>IF(A646="","",IF(COUNTIF('2) Income'!$D$13:$D$32,"4th Wednesday")=0,0,IF(A646=(A646-DAY(A646)+1+4*7-WEEKDAY(A646-DAY(A646)+8-4,1)),SUMIFS('2) Income'!$E$13:$E$32,'2) Income'!$D$13:$D$32,"4th Wednesday",'2) Income'!$F$13:$F$32,"&lt;="&amp;$A646),0)))</f>
        <v>0</v>
      </c>
      <c r="AF646" s="8" cm="1">
        <f t="array" ref="AF646">IF(A646="","",IF(COUNTIF('2) Income'!$D$13:$D$32,"Every 4 Weeks")=0,0,SUMPRODUCT(--(IFERROR(MOD(A646-'2) Income'!$F$13:$F$32,28),1)=0),--('2) Income'!$D$13:$D$32="Every 4 Weeks"),--('2) Income'!$F$13:$F$32&lt;=A646),'2) Income'!$E$13:$E$32)))</f>
        <v>0</v>
      </c>
      <c r="AG646" s="8">
        <f>IF(A646="","",IF(COUNTIF('2) Income'!$D$13:$D$32,"Monthly")=0,0,IF(B646="N",SUMIFS('2) Income'!$E$13:$E$32,'2) Income'!$D$13:$D$32,"monthly",'2) Income'!$F$13:$F$32,"&lt;="&amp;$A646,'2) Income'!$I$13:$I$32,DAY(A646)),SUMIFS('2) Income'!$E$13:$E$32,'2) Income'!$D$13:$D$32,"monthly",'2) Income'!$F$13:$F$32,"&lt;="&amp;$A646,'2) Income'!$I$13:$I$32,"&gt;="&amp;DAY(A646)))))</f>
        <v>0</v>
      </c>
      <c r="AH646" s="8" cm="1">
        <f t="array" ref="AH646">IF(A646="","",IF(COUNTIF('2) Income'!$D$13:$D$32,"Yearly")=0,0,SUMPRODUCT(--('2) Income'!$D$13:$D$32="Yearly"),--('2) Income'!$F$13:$F$32&lt;=A646),IF(B646="N",--('2) Income'!$I$13:$I$32=DAY(A646)),--('2) Income'!$I$13:$I$32&gt;=DAY(A646))),--(IFERROR(MOD('2) Income'!$H$13:$H$32-MONTH(A646)+12,12),1)=0),'2) Income'!$E$13:$E$32)))</f>
        <v>0</v>
      </c>
      <c r="AI646" s="8">
        <f>IF(A646="","",IF(COUNTIF('2) Income'!$D$13:$D$32,"one-time")=0,0,SUMIFS('2) Income'!$E$13:$E$32,'2) Income'!$D$13:$D$32,"one-time",'2) Income'!$F$13:$F$32,"="&amp;$A646)))</f>
        <v>0</v>
      </c>
      <c r="AJ646" s="9">
        <f t="shared" si="51"/>
        <v>0</v>
      </c>
    </row>
    <row r="647" spans="1:36">
      <c r="A647" s="7">
        <f>IF(A646="","",IF(A646+1&lt;='1) Period'!$E$21,A646+1,""))</f>
        <v>46119</v>
      </c>
      <c r="B647" s="7" t="str">
        <f t="shared" si="52"/>
        <v>N</v>
      </c>
      <c r="C647" t="str">
        <f t="shared" si="53"/>
        <v>F</v>
      </c>
      <c r="D647" s="8">
        <f>IF(A647="","",IF(TEXT(A647,"dddd")='4) Happy Money'!$E$23,WAllowance,0))</f>
        <v>0</v>
      </c>
      <c r="E647" s="8">
        <f>IF(A647="","",IF(B647="N",SUMIF(TMonthly[Day of the Month],DAY(A647),TMonthly[Amount]),SUMIF(TMonthly[Day of the Month],"&gt;="&amp;DAY(A647),TMonthly[Amount])))</f>
        <v>0</v>
      </c>
      <c r="F647" s="8" cm="1">
        <f t="array" ref="F647">IF(A647="","",SUMPRODUCT(--(TYearly[Due Date]&lt;=A647),IF(B647="N",--(TYearly[Day]=DAY(A647)),--(TYearly[Day]&gt;=DAY(A647))),--(IFERROR(MOD(TYearly[Month]-MONTH(A647)+12,12),1)=0),TYearly[Amount]))</f>
        <v>0</v>
      </c>
      <c r="G647" s="8">
        <f>IF(A647="","",SUMIF(TOneTime[Due Date],A647,TOneTime[Amount]))</f>
        <v>0</v>
      </c>
      <c r="H647" s="8" cm="1">
        <f t="array" ref="H647">IF(A647="","",IF(COUNTIF(TOther[Frequency],$H$1)=0,0,SUMPRODUCT(--(IFERROR(MOD(A647-TOther[Start Date],7),1)=0),--(TOther[Frequency]=$H$1),--(TOther[Start Date]&lt;=A647),--(TOther[End Date Calc]&gt;=A647),TOther[Amount])))</f>
        <v>0</v>
      </c>
      <c r="I647" s="8" cm="1">
        <f t="array" ref="I647">IF(A647="","",IF(COUNTIF(TOther[Frequency],$I$1)=0,0,SUMPRODUCT(--(IFERROR(MOD(A647-TOther[Start Date],14),1)=0),--(TOther[Frequency]=$I$1),--(TOther[Start Date]&lt;=A647),--(TOther[End Date Calc]&gt;=A647),TOther[Amount])))</f>
        <v>0</v>
      </c>
      <c r="J647" s="8">
        <f>IF(A647="","",IF(COUNTIF(TOther[Frequency],$J$1)=0,0,IF(OR(DAY(A647)=1,DAY(A647)=15),SUMIFS(TOther[Amount],TOther[Frequency],$J$1,TOther[Start Date],"&lt;="&amp;$A647,TOther[End Date Calc],"&gt;="&amp;A647),0)))</f>
        <v>0</v>
      </c>
      <c r="K647" s="8">
        <f>IF(A647="","",IF(COUNTIF(TOther[Frequency],$K$1)=0,0,IF(A647=(A647-DAY(A647)+1+2*7-WEEKDAY(A647-DAY(A647)+8-4,1)),SUMIFS(TOther[Amount],TOther[Frequency],$K$1,TOther[Start Date],"&lt;="&amp;$A647,TOther[End Date Calc],"&gt;="&amp;A647),0)))</f>
        <v>0</v>
      </c>
      <c r="L647" s="8">
        <f>IF(A647="","",IF(COUNTIF(TOther[Frequency],$L$1)=0,0,IF(A647=(A647-DAY(A647)+1+3*7-WEEKDAY(A647-DAY(A647)+8-4,1)),SUMIFS(TOther[Amount],TOther[Frequency],$L$1,TOther[Start Date],"&lt;="&amp;$A647,TOther[End Date Calc],"&gt;="&amp;A647),0)))</f>
        <v>0</v>
      </c>
      <c r="M647" s="8">
        <f>IF(A647="","",IF(COUNTIF(TOther[Frequency],$M$1)=0,0,IF(A647=(A647-DAY(A647)+1+4*7-WEEKDAY(A647-DAY(A647)+8-4,1)),SUMIFS(TOther[Amount],TOther[Frequency],$M$1,TOther[Start Date],"&lt;="&amp;$A647,TOther[End Date Calc],"&gt;="&amp;A647),0)))</f>
        <v>0</v>
      </c>
      <c r="N647" s="8" cm="1">
        <f t="array" ref="N647">IF(A647="","",IF(COUNTIF(TOther[Frequency],$N$1)=0,0,SUMPRODUCT(--(IFERROR(MOD(A647-TOther[Start Date],28),1)=0),--(TOther[Frequency]=$N$1),--(TOther[Start Date]&lt;=A647),--(TOther[End Date Calc]&gt;=A647),TOther[Amount])))</f>
        <v>0</v>
      </c>
      <c r="O647" s="8" cm="1">
        <f t="array" ref="O647">IF(A647="","",IF(COUNTIF(TOther[Frequency],$O$1)=0,0,SUMPRODUCT(--(IFERROR(MOD(A647-TOther[Start Date],42),1)=0),--(TOther[Frequency]=$O$1),--(TOther[Start Date]&lt;=A647),--(TOther[End Date Calc]&gt;=A647),TOther[Amount])))</f>
        <v>0</v>
      </c>
      <c r="P647" s="8" cm="1">
        <f t="array" ref="P647">IF(A647="","",IF(COUNTIF(TOther[Frequency],$P$1)=0,0,SUMPRODUCT(--(IFERROR(MOD(A647-TOther[Start Date],56),1)=0),--(TOther[Frequency]=$P$1),--(TOther[Start Date]&lt;=A647),--(TOther[End Date Calc]&gt;=A647),TOther[Amount])))</f>
        <v>0</v>
      </c>
      <c r="Q647" s="8">
        <f>IF(A647="","",IF(COUNTIF(TOther[Frequency],$Q$1)=0,0,IF(B647="N",SUMIFS(TOther[Amount],TOther[Frequency],$Q$1,TOther[Start Date],"&lt;="&amp;$A647,TOther[End Date Calc],"&gt;="&amp;A647,TOther[Start Day],DAY(A647)),SUMIFS(TOther[Amount],TOther[Frequency],$Q$1,TOther[Start Date],"&lt;="&amp;$A647,TOther[End Date Calc],"&gt;="&amp;A647,TOther[Start Day],"&gt;="&amp;DAY(A647)))))</f>
        <v>0</v>
      </c>
      <c r="R647" s="8" cm="1">
        <f t="array" ref="R647">IF(A647="","",IF(COUNTIF(TOther[Frequency],R$1)=0,0,SUMPRODUCT(--(TOther[Frequency]=R$1),--(TOther[Start Date]&lt;=A647),--(TOther[End Date Calc]&gt;=A647),IF(B647="N",--(TOther[Start Day]=DAY(A647)),--(TOther[Start Day]&gt;=DAY(A647))),--(IFERROR(MOD(TOther[Start Month]-MONTH(A647)+2,2),1)=0),TOther[Amount])))</f>
        <v>0</v>
      </c>
      <c r="S647" s="8" cm="1">
        <f t="array" ref="S647">IF(A647="","",IF(COUNTIF(TOther[Frequency],S$1)=0,0,SUMPRODUCT(--(TOther[Frequency]=S$1),--(TOther[Start Date]&lt;=A647),--(TOther[End Date Calc]&gt;=A647),IF(B647="N",--(TOther[Start Day]=DAY(A647)),--(TOther[Start Day]&gt;=DAY(A647))),--(IFERROR(MOD(TOther[Start Month]-MONTH(A647)+3,3),1)=0),TOther[Amount])))</f>
        <v>0</v>
      </c>
      <c r="T647" s="8" cm="1">
        <f t="array" ref="T647">IF($A647="","",IF(COUNTIF(TOther[Frequency],T$1)=0,0,SUMPRODUCT(--(TOther[Frequency]=T$1),--(TOther[Start Date]&lt;=$A647),--(TOther[End Date Calc]&gt;=$A647),IF($B647="N",--(TOther[Start Day]=DAY($A647)),--(TOther[Start Day]&gt;=DAY($A647))),--(IFERROR(MOD(TOther[Start Month]-MONTH($A647)+4,4),1)=0),TOther[Amount])))</f>
        <v>0</v>
      </c>
      <c r="U647" s="8" cm="1">
        <f t="array" ref="U647">IF(A647="","",IF(COUNTIF(TOther[Frequency],$U$1)=0,0,SUMPRODUCT(--(TOther[Frequency]=$U$1),--(TOther[Start Date]&lt;=A647),--(TOther[End Date Calc]&gt;=A647),IF(B647="N",--(TOther[Start Day]=DAY(A647)),--(TOther[Start Day]&gt;=DAY(A647))),--(IFERROR(MOD(TOther[Start Month]-MONTH(A647)+6,6),1)=0),TOther[Amount])))</f>
        <v>0</v>
      </c>
      <c r="V647" s="8" cm="1">
        <f t="array" ref="V647">IF(A647="","",IF(COUNTIF(TOther[Frequency],$V$1)=0,0,SUMPRODUCT(--(TOther[Frequency]=$V$1),--(TOther[Start Date]&lt;=A647),--(TOther[End Date Calc]&gt;=A647),IF(B647="N",--(TOther[Start Day]=DAY(A647)),--(TOther[Start Day]&gt;=DAY(A647))),--(IFERROR(MOD(TOther[Start Month]-MONTH(A647)+12,12),1)=0),TOther[Amount])))</f>
        <v>0</v>
      </c>
      <c r="W647" s="8">
        <f>IF(A647="","",SUMIFS(TOther[Amount],TOther[Start Date],A647,TOther[Frequency],$W$1))</f>
        <v>0</v>
      </c>
      <c r="X647" s="9">
        <f t="shared" si="50"/>
        <v>0</v>
      </c>
      <c r="Y647" s="9">
        <f t="shared" si="54"/>
        <v>0</v>
      </c>
      <c r="Z647" s="8" cm="1">
        <f t="array" ref="Z647">IF(A647="","",IF(COUNTIF('2) Income'!$D$13:$D$32,"Weekly")=0,0,SUMPRODUCT(--(IFERROR(MOD(A647-'2) Income'!$F$13:$F$32,7),1)=0),--('2) Income'!$D$13:$D$32="Weekly"),--('2) Income'!$F$13:$F$32&lt;=A647),'2) Income'!$E$13:$E$32)))</f>
        <v>0</v>
      </c>
      <c r="AA647" s="8" cm="1">
        <f t="array" ref="AA647">IF(A647="","",IF(COUNTIF('2) Income'!$D$13:$D$32,"Every Other Week")=0,0,SUMPRODUCT(--(IFERROR(MOD(A647-'2) Income'!$F$13:$F$32,14),1)=0),--('2) Income'!$D$13:$D$32="Every Other Week"),--('2) Income'!$F$13:$F$32&lt;=A647),'2) Income'!$E$13:$E$32)))</f>
        <v>0</v>
      </c>
      <c r="AB647" s="8">
        <f>IF(A647="","",IF(COUNTIF('2) Income'!$D$13:$D$32,"1st and 15th")=0,0,IF(OR(DAY(A647)=1,DAY(A647)=15),SUMIFS('2) Income'!$E$13:$E$32,'2) Income'!$D$13:$D$32,"1st and 15th",'2) Income'!$F$13:$F$32,"&lt;="&amp;$A647),0)))</f>
        <v>0</v>
      </c>
      <c r="AC647" s="8">
        <f>IF(A647="","",IF(COUNTIF('2) Income'!$D$13:$D$32,"2nd Wednesday")=0,0,IF(A647=(A647-DAY(A647)+1+2*7-WEEKDAY(A647-DAY(A647)+8-4,1)),SUMIFS('2) Income'!$E$13:$E$32,'2) Income'!$D$13:$D$32,"2nd Wednesday",'2) Income'!$F$13:$F$32,"&lt;="&amp;$A647),0)))</f>
        <v>0</v>
      </c>
      <c r="AD647" s="8">
        <f>IF(A647="","",IF(COUNTIF('2) Income'!$D$13:$D$32,"3rd Wednesday")=0,0,IF(A647=(A647-DAY(A647)+1+3*7-WEEKDAY(A647-DAY(A647)+8-4,1)),SUMIFS('2) Income'!$E$13:$E$32,'2) Income'!$D$13:$D$32,"3rd Wednesday",'2) Income'!$F$13:$F$32,"&lt;="&amp;$A647),0)))</f>
        <v>0</v>
      </c>
      <c r="AE647" s="8">
        <f>IF(A647="","",IF(COUNTIF('2) Income'!$D$13:$D$32,"4th Wednesday")=0,0,IF(A647=(A647-DAY(A647)+1+4*7-WEEKDAY(A647-DAY(A647)+8-4,1)),SUMIFS('2) Income'!$E$13:$E$32,'2) Income'!$D$13:$D$32,"4th Wednesday",'2) Income'!$F$13:$F$32,"&lt;="&amp;$A647),0)))</f>
        <v>0</v>
      </c>
      <c r="AF647" s="8" cm="1">
        <f t="array" ref="AF647">IF(A647="","",IF(COUNTIF('2) Income'!$D$13:$D$32,"Every 4 Weeks")=0,0,SUMPRODUCT(--(IFERROR(MOD(A647-'2) Income'!$F$13:$F$32,28),1)=0),--('2) Income'!$D$13:$D$32="Every 4 Weeks"),--('2) Income'!$F$13:$F$32&lt;=A647),'2) Income'!$E$13:$E$32)))</f>
        <v>0</v>
      </c>
      <c r="AG647" s="8">
        <f>IF(A647="","",IF(COUNTIF('2) Income'!$D$13:$D$32,"Monthly")=0,0,IF(B647="N",SUMIFS('2) Income'!$E$13:$E$32,'2) Income'!$D$13:$D$32,"monthly",'2) Income'!$F$13:$F$32,"&lt;="&amp;$A647,'2) Income'!$I$13:$I$32,DAY(A647)),SUMIFS('2) Income'!$E$13:$E$32,'2) Income'!$D$13:$D$32,"monthly",'2) Income'!$F$13:$F$32,"&lt;="&amp;$A647,'2) Income'!$I$13:$I$32,"&gt;="&amp;DAY(A647)))))</f>
        <v>0</v>
      </c>
      <c r="AH647" s="8" cm="1">
        <f t="array" ref="AH647">IF(A647="","",IF(COUNTIF('2) Income'!$D$13:$D$32,"Yearly")=0,0,SUMPRODUCT(--('2) Income'!$D$13:$D$32="Yearly"),--('2) Income'!$F$13:$F$32&lt;=A647),IF(B647="N",--('2) Income'!$I$13:$I$32=DAY(A647)),--('2) Income'!$I$13:$I$32&gt;=DAY(A647))),--(IFERROR(MOD('2) Income'!$H$13:$H$32-MONTH(A647)+12,12),1)=0),'2) Income'!$E$13:$E$32)))</f>
        <v>0</v>
      </c>
      <c r="AI647" s="8">
        <f>IF(A647="","",IF(COUNTIF('2) Income'!$D$13:$D$32,"one-time")=0,0,SUMIFS('2) Income'!$E$13:$E$32,'2) Income'!$D$13:$D$32,"one-time",'2) Income'!$F$13:$F$32,"="&amp;$A647)))</f>
        <v>0</v>
      </c>
      <c r="AJ647" s="9">
        <f t="shared" si="51"/>
        <v>0</v>
      </c>
    </row>
    <row r="648" spans="1:36">
      <c r="A648" s="7">
        <f>IF(A647="","",IF(A647+1&lt;='1) Period'!$E$21,A647+1,""))</f>
        <v>46120</v>
      </c>
      <c r="B648" s="7" t="str">
        <f t="shared" si="52"/>
        <v>N</v>
      </c>
      <c r="C648" t="str">
        <f t="shared" si="53"/>
        <v>F</v>
      </c>
      <c r="D648" s="8">
        <f>IF(A648="","",IF(TEXT(A648,"dddd")='4) Happy Money'!$E$23,WAllowance,0))</f>
        <v>0</v>
      </c>
      <c r="E648" s="8">
        <f>IF(A648="","",IF(B648="N",SUMIF(TMonthly[Day of the Month],DAY(A648),TMonthly[Amount]),SUMIF(TMonthly[Day of the Month],"&gt;="&amp;DAY(A648),TMonthly[Amount])))</f>
        <v>0</v>
      </c>
      <c r="F648" s="8" cm="1">
        <f t="array" ref="F648">IF(A648="","",SUMPRODUCT(--(TYearly[Due Date]&lt;=A648),IF(B648="N",--(TYearly[Day]=DAY(A648)),--(TYearly[Day]&gt;=DAY(A648))),--(IFERROR(MOD(TYearly[Month]-MONTH(A648)+12,12),1)=0),TYearly[Amount]))</f>
        <v>0</v>
      </c>
      <c r="G648" s="8">
        <f>IF(A648="","",SUMIF(TOneTime[Due Date],A648,TOneTime[Amount]))</f>
        <v>0</v>
      </c>
      <c r="H648" s="8" cm="1">
        <f t="array" ref="H648">IF(A648="","",IF(COUNTIF(TOther[Frequency],$H$1)=0,0,SUMPRODUCT(--(IFERROR(MOD(A648-TOther[Start Date],7),1)=0),--(TOther[Frequency]=$H$1),--(TOther[Start Date]&lt;=A648),--(TOther[End Date Calc]&gt;=A648),TOther[Amount])))</f>
        <v>0</v>
      </c>
      <c r="I648" s="8" cm="1">
        <f t="array" ref="I648">IF(A648="","",IF(COUNTIF(TOther[Frequency],$I$1)=0,0,SUMPRODUCT(--(IFERROR(MOD(A648-TOther[Start Date],14),1)=0),--(TOther[Frequency]=$I$1),--(TOther[Start Date]&lt;=A648),--(TOther[End Date Calc]&gt;=A648),TOther[Amount])))</f>
        <v>0</v>
      </c>
      <c r="J648" s="8">
        <f>IF(A648="","",IF(COUNTIF(TOther[Frequency],$J$1)=0,0,IF(OR(DAY(A648)=1,DAY(A648)=15),SUMIFS(TOther[Amount],TOther[Frequency],$J$1,TOther[Start Date],"&lt;="&amp;$A648,TOther[End Date Calc],"&gt;="&amp;A648),0)))</f>
        <v>0</v>
      </c>
      <c r="K648" s="8">
        <f>IF(A648="","",IF(COUNTIF(TOther[Frequency],$K$1)=0,0,IF(A648=(A648-DAY(A648)+1+2*7-WEEKDAY(A648-DAY(A648)+8-4,1)),SUMIFS(TOther[Amount],TOther[Frequency],$K$1,TOther[Start Date],"&lt;="&amp;$A648,TOther[End Date Calc],"&gt;="&amp;A648),0)))</f>
        <v>0</v>
      </c>
      <c r="L648" s="8">
        <f>IF(A648="","",IF(COUNTIF(TOther[Frequency],$L$1)=0,0,IF(A648=(A648-DAY(A648)+1+3*7-WEEKDAY(A648-DAY(A648)+8-4,1)),SUMIFS(TOther[Amount],TOther[Frequency],$L$1,TOther[Start Date],"&lt;="&amp;$A648,TOther[End Date Calc],"&gt;="&amp;A648),0)))</f>
        <v>0</v>
      </c>
      <c r="M648" s="8">
        <f>IF(A648="","",IF(COUNTIF(TOther[Frequency],$M$1)=0,0,IF(A648=(A648-DAY(A648)+1+4*7-WEEKDAY(A648-DAY(A648)+8-4,1)),SUMIFS(TOther[Amount],TOther[Frequency],$M$1,TOther[Start Date],"&lt;="&amp;$A648,TOther[End Date Calc],"&gt;="&amp;A648),0)))</f>
        <v>0</v>
      </c>
      <c r="N648" s="8" cm="1">
        <f t="array" ref="N648">IF(A648="","",IF(COUNTIF(TOther[Frequency],$N$1)=0,0,SUMPRODUCT(--(IFERROR(MOD(A648-TOther[Start Date],28),1)=0),--(TOther[Frequency]=$N$1),--(TOther[Start Date]&lt;=A648),--(TOther[End Date Calc]&gt;=A648),TOther[Amount])))</f>
        <v>0</v>
      </c>
      <c r="O648" s="8" cm="1">
        <f t="array" ref="O648">IF(A648="","",IF(COUNTIF(TOther[Frequency],$O$1)=0,0,SUMPRODUCT(--(IFERROR(MOD(A648-TOther[Start Date],42),1)=0),--(TOther[Frequency]=$O$1),--(TOther[Start Date]&lt;=A648),--(TOther[End Date Calc]&gt;=A648),TOther[Amount])))</f>
        <v>0</v>
      </c>
      <c r="P648" s="8" cm="1">
        <f t="array" ref="P648">IF(A648="","",IF(COUNTIF(TOther[Frequency],$P$1)=0,0,SUMPRODUCT(--(IFERROR(MOD(A648-TOther[Start Date],56),1)=0),--(TOther[Frequency]=$P$1),--(TOther[Start Date]&lt;=A648),--(TOther[End Date Calc]&gt;=A648),TOther[Amount])))</f>
        <v>0</v>
      </c>
      <c r="Q648" s="8">
        <f>IF(A648="","",IF(COUNTIF(TOther[Frequency],$Q$1)=0,0,IF(B648="N",SUMIFS(TOther[Amount],TOther[Frequency],$Q$1,TOther[Start Date],"&lt;="&amp;$A648,TOther[End Date Calc],"&gt;="&amp;A648,TOther[Start Day],DAY(A648)),SUMIFS(TOther[Amount],TOther[Frequency],$Q$1,TOther[Start Date],"&lt;="&amp;$A648,TOther[End Date Calc],"&gt;="&amp;A648,TOther[Start Day],"&gt;="&amp;DAY(A648)))))</f>
        <v>0</v>
      </c>
      <c r="R648" s="8" cm="1">
        <f t="array" ref="R648">IF(A648="","",IF(COUNTIF(TOther[Frequency],R$1)=0,0,SUMPRODUCT(--(TOther[Frequency]=R$1),--(TOther[Start Date]&lt;=A648),--(TOther[End Date Calc]&gt;=A648),IF(B648="N",--(TOther[Start Day]=DAY(A648)),--(TOther[Start Day]&gt;=DAY(A648))),--(IFERROR(MOD(TOther[Start Month]-MONTH(A648)+2,2),1)=0),TOther[Amount])))</f>
        <v>0</v>
      </c>
      <c r="S648" s="8" cm="1">
        <f t="array" ref="S648">IF(A648="","",IF(COUNTIF(TOther[Frequency],S$1)=0,0,SUMPRODUCT(--(TOther[Frequency]=S$1),--(TOther[Start Date]&lt;=A648),--(TOther[End Date Calc]&gt;=A648),IF(B648="N",--(TOther[Start Day]=DAY(A648)),--(TOther[Start Day]&gt;=DAY(A648))),--(IFERROR(MOD(TOther[Start Month]-MONTH(A648)+3,3),1)=0),TOther[Amount])))</f>
        <v>0</v>
      </c>
      <c r="T648" s="8" cm="1">
        <f t="array" ref="T648">IF($A648="","",IF(COUNTIF(TOther[Frequency],T$1)=0,0,SUMPRODUCT(--(TOther[Frequency]=T$1),--(TOther[Start Date]&lt;=$A648),--(TOther[End Date Calc]&gt;=$A648),IF($B648="N",--(TOther[Start Day]=DAY($A648)),--(TOther[Start Day]&gt;=DAY($A648))),--(IFERROR(MOD(TOther[Start Month]-MONTH($A648)+4,4),1)=0),TOther[Amount])))</f>
        <v>0</v>
      </c>
      <c r="U648" s="8" cm="1">
        <f t="array" ref="U648">IF(A648="","",IF(COUNTIF(TOther[Frequency],$U$1)=0,0,SUMPRODUCT(--(TOther[Frequency]=$U$1),--(TOther[Start Date]&lt;=A648),--(TOther[End Date Calc]&gt;=A648),IF(B648="N",--(TOther[Start Day]=DAY(A648)),--(TOther[Start Day]&gt;=DAY(A648))),--(IFERROR(MOD(TOther[Start Month]-MONTH(A648)+6,6),1)=0),TOther[Amount])))</f>
        <v>0</v>
      </c>
      <c r="V648" s="8" cm="1">
        <f t="array" ref="V648">IF(A648="","",IF(COUNTIF(TOther[Frequency],$V$1)=0,0,SUMPRODUCT(--(TOther[Frequency]=$V$1),--(TOther[Start Date]&lt;=A648),--(TOther[End Date Calc]&gt;=A648),IF(B648="N",--(TOther[Start Day]=DAY(A648)),--(TOther[Start Day]&gt;=DAY(A648))),--(IFERROR(MOD(TOther[Start Month]-MONTH(A648)+12,12),1)=0),TOther[Amount])))</f>
        <v>0</v>
      </c>
      <c r="W648" s="8">
        <f>IF(A648="","",SUMIFS(TOther[Amount],TOther[Start Date],A648,TOther[Frequency],$W$1))</f>
        <v>0</v>
      </c>
      <c r="X648" s="9">
        <f t="shared" si="50"/>
        <v>0</v>
      </c>
      <c r="Y648" s="9">
        <f t="shared" si="54"/>
        <v>0</v>
      </c>
      <c r="Z648" s="8" cm="1">
        <f t="array" ref="Z648">IF(A648="","",IF(COUNTIF('2) Income'!$D$13:$D$32,"Weekly")=0,0,SUMPRODUCT(--(IFERROR(MOD(A648-'2) Income'!$F$13:$F$32,7),1)=0),--('2) Income'!$D$13:$D$32="Weekly"),--('2) Income'!$F$13:$F$32&lt;=A648),'2) Income'!$E$13:$E$32)))</f>
        <v>0</v>
      </c>
      <c r="AA648" s="8" cm="1">
        <f t="array" ref="AA648">IF(A648="","",IF(COUNTIF('2) Income'!$D$13:$D$32,"Every Other Week")=0,0,SUMPRODUCT(--(IFERROR(MOD(A648-'2) Income'!$F$13:$F$32,14),1)=0),--('2) Income'!$D$13:$D$32="Every Other Week"),--('2) Income'!$F$13:$F$32&lt;=A648),'2) Income'!$E$13:$E$32)))</f>
        <v>0</v>
      </c>
      <c r="AB648" s="8">
        <f>IF(A648="","",IF(COUNTIF('2) Income'!$D$13:$D$32,"1st and 15th")=0,0,IF(OR(DAY(A648)=1,DAY(A648)=15),SUMIFS('2) Income'!$E$13:$E$32,'2) Income'!$D$13:$D$32,"1st and 15th",'2) Income'!$F$13:$F$32,"&lt;="&amp;$A648),0)))</f>
        <v>0</v>
      </c>
      <c r="AC648" s="8">
        <f>IF(A648="","",IF(COUNTIF('2) Income'!$D$13:$D$32,"2nd Wednesday")=0,0,IF(A648=(A648-DAY(A648)+1+2*7-WEEKDAY(A648-DAY(A648)+8-4,1)),SUMIFS('2) Income'!$E$13:$E$32,'2) Income'!$D$13:$D$32,"2nd Wednesday",'2) Income'!$F$13:$F$32,"&lt;="&amp;$A648),0)))</f>
        <v>0</v>
      </c>
      <c r="AD648" s="8">
        <f>IF(A648="","",IF(COUNTIF('2) Income'!$D$13:$D$32,"3rd Wednesday")=0,0,IF(A648=(A648-DAY(A648)+1+3*7-WEEKDAY(A648-DAY(A648)+8-4,1)),SUMIFS('2) Income'!$E$13:$E$32,'2) Income'!$D$13:$D$32,"3rd Wednesday",'2) Income'!$F$13:$F$32,"&lt;="&amp;$A648),0)))</f>
        <v>0</v>
      </c>
      <c r="AE648" s="8">
        <f>IF(A648="","",IF(COUNTIF('2) Income'!$D$13:$D$32,"4th Wednesday")=0,0,IF(A648=(A648-DAY(A648)+1+4*7-WEEKDAY(A648-DAY(A648)+8-4,1)),SUMIFS('2) Income'!$E$13:$E$32,'2) Income'!$D$13:$D$32,"4th Wednesday",'2) Income'!$F$13:$F$32,"&lt;="&amp;$A648),0)))</f>
        <v>0</v>
      </c>
      <c r="AF648" s="8" cm="1">
        <f t="array" ref="AF648">IF(A648="","",IF(COUNTIF('2) Income'!$D$13:$D$32,"Every 4 Weeks")=0,0,SUMPRODUCT(--(IFERROR(MOD(A648-'2) Income'!$F$13:$F$32,28),1)=0),--('2) Income'!$D$13:$D$32="Every 4 Weeks"),--('2) Income'!$F$13:$F$32&lt;=A648),'2) Income'!$E$13:$E$32)))</f>
        <v>0</v>
      </c>
      <c r="AG648" s="8">
        <f>IF(A648="","",IF(COUNTIF('2) Income'!$D$13:$D$32,"Monthly")=0,0,IF(B648="N",SUMIFS('2) Income'!$E$13:$E$32,'2) Income'!$D$13:$D$32,"monthly",'2) Income'!$F$13:$F$32,"&lt;="&amp;$A648,'2) Income'!$I$13:$I$32,DAY(A648)),SUMIFS('2) Income'!$E$13:$E$32,'2) Income'!$D$13:$D$32,"monthly",'2) Income'!$F$13:$F$32,"&lt;="&amp;$A648,'2) Income'!$I$13:$I$32,"&gt;="&amp;DAY(A648)))))</f>
        <v>0</v>
      </c>
      <c r="AH648" s="8" cm="1">
        <f t="array" ref="AH648">IF(A648="","",IF(COUNTIF('2) Income'!$D$13:$D$32,"Yearly")=0,0,SUMPRODUCT(--('2) Income'!$D$13:$D$32="Yearly"),--('2) Income'!$F$13:$F$32&lt;=A648),IF(B648="N",--('2) Income'!$I$13:$I$32=DAY(A648)),--('2) Income'!$I$13:$I$32&gt;=DAY(A648))),--(IFERROR(MOD('2) Income'!$H$13:$H$32-MONTH(A648)+12,12),1)=0),'2) Income'!$E$13:$E$32)))</f>
        <v>0</v>
      </c>
      <c r="AI648" s="8">
        <f>IF(A648="","",IF(COUNTIF('2) Income'!$D$13:$D$32,"one-time")=0,0,SUMIFS('2) Income'!$E$13:$E$32,'2) Income'!$D$13:$D$32,"one-time",'2) Income'!$F$13:$F$32,"="&amp;$A648)))</f>
        <v>0</v>
      </c>
      <c r="AJ648" s="9">
        <f t="shared" si="51"/>
        <v>0</v>
      </c>
    </row>
    <row r="649" spans="1:36">
      <c r="A649" s="7">
        <f>IF(A648="","",IF(A648+1&lt;='1) Period'!$E$21,A648+1,""))</f>
        <v>46121</v>
      </c>
      <c r="B649" s="7" t="str">
        <f t="shared" si="52"/>
        <v>N</v>
      </c>
      <c r="C649" t="str">
        <f t="shared" si="53"/>
        <v>F</v>
      </c>
      <c r="D649" s="8">
        <f>IF(A649="","",IF(TEXT(A649,"dddd")='4) Happy Money'!$E$23,WAllowance,0))</f>
        <v>0</v>
      </c>
      <c r="E649" s="8">
        <f>IF(A649="","",IF(B649="N",SUMIF(TMonthly[Day of the Month],DAY(A649),TMonthly[Amount]),SUMIF(TMonthly[Day of the Month],"&gt;="&amp;DAY(A649),TMonthly[Amount])))</f>
        <v>0</v>
      </c>
      <c r="F649" s="8" cm="1">
        <f t="array" ref="F649">IF(A649="","",SUMPRODUCT(--(TYearly[Due Date]&lt;=A649),IF(B649="N",--(TYearly[Day]=DAY(A649)),--(TYearly[Day]&gt;=DAY(A649))),--(IFERROR(MOD(TYearly[Month]-MONTH(A649)+12,12),1)=0),TYearly[Amount]))</f>
        <v>0</v>
      </c>
      <c r="G649" s="8">
        <f>IF(A649="","",SUMIF(TOneTime[Due Date],A649,TOneTime[Amount]))</f>
        <v>0</v>
      </c>
      <c r="H649" s="8" cm="1">
        <f t="array" ref="H649">IF(A649="","",IF(COUNTIF(TOther[Frequency],$H$1)=0,0,SUMPRODUCT(--(IFERROR(MOD(A649-TOther[Start Date],7),1)=0),--(TOther[Frequency]=$H$1),--(TOther[Start Date]&lt;=A649),--(TOther[End Date Calc]&gt;=A649),TOther[Amount])))</f>
        <v>0</v>
      </c>
      <c r="I649" s="8" cm="1">
        <f t="array" ref="I649">IF(A649="","",IF(COUNTIF(TOther[Frequency],$I$1)=0,0,SUMPRODUCT(--(IFERROR(MOD(A649-TOther[Start Date],14),1)=0),--(TOther[Frequency]=$I$1),--(TOther[Start Date]&lt;=A649),--(TOther[End Date Calc]&gt;=A649),TOther[Amount])))</f>
        <v>0</v>
      </c>
      <c r="J649" s="8">
        <f>IF(A649="","",IF(COUNTIF(TOther[Frequency],$J$1)=0,0,IF(OR(DAY(A649)=1,DAY(A649)=15),SUMIFS(TOther[Amount],TOther[Frequency],$J$1,TOther[Start Date],"&lt;="&amp;$A649,TOther[End Date Calc],"&gt;="&amp;A649),0)))</f>
        <v>0</v>
      </c>
      <c r="K649" s="8">
        <f>IF(A649="","",IF(COUNTIF(TOther[Frequency],$K$1)=0,0,IF(A649=(A649-DAY(A649)+1+2*7-WEEKDAY(A649-DAY(A649)+8-4,1)),SUMIFS(TOther[Amount],TOther[Frequency],$K$1,TOther[Start Date],"&lt;="&amp;$A649,TOther[End Date Calc],"&gt;="&amp;A649),0)))</f>
        <v>0</v>
      </c>
      <c r="L649" s="8">
        <f>IF(A649="","",IF(COUNTIF(TOther[Frequency],$L$1)=0,0,IF(A649=(A649-DAY(A649)+1+3*7-WEEKDAY(A649-DAY(A649)+8-4,1)),SUMIFS(TOther[Amount],TOther[Frequency],$L$1,TOther[Start Date],"&lt;="&amp;$A649,TOther[End Date Calc],"&gt;="&amp;A649),0)))</f>
        <v>0</v>
      </c>
      <c r="M649" s="8">
        <f>IF(A649="","",IF(COUNTIF(TOther[Frequency],$M$1)=0,0,IF(A649=(A649-DAY(A649)+1+4*7-WEEKDAY(A649-DAY(A649)+8-4,1)),SUMIFS(TOther[Amount],TOther[Frequency],$M$1,TOther[Start Date],"&lt;="&amp;$A649,TOther[End Date Calc],"&gt;="&amp;A649),0)))</f>
        <v>0</v>
      </c>
      <c r="N649" s="8" cm="1">
        <f t="array" ref="N649">IF(A649="","",IF(COUNTIF(TOther[Frequency],$N$1)=0,0,SUMPRODUCT(--(IFERROR(MOD(A649-TOther[Start Date],28),1)=0),--(TOther[Frequency]=$N$1),--(TOther[Start Date]&lt;=A649),--(TOther[End Date Calc]&gt;=A649),TOther[Amount])))</f>
        <v>0</v>
      </c>
      <c r="O649" s="8" cm="1">
        <f t="array" ref="O649">IF(A649="","",IF(COUNTIF(TOther[Frequency],$O$1)=0,0,SUMPRODUCT(--(IFERROR(MOD(A649-TOther[Start Date],42),1)=0),--(TOther[Frequency]=$O$1),--(TOther[Start Date]&lt;=A649),--(TOther[End Date Calc]&gt;=A649),TOther[Amount])))</f>
        <v>0</v>
      </c>
      <c r="P649" s="8" cm="1">
        <f t="array" ref="P649">IF(A649="","",IF(COUNTIF(TOther[Frequency],$P$1)=0,0,SUMPRODUCT(--(IFERROR(MOD(A649-TOther[Start Date],56),1)=0),--(TOther[Frequency]=$P$1),--(TOther[Start Date]&lt;=A649),--(TOther[End Date Calc]&gt;=A649),TOther[Amount])))</f>
        <v>0</v>
      </c>
      <c r="Q649" s="8">
        <f>IF(A649="","",IF(COUNTIF(TOther[Frequency],$Q$1)=0,0,IF(B649="N",SUMIFS(TOther[Amount],TOther[Frequency],$Q$1,TOther[Start Date],"&lt;="&amp;$A649,TOther[End Date Calc],"&gt;="&amp;A649,TOther[Start Day],DAY(A649)),SUMIFS(TOther[Amount],TOther[Frequency],$Q$1,TOther[Start Date],"&lt;="&amp;$A649,TOther[End Date Calc],"&gt;="&amp;A649,TOther[Start Day],"&gt;="&amp;DAY(A649)))))</f>
        <v>0</v>
      </c>
      <c r="R649" s="8" cm="1">
        <f t="array" ref="R649">IF(A649="","",IF(COUNTIF(TOther[Frequency],R$1)=0,0,SUMPRODUCT(--(TOther[Frequency]=R$1),--(TOther[Start Date]&lt;=A649),--(TOther[End Date Calc]&gt;=A649),IF(B649="N",--(TOther[Start Day]=DAY(A649)),--(TOther[Start Day]&gt;=DAY(A649))),--(IFERROR(MOD(TOther[Start Month]-MONTH(A649)+2,2),1)=0),TOther[Amount])))</f>
        <v>0</v>
      </c>
      <c r="S649" s="8" cm="1">
        <f t="array" ref="S649">IF(A649="","",IF(COUNTIF(TOther[Frequency],S$1)=0,0,SUMPRODUCT(--(TOther[Frequency]=S$1),--(TOther[Start Date]&lt;=A649),--(TOther[End Date Calc]&gt;=A649),IF(B649="N",--(TOther[Start Day]=DAY(A649)),--(TOther[Start Day]&gt;=DAY(A649))),--(IFERROR(MOD(TOther[Start Month]-MONTH(A649)+3,3),1)=0),TOther[Amount])))</f>
        <v>0</v>
      </c>
      <c r="T649" s="8" cm="1">
        <f t="array" ref="T649">IF($A649="","",IF(COUNTIF(TOther[Frequency],T$1)=0,0,SUMPRODUCT(--(TOther[Frequency]=T$1),--(TOther[Start Date]&lt;=$A649),--(TOther[End Date Calc]&gt;=$A649),IF($B649="N",--(TOther[Start Day]=DAY($A649)),--(TOther[Start Day]&gt;=DAY($A649))),--(IFERROR(MOD(TOther[Start Month]-MONTH($A649)+4,4),1)=0),TOther[Amount])))</f>
        <v>0</v>
      </c>
      <c r="U649" s="8" cm="1">
        <f t="array" ref="U649">IF(A649="","",IF(COUNTIF(TOther[Frequency],$U$1)=0,0,SUMPRODUCT(--(TOther[Frequency]=$U$1),--(TOther[Start Date]&lt;=A649),--(TOther[End Date Calc]&gt;=A649),IF(B649="N",--(TOther[Start Day]=DAY(A649)),--(TOther[Start Day]&gt;=DAY(A649))),--(IFERROR(MOD(TOther[Start Month]-MONTH(A649)+6,6),1)=0),TOther[Amount])))</f>
        <v>0</v>
      </c>
      <c r="V649" s="8" cm="1">
        <f t="array" ref="V649">IF(A649="","",IF(COUNTIF(TOther[Frequency],$V$1)=0,0,SUMPRODUCT(--(TOther[Frequency]=$V$1),--(TOther[Start Date]&lt;=A649),--(TOther[End Date Calc]&gt;=A649),IF(B649="N",--(TOther[Start Day]=DAY(A649)),--(TOther[Start Day]&gt;=DAY(A649))),--(IFERROR(MOD(TOther[Start Month]-MONTH(A649)+12,12),1)=0),TOther[Amount])))</f>
        <v>0</v>
      </c>
      <c r="W649" s="8">
        <f>IF(A649="","",SUMIFS(TOther[Amount],TOther[Start Date],A649,TOther[Frequency],$W$1))</f>
        <v>0</v>
      </c>
      <c r="X649" s="9">
        <f t="shared" si="50"/>
        <v>0</v>
      </c>
      <c r="Y649" s="9">
        <f t="shared" si="54"/>
        <v>0</v>
      </c>
      <c r="Z649" s="8" cm="1">
        <f t="array" ref="Z649">IF(A649="","",IF(COUNTIF('2) Income'!$D$13:$D$32,"Weekly")=0,0,SUMPRODUCT(--(IFERROR(MOD(A649-'2) Income'!$F$13:$F$32,7),1)=0),--('2) Income'!$D$13:$D$32="Weekly"),--('2) Income'!$F$13:$F$32&lt;=A649),'2) Income'!$E$13:$E$32)))</f>
        <v>0</v>
      </c>
      <c r="AA649" s="8" cm="1">
        <f t="array" ref="AA649">IF(A649="","",IF(COUNTIF('2) Income'!$D$13:$D$32,"Every Other Week")=0,0,SUMPRODUCT(--(IFERROR(MOD(A649-'2) Income'!$F$13:$F$32,14),1)=0),--('2) Income'!$D$13:$D$32="Every Other Week"),--('2) Income'!$F$13:$F$32&lt;=A649),'2) Income'!$E$13:$E$32)))</f>
        <v>0</v>
      </c>
      <c r="AB649" s="8">
        <f>IF(A649="","",IF(COUNTIF('2) Income'!$D$13:$D$32,"1st and 15th")=0,0,IF(OR(DAY(A649)=1,DAY(A649)=15),SUMIFS('2) Income'!$E$13:$E$32,'2) Income'!$D$13:$D$32,"1st and 15th",'2) Income'!$F$13:$F$32,"&lt;="&amp;$A649),0)))</f>
        <v>0</v>
      </c>
      <c r="AC649" s="8">
        <f>IF(A649="","",IF(COUNTIF('2) Income'!$D$13:$D$32,"2nd Wednesday")=0,0,IF(A649=(A649-DAY(A649)+1+2*7-WEEKDAY(A649-DAY(A649)+8-4,1)),SUMIFS('2) Income'!$E$13:$E$32,'2) Income'!$D$13:$D$32,"2nd Wednesday",'2) Income'!$F$13:$F$32,"&lt;="&amp;$A649),0)))</f>
        <v>0</v>
      </c>
      <c r="AD649" s="8">
        <f>IF(A649="","",IF(COUNTIF('2) Income'!$D$13:$D$32,"3rd Wednesday")=0,0,IF(A649=(A649-DAY(A649)+1+3*7-WEEKDAY(A649-DAY(A649)+8-4,1)),SUMIFS('2) Income'!$E$13:$E$32,'2) Income'!$D$13:$D$32,"3rd Wednesday",'2) Income'!$F$13:$F$32,"&lt;="&amp;$A649),0)))</f>
        <v>0</v>
      </c>
      <c r="AE649" s="8">
        <f>IF(A649="","",IF(COUNTIF('2) Income'!$D$13:$D$32,"4th Wednesday")=0,0,IF(A649=(A649-DAY(A649)+1+4*7-WEEKDAY(A649-DAY(A649)+8-4,1)),SUMIFS('2) Income'!$E$13:$E$32,'2) Income'!$D$13:$D$32,"4th Wednesday",'2) Income'!$F$13:$F$32,"&lt;="&amp;$A649),0)))</f>
        <v>0</v>
      </c>
      <c r="AF649" s="8" cm="1">
        <f t="array" ref="AF649">IF(A649="","",IF(COUNTIF('2) Income'!$D$13:$D$32,"Every 4 Weeks")=0,0,SUMPRODUCT(--(IFERROR(MOD(A649-'2) Income'!$F$13:$F$32,28),1)=0),--('2) Income'!$D$13:$D$32="Every 4 Weeks"),--('2) Income'!$F$13:$F$32&lt;=A649),'2) Income'!$E$13:$E$32)))</f>
        <v>0</v>
      </c>
      <c r="AG649" s="8">
        <f>IF(A649="","",IF(COUNTIF('2) Income'!$D$13:$D$32,"Monthly")=0,0,IF(B649="N",SUMIFS('2) Income'!$E$13:$E$32,'2) Income'!$D$13:$D$32,"monthly",'2) Income'!$F$13:$F$32,"&lt;="&amp;$A649,'2) Income'!$I$13:$I$32,DAY(A649)),SUMIFS('2) Income'!$E$13:$E$32,'2) Income'!$D$13:$D$32,"monthly",'2) Income'!$F$13:$F$32,"&lt;="&amp;$A649,'2) Income'!$I$13:$I$32,"&gt;="&amp;DAY(A649)))))</f>
        <v>0</v>
      </c>
      <c r="AH649" s="8" cm="1">
        <f t="array" ref="AH649">IF(A649="","",IF(COUNTIF('2) Income'!$D$13:$D$32,"Yearly")=0,0,SUMPRODUCT(--('2) Income'!$D$13:$D$32="Yearly"),--('2) Income'!$F$13:$F$32&lt;=A649),IF(B649="N",--('2) Income'!$I$13:$I$32=DAY(A649)),--('2) Income'!$I$13:$I$32&gt;=DAY(A649))),--(IFERROR(MOD('2) Income'!$H$13:$H$32-MONTH(A649)+12,12),1)=0),'2) Income'!$E$13:$E$32)))</f>
        <v>0</v>
      </c>
      <c r="AI649" s="8">
        <f>IF(A649="","",IF(COUNTIF('2) Income'!$D$13:$D$32,"one-time")=0,0,SUMIFS('2) Income'!$E$13:$E$32,'2) Income'!$D$13:$D$32,"one-time",'2) Income'!$F$13:$F$32,"="&amp;$A649)))</f>
        <v>0</v>
      </c>
      <c r="AJ649" s="9">
        <f t="shared" si="51"/>
        <v>0</v>
      </c>
    </row>
    <row r="650" spans="1:36">
      <c r="A650" s="7">
        <f>IF(A649="","",IF(A649+1&lt;='1) Period'!$E$21,A649+1,""))</f>
        <v>46122</v>
      </c>
      <c r="B650" s="7" t="str">
        <f t="shared" si="52"/>
        <v>N</v>
      </c>
      <c r="C650" t="str">
        <f t="shared" si="53"/>
        <v>F</v>
      </c>
      <c r="D650" s="8">
        <f>IF(A650="","",IF(TEXT(A650,"dddd")='4) Happy Money'!$E$23,WAllowance,0))</f>
        <v>0</v>
      </c>
      <c r="E650" s="8">
        <f>IF(A650="","",IF(B650="N",SUMIF(TMonthly[Day of the Month],DAY(A650),TMonthly[Amount]),SUMIF(TMonthly[Day of the Month],"&gt;="&amp;DAY(A650),TMonthly[Amount])))</f>
        <v>500</v>
      </c>
      <c r="F650" s="8" cm="1">
        <f t="array" ref="F650">IF(A650="","",SUMPRODUCT(--(TYearly[Due Date]&lt;=A650),IF(B650="N",--(TYearly[Day]=DAY(A650)),--(TYearly[Day]&gt;=DAY(A650))),--(IFERROR(MOD(TYearly[Month]-MONTH(A650)+12,12),1)=0),TYearly[Amount]))</f>
        <v>0</v>
      </c>
      <c r="G650" s="8">
        <f>IF(A650="","",SUMIF(TOneTime[Due Date],A650,TOneTime[Amount]))</f>
        <v>0</v>
      </c>
      <c r="H650" s="8" cm="1">
        <f t="array" ref="H650">IF(A650="","",IF(COUNTIF(TOther[Frequency],$H$1)=0,0,SUMPRODUCT(--(IFERROR(MOD(A650-TOther[Start Date],7),1)=0),--(TOther[Frequency]=$H$1),--(TOther[Start Date]&lt;=A650),--(TOther[End Date Calc]&gt;=A650),TOther[Amount])))</f>
        <v>0</v>
      </c>
      <c r="I650" s="8" cm="1">
        <f t="array" ref="I650">IF(A650="","",IF(COUNTIF(TOther[Frequency],$I$1)=0,0,SUMPRODUCT(--(IFERROR(MOD(A650-TOther[Start Date],14),1)=0),--(TOther[Frequency]=$I$1),--(TOther[Start Date]&lt;=A650),--(TOther[End Date Calc]&gt;=A650),TOther[Amount])))</f>
        <v>0</v>
      </c>
      <c r="J650" s="8">
        <f>IF(A650="","",IF(COUNTIF(TOther[Frequency],$J$1)=0,0,IF(OR(DAY(A650)=1,DAY(A650)=15),SUMIFS(TOther[Amount],TOther[Frequency],$J$1,TOther[Start Date],"&lt;="&amp;$A650,TOther[End Date Calc],"&gt;="&amp;A650),0)))</f>
        <v>0</v>
      </c>
      <c r="K650" s="8">
        <f>IF(A650="","",IF(COUNTIF(TOther[Frequency],$K$1)=0,0,IF(A650=(A650-DAY(A650)+1+2*7-WEEKDAY(A650-DAY(A650)+8-4,1)),SUMIFS(TOther[Amount],TOther[Frequency],$K$1,TOther[Start Date],"&lt;="&amp;$A650,TOther[End Date Calc],"&gt;="&amp;A650),0)))</f>
        <v>0</v>
      </c>
      <c r="L650" s="8">
        <f>IF(A650="","",IF(COUNTIF(TOther[Frequency],$L$1)=0,0,IF(A650=(A650-DAY(A650)+1+3*7-WEEKDAY(A650-DAY(A650)+8-4,1)),SUMIFS(TOther[Amount],TOther[Frequency],$L$1,TOther[Start Date],"&lt;="&amp;$A650,TOther[End Date Calc],"&gt;="&amp;A650),0)))</f>
        <v>0</v>
      </c>
      <c r="M650" s="8">
        <f>IF(A650="","",IF(COUNTIF(TOther[Frequency],$M$1)=0,0,IF(A650=(A650-DAY(A650)+1+4*7-WEEKDAY(A650-DAY(A650)+8-4,1)),SUMIFS(TOther[Amount],TOther[Frequency],$M$1,TOther[Start Date],"&lt;="&amp;$A650,TOther[End Date Calc],"&gt;="&amp;A650),0)))</f>
        <v>0</v>
      </c>
      <c r="N650" s="8" cm="1">
        <f t="array" ref="N650">IF(A650="","",IF(COUNTIF(TOther[Frequency],$N$1)=0,0,SUMPRODUCT(--(IFERROR(MOD(A650-TOther[Start Date],28),1)=0),--(TOther[Frequency]=$N$1),--(TOther[Start Date]&lt;=A650),--(TOther[End Date Calc]&gt;=A650),TOther[Amount])))</f>
        <v>0</v>
      </c>
      <c r="O650" s="8" cm="1">
        <f t="array" ref="O650">IF(A650="","",IF(COUNTIF(TOther[Frequency],$O$1)=0,0,SUMPRODUCT(--(IFERROR(MOD(A650-TOther[Start Date],42),1)=0),--(TOther[Frequency]=$O$1),--(TOther[Start Date]&lt;=A650),--(TOther[End Date Calc]&gt;=A650),TOther[Amount])))</f>
        <v>0</v>
      </c>
      <c r="P650" s="8" cm="1">
        <f t="array" ref="P650">IF(A650="","",IF(COUNTIF(TOther[Frequency],$P$1)=0,0,SUMPRODUCT(--(IFERROR(MOD(A650-TOther[Start Date],56),1)=0),--(TOther[Frequency]=$P$1),--(TOther[Start Date]&lt;=A650),--(TOther[End Date Calc]&gt;=A650),TOther[Amount])))</f>
        <v>0</v>
      </c>
      <c r="Q650" s="8">
        <f>IF(A650="","",IF(COUNTIF(TOther[Frequency],$Q$1)=0,0,IF(B650="N",SUMIFS(TOther[Amount],TOther[Frequency],$Q$1,TOther[Start Date],"&lt;="&amp;$A650,TOther[End Date Calc],"&gt;="&amp;A650,TOther[Start Day],DAY(A650)),SUMIFS(TOther[Amount],TOther[Frequency],$Q$1,TOther[Start Date],"&lt;="&amp;$A650,TOther[End Date Calc],"&gt;="&amp;A650,TOther[Start Day],"&gt;="&amp;DAY(A650)))))</f>
        <v>0</v>
      </c>
      <c r="R650" s="8" cm="1">
        <f t="array" ref="R650">IF(A650="","",IF(COUNTIF(TOther[Frequency],R$1)=0,0,SUMPRODUCT(--(TOther[Frequency]=R$1),--(TOther[Start Date]&lt;=A650),--(TOther[End Date Calc]&gt;=A650),IF(B650="N",--(TOther[Start Day]=DAY(A650)),--(TOther[Start Day]&gt;=DAY(A650))),--(IFERROR(MOD(TOther[Start Month]-MONTH(A650)+2,2),1)=0),TOther[Amount])))</f>
        <v>0</v>
      </c>
      <c r="S650" s="8" cm="1">
        <f t="array" ref="S650">IF(A650="","",IF(COUNTIF(TOther[Frequency],S$1)=0,0,SUMPRODUCT(--(TOther[Frequency]=S$1),--(TOther[Start Date]&lt;=A650),--(TOther[End Date Calc]&gt;=A650),IF(B650="N",--(TOther[Start Day]=DAY(A650)),--(TOther[Start Day]&gt;=DAY(A650))),--(IFERROR(MOD(TOther[Start Month]-MONTH(A650)+3,3),1)=0),TOther[Amount])))</f>
        <v>0</v>
      </c>
      <c r="T650" s="8" cm="1">
        <f t="array" ref="T650">IF($A650="","",IF(COUNTIF(TOther[Frequency],T$1)=0,0,SUMPRODUCT(--(TOther[Frequency]=T$1),--(TOther[Start Date]&lt;=$A650),--(TOther[End Date Calc]&gt;=$A650),IF($B650="N",--(TOther[Start Day]=DAY($A650)),--(TOther[Start Day]&gt;=DAY($A650))),--(IFERROR(MOD(TOther[Start Month]-MONTH($A650)+4,4),1)=0),TOther[Amount])))</f>
        <v>0</v>
      </c>
      <c r="U650" s="8" cm="1">
        <f t="array" ref="U650">IF(A650="","",IF(COUNTIF(TOther[Frequency],$U$1)=0,0,SUMPRODUCT(--(TOther[Frequency]=$U$1),--(TOther[Start Date]&lt;=A650),--(TOther[End Date Calc]&gt;=A650),IF(B650="N",--(TOther[Start Day]=DAY(A650)),--(TOther[Start Day]&gt;=DAY(A650))),--(IFERROR(MOD(TOther[Start Month]-MONTH(A650)+6,6),1)=0),TOther[Amount])))</f>
        <v>0</v>
      </c>
      <c r="V650" s="8" cm="1">
        <f t="array" ref="V650">IF(A650="","",IF(COUNTIF(TOther[Frequency],$V$1)=0,0,SUMPRODUCT(--(TOther[Frequency]=$V$1),--(TOther[Start Date]&lt;=A650),--(TOther[End Date Calc]&gt;=A650),IF(B650="N",--(TOther[Start Day]=DAY(A650)),--(TOther[Start Day]&gt;=DAY(A650))),--(IFERROR(MOD(TOther[Start Month]-MONTH(A650)+12,12),1)=0),TOther[Amount])))</f>
        <v>0</v>
      </c>
      <c r="W650" s="8">
        <f>IF(A650="","",SUMIFS(TOther[Amount],TOther[Start Date],A650,TOther[Frequency],$W$1))</f>
        <v>0</v>
      </c>
      <c r="X650" s="9">
        <f t="shared" si="50"/>
        <v>500</v>
      </c>
      <c r="Y650" s="9">
        <f t="shared" si="54"/>
        <v>0</v>
      </c>
      <c r="Z650" s="8" cm="1">
        <f t="array" ref="Z650">IF(A650="","",IF(COUNTIF('2) Income'!$D$13:$D$32,"Weekly")=0,0,SUMPRODUCT(--(IFERROR(MOD(A650-'2) Income'!$F$13:$F$32,7),1)=0),--('2) Income'!$D$13:$D$32="Weekly"),--('2) Income'!$F$13:$F$32&lt;=A650),'2) Income'!$E$13:$E$32)))</f>
        <v>0</v>
      </c>
      <c r="AA650" s="8" cm="1">
        <f t="array" ref="AA650">IF(A650="","",IF(COUNTIF('2) Income'!$D$13:$D$32,"Every Other Week")=0,0,SUMPRODUCT(--(IFERROR(MOD(A650-'2) Income'!$F$13:$F$32,14),1)=0),--('2) Income'!$D$13:$D$32="Every Other Week"),--('2) Income'!$F$13:$F$32&lt;=A650),'2) Income'!$E$13:$E$32)))</f>
        <v>2300</v>
      </c>
      <c r="AB650" s="8">
        <f>IF(A650="","",IF(COUNTIF('2) Income'!$D$13:$D$32,"1st and 15th")=0,0,IF(OR(DAY(A650)=1,DAY(A650)=15),SUMIFS('2) Income'!$E$13:$E$32,'2) Income'!$D$13:$D$32,"1st and 15th",'2) Income'!$F$13:$F$32,"&lt;="&amp;$A650),0)))</f>
        <v>0</v>
      </c>
      <c r="AC650" s="8">
        <f>IF(A650="","",IF(COUNTIF('2) Income'!$D$13:$D$32,"2nd Wednesday")=0,0,IF(A650=(A650-DAY(A650)+1+2*7-WEEKDAY(A650-DAY(A650)+8-4,1)),SUMIFS('2) Income'!$E$13:$E$32,'2) Income'!$D$13:$D$32,"2nd Wednesday",'2) Income'!$F$13:$F$32,"&lt;="&amp;$A650),0)))</f>
        <v>0</v>
      </c>
      <c r="AD650" s="8">
        <f>IF(A650="","",IF(COUNTIF('2) Income'!$D$13:$D$32,"3rd Wednesday")=0,0,IF(A650=(A650-DAY(A650)+1+3*7-WEEKDAY(A650-DAY(A650)+8-4,1)),SUMIFS('2) Income'!$E$13:$E$32,'2) Income'!$D$13:$D$32,"3rd Wednesday",'2) Income'!$F$13:$F$32,"&lt;="&amp;$A650),0)))</f>
        <v>0</v>
      </c>
      <c r="AE650" s="8">
        <f>IF(A650="","",IF(COUNTIF('2) Income'!$D$13:$D$32,"4th Wednesday")=0,0,IF(A650=(A650-DAY(A650)+1+4*7-WEEKDAY(A650-DAY(A650)+8-4,1)),SUMIFS('2) Income'!$E$13:$E$32,'2) Income'!$D$13:$D$32,"4th Wednesday",'2) Income'!$F$13:$F$32,"&lt;="&amp;$A650),0)))</f>
        <v>0</v>
      </c>
      <c r="AF650" s="8" cm="1">
        <f t="array" ref="AF650">IF(A650="","",IF(COUNTIF('2) Income'!$D$13:$D$32,"Every 4 Weeks")=0,0,SUMPRODUCT(--(IFERROR(MOD(A650-'2) Income'!$F$13:$F$32,28),1)=0),--('2) Income'!$D$13:$D$32="Every 4 Weeks"),--('2) Income'!$F$13:$F$32&lt;=A650),'2) Income'!$E$13:$E$32)))</f>
        <v>0</v>
      </c>
      <c r="AG650" s="8">
        <f>IF(A650="","",IF(COUNTIF('2) Income'!$D$13:$D$32,"Monthly")=0,0,IF(B650="N",SUMIFS('2) Income'!$E$13:$E$32,'2) Income'!$D$13:$D$32,"monthly",'2) Income'!$F$13:$F$32,"&lt;="&amp;$A650,'2) Income'!$I$13:$I$32,DAY(A650)),SUMIFS('2) Income'!$E$13:$E$32,'2) Income'!$D$13:$D$32,"monthly",'2) Income'!$F$13:$F$32,"&lt;="&amp;$A650,'2) Income'!$I$13:$I$32,"&gt;="&amp;DAY(A650)))))</f>
        <v>0</v>
      </c>
      <c r="AH650" s="8" cm="1">
        <f t="array" ref="AH650">IF(A650="","",IF(COUNTIF('2) Income'!$D$13:$D$32,"Yearly")=0,0,SUMPRODUCT(--('2) Income'!$D$13:$D$32="Yearly"),--('2) Income'!$F$13:$F$32&lt;=A650),IF(B650="N",--('2) Income'!$I$13:$I$32=DAY(A650)),--('2) Income'!$I$13:$I$32&gt;=DAY(A650))),--(IFERROR(MOD('2) Income'!$H$13:$H$32-MONTH(A650)+12,12),1)=0),'2) Income'!$E$13:$E$32)))</f>
        <v>0</v>
      </c>
      <c r="AI650" s="8">
        <f>IF(A650="","",IF(COUNTIF('2) Income'!$D$13:$D$32,"one-time")=0,0,SUMIFS('2) Income'!$E$13:$E$32,'2) Income'!$D$13:$D$32,"one-time",'2) Income'!$F$13:$F$32,"="&amp;$A650)))</f>
        <v>0</v>
      </c>
      <c r="AJ650" s="9">
        <f t="shared" si="51"/>
        <v>2300</v>
      </c>
    </row>
    <row r="651" spans="1:36">
      <c r="A651" s="7">
        <f>IF(A650="","",IF(A650+1&lt;='1) Period'!$E$21,A650+1,""))</f>
        <v>46123</v>
      </c>
      <c r="B651" s="7" t="str">
        <f t="shared" si="52"/>
        <v>N</v>
      </c>
      <c r="C651" t="str">
        <f t="shared" si="53"/>
        <v>Y</v>
      </c>
      <c r="D651" s="8">
        <f>IF(A651="","",IF(TEXT(A651,"dddd")='4) Happy Money'!$E$23,WAllowance,0))</f>
        <v>0</v>
      </c>
      <c r="E651" s="8">
        <f>IF(A651="","",IF(B651="N",SUMIF(TMonthly[Day of the Month],DAY(A651),TMonthly[Amount]),SUMIF(TMonthly[Day of the Month],"&gt;="&amp;DAY(A651),TMonthly[Amount])))</f>
        <v>300</v>
      </c>
      <c r="F651" s="8" cm="1">
        <f t="array" ref="F651">IF(A651="","",SUMPRODUCT(--(TYearly[Due Date]&lt;=A651),IF(B651="N",--(TYearly[Day]=DAY(A651)),--(TYearly[Day]&gt;=DAY(A651))),--(IFERROR(MOD(TYearly[Month]-MONTH(A651)+12,12),1)=0),TYearly[Amount]))</f>
        <v>0</v>
      </c>
      <c r="G651" s="8">
        <f>IF(A651="","",SUMIF(TOneTime[Due Date],A651,TOneTime[Amount]))</f>
        <v>0</v>
      </c>
      <c r="H651" s="8" cm="1">
        <f t="array" ref="H651">IF(A651="","",IF(COUNTIF(TOther[Frequency],$H$1)=0,0,SUMPRODUCT(--(IFERROR(MOD(A651-TOther[Start Date],7),1)=0),--(TOther[Frequency]=$H$1),--(TOther[Start Date]&lt;=A651),--(TOther[End Date Calc]&gt;=A651),TOther[Amount])))</f>
        <v>0</v>
      </c>
      <c r="I651" s="8" cm="1">
        <f t="array" ref="I651">IF(A651="","",IF(COUNTIF(TOther[Frequency],$I$1)=0,0,SUMPRODUCT(--(IFERROR(MOD(A651-TOther[Start Date],14),1)=0),--(TOther[Frequency]=$I$1),--(TOther[Start Date]&lt;=A651),--(TOther[End Date Calc]&gt;=A651),TOther[Amount])))</f>
        <v>0</v>
      </c>
      <c r="J651" s="8">
        <f>IF(A651="","",IF(COUNTIF(TOther[Frequency],$J$1)=0,0,IF(OR(DAY(A651)=1,DAY(A651)=15),SUMIFS(TOther[Amount],TOther[Frequency],$J$1,TOther[Start Date],"&lt;="&amp;$A651,TOther[End Date Calc],"&gt;="&amp;A651),0)))</f>
        <v>0</v>
      </c>
      <c r="K651" s="8">
        <f>IF(A651="","",IF(COUNTIF(TOther[Frequency],$K$1)=0,0,IF(A651=(A651-DAY(A651)+1+2*7-WEEKDAY(A651-DAY(A651)+8-4,1)),SUMIFS(TOther[Amount],TOther[Frequency],$K$1,TOther[Start Date],"&lt;="&amp;$A651,TOther[End Date Calc],"&gt;="&amp;A651),0)))</f>
        <v>0</v>
      </c>
      <c r="L651" s="8">
        <f>IF(A651="","",IF(COUNTIF(TOther[Frequency],$L$1)=0,0,IF(A651=(A651-DAY(A651)+1+3*7-WEEKDAY(A651-DAY(A651)+8-4,1)),SUMIFS(TOther[Amount],TOther[Frequency],$L$1,TOther[Start Date],"&lt;="&amp;$A651,TOther[End Date Calc],"&gt;="&amp;A651),0)))</f>
        <v>0</v>
      </c>
      <c r="M651" s="8">
        <f>IF(A651="","",IF(COUNTIF(TOther[Frequency],$M$1)=0,0,IF(A651=(A651-DAY(A651)+1+4*7-WEEKDAY(A651-DAY(A651)+8-4,1)),SUMIFS(TOther[Amount],TOther[Frequency],$M$1,TOther[Start Date],"&lt;="&amp;$A651,TOther[End Date Calc],"&gt;="&amp;A651),0)))</f>
        <v>0</v>
      </c>
      <c r="N651" s="8" cm="1">
        <f t="array" ref="N651">IF(A651="","",IF(COUNTIF(TOther[Frequency],$N$1)=0,0,SUMPRODUCT(--(IFERROR(MOD(A651-TOther[Start Date],28),1)=0),--(TOther[Frequency]=$N$1),--(TOther[Start Date]&lt;=A651),--(TOther[End Date Calc]&gt;=A651),TOther[Amount])))</f>
        <v>0</v>
      </c>
      <c r="O651" s="8" cm="1">
        <f t="array" ref="O651">IF(A651="","",IF(COUNTIF(TOther[Frequency],$O$1)=0,0,SUMPRODUCT(--(IFERROR(MOD(A651-TOther[Start Date],42),1)=0),--(TOther[Frequency]=$O$1),--(TOther[Start Date]&lt;=A651),--(TOther[End Date Calc]&gt;=A651),TOther[Amount])))</f>
        <v>0</v>
      </c>
      <c r="P651" s="8" cm="1">
        <f t="array" ref="P651">IF(A651="","",IF(COUNTIF(TOther[Frequency],$P$1)=0,0,SUMPRODUCT(--(IFERROR(MOD(A651-TOther[Start Date],56),1)=0),--(TOther[Frequency]=$P$1),--(TOther[Start Date]&lt;=A651),--(TOther[End Date Calc]&gt;=A651),TOther[Amount])))</f>
        <v>0</v>
      </c>
      <c r="Q651" s="8">
        <f>IF(A651="","",IF(COUNTIF(TOther[Frequency],$Q$1)=0,0,IF(B651="N",SUMIFS(TOther[Amount],TOther[Frequency],$Q$1,TOther[Start Date],"&lt;="&amp;$A651,TOther[End Date Calc],"&gt;="&amp;A651,TOther[Start Day],DAY(A651)),SUMIFS(TOther[Amount],TOther[Frequency],$Q$1,TOther[Start Date],"&lt;="&amp;$A651,TOther[End Date Calc],"&gt;="&amp;A651,TOther[Start Day],"&gt;="&amp;DAY(A651)))))</f>
        <v>0</v>
      </c>
      <c r="R651" s="8" cm="1">
        <f t="array" ref="R651">IF(A651="","",IF(COUNTIF(TOther[Frequency],R$1)=0,0,SUMPRODUCT(--(TOther[Frequency]=R$1),--(TOther[Start Date]&lt;=A651),--(TOther[End Date Calc]&gt;=A651),IF(B651="N",--(TOther[Start Day]=DAY(A651)),--(TOther[Start Day]&gt;=DAY(A651))),--(IFERROR(MOD(TOther[Start Month]-MONTH(A651)+2,2),1)=0),TOther[Amount])))</f>
        <v>0</v>
      </c>
      <c r="S651" s="8" cm="1">
        <f t="array" ref="S651">IF(A651="","",IF(COUNTIF(TOther[Frequency],S$1)=0,0,SUMPRODUCT(--(TOther[Frequency]=S$1),--(TOther[Start Date]&lt;=A651),--(TOther[End Date Calc]&gt;=A651),IF(B651="N",--(TOther[Start Day]=DAY(A651)),--(TOther[Start Day]&gt;=DAY(A651))),--(IFERROR(MOD(TOther[Start Month]-MONTH(A651)+3,3),1)=0),TOther[Amount])))</f>
        <v>0</v>
      </c>
      <c r="T651" s="8" cm="1">
        <f t="array" ref="T651">IF($A651="","",IF(COUNTIF(TOther[Frequency],T$1)=0,0,SUMPRODUCT(--(TOther[Frequency]=T$1),--(TOther[Start Date]&lt;=$A651),--(TOther[End Date Calc]&gt;=$A651),IF($B651="N",--(TOther[Start Day]=DAY($A651)),--(TOther[Start Day]&gt;=DAY($A651))),--(IFERROR(MOD(TOther[Start Month]-MONTH($A651)+4,4),1)=0),TOther[Amount])))</f>
        <v>0</v>
      </c>
      <c r="U651" s="8" cm="1">
        <f t="array" ref="U651">IF(A651="","",IF(COUNTIF(TOther[Frequency],$U$1)=0,0,SUMPRODUCT(--(TOther[Frequency]=$U$1),--(TOther[Start Date]&lt;=A651),--(TOther[End Date Calc]&gt;=A651),IF(B651="N",--(TOther[Start Day]=DAY(A651)),--(TOther[Start Day]&gt;=DAY(A651))),--(IFERROR(MOD(TOther[Start Month]-MONTH(A651)+6,6),1)=0),TOther[Amount])))</f>
        <v>0</v>
      </c>
      <c r="V651" s="8" cm="1">
        <f t="array" ref="V651">IF(A651="","",IF(COUNTIF(TOther[Frequency],$V$1)=0,0,SUMPRODUCT(--(TOther[Frequency]=$V$1),--(TOther[Start Date]&lt;=A651),--(TOther[End Date Calc]&gt;=A651),IF(B651="N",--(TOther[Start Day]=DAY(A651)),--(TOther[Start Day]&gt;=DAY(A651))),--(IFERROR(MOD(TOther[Start Month]-MONTH(A651)+12,12),1)=0),TOther[Amount])))</f>
        <v>0</v>
      </c>
      <c r="W651" s="8">
        <f>IF(A651="","",SUMIFS(TOther[Amount],TOther[Start Date],A651,TOther[Frequency],$W$1))</f>
        <v>0</v>
      </c>
      <c r="X651" s="9">
        <f t="shared" si="50"/>
        <v>300</v>
      </c>
      <c r="Y651" s="9">
        <f t="shared" si="54"/>
        <v>0</v>
      </c>
      <c r="Z651" s="8" cm="1">
        <f t="array" ref="Z651">IF(A651="","",IF(COUNTIF('2) Income'!$D$13:$D$32,"Weekly")=0,0,SUMPRODUCT(--(IFERROR(MOD(A651-'2) Income'!$F$13:$F$32,7),1)=0),--('2) Income'!$D$13:$D$32="Weekly"),--('2) Income'!$F$13:$F$32&lt;=A651),'2) Income'!$E$13:$E$32)))</f>
        <v>0</v>
      </c>
      <c r="AA651" s="8" cm="1">
        <f t="array" ref="AA651">IF(A651="","",IF(COUNTIF('2) Income'!$D$13:$D$32,"Every Other Week")=0,0,SUMPRODUCT(--(IFERROR(MOD(A651-'2) Income'!$F$13:$F$32,14),1)=0),--('2) Income'!$D$13:$D$32="Every Other Week"),--('2) Income'!$F$13:$F$32&lt;=A651),'2) Income'!$E$13:$E$32)))</f>
        <v>0</v>
      </c>
      <c r="AB651" s="8">
        <f>IF(A651="","",IF(COUNTIF('2) Income'!$D$13:$D$32,"1st and 15th")=0,0,IF(OR(DAY(A651)=1,DAY(A651)=15),SUMIFS('2) Income'!$E$13:$E$32,'2) Income'!$D$13:$D$32,"1st and 15th",'2) Income'!$F$13:$F$32,"&lt;="&amp;$A651),0)))</f>
        <v>0</v>
      </c>
      <c r="AC651" s="8">
        <f>IF(A651="","",IF(COUNTIF('2) Income'!$D$13:$D$32,"2nd Wednesday")=0,0,IF(A651=(A651-DAY(A651)+1+2*7-WEEKDAY(A651-DAY(A651)+8-4,1)),SUMIFS('2) Income'!$E$13:$E$32,'2) Income'!$D$13:$D$32,"2nd Wednesday",'2) Income'!$F$13:$F$32,"&lt;="&amp;$A651),0)))</f>
        <v>0</v>
      </c>
      <c r="AD651" s="8">
        <f>IF(A651="","",IF(COUNTIF('2) Income'!$D$13:$D$32,"3rd Wednesday")=0,0,IF(A651=(A651-DAY(A651)+1+3*7-WEEKDAY(A651-DAY(A651)+8-4,1)),SUMIFS('2) Income'!$E$13:$E$32,'2) Income'!$D$13:$D$32,"3rd Wednesday",'2) Income'!$F$13:$F$32,"&lt;="&amp;$A651),0)))</f>
        <v>0</v>
      </c>
      <c r="AE651" s="8">
        <f>IF(A651="","",IF(COUNTIF('2) Income'!$D$13:$D$32,"4th Wednesday")=0,0,IF(A651=(A651-DAY(A651)+1+4*7-WEEKDAY(A651-DAY(A651)+8-4,1)),SUMIFS('2) Income'!$E$13:$E$32,'2) Income'!$D$13:$D$32,"4th Wednesday",'2) Income'!$F$13:$F$32,"&lt;="&amp;$A651),0)))</f>
        <v>0</v>
      </c>
      <c r="AF651" s="8" cm="1">
        <f t="array" ref="AF651">IF(A651="","",IF(COUNTIF('2) Income'!$D$13:$D$32,"Every 4 Weeks")=0,0,SUMPRODUCT(--(IFERROR(MOD(A651-'2) Income'!$F$13:$F$32,28),1)=0),--('2) Income'!$D$13:$D$32="Every 4 Weeks"),--('2) Income'!$F$13:$F$32&lt;=A651),'2) Income'!$E$13:$E$32)))</f>
        <v>0</v>
      </c>
      <c r="AG651" s="8">
        <f>IF(A651="","",IF(COUNTIF('2) Income'!$D$13:$D$32,"Monthly")=0,0,IF(B651="N",SUMIFS('2) Income'!$E$13:$E$32,'2) Income'!$D$13:$D$32,"monthly",'2) Income'!$F$13:$F$32,"&lt;="&amp;$A651,'2) Income'!$I$13:$I$32,DAY(A651)),SUMIFS('2) Income'!$E$13:$E$32,'2) Income'!$D$13:$D$32,"monthly",'2) Income'!$F$13:$F$32,"&lt;="&amp;$A651,'2) Income'!$I$13:$I$32,"&gt;="&amp;DAY(A651)))))</f>
        <v>0</v>
      </c>
      <c r="AH651" s="8" cm="1">
        <f t="array" ref="AH651">IF(A651="","",IF(COUNTIF('2) Income'!$D$13:$D$32,"Yearly")=0,0,SUMPRODUCT(--('2) Income'!$D$13:$D$32="Yearly"),--('2) Income'!$F$13:$F$32&lt;=A651),IF(B651="N",--('2) Income'!$I$13:$I$32=DAY(A651)),--('2) Income'!$I$13:$I$32&gt;=DAY(A651))),--(IFERROR(MOD('2) Income'!$H$13:$H$32-MONTH(A651)+12,12),1)=0),'2) Income'!$E$13:$E$32)))</f>
        <v>0</v>
      </c>
      <c r="AI651" s="8">
        <f>IF(A651="","",IF(COUNTIF('2) Income'!$D$13:$D$32,"one-time")=0,0,SUMIFS('2) Income'!$E$13:$E$32,'2) Income'!$D$13:$D$32,"one-time",'2) Income'!$F$13:$F$32,"="&amp;$A651)))</f>
        <v>0</v>
      </c>
      <c r="AJ651" s="9">
        <f t="shared" si="51"/>
        <v>0</v>
      </c>
    </row>
    <row r="652" spans="1:36">
      <c r="A652" s="7">
        <f>IF(A651="","",IF(A651+1&lt;='1) Period'!$E$21,A651+1,""))</f>
        <v>46124</v>
      </c>
      <c r="B652" s="7" t="str">
        <f t="shared" si="52"/>
        <v>N</v>
      </c>
      <c r="C652" t="str">
        <f t="shared" si="53"/>
        <v>Y</v>
      </c>
      <c r="D652" s="8">
        <f>IF(A652="","",IF(TEXT(A652,"dddd")='4) Happy Money'!$E$23,WAllowance,0))</f>
        <v>0</v>
      </c>
      <c r="E652" s="8">
        <f>IF(A652="","",IF(B652="N",SUMIF(TMonthly[Day of the Month],DAY(A652),TMonthly[Amount]),SUMIF(TMonthly[Day of the Month],"&gt;="&amp;DAY(A652),TMonthly[Amount])))</f>
        <v>0</v>
      </c>
      <c r="F652" s="8" cm="1">
        <f t="array" ref="F652">IF(A652="","",SUMPRODUCT(--(TYearly[Due Date]&lt;=A652),IF(B652="N",--(TYearly[Day]=DAY(A652)),--(TYearly[Day]&gt;=DAY(A652))),--(IFERROR(MOD(TYearly[Month]-MONTH(A652)+12,12),1)=0),TYearly[Amount]))</f>
        <v>0</v>
      </c>
      <c r="G652" s="8">
        <f>IF(A652="","",SUMIF(TOneTime[Due Date],A652,TOneTime[Amount]))</f>
        <v>0</v>
      </c>
      <c r="H652" s="8" cm="1">
        <f t="array" ref="H652">IF(A652="","",IF(COUNTIF(TOther[Frequency],$H$1)=0,0,SUMPRODUCT(--(IFERROR(MOD(A652-TOther[Start Date],7),1)=0),--(TOther[Frequency]=$H$1),--(TOther[Start Date]&lt;=A652),--(TOther[End Date Calc]&gt;=A652),TOther[Amount])))</f>
        <v>0</v>
      </c>
      <c r="I652" s="8" cm="1">
        <f t="array" ref="I652">IF(A652="","",IF(COUNTIF(TOther[Frequency],$I$1)=0,0,SUMPRODUCT(--(IFERROR(MOD(A652-TOther[Start Date],14),1)=0),--(TOther[Frequency]=$I$1),--(TOther[Start Date]&lt;=A652),--(TOther[End Date Calc]&gt;=A652),TOther[Amount])))</f>
        <v>0</v>
      </c>
      <c r="J652" s="8">
        <f>IF(A652="","",IF(COUNTIF(TOther[Frequency],$J$1)=0,0,IF(OR(DAY(A652)=1,DAY(A652)=15),SUMIFS(TOther[Amount],TOther[Frequency],$J$1,TOther[Start Date],"&lt;="&amp;$A652,TOther[End Date Calc],"&gt;="&amp;A652),0)))</f>
        <v>0</v>
      </c>
      <c r="K652" s="8">
        <f>IF(A652="","",IF(COUNTIF(TOther[Frequency],$K$1)=0,0,IF(A652=(A652-DAY(A652)+1+2*7-WEEKDAY(A652-DAY(A652)+8-4,1)),SUMIFS(TOther[Amount],TOther[Frequency],$K$1,TOther[Start Date],"&lt;="&amp;$A652,TOther[End Date Calc],"&gt;="&amp;A652),0)))</f>
        <v>0</v>
      </c>
      <c r="L652" s="8">
        <f>IF(A652="","",IF(COUNTIF(TOther[Frequency],$L$1)=0,0,IF(A652=(A652-DAY(A652)+1+3*7-WEEKDAY(A652-DAY(A652)+8-4,1)),SUMIFS(TOther[Amount],TOther[Frequency],$L$1,TOther[Start Date],"&lt;="&amp;$A652,TOther[End Date Calc],"&gt;="&amp;A652),0)))</f>
        <v>0</v>
      </c>
      <c r="M652" s="8">
        <f>IF(A652="","",IF(COUNTIF(TOther[Frequency],$M$1)=0,0,IF(A652=(A652-DAY(A652)+1+4*7-WEEKDAY(A652-DAY(A652)+8-4,1)),SUMIFS(TOther[Amount],TOther[Frequency],$M$1,TOther[Start Date],"&lt;="&amp;$A652,TOther[End Date Calc],"&gt;="&amp;A652),0)))</f>
        <v>0</v>
      </c>
      <c r="N652" s="8" cm="1">
        <f t="array" ref="N652">IF(A652="","",IF(COUNTIF(TOther[Frequency],$N$1)=0,0,SUMPRODUCT(--(IFERROR(MOD(A652-TOther[Start Date],28),1)=0),--(TOther[Frequency]=$N$1),--(TOther[Start Date]&lt;=A652),--(TOther[End Date Calc]&gt;=A652),TOther[Amount])))</f>
        <v>0</v>
      </c>
      <c r="O652" s="8" cm="1">
        <f t="array" ref="O652">IF(A652="","",IF(COUNTIF(TOther[Frequency],$O$1)=0,0,SUMPRODUCT(--(IFERROR(MOD(A652-TOther[Start Date],42),1)=0),--(TOther[Frequency]=$O$1),--(TOther[Start Date]&lt;=A652),--(TOther[End Date Calc]&gt;=A652),TOther[Amount])))</f>
        <v>0</v>
      </c>
      <c r="P652" s="8" cm="1">
        <f t="array" ref="P652">IF(A652="","",IF(COUNTIF(TOther[Frequency],$P$1)=0,0,SUMPRODUCT(--(IFERROR(MOD(A652-TOther[Start Date],56),1)=0),--(TOther[Frequency]=$P$1),--(TOther[Start Date]&lt;=A652),--(TOther[End Date Calc]&gt;=A652),TOther[Amount])))</f>
        <v>0</v>
      </c>
      <c r="Q652" s="8">
        <f>IF(A652="","",IF(COUNTIF(TOther[Frequency],$Q$1)=0,0,IF(B652="N",SUMIFS(TOther[Amount],TOther[Frequency],$Q$1,TOther[Start Date],"&lt;="&amp;$A652,TOther[End Date Calc],"&gt;="&amp;A652,TOther[Start Day],DAY(A652)),SUMIFS(TOther[Amount],TOther[Frequency],$Q$1,TOther[Start Date],"&lt;="&amp;$A652,TOther[End Date Calc],"&gt;="&amp;A652,TOther[Start Day],"&gt;="&amp;DAY(A652)))))</f>
        <v>0</v>
      </c>
      <c r="R652" s="8" cm="1">
        <f t="array" ref="R652">IF(A652="","",IF(COUNTIF(TOther[Frequency],R$1)=0,0,SUMPRODUCT(--(TOther[Frequency]=R$1),--(TOther[Start Date]&lt;=A652),--(TOther[End Date Calc]&gt;=A652),IF(B652="N",--(TOther[Start Day]=DAY(A652)),--(TOther[Start Day]&gt;=DAY(A652))),--(IFERROR(MOD(TOther[Start Month]-MONTH(A652)+2,2),1)=0),TOther[Amount])))</f>
        <v>0</v>
      </c>
      <c r="S652" s="8" cm="1">
        <f t="array" ref="S652">IF(A652="","",IF(COUNTIF(TOther[Frequency],S$1)=0,0,SUMPRODUCT(--(TOther[Frequency]=S$1),--(TOther[Start Date]&lt;=A652),--(TOther[End Date Calc]&gt;=A652),IF(B652="N",--(TOther[Start Day]=DAY(A652)),--(TOther[Start Day]&gt;=DAY(A652))),--(IFERROR(MOD(TOther[Start Month]-MONTH(A652)+3,3),1)=0),TOther[Amount])))</f>
        <v>0</v>
      </c>
      <c r="T652" s="8" cm="1">
        <f t="array" ref="T652">IF($A652="","",IF(COUNTIF(TOther[Frequency],T$1)=0,0,SUMPRODUCT(--(TOther[Frequency]=T$1),--(TOther[Start Date]&lt;=$A652),--(TOther[End Date Calc]&gt;=$A652),IF($B652="N",--(TOther[Start Day]=DAY($A652)),--(TOther[Start Day]&gt;=DAY($A652))),--(IFERROR(MOD(TOther[Start Month]-MONTH($A652)+4,4),1)=0),TOther[Amount])))</f>
        <v>0</v>
      </c>
      <c r="U652" s="8" cm="1">
        <f t="array" ref="U652">IF(A652="","",IF(COUNTIF(TOther[Frequency],$U$1)=0,0,SUMPRODUCT(--(TOther[Frequency]=$U$1),--(TOther[Start Date]&lt;=A652),--(TOther[End Date Calc]&gt;=A652),IF(B652="N",--(TOther[Start Day]=DAY(A652)),--(TOther[Start Day]&gt;=DAY(A652))),--(IFERROR(MOD(TOther[Start Month]-MONTH(A652)+6,6),1)=0),TOther[Amount])))</f>
        <v>0</v>
      </c>
      <c r="V652" s="8" cm="1">
        <f t="array" ref="V652">IF(A652="","",IF(COUNTIF(TOther[Frequency],$V$1)=0,0,SUMPRODUCT(--(TOther[Frequency]=$V$1),--(TOther[Start Date]&lt;=A652),--(TOther[End Date Calc]&gt;=A652),IF(B652="N",--(TOther[Start Day]=DAY(A652)),--(TOther[Start Day]&gt;=DAY(A652))),--(IFERROR(MOD(TOther[Start Month]-MONTH(A652)+12,12),1)=0),TOther[Amount])))</f>
        <v>0</v>
      </c>
      <c r="W652" s="8">
        <f>IF(A652="","",SUMIFS(TOther[Amount],TOther[Start Date],A652,TOther[Frequency],$W$1))</f>
        <v>0</v>
      </c>
      <c r="X652" s="9">
        <f t="shared" si="50"/>
        <v>0</v>
      </c>
      <c r="Y652" s="9">
        <f t="shared" si="54"/>
        <v>0</v>
      </c>
      <c r="Z652" s="8" cm="1">
        <f t="array" ref="Z652">IF(A652="","",IF(COUNTIF('2) Income'!$D$13:$D$32,"Weekly")=0,0,SUMPRODUCT(--(IFERROR(MOD(A652-'2) Income'!$F$13:$F$32,7),1)=0),--('2) Income'!$D$13:$D$32="Weekly"),--('2) Income'!$F$13:$F$32&lt;=A652),'2) Income'!$E$13:$E$32)))</f>
        <v>0</v>
      </c>
      <c r="AA652" s="8" cm="1">
        <f t="array" ref="AA652">IF(A652="","",IF(COUNTIF('2) Income'!$D$13:$D$32,"Every Other Week")=0,0,SUMPRODUCT(--(IFERROR(MOD(A652-'2) Income'!$F$13:$F$32,14),1)=0),--('2) Income'!$D$13:$D$32="Every Other Week"),--('2) Income'!$F$13:$F$32&lt;=A652),'2) Income'!$E$13:$E$32)))</f>
        <v>0</v>
      </c>
      <c r="AB652" s="8">
        <f>IF(A652="","",IF(COUNTIF('2) Income'!$D$13:$D$32,"1st and 15th")=0,0,IF(OR(DAY(A652)=1,DAY(A652)=15),SUMIFS('2) Income'!$E$13:$E$32,'2) Income'!$D$13:$D$32,"1st and 15th",'2) Income'!$F$13:$F$32,"&lt;="&amp;$A652),0)))</f>
        <v>0</v>
      </c>
      <c r="AC652" s="8">
        <f>IF(A652="","",IF(COUNTIF('2) Income'!$D$13:$D$32,"2nd Wednesday")=0,0,IF(A652=(A652-DAY(A652)+1+2*7-WEEKDAY(A652-DAY(A652)+8-4,1)),SUMIFS('2) Income'!$E$13:$E$32,'2) Income'!$D$13:$D$32,"2nd Wednesday",'2) Income'!$F$13:$F$32,"&lt;="&amp;$A652),0)))</f>
        <v>0</v>
      </c>
      <c r="AD652" s="8">
        <f>IF(A652="","",IF(COUNTIF('2) Income'!$D$13:$D$32,"3rd Wednesday")=0,0,IF(A652=(A652-DAY(A652)+1+3*7-WEEKDAY(A652-DAY(A652)+8-4,1)),SUMIFS('2) Income'!$E$13:$E$32,'2) Income'!$D$13:$D$32,"3rd Wednesday",'2) Income'!$F$13:$F$32,"&lt;="&amp;$A652),0)))</f>
        <v>0</v>
      </c>
      <c r="AE652" s="8">
        <f>IF(A652="","",IF(COUNTIF('2) Income'!$D$13:$D$32,"4th Wednesday")=0,0,IF(A652=(A652-DAY(A652)+1+4*7-WEEKDAY(A652-DAY(A652)+8-4,1)),SUMIFS('2) Income'!$E$13:$E$32,'2) Income'!$D$13:$D$32,"4th Wednesday",'2) Income'!$F$13:$F$32,"&lt;="&amp;$A652),0)))</f>
        <v>0</v>
      </c>
      <c r="AF652" s="8" cm="1">
        <f t="array" ref="AF652">IF(A652="","",IF(COUNTIF('2) Income'!$D$13:$D$32,"Every 4 Weeks")=0,0,SUMPRODUCT(--(IFERROR(MOD(A652-'2) Income'!$F$13:$F$32,28),1)=0),--('2) Income'!$D$13:$D$32="Every 4 Weeks"),--('2) Income'!$F$13:$F$32&lt;=A652),'2) Income'!$E$13:$E$32)))</f>
        <v>0</v>
      </c>
      <c r="AG652" s="8">
        <f>IF(A652="","",IF(COUNTIF('2) Income'!$D$13:$D$32,"Monthly")=0,0,IF(B652="N",SUMIFS('2) Income'!$E$13:$E$32,'2) Income'!$D$13:$D$32,"monthly",'2) Income'!$F$13:$F$32,"&lt;="&amp;$A652,'2) Income'!$I$13:$I$32,DAY(A652)),SUMIFS('2) Income'!$E$13:$E$32,'2) Income'!$D$13:$D$32,"monthly",'2) Income'!$F$13:$F$32,"&lt;="&amp;$A652,'2) Income'!$I$13:$I$32,"&gt;="&amp;DAY(A652)))))</f>
        <v>0</v>
      </c>
      <c r="AH652" s="8" cm="1">
        <f t="array" ref="AH652">IF(A652="","",IF(COUNTIF('2) Income'!$D$13:$D$32,"Yearly")=0,0,SUMPRODUCT(--('2) Income'!$D$13:$D$32="Yearly"),--('2) Income'!$F$13:$F$32&lt;=A652),IF(B652="N",--('2) Income'!$I$13:$I$32=DAY(A652)),--('2) Income'!$I$13:$I$32&gt;=DAY(A652))),--(IFERROR(MOD('2) Income'!$H$13:$H$32-MONTH(A652)+12,12),1)=0),'2) Income'!$E$13:$E$32)))</f>
        <v>0</v>
      </c>
      <c r="AI652" s="8">
        <f>IF(A652="","",IF(COUNTIF('2) Income'!$D$13:$D$32,"one-time")=0,0,SUMIFS('2) Income'!$E$13:$E$32,'2) Income'!$D$13:$D$32,"one-time",'2) Income'!$F$13:$F$32,"="&amp;$A652)))</f>
        <v>0</v>
      </c>
      <c r="AJ652" s="9">
        <f t="shared" si="51"/>
        <v>0</v>
      </c>
    </row>
    <row r="653" spans="1:36">
      <c r="A653" s="7">
        <f>IF(A652="","",IF(A652+1&lt;='1) Period'!$E$21,A652+1,""))</f>
        <v>46125</v>
      </c>
      <c r="B653" s="7" t="str">
        <f t="shared" si="52"/>
        <v>N</v>
      </c>
      <c r="C653" t="str">
        <f t="shared" si="53"/>
        <v>F</v>
      </c>
      <c r="D653" s="8">
        <f>IF(A653="","",IF(TEXT(A653,"dddd")='4) Happy Money'!$E$23,WAllowance,0))</f>
        <v>400</v>
      </c>
      <c r="E653" s="8">
        <f>IF(A653="","",IF(B653="N",SUMIF(TMonthly[Day of the Month],DAY(A653),TMonthly[Amount]),SUMIF(TMonthly[Day of the Month],"&gt;="&amp;DAY(A653),TMonthly[Amount])))</f>
        <v>0</v>
      </c>
      <c r="F653" s="8" cm="1">
        <f t="array" ref="F653">IF(A653="","",SUMPRODUCT(--(TYearly[Due Date]&lt;=A653),IF(B653="N",--(TYearly[Day]=DAY(A653)),--(TYearly[Day]&gt;=DAY(A653))),--(IFERROR(MOD(TYearly[Month]-MONTH(A653)+12,12),1)=0),TYearly[Amount]))</f>
        <v>0</v>
      </c>
      <c r="G653" s="8">
        <f>IF(A653="","",SUMIF(TOneTime[Due Date],A653,TOneTime[Amount]))</f>
        <v>0</v>
      </c>
      <c r="H653" s="8" cm="1">
        <f t="array" ref="H653">IF(A653="","",IF(COUNTIF(TOther[Frequency],$H$1)=0,0,SUMPRODUCT(--(IFERROR(MOD(A653-TOther[Start Date],7),1)=0),--(TOther[Frequency]=$H$1),--(TOther[Start Date]&lt;=A653),--(TOther[End Date Calc]&gt;=A653),TOther[Amount])))</f>
        <v>0</v>
      </c>
      <c r="I653" s="8" cm="1">
        <f t="array" ref="I653">IF(A653="","",IF(COUNTIF(TOther[Frequency],$I$1)=0,0,SUMPRODUCT(--(IFERROR(MOD(A653-TOther[Start Date],14),1)=0),--(TOther[Frequency]=$I$1),--(TOther[Start Date]&lt;=A653),--(TOther[End Date Calc]&gt;=A653),TOther[Amount])))</f>
        <v>230</v>
      </c>
      <c r="J653" s="8">
        <f>IF(A653="","",IF(COUNTIF(TOther[Frequency],$J$1)=0,0,IF(OR(DAY(A653)=1,DAY(A653)=15),SUMIFS(TOther[Amount],TOther[Frequency],$J$1,TOther[Start Date],"&lt;="&amp;$A653,TOther[End Date Calc],"&gt;="&amp;A653),0)))</f>
        <v>0</v>
      </c>
      <c r="K653" s="8">
        <f>IF(A653="","",IF(COUNTIF(TOther[Frequency],$K$1)=0,0,IF(A653=(A653-DAY(A653)+1+2*7-WEEKDAY(A653-DAY(A653)+8-4,1)),SUMIFS(TOther[Amount],TOther[Frequency],$K$1,TOther[Start Date],"&lt;="&amp;$A653,TOther[End Date Calc],"&gt;="&amp;A653),0)))</f>
        <v>0</v>
      </c>
      <c r="L653" s="8">
        <f>IF(A653="","",IF(COUNTIF(TOther[Frequency],$L$1)=0,0,IF(A653=(A653-DAY(A653)+1+3*7-WEEKDAY(A653-DAY(A653)+8-4,1)),SUMIFS(TOther[Amount],TOther[Frequency],$L$1,TOther[Start Date],"&lt;="&amp;$A653,TOther[End Date Calc],"&gt;="&amp;A653),0)))</f>
        <v>0</v>
      </c>
      <c r="M653" s="8">
        <f>IF(A653="","",IF(COUNTIF(TOther[Frequency],$M$1)=0,0,IF(A653=(A653-DAY(A653)+1+4*7-WEEKDAY(A653-DAY(A653)+8-4,1)),SUMIFS(TOther[Amount],TOther[Frequency],$M$1,TOther[Start Date],"&lt;="&amp;$A653,TOther[End Date Calc],"&gt;="&amp;A653),0)))</f>
        <v>0</v>
      </c>
      <c r="N653" s="8" cm="1">
        <f t="array" ref="N653">IF(A653="","",IF(COUNTIF(TOther[Frequency],$N$1)=0,0,SUMPRODUCT(--(IFERROR(MOD(A653-TOther[Start Date],28),1)=0),--(TOther[Frequency]=$N$1),--(TOther[Start Date]&lt;=A653),--(TOther[End Date Calc]&gt;=A653),TOther[Amount])))</f>
        <v>0</v>
      </c>
      <c r="O653" s="8" cm="1">
        <f t="array" ref="O653">IF(A653="","",IF(COUNTIF(TOther[Frequency],$O$1)=0,0,SUMPRODUCT(--(IFERROR(MOD(A653-TOther[Start Date],42),1)=0),--(TOther[Frequency]=$O$1),--(TOther[Start Date]&lt;=A653),--(TOther[End Date Calc]&gt;=A653),TOther[Amount])))</f>
        <v>0</v>
      </c>
      <c r="P653" s="8" cm="1">
        <f t="array" ref="P653">IF(A653="","",IF(COUNTIF(TOther[Frequency],$P$1)=0,0,SUMPRODUCT(--(IFERROR(MOD(A653-TOther[Start Date],56),1)=0),--(TOther[Frequency]=$P$1),--(TOther[Start Date]&lt;=A653),--(TOther[End Date Calc]&gt;=A653),TOther[Amount])))</f>
        <v>0</v>
      </c>
      <c r="Q653" s="8">
        <f>IF(A653="","",IF(COUNTIF(TOther[Frequency],$Q$1)=0,0,IF(B653="N",SUMIFS(TOther[Amount],TOther[Frequency],$Q$1,TOther[Start Date],"&lt;="&amp;$A653,TOther[End Date Calc],"&gt;="&amp;A653,TOther[Start Day],DAY(A653)),SUMIFS(TOther[Amount],TOther[Frequency],$Q$1,TOther[Start Date],"&lt;="&amp;$A653,TOther[End Date Calc],"&gt;="&amp;A653,TOther[Start Day],"&gt;="&amp;DAY(A653)))))</f>
        <v>0</v>
      </c>
      <c r="R653" s="8" cm="1">
        <f t="array" ref="R653">IF(A653="","",IF(COUNTIF(TOther[Frequency],R$1)=0,0,SUMPRODUCT(--(TOther[Frequency]=R$1),--(TOther[Start Date]&lt;=A653),--(TOther[End Date Calc]&gt;=A653),IF(B653="N",--(TOther[Start Day]=DAY(A653)),--(TOther[Start Day]&gt;=DAY(A653))),--(IFERROR(MOD(TOther[Start Month]-MONTH(A653)+2,2),1)=0),TOther[Amount])))</f>
        <v>0</v>
      </c>
      <c r="S653" s="8" cm="1">
        <f t="array" ref="S653">IF(A653="","",IF(COUNTIF(TOther[Frequency],S$1)=0,0,SUMPRODUCT(--(TOther[Frequency]=S$1),--(TOther[Start Date]&lt;=A653),--(TOther[End Date Calc]&gt;=A653),IF(B653="N",--(TOther[Start Day]=DAY(A653)),--(TOther[Start Day]&gt;=DAY(A653))),--(IFERROR(MOD(TOther[Start Month]-MONTH(A653)+3,3),1)=0),TOther[Amount])))</f>
        <v>0</v>
      </c>
      <c r="T653" s="8" cm="1">
        <f t="array" ref="T653">IF($A653="","",IF(COUNTIF(TOther[Frequency],T$1)=0,0,SUMPRODUCT(--(TOther[Frequency]=T$1),--(TOther[Start Date]&lt;=$A653),--(TOther[End Date Calc]&gt;=$A653),IF($B653="N",--(TOther[Start Day]=DAY($A653)),--(TOther[Start Day]&gt;=DAY($A653))),--(IFERROR(MOD(TOther[Start Month]-MONTH($A653)+4,4),1)=0),TOther[Amount])))</f>
        <v>0</v>
      </c>
      <c r="U653" s="8" cm="1">
        <f t="array" ref="U653">IF(A653="","",IF(COUNTIF(TOther[Frequency],$U$1)=0,0,SUMPRODUCT(--(TOther[Frequency]=$U$1),--(TOther[Start Date]&lt;=A653),--(TOther[End Date Calc]&gt;=A653),IF(B653="N",--(TOther[Start Day]=DAY(A653)),--(TOther[Start Day]&gt;=DAY(A653))),--(IFERROR(MOD(TOther[Start Month]-MONTH(A653)+6,6),1)=0),TOther[Amount])))</f>
        <v>0</v>
      </c>
      <c r="V653" s="8" cm="1">
        <f t="array" ref="V653">IF(A653="","",IF(COUNTIF(TOther[Frequency],$V$1)=0,0,SUMPRODUCT(--(TOther[Frequency]=$V$1),--(TOther[Start Date]&lt;=A653),--(TOther[End Date Calc]&gt;=A653),IF(B653="N",--(TOther[Start Day]=DAY(A653)),--(TOther[Start Day]&gt;=DAY(A653))),--(IFERROR(MOD(TOther[Start Month]-MONTH(A653)+12,12),1)=0),TOther[Amount])))</f>
        <v>0</v>
      </c>
      <c r="W653" s="8">
        <f>IF(A653="","",SUMIFS(TOther[Amount],TOther[Start Date],A653,TOther[Frequency],$W$1))</f>
        <v>0</v>
      </c>
      <c r="X653" s="9">
        <f t="shared" si="50"/>
        <v>230</v>
      </c>
      <c r="Y653" s="9">
        <f t="shared" si="54"/>
        <v>230</v>
      </c>
      <c r="Z653" s="8" cm="1">
        <f t="array" ref="Z653">IF(A653="","",IF(COUNTIF('2) Income'!$D$13:$D$32,"Weekly")=0,0,SUMPRODUCT(--(IFERROR(MOD(A653-'2) Income'!$F$13:$F$32,7),1)=0),--('2) Income'!$D$13:$D$32="Weekly"),--('2) Income'!$F$13:$F$32&lt;=A653),'2) Income'!$E$13:$E$32)))</f>
        <v>0</v>
      </c>
      <c r="AA653" s="8" cm="1">
        <f t="array" ref="AA653">IF(A653="","",IF(COUNTIF('2) Income'!$D$13:$D$32,"Every Other Week")=0,0,SUMPRODUCT(--(IFERROR(MOD(A653-'2) Income'!$F$13:$F$32,14),1)=0),--('2) Income'!$D$13:$D$32="Every Other Week"),--('2) Income'!$F$13:$F$32&lt;=A653),'2) Income'!$E$13:$E$32)))</f>
        <v>0</v>
      </c>
      <c r="AB653" s="8">
        <f>IF(A653="","",IF(COUNTIF('2) Income'!$D$13:$D$32,"1st and 15th")=0,0,IF(OR(DAY(A653)=1,DAY(A653)=15),SUMIFS('2) Income'!$E$13:$E$32,'2) Income'!$D$13:$D$32,"1st and 15th",'2) Income'!$F$13:$F$32,"&lt;="&amp;$A653),0)))</f>
        <v>0</v>
      </c>
      <c r="AC653" s="8">
        <f>IF(A653="","",IF(COUNTIF('2) Income'!$D$13:$D$32,"2nd Wednesday")=0,0,IF(A653=(A653-DAY(A653)+1+2*7-WEEKDAY(A653-DAY(A653)+8-4,1)),SUMIFS('2) Income'!$E$13:$E$32,'2) Income'!$D$13:$D$32,"2nd Wednesday",'2) Income'!$F$13:$F$32,"&lt;="&amp;$A653),0)))</f>
        <v>0</v>
      </c>
      <c r="AD653" s="8">
        <f>IF(A653="","",IF(COUNTIF('2) Income'!$D$13:$D$32,"3rd Wednesday")=0,0,IF(A653=(A653-DAY(A653)+1+3*7-WEEKDAY(A653-DAY(A653)+8-4,1)),SUMIFS('2) Income'!$E$13:$E$32,'2) Income'!$D$13:$D$32,"3rd Wednesday",'2) Income'!$F$13:$F$32,"&lt;="&amp;$A653),0)))</f>
        <v>0</v>
      </c>
      <c r="AE653" s="8">
        <f>IF(A653="","",IF(COUNTIF('2) Income'!$D$13:$D$32,"4th Wednesday")=0,0,IF(A653=(A653-DAY(A653)+1+4*7-WEEKDAY(A653-DAY(A653)+8-4,1)),SUMIFS('2) Income'!$E$13:$E$32,'2) Income'!$D$13:$D$32,"4th Wednesday",'2) Income'!$F$13:$F$32,"&lt;="&amp;$A653),0)))</f>
        <v>0</v>
      </c>
      <c r="AF653" s="8" cm="1">
        <f t="array" ref="AF653">IF(A653="","",IF(COUNTIF('2) Income'!$D$13:$D$32,"Every 4 Weeks")=0,0,SUMPRODUCT(--(IFERROR(MOD(A653-'2) Income'!$F$13:$F$32,28),1)=0),--('2) Income'!$D$13:$D$32="Every 4 Weeks"),--('2) Income'!$F$13:$F$32&lt;=A653),'2) Income'!$E$13:$E$32)))</f>
        <v>0</v>
      </c>
      <c r="AG653" s="8">
        <f>IF(A653="","",IF(COUNTIF('2) Income'!$D$13:$D$32,"Monthly")=0,0,IF(B653="N",SUMIFS('2) Income'!$E$13:$E$32,'2) Income'!$D$13:$D$32,"monthly",'2) Income'!$F$13:$F$32,"&lt;="&amp;$A653,'2) Income'!$I$13:$I$32,DAY(A653)),SUMIFS('2) Income'!$E$13:$E$32,'2) Income'!$D$13:$D$32,"monthly",'2) Income'!$F$13:$F$32,"&lt;="&amp;$A653,'2) Income'!$I$13:$I$32,"&gt;="&amp;DAY(A653)))))</f>
        <v>0</v>
      </c>
      <c r="AH653" s="8" cm="1">
        <f t="array" ref="AH653">IF(A653="","",IF(COUNTIF('2) Income'!$D$13:$D$32,"Yearly")=0,0,SUMPRODUCT(--('2) Income'!$D$13:$D$32="Yearly"),--('2) Income'!$F$13:$F$32&lt;=A653),IF(B653="N",--('2) Income'!$I$13:$I$32=DAY(A653)),--('2) Income'!$I$13:$I$32&gt;=DAY(A653))),--(IFERROR(MOD('2) Income'!$H$13:$H$32-MONTH(A653)+12,12),1)=0),'2) Income'!$E$13:$E$32)))</f>
        <v>0</v>
      </c>
      <c r="AI653" s="8">
        <f>IF(A653="","",IF(COUNTIF('2) Income'!$D$13:$D$32,"one-time")=0,0,SUMIFS('2) Income'!$E$13:$E$32,'2) Income'!$D$13:$D$32,"one-time",'2) Income'!$F$13:$F$32,"="&amp;$A653)))</f>
        <v>0</v>
      </c>
      <c r="AJ653" s="9">
        <f t="shared" si="51"/>
        <v>0</v>
      </c>
    </row>
    <row r="654" spans="1:36">
      <c r="A654" s="7">
        <f>IF(A653="","",IF(A653+1&lt;='1) Period'!$E$21,A653+1,""))</f>
        <v>46126</v>
      </c>
      <c r="B654" s="7" t="str">
        <f t="shared" si="52"/>
        <v>N</v>
      </c>
      <c r="C654" t="str">
        <f t="shared" si="53"/>
        <v>F</v>
      </c>
      <c r="D654" s="8">
        <f>IF(A654="","",IF(TEXT(A654,"dddd")='4) Happy Money'!$E$23,WAllowance,0))</f>
        <v>0</v>
      </c>
      <c r="E654" s="8">
        <f>IF(A654="","",IF(B654="N",SUMIF(TMonthly[Day of the Month],DAY(A654),TMonthly[Amount]),SUMIF(TMonthly[Day of the Month],"&gt;="&amp;DAY(A654),TMonthly[Amount])))</f>
        <v>0</v>
      </c>
      <c r="F654" s="8" cm="1">
        <f t="array" ref="F654">IF(A654="","",SUMPRODUCT(--(TYearly[Due Date]&lt;=A654),IF(B654="N",--(TYearly[Day]=DAY(A654)),--(TYearly[Day]&gt;=DAY(A654))),--(IFERROR(MOD(TYearly[Month]-MONTH(A654)+12,12),1)=0),TYearly[Amount]))</f>
        <v>0</v>
      </c>
      <c r="G654" s="8">
        <f>IF(A654="","",SUMIF(TOneTime[Due Date],A654,TOneTime[Amount]))</f>
        <v>0</v>
      </c>
      <c r="H654" s="8" cm="1">
        <f t="array" ref="H654">IF(A654="","",IF(COUNTIF(TOther[Frequency],$H$1)=0,0,SUMPRODUCT(--(IFERROR(MOD(A654-TOther[Start Date],7),1)=0),--(TOther[Frequency]=$H$1),--(TOther[Start Date]&lt;=A654),--(TOther[End Date Calc]&gt;=A654),TOther[Amount])))</f>
        <v>0</v>
      </c>
      <c r="I654" s="8" cm="1">
        <f t="array" ref="I654">IF(A654="","",IF(COUNTIF(TOther[Frequency],$I$1)=0,0,SUMPRODUCT(--(IFERROR(MOD(A654-TOther[Start Date],14),1)=0),--(TOther[Frequency]=$I$1),--(TOther[Start Date]&lt;=A654),--(TOther[End Date Calc]&gt;=A654),TOther[Amount])))</f>
        <v>0</v>
      </c>
      <c r="J654" s="8">
        <f>IF(A654="","",IF(COUNTIF(TOther[Frequency],$J$1)=0,0,IF(OR(DAY(A654)=1,DAY(A654)=15),SUMIFS(TOther[Amount],TOther[Frequency],$J$1,TOther[Start Date],"&lt;="&amp;$A654,TOther[End Date Calc],"&gt;="&amp;A654),0)))</f>
        <v>0</v>
      </c>
      <c r="K654" s="8">
        <f>IF(A654="","",IF(COUNTIF(TOther[Frequency],$K$1)=0,0,IF(A654=(A654-DAY(A654)+1+2*7-WEEKDAY(A654-DAY(A654)+8-4,1)),SUMIFS(TOther[Amount],TOther[Frequency],$K$1,TOther[Start Date],"&lt;="&amp;$A654,TOther[End Date Calc],"&gt;="&amp;A654),0)))</f>
        <v>0</v>
      </c>
      <c r="L654" s="8">
        <f>IF(A654="","",IF(COUNTIF(TOther[Frequency],$L$1)=0,0,IF(A654=(A654-DAY(A654)+1+3*7-WEEKDAY(A654-DAY(A654)+8-4,1)),SUMIFS(TOther[Amount],TOther[Frequency],$L$1,TOther[Start Date],"&lt;="&amp;$A654,TOther[End Date Calc],"&gt;="&amp;A654),0)))</f>
        <v>0</v>
      </c>
      <c r="M654" s="8">
        <f>IF(A654="","",IF(COUNTIF(TOther[Frequency],$M$1)=0,0,IF(A654=(A654-DAY(A654)+1+4*7-WEEKDAY(A654-DAY(A654)+8-4,1)),SUMIFS(TOther[Amount],TOther[Frequency],$M$1,TOther[Start Date],"&lt;="&amp;$A654,TOther[End Date Calc],"&gt;="&amp;A654),0)))</f>
        <v>0</v>
      </c>
      <c r="N654" s="8" cm="1">
        <f t="array" ref="N654">IF(A654="","",IF(COUNTIF(TOther[Frequency],$N$1)=0,0,SUMPRODUCT(--(IFERROR(MOD(A654-TOther[Start Date],28),1)=0),--(TOther[Frequency]=$N$1),--(TOther[Start Date]&lt;=A654),--(TOther[End Date Calc]&gt;=A654),TOther[Amount])))</f>
        <v>0</v>
      </c>
      <c r="O654" s="8" cm="1">
        <f t="array" ref="O654">IF(A654="","",IF(COUNTIF(TOther[Frequency],$O$1)=0,0,SUMPRODUCT(--(IFERROR(MOD(A654-TOther[Start Date],42),1)=0),--(TOther[Frequency]=$O$1),--(TOther[Start Date]&lt;=A654),--(TOther[End Date Calc]&gt;=A654),TOther[Amount])))</f>
        <v>0</v>
      </c>
      <c r="P654" s="8" cm="1">
        <f t="array" ref="P654">IF(A654="","",IF(COUNTIF(TOther[Frequency],$P$1)=0,0,SUMPRODUCT(--(IFERROR(MOD(A654-TOther[Start Date],56),1)=0),--(TOther[Frequency]=$P$1),--(TOther[Start Date]&lt;=A654),--(TOther[End Date Calc]&gt;=A654),TOther[Amount])))</f>
        <v>0</v>
      </c>
      <c r="Q654" s="8">
        <f>IF(A654="","",IF(COUNTIF(TOther[Frequency],$Q$1)=0,0,IF(B654="N",SUMIFS(TOther[Amount],TOther[Frequency],$Q$1,TOther[Start Date],"&lt;="&amp;$A654,TOther[End Date Calc],"&gt;="&amp;A654,TOther[Start Day],DAY(A654)),SUMIFS(TOther[Amount],TOther[Frequency],$Q$1,TOther[Start Date],"&lt;="&amp;$A654,TOther[End Date Calc],"&gt;="&amp;A654,TOther[Start Day],"&gt;="&amp;DAY(A654)))))</f>
        <v>0</v>
      </c>
      <c r="R654" s="8" cm="1">
        <f t="array" ref="R654">IF(A654="","",IF(COUNTIF(TOther[Frequency],R$1)=0,0,SUMPRODUCT(--(TOther[Frequency]=R$1),--(TOther[Start Date]&lt;=A654),--(TOther[End Date Calc]&gt;=A654),IF(B654="N",--(TOther[Start Day]=DAY(A654)),--(TOther[Start Day]&gt;=DAY(A654))),--(IFERROR(MOD(TOther[Start Month]-MONTH(A654)+2,2),1)=0),TOther[Amount])))</f>
        <v>0</v>
      </c>
      <c r="S654" s="8" cm="1">
        <f t="array" ref="S654">IF(A654="","",IF(COUNTIF(TOther[Frequency],S$1)=0,0,SUMPRODUCT(--(TOther[Frequency]=S$1),--(TOther[Start Date]&lt;=A654),--(TOther[End Date Calc]&gt;=A654),IF(B654="N",--(TOther[Start Day]=DAY(A654)),--(TOther[Start Day]&gt;=DAY(A654))),--(IFERROR(MOD(TOther[Start Month]-MONTH(A654)+3,3),1)=0),TOther[Amount])))</f>
        <v>0</v>
      </c>
      <c r="T654" s="8" cm="1">
        <f t="array" ref="T654">IF($A654="","",IF(COUNTIF(TOther[Frequency],T$1)=0,0,SUMPRODUCT(--(TOther[Frequency]=T$1),--(TOther[Start Date]&lt;=$A654),--(TOther[End Date Calc]&gt;=$A654),IF($B654="N",--(TOther[Start Day]=DAY($A654)),--(TOther[Start Day]&gt;=DAY($A654))),--(IFERROR(MOD(TOther[Start Month]-MONTH($A654)+4,4),1)=0),TOther[Amount])))</f>
        <v>0</v>
      </c>
      <c r="U654" s="8" cm="1">
        <f t="array" ref="U654">IF(A654="","",IF(COUNTIF(TOther[Frequency],$U$1)=0,0,SUMPRODUCT(--(TOther[Frequency]=$U$1),--(TOther[Start Date]&lt;=A654),--(TOther[End Date Calc]&gt;=A654),IF(B654="N",--(TOther[Start Day]=DAY(A654)),--(TOther[Start Day]&gt;=DAY(A654))),--(IFERROR(MOD(TOther[Start Month]-MONTH(A654)+6,6),1)=0),TOther[Amount])))</f>
        <v>0</v>
      </c>
      <c r="V654" s="8" cm="1">
        <f t="array" ref="V654">IF(A654="","",IF(COUNTIF(TOther[Frequency],$V$1)=0,0,SUMPRODUCT(--(TOther[Frequency]=$V$1),--(TOther[Start Date]&lt;=A654),--(TOther[End Date Calc]&gt;=A654),IF(B654="N",--(TOther[Start Day]=DAY(A654)),--(TOther[Start Day]&gt;=DAY(A654))),--(IFERROR(MOD(TOther[Start Month]-MONTH(A654)+12,12),1)=0),TOther[Amount])))</f>
        <v>0</v>
      </c>
      <c r="W654" s="8">
        <f>IF(A654="","",SUMIFS(TOther[Amount],TOther[Start Date],A654,TOther[Frequency],$W$1))</f>
        <v>0</v>
      </c>
      <c r="X654" s="9">
        <f t="shared" si="50"/>
        <v>0</v>
      </c>
      <c r="Y654" s="9">
        <f t="shared" si="54"/>
        <v>0</v>
      </c>
      <c r="Z654" s="8" cm="1">
        <f t="array" ref="Z654">IF(A654="","",IF(COUNTIF('2) Income'!$D$13:$D$32,"Weekly")=0,0,SUMPRODUCT(--(IFERROR(MOD(A654-'2) Income'!$F$13:$F$32,7),1)=0),--('2) Income'!$D$13:$D$32="Weekly"),--('2) Income'!$F$13:$F$32&lt;=A654),'2) Income'!$E$13:$E$32)))</f>
        <v>0</v>
      </c>
      <c r="AA654" s="8" cm="1">
        <f t="array" ref="AA654">IF(A654="","",IF(COUNTIF('2) Income'!$D$13:$D$32,"Every Other Week")=0,0,SUMPRODUCT(--(IFERROR(MOD(A654-'2) Income'!$F$13:$F$32,14),1)=0),--('2) Income'!$D$13:$D$32="Every Other Week"),--('2) Income'!$F$13:$F$32&lt;=A654),'2) Income'!$E$13:$E$32)))</f>
        <v>0</v>
      </c>
      <c r="AB654" s="8">
        <f>IF(A654="","",IF(COUNTIF('2) Income'!$D$13:$D$32,"1st and 15th")=0,0,IF(OR(DAY(A654)=1,DAY(A654)=15),SUMIFS('2) Income'!$E$13:$E$32,'2) Income'!$D$13:$D$32,"1st and 15th",'2) Income'!$F$13:$F$32,"&lt;="&amp;$A654),0)))</f>
        <v>0</v>
      </c>
      <c r="AC654" s="8">
        <f>IF(A654="","",IF(COUNTIF('2) Income'!$D$13:$D$32,"2nd Wednesday")=0,0,IF(A654=(A654-DAY(A654)+1+2*7-WEEKDAY(A654-DAY(A654)+8-4,1)),SUMIFS('2) Income'!$E$13:$E$32,'2) Income'!$D$13:$D$32,"2nd Wednesday",'2) Income'!$F$13:$F$32,"&lt;="&amp;$A654),0)))</f>
        <v>0</v>
      </c>
      <c r="AD654" s="8">
        <f>IF(A654="","",IF(COUNTIF('2) Income'!$D$13:$D$32,"3rd Wednesday")=0,0,IF(A654=(A654-DAY(A654)+1+3*7-WEEKDAY(A654-DAY(A654)+8-4,1)),SUMIFS('2) Income'!$E$13:$E$32,'2) Income'!$D$13:$D$32,"3rd Wednesday",'2) Income'!$F$13:$F$32,"&lt;="&amp;$A654),0)))</f>
        <v>0</v>
      </c>
      <c r="AE654" s="8">
        <f>IF(A654="","",IF(COUNTIF('2) Income'!$D$13:$D$32,"4th Wednesday")=0,0,IF(A654=(A654-DAY(A654)+1+4*7-WEEKDAY(A654-DAY(A654)+8-4,1)),SUMIFS('2) Income'!$E$13:$E$32,'2) Income'!$D$13:$D$32,"4th Wednesday",'2) Income'!$F$13:$F$32,"&lt;="&amp;$A654),0)))</f>
        <v>0</v>
      </c>
      <c r="AF654" s="8" cm="1">
        <f t="array" ref="AF654">IF(A654="","",IF(COUNTIF('2) Income'!$D$13:$D$32,"Every 4 Weeks")=0,0,SUMPRODUCT(--(IFERROR(MOD(A654-'2) Income'!$F$13:$F$32,28),1)=0),--('2) Income'!$D$13:$D$32="Every 4 Weeks"),--('2) Income'!$F$13:$F$32&lt;=A654),'2) Income'!$E$13:$E$32)))</f>
        <v>0</v>
      </c>
      <c r="AG654" s="8">
        <f>IF(A654="","",IF(COUNTIF('2) Income'!$D$13:$D$32,"Monthly")=0,0,IF(B654="N",SUMIFS('2) Income'!$E$13:$E$32,'2) Income'!$D$13:$D$32,"monthly",'2) Income'!$F$13:$F$32,"&lt;="&amp;$A654,'2) Income'!$I$13:$I$32,DAY(A654)),SUMIFS('2) Income'!$E$13:$E$32,'2) Income'!$D$13:$D$32,"monthly",'2) Income'!$F$13:$F$32,"&lt;="&amp;$A654,'2) Income'!$I$13:$I$32,"&gt;="&amp;DAY(A654)))))</f>
        <v>0</v>
      </c>
      <c r="AH654" s="8" cm="1">
        <f t="array" ref="AH654">IF(A654="","",IF(COUNTIF('2) Income'!$D$13:$D$32,"Yearly")=0,0,SUMPRODUCT(--('2) Income'!$D$13:$D$32="Yearly"),--('2) Income'!$F$13:$F$32&lt;=A654),IF(B654="N",--('2) Income'!$I$13:$I$32=DAY(A654)),--('2) Income'!$I$13:$I$32&gt;=DAY(A654))),--(IFERROR(MOD('2) Income'!$H$13:$H$32-MONTH(A654)+12,12),1)=0),'2) Income'!$E$13:$E$32)))</f>
        <v>0</v>
      </c>
      <c r="AI654" s="8">
        <f>IF(A654="","",IF(COUNTIF('2) Income'!$D$13:$D$32,"one-time")=0,0,SUMIFS('2) Income'!$E$13:$E$32,'2) Income'!$D$13:$D$32,"one-time",'2) Income'!$F$13:$F$32,"="&amp;$A654)))</f>
        <v>0</v>
      </c>
      <c r="AJ654" s="9">
        <f t="shared" si="51"/>
        <v>0</v>
      </c>
    </row>
    <row r="655" spans="1:36">
      <c r="A655" s="7">
        <f>IF(A654="","",IF(A654+1&lt;='1) Period'!$E$21,A654+1,""))</f>
        <v>46127</v>
      </c>
      <c r="B655" s="7" t="str">
        <f t="shared" si="52"/>
        <v>N</v>
      </c>
      <c r="C655" t="str">
        <f t="shared" si="53"/>
        <v>F</v>
      </c>
      <c r="D655" s="8">
        <f>IF(A655="","",IF(TEXT(A655,"dddd")='4) Happy Money'!$E$23,WAllowance,0))</f>
        <v>0</v>
      </c>
      <c r="E655" s="8">
        <f>IF(A655="","",IF(B655="N",SUMIF(TMonthly[Day of the Month],DAY(A655),TMonthly[Amount]),SUMIF(TMonthly[Day of the Month],"&gt;="&amp;DAY(A655),TMonthly[Amount])))</f>
        <v>0</v>
      </c>
      <c r="F655" s="8" cm="1">
        <f t="array" ref="F655">IF(A655="","",SUMPRODUCT(--(TYearly[Due Date]&lt;=A655),IF(B655="N",--(TYearly[Day]=DAY(A655)),--(TYearly[Day]&gt;=DAY(A655))),--(IFERROR(MOD(TYearly[Month]-MONTH(A655)+12,12),1)=0),TYearly[Amount]))</f>
        <v>0</v>
      </c>
      <c r="G655" s="8">
        <f>IF(A655="","",SUMIF(TOneTime[Due Date],A655,TOneTime[Amount]))</f>
        <v>0</v>
      </c>
      <c r="H655" s="8" cm="1">
        <f t="array" ref="H655">IF(A655="","",IF(COUNTIF(TOther[Frequency],$H$1)=0,0,SUMPRODUCT(--(IFERROR(MOD(A655-TOther[Start Date],7),1)=0),--(TOther[Frequency]=$H$1),--(TOther[Start Date]&lt;=A655),--(TOther[End Date Calc]&gt;=A655),TOther[Amount])))</f>
        <v>0</v>
      </c>
      <c r="I655" s="8" cm="1">
        <f t="array" ref="I655">IF(A655="","",IF(COUNTIF(TOther[Frequency],$I$1)=0,0,SUMPRODUCT(--(IFERROR(MOD(A655-TOther[Start Date],14),1)=0),--(TOther[Frequency]=$I$1),--(TOther[Start Date]&lt;=A655),--(TOther[End Date Calc]&gt;=A655),TOther[Amount])))</f>
        <v>0</v>
      </c>
      <c r="J655" s="8">
        <f>IF(A655="","",IF(COUNTIF(TOther[Frequency],$J$1)=0,0,IF(OR(DAY(A655)=1,DAY(A655)=15),SUMIFS(TOther[Amount],TOther[Frequency],$J$1,TOther[Start Date],"&lt;="&amp;$A655,TOther[End Date Calc],"&gt;="&amp;A655),0)))</f>
        <v>0</v>
      </c>
      <c r="K655" s="8">
        <f>IF(A655="","",IF(COUNTIF(TOther[Frequency],$K$1)=0,0,IF(A655=(A655-DAY(A655)+1+2*7-WEEKDAY(A655-DAY(A655)+8-4,1)),SUMIFS(TOther[Amount],TOther[Frequency],$K$1,TOther[Start Date],"&lt;="&amp;$A655,TOther[End Date Calc],"&gt;="&amp;A655),0)))</f>
        <v>0</v>
      </c>
      <c r="L655" s="8">
        <f>IF(A655="","",IF(COUNTIF(TOther[Frequency],$L$1)=0,0,IF(A655=(A655-DAY(A655)+1+3*7-WEEKDAY(A655-DAY(A655)+8-4,1)),SUMIFS(TOther[Amount],TOther[Frequency],$L$1,TOther[Start Date],"&lt;="&amp;$A655,TOther[End Date Calc],"&gt;="&amp;A655),0)))</f>
        <v>0</v>
      </c>
      <c r="M655" s="8">
        <f>IF(A655="","",IF(COUNTIF(TOther[Frequency],$M$1)=0,0,IF(A655=(A655-DAY(A655)+1+4*7-WEEKDAY(A655-DAY(A655)+8-4,1)),SUMIFS(TOther[Amount],TOther[Frequency],$M$1,TOther[Start Date],"&lt;="&amp;$A655,TOther[End Date Calc],"&gt;="&amp;A655),0)))</f>
        <v>0</v>
      </c>
      <c r="N655" s="8" cm="1">
        <f t="array" ref="N655">IF(A655="","",IF(COUNTIF(TOther[Frequency],$N$1)=0,0,SUMPRODUCT(--(IFERROR(MOD(A655-TOther[Start Date],28),1)=0),--(TOther[Frequency]=$N$1),--(TOther[Start Date]&lt;=A655),--(TOther[End Date Calc]&gt;=A655),TOther[Amount])))</f>
        <v>0</v>
      </c>
      <c r="O655" s="8" cm="1">
        <f t="array" ref="O655">IF(A655="","",IF(COUNTIF(TOther[Frequency],$O$1)=0,0,SUMPRODUCT(--(IFERROR(MOD(A655-TOther[Start Date],42),1)=0),--(TOther[Frequency]=$O$1),--(TOther[Start Date]&lt;=A655),--(TOther[End Date Calc]&gt;=A655),TOther[Amount])))</f>
        <v>0</v>
      </c>
      <c r="P655" s="8" cm="1">
        <f t="array" ref="P655">IF(A655="","",IF(COUNTIF(TOther[Frequency],$P$1)=0,0,SUMPRODUCT(--(IFERROR(MOD(A655-TOther[Start Date],56),1)=0),--(TOther[Frequency]=$P$1),--(TOther[Start Date]&lt;=A655),--(TOther[End Date Calc]&gt;=A655),TOther[Amount])))</f>
        <v>0</v>
      </c>
      <c r="Q655" s="8">
        <f>IF(A655="","",IF(COUNTIF(TOther[Frequency],$Q$1)=0,0,IF(B655="N",SUMIFS(TOther[Amount],TOther[Frequency],$Q$1,TOther[Start Date],"&lt;="&amp;$A655,TOther[End Date Calc],"&gt;="&amp;A655,TOther[Start Day],DAY(A655)),SUMIFS(TOther[Amount],TOther[Frequency],$Q$1,TOther[Start Date],"&lt;="&amp;$A655,TOther[End Date Calc],"&gt;="&amp;A655,TOther[Start Day],"&gt;="&amp;DAY(A655)))))</f>
        <v>0</v>
      </c>
      <c r="R655" s="8" cm="1">
        <f t="array" ref="R655">IF(A655="","",IF(COUNTIF(TOther[Frequency],R$1)=0,0,SUMPRODUCT(--(TOther[Frequency]=R$1),--(TOther[Start Date]&lt;=A655),--(TOther[End Date Calc]&gt;=A655),IF(B655="N",--(TOther[Start Day]=DAY(A655)),--(TOther[Start Day]&gt;=DAY(A655))),--(IFERROR(MOD(TOther[Start Month]-MONTH(A655)+2,2),1)=0),TOther[Amount])))</f>
        <v>0</v>
      </c>
      <c r="S655" s="8" cm="1">
        <f t="array" ref="S655">IF(A655="","",IF(COUNTIF(TOther[Frequency],S$1)=0,0,SUMPRODUCT(--(TOther[Frequency]=S$1),--(TOther[Start Date]&lt;=A655),--(TOther[End Date Calc]&gt;=A655),IF(B655="N",--(TOther[Start Day]=DAY(A655)),--(TOther[Start Day]&gt;=DAY(A655))),--(IFERROR(MOD(TOther[Start Month]-MONTH(A655)+3,3),1)=0),TOther[Amount])))</f>
        <v>0</v>
      </c>
      <c r="T655" s="8" cm="1">
        <f t="array" ref="T655">IF($A655="","",IF(COUNTIF(TOther[Frequency],T$1)=0,0,SUMPRODUCT(--(TOther[Frequency]=T$1),--(TOther[Start Date]&lt;=$A655),--(TOther[End Date Calc]&gt;=$A655),IF($B655="N",--(TOther[Start Day]=DAY($A655)),--(TOther[Start Day]&gt;=DAY($A655))),--(IFERROR(MOD(TOther[Start Month]-MONTH($A655)+4,4),1)=0),TOther[Amount])))</f>
        <v>0</v>
      </c>
      <c r="U655" s="8" cm="1">
        <f t="array" ref="U655">IF(A655="","",IF(COUNTIF(TOther[Frequency],$U$1)=0,0,SUMPRODUCT(--(TOther[Frequency]=$U$1),--(TOther[Start Date]&lt;=A655),--(TOther[End Date Calc]&gt;=A655),IF(B655="N",--(TOther[Start Day]=DAY(A655)),--(TOther[Start Day]&gt;=DAY(A655))),--(IFERROR(MOD(TOther[Start Month]-MONTH(A655)+6,6),1)=0),TOther[Amount])))</f>
        <v>0</v>
      </c>
      <c r="V655" s="8" cm="1">
        <f t="array" ref="V655">IF(A655="","",IF(COUNTIF(TOther[Frequency],$V$1)=0,0,SUMPRODUCT(--(TOther[Frequency]=$V$1),--(TOther[Start Date]&lt;=A655),--(TOther[End Date Calc]&gt;=A655),IF(B655="N",--(TOther[Start Day]=DAY(A655)),--(TOther[Start Day]&gt;=DAY(A655))),--(IFERROR(MOD(TOther[Start Month]-MONTH(A655)+12,12),1)=0),TOther[Amount])))</f>
        <v>0</v>
      </c>
      <c r="W655" s="8">
        <f>IF(A655="","",SUMIFS(TOther[Amount],TOther[Start Date],A655,TOther[Frequency],$W$1))</f>
        <v>0</v>
      </c>
      <c r="X655" s="9">
        <f t="shared" si="50"/>
        <v>0</v>
      </c>
      <c r="Y655" s="9">
        <f t="shared" si="54"/>
        <v>0</v>
      </c>
      <c r="Z655" s="8" cm="1">
        <f t="array" ref="Z655">IF(A655="","",IF(COUNTIF('2) Income'!$D$13:$D$32,"Weekly")=0,0,SUMPRODUCT(--(IFERROR(MOD(A655-'2) Income'!$F$13:$F$32,7),1)=0),--('2) Income'!$D$13:$D$32="Weekly"),--('2) Income'!$F$13:$F$32&lt;=A655),'2) Income'!$E$13:$E$32)))</f>
        <v>0</v>
      </c>
      <c r="AA655" s="8" cm="1">
        <f t="array" ref="AA655">IF(A655="","",IF(COUNTIF('2) Income'!$D$13:$D$32,"Every Other Week")=0,0,SUMPRODUCT(--(IFERROR(MOD(A655-'2) Income'!$F$13:$F$32,14),1)=0),--('2) Income'!$D$13:$D$32="Every Other Week"),--('2) Income'!$F$13:$F$32&lt;=A655),'2) Income'!$E$13:$E$32)))</f>
        <v>0</v>
      </c>
      <c r="AB655" s="8">
        <f>IF(A655="","",IF(COUNTIF('2) Income'!$D$13:$D$32,"1st and 15th")=0,0,IF(OR(DAY(A655)=1,DAY(A655)=15),SUMIFS('2) Income'!$E$13:$E$32,'2) Income'!$D$13:$D$32,"1st and 15th",'2) Income'!$F$13:$F$32,"&lt;="&amp;$A655),0)))</f>
        <v>0</v>
      </c>
      <c r="AC655" s="8">
        <f>IF(A655="","",IF(COUNTIF('2) Income'!$D$13:$D$32,"2nd Wednesday")=0,0,IF(A655=(A655-DAY(A655)+1+2*7-WEEKDAY(A655-DAY(A655)+8-4,1)),SUMIFS('2) Income'!$E$13:$E$32,'2) Income'!$D$13:$D$32,"2nd Wednesday",'2) Income'!$F$13:$F$32,"&lt;="&amp;$A655),0)))</f>
        <v>0</v>
      </c>
      <c r="AD655" s="8">
        <f>IF(A655="","",IF(COUNTIF('2) Income'!$D$13:$D$32,"3rd Wednesday")=0,0,IF(A655=(A655-DAY(A655)+1+3*7-WEEKDAY(A655-DAY(A655)+8-4,1)),SUMIFS('2) Income'!$E$13:$E$32,'2) Income'!$D$13:$D$32,"3rd Wednesday",'2) Income'!$F$13:$F$32,"&lt;="&amp;$A655),0)))</f>
        <v>0</v>
      </c>
      <c r="AE655" s="8">
        <f>IF(A655="","",IF(COUNTIF('2) Income'!$D$13:$D$32,"4th Wednesday")=0,0,IF(A655=(A655-DAY(A655)+1+4*7-WEEKDAY(A655-DAY(A655)+8-4,1)),SUMIFS('2) Income'!$E$13:$E$32,'2) Income'!$D$13:$D$32,"4th Wednesday",'2) Income'!$F$13:$F$32,"&lt;="&amp;$A655),0)))</f>
        <v>0</v>
      </c>
      <c r="AF655" s="8" cm="1">
        <f t="array" ref="AF655">IF(A655="","",IF(COUNTIF('2) Income'!$D$13:$D$32,"Every 4 Weeks")=0,0,SUMPRODUCT(--(IFERROR(MOD(A655-'2) Income'!$F$13:$F$32,28),1)=0),--('2) Income'!$D$13:$D$32="Every 4 Weeks"),--('2) Income'!$F$13:$F$32&lt;=A655),'2) Income'!$E$13:$E$32)))</f>
        <v>0</v>
      </c>
      <c r="AG655" s="8">
        <f>IF(A655="","",IF(COUNTIF('2) Income'!$D$13:$D$32,"Monthly")=0,0,IF(B655="N",SUMIFS('2) Income'!$E$13:$E$32,'2) Income'!$D$13:$D$32,"monthly",'2) Income'!$F$13:$F$32,"&lt;="&amp;$A655,'2) Income'!$I$13:$I$32,DAY(A655)),SUMIFS('2) Income'!$E$13:$E$32,'2) Income'!$D$13:$D$32,"monthly",'2) Income'!$F$13:$F$32,"&lt;="&amp;$A655,'2) Income'!$I$13:$I$32,"&gt;="&amp;DAY(A655)))))</f>
        <v>0</v>
      </c>
      <c r="AH655" s="8" cm="1">
        <f t="array" ref="AH655">IF(A655="","",IF(COUNTIF('2) Income'!$D$13:$D$32,"Yearly")=0,0,SUMPRODUCT(--('2) Income'!$D$13:$D$32="Yearly"),--('2) Income'!$F$13:$F$32&lt;=A655),IF(B655="N",--('2) Income'!$I$13:$I$32=DAY(A655)),--('2) Income'!$I$13:$I$32&gt;=DAY(A655))),--(IFERROR(MOD('2) Income'!$H$13:$H$32-MONTH(A655)+12,12),1)=0),'2) Income'!$E$13:$E$32)))</f>
        <v>0</v>
      </c>
      <c r="AI655" s="8">
        <f>IF(A655="","",IF(COUNTIF('2) Income'!$D$13:$D$32,"one-time")=0,0,SUMIFS('2) Income'!$E$13:$E$32,'2) Income'!$D$13:$D$32,"one-time",'2) Income'!$F$13:$F$32,"="&amp;$A655)))</f>
        <v>0</v>
      </c>
      <c r="AJ655" s="9">
        <f t="shared" si="51"/>
        <v>0</v>
      </c>
    </row>
    <row r="656" spans="1:36">
      <c r="A656" s="7">
        <f>IF(A655="","",IF(A655+1&lt;='1) Period'!$E$21,A655+1,""))</f>
        <v>46128</v>
      </c>
      <c r="B656" s="7" t="str">
        <f t="shared" si="52"/>
        <v>N</v>
      </c>
      <c r="C656" t="str">
        <f t="shared" si="53"/>
        <v>F</v>
      </c>
      <c r="D656" s="8">
        <f>IF(A656="","",IF(TEXT(A656,"dddd")='4) Happy Money'!$E$23,WAllowance,0))</f>
        <v>0</v>
      </c>
      <c r="E656" s="8">
        <f>IF(A656="","",IF(B656="N",SUMIF(TMonthly[Day of the Month],DAY(A656),TMonthly[Amount]),SUMIF(TMonthly[Day of the Month],"&gt;="&amp;DAY(A656),TMonthly[Amount])))</f>
        <v>0</v>
      </c>
      <c r="F656" s="8" cm="1">
        <f t="array" ref="F656">IF(A656="","",SUMPRODUCT(--(TYearly[Due Date]&lt;=A656),IF(B656="N",--(TYearly[Day]=DAY(A656)),--(TYearly[Day]&gt;=DAY(A656))),--(IFERROR(MOD(TYearly[Month]-MONTH(A656)+12,12),1)=0),TYearly[Amount]))</f>
        <v>0</v>
      </c>
      <c r="G656" s="8">
        <f>IF(A656="","",SUMIF(TOneTime[Due Date],A656,TOneTime[Amount]))</f>
        <v>0</v>
      </c>
      <c r="H656" s="8" cm="1">
        <f t="array" ref="H656">IF(A656="","",IF(COUNTIF(TOther[Frequency],$H$1)=0,0,SUMPRODUCT(--(IFERROR(MOD(A656-TOther[Start Date],7),1)=0),--(TOther[Frequency]=$H$1),--(TOther[Start Date]&lt;=A656),--(TOther[End Date Calc]&gt;=A656),TOther[Amount])))</f>
        <v>0</v>
      </c>
      <c r="I656" s="8" cm="1">
        <f t="array" ref="I656">IF(A656="","",IF(COUNTIF(TOther[Frequency],$I$1)=0,0,SUMPRODUCT(--(IFERROR(MOD(A656-TOther[Start Date],14),1)=0),--(TOther[Frequency]=$I$1),--(TOther[Start Date]&lt;=A656),--(TOther[End Date Calc]&gt;=A656),TOther[Amount])))</f>
        <v>0</v>
      </c>
      <c r="J656" s="8">
        <f>IF(A656="","",IF(COUNTIF(TOther[Frequency],$J$1)=0,0,IF(OR(DAY(A656)=1,DAY(A656)=15),SUMIFS(TOther[Amount],TOther[Frequency],$J$1,TOther[Start Date],"&lt;="&amp;$A656,TOther[End Date Calc],"&gt;="&amp;A656),0)))</f>
        <v>0</v>
      </c>
      <c r="K656" s="8">
        <f>IF(A656="","",IF(COUNTIF(TOther[Frequency],$K$1)=0,0,IF(A656=(A656-DAY(A656)+1+2*7-WEEKDAY(A656-DAY(A656)+8-4,1)),SUMIFS(TOther[Amount],TOther[Frequency],$K$1,TOther[Start Date],"&lt;="&amp;$A656,TOther[End Date Calc],"&gt;="&amp;A656),0)))</f>
        <v>0</v>
      </c>
      <c r="L656" s="8">
        <f>IF(A656="","",IF(COUNTIF(TOther[Frequency],$L$1)=0,0,IF(A656=(A656-DAY(A656)+1+3*7-WEEKDAY(A656-DAY(A656)+8-4,1)),SUMIFS(TOther[Amount],TOther[Frequency],$L$1,TOther[Start Date],"&lt;="&amp;$A656,TOther[End Date Calc],"&gt;="&amp;A656),0)))</f>
        <v>0</v>
      </c>
      <c r="M656" s="8">
        <f>IF(A656="","",IF(COUNTIF(TOther[Frequency],$M$1)=0,0,IF(A656=(A656-DAY(A656)+1+4*7-WEEKDAY(A656-DAY(A656)+8-4,1)),SUMIFS(TOther[Amount],TOther[Frequency],$M$1,TOther[Start Date],"&lt;="&amp;$A656,TOther[End Date Calc],"&gt;="&amp;A656),0)))</f>
        <v>0</v>
      </c>
      <c r="N656" s="8" cm="1">
        <f t="array" ref="N656">IF(A656="","",IF(COUNTIF(TOther[Frequency],$N$1)=0,0,SUMPRODUCT(--(IFERROR(MOD(A656-TOther[Start Date],28),1)=0),--(TOther[Frequency]=$N$1),--(TOther[Start Date]&lt;=A656),--(TOther[End Date Calc]&gt;=A656),TOther[Amount])))</f>
        <v>0</v>
      </c>
      <c r="O656" s="8" cm="1">
        <f t="array" ref="O656">IF(A656="","",IF(COUNTIF(TOther[Frequency],$O$1)=0,0,SUMPRODUCT(--(IFERROR(MOD(A656-TOther[Start Date],42),1)=0),--(TOther[Frequency]=$O$1),--(TOther[Start Date]&lt;=A656),--(TOther[End Date Calc]&gt;=A656),TOther[Amount])))</f>
        <v>0</v>
      </c>
      <c r="P656" s="8" cm="1">
        <f t="array" ref="P656">IF(A656="","",IF(COUNTIF(TOther[Frequency],$P$1)=0,0,SUMPRODUCT(--(IFERROR(MOD(A656-TOther[Start Date],56),1)=0),--(TOther[Frequency]=$P$1),--(TOther[Start Date]&lt;=A656),--(TOther[End Date Calc]&gt;=A656),TOther[Amount])))</f>
        <v>0</v>
      </c>
      <c r="Q656" s="8">
        <f>IF(A656="","",IF(COUNTIF(TOther[Frequency],$Q$1)=0,0,IF(B656="N",SUMIFS(TOther[Amount],TOther[Frequency],$Q$1,TOther[Start Date],"&lt;="&amp;$A656,TOther[End Date Calc],"&gt;="&amp;A656,TOther[Start Day],DAY(A656)),SUMIFS(TOther[Amount],TOther[Frequency],$Q$1,TOther[Start Date],"&lt;="&amp;$A656,TOther[End Date Calc],"&gt;="&amp;A656,TOther[Start Day],"&gt;="&amp;DAY(A656)))))</f>
        <v>0</v>
      </c>
      <c r="R656" s="8" cm="1">
        <f t="array" ref="R656">IF(A656="","",IF(COUNTIF(TOther[Frequency],R$1)=0,0,SUMPRODUCT(--(TOther[Frequency]=R$1),--(TOther[Start Date]&lt;=A656),--(TOther[End Date Calc]&gt;=A656),IF(B656="N",--(TOther[Start Day]=DAY(A656)),--(TOther[Start Day]&gt;=DAY(A656))),--(IFERROR(MOD(TOther[Start Month]-MONTH(A656)+2,2),1)=0),TOther[Amount])))</f>
        <v>0</v>
      </c>
      <c r="S656" s="8" cm="1">
        <f t="array" ref="S656">IF(A656="","",IF(COUNTIF(TOther[Frequency],S$1)=0,0,SUMPRODUCT(--(TOther[Frequency]=S$1),--(TOther[Start Date]&lt;=A656),--(TOther[End Date Calc]&gt;=A656),IF(B656="N",--(TOther[Start Day]=DAY(A656)),--(TOther[Start Day]&gt;=DAY(A656))),--(IFERROR(MOD(TOther[Start Month]-MONTH(A656)+3,3),1)=0),TOther[Amount])))</f>
        <v>0</v>
      </c>
      <c r="T656" s="8" cm="1">
        <f t="array" ref="T656">IF($A656="","",IF(COUNTIF(TOther[Frequency],T$1)=0,0,SUMPRODUCT(--(TOther[Frequency]=T$1),--(TOther[Start Date]&lt;=$A656),--(TOther[End Date Calc]&gt;=$A656),IF($B656="N",--(TOther[Start Day]=DAY($A656)),--(TOther[Start Day]&gt;=DAY($A656))),--(IFERROR(MOD(TOther[Start Month]-MONTH($A656)+4,4),1)=0),TOther[Amount])))</f>
        <v>0</v>
      </c>
      <c r="U656" s="8" cm="1">
        <f t="array" ref="U656">IF(A656="","",IF(COUNTIF(TOther[Frequency],$U$1)=0,0,SUMPRODUCT(--(TOther[Frequency]=$U$1),--(TOther[Start Date]&lt;=A656),--(TOther[End Date Calc]&gt;=A656),IF(B656="N",--(TOther[Start Day]=DAY(A656)),--(TOther[Start Day]&gt;=DAY(A656))),--(IFERROR(MOD(TOther[Start Month]-MONTH(A656)+6,6),1)=0),TOther[Amount])))</f>
        <v>0</v>
      </c>
      <c r="V656" s="8" cm="1">
        <f t="array" ref="V656">IF(A656="","",IF(COUNTIF(TOther[Frequency],$V$1)=0,0,SUMPRODUCT(--(TOther[Frequency]=$V$1),--(TOther[Start Date]&lt;=A656),--(TOther[End Date Calc]&gt;=A656),IF(B656="N",--(TOther[Start Day]=DAY(A656)),--(TOther[Start Day]&gt;=DAY(A656))),--(IFERROR(MOD(TOther[Start Month]-MONTH(A656)+12,12),1)=0),TOther[Amount])))</f>
        <v>0</v>
      </c>
      <c r="W656" s="8">
        <f>IF(A656="","",SUMIFS(TOther[Amount],TOther[Start Date],A656,TOther[Frequency],$W$1))</f>
        <v>0</v>
      </c>
      <c r="X656" s="9">
        <f t="shared" si="50"/>
        <v>0</v>
      </c>
      <c r="Y656" s="9">
        <f t="shared" si="54"/>
        <v>0</v>
      </c>
      <c r="Z656" s="8" cm="1">
        <f t="array" ref="Z656">IF(A656="","",IF(COUNTIF('2) Income'!$D$13:$D$32,"Weekly")=0,0,SUMPRODUCT(--(IFERROR(MOD(A656-'2) Income'!$F$13:$F$32,7),1)=0),--('2) Income'!$D$13:$D$32="Weekly"),--('2) Income'!$F$13:$F$32&lt;=A656),'2) Income'!$E$13:$E$32)))</f>
        <v>0</v>
      </c>
      <c r="AA656" s="8" cm="1">
        <f t="array" ref="AA656">IF(A656="","",IF(COUNTIF('2) Income'!$D$13:$D$32,"Every Other Week")=0,0,SUMPRODUCT(--(IFERROR(MOD(A656-'2) Income'!$F$13:$F$32,14),1)=0),--('2) Income'!$D$13:$D$32="Every Other Week"),--('2) Income'!$F$13:$F$32&lt;=A656),'2) Income'!$E$13:$E$32)))</f>
        <v>0</v>
      </c>
      <c r="AB656" s="8">
        <f>IF(A656="","",IF(COUNTIF('2) Income'!$D$13:$D$32,"1st and 15th")=0,0,IF(OR(DAY(A656)=1,DAY(A656)=15),SUMIFS('2) Income'!$E$13:$E$32,'2) Income'!$D$13:$D$32,"1st and 15th",'2) Income'!$F$13:$F$32,"&lt;="&amp;$A656),0)))</f>
        <v>0</v>
      </c>
      <c r="AC656" s="8">
        <f>IF(A656="","",IF(COUNTIF('2) Income'!$D$13:$D$32,"2nd Wednesday")=0,0,IF(A656=(A656-DAY(A656)+1+2*7-WEEKDAY(A656-DAY(A656)+8-4,1)),SUMIFS('2) Income'!$E$13:$E$32,'2) Income'!$D$13:$D$32,"2nd Wednesday",'2) Income'!$F$13:$F$32,"&lt;="&amp;$A656),0)))</f>
        <v>0</v>
      </c>
      <c r="AD656" s="8">
        <f>IF(A656="","",IF(COUNTIF('2) Income'!$D$13:$D$32,"3rd Wednesday")=0,0,IF(A656=(A656-DAY(A656)+1+3*7-WEEKDAY(A656-DAY(A656)+8-4,1)),SUMIFS('2) Income'!$E$13:$E$32,'2) Income'!$D$13:$D$32,"3rd Wednesday",'2) Income'!$F$13:$F$32,"&lt;="&amp;$A656),0)))</f>
        <v>0</v>
      </c>
      <c r="AE656" s="8">
        <f>IF(A656="","",IF(COUNTIF('2) Income'!$D$13:$D$32,"4th Wednesday")=0,0,IF(A656=(A656-DAY(A656)+1+4*7-WEEKDAY(A656-DAY(A656)+8-4,1)),SUMIFS('2) Income'!$E$13:$E$32,'2) Income'!$D$13:$D$32,"4th Wednesday",'2) Income'!$F$13:$F$32,"&lt;="&amp;$A656),0)))</f>
        <v>0</v>
      </c>
      <c r="AF656" s="8" cm="1">
        <f t="array" ref="AF656">IF(A656="","",IF(COUNTIF('2) Income'!$D$13:$D$32,"Every 4 Weeks")=0,0,SUMPRODUCT(--(IFERROR(MOD(A656-'2) Income'!$F$13:$F$32,28),1)=0),--('2) Income'!$D$13:$D$32="Every 4 Weeks"),--('2) Income'!$F$13:$F$32&lt;=A656),'2) Income'!$E$13:$E$32)))</f>
        <v>0</v>
      </c>
      <c r="AG656" s="8">
        <f>IF(A656="","",IF(COUNTIF('2) Income'!$D$13:$D$32,"Monthly")=0,0,IF(B656="N",SUMIFS('2) Income'!$E$13:$E$32,'2) Income'!$D$13:$D$32,"monthly",'2) Income'!$F$13:$F$32,"&lt;="&amp;$A656,'2) Income'!$I$13:$I$32,DAY(A656)),SUMIFS('2) Income'!$E$13:$E$32,'2) Income'!$D$13:$D$32,"monthly",'2) Income'!$F$13:$F$32,"&lt;="&amp;$A656,'2) Income'!$I$13:$I$32,"&gt;="&amp;DAY(A656)))))</f>
        <v>0</v>
      </c>
      <c r="AH656" s="8" cm="1">
        <f t="array" ref="AH656">IF(A656="","",IF(COUNTIF('2) Income'!$D$13:$D$32,"Yearly")=0,0,SUMPRODUCT(--('2) Income'!$D$13:$D$32="Yearly"),--('2) Income'!$F$13:$F$32&lt;=A656),IF(B656="N",--('2) Income'!$I$13:$I$32=DAY(A656)),--('2) Income'!$I$13:$I$32&gt;=DAY(A656))),--(IFERROR(MOD('2) Income'!$H$13:$H$32-MONTH(A656)+12,12),1)=0),'2) Income'!$E$13:$E$32)))</f>
        <v>0</v>
      </c>
      <c r="AI656" s="8">
        <f>IF(A656="","",IF(COUNTIF('2) Income'!$D$13:$D$32,"one-time")=0,0,SUMIFS('2) Income'!$E$13:$E$32,'2) Income'!$D$13:$D$32,"one-time",'2) Income'!$F$13:$F$32,"="&amp;$A656)))</f>
        <v>0</v>
      </c>
      <c r="AJ656" s="9">
        <f t="shared" si="51"/>
        <v>0</v>
      </c>
    </row>
    <row r="657" spans="1:36">
      <c r="A657" s="7">
        <f>IF(A656="","",IF(A656+1&lt;='1) Period'!$E$21,A656+1,""))</f>
        <v>46129</v>
      </c>
      <c r="B657" s="7" t="str">
        <f t="shared" si="52"/>
        <v>N</v>
      </c>
      <c r="C657" t="str">
        <f t="shared" si="53"/>
        <v>F</v>
      </c>
      <c r="D657" s="8">
        <f>IF(A657="","",IF(TEXT(A657,"dddd")='4) Happy Money'!$E$23,WAllowance,0))</f>
        <v>0</v>
      </c>
      <c r="E657" s="8">
        <f>IF(A657="","",IF(B657="N",SUMIF(TMonthly[Day of the Month],DAY(A657),TMonthly[Amount]),SUMIF(TMonthly[Day of the Month],"&gt;="&amp;DAY(A657),TMonthly[Amount])))</f>
        <v>0</v>
      </c>
      <c r="F657" s="8" cm="1">
        <f t="array" ref="F657">IF(A657="","",SUMPRODUCT(--(TYearly[Due Date]&lt;=A657),IF(B657="N",--(TYearly[Day]=DAY(A657)),--(TYearly[Day]&gt;=DAY(A657))),--(IFERROR(MOD(TYearly[Month]-MONTH(A657)+12,12),1)=0),TYearly[Amount]))</f>
        <v>0</v>
      </c>
      <c r="G657" s="8">
        <f>IF(A657="","",SUMIF(TOneTime[Due Date],A657,TOneTime[Amount]))</f>
        <v>0</v>
      </c>
      <c r="H657" s="8" cm="1">
        <f t="array" ref="H657">IF(A657="","",IF(COUNTIF(TOther[Frequency],$H$1)=0,0,SUMPRODUCT(--(IFERROR(MOD(A657-TOther[Start Date],7),1)=0),--(TOther[Frequency]=$H$1),--(TOther[Start Date]&lt;=A657),--(TOther[End Date Calc]&gt;=A657),TOther[Amount])))</f>
        <v>0</v>
      </c>
      <c r="I657" s="8" cm="1">
        <f t="array" ref="I657">IF(A657="","",IF(COUNTIF(TOther[Frequency],$I$1)=0,0,SUMPRODUCT(--(IFERROR(MOD(A657-TOther[Start Date],14),1)=0),--(TOther[Frequency]=$I$1),--(TOther[Start Date]&lt;=A657),--(TOther[End Date Calc]&gt;=A657),TOther[Amount])))</f>
        <v>0</v>
      </c>
      <c r="J657" s="8">
        <f>IF(A657="","",IF(COUNTIF(TOther[Frequency],$J$1)=0,0,IF(OR(DAY(A657)=1,DAY(A657)=15),SUMIFS(TOther[Amount],TOther[Frequency],$J$1,TOther[Start Date],"&lt;="&amp;$A657,TOther[End Date Calc],"&gt;="&amp;A657),0)))</f>
        <v>0</v>
      </c>
      <c r="K657" s="8">
        <f>IF(A657="","",IF(COUNTIF(TOther[Frequency],$K$1)=0,0,IF(A657=(A657-DAY(A657)+1+2*7-WEEKDAY(A657-DAY(A657)+8-4,1)),SUMIFS(TOther[Amount],TOther[Frequency],$K$1,TOther[Start Date],"&lt;="&amp;$A657,TOther[End Date Calc],"&gt;="&amp;A657),0)))</f>
        <v>0</v>
      </c>
      <c r="L657" s="8">
        <f>IF(A657="","",IF(COUNTIF(TOther[Frequency],$L$1)=0,0,IF(A657=(A657-DAY(A657)+1+3*7-WEEKDAY(A657-DAY(A657)+8-4,1)),SUMIFS(TOther[Amount],TOther[Frequency],$L$1,TOther[Start Date],"&lt;="&amp;$A657,TOther[End Date Calc],"&gt;="&amp;A657),0)))</f>
        <v>0</v>
      </c>
      <c r="M657" s="8">
        <f>IF(A657="","",IF(COUNTIF(TOther[Frequency],$M$1)=0,0,IF(A657=(A657-DAY(A657)+1+4*7-WEEKDAY(A657-DAY(A657)+8-4,1)),SUMIFS(TOther[Amount],TOther[Frequency],$M$1,TOther[Start Date],"&lt;="&amp;$A657,TOther[End Date Calc],"&gt;="&amp;A657),0)))</f>
        <v>0</v>
      </c>
      <c r="N657" s="8" cm="1">
        <f t="array" ref="N657">IF(A657="","",IF(COUNTIF(TOther[Frequency],$N$1)=0,0,SUMPRODUCT(--(IFERROR(MOD(A657-TOther[Start Date],28),1)=0),--(TOther[Frequency]=$N$1),--(TOther[Start Date]&lt;=A657),--(TOther[End Date Calc]&gt;=A657),TOther[Amount])))</f>
        <v>0</v>
      </c>
      <c r="O657" s="8" cm="1">
        <f t="array" ref="O657">IF(A657="","",IF(COUNTIF(TOther[Frequency],$O$1)=0,0,SUMPRODUCT(--(IFERROR(MOD(A657-TOther[Start Date],42),1)=0),--(TOther[Frequency]=$O$1),--(TOther[Start Date]&lt;=A657),--(TOther[End Date Calc]&gt;=A657),TOther[Amount])))</f>
        <v>0</v>
      </c>
      <c r="P657" s="8" cm="1">
        <f t="array" ref="P657">IF(A657="","",IF(COUNTIF(TOther[Frequency],$P$1)=0,0,SUMPRODUCT(--(IFERROR(MOD(A657-TOther[Start Date],56),1)=0),--(TOther[Frequency]=$P$1),--(TOther[Start Date]&lt;=A657),--(TOther[End Date Calc]&gt;=A657),TOther[Amount])))</f>
        <v>0</v>
      </c>
      <c r="Q657" s="8">
        <f>IF(A657="","",IF(COUNTIF(TOther[Frequency],$Q$1)=0,0,IF(B657="N",SUMIFS(TOther[Amount],TOther[Frequency],$Q$1,TOther[Start Date],"&lt;="&amp;$A657,TOther[End Date Calc],"&gt;="&amp;A657,TOther[Start Day],DAY(A657)),SUMIFS(TOther[Amount],TOther[Frequency],$Q$1,TOther[Start Date],"&lt;="&amp;$A657,TOther[End Date Calc],"&gt;="&amp;A657,TOther[Start Day],"&gt;="&amp;DAY(A657)))))</f>
        <v>0</v>
      </c>
      <c r="R657" s="8" cm="1">
        <f t="array" ref="R657">IF(A657="","",IF(COUNTIF(TOther[Frequency],R$1)=0,0,SUMPRODUCT(--(TOther[Frequency]=R$1),--(TOther[Start Date]&lt;=A657),--(TOther[End Date Calc]&gt;=A657),IF(B657="N",--(TOther[Start Day]=DAY(A657)),--(TOther[Start Day]&gt;=DAY(A657))),--(IFERROR(MOD(TOther[Start Month]-MONTH(A657)+2,2),1)=0),TOther[Amount])))</f>
        <v>0</v>
      </c>
      <c r="S657" s="8" cm="1">
        <f t="array" ref="S657">IF(A657="","",IF(COUNTIF(TOther[Frequency],S$1)=0,0,SUMPRODUCT(--(TOther[Frequency]=S$1),--(TOther[Start Date]&lt;=A657),--(TOther[End Date Calc]&gt;=A657),IF(B657="N",--(TOther[Start Day]=DAY(A657)),--(TOther[Start Day]&gt;=DAY(A657))),--(IFERROR(MOD(TOther[Start Month]-MONTH(A657)+3,3),1)=0),TOther[Amount])))</f>
        <v>0</v>
      </c>
      <c r="T657" s="8" cm="1">
        <f t="array" ref="T657">IF($A657="","",IF(COUNTIF(TOther[Frequency],T$1)=0,0,SUMPRODUCT(--(TOther[Frequency]=T$1),--(TOther[Start Date]&lt;=$A657),--(TOther[End Date Calc]&gt;=$A657),IF($B657="N",--(TOther[Start Day]=DAY($A657)),--(TOther[Start Day]&gt;=DAY($A657))),--(IFERROR(MOD(TOther[Start Month]-MONTH($A657)+4,4),1)=0),TOther[Amount])))</f>
        <v>0</v>
      </c>
      <c r="U657" s="8" cm="1">
        <f t="array" ref="U657">IF(A657="","",IF(COUNTIF(TOther[Frequency],$U$1)=0,0,SUMPRODUCT(--(TOther[Frequency]=$U$1),--(TOther[Start Date]&lt;=A657),--(TOther[End Date Calc]&gt;=A657),IF(B657="N",--(TOther[Start Day]=DAY(A657)),--(TOther[Start Day]&gt;=DAY(A657))),--(IFERROR(MOD(TOther[Start Month]-MONTH(A657)+6,6),1)=0),TOther[Amount])))</f>
        <v>0</v>
      </c>
      <c r="V657" s="8" cm="1">
        <f t="array" ref="V657">IF(A657="","",IF(COUNTIF(TOther[Frequency],$V$1)=0,0,SUMPRODUCT(--(TOther[Frequency]=$V$1),--(TOther[Start Date]&lt;=A657),--(TOther[End Date Calc]&gt;=A657),IF(B657="N",--(TOther[Start Day]=DAY(A657)),--(TOther[Start Day]&gt;=DAY(A657))),--(IFERROR(MOD(TOther[Start Month]-MONTH(A657)+12,12),1)=0),TOther[Amount])))</f>
        <v>0</v>
      </c>
      <c r="W657" s="8">
        <f>IF(A657="","",SUMIFS(TOther[Amount],TOther[Start Date],A657,TOther[Frequency],$W$1))</f>
        <v>0</v>
      </c>
      <c r="X657" s="9">
        <f t="shared" si="50"/>
        <v>0</v>
      </c>
      <c r="Y657" s="9">
        <f t="shared" si="54"/>
        <v>0</v>
      </c>
      <c r="Z657" s="8" cm="1">
        <f t="array" ref="Z657">IF(A657="","",IF(COUNTIF('2) Income'!$D$13:$D$32,"Weekly")=0,0,SUMPRODUCT(--(IFERROR(MOD(A657-'2) Income'!$F$13:$F$32,7),1)=0),--('2) Income'!$D$13:$D$32="Weekly"),--('2) Income'!$F$13:$F$32&lt;=A657),'2) Income'!$E$13:$E$32)))</f>
        <v>0</v>
      </c>
      <c r="AA657" s="8" cm="1">
        <f t="array" ref="AA657">IF(A657="","",IF(COUNTIF('2) Income'!$D$13:$D$32,"Every Other Week")=0,0,SUMPRODUCT(--(IFERROR(MOD(A657-'2) Income'!$F$13:$F$32,14),1)=0),--('2) Income'!$D$13:$D$32="Every Other Week"),--('2) Income'!$F$13:$F$32&lt;=A657),'2) Income'!$E$13:$E$32)))</f>
        <v>0</v>
      </c>
      <c r="AB657" s="8">
        <f>IF(A657="","",IF(COUNTIF('2) Income'!$D$13:$D$32,"1st and 15th")=0,0,IF(OR(DAY(A657)=1,DAY(A657)=15),SUMIFS('2) Income'!$E$13:$E$32,'2) Income'!$D$13:$D$32,"1st and 15th",'2) Income'!$F$13:$F$32,"&lt;="&amp;$A657),0)))</f>
        <v>0</v>
      </c>
      <c r="AC657" s="8">
        <f>IF(A657="","",IF(COUNTIF('2) Income'!$D$13:$D$32,"2nd Wednesday")=0,0,IF(A657=(A657-DAY(A657)+1+2*7-WEEKDAY(A657-DAY(A657)+8-4,1)),SUMIFS('2) Income'!$E$13:$E$32,'2) Income'!$D$13:$D$32,"2nd Wednesday",'2) Income'!$F$13:$F$32,"&lt;="&amp;$A657),0)))</f>
        <v>0</v>
      </c>
      <c r="AD657" s="8">
        <f>IF(A657="","",IF(COUNTIF('2) Income'!$D$13:$D$32,"3rd Wednesday")=0,0,IF(A657=(A657-DAY(A657)+1+3*7-WEEKDAY(A657-DAY(A657)+8-4,1)),SUMIFS('2) Income'!$E$13:$E$32,'2) Income'!$D$13:$D$32,"3rd Wednesday",'2) Income'!$F$13:$F$32,"&lt;="&amp;$A657),0)))</f>
        <v>0</v>
      </c>
      <c r="AE657" s="8">
        <f>IF(A657="","",IF(COUNTIF('2) Income'!$D$13:$D$32,"4th Wednesday")=0,0,IF(A657=(A657-DAY(A657)+1+4*7-WEEKDAY(A657-DAY(A657)+8-4,1)),SUMIFS('2) Income'!$E$13:$E$32,'2) Income'!$D$13:$D$32,"4th Wednesday",'2) Income'!$F$13:$F$32,"&lt;="&amp;$A657),0)))</f>
        <v>0</v>
      </c>
      <c r="AF657" s="8" cm="1">
        <f t="array" ref="AF657">IF(A657="","",IF(COUNTIF('2) Income'!$D$13:$D$32,"Every 4 Weeks")=0,0,SUMPRODUCT(--(IFERROR(MOD(A657-'2) Income'!$F$13:$F$32,28),1)=0),--('2) Income'!$D$13:$D$32="Every 4 Weeks"),--('2) Income'!$F$13:$F$32&lt;=A657),'2) Income'!$E$13:$E$32)))</f>
        <v>0</v>
      </c>
      <c r="AG657" s="8">
        <f>IF(A657="","",IF(COUNTIF('2) Income'!$D$13:$D$32,"Monthly")=0,0,IF(B657="N",SUMIFS('2) Income'!$E$13:$E$32,'2) Income'!$D$13:$D$32,"monthly",'2) Income'!$F$13:$F$32,"&lt;="&amp;$A657,'2) Income'!$I$13:$I$32,DAY(A657)),SUMIFS('2) Income'!$E$13:$E$32,'2) Income'!$D$13:$D$32,"monthly",'2) Income'!$F$13:$F$32,"&lt;="&amp;$A657,'2) Income'!$I$13:$I$32,"&gt;="&amp;DAY(A657)))))</f>
        <v>0</v>
      </c>
      <c r="AH657" s="8" cm="1">
        <f t="array" ref="AH657">IF(A657="","",IF(COUNTIF('2) Income'!$D$13:$D$32,"Yearly")=0,0,SUMPRODUCT(--('2) Income'!$D$13:$D$32="Yearly"),--('2) Income'!$F$13:$F$32&lt;=A657),IF(B657="N",--('2) Income'!$I$13:$I$32=DAY(A657)),--('2) Income'!$I$13:$I$32&gt;=DAY(A657))),--(IFERROR(MOD('2) Income'!$H$13:$H$32-MONTH(A657)+12,12),1)=0),'2) Income'!$E$13:$E$32)))</f>
        <v>0</v>
      </c>
      <c r="AI657" s="8">
        <f>IF(A657="","",IF(COUNTIF('2) Income'!$D$13:$D$32,"one-time")=0,0,SUMIFS('2) Income'!$E$13:$E$32,'2) Income'!$D$13:$D$32,"one-time",'2) Income'!$F$13:$F$32,"="&amp;$A657)))</f>
        <v>0</v>
      </c>
      <c r="AJ657" s="9">
        <f t="shared" si="51"/>
        <v>0</v>
      </c>
    </row>
    <row r="658" spans="1:36">
      <c r="A658" s="7">
        <f>IF(A657="","",IF(A657+1&lt;='1) Period'!$E$21,A657+1,""))</f>
        <v>46130</v>
      </c>
      <c r="B658" s="7" t="str">
        <f t="shared" si="52"/>
        <v>N</v>
      </c>
      <c r="C658" t="str">
        <f t="shared" si="53"/>
        <v>Y</v>
      </c>
      <c r="D658" s="8">
        <f>IF(A658="","",IF(TEXT(A658,"dddd")='4) Happy Money'!$E$23,WAllowance,0))</f>
        <v>0</v>
      </c>
      <c r="E658" s="8">
        <f>IF(A658="","",IF(B658="N",SUMIF(TMonthly[Day of the Month],DAY(A658),TMonthly[Amount]),SUMIF(TMonthly[Day of the Month],"&gt;="&amp;DAY(A658),TMonthly[Amount])))</f>
        <v>0</v>
      </c>
      <c r="F658" s="8" cm="1">
        <f t="array" ref="F658">IF(A658="","",SUMPRODUCT(--(TYearly[Due Date]&lt;=A658),IF(B658="N",--(TYearly[Day]=DAY(A658)),--(TYearly[Day]&gt;=DAY(A658))),--(IFERROR(MOD(TYearly[Month]-MONTH(A658)+12,12),1)=0),TYearly[Amount]))</f>
        <v>0</v>
      </c>
      <c r="G658" s="8">
        <f>IF(A658="","",SUMIF(TOneTime[Due Date],A658,TOneTime[Amount]))</f>
        <v>0</v>
      </c>
      <c r="H658" s="8" cm="1">
        <f t="array" ref="H658">IF(A658="","",IF(COUNTIF(TOther[Frequency],$H$1)=0,0,SUMPRODUCT(--(IFERROR(MOD(A658-TOther[Start Date],7),1)=0),--(TOther[Frequency]=$H$1),--(TOther[Start Date]&lt;=A658),--(TOther[End Date Calc]&gt;=A658),TOther[Amount])))</f>
        <v>0</v>
      </c>
      <c r="I658" s="8" cm="1">
        <f t="array" ref="I658">IF(A658="","",IF(COUNTIF(TOther[Frequency],$I$1)=0,0,SUMPRODUCT(--(IFERROR(MOD(A658-TOther[Start Date],14),1)=0),--(TOther[Frequency]=$I$1),--(TOther[Start Date]&lt;=A658),--(TOther[End Date Calc]&gt;=A658),TOther[Amount])))</f>
        <v>0</v>
      </c>
      <c r="J658" s="8">
        <f>IF(A658="","",IF(COUNTIF(TOther[Frequency],$J$1)=0,0,IF(OR(DAY(A658)=1,DAY(A658)=15),SUMIFS(TOther[Amount],TOther[Frequency],$J$1,TOther[Start Date],"&lt;="&amp;$A658,TOther[End Date Calc],"&gt;="&amp;A658),0)))</f>
        <v>0</v>
      </c>
      <c r="K658" s="8">
        <f>IF(A658="","",IF(COUNTIF(TOther[Frequency],$K$1)=0,0,IF(A658=(A658-DAY(A658)+1+2*7-WEEKDAY(A658-DAY(A658)+8-4,1)),SUMIFS(TOther[Amount],TOther[Frequency],$K$1,TOther[Start Date],"&lt;="&amp;$A658,TOther[End Date Calc],"&gt;="&amp;A658),0)))</f>
        <v>0</v>
      </c>
      <c r="L658" s="8">
        <f>IF(A658="","",IF(COUNTIF(TOther[Frequency],$L$1)=0,0,IF(A658=(A658-DAY(A658)+1+3*7-WEEKDAY(A658-DAY(A658)+8-4,1)),SUMIFS(TOther[Amount],TOther[Frequency],$L$1,TOther[Start Date],"&lt;="&amp;$A658,TOther[End Date Calc],"&gt;="&amp;A658),0)))</f>
        <v>0</v>
      </c>
      <c r="M658" s="8">
        <f>IF(A658="","",IF(COUNTIF(TOther[Frequency],$M$1)=0,0,IF(A658=(A658-DAY(A658)+1+4*7-WEEKDAY(A658-DAY(A658)+8-4,1)),SUMIFS(TOther[Amount],TOther[Frequency],$M$1,TOther[Start Date],"&lt;="&amp;$A658,TOther[End Date Calc],"&gt;="&amp;A658),0)))</f>
        <v>0</v>
      </c>
      <c r="N658" s="8" cm="1">
        <f t="array" ref="N658">IF(A658="","",IF(COUNTIF(TOther[Frequency],$N$1)=0,0,SUMPRODUCT(--(IFERROR(MOD(A658-TOther[Start Date],28),1)=0),--(TOther[Frequency]=$N$1),--(TOther[Start Date]&lt;=A658),--(TOther[End Date Calc]&gt;=A658),TOther[Amount])))</f>
        <v>0</v>
      </c>
      <c r="O658" s="8" cm="1">
        <f t="array" ref="O658">IF(A658="","",IF(COUNTIF(TOther[Frequency],$O$1)=0,0,SUMPRODUCT(--(IFERROR(MOD(A658-TOther[Start Date],42),1)=0),--(TOther[Frequency]=$O$1),--(TOther[Start Date]&lt;=A658),--(TOther[End Date Calc]&gt;=A658),TOther[Amount])))</f>
        <v>0</v>
      </c>
      <c r="P658" s="8" cm="1">
        <f t="array" ref="P658">IF(A658="","",IF(COUNTIF(TOther[Frequency],$P$1)=0,0,SUMPRODUCT(--(IFERROR(MOD(A658-TOther[Start Date],56),1)=0),--(TOther[Frequency]=$P$1),--(TOther[Start Date]&lt;=A658),--(TOther[End Date Calc]&gt;=A658),TOther[Amount])))</f>
        <v>0</v>
      </c>
      <c r="Q658" s="8">
        <f>IF(A658="","",IF(COUNTIF(TOther[Frequency],$Q$1)=0,0,IF(B658="N",SUMIFS(TOther[Amount],TOther[Frequency],$Q$1,TOther[Start Date],"&lt;="&amp;$A658,TOther[End Date Calc],"&gt;="&amp;A658,TOther[Start Day],DAY(A658)),SUMIFS(TOther[Amount],TOther[Frequency],$Q$1,TOther[Start Date],"&lt;="&amp;$A658,TOther[End Date Calc],"&gt;="&amp;A658,TOther[Start Day],"&gt;="&amp;DAY(A658)))))</f>
        <v>0</v>
      </c>
      <c r="R658" s="8" cm="1">
        <f t="array" ref="R658">IF(A658="","",IF(COUNTIF(TOther[Frequency],R$1)=0,0,SUMPRODUCT(--(TOther[Frequency]=R$1),--(TOther[Start Date]&lt;=A658),--(TOther[End Date Calc]&gt;=A658),IF(B658="N",--(TOther[Start Day]=DAY(A658)),--(TOther[Start Day]&gt;=DAY(A658))),--(IFERROR(MOD(TOther[Start Month]-MONTH(A658)+2,2),1)=0),TOther[Amount])))</f>
        <v>0</v>
      </c>
      <c r="S658" s="8" cm="1">
        <f t="array" ref="S658">IF(A658="","",IF(COUNTIF(TOther[Frequency],S$1)=0,0,SUMPRODUCT(--(TOther[Frequency]=S$1),--(TOther[Start Date]&lt;=A658),--(TOther[End Date Calc]&gt;=A658),IF(B658="N",--(TOther[Start Day]=DAY(A658)),--(TOther[Start Day]&gt;=DAY(A658))),--(IFERROR(MOD(TOther[Start Month]-MONTH(A658)+3,3),1)=0),TOther[Amount])))</f>
        <v>0</v>
      </c>
      <c r="T658" s="8" cm="1">
        <f t="array" ref="T658">IF($A658="","",IF(COUNTIF(TOther[Frequency],T$1)=0,0,SUMPRODUCT(--(TOther[Frequency]=T$1),--(TOther[Start Date]&lt;=$A658),--(TOther[End Date Calc]&gt;=$A658),IF($B658="N",--(TOther[Start Day]=DAY($A658)),--(TOther[Start Day]&gt;=DAY($A658))),--(IFERROR(MOD(TOther[Start Month]-MONTH($A658)+4,4),1)=0),TOther[Amount])))</f>
        <v>0</v>
      </c>
      <c r="U658" s="8" cm="1">
        <f t="array" ref="U658">IF(A658="","",IF(COUNTIF(TOther[Frequency],$U$1)=0,0,SUMPRODUCT(--(TOther[Frequency]=$U$1),--(TOther[Start Date]&lt;=A658),--(TOther[End Date Calc]&gt;=A658),IF(B658="N",--(TOther[Start Day]=DAY(A658)),--(TOther[Start Day]&gt;=DAY(A658))),--(IFERROR(MOD(TOther[Start Month]-MONTH(A658)+6,6),1)=0),TOther[Amount])))</f>
        <v>0</v>
      </c>
      <c r="V658" s="8" cm="1">
        <f t="array" ref="V658">IF(A658="","",IF(COUNTIF(TOther[Frequency],$V$1)=0,0,SUMPRODUCT(--(TOther[Frequency]=$V$1),--(TOther[Start Date]&lt;=A658),--(TOther[End Date Calc]&gt;=A658),IF(B658="N",--(TOther[Start Day]=DAY(A658)),--(TOther[Start Day]&gt;=DAY(A658))),--(IFERROR(MOD(TOther[Start Month]-MONTH(A658)+12,12),1)=0),TOther[Amount])))</f>
        <v>0</v>
      </c>
      <c r="W658" s="8">
        <f>IF(A658="","",SUMIFS(TOther[Amount],TOther[Start Date],A658,TOther[Frequency],$W$1))</f>
        <v>0</v>
      </c>
      <c r="X658" s="9">
        <f t="shared" si="50"/>
        <v>0</v>
      </c>
      <c r="Y658" s="9">
        <f t="shared" si="54"/>
        <v>0</v>
      </c>
      <c r="Z658" s="8" cm="1">
        <f t="array" ref="Z658">IF(A658="","",IF(COUNTIF('2) Income'!$D$13:$D$32,"Weekly")=0,0,SUMPRODUCT(--(IFERROR(MOD(A658-'2) Income'!$F$13:$F$32,7),1)=0),--('2) Income'!$D$13:$D$32="Weekly"),--('2) Income'!$F$13:$F$32&lt;=A658),'2) Income'!$E$13:$E$32)))</f>
        <v>0</v>
      </c>
      <c r="AA658" s="8" cm="1">
        <f t="array" ref="AA658">IF(A658="","",IF(COUNTIF('2) Income'!$D$13:$D$32,"Every Other Week")=0,0,SUMPRODUCT(--(IFERROR(MOD(A658-'2) Income'!$F$13:$F$32,14),1)=0),--('2) Income'!$D$13:$D$32="Every Other Week"),--('2) Income'!$F$13:$F$32&lt;=A658),'2) Income'!$E$13:$E$32)))</f>
        <v>0</v>
      </c>
      <c r="AB658" s="8">
        <f>IF(A658="","",IF(COUNTIF('2) Income'!$D$13:$D$32,"1st and 15th")=0,0,IF(OR(DAY(A658)=1,DAY(A658)=15),SUMIFS('2) Income'!$E$13:$E$32,'2) Income'!$D$13:$D$32,"1st and 15th",'2) Income'!$F$13:$F$32,"&lt;="&amp;$A658),0)))</f>
        <v>0</v>
      </c>
      <c r="AC658" s="8">
        <f>IF(A658="","",IF(COUNTIF('2) Income'!$D$13:$D$32,"2nd Wednesday")=0,0,IF(A658=(A658-DAY(A658)+1+2*7-WEEKDAY(A658-DAY(A658)+8-4,1)),SUMIFS('2) Income'!$E$13:$E$32,'2) Income'!$D$13:$D$32,"2nd Wednesday",'2) Income'!$F$13:$F$32,"&lt;="&amp;$A658),0)))</f>
        <v>0</v>
      </c>
      <c r="AD658" s="8">
        <f>IF(A658="","",IF(COUNTIF('2) Income'!$D$13:$D$32,"3rd Wednesday")=0,0,IF(A658=(A658-DAY(A658)+1+3*7-WEEKDAY(A658-DAY(A658)+8-4,1)),SUMIFS('2) Income'!$E$13:$E$32,'2) Income'!$D$13:$D$32,"3rd Wednesday",'2) Income'!$F$13:$F$32,"&lt;="&amp;$A658),0)))</f>
        <v>0</v>
      </c>
      <c r="AE658" s="8">
        <f>IF(A658="","",IF(COUNTIF('2) Income'!$D$13:$D$32,"4th Wednesday")=0,0,IF(A658=(A658-DAY(A658)+1+4*7-WEEKDAY(A658-DAY(A658)+8-4,1)),SUMIFS('2) Income'!$E$13:$E$32,'2) Income'!$D$13:$D$32,"4th Wednesday",'2) Income'!$F$13:$F$32,"&lt;="&amp;$A658),0)))</f>
        <v>0</v>
      </c>
      <c r="AF658" s="8" cm="1">
        <f t="array" ref="AF658">IF(A658="","",IF(COUNTIF('2) Income'!$D$13:$D$32,"Every 4 Weeks")=0,0,SUMPRODUCT(--(IFERROR(MOD(A658-'2) Income'!$F$13:$F$32,28),1)=0),--('2) Income'!$D$13:$D$32="Every 4 Weeks"),--('2) Income'!$F$13:$F$32&lt;=A658),'2) Income'!$E$13:$E$32)))</f>
        <v>0</v>
      </c>
      <c r="AG658" s="8">
        <f>IF(A658="","",IF(COUNTIF('2) Income'!$D$13:$D$32,"Monthly")=0,0,IF(B658="N",SUMIFS('2) Income'!$E$13:$E$32,'2) Income'!$D$13:$D$32,"monthly",'2) Income'!$F$13:$F$32,"&lt;="&amp;$A658,'2) Income'!$I$13:$I$32,DAY(A658)),SUMIFS('2) Income'!$E$13:$E$32,'2) Income'!$D$13:$D$32,"monthly",'2) Income'!$F$13:$F$32,"&lt;="&amp;$A658,'2) Income'!$I$13:$I$32,"&gt;="&amp;DAY(A658)))))</f>
        <v>0</v>
      </c>
      <c r="AH658" s="8" cm="1">
        <f t="array" ref="AH658">IF(A658="","",IF(COUNTIF('2) Income'!$D$13:$D$32,"Yearly")=0,0,SUMPRODUCT(--('2) Income'!$D$13:$D$32="Yearly"),--('2) Income'!$F$13:$F$32&lt;=A658),IF(B658="N",--('2) Income'!$I$13:$I$32=DAY(A658)),--('2) Income'!$I$13:$I$32&gt;=DAY(A658))),--(IFERROR(MOD('2) Income'!$H$13:$H$32-MONTH(A658)+12,12),1)=0),'2) Income'!$E$13:$E$32)))</f>
        <v>0</v>
      </c>
      <c r="AI658" s="8">
        <f>IF(A658="","",IF(COUNTIF('2) Income'!$D$13:$D$32,"one-time")=0,0,SUMIFS('2) Income'!$E$13:$E$32,'2) Income'!$D$13:$D$32,"one-time",'2) Income'!$F$13:$F$32,"="&amp;$A658)))</f>
        <v>0</v>
      </c>
      <c r="AJ658" s="9">
        <f t="shared" si="51"/>
        <v>0</v>
      </c>
    </row>
    <row r="659" spans="1:36">
      <c r="A659" s="7">
        <f>IF(A658="","",IF(A658+1&lt;='1) Period'!$E$21,A658+1,""))</f>
        <v>46131</v>
      </c>
      <c r="B659" s="7" t="str">
        <f t="shared" si="52"/>
        <v>N</v>
      </c>
      <c r="C659" t="str">
        <f t="shared" si="53"/>
        <v>Y</v>
      </c>
      <c r="D659" s="8">
        <f>IF(A659="","",IF(TEXT(A659,"dddd")='4) Happy Money'!$E$23,WAllowance,0))</f>
        <v>0</v>
      </c>
      <c r="E659" s="8">
        <f>IF(A659="","",IF(B659="N",SUMIF(TMonthly[Day of the Month],DAY(A659),TMonthly[Amount]),SUMIF(TMonthly[Day of the Month],"&gt;="&amp;DAY(A659),TMonthly[Amount])))</f>
        <v>0</v>
      </c>
      <c r="F659" s="8" cm="1">
        <f t="array" ref="F659">IF(A659="","",SUMPRODUCT(--(TYearly[Due Date]&lt;=A659),IF(B659="N",--(TYearly[Day]=DAY(A659)),--(TYearly[Day]&gt;=DAY(A659))),--(IFERROR(MOD(TYearly[Month]-MONTH(A659)+12,12),1)=0),TYearly[Amount]))</f>
        <v>0</v>
      </c>
      <c r="G659" s="8">
        <f>IF(A659="","",SUMIF(TOneTime[Due Date],A659,TOneTime[Amount]))</f>
        <v>0</v>
      </c>
      <c r="H659" s="8" cm="1">
        <f t="array" ref="H659">IF(A659="","",IF(COUNTIF(TOther[Frequency],$H$1)=0,0,SUMPRODUCT(--(IFERROR(MOD(A659-TOther[Start Date],7),1)=0),--(TOther[Frequency]=$H$1),--(TOther[Start Date]&lt;=A659),--(TOther[End Date Calc]&gt;=A659),TOther[Amount])))</f>
        <v>0</v>
      </c>
      <c r="I659" s="8" cm="1">
        <f t="array" ref="I659">IF(A659="","",IF(COUNTIF(TOther[Frequency],$I$1)=0,0,SUMPRODUCT(--(IFERROR(MOD(A659-TOther[Start Date],14),1)=0),--(TOther[Frequency]=$I$1),--(TOther[Start Date]&lt;=A659),--(TOther[End Date Calc]&gt;=A659),TOther[Amount])))</f>
        <v>0</v>
      </c>
      <c r="J659" s="8">
        <f>IF(A659="","",IF(COUNTIF(TOther[Frequency],$J$1)=0,0,IF(OR(DAY(A659)=1,DAY(A659)=15),SUMIFS(TOther[Amount],TOther[Frequency],$J$1,TOther[Start Date],"&lt;="&amp;$A659,TOther[End Date Calc],"&gt;="&amp;A659),0)))</f>
        <v>0</v>
      </c>
      <c r="K659" s="8">
        <f>IF(A659="","",IF(COUNTIF(TOther[Frequency],$K$1)=0,0,IF(A659=(A659-DAY(A659)+1+2*7-WEEKDAY(A659-DAY(A659)+8-4,1)),SUMIFS(TOther[Amount],TOther[Frequency],$K$1,TOther[Start Date],"&lt;="&amp;$A659,TOther[End Date Calc],"&gt;="&amp;A659),0)))</f>
        <v>0</v>
      </c>
      <c r="L659" s="8">
        <f>IF(A659="","",IF(COUNTIF(TOther[Frequency],$L$1)=0,0,IF(A659=(A659-DAY(A659)+1+3*7-WEEKDAY(A659-DAY(A659)+8-4,1)),SUMIFS(TOther[Amount],TOther[Frequency],$L$1,TOther[Start Date],"&lt;="&amp;$A659,TOther[End Date Calc],"&gt;="&amp;A659),0)))</f>
        <v>0</v>
      </c>
      <c r="M659" s="8">
        <f>IF(A659="","",IF(COUNTIF(TOther[Frequency],$M$1)=0,0,IF(A659=(A659-DAY(A659)+1+4*7-WEEKDAY(A659-DAY(A659)+8-4,1)),SUMIFS(TOther[Amount],TOther[Frequency],$M$1,TOther[Start Date],"&lt;="&amp;$A659,TOther[End Date Calc],"&gt;="&amp;A659),0)))</f>
        <v>0</v>
      </c>
      <c r="N659" s="8" cm="1">
        <f t="array" ref="N659">IF(A659="","",IF(COUNTIF(TOther[Frequency],$N$1)=0,0,SUMPRODUCT(--(IFERROR(MOD(A659-TOther[Start Date],28),1)=0),--(TOther[Frequency]=$N$1),--(TOther[Start Date]&lt;=A659),--(TOther[End Date Calc]&gt;=A659),TOther[Amount])))</f>
        <v>0</v>
      </c>
      <c r="O659" s="8" cm="1">
        <f t="array" ref="O659">IF(A659="","",IF(COUNTIF(TOther[Frequency],$O$1)=0,0,SUMPRODUCT(--(IFERROR(MOD(A659-TOther[Start Date],42),1)=0),--(TOther[Frequency]=$O$1),--(TOther[Start Date]&lt;=A659),--(TOther[End Date Calc]&gt;=A659),TOther[Amount])))</f>
        <v>0</v>
      </c>
      <c r="P659" s="8" cm="1">
        <f t="array" ref="P659">IF(A659="","",IF(COUNTIF(TOther[Frequency],$P$1)=0,0,SUMPRODUCT(--(IFERROR(MOD(A659-TOther[Start Date],56),1)=0),--(TOther[Frequency]=$P$1),--(TOther[Start Date]&lt;=A659),--(TOther[End Date Calc]&gt;=A659),TOther[Amount])))</f>
        <v>0</v>
      </c>
      <c r="Q659" s="8">
        <f>IF(A659="","",IF(COUNTIF(TOther[Frequency],$Q$1)=0,0,IF(B659="N",SUMIFS(TOther[Amount],TOther[Frequency],$Q$1,TOther[Start Date],"&lt;="&amp;$A659,TOther[End Date Calc],"&gt;="&amp;A659,TOther[Start Day],DAY(A659)),SUMIFS(TOther[Amount],TOther[Frequency],$Q$1,TOther[Start Date],"&lt;="&amp;$A659,TOther[End Date Calc],"&gt;="&amp;A659,TOther[Start Day],"&gt;="&amp;DAY(A659)))))</f>
        <v>0</v>
      </c>
      <c r="R659" s="8" cm="1">
        <f t="array" ref="R659">IF(A659="","",IF(COUNTIF(TOther[Frequency],R$1)=0,0,SUMPRODUCT(--(TOther[Frequency]=R$1),--(TOther[Start Date]&lt;=A659),--(TOther[End Date Calc]&gt;=A659),IF(B659="N",--(TOther[Start Day]=DAY(A659)),--(TOther[Start Day]&gt;=DAY(A659))),--(IFERROR(MOD(TOther[Start Month]-MONTH(A659)+2,2),1)=0),TOther[Amount])))</f>
        <v>0</v>
      </c>
      <c r="S659" s="8" cm="1">
        <f t="array" ref="S659">IF(A659="","",IF(COUNTIF(TOther[Frequency],S$1)=0,0,SUMPRODUCT(--(TOther[Frequency]=S$1),--(TOther[Start Date]&lt;=A659),--(TOther[End Date Calc]&gt;=A659),IF(B659="N",--(TOther[Start Day]=DAY(A659)),--(TOther[Start Day]&gt;=DAY(A659))),--(IFERROR(MOD(TOther[Start Month]-MONTH(A659)+3,3),1)=0),TOther[Amount])))</f>
        <v>0</v>
      </c>
      <c r="T659" s="8" cm="1">
        <f t="array" ref="T659">IF($A659="","",IF(COUNTIF(TOther[Frequency],T$1)=0,0,SUMPRODUCT(--(TOther[Frequency]=T$1),--(TOther[Start Date]&lt;=$A659),--(TOther[End Date Calc]&gt;=$A659),IF($B659="N",--(TOther[Start Day]=DAY($A659)),--(TOther[Start Day]&gt;=DAY($A659))),--(IFERROR(MOD(TOther[Start Month]-MONTH($A659)+4,4),1)=0),TOther[Amount])))</f>
        <v>0</v>
      </c>
      <c r="U659" s="8" cm="1">
        <f t="array" ref="U659">IF(A659="","",IF(COUNTIF(TOther[Frequency],$U$1)=0,0,SUMPRODUCT(--(TOther[Frequency]=$U$1),--(TOther[Start Date]&lt;=A659),--(TOther[End Date Calc]&gt;=A659),IF(B659="N",--(TOther[Start Day]=DAY(A659)),--(TOther[Start Day]&gt;=DAY(A659))),--(IFERROR(MOD(TOther[Start Month]-MONTH(A659)+6,6),1)=0),TOther[Amount])))</f>
        <v>0</v>
      </c>
      <c r="V659" s="8" cm="1">
        <f t="array" ref="V659">IF(A659="","",IF(COUNTIF(TOther[Frequency],$V$1)=0,0,SUMPRODUCT(--(TOther[Frequency]=$V$1),--(TOther[Start Date]&lt;=A659),--(TOther[End Date Calc]&gt;=A659),IF(B659="N",--(TOther[Start Day]=DAY(A659)),--(TOther[Start Day]&gt;=DAY(A659))),--(IFERROR(MOD(TOther[Start Month]-MONTH(A659)+12,12),1)=0),TOther[Amount])))</f>
        <v>0</v>
      </c>
      <c r="W659" s="8">
        <f>IF(A659="","",SUMIFS(TOther[Amount],TOther[Start Date],A659,TOther[Frequency],$W$1))</f>
        <v>0</v>
      </c>
      <c r="X659" s="9">
        <f t="shared" si="50"/>
        <v>0</v>
      </c>
      <c r="Y659" s="9">
        <f t="shared" si="54"/>
        <v>0</v>
      </c>
      <c r="Z659" s="8" cm="1">
        <f t="array" ref="Z659">IF(A659="","",IF(COUNTIF('2) Income'!$D$13:$D$32,"Weekly")=0,0,SUMPRODUCT(--(IFERROR(MOD(A659-'2) Income'!$F$13:$F$32,7),1)=0),--('2) Income'!$D$13:$D$32="Weekly"),--('2) Income'!$F$13:$F$32&lt;=A659),'2) Income'!$E$13:$E$32)))</f>
        <v>0</v>
      </c>
      <c r="AA659" s="8" cm="1">
        <f t="array" ref="AA659">IF(A659="","",IF(COUNTIF('2) Income'!$D$13:$D$32,"Every Other Week")=0,0,SUMPRODUCT(--(IFERROR(MOD(A659-'2) Income'!$F$13:$F$32,14),1)=0),--('2) Income'!$D$13:$D$32="Every Other Week"),--('2) Income'!$F$13:$F$32&lt;=A659),'2) Income'!$E$13:$E$32)))</f>
        <v>0</v>
      </c>
      <c r="AB659" s="8">
        <f>IF(A659="","",IF(COUNTIF('2) Income'!$D$13:$D$32,"1st and 15th")=0,0,IF(OR(DAY(A659)=1,DAY(A659)=15),SUMIFS('2) Income'!$E$13:$E$32,'2) Income'!$D$13:$D$32,"1st and 15th",'2) Income'!$F$13:$F$32,"&lt;="&amp;$A659),0)))</f>
        <v>0</v>
      </c>
      <c r="AC659" s="8">
        <f>IF(A659="","",IF(COUNTIF('2) Income'!$D$13:$D$32,"2nd Wednesday")=0,0,IF(A659=(A659-DAY(A659)+1+2*7-WEEKDAY(A659-DAY(A659)+8-4,1)),SUMIFS('2) Income'!$E$13:$E$32,'2) Income'!$D$13:$D$32,"2nd Wednesday",'2) Income'!$F$13:$F$32,"&lt;="&amp;$A659),0)))</f>
        <v>0</v>
      </c>
      <c r="AD659" s="8">
        <f>IF(A659="","",IF(COUNTIF('2) Income'!$D$13:$D$32,"3rd Wednesday")=0,0,IF(A659=(A659-DAY(A659)+1+3*7-WEEKDAY(A659-DAY(A659)+8-4,1)),SUMIFS('2) Income'!$E$13:$E$32,'2) Income'!$D$13:$D$32,"3rd Wednesday",'2) Income'!$F$13:$F$32,"&lt;="&amp;$A659),0)))</f>
        <v>0</v>
      </c>
      <c r="AE659" s="8">
        <f>IF(A659="","",IF(COUNTIF('2) Income'!$D$13:$D$32,"4th Wednesday")=0,0,IF(A659=(A659-DAY(A659)+1+4*7-WEEKDAY(A659-DAY(A659)+8-4,1)),SUMIFS('2) Income'!$E$13:$E$32,'2) Income'!$D$13:$D$32,"4th Wednesday",'2) Income'!$F$13:$F$32,"&lt;="&amp;$A659),0)))</f>
        <v>0</v>
      </c>
      <c r="AF659" s="8" cm="1">
        <f t="array" ref="AF659">IF(A659="","",IF(COUNTIF('2) Income'!$D$13:$D$32,"Every 4 Weeks")=0,0,SUMPRODUCT(--(IFERROR(MOD(A659-'2) Income'!$F$13:$F$32,28),1)=0),--('2) Income'!$D$13:$D$32="Every 4 Weeks"),--('2) Income'!$F$13:$F$32&lt;=A659),'2) Income'!$E$13:$E$32)))</f>
        <v>0</v>
      </c>
      <c r="AG659" s="8">
        <f>IF(A659="","",IF(COUNTIF('2) Income'!$D$13:$D$32,"Monthly")=0,0,IF(B659="N",SUMIFS('2) Income'!$E$13:$E$32,'2) Income'!$D$13:$D$32,"monthly",'2) Income'!$F$13:$F$32,"&lt;="&amp;$A659,'2) Income'!$I$13:$I$32,DAY(A659)),SUMIFS('2) Income'!$E$13:$E$32,'2) Income'!$D$13:$D$32,"monthly",'2) Income'!$F$13:$F$32,"&lt;="&amp;$A659,'2) Income'!$I$13:$I$32,"&gt;="&amp;DAY(A659)))))</f>
        <v>0</v>
      </c>
      <c r="AH659" s="8" cm="1">
        <f t="array" ref="AH659">IF(A659="","",IF(COUNTIF('2) Income'!$D$13:$D$32,"Yearly")=0,0,SUMPRODUCT(--('2) Income'!$D$13:$D$32="Yearly"),--('2) Income'!$F$13:$F$32&lt;=A659),IF(B659="N",--('2) Income'!$I$13:$I$32=DAY(A659)),--('2) Income'!$I$13:$I$32&gt;=DAY(A659))),--(IFERROR(MOD('2) Income'!$H$13:$H$32-MONTH(A659)+12,12),1)=0),'2) Income'!$E$13:$E$32)))</f>
        <v>0</v>
      </c>
      <c r="AI659" s="8">
        <f>IF(A659="","",IF(COUNTIF('2) Income'!$D$13:$D$32,"one-time")=0,0,SUMIFS('2) Income'!$E$13:$E$32,'2) Income'!$D$13:$D$32,"one-time",'2) Income'!$F$13:$F$32,"="&amp;$A659)))</f>
        <v>0</v>
      </c>
      <c r="AJ659" s="9">
        <f t="shared" si="51"/>
        <v>0</v>
      </c>
    </row>
    <row r="660" spans="1:36">
      <c r="A660" s="7">
        <f>IF(A659="","",IF(A659+1&lt;='1) Period'!$E$21,A659+1,""))</f>
        <v>46132</v>
      </c>
      <c r="B660" s="7" t="str">
        <f t="shared" si="52"/>
        <v>N</v>
      </c>
      <c r="C660" t="str">
        <f t="shared" si="53"/>
        <v>F</v>
      </c>
      <c r="D660" s="8">
        <f>IF(A660="","",IF(TEXT(A660,"dddd")='4) Happy Money'!$E$23,WAllowance,0))</f>
        <v>400</v>
      </c>
      <c r="E660" s="8">
        <f>IF(A660="","",IF(B660="N",SUMIF(TMonthly[Day of the Month],DAY(A660),TMonthly[Amount]),SUMIF(TMonthly[Day of the Month],"&gt;="&amp;DAY(A660),TMonthly[Amount])))</f>
        <v>0</v>
      </c>
      <c r="F660" s="8" cm="1">
        <f t="array" ref="F660">IF(A660="","",SUMPRODUCT(--(TYearly[Due Date]&lt;=A660),IF(B660="N",--(TYearly[Day]=DAY(A660)),--(TYearly[Day]&gt;=DAY(A660))),--(IFERROR(MOD(TYearly[Month]-MONTH(A660)+12,12),1)=0),TYearly[Amount]))</f>
        <v>0</v>
      </c>
      <c r="G660" s="8">
        <f>IF(A660="","",SUMIF(TOneTime[Due Date],A660,TOneTime[Amount]))</f>
        <v>0</v>
      </c>
      <c r="H660" s="8" cm="1">
        <f t="array" ref="H660">IF(A660="","",IF(COUNTIF(TOther[Frequency],$H$1)=0,0,SUMPRODUCT(--(IFERROR(MOD(A660-TOther[Start Date],7),1)=0),--(TOther[Frequency]=$H$1),--(TOther[Start Date]&lt;=A660),--(TOther[End Date Calc]&gt;=A660),TOther[Amount])))</f>
        <v>0</v>
      </c>
      <c r="I660" s="8" cm="1">
        <f t="array" ref="I660">IF(A660="","",IF(COUNTIF(TOther[Frequency],$I$1)=0,0,SUMPRODUCT(--(IFERROR(MOD(A660-TOther[Start Date],14),1)=0),--(TOther[Frequency]=$I$1),--(TOther[Start Date]&lt;=A660),--(TOther[End Date Calc]&gt;=A660),TOther[Amount])))</f>
        <v>0</v>
      </c>
      <c r="J660" s="8">
        <f>IF(A660="","",IF(COUNTIF(TOther[Frequency],$J$1)=0,0,IF(OR(DAY(A660)=1,DAY(A660)=15),SUMIFS(TOther[Amount],TOther[Frequency],$J$1,TOther[Start Date],"&lt;="&amp;$A660,TOther[End Date Calc],"&gt;="&amp;A660),0)))</f>
        <v>0</v>
      </c>
      <c r="K660" s="8">
        <f>IF(A660="","",IF(COUNTIF(TOther[Frequency],$K$1)=0,0,IF(A660=(A660-DAY(A660)+1+2*7-WEEKDAY(A660-DAY(A660)+8-4,1)),SUMIFS(TOther[Amount],TOther[Frequency],$K$1,TOther[Start Date],"&lt;="&amp;$A660,TOther[End Date Calc],"&gt;="&amp;A660),0)))</f>
        <v>0</v>
      </c>
      <c r="L660" s="8">
        <f>IF(A660="","",IF(COUNTIF(TOther[Frequency],$L$1)=0,0,IF(A660=(A660-DAY(A660)+1+3*7-WEEKDAY(A660-DAY(A660)+8-4,1)),SUMIFS(TOther[Amount],TOther[Frequency],$L$1,TOther[Start Date],"&lt;="&amp;$A660,TOther[End Date Calc],"&gt;="&amp;A660),0)))</f>
        <v>0</v>
      </c>
      <c r="M660" s="8">
        <f>IF(A660="","",IF(COUNTIF(TOther[Frequency],$M$1)=0,0,IF(A660=(A660-DAY(A660)+1+4*7-WEEKDAY(A660-DAY(A660)+8-4,1)),SUMIFS(TOther[Amount],TOther[Frequency],$M$1,TOther[Start Date],"&lt;="&amp;$A660,TOther[End Date Calc],"&gt;="&amp;A660),0)))</f>
        <v>0</v>
      </c>
      <c r="N660" s="8" cm="1">
        <f t="array" ref="N660">IF(A660="","",IF(COUNTIF(TOther[Frequency],$N$1)=0,0,SUMPRODUCT(--(IFERROR(MOD(A660-TOther[Start Date],28),1)=0),--(TOther[Frequency]=$N$1),--(TOther[Start Date]&lt;=A660),--(TOther[End Date Calc]&gt;=A660),TOther[Amount])))</f>
        <v>0</v>
      </c>
      <c r="O660" s="8" cm="1">
        <f t="array" ref="O660">IF(A660="","",IF(COUNTIF(TOther[Frequency],$O$1)=0,0,SUMPRODUCT(--(IFERROR(MOD(A660-TOther[Start Date],42),1)=0),--(TOther[Frequency]=$O$1),--(TOther[Start Date]&lt;=A660),--(TOther[End Date Calc]&gt;=A660),TOther[Amount])))</f>
        <v>0</v>
      </c>
      <c r="P660" s="8" cm="1">
        <f t="array" ref="P660">IF(A660="","",IF(COUNTIF(TOther[Frequency],$P$1)=0,0,SUMPRODUCT(--(IFERROR(MOD(A660-TOther[Start Date],56),1)=0),--(TOther[Frequency]=$P$1),--(TOther[Start Date]&lt;=A660),--(TOther[End Date Calc]&gt;=A660),TOther[Amount])))</f>
        <v>0</v>
      </c>
      <c r="Q660" s="8">
        <f>IF(A660="","",IF(COUNTIF(TOther[Frequency],$Q$1)=0,0,IF(B660="N",SUMIFS(TOther[Amount],TOther[Frequency],$Q$1,TOther[Start Date],"&lt;="&amp;$A660,TOther[End Date Calc],"&gt;="&amp;A660,TOther[Start Day],DAY(A660)),SUMIFS(TOther[Amount],TOther[Frequency],$Q$1,TOther[Start Date],"&lt;="&amp;$A660,TOther[End Date Calc],"&gt;="&amp;A660,TOther[Start Day],"&gt;="&amp;DAY(A660)))))</f>
        <v>0</v>
      </c>
      <c r="R660" s="8" cm="1">
        <f t="array" ref="R660">IF(A660="","",IF(COUNTIF(TOther[Frequency],R$1)=0,0,SUMPRODUCT(--(TOther[Frequency]=R$1),--(TOther[Start Date]&lt;=A660),--(TOther[End Date Calc]&gt;=A660),IF(B660="N",--(TOther[Start Day]=DAY(A660)),--(TOther[Start Day]&gt;=DAY(A660))),--(IFERROR(MOD(TOther[Start Month]-MONTH(A660)+2,2),1)=0),TOther[Amount])))</f>
        <v>0</v>
      </c>
      <c r="S660" s="8" cm="1">
        <f t="array" ref="S660">IF(A660="","",IF(COUNTIF(TOther[Frequency],S$1)=0,0,SUMPRODUCT(--(TOther[Frequency]=S$1),--(TOther[Start Date]&lt;=A660),--(TOther[End Date Calc]&gt;=A660),IF(B660="N",--(TOther[Start Day]=DAY(A660)),--(TOther[Start Day]&gt;=DAY(A660))),--(IFERROR(MOD(TOther[Start Month]-MONTH(A660)+3,3),1)=0),TOther[Amount])))</f>
        <v>0</v>
      </c>
      <c r="T660" s="8" cm="1">
        <f t="array" ref="T660">IF($A660="","",IF(COUNTIF(TOther[Frequency],T$1)=0,0,SUMPRODUCT(--(TOther[Frequency]=T$1),--(TOther[Start Date]&lt;=$A660),--(TOther[End Date Calc]&gt;=$A660),IF($B660="N",--(TOther[Start Day]=DAY($A660)),--(TOther[Start Day]&gt;=DAY($A660))),--(IFERROR(MOD(TOther[Start Month]-MONTH($A660)+4,4),1)=0),TOther[Amount])))</f>
        <v>0</v>
      </c>
      <c r="U660" s="8" cm="1">
        <f t="array" ref="U660">IF(A660="","",IF(COUNTIF(TOther[Frequency],$U$1)=0,0,SUMPRODUCT(--(TOther[Frequency]=$U$1),--(TOther[Start Date]&lt;=A660),--(TOther[End Date Calc]&gt;=A660),IF(B660="N",--(TOther[Start Day]=DAY(A660)),--(TOther[Start Day]&gt;=DAY(A660))),--(IFERROR(MOD(TOther[Start Month]-MONTH(A660)+6,6),1)=0),TOther[Amount])))</f>
        <v>0</v>
      </c>
      <c r="V660" s="8" cm="1">
        <f t="array" ref="V660">IF(A660="","",IF(COUNTIF(TOther[Frequency],$V$1)=0,0,SUMPRODUCT(--(TOther[Frequency]=$V$1),--(TOther[Start Date]&lt;=A660),--(TOther[End Date Calc]&gt;=A660),IF(B660="N",--(TOther[Start Day]=DAY(A660)),--(TOther[Start Day]&gt;=DAY(A660))),--(IFERROR(MOD(TOther[Start Month]-MONTH(A660)+12,12),1)=0),TOther[Amount])))</f>
        <v>0</v>
      </c>
      <c r="W660" s="8">
        <f>IF(A660="","",SUMIFS(TOther[Amount],TOther[Start Date],A660,TOther[Frequency],$W$1))</f>
        <v>0</v>
      </c>
      <c r="X660" s="9">
        <f t="shared" si="50"/>
        <v>0</v>
      </c>
      <c r="Y660" s="9">
        <f t="shared" si="54"/>
        <v>0</v>
      </c>
      <c r="Z660" s="8" cm="1">
        <f t="array" ref="Z660">IF(A660="","",IF(COUNTIF('2) Income'!$D$13:$D$32,"Weekly")=0,0,SUMPRODUCT(--(IFERROR(MOD(A660-'2) Income'!$F$13:$F$32,7),1)=0),--('2) Income'!$D$13:$D$32="Weekly"),--('2) Income'!$F$13:$F$32&lt;=A660),'2) Income'!$E$13:$E$32)))</f>
        <v>0</v>
      </c>
      <c r="AA660" s="8" cm="1">
        <f t="array" ref="AA660">IF(A660="","",IF(COUNTIF('2) Income'!$D$13:$D$32,"Every Other Week")=0,0,SUMPRODUCT(--(IFERROR(MOD(A660-'2) Income'!$F$13:$F$32,14),1)=0),--('2) Income'!$D$13:$D$32="Every Other Week"),--('2) Income'!$F$13:$F$32&lt;=A660),'2) Income'!$E$13:$E$32)))</f>
        <v>0</v>
      </c>
      <c r="AB660" s="8">
        <f>IF(A660="","",IF(COUNTIF('2) Income'!$D$13:$D$32,"1st and 15th")=0,0,IF(OR(DAY(A660)=1,DAY(A660)=15),SUMIFS('2) Income'!$E$13:$E$32,'2) Income'!$D$13:$D$32,"1st and 15th",'2) Income'!$F$13:$F$32,"&lt;="&amp;$A660),0)))</f>
        <v>0</v>
      </c>
      <c r="AC660" s="8">
        <f>IF(A660="","",IF(COUNTIF('2) Income'!$D$13:$D$32,"2nd Wednesday")=0,0,IF(A660=(A660-DAY(A660)+1+2*7-WEEKDAY(A660-DAY(A660)+8-4,1)),SUMIFS('2) Income'!$E$13:$E$32,'2) Income'!$D$13:$D$32,"2nd Wednesday",'2) Income'!$F$13:$F$32,"&lt;="&amp;$A660),0)))</f>
        <v>0</v>
      </c>
      <c r="AD660" s="8">
        <f>IF(A660="","",IF(COUNTIF('2) Income'!$D$13:$D$32,"3rd Wednesday")=0,0,IF(A660=(A660-DAY(A660)+1+3*7-WEEKDAY(A660-DAY(A660)+8-4,1)),SUMIFS('2) Income'!$E$13:$E$32,'2) Income'!$D$13:$D$32,"3rd Wednesday",'2) Income'!$F$13:$F$32,"&lt;="&amp;$A660),0)))</f>
        <v>0</v>
      </c>
      <c r="AE660" s="8">
        <f>IF(A660="","",IF(COUNTIF('2) Income'!$D$13:$D$32,"4th Wednesday")=0,0,IF(A660=(A660-DAY(A660)+1+4*7-WEEKDAY(A660-DAY(A660)+8-4,1)),SUMIFS('2) Income'!$E$13:$E$32,'2) Income'!$D$13:$D$32,"4th Wednesday",'2) Income'!$F$13:$F$32,"&lt;="&amp;$A660),0)))</f>
        <v>0</v>
      </c>
      <c r="AF660" s="8" cm="1">
        <f t="array" ref="AF660">IF(A660="","",IF(COUNTIF('2) Income'!$D$13:$D$32,"Every 4 Weeks")=0,0,SUMPRODUCT(--(IFERROR(MOD(A660-'2) Income'!$F$13:$F$32,28),1)=0),--('2) Income'!$D$13:$D$32="Every 4 Weeks"),--('2) Income'!$F$13:$F$32&lt;=A660),'2) Income'!$E$13:$E$32)))</f>
        <v>0</v>
      </c>
      <c r="AG660" s="8">
        <f>IF(A660="","",IF(COUNTIF('2) Income'!$D$13:$D$32,"Monthly")=0,0,IF(B660="N",SUMIFS('2) Income'!$E$13:$E$32,'2) Income'!$D$13:$D$32,"monthly",'2) Income'!$F$13:$F$32,"&lt;="&amp;$A660,'2) Income'!$I$13:$I$32,DAY(A660)),SUMIFS('2) Income'!$E$13:$E$32,'2) Income'!$D$13:$D$32,"monthly",'2) Income'!$F$13:$F$32,"&lt;="&amp;$A660,'2) Income'!$I$13:$I$32,"&gt;="&amp;DAY(A660)))))</f>
        <v>0</v>
      </c>
      <c r="AH660" s="8" cm="1">
        <f t="array" ref="AH660">IF(A660="","",IF(COUNTIF('2) Income'!$D$13:$D$32,"Yearly")=0,0,SUMPRODUCT(--('2) Income'!$D$13:$D$32="Yearly"),--('2) Income'!$F$13:$F$32&lt;=A660),IF(B660="N",--('2) Income'!$I$13:$I$32=DAY(A660)),--('2) Income'!$I$13:$I$32&gt;=DAY(A660))),--(IFERROR(MOD('2) Income'!$H$13:$H$32-MONTH(A660)+12,12),1)=0),'2) Income'!$E$13:$E$32)))</f>
        <v>0</v>
      </c>
      <c r="AI660" s="8">
        <f>IF(A660="","",IF(COUNTIF('2) Income'!$D$13:$D$32,"one-time")=0,0,SUMIFS('2) Income'!$E$13:$E$32,'2) Income'!$D$13:$D$32,"one-time",'2) Income'!$F$13:$F$32,"="&amp;$A660)))</f>
        <v>0</v>
      </c>
      <c r="AJ660" s="9">
        <f t="shared" si="51"/>
        <v>0</v>
      </c>
    </row>
    <row r="661" spans="1:36">
      <c r="A661" s="7">
        <f>IF(A660="","",IF(A660+1&lt;='1) Period'!$E$21,A660+1,""))</f>
        <v>46133</v>
      </c>
      <c r="B661" s="7" t="str">
        <f t="shared" si="52"/>
        <v>N</v>
      </c>
      <c r="C661" t="str">
        <f t="shared" si="53"/>
        <v>F</v>
      </c>
      <c r="D661" s="8">
        <f>IF(A661="","",IF(TEXT(A661,"dddd")='4) Happy Money'!$E$23,WAllowance,0))</f>
        <v>0</v>
      </c>
      <c r="E661" s="8">
        <f>IF(A661="","",IF(B661="N",SUMIF(TMonthly[Day of the Month],DAY(A661),TMonthly[Amount]),SUMIF(TMonthly[Day of the Month],"&gt;="&amp;DAY(A661),TMonthly[Amount])))</f>
        <v>0</v>
      </c>
      <c r="F661" s="8" cm="1">
        <f t="array" ref="F661">IF(A661="","",SUMPRODUCT(--(TYearly[Due Date]&lt;=A661),IF(B661="N",--(TYearly[Day]=DAY(A661)),--(TYearly[Day]&gt;=DAY(A661))),--(IFERROR(MOD(TYearly[Month]-MONTH(A661)+12,12),1)=0),TYearly[Amount]))</f>
        <v>0</v>
      </c>
      <c r="G661" s="8">
        <f>IF(A661="","",SUMIF(TOneTime[Due Date],A661,TOneTime[Amount]))</f>
        <v>0</v>
      </c>
      <c r="H661" s="8" cm="1">
        <f t="array" ref="H661">IF(A661="","",IF(COUNTIF(TOther[Frequency],$H$1)=0,0,SUMPRODUCT(--(IFERROR(MOD(A661-TOther[Start Date],7),1)=0),--(TOther[Frequency]=$H$1),--(TOther[Start Date]&lt;=A661),--(TOther[End Date Calc]&gt;=A661),TOther[Amount])))</f>
        <v>0</v>
      </c>
      <c r="I661" s="8" cm="1">
        <f t="array" ref="I661">IF(A661="","",IF(COUNTIF(TOther[Frequency],$I$1)=0,0,SUMPRODUCT(--(IFERROR(MOD(A661-TOther[Start Date],14),1)=0),--(TOther[Frequency]=$I$1),--(TOther[Start Date]&lt;=A661),--(TOther[End Date Calc]&gt;=A661),TOther[Amount])))</f>
        <v>0</v>
      </c>
      <c r="J661" s="8">
        <f>IF(A661="","",IF(COUNTIF(TOther[Frequency],$J$1)=0,0,IF(OR(DAY(A661)=1,DAY(A661)=15),SUMIFS(TOther[Amount],TOther[Frequency],$J$1,TOther[Start Date],"&lt;="&amp;$A661,TOther[End Date Calc],"&gt;="&amp;A661),0)))</f>
        <v>0</v>
      </c>
      <c r="K661" s="8">
        <f>IF(A661="","",IF(COUNTIF(TOther[Frequency],$K$1)=0,0,IF(A661=(A661-DAY(A661)+1+2*7-WEEKDAY(A661-DAY(A661)+8-4,1)),SUMIFS(TOther[Amount],TOther[Frequency],$K$1,TOther[Start Date],"&lt;="&amp;$A661,TOther[End Date Calc],"&gt;="&amp;A661),0)))</f>
        <v>0</v>
      </c>
      <c r="L661" s="8">
        <f>IF(A661="","",IF(COUNTIF(TOther[Frequency],$L$1)=0,0,IF(A661=(A661-DAY(A661)+1+3*7-WEEKDAY(A661-DAY(A661)+8-4,1)),SUMIFS(TOther[Amount],TOther[Frequency],$L$1,TOther[Start Date],"&lt;="&amp;$A661,TOther[End Date Calc],"&gt;="&amp;A661),0)))</f>
        <v>0</v>
      </c>
      <c r="M661" s="8">
        <f>IF(A661="","",IF(COUNTIF(TOther[Frequency],$M$1)=0,0,IF(A661=(A661-DAY(A661)+1+4*7-WEEKDAY(A661-DAY(A661)+8-4,1)),SUMIFS(TOther[Amount],TOther[Frequency],$M$1,TOther[Start Date],"&lt;="&amp;$A661,TOther[End Date Calc],"&gt;="&amp;A661),0)))</f>
        <v>0</v>
      </c>
      <c r="N661" s="8" cm="1">
        <f t="array" ref="N661">IF(A661="","",IF(COUNTIF(TOther[Frequency],$N$1)=0,0,SUMPRODUCT(--(IFERROR(MOD(A661-TOther[Start Date],28),1)=0),--(TOther[Frequency]=$N$1),--(TOther[Start Date]&lt;=A661),--(TOther[End Date Calc]&gt;=A661),TOther[Amount])))</f>
        <v>0</v>
      </c>
      <c r="O661" s="8" cm="1">
        <f t="array" ref="O661">IF(A661="","",IF(COUNTIF(TOther[Frequency],$O$1)=0,0,SUMPRODUCT(--(IFERROR(MOD(A661-TOther[Start Date],42),1)=0),--(TOther[Frequency]=$O$1),--(TOther[Start Date]&lt;=A661),--(TOther[End Date Calc]&gt;=A661),TOther[Amount])))</f>
        <v>0</v>
      </c>
      <c r="P661" s="8" cm="1">
        <f t="array" ref="P661">IF(A661="","",IF(COUNTIF(TOther[Frequency],$P$1)=0,0,SUMPRODUCT(--(IFERROR(MOD(A661-TOther[Start Date],56),1)=0),--(TOther[Frequency]=$P$1),--(TOther[Start Date]&lt;=A661),--(TOther[End Date Calc]&gt;=A661),TOther[Amount])))</f>
        <v>0</v>
      </c>
      <c r="Q661" s="8">
        <f>IF(A661="","",IF(COUNTIF(TOther[Frequency],$Q$1)=0,0,IF(B661="N",SUMIFS(TOther[Amount],TOther[Frequency],$Q$1,TOther[Start Date],"&lt;="&amp;$A661,TOther[End Date Calc],"&gt;="&amp;A661,TOther[Start Day],DAY(A661)),SUMIFS(TOther[Amount],TOther[Frequency],$Q$1,TOther[Start Date],"&lt;="&amp;$A661,TOther[End Date Calc],"&gt;="&amp;A661,TOther[Start Day],"&gt;="&amp;DAY(A661)))))</f>
        <v>0</v>
      </c>
      <c r="R661" s="8" cm="1">
        <f t="array" ref="R661">IF(A661="","",IF(COUNTIF(TOther[Frequency],R$1)=0,0,SUMPRODUCT(--(TOther[Frequency]=R$1),--(TOther[Start Date]&lt;=A661),--(TOther[End Date Calc]&gt;=A661),IF(B661="N",--(TOther[Start Day]=DAY(A661)),--(TOther[Start Day]&gt;=DAY(A661))),--(IFERROR(MOD(TOther[Start Month]-MONTH(A661)+2,2),1)=0),TOther[Amount])))</f>
        <v>0</v>
      </c>
      <c r="S661" s="8" cm="1">
        <f t="array" ref="S661">IF(A661="","",IF(COUNTIF(TOther[Frequency],S$1)=0,0,SUMPRODUCT(--(TOther[Frequency]=S$1),--(TOther[Start Date]&lt;=A661),--(TOther[End Date Calc]&gt;=A661),IF(B661="N",--(TOther[Start Day]=DAY(A661)),--(TOther[Start Day]&gt;=DAY(A661))),--(IFERROR(MOD(TOther[Start Month]-MONTH(A661)+3,3),1)=0),TOther[Amount])))</f>
        <v>0</v>
      </c>
      <c r="T661" s="8" cm="1">
        <f t="array" ref="T661">IF($A661="","",IF(COUNTIF(TOther[Frequency],T$1)=0,0,SUMPRODUCT(--(TOther[Frequency]=T$1),--(TOther[Start Date]&lt;=$A661),--(TOther[End Date Calc]&gt;=$A661),IF($B661="N",--(TOther[Start Day]=DAY($A661)),--(TOther[Start Day]&gt;=DAY($A661))),--(IFERROR(MOD(TOther[Start Month]-MONTH($A661)+4,4),1)=0),TOther[Amount])))</f>
        <v>0</v>
      </c>
      <c r="U661" s="8" cm="1">
        <f t="array" ref="U661">IF(A661="","",IF(COUNTIF(TOther[Frequency],$U$1)=0,0,SUMPRODUCT(--(TOther[Frequency]=$U$1),--(TOther[Start Date]&lt;=A661),--(TOther[End Date Calc]&gt;=A661),IF(B661="N",--(TOther[Start Day]=DAY(A661)),--(TOther[Start Day]&gt;=DAY(A661))),--(IFERROR(MOD(TOther[Start Month]-MONTH(A661)+6,6),1)=0),TOther[Amount])))</f>
        <v>0</v>
      </c>
      <c r="V661" s="8" cm="1">
        <f t="array" ref="V661">IF(A661="","",IF(COUNTIF(TOther[Frequency],$V$1)=0,0,SUMPRODUCT(--(TOther[Frequency]=$V$1),--(TOther[Start Date]&lt;=A661),--(TOther[End Date Calc]&gt;=A661),IF(B661="N",--(TOther[Start Day]=DAY(A661)),--(TOther[Start Day]&gt;=DAY(A661))),--(IFERROR(MOD(TOther[Start Month]-MONTH(A661)+12,12),1)=0),TOther[Amount])))</f>
        <v>0</v>
      </c>
      <c r="W661" s="8">
        <f>IF(A661="","",SUMIFS(TOther[Amount],TOther[Start Date],A661,TOther[Frequency],$W$1))</f>
        <v>0</v>
      </c>
      <c r="X661" s="9">
        <f t="shared" si="50"/>
        <v>0</v>
      </c>
      <c r="Y661" s="9">
        <f t="shared" si="54"/>
        <v>0</v>
      </c>
      <c r="Z661" s="8" cm="1">
        <f t="array" ref="Z661">IF(A661="","",IF(COUNTIF('2) Income'!$D$13:$D$32,"Weekly")=0,0,SUMPRODUCT(--(IFERROR(MOD(A661-'2) Income'!$F$13:$F$32,7),1)=0),--('2) Income'!$D$13:$D$32="Weekly"),--('2) Income'!$F$13:$F$32&lt;=A661),'2) Income'!$E$13:$E$32)))</f>
        <v>0</v>
      </c>
      <c r="AA661" s="8" cm="1">
        <f t="array" ref="AA661">IF(A661="","",IF(COUNTIF('2) Income'!$D$13:$D$32,"Every Other Week")=0,0,SUMPRODUCT(--(IFERROR(MOD(A661-'2) Income'!$F$13:$F$32,14),1)=0),--('2) Income'!$D$13:$D$32="Every Other Week"),--('2) Income'!$F$13:$F$32&lt;=A661),'2) Income'!$E$13:$E$32)))</f>
        <v>0</v>
      </c>
      <c r="AB661" s="8">
        <f>IF(A661="","",IF(COUNTIF('2) Income'!$D$13:$D$32,"1st and 15th")=0,0,IF(OR(DAY(A661)=1,DAY(A661)=15),SUMIFS('2) Income'!$E$13:$E$32,'2) Income'!$D$13:$D$32,"1st and 15th",'2) Income'!$F$13:$F$32,"&lt;="&amp;$A661),0)))</f>
        <v>0</v>
      </c>
      <c r="AC661" s="8">
        <f>IF(A661="","",IF(COUNTIF('2) Income'!$D$13:$D$32,"2nd Wednesday")=0,0,IF(A661=(A661-DAY(A661)+1+2*7-WEEKDAY(A661-DAY(A661)+8-4,1)),SUMIFS('2) Income'!$E$13:$E$32,'2) Income'!$D$13:$D$32,"2nd Wednesday",'2) Income'!$F$13:$F$32,"&lt;="&amp;$A661),0)))</f>
        <v>0</v>
      </c>
      <c r="AD661" s="8">
        <f>IF(A661="","",IF(COUNTIF('2) Income'!$D$13:$D$32,"3rd Wednesday")=0,0,IF(A661=(A661-DAY(A661)+1+3*7-WEEKDAY(A661-DAY(A661)+8-4,1)),SUMIFS('2) Income'!$E$13:$E$32,'2) Income'!$D$13:$D$32,"3rd Wednesday",'2) Income'!$F$13:$F$32,"&lt;="&amp;$A661),0)))</f>
        <v>0</v>
      </c>
      <c r="AE661" s="8">
        <f>IF(A661="","",IF(COUNTIF('2) Income'!$D$13:$D$32,"4th Wednesday")=0,0,IF(A661=(A661-DAY(A661)+1+4*7-WEEKDAY(A661-DAY(A661)+8-4,1)),SUMIFS('2) Income'!$E$13:$E$32,'2) Income'!$D$13:$D$32,"4th Wednesday",'2) Income'!$F$13:$F$32,"&lt;="&amp;$A661),0)))</f>
        <v>0</v>
      </c>
      <c r="AF661" s="8" cm="1">
        <f t="array" ref="AF661">IF(A661="","",IF(COUNTIF('2) Income'!$D$13:$D$32,"Every 4 Weeks")=0,0,SUMPRODUCT(--(IFERROR(MOD(A661-'2) Income'!$F$13:$F$32,28),1)=0),--('2) Income'!$D$13:$D$32="Every 4 Weeks"),--('2) Income'!$F$13:$F$32&lt;=A661),'2) Income'!$E$13:$E$32)))</f>
        <v>0</v>
      </c>
      <c r="AG661" s="8">
        <f>IF(A661="","",IF(COUNTIF('2) Income'!$D$13:$D$32,"Monthly")=0,0,IF(B661="N",SUMIFS('2) Income'!$E$13:$E$32,'2) Income'!$D$13:$D$32,"monthly",'2) Income'!$F$13:$F$32,"&lt;="&amp;$A661,'2) Income'!$I$13:$I$32,DAY(A661)),SUMIFS('2) Income'!$E$13:$E$32,'2) Income'!$D$13:$D$32,"monthly",'2) Income'!$F$13:$F$32,"&lt;="&amp;$A661,'2) Income'!$I$13:$I$32,"&gt;="&amp;DAY(A661)))))</f>
        <v>0</v>
      </c>
      <c r="AH661" s="8" cm="1">
        <f t="array" ref="AH661">IF(A661="","",IF(COUNTIF('2) Income'!$D$13:$D$32,"Yearly")=0,0,SUMPRODUCT(--('2) Income'!$D$13:$D$32="Yearly"),--('2) Income'!$F$13:$F$32&lt;=A661),IF(B661="N",--('2) Income'!$I$13:$I$32=DAY(A661)),--('2) Income'!$I$13:$I$32&gt;=DAY(A661))),--(IFERROR(MOD('2) Income'!$H$13:$H$32-MONTH(A661)+12,12),1)=0),'2) Income'!$E$13:$E$32)))</f>
        <v>0</v>
      </c>
      <c r="AI661" s="8">
        <f>IF(A661="","",IF(COUNTIF('2) Income'!$D$13:$D$32,"one-time")=0,0,SUMIFS('2) Income'!$E$13:$E$32,'2) Income'!$D$13:$D$32,"one-time",'2) Income'!$F$13:$F$32,"="&amp;$A661)))</f>
        <v>0</v>
      </c>
      <c r="AJ661" s="9">
        <f t="shared" si="51"/>
        <v>0</v>
      </c>
    </row>
    <row r="662" spans="1:36">
      <c r="A662" s="7">
        <f>IF(A661="","",IF(A661+1&lt;='1) Period'!$E$21,A661+1,""))</f>
        <v>46134</v>
      </c>
      <c r="B662" s="7" t="str">
        <f t="shared" si="52"/>
        <v>N</v>
      </c>
      <c r="C662" t="str">
        <f t="shared" si="53"/>
        <v>F</v>
      </c>
      <c r="D662" s="8">
        <f>IF(A662="","",IF(TEXT(A662,"dddd")='4) Happy Money'!$E$23,WAllowance,0))</f>
        <v>0</v>
      </c>
      <c r="E662" s="8">
        <f>IF(A662="","",IF(B662="N",SUMIF(TMonthly[Day of the Month],DAY(A662),TMonthly[Amount]),SUMIF(TMonthly[Day of the Month],"&gt;="&amp;DAY(A662),TMonthly[Amount])))</f>
        <v>0</v>
      </c>
      <c r="F662" s="8" cm="1">
        <f t="array" ref="F662">IF(A662="","",SUMPRODUCT(--(TYearly[Due Date]&lt;=A662),IF(B662="N",--(TYearly[Day]=DAY(A662)),--(TYearly[Day]&gt;=DAY(A662))),--(IFERROR(MOD(TYearly[Month]-MONTH(A662)+12,12),1)=0),TYearly[Amount]))</f>
        <v>0</v>
      </c>
      <c r="G662" s="8">
        <f>IF(A662="","",SUMIF(TOneTime[Due Date],A662,TOneTime[Amount]))</f>
        <v>0</v>
      </c>
      <c r="H662" s="8" cm="1">
        <f t="array" ref="H662">IF(A662="","",IF(COUNTIF(TOther[Frequency],$H$1)=0,0,SUMPRODUCT(--(IFERROR(MOD(A662-TOther[Start Date],7),1)=0),--(TOther[Frequency]=$H$1),--(TOther[Start Date]&lt;=A662),--(TOther[End Date Calc]&gt;=A662),TOther[Amount])))</f>
        <v>0</v>
      </c>
      <c r="I662" s="8" cm="1">
        <f t="array" ref="I662">IF(A662="","",IF(COUNTIF(TOther[Frequency],$I$1)=0,0,SUMPRODUCT(--(IFERROR(MOD(A662-TOther[Start Date],14),1)=0),--(TOther[Frequency]=$I$1),--(TOther[Start Date]&lt;=A662),--(TOther[End Date Calc]&gt;=A662),TOther[Amount])))</f>
        <v>0</v>
      </c>
      <c r="J662" s="8">
        <f>IF(A662="","",IF(COUNTIF(TOther[Frequency],$J$1)=0,0,IF(OR(DAY(A662)=1,DAY(A662)=15),SUMIFS(TOther[Amount],TOther[Frequency],$J$1,TOther[Start Date],"&lt;="&amp;$A662,TOther[End Date Calc],"&gt;="&amp;A662),0)))</f>
        <v>0</v>
      </c>
      <c r="K662" s="8">
        <f>IF(A662="","",IF(COUNTIF(TOther[Frequency],$K$1)=0,0,IF(A662=(A662-DAY(A662)+1+2*7-WEEKDAY(A662-DAY(A662)+8-4,1)),SUMIFS(TOther[Amount],TOther[Frequency],$K$1,TOther[Start Date],"&lt;="&amp;$A662,TOther[End Date Calc],"&gt;="&amp;A662),0)))</f>
        <v>0</v>
      </c>
      <c r="L662" s="8">
        <f>IF(A662="","",IF(COUNTIF(TOther[Frequency],$L$1)=0,0,IF(A662=(A662-DAY(A662)+1+3*7-WEEKDAY(A662-DAY(A662)+8-4,1)),SUMIFS(TOther[Amount],TOther[Frequency],$L$1,TOther[Start Date],"&lt;="&amp;$A662,TOther[End Date Calc],"&gt;="&amp;A662),0)))</f>
        <v>0</v>
      </c>
      <c r="M662" s="8">
        <f>IF(A662="","",IF(COUNTIF(TOther[Frequency],$M$1)=0,0,IF(A662=(A662-DAY(A662)+1+4*7-WEEKDAY(A662-DAY(A662)+8-4,1)),SUMIFS(TOther[Amount],TOther[Frequency],$M$1,TOther[Start Date],"&lt;="&amp;$A662,TOther[End Date Calc],"&gt;="&amp;A662),0)))</f>
        <v>0</v>
      </c>
      <c r="N662" s="8" cm="1">
        <f t="array" ref="N662">IF(A662="","",IF(COUNTIF(TOther[Frequency],$N$1)=0,0,SUMPRODUCT(--(IFERROR(MOD(A662-TOther[Start Date],28),1)=0),--(TOther[Frequency]=$N$1),--(TOther[Start Date]&lt;=A662),--(TOther[End Date Calc]&gt;=A662),TOther[Amount])))</f>
        <v>0</v>
      </c>
      <c r="O662" s="8" cm="1">
        <f t="array" ref="O662">IF(A662="","",IF(COUNTIF(TOther[Frequency],$O$1)=0,0,SUMPRODUCT(--(IFERROR(MOD(A662-TOther[Start Date],42),1)=0),--(TOther[Frequency]=$O$1),--(TOther[Start Date]&lt;=A662),--(TOther[End Date Calc]&gt;=A662),TOther[Amount])))</f>
        <v>0</v>
      </c>
      <c r="P662" s="8" cm="1">
        <f t="array" ref="P662">IF(A662="","",IF(COUNTIF(TOther[Frequency],$P$1)=0,0,SUMPRODUCT(--(IFERROR(MOD(A662-TOther[Start Date],56),1)=0),--(TOther[Frequency]=$P$1),--(TOther[Start Date]&lt;=A662),--(TOther[End Date Calc]&gt;=A662),TOther[Amount])))</f>
        <v>0</v>
      </c>
      <c r="Q662" s="8">
        <f>IF(A662="","",IF(COUNTIF(TOther[Frequency],$Q$1)=0,0,IF(B662="N",SUMIFS(TOther[Amount],TOther[Frequency],$Q$1,TOther[Start Date],"&lt;="&amp;$A662,TOther[End Date Calc],"&gt;="&amp;A662,TOther[Start Day],DAY(A662)),SUMIFS(TOther[Amount],TOther[Frequency],$Q$1,TOther[Start Date],"&lt;="&amp;$A662,TOther[End Date Calc],"&gt;="&amp;A662,TOther[Start Day],"&gt;="&amp;DAY(A662)))))</f>
        <v>0</v>
      </c>
      <c r="R662" s="8" cm="1">
        <f t="array" ref="R662">IF(A662="","",IF(COUNTIF(TOther[Frequency],R$1)=0,0,SUMPRODUCT(--(TOther[Frequency]=R$1),--(TOther[Start Date]&lt;=A662),--(TOther[End Date Calc]&gt;=A662),IF(B662="N",--(TOther[Start Day]=DAY(A662)),--(TOther[Start Day]&gt;=DAY(A662))),--(IFERROR(MOD(TOther[Start Month]-MONTH(A662)+2,2),1)=0),TOther[Amount])))</f>
        <v>0</v>
      </c>
      <c r="S662" s="8" cm="1">
        <f t="array" ref="S662">IF(A662="","",IF(COUNTIF(TOther[Frequency],S$1)=0,0,SUMPRODUCT(--(TOther[Frequency]=S$1),--(TOther[Start Date]&lt;=A662),--(TOther[End Date Calc]&gt;=A662),IF(B662="N",--(TOther[Start Day]=DAY(A662)),--(TOther[Start Day]&gt;=DAY(A662))),--(IFERROR(MOD(TOther[Start Month]-MONTH(A662)+3,3),1)=0),TOther[Amount])))</f>
        <v>0</v>
      </c>
      <c r="T662" s="8" cm="1">
        <f t="array" ref="T662">IF($A662="","",IF(COUNTIF(TOther[Frequency],T$1)=0,0,SUMPRODUCT(--(TOther[Frequency]=T$1),--(TOther[Start Date]&lt;=$A662),--(TOther[End Date Calc]&gt;=$A662),IF($B662="N",--(TOther[Start Day]=DAY($A662)),--(TOther[Start Day]&gt;=DAY($A662))),--(IFERROR(MOD(TOther[Start Month]-MONTH($A662)+4,4),1)=0),TOther[Amount])))</f>
        <v>0</v>
      </c>
      <c r="U662" s="8" cm="1">
        <f t="array" ref="U662">IF(A662="","",IF(COUNTIF(TOther[Frequency],$U$1)=0,0,SUMPRODUCT(--(TOther[Frequency]=$U$1),--(TOther[Start Date]&lt;=A662),--(TOther[End Date Calc]&gt;=A662),IF(B662="N",--(TOther[Start Day]=DAY(A662)),--(TOther[Start Day]&gt;=DAY(A662))),--(IFERROR(MOD(TOther[Start Month]-MONTH(A662)+6,6),1)=0),TOther[Amount])))</f>
        <v>0</v>
      </c>
      <c r="V662" s="8" cm="1">
        <f t="array" ref="V662">IF(A662="","",IF(COUNTIF(TOther[Frequency],$V$1)=0,0,SUMPRODUCT(--(TOther[Frequency]=$V$1),--(TOther[Start Date]&lt;=A662),--(TOther[End Date Calc]&gt;=A662),IF(B662="N",--(TOther[Start Day]=DAY(A662)),--(TOther[Start Day]&gt;=DAY(A662))),--(IFERROR(MOD(TOther[Start Month]-MONTH(A662)+12,12),1)=0),TOther[Amount])))</f>
        <v>0</v>
      </c>
      <c r="W662" s="8">
        <f>IF(A662="","",SUMIFS(TOther[Amount],TOther[Start Date],A662,TOther[Frequency],$W$1))</f>
        <v>0</v>
      </c>
      <c r="X662" s="9">
        <f t="shared" si="50"/>
        <v>0</v>
      </c>
      <c r="Y662" s="9">
        <f t="shared" si="54"/>
        <v>0</v>
      </c>
      <c r="Z662" s="8" cm="1">
        <f t="array" ref="Z662">IF(A662="","",IF(COUNTIF('2) Income'!$D$13:$D$32,"Weekly")=0,0,SUMPRODUCT(--(IFERROR(MOD(A662-'2) Income'!$F$13:$F$32,7),1)=0),--('2) Income'!$D$13:$D$32="Weekly"),--('2) Income'!$F$13:$F$32&lt;=A662),'2) Income'!$E$13:$E$32)))</f>
        <v>0</v>
      </c>
      <c r="AA662" s="8" cm="1">
        <f t="array" ref="AA662">IF(A662="","",IF(COUNTIF('2) Income'!$D$13:$D$32,"Every Other Week")=0,0,SUMPRODUCT(--(IFERROR(MOD(A662-'2) Income'!$F$13:$F$32,14),1)=0),--('2) Income'!$D$13:$D$32="Every Other Week"),--('2) Income'!$F$13:$F$32&lt;=A662),'2) Income'!$E$13:$E$32)))</f>
        <v>0</v>
      </c>
      <c r="AB662" s="8">
        <f>IF(A662="","",IF(COUNTIF('2) Income'!$D$13:$D$32,"1st and 15th")=0,0,IF(OR(DAY(A662)=1,DAY(A662)=15),SUMIFS('2) Income'!$E$13:$E$32,'2) Income'!$D$13:$D$32,"1st and 15th",'2) Income'!$F$13:$F$32,"&lt;="&amp;$A662),0)))</f>
        <v>0</v>
      </c>
      <c r="AC662" s="8">
        <f>IF(A662="","",IF(COUNTIF('2) Income'!$D$13:$D$32,"2nd Wednesday")=0,0,IF(A662=(A662-DAY(A662)+1+2*7-WEEKDAY(A662-DAY(A662)+8-4,1)),SUMIFS('2) Income'!$E$13:$E$32,'2) Income'!$D$13:$D$32,"2nd Wednesday",'2) Income'!$F$13:$F$32,"&lt;="&amp;$A662),0)))</f>
        <v>0</v>
      </c>
      <c r="AD662" s="8">
        <f>IF(A662="","",IF(COUNTIF('2) Income'!$D$13:$D$32,"3rd Wednesday")=0,0,IF(A662=(A662-DAY(A662)+1+3*7-WEEKDAY(A662-DAY(A662)+8-4,1)),SUMIFS('2) Income'!$E$13:$E$32,'2) Income'!$D$13:$D$32,"3rd Wednesday",'2) Income'!$F$13:$F$32,"&lt;="&amp;$A662),0)))</f>
        <v>0</v>
      </c>
      <c r="AE662" s="8">
        <f>IF(A662="","",IF(COUNTIF('2) Income'!$D$13:$D$32,"4th Wednesday")=0,0,IF(A662=(A662-DAY(A662)+1+4*7-WEEKDAY(A662-DAY(A662)+8-4,1)),SUMIFS('2) Income'!$E$13:$E$32,'2) Income'!$D$13:$D$32,"4th Wednesday",'2) Income'!$F$13:$F$32,"&lt;="&amp;$A662),0)))</f>
        <v>0</v>
      </c>
      <c r="AF662" s="8" cm="1">
        <f t="array" ref="AF662">IF(A662="","",IF(COUNTIF('2) Income'!$D$13:$D$32,"Every 4 Weeks")=0,0,SUMPRODUCT(--(IFERROR(MOD(A662-'2) Income'!$F$13:$F$32,28),1)=0),--('2) Income'!$D$13:$D$32="Every 4 Weeks"),--('2) Income'!$F$13:$F$32&lt;=A662),'2) Income'!$E$13:$E$32)))</f>
        <v>0</v>
      </c>
      <c r="AG662" s="8">
        <f>IF(A662="","",IF(COUNTIF('2) Income'!$D$13:$D$32,"Monthly")=0,0,IF(B662="N",SUMIFS('2) Income'!$E$13:$E$32,'2) Income'!$D$13:$D$32,"monthly",'2) Income'!$F$13:$F$32,"&lt;="&amp;$A662,'2) Income'!$I$13:$I$32,DAY(A662)),SUMIFS('2) Income'!$E$13:$E$32,'2) Income'!$D$13:$D$32,"monthly",'2) Income'!$F$13:$F$32,"&lt;="&amp;$A662,'2) Income'!$I$13:$I$32,"&gt;="&amp;DAY(A662)))))</f>
        <v>0</v>
      </c>
      <c r="AH662" s="8" cm="1">
        <f t="array" ref="AH662">IF(A662="","",IF(COUNTIF('2) Income'!$D$13:$D$32,"Yearly")=0,0,SUMPRODUCT(--('2) Income'!$D$13:$D$32="Yearly"),--('2) Income'!$F$13:$F$32&lt;=A662),IF(B662="N",--('2) Income'!$I$13:$I$32=DAY(A662)),--('2) Income'!$I$13:$I$32&gt;=DAY(A662))),--(IFERROR(MOD('2) Income'!$H$13:$H$32-MONTH(A662)+12,12),1)=0),'2) Income'!$E$13:$E$32)))</f>
        <v>0</v>
      </c>
      <c r="AI662" s="8">
        <f>IF(A662="","",IF(COUNTIF('2) Income'!$D$13:$D$32,"one-time")=0,0,SUMIFS('2) Income'!$E$13:$E$32,'2) Income'!$D$13:$D$32,"one-time",'2) Income'!$F$13:$F$32,"="&amp;$A662)))</f>
        <v>0</v>
      </c>
      <c r="AJ662" s="9">
        <f t="shared" si="51"/>
        <v>0</v>
      </c>
    </row>
    <row r="663" spans="1:36">
      <c r="A663" s="7">
        <f>IF(A662="","",IF(A662+1&lt;='1) Period'!$E$21,A662+1,""))</f>
        <v>46135</v>
      </c>
      <c r="B663" s="7" t="str">
        <f t="shared" si="52"/>
        <v>N</v>
      </c>
      <c r="C663" t="str">
        <f t="shared" si="53"/>
        <v>F</v>
      </c>
      <c r="D663" s="8">
        <f>IF(A663="","",IF(TEXT(A663,"dddd")='4) Happy Money'!$E$23,WAllowance,0))</f>
        <v>0</v>
      </c>
      <c r="E663" s="8">
        <f>IF(A663="","",IF(B663="N",SUMIF(TMonthly[Day of the Month],DAY(A663),TMonthly[Amount]),SUMIF(TMonthly[Day of the Month],"&gt;="&amp;DAY(A663),TMonthly[Amount])))</f>
        <v>0</v>
      </c>
      <c r="F663" s="8" cm="1">
        <f t="array" ref="F663">IF(A663="","",SUMPRODUCT(--(TYearly[Due Date]&lt;=A663),IF(B663="N",--(TYearly[Day]=DAY(A663)),--(TYearly[Day]&gt;=DAY(A663))),--(IFERROR(MOD(TYearly[Month]-MONTH(A663)+12,12),1)=0),TYearly[Amount]))</f>
        <v>0</v>
      </c>
      <c r="G663" s="8">
        <f>IF(A663="","",SUMIF(TOneTime[Due Date],A663,TOneTime[Amount]))</f>
        <v>0</v>
      </c>
      <c r="H663" s="8" cm="1">
        <f t="array" ref="H663">IF(A663="","",IF(COUNTIF(TOther[Frequency],$H$1)=0,0,SUMPRODUCT(--(IFERROR(MOD(A663-TOther[Start Date],7),1)=0),--(TOther[Frequency]=$H$1),--(TOther[Start Date]&lt;=A663),--(TOther[End Date Calc]&gt;=A663),TOther[Amount])))</f>
        <v>0</v>
      </c>
      <c r="I663" s="8" cm="1">
        <f t="array" ref="I663">IF(A663="","",IF(COUNTIF(TOther[Frequency],$I$1)=0,0,SUMPRODUCT(--(IFERROR(MOD(A663-TOther[Start Date],14),1)=0),--(TOther[Frequency]=$I$1),--(TOther[Start Date]&lt;=A663),--(TOther[End Date Calc]&gt;=A663),TOther[Amount])))</f>
        <v>0</v>
      </c>
      <c r="J663" s="8">
        <f>IF(A663="","",IF(COUNTIF(TOther[Frequency],$J$1)=0,0,IF(OR(DAY(A663)=1,DAY(A663)=15),SUMIFS(TOther[Amount],TOther[Frequency],$J$1,TOther[Start Date],"&lt;="&amp;$A663,TOther[End Date Calc],"&gt;="&amp;A663),0)))</f>
        <v>0</v>
      </c>
      <c r="K663" s="8">
        <f>IF(A663="","",IF(COUNTIF(TOther[Frequency],$K$1)=0,0,IF(A663=(A663-DAY(A663)+1+2*7-WEEKDAY(A663-DAY(A663)+8-4,1)),SUMIFS(TOther[Amount],TOther[Frequency],$K$1,TOther[Start Date],"&lt;="&amp;$A663,TOther[End Date Calc],"&gt;="&amp;A663),0)))</f>
        <v>0</v>
      </c>
      <c r="L663" s="8">
        <f>IF(A663="","",IF(COUNTIF(TOther[Frequency],$L$1)=0,0,IF(A663=(A663-DAY(A663)+1+3*7-WEEKDAY(A663-DAY(A663)+8-4,1)),SUMIFS(TOther[Amount],TOther[Frequency],$L$1,TOther[Start Date],"&lt;="&amp;$A663,TOther[End Date Calc],"&gt;="&amp;A663),0)))</f>
        <v>0</v>
      </c>
      <c r="M663" s="8">
        <f>IF(A663="","",IF(COUNTIF(TOther[Frequency],$M$1)=0,0,IF(A663=(A663-DAY(A663)+1+4*7-WEEKDAY(A663-DAY(A663)+8-4,1)),SUMIFS(TOther[Amount],TOther[Frequency],$M$1,TOther[Start Date],"&lt;="&amp;$A663,TOther[End Date Calc],"&gt;="&amp;A663),0)))</f>
        <v>0</v>
      </c>
      <c r="N663" s="8" cm="1">
        <f t="array" ref="N663">IF(A663="","",IF(COUNTIF(TOther[Frequency],$N$1)=0,0,SUMPRODUCT(--(IFERROR(MOD(A663-TOther[Start Date],28),1)=0),--(TOther[Frequency]=$N$1),--(TOther[Start Date]&lt;=A663),--(TOther[End Date Calc]&gt;=A663),TOther[Amount])))</f>
        <v>0</v>
      </c>
      <c r="O663" s="8" cm="1">
        <f t="array" ref="O663">IF(A663="","",IF(COUNTIF(TOther[Frequency],$O$1)=0,0,SUMPRODUCT(--(IFERROR(MOD(A663-TOther[Start Date],42),1)=0),--(TOther[Frequency]=$O$1),--(TOther[Start Date]&lt;=A663),--(TOther[End Date Calc]&gt;=A663),TOther[Amount])))</f>
        <v>0</v>
      </c>
      <c r="P663" s="8" cm="1">
        <f t="array" ref="P663">IF(A663="","",IF(COUNTIF(TOther[Frequency],$P$1)=0,0,SUMPRODUCT(--(IFERROR(MOD(A663-TOther[Start Date],56),1)=0),--(TOther[Frequency]=$P$1),--(TOther[Start Date]&lt;=A663),--(TOther[End Date Calc]&gt;=A663),TOther[Amount])))</f>
        <v>0</v>
      </c>
      <c r="Q663" s="8">
        <f>IF(A663="","",IF(COUNTIF(TOther[Frequency],$Q$1)=0,0,IF(B663="N",SUMIFS(TOther[Amount],TOther[Frequency],$Q$1,TOther[Start Date],"&lt;="&amp;$A663,TOther[End Date Calc],"&gt;="&amp;A663,TOther[Start Day],DAY(A663)),SUMIFS(TOther[Amount],TOther[Frequency],$Q$1,TOther[Start Date],"&lt;="&amp;$A663,TOther[End Date Calc],"&gt;="&amp;A663,TOther[Start Day],"&gt;="&amp;DAY(A663)))))</f>
        <v>0</v>
      </c>
      <c r="R663" s="8" cm="1">
        <f t="array" ref="R663">IF(A663="","",IF(COUNTIF(TOther[Frequency],R$1)=0,0,SUMPRODUCT(--(TOther[Frequency]=R$1),--(TOther[Start Date]&lt;=A663),--(TOther[End Date Calc]&gt;=A663),IF(B663="N",--(TOther[Start Day]=DAY(A663)),--(TOther[Start Day]&gt;=DAY(A663))),--(IFERROR(MOD(TOther[Start Month]-MONTH(A663)+2,2),1)=0),TOther[Amount])))</f>
        <v>0</v>
      </c>
      <c r="S663" s="8" cm="1">
        <f t="array" ref="S663">IF(A663="","",IF(COUNTIF(TOther[Frequency],S$1)=0,0,SUMPRODUCT(--(TOther[Frequency]=S$1),--(TOther[Start Date]&lt;=A663),--(TOther[End Date Calc]&gt;=A663),IF(B663="N",--(TOther[Start Day]=DAY(A663)),--(TOther[Start Day]&gt;=DAY(A663))),--(IFERROR(MOD(TOther[Start Month]-MONTH(A663)+3,3),1)=0),TOther[Amount])))</f>
        <v>0</v>
      </c>
      <c r="T663" s="8" cm="1">
        <f t="array" ref="T663">IF($A663="","",IF(COUNTIF(TOther[Frequency],T$1)=0,0,SUMPRODUCT(--(TOther[Frequency]=T$1),--(TOther[Start Date]&lt;=$A663),--(TOther[End Date Calc]&gt;=$A663),IF($B663="N",--(TOther[Start Day]=DAY($A663)),--(TOther[Start Day]&gt;=DAY($A663))),--(IFERROR(MOD(TOther[Start Month]-MONTH($A663)+4,4),1)=0),TOther[Amount])))</f>
        <v>0</v>
      </c>
      <c r="U663" s="8" cm="1">
        <f t="array" ref="U663">IF(A663="","",IF(COUNTIF(TOther[Frequency],$U$1)=0,0,SUMPRODUCT(--(TOther[Frequency]=$U$1),--(TOther[Start Date]&lt;=A663),--(TOther[End Date Calc]&gt;=A663),IF(B663="N",--(TOther[Start Day]=DAY(A663)),--(TOther[Start Day]&gt;=DAY(A663))),--(IFERROR(MOD(TOther[Start Month]-MONTH(A663)+6,6),1)=0),TOther[Amount])))</f>
        <v>0</v>
      </c>
      <c r="V663" s="8" cm="1">
        <f t="array" ref="V663">IF(A663="","",IF(COUNTIF(TOther[Frequency],$V$1)=0,0,SUMPRODUCT(--(TOther[Frequency]=$V$1),--(TOther[Start Date]&lt;=A663),--(TOther[End Date Calc]&gt;=A663),IF(B663="N",--(TOther[Start Day]=DAY(A663)),--(TOther[Start Day]&gt;=DAY(A663))),--(IFERROR(MOD(TOther[Start Month]-MONTH(A663)+12,12),1)=0),TOther[Amount])))</f>
        <v>0</v>
      </c>
      <c r="W663" s="8">
        <f>IF(A663="","",SUMIFS(TOther[Amount],TOther[Start Date],A663,TOther[Frequency],$W$1))</f>
        <v>0</v>
      </c>
      <c r="X663" s="9">
        <f t="shared" si="50"/>
        <v>0</v>
      </c>
      <c r="Y663" s="9">
        <f t="shared" si="54"/>
        <v>0</v>
      </c>
      <c r="Z663" s="8" cm="1">
        <f t="array" ref="Z663">IF(A663="","",IF(COUNTIF('2) Income'!$D$13:$D$32,"Weekly")=0,0,SUMPRODUCT(--(IFERROR(MOD(A663-'2) Income'!$F$13:$F$32,7),1)=0),--('2) Income'!$D$13:$D$32="Weekly"),--('2) Income'!$F$13:$F$32&lt;=A663),'2) Income'!$E$13:$E$32)))</f>
        <v>0</v>
      </c>
      <c r="AA663" s="8" cm="1">
        <f t="array" ref="AA663">IF(A663="","",IF(COUNTIF('2) Income'!$D$13:$D$32,"Every Other Week")=0,0,SUMPRODUCT(--(IFERROR(MOD(A663-'2) Income'!$F$13:$F$32,14),1)=0),--('2) Income'!$D$13:$D$32="Every Other Week"),--('2) Income'!$F$13:$F$32&lt;=A663),'2) Income'!$E$13:$E$32)))</f>
        <v>0</v>
      </c>
      <c r="AB663" s="8">
        <f>IF(A663="","",IF(COUNTIF('2) Income'!$D$13:$D$32,"1st and 15th")=0,0,IF(OR(DAY(A663)=1,DAY(A663)=15),SUMIFS('2) Income'!$E$13:$E$32,'2) Income'!$D$13:$D$32,"1st and 15th",'2) Income'!$F$13:$F$32,"&lt;="&amp;$A663),0)))</f>
        <v>0</v>
      </c>
      <c r="AC663" s="8">
        <f>IF(A663="","",IF(COUNTIF('2) Income'!$D$13:$D$32,"2nd Wednesday")=0,0,IF(A663=(A663-DAY(A663)+1+2*7-WEEKDAY(A663-DAY(A663)+8-4,1)),SUMIFS('2) Income'!$E$13:$E$32,'2) Income'!$D$13:$D$32,"2nd Wednesday",'2) Income'!$F$13:$F$32,"&lt;="&amp;$A663),0)))</f>
        <v>0</v>
      </c>
      <c r="AD663" s="8">
        <f>IF(A663="","",IF(COUNTIF('2) Income'!$D$13:$D$32,"3rd Wednesday")=0,0,IF(A663=(A663-DAY(A663)+1+3*7-WEEKDAY(A663-DAY(A663)+8-4,1)),SUMIFS('2) Income'!$E$13:$E$32,'2) Income'!$D$13:$D$32,"3rd Wednesday",'2) Income'!$F$13:$F$32,"&lt;="&amp;$A663),0)))</f>
        <v>0</v>
      </c>
      <c r="AE663" s="8">
        <f>IF(A663="","",IF(COUNTIF('2) Income'!$D$13:$D$32,"4th Wednesday")=0,0,IF(A663=(A663-DAY(A663)+1+4*7-WEEKDAY(A663-DAY(A663)+8-4,1)),SUMIFS('2) Income'!$E$13:$E$32,'2) Income'!$D$13:$D$32,"4th Wednesday",'2) Income'!$F$13:$F$32,"&lt;="&amp;$A663),0)))</f>
        <v>0</v>
      </c>
      <c r="AF663" s="8" cm="1">
        <f t="array" ref="AF663">IF(A663="","",IF(COUNTIF('2) Income'!$D$13:$D$32,"Every 4 Weeks")=0,0,SUMPRODUCT(--(IFERROR(MOD(A663-'2) Income'!$F$13:$F$32,28),1)=0),--('2) Income'!$D$13:$D$32="Every 4 Weeks"),--('2) Income'!$F$13:$F$32&lt;=A663),'2) Income'!$E$13:$E$32)))</f>
        <v>0</v>
      </c>
      <c r="AG663" s="8">
        <f>IF(A663="","",IF(COUNTIF('2) Income'!$D$13:$D$32,"Monthly")=0,0,IF(B663="N",SUMIFS('2) Income'!$E$13:$E$32,'2) Income'!$D$13:$D$32,"monthly",'2) Income'!$F$13:$F$32,"&lt;="&amp;$A663,'2) Income'!$I$13:$I$32,DAY(A663)),SUMIFS('2) Income'!$E$13:$E$32,'2) Income'!$D$13:$D$32,"monthly",'2) Income'!$F$13:$F$32,"&lt;="&amp;$A663,'2) Income'!$I$13:$I$32,"&gt;="&amp;DAY(A663)))))</f>
        <v>0</v>
      </c>
      <c r="AH663" s="8" cm="1">
        <f t="array" ref="AH663">IF(A663="","",IF(COUNTIF('2) Income'!$D$13:$D$32,"Yearly")=0,0,SUMPRODUCT(--('2) Income'!$D$13:$D$32="Yearly"),--('2) Income'!$F$13:$F$32&lt;=A663),IF(B663="N",--('2) Income'!$I$13:$I$32=DAY(A663)),--('2) Income'!$I$13:$I$32&gt;=DAY(A663))),--(IFERROR(MOD('2) Income'!$H$13:$H$32-MONTH(A663)+12,12),1)=0),'2) Income'!$E$13:$E$32)))</f>
        <v>0</v>
      </c>
      <c r="AI663" s="8">
        <f>IF(A663="","",IF(COUNTIF('2) Income'!$D$13:$D$32,"one-time")=0,0,SUMIFS('2) Income'!$E$13:$E$32,'2) Income'!$D$13:$D$32,"one-time",'2) Income'!$F$13:$F$32,"="&amp;$A663)))</f>
        <v>0</v>
      </c>
      <c r="AJ663" s="9">
        <f t="shared" si="51"/>
        <v>0</v>
      </c>
    </row>
    <row r="664" spans="1:36">
      <c r="A664" s="7">
        <f>IF(A663="","",IF(A663+1&lt;='1) Period'!$E$21,A663+1,""))</f>
        <v>46136</v>
      </c>
      <c r="B664" s="7" t="str">
        <f t="shared" si="52"/>
        <v>N</v>
      </c>
      <c r="C664" t="str">
        <f t="shared" si="53"/>
        <v>F</v>
      </c>
      <c r="D664" s="8">
        <f>IF(A664="","",IF(TEXT(A664,"dddd")='4) Happy Money'!$E$23,WAllowance,0))</f>
        <v>0</v>
      </c>
      <c r="E664" s="8">
        <f>IF(A664="","",IF(B664="N",SUMIF(TMonthly[Day of the Month],DAY(A664),TMonthly[Amount]),SUMIF(TMonthly[Day of the Month],"&gt;="&amp;DAY(A664),TMonthly[Amount])))</f>
        <v>0</v>
      </c>
      <c r="F664" s="8" cm="1">
        <f t="array" ref="F664">IF(A664="","",SUMPRODUCT(--(TYearly[Due Date]&lt;=A664),IF(B664="N",--(TYearly[Day]=DAY(A664)),--(TYearly[Day]&gt;=DAY(A664))),--(IFERROR(MOD(TYearly[Month]-MONTH(A664)+12,12),1)=0),TYearly[Amount]))</f>
        <v>0</v>
      </c>
      <c r="G664" s="8">
        <f>IF(A664="","",SUMIF(TOneTime[Due Date],A664,TOneTime[Amount]))</f>
        <v>0</v>
      </c>
      <c r="H664" s="8" cm="1">
        <f t="array" ref="H664">IF(A664="","",IF(COUNTIF(TOther[Frequency],$H$1)=0,0,SUMPRODUCT(--(IFERROR(MOD(A664-TOther[Start Date],7),1)=0),--(TOther[Frequency]=$H$1),--(TOther[Start Date]&lt;=A664),--(TOther[End Date Calc]&gt;=A664),TOther[Amount])))</f>
        <v>0</v>
      </c>
      <c r="I664" s="8" cm="1">
        <f t="array" ref="I664">IF(A664="","",IF(COUNTIF(TOther[Frequency],$I$1)=0,0,SUMPRODUCT(--(IFERROR(MOD(A664-TOther[Start Date],14),1)=0),--(TOther[Frequency]=$I$1),--(TOther[Start Date]&lt;=A664),--(TOther[End Date Calc]&gt;=A664),TOther[Amount])))</f>
        <v>0</v>
      </c>
      <c r="J664" s="8">
        <f>IF(A664="","",IF(COUNTIF(TOther[Frequency],$J$1)=0,0,IF(OR(DAY(A664)=1,DAY(A664)=15),SUMIFS(TOther[Amount],TOther[Frequency],$J$1,TOther[Start Date],"&lt;="&amp;$A664,TOther[End Date Calc],"&gt;="&amp;A664),0)))</f>
        <v>0</v>
      </c>
      <c r="K664" s="8">
        <f>IF(A664="","",IF(COUNTIF(TOther[Frequency],$K$1)=0,0,IF(A664=(A664-DAY(A664)+1+2*7-WEEKDAY(A664-DAY(A664)+8-4,1)),SUMIFS(TOther[Amount],TOther[Frequency],$K$1,TOther[Start Date],"&lt;="&amp;$A664,TOther[End Date Calc],"&gt;="&amp;A664),0)))</f>
        <v>0</v>
      </c>
      <c r="L664" s="8">
        <f>IF(A664="","",IF(COUNTIF(TOther[Frequency],$L$1)=0,0,IF(A664=(A664-DAY(A664)+1+3*7-WEEKDAY(A664-DAY(A664)+8-4,1)),SUMIFS(TOther[Amount],TOther[Frequency],$L$1,TOther[Start Date],"&lt;="&amp;$A664,TOther[End Date Calc],"&gt;="&amp;A664),0)))</f>
        <v>0</v>
      </c>
      <c r="M664" s="8">
        <f>IF(A664="","",IF(COUNTIF(TOther[Frequency],$M$1)=0,0,IF(A664=(A664-DAY(A664)+1+4*7-WEEKDAY(A664-DAY(A664)+8-4,1)),SUMIFS(TOther[Amount],TOther[Frequency],$M$1,TOther[Start Date],"&lt;="&amp;$A664,TOther[End Date Calc],"&gt;="&amp;A664),0)))</f>
        <v>0</v>
      </c>
      <c r="N664" s="8" cm="1">
        <f t="array" ref="N664">IF(A664="","",IF(COUNTIF(TOther[Frequency],$N$1)=0,0,SUMPRODUCT(--(IFERROR(MOD(A664-TOther[Start Date],28),1)=0),--(TOther[Frequency]=$N$1),--(TOther[Start Date]&lt;=A664),--(TOther[End Date Calc]&gt;=A664),TOther[Amount])))</f>
        <v>0</v>
      </c>
      <c r="O664" s="8" cm="1">
        <f t="array" ref="O664">IF(A664="","",IF(COUNTIF(TOther[Frequency],$O$1)=0,0,SUMPRODUCT(--(IFERROR(MOD(A664-TOther[Start Date],42),1)=0),--(TOther[Frequency]=$O$1),--(TOther[Start Date]&lt;=A664),--(TOther[End Date Calc]&gt;=A664),TOther[Amount])))</f>
        <v>0</v>
      </c>
      <c r="P664" s="8" cm="1">
        <f t="array" ref="P664">IF(A664="","",IF(COUNTIF(TOther[Frequency],$P$1)=0,0,SUMPRODUCT(--(IFERROR(MOD(A664-TOther[Start Date],56),1)=0),--(TOther[Frequency]=$P$1),--(TOther[Start Date]&lt;=A664),--(TOther[End Date Calc]&gt;=A664),TOther[Amount])))</f>
        <v>0</v>
      </c>
      <c r="Q664" s="8">
        <f>IF(A664="","",IF(COUNTIF(TOther[Frequency],$Q$1)=0,0,IF(B664="N",SUMIFS(TOther[Amount],TOther[Frequency],$Q$1,TOther[Start Date],"&lt;="&amp;$A664,TOther[End Date Calc],"&gt;="&amp;A664,TOther[Start Day],DAY(A664)),SUMIFS(TOther[Amount],TOther[Frequency],$Q$1,TOther[Start Date],"&lt;="&amp;$A664,TOther[End Date Calc],"&gt;="&amp;A664,TOther[Start Day],"&gt;="&amp;DAY(A664)))))</f>
        <v>0</v>
      </c>
      <c r="R664" s="8" cm="1">
        <f t="array" ref="R664">IF(A664="","",IF(COUNTIF(TOther[Frequency],R$1)=0,0,SUMPRODUCT(--(TOther[Frequency]=R$1),--(TOther[Start Date]&lt;=A664),--(TOther[End Date Calc]&gt;=A664),IF(B664="N",--(TOther[Start Day]=DAY(A664)),--(TOther[Start Day]&gt;=DAY(A664))),--(IFERROR(MOD(TOther[Start Month]-MONTH(A664)+2,2),1)=0),TOther[Amount])))</f>
        <v>0</v>
      </c>
      <c r="S664" s="8" cm="1">
        <f t="array" ref="S664">IF(A664="","",IF(COUNTIF(TOther[Frequency],S$1)=0,0,SUMPRODUCT(--(TOther[Frequency]=S$1),--(TOther[Start Date]&lt;=A664),--(TOther[End Date Calc]&gt;=A664),IF(B664="N",--(TOther[Start Day]=DAY(A664)),--(TOther[Start Day]&gt;=DAY(A664))),--(IFERROR(MOD(TOther[Start Month]-MONTH(A664)+3,3),1)=0),TOther[Amount])))</f>
        <v>0</v>
      </c>
      <c r="T664" s="8" cm="1">
        <f t="array" ref="T664">IF($A664="","",IF(COUNTIF(TOther[Frequency],T$1)=0,0,SUMPRODUCT(--(TOther[Frequency]=T$1),--(TOther[Start Date]&lt;=$A664),--(TOther[End Date Calc]&gt;=$A664),IF($B664="N",--(TOther[Start Day]=DAY($A664)),--(TOther[Start Day]&gt;=DAY($A664))),--(IFERROR(MOD(TOther[Start Month]-MONTH($A664)+4,4),1)=0),TOther[Amount])))</f>
        <v>0</v>
      </c>
      <c r="U664" s="8" cm="1">
        <f t="array" ref="U664">IF(A664="","",IF(COUNTIF(TOther[Frequency],$U$1)=0,0,SUMPRODUCT(--(TOther[Frequency]=$U$1),--(TOther[Start Date]&lt;=A664),--(TOther[End Date Calc]&gt;=A664),IF(B664="N",--(TOther[Start Day]=DAY(A664)),--(TOther[Start Day]&gt;=DAY(A664))),--(IFERROR(MOD(TOther[Start Month]-MONTH(A664)+6,6),1)=0),TOther[Amount])))</f>
        <v>0</v>
      </c>
      <c r="V664" s="8" cm="1">
        <f t="array" ref="V664">IF(A664="","",IF(COUNTIF(TOther[Frequency],$V$1)=0,0,SUMPRODUCT(--(TOther[Frequency]=$V$1),--(TOther[Start Date]&lt;=A664),--(TOther[End Date Calc]&gt;=A664),IF(B664="N",--(TOther[Start Day]=DAY(A664)),--(TOther[Start Day]&gt;=DAY(A664))),--(IFERROR(MOD(TOther[Start Month]-MONTH(A664)+12,12),1)=0),TOther[Amount])))</f>
        <v>0</v>
      </c>
      <c r="W664" s="8">
        <f>IF(A664="","",SUMIFS(TOther[Amount],TOther[Start Date],A664,TOther[Frequency],$W$1))</f>
        <v>0</v>
      </c>
      <c r="X664" s="9">
        <f t="shared" si="50"/>
        <v>0</v>
      </c>
      <c r="Y664" s="9">
        <f t="shared" si="54"/>
        <v>0</v>
      </c>
      <c r="Z664" s="8" cm="1">
        <f t="array" ref="Z664">IF(A664="","",IF(COUNTIF('2) Income'!$D$13:$D$32,"Weekly")=0,0,SUMPRODUCT(--(IFERROR(MOD(A664-'2) Income'!$F$13:$F$32,7),1)=0),--('2) Income'!$D$13:$D$32="Weekly"),--('2) Income'!$F$13:$F$32&lt;=A664),'2) Income'!$E$13:$E$32)))</f>
        <v>0</v>
      </c>
      <c r="AA664" s="8" cm="1">
        <f t="array" ref="AA664">IF(A664="","",IF(COUNTIF('2) Income'!$D$13:$D$32,"Every Other Week")=0,0,SUMPRODUCT(--(IFERROR(MOD(A664-'2) Income'!$F$13:$F$32,14),1)=0),--('2) Income'!$D$13:$D$32="Every Other Week"),--('2) Income'!$F$13:$F$32&lt;=A664),'2) Income'!$E$13:$E$32)))</f>
        <v>2300</v>
      </c>
      <c r="AB664" s="8">
        <f>IF(A664="","",IF(COUNTIF('2) Income'!$D$13:$D$32,"1st and 15th")=0,0,IF(OR(DAY(A664)=1,DAY(A664)=15),SUMIFS('2) Income'!$E$13:$E$32,'2) Income'!$D$13:$D$32,"1st and 15th",'2) Income'!$F$13:$F$32,"&lt;="&amp;$A664),0)))</f>
        <v>0</v>
      </c>
      <c r="AC664" s="8">
        <f>IF(A664="","",IF(COUNTIF('2) Income'!$D$13:$D$32,"2nd Wednesday")=0,0,IF(A664=(A664-DAY(A664)+1+2*7-WEEKDAY(A664-DAY(A664)+8-4,1)),SUMIFS('2) Income'!$E$13:$E$32,'2) Income'!$D$13:$D$32,"2nd Wednesday",'2) Income'!$F$13:$F$32,"&lt;="&amp;$A664),0)))</f>
        <v>0</v>
      </c>
      <c r="AD664" s="8">
        <f>IF(A664="","",IF(COUNTIF('2) Income'!$D$13:$D$32,"3rd Wednesday")=0,0,IF(A664=(A664-DAY(A664)+1+3*7-WEEKDAY(A664-DAY(A664)+8-4,1)),SUMIFS('2) Income'!$E$13:$E$32,'2) Income'!$D$13:$D$32,"3rd Wednesday",'2) Income'!$F$13:$F$32,"&lt;="&amp;$A664),0)))</f>
        <v>0</v>
      </c>
      <c r="AE664" s="8">
        <f>IF(A664="","",IF(COUNTIF('2) Income'!$D$13:$D$32,"4th Wednesday")=0,0,IF(A664=(A664-DAY(A664)+1+4*7-WEEKDAY(A664-DAY(A664)+8-4,1)),SUMIFS('2) Income'!$E$13:$E$32,'2) Income'!$D$13:$D$32,"4th Wednesday",'2) Income'!$F$13:$F$32,"&lt;="&amp;$A664),0)))</f>
        <v>0</v>
      </c>
      <c r="AF664" s="8" cm="1">
        <f t="array" ref="AF664">IF(A664="","",IF(COUNTIF('2) Income'!$D$13:$D$32,"Every 4 Weeks")=0,0,SUMPRODUCT(--(IFERROR(MOD(A664-'2) Income'!$F$13:$F$32,28),1)=0),--('2) Income'!$D$13:$D$32="Every 4 Weeks"),--('2) Income'!$F$13:$F$32&lt;=A664),'2) Income'!$E$13:$E$32)))</f>
        <v>0</v>
      </c>
      <c r="AG664" s="8">
        <f>IF(A664="","",IF(COUNTIF('2) Income'!$D$13:$D$32,"Monthly")=0,0,IF(B664="N",SUMIFS('2) Income'!$E$13:$E$32,'2) Income'!$D$13:$D$32,"monthly",'2) Income'!$F$13:$F$32,"&lt;="&amp;$A664,'2) Income'!$I$13:$I$32,DAY(A664)),SUMIFS('2) Income'!$E$13:$E$32,'2) Income'!$D$13:$D$32,"monthly",'2) Income'!$F$13:$F$32,"&lt;="&amp;$A664,'2) Income'!$I$13:$I$32,"&gt;="&amp;DAY(A664)))))</f>
        <v>0</v>
      </c>
      <c r="AH664" s="8" cm="1">
        <f t="array" ref="AH664">IF(A664="","",IF(COUNTIF('2) Income'!$D$13:$D$32,"Yearly")=0,0,SUMPRODUCT(--('2) Income'!$D$13:$D$32="Yearly"),--('2) Income'!$F$13:$F$32&lt;=A664),IF(B664="N",--('2) Income'!$I$13:$I$32=DAY(A664)),--('2) Income'!$I$13:$I$32&gt;=DAY(A664))),--(IFERROR(MOD('2) Income'!$H$13:$H$32-MONTH(A664)+12,12),1)=0),'2) Income'!$E$13:$E$32)))</f>
        <v>0</v>
      </c>
      <c r="AI664" s="8">
        <f>IF(A664="","",IF(COUNTIF('2) Income'!$D$13:$D$32,"one-time")=0,0,SUMIFS('2) Income'!$E$13:$E$32,'2) Income'!$D$13:$D$32,"one-time",'2) Income'!$F$13:$F$32,"="&amp;$A664)))</f>
        <v>0</v>
      </c>
      <c r="AJ664" s="9">
        <f t="shared" si="51"/>
        <v>2300</v>
      </c>
    </row>
    <row r="665" spans="1:36">
      <c r="A665" s="7">
        <f>IF(A664="","",IF(A664+1&lt;='1) Period'!$E$21,A664+1,""))</f>
        <v>46137</v>
      </c>
      <c r="B665" s="7" t="str">
        <f t="shared" si="52"/>
        <v>N</v>
      </c>
      <c r="C665" t="str">
        <f t="shared" si="53"/>
        <v>Y</v>
      </c>
      <c r="D665" s="8">
        <f>IF(A665="","",IF(TEXT(A665,"dddd")='4) Happy Money'!$E$23,WAllowance,0))</f>
        <v>0</v>
      </c>
      <c r="E665" s="8">
        <f>IF(A665="","",IF(B665="N",SUMIF(TMonthly[Day of the Month],DAY(A665),TMonthly[Amount]),SUMIF(TMonthly[Day of the Month],"&gt;="&amp;DAY(A665),TMonthly[Amount])))</f>
        <v>0</v>
      </c>
      <c r="F665" s="8" cm="1">
        <f t="array" ref="F665">IF(A665="","",SUMPRODUCT(--(TYearly[Due Date]&lt;=A665),IF(B665="N",--(TYearly[Day]=DAY(A665)),--(TYearly[Day]&gt;=DAY(A665))),--(IFERROR(MOD(TYearly[Month]-MONTH(A665)+12,12),1)=0),TYearly[Amount]))</f>
        <v>0</v>
      </c>
      <c r="G665" s="8">
        <f>IF(A665="","",SUMIF(TOneTime[Due Date],A665,TOneTime[Amount]))</f>
        <v>0</v>
      </c>
      <c r="H665" s="8" cm="1">
        <f t="array" ref="H665">IF(A665="","",IF(COUNTIF(TOther[Frequency],$H$1)=0,0,SUMPRODUCT(--(IFERROR(MOD(A665-TOther[Start Date],7),1)=0),--(TOther[Frequency]=$H$1),--(TOther[Start Date]&lt;=A665),--(TOther[End Date Calc]&gt;=A665),TOther[Amount])))</f>
        <v>0</v>
      </c>
      <c r="I665" s="8" cm="1">
        <f t="array" ref="I665">IF(A665="","",IF(COUNTIF(TOther[Frequency],$I$1)=0,0,SUMPRODUCT(--(IFERROR(MOD(A665-TOther[Start Date],14),1)=0),--(TOther[Frequency]=$I$1),--(TOther[Start Date]&lt;=A665),--(TOther[End Date Calc]&gt;=A665),TOther[Amount])))</f>
        <v>0</v>
      </c>
      <c r="J665" s="8">
        <f>IF(A665="","",IF(COUNTIF(TOther[Frequency],$J$1)=0,0,IF(OR(DAY(A665)=1,DAY(A665)=15),SUMIFS(TOther[Amount],TOther[Frequency],$J$1,TOther[Start Date],"&lt;="&amp;$A665,TOther[End Date Calc],"&gt;="&amp;A665),0)))</f>
        <v>0</v>
      </c>
      <c r="K665" s="8">
        <f>IF(A665="","",IF(COUNTIF(TOther[Frequency],$K$1)=0,0,IF(A665=(A665-DAY(A665)+1+2*7-WEEKDAY(A665-DAY(A665)+8-4,1)),SUMIFS(TOther[Amount],TOther[Frequency],$K$1,TOther[Start Date],"&lt;="&amp;$A665,TOther[End Date Calc],"&gt;="&amp;A665),0)))</f>
        <v>0</v>
      </c>
      <c r="L665" s="8">
        <f>IF(A665="","",IF(COUNTIF(TOther[Frequency],$L$1)=0,0,IF(A665=(A665-DAY(A665)+1+3*7-WEEKDAY(A665-DAY(A665)+8-4,1)),SUMIFS(TOther[Amount],TOther[Frequency],$L$1,TOther[Start Date],"&lt;="&amp;$A665,TOther[End Date Calc],"&gt;="&amp;A665),0)))</f>
        <v>0</v>
      </c>
      <c r="M665" s="8">
        <f>IF(A665="","",IF(COUNTIF(TOther[Frequency],$M$1)=0,0,IF(A665=(A665-DAY(A665)+1+4*7-WEEKDAY(A665-DAY(A665)+8-4,1)),SUMIFS(TOther[Amount],TOther[Frequency],$M$1,TOther[Start Date],"&lt;="&amp;$A665,TOther[End Date Calc],"&gt;="&amp;A665),0)))</f>
        <v>0</v>
      </c>
      <c r="N665" s="8" cm="1">
        <f t="array" ref="N665">IF(A665="","",IF(COUNTIF(TOther[Frequency],$N$1)=0,0,SUMPRODUCT(--(IFERROR(MOD(A665-TOther[Start Date],28),1)=0),--(TOther[Frequency]=$N$1),--(TOther[Start Date]&lt;=A665),--(TOther[End Date Calc]&gt;=A665),TOther[Amount])))</f>
        <v>0</v>
      </c>
      <c r="O665" s="8" cm="1">
        <f t="array" ref="O665">IF(A665="","",IF(COUNTIF(TOther[Frequency],$O$1)=0,0,SUMPRODUCT(--(IFERROR(MOD(A665-TOther[Start Date],42),1)=0),--(TOther[Frequency]=$O$1),--(TOther[Start Date]&lt;=A665),--(TOther[End Date Calc]&gt;=A665),TOther[Amount])))</f>
        <v>0</v>
      </c>
      <c r="P665" s="8" cm="1">
        <f t="array" ref="P665">IF(A665="","",IF(COUNTIF(TOther[Frequency],$P$1)=0,0,SUMPRODUCT(--(IFERROR(MOD(A665-TOther[Start Date],56),1)=0),--(TOther[Frequency]=$P$1),--(TOther[Start Date]&lt;=A665),--(TOther[End Date Calc]&gt;=A665),TOther[Amount])))</f>
        <v>0</v>
      </c>
      <c r="Q665" s="8">
        <f>IF(A665="","",IF(COUNTIF(TOther[Frequency],$Q$1)=0,0,IF(B665="N",SUMIFS(TOther[Amount],TOther[Frequency],$Q$1,TOther[Start Date],"&lt;="&amp;$A665,TOther[End Date Calc],"&gt;="&amp;A665,TOther[Start Day],DAY(A665)),SUMIFS(TOther[Amount],TOther[Frequency],$Q$1,TOther[Start Date],"&lt;="&amp;$A665,TOther[End Date Calc],"&gt;="&amp;A665,TOther[Start Day],"&gt;="&amp;DAY(A665)))))</f>
        <v>0</v>
      </c>
      <c r="R665" s="8" cm="1">
        <f t="array" ref="R665">IF(A665="","",IF(COUNTIF(TOther[Frequency],R$1)=0,0,SUMPRODUCT(--(TOther[Frequency]=R$1),--(TOther[Start Date]&lt;=A665),--(TOther[End Date Calc]&gt;=A665),IF(B665="N",--(TOther[Start Day]=DAY(A665)),--(TOther[Start Day]&gt;=DAY(A665))),--(IFERROR(MOD(TOther[Start Month]-MONTH(A665)+2,2),1)=0),TOther[Amount])))</f>
        <v>0</v>
      </c>
      <c r="S665" s="8" cm="1">
        <f t="array" ref="S665">IF(A665="","",IF(COUNTIF(TOther[Frequency],S$1)=0,0,SUMPRODUCT(--(TOther[Frequency]=S$1),--(TOther[Start Date]&lt;=A665),--(TOther[End Date Calc]&gt;=A665),IF(B665="N",--(TOther[Start Day]=DAY(A665)),--(TOther[Start Day]&gt;=DAY(A665))),--(IFERROR(MOD(TOther[Start Month]-MONTH(A665)+3,3),1)=0),TOther[Amount])))</f>
        <v>0</v>
      </c>
      <c r="T665" s="8" cm="1">
        <f t="array" ref="T665">IF($A665="","",IF(COUNTIF(TOther[Frequency],T$1)=0,0,SUMPRODUCT(--(TOther[Frequency]=T$1),--(TOther[Start Date]&lt;=$A665),--(TOther[End Date Calc]&gt;=$A665),IF($B665="N",--(TOther[Start Day]=DAY($A665)),--(TOther[Start Day]&gt;=DAY($A665))),--(IFERROR(MOD(TOther[Start Month]-MONTH($A665)+4,4),1)=0),TOther[Amount])))</f>
        <v>0</v>
      </c>
      <c r="U665" s="8" cm="1">
        <f t="array" ref="U665">IF(A665="","",IF(COUNTIF(TOther[Frequency],$U$1)=0,0,SUMPRODUCT(--(TOther[Frequency]=$U$1),--(TOther[Start Date]&lt;=A665),--(TOther[End Date Calc]&gt;=A665),IF(B665="N",--(TOther[Start Day]=DAY(A665)),--(TOther[Start Day]&gt;=DAY(A665))),--(IFERROR(MOD(TOther[Start Month]-MONTH(A665)+6,6),1)=0),TOther[Amount])))</f>
        <v>0</v>
      </c>
      <c r="V665" s="8" cm="1">
        <f t="array" ref="V665">IF(A665="","",IF(COUNTIF(TOther[Frequency],$V$1)=0,0,SUMPRODUCT(--(TOther[Frequency]=$V$1),--(TOther[Start Date]&lt;=A665),--(TOther[End Date Calc]&gt;=A665),IF(B665="N",--(TOther[Start Day]=DAY(A665)),--(TOther[Start Day]&gt;=DAY(A665))),--(IFERROR(MOD(TOther[Start Month]-MONTH(A665)+12,12),1)=0),TOther[Amount])))</f>
        <v>0</v>
      </c>
      <c r="W665" s="8">
        <f>IF(A665="","",SUMIFS(TOther[Amount],TOther[Start Date],A665,TOther[Frequency],$W$1))</f>
        <v>0</v>
      </c>
      <c r="X665" s="9">
        <f t="shared" si="50"/>
        <v>0</v>
      </c>
      <c r="Y665" s="9">
        <f t="shared" si="54"/>
        <v>0</v>
      </c>
      <c r="Z665" s="8" cm="1">
        <f t="array" ref="Z665">IF(A665="","",IF(COUNTIF('2) Income'!$D$13:$D$32,"Weekly")=0,0,SUMPRODUCT(--(IFERROR(MOD(A665-'2) Income'!$F$13:$F$32,7),1)=0),--('2) Income'!$D$13:$D$32="Weekly"),--('2) Income'!$F$13:$F$32&lt;=A665),'2) Income'!$E$13:$E$32)))</f>
        <v>0</v>
      </c>
      <c r="AA665" s="8" cm="1">
        <f t="array" ref="AA665">IF(A665="","",IF(COUNTIF('2) Income'!$D$13:$D$32,"Every Other Week")=0,0,SUMPRODUCT(--(IFERROR(MOD(A665-'2) Income'!$F$13:$F$32,14),1)=0),--('2) Income'!$D$13:$D$32="Every Other Week"),--('2) Income'!$F$13:$F$32&lt;=A665),'2) Income'!$E$13:$E$32)))</f>
        <v>0</v>
      </c>
      <c r="AB665" s="8">
        <f>IF(A665="","",IF(COUNTIF('2) Income'!$D$13:$D$32,"1st and 15th")=0,0,IF(OR(DAY(A665)=1,DAY(A665)=15),SUMIFS('2) Income'!$E$13:$E$32,'2) Income'!$D$13:$D$32,"1st and 15th",'2) Income'!$F$13:$F$32,"&lt;="&amp;$A665),0)))</f>
        <v>0</v>
      </c>
      <c r="AC665" s="8">
        <f>IF(A665="","",IF(COUNTIF('2) Income'!$D$13:$D$32,"2nd Wednesday")=0,0,IF(A665=(A665-DAY(A665)+1+2*7-WEEKDAY(A665-DAY(A665)+8-4,1)),SUMIFS('2) Income'!$E$13:$E$32,'2) Income'!$D$13:$D$32,"2nd Wednesday",'2) Income'!$F$13:$F$32,"&lt;="&amp;$A665),0)))</f>
        <v>0</v>
      </c>
      <c r="AD665" s="8">
        <f>IF(A665="","",IF(COUNTIF('2) Income'!$D$13:$D$32,"3rd Wednesday")=0,0,IF(A665=(A665-DAY(A665)+1+3*7-WEEKDAY(A665-DAY(A665)+8-4,1)),SUMIFS('2) Income'!$E$13:$E$32,'2) Income'!$D$13:$D$32,"3rd Wednesday",'2) Income'!$F$13:$F$32,"&lt;="&amp;$A665),0)))</f>
        <v>0</v>
      </c>
      <c r="AE665" s="8">
        <f>IF(A665="","",IF(COUNTIF('2) Income'!$D$13:$D$32,"4th Wednesday")=0,0,IF(A665=(A665-DAY(A665)+1+4*7-WEEKDAY(A665-DAY(A665)+8-4,1)),SUMIFS('2) Income'!$E$13:$E$32,'2) Income'!$D$13:$D$32,"4th Wednesday",'2) Income'!$F$13:$F$32,"&lt;="&amp;$A665),0)))</f>
        <v>0</v>
      </c>
      <c r="AF665" s="8" cm="1">
        <f t="array" ref="AF665">IF(A665="","",IF(COUNTIF('2) Income'!$D$13:$D$32,"Every 4 Weeks")=0,0,SUMPRODUCT(--(IFERROR(MOD(A665-'2) Income'!$F$13:$F$32,28),1)=0),--('2) Income'!$D$13:$D$32="Every 4 Weeks"),--('2) Income'!$F$13:$F$32&lt;=A665),'2) Income'!$E$13:$E$32)))</f>
        <v>0</v>
      </c>
      <c r="AG665" s="8">
        <f>IF(A665="","",IF(COUNTIF('2) Income'!$D$13:$D$32,"Monthly")=0,0,IF(B665="N",SUMIFS('2) Income'!$E$13:$E$32,'2) Income'!$D$13:$D$32,"monthly",'2) Income'!$F$13:$F$32,"&lt;="&amp;$A665,'2) Income'!$I$13:$I$32,DAY(A665)),SUMIFS('2) Income'!$E$13:$E$32,'2) Income'!$D$13:$D$32,"monthly",'2) Income'!$F$13:$F$32,"&lt;="&amp;$A665,'2) Income'!$I$13:$I$32,"&gt;="&amp;DAY(A665)))))</f>
        <v>0</v>
      </c>
      <c r="AH665" s="8" cm="1">
        <f t="array" ref="AH665">IF(A665="","",IF(COUNTIF('2) Income'!$D$13:$D$32,"Yearly")=0,0,SUMPRODUCT(--('2) Income'!$D$13:$D$32="Yearly"),--('2) Income'!$F$13:$F$32&lt;=A665),IF(B665="N",--('2) Income'!$I$13:$I$32=DAY(A665)),--('2) Income'!$I$13:$I$32&gt;=DAY(A665))),--(IFERROR(MOD('2) Income'!$H$13:$H$32-MONTH(A665)+12,12),1)=0),'2) Income'!$E$13:$E$32)))</f>
        <v>0</v>
      </c>
      <c r="AI665" s="8">
        <f>IF(A665="","",IF(COUNTIF('2) Income'!$D$13:$D$32,"one-time")=0,0,SUMIFS('2) Income'!$E$13:$E$32,'2) Income'!$D$13:$D$32,"one-time",'2) Income'!$F$13:$F$32,"="&amp;$A665)))</f>
        <v>0</v>
      </c>
      <c r="AJ665" s="9">
        <f t="shared" si="51"/>
        <v>0</v>
      </c>
    </row>
    <row r="666" spans="1:36">
      <c r="A666" s="7">
        <f>IF(A665="","",IF(A665+1&lt;='1) Period'!$E$21,A665+1,""))</f>
        <v>46138</v>
      </c>
      <c r="B666" s="7" t="str">
        <f t="shared" si="52"/>
        <v>N</v>
      </c>
      <c r="C666" t="str">
        <f t="shared" si="53"/>
        <v>Y</v>
      </c>
      <c r="D666" s="8">
        <f>IF(A666="","",IF(TEXT(A666,"dddd")='4) Happy Money'!$E$23,WAllowance,0))</f>
        <v>0</v>
      </c>
      <c r="E666" s="8">
        <f>IF(A666="","",IF(B666="N",SUMIF(TMonthly[Day of the Month],DAY(A666),TMonthly[Amount]),SUMIF(TMonthly[Day of the Month],"&gt;="&amp;DAY(A666),TMonthly[Amount])))</f>
        <v>0</v>
      </c>
      <c r="F666" s="8" cm="1">
        <f t="array" ref="F666">IF(A666="","",SUMPRODUCT(--(TYearly[Due Date]&lt;=A666),IF(B666="N",--(TYearly[Day]=DAY(A666)),--(TYearly[Day]&gt;=DAY(A666))),--(IFERROR(MOD(TYearly[Month]-MONTH(A666)+12,12),1)=0),TYearly[Amount]))</f>
        <v>0</v>
      </c>
      <c r="G666" s="8">
        <f>IF(A666="","",SUMIF(TOneTime[Due Date],A666,TOneTime[Amount]))</f>
        <v>0</v>
      </c>
      <c r="H666" s="8" cm="1">
        <f t="array" ref="H666">IF(A666="","",IF(COUNTIF(TOther[Frequency],$H$1)=0,0,SUMPRODUCT(--(IFERROR(MOD(A666-TOther[Start Date],7),1)=0),--(TOther[Frequency]=$H$1),--(TOther[Start Date]&lt;=A666),--(TOther[End Date Calc]&gt;=A666),TOther[Amount])))</f>
        <v>0</v>
      </c>
      <c r="I666" s="8" cm="1">
        <f t="array" ref="I666">IF(A666="","",IF(COUNTIF(TOther[Frequency],$I$1)=0,0,SUMPRODUCT(--(IFERROR(MOD(A666-TOther[Start Date],14),1)=0),--(TOther[Frequency]=$I$1),--(TOther[Start Date]&lt;=A666),--(TOther[End Date Calc]&gt;=A666),TOther[Amount])))</f>
        <v>0</v>
      </c>
      <c r="J666" s="8">
        <f>IF(A666="","",IF(COUNTIF(TOther[Frequency],$J$1)=0,0,IF(OR(DAY(A666)=1,DAY(A666)=15),SUMIFS(TOther[Amount],TOther[Frequency],$J$1,TOther[Start Date],"&lt;="&amp;$A666,TOther[End Date Calc],"&gt;="&amp;A666),0)))</f>
        <v>0</v>
      </c>
      <c r="K666" s="8">
        <f>IF(A666="","",IF(COUNTIF(TOther[Frequency],$K$1)=0,0,IF(A666=(A666-DAY(A666)+1+2*7-WEEKDAY(A666-DAY(A666)+8-4,1)),SUMIFS(TOther[Amount],TOther[Frequency],$K$1,TOther[Start Date],"&lt;="&amp;$A666,TOther[End Date Calc],"&gt;="&amp;A666),0)))</f>
        <v>0</v>
      </c>
      <c r="L666" s="8">
        <f>IF(A666="","",IF(COUNTIF(TOther[Frequency],$L$1)=0,0,IF(A666=(A666-DAY(A666)+1+3*7-WEEKDAY(A666-DAY(A666)+8-4,1)),SUMIFS(TOther[Amount],TOther[Frequency],$L$1,TOther[Start Date],"&lt;="&amp;$A666,TOther[End Date Calc],"&gt;="&amp;A666),0)))</f>
        <v>0</v>
      </c>
      <c r="M666" s="8">
        <f>IF(A666="","",IF(COUNTIF(TOther[Frequency],$M$1)=0,0,IF(A666=(A666-DAY(A666)+1+4*7-WEEKDAY(A666-DAY(A666)+8-4,1)),SUMIFS(TOther[Amount],TOther[Frequency],$M$1,TOther[Start Date],"&lt;="&amp;$A666,TOther[End Date Calc],"&gt;="&amp;A666),0)))</f>
        <v>0</v>
      </c>
      <c r="N666" s="8" cm="1">
        <f t="array" ref="N666">IF(A666="","",IF(COUNTIF(TOther[Frequency],$N$1)=0,0,SUMPRODUCT(--(IFERROR(MOD(A666-TOther[Start Date],28),1)=0),--(TOther[Frequency]=$N$1),--(TOther[Start Date]&lt;=A666),--(TOther[End Date Calc]&gt;=A666),TOther[Amount])))</f>
        <v>0</v>
      </c>
      <c r="O666" s="8" cm="1">
        <f t="array" ref="O666">IF(A666="","",IF(COUNTIF(TOther[Frequency],$O$1)=0,0,SUMPRODUCT(--(IFERROR(MOD(A666-TOther[Start Date],42),1)=0),--(TOther[Frequency]=$O$1),--(TOther[Start Date]&lt;=A666),--(TOther[End Date Calc]&gt;=A666),TOther[Amount])))</f>
        <v>0</v>
      </c>
      <c r="P666" s="8" cm="1">
        <f t="array" ref="P666">IF(A666="","",IF(COUNTIF(TOther[Frequency],$P$1)=0,0,SUMPRODUCT(--(IFERROR(MOD(A666-TOther[Start Date],56),1)=0),--(TOther[Frequency]=$P$1),--(TOther[Start Date]&lt;=A666),--(TOther[End Date Calc]&gt;=A666),TOther[Amount])))</f>
        <v>0</v>
      </c>
      <c r="Q666" s="8">
        <f>IF(A666="","",IF(COUNTIF(TOther[Frequency],$Q$1)=0,0,IF(B666="N",SUMIFS(TOther[Amount],TOther[Frequency],$Q$1,TOther[Start Date],"&lt;="&amp;$A666,TOther[End Date Calc],"&gt;="&amp;A666,TOther[Start Day],DAY(A666)),SUMIFS(TOther[Amount],TOther[Frequency],$Q$1,TOther[Start Date],"&lt;="&amp;$A666,TOther[End Date Calc],"&gt;="&amp;A666,TOther[Start Day],"&gt;="&amp;DAY(A666)))))</f>
        <v>0</v>
      </c>
      <c r="R666" s="8" cm="1">
        <f t="array" ref="R666">IF(A666="","",IF(COUNTIF(TOther[Frequency],R$1)=0,0,SUMPRODUCT(--(TOther[Frequency]=R$1),--(TOther[Start Date]&lt;=A666),--(TOther[End Date Calc]&gt;=A666),IF(B666="N",--(TOther[Start Day]=DAY(A666)),--(TOther[Start Day]&gt;=DAY(A666))),--(IFERROR(MOD(TOther[Start Month]-MONTH(A666)+2,2),1)=0),TOther[Amount])))</f>
        <v>0</v>
      </c>
      <c r="S666" s="8" cm="1">
        <f t="array" ref="S666">IF(A666="","",IF(COUNTIF(TOther[Frequency],S$1)=0,0,SUMPRODUCT(--(TOther[Frequency]=S$1),--(TOther[Start Date]&lt;=A666),--(TOther[End Date Calc]&gt;=A666),IF(B666="N",--(TOther[Start Day]=DAY(A666)),--(TOther[Start Day]&gt;=DAY(A666))),--(IFERROR(MOD(TOther[Start Month]-MONTH(A666)+3,3),1)=0),TOther[Amount])))</f>
        <v>0</v>
      </c>
      <c r="T666" s="8" cm="1">
        <f t="array" ref="T666">IF($A666="","",IF(COUNTIF(TOther[Frequency],T$1)=0,0,SUMPRODUCT(--(TOther[Frequency]=T$1),--(TOther[Start Date]&lt;=$A666),--(TOther[End Date Calc]&gt;=$A666),IF($B666="N",--(TOther[Start Day]=DAY($A666)),--(TOther[Start Day]&gt;=DAY($A666))),--(IFERROR(MOD(TOther[Start Month]-MONTH($A666)+4,4),1)=0),TOther[Amount])))</f>
        <v>0</v>
      </c>
      <c r="U666" s="8" cm="1">
        <f t="array" ref="U666">IF(A666="","",IF(COUNTIF(TOther[Frequency],$U$1)=0,0,SUMPRODUCT(--(TOther[Frequency]=$U$1),--(TOther[Start Date]&lt;=A666),--(TOther[End Date Calc]&gt;=A666),IF(B666="N",--(TOther[Start Day]=DAY(A666)),--(TOther[Start Day]&gt;=DAY(A666))),--(IFERROR(MOD(TOther[Start Month]-MONTH(A666)+6,6),1)=0),TOther[Amount])))</f>
        <v>0</v>
      </c>
      <c r="V666" s="8" cm="1">
        <f t="array" ref="V666">IF(A666="","",IF(COUNTIF(TOther[Frequency],$V$1)=0,0,SUMPRODUCT(--(TOther[Frequency]=$V$1),--(TOther[Start Date]&lt;=A666),--(TOther[End Date Calc]&gt;=A666),IF(B666="N",--(TOther[Start Day]=DAY(A666)),--(TOther[Start Day]&gt;=DAY(A666))),--(IFERROR(MOD(TOther[Start Month]-MONTH(A666)+12,12),1)=0),TOther[Amount])))</f>
        <v>0</v>
      </c>
      <c r="W666" s="8">
        <f>IF(A666="","",SUMIFS(TOther[Amount],TOther[Start Date],A666,TOther[Frequency],$W$1))</f>
        <v>0</v>
      </c>
      <c r="X666" s="9">
        <f t="shared" si="50"/>
        <v>0</v>
      </c>
      <c r="Y666" s="9">
        <f t="shared" si="54"/>
        <v>0</v>
      </c>
      <c r="Z666" s="8" cm="1">
        <f t="array" ref="Z666">IF(A666="","",IF(COUNTIF('2) Income'!$D$13:$D$32,"Weekly")=0,0,SUMPRODUCT(--(IFERROR(MOD(A666-'2) Income'!$F$13:$F$32,7),1)=0),--('2) Income'!$D$13:$D$32="Weekly"),--('2) Income'!$F$13:$F$32&lt;=A666),'2) Income'!$E$13:$E$32)))</f>
        <v>0</v>
      </c>
      <c r="AA666" s="8" cm="1">
        <f t="array" ref="AA666">IF(A666="","",IF(COUNTIF('2) Income'!$D$13:$D$32,"Every Other Week")=0,0,SUMPRODUCT(--(IFERROR(MOD(A666-'2) Income'!$F$13:$F$32,14),1)=0),--('2) Income'!$D$13:$D$32="Every Other Week"),--('2) Income'!$F$13:$F$32&lt;=A666),'2) Income'!$E$13:$E$32)))</f>
        <v>0</v>
      </c>
      <c r="AB666" s="8">
        <f>IF(A666="","",IF(COUNTIF('2) Income'!$D$13:$D$32,"1st and 15th")=0,0,IF(OR(DAY(A666)=1,DAY(A666)=15),SUMIFS('2) Income'!$E$13:$E$32,'2) Income'!$D$13:$D$32,"1st and 15th",'2) Income'!$F$13:$F$32,"&lt;="&amp;$A666),0)))</f>
        <v>0</v>
      </c>
      <c r="AC666" s="8">
        <f>IF(A666="","",IF(COUNTIF('2) Income'!$D$13:$D$32,"2nd Wednesday")=0,0,IF(A666=(A666-DAY(A666)+1+2*7-WEEKDAY(A666-DAY(A666)+8-4,1)),SUMIFS('2) Income'!$E$13:$E$32,'2) Income'!$D$13:$D$32,"2nd Wednesday",'2) Income'!$F$13:$F$32,"&lt;="&amp;$A666),0)))</f>
        <v>0</v>
      </c>
      <c r="AD666" s="8">
        <f>IF(A666="","",IF(COUNTIF('2) Income'!$D$13:$D$32,"3rd Wednesday")=0,0,IF(A666=(A666-DAY(A666)+1+3*7-WEEKDAY(A666-DAY(A666)+8-4,1)),SUMIFS('2) Income'!$E$13:$E$32,'2) Income'!$D$13:$D$32,"3rd Wednesday",'2) Income'!$F$13:$F$32,"&lt;="&amp;$A666),0)))</f>
        <v>0</v>
      </c>
      <c r="AE666" s="8">
        <f>IF(A666="","",IF(COUNTIF('2) Income'!$D$13:$D$32,"4th Wednesday")=0,0,IF(A666=(A666-DAY(A666)+1+4*7-WEEKDAY(A666-DAY(A666)+8-4,1)),SUMIFS('2) Income'!$E$13:$E$32,'2) Income'!$D$13:$D$32,"4th Wednesday",'2) Income'!$F$13:$F$32,"&lt;="&amp;$A666),0)))</f>
        <v>0</v>
      </c>
      <c r="AF666" s="8" cm="1">
        <f t="array" ref="AF666">IF(A666="","",IF(COUNTIF('2) Income'!$D$13:$D$32,"Every 4 Weeks")=0,0,SUMPRODUCT(--(IFERROR(MOD(A666-'2) Income'!$F$13:$F$32,28),1)=0),--('2) Income'!$D$13:$D$32="Every 4 Weeks"),--('2) Income'!$F$13:$F$32&lt;=A666),'2) Income'!$E$13:$E$32)))</f>
        <v>0</v>
      </c>
      <c r="AG666" s="8">
        <f>IF(A666="","",IF(COUNTIF('2) Income'!$D$13:$D$32,"Monthly")=0,0,IF(B666="N",SUMIFS('2) Income'!$E$13:$E$32,'2) Income'!$D$13:$D$32,"monthly",'2) Income'!$F$13:$F$32,"&lt;="&amp;$A666,'2) Income'!$I$13:$I$32,DAY(A666)),SUMIFS('2) Income'!$E$13:$E$32,'2) Income'!$D$13:$D$32,"monthly",'2) Income'!$F$13:$F$32,"&lt;="&amp;$A666,'2) Income'!$I$13:$I$32,"&gt;="&amp;DAY(A666)))))</f>
        <v>0</v>
      </c>
      <c r="AH666" s="8" cm="1">
        <f t="array" ref="AH666">IF(A666="","",IF(COUNTIF('2) Income'!$D$13:$D$32,"Yearly")=0,0,SUMPRODUCT(--('2) Income'!$D$13:$D$32="Yearly"),--('2) Income'!$F$13:$F$32&lt;=A666),IF(B666="N",--('2) Income'!$I$13:$I$32=DAY(A666)),--('2) Income'!$I$13:$I$32&gt;=DAY(A666))),--(IFERROR(MOD('2) Income'!$H$13:$H$32-MONTH(A666)+12,12),1)=0),'2) Income'!$E$13:$E$32)))</f>
        <v>0</v>
      </c>
      <c r="AI666" s="8">
        <f>IF(A666="","",IF(COUNTIF('2) Income'!$D$13:$D$32,"one-time")=0,0,SUMIFS('2) Income'!$E$13:$E$32,'2) Income'!$D$13:$D$32,"one-time",'2) Income'!$F$13:$F$32,"="&amp;$A666)))</f>
        <v>0</v>
      </c>
      <c r="AJ666" s="9">
        <f t="shared" si="51"/>
        <v>0</v>
      </c>
    </row>
    <row r="667" spans="1:36">
      <c r="A667" s="7">
        <f>IF(A666="","",IF(A666+1&lt;='1) Period'!$E$21,A666+1,""))</f>
        <v>46139</v>
      </c>
      <c r="B667" s="7" t="str">
        <f t="shared" si="52"/>
        <v>N</v>
      </c>
      <c r="C667" t="str">
        <f t="shared" si="53"/>
        <v>F</v>
      </c>
      <c r="D667" s="8">
        <f>IF(A667="","",IF(TEXT(A667,"dddd")='4) Happy Money'!$E$23,WAllowance,0))</f>
        <v>400</v>
      </c>
      <c r="E667" s="8">
        <f>IF(A667="","",IF(B667="N",SUMIF(TMonthly[Day of the Month],DAY(A667),TMonthly[Amount]),SUMIF(TMonthly[Day of the Month],"&gt;="&amp;DAY(A667),TMonthly[Amount])))</f>
        <v>100</v>
      </c>
      <c r="F667" s="8" cm="1">
        <f t="array" ref="F667">IF(A667="","",SUMPRODUCT(--(TYearly[Due Date]&lt;=A667),IF(B667="N",--(TYearly[Day]=DAY(A667)),--(TYearly[Day]&gt;=DAY(A667))),--(IFERROR(MOD(TYearly[Month]-MONTH(A667)+12,12),1)=0),TYearly[Amount]))</f>
        <v>0</v>
      </c>
      <c r="G667" s="8">
        <f>IF(A667="","",SUMIF(TOneTime[Due Date],A667,TOneTime[Amount]))</f>
        <v>0</v>
      </c>
      <c r="H667" s="8" cm="1">
        <f t="array" ref="H667">IF(A667="","",IF(COUNTIF(TOther[Frequency],$H$1)=0,0,SUMPRODUCT(--(IFERROR(MOD(A667-TOther[Start Date],7),1)=0),--(TOther[Frequency]=$H$1),--(TOther[Start Date]&lt;=A667),--(TOther[End Date Calc]&gt;=A667),TOther[Amount])))</f>
        <v>0</v>
      </c>
      <c r="I667" s="8" cm="1">
        <f t="array" ref="I667">IF(A667="","",IF(COUNTIF(TOther[Frequency],$I$1)=0,0,SUMPRODUCT(--(IFERROR(MOD(A667-TOther[Start Date],14),1)=0),--(TOther[Frequency]=$I$1),--(TOther[Start Date]&lt;=A667),--(TOther[End Date Calc]&gt;=A667),TOther[Amount])))</f>
        <v>230</v>
      </c>
      <c r="J667" s="8">
        <f>IF(A667="","",IF(COUNTIF(TOther[Frequency],$J$1)=0,0,IF(OR(DAY(A667)=1,DAY(A667)=15),SUMIFS(TOther[Amount],TOther[Frequency],$J$1,TOther[Start Date],"&lt;="&amp;$A667,TOther[End Date Calc],"&gt;="&amp;A667),0)))</f>
        <v>0</v>
      </c>
      <c r="K667" s="8">
        <f>IF(A667="","",IF(COUNTIF(TOther[Frequency],$K$1)=0,0,IF(A667=(A667-DAY(A667)+1+2*7-WEEKDAY(A667-DAY(A667)+8-4,1)),SUMIFS(TOther[Amount],TOther[Frequency],$K$1,TOther[Start Date],"&lt;="&amp;$A667,TOther[End Date Calc],"&gt;="&amp;A667),0)))</f>
        <v>0</v>
      </c>
      <c r="L667" s="8">
        <f>IF(A667="","",IF(COUNTIF(TOther[Frequency],$L$1)=0,0,IF(A667=(A667-DAY(A667)+1+3*7-WEEKDAY(A667-DAY(A667)+8-4,1)),SUMIFS(TOther[Amount],TOther[Frequency],$L$1,TOther[Start Date],"&lt;="&amp;$A667,TOther[End Date Calc],"&gt;="&amp;A667),0)))</f>
        <v>0</v>
      </c>
      <c r="M667" s="8">
        <f>IF(A667="","",IF(COUNTIF(TOther[Frequency],$M$1)=0,0,IF(A667=(A667-DAY(A667)+1+4*7-WEEKDAY(A667-DAY(A667)+8-4,1)),SUMIFS(TOther[Amount],TOther[Frequency],$M$1,TOther[Start Date],"&lt;="&amp;$A667,TOther[End Date Calc],"&gt;="&amp;A667),0)))</f>
        <v>0</v>
      </c>
      <c r="N667" s="8" cm="1">
        <f t="array" ref="N667">IF(A667="","",IF(COUNTIF(TOther[Frequency],$N$1)=0,0,SUMPRODUCT(--(IFERROR(MOD(A667-TOther[Start Date],28),1)=0),--(TOther[Frequency]=$N$1),--(TOther[Start Date]&lt;=A667),--(TOther[End Date Calc]&gt;=A667),TOther[Amount])))</f>
        <v>0</v>
      </c>
      <c r="O667" s="8" cm="1">
        <f t="array" ref="O667">IF(A667="","",IF(COUNTIF(TOther[Frequency],$O$1)=0,0,SUMPRODUCT(--(IFERROR(MOD(A667-TOther[Start Date],42),1)=0),--(TOther[Frequency]=$O$1),--(TOther[Start Date]&lt;=A667),--(TOther[End Date Calc]&gt;=A667),TOther[Amount])))</f>
        <v>0</v>
      </c>
      <c r="P667" s="8" cm="1">
        <f t="array" ref="P667">IF(A667="","",IF(COUNTIF(TOther[Frequency],$P$1)=0,0,SUMPRODUCT(--(IFERROR(MOD(A667-TOther[Start Date],56),1)=0),--(TOther[Frequency]=$P$1),--(TOther[Start Date]&lt;=A667),--(TOther[End Date Calc]&gt;=A667),TOther[Amount])))</f>
        <v>0</v>
      </c>
      <c r="Q667" s="8">
        <f>IF(A667="","",IF(COUNTIF(TOther[Frequency],$Q$1)=0,0,IF(B667="N",SUMIFS(TOther[Amount],TOther[Frequency],$Q$1,TOther[Start Date],"&lt;="&amp;$A667,TOther[End Date Calc],"&gt;="&amp;A667,TOther[Start Day],DAY(A667)),SUMIFS(TOther[Amount],TOther[Frequency],$Q$1,TOther[Start Date],"&lt;="&amp;$A667,TOther[End Date Calc],"&gt;="&amp;A667,TOther[Start Day],"&gt;="&amp;DAY(A667)))))</f>
        <v>0</v>
      </c>
      <c r="R667" s="8" cm="1">
        <f t="array" ref="R667">IF(A667="","",IF(COUNTIF(TOther[Frequency],R$1)=0,0,SUMPRODUCT(--(TOther[Frequency]=R$1),--(TOther[Start Date]&lt;=A667),--(TOther[End Date Calc]&gt;=A667),IF(B667="N",--(TOther[Start Day]=DAY(A667)),--(TOther[Start Day]&gt;=DAY(A667))),--(IFERROR(MOD(TOther[Start Month]-MONTH(A667)+2,2),1)=0),TOther[Amount])))</f>
        <v>0</v>
      </c>
      <c r="S667" s="8" cm="1">
        <f t="array" ref="S667">IF(A667="","",IF(COUNTIF(TOther[Frequency],S$1)=0,0,SUMPRODUCT(--(TOther[Frequency]=S$1),--(TOther[Start Date]&lt;=A667),--(TOther[End Date Calc]&gt;=A667),IF(B667="N",--(TOther[Start Day]=DAY(A667)),--(TOther[Start Day]&gt;=DAY(A667))),--(IFERROR(MOD(TOther[Start Month]-MONTH(A667)+3,3),1)=0),TOther[Amount])))</f>
        <v>0</v>
      </c>
      <c r="T667" s="8" cm="1">
        <f t="array" ref="T667">IF($A667="","",IF(COUNTIF(TOther[Frequency],T$1)=0,0,SUMPRODUCT(--(TOther[Frequency]=T$1),--(TOther[Start Date]&lt;=$A667),--(TOther[End Date Calc]&gt;=$A667),IF($B667="N",--(TOther[Start Day]=DAY($A667)),--(TOther[Start Day]&gt;=DAY($A667))),--(IFERROR(MOD(TOther[Start Month]-MONTH($A667)+4,4),1)=0),TOther[Amount])))</f>
        <v>0</v>
      </c>
      <c r="U667" s="8" cm="1">
        <f t="array" ref="U667">IF(A667="","",IF(COUNTIF(TOther[Frequency],$U$1)=0,0,SUMPRODUCT(--(TOther[Frequency]=$U$1),--(TOther[Start Date]&lt;=A667),--(TOther[End Date Calc]&gt;=A667),IF(B667="N",--(TOther[Start Day]=DAY(A667)),--(TOther[Start Day]&gt;=DAY(A667))),--(IFERROR(MOD(TOther[Start Month]-MONTH(A667)+6,6),1)=0),TOther[Amount])))</f>
        <v>0</v>
      </c>
      <c r="V667" s="8" cm="1">
        <f t="array" ref="V667">IF(A667="","",IF(COUNTIF(TOther[Frequency],$V$1)=0,0,SUMPRODUCT(--(TOther[Frequency]=$V$1),--(TOther[Start Date]&lt;=A667),--(TOther[End Date Calc]&gt;=A667),IF(B667="N",--(TOther[Start Day]=DAY(A667)),--(TOther[Start Day]&gt;=DAY(A667))),--(IFERROR(MOD(TOther[Start Month]-MONTH(A667)+12,12),1)=0),TOther[Amount])))</f>
        <v>0</v>
      </c>
      <c r="W667" s="8">
        <f>IF(A667="","",SUMIFS(TOther[Amount],TOther[Start Date],A667,TOther[Frequency],$W$1))</f>
        <v>0</v>
      </c>
      <c r="X667" s="9">
        <f t="shared" si="50"/>
        <v>330</v>
      </c>
      <c r="Y667" s="9">
        <f t="shared" si="54"/>
        <v>230</v>
      </c>
      <c r="Z667" s="8" cm="1">
        <f t="array" ref="Z667">IF(A667="","",IF(COUNTIF('2) Income'!$D$13:$D$32,"Weekly")=0,0,SUMPRODUCT(--(IFERROR(MOD(A667-'2) Income'!$F$13:$F$32,7),1)=0),--('2) Income'!$D$13:$D$32="Weekly"),--('2) Income'!$F$13:$F$32&lt;=A667),'2) Income'!$E$13:$E$32)))</f>
        <v>0</v>
      </c>
      <c r="AA667" s="8" cm="1">
        <f t="array" ref="AA667">IF(A667="","",IF(COUNTIF('2) Income'!$D$13:$D$32,"Every Other Week")=0,0,SUMPRODUCT(--(IFERROR(MOD(A667-'2) Income'!$F$13:$F$32,14),1)=0),--('2) Income'!$D$13:$D$32="Every Other Week"),--('2) Income'!$F$13:$F$32&lt;=A667),'2) Income'!$E$13:$E$32)))</f>
        <v>0</v>
      </c>
      <c r="AB667" s="8">
        <f>IF(A667="","",IF(COUNTIF('2) Income'!$D$13:$D$32,"1st and 15th")=0,0,IF(OR(DAY(A667)=1,DAY(A667)=15),SUMIFS('2) Income'!$E$13:$E$32,'2) Income'!$D$13:$D$32,"1st and 15th",'2) Income'!$F$13:$F$32,"&lt;="&amp;$A667),0)))</f>
        <v>0</v>
      </c>
      <c r="AC667" s="8">
        <f>IF(A667="","",IF(COUNTIF('2) Income'!$D$13:$D$32,"2nd Wednesday")=0,0,IF(A667=(A667-DAY(A667)+1+2*7-WEEKDAY(A667-DAY(A667)+8-4,1)),SUMIFS('2) Income'!$E$13:$E$32,'2) Income'!$D$13:$D$32,"2nd Wednesday",'2) Income'!$F$13:$F$32,"&lt;="&amp;$A667),0)))</f>
        <v>0</v>
      </c>
      <c r="AD667" s="8">
        <f>IF(A667="","",IF(COUNTIF('2) Income'!$D$13:$D$32,"3rd Wednesday")=0,0,IF(A667=(A667-DAY(A667)+1+3*7-WEEKDAY(A667-DAY(A667)+8-4,1)),SUMIFS('2) Income'!$E$13:$E$32,'2) Income'!$D$13:$D$32,"3rd Wednesday",'2) Income'!$F$13:$F$32,"&lt;="&amp;$A667),0)))</f>
        <v>0</v>
      </c>
      <c r="AE667" s="8">
        <f>IF(A667="","",IF(COUNTIF('2) Income'!$D$13:$D$32,"4th Wednesday")=0,0,IF(A667=(A667-DAY(A667)+1+4*7-WEEKDAY(A667-DAY(A667)+8-4,1)),SUMIFS('2) Income'!$E$13:$E$32,'2) Income'!$D$13:$D$32,"4th Wednesday",'2) Income'!$F$13:$F$32,"&lt;="&amp;$A667),0)))</f>
        <v>0</v>
      </c>
      <c r="AF667" s="8" cm="1">
        <f t="array" ref="AF667">IF(A667="","",IF(COUNTIF('2) Income'!$D$13:$D$32,"Every 4 Weeks")=0,0,SUMPRODUCT(--(IFERROR(MOD(A667-'2) Income'!$F$13:$F$32,28),1)=0),--('2) Income'!$D$13:$D$32="Every 4 Weeks"),--('2) Income'!$F$13:$F$32&lt;=A667),'2) Income'!$E$13:$E$32)))</f>
        <v>0</v>
      </c>
      <c r="AG667" s="8">
        <f>IF(A667="","",IF(COUNTIF('2) Income'!$D$13:$D$32,"Monthly")=0,0,IF(B667="N",SUMIFS('2) Income'!$E$13:$E$32,'2) Income'!$D$13:$D$32,"monthly",'2) Income'!$F$13:$F$32,"&lt;="&amp;$A667,'2) Income'!$I$13:$I$32,DAY(A667)),SUMIFS('2) Income'!$E$13:$E$32,'2) Income'!$D$13:$D$32,"monthly",'2) Income'!$F$13:$F$32,"&lt;="&amp;$A667,'2) Income'!$I$13:$I$32,"&gt;="&amp;DAY(A667)))))</f>
        <v>0</v>
      </c>
      <c r="AH667" s="8" cm="1">
        <f t="array" ref="AH667">IF(A667="","",IF(COUNTIF('2) Income'!$D$13:$D$32,"Yearly")=0,0,SUMPRODUCT(--('2) Income'!$D$13:$D$32="Yearly"),--('2) Income'!$F$13:$F$32&lt;=A667),IF(B667="N",--('2) Income'!$I$13:$I$32=DAY(A667)),--('2) Income'!$I$13:$I$32&gt;=DAY(A667))),--(IFERROR(MOD('2) Income'!$H$13:$H$32-MONTH(A667)+12,12),1)=0),'2) Income'!$E$13:$E$32)))</f>
        <v>0</v>
      </c>
      <c r="AI667" s="8">
        <f>IF(A667="","",IF(COUNTIF('2) Income'!$D$13:$D$32,"one-time")=0,0,SUMIFS('2) Income'!$E$13:$E$32,'2) Income'!$D$13:$D$32,"one-time",'2) Income'!$F$13:$F$32,"="&amp;$A667)))</f>
        <v>0</v>
      </c>
      <c r="AJ667" s="9">
        <f t="shared" si="51"/>
        <v>0</v>
      </c>
    </row>
    <row r="668" spans="1:36">
      <c r="A668" s="7">
        <f>IF(A667="","",IF(A667+1&lt;='1) Period'!$E$21,A667+1,""))</f>
        <v>46140</v>
      </c>
      <c r="B668" s="7" t="str">
        <f t="shared" si="52"/>
        <v>N</v>
      </c>
      <c r="C668" t="str">
        <f t="shared" si="53"/>
        <v>F</v>
      </c>
      <c r="D668" s="8">
        <f>IF(A668="","",IF(TEXT(A668,"dddd")='4) Happy Money'!$E$23,WAllowance,0))</f>
        <v>0</v>
      </c>
      <c r="E668" s="8">
        <f>IF(A668="","",IF(B668="N",SUMIF(TMonthly[Day of the Month],DAY(A668),TMonthly[Amount]),SUMIF(TMonthly[Day of the Month],"&gt;="&amp;DAY(A668),TMonthly[Amount])))</f>
        <v>0</v>
      </c>
      <c r="F668" s="8" cm="1">
        <f t="array" ref="F668">IF(A668="","",SUMPRODUCT(--(TYearly[Due Date]&lt;=A668),IF(B668="N",--(TYearly[Day]=DAY(A668)),--(TYearly[Day]&gt;=DAY(A668))),--(IFERROR(MOD(TYearly[Month]-MONTH(A668)+12,12),1)=0),TYearly[Amount]))</f>
        <v>0</v>
      </c>
      <c r="G668" s="8">
        <f>IF(A668="","",SUMIF(TOneTime[Due Date],A668,TOneTime[Amount]))</f>
        <v>0</v>
      </c>
      <c r="H668" s="8" cm="1">
        <f t="array" ref="H668">IF(A668="","",IF(COUNTIF(TOther[Frequency],$H$1)=0,0,SUMPRODUCT(--(IFERROR(MOD(A668-TOther[Start Date],7),1)=0),--(TOther[Frequency]=$H$1),--(TOther[Start Date]&lt;=A668),--(TOther[End Date Calc]&gt;=A668),TOther[Amount])))</f>
        <v>0</v>
      </c>
      <c r="I668" s="8" cm="1">
        <f t="array" ref="I668">IF(A668="","",IF(COUNTIF(TOther[Frequency],$I$1)=0,0,SUMPRODUCT(--(IFERROR(MOD(A668-TOther[Start Date],14),1)=0),--(TOther[Frequency]=$I$1),--(TOther[Start Date]&lt;=A668),--(TOther[End Date Calc]&gt;=A668),TOther[Amount])))</f>
        <v>0</v>
      </c>
      <c r="J668" s="8">
        <f>IF(A668="","",IF(COUNTIF(TOther[Frequency],$J$1)=0,0,IF(OR(DAY(A668)=1,DAY(A668)=15),SUMIFS(TOther[Amount],TOther[Frequency],$J$1,TOther[Start Date],"&lt;="&amp;$A668,TOther[End Date Calc],"&gt;="&amp;A668),0)))</f>
        <v>0</v>
      </c>
      <c r="K668" s="8">
        <f>IF(A668="","",IF(COUNTIF(TOther[Frequency],$K$1)=0,0,IF(A668=(A668-DAY(A668)+1+2*7-WEEKDAY(A668-DAY(A668)+8-4,1)),SUMIFS(TOther[Amount],TOther[Frequency],$K$1,TOther[Start Date],"&lt;="&amp;$A668,TOther[End Date Calc],"&gt;="&amp;A668),0)))</f>
        <v>0</v>
      </c>
      <c r="L668" s="8">
        <f>IF(A668="","",IF(COUNTIF(TOther[Frequency],$L$1)=0,0,IF(A668=(A668-DAY(A668)+1+3*7-WEEKDAY(A668-DAY(A668)+8-4,1)),SUMIFS(TOther[Amount],TOther[Frequency],$L$1,TOther[Start Date],"&lt;="&amp;$A668,TOther[End Date Calc],"&gt;="&amp;A668),0)))</f>
        <v>0</v>
      </c>
      <c r="M668" s="8">
        <f>IF(A668="","",IF(COUNTIF(TOther[Frequency],$M$1)=0,0,IF(A668=(A668-DAY(A668)+1+4*7-WEEKDAY(A668-DAY(A668)+8-4,1)),SUMIFS(TOther[Amount],TOther[Frequency],$M$1,TOther[Start Date],"&lt;="&amp;$A668,TOther[End Date Calc],"&gt;="&amp;A668),0)))</f>
        <v>0</v>
      </c>
      <c r="N668" s="8" cm="1">
        <f t="array" ref="N668">IF(A668="","",IF(COUNTIF(TOther[Frequency],$N$1)=0,0,SUMPRODUCT(--(IFERROR(MOD(A668-TOther[Start Date],28),1)=0),--(TOther[Frequency]=$N$1),--(TOther[Start Date]&lt;=A668),--(TOther[End Date Calc]&gt;=A668),TOther[Amount])))</f>
        <v>0</v>
      </c>
      <c r="O668" s="8" cm="1">
        <f t="array" ref="O668">IF(A668="","",IF(COUNTIF(TOther[Frequency],$O$1)=0,0,SUMPRODUCT(--(IFERROR(MOD(A668-TOther[Start Date],42),1)=0),--(TOther[Frequency]=$O$1),--(TOther[Start Date]&lt;=A668),--(TOther[End Date Calc]&gt;=A668),TOther[Amount])))</f>
        <v>0</v>
      </c>
      <c r="P668" s="8" cm="1">
        <f t="array" ref="P668">IF(A668="","",IF(COUNTIF(TOther[Frequency],$P$1)=0,0,SUMPRODUCT(--(IFERROR(MOD(A668-TOther[Start Date],56),1)=0),--(TOther[Frequency]=$P$1),--(TOther[Start Date]&lt;=A668),--(TOther[End Date Calc]&gt;=A668),TOther[Amount])))</f>
        <v>0</v>
      </c>
      <c r="Q668" s="8">
        <f>IF(A668="","",IF(COUNTIF(TOther[Frequency],$Q$1)=0,0,IF(B668="N",SUMIFS(TOther[Amount],TOther[Frequency],$Q$1,TOther[Start Date],"&lt;="&amp;$A668,TOther[End Date Calc],"&gt;="&amp;A668,TOther[Start Day],DAY(A668)),SUMIFS(TOther[Amount],TOther[Frequency],$Q$1,TOther[Start Date],"&lt;="&amp;$A668,TOther[End Date Calc],"&gt;="&amp;A668,TOther[Start Day],"&gt;="&amp;DAY(A668)))))</f>
        <v>0</v>
      </c>
      <c r="R668" s="8" cm="1">
        <f t="array" ref="R668">IF(A668="","",IF(COUNTIF(TOther[Frequency],R$1)=0,0,SUMPRODUCT(--(TOther[Frequency]=R$1),--(TOther[Start Date]&lt;=A668),--(TOther[End Date Calc]&gt;=A668),IF(B668="N",--(TOther[Start Day]=DAY(A668)),--(TOther[Start Day]&gt;=DAY(A668))),--(IFERROR(MOD(TOther[Start Month]-MONTH(A668)+2,2),1)=0),TOther[Amount])))</f>
        <v>0</v>
      </c>
      <c r="S668" s="8" cm="1">
        <f t="array" ref="S668">IF(A668="","",IF(COUNTIF(TOther[Frequency],S$1)=0,0,SUMPRODUCT(--(TOther[Frequency]=S$1),--(TOther[Start Date]&lt;=A668),--(TOther[End Date Calc]&gt;=A668),IF(B668="N",--(TOther[Start Day]=DAY(A668)),--(TOther[Start Day]&gt;=DAY(A668))),--(IFERROR(MOD(TOther[Start Month]-MONTH(A668)+3,3),1)=0),TOther[Amount])))</f>
        <v>0</v>
      </c>
      <c r="T668" s="8" cm="1">
        <f t="array" ref="T668">IF($A668="","",IF(COUNTIF(TOther[Frequency],T$1)=0,0,SUMPRODUCT(--(TOther[Frequency]=T$1),--(TOther[Start Date]&lt;=$A668),--(TOther[End Date Calc]&gt;=$A668),IF($B668="N",--(TOther[Start Day]=DAY($A668)),--(TOther[Start Day]&gt;=DAY($A668))),--(IFERROR(MOD(TOther[Start Month]-MONTH($A668)+4,4),1)=0),TOther[Amount])))</f>
        <v>0</v>
      </c>
      <c r="U668" s="8" cm="1">
        <f t="array" ref="U668">IF(A668="","",IF(COUNTIF(TOther[Frequency],$U$1)=0,0,SUMPRODUCT(--(TOther[Frequency]=$U$1),--(TOther[Start Date]&lt;=A668),--(TOther[End Date Calc]&gt;=A668),IF(B668="N",--(TOther[Start Day]=DAY(A668)),--(TOther[Start Day]&gt;=DAY(A668))),--(IFERROR(MOD(TOther[Start Month]-MONTH(A668)+6,6),1)=0),TOther[Amount])))</f>
        <v>0</v>
      </c>
      <c r="V668" s="8" cm="1">
        <f t="array" ref="V668">IF(A668="","",IF(COUNTIF(TOther[Frequency],$V$1)=0,0,SUMPRODUCT(--(TOther[Frequency]=$V$1),--(TOther[Start Date]&lt;=A668),--(TOther[End Date Calc]&gt;=A668),IF(B668="N",--(TOther[Start Day]=DAY(A668)),--(TOther[Start Day]&gt;=DAY(A668))),--(IFERROR(MOD(TOther[Start Month]-MONTH(A668)+12,12),1)=0),TOther[Amount])))</f>
        <v>0</v>
      </c>
      <c r="W668" s="8">
        <f>IF(A668="","",SUMIFS(TOther[Amount],TOther[Start Date],A668,TOther[Frequency],$W$1))</f>
        <v>0</v>
      </c>
      <c r="X668" s="9">
        <f t="shared" si="50"/>
        <v>0</v>
      </c>
      <c r="Y668" s="9">
        <f t="shared" si="54"/>
        <v>0</v>
      </c>
      <c r="Z668" s="8" cm="1">
        <f t="array" ref="Z668">IF(A668="","",IF(COUNTIF('2) Income'!$D$13:$D$32,"Weekly")=0,0,SUMPRODUCT(--(IFERROR(MOD(A668-'2) Income'!$F$13:$F$32,7),1)=0),--('2) Income'!$D$13:$D$32="Weekly"),--('2) Income'!$F$13:$F$32&lt;=A668),'2) Income'!$E$13:$E$32)))</f>
        <v>0</v>
      </c>
      <c r="AA668" s="8" cm="1">
        <f t="array" ref="AA668">IF(A668="","",IF(COUNTIF('2) Income'!$D$13:$D$32,"Every Other Week")=0,0,SUMPRODUCT(--(IFERROR(MOD(A668-'2) Income'!$F$13:$F$32,14),1)=0),--('2) Income'!$D$13:$D$32="Every Other Week"),--('2) Income'!$F$13:$F$32&lt;=A668),'2) Income'!$E$13:$E$32)))</f>
        <v>0</v>
      </c>
      <c r="AB668" s="8">
        <f>IF(A668="","",IF(COUNTIF('2) Income'!$D$13:$D$32,"1st and 15th")=0,0,IF(OR(DAY(A668)=1,DAY(A668)=15),SUMIFS('2) Income'!$E$13:$E$32,'2) Income'!$D$13:$D$32,"1st and 15th",'2) Income'!$F$13:$F$32,"&lt;="&amp;$A668),0)))</f>
        <v>0</v>
      </c>
      <c r="AC668" s="8">
        <f>IF(A668="","",IF(COUNTIF('2) Income'!$D$13:$D$32,"2nd Wednesday")=0,0,IF(A668=(A668-DAY(A668)+1+2*7-WEEKDAY(A668-DAY(A668)+8-4,1)),SUMIFS('2) Income'!$E$13:$E$32,'2) Income'!$D$13:$D$32,"2nd Wednesday",'2) Income'!$F$13:$F$32,"&lt;="&amp;$A668),0)))</f>
        <v>0</v>
      </c>
      <c r="AD668" s="8">
        <f>IF(A668="","",IF(COUNTIF('2) Income'!$D$13:$D$32,"3rd Wednesday")=0,0,IF(A668=(A668-DAY(A668)+1+3*7-WEEKDAY(A668-DAY(A668)+8-4,1)),SUMIFS('2) Income'!$E$13:$E$32,'2) Income'!$D$13:$D$32,"3rd Wednesday",'2) Income'!$F$13:$F$32,"&lt;="&amp;$A668),0)))</f>
        <v>0</v>
      </c>
      <c r="AE668" s="8">
        <f>IF(A668="","",IF(COUNTIF('2) Income'!$D$13:$D$32,"4th Wednesday")=0,0,IF(A668=(A668-DAY(A668)+1+4*7-WEEKDAY(A668-DAY(A668)+8-4,1)),SUMIFS('2) Income'!$E$13:$E$32,'2) Income'!$D$13:$D$32,"4th Wednesday",'2) Income'!$F$13:$F$32,"&lt;="&amp;$A668),0)))</f>
        <v>0</v>
      </c>
      <c r="AF668" s="8" cm="1">
        <f t="array" ref="AF668">IF(A668="","",IF(COUNTIF('2) Income'!$D$13:$D$32,"Every 4 Weeks")=0,0,SUMPRODUCT(--(IFERROR(MOD(A668-'2) Income'!$F$13:$F$32,28),1)=0),--('2) Income'!$D$13:$D$32="Every 4 Weeks"),--('2) Income'!$F$13:$F$32&lt;=A668),'2) Income'!$E$13:$E$32)))</f>
        <v>0</v>
      </c>
      <c r="AG668" s="8">
        <f>IF(A668="","",IF(COUNTIF('2) Income'!$D$13:$D$32,"Monthly")=0,0,IF(B668="N",SUMIFS('2) Income'!$E$13:$E$32,'2) Income'!$D$13:$D$32,"monthly",'2) Income'!$F$13:$F$32,"&lt;="&amp;$A668,'2) Income'!$I$13:$I$32,DAY(A668)),SUMIFS('2) Income'!$E$13:$E$32,'2) Income'!$D$13:$D$32,"monthly",'2) Income'!$F$13:$F$32,"&lt;="&amp;$A668,'2) Income'!$I$13:$I$32,"&gt;="&amp;DAY(A668)))))</f>
        <v>0</v>
      </c>
      <c r="AH668" s="8" cm="1">
        <f t="array" ref="AH668">IF(A668="","",IF(COUNTIF('2) Income'!$D$13:$D$32,"Yearly")=0,0,SUMPRODUCT(--('2) Income'!$D$13:$D$32="Yearly"),--('2) Income'!$F$13:$F$32&lt;=A668),IF(B668="N",--('2) Income'!$I$13:$I$32=DAY(A668)),--('2) Income'!$I$13:$I$32&gt;=DAY(A668))),--(IFERROR(MOD('2) Income'!$H$13:$H$32-MONTH(A668)+12,12),1)=0),'2) Income'!$E$13:$E$32)))</f>
        <v>0</v>
      </c>
      <c r="AI668" s="8">
        <f>IF(A668="","",IF(COUNTIF('2) Income'!$D$13:$D$32,"one-time")=0,0,SUMIFS('2) Income'!$E$13:$E$32,'2) Income'!$D$13:$D$32,"one-time",'2) Income'!$F$13:$F$32,"="&amp;$A668)))</f>
        <v>0</v>
      </c>
      <c r="AJ668" s="9">
        <f t="shared" si="51"/>
        <v>0</v>
      </c>
    </row>
    <row r="669" spans="1:36">
      <c r="A669" s="7">
        <f>IF(A668="","",IF(A668+1&lt;='1) Period'!$E$21,A668+1,""))</f>
        <v>46141</v>
      </c>
      <c r="B669" s="7" t="str">
        <f t="shared" si="52"/>
        <v>N</v>
      </c>
      <c r="C669" t="str">
        <f t="shared" si="53"/>
        <v>F</v>
      </c>
      <c r="D669" s="8">
        <f>IF(A669="","",IF(TEXT(A669,"dddd")='4) Happy Money'!$E$23,WAllowance,0))</f>
        <v>0</v>
      </c>
      <c r="E669" s="8">
        <f>IF(A669="","",IF(B669="N",SUMIF(TMonthly[Day of the Month],DAY(A669),TMonthly[Amount]),SUMIF(TMonthly[Day of the Month],"&gt;="&amp;DAY(A669),TMonthly[Amount])))</f>
        <v>0</v>
      </c>
      <c r="F669" s="8" cm="1">
        <f t="array" ref="F669">IF(A669="","",SUMPRODUCT(--(TYearly[Due Date]&lt;=A669),IF(B669="N",--(TYearly[Day]=DAY(A669)),--(TYearly[Day]&gt;=DAY(A669))),--(IFERROR(MOD(TYearly[Month]-MONTH(A669)+12,12),1)=0),TYearly[Amount]))</f>
        <v>0</v>
      </c>
      <c r="G669" s="8">
        <f>IF(A669="","",SUMIF(TOneTime[Due Date],A669,TOneTime[Amount]))</f>
        <v>0</v>
      </c>
      <c r="H669" s="8" cm="1">
        <f t="array" ref="H669">IF(A669="","",IF(COUNTIF(TOther[Frequency],$H$1)=0,0,SUMPRODUCT(--(IFERROR(MOD(A669-TOther[Start Date],7),1)=0),--(TOther[Frequency]=$H$1),--(TOther[Start Date]&lt;=A669),--(TOther[End Date Calc]&gt;=A669),TOther[Amount])))</f>
        <v>0</v>
      </c>
      <c r="I669" s="8" cm="1">
        <f t="array" ref="I669">IF(A669="","",IF(COUNTIF(TOther[Frequency],$I$1)=0,0,SUMPRODUCT(--(IFERROR(MOD(A669-TOther[Start Date],14),1)=0),--(TOther[Frequency]=$I$1),--(TOther[Start Date]&lt;=A669),--(TOther[End Date Calc]&gt;=A669),TOther[Amount])))</f>
        <v>0</v>
      </c>
      <c r="J669" s="8">
        <f>IF(A669="","",IF(COUNTIF(TOther[Frequency],$J$1)=0,0,IF(OR(DAY(A669)=1,DAY(A669)=15),SUMIFS(TOther[Amount],TOther[Frequency],$J$1,TOther[Start Date],"&lt;="&amp;$A669,TOther[End Date Calc],"&gt;="&amp;A669),0)))</f>
        <v>0</v>
      </c>
      <c r="K669" s="8">
        <f>IF(A669="","",IF(COUNTIF(TOther[Frequency],$K$1)=0,0,IF(A669=(A669-DAY(A669)+1+2*7-WEEKDAY(A669-DAY(A669)+8-4,1)),SUMIFS(TOther[Amount],TOther[Frequency],$K$1,TOther[Start Date],"&lt;="&amp;$A669,TOther[End Date Calc],"&gt;="&amp;A669),0)))</f>
        <v>0</v>
      </c>
      <c r="L669" s="8">
        <f>IF(A669="","",IF(COUNTIF(TOther[Frequency],$L$1)=0,0,IF(A669=(A669-DAY(A669)+1+3*7-WEEKDAY(A669-DAY(A669)+8-4,1)),SUMIFS(TOther[Amount],TOther[Frequency],$L$1,TOther[Start Date],"&lt;="&amp;$A669,TOther[End Date Calc],"&gt;="&amp;A669),0)))</f>
        <v>0</v>
      </c>
      <c r="M669" s="8">
        <f>IF(A669="","",IF(COUNTIF(TOther[Frequency],$M$1)=0,0,IF(A669=(A669-DAY(A669)+1+4*7-WEEKDAY(A669-DAY(A669)+8-4,1)),SUMIFS(TOther[Amount],TOther[Frequency],$M$1,TOther[Start Date],"&lt;="&amp;$A669,TOther[End Date Calc],"&gt;="&amp;A669),0)))</f>
        <v>0</v>
      </c>
      <c r="N669" s="8" cm="1">
        <f t="array" ref="N669">IF(A669="","",IF(COUNTIF(TOther[Frequency],$N$1)=0,0,SUMPRODUCT(--(IFERROR(MOD(A669-TOther[Start Date],28),1)=0),--(TOther[Frequency]=$N$1),--(TOther[Start Date]&lt;=A669),--(TOther[End Date Calc]&gt;=A669),TOther[Amount])))</f>
        <v>0</v>
      </c>
      <c r="O669" s="8" cm="1">
        <f t="array" ref="O669">IF(A669="","",IF(COUNTIF(TOther[Frequency],$O$1)=0,0,SUMPRODUCT(--(IFERROR(MOD(A669-TOther[Start Date],42),1)=0),--(TOther[Frequency]=$O$1),--(TOther[Start Date]&lt;=A669),--(TOther[End Date Calc]&gt;=A669),TOther[Amount])))</f>
        <v>0</v>
      </c>
      <c r="P669" s="8" cm="1">
        <f t="array" ref="P669">IF(A669="","",IF(COUNTIF(TOther[Frequency],$P$1)=0,0,SUMPRODUCT(--(IFERROR(MOD(A669-TOther[Start Date],56),1)=0),--(TOther[Frequency]=$P$1),--(TOther[Start Date]&lt;=A669),--(TOther[End Date Calc]&gt;=A669),TOther[Amount])))</f>
        <v>0</v>
      </c>
      <c r="Q669" s="8">
        <f>IF(A669="","",IF(COUNTIF(TOther[Frequency],$Q$1)=0,0,IF(B669="N",SUMIFS(TOther[Amount],TOther[Frequency],$Q$1,TOther[Start Date],"&lt;="&amp;$A669,TOther[End Date Calc],"&gt;="&amp;A669,TOther[Start Day],DAY(A669)),SUMIFS(TOther[Amount],TOther[Frequency],$Q$1,TOther[Start Date],"&lt;="&amp;$A669,TOther[End Date Calc],"&gt;="&amp;A669,TOther[Start Day],"&gt;="&amp;DAY(A669)))))</f>
        <v>0</v>
      </c>
      <c r="R669" s="8" cm="1">
        <f t="array" ref="R669">IF(A669="","",IF(COUNTIF(TOther[Frequency],R$1)=0,0,SUMPRODUCT(--(TOther[Frequency]=R$1),--(TOther[Start Date]&lt;=A669),--(TOther[End Date Calc]&gt;=A669),IF(B669="N",--(TOther[Start Day]=DAY(A669)),--(TOther[Start Day]&gt;=DAY(A669))),--(IFERROR(MOD(TOther[Start Month]-MONTH(A669)+2,2),1)=0),TOther[Amount])))</f>
        <v>0</v>
      </c>
      <c r="S669" s="8" cm="1">
        <f t="array" ref="S669">IF(A669="","",IF(COUNTIF(TOther[Frequency],S$1)=0,0,SUMPRODUCT(--(TOther[Frequency]=S$1),--(TOther[Start Date]&lt;=A669),--(TOther[End Date Calc]&gt;=A669),IF(B669="N",--(TOther[Start Day]=DAY(A669)),--(TOther[Start Day]&gt;=DAY(A669))),--(IFERROR(MOD(TOther[Start Month]-MONTH(A669)+3,3),1)=0),TOther[Amount])))</f>
        <v>0</v>
      </c>
      <c r="T669" s="8" cm="1">
        <f t="array" ref="T669">IF($A669="","",IF(COUNTIF(TOther[Frequency],T$1)=0,0,SUMPRODUCT(--(TOther[Frequency]=T$1),--(TOther[Start Date]&lt;=$A669),--(TOther[End Date Calc]&gt;=$A669),IF($B669="N",--(TOther[Start Day]=DAY($A669)),--(TOther[Start Day]&gt;=DAY($A669))),--(IFERROR(MOD(TOther[Start Month]-MONTH($A669)+4,4),1)=0),TOther[Amount])))</f>
        <v>0</v>
      </c>
      <c r="U669" s="8" cm="1">
        <f t="array" ref="U669">IF(A669="","",IF(COUNTIF(TOther[Frequency],$U$1)=0,0,SUMPRODUCT(--(TOther[Frequency]=$U$1),--(TOther[Start Date]&lt;=A669),--(TOther[End Date Calc]&gt;=A669),IF(B669="N",--(TOther[Start Day]=DAY(A669)),--(TOther[Start Day]&gt;=DAY(A669))),--(IFERROR(MOD(TOther[Start Month]-MONTH(A669)+6,6),1)=0),TOther[Amount])))</f>
        <v>0</v>
      </c>
      <c r="V669" s="8" cm="1">
        <f t="array" ref="V669">IF(A669="","",IF(COUNTIF(TOther[Frequency],$V$1)=0,0,SUMPRODUCT(--(TOther[Frequency]=$V$1),--(TOther[Start Date]&lt;=A669),--(TOther[End Date Calc]&gt;=A669),IF(B669="N",--(TOther[Start Day]=DAY(A669)),--(TOther[Start Day]&gt;=DAY(A669))),--(IFERROR(MOD(TOther[Start Month]-MONTH(A669)+12,12),1)=0),TOther[Amount])))</f>
        <v>0</v>
      </c>
      <c r="W669" s="8">
        <f>IF(A669="","",SUMIFS(TOther[Amount],TOther[Start Date],A669,TOther[Frequency],$W$1))</f>
        <v>0</v>
      </c>
      <c r="X669" s="9">
        <f t="shared" si="50"/>
        <v>0</v>
      </c>
      <c r="Y669" s="9">
        <f t="shared" si="54"/>
        <v>0</v>
      </c>
      <c r="Z669" s="8" cm="1">
        <f t="array" ref="Z669">IF(A669="","",IF(COUNTIF('2) Income'!$D$13:$D$32,"Weekly")=0,0,SUMPRODUCT(--(IFERROR(MOD(A669-'2) Income'!$F$13:$F$32,7),1)=0),--('2) Income'!$D$13:$D$32="Weekly"),--('2) Income'!$F$13:$F$32&lt;=A669),'2) Income'!$E$13:$E$32)))</f>
        <v>0</v>
      </c>
      <c r="AA669" s="8" cm="1">
        <f t="array" ref="AA669">IF(A669="","",IF(COUNTIF('2) Income'!$D$13:$D$32,"Every Other Week")=0,0,SUMPRODUCT(--(IFERROR(MOD(A669-'2) Income'!$F$13:$F$32,14),1)=0),--('2) Income'!$D$13:$D$32="Every Other Week"),--('2) Income'!$F$13:$F$32&lt;=A669),'2) Income'!$E$13:$E$32)))</f>
        <v>0</v>
      </c>
      <c r="AB669" s="8">
        <f>IF(A669="","",IF(COUNTIF('2) Income'!$D$13:$D$32,"1st and 15th")=0,0,IF(OR(DAY(A669)=1,DAY(A669)=15),SUMIFS('2) Income'!$E$13:$E$32,'2) Income'!$D$13:$D$32,"1st and 15th",'2) Income'!$F$13:$F$32,"&lt;="&amp;$A669),0)))</f>
        <v>0</v>
      </c>
      <c r="AC669" s="8">
        <f>IF(A669="","",IF(COUNTIF('2) Income'!$D$13:$D$32,"2nd Wednesday")=0,0,IF(A669=(A669-DAY(A669)+1+2*7-WEEKDAY(A669-DAY(A669)+8-4,1)),SUMIFS('2) Income'!$E$13:$E$32,'2) Income'!$D$13:$D$32,"2nd Wednesday",'2) Income'!$F$13:$F$32,"&lt;="&amp;$A669),0)))</f>
        <v>0</v>
      </c>
      <c r="AD669" s="8">
        <f>IF(A669="","",IF(COUNTIF('2) Income'!$D$13:$D$32,"3rd Wednesday")=0,0,IF(A669=(A669-DAY(A669)+1+3*7-WEEKDAY(A669-DAY(A669)+8-4,1)),SUMIFS('2) Income'!$E$13:$E$32,'2) Income'!$D$13:$D$32,"3rd Wednesday",'2) Income'!$F$13:$F$32,"&lt;="&amp;$A669),0)))</f>
        <v>0</v>
      </c>
      <c r="AE669" s="8">
        <f>IF(A669="","",IF(COUNTIF('2) Income'!$D$13:$D$32,"4th Wednesday")=0,0,IF(A669=(A669-DAY(A669)+1+4*7-WEEKDAY(A669-DAY(A669)+8-4,1)),SUMIFS('2) Income'!$E$13:$E$32,'2) Income'!$D$13:$D$32,"4th Wednesday",'2) Income'!$F$13:$F$32,"&lt;="&amp;$A669),0)))</f>
        <v>0</v>
      </c>
      <c r="AF669" s="8" cm="1">
        <f t="array" ref="AF669">IF(A669="","",IF(COUNTIF('2) Income'!$D$13:$D$32,"Every 4 Weeks")=0,0,SUMPRODUCT(--(IFERROR(MOD(A669-'2) Income'!$F$13:$F$32,28),1)=0),--('2) Income'!$D$13:$D$32="Every 4 Weeks"),--('2) Income'!$F$13:$F$32&lt;=A669),'2) Income'!$E$13:$E$32)))</f>
        <v>0</v>
      </c>
      <c r="AG669" s="8">
        <f>IF(A669="","",IF(COUNTIF('2) Income'!$D$13:$D$32,"Monthly")=0,0,IF(B669="N",SUMIFS('2) Income'!$E$13:$E$32,'2) Income'!$D$13:$D$32,"monthly",'2) Income'!$F$13:$F$32,"&lt;="&amp;$A669,'2) Income'!$I$13:$I$32,DAY(A669)),SUMIFS('2) Income'!$E$13:$E$32,'2) Income'!$D$13:$D$32,"monthly",'2) Income'!$F$13:$F$32,"&lt;="&amp;$A669,'2) Income'!$I$13:$I$32,"&gt;="&amp;DAY(A669)))))</f>
        <v>0</v>
      </c>
      <c r="AH669" s="8" cm="1">
        <f t="array" ref="AH669">IF(A669="","",IF(COUNTIF('2) Income'!$D$13:$D$32,"Yearly")=0,0,SUMPRODUCT(--('2) Income'!$D$13:$D$32="Yearly"),--('2) Income'!$F$13:$F$32&lt;=A669),IF(B669="N",--('2) Income'!$I$13:$I$32=DAY(A669)),--('2) Income'!$I$13:$I$32&gt;=DAY(A669))),--(IFERROR(MOD('2) Income'!$H$13:$H$32-MONTH(A669)+12,12),1)=0),'2) Income'!$E$13:$E$32)))</f>
        <v>0</v>
      </c>
      <c r="AI669" s="8">
        <f>IF(A669="","",IF(COUNTIF('2) Income'!$D$13:$D$32,"one-time")=0,0,SUMIFS('2) Income'!$E$13:$E$32,'2) Income'!$D$13:$D$32,"one-time",'2) Income'!$F$13:$F$32,"="&amp;$A669)))</f>
        <v>0</v>
      </c>
      <c r="AJ669" s="9">
        <f t="shared" si="51"/>
        <v>0</v>
      </c>
    </row>
    <row r="670" spans="1:36">
      <c r="A670" s="7">
        <f>IF(A669="","",IF(A669+1&lt;='1) Period'!$E$21,A669+1,""))</f>
        <v>46142</v>
      </c>
      <c r="B670" s="7" t="str">
        <f t="shared" si="52"/>
        <v>Y</v>
      </c>
      <c r="C670" t="str">
        <f t="shared" si="53"/>
        <v>F</v>
      </c>
      <c r="D670" s="8">
        <f>IF(A670="","",IF(TEXT(A670,"dddd")='4) Happy Money'!$E$23,WAllowance,0))</f>
        <v>0</v>
      </c>
      <c r="E670" s="8">
        <f>IF(A670="","",IF(B670="N",SUMIF(TMonthly[Day of the Month],DAY(A670),TMonthly[Amount]),SUMIF(TMonthly[Day of the Month],"&gt;="&amp;DAY(A670),TMonthly[Amount])))</f>
        <v>2000</v>
      </c>
      <c r="F670" s="8" cm="1">
        <f t="array" ref="F670">IF(A670="","",SUMPRODUCT(--(TYearly[Due Date]&lt;=A670),IF(B670="N",--(TYearly[Day]=DAY(A670)),--(TYearly[Day]&gt;=DAY(A670))),--(IFERROR(MOD(TYearly[Month]-MONTH(A670)+12,12),1)=0),TYearly[Amount]))</f>
        <v>0</v>
      </c>
      <c r="G670" s="8">
        <f>IF(A670="","",SUMIF(TOneTime[Due Date],A670,TOneTime[Amount]))</f>
        <v>0</v>
      </c>
      <c r="H670" s="8" cm="1">
        <f t="array" ref="H670">IF(A670="","",IF(COUNTIF(TOther[Frequency],$H$1)=0,0,SUMPRODUCT(--(IFERROR(MOD(A670-TOther[Start Date],7),1)=0),--(TOther[Frequency]=$H$1),--(TOther[Start Date]&lt;=A670),--(TOther[End Date Calc]&gt;=A670),TOther[Amount])))</f>
        <v>0</v>
      </c>
      <c r="I670" s="8" cm="1">
        <f t="array" ref="I670">IF(A670="","",IF(COUNTIF(TOther[Frequency],$I$1)=0,0,SUMPRODUCT(--(IFERROR(MOD(A670-TOther[Start Date],14),1)=0),--(TOther[Frequency]=$I$1),--(TOther[Start Date]&lt;=A670),--(TOther[End Date Calc]&gt;=A670),TOther[Amount])))</f>
        <v>0</v>
      </c>
      <c r="J670" s="8">
        <f>IF(A670="","",IF(COUNTIF(TOther[Frequency],$J$1)=0,0,IF(OR(DAY(A670)=1,DAY(A670)=15),SUMIFS(TOther[Amount],TOther[Frequency],$J$1,TOther[Start Date],"&lt;="&amp;$A670,TOther[End Date Calc],"&gt;="&amp;A670),0)))</f>
        <v>0</v>
      </c>
      <c r="K670" s="8">
        <f>IF(A670="","",IF(COUNTIF(TOther[Frequency],$K$1)=0,0,IF(A670=(A670-DAY(A670)+1+2*7-WEEKDAY(A670-DAY(A670)+8-4,1)),SUMIFS(TOther[Amount],TOther[Frequency],$K$1,TOther[Start Date],"&lt;="&amp;$A670,TOther[End Date Calc],"&gt;="&amp;A670),0)))</f>
        <v>0</v>
      </c>
      <c r="L670" s="8">
        <f>IF(A670="","",IF(COUNTIF(TOther[Frequency],$L$1)=0,0,IF(A670=(A670-DAY(A670)+1+3*7-WEEKDAY(A670-DAY(A670)+8-4,1)),SUMIFS(TOther[Amount],TOther[Frequency],$L$1,TOther[Start Date],"&lt;="&amp;$A670,TOther[End Date Calc],"&gt;="&amp;A670),0)))</f>
        <v>0</v>
      </c>
      <c r="M670" s="8">
        <f>IF(A670="","",IF(COUNTIF(TOther[Frequency],$M$1)=0,0,IF(A670=(A670-DAY(A670)+1+4*7-WEEKDAY(A670-DAY(A670)+8-4,1)),SUMIFS(TOther[Amount],TOther[Frequency],$M$1,TOther[Start Date],"&lt;="&amp;$A670,TOther[End Date Calc],"&gt;="&amp;A670),0)))</f>
        <v>0</v>
      </c>
      <c r="N670" s="8" cm="1">
        <f t="array" ref="N670">IF(A670="","",IF(COUNTIF(TOther[Frequency],$N$1)=0,0,SUMPRODUCT(--(IFERROR(MOD(A670-TOther[Start Date],28),1)=0),--(TOther[Frequency]=$N$1),--(TOther[Start Date]&lt;=A670),--(TOther[End Date Calc]&gt;=A670),TOther[Amount])))</f>
        <v>0</v>
      </c>
      <c r="O670" s="8" cm="1">
        <f t="array" ref="O670">IF(A670="","",IF(COUNTIF(TOther[Frequency],$O$1)=0,0,SUMPRODUCT(--(IFERROR(MOD(A670-TOther[Start Date],42),1)=0),--(TOther[Frequency]=$O$1),--(TOther[Start Date]&lt;=A670),--(TOther[End Date Calc]&gt;=A670),TOther[Amount])))</f>
        <v>0</v>
      </c>
      <c r="P670" s="8" cm="1">
        <f t="array" ref="P670">IF(A670="","",IF(COUNTIF(TOther[Frequency],$P$1)=0,0,SUMPRODUCT(--(IFERROR(MOD(A670-TOther[Start Date],56),1)=0),--(TOther[Frequency]=$P$1),--(TOther[Start Date]&lt;=A670),--(TOther[End Date Calc]&gt;=A670),TOther[Amount])))</f>
        <v>0</v>
      </c>
      <c r="Q670" s="8">
        <f>IF(A670="","",IF(COUNTIF(TOther[Frequency],$Q$1)=0,0,IF(B670="N",SUMIFS(TOther[Amount],TOther[Frequency],$Q$1,TOther[Start Date],"&lt;="&amp;$A670,TOther[End Date Calc],"&gt;="&amp;A670,TOther[Start Day],DAY(A670)),SUMIFS(TOther[Amount],TOther[Frequency],$Q$1,TOther[Start Date],"&lt;="&amp;$A670,TOther[End Date Calc],"&gt;="&amp;A670,TOther[Start Day],"&gt;="&amp;DAY(A670)))))</f>
        <v>0</v>
      </c>
      <c r="R670" s="8" cm="1">
        <f t="array" ref="R670">IF(A670="","",IF(COUNTIF(TOther[Frequency],R$1)=0,0,SUMPRODUCT(--(TOther[Frequency]=R$1),--(TOther[Start Date]&lt;=A670),--(TOther[End Date Calc]&gt;=A670),IF(B670="N",--(TOther[Start Day]=DAY(A670)),--(TOther[Start Day]&gt;=DAY(A670))),--(IFERROR(MOD(TOther[Start Month]-MONTH(A670)+2,2),1)=0),TOther[Amount])))</f>
        <v>0</v>
      </c>
      <c r="S670" s="8" cm="1">
        <f t="array" ref="S670">IF(A670="","",IF(COUNTIF(TOther[Frequency],S$1)=0,0,SUMPRODUCT(--(TOther[Frequency]=S$1),--(TOther[Start Date]&lt;=A670),--(TOther[End Date Calc]&gt;=A670),IF(B670="N",--(TOther[Start Day]=DAY(A670)),--(TOther[Start Day]&gt;=DAY(A670))),--(IFERROR(MOD(TOther[Start Month]-MONTH(A670)+3,3),1)=0),TOther[Amount])))</f>
        <v>0</v>
      </c>
      <c r="T670" s="8" cm="1">
        <f t="array" ref="T670">IF($A670="","",IF(COUNTIF(TOther[Frequency],T$1)=0,0,SUMPRODUCT(--(TOther[Frequency]=T$1),--(TOther[Start Date]&lt;=$A670),--(TOther[End Date Calc]&gt;=$A670),IF($B670="N",--(TOther[Start Day]=DAY($A670)),--(TOther[Start Day]&gt;=DAY($A670))),--(IFERROR(MOD(TOther[Start Month]-MONTH($A670)+4,4),1)=0),TOther[Amount])))</f>
        <v>0</v>
      </c>
      <c r="U670" s="8" cm="1">
        <f t="array" ref="U670">IF(A670="","",IF(COUNTIF(TOther[Frequency],$U$1)=0,0,SUMPRODUCT(--(TOther[Frequency]=$U$1),--(TOther[Start Date]&lt;=A670),--(TOther[End Date Calc]&gt;=A670),IF(B670="N",--(TOther[Start Day]=DAY(A670)),--(TOther[Start Day]&gt;=DAY(A670))),--(IFERROR(MOD(TOther[Start Month]-MONTH(A670)+6,6),1)=0),TOther[Amount])))</f>
        <v>0</v>
      </c>
      <c r="V670" s="8" cm="1">
        <f t="array" ref="V670">IF(A670="","",IF(COUNTIF(TOther[Frequency],$V$1)=0,0,SUMPRODUCT(--(TOther[Frequency]=$V$1),--(TOther[Start Date]&lt;=A670),--(TOther[End Date Calc]&gt;=A670),IF(B670="N",--(TOther[Start Day]=DAY(A670)),--(TOther[Start Day]&gt;=DAY(A670))),--(IFERROR(MOD(TOther[Start Month]-MONTH(A670)+12,12),1)=0),TOther[Amount])))</f>
        <v>0</v>
      </c>
      <c r="W670" s="8">
        <f>IF(A670="","",SUMIFS(TOther[Amount],TOther[Start Date],A670,TOther[Frequency],$W$1))</f>
        <v>0</v>
      </c>
      <c r="X670" s="9">
        <f t="shared" si="50"/>
        <v>2000</v>
      </c>
      <c r="Y670" s="9">
        <f t="shared" si="54"/>
        <v>0</v>
      </c>
      <c r="Z670" s="8" cm="1">
        <f t="array" ref="Z670">IF(A670="","",IF(COUNTIF('2) Income'!$D$13:$D$32,"Weekly")=0,0,SUMPRODUCT(--(IFERROR(MOD(A670-'2) Income'!$F$13:$F$32,7),1)=0),--('2) Income'!$D$13:$D$32="Weekly"),--('2) Income'!$F$13:$F$32&lt;=A670),'2) Income'!$E$13:$E$32)))</f>
        <v>0</v>
      </c>
      <c r="AA670" s="8" cm="1">
        <f t="array" ref="AA670">IF(A670="","",IF(COUNTIF('2) Income'!$D$13:$D$32,"Every Other Week")=0,0,SUMPRODUCT(--(IFERROR(MOD(A670-'2) Income'!$F$13:$F$32,14),1)=0),--('2) Income'!$D$13:$D$32="Every Other Week"),--('2) Income'!$F$13:$F$32&lt;=A670),'2) Income'!$E$13:$E$32)))</f>
        <v>0</v>
      </c>
      <c r="AB670" s="8">
        <f>IF(A670="","",IF(COUNTIF('2) Income'!$D$13:$D$32,"1st and 15th")=0,0,IF(OR(DAY(A670)=1,DAY(A670)=15),SUMIFS('2) Income'!$E$13:$E$32,'2) Income'!$D$13:$D$32,"1st and 15th",'2) Income'!$F$13:$F$32,"&lt;="&amp;$A670),0)))</f>
        <v>0</v>
      </c>
      <c r="AC670" s="8">
        <f>IF(A670="","",IF(COUNTIF('2) Income'!$D$13:$D$32,"2nd Wednesday")=0,0,IF(A670=(A670-DAY(A670)+1+2*7-WEEKDAY(A670-DAY(A670)+8-4,1)),SUMIFS('2) Income'!$E$13:$E$32,'2) Income'!$D$13:$D$32,"2nd Wednesday",'2) Income'!$F$13:$F$32,"&lt;="&amp;$A670),0)))</f>
        <v>0</v>
      </c>
      <c r="AD670" s="8">
        <f>IF(A670="","",IF(COUNTIF('2) Income'!$D$13:$D$32,"3rd Wednesday")=0,0,IF(A670=(A670-DAY(A670)+1+3*7-WEEKDAY(A670-DAY(A670)+8-4,1)),SUMIFS('2) Income'!$E$13:$E$32,'2) Income'!$D$13:$D$32,"3rd Wednesday",'2) Income'!$F$13:$F$32,"&lt;="&amp;$A670),0)))</f>
        <v>0</v>
      </c>
      <c r="AE670" s="8">
        <f>IF(A670="","",IF(COUNTIF('2) Income'!$D$13:$D$32,"4th Wednesday")=0,0,IF(A670=(A670-DAY(A670)+1+4*7-WEEKDAY(A670-DAY(A670)+8-4,1)),SUMIFS('2) Income'!$E$13:$E$32,'2) Income'!$D$13:$D$32,"4th Wednesday",'2) Income'!$F$13:$F$32,"&lt;="&amp;$A670),0)))</f>
        <v>0</v>
      </c>
      <c r="AF670" s="8" cm="1">
        <f t="array" ref="AF670">IF(A670="","",IF(COUNTIF('2) Income'!$D$13:$D$32,"Every 4 Weeks")=0,0,SUMPRODUCT(--(IFERROR(MOD(A670-'2) Income'!$F$13:$F$32,28),1)=0),--('2) Income'!$D$13:$D$32="Every 4 Weeks"),--('2) Income'!$F$13:$F$32&lt;=A670),'2) Income'!$E$13:$E$32)))</f>
        <v>0</v>
      </c>
      <c r="AG670" s="8">
        <f>IF(A670="","",IF(COUNTIF('2) Income'!$D$13:$D$32,"Monthly")=0,0,IF(B670="N",SUMIFS('2) Income'!$E$13:$E$32,'2) Income'!$D$13:$D$32,"monthly",'2) Income'!$F$13:$F$32,"&lt;="&amp;$A670,'2) Income'!$I$13:$I$32,DAY(A670)),SUMIFS('2) Income'!$E$13:$E$32,'2) Income'!$D$13:$D$32,"monthly",'2) Income'!$F$13:$F$32,"&lt;="&amp;$A670,'2) Income'!$I$13:$I$32,"&gt;="&amp;DAY(A670)))))</f>
        <v>0</v>
      </c>
      <c r="AH670" s="8" cm="1">
        <f t="array" ref="AH670">IF(A670="","",IF(COUNTIF('2) Income'!$D$13:$D$32,"Yearly")=0,0,SUMPRODUCT(--('2) Income'!$D$13:$D$32="Yearly"),--('2) Income'!$F$13:$F$32&lt;=A670),IF(B670="N",--('2) Income'!$I$13:$I$32=DAY(A670)),--('2) Income'!$I$13:$I$32&gt;=DAY(A670))),--(IFERROR(MOD('2) Income'!$H$13:$H$32-MONTH(A670)+12,12),1)=0),'2) Income'!$E$13:$E$32)))</f>
        <v>0</v>
      </c>
      <c r="AI670" s="8">
        <f>IF(A670="","",IF(COUNTIF('2) Income'!$D$13:$D$32,"one-time")=0,0,SUMIFS('2) Income'!$E$13:$E$32,'2) Income'!$D$13:$D$32,"one-time",'2) Income'!$F$13:$F$32,"="&amp;$A670)))</f>
        <v>0</v>
      </c>
      <c r="AJ670" s="9">
        <f t="shared" si="51"/>
        <v>0</v>
      </c>
    </row>
    <row r="671" spans="1:36">
      <c r="A671" s="7">
        <f>IF(A670="","",IF(A670+1&lt;='1) Period'!$E$21,A670+1,""))</f>
        <v>46143</v>
      </c>
      <c r="B671" s="7" t="str">
        <f t="shared" si="52"/>
        <v>N</v>
      </c>
      <c r="C671" t="str">
        <f t="shared" si="53"/>
        <v>F</v>
      </c>
      <c r="D671" s="8">
        <f>IF(A671="","",IF(TEXT(A671,"dddd")='4) Happy Money'!$E$23,WAllowance,0))</f>
        <v>0</v>
      </c>
      <c r="E671" s="8">
        <f>IF(A671="","",IF(B671="N",SUMIF(TMonthly[Day of the Month],DAY(A671),TMonthly[Amount]),SUMIF(TMonthly[Day of the Month],"&gt;="&amp;DAY(A671),TMonthly[Amount])))</f>
        <v>195</v>
      </c>
      <c r="F671" s="8" cm="1">
        <f t="array" ref="F671">IF(A671="","",SUMPRODUCT(--(TYearly[Due Date]&lt;=A671),IF(B671="N",--(TYearly[Day]=DAY(A671)),--(TYearly[Day]&gt;=DAY(A671))),--(IFERROR(MOD(TYearly[Month]-MONTH(A671)+12,12),1)=0),TYearly[Amount]))</f>
        <v>0</v>
      </c>
      <c r="G671" s="8">
        <f>IF(A671="","",SUMIF(TOneTime[Due Date],A671,TOneTime[Amount]))</f>
        <v>0</v>
      </c>
      <c r="H671" s="8" cm="1">
        <f t="array" ref="H671">IF(A671="","",IF(COUNTIF(TOther[Frequency],$H$1)=0,0,SUMPRODUCT(--(IFERROR(MOD(A671-TOther[Start Date],7),1)=0),--(TOther[Frequency]=$H$1),--(TOther[Start Date]&lt;=A671),--(TOther[End Date Calc]&gt;=A671),TOther[Amount])))</f>
        <v>0</v>
      </c>
      <c r="I671" s="8" cm="1">
        <f t="array" ref="I671">IF(A671="","",IF(COUNTIF(TOther[Frequency],$I$1)=0,0,SUMPRODUCT(--(IFERROR(MOD(A671-TOther[Start Date],14),1)=0),--(TOther[Frequency]=$I$1),--(TOther[Start Date]&lt;=A671),--(TOther[End Date Calc]&gt;=A671),TOther[Amount])))</f>
        <v>0</v>
      </c>
      <c r="J671" s="8">
        <f>IF(A671="","",IF(COUNTIF(TOther[Frequency],$J$1)=0,0,IF(OR(DAY(A671)=1,DAY(A671)=15),SUMIFS(TOther[Amount],TOther[Frequency],$J$1,TOther[Start Date],"&lt;="&amp;$A671,TOther[End Date Calc],"&gt;="&amp;A671),0)))</f>
        <v>0</v>
      </c>
      <c r="K671" s="8">
        <f>IF(A671="","",IF(COUNTIF(TOther[Frequency],$K$1)=0,0,IF(A671=(A671-DAY(A671)+1+2*7-WEEKDAY(A671-DAY(A671)+8-4,1)),SUMIFS(TOther[Amount],TOther[Frequency],$K$1,TOther[Start Date],"&lt;="&amp;$A671,TOther[End Date Calc],"&gt;="&amp;A671),0)))</f>
        <v>0</v>
      </c>
      <c r="L671" s="8">
        <f>IF(A671="","",IF(COUNTIF(TOther[Frequency],$L$1)=0,0,IF(A671=(A671-DAY(A671)+1+3*7-WEEKDAY(A671-DAY(A671)+8-4,1)),SUMIFS(TOther[Amount],TOther[Frequency],$L$1,TOther[Start Date],"&lt;="&amp;$A671,TOther[End Date Calc],"&gt;="&amp;A671),0)))</f>
        <v>0</v>
      </c>
      <c r="M671" s="8">
        <f>IF(A671="","",IF(COUNTIF(TOther[Frequency],$M$1)=0,0,IF(A671=(A671-DAY(A671)+1+4*7-WEEKDAY(A671-DAY(A671)+8-4,1)),SUMIFS(TOther[Amount],TOther[Frequency],$M$1,TOther[Start Date],"&lt;="&amp;$A671,TOther[End Date Calc],"&gt;="&amp;A671),0)))</f>
        <v>0</v>
      </c>
      <c r="N671" s="8" cm="1">
        <f t="array" ref="N671">IF(A671="","",IF(COUNTIF(TOther[Frequency],$N$1)=0,0,SUMPRODUCT(--(IFERROR(MOD(A671-TOther[Start Date],28),1)=0),--(TOther[Frequency]=$N$1),--(TOther[Start Date]&lt;=A671),--(TOther[End Date Calc]&gt;=A671),TOther[Amount])))</f>
        <v>0</v>
      </c>
      <c r="O671" s="8" cm="1">
        <f t="array" ref="O671">IF(A671="","",IF(COUNTIF(TOther[Frequency],$O$1)=0,0,SUMPRODUCT(--(IFERROR(MOD(A671-TOther[Start Date],42),1)=0),--(TOther[Frequency]=$O$1),--(TOther[Start Date]&lt;=A671),--(TOther[End Date Calc]&gt;=A671),TOther[Amount])))</f>
        <v>0</v>
      </c>
      <c r="P671" s="8" cm="1">
        <f t="array" ref="P671">IF(A671="","",IF(COUNTIF(TOther[Frequency],$P$1)=0,0,SUMPRODUCT(--(IFERROR(MOD(A671-TOther[Start Date],56),1)=0),--(TOther[Frequency]=$P$1),--(TOther[Start Date]&lt;=A671),--(TOther[End Date Calc]&gt;=A671),TOther[Amount])))</f>
        <v>0</v>
      </c>
      <c r="Q671" s="8">
        <f>IF(A671="","",IF(COUNTIF(TOther[Frequency],$Q$1)=0,0,IF(B671="N",SUMIFS(TOther[Amount],TOther[Frequency],$Q$1,TOther[Start Date],"&lt;="&amp;$A671,TOther[End Date Calc],"&gt;="&amp;A671,TOther[Start Day],DAY(A671)),SUMIFS(TOther[Amount],TOther[Frequency],$Q$1,TOther[Start Date],"&lt;="&amp;$A671,TOther[End Date Calc],"&gt;="&amp;A671,TOther[Start Day],"&gt;="&amp;DAY(A671)))))</f>
        <v>0</v>
      </c>
      <c r="R671" s="8" cm="1">
        <f t="array" ref="R671">IF(A671="","",IF(COUNTIF(TOther[Frequency],R$1)=0,0,SUMPRODUCT(--(TOther[Frequency]=R$1),--(TOther[Start Date]&lt;=A671),--(TOther[End Date Calc]&gt;=A671),IF(B671="N",--(TOther[Start Day]=DAY(A671)),--(TOther[Start Day]&gt;=DAY(A671))),--(IFERROR(MOD(TOther[Start Month]-MONTH(A671)+2,2),1)=0),TOther[Amount])))</f>
        <v>0</v>
      </c>
      <c r="S671" s="8" cm="1">
        <f t="array" ref="S671">IF(A671="","",IF(COUNTIF(TOther[Frequency],S$1)=0,0,SUMPRODUCT(--(TOther[Frequency]=S$1),--(TOther[Start Date]&lt;=A671),--(TOther[End Date Calc]&gt;=A671),IF(B671="N",--(TOther[Start Day]=DAY(A671)),--(TOther[Start Day]&gt;=DAY(A671))),--(IFERROR(MOD(TOther[Start Month]-MONTH(A671)+3,3),1)=0),TOther[Amount])))</f>
        <v>0</v>
      </c>
      <c r="T671" s="8" cm="1">
        <f t="array" ref="T671">IF($A671="","",IF(COUNTIF(TOther[Frequency],T$1)=0,0,SUMPRODUCT(--(TOther[Frequency]=T$1),--(TOther[Start Date]&lt;=$A671),--(TOther[End Date Calc]&gt;=$A671),IF($B671="N",--(TOther[Start Day]=DAY($A671)),--(TOther[Start Day]&gt;=DAY($A671))),--(IFERROR(MOD(TOther[Start Month]-MONTH($A671)+4,4),1)=0),TOther[Amount])))</f>
        <v>0</v>
      </c>
      <c r="U671" s="8" cm="1">
        <f t="array" ref="U671">IF(A671="","",IF(COUNTIF(TOther[Frequency],$U$1)=0,0,SUMPRODUCT(--(TOther[Frequency]=$U$1),--(TOther[Start Date]&lt;=A671),--(TOther[End Date Calc]&gt;=A671),IF(B671="N",--(TOther[Start Day]=DAY(A671)),--(TOther[Start Day]&gt;=DAY(A671))),--(IFERROR(MOD(TOther[Start Month]-MONTH(A671)+6,6),1)=0),TOther[Amount])))</f>
        <v>0</v>
      </c>
      <c r="V671" s="8" cm="1">
        <f t="array" ref="V671">IF(A671="","",IF(COUNTIF(TOther[Frequency],$V$1)=0,0,SUMPRODUCT(--(TOther[Frequency]=$V$1),--(TOther[Start Date]&lt;=A671),--(TOther[End Date Calc]&gt;=A671),IF(B671="N",--(TOther[Start Day]=DAY(A671)),--(TOther[Start Day]&gt;=DAY(A671))),--(IFERROR(MOD(TOther[Start Month]-MONTH(A671)+12,12),1)=0),TOther[Amount])))</f>
        <v>0</v>
      </c>
      <c r="W671" s="8">
        <f>IF(A671="","",SUMIFS(TOther[Amount],TOther[Start Date],A671,TOther[Frequency],$W$1))</f>
        <v>0</v>
      </c>
      <c r="X671" s="9">
        <f t="shared" si="50"/>
        <v>195</v>
      </c>
      <c r="Y671" s="9">
        <f t="shared" si="54"/>
        <v>0</v>
      </c>
      <c r="Z671" s="8" cm="1">
        <f t="array" ref="Z671">IF(A671="","",IF(COUNTIF('2) Income'!$D$13:$D$32,"Weekly")=0,0,SUMPRODUCT(--(IFERROR(MOD(A671-'2) Income'!$F$13:$F$32,7),1)=0),--('2) Income'!$D$13:$D$32="Weekly"),--('2) Income'!$F$13:$F$32&lt;=A671),'2) Income'!$E$13:$E$32)))</f>
        <v>0</v>
      </c>
      <c r="AA671" s="8" cm="1">
        <f t="array" ref="AA671">IF(A671="","",IF(COUNTIF('2) Income'!$D$13:$D$32,"Every Other Week")=0,0,SUMPRODUCT(--(IFERROR(MOD(A671-'2) Income'!$F$13:$F$32,14),1)=0),--('2) Income'!$D$13:$D$32="Every Other Week"),--('2) Income'!$F$13:$F$32&lt;=A671),'2) Income'!$E$13:$E$32)))</f>
        <v>0</v>
      </c>
      <c r="AB671" s="8">
        <f>IF(A671="","",IF(COUNTIF('2) Income'!$D$13:$D$32,"1st and 15th")=0,0,IF(OR(DAY(A671)=1,DAY(A671)=15),SUMIFS('2) Income'!$E$13:$E$32,'2) Income'!$D$13:$D$32,"1st and 15th",'2) Income'!$F$13:$F$32,"&lt;="&amp;$A671),0)))</f>
        <v>0</v>
      </c>
      <c r="AC671" s="8">
        <f>IF(A671="","",IF(COUNTIF('2) Income'!$D$13:$D$32,"2nd Wednesday")=0,0,IF(A671=(A671-DAY(A671)+1+2*7-WEEKDAY(A671-DAY(A671)+8-4,1)),SUMIFS('2) Income'!$E$13:$E$32,'2) Income'!$D$13:$D$32,"2nd Wednesday",'2) Income'!$F$13:$F$32,"&lt;="&amp;$A671),0)))</f>
        <v>0</v>
      </c>
      <c r="AD671" s="8">
        <f>IF(A671="","",IF(COUNTIF('2) Income'!$D$13:$D$32,"3rd Wednesday")=0,0,IF(A671=(A671-DAY(A671)+1+3*7-WEEKDAY(A671-DAY(A671)+8-4,1)),SUMIFS('2) Income'!$E$13:$E$32,'2) Income'!$D$13:$D$32,"3rd Wednesday",'2) Income'!$F$13:$F$32,"&lt;="&amp;$A671),0)))</f>
        <v>0</v>
      </c>
      <c r="AE671" s="8">
        <f>IF(A671="","",IF(COUNTIF('2) Income'!$D$13:$D$32,"4th Wednesday")=0,0,IF(A671=(A671-DAY(A671)+1+4*7-WEEKDAY(A671-DAY(A671)+8-4,1)),SUMIFS('2) Income'!$E$13:$E$32,'2) Income'!$D$13:$D$32,"4th Wednesday",'2) Income'!$F$13:$F$32,"&lt;="&amp;$A671),0)))</f>
        <v>0</v>
      </c>
      <c r="AF671" s="8" cm="1">
        <f t="array" ref="AF671">IF(A671="","",IF(COUNTIF('2) Income'!$D$13:$D$32,"Every 4 Weeks")=0,0,SUMPRODUCT(--(IFERROR(MOD(A671-'2) Income'!$F$13:$F$32,28),1)=0),--('2) Income'!$D$13:$D$32="Every 4 Weeks"),--('2) Income'!$F$13:$F$32&lt;=A671),'2) Income'!$E$13:$E$32)))</f>
        <v>0</v>
      </c>
      <c r="AG671" s="8">
        <f>IF(A671="","",IF(COUNTIF('2) Income'!$D$13:$D$32,"Monthly")=0,0,IF(B671="N",SUMIFS('2) Income'!$E$13:$E$32,'2) Income'!$D$13:$D$32,"monthly",'2) Income'!$F$13:$F$32,"&lt;="&amp;$A671,'2) Income'!$I$13:$I$32,DAY(A671)),SUMIFS('2) Income'!$E$13:$E$32,'2) Income'!$D$13:$D$32,"monthly",'2) Income'!$F$13:$F$32,"&lt;="&amp;$A671,'2) Income'!$I$13:$I$32,"&gt;="&amp;DAY(A671)))))</f>
        <v>650</v>
      </c>
      <c r="AH671" s="8" cm="1">
        <f t="array" ref="AH671">IF(A671="","",IF(COUNTIF('2) Income'!$D$13:$D$32,"Yearly")=0,0,SUMPRODUCT(--('2) Income'!$D$13:$D$32="Yearly"),--('2) Income'!$F$13:$F$32&lt;=A671),IF(B671="N",--('2) Income'!$I$13:$I$32=DAY(A671)),--('2) Income'!$I$13:$I$32&gt;=DAY(A671))),--(IFERROR(MOD('2) Income'!$H$13:$H$32-MONTH(A671)+12,12),1)=0),'2) Income'!$E$13:$E$32)))</f>
        <v>0</v>
      </c>
      <c r="AI671" s="8">
        <f>IF(A671="","",IF(COUNTIF('2) Income'!$D$13:$D$32,"one-time")=0,0,SUMIFS('2) Income'!$E$13:$E$32,'2) Income'!$D$13:$D$32,"one-time",'2) Income'!$F$13:$F$32,"="&amp;$A671)))</f>
        <v>0</v>
      </c>
      <c r="AJ671" s="9">
        <f t="shared" si="51"/>
        <v>650</v>
      </c>
    </row>
    <row r="672" spans="1:36">
      <c r="A672" s="7">
        <f>IF(A671="","",IF(A671+1&lt;='1) Period'!$E$21,A671+1,""))</f>
        <v>46144</v>
      </c>
      <c r="B672" s="7" t="str">
        <f t="shared" si="52"/>
        <v>N</v>
      </c>
      <c r="C672" t="str">
        <f t="shared" si="53"/>
        <v>Y</v>
      </c>
      <c r="D672" s="8">
        <f>IF(A672="","",IF(TEXT(A672,"dddd")='4) Happy Money'!$E$23,WAllowance,0))</f>
        <v>0</v>
      </c>
      <c r="E672" s="8">
        <f>IF(A672="","",IF(B672="N",SUMIF(TMonthly[Day of the Month],DAY(A672),TMonthly[Amount]),SUMIF(TMonthly[Day of the Month],"&gt;="&amp;DAY(A672),TMonthly[Amount])))</f>
        <v>35</v>
      </c>
      <c r="F672" s="8" cm="1">
        <f t="array" ref="F672">IF(A672="","",SUMPRODUCT(--(TYearly[Due Date]&lt;=A672),IF(B672="N",--(TYearly[Day]=DAY(A672)),--(TYearly[Day]&gt;=DAY(A672))),--(IFERROR(MOD(TYearly[Month]-MONTH(A672)+12,12),1)=0),TYearly[Amount]))</f>
        <v>0</v>
      </c>
      <c r="G672" s="8">
        <f>IF(A672="","",SUMIF(TOneTime[Due Date],A672,TOneTime[Amount]))</f>
        <v>0</v>
      </c>
      <c r="H672" s="8" cm="1">
        <f t="array" ref="H672">IF(A672="","",IF(COUNTIF(TOther[Frequency],$H$1)=0,0,SUMPRODUCT(--(IFERROR(MOD(A672-TOther[Start Date],7),1)=0),--(TOther[Frequency]=$H$1),--(TOther[Start Date]&lt;=A672),--(TOther[End Date Calc]&gt;=A672),TOther[Amount])))</f>
        <v>0</v>
      </c>
      <c r="I672" s="8" cm="1">
        <f t="array" ref="I672">IF(A672="","",IF(COUNTIF(TOther[Frequency],$I$1)=0,0,SUMPRODUCT(--(IFERROR(MOD(A672-TOther[Start Date],14),1)=0),--(TOther[Frequency]=$I$1),--(TOther[Start Date]&lt;=A672),--(TOther[End Date Calc]&gt;=A672),TOther[Amount])))</f>
        <v>0</v>
      </c>
      <c r="J672" s="8">
        <f>IF(A672="","",IF(COUNTIF(TOther[Frequency],$J$1)=0,0,IF(OR(DAY(A672)=1,DAY(A672)=15),SUMIFS(TOther[Amount],TOther[Frequency],$J$1,TOther[Start Date],"&lt;="&amp;$A672,TOther[End Date Calc],"&gt;="&amp;A672),0)))</f>
        <v>0</v>
      </c>
      <c r="K672" s="8">
        <f>IF(A672="","",IF(COUNTIF(TOther[Frequency],$K$1)=0,0,IF(A672=(A672-DAY(A672)+1+2*7-WEEKDAY(A672-DAY(A672)+8-4,1)),SUMIFS(TOther[Amount],TOther[Frequency],$K$1,TOther[Start Date],"&lt;="&amp;$A672,TOther[End Date Calc],"&gt;="&amp;A672),0)))</f>
        <v>0</v>
      </c>
      <c r="L672" s="8">
        <f>IF(A672="","",IF(COUNTIF(TOther[Frequency],$L$1)=0,0,IF(A672=(A672-DAY(A672)+1+3*7-WEEKDAY(A672-DAY(A672)+8-4,1)),SUMIFS(TOther[Amount],TOther[Frequency],$L$1,TOther[Start Date],"&lt;="&amp;$A672,TOther[End Date Calc],"&gt;="&amp;A672),0)))</f>
        <v>0</v>
      </c>
      <c r="M672" s="8">
        <f>IF(A672="","",IF(COUNTIF(TOther[Frequency],$M$1)=0,0,IF(A672=(A672-DAY(A672)+1+4*7-WEEKDAY(A672-DAY(A672)+8-4,1)),SUMIFS(TOther[Amount],TOther[Frequency],$M$1,TOther[Start Date],"&lt;="&amp;$A672,TOther[End Date Calc],"&gt;="&amp;A672),0)))</f>
        <v>0</v>
      </c>
      <c r="N672" s="8" cm="1">
        <f t="array" ref="N672">IF(A672="","",IF(COUNTIF(TOther[Frequency],$N$1)=0,0,SUMPRODUCT(--(IFERROR(MOD(A672-TOther[Start Date],28),1)=0),--(TOther[Frequency]=$N$1),--(TOther[Start Date]&lt;=A672),--(TOther[End Date Calc]&gt;=A672),TOther[Amount])))</f>
        <v>0</v>
      </c>
      <c r="O672" s="8" cm="1">
        <f t="array" ref="O672">IF(A672="","",IF(COUNTIF(TOther[Frequency],$O$1)=0,0,SUMPRODUCT(--(IFERROR(MOD(A672-TOther[Start Date],42),1)=0),--(TOther[Frequency]=$O$1),--(TOther[Start Date]&lt;=A672),--(TOther[End Date Calc]&gt;=A672),TOther[Amount])))</f>
        <v>0</v>
      </c>
      <c r="P672" s="8" cm="1">
        <f t="array" ref="P672">IF(A672="","",IF(COUNTIF(TOther[Frequency],$P$1)=0,0,SUMPRODUCT(--(IFERROR(MOD(A672-TOther[Start Date],56),1)=0),--(TOther[Frequency]=$P$1),--(TOther[Start Date]&lt;=A672),--(TOther[End Date Calc]&gt;=A672),TOther[Amount])))</f>
        <v>0</v>
      </c>
      <c r="Q672" s="8">
        <f>IF(A672="","",IF(COUNTIF(TOther[Frequency],$Q$1)=0,0,IF(B672="N",SUMIFS(TOther[Amount],TOther[Frequency],$Q$1,TOther[Start Date],"&lt;="&amp;$A672,TOther[End Date Calc],"&gt;="&amp;A672,TOther[Start Day],DAY(A672)),SUMIFS(TOther[Amount],TOther[Frequency],$Q$1,TOther[Start Date],"&lt;="&amp;$A672,TOther[End Date Calc],"&gt;="&amp;A672,TOther[Start Day],"&gt;="&amp;DAY(A672)))))</f>
        <v>0</v>
      </c>
      <c r="R672" s="8" cm="1">
        <f t="array" ref="R672">IF(A672="","",IF(COUNTIF(TOther[Frequency],R$1)=0,0,SUMPRODUCT(--(TOther[Frequency]=R$1),--(TOther[Start Date]&lt;=A672),--(TOther[End Date Calc]&gt;=A672),IF(B672="N",--(TOther[Start Day]=DAY(A672)),--(TOther[Start Day]&gt;=DAY(A672))),--(IFERROR(MOD(TOther[Start Month]-MONTH(A672)+2,2),1)=0),TOther[Amount])))</f>
        <v>0</v>
      </c>
      <c r="S672" s="8" cm="1">
        <f t="array" ref="S672">IF(A672="","",IF(COUNTIF(TOther[Frequency],S$1)=0,0,SUMPRODUCT(--(TOther[Frequency]=S$1),--(TOther[Start Date]&lt;=A672),--(TOther[End Date Calc]&gt;=A672),IF(B672="N",--(TOther[Start Day]=DAY(A672)),--(TOther[Start Day]&gt;=DAY(A672))),--(IFERROR(MOD(TOther[Start Month]-MONTH(A672)+3,3),1)=0),TOther[Amount])))</f>
        <v>0</v>
      </c>
      <c r="T672" s="8" cm="1">
        <f t="array" ref="T672">IF($A672="","",IF(COUNTIF(TOther[Frequency],T$1)=0,0,SUMPRODUCT(--(TOther[Frequency]=T$1),--(TOther[Start Date]&lt;=$A672),--(TOther[End Date Calc]&gt;=$A672),IF($B672="N",--(TOther[Start Day]=DAY($A672)),--(TOther[Start Day]&gt;=DAY($A672))),--(IFERROR(MOD(TOther[Start Month]-MONTH($A672)+4,4),1)=0),TOther[Amount])))</f>
        <v>0</v>
      </c>
      <c r="U672" s="8" cm="1">
        <f t="array" ref="U672">IF(A672="","",IF(COUNTIF(TOther[Frequency],$U$1)=0,0,SUMPRODUCT(--(TOther[Frequency]=$U$1),--(TOther[Start Date]&lt;=A672),--(TOther[End Date Calc]&gt;=A672),IF(B672="N",--(TOther[Start Day]=DAY(A672)),--(TOther[Start Day]&gt;=DAY(A672))),--(IFERROR(MOD(TOther[Start Month]-MONTH(A672)+6,6),1)=0),TOther[Amount])))</f>
        <v>0</v>
      </c>
      <c r="V672" s="8" cm="1">
        <f t="array" ref="V672">IF(A672="","",IF(COUNTIF(TOther[Frequency],$V$1)=0,0,SUMPRODUCT(--(TOther[Frequency]=$V$1),--(TOther[Start Date]&lt;=A672),--(TOther[End Date Calc]&gt;=A672),IF(B672="N",--(TOther[Start Day]=DAY(A672)),--(TOther[Start Day]&gt;=DAY(A672))),--(IFERROR(MOD(TOther[Start Month]-MONTH(A672)+12,12),1)=0),TOther[Amount])))</f>
        <v>0</v>
      </c>
      <c r="W672" s="8">
        <f>IF(A672="","",SUMIFS(TOther[Amount],TOther[Start Date],A672,TOther[Frequency],$W$1))</f>
        <v>0</v>
      </c>
      <c r="X672" s="9">
        <f t="shared" si="50"/>
        <v>35</v>
      </c>
      <c r="Y672" s="9">
        <f t="shared" si="54"/>
        <v>0</v>
      </c>
      <c r="Z672" s="8" cm="1">
        <f t="array" ref="Z672">IF(A672="","",IF(COUNTIF('2) Income'!$D$13:$D$32,"Weekly")=0,0,SUMPRODUCT(--(IFERROR(MOD(A672-'2) Income'!$F$13:$F$32,7),1)=0),--('2) Income'!$D$13:$D$32="Weekly"),--('2) Income'!$F$13:$F$32&lt;=A672),'2) Income'!$E$13:$E$32)))</f>
        <v>0</v>
      </c>
      <c r="AA672" s="8" cm="1">
        <f t="array" ref="AA672">IF(A672="","",IF(COUNTIF('2) Income'!$D$13:$D$32,"Every Other Week")=0,0,SUMPRODUCT(--(IFERROR(MOD(A672-'2) Income'!$F$13:$F$32,14),1)=0),--('2) Income'!$D$13:$D$32="Every Other Week"),--('2) Income'!$F$13:$F$32&lt;=A672),'2) Income'!$E$13:$E$32)))</f>
        <v>0</v>
      </c>
      <c r="AB672" s="8">
        <f>IF(A672="","",IF(COUNTIF('2) Income'!$D$13:$D$32,"1st and 15th")=0,0,IF(OR(DAY(A672)=1,DAY(A672)=15),SUMIFS('2) Income'!$E$13:$E$32,'2) Income'!$D$13:$D$32,"1st and 15th",'2) Income'!$F$13:$F$32,"&lt;="&amp;$A672),0)))</f>
        <v>0</v>
      </c>
      <c r="AC672" s="8">
        <f>IF(A672="","",IF(COUNTIF('2) Income'!$D$13:$D$32,"2nd Wednesday")=0,0,IF(A672=(A672-DAY(A672)+1+2*7-WEEKDAY(A672-DAY(A672)+8-4,1)),SUMIFS('2) Income'!$E$13:$E$32,'2) Income'!$D$13:$D$32,"2nd Wednesday",'2) Income'!$F$13:$F$32,"&lt;="&amp;$A672),0)))</f>
        <v>0</v>
      </c>
      <c r="AD672" s="8">
        <f>IF(A672="","",IF(COUNTIF('2) Income'!$D$13:$D$32,"3rd Wednesday")=0,0,IF(A672=(A672-DAY(A672)+1+3*7-WEEKDAY(A672-DAY(A672)+8-4,1)),SUMIFS('2) Income'!$E$13:$E$32,'2) Income'!$D$13:$D$32,"3rd Wednesday",'2) Income'!$F$13:$F$32,"&lt;="&amp;$A672),0)))</f>
        <v>0</v>
      </c>
      <c r="AE672" s="8">
        <f>IF(A672="","",IF(COUNTIF('2) Income'!$D$13:$D$32,"4th Wednesday")=0,0,IF(A672=(A672-DAY(A672)+1+4*7-WEEKDAY(A672-DAY(A672)+8-4,1)),SUMIFS('2) Income'!$E$13:$E$32,'2) Income'!$D$13:$D$32,"4th Wednesday",'2) Income'!$F$13:$F$32,"&lt;="&amp;$A672),0)))</f>
        <v>0</v>
      </c>
      <c r="AF672" s="8" cm="1">
        <f t="array" ref="AF672">IF(A672="","",IF(COUNTIF('2) Income'!$D$13:$D$32,"Every 4 Weeks")=0,0,SUMPRODUCT(--(IFERROR(MOD(A672-'2) Income'!$F$13:$F$32,28),1)=0),--('2) Income'!$D$13:$D$32="Every 4 Weeks"),--('2) Income'!$F$13:$F$32&lt;=A672),'2) Income'!$E$13:$E$32)))</f>
        <v>0</v>
      </c>
      <c r="AG672" s="8">
        <f>IF(A672="","",IF(COUNTIF('2) Income'!$D$13:$D$32,"Monthly")=0,0,IF(B672="N",SUMIFS('2) Income'!$E$13:$E$32,'2) Income'!$D$13:$D$32,"monthly",'2) Income'!$F$13:$F$32,"&lt;="&amp;$A672,'2) Income'!$I$13:$I$32,DAY(A672)),SUMIFS('2) Income'!$E$13:$E$32,'2) Income'!$D$13:$D$32,"monthly",'2) Income'!$F$13:$F$32,"&lt;="&amp;$A672,'2) Income'!$I$13:$I$32,"&gt;="&amp;DAY(A672)))))</f>
        <v>0</v>
      </c>
      <c r="AH672" s="8" cm="1">
        <f t="array" ref="AH672">IF(A672="","",IF(COUNTIF('2) Income'!$D$13:$D$32,"Yearly")=0,0,SUMPRODUCT(--('2) Income'!$D$13:$D$32="Yearly"),--('2) Income'!$F$13:$F$32&lt;=A672),IF(B672="N",--('2) Income'!$I$13:$I$32=DAY(A672)),--('2) Income'!$I$13:$I$32&gt;=DAY(A672))),--(IFERROR(MOD('2) Income'!$H$13:$H$32-MONTH(A672)+12,12),1)=0),'2) Income'!$E$13:$E$32)))</f>
        <v>0</v>
      </c>
      <c r="AI672" s="8">
        <f>IF(A672="","",IF(COUNTIF('2) Income'!$D$13:$D$32,"one-time")=0,0,SUMIFS('2) Income'!$E$13:$E$32,'2) Income'!$D$13:$D$32,"one-time",'2) Income'!$F$13:$F$32,"="&amp;$A672)))</f>
        <v>0</v>
      </c>
      <c r="AJ672" s="9">
        <f t="shared" si="51"/>
        <v>0</v>
      </c>
    </row>
    <row r="673" spans="1:36">
      <c r="A673" s="7">
        <f>IF(A672="","",IF(A672+1&lt;='1) Period'!$E$21,A672+1,""))</f>
        <v>46145</v>
      </c>
      <c r="B673" s="7" t="str">
        <f t="shared" si="52"/>
        <v>N</v>
      </c>
      <c r="C673" t="str">
        <f t="shared" si="53"/>
        <v>Y</v>
      </c>
      <c r="D673" s="8">
        <f>IF(A673="","",IF(TEXT(A673,"dddd")='4) Happy Money'!$E$23,WAllowance,0))</f>
        <v>0</v>
      </c>
      <c r="E673" s="8">
        <f>IF(A673="","",IF(B673="N",SUMIF(TMonthly[Day of the Month],DAY(A673),TMonthly[Amount]),SUMIF(TMonthly[Day of the Month],"&gt;="&amp;DAY(A673),TMonthly[Amount])))</f>
        <v>35</v>
      </c>
      <c r="F673" s="8" cm="1">
        <f t="array" ref="F673">IF(A673="","",SUMPRODUCT(--(TYearly[Due Date]&lt;=A673),IF(B673="N",--(TYearly[Day]=DAY(A673)),--(TYearly[Day]&gt;=DAY(A673))),--(IFERROR(MOD(TYearly[Month]-MONTH(A673)+12,12),1)=0),TYearly[Amount]))</f>
        <v>0</v>
      </c>
      <c r="G673" s="8">
        <f>IF(A673="","",SUMIF(TOneTime[Due Date],A673,TOneTime[Amount]))</f>
        <v>0</v>
      </c>
      <c r="H673" s="8" cm="1">
        <f t="array" ref="H673">IF(A673="","",IF(COUNTIF(TOther[Frequency],$H$1)=0,0,SUMPRODUCT(--(IFERROR(MOD(A673-TOther[Start Date],7),1)=0),--(TOther[Frequency]=$H$1),--(TOther[Start Date]&lt;=A673),--(TOther[End Date Calc]&gt;=A673),TOther[Amount])))</f>
        <v>0</v>
      </c>
      <c r="I673" s="8" cm="1">
        <f t="array" ref="I673">IF(A673="","",IF(COUNTIF(TOther[Frequency],$I$1)=0,0,SUMPRODUCT(--(IFERROR(MOD(A673-TOther[Start Date],14),1)=0),--(TOther[Frequency]=$I$1),--(TOther[Start Date]&lt;=A673),--(TOther[End Date Calc]&gt;=A673),TOther[Amount])))</f>
        <v>0</v>
      </c>
      <c r="J673" s="8">
        <f>IF(A673="","",IF(COUNTIF(TOther[Frequency],$J$1)=0,0,IF(OR(DAY(A673)=1,DAY(A673)=15),SUMIFS(TOther[Amount],TOther[Frequency],$J$1,TOther[Start Date],"&lt;="&amp;$A673,TOther[End Date Calc],"&gt;="&amp;A673),0)))</f>
        <v>0</v>
      </c>
      <c r="K673" s="8">
        <f>IF(A673="","",IF(COUNTIF(TOther[Frequency],$K$1)=0,0,IF(A673=(A673-DAY(A673)+1+2*7-WEEKDAY(A673-DAY(A673)+8-4,1)),SUMIFS(TOther[Amount],TOther[Frequency],$K$1,TOther[Start Date],"&lt;="&amp;$A673,TOther[End Date Calc],"&gt;="&amp;A673),0)))</f>
        <v>0</v>
      </c>
      <c r="L673" s="8">
        <f>IF(A673="","",IF(COUNTIF(TOther[Frequency],$L$1)=0,0,IF(A673=(A673-DAY(A673)+1+3*7-WEEKDAY(A673-DAY(A673)+8-4,1)),SUMIFS(TOther[Amount],TOther[Frequency],$L$1,TOther[Start Date],"&lt;="&amp;$A673,TOther[End Date Calc],"&gt;="&amp;A673),0)))</f>
        <v>0</v>
      </c>
      <c r="M673" s="8">
        <f>IF(A673="","",IF(COUNTIF(TOther[Frequency],$M$1)=0,0,IF(A673=(A673-DAY(A673)+1+4*7-WEEKDAY(A673-DAY(A673)+8-4,1)),SUMIFS(TOther[Amount],TOther[Frequency],$M$1,TOther[Start Date],"&lt;="&amp;$A673,TOther[End Date Calc],"&gt;="&amp;A673),0)))</f>
        <v>0</v>
      </c>
      <c r="N673" s="8" cm="1">
        <f t="array" ref="N673">IF(A673="","",IF(COUNTIF(TOther[Frequency],$N$1)=0,0,SUMPRODUCT(--(IFERROR(MOD(A673-TOther[Start Date],28),1)=0),--(TOther[Frequency]=$N$1),--(TOther[Start Date]&lt;=A673),--(TOther[End Date Calc]&gt;=A673),TOther[Amount])))</f>
        <v>0</v>
      </c>
      <c r="O673" s="8" cm="1">
        <f t="array" ref="O673">IF(A673="","",IF(COUNTIF(TOther[Frequency],$O$1)=0,0,SUMPRODUCT(--(IFERROR(MOD(A673-TOther[Start Date],42),1)=0),--(TOther[Frequency]=$O$1),--(TOther[Start Date]&lt;=A673),--(TOther[End Date Calc]&gt;=A673),TOther[Amount])))</f>
        <v>0</v>
      </c>
      <c r="P673" s="8" cm="1">
        <f t="array" ref="P673">IF(A673="","",IF(COUNTIF(TOther[Frequency],$P$1)=0,0,SUMPRODUCT(--(IFERROR(MOD(A673-TOther[Start Date],56),1)=0),--(TOther[Frequency]=$P$1),--(TOther[Start Date]&lt;=A673),--(TOther[End Date Calc]&gt;=A673),TOther[Amount])))</f>
        <v>0</v>
      </c>
      <c r="Q673" s="8">
        <f>IF(A673="","",IF(COUNTIF(TOther[Frequency],$Q$1)=0,0,IF(B673="N",SUMIFS(TOther[Amount],TOther[Frequency],$Q$1,TOther[Start Date],"&lt;="&amp;$A673,TOther[End Date Calc],"&gt;="&amp;A673,TOther[Start Day],DAY(A673)),SUMIFS(TOther[Amount],TOther[Frequency],$Q$1,TOther[Start Date],"&lt;="&amp;$A673,TOther[End Date Calc],"&gt;="&amp;A673,TOther[Start Day],"&gt;="&amp;DAY(A673)))))</f>
        <v>0</v>
      </c>
      <c r="R673" s="8" cm="1">
        <f t="array" ref="R673">IF(A673="","",IF(COUNTIF(TOther[Frequency],R$1)=0,0,SUMPRODUCT(--(TOther[Frequency]=R$1),--(TOther[Start Date]&lt;=A673),--(TOther[End Date Calc]&gt;=A673),IF(B673="N",--(TOther[Start Day]=DAY(A673)),--(TOther[Start Day]&gt;=DAY(A673))),--(IFERROR(MOD(TOther[Start Month]-MONTH(A673)+2,2),1)=0),TOther[Amount])))</f>
        <v>0</v>
      </c>
      <c r="S673" s="8" cm="1">
        <f t="array" ref="S673">IF(A673="","",IF(COUNTIF(TOther[Frequency],S$1)=0,0,SUMPRODUCT(--(TOther[Frequency]=S$1),--(TOther[Start Date]&lt;=A673),--(TOther[End Date Calc]&gt;=A673),IF(B673="N",--(TOther[Start Day]=DAY(A673)),--(TOther[Start Day]&gt;=DAY(A673))),--(IFERROR(MOD(TOther[Start Month]-MONTH(A673)+3,3),1)=0),TOther[Amount])))</f>
        <v>0</v>
      </c>
      <c r="T673" s="8" cm="1">
        <f t="array" ref="T673">IF($A673="","",IF(COUNTIF(TOther[Frequency],T$1)=0,0,SUMPRODUCT(--(TOther[Frequency]=T$1),--(TOther[Start Date]&lt;=$A673),--(TOther[End Date Calc]&gt;=$A673),IF($B673="N",--(TOther[Start Day]=DAY($A673)),--(TOther[Start Day]&gt;=DAY($A673))),--(IFERROR(MOD(TOther[Start Month]-MONTH($A673)+4,4),1)=0),TOther[Amount])))</f>
        <v>0</v>
      </c>
      <c r="U673" s="8" cm="1">
        <f t="array" ref="U673">IF(A673="","",IF(COUNTIF(TOther[Frequency],$U$1)=0,0,SUMPRODUCT(--(TOther[Frequency]=$U$1),--(TOther[Start Date]&lt;=A673),--(TOther[End Date Calc]&gt;=A673),IF(B673="N",--(TOther[Start Day]=DAY(A673)),--(TOther[Start Day]&gt;=DAY(A673))),--(IFERROR(MOD(TOther[Start Month]-MONTH(A673)+6,6),1)=0),TOther[Amount])))</f>
        <v>0</v>
      </c>
      <c r="V673" s="8" cm="1">
        <f t="array" ref="V673">IF(A673="","",IF(COUNTIF(TOther[Frequency],$V$1)=0,0,SUMPRODUCT(--(TOther[Frequency]=$V$1),--(TOther[Start Date]&lt;=A673),--(TOther[End Date Calc]&gt;=A673),IF(B673="N",--(TOther[Start Day]=DAY(A673)),--(TOther[Start Day]&gt;=DAY(A673))),--(IFERROR(MOD(TOther[Start Month]-MONTH(A673)+12,12),1)=0),TOther[Amount])))</f>
        <v>0</v>
      </c>
      <c r="W673" s="8">
        <f>IF(A673="","",SUMIFS(TOther[Amount],TOther[Start Date],A673,TOther[Frequency],$W$1))</f>
        <v>0</v>
      </c>
      <c r="X673" s="9">
        <f t="shared" si="50"/>
        <v>35</v>
      </c>
      <c r="Y673" s="9">
        <f t="shared" si="54"/>
        <v>0</v>
      </c>
      <c r="Z673" s="8" cm="1">
        <f t="array" ref="Z673">IF(A673="","",IF(COUNTIF('2) Income'!$D$13:$D$32,"Weekly")=0,0,SUMPRODUCT(--(IFERROR(MOD(A673-'2) Income'!$F$13:$F$32,7),1)=0),--('2) Income'!$D$13:$D$32="Weekly"),--('2) Income'!$F$13:$F$32&lt;=A673),'2) Income'!$E$13:$E$32)))</f>
        <v>0</v>
      </c>
      <c r="AA673" s="8" cm="1">
        <f t="array" ref="AA673">IF(A673="","",IF(COUNTIF('2) Income'!$D$13:$D$32,"Every Other Week")=0,0,SUMPRODUCT(--(IFERROR(MOD(A673-'2) Income'!$F$13:$F$32,14),1)=0),--('2) Income'!$D$13:$D$32="Every Other Week"),--('2) Income'!$F$13:$F$32&lt;=A673),'2) Income'!$E$13:$E$32)))</f>
        <v>0</v>
      </c>
      <c r="AB673" s="8">
        <f>IF(A673="","",IF(COUNTIF('2) Income'!$D$13:$D$32,"1st and 15th")=0,0,IF(OR(DAY(A673)=1,DAY(A673)=15),SUMIFS('2) Income'!$E$13:$E$32,'2) Income'!$D$13:$D$32,"1st and 15th",'2) Income'!$F$13:$F$32,"&lt;="&amp;$A673),0)))</f>
        <v>0</v>
      </c>
      <c r="AC673" s="8">
        <f>IF(A673="","",IF(COUNTIF('2) Income'!$D$13:$D$32,"2nd Wednesday")=0,0,IF(A673=(A673-DAY(A673)+1+2*7-WEEKDAY(A673-DAY(A673)+8-4,1)),SUMIFS('2) Income'!$E$13:$E$32,'2) Income'!$D$13:$D$32,"2nd Wednesday",'2) Income'!$F$13:$F$32,"&lt;="&amp;$A673),0)))</f>
        <v>0</v>
      </c>
      <c r="AD673" s="8">
        <f>IF(A673="","",IF(COUNTIF('2) Income'!$D$13:$D$32,"3rd Wednesday")=0,0,IF(A673=(A673-DAY(A673)+1+3*7-WEEKDAY(A673-DAY(A673)+8-4,1)),SUMIFS('2) Income'!$E$13:$E$32,'2) Income'!$D$13:$D$32,"3rd Wednesday",'2) Income'!$F$13:$F$32,"&lt;="&amp;$A673),0)))</f>
        <v>0</v>
      </c>
      <c r="AE673" s="8">
        <f>IF(A673="","",IF(COUNTIF('2) Income'!$D$13:$D$32,"4th Wednesday")=0,0,IF(A673=(A673-DAY(A673)+1+4*7-WEEKDAY(A673-DAY(A673)+8-4,1)),SUMIFS('2) Income'!$E$13:$E$32,'2) Income'!$D$13:$D$32,"4th Wednesday",'2) Income'!$F$13:$F$32,"&lt;="&amp;$A673),0)))</f>
        <v>0</v>
      </c>
      <c r="AF673" s="8" cm="1">
        <f t="array" ref="AF673">IF(A673="","",IF(COUNTIF('2) Income'!$D$13:$D$32,"Every 4 Weeks")=0,0,SUMPRODUCT(--(IFERROR(MOD(A673-'2) Income'!$F$13:$F$32,28),1)=0),--('2) Income'!$D$13:$D$32="Every 4 Weeks"),--('2) Income'!$F$13:$F$32&lt;=A673),'2) Income'!$E$13:$E$32)))</f>
        <v>0</v>
      </c>
      <c r="AG673" s="8">
        <f>IF(A673="","",IF(COUNTIF('2) Income'!$D$13:$D$32,"Monthly")=0,0,IF(B673="N",SUMIFS('2) Income'!$E$13:$E$32,'2) Income'!$D$13:$D$32,"monthly",'2) Income'!$F$13:$F$32,"&lt;="&amp;$A673,'2) Income'!$I$13:$I$32,DAY(A673)),SUMIFS('2) Income'!$E$13:$E$32,'2) Income'!$D$13:$D$32,"monthly",'2) Income'!$F$13:$F$32,"&lt;="&amp;$A673,'2) Income'!$I$13:$I$32,"&gt;="&amp;DAY(A673)))))</f>
        <v>0</v>
      </c>
      <c r="AH673" s="8" cm="1">
        <f t="array" ref="AH673">IF(A673="","",IF(COUNTIF('2) Income'!$D$13:$D$32,"Yearly")=0,0,SUMPRODUCT(--('2) Income'!$D$13:$D$32="Yearly"),--('2) Income'!$F$13:$F$32&lt;=A673),IF(B673="N",--('2) Income'!$I$13:$I$32=DAY(A673)),--('2) Income'!$I$13:$I$32&gt;=DAY(A673))),--(IFERROR(MOD('2) Income'!$H$13:$H$32-MONTH(A673)+12,12),1)=0),'2) Income'!$E$13:$E$32)))</f>
        <v>0</v>
      </c>
      <c r="AI673" s="8">
        <f>IF(A673="","",IF(COUNTIF('2) Income'!$D$13:$D$32,"one-time")=0,0,SUMIFS('2) Income'!$E$13:$E$32,'2) Income'!$D$13:$D$32,"one-time",'2) Income'!$F$13:$F$32,"="&amp;$A673)))</f>
        <v>0</v>
      </c>
      <c r="AJ673" s="9">
        <f t="shared" si="51"/>
        <v>0</v>
      </c>
    </row>
    <row r="674" spans="1:36">
      <c r="A674" s="7">
        <f>IF(A673="","",IF(A673+1&lt;='1) Period'!$E$21,A673+1,""))</f>
        <v>46146</v>
      </c>
      <c r="B674" s="7" t="str">
        <f t="shared" si="52"/>
        <v>N</v>
      </c>
      <c r="C674" t="str">
        <f t="shared" si="53"/>
        <v>F</v>
      </c>
      <c r="D674" s="8">
        <f>IF(A674="","",IF(TEXT(A674,"dddd")='4) Happy Money'!$E$23,WAllowance,0))</f>
        <v>400</v>
      </c>
      <c r="E674" s="8">
        <f>IF(A674="","",IF(B674="N",SUMIF(TMonthly[Day of the Month],DAY(A674),TMonthly[Amount]),SUMIF(TMonthly[Day of the Month],"&gt;="&amp;DAY(A674),TMonthly[Amount])))</f>
        <v>35</v>
      </c>
      <c r="F674" s="8" cm="1">
        <f t="array" ref="F674">IF(A674="","",SUMPRODUCT(--(TYearly[Due Date]&lt;=A674),IF(B674="N",--(TYearly[Day]=DAY(A674)),--(TYearly[Day]&gt;=DAY(A674))),--(IFERROR(MOD(TYearly[Month]-MONTH(A674)+12,12),1)=0),TYearly[Amount]))</f>
        <v>0</v>
      </c>
      <c r="G674" s="8">
        <f>IF(A674="","",SUMIF(TOneTime[Due Date],A674,TOneTime[Amount]))</f>
        <v>0</v>
      </c>
      <c r="H674" s="8" cm="1">
        <f t="array" ref="H674">IF(A674="","",IF(COUNTIF(TOther[Frequency],$H$1)=0,0,SUMPRODUCT(--(IFERROR(MOD(A674-TOther[Start Date],7),1)=0),--(TOther[Frequency]=$H$1),--(TOther[Start Date]&lt;=A674),--(TOther[End Date Calc]&gt;=A674),TOther[Amount])))</f>
        <v>0</v>
      </c>
      <c r="I674" s="8" cm="1">
        <f t="array" ref="I674">IF(A674="","",IF(COUNTIF(TOther[Frequency],$I$1)=0,0,SUMPRODUCT(--(IFERROR(MOD(A674-TOther[Start Date],14),1)=0),--(TOther[Frequency]=$I$1),--(TOther[Start Date]&lt;=A674),--(TOther[End Date Calc]&gt;=A674),TOther[Amount])))</f>
        <v>0</v>
      </c>
      <c r="J674" s="8">
        <f>IF(A674="","",IF(COUNTIF(TOther[Frequency],$J$1)=0,0,IF(OR(DAY(A674)=1,DAY(A674)=15),SUMIFS(TOther[Amount],TOther[Frequency],$J$1,TOther[Start Date],"&lt;="&amp;$A674,TOther[End Date Calc],"&gt;="&amp;A674),0)))</f>
        <v>0</v>
      </c>
      <c r="K674" s="8">
        <f>IF(A674="","",IF(COUNTIF(TOther[Frequency],$K$1)=0,0,IF(A674=(A674-DAY(A674)+1+2*7-WEEKDAY(A674-DAY(A674)+8-4,1)),SUMIFS(TOther[Amount],TOther[Frequency],$K$1,TOther[Start Date],"&lt;="&amp;$A674,TOther[End Date Calc],"&gt;="&amp;A674),0)))</f>
        <v>0</v>
      </c>
      <c r="L674" s="8">
        <f>IF(A674="","",IF(COUNTIF(TOther[Frequency],$L$1)=0,0,IF(A674=(A674-DAY(A674)+1+3*7-WEEKDAY(A674-DAY(A674)+8-4,1)),SUMIFS(TOther[Amount],TOther[Frequency],$L$1,TOther[Start Date],"&lt;="&amp;$A674,TOther[End Date Calc],"&gt;="&amp;A674),0)))</f>
        <v>0</v>
      </c>
      <c r="M674" s="8">
        <f>IF(A674="","",IF(COUNTIF(TOther[Frequency],$M$1)=0,0,IF(A674=(A674-DAY(A674)+1+4*7-WEEKDAY(A674-DAY(A674)+8-4,1)),SUMIFS(TOther[Amount],TOther[Frequency],$M$1,TOther[Start Date],"&lt;="&amp;$A674,TOther[End Date Calc],"&gt;="&amp;A674),0)))</f>
        <v>0</v>
      </c>
      <c r="N674" s="8" cm="1">
        <f t="array" ref="N674">IF(A674="","",IF(COUNTIF(TOther[Frequency],$N$1)=0,0,SUMPRODUCT(--(IFERROR(MOD(A674-TOther[Start Date],28),1)=0),--(TOther[Frequency]=$N$1),--(TOther[Start Date]&lt;=A674),--(TOther[End Date Calc]&gt;=A674),TOther[Amount])))</f>
        <v>0</v>
      </c>
      <c r="O674" s="8" cm="1">
        <f t="array" ref="O674">IF(A674="","",IF(COUNTIF(TOther[Frequency],$O$1)=0,0,SUMPRODUCT(--(IFERROR(MOD(A674-TOther[Start Date],42),1)=0),--(TOther[Frequency]=$O$1),--(TOther[Start Date]&lt;=A674),--(TOther[End Date Calc]&gt;=A674),TOther[Amount])))</f>
        <v>0</v>
      </c>
      <c r="P674" s="8" cm="1">
        <f t="array" ref="P674">IF(A674="","",IF(COUNTIF(TOther[Frequency],$P$1)=0,0,SUMPRODUCT(--(IFERROR(MOD(A674-TOther[Start Date],56),1)=0),--(TOther[Frequency]=$P$1),--(TOther[Start Date]&lt;=A674),--(TOther[End Date Calc]&gt;=A674),TOther[Amount])))</f>
        <v>0</v>
      </c>
      <c r="Q674" s="8">
        <f>IF(A674="","",IF(COUNTIF(TOther[Frequency],$Q$1)=0,0,IF(B674="N",SUMIFS(TOther[Amount],TOther[Frequency],$Q$1,TOther[Start Date],"&lt;="&amp;$A674,TOther[End Date Calc],"&gt;="&amp;A674,TOther[Start Day],DAY(A674)),SUMIFS(TOther[Amount],TOther[Frequency],$Q$1,TOther[Start Date],"&lt;="&amp;$A674,TOther[End Date Calc],"&gt;="&amp;A674,TOther[Start Day],"&gt;="&amp;DAY(A674)))))</f>
        <v>0</v>
      </c>
      <c r="R674" s="8" cm="1">
        <f t="array" ref="R674">IF(A674="","",IF(COUNTIF(TOther[Frequency],R$1)=0,0,SUMPRODUCT(--(TOther[Frequency]=R$1),--(TOther[Start Date]&lt;=A674),--(TOther[End Date Calc]&gt;=A674),IF(B674="N",--(TOther[Start Day]=DAY(A674)),--(TOther[Start Day]&gt;=DAY(A674))),--(IFERROR(MOD(TOther[Start Month]-MONTH(A674)+2,2),1)=0),TOther[Amount])))</f>
        <v>0</v>
      </c>
      <c r="S674" s="8" cm="1">
        <f t="array" ref="S674">IF(A674="","",IF(COUNTIF(TOther[Frequency],S$1)=0,0,SUMPRODUCT(--(TOther[Frequency]=S$1),--(TOther[Start Date]&lt;=A674),--(TOther[End Date Calc]&gt;=A674),IF(B674="N",--(TOther[Start Day]=DAY(A674)),--(TOther[Start Day]&gt;=DAY(A674))),--(IFERROR(MOD(TOther[Start Month]-MONTH(A674)+3,3),1)=0),TOther[Amount])))</f>
        <v>0</v>
      </c>
      <c r="T674" s="8" cm="1">
        <f t="array" ref="T674">IF($A674="","",IF(COUNTIF(TOther[Frequency],T$1)=0,0,SUMPRODUCT(--(TOther[Frequency]=T$1),--(TOther[Start Date]&lt;=$A674),--(TOther[End Date Calc]&gt;=$A674),IF($B674="N",--(TOther[Start Day]=DAY($A674)),--(TOther[Start Day]&gt;=DAY($A674))),--(IFERROR(MOD(TOther[Start Month]-MONTH($A674)+4,4),1)=0),TOther[Amount])))</f>
        <v>0</v>
      </c>
      <c r="U674" s="8" cm="1">
        <f t="array" ref="U674">IF(A674="","",IF(COUNTIF(TOther[Frequency],$U$1)=0,0,SUMPRODUCT(--(TOther[Frequency]=$U$1),--(TOther[Start Date]&lt;=A674),--(TOther[End Date Calc]&gt;=A674),IF(B674="N",--(TOther[Start Day]=DAY(A674)),--(TOther[Start Day]&gt;=DAY(A674))),--(IFERROR(MOD(TOther[Start Month]-MONTH(A674)+6,6),1)=0),TOther[Amount])))</f>
        <v>0</v>
      </c>
      <c r="V674" s="8" cm="1">
        <f t="array" ref="V674">IF(A674="","",IF(COUNTIF(TOther[Frequency],$V$1)=0,0,SUMPRODUCT(--(TOther[Frequency]=$V$1),--(TOther[Start Date]&lt;=A674),--(TOther[End Date Calc]&gt;=A674),IF(B674="N",--(TOther[Start Day]=DAY(A674)),--(TOther[Start Day]&gt;=DAY(A674))),--(IFERROR(MOD(TOther[Start Month]-MONTH(A674)+12,12),1)=0),TOther[Amount])))</f>
        <v>0</v>
      </c>
      <c r="W674" s="8">
        <f>IF(A674="","",SUMIFS(TOther[Amount],TOther[Start Date],A674,TOther[Frequency],$W$1))</f>
        <v>0</v>
      </c>
      <c r="X674" s="9">
        <f t="shared" si="50"/>
        <v>35</v>
      </c>
      <c r="Y674" s="9">
        <f t="shared" si="54"/>
        <v>0</v>
      </c>
      <c r="Z674" s="8" cm="1">
        <f t="array" ref="Z674">IF(A674="","",IF(COUNTIF('2) Income'!$D$13:$D$32,"Weekly")=0,0,SUMPRODUCT(--(IFERROR(MOD(A674-'2) Income'!$F$13:$F$32,7),1)=0),--('2) Income'!$D$13:$D$32="Weekly"),--('2) Income'!$F$13:$F$32&lt;=A674),'2) Income'!$E$13:$E$32)))</f>
        <v>0</v>
      </c>
      <c r="AA674" s="8" cm="1">
        <f t="array" ref="AA674">IF(A674="","",IF(COUNTIF('2) Income'!$D$13:$D$32,"Every Other Week")=0,0,SUMPRODUCT(--(IFERROR(MOD(A674-'2) Income'!$F$13:$F$32,14),1)=0),--('2) Income'!$D$13:$D$32="Every Other Week"),--('2) Income'!$F$13:$F$32&lt;=A674),'2) Income'!$E$13:$E$32)))</f>
        <v>0</v>
      </c>
      <c r="AB674" s="8">
        <f>IF(A674="","",IF(COUNTIF('2) Income'!$D$13:$D$32,"1st and 15th")=0,0,IF(OR(DAY(A674)=1,DAY(A674)=15),SUMIFS('2) Income'!$E$13:$E$32,'2) Income'!$D$13:$D$32,"1st and 15th",'2) Income'!$F$13:$F$32,"&lt;="&amp;$A674),0)))</f>
        <v>0</v>
      </c>
      <c r="AC674" s="8">
        <f>IF(A674="","",IF(COUNTIF('2) Income'!$D$13:$D$32,"2nd Wednesday")=0,0,IF(A674=(A674-DAY(A674)+1+2*7-WEEKDAY(A674-DAY(A674)+8-4,1)),SUMIFS('2) Income'!$E$13:$E$32,'2) Income'!$D$13:$D$32,"2nd Wednesday",'2) Income'!$F$13:$F$32,"&lt;="&amp;$A674),0)))</f>
        <v>0</v>
      </c>
      <c r="AD674" s="8">
        <f>IF(A674="","",IF(COUNTIF('2) Income'!$D$13:$D$32,"3rd Wednesday")=0,0,IF(A674=(A674-DAY(A674)+1+3*7-WEEKDAY(A674-DAY(A674)+8-4,1)),SUMIFS('2) Income'!$E$13:$E$32,'2) Income'!$D$13:$D$32,"3rd Wednesday",'2) Income'!$F$13:$F$32,"&lt;="&amp;$A674),0)))</f>
        <v>0</v>
      </c>
      <c r="AE674" s="8">
        <f>IF(A674="","",IF(COUNTIF('2) Income'!$D$13:$D$32,"4th Wednesday")=0,0,IF(A674=(A674-DAY(A674)+1+4*7-WEEKDAY(A674-DAY(A674)+8-4,1)),SUMIFS('2) Income'!$E$13:$E$32,'2) Income'!$D$13:$D$32,"4th Wednesday",'2) Income'!$F$13:$F$32,"&lt;="&amp;$A674),0)))</f>
        <v>0</v>
      </c>
      <c r="AF674" s="8" cm="1">
        <f t="array" ref="AF674">IF(A674="","",IF(COUNTIF('2) Income'!$D$13:$D$32,"Every 4 Weeks")=0,0,SUMPRODUCT(--(IFERROR(MOD(A674-'2) Income'!$F$13:$F$32,28),1)=0),--('2) Income'!$D$13:$D$32="Every 4 Weeks"),--('2) Income'!$F$13:$F$32&lt;=A674),'2) Income'!$E$13:$E$32)))</f>
        <v>0</v>
      </c>
      <c r="AG674" s="8">
        <f>IF(A674="","",IF(COUNTIF('2) Income'!$D$13:$D$32,"Monthly")=0,0,IF(B674="N",SUMIFS('2) Income'!$E$13:$E$32,'2) Income'!$D$13:$D$32,"monthly",'2) Income'!$F$13:$F$32,"&lt;="&amp;$A674,'2) Income'!$I$13:$I$32,DAY(A674)),SUMIFS('2) Income'!$E$13:$E$32,'2) Income'!$D$13:$D$32,"monthly",'2) Income'!$F$13:$F$32,"&lt;="&amp;$A674,'2) Income'!$I$13:$I$32,"&gt;="&amp;DAY(A674)))))</f>
        <v>0</v>
      </c>
      <c r="AH674" s="8" cm="1">
        <f t="array" ref="AH674">IF(A674="","",IF(COUNTIF('2) Income'!$D$13:$D$32,"Yearly")=0,0,SUMPRODUCT(--('2) Income'!$D$13:$D$32="Yearly"),--('2) Income'!$F$13:$F$32&lt;=A674),IF(B674="N",--('2) Income'!$I$13:$I$32=DAY(A674)),--('2) Income'!$I$13:$I$32&gt;=DAY(A674))),--(IFERROR(MOD('2) Income'!$H$13:$H$32-MONTH(A674)+12,12),1)=0),'2) Income'!$E$13:$E$32)))</f>
        <v>0</v>
      </c>
      <c r="AI674" s="8">
        <f>IF(A674="","",IF(COUNTIF('2) Income'!$D$13:$D$32,"one-time")=0,0,SUMIFS('2) Income'!$E$13:$E$32,'2) Income'!$D$13:$D$32,"one-time",'2) Income'!$F$13:$F$32,"="&amp;$A674)))</f>
        <v>0</v>
      </c>
      <c r="AJ674" s="9">
        <f t="shared" si="51"/>
        <v>0</v>
      </c>
    </row>
    <row r="675" spans="1:36">
      <c r="A675" s="7">
        <f>IF(A674="","",IF(A674+1&lt;='1) Period'!$E$21,A674+1,""))</f>
        <v>46147</v>
      </c>
      <c r="B675" s="7" t="str">
        <f t="shared" si="52"/>
        <v>N</v>
      </c>
      <c r="C675" t="str">
        <f t="shared" si="53"/>
        <v>F</v>
      </c>
      <c r="D675" s="8">
        <f>IF(A675="","",IF(TEXT(A675,"dddd")='4) Happy Money'!$E$23,WAllowance,0))</f>
        <v>0</v>
      </c>
      <c r="E675" s="8">
        <f>IF(A675="","",IF(B675="N",SUMIF(TMonthly[Day of the Month],DAY(A675),TMonthly[Amount]),SUMIF(TMonthly[Day of the Month],"&gt;="&amp;DAY(A675),TMonthly[Amount])))</f>
        <v>0</v>
      </c>
      <c r="F675" s="8" cm="1">
        <f t="array" ref="F675">IF(A675="","",SUMPRODUCT(--(TYearly[Due Date]&lt;=A675),IF(B675="N",--(TYearly[Day]=DAY(A675)),--(TYearly[Day]&gt;=DAY(A675))),--(IFERROR(MOD(TYearly[Month]-MONTH(A675)+12,12),1)=0),TYearly[Amount]))</f>
        <v>0</v>
      </c>
      <c r="G675" s="8">
        <f>IF(A675="","",SUMIF(TOneTime[Due Date],A675,TOneTime[Amount]))</f>
        <v>0</v>
      </c>
      <c r="H675" s="8" cm="1">
        <f t="array" ref="H675">IF(A675="","",IF(COUNTIF(TOther[Frequency],$H$1)=0,0,SUMPRODUCT(--(IFERROR(MOD(A675-TOther[Start Date],7),1)=0),--(TOther[Frequency]=$H$1),--(TOther[Start Date]&lt;=A675),--(TOther[End Date Calc]&gt;=A675),TOther[Amount])))</f>
        <v>0</v>
      </c>
      <c r="I675" s="8" cm="1">
        <f t="array" ref="I675">IF(A675="","",IF(COUNTIF(TOther[Frequency],$I$1)=0,0,SUMPRODUCT(--(IFERROR(MOD(A675-TOther[Start Date],14),1)=0),--(TOther[Frequency]=$I$1),--(TOther[Start Date]&lt;=A675),--(TOther[End Date Calc]&gt;=A675),TOther[Amount])))</f>
        <v>0</v>
      </c>
      <c r="J675" s="8">
        <f>IF(A675="","",IF(COUNTIF(TOther[Frequency],$J$1)=0,0,IF(OR(DAY(A675)=1,DAY(A675)=15),SUMIFS(TOther[Amount],TOther[Frequency],$J$1,TOther[Start Date],"&lt;="&amp;$A675,TOther[End Date Calc],"&gt;="&amp;A675),0)))</f>
        <v>0</v>
      </c>
      <c r="K675" s="8">
        <f>IF(A675="","",IF(COUNTIF(TOther[Frequency],$K$1)=0,0,IF(A675=(A675-DAY(A675)+1+2*7-WEEKDAY(A675-DAY(A675)+8-4,1)),SUMIFS(TOther[Amount],TOther[Frequency],$K$1,TOther[Start Date],"&lt;="&amp;$A675,TOther[End Date Calc],"&gt;="&amp;A675),0)))</f>
        <v>0</v>
      </c>
      <c r="L675" s="8">
        <f>IF(A675="","",IF(COUNTIF(TOther[Frequency],$L$1)=0,0,IF(A675=(A675-DAY(A675)+1+3*7-WEEKDAY(A675-DAY(A675)+8-4,1)),SUMIFS(TOther[Amount],TOther[Frequency],$L$1,TOther[Start Date],"&lt;="&amp;$A675,TOther[End Date Calc],"&gt;="&amp;A675),0)))</f>
        <v>0</v>
      </c>
      <c r="M675" s="8">
        <f>IF(A675="","",IF(COUNTIF(TOther[Frequency],$M$1)=0,0,IF(A675=(A675-DAY(A675)+1+4*7-WEEKDAY(A675-DAY(A675)+8-4,1)),SUMIFS(TOther[Amount],TOther[Frequency],$M$1,TOther[Start Date],"&lt;="&amp;$A675,TOther[End Date Calc],"&gt;="&amp;A675),0)))</f>
        <v>0</v>
      </c>
      <c r="N675" s="8" cm="1">
        <f t="array" ref="N675">IF(A675="","",IF(COUNTIF(TOther[Frequency],$N$1)=0,0,SUMPRODUCT(--(IFERROR(MOD(A675-TOther[Start Date],28),1)=0),--(TOther[Frequency]=$N$1),--(TOther[Start Date]&lt;=A675),--(TOther[End Date Calc]&gt;=A675),TOther[Amount])))</f>
        <v>0</v>
      </c>
      <c r="O675" s="8" cm="1">
        <f t="array" ref="O675">IF(A675="","",IF(COUNTIF(TOther[Frequency],$O$1)=0,0,SUMPRODUCT(--(IFERROR(MOD(A675-TOther[Start Date],42),1)=0),--(TOther[Frequency]=$O$1),--(TOther[Start Date]&lt;=A675),--(TOther[End Date Calc]&gt;=A675),TOther[Amount])))</f>
        <v>0</v>
      </c>
      <c r="P675" s="8" cm="1">
        <f t="array" ref="P675">IF(A675="","",IF(COUNTIF(TOther[Frequency],$P$1)=0,0,SUMPRODUCT(--(IFERROR(MOD(A675-TOther[Start Date],56),1)=0),--(TOther[Frequency]=$P$1),--(TOther[Start Date]&lt;=A675),--(TOther[End Date Calc]&gt;=A675),TOther[Amount])))</f>
        <v>0</v>
      </c>
      <c r="Q675" s="8">
        <f>IF(A675="","",IF(COUNTIF(TOther[Frequency],$Q$1)=0,0,IF(B675="N",SUMIFS(TOther[Amount],TOther[Frequency],$Q$1,TOther[Start Date],"&lt;="&amp;$A675,TOther[End Date Calc],"&gt;="&amp;A675,TOther[Start Day],DAY(A675)),SUMIFS(TOther[Amount],TOther[Frequency],$Q$1,TOther[Start Date],"&lt;="&amp;$A675,TOther[End Date Calc],"&gt;="&amp;A675,TOther[Start Day],"&gt;="&amp;DAY(A675)))))</f>
        <v>0</v>
      </c>
      <c r="R675" s="8" cm="1">
        <f t="array" ref="R675">IF(A675="","",IF(COUNTIF(TOther[Frequency],R$1)=0,0,SUMPRODUCT(--(TOther[Frequency]=R$1),--(TOther[Start Date]&lt;=A675),--(TOther[End Date Calc]&gt;=A675),IF(B675="N",--(TOther[Start Day]=DAY(A675)),--(TOther[Start Day]&gt;=DAY(A675))),--(IFERROR(MOD(TOther[Start Month]-MONTH(A675)+2,2),1)=0),TOther[Amount])))</f>
        <v>0</v>
      </c>
      <c r="S675" s="8" cm="1">
        <f t="array" ref="S675">IF(A675="","",IF(COUNTIF(TOther[Frequency],S$1)=0,0,SUMPRODUCT(--(TOther[Frequency]=S$1),--(TOther[Start Date]&lt;=A675),--(TOther[End Date Calc]&gt;=A675),IF(B675="N",--(TOther[Start Day]=DAY(A675)),--(TOther[Start Day]&gt;=DAY(A675))),--(IFERROR(MOD(TOther[Start Month]-MONTH(A675)+3,3),1)=0),TOther[Amount])))</f>
        <v>0</v>
      </c>
      <c r="T675" s="8" cm="1">
        <f t="array" ref="T675">IF($A675="","",IF(COUNTIF(TOther[Frequency],T$1)=0,0,SUMPRODUCT(--(TOther[Frequency]=T$1),--(TOther[Start Date]&lt;=$A675),--(TOther[End Date Calc]&gt;=$A675),IF($B675="N",--(TOther[Start Day]=DAY($A675)),--(TOther[Start Day]&gt;=DAY($A675))),--(IFERROR(MOD(TOther[Start Month]-MONTH($A675)+4,4),1)=0),TOther[Amount])))</f>
        <v>0</v>
      </c>
      <c r="U675" s="8" cm="1">
        <f t="array" ref="U675">IF(A675="","",IF(COUNTIF(TOther[Frequency],$U$1)=0,0,SUMPRODUCT(--(TOther[Frequency]=$U$1),--(TOther[Start Date]&lt;=A675),--(TOther[End Date Calc]&gt;=A675),IF(B675="N",--(TOther[Start Day]=DAY(A675)),--(TOther[Start Day]&gt;=DAY(A675))),--(IFERROR(MOD(TOther[Start Month]-MONTH(A675)+6,6),1)=0),TOther[Amount])))</f>
        <v>0</v>
      </c>
      <c r="V675" s="8" cm="1">
        <f t="array" ref="V675">IF(A675="","",IF(COUNTIF(TOther[Frequency],$V$1)=0,0,SUMPRODUCT(--(TOther[Frequency]=$V$1),--(TOther[Start Date]&lt;=A675),--(TOther[End Date Calc]&gt;=A675),IF(B675="N",--(TOther[Start Day]=DAY(A675)),--(TOther[Start Day]&gt;=DAY(A675))),--(IFERROR(MOD(TOther[Start Month]-MONTH(A675)+12,12),1)=0),TOther[Amount])))</f>
        <v>0</v>
      </c>
      <c r="W675" s="8">
        <f>IF(A675="","",SUMIFS(TOther[Amount],TOther[Start Date],A675,TOther[Frequency],$W$1))</f>
        <v>0</v>
      </c>
      <c r="X675" s="9">
        <f t="shared" si="50"/>
        <v>0</v>
      </c>
      <c r="Y675" s="9">
        <f t="shared" si="54"/>
        <v>0</v>
      </c>
      <c r="Z675" s="8" cm="1">
        <f t="array" ref="Z675">IF(A675="","",IF(COUNTIF('2) Income'!$D$13:$D$32,"Weekly")=0,0,SUMPRODUCT(--(IFERROR(MOD(A675-'2) Income'!$F$13:$F$32,7),1)=0),--('2) Income'!$D$13:$D$32="Weekly"),--('2) Income'!$F$13:$F$32&lt;=A675),'2) Income'!$E$13:$E$32)))</f>
        <v>0</v>
      </c>
      <c r="AA675" s="8" cm="1">
        <f t="array" ref="AA675">IF(A675="","",IF(COUNTIF('2) Income'!$D$13:$D$32,"Every Other Week")=0,0,SUMPRODUCT(--(IFERROR(MOD(A675-'2) Income'!$F$13:$F$32,14),1)=0),--('2) Income'!$D$13:$D$32="Every Other Week"),--('2) Income'!$F$13:$F$32&lt;=A675),'2) Income'!$E$13:$E$32)))</f>
        <v>0</v>
      </c>
      <c r="AB675" s="8">
        <f>IF(A675="","",IF(COUNTIF('2) Income'!$D$13:$D$32,"1st and 15th")=0,0,IF(OR(DAY(A675)=1,DAY(A675)=15),SUMIFS('2) Income'!$E$13:$E$32,'2) Income'!$D$13:$D$32,"1st and 15th",'2) Income'!$F$13:$F$32,"&lt;="&amp;$A675),0)))</f>
        <v>0</v>
      </c>
      <c r="AC675" s="8">
        <f>IF(A675="","",IF(COUNTIF('2) Income'!$D$13:$D$32,"2nd Wednesday")=0,0,IF(A675=(A675-DAY(A675)+1+2*7-WEEKDAY(A675-DAY(A675)+8-4,1)),SUMIFS('2) Income'!$E$13:$E$32,'2) Income'!$D$13:$D$32,"2nd Wednesday",'2) Income'!$F$13:$F$32,"&lt;="&amp;$A675),0)))</f>
        <v>0</v>
      </c>
      <c r="AD675" s="8">
        <f>IF(A675="","",IF(COUNTIF('2) Income'!$D$13:$D$32,"3rd Wednesday")=0,0,IF(A675=(A675-DAY(A675)+1+3*7-WEEKDAY(A675-DAY(A675)+8-4,1)),SUMIFS('2) Income'!$E$13:$E$32,'2) Income'!$D$13:$D$32,"3rd Wednesday",'2) Income'!$F$13:$F$32,"&lt;="&amp;$A675),0)))</f>
        <v>0</v>
      </c>
      <c r="AE675" s="8">
        <f>IF(A675="","",IF(COUNTIF('2) Income'!$D$13:$D$32,"4th Wednesday")=0,0,IF(A675=(A675-DAY(A675)+1+4*7-WEEKDAY(A675-DAY(A675)+8-4,1)),SUMIFS('2) Income'!$E$13:$E$32,'2) Income'!$D$13:$D$32,"4th Wednesday",'2) Income'!$F$13:$F$32,"&lt;="&amp;$A675),0)))</f>
        <v>0</v>
      </c>
      <c r="AF675" s="8" cm="1">
        <f t="array" ref="AF675">IF(A675="","",IF(COUNTIF('2) Income'!$D$13:$D$32,"Every 4 Weeks")=0,0,SUMPRODUCT(--(IFERROR(MOD(A675-'2) Income'!$F$13:$F$32,28),1)=0),--('2) Income'!$D$13:$D$32="Every 4 Weeks"),--('2) Income'!$F$13:$F$32&lt;=A675),'2) Income'!$E$13:$E$32)))</f>
        <v>0</v>
      </c>
      <c r="AG675" s="8">
        <f>IF(A675="","",IF(COUNTIF('2) Income'!$D$13:$D$32,"Monthly")=0,0,IF(B675="N",SUMIFS('2) Income'!$E$13:$E$32,'2) Income'!$D$13:$D$32,"monthly",'2) Income'!$F$13:$F$32,"&lt;="&amp;$A675,'2) Income'!$I$13:$I$32,DAY(A675)),SUMIFS('2) Income'!$E$13:$E$32,'2) Income'!$D$13:$D$32,"monthly",'2) Income'!$F$13:$F$32,"&lt;="&amp;$A675,'2) Income'!$I$13:$I$32,"&gt;="&amp;DAY(A675)))))</f>
        <v>0</v>
      </c>
      <c r="AH675" s="8" cm="1">
        <f t="array" ref="AH675">IF(A675="","",IF(COUNTIF('2) Income'!$D$13:$D$32,"Yearly")=0,0,SUMPRODUCT(--('2) Income'!$D$13:$D$32="Yearly"),--('2) Income'!$F$13:$F$32&lt;=A675),IF(B675="N",--('2) Income'!$I$13:$I$32=DAY(A675)),--('2) Income'!$I$13:$I$32&gt;=DAY(A675))),--(IFERROR(MOD('2) Income'!$H$13:$H$32-MONTH(A675)+12,12),1)=0),'2) Income'!$E$13:$E$32)))</f>
        <v>0</v>
      </c>
      <c r="AI675" s="8">
        <f>IF(A675="","",IF(COUNTIF('2) Income'!$D$13:$D$32,"one-time")=0,0,SUMIFS('2) Income'!$E$13:$E$32,'2) Income'!$D$13:$D$32,"one-time",'2) Income'!$F$13:$F$32,"="&amp;$A675)))</f>
        <v>0</v>
      </c>
      <c r="AJ675" s="9">
        <f t="shared" si="51"/>
        <v>0</v>
      </c>
    </row>
    <row r="676" spans="1:36">
      <c r="A676" s="7">
        <f>IF(A675="","",IF(A675+1&lt;='1) Period'!$E$21,A675+1,""))</f>
        <v>46148</v>
      </c>
      <c r="B676" s="7" t="str">
        <f t="shared" si="52"/>
        <v>N</v>
      </c>
      <c r="C676" t="str">
        <f t="shared" si="53"/>
        <v>F</v>
      </c>
      <c r="D676" s="8">
        <f>IF(A676="","",IF(TEXT(A676,"dddd")='4) Happy Money'!$E$23,WAllowance,0))</f>
        <v>0</v>
      </c>
      <c r="E676" s="8">
        <f>IF(A676="","",IF(B676="N",SUMIF(TMonthly[Day of the Month],DAY(A676),TMonthly[Amount]),SUMIF(TMonthly[Day of the Month],"&gt;="&amp;DAY(A676),TMonthly[Amount])))</f>
        <v>0</v>
      </c>
      <c r="F676" s="8" cm="1">
        <f t="array" ref="F676">IF(A676="","",SUMPRODUCT(--(TYearly[Due Date]&lt;=A676),IF(B676="N",--(TYearly[Day]=DAY(A676)),--(TYearly[Day]&gt;=DAY(A676))),--(IFERROR(MOD(TYearly[Month]-MONTH(A676)+12,12),1)=0),TYearly[Amount]))</f>
        <v>0</v>
      </c>
      <c r="G676" s="8">
        <f>IF(A676="","",SUMIF(TOneTime[Due Date],A676,TOneTime[Amount]))</f>
        <v>0</v>
      </c>
      <c r="H676" s="8" cm="1">
        <f t="array" ref="H676">IF(A676="","",IF(COUNTIF(TOther[Frequency],$H$1)=0,0,SUMPRODUCT(--(IFERROR(MOD(A676-TOther[Start Date],7),1)=0),--(TOther[Frequency]=$H$1),--(TOther[Start Date]&lt;=A676),--(TOther[End Date Calc]&gt;=A676),TOther[Amount])))</f>
        <v>0</v>
      </c>
      <c r="I676" s="8" cm="1">
        <f t="array" ref="I676">IF(A676="","",IF(COUNTIF(TOther[Frequency],$I$1)=0,0,SUMPRODUCT(--(IFERROR(MOD(A676-TOther[Start Date],14),1)=0),--(TOther[Frequency]=$I$1),--(TOther[Start Date]&lt;=A676),--(TOther[End Date Calc]&gt;=A676),TOther[Amount])))</f>
        <v>0</v>
      </c>
      <c r="J676" s="8">
        <f>IF(A676="","",IF(COUNTIF(TOther[Frequency],$J$1)=0,0,IF(OR(DAY(A676)=1,DAY(A676)=15),SUMIFS(TOther[Amount],TOther[Frequency],$J$1,TOther[Start Date],"&lt;="&amp;$A676,TOther[End Date Calc],"&gt;="&amp;A676),0)))</f>
        <v>0</v>
      </c>
      <c r="K676" s="8">
        <f>IF(A676="","",IF(COUNTIF(TOther[Frequency],$K$1)=0,0,IF(A676=(A676-DAY(A676)+1+2*7-WEEKDAY(A676-DAY(A676)+8-4,1)),SUMIFS(TOther[Amount],TOther[Frequency],$K$1,TOther[Start Date],"&lt;="&amp;$A676,TOther[End Date Calc],"&gt;="&amp;A676),0)))</f>
        <v>0</v>
      </c>
      <c r="L676" s="8">
        <f>IF(A676="","",IF(COUNTIF(TOther[Frequency],$L$1)=0,0,IF(A676=(A676-DAY(A676)+1+3*7-WEEKDAY(A676-DAY(A676)+8-4,1)),SUMIFS(TOther[Amount],TOther[Frequency],$L$1,TOther[Start Date],"&lt;="&amp;$A676,TOther[End Date Calc],"&gt;="&amp;A676),0)))</f>
        <v>0</v>
      </c>
      <c r="M676" s="8">
        <f>IF(A676="","",IF(COUNTIF(TOther[Frequency],$M$1)=0,0,IF(A676=(A676-DAY(A676)+1+4*7-WEEKDAY(A676-DAY(A676)+8-4,1)),SUMIFS(TOther[Amount],TOther[Frequency],$M$1,TOther[Start Date],"&lt;="&amp;$A676,TOther[End Date Calc],"&gt;="&amp;A676),0)))</f>
        <v>0</v>
      </c>
      <c r="N676" s="8" cm="1">
        <f t="array" ref="N676">IF(A676="","",IF(COUNTIF(TOther[Frequency],$N$1)=0,0,SUMPRODUCT(--(IFERROR(MOD(A676-TOther[Start Date],28),1)=0),--(TOther[Frequency]=$N$1),--(TOther[Start Date]&lt;=A676),--(TOther[End Date Calc]&gt;=A676),TOther[Amount])))</f>
        <v>0</v>
      </c>
      <c r="O676" s="8" cm="1">
        <f t="array" ref="O676">IF(A676="","",IF(COUNTIF(TOther[Frequency],$O$1)=0,0,SUMPRODUCT(--(IFERROR(MOD(A676-TOther[Start Date],42),1)=0),--(TOther[Frequency]=$O$1),--(TOther[Start Date]&lt;=A676),--(TOther[End Date Calc]&gt;=A676),TOther[Amount])))</f>
        <v>0</v>
      </c>
      <c r="P676" s="8" cm="1">
        <f t="array" ref="P676">IF(A676="","",IF(COUNTIF(TOther[Frequency],$P$1)=0,0,SUMPRODUCT(--(IFERROR(MOD(A676-TOther[Start Date],56),1)=0),--(TOther[Frequency]=$P$1),--(TOther[Start Date]&lt;=A676),--(TOther[End Date Calc]&gt;=A676),TOther[Amount])))</f>
        <v>0</v>
      </c>
      <c r="Q676" s="8">
        <f>IF(A676="","",IF(COUNTIF(TOther[Frequency],$Q$1)=0,0,IF(B676="N",SUMIFS(TOther[Amount],TOther[Frequency],$Q$1,TOther[Start Date],"&lt;="&amp;$A676,TOther[End Date Calc],"&gt;="&amp;A676,TOther[Start Day],DAY(A676)),SUMIFS(TOther[Amount],TOther[Frequency],$Q$1,TOther[Start Date],"&lt;="&amp;$A676,TOther[End Date Calc],"&gt;="&amp;A676,TOther[Start Day],"&gt;="&amp;DAY(A676)))))</f>
        <v>0</v>
      </c>
      <c r="R676" s="8" cm="1">
        <f t="array" ref="R676">IF(A676="","",IF(COUNTIF(TOther[Frequency],R$1)=0,0,SUMPRODUCT(--(TOther[Frequency]=R$1),--(TOther[Start Date]&lt;=A676),--(TOther[End Date Calc]&gt;=A676),IF(B676="N",--(TOther[Start Day]=DAY(A676)),--(TOther[Start Day]&gt;=DAY(A676))),--(IFERROR(MOD(TOther[Start Month]-MONTH(A676)+2,2),1)=0),TOther[Amount])))</f>
        <v>0</v>
      </c>
      <c r="S676" s="8" cm="1">
        <f t="array" ref="S676">IF(A676="","",IF(COUNTIF(TOther[Frequency],S$1)=0,0,SUMPRODUCT(--(TOther[Frequency]=S$1),--(TOther[Start Date]&lt;=A676),--(TOther[End Date Calc]&gt;=A676),IF(B676="N",--(TOther[Start Day]=DAY(A676)),--(TOther[Start Day]&gt;=DAY(A676))),--(IFERROR(MOD(TOther[Start Month]-MONTH(A676)+3,3),1)=0),TOther[Amount])))</f>
        <v>0</v>
      </c>
      <c r="T676" s="8" cm="1">
        <f t="array" ref="T676">IF($A676="","",IF(COUNTIF(TOther[Frequency],T$1)=0,0,SUMPRODUCT(--(TOther[Frequency]=T$1),--(TOther[Start Date]&lt;=$A676),--(TOther[End Date Calc]&gt;=$A676),IF($B676="N",--(TOther[Start Day]=DAY($A676)),--(TOther[Start Day]&gt;=DAY($A676))),--(IFERROR(MOD(TOther[Start Month]-MONTH($A676)+4,4),1)=0),TOther[Amount])))</f>
        <v>0</v>
      </c>
      <c r="U676" s="8" cm="1">
        <f t="array" ref="U676">IF(A676="","",IF(COUNTIF(TOther[Frequency],$U$1)=0,0,SUMPRODUCT(--(TOther[Frequency]=$U$1),--(TOther[Start Date]&lt;=A676),--(TOther[End Date Calc]&gt;=A676),IF(B676="N",--(TOther[Start Day]=DAY(A676)),--(TOther[Start Day]&gt;=DAY(A676))),--(IFERROR(MOD(TOther[Start Month]-MONTH(A676)+6,6),1)=0),TOther[Amount])))</f>
        <v>0</v>
      </c>
      <c r="V676" s="8" cm="1">
        <f t="array" ref="V676">IF(A676="","",IF(COUNTIF(TOther[Frequency],$V$1)=0,0,SUMPRODUCT(--(TOther[Frequency]=$V$1),--(TOther[Start Date]&lt;=A676),--(TOther[End Date Calc]&gt;=A676),IF(B676="N",--(TOther[Start Day]=DAY(A676)),--(TOther[Start Day]&gt;=DAY(A676))),--(IFERROR(MOD(TOther[Start Month]-MONTH(A676)+12,12),1)=0),TOther[Amount])))</f>
        <v>0</v>
      </c>
      <c r="W676" s="8">
        <f>IF(A676="","",SUMIFS(TOther[Amount],TOther[Start Date],A676,TOther[Frequency],$W$1))</f>
        <v>0</v>
      </c>
      <c r="X676" s="9">
        <f t="shared" si="50"/>
        <v>0</v>
      </c>
      <c r="Y676" s="9">
        <f t="shared" si="54"/>
        <v>0</v>
      </c>
      <c r="Z676" s="8" cm="1">
        <f t="array" ref="Z676">IF(A676="","",IF(COUNTIF('2) Income'!$D$13:$D$32,"Weekly")=0,0,SUMPRODUCT(--(IFERROR(MOD(A676-'2) Income'!$F$13:$F$32,7),1)=0),--('2) Income'!$D$13:$D$32="Weekly"),--('2) Income'!$F$13:$F$32&lt;=A676),'2) Income'!$E$13:$E$32)))</f>
        <v>0</v>
      </c>
      <c r="AA676" s="8" cm="1">
        <f t="array" ref="AA676">IF(A676="","",IF(COUNTIF('2) Income'!$D$13:$D$32,"Every Other Week")=0,0,SUMPRODUCT(--(IFERROR(MOD(A676-'2) Income'!$F$13:$F$32,14),1)=0),--('2) Income'!$D$13:$D$32="Every Other Week"),--('2) Income'!$F$13:$F$32&lt;=A676),'2) Income'!$E$13:$E$32)))</f>
        <v>0</v>
      </c>
      <c r="AB676" s="8">
        <f>IF(A676="","",IF(COUNTIF('2) Income'!$D$13:$D$32,"1st and 15th")=0,0,IF(OR(DAY(A676)=1,DAY(A676)=15),SUMIFS('2) Income'!$E$13:$E$32,'2) Income'!$D$13:$D$32,"1st and 15th",'2) Income'!$F$13:$F$32,"&lt;="&amp;$A676),0)))</f>
        <v>0</v>
      </c>
      <c r="AC676" s="8">
        <f>IF(A676="","",IF(COUNTIF('2) Income'!$D$13:$D$32,"2nd Wednesday")=0,0,IF(A676=(A676-DAY(A676)+1+2*7-WEEKDAY(A676-DAY(A676)+8-4,1)),SUMIFS('2) Income'!$E$13:$E$32,'2) Income'!$D$13:$D$32,"2nd Wednesday",'2) Income'!$F$13:$F$32,"&lt;="&amp;$A676),0)))</f>
        <v>0</v>
      </c>
      <c r="AD676" s="8">
        <f>IF(A676="","",IF(COUNTIF('2) Income'!$D$13:$D$32,"3rd Wednesday")=0,0,IF(A676=(A676-DAY(A676)+1+3*7-WEEKDAY(A676-DAY(A676)+8-4,1)),SUMIFS('2) Income'!$E$13:$E$32,'2) Income'!$D$13:$D$32,"3rd Wednesday",'2) Income'!$F$13:$F$32,"&lt;="&amp;$A676),0)))</f>
        <v>0</v>
      </c>
      <c r="AE676" s="8">
        <f>IF(A676="","",IF(COUNTIF('2) Income'!$D$13:$D$32,"4th Wednesday")=0,0,IF(A676=(A676-DAY(A676)+1+4*7-WEEKDAY(A676-DAY(A676)+8-4,1)),SUMIFS('2) Income'!$E$13:$E$32,'2) Income'!$D$13:$D$32,"4th Wednesday",'2) Income'!$F$13:$F$32,"&lt;="&amp;$A676),0)))</f>
        <v>0</v>
      </c>
      <c r="AF676" s="8" cm="1">
        <f t="array" ref="AF676">IF(A676="","",IF(COUNTIF('2) Income'!$D$13:$D$32,"Every 4 Weeks")=0,0,SUMPRODUCT(--(IFERROR(MOD(A676-'2) Income'!$F$13:$F$32,28),1)=0),--('2) Income'!$D$13:$D$32="Every 4 Weeks"),--('2) Income'!$F$13:$F$32&lt;=A676),'2) Income'!$E$13:$E$32)))</f>
        <v>0</v>
      </c>
      <c r="AG676" s="8">
        <f>IF(A676="","",IF(COUNTIF('2) Income'!$D$13:$D$32,"Monthly")=0,0,IF(B676="N",SUMIFS('2) Income'!$E$13:$E$32,'2) Income'!$D$13:$D$32,"monthly",'2) Income'!$F$13:$F$32,"&lt;="&amp;$A676,'2) Income'!$I$13:$I$32,DAY(A676)),SUMIFS('2) Income'!$E$13:$E$32,'2) Income'!$D$13:$D$32,"monthly",'2) Income'!$F$13:$F$32,"&lt;="&amp;$A676,'2) Income'!$I$13:$I$32,"&gt;="&amp;DAY(A676)))))</f>
        <v>0</v>
      </c>
      <c r="AH676" s="8" cm="1">
        <f t="array" ref="AH676">IF(A676="","",IF(COUNTIF('2) Income'!$D$13:$D$32,"Yearly")=0,0,SUMPRODUCT(--('2) Income'!$D$13:$D$32="Yearly"),--('2) Income'!$F$13:$F$32&lt;=A676),IF(B676="N",--('2) Income'!$I$13:$I$32=DAY(A676)),--('2) Income'!$I$13:$I$32&gt;=DAY(A676))),--(IFERROR(MOD('2) Income'!$H$13:$H$32-MONTH(A676)+12,12),1)=0),'2) Income'!$E$13:$E$32)))</f>
        <v>0</v>
      </c>
      <c r="AI676" s="8">
        <f>IF(A676="","",IF(COUNTIF('2) Income'!$D$13:$D$32,"one-time")=0,0,SUMIFS('2) Income'!$E$13:$E$32,'2) Income'!$D$13:$D$32,"one-time",'2) Income'!$F$13:$F$32,"="&amp;$A676)))</f>
        <v>0</v>
      </c>
      <c r="AJ676" s="9">
        <f t="shared" si="51"/>
        <v>0</v>
      </c>
    </row>
    <row r="677" spans="1:36">
      <c r="A677" s="7">
        <f>IF(A676="","",IF(A676+1&lt;='1) Period'!$E$21,A676+1,""))</f>
        <v>46149</v>
      </c>
      <c r="B677" s="7" t="str">
        <f t="shared" si="52"/>
        <v>N</v>
      </c>
      <c r="C677" t="str">
        <f t="shared" si="53"/>
        <v>F</v>
      </c>
      <c r="D677" s="8">
        <f>IF(A677="","",IF(TEXT(A677,"dddd")='4) Happy Money'!$E$23,WAllowance,0))</f>
        <v>0</v>
      </c>
      <c r="E677" s="8">
        <f>IF(A677="","",IF(B677="N",SUMIF(TMonthly[Day of the Month],DAY(A677),TMonthly[Amount]),SUMIF(TMonthly[Day of the Month],"&gt;="&amp;DAY(A677),TMonthly[Amount])))</f>
        <v>0</v>
      </c>
      <c r="F677" s="8" cm="1">
        <f t="array" ref="F677">IF(A677="","",SUMPRODUCT(--(TYearly[Due Date]&lt;=A677),IF(B677="N",--(TYearly[Day]=DAY(A677)),--(TYearly[Day]&gt;=DAY(A677))),--(IFERROR(MOD(TYearly[Month]-MONTH(A677)+12,12),1)=0),TYearly[Amount]))</f>
        <v>0</v>
      </c>
      <c r="G677" s="8">
        <f>IF(A677="","",SUMIF(TOneTime[Due Date],A677,TOneTime[Amount]))</f>
        <v>0</v>
      </c>
      <c r="H677" s="8" cm="1">
        <f t="array" ref="H677">IF(A677="","",IF(COUNTIF(TOther[Frequency],$H$1)=0,0,SUMPRODUCT(--(IFERROR(MOD(A677-TOther[Start Date],7),1)=0),--(TOther[Frequency]=$H$1),--(TOther[Start Date]&lt;=A677),--(TOther[End Date Calc]&gt;=A677),TOther[Amount])))</f>
        <v>0</v>
      </c>
      <c r="I677" s="8" cm="1">
        <f t="array" ref="I677">IF(A677="","",IF(COUNTIF(TOther[Frequency],$I$1)=0,0,SUMPRODUCT(--(IFERROR(MOD(A677-TOther[Start Date],14),1)=0),--(TOther[Frequency]=$I$1),--(TOther[Start Date]&lt;=A677),--(TOther[End Date Calc]&gt;=A677),TOther[Amount])))</f>
        <v>0</v>
      </c>
      <c r="J677" s="8">
        <f>IF(A677="","",IF(COUNTIF(TOther[Frequency],$J$1)=0,0,IF(OR(DAY(A677)=1,DAY(A677)=15),SUMIFS(TOther[Amount],TOther[Frequency],$J$1,TOther[Start Date],"&lt;="&amp;$A677,TOther[End Date Calc],"&gt;="&amp;A677),0)))</f>
        <v>0</v>
      </c>
      <c r="K677" s="8">
        <f>IF(A677="","",IF(COUNTIF(TOther[Frequency],$K$1)=0,0,IF(A677=(A677-DAY(A677)+1+2*7-WEEKDAY(A677-DAY(A677)+8-4,1)),SUMIFS(TOther[Amount],TOther[Frequency],$K$1,TOther[Start Date],"&lt;="&amp;$A677,TOther[End Date Calc],"&gt;="&amp;A677),0)))</f>
        <v>0</v>
      </c>
      <c r="L677" s="8">
        <f>IF(A677="","",IF(COUNTIF(TOther[Frequency],$L$1)=0,0,IF(A677=(A677-DAY(A677)+1+3*7-WEEKDAY(A677-DAY(A677)+8-4,1)),SUMIFS(TOther[Amount],TOther[Frequency],$L$1,TOther[Start Date],"&lt;="&amp;$A677,TOther[End Date Calc],"&gt;="&amp;A677),0)))</f>
        <v>0</v>
      </c>
      <c r="M677" s="8">
        <f>IF(A677="","",IF(COUNTIF(TOther[Frequency],$M$1)=0,0,IF(A677=(A677-DAY(A677)+1+4*7-WEEKDAY(A677-DAY(A677)+8-4,1)),SUMIFS(TOther[Amount],TOther[Frequency],$M$1,TOther[Start Date],"&lt;="&amp;$A677,TOther[End Date Calc],"&gt;="&amp;A677),0)))</f>
        <v>0</v>
      </c>
      <c r="N677" s="8" cm="1">
        <f t="array" ref="N677">IF(A677="","",IF(COUNTIF(TOther[Frequency],$N$1)=0,0,SUMPRODUCT(--(IFERROR(MOD(A677-TOther[Start Date],28),1)=0),--(TOther[Frequency]=$N$1),--(TOther[Start Date]&lt;=A677),--(TOther[End Date Calc]&gt;=A677),TOther[Amount])))</f>
        <v>0</v>
      </c>
      <c r="O677" s="8" cm="1">
        <f t="array" ref="O677">IF(A677="","",IF(COUNTIF(TOther[Frequency],$O$1)=0,0,SUMPRODUCT(--(IFERROR(MOD(A677-TOther[Start Date],42),1)=0),--(TOther[Frequency]=$O$1),--(TOther[Start Date]&lt;=A677),--(TOther[End Date Calc]&gt;=A677),TOther[Amount])))</f>
        <v>0</v>
      </c>
      <c r="P677" s="8" cm="1">
        <f t="array" ref="P677">IF(A677="","",IF(COUNTIF(TOther[Frequency],$P$1)=0,0,SUMPRODUCT(--(IFERROR(MOD(A677-TOther[Start Date],56),1)=0),--(TOther[Frequency]=$P$1),--(TOther[Start Date]&lt;=A677),--(TOther[End Date Calc]&gt;=A677),TOther[Amount])))</f>
        <v>0</v>
      </c>
      <c r="Q677" s="8">
        <f>IF(A677="","",IF(COUNTIF(TOther[Frequency],$Q$1)=0,0,IF(B677="N",SUMIFS(TOther[Amount],TOther[Frequency],$Q$1,TOther[Start Date],"&lt;="&amp;$A677,TOther[End Date Calc],"&gt;="&amp;A677,TOther[Start Day],DAY(A677)),SUMIFS(TOther[Amount],TOther[Frequency],$Q$1,TOther[Start Date],"&lt;="&amp;$A677,TOther[End Date Calc],"&gt;="&amp;A677,TOther[Start Day],"&gt;="&amp;DAY(A677)))))</f>
        <v>0</v>
      </c>
      <c r="R677" s="8" cm="1">
        <f t="array" ref="R677">IF(A677="","",IF(COUNTIF(TOther[Frequency],R$1)=0,0,SUMPRODUCT(--(TOther[Frequency]=R$1),--(TOther[Start Date]&lt;=A677),--(TOther[End Date Calc]&gt;=A677),IF(B677="N",--(TOther[Start Day]=DAY(A677)),--(TOther[Start Day]&gt;=DAY(A677))),--(IFERROR(MOD(TOther[Start Month]-MONTH(A677)+2,2),1)=0),TOther[Amount])))</f>
        <v>0</v>
      </c>
      <c r="S677" s="8" cm="1">
        <f t="array" ref="S677">IF(A677="","",IF(COUNTIF(TOther[Frequency],S$1)=0,0,SUMPRODUCT(--(TOther[Frequency]=S$1),--(TOther[Start Date]&lt;=A677),--(TOther[End Date Calc]&gt;=A677),IF(B677="N",--(TOther[Start Day]=DAY(A677)),--(TOther[Start Day]&gt;=DAY(A677))),--(IFERROR(MOD(TOther[Start Month]-MONTH(A677)+3,3),1)=0),TOther[Amount])))</f>
        <v>0</v>
      </c>
      <c r="T677" s="8" cm="1">
        <f t="array" ref="T677">IF($A677="","",IF(COUNTIF(TOther[Frequency],T$1)=0,0,SUMPRODUCT(--(TOther[Frequency]=T$1),--(TOther[Start Date]&lt;=$A677),--(TOther[End Date Calc]&gt;=$A677),IF($B677="N",--(TOther[Start Day]=DAY($A677)),--(TOther[Start Day]&gt;=DAY($A677))),--(IFERROR(MOD(TOther[Start Month]-MONTH($A677)+4,4),1)=0),TOther[Amount])))</f>
        <v>0</v>
      </c>
      <c r="U677" s="8" cm="1">
        <f t="array" ref="U677">IF(A677="","",IF(COUNTIF(TOther[Frequency],$U$1)=0,0,SUMPRODUCT(--(TOther[Frequency]=$U$1),--(TOther[Start Date]&lt;=A677),--(TOther[End Date Calc]&gt;=A677),IF(B677="N",--(TOther[Start Day]=DAY(A677)),--(TOther[Start Day]&gt;=DAY(A677))),--(IFERROR(MOD(TOther[Start Month]-MONTH(A677)+6,6),1)=0),TOther[Amount])))</f>
        <v>0</v>
      </c>
      <c r="V677" s="8" cm="1">
        <f t="array" ref="V677">IF(A677="","",IF(COUNTIF(TOther[Frequency],$V$1)=0,0,SUMPRODUCT(--(TOther[Frequency]=$V$1),--(TOther[Start Date]&lt;=A677),--(TOther[End Date Calc]&gt;=A677),IF(B677="N",--(TOther[Start Day]=DAY(A677)),--(TOther[Start Day]&gt;=DAY(A677))),--(IFERROR(MOD(TOther[Start Month]-MONTH(A677)+12,12),1)=0),TOther[Amount])))</f>
        <v>0</v>
      </c>
      <c r="W677" s="8">
        <f>IF(A677="","",SUMIFS(TOther[Amount],TOther[Start Date],A677,TOther[Frequency],$W$1))</f>
        <v>0</v>
      </c>
      <c r="X677" s="9">
        <f t="shared" si="50"/>
        <v>0</v>
      </c>
      <c r="Y677" s="9">
        <f t="shared" si="54"/>
        <v>0</v>
      </c>
      <c r="Z677" s="8" cm="1">
        <f t="array" ref="Z677">IF(A677="","",IF(COUNTIF('2) Income'!$D$13:$D$32,"Weekly")=0,0,SUMPRODUCT(--(IFERROR(MOD(A677-'2) Income'!$F$13:$F$32,7),1)=0),--('2) Income'!$D$13:$D$32="Weekly"),--('2) Income'!$F$13:$F$32&lt;=A677),'2) Income'!$E$13:$E$32)))</f>
        <v>0</v>
      </c>
      <c r="AA677" s="8" cm="1">
        <f t="array" ref="AA677">IF(A677="","",IF(COUNTIF('2) Income'!$D$13:$D$32,"Every Other Week")=0,0,SUMPRODUCT(--(IFERROR(MOD(A677-'2) Income'!$F$13:$F$32,14),1)=0),--('2) Income'!$D$13:$D$32="Every Other Week"),--('2) Income'!$F$13:$F$32&lt;=A677),'2) Income'!$E$13:$E$32)))</f>
        <v>0</v>
      </c>
      <c r="AB677" s="8">
        <f>IF(A677="","",IF(COUNTIF('2) Income'!$D$13:$D$32,"1st and 15th")=0,0,IF(OR(DAY(A677)=1,DAY(A677)=15),SUMIFS('2) Income'!$E$13:$E$32,'2) Income'!$D$13:$D$32,"1st and 15th",'2) Income'!$F$13:$F$32,"&lt;="&amp;$A677),0)))</f>
        <v>0</v>
      </c>
      <c r="AC677" s="8">
        <f>IF(A677="","",IF(COUNTIF('2) Income'!$D$13:$D$32,"2nd Wednesday")=0,0,IF(A677=(A677-DAY(A677)+1+2*7-WEEKDAY(A677-DAY(A677)+8-4,1)),SUMIFS('2) Income'!$E$13:$E$32,'2) Income'!$D$13:$D$32,"2nd Wednesday",'2) Income'!$F$13:$F$32,"&lt;="&amp;$A677),0)))</f>
        <v>0</v>
      </c>
      <c r="AD677" s="8">
        <f>IF(A677="","",IF(COUNTIF('2) Income'!$D$13:$D$32,"3rd Wednesday")=0,0,IF(A677=(A677-DAY(A677)+1+3*7-WEEKDAY(A677-DAY(A677)+8-4,1)),SUMIFS('2) Income'!$E$13:$E$32,'2) Income'!$D$13:$D$32,"3rd Wednesday",'2) Income'!$F$13:$F$32,"&lt;="&amp;$A677),0)))</f>
        <v>0</v>
      </c>
      <c r="AE677" s="8">
        <f>IF(A677="","",IF(COUNTIF('2) Income'!$D$13:$D$32,"4th Wednesday")=0,0,IF(A677=(A677-DAY(A677)+1+4*7-WEEKDAY(A677-DAY(A677)+8-4,1)),SUMIFS('2) Income'!$E$13:$E$32,'2) Income'!$D$13:$D$32,"4th Wednesday",'2) Income'!$F$13:$F$32,"&lt;="&amp;$A677),0)))</f>
        <v>0</v>
      </c>
      <c r="AF677" s="8" cm="1">
        <f t="array" ref="AF677">IF(A677="","",IF(COUNTIF('2) Income'!$D$13:$D$32,"Every 4 Weeks")=0,0,SUMPRODUCT(--(IFERROR(MOD(A677-'2) Income'!$F$13:$F$32,28),1)=0),--('2) Income'!$D$13:$D$32="Every 4 Weeks"),--('2) Income'!$F$13:$F$32&lt;=A677),'2) Income'!$E$13:$E$32)))</f>
        <v>0</v>
      </c>
      <c r="AG677" s="8">
        <f>IF(A677="","",IF(COUNTIF('2) Income'!$D$13:$D$32,"Monthly")=0,0,IF(B677="N",SUMIFS('2) Income'!$E$13:$E$32,'2) Income'!$D$13:$D$32,"monthly",'2) Income'!$F$13:$F$32,"&lt;="&amp;$A677,'2) Income'!$I$13:$I$32,DAY(A677)),SUMIFS('2) Income'!$E$13:$E$32,'2) Income'!$D$13:$D$32,"monthly",'2) Income'!$F$13:$F$32,"&lt;="&amp;$A677,'2) Income'!$I$13:$I$32,"&gt;="&amp;DAY(A677)))))</f>
        <v>0</v>
      </c>
      <c r="AH677" s="8" cm="1">
        <f t="array" ref="AH677">IF(A677="","",IF(COUNTIF('2) Income'!$D$13:$D$32,"Yearly")=0,0,SUMPRODUCT(--('2) Income'!$D$13:$D$32="Yearly"),--('2) Income'!$F$13:$F$32&lt;=A677),IF(B677="N",--('2) Income'!$I$13:$I$32=DAY(A677)),--('2) Income'!$I$13:$I$32&gt;=DAY(A677))),--(IFERROR(MOD('2) Income'!$H$13:$H$32-MONTH(A677)+12,12),1)=0),'2) Income'!$E$13:$E$32)))</f>
        <v>0</v>
      </c>
      <c r="AI677" s="8">
        <f>IF(A677="","",IF(COUNTIF('2) Income'!$D$13:$D$32,"one-time")=0,0,SUMIFS('2) Income'!$E$13:$E$32,'2) Income'!$D$13:$D$32,"one-time",'2) Income'!$F$13:$F$32,"="&amp;$A677)))</f>
        <v>0</v>
      </c>
      <c r="AJ677" s="9">
        <f t="shared" si="51"/>
        <v>0</v>
      </c>
    </row>
    <row r="678" spans="1:36">
      <c r="A678" s="7">
        <f>IF(A677="","",IF(A677+1&lt;='1) Period'!$E$21,A677+1,""))</f>
        <v>46150</v>
      </c>
      <c r="B678" s="7" t="str">
        <f t="shared" si="52"/>
        <v>N</v>
      </c>
      <c r="C678" t="str">
        <f t="shared" si="53"/>
        <v>F</v>
      </c>
      <c r="D678" s="8">
        <f>IF(A678="","",IF(TEXT(A678,"dddd")='4) Happy Money'!$E$23,WAllowance,0))</f>
        <v>0</v>
      </c>
      <c r="E678" s="8">
        <f>IF(A678="","",IF(B678="N",SUMIF(TMonthly[Day of the Month],DAY(A678),TMonthly[Amount]),SUMIF(TMonthly[Day of the Month],"&gt;="&amp;DAY(A678),TMonthly[Amount])))</f>
        <v>0</v>
      </c>
      <c r="F678" s="8" cm="1">
        <f t="array" ref="F678">IF(A678="","",SUMPRODUCT(--(TYearly[Due Date]&lt;=A678),IF(B678="N",--(TYearly[Day]=DAY(A678)),--(TYearly[Day]&gt;=DAY(A678))),--(IFERROR(MOD(TYearly[Month]-MONTH(A678)+12,12),1)=0),TYearly[Amount]))</f>
        <v>0</v>
      </c>
      <c r="G678" s="8">
        <f>IF(A678="","",SUMIF(TOneTime[Due Date],A678,TOneTime[Amount]))</f>
        <v>0</v>
      </c>
      <c r="H678" s="8" cm="1">
        <f t="array" ref="H678">IF(A678="","",IF(COUNTIF(TOther[Frequency],$H$1)=0,0,SUMPRODUCT(--(IFERROR(MOD(A678-TOther[Start Date],7),1)=0),--(TOther[Frequency]=$H$1),--(TOther[Start Date]&lt;=A678),--(TOther[End Date Calc]&gt;=A678),TOther[Amount])))</f>
        <v>0</v>
      </c>
      <c r="I678" s="8" cm="1">
        <f t="array" ref="I678">IF(A678="","",IF(COUNTIF(TOther[Frequency],$I$1)=0,0,SUMPRODUCT(--(IFERROR(MOD(A678-TOther[Start Date],14),1)=0),--(TOther[Frequency]=$I$1),--(TOther[Start Date]&lt;=A678),--(TOther[End Date Calc]&gt;=A678),TOther[Amount])))</f>
        <v>0</v>
      </c>
      <c r="J678" s="8">
        <f>IF(A678="","",IF(COUNTIF(TOther[Frequency],$J$1)=0,0,IF(OR(DAY(A678)=1,DAY(A678)=15),SUMIFS(TOther[Amount],TOther[Frequency],$J$1,TOther[Start Date],"&lt;="&amp;$A678,TOther[End Date Calc],"&gt;="&amp;A678),0)))</f>
        <v>0</v>
      </c>
      <c r="K678" s="8">
        <f>IF(A678="","",IF(COUNTIF(TOther[Frequency],$K$1)=0,0,IF(A678=(A678-DAY(A678)+1+2*7-WEEKDAY(A678-DAY(A678)+8-4,1)),SUMIFS(TOther[Amount],TOther[Frequency],$K$1,TOther[Start Date],"&lt;="&amp;$A678,TOther[End Date Calc],"&gt;="&amp;A678),0)))</f>
        <v>0</v>
      </c>
      <c r="L678" s="8">
        <f>IF(A678="","",IF(COUNTIF(TOther[Frequency],$L$1)=0,0,IF(A678=(A678-DAY(A678)+1+3*7-WEEKDAY(A678-DAY(A678)+8-4,1)),SUMIFS(TOther[Amount],TOther[Frequency],$L$1,TOther[Start Date],"&lt;="&amp;$A678,TOther[End Date Calc],"&gt;="&amp;A678),0)))</f>
        <v>0</v>
      </c>
      <c r="M678" s="8">
        <f>IF(A678="","",IF(COUNTIF(TOther[Frequency],$M$1)=0,0,IF(A678=(A678-DAY(A678)+1+4*7-WEEKDAY(A678-DAY(A678)+8-4,1)),SUMIFS(TOther[Amount],TOther[Frequency],$M$1,TOther[Start Date],"&lt;="&amp;$A678,TOther[End Date Calc],"&gt;="&amp;A678),0)))</f>
        <v>0</v>
      </c>
      <c r="N678" s="8" cm="1">
        <f t="array" ref="N678">IF(A678="","",IF(COUNTIF(TOther[Frequency],$N$1)=0,0,SUMPRODUCT(--(IFERROR(MOD(A678-TOther[Start Date],28),1)=0),--(TOther[Frequency]=$N$1),--(TOther[Start Date]&lt;=A678),--(TOther[End Date Calc]&gt;=A678),TOther[Amount])))</f>
        <v>0</v>
      </c>
      <c r="O678" s="8" cm="1">
        <f t="array" ref="O678">IF(A678="","",IF(COUNTIF(TOther[Frequency],$O$1)=0,0,SUMPRODUCT(--(IFERROR(MOD(A678-TOther[Start Date],42),1)=0),--(TOther[Frequency]=$O$1),--(TOther[Start Date]&lt;=A678),--(TOther[End Date Calc]&gt;=A678),TOther[Amount])))</f>
        <v>0</v>
      </c>
      <c r="P678" s="8" cm="1">
        <f t="array" ref="P678">IF(A678="","",IF(COUNTIF(TOther[Frequency],$P$1)=0,0,SUMPRODUCT(--(IFERROR(MOD(A678-TOther[Start Date],56),1)=0),--(TOther[Frequency]=$P$1),--(TOther[Start Date]&lt;=A678),--(TOther[End Date Calc]&gt;=A678),TOther[Amount])))</f>
        <v>0</v>
      </c>
      <c r="Q678" s="8">
        <f>IF(A678="","",IF(COUNTIF(TOther[Frequency],$Q$1)=0,0,IF(B678="N",SUMIFS(TOther[Amount],TOther[Frequency],$Q$1,TOther[Start Date],"&lt;="&amp;$A678,TOther[End Date Calc],"&gt;="&amp;A678,TOther[Start Day],DAY(A678)),SUMIFS(TOther[Amount],TOther[Frequency],$Q$1,TOther[Start Date],"&lt;="&amp;$A678,TOther[End Date Calc],"&gt;="&amp;A678,TOther[Start Day],"&gt;="&amp;DAY(A678)))))</f>
        <v>0</v>
      </c>
      <c r="R678" s="8" cm="1">
        <f t="array" ref="R678">IF(A678="","",IF(COUNTIF(TOther[Frequency],R$1)=0,0,SUMPRODUCT(--(TOther[Frequency]=R$1),--(TOther[Start Date]&lt;=A678),--(TOther[End Date Calc]&gt;=A678),IF(B678="N",--(TOther[Start Day]=DAY(A678)),--(TOther[Start Day]&gt;=DAY(A678))),--(IFERROR(MOD(TOther[Start Month]-MONTH(A678)+2,2),1)=0),TOther[Amount])))</f>
        <v>0</v>
      </c>
      <c r="S678" s="8" cm="1">
        <f t="array" ref="S678">IF(A678="","",IF(COUNTIF(TOther[Frequency],S$1)=0,0,SUMPRODUCT(--(TOther[Frequency]=S$1),--(TOther[Start Date]&lt;=A678),--(TOther[End Date Calc]&gt;=A678),IF(B678="N",--(TOther[Start Day]=DAY(A678)),--(TOther[Start Day]&gt;=DAY(A678))),--(IFERROR(MOD(TOther[Start Month]-MONTH(A678)+3,3),1)=0),TOther[Amount])))</f>
        <v>0</v>
      </c>
      <c r="T678" s="8" cm="1">
        <f t="array" ref="T678">IF($A678="","",IF(COUNTIF(TOther[Frequency],T$1)=0,0,SUMPRODUCT(--(TOther[Frequency]=T$1),--(TOther[Start Date]&lt;=$A678),--(TOther[End Date Calc]&gt;=$A678),IF($B678="N",--(TOther[Start Day]=DAY($A678)),--(TOther[Start Day]&gt;=DAY($A678))),--(IFERROR(MOD(TOther[Start Month]-MONTH($A678)+4,4),1)=0),TOther[Amount])))</f>
        <v>0</v>
      </c>
      <c r="U678" s="8" cm="1">
        <f t="array" ref="U678">IF(A678="","",IF(COUNTIF(TOther[Frequency],$U$1)=0,0,SUMPRODUCT(--(TOther[Frequency]=$U$1),--(TOther[Start Date]&lt;=A678),--(TOther[End Date Calc]&gt;=A678),IF(B678="N",--(TOther[Start Day]=DAY(A678)),--(TOther[Start Day]&gt;=DAY(A678))),--(IFERROR(MOD(TOther[Start Month]-MONTH(A678)+6,6),1)=0),TOther[Amount])))</f>
        <v>0</v>
      </c>
      <c r="V678" s="8" cm="1">
        <f t="array" ref="V678">IF(A678="","",IF(COUNTIF(TOther[Frequency],$V$1)=0,0,SUMPRODUCT(--(TOther[Frequency]=$V$1),--(TOther[Start Date]&lt;=A678),--(TOther[End Date Calc]&gt;=A678),IF(B678="N",--(TOther[Start Day]=DAY(A678)),--(TOther[Start Day]&gt;=DAY(A678))),--(IFERROR(MOD(TOther[Start Month]-MONTH(A678)+12,12),1)=0),TOther[Amount])))</f>
        <v>0</v>
      </c>
      <c r="W678" s="8">
        <f>IF(A678="","",SUMIFS(TOther[Amount],TOther[Start Date],A678,TOther[Frequency],$W$1))</f>
        <v>0</v>
      </c>
      <c r="X678" s="9">
        <f t="shared" si="50"/>
        <v>0</v>
      </c>
      <c r="Y678" s="9">
        <f t="shared" si="54"/>
        <v>0</v>
      </c>
      <c r="Z678" s="8" cm="1">
        <f t="array" ref="Z678">IF(A678="","",IF(COUNTIF('2) Income'!$D$13:$D$32,"Weekly")=0,0,SUMPRODUCT(--(IFERROR(MOD(A678-'2) Income'!$F$13:$F$32,7),1)=0),--('2) Income'!$D$13:$D$32="Weekly"),--('2) Income'!$F$13:$F$32&lt;=A678),'2) Income'!$E$13:$E$32)))</f>
        <v>0</v>
      </c>
      <c r="AA678" s="8" cm="1">
        <f t="array" ref="AA678">IF(A678="","",IF(COUNTIF('2) Income'!$D$13:$D$32,"Every Other Week")=0,0,SUMPRODUCT(--(IFERROR(MOD(A678-'2) Income'!$F$13:$F$32,14),1)=0),--('2) Income'!$D$13:$D$32="Every Other Week"),--('2) Income'!$F$13:$F$32&lt;=A678),'2) Income'!$E$13:$E$32)))</f>
        <v>2300</v>
      </c>
      <c r="AB678" s="8">
        <f>IF(A678="","",IF(COUNTIF('2) Income'!$D$13:$D$32,"1st and 15th")=0,0,IF(OR(DAY(A678)=1,DAY(A678)=15),SUMIFS('2) Income'!$E$13:$E$32,'2) Income'!$D$13:$D$32,"1st and 15th",'2) Income'!$F$13:$F$32,"&lt;="&amp;$A678),0)))</f>
        <v>0</v>
      </c>
      <c r="AC678" s="8">
        <f>IF(A678="","",IF(COUNTIF('2) Income'!$D$13:$D$32,"2nd Wednesday")=0,0,IF(A678=(A678-DAY(A678)+1+2*7-WEEKDAY(A678-DAY(A678)+8-4,1)),SUMIFS('2) Income'!$E$13:$E$32,'2) Income'!$D$13:$D$32,"2nd Wednesday",'2) Income'!$F$13:$F$32,"&lt;="&amp;$A678),0)))</f>
        <v>0</v>
      </c>
      <c r="AD678" s="8">
        <f>IF(A678="","",IF(COUNTIF('2) Income'!$D$13:$D$32,"3rd Wednesday")=0,0,IF(A678=(A678-DAY(A678)+1+3*7-WEEKDAY(A678-DAY(A678)+8-4,1)),SUMIFS('2) Income'!$E$13:$E$32,'2) Income'!$D$13:$D$32,"3rd Wednesday",'2) Income'!$F$13:$F$32,"&lt;="&amp;$A678),0)))</f>
        <v>0</v>
      </c>
      <c r="AE678" s="8">
        <f>IF(A678="","",IF(COUNTIF('2) Income'!$D$13:$D$32,"4th Wednesday")=0,0,IF(A678=(A678-DAY(A678)+1+4*7-WEEKDAY(A678-DAY(A678)+8-4,1)),SUMIFS('2) Income'!$E$13:$E$32,'2) Income'!$D$13:$D$32,"4th Wednesday",'2) Income'!$F$13:$F$32,"&lt;="&amp;$A678),0)))</f>
        <v>0</v>
      </c>
      <c r="AF678" s="8" cm="1">
        <f t="array" ref="AF678">IF(A678="","",IF(COUNTIF('2) Income'!$D$13:$D$32,"Every 4 Weeks")=0,0,SUMPRODUCT(--(IFERROR(MOD(A678-'2) Income'!$F$13:$F$32,28),1)=0),--('2) Income'!$D$13:$D$32="Every 4 Weeks"),--('2) Income'!$F$13:$F$32&lt;=A678),'2) Income'!$E$13:$E$32)))</f>
        <v>0</v>
      </c>
      <c r="AG678" s="8">
        <f>IF(A678="","",IF(COUNTIF('2) Income'!$D$13:$D$32,"Monthly")=0,0,IF(B678="N",SUMIFS('2) Income'!$E$13:$E$32,'2) Income'!$D$13:$D$32,"monthly",'2) Income'!$F$13:$F$32,"&lt;="&amp;$A678,'2) Income'!$I$13:$I$32,DAY(A678)),SUMIFS('2) Income'!$E$13:$E$32,'2) Income'!$D$13:$D$32,"monthly",'2) Income'!$F$13:$F$32,"&lt;="&amp;$A678,'2) Income'!$I$13:$I$32,"&gt;="&amp;DAY(A678)))))</f>
        <v>0</v>
      </c>
      <c r="AH678" s="8" cm="1">
        <f t="array" ref="AH678">IF(A678="","",IF(COUNTIF('2) Income'!$D$13:$D$32,"Yearly")=0,0,SUMPRODUCT(--('2) Income'!$D$13:$D$32="Yearly"),--('2) Income'!$F$13:$F$32&lt;=A678),IF(B678="N",--('2) Income'!$I$13:$I$32=DAY(A678)),--('2) Income'!$I$13:$I$32&gt;=DAY(A678))),--(IFERROR(MOD('2) Income'!$H$13:$H$32-MONTH(A678)+12,12),1)=0),'2) Income'!$E$13:$E$32)))</f>
        <v>0</v>
      </c>
      <c r="AI678" s="8">
        <f>IF(A678="","",IF(COUNTIF('2) Income'!$D$13:$D$32,"one-time")=0,0,SUMIFS('2) Income'!$E$13:$E$32,'2) Income'!$D$13:$D$32,"one-time",'2) Income'!$F$13:$F$32,"="&amp;$A678)))</f>
        <v>0</v>
      </c>
      <c r="AJ678" s="9">
        <f t="shared" si="51"/>
        <v>2300</v>
      </c>
    </row>
    <row r="679" spans="1:36">
      <c r="A679" s="7">
        <f>IF(A678="","",IF(A678+1&lt;='1) Period'!$E$21,A678+1,""))</f>
        <v>46151</v>
      </c>
      <c r="B679" s="7" t="str">
        <f t="shared" si="52"/>
        <v>N</v>
      </c>
      <c r="C679" t="str">
        <f t="shared" si="53"/>
        <v>Y</v>
      </c>
      <c r="D679" s="8">
        <f>IF(A679="","",IF(TEXT(A679,"dddd")='4) Happy Money'!$E$23,WAllowance,0))</f>
        <v>0</v>
      </c>
      <c r="E679" s="8">
        <f>IF(A679="","",IF(B679="N",SUMIF(TMonthly[Day of the Month],DAY(A679),TMonthly[Amount]),SUMIF(TMonthly[Day of the Month],"&gt;="&amp;DAY(A679),TMonthly[Amount])))</f>
        <v>0</v>
      </c>
      <c r="F679" s="8" cm="1">
        <f t="array" ref="F679">IF(A679="","",SUMPRODUCT(--(TYearly[Due Date]&lt;=A679),IF(B679="N",--(TYearly[Day]=DAY(A679)),--(TYearly[Day]&gt;=DAY(A679))),--(IFERROR(MOD(TYearly[Month]-MONTH(A679)+12,12),1)=0),TYearly[Amount]))</f>
        <v>0</v>
      </c>
      <c r="G679" s="8">
        <f>IF(A679="","",SUMIF(TOneTime[Due Date],A679,TOneTime[Amount]))</f>
        <v>0</v>
      </c>
      <c r="H679" s="8" cm="1">
        <f t="array" ref="H679">IF(A679="","",IF(COUNTIF(TOther[Frequency],$H$1)=0,0,SUMPRODUCT(--(IFERROR(MOD(A679-TOther[Start Date],7),1)=0),--(TOther[Frequency]=$H$1),--(TOther[Start Date]&lt;=A679),--(TOther[End Date Calc]&gt;=A679),TOther[Amount])))</f>
        <v>0</v>
      </c>
      <c r="I679" s="8" cm="1">
        <f t="array" ref="I679">IF(A679="","",IF(COUNTIF(TOther[Frequency],$I$1)=0,0,SUMPRODUCT(--(IFERROR(MOD(A679-TOther[Start Date],14),1)=0),--(TOther[Frequency]=$I$1),--(TOther[Start Date]&lt;=A679),--(TOther[End Date Calc]&gt;=A679),TOther[Amount])))</f>
        <v>0</v>
      </c>
      <c r="J679" s="8">
        <f>IF(A679="","",IF(COUNTIF(TOther[Frequency],$J$1)=0,0,IF(OR(DAY(A679)=1,DAY(A679)=15),SUMIFS(TOther[Amount],TOther[Frequency],$J$1,TOther[Start Date],"&lt;="&amp;$A679,TOther[End Date Calc],"&gt;="&amp;A679),0)))</f>
        <v>0</v>
      </c>
      <c r="K679" s="8">
        <f>IF(A679="","",IF(COUNTIF(TOther[Frequency],$K$1)=0,0,IF(A679=(A679-DAY(A679)+1+2*7-WEEKDAY(A679-DAY(A679)+8-4,1)),SUMIFS(TOther[Amount],TOther[Frequency],$K$1,TOther[Start Date],"&lt;="&amp;$A679,TOther[End Date Calc],"&gt;="&amp;A679),0)))</f>
        <v>0</v>
      </c>
      <c r="L679" s="8">
        <f>IF(A679="","",IF(COUNTIF(TOther[Frequency],$L$1)=0,0,IF(A679=(A679-DAY(A679)+1+3*7-WEEKDAY(A679-DAY(A679)+8-4,1)),SUMIFS(TOther[Amount],TOther[Frequency],$L$1,TOther[Start Date],"&lt;="&amp;$A679,TOther[End Date Calc],"&gt;="&amp;A679),0)))</f>
        <v>0</v>
      </c>
      <c r="M679" s="8">
        <f>IF(A679="","",IF(COUNTIF(TOther[Frequency],$M$1)=0,0,IF(A679=(A679-DAY(A679)+1+4*7-WEEKDAY(A679-DAY(A679)+8-4,1)),SUMIFS(TOther[Amount],TOther[Frequency],$M$1,TOther[Start Date],"&lt;="&amp;$A679,TOther[End Date Calc],"&gt;="&amp;A679),0)))</f>
        <v>0</v>
      </c>
      <c r="N679" s="8" cm="1">
        <f t="array" ref="N679">IF(A679="","",IF(COUNTIF(TOther[Frequency],$N$1)=0,0,SUMPRODUCT(--(IFERROR(MOD(A679-TOther[Start Date],28),1)=0),--(TOther[Frequency]=$N$1),--(TOther[Start Date]&lt;=A679),--(TOther[End Date Calc]&gt;=A679),TOther[Amount])))</f>
        <v>0</v>
      </c>
      <c r="O679" s="8" cm="1">
        <f t="array" ref="O679">IF(A679="","",IF(COUNTIF(TOther[Frequency],$O$1)=0,0,SUMPRODUCT(--(IFERROR(MOD(A679-TOther[Start Date],42),1)=0),--(TOther[Frequency]=$O$1),--(TOther[Start Date]&lt;=A679),--(TOther[End Date Calc]&gt;=A679),TOther[Amount])))</f>
        <v>0</v>
      </c>
      <c r="P679" s="8" cm="1">
        <f t="array" ref="P679">IF(A679="","",IF(COUNTIF(TOther[Frequency],$P$1)=0,0,SUMPRODUCT(--(IFERROR(MOD(A679-TOther[Start Date],56),1)=0),--(TOther[Frequency]=$P$1),--(TOther[Start Date]&lt;=A679),--(TOther[End Date Calc]&gt;=A679),TOther[Amount])))</f>
        <v>0</v>
      </c>
      <c r="Q679" s="8">
        <f>IF(A679="","",IF(COUNTIF(TOther[Frequency],$Q$1)=0,0,IF(B679="N",SUMIFS(TOther[Amount],TOther[Frequency],$Q$1,TOther[Start Date],"&lt;="&amp;$A679,TOther[End Date Calc],"&gt;="&amp;A679,TOther[Start Day],DAY(A679)),SUMIFS(TOther[Amount],TOther[Frequency],$Q$1,TOther[Start Date],"&lt;="&amp;$A679,TOther[End Date Calc],"&gt;="&amp;A679,TOther[Start Day],"&gt;="&amp;DAY(A679)))))</f>
        <v>0</v>
      </c>
      <c r="R679" s="8" cm="1">
        <f t="array" ref="R679">IF(A679="","",IF(COUNTIF(TOther[Frequency],R$1)=0,0,SUMPRODUCT(--(TOther[Frequency]=R$1),--(TOther[Start Date]&lt;=A679),--(TOther[End Date Calc]&gt;=A679),IF(B679="N",--(TOther[Start Day]=DAY(A679)),--(TOther[Start Day]&gt;=DAY(A679))),--(IFERROR(MOD(TOther[Start Month]-MONTH(A679)+2,2),1)=0),TOther[Amount])))</f>
        <v>0</v>
      </c>
      <c r="S679" s="8" cm="1">
        <f t="array" ref="S679">IF(A679="","",IF(COUNTIF(TOther[Frequency],S$1)=0,0,SUMPRODUCT(--(TOther[Frequency]=S$1),--(TOther[Start Date]&lt;=A679),--(TOther[End Date Calc]&gt;=A679),IF(B679="N",--(TOther[Start Day]=DAY(A679)),--(TOther[Start Day]&gt;=DAY(A679))),--(IFERROR(MOD(TOther[Start Month]-MONTH(A679)+3,3),1)=0),TOther[Amount])))</f>
        <v>0</v>
      </c>
      <c r="T679" s="8" cm="1">
        <f t="array" ref="T679">IF($A679="","",IF(COUNTIF(TOther[Frequency],T$1)=0,0,SUMPRODUCT(--(TOther[Frequency]=T$1),--(TOther[Start Date]&lt;=$A679),--(TOther[End Date Calc]&gt;=$A679),IF($B679="N",--(TOther[Start Day]=DAY($A679)),--(TOther[Start Day]&gt;=DAY($A679))),--(IFERROR(MOD(TOther[Start Month]-MONTH($A679)+4,4),1)=0),TOther[Amount])))</f>
        <v>0</v>
      </c>
      <c r="U679" s="8" cm="1">
        <f t="array" ref="U679">IF(A679="","",IF(COUNTIF(TOther[Frequency],$U$1)=0,0,SUMPRODUCT(--(TOther[Frequency]=$U$1),--(TOther[Start Date]&lt;=A679),--(TOther[End Date Calc]&gt;=A679),IF(B679="N",--(TOther[Start Day]=DAY(A679)),--(TOther[Start Day]&gt;=DAY(A679))),--(IFERROR(MOD(TOther[Start Month]-MONTH(A679)+6,6),1)=0),TOther[Amount])))</f>
        <v>0</v>
      </c>
      <c r="V679" s="8" cm="1">
        <f t="array" ref="V679">IF(A679="","",IF(COUNTIF(TOther[Frequency],$V$1)=0,0,SUMPRODUCT(--(TOther[Frequency]=$V$1),--(TOther[Start Date]&lt;=A679),--(TOther[End Date Calc]&gt;=A679),IF(B679="N",--(TOther[Start Day]=DAY(A679)),--(TOther[Start Day]&gt;=DAY(A679))),--(IFERROR(MOD(TOther[Start Month]-MONTH(A679)+12,12),1)=0),TOther[Amount])))</f>
        <v>0</v>
      </c>
      <c r="W679" s="8">
        <f>IF(A679="","",SUMIFS(TOther[Amount],TOther[Start Date],A679,TOther[Frequency],$W$1))</f>
        <v>0</v>
      </c>
      <c r="X679" s="9">
        <f t="shared" si="50"/>
        <v>0</v>
      </c>
      <c r="Y679" s="9">
        <f t="shared" si="54"/>
        <v>0</v>
      </c>
      <c r="Z679" s="8" cm="1">
        <f t="array" ref="Z679">IF(A679="","",IF(COUNTIF('2) Income'!$D$13:$D$32,"Weekly")=0,0,SUMPRODUCT(--(IFERROR(MOD(A679-'2) Income'!$F$13:$F$32,7),1)=0),--('2) Income'!$D$13:$D$32="Weekly"),--('2) Income'!$F$13:$F$32&lt;=A679),'2) Income'!$E$13:$E$32)))</f>
        <v>0</v>
      </c>
      <c r="AA679" s="8" cm="1">
        <f t="array" ref="AA679">IF(A679="","",IF(COUNTIF('2) Income'!$D$13:$D$32,"Every Other Week")=0,0,SUMPRODUCT(--(IFERROR(MOD(A679-'2) Income'!$F$13:$F$32,14),1)=0),--('2) Income'!$D$13:$D$32="Every Other Week"),--('2) Income'!$F$13:$F$32&lt;=A679),'2) Income'!$E$13:$E$32)))</f>
        <v>0</v>
      </c>
      <c r="AB679" s="8">
        <f>IF(A679="","",IF(COUNTIF('2) Income'!$D$13:$D$32,"1st and 15th")=0,0,IF(OR(DAY(A679)=1,DAY(A679)=15),SUMIFS('2) Income'!$E$13:$E$32,'2) Income'!$D$13:$D$32,"1st and 15th",'2) Income'!$F$13:$F$32,"&lt;="&amp;$A679),0)))</f>
        <v>0</v>
      </c>
      <c r="AC679" s="8">
        <f>IF(A679="","",IF(COUNTIF('2) Income'!$D$13:$D$32,"2nd Wednesday")=0,0,IF(A679=(A679-DAY(A679)+1+2*7-WEEKDAY(A679-DAY(A679)+8-4,1)),SUMIFS('2) Income'!$E$13:$E$32,'2) Income'!$D$13:$D$32,"2nd Wednesday",'2) Income'!$F$13:$F$32,"&lt;="&amp;$A679),0)))</f>
        <v>0</v>
      </c>
      <c r="AD679" s="8">
        <f>IF(A679="","",IF(COUNTIF('2) Income'!$D$13:$D$32,"3rd Wednesday")=0,0,IF(A679=(A679-DAY(A679)+1+3*7-WEEKDAY(A679-DAY(A679)+8-4,1)),SUMIFS('2) Income'!$E$13:$E$32,'2) Income'!$D$13:$D$32,"3rd Wednesday",'2) Income'!$F$13:$F$32,"&lt;="&amp;$A679),0)))</f>
        <v>0</v>
      </c>
      <c r="AE679" s="8">
        <f>IF(A679="","",IF(COUNTIF('2) Income'!$D$13:$D$32,"4th Wednesday")=0,0,IF(A679=(A679-DAY(A679)+1+4*7-WEEKDAY(A679-DAY(A679)+8-4,1)),SUMIFS('2) Income'!$E$13:$E$32,'2) Income'!$D$13:$D$32,"4th Wednesday",'2) Income'!$F$13:$F$32,"&lt;="&amp;$A679),0)))</f>
        <v>0</v>
      </c>
      <c r="AF679" s="8" cm="1">
        <f t="array" ref="AF679">IF(A679="","",IF(COUNTIF('2) Income'!$D$13:$D$32,"Every 4 Weeks")=0,0,SUMPRODUCT(--(IFERROR(MOD(A679-'2) Income'!$F$13:$F$32,28),1)=0),--('2) Income'!$D$13:$D$32="Every 4 Weeks"),--('2) Income'!$F$13:$F$32&lt;=A679),'2) Income'!$E$13:$E$32)))</f>
        <v>0</v>
      </c>
      <c r="AG679" s="8">
        <f>IF(A679="","",IF(COUNTIF('2) Income'!$D$13:$D$32,"Monthly")=0,0,IF(B679="N",SUMIFS('2) Income'!$E$13:$E$32,'2) Income'!$D$13:$D$32,"monthly",'2) Income'!$F$13:$F$32,"&lt;="&amp;$A679,'2) Income'!$I$13:$I$32,DAY(A679)),SUMIFS('2) Income'!$E$13:$E$32,'2) Income'!$D$13:$D$32,"monthly",'2) Income'!$F$13:$F$32,"&lt;="&amp;$A679,'2) Income'!$I$13:$I$32,"&gt;="&amp;DAY(A679)))))</f>
        <v>0</v>
      </c>
      <c r="AH679" s="8" cm="1">
        <f t="array" ref="AH679">IF(A679="","",IF(COUNTIF('2) Income'!$D$13:$D$32,"Yearly")=0,0,SUMPRODUCT(--('2) Income'!$D$13:$D$32="Yearly"),--('2) Income'!$F$13:$F$32&lt;=A679),IF(B679="N",--('2) Income'!$I$13:$I$32=DAY(A679)),--('2) Income'!$I$13:$I$32&gt;=DAY(A679))),--(IFERROR(MOD('2) Income'!$H$13:$H$32-MONTH(A679)+12,12),1)=0),'2) Income'!$E$13:$E$32)))</f>
        <v>0</v>
      </c>
      <c r="AI679" s="8">
        <f>IF(A679="","",IF(COUNTIF('2) Income'!$D$13:$D$32,"one-time")=0,0,SUMIFS('2) Income'!$E$13:$E$32,'2) Income'!$D$13:$D$32,"one-time",'2) Income'!$F$13:$F$32,"="&amp;$A679)))</f>
        <v>0</v>
      </c>
      <c r="AJ679" s="9">
        <f t="shared" si="51"/>
        <v>0</v>
      </c>
    </row>
    <row r="680" spans="1:36">
      <c r="A680" s="7">
        <f>IF(A679="","",IF(A679+1&lt;='1) Period'!$E$21,A679+1,""))</f>
        <v>46152</v>
      </c>
      <c r="B680" s="7" t="str">
        <f t="shared" si="52"/>
        <v>N</v>
      </c>
      <c r="C680" t="str">
        <f t="shared" si="53"/>
        <v>Y</v>
      </c>
      <c r="D680" s="8">
        <f>IF(A680="","",IF(TEXT(A680,"dddd")='4) Happy Money'!$E$23,WAllowance,0))</f>
        <v>0</v>
      </c>
      <c r="E680" s="8">
        <f>IF(A680="","",IF(B680="N",SUMIF(TMonthly[Day of the Month],DAY(A680),TMonthly[Amount]),SUMIF(TMonthly[Day of the Month],"&gt;="&amp;DAY(A680),TMonthly[Amount])))</f>
        <v>500</v>
      </c>
      <c r="F680" s="8" cm="1">
        <f t="array" ref="F680">IF(A680="","",SUMPRODUCT(--(TYearly[Due Date]&lt;=A680),IF(B680="N",--(TYearly[Day]=DAY(A680)),--(TYearly[Day]&gt;=DAY(A680))),--(IFERROR(MOD(TYearly[Month]-MONTH(A680)+12,12),1)=0),TYearly[Amount]))</f>
        <v>0</v>
      </c>
      <c r="G680" s="8">
        <f>IF(A680="","",SUMIF(TOneTime[Due Date],A680,TOneTime[Amount]))</f>
        <v>0</v>
      </c>
      <c r="H680" s="8" cm="1">
        <f t="array" ref="H680">IF(A680="","",IF(COUNTIF(TOther[Frequency],$H$1)=0,0,SUMPRODUCT(--(IFERROR(MOD(A680-TOther[Start Date],7),1)=0),--(TOther[Frequency]=$H$1),--(TOther[Start Date]&lt;=A680),--(TOther[End Date Calc]&gt;=A680),TOther[Amount])))</f>
        <v>0</v>
      </c>
      <c r="I680" s="8" cm="1">
        <f t="array" ref="I680">IF(A680="","",IF(COUNTIF(TOther[Frequency],$I$1)=0,0,SUMPRODUCT(--(IFERROR(MOD(A680-TOther[Start Date],14),1)=0),--(TOther[Frequency]=$I$1),--(TOther[Start Date]&lt;=A680),--(TOther[End Date Calc]&gt;=A680),TOther[Amount])))</f>
        <v>0</v>
      </c>
      <c r="J680" s="8">
        <f>IF(A680="","",IF(COUNTIF(TOther[Frequency],$J$1)=0,0,IF(OR(DAY(A680)=1,DAY(A680)=15),SUMIFS(TOther[Amount],TOther[Frequency],$J$1,TOther[Start Date],"&lt;="&amp;$A680,TOther[End Date Calc],"&gt;="&amp;A680),0)))</f>
        <v>0</v>
      </c>
      <c r="K680" s="8">
        <f>IF(A680="","",IF(COUNTIF(TOther[Frequency],$K$1)=0,0,IF(A680=(A680-DAY(A680)+1+2*7-WEEKDAY(A680-DAY(A680)+8-4,1)),SUMIFS(TOther[Amount],TOther[Frequency],$K$1,TOther[Start Date],"&lt;="&amp;$A680,TOther[End Date Calc],"&gt;="&amp;A680),0)))</f>
        <v>0</v>
      </c>
      <c r="L680" s="8">
        <f>IF(A680="","",IF(COUNTIF(TOther[Frequency],$L$1)=0,0,IF(A680=(A680-DAY(A680)+1+3*7-WEEKDAY(A680-DAY(A680)+8-4,1)),SUMIFS(TOther[Amount],TOther[Frequency],$L$1,TOther[Start Date],"&lt;="&amp;$A680,TOther[End Date Calc],"&gt;="&amp;A680),0)))</f>
        <v>0</v>
      </c>
      <c r="M680" s="8">
        <f>IF(A680="","",IF(COUNTIF(TOther[Frequency],$M$1)=0,0,IF(A680=(A680-DAY(A680)+1+4*7-WEEKDAY(A680-DAY(A680)+8-4,1)),SUMIFS(TOther[Amount],TOther[Frequency],$M$1,TOther[Start Date],"&lt;="&amp;$A680,TOther[End Date Calc],"&gt;="&amp;A680),0)))</f>
        <v>0</v>
      </c>
      <c r="N680" s="8" cm="1">
        <f t="array" ref="N680">IF(A680="","",IF(COUNTIF(TOther[Frequency],$N$1)=0,0,SUMPRODUCT(--(IFERROR(MOD(A680-TOther[Start Date],28),1)=0),--(TOther[Frequency]=$N$1),--(TOther[Start Date]&lt;=A680),--(TOther[End Date Calc]&gt;=A680),TOther[Amount])))</f>
        <v>0</v>
      </c>
      <c r="O680" s="8" cm="1">
        <f t="array" ref="O680">IF(A680="","",IF(COUNTIF(TOther[Frequency],$O$1)=0,0,SUMPRODUCT(--(IFERROR(MOD(A680-TOther[Start Date],42),1)=0),--(TOther[Frequency]=$O$1),--(TOther[Start Date]&lt;=A680),--(TOther[End Date Calc]&gt;=A680),TOther[Amount])))</f>
        <v>0</v>
      </c>
      <c r="P680" s="8" cm="1">
        <f t="array" ref="P680">IF(A680="","",IF(COUNTIF(TOther[Frequency],$P$1)=0,0,SUMPRODUCT(--(IFERROR(MOD(A680-TOther[Start Date],56),1)=0),--(TOther[Frequency]=$P$1),--(TOther[Start Date]&lt;=A680),--(TOther[End Date Calc]&gt;=A680),TOther[Amount])))</f>
        <v>0</v>
      </c>
      <c r="Q680" s="8">
        <f>IF(A680="","",IF(COUNTIF(TOther[Frequency],$Q$1)=0,0,IF(B680="N",SUMIFS(TOther[Amount],TOther[Frequency],$Q$1,TOther[Start Date],"&lt;="&amp;$A680,TOther[End Date Calc],"&gt;="&amp;A680,TOther[Start Day],DAY(A680)),SUMIFS(TOther[Amount],TOther[Frequency],$Q$1,TOther[Start Date],"&lt;="&amp;$A680,TOther[End Date Calc],"&gt;="&amp;A680,TOther[Start Day],"&gt;="&amp;DAY(A680)))))</f>
        <v>0</v>
      </c>
      <c r="R680" s="8" cm="1">
        <f t="array" ref="R680">IF(A680="","",IF(COUNTIF(TOther[Frequency],R$1)=0,0,SUMPRODUCT(--(TOther[Frequency]=R$1),--(TOther[Start Date]&lt;=A680),--(TOther[End Date Calc]&gt;=A680),IF(B680="N",--(TOther[Start Day]=DAY(A680)),--(TOther[Start Day]&gt;=DAY(A680))),--(IFERROR(MOD(TOther[Start Month]-MONTH(A680)+2,2),1)=0),TOther[Amount])))</f>
        <v>0</v>
      </c>
      <c r="S680" s="8" cm="1">
        <f t="array" ref="S680">IF(A680="","",IF(COUNTIF(TOther[Frequency],S$1)=0,0,SUMPRODUCT(--(TOther[Frequency]=S$1),--(TOther[Start Date]&lt;=A680),--(TOther[End Date Calc]&gt;=A680),IF(B680="N",--(TOther[Start Day]=DAY(A680)),--(TOther[Start Day]&gt;=DAY(A680))),--(IFERROR(MOD(TOther[Start Month]-MONTH(A680)+3,3),1)=0),TOther[Amount])))</f>
        <v>0</v>
      </c>
      <c r="T680" s="8" cm="1">
        <f t="array" ref="T680">IF($A680="","",IF(COUNTIF(TOther[Frequency],T$1)=0,0,SUMPRODUCT(--(TOther[Frequency]=T$1),--(TOther[Start Date]&lt;=$A680),--(TOther[End Date Calc]&gt;=$A680),IF($B680="N",--(TOther[Start Day]=DAY($A680)),--(TOther[Start Day]&gt;=DAY($A680))),--(IFERROR(MOD(TOther[Start Month]-MONTH($A680)+4,4),1)=0),TOther[Amount])))</f>
        <v>0</v>
      </c>
      <c r="U680" s="8" cm="1">
        <f t="array" ref="U680">IF(A680="","",IF(COUNTIF(TOther[Frequency],$U$1)=0,0,SUMPRODUCT(--(TOther[Frequency]=$U$1),--(TOther[Start Date]&lt;=A680),--(TOther[End Date Calc]&gt;=A680),IF(B680="N",--(TOther[Start Day]=DAY(A680)),--(TOther[Start Day]&gt;=DAY(A680))),--(IFERROR(MOD(TOther[Start Month]-MONTH(A680)+6,6),1)=0),TOther[Amount])))</f>
        <v>0</v>
      </c>
      <c r="V680" s="8" cm="1">
        <f t="array" ref="V680">IF(A680="","",IF(COUNTIF(TOther[Frequency],$V$1)=0,0,SUMPRODUCT(--(TOther[Frequency]=$V$1),--(TOther[Start Date]&lt;=A680),--(TOther[End Date Calc]&gt;=A680),IF(B680="N",--(TOther[Start Day]=DAY(A680)),--(TOther[Start Day]&gt;=DAY(A680))),--(IFERROR(MOD(TOther[Start Month]-MONTH(A680)+12,12),1)=0),TOther[Amount])))</f>
        <v>0</v>
      </c>
      <c r="W680" s="8">
        <f>IF(A680="","",SUMIFS(TOther[Amount],TOther[Start Date],A680,TOther[Frequency],$W$1))</f>
        <v>0</v>
      </c>
      <c r="X680" s="9">
        <f t="shared" si="50"/>
        <v>500</v>
      </c>
      <c r="Y680" s="9">
        <f t="shared" si="54"/>
        <v>0</v>
      </c>
      <c r="Z680" s="8" cm="1">
        <f t="array" ref="Z680">IF(A680="","",IF(COUNTIF('2) Income'!$D$13:$D$32,"Weekly")=0,0,SUMPRODUCT(--(IFERROR(MOD(A680-'2) Income'!$F$13:$F$32,7),1)=0),--('2) Income'!$D$13:$D$32="Weekly"),--('2) Income'!$F$13:$F$32&lt;=A680),'2) Income'!$E$13:$E$32)))</f>
        <v>0</v>
      </c>
      <c r="AA680" s="8" cm="1">
        <f t="array" ref="AA680">IF(A680="","",IF(COUNTIF('2) Income'!$D$13:$D$32,"Every Other Week")=0,0,SUMPRODUCT(--(IFERROR(MOD(A680-'2) Income'!$F$13:$F$32,14),1)=0),--('2) Income'!$D$13:$D$32="Every Other Week"),--('2) Income'!$F$13:$F$32&lt;=A680),'2) Income'!$E$13:$E$32)))</f>
        <v>0</v>
      </c>
      <c r="AB680" s="8">
        <f>IF(A680="","",IF(COUNTIF('2) Income'!$D$13:$D$32,"1st and 15th")=0,0,IF(OR(DAY(A680)=1,DAY(A680)=15),SUMIFS('2) Income'!$E$13:$E$32,'2) Income'!$D$13:$D$32,"1st and 15th",'2) Income'!$F$13:$F$32,"&lt;="&amp;$A680),0)))</f>
        <v>0</v>
      </c>
      <c r="AC680" s="8">
        <f>IF(A680="","",IF(COUNTIF('2) Income'!$D$13:$D$32,"2nd Wednesday")=0,0,IF(A680=(A680-DAY(A680)+1+2*7-WEEKDAY(A680-DAY(A680)+8-4,1)),SUMIFS('2) Income'!$E$13:$E$32,'2) Income'!$D$13:$D$32,"2nd Wednesday",'2) Income'!$F$13:$F$32,"&lt;="&amp;$A680),0)))</f>
        <v>0</v>
      </c>
      <c r="AD680" s="8">
        <f>IF(A680="","",IF(COUNTIF('2) Income'!$D$13:$D$32,"3rd Wednesday")=0,0,IF(A680=(A680-DAY(A680)+1+3*7-WEEKDAY(A680-DAY(A680)+8-4,1)),SUMIFS('2) Income'!$E$13:$E$32,'2) Income'!$D$13:$D$32,"3rd Wednesday",'2) Income'!$F$13:$F$32,"&lt;="&amp;$A680),0)))</f>
        <v>0</v>
      </c>
      <c r="AE680" s="8">
        <f>IF(A680="","",IF(COUNTIF('2) Income'!$D$13:$D$32,"4th Wednesday")=0,0,IF(A680=(A680-DAY(A680)+1+4*7-WEEKDAY(A680-DAY(A680)+8-4,1)),SUMIFS('2) Income'!$E$13:$E$32,'2) Income'!$D$13:$D$32,"4th Wednesday",'2) Income'!$F$13:$F$32,"&lt;="&amp;$A680),0)))</f>
        <v>0</v>
      </c>
      <c r="AF680" s="8" cm="1">
        <f t="array" ref="AF680">IF(A680="","",IF(COUNTIF('2) Income'!$D$13:$D$32,"Every 4 Weeks")=0,0,SUMPRODUCT(--(IFERROR(MOD(A680-'2) Income'!$F$13:$F$32,28),1)=0),--('2) Income'!$D$13:$D$32="Every 4 Weeks"),--('2) Income'!$F$13:$F$32&lt;=A680),'2) Income'!$E$13:$E$32)))</f>
        <v>0</v>
      </c>
      <c r="AG680" s="8">
        <f>IF(A680="","",IF(COUNTIF('2) Income'!$D$13:$D$32,"Monthly")=0,0,IF(B680="N",SUMIFS('2) Income'!$E$13:$E$32,'2) Income'!$D$13:$D$32,"monthly",'2) Income'!$F$13:$F$32,"&lt;="&amp;$A680,'2) Income'!$I$13:$I$32,DAY(A680)),SUMIFS('2) Income'!$E$13:$E$32,'2) Income'!$D$13:$D$32,"monthly",'2) Income'!$F$13:$F$32,"&lt;="&amp;$A680,'2) Income'!$I$13:$I$32,"&gt;="&amp;DAY(A680)))))</f>
        <v>0</v>
      </c>
      <c r="AH680" s="8" cm="1">
        <f t="array" ref="AH680">IF(A680="","",IF(COUNTIF('2) Income'!$D$13:$D$32,"Yearly")=0,0,SUMPRODUCT(--('2) Income'!$D$13:$D$32="Yearly"),--('2) Income'!$F$13:$F$32&lt;=A680),IF(B680="N",--('2) Income'!$I$13:$I$32=DAY(A680)),--('2) Income'!$I$13:$I$32&gt;=DAY(A680))),--(IFERROR(MOD('2) Income'!$H$13:$H$32-MONTH(A680)+12,12),1)=0),'2) Income'!$E$13:$E$32)))</f>
        <v>0</v>
      </c>
      <c r="AI680" s="8">
        <f>IF(A680="","",IF(COUNTIF('2) Income'!$D$13:$D$32,"one-time")=0,0,SUMIFS('2) Income'!$E$13:$E$32,'2) Income'!$D$13:$D$32,"one-time",'2) Income'!$F$13:$F$32,"="&amp;$A680)))</f>
        <v>0</v>
      </c>
      <c r="AJ680" s="9">
        <f t="shared" si="51"/>
        <v>0</v>
      </c>
    </row>
    <row r="681" spans="1:36">
      <c r="A681" s="7">
        <f>IF(A680="","",IF(A680+1&lt;='1) Period'!$E$21,A680+1,""))</f>
        <v>46153</v>
      </c>
      <c r="B681" s="7" t="str">
        <f t="shared" si="52"/>
        <v>N</v>
      </c>
      <c r="C681" t="str">
        <f t="shared" si="53"/>
        <v>F</v>
      </c>
      <c r="D681" s="8">
        <f>IF(A681="","",IF(TEXT(A681,"dddd")='4) Happy Money'!$E$23,WAllowance,0))</f>
        <v>400</v>
      </c>
      <c r="E681" s="8">
        <f>IF(A681="","",IF(B681="N",SUMIF(TMonthly[Day of the Month],DAY(A681),TMonthly[Amount]),SUMIF(TMonthly[Day of the Month],"&gt;="&amp;DAY(A681),TMonthly[Amount])))</f>
        <v>300</v>
      </c>
      <c r="F681" s="8" cm="1">
        <f t="array" ref="F681">IF(A681="","",SUMPRODUCT(--(TYearly[Due Date]&lt;=A681),IF(B681="N",--(TYearly[Day]=DAY(A681)),--(TYearly[Day]&gt;=DAY(A681))),--(IFERROR(MOD(TYearly[Month]-MONTH(A681)+12,12),1)=0),TYearly[Amount]))</f>
        <v>0</v>
      </c>
      <c r="G681" s="8">
        <f>IF(A681="","",SUMIF(TOneTime[Due Date],A681,TOneTime[Amount]))</f>
        <v>0</v>
      </c>
      <c r="H681" s="8" cm="1">
        <f t="array" ref="H681">IF(A681="","",IF(COUNTIF(TOther[Frequency],$H$1)=0,0,SUMPRODUCT(--(IFERROR(MOD(A681-TOther[Start Date],7),1)=0),--(TOther[Frequency]=$H$1),--(TOther[Start Date]&lt;=A681),--(TOther[End Date Calc]&gt;=A681),TOther[Amount])))</f>
        <v>0</v>
      </c>
      <c r="I681" s="8" cm="1">
        <f t="array" ref="I681">IF(A681="","",IF(COUNTIF(TOther[Frequency],$I$1)=0,0,SUMPRODUCT(--(IFERROR(MOD(A681-TOther[Start Date],14),1)=0),--(TOther[Frequency]=$I$1),--(TOther[Start Date]&lt;=A681),--(TOther[End Date Calc]&gt;=A681),TOther[Amount])))</f>
        <v>230</v>
      </c>
      <c r="J681" s="8">
        <f>IF(A681="","",IF(COUNTIF(TOther[Frequency],$J$1)=0,0,IF(OR(DAY(A681)=1,DAY(A681)=15),SUMIFS(TOther[Amount],TOther[Frequency],$J$1,TOther[Start Date],"&lt;="&amp;$A681,TOther[End Date Calc],"&gt;="&amp;A681),0)))</f>
        <v>0</v>
      </c>
      <c r="K681" s="8">
        <f>IF(A681="","",IF(COUNTIF(TOther[Frequency],$K$1)=0,0,IF(A681=(A681-DAY(A681)+1+2*7-WEEKDAY(A681-DAY(A681)+8-4,1)),SUMIFS(TOther[Amount],TOther[Frequency],$K$1,TOther[Start Date],"&lt;="&amp;$A681,TOther[End Date Calc],"&gt;="&amp;A681),0)))</f>
        <v>0</v>
      </c>
      <c r="L681" s="8">
        <f>IF(A681="","",IF(COUNTIF(TOther[Frequency],$L$1)=0,0,IF(A681=(A681-DAY(A681)+1+3*7-WEEKDAY(A681-DAY(A681)+8-4,1)),SUMIFS(TOther[Amount],TOther[Frequency],$L$1,TOther[Start Date],"&lt;="&amp;$A681,TOther[End Date Calc],"&gt;="&amp;A681),0)))</f>
        <v>0</v>
      </c>
      <c r="M681" s="8">
        <f>IF(A681="","",IF(COUNTIF(TOther[Frequency],$M$1)=0,0,IF(A681=(A681-DAY(A681)+1+4*7-WEEKDAY(A681-DAY(A681)+8-4,1)),SUMIFS(TOther[Amount],TOther[Frequency],$M$1,TOther[Start Date],"&lt;="&amp;$A681,TOther[End Date Calc],"&gt;="&amp;A681),0)))</f>
        <v>0</v>
      </c>
      <c r="N681" s="8" cm="1">
        <f t="array" ref="N681">IF(A681="","",IF(COUNTIF(TOther[Frequency],$N$1)=0,0,SUMPRODUCT(--(IFERROR(MOD(A681-TOther[Start Date],28),1)=0),--(TOther[Frequency]=$N$1),--(TOther[Start Date]&lt;=A681),--(TOther[End Date Calc]&gt;=A681),TOther[Amount])))</f>
        <v>0</v>
      </c>
      <c r="O681" s="8" cm="1">
        <f t="array" ref="O681">IF(A681="","",IF(COUNTIF(TOther[Frequency],$O$1)=0,0,SUMPRODUCT(--(IFERROR(MOD(A681-TOther[Start Date],42),1)=0),--(TOther[Frequency]=$O$1),--(TOther[Start Date]&lt;=A681),--(TOther[End Date Calc]&gt;=A681),TOther[Amount])))</f>
        <v>0</v>
      </c>
      <c r="P681" s="8" cm="1">
        <f t="array" ref="P681">IF(A681="","",IF(COUNTIF(TOther[Frequency],$P$1)=0,0,SUMPRODUCT(--(IFERROR(MOD(A681-TOther[Start Date],56),1)=0),--(TOther[Frequency]=$P$1),--(TOther[Start Date]&lt;=A681),--(TOther[End Date Calc]&gt;=A681),TOther[Amount])))</f>
        <v>0</v>
      </c>
      <c r="Q681" s="8">
        <f>IF(A681="","",IF(COUNTIF(TOther[Frequency],$Q$1)=0,0,IF(B681="N",SUMIFS(TOther[Amount],TOther[Frequency],$Q$1,TOther[Start Date],"&lt;="&amp;$A681,TOther[End Date Calc],"&gt;="&amp;A681,TOther[Start Day],DAY(A681)),SUMIFS(TOther[Amount],TOther[Frequency],$Q$1,TOther[Start Date],"&lt;="&amp;$A681,TOther[End Date Calc],"&gt;="&amp;A681,TOther[Start Day],"&gt;="&amp;DAY(A681)))))</f>
        <v>0</v>
      </c>
      <c r="R681" s="8" cm="1">
        <f t="array" ref="R681">IF(A681="","",IF(COUNTIF(TOther[Frequency],R$1)=0,0,SUMPRODUCT(--(TOther[Frequency]=R$1),--(TOther[Start Date]&lt;=A681),--(TOther[End Date Calc]&gt;=A681),IF(B681="N",--(TOther[Start Day]=DAY(A681)),--(TOther[Start Day]&gt;=DAY(A681))),--(IFERROR(MOD(TOther[Start Month]-MONTH(A681)+2,2),1)=0),TOther[Amount])))</f>
        <v>0</v>
      </c>
      <c r="S681" s="8" cm="1">
        <f t="array" ref="S681">IF(A681="","",IF(COUNTIF(TOther[Frequency],S$1)=0,0,SUMPRODUCT(--(TOther[Frequency]=S$1),--(TOther[Start Date]&lt;=A681),--(TOther[End Date Calc]&gt;=A681),IF(B681="N",--(TOther[Start Day]=DAY(A681)),--(TOther[Start Day]&gt;=DAY(A681))),--(IFERROR(MOD(TOther[Start Month]-MONTH(A681)+3,3),1)=0),TOther[Amount])))</f>
        <v>0</v>
      </c>
      <c r="T681" s="8" cm="1">
        <f t="array" ref="T681">IF($A681="","",IF(COUNTIF(TOther[Frequency],T$1)=0,0,SUMPRODUCT(--(TOther[Frequency]=T$1),--(TOther[Start Date]&lt;=$A681),--(TOther[End Date Calc]&gt;=$A681),IF($B681="N",--(TOther[Start Day]=DAY($A681)),--(TOther[Start Day]&gt;=DAY($A681))),--(IFERROR(MOD(TOther[Start Month]-MONTH($A681)+4,4),1)=0),TOther[Amount])))</f>
        <v>0</v>
      </c>
      <c r="U681" s="8" cm="1">
        <f t="array" ref="U681">IF(A681="","",IF(COUNTIF(TOther[Frequency],$U$1)=0,0,SUMPRODUCT(--(TOther[Frequency]=$U$1),--(TOther[Start Date]&lt;=A681),--(TOther[End Date Calc]&gt;=A681),IF(B681="N",--(TOther[Start Day]=DAY(A681)),--(TOther[Start Day]&gt;=DAY(A681))),--(IFERROR(MOD(TOther[Start Month]-MONTH(A681)+6,6),1)=0),TOther[Amount])))</f>
        <v>0</v>
      </c>
      <c r="V681" s="8" cm="1">
        <f t="array" ref="V681">IF(A681="","",IF(COUNTIF(TOther[Frequency],$V$1)=0,0,SUMPRODUCT(--(TOther[Frequency]=$V$1),--(TOther[Start Date]&lt;=A681),--(TOther[End Date Calc]&gt;=A681),IF(B681="N",--(TOther[Start Day]=DAY(A681)),--(TOther[Start Day]&gt;=DAY(A681))),--(IFERROR(MOD(TOther[Start Month]-MONTH(A681)+12,12),1)=0),TOther[Amount])))</f>
        <v>0</v>
      </c>
      <c r="W681" s="8">
        <f>IF(A681="","",SUMIFS(TOther[Amount],TOther[Start Date],A681,TOther[Frequency],$W$1))</f>
        <v>0</v>
      </c>
      <c r="X681" s="9">
        <f t="shared" si="50"/>
        <v>530</v>
      </c>
      <c r="Y681" s="9">
        <f t="shared" si="54"/>
        <v>230</v>
      </c>
      <c r="Z681" s="8" cm="1">
        <f t="array" ref="Z681">IF(A681="","",IF(COUNTIF('2) Income'!$D$13:$D$32,"Weekly")=0,0,SUMPRODUCT(--(IFERROR(MOD(A681-'2) Income'!$F$13:$F$32,7),1)=0),--('2) Income'!$D$13:$D$32="Weekly"),--('2) Income'!$F$13:$F$32&lt;=A681),'2) Income'!$E$13:$E$32)))</f>
        <v>0</v>
      </c>
      <c r="AA681" s="8" cm="1">
        <f t="array" ref="AA681">IF(A681="","",IF(COUNTIF('2) Income'!$D$13:$D$32,"Every Other Week")=0,0,SUMPRODUCT(--(IFERROR(MOD(A681-'2) Income'!$F$13:$F$32,14),1)=0),--('2) Income'!$D$13:$D$32="Every Other Week"),--('2) Income'!$F$13:$F$32&lt;=A681),'2) Income'!$E$13:$E$32)))</f>
        <v>0</v>
      </c>
      <c r="AB681" s="8">
        <f>IF(A681="","",IF(COUNTIF('2) Income'!$D$13:$D$32,"1st and 15th")=0,0,IF(OR(DAY(A681)=1,DAY(A681)=15),SUMIFS('2) Income'!$E$13:$E$32,'2) Income'!$D$13:$D$32,"1st and 15th",'2) Income'!$F$13:$F$32,"&lt;="&amp;$A681),0)))</f>
        <v>0</v>
      </c>
      <c r="AC681" s="8">
        <f>IF(A681="","",IF(COUNTIF('2) Income'!$D$13:$D$32,"2nd Wednesday")=0,0,IF(A681=(A681-DAY(A681)+1+2*7-WEEKDAY(A681-DAY(A681)+8-4,1)),SUMIFS('2) Income'!$E$13:$E$32,'2) Income'!$D$13:$D$32,"2nd Wednesday",'2) Income'!$F$13:$F$32,"&lt;="&amp;$A681),0)))</f>
        <v>0</v>
      </c>
      <c r="AD681" s="8">
        <f>IF(A681="","",IF(COUNTIF('2) Income'!$D$13:$D$32,"3rd Wednesday")=0,0,IF(A681=(A681-DAY(A681)+1+3*7-WEEKDAY(A681-DAY(A681)+8-4,1)),SUMIFS('2) Income'!$E$13:$E$32,'2) Income'!$D$13:$D$32,"3rd Wednesday",'2) Income'!$F$13:$F$32,"&lt;="&amp;$A681),0)))</f>
        <v>0</v>
      </c>
      <c r="AE681" s="8">
        <f>IF(A681="","",IF(COUNTIF('2) Income'!$D$13:$D$32,"4th Wednesday")=0,0,IF(A681=(A681-DAY(A681)+1+4*7-WEEKDAY(A681-DAY(A681)+8-4,1)),SUMIFS('2) Income'!$E$13:$E$32,'2) Income'!$D$13:$D$32,"4th Wednesday",'2) Income'!$F$13:$F$32,"&lt;="&amp;$A681),0)))</f>
        <v>0</v>
      </c>
      <c r="AF681" s="8" cm="1">
        <f t="array" ref="AF681">IF(A681="","",IF(COUNTIF('2) Income'!$D$13:$D$32,"Every 4 Weeks")=0,0,SUMPRODUCT(--(IFERROR(MOD(A681-'2) Income'!$F$13:$F$32,28),1)=0),--('2) Income'!$D$13:$D$32="Every 4 Weeks"),--('2) Income'!$F$13:$F$32&lt;=A681),'2) Income'!$E$13:$E$32)))</f>
        <v>0</v>
      </c>
      <c r="AG681" s="8">
        <f>IF(A681="","",IF(COUNTIF('2) Income'!$D$13:$D$32,"Monthly")=0,0,IF(B681="N",SUMIFS('2) Income'!$E$13:$E$32,'2) Income'!$D$13:$D$32,"monthly",'2) Income'!$F$13:$F$32,"&lt;="&amp;$A681,'2) Income'!$I$13:$I$32,DAY(A681)),SUMIFS('2) Income'!$E$13:$E$32,'2) Income'!$D$13:$D$32,"monthly",'2) Income'!$F$13:$F$32,"&lt;="&amp;$A681,'2) Income'!$I$13:$I$32,"&gt;="&amp;DAY(A681)))))</f>
        <v>0</v>
      </c>
      <c r="AH681" s="8" cm="1">
        <f t="array" ref="AH681">IF(A681="","",IF(COUNTIF('2) Income'!$D$13:$D$32,"Yearly")=0,0,SUMPRODUCT(--('2) Income'!$D$13:$D$32="Yearly"),--('2) Income'!$F$13:$F$32&lt;=A681),IF(B681="N",--('2) Income'!$I$13:$I$32=DAY(A681)),--('2) Income'!$I$13:$I$32&gt;=DAY(A681))),--(IFERROR(MOD('2) Income'!$H$13:$H$32-MONTH(A681)+12,12),1)=0),'2) Income'!$E$13:$E$32)))</f>
        <v>0</v>
      </c>
      <c r="AI681" s="8">
        <f>IF(A681="","",IF(COUNTIF('2) Income'!$D$13:$D$32,"one-time")=0,0,SUMIFS('2) Income'!$E$13:$E$32,'2) Income'!$D$13:$D$32,"one-time",'2) Income'!$F$13:$F$32,"="&amp;$A681)))</f>
        <v>0</v>
      </c>
      <c r="AJ681" s="9">
        <f t="shared" si="51"/>
        <v>0</v>
      </c>
    </row>
    <row r="682" spans="1:36">
      <c r="A682" s="7">
        <f>IF(A681="","",IF(A681+1&lt;='1) Period'!$E$21,A681+1,""))</f>
        <v>46154</v>
      </c>
      <c r="B682" s="7" t="str">
        <f t="shared" si="52"/>
        <v>N</v>
      </c>
      <c r="C682" t="str">
        <f t="shared" si="53"/>
        <v>F</v>
      </c>
      <c r="D682" s="8">
        <f>IF(A682="","",IF(TEXT(A682,"dddd")='4) Happy Money'!$E$23,WAllowance,0))</f>
        <v>0</v>
      </c>
      <c r="E682" s="8">
        <f>IF(A682="","",IF(B682="N",SUMIF(TMonthly[Day of the Month],DAY(A682),TMonthly[Amount]),SUMIF(TMonthly[Day of the Month],"&gt;="&amp;DAY(A682),TMonthly[Amount])))</f>
        <v>0</v>
      </c>
      <c r="F682" s="8" cm="1">
        <f t="array" ref="F682">IF(A682="","",SUMPRODUCT(--(TYearly[Due Date]&lt;=A682),IF(B682="N",--(TYearly[Day]=DAY(A682)),--(TYearly[Day]&gt;=DAY(A682))),--(IFERROR(MOD(TYearly[Month]-MONTH(A682)+12,12),1)=0),TYearly[Amount]))</f>
        <v>0</v>
      </c>
      <c r="G682" s="8">
        <f>IF(A682="","",SUMIF(TOneTime[Due Date],A682,TOneTime[Amount]))</f>
        <v>0</v>
      </c>
      <c r="H682" s="8" cm="1">
        <f t="array" ref="H682">IF(A682="","",IF(COUNTIF(TOther[Frequency],$H$1)=0,0,SUMPRODUCT(--(IFERROR(MOD(A682-TOther[Start Date],7),1)=0),--(TOther[Frequency]=$H$1),--(TOther[Start Date]&lt;=A682),--(TOther[End Date Calc]&gt;=A682),TOther[Amount])))</f>
        <v>0</v>
      </c>
      <c r="I682" s="8" cm="1">
        <f t="array" ref="I682">IF(A682="","",IF(COUNTIF(TOther[Frequency],$I$1)=0,0,SUMPRODUCT(--(IFERROR(MOD(A682-TOther[Start Date],14),1)=0),--(TOther[Frequency]=$I$1),--(TOther[Start Date]&lt;=A682),--(TOther[End Date Calc]&gt;=A682),TOther[Amount])))</f>
        <v>0</v>
      </c>
      <c r="J682" s="8">
        <f>IF(A682="","",IF(COUNTIF(TOther[Frequency],$J$1)=0,0,IF(OR(DAY(A682)=1,DAY(A682)=15),SUMIFS(TOther[Amount],TOther[Frequency],$J$1,TOther[Start Date],"&lt;="&amp;$A682,TOther[End Date Calc],"&gt;="&amp;A682),0)))</f>
        <v>0</v>
      </c>
      <c r="K682" s="8">
        <f>IF(A682="","",IF(COUNTIF(TOther[Frequency],$K$1)=0,0,IF(A682=(A682-DAY(A682)+1+2*7-WEEKDAY(A682-DAY(A682)+8-4,1)),SUMIFS(TOther[Amount],TOther[Frequency],$K$1,TOther[Start Date],"&lt;="&amp;$A682,TOther[End Date Calc],"&gt;="&amp;A682),0)))</f>
        <v>0</v>
      </c>
      <c r="L682" s="8">
        <f>IF(A682="","",IF(COUNTIF(TOther[Frequency],$L$1)=0,0,IF(A682=(A682-DAY(A682)+1+3*7-WEEKDAY(A682-DAY(A682)+8-4,1)),SUMIFS(TOther[Amount],TOther[Frequency],$L$1,TOther[Start Date],"&lt;="&amp;$A682,TOther[End Date Calc],"&gt;="&amp;A682),0)))</f>
        <v>0</v>
      </c>
      <c r="M682" s="8">
        <f>IF(A682="","",IF(COUNTIF(TOther[Frequency],$M$1)=0,0,IF(A682=(A682-DAY(A682)+1+4*7-WEEKDAY(A682-DAY(A682)+8-4,1)),SUMIFS(TOther[Amount],TOther[Frequency],$M$1,TOther[Start Date],"&lt;="&amp;$A682,TOther[End Date Calc],"&gt;="&amp;A682),0)))</f>
        <v>0</v>
      </c>
      <c r="N682" s="8" cm="1">
        <f t="array" ref="N682">IF(A682="","",IF(COUNTIF(TOther[Frequency],$N$1)=0,0,SUMPRODUCT(--(IFERROR(MOD(A682-TOther[Start Date],28),1)=0),--(TOther[Frequency]=$N$1),--(TOther[Start Date]&lt;=A682),--(TOther[End Date Calc]&gt;=A682),TOther[Amount])))</f>
        <v>0</v>
      </c>
      <c r="O682" s="8" cm="1">
        <f t="array" ref="O682">IF(A682="","",IF(COUNTIF(TOther[Frequency],$O$1)=0,0,SUMPRODUCT(--(IFERROR(MOD(A682-TOther[Start Date],42),1)=0),--(TOther[Frequency]=$O$1),--(TOther[Start Date]&lt;=A682),--(TOther[End Date Calc]&gt;=A682),TOther[Amount])))</f>
        <v>0</v>
      </c>
      <c r="P682" s="8" cm="1">
        <f t="array" ref="P682">IF(A682="","",IF(COUNTIF(TOther[Frequency],$P$1)=0,0,SUMPRODUCT(--(IFERROR(MOD(A682-TOther[Start Date],56),1)=0),--(TOther[Frequency]=$P$1),--(TOther[Start Date]&lt;=A682),--(TOther[End Date Calc]&gt;=A682),TOther[Amount])))</f>
        <v>0</v>
      </c>
      <c r="Q682" s="8">
        <f>IF(A682="","",IF(COUNTIF(TOther[Frequency],$Q$1)=0,0,IF(B682="N",SUMIFS(TOther[Amount],TOther[Frequency],$Q$1,TOther[Start Date],"&lt;="&amp;$A682,TOther[End Date Calc],"&gt;="&amp;A682,TOther[Start Day],DAY(A682)),SUMIFS(TOther[Amount],TOther[Frequency],$Q$1,TOther[Start Date],"&lt;="&amp;$A682,TOther[End Date Calc],"&gt;="&amp;A682,TOther[Start Day],"&gt;="&amp;DAY(A682)))))</f>
        <v>0</v>
      </c>
      <c r="R682" s="8" cm="1">
        <f t="array" ref="R682">IF(A682="","",IF(COUNTIF(TOther[Frequency],R$1)=0,0,SUMPRODUCT(--(TOther[Frequency]=R$1),--(TOther[Start Date]&lt;=A682),--(TOther[End Date Calc]&gt;=A682),IF(B682="N",--(TOther[Start Day]=DAY(A682)),--(TOther[Start Day]&gt;=DAY(A682))),--(IFERROR(MOD(TOther[Start Month]-MONTH(A682)+2,2),1)=0),TOther[Amount])))</f>
        <v>0</v>
      </c>
      <c r="S682" s="8" cm="1">
        <f t="array" ref="S682">IF(A682="","",IF(COUNTIF(TOther[Frequency],S$1)=0,0,SUMPRODUCT(--(TOther[Frequency]=S$1),--(TOther[Start Date]&lt;=A682),--(TOther[End Date Calc]&gt;=A682),IF(B682="N",--(TOther[Start Day]=DAY(A682)),--(TOther[Start Day]&gt;=DAY(A682))),--(IFERROR(MOD(TOther[Start Month]-MONTH(A682)+3,3),1)=0),TOther[Amount])))</f>
        <v>0</v>
      </c>
      <c r="T682" s="8" cm="1">
        <f t="array" ref="T682">IF($A682="","",IF(COUNTIF(TOther[Frequency],T$1)=0,0,SUMPRODUCT(--(TOther[Frequency]=T$1),--(TOther[Start Date]&lt;=$A682),--(TOther[End Date Calc]&gt;=$A682),IF($B682="N",--(TOther[Start Day]=DAY($A682)),--(TOther[Start Day]&gt;=DAY($A682))),--(IFERROR(MOD(TOther[Start Month]-MONTH($A682)+4,4),1)=0),TOther[Amount])))</f>
        <v>0</v>
      </c>
      <c r="U682" s="8" cm="1">
        <f t="array" ref="U682">IF(A682="","",IF(COUNTIF(TOther[Frequency],$U$1)=0,0,SUMPRODUCT(--(TOther[Frequency]=$U$1),--(TOther[Start Date]&lt;=A682),--(TOther[End Date Calc]&gt;=A682),IF(B682="N",--(TOther[Start Day]=DAY(A682)),--(TOther[Start Day]&gt;=DAY(A682))),--(IFERROR(MOD(TOther[Start Month]-MONTH(A682)+6,6),1)=0),TOther[Amount])))</f>
        <v>0</v>
      </c>
      <c r="V682" s="8" cm="1">
        <f t="array" ref="V682">IF(A682="","",IF(COUNTIF(TOther[Frequency],$V$1)=0,0,SUMPRODUCT(--(TOther[Frequency]=$V$1),--(TOther[Start Date]&lt;=A682),--(TOther[End Date Calc]&gt;=A682),IF(B682="N",--(TOther[Start Day]=DAY(A682)),--(TOther[Start Day]&gt;=DAY(A682))),--(IFERROR(MOD(TOther[Start Month]-MONTH(A682)+12,12),1)=0),TOther[Amount])))</f>
        <v>0</v>
      </c>
      <c r="W682" s="8">
        <f>IF(A682="","",SUMIFS(TOther[Amount],TOther[Start Date],A682,TOther[Frequency],$W$1))</f>
        <v>0</v>
      </c>
      <c r="X682" s="9">
        <f t="shared" si="50"/>
        <v>0</v>
      </c>
      <c r="Y682" s="9">
        <f t="shared" si="54"/>
        <v>0</v>
      </c>
      <c r="Z682" s="8" cm="1">
        <f t="array" ref="Z682">IF(A682="","",IF(COUNTIF('2) Income'!$D$13:$D$32,"Weekly")=0,0,SUMPRODUCT(--(IFERROR(MOD(A682-'2) Income'!$F$13:$F$32,7),1)=0),--('2) Income'!$D$13:$D$32="Weekly"),--('2) Income'!$F$13:$F$32&lt;=A682),'2) Income'!$E$13:$E$32)))</f>
        <v>0</v>
      </c>
      <c r="AA682" s="8" cm="1">
        <f t="array" ref="AA682">IF(A682="","",IF(COUNTIF('2) Income'!$D$13:$D$32,"Every Other Week")=0,0,SUMPRODUCT(--(IFERROR(MOD(A682-'2) Income'!$F$13:$F$32,14),1)=0),--('2) Income'!$D$13:$D$32="Every Other Week"),--('2) Income'!$F$13:$F$32&lt;=A682),'2) Income'!$E$13:$E$32)))</f>
        <v>0</v>
      </c>
      <c r="AB682" s="8">
        <f>IF(A682="","",IF(COUNTIF('2) Income'!$D$13:$D$32,"1st and 15th")=0,0,IF(OR(DAY(A682)=1,DAY(A682)=15),SUMIFS('2) Income'!$E$13:$E$32,'2) Income'!$D$13:$D$32,"1st and 15th",'2) Income'!$F$13:$F$32,"&lt;="&amp;$A682),0)))</f>
        <v>0</v>
      </c>
      <c r="AC682" s="8">
        <f>IF(A682="","",IF(COUNTIF('2) Income'!$D$13:$D$32,"2nd Wednesday")=0,0,IF(A682=(A682-DAY(A682)+1+2*7-WEEKDAY(A682-DAY(A682)+8-4,1)),SUMIFS('2) Income'!$E$13:$E$32,'2) Income'!$D$13:$D$32,"2nd Wednesday",'2) Income'!$F$13:$F$32,"&lt;="&amp;$A682),0)))</f>
        <v>0</v>
      </c>
      <c r="AD682" s="8">
        <f>IF(A682="","",IF(COUNTIF('2) Income'!$D$13:$D$32,"3rd Wednesday")=0,0,IF(A682=(A682-DAY(A682)+1+3*7-WEEKDAY(A682-DAY(A682)+8-4,1)),SUMIFS('2) Income'!$E$13:$E$32,'2) Income'!$D$13:$D$32,"3rd Wednesday",'2) Income'!$F$13:$F$32,"&lt;="&amp;$A682),0)))</f>
        <v>0</v>
      </c>
      <c r="AE682" s="8">
        <f>IF(A682="","",IF(COUNTIF('2) Income'!$D$13:$D$32,"4th Wednesday")=0,0,IF(A682=(A682-DAY(A682)+1+4*7-WEEKDAY(A682-DAY(A682)+8-4,1)),SUMIFS('2) Income'!$E$13:$E$32,'2) Income'!$D$13:$D$32,"4th Wednesday",'2) Income'!$F$13:$F$32,"&lt;="&amp;$A682),0)))</f>
        <v>0</v>
      </c>
      <c r="AF682" s="8" cm="1">
        <f t="array" ref="AF682">IF(A682="","",IF(COUNTIF('2) Income'!$D$13:$D$32,"Every 4 Weeks")=0,0,SUMPRODUCT(--(IFERROR(MOD(A682-'2) Income'!$F$13:$F$32,28),1)=0),--('2) Income'!$D$13:$D$32="Every 4 Weeks"),--('2) Income'!$F$13:$F$32&lt;=A682),'2) Income'!$E$13:$E$32)))</f>
        <v>0</v>
      </c>
      <c r="AG682" s="8">
        <f>IF(A682="","",IF(COUNTIF('2) Income'!$D$13:$D$32,"Monthly")=0,0,IF(B682="N",SUMIFS('2) Income'!$E$13:$E$32,'2) Income'!$D$13:$D$32,"monthly",'2) Income'!$F$13:$F$32,"&lt;="&amp;$A682,'2) Income'!$I$13:$I$32,DAY(A682)),SUMIFS('2) Income'!$E$13:$E$32,'2) Income'!$D$13:$D$32,"monthly",'2) Income'!$F$13:$F$32,"&lt;="&amp;$A682,'2) Income'!$I$13:$I$32,"&gt;="&amp;DAY(A682)))))</f>
        <v>0</v>
      </c>
      <c r="AH682" s="8" cm="1">
        <f t="array" ref="AH682">IF(A682="","",IF(COUNTIF('2) Income'!$D$13:$D$32,"Yearly")=0,0,SUMPRODUCT(--('2) Income'!$D$13:$D$32="Yearly"),--('2) Income'!$F$13:$F$32&lt;=A682),IF(B682="N",--('2) Income'!$I$13:$I$32=DAY(A682)),--('2) Income'!$I$13:$I$32&gt;=DAY(A682))),--(IFERROR(MOD('2) Income'!$H$13:$H$32-MONTH(A682)+12,12),1)=0),'2) Income'!$E$13:$E$32)))</f>
        <v>0</v>
      </c>
      <c r="AI682" s="8">
        <f>IF(A682="","",IF(COUNTIF('2) Income'!$D$13:$D$32,"one-time")=0,0,SUMIFS('2) Income'!$E$13:$E$32,'2) Income'!$D$13:$D$32,"one-time",'2) Income'!$F$13:$F$32,"="&amp;$A682)))</f>
        <v>0</v>
      </c>
      <c r="AJ682" s="9">
        <f t="shared" si="51"/>
        <v>0</v>
      </c>
    </row>
    <row r="683" spans="1:36">
      <c r="A683" s="7">
        <f>IF(A682="","",IF(A682+1&lt;='1) Period'!$E$21,A682+1,""))</f>
        <v>46155</v>
      </c>
      <c r="B683" s="7" t="str">
        <f t="shared" si="52"/>
        <v>N</v>
      </c>
      <c r="C683" t="str">
        <f t="shared" si="53"/>
        <v>F</v>
      </c>
      <c r="D683" s="8">
        <f>IF(A683="","",IF(TEXT(A683,"dddd")='4) Happy Money'!$E$23,WAllowance,0))</f>
        <v>0</v>
      </c>
      <c r="E683" s="8">
        <f>IF(A683="","",IF(B683="N",SUMIF(TMonthly[Day of the Month],DAY(A683),TMonthly[Amount]),SUMIF(TMonthly[Day of the Month],"&gt;="&amp;DAY(A683),TMonthly[Amount])))</f>
        <v>0</v>
      </c>
      <c r="F683" s="8" cm="1">
        <f t="array" ref="F683">IF(A683="","",SUMPRODUCT(--(TYearly[Due Date]&lt;=A683),IF(B683="N",--(TYearly[Day]=DAY(A683)),--(TYearly[Day]&gt;=DAY(A683))),--(IFERROR(MOD(TYearly[Month]-MONTH(A683)+12,12),1)=0),TYearly[Amount]))</f>
        <v>0</v>
      </c>
      <c r="G683" s="8">
        <f>IF(A683="","",SUMIF(TOneTime[Due Date],A683,TOneTime[Amount]))</f>
        <v>0</v>
      </c>
      <c r="H683" s="8" cm="1">
        <f t="array" ref="H683">IF(A683="","",IF(COUNTIF(TOther[Frequency],$H$1)=0,0,SUMPRODUCT(--(IFERROR(MOD(A683-TOther[Start Date],7),1)=0),--(TOther[Frequency]=$H$1),--(TOther[Start Date]&lt;=A683),--(TOther[End Date Calc]&gt;=A683),TOther[Amount])))</f>
        <v>0</v>
      </c>
      <c r="I683" s="8" cm="1">
        <f t="array" ref="I683">IF(A683="","",IF(COUNTIF(TOther[Frequency],$I$1)=0,0,SUMPRODUCT(--(IFERROR(MOD(A683-TOther[Start Date],14),1)=0),--(TOther[Frequency]=$I$1),--(TOther[Start Date]&lt;=A683),--(TOther[End Date Calc]&gt;=A683),TOther[Amount])))</f>
        <v>0</v>
      </c>
      <c r="J683" s="8">
        <f>IF(A683="","",IF(COUNTIF(TOther[Frequency],$J$1)=0,0,IF(OR(DAY(A683)=1,DAY(A683)=15),SUMIFS(TOther[Amount],TOther[Frequency],$J$1,TOther[Start Date],"&lt;="&amp;$A683,TOther[End Date Calc],"&gt;="&amp;A683),0)))</f>
        <v>0</v>
      </c>
      <c r="K683" s="8">
        <f>IF(A683="","",IF(COUNTIF(TOther[Frequency],$K$1)=0,0,IF(A683=(A683-DAY(A683)+1+2*7-WEEKDAY(A683-DAY(A683)+8-4,1)),SUMIFS(TOther[Amount],TOther[Frequency],$K$1,TOther[Start Date],"&lt;="&amp;$A683,TOther[End Date Calc],"&gt;="&amp;A683),0)))</f>
        <v>0</v>
      </c>
      <c r="L683" s="8">
        <f>IF(A683="","",IF(COUNTIF(TOther[Frequency],$L$1)=0,0,IF(A683=(A683-DAY(A683)+1+3*7-WEEKDAY(A683-DAY(A683)+8-4,1)),SUMIFS(TOther[Amount],TOther[Frequency],$L$1,TOther[Start Date],"&lt;="&amp;$A683,TOther[End Date Calc],"&gt;="&amp;A683),0)))</f>
        <v>0</v>
      </c>
      <c r="M683" s="8">
        <f>IF(A683="","",IF(COUNTIF(TOther[Frequency],$M$1)=0,0,IF(A683=(A683-DAY(A683)+1+4*7-WEEKDAY(A683-DAY(A683)+8-4,1)),SUMIFS(TOther[Amount],TOther[Frequency],$M$1,TOther[Start Date],"&lt;="&amp;$A683,TOther[End Date Calc],"&gt;="&amp;A683),0)))</f>
        <v>0</v>
      </c>
      <c r="N683" s="8" cm="1">
        <f t="array" ref="N683">IF(A683="","",IF(COUNTIF(TOther[Frequency],$N$1)=0,0,SUMPRODUCT(--(IFERROR(MOD(A683-TOther[Start Date],28),1)=0),--(TOther[Frequency]=$N$1),--(TOther[Start Date]&lt;=A683),--(TOther[End Date Calc]&gt;=A683),TOther[Amount])))</f>
        <v>0</v>
      </c>
      <c r="O683" s="8" cm="1">
        <f t="array" ref="O683">IF(A683="","",IF(COUNTIF(TOther[Frequency],$O$1)=0,0,SUMPRODUCT(--(IFERROR(MOD(A683-TOther[Start Date],42),1)=0),--(TOther[Frequency]=$O$1),--(TOther[Start Date]&lt;=A683),--(TOther[End Date Calc]&gt;=A683),TOther[Amount])))</f>
        <v>0</v>
      </c>
      <c r="P683" s="8" cm="1">
        <f t="array" ref="P683">IF(A683="","",IF(COUNTIF(TOther[Frequency],$P$1)=0,0,SUMPRODUCT(--(IFERROR(MOD(A683-TOther[Start Date],56),1)=0),--(TOther[Frequency]=$P$1),--(TOther[Start Date]&lt;=A683),--(TOther[End Date Calc]&gt;=A683),TOther[Amount])))</f>
        <v>0</v>
      </c>
      <c r="Q683" s="8">
        <f>IF(A683="","",IF(COUNTIF(TOther[Frequency],$Q$1)=0,0,IF(B683="N",SUMIFS(TOther[Amount],TOther[Frequency],$Q$1,TOther[Start Date],"&lt;="&amp;$A683,TOther[End Date Calc],"&gt;="&amp;A683,TOther[Start Day],DAY(A683)),SUMIFS(TOther[Amount],TOther[Frequency],$Q$1,TOther[Start Date],"&lt;="&amp;$A683,TOther[End Date Calc],"&gt;="&amp;A683,TOther[Start Day],"&gt;="&amp;DAY(A683)))))</f>
        <v>0</v>
      </c>
      <c r="R683" s="8" cm="1">
        <f t="array" ref="R683">IF(A683="","",IF(COUNTIF(TOther[Frequency],R$1)=0,0,SUMPRODUCT(--(TOther[Frequency]=R$1),--(TOther[Start Date]&lt;=A683),--(TOther[End Date Calc]&gt;=A683),IF(B683="N",--(TOther[Start Day]=DAY(A683)),--(TOther[Start Day]&gt;=DAY(A683))),--(IFERROR(MOD(TOther[Start Month]-MONTH(A683)+2,2),1)=0),TOther[Amount])))</f>
        <v>0</v>
      </c>
      <c r="S683" s="8" cm="1">
        <f t="array" ref="S683">IF(A683="","",IF(COUNTIF(TOther[Frequency],S$1)=0,0,SUMPRODUCT(--(TOther[Frequency]=S$1),--(TOther[Start Date]&lt;=A683),--(TOther[End Date Calc]&gt;=A683),IF(B683="N",--(TOther[Start Day]=DAY(A683)),--(TOther[Start Day]&gt;=DAY(A683))),--(IFERROR(MOD(TOther[Start Month]-MONTH(A683)+3,3),1)=0),TOther[Amount])))</f>
        <v>0</v>
      </c>
      <c r="T683" s="8" cm="1">
        <f t="array" ref="T683">IF($A683="","",IF(COUNTIF(TOther[Frequency],T$1)=0,0,SUMPRODUCT(--(TOther[Frequency]=T$1),--(TOther[Start Date]&lt;=$A683),--(TOther[End Date Calc]&gt;=$A683),IF($B683="N",--(TOther[Start Day]=DAY($A683)),--(TOther[Start Day]&gt;=DAY($A683))),--(IFERROR(MOD(TOther[Start Month]-MONTH($A683)+4,4),1)=0),TOther[Amount])))</f>
        <v>0</v>
      </c>
      <c r="U683" s="8" cm="1">
        <f t="array" ref="U683">IF(A683="","",IF(COUNTIF(TOther[Frequency],$U$1)=0,0,SUMPRODUCT(--(TOther[Frequency]=$U$1),--(TOther[Start Date]&lt;=A683),--(TOther[End Date Calc]&gt;=A683),IF(B683="N",--(TOther[Start Day]=DAY(A683)),--(TOther[Start Day]&gt;=DAY(A683))),--(IFERROR(MOD(TOther[Start Month]-MONTH(A683)+6,6),1)=0),TOther[Amount])))</f>
        <v>0</v>
      </c>
      <c r="V683" s="8" cm="1">
        <f t="array" ref="V683">IF(A683="","",IF(COUNTIF(TOther[Frequency],$V$1)=0,0,SUMPRODUCT(--(TOther[Frequency]=$V$1),--(TOther[Start Date]&lt;=A683),--(TOther[End Date Calc]&gt;=A683),IF(B683="N",--(TOther[Start Day]=DAY(A683)),--(TOther[Start Day]&gt;=DAY(A683))),--(IFERROR(MOD(TOther[Start Month]-MONTH(A683)+12,12),1)=0),TOther[Amount])))</f>
        <v>0</v>
      </c>
      <c r="W683" s="8">
        <f>IF(A683="","",SUMIFS(TOther[Amount],TOther[Start Date],A683,TOther[Frequency],$W$1))</f>
        <v>0</v>
      </c>
      <c r="X683" s="9">
        <f t="shared" si="50"/>
        <v>0</v>
      </c>
      <c r="Y683" s="9">
        <f t="shared" si="54"/>
        <v>0</v>
      </c>
      <c r="Z683" s="8" cm="1">
        <f t="array" ref="Z683">IF(A683="","",IF(COUNTIF('2) Income'!$D$13:$D$32,"Weekly")=0,0,SUMPRODUCT(--(IFERROR(MOD(A683-'2) Income'!$F$13:$F$32,7),1)=0),--('2) Income'!$D$13:$D$32="Weekly"),--('2) Income'!$F$13:$F$32&lt;=A683),'2) Income'!$E$13:$E$32)))</f>
        <v>0</v>
      </c>
      <c r="AA683" s="8" cm="1">
        <f t="array" ref="AA683">IF(A683="","",IF(COUNTIF('2) Income'!$D$13:$D$32,"Every Other Week")=0,0,SUMPRODUCT(--(IFERROR(MOD(A683-'2) Income'!$F$13:$F$32,14),1)=0),--('2) Income'!$D$13:$D$32="Every Other Week"),--('2) Income'!$F$13:$F$32&lt;=A683),'2) Income'!$E$13:$E$32)))</f>
        <v>0</v>
      </c>
      <c r="AB683" s="8">
        <f>IF(A683="","",IF(COUNTIF('2) Income'!$D$13:$D$32,"1st and 15th")=0,0,IF(OR(DAY(A683)=1,DAY(A683)=15),SUMIFS('2) Income'!$E$13:$E$32,'2) Income'!$D$13:$D$32,"1st and 15th",'2) Income'!$F$13:$F$32,"&lt;="&amp;$A683),0)))</f>
        <v>0</v>
      </c>
      <c r="AC683" s="8">
        <f>IF(A683="","",IF(COUNTIF('2) Income'!$D$13:$D$32,"2nd Wednesday")=0,0,IF(A683=(A683-DAY(A683)+1+2*7-WEEKDAY(A683-DAY(A683)+8-4,1)),SUMIFS('2) Income'!$E$13:$E$32,'2) Income'!$D$13:$D$32,"2nd Wednesday",'2) Income'!$F$13:$F$32,"&lt;="&amp;$A683),0)))</f>
        <v>0</v>
      </c>
      <c r="AD683" s="8">
        <f>IF(A683="","",IF(COUNTIF('2) Income'!$D$13:$D$32,"3rd Wednesday")=0,0,IF(A683=(A683-DAY(A683)+1+3*7-WEEKDAY(A683-DAY(A683)+8-4,1)),SUMIFS('2) Income'!$E$13:$E$32,'2) Income'!$D$13:$D$32,"3rd Wednesday",'2) Income'!$F$13:$F$32,"&lt;="&amp;$A683),0)))</f>
        <v>0</v>
      </c>
      <c r="AE683" s="8">
        <f>IF(A683="","",IF(COUNTIF('2) Income'!$D$13:$D$32,"4th Wednesday")=0,0,IF(A683=(A683-DAY(A683)+1+4*7-WEEKDAY(A683-DAY(A683)+8-4,1)),SUMIFS('2) Income'!$E$13:$E$32,'2) Income'!$D$13:$D$32,"4th Wednesday",'2) Income'!$F$13:$F$32,"&lt;="&amp;$A683),0)))</f>
        <v>0</v>
      </c>
      <c r="AF683" s="8" cm="1">
        <f t="array" ref="AF683">IF(A683="","",IF(COUNTIF('2) Income'!$D$13:$D$32,"Every 4 Weeks")=0,0,SUMPRODUCT(--(IFERROR(MOD(A683-'2) Income'!$F$13:$F$32,28),1)=0),--('2) Income'!$D$13:$D$32="Every 4 Weeks"),--('2) Income'!$F$13:$F$32&lt;=A683),'2) Income'!$E$13:$E$32)))</f>
        <v>0</v>
      </c>
      <c r="AG683" s="8">
        <f>IF(A683="","",IF(COUNTIF('2) Income'!$D$13:$D$32,"Monthly")=0,0,IF(B683="N",SUMIFS('2) Income'!$E$13:$E$32,'2) Income'!$D$13:$D$32,"monthly",'2) Income'!$F$13:$F$32,"&lt;="&amp;$A683,'2) Income'!$I$13:$I$32,DAY(A683)),SUMIFS('2) Income'!$E$13:$E$32,'2) Income'!$D$13:$D$32,"monthly",'2) Income'!$F$13:$F$32,"&lt;="&amp;$A683,'2) Income'!$I$13:$I$32,"&gt;="&amp;DAY(A683)))))</f>
        <v>0</v>
      </c>
      <c r="AH683" s="8" cm="1">
        <f t="array" ref="AH683">IF(A683="","",IF(COUNTIF('2) Income'!$D$13:$D$32,"Yearly")=0,0,SUMPRODUCT(--('2) Income'!$D$13:$D$32="Yearly"),--('2) Income'!$F$13:$F$32&lt;=A683),IF(B683="N",--('2) Income'!$I$13:$I$32=DAY(A683)),--('2) Income'!$I$13:$I$32&gt;=DAY(A683))),--(IFERROR(MOD('2) Income'!$H$13:$H$32-MONTH(A683)+12,12),1)=0),'2) Income'!$E$13:$E$32)))</f>
        <v>0</v>
      </c>
      <c r="AI683" s="8">
        <f>IF(A683="","",IF(COUNTIF('2) Income'!$D$13:$D$32,"one-time")=0,0,SUMIFS('2) Income'!$E$13:$E$32,'2) Income'!$D$13:$D$32,"one-time",'2) Income'!$F$13:$F$32,"="&amp;$A683)))</f>
        <v>0</v>
      </c>
      <c r="AJ683" s="9">
        <f t="shared" si="51"/>
        <v>0</v>
      </c>
    </row>
    <row r="684" spans="1:36">
      <c r="A684" s="7">
        <f>IF(A683="","",IF(A683+1&lt;='1) Period'!$E$21,A683+1,""))</f>
        <v>46156</v>
      </c>
      <c r="B684" s="7" t="str">
        <f t="shared" si="52"/>
        <v>N</v>
      </c>
      <c r="C684" t="str">
        <f t="shared" si="53"/>
        <v>F</v>
      </c>
      <c r="D684" s="8">
        <f>IF(A684="","",IF(TEXT(A684,"dddd")='4) Happy Money'!$E$23,WAllowance,0))</f>
        <v>0</v>
      </c>
      <c r="E684" s="8">
        <f>IF(A684="","",IF(B684="N",SUMIF(TMonthly[Day of the Month],DAY(A684),TMonthly[Amount]),SUMIF(TMonthly[Day of the Month],"&gt;="&amp;DAY(A684),TMonthly[Amount])))</f>
        <v>0</v>
      </c>
      <c r="F684" s="8" cm="1">
        <f t="array" ref="F684">IF(A684="","",SUMPRODUCT(--(TYearly[Due Date]&lt;=A684),IF(B684="N",--(TYearly[Day]=DAY(A684)),--(TYearly[Day]&gt;=DAY(A684))),--(IFERROR(MOD(TYearly[Month]-MONTH(A684)+12,12),1)=0),TYearly[Amount]))</f>
        <v>0</v>
      </c>
      <c r="G684" s="8">
        <f>IF(A684="","",SUMIF(TOneTime[Due Date],A684,TOneTime[Amount]))</f>
        <v>0</v>
      </c>
      <c r="H684" s="8" cm="1">
        <f t="array" ref="H684">IF(A684="","",IF(COUNTIF(TOther[Frequency],$H$1)=0,0,SUMPRODUCT(--(IFERROR(MOD(A684-TOther[Start Date],7),1)=0),--(TOther[Frequency]=$H$1),--(TOther[Start Date]&lt;=A684),--(TOther[End Date Calc]&gt;=A684),TOther[Amount])))</f>
        <v>0</v>
      </c>
      <c r="I684" s="8" cm="1">
        <f t="array" ref="I684">IF(A684="","",IF(COUNTIF(TOther[Frequency],$I$1)=0,0,SUMPRODUCT(--(IFERROR(MOD(A684-TOther[Start Date],14),1)=0),--(TOther[Frequency]=$I$1),--(TOther[Start Date]&lt;=A684),--(TOther[End Date Calc]&gt;=A684),TOther[Amount])))</f>
        <v>0</v>
      </c>
      <c r="J684" s="8">
        <f>IF(A684="","",IF(COUNTIF(TOther[Frequency],$J$1)=0,0,IF(OR(DAY(A684)=1,DAY(A684)=15),SUMIFS(TOther[Amount],TOther[Frequency],$J$1,TOther[Start Date],"&lt;="&amp;$A684,TOther[End Date Calc],"&gt;="&amp;A684),0)))</f>
        <v>0</v>
      </c>
      <c r="K684" s="8">
        <f>IF(A684="","",IF(COUNTIF(TOther[Frequency],$K$1)=0,0,IF(A684=(A684-DAY(A684)+1+2*7-WEEKDAY(A684-DAY(A684)+8-4,1)),SUMIFS(TOther[Amount],TOther[Frequency],$K$1,TOther[Start Date],"&lt;="&amp;$A684,TOther[End Date Calc],"&gt;="&amp;A684),0)))</f>
        <v>0</v>
      </c>
      <c r="L684" s="8">
        <f>IF(A684="","",IF(COUNTIF(TOther[Frequency],$L$1)=0,0,IF(A684=(A684-DAY(A684)+1+3*7-WEEKDAY(A684-DAY(A684)+8-4,1)),SUMIFS(TOther[Amount],TOther[Frequency],$L$1,TOther[Start Date],"&lt;="&amp;$A684,TOther[End Date Calc],"&gt;="&amp;A684),0)))</f>
        <v>0</v>
      </c>
      <c r="M684" s="8">
        <f>IF(A684="","",IF(COUNTIF(TOther[Frequency],$M$1)=0,0,IF(A684=(A684-DAY(A684)+1+4*7-WEEKDAY(A684-DAY(A684)+8-4,1)),SUMIFS(TOther[Amount],TOther[Frequency],$M$1,TOther[Start Date],"&lt;="&amp;$A684,TOther[End Date Calc],"&gt;="&amp;A684),0)))</f>
        <v>0</v>
      </c>
      <c r="N684" s="8" cm="1">
        <f t="array" ref="N684">IF(A684="","",IF(COUNTIF(TOther[Frequency],$N$1)=0,0,SUMPRODUCT(--(IFERROR(MOD(A684-TOther[Start Date],28),1)=0),--(TOther[Frequency]=$N$1),--(TOther[Start Date]&lt;=A684),--(TOther[End Date Calc]&gt;=A684),TOther[Amount])))</f>
        <v>0</v>
      </c>
      <c r="O684" s="8" cm="1">
        <f t="array" ref="O684">IF(A684="","",IF(COUNTIF(TOther[Frequency],$O$1)=0,0,SUMPRODUCT(--(IFERROR(MOD(A684-TOther[Start Date],42),1)=0),--(TOther[Frequency]=$O$1),--(TOther[Start Date]&lt;=A684),--(TOther[End Date Calc]&gt;=A684),TOther[Amount])))</f>
        <v>0</v>
      </c>
      <c r="P684" s="8" cm="1">
        <f t="array" ref="P684">IF(A684="","",IF(COUNTIF(TOther[Frequency],$P$1)=0,0,SUMPRODUCT(--(IFERROR(MOD(A684-TOther[Start Date],56),1)=0),--(TOther[Frequency]=$P$1),--(TOther[Start Date]&lt;=A684),--(TOther[End Date Calc]&gt;=A684),TOther[Amount])))</f>
        <v>0</v>
      </c>
      <c r="Q684" s="8">
        <f>IF(A684="","",IF(COUNTIF(TOther[Frequency],$Q$1)=0,0,IF(B684="N",SUMIFS(TOther[Amount],TOther[Frequency],$Q$1,TOther[Start Date],"&lt;="&amp;$A684,TOther[End Date Calc],"&gt;="&amp;A684,TOther[Start Day],DAY(A684)),SUMIFS(TOther[Amount],TOther[Frequency],$Q$1,TOther[Start Date],"&lt;="&amp;$A684,TOther[End Date Calc],"&gt;="&amp;A684,TOther[Start Day],"&gt;="&amp;DAY(A684)))))</f>
        <v>0</v>
      </c>
      <c r="R684" s="8" cm="1">
        <f t="array" ref="R684">IF(A684="","",IF(COUNTIF(TOther[Frequency],R$1)=0,0,SUMPRODUCT(--(TOther[Frequency]=R$1),--(TOther[Start Date]&lt;=A684),--(TOther[End Date Calc]&gt;=A684),IF(B684="N",--(TOther[Start Day]=DAY(A684)),--(TOther[Start Day]&gt;=DAY(A684))),--(IFERROR(MOD(TOther[Start Month]-MONTH(A684)+2,2),1)=0),TOther[Amount])))</f>
        <v>0</v>
      </c>
      <c r="S684" s="8" cm="1">
        <f t="array" ref="S684">IF(A684="","",IF(COUNTIF(TOther[Frequency],S$1)=0,0,SUMPRODUCT(--(TOther[Frequency]=S$1),--(TOther[Start Date]&lt;=A684),--(TOther[End Date Calc]&gt;=A684),IF(B684="N",--(TOther[Start Day]=DAY(A684)),--(TOther[Start Day]&gt;=DAY(A684))),--(IFERROR(MOD(TOther[Start Month]-MONTH(A684)+3,3),1)=0),TOther[Amount])))</f>
        <v>0</v>
      </c>
      <c r="T684" s="8" cm="1">
        <f t="array" ref="T684">IF($A684="","",IF(COUNTIF(TOther[Frequency],T$1)=0,0,SUMPRODUCT(--(TOther[Frequency]=T$1),--(TOther[Start Date]&lt;=$A684),--(TOther[End Date Calc]&gt;=$A684),IF($B684="N",--(TOther[Start Day]=DAY($A684)),--(TOther[Start Day]&gt;=DAY($A684))),--(IFERROR(MOD(TOther[Start Month]-MONTH($A684)+4,4),1)=0),TOther[Amount])))</f>
        <v>0</v>
      </c>
      <c r="U684" s="8" cm="1">
        <f t="array" ref="U684">IF(A684="","",IF(COUNTIF(TOther[Frequency],$U$1)=0,0,SUMPRODUCT(--(TOther[Frequency]=$U$1),--(TOther[Start Date]&lt;=A684),--(TOther[End Date Calc]&gt;=A684),IF(B684="N",--(TOther[Start Day]=DAY(A684)),--(TOther[Start Day]&gt;=DAY(A684))),--(IFERROR(MOD(TOther[Start Month]-MONTH(A684)+6,6),1)=0),TOther[Amount])))</f>
        <v>0</v>
      </c>
      <c r="V684" s="8" cm="1">
        <f t="array" ref="V684">IF(A684="","",IF(COUNTIF(TOther[Frequency],$V$1)=0,0,SUMPRODUCT(--(TOther[Frequency]=$V$1),--(TOther[Start Date]&lt;=A684),--(TOther[End Date Calc]&gt;=A684),IF(B684="N",--(TOther[Start Day]=DAY(A684)),--(TOther[Start Day]&gt;=DAY(A684))),--(IFERROR(MOD(TOther[Start Month]-MONTH(A684)+12,12),1)=0),TOther[Amount])))</f>
        <v>0</v>
      </c>
      <c r="W684" s="8">
        <f>IF(A684="","",SUMIFS(TOther[Amount],TOther[Start Date],A684,TOther[Frequency],$W$1))</f>
        <v>0</v>
      </c>
      <c r="X684" s="9">
        <f t="shared" si="50"/>
        <v>0</v>
      </c>
      <c r="Y684" s="9">
        <f t="shared" si="54"/>
        <v>0</v>
      </c>
      <c r="Z684" s="8" cm="1">
        <f t="array" ref="Z684">IF(A684="","",IF(COUNTIF('2) Income'!$D$13:$D$32,"Weekly")=0,0,SUMPRODUCT(--(IFERROR(MOD(A684-'2) Income'!$F$13:$F$32,7),1)=0),--('2) Income'!$D$13:$D$32="Weekly"),--('2) Income'!$F$13:$F$32&lt;=A684),'2) Income'!$E$13:$E$32)))</f>
        <v>0</v>
      </c>
      <c r="AA684" s="8" cm="1">
        <f t="array" ref="AA684">IF(A684="","",IF(COUNTIF('2) Income'!$D$13:$D$32,"Every Other Week")=0,0,SUMPRODUCT(--(IFERROR(MOD(A684-'2) Income'!$F$13:$F$32,14),1)=0),--('2) Income'!$D$13:$D$32="Every Other Week"),--('2) Income'!$F$13:$F$32&lt;=A684),'2) Income'!$E$13:$E$32)))</f>
        <v>0</v>
      </c>
      <c r="AB684" s="8">
        <f>IF(A684="","",IF(COUNTIF('2) Income'!$D$13:$D$32,"1st and 15th")=0,0,IF(OR(DAY(A684)=1,DAY(A684)=15),SUMIFS('2) Income'!$E$13:$E$32,'2) Income'!$D$13:$D$32,"1st and 15th",'2) Income'!$F$13:$F$32,"&lt;="&amp;$A684),0)))</f>
        <v>0</v>
      </c>
      <c r="AC684" s="8">
        <f>IF(A684="","",IF(COUNTIF('2) Income'!$D$13:$D$32,"2nd Wednesday")=0,0,IF(A684=(A684-DAY(A684)+1+2*7-WEEKDAY(A684-DAY(A684)+8-4,1)),SUMIFS('2) Income'!$E$13:$E$32,'2) Income'!$D$13:$D$32,"2nd Wednesday",'2) Income'!$F$13:$F$32,"&lt;="&amp;$A684),0)))</f>
        <v>0</v>
      </c>
      <c r="AD684" s="8">
        <f>IF(A684="","",IF(COUNTIF('2) Income'!$D$13:$D$32,"3rd Wednesday")=0,0,IF(A684=(A684-DAY(A684)+1+3*7-WEEKDAY(A684-DAY(A684)+8-4,1)),SUMIFS('2) Income'!$E$13:$E$32,'2) Income'!$D$13:$D$32,"3rd Wednesday",'2) Income'!$F$13:$F$32,"&lt;="&amp;$A684),0)))</f>
        <v>0</v>
      </c>
      <c r="AE684" s="8">
        <f>IF(A684="","",IF(COUNTIF('2) Income'!$D$13:$D$32,"4th Wednesday")=0,0,IF(A684=(A684-DAY(A684)+1+4*7-WEEKDAY(A684-DAY(A684)+8-4,1)),SUMIFS('2) Income'!$E$13:$E$32,'2) Income'!$D$13:$D$32,"4th Wednesday",'2) Income'!$F$13:$F$32,"&lt;="&amp;$A684),0)))</f>
        <v>0</v>
      </c>
      <c r="AF684" s="8" cm="1">
        <f t="array" ref="AF684">IF(A684="","",IF(COUNTIF('2) Income'!$D$13:$D$32,"Every 4 Weeks")=0,0,SUMPRODUCT(--(IFERROR(MOD(A684-'2) Income'!$F$13:$F$32,28),1)=0),--('2) Income'!$D$13:$D$32="Every 4 Weeks"),--('2) Income'!$F$13:$F$32&lt;=A684),'2) Income'!$E$13:$E$32)))</f>
        <v>0</v>
      </c>
      <c r="AG684" s="8">
        <f>IF(A684="","",IF(COUNTIF('2) Income'!$D$13:$D$32,"Monthly")=0,0,IF(B684="N",SUMIFS('2) Income'!$E$13:$E$32,'2) Income'!$D$13:$D$32,"monthly",'2) Income'!$F$13:$F$32,"&lt;="&amp;$A684,'2) Income'!$I$13:$I$32,DAY(A684)),SUMIFS('2) Income'!$E$13:$E$32,'2) Income'!$D$13:$D$32,"monthly",'2) Income'!$F$13:$F$32,"&lt;="&amp;$A684,'2) Income'!$I$13:$I$32,"&gt;="&amp;DAY(A684)))))</f>
        <v>0</v>
      </c>
      <c r="AH684" s="8" cm="1">
        <f t="array" ref="AH684">IF(A684="","",IF(COUNTIF('2) Income'!$D$13:$D$32,"Yearly")=0,0,SUMPRODUCT(--('2) Income'!$D$13:$D$32="Yearly"),--('2) Income'!$F$13:$F$32&lt;=A684),IF(B684="N",--('2) Income'!$I$13:$I$32=DAY(A684)),--('2) Income'!$I$13:$I$32&gt;=DAY(A684))),--(IFERROR(MOD('2) Income'!$H$13:$H$32-MONTH(A684)+12,12),1)=0),'2) Income'!$E$13:$E$32)))</f>
        <v>0</v>
      </c>
      <c r="AI684" s="8">
        <f>IF(A684="","",IF(COUNTIF('2) Income'!$D$13:$D$32,"one-time")=0,0,SUMIFS('2) Income'!$E$13:$E$32,'2) Income'!$D$13:$D$32,"one-time",'2) Income'!$F$13:$F$32,"="&amp;$A684)))</f>
        <v>0</v>
      </c>
      <c r="AJ684" s="9">
        <f t="shared" si="51"/>
        <v>0</v>
      </c>
    </row>
    <row r="685" spans="1:36">
      <c r="A685" s="7">
        <f>IF(A684="","",IF(A684+1&lt;='1) Period'!$E$21,A684+1,""))</f>
        <v>46157</v>
      </c>
      <c r="B685" s="7" t="str">
        <f t="shared" si="52"/>
        <v>N</v>
      </c>
      <c r="C685" t="str">
        <f t="shared" si="53"/>
        <v>F</v>
      </c>
      <c r="D685" s="8">
        <f>IF(A685="","",IF(TEXT(A685,"dddd")='4) Happy Money'!$E$23,WAllowance,0))</f>
        <v>0</v>
      </c>
      <c r="E685" s="8">
        <f>IF(A685="","",IF(B685="N",SUMIF(TMonthly[Day of the Month],DAY(A685),TMonthly[Amount]),SUMIF(TMonthly[Day of the Month],"&gt;="&amp;DAY(A685),TMonthly[Amount])))</f>
        <v>0</v>
      </c>
      <c r="F685" s="8" cm="1">
        <f t="array" ref="F685">IF(A685="","",SUMPRODUCT(--(TYearly[Due Date]&lt;=A685),IF(B685="N",--(TYearly[Day]=DAY(A685)),--(TYearly[Day]&gt;=DAY(A685))),--(IFERROR(MOD(TYearly[Month]-MONTH(A685)+12,12),1)=0),TYearly[Amount]))</f>
        <v>0</v>
      </c>
      <c r="G685" s="8">
        <f>IF(A685="","",SUMIF(TOneTime[Due Date],A685,TOneTime[Amount]))</f>
        <v>0</v>
      </c>
      <c r="H685" s="8" cm="1">
        <f t="array" ref="H685">IF(A685="","",IF(COUNTIF(TOther[Frequency],$H$1)=0,0,SUMPRODUCT(--(IFERROR(MOD(A685-TOther[Start Date],7),1)=0),--(TOther[Frequency]=$H$1),--(TOther[Start Date]&lt;=A685),--(TOther[End Date Calc]&gt;=A685),TOther[Amount])))</f>
        <v>0</v>
      </c>
      <c r="I685" s="8" cm="1">
        <f t="array" ref="I685">IF(A685="","",IF(COUNTIF(TOther[Frequency],$I$1)=0,0,SUMPRODUCT(--(IFERROR(MOD(A685-TOther[Start Date],14),1)=0),--(TOther[Frequency]=$I$1),--(TOther[Start Date]&lt;=A685),--(TOther[End Date Calc]&gt;=A685),TOther[Amount])))</f>
        <v>0</v>
      </c>
      <c r="J685" s="8">
        <f>IF(A685="","",IF(COUNTIF(TOther[Frequency],$J$1)=0,0,IF(OR(DAY(A685)=1,DAY(A685)=15),SUMIFS(TOther[Amount],TOther[Frequency],$J$1,TOther[Start Date],"&lt;="&amp;$A685,TOther[End Date Calc],"&gt;="&amp;A685),0)))</f>
        <v>0</v>
      </c>
      <c r="K685" s="8">
        <f>IF(A685="","",IF(COUNTIF(TOther[Frequency],$K$1)=0,0,IF(A685=(A685-DAY(A685)+1+2*7-WEEKDAY(A685-DAY(A685)+8-4,1)),SUMIFS(TOther[Amount],TOther[Frequency],$K$1,TOther[Start Date],"&lt;="&amp;$A685,TOther[End Date Calc],"&gt;="&amp;A685),0)))</f>
        <v>0</v>
      </c>
      <c r="L685" s="8">
        <f>IF(A685="","",IF(COUNTIF(TOther[Frequency],$L$1)=0,0,IF(A685=(A685-DAY(A685)+1+3*7-WEEKDAY(A685-DAY(A685)+8-4,1)),SUMIFS(TOther[Amount],TOther[Frequency],$L$1,TOther[Start Date],"&lt;="&amp;$A685,TOther[End Date Calc],"&gt;="&amp;A685),0)))</f>
        <v>0</v>
      </c>
      <c r="M685" s="8">
        <f>IF(A685="","",IF(COUNTIF(TOther[Frequency],$M$1)=0,0,IF(A685=(A685-DAY(A685)+1+4*7-WEEKDAY(A685-DAY(A685)+8-4,1)),SUMIFS(TOther[Amount],TOther[Frequency],$M$1,TOther[Start Date],"&lt;="&amp;$A685,TOther[End Date Calc],"&gt;="&amp;A685),0)))</f>
        <v>0</v>
      </c>
      <c r="N685" s="8" cm="1">
        <f t="array" ref="N685">IF(A685="","",IF(COUNTIF(TOther[Frequency],$N$1)=0,0,SUMPRODUCT(--(IFERROR(MOD(A685-TOther[Start Date],28),1)=0),--(TOther[Frequency]=$N$1),--(TOther[Start Date]&lt;=A685),--(TOther[End Date Calc]&gt;=A685),TOther[Amount])))</f>
        <v>0</v>
      </c>
      <c r="O685" s="8" cm="1">
        <f t="array" ref="O685">IF(A685="","",IF(COUNTIF(TOther[Frequency],$O$1)=0,0,SUMPRODUCT(--(IFERROR(MOD(A685-TOther[Start Date],42),1)=0),--(TOther[Frequency]=$O$1),--(TOther[Start Date]&lt;=A685),--(TOther[End Date Calc]&gt;=A685),TOther[Amount])))</f>
        <v>0</v>
      </c>
      <c r="P685" s="8" cm="1">
        <f t="array" ref="P685">IF(A685="","",IF(COUNTIF(TOther[Frequency],$P$1)=0,0,SUMPRODUCT(--(IFERROR(MOD(A685-TOther[Start Date],56),1)=0),--(TOther[Frequency]=$P$1),--(TOther[Start Date]&lt;=A685),--(TOther[End Date Calc]&gt;=A685),TOther[Amount])))</f>
        <v>0</v>
      </c>
      <c r="Q685" s="8">
        <f>IF(A685="","",IF(COUNTIF(TOther[Frequency],$Q$1)=0,0,IF(B685="N",SUMIFS(TOther[Amount],TOther[Frequency],$Q$1,TOther[Start Date],"&lt;="&amp;$A685,TOther[End Date Calc],"&gt;="&amp;A685,TOther[Start Day],DAY(A685)),SUMIFS(TOther[Amount],TOther[Frequency],$Q$1,TOther[Start Date],"&lt;="&amp;$A685,TOther[End Date Calc],"&gt;="&amp;A685,TOther[Start Day],"&gt;="&amp;DAY(A685)))))</f>
        <v>0</v>
      </c>
      <c r="R685" s="8" cm="1">
        <f t="array" ref="R685">IF(A685="","",IF(COUNTIF(TOther[Frequency],R$1)=0,0,SUMPRODUCT(--(TOther[Frequency]=R$1),--(TOther[Start Date]&lt;=A685),--(TOther[End Date Calc]&gt;=A685),IF(B685="N",--(TOther[Start Day]=DAY(A685)),--(TOther[Start Day]&gt;=DAY(A685))),--(IFERROR(MOD(TOther[Start Month]-MONTH(A685)+2,2),1)=0),TOther[Amount])))</f>
        <v>0</v>
      </c>
      <c r="S685" s="8" cm="1">
        <f t="array" ref="S685">IF(A685="","",IF(COUNTIF(TOther[Frequency],S$1)=0,0,SUMPRODUCT(--(TOther[Frequency]=S$1),--(TOther[Start Date]&lt;=A685),--(TOther[End Date Calc]&gt;=A685),IF(B685="N",--(TOther[Start Day]=DAY(A685)),--(TOther[Start Day]&gt;=DAY(A685))),--(IFERROR(MOD(TOther[Start Month]-MONTH(A685)+3,3),1)=0),TOther[Amount])))</f>
        <v>0</v>
      </c>
      <c r="T685" s="8" cm="1">
        <f t="array" ref="T685">IF($A685="","",IF(COUNTIF(TOther[Frequency],T$1)=0,0,SUMPRODUCT(--(TOther[Frequency]=T$1),--(TOther[Start Date]&lt;=$A685),--(TOther[End Date Calc]&gt;=$A685),IF($B685="N",--(TOther[Start Day]=DAY($A685)),--(TOther[Start Day]&gt;=DAY($A685))),--(IFERROR(MOD(TOther[Start Month]-MONTH($A685)+4,4),1)=0),TOther[Amount])))</f>
        <v>0</v>
      </c>
      <c r="U685" s="8" cm="1">
        <f t="array" ref="U685">IF(A685="","",IF(COUNTIF(TOther[Frequency],$U$1)=0,0,SUMPRODUCT(--(TOther[Frequency]=$U$1),--(TOther[Start Date]&lt;=A685),--(TOther[End Date Calc]&gt;=A685),IF(B685="N",--(TOther[Start Day]=DAY(A685)),--(TOther[Start Day]&gt;=DAY(A685))),--(IFERROR(MOD(TOther[Start Month]-MONTH(A685)+6,6),1)=0),TOther[Amount])))</f>
        <v>0</v>
      </c>
      <c r="V685" s="8" cm="1">
        <f t="array" ref="V685">IF(A685="","",IF(COUNTIF(TOther[Frequency],$V$1)=0,0,SUMPRODUCT(--(TOther[Frequency]=$V$1),--(TOther[Start Date]&lt;=A685),--(TOther[End Date Calc]&gt;=A685),IF(B685="N",--(TOther[Start Day]=DAY(A685)),--(TOther[Start Day]&gt;=DAY(A685))),--(IFERROR(MOD(TOther[Start Month]-MONTH(A685)+12,12),1)=0),TOther[Amount])))</f>
        <v>0</v>
      </c>
      <c r="W685" s="8">
        <f>IF(A685="","",SUMIFS(TOther[Amount],TOther[Start Date],A685,TOther[Frequency],$W$1))</f>
        <v>0</v>
      </c>
      <c r="X685" s="9">
        <f t="shared" si="50"/>
        <v>0</v>
      </c>
      <c r="Y685" s="9">
        <f t="shared" si="54"/>
        <v>0</v>
      </c>
      <c r="Z685" s="8" cm="1">
        <f t="array" ref="Z685">IF(A685="","",IF(COUNTIF('2) Income'!$D$13:$D$32,"Weekly")=0,0,SUMPRODUCT(--(IFERROR(MOD(A685-'2) Income'!$F$13:$F$32,7),1)=0),--('2) Income'!$D$13:$D$32="Weekly"),--('2) Income'!$F$13:$F$32&lt;=A685),'2) Income'!$E$13:$E$32)))</f>
        <v>0</v>
      </c>
      <c r="AA685" s="8" cm="1">
        <f t="array" ref="AA685">IF(A685="","",IF(COUNTIF('2) Income'!$D$13:$D$32,"Every Other Week")=0,0,SUMPRODUCT(--(IFERROR(MOD(A685-'2) Income'!$F$13:$F$32,14),1)=0),--('2) Income'!$D$13:$D$32="Every Other Week"),--('2) Income'!$F$13:$F$32&lt;=A685),'2) Income'!$E$13:$E$32)))</f>
        <v>0</v>
      </c>
      <c r="AB685" s="8">
        <f>IF(A685="","",IF(COUNTIF('2) Income'!$D$13:$D$32,"1st and 15th")=0,0,IF(OR(DAY(A685)=1,DAY(A685)=15),SUMIFS('2) Income'!$E$13:$E$32,'2) Income'!$D$13:$D$32,"1st and 15th",'2) Income'!$F$13:$F$32,"&lt;="&amp;$A685),0)))</f>
        <v>0</v>
      </c>
      <c r="AC685" s="8">
        <f>IF(A685="","",IF(COUNTIF('2) Income'!$D$13:$D$32,"2nd Wednesday")=0,0,IF(A685=(A685-DAY(A685)+1+2*7-WEEKDAY(A685-DAY(A685)+8-4,1)),SUMIFS('2) Income'!$E$13:$E$32,'2) Income'!$D$13:$D$32,"2nd Wednesday",'2) Income'!$F$13:$F$32,"&lt;="&amp;$A685),0)))</f>
        <v>0</v>
      </c>
      <c r="AD685" s="8">
        <f>IF(A685="","",IF(COUNTIF('2) Income'!$D$13:$D$32,"3rd Wednesday")=0,0,IF(A685=(A685-DAY(A685)+1+3*7-WEEKDAY(A685-DAY(A685)+8-4,1)),SUMIFS('2) Income'!$E$13:$E$32,'2) Income'!$D$13:$D$32,"3rd Wednesday",'2) Income'!$F$13:$F$32,"&lt;="&amp;$A685),0)))</f>
        <v>0</v>
      </c>
      <c r="AE685" s="8">
        <f>IF(A685="","",IF(COUNTIF('2) Income'!$D$13:$D$32,"4th Wednesday")=0,0,IF(A685=(A685-DAY(A685)+1+4*7-WEEKDAY(A685-DAY(A685)+8-4,1)),SUMIFS('2) Income'!$E$13:$E$32,'2) Income'!$D$13:$D$32,"4th Wednesday",'2) Income'!$F$13:$F$32,"&lt;="&amp;$A685),0)))</f>
        <v>0</v>
      </c>
      <c r="AF685" s="8" cm="1">
        <f t="array" ref="AF685">IF(A685="","",IF(COUNTIF('2) Income'!$D$13:$D$32,"Every 4 Weeks")=0,0,SUMPRODUCT(--(IFERROR(MOD(A685-'2) Income'!$F$13:$F$32,28),1)=0),--('2) Income'!$D$13:$D$32="Every 4 Weeks"),--('2) Income'!$F$13:$F$32&lt;=A685),'2) Income'!$E$13:$E$32)))</f>
        <v>0</v>
      </c>
      <c r="AG685" s="8">
        <f>IF(A685="","",IF(COUNTIF('2) Income'!$D$13:$D$32,"Monthly")=0,0,IF(B685="N",SUMIFS('2) Income'!$E$13:$E$32,'2) Income'!$D$13:$D$32,"monthly",'2) Income'!$F$13:$F$32,"&lt;="&amp;$A685,'2) Income'!$I$13:$I$32,DAY(A685)),SUMIFS('2) Income'!$E$13:$E$32,'2) Income'!$D$13:$D$32,"monthly",'2) Income'!$F$13:$F$32,"&lt;="&amp;$A685,'2) Income'!$I$13:$I$32,"&gt;="&amp;DAY(A685)))))</f>
        <v>0</v>
      </c>
      <c r="AH685" s="8" cm="1">
        <f t="array" ref="AH685">IF(A685="","",IF(COUNTIF('2) Income'!$D$13:$D$32,"Yearly")=0,0,SUMPRODUCT(--('2) Income'!$D$13:$D$32="Yearly"),--('2) Income'!$F$13:$F$32&lt;=A685),IF(B685="N",--('2) Income'!$I$13:$I$32=DAY(A685)),--('2) Income'!$I$13:$I$32&gt;=DAY(A685))),--(IFERROR(MOD('2) Income'!$H$13:$H$32-MONTH(A685)+12,12),1)=0),'2) Income'!$E$13:$E$32)))</f>
        <v>0</v>
      </c>
      <c r="AI685" s="8">
        <f>IF(A685="","",IF(COUNTIF('2) Income'!$D$13:$D$32,"one-time")=0,0,SUMIFS('2) Income'!$E$13:$E$32,'2) Income'!$D$13:$D$32,"one-time",'2) Income'!$F$13:$F$32,"="&amp;$A685)))</f>
        <v>0</v>
      </c>
      <c r="AJ685" s="9">
        <f t="shared" si="51"/>
        <v>0</v>
      </c>
    </row>
    <row r="686" spans="1:36">
      <c r="A686" s="7">
        <f>IF(A685="","",IF(A685+1&lt;='1) Period'!$E$21,A685+1,""))</f>
        <v>46158</v>
      </c>
      <c r="B686" s="7" t="str">
        <f t="shared" si="52"/>
        <v>N</v>
      </c>
      <c r="C686" t="str">
        <f t="shared" si="53"/>
        <v>Y</v>
      </c>
      <c r="D686" s="8">
        <f>IF(A686="","",IF(TEXT(A686,"dddd")='4) Happy Money'!$E$23,WAllowance,0))</f>
        <v>0</v>
      </c>
      <c r="E686" s="8">
        <f>IF(A686="","",IF(B686="N",SUMIF(TMonthly[Day of the Month],DAY(A686),TMonthly[Amount]),SUMIF(TMonthly[Day of the Month],"&gt;="&amp;DAY(A686),TMonthly[Amount])))</f>
        <v>0</v>
      </c>
      <c r="F686" s="8" cm="1">
        <f t="array" ref="F686">IF(A686="","",SUMPRODUCT(--(TYearly[Due Date]&lt;=A686),IF(B686="N",--(TYearly[Day]=DAY(A686)),--(TYearly[Day]&gt;=DAY(A686))),--(IFERROR(MOD(TYearly[Month]-MONTH(A686)+12,12),1)=0),TYearly[Amount]))</f>
        <v>0</v>
      </c>
      <c r="G686" s="8">
        <f>IF(A686="","",SUMIF(TOneTime[Due Date],A686,TOneTime[Amount]))</f>
        <v>0</v>
      </c>
      <c r="H686" s="8" cm="1">
        <f t="array" ref="H686">IF(A686="","",IF(COUNTIF(TOther[Frequency],$H$1)=0,0,SUMPRODUCT(--(IFERROR(MOD(A686-TOther[Start Date],7),1)=0),--(TOther[Frequency]=$H$1),--(TOther[Start Date]&lt;=A686),--(TOther[End Date Calc]&gt;=A686),TOther[Amount])))</f>
        <v>0</v>
      </c>
      <c r="I686" s="8" cm="1">
        <f t="array" ref="I686">IF(A686="","",IF(COUNTIF(TOther[Frequency],$I$1)=0,0,SUMPRODUCT(--(IFERROR(MOD(A686-TOther[Start Date],14),1)=0),--(TOther[Frequency]=$I$1),--(TOther[Start Date]&lt;=A686),--(TOther[End Date Calc]&gt;=A686),TOther[Amount])))</f>
        <v>0</v>
      </c>
      <c r="J686" s="8">
        <f>IF(A686="","",IF(COUNTIF(TOther[Frequency],$J$1)=0,0,IF(OR(DAY(A686)=1,DAY(A686)=15),SUMIFS(TOther[Amount],TOther[Frequency],$J$1,TOther[Start Date],"&lt;="&amp;$A686,TOther[End Date Calc],"&gt;="&amp;A686),0)))</f>
        <v>0</v>
      </c>
      <c r="K686" s="8">
        <f>IF(A686="","",IF(COUNTIF(TOther[Frequency],$K$1)=0,0,IF(A686=(A686-DAY(A686)+1+2*7-WEEKDAY(A686-DAY(A686)+8-4,1)),SUMIFS(TOther[Amount],TOther[Frequency],$K$1,TOther[Start Date],"&lt;="&amp;$A686,TOther[End Date Calc],"&gt;="&amp;A686),0)))</f>
        <v>0</v>
      </c>
      <c r="L686" s="8">
        <f>IF(A686="","",IF(COUNTIF(TOther[Frequency],$L$1)=0,0,IF(A686=(A686-DAY(A686)+1+3*7-WEEKDAY(A686-DAY(A686)+8-4,1)),SUMIFS(TOther[Amount],TOther[Frequency],$L$1,TOther[Start Date],"&lt;="&amp;$A686,TOther[End Date Calc],"&gt;="&amp;A686),0)))</f>
        <v>0</v>
      </c>
      <c r="M686" s="8">
        <f>IF(A686="","",IF(COUNTIF(TOther[Frequency],$M$1)=0,0,IF(A686=(A686-DAY(A686)+1+4*7-WEEKDAY(A686-DAY(A686)+8-4,1)),SUMIFS(TOther[Amount],TOther[Frequency],$M$1,TOther[Start Date],"&lt;="&amp;$A686,TOther[End Date Calc],"&gt;="&amp;A686),0)))</f>
        <v>0</v>
      </c>
      <c r="N686" s="8" cm="1">
        <f t="array" ref="N686">IF(A686="","",IF(COUNTIF(TOther[Frequency],$N$1)=0,0,SUMPRODUCT(--(IFERROR(MOD(A686-TOther[Start Date],28),1)=0),--(TOther[Frequency]=$N$1),--(TOther[Start Date]&lt;=A686),--(TOther[End Date Calc]&gt;=A686),TOther[Amount])))</f>
        <v>0</v>
      </c>
      <c r="O686" s="8" cm="1">
        <f t="array" ref="O686">IF(A686="","",IF(COUNTIF(TOther[Frequency],$O$1)=0,0,SUMPRODUCT(--(IFERROR(MOD(A686-TOther[Start Date],42),1)=0),--(TOther[Frequency]=$O$1),--(TOther[Start Date]&lt;=A686),--(TOther[End Date Calc]&gt;=A686),TOther[Amount])))</f>
        <v>0</v>
      </c>
      <c r="P686" s="8" cm="1">
        <f t="array" ref="P686">IF(A686="","",IF(COUNTIF(TOther[Frequency],$P$1)=0,0,SUMPRODUCT(--(IFERROR(MOD(A686-TOther[Start Date],56),1)=0),--(TOther[Frequency]=$P$1),--(TOther[Start Date]&lt;=A686),--(TOther[End Date Calc]&gt;=A686),TOther[Amount])))</f>
        <v>0</v>
      </c>
      <c r="Q686" s="8">
        <f>IF(A686="","",IF(COUNTIF(TOther[Frequency],$Q$1)=0,0,IF(B686="N",SUMIFS(TOther[Amount],TOther[Frequency],$Q$1,TOther[Start Date],"&lt;="&amp;$A686,TOther[End Date Calc],"&gt;="&amp;A686,TOther[Start Day],DAY(A686)),SUMIFS(TOther[Amount],TOther[Frequency],$Q$1,TOther[Start Date],"&lt;="&amp;$A686,TOther[End Date Calc],"&gt;="&amp;A686,TOther[Start Day],"&gt;="&amp;DAY(A686)))))</f>
        <v>0</v>
      </c>
      <c r="R686" s="8" cm="1">
        <f t="array" ref="R686">IF(A686="","",IF(COUNTIF(TOther[Frequency],R$1)=0,0,SUMPRODUCT(--(TOther[Frequency]=R$1),--(TOther[Start Date]&lt;=A686),--(TOther[End Date Calc]&gt;=A686),IF(B686="N",--(TOther[Start Day]=DAY(A686)),--(TOther[Start Day]&gt;=DAY(A686))),--(IFERROR(MOD(TOther[Start Month]-MONTH(A686)+2,2),1)=0),TOther[Amount])))</f>
        <v>0</v>
      </c>
      <c r="S686" s="8" cm="1">
        <f t="array" ref="S686">IF(A686="","",IF(COUNTIF(TOther[Frequency],S$1)=0,0,SUMPRODUCT(--(TOther[Frequency]=S$1),--(TOther[Start Date]&lt;=A686),--(TOther[End Date Calc]&gt;=A686),IF(B686="N",--(TOther[Start Day]=DAY(A686)),--(TOther[Start Day]&gt;=DAY(A686))),--(IFERROR(MOD(TOther[Start Month]-MONTH(A686)+3,3),1)=0),TOther[Amount])))</f>
        <v>0</v>
      </c>
      <c r="T686" s="8" cm="1">
        <f t="array" ref="T686">IF($A686="","",IF(COUNTIF(TOther[Frequency],T$1)=0,0,SUMPRODUCT(--(TOther[Frequency]=T$1),--(TOther[Start Date]&lt;=$A686),--(TOther[End Date Calc]&gt;=$A686),IF($B686="N",--(TOther[Start Day]=DAY($A686)),--(TOther[Start Day]&gt;=DAY($A686))),--(IFERROR(MOD(TOther[Start Month]-MONTH($A686)+4,4),1)=0),TOther[Amount])))</f>
        <v>0</v>
      </c>
      <c r="U686" s="8" cm="1">
        <f t="array" ref="U686">IF(A686="","",IF(COUNTIF(TOther[Frequency],$U$1)=0,0,SUMPRODUCT(--(TOther[Frequency]=$U$1),--(TOther[Start Date]&lt;=A686),--(TOther[End Date Calc]&gt;=A686),IF(B686="N",--(TOther[Start Day]=DAY(A686)),--(TOther[Start Day]&gt;=DAY(A686))),--(IFERROR(MOD(TOther[Start Month]-MONTH(A686)+6,6),1)=0),TOther[Amount])))</f>
        <v>0</v>
      </c>
      <c r="V686" s="8" cm="1">
        <f t="array" ref="V686">IF(A686="","",IF(COUNTIF(TOther[Frequency],$V$1)=0,0,SUMPRODUCT(--(TOther[Frequency]=$V$1),--(TOther[Start Date]&lt;=A686),--(TOther[End Date Calc]&gt;=A686),IF(B686="N",--(TOther[Start Day]=DAY(A686)),--(TOther[Start Day]&gt;=DAY(A686))),--(IFERROR(MOD(TOther[Start Month]-MONTH(A686)+12,12),1)=0),TOther[Amount])))</f>
        <v>0</v>
      </c>
      <c r="W686" s="8">
        <f>IF(A686="","",SUMIFS(TOther[Amount],TOther[Start Date],A686,TOther[Frequency],$W$1))</f>
        <v>0</v>
      </c>
      <c r="X686" s="9">
        <f t="shared" si="50"/>
        <v>0</v>
      </c>
      <c r="Y686" s="9">
        <f t="shared" si="54"/>
        <v>0</v>
      </c>
      <c r="Z686" s="8" cm="1">
        <f t="array" ref="Z686">IF(A686="","",IF(COUNTIF('2) Income'!$D$13:$D$32,"Weekly")=0,0,SUMPRODUCT(--(IFERROR(MOD(A686-'2) Income'!$F$13:$F$32,7),1)=0),--('2) Income'!$D$13:$D$32="Weekly"),--('2) Income'!$F$13:$F$32&lt;=A686),'2) Income'!$E$13:$E$32)))</f>
        <v>0</v>
      </c>
      <c r="AA686" s="8" cm="1">
        <f t="array" ref="AA686">IF(A686="","",IF(COUNTIF('2) Income'!$D$13:$D$32,"Every Other Week")=0,0,SUMPRODUCT(--(IFERROR(MOD(A686-'2) Income'!$F$13:$F$32,14),1)=0),--('2) Income'!$D$13:$D$32="Every Other Week"),--('2) Income'!$F$13:$F$32&lt;=A686),'2) Income'!$E$13:$E$32)))</f>
        <v>0</v>
      </c>
      <c r="AB686" s="8">
        <f>IF(A686="","",IF(COUNTIF('2) Income'!$D$13:$D$32,"1st and 15th")=0,0,IF(OR(DAY(A686)=1,DAY(A686)=15),SUMIFS('2) Income'!$E$13:$E$32,'2) Income'!$D$13:$D$32,"1st and 15th",'2) Income'!$F$13:$F$32,"&lt;="&amp;$A686),0)))</f>
        <v>0</v>
      </c>
      <c r="AC686" s="8">
        <f>IF(A686="","",IF(COUNTIF('2) Income'!$D$13:$D$32,"2nd Wednesday")=0,0,IF(A686=(A686-DAY(A686)+1+2*7-WEEKDAY(A686-DAY(A686)+8-4,1)),SUMIFS('2) Income'!$E$13:$E$32,'2) Income'!$D$13:$D$32,"2nd Wednesday",'2) Income'!$F$13:$F$32,"&lt;="&amp;$A686),0)))</f>
        <v>0</v>
      </c>
      <c r="AD686" s="8">
        <f>IF(A686="","",IF(COUNTIF('2) Income'!$D$13:$D$32,"3rd Wednesday")=0,0,IF(A686=(A686-DAY(A686)+1+3*7-WEEKDAY(A686-DAY(A686)+8-4,1)),SUMIFS('2) Income'!$E$13:$E$32,'2) Income'!$D$13:$D$32,"3rd Wednesday",'2) Income'!$F$13:$F$32,"&lt;="&amp;$A686),0)))</f>
        <v>0</v>
      </c>
      <c r="AE686" s="8">
        <f>IF(A686="","",IF(COUNTIF('2) Income'!$D$13:$D$32,"4th Wednesday")=0,0,IF(A686=(A686-DAY(A686)+1+4*7-WEEKDAY(A686-DAY(A686)+8-4,1)),SUMIFS('2) Income'!$E$13:$E$32,'2) Income'!$D$13:$D$32,"4th Wednesday",'2) Income'!$F$13:$F$32,"&lt;="&amp;$A686),0)))</f>
        <v>0</v>
      </c>
      <c r="AF686" s="8" cm="1">
        <f t="array" ref="AF686">IF(A686="","",IF(COUNTIF('2) Income'!$D$13:$D$32,"Every 4 Weeks")=0,0,SUMPRODUCT(--(IFERROR(MOD(A686-'2) Income'!$F$13:$F$32,28),1)=0),--('2) Income'!$D$13:$D$32="Every 4 Weeks"),--('2) Income'!$F$13:$F$32&lt;=A686),'2) Income'!$E$13:$E$32)))</f>
        <v>0</v>
      </c>
      <c r="AG686" s="8">
        <f>IF(A686="","",IF(COUNTIF('2) Income'!$D$13:$D$32,"Monthly")=0,0,IF(B686="N",SUMIFS('2) Income'!$E$13:$E$32,'2) Income'!$D$13:$D$32,"monthly",'2) Income'!$F$13:$F$32,"&lt;="&amp;$A686,'2) Income'!$I$13:$I$32,DAY(A686)),SUMIFS('2) Income'!$E$13:$E$32,'2) Income'!$D$13:$D$32,"monthly",'2) Income'!$F$13:$F$32,"&lt;="&amp;$A686,'2) Income'!$I$13:$I$32,"&gt;="&amp;DAY(A686)))))</f>
        <v>0</v>
      </c>
      <c r="AH686" s="8" cm="1">
        <f t="array" ref="AH686">IF(A686="","",IF(COUNTIF('2) Income'!$D$13:$D$32,"Yearly")=0,0,SUMPRODUCT(--('2) Income'!$D$13:$D$32="Yearly"),--('2) Income'!$F$13:$F$32&lt;=A686),IF(B686="N",--('2) Income'!$I$13:$I$32=DAY(A686)),--('2) Income'!$I$13:$I$32&gt;=DAY(A686))),--(IFERROR(MOD('2) Income'!$H$13:$H$32-MONTH(A686)+12,12),1)=0),'2) Income'!$E$13:$E$32)))</f>
        <v>0</v>
      </c>
      <c r="AI686" s="8">
        <f>IF(A686="","",IF(COUNTIF('2) Income'!$D$13:$D$32,"one-time")=0,0,SUMIFS('2) Income'!$E$13:$E$32,'2) Income'!$D$13:$D$32,"one-time",'2) Income'!$F$13:$F$32,"="&amp;$A686)))</f>
        <v>0</v>
      </c>
      <c r="AJ686" s="9">
        <f t="shared" si="51"/>
        <v>0</v>
      </c>
    </row>
    <row r="687" spans="1:36">
      <c r="A687" s="7">
        <f>IF(A686="","",IF(A686+1&lt;='1) Period'!$E$21,A686+1,""))</f>
        <v>46159</v>
      </c>
      <c r="B687" s="7" t="str">
        <f t="shared" si="52"/>
        <v>N</v>
      </c>
      <c r="C687" t="str">
        <f t="shared" si="53"/>
        <v>Y</v>
      </c>
      <c r="D687" s="8">
        <f>IF(A687="","",IF(TEXT(A687,"dddd")='4) Happy Money'!$E$23,WAllowance,0))</f>
        <v>0</v>
      </c>
      <c r="E687" s="8">
        <f>IF(A687="","",IF(B687="N",SUMIF(TMonthly[Day of the Month],DAY(A687),TMonthly[Amount]),SUMIF(TMonthly[Day of the Month],"&gt;="&amp;DAY(A687),TMonthly[Amount])))</f>
        <v>0</v>
      </c>
      <c r="F687" s="8" cm="1">
        <f t="array" ref="F687">IF(A687="","",SUMPRODUCT(--(TYearly[Due Date]&lt;=A687),IF(B687="N",--(TYearly[Day]=DAY(A687)),--(TYearly[Day]&gt;=DAY(A687))),--(IFERROR(MOD(TYearly[Month]-MONTH(A687)+12,12),1)=0),TYearly[Amount]))</f>
        <v>0</v>
      </c>
      <c r="G687" s="8">
        <f>IF(A687="","",SUMIF(TOneTime[Due Date],A687,TOneTime[Amount]))</f>
        <v>0</v>
      </c>
      <c r="H687" s="8" cm="1">
        <f t="array" ref="H687">IF(A687="","",IF(COUNTIF(TOther[Frequency],$H$1)=0,0,SUMPRODUCT(--(IFERROR(MOD(A687-TOther[Start Date],7),1)=0),--(TOther[Frequency]=$H$1),--(TOther[Start Date]&lt;=A687),--(TOther[End Date Calc]&gt;=A687),TOther[Amount])))</f>
        <v>0</v>
      </c>
      <c r="I687" s="8" cm="1">
        <f t="array" ref="I687">IF(A687="","",IF(COUNTIF(TOther[Frequency],$I$1)=0,0,SUMPRODUCT(--(IFERROR(MOD(A687-TOther[Start Date],14),1)=0),--(TOther[Frequency]=$I$1),--(TOther[Start Date]&lt;=A687),--(TOther[End Date Calc]&gt;=A687),TOther[Amount])))</f>
        <v>0</v>
      </c>
      <c r="J687" s="8">
        <f>IF(A687="","",IF(COUNTIF(TOther[Frequency],$J$1)=0,0,IF(OR(DAY(A687)=1,DAY(A687)=15),SUMIFS(TOther[Amount],TOther[Frequency],$J$1,TOther[Start Date],"&lt;="&amp;$A687,TOther[End Date Calc],"&gt;="&amp;A687),0)))</f>
        <v>0</v>
      </c>
      <c r="K687" s="8">
        <f>IF(A687="","",IF(COUNTIF(TOther[Frequency],$K$1)=0,0,IF(A687=(A687-DAY(A687)+1+2*7-WEEKDAY(A687-DAY(A687)+8-4,1)),SUMIFS(TOther[Amount],TOther[Frequency],$K$1,TOther[Start Date],"&lt;="&amp;$A687,TOther[End Date Calc],"&gt;="&amp;A687),0)))</f>
        <v>0</v>
      </c>
      <c r="L687" s="8">
        <f>IF(A687="","",IF(COUNTIF(TOther[Frequency],$L$1)=0,0,IF(A687=(A687-DAY(A687)+1+3*7-WEEKDAY(A687-DAY(A687)+8-4,1)),SUMIFS(TOther[Amount],TOther[Frequency],$L$1,TOther[Start Date],"&lt;="&amp;$A687,TOther[End Date Calc],"&gt;="&amp;A687),0)))</f>
        <v>0</v>
      </c>
      <c r="M687" s="8">
        <f>IF(A687="","",IF(COUNTIF(TOther[Frequency],$M$1)=0,0,IF(A687=(A687-DAY(A687)+1+4*7-WEEKDAY(A687-DAY(A687)+8-4,1)),SUMIFS(TOther[Amount],TOther[Frequency],$M$1,TOther[Start Date],"&lt;="&amp;$A687,TOther[End Date Calc],"&gt;="&amp;A687),0)))</f>
        <v>0</v>
      </c>
      <c r="N687" s="8" cm="1">
        <f t="array" ref="N687">IF(A687="","",IF(COUNTIF(TOther[Frequency],$N$1)=0,0,SUMPRODUCT(--(IFERROR(MOD(A687-TOther[Start Date],28),1)=0),--(TOther[Frequency]=$N$1),--(TOther[Start Date]&lt;=A687),--(TOther[End Date Calc]&gt;=A687),TOther[Amount])))</f>
        <v>0</v>
      </c>
      <c r="O687" s="8" cm="1">
        <f t="array" ref="O687">IF(A687="","",IF(COUNTIF(TOther[Frequency],$O$1)=0,0,SUMPRODUCT(--(IFERROR(MOD(A687-TOther[Start Date],42),1)=0),--(TOther[Frequency]=$O$1),--(TOther[Start Date]&lt;=A687),--(TOther[End Date Calc]&gt;=A687),TOther[Amount])))</f>
        <v>0</v>
      </c>
      <c r="P687" s="8" cm="1">
        <f t="array" ref="P687">IF(A687="","",IF(COUNTIF(TOther[Frequency],$P$1)=0,0,SUMPRODUCT(--(IFERROR(MOD(A687-TOther[Start Date],56),1)=0),--(TOther[Frequency]=$P$1),--(TOther[Start Date]&lt;=A687),--(TOther[End Date Calc]&gt;=A687),TOther[Amount])))</f>
        <v>0</v>
      </c>
      <c r="Q687" s="8">
        <f>IF(A687="","",IF(COUNTIF(TOther[Frequency],$Q$1)=0,0,IF(B687="N",SUMIFS(TOther[Amount],TOther[Frequency],$Q$1,TOther[Start Date],"&lt;="&amp;$A687,TOther[End Date Calc],"&gt;="&amp;A687,TOther[Start Day],DAY(A687)),SUMIFS(TOther[Amount],TOther[Frequency],$Q$1,TOther[Start Date],"&lt;="&amp;$A687,TOther[End Date Calc],"&gt;="&amp;A687,TOther[Start Day],"&gt;="&amp;DAY(A687)))))</f>
        <v>0</v>
      </c>
      <c r="R687" s="8" cm="1">
        <f t="array" ref="R687">IF(A687="","",IF(COUNTIF(TOther[Frequency],R$1)=0,0,SUMPRODUCT(--(TOther[Frequency]=R$1),--(TOther[Start Date]&lt;=A687),--(TOther[End Date Calc]&gt;=A687),IF(B687="N",--(TOther[Start Day]=DAY(A687)),--(TOther[Start Day]&gt;=DAY(A687))),--(IFERROR(MOD(TOther[Start Month]-MONTH(A687)+2,2),1)=0),TOther[Amount])))</f>
        <v>0</v>
      </c>
      <c r="S687" s="8" cm="1">
        <f t="array" ref="S687">IF(A687="","",IF(COUNTIF(TOther[Frequency],S$1)=0,0,SUMPRODUCT(--(TOther[Frequency]=S$1),--(TOther[Start Date]&lt;=A687),--(TOther[End Date Calc]&gt;=A687),IF(B687="N",--(TOther[Start Day]=DAY(A687)),--(TOther[Start Day]&gt;=DAY(A687))),--(IFERROR(MOD(TOther[Start Month]-MONTH(A687)+3,3),1)=0),TOther[Amount])))</f>
        <v>0</v>
      </c>
      <c r="T687" s="8" cm="1">
        <f t="array" ref="T687">IF($A687="","",IF(COUNTIF(TOther[Frequency],T$1)=0,0,SUMPRODUCT(--(TOther[Frequency]=T$1),--(TOther[Start Date]&lt;=$A687),--(TOther[End Date Calc]&gt;=$A687),IF($B687="N",--(TOther[Start Day]=DAY($A687)),--(TOther[Start Day]&gt;=DAY($A687))),--(IFERROR(MOD(TOther[Start Month]-MONTH($A687)+4,4),1)=0),TOther[Amount])))</f>
        <v>0</v>
      </c>
      <c r="U687" s="8" cm="1">
        <f t="array" ref="U687">IF(A687="","",IF(COUNTIF(TOther[Frequency],$U$1)=0,0,SUMPRODUCT(--(TOther[Frequency]=$U$1),--(TOther[Start Date]&lt;=A687),--(TOther[End Date Calc]&gt;=A687),IF(B687="N",--(TOther[Start Day]=DAY(A687)),--(TOther[Start Day]&gt;=DAY(A687))),--(IFERROR(MOD(TOther[Start Month]-MONTH(A687)+6,6),1)=0),TOther[Amount])))</f>
        <v>0</v>
      </c>
      <c r="V687" s="8" cm="1">
        <f t="array" ref="V687">IF(A687="","",IF(COUNTIF(TOther[Frequency],$V$1)=0,0,SUMPRODUCT(--(TOther[Frequency]=$V$1),--(TOther[Start Date]&lt;=A687),--(TOther[End Date Calc]&gt;=A687),IF(B687="N",--(TOther[Start Day]=DAY(A687)),--(TOther[Start Day]&gt;=DAY(A687))),--(IFERROR(MOD(TOther[Start Month]-MONTH(A687)+12,12),1)=0),TOther[Amount])))</f>
        <v>0</v>
      </c>
      <c r="W687" s="8">
        <f>IF(A687="","",SUMIFS(TOther[Amount],TOther[Start Date],A687,TOther[Frequency],$W$1))</f>
        <v>0</v>
      </c>
      <c r="X687" s="9">
        <f t="shared" si="50"/>
        <v>0</v>
      </c>
      <c r="Y687" s="9">
        <f t="shared" si="54"/>
        <v>0</v>
      </c>
      <c r="Z687" s="8" cm="1">
        <f t="array" ref="Z687">IF(A687="","",IF(COUNTIF('2) Income'!$D$13:$D$32,"Weekly")=0,0,SUMPRODUCT(--(IFERROR(MOD(A687-'2) Income'!$F$13:$F$32,7),1)=0),--('2) Income'!$D$13:$D$32="Weekly"),--('2) Income'!$F$13:$F$32&lt;=A687),'2) Income'!$E$13:$E$32)))</f>
        <v>0</v>
      </c>
      <c r="AA687" s="8" cm="1">
        <f t="array" ref="AA687">IF(A687="","",IF(COUNTIF('2) Income'!$D$13:$D$32,"Every Other Week")=0,0,SUMPRODUCT(--(IFERROR(MOD(A687-'2) Income'!$F$13:$F$32,14),1)=0),--('2) Income'!$D$13:$D$32="Every Other Week"),--('2) Income'!$F$13:$F$32&lt;=A687),'2) Income'!$E$13:$E$32)))</f>
        <v>0</v>
      </c>
      <c r="AB687" s="8">
        <f>IF(A687="","",IF(COUNTIF('2) Income'!$D$13:$D$32,"1st and 15th")=0,0,IF(OR(DAY(A687)=1,DAY(A687)=15),SUMIFS('2) Income'!$E$13:$E$32,'2) Income'!$D$13:$D$32,"1st and 15th",'2) Income'!$F$13:$F$32,"&lt;="&amp;$A687),0)))</f>
        <v>0</v>
      </c>
      <c r="AC687" s="8">
        <f>IF(A687="","",IF(COUNTIF('2) Income'!$D$13:$D$32,"2nd Wednesday")=0,0,IF(A687=(A687-DAY(A687)+1+2*7-WEEKDAY(A687-DAY(A687)+8-4,1)),SUMIFS('2) Income'!$E$13:$E$32,'2) Income'!$D$13:$D$32,"2nd Wednesday",'2) Income'!$F$13:$F$32,"&lt;="&amp;$A687),0)))</f>
        <v>0</v>
      </c>
      <c r="AD687" s="8">
        <f>IF(A687="","",IF(COUNTIF('2) Income'!$D$13:$D$32,"3rd Wednesday")=0,0,IF(A687=(A687-DAY(A687)+1+3*7-WEEKDAY(A687-DAY(A687)+8-4,1)),SUMIFS('2) Income'!$E$13:$E$32,'2) Income'!$D$13:$D$32,"3rd Wednesday",'2) Income'!$F$13:$F$32,"&lt;="&amp;$A687),0)))</f>
        <v>0</v>
      </c>
      <c r="AE687" s="8">
        <f>IF(A687="","",IF(COUNTIF('2) Income'!$D$13:$D$32,"4th Wednesday")=0,0,IF(A687=(A687-DAY(A687)+1+4*7-WEEKDAY(A687-DAY(A687)+8-4,1)),SUMIFS('2) Income'!$E$13:$E$32,'2) Income'!$D$13:$D$32,"4th Wednesday",'2) Income'!$F$13:$F$32,"&lt;="&amp;$A687),0)))</f>
        <v>0</v>
      </c>
      <c r="AF687" s="8" cm="1">
        <f t="array" ref="AF687">IF(A687="","",IF(COUNTIF('2) Income'!$D$13:$D$32,"Every 4 Weeks")=0,0,SUMPRODUCT(--(IFERROR(MOD(A687-'2) Income'!$F$13:$F$32,28),1)=0),--('2) Income'!$D$13:$D$32="Every 4 Weeks"),--('2) Income'!$F$13:$F$32&lt;=A687),'2) Income'!$E$13:$E$32)))</f>
        <v>0</v>
      </c>
      <c r="AG687" s="8">
        <f>IF(A687="","",IF(COUNTIF('2) Income'!$D$13:$D$32,"Monthly")=0,0,IF(B687="N",SUMIFS('2) Income'!$E$13:$E$32,'2) Income'!$D$13:$D$32,"monthly",'2) Income'!$F$13:$F$32,"&lt;="&amp;$A687,'2) Income'!$I$13:$I$32,DAY(A687)),SUMIFS('2) Income'!$E$13:$E$32,'2) Income'!$D$13:$D$32,"monthly",'2) Income'!$F$13:$F$32,"&lt;="&amp;$A687,'2) Income'!$I$13:$I$32,"&gt;="&amp;DAY(A687)))))</f>
        <v>0</v>
      </c>
      <c r="AH687" s="8" cm="1">
        <f t="array" ref="AH687">IF(A687="","",IF(COUNTIF('2) Income'!$D$13:$D$32,"Yearly")=0,0,SUMPRODUCT(--('2) Income'!$D$13:$D$32="Yearly"),--('2) Income'!$F$13:$F$32&lt;=A687),IF(B687="N",--('2) Income'!$I$13:$I$32=DAY(A687)),--('2) Income'!$I$13:$I$32&gt;=DAY(A687))),--(IFERROR(MOD('2) Income'!$H$13:$H$32-MONTH(A687)+12,12),1)=0),'2) Income'!$E$13:$E$32)))</f>
        <v>0</v>
      </c>
      <c r="AI687" s="8">
        <f>IF(A687="","",IF(COUNTIF('2) Income'!$D$13:$D$32,"one-time")=0,0,SUMIFS('2) Income'!$E$13:$E$32,'2) Income'!$D$13:$D$32,"one-time",'2) Income'!$F$13:$F$32,"="&amp;$A687)))</f>
        <v>0</v>
      </c>
      <c r="AJ687" s="9">
        <f t="shared" si="51"/>
        <v>0</v>
      </c>
    </row>
    <row r="688" spans="1:36">
      <c r="A688" s="7">
        <f>IF(A687="","",IF(A687+1&lt;='1) Period'!$E$21,A687+1,""))</f>
        <v>46160</v>
      </c>
      <c r="B688" s="7" t="str">
        <f t="shared" si="52"/>
        <v>N</v>
      </c>
      <c r="C688" t="str">
        <f t="shared" si="53"/>
        <v>F</v>
      </c>
      <c r="D688" s="8">
        <f>IF(A688="","",IF(TEXT(A688,"dddd")='4) Happy Money'!$E$23,WAllowance,0))</f>
        <v>400</v>
      </c>
      <c r="E688" s="8">
        <f>IF(A688="","",IF(B688="N",SUMIF(TMonthly[Day of the Month],DAY(A688),TMonthly[Amount]),SUMIF(TMonthly[Day of the Month],"&gt;="&amp;DAY(A688),TMonthly[Amount])))</f>
        <v>0</v>
      </c>
      <c r="F688" s="8" cm="1">
        <f t="array" ref="F688">IF(A688="","",SUMPRODUCT(--(TYearly[Due Date]&lt;=A688),IF(B688="N",--(TYearly[Day]=DAY(A688)),--(TYearly[Day]&gt;=DAY(A688))),--(IFERROR(MOD(TYearly[Month]-MONTH(A688)+12,12),1)=0),TYearly[Amount]))</f>
        <v>0</v>
      </c>
      <c r="G688" s="8">
        <f>IF(A688="","",SUMIF(TOneTime[Due Date],A688,TOneTime[Amount]))</f>
        <v>0</v>
      </c>
      <c r="H688" s="8" cm="1">
        <f t="array" ref="H688">IF(A688="","",IF(COUNTIF(TOther[Frequency],$H$1)=0,0,SUMPRODUCT(--(IFERROR(MOD(A688-TOther[Start Date],7),1)=0),--(TOther[Frequency]=$H$1),--(TOther[Start Date]&lt;=A688),--(TOther[End Date Calc]&gt;=A688),TOther[Amount])))</f>
        <v>0</v>
      </c>
      <c r="I688" s="8" cm="1">
        <f t="array" ref="I688">IF(A688="","",IF(COUNTIF(TOther[Frequency],$I$1)=0,0,SUMPRODUCT(--(IFERROR(MOD(A688-TOther[Start Date],14),1)=0),--(TOther[Frequency]=$I$1),--(TOther[Start Date]&lt;=A688),--(TOther[End Date Calc]&gt;=A688),TOther[Amount])))</f>
        <v>0</v>
      </c>
      <c r="J688" s="8">
        <f>IF(A688="","",IF(COUNTIF(TOther[Frequency],$J$1)=0,0,IF(OR(DAY(A688)=1,DAY(A688)=15),SUMIFS(TOther[Amount],TOther[Frequency],$J$1,TOther[Start Date],"&lt;="&amp;$A688,TOther[End Date Calc],"&gt;="&amp;A688),0)))</f>
        <v>0</v>
      </c>
      <c r="K688" s="8">
        <f>IF(A688="","",IF(COUNTIF(TOther[Frequency],$K$1)=0,0,IF(A688=(A688-DAY(A688)+1+2*7-WEEKDAY(A688-DAY(A688)+8-4,1)),SUMIFS(TOther[Amount],TOther[Frequency],$K$1,TOther[Start Date],"&lt;="&amp;$A688,TOther[End Date Calc],"&gt;="&amp;A688),0)))</f>
        <v>0</v>
      </c>
      <c r="L688" s="8">
        <f>IF(A688="","",IF(COUNTIF(TOther[Frequency],$L$1)=0,0,IF(A688=(A688-DAY(A688)+1+3*7-WEEKDAY(A688-DAY(A688)+8-4,1)),SUMIFS(TOther[Amount],TOther[Frequency],$L$1,TOther[Start Date],"&lt;="&amp;$A688,TOther[End Date Calc],"&gt;="&amp;A688),0)))</f>
        <v>0</v>
      </c>
      <c r="M688" s="8">
        <f>IF(A688="","",IF(COUNTIF(TOther[Frequency],$M$1)=0,0,IF(A688=(A688-DAY(A688)+1+4*7-WEEKDAY(A688-DAY(A688)+8-4,1)),SUMIFS(TOther[Amount],TOther[Frequency],$M$1,TOther[Start Date],"&lt;="&amp;$A688,TOther[End Date Calc],"&gt;="&amp;A688),0)))</f>
        <v>0</v>
      </c>
      <c r="N688" s="8" cm="1">
        <f t="array" ref="N688">IF(A688="","",IF(COUNTIF(TOther[Frequency],$N$1)=0,0,SUMPRODUCT(--(IFERROR(MOD(A688-TOther[Start Date],28),1)=0),--(TOther[Frequency]=$N$1),--(TOther[Start Date]&lt;=A688),--(TOther[End Date Calc]&gt;=A688),TOther[Amount])))</f>
        <v>0</v>
      </c>
      <c r="O688" s="8" cm="1">
        <f t="array" ref="O688">IF(A688="","",IF(COUNTIF(TOther[Frequency],$O$1)=0,0,SUMPRODUCT(--(IFERROR(MOD(A688-TOther[Start Date],42),1)=0),--(TOther[Frequency]=$O$1),--(TOther[Start Date]&lt;=A688),--(TOther[End Date Calc]&gt;=A688),TOther[Amount])))</f>
        <v>0</v>
      </c>
      <c r="P688" s="8" cm="1">
        <f t="array" ref="P688">IF(A688="","",IF(COUNTIF(TOther[Frequency],$P$1)=0,0,SUMPRODUCT(--(IFERROR(MOD(A688-TOther[Start Date],56),1)=0),--(TOther[Frequency]=$P$1),--(TOther[Start Date]&lt;=A688),--(TOther[End Date Calc]&gt;=A688),TOther[Amount])))</f>
        <v>0</v>
      </c>
      <c r="Q688" s="8">
        <f>IF(A688="","",IF(COUNTIF(TOther[Frequency],$Q$1)=0,0,IF(B688="N",SUMIFS(TOther[Amount],TOther[Frequency],$Q$1,TOther[Start Date],"&lt;="&amp;$A688,TOther[End Date Calc],"&gt;="&amp;A688,TOther[Start Day],DAY(A688)),SUMIFS(TOther[Amount],TOther[Frequency],$Q$1,TOther[Start Date],"&lt;="&amp;$A688,TOther[End Date Calc],"&gt;="&amp;A688,TOther[Start Day],"&gt;="&amp;DAY(A688)))))</f>
        <v>0</v>
      </c>
      <c r="R688" s="8" cm="1">
        <f t="array" ref="R688">IF(A688="","",IF(COUNTIF(TOther[Frequency],R$1)=0,0,SUMPRODUCT(--(TOther[Frequency]=R$1),--(TOther[Start Date]&lt;=A688),--(TOther[End Date Calc]&gt;=A688),IF(B688="N",--(TOther[Start Day]=DAY(A688)),--(TOther[Start Day]&gt;=DAY(A688))),--(IFERROR(MOD(TOther[Start Month]-MONTH(A688)+2,2),1)=0),TOther[Amount])))</f>
        <v>0</v>
      </c>
      <c r="S688" s="8" cm="1">
        <f t="array" ref="S688">IF(A688="","",IF(COUNTIF(TOther[Frequency],S$1)=0,0,SUMPRODUCT(--(TOther[Frequency]=S$1),--(TOther[Start Date]&lt;=A688),--(TOther[End Date Calc]&gt;=A688),IF(B688="N",--(TOther[Start Day]=DAY(A688)),--(TOther[Start Day]&gt;=DAY(A688))),--(IFERROR(MOD(TOther[Start Month]-MONTH(A688)+3,3),1)=0),TOther[Amount])))</f>
        <v>0</v>
      </c>
      <c r="T688" s="8" cm="1">
        <f t="array" ref="T688">IF($A688="","",IF(COUNTIF(TOther[Frequency],T$1)=0,0,SUMPRODUCT(--(TOther[Frequency]=T$1),--(TOther[Start Date]&lt;=$A688),--(TOther[End Date Calc]&gt;=$A688),IF($B688="N",--(TOther[Start Day]=DAY($A688)),--(TOther[Start Day]&gt;=DAY($A688))),--(IFERROR(MOD(TOther[Start Month]-MONTH($A688)+4,4),1)=0),TOther[Amount])))</f>
        <v>0</v>
      </c>
      <c r="U688" s="8" cm="1">
        <f t="array" ref="U688">IF(A688="","",IF(COUNTIF(TOther[Frequency],$U$1)=0,0,SUMPRODUCT(--(TOther[Frequency]=$U$1),--(TOther[Start Date]&lt;=A688),--(TOther[End Date Calc]&gt;=A688),IF(B688="N",--(TOther[Start Day]=DAY(A688)),--(TOther[Start Day]&gt;=DAY(A688))),--(IFERROR(MOD(TOther[Start Month]-MONTH(A688)+6,6),1)=0),TOther[Amount])))</f>
        <v>0</v>
      </c>
      <c r="V688" s="8" cm="1">
        <f t="array" ref="V688">IF(A688="","",IF(COUNTIF(TOther[Frequency],$V$1)=0,0,SUMPRODUCT(--(TOther[Frequency]=$V$1),--(TOther[Start Date]&lt;=A688),--(TOther[End Date Calc]&gt;=A688),IF(B688="N",--(TOther[Start Day]=DAY(A688)),--(TOther[Start Day]&gt;=DAY(A688))),--(IFERROR(MOD(TOther[Start Month]-MONTH(A688)+12,12),1)=0),TOther[Amount])))</f>
        <v>0</v>
      </c>
      <c r="W688" s="8">
        <f>IF(A688="","",SUMIFS(TOther[Amount],TOther[Start Date],A688,TOther[Frequency],$W$1))</f>
        <v>0</v>
      </c>
      <c r="X688" s="9">
        <f t="shared" si="50"/>
        <v>0</v>
      </c>
      <c r="Y688" s="9">
        <f t="shared" si="54"/>
        <v>0</v>
      </c>
      <c r="Z688" s="8" cm="1">
        <f t="array" ref="Z688">IF(A688="","",IF(COUNTIF('2) Income'!$D$13:$D$32,"Weekly")=0,0,SUMPRODUCT(--(IFERROR(MOD(A688-'2) Income'!$F$13:$F$32,7),1)=0),--('2) Income'!$D$13:$D$32="Weekly"),--('2) Income'!$F$13:$F$32&lt;=A688),'2) Income'!$E$13:$E$32)))</f>
        <v>0</v>
      </c>
      <c r="AA688" s="8" cm="1">
        <f t="array" ref="AA688">IF(A688="","",IF(COUNTIF('2) Income'!$D$13:$D$32,"Every Other Week")=0,0,SUMPRODUCT(--(IFERROR(MOD(A688-'2) Income'!$F$13:$F$32,14),1)=0),--('2) Income'!$D$13:$D$32="Every Other Week"),--('2) Income'!$F$13:$F$32&lt;=A688),'2) Income'!$E$13:$E$32)))</f>
        <v>0</v>
      </c>
      <c r="AB688" s="8">
        <f>IF(A688="","",IF(COUNTIF('2) Income'!$D$13:$D$32,"1st and 15th")=0,0,IF(OR(DAY(A688)=1,DAY(A688)=15),SUMIFS('2) Income'!$E$13:$E$32,'2) Income'!$D$13:$D$32,"1st and 15th",'2) Income'!$F$13:$F$32,"&lt;="&amp;$A688),0)))</f>
        <v>0</v>
      </c>
      <c r="AC688" s="8">
        <f>IF(A688="","",IF(COUNTIF('2) Income'!$D$13:$D$32,"2nd Wednesday")=0,0,IF(A688=(A688-DAY(A688)+1+2*7-WEEKDAY(A688-DAY(A688)+8-4,1)),SUMIFS('2) Income'!$E$13:$E$32,'2) Income'!$D$13:$D$32,"2nd Wednesday",'2) Income'!$F$13:$F$32,"&lt;="&amp;$A688),0)))</f>
        <v>0</v>
      </c>
      <c r="AD688" s="8">
        <f>IF(A688="","",IF(COUNTIF('2) Income'!$D$13:$D$32,"3rd Wednesday")=0,0,IF(A688=(A688-DAY(A688)+1+3*7-WEEKDAY(A688-DAY(A688)+8-4,1)),SUMIFS('2) Income'!$E$13:$E$32,'2) Income'!$D$13:$D$32,"3rd Wednesday",'2) Income'!$F$13:$F$32,"&lt;="&amp;$A688),0)))</f>
        <v>0</v>
      </c>
      <c r="AE688" s="8">
        <f>IF(A688="","",IF(COUNTIF('2) Income'!$D$13:$D$32,"4th Wednesday")=0,0,IF(A688=(A688-DAY(A688)+1+4*7-WEEKDAY(A688-DAY(A688)+8-4,1)),SUMIFS('2) Income'!$E$13:$E$32,'2) Income'!$D$13:$D$32,"4th Wednesday",'2) Income'!$F$13:$F$32,"&lt;="&amp;$A688),0)))</f>
        <v>0</v>
      </c>
      <c r="AF688" s="8" cm="1">
        <f t="array" ref="AF688">IF(A688="","",IF(COUNTIF('2) Income'!$D$13:$D$32,"Every 4 Weeks")=0,0,SUMPRODUCT(--(IFERROR(MOD(A688-'2) Income'!$F$13:$F$32,28),1)=0),--('2) Income'!$D$13:$D$32="Every 4 Weeks"),--('2) Income'!$F$13:$F$32&lt;=A688),'2) Income'!$E$13:$E$32)))</f>
        <v>0</v>
      </c>
      <c r="AG688" s="8">
        <f>IF(A688="","",IF(COUNTIF('2) Income'!$D$13:$D$32,"Monthly")=0,0,IF(B688="N",SUMIFS('2) Income'!$E$13:$E$32,'2) Income'!$D$13:$D$32,"monthly",'2) Income'!$F$13:$F$32,"&lt;="&amp;$A688,'2) Income'!$I$13:$I$32,DAY(A688)),SUMIFS('2) Income'!$E$13:$E$32,'2) Income'!$D$13:$D$32,"monthly",'2) Income'!$F$13:$F$32,"&lt;="&amp;$A688,'2) Income'!$I$13:$I$32,"&gt;="&amp;DAY(A688)))))</f>
        <v>0</v>
      </c>
      <c r="AH688" s="8" cm="1">
        <f t="array" ref="AH688">IF(A688="","",IF(COUNTIF('2) Income'!$D$13:$D$32,"Yearly")=0,0,SUMPRODUCT(--('2) Income'!$D$13:$D$32="Yearly"),--('2) Income'!$F$13:$F$32&lt;=A688),IF(B688="N",--('2) Income'!$I$13:$I$32=DAY(A688)),--('2) Income'!$I$13:$I$32&gt;=DAY(A688))),--(IFERROR(MOD('2) Income'!$H$13:$H$32-MONTH(A688)+12,12),1)=0),'2) Income'!$E$13:$E$32)))</f>
        <v>0</v>
      </c>
      <c r="AI688" s="8">
        <f>IF(A688="","",IF(COUNTIF('2) Income'!$D$13:$D$32,"one-time")=0,0,SUMIFS('2) Income'!$E$13:$E$32,'2) Income'!$D$13:$D$32,"one-time",'2) Income'!$F$13:$F$32,"="&amp;$A688)))</f>
        <v>0</v>
      </c>
      <c r="AJ688" s="9">
        <f t="shared" si="51"/>
        <v>0</v>
      </c>
    </row>
    <row r="689" spans="1:36">
      <c r="A689" s="7">
        <f>IF(A688="","",IF(A688+1&lt;='1) Period'!$E$21,A688+1,""))</f>
        <v>46161</v>
      </c>
      <c r="B689" s="7" t="str">
        <f t="shared" si="52"/>
        <v>N</v>
      </c>
      <c r="C689" t="str">
        <f t="shared" si="53"/>
        <v>F</v>
      </c>
      <c r="D689" s="8">
        <f>IF(A689="","",IF(TEXT(A689,"dddd")='4) Happy Money'!$E$23,WAllowance,0))</f>
        <v>0</v>
      </c>
      <c r="E689" s="8">
        <f>IF(A689="","",IF(B689="N",SUMIF(TMonthly[Day of the Month],DAY(A689),TMonthly[Amount]),SUMIF(TMonthly[Day of the Month],"&gt;="&amp;DAY(A689),TMonthly[Amount])))</f>
        <v>0</v>
      </c>
      <c r="F689" s="8" cm="1">
        <f t="array" ref="F689">IF(A689="","",SUMPRODUCT(--(TYearly[Due Date]&lt;=A689),IF(B689="N",--(TYearly[Day]=DAY(A689)),--(TYearly[Day]&gt;=DAY(A689))),--(IFERROR(MOD(TYearly[Month]-MONTH(A689)+12,12),1)=0),TYearly[Amount]))</f>
        <v>0</v>
      </c>
      <c r="G689" s="8">
        <f>IF(A689="","",SUMIF(TOneTime[Due Date],A689,TOneTime[Amount]))</f>
        <v>0</v>
      </c>
      <c r="H689" s="8" cm="1">
        <f t="array" ref="H689">IF(A689="","",IF(COUNTIF(TOther[Frequency],$H$1)=0,0,SUMPRODUCT(--(IFERROR(MOD(A689-TOther[Start Date],7),1)=0),--(TOther[Frequency]=$H$1),--(TOther[Start Date]&lt;=A689),--(TOther[End Date Calc]&gt;=A689),TOther[Amount])))</f>
        <v>0</v>
      </c>
      <c r="I689" s="8" cm="1">
        <f t="array" ref="I689">IF(A689="","",IF(COUNTIF(TOther[Frequency],$I$1)=0,0,SUMPRODUCT(--(IFERROR(MOD(A689-TOther[Start Date],14),1)=0),--(TOther[Frequency]=$I$1),--(TOther[Start Date]&lt;=A689),--(TOther[End Date Calc]&gt;=A689),TOther[Amount])))</f>
        <v>0</v>
      </c>
      <c r="J689" s="8">
        <f>IF(A689="","",IF(COUNTIF(TOther[Frequency],$J$1)=0,0,IF(OR(DAY(A689)=1,DAY(A689)=15),SUMIFS(TOther[Amount],TOther[Frequency],$J$1,TOther[Start Date],"&lt;="&amp;$A689,TOther[End Date Calc],"&gt;="&amp;A689),0)))</f>
        <v>0</v>
      </c>
      <c r="K689" s="8">
        <f>IF(A689="","",IF(COUNTIF(TOther[Frequency],$K$1)=0,0,IF(A689=(A689-DAY(A689)+1+2*7-WEEKDAY(A689-DAY(A689)+8-4,1)),SUMIFS(TOther[Amount],TOther[Frequency],$K$1,TOther[Start Date],"&lt;="&amp;$A689,TOther[End Date Calc],"&gt;="&amp;A689),0)))</f>
        <v>0</v>
      </c>
      <c r="L689" s="8">
        <f>IF(A689="","",IF(COUNTIF(TOther[Frequency],$L$1)=0,0,IF(A689=(A689-DAY(A689)+1+3*7-WEEKDAY(A689-DAY(A689)+8-4,1)),SUMIFS(TOther[Amount],TOther[Frequency],$L$1,TOther[Start Date],"&lt;="&amp;$A689,TOther[End Date Calc],"&gt;="&amp;A689),0)))</f>
        <v>0</v>
      </c>
      <c r="M689" s="8">
        <f>IF(A689="","",IF(COUNTIF(TOther[Frequency],$M$1)=0,0,IF(A689=(A689-DAY(A689)+1+4*7-WEEKDAY(A689-DAY(A689)+8-4,1)),SUMIFS(TOther[Amount],TOther[Frequency],$M$1,TOther[Start Date],"&lt;="&amp;$A689,TOther[End Date Calc],"&gt;="&amp;A689),0)))</f>
        <v>0</v>
      </c>
      <c r="N689" s="8" cm="1">
        <f t="array" ref="N689">IF(A689="","",IF(COUNTIF(TOther[Frequency],$N$1)=0,0,SUMPRODUCT(--(IFERROR(MOD(A689-TOther[Start Date],28),1)=0),--(TOther[Frequency]=$N$1),--(TOther[Start Date]&lt;=A689),--(TOther[End Date Calc]&gt;=A689),TOther[Amount])))</f>
        <v>0</v>
      </c>
      <c r="O689" s="8" cm="1">
        <f t="array" ref="O689">IF(A689="","",IF(COUNTIF(TOther[Frequency],$O$1)=0,0,SUMPRODUCT(--(IFERROR(MOD(A689-TOther[Start Date],42),1)=0),--(TOther[Frequency]=$O$1),--(TOther[Start Date]&lt;=A689),--(TOther[End Date Calc]&gt;=A689),TOther[Amount])))</f>
        <v>0</v>
      </c>
      <c r="P689" s="8" cm="1">
        <f t="array" ref="P689">IF(A689="","",IF(COUNTIF(TOther[Frequency],$P$1)=0,0,SUMPRODUCT(--(IFERROR(MOD(A689-TOther[Start Date],56),1)=0),--(TOther[Frequency]=$P$1),--(TOther[Start Date]&lt;=A689),--(TOther[End Date Calc]&gt;=A689),TOther[Amount])))</f>
        <v>0</v>
      </c>
      <c r="Q689" s="8">
        <f>IF(A689="","",IF(COUNTIF(TOther[Frequency],$Q$1)=0,0,IF(B689="N",SUMIFS(TOther[Amount],TOther[Frequency],$Q$1,TOther[Start Date],"&lt;="&amp;$A689,TOther[End Date Calc],"&gt;="&amp;A689,TOther[Start Day],DAY(A689)),SUMIFS(TOther[Amount],TOther[Frequency],$Q$1,TOther[Start Date],"&lt;="&amp;$A689,TOther[End Date Calc],"&gt;="&amp;A689,TOther[Start Day],"&gt;="&amp;DAY(A689)))))</f>
        <v>0</v>
      </c>
      <c r="R689" s="8" cm="1">
        <f t="array" ref="R689">IF(A689="","",IF(COUNTIF(TOther[Frequency],R$1)=0,0,SUMPRODUCT(--(TOther[Frequency]=R$1),--(TOther[Start Date]&lt;=A689),--(TOther[End Date Calc]&gt;=A689),IF(B689="N",--(TOther[Start Day]=DAY(A689)),--(TOther[Start Day]&gt;=DAY(A689))),--(IFERROR(MOD(TOther[Start Month]-MONTH(A689)+2,2),1)=0),TOther[Amount])))</f>
        <v>0</v>
      </c>
      <c r="S689" s="8" cm="1">
        <f t="array" ref="S689">IF(A689="","",IF(COUNTIF(TOther[Frequency],S$1)=0,0,SUMPRODUCT(--(TOther[Frequency]=S$1),--(TOther[Start Date]&lt;=A689),--(TOther[End Date Calc]&gt;=A689),IF(B689="N",--(TOther[Start Day]=DAY(A689)),--(TOther[Start Day]&gt;=DAY(A689))),--(IFERROR(MOD(TOther[Start Month]-MONTH(A689)+3,3),1)=0),TOther[Amount])))</f>
        <v>0</v>
      </c>
      <c r="T689" s="8" cm="1">
        <f t="array" ref="T689">IF($A689="","",IF(COUNTIF(TOther[Frequency],T$1)=0,0,SUMPRODUCT(--(TOther[Frequency]=T$1),--(TOther[Start Date]&lt;=$A689),--(TOther[End Date Calc]&gt;=$A689),IF($B689="N",--(TOther[Start Day]=DAY($A689)),--(TOther[Start Day]&gt;=DAY($A689))),--(IFERROR(MOD(TOther[Start Month]-MONTH($A689)+4,4),1)=0),TOther[Amount])))</f>
        <v>0</v>
      </c>
      <c r="U689" s="8" cm="1">
        <f t="array" ref="U689">IF(A689="","",IF(COUNTIF(TOther[Frequency],$U$1)=0,0,SUMPRODUCT(--(TOther[Frequency]=$U$1),--(TOther[Start Date]&lt;=A689),--(TOther[End Date Calc]&gt;=A689),IF(B689="N",--(TOther[Start Day]=DAY(A689)),--(TOther[Start Day]&gt;=DAY(A689))),--(IFERROR(MOD(TOther[Start Month]-MONTH(A689)+6,6),1)=0),TOther[Amount])))</f>
        <v>0</v>
      </c>
      <c r="V689" s="8" cm="1">
        <f t="array" ref="V689">IF(A689="","",IF(COUNTIF(TOther[Frequency],$V$1)=0,0,SUMPRODUCT(--(TOther[Frequency]=$V$1),--(TOther[Start Date]&lt;=A689),--(TOther[End Date Calc]&gt;=A689),IF(B689="N",--(TOther[Start Day]=DAY(A689)),--(TOther[Start Day]&gt;=DAY(A689))),--(IFERROR(MOD(TOther[Start Month]-MONTH(A689)+12,12),1)=0),TOther[Amount])))</f>
        <v>0</v>
      </c>
      <c r="W689" s="8">
        <f>IF(A689="","",SUMIFS(TOther[Amount],TOther[Start Date],A689,TOther[Frequency],$W$1))</f>
        <v>0</v>
      </c>
      <c r="X689" s="9">
        <f t="shared" si="50"/>
        <v>0</v>
      </c>
      <c r="Y689" s="9">
        <f t="shared" si="54"/>
        <v>0</v>
      </c>
      <c r="Z689" s="8" cm="1">
        <f t="array" ref="Z689">IF(A689="","",IF(COUNTIF('2) Income'!$D$13:$D$32,"Weekly")=0,0,SUMPRODUCT(--(IFERROR(MOD(A689-'2) Income'!$F$13:$F$32,7),1)=0),--('2) Income'!$D$13:$D$32="Weekly"),--('2) Income'!$F$13:$F$32&lt;=A689),'2) Income'!$E$13:$E$32)))</f>
        <v>0</v>
      </c>
      <c r="AA689" s="8" cm="1">
        <f t="array" ref="AA689">IF(A689="","",IF(COUNTIF('2) Income'!$D$13:$D$32,"Every Other Week")=0,0,SUMPRODUCT(--(IFERROR(MOD(A689-'2) Income'!$F$13:$F$32,14),1)=0),--('2) Income'!$D$13:$D$32="Every Other Week"),--('2) Income'!$F$13:$F$32&lt;=A689),'2) Income'!$E$13:$E$32)))</f>
        <v>0</v>
      </c>
      <c r="AB689" s="8">
        <f>IF(A689="","",IF(COUNTIF('2) Income'!$D$13:$D$32,"1st and 15th")=0,0,IF(OR(DAY(A689)=1,DAY(A689)=15),SUMIFS('2) Income'!$E$13:$E$32,'2) Income'!$D$13:$D$32,"1st and 15th",'2) Income'!$F$13:$F$32,"&lt;="&amp;$A689),0)))</f>
        <v>0</v>
      </c>
      <c r="AC689" s="8">
        <f>IF(A689="","",IF(COUNTIF('2) Income'!$D$13:$D$32,"2nd Wednesday")=0,0,IF(A689=(A689-DAY(A689)+1+2*7-WEEKDAY(A689-DAY(A689)+8-4,1)),SUMIFS('2) Income'!$E$13:$E$32,'2) Income'!$D$13:$D$32,"2nd Wednesday",'2) Income'!$F$13:$F$32,"&lt;="&amp;$A689),0)))</f>
        <v>0</v>
      </c>
      <c r="AD689" s="8">
        <f>IF(A689="","",IF(COUNTIF('2) Income'!$D$13:$D$32,"3rd Wednesday")=0,0,IF(A689=(A689-DAY(A689)+1+3*7-WEEKDAY(A689-DAY(A689)+8-4,1)),SUMIFS('2) Income'!$E$13:$E$32,'2) Income'!$D$13:$D$32,"3rd Wednesday",'2) Income'!$F$13:$F$32,"&lt;="&amp;$A689),0)))</f>
        <v>0</v>
      </c>
      <c r="AE689" s="8">
        <f>IF(A689="","",IF(COUNTIF('2) Income'!$D$13:$D$32,"4th Wednesday")=0,0,IF(A689=(A689-DAY(A689)+1+4*7-WEEKDAY(A689-DAY(A689)+8-4,1)),SUMIFS('2) Income'!$E$13:$E$32,'2) Income'!$D$13:$D$32,"4th Wednesday",'2) Income'!$F$13:$F$32,"&lt;="&amp;$A689),0)))</f>
        <v>0</v>
      </c>
      <c r="AF689" s="8" cm="1">
        <f t="array" ref="AF689">IF(A689="","",IF(COUNTIF('2) Income'!$D$13:$D$32,"Every 4 Weeks")=0,0,SUMPRODUCT(--(IFERROR(MOD(A689-'2) Income'!$F$13:$F$32,28),1)=0),--('2) Income'!$D$13:$D$32="Every 4 Weeks"),--('2) Income'!$F$13:$F$32&lt;=A689),'2) Income'!$E$13:$E$32)))</f>
        <v>0</v>
      </c>
      <c r="AG689" s="8">
        <f>IF(A689="","",IF(COUNTIF('2) Income'!$D$13:$D$32,"Monthly")=0,0,IF(B689="N",SUMIFS('2) Income'!$E$13:$E$32,'2) Income'!$D$13:$D$32,"monthly",'2) Income'!$F$13:$F$32,"&lt;="&amp;$A689,'2) Income'!$I$13:$I$32,DAY(A689)),SUMIFS('2) Income'!$E$13:$E$32,'2) Income'!$D$13:$D$32,"monthly",'2) Income'!$F$13:$F$32,"&lt;="&amp;$A689,'2) Income'!$I$13:$I$32,"&gt;="&amp;DAY(A689)))))</f>
        <v>0</v>
      </c>
      <c r="AH689" s="8" cm="1">
        <f t="array" ref="AH689">IF(A689="","",IF(COUNTIF('2) Income'!$D$13:$D$32,"Yearly")=0,0,SUMPRODUCT(--('2) Income'!$D$13:$D$32="Yearly"),--('2) Income'!$F$13:$F$32&lt;=A689),IF(B689="N",--('2) Income'!$I$13:$I$32=DAY(A689)),--('2) Income'!$I$13:$I$32&gt;=DAY(A689))),--(IFERROR(MOD('2) Income'!$H$13:$H$32-MONTH(A689)+12,12),1)=0),'2) Income'!$E$13:$E$32)))</f>
        <v>0</v>
      </c>
      <c r="AI689" s="8">
        <f>IF(A689="","",IF(COUNTIF('2) Income'!$D$13:$D$32,"one-time")=0,0,SUMIFS('2) Income'!$E$13:$E$32,'2) Income'!$D$13:$D$32,"one-time",'2) Income'!$F$13:$F$32,"="&amp;$A689)))</f>
        <v>0</v>
      </c>
      <c r="AJ689" s="9">
        <f t="shared" si="51"/>
        <v>0</v>
      </c>
    </row>
    <row r="690" spans="1:36">
      <c r="A690" s="7">
        <f>IF(A689="","",IF(A689+1&lt;='1) Period'!$E$21,A689+1,""))</f>
        <v>46162</v>
      </c>
      <c r="B690" s="7" t="str">
        <f t="shared" si="52"/>
        <v>N</v>
      </c>
      <c r="C690" t="str">
        <f t="shared" si="53"/>
        <v>F</v>
      </c>
      <c r="D690" s="8">
        <f>IF(A690="","",IF(TEXT(A690,"dddd")='4) Happy Money'!$E$23,WAllowance,0))</f>
        <v>0</v>
      </c>
      <c r="E690" s="8">
        <f>IF(A690="","",IF(B690="N",SUMIF(TMonthly[Day of the Month],DAY(A690),TMonthly[Amount]),SUMIF(TMonthly[Day of the Month],"&gt;="&amp;DAY(A690),TMonthly[Amount])))</f>
        <v>0</v>
      </c>
      <c r="F690" s="8" cm="1">
        <f t="array" ref="F690">IF(A690="","",SUMPRODUCT(--(TYearly[Due Date]&lt;=A690),IF(B690="N",--(TYearly[Day]=DAY(A690)),--(TYearly[Day]&gt;=DAY(A690))),--(IFERROR(MOD(TYearly[Month]-MONTH(A690)+12,12),1)=0),TYearly[Amount]))</f>
        <v>0</v>
      </c>
      <c r="G690" s="8">
        <f>IF(A690="","",SUMIF(TOneTime[Due Date],A690,TOneTime[Amount]))</f>
        <v>0</v>
      </c>
      <c r="H690" s="8" cm="1">
        <f t="array" ref="H690">IF(A690="","",IF(COUNTIF(TOther[Frequency],$H$1)=0,0,SUMPRODUCT(--(IFERROR(MOD(A690-TOther[Start Date],7),1)=0),--(TOther[Frequency]=$H$1),--(TOther[Start Date]&lt;=A690),--(TOther[End Date Calc]&gt;=A690),TOther[Amount])))</f>
        <v>0</v>
      </c>
      <c r="I690" s="8" cm="1">
        <f t="array" ref="I690">IF(A690="","",IF(COUNTIF(TOther[Frequency],$I$1)=0,0,SUMPRODUCT(--(IFERROR(MOD(A690-TOther[Start Date],14),1)=0),--(TOther[Frequency]=$I$1),--(TOther[Start Date]&lt;=A690),--(TOther[End Date Calc]&gt;=A690),TOther[Amount])))</f>
        <v>0</v>
      </c>
      <c r="J690" s="8">
        <f>IF(A690="","",IF(COUNTIF(TOther[Frequency],$J$1)=0,0,IF(OR(DAY(A690)=1,DAY(A690)=15),SUMIFS(TOther[Amount],TOther[Frequency],$J$1,TOther[Start Date],"&lt;="&amp;$A690,TOther[End Date Calc],"&gt;="&amp;A690),0)))</f>
        <v>0</v>
      </c>
      <c r="K690" s="8">
        <f>IF(A690="","",IF(COUNTIF(TOther[Frequency],$K$1)=0,0,IF(A690=(A690-DAY(A690)+1+2*7-WEEKDAY(A690-DAY(A690)+8-4,1)),SUMIFS(TOther[Amount],TOther[Frequency],$K$1,TOther[Start Date],"&lt;="&amp;$A690,TOther[End Date Calc],"&gt;="&amp;A690),0)))</f>
        <v>0</v>
      </c>
      <c r="L690" s="8">
        <f>IF(A690="","",IF(COUNTIF(TOther[Frequency],$L$1)=0,0,IF(A690=(A690-DAY(A690)+1+3*7-WEEKDAY(A690-DAY(A690)+8-4,1)),SUMIFS(TOther[Amount],TOther[Frequency],$L$1,TOther[Start Date],"&lt;="&amp;$A690,TOther[End Date Calc],"&gt;="&amp;A690),0)))</f>
        <v>0</v>
      </c>
      <c r="M690" s="8">
        <f>IF(A690="","",IF(COUNTIF(TOther[Frequency],$M$1)=0,0,IF(A690=(A690-DAY(A690)+1+4*7-WEEKDAY(A690-DAY(A690)+8-4,1)),SUMIFS(TOther[Amount],TOther[Frequency],$M$1,TOther[Start Date],"&lt;="&amp;$A690,TOther[End Date Calc],"&gt;="&amp;A690),0)))</f>
        <v>0</v>
      </c>
      <c r="N690" s="8" cm="1">
        <f t="array" ref="N690">IF(A690="","",IF(COUNTIF(TOther[Frequency],$N$1)=0,0,SUMPRODUCT(--(IFERROR(MOD(A690-TOther[Start Date],28),1)=0),--(TOther[Frequency]=$N$1),--(TOther[Start Date]&lt;=A690),--(TOther[End Date Calc]&gt;=A690),TOther[Amount])))</f>
        <v>0</v>
      </c>
      <c r="O690" s="8" cm="1">
        <f t="array" ref="O690">IF(A690="","",IF(COUNTIF(TOther[Frequency],$O$1)=0,0,SUMPRODUCT(--(IFERROR(MOD(A690-TOther[Start Date],42),1)=0),--(TOther[Frequency]=$O$1),--(TOther[Start Date]&lt;=A690),--(TOther[End Date Calc]&gt;=A690),TOther[Amount])))</f>
        <v>0</v>
      </c>
      <c r="P690" s="8" cm="1">
        <f t="array" ref="P690">IF(A690="","",IF(COUNTIF(TOther[Frequency],$P$1)=0,0,SUMPRODUCT(--(IFERROR(MOD(A690-TOther[Start Date],56),1)=0),--(TOther[Frequency]=$P$1),--(TOther[Start Date]&lt;=A690),--(TOther[End Date Calc]&gt;=A690),TOther[Amount])))</f>
        <v>0</v>
      </c>
      <c r="Q690" s="8">
        <f>IF(A690="","",IF(COUNTIF(TOther[Frequency],$Q$1)=0,0,IF(B690="N",SUMIFS(TOther[Amount],TOther[Frequency],$Q$1,TOther[Start Date],"&lt;="&amp;$A690,TOther[End Date Calc],"&gt;="&amp;A690,TOther[Start Day],DAY(A690)),SUMIFS(TOther[Amount],TOther[Frequency],$Q$1,TOther[Start Date],"&lt;="&amp;$A690,TOther[End Date Calc],"&gt;="&amp;A690,TOther[Start Day],"&gt;="&amp;DAY(A690)))))</f>
        <v>0</v>
      </c>
      <c r="R690" s="8" cm="1">
        <f t="array" ref="R690">IF(A690="","",IF(COUNTIF(TOther[Frequency],R$1)=0,0,SUMPRODUCT(--(TOther[Frequency]=R$1),--(TOther[Start Date]&lt;=A690),--(TOther[End Date Calc]&gt;=A690),IF(B690="N",--(TOther[Start Day]=DAY(A690)),--(TOther[Start Day]&gt;=DAY(A690))),--(IFERROR(MOD(TOther[Start Month]-MONTH(A690)+2,2),1)=0),TOther[Amount])))</f>
        <v>0</v>
      </c>
      <c r="S690" s="8" cm="1">
        <f t="array" ref="S690">IF(A690="","",IF(COUNTIF(TOther[Frequency],S$1)=0,0,SUMPRODUCT(--(TOther[Frequency]=S$1),--(TOther[Start Date]&lt;=A690),--(TOther[End Date Calc]&gt;=A690),IF(B690="N",--(TOther[Start Day]=DAY(A690)),--(TOther[Start Day]&gt;=DAY(A690))),--(IFERROR(MOD(TOther[Start Month]-MONTH(A690)+3,3),1)=0),TOther[Amount])))</f>
        <v>0</v>
      </c>
      <c r="T690" s="8" cm="1">
        <f t="array" ref="T690">IF($A690="","",IF(COUNTIF(TOther[Frequency],T$1)=0,0,SUMPRODUCT(--(TOther[Frequency]=T$1),--(TOther[Start Date]&lt;=$A690),--(TOther[End Date Calc]&gt;=$A690),IF($B690="N",--(TOther[Start Day]=DAY($A690)),--(TOther[Start Day]&gt;=DAY($A690))),--(IFERROR(MOD(TOther[Start Month]-MONTH($A690)+4,4),1)=0),TOther[Amount])))</f>
        <v>0</v>
      </c>
      <c r="U690" s="8" cm="1">
        <f t="array" ref="U690">IF(A690="","",IF(COUNTIF(TOther[Frequency],$U$1)=0,0,SUMPRODUCT(--(TOther[Frequency]=$U$1),--(TOther[Start Date]&lt;=A690),--(TOther[End Date Calc]&gt;=A690),IF(B690="N",--(TOther[Start Day]=DAY(A690)),--(TOther[Start Day]&gt;=DAY(A690))),--(IFERROR(MOD(TOther[Start Month]-MONTH(A690)+6,6),1)=0),TOther[Amount])))</f>
        <v>0</v>
      </c>
      <c r="V690" s="8" cm="1">
        <f t="array" ref="V690">IF(A690="","",IF(COUNTIF(TOther[Frequency],$V$1)=0,0,SUMPRODUCT(--(TOther[Frequency]=$V$1),--(TOther[Start Date]&lt;=A690),--(TOther[End Date Calc]&gt;=A690),IF(B690="N",--(TOther[Start Day]=DAY(A690)),--(TOther[Start Day]&gt;=DAY(A690))),--(IFERROR(MOD(TOther[Start Month]-MONTH(A690)+12,12),1)=0),TOther[Amount])))</f>
        <v>0</v>
      </c>
      <c r="W690" s="8">
        <f>IF(A690="","",SUMIFS(TOther[Amount],TOther[Start Date],A690,TOther[Frequency],$W$1))</f>
        <v>0</v>
      </c>
      <c r="X690" s="9">
        <f t="shared" si="50"/>
        <v>0</v>
      </c>
      <c r="Y690" s="9">
        <f t="shared" si="54"/>
        <v>0</v>
      </c>
      <c r="Z690" s="8" cm="1">
        <f t="array" ref="Z690">IF(A690="","",IF(COUNTIF('2) Income'!$D$13:$D$32,"Weekly")=0,0,SUMPRODUCT(--(IFERROR(MOD(A690-'2) Income'!$F$13:$F$32,7),1)=0),--('2) Income'!$D$13:$D$32="Weekly"),--('2) Income'!$F$13:$F$32&lt;=A690),'2) Income'!$E$13:$E$32)))</f>
        <v>0</v>
      </c>
      <c r="AA690" s="8" cm="1">
        <f t="array" ref="AA690">IF(A690="","",IF(COUNTIF('2) Income'!$D$13:$D$32,"Every Other Week")=0,0,SUMPRODUCT(--(IFERROR(MOD(A690-'2) Income'!$F$13:$F$32,14),1)=0),--('2) Income'!$D$13:$D$32="Every Other Week"),--('2) Income'!$F$13:$F$32&lt;=A690),'2) Income'!$E$13:$E$32)))</f>
        <v>0</v>
      </c>
      <c r="AB690" s="8">
        <f>IF(A690="","",IF(COUNTIF('2) Income'!$D$13:$D$32,"1st and 15th")=0,0,IF(OR(DAY(A690)=1,DAY(A690)=15),SUMIFS('2) Income'!$E$13:$E$32,'2) Income'!$D$13:$D$32,"1st and 15th",'2) Income'!$F$13:$F$32,"&lt;="&amp;$A690),0)))</f>
        <v>0</v>
      </c>
      <c r="AC690" s="8">
        <f>IF(A690="","",IF(COUNTIF('2) Income'!$D$13:$D$32,"2nd Wednesday")=0,0,IF(A690=(A690-DAY(A690)+1+2*7-WEEKDAY(A690-DAY(A690)+8-4,1)),SUMIFS('2) Income'!$E$13:$E$32,'2) Income'!$D$13:$D$32,"2nd Wednesday",'2) Income'!$F$13:$F$32,"&lt;="&amp;$A690),0)))</f>
        <v>0</v>
      </c>
      <c r="AD690" s="8">
        <f>IF(A690="","",IF(COUNTIF('2) Income'!$D$13:$D$32,"3rd Wednesday")=0,0,IF(A690=(A690-DAY(A690)+1+3*7-WEEKDAY(A690-DAY(A690)+8-4,1)),SUMIFS('2) Income'!$E$13:$E$32,'2) Income'!$D$13:$D$32,"3rd Wednesday",'2) Income'!$F$13:$F$32,"&lt;="&amp;$A690),0)))</f>
        <v>0</v>
      </c>
      <c r="AE690" s="8">
        <f>IF(A690="","",IF(COUNTIF('2) Income'!$D$13:$D$32,"4th Wednesday")=0,0,IF(A690=(A690-DAY(A690)+1+4*7-WEEKDAY(A690-DAY(A690)+8-4,1)),SUMIFS('2) Income'!$E$13:$E$32,'2) Income'!$D$13:$D$32,"4th Wednesday",'2) Income'!$F$13:$F$32,"&lt;="&amp;$A690),0)))</f>
        <v>0</v>
      </c>
      <c r="AF690" s="8" cm="1">
        <f t="array" ref="AF690">IF(A690="","",IF(COUNTIF('2) Income'!$D$13:$D$32,"Every 4 Weeks")=0,0,SUMPRODUCT(--(IFERROR(MOD(A690-'2) Income'!$F$13:$F$32,28),1)=0),--('2) Income'!$D$13:$D$32="Every 4 Weeks"),--('2) Income'!$F$13:$F$32&lt;=A690),'2) Income'!$E$13:$E$32)))</f>
        <v>0</v>
      </c>
      <c r="AG690" s="8">
        <f>IF(A690="","",IF(COUNTIF('2) Income'!$D$13:$D$32,"Monthly")=0,0,IF(B690="N",SUMIFS('2) Income'!$E$13:$E$32,'2) Income'!$D$13:$D$32,"monthly",'2) Income'!$F$13:$F$32,"&lt;="&amp;$A690,'2) Income'!$I$13:$I$32,DAY(A690)),SUMIFS('2) Income'!$E$13:$E$32,'2) Income'!$D$13:$D$32,"monthly",'2) Income'!$F$13:$F$32,"&lt;="&amp;$A690,'2) Income'!$I$13:$I$32,"&gt;="&amp;DAY(A690)))))</f>
        <v>0</v>
      </c>
      <c r="AH690" s="8" cm="1">
        <f t="array" ref="AH690">IF(A690="","",IF(COUNTIF('2) Income'!$D$13:$D$32,"Yearly")=0,0,SUMPRODUCT(--('2) Income'!$D$13:$D$32="Yearly"),--('2) Income'!$F$13:$F$32&lt;=A690),IF(B690="N",--('2) Income'!$I$13:$I$32=DAY(A690)),--('2) Income'!$I$13:$I$32&gt;=DAY(A690))),--(IFERROR(MOD('2) Income'!$H$13:$H$32-MONTH(A690)+12,12),1)=0),'2) Income'!$E$13:$E$32)))</f>
        <v>0</v>
      </c>
      <c r="AI690" s="8">
        <f>IF(A690="","",IF(COUNTIF('2) Income'!$D$13:$D$32,"one-time")=0,0,SUMIFS('2) Income'!$E$13:$E$32,'2) Income'!$D$13:$D$32,"one-time",'2) Income'!$F$13:$F$32,"="&amp;$A690)))</f>
        <v>0</v>
      </c>
      <c r="AJ690" s="9">
        <f t="shared" si="51"/>
        <v>0</v>
      </c>
    </row>
    <row r="691" spans="1:36">
      <c r="A691" s="7">
        <f>IF(A690="","",IF(A690+1&lt;='1) Period'!$E$21,A690+1,""))</f>
        <v>46163</v>
      </c>
      <c r="B691" s="7" t="str">
        <f t="shared" si="52"/>
        <v>N</v>
      </c>
      <c r="C691" t="str">
        <f t="shared" si="53"/>
        <v>F</v>
      </c>
      <c r="D691" s="8">
        <f>IF(A691="","",IF(TEXT(A691,"dddd")='4) Happy Money'!$E$23,WAllowance,0))</f>
        <v>0</v>
      </c>
      <c r="E691" s="8">
        <f>IF(A691="","",IF(B691="N",SUMIF(TMonthly[Day of the Month],DAY(A691),TMonthly[Amount]),SUMIF(TMonthly[Day of the Month],"&gt;="&amp;DAY(A691),TMonthly[Amount])))</f>
        <v>0</v>
      </c>
      <c r="F691" s="8" cm="1">
        <f t="array" ref="F691">IF(A691="","",SUMPRODUCT(--(TYearly[Due Date]&lt;=A691),IF(B691="N",--(TYearly[Day]=DAY(A691)),--(TYearly[Day]&gt;=DAY(A691))),--(IFERROR(MOD(TYearly[Month]-MONTH(A691)+12,12),1)=0),TYearly[Amount]))</f>
        <v>0</v>
      </c>
      <c r="G691" s="8">
        <f>IF(A691="","",SUMIF(TOneTime[Due Date],A691,TOneTime[Amount]))</f>
        <v>0</v>
      </c>
      <c r="H691" s="8" cm="1">
        <f t="array" ref="H691">IF(A691="","",IF(COUNTIF(TOther[Frequency],$H$1)=0,0,SUMPRODUCT(--(IFERROR(MOD(A691-TOther[Start Date],7),1)=0),--(TOther[Frequency]=$H$1),--(TOther[Start Date]&lt;=A691),--(TOther[End Date Calc]&gt;=A691),TOther[Amount])))</f>
        <v>0</v>
      </c>
      <c r="I691" s="8" cm="1">
        <f t="array" ref="I691">IF(A691="","",IF(COUNTIF(TOther[Frequency],$I$1)=0,0,SUMPRODUCT(--(IFERROR(MOD(A691-TOther[Start Date],14),1)=0),--(TOther[Frequency]=$I$1),--(TOther[Start Date]&lt;=A691),--(TOther[End Date Calc]&gt;=A691),TOther[Amount])))</f>
        <v>0</v>
      </c>
      <c r="J691" s="8">
        <f>IF(A691="","",IF(COUNTIF(TOther[Frequency],$J$1)=0,0,IF(OR(DAY(A691)=1,DAY(A691)=15),SUMIFS(TOther[Amount],TOther[Frequency],$J$1,TOther[Start Date],"&lt;="&amp;$A691,TOther[End Date Calc],"&gt;="&amp;A691),0)))</f>
        <v>0</v>
      </c>
      <c r="K691" s="8">
        <f>IF(A691="","",IF(COUNTIF(TOther[Frequency],$K$1)=0,0,IF(A691=(A691-DAY(A691)+1+2*7-WEEKDAY(A691-DAY(A691)+8-4,1)),SUMIFS(TOther[Amount],TOther[Frequency],$K$1,TOther[Start Date],"&lt;="&amp;$A691,TOther[End Date Calc],"&gt;="&amp;A691),0)))</f>
        <v>0</v>
      </c>
      <c r="L691" s="8">
        <f>IF(A691="","",IF(COUNTIF(TOther[Frequency],$L$1)=0,0,IF(A691=(A691-DAY(A691)+1+3*7-WEEKDAY(A691-DAY(A691)+8-4,1)),SUMIFS(TOther[Amount],TOther[Frequency],$L$1,TOther[Start Date],"&lt;="&amp;$A691,TOther[End Date Calc],"&gt;="&amp;A691),0)))</f>
        <v>0</v>
      </c>
      <c r="M691" s="8">
        <f>IF(A691="","",IF(COUNTIF(TOther[Frequency],$M$1)=0,0,IF(A691=(A691-DAY(A691)+1+4*7-WEEKDAY(A691-DAY(A691)+8-4,1)),SUMIFS(TOther[Amount],TOther[Frequency],$M$1,TOther[Start Date],"&lt;="&amp;$A691,TOther[End Date Calc],"&gt;="&amp;A691),0)))</f>
        <v>0</v>
      </c>
      <c r="N691" s="8" cm="1">
        <f t="array" ref="N691">IF(A691="","",IF(COUNTIF(TOther[Frequency],$N$1)=0,0,SUMPRODUCT(--(IFERROR(MOD(A691-TOther[Start Date],28),1)=0),--(TOther[Frequency]=$N$1),--(TOther[Start Date]&lt;=A691),--(TOther[End Date Calc]&gt;=A691),TOther[Amount])))</f>
        <v>0</v>
      </c>
      <c r="O691" s="8" cm="1">
        <f t="array" ref="O691">IF(A691="","",IF(COUNTIF(TOther[Frequency],$O$1)=0,0,SUMPRODUCT(--(IFERROR(MOD(A691-TOther[Start Date],42),1)=0),--(TOther[Frequency]=$O$1),--(TOther[Start Date]&lt;=A691),--(TOther[End Date Calc]&gt;=A691),TOther[Amount])))</f>
        <v>0</v>
      </c>
      <c r="P691" s="8" cm="1">
        <f t="array" ref="P691">IF(A691="","",IF(COUNTIF(TOther[Frequency],$P$1)=0,0,SUMPRODUCT(--(IFERROR(MOD(A691-TOther[Start Date],56),1)=0),--(TOther[Frequency]=$P$1),--(TOther[Start Date]&lt;=A691),--(TOther[End Date Calc]&gt;=A691),TOther[Amount])))</f>
        <v>0</v>
      </c>
      <c r="Q691" s="8">
        <f>IF(A691="","",IF(COUNTIF(TOther[Frequency],$Q$1)=0,0,IF(B691="N",SUMIFS(TOther[Amount],TOther[Frequency],$Q$1,TOther[Start Date],"&lt;="&amp;$A691,TOther[End Date Calc],"&gt;="&amp;A691,TOther[Start Day],DAY(A691)),SUMIFS(TOther[Amount],TOther[Frequency],$Q$1,TOther[Start Date],"&lt;="&amp;$A691,TOther[End Date Calc],"&gt;="&amp;A691,TOther[Start Day],"&gt;="&amp;DAY(A691)))))</f>
        <v>0</v>
      </c>
      <c r="R691" s="8" cm="1">
        <f t="array" ref="R691">IF(A691="","",IF(COUNTIF(TOther[Frequency],R$1)=0,0,SUMPRODUCT(--(TOther[Frequency]=R$1),--(TOther[Start Date]&lt;=A691),--(TOther[End Date Calc]&gt;=A691),IF(B691="N",--(TOther[Start Day]=DAY(A691)),--(TOther[Start Day]&gt;=DAY(A691))),--(IFERROR(MOD(TOther[Start Month]-MONTH(A691)+2,2),1)=0),TOther[Amount])))</f>
        <v>0</v>
      </c>
      <c r="S691" s="8" cm="1">
        <f t="array" ref="S691">IF(A691="","",IF(COUNTIF(TOther[Frequency],S$1)=0,0,SUMPRODUCT(--(TOther[Frequency]=S$1),--(TOther[Start Date]&lt;=A691),--(TOther[End Date Calc]&gt;=A691),IF(B691="N",--(TOther[Start Day]=DAY(A691)),--(TOther[Start Day]&gt;=DAY(A691))),--(IFERROR(MOD(TOther[Start Month]-MONTH(A691)+3,3),1)=0),TOther[Amount])))</f>
        <v>0</v>
      </c>
      <c r="T691" s="8" cm="1">
        <f t="array" ref="T691">IF($A691="","",IF(COUNTIF(TOther[Frequency],T$1)=0,0,SUMPRODUCT(--(TOther[Frequency]=T$1),--(TOther[Start Date]&lt;=$A691),--(TOther[End Date Calc]&gt;=$A691),IF($B691="N",--(TOther[Start Day]=DAY($A691)),--(TOther[Start Day]&gt;=DAY($A691))),--(IFERROR(MOD(TOther[Start Month]-MONTH($A691)+4,4),1)=0),TOther[Amount])))</f>
        <v>0</v>
      </c>
      <c r="U691" s="8" cm="1">
        <f t="array" ref="U691">IF(A691="","",IF(COUNTIF(TOther[Frequency],$U$1)=0,0,SUMPRODUCT(--(TOther[Frequency]=$U$1),--(TOther[Start Date]&lt;=A691),--(TOther[End Date Calc]&gt;=A691),IF(B691="N",--(TOther[Start Day]=DAY(A691)),--(TOther[Start Day]&gt;=DAY(A691))),--(IFERROR(MOD(TOther[Start Month]-MONTH(A691)+6,6),1)=0),TOther[Amount])))</f>
        <v>0</v>
      </c>
      <c r="V691" s="8" cm="1">
        <f t="array" ref="V691">IF(A691="","",IF(COUNTIF(TOther[Frequency],$V$1)=0,0,SUMPRODUCT(--(TOther[Frequency]=$V$1),--(TOther[Start Date]&lt;=A691),--(TOther[End Date Calc]&gt;=A691),IF(B691="N",--(TOther[Start Day]=DAY(A691)),--(TOther[Start Day]&gt;=DAY(A691))),--(IFERROR(MOD(TOther[Start Month]-MONTH(A691)+12,12),1)=0),TOther[Amount])))</f>
        <v>0</v>
      </c>
      <c r="W691" s="8">
        <f>IF(A691="","",SUMIFS(TOther[Amount],TOther[Start Date],A691,TOther[Frequency],$W$1))</f>
        <v>0</v>
      </c>
      <c r="X691" s="9">
        <f t="shared" si="50"/>
        <v>0</v>
      </c>
      <c r="Y691" s="9">
        <f t="shared" si="54"/>
        <v>0</v>
      </c>
      <c r="Z691" s="8" cm="1">
        <f t="array" ref="Z691">IF(A691="","",IF(COUNTIF('2) Income'!$D$13:$D$32,"Weekly")=0,0,SUMPRODUCT(--(IFERROR(MOD(A691-'2) Income'!$F$13:$F$32,7),1)=0),--('2) Income'!$D$13:$D$32="Weekly"),--('2) Income'!$F$13:$F$32&lt;=A691),'2) Income'!$E$13:$E$32)))</f>
        <v>0</v>
      </c>
      <c r="AA691" s="8" cm="1">
        <f t="array" ref="AA691">IF(A691="","",IF(COUNTIF('2) Income'!$D$13:$D$32,"Every Other Week")=0,0,SUMPRODUCT(--(IFERROR(MOD(A691-'2) Income'!$F$13:$F$32,14),1)=0),--('2) Income'!$D$13:$D$32="Every Other Week"),--('2) Income'!$F$13:$F$32&lt;=A691),'2) Income'!$E$13:$E$32)))</f>
        <v>0</v>
      </c>
      <c r="AB691" s="8">
        <f>IF(A691="","",IF(COUNTIF('2) Income'!$D$13:$D$32,"1st and 15th")=0,0,IF(OR(DAY(A691)=1,DAY(A691)=15),SUMIFS('2) Income'!$E$13:$E$32,'2) Income'!$D$13:$D$32,"1st and 15th",'2) Income'!$F$13:$F$32,"&lt;="&amp;$A691),0)))</f>
        <v>0</v>
      </c>
      <c r="AC691" s="8">
        <f>IF(A691="","",IF(COUNTIF('2) Income'!$D$13:$D$32,"2nd Wednesday")=0,0,IF(A691=(A691-DAY(A691)+1+2*7-WEEKDAY(A691-DAY(A691)+8-4,1)),SUMIFS('2) Income'!$E$13:$E$32,'2) Income'!$D$13:$D$32,"2nd Wednesday",'2) Income'!$F$13:$F$32,"&lt;="&amp;$A691),0)))</f>
        <v>0</v>
      </c>
      <c r="AD691" s="8">
        <f>IF(A691="","",IF(COUNTIF('2) Income'!$D$13:$D$32,"3rd Wednesday")=0,0,IF(A691=(A691-DAY(A691)+1+3*7-WEEKDAY(A691-DAY(A691)+8-4,1)),SUMIFS('2) Income'!$E$13:$E$32,'2) Income'!$D$13:$D$32,"3rd Wednesday",'2) Income'!$F$13:$F$32,"&lt;="&amp;$A691),0)))</f>
        <v>0</v>
      </c>
      <c r="AE691" s="8">
        <f>IF(A691="","",IF(COUNTIF('2) Income'!$D$13:$D$32,"4th Wednesday")=0,0,IF(A691=(A691-DAY(A691)+1+4*7-WEEKDAY(A691-DAY(A691)+8-4,1)),SUMIFS('2) Income'!$E$13:$E$32,'2) Income'!$D$13:$D$32,"4th Wednesday",'2) Income'!$F$13:$F$32,"&lt;="&amp;$A691),0)))</f>
        <v>0</v>
      </c>
      <c r="AF691" s="8" cm="1">
        <f t="array" ref="AF691">IF(A691="","",IF(COUNTIF('2) Income'!$D$13:$D$32,"Every 4 Weeks")=0,0,SUMPRODUCT(--(IFERROR(MOD(A691-'2) Income'!$F$13:$F$32,28),1)=0),--('2) Income'!$D$13:$D$32="Every 4 Weeks"),--('2) Income'!$F$13:$F$32&lt;=A691),'2) Income'!$E$13:$E$32)))</f>
        <v>0</v>
      </c>
      <c r="AG691" s="8">
        <f>IF(A691="","",IF(COUNTIF('2) Income'!$D$13:$D$32,"Monthly")=0,0,IF(B691="N",SUMIFS('2) Income'!$E$13:$E$32,'2) Income'!$D$13:$D$32,"monthly",'2) Income'!$F$13:$F$32,"&lt;="&amp;$A691,'2) Income'!$I$13:$I$32,DAY(A691)),SUMIFS('2) Income'!$E$13:$E$32,'2) Income'!$D$13:$D$32,"monthly",'2) Income'!$F$13:$F$32,"&lt;="&amp;$A691,'2) Income'!$I$13:$I$32,"&gt;="&amp;DAY(A691)))))</f>
        <v>0</v>
      </c>
      <c r="AH691" s="8" cm="1">
        <f t="array" ref="AH691">IF(A691="","",IF(COUNTIF('2) Income'!$D$13:$D$32,"Yearly")=0,0,SUMPRODUCT(--('2) Income'!$D$13:$D$32="Yearly"),--('2) Income'!$F$13:$F$32&lt;=A691),IF(B691="N",--('2) Income'!$I$13:$I$32=DAY(A691)),--('2) Income'!$I$13:$I$32&gt;=DAY(A691))),--(IFERROR(MOD('2) Income'!$H$13:$H$32-MONTH(A691)+12,12),1)=0),'2) Income'!$E$13:$E$32)))</f>
        <v>0</v>
      </c>
      <c r="AI691" s="8">
        <f>IF(A691="","",IF(COUNTIF('2) Income'!$D$13:$D$32,"one-time")=0,0,SUMIFS('2) Income'!$E$13:$E$32,'2) Income'!$D$13:$D$32,"one-time",'2) Income'!$F$13:$F$32,"="&amp;$A691)))</f>
        <v>0</v>
      </c>
      <c r="AJ691" s="9">
        <f t="shared" si="51"/>
        <v>0</v>
      </c>
    </row>
    <row r="692" spans="1:36">
      <c r="A692" s="7">
        <f>IF(A691="","",IF(A691+1&lt;='1) Period'!$E$21,A691+1,""))</f>
        <v>46164</v>
      </c>
      <c r="B692" s="7" t="str">
        <f t="shared" si="52"/>
        <v>N</v>
      </c>
      <c r="C692" t="str">
        <f t="shared" si="53"/>
        <v>F</v>
      </c>
      <c r="D692" s="8">
        <f>IF(A692="","",IF(TEXT(A692,"dddd")='4) Happy Money'!$E$23,WAllowance,0))</f>
        <v>0</v>
      </c>
      <c r="E692" s="8">
        <f>IF(A692="","",IF(B692="N",SUMIF(TMonthly[Day of the Month],DAY(A692),TMonthly[Amount]),SUMIF(TMonthly[Day of the Month],"&gt;="&amp;DAY(A692),TMonthly[Amount])))</f>
        <v>0</v>
      </c>
      <c r="F692" s="8" cm="1">
        <f t="array" ref="F692">IF(A692="","",SUMPRODUCT(--(TYearly[Due Date]&lt;=A692),IF(B692="N",--(TYearly[Day]=DAY(A692)),--(TYearly[Day]&gt;=DAY(A692))),--(IFERROR(MOD(TYearly[Month]-MONTH(A692)+12,12),1)=0),TYearly[Amount]))</f>
        <v>0</v>
      </c>
      <c r="G692" s="8">
        <f>IF(A692="","",SUMIF(TOneTime[Due Date],A692,TOneTime[Amount]))</f>
        <v>0</v>
      </c>
      <c r="H692" s="8" cm="1">
        <f t="array" ref="H692">IF(A692="","",IF(COUNTIF(TOther[Frequency],$H$1)=0,0,SUMPRODUCT(--(IFERROR(MOD(A692-TOther[Start Date],7),1)=0),--(TOther[Frequency]=$H$1),--(TOther[Start Date]&lt;=A692),--(TOther[End Date Calc]&gt;=A692),TOther[Amount])))</f>
        <v>0</v>
      </c>
      <c r="I692" s="8" cm="1">
        <f t="array" ref="I692">IF(A692="","",IF(COUNTIF(TOther[Frequency],$I$1)=0,0,SUMPRODUCT(--(IFERROR(MOD(A692-TOther[Start Date],14),1)=0),--(TOther[Frequency]=$I$1),--(TOther[Start Date]&lt;=A692),--(TOther[End Date Calc]&gt;=A692),TOther[Amount])))</f>
        <v>0</v>
      </c>
      <c r="J692" s="8">
        <f>IF(A692="","",IF(COUNTIF(TOther[Frequency],$J$1)=0,0,IF(OR(DAY(A692)=1,DAY(A692)=15),SUMIFS(TOther[Amount],TOther[Frequency],$J$1,TOther[Start Date],"&lt;="&amp;$A692,TOther[End Date Calc],"&gt;="&amp;A692),0)))</f>
        <v>0</v>
      </c>
      <c r="K692" s="8">
        <f>IF(A692="","",IF(COUNTIF(TOther[Frequency],$K$1)=0,0,IF(A692=(A692-DAY(A692)+1+2*7-WEEKDAY(A692-DAY(A692)+8-4,1)),SUMIFS(TOther[Amount],TOther[Frequency],$K$1,TOther[Start Date],"&lt;="&amp;$A692,TOther[End Date Calc],"&gt;="&amp;A692),0)))</f>
        <v>0</v>
      </c>
      <c r="L692" s="8">
        <f>IF(A692="","",IF(COUNTIF(TOther[Frequency],$L$1)=0,0,IF(A692=(A692-DAY(A692)+1+3*7-WEEKDAY(A692-DAY(A692)+8-4,1)),SUMIFS(TOther[Amount],TOther[Frequency],$L$1,TOther[Start Date],"&lt;="&amp;$A692,TOther[End Date Calc],"&gt;="&amp;A692),0)))</f>
        <v>0</v>
      </c>
      <c r="M692" s="8">
        <f>IF(A692="","",IF(COUNTIF(TOther[Frequency],$M$1)=0,0,IF(A692=(A692-DAY(A692)+1+4*7-WEEKDAY(A692-DAY(A692)+8-4,1)),SUMIFS(TOther[Amount],TOther[Frequency],$M$1,TOther[Start Date],"&lt;="&amp;$A692,TOther[End Date Calc],"&gt;="&amp;A692),0)))</f>
        <v>0</v>
      </c>
      <c r="N692" s="8" cm="1">
        <f t="array" ref="N692">IF(A692="","",IF(COUNTIF(TOther[Frequency],$N$1)=0,0,SUMPRODUCT(--(IFERROR(MOD(A692-TOther[Start Date],28),1)=0),--(TOther[Frequency]=$N$1),--(TOther[Start Date]&lt;=A692),--(TOther[End Date Calc]&gt;=A692),TOther[Amount])))</f>
        <v>0</v>
      </c>
      <c r="O692" s="8" cm="1">
        <f t="array" ref="O692">IF(A692="","",IF(COUNTIF(TOther[Frequency],$O$1)=0,0,SUMPRODUCT(--(IFERROR(MOD(A692-TOther[Start Date],42),1)=0),--(TOther[Frequency]=$O$1),--(TOther[Start Date]&lt;=A692),--(TOther[End Date Calc]&gt;=A692),TOther[Amount])))</f>
        <v>0</v>
      </c>
      <c r="P692" s="8" cm="1">
        <f t="array" ref="P692">IF(A692="","",IF(COUNTIF(TOther[Frequency],$P$1)=0,0,SUMPRODUCT(--(IFERROR(MOD(A692-TOther[Start Date],56),1)=0),--(TOther[Frequency]=$P$1),--(TOther[Start Date]&lt;=A692),--(TOther[End Date Calc]&gt;=A692),TOther[Amount])))</f>
        <v>0</v>
      </c>
      <c r="Q692" s="8">
        <f>IF(A692="","",IF(COUNTIF(TOther[Frequency],$Q$1)=0,0,IF(B692="N",SUMIFS(TOther[Amount],TOther[Frequency],$Q$1,TOther[Start Date],"&lt;="&amp;$A692,TOther[End Date Calc],"&gt;="&amp;A692,TOther[Start Day],DAY(A692)),SUMIFS(TOther[Amount],TOther[Frequency],$Q$1,TOther[Start Date],"&lt;="&amp;$A692,TOther[End Date Calc],"&gt;="&amp;A692,TOther[Start Day],"&gt;="&amp;DAY(A692)))))</f>
        <v>0</v>
      </c>
      <c r="R692" s="8" cm="1">
        <f t="array" ref="R692">IF(A692="","",IF(COUNTIF(TOther[Frequency],R$1)=0,0,SUMPRODUCT(--(TOther[Frequency]=R$1),--(TOther[Start Date]&lt;=A692),--(TOther[End Date Calc]&gt;=A692),IF(B692="N",--(TOther[Start Day]=DAY(A692)),--(TOther[Start Day]&gt;=DAY(A692))),--(IFERROR(MOD(TOther[Start Month]-MONTH(A692)+2,2),1)=0),TOther[Amount])))</f>
        <v>0</v>
      </c>
      <c r="S692" s="8" cm="1">
        <f t="array" ref="S692">IF(A692="","",IF(COUNTIF(TOther[Frequency],S$1)=0,0,SUMPRODUCT(--(TOther[Frequency]=S$1),--(TOther[Start Date]&lt;=A692),--(TOther[End Date Calc]&gt;=A692),IF(B692="N",--(TOther[Start Day]=DAY(A692)),--(TOther[Start Day]&gt;=DAY(A692))),--(IFERROR(MOD(TOther[Start Month]-MONTH(A692)+3,3),1)=0),TOther[Amount])))</f>
        <v>0</v>
      </c>
      <c r="T692" s="8" cm="1">
        <f t="array" ref="T692">IF($A692="","",IF(COUNTIF(TOther[Frequency],T$1)=0,0,SUMPRODUCT(--(TOther[Frequency]=T$1),--(TOther[Start Date]&lt;=$A692),--(TOther[End Date Calc]&gt;=$A692),IF($B692="N",--(TOther[Start Day]=DAY($A692)),--(TOther[Start Day]&gt;=DAY($A692))),--(IFERROR(MOD(TOther[Start Month]-MONTH($A692)+4,4),1)=0),TOther[Amount])))</f>
        <v>0</v>
      </c>
      <c r="U692" s="8" cm="1">
        <f t="array" ref="U692">IF(A692="","",IF(COUNTIF(TOther[Frequency],$U$1)=0,0,SUMPRODUCT(--(TOther[Frequency]=$U$1),--(TOther[Start Date]&lt;=A692),--(TOther[End Date Calc]&gt;=A692),IF(B692="N",--(TOther[Start Day]=DAY(A692)),--(TOther[Start Day]&gt;=DAY(A692))),--(IFERROR(MOD(TOther[Start Month]-MONTH(A692)+6,6),1)=0),TOther[Amount])))</f>
        <v>0</v>
      </c>
      <c r="V692" s="8" cm="1">
        <f t="array" ref="V692">IF(A692="","",IF(COUNTIF(TOther[Frequency],$V$1)=0,0,SUMPRODUCT(--(TOther[Frequency]=$V$1),--(TOther[Start Date]&lt;=A692),--(TOther[End Date Calc]&gt;=A692),IF(B692="N",--(TOther[Start Day]=DAY(A692)),--(TOther[Start Day]&gt;=DAY(A692))),--(IFERROR(MOD(TOther[Start Month]-MONTH(A692)+12,12),1)=0),TOther[Amount])))</f>
        <v>0</v>
      </c>
      <c r="W692" s="8">
        <f>IF(A692="","",SUMIFS(TOther[Amount],TOther[Start Date],A692,TOther[Frequency],$W$1))</f>
        <v>0</v>
      </c>
      <c r="X692" s="9">
        <f t="shared" si="50"/>
        <v>0</v>
      </c>
      <c r="Y692" s="9">
        <f t="shared" si="54"/>
        <v>0</v>
      </c>
      <c r="Z692" s="8" cm="1">
        <f t="array" ref="Z692">IF(A692="","",IF(COUNTIF('2) Income'!$D$13:$D$32,"Weekly")=0,0,SUMPRODUCT(--(IFERROR(MOD(A692-'2) Income'!$F$13:$F$32,7),1)=0),--('2) Income'!$D$13:$D$32="Weekly"),--('2) Income'!$F$13:$F$32&lt;=A692),'2) Income'!$E$13:$E$32)))</f>
        <v>0</v>
      </c>
      <c r="AA692" s="8" cm="1">
        <f t="array" ref="AA692">IF(A692="","",IF(COUNTIF('2) Income'!$D$13:$D$32,"Every Other Week")=0,0,SUMPRODUCT(--(IFERROR(MOD(A692-'2) Income'!$F$13:$F$32,14),1)=0),--('2) Income'!$D$13:$D$32="Every Other Week"),--('2) Income'!$F$13:$F$32&lt;=A692),'2) Income'!$E$13:$E$32)))</f>
        <v>2300</v>
      </c>
      <c r="AB692" s="8">
        <f>IF(A692="","",IF(COUNTIF('2) Income'!$D$13:$D$32,"1st and 15th")=0,0,IF(OR(DAY(A692)=1,DAY(A692)=15),SUMIFS('2) Income'!$E$13:$E$32,'2) Income'!$D$13:$D$32,"1st and 15th",'2) Income'!$F$13:$F$32,"&lt;="&amp;$A692),0)))</f>
        <v>0</v>
      </c>
      <c r="AC692" s="8">
        <f>IF(A692="","",IF(COUNTIF('2) Income'!$D$13:$D$32,"2nd Wednesday")=0,0,IF(A692=(A692-DAY(A692)+1+2*7-WEEKDAY(A692-DAY(A692)+8-4,1)),SUMIFS('2) Income'!$E$13:$E$32,'2) Income'!$D$13:$D$32,"2nd Wednesday",'2) Income'!$F$13:$F$32,"&lt;="&amp;$A692),0)))</f>
        <v>0</v>
      </c>
      <c r="AD692" s="8">
        <f>IF(A692="","",IF(COUNTIF('2) Income'!$D$13:$D$32,"3rd Wednesday")=0,0,IF(A692=(A692-DAY(A692)+1+3*7-WEEKDAY(A692-DAY(A692)+8-4,1)),SUMIFS('2) Income'!$E$13:$E$32,'2) Income'!$D$13:$D$32,"3rd Wednesday",'2) Income'!$F$13:$F$32,"&lt;="&amp;$A692),0)))</f>
        <v>0</v>
      </c>
      <c r="AE692" s="8">
        <f>IF(A692="","",IF(COUNTIF('2) Income'!$D$13:$D$32,"4th Wednesday")=0,0,IF(A692=(A692-DAY(A692)+1+4*7-WEEKDAY(A692-DAY(A692)+8-4,1)),SUMIFS('2) Income'!$E$13:$E$32,'2) Income'!$D$13:$D$32,"4th Wednesday",'2) Income'!$F$13:$F$32,"&lt;="&amp;$A692),0)))</f>
        <v>0</v>
      </c>
      <c r="AF692" s="8" cm="1">
        <f t="array" ref="AF692">IF(A692="","",IF(COUNTIF('2) Income'!$D$13:$D$32,"Every 4 Weeks")=0,0,SUMPRODUCT(--(IFERROR(MOD(A692-'2) Income'!$F$13:$F$32,28),1)=0),--('2) Income'!$D$13:$D$32="Every 4 Weeks"),--('2) Income'!$F$13:$F$32&lt;=A692),'2) Income'!$E$13:$E$32)))</f>
        <v>0</v>
      </c>
      <c r="AG692" s="8">
        <f>IF(A692="","",IF(COUNTIF('2) Income'!$D$13:$D$32,"Monthly")=0,0,IF(B692="N",SUMIFS('2) Income'!$E$13:$E$32,'2) Income'!$D$13:$D$32,"monthly",'2) Income'!$F$13:$F$32,"&lt;="&amp;$A692,'2) Income'!$I$13:$I$32,DAY(A692)),SUMIFS('2) Income'!$E$13:$E$32,'2) Income'!$D$13:$D$32,"monthly",'2) Income'!$F$13:$F$32,"&lt;="&amp;$A692,'2) Income'!$I$13:$I$32,"&gt;="&amp;DAY(A692)))))</f>
        <v>0</v>
      </c>
      <c r="AH692" s="8" cm="1">
        <f t="array" ref="AH692">IF(A692="","",IF(COUNTIF('2) Income'!$D$13:$D$32,"Yearly")=0,0,SUMPRODUCT(--('2) Income'!$D$13:$D$32="Yearly"),--('2) Income'!$F$13:$F$32&lt;=A692),IF(B692="N",--('2) Income'!$I$13:$I$32=DAY(A692)),--('2) Income'!$I$13:$I$32&gt;=DAY(A692))),--(IFERROR(MOD('2) Income'!$H$13:$H$32-MONTH(A692)+12,12),1)=0),'2) Income'!$E$13:$E$32)))</f>
        <v>0</v>
      </c>
      <c r="AI692" s="8">
        <f>IF(A692="","",IF(COUNTIF('2) Income'!$D$13:$D$32,"one-time")=0,0,SUMIFS('2) Income'!$E$13:$E$32,'2) Income'!$D$13:$D$32,"one-time",'2) Income'!$F$13:$F$32,"="&amp;$A692)))</f>
        <v>0</v>
      </c>
      <c r="AJ692" s="9">
        <f t="shared" si="51"/>
        <v>2300</v>
      </c>
    </row>
    <row r="693" spans="1:36">
      <c r="A693" s="7">
        <f>IF(A692="","",IF(A692+1&lt;='1) Period'!$E$21,A692+1,""))</f>
        <v>46165</v>
      </c>
      <c r="B693" s="7" t="str">
        <f t="shared" si="52"/>
        <v>N</v>
      </c>
      <c r="C693" t="str">
        <f t="shared" si="53"/>
        <v>Y</v>
      </c>
      <c r="D693" s="8">
        <f>IF(A693="","",IF(TEXT(A693,"dddd")='4) Happy Money'!$E$23,WAllowance,0))</f>
        <v>0</v>
      </c>
      <c r="E693" s="8">
        <f>IF(A693="","",IF(B693="N",SUMIF(TMonthly[Day of the Month],DAY(A693),TMonthly[Amount]),SUMIF(TMonthly[Day of the Month],"&gt;="&amp;DAY(A693),TMonthly[Amount])))</f>
        <v>0</v>
      </c>
      <c r="F693" s="8" cm="1">
        <f t="array" ref="F693">IF(A693="","",SUMPRODUCT(--(TYearly[Due Date]&lt;=A693),IF(B693="N",--(TYearly[Day]=DAY(A693)),--(TYearly[Day]&gt;=DAY(A693))),--(IFERROR(MOD(TYearly[Month]-MONTH(A693)+12,12),1)=0),TYearly[Amount]))</f>
        <v>0</v>
      </c>
      <c r="G693" s="8">
        <f>IF(A693="","",SUMIF(TOneTime[Due Date],A693,TOneTime[Amount]))</f>
        <v>0</v>
      </c>
      <c r="H693" s="8" cm="1">
        <f t="array" ref="H693">IF(A693="","",IF(COUNTIF(TOther[Frequency],$H$1)=0,0,SUMPRODUCT(--(IFERROR(MOD(A693-TOther[Start Date],7),1)=0),--(TOther[Frequency]=$H$1),--(TOther[Start Date]&lt;=A693),--(TOther[End Date Calc]&gt;=A693),TOther[Amount])))</f>
        <v>0</v>
      </c>
      <c r="I693" s="8" cm="1">
        <f t="array" ref="I693">IF(A693="","",IF(COUNTIF(TOther[Frequency],$I$1)=0,0,SUMPRODUCT(--(IFERROR(MOD(A693-TOther[Start Date],14),1)=0),--(TOther[Frequency]=$I$1),--(TOther[Start Date]&lt;=A693),--(TOther[End Date Calc]&gt;=A693),TOther[Amount])))</f>
        <v>0</v>
      </c>
      <c r="J693" s="8">
        <f>IF(A693="","",IF(COUNTIF(TOther[Frequency],$J$1)=0,0,IF(OR(DAY(A693)=1,DAY(A693)=15),SUMIFS(TOther[Amount],TOther[Frequency],$J$1,TOther[Start Date],"&lt;="&amp;$A693,TOther[End Date Calc],"&gt;="&amp;A693),0)))</f>
        <v>0</v>
      </c>
      <c r="K693" s="8">
        <f>IF(A693="","",IF(COUNTIF(TOther[Frequency],$K$1)=0,0,IF(A693=(A693-DAY(A693)+1+2*7-WEEKDAY(A693-DAY(A693)+8-4,1)),SUMIFS(TOther[Amount],TOther[Frequency],$K$1,TOther[Start Date],"&lt;="&amp;$A693,TOther[End Date Calc],"&gt;="&amp;A693),0)))</f>
        <v>0</v>
      </c>
      <c r="L693" s="8">
        <f>IF(A693="","",IF(COUNTIF(TOther[Frequency],$L$1)=0,0,IF(A693=(A693-DAY(A693)+1+3*7-WEEKDAY(A693-DAY(A693)+8-4,1)),SUMIFS(TOther[Amount],TOther[Frequency],$L$1,TOther[Start Date],"&lt;="&amp;$A693,TOther[End Date Calc],"&gt;="&amp;A693),0)))</f>
        <v>0</v>
      </c>
      <c r="M693" s="8">
        <f>IF(A693="","",IF(COUNTIF(TOther[Frequency],$M$1)=0,0,IF(A693=(A693-DAY(A693)+1+4*7-WEEKDAY(A693-DAY(A693)+8-4,1)),SUMIFS(TOther[Amount],TOther[Frequency],$M$1,TOther[Start Date],"&lt;="&amp;$A693,TOther[End Date Calc],"&gt;="&amp;A693),0)))</f>
        <v>0</v>
      </c>
      <c r="N693" s="8" cm="1">
        <f t="array" ref="N693">IF(A693="","",IF(COUNTIF(TOther[Frequency],$N$1)=0,0,SUMPRODUCT(--(IFERROR(MOD(A693-TOther[Start Date],28),1)=0),--(TOther[Frequency]=$N$1),--(TOther[Start Date]&lt;=A693),--(TOther[End Date Calc]&gt;=A693),TOther[Amount])))</f>
        <v>0</v>
      </c>
      <c r="O693" s="8" cm="1">
        <f t="array" ref="O693">IF(A693="","",IF(COUNTIF(TOther[Frequency],$O$1)=0,0,SUMPRODUCT(--(IFERROR(MOD(A693-TOther[Start Date],42),1)=0),--(TOther[Frequency]=$O$1),--(TOther[Start Date]&lt;=A693),--(TOther[End Date Calc]&gt;=A693),TOther[Amount])))</f>
        <v>0</v>
      </c>
      <c r="P693" s="8" cm="1">
        <f t="array" ref="P693">IF(A693="","",IF(COUNTIF(TOther[Frequency],$P$1)=0,0,SUMPRODUCT(--(IFERROR(MOD(A693-TOther[Start Date],56),1)=0),--(TOther[Frequency]=$P$1),--(TOther[Start Date]&lt;=A693),--(TOther[End Date Calc]&gt;=A693),TOther[Amount])))</f>
        <v>0</v>
      </c>
      <c r="Q693" s="8">
        <f>IF(A693="","",IF(COUNTIF(TOther[Frequency],$Q$1)=0,0,IF(B693="N",SUMIFS(TOther[Amount],TOther[Frequency],$Q$1,TOther[Start Date],"&lt;="&amp;$A693,TOther[End Date Calc],"&gt;="&amp;A693,TOther[Start Day],DAY(A693)),SUMIFS(TOther[Amount],TOther[Frequency],$Q$1,TOther[Start Date],"&lt;="&amp;$A693,TOther[End Date Calc],"&gt;="&amp;A693,TOther[Start Day],"&gt;="&amp;DAY(A693)))))</f>
        <v>0</v>
      </c>
      <c r="R693" s="8" cm="1">
        <f t="array" ref="R693">IF(A693="","",IF(COUNTIF(TOther[Frequency],R$1)=0,0,SUMPRODUCT(--(TOther[Frequency]=R$1),--(TOther[Start Date]&lt;=A693),--(TOther[End Date Calc]&gt;=A693),IF(B693="N",--(TOther[Start Day]=DAY(A693)),--(TOther[Start Day]&gt;=DAY(A693))),--(IFERROR(MOD(TOther[Start Month]-MONTH(A693)+2,2),1)=0),TOther[Amount])))</f>
        <v>0</v>
      </c>
      <c r="S693" s="8" cm="1">
        <f t="array" ref="S693">IF(A693="","",IF(COUNTIF(TOther[Frequency],S$1)=0,0,SUMPRODUCT(--(TOther[Frequency]=S$1),--(TOther[Start Date]&lt;=A693),--(TOther[End Date Calc]&gt;=A693),IF(B693="N",--(TOther[Start Day]=DAY(A693)),--(TOther[Start Day]&gt;=DAY(A693))),--(IFERROR(MOD(TOther[Start Month]-MONTH(A693)+3,3),1)=0),TOther[Amount])))</f>
        <v>0</v>
      </c>
      <c r="T693" s="8" cm="1">
        <f t="array" ref="T693">IF($A693="","",IF(COUNTIF(TOther[Frequency],T$1)=0,0,SUMPRODUCT(--(TOther[Frequency]=T$1),--(TOther[Start Date]&lt;=$A693),--(TOther[End Date Calc]&gt;=$A693),IF($B693="N",--(TOther[Start Day]=DAY($A693)),--(TOther[Start Day]&gt;=DAY($A693))),--(IFERROR(MOD(TOther[Start Month]-MONTH($A693)+4,4),1)=0),TOther[Amount])))</f>
        <v>0</v>
      </c>
      <c r="U693" s="8" cm="1">
        <f t="array" ref="U693">IF(A693="","",IF(COUNTIF(TOther[Frequency],$U$1)=0,0,SUMPRODUCT(--(TOther[Frequency]=$U$1),--(TOther[Start Date]&lt;=A693),--(TOther[End Date Calc]&gt;=A693),IF(B693="N",--(TOther[Start Day]=DAY(A693)),--(TOther[Start Day]&gt;=DAY(A693))),--(IFERROR(MOD(TOther[Start Month]-MONTH(A693)+6,6),1)=0),TOther[Amount])))</f>
        <v>0</v>
      </c>
      <c r="V693" s="8" cm="1">
        <f t="array" ref="V693">IF(A693="","",IF(COUNTIF(TOther[Frequency],$V$1)=0,0,SUMPRODUCT(--(TOther[Frequency]=$V$1),--(TOther[Start Date]&lt;=A693),--(TOther[End Date Calc]&gt;=A693),IF(B693="N",--(TOther[Start Day]=DAY(A693)),--(TOther[Start Day]&gt;=DAY(A693))),--(IFERROR(MOD(TOther[Start Month]-MONTH(A693)+12,12),1)=0),TOther[Amount])))</f>
        <v>0</v>
      </c>
      <c r="W693" s="8">
        <f>IF(A693="","",SUMIFS(TOther[Amount],TOther[Start Date],A693,TOther[Frequency],$W$1))</f>
        <v>0</v>
      </c>
      <c r="X693" s="9">
        <f t="shared" si="50"/>
        <v>0</v>
      </c>
      <c r="Y693" s="9">
        <f t="shared" si="54"/>
        <v>0</v>
      </c>
      <c r="Z693" s="8" cm="1">
        <f t="array" ref="Z693">IF(A693="","",IF(COUNTIF('2) Income'!$D$13:$D$32,"Weekly")=0,0,SUMPRODUCT(--(IFERROR(MOD(A693-'2) Income'!$F$13:$F$32,7),1)=0),--('2) Income'!$D$13:$D$32="Weekly"),--('2) Income'!$F$13:$F$32&lt;=A693),'2) Income'!$E$13:$E$32)))</f>
        <v>0</v>
      </c>
      <c r="AA693" s="8" cm="1">
        <f t="array" ref="AA693">IF(A693="","",IF(COUNTIF('2) Income'!$D$13:$D$32,"Every Other Week")=0,0,SUMPRODUCT(--(IFERROR(MOD(A693-'2) Income'!$F$13:$F$32,14),1)=0),--('2) Income'!$D$13:$D$32="Every Other Week"),--('2) Income'!$F$13:$F$32&lt;=A693),'2) Income'!$E$13:$E$32)))</f>
        <v>0</v>
      </c>
      <c r="AB693" s="8">
        <f>IF(A693="","",IF(COUNTIF('2) Income'!$D$13:$D$32,"1st and 15th")=0,0,IF(OR(DAY(A693)=1,DAY(A693)=15),SUMIFS('2) Income'!$E$13:$E$32,'2) Income'!$D$13:$D$32,"1st and 15th",'2) Income'!$F$13:$F$32,"&lt;="&amp;$A693),0)))</f>
        <v>0</v>
      </c>
      <c r="AC693" s="8">
        <f>IF(A693="","",IF(COUNTIF('2) Income'!$D$13:$D$32,"2nd Wednesday")=0,0,IF(A693=(A693-DAY(A693)+1+2*7-WEEKDAY(A693-DAY(A693)+8-4,1)),SUMIFS('2) Income'!$E$13:$E$32,'2) Income'!$D$13:$D$32,"2nd Wednesday",'2) Income'!$F$13:$F$32,"&lt;="&amp;$A693),0)))</f>
        <v>0</v>
      </c>
      <c r="AD693" s="8">
        <f>IF(A693="","",IF(COUNTIF('2) Income'!$D$13:$D$32,"3rd Wednesday")=0,0,IF(A693=(A693-DAY(A693)+1+3*7-WEEKDAY(A693-DAY(A693)+8-4,1)),SUMIFS('2) Income'!$E$13:$E$32,'2) Income'!$D$13:$D$32,"3rd Wednesday",'2) Income'!$F$13:$F$32,"&lt;="&amp;$A693),0)))</f>
        <v>0</v>
      </c>
      <c r="AE693" s="8">
        <f>IF(A693="","",IF(COUNTIF('2) Income'!$D$13:$D$32,"4th Wednesday")=0,0,IF(A693=(A693-DAY(A693)+1+4*7-WEEKDAY(A693-DAY(A693)+8-4,1)),SUMIFS('2) Income'!$E$13:$E$32,'2) Income'!$D$13:$D$32,"4th Wednesday",'2) Income'!$F$13:$F$32,"&lt;="&amp;$A693),0)))</f>
        <v>0</v>
      </c>
      <c r="AF693" s="8" cm="1">
        <f t="array" ref="AF693">IF(A693="","",IF(COUNTIF('2) Income'!$D$13:$D$32,"Every 4 Weeks")=0,0,SUMPRODUCT(--(IFERROR(MOD(A693-'2) Income'!$F$13:$F$32,28),1)=0),--('2) Income'!$D$13:$D$32="Every 4 Weeks"),--('2) Income'!$F$13:$F$32&lt;=A693),'2) Income'!$E$13:$E$32)))</f>
        <v>0</v>
      </c>
      <c r="AG693" s="8">
        <f>IF(A693="","",IF(COUNTIF('2) Income'!$D$13:$D$32,"Monthly")=0,0,IF(B693="N",SUMIFS('2) Income'!$E$13:$E$32,'2) Income'!$D$13:$D$32,"monthly",'2) Income'!$F$13:$F$32,"&lt;="&amp;$A693,'2) Income'!$I$13:$I$32,DAY(A693)),SUMIFS('2) Income'!$E$13:$E$32,'2) Income'!$D$13:$D$32,"monthly",'2) Income'!$F$13:$F$32,"&lt;="&amp;$A693,'2) Income'!$I$13:$I$32,"&gt;="&amp;DAY(A693)))))</f>
        <v>0</v>
      </c>
      <c r="AH693" s="8" cm="1">
        <f t="array" ref="AH693">IF(A693="","",IF(COUNTIF('2) Income'!$D$13:$D$32,"Yearly")=0,0,SUMPRODUCT(--('2) Income'!$D$13:$D$32="Yearly"),--('2) Income'!$F$13:$F$32&lt;=A693),IF(B693="N",--('2) Income'!$I$13:$I$32=DAY(A693)),--('2) Income'!$I$13:$I$32&gt;=DAY(A693))),--(IFERROR(MOD('2) Income'!$H$13:$H$32-MONTH(A693)+12,12),1)=0),'2) Income'!$E$13:$E$32)))</f>
        <v>0</v>
      </c>
      <c r="AI693" s="8">
        <f>IF(A693="","",IF(COUNTIF('2) Income'!$D$13:$D$32,"one-time")=0,0,SUMIFS('2) Income'!$E$13:$E$32,'2) Income'!$D$13:$D$32,"one-time",'2) Income'!$F$13:$F$32,"="&amp;$A693)))</f>
        <v>0</v>
      </c>
      <c r="AJ693" s="9">
        <f t="shared" si="51"/>
        <v>0</v>
      </c>
    </row>
    <row r="694" spans="1:36">
      <c r="A694" s="7">
        <f>IF(A693="","",IF(A693+1&lt;='1) Period'!$E$21,A693+1,""))</f>
        <v>46166</v>
      </c>
      <c r="B694" s="7" t="str">
        <f t="shared" si="52"/>
        <v>N</v>
      </c>
      <c r="C694" t="str">
        <f t="shared" si="53"/>
        <v>Y</v>
      </c>
      <c r="D694" s="8">
        <f>IF(A694="","",IF(TEXT(A694,"dddd")='4) Happy Money'!$E$23,WAllowance,0))</f>
        <v>0</v>
      </c>
      <c r="E694" s="8">
        <f>IF(A694="","",IF(B694="N",SUMIF(TMonthly[Day of the Month],DAY(A694),TMonthly[Amount]),SUMIF(TMonthly[Day of the Month],"&gt;="&amp;DAY(A694),TMonthly[Amount])))</f>
        <v>0</v>
      </c>
      <c r="F694" s="8" cm="1">
        <f t="array" ref="F694">IF(A694="","",SUMPRODUCT(--(TYearly[Due Date]&lt;=A694),IF(B694="N",--(TYearly[Day]=DAY(A694)),--(TYearly[Day]&gt;=DAY(A694))),--(IFERROR(MOD(TYearly[Month]-MONTH(A694)+12,12),1)=0),TYearly[Amount]))</f>
        <v>0</v>
      </c>
      <c r="G694" s="8">
        <f>IF(A694="","",SUMIF(TOneTime[Due Date],A694,TOneTime[Amount]))</f>
        <v>0</v>
      </c>
      <c r="H694" s="8" cm="1">
        <f t="array" ref="H694">IF(A694="","",IF(COUNTIF(TOther[Frequency],$H$1)=0,0,SUMPRODUCT(--(IFERROR(MOD(A694-TOther[Start Date],7),1)=0),--(TOther[Frequency]=$H$1),--(TOther[Start Date]&lt;=A694),--(TOther[End Date Calc]&gt;=A694),TOther[Amount])))</f>
        <v>0</v>
      </c>
      <c r="I694" s="8" cm="1">
        <f t="array" ref="I694">IF(A694="","",IF(COUNTIF(TOther[Frequency],$I$1)=0,0,SUMPRODUCT(--(IFERROR(MOD(A694-TOther[Start Date],14),1)=0),--(TOther[Frequency]=$I$1),--(TOther[Start Date]&lt;=A694),--(TOther[End Date Calc]&gt;=A694),TOther[Amount])))</f>
        <v>0</v>
      </c>
      <c r="J694" s="8">
        <f>IF(A694="","",IF(COUNTIF(TOther[Frequency],$J$1)=0,0,IF(OR(DAY(A694)=1,DAY(A694)=15),SUMIFS(TOther[Amount],TOther[Frequency],$J$1,TOther[Start Date],"&lt;="&amp;$A694,TOther[End Date Calc],"&gt;="&amp;A694),0)))</f>
        <v>0</v>
      </c>
      <c r="K694" s="8">
        <f>IF(A694="","",IF(COUNTIF(TOther[Frequency],$K$1)=0,0,IF(A694=(A694-DAY(A694)+1+2*7-WEEKDAY(A694-DAY(A694)+8-4,1)),SUMIFS(TOther[Amount],TOther[Frequency],$K$1,TOther[Start Date],"&lt;="&amp;$A694,TOther[End Date Calc],"&gt;="&amp;A694),0)))</f>
        <v>0</v>
      </c>
      <c r="L694" s="8">
        <f>IF(A694="","",IF(COUNTIF(TOther[Frequency],$L$1)=0,0,IF(A694=(A694-DAY(A694)+1+3*7-WEEKDAY(A694-DAY(A694)+8-4,1)),SUMIFS(TOther[Amount],TOther[Frequency],$L$1,TOther[Start Date],"&lt;="&amp;$A694,TOther[End Date Calc],"&gt;="&amp;A694),0)))</f>
        <v>0</v>
      </c>
      <c r="M694" s="8">
        <f>IF(A694="","",IF(COUNTIF(TOther[Frequency],$M$1)=0,0,IF(A694=(A694-DAY(A694)+1+4*7-WEEKDAY(A694-DAY(A694)+8-4,1)),SUMIFS(TOther[Amount],TOther[Frequency],$M$1,TOther[Start Date],"&lt;="&amp;$A694,TOther[End Date Calc],"&gt;="&amp;A694),0)))</f>
        <v>0</v>
      </c>
      <c r="N694" s="8" cm="1">
        <f t="array" ref="N694">IF(A694="","",IF(COUNTIF(TOther[Frequency],$N$1)=0,0,SUMPRODUCT(--(IFERROR(MOD(A694-TOther[Start Date],28),1)=0),--(TOther[Frequency]=$N$1),--(TOther[Start Date]&lt;=A694),--(TOther[End Date Calc]&gt;=A694),TOther[Amount])))</f>
        <v>0</v>
      </c>
      <c r="O694" s="8" cm="1">
        <f t="array" ref="O694">IF(A694="","",IF(COUNTIF(TOther[Frequency],$O$1)=0,0,SUMPRODUCT(--(IFERROR(MOD(A694-TOther[Start Date],42),1)=0),--(TOther[Frequency]=$O$1),--(TOther[Start Date]&lt;=A694),--(TOther[End Date Calc]&gt;=A694),TOther[Amount])))</f>
        <v>0</v>
      </c>
      <c r="P694" s="8" cm="1">
        <f t="array" ref="P694">IF(A694="","",IF(COUNTIF(TOther[Frequency],$P$1)=0,0,SUMPRODUCT(--(IFERROR(MOD(A694-TOther[Start Date],56),1)=0),--(TOther[Frequency]=$P$1),--(TOther[Start Date]&lt;=A694),--(TOther[End Date Calc]&gt;=A694),TOther[Amount])))</f>
        <v>0</v>
      </c>
      <c r="Q694" s="8">
        <f>IF(A694="","",IF(COUNTIF(TOther[Frequency],$Q$1)=0,0,IF(B694="N",SUMIFS(TOther[Amount],TOther[Frequency],$Q$1,TOther[Start Date],"&lt;="&amp;$A694,TOther[End Date Calc],"&gt;="&amp;A694,TOther[Start Day],DAY(A694)),SUMIFS(TOther[Amount],TOther[Frequency],$Q$1,TOther[Start Date],"&lt;="&amp;$A694,TOther[End Date Calc],"&gt;="&amp;A694,TOther[Start Day],"&gt;="&amp;DAY(A694)))))</f>
        <v>0</v>
      </c>
      <c r="R694" s="8" cm="1">
        <f t="array" ref="R694">IF(A694="","",IF(COUNTIF(TOther[Frequency],R$1)=0,0,SUMPRODUCT(--(TOther[Frequency]=R$1),--(TOther[Start Date]&lt;=A694),--(TOther[End Date Calc]&gt;=A694),IF(B694="N",--(TOther[Start Day]=DAY(A694)),--(TOther[Start Day]&gt;=DAY(A694))),--(IFERROR(MOD(TOther[Start Month]-MONTH(A694)+2,2),1)=0),TOther[Amount])))</f>
        <v>0</v>
      </c>
      <c r="S694" s="8" cm="1">
        <f t="array" ref="S694">IF(A694="","",IF(COUNTIF(TOther[Frequency],S$1)=0,0,SUMPRODUCT(--(TOther[Frequency]=S$1),--(TOther[Start Date]&lt;=A694),--(TOther[End Date Calc]&gt;=A694),IF(B694="N",--(TOther[Start Day]=DAY(A694)),--(TOther[Start Day]&gt;=DAY(A694))),--(IFERROR(MOD(TOther[Start Month]-MONTH(A694)+3,3),1)=0),TOther[Amount])))</f>
        <v>0</v>
      </c>
      <c r="T694" s="8" cm="1">
        <f t="array" ref="T694">IF($A694="","",IF(COUNTIF(TOther[Frequency],T$1)=0,0,SUMPRODUCT(--(TOther[Frequency]=T$1),--(TOther[Start Date]&lt;=$A694),--(TOther[End Date Calc]&gt;=$A694),IF($B694="N",--(TOther[Start Day]=DAY($A694)),--(TOther[Start Day]&gt;=DAY($A694))),--(IFERROR(MOD(TOther[Start Month]-MONTH($A694)+4,4),1)=0),TOther[Amount])))</f>
        <v>0</v>
      </c>
      <c r="U694" s="8" cm="1">
        <f t="array" ref="U694">IF(A694="","",IF(COUNTIF(TOther[Frequency],$U$1)=0,0,SUMPRODUCT(--(TOther[Frequency]=$U$1),--(TOther[Start Date]&lt;=A694),--(TOther[End Date Calc]&gt;=A694),IF(B694="N",--(TOther[Start Day]=DAY(A694)),--(TOther[Start Day]&gt;=DAY(A694))),--(IFERROR(MOD(TOther[Start Month]-MONTH(A694)+6,6),1)=0),TOther[Amount])))</f>
        <v>0</v>
      </c>
      <c r="V694" s="8" cm="1">
        <f t="array" ref="V694">IF(A694="","",IF(COUNTIF(TOther[Frequency],$V$1)=0,0,SUMPRODUCT(--(TOther[Frequency]=$V$1),--(TOther[Start Date]&lt;=A694),--(TOther[End Date Calc]&gt;=A694),IF(B694="N",--(TOther[Start Day]=DAY(A694)),--(TOther[Start Day]&gt;=DAY(A694))),--(IFERROR(MOD(TOther[Start Month]-MONTH(A694)+12,12),1)=0),TOther[Amount])))</f>
        <v>0</v>
      </c>
      <c r="W694" s="8">
        <f>IF(A694="","",SUMIFS(TOther[Amount],TOther[Start Date],A694,TOther[Frequency],$W$1))</f>
        <v>0</v>
      </c>
      <c r="X694" s="9">
        <f t="shared" si="50"/>
        <v>0</v>
      </c>
      <c r="Y694" s="9">
        <f t="shared" si="54"/>
        <v>0</v>
      </c>
      <c r="Z694" s="8" cm="1">
        <f t="array" ref="Z694">IF(A694="","",IF(COUNTIF('2) Income'!$D$13:$D$32,"Weekly")=0,0,SUMPRODUCT(--(IFERROR(MOD(A694-'2) Income'!$F$13:$F$32,7),1)=0),--('2) Income'!$D$13:$D$32="Weekly"),--('2) Income'!$F$13:$F$32&lt;=A694),'2) Income'!$E$13:$E$32)))</f>
        <v>0</v>
      </c>
      <c r="AA694" s="8" cm="1">
        <f t="array" ref="AA694">IF(A694="","",IF(COUNTIF('2) Income'!$D$13:$D$32,"Every Other Week")=0,0,SUMPRODUCT(--(IFERROR(MOD(A694-'2) Income'!$F$13:$F$32,14),1)=0),--('2) Income'!$D$13:$D$32="Every Other Week"),--('2) Income'!$F$13:$F$32&lt;=A694),'2) Income'!$E$13:$E$32)))</f>
        <v>0</v>
      </c>
      <c r="AB694" s="8">
        <f>IF(A694="","",IF(COUNTIF('2) Income'!$D$13:$D$32,"1st and 15th")=0,0,IF(OR(DAY(A694)=1,DAY(A694)=15),SUMIFS('2) Income'!$E$13:$E$32,'2) Income'!$D$13:$D$32,"1st and 15th",'2) Income'!$F$13:$F$32,"&lt;="&amp;$A694),0)))</f>
        <v>0</v>
      </c>
      <c r="AC694" s="8">
        <f>IF(A694="","",IF(COUNTIF('2) Income'!$D$13:$D$32,"2nd Wednesday")=0,0,IF(A694=(A694-DAY(A694)+1+2*7-WEEKDAY(A694-DAY(A694)+8-4,1)),SUMIFS('2) Income'!$E$13:$E$32,'2) Income'!$D$13:$D$32,"2nd Wednesday",'2) Income'!$F$13:$F$32,"&lt;="&amp;$A694),0)))</f>
        <v>0</v>
      </c>
      <c r="AD694" s="8">
        <f>IF(A694="","",IF(COUNTIF('2) Income'!$D$13:$D$32,"3rd Wednesday")=0,0,IF(A694=(A694-DAY(A694)+1+3*7-WEEKDAY(A694-DAY(A694)+8-4,1)),SUMIFS('2) Income'!$E$13:$E$32,'2) Income'!$D$13:$D$32,"3rd Wednesday",'2) Income'!$F$13:$F$32,"&lt;="&amp;$A694),0)))</f>
        <v>0</v>
      </c>
      <c r="AE694" s="8">
        <f>IF(A694="","",IF(COUNTIF('2) Income'!$D$13:$D$32,"4th Wednesday")=0,0,IF(A694=(A694-DAY(A694)+1+4*7-WEEKDAY(A694-DAY(A694)+8-4,1)),SUMIFS('2) Income'!$E$13:$E$32,'2) Income'!$D$13:$D$32,"4th Wednesday",'2) Income'!$F$13:$F$32,"&lt;="&amp;$A694),0)))</f>
        <v>0</v>
      </c>
      <c r="AF694" s="8" cm="1">
        <f t="array" ref="AF694">IF(A694="","",IF(COUNTIF('2) Income'!$D$13:$D$32,"Every 4 Weeks")=0,0,SUMPRODUCT(--(IFERROR(MOD(A694-'2) Income'!$F$13:$F$32,28),1)=0),--('2) Income'!$D$13:$D$32="Every 4 Weeks"),--('2) Income'!$F$13:$F$32&lt;=A694),'2) Income'!$E$13:$E$32)))</f>
        <v>0</v>
      </c>
      <c r="AG694" s="8">
        <f>IF(A694="","",IF(COUNTIF('2) Income'!$D$13:$D$32,"Monthly")=0,0,IF(B694="N",SUMIFS('2) Income'!$E$13:$E$32,'2) Income'!$D$13:$D$32,"monthly",'2) Income'!$F$13:$F$32,"&lt;="&amp;$A694,'2) Income'!$I$13:$I$32,DAY(A694)),SUMIFS('2) Income'!$E$13:$E$32,'2) Income'!$D$13:$D$32,"monthly",'2) Income'!$F$13:$F$32,"&lt;="&amp;$A694,'2) Income'!$I$13:$I$32,"&gt;="&amp;DAY(A694)))))</f>
        <v>0</v>
      </c>
      <c r="AH694" s="8" cm="1">
        <f t="array" ref="AH694">IF(A694="","",IF(COUNTIF('2) Income'!$D$13:$D$32,"Yearly")=0,0,SUMPRODUCT(--('2) Income'!$D$13:$D$32="Yearly"),--('2) Income'!$F$13:$F$32&lt;=A694),IF(B694="N",--('2) Income'!$I$13:$I$32=DAY(A694)),--('2) Income'!$I$13:$I$32&gt;=DAY(A694))),--(IFERROR(MOD('2) Income'!$H$13:$H$32-MONTH(A694)+12,12),1)=0),'2) Income'!$E$13:$E$32)))</f>
        <v>0</v>
      </c>
      <c r="AI694" s="8">
        <f>IF(A694="","",IF(COUNTIF('2) Income'!$D$13:$D$32,"one-time")=0,0,SUMIFS('2) Income'!$E$13:$E$32,'2) Income'!$D$13:$D$32,"one-time",'2) Income'!$F$13:$F$32,"="&amp;$A694)))</f>
        <v>0</v>
      </c>
      <c r="AJ694" s="9">
        <f t="shared" si="51"/>
        <v>0</v>
      </c>
    </row>
    <row r="695" spans="1:36">
      <c r="A695" s="7">
        <f>IF(A694="","",IF(A694+1&lt;='1) Period'!$E$21,A694+1,""))</f>
        <v>46167</v>
      </c>
      <c r="B695" s="7" t="str">
        <f t="shared" si="52"/>
        <v>N</v>
      </c>
      <c r="C695" t="str">
        <f t="shared" si="53"/>
        <v>F</v>
      </c>
      <c r="D695" s="8">
        <f>IF(A695="","",IF(TEXT(A695,"dddd")='4) Happy Money'!$E$23,WAllowance,0))</f>
        <v>400</v>
      </c>
      <c r="E695" s="8">
        <f>IF(A695="","",IF(B695="N",SUMIF(TMonthly[Day of the Month],DAY(A695),TMonthly[Amount]),SUMIF(TMonthly[Day of the Month],"&gt;="&amp;DAY(A695),TMonthly[Amount])))</f>
        <v>0</v>
      </c>
      <c r="F695" s="8" cm="1">
        <f t="array" ref="F695">IF(A695="","",SUMPRODUCT(--(TYearly[Due Date]&lt;=A695),IF(B695="N",--(TYearly[Day]=DAY(A695)),--(TYearly[Day]&gt;=DAY(A695))),--(IFERROR(MOD(TYearly[Month]-MONTH(A695)+12,12),1)=0),TYearly[Amount]))</f>
        <v>0</v>
      </c>
      <c r="G695" s="8">
        <f>IF(A695="","",SUMIF(TOneTime[Due Date],A695,TOneTime[Amount]))</f>
        <v>0</v>
      </c>
      <c r="H695" s="8" cm="1">
        <f t="array" ref="H695">IF(A695="","",IF(COUNTIF(TOther[Frequency],$H$1)=0,0,SUMPRODUCT(--(IFERROR(MOD(A695-TOther[Start Date],7),1)=0),--(TOther[Frequency]=$H$1),--(TOther[Start Date]&lt;=A695),--(TOther[End Date Calc]&gt;=A695),TOther[Amount])))</f>
        <v>0</v>
      </c>
      <c r="I695" s="8" cm="1">
        <f t="array" ref="I695">IF(A695="","",IF(COUNTIF(TOther[Frequency],$I$1)=0,0,SUMPRODUCT(--(IFERROR(MOD(A695-TOther[Start Date],14),1)=0),--(TOther[Frequency]=$I$1),--(TOther[Start Date]&lt;=A695),--(TOther[End Date Calc]&gt;=A695),TOther[Amount])))</f>
        <v>230</v>
      </c>
      <c r="J695" s="8">
        <f>IF(A695="","",IF(COUNTIF(TOther[Frequency],$J$1)=0,0,IF(OR(DAY(A695)=1,DAY(A695)=15),SUMIFS(TOther[Amount],TOther[Frequency],$J$1,TOther[Start Date],"&lt;="&amp;$A695,TOther[End Date Calc],"&gt;="&amp;A695),0)))</f>
        <v>0</v>
      </c>
      <c r="K695" s="8">
        <f>IF(A695="","",IF(COUNTIF(TOther[Frequency],$K$1)=0,0,IF(A695=(A695-DAY(A695)+1+2*7-WEEKDAY(A695-DAY(A695)+8-4,1)),SUMIFS(TOther[Amount],TOther[Frequency],$K$1,TOther[Start Date],"&lt;="&amp;$A695,TOther[End Date Calc],"&gt;="&amp;A695),0)))</f>
        <v>0</v>
      </c>
      <c r="L695" s="8">
        <f>IF(A695="","",IF(COUNTIF(TOther[Frequency],$L$1)=0,0,IF(A695=(A695-DAY(A695)+1+3*7-WEEKDAY(A695-DAY(A695)+8-4,1)),SUMIFS(TOther[Amount],TOther[Frequency],$L$1,TOther[Start Date],"&lt;="&amp;$A695,TOther[End Date Calc],"&gt;="&amp;A695),0)))</f>
        <v>0</v>
      </c>
      <c r="M695" s="8">
        <f>IF(A695="","",IF(COUNTIF(TOther[Frequency],$M$1)=0,0,IF(A695=(A695-DAY(A695)+1+4*7-WEEKDAY(A695-DAY(A695)+8-4,1)),SUMIFS(TOther[Amount],TOther[Frequency],$M$1,TOther[Start Date],"&lt;="&amp;$A695,TOther[End Date Calc],"&gt;="&amp;A695),0)))</f>
        <v>0</v>
      </c>
      <c r="N695" s="8" cm="1">
        <f t="array" ref="N695">IF(A695="","",IF(COUNTIF(TOther[Frequency],$N$1)=0,0,SUMPRODUCT(--(IFERROR(MOD(A695-TOther[Start Date],28),1)=0),--(TOther[Frequency]=$N$1),--(TOther[Start Date]&lt;=A695),--(TOther[End Date Calc]&gt;=A695),TOther[Amount])))</f>
        <v>0</v>
      </c>
      <c r="O695" s="8" cm="1">
        <f t="array" ref="O695">IF(A695="","",IF(COUNTIF(TOther[Frequency],$O$1)=0,0,SUMPRODUCT(--(IFERROR(MOD(A695-TOther[Start Date],42),1)=0),--(TOther[Frequency]=$O$1),--(TOther[Start Date]&lt;=A695),--(TOther[End Date Calc]&gt;=A695),TOther[Amount])))</f>
        <v>0</v>
      </c>
      <c r="P695" s="8" cm="1">
        <f t="array" ref="P695">IF(A695="","",IF(COUNTIF(TOther[Frequency],$P$1)=0,0,SUMPRODUCT(--(IFERROR(MOD(A695-TOther[Start Date],56),1)=0),--(TOther[Frequency]=$P$1),--(TOther[Start Date]&lt;=A695),--(TOther[End Date Calc]&gt;=A695),TOther[Amount])))</f>
        <v>0</v>
      </c>
      <c r="Q695" s="8">
        <f>IF(A695="","",IF(COUNTIF(TOther[Frequency],$Q$1)=0,0,IF(B695="N",SUMIFS(TOther[Amount],TOther[Frequency],$Q$1,TOther[Start Date],"&lt;="&amp;$A695,TOther[End Date Calc],"&gt;="&amp;A695,TOther[Start Day],DAY(A695)),SUMIFS(TOther[Amount],TOther[Frequency],$Q$1,TOther[Start Date],"&lt;="&amp;$A695,TOther[End Date Calc],"&gt;="&amp;A695,TOther[Start Day],"&gt;="&amp;DAY(A695)))))</f>
        <v>0</v>
      </c>
      <c r="R695" s="8" cm="1">
        <f t="array" ref="R695">IF(A695="","",IF(COUNTIF(TOther[Frequency],R$1)=0,0,SUMPRODUCT(--(TOther[Frequency]=R$1),--(TOther[Start Date]&lt;=A695),--(TOther[End Date Calc]&gt;=A695),IF(B695="N",--(TOther[Start Day]=DAY(A695)),--(TOther[Start Day]&gt;=DAY(A695))),--(IFERROR(MOD(TOther[Start Month]-MONTH(A695)+2,2),1)=0),TOther[Amount])))</f>
        <v>0</v>
      </c>
      <c r="S695" s="8" cm="1">
        <f t="array" ref="S695">IF(A695="","",IF(COUNTIF(TOther[Frequency],S$1)=0,0,SUMPRODUCT(--(TOther[Frequency]=S$1),--(TOther[Start Date]&lt;=A695),--(TOther[End Date Calc]&gt;=A695),IF(B695="N",--(TOther[Start Day]=DAY(A695)),--(TOther[Start Day]&gt;=DAY(A695))),--(IFERROR(MOD(TOther[Start Month]-MONTH(A695)+3,3),1)=0),TOther[Amount])))</f>
        <v>0</v>
      </c>
      <c r="T695" s="8" cm="1">
        <f t="array" ref="T695">IF($A695="","",IF(COUNTIF(TOther[Frequency],T$1)=0,0,SUMPRODUCT(--(TOther[Frequency]=T$1),--(TOther[Start Date]&lt;=$A695),--(TOther[End Date Calc]&gt;=$A695),IF($B695="N",--(TOther[Start Day]=DAY($A695)),--(TOther[Start Day]&gt;=DAY($A695))),--(IFERROR(MOD(TOther[Start Month]-MONTH($A695)+4,4),1)=0),TOther[Amount])))</f>
        <v>0</v>
      </c>
      <c r="U695" s="8" cm="1">
        <f t="array" ref="U695">IF(A695="","",IF(COUNTIF(TOther[Frequency],$U$1)=0,0,SUMPRODUCT(--(TOther[Frequency]=$U$1),--(TOther[Start Date]&lt;=A695),--(TOther[End Date Calc]&gt;=A695),IF(B695="N",--(TOther[Start Day]=DAY(A695)),--(TOther[Start Day]&gt;=DAY(A695))),--(IFERROR(MOD(TOther[Start Month]-MONTH(A695)+6,6),1)=0),TOther[Amount])))</f>
        <v>0</v>
      </c>
      <c r="V695" s="8" cm="1">
        <f t="array" ref="V695">IF(A695="","",IF(COUNTIF(TOther[Frequency],$V$1)=0,0,SUMPRODUCT(--(TOther[Frequency]=$V$1),--(TOther[Start Date]&lt;=A695),--(TOther[End Date Calc]&gt;=A695),IF(B695="N",--(TOther[Start Day]=DAY(A695)),--(TOther[Start Day]&gt;=DAY(A695))),--(IFERROR(MOD(TOther[Start Month]-MONTH(A695)+12,12),1)=0),TOther[Amount])))</f>
        <v>0</v>
      </c>
      <c r="W695" s="8">
        <f>IF(A695="","",SUMIFS(TOther[Amount],TOther[Start Date],A695,TOther[Frequency],$W$1))</f>
        <v>0</v>
      </c>
      <c r="X695" s="9">
        <f t="shared" si="50"/>
        <v>230</v>
      </c>
      <c r="Y695" s="9">
        <f t="shared" si="54"/>
        <v>230</v>
      </c>
      <c r="Z695" s="8" cm="1">
        <f t="array" ref="Z695">IF(A695="","",IF(COUNTIF('2) Income'!$D$13:$D$32,"Weekly")=0,0,SUMPRODUCT(--(IFERROR(MOD(A695-'2) Income'!$F$13:$F$32,7),1)=0),--('2) Income'!$D$13:$D$32="Weekly"),--('2) Income'!$F$13:$F$32&lt;=A695),'2) Income'!$E$13:$E$32)))</f>
        <v>0</v>
      </c>
      <c r="AA695" s="8" cm="1">
        <f t="array" ref="AA695">IF(A695="","",IF(COUNTIF('2) Income'!$D$13:$D$32,"Every Other Week")=0,0,SUMPRODUCT(--(IFERROR(MOD(A695-'2) Income'!$F$13:$F$32,14),1)=0),--('2) Income'!$D$13:$D$32="Every Other Week"),--('2) Income'!$F$13:$F$32&lt;=A695),'2) Income'!$E$13:$E$32)))</f>
        <v>0</v>
      </c>
      <c r="AB695" s="8">
        <f>IF(A695="","",IF(COUNTIF('2) Income'!$D$13:$D$32,"1st and 15th")=0,0,IF(OR(DAY(A695)=1,DAY(A695)=15),SUMIFS('2) Income'!$E$13:$E$32,'2) Income'!$D$13:$D$32,"1st and 15th",'2) Income'!$F$13:$F$32,"&lt;="&amp;$A695),0)))</f>
        <v>0</v>
      </c>
      <c r="AC695" s="8">
        <f>IF(A695="","",IF(COUNTIF('2) Income'!$D$13:$D$32,"2nd Wednesday")=0,0,IF(A695=(A695-DAY(A695)+1+2*7-WEEKDAY(A695-DAY(A695)+8-4,1)),SUMIFS('2) Income'!$E$13:$E$32,'2) Income'!$D$13:$D$32,"2nd Wednesday",'2) Income'!$F$13:$F$32,"&lt;="&amp;$A695),0)))</f>
        <v>0</v>
      </c>
      <c r="AD695" s="8">
        <f>IF(A695="","",IF(COUNTIF('2) Income'!$D$13:$D$32,"3rd Wednesday")=0,0,IF(A695=(A695-DAY(A695)+1+3*7-WEEKDAY(A695-DAY(A695)+8-4,1)),SUMIFS('2) Income'!$E$13:$E$32,'2) Income'!$D$13:$D$32,"3rd Wednesday",'2) Income'!$F$13:$F$32,"&lt;="&amp;$A695),0)))</f>
        <v>0</v>
      </c>
      <c r="AE695" s="8">
        <f>IF(A695="","",IF(COUNTIF('2) Income'!$D$13:$D$32,"4th Wednesday")=0,0,IF(A695=(A695-DAY(A695)+1+4*7-WEEKDAY(A695-DAY(A695)+8-4,1)),SUMIFS('2) Income'!$E$13:$E$32,'2) Income'!$D$13:$D$32,"4th Wednesday",'2) Income'!$F$13:$F$32,"&lt;="&amp;$A695),0)))</f>
        <v>0</v>
      </c>
      <c r="AF695" s="8" cm="1">
        <f t="array" ref="AF695">IF(A695="","",IF(COUNTIF('2) Income'!$D$13:$D$32,"Every 4 Weeks")=0,0,SUMPRODUCT(--(IFERROR(MOD(A695-'2) Income'!$F$13:$F$32,28),1)=0),--('2) Income'!$D$13:$D$32="Every 4 Weeks"),--('2) Income'!$F$13:$F$32&lt;=A695),'2) Income'!$E$13:$E$32)))</f>
        <v>0</v>
      </c>
      <c r="AG695" s="8">
        <f>IF(A695="","",IF(COUNTIF('2) Income'!$D$13:$D$32,"Monthly")=0,0,IF(B695="N",SUMIFS('2) Income'!$E$13:$E$32,'2) Income'!$D$13:$D$32,"monthly",'2) Income'!$F$13:$F$32,"&lt;="&amp;$A695,'2) Income'!$I$13:$I$32,DAY(A695)),SUMIFS('2) Income'!$E$13:$E$32,'2) Income'!$D$13:$D$32,"monthly",'2) Income'!$F$13:$F$32,"&lt;="&amp;$A695,'2) Income'!$I$13:$I$32,"&gt;="&amp;DAY(A695)))))</f>
        <v>0</v>
      </c>
      <c r="AH695" s="8" cm="1">
        <f t="array" ref="AH695">IF(A695="","",IF(COUNTIF('2) Income'!$D$13:$D$32,"Yearly")=0,0,SUMPRODUCT(--('2) Income'!$D$13:$D$32="Yearly"),--('2) Income'!$F$13:$F$32&lt;=A695),IF(B695="N",--('2) Income'!$I$13:$I$32=DAY(A695)),--('2) Income'!$I$13:$I$32&gt;=DAY(A695))),--(IFERROR(MOD('2) Income'!$H$13:$H$32-MONTH(A695)+12,12),1)=0),'2) Income'!$E$13:$E$32)))</f>
        <v>0</v>
      </c>
      <c r="AI695" s="8">
        <f>IF(A695="","",IF(COUNTIF('2) Income'!$D$13:$D$32,"one-time")=0,0,SUMIFS('2) Income'!$E$13:$E$32,'2) Income'!$D$13:$D$32,"one-time",'2) Income'!$F$13:$F$32,"="&amp;$A695)))</f>
        <v>0</v>
      </c>
      <c r="AJ695" s="9">
        <f t="shared" si="51"/>
        <v>0</v>
      </c>
    </row>
    <row r="696" spans="1:36">
      <c r="A696" s="7">
        <f>IF(A695="","",IF(A695+1&lt;='1) Period'!$E$21,A695+1,""))</f>
        <v>46168</v>
      </c>
      <c r="B696" s="7" t="str">
        <f t="shared" si="52"/>
        <v>N</v>
      </c>
      <c r="C696" t="str">
        <f t="shared" si="53"/>
        <v>F</v>
      </c>
      <c r="D696" s="8">
        <f>IF(A696="","",IF(TEXT(A696,"dddd")='4) Happy Money'!$E$23,WAllowance,0))</f>
        <v>0</v>
      </c>
      <c r="E696" s="8">
        <f>IF(A696="","",IF(B696="N",SUMIF(TMonthly[Day of the Month],DAY(A696),TMonthly[Amount]),SUMIF(TMonthly[Day of the Month],"&gt;="&amp;DAY(A696),TMonthly[Amount])))</f>
        <v>0</v>
      </c>
      <c r="F696" s="8" cm="1">
        <f t="array" ref="F696">IF(A696="","",SUMPRODUCT(--(TYearly[Due Date]&lt;=A696),IF(B696="N",--(TYearly[Day]=DAY(A696)),--(TYearly[Day]&gt;=DAY(A696))),--(IFERROR(MOD(TYearly[Month]-MONTH(A696)+12,12),1)=0),TYearly[Amount]))</f>
        <v>0</v>
      </c>
      <c r="G696" s="8">
        <f>IF(A696="","",SUMIF(TOneTime[Due Date],A696,TOneTime[Amount]))</f>
        <v>0</v>
      </c>
      <c r="H696" s="8" cm="1">
        <f t="array" ref="H696">IF(A696="","",IF(COUNTIF(TOther[Frequency],$H$1)=0,0,SUMPRODUCT(--(IFERROR(MOD(A696-TOther[Start Date],7),1)=0),--(TOther[Frequency]=$H$1),--(TOther[Start Date]&lt;=A696),--(TOther[End Date Calc]&gt;=A696),TOther[Amount])))</f>
        <v>0</v>
      </c>
      <c r="I696" s="8" cm="1">
        <f t="array" ref="I696">IF(A696="","",IF(COUNTIF(TOther[Frequency],$I$1)=0,0,SUMPRODUCT(--(IFERROR(MOD(A696-TOther[Start Date],14),1)=0),--(TOther[Frequency]=$I$1),--(TOther[Start Date]&lt;=A696),--(TOther[End Date Calc]&gt;=A696),TOther[Amount])))</f>
        <v>0</v>
      </c>
      <c r="J696" s="8">
        <f>IF(A696="","",IF(COUNTIF(TOther[Frequency],$J$1)=0,0,IF(OR(DAY(A696)=1,DAY(A696)=15),SUMIFS(TOther[Amount],TOther[Frequency],$J$1,TOther[Start Date],"&lt;="&amp;$A696,TOther[End Date Calc],"&gt;="&amp;A696),0)))</f>
        <v>0</v>
      </c>
      <c r="K696" s="8">
        <f>IF(A696="","",IF(COUNTIF(TOther[Frequency],$K$1)=0,0,IF(A696=(A696-DAY(A696)+1+2*7-WEEKDAY(A696-DAY(A696)+8-4,1)),SUMIFS(TOther[Amount],TOther[Frequency],$K$1,TOther[Start Date],"&lt;="&amp;$A696,TOther[End Date Calc],"&gt;="&amp;A696),0)))</f>
        <v>0</v>
      </c>
      <c r="L696" s="8">
        <f>IF(A696="","",IF(COUNTIF(TOther[Frequency],$L$1)=0,0,IF(A696=(A696-DAY(A696)+1+3*7-WEEKDAY(A696-DAY(A696)+8-4,1)),SUMIFS(TOther[Amount],TOther[Frequency],$L$1,TOther[Start Date],"&lt;="&amp;$A696,TOther[End Date Calc],"&gt;="&amp;A696),0)))</f>
        <v>0</v>
      </c>
      <c r="M696" s="8">
        <f>IF(A696="","",IF(COUNTIF(TOther[Frequency],$M$1)=0,0,IF(A696=(A696-DAY(A696)+1+4*7-WEEKDAY(A696-DAY(A696)+8-4,1)),SUMIFS(TOther[Amount],TOther[Frequency],$M$1,TOther[Start Date],"&lt;="&amp;$A696,TOther[End Date Calc],"&gt;="&amp;A696),0)))</f>
        <v>0</v>
      </c>
      <c r="N696" s="8" cm="1">
        <f t="array" ref="N696">IF(A696="","",IF(COUNTIF(TOther[Frequency],$N$1)=0,0,SUMPRODUCT(--(IFERROR(MOD(A696-TOther[Start Date],28),1)=0),--(TOther[Frequency]=$N$1),--(TOther[Start Date]&lt;=A696),--(TOther[End Date Calc]&gt;=A696),TOther[Amount])))</f>
        <v>0</v>
      </c>
      <c r="O696" s="8" cm="1">
        <f t="array" ref="O696">IF(A696="","",IF(COUNTIF(TOther[Frequency],$O$1)=0,0,SUMPRODUCT(--(IFERROR(MOD(A696-TOther[Start Date],42),1)=0),--(TOther[Frequency]=$O$1),--(TOther[Start Date]&lt;=A696),--(TOther[End Date Calc]&gt;=A696),TOther[Amount])))</f>
        <v>0</v>
      </c>
      <c r="P696" s="8" cm="1">
        <f t="array" ref="P696">IF(A696="","",IF(COUNTIF(TOther[Frequency],$P$1)=0,0,SUMPRODUCT(--(IFERROR(MOD(A696-TOther[Start Date],56),1)=0),--(TOther[Frequency]=$P$1),--(TOther[Start Date]&lt;=A696),--(TOther[End Date Calc]&gt;=A696),TOther[Amount])))</f>
        <v>0</v>
      </c>
      <c r="Q696" s="8">
        <f>IF(A696="","",IF(COUNTIF(TOther[Frequency],$Q$1)=0,0,IF(B696="N",SUMIFS(TOther[Amount],TOther[Frequency],$Q$1,TOther[Start Date],"&lt;="&amp;$A696,TOther[End Date Calc],"&gt;="&amp;A696,TOther[Start Day],DAY(A696)),SUMIFS(TOther[Amount],TOther[Frequency],$Q$1,TOther[Start Date],"&lt;="&amp;$A696,TOther[End Date Calc],"&gt;="&amp;A696,TOther[Start Day],"&gt;="&amp;DAY(A696)))))</f>
        <v>0</v>
      </c>
      <c r="R696" s="8" cm="1">
        <f t="array" ref="R696">IF(A696="","",IF(COUNTIF(TOther[Frequency],R$1)=0,0,SUMPRODUCT(--(TOther[Frequency]=R$1),--(TOther[Start Date]&lt;=A696),--(TOther[End Date Calc]&gt;=A696),IF(B696="N",--(TOther[Start Day]=DAY(A696)),--(TOther[Start Day]&gt;=DAY(A696))),--(IFERROR(MOD(TOther[Start Month]-MONTH(A696)+2,2),1)=0),TOther[Amount])))</f>
        <v>0</v>
      </c>
      <c r="S696" s="8" cm="1">
        <f t="array" ref="S696">IF(A696="","",IF(COUNTIF(TOther[Frequency],S$1)=0,0,SUMPRODUCT(--(TOther[Frequency]=S$1),--(TOther[Start Date]&lt;=A696),--(TOther[End Date Calc]&gt;=A696),IF(B696="N",--(TOther[Start Day]=DAY(A696)),--(TOther[Start Day]&gt;=DAY(A696))),--(IFERROR(MOD(TOther[Start Month]-MONTH(A696)+3,3),1)=0),TOther[Amount])))</f>
        <v>0</v>
      </c>
      <c r="T696" s="8" cm="1">
        <f t="array" ref="T696">IF($A696="","",IF(COUNTIF(TOther[Frequency],T$1)=0,0,SUMPRODUCT(--(TOther[Frequency]=T$1),--(TOther[Start Date]&lt;=$A696),--(TOther[End Date Calc]&gt;=$A696),IF($B696="N",--(TOther[Start Day]=DAY($A696)),--(TOther[Start Day]&gt;=DAY($A696))),--(IFERROR(MOD(TOther[Start Month]-MONTH($A696)+4,4),1)=0),TOther[Amount])))</f>
        <v>0</v>
      </c>
      <c r="U696" s="8" cm="1">
        <f t="array" ref="U696">IF(A696="","",IF(COUNTIF(TOther[Frequency],$U$1)=0,0,SUMPRODUCT(--(TOther[Frequency]=$U$1),--(TOther[Start Date]&lt;=A696),--(TOther[End Date Calc]&gt;=A696),IF(B696="N",--(TOther[Start Day]=DAY(A696)),--(TOther[Start Day]&gt;=DAY(A696))),--(IFERROR(MOD(TOther[Start Month]-MONTH(A696)+6,6),1)=0),TOther[Amount])))</f>
        <v>0</v>
      </c>
      <c r="V696" s="8" cm="1">
        <f t="array" ref="V696">IF(A696="","",IF(COUNTIF(TOther[Frequency],$V$1)=0,0,SUMPRODUCT(--(TOther[Frequency]=$V$1),--(TOther[Start Date]&lt;=A696),--(TOther[End Date Calc]&gt;=A696),IF(B696="N",--(TOther[Start Day]=DAY(A696)),--(TOther[Start Day]&gt;=DAY(A696))),--(IFERROR(MOD(TOther[Start Month]-MONTH(A696)+12,12),1)=0),TOther[Amount])))</f>
        <v>0</v>
      </c>
      <c r="W696" s="8">
        <f>IF(A696="","",SUMIFS(TOther[Amount],TOther[Start Date],A696,TOther[Frequency],$W$1))</f>
        <v>0</v>
      </c>
      <c r="X696" s="9">
        <f t="shared" si="50"/>
        <v>0</v>
      </c>
      <c r="Y696" s="9">
        <f t="shared" si="54"/>
        <v>0</v>
      </c>
      <c r="Z696" s="8" cm="1">
        <f t="array" ref="Z696">IF(A696="","",IF(COUNTIF('2) Income'!$D$13:$D$32,"Weekly")=0,0,SUMPRODUCT(--(IFERROR(MOD(A696-'2) Income'!$F$13:$F$32,7),1)=0),--('2) Income'!$D$13:$D$32="Weekly"),--('2) Income'!$F$13:$F$32&lt;=A696),'2) Income'!$E$13:$E$32)))</f>
        <v>0</v>
      </c>
      <c r="AA696" s="8" cm="1">
        <f t="array" ref="AA696">IF(A696="","",IF(COUNTIF('2) Income'!$D$13:$D$32,"Every Other Week")=0,0,SUMPRODUCT(--(IFERROR(MOD(A696-'2) Income'!$F$13:$F$32,14),1)=0),--('2) Income'!$D$13:$D$32="Every Other Week"),--('2) Income'!$F$13:$F$32&lt;=A696),'2) Income'!$E$13:$E$32)))</f>
        <v>0</v>
      </c>
      <c r="AB696" s="8">
        <f>IF(A696="","",IF(COUNTIF('2) Income'!$D$13:$D$32,"1st and 15th")=0,0,IF(OR(DAY(A696)=1,DAY(A696)=15),SUMIFS('2) Income'!$E$13:$E$32,'2) Income'!$D$13:$D$32,"1st and 15th",'2) Income'!$F$13:$F$32,"&lt;="&amp;$A696),0)))</f>
        <v>0</v>
      </c>
      <c r="AC696" s="8">
        <f>IF(A696="","",IF(COUNTIF('2) Income'!$D$13:$D$32,"2nd Wednesday")=0,0,IF(A696=(A696-DAY(A696)+1+2*7-WEEKDAY(A696-DAY(A696)+8-4,1)),SUMIFS('2) Income'!$E$13:$E$32,'2) Income'!$D$13:$D$32,"2nd Wednesday",'2) Income'!$F$13:$F$32,"&lt;="&amp;$A696),0)))</f>
        <v>0</v>
      </c>
      <c r="AD696" s="8">
        <f>IF(A696="","",IF(COUNTIF('2) Income'!$D$13:$D$32,"3rd Wednesday")=0,0,IF(A696=(A696-DAY(A696)+1+3*7-WEEKDAY(A696-DAY(A696)+8-4,1)),SUMIFS('2) Income'!$E$13:$E$32,'2) Income'!$D$13:$D$32,"3rd Wednesday",'2) Income'!$F$13:$F$32,"&lt;="&amp;$A696),0)))</f>
        <v>0</v>
      </c>
      <c r="AE696" s="8">
        <f>IF(A696="","",IF(COUNTIF('2) Income'!$D$13:$D$32,"4th Wednesday")=0,0,IF(A696=(A696-DAY(A696)+1+4*7-WEEKDAY(A696-DAY(A696)+8-4,1)),SUMIFS('2) Income'!$E$13:$E$32,'2) Income'!$D$13:$D$32,"4th Wednesday",'2) Income'!$F$13:$F$32,"&lt;="&amp;$A696),0)))</f>
        <v>0</v>
      </c>
      <c r="AF696" s="8" cm="1">
        <f t="array" ref="AF696">IF(A696="","",IF(COUNTIF('2) Income'!$D$13:$D$32,"Every 4 Weeks")=0,0,SUMPRODUCT(--(IFERROR(MOD(A696-'2) Income'!$F$13:$F$32,28),1)=0),--('2) Income'!$D$13:$D$32="Every 4 Weeks"),--('2) Income'!$F$13:$F$32&lt;=A696),'2) Income'!$E$13:$E$32)))</f>
        <v>0</v>
      </c>
      <c r="AG696" s="8">
        <f>IF(A696="","",IF(COUNTIF('2) Income'!$D$13:$D$32,"Monthly")=0,0,IF(B696="N",SUMIFS('2) Income'!$E$13:$E$32,'2) Income'!$D$13:$D$32,"monthly",'2) Income'!$F$13:$F$32,"&lt;="&amp;$A696,'2) Income'!$I$13:$I$32,DAY(A696)),SUMIFS('2) Income'!$E$13:$E$32,'2) Income'!$D$13:$D$32,"monthly",'2) Income'!$F$13:$F$32,"&lt;="&amp;$A696,'2) Income'!$I$13:$I$32,"&gt;="&amp;DAY(A696)))))</f>
        <v>0</v>
      </c>
      <c r="AH696" s="8" cm="1">
        <f t="array" ref="AH696">IF(A696="","",IF(COUNTIF('2) Income'!$D$13:$D$32,"Yearly")=0,0,SUMPRODUCT(--('2) Income'!$D$13:$D$32="Yearly"),--('2) Income'!$F$13:$F$32&lt;=A696),IF(B696="N",--('2) Income'!$I$13:$I$32=DAY(A696)),--('2) Income'!$I$13:$I$32&gt;=DAY(A696))),--(IFERROR(MOD('2) Income'!$H$13:$H$32-MONTH(A696)+12,12),1)=0),'2) Income'!$E$13:$E$32)))</f>
        <v>0</v>
      </c>
      <c r="AI696" s="8">
        <f>IF(A696="","",IF(COUNTIF('2) Income'!$D$13:$D$32,"one-time")=0,0,SUMIFS('2) Income'!$E$13:$E$32,'2) Income'!$D$13:$D$32,"one-time",'2) Income'!$F$13:$F$32,"="&amp;$A696)))</f>
        <v>0</v>
      </c>
      <c r="AJ696" s="9">
        <f t="shared" si="51"/>
        <v>0</v>
      </c>
    </row>
    <row r="697" spans="1:36">
      <c r="A697" s="7">
        <f>IF(A696="","",IF(A696+1&lt;='1) Period'!$E$21,A696+1,""))</f>
        <v>46169</v>
      </c>
      <c r="B697" s="7" t="str">
        <f t="shared" si="52"/>
        <v>N</v>
      </c>
      <c r="C697" t="str">
        <f t="shared" si="53"/>
        <v>F</v>
      </c>
      <c r="D697" s="8">
        <f>IF(A697="","",IF(TEXT(A697,"dddd")='4) Happy Money'!$E$23,WAllowance,0))</f>
        <v>0</v>
      </c>
      <c r="E697" s="8">
        <f>IF(A697="","",IF(B697="N",SUMIF(TMonthly[Day of the Month],DAY(A697),TMonthly[Amount]),SUMIF(TMonthly[Day of the Month],"&gt;="&amp;DAY(A697),TMonthly[Amount])))</f>
        <v>100</v>
      </c>
      <c r="F697" s="8" cm="1">
        <f t="array" ref="F697">IF(A697="","",SUMPRODUCT(--(TYearly[Due Date]&lt;=A697),IF(B697="N",--(TYearly[Day]=DAY(A697)),--(TYearly[Day]&gt;=DAY(A697))),--(IFERROR(MOD(TYearly[Month]-MONTH(A697)+12,12),1)=0),TYearly[Amount]))</f>
        <v>0</v>
      </c>
      <c r="G697" s="8">
        <f>IF(A697="","",SUMIF(TOneTime[Due Date],A697,TOneTime[Amount]))</f>
        <v>0</v>
      </c>
      <c r="H697" s="8" cm="1">
        <f t="array" ref="H697">IF(A697="","",IF(COUNTIF(TOther[Frequency],$H$1)=0,0,SUMPRODUCT(--(IFERROR(MOD(A697-TOther[Start Date],7),1)=0),--(TOther[Frequency]=$H$1),--(TOther[Start Date]&lt;=A697),--(TOther[End Date Calc]&gt;=A697),TOther[Amount])))</f>
        <v>0</v>
      </c>
      <c r="I697" s="8" cm="1">
        <f t="array" ref="I697">IF(A697="","",IF(COUNTIF(TOther[Frequency],$I$1)=0,0,SUMPRODUCT(--(IFERROR(MOD(A697-TOther[Start Date],14),1)=0),--(TOther[Frequency]=$I$1),--(TOther[Start Date]&lt;=A697),--(TOther[End Date Calc]&gt;=A697),TOther[Amount])))</f>
        <v>0</v>
      </c>
      <c r="J697" s="8">
        <f>IF(A697="","",IF(COUNTIF(TOther[Frequency],$J$1)=0,0,IF(OR(DAY(A697)=1,DAY(A697)=15),SUMIFS(TOther[Amount],TOther[Frequency],$J$1,TOther[Start Date],"&lt;="&amp;$A697,TOther[End Date Calc],"&gt;="&amp;A697),0)))</f>
        <v>0</v>
      </c>
      <c r="K697" s="8">
        <f>IF(A697="","",IF(COUNTIF(TOther[Frequency],$K$1)=0,0,IF(A697=(A697-DAY(A697)+1+2*7-WEEKDAY(A697-DAY(A697)+8-4,1)),SUMIFS(TOther[Amount],TOther[Frequency],$K$1,TOther[Start Date],"&lt;="&amp;$A697,TOther[End Date Calc],"&gt;="&amp;A697),0)))</f>
        <v>0</v>
      </c>
      <c r="L697" s="8">
        <f>IF(A697="","",IF(COUNTIF(TOther[Frequency],$L$1)=0,0,IF(A697=(A697-DAY(A697)+1+3*7-WEEKDAY(A697-DAY(A697)+8-4,1)),SUMIFS(TOther[Amount],TOther[Frequency],$L$1,TOther[Start Date],"&lt;="&amp;$A697,TOther[End Date Calc],"&gt;="&amp;A697),0)))</f>
        <v>0</v>
      </c>
      <c r="M697" s="8">
        <f>IF(A697="","",IF(COUNTIF(TOther[Frequency],$M$1)=0,0,IF(A697=(A697-DAY(A697)+1+4*7-WEEKDAY(A697-DAY(A697)+8-4,1)),SUMIFS(TOther[Amount],TOther[Frequency],$M$1,TOther[Start Date],"&lt;="&amp;$A697,TOther[End Date Calc],"&gt;="&amp;A697),0)))</f>
        <v>0</v>
      </c>
      <c r="N697" s="8" cm="1">
        <f t="array" ref="N697">IF(A697="","",IF(COUNTIF(TOther[Frequency],$N$1)=0,0,SUMPRODUCT(--(IFERROR(MOD(A697-TOther[Start Date],28),1)=0),--(TOther[Frequency]=$N$1),--(TOther[Start Date]&lt;=A697),--(TOther[End Date Calc]&gt;=A697),TOther[Amount])))</f>
        <v>0</v>
      </c>
      <c r="O697" s="8" cm="1">
        <f t="array" ref="O697">IF(A697="","",IF(COUNTIF(TOther[Frequency],$O$1)=0,0,SUMPRODUCT(--(IFERROR(MOD(A697-TOther[Start Date],42),1)=0),--(TOther[Frequency]=$O$1),--(TOther[Start Date]&lt;=A697),--(TOther[End Date Calc]&gt;=A697),TOther[Amount])))</f>
        <v>0</v>
      </c>
      <c r="P697" s="8" cm="1">
        <f t="array" ref="P697">IF(A697="","",IF(COUNTIF(TOther[Frequency],$P$1)=0,0,SUMPRODUCT(--(IFERROR(MOD(A697-TOther[Start Date],56),1)=0),--(TOther[Frequency]=$P$1),--(TOther[Start Date]&lt;=A697),--(TOther[End Date Calc]&gt;=A697),TOther[Amount])))</f>
        <v>0</v>
      </c>
      <c r="Q697" s="8">
        <f>IF(A697="","",IF(COUNTIF(TOther[Frequency],$Q$1)=0,0,IF(B697="N",SUMIFS(TOther[Amount],TOther[Frequency],$Q$1,TOther[Start Date],"&lt;="&amp;$A697,TOther[End Date Calc],"&gt;="&amp;A697,TOther[Start Day],DAY(A697)),SUMIFS(TOther[Amount],TOther[Frequency],$Q$1,TOther[Start Date],"&lt;="&amp;$A697,TOther[End Date Calc],"&gt;="&amp;A697,TOther[Start Day],"&gt;="&amp;DAY(A697)))))</f>
        <v>0</v>
      </c>
      <c r="R697" s="8" cm="1">
        <f t="array" ref="R697">IF(A697="","",IF(COUNTIF(TOther[Frequency],R$1)=0,0,SUMPRODUCT(--(TOther[Frequency]=R$1),--(TOther[Start Date]&lt;=A697),--(TOther[End Date Calc]&gt;=A697),IF(B697="N",--(TOther[Start Day]=DAY(A697)),--(TOther[Start Day]&gt;=DAY(A697))),--(IFERROR(MOD(TOther[Start Month]-MONTH(A697)+2,2),1)=0),TOther[Amount])))</f>
        <v>0</v>
      </c>
      <c r="S697" s="8" cm="1">
        <f t="array" ref="S697">IF(A697="","",IF(COUNTIF(TOther[Frequency],S$1)=0,0,SUMPRODUCT(--(TOther[Frequency]=S$1),--(TOther[Start Date]&lt;=A697),--(TOther[End Date Calc]&gt;=A697),IF(B697="N",--(TOther[Start Day]=DAY(A697)),--(TOther[Start Day]&gt;=DAY(A697))),--(IFERROR(MOD(TOther[Start Month]-MONTH(A697)+3,3),1)=0),TOther[Amount])))</f>
        <v>0</v>
      </c>
      <c r="T697" s="8" cm="1">
        <f t="array" ref="T697">IF($A697="","",IF(COUNTIF(TOther[Frequency],T$1)=0,0,SUMPRODUCT(--(TOther[Frequency]=T$1),--(TOther[Start Date]&lt;=$A697),--(TOther[End Date Calc]&gt;=$A697),IF($B697="N",--(TOther[Start Day]=DAY($A697)),--(TOther[Start Day]&gt;=DAY($A697))),--(IFERROR(MOD(TOther[Start Month]-MONTH($A697)+4,4),1)=0),TOther[Amount])))</f>
        <v>0</v>
      </c>
      <c r="U697" s="8" cm="1">
        <f t="array" ref="U697">IF(A697="","",IF(COUNTIF(TOther[Frequency],$U$1)=0,0,SUMPRODUCT(--(TOther[Frequency]=$U$1),--(TOther[Start Date]&lt;=A697),--(TOther[End Date Calc]&gt;=A697),IF(B697="N",--(TOther[Start Day]=DAY(A697)),--(TOther[Start Day]&gt;=DAY(A697))),--(IFERROR(MOD(TOther[Start Month]-MONTH(A697)+6,6),1)=0),TOther[Amount])))</f>
        <v>0</v>
      </c>
      <c r="V697" s="8" cm="1">
        <f t="array" ref="V697">IF(A697="","",IF(COUNTIF(TOther[Frequency],$V$1)=0,0,SUMPRODUCT(--(TOther[Frequency]=$V$1),--(TOther[Start Date]&lt;=A697),--(TOther[End Date Calc]&gt;=A697),IF(B697="N",--(TOther[Start Day]=DAY(A697)),--(TOther[Start Day]&gt;=DAY(A697))),--(IFERROR(MOD(TOther[Start Month]-MONTH(A697)+12,12),1)=0),TOther[Amount])))</f>
        <v>0</v>
      </c>
      <c r="W697" s="8">
        <f>IF(A697="","",SUMIFS(TOther[Amount],TOther[Start Date],A697,TOther[Frequency],$W$1))</f>
        <v>0</v>
      </c>
      <c r="X697" s="9">
        <f t="shared" si="50"/>
        <v>100</v>
      </c>
      <c r="Y697" s="9">
        <f t="shared" si="54"/>
        <v>0</v>
      </c>
      <c r="Z697" s="8" cm="1">
        <f t="array" ref="Z697">IF(A697="","",IF(COUNTIF('2) Income'!$D$13:$D$32,"Weekly")=0,0,SUMPRODUCT(--(IFERROR(MOD(A697-'2) Income'!$F$13:$F$32,7),1)=0),--('2) Income'!$D$13:$D$32="Weekly"),--('2) Income'!$F$13:$F$32&lt;=A697),'2) Income'!$E$13:$E$32)))</f>
        <v>0</v>
      </c>
      <c r="AA697" s="8" cm="1">
        <f t="array" ref="AA697">IF(A697="","",IF(COUNTIF('2) Income'!$D$13:$D$32,"Every Other Week")=0,0,SUMPRODUCT(--(IFERROR(MOD(A697-'2) Income'!$F$13:$F$32,14),1)=0),--('2) Income'!$D$13:$D$32="Every Other Week"),--('2) Income'!$F$13:$F$32&lt;=A697),'2) Income'!$E$13:$E$32)))</f>
        <v>0</v>
      </c>
      <c r="AB697" s="8">
        <f>IF(A697="","",IF(COUNTIF('2) Income'!$D$13:$D$32,"1st and 15th")=0,0,IF(OR(DAY(A697)=1,DAY(A697)=15),SUMIFS('2) Income'!$E$13:$E$32,'2) Income'!$D$13:$D$32,"1st and 15th",'2) Income'!$F$13:$F$32,"&lt;="&amp;$A697),0)))</f>
        <v>0</v>
      </c>
      <c r="AC697" s="8">
        <f>IF(A697="","",IF(COUNTIF('2) Income'!$D$13:$D$32,"2nd Wednesday")=0,0,IF(A697=(A697-DAY(A697)+1+2*7-WEEKDAY(A697-DAY(A697)+8-4,1)),SUMIFS('2) Income'!$E$13:$E$32,'2) Income'!$D$13:$D$32,"2nd Wednesday",'2) Income'!$F$13:$F$32,"&lt;="&amp;$A697),0)))</f>
        <v>0</v>
      </c>
      <c r="AD697" s="8">
        <f>IF(A697="","",IF(COUNTIF('2) Income'!$D$13:$D$32,"3rd Wednesday")=0,0,IF(A697=(A697-DAY(A697)+1+3*7-WEEKDAY(A697-DAY(A697)+8-4,1)),SUMIFS('2) Income'!$E$13:$E$32,'2) Income'!$D$13:$D$32,"3rd Wednesday",'2) Income'!$F$13:$F$32,"&lt;="&amp;$A697),0)))</f>
        <v>0</v>
      </c>
      <c r="AE697" s="8">
        <f>IF(A697="","",IF(COUNTIF('2) Income'!$D$13:$D$32,"4th Wednesday")=0,0,IF(A697=(A697-DAY(A697)+1+4*7-WEEKDAY(A697-DAY(A697)+8-4,1)),SUMIFS('2) Income'!$E$13:$E$32,'2) Income'!$D$13:$D$32,"4th Wednesday",'2) Income'!$F$13:$F$32,"&lt;="&amp;$A697),0)))</f>
        <v>0</v>
      </c>
      <c r="AF697" s="8" cm="1">
        <f t="array" ref="AF697">IF(A697="","",IF(COUNTIF('2) Income'!$D$13:$D$32,"Every 4 Weeks")=0,0,SUMPRODUCT(--(IFERROR(MOD(A697-'2) Income'!$F$13:$F$32,28),1)=0),--('2) Income'!$D$13:$D$32="Every 4 Weeks"),--('2) Income'!$F$13:$F$32&lt;=A697),'2) Income'!$E$13:$E$32)))</f>
        <v>0</v>
      </c>
      <c r="AG697" s="8">
        <f>IF(A697="","",IF(COUNTIF('2) Income'!$D$13:$D$32,"Monthly")=0,0,IF(B697="N",SUMIFS('2) Income'!$E$13:$E$32,'2) Income'!$D$13:$D$32,"monthly",'2) Income'!$F$13:$F$32,"&lt;="&amp;$A697,'2) Income'!$I$13:$I$32,DAY(A697)),SUMIFS('2) Income'!$E$13:$E$32,'2) Income'!$D$13:$D$32,"monthly",'2) Income'!$F$13:$F$32,"&lt;="&amp;$A697,'2) Income'!$I$13:$I$32,"&gt;="&amp;DAY(A697)))))</f>
        <v>0</v>
      </c>
      <c r="AH697" s="8" cm="1">
        <f t="array" ref="AH697">IF(A697="","",IF(COUNTIF('2) Income'!$D$13:$D$32,"Yearly")=0,0,SUMPRODUCT(--('2) Income'!$D$13:$D$32="Yearly"),--('2) Income'!$F$13:$F$32&lt;=A697),IF(B697="N",--('2) Income'!$I$13:$I$32=DAY(A697)),--('2) Income'!$I$13:$I$32&gt;=DAY(A697))),--(IFERROR(MOD('2) Income'!$H$13:$H$32-MONTH(A697)+12,12),1)=0),'2) Income'!$E$13:$E$32)))</f>
        <v>0</v>
      </c>
      <c r="AI697" s="8">
        <f>IF(A697="","",IF(COUNTIF('2) Income'!$D$13:$D$32,"one-time")=0,0,SUMIFS('2) Income'!$E$13:$E$32,'2) Income'!$D$13:$D$32,"one-time",'2) Income'!$F$13:$F$32,"="&amp;$A697)))</f>
        <v>0</v>
      </c>
      <c r="AJ697" s="9">
        <f t="shared" si="51"/>
        <v>0</v>
      </c>
    </row>
    <row r="698" spans="1:36">
      <c r="A698" s="7">
        <f>IF(A697="","",IF(A697+1&lt;='1) Period'!$E$21,A697+1,""))</f>
        <v>46170</v>
      </c>
      <c r="B698" s="7" t="str">
        <f t="shared" si="52"/>
        <v>N</v>
      </c>
      <c r="C698" t="str">
        <f t="shared" si="53"/>
        <v>F</v>
      </c>
      <c r="D698" s="8">
        <f>IF(A698="","",IF(TEXT(A698,"dddd")='4) Happy Money'!$E$23,WAllowance,0))</f>
        <v>0</v>
      </c>
      <c r="E698" s="8">
        <f>IF(A698="","",IF(B698="N",SUMIF(TMonthly[Day of the Month],DAY(A698),TMonthly[Amount]),SUMIF(TMonthly[Day of the Month],"&gt;="&amp;DAY(A698),TMonthly[Amount])))</f>
        <v>0</v>
      </c>
      <c r="F698" s="8" cm="1">
        <f t="array" ref="F698">IF(A698="","",SUMPRODUCT(--(TYearly[Due Date]&lt;=A698),IF(B698="N",--(TYearly[Day]=DAY(A698)),--(TYearly[Day]&gt;=DAY(A698))),--(IFERROR(MOD(TYearly[Month]-MONTH(A698)+12,12),1)=0),TYearly[Amount]))</f>
        <v>0</v>
      </c>
      <c r="G698" s="8">
        <f>IF(A698="","",SUMIF(TOneTime[Due Date],A698,TOneTime[Amount]))</f>
        <v>0</v>
      </c>
      <c r="H698" s="8" cm="1">
        <f t="array" ref="H698">IF(A698="","",IF(COUNTIF(TOther[Frequency],$H$1)=0,0,SUMPRODUCT(--(IFERROR(MOD(A698-TOther[Start Date],7),1)=0),--(TOther[Frequency]=$H$1),--(TOther[Start Date]&lt;=A698),--(TOther[End Date Calc]&gt;=A698),TOther[Amount])))</f>
        <v>0</v>
      </c>
      <c r="I698" s="8" cm="1">
        <f t="array" ref="I698">IF(A698="","",IF(COUNTIF(TOther[Frequency],$I$1)=0,0,SUMPRODUCT(--(IFERROR(MOD(A698-TOther[Start Date],14),1)=0),--(TOther[Frequency]=$I$1),--(TOther[Start Date]&lt;=A698),--(TOther[End Date Calc]&gt;=A698),TOther[Amount])))</f>
        <v>0</v>
      </c>
      <c r="J698" s="8">
        <f>IF(A698="","",IF(COUNTIF(TOther[Frequency],$J$1)=0,0,IF(OR(DAY(A698)=1,DAY(A698)=15),SUMIFS(TOther[Amount],TOther[Frequency],$J$1,TOther[Start Date],"&lt;="&amp;$A698,TOther[End Date Calc],"&gt;="&amp;A698),0)))</f>
        <v>0</v>
      </c>
      <c r="K698" s="8">
        <f>IF(A698="","",IF(COUNTIF(TOther[Frequency],$K$1)=0,0,IF(A698=(A698-DAY(A698)+1+2*7-WEEKDAY(A698-DAY(A698)+8-4,1)),SUMIFS(TOther[Amount],TOther[Frequency],$K$1,TOther[Start Date],"&lt;="&amp;$A698,TOther[End Date Calc],"&gt;="&amp;A698),0)))</f>
        <v>0</v>
      </c>
      <c r="L698" s="8">
        <f>IF(A698="","",IF(COUNTIF(TOther[Frequency],$L$1)=0,0,IF(A698=(A698-DAY(A698)+1+3*7-WEEKDAY(A698-DAY(A698)+8-4,1)),SUMIFS(TOther[Amount],TOther[Frequency],$L$1,TOther[Start Date],"&lt;="&amp;$A698,TOther[End Date Calc],"&gt;="&amp;A698),0)))</f>
        <v>0</v>
      </c>
      <c r="M698" s="8">
        <f>IF(A698="","",IF(COUNTIF(TOther[Frequency],$M$1)=0,0,IF(A698=(A698-DAY(A698)+1+4*7-WEEKDAY(A698-DAY(A698)+8-4,1)),SUMIFS(TOther[Amount],TOther[Frequency],$M$1,TOther[Start Date],"&lt;="&amp;$A698,TOther[End Date Calc],"&gt;="&amp;A698),0)))</f>
        <v>0</v>
      </c>
      <c r="N698" s="8" cm="1">
        <f t="array" ref="N698">IF(A698="","",IF(COUNTIF(TOther[Frequency],$N$1)=0,0,SUMPRODUCT(--(IFERROR(MOD(A698-TOther[Start Date],28),1)=0),--(TOther[Frequency]=$N$1),--(TOther[Start Date]&lt;=A698),--(TOther[End Date Calc]&gt;=A698),TOther[Amount])))</f>
        <v>0</v>
      </c>
      <c r="O698" s="8" cm="1">
        <f t="array" ref="O698">IF(A698="","",IF(COUNTIF(TOther[Frequency],$O$1)=0,0,SUMPRODUCT(--(IFERROR(MOD(A698-TOther[Start Date],42),1)=0),--(TOther[Frequency]=$O$1),--(TOther[Start Date]&lt;=A698),--(TOther[End Date Calc]&gt;=A698),TOther[Amount])))</f>
        <v>0</v>
      </c>
      <c r="P698" s="8" cm="1">
        <f t="array" ref="P698">IF(A698="","",IF(COUNTIF(TOther[Frequency],$P$1)=0,0,SUMPRODUCT(--(IFERROR(MOD(A698-TOther[Start Date],56),1)=0),--(TOther[Frequency]=$P$1),--(TOther[Start Date]&lt;=A698),--(TOther[End Date Calc]&gt;=A698),TOther[Amount])))</f>
        <v>0</v>
      </c>
      <c r="Q698" s="8">
        <f>IF(A698="","",IF(COUNTIF(TOther[Frequency],$Q$1)=0,0,IF(B698="N",SUMIFS(TOther[Amount],TOther[Frequency],$Q$1,TOther[Start Date],"&lt;="&amp;$A698,TOther[End Date Calc],"&gt;="&amp;A698,TOther[Start Day],DAY(A698)),SUMIFS(TOther[Amount],TOther[Frequency],$Q$1,TOther[Start Date],"&lt;="&amp;$A698,TOther[End Date Calc],"&gt;="&amp;A698,TOther[Start Day],"&gt;="&amp;DAY(A698)))))</f>
        <v>0</v>
      </c>
      <c r="R698" s="8" cm="1">
        <f t="array" ref="R698">IF(A698="","",IF(COUNTIF(TOther[Frequency],R$1)=0,0,SUMPRODUCT(--(TOther[Frequency]=R$1),--(TOther[Start Date]&lt;=A698),--(TOther[End Date Calc]&gt;=A698),IF(B698="N",--(TOther[Start Day]=DAY(A698)),--(TOther[Start Day]&gt;=DAY(A698))),--(IFERROR(MOD(TOther[Start Month]-MONTH(A698)+2,2),1)=0),TOther[Amount])))</f>
        <v>0</v>
      </c>
      <c r="S698" s="8" cm="1">
        <f t="array" ref="S698">IF(A698="","",IF(COUNTIF(TOther[Frequency],S$1)=0,0,SUMPRODUCT(--(TOther[Frequency]=S$1),--(TOther[Start Date]&lt;=A698),--(TOther[End Date Calc]&gt;=A698),IF(B698="N",--(TOther[Start Day]=DAY(A698)),--(TOther[Start Day]&gt;=DAY(A698))),--(IFERROR(MOD(TOther[Start Month]-MONTH(A698)+3,3),1)=0),TOther[Amount])))</f>
        <v>0</v>
      </c>
      <c r="T698" s="8" cm="1">
        <f t="array" ref="T698">IF($A698="","",IF(COUNTIF(TOther[Frequency],T$1)=0,0,SUMPRODUCT(--(TOther[Frequency]=T$1),--(TOther[Start Date]&lt;=$A698),--(TOther[End Date Calc]&gt;=$A698),IF($B698="N",--(TOther[Start Day]=DAY($A698)),--(TOther[Start Day]&gt;=DAY($A698))),--(IFERROR(MOD(TOther[Start Month]-MONTH($A698)+4,4),1)=0),TOther[Amount])))</f>
        <v>0</v>
      </c>
      <c r="U698" s="8" cm="1">
        <f t="array" ref="U698">IF(A698="","",IF(COUNTIF(TOther[Frequency],$U$1)=0,0,SUMPRODUCT(--(TOther[Frequency]=$U$1),--(TOther[Start Date]&lt;=A698),--(TOther[End Date Calc]&gt;=A698),IF(B698="N",--(TOther[Start Day]=DAY(A698)),--(TOther[Start Day]&gt;=DAY(A698))),--(IFERROR(MOD(TOther[Start Month]-MONTH(A698)+6,6),1)=0),TOther[Amount])))</f>
        <v>0</v>
      </c>
      <c r="V698" s="8" cm="1">
        <f t="array" ref="V698">IF(A698="","",IF(COUNTIF(TOther[Frequency],$V$1)=0,0,SUMPRODUCT(--(TOther[Frequency]=$V$1),--(TOther[Start Date]&lt;=A698),--(TOther[End Date Calc]&gt;=A698),IF(B698="N",--(TOther[Start Day]=DAY(A698)),--(TOther[Start Day]&gt;=DAY(A698))),--(IFERROR(MOD(TOther[Start Month]-MONTH(A698)+12,12),1)=0),TOther[Amount])))</f>
        <v>0</v>
      </c>
      <c r="W698" s="8">
        <f>IF(A698="","",SUMIFS(TOther[Amount],TOther[Start Date],A698,TOther[Frequency],$W$1))</f>
        <v>0</v>
      </c>
      <c r="X698" s="9">
        <f t="shared" si="50"/>
        <v>0</v>
      </c>
      <c r="Y698" s="9">
        <f t="shared" si="54"/>
        <v>0</v>
      </c>
      <c r="Z698" s="8" cm="1">
        <f t="array" ref="Z698">IF(A698="","",IF(COUNTIF('2) Income'!$D$13:$D$32,"Weekly")=0,0,SUMPRODUCT(--(IFERROR(MOD(A698-'2) Income'!$F$13:$F$32,7),1)=0),--('2) Income'!$D$13:$D$32="Weekly"),--('2) Income'!$F$13:$F$32&lt;=A698),'2) Income'!$E$13:$E$32)))</f>
        <v>0</v>
      </c>
      <c r="AA698" s="8" cm="1">
        <f t="array" ref="AA698">IF(A698="","",IF(COUNTIF('2) Income'!$D$13:$D$32,"Every Other Week")=0,0,SUMPRODUCT(--(IFERROR(MOD(A698-'2) Income'!$F$13:$F$32,14),1)=0),--('2) Income'!$D$13:$D$32="Every Other Week"),--('2) Income'!$F$13:$F$32&lt;=A698),'2) Income'!$E$13:$E$32)))</f>
        <v>0</v>
      </c>
      <c r="AB698" s="8">
        <f>IF(A698="","",IF(COUNTIF('2) Income'!$D$13:$D$32,"1st and 15th")=0,0,IF(OR(DAY(A698)=1,DAY(A698)=15),SUMIFS('2) Income'!$E$13:$E$32,'2) Income'!$D$13:$D$32,"1st and 15th",'2) Income'!$F$13:$F$32,"&lt;="&amp;$A698),0)))</f>
        <v>0</v>
      </c>
      <c r="AC698" s="8">
        <f>IF(A698="","",IF(COUNTIF('2) Income'!$D$13:$D$32,"2nd Wednesday")=0,0,IF(A698=(A698-DAY(A698)+1+2*7-WEEKDAY(A698-DAY(A698)+8-4,1)),SUMIFS('2) Income'!$E$13:$E$32,'2) Income'!$D$13:$D$32,"2nd Wednesday",'2) Income'!$F$13:$F$32,"&lt;="&amp;$A698),0)))</f>
        <v>0</v>
      </c>
      <c r="AD698" s="8">
        <f>IF(A698="","",IF(COUNTIF('2) Income'!$D$13:$D$32,"3rd Wednesday")=0,0,IF(A698=(A698-DAY(A698)+1+3*7-WEEKDAY(A698-DAY(A698)+8-4,1)),SUMIFS('2) Income'!$E$13:$E$32,'2) Income'!$D$13:$D$32,"3rd Wednesday",'2) Income'!$F$13:$F$32,"&lt;="&amp;$A698),0)))</f>
        <v>0</v>
      </c>
      <c r="AE698" s="8">
        <f>IF(A698="","",IF(COUNTIF('2) Income'!$D$13:$D$32,"4th Wednesday")=0,0,IF(A698=(A698-DAY(A698)+1+4*7-WEEKDAY(A698-DAY(A698)+8-4,1)),SUMIFS('2) Income'!$E$13:$E$32,'2) Income'!$D$13:$D$32,"4th Wednesday",'2) Income'!$F$13:$F$32,"&lt;="&amp;$A698),0)))</f>
        <v>0</v>
      </c>
      <c r="AF698" s="8" cm="1">
        <f t="array" ref="AF698">IF(A698="","",IF(COUNTIF('2) Income'!$D$13:$D$32,"Every 4 Weeks")=0,0,SUMPRODUCT(--(IFERROR(MOD(A698-'2) Income'!$F$13:$F$32,28),1)=0),--('2) Income'!$D$13:$D$32="Every 4 Weeks"),--('2) Income'!$F$13:$F$32&lt;=A698),'2) Income'!$E$13:$E$32)))</f>
        <v>0</v>
      </c>
      <c r="AG698" s="8">
        <f>IF(A698="","",IF(COUNTIF('2) Income'!$D$13:$D$32,"Monthly")=0,0,IF(B698="N",SUMIFS('2) Income'!$E$13:$E$32,'2) Income'!$D$13:$D$32,"monthly",'2) Income'!$F$13:$F$32,"&lt;="&amp;$A698,'2) Income'!$I$13:$I$32,DAY(A698)),SUMIFS('2) Income'!$E$13:$E$32,'2) Income'!$D$13:$D$32,"monthly",'2) Income'!$F$13:$F$32,"&lt;="&amp;$A698,'2) Income'!$I$13:$I$32,"&gt;="&amp;DAY(A698)))))</f>
        <v>0</v>
      </c>
      <c r="AH698" s="8" cm="1">
        <f t="array" ref="AH698">IF(A698="","",IF(COUNTIF('2) Income'!$D$13:$D$32,"Yearly")=0,0,SUMPRODUCT(--('2) Income'!$D$13:$D$32="Yearly"),--('2) Income'!$F$13:$F$32&lt;=A698),IF(B698="N",--('2) Income'!$I$13:$I$32=DAY(A698)),--('2) Income'!$I$13:$I$32&gt;=DAY(A698))),--(IFERROR(MOD('2) Income'!$H$13:$H$32-MONTH(A698)+12,12),1)=0),'2) Income'!$E$13:$E$32)))</f>
        <v>0</v>
      </c>
      <c r="AI698" s="8">
        <f>IF(A698="","",IF(COUNTIF('2) Income'!$D$13:$D$32,"one-time")=0,0,SUMIFS('2) Income'!$E$13:$E$32,'2) Income'!$D$13:$D$32,"one-time",'2) Income'!$F$13:$F$32,"="&amp;$A698)))</f>
        <v>0</v>
      </c>
      <c r="AJ698" s="9">
        <f t="shared" si="51"/>
        <v>0</v>
      </c>
    </row>
    <row r="699" spans="1:36">
      <c r="A699" s="7">
        <f>IF(A698="","",IF(A698+1&lt;='1) Period'!$E$21,A698+1,""))</f>
        <v>46171</v>
      </c>
      <c r="B699" s="7" t="str">
        <f t="shared" si="52"/>
        <v>N</v>
      </c>
      <c r="C699" t="str">
        <f t="shared" si="53"/>
        <v>F</v>
      </c>
      <c r="D699" s="8">
        <f>IF(A699="","",IF(TEXT(A699,"dddd")='4) Happy Money'!$E$23,WAllowance,0))</f>
        <v>0</v>
      </c>
      <c r="E699" s="8">
        <f>IF(A699="","",IF(B699="N",SUMIF(TMonthly[Day of the Month],DAY(A699),TMonthly[Amount]),SUMIF(TMonthly[Day of the Month],"&gt;="&amp;DAY(A699),TMonthly[Amount])))</f>
        <v>0</v>
      </c>
      <c r="F699" s="8" cm="1">
        <f t="array" ref="F699">IF(A699="","",SUMPRODUCT(--(TYearly[Due Date]&lt;=A699),IF(B699="N",--(TYearly[Day]=DAY(A699)),--(TYearly[Day]&gt;=DAY(A699))),--(IFERROR(MOD(TYearly[Month]-MONTH(A699)+12,12),1)=0),TYearly[Amount]))</f>
        <v>0</v>
      </c>
      <c r="G699" s="8">
        <f>IF(A699="","",SUMIF(TOneTime[Due Date],A699,TOneTime[Amount]))</f>
        <v>0</v>
      </c>
      <c r="H699" s="8" cm="1">
        <f t="array" ref="H699">IF(A699="","",IF(COUNTIF(TOther[Frequency],$H$1)=0,0,SUMPRODUCT(--(IFERROR(MOD(A699-TOther[Start Date],7),1)=0),--(TOther[Frequency]=$H$1),--(TOther[Start Date]&lt;=A699),--(TOther[End Date Calc]&gt;=A699),TOther[Amount])))</f>
        <v>0</v>
      </c>
      <c r="I699" s="8" cm="1">
        <f t="array" ref="I699">IF(A699="","",IF(COUNTIF(TOther[Frequency],$I$1)=0,0,SUMPRODUCT(--(IFERROR(MOD(A699-TOther[Start Date],14),1)=0),--(TOther[Frequency]=$I$1),--(TOther[Start Date]&lt;=A699),--(TOther[End Date Calc]&gt;=A699),TOther[Amount])))</f>
        <v>0</v>
      </c>
      <c r="J699" s="8">
        <f>IF(A699="","",IF(COUNTIF(TOther[Frequency],$J$1)=0,0,IF(OR(DAY(A699)=1,DAY(A699)=15),SUMIFS(TOther[Amount],TOther[Frequency],$J$1,TOther[Start Date],"&lt;="&amp;$A699,TOther[End Date Calc],"&gt;="&amp;A699),0)))</f>
        <v>0</v>
      </c>
      <c r="K699" s="8">
        <f>IF(A699="","",IF(COUNTIF(TOther[Frequency],$K$1)=0,0,IF(A699=(A699-DAY(A699)+1+2*7-WEEKDAY(A699-DAY(A699)+8-4,1)),SUMIFS(TOther[Amount],TOther[Frequency],$K$1,TOther[Start Date],"&lt;="&amp;$A699,TOther[End Date Calc],"&gt;="&amp;A699),0)))</f>
        <v>0</v>
      </c>
      <c r="L699" s="8">
        <f>IF(A699="","",IF(COUNTIF(TOther[Frequency],$L$1)=0,0,IF(A699=(A699-DAY(A699)+1+3*7-WEEKDAY(A699-DAY(A699)+8-4,1)),SUMIFS(TOther[Amount],TOther[Frequency],$L$1,TOther[Start Date],"&lt;="&amp;$A699,TOther[End Date Calc],"&gt;="&amp;A699),0)))</f>
        <v>0</v>
      </c>
      <c r="M699" s="8">
        <f>IF(A699="","",IF(COUNTIF(TOther[Frequency],$M$1)=0,0,IF(A699=(A699-DAY(A699)+1+4*7-WEEKDAY(A699-DAY(A699)+8-4,1)),SUMIFS(TOther[Amount],TOther[Frequency],$M$1,TOther[Start Date],"&lt;="&amp;$A699,TOther[End Date Calc],"&gt;="&amp;A699),0)))</f>
        <v>0</v>
      </c>
      <c r="N699" s="8" cm="1">
        <f t="array" ref="N699">IF(A699="","",IF(COUNTIF(TOther[Frequency],$N$1)=0,0,SUMPRODUCT(--(IFERROR(MOD(A699-TOther[Start Date],28),1)=0),--(TOther[Frequency]=$N$1),--(TOther[Start Date]&lt;=A699),--(TOther[End Date Calc]&gt;=A699),TOther[Amount])))</f>
        <v>0</v>
      </c>
      <c r="O699" s="8" cm="1">
        <f t="array" ref="O699">IF(A699="","",IF(COUNTIF(TOther[Frequency],$O$1)=0,0,SUMPRODUCT(--(IFERROR(MOD(A699-TOther[Start Date],42),1)=0),--(TOther[Frequency]=$O$1),--(TOther[Start Date]&lt;=A699),--(TOther[End Date Calc]&gt;=A699),TOther[Amount])))</f>
        <v>0</v>
      </c>
      <c r="P699" s="8" cm="1">
        <f t="array" ref="P699">IF(A699="","",IF(COUNTIF(TOther[Frequency],$P$1)=0,0,SUMPRODUCT(--(IFERROR(MOD(A699-TOther[Start Date],56),1)=0),--(TOther[Frequency]=$P$1),--(TOther[Start Date]&lt;=A699),--(TOther[End Date Calc]&gt;=A699),TOther[Amount])))</f>
        <v>0</v>
      </c>
      <c r="Q699" s="8">
        <f>IF(A699="","",IF(COUNTIF(TOther[Frequency],$Q$1)=0,0,IF(B699="N",SUMIFS(TOther[Amount],TOther[Frequency],$Q$1,TOther[Start Date],"&lt;="&amp;$A699,TOther[End Date Calc],"&gt;="&amp;A699,TOther[Start Day],DAY(A699)),SUMIFS(TOther[Amount],TOther[Frequency],$Q$1,TOther[Start Date],"&lt;="&amp;$A699,TOther[End Date Calc],"&gt;="&amp;A699,TOther[Start Day],"&gt;="&amp;DAY(A699)))))</f>
        <v>0</v>
      </c>
      <c r="R699" s="8" cm="1">
        <f t="array" ref="R699">IF(A699="","",IF(COUNTIF(TOther[Frequency],R$1)=0,0,SUMPRODUCT(--(TOther[Frequency]=R$1),--(TOther[Start Date]&lt;=A699),--(TOther[End Date Calc]&gt;=A699),IF(B699="N",--(TOther[Start Day]=DAY(A699)),--(TOther[Start Day]&gt;=DAY(A699))),--(IFERROR(MOD(TOther[Start Month]-MONTH(A699)+2,2),1)=0),TOther[Amount])))</f>
        <v>0</v>
      </c>
      <c r="S699" s="8" cm="1">
        <f t="array" ref="S699">IF(A699="","",IF(COUNTIF(TOther[Frequency],S$1)=0,0,SUMPRODUCT(--(TOther[Frequency]=S$1),--(TOther[Start Date]&lt;=A699),--(TOther[End Date Calc]&gt;=A699),IF(B699="N",--(TOther[Start Day]=DAY(A699)),--(TOther[Start Day]&gt;=DAY(A699))),--(IFERROR(MOD(TOther[Start Month]-MONTH(A699)+3,3),1)=0),TOther[Amount])))</f>
        <v>0</v>
      </c>
      <c r="T699" s="8" cm="1">
        <f t="array" ref="T699">IF($A699="","",IF(COUNTIF(TOther[Frequency],T$1)=0,0,SUMPRODUCT(--(TOther[Frequency]=T$1),--(TOther[Start Date]&lt;=$A699),--(TOther[End Date Calc]&gt;=$A699),IF($B699="N",--(TOther[Start Day]=DAY($A699)),--(TOther[Start Day]&gt;=DAY($A699))),--(IFERROR(MOD(TOther[Start Month]-MONTH($A699)+4,4),1)=0),TOther[Amount])))</f>
        <v>0</v>
      </c>
      <c r="U699" s="8" cm="1">
        <f t="array" ref="U699">IF(A699="","",IF(COUNTIF(TOther[Frequency],$U$1)=0,0,SUMPRODUCT(--(TOther[Frequency]=$U$1),--(TOther[Start Date]&lt;=A699),--(TOther[End Date Calc]&gt;=A699),IF(B699="N",--(TOther[Start Day]=DAY(A699)),--(TOther[Start Day]&gt;=DAY(A699))),--(IFERROR(MOD(TOther[Start Month]-MONTH(A699)+6,6),1)=0),TOther[Amount])))</f>
        <v>0</v>
      </c>
      <c r="V699" s="8" cm="1">
        <f t="array" ref="V699">IF(A699="","",IF(COUNTIF(TOther[Frequency],$V$1)=0,0,SUMPRODUCT(--(TOther[Frequency]=$V$1),--(TOther[Start Date]&lt;=A699),--(TOther[End Date Calc]&gt;=A699),IF(B699="N",--(TOther[Start Day]=DAY(A699)),--(TOther[Start Day]&gt;=DAY(A699))),--(IFERROR(MOD(TOther[Start Month]-MONTH(A699)+12,12),1)=0),TOther[Amount])))</f>
        <v>0</v>
      </c>
      <c r="W699" s="8">
        <f>IF(A699="","",SUMIFS(TOther[Amount],TOther[Start Date],A699,TOther[Frequency],$W$1))</f>
        <v>0</v>
      </c>
      <c r="X699" s="9">
        <f t="shared" si="50"/>
        <v>0</v>
      </c>
      <c r="Y699" s="9">
        <f t="shared" si="54"/>
        <v>0</v>
      </c>
      <c r="Z699" s="8" cm="1">
        <f t="array" ref="Z699">IF(A699="","",IF(COUNTIF('2) Income'!$D$13:$D$32,"Weekly")=0,0,SUMPRODUCT(--(IFERROR(MOD(A699-'2) Income'!$F$13:$F$32,7),1)=0),--('2) Income'!$D$13:$D$32="Weekly"),--('2) Income'!$F$13:$F$32&lt;=A699),'2) Income'!$E$13:$E$32)))</f>
        <v>0</v>
      </c>
      <c r="AA699" s="8" cm="1">
        <f t="array" ref="AA699">IF(A699="","",IF(COUNTIF('2) Income'!$D$13:$D$32,"Every Other Week")=0,0,SUMPRODUCT(--(IFERROR(MOD(A699-'2) Income'!$F$13:$F$32,14),1)=0),--('2) Income'!$D$13:$D$32="Every Other Week"),--('2) Income'!$F$13:$F$32&lt;=A699),'2) Income'!$E$13:$E$32)))</f>
        <v>0</v>
      </c>
      <c r="AB699" s="8">
        <f>IF(A699="","",IF(COUNTIF('2) Income'!$D$13:$D$32,"1st and 15th")=0,0,IF(OR(DAY(A699)=1,DAY(A699)=15),SUMIFS('2) Income'!$E$13:$E$32,'2) Income'!$D$13:$D$32,"1st and 15th",'2) Income'!$F$13:$F$32,"&lt;="&amp;$A699),0)))</f>
        <v>0</v>
      </c>
      <c r="AC699" s="8">
        <f>IF(A699="","",IF(COUNTIF('2) Income'!$D$13:$D$32,"2nd Wednesday")=0,0,IF(A699=(A699-DAY(A699)+1+2*7-WEEKDAY(A699-DAY(A699)+8-4,1)),SUMIFS('2) Income'!$E$13:$E$32,'2) Income'!$D$13:$D$32,"2nd Wednesday",'2) Income'!$F$13:$F$32,"&lt;="&amp;$A699),0)))</f>
        <v>0</v>
      </c>
      <c r="AD699" s="8">
        <f>IF(A699="","",IF(COUNTIF('2) Income'!$D$13:$D$32,"3rd Wednesday")=0,0,IF(A699=(A699-DAY(A699)+1+3*7-WEEKDAY(A699-DAY(A699)+8-4,1)),SUMIFS('2) Income'!$E$13:$E$32,'2) Income'!$D$13:$D$32,"3rd Wednesday",'2) Income'!$F$13:$F$32,"&lt;="&amp;$A699),0)))</f>
        <v>0</v>
      </c>
      <c r="AE699" s="8">
        <f>IF(A699="","",IF(COUNTIF('2) Income'!$D$13:$D$32,"4th Wednesday")=0,0,IF(A699=(A699-DAY(A699)+1+4*7-WEEKDAY(A699-DAY(A699)+8-4,1)),SUMIFS('2) Income'!$E$13:$E$32,'2) Income'!$D$13:$D$32,"4th Wednesday",'2) Income'!$F$13:$F$32,"&lt;="&amp;$A699),0)))</f>
        <v>0</v>
      </c>
      <c r="AF699" s="8" cm="1">
        <f t="array" ref="AF699">IF(A699="","",IF(COUNTIF('2) Income'!$D$13:$D$32,"Every 4 Weeks")=0,0,SUMPRODUCT(--(IFERROR(MOD(A699-'2) Income'!$F$13:$F$32,28),1)=0),--('2) Income'!$D$13:$D$32="Every 4 Weeks"),--('2) Income'!$F$13:$F$32&lt;=A699),'2) Income'!$E$13:$E$32)))</f>
        <v>0</v>
      </c>
      <c r="AG699" s="8">
        <f>IF(A699="","",IF(COUNTIF('2) Income'!$D$13:$D$32,"Monthly")=0,0,IF(B699="N",SUMIFS('2) Income'!$E$13:$E$32,'2) Income'!$D$13:$D$32,"monthly",'2) Income'!$F$13:$F$32,"&lt;="&amp;$A699,'2) Income'!$I$13:$I$32,DAY(A699)),SUMIFS('2) Income'!$E$13:$E$32,'2) Income'!$D$13:$D$32,"monthly",'2) Income'!$F$13:$F$32,"&lt;="&amp;$A699,'2) Income'!$I$13:$I$32,"&gt;="&amp;DAY(A699)))))</f>
        <v>0</v>
      </c>
      <c r="AH699" s="8" cm="1">
        <f t="array" ref="AH699">IF(A699="","",IF(COUNTIF('2) Income'!$D$13:$D$32,"Yearly")=0,0,SUMPRODUCT(--('2) Income'!$D$13:$D$32="Yearly"),--('2) Income'!$F$13:$F$32&lt;=A699),IF(B699="N",--('2) Income'!$I$13:$I$32=DAY(A699)),--('2) Income'!$I$13:$I$32&gt;=DAY(A699))),--(IFERROR(MOD('2) Income'!$H$13:$H$32-MONTH(A699)+12,12),1)=0),'2) Income'!$E$13:$E$32)))</f>
        <v>0</v>
      </c>
      <c r="AI699" s="8">
        <f>IF(A699="","",IF(COUNTIF('2) Income'!$D$13:$D$32,"one-time")=0,0,SUMIFS('2) Income'!$E$13:$E$32,'2) Income'!$D$13:$D$32,"one-time",'2) Income'!$F$13:$F$32,"="&amp;$A699)))</f>
        <v>0</v>
      </c>
      <c r="AJ699" s="9">
        <f t="shared" si="51"/>
        <v>0</v>
      </c>
    </row>
    <row r="700" spans="1:36">
      <c r="A700" s="7">
        <f>IF(A699="","",IF(A699+1&lt;='1) Period'!$E$21,A699+1,""))</f>
        <v>46172</v>
      </c>
      <c r="B700" s="7" t="str">
        <f t="shared" si="52"/>
        <v>N</v>
      </c>
      <c r="C700" t="str">
        <f t="shared" si="53"/>
        <v>Y</v>
      </c>
      <c r="D700" s="8">
        <f>IF(A700="","",IF(TEXT(A700,"dddd")='4) Happy Money'!$E$23,WAllowance,0))</f>
        <v>0</v>
      </c>
      <c r="E700" s="8">
        <f>IF(A700="","",IF(B700="N",SUMIF(TMonthly[Day of the Month],DAY(A700),TMonthly[Amount]),SUMIF(TMonthly[Day of the Month],"&gt;="&amp;DAY(A700),TMonthly[Amount])))</f>
        <v>0</v>
      </c>
      <c r="F700" s="8" cm="1">
        <f t="array" ref="F700">IF(A700="","",SUMPRODUCT(--(TYearly[Due Date]&lt;=A700),IF(B700="N",--(TYearly[Day]=DAY(A700)),--(TYearly[Day]&gt;=DAY(A700))),--(IFERROR(MOD(TYearly[Month]-MONTH(A700)+12,12),1)=0),TYearly[Amount]))</f>
        <v>0</v>
      </c>
      <c r="G700" s="8">
        <f>IF(A700="","",SUMIF(TOneTime[Due Date],A700,TOneTime[Amount]))</f>
        <v>0</v>
      </c>
      <c r="H700" s="8" cm="1">
        <f t="array" ref="H700">IF(A700="","",IF(COUNTIF(TOther[Frequency],$H$1)=0,0,SUMPRODUCT(--(IFERROR(MOD(A700-TOther[Start Date],7),1)=0),--(TOther[Frequency]=$H$1),--(TOther[Start Date]&lt;=A700),--(TOther[End Date Calc]&gt;=A700),TOther[Amount])))</f>
        <v>0</v>
      </c>
      <c r="I700" s="8" cm="1">
        <f t="array" ref="I700">IF(A700="","",IF(COUNTIF(TOther[Frequency],$I$1)=0,0,SUMPRODUCT(--(IFERROR(MOD(A700-TOther[Start Date],14),1)=0),--(TOther[Frequency]=$I$1),--(TOther[Start Date]&lt;=A700),--(TOther[End Date Calc]&gt;=A700),TOther[Amount])))</f>
        <v>0</v>
      </c>
      <c r="J700" s="8">
        <f>IF(A700="","",IF(COUNTIF(TOther[Frequency],$J$1)=0,0,IF(OR(DAY(A700)=1,DAY(A700)=15),SUMIFS(TOther[Amount],TOther[Frequency],$J$1,TOther[Start Date],"&lt;="&amp;$A700,TOther[End Date Calc],"&gt;="&amp;A700),0)))</f>
        <v>0</v>
      </c>
      <c r="K700" s="8">
        <f>IF(A700="","",IF(COUNTIF(TOther[Frequency],$K$1)=0,0,IF(A700=(A700-DAY(A700)+1+2*7-WEEKDAY(A700-DAY(A700)+8-4,1)),SUMIFS(TOther[Amount],TOther[Frequency],$K$1,TOther[Start Date],"&lt;="&amp;$A700,TOther[End Date Calc],"&gt;="&amp;A700),0)))</f>
        <v>0</v>
      </c>
      <c r="L700" s="8">
        <f>IF(A700="","",IF(COUNTIF(TOther[Frequency],$L$1)=0,0,IF(A700=(A700-DAY(A700)+1+3*7-WEEKDAY(A700-DAY(A700)+8-4,1)),SUMIFS(TOther[Amount],TOther[Frequency],$L$1,TOther[Start Date],"&lt;="&amp;$A700,TOther[End Date Calc],"&gt;="&amp;A700),0)))</f>
        <v>0</v>
      </c>
      <c r="M700" s="8">
        <f>IF(A700="","",IF(COUNTIF(TOther[Frequency],$M$1)=0,0,IF(A700=(A700-DAY(A700)+1+4*7-WEEKDAY(A700-DAY(A700)+8-4,1)),SUMIFS(TOther[Amount],TOther[Frequency],$M$1,TOther[Start Date],"&lt;="&amp;$A700,TOther[End Date Calc],"&gt;="&amp;A700),0)))</f>
        <v>0</v>
      </c>
      <c r="N700" s="8" cm="1">
        <f t="array" ref="N700">IF(A700="","",IF(COUNTIF(TOther[Frequency],$N$1)=0,0,SUMPRODUCT(--(IFERROR(MOD(A700-TOther[Start Date],28),1)=0),--(TOther[Frequency]=$N$1),--(TOther[Start Date]&lt;=A700),--(TOther[End Date Calc]&gt;=A700),TOther[Amount])))</f>
        <v>0</v>
      </c>
      <c r="O700" s="8" cm="1">
        <f t="array" ref="O700">IF(A700="","",IF(COUNTIF(TOther[Frequency],$O$1)=0,0,SUMPRODUCT(--(IFERROR(MOD(A700-TOther[Start Date],42),1)=0),--(TOther[Frequency]=$O$1),--(TOther[Start Date]&lt;=A700),--(TOther[End Date Calc]&gt;=A700),TOther[Amount])))</f>
        <v>0</v>
      </c>
      <c r="P700" s="8" cm="1">
        <f t="array" ref="P700">IF(A700="","",IF(COUNTIF(TOther[Frequency],$P$1)=0,0,SUMPRODUCT(--(IFERROR(MOD(A700-TOther[Start Date],56),1)=0),--(TOther[Frequency]=$P$1),--(TOther[Start Date]&lt;=A700),--(TOther[End Date Calc]&gt;=A700),TOther[Amount])))</f>
        <v>0</v>
      </c>
      <c r="Q700" s="8">
        <f>IF(A700="","",IF(COUNTIF(TOther[Frequency],$Q$1)=0,0,IF(B700="N",SUMIFS(TOther[Amount],TOther[Frequency],$Q$1,TOther[Start Date],"&lt;="&amp;$A700,TOther[End Date Calc],"&gt;="&amp;A700,TOther[Start Day],DAY(A700)),SUMIFS(TOther[Amount],TOther[Frequency],$Q$1,TOther[Start Date],"&lt;="&amp;$A700,TOther[End Date Calc],"&gt;="&amp;A700,TOther[Start Day],"&gt;="&amp;DAY(A700)))))</f>
        <v>0</v>
      </c>
      <c r="R700" s="8" cm="1">
        <f t="array" ref="R700">IF(A700="","",IF(COUNTIF(TOther[Frequency],R$1)=0,0,SUMPRODUCT(--(TOther[Frequency]=R$1),--(TOther[Start Date]&lt;=A700),--(TOther[End Date Calc]&gt;=A700),IF(B700="N",--(TOther[Start Day]=DAY(A700)),--(TOther[Start Day]&gt;=DAY(A700))),--(IFERROR(MOD(TOther[Start Month]-MONTH(A700)+2,2),1)=0),TOther[Amount])))</f>
        <v>0</v>
      </c>
      <c r="S700" s="8" cm="1">
        <f t="array" ref="S700">IF(A700="","",IF(COUNTIF(TOther[Frequency],S$1)=0,0,SUMPRODUCT(--(TOther[Frequency]=S$1),--(TOther[Start Date]&lt;=A700),--(TOther[End Date Calc]&gt;=A700),IF(B700="N",--(TOther[Start Day]=DAY(A700)),--(TOther[Start Day]&gt;=DAY(A700))),--(IFERROR(MOD(TOther[Start Month]-MONTH(A700)+3,3),1)=0),TOther[Amount])))</f>
        <v>0</v>
      </c>
      <c r="T700" s="8" cm="1">
        <f t="array" ref="T700">IF($A700="","",IF(COUNTIF(TOther[Frequency],T$1)=0,0,SUMPRODUCT(--(TOther[Frequency]=T$1),--(TOther[Start Date]&lt;=$A700),--(TOther[End Date Calc]&gt;=$A700),IF($B700="N",--(TOther[Start Day]=DAY($A700)),--(TOther[Start Day]&gt;=DAY($A700))),--(IFERROR(MOD(TOther[Start Month]-MONTH($A700)+4,4),1)=0),TOther[Amount])))</f>
        <v>0</v>
      </c>
      <c r="U700" s="8" cm="1">
        <f t="array" ref="U700">IF(A700="","",IF(COUNTIF(TOther[Frequency],$U$1)=0,0,SUMPRODUCT(--(TOther[Frequency]=$U$1),--(TOther[Start Date]&lt;=A700),--(TOther[End Date Calc]&gt;=A700),IF(B700="N",--(TOther[Start Day]=DAY(A700)),--(TOther[Start Day]&gt;=DAY(A700))),--(IFERROR(MOD(TOther[Start Month]-MONTH(A700)+6,6),1)=0),TOther[Amount])))</f>
        <v>0</v>
      </c>
      <c r="V700" s="8" cm="1">
        <f t="array" ref="V700">IF(A700="","",IF(COUNTIF(TOther[Frequency],$V$1)=0,0,SUMPRODUCT(--(TOther[Frequency]=$V$1),--(TOther[Start Date]&lt;=A700),--(TOther[End Date Calc]&gt;=A700),IF(B700="N",--(TOther[Start Day]=DAY(A700)),--(TOther[Start Day]&gt;=DAY(A700))),--(IFERROR(MOD(TOther[Start Month]-MONTH(A700)+12,12),1)=0),TOther[Amount])))</f>
        <v>0</v>
      </c>
      <c r="W700" s="8">
        <f>IF(A700="","",SUMIFS(TOther[Amount],TOther[Start Date],A700,TOther[Frequency],$W$1))</f>
        <v>0</v>
      </c>
      <c r="X700" s="9">
        <f t="shared" si="50"/>
        <v>0</v>
      </c>
      <c r="Y700" s="9">
        <f t="shared" si="54"/>
        <v>0</v>
      </c>
      <c r="Z700" s="8" cm="1">
        <f t="array" ref="Z700">IF(A700="","",IF(COUNTIF('2) Income'!$D$13:$D$32,"Weekly")=0,0,SUMPRODUCT(--(IFERROR(MOD(A700-'2) Income'!$F$13:$F$32,7),1)=0),--('2) Income'!$D$13:$D$32="Weekly"),--('2) Income'!$F$13:$F$32&lt;=A700),'2) Income'!$E$13:$E$32)))</f>
        <v>0</v>
      </c>
      <c r="AA700" s="8" cm="1">
        <f t="array" ref="AA700">IF(A700="","",IF(COUNTIF('2) Income'!$D$13:$D$32,"Every Other Week")=0,0,SUMPRODUCT(--(IFERROR(MOD(A700-'2) Income'!$F$13:$F$32,14),1)=0),--('2) Income'!$D$13:$D$32="Every Other Week"),--('2) Income'!$F$13:$F$32&lt;=A700),'2) Income'!$E$13:$E$32)))</f>
        <v>0</v>
      </c>
      <c r="AB700" s="8">
        <f>IF(A700="","",IF(COUNTIF('2) Income'!$D$13:$D$32,"1st and 15th")=0,0,IF(OR(DAY(A700)=1,DAY(A700)=15),SUMIFS('2) Income'!$E$13:$E$32,'2) Income'!$D$13:$D$32,"1st and 15th",'2) Income'!$F$13:$F$32,"&lt;="&amp;$A700),0)))</f>
        <v>0</v>
      </c>
      <c r="AC700" s="8">
        <f>IF(A700="","",IF(COUNTIF('2) Income'!$D$13:$D$32,"2nd Wednesday")=0,0,IF(A700=(A700-DAY(A700)+1+2*7-WEEKDAY(A700-DAY(A700)+8-4,1)),SUMIFS('2) Income'!$E$13:$E$32,'2) Income'!$D$13:$D$32,"2nd Wednesday",'2) Income'!$F$13:$F$32,"&lt;="&amp;$A700),0)))</f>
        <v>0</v>
      </c>
      <c r="AD700" s="8">
        <f>IF(A700="","",IF(COUNTIF('2) Income'!$D$13:$D$32,"3rd Wednesday")=0,0,IF(A700=(A700-DAY(A700)+1+3*7-WEEKDAY(A700-DAY(A700)+8-4,1)),SUMIFS('2) Income'!$E$13:$E$32,'2) Income'!$D$13:$D$32,"3rd Wednesday",'2) Income'!$F$13:$F$32,"&lt;="&amp;$A700),0)))</f>
        <v>0</v>
      </c>
      <c r="AE700" s="8">
        <f>IF(A700="","",IF(COUNTIF('2) Income'!$D$13:$D$32,"4th Wednesday")=0,0,IF(A700=(A700-DAY(A700)+1+4*7-WEEKDAY(A700-DAY(A700)+8-4,1)),SUMIFS('2) Income'!$E$13:$E$32,'2) Income'!$D$13:$D$32,"4th Wednesday",'2) Income'!$F$13:$F$32,"&lt;="&amp;$A700),0)))</f>
        <v>0</v>
      </c>
      <c r="AF700" s="8" cm="1">
        <f t="array" ref="AF700">IF(A700="","",IF(COUNTIF('2) Income'!$D$13:$D$32,"Every 4 Weeks")=0,0,SUMPRODUCT(--(IFERROR(MOD(A700-'2) Income'!$F$13:$F$32,28),1)=0),--('2) Income'!$D$13:$D$32="Every 4 Weeks"),--('2) Income'!$F$13:$F$32&lt;=A700),'2) Income'!$E$13:$E$32)))</f>
        <v>0</v>
      </c>
      <c r="AG700" s="8">
        <f>IF(A700="","",IF(COUNTIF('2) Income'!$D$13:$D$32,"Monthly")=0,0,IF(B700="N",SUMIFS('2) Income'!$E$13:$E$32,'2) Income'!$D$13:$D$32,"monthly",'2) Income'!$F$13:$F$32,"&lt;="&amp;$A700,'2) Income'!$I$13:$I$32,DAY(A700)),SUMIFS('2) Income'!$E$13:$E$32,'2) Income'!$D$13:$D$32,"monthly",'2) Income'!$F$13:$F$32,"&lt;="&amp;$A700,'2) Income'!$I$13:$I$32,"&gt;="&amp;DAY(A700)))))</f>
        <v>0</v>
      </c>
      <c r="AH700" s="8" cm="1">
        <f t="array" ref="AH700">IF(A700="","",IF(COUNTIF('2) Income'!$D$13:$D$32,"Yearly")=0,0,SUMPRODUCT(--('2) Income'!$D$13:$D$32="Yearly"),--('2) Income'!$F$13:$F$32&lt;=A700),IF(B700="N",--('2) Income'!$I$13:$I$32=DAY(A700)),--('2) Income'!$I$13:$I$32&gt;=DAY(A700))),--(IFERROR(MOD('2) Income'!$H$13:$H$32-MONTH(A700)+12,12),1)=0),'2) Income'!$E$13:$E$32)))</f>
        <v>0</v>
      </c>
      <c r="AI700" s="8">
        <f>IF(A700="","",IF(COUNTIF('2) Income'!$D$13:$D$32,"one-time")=0,0,SUMIFS('2) Income'!$E$13:$E$32,'2) Income'!$D$13:$D$32,"one-time",'2) Income'!$F$13:$F$32,"="&amp;$A700)))</f>
        <v>0</v>
      </c>
      <c r="AJ700" s="9">
        <f t="shared" si="51"/>
        <v>0</v>
      </c>
    </row>
    <row r="701" spans="1:36">
      <c r="A701" s="7">
        <f>IF(A700="","",IF(A700+1&lt;='1) Period'!$E$21,A700+1,""))</f>
        <v>46173</v>
      </c>
      <c r="B701" s="7" t="str">
        <f t="shared" si="52"/>
        <v>Y</v>
      </c>
      <c r="C701" t="str">
        <f t="shared" si="53"/>
        <v>Y</v>
      </c>
      <c r="D701" s="8">
        <f>IF(A701="","",IF(TEXT(A701,"dddd")='4) Happy Money'!$E$23,WAllowance,0))</f>
        <v>0</v>
      </c>
      <c r="E701" s="8">
        <f>IF(A701="","",IF(B701="N",SUMIF(TMonthly[Day of the Month],DAY(A701),TMonthly[Amount]),SUMIF(TMonthly[Day of the Month],"&gt;="&amp;DAY(A701),TMonthly[Amount])))</f>
        <v>2000</v>
      </c>
      <c r="F701" s="8" cm="1">
        <f t="array" ref="F701">IF(A701="","",SUMPRODUCT(--(TYearly[Due Date]&lt;=A701),IF(B701="N",--(TYearly[Day]=DAY(A701)),--(TYearly[Day]&gt;=DAY(A701))),--(IFERROR(MOD(TYearly[Month]-MONTH(A701)+12,12),1)=0),TYearly[Amount]))</f>
        <v>0</v>
      </c>
      <c r="G701" s="8">
        <f>IF(A701="","",SUMIF(TOneTime[Due Date],A701,TOneTime[Amount]))</f>
        <v>0</v>
      </c>
      <c r="H701" s="8" cm="1">
        <f t="array" ref="H701">IF(A701="","",IF(COUNTIF(TOther[Frequency],$H$1)=0,0,SUMPRODUCT(--(IFERROR(MOD(A701-TOther[Start Date],7),1)=0),--(TOther[Frequency]=$H$1),--(TOther[Start Date]&lt;=A701),--(TOther[End Date Calc]&gt;=A701),TOther[Amount])))</f>
        <v>0</v>
      </c>
      <c r="I701" s="8" cm="1">
        <f t="array" ref="I701">IF(A701="","",IF(COUNTIF(TOther[Frequency],$I$1)=0,0,SUMPRODUCT(--(IFERROR(MOD(A701-TOther[Start Date],14),1)=0),--(TOther[Frequency]=$I$1),--(TOther[Start Date]&lt;=A701),--(TOther[End Date Calc]&gt;=A701),TOther[Amount])))</f>
        <v>0</v>
      </c>
      <c r="J701" s="8">
        <f>IF(A701="","",IF(COUNTIF(TOther[Frequency],$J$1)=0,0,IF(OR(DAY(A701)=1,DAY(A701)=15),SUMIFS(TOther[Amount],TOther[Frequency],$J$1,TOther[Start Date],"&lt;="&amp;$A701,TOther[End Date Calc],"&gt;="&amp;A701),0)))</f>
        <v>0</v>
      </c>
      <c r="K701" s="8">
        <f>IF(A701="","",IF(COUNTIF(TOther[Frequency],$K$1)=0,0,IF(A701=(A701-DAY(A701)+1+2*7-WEEKDAY(A701-DAY(A701)+8-4,1)),SUMIFS(TOther[Amount],TOther[Frequency],$K$1,TOther[Start Date],"&lt;="&amp;$A701,TOther[End Date Calc],"&gt;="&amp;A701),0)))</f>
        <v>0</v>
      </c>
      <c r="L701" s="8">
        <f>IF(A701="","",IF(COUNTIF(TOther[Frequency],$L$1)=0,0,IF(A701=(A701-DAY(A701)+1+3*7-WEEKDAY(A701-DAY(A701)+8-4,1)),SUMIFS(TOther[Amount],TOther[Frequency],$L$1,TOther[Start Date],"&lt;="&amp;$A701,TOther[End Date Calc],"&gt;="&amp;A701),0)))</f>
        <v>0</v>
      </c>
      <c r="M701" s="8">
        <f>IF(A701="","",IF(COUNTIF(TOther[Frequency],$M$1)=0,0,IF(A701=(A701-DAY(A701)+1+4*7-WEEKDAY(A701-DAY(A701)+8-4,1)),SUMIFS(TOther[Amount],TOther[Frequency],$M$1,TOther[Start Date],"&lt;="&amp;$A701,TOther[End Date Calc],"&gt;="&amp;A701),0)))</f>
        <v>0</v>
      </c>
      <c r="N701" s="8" cm="1">
        <f t="array" ref="N701">IF(A701="","",IF(COUNTIF(TOther[Frequency],$N$1)=0,0,SUMPRODUCT(--(IFERROR(MOD(A701-TOther[Start Date],28),1)=0),--(TOther[Frequency]=$N$1),--(TOther[Start Date]&lt;=A701),--(TOther[End Date Calc]&gt;=A701),TOther[Amount])))</f>
        <v>0</v>
      </c>
      <c r="O701" s="8" cm="1">
        <f t="array" ref="O701">IF(A701="","",IF(COUNTIF(TOther[Frequency],$O$1)=0,0,SUMPRODUCT(--(IFERROR(MOD(A701-TOther[Start Date],42),1)=0),--(TOther[Frequency]=$O$1),--(TOther[Start Date]&lt;=A701),--(TOther[End Date Calc]&gt;=A701),TOther[Amount])))</f>
        <v>0</v>
      </c>
      <c r="P701" s="8" cm="1">
        <f t="array" ref="P701">IF(A701="","",IF(COUNTIF(TOther[Frequency],$P$1)=0,0,SUMPRODUCT(--(IFERROR(MOD(A701-TOther[Start Date],56),1)=0),--(TOther[Frequency]=$P$1),--(TOther[Start Date]&lt;=A701),--(TOther[End Date Calc]&gt;=A701),TOther[Amount])))</f>
        <v>0</v>
      </c>
      <c r="Q701" s="8">
        <f>IF(A701="","",IF(COUNTIF(TOther[Frequency],$Q$1)=0,0,IF(B701="N",SUMIFS(TOther[Amount],TOther[Frequency],$Q$1,TOther[Start Date],"&lt;="&amp;$A701,TOther[End Date Calc],"&gt;="&amp;A701,TOther[Start Day],DAY(A701)),SUMIFS(TOther[Amount],TOther[Frequency],$Q$1,TOther[Start Date],"&lt;="&amp;$A701,TOther[End Date Calc],"&gt;="&amp;A701,TOther[Start Day],"&gt;="&amp;DAY(A701)))))</f>
        <v>0</v>
      </c>
      <c r="R701" s="8" cm="1">
        <f t="array" ref="R701">IF(A701="","",IF(COUNTIF(TOther[Frequency],R$1)=0,0,SUMPRODUCT(--(TOther[Frequency]=R$1),--(TOther[Start Date]&lt;=A701),--(TOther[End Date Calc]&gt;=A701),IF(B701="N",--(TOther[Start Day]=DAY(A701)),--(TOther[Start Day]&gt;=DAY(A701))),--(IFERROR(MOD(TOther[Start Month]-MONTH(A701)+2,2),1)=0),TOther[Amount])))</f>
        <v>0</v>
      </c>
      <c r="S701" s="8" cm="1">
        <f t="array" ref="S701">IF(A701="","",IF(COUNTIF(TOther[Frequency],S$1)=0,0,SUMPRODUCT(--(TOther[Frequency]=S$1),--(TOther[Start Date]&lt;=A701),--(TOther[End Date Calc]&gt;=A701),IF(B701="N",--(TOther[Start Day]=DAY(A701)),--(TOther[Start Day]&gt;=DAY(A701))),--(IFERROR(MOD(TOther[Start Month]-MONTH(A701)+3,3),1)=0),TOther[Amount])))</f>
        <v>0</v>
      </c>
      <c r="T701" s="8" cm="1">
        <f t="array" ref="T701">IF($A701="","",IF(COUNTIF(TOther[Frequency],T$1)=0,0,SUMPRODUCT(--(TOther[Frequency]=T$1),--(TOther[Start Date]&lt;=$A701),--(TOther[End Date Calc]&gt;=$A701),IF($B701="N",--(TOther[Start Day]=DAY($A701)),--(TOther[Start Day]&gt;=DAY($A701))),--(IFERROR(MOD(TOther[Start Month]-MONTH($A701)+4,4),1)=0),TOther[Amount])))</f>
        <v>0</v>
      </c>
      <c r="U701" s="8" cm="1">
        <f t="array" ref="U701">IF(A701="","",IF(COUNTIF(TOther[Frequency],$U$1)=0,0,SUMPRODUCT(--(TOther[Frequency]=$U$1),--(TOther[Start Date]&lt;=A701),--(TOther[End Date Calc]&gt;=A701),IF(B701="N",--(TOther[Start Day]=DAY(A701)),--(TOther[Start Day]&gt;=DAY(A701))),--(IFERROR(MOD(TOther[Start Month]-MONTH(A701)+6,6),1)=0),TOther[Amount])))</f>
        <v>0</v>
      </c>
      <c r="V701" s="8" cm="1">
        <f t="array" ref="V701">IF(A701="","",IF(COUNTIF(TOther[Frequency],$V$1)=0,0,SUMPRODUCT(--(TOther[Frequency]=$V$1),--(TOther[Start Date]&lt;=A701),--(TOther[End Date Calc]&gt;=A701),IF(B701="N",--(TOther[Start Day]=DAY(A701)),--(TOther[Start Day]&gt;=DAY(A701))),--(IFERROR(MOD(TOther[Start Month]-MONTH(A701)+12,12),1)=0),TOther[Amount])))</f>
        <v>0</v>
      </c>
      <c r="W701" s="8">
        <f>IF(A701="","",SUMIFS(TOther[Amount],TOther[Start Date],A701,TOther[Frequency],$W$1))</f>
        <v>0</v>
      </c>
      <c r="X701" s="9">
        <f t="shared" si="50"/>
        <v>2000</v>
      </c>
      <c r="Y701" s="9">
        <f t="shared" si="54"/>
        <v>0</v>
      </c>
      <c r="Z701" s="8" cm="1">
        <f t="array" ref="Z701">IF(A701="","",IF(COUNTIF('2) Income'!$D$13:$D$32,"Weekly")=0,0,SUMPRODUCT(--(IFERROR(MOD(A701-'2) Income'!$F$13:$F$32,7),1)=0),--('2) Income'!$D$13:$D$32="Weekly"),--('2) Income'!$F$13:$F$32&lt;=A701),'2) Income'!$E$13:$E$32)))</f>
        <v>0</v>
      </c>
      <c r="AA701" s="8" cm="1">
        <f t="array" ref="AA701">IF(A701="","",IF(COUNTIF('2) Income'!$D$13:$D$32,"Every Other Week")=0,0,SUMPRODUCT(--(IFERROR(MOD(A701-'2) Income'!$F$13:$F$32,14),1)=0),--('2) Income'!$D$13:$D$32="Every Other Week"),--('2) Income'!$F$13:$F$32&lt;=A701),'2) Income'!$E$13:$E$32)))</f>
        <v>0</v>
      </c>
      <c r="AB701" s="8">
        <f>IF(A701="","",IF(COUNTIF('2) Income'!$D$13:$D$32,"1st and 15th")=0,0,IF(OR(DAY(A701)=1,DAY(A701)=15),SUMIFS('2) Income'!$E$13:$E$32,'2) Income'!$D$13:$D$32,"1st and 15th",'2) Income'!$F$13:$F$32,"&lt;="&amp;$A701),0)))</f>
        <v>0</v>
      </c>
      <c r="AC701" s="8">
        <f>IF(A701="","",IF(COUNTIF('2) Income'!$D$13:$D$32,"2nd Wednesday")=0,0,IF(A701=(A701-DAY(A701)+1+2*7-WEEKDAY(A701-DAY(A701)+8-4,1)),SUMIFS('2) Income'!$E$13:$E$32,'2) Income'!$D$13:$D$32,"2nd Wednesday",'2) Income'!$F$13:$F$32,"&lt;="&amp;$A701),0)))</f>
        <v>0</v>
      </c>
      <c r="AD701" s="8">
        <f>IF(A701="","",IF(COUNTIF('2) Income'!$D$13:$D$32,"3rd Wednesday")=0,0,IF(A701=(A701-DAY(A701)+1+3*7-WEEKDAY(A701-DAY(A701)+8-4,1)),SUMIFS('2) Income'!$E$13:$E$32,'2) Income'!$D$13:$D$32,"3rd Wednesday",'2) Income'!$F$13:$F$32,"&lt;="&amp;$A701),0)))</f>
        <v>0</v>
      </c>
      <c r="AE701" s="8">
        <f>IF(A701="","",IF(COUNTIF('2) Income'!$D$13:$D$32,"4th Wednesday")=0,0,IF(A701=(A701-DAY(A701)+1+4*7-WEEKDAY(A701-DAY(A701)+8-4,1)),SUMIFS('2) Income'!$E$13:$E$32,'2) Income'!$D$13:$D$32,"4th Wednesday",'2) Income'!$F$13:$F$32,"&lt;="&amp;$A701),0)))</f>
        <v>0</v>
      </c>
      <c r="AF701" s="8" cm="1">
        <f t="array" ref="AF701">IF(A701="","",IF(COUNTIF('2) Income'!$D$13:$D$32,"Every 4 Weeks")=0,0,SUMPRODUCT(--(IFERROR(MOD(A701-'2) Income'!$F$13:$F$32,28),1)=0),--('2) Income'!$D$13:$D$32="Every 4 Weeks"),--('2) Income'!$F$13:$F$32&lt;=A701),'2) Income'!$E$13:$E$32)))</f>
        <v>0</v>
      </c>
      <c r="AG701" s="8">
        <f>IF(A701="","",IF(COUNTIF('2) Income'!$D$13:$D$32,"Monthly")=0,0,IF(B701="N",SUMIFS('2) Income'!$E$13:$E$32,'2) Income'!$D$13:$D$32,"monthly",'2) Income'!$F$13:$F$32,"&lt;="&amp;$A701,'2) Income'!$I$13:$I$32,DAY(A701)),SUMIFS('2) Income'!$E$13:$E$32,'2) Income'!$D$13:$D$32,"monthly",'2) Income'!$F$13:$F$32,"&lt;="&amp;$A701,'2) Income'!$I$13:$I$32,"&gt;="&amp;DAY(A701)))))</f>
        <v>0</v>
      </c>
      <c r="AH701" s="8" cm="1">
        <f t="array" ref="AH701">IF(A701="","",IF(COUNTIF('2) Income'!$D$13:$D$32,"Yearly")=0,0,SUMPRODUCT(--('2) Income'!$D$13:$D$32="Yearly"),--('2) Income'!$F$13:$F$32&lt;=A701),IF(B701="N",--('2) Income'!$I$13:$I$32=DAY(A701)),--('2) Income'!$I$13:$I$32&gt;=DAY(A701))),--(IFERROR(MOD('2) Income'!$H$13:$H$32-MONTH(A701)+12,12),1)=0),'2) Income'!$E$13:$E$32)))</f>
        <v>0</v>
      </c>
      <c r="AI701" s="8">
        <f>IF(A701="","",IF(COUNTIF('2) Income'!$D$13:$D$32,"one-time")=0,0,SUMIFS('2) Income'!$E$13:$E$32,'2) Income'!$D$13:$D$32,"one-time",'2) Income'!$F$13:$F$32,"="&amp;$A701)))</f>
        <v>0</v>
      </c>
      <c r="AJ701" s="9">
        <f t="shared" si="51"/>
        <v>0</v>
      </c>
    </row>
    <row r="702" spans="1:36">
      <c r="A702" s="7">
        <f>IF(A701="","",IF(A701+1&lt;='1) Period'!$E$21,A701+1,""))</f>
        <v>46174</v>
      </c>
      <c r="B702" s="7" t="str">
        <f t="shared" si="52"/>
        <v>N</v>
      </c>
      <c r="C702" t="str">
        <f t="shared" si="53"/>
        <v>F</v>
      </c>
      <c r="D702" s="8">
        <f>IF(A702="","",IF(TEXT(A702,"dddd")='4) Happy Money'!$E$23,WAllowance,0))</f>
        <v>400</v>
      </c>
      <c r="E702" s="8">
        <f>IF(A702="","",IF(B702="N",SUMIF(TMonthly[Day of the Month],DAY(A702),TMonthly[Amount]),SUMIF(TMonthly[Day of the Month],"&gt;="&amp;DAY(A702),TMonthly[Amount])))</f>
        <v>195</v>
      </c>
      <c r="F702" s="8" cm="1">
        <f t="array" ref="F702">IF(A702="","",SUMPRODUCT(--(TYearly[Due Date]&lt;=A702),IF(B702="N",--(TYearly[Day]=DAY(A702)),--(TYearly[Day]&gt;=DAY(A702))),--(IFERROR(MOD(TYearly[Month]-MONTH(A702)+12,12),1)=0),TYearly[Amount]))</f>
        <v>300</v>
      </c>
      <c r="G702" s="8">
        <f>IF(A702="","",SUMIF(TOneTime[Due Date],A702,TOneTime[Amount]))</f>
        <v>0</v>
      </c>
      <c r="H702" s="8" cm="1">
        <f t="array" ref="H702">IF(A702="","",IF(COUNTIF(TOther[Frequency],$H$1)=0,0,SUMPRODUCT(--(IFERROR(MOD(A702-TOther[Start Date],7),1)=0),--(TOther[Frequency]=$H$1),--(TOther[Start Date]&lt;=A702),--(TOther[End Date Calc]&gt;=A702),TOther[Amount])))</f>
        <v>0</v>
      </c>
      <c r="I702" s="8" cm="1">
        <f t="array" ref="I702">IF(A702="","",IF(COUNTIF(TOther[Frequency],$I$1)=0,0,SUMPRODUCT(--(IFERROR(MOD(A702-TOther[Start Date],14),1)=0),--(TOther[Frequency]=$I$1),--(TOther[Start Date]&lt;=A702),--(TOther[End Date Calc]&gt;=A702),TOther[Amount])))</f>
        <v>0</v>
      </c>
      <c r="J702" s="8">
        <f>IF(A702="","",IF(COUNTIF(TOther[Frequency],$J$1)=0,0,IF(OR(DAY(A702)=1,DAY(A702)=15),SUMIFS(TOther[Amount],TOther[Frequency],$J$1,TOther[Start Date],"&lt;="&amp;$A702,TOther[End Date Calc],"&gt;="&amp;A702),0)))</f>
        <v>0</v>
      </c>
      <c r="K702" s="8">
        <f>IF(A702="","",IF(COUNTIF(TOther[Frequency],$K$1)=0,0,IF(A702=(A702-DAY(A702)+1+2*7-WEEKDAY(A702-DAY(A702)+8-4,1)),SUMIFS(TOther[Amount],TOther[Frequency],$K$1,TOther[Start Date],"&lt;="&amp;$A702,TOther[End Date Calc],"&gt;="&amp;A702),0)))</f>
        <v>0</v>
      </c>
      <c r="L702" s="8">
        <f>IF(A702="","",IF(COUNTIF(TOther[Frequency],$L$1)=0,0,IF(A702=(A702-DAY(A702)+1+3*7-WEEKDAY(A702-DAY(A702)+8-4,1)),SUMIFS(TOther[Amount],TOther[Frequency],$L$1,TOther[Start Date],"&lt;="&amp;$A702,TOther[End Date Calc],"&gt;="&amp;A702),0)))</f>
        <v>0</v>
      </c>
      <c r="M702" s="8">
        <f>IF(A702="","",IF(COUNTIF(TOther[Frequency],$M$1)=0,0,IF(A702=(A702-DAY(A702)+1+4*7-WEEKDAY(A702-DAY(A702)+8-4,1)),SUMIFS(TOther[Amount],TOther[Frequency],$M$1,TOther[Start Date],"&lt;="&amp;$A702,TOther[End Date Calc],"&gt;="&amp;A702),0)))</f>
        <v>0</v>
      </c>
      <c r="N702" s="8" cm="1">
        <f t="array" ref="N702">IF(A702="","",IF(COUNTIF(TOther[Frequency],$N$1)=0,0,SUMPRODUCT(--(IFERROR(MOD(A702-TOther[Start Date],28),1)=0),--(TOther[Frequency]=$N$1),--(TOther[Start Date]&lt;=A702),--(TOther[End Date Calc]&gt;=A702),TOther[Amount])))</f>
        <v>0</v>
      </c>
      <c r="O702" s="8" cm="1">
        <f t="array" ref="O702">IF(A702="","",IF(COUNTIF(TOther[Frequency],$O$1)=0,0,SUMPRODUCT(--(IFERROR(MOD(A702-TOther[Start Date],42),1)=0),--(TOther[Frequency]=$O$1),--(TOther[Start Date]&lt;=A702),--(TOther[End Date Calc]&gt;=A702),TOther[Amount])))</f>
        <v>0</v>
      </c>
      <c r="P702" s="8" cm="1">
        <f t="array" ref="P702">IF(A702="","",IF(COUNTIF(TOther[Frequency],$P$1)=0,0,SUMPRODUCT(--(IFERROR(MOD(A702-TOther[Start Date],56),1)=0),--(TOther[Frequency]=$P$1),--(TOther[Start Date]&lt;=A702),--(TOther[End Date Calc]&gt;=A702),TOther[Amount])))</f>
        <v>0</v>
      </c>
      <c r="Q702" s="8">
        <f>IF(A702="","",IF(COUNTIF(TOther[Frequency],$Q$1)=0,0,IF(B702="N",SUMIFS(TOther[Amount],TOther[Frequency],$Q$1,TOther[Start Date],"&lt;="&amp;$A702,TOther[End Date Calc],"&gt;="&amp;A702,TOther[Start Day],DAY(A702)),SUMIFS(TOther[Amount],TOther[Frequency],$Q$1,TOther[Start Date],"&lt;="&amp;$A702,TOther[End Date Calc],"&gt;="&amp;A702,TOther[Start Day],"&gt;="&amp;DAY(A702)))))</f>
        <v>0</v>
      </c>
      <c r="R702" s="8" cm="1">
        <f t="array" ref="R702">IF(A702="","",IF(COUNTIF(TOther[Frequency],R$1)=0,0,SUMPRODUCT(--(TOther[Frequency]=R$1),--(TOther[Start Date]&lt;=A702),--(TOther[End Date Calc]&gt;=A702),IF(B702="N",--(TOther[Start Day]=DAY(A702)),--(TOther[Start Day]&gt;=DAY(A702))),--(IFERROR(MOD(TOther[Start Month]-MONTH(A702)+2,2),1)=0),TOther[Amount])))</f>
        <v>0</v>
      </c>
      <c r="S702" s="8" cm="1">
        <f t="array" ref="S702">IF(A702="","",IF(COUNTIF(TOther[Frequency],S$1)=0,0,SUMPRODUCT(--(TOther[Frequency]=S$1),--(TOther[Start Date]&lt;=A702),--(TOther[End Date Calc]&gt;=A702),IF(B702="N",--(TOther[Start Day]=DAY(A702)),--(TOther[Start Day]&gt;=DAY(A702))),--(IFERROR(MOD(TOther[Start Month]-MONTH(A702)+3,3),1)=0),TOther[Amount])))</f>
        <v>0</v>
      </c>
      <c r="T702" s="8" cm="1">
        <f t="array" ref="T702">IF($A702="","",IF(COUNTIF(TOther[Frequency],T$1)=0,0,SUMPRODUCT(--(TOther[Frequency]=T$1),--(TOther[Start Date]&lt;=$A702),--(TOther[End Date Calc]&gt;=$A702),IF($B702="N",--(TOther[Start Day]=DAY($A702)),--(TOther[Start Day]&gt;=DAY($A702))),--(IFERROR(MOD(TOther[Start Month]-MONTH($A702)+4,4),1)=0),TOther[Amount])))</f>
        <v>0</v>
      </c>
      <c r="U702" s="8" cm="1">
        <f t="array" ref="U702">IF(A702="","",IF(COUNTIF(TOther[Frequency],$U$1)=0,0,SUMPRODUCT(--(TOther[Frequency]=$U$1),--(TOther[Start Date]&lt;=A702),--(TOther[End Date Calc]&gt;=A702),IF(B702="N",--(TOther[Start Day]=DAY(A702)),--(TOther[Start Day]&gt;=DAY(A702))),--(IFERROR(MOD(TOther[Start Month]-MONTH(A702)+6,6),1)=0),TOther[Amount])))</f>
        <v>0</v>
      </c>
      <c r="V702" s="8" cm="1">
        <f t="array" ref="V702">IF(A702="","",IF(COUNTIF(TOther[Frequency],$V$1)=0,0,SUMPRODUCT(--(TOther[Frequency]=$V$1),--(TOther[Start Date]&lt;=A702),--(TOther[End Date Calc]&gt;=A702),IF(B702="N",--(TOther[Start Day]=DAY(A702)),--(TOther[Start Day]&gt;=DAY(A702))),--(IFERROR(MOD(TOther[Start Month]-MONTH(A702)+12,12),1)=0),TOther[Amount])))</f>
        <v>0</v>
      </c>
      <c r="W702" s="8">
        <f>IF(A702="","",SUMIFS(TOther[Amount],TOther[Start Date],A702,TOther[Frequency],$W$1))</f>
        <v>0</v>
      </c>
      <c r="X702" s="9">
        <f t="shared" si="50"/>
        <v>495</v>
      </c>
      <c r="Y702" s="9">
        <f t="shared" si="54"/>
        <v>0</v>
      </c>
      <c r="Z702" s="8" cm="1">
        <f t="array" ref="Z702">IF(A702="","",IF(COUNTIF('2) Income'!$D$13:$D$32,"Weekly")=0,0,SUMPRODUCT(--(IFERROR(MOD(A702-'2) Income'!$F$13:$F$32,7),1)=0),--('2) Income'!$D$13:$D$32="Weekly"),--('2) Income'!$F$13:$F$32&lt;=A702),'2) Income'!$E$13:$E$32)))</f>
        <v>0</v>
      </c>
      <c r="AA702" s="8" cm="1">
        <f t="array" ref="AA702">IF(A702="","",IF(COUNTIF('2) Income'!$D$13:$D$32,"Every Other Week")=0,0,SUMPRODUCT(--(IFERROR(MOD(A702-'2) Income'!$F$13:$F$32,14),1)=0),--('2) Income'!$D$13:$D$32="Every Other Week"),--('2) Income'!$F$13:$F$32&lt;=A702),'2) Income'!$E$13:$E$32)))</f>
        <v>0</v>
      </c>
      <c r="AB702" s="8">
        <f>IF(A702="","",IF(COUNTIF('2) Income'!$D$13:$D$32,"1st and 15th")=0,0,IF(OR(DAY(A702)=1,DAY(A702)=15),SUMIFS('2) Income'!$E$13:$E$32,'2) Income'!$D$13:$D$32,"1st and 15th",'2) Income'!$F$13:$F$32,"&lt;="&amp;$A702),0)))</f>
        <v>0</v>
      </c>
      <c r="AC702" s="8">
        <f>IF(A702="","",IF(COUNTIF('2) Income'!$D$13:$D$32,"2nd Wednesday")=0,0,IF(A702=(A702-DAY(A702)+1+2*7-WEEKDAY(A702-DAY(A702)+8-4,1)),SUMIFS('2) Income'!$E$13:$E$32,'2) Income'!$D$13:$D$32,"2nd Wednesday",'2) Income'!$F$13:$F$32,"&lt;="&amp;$A702),0)))</f>
        <v>0</v>
      </c>
      <c r="AD702" s="8">
        <f>IF(A702="","",IF(COUNTIF('2) Income'!$D$13:$D$32,"3rd Wednesday")=0,0,IF(A702=(A702-DAY(A702)+1+3*7-WEEKDAY(A702-DAY(A702)+8-4,1)),SUMIFS('2) Income'!$E$13:$E$32,'2) Income'!$D$13:$D$32,"3rd Wednesday",'2) Income'!$F$13:$F$32,"&lt;="&amp;$A702),0)))</f>
        <v>0</v>
      </c>
      <c r="AE702" s="8">
        <f>IF(A702="","",IF(COUNTIF('2) Income'!$D$13:$D$32,"4th Wednesday")=0,0,IF(A702=(A702-DAY(A702)+1+4*7-WEEKDAY(A702-DAY(A702)+8-4,1)),SUMIFS('2) Income'!$E$13:$E$32,'2) Income'!$D$13:$D$32,"4th Wednesday",'2) Income'!$F$13:$F$32,"&lt;="&amp;$A702),0)))</f>
        <v>0</v>
      </c>
      <c r="AF702" s="8" cm="1">
        <f t="array" ref="AF702">IF(A702="","",IF(COUNTIF('2) Income'!$D$13:$D$32,"Every 4 Weeks")=0,0,SUMPRODUCT(--(IFERROR(MOD(A702-'2) Income'!$F$13:$F$32,28),1)=0),--('2) Income'!$D$13:$D$32="Every 4 Weeks"),--('2) Income'!$F$13:$F$32&lt;=A702),'2) Income'!$E$13:$E$32)))</f>
        <v>0</v>
      </c>
      <c r="AG702" s="8">
        <f>IF(A702="","",IF(COUNTIF('2) Income'!$D$13:$D$32,"Monthly")=0,0,IF(B702="N",SUMIFS('2) Income'!$E$13:$E$32,'2) Income'!$D$13:$D$32,"monthly",'2) Income'!$F$13:$F$32,"&lt;="&amp;$A702,'2) Income'!$I$13:$I$32,DAY(A702)),SUMIFS('2) Income'!$E$13:$E$32,'2) Income'!$D$13:$D$32,"monthly",'2) Income'!$F$13:$F$32,"&lt;="&amp;$A702,'2) Income'!$I$13:$I$32,"&gt;="&amp;DAY(A702)))))</f>
        <v>650</v>
      </c>
      <c r="AH702" s="8" cm="1">
        <f t="array" ref="AH702">IF(A702="","",IF(COUNTIF('2) Income'!$D$13:$D$32,"Yearly")=0,0,SUMPRODUCT(--('2) Income'!$D$13:$D$32="Yearly"),--('2) Income'!$F$13:$F$32&lt;=A702),IF(B702="N",--('2) Income'!$I$13:$I$32=DAY(A702)),--('2) Income'!$I$13:$I$32&gt;=DAY(A702))),--(IFERROR(MOD('2) Income'!$H$13:$H$32-MONTH(A702)+12,12),1)=0),'2) Income'!$E$13:$E$32)))</f>
        <v>0</v>
      </c>
      <c r="AI702" s="8">
        <f>IF(A702="","",IF(COUNTIF('2) Income'!$D$13:$D$32,"one-time")=0,0,SUMIFS('2) Income'!$E$13:$E$32,'2) Income'!$D$13:$D$32,"one-time",'2) Income'!$F$13:$F$32,"="&amp;$A702)))</f>
        <v>0</v>
      </c>
      <c r="AJ702" s="9">
        <f t="shared" si="51"/>
        <v>650</v>
      </c>
    </row>
    <row r="703" spans="1:36">
      <c r="A703" s="7">
        <f>IF(A702="","",IF(A702+1&lt;='1) Period'!$E$21,A702+1,""))</f>
        <v>46175</v>
      </c>
      <c r="B703" s="7" t="str">
        <f t="shared" si="52"/>
        <v>N</v>
      </c>
      <c r="C703" t="str">
        <f t="shared" si="53"/>
        <v>F</v>
      </c>
      <c r="D703" s="8">
        <f>IF(A703="","",IF(TEXT(A703,"dddd")='4) Happy Money'!$E$23,WAllowance,0))</f>
        <v>0</v>
      </c>
      <c r="E703" s="8">
        <f>IF(A703="","",IF(B703="N",SUMIF(TMonthly[Day of the Month],DAY(A703),TMonthly[Amount]),SUMIF(TMonthly[Day of the Month],"&gt;="&amp;DAY(A703),TMonthly[Amount])))</f>
        <v>35</v>
      </c>
      <c r="F703" s="8" cm="1">
        <f t="array" ref="F703">IF(A703="","",SUMPRODUCT(--(TYearly[Due Date]&lt;=A703),IF(B703="N",--(TYearly[Day]=DAY(A703)),--(TYearly[Day]&gt;=DAY(A703))),--(IFERROR(MOD(TYearly[Month]-MONTH(A703)+12,12),1)=0),TYearly[Amount]))</f>
        <v>0</v>
      </c>
      <c r="G703" s="8">
        <f>IF(A703="","",SUMIF(TOneTime[Due Date],A703,TOneTime[Amount]))</f>
        <v>0</v>
      </c>
      <c r="H703" s="8" cm="1">
        <f t="array" ref="H703">IF(A703="","",IF(COUNTIF(TOther[Frequency],$H$1)=0,0,SUMPRODUCT(--(IFERROR(MOD(A703-TOther[Start Date],7),1)=0),--(TOther[Frequency]=$H$1),--(TOther[Start Date]&lt;=A703),--(TOther[End Date Calc]&gt;=A703),TOther[Amount])))</f>
        <v>0</v>
      </c>
      <c r="I703" s="8" cm="1">
        <f t="array" ref="I703">IF(A703="","",IF(COUNTIF(TOther[Frequency],$I$1)=0,0,SUMPRODUCT(--(IFERROR(MOD(A703-TOther[Start Date],14),1)=0),--(TOther[Frequency]=$I$1),--(TOther[Start Date]&lt;=A703),--(TOther[End Date Calc]&gt;=A703),TOther[Amount])))</f>
        <v>0</v>
      </c>
      <c r="J703" s="8">
        <f>IF(A703="","",IF(COUNTIF(TOther[Frequency],$J$1)=0,0,IF(OR(DAY(A703)=1,DAY(A703)=15),SUMIFS(TOther[Amount],TOther[Frequency],$J$1,TOther[Start Date],"&lt;="&amp;$A703,TOther[End Date Calc],"&gt;="&amp;A703),0)))</f>
        <v>0</v>
      </c>
      <c r="K703" s="8">
        <f>IF(A703="","",IF(COUNTIF(TOther[Frequency],$K$1)=0,0,IF(A703=(A703-DAY(A703)+1+2*7-WEEKDAY(A703-DAY(A703)+8-4,1)),SUMIFS(TOther[Amount],TOther[Frequency],$K$1,TOther[Start Date],"&lt;="&amp;$A703,TOther[End Date Calc],"&gt;="&amp;A703),0)))</f>
        <v>0</v>
      </c>
      <c r="L703" s="8">
        <f>IF(A703="","",IF(COUNTIF(TOther[Frequency],$L$1)=0,0,IF(A703=(A703-DAY(A703)+1+3*7-WEEKDAY(A703-DAY(A703)+8-4,1)),SUMIFS(TOther[Amount],TOther[Frequency],$L$1,TOther[Start Date],"&lt;="&amp;$A703,TOther[End Date Calc],"&gt;="&amp;A703),0)))</f>
        <v>0</v>
      </c>
      <c r="M703" s="8">
        <f>IF(A703="","",IF(COUNTIF(TOther[Frequency],$M$1)=0,0,IF(A703=(A703-DAY(A703)+1+4*7-WEEKDAY(A703-DAY(A703)+8-4,1)),SUMIFS(TOther[Amount],TOther[Frequency],$M$1,TOther[Start Date],"&lt;="&amp;$A703,TOther[End Date Calc],"&gt;="&amp;A703),0)))</f>
        <v>0</v>
      </c>
      <c r="N703" s="8" cm="1">
        <f t="array" ref="N703">IF(A703="","",IF(COUNTIF(TOther[Frequency],$N$1)=0,0,SUMPRODUCT(--(IFERROR(MOD(A703-TOther[Start Date],28),1)=0),--(TOther[Frequency]=$N$1),--(TOther[Start Date]&lt;=A703),--(TOther[End Date Calc]&gt;=A703),TOther[Amount])))</f>
        <v>0</v>
      </c>
      <c r="O703" s="8" cm="1">
        <f t="array" ref="O703">IF(A703="","",IF(COUNTIF(TOther[Frequency],$O$1)=0,0,SUMPRODUCT(--(IFERROR(MOD(A703-TOther[Start Date],42),1)=0),--(TOther[Frequency]=$O$1),--(TOther[Start Date]&lt;=A703),--(TOther[End Date Calc]&gt;=A703),TOther[Amount])))</f>
        <v>0</v>
      </c>
      <c r="P703" s="8" cm="1">
        <f t="array" ref="P703">IF(A703="","",IF(COUNTIF(TOther[Frequency],$P$1)=0,0,SUMPRODUCT(--(IFERROR(MOD(A703-TOther[Start Date],56),1)=0),--(TOther[Frequency]=$P$1),--(TOther[Start Date]&lt;=A703),--(TOther[End Date Calc]&gt;=A703),TOther[Amount])))</f>
        <v>0</v>
      </c>
      <c r="Q703" s="8">
        <f>IF(A703="","",IF(COUNTIF(TOther[Frequency],$Q$1)=0,0,IF(B703="N",SUMIFS(TOther[Amount],TOther[Frequency],$Q$1,TOther[Start Date],"&lt;="&amp;$A703,TOther[End Date Calc],"&gt;="&amp;A703,TOther[Start Day],DAY(A703)),SUMIFS(TOther[Amount],TOther[Frequency],$Q$1,TOther[Start Date],"&lt;="&amp;$A703,TOther[End Date Calc],"&gt;="&amp;A703,TOther[Start Day],"&gt;="&amp;DAY(A703)))))</f>
        <v>0</v>
      </c>
      <c r="R703" s="8" cm="1">
        <f t="array" ref="R703">IF(A703="","",IF(COUNTIF(TOther[Frequency],R$1)=0,0,SUMPRODUCT(--(TOther[Frequency]=R$1),--(TOther[Start Date]&lt;=A703),--(TOther[End Date Calc]&gt;=A703),IF(B703="N",--(TOther[Start Day]=DAY(A703)),--(TOther[Start Day]&gt;=DAY(A703))),--(IFERROR(MOD(TOther[Start Month]-MONTH(A703)+2,2),1)=0),TOther[Amount])))</f>
        <v>0</v>
      </c>
      <c r="S703" s="8" cm="1">
        <f t="array" ref="S703">IF(A703="","",IF(COUNTIF(TOther[Frequency],S$1)=0,0,SUMPRODUCT(--(TOther[Frequency]=S$1),--(TOther[Start Date]&lt;=A703),--(TOther[End Date Calc]&gt;=A703),IF(B703="N",--(TOther[Start Day]=DAY(A703)),--(TOther[Start Day]&gt;=DAY(A703))),--(IFERROR(MOD(TOther[Start Month]-MONTH(A703)+3,3),1)=0),TOther[Amount])))</f>
        <v>0</v>
      </c>
      <c r="T703" s="8" cm="1">
        <f t="array" ref="T703">IF($A703="","",IF(COUNTIF(TOther[Frequency],T$1)=0,0,SUMPRODUCT(--(TOther[Frequency]=T$1),--(TOther[Start Date]&lt;=$A703),--(TOther[End Date Calc]&gt;=$A703),IF($B703="N",--(TOther[Start Day]=DAY($A703)),--(TOther[Start Day]&gt;=DAY($A703))),--(IFERROR(MOD(TOther[Start Month]-MONTH($A703)+4,4),1)=0),TOther[Amount])))</f>
        <v>0</v>
      </c>
      <c r="U703" s="8" cm="1">
        <f t="array" ref="U703">IF(A703="","",IF(COUNTIF(TOther[Frequency],$U$1)=0,0,SUMPRODUCT(--(TOther[Frequency]=$U$1),--(TOther[Start Date]&lt;=A703),--(TOther[End Date Calc]&gt;=A703),IF(B703="N",--(TOther[Start Day]=DAY(A703)),--(TOther[Start Day]&gt;=DAY(A703))),--(IFERROR(MOD(TOther[Start Month]-MONTH(A703)+6,6),1)=0),TOther[Amount])))</f>
        <v>0</v>
      </c>
      <c r="V703" s="8" cm="1">
        <f t="array" ref="V703">IF(A703="","",IF(COUNTIF(TOther[Frequency],$V$1)=0,0,SUMPRODUCT(--(TOther[Frequency]=$V$1),--(TOther[Start Date]&lt;=A703),--(TOther[End Date Calc]&gt;=A703),IF(B703="N",--(TOther[Start Day]=DAY(A703)),--(TOther[Start Day]&gt;=DAY(A703))),--(IFERROR(MOD(TOther[Start Month]-MONTH(A703)+12,12),1)=0),TOther[Amount])))</f>
        <v>0</v>
      </c>
      <c r="W703" s="8">
        <f>IF(A703="","",SUMIFS(TOther[Amount],TOther[Start Date],A703,TOther[Frequency],$W$1))</f>
        <v>0</v>
      </c>
      <c r="X703" s="9">
        <f t="shared" si="50"/>
        <v>35</v>
      </c>
      <c r="Y703" s="9">
        <f t="shared" si="54"/>
        <v>0</v>
      </c>
      <c r="Z703" s="8" cm="1">
        <f t="array" ref="Z703">IF(A703="","",IF(COUNTIF('2) Income'!$D$13:$D$32,"Weekly")=0,0,SUMPRODUCT(--(IFERROR(MOD(A703-'2) Income'!$F$13:$F$32,7),1)=0),--('2) Income'!$D$13:$D$32="Weekly"),--('2) Income'!$F$13:$F$32&lt;=A703),'2) Income'!$E$13:$E$32)))</f>
        <v>0</v>
      </c>
      <c r="AA703" s="8" cm="1">
        <f t="array" ref="AA703">IF(A703="","",IF(COUNTIF('2) Income'!$D$13:$D$32,"Every Other Week")=0,0,SUMPRODUCT(--(IFERROR(MOD(A703-'2) Income'!$F$13:$F$32,14),1)=0),--('2) Income'!$D$13:$D$32="Every Other Week"),--('2) Income'!$F$13:$F$32&lt;=A703),'2) Income'!$E$13:$E$32)))</f>
        <v>0</v>
      </c>
      <c r="AB703" s="8">
        <f>IF(A703="","",IF(COUNTIF('2) Income'!$D$13:$D$32,"1st and 15th")=0,0,IF(OR(DAY(A703)=1,DAY(A703)=15),SUMIFS('2) Income'!$E$13:$E$32,'2) Income'!$D$13:$D$32,"1st and 15th",'2) Income'!$F$13:$F$32,"&lt;="&amp;$A703),0)))</f>
        <v>0</v>
      </c>
      <c r="AC703" s="8">
        <f>IF(A703="","",IF(COUNTIF('2) Income'!$D$13:$D$32,"2nd Wednesday")=0,0,IF(A703=(A703-DAY(A703)+1+2*7-WEEKDAY(A703-DAY(A703)+8-4,1)),SUMIFS('2) Income'!$E$13:$E$32,'2) Income'!$D$13:$D$32,"2nd Wednesday",'2) Income'!$F$13:$F$32,"&lt;="&amp;$A703),0)))</f>
        <v>0</v>
      </c>
      <c r="AD703" s="8">
        <f>IF(A703="","",IF(COUNTIF('2) Income'!$D$13:$D$32,"3rd Wednesday")=0,0,IF(A703=(A703-DAY(A703)+1+3*7-WEEKDAY(A703-DAY(A703)+8-4,1)),SUMIFS('2) Income'!$E$13:$E$32,'2) Income'!$D$13:$D$32,"3rd Wednesday",'2) Income'!$F$13:$F$32,"&lt;="&amp;$A703),0)))</f>
        <v>0</v>
      </c>
      <c r="AE703" s="8">
        <f>IF(A703="","",IF(COUNTIF('2) Income'!$D$13:$D$32,"4th Wednesday")=0,0,IF(A703=(A703-DAY(A703)+1+4*7-WEEKDAY(A703-DAY(A703)+8-4,1)),SUMIFS('2) Income'!$E$13:$E$32,'2) Income'!$D$13:$D$32,"4th Wednesday",'2) Income'!$F$13:$F$32,"&lt;="&amp;$A703),0)))</f>
        <v>0</v>
      </c>
      <c r="AF703" s="8" cm="1">
        <f t="array" ref="AF703">IF(A703="","",IF(COUNTIF('2) Income'!$D$13:$D$32,"Every 4 Weeks")=0,0,SUMPRODUCT(--(IFERROR(MOD(A703-'2) Income'!$F$13:$F$32,28),1)=0),--('2) Income'!$D$13:$D$32="Every 4 Weeks"),--('2) Income'!$F$13:$F$32&lt;=A703),'2) Income'!$E$13:$E$32)))</f>
        <v>0</v>
      </c>
      <c r="AG703" s="8">
        <f>IF(A703="","",IF(COUNTIF('2) Income'!$D$13:$D$32,"Monthly")=0,0,IF(B703="N",SUMIFS('2) Income'!$E$13:$E$32,'2) Income'!$D$13:$D$32,"monthly",'2) Income'!$F$13:$F$32,"&lt;="&amp;$A703,'2) Income'!$I$13:$I$32,DAY(A703)),SUMIFS('2) Income'!$E$13:$E$32,'2) Income'!$D$13:$D$32,"monthly",'2) Income'!$F$13:$F$32,"&lt;="&amp;$A703,'2) Income'!$I$13:$I$32,"&gt;="&amp;DAY(A703)))))</f>
        <v>0</v>
      </c>
      <c r="AH703" s="8" cm="1">
        <f t="array" ref="AH703">IF(A703="","",IF(COUNTIF('2) Income'!$D$13:$D$32,"Yearly")=0,0,SUMPRODUCT(--('2) Income'!$D$13:$D$32="Yearly"),--('2) Income'!$F$13:$F$32&lt;=A703),IF(B703="N",--('2) Income'!$I$13:$I$32=DAY(A703)),--('2) Income'!$I$13:$I$32&gt;=DAY(A703))),--(IFERROR(MOD('2) Income'!$H$13:$H$32-MONTH(A703)+12,12),1)=0),'2) Income'!$E$13:$E$32)))</f>
        <v>0</v>
      </c>
      <c r="AI703" s="8">
        <f>IF(A703="","",IF(COUNTIF('2) Income'!$D$13:$D$32,"one-time")=0,0,SUMIFS('2) Income'!$E$13:$E$32,'2) Income'!$D$13:$D$32,"one-time",'2) Income'!$F$13:$F$32,"="&amp;$A703)))</f>
        <v>0</v>
      </c>
      <c r="AJ703" s="9">
        <f t="shared" si="51"/>
        <v>0</v>
      </c>
    </row>
    <row r="704" spans="1:36">
      <c r="A704" s="7">
        <f>IF(A703="","",IF(A703+1&lt;='1) Period'!$E$21,A703+1,""))</f>
        <v>46176</v>
      </c>
      <c r="B704" s="7" t="str">
        <f t="shared" si="52"/>
        <v>N</v>
      </c>
      <c r="C704" t="str">
        <f t="shared" si="53"/>
        <v>F</v>
      </c>
      <c r="D704" s="8">
        <f>IF(A704="","",IF(TEXT(A704,"dddd")='4) Happy Money'!$E$23,WAllowance,0))</f>
        <v>0</v>
      </c>
      <c r="E704" s="8">
        <f>IF(A704="","",IF(B704="N",SUMIF(TMonthly[Day of the Month],DAY(A704),TMonthly[Amount]),SUMIF(TMonthly[Day of the Month],"&gt;="&amp;DAY(A704),TMonthly[Amount])))</f>
        <v>35</v>
      </c>
      <c r="F704" s="8" cm="1">
        <f t="array" ref="F704">IF(A704="","",SUMPRODUCT(--(TYearly[Due Date]&lt;=A704),IF(B704="N",--(TYearly[Day]=DAY(A704)),--(TYearly[Day]&gt;=DAY(A704))),--(IFERROR(MOD(TYearly[Month]-MONTH(A704)+12,12),1)=0),TYearly[Amount]))</f>
        <v>0</v>
      </c>
      <c r="G704" s="8">
        <f>IF(A704="","",SUMIF(TOneTime[Due Date],A704,TOneTime[Amount]))</f>
        <v>0</v>
      </c>
      <c r="H704" s="8" cm="1">
        <f t="array" ref="H704">IF(A704="","",IF(COUNTIF(TOther[Frequency],$H$1)=0,0,SUMPRODUCT(--(IFERROR(MOD(A704-TOther[Start Date],7),1)=0),--(TOther[Frequency]=$H$1),--(TOther[Start Date]&lt;=A704),--(TOther[End Date Calc]&gt;=A704),TOther[Amount])))</f>
        <v>0</v>
      </c>
      <c r="I704" s="8" cm="1">
        <f t="array" ref="I704">IF(A704="","",IF(COUNTIF(TOther[Frequency],$I$1)=0,0,SUMPRODUCT(--(IFERROR(MOD(A704-TOther[Start Date],14),1)=0),--(TOther[Frequency]=$I$1),--(TOther[Start Date]&lt;=A704),--(TOther[End Date Calc]&gt;=A704),TOther[Amount])))</f>
        <v>0</v>
      </c>
      <c r="J704" s="8">
        <f>IF(A704="","",IF(COUNTIF(TOther[Frequency],$J$1)=0,0,IF(OR(DAY(A704)=1,DAY(A704)=15),SUMIFS(TOther[Amount],TOther[Frequency],$J$1,TOther[Start Date],"&lt;="&amp;$A704,TOther[End Date Calc],"&gt;="&amp;A704),0)))</f>
        <v>0</v>
      </c>
      <c r="K704" s="8">
        <f>IF(A704="","",IF(COUNTIF(TOther[Frequency],$K$1)=0,0,IF(A704=(A704-DAY(A704)+1+2*7-WEEKDAY(A704-DAY(A704)+8-4,1)),SUMIFS(TOther[Amount],TOther[Frequency],$K$1,TOther[Start Date],"&lt;="&amp;$A704,TOther[End Date Calc],"&gt;="&amp;A704),0)))</f>
        <v>0</v>
      </c>
      <c r="L704" s="8">
        <f>IF(A704="","",IF(COUNTIF(TOther[Frequency],$L$1)=0,0,IF(A704=(A704-DAY(A704)+1+3*7-WEEKDAY(A704-DAY(A704)+8-4,1)),SUMIFS(TOther[Amount],TOther[Frequency],$L$1,TOther[Start Date],"&lt;="&amp;$A704,TOther[End Date Calc],"&gt;="&amp;A704),0)))</f>
        <v>0</v>
      </c>
      <c r="M704" s="8">
        <f>IF(A704="","",IF(COUNTIF(TOther[Frequency],$M$1)=0,0,IF(A704=(A704-DAY(A704)+1+4*7-WEEKDAY(A704-DAY(A704)+8-4,1)),SUMIFS(TOther[Amount],TOther[Frequency],$M$1,TOther[Start Date],"&lt;="&amp;$A704,TOther[End Date Calc],"&gt;="&amp;A704),0)))</f>
        <v>0</v>
      </c>
      <c r="N704" s="8" cm="1">
        <f t="array" ref="N704">IF(A704="","",IF(COUNTIF(TOther[Frequency],$N$1)=0,0,SUMPRODUCT(--(IFERROR(MOD(A704-TOther[Start Date],28),1)=0),--(TOther[Frequency]=$N$1),--(TOther[Start Date]&lt;=A704),--(TOther[End Date Calc]&gt;=A704),TOther[Amount])))</f>
        <v>0</v>
      </c>
      <c r="O704" s="8" cm="1">
        <f t="array" ref="O704">IF(A704="","",IF(COUNTIF(TOther[Frequency],$O$1)=0,0,SUMPRODUCT(--(IFERROR(MOD(A704-TOther[Start Date],42),1)=0),--(TOther[Frequency]=$O$1),--(TOther[Start Date]&lt;=A704),--(TOther[End Date Calc]&gt;=A704),TOther[Amount])))</f>
        <v>0</v>
      </c>
      <c r="P704" s="8" cm="1">
        <f t="array" ref="P704">IF(A704="","",IF(COUNTIF(TOther[Frequency],$P$1)=0,0,SUMPRODUCT(--(IFERROR(MOD(A704-TOther[Start Date],56),1)=0),--(TOther[Frequency]=$P$1),--(TOther[Start Date]&lt;=A704),--(TOther[End Date Calc]&gt;=A704),TOther[Amount])))</f>
        <v>0</v>
      </c>
      <c r="Q704" s="8">
        <f>IF(A704="","",IF(COUNTIF(TOther[Frequency],$Q$1)=0,0,IF(B704="N",SUMIFS(TOther[Amount],TOther[Frequency],$Q$1,TOther[Start Date],"&lt;="&amp;$A704,TOther[End Date Calc],"&gt;="&amp;A704,TOther[Start Day],DAY(A704)),SUMIFS(TOther[Amount],TOther[Frequency],$Q$1,TOther[Start Date],"&lt;="&amp;$A704,TOther[End Date Calc],"&gt;="&amp;A704,TOther[Start Day],"&gt;="&amp;DAY(A704)))))</f>
        <v>0</v>
      </c>
      <c r="R704" s="8" cm="1">
        <f t="array" ref="R704">IF(A704="","",IF(COUNTIF(TOther[Frequency],R$1)=0,0,SUMPRODUCT(--(TOther[Frequency]=R$1),--(TOther[Start Date]&lt;=A704),--(TOther[End Date Calc]&gt;=A704),IF(B704="N",--(TOther[Start Day]=DAY(A704)),--(TOther[Start Day]&gt;=DAY(A704))),--(IFERROR(MOD(TOther[Start Month]-MONTH(A704)+2,2),1)=0),TOther[Amount])))</f>
        <v>0</v>
      </c>
      <c r="S704" s="8" cm="1">
        <f t="array" ref="S704">IF(A704="","",IF(COUNTIF(TOther[Frequency],S$1)=0,0,SUMPRODUCT(--(TOther[Frequency]=S$1),--(TOther[Start Date]&lt;=A704),--(TOther[End Date Calc]&gt;=A704),IF(B704="N",--(TOther[Start Day]=DAY(A704)),--(TOther[Start Day]&gt;=DAY(A704))),--(IFERROR(MOD(TOther[Start Month]-MONTH(A704)+3,3),1)=0),TOther[Amount])))</f>
        <v>0</v>
      </c>
      <c r="T704" s="8" cm="1">
        <f t="array" ref="T704">IF($A704="","",IF(COUNTIF(TOther[Frequency],T$1)=0,0,SUMPRODUCT(--(TOther[Frequency]=T$1),--(TOther[Start Date]&lt;=$A704),--(TOther[End Date Calc]&gt;=$A704),IF($B704="N",--(TOther[Start Day]=DAY($A704)),--(TOther[Start Day]&gt;=DAY($A704))),--(IFERROR(MOD(TOther[Start Month]-MONTH($A704)+4,4),1)=0),TOther[Amount])))</f>
        <v>0</v>
      </c>
      <c r="U704" s="8" cm="1">
        <f t="array" ref="U704">IF(A704="","",IF(COUNTIF(TOther[Frequency],$U$1)=0,0,SUMPRODUCT(--(TOther[Frequency]=$U$1),--(TOther[Start Date]&lt;=A704),--(TOther[End Date Calc]&gt;=A704),IF(B704="N",--(TOther[Start Day]=DAY(A704)),--(TOther[Start Day]&gt;=DAY(A704))),--(IFERROR(MOD(TOther[Start Month]-MONTH(A704)+6,6),1)=0),TOther[Amount])))</f>
        <v>0</v>
      </c>
      <c r="V704" s="8" cm="1">
        <f t="array" ref="V704">IF(A704="","",IF(COUNTIF(TOther[Frequency],$V$1)=0,0,SUMPRODUCT(--(TOther[Frequency]=$V$1),--(TOther[Start Date]&lt;=A704),--(TOther[End Date Calc]&gt;=A704),IF(B704="N",--(TOther[Start Day]=DAY(A704)),--(TOther[Start Day]&gt;=DAY(A704))),--(IFERROR(MOD(TOther[Start Month]-MONTH(A704)+12,12),1)=0),TOther[Amount])))</f>
        <v>0</v>
      </c>
      <c r="W704" s="8">
        <f>IF(A704="","",SUMIFS(TOther[Amount],TOther[Start Date],A704,TOther[Frequency],$W$1))</f>
        <v>0</v>
      </c>
      <c r="X704" s="9">
        <f t="shared" si="50"/>
        <v>35</v>
      </c>
      <c r="Y704" s="9">
        <f t="shared" si="54"/>
        <v>0</v>
      </c>
      <c r="Z704" s="8" cm="1">
        <f t="array" ref="Z704">IF(A704="","",IF(COUNTIF('2) Income'!$D$13:$D$32,"Weekly")=0,0,SUMPRODUCT(--(IFERROR(MOD(A704-'2) Income'!$F$13:$F$32,7),1)=0),--('2) Income'!$D$13:$D$32="Weekly"),--('2) Income'!$F$13:$F$32&lt;=A704),'2) Income'!$E$13:$E$32)))</f>
        <v>0</v>
      </c>
      <c r="AA704" s="8" cm="1">
        <f t="array" ref="AA704">IF(A704="","",IF(COUNTIF('2) Income'!$D$13:$D$32,"Every Other Week")=0,0,SUMPRODUCT(--(IFERROR(MOD(A704-'2) Income'!$F$13:$F$32,14),1)=0),--('2) Income'!$D$13:$D$32="Every Other Week"),--('2) Income'!$F$13:$F$32&lt;=A704),'2) Income'!$E$13:$E$32)))</f>
        <v>0</v>
      </c>
      <c r="AB704" s="8">
        <f>IF(A704="","",IF(COUNTIF('2) Income'!$D$13:$D$32,"1st and 15th")=0,0,IF(OR(DAY(A704)=1,DAY(A704)=15),SUMIFS('2) Income'!$E$13:$E$32,'2) Income'!$D$13:$D$32,"1st and 15th",'2) Income'!$F$13:$F$32,"&lt;="&amp;$A704),0)))</f>
        <v>0</v>
      </c>
      <c r="AC704" s="8">
        <f>IF(A704="","",IF(COUNTIF('2) Income'!$D$13:$D$32,"2nd Wednesday")=0,0,IF(A704=(A704-DAY(A704)+1+2*7-WEEKDAY(A704-DAY(A704)+8-4,1)),SUMIFS('2) Income'!$E$13:$E$32,'2) Income'!$D$13:$D$32,"2nd Wednesday",'2) Income'!$F$13:$F$32,"&lt;="&amp;$A704),0)))</f>
        <v>0</v>
      </c>
      <c r="AD704" s="8">
        <f>IF(A704="","",IF(COUNTIF('2) Income'!$D$13:$D$32,"3rd Wednesday")=0,0,IF(A704=(A704-DAY(A704)+1+3*7-WEEKDAY(A704-DAY(A704)+8-4,1)),SUMIFS('2) Income'!$E$13:$E$32,'2) Income'!$D$13:$D$32,"3rd Wednesday",'2) Income'!$F$13:$F$32,"&lt;="&amp;$A704),0)))</f>
        <v>0</v>
      </c>
      <c r="AE704" s="8">
        <f>IF(A704="","",IF(COUNTIF('2) Income'!$D$13:$D$32,"4th Wednesday")=0,0,IF(A704=(A704-DAY(A704)+1+4*7-WEEKDAY(A704-DAY(A704)+8-4,1)),SUMIFS('2) Income'!$E$13:$E$32,'2) Income'!$D$13:$D$32,"4th Wednesday",'2) Income'!$F$13:$F$32,"&lt;="&amp;$A704),0)))</f>
        <v>0</v>
      </c>
      <c r="AF704" s="8" cm="1">
        <f t="array" ref="AF704">IF(A704="","",IF(COUNTIF('2) Income'!$D$13:$D$32,"Every 4 Weeks")=0,0,SUMPRODUCT(--(IFERROR(MOD(A704-'2) Income'!$F$13:$F$32,28),1)=0),--('2) Income'!$D$13:$D$32="Every 4 Weeks"),--('2) Income'!$F$13:$F$32&lt;=A704),'2) Income'!$E$13:$E$32)))</f>
        <v>0</v>
      </c>
      <c r="AG704" s="8">
        <f>IF(A704="","",IF(COUNTIF('2) Income'!$D$13:$D$32,"Monthly")=0,0,IF(B704="N",SUMIFS('2) Income'!$E$13:$E$32,'2) Income'!$D$13:$D$32,"monthly",'2) Income'!$F$13:$F$32,"&lt;="&amp;$A704,'2) Income'!$I$13:$I$32,DAY(A704)),SUMIFS('2) Income'!$E$13:$E$32,'2) Income'!$D$13:$D$32,"monthly",'2) Income'!$F$13:$F$32,"&lt;="&amp;$A704,'2) Income'!$I$13:$I$32,"&gt;="&amp;DAY(A704)))))</f>
        <v>0</v>
      </c>
      <c r="AH704" s="8" cm="1">
        <f t="array" ref="AH704">IF(A704="","",IF(COUNTIF('2) Income'!$D$13:$D$32,"Yearly")=0,0,SUMPRODUCT(--('2) Income'!$D$13:$D$32="Yearly"),--('2) Income'!$F$13:$F$32&lt;=A704),IF(B704="N",--('2) Income'!$I$13:$I$32=DAY(A704)),--('2) Income'!$I$13:$I$32&gt;=DAY(A704))),--(IFERROR(MOD('2) Income'!$H$13:$H$32-MONTH(A704)+12,12),1)=0),'2) Income'!$E$13:$E$32)))</f>
        <v>0</v>
      </c>
      <c r="AI704" s="8">
        <f>IF(A704="","",IF(COUNTIF('2) Income'!$D$13:$D$32,"one-time")=0,0,SUMIFS('2) Income'!$E$13:$E$32,'2) Income'!$D$13:$D$32,"one-time",'2) Income'!$F$13:$F$32,"="&amp;$A704)))</f>
        <v>0</v>
      </c>
      <c r="AJ704" s="9">
        <f t="shared" si="51"/>
        <v>0</v>
      </c>
    </row>
    <row r="705" spans="1:36">
      <c r="A705" s="7">
        <f>IF(A704="","",IF(A704+1&lt;='1) Period'!$E$21,A704+1,""))</f>
        <v>46177</v>
      </c>
      <c r="B705" s="7" t="str">
        <f t="shared" si="52"/>
        <v>N</v>
      </c>
      <c r="C705" t="str">
        <f t="shared" si="53"/>
        <v>F</v>
      </c>
      <c r="D705" s="8">
        <f>IF(A705="","",IF(TEXT(A705,"dddd")='4) Happy Money'!$E$23,WAllowance,0))</f>
        <v>0</v>
      </c>
      <c r="E705" s="8">
        <f>IF(A705="","",IF(B705="N",SUMIF(TMonthly[Day of the Month],DAY(A705),TMonthly[Amount]),SUMIF(TMonthly[Day of the Month],"&gt;="&amp;DAY(A705),TMonthly[Amount])))</f>
        <v>35</v>
      </c>
      <c r="F705" s="8" cm="1">
        <f t="array" ref="F705">IF(A705="","",SUMPRODUCT(--(TYearly[Due Date]&lt;=A705),IF(B705="N",--(TYearly[Day]=DAY(A705)),--(TYearly[Day]&gt;=DAY(A705))),--(IFERROR(MOD(TYearly[Month]-MONTH(A705)+12,12),1)=0),TYearly[Amount]))</f>
        <v>0</v>
      </c>
      <c r="G705" s="8">
        <f>IF(A705="","",SUMIF(TOneTime[Due Date],A705,TOneTime[Amount]))</f>
        <v>0</v>
      </c>
      <c r="H705" s="8" cm="1">
        <f t="array" ref="H705">IF(A705="","",IF(COUNTIF(TOther[Frequency],$H$1)=0,0,SUMPRODUCT(--(IFERROR(MOD(A705-TOther[Start Date],7),1)=0),--(TOther[Frequency]=$H$1),--(TOther[Start Date]&lt;=A705),--(TOther[End Date Calc]&gt;=A705),TOther[Amount])))</f>
        <v>0</v>
      </c>
      <c r="I705" s="8" cm="1">
        <f t="array" ref="I705">IF(A705="","",IF(COUNTIF(TOther[Frequency],$I$1)=0,0,SUMPRODUCT(--(IFERROR(MOD(A705-TOther[Start Date],14),1)=0),--(TOther[Frequency]=$I$1),--(TOther[Start Date]&lt;=A705),--(TOther[End Date Calc]&gt;=A705),TOther[Amount])))</f>
        <v>0</v>
      </c>
      <c r="J705" s="8">
        <f>IF(A705="","",IF(COUNTIF(TOther[Frequency],$J$1)=0,0,IF(OR(DAY(A705)=1,DAY(A705)=15),SUMIFS(TOther[Amount],TOther[Frequency],$J$1,TOther[Start Date],"&lt;="&amp;$A705,TOther[End Date Calc],"&gt;="&amp;A705),0)))</f>
        <v>0</v>
      </c>
      <c r="K705" s="8">
        <f>IF(A705="","",IF(COUNTIF(TOther[Frequency],$K$1)=0,0,IF(A705=(A705-DAY(A705)+1+2*7-WEEKDAY(A705-DAY(A705)+8-4,1)),SUMIFS(TOther[Amount],TOther[Frequency],$K$1,TOther[Start Date],"&lt;="&amp;$A705,TOther[End Date Calc],"&gt;="&amp;A705),0)))</f>
        <v>0</v>
      </c>
      <c r="L705" s="8">
        <f>IF(A705="","",IF(COUNTIF(TOther[Frequency],$L$1)=0,0,IF(A705=(A705-DAY(A705)+1+3*7-WEEKDAY(A705-DAY(A705)+8-4,1)),SUMIFS(TOther[Amount],TOther[Frequency],$L$1,TOther[Start Date],"&lt;="&amp;$A705,TOther[End Date Calc],"&gt;="&amp;A705),0)))</f>
        <v>0</v>
      </c>
      <c r="M705" s="8">
        <f>IF(A705="","",IF(COUNTIF(TOther[Frequency],$M$1)=0,0,IF(A705=(A705-DAY(A705)+1+4*7-WEEKDAY(A705-DAY(A705)+8-4,1)),SUMIFS(TOther[Amount],TOther[Frequency],$M$1,TOther[Start Date],"&lt;="&amp;$A705,TOther[End Date Calc],"&gt;="&amp;A705),0)))</f>
        <v>0</v>
      </c>
      <c r="N705" s="8" cm="1">
        <f t="array" ref="N705">IF(A705="","",IF(COUNTIF(TOther[Frequency],$N$1)=0,0,SUMPRODUCT(--(IFERROR(MOD(A705-TOther[Start Date],28),1)=0),--(TOther[Frequency]=$N$1),--(TOther[Start Date]&lt;=A705),--(TOther[End Date Calc]&gt;=A705),TOther[Amount])))</f>
        <v>0</v>
      </c>
      <c r="O705" s="8" cm="1">
        <f t="array" ref="O705">IF(A705="","",IF(COUNTIF(TOther[Frequency],$O$1)=0,0,SUMPRODUCT(--(IFERROR(MOD(A705-TOther[Start Date],42),1)=0),--(TOther[Frequency]=$O$1),--(TOther[Start Date]&lt;=A705),--(TOther[End Date Calc]&gt;=A705),TOther[Amount])))</f>
        <v>0</v>
      </c>
      <c r="P705" s="8" cm="1">
        <f t="array" ref="P705">IF(A705="","",IF(COUNTIF(TOther[Frequency],$P$1)=0,0,SUMPRODUCT(--(IFERROR(MOD(A705-TOther[Start Date],56),1)=0),--(TOther[Frequency]=$P$1),--(TOther[Start Date]&lt;=A705),--(TOther[End Date Calc]&gt;=A705),TOther[Amount])))</f>
        <v>0</v>
      </c>
      <c r="Q705" s="8">
        <f>IF(A705="","",IF(COUNTIF(TOther[Frequency],$Q$1)=0,0,IF(B705="N",SUMIFS(TOther[Amount],TOther[Frequency],$Q$1,TOther[Start Date],"&lt;="&amp;$A705,TOther[End Date Calc],"&gt;="&amp;A705,TOther[Start Day],DAY(A705)),SUMIFS(TOther[Amount],TOther[Frequency],$Q$1,TOther[Start Date],"&lt;="&amp;$A705,TOther[End Date Calc],"&gt;="&amp;A705,TOther[Start Day],"&gt;="&amp;DAY(A705)))))</f>
        <v>0</v>
      </c>
      <c r="R705" s="8" cm="1">
        <f t="array" ref="R705">IF(A705="","",IF(COUNTIF(TOther[Frequency],R$1)=0,0,SUMPRODUCT(--(TOther[Frequency]=R$1),--(TOther[Start Date]&lt;=A705),--(TOther[End Date Calc]&gt;=A705),IF(B705="N",--(TOther[Start Day]=DAY(A705)),--(TOther[Start Day]&gt;=DAY(A705))),--(IFERROR(MOD(TOther[Start Month]-MONTH(A705)+2,2),1)=0),TOther[Amount])))</f>
        <v>0</v>
      </c>
      <c r="S705" s="8" cm="1">
        <f t="array" ref="S705">IF(A705="","",IF(COUNTIF(TOther[Frequency],S$1)=0,0,SUMPRODUCT(--(TOther[Frequency]=S$1),--(TOther[Start Date]&lt;=A705),--(TOther[End Date Calc]&gt;=A705),IF(B705="N",--(TOther[Start Day]=DAY(A705)),--(TOther[Start Day]&gt;=DAY(A705))),--(IFERROR(MOD(TOther[Start Month]-MONTH(A705)+3,3),1)=0),TOther[Amount])))</f>
        <v>0</v>
      </c>
      <c r="T705" s="8" cm="1">
        <f t="array" ref="T705">IF($A705="","",IF(COUNTIF(TOther[Frequency],T$1)=0,0,SUMPRODUCT(--(TOther[Frequency]=T$1),--(TOther[Start Date]&lt;=$A705),--(TOther[End Date Calc]&gt;=$A705),IF($B705="N",--(TOther[Start Day]=DAY($A705)),--(TOther[Start Day]&gt;=DAY($A705))),--(IFERROR(MOD(TOther[Start Month]-MONTH($A705)+4,4),1)=0),TOther[Amount])))</f>
        <v>0</v>
      </c>
      <c r="U705" s="8" cm="1">
        <f t="array" ref="U705">IF(A705="","",IF(COUNTIF(TOther[Frequency],$U$1)=0,0,SUMPRODUCT(--(TOther[Frequency]=$U$1),--(TOther[Start Date]&lt;=A705),--(TOther[End Date Calc]&gt;=A705),IF(B705="N",--(TOther[Start Day]=DAY(A705)),--(TOther[Start Day]&gt;=DAY(A705))),--(IFERROR(MOD(TOther[Start Month]-MONTH(A705)+6,6),1)=0),TOther[Amount])))</f>
        <v>0</v>
      </c>
      <c r="V705" s="8" cm="1">
        <f t="array" ref="V705">IF(A705="","",IF(COUNTIF(TOther[Frequency],$V$1)=0,0,SUMPRODUCT(--(TOther[Frequency]=$V$1),--(TOther[Start Date]&lt;=A705),--(TOther[End Date Calc]&gt;=A705),IF(B705="N",--(TOther[Start Day]=DAY(A705)),--(TOther[Start Day]&gt;=DAY(A705))),--(IFERROR(MOD(TOther[Start Month]-MONTH(A705)+12,12),1)=0),TOther[Amount])))</f>
        <v>0</v>
      </c>
      <c r="W705" s="8">
        <f>IF(A705="","",SUMIFS(TOther[Amount],TOther[Start Date],A705,TOther[Frequency],$W$1))</f>
        <v>0</v>
      </c>
      <c r="X705" s="9">
        <f t="shared" si="50"/>
        <v>35</v>
      </c>
      <c r="Y705" s="9">
        <f t="shared" si="54"/>
        <v>0</v>
      </c>
      <c r="Z705" s="8" cm="1">
        <f t="array" ref="Z705">IF(A705="","",IF(COUNTIF('2) Income'!$D$13:$D$32,"Weekly")=0,0,SUMPRODUCT(--(IFERROR(MOD(A705-'2) Income'!$F$13:$F$32,7),1)=0),--('2) Income'!$D$13:$D$32="Weekly"),--('2) Income'!$F$13:$F$32&lt;=A705),'2) Income'!$E$13:$E$32)))</f>
        <v>0</v>
      </c>
      <c r="AA705" s="8" cm="1">
        <f t="array" ref="AA705">IF(A705="","",IF(COUNTIF('2) Income'!$D$13:$D$32,"Every Other Week")=0,0,SUMPRODUCT(--(IFERROR(MOD(A705-'2) Income'!$F$13:$F$32,14),1)=0),--('2) Income'!$D$13:$D$32="Every Other Week"),--('2) Income'!$F$13:$F$32&lt;=A705),'2) Income'!$E$13:$E$32)))</f>
        <v>0</v>
      </c>
      <c r="AB705" s="8">
        <f>IF(A705="","",IF(COUNTIF('2) Income'!$D$13:$D$32,"1st and 15th")=0,0,IF(OR(DAY(A705)=1,DAY(A705)=15),SUMIFS('2) Income'!$E$13:$E$32,'2) Income'!$D$13:$D$32,"1st and 15th",'2) Income'!$F$13:$F$32,"&lt;="&amp;$A705),0)))</f>
        <v>0</v>
      </c>
      <c r="AC705" s="8">
        <f>IF(A705="","",IF(COUNTIF('2) Income'!$D$13:$D$32,"2nd Wednesday")=0,0,IF(A705=(A705-DAY(A705)+1+2*7-WEEKDAY(A705-DAY(A705)+8-4,1)),SUMIFS('2) Income'!$E$13:$E$32,'2) Income'!$D$13:$D$32,"2nd Wednesday",'2) Income'!$F$13:$F$32,"&lt;="&amp;$A705),0)))</f>
        <v>0</v>
      </c>
      <c r="AD705" s="8">
        <f>IF(A705="","",IF(COUNTIF('2) Income'!$D$13:$D$32,"3rd Wednesday")=0,0,IF(A705=(A705-DAY(A705)+1+3*7-WEEKDAY(A705-DAY(A705)+8-4,1)),SUMIFS('2) Income'!$E$13:$E$32,'2) Income'!$D$13:$D$32,"3rd Wednesday",'2) Income'!$F$13:$F$32,"&lt;="&amp;$A705),0)))</f>
        <v>0</v>
      </c>
      <c r="AE705" s="8">
        <f>IF(A705="","",IF(COUNTIF('2) Income'!$D$13:$D$32,"4th Wednesday")=0,0,IF(A705=(A705-DAY(A705)+1+4*7-WEEKDAY(A705-DAY(A705)+8-4,1)),SUMIFS('2) Income'!$E$13:$E$32,'2) Income'!$D$13:$D$32,"4th Wednesday",'2) Income'!$F$13:$F$32,"&lt;="&amp;$A705),0)))</f>
        <v>0</v>
      </c>
      <c r="AF705" s="8" cm="1">
        <f t="array" ref="AF705">IF(A705="","",IF(COUNTIF('2) Income'!$D$13:$D$32,"Every 4 Weeks")=0,0,SUMPRODUCT(--(IFERROR(MOD(A705-'2) Income'!$F$13:$F$32,28),1)=0),--('2) Income'!$D$13:$D$32="Every 4 Weeks"),--('2) Income'!$F$13:$F$32&lt;=A705),'2) Income'!$E$13:$E$32)))</f>
        <v>0</v>
      </c>
      <c r="AG705" s="8">
        <f>IF(A705="","",IF(COUNTIF('2) Income'!$D$13:$D$32,"Monthly")=0,0,IF(B705="N",SUMIFS('2) Income'!$E$13:$E$32,'2) Income'!$D$13:$D$32,"monthly",'2) Income'!$F$13:$F$32,"&lt;="&amp;$A705,'2) Income'!$I$13:$I$32,DAY(A705)),SUMIFS('2) Income'!$E$13:$E$32,'2) Income'!$D$13:$D$32,"monthly",'2) Income'!$F$13:$F$32,"&lt;="&amp;$A705,'2) Income'!$I$13:$I$32,"&gt;="&amp;DAY(A705)))))</f>
        <v>0</v>
      </c>
      <c r="AH705" s="8" cm="1">
        <f t="array" ref="AH705">IF(A705="","",IF(COUNTIF('2) Income'!$D$13:$D$32,"Yearly")=0,0,SUMPRODUCT(--('2) Income'!$D$13:$D$32="Yearly"),--('2) Income'!$F$13:$F$32&lt;=A705),IF(B705="N",--('2) Income'!$I$13:$I$32=DAY(A705)),--('2) Income'!$I$13:$I$32&gt;=DAY(A705))),--(IFERROR(MOD('2) Income'!$H$13:$H$32-MONTH(A705)+12,12),1)=0),'2) Income'!$E$13:$E$32)))</f>
        <v>0</v>
      </c>
      <c r="AI705" s="8">
        <f>IF(A705="","",IF(COUNTIF('2) Income'!$D$13:$D$32,"one-time")=0,0,SUMIFS('2) Income'!$E$13:$E$32,'2) Income'!$D$13:$D$32,"one-time",'2) Income'!$F$13:$F$32,"="&amp;$A705)))</f>
        <v>0</v>
      </c>
      <c r="AJ705" s="9">
        <f t="shared" si="51"/>
        <v>0</v>
      </c>
    </row>
    <row r="706" spans="1:36">
      <c r="A706" s="7">
        <f>IF(A705="","",IF(A705+1&lt;='1) Period'!$E$21,A705+1,""))</f>
        <v>46178</v>
      </c>
      <c r="B706" s="7" t="str">
        <f t="shared" si="52"/>
        <v>N</v>
      </c>
      <c r="C706" t="str">
        <f t="shared" si="53"/>
        <v>F</v>
      </c>
      <c r="D706" s="8">
        <f>IF(A706="","",IF(TEXT(A706,"dddd")='4) Happy Money'!$E$23,WAllowance,0))</f>
        <v>0</v>
      </c>
      <c r="E706" s="8">
        <f>IF(A706="","",IF(B706="N",SUMIF(TMonthly[Day of the Month],DAY(A706),TMonthly[Amount]),SUMIF(TMonthly[Day of the Month],"&gt;="&amp;DAY(A706),TMonthly[Amount])))</f>
        <v>0</v>
      </c>
      <c r="F706" s="8" cm="1">
        <f t="array" ref="F706">IF(A706="","",SUMPRODUCT(--(TYearly[Due Date]&lt;=A706),IF(B706="N",--(TYearly[Day]=DAY(A706)),--(TYearly[Day]&gt;=DAY(A706))),--(IFERROR(MOD(TYearly[Month]-MONTH(A706)+12,12),1)=0),TYearly[Amount]))</f>
        <v>0</v>
      </c>
      <c r="G706" s="8">
        <f>IF(A706="","",SUMIF(TOneTime[Due Date],A706,TOneTime[Amount]))</f>
        <v>0</v>
      </c>
      <c r="H706" s="8" cm="1">
        <f t="array" ref="H706">IF(A706="","",IF(COUNTIF(TOther[Frequency],$H$1)=0,0,SUMPRODUCT(--(IFERROR(MOD(A706-TOther[Start Date],7),1)=0),--(TOther[Frequency]=$H$1),--(TOther[Start Date]&lt;=A706),--(TOther[End Date Calc]&gt;=A706),TOther[Amount])))</f>
        <v>0</v>
      </c>
      <c r="I706" s="8" cm="1">
        <f t="array" ref="I706">IF(A706="","",IF(COUNTIF(TOther[Frequency],$I$1)=0,0,SUMPRODUCT(--(IFERROR(MOD(A706-TOther[Start Date],14),1)=0),--(TOther[Frequency]=$I$1),--(TOther[Start Date]&lt;=A706),--(TOther[End Date Calc]&gt;=A706),TOther[Amount])))</f>
        <v>0</v>
      </c>
      <c r="J706" s="8">
        <f>IF(A706="","",IF(COUNTIF(TOther[Frequency],$J$1)=0,0,IF(OR(DAY(A706)=1,DAY(A706)=15),SUMIFS(TOther[Amount],TOther[Frequency],$J$1,TOther[Start Date],"&lt;="&amp;$A706,TOther[End Date Calc],"&gt;="&amp;A706),0)))</f>
        <v>0</v>
      </c>
      <c r="K706" s="8">
        <f>IF(A706="","",IF(COUNTIF(TOther[Frequency],$K$1)=0,0,IF(A706=(A706-DAY(A706)+1+2*7-WEEKDAY(A706-DAY(A706)+8-4,1)),SUMIFS(TOther[Amount],TOther[Frequency],$K$1,TOther[Start Date],"&lt;="&amp;$A706,TOther[End Date Calc],"&gt;="&amp;A706),0)))</f>
        <v>0</v>
      </c>
      <c r="L706" s="8">
        <f>IF(A706="","",IF(COUNTIF(TOther[Frequency],$L$1)=0,0,IF(A706=(A706-DAY(A706)+1+3*7-WEEKDAY(A706-DAY(A706)+8-4,1)),SUMIFS(TOther[Amount],TOther[Frequency],$L$1,TOther[Start Date],"&lt;="&amp;$A706,TOther[End Date Calc],"&gt;="&amp;A706),0)))</f>
        <v>0</v>
      </c>
      <c r="M706" s="8">
        <f>IF(A706="","",IF(COUNTIF(TOther[Frequency],$M$1)=0,0,IF(A706=(A706-DAY(A706)+1+4*7-WEEKDAY(A706-DAY(A706)+8-4,1)),SUMIFS(TOther[Amount],TOther[Frequency],$M$1,TOther[Start Date],"&lt;="&amp;$A706,TOther[End Date Calc],"&gt;="&amp;A706),0)))</f>
        <v>0</v>
      </c>
      <c r="N706" s="8" cm="1">
        <f t="array" ref="N706">IF(A706="","",IF(COUNTIF(TOther[Frequency],$N$1)=0,0,SUMPRODUCT(--(IFERROR(MOD(A706-TOther[Start Date],28),1)=0),--(TOther[Frequency]=$N$1),--(TOther[Start Date]&lt;=A706),--(TOther[End Date Calc]&gt;=A706),TOther[Amount])))</f>
        <v>0</v>
      </c>
      <c r="O706" s="8" cm="1">
        <f t="array" ref="O706">IF(A706="","",IF(COUNTIF(TOther[Frequency],$O$1)=0,0,SUMPRODUCT(--(IFERROR(MOD(A706-TOther[Start Date],42),1)=0),--(TOther[Frequency]=$O$1),--(TOther[Start Date]&lt;=A706),--(TOther[End Date Calc]&gt;=A706),TOther[Amount])))</f>
        <v>0</v>
      </c>
      <c r="P706" s="8" cm="1">
        <f t="array" ref="P706">IF(A706="","",IF(COUNTIF(TOther[Frequency],$P$1)=0,0,SUMPRODUCT(--(IFERROR(MOD(A706-TOther[Start Date],56),1)=0),--(TOther[Frequency]=$P$1),--(TOther[Start Date]&lt;=A706),--(TOther[End Date Calc]&gt;=A706),TOther[Amount])))</f>
        <v>0</v>
      </c>
      <c r="Q706" s="8">
        <f>IF(A706="","",IF(COUNTIF(TOther[Frequency],$Q$1)=0,0,IF(B706="N",SUMIFS(TOther[Amount],TOther[Frequency],$Q$1,TOther[Start Date],"&lt;="&amp;$A706,TOther[End Date Calc],"&gt;="&amp;A706,TOther[Start Day],DAY(A706)),SUMIFS(TOther[Amount],TOther[Frequency],$Q$1,TOther[Start Date],"&lt;="&amp;$A706,TOther[End Date Calc],"&gt;="&amp;A706,TOther[Start Day],"&gt;="&amp;DAY(A706)))))</f>
        <v>0</v>
      </c>
      <c r="R706" s="8" cm="1">
        <f t="array" ref="R706">IF(A706="","",IF(COUNTIF(TOther[Frequency],R$1)=0,0,SUMPRODUCT(--(TOther[Frequency]=R$1),--(TOther[Start Date]&lt;=A706),--(TOther[End Date Calc]&gt;=A706),IF(B706="N",--(TOther[Start Day]=DAY(A706)),--(TOther[Start Day]&gt;=DAY(A706))),--(IFERROR(MOD(TOther[Start Month]-MONTH(A706)+2,2),1)=0),TOther[Amount])))</f>
        <v>0</v>
      </c>
      <c r="S706" s="8" cm="1">
        <f t="array" ref="S706">IF(A706="","",IF(COUNTIF(TOther[Frequency],S$1)=0,0,SUMPRODUCT(--(TOther[Frequency]=S$1),--(TOther[Start Date]&lt;=A706),--(TOther[End Date Calc]&gt;=A706),IF(B706="N",--(TOther[Start Day]=DAY(A706)),--(TOther[Start Day]&gt;=DAY(A706))),--(IFERROR(MOD(TOther[Start Month]-MONTH(A706)+3,3),1)=0),TOther[Amount])))</f>
        <v>0</v>
      </c>
      <c r="T706" s="8" cm="1">
        <f t="array" ref="T706">IF($A706="","",IF(COUNTIF(TOther[Frequency],T$1)=0,0,SUMPRODUCT(--(TOther[Frequency]=T$1),--(TOther[Start Date]&lt;=$A706),--(TOther[End Date Calc]&gt;=$A706),IF($B706="N",--(TOther[Start Day]=DAY($A706)),--(TOther[Start Day]&gt;=DAY($A706))),--(IFERROR(MOD(TOther[Start Month]-MONTH($A706)+4,4),1)=0),TOther[Amount])))</f>
        <v>0</v>
      </c>
      <c r="U706" s="8" cm="1">
        <f t="array" ref="U706">IF(A706="","",IF(COUNTIF(TOther[Frequency],$U$1)=0,0,SUMPRODUCT(--(TOther[Frequency]=$U$1),--(TOther[Start Date]&lt;=A706),--(TOther[End Date Calc]&gt;=A706),IF(B706="N",--(TOther[Start Day]=DAY(A706)),--(TOther[Start Day]&gt;=DAY(A706))),--(IFERROR(MOD(TOther[Start Month]-MONTH(A706)+6,6),1)=0),TOther[Amount])))</f>
        <v>0</v>
      </c>
      <c r="V706" s="8" cm="1">
        <f t="array" ref="V706">IF(A706="","",IF(COUNTIF(TOther[Frequency],$V$1)=0,0,SUMPRODUCT(--(TOther[Frequency]=$V$1),--(TOther[Start Date]&lt;=A706),--(TOther[End Date Calc]&gt;=A706),IF(B706="N",--(TOther[Start Day]=DAY(A706)),--(TOther[Start Day]&gt;=DAY(A706))),--(IFERROR(MOD(TOther[Start Month]-MONTH(A706)+12,12),1)=0),TOther[Amount])))</f>
        <v>0</v>
      </c>
      <c r="W706" s="8">
        <f>IF(A706="","",SUMIFS(TOther[Amount],TOther[Start Date],A706,TOther[Frequency],$W$1))</f>
        <v>0</v>
      </c>
      <c r="X706" s="9">
        <f t="shared" ref="X706:X769" si="55">IF(A706="","",SUM(E706:W706))</f>
        <v>0</v>
      </c>
      <c r="Y706" s="9">
        <f t="shared" si="54"/>
        <v>0</v>
      </c>
      <c r="Z706" s="8" cm="1">
        <f t="array" ref="Z706">IF(A706="","",IF(COUNTIF('2) Income'!$D$13:$D$32,"Weekly")=0,0,SUMPRODUCT(--(IFERROR(MOD(A706-'2) Income'!$F$13:$F$32,7),1)=0),--('2) Income'!$D$13:$D$32="Weekly"),--('2) Income'!$F$13:$F$32&lt;=A706),'2) Income'!$E$13:$E$32)))</f>
        <v>0</v>
      </c>
      <c r="AA706" s="8" cm="1">
        <f t="array" ref="AA706">IF(A706="","",IF(COUNTIF('2) Income'!$D$13:$D$32,"Every Other Week")=0,0,SUMPRODUCT(--(IFERROR(MOD(A706-'2) Income'!$F$13:$F$32,14),1)=0),--('2) Income'!$D$13:$D$32="Every Other Week"),--('2) Income'!$F$13:$F$32&lt;=A706),'2) Income'!$E$13:$E$32)))</f>
        <v>2300</v>
      </c>
      <c r="AB706" s="8">
        <f>IF(A706="","",IF(COUNTIF('2) Income'!$D$13:$D$32,"1st and 15th")=0,0,IF(OR(DAY(A706)=1,DAY(A706)=15),SUMIFS('2) Income'!$E$13:$E$32,'2) Income'!$D$13:$D$32,"1st and 15th",'2) Income'!$F$13:$F$32,"&lt;="&amp;$A706),0)))</f>
        <v>0</v>
      </c>
      <c r="AC706" s="8">
        <f>IF(A706="","",IF(COUNTIF('2) Income'!$D$13:$D$32,"2nd Wednesday")=0,0,IF(A706=(A706-DAY(A706)+1+2*7-WEEKDAY(A706-DAY(A706)+8-4,1)),SUMIFS('2) Income'!$E$13:$E$32,'2) Income'!$D$13:$D$32,"2nd Wednesday",'2) Income'!$F$13:$F$32,"&lt;="&amp;$A706),0)))</f>
        <v>0</v>
      </c>
      <c r="AD706" s="8">
        <f>IF(A706="","",IF(COUNTIF('2) Income'!$D$13:$D$32,"3rd Wednesday")=0,0,IF(A706=(A706-DAY(A706)+1+3*7-WEEKDAY(A706-DAY(A706)+8-4,1)),SUMIFS('2) Income'!$E$13:$E$32,'2) Income'!$D$13:$D$32,"3rd Wednesday",'2) Income'!$F$13:$F$32,"&lt;="&amp;$A706),0)))</f>
        <v>0</v>
      </c>
      <c r="AE706" s="8">
        <f>IF(A706="","",IF(COUNTIF('2) Income'!$D$13:$D$32,"4th Wednesday")=0,0,IF(A706=(A706-DAY(A706)+1+4*7-WEEKDAY(A706-DAY(A706)+8-4,1)),SUMIFS('2) Income'!$E$13:$E$32,'2) Income'!$D$13:$D$32,"4th Wednesday",'2) Income'!$F$13:$F$32,"&lt;="&amp;$A706),0)))</f>
        <v>0</v>
      </c>
      <c r="AF706" s="8" cm="1">
        <f t="array" ref="AF706">IF(A706="","",IF(COUNTIF('2) Income'!$D$13:$D$32,"Every 4 Weeks")=0,0,SUMPRODUCT(--(IFERROR(MOD(A706-'2) Income'!$F$13:$F$32,28),1)=0),--('2) Income'!$D$13:$D$32="Every 4 Weeks"),--('2) Income'!$F$13:$F$32&lt;=A706),'2) Income'!$E$13:$E$32)))</f>
        <v>0</v>
      </c>
      <c r="AG706" s="8">
        <f>IF(A706="","",IF(COUNTIF('2) Income'!$D$13:$D$32,"Monthly")=0,0,IF(B706="N",SUMIFS('2) Income'!$E$13:$E$32,'2) Income'!$D$13:$D$32,"monthly",'2) Income'!$F$13:$F$32,"&lt;="&amp;$A706,'2) Income'!$I$13:$I$32,DAY(A706)),SUMIFS('2) Income'!$E$13:$E$32,'2) Income'!$D$13:$D$32,"monthly",'2) Income'!$F$13:$F$32,"&lt;="&amp;$A706,'2) Income'!$I$13:$I$32,"&gt;="&amp;DAY(A706)))))</f>
        <v>0</v>
      </c>
      <c r="AH706" s="8" cm="1">
        <f t="array" ref="AH706">IF(A706="","",IF(COUNTIF('2) Income'!$D$13:$D$32,"Yearly")=0,0,SUMPRODUCT(--('2) Income'!$D$13:$D$32="Yearly"),--('2) Income'!$F$13:$F$32&lt;=A706),IF(B706="N",--('2) Income'!$I$13:$I$32=DAY(A706)),--('2) Income'!$I$13:$I$32&gt;=DAY(A706))),--(IFERROR(MOD('2) Income'!$H$13:$H$32-MONTH(A706)+12,12),1)=0),'2) Income'!$E$13:$E$32)))</f>
        <v>0</v>
      </c>
      <c r="AI706" s="8">
        <f>IF(A706="","",IF(COUNTIF('2) Income'!$D$13:$D$32,"one-time")=0,0,SUMIFS('2) Income'!$E$13:$E$32,'2) Income'!$D$13:$D$32,"one-time",'2) Income'!$F$13:$F$32,"="&amp;$A706)))</f>
        <v>0</v>
      </c>
      <c r="AJ706" s="9">
        <f t="shared" ref="AJ706:AJ769" si="56">IF(A706="","",SUM(Z706:AI706))</f>
        <v>2300</v>
      </c>
    </row>
    <row r="707" spans="1:36">
      <c r="A707" s="7">
        <f>IF(A706="","",IF(A706+1&lt;='1) Period'!$E$21,A706+1,""))</f>
        <v>46179</v>
      </c>
      <c r="B707" s="7" t="str">
        <f t="shared" ref="B707:B770" si="57">IF(DAY(A707)&gt;DAY(A707+1),"Y","N")</f>
        <v>N</v>
      </c>
      <c r="C707" t="str">
        <f t="shared" ref="C707:C770" si="58">IF(WEEKDAY(A707,2)&gt;5,"Y","F")</f>
        <v>Y</v>
      </c>
      <c r="D707" s="8">
        <f>IF(A707="","",IF(TEXT(A707,"dddd")='4) Happy Money'!$E$23,WAllowance,0))</f>
        <v>0</v>
      </c>
      <c r="E707" s="8">
        <f>IF(A707="","",IF(B707="N",SUMIF(TMonthly[Day of the Month],DAY(A707),TMonthly[Amount]),SUMIF(TMonthly[Day of the Month],"&gt;="&amp;DAY(A707),TMonthly[Amount])))</f>
        <v>0</v>
      </c>
      <c r="F707" s="8" cm="1">
        <f t="array" ref="F707">IF(A707="","",SUMPRODUCT(--(TYearly[Due Date]&lt;=A707),IF(B707="N",--(TYearly[Day]=DAY(A707)),--(TYearly[Day]&gt;=DAY(A707))),--(IFERROR(MOD(TYearly[Month]-MONTH(A707)+12,12),1)=0),TYearly[Amount]))</f>
        <v>0</v>
      </c>
      <c r="G707" s="8">
        <f>IF(A707="","",SUMIF(TOneTime[Due Date],A707,TOneTime[Amount]))</f>
        <v>0</v>
      </c>
      <c r="H707" s="8" cm="1">
        <f t="array" ref="H707">IF(A707="","",IF(COUNTIF(TOther[Frequency],$H$1)=0,0,SUMPRODUCT(--(IFERROR(MOD(A707-TOther[Start Date],7),1)=0),--(TOther[Frequency]=$H$1),--(TOther[Start Date]&lt;=A707),--(TOther[End Date Calc]&gt;=A707),TOther[Amount])))</f>
        <v>0</v>
      </c>
      <c r="I707" s="8" cm="1">
        <f t="array" ref="I707">IF(A707="","",IF(COUNTIF(TOther[Frequency],$I$1)=0,0,SUMPRODUCT(--(IFERROR(MOD(A707-TOther[Start Date],14),1)=0),--(TOther[Frequency]=$I$1),--(TOther[Start Date]&lt;=A707),--(TOther[End Date Calc]&gt;=A707),TOther[Amount])))</f>
        <v>0</v>
      </c>
      <c r="J707" s="8">
        <f>IF(A707="","",IF(COUNTIF(TOther[Frequency],$J$1)=0,0,IF(OR(DAY(A707)=1,DAY(A707)=15),SUMIFS(TOther[Amount],TOther[Frequency],$J$1,TOther[Start Date],"&lt;="&amp;$A707,TOther[End Date Calc],"&gt;="&amp;A707),0)))</f>
        <v>0</v>
      </c>
      <c r="K707" s="8">
        <f>IF(A707="","",IF(COUNTIF(TOther[Frequency],$K$1)=0,0,IF(A707=(A707-DAY(A707)+1+2*7-WEEKDAY(A707-DAY(A707)+8-4,1)),SUMIFS(TOther[Amount],TOther[Frequency],$K$1,TOther[Start Date],"&lt;="&amp;$A707,TOther[End Date Calc],"&gt;="&amp;A707),0)))</f>
        <v>0</v>
      </c>
      <c r="L707" s="8">
        <f>IF(A707="","",IF(COUNTIF(TOther[Frequency],$L$1)=0,0,IF(A707=(A707-DAY(A707)+1+3*7-WEEKDAY(A707-DAY(A707)+8-4,1)),SUMIFS(TOther[Amount],TOther[Frequency],$L$1,TOther[Start Date],"&lt;="&amp;$A707,TOther[End Date Calc],"&gt;="&amp;A707),0)))</f>
        <v>0</v>
      </c>
      <c r="M707" s="8">
        <f>IF(A707="","",IF(COUNTIF(TOther[Frequency],$M$1)=0,0,IF(A707=(A707-DAY(A707)+1+4*7-WEEKDAY(A707-DAY(A707)+8-4,1)),SUMIFS(TOther[Amount],TOther[Frequency],$M$1,TOther[Start Date],"&lt;="&amp;$A707,TOther[End Date Calc],"&gt;="&amp;A707),0)))</f>
        <v>0</v>
      </c>
      <c r="N707" s="8" cm="1">
        <f t="array" ref="N707">IF(A707="","",IF(COUNTIF(TOther[Frequency],$N$1)=0,0,SUMPRODUCT(--(IFERROR(MOD(A707-TOther[Start Date],28),1)=0),--(TOther[Frequency]=$N$1),--(TOther[Start Date]&lt;=A707),--(TOther[End Date Calc]&gt;=A707),TOther[Amount])))</f>
        <v>0</v>
      </c>
      <c r="O707" s="8" cm="1">
        <f t="array" ref="O707">IF(A707="","",IF(COUNTIF(TOther[Frequency],$O$1)=0,0,SUMPRODUCT(--(IFERROR(MOD(A707-TOther[Start Date],42),1)=0),--(TOther[Frequency]=$O$1),--(TOther[Start Date]&lt;=A707),--(TOther[End Date Calc]&gt;=A707),TOther[Amount])))</f>
        <v>0</v>
      </c>
      <c r="P707" s="8" cm="1">
        <f t="array" ref="P707">IF(A707="","",IF(COUNTIF(TOther[Frequency],$P$1)=0,0,SUMPRODUCT(--(IFERROR(MOD(A707-TOther[Start Date],56),1)=0),--(TOther[Frequency]=$P$1),--(TOther[Start Date]&lt;=A707),--(TOther[End Date Calc]&gt;=A707),TOther[Amount])))</f>
        <v>0</v>
      </c>
      <c r="Q707" s="8">
        <f>IF(A707="","",IF(COUNTIF(TOther[Frequency],$Q$1)=0,0,IF(B707="N",SUMIFS(TOther[Amount],TOther[Frequency],$Q$1,TOther[Start Date],"&lt;="&amp;$A707,TOther[End Date Calc],"&gt;="&amp;A707,TOther[Start Day],DAY(A707)),SUMIFS(TOther[Amount],TOther[Frequency],$Q$1,TOther[Start Date],"&lt;="&amp;$A707,TOther[End Date Calc],"&gt;="&amp;A707,TOther[Start Day],"&gt;="&amp;DAY(A707)))))</f>
        <v>0</v>
      </c>
      <c r="R707" s="8" cm="1">
        <f t="array" ref="R707">IF(A707="","",IF(COUNTIF(TOther[Frequency],R$1)=0,0,SUMPRODUCT(--(TOther[Frequency]=R$1),--(TOther[Start Date]&lt;=A707),--(TOther[End Date Calc]&gt;=A707),IF(B707="N",--(TOther[Start Day]=DAY(A707)),--(TOther[Start Day]&gt;=DAY(A707))),--(IFERROR(MOD(TOther[Start Month]-MONTH(A707)+2,2),1)=0),TOther[Amount])))</f>
        <v>0</v>
      </c>
      <c r="S707" s="8" cm="1">
        <f t="array" ref="S707">IF(A707="","",IF(COUNTIF(TOther[Frequency],S$1)=0,0,SUMPRODUCT(--(TOther[Frequency]=S$1),--(TOther[Start Date]&lt;=A707),--(TOther[End Date Calc]&gt;=A707),IF(B707="N",--(TOther[Start Day]=DAY(A707)),--(TOther[Start Day]&gt;=DAY(A707))),--(IFERROR(MOD(TOther[Start Month]-MONTH(A707)+3,3),1)=0),TOther[Amount])))</f>
        <v>0</v>
      </c>
      <c r="T707" s="8" cm="1">
        <f t="array" ref="T707">IF($A707="","",IF(COUNTIF(TOther[Frequency],T$1)=0,0,SUMPRODUCT(--(TOther[Frequency]=T$1),--(TOther[Start Date]&lt;=$A707),--(TOther[End Date Calc]&gt;=$A707),IF($B707="N",--(TOther[Start Day]=DAY($A707)),--(TOther[Start Day]&gt;=DAY($A707))),--(IFERROR(MOD(TOther[Start Month]-MONTH($A707)+4,4),1)=0),TOther[Amount])))</f>
        <v>0</v>
      </c>
      <c r="U707" s="8" cm="1">
        <f t="array" ref="U707">IF(A707="","",IF(COUNTIF(TOther[Frequency],$U$1)=0,0,SUMPRODUCT(--(TOther[Frequency]=$U$1),--(TOther[Start Date]&lt;=A707),--(TOther[End Date Calc]&gt;=A707),IF(B707="N",--(TOther[Start Day]=DAY(A707)),--(TOther[Start Day]&gt;=DAY(A707))),--(IFERROR(MOD(TOther[Start Month]-MONTH(A707)+6,6),1)=0),TOther[Amount])))</f>
        <v>0</v>
      </c>
      <c r="V707" s="8" cm="1">
        <f t="array" ref="V707">IF(A707="","",IF(COUNTIF(TOther[Frequency],$V$1)=0,0,SUMPRODUCT(--(TOther[Frequency]=$V$1),--(TOther[Start Date]&lt;=A707),--(TOther[End Date Calc]&gt;=A707),IF(B707="N",--(TOther[Start Day]=DAY(A707)),--(TOther[Start Day]&gt;=DAY(A707))),--(IFERROR(MOD(TOther[Start Month]-MONTH(A707)+12,12),1)=0),TOther[Amount])))</f>
        <v>0</v>
      </c>
      <c r="W707" s="8">
        <f>IF(A707="","",SUMIFS(TOther[Amount],TOther[Start Date],A707,TOther[Frequency],$W$1))</f>
        <v>0</v>
      </c>
      <c r="X707" s="9">
        <f t="shared" si="55"/>
        <v>0</v>
      </c>
      <c r="Y707" s="9">
        <f t="shared" ref="Y707:Y770" si="59">IF(A707="","",SUM(H707:W707))</f>
        <v>0</v>
      </c>
      <c r="Z707" s="8" cm="1">
        <f t="array" ref="Z707">IF(A707="","",IF(COUNTIF('2) Income'!$D$13:$D$32,"Weekly")=0,0,SUMPRODUCT(--(IFERROR(MOD(A707-'2) Income'!$F$13:$F$32,7),1)=0),--('2) Income'!$D$13:$D$32="Weekly"),--('2) Income'!$F$13:$F$32&lt;=A707),'2) Income'!$E$13:$E$32)))</f>
        <v>0</v>
      </c>
      <c r="AA707" s="8" cm="1">
        <f t="array" ref="AA707">IF(A707="","",IF(COUNTIF('2) Income'!$D$13:$D$32,"Every Other Week")=0,0,SUMPRODUCT(--(IFERROR(MOD(A707-'2) Income'!$F$13:$F$32,14),1)=0),--('2) Income'!$D$13:$D$32="Every Other Week"),--('2) Income'!$F$13:$F$32&lt;=A707),'2) Income'!$E$13:$E$32)))</f>
        <v>0</v>
      </c>
      <c r="AB707" s="8">
        <f>IF(A707="","",IF(COUNTIF('2) Income'!$D$13:$D$32,"1st and 15th")=0,0,IF(OR(DAY(A707)=1,DAY(A707)=15),SUMIFS('2) Income'!$E$13:$E$32,'2) Income'!$D$13:$D$32,"1st and 15th",'2) Income'!$F$13:$F$32,"&lt;="&amp;$A707),0)))</f>
        <v>0</v>
      </c>
      <c r="AC707" s="8">
        <f>IF(A707="","",IF(COUNTIF('2) Income'!$D$13:$D$32,"2nd Wednesday")=0,0,IF(A707=(A707-DAY(A707)+1+2*7-WEEKDAY(A707-DAY(A707)+8-4,1)),SUMIFS('2) Income'!$E$13:$E$32,'2) Income'!$D$13:$D$32,"2nd Wednesday",'2) Income'!$F$13:$F$32,"&lt;="&amp;$A707),0)))</f>
        <v>0</v>
      </c>
      <c r="AD707" s="8">
        <f>IF(A707="","",IF(COUNTIF('2) Income'!$D$13:$D$32,"3rd Wednesday")=0,0,IF(A707=(A707-DAY(A707)+1+3*7-WEEKDAY(A707-DAY(A707)+8-4,1)),SUMIFS('2) Income'!$E$13:$E$32,'2) Income'!$D$13:$D$32,"3rd Wednesday",'2) Income'!$F$13:$F$32,"&lt;="&amp;$A707),0)))</f>
        <v>0</v>
      </c>
      <c r="AE707" s="8">
        <f>IF(A707="","",IF(COUNTIF('2) Income'!$D$13:$D$32,"4th Wednesday")=0,0,IF(A707=(A707-DAY(A707)+1+4*7-WEEKDAY(A707-DAY(A707)+8-4,1)),SUMIFS('2) Income'!$E$13:$E$32,'2) Income'!$D$13:$D$32,"4th Wednesday",'2) Income'!$F$13:$F$32,"&lt;="&amp;$A707),0)))</f>
        <v>0</v>
      </c>
      <c r="AF707" s="8" cm="1">
        <f t="array" ref="AF707">IF(A707="","",IF(COUNTIF('2) Income'!$D$13:$D$32,"Every 4 Weeks")=0,0,SUMPRODUCT(--(IFERROR(MOD(A707-'2) Income'!$F$13:$F$32,28),1)=0),--('2) Income'!$D$13:$D$32="Every 4 Weeks"),--('2) Income'!$F$13:$F$32&lt;=A707),'2) Income'!$E$13:$E$32)))</f>
        <v>0</v>
      </c>
      <c r="AG707" s="8">
        <f>IF(A707="","",IF(COUNTIF('2) Income'!$D$13:$D$32,"Monthly")=0,0,IF(B707="N",SUMIFS('2) Income'!$E$13:$E$32,'2) Income'!$D$13:$D$32,"monthly",'2) Income'!$F$13:$F$32,"&lt;="&amp;$A707,'2) Income'!$I$13:$I$32,DAY(A707)),SUMIFS('2) Income'!$E$13:$E$32,'2) Income'!$D$13:$D$32,"monthly",'2) Income'!$F$13:$F$32,"&lt;="&amp;$A707,'2) Income'!$I$13:$I$32,"&gt;="&amp;DAY(A707)))))</f>
        <v>0</v>
      </c>
      <c r="AH707" s="8" cm="1">
        <f t="array" ref="AH707">IF(A707="","",IF(COUNTIF('2) Income'!$D$13:$D$32,"Yearly")=0,0,SUMPRODUCT(--('2) Income'!$D$13:$D$32="Yearly"),--('2) Income'!$F$13:$F$32&lt;=A707),IF(B707="N",--('2) Income'!$I$13:$I$32=DAY(A707)),--('2) Income'!$I$13:$I$32&gt;=DAY(A707))),--(IFERROR(MOD('2) Income'!$H$13:$H$32-MONTH(A707)+12,12),1)=0),'2) Income'!$E$13:$E$32)))</f>
        <v>0</v>
      </c>
      <c r="AI707" s="8">
        <f>IF(A707="","",IF(COUNTIF('2) Income'!$D$13:$D$32,"one-time")=0,0,SUMIFS('2) Income'!$E$13:$E$32,'2) Income'!$D$13:$D$32,"one-time",'2) Income'!$F$13:$F$32,"="&amp;$A707)))</f>
        <v>0</v>
      </c>
      <c r="AJ707" s="9">
        <f t="shared" si="56"/>
        <v>0</v>
      </c>
    </row>
    <row r="708" spans="1:36">
      <c r="A708" s="7">
        <f>IF(A707="","",IF(A707+1&lt;='1) Period'!$E$21,A707+1,""))</f>
        <v>46180</v>
      </c>
      <c r="B708" s="7" t="str">
        <f t="shared" si="57"/>
        <v>N</v>
      </c>
      <c r="C708" t="str">
        <f t="shared" si="58"/>
        <v>Y</v>
      </c>
      <c r="D708" s="8">
        <f>IF(A708="","",IF(TEXT(A708,"dddd")='4) Happy Money'!$E$23,WAllowance,0))</f>
        <v>0</v>
      </c>
      <c r="E708" s="8">
        <f>IF(A708="","",IF(B708="N",SUMIF(TMonthly[Day of the Month],DAY(A708),TMonthly[Amount]),SUMIF(TMonthly[Day of the Month],"&gt;="&amp;DAY(A708),TMonthly[Amount])))</f>
        <v>0</v>
      </c>
      <c r="F708" s="8" cm="1">
        <f t="array" ref="F708">IF(A708="","",SUMPRODUCT(--(TYearly[Due Date]&lt;=A708),IF(B708="N",--(TYearly[Day]=DAY(A708)),--(TYearly[Day]&gt;=DAY(A708))),--(IFERROR(MOD(TYearly[Month]-MONTH(A708)+12,12),1)=0),TYearly[Amount]))</f>
        <v>0</v>
      </c>
      <c r="G708" s="8">
        <f>IF(A708="","",SUMIF(TOneTime[Due Date],A708,TOneTime[Amount]))</f>
        <v>0</v>
      </c>
      <c r="H708" s="8" cm="1">
        <f t="array" ref="H708">IF(A708="","",IF(COUNTIF(TOther[Frequency],$H$1)=0,0,SUMPRODUCT(--(IFERROR(MOD(A708-TOther[Start Date],7),1)=0),--(TOther[Frequency]=$H$1),--(TOther[Start Date]&lt;=A708),--(TOther[End Date Calc]&gt;=A708),TOther[Amount])))</f>
        <v>0</v>
      </c>
      <c r="I708" s="8" cm="1">
        <f t="array" ref="I708">IF(A708="","",IF(COUNTIF(TOther[Frequency],$I$1)=0,0,SUMPRODUCT(--(IFERROR(MOD(A708-TOther[Start Date],14),1)=0),--(TOther[Frequency]=$I$1),--(TOther[Start Date]&lt;=A708),--(TOther[End Date Calc]&gt;=A708),TOther[Amount])))</f>
        <v>0</v>
      </c>
      <c r="J708" s="8">
        <f>IF(A708="","",IF(COUNTIF(TOther[Frequency],$J$1)=0,0,IF(OR(DAY(A708)=1,DAY(A708)=15),SUMIFS(TOther[Amount],TOther[Frequency],$J$1,TOther[Start Date],"&lt;="&amp;$A708,TOther[End Date Calc],"&gt;="&amp;A708),0)))</f>
        <v>0</v>
      </c>
      <c r="K708" s="8">
        <f>IF(A708="","",IF(COUNTIF(TOther[Frequency],$K$1)=0,0,IF(A708=(A708-DAY(A708)+1+2*7-WEEKDAY(A708-DAY(A708)+8-4,1)),SUMIFS(TOther[Amount],TOther[Frequency],$K$1,TOther[Start Date],"&lt;="&amp;$A708,TOther[End Date Calc],"&gt;="&amp;A708),0)))</f>
        <v>0</v>
      </c>
      <c r="L708" s="8">
        <f>IF(A708="","",IF(COUNTIF(TOther[Frequency],$L$1)=0,0,IF(A708=(A708-DAY(A708)+1+3*7-WEEKDAY(A708-DAY(A708)+8-4,1)),SUMIFS(TOther[Amount],TOther[Frequency],$L$1,TOther[Start Date],"&lt;="&amp;$A708,TOther[End Date Calc],"&gt;="&amp;A708),0)))</f>
        <v>0</v>
      </c>
      <c r="M708" s="8">
        <f>IF(A708="","",IF(COUNTIF(TOther[Frequency],$M$1)=0,0,IF(A708=(A708-DAY(A708)+1+4*7-WEEKDAY(A708-DAY(A708)+8-4,1)),SUMIFS(TOther[Amount],TOther[Frequency],$M$1,TOther[Start Date],"&lt;="&amp;$A708,TOther[End Date Calc],"&gt;="&amp;A708),0)))</f>
        <v>0</v>
      </c>
      <c r="N708" s="8" cm="1">
        <f t="array" ref="N708">IF(A708="","",IF(COUNTIF(TOther[Frequency],$N$1)=0,0,SUMPRODUCT(--(IFERROR(MOD(A708-TOther[Start Date],28),1)=0),--(TOther[Frequency]=$N$1),--(TOther[Start Date]&lt;=A708),--(TOther[End Date Calc]&gt;=A708),TOther[Amount])))</f>
        <v>0</v>
      </c>
      <c r="O708" s="8" cm="1">
        <f t="array" ref="O708">IF(A708="","",IF(COUNTIF(TOther[Frequency],$O$1)=0,0,SUMPRODUCT(--(IFERROR(MOD(A708-TOther[Start Date],42),1)=0),--(TOther[Frequency]=$O$1),--(TOther[Start Date]&lt;=A708),--(TOther[End Date Calc]&gt;=A708),TOther[Amount])))</f>
        <v>0</v>
      </c>
      <c r="P708" s="8" cm="1">
        <f t="array" ref="P708">IF(A708="","",IF(COUNTIF(TOther[Frequency],$P$1)=0,0,SUMPRODUCT(--(IFERROR(MOD(A708-TOther[Start Date],56),1)=0),--(TOther[Frequency]=$P$1),--(TOther[Start Date]&lt;=A708),--(TOther[End Date Calc]&gt;=A708),TOther[Amount])))</f>
        <v>0</v>
      </c>
      <c r="Q708" s="8">
        <f>IF(A708="","",IF(COUNTIF(TOther[Frequency],$Q$1)=0,0,IF(B708="N",SUMIFS(TOther[Amount],TOther[Frequency],$Q$1,TOther[Start Date],"&lt;="&amp;$A708,TOther[End Date Calc],"&gt;="&amp;A708,TOther[Start Day],DAY(A708)),SUMIFS(TOther[Amount],TOther[Frequency],$Q$1,TOther[Start Date],"&lt;="&amp;$A708,TOther[End Date Calc],"&gt;="&amp;A708,TOther[Start Day],"&gt;="&amp;DAY(A708)))))</f>
        <v>0</v>
      </c>
      <c r="R708" s="8" cm="1">
        <f t="array" ref="R708">IF(A708="","",IF(COUNTIF(TOther[Frequency],R$1)=0,0,SUMPRODUCT(--(TOther[Frequency]=R$1),--(TOther[Start Date]&lt;=A708),--(TOther[End Date Calc]&gt;=A708),IF(B708="N",--(TOther[Start Day]=DAY(A708)),--(TOther[Start Day]&gt;=DAY(A708))),--(IFERROR(MOD(TOther[Start Month]-MONTH(A708)+2,2),1)=0),TOther[Amount])))</f>
        <v>0</v>
      </c>
      <c r="S708" s="8" cm="1">
        <f t="array" ref="S708">IF(A708="","",IF(COUNTIF(TOther[Frequency],S$1)=0,0,SUMPRODUCT(--(TOther[Frequency]=S$1),--(TOther[Start Date]&lt;=A708),--(TOther[End Date Calc]&gt;=A708),IF(B708="N",--(TOther[Start Day]=DAY(A708)),--(TOther[Start Day]&gt;=DAY(A708))),--(IFERROR(MOD(TOther[Start Month]-MONTH(A708)+3,3),1)=0),TOther[Amount])))</f>
        <v>0</v>
      </c>
      <c r="T708" s="8" cm="1">
        <f t="array" ref="T708">IF($A708="","",IF(COUNTIF(TOther[Frequency],T$1)=0,0,SUMPRODUCT(--(TOther[Frequency]=T$1),--(TOther[Start Date]&lt;=$A708),--(TOther[End Date Calc]&gt;=$A708),IF($B708="N",--(TOther[Start Day]=DAY($A708)),--(TOther[Start Day]&gt;=DAY($A708))),--(IFERROR(MOD(TOther[Start Month]-MONTH($A708)+4,4),1)=0),TOther[Amount])))</f>
        <v>0</v>
      </c>
      <c r="U708" s="8" cm="1">
        <f t="array" ref="U708">IF(A708="","",IF(COUNTIF(TOther[Frequency],$U$1)=0,0,SUMPRODUCT(--(TOther[Frequency]=$U$1),--(TOther[Start Date]&lt;=A708),--(TOther[End Date Calc]&gt;=A708),IF(B708="N",--(TOther[Start Day]=DAY(A708)),--(TOther[Start Day]&gt;=DAY(A708))),--(IFERROR(MOD(TOther[Start Month]-MONTH(A708)+6,6),1)=0),TOther[Amount])))</f>
        <v>0</v>
      </c>
      <c r="V708" s="8" cm="1">
        <f t="array" ref="V708">IF(A708="","",IF(COUNTIF(TOther[Frequency],$V$1)=0,0,SUMPRODUCT(--(TOther[Frequency]=$V$1),--(TOther[Start Date]&lt;=A708),--(TOther[End Date Calc]&gt;=A708),IF(B708="N",--(TOther[Start Day]=DAY(A708)),--(TOther[Start Day]&gt;=DAY(A708))),--(IFERROR(MOD(TOther[Start Month]-MONTH(A708)+12,12),1)=0),TOther[Amount])))</f>
        <v>0</v>
      </c>
      <c r="W708" s="8">
        <f>IF(A708="","",SUMIFS(TOther[Amount],TOther[Start Date],A708,TOther[Frequency],$W$1))</f>
        <v>0</v>
      </c>
      <c r="X708" s="9">
        <f t="shared" si="55"/>
        <v>0</v>
      </c>
      <c r="Y708" s="9">
        <f t="shared" si="59"/>
        <v>0</v>
      </c>
      <c r="Z708" s="8" cm="1">
        <f t="array" ref="Z708">IF(A708="","",IF(COUNTIF('2) Income'!$D$13:$D$32,"Weekly")=0,0,SUMPRODUCT(--(IFERROR(MOD(A708-'2) Income'!$F$13:$F$32,7),1)=0),--('2) Income'!$D$13:$D$32="Weekly"),--('2) Income'!$F$13:$F$32&lt;=A708),'2) Income'!$E$13:$E$32)))</f>
        <v>0</v>
      </c>
      <c r="AA708" s="8" cm="1">
        <f t="array" ref="AA708">IF(A708="","",IF(COUNTIF('2) Income'!$D$13:$D$32,"Every Other Week")=0,0,SUMPRODUCT(--(IFERROR(MOD(A708-'2) Income'!$F$13:$F$32,14),1)=0),--('2) Income'!$D$13:$D$32="Every Other Week"),--('2) Income'!$F$13:$F$32&lt;=A708),'2) Income'!$E$13:$E$32)))</f>
        <v>0</v>
      </c>
      <c r="AB708" s="8">
        <f>IF(A708="","",IF(COUNTIF('2) Income'!$D$13:$D$32,"1st and 15th")=0,0,IF(OR(DAY(A708)=1,DAY(A708)=15),SUMIFS('2) Income'!$E$13:$E$32,'2) Income'!$D$13:$D$32,"1st and 15th",'2) Income'!$F$13:$F$32,"&lt;="&amp;$A708),0)))</f>
        <v>0</v>
      </c>
      <c r="AC708" s="8">
        <f>IF(A708="","",IF(COUNTIF('2) Income'!$D$13:$D$32,"2nd Wednesday")=0,0,IF(A708=(A708-DAY(A708)+1+2*7-WEEKDAY(A708-DAY(A708)+8-4,1)),SUMIFS('2) Income'!$E$13:$E$32,'2) Income'!$D$13:$D$32,"2nd Wednesday",'2) Income'!$F$13:$F$32,"&lt;="&amp;$A708),0)))</f>
        <v>0</v>
      </c>
      <c r="AD708" s="8">
        <f>IF(A708="","",IF(COUNTIF('2) Income'!$D$13:$D$32,"3rd Wednesday")=0,0,IF(A708=(A708-DAY(A708)+1+3*7-WEEKDAY(A708-DAY(A708)+8-4,1)),SUMIFS('2) Income'!$E$13:$E$32,'2) Income'!$D$13:$D$32,"3rd Wednesday",'2) Income'!$F$13:$F$32,"&lt;="&amp;$A708),0)))</f>
        <v>0</v>
      </c>
      <c r="AE708" s="8">
        <f>IF(A708="","",IF(COUNTIF('2) Income'!$D$13:$D$32,"4th Wednesday")=0,0,IF(A708=(A708-DAY(A708)+1+4*7-WEEKDAY(A708-DAY(A708)+8-4,1)),SUMIFS('2) Income'!$E$13:$E$32,'2) Income'!$D$13:$D$32,"4th Wednesday",'2) Income'!$F$13:$F$32,"&lt;="&amp;$A708),0)))</f>
        <v>0</v>
      </c>
      <c r="AF708" s="8" cm="1">
        <f t="array" ref="AF708">IF(A708="","",IF(COUNTIF('2) Income'!$D$13:$D$32,"Every 4 Weeks")=0,0,SUMPRODUCT(--(IFERROR(MOD(A708-'2) Income'!$F$13:$F$32,28),1)=0),--('2) Income'!$D$13:$D$32="Every 4 Weeks"),--('2) Income'!$F$13:$F$32&lt;=A708),'2) Income'!$E$13:$E$32)))</f>
        <v>0</v>
      </c>
      <c r="AG708" s="8">
        <f>IF(A708="","",IF(COUNTIF('2) Income'!$D$13:$D$32,"Monthly")=0,0,IF(B708="N",SUMIFS('2) Income'!$E$13:$E$32,'2) Income'!$D$13:$D$32,"monthly",'2) Income'!$F$13:$F$32,"&lt;="&amp;$A708,'2) Income'!$I$13:$I$32,DAY(A708)),SUMIFS('2) Income'!$E$13:$E$32,'2) Income'!$D$13:$D$32,"monthly",'2) Income'!$F$13:$F$32,"&lt;="&amp;$A708,'2) Income'!$I$13:$I$32,"&gt;="&amp;DAY(A708)))))</f>
        <v>0</v>
      </c>
      <c r="AH708" s="8" cm="1">
        <f t="array" ref="AH708">IF(A708="","",IF(COUNTIF('2) Income'!$D$13:$D$32,"Yearly")=0,0,SUMPRODUCT(--('2) Income'!$D$13:$D$32="Yearly"),--('2) Income'!$F$13:$F$32&lt;=A708),IF(B708="N",--('2) Income'!$I$13:$I$32=DAY(A708)),--('2) Income'!$I$13:$I$32&gt;=DAY(A708))),--(IFERROR(MOD('2) Income'!$H$13:$H$32-MONTH(A708)+12,12),1)=0),'2) Income'!$E$13:$E$32)))</f>
        <v>0</v>
      </c>
      <c r="AI708" s="8">
        <f>IF(A708="","",IF(COUNTIF('2) Income'!$D$13:$D$32,"one-time")=0,0,SUMIFS('2) Income'!$E$13:$E$32,'2) Income'!$D$13:$D$32,"one-time",'2) Income'!$F$13:$F$32,"="&amp;$A708)))</f>
        <v>0</v>
      </c>
      <c r="AJ708" s="9">
        <f t="shared" si="56"/>
        <v>0</v>
      </c>
    </row>
    <row r="709" spans="1:36">
      <c r="A709" s="7">
        <f>IF(A708="","",IF(A708+1&lt;='1) Period'!$E$21,A708+1,""))</f>
        <v>46181</v>
      </c>
      <c r="B709" s="7" t="str">
        <f t="shared" si="57"/>
        <v>N</v>
      </c>
      <c r="C709" t="str">
        <f t="shared" si="58"/>
        <v>F</v>
      </c>
      <c r="D709" s="8">
        <f>IF(A709="","",IF(TEXT(A709,"dddd")='4) Happy Money'!$E$23,WAllowance,0))</f>
        <v>400</v>
      </c>
      <c r="E709" s="8">
        <f>IF(A709="","",IF(B709="N",SUMIF(TMonthly[Day of the Month],DAY(A709),TMonthly[Amount]),SUMIF(TMonthly[Day of the Month],"&gt;="&amp;DAY(A709),TMonthly[Amount])))</f>
        <v>0</v>
      </c>
      <c r="F709" s="8" cm="1">
        <f t="array" ref="F709">IF(A709="","",SUMPRODUCT(--(TYearly[Due Date]&lt;=A709),IF(B709="N",--(TYearly[Day]=DAY(A709)),--(TYearly[Day]&gt;=DAY(A709))),--(IFERROR(MOD(TYearly[Month]-MONTH(A709)+12,12),1)=0),TYearly[Amount]))</f>
        <v>0</v>
      </c>
      <c r="G709" s="8">
        <f>IF(A709="","",SUMIF(TOneTime[Due Date],A709,TOneTime[Amount]))</f>
        <v>0</v>
      </c>
      <c r="H709" s="8" cm="1">
        <f t="array" ref="H709">IF(A709="","",IF(COUNTIF(TOther[Frequency],$H$1)=0,0,SUMPRODUCT(--(IFERROR(MOD(A709-TOther[Start Date],7),1)=0),--(TOther[Frequency]=$H$1),--(TOther[Start Date]&lt;=A709),--(TOther[End Date Calc]&gt;=A709),TOther[Amount])))</f>
        <v>0</v>
      </c>
      <c r="I709" s="8" cm="1">
        <f t="array" ref="I709">IF(A709="","",IF(COUNTIF(TOther[Frequency],$I$1)=0,0,SUMPRODUCT(--(IFERROR(MOD(A709-TOther[Start Date],14),1)=0),--(TOther[Frequency]=$I$1),--(TOther[Start Date]&lt;=A709),--(TOther[End Date Calc]&gt;=A709),TOther[Amount])))</f>
        <v>230</v>
      </c>
      <c r="J709" s="8">
        <f>IF(A709="","",IF(COUNTIF(TOther[Frequency],$J$1)=0,0,IF(OR(DAY(A709)=1,DAY(A709)=15),SUMIFS(TOther[Amount],TOther[Frequency],$J$1,TOther[Start Date],"&lt;="&amp;$A709,TOther[End Date Calc],"&gt;="&amp;A709),0)))</f>
        <v>0</v>
      </c>
      <c r="K709" s="8">
        <f>IF(A709="","",IF(COUNTIF(TOther[Frequency],$K$1)=0,0,IF(A709=(A709-DAY(A709)+1+2*7-WEEKDAY(A709-DAY(A709)+8-4,1)),SUMIFS(TOther[Amount],TOther[Frequency],$K$1,TOther[Start Date],"&lt;="&amp;$A709,TOther[End Date Calc],"&gt;="&amp;A709),0)))</f>
        <v>0</v>
      </c>
      <c r="L709" s="8">
        <f>IF(A709="","",IF(COUNTIF(TOther[Frequency],$L$1)=0,0,IF(A709=(A709-DAY(A709)+1+3*7-WEEKDAY(A709-DAY(A709)+8-4,1)),SUMIFS(TOther[Amount],TOther[Frequency],$L$1,TOther[Start Date],"&lt;="&amp;$A709,TOther[End Date Calc],"&gt;="&amp;A709),0)))</f>
        <v>0</v>
      </c>
      <c r="M709" s="8">
        <f>IF(A709="","",IF(COUNTIF(TOther[Frequency],$M$1)=0,0,IF(A709=(A709-DAY(A709)+1+4*7-WEEKDAY(A709-DAY(A709)+8-4,1)),SUMIFS(TOther[Amount],TOther[Frequency],$M$1,TOther[Start Date],"&lt;="&amp;$A709,TOther[End Date Calc],"&gt;="&amp;A709),0)))</f>
        <v>0</v>
      </c>
      <c r="N709" s="8" cm="1">
        <f t="array" ref="N709">IF(A709="","",IF(COUNTIF(TOther[Frequency],$N$1)=0,0,SUMPRODUCT(--(IFERROR(MOD(A709-TOther[Start Date],28),1)=0),--(TOther[Frequency]=$N$1),--(TOther[Start Date]&lt;=A709),--(TOther[End Date Calc]&gt;=A709),TOther[Amount])))</f>
        <v>0</v>
      </c>
      <c r="O709" s="8" cm="1">
        <f t="array" ref="O709">IF(A709="","",IF(COUNTIF(TOther[Frequency],$O$1)=0,0,SUMPRODUCT(--(IFERROR(MOD(A709-TOther[Start Date],42),1)=0),--(TOther[Frequency]=$O$1),--(TOther[Start Date]&lt;=A709),--(TOther[End Date Calc]&gt;=A709),TOther[Amount])))</f>
        <v>0</v>
      </c>
      <c r="P709" s="8" cm="1">
        <f t="array" ref="P709">IF(A709="","",IF(COUNTIF(TOther[Frequency],$P$1)=0,0,SUMPRODUCT(--(IFERROR(MOD(A709-TOther[Start Date],56),1)=0),--(TOther[Frequency]=$P$1),--(TOther[Start Date]&lt;=A709),--(TOther[End Date Calc]&gt;=A709),TOther[Amount])))</f>
        <v>0</v>
      </c>
      <c r="Q709" s="8">
        <f>IF(A709="","",IF(COUNTIF(TOther[Frequency],$Q$1)=0,0,IF(B709="N",SUMIFS(TOther[Amount],TOther[Frequency],$Q$1,TOther[Start Date],"&lt;="&amp;$A709,TOther[End Date Calc],"&gt;="&amp;A709,TOther[Start Day],DAY(A709)),SUMIFS(TOther[Amount],TOther[Frequency],$Q$1,TOther[Start Date],"&lt;="&amp;$A709,TOther[End Date Calc],"&gt;="&amp;A709,TOther[Start Day],"&gt;="&amp;DAY(A709)))))</f>
        <v>0</v>
      </c>
      <c r="R709" s="8" cm="1">
        <f t="array" ref="R709">IF(A709="","",IF(COUNTIF(TOther[Frequency],R$1)=0,0,SUMPRODUCT(--(TOther[Frequency]=R$1),--(TOther[Start Date]&lt;=A709),--(TOther[End Date Calc]&gt;=A709),IF(B709="N",--(TOther[Start Day]=DAY(A709)),--(TOther[Start Day]&gt;=DAY(A709))),--(IFERROR(MOD(TOther[Start Month]-MONTH(A709)+2,2),1)=0),TOther[Amount])))</f>
        <v>0</v>
      </c>
      <c r="S709" s="8" cm="1">
        <f t="array" ref="S709">IF(A709="","",IF(COUNTIF(TOther[Frequency],S$1)=0,0,SUMPRODUCT(--(TOther[Frequency]=S$1),--(TOther[Start Date]&lt;=A709),--(TOther[End Date Calc]&gt;=A709),IF(B709="N",--(TOther[Start Day]=DAY(A709)),--(TOther[Start Day]&gt;=DAY(A709))),--(IFERROR(MOD(TOther[Start Month]-MONTH(A709)+3,3),1)=0),TOther[Amount])))</f>
        <v>0</v>
      </c>
      <c r="T709" s="8" cm="1">
        <f t="array" ref="T709">IF($A709="","",IF(COUNTIF(TOther[Frequency],T$1)=0,0,SUMPRODUCT(--(TOther[Frequency]=T$1),--(TOther[Start Date]&lt;=$A709),--(TOther[End Date Calc]&gt;=$A709),IF($B709="N",--(TOther[Start Day]=DAY($A709)),--(TOther[Start Day]&gt;=DAY($A709))),--(IFERROR(MOD(TOther[Start Month]-MONTH($A709)+4,4),1)=0),TOther[Amount])))</f>
        <v>0</v>
      </c>
      <c r="U709" s="8" cm="1">
        <f t="array" ref="U709">IF(A709="","",IF(COUNTIF(TOther[Frequency],$U$1)=0,0,SUMPRODUCT(--(TOther[Frequency]=$U$1),--(TOther[Start Date]&lt;=A709),--(TOther[End Date Calc]&gt;=A709),IF(B709="N",--(TOther[Start Day]=DAY(A709)),--(TOther[Start Day]&gt;=DAY(A709))),--(IFERROR(MOD(TOther[Start Month]-MONTH(A709)+6,6),1)=0),TOther[Amount])))</f>
        <v>0</v>
      </c>
      <c r="V709" s="8" cm="1">
        <f t="array" ref="V709">IF(A709="","",IF(COUNTIF(TOther[Frequency],$V$1)=0,0,SUMPRODUCT(--(TOther[Frequency]=$V$1),--(TOther[Start Date]&lt;=A709),--(TOther[End Date Calc]&gt;=A709),IF(B709="N",--(TOther[Start Day]=DAY(A709)),--(TOther[Start Day]&gt;=DAY(A709))),--(IFERROR(MOD(TOther[Start Month]-MONTH(A709)+12,12),1)=0),TOther[Amount])))</f>
        <v>0</v>
      </c>
      <c r="W709" s="8">
        <f>IF(A709="","",SUMIFS(TOther[Amount],TOther[Start Date],A709,TOther[Frequency],$W$1))</f>
        <v>0</v>
      </c>
      <c r="X709" s="9">
        <f t="shared" si="55"/>
        <v>230</v>
      </c>
      <c r="Y709" s="9">
        <f t="shared" si="59"/>
        <v>230</v>
      </c>
      <c r="Z709" s="8" cm="1">
        <f t="array" ref="Z709">IF(A709="","",IF(COUNTIF('2) Income'!$D$13:$D$32,"Weekly")=0,0,SUMPRODUCT(--(IFERROR(MOD(A709-'2) Income'!$F$13:$F$32,7),1)=0),--('2) Income'!$D$13:$D$32="Weekly"),--('2) Income'!$F$13:$F$32&lt;=A709),'2) Income'!$E$13:$E$32)))</f>
        <v>0</v>
      </c>
      <c r="AA709" s="8" cm="1">
        <f t="array" ref="AA709">IF(A709="","",IF(COUNTIF('2) Income'!$D$13:$D$32,"Every Other Week")=0,0,SUMPRODUCT(--(IFERROR(MOD(A709-'2) Income'!$F$13:$F$32,14),1)=0),--('2) Income'!$D$13:$D$32="Every Other Week"),--('2) Income'!$F$13:$F$32&lt;=A709),'2) Income'!$E$13:$E$32)))</f>
        <v>0</v>
      </c>
      <c r="AB709" s="8">
        <f>IF(A709="","",IF(COUNTIF('2) Income'!$D$13:$D$32,"1st and 15th")=0,0,IF(OR(DAY(A709)=1,DAY(A709)=15),SUMIFS('2) Income'!$E$13:$E$32,'2) Income'!$D$13:$D$32,"1st and 15th",'2) Income'!$F$13:$F$32,"&lt;="&amp;$A709),0)))</f>
        <v>0</v>
      </c>
      <c r="AC709" s="8">
        <f>IF(A709="","",IF(COUNTIF('2) Income'!$D$13:$D$32,"2nd Wednesday")=0,0,IF(A709=(A709-DAY(A709)+1+2*7-WEEKDAY(A709-DAY(A709)+8-4,1)),SUMIFS('2) Income'!$E$13:$E$32,'2) Income'!$D$13:$D$32,"2nd Wednesday",'2) Income'!$F$13:$F$32,"&lt;="&amp;$A709),0)))</f>
        <v>0</v>
      </c>
      <c r="AD709" s="8">
        <f>IF(A709="","",IF(COUNTIF('2) Income'!$D$13:$D$32,"3rd Wednesday")=0,0,IF(A709=(A709-DAY(A709)+1+3*7-WEEKDAY(A709-DAY(A709)+8-4,1)),SUMIFS('2) Income'!$E$13:$E$32,'2) Income'!$D$13:$D$32,"3rd Wednesday",'2) Income'!$F$13:$F$32,"&lt;="&amp;$A709),0)))</f>
        <v>0</v>
      </c>
      <c r="AE709" s="8">
        <f>IF(A709="","",IF(COUNTIF('2) Income'!$D$13:$D$32,"4th Wednesday")=0,0,IF(A709=(A709-DAY(A709)+1+4*7-WEEKDAY(A709-DAY(A709)+8-4,1)),SUMIFS('2) Income'!$E$13:$E$32,'2) Income'!$D$13:$D$32,"4th Wednesday",'2) Income'!$F$13:$F$32,"&lt;="&amp;$A709),0)))</f>
        <v>0</v>
      </c>
      <c r="AF709" s="8" cm="1">
        <f t="array" ref="AF709">IF(A709="","",IF(COUNTIF('2) Income'!$D$13:$D$32,"Every 4 Weeks")=0,0,SUMPRODUCT(--(IFERROR(MOD(A709-'2) Income'!$F$13:$F$32,28),1)=0),--('2) Income'!$D$13:$D$32="Every 4 Weeks"),--('2) Income'!$F$13:$F$32&lt;=A709),'2) Income'!$E$13:$E$32)))</f>
        <v>0</v>
      </c>
      <c r="AG709" s="8">
        <f>IF(A709="","",IF(COUNTIF('2) Income'!$D$13:$D$32,"Monthly")=0,0,IF(B709="N",SUMIFS('2) Income'!$E$13:$E$32,'2) Income'!$D$13:$D$32,"monthly",'2) Income'!$F$13:$F$32,"&lt;="&amp;$A709,'2) Income'!$I$13:$I$32,DAY(A709)),SUMIFS('2) Income'!$E$13:$E$32,'2) Income'!$D$13:$D$32,"monthly",'2) Income'!$F$13:$F$32,"&lt;="&amp;$A709,'2) Income'!$I$13:$I$32,"&gt;="&amp;DAY(A709)))))</f>
        <v>0</v>
      </c>
      <c r="AH709" s="8" cm="1">
        <f t="array" ref="AH709">IF(A709="","",IF(COUNTIF('2) Income'!$D$13:$D$32,"Yearly")=0,0,SUMPRODUCT(--('2) Income'!$D$13:$D$32="Yearly"),--('2) Income'!$F$13:$F$32&lt;=A709),IF(B709="N",--('2) Income'!$I$13:$I$32=DAY(A709)),--('2) Income'!$I$13:$I$32&gt;=DAY(A709))),--(IFERROR(MOD('2) Income'!$H$13:$H$32-MONTH(A709)+12,12),1)=0),'2) Income'!$E$13:$E$32)))</f>
        <v>0</v>
      </c>
      <c r="AI709" s="8">
        <f>IF(A709="","",IF(COUNTIF('2) Income'!$D$13:$D$32,"one-time")=0,0,SUMIFS('2) Income'!$E$13:$E$32,'2) Income'!$D$13:$D$32,"one-time",'2) Income'!$F$13:$F$32,"="&amp;$A709)))</f>
        <v>0</v>
      </c>
      <c r="AJ709" s="9">
        <f t="shared" si="56"/>
        <v>0</v>
      </c>
    </row>
    <row r="710" spans="1:36">
      <c r="A710" s="7">
        <f>IF(A709="","",IF(A709+1&lt;='1) Period'!$E$21,A709+1,""))</f>
        <v>46182</v>
      </c>
      <c r="B710" s="7" t="str">
        <f t="shared" si="57"/>
        <v>N</v>
      </c>
      <c r="C710" t="str">
        <f t="shared" si="58"/>
        <v>F</v>
      </c>
      <c r="D710" s="8">
        <f>IF(A710="","",IF(TEXT(A710,"dddd")='4) Happy Money'!$E$23,WAllowance,0))</f>
        <v>0</v>
      </c>
      <c r="E710" s="8">
        <f>IF(A710="","",IF(B710="N",SUMIF(TMonthly[Day of the Month],DAY(A710),TMonthly[Amount]),SUMIF(TMonthly[Day of the Month],"&gt;="&amp;DAY(A710),TMonthly[Amount])))</f>
        <v>0</v>
      </c>
      <c r="F710" s="8" cm="1">
        <f t="array" ref="F710">IF(A710="","",SUMPRODUCT(--(TYearly[Due Date]&lt;=A710),IF(B710="N",--(TYearly[Day]=DAY(A710)),--(TYearly[Day]&gt;=DAY(A710))),--(IFERROR(MOD(TYearly[Month]-MONTH(A710)+12,12),1)=0),TYearly[Amount]))</f>
        <v>0</v>
      </c>
      <c r="G710" s="8">
        <f>IF(A710="","",SUMIF(TOneTime[Due Date],A710,TOneTime[Amount]))</f>
        <v>0</v>
      </c>
      <c r="H710" s="8" cm="1">
        <f t="array" ref="H710">IF(A710="","",IF(COUNTIF(TOther[Frequency],$H$1)=0,0,SUMPRODUCT(--(IFERROR(MOD(A710-TOther[Start Date],7),1)=0),--(TOther[Frequency]=$H$1),--(TOther[Start Date]&lt;=A710),--(TOther[End Date Calc]&gt;=A710),TOther[Amount])))</f>
        <v>0</v>
      </c>
      <c r="I710" s="8" cm="1">
        <f t="array" ref="I710">IF(A710="","",IF(COUNTIF(TOther[Frequency],$I$1)=0,0,SUMPRODUCT(--(IFERROR(MOD(A710-TOther[Start Date],14),1)=0),--(TOther[Frequency]=$I$1),--(TOther[Start Date]&lt;=A710),--(TOther[End Date Calc]&gt;=A710),TOther[Amount])))</f>
        <v>0</v>
      </c>
      <c r="J710" s="8">
        <f>IF(A710="","",IF(COUNTIF(TOther[Frequency],$J$1)=0,0,IF(OR(DAY(A710)=1,DAY(A710)=15),SUMIFS(TOther[Amount],TOther[Frequency],$J$1,TOther[Start Date],"&lt;="&amp;$A710,TOther[End Date Calc],"&gt;="&amp;A710),0)))</f>
        <v>0</v>
      </c>
      <c r="K710" s="8">
        <f>IF(A710="","",IF(COUNTIF(TOther[Frequency],$K$1)=0,0,IF(A710=(A710-DAY(A710)+1+2*7-WEEKDAY(A710-DAY(A710)+8-4,1)),SUMIFS(TOther[Amount],TOther[Frequency],$K$1,TOther[Start Date],"&lt;="&amp;$A710,TOther[End Date Calc],"&gt;="&amp;A710),0)))</f>
        <v>0</v>
      </c>
      <c r="L710" s="8">
        <f>IF(A710="","",IF(COUNTIF(TOther[Frequency],$L$1)=0,0,IF(A710=(A710-DAY(A710)+1+3*7-WEEKDAY(A710-DAY(A710)+8-4,1)),SUMIFS(TOther[Amount],TOther[Frequency],$L$1,TOther[Start Date],"&lt;="&amp;$A710,TOther[End Date Calc],"&gt;="&amp;A710),0)))</f>
        <v>0</v>
      </c>
      <c r="M710" s="8">
        <f>IF(A710="","",IF(COUNTIF(TOther[Frequency],$M$1)=0,0,IF(A710=(A710-DAY(A710)+1+4*7-WEEKDAY(A710-DAY(A710)+8-4,1)),SUMIFS(TOther[Amount],TOther[Frequency],$M$1,TOther[Start Date],"&lt;="&amp;$A710,TOther[End Date Calc],"&gt;="&amp;A710),0)))</f>
        <v>0</v>
      </c>
      <c r="N710" s="8" cm="1">
        <f t="array" ref="N710">IF(A710="","",IF(COUNTIF(TOther[Frequency],$N$1)=0,0,SUMPRODUCT(--(IFERROR(MOD(A710-TOther[Start Date],28),1)=0),--(TOther[Frequency]=$N$1),--(TOther[Start Date]&lt;=A710),--(TOther[End Date Calc]&gt;=A710),TOther[Amount])))</f>
        <v>0</v>
      </c>
      <c r="O710" s="8" cm="1">
        <f t="array" ref="O710">IF(A710="","",IF(COUNTIF(TOther[Frequency],$O$1)=0,0,SUMPRODUCT(--(IFERROR(MOD(A710-TOther[Start Date],42),1)=0),--(TOther[Frequency]=$O$1),--(TOther[Start Date]&lt;=A710),--(TOther[End Date Calc]&gt;=A710),TOther[Amount])))</f>
        <v>0</v>
      </c>
      <c r="P710" s="8" cm="1">
        <f t="array" ref="P710">IF(A710="","",IF(COUNTIF(TOther[Frequency],$P$1)=0,0,SUMPRODUCT(--(IFERROR(MOD(A710-TOther[Start Date],56),1)=0),--(TOther[Frequency]=$P$1),--(TOther[Start Date]&lt;=A710),--(TOther[End Date Calc]&gt;=A710),TOther[Amount])))</f>
        <v>0</v>
      </c>
      <c r="Q710" s="8">
        <f>IF(A710="","",IF(COUNTIF(TOther[Frequency],$Q$1)=0,0,IF(B710="N",SUMIFS(TOther[Amount],TOther[Frequency],$Q$1,TOther[Start Date],"&lt;="&amp;$A710,TOther[End Date Calc],"&gt;="&amp;A710,TOther[Start Day],DAY(A710)),SUMIFS(TOther[Amount],TOther[Frequency],$Q$1,TOther[Start Date],"&lt;="&amp;$A710,TOther[End Date Calc],"&gt;="&amp;A710,TOther[Start Day],"&gt;="&amp;DAY(A710)))))</f>
        <v>0</v>
      </c>
      <c r="R710" s="8" cm="1">
        <f t="array" ref="R710">IF(A710="","",IF(COUNTIF(TOther[Frequency],R$1)=0,0,SUMPRODUCT(--(TOther[Frequency]=R$1),--(TOther[Start Date]&lt;=A710),--(TOther[End Date Calc]&gt;=A710),IF(B710="N",--(TOther[Start Day]=DAY(A710)),--(TOther[Start Day]&gt;=DAY(A710))),--(IFERROR(MOD(TOther[Start Month]-MONTH(A710)+2,2),1)=0),TOther[Amount])))</f>
        <v>0</v>
      </c>
      <c r="S710" s="8" cm="1">
        <f t="array" ref="S710">IF(A710="","",IF(COUNTIF(TOther[Frequency],S$1)=0,0,SUMPRODUCT(--(TOther[Frequency]=S$1),--(TOther[Start Date]&lt;=A710),--(TOther[End Date Calc]&gt;=A710),IF(B710="N",--(TOther[Start Day]=DAY(A710)),--(TOther[Start Day]&gt;=DAY(A710))),--(IFERROR(MOD(TOther[Start Month]-MONTH(A710)+3,3),1)=0),TOther[Amount])))</f>
        <v>0</v>
      </c>
      <c r="T710" s="8" cm="1">
        <f t="array" ref="T710">IF($A710="","",IF(COUNTIF(TOther[Frequency],T$1)=0,0,SUMPRODUCT(--(TOther[Frequency]=T$1),--(TOther[Start Date]&lt;=$A710),--(TOther[End Date Calc]&gt;=$A710),IF($B710="N",--(TOther[Start Day]=DAY($A710)),--(TOther[Start Day]&gt;=DAY($A710))),--(IFERROR(MOD(TOther[Start Month]-MONTH($A710)+4,4),1)=0),TOther[Amount])))</f>
        <v>0</v>
      </c>
      <c r="U710" s="8" cm="1">
        <f t="array" ref="U710">IF(A710="","",IF(COUNTIF(TOther[Frequency],$U$1)=0,0,SUMPRODUCT(--(TOther[Frequency]=$U$1),--(TOther[Start Date]&lt;=A710),--(TOther[End Date Calc]&gt;=A710),IF(B710="N",--(TOther[Start Day]=DAY(A710)),--(TOther[Start Day]&gt;=DAY(A710))),--(IFERROR(MOD(TOther[Start Month]-MONTH(A710)+6,6),1)=0),TOther[Amount])))</f>
        <v>0</v>
      </c>
      <c r="V710" s="8" cm="1">
        <f t="array" ref="V710">IF(A710="","",IF(COUNTIF(TOther[Frequency],$V$1)=0,0,SUMPRODUCT(--(TOther[Frequency]=$V$1),--(TOther[Start Date]&lt;=A710),--(TOther[End Date Calc]&gt;=A710),IF(B710="N",--(TOther[Start Day]=DAY(A710)),--(TOther[Start Day]&gt;=DAY(A710))),--(IFERROR(MOD(TOther[Start Month]-MONTH(A710)+12,12),1)=0),TOther[Amount])))</f>
        <v>0</v>
      </c>
      <c r="W710" s="8">
        <f>IF(A710="","",SUMIFS(TOther[Amount],TOther[Start Date],A710,TOther[Frequency],$W$1))</f>
        <v>0</v>
      </c>
      <c r="X710" s="9">
        <f t="shared" si="55"/>
        <v>0</v>
      </c>
      <c r="Y710" s="9">
        <f t="shared" si="59"/>
        <v>0</v>
      </c>
      <c r="Z710" s="8" cm="1">
        <f t="array" ref="Z710">IF(A710="","",IF(COUNTIF('2) Income'!$D$13:$D$32,"Weekly")=0,0,SUMPRODUCT(--(IFERROR(MOD(A710-'2) Income'!$F$13:$F$32,7),1)=0),--('2) Income'!$D$13:$D$32="Weekly"),--('2) Income'!$F$13:$F$32&lt;=A710),'2) Income'!$E$13:$E$32)))</f>
        <v>0</v>
      </c>
      <c r="AA710" s="8" cm="1">
        <f t="array" ref="AA710">IF(A710="","",IF(COUNTIF('2) Income'!$D$13:$D$32,"Every Other Week")=0,0,SUMPRODUCT(--(IFERROR(MOD(A710-'2) Income'!$F$13:$F$32,14),1)=0),--('2) Income'!$D$13:$D$32="Every Other Week"),--('2) Income'!$F$13:$F$32&lt;=A710),'2) Income'!$E$13:$E$32)))</f>
        <v>0</v>
      </c>
      <c r="AB710" s="8">
        <f>IF(A710="","",IF(COUNTIF('2) Income'!$D$13:$D$32,"1st and 15th")=0,0,IF(OR(DAY(A710)=1,DAY(A710)=15),SUMIFS('2) Income'!$E$13:$E$32,'2) Income'!$D$13:$D$32,"1st and 15th",'2) Income'!$F$13:$F$32,"&lt;="&amp;$A710),0)))</f>
        <v>0</v>
      </c>
      <c r="AC710" s="8">
        <f>IF(A710="","",IF(COUNTIF('2) Income'!$D$13:$D$32,"2nd Wednesday")=0,0,IF(A710=(A710-DAY(A710)+1+2*7-WEEKDAY(A710-DAY(A710)+8-4,1)),SUMIFS('2) Income'!$E$13:$E$32,'2) Income'!$D$13:$D$32,"2nd Wednesday",'2) Income'!$F$13:$F$32,"&lt;="&amp;$A710),0)))</f>
        <v>0</v>
      </c>
      <c r="AD710" s="8">
        <f>IF(A710="","",IF(COUNTIF('2) Income'!$D$13:$D$32,"3rd Wednesday")=0,0,IF(A710=(A710-DAY(A710)+1+3*7-WEEKDAY(A710-DAY(A710)+8-4,1)),SUMIFS('2) Income'!$E$13:$E$32,'2) Income'!$D$13:$D$32,"3rd Wednesday",'2) Income'!$F$13:$F$32,"&lt;="&amp;$A710),0)))</f>
        <v>0</v>
      </c>
      <c r="AE710" s="8">
        <f>IF(A710="","",IF(COUNTIF('2) Income'!$D$13:$D$32,"4th Wednesday")=0,0,IF(A710=(A710-DAY(A710)+1+4*7-WEEKDAY(A710-DAY(A710)+8-4,1)),SUMIFS('2) Income'!$E$13:$E$32,'2) Income'!$D$13:$D$32,"4th Wednesday",'2) Income'!$F$13:$F$32,"&lt;="&amp;$A710),0)))</f>
        <v>0</v>
      </c>
      <c r="AF710" s="8" cm="1">
        <f t="array" ref="AF710">IF(A710="","",IF(COUNTIF('2) Income'!$D$13:$D$32,"Every 4 Weeks")=0,0,SUMPRODUCT(--(IFERROR(MOD(A710-'2) Income'!$F$13:$F$32,28),1)=0),--('2) Income'!$D$13:$D$32="Every 4 Weeks"),--('2) Income'!$F$13:$F$32&lt;=A710),'2) Income'!$E$13:$E$32)))</f>
        <v>0</v>
      </c>
      <c r="AG710" s="8">
        <f>IF(A710="","",IF(COUNTIF('2) Income'!$D$13:$D$32,"Monthly")=0,0,IF(B710="N",SUMIFS('2) Income'!$E$13:$E$32,'2) Income'!$D$13:$D$32,"monthly",'2) Income'!$F$13:$F$32,"&lt;="&amp;$A710,'2) Income'!$I$13:$I$32,DAY(A710)),SUMIFS('2) Income'!$E$13:$E$32,'2) Income'!$D$13:$D$32,"monthly",'2) Income'!$F$13:$F$32,"&lt;="&amp;$A710,'2) Income'!$I$13:$I$32,"&gt;="&amp;DAY(A710)))))</f>
        <v>0</v>
      </c>
      <c r="AH710" s="8" cm="1">
        <f t="array" ref="AH710">IF(A710="","",IF(COUNTIF('2) Income'!$D$13:$D$32,"Yearly")=0,0,SUMPRODUCT(--('2) Income'!$D$13:$D$32="Yearly"),--('2) Income'!$F$13:$F$32&lt;=A710),IF(B710="N",--('2) Income'!$I$13:$I$32=DAY(A710)),--('2) Income'!$I$13:$I$32&gt;=DAY(A710))),--(IFERROR(MOD('2) Income'!$H$13:$H$32-MONTH(A710)+12,12),1)=0),'2) Income'!$E$13:$E$32)))</f>
        <v>0</v>
      </c>
      <c r="AI710" s="8">
        <f>IF(A710="","",IF(COUNTIF('2) Income'!$D$13:$D$32,"one-time")=0,0,SUMIFS('2) Income'!$E$13:$E$32,'2) Income'!$D$13:$D$32,"one-time",'2) Income'!$F$13:$F$32,"="&amp;$A710)))</f>
        <v>0</v>
      </c>
      <c r="AJ710" s="9">
        <f t="shared" si="56"/>
        <v>0</v>
      </c>
    </row>
    <row r="711" spans="1:36">
      <c r="A711" s="7">
        <f>IF(A710="","",IF(A710+1&lt;='1) Period'!$E$21,A710+1,""))</f>
        <v>46183</v>
      </c>
      <c r="B711" s="7" t="str">
        <f t="shared" si="57"/>
        <v>N</v>
      </c>
      <c r="C711" t="str">
        <f t="shared" si="58"/>
        <v>F</v>
      </c>
      <c r="D711" s="8">
        <f>IF(A711="","",IF(TEXT(A711,"dddd")='4) Happy Money'!$E$23,WAllowance,0))</f>
        <v>0</v>
      </c>
      <c r="E711" s="8">
        <f>IF(A711="","",IF(B711="N",SUMIF(TMonthly[Day of the Month],DAY(A711),TMonthly[Amount]),SUMIF(TMonthly[Day of the Month],"&gt;="&amp;DAY(A711),TMonthly[Amount])))</f>
        <v>500</v>
      </c>
      <c r="F711" s="8" cm="1">
        <f t="array" ref="F711">IF(A711="","",SUMPRODUCT(--(TYearly[Due Date]&lt;=A711),IF(B711="N",--(TYearly[Day]=DAY(A711)),--(TYearly[Day]&gt;=DAY(A711))),--(IFERROR(MOD(TYearly[Month]-MONTH(A711)+12,12),1)=0),TYearly[Amount]))</f>
        <v>0</v>
      </c>
      <c r="G711" s="8">
        <f>IF(A711="","",SUMIF(TOneTime[Due Date],A711,TOneTime[Amount]))</f>
        <v>0</v>
      </c>
      <c r="H711" s="8" cm="1">
        <f t="array" ref="H711">IF(A711="","",IF(COUNTIF(TOther[Frequency],$H$1)=0,0,SUMPRODUCT(--(IFERROR(MOD(A711-TOther[Start Date],7),1)=0),--(TOther[Frequency]=$H$1),--(TOther[Start Date]&lt;=A711),--(TOther[End Date Calc]&gt;=A711),TOther[Amount])))</f>
        <v>0</v>
      </c>
      <c r="I711" s="8" cm="1">
        <f t="array" ref="I711">IF(A711="","",IF(COUNTIF(TOther[Frequency],$I$1)=0,0,SUMPRODUCT(--(IFERROR(MOD(A711-TOther[Start Date],14),1)=0),--(TOther[Frequency]=$I$1),--(TOther[Start Date]&lt;=A711),--(TOther[End Date Calc]&gt;=A711),TOther[Amount])))</f>
        <v>0</v>
      </c>
      <c r="J711" s="8">
        <f>IF(A711="","",IF(COUNTIF(TOther[Frequency],$J$1)=0,0,IF(OR(DAY(A711)=1,DAY(A711)=15),SUMIFS(TOther[Amount],TOther[Frequency],$J$1,TOther[Start Date],"&lt;="&amp;$A711,TOther[End Date Calc],"&gt;="&amp;A711),0)))</f>
        <v>0</v>
      </c>
      <c r="K711" s="8">
        <f>IF(A711="","",IF(COUNTIF(TOther[Frequency],$K$1)=0,0,IF(A711=(A711-DAY(A711)+1+2*7-WEEKDAY(A711-DAY(A711)+8-4,1)),SUMIFS(TOther[Amount],TOther[Frequency],$K$1,TOther[Start Date],"&lt;="&amp;$A711,TOther[End Date Calc],"&gt;="&amp;A711),0)))</f>
        <v>0</v>
      </c>
      <c r="L711" s="8">
        <f>IF(A711="","",IF(COUNTIF(TOther[Frequency],$L$1)=0,0,IF(A711=(A711-DAY(A711)+1+3*7-WEEKDAY(A711-DAY(A711)+8-4,1)),SUMIFS(TOther[Amount],TOther[Frequency],$L$1,TOther[Start Date],"&lt;="&amp;$A711,TOther[End Date Calc],"&gt;="&amp;A711),0)))</f>
        <v>0</v>
      </c>
      <c r="M711" s="8">
        <f>IF(A711="","",IF(COUNTIF(TOther[Frequency],$M$1)=0,0,IF(A711=(A711-DAY(A711)+1+4*7-WEEKDAY(A711-DAY(A711)+8-4,1)),SUMIFS(TOther[Amount],TOther[Frequency],$M$1,TOther[Start Date],"&lt;="&amp;$A711,TOther[End Date Calc],"&gt;="&amp;A711),0)))</f>
        <v>0</v>
      </c>
      <c r="N711" s="8" cm="1">
        <f t="array" ref="N711">IF(A711="","",IF(COUNTIF(TOther[Frequency],$N$1)=0,0,SUMPRODUCT(--(IFERROR(MOD(A711-TOther[Start Date],28),1)=0),--(TOther[Frequency]=$N$1),--(TOther[Start Date]&lt;=A711),--(TOther[End Date Calc]&gt;=A711),TOther[Amount])))</f>
        <v>0</v>
      </c>
      <c r="O711" s="8" cm="1">
        <f t="array" ref="O711">IF(A711="","",IF(COUNTIF(TOther[Frequency],$O$1)=0,0,SUMPRODUCT(--(IFERROR(MOD(A711-TOther[Start Date],42),1)=0),--(TOther[Frequency]=$O$1),--(TOther[Start Date]&lt;=A711),--(TOther[End Date Calc]&gt;=A711),TOther[Amount])))</f>
        <v>0</v>
      </c>
      <c r="P711" s="8" cm="1">
        <f t="array" ref="P711">IF(A711="","",IF(COUNTIF(TOther[Frequency],$P$1)=0,0,SUMPRODUCT(--(IFERROR(MOD(A711-TOther[Start Date],56),1)=0),--(TOther[Frequency]=$P$1),--(TOther[Start Date]&lt;=A711),--(TOther[End Date Calc]&gt;=A711),TOther[Amount])))</f>
        <v>0</v>
      </c>
      <c r="Q711" s="8">
        <f>IF(A711="","",IF(COUNTIF(TOther[Frequency],$Q$1)=0,0,IF(B711="N",SUMIFS(TOther[Amount],TOther[Frequency],$Q$1,TOther[Start Date],"&lt;="&amp;$A711,TOther[End Date Calc],"&gt;="&amp;A711,TOther[Start Day],DAY(A711)),SUMIFS(TOther[Amount],TOther[Frequency],$Q$1,TOther[Start Date],"&lt;="&amp;$A711,TOther[End Date Calc],"&gt;="&amp;A711,TOther[Start Day],"&gt;="&amp;DAY(A711)))))</f>
        <v>0</v>
      </c>
      <c r="R711" s="8" cm="1">
        <f t="array" ref="R711">IF(A711="","",IF(COUNTIF(TOther[Frequency],R$1)=0,0,SUMPRODUCT(--(TOther[Frequency]=R$1),--(TOther[Start Date]&lt;=A711),--(TOther[End Date Calc]&gt;=A711),IF(B711="N",--(TOther[Start Day]=DAY(A711)),--(TOther[Start Day]&gt;=DAY(A711))),--(IFERROR(MOD(TOther[Start Month]-MONTH(A711)+2,2),1)=0),TOther[Amount])))</f>
        <v>0</v>
      </c>
      <c r="S711" s="8" cm="1">
        <f t="array" ref="S711">IF(A711="","",IF(COUNTIF(TOther[Frequency],S$1)=0,0,SUMPRODUCT(--(TOther[Frequency]=S$1),--(TOther[Start Date]&lt;=A711),--(TOther[End Date Calc]&gt;=A711),IF(B711="N",--(TOther[Start Day]=DAY(A711)),--(TOther[Start Day]&gt;=DAY(A711))),--(IFERROR(MOD(TOther[Start Month]-MONTH(A711)+3,3),1)=0),TOther[Amount])))</f>
        <v>0</v>
      </c>
      <c r="T711" s="8" cm="1">
        <f t="array" ref="T711">IF($A711="","",IF(COUNTIF(TOther[Frequency],T$1)=0,0,SUMPRODUCT(--(TOther[Frequency]=T$1),--(TOther[Start Date]&lt;=$A711),--(TOther[End Date Calc]&gt;=$A711),IF($B711="N",--(TOther[Start Day]=DAY($A711)),--(TOther[Start Day]&gt;=DAY($A711))),--(IFERROR(MOD(TOther[Start Month]-MONTH($A711)+4,4),1)=0),TOther[Amount])))</f>
        <v>0</v>
      </c>
      <c r="U711" s="8" cm="1">
        <f t="array" ref="U711">IF(A711="","",IF(COUNTIF(TOther[Frequency],$U$1)=0,0,SUMPRODUCT(--(TOther[Frequency]=$U$1),--(TOther[Start Date]&lt;=A711),--(TOther[End Date Calc]&gt;=A711),IF(B711="N",--(TOther[Start Day]=DAY(A711)),--(TOther[Start Day]&gt;=DAY(A711))),--(IFERROR(MOD(TOther[Start Month]-MONTH(A711)+6,6),1)=0),TOther[Amount])))</f>
        <v>0</v>
      </c>
      <c r="V711" s="8" cm="1">
        <f t="array" ref="V711">IF(A711="","",IF(COUNTIF(TOther[Frequency],$V$1)=0,0,SUMPRODUCT(--(TOther[Frequency]=$V$1),--(TOther[Start Date]&lt;=A711),--(TOther[End Date Calc]&gt;=A711),IF(B711="N",--(TOther[Start Day]=DAY(A711)),--(TOther[Start Day]&gt;=DAY(A711))),--(IFERROR(MOD(TOther[Start Month]-MONTH(A711)+12,12),1)=0),TOther[Amount])))</f>
        <v>0</v>
      </c>
      <c r="W711" s="8">
        <f>IF(A711="","",SUMIFS(TOther[Amount],TOther[Start Date],A711,TOther[Frequency],$W$1))</f>
        <v>0</v>
      </c>
      <c r="X711" s="9">
        <f t="shared" si="55"/>
        <v>500</v>
      </c>
      <c r="Y711" s="9">
        <f t="shared" si="59"/>
        <v>0</v>
      </c>
      <c r="Z711" s="8" cm="1">
        <f t="array" ref="Z711">IF(A711="","",IF(COUNTIF('2) Income'!$D$13:$D$32,"Weekly")=0,0,SUMPRODUCT(--(IFERROR(MOD(A711-'2) Income'!$F$13:$F$32,7),1)=0),--('2) Income'!$D$13:$D$32="Weekly"),--('2) Income'!$F$13:$F$32&lt;=A711),'2) Income'!$E$13:$E$32)))</f>
        <v>0</v>
      </c>
      <c r="AA711" s="8" cm="1">
        <f t="array" ref="AA711">IF(A711="","",IF(COUNTIF('2) Income'!$D$13:$D$32,"Every Other Week")=0,0,SUMPRODUCT(--(IFERROR(MOD(A711-'2) Income'!$F$13:$F$32,14),1)=0),--('2) Income'!$D$13:$D$32="Every Other Week"),--('2) Income'!$F$13:$F$32&lt;=A711),'2) Income'!$E$13:$E$32)))</f>
        <v>0</v>
      </c>
      <c r="AB711" s="8">
        <f>IF(A711="","",IF(COUNTIF('2) Income'!$D$13:$D$32,"1st and 15th")=0,0,IF(OR(DAY(A711)=1,DAY(A711)=15),SUMIFS('2) Income'!$E$13:$E$32,'2) Income'!$D$13:$D$32,"1st and 15th",'2) Income'!$F$13:$F$32,"&lt;="&amp;$A711),0)))</f>
        <v>0</v>
      </c>
      <c r="AC711" s="8">
        <f>IF(A711="","",IF(COUNTIF('2) Income'!$D$13:$D$32,"2nd Wednesday")=0,0,IF(A711=(A711-DAY(A711)+1+2*7-WEEKDAY(A711-DAY(A711)+8-4,1)),SUMIFS('2) Income'!$E$13:$E$32,'2) Income'!$D$13:$D$32,"2nd Wednesday",'2) Income'!$F$13:$F$32,"&lt;="&amp;$A711),0)))</f>
        <v>0</v>
      </c>
      <c r="AD711" s="8">
        <f>IF(A711="","",IF(COUNTIF('2) Income'!$D$13:$D$32,"3rd Wednesday")=0,0,IF(A711=(A711-DAY(A711)+1+3*7-WEEKDAY(A711-DAY(A711)+8-4,1)),SUMIFS('2) Income'!$E$13:$E$32,'2) Income'!$D$13:$D$32,"3rd Wednesday",'2) Income'!$F$13:$F$32,"&lt;="&amp;$A711),0)))</f>
        <v>0</v>
      </c>
      <c r="AE711" s="8">
        <f>IF(A711="","",IF(COUNTIF('2) Income'!$D$13:$D$32,"4th Wednesday")=0,0,IF(A711=(A711-DAY(A711)+1+4*7-WEEKDAY(A711-DAY(A711)+8-4,1)),SUMIFS('2) Income'!$E$13:$E$32,'2) Income'!$D$13:$D$32,"4th Wednesday",'2) Income'!$F$13:$F$32,"&lt;="&amp;$A711),0)))</f>
        <v>0</v>
      </c>
      <c r="AF711" s="8" cm="1">
        <f t="array" ref="AF711">IF(A711="","",IF(COUNTIF('2) Income'!$D$13:$D$32,"Every 4 Weeks")=0,0,SUMPRODUCT(--(IFERROR(MOD(A711-'2) Income'!$F$13:$F$32,28),1)=0),--('2) Income'!$D$13:$D$32="Every 4 Weeks"),--('2) Income'!$F$13:$F$32&lt;=A711),'2) Income'!$E$13:$E$32)))</f>
        <v>0</v>
      </c>
      <c r="AG711" s="8">
        <f>IF(A711="","",IF(COUNTIF('2) Income'!$D$13:$D$32,"Monthly")=0,0,IF(B711="N",SUMIFS('2) Income'!$E$13:$E$32,'2) Income'!$D$13:$D$32,"monthly",'2) Income'!$F$13:$F$32,"&lt;="&amp;$A711,'2) Income'!$I$13:$I$32,DAY(A711)),SUMIFS('2) Income'!$E$13:$E$32,'2) Income'!$D$13:$D$32,"monthly",'2) Income'!$F$13:$F$32,"&lt;="&amp;$A711,'2) Income'!$I$13:$I$32,"&gt;="&amp;DAY(A711)))))</f>
        <v>0</v>
      </c>
      <c r="AH711" s="8" cm="1">
        <f t="array" ref="AH711">IF(A711="","",IF(COUNTIF('2) Income'!$D$13:$D$32,"Yearly")=0,0,SUMPRODUCT(--('2) Income'!$D$13:$D$32="Yearly"),--('2) Income'!$F$13:$F$32&lt;=A711),IF(B711="N",--('2) Income'!$I$13:$I$32=DAY(A711)),--('2) Income'!$I$13:$I$32&gt;=DAY(A711))),--(IFERROR(MOD('2) Income'!$H$13:$H$32-MONTH(A711)+12,12),1)=0),'2) Income'!$E$13:$E$32)))</f>
        <v>0</v>
      </c>
      <c r="AI711" s="8">
        <f>IF(A711="","",IF(COUNTIF('2) Income'!$D$13:$D$32,"one-time")=0,0,SUMIFS('2) Income'!$E$13:$E$32,'2) Income'!$D$13:$D$32,"one-time",'2) Income'!$F$13:$F$32,"="&amp;$A711)))</f>
        <v>0</v>
      </c>
      <c r="AJ711" s="9">
        <f t="shared" si="56"/>
        <v>0</v>
      </c>
    </row>
    <row r="712" spans="1:36">
      <c r="A712" s="7">
        <f>IF(A711="","",IF(A711+1&lt;='1) Period'!$E$21,A711+1,""))</f>
        <v>46184</v>
      </c>
      <c r="B712" s="7" t="str">
        <f t="shared" si="57"/>
        <v>N</v>
      </c>
      <c r="C712" t="str">
        <f t="shared" si="58"/>
        <v>F</v>
      </c>
      <c r="D712" s="8">
        <f>IF(A712="","",IF(TEXT(A712,"dddd")='4) Happy Money'!$E$23,WAllowance,0))</f>
        <v>0</v>
      </c>
      <c r="E712" s="8">
        <f>IF(A712="","",IF(B712="N",SUMIF(TMonthly[Day of the Month],DAY(A712),TMonthly[Amount]),SUMIF(TMonthly[Day of the Month],"&gt;="&amp;DAY(A712),TMonthly[Amount])))</f>
        <v>300</v>
      </c>
      <c r="F712" s="8" cm="1">
        <f t="array" ref="F712">IF(A712="","",SUMPRODUCT(--(TYearly[Due Date]&lt;=A712),IF(B712="N",--(TYearly[Day]=DAY(A712)),--(TYearly[Day]&gt;=DAY(A712))),--(IFERROR(MOD(TYearly[Month]-MONTH(A712)+12,12),1)=0),TYearly[Amount]))</f>
        <v>0</v>
      </c>
      <c r="G712" s="8">
        <f>IF(A712="","",SUMIF(TOneTime[Due Date],A712,TOneTime[Amount]))</f>
        <v>0</v>
      </c>
      <c r="H712" s="8" cm="1">
        <f t="array" ref="H712">IF(A712="","",IF(COUNTIF(TOther[Frequency],$H$1)=0,0,SUMPRODUCT(--(IFERROR(MOD(A712-TOther[Start Date],7),1)=0),--(TOther[Frequency]=$H$1),--(TOther[Start Date]&lt;=A712),--(TOther[End Date Calc]&gt;=A712),TOther[Amount])))</f>
        <v>0</v>
      </c>
      <c r="I712" s="8" cm="1">
        <f t="array" ref="I712">IF(A712="","",IF(COUNTIF(TOther[Frequency],$I$1)=0,0,SUMPRODUCT(--(IFERROR(MOD(A712-TOther[Start Date],14),1)=0),--(TOther[Frequency]=$I$1),--(TOther[Start Date]&lt;=A712),--(TOther[End Date Calc]&gt;=A712),TOther[Amount])))</f>
        <v>0</v>
      </c>
      <c r="J712" s="8">
        <f>IF(A712="","",IF(COUNTIF(TOther[Frequency],$J$1)=0,0,IF(OR(DAY(A712)=1,DAY(A712)=15),SUMIFS(TOther[Amount],TOther[Frequency],$J$1,TOther[Start Date],"&lt;="&amp;$A712,TOther[End Date Calc],"&gt;="&amp;A712),0)))</f>
        <v>0</v>
      </c>
      <c r="K712" s="8">
        <f>IF(A712="","",IF(COUNTIF(TOther[Frequency],$K$1)=0,0,IF(A712=(A712-DAY(A712)+1+2*7-WEEKDAY(A712-DAY(A712)+8-4,1)),SUMIFS(TOther[Amount],TOther[Frequency],$K$1,TOther[Start Date],"&lt;="&amp;$A712,TOther[End Date Calc],"&gt;="&amp;A712),0)))</f>
        <v>0</v>
      </c>
      <c r="L712" s="8">
        <f>IF(A712="","",IF(COUNTIF(TOther[Frequency],$L$1)=0,0,IF(A712=(A712-DAY(A712)+1+3*7-WEEKDAY(A712-DAY(A712)+8-4,1)),SUMIFS(TOther[Amount],TOther[Frequency],$L$1,TOther[Start Date],"&lt;="&amp;$A712,TOther[End Date Calc],"&gt;="&amp;A712),0)))</f>
        <v>0</v>
      </c>
      <c r="M712" s="8">
        <f>IF(A712="","",IF(COUNTIF(TOther[Frequency],$M$1)=0,0,IF(A712=(A712-DAY(A712)+1+4*7-WEEKDAY(A712-DAY(A712)+8-4,1)),SUMIFS(TOther[Amount],TOther[Frequency],$M$1,TOther[Start Date],"&lt;="&amp;$A712,TOther[End Date Calc],"&gt;="&amp;A712),0)))</f>
        <v>0</v>
      </c>
      <c r="N712" s="8" cm="1">
        <f t="array" ref="N712">IF(A712="","",IF(COUNTIF(TOther[Frequency],$N$1)=0,0,SUMPRODUCT(--(IFERROR(MOD(A712-TOther[Start Date],28),1)=0),--(TOther[Frequency]=$N$1),--(TOther[Start Date]&lt;=A712),--(TOther[End Date Calc]&gt;=A712),TOther[Amount])))</f>
        <v>0</v>
      </c>
      <c r="O712" s="8" cm="1">
        <f t="array" ref="O712">IF(A712="","",IF(COUNTIF(TOther[Frequency],$O$1)=0,0,SUMPRODUCT(--(IFERROR(MOD(A712-TOther[Start Date],42),1)=0),--(TOther[Frequency]=$O$1),--(TOther[Start Date]&lt;=A712),--(TOther[End Date Calc]&gt;=A712),TOther[Amount])))</f>
        <v>0</v>
      </c>
      <c r="P712" s="8" cm="1">
        <f t="array" ref="P712">IF(A712="","",IF(COUNTIF(TOther[Frequency],$P$1)=0,0,SUMPRODUCT(--(IFERROR(MOD(A712-TOther[Start Date],56),1)=0),--(TOther[Frequency]=$P$1),--(TOther[Start Date]&lt;=A712),--(TOther[End Date Calc]&gt;=A712),TOther[Amount])))</f>
        <v>0</v>
      </c>
      <c r="Q712" s="8">
        <f>IF(A712="","",IF(COUNTIF(TOther[Frequency],$Q$1)=0,0,IF(B712="N",SUMIFS(TOther[Amount],TOther[Frequency],$Q$1,TOther[Start Date],"&lt;="&amp;$A712,TOther[End Date Calc],"&gt;="&amp;A712,TOther[Start Day],DAY(A712)),SUMIFS(TOther[Amount],TOther[Frequency],$Q$1,TOther[Start Date],"&lt;="&amp;$A712,TOther[End Date Calc],"&gt;="&amp;A712,TOther[Start Day],"&gt;="&amp;DAY(A712)))))</f>
        <v>0</v>
      </c>
      <c r="R712" s="8" cm="1">
        <f t="array" ref="R712">IF(A712="","",IF(COUNTIF(TOther[Frequency],R$1)=0,0,SUMPRODUCT(--(TOther[Frequency]=R$1),--(TOther[Start Date]&lt;=A712),--(TOther[End Date Calc]&gt;=A712),IF(B712="N",--(TOther[Start Day]=DAY(A712)),--(TOther[Start Day]&gt;=DAY(A712))),--(IFERROR(MOD(TOther[Start Month]-MONTH(A712)+2,2),1)=0),TOther[Amount])))</f>
        <v>0</v>
      </c>
      <c r="S712" s="8" cm="1">
        <f t="array" ref="S712">IF(A712="","",IF(COUNTIF(TOther[Frequency],S$1)=0,0,SUMPRODUCT(--(TOther[Frequency]=S$1),--(TOther[Start Date]&lt;=A712),--(TOther[End Date Calc]&gt;=A712),IF(B712="N",--(TOther[Start Day]=DAY(A712)),--(TOther[Start Day]&gt;=DAY(A712))),--(IFERROR(MOD(TOther[Start Month]-MONTH(A712)+3,3),1)=0),TOther[Amount])))</f>
        <v>0</v>
      </c>
      <c r="T712" s="8" cm="1">
        <f t="array" ref="T712">IF($A712="","",IF(COUNTIF(TOther[Frequency],T$1)=0,0,SUMPRODUCT(--(TOther[Frequency]=T$1),--(TOther[Start Date]&lt;=$A712),--(TOther[End Date Calc]&gt;=$A712),IF($B712="N",--(TOther[Start Day]=DAY($A712)),--(TOther[Start Day]&gt;=DAY($A712))),--(IFERROR(MOD(TOther[Start Month]-MONTH($A712)+4,4),1)=0),TOther[Amount])))</f>
        <v>0</v>
      </c>
      <c r="U712" s="8" cm="1">
        <f t="array" ref="U712">IF(A712="","",IF(COUNTIF(TOther[Frequency],$U$1)=0,0,SUMPRODUCT(--(TOther[Frequency]=$U$1),--(TOther[Start Date]&lt;=A712),--(TOther[End Date Calc]&gt;=A712),IF(B712="N",--(TOther[Start Day]=DAY(A712)),--(TOther[Start Day]&gt;=DAY(A712))),--(IFERROR(MOD(TOther[Start Month]-MONTH(A712)+6,6),1)=0),TOther[Amount])))</f>
        <v>0</v>
      </c>
      <c r="V712" s="8" cm="1">
        <f t="array" ref="V712">IF(A712="","",IF(COUNTIF(TOther[Frequency],$V$1)=0,0,SUMPRODUCT(--(TOther[Frequency]=$V$1),--(TOther[Start Date]&lt;=A712),--(TOther[End Date Calc]&gt;=A712),IF(B712="N",--(TOther[Start Day]=DAY(A712)),--(TOther[Start Day]&gt;=DAY(A712))),--(IFERROR(MOD(TOther[Start Month]-MONTH(A712)+12,12),1)=0),TOther[Amount])))</f>
        <v>0</v>
      </c>
      <c r="W712" s="8">
        <f>IF(A712="","",SUMIFS(TOther[Amount],TOther[Start Date],A712,TOther[Frequency],$W$1))</f>
        <v>0</v>
      </c>
      <c r="X712" s="9">
        <f t="shared" si="55"/>
        <v>300</v>
      </c>
      <c r="Y712" s="9">
        <f t="shared" si="59"/>
        <v>0</v>
      </c>
      <c r="Z712" s="8" cm="1">
        <f t="array" ref="Z712">IF(A712="","",IF(COUNTIF('2) Income'!$D$13:$D$32,"Weekly")=0,0,SUMPRODUCT(--(IFERROR(MOD(A712-'2) Income'!$F$13:$F$32,7),1)=0),--('2) Income'!$D$13:$D$32="Weekly"),--('2) Income'!$F$13:$F$32&lt;=A712),'2) Income'!$E$13:$E$32)))</f>
        <v>0</v>
      </c>
      <c r="AA712" s="8" cm="1">
        <f t="array" ref="AA712">IF(A712="","",IF(COUNTIF('2) Income'!$D$13:$D$32,"Every Other Week")=0,0,SUMPRODUCT(--(IFERROR(MOD(A712-'2) Income'!$F$13:$F$32,14),1)=0),--('2) Income'!$D$13:$D$32="Every Other Week"),--('2) Income'!$F$13:$F$32&lt;=A712),'2) Income'!$E$13:$E$32)))</f>
        <v>0</v>
      </c>
      <c r="AB712" s="8">
        <f>IF(A712="","",IF(COUNTIF('2) Income'!$D$13:$D$32,"1st and 15th")=0,0,IF(OR(DAY(A712)=1,DAY(A712)=15),SUMIFS('2) Income'!$E$13:$E$32,'2) Income'!$D$13:$D$32,"1st and 15th",'2) Income'!$F$13:$F$32,"&lt;="&amp;$A712),0)))</f>
        <v>0</v>
      </c>
      <c r="AC712" s="8">
        <f>IF(A712="","",IF(COUNTIF('2) Income'!$D$13:$D$32,"2nd Wednesday")=0,0,IF(A712=(A712-DAY(A712)+1+2*7-WEEKDAY(A712-DAY(A712)+8-4,1)),SUMIFS('2) Income'!$E$13:$E$32,'2) Income'!$D$13:$D$32,"2nd Wednesday",'2) Income'!$F$13:$F$32,"&lt;="&amp;$A712),0)))</f>
        <v>0</v>
      </c>
      <c r="AD712" s="8">
        <f>IF(A712="","",IF(COUNTIF('2) Income'!$D$13:$D$32,"3rd Wednesday")=0,0,IF(A712=(A712-DAY(A712)+1+3*7-WEEKDAY(A712-DAY(A712)+8-4,1)),SUMIFS('2) Income'!$E$13:$E$32,'2) Income'!$D$13:$D$32,"3rd Wednesday",'2) Income'!$F$13:$F$32,"&lt;="&amp;$A712),0)))</f>
        <v>0</v>
      </c>
      <c r="AE712" s="8">
        <f>IF(A712="","",IF(COUNTIF('2) Income'!$D$13:$D$32,"4th Wednesday")=0,0,IF(A712=(A712-DAY(A712)+1+4*7-WEEKDAY(A712-DAY(A712)+8-4,1)),SUMIFS('2) Income'!$E$13:$E$32,'2) Income'!$D$13:$D$32,"4th Wednesday",'2) Income'!$F$13:$F$32,"&lt;="&amp;$A712),0)))</f>
        <v>0</v>
      </c>
      <c r="AF712" s="8" cm="1">
        <f t="array" ref="AF712">IF(A712="","",IF(COUNTIF('2) Income'!$D$13:$D$32,"Every 4 Weeks")=0,0,SUMPRODUCT(--(IFERROR(MOD(A712-'2) Income'!$F$13:$F$32,28),1)=0),--('2) Income'!$D$13:$D$32="Every 4 Weeks"),--('2) Income'!$F$13:$F$32&lt;=A712),'2) Income'!$E$13:$E$32)))</f>
        <v>0</v>
      </c>
      <c r="AG712" s="8">
        <f>IF(A712="","",IF(COUNTIF('2) Income'!$D$13:$D$32,"Monthly")=0,0,IF(B712="N",SUMIFS('2) Income'!$E$13:$E$32,'2) Income'!$D$13:$D$32,"monthly",'2) Income'!$F$13:$F$32,"&lt;="&amp;$A712,'2) Income'!$I$13:$I$32,DAY(A712)),SUMIFS('2) Income'!$E$13:$E$32,'2) Income'!$D$13:$D$32,"monthly",'2) Income'!$F$13:$F$32,"&lt;="&amp;$A712,'2) Income'!$I$13:$I$32,"&gt;="&amp;DAY(A712)))))</f>
        <v>0</v>
      </c>
      <c r="AH712" s="8" cm="1">
        <f t="array" ref="AH712">IF(A712="","",IF(COUNTIF('2) Income'!$D$13:$D$32,"Yearly")=0,0,SUMPRODUCT(--('2) Income'!$D$13:$D$32="Yearly"),--('2) Income'!$F$13:$F$32&lt;=A712),IF(B712="N",--('2) Income'!$I$13:$I$32=DAY(A712)),--('2) Income'!$I$13:$I$32&gt;=DAY(A712))),--(IFERROR(MOD('2) Income'!$H$13:$H$32-MONTH(A712)+12,12),1)=0),'2) Income'!$E$13:$E$32)))</f>
        <v>0</v>
      </c>
      <c r="AI712" s="8">
        <f>IF(A712="","",IF(COUNTIF('2) Income'!$D$13:$D$32,"one-time")=0,0,SUMIFS('2) Income'!$E$13:$E$32,'2) Income'!$D$13:$D$32,"one-time",'2) Income'!$F$13:$F$32,"="&amp;$A712)))</f>
        <v>0</v>
      </c>
      <c r="AJ712" s="9">
        <f t="shared" si="56"/>
        <v>0</v>
      </c>
    </row>
    <row r="713" spans="1:36">
      <c r="A713" s="7">
        <f>IF(A712="","",IF(A712+1&lt;='1) Period'!$E$21,A712+1,""))</f>
        <v>46185</v>
      </c>
      <c r="B713" s="7" t="str">
        <f t="shared" si="57"/>
        <v>N</v>
      </c>
      <c r="C713" t="str">
        <f t="shared" si="58"/>
        <v>F</v>
      </c>
      <c r="D713" s="8">
        <f>IF(A713="","",IF(TEXT(A713,"dddd")='4) Happy Money'!$E$23,WAllowance,0))</f>
        <v>0</v>
      </c>
      <c r="E713" s="8">
        <f>IF(A713="","",IF(B713="N",SUMIF(TMonthly[Day of the Month],DAY(A713),TMonthly[Amount]),SUMIF(TMonthly[Day of the Month],"&gt;="&amp;DAY(A713),TMonthly[Amount])))</f>
        <v>0</v>
      </c>
      <c r="F713" s="8" cm="1">
        <f t="array" ref="F713">IF(A713="","",SUMPRODUCT(--(TYearly[Due Date]&lt;=A713),IF(B713="N",--(TYearly[Day]=DAY(A713)),--(TYearly[Day]&gt;=DAY(A713))),--(IFERROR(MOD(TYearly[Month]-MONTH(A713)+12,12),1)=0),TYearly[Amount]))</f>
        <v>0</v>
      </c>
      <c r="G713" s="8">
        <f>IF(A713="","",SUMIF(TOneTime[Due Date],A713,TOneTime[Amount]))</f>
        <v>0</v>
      </c>
      <c r="H713" s="8" cm="1">
        <f t="array" ref="H713">IF(A713="","",IF(COUNTIF(TOther[Frequency],$H$1)=0,0,SUMPRODUCT(--(IFERROR(MOD(A713-TOther[Start Date],7),1)=0),--(TOther[Frequency]=$H$1),--(TOther[Start Date]&lt;=A713),--(TOther[End Date Calc]&gt;=A713),TOther[Amount])))</f>
        <v>0</v>
      </c>
      <c r="I713" s="8" cm="1">
        <f t="array" ref="I713">IF(A713="","",IF(COUNTIF(TOther[Frequency],$I$1)=0,0,SUMPRODUCT(--(IFERROR(MOD(A713-TOther[Start Date],14),1)=0),--(TOther[Frequency]=$I$1),--(TOther[Start Date]&lt;=A713),--(TOther[End Date Calc]&gt;=A713),TOther[Amount])))</f>
        <v>0</v>
      </c>
      <c r="J713" s="8">
        <f>IF(A713="","",IF(COUNTIF(TOther[Frequency],$J$1)=0,0,IF(OR(DAY(A713)=1,DAY(A713)=15),SUMIFS(TOther[Amount],TOther[Frequency],$J$1,TOther[Start Date],"&lt;="&amp;$A713,TOther[End Date Calc],"&gt;="&amp;A713),0)))</f>
        <v>0</v>
      </c>
      <c r="K713" s="8">
        <f>IF(A713="","",IF(COUNTIF(TOther[Frequency],$K$1)=0,0,IF(A713=(A713-DAY(A713)+1+2*7-WEEKDAY(A713-DAY(A713)+8-4,1)),SUMIFS(TOther[Amount],TOther[Frequency],$K$1,TOther[Start Date],"&lt;="&amp;$A713,TOther[End Date Calc],"&gt;="&amp;A713),0)))</f>
        <v>0</v>
      </c>
      <c r="L713" s="8">
        <f>IF(A713="","",IF(COUNTIF(TOther[Frequency],$L$1)=0,0,IF(A713=(A713-DAY(A713)+1+3*7-WEEKDAY(A713-DAY(A713)+8-4,1)),SUMIFS(TOther[Amount],TOther[Frequency],$L$1,TOther[Start Date],"&lt;="&amp;$A713,TOther[End Date Calc],"&gt;="&amp;A713),0)))</f>
        <v>0</v>
      </c>
      <c r="M713" s="8">
        <f>IF(A713="","",IF(COUNTIF(TOther[Frequency],$M$1)=0,0,IF(A713=(A713-DAY(A713)+1+4*7-WEEKDAY(A713-DAY(A713)+8-4,1)),SUMIFS(TOther[Amount],TOther[Frequency],$M$1,TOther[Start Date],"&lt;="&amp;$A713,TOther[End Date Calc],"&gt;="&amp;A713),0)))</f>
        <v>0</v>
      </c>
      <c r="N713" s="8" cm="1">
        <f t="array" ref="N713">IF(A713="","",IF(COUNTIF(TOther[Frequency],$N$1)=0,0,SUMPRODUCT(--(IFERROR(MOD(A713-TOther[Start Date],28),1)=0),--(TOther[Frequency]=$N$1),--(TOther[Start Date]&lt;=A713),--(TOther[End Date Calc]&gt;=A713),TOther[Amount])))</f>
        <v>0</v>
      </c>
      <c r="O713" s="8" cm="1">
        <f t="array" ref="O713">IF(A713="","",IF(COUNTIF(TOther[Frequency],$O$1)=0,0,SUMPRODUCT(--(IFERROR(MOD(A713-TOther[Start Date],42),1)=0),--(TOther[Frequency]=$O$1),--(TOther[Start Date]&lt;=A713),--(TOther[End Date Calc]&gt;=A713),TOther[Amount])))</f>
        <v>0</v>
      </c>
      <c r="P713" s="8" cm="1">
        <f t="array" ref="P713">IF(A713="","",IF(COUNTIF(TOther[Frequency],$P$1)=0,0,SUMPRODUCT(--(IFERROR(MOD(A713-TOther[Start Date],56),1)=0),--(TOther[Frequency]=$P$1),--(TOther[Start Date]&lt;=A713),--(TOther[End Date Calc]&gt;=A713),TOther[Amount])))</f>
        <v>0</v>
      </c>
      <c r="Q713" s="8">
        <f>IF(A713="","",IF(COUNTIF(TOther[Frequency],$Q$1)=0,0,IF(B713="N",SUMIFS(TOther[Amount],TOther[Frequency],$Q$1,TOther[Start Date],"&lt;="&amp;$A713,TOther[End Date Calc],"&gt;="&amp;A713,TOther[Start Day],DAY(A713)),SUMIFS(TOther[Amount],TOther[Frequency],$Q$1,TOther[Start Date],"&lt;="&amp;$A713,TOther[End Date Calc],"&gt;="&amp;A713,TOther[Start Day],"&gt;="&amp;DAY(A713)))))</f>
        <v>0</v>
      </c>
      <c r="R713" s="8" cm="1">
        <f t="array" ref="R713">IF(A713="","",IF(COUNTIF(TOther[Frequency],R$1)=0,0,SUMPRODUCT(--(TOther[Frequency]=R$1),--(TOther[Start Date]&lt;=A713),--(TOther[End Date Calc]&gt;=A713),IF(B713="N",--(TOther[Start Day]=DAY(A713)),--(TOther[Start Day]&gt;=DAY(A713))),--(IFERROR(MOD(TOther[Start Month]-MONTH(A713)+2,2),1)=0),TOther[Amount])))</f>
        <v>0</v>
      </c>
      <c r="S713" s="8" cm="1">
        <f t="array" ref="S713">IF(A713="","",IF(COUNTIF(TOther[Frequency],S$1)=0,0,SUMPRODUCT(--(TOther[Frequency]=S$1),--(TOther[Start Date]&lt;=A713),--(TOther[End Date Calc]&gt;=A713),IF(B713="N",--(TOther[Start Day]=DAY(A713)),--(TOther[Start Day]&gt;=DAY(A713))),--(IFERROR(MOD(TOther[Start Month]-MONTH(A713)+3,3),1)=0),TOther[Amount])))</f>
        <v>0</v>
      </c>
      <c r="T713" s="8" cm="1">
        <f t="array" ref="T713">IF($A713="","",IF(COUNTIF(TOther[Frequency],T$1)=0,0,SUMPRODUCT(--(TOther[Frequency]=T$1),--(TOther[Start Date]&lt;=$A713),--(TOther[End Date Calc]&gt;=$A713),IF($B713="N",--(TOther[Start Day]=DAY($A713)),--(TOther[Start Day]&gt;=DAY($A713))),--(IFERROR(MOD(TOther[Start Month]-MONTH($A713)+4,4),1)=0),TOther[Amount])))</f>
        <v>0</v>
      </c>
      <c r="U713" s="8" cm="1">
        <f t="array" ref="U713">IF(A713="","",IF(COUNTIF(TOther[Frequency],$U$1)=0,0,SUMPRODUCT(--(TOther[Frequency]=$U$1),--(TOther[Start Date]&lt;=A713),--(TOther[End Date Calc]&gt;=A713),IF(B713="N",--(TOther[Start Day]=DAY(A713)),--(TOther[Start Day]&gt;=DAY(A713))),--(IFERROR(MOD(TOther[Start Month]-MONTH(A713)+6,6),1)=0),TOther[Amount])))</f>
        <v>0</v>
      </c>
      <c r="V713" s="8" cm="1">
        <f t="array" ref="V713">IF(A713="","",IF(COUNTIF(TOther[Frequency],$V$1)=0,0,SUMPRODUCT(--(TOther[Frequency]=$V$1),--(TOther[Start Date]&lt;=A713),--(TOther[End Date Calc]&gt;=A713),IF(B713="N",--(TOther[Start Day]=DAY(A713)),--(TOther[Start Day]&gt;=DAY(A713))),--(IFERROR(MOD(TOther[Start Month]-MONTH(A713)+12,12),1)=0),TOther[Amount])))</f>
        <v>0</v>
      </c>
      <c r="W713" s="8">
        <f>IF(A713="","",SUMIFS(TOther[Amount],TOther[Start Date],A713,TOther[Frequency],$W$1))</f>
        <v>0</v>
      </c>
      <c r="X713" s="9">
        <f t="shared" si="55"/>
        <v>0</v>
      </c>
      <c r="Y713" s="9">
        <f t="shared" si="59"/>
        <v>0</v>
      </c>
      <c r="Z713" s="8" cm="1">
        <f t="array" ref="Z713">IF(A713="","",IF(COUNTIF('2) Income'!$D$13:$D$32,"Weekly")=0,0,SUMPRODUCT(--(IFERROR(MOD(A713-'2) Income'!$F$13:$F$32,7),1)=0),--('2) Income'!$D$13:$D$32="Weekly"),--('2) Income'!$F$13:$F$32&lt;=A713),'2) Income'!$E$13:$E$32)))</f>
        <v>0</v>
      </c>
      <c r="AA713" s="8" cm="1">
        <f t="array" ref="AA713">IF(A713="","",IF(COUNTIF('2) Income'!$D$13:$D$32,"Every Other Week")=0,0,SUMPRODUCT(--(IFERROR(MOD(A713-'2) Income'!$F$13:$F$32,14),1)=0),--('2) Income'!$D$13:$D$32="Every Other Week"),--('2) Income'!$F$13:$F$32&lt;=A713),'2) Income'!$E$13:$E$32)))</f>
        <v>0</v>
      </c>
      <c r="AB713" s="8">
        <f>IF(A713="","",IF(COUNTIF('2) Income'!$D$13:$D$32,"1st and 15th")=0,0,IF(OR(DAY(A713)=1,DAY(A713)=15),SUMIFS('2) Income'!$E$13:$E$32,'2) Income'!$D$13:$D$32,"1st and 15th",'2) Income'!$F$13:$F$32,"&lt;="&amp;$A713),0)))</f>
        <v>0</v>
      </c>
      <c r="AC713" s="8">
        <f>IF(A713="","",IF(COUNTIF('2) Income'!$D$13:$D$32,"2nd Wednesday")=0,0,IF(A713=(A713-DAY(A713)+1+2*7-WEEKDAY(A713-DAY(A713)+8-4,1)),SUMIFS('2) Income'!$E$13:$E$32,'2) Income'!$D$13:$D$32,"2nd Wednesday",'2) Income'!$F$13:$F$32,"&lt;="&amp;$A713),0)))</f>
        <v>0</v>
      </c>
      <c r="AD713" s="8">
        <f>IF(A713="","",IF(COUNTIF('2) Income'!$D$13:$D$32,"3rd Wednesday")=0,0,IF(A713=(A713-DAY(A713)+1+3*7-WEEKDAY(A713-DAY(A713)+8-4,1)),SUMIFS('2) Income'!$E$13:$E$32,'2) Income'!$D$13:$D$32,"3rd Wednesday",'2) Income'!$F$13:$F$32,"&lt;="&amp;$A713),0)))</f>
        <v>0</v>
      </c>
      <c r="AE713" s="8">
        <f>IF(A713="","",IF(COUNTIF('2) Income'!$D$13:$D$32,"4th Wednesday")=0,0,IF(A713=(A713-DAY(A713)+1+4*7-WEEKDAY(A713-DAY(A713)+8-4,1)),SUMIFS('2) Income'!$E$13:$E$32,'2) Income'!$D$13:$D$32,"4th Wednesday",'2) Income'!$F$13:$F$32,"&lt;="&amp;$A713),0)))</f>
        <v>0</v>
      </c>
      <c r="AF713" s="8" cm="1">
        <f t="array" ref="AF713">IF(A713="","",IF(COUNTIF('2) Income'!$D$13:$D$32,"Every 4 Weeks")=0,0,SUMPRODUCT(--(IFERROR(MOD(A713-'2) Income'!$F$13:$F$32,28),1)=0),--('2) Income'!$D$13:$D$32="Every 4 Weeks"),--('2) Income'!$F$13:$F$32&lt;=A713),'2) Income'!$E$13:$E$32)))</f>
        <v>0</v>
      </c>
      <c r="AG713" s="8">
        <f>IF(A713="","",IF(COUNTIF('2) Income'!$D$13:$D$32,"Monthly")=0,0,IF(B713="N",SUMIFS('2) Income'!$E$13:$E$32,'2) Income'!$D$13:$D$32,"monthly",'2) Income'!$F$13:$F$32,"&lt;="&amp;$A713,'2) Income'!$I$13:$I$32,DAY(A713)),SUMIFS('2) Income'!$E$13:$E$32,'2) Income'!$D$13:$D$32,"monthly",'2) Income'!$F$13:$F$32,"&lt;="&amp;$A713,'2) Income'!$I$13:$I$32,"&gt;="&amp;DAY(A713)))))</f>
        <v>0</v>
      </c>
      <c r="AH713" s="8" cm="1">
        <f t="array" ref="AH713">IF(A713="","",IF(COUNTIF('2) Income'!$D$13:$D$32,"Yearly")=0,0,SUMPRODUCT(--('2) Income'!$D$13:$D$32="Yearly"),--('2) Income'!$F$13:$F$32&lt;=A713),IF(B713="N",--('2) Income'!$I$13:$I$32=DAY(A713)),--('2) Income'!$I$13:$I$32&gt;=DAY(A713))),--(IFERROR(MOD('2) Income'!$H$13:$H$32-MONTH(A713)+12,12),1)=0),'2) Income'!$E$13:$E$32)))</f>
        <v>0</v>
      </c>
      <c r="AI713" s="8">
        <f>IF(A713="","",IF(COUNTIF('2) Income'!$D$13:$D$32,"one-time")=0,0,SUMIFS('2) Income'!$E$13:$E$32,'2) Income'!$D$13:$D$32,"one-time",'2) Income'!$F$13:$F$32,"="&amp;$A713)))</f>
        <v>0</v>
      </c>
      <c r="AJ713" s="9">
        <f t="shared" si="56"/>
        <v>0</v>
      </c>
    </row>
    <row r="714" spans="1:36">
      <c r="A714" s="7">
        <f>IF(A713="","",IF(A713+1&lt;='1) Period'!$E$21,A713+1,""))</f>
        <v>46186</v>
      </c>
      <c r="B714" s="7" t="str">
        <f t="shared" si="57"/>
        <v>N</v>
      </c>
      <c r="C714" t="str">
        <f t="shared" si="58"/>
        <v>Y</v>
      </c>
      <c r="D714" s="8">
        <f>IF(A714="","",IF(TEXT(A714,"dddd")='4) Happy Money'!$E$23,WAllowance,0))</f>
        <v>0</v>
      </c>
      <c r="E714" s="8">
        <f>IF(A714="","",IF(B714="N",SUMIF(TMonthly[Day of the Month],DAY(A714),TMonthly[Amount]),SUMIF(TMonthly[Day of the Month],"&gt;="&amp;DAY(A714),TMonthly[Amount])))</f>
        <v>0</v>
      </c>
      <c r="F714" s="8" cm="1">
        <f t="array" ref="F714">IF(A714="","",SUMPRODUCT(--(TYearly[Due Date]&lt;=A714),IF(B714="N",--(TYearly[Day]=DAY(A714)),--(TYearly[Day]&gt;=DAY(A714))),--(IFERROR(MOD(TYearly[Month]-MONTH(A714)+12,12),1)=0),TYearly[Amount]))</f>
        <v>0</v>
      </c>
      <c r="G714" s="8">
        <f>IF(A714="","",SUMIF(TOneTime[Due Date],A714,TOneTime[Amount]))</f>
        <v>0</v>
      </c>
      <c r="H714" s="8" cm="1">
        <f t="array" ref="H714">IF(A714="","",IF(COUNTIF(TOther[Frequency],$H$1)=0,0,SUMPRODUCT(--(IFERROR(MOD(A714-TOther[Start Date],7),1)=0),--(TOther[Frequency]=$H$1),--(TOther[Start Date]&lt;=A714),--(TOther[End Date Calc]&gt;=A714),TOther[Amount])))</f>
        <v>0</v>
      </c>
      <c r="I714" s="8" cm="1">
        <f t="array" ref="I714">IF(A714="","",IF(COUNTIF(TOther[Frequency],$I$1)=0,0,SUMPRODUCT(--(IFERROR(MOD(A714-TOther[Start Date],14),1)=0),--(TOther[Frequency]=$I$1),--(TOther[Start Date]&lt;=A714),--(TOther[End Date Calc]&gt;=A714),TOther[Amount])))</f>
        <v>0</v>
      </c>
      <c r="J714" s="8">
        <f>IF(A714="","",IF(COUNTIF(TOther[Frequency],$J$1)=0,0,IF(OR(DAY(A714)=1,DAY(A714)=15),SUMIFS(TOther[Amount],TOther[Frequency],$J$1,TOther[Start Date],"&lt;="&amp;$A714,TOther[End Date Calc],"&gt;="&amp;A714),0)))</f>
        <v>0</v>
      </c>
      <c r="K714" s="8">
        <f>IF(A714="","",IF(COUNTIF(TOther[Frequency],$K$1)=0,0,IF(A714=(A714-DAY(A714)+1+2*7-WEEKDAY(A714-DAY(A714)+8-4,1)),SUMIFS(TOther[Amount],TOther[Frequency],$K$1,TOther[Start Date],"&lt;="&amp;$A714,TOther[End Date Calc],"&gt;="&amp;A714),0)))</f>
        <v>0</v>
      </c>
      <c r="L714" s="8">
        <f>IF(A714="","",IF(COUNTIF(TOther[Frequency],$L$1)=0,0,IF(A714=(A714-DAY(A714)+1+3*7-WEEKDAY(A714-DAY(A714)+8-4,1)),SUMIFS(TOther[Amount],TOther[Frequency],$L$1,TOther[Start Date],"&lt;="&amp;$A714,TOther[End Date Calc],"&gt;="&amp;A714),0)))</f>
        <v>0</v>
      </c>
      <c r="M714" s="8">
        <f>IF(A714="","",IF(COUNTIF(TOther[Frequency],$M$1)=0,0,IF(A714=(A714-DAY(A714)+1+4*7-WEEKDAY(A714-DAY(A714)+8-4,1)),SUMIFS(TOther[Amount],TOther[Frequency],$M$1,TOther[Start Date],"&lt;="&amp;$A714,TOther[End Date Calc],"&gt;="&amp;A714),0)))</f>
        <v>0</v>
      </c>
      <c r="N714" s="8" cm="1">
        <f t="array" ref="N714">IF(A714="","",IF(COUNTIF(TOther[Frequency],$N$1)=0,0,SUMPRODUCT(--(IFERROR(MOD(A714-TOther[Start Date],28),1)=0),--(TOther[Frequency]=$N$1),--(TOther[Start Date]&lt;=A714),--(TOther[End Date Calc]&gt;=A714),TOther[Amount])))</f>
        <v>0</v>
      </c>
      <c r="O714" s="8" cm="1">
        <f t="array" ref="O714">IF(A714="","",IF(COUNTIF(TOther[Frequency],$O$1)=0,0,SUMPRODUCT(--(IFERROR(MOD(A714-TOther[Start Date],42),1)=0),--(TOther[Frequency]=$O$1),--(TOther[Start Date]&lt;=A714),--(TOther[End Date Calc]&gt;=A714),TOther[Amount])))</f>
        <v>0</v>
      </c>
      <c r="P714" s="8" cm="1">
        <f t="array" ref="P714">IF(A714="","",IF(COUNTIF(TOther[Frequency],$P$1)=0,0,SUMPRODUCT(--(IFERROR(MOD(A714-TOther[Start Date],56),1)=0),--(TOther[Frequency]=$P$1),--(TOther[Start Date]&lt;=A714),--(TOther[End Date Calc]&gt;=A714),TOther[Amount])))</f>
        <v>0</v>
      </c>
      <c r="Q714" s="8">
        <f>IF(A714="","",IF(COUNTIF(TOther[Frequency],$Q$1)=0,0,IF(B714="N",SUMIFS(TOther[Amount],TOther[Frequency],$Q$1,TOther[Start Date],"&lt;="&amp;$A714,TOther[End Date Calc],"&gt;="&amp;A714,TOther[Start Day],DAY(A714)),SUMIFS(TOther[Amount],TOther[Frequency],$Q$1,TOther[Start Date],"&lt;="&amp;$A714,TOther[End Date Calc],"&gt;="&amp;A714,TOther[Start Day],"&gt;="&amp;DAY(A714)))))</f>
        <v>0</v>
      </c>
      <c r="R714" s="8" cm="1">
        <f t="array" ref="R714">IF(A714="","",IF(COUNTIF(TOther[Frequency],R$1)=0,0,SUMPRODUCT(--(TOther[Frequency]=R$1),--(TOther[Start Date]&lt;=A714),--(TOther[End Date Calc]&gt;=A714),IF(B714="N",--(TOther[Start Day]=DAY(A714)),--(TOther[Start Day]&gt;=DAY(A714))),--(IFERROR(MOD(TOther[Start Month]-MONTH(A714)+2,2),1)=0),TOther[Amount])))</f>
        <v>0</v>
      </c>
      <c r="S714" s="8" cm="1">
        <f t="array" ref="S714">IF(A714="","",IF(COUNTIF(TOther[Frequency],S$1)=0,0,SUMPRODUCT(--(TOther[Frequency]=S$1),--(TOther[Start Date]&lt;=A714),--(TOther[End Date Calc]&gt;=A714),IF(B714="N",--(TOther[Start Day]=DAY(A714)),--(TOther[Start Day]&gt;=DAY(A714))),--(IFERROR(MOD(TOther[Start Month]-MONTH(A714)+3,3),1)=0),TOther[Amount])))</f>
        <v>0</v>
      </c>
      <c r="T714" s="8" cm="1">
        <f t="array" ref="T714">IF($A714="","",IF(COUNTIF(TOther[Frequency],T$1)=0,0,SUMPRODUCT(--(TOther[Frequency]=T$1),--(TOther[Start Date]&lt;=$A714),--(TOther[End Date Calc]&gt;=$A714),IF($B714="N",--(TOther[Start Day]=DAY($A714)),--(TOther[Start Day]&gt;=DAY($A714))),--(IFERROR(MOD(TOther[Start Month]-MONTH($A714)+4,4),1)=0),TOther[Amount])))</f>
        <v>0</v>
      </c>
      <c r="U714" s="8" cm="1">
        <f t="array" ref="U714">IF(A714="","",IF(COUNTIF(TOther[Frequency],$U$1)=0,0,SUMPRODUCT(--(TOther[Frequency]=$U$1),--(TOther[Start Date]&lt;=A714),--(TOther[End Date Calc]&gt;=A714),IF(B714="N",--(TOther[Start Day]=DAY(A714)),--(TOther[Start Day]&gt;=DAY(A714))),--(IFERROR(MOD(TOther[Start Month]-MONTH(A714)+6,6),1)=0),TOther[Amount])))</f>
        <v>0</v>
      </c>
      <c r="V714" s="8" cm="1">
        <f t="array" ref="V714">IF(A714="","",IF(COUNTIF(TOther[Frequency],$V$1)=0,0,SUMPRODUCT(--(TOther[Frequency]=$V$1),--(TOther[Start Date]&lt;=A714),--(TOther[End Date Calc]&gt;=A714),IF(B714="N",--(TOther[Start Day]=DAY(A714)),--(TOther[Start Day]&gt;=DAY(A714))),--(IFERROR(MOD(TOther[Start Month]-MONTH(A714)+12,12),1)=0),TOther[Amount])))</f>
        <v>0</v>
      </c>
      <c r="W714" s="8">
        <f>IF(A714="","",SUMIFS(TOther[Amount],TOther[Start Date],A714,TOther[Frequency],$W$1))</f>
        <v>0</v>
      </c>
      <c r="X714" s="9">
        <f t="shared" si="55"/>
        <v>0</v>
      </c>
      <c r="Y714" s="9">
        <f t="shared" si="59"/>
        <v>0</v>
      </c>
      <c r="Z714" s="8" cm="1">
        <f t="array" ref="Z714">IF(A714="","",IF(COUNTIF('2) Income'!$D$13:$D$32,"Weekly")=0,0,SUMPRODUCT(--(IFERROR(MOD(A714-'2) Income'!$F$13:$F$32,7),1)=0),--('2) Income'!$D$13:$D$32="Weekly"),--('2) Income'!$F$13:$F$32&lt;=A714),'2) Income'!$E$13:$E$32)))</f>
        <v>0</v>
      </c>
      <c r="AA714" s="8" cm="1">
        <f t="array" ref="AA714">IF(A714="","",IF(COUNTIF('2) Income'!$D$13:$D$32,"Every Other Week")=0,0,SUMPRODUCT(--(IFERROR(MOD(A714-'2) Income'!$F$13:$F$32,14),1)=0),--('2) Income'!$D$13:$D$32="Every Other Week"),--('2) Income'!$F$13:$F$32&lt;=A714),'2) Income'!$E$13:$E$32)))</f>
        <v>0</v>
      </c>
      <c r="AB714" s="8">
        <f>IF(A714="","",IF(COUNTIF('2) Income'!$D$13:$D$32,"1st and 15th")=0,0,IF(OR(DAY(A714)=1,DAY(A714)=15),SUMIFS('2) Income'!$E$13:$E$32,'2) Income'!$D$13:$D$32,"1st and 15th",'2) Income'!$F$13:$F$32,"&lt;="&amp;$A714),0)))</f>
        <v>0</v>
      </c>
      <c r="AC714" s="8">
        <f>IF(A714="","",IF(COUNTIF('2) Income'!$D$13:$D$32,"2nd Wednesday")=0,0,IF(A714=(A714-DAY(A714)+1+2*7-WEEKDAY(A714-DAY(A714)+8-4,1)),SUMIFS('2) Income'!$E$13:$E$32,'2) Income'!$D$13:$D$32,"2nd Wednesday",'2) Income'!$F$13:$F$32,"&lt;="&amp;$A714),0)))</f>
        <v>0</v>
      </c>
      <c r="AD714" s="8">
        <f>IF(A714="","",IF(COUNTIF('2) Income'!$D$13:$D$32,"3rd Wednesday")=0,0,IF(A714=(A714-DAY(A714)+1+3*7-WEEKDAY(A714-DAY(A714)+8-4,1)),SUMIFS('2) Income'!$E$13:$E$32,'2) Income'!$D$13:$D$32,"3rd Wednesday",'2) Income'!$F$13:$F$32,"&lt;="&amp;$A714),0)))</f>
        <v>0</v>
      </c>
      <c r="AE714" s="8">
        <f>IF(A714="","",IF(COUNTIF('2) Income'!$D$13:$D$32,"4th Wednesday")=0,0,IF(A714=(A714-DAY(A714)+1+4*7-WEEKDAY(A714-DAY(A714)+8-4,1)),SUMIFS('2) Income'!$E$13:$E$32,'2) Income'!$D$13:$D$32,"4th Wednesday",'2) Income'!$F$13:$F$32,"&lt;="&amp;$A714),0)))</f>
        <v>0</v>
      </c>
      <c r="AF714" s="8" cm="1">
        <f t="array" ref="AF714">IF(A714="","",IF(COUNTIF('2) Income'!$D$13:$D$32,"Every 4 Weeks")=0,0,SUMPRODUCT(--(IFERROR(MOD(A714-'2) Income'!$F$13:$F$32,28),1)=0),--('2) Income'!$D$13:$D$32="Every 4 Weeks"),--('2) Income'!$F$13:$F$32&lt;=A714),'2) Income'!$E$13:$E$32)))</f>
        <v>0</v>
      </c>
      <c r="AG714" s="8">
        <f>IF(A714="","",IF(COUNTIF('2) Income'!$D$13:$D$32,"Monthly")=0,0,IF(B714="N",SUMIFS('2) Income'!$E$13:$E$32,'2) Income'!$D$13:$D$32,"monthly",'2) Income'!$F$13:$F$32,"&lt;="&amp;$A714,'2) Income'!$I$13:$I$32,DAY(A714)),SUMIFS('2) Income'!$E$13:$E$32,'2) Income'!$D$13:$D$32,"monthly",'2) Income'!$F$13:$F$32,"&lt;="&amp;$A714,'2) Income'!$I$13:$I$32,"&gt;="&amp;DAY(A714)))))</f>
        <v>0</v>
      </c>
      <c r="AH714" s="8" cm="1">
        <f t="array" ref="AH714">IF(A714="","",IF(COUNTIF('2) Income'!$D$13:$D$32,"Yearly")=0,0,SUMPRODUCT(--('2) Income'!$D$13:$D$32="Yearly"),--('2) Income'!$F$13:$F$32&lt;=A714),IF(B714="N",--('2) Income'!$I$13:$I$32=DAY(A714)),--('2) Income'!$I$13:$I$32&gt;=DAY(A714))),--(IFERROR(MOD('2) Income'!$H$13:$H$32-MONTH(A714)+12,12),1)=0),'2) Income'!$E$13:$E$32)))</f>
        <v>0</v>
      </c>
      <c r="AI714" s="8">
        <f>IF(A714="","",IF(COUNTIF('2) Income'!$D$13:$D$32,"one-time")=0,0,SUMIFS('2) Income'!$E$13:$E$32,'2) Income'!$D$13:$D$32,"one-time",'2) Income'!$F$13:$F$32,"="&amp;$A714)))</f>
        <v>0</v>
      </c>
      <c r="AJ714" s="9">
        <f t="shared" si="56"/>
        <v>0</v>
      </c>
    </row>
    <row r="715" spans="1:36">
      <c r="A715" s="7">
        <f>IF(A714="","",IF(A714+1&lt;='1) Period'!$E$21,A714+1,""))</f>
        <v>46187</v>
      </c>
      <c r="B715" s="7" t="str">
        <f t="shared" si="57"/>
        <v>N</v>
      </c>
      <c r="C715" t="str">
        <f t="shared" si="58"/>
        <v>Y</v>
      </c>
      <c r="D715" s="8">
        <f>IF(A715="","",IF(TEXT(A715,"dddd")='4) Happy Money'!$E$23,WAllowance,0))</f>
        <v>0</v>
      </c>
      <c r="E715" s="8">
        <f>IF(A715="","",IF(B715="N",SUMIF(TMonthly[Day of the Month],DAY(A715),TMonthly[Amount]),SUMIF(TMonthly[Day of the Month],"&gt;="&amp;DAY(A715),TMonthly[Amount])))</f>
        <v>0</v>
      </c>
      <c r="F715" s="8" cm="1">
        <f t="array" ref="F715">IF(A715="","",SUMPRODUCT(--(TYearly[Due Date]&lt;=A715),IF(B715="N",--(TYearly[Day]=DAY(A715)),--(TYearly[Day]&gt;=DAY(A715))),--(IFERROR(MOD(TYearly[Month]-MONTH(A715)+12,12),1)=0),TYearly[Amount]))</f>
        <v>0</v>
      </c>
      <c r="G715" s="8">
        <f>IF(A715="","",SUMIF(TOneTime[Due Date],A715,TOneTime[Amount]))</f>
        <v>0</v>
      </c>
      <c r="H715" s="8" cm="1">
        <f t="array" ref="H715">IF(A715="","",IF(COUNTIF(TOther[Frequency],$H$1)=0,0,SUMPRODUCT(--(IFERROR(MOD(A715-TOther[Start Date],7),1)=0),--(TOther[Frequency]=$H$1),--(TOther[Start Date]&lt;=A715),--(TOther[End Date Calc]&gt;=A715),TOther[Amount])))</f>
        <v>0</v>
      </c>
      <c r="I715" s="8" cm="1">
        <f t="array" ref="I715">IF(A715="","",IF(COUNTIF(TOther[Frequency],$I$1)=0,0,SUMPRODUCT(--(IFERROR(MOD(A715-TOther[Start Date],14),1)=0),--(TOther[Frequency]=$I$1),--(TOther[Start Date]&lt;=A715),--(TOther[End Date Calc]&gt;=A715),TOther[Amount])))</f>
        <v>0</v>
      </c>
      <c r="J715" s="8">
        <f>IF(A715="","",IF(COUNTIF(TOther[Frequency],$J$1)=0,0,IF(OR(DAY(A715)=1,DAY(A715)=15),SUMIFS(TOther[Amount],TOther[Frequency],$J$1,TOther[Start Date],"&lt;="&amp;$A715,TOther[End Date Calc],"&gt;="&amp;A715),0)))</f>
        <v>0</v>
      </c>
      <c r="K715" s="8">
        <f>IF(A715="","",IF(COUNTIF(TOther[Frequency],$K$1)=0,0,IF(A715=(A715-DAY(A715)+1+2*7-WEEKDAY(A715-DAY(A715)+8-4,1)),SUMIFS(TOther[Amount],TOther[Frequency],$K$1,TOther[Start Date],"&lt;="&amp;$A715,TOther[End Date Calc],"&gt;="&amp;A715),0)))</f>
        <v>0</v>
      </c>
      <c r="L715" s="8">
        <f>IF(A715="","",IF(COUNTIF(TOther[Frequency],$L$1)=0,0,IF(A715=(A715-DAY(A715)+1+3*7-WEEKDAY(A715-DAY(A715)+8-4,1)),SUMIFS(TOther[Amount],TOther[Frequency],$L$1,TOther[Start Date],"&lt;="&amp;$A715,TOther[End Date Calc],"&gt;="&amp;A715),0)))</f>
        <v>0</v>
      </c>
      <c r="M715" s="8">
        <f>IF(A715="","",IF(COUNTIF(TOther[Frequency],$M$1)=0,0,IF(A715=(A715-DAY(A715)+1+4*7-WEEKDAY(A715-DAY(A715)+8-4,1)),SUMIFS(TOther[Amount],TOther[Frequency],$M$1,TOther[Start Date],"&lt;="&amp;$A715,TOther[End Date Calc],"&gt;="&amp;A715),0)))</f>
        <v>0</v>
      </c>
      <c r="N715" s="8" cm="1">
        <f t="array" ref="N715">IF(A715="","",IF(COUNTIF(TOther[Frequency],$N$1)=0,0,SUMPRODUCT(--(IFERROR(MOD(A715-TOther[Start Date],28),1)=0),--(TOther[Frequency]=$N$1),--(TOther[Start Date]&lt;=A715),--(TOther[End Date Calc]&gt;=A715),TOther[Amount])))</f>
        <v>0</v>
      </c>
      <c r="O715" s="8" cm="1">
        <f t="array" ref="O715">IF(A715="","",IF(COUNTIF(TOther[Frequency],$O$1)=0,0,SUMPRODUCT(--(IFERROR(MOD(A715-TOther[Start Date],42),1)=0),--(TOther[Frequency]=$O$1),--(TOther[Start Date]&lt;=A715),--(TOther[End Date Calc]&gt;=A715),TOther[Amount])))</f>
        <v>0</v>
      </c>
      <c r="P715" s="8" cm="1">
        <f t="array" ref="P715">IF(A715="","",IF(COUNTIF(TOther[Frequency],$P$1)=0,0,SUMPRODUCT(--(IFERROR(MOD(A715-TOther[Start Date],56),1)=0),--(TOther[Frequency]=$P$1),--(TOther[Start Date]&lt;=A715),--(TOther[End Date Calc]&gt;=A715),TOther[Amount])))</f>
        <v>0</v>
      </c>
      <c r="Q715" s="8">
        <f>IF(A715="","",IF(COUNTIF(TOther[Frequency],$Q$1)=0,0,IF(B715="N",SUMIFS(TOther[Amount],TOther[Frequency],$Q$1,TOther[Start Date],"&lt;="&amp;$A715,TOther[End Date Calc],"&gt;="&amp;A715,TOther[Start Day],DAY(A715)),SUMIFS(TOther[Amount],TOther[Frequency],$Q$1,TOther[Start Date],"&lt;="&amp;$A715,TOther[End Date Calc],"&gt;="&amp;A715,TOther[Start Day],"&gt;="&amp;DAY(A715)))))</f>
        <v>0</v>
      </c>
      <c r="R715" s="8" cm="1">
        <f t="array" ref="R715">IF(A715="","",IF(COUNTIF(TOther[Frequency],R$1)=0,0,SUMPRODUCT(--(TOther[Frequency]=R$1),--(TOther[Start Date]&lt;=A715),--(TOther[End Date Calc]&gt;=A715),IF(B715="N",--(TOther[Start Day]=DAY(A715)),--(TOther[Start Day]&gt;=DAY(A715))),--(IFERROR(MOD(TOther[Start Month]-MONTH(A715)+2,2),1)=0),TOther[Amount])))</f>
        <v>0</v>
      </c>
      <c r="S715" s="8" cm="1">
        <f t="array" ref="S715">IF(A715="","",IF(COUNTIF(TOther[Frequency],S$1)=0,0,SUMPRODUCT(--(TOther[Frequency]=S$1),--(TOther[Start Date]&lt;=A715),--(TOther[End Date Calc]&gt;=A715),IF(B715="N",--(TOther[Start Day]=DAY(A715)),--(TOther[Start Day]&gt;=DAY(A715))),--(IFERROR(MOD(TOther[Start Month]-MONTH(A715)+3,3),1)=0),TOther[Amount])))</f>
        <v>0</v>
      </c>
      <c r="T715" s="8" cm="1">
        <f t="array" ref="T715">IF($A715="","",IF(COUNTIF(TOther[Frequency],T$1)=0,0,SUMPRODUCT(--(TOther[Frequency]=T$1),--(TOther[Start Date]&lt;=$A715),--(TOther[End Date Calc]&gt;=$A715),IF($B715="N",--(TOther[Start Day]=DAY($A715)),--(TOther[Start Day]&gt;=DAY($A715))),--(IFERROR(MOD(TOther[Start Month]-MONTH($A715)+4,4),1)=0),TOther[Amount])))</f>
        <v>0</v>
      </c>
      <c r="U715" s="8" cm="1">
        <f t="array" ref="U715">IF(A715="","",IF(COUNTIF(TOther[Frequency],$U$1)=0,0,SUMPRODUCT(--(TOther[Frequency]=$U$1),--(TOther[Start Date]&lt;=A715),--(TOther[End Date Calc]&gt;=A715),IF(B715="N",--(TOther[Start Day]=DAY(A715)),--(TOther[Start Day]&gt;=DAY(A715))),--(IFERROR(MOD(TOther[Start Month]-MONTH(A715)+6,6),1)=0),TOther[Amount])))</f>
        <v>0</v>
      </c>
      <c r="V715" s="8" cm="1">
        <f t="array" ref="V715">IF(A715="","",IF(COUNTIF(TOther[Frequency],$V$1)=0,0,SUMPRODUCT(--(TOther[Frequency]=$V$1),--(TOther[Start Date]&lt;=A715),--(TOther[End Date Calc]&gt;=A715),IF(B715="N",--(TOther[Start Day]=DAY(A715)),--(TOther[Start Day]&gt;=DAY(A715))),--(IFERROR(MOD(TOther[Start Month]-MONTH(A715)+12,12),1)=0),TOther[Amount])))</f>
        <v>0</v>
      </c>
      <c r="W715" s="8">
        <f>IF(A715="","",SUMIFS(TOther[Amount],TOther[Start Date],A715,TOther[Frequency],$W$1))</f>
        <v>0</v>
      </c>
      <c r="X715" s="9">
        <f t="shared" si="55"/>
        <v>0</v>
      </c>
      <c r="Y715" s="9">
        <f t="shared" si="59"/>
        <v>0</v>
      </c>
      <c r="Z715" s="8" cm="1">
        <f t="array" ref="Z715">IF(A715="","",IF(COUNTIF('2) Income'!$D$13:$D$32,"Weekly")=0,0,SUMPRODUCT(--(IFERROR(MOD(A715-'2) Income'!$F$13:$F$32,7),1)=0),--('2) Income'!$D$13:$D$32="Weekly"),--('2) Income'!$F$13:$F$32&lt;=A715),'2) Income'!$E$13:$E$32)))</f>
        <v>0</v>
      </c>
      <c r="AA715" s="8" cm="1">
        <f t="array" ref="AA715">IF(A715="","",IF(COUNTIF('2) Income'!$D$13:$D$32,"Every Other Week")=0,0,SUMPRODUCT(--(IFERROR(MOD(A715-'2) Income'!$F$13:$F$32,14),1)=0),--('2) Income'!$D$13:$D$32="Every Other Week"),--('2) Income'!$F$13:$F$32&lt;=A715),'2) Income'!$E$13:$E$32)))</f>
        <v>0</v>
      </c>
      <c r="AB715" s="8">
        <f>IF(A715="","",IF(COUNTIF('2) Income'!$D$13:$D$32,"1st and 15th")=0,0,IF(OR(DAY(A715)=1,DAY(A715)=15),SUMIFS('2) Income'!$E$13:$E$32,'2) Income'!$D$13:$D$32,"1st and 15th",'2) Income'!$F$13:$F$32,"&lt;="&amp;$A715),0)))</f>
        <v>0</v>
      </c>
      <c r="AC715" s="8">
        <f>IF(A715="","",IF(COUNTIF('2) Income'!$D$13:$D$32,"2nd Wednesday")=0,0,IF(A715=(A715-DAY(A715)+1+2*7-WEEKDAY(A715-DAY(A715)+8-4,1)),SUMIFS('2) Income'!$E$13:$E$32,'2) Income'!$D$13:$D$32,"2nd Wednesday",'2) Income'!$F$13:$F$32,"&lt;="&amp;$A715),0)))</f>
        <v>0</v>
      </c>
      <c r="AD715" s="8">
        <f>IF(A715="","",IF(COUNTIF('2) Income'!$D$13:$D$32,"3rd Wednesday")=0,0,IF(A715=(A715-DAY(A715)+1+3*7-WEEKDAY(A715-DAY(A715)+8-4,1)),SUMIFS('2) Income'!$E$13:$E$32,'2) Income'!$D$13:$D$32,"3rd Wednesday",'2) Income'!$F$13:$F$32,"&lt;="&amp;$A715),0)))</f>
        <v>0</v>
      </c>
      <c r="AE715" s="8">
        <f>IF(A715="","",IF(COUNTIF('2) Income'!$D$13:$D$32,"4th Wednesday")=0,0,IF(A715=(A715-DAY(A715)+1+4*7-WEEKDAY(A715-DAY(A715)+8-4,1)),SUMIFS('2) Income'!$E$13:$E$32,'2) Income'!$D$13:$D$32,"4th Wednesday",'2) Income'!$F$13:$F$32,"&lt;="&amp;$A715),0)))</f>
        <v>0</v>
      </c>
      <c r="AF715" s="8" cm="1">
        <f t="array" ref="AF715">IF(A715="","",IF(COUNTIF('2) Income'!$D$13:$D$32,"Every 4 Weeks")=0,0,SUMPRODUCT(--(IFERROR(MOD(A715-'2) Income'!$F$13:$F$32,28),1)=0),--('2) Income'!$D$13:$D$32="Every 4 Weeks"),--('2) Income'!$F$13:$F$32&lt;=A715),'2) Income'!$E$13:$E$32)))</f>
        <v>0</v>
      </c>
      <c r="AG715" s="8">
        <f>IF(A715="","",IF(COUNTIF('2) Income'!$D$13:$D$32,"Monthly")=0,0,IF(B715="N",SUMIFS('2) Income'!$E$13:$E$32,'2) Income'!$D$13:$D$32,"monthly",'2) Income'!$F$13:$F$32,"&lt;="&amp;$A715,'2) Income'!$I$13:$I$32,DAY(A715)),SUMIFS('2) Income'!$E$13:$E$32,'2) Income'!$D$13:$D$32,"monthly",'2) Income'!$F$13:$F$32,"&lt;="&amp;$A715,'2) Income'!$I$13:$I$32,"&gt;="&amp;DAY(A715)))))</f>
        <v>0</v>
      </c>
      <c r="AH715" s="8" cm="1">
        <f t="array" ref="AH715">IF(A715="","",IF(COUNTIF('2) Income'!$D$13:$D$32,"Yearly")=0,0,SUMPRODUCT(--('2) Income'!$D$13:$D$32="Yearly"),--('2) Income'!$F$13:$F$32&lt;=A715),IF(B715="N",--('2) Income'!$I$13:$I$32=DAY(A715)),--('2) Income'!$I$13:$I$32&gt;=DAY(A715))),--(IFERROR(MOD('2) Income'!$H$13:$H$32-MONTH(A715)+12,12),1)=0),'2) Income'!$E$13:$E$32)))</f>
        <v>0</v>
      </c>
      <c r="AI715" s="8">
        <f>IF(A715="","",IF(COUNTIF('2) Income'!$D$13:$D$32,"one-time")=0,0,SUMIFS('2) Income'!$E$13:$E$32,'2) Income'!$D$13:$D$32,"one-time",'2) Income'!$F$13:$F$32,"="&amp;$A715)))</f>
        <v>0</v>
      </c>
      <c r="AJ715" s="9">
        <f t="shared" si="56"/>
        <v>0</v>
      </c>
    </row>
    <row r="716" spans="1:36">
      <c r="A716" s="7">
        <f>IF(A715="","",IF(A715+1&lt;='1) Period'!$E$21,A715+1,""))</f>
        <v>46188</v>
      </c>
      <c r="B716" s="7" t="str">
        <f t="shared" si="57"/>
        <v>N</v>
      </c>
      <c r="C716" t="str">
        <f t="shared" si="58"/>
        <v>F</v>
      </c>
      <c r="D716" s="8">
        <f>IF(A716="","",IF(TEXT(A716,"dddd")='4) Happy Money'!$E$23,WAllowance,0))</f>
        <v>400</v>
      </c>
      <c r="E716" s="8">
        <f>IF(A716="","",IF(B716="N",SUMIF(TMonthly[Day of the Month],DAY(A716),TMonthly[Amount]),SUMIF(TMonthly[Day of the Month],"&gt;="&amp;DAY(A716),TMonthly[Amount])))</f>
        <v>0</v>
      </c>
      <c r="F716" s="8" cm="1">
        <f t="array" ref="F716">IF(A716="","",SUMPRODUCT(--(TYearly[Due Date]&lt;=A716),IF(B716="N",--(TYearly[Day]=DAY(A716)),--(TYearly[Day]&gt;=DAY(A716))),--(IFERROR(MOD(TYearly[Month]-MONTH(A716)+12,12),1)=0),TYearly[Amount]))</f>
        <v>0</v>
      </c>
      <c r="G716" s="8">
        <f>IF(A716="","",SUMIF(TOneTime[Due Date],A716,TOneTime[Amount]))</f>
        <v>0</v>
      </c>
      <c r="H716" s="8" cm="1">
        <f t="array" ref="H716">IF(A716="","",IF(COUNTIF(TOther[Frequency],$H$1)=0,0,SUMPRODUCT(--(IFERROR(MOD(A716-TOther[Start Date],7),1)=0),--(TOther[Frequency]=$H$1),--(TOther[Start Date]&lt;=A716),--(TOther[End Date Calc]&gt;=A716),TOther[Amount])))</f>
        <v>0</v>
      </c>
      <c r="I716" s="8" cm="1">
        <f t="array" ref="I716">IF(A716="","",IF(COUNTIF(TOther[Frequency],$I$1)=0,0,SUMPRODUCT(--(IFERROR(MOD(A716-TOther[Start Date],14),1)=0),--(TOther[Frequency]=$I$1),--(TOther[Start Date]&lt;=A716),--(TOther[End Date Calc]&gt;=A716),TOther[Amount])))</f>
        <v>0</v>
      </c>
      <c r="J716" s="8">
        <f>IF(A716="","",IF(COUNTIF(TOther[Frequency],$J$1)=0,0,IF(OR(DAY(A716)=1,DAY(A716)=15),SUMIFS(TOther[Amount],TOther[Frequency],$J$1,TOther[Start Date],"&lt;="&amp;$A716,TOther[End Date Calc],"&gt;="&amp;A716),0)))</f>
        <v>0</v>
      </c>
      <c r="K716" s="8">
        <f>IF(A716="","",IF(COUNTIF(TOther[Frequency],$K$1)=0,0,IF(A716=(A716-DAY(A716)+1+2*7-WEEKDAY(A716-DAY(A716)+8-4,1)),SUMIFS(TOther[Amount],TOther[Frequency],$K$1,TOther[Start Date],"&lt;="&amp;$A716,TOther[End Date Calc],"&gt;="&amp;A716),0)))</f>
        <v>0</v>
      </c>
      <c r="L716" s="8">
        <f>IF(A716="","",IF(COUNTIF(TOther[Frequency],$L$1)=0,0,IF(A716=(A716-DAY(A716)+1+3*7-WEEKDAY(A716-DAY(A716)+8-4,1)),SUMIFS(TOther[Amount],TOther[Frequency],$L$1,TOther[Start Date],"&lt;="&amp;$A716,TOther[End Date Calc],"&gt;="&amp;A716),0)))</f>
        <v>0</v>
      </c>
      <c r="M716" s="8">
        <f>IF(A716="","",IF(COUNTIF(TOther[Frequency],$M$1)=0,0,IF(A716=(A716-DAY(A716)+1+4*7-WEEKDAY(A716-DAY(A716)+8-4,1)),SUMIFS(TOther[Amount],TOther[Frequency],$M$1,TOther[Start Date],"&lt;="&amp;$A716,TOther[End Date Calc],"&gt;="&amp;A716),0)))</f>
        <v>0</v>
      </c>
      <c r="N716" s="8" cm="1">
        <f t="array" ref="N716">IF(A716="","",IF(COUNTIF(TOther[Frequency],$N$1)=0,0,SUMPRODUCT(--(IFERROR(MOD(A716-TOther[Start Date],28),1)=0),--(TOther[Frequency]=$N$1),--(TOther[Start Date]&lt;=A716),--(TOther[End Date Calc]&gt;=A716),TOther[Amount])))</f>
        <v>0</v>
      </c>
      <c r="O716" s="8" cm="1">
        <f t="array" ref="O716">IF(A716="","",IF(COUNTIF(TOther[Frequency],$O$1)=0,0,SUMPRODUCT(--(IFERROR(MOD(A716-TOther[Start Date],42),1)=0),--(TOther[Frequency]=$O$1),--(TOther[Start Date]&lt;=A716),--(TOther[End Date Calc]&gt;=A716),TOther[Amount])))</f>
        <v>0</v>
      </c>
      <c r="P716" s="8" cm="1">
        <f t="array" ref="P716">IF(A716="","",IF(COUNTIF(TOther[Frequency],$P$1)=0,0,SUMPRODUCT(--(IFERROR(MOD(A716-TOther[Start Date],56),1)=0),--(TOther[Frequency]=$P$1),--(TOther[Start Date]&lt;=A716),--(TOther[End Date Calc]&gt;=A716),TOther[Amount])))</f>
        <v>0</v>
      </c>
      <c r="Q716" s="8">
        <f>IF(A716="","",IF(COUNTIF(TOther[Frequency],$Q$1)=0,0,IF(B716="N",SUMIFS(TOther[Amount],TOther[Frequency],$Q$1,TOther[Start Date],"&lt;="&amp;$A716,TOther[End Date Calc],"&gt;="&amp;A716,TOther[Start Day],DAY(A716)),SUMIFS(TOther[Amount],TOther[Frequency],$Q$1,TOther[Start Date],"&lt;="&amp;$A716,TOther[End Date Calc],"&gt;="&amp;A716,TOther[Start Day],"&gt;="&amp;DAY(A716)))))</f>
        <v>0</v>
      </c>
      <c r="R716" s="8" cm="1">
        <f t="array" ref="R716">IF(A716="","",IF(COUNTIF(TOther[Frequency],R$1)=0,0,SUMPRODUCT(--(TOther[Frequency]=R$1),--(TOther[Start Date]&lt;=A716),--(TOther[End Date Calc]&gt;=A716),IF(B716="N",--(TOther[Start Day]=DAY(A716)),--(TOther[Start Day]&gt;=DAY(A716))),--(IFERROR(MOD(TOther[Start Month]-MONTH(A716)+2,2),1)=0),TOther[Amount])))</f>
        <v>0</v>
      </c>
      <c r="S716" s="8" cm="1">
        <f t="array" ref="S716">IF(A716="","",IF(COUNTIF(TOther[Frequency],S$1)=0,0,SUMPRODUCT(--(TOther[Frequency]=S$1),--(TOther[Start Date]&lt;=A716),--(TOther[End Date Calc]&gt;=A716),IF(B716="N",--(TOther[Start Day]=DAY(A716)),--(TOther[Start Day]&gt;=DAY(A716))),--(IFERROR(MOD(TOther[Start Month]-MONTH(A716)+3,3),1)=0),TOther[Amount])))</f>
        <v>0</v>
      </c>
      <c r="T716" s="8" cm="1">
        <f t="array" ref="T716">IF($A716="","",IF(COUNTIF(TOther[Frequency],T$1)=0,0,SUMPRODUCT(--(TOther[Frequency]=T$1),--(TOther[Start Date]&lt;=$A716),--(TOther[End Date Calc]&gt;=$A716),IF($B716="N",--(TOther[Start Day]=DAY($A716)),--(TOther[Start Day]&gt;=DAY($A716))),--(IFERROR(MOD(TOther[Start Month]-MONTH($A716)+4,4),1)=0),TOther[Amount])))</f>
        <v>0</v>
      </c>
      <c r="U716" s="8" cm="1">
        <f t="array" ref="U716">IF(A716="","",IF(COUNTIF(TOther[Frequency],$U$1)=0,0,SUMPRODUCT(--(TOther[Frequency]=$U$1),--(TOther[Start Date]&lt;=A716),--(TOther[End Date Calc]&gt;=A716),IF(B716="N",--(TOther[Start Day]=DAY(A716)),--(TOther[Start Day]&gt;=DAY(A716))),--(IFERROR(MOD(TOther[Start Month]-MONTH(A716)+6,6),1)=0),TOther[Amount])))</f>
        <v>400</v>
      </c>
      <c r="V716" s="8" cm="1">
        <f t="array" ref="V716">IF(A716="","",IF(COUNTIF(TOther[Frequency],$V$1)=0,0,SUMPRODUCT(--(TOther[Frequency]=$V$1),--(TOther[Start Date]&lt;=A716),--(TOther[End Date Calc]&gt;=A716),IF(B716="N",--(TOther[Start Day]=DAY(A716)),--(TOther[Start Day]&gt;=DAY(A716))),--(IFERROR(MOD(TOther[Start Month]-MONTH(A716)+12,12),1)=0),TOther[Amount])))</f>
        <v>0</v>
      </c>
      <c r="W716" s="8">
        <f>IF(A716="","",SUMIFS(TOther[Amount],TOther[Start Date],A716,TOther[Frequency],$W$1))</f>
        <v>0</v>
      </c>
      <c r="X716" s="9">
        <f t="shared" si="55"/>
        <v>400</v>
      </c>
      <c r="Y716" s="9">
        <f t="shared" si="59"/>
        <v>400</v>
      </c>
      <c r="Z716" s="8" cm="1">
        <f t="array" ref="Z716">IF(A716="","",IF(COUNTIF('2) Income'!$D$13:$D$32,"Weekly")=0,0,SUMPRODUCT(--(IFERROR(MOD(A716-'2) Income'!$F$13:$F$32,7),1)=0),--('2) Income'!$D$13:$D$32="Weekly"),--('2) Income'!$F$13:$F$32&lt;=A716),'2) Income'!$E$13:$E$32)))</f>
        <v>0</v>
      </c>
      <c r="AA716" s="8" cm="1">
        <f t="array" ref="AA716">IF(A716="","",IF(COUNTIF('2) Income'!$D$13:$D$32,"Every Other Week")=0,0,SUMPRODUCT(--(IFERROR(MOD(A716-'2) Income'!$F$13:$F$32,14),1)=0),--('2) Income'!$D$13:$D$32="Every Other Week"),--('2) Income'!$F$13:$F$32&lt;=A716),'2) Income'!$E$13:$E$32)))</f>
        <v>0</v>
      </c>
      <c r="AB716" s="8">
        <f>IF(A716="","",IF(COUNTIF('2) Income'!$D$13:$D$32,"1st and 15th")=0,0,IF(OR(DAY(A716)=1,DAY(A716)=15),SUMIFS('2) Income'!$E$13:$E$32,'2) Income'!$D$13:$D$32,"1st and 15th",'2) Income'!$F$13:$F$32,"&lt;="&amp;$A716),0)))</f>
        <v>0</v>
      </c>
      <c r="AC716" s="8">
        <f>IF(A716="","",IF(COUNTIF('2) Income'!$D$13:$D$32,"2nd Wednesday")=0,0,IF(A716=(A716-DAY(A716)+1+2*7-WEEKDAY(A716-DAY(A716)+8-4,1)),SUMIFS('2) Income'!$E$13:$E$32,'2) Income'!$D$13:$D$32,"2nd Wednesday",'2) Income'!$F$13:$F$32,"&lt;="&amp;$A716),0)))</f>
        <v>0</v>
      </c>
      <c r="AD716" s="8">
        <f>IF(A716="","",IF(COUNTIF('2) Income'!$D$13:$D$32,"3rd Wednesday")=0,0,IF(A716=(A716-DAY(A716)+1+3*7-WEEKDAY(A716-DAY(A716)+8-4,1)),SUMIFS('2) Income'!$E$13:$E$32,'2) Income'!$D$13:$D$32,"3rd Wednesday",'2) Income'!$F$13:$F$32,"&lt;="&amp;$A716),0)))</f>
        <v>0</v>
      </c>
      <c r="AE716" s="8">
        <f>IF(A716="","",IF(COUNTIF('2) Income'!$D$13:$D$32,"4th Wednesday")=0,0,IF(A716=(A716-DAY(A716)+1+4*7-WEEKDAY(A716-DAY(A716)+8-4,1)),SUMIFS('2) Income'!$E$13:$E$32,'2) Income'!$D$13:$D$32,"4th Wednesday",'2) Income'!$F$13:$F$32,"&lt;="&amp;$A716),0)))</f>
        <v>0</v>
      </c>
      <c r="AF716" s="8" cm="1">
        <f t="array" ref="AF716">IF(A716="","",IF(COUNTIF('2) Income'!$D$13:$D$32,"Every 4 Weeks")=0,0,SUMPRODUCT(--(IFERROR(MOD(A716-'2) Income'!$F$13:$F$32,28),1)=0),--('2) Income'!$D$13:$D$32="Every 4 Weeks"),--('2) Income'!$F$13:$F$32&lt;=A716),'2) Income'!$E$13:$E$32)))</f>
        <v>0</v>
      </c>
      <c r="AG716" s="8">
        <f>IF(A716="","",IF(COUNTIF('2) Income'!$D$13:$D$32,"Monthly")=0,0,IF(B716="N",SUMIFS('2) Income'!$E$13:$E$32,'2) Income'!$D$13:$D$32,"monthly",'2) Income'!$F$13:$F$32,"&lt;="&amp;$A716,'2) Income'!$I$13:$I$32,DAY(A716)),SUMIFS('2) Income'!$E$13:$E$32,'2) Income'!$D$13:$D$32,"monthly",'2) Income'!$F$13:$F$32,"&lt;="&amp;$A716,'2) Income'!$I$13:$I$32,"&gt;="&amp;DAY(A716)))))</f>
        <v>0</v>
      </c>
      <c r="AH716" s="8" cm="1">
        <f t="array" ref="AH716">IF(A716="","",IF(COUNTIF('2) Income'!$D$13:$D$32,"Yearly")=0,0,SUMPRODUCT(--('2) Income'!$D$13:$D$32="Yearly"),--('2) Income'!$F$13:$F$32&lt;=A716),IF(B716="N",--('2) Income'!$I$13:$I$32=DAY(A716)),--('2) Income'!$I$13:$I$32&gt;=DAY(A716))),--(IFERROR(MOD('2) Income'!$H$13:$H$32-MONTH(A716)+12,12),1)=0),'2) Income'!$E$13:$E$32)))</f>
        <v>0</v>
      </c>
      <c r="AI716" s="8">
        <f>IF(A716="","",IF(COUNTIF('2) Income'!$D$13:$D$32,"one-time")=0,0,SUMIFS('2) Income'!$E$13:$E$32,'2) Income'!$D$13:$D$32,"one-time",'2) Income'!$F$13:$F$32,"="&amp;$A716)))</f>
        <v>0</v>
      </c>
      <c r="AJ716" s="9">
        <f t="shared" si="56"/>
        <v>0</v>
      </c>
    </row>
    <row r="717" spans="1:36">
      <c r="A717" s="7">
        <f>IF(A716="","",IF(A716+1&lt;='1) Period'!$E$21,A716+1,""))</f>
        <v>46189</v>
      </c>
      <c r="B717" s="7" t="str">
        <f t="shared" si="57"/>
        <v>N</v>
      </c>
      <c r="C717" t="str">
        <f t="shared" si="58"/>
        <v>F</v>
      </c>
      <c r="D717" s="8">
        <f>IF(A717="","",IF(TEXT(A717,"dddd")='4) Happy Money'!$E$23,WAllowance,0))</f>
        <v>0</v>
      </c>
      <c r="E717" s="8">
        <f>IF(A717="","",IF(B717="N",SUMIF(TMonthly[Day of the Month],DAY(A717),TMonthly[Amount]),SUMIF(TMonthly[Day of the Month],"&gt;="&amp;DAY(A717),TMonthly[Amount])))</f>
        <v>0</v>
      </c>
      <c r="F717" s="8" cm="1">
        <f t="array" ref="F717">IF(A717="","",SUMPRODUCT(--(TYearly[Due Date]&lt;=A717),IF(B717="N",--(TYearly[Day]=DAY(A717)),--(TYearly[Day]&gt;=DAY(A717))),--(IFERROR(MOD(TYearly[Month]-MONTH(A717)+12,12),1)=0),TYearly[Amount]))</f>
        <v>0</v>
      </c>
      <c r="G717" s="8">
        <f>IF(A717="","",SUMIF(TOneTime[Due Date],A717,TOneTime[Amount]))</f>
        <v>0</v>
      </c>
      <c r="H717" s="8" cm="1">
        <f t="array" ref="H717">IF(A717="","",IF(COUNTIF(TOther[Frequency],$H$1)=0,0,SUMPRODUCT(--(IFERROR(MOD(A717-TOther[Start Date],7),1)=0),--(TOther[Frequency]=$H$1),--(TOther[Start Date]&lt;=A717),--(TOther[End Date Calc]&gt;=A717),TOther[Amount])))</f>
        <v>0</v>
      </c>
      <c r="I717" s="8" cm="1">
        <f t="array" ref="I717">IF(A717="","",IF(COUNTIF(TOther[Frequency],$I$1)=0,0,SUMPRODUCT(--(IFERROR(MOD(A717-TOther[Start Date],14),1)=0),--(TOther[Frequency]=$I$1),--(TOther[Start Date]&lt;=A717),--(TOther[End Date Calc]&gt;=A717),TOther[Amount])))</f>
        <v>0</v>
      </c>
      <c r="J717" s="8">
        <f>IF(A717="","",IF(COUNTIF(TOther[Frequency],$J$1)=0,0,IF(OR(DAY(A717)=1,DAY(A717)=15),SUMIFS(TOther[Amount],TOther[Frequency],$J$1,TOther[Start Date],"&lt;="&amp;$A717,TOther[End Date Calc],"&gt;="&amp;A717),0)))</f>
        <v>0</v>
      </c>
      <c r="K717" s="8">
        <f>IF(A717="","",IF(COUNTIF(TOther[Frequency],$K$1)=0,0,IF(A717=(A717-DAY(A717)+1+2*7-WEEKDAY(A717-DAY(A717)+8-4,1)),SUMIFS(TOther[Amount],TOther[Frequency],$K$1,TOther[Start Date],"&lt;="&amp;$A717,TOther[End Date Calc],"&gt;="&amp;A717),0)))</f>
        <v>0</v>
      </c>
      <c r="L717" s="8">
        <f>IF(A717="","",IF(COUNTIF(TOther[Frequency],$L$1)=0,0,IF(A717=(A717-DAY(A717)+1+3*7-WEEKDAY(A717-DAY(A717)+8-4,1)),SUMIFS(TOther[Amount],TOther[Frequency],$L$1,TOther[Start Date],"&lt;="&amp;$A717,TOther[End Date Calc],"&gt;="&amp;A717),0)))</f>
        <v>0</v>
      </c>
      <c r="M717" s="8">
        <f>IF(A717="","",IF(COUNTIF(TOther[Frequency],$M$1)=0,0,IF(A717=(A717-DAY(A717)+1+4*7-WEEKDAY(A717-DAY(A717)+8-4,1)),SUMIFS(TOther[Amount],TOther[Frequency],$M$1,TOther[Start Date],"&lt;="&amp;$A717,TOther[End Date Calc],"&gt;="&amp;A717),0)))</f>
        <v>0</v>
      </c>
      <c r="N717" s="8" cm="1">
        <f t="array" ref="N717">IF(A717="","",IF(COUNTIF(TOther[Frequency],$N$1)=0,0,SUMPRODUCT(--(IFERROR(MOD(A717-TOther[Start Date],28),1)=0),--(TOther[Frequency]=$N$1),--(TOther[Start Date]&lt;=A717),--(TOther[End Date Calc]&gt;=A717),TOther[Amount])))</f>
        <v>0</v>
      </c>
      <c r="O717" s="8" cm="1">
        <f t="array" ref="O717">IF(A717="","",IF(COUNTIF(TOther[Frequency],$O$1)=0,0,SUMPRODUCT(--(IFERROR(MOD(A717-TOther[Start Date],42),1)=0),--(TOther[Frequency]=$O$1),--(TOther[Start Date]&lt;=A717),--(TOther[End Date Calc]&gt;=A717),TOther[Amount])))</f>
        <v>0</v>
      </c>
      <c r="P717" s="8" cm="1">
        <f t="array" ref="P717">IF(A717="","",IF(COUNTIF(TOther[Frequency],$P$1)=0,0,SUMPRODUCT(--(IFERROR(MOD(A717-TOther[Start Date],56),1)=0),--(TOther[Frequency]=$P$1),--(TOther[Start Date]&lt;=A717),--(TOther[End Date Calc]&gt;=A717),TOther[Amount])))</f>
        <v>0</v>
      </c>
      <c r="Q717" s="8">
        <f>IF(A717="","",IF(COUNTIF(TOther[Frequency],$Q$1)=0,0,IF(B717="N",SUMIFS(TOther[Amount],TOther[Frequency],$Q$1,TOther[Start Date],"&lt;="&amp;$A717,TOther[End Date Calc],"&gt;="&amp;A717,TOther[Start Day],DAY(A717)),SUMIFS(TOther[Amount],TOther[Frequency],$Q$1,TOther[Start Date],"&lt;="&amp;$A717,TOther[End Date Calc],"&gt;="&amp;A717,TOther[Start Day],"&gt;="&amp;DAY(A717)))))</f>
        <v>0</v>
      </c>
      <c r="R717" s="8" cm="1">
        <f t="array" ref="R717">IF(A717="","",IF(COUNTIF(TOther[Frequency],R$1)=0,0,SUMPRODUCT(--(TOther[Frequency]=R$1),--(TOther[Start Date]&lt;=A717),--(TOther[End Date Calc]&gt;=A717),IF(B717="N",--(TOther[Start Day]=DAY(A717)),--(TOther[Start Day]&gt;=DAY(A717))),--(IFERROR(MOD(TOther[Start Month]-MONTH(A717)+2,2),1)=0),TOther[Amount])))</f>
        <v>0</v>
      </c>
      <c r="S717" s="8" cm="1">
        <f t="array" ref="S717">IF(A717="","",IF(COUNTIF(TOther[Frequency],S$1)=0,0,SUMPRODUCT(--(TOther[Frequency]=S$1),--(TOther[Start Date]&lt;=A717),--(TOther[End Date Calc]&gt;=A717),IF(B717="N",--(TOther[Start Day]=DAY(A717)),--(TOther[Start Day]&gt;=DAY(A717))),--(IFERROR(MOD(TOther[Start Month]-MONTH(A717)+3,3),1)=0),TOther[Amount])))</f>
        <v>0</v>
      </c>
      <c r="T717" s="8" cm="1">
        <f t="array" ref="T717">IF($A717="","",IF(COUNTIF(TOther[Frequency],T$1)=0,0,SUMPRODUCT(--(TOther[Frequency]=T$1),--(TOther[Start Date]&lt;=$A717),--(TOther[End Date Calc]&gt;=$A717),IF($B717="N",--(TOther[Start Day]=DAY($A717)),--(TOther[Start Day]&gt;=DAY($A717))),--(IFERROR(MOD(TOther[Start Month]-MONTH($A717)+4,4),1)=0),TOther[Amount])))</f>
        <v>0</v>
      </c>
      <c r="U717" s="8" cm="1">
        <f t="array" ref="U717">IF(A717="","",IF(COUNTIF(TOther[Frequency],$U$1)=0,0,SUMPRODUCT(--(TOther[Frequency]=$U$1),--(TOther[Start Date]&lt;=A717),--(TOther[End Date Calc]&gt;=A717),IF(B717="N",--(TOther[Start Day]=DAY(A717)),--(TOther[Start Day]&gt;=DAY(A717))),--(IFERROR(MOD(TOther[Start Month]-MONTH(A717)+6,6),1)=0),TOther[Amount])))</f>
        <v>0</v>
      </c>
      <c r="V717" s="8" cm="1">
        <f t="array" ref="V717">IF(A717="","",IF(COUNTIF(TOther[Frequency],$V$1)=0,0,SUMPRODUCT(--(TOther[Frequency]=$V$1),--(TOther[Start Date]&lt;=A717),--(TOther[End Date Calc]&gt;=A717),IF(B717="N",--(TOther[Start Day]=DAY(A717)),--(TOther[Start Day]&gt;=DAY(A717))),--(IFERROR(MOD(TOther[Start Month]-MONTH(A717)+12,12),1)=0),TOther[Amount])))</f>
        <v>0</v>
      </c>
      <c r="W717" s="8">
        <f>IF(A717="","",SUMIFS(TOther[Amount],TOther[Start Date],A717,TOther[Frequency],$W$1))</f>
        <v>0</v>
      </c>
      <c r="X717" s="9">
        <f t="shared" si="55"/>
        <v>0</v>
      </c>
      <c r="Y717" s="9">
        <f t="shared" si="59"/>
        <v>0</v>
      </c>
      <c r="Z717" s="8" cm="1">
        <f t="array" ref="Z717">IF(A717="","",IF(COUNTIF('2) Income'!$D$13:$D$32,"Weekly")=0,0,SUMPRODUCT(--(IFERROR(MOD(A717-'2) Income'!$F$13:$F$32,7),1)=0),--('2) Income'!$D$13:$D$32="Weekly"),--('2) Income'!$F$13:$F$32&lt;=A717),'2) Income'!$E$13:$E$32)))</f>
        <v>0</v>
      </c>
      <c r="AA717" s="8" cm="1">
        <f t="array" ref="AA717">IF(A717="","",IF(COUNTIF('2) Income'!$D$13:$D$32,"Every Other Week")=0,0,SUMPRODUCT(--(IFERROR(MOD(A717-'2) Income'!$F$13:$F$32,14),1)=0),--('2) Income'!$D$13:$D$32="Every Other Week"),--('2) Income'!$F$13:$F$32&lt;=A717),'2) Income'!$E$13:$E$32)))</f>
        <v>0</v>
      </c>
      <c r="AB717" s="8">
        <f>IF(A717="","",IF(COUNTIF('2) Income'!$D$13:$D$32,"1st and 15th")=0,0,IF(OR(DAY(A717)=1,DAY(A717)=15),SUMIFS('2) Income'!$E$13:$E$32,'2) Income'!$D$13:$D$32,"1st and 15th",'2) Income'!$F$13:$F$32,"&lt;="&amp;$A717),0)))</f>
        <v>0</v>
      </c>
      <c r="AC717" s="8">
        <f>IF(A717="","",IF(COUNTIF('2) Income'!$D$13:$D$32,"2nd Wednesday")=0,0,IF(A717=(A717-DAY(A717)+1+2*7-WEEKDAY(A717-DAY(A717)+8-4,1)),SUMIFS('2) Income'!$E$13:$E$32,'2) Income'!$D$13:$D$32,"2nd Wednesday",'2) Income'!$F$13:$F$32,"&lt;="&amp;$A717),0)))</f>
        <v>0</v>
      </c>
      <c r="AD717" s="8">
        <f>IF(A717="","",IF(COUNTIF('2) Income'!$D$13:$D$32,"3rd Wednesday")=0,0,IF(A717=(A717-DAY(A717)+1+3*7-WEEKDAY(A717-DAY(A717)+8-4,1)),SUMIFS('2) Income'!$E$13:$E$32,'2) Income'!$D$13:$D$32,"3rd Wednesday",'2) Income'!$F$13:$F$32,"&lt;="&amp;$A717),0)))</f>
        <v>0</v>
      </c>
      <c r="AE717" s="8">
        <f>IF(A717="","",IF(COUNTIF('2) Income'!$D$13:$D$32,"4th Wednesday")=0,0,IF(A717=(A717-DAY(A717)+1+4*7-WEEKDAY(A717-DAY(A717)+8-4,1)),SUMIFS('2) Income'!$E$13:$E$32,'2) Income'!$D$13:$D$32,"4th Wednesday",'2) Income'!$F$13:$F$32,"&lt;="&amp;$A717),0)))</f>
        <v>0</v>
      </c>
      <c r="AF717" s="8" cm="1">
        <f t="array" ref="AF717">IF(A717="","",IF(COUNTIF('2) Income'!$D$13:$D$32,"Every 4 Weeks")=0,0,SUMPRODUCT(--(IFERROR(MOD(A717-'2) Income'!$F$13:$F$32,28),1)=0),--('2) Income'!$D$13:$D$32="Every 4 Weeks"),--('2) Income'!$F$13:$F$32&lt;=A717),'2) Income'!$E$13:$E$32)))</f>
        <v>0</v>
      </c>
      <c r="AG717" s="8">
        <f>IF(A717="","",IF(COUNTIF('2) Income'!$D$13:$D$32,"Monthly")=0,0,IF(B717="N",SUMIFS('2) Income'!$E$13:$E$32,'2) Income'!$D$13:$D$32,"monthly",'2) Income'!$F$13:$F$32,"&lt;="&amp;$A717,'2) Income'!$I$13:$I$32,DAY(A717)),SUMIFS('2) Income'!$E$13:$E$32,'2) Income'!$D$13:$D$32,"monthly",'2) Income'!$F$13:$F$32,"&lt;="&amp;$A717,'2) Income'!$I$13:$I$32,"&gt;="&amp;DAY(A717)))))</f>
        <v>0</v>
      </c>
      <c r="AH717" s="8" cm="1">
        <f t="array" ref="AH717">IF(A717="","",IF(COUNTIF('2) Income'!$D$13:$D$32,"Yearly")=0,0,SUMPRODUCT(--('2) Income'!$D$13:$D$32="Yearly"),--('2) Income'!$F$13:$F$32&lt;=A717),IF(B717="N",--('2) Income'!$I$13:$I$32=DAY(A717)),--('2) Income'!$I$13:$I$32&gt;=DAY(A717))),--(IFERROR(MOD('2) Income'!$H$13:$H$32-MONTH(A717)+12,12),1)=0),'2) Income'!$E$13:$E$32)))</f>
        <v>0</v>
      </c>
      <c r="AI717" s="8">
        <f>IF(A717="","",IF(COUNTIF('2) Income'!$D$13:$D$32,"one-time")=0,0,SUMIFS('2) Income'!$E$13:$E$32,'2) Income'!$D$13:$D$32,"one-time",'2) Income'!$F$13:$F$32,"="&amp;$A717)))</f>
        <v>0</v>
      </c>
      <c r="AJ717" s="9">
        <f t="shared" si="56"/>
        <v>0</v>
      </c>
    </row>
    <row r="718" spans="1:36">
      <c r="A718" s="7">
        <f>IF(A717="","",IF(A717+1&lt;='1) Period'!$E$21,A717+1,""))</f>
        <v>46190</v>
      </c>
      <c r="B718" s="7" t="str">
        <f t="shared" si="57"/>
        <v>N</v>
      </c>
      <c r="C718" t="str">
        <f t="shared" si="58"/>
        <v>F</v>
      </c>
      <c r="D718" s="8">
        <f>IF(A718="","",IF(TEXT(A718,"dddd")='4) Happy Money'!$E$23,WAllowance,0))</f>
        <v>0</v>
      </c>
      <c r="E718" s="8">
        <f>IF(A718="","",IF(B718="N",SUMIF(TMonthly[Day of the Month],DAY(A718),TMonthly[Amount]),SUMIF(TMonthly[Day of the Month],"&gt;="&amp;DAY(A718),TMonthly[Amount])))</f>
        <v>0</v>
      </c>
      <c r="F718" s="8" cm="1">
        <f t="array" ref="F718">IF(A718="","",SUMPRODUCT(--(TYearly[Due Date]&lt;=A718),IF(B718="N",--(TYearly[Day]=DAY(A718)),--(TYearly[Day]&gt;=DAY(A718))),--(IFERROR(MOD(TYearly[Month]-MONTH(A718)+12,12),1)=0),TYearly[Amount]))</f>
        <v>0</v>
      </c>
      <c r="G718" s="8">
        <f>IF(A718="","",SUMIF(TOneTime[Due Date],A718,TOneTime[Amount]))</f>
        <v>0</v>
      </c>
      <c r="H718" s="8" cm="1">
        <f t="array" ref="H718">IF(A718="","",IF(COUNTIF(TOther[Frequency],$H$1)=0,0,SUMPRODUCT(--(IFERROR(MOD(A718-TOther[Start Date],7),1)=0),--(TOther[Frequency]=$H$1),--(TOther[Start Date]&lt;=A718),--(TOther[End Date Calc]&gt;=A718),TOther[Amount])))</f>
        <v>0</v>
      </c>
      <c r="I718" s="8" cm="1">
        <f t="array" ref="I718">IF(A718="","",IF(COUNTIF(TOther[Frequency],$I$1)=0,0,SUMPRODUCT(--(IFERROR(MOD(A718-TOther[Start Date],14),1)=0),--(TOther[Frequency]=$I$1),--(TOther[Start Date]&lt;=A718),--(TOther[End Date Calc]&gt;=A718),TOther[Amount])))</f>
        <v>0</v>
      </c>
      <c r="J718" s="8">
        <f>IF(A718="","",IF(COUNTIF(TOther[Frequency],$J$1)=0,0,IF(OR(DAY(A718)=1,DAY(A718)=15),SUMIFS(TOther[Amount],TOther[Frequency],$J$1,TOther[Start Date],"&lt;="&amp;$A718,TOther[End Date Calc],"&gt;="&amp;A718),0)))</f>
        <v>0</v>
      </c>
      <c r="K718" s="8">
        <f>IF(A718="","",IF(COUNTIF(TOther[Frequency],$K$1)=0,0,IF(A718=(A718-DAY(A718)+1+2*7-WEEKDAY(A718-DAY(A718)+8-4,1)),SUMIFS(TOther[Amount],TOther[Frequency],$K$1,TOther[Start Date],"&lt;="&amp;$A718,TOther[End Date Calc],"&gt;="&amp;A718),0)))</f>
        <v>0</v>
      </c>
      <c r="L718" s="8">
        <f>IF(A718="","",IF(COUNTIF(TOther[Frequency],$L$1)=0,0,IF(A718=(A718-DAY(A718)+1+3*7-WEEKDAY(A718-DAY(A718)+8-4,1)),SUMIFS(TOther[Amount],TOther[Frequency],$L$1,TOther[Start Date],"&lt;="&amp;$A718,TOther[End Date Calc],"&gt;="&amp;A718),0)))</f>
        <v>0</v>
      </c>
      <c r="M718" s="8">
        <f>IF(A718="","",IF(COUNTIF(TOther[Frequency],$M$1)=0,0,IF(A718=(A718-DAY(A718)+1+4*7-WEEKDAY(A718-DAY(A718)+8-4,1)),SUMIFS(TOther[Amount],TOther[Frequency],$M$1,TOther[Start Date],"&lt;="&amp;$A718,TOther[End Date Calc],"&gt;="&amp;A718),0)))</f>
        <v>0</v>
      </c>
      <c r="N718" s="8" cm="1">
        <f t="array" ref="N718">IF(A718="","",IF(COUNTIF(TOther[Frequency],$N$1)=0,0,SUMPRODUCT(--(IFERROR(MOD(A718-TOther[Start Date],28),1)=0),--(TOther[Frequency]=$N$1),--(TOther[Start Date]&lt;=A718),--(TOther[End Date Calc]&gt;=A718),TOther[Amount])))</f>
        <v>0</v>
      </c>
      <c r="O718" s="8" cm="1">
        <f t="array" ref="O718">IF(A718="","",IF(COUNTIF(TOther[Frequency],$O$1)=0,0,SUMPRODUCT(--(IFERROR(MOD(A718-TOther[Start Date],42),1)=0),--(TOther[Frequency]=$O$1),--(TOther[Start Date]&lt;=A718),--(TOther[End Date Calc]&gt;=A718),TOther[Amount])))</f>
        <v>0</v>
      </c>
      <c r="P718" s="8" cm="1">
        <f t="array" ref="P718">IF(A718="","",IF(COUNTIF(TOther[Frequency],$P$1)=0,0,SUMPRODUCT(--(IFERROR(MOD(A718-TOther[Start Date],56),1)=0),--(TOther[Frequency]=$P$1),--(TOther[Start Date]&lt;=A718),--(TOther[End Date Calc]&gt;=A718),TOther[Amount])))</f>
        <v>0</v>
      </c>
      <c r="Q718" s="8">
        <f>IF(A718="","",IF(COUNTIF(TOther[Frequency],$Q$1)=0,0,IF(B718="N",SUMIFS(TOther[Amount],TOther[Frequency],$Q$1,TOther[Start Date],"&lt;="&amp;$A718,TOther[End Date Calc],"&gt;="&amp;A718,TOther[Start Day],DAY(A718)),SUMIFS(TOther[Amount],TOther[Frequency],$Q$1,TOther[Start Date],"&lt;="&amp;$A718,TOther[End Date Calc],"&gt;="&amp;A718,TOther[Start Day],"&gt;="&amp;DAY(A718)))))</f>
        <v>0</v>
      </c>
      <c r="R718" s="8" cm="1">
        <f t="array" ref="R718">IF(A718="","",IF(COUNTIF(TOther[Frequency],R$1)=0,0,SUMPRODUCT(--(TOther[Frequency]=R$1),--(TOther[Start Date]&lt;=A718),--(TOther[End Date Calc]&gt;=A718),IF(B718="N",--(TOther[Start Day]=DAY(A718)),--(TOther[Start Day]&gt;=DAY(A718))),--(IFERROR(MOD(TOther[Start Month]-MONTH(A718)+2,2),1)=0),TOther[Amount])))</f>
        <v>0</v>
      </c>
      <c r="S718" s="8" cm="1">
        <f t="array" ref="S718">IF(A718="","",IF(COUNTIF(TOther[Frequency],S$1)=0,0,SUMPRODUCT(--(TOther[Frequency]=S$1),--(TOther[Start Date]&lt;=A718),--(TOther[End Date Calc]&gt;=A718),IF(B718="N",--(TOther[Start Day]=DAY(A718)),--(TOther[Start Day]&gt;=DAY(A718))),--(IFERROR(MOD(TOther[Start Month]-MONTH(A718)+3,3),1)=0),TOther[Amount])))</f>
        <v>0</v>
      </c>
      <c r="T718" s="8" cm="1">
        <f t="array" ref="T718">IF($A718="","",IF(COUNTIF(TOther[Frequency],T$1)=0,0,SUMPRODUCT(--(TOther[Frequency]=T$1),--(TOther[Start Date]&lt;=$A718),--(TOther[End Date Calc]&gt;=$A718),IF($B718="N",--(TOther[Start Day]=DAY($A718)),--(TOther[Start Day]&gt;=DAY($A718))),--(IFERROR(MOD(TOther[Start Month]-MONTH($A718)+4,4),1)=0),TOther[Amount])))</f>
        <v>0</v>
      </c>
      <c r="U718" s="8" cm="1">
        <f t="array" ref="U718">IF(A718="","",IF(COUNTIF(TOther[Frequency],$U$1)=0,0,SUMPRODUCT(--(TOther[Frequency]=$U$1),--(TOther[Start Date]&lt;=A718),--(TOther[End Date Calc]&gt;=A718),IF(B718="N",--(TOther[Start Day]=DAY(A718)),--(TOther[Start Day]&gt;=DAY(A718))),--(IFERROR(MOD(TOther[Start Month]-MONTH(A718)+6,6),1)=0),TOther[Amount])))</f>
        <v>0</v>
      </c>
      <c r="V718" s="8" cm="1">
        <f t="array" ref="V718">IF(A718="","",IF(COUNTIF(TOther[Frequency],$V$1)=0,0,SUMPRODUCT(--(TOther[Frequency]=$V$1),--(TOther[Start Date]&lt;=A718),--(TOther[End Date Calc]&gt;=A718),IF(B718="N",--(TOther[Start Day]=DAY(A718)),--(TOther[Start Day]&gt;=DAY(A718))),--(IFERROR(MOD(TOther[Start Month]-MONTH(A718)+12,12),1)=0),TOther[Amount])))</f>
        <v>0</v>
      </c>
      <c r="W718" s="8">
        <f>IF(A718="","",SUMIFS(TOther[Amount],TOther[Start Date],A718,TOther[Frequency],$W$1))</f>
        <v>0</v>
      </c>
      <c r="X718" s="9">
        <f t="shared" si="55"/>
        <v>0</v>
      </c>
      <c r="Y718" s="9">
        <f t="shared" si="59"/>
        <v>0</v>
      </c>
      <c r="Z718" s="8" cm="1">
        <f t="array" ref="Z718">IF(A718="","",IF(COUNTIF('2) Income'!$D$13:$D$32,"Weekly")=0,0,SUMPRODUCT(--(IFERROR(MOD(A718-'2) Income'!$F$13:$F$32,7),1)=0),--('2) Income'!$D$13:$D$32="Weekly"),--('2) Income'!$F$13:$F$32&lt;=A718),'2) Income'!$E$13:$E$32)))</f>
        <v>0</v>
      </c>
      <c r="AA718" s="8" cm="1">
        <f t="array" ref="AA718">IF(A718="","",IF(COUNTIF('2) Income'!$D$13:$D$32,"Every Other Week")=0,0,SUMPRODUCT(--(IFERROR(MOD(A718-'2) Income'!$F$13:$F$32,14),1)=0),--('2) Income'!$D$13:$D$32="Every Other Week"),--('2) Income'!$F$13:$F$32&lt;=A718),'2) Income'!$E$13:$E$32)))</f>
        <v>0</v>
      </c>
      <c r="AB718" s="8">
        <f>IF(A718="","",IF(COUNTIF('2) Income'!$D$13:$D$32,"1st and 15th")=0,0,IF(OR(DAY(A718)=1,DAY(A718)=15),SUMIFS('2) Income'!$E$13:$E$32,'2) Income'!$D$13:$D$32,"1st and 15th",'2) Income'!$F$13:$F$32,"&lt;="&amp;$A718),0)))</f>
        <v>0</v>
      </c>
      <c r="AC718" s="8">
        <f>IF(A718="","",IF(COUNTIF('2) Income'!$D$13:$D$32,"2nd Wednesday")=0,0,IF(A718=(A718-DAY(A718)+1+2*7-WEEKDAY(A718-DAY(A718)+8-4,1)),SUMIFS('2) Income'!$E$13:$E$32,'2) Income'!$D$13:$D$32,"2nd Wednesday",'2) Income'!$F$13:$F$32,"&lt;="&amp;$A718),0)))</f>
        <v>0</v>
      </c>
      <c r="AD718" s="8">
        <f>IF(A718="","",IF(COUNTIF('2) Income'!$D$13:$D$32,"3rd Wednesday")=0,0,IF(A718=(A718-DAY(A718)+1+3*7-WEEKDAY(A718-DAY(A718)+8-4,1)),SUMIFS('2) Income'!$E$13:$E$32,'2) Income'!$D$13:$D$32,"3rd Wednesday",'2) Income'!$F$13:$F$32,"&lt;="&amp;$A718),0)))</f>
        <v>0</v>
      </c>
      <c r="AE718" s="8">
        <f>IF(A718="","",IF(COUNTIF('2) Income'!$D$13:$D$32,"4th Wednesday")=0,0,IF(A718=(A718-DAY(A718)+1+4*7-WEEKDAY(A718-DAY(A718)+8-4,1)),SUMIFS('2) Income'!$E$13:$E$32,'2) Income'!$D$13:$D$32,"4th Wednesday",'2) Income'!$F$13:$F$32,"&lt;="&amp;$A718),0)))</f>
        <v>0</v>
      </c>
      <c r="AF718" s="8" cm="1">
        <f t="array" ref="AF718">IF(A718="","",IF(COUNTIF('2) Income'!$D$13:$D$32,"Every 4 Weeks")=0,0,SUMPRODUCT(--(IFERROR(MOD(A718-'2) Income'!$F$13:$F$32,28),1)=0),--('2) Income'!$D$13:$D$32="Every 4 Weeks"),--('2) Income'!$F$13:$F$32&lt;=A718),'2) Income'!$E$13:$E$32)))</f>
        <v>0</v>
      </c>
      <c r="AG718" s="8">
        <f>IF(A718="","",IF(COUNTIF('2) Income'!$D$13:$D$32,"Monthly")=0,0,IF(B718="N",SUMIFS('2) Income'!$E$13:$E$32,'2) Income'!$D$13:$D$32,"monthly",'2) Income'!$F$13:$F$32,"&lt;="&amp;$A718,'2) Income'!$I$13:$I$32,DAY(A718)),SUMIFS('2) Income'!$E$13:$E$32,'2) Income'!$D$13:$D$32,"monthly",'2) Income'!$F$13:$F$32,"&lt;="&amp;$A718,'2) Income'!$I$13:$I$32,"&gt;="&amp;DAY(A718)))))</f>
        <v>0</v>
      </c>
      <c r="AH718" s="8" cm="1">
        <f t="array" ref="AH718">IF(A718="","",IF(COUNTIF('2) Income'!$D$13:$D$32,"Yearly")=0,0,SUMPRODUCT(--('2) Income'!$D$13:$D$32="Yearly"),--('2) Income'!$F$13:$F$32&lt;=A718),IF(B718="N",--('2) Income'!$I$13:$I$32=DAY(A718)),--('2) Income'!$I$13:$I$32&gt;=DAY(A718))),--(IFERROR(MOD('2) Income'!$H$13:$H$32-MONTH(A718)+12,12),1)=0),'2) Income'!$E$13:$E$32)))</f>
        <v>0</v>
      </c>
      <c r="AI718" s="8">
        <f>IF(A718="","",IF(COUNTIF('2) Income'!$D$13:$D$32,"one-time")=0,0,SUMIFS('2) Income'!$E$13:$E$32,'2) Income'!$D$13:$D$32,"one-time",'2) Income'!$F$13:$F$32,"="&amp;$A718)))</f>
        <v>0</v>
      </c>
      <c r="AJ718" s="9">
        <f t="shared" si="56"/>
        <v>0</v>
      </c>
    </row>
    <row r="719" spans="1:36">
      <c r="A719" s="7">
        <f>IF(A718="","",IF(A718+1&lt;='1) Period'!$E$21,A718+1,""))</f>
        <v>46191</v>
      </c>
      <c r="B719" s="7" t="str">
        <f t="shared" si="57"/>
        <v>N</v>
      </c>
      <c r="C719" t="str">
        <f t="shared" si="58"/>
        <v>F</v>
      </c>
      <c r="D719" s="8">
        <f>IF(A719="","",IF(TEXT(A719,"dddd")='4) Happy Money'!$E$23,WAllowance,0))</f>
        <v>0</v>
      </c>
      <c r="E719" s="8">
        <f>IF(A719="","",IF(B719="N",SUMIF(TMonthly[Day of the Month],DAY(A719),TMonthly[Amount]),SUMIF(TMonthly[Day of the Month],"&gt;="&amp;DAY(A719),TMonthly[Amount])))</f>
        <v>0</v>
      </c>
      <c r="F719" s="8" cm="1">
        <f t="array" ref="F719">IF(A719="","",SUMPRODUCT(--(TYearly[Due Date]&lt;=A719),IF(B719="N",--(TYearly[Day]=DAY(A719)),--(TYearly[Day]&gt;=DAY(A719))),--(IFERROR(MOD(TYearly[Month]-MONTH(A719)+12,12),1)=0),TYearly[Amount]))</f>
        <v>0</v>
      </c>
      <c r="G719" s="8">
        <f>IF(A719="","",SUMIF(TOneTime[Due Date],A719,TOneTime[Amount]))</f>
        <v>0</v>
      </c>
      <c r="H719" s="8" cm="1">
        <f t="array" ref="H719">IF(A719="","",IF(COUNTIF(TOther[Frequency],$H$1)=0,0,SUMPRODUCT(--(IFERROR(MOD(A719-TOther[Start Date],7),1)=0),--(TOther[Frequency]=$H$1),--(TOther[Start Date]&lt;=A719),--(TOther[End Date Calc]&gt;=A719),TOther[Amount])))</f>
        <v>0</v>
      </c>
      <c r="I719" s="8" cm="1">
        <f t="array" ref="I719">IF(A719="","",IF(COUNTIF(TOther[Frequency],$I$1)=0,0,SUMPRODUCT(--(IFERROR(MOD(A719-TOther[Start Date],14),1)=0),--(TOther[Frequency]=$I$1),--(TOther[Start Date]&lt;=A719),--(TOther[End Date Calc]&gt;=A719),TOther[Amount])))</f>
        <v>0</v>
      </c>
      <c r="J719" s="8">
        <f>IF(A719="","",IF(COUNTIF(TOther[Frequency],$J$1)=0,0,IF(OR(DAY(A719)=1,DAY(A719)=15),SUMIFS(TOther[Amount],TOther[Frequency],$J$1,TOther[Start Date],"&lt;="&amp;$A719,TOther[End Date Calc],"&gt;="&amp;A719),0)))</f>
        <v>0</v>
      </c>
      <c r="K719" s="8">
        <f>IF(A719="","",IF(COUNTIF(TOther[Frequency],$K$1)=0,0,IF(A719=(A719-DAY(A719)+1+2*7-WEEKDAY(A719-DAY(A719)+8-4,1)),SUMIFS(TOther[Amount],TOther[Frequency],$K$1,TOther[Start Date],"&lt;="&amp;$A719,TOther[End Date Calc],"&gt;="&amp;A719),0)))</f>
        <v>0</v>
      </c>
      <c r="L719" s="8">
        <f>IF(A719="","",IF(COUNTIF(TOther[Frequency],$L$1)=0,0,IF(A719=(A719-DAY(A719)+1+3*7-WEEKDAY(A719-DAY(A719)+8-4,1)),SUMIFS(TOther[Amount],TOther[Frequency],$L$1,TOther[Start Date],"&lt;="&amp;$A719,TOther[End Date Calc],"&gt;="&amp;A719),0)))</f>
        <v>0</v>
      </c>
      <c r="M719" s="8">
        <f>IF(A719="","",IF(COUNTIF(TOther[Frequency],$M$1)=0,0,IF(A719=(A719-DAY(A719)+1+4*7-WEEKDAY(A719-DAY(A719)+8-4,1)),SUMIFS(TOther[Amount],TOther[Frequency],$M$1,TOther[Start Date],"&lt;="&amp;$A719,TOther[End Date Calc],"&gt;="&amp;A719),0)))</f>
        <v>0</v>
      </c>
      <c r="N719" s="8" cm="1">
        <f t="array" ref="N719">IF(A719="","",IF(COUNTIF(TOther[Frequency],$N$1)=0,0,SUMPRODUCT(--(IFERROR(MOD(A719-TOther[Start Date],28),1)=0),--(TOther[Frequency]=$N$1),--(TOther[Start Date]&lt;=A719),--(TOther[End Date Calc]&gt;=A719),TOther[Amount])))</f>
        <v>0</v>
      </c>
      <c r="O719" s="8" cm="1">
        <f t="array" ref="O719">IF(A719="","",IF(COUNTIF(TOther[Frequency],$O$1)=0,0,SUMPRODUCT(--(IFERROR(MOD(A719-TOther[Start Date],42),1)=0),--(TOther[Frequency]=$O$1),--(TOther[Start Date]&lt;=A719),--(TOther[End Date Calc]&gt;=A719),TOther[Amount])))</f>
        <v>0</v>
      </c>
      <c r="P719" s="8" cm="1">
        <f t="array" ref="P719">IF(A719="","",IF(COUNTIF(TOther[Frequency],$P$1)=0,0,SUMPRODUCT(--(IFERROR(MOD(A719-TOther[Start Date],56),1)=0),--(TOther[Frequency]=$P$1),--(TOther[Start Date]&lt;=A719),--(TOther[End Date Calc]&gt;=A719),TOther[Amount])))</f>
        <v>0</v>
      </c>
      <c r="Q719" s="8">
        <f>IF(A719="","",IF(COUNTIF(TOther[Frequency],$Q$1)=0,0,IF(B719="N",SUMIFS(TOther[Amount],TOther[Frequency],$Q$1,TOther[Start Date],"&lt;="&amp;$A719,TOther[End Date Calc],"&gt;="&amp;A719,TOther[Start Day],DAY(A719)),SUMIFS(TOther[Amount],TOther[Frequency],$Q$1,TOther[Start Date],"&lt;="&amp;$A719,TOther[End Date Calc],"&gt;="&amp;A719,TOther[Start Day],"&gt;="&amp;DAY(A719)))))</f>
        <v>0</v>
      </c>
      <c r="R719" s="8" cm="1">
        <f t="array" ref="R719">IF(A719="","",IF(COUNTIF(TOther[Frequency],R$1)=0,0,SUMPRODUCT(--(TOther[Frequency]=R$1),--(TOther[Start Date]&lt;=A719),--(TOther[End Date Calc]&gt;=A719),IF(B719="N",--(TOther[Start Day]=DAY(A719)),--(TOther[Start Day]&gt;=DAY(A719))),--(IFERROR(MOD(TOther[Start Month]-MONTH(A719)+2,2),1)=0),TOther[Amount])))</f>
        <v>0</v>
      </c>
      <c r="S719" s="8" cm="1">
        <f t="array" ref="S719">IF(A719="","",IF(COUNTIF(TOther[Frequency],S$1)=0,0,SUMPRODUCT(--(TOther[Frequency]=S$1),--(TOther[Start Date]&lt;=A719),--(TOther[End Date Calc]&gt;=A719),IF(B719="N",--(TOther[Start Day]=DAY(A719)),--(TOther[Start Day]&gt;=DAY(A719))),--(IFERROR(MOD(TOther[Start Month]-MONTH(A719)+3,3),1)=0),TOther[Amount])))</f>
        <v>0</v>
      </c>
      <c r="T719" s="8" cm="1">
        <f t="array" ref="T719">IF($A719="","",IF(COUNTIF(TOther[Frequency],T$1)=0,0,SUMPRODUCT(--(TOther[Frequency]=T$1),--(TOther[Start Date]&lt;=$A719),--(TOther[End Date Calc]&gt;=$A719),IF($B719="N",--(TOther[Start Day]=DAY($A719)),--(TOther[Start Day]&gt;=DAY($A719))),--(IFERROR(MOD(TOther[Start Month]-MONTH($A719)+4,4),1)=0),TOther[Amount])))</f>
        <v>0</v>
      </c>
      <c r="U719" s="8" cm="1">
        <f t="array" ref="U719">IF(A719="","",IF(COUNTIF(TOther[Frequency],$U$1)=0,0,SUMPRODUCT(--(TOther[Frequency]=$U$1),--(TOther[Start Date]&lt;=A719),--(TOther[End Date Calc]&gt;=A719),IF(B719="N",--(TOther[Start Day]=DAY(A719)),--(TOther[Start Day]&gt;=DAY(A719))),--(IFERROR(MOD(TOther[Start Month]-MONTH(A719)+6,6),1)=0),TOther[Amount])))</f>
        <v>0</v>
      </c>
      <c r="V719" s="8" cm="1">
        <f t="array" ref="V719">IF(A719="","",IF(COUNTIF(TOther[Frequency],$V$1)=0,0,SUMPRODUCT(--(TOther[Frequency]=$V$1),--(TOther[Start Date]&lt;=A719),--(TOther[End Date Calc]&gt;=A719),IF(B719="N",--(TOther[Start Day]=DAY(A719)),--(TOther[Start Day]&gt;=DAY(A719))),--(IFERROR(MOD(TOther[Start Month]-MONTH(A719)+12,12),1)=0),TOther[Amount])))</f>
        <v>0</v>
      </c>
      <c r="W719" s="8">
        <f>IF(A719="","",SUMIFS(TOther[Amount],TOther[Start Date],A719,TOther[Frequency],$W$1))</f>
        <v>0</v>
      </c>
      <c r="X719" s="9">
        <f t="shared" si="55"/>
        <v>0</v>
      </c>
      <c r="Y719" s="9">
        <f t="shared" si="59"/>
        <v>0</v>
      </c>
      <c r="Z719" s="8" cm="1">
        <f t="array" ref="Z719">IF(A719="","",IF(COUNTIF('2) Income'!$D$13:$D$32,"Weekly")=0,0,SUMPRODUCT(--(IFERROR(MOD(A719-'2) Income'!$F$13:$F$32,7),1)=0),--('2) Income'!$D$13:$D$32="Weekly"),--('2) Income'!$F$13:$F$32&lt;=A719),'2) Income'!$E$13:$E$32)))</f>
        <v>0</v>
      </c>
      <c r="AA719" s="8" cm="1">
        <f t="array" ref="AA719">IF(A719="","",IF(COUNTIF('2) Income'!$D$13:$D$32,"Every Other Week")=0,0,SUMPRODUCT(--(IFERROR(MOD(A719-'2) Income'!$F$13:$F$32,14),1)=0),--('2) Income'!$D$13:$D$32="Every Other Week"),--('2) Income'!$F$13:$F$32&lt;=A719),'2) Income'!$E$13:$E$32)))</f>
        <v>0</v>
      </c>
      <c r="AB719" s="8">
        <f>IF(A719="","",IF(COUNTIF('2) Income'!$D$13:$D$32,"1st and 15th")=0,0,IF(OR(DAY(A719)=1,DAY(A719)=15),SUMIFS('2) Income'!$E$13:$E$32,'2) Income'!$D$13:$D$32,"1st and 15th",'2) Income'!$F$13:$F$32,"&lt;="&amp;$A719),0)))</f>
        <v>0</v>
      </c>
      <c r="AC719" s="8">
        <f>IF(A719="","",IF(COUNTIF('2) Income'!$D$13:$D$32,"2nd Wednesday")=0,0,IF(A719=(A719-DAY(A719)+1+2*7-WEEKDAY(A719-DAY(A719)+8-4,1)),SUMIFS('2) Income'!$E$13:$E$32,'2) Income'!$D$13:$D$32,"2nd Wednesday",'2) Income'!$F$13:$F$32,"&lt;="&amp;$A719),0)))</f>
        <v>0</v>
      </c>
      <c r="AD719" s="8">
        <f>IF(A719="","",IF(COUNTIF('2) Income'!$D$13:$D$32,"3rd Wednesday")=0,0,IF(A719=(A719-DAY(A719)+1+3*7-WEEKDAY(A719-DAY(A719)+8-4,1)),SUMIFS('2) Income'!$E$13:$E$32,'2) Income'!$D$13:$D$32,"3rd Wednesday",'2) Income'!$F$13:$F$32,"&lt;="&amp;$A719),0)))</f>
        <v>0</v>
      </c>
      <c r="AE719" s="8">
        <f>IF(A719="","",IF(COUNTIF('2) Income'!$D$13:$D$32,"4th Wednesday")=0,0,IF(A719=(A719-DAY(A719)+1+4*7-WEEKDAY(A719-DAY(A719)+8-4,1)),SUMIFS('2) Income'!$E$13:$E$32,'2) Income'!$D$13:$D$32,"4th Wednesday",'2) Income'!$F$13:$F$32,"&lt;="&amp;$A719),0)))</f>
        <v>0</v>
      </c>
      <c r="AF719" s="8" cm="1">
        <f t="array" ref="AF719">IF(A719="","",IF(COUNTIF('2) Income'!$D$13:$D$32,"Every 4 Weeks")=0,0,SUMPRODUCT(--(IFERROR(MOD(A719-'2) Income'!$F$13:$F$32,28),1)=0),--('2) Income'!$D$13:$D$32="Every 4 Weeks"),--('2) Income'!$F$13:$F$32&lt;=A719),'2) Income'!$E$13:$E$32)))</f>
        <v>0</v>
      </c>
      <c r="AG719" s="8">
        <f>IF(A719="","",IF(COUNTIF('2) Income'!$D$13:$D$32,"Monthly")=0,0,IF(B719="N",SUMIFS('2) Income'!$E$13:$E$32,'2) Income'!$D$13:$D$32,"monthly",'2) Income'!$F$13:$F$32,"&lt;="&amp;$A719,'2) Income'!$I$13:$I$32,DAY(A719)),SUMIFS('2) Income'!$E$13:$E$32,'2) Income'!$D$13:$D$32,"monthly",'2) Income'!$F$13:$F$32,"&lt;="&amp;$A719,'2) Income'!$I$13:$I$32,"&gt;="&amp;DAY(A719)))))</f>
        <v>0</v>
      </c>
      <c r="AH719" s="8" cm="1">
        <f t="array" ref="AH719">IF(A719="","",IF(COUNTIF('2) Income'!$D$13:$D$32,"Yearly")=0,0,SUMPRODUCT(--('2) Income'!$D$13:$D$32="Yearly"),--('2) Income'!$F$13:$F$32&lt;=A719),IF(B719="N",--('2) Income'!$I$13:$I$32=DAY(A719)),--('2) Income'!$I$13:$I$32&gt;=DAY(A719))),--(IFERROR(MOD('2) Income'!$H$13:$H$32-MONTH(A719)+12,12),1)=0),'2) Income'!$E$13:$E$32)))</f>
        <v>0</v>
      </c>
      <c r="AI719" s="8">
        <f>IF(A719="","",IF(COUNTIF('2) Income'!$D$13:$D$32,"one-time")=0,0,SUMIFS('2) Income'!$E$13:$E$32,'2) Income'!$D$13:$D$32,"one-time",'2) Income'!$F$13:$F$32,"="&amp;$A719)))</f>
        <v>0</v>
      </c>
      <c r="AJ719" s="9">
        <f t="shared" si="56"/>
        <v>0</v>
      </c>
    </row>
    <row r="720" spans="1:36">
      <c r="A720" s="7">
        <f>IF(A719="","",IF(A719+1&lt;='1) Period'!$E$21,A719+1,""))</f>
        <v>46192</v>
      </c>
      <c r="B720" s="7" t="str">
        <f t="shared" si="57"/>
        <v>N</v>
      </c>
      <c r="C720" t="str">
        <f t="shared" si="58"/>
        <v>F</v>
      </c>
      <c r="D720" s="8">
        <f>IF(A720="","",IF(TEXT(A720,"dddd")='4) Happy Money'!$E$23,WAllowance,0))</f>
        <v>0</v>
      </c>
      <c r="E720" s="8">
        <f>IF(A720="","",IF(B720="N",SUMIF(TMonthly[Day of the Month],DAY(A720),TMonthly[Amount]),SUMIF(TMonthly[Day of the Month],"&gt;="&amp;DAY(A720),TMonthly[Amount])))</f>
        <v>0</v>
      </c>
      <c r="F720" s="8" cm="1">
        <f t="array" ref="F720">IF(A720="","",SUMPRODUCT(--(TYearly[Due Date]&lt;=A720),IF(B720="N",--(TYearly[Day]=DAY(A720)),--(TYearly[Day]&gt;=DAY(A720))),--(IFERROR(MOD(TYearly[Month]-MONTH(A720)+12,12),1)=0),TYearly[Amount]))</f>
        <v>0</v>
      </c>
      <c r="G720" s="8">
        <f>IF(A720="","",SUMIF(TOneTime[Due Date],A720,TOneTime[Amount]))</f>
        <v>0</v>
      </c>
      <c r="H720" s="8" cm="1">
        <f t="array" ref="H720">IF(A720="","",IF(COUNTIF(TOther[Frequency],$H$1)=0,0,SUMPRODUCT(--(IFERROR(MOD(A720-TOther[Start Date],7),1)=0),--(TOther[Frequency]=$H$1),--(TOther[Start Date]&lt;=A720),--(TOther[End Date Calc]&gt;=A720),TOther[Amount])))</f>
        <v>0</v>
      </c>
      <c r="I720" s="8" cm="1">
        <f t="array" ref="I720">IF(A720="","",IF(COUNTIF(TOther[Frequency],$I$1)=0,0,SUMPRODUCT(--(IFERROR(MOD(A720-TOther[Start Date],14),1)=0),--(TOther[Frequency]=$I$1),--(TOther[Start Date]&lt;=A720),--(TOther[End Date Calc]&gt;=A720),TOther[Amount])))</f>
        <v>0</v>
      </c>
      <c r="J720" s="8">
        <f>IF(A720="","",IF(COUNTIF(TOther[Frequency],$J$1)=0,0,IF(OR(DAY(A720)=1,DAY(A720)=15),SUMIFS(TOther[Amount],TOther[Frequency],$J$1,TOther[Start Date],"&lt;="&amp;$A720,TOther[End Date Calc],"&gt;="&amp;A720),0)))</f>
        <v>0</v>
      </c>
      <c r="K720" s="8">
        <f>IF(A720="","",IF(COUNTIF(TOther[Frequency],$K$1)=0,0,IF(A720=(A720-DAY(A720)+1+2*7-WEEKDAY(A720-DAY(A720)+8-4,1)),SUMIFS(TOther[Amount],TOther[Frequency],$K$1,TOther[Start Date],"&lt;="&amp;$A720,TOther[End Date Calc],"&gt;="&amp;A720),0)))</f>
        <v>0</v>
      </c>
      <c r="L720" s="8">
        <f>IF(A720="","",IF(COUNTIF(TOther[Frequency],$L$1)=0,0,IF(A720=(A720-DAY(A720)+1+3*7-WEEKDAY(A720-DAY(A720)+8-4,1)),SUMIFS(TOther[Amount],TOther[Frequency],$L$1,TOther[Start Date],"&lt;="&amp;$A720,TOther[End Date Calc],"&gt;="&amp;A720),0)))</f>
        <v>0</v>
      </c>
      <c r="M720" s="8">
        <f>IF(A720="","",IF(COUNTIF(TOther[Frequency],$M$1)=0,0,IF(A720=(A720-DAY(A720)+1+4*7-WEEKDAY(A720-DAY(A720)+8-4,1)),SUMIFS(TOther[Amount],TOther[Frequency],$M$1,TOther[Start Date],"&lt;="&amp;$A720,TOther[End Date Calc],"&gt;="&amp;A720),0)))</f>
        <v>0</v>
      </c>
      <c r="N720" s="8" cm="1">
        <f t="array" ref="N720">IF(A720="","",IF(COUNTIF(TOther[Frequency],$N$1)=0,0,SUMPRODUCT(--(IFERROR(MOD(A720-TOther[Start Date],28),1)=0),--(TOther[Frequency]=$N$1),--(TOther[Start Date]&lt;=A720),--(TOther[End Date Calc]&gt;=A720),TOther[Amount])))</f>
        <v>0</v>
      </c>
      <c r="O720" s="8" cm="1">
        <f t="array" ref="O720">IF(A720="","",IF(COUNTIF(TOther[Frequency],$O$1)=0,0,SUMPRODUCT(--(IFERROR(MOD(A720-TOther[Start Date],42),1)=0),--(TOther[Frequency]=$O$1),--(TOther[Start Date]&lt;=A720),--(TOther[End Date Calc]&gt;=A720),TOther[Amount])))</f>
        <v>0</v>
      </c>
      <c r="P720" s="8" cm="1">
        <f t="array" ref="P720">IF(A720="","",IF(COUNTIF(TOther[Frequency],$P$1)=0,0,SUMPRODUCT(--(IFERROR(MOD(A720-TOther[Start Date],56),1)=0),--(TOther[Frequency]=$P$1),--(TOther[Start Date]&lt;=A720),--(TOther[End Date Calc]&gt;=A720),TOther[Amount])))</f>
        <v>0</v>
      </c>
      <c r="Q720" s="8">
        <f>IF(A720="","",IF(COUNTIF(TOther[Frequency],$Q$1)=0,0,IF(B720="N",SUMIFS(TOther[Amount],TOther[Frequency],$Q$1,TOther[Start Date],"&lt;="&amp;$A720,TOther[End Date Calc],"&gt;="&amp;A720,TOther[Start Day],DAY(A720)),SUMIFS(TOther[Amount],TOther[Frequency],$Q$1,TOther[Start Date],"&lt;="&amp;$A720,TOther[End Date Calc],"&gt;="&amp;A720,TOther[Start Day],"&gt;="&amp;DAY(A720)))))</f>
        <v>0</v>
      </c>
      <c r="R720" s="8" cm="1">
        <f t="array" ref="R720">IF(A720="","",IF(COUNTIF(TOther[Frequency],R$1)=0,0,SUMPRODUCT(--(TOther[Frequency]=R$1),--(TOther[Start Date]&lt;=A720),--(TOther[End Date Calc]&gt;=A720),IF(B720="N",--(TOther[Start Day]=DAY(A720)),--(TOther[Start Day]&gt;=DAY(A720))),--(IFERROR(MOD(TOther[Start Month]-MONTH(A720)+2,2),1)=0),TOther[Amount])))</f>
        <v>0</v>
      </c>
      <c r="S720" s="8" cm="1">
        <f t="array" ref="S720">IF(A720="","",IF(COUNTIF(TOther[Frequency],S$1)=0,0,SUMPRODUCT(--(TOther[Frequency]=S$1),--(TOther[Start Date]&lt;=A720),--(TOther[End Date Calc]&gt;=A720),IF(B720="N",--(TOther[Start Day]=DAY(A720)),--(TOther[Start Day]&gt;=DAY(A720))),--(IFERROR(MOD(TOther[Start Month]-MONTH(A720)+3,3),1)=0),TOther[Amount])))</f>
        <v>0</v>
      </c>
      <c r="T720" s="8" cm="1">
        <f t="array" ref="T720">IF($A720="","",IF(COUNTIF(TOther[Frequency],T$1)=0,0,SUMPRODUCT(--(TOther[Frequency]=T$1),--(TOther[Start Date]&lt;=$A720),--(TOther[End Date Calc]&gt;=$A720),IF($B720="N",--(TOther[Start Day]=DAY($A720)),--(TOther[Start Day]&gt;=DAY($A720))),--(IFERROR(MOD(TOther[Start Month]-MONTH($A720)+4,4),1)=0),TOther[Amount])))</f>
        <v>0</v>
      </c>
      <c r="U720" s="8" cm="1">
        <f t="array" ref="U720">IF(A720="","",IF(COUNTIF(TOther[Frequency],$U$1)=0,0,SUMPRODUCT(--(TOther[Frequency]=$U$1),--(TOther[Start Date]&lt;=A720),--(TOther[End Date Calc]&gt;=A720),IF(B720="N",--(TOther[Start Day]=DAY(A720)),--(TOther[Start Day]&gt;=DAY(A720))),--(IFERROR(MOD(TOther[Start Month]-MONTH(A720)+6,6),1)=0),TOther[Amount])))</f>
        <v>0</v>
      </c>
      <c r="V720" s="8" cm="1">
        <f t="array" ref="V720">IF(A720="","",IF(COUNTIF(TOther[Frequency],$V$1)=0,0,SUMPRODUCT(--(TOther[Frequency]=$V$1),--(TOther[Start Date]&lt;=A720),--(TOther[End Date Calc]&gt;=A720),IF(B720="N",--(TOther[Start Day]=DAY(A720)),--(TOther[Start Day]&gt;=DAY(A720))),--(IFERROR(MOD(TOther[Start Month]-MONTH(A720)+12,12),1)=0),TOther[Amount])))</f>
        <v>0</v>
      </c>
      <c r="W720" s="8">
        <f>IF(A720="","",SUMIFS(TOther[Amount],TOther[Start Date],A720,TOther[Frequency],$W$1))</f>
        <v>0</v>
      </c>
      <c r="X720" s="9">
        <f t="shared" si="55"/>
        <v>0</v>
      </c>
      <c r="Y720" s="9">
        <f t="shared" si="59"/>
        <v>0</v>
      </c>
      <c r="Z720" s="8" cm="1">
        <f t="array" ref="Z720">IF(A720="","",IF(COUNTIF('2) Income'!$D$13:$D$32,"Weekly")=0,0,SUMPRODUCT(--(IFERROR(MOD(A720-'2) Income'!$F$13:$F$32,7),1)=0),--('2) Income'!$D$13:$D$32="Weekly"),--('2) Income'!$F$13:$F$32&lt;=A720),'2) Income'!$E$13:$E$32)))</f>
        <v>0</v>
      </c>
      <c r="AA720" s="8" cm="1">
        <f t="array" ref="AA720">IF(A720="","",IF(COUNTIF('2) Income'!$D$13:$D$32,"Every Other Week")=0,0,SUMPRODUCT(--(IFERROR(MOD(A720-'2) Income'!$F$13:$F$32,14),1)=0),--('2) Income'!$D$13:$D$32="Every Other Week"),--('2) Income'!$F$13:$F$32&lt;=A720),'2) Income'!$E$13:$E$32)))</f>
        <v>2300</v>
      </c>
      <c r="AB720" s="8">
        <f>IF(A720="","",IF(COUNTIF('2) Income'!$D$13:$D$32,"1st and 15th")=0,0,IF(OR(DAY(A720)=1,DAY(A720)=15),SUMIFS('2) Income'!$E$13:$E$32,'2) Income'!$D$13:$D$32,"1st and 15th",'2) Income'!$F$13:$F$32,"&lt;="&amp;$A720),0)))</f>
        <v>0</v>
      </c>
      <c r="AC720" s="8">
        <f>IF(A720="","",IF(COUNTIF('2) Income'!$D$13:$D$32,"2nd Wednesday")=0,0,IF(A720=(A720-DAY(A720)+1+2*7-WEEKDAY(A720-DAY(A720)+8-4,1)),SUMIFS('2) Income'!$E$13:$E$32,'2) Income'!$D$13:$D$32,"2nd Wednesday",'2) Income'!$F$13:$F$32,"&lt;="&amp;$A720),0)))</f>
        <v>0</v>
      </c>
      <c r="AD720" s="8">
        <f>IF(A720="","",IF(COUNTIF('2) Income'!$D$13:$D$32,"3rd Wednesday")=0,0,IF(A720=(A720-DAY(A720)+1+3*7-WEEKDAY(A720-DAY(A720)+8-4,1)),SUMIFS('2) Income'!$E$13:$E$32,'2) Income'!$D$13:$D$32,"3rd Wednesday",'2) Income'!$F$13:$F$32,"&lt;="&amp;$A720),0)))</f>
        <v>0</v>
      </c>
      <c r="AE720" s="8">
        <f>IF(A720="","",IF(COUNTIF('2) Income'!$D$13:$D$32,"4th Wednesday")=0,0,IF(A720=(A720-DAY(A720)+1+4*7-WEEKDAY(A720-DAY(A720)+8-4,1)),SUMIFS('2) Income'!$E$13:$E$32,'2) Income'!$D$13:$D$32,"4th Wednesday",'2) Income'!$F$13:$F$32,"&lt;="&amp;$A720),0)))</f>
        <v>0</v>
      </c>
      <c r="AF720" s="8" cm="1">
        <f t="array" ref="AF720">IF(A720="","",IF(COUNTIF('2) Income'!$D$13:$D$32,"Every 4 Weeks")=0,0,SUMPRODUCT(--(IFERROR(MOD(A720-'2) Income'!$F$13:$F$32,28),1)=0),--('2) Income'!$D$13:$D$32="Every 4 Weeks"),--('2) Income'!$F$13:$F$32&lt;=A720),'2) Income'!$E$13:$E$32)))</f>
        <v>0</v>
      </c>
      <c r="AG720" s="8">
        <f>IF(A720="","",IF(COUNTIF('2) Income'!$D$13:$D$32,"Monthly")=0,0,IF(B720="N",SUMIFS('2) Income'!$E$13:$E$32,'2) Income'!$D$13:$D$32,"monthly",'2) Income'!$F$13:$F$32,"&lt;="&amp;$A720,'2) Income'!$I$13:$I$32,DAY(A720)),SUMIFS('2) Income'!$E$13:$E$32,'2) Income'!$D$13:$D$32,"monthly",'2) Income'!$F$13:$F$32,"&lt;="&amp;$A720,'2) Income'!$I$13:$I$32,"&gt;="&amp;DAY(A720)))))</f>
        <v>0</v>
      </c>
      <c r="AH720" s="8" cm="1">
        <f t="array" ref="AH720">IF(A720="","",IF(COUNTIF('2) Income'!$D$13:$D$32,"Yearly")=0,0,SUMPRODUCT(--('2) Income'!$D$13:$D$32="Yearly"),--('2) Income'!$F$13:$F$32&lt;=A720),IF(B720="N",--('2) Income'!$I$13:$I$32=DAY(A720)),--('2) Income'!$I$13:$I$32&gt;=DAY(A720))),--(IFERROR(MOD('2) Income'!$H$13:$H$32-MONTH(A720)+12,12),1)=0),'2) Income'!$E$13:$E$32)))</f>
        <v>0</v>
      </c>
      <c r="AI720" s="8">
        <f>IF(A720="","",IF(COUNTIF('2) Income'!$D$13:$D$32,"one-time")=0,0,SUMIFS('2) Income'!$E$13:$E$32,'2) Income'!$D$13:$D$32,"one-time",'2) Income'!$F$13:$F$32,"="&amp;$A720)))</f>
        <v>0</v>
      </c>
      <c r="AJ720" s="9">
        <f t="shared" si="56"/>
        <v>2300</v>
      </c>
    </row>
    <row r="721" spans="1:36">
      <c r="A721" s="7">
        <f>IF(A720="","",IF(A720+1&lt;='1) Period'!$E$21,A720+1,""))</f>
        <v>46193</v>
      </c>
      <c r="B721" s="7" t="str">
        <f t="shared" si="57"/>
        <v>N</v>
      </c>
      <c r="C721" t="str">
        <f t="shared" si="58"/>
        <v>Y</v>
      </c>
      <c r="D721" s="8">
        <f>IF(A721="","",IF(TEXT(A721,"dddd")='4) Happy Money'!$E$23,WAllowance,0))</f>
        <v>0</v>
      </c>
      <c r="E721" s="8">
        <f>IF(A721="","",IF(B721="N",SUMIF(TMonthly[Day of the Month],DAY(A721),TMonthly[Amount]),SUMIF(TMonthly[Day of the Month],"&gt;="&amp;DAY(A721),TMonthly[Amount])))</f>
        <v>0</v>
      </c>
      <c r="F721" s="8" cm="1">
        <f t="array" ref="F721">IF(A721="","",SUMPRODUCT(--(TYearly[Due Date]&lt;=A721),IF(B721="N",--(TYearly[Day]=DAY(A721)),--(TYearly[Day]&gt;=DAY(A721))),--(IFERROR(MOD(TYearly[Month]-MONTH(A721)+12,12),1)=0),TYearly[Amount]))</f>
        <v>0</v>
      </c>
      <c r="G721" s="8">
        <f>IF(A721="","",SUMIF(TOneTime[Due Date],A721,TOneTime[Amount]))</f>
        <v>0</v>
      </c>
      <c r="H721" s="8" cm="1">
        <f t="array" ref="H721">IF(A721="","",IF(COUNTIF(TOther[Frequency],$H$1)=0,0,SUMPRODUCT(--(IFERROR(MOD(A721-TOther[Start Date],7),1)=0),--(TOther[Frequency]=$H$1),--(TOther[Start Date]&lt;=A721),--(TOther[End Date Calc]&gt;=A721),TOther[Amount])))</f>
        <v>0</v>
      </c>
      <c r="I721" s="8" cm="1">
        <f t="array" ref="I721">IF(A721="","",IF(COUNTIF(TOther[Frequency],$I$1)=0,0,SUMPRODUCT(--(IFERROR(MOD(A721-TOther[Start Date],14),1)=0),--(TOther[Frequency]=$I$1),--(TOther[Start Date]&lt;=A721),--(TOther[End Date Calc]&gt;=A721),TOther[Amount])))</f>
        <v>0</v>
      </c>
      <c r="J721" s="8">
        <f>IF(A721="","",IF(COUNTIF(TOther[Frequency],$J$1)=0,0,IF(OR(DAY(A721)=1,DAY(A721)=15),SUMIFS(TOther[Amount],TOther[Frequency],$J$1,TOther[Start Date],"&lt;="&amp;$A721,TOther[End Date Calc],"&gt;="&amp;A721),0)))</f>
        <v>0</v>
      </c>
      <c r="K721" s="8">
        <f>IF(A721="","",IF(COUNTIF(TOther[Frequency],$K$1)=0,0,IF(A721=(A721-DAY(A721)+1+2*7-WEEKDAY(A721-DAY(A721)+8-4,1)),SUMIFS(TOther[Amount],TOther[Frequency],$K$1,TOther[Start Date],"&lt;="&amp;$A721,TOther[End Date Calc],"&gt;="&amp;A721),0)))</f>
        <v>0</v>
      </c>
      <c r="L721" s="8">
        <f>IF(A721="","",IF(COUNTIF(TOther[Frequency],$L$1)=0,0,IF(A721=(A721-DAY(A721)+1+3*7-WEEKDAY(A721-DAY(A721)+8-4,1)),SUMIFS(TOther[Amount],TOther[Frequency],$L$1,TOther[Start Date],"&lt;="&amp;$A721,TOther[End Date Calc],"&gt;="&amp;A721),0)))</f>
        <v>0</v>
      </c>
      <c r="M721" s="8">
        <f>IF(A721="","",IF(COUNTIF(TOther[Frequency],$M$1)=0,0,IF(A721=(A721-DAY(A721)+1+4*7-WEEKDAY(A721-DAY(A721)+8-4,1)),SUMIFS(TOther[Amount],TOther[Frequency],$M$1,TOther[Start Date],"&lt;="&amp;$A721,TOther[End Date Calc],"&gt;="&amp;A721),0)))</f>
        <v>0</v>
      </c>
      <c r="N721" s="8" cm="1">
        <f t="array" ref="N721">IF(A721="","",IF(COUNTIF(TOther[Frequency],$N$1)=0,0,SUMPRODUCT(--(IFERROR(MOD(A721-TOther[Start Date],28),1)=0),--(TOther[Frequency]=$N$1),--(TOther[Start Date]&lt;=A721),--(TOther[End Date Calc]&gt;=A721),TOther[Amount])))</f>
        <v>0</v>
      </c>
      <c r="O721" s="8" cm="1">
        <f t="array" ref="O721">IF(A721="","",IF(COUNTIF(TOther[Frequency],$O$1)=0,0,SUMPRODUCT(--(IFERROR(MOD(A721-TOther[Start Date],42),1)=0),--(TOther[Frequency]=$O$1),--(TOther[Start Date]&lt;=A721),--(TOther[End Date Calc]&gt;=A721),TOther[Amount])))</f>
        <v>0</v>
      </c>
      <c r="P721" s="8" cm="1">
        <f t="array" ref="P721">IF(A721="","",IF(COUNTIF(TOther[Frequency],$P$1)=0,0,SUMPRODUCT(--(IFERROR(MOD(A721-TOther[Start Date],56),1)=0),--(TOther[Frequency]=$P$1),--(TOther[Start Date]&lt;=A721),--(TOther[End Date Calc]&gt;=A721),TOther[Amount])))</f>
        <v>0</v>
      </c>
      <c r="Q721" s="8">
        <f>IF(A721="","",IF(COUNTIF(TOther[Frequency],$Q$1)=0,0,IF(B721="N",SUMIFS(TOther[Amount],TOther[Frequency],$Q$1,TOther[Start Date],"&lt;="&amp;$A721,TOther[End Date Calc],"&gt;="&amp;A721,TOther[Start Day],DAY(A721)),SUMIFS(TOther[Amount],TOther[Frequency],$Q$1,TOther[Start Date],"&lt;="&amp;$A721,TOther[End Date Calc],"&gt;="&amp;A721,TOther[Start Day],"&gt;="&amp;DAY(A721)))))</f>
        <v>0</v>
      </c>
      <c r="R721" s="8" cm="1">
        <f t="array" ref="R721">IF(A721="","",IF(COUNTIF(TOther[Frequency],R$1)=0,0,SUMPRODUCT(--(TOther[Frequency]=R$1),--(TOther[Start Date]&lt;=A721),--(TOther[End Date Calc]&gt;=A721),IF(B721="N",--(TOther[Start Day]=DAY(A721)),--(TOther[Start Day]&gt;=DAY(A721))),--(IFERROR(MOD(TOther[Start Month]-MONTH(A721)+2,2),1)=0),TOther[Amount])))</f>
        <v>0</v>
      </c>
      <c r="S721" s="8" cm="1">
        <f t="array" ref="S721">IF(A721="","",IF(COUNTIF(TOther[Frequency],S$1)=0,0,SUMPRODUCT(--(TOther[Frequency]=S$1),--(TOther[Start Date]&lt;=A721),--(TOther[End Date Calc]&gt;=A721),IF(B721="N",--(TOther[Start Day]=DAY(A721)),--(TOther[Start Day]&gt;=DAY(A721))),--(IFERROR(MOD(TOther[Start Month]-MONTH(A721)+3,3),1)=0),TOther[Amount])))</f>
        <v>0</v>
      </c>
      <c r="T721" s="8" cm="1">
        <f t="array" ref="T721">IF($A721="","",IF(COUNTIF(TOther[Frequency],T$1)=0,0,SUMPRODUCT(--(TOther[Frequency]=T$1),--(TOther[Start Date]&lt;=$A721),--(TOther[End Date Calc]&gt;=$A721),IF($B721="N",--(TOther[Start Day]=DAY($A721)),--(TOther[Start Day]&gt;=DAY($A721))),--(IFERROR(MOD(TOther[Start Month]-MONTH($A721)+4,4),1)=0),TOther[Amount])))</f>
        <v>0</v>
      </c>
      <c r="U721" s="8" cm="1">
        <f t="array" ref="U721">IF(A721="","",IF(COUNTIF(TOther[Frequency],$U$1)=0,0,SUMPRODUCT(--(TOther[Frequency]=$U$1),--(TOther[Start Date]&lt;=A721),--(TOther[End Date Calc]&gt;=A721),IF(B721="N",--(TOther[Start Day]=DAY(A721)),--(TOther[Start Day]&gt;=DAY(A721))),--(IFERROR(MOD(TOther[Start Month]-MONTH(A721)+6,6),1)=0),TOther[Amount])))</f>
        <v>0</v>
      </c>
      <c r="V721" s="8" cm="1">
        <f t="array" ref="V721">IF(A721="","",IF(COUNTIF(TOther[Frequency],$V$1)=0,0,SUMPRODUCT(--(TOther[Frequency]=$V$1),--(TOther[Start Date]&lt;=A721),--(TOther[End Date Calc]&gt;=A721),IF(B721="N",--(TOther[Start Day]=DAY(A721)),--(TOther[Start Day]&gt;=DAY(A721))),--(IFERROR(MOD(TOther[Start Month]-MONTH(A721)+12,12),1)=0),TOther[Amount])))</f>
        <v>0</v>
      </c>
      <c r="W721" s="8">
        <f>IF(A721="","",SUMIFS(TOther[Amount],TOther[Start Date],A721,TOther[Frequency],$W$1))</f>
        <v>0</v>
      </c>
      <c r="X721" s="9">
        <f t="shared" si="55"/>
        <v>0</v>
      </c>
      <c r="Y721" s="9">
        <f t="shared" si="59"/>
        <v>0</v>
      </c>
      <c r="Z721" s="8" cm="1">
        <f t="array" ref="Z721">IF(A721="","",IF(COUNTIF('2) Income'!$D$13:$D$32,"Weekly")=0,0,SUMPRODUCT(--(IFERROR(MOD(A721-'2) Income'!$F$13:$F$32,7),1)=0),--('2) Income'!$D$13:$D$32="Weekly"),--('2) Income'!$F$13:$F$32&lt;=A721),'2) Income'!$E$13:$E$32)))</f>
        <v>0</v>
      </c>
      <c r="AA721" s="8" cm="1">
        <f t="array" ref="AA721">IF(A721="","",IF(COUNTIF('2) Income'!$D$13:$D$32,"Every Other Week")=0,0,SUMPRODUCT(--(IFERROR(MOD(A721-'2) Income'!$F$13:$F$32,14),1)=0),--('2) Income'!$D$13:$D$32="Every Other Week"),--('2) Income'!$F$13:$F$32&lt;=A721),'2) Income'!$E$13:$E$32)))</f>
        <v>0</v>
      </c>
      <c r="AB721" s="8">
        <f>IF(A721="","",IF(COUNTIF('2) Income'!$D$13:$D$32,"1st and 15th")=0,0,IF(OR(DAY(A721)=1,DAY(A721)=15),SUMIFS('2) Income'!$E$13:$E$32,'2) Income'!$D$13:$D$32,"1st and 15th",'2) Income'!$F$13:$F$32,"&lt;="&amp;$A721),0)))</f>
        <v>0</v>
      </c>
      <c r="AC721" s="8">
        <f>IF(A721="","",IF(COUNTIF('2) Income'!$D$13:$D$32,"2nd Wednesday")=0,0,IF(A721=(A721-DAY(A721)+1+2*7-WEEKDAY(A721-DAY(A721)+8-4,1)),SUMIFS('2) Income'!$E$13:$E$32,'2) Income'!$D$13:$D$32,"2nd Wednesday",'2) Income'!$F$13:$F$32,"&lt;="&amp;$A721),0)))</f>
        <v>0</v>
      </c>
      <c r="AD721" s="8">
        <f>IF(A721="","",IF(COUNTIF('2) Income'!$D$13:$D$32,"3rd Wednesday")=0,0,IF(A721=(A721-DAY(A721)+1+3*7-WEEKDAY(A721-DAY(A721)+8-4,1)),SUMIFS('2) Income'!$E$13:$E$32,'2) Income'!$D$13:$D$32,"3rd Wednesday",'2) Income'!$F$13:$F$32,"&lt;="&amp;$A721),0)))</f>
        <v>0</v>
      </c>
      <c r="AE721" s="8">
        <f>IF(A721="","",IF(COUNTIF('2) Income'!$D$13:$D$32,"4th Wednesday")=0,0,IF(A721=(A721-DAY(A721)+1+4*7-WEEKDAY(A721-DAY(A721)+8-4,1)),SUMIFS('2) Income'!$E$13:$E$32,'2) Income'!$D$13:$D$32,"4th Wednesday",'2) Income'!$F$13:$F$32,"&lt;="&amp;$A721),0)))</f>
        <v>0</v>
      </c>
      <c r="AF721" s="8" cm="1">
        <f t="array" ref="AF721">IF(A721="","",IF(COUNTIF('2) Income'!$D$13:$D$32,"Every 4 Weeks")=0,0,SUMPRODUCT(--(IFERROR(MOD(A721-'2) Income'!$F$13:$F$32,28),1)=0),--('2) Income'!$D$13:$D$32="Every 4 Weeks"),--('2) Income'!$F$13:$F$32&lt;=A721),'2) Income'!$E$13:$E$32)))</f>
        <v>0</v>
      </c>
      <c r="AG721" s="8">
        <f>IF(A721="","",IF(COUNTIF('2) Income'!$D$13:$D$32,"Monthly")=0,0,IF(B721="N",SUMIFS('2) Income'!$E$13:$E$32,'2) Income'!$D$13:$D$32,"monthly",'2) Income'!$F$13:$F$32,"&lt;="&amp;$A721,'2) Income'!$I$13:$I$32,DAY(A721)),SUMIFS('2) Income'!$E$13:$E$32,'2) Income'!$D$13:$D$32,"monthly",'2) Income'!$F$13:$F$32,"&lt;="&amp;$A721,'2) Income'!$I$13:$I$32,"&gt;="&amp;DAY(A721)))))</f>
        <v>0</v>
      </c>
      <c r="AH721" s="8" cm="1">
        <f t="array" ref="AH721">IF(A721="","",IF(COUNTIF('2) Income'!$D$13:$D$32,"Yearly")=0,0,SUMPRODUCT(--('2) Income'!$D$13:$D$32="Yearly"),--('2) Income'!$F$13:$F$32&lt;=A721),IF(B721="N",--('2) Income'!$I$13:$I$32=DAY(A721)),--('2) Income'!$I$13:$I$32&gt;=DAY(A721))),--(IFERROR(MOD('2) Income'!$H$13:$H$32-MONTH(A721)+12,12),1)=0),'2) Income'!$E$13:$E$32)))</f>
        <v>0</v>
      </c>
      <c r="AI721" s="8">
        <f>IF(A721="","",IF(COUNTIF('2) Income'!$D$13:$D$32,"one-time")=0,0,SUMIFS('2) Income'!$E$13:$E$32,'2) Income'!$D$13:$D$32,"one-time",'2) Income'!$F$13:$F$32,"="&amp;$A721)))</f>
        <v>0</v>
      </c>
      <c r="AJ721" s="9">
        <f t="shared" si="56"/>
        <v>0</v>
      </c>
    </row>
    <row r="722" spans="1:36">
      <c r="A722" s="7">
        <f>IF(A721="","",IF(A721+1&lt;='1) Period'!$E$21,A721+1,""))</f>
        <v>46194</v>
      </c>
      <c r="B722" s="7" t="str">
        <f t="shared" si="57"/>
        <v>N</v>
      </c>
      <c r="C722" t="str">
        <f t="shared" si="58"/>
        <v>Y</v>
      </c>
      <c r="D722" s="8">
        <f>IF(A722="","",IF(TEXT(A722,"dddd")='4) Happy Money'!$E$23,WAllowance,0))</f>
        <v>0</v>
      </c>
      <c r="E722" s="8">
        <f>IF(A722="","",IF(B722="N",SUMIF(TMonthly[Day of the Month],DAY(A722),TMonthly[Amount]),SUMIF(TMonthly[Day of the Month],"&gt;="&amp;DAY(A722),TMonthly[Amount])))</f>
        <v>0</v>
      </c>
      <c r="F722" s="8" cm="1">
        <f t="array" ref="F722">IF(A722="","",SUMPRODUCT(--(TYearly[Due Date]&lt;=A722),IF(B722="N",--(TYearly[Day]=DAY(A722)),--(TYearly[Day]&gt;=DAY(A722))),--(IFERROR(MOD(TYearly[Month]-MONTH(A722)+12,12),1)=0),TYearly[Amount]))</f>
        <v>0</v>
      </c>
      <c r="G722" s="8">
        <f>IF(A722="","",SUMIF(TOneTime[Due Date],A722,TOneTime[Amount]))</f>
        <v>0</v>
      </c>
      <c r="H722" s="8" cm="1">
        <f t="array" ref="H722">IF(A722="","",IF(COUNTIF(TOther[Frequency],$H$1)=0,0,SUMPRODUCT(--(IFERROR(MOD(A722-TOther[Start Date],7),1)=0),--(TOther[Frequency]=$H$1),--(TOther[Start Date]&lt;=A722),--(TOther[End Date Calc]&gt;=A722),TOther[Amount])))</f>
        <v>0</v>
      </c>
      <c r="I722" s="8" cm="1">
        <f t="array" ref="I722">IF(A722="","",IF(COUNTIF(TOther[Frequency],$I$1)=0,0,SUMPRODUCT(--(IFERROR(MOD(A722-TOther[Start Date],14),1)=0),--(TOther[Frequency]=$I$1),--(TOther[Start Date]&lt;=A722),--(TOther[End Date Calc]&gt;=A722),TOther[Amount])))</f>
        <v>0</v>
      </c>
      <c r="J722" s="8">
        <f>IF(A722="","",IF(COUNTIF(TOther[Frequency],$J$1)=0,0,IF(OR(DAY(A722)=1,DAY(A722)=15),SUMIFS(TOther[Amount],TOther[Frequency],$J$1,TOther[Start Date],"&lt;="&amp;$A722,TOther[End Date Calc],"&gt;="&amp;A722),0)))</f>
        <v>0</v>
      </c>
      <c r="K722" s="8">
        <f>IF(A722="","",IF(COUNTIF(TOther[Frequency],$K$1)=0,0,IF(A722=(A722-DAY(A722)+1+2*7-WEEKDAY(A722-DAY(A722)+8-4,1)),SUMIFS(TOther[Amount],TOther[Frequency],$K$1,TOther[Start Date],"&lt;="&amp;$A722,TOther[End Date Calc],"&gt;="&amp;A722),0)))</f>
        <v>0</v>
      </c>
      <c r="L722" s="8">
        <f>IF(A722="","",IF(COUNTIF(TOther[Frequency],$L$1)=0,0,IF(A722=(A722-DAY(A722)+1+3*7-WEEKDAY(A722-DAY(A722)+8-4,1)),SUMIFS(TOther[Amount],TOther[Frequency],$L$1,TOther[Start Date],"&lt;="&amp;$A722,TOther[End Date Calc],"&gt;="&amp;A722),0)))</f>
        <v>0</v>
      </c>
      <c r="M722" s="8">
        <f>IF(A722="","",IF(COUNTIF(TOther[Frequency],$M$1)=0,0,IF(A722=(A722-DAY(A722)+1+4*7-WEEKDAY(A722-DAY(A722)+8-4,1)),SUMIFS(TOther[Amount],TOther[Frequency],$M$1,TOther[Start Date],"&lt;="&amp;$A722,TOther[End Date Calc],"&gt;="&amp;A722),0)))</f>
        <v>0</v>
      </c>
      <c r="N722" s="8" cm="1">
        <f t="array" ref="N722">IF(A722="","",IF(COUNTIF(TOther[Frequency],$N$1)=0,0,SUMPRODUCT(--(IFERROR(MOD(A722-TOther[Start Date],28),1)=0),--(TOther[Frequency]=$N$1),--(TOther[Start Date]&lt;=A722),--(TOther[End Date Calc]&gt;=A722),TOther[Amount])))</f>
        <v>0</v>
      </c>
      <c r="O722" s="8" cm="1">
        <f t="array" ref="O722">IF(A722="","",IF(COUNTIF(TOther[Frequency],$O$1)=0,0,SUMPRODUCT(--(IFERROR(MOD(A722-TOther[Start Date],42),1)=0),--(TOther[Frequency]=$O$1),--(TOther[Start Date]&lt;=A722),--(TOther[End Date Calc]&gt;=A722),TOther[Amount])))</f>
        <v>0</v>
      </c>
      <c r="P722" s="8" cm="1">
        <f t="array" ref="P722">IF(A722="","",IF(COUNTIF(TOther[Frequency],$P$1)=0,0,SUMPRODUCT(--(IFERROR(MOD(A722-TOther[Start Date],56),1)=0),--(TOther[Frequency]=$P$1),--(TOther[Start Date]&lt;=A722),--(TOther[End Date Calc]&gt;=A722),TOther[Amount])))</f>
        <v>0</v>
      </c>
      <c r="Q722" s="8">
        <f>IF(A722="","",IF(COUNTIF(TOther[Frequency],$Q$1)=0,0,IF(B722="N",SUMIFS(TOther[Amount],TOther[Frequency],$Q$1,TOther[Start Date],"&lt;="&amp;$A722,TOther[End Date Calc],"&gt;="&amp;A722,TOther[Start Day],DAY(A722)),SUMIFS(TOther[Amount],TOther[Frequency],$Q$1,TOther[Start Date],"&lt;="&amp;$A722,TOther[End Date Calc],"&gt;="&amp;A722,TOther[Start Day],"&gt;="&amp;DAY(A722)))))</f>
        <v>0</v>
      </c>
      <c r="R722" s="8" cm="1">
        <f t="array" ref="R722">IF(A722="","",IF(COUNTIF(TOther[Frequency],R$1)=0,0,SUMPRODUCT(--(TOther[Frequency]=R$1),--(TOther[Start Date]&lt;=A722),--(TOther[End Date Calc]&gt;=A722),IF(B722="N",--(TOther[Start Day]=DAY(A722)),--(TOther[Start Day]&gt;=DAY(A722))),--(IFERROR(MOD(TOther[Start Month]-MONTH(A722)+2,2),1)=0),TOther[Amount])))</f>
        <v>0</v>
      </c>
      <c r="S722" s="8" cm="1">
        <f t="array" ref="S722">IF(A722="","",IF(COUNTIF(TOther[Frequency],S$1)=0,0,SUMPRODUCT(--(TOther[Frequency]=S$1),--(TOther[Start Date]&lt;=A722),--(TOther[End Date Calc]&gt;=A722),IF(B722="N",--(TOther[Start Day]=DAY(A722)),--(TOther[Start Day]&gt;=DAY(A722))),--(IFERROR(MOD(TOther[Start Month]-MONTH(A722)+3,3),1)=0),TOther[Amount])))</f>
        <v>0</v>
      </c>
      <c r="T722" s="8" cm="1">
        <f t="array" ref="T722">IF($A722="","",IF(COUNTIF(TOther[Frequency],T$1)=0,0,SUMPRODUCT(--(TOther[Frequency]=T$1),--(TOther[Start Date]&lt;=$A722),--(TOther[End Date Calc]&gt;=$A722),IF($B722="N",--(TOther[Start Day]=DAY($A722)),--(TOther[Start Day]&gt;=DAY($A722))),--(IFERROR(MOD(TOther[Start Month]-MONTH($A722)+4,4),1)=0),TOther[Amount])))</f>
        <v>0</v>
      </c>
      <c r="U722" s="8" cm="1">
        <f t="array" ref="U722">IF(A722="","",IF(COUNTIF(TOther[Frequency],$U$1)=0,0,SUMPRODUCT(--(TOther[Frequency]=$U$1),--(TOther[Start Date]&lt;=A722),--(TOther[End Date Calc]&gt;=A722),IF(B722="N",--(TOther[Start Day]=DAY(A722)),--(TOther[Start Day]&gt;=DAY(A722))),--(IFERROR(MOD(TOther[Start Month]-MONTH(A722)+6,6),1)=0),TOther[Amount])))</f>
        <v>0</v>
      </c>
      <c r="V722" s="8" cm="1">
        <f t="array" ref="V722">IF(A722="","",IF(COUNTIF(TOther[Frequency],$V$1)=0,0,SUMPRODUCT(--(TOther[Frequency]=$V$1),--(TOther[Start Date]&lt;=A722),--(TOther[End Date Calc]&gt;=A722),IF(B722="N",--(TOther[Start Day]=DAY(A722)),--(TOther[Start Day]&gt;=DAY(A722))),--(IFERROR(MOD(TOther[Start Month]-MONTH(A722)+12,12),1)=0),TOther[Amount])))</f>
        <v>0</v>
      </c>
      <c r="W722" s="8">
        <f>IF(A722="","",SUMIFS(TOther[Amount],TOther[Start Date],A722,TOther[Frequency],$W$1))</f>
        <v>0</v>
      </c>
      <c r="X722" s="9">
        <f t="shared" si="55"/>
        <v>0</v>
      </c>
      <c r="Y722" s="9">
        <f t="shared" si="59"/>
        <v>0</v>
      </c>
      <c r="Z722" s="8" cm="1">
        <f t="array" ref="Z722">IF(A722="","",IF(COUNTIF('2) Income'!$D$13:$D$32,"Weekly")=0,0,SUMPRODUCT(--(IFERROR(MOD(A722-'2) Income'!$F$13:$F$32,7),1)=0),--('2) Income'!$D$13:$D$32="Weekly"),--('2) Income'!$F$13:$F$32&lt;=A722),'2) Income'!$E$13:$E$32)))</f>
        <v>0</v>
      </c>
      <c r="AA722" s="8" cm="1">
        <f t="array" ref="AA722">IF(A722="","",IF(COUNTIF('2) Income'!$D$13:$D$32,"Every Other Week")=0,0,SUMPRODUCT(--(IFERROR(MOD(A722-'2) Income'!$F$13:$F$32,14),1)=0),--('2) Income'!$D$13:$D$32="Every Other Week"),--('2) Income'!$F$13:$F$32&lt;=A722),'2) Income'!$E$13:$E$32)))</f>
        <v>0</v>
      </c>
      <c r="AB722" s="8">
        <f>IF(A722="","",IF(COUNTIF('2) Income'!$D$13:$D$32,"1st and 15th")=0,0,IF(OR(DAY(A722)=1,DAY(A722)=15),SUMIFS('2) Income'!$E$13:$E$32,'2) Income'!$D$13:$D$32,"1st and 15th",'2) Income'!$F$13:$F$32,"&lt;="&amp;$A722),0)))</f>
        <v>0</v>
      </c>
      <c r="AC722" s="8">
        <f>IF(A722="","",IF(COUNTIF('2) Income'!$D$13:$D$32,"2nd Wednesday")=0,0,IF(A722=(A722-DAY(A722)+1+2*7-WEEKDAY(A722-DAY(A722)+8-4,1)),SUMIFS('2) Income'!$E$13:$E$32,'2) Income'!$D$13:$D$32,"2nd Wednesday",'2) Income'!$F$13:$F$32,"&lt;="&amp;$A722),0)))</f>
        <v>0</v>
      </c>
      <c r="AD722" s="8">
        <f>IF(A722="","",IF(COUNTIF('2) Income'!$D$13:$D$32,"3rd Wednesday")=0,0,IF(A722=(A722-DAY(A722)+1+3*7-WEEKDAY(A722-DAY(A722)+8-4,1)),SUMIFS('2) Income'!$E$13:$E$32,'2) Income'!$D$13:$D$32,"3rd Wednesday",'2) Income'!$F$13:$F$32,"&lt;="&amp;$A722),0)))</f>
        <v>0</v>
      </c>
      <c r="AE722" s="8">
        <f>IF(A722="","",IF(COUNTIF('2) Income'!$D$13:$D$32,"4th Wednesday")=0,0,IF(A722=(A722-DAY(A722)+1+4*7-WEEKDAY(A722-DAY(A722)+8-4,1)),SUMIFS('2) Income'!$E$13:$E$32,'2) Income'!$D$13:$D$32,"4th Wednesday",'2) Income'!$F$13:$F$32,"&lt;="&amp;$A722),0)))</f>
        <v>0</v>
      </c>
      <c r="AF722" s="8" cm="1">
        <f t="array" ref="AF722">IF(A722="","",IF(COUNTIF('2) Income'!$D$13:$D$32,"Every 4 Weeks")=0,0,SUMPRODUCT(--(IFERROR(MOD(A722-'2) Income'!$F$13:$F$32,28),1)=0),--('2) Income'!$D$13:$D$32="Every 4 Weeks"),--('2) Income'!$F$13:$F$32&lt;=A722),'2) Income'!$E$13:$E$32)))</f>
        <v>0</v>
      </c>
      <c r="AG722" s="8">
        <f>IF(A722="","",IF(COUNTIF('2) Income'!$D$13:$D$32,"Monthly")=0,0,IF(B722="N",SUMIFS('2) Income'!$E$13:$E$32,'2) Income'!$D$13:$D$32,"monthly",'2) Income'!$F$13:$F$32,"&lt;="&amp;$A722,'2) Income'!$I$13:$I$32,DAY(A722)),SUMIFS('2) Income'!$E$13:$E$32,'2) Income'!$D$13:$D$32,"monthly",'2) Income'!$F$13:$F$32,"&lt;="&amp;$A722,'2) Income'!$I$13:$I$32,"&gt;="&amp;DAY(A722)))))</f>
        <v>0</v>
      </c>
      <c r="AH722" s="8" cm="1">
        <f t="array" ref="AH722">IF(A722="","",IF(COUNTIF('2) Income'!$D$13:$D$32,"Yearly")=0,0,SUMPRODUCT(--('2) Income'!$D$13:$D$32="Yearly"),--('2) Income'!$F$13:$F$32&lt;=A722),IF(B722="N",--('2) Income'!$I$13:$I$32=DAY(A722)),--('2) Income'!$I$13:$I$32&gt;=DAY(A722))),--(IFERROR(MOD('2) Income'!$H$13:$H$32-MONTH(A722)+12,12),1)=0),'2) Income'!$E$13:$E$32)))</f>
        <v>0</v>
      </c>
      <c r="AI722" s="8">
        <f>IF(A722="","",IF(COUNTIF('2) Income'!$D$13:$D$32,"one-time")=0,0,SUMIFS('2) Income'!$E$13:$E$32,'2) Income'!$D$13:$D$32,"one-time",'2) Income'!$F$13:$F$32,"="&amp;$A722)))</f>
        <v>0</v>
      </c>
      <c r="AJ722" s="9">
        <f t="shared" si="56"/>
        <v>0</v>
      </c>
    </row>
    <row r="723" spans="1:36">
      <c r="A723" s="7">
        <f>IF(A722="","",IF(A722+1&lt;='1) Period'!$E$21,A722+1,""))</f>
        <v>46195</v>
      </c>
      <c r="B723" s="7" t="str">
        <f t="shared" si="57"/>
        <v>N</v>
      </c>
      <c r="C723" t="str">
        <f t="shared" si="58"/>
        <v>F</v>
      </c>
      <c r="D723" s="8">
        <f>IF(A723="","",IF(TEXT(A723,"dddd")='4) Happy Money'!$E$23,WAllowance,0))</f>
        <v>400</v>
      </c>
      <c r="E723" s="8">
        <f>IF(A723="","",IF(B723="N",SUMIF(TMonthly[Day of the Month],DAY(A723),TMonthly[Amount]),SUMIF(TMonthly[Day of the Month],"&gt;="&amp;DAY(A723),TMonthly[Amount])))</f>
        <v>0</v>
      </c>
      <c r="F723" s="8" cm="1">
        <f t="array" ref="F723">IF(A723="","",SUMPRODUCT(--(TYearly[Due Date]&lt;=A723),IF(B723="N",--(TYearly[Day]=DAY(A723)),--(TYearly[Day]&gt;=DAY(A723))),--(IFERROR(MOD(TYearly[Month]-MONTH(A723)+12,12),1)=0),TYearly[Amount]))</f>
        <v>0</v>
      </c>
      <c r="G723" s="8">
        <f>IF(A723="","",SUMIF(TOneTime[Due Date],A723,TOneTime[Amount]))</f>
        <v>0</v>
      </c>
      <c r="H723" s="8" cm="1">
        <f t="array" ref="H723">IF(A723="","",IF(COUNTIF(TOther[Frequency],$H$1)=0,0,SUMPRODUCT(--(IFERROR(MOD(A723-TOther[Start Date],7),1)=0),--(TOther[Frequency]=$H$1),--(TOther[Start Date]&lt;=A723),--(TOther[End Date Calc]&gt;=A723),TOther[Amount])))</f>
        <v>0</v>
      </c>
      <c r="I723" s="8" cm="1">
        <f t="array" ref="I723">IF(A723="","",IF(COUNTIF(TOther[Frequency],$I$1)=0,0,SUMPRODUCT(--(IFERROR(MOD(A723-TOther[Start Date],14),1)=0),--(TOther[Frequency]=$I$1),--(TOther[Start Date]&lt;=A723),--(TOther[End Date Calc]&gt;=A723),TOther[Amount])))</f>
        <v>230</v>
      </c>
      <c r="J723" s="8">
        <f>IF(A723="","",IF(COUNTIF(TOther[Frequency],$J$1)=0,0,IF(OR(DAY(A723)=1,DAY(A723)=15),SUMIFS(TOther[Amount],TOther[Frequency],$J$1,TOther[Start Date],"&lt;="&amp;$A723,TOther[End Date Calc],"&gt;="&amp;A723),0)))</f>
        <v>0</v>
      </c>
      <c r="K723" s="8">
        <f>IF(A723="","",IF(COUNTIF(TOther[Frequency],$K$1)=0,0,IF(A723=(A723-DAY(A723)+1+2*7-WEEKDAY(A723-DAY(A723)+8-4,1)),SUMIFS(TOther[Amount],TOther[Frequency],$K$1,TOther[Start Date],"&lt;="&amp;$A723,TOther[End Date Calc],"&gt;="&amp;A723),0)))</f>
        <v>0</v>
      </c>
      <c r="L723" s="8">
        <f>IF(A723="","",IF(COUNTIF(TOther[Frequency],$L$1)=0,0,IF(A723=(A723-DAY(A723)+1+3*7-WEEKDAY(A723-DAY(A723)+8-4,1)),SUMIFS(TOther[Amount],TOther[Frequency],$L$1,TOther[Start Date],"&lt;="&amp;$A723,TOther[End Date Calc],"&gt;="&amp;A723),0)))</f>
        <v>0</v>
      </c>
      <c r="M723" s="8">
        <f>IF(A723="","",IF(COUNTIF(TOther[Frequency],$M$1)=0,0,IF(A723=(A723-DAY(A723)+1+4*7-WEEKDAY(A723-DAY(A723)+8-4,1)),SUMIFS(TOther[Amount],TOther[Frequency],$M$1,TOther[Start Date],"&lt;="&amp;$A723,TOther[End Date Calc],"&gt;="&amp;A723),0)))</f>
        <v>0</v>
      </c>
      <c r="N723" s="8" cm="1">
        <f t="array" ref="N723">IF(A723="","",IF(COUNTIF(TOther[Frequency],$N$1)=0,0,SUMPRODUCT(--(IFERROR(MOD(A723-TOther[Start Date],28),1)=0),--(TOther[Frequency]=$N$1),--(TOther[Start Date]&lt;=A723),--(TOther[End Date Calc]&gt;=A723),TOther[Amount])))</f>
        <v>0</v>
      </c>
      <c r="O723" s="8" cm="1">
        <f t="array" ref="O723">IF(A723="","",IF(COUNTIF(TOther[Frequency],$O$1)=0,0,SUMPRODUCT(--(IFERROR(MOD(A723-TOther[Start Date],42),1)=0),--(TOther[Frequency]=$O$1),--(TOther[Start Date]&lt;=A723),--(TOther[End Date Calc]&gt;=A723),TOther[Amount])))</f>
        <v>0</v>
      </c>
      <c r="P723" s="8" cm="1">
        <f t="array" ref="P723">IF(A723="","",IF(COUNTIF(TOther[Frequency],$P$1)=0,0,SUMPRODUCT(--(IFERROR(MOD(A723-TOther[Start Date],56),1)=0),--(TOther[Frequency]=$P$1),--(TOther[Start Date]&lt;=A723),--(TOther[End Date Calc]&gt;=A723),TOther[Amount])))</f>
        <v>0</v>
      </c>
      <c r="Q723" s="8">
        <f>IF(A723="","",IF(COUNTIF(TOther[Frequency],$Q$1)=0,0,IF(B723="N",SUMIFS(TOther[Amount],TOther[Frequency],$Q$1,TOther[Start Date],"&lt;="&amp;$A723,TOther[End Date Calc],"&gt;="&amp;A723,TOther[Start Day],DAY(A723)),SUMIFS(TOther[Amount],TOther[Frequency],$Q$1,TOther[Start Date],"&lt;="&amp;$A723,TOther[End Date Calc],"&gt;="&amp;A723,TOther[Start Day],"&gt;="&amp;DAY(A723)))))</f>
        <v>0</v>
      </c>
      <c r="R723" s="8" cm="1">
        <f t="array" ref="R723">IF(A723="","",IF(COUNTIF(TOther[Frequency],R$1)=0,0,SUMPRODUCT(--(TOther[Frequency]=R$1),--(TOther[Start Date]&lt;=A723),--(TOther[End Date Calc]&gt;=A723),IF(B723="N",--(TOther[Start Day]=DAY(A723)),--(TOther[Start Day]&gt;=DAY(A723))),--(IFERROR(MOD(TOther[Start Month]-MONTH(A723)+2,2),1)=0),TOther[Amount])))</f>
        <v>0</v>
      </c>
      <c r="S723" s="8" cm="1">
        <f t="array" ref="S723">IF(A723="","",IF(COUNTIF(TOther[Frequency],S$1)=0,0,SUMPRODUCT(--(TOther[Frequency]=S$1),--(TOther[Start Date]&lt;=A723),--(TOther[End Date Calc]&gt;=A723),IF(B723="N",--(TOther[Start Day]=DAY(A723)),--(TOther[Start Day]&gt;=DAY(A723))),--(IFERROR(MOD(TOther[Start Month]-MONTH(A723)+3,3),1)=0),TOther[Amount])))</f>
        <v>0</v>
      </c>
      <c r="T723" s="8" cm="1">
        <f t="array" ref="T723">IF($A723="","",IF(COUNTIF(TOther[Frequency],T$1)=0,0,SUMPRODUCT(--(TOther[Frequency]=T$1),--(TOther[Start Date]&lt;=$A723),--(TOther[End Date Calc]&gt;=$A723),IF($B723="N",--(TOther[Start Day]=DAY($A723)),--(TOther[Start Day]&gt;=DAY($A723))),--(IFERROR(MOD(TOther[Start Month]-MONTH($A723)+4,4),1)=0),TOther[Amount])))</f>
        <v>0</v>
      </c>
      <c r="U723" s="8" cm="1">
        <f t="array" ref="U723">IF(A723="","",IF(COUNTIF(TOther[Frequency],$U$1)=0,0,SUMPRODUCT(--(TOther[Frequency]=$U$1),--(TOther[Start Date]&lt;=A723),--(TOther[End Date Calc]&gt;=A723),IF(B723="N",--(TOther[Start Day]=DAY(A723)),--(TOther[Start Day]&gt;=DAY(A723))),--(IFERROR(MOD(TOther[Start Month]-MONTH(A723)+6,6),1)=0),TOther[Amount])))</f>
        <v>0</v>
      </c>
      <c r="V723" s="8" cm="1">
        <f t="array" ref="V723">IF(A723="","",IF(COUNTIF(TOther[Frequency],$V$1)=0,0,SUMPRODUCT(--(TOther[Frequency]=$V$1),--(TOther[Start Date]&lt;=A723),--(TOther[End Date Calc]&gt;=A723),IF(B723="N",--(TOther[Start Day]=DAY(A723)),--(TOther[Start Day]&gt;=DAY(A723))),--(IFERROR(MOD(TOther[Start Month]-MONTH(A723)+12,12),1)=0),TOther[Amount])))</f>
        <v>0</v>
      </c>
      <c r="W723" s="8">
        <f>IF(A723="","",SUMIFS(TOther[Amount],TOther[Start Date],A723,TOther[Frequency],$W$1))</f>
        <v>0</v>
      </c>
      <c r="X723" s="9">
        <f t="shared" si="55"/>
        <v>230</v>
      </c>
      <c r="Y723" s="9">
        <f t="shared" si="59"/>
        <v>230</v>
      </c>
      <c r="Z723" s="8" cm="1">
        <f t="array" ref="Z723">IF(A723="","",IF(COUNTIF('2) Income'!$D$13:$D$32,"Weekly")=0,0,SUMPRODUCT(--(IFERROR(MOD(A723-'2) Income'!$F$13:$F$32,7),1)=0),--('2) Income'!$D$13:$D$32="Weekly"),--('2) Income'!$F$13:$F$32&lt;=A723),'2) Income'!$E$13:$E$32)))</f>
        <v>0</v>
      </c>
      <c r="AA723" s="8" cm="1">
        <f t="array" ref="AA723">IF(A723="","",IF(COUNTIF('2) Income'!$D$13:$D$32,"Every Other Week")=0,0,SUMPRODUCT(--(IFERROR(MOD(A723-'2) Income'!$F$13:$F$32,14),1)=0),--('2) Income'!$D$13:$D$32="Every Other Week"),--('2) Income'!$F$13:$F$32&lt;=A723),'2) Income'!$E$13:$E$32)))</f>
        <v>0</v>
      </c>
      <c r="AB723" s="8">
        <f>IF(A723="","",IF(COUNTIF('2) Income'!$D$13:$D$32,"1st and 15th")=0,0,IF(OR(DAY(A723)=1,DAY(A723)=15),SUMIFS('2) Income'!$E$13:$E$32,'2) Income'!$D$13:$D$32,"1st and 15th",'2) Income'!$F$13:$F$32,"&lt;="&amp;$A723),0)))</f>
        <v>0</v>
      </c>
      <c r="AC723" s="8">
        <f>IF(A723="","",IF(COUNTIF('2) Income'!$D$13:$D$32,"2nd Wednesday")=0,0,IF(A723=(A723-DAY(A723)+1+2*7-WEEKDAY(A723-DAY(A723)+8-4,1)),SUMIFS('2) Income'!$E$13:$E$32,'2) Income'!$D$13:$D$32,"2nd Wednesday",'2) Income'!$F$13:$F$32,"&lt;="&amp;$A723),0)))</f>
        <v>0</v>
      </c>
      <c r="AD723" s="8">
        <f>IF(A723="","",IF(COUNTIF('2) Income'!$D$13:$D$32,"3rd Wednesday")=0,0,IF(A723=(A723-DAY(A723)+1+3*7-WEEKDAY(A723-DAY(A723)+8-4,1)),SUMIFS('2) Income'!$E$13:$E$32,'2) Income'!$D$13:$D$32,"3rd Wednesday",'2) Income'!$F$13:$F$32,"&lt;="&amp;$A723),0)))</f>
        <v>0</v>
      </c>
      <c r="AE723" s="8">
        <f>IF(A723="","",IF(COUNTIF('2) Income'!$D$13:$D$32,"4th Wednesday")=0,0,IF(A723=(A723-DAY(A723)+1+4*7-WEEKDAY(A723-DAY(A723)+8-4,1)),SUMIFS('2) Income'!$E$13:$E$32,'2) Income'!$D$13:$D$32,"4th Wednesday",'2) Income'!$F$13:$F$32,"&lt;="&amp;$A723),0)))</f>
        <v>0</v>
      </c>
      <c r="AF723" s="8" cm="1">
        <f t="array" ref="AF723">IF(A723="","",IF(COUNTIF('2) Income'!$D$13:$D$32,"Every 4 Weeks")=0,0,SUMPRODUCT(--(IFERROR(MOD(A723-'2) Income'!$F$13:$F$32,28),1)=0),--('2) Income'!$D$13:$D$32="Every 4 Weeks"),--('2) Income'!$F$13:$F$32&lt;=A723),'2) Income'!$E$13:$E$32)))</f>
        <v>0</v>
      </c>
      <c r="AG723" s="8">
        <f>IF(A723="","",IF(COUNTIF('2) Income'!$D$13:$D$32,"Monthly")=0,0,IF(B723="N",SUMIFS('2) Income'!$E$13:$E$32,'2) Income'!$D$13:$D$32,"monthly",'2) Income'!$F$13:$F$32,"&lt;="&amp;$A723,'2) Income'!$I$13:$I$32,DAY(A723)),SUMIFS('2) Income'!$E$13:$E$32,'2) Income'!$D$13:$D$32,"monthly",'2) Income'!$F$13:$F$32,"&lt;="&amp;$A723,'2) Income'!$I$13:$I$32,"&gt;="&amp;DAY(A723)))))</f>
        <v>0</v>
      </c>
      <c r="AH723" s="8" cm="1">
        <f t="array" ref="AH723">IF(A723="","",IF(COUNTIF('2) Income'!$D$13:$D$32,"Yearly")=0,0,SUMPRODUCT(--('2) Income'!$D$13:$D$32="Yearly"),--('2) Income'!$F$13:$F$32&lt;=A723),IF(B723="N",--('2) Income'!$I$13:$I$32=DAY(A723)),--('2) Income'!$I$13:$I$32&gt;=DAY(A723))),--(IFERROR(MOD('2) Income'!$H$13:$H$32-MONTH(A723)+12,12),1)=0),'2) Income'!$E$13:$E$32)))</f>
        <v>0</v>
      </c>
      <c r="AI723" s="8">
        <f>IF(A723="","",IF(COUNTIF('2) Income'!$D$13:$D$32,"one-time")=0,0,SUMIFS('2) Income'!$E$13:$E$32,'2) Income'!$D$13:$D$32,"one-time",'2) Income'!$F$13:$F$32,"="&amp;$A723)))</f>
        <v>0</v>
      </c>
      <c r="AJ723" s="9">
        <f t="shared" si="56"/>
        <v>0</v>
      </c>
    </row>
    <row r="724" spans="1:36">
      <c r="A724" s="7">
        <f>IF(A723="","",IF(A723+1&lt;='1) Period'!$E$21,A723+1,""))</f>
        <v>46196</v>
      </c>
      <c r="B724" s="7" t="str">
        <f t="shared" si="57"/>
        <v>N</v>
      </c>
      <c r="C724" t="str">
        <f t="shared" si="58"/>
        <v>F</v>
      </c>
      <c r="D724" s="8">
        <f>IF(A724="","",IF(TEXT(A724,"dddd")='4) Happy Money'!$E$23,WAllowance,0))</f>
        <v>0</v>
      </c>
      <c r="E724" s="8">
        <f>IF(A724="","",IF(B724="N",SUMIF(TMonthly[Day of the Month],DAY(A724),TMonthly[Amount]),SUMIF(TMonthly[Day of the Month],"&gt;="&amp;DAY(A724),TMonthly[Amount])))</f>
        <v>0</v>
      </c>
      <c r="F724" s="8" cm="1">
        <f t="array" ref="F724">IF(A724="","",SUMPRODUCT(--(TYearly[Due Date]&lt;=A724),IF(B724="N",--(TYearly[Day]=DAY(A724)),--(TYearly[Day]&gt;=DAY(A724))),--(IFERROR(MOD(TYearly[Month]-MONTH(A724)+12,12),1)=0),TYearly[Amount]))</f>
        <v>0</v>
      </c>
      <c r="G724" s="8">
        <f>IF(A724="","",SUMIF(TOneTime[Due Date],A724,TOneTime[Amount]))</f>
        <v>0</v>
      </c>
      <c r="H724" s="8" cm="1">
        <f t="array" ref="H724">IF(A724="","",IF(COUNTIF(TOther[Frequency],$H$1)=0,0,SUMPRODUCT(--(IFERROR(MOD(A724-TOther[Start Date],7),1)=0),--(TOther[Frequency]=$H$1),--(TOther[Start Date]&lt;=A724),--(TOther[End Date Calc]&gt;=A724),TOther[Amount])))</f>
        <v>0</v>
      </c>
      <c r="I724" s="8" cm="1">
        <f t="array" ref="I724">IF(A724="","",IF(COUNTIF(TOther[Frequency],$I$1)=0,0,SUMPRODUCT(--(IFERROR(MOD(A724-TOther[Start Date],14),1)=0),--(TOther[Frequency]=$I$1),--(TOther[Start Date]&lt;=A724),--(TOther[End Date Calc]&gt;=A724),TOther[Amount])))</f>
        <v>0</v>
      </c>
      <c r="J724" s="8">
        <f>IF(A724="","",IF(COUNTIF(TOther[Frequency],$J$1)=0,0,IF(OR(DAY(A724)=1,DAY(A724)=15),SUMIFS(TOther[Amount],TOther[Frequency],$J$1,TOther[Start Date],"&lt;="&amp;$A724,TOther[End Date Calc],"&gt;="&amp;A724),0)))</f>
        <v>0</v>
      </c>
      <c r="K724" s="8">
        <f>IF(A724="","",IF(COUNTIF(TOther[Frequency],$K$1)=0,0,IF(A724=(A724-DAY(A724)+1+2*7-WEEKDAY(A724-DAY(A724)+8-4,1)),SUMIFS(TOther[Amount],TOther[Frequency],$K$1,TOther[Start Date],"&lt;="&amp;$A724,TOther[End Date Calc],"&gt;="&amp;A724),0)))</f>
        <v>0</v>
      </c>
      <c r="L724" s="8">
        <f>IF(A724="","",IF(COUNTIF(TOther[Frequency],$L$1)=0,0,IF(A724=(A724-DAY(A724)+1+3*7-WEEKDAY(A724-DAY(A724)+8-4,1)),SUMIFS(TOther[Amount],TOther[Frequency],$L$1,TOther[Start Date],"&lt;="&amp;$A724,TOther[End Date Calc],"&gt;="&amp;A724),0)))</f>
        <v>0</v>
      </c>
      <c r="M724" s="8">
        <f>IF(A724="","",IF(COUNTIF(TOther[Frequency],$M$1)=0,0,IF(A724=(A724-DAY(A724)+1+4*7-WEEKDAY(A724-DAY(A724)+8-4,1)),SUMIFS(TOther[Amount],TOther[Frequency],$M$1,TOther[Start Date],"&lt;="&amp;$A724,TOther[End Date Calc],"&gt;="&amp;A724),0)))</f>
        <v>0</v>
      </c>
      <c r="N724" s="8" cm="1">
        <f t="array" ref="N724">IF(A724="","",IF(COUNTIF(TOther[Frequency],$N$1)=0,0,SUMPRODUCT(--(IFERROR(MOD(A724-TOther[Start Date],28),1)=0),--(TOther[Frequency]=$N$1),--(TOther[Start Date]&lt;=A724),--(TOther[End Date Calc]&gt;=A724),TOther[Amount])))</f>
        <v>0</v>
      </c>
      <c r="O724" s="8" cm="1">
        <f t="array" ref="O724">IF(A724="","",IF(COUNTIF(TOther[Frequency],$O$1)=0,0,SUMPRODUCT(--(IFERROR(MOD(A724-TOther[Start Date],42),1)=0),--(TOther[Frequency]=$O$1),--(TOther[Start Date]&lt;=A724),--(TOther[End Date Calc]&gt;=A724),TOther[Amount])))</f>
        <v>0</v>
      </c>
      <c r="P724" s="8" cm="1">
        <f t="array" ref="P724">IF(A724="","",IF(COUNTIF(TOther[Frequency],$P$1)=0,0,SUMPRODUCT(--(IFERROR(MOD(A724-TOther[Start Date],56),1)=0),--(TOther[Frequency]=$P$1),--(TOther[Start Date]&lt;=A724),--(TOther[End Date Calc]&gt;=A724),TOther[Amount])))</f>
        <v>0</v>
      </c>
      <c r="Q724" s="8">
        <f>IF(A724="","",IF(COUNTIF(TOther[Frequency],$Q$1)=0,0,IF(B724="N",SUMIFS(TOther[Amount],TOther[Frequency],$Q$1,TOther[Start Date],"&lt;="&amp;$A724,TOther[End Date Calc],"&gt;="&amp;A724,TOther[Start Day],DAY(A724)),SUMIFS(TOther[Amount],TOther[Frequency],$Q$1,TOther[Start Date],"&lt;="&amp;$A724,TOther[End Date Calc],"&gt;="&amp;A724,TOther[Start Day],"&gt;="&amp;DAY(A724)))))</f>
        <v>0</v>
      </c>
      <c r="R724" s="8" cm="1">
        <f t="array" ref="R724">IF(A724="","",IF(COUNTIF(TOther[Frequency],R$1)=0,0,SUMPRODUCT(--(TOther[Frequency]=R$1),--(TOther[Start Date]&lt;=A724),--(TOther[End Date Calc]&gt;=A724),IF(B724="N",--(TOther[Start Day]=DAY(A724)),--(TOther[Start Day]&gt;=DAY(A724))),--(IFERROR(MOD(TOther[Start Month]-MONTH(A724)+2,2),1)=0),TOther[Amount])))</f>
        <v>0</v>
      </c>
      <c r="S724" s="8" cm="1">
        <f t="array" ref="S724">IF(A724="","",IF(COUNTIF(TOther[Frequency],S$1)=0,0,SUMPRODUCT(--(TOther[Frequency]=S$1),--(TOther[Start Date]&lt;=A724),--(TOther[End Date Calc]&gt;=A724),IF(B724="N",--(TOther[Start Day]=DAY(A724)),--(TOther[Start Day]&gt;=DAY(A724))),--(IFERROR(MOD(TOther[Start Month]-MONTH(A724)+3,3),1)=0),TOther[Amount])))</f>
        <v>0</v>
      </c>
      <c r="T724" s="8" cm="1">
        <f t="array" ref="T724">IF($A724="","",IF(COUNTIF(TOther[Frequency],T$1)=0,0,SUMPRODUCT(--(TOther[Frequency]=T$1),--(TOther[Start Date]&lt;=$A724),--(TOther[End Date Calc]&gt;=$A724),IF($B724="N",--(TOther[Start Day]=DAY($A724)),--(TOther[Start Day]&gt;=DAY($A724))),--(IFERROR(MOD(TOther[Start Month]-MONTH($A724)+4,4),1)=0),TOther[Amount])))</f>
        <v>0</v>
      </c>
      <c r="U724" s="8" cm="1">
        <f t="array" ref="U724">IF(A724="","",IF(COUNTIF(TOther[Frequency],$U$1)=0,0,SUMPRODUCT(--(TOther[Frequency]=$U$1),--(TOther[Start Date]&lt;=A724),--(TOther[End Date Calc]&gt;=A724),IF(B724="N",--(TOther[Start Day]=DAY(A724)),--(TOther[Start Day]&gt;=DAY(A724))),--(IFERROR(MOD(TOther[Start Month]-MONTH(A724)+6,6),1)=0),TOther[Amount])))</f>
        <v>0</v>
      </c>
      <c r="V724" s="8" cm="1">
        <f t="array" ref="V724">IF(A724="","",IF(COUNTIF(TOther[Frequency],$V$1)=0,0,SUMPRODUCT(--(TOther[Frequency]=$V$1),--(TOther[Start Date]&lt;=A724),--(TOther[End Date Calc]&gt;=A724),IF(B724="N",--(TOther[Start Day]=DAY(A724)),--(TOther[Start Day]&gt;=DAY(A724))),--(IFERROR(MOD(TOther[Start Month]-MONTH(A724)+12,12),1)=0),TOther[Amount])))</f>
        <v>0</v>
      </c>
      <c r="W724" s="8">
        <f>IF(A724="","",SUMIFS(TOther[Amount],TOther[Start Date],A724,TOther[Frequency],$W$1))</f>
        <v>0</v>
      </c>
      <c r="X724" s="9">
        <f t="shared" si="55"/>
        <v>0</v>
      </c>
      <c r="Y724" s="9">
        <f t="shared" si="59"/>
        <v>0</v>
      </c>
      <c r="Z724" s="8" cm="1">
        <f t="array" ref="Z724">IF(A724="","",IF(COUNTIF('2) Income'!$D$13:$D$32,"Weekly")=0,0,SUMPRODUCT(--(IFERROR(MOD(A724-'2) Income'!$F$13:$F$32,7),1)=0),--('2) Income'!$D$13:$D$32="Weekly"),--('2) Income'!$F$13:$F$32&lt;=A724),'2) Income'!$E$13:$E$32)))</f>
        <v>0</v>
      </c>
      <c r="AA724" s="8" cm="1">
        <f t="array" ref="AA724">IF(A724="","",IF(COUNTIF('2) Income'!$D$13:$D$32,"Every Other Week")=0,0,SUMPRODUCT(--(IFERROR(MOD(A724-'2) Income'!$F$13:$F$32,14),1)=0),--('2) Income'!$D$13:$D$32="Every Other Week"),--('2) Income'!$F$13:$F$32&lt;=A724),'2) Income'!$E$13:$E$32)))</f>
        <v>0</v>
      </c>
      <c r="AB724" s="8">
        <f>IF(A724="","",IF(COUNTIF('2) Income'!$D$13:$D$32,"1st and 15th")=0,0,IF(OR(DAY(A724)=1,DAY(A724)=15),SUMIFS('2) Income'!$E$13:$E$32,'2) Income'!$D$13:$D$32,"1st and 15th",'2) Income'!$F$13:$F$32,"&lt;="&amp;$A724),0)))</f>
        <v>0</v>
      </c>
      <c r="AC724" s="8">
        <f>IF(A724="","",IF(COUNTIF('2) Income'!$D$13:$D$32,"2nd Wednesday")=0,0,IF(A724=(A724-DAY(A724)+1+2*7-WEEKDAY(A724-DAY(A724)+8-4,1)),SUMIFS('2) Income'!$E$13:$E$32,'2) Income'!$D$13:$D$32,"2nd Wednesday",'2) Income'!$F$13:$F$32,"&lt;="&amp;$A724),0)))</f>
        <v>0</v>
      </c>
      <c r="AD724" s="8">
        <f>IF(A724="","",IF(COUNTIF('2) Income'!$D$13:$D$32,"3rd Wednesday")=0,0,IF(A724=(A724-DAY(A724)+1+3*7-WEEKDAY(A724-DAY(A724)+8-4,1)),SUMIFS('2) Income'!$E$13:$E$32,'2) Income'!$D$13:$D$32,"3rd Wednesday",'2) Income'!$F$13:$F$32,"&lt;="&amp;$A724),0)))</f>
        <v>0</v>
      </c>
      <c r="AE724" s="8">
        <f>IF(A724="","",IF(COUNTIF('2) Income'!$D$13:$D$32,"4th Wednesday")=0,0,IF(A724=(A724-DAY(A724)+1+4*7-WEEKDAY(A724-DAY(A724)+8-4,1)),SUMIFS('2) Income'!$E$13:$E$32,'2) Income'!$D$13:$D$32,"4th Wednesday",'2) Income'!$F$13:$F$32,"&lt;="&amp;$A724),0)))</f>
        <v>0</v>
      </c>
      <c r="AF724" s="8" cm="1">
        <f t="array" ref="AF724">IF(A724="","",IF(COUNTIF('2) Income'!$D$13:$D$32,"Every 4 Weeks")=0,0,SUMPRODUCT(--(IFERROR(MOD(A724-'2) Income'!$F$13:$F$32,28),1)=0),--('2) Income'!$D$13:$D$32="Every 4 Weeks"),--('2) Income'!$F$13:$F$32&lt;=A724),'2) Income'!$E$13:$E$32)))</f>
        <v>0</v>
      </c>
      <c r="AG724" s="8">
        <f>IF(A724="","",IF(COUNTIF('2) Income'!$D$13:$D$32,"Monthly")=0,0,IF(B724="N",SUMIFS('2) Income'!$E$13:$E$32,'2) Income'!$D$13:$D$32,"monthly",'2) Income'!$F$13:$F$32,"&lt;="&amp;$A724,'2) Income'!$I$13:$I$32,DAY(A724)),SUMIFS('2) Income'!$E$13:$E$32,'2) Income'!$D$13:$D$32,"monthly",'2) Income'!$F$13:$F$32,"&lt;="&amp;$A724,'2) Income'!$I$13:$I$32,"&gt;="&amp;DAY(A724)))))</f>
        <v>0</v>
      </c>
      <c r="AH724" s="8" cm="1">
        <f t="array" ref="AH724">IF(A724="","",IF(COUNTIF('2) Income'!$D$13:$D$32,"Yearly")=0,0,SUMPRODUCT(--('2) Income'!$D$13:$D$32="Yearly"),--('2) Income'!$F$13:$F$32&lt;=A724),IF(B724="N",--('2) Income'!$I$13:$I$32=DAY(A724)),--('2) Income'!$I$13:$I$32&gt;=DAY(A724))),--(IFERROR(MOD('2) Income'!$H$13:$H$32-MONTH(A724)+12,12),1)=0),'2) Income'!$E$13:$E$32)))</f>
        <v>0</v>
      </c>
      <c r="AI724" s="8">
        <f>IF(A724="","",IF(COUNTIF('2) Income'!$D$13:$D$32,"one-time")=0,0,SUMIFS('2) Income'!$E$13:$E$32,'2) Income'!$D$13:$D$32,"one-time",'2) Income'!$F$13:$F$32,"="&amp;$A724)))</f>
        <v>0</v>
      </c>
      <c r="AJ724" s="9">
        <f t="shared" si="56"/>
        <v>0</v>
      </c>
    </row>
    <row r="725" spans="1:36">
      <c r="A725" s="7">
        <f>IF(A724="","",IF(A724+1&lt;='1) Period'!$E$21,A724+1,""))</f>
        <v>46197</v>
      </c>
      <c r="B725" s="7" t="str">
        <f t="shared" si="57"/>
        <v>N</v>
      </c>
      <c r="C725" t="str">
        <f t="shared" si="58"/>
        <v>F</v>
      </c>
      <c r="D725" s="8">
        <f>IF(A725="","",IF(TEXT(A725,"dddd")='4) Happy Money'!$E$23,WAllowance,0))</f>
        <v>0</v>
      </c>
      <c r="E725" s="8">
        <f>IF(A725="","",IF(B725="N",SUMIF(TMonthly[Day of the Month],DAY(A725),TMonthly[Amount]),SUMIF(TMonthly[Day of the Month],"&gt;="&amp;DAY(A725),TMonthly[Amount])))</f>
        <v>0</v>
      </c>
      <c r="F725" s="8" cm="1">
        <f t="array" ref="F725">IF(A725="","",SUMPRODUCT(--(TYearly[Due Date]&lt;=A725),IF(B725="N",--(TYearly[Day]=DAY(A725)),--(TYearly[Day]&gt;=DAY(A725))),--(IFERROR(MOD(TYearly[Month]-MONTH(A725)+12,12),1)=0),TYearly[Amount]))</f>
        <v>0</v>
      </c>
      <c r="G725" s="8">
        <f>IF(A725="","",SUMIF(TOneTime[Due Date],A725,TOneTime[Amount]))</f>
        <v>0</v>
      </c>
      <c r="H725" s="8" cm="1">
        <f t="array" ref="H725">IF(A725="","",IF(COUNTIF(TOther[Frequency],$H$1)=0,0,SUMPRODUCT(--(IFERROR(MOD(A725-TOther[Start Date],7),1)=0),--(TOther[Frequency]=$H$1),--(TOther[Start Date]&lt;=A725),--(TOther[End Date Calc]&gt;=A725),TOther[Amount])))</f>
        <v>0</v>
      </c>
      <c r="I725" s="8" cm="1">
        <f t="array" ref="I725">IF(A725="","",IF(COUNTIF(TOther[Frequency],$I$1)=0,0,SUMPRODUCT(--(IFERROR(MOD(A725-TOther[Start Date],14),1)=0),--(TOther[Frequency]=$I$1),--(TOther[Start Date]&lt;=A725),--(TOther[End Date Calc]&gt;=A725),TOther[Amount])))</f>
        <v>0</v>
      </c>
      <c r="J725" s="8">
        <f>IF(A725="","",IF(COUNTIF(TOther[Frequency],$J$1)=0,0,IF(OR(DAY(A725)=1,DAY(A725)=15),SUMIFS(TOther[Amount],TOther[Frequency],$J$1,TOther[Start Date],"&lt;="&amp;$A725,TOther[End Date Calc],"&gt;="&amp;A725),0)))</f>
        <v>0</v>
      </c>
      <c r="K725" s="8">
        <f>IF(A725="","",IF(COUNTIF(TOther[Frequency],$K$1)=0,0,IF(A725=(A725-DAY(A725)+1+2*7-WEEKDAY(A725-DAY(A725)+8-4,1)),SUMIFS(TOther[Amount],TOther[Frequency],$K$1,TOther[Start Date],"&lt;="&amp;$A725,TOther[End Date Calc],"&gt;="&amp;A725),0)))</f>
        <v>0</v>
      </c>
      <c r="L725" s="8">
        <f>IF(A725="","",IF(COUNTIF(TOther[Frequency],$L$1)=0,0,IF(A725=(A725-DAY(A725)+1+3*7-WEEKDAY(A725-DAY(A725)+8-4,1)),SUMIFS(TOther[Amount],TOther[Frequency],$L$1,TOther[Start Date],"&lt;="&amp;$A725,TOther[End Date Calc],"&gt;="&amp;A725),0)))</f>
        <v>0</v>
      </c>
      <c r="M725" s="8">
        <f>IF(A725="","",IF(COUNTIF(TOther[Frequency],$M$1)=0,0,IF(A725=(A725-DAY(A725)+1+4*7-WEEKDAY(A725-DAY(A725)+8-4,1)),SUMIFS(TOther[Amount],TOther[Frequency],$M$1,TOther[Start Date],"&lt;="&amp;$A725,TOther[End Date Calc],"&gt;="&amp;A725),0)))</f>
        <v>0</v>
      </c>
      <c r="N725" s="8" cm="1">
        <f t="array" ref="N725">IF(A725="","",IF(COUNTIF(TOther[Frequency],$N$1)=0,0,SUMPRODUCT(--(IFERROR(MOD(A725-TOther[Start Date],28),1)=0),--(TOther[Frequency]=$N$1),--(TOther[Start Date]&lt;=A725),--(TOther[End Date Calc]&gt;=A725),TOther[Amount])))</f>
        <v>0</v>
      </c>
      <c r="O725" s="8" cm="1">
        <f t="array" ref="O725">IF(A725="","",IF(COUNTIF(TOther[Frequency],$O$1)=0,0,SUMPRODUCT(--(IFERROR(MOD(A725-TOther[Start Date],42),1)=0),--(TOther[Frequency]=$O$1),--(TOther[Start Date]&lt;=A725),--(TOther[End Date Calc]&gt;=A725),TOther[Amount])))</f>
        <v>0</v>
      </c>
      <c r="P725" s="8" cm="1">
        <f t="array" ref="P725">IF(A725="","",IF(COUNTIF(TOther[Frequency],$P$1)=0,0,SUMPRODUCT(--(IFERROR(MOD(A725-TOther[Start Date],56),1)=0),--(TOther[Frequency]=$P$1),--(TOther[Start Date]&lt;=A725),--(TOther[End Date Calc]&gt;=A725),TOther[Amount])))</f>
        <v>0</v>
      </c>
      <c r="Q725" s="8">
        <f>IF(A725="","",IF(COUNTIF(TOther[Frequency],$Q$1)=0,0,IF(B725="N",SUMIFS(TOther[Amount],TOther[Frequency],$Q$1,TOther[Start Date],"&lt;="&amp;$A725,TOther[End Date Calc],"&gt;="&amp;A725,TOther[Start Day],DAY(A725)),SUMIFS(TOther[Amount],TOther[Frequency],$Q$1,TOther[Start Date],"&lt;="&amp;$A725,TOther[End Date Calc],"&gt;="&amp;A725,TOther[Start Day],"&gt;="&amp;DAY(A725)))))</f>
        <v>0</v>
      </c>
      <c r="R725" s="8" cm="1">
        <f t="array" ref="R725">IF(A725="","",IF(COUNTIF(TOther[Frequency],R$1)=0,0,SUMPRODUCT(--(TOther[Frequency]=R$1),--(TOther[Start Date]&lt;=A725),--(TOther[End Date Calc]&gt;=A725),IF(B725="N",--(TOther[Start Day]=DAY(A725)),--(TOther[Start Day]&gt;=DAY(A725))),--(IFERROR(MOD(TOther[Start Month]-MONTH(A725)+2,2),1)=0),TOther[Amount])))</f>
        <v>0</v>
      </c>
      <c r="S725" s="8" cm="1">
        <f t="array" ref="S725">IF(A725="","",IF(COUNTIF(TOther[Frequency],S$1)=0,0,SUMPRODUCT(--(TOther[Frequency]=S$1),--(TOther[Start Date]&lt;=A725),--(TOther[End Date Calc]&gt;=A725),IF(B725="N",--(TOther[Start Day]=DAY(A725)),--(TOther[Start Day]&gt;=DAY(A725))),--(IFERROR(MOD(TOther[Start Month]-MONTH(A725)+3,3),1)=0),TOther[Amount])))</f>
        <v>0</v>
      </c>
      <c r="T725" s="8" cm="1">
        <f t="array" ref="T725">IF($A725="","",IF(COUNTIF(TOther[Frequency],T$1)=0,0,SUMPRODUCT(--(TOther[Frequency]=T$1),--(TOther[Start Date]&lt;=$A725),--(TOther[End Date Calc]&gt;=$A725),IF($B725="N",--(TOther[Start Day]=DAY($A725)),--(TOther[Start Day]&gt;=DAY($A725))),--(IFERROR(MOD(TOther[Start Month]-MONTH($A725)+4,4),1)=0),TOther[Amount])))</f>
        <v>0</v>
      </c>
      <c r="U725" s="8" cm="1">
        <f t="array" ref="U725">IF(A725="","",IF(COUNTIF(TOther[Frequency],$U$1)=0,0,SUMPRODUCT(--(TOther[Frequency]=$U$1),--(TOther[Start Date]&lt;=A725),--(TOther[End Date Calc]&gt;=A725),IF(B725="N",--(TOther[Start Day]=DAY(A725)),--(TOther[Start Day]&gt;=DAY(A725))),--(IFERROR(MOD(TOther[Start Month]-MONTH(A725)+6,6),1)=0),TOther[Amount])))</f>
        <v>0</v>
      </c>
      <c r="V725" s="8" cm="1">
        <f t="array" ref="V725">IF(A725="","",IF(COUNTIF(TOther[Frequency],$V$1)=0,0,SUMPRODUCT(--(TOther[Frequency]=$V$1),--(TOther[Start Date]&lt;=A725),--(TOther[End Date Calc]&gt;=A725),IF(B725="N",--(TOther[Start Day]=DAY(A725)),--(TOther[Start Day]&gt;=DAY(A725))),--(IFERROR(MOD(TOther[Start Month]-MONTH(A725)+12,12),1)=0),TOther[Amount])))</f>
        <v>0</v>
      </c>
      <c r="W725" s="8">
        <f>IF(A725="","",SUMIFS(TOther[Amount],TOther[Start Date],A725,TOther[Frequency],$W$1))</f>
        <v>0</v>
      </c>
      <c r="X725" s="9">
        <f t="shared" si="55"/>
        <v>0</v>
      </c>
      <c r="Y725" s="9">
        <f t="shared" si="59"/>
        <v>0</v>
      </c>
      <c r="Z725" s="8" cm="1">
        <f t="array" ref="Z725">IF(A725="","",IF(COUNTIF('2) Income'!$D$13:$D$32,"Weekly")=0,0,SUMPRODUCT(--(IFERROR(MOD(A725-'2) Income'!$F$13:$F$32,7),1)=0),--('2) Income'!$D$13:$D$32="Weekly"),--('2) Income'!$F$13:$F$32&lt;=A725),'2) Income'!$E$13:$E$32)))</f>
        <v>0</v>
      </c>
      <c r="AA725" s="8" cm="1">
        <f t="array" ref="AA725">IF(A725="","",IF(COUNTIF('2) Income'!$D$13:$D$32,"Every Other Week")=0,0,SUMPRODUCT(--(IFERROR(MOD(A725-'2) Income'!$F$13:$F$32,14),1)=0),--('2) Income'!$D$13:$D$32="Every Other Week"),--('2) Income'!$F$13:$F$32&lt;=A725),'2) Income'!$E$13:$E$32)))</f>
        <v>0</v>
      </c>
      <c r="AB725" s="8">
        <f>IF(A725="","",IF(COUNTIF('2) Income'!$D$13:$D$32,"1st and 15th")=0,0,IF(OR(DAY(A725)=1,DAY(A725)=15),SUMIFS('2) Income'!$E$13:$E$32,'2) Income'!$D$13:$D$32,"1st and 15th",'2) Income'!$F$13:$F$32,"&lt;="&amp;$A725),0)))</f>
        <v>0</v>
      </c>
      <c r="AC725" s="8">
        <f>IF(A725="","",IF(COUNTIF('2) Income'!$D$13:$D$32,"2nd Wednesday")=0,0,IF(A725=(A725-DAY(A725)+1+2*7-WEEKDAY(A725-DAY(A725)+8-4,1)),SUMIFS('2) Income'!$E$13:$E$32,'2) Income'!$D$13:$D$32,"2nd Wednesday",'2) Income'!$F$13:$F$32,"&lt;="&amp;$A725),0)))</f>
        <v>0</v>
      </c>
      <c r="AD725" s="8">
        <f>IF(A725="","",IF(COUNTIF('2) Income'!$D$13:$D$32,"3rd Wednesday")=0,0,IF(A725=(A725-DAY(A725)+1+3*7-WEEKDAY(A725-DAY(A725)+8-4,1)),SUMIFS('2) Income'!$E$13:$E$32,'2) Income'!$D$13:$D$32,"3rd Wednesday",'2) Income'!$F$13:$F$32,"&lt;="&amp;$A725),0)))</f>
        <v>0</v>
      </c>
      <c r="AE725" s="8">
        <f>IF(A725="","",IF(COUNTIF('2) Income'!$D$13:$D$32,"4th Wednesday")=0,0,IF(A725=(A725-DAY(A725)+1+4*7-WEEKDAY(A725-DAY(A725)+8-4,1)),SUMIFS('2) Income'!$E$13:$E$32,'2) Income'!$D$13:$D$32,"4th Wednesday",'2) Income'!$F$13:$F$32,"&lt;="&amp;$A725),0)))</f>
        <v>0</v>
      </c>
      <c r="AF725" s="8" cm="1">
        <f t="array" ref="AF725">IF(A725="","",IF(COUNTIF('2) Income'!$D$13:$D$32,"Every 4 Weeks")=0,0,SUMPRODUCT(--(IFERROR(MOD(A725-'2) Income'!$F$13:$F$32,28),1)=0),--('2) Income'!$D$13:$D$32="Every 4 Weeks"),--('2) Income'!$F$13:$F$32&lt;=A725),'2) Income'!$E$13:$E$32)))</f>
        <v>0</v>
      </c>
      <c r="AG725" s="8">
        <f>IF(A725="","",IF(COUNTIF('2) Income'!$D$13:$D$32,"Monthly")=0,0,IF(B725="N",SUMIFS('2) Income'!$E$13:$E$32,'2) Income'!$D$13:$D$32,"monthly",'2) Income'!$F$13:$F$32,"&lt;="&amp;$A725,'2) Income'!$I$13:$I$32,DAY(A725)),SUMIFS('2) Income'!$E$13:$E$32,'2) Income'!$D$13:$D$32,"monthly",'2) Income'!$F$13:$F$32,"&lt;="&amp;$A725,'2) Income'!$I$13:$I$32,"&gt;="&amp;DAY(A725)))))</f>
        <v>0</v>
      </c>
      <c r="AH725" s="8" cm="1">
        <f t="array" ref="AH725">IF(A725="","",IF(COUNTIF('2) Income'!$D$13:$D$32,"Yearly")=0,0,SUMPRODUCT(--('2) Income'!$D$13:$D$32="Yearly"),--('2) Income'!$F$13:$F$32&lt;=A725),IF(B725="N",--('2) Income'!$I$13:$I$32=DAY(A725)),--('2) Income'!$I$13:$I$32&gt;=DAY(A725))),--(IFERROR(MOD('2) Income'!$H$13:$H$32-MONTH(A725)+12,12),1)=0),'2) Income'!$E$13:$E$32)))</f>
        <v>0</v>
      </c>
      <c r="AI725" s="8">
        <f>IF(A725="","",IF(COUNTIF('2) Income'!$D$13:$D$32,"one-time")=0,0,SUMIFS('2) Income'!$E$13:$E$32,'2) Income'!$D$13:$D$32,"one-time",'2) Income'!$F$13:$F$32,"="&amp;$A725)))</f>
        <v>0</v>
      </c>
      <c r="AJ725" s="9">
        <f t="shared" si="56"/>
        <v>0</v>
      </c>
    </row>
    <row r="726" spans="1:36">
      <c r="A726" s="7">
        <f>IF(A725="","",IF(A725+1&lt;='1) Period'!$E$21,A725+1,""))</f>
        <v>46198</v>
      </c>
      <c r="B726" s="7" t="str">
        <f t="shared" si="57"/>
        <v>N</v>
      </c>
      <c r="C726" t="str">
        <f t="shared" si="58"/>
        <v>F</v>
      </c>
      <c r="D726" s="8">
        <f>IF(A726="","",IF(TEXT(A726,"dddd")='4) Happy Money'!$E$23,WAllowance,0))</f>
        <v>0</v>
      </c>
      <c r="E726" s="8">
        <f>IF(A726="","",IF(B726="N",SUMIF(TMonthly[Day of the Month],DAY(A726),TMonthly[Amount]),SUMIF(TMonthly[Day of the Month],"&gt;="&amp;DAY(A726),TMonthly[Amount])))</f>
        <v>0</v>
      </c>
      <c r="F726" s="8" cm="1">
        <f t="array" ref="F726">IF(A726="","",SUMPRODUCT(--(TYearly[Due Date]&lt;=A726),IF(B726="N",--(TYearly[Day]=DAY(A726)),--(TYearly[Day]&gt;=DAY(A726))),--(IFERROR(MOD(TYearly[Month]-MONTH(A726)+12,12),1)=0),TYearly[Amount]))</f>
        <v>0</v>
      </c>
      <c r="G726" s="8">
        <f>IF(A726="","",SUMIF(TOneTime[Due Date],A726,TOneTime[Amount]))</f>
        <v>0</v>
      </c>
      <c r="H726" s="8" cm="1">
        <f t="array" ref="H726">IF(A726="","",IF(COUNTIF(TOther[Frequency],$H$1)=0,0,SUMPRODUCT(--(IFERROR(MOD(A726-TOther[Start Date],7),1)=0),--(TOther[Frequency]=$H$1),--(TOther[Start Date]&lt;=A726),--(TOther[End Date Calc]&gt;=A726),TOther[Amount])))</f>
        <v>0</v>
      </c>
      <c r="I726" s="8" cm="1">
        <f t="array" ref="I726">IF(A726="","",IF(COUNTIF(TOther[Frequency],$I$1)=0,0,SUMPRODUCT(--(IFERROR(MOD(A726-TOther[Start Date],14),1)=0),--(TOther[Frequency]=$I$1),--(TOther[Start Date]&lt;=A726),--(TOther[End Date Calc]&gt;=A726),TOther[Amount])))</f>
        <v>0</v>
      </c>
      <c r="J726" s="8">
        <f>IF(A726="","",IF(COUNTIF(TOther[Frequency],$J$1)=0,0,IF(OR(DAY(A726)=1,DAY(A726)=15),SUMIFS(TOther[Amount],TOther[Frequency],$J$1,TOther[Start Date],"&lt;="&amp;$A726,TOther[End Date Calc],"&gt;="&amp;A726),0)))</f>
        <v>0</v>
      </c>
      <c r="K726" s="8">
        <f>IF(A726="","",IF(COUNTIF(TOther[Frequency],$K$1)=0,0,IF(A726=(A726-DAY(A726)+1+2*7-WEEKDAY(A726-DAY(A726)+8-4,1)),SUMIFS(TOther[Amount],TOther[Frequency],$K$1,TOther[Start Date],"&lt;="&amp;$A726,TOther[End Date Calc],"&gt;="&amp;A726),0)))</f>
        <v>0</v>
      </c>
      <c r="L726" s="8">
        <f>IF(A726="","",IF(COUNTIF(TOther[Frequency],$L$1)=0,0,IF(A726=(A726-DAY(A726)+1+3*7-WEEKDAY(A726-DAY(A726)+8-4,1)),SUMIFS(TOther[Amount],TOther[Frequency],$L$1,TOther[Start Date],"&lt;="&amp;$A726,TOther[End Date Calc],"&gt;="&amp;A726),0)))</f>
        <v>0</v>
      </c>
      <c r="M726" s="8">
        <f>IF(A726="","",IF(COUNTIF(TOther[Frequency],$M$1)=0,0,IF(A726=(A726-DAY(A726)+1+4*7-WEEKDAY(A726-DAY(A726)+8-4,1)),SUMIFS(TOther[Amount],TOther[Frequency],$M$1,TOther[Start Date],"&lt;="&amp;$A726,TOther[End Date Calc],"&gt;="&amp;A726),0)))</f>
        <v>0</v>
      </c>
      <c r="N726" s="8" cm="1">
        <f t="array" ref="N726">IF(A726="","",IF(COUNTIF(TOther[Frequency],$N$1)=0,0,SUMPRODUCT(--(IFERROR(MOD(A726-TOther[Start Date],28),1)=0),--(TOther[Frequency]=$N$1),--(TOther[Start Date]&lt;=A726),--(TOther[End Date Calc]&gt;=A726),TOther[Amount])))</f>
        <v>0</v>
      </c>
      <c r="O726" s="8" cm="1">
        <f t="array" ref="O726">IF(A726="","",IF(COUNTIF(TOther[Frequency],$O$1)=0,0,SUMPRODUCT(--(IFERROR(MOD(A726-TOther[Start Date],42),1)=0),--(TOther[Frequency]=$O$1),--(TOther[Start Date]&lt;=A726),--(TOther[End Date Calc]&gt;=A726),TOther[Amount])))</f>
        <v>0</v>
      </c>
      <c r="P726" s="8" cm="1">
        <f t="array" ref="P726">IF(A726="","",IF(COUNTIF(TOther[Frequency],$P$1)=0,0,SUMPRODUCT(--(IFERROR(MOD(A726-TOther[Start Date],56),1)=0),--(TOther[Frequency]=$P$1),--(TOther[Start Date]&lt;=A726),--(TOther[End Date Calc]&gt;=A726),TOther[Amount])))</f>
        <v>0</v>
      </c>
      <c r="Q726" s="8">
        <f>IF(A726="","",IF(COUNTIF(TOther[Frequency],$Q$1)=0,0,IF(B726="N",SUMIFS(TOther[Amount],TOther[Frequency],$Q$1,TOther[Start Date],"&lt;="&amp;$A726,TOther[End Date Calc],"&gt;="&amp;A726,TOther[Start Day],DAY(A726)),SUMIFS(TOther[Amount],TOther[Frequency],$Q$1,TOther[Start Date],"&lt;="&amp;$A726,TOther[End Date Calc],"&gt;="&amp;A726,TOther[Start Day],"&gt;="&amp;DAY(A726)))))</f>
        <v>0</v>
      </c>
      <c r="R726" s="8" cm="1">
        <f t="array" ref="R726">IF(A726="","",IF(COUNTIF(TOther[Frequency],R$1)=0,0,SUMPRODUCT(--(TOther[Frequency]=R$1),--(TOther[Start Date]&lt;=A726),--(TOther[End Date Calc]&gt;=A726),IF(B726="N",--(TOther[Start Day]=DAY(A726)),--(TOther[Start Day]&gt;=DAY(A726))),--(IFERROR(MOD(TOther[Start Month]-MONTH(A726)+2,2),1)=0),TOther[Amount])))</f>
        <v>0</v>
      </c>
      <c r="S726" s="8" cm="1">
        <f t="array" ref="S726">IF(A726="","",IF(COUNTIF(TOther[Frequency],S$1)=0,0,SUMPRODUCT(--(TOther[Frequency]=S$1),--(TOther[Start Date]&lt;=A726),--(TOther[End Date Calc]&gt;=A726),IF(B726="N",--(TOther[Start Day]=DAY(A726)),--(TOther[Start Day]&gt;=DAY(A726))),--(IFERROR(MOD(TOther[Start Month]-MONTH(A726)+3,3),1)=0),TOther[Amount])))</f>
        <v>0</v>
      </c>
      <c r="T726" s="8" cm="1">
        <f t="array" ref="T726">IF($A726="","",IF(COUNTIF(TOther[Frequency],T$1)=0,0,SUMPRODUCT(--(TOther[Frequency]=T$1),--(TOther[Start Date]&lt;=$A726),--(TOther[End Date Calc]&gt;=$A726),IF($B726="N",--(TOther[Start Day]=DAY($A726)),--(TOther[Start Day]&gt;=DAY($A726))),--(IFERROR(MOD(TOther[Start Month]-MONTH($A726)+4,4),1)=0),TOther[Amount])))</f>
        <v>0</v>
      </c>
      <c r="U726" s="8" cm="1">
        <f t="array" ref="U726">IF(A726="","",IF(COUNTIF(TOther[Frequency],$U$1)=0,0,SUMPRODUCT(--(TOther[Frequency]=$U$1),--(TOther[Start Date]&lt;=A726),--(TOther[End Date Calc]&gt;=A726),IF(B726="N",--(TOther[Start Day]=DAY(A726)),--(TOther[Start Day]&gt;=DAY(A726))),--(IFERROR(MOD(TOther[Start Month]-MONTH(A726)+6,6),1)=0),TOther[Amount])))</f>
        <v>0</v>
      </c>
      <c r="V726" s="8" cm="1">
        <f t="array" ref="V726">IF(A726="","",IF(COUNTIF(TOther[Frequency],$V$1)=0,0,SUMPRODUCT(--(TOther[Frequency]=$V$1),--(TOther[Start Date]&lt;=A726),--(TOther[End Date Calc]&gt;=A726),IF(B726="N",--(TOther[Start Day]=DAY(A726)),--(TOther[Start Day]&gt;=DAY(A726))),--(IFERROR(MOD(TOther[Start Month]-MONTH(A726)+12,12),1)=0),TOther[Amount])))</f>
        <v>0</v>
      </c>
      <c r="W726" s="8">
        <f>IF(A726="","",SUMIFS(TOther[Amount],TOther[Start Date],A726,TOther[Frequency],$W$1))</f>
        <v>0</v>
      </c>
      <c r="X726" s="9">
        <f t="shared" si="55"/>
        <v>0</v>
      </c>
      <c r="Y726" s="9">
        <f t="shared" si="59"/>
        <v>0</v>
      </c>
      <c r="Z726" s="8" cm="1">
        <f t="array" ref="Z726">IF(A726="","",IF(COUNTIF('2) Income'!$D$13:$D$32,"Weekly")=0,0,SUMPRODUCT(--(IFERROR(MOD(A726-'2) Income'!$F$13:$F$32,7),1)=0),--('2) Income'!$D$13:$D$32="Weekly"),--('2) Income'!$F$13:$F$32&lt;=A726),'2) Income'!$E$13:$E$32)))</f>
        <v>0</v>
      </c>
      <c r="AA726" s="8" cm="1">
        <f t="array" ref="AA726">IF(A726="","",IF(COUNTIF('2) Income'!$D$13:$D$32,"Every Other Week")=0,0,SUMPRODUCT(--(IFERROR(MOD(A726-'2) Income'!$F$13:$F$32,14),1)=0),--('2) Income'!$D$13:$D$32="Every Other Week"),--('2) Income'!$F$13:$F$32&lt;=A726),'2) Income'!$E$13:$E$32)))</f>
        <v>0</v>
      </c>
      <c r="AB726" s="8">
        <f>IF(A726="","",IF(COUNTIF('2) Income'!$D$13:$D$32,"1st and 15th")=0,0,IF(OR(DAY(A726)=1,DAY(A726)=15),SUMIFS('2) Income'!$E$13:$E$32,'2) Income'!$D$13:$D$32,"1st and 15th",'2) Income'!$F$13:$F$32,"&lt;="&amp;$A726),0)))</f>
        <v>0</v>
      </c>
      <c r="AC726" s="8">
        <f>IF(A726="","",IF(COUNTIF('2) Income'!$D$13:$D$32,"2nd Wednesday")=0,0,IF(A726=(A726-DAY(A726)+1+2*7-WEEKDAY(A726-DAY(A726)+8-4,1)),SUMIFS('2) Income'!$E$13:$E$32,'2) Income'!$D$13:$D$32,"2nd Wednesday",'2) Income'!$F$13:$F$32,"&lt;="&amp;$A726),0)))</f>
        <v>0</v>
      </c>
      <c r="AD726" s="8">
        <f>IF(A726="","",IF(COUNTIF('2) Income'!$D$13:$D$32,"3rd Wednesday")=0,0,IF(A726=(A726-DAY(A726)+1+3*7-WEEKDAY(A726-DAY(A726)+8-4,1)),SUMIFS('2) Income'!$E$13:$E$32,'2) Income'!$D$13:$D$32,"3rd Wednesday",'2) Income'!$F$13:$F$32,"&lt;="&amp;$A726),0)))</f>
        <v>0</v>
      </c>
      <c r="AE726" s="8">
        <f>IF(A726="","",IF(COUNTIF('2) Income'!$D$13:$D$32,"4th Wednesday")=0,0,IF(A726=(A726-DAY(A726)+1+4*7-WEEKDAY(A726-DAY(A726)+8-4,1)),SUMIFS('2) Income'!$E$13:$E$32,'2) Income'!$D$13:$D$32,"4th Wednesday",'2) Income'!$F$13:$F$32,"&lt;="&amp;$A726),0)))</f>
        <v>0</v>
      </c>
      <c r="AF726" s="8" cm="1">
        <f t="array" ref="AF726">IF(A726="","",IF(COUNTIF('2) Income'!$D$13:$D$32,"Every 4 Weeks")=0,0,SUMPRODUCT(--(IFERROR(MOD(A726-'2) Income'!$F$13:$F$32,28),1)=0),--('2) Income'!$D$13:$D$32="Every 4 Weeks"),--('2) Income'!$F$13:$F$32&lt;=A726),'2) Income'!$E$13:$E$32)))</f>
        <v>0</v>
      </c>
      <c r="AG726" s="8">
        <f>IF(A726="","",IF(COUNTIF('2) Income'!$D$13:$D$32,"Monthly")=0,0,IF(B726="N",SUMIFS('2) Income'!$E$13:$E$32,'2) Income'!$D$13:$D$32,"monthly",'2) Income'!$F$13:$F$32,"&lt;="&amp;$A726,'2) Income'!$I$13:$I$32,DAY(A726)),SUMIFS('2) Income'!$E$13:$E$32,'2) Income'!$D$13:$D$32,"monthly",'2) Income'!$F$13:$F$32,"&lt;="&amp;$A726,'2) Income'!$I$13:$I$32,"&gt;="&amp;DAY(A726)))))</f>
        <v>0</v>
      </c>
      <c r="AH726" s="8" cm="1">
        <f t="array" ref="AH726">IF(A726="","",IF(COUNTIF('2) Income'!$D$13:$D$32,"Yearly")=0,0,SUMPRODUCT(--('2) Income'!$D$13:$D$32="Yearly"),--('2) Income'!$F$13:$F$32&lt;=A726),IF(B726="N",--('2) Income'!$I$13:$I$32=DAY(A726)),--('2) Income'!$I$13:$I$32&gt;=DAY(A726))),--(IFERROR(MOD('2) Income'!$H$13:$H$32-MONTH(A726)+12,12),1)=0),'2) Income'!$E$13:$E$32)))</f>
        <v>0</v>
      </c>
      <c r="AI726" s="8">
        <f>IF(A726="","",IF(COUNTIF('2) Income'!$D$13:$D$32,"one-time")=0,0,SUMIFS('2) Income'!$E$13:$E$32,'2) Income'!$D$13:$D$32,"one-time",'2) Income'!$F$13:$F$32,"="&amp;$A726)))</f>
        <v>0</v>
      </c>
      <c r="AJ726" s="9">
        <f t="shared" si="56"/>
        <v>0</v>
      </c>
    </row>
    <row r="727" spans="1:36">
      <c r="A727" s="7">
        <f>IF(A726="","",IF(A726+1&lt;='1) Period'!$E$21,A726+1,""))</f>
        <v>46199</v>
      </c>
      <c r="B727" s="7" t="str">
        <f t="shared" si="57"/>
        <v>N</v>
      </c>
      <c r="C727" t="str">
        <f t="shared" si="58"/>
        <v>F</v>
      </c>
      <c r="D727" s="8">
        <f>IF(A727="","",IF(TEXT(A727,"dddd")='4) Happy Money'!$E$23,WAllowance,0))</f>
        <v>0</v>
      </c>
      <c r="E727" s="8">
        <f>IF(A727="","",IF(B727="N",SUMIF(TMonthly[Day of the Month],DAY(A727),TMonthly[Amount]),SUMIF(TMonthly[Day of the Month],"&gt;="&amp;DAY(A727),TMonthly[Amount])))</f>
        <v>0</v>
      </c>
      <c r="F727" s="8" cm="1">
        <f t="array" ref="F727">IF(A727="","",SUMPRODUCT(--(TYearly[Due Date]&lt;=A727),IF(B727="N",--(TYearly[Day]=DAY(A727)),--(TYearly[Day]&gt;=DAY(A727))),--(IFERROR(MOD(TYearly[Month]-MONTH(A727)+12,12),1)=0),TYearly[Amount]))</f>
        <v>0</v>
      </c>
      <c r="G727" s="8">
        <f>IF(A727="","",SUMIF(TOneTime[Due Date],A727,TOneTime[Amount]))</f>
        <v>0</v>
      </c>
      <c r="H727" s="8" cm="1">
        <f t="array" ref="H727">IF(A727="","",IF(COUNTIF(TOther[Frequency],$H$1)=0,0,SUMPRODUCT(--(IFERROR(MOD(A727-TOther[Start Date],7),1)=0),--(TOther[Frequency]=$H$1),--(TOther[Start Date]&lt;=A727),--(TOther[End Date Calc]&gt;=A727),TOther[Amount])))</f>
        <v>0</v>
      </c>
      <c r="I727" s="8" cm="1">
        <f t="array" ref="I727">IF(A727="","",IF(COUNTIF(TOther[Frequency],$I$1)=0,0,SUMPRODUCT(--(IFERROR(MOD(A727-TOther[Start Date],14),1)=0),--(TOther[Frequency]=$I$1),--(TOther[Start Date]&lt;=A727),--(TOther[End Date Calc]&gt;=A727),TOther[Amount])))</f>
        <v>0</v>
      </c>
      <c r="J727" s="8">
        <f>IF(A727="","",IF(COUNTIF(TOther[Frequency],$J$1)=0,0,IF(OR(DAY(A727)=1,DAY(A727)=15),SUMIFS(TOther[Amount],TOther[Frequency],$J$1,TOther[Start Date],"&lt;="&amp;$A727,TOther[End Date Calc],"&gt;="&amp;A727),0)))</f>
        <v>0</v>
      </c>
      <c r="K727" s="8">
        <f>IF(A727="","",IF(COUNTIF(TOther[Frequency],$K$1)=0,0,IF(A727=(A727-DAY(A727)+1+2*7-WEEKDAY(A727-DAY(A727)+8-4,1)),SUMIFS(TOther[Amount],TOther[Frequency],$K$1,TOther[Start Date],"&lt;="&amp;$A727,TOther[End Date Calc],"&gt;="&amp;A727),0)))</f>
        <v>0</v>
      </c>
      <c r="L727" s="8">
        <f>IF(A727="","",IF(COUNTIF(TOther[Frequency],$L$1)=0,0,IF(A727=(A727-DAY(A727)+1+3*7-WEEKDAY(A727-DAY(A727)+8-4,1)),SUMIFS(TOther[Amount],TOther[Frequency],$L$1,TOther[Start Date],"&lt;="&amp;$A727,TOther[End Date Calc],"&gt;="&amp;A727),0)))</f>
        <v>0</v>
      </c>
      <c r="M727" s="8">
        <f>IF(A727="","",IF(COUNTIF(TOther[Frequency],$M$1)=0,0,IF(A727=(A727-DAY(A727)+1+4*7-WEEKDAY(A727-DAY(A727)+8-4,1)),SUMIFS(TOther[Amount],TOther[Frequency],$M$1,TOther[Start Date],"&lt;="&amp;$A727,TOther[End Date Calc],"&gt;="&amp;A727),0)))</f>
        <v>0</v>
      </c>
      <c r="N727" s="8" cm="1">
        <f t="array" ref="N727">IF(A727="","",IF(COUNTIF(TOther[Frequency],$N$1)=0,0,SUMPRODUCT(--(IFERROR(MOD(A727-TOther[Start Date],28),1)=0),--(TOther[Frequency]=$N$1),--(TOther[Start Date]&lt;=A727),--(TOther[End Date Calc]&gt;=A727),TOther[Amount])))</f>
        <v>0</v>
      </c>
      <c r="O727" s="8" cm="1">
        <f t="array" ref="O727">IF(A727="","",IF(COUNTIF(TOther[Frequency],$O$1)=0,0,SUMPRODUCT(--(IFERROR(MOD(A727-TOther[Start Date],42),1)=0),--(TOther[Frequency]=$O$1),--(TOther[Start Date]&lt;=A727),--(TOther[End Date Calc]&gt;=A727),TOther[Amount])))</f>
        <v>0</v>
      </c>
      <c r="P727" s="8" cm="1">
        <f t="array" ref="P727">IF(A727="","",IF(COUNTIF(TOther[Frequency],$P$1)=0,0,SUMPRODUCT(--(IFERROR(MOD(A727-TOther[Start Date],56),1)=0),--(TOther[Frequency]=$P$1),--(TOther[Start Date]&lt;=A727),--(TOther[End Date Calc]&gt;=A727),TOther[Amount])))</f>
        <v>0</v>
      </c>
      <c r="Q727" s="8">
        <f>IF(A727="","",IF(COUNTIF(TOther[Frequency],$Q$1)=0,0,IF(B727="N",SUMIFS(TOther[Amount],TOther[Frequency],$Q$1,TOther[Start Date],"&lt;="&amp;$A727,TOther[End Date Calc],"&gt;="&amp;A727,TOther[Start Day],DAY(A727)),SUMIFS(TOther[Amount],TOther[Frequency],$Q$1,TOther[Start Date],"&lt;="&amp;$A727,TOther[End Date Calc],"&gt;="&amp;A727,TOther[Start Day],"&gt;="&amp;DAY(A727)))))</f>
        <v>0</v>
      </c>
      <c r="R727" s="8" cm="1">
        <f t="array" ref="R727">IF(A727="","",IF(COUNTIF(TOther[Frequency],R$1)=0,0,SUMPRODUCT(--(TOther[Frequency]=R$1),--(TOther[Start Date]&lt;=A727),--(TOther[End Date Calc]&gt;=A727),IF(B727="N",--(TOther[Start Day]=DAY(A727)),--(TOther[Start Day]&gt;=DAY(A727))),--(IFERROR(MOD(TOther[Start Month]-MONTH(A727)+2,2),1)=0),TOther[Amount])))</f>
        <v>0</v>
      </c>
      <c r="S727" s="8" cm="1">
        <f t="array" ref="S727">IF(A727="","",IF(COUNTIF(TOther[Frequency],S$1)=0,0,SUMPRODUCT(--(TOther[Frequency]=S$1),--(TOther[Start Date]&lt;=A727),--(TOther[End Date Calc]&gt;=A727),IF(B727="N",--(TOther[Start Day]=DAY(A727)),--(TOther[Start Day]&gt;=DAY(A727))),--(IFERROR(MOD(TOther[Start Month]-MONTH(A727)+3,3),1)=0),TOther[Amount])))</f>
        <v>0</v>
      </c>
      <c r="T727" s="8" cm="1">
        <f t="array" ref="T727">IF($A727="","",IF(COUNTIF(TOther[Frequency],T$1)=0,0,SUMPRODUCT(--(TOther[Frequency]=T$1),--(TOther[Start Date]&lt;=$A727),--(TOther[End Date Calc]&gt;=$A727),IF($B727="N",--(TOther[Start Day]=DAY($A727)),--(TOther[Start Day]&gt;=DAY($A727))),--(IFERROR(MOD(TOther[Start Month]-MONTH($A727)+4,4),1)=0),TOther[Amount])))</f>
        <v>0</v>
      </c>
      <c r="U727" s="8" cm="1">
        <f t="array" ref="U727">IF(A727="","",IF(COUNTIF(TOther[Frequency],$U$1)=0,0,SUMPRODUCT(--(TOther[Frequency]=$U$1),--(TOther[Start Date]&lt;=A727),--(TOther[End Date Calc]&gt;=A727),IF(B727="N",--(TOther[Start Day]=DAY(A727)),--(TOther[Start Day]&gt;=DAY(A727))),--(IFERROR(MOD(TOther[Start Month]-MONTH(A727)+6,6),1)=0),TOther[Amount])))</f>
        <v>0</v>
      </c>
      <c r="V727" s="8" cm="1">
        <f t="array" ref="V727">IF(A727="","",IF(COUNTIF(TOther[Frequency],$V$1)=0,0,SUMPRODUCT(--(TOther[Frequency]=$V$1),--(TOther[Start Date]&lt;=A727),--(TOther[End Date Calc]&gt;=A727),IF(B727="N",--(TOther[Start Day]=DAY(A727)),--(TOther[Start Day]&gt;=DAY(A727))),--(IFERROR(MOD(TOther[Start Month]-MONTH(A727)+12,12),1)=0),TOther[Amount])))</f>
        <v>0</v>
      </c>
      <c r="W727" s="8">
        <f>IF(A727="","",SUMIFS(TOther[Amount],TOther[Start Date],A727,TOther[Frequency],$W$1))</f>
        <v>0</v>
      </c>
      <c r="X727" s="9">
        <f t="shared" si="55"/>
        <v>0</v>
      </c>
      <c r="Y727" s="9">
        <f t="shared" si="59"/>
        <v>0</v>
      </c>
      <c r="Z727" s="8" cm="1">
        <f t="array" ref="Z727">IF(A727="","",IF(COUNTIF('2) Income'!$D$13:$D$32,"Weekly")=0,0,SUMPRODUCT(--(IFERROR(MOD(A727-'2) Income'!$F$13:$F$32,7),1)=0),--('2) Income'!$D$13:$D$32="Weekly"),--('2) Income'!$F$13:$F$32&lt;=A727),'2) Income'!$E$13:$E$32)))</f>
        <v>0</v>
      </c>
      <c r="AA727" s="8" cm="1">
        <f t="array" ref="AA727">IF(A727="","",IF(COUNTIF('2) Income'!$D$13:$D$32,"Every Other Week")=0,0,SUMPRODUCT(--(IFERROR(MOD(A727-'2) Income'!$F$13:$F$32,14),1)=0),--('2) Income'!$D$13:$D$32="Every Other Week"),--('2) Income'!$F$13:$F$32&lt;=A727),'2) Income'!$E$13:$E$32)))</f>
        <v>0</v>
      </c>
      <c r="AB727" s="8">
        <f>IF(A727="","",IF(COUNTIF('2) Income'!$D$13:$D$32,"1st and 15th")=0,0,IF(OR(DAY(A727)=1,DAY(A727)=15),SUMIFS('2) Income'!$E$13:$E$32,'2) Income'!$D$13:$D$32,"1st and 15th",'2) Income'!$F$13:$F$32,"&lt;="&amp;$A727),0)))</f>
        <v>0</v>
      </c>
      <c r="AC727" s="8">
        <f>IF(A727="","",IF(COUNTIF('2) Income'!$D$13:$D$32,"2nd Wednesday")=0,0,IF(A727=(A727-DAY(A727)+1+2*7-WEEKDAY(A727-DAY(A727)+8-4,1)),SUMIFS('2) Income'!$E$13:$E$32,'2) Income'!$D$13:$D$32,"2nd Wednesday",'2) Income'!$F$13:$F$32,"&lt;="&amp;$A727),0)))</f>
        <v>0</v>
      </c>
      <c r="AD727" s="8">
        <f>IF(A727="","",IF(COUNTIF('2) Income'!$D$13:$D$32,"3rd Wednesday")=0,0,IF(A727=(A727-DAY(A727)+1+3*7-WEEKDAY(A727-DAY(A727)+8-4,1)),SUMIFS('2) Income'!$E$13:$E$32,'2) Income'!$D$13:$D$32,"3rd Wednesday",'2) Income'!$F$13:$F$32,"&lt;="&amp;$A727),0)))</f>
        <v>0</v>
      </c>
      <c r="AE727" s="8">
        <f>IF(A727="","",IF(COUNTIF('2) Income'!$D$13:$D$32,"4th Wednesday")=0,0,IF(A727=(A727-DAY(A727)+1+4*7-WEEKDAY(A727-DAY(A727)+8-4,1)),SUMIFS('2) Income'!$E$13:$E$32,'2) Income'!$D$13:$D$32,"4th Wednesday",'2) Income'!$F$13:$F$32,"&lt;="&amp;$A727),0)))</f>
        <v>0</v>
      </c>
      <c r="AF727" s="8" cm="1">
        <f t="array" ref="AF727">IF(A727="","",IF(COUNTIF('2) Income'!$D$13:$D$32,"Every 4 Weeks")=0,0,SUMPRODUCT(--(IFERROR(MOD(A727-'2) Income'!$F$13:$F$32,28),1)=0),--('2) Income'!$D$13:$D$32="Every 4 Weeks"),--('2) Income'!$F$13:$F$32&lt;=A727),'2) Income'!$E$13:$E$32)))</f>
        <v>0</v>
      </c>
      <c r="AG727" s="8">
        <f>IF(A727="","",IF(COUNTIF('2) Income'!$D$13:$D$32,"Monthly")=0,0,IF(B727="N",SUMIFS('2) Income'!$E$13:$E$32,'2) Income'!$D$13:$D$32,"monthly",'2) Income'!$F$13:$F$32,"&lt;="&amp;$A727,'2) Income'!$I$13:$I$32,DAY(A727)),SUMIFS('2) Income'!$E$13:$E$32,'2) Income'!$D$13:$D$32,"monthly",'2) Income'!$F$13:$F$32,"&lt;="&amp;$A727,'2) Income'!$I$13:$I$32,"&gt;="&amp;DAY(A727)))))</f>
        <v>0</v>
      </c>
      <c r="AH727" s="8" cm="1">
        <f t="array" ref="AH727">IF(A727="","",IF(COUNTIF('2) Income'!$D$13:$D$32,"Yearly")=0,0,SUMPRODUCT(--('2) Income'!$D$13:$D$32="Yearly"),--('2) Income'!$F$13:$F$32&lt;=A727),IF(B727="N",--('2) Income'!$I$13:$I$32=DAY(A727)),--('2) Income'!$I$13:$I$32&gt;=DAY(A727))),--(IFERROR(MOD('2) Income'!$H$13:$H$32-MONTH(A727)+12,12),1)=0),'2) Income'!$E$13:$E$32)))</f>
        <v>0</v>
      </c>
      <c r="AI727" s="8">
        <f>IF(A727="","",IF(COUNTIF('2) Income'!$D$13:$D$32,"one-time")=0,0,SUMIFS('2) Income'!$E$13:$E$32,'2) Income'!$D$13:$D$32,"one-time",'2) Income'!$F$13:$F$32,"="&amp;$A727)))</f>
        <v>0</v>
      </c>
      <c r="AJ727" s="9">
        <f t="shared" si="56"/>
        <v>0</v>
      </c>
    </row>
    <row r="728" spans="1:36">
      <c r="A728" s="7">
        <f>IF(A727="","",IF(A727+1&lt;='1) Period'!$E$21,A727+1,""))</f>
        <v>46200</v>
      </c>
      <c r="B728" s="7" t="str">
        <f t="shared" si="57"/>
        <v>N</v>
      </c>
      <c r="C728" t="str">
        <f t="shared" si="58"/>
        <v>Y</v>
      </c>
      <c r="D728" s="8">
        <f>IF(A728="","",IF(TEXT(A728,"dddd")='4) Happy Money'!$E$23,WAllowance,0))</f>
        <v>0</v>
      </c>
      <c r="E728" s="8">
        <f>IF(A728="","",IF(B728="N",SUMIF(TMonthly[Day of the Month],DAY(A728),TMonthly[Amount]),SUMIF(TMonthly[Day of the Month],"&gt;="&amp;DAY(A728),TMonthly[Amount])))</f>
        <v>100</v>
      </c>
      <c r="F728" s="8" cm="1">
        <f t="array" ref="F728">IF(A728="","",SUMPRODUCT(--(TYearly[Due Date]&lt;=A728),IF(B728="N",--(TYearly[Day]=DAY(A728)),--(TYearly[Day]&gt;=DAY(A728))),--(IFERROR(MOD(TYearly[Month]-MONTH(A728)+12,12),1)=0),TYearly[Amount]))</f>
        <v>0</v>
      </c>
      <c r="G728" s="8">
        <f>IF(A728="","",SUMIF(TOneTime[Due Date],A728,TOneTime[Amount]))</f>
        <v>0</v>
      </c>
      <c r="H728" s="8" cm="1">
        <f t="array" ref="H728">IF(A728="","",IF(COUNTIF(TOther[Frequency],$H$1)=0,0,SUMPRODUCT(--(IFERROR(MOD(A728-TOther[Start Date],7),1)=0),--(TOther[Frequency]=$H$1),--(TOther[Start Date]&lt;=A728),--(TOther[End Date Calc]&gt;=A728),TOther[Amount])))</f>
        <v>0</v>
      </c>
      <c r="I728" s="8" cm="1">
        <f t="array" ref="I728">IF(A728="","",IF(COUNTIF(TOther[Frequency],$I$1)=0,0,SUMPRODUCT(--(IFERROR(MOD(A728-TOther[Start Date],14),1)=0),--(TOther[Frequency]=$I$1),--(TOther[Start Date]&lt;=A728),--(TOther[End Date Calc]&gt;=A728),TOther[Amount])))</f>
        <v>0</v>
      </c>
      <c r="J728" s="8">
        <f>IF(A728="","",IF(COUNTIF(TOther[Frequency],$J$1)=0,0,IF(OR(DAY(A728)=1,DAY(A728)=15),SUMIFS(TOther[Amount],TOther[Frequency],$J$1,TOther[Start Date],"&lt;="&amp;$A728,TOther[End Date Calc],"&gt;="&amp;A728),0)))</f>
        <v>0</v>
      </c>
      <c r="K728" s="8">
        <f>IF(A728="","",IF(COUNTIF(TOther[Frequency],$K$1)=0,0,IF(A728=(A728-DAY(A728)+1+2*7-WEEKDAY(A728-DAY(A728)+8-4,1)),SUMIFS(TOther[Amount],TOther[Frequency],$K$1,TOther[Start Date],"&lt;="&amp;$A728,TOther[End Date Calc],"&gt;="&amp;A728),0)))</f>
        <v>0</v>
      </c>
      <c r="L728" s="8">
        <f>IF(A728="","",IF(COUNTIF(TOther[Frequency],$L$1)=0,0,IF(A728=(A728-DAY(A728)+1+3*7-WEEKDAY(A728-DAY(A728)+8-4,1)),SUMIFS(TOther[Amount],TOther[Frequency],$L$1,TOther[Start Date],"&lt;="&amp;$A728,TOther[End Date Calc],"&gt;="&amp;A728),0)))</f>
        <v>0</v>
      </c>
      <c r="M728" s="8">
        <f>IF(A728="","",IF(COUNTIF(TOther[Frequency],$M$1)=0,0,IF(A728=(A728-DAY(A728)+1+4*7-WEEKDAY(A728-DAY(A728)+8-4,1)),SUMIFS(TOther[Amount],TOther[Frequency],$M$1,TOther[Start Date],"&lt;="&amp;$A728,TOther[End Date Calc],"&gt;="&amp;A728),0)))</f>
        <v>0</v>
      </c>
      <c r="N728" s="8" cm="1">
        <f t="array" ref="N728">IF(A728="","",IF(COUNTIF(TOther[Frequency],$N$1)=0,0,SUMPRODUCT(--(IFERROR(MOD(A728-TOther[Start Date],28),1)=0),--(TOther[Frequency]=$N$1),--(TOther[Start Date]&lt;=A728),--(TOther[End Date Calc]&gt;=A728),TOther[Amount])))</f>
        <v>0</v>
      </c>
      <c r="O728" s="8" cm="1">
        <f t="array" ref="O728">IF(A728="","",IF(COUNTIF(TOther[Frequency],$O$1)=0,0,SUMPRODUCT(--(IFERROR(MOD(A728-TOther[Start Date],42),1)=0),--(TOther[Frequency]=$O$1),--(TOther[Start Date]&lt;=A728),--(TOther[End Date Calc]&gt;=A728),TOther[Amount])))</f>
        <v>0</v>
      </c>
      <c r="P728" s="8" cm="1">
        <f t="array" ref="P728">IF(A728="","",IF(COUNTIF(TOther[Frequency],$P$1)=0,0,SUMPRODUCT(--(IFERROR(MOD(A728-TOther[Start Date],56),1)=0),--(TOther[Frequency]=$P$1),--(TOther[Start Date]&lt;=A728),--(TOther[End Date Calc]&gt;=A728),TOther[Amount])))</f>
        <v>0</v>
      </c>
      <c r="Q728" s="8">
        <f>IF(A728="","",IF(COUNTIF(TOther[Frequency],$Q$1)=0,0,IF(B728="N",SUMIFS(TOther[Amount],TOther[Frequency],$Q$1,TOther[Start Date],"&lt;="&amp;$A728,TOther[End Date Calc],"&gt;="&amp;A728,TOther[Start Day],DAY(A728)),SUMIFS(TOther[Amount],TOther[Frequency],$Q$1,TOther[Start Date],"&lt;="&amp;$A728,TOther[End Date Calc],"&gt;="&amp;A728,TOther[Start Day],"&gt;="&amp;DAY(A728)))))</f>
        <v>0</v>
      </c>
      <c r="R728" s="8" cm="1">
        <f t="array" ref="R728">IF(A728="","",IF(COUNTIF(TOther[Frequency],R$1)=0,0,SUMPRODUCT(--(TOther[Frequency]=R$1),--(TOther[Start Date]&lt;=A728),--(TOther[End Date Calc]&gt;=A728),IF(B728="N",--(TOther[Start Day]=DAY(A728)),--(TOther[Start Day]&gt;=DAY(A728))),--(IFERROR(MOD(TOther[Start Month]-MONTH(A728)+2,2),1)=0),TOther[Amount])))</f>
        <v>0</v>
      </c>
      <c r="S728" s="8" cm="1">
        <f t="array" ref="S728">IF(A728="","",IF(COUNTIF(TOther[Frequency],S$1)=0,0,SUMPRODUCT(--(TOther[Frequency]=S$1),--(TOther[Start Date]&lt;=A728),--(TOther[End Date Calc]&gt;=A728),IF(B728="N",--(TOther[Start Day]=DAY(A728)),--(TOther[Start Day]&gt;=DAY(A728))),--(IFERROR(MOD(TOther[Start Month]-MONTH(A728)+3,3),1)=0),TOther[Amount])))</f>
        <v>0</v>
      </c>
      <c r="T728" s="8" cm="1">
        <f t="array" ref="T728">IF($A728="","",IF(COUNTIF(TOther[Frequency],T$1)=0,0,SUMPRODUCT(--(TOther[Frequency]=T$1),--(TOther[Start Date]&lt;=$A728),--(TOther[End Date Calc]&gt;=$A728),IF($B728="N",--(TOther[Start Day]=DAY($A728)),--(TOther[Start Day]&gt;=DAY($A728))),--(IFERROR(MOD(TOther[Start Month]-MONTH($A728)+4,4),1)=0),TOther[Amount])))</f>
        <v>0</v>
      </c>
      <c r="U728" s="8" cm="1">
        <f t="array" ref="U728">IF(A728="","",IF(COUNTIF(TOther[Frequency],$U$1)=0,0,SUMPRODUCT(--(TOther[Frequency]=$U$1),--(TOther[Start Date]&lt;=A728),--(TOther[End Date Calc]&gt;=A728),IF(B728="N",--(TOther[Start Day]=DAY(A728)),--(TOther[Start Day]&gt;=DAY(A728))),--(IFERROR(MOD(TOther[Start Month]-MONTH(A728)+6,6),1)=0),TOther[Amount])))</f>
        <v>0</v>
      </c>
      <c r="V728" s="8" cm="1">
        <f t="array" ref="V728">IF(A728="","",IF(COUNTIF(TOther[Frequency],$V$1)=0,0,SUMPRODUCT(--(TOther[Frequency]=$V$1),--(TOther[Start Date]&lt;=A728),--(TOther[End Date Calc]&gt;=A728),IF(B728="N",--(TOther[Start Day]=DAY(A728)),--(TOther[Start Day]&gt;=DAY(A728))),--(IFERROR(MOD(TOther[Start Month]-MONTH(A728)+12,12),1)=0),TOther[Amount])))</f>
        <v>0</v>
      </c>
      <c r="W728" s="8">
        <f>IF(A728="","",SUMIFS(TOther[Amount],TOther[Start Date],A728,TOther[Frequency],$W$1))</f>
        <v>0</v>
      </c>
      <c r="X728" s="9">
        <f t="shared" si="55"/>
        <v>100</v>
      </c>
      <c r="Y728" s="9">
        <f t="shared" si="59"/>
        <v>0</v>
      </c>
      <c r="Z728" s="8" cm="1">
        <f t="array" ref="Z728">IF(A728="","",IF(COUNTIF('2) Income'!$D$13:$D$32,"Weekly")=0,0,SUMPRODUCT(--(IFERROR(MOD(A728-'2) Income'!$F$13:$F$32,7),1)=0),--('2) Income'!$D$13:$D$32="Weekly"),--('2) Income'!$F$13:$F$32&lt;=A728),'2) Income'!$E$13:$E$32)))</f>
        <v>0</v>
      </c>
      <c r="AA728" s="8" cm="1">
        <f t="array" ref="AA728">IF(A728="","",IF(COUNTIF('2) Income'!$D$13:$D$32,"Every Other Week")=0,0,SUMPRODUCT(--(IFERROR(MOD(A728-'2) Income'!$F$13:$F$32,14),1)=0),--('2) Income'!$D$13:$D$32="Every Other Week"),--('2) Income'!$F$13:$F$32&lt;=A728),'2) Income'!$E$13:$E$32)))</f>
        <v>0</v>
      </c>
      <c r="AB728" s="8">
        <f>IF(A728="","",IF(COUNTIF('2) Income'!$D$13:$D$32,"1st and 15th")=0,0,IF(OR(DAY(A728)=1,DAY(A728)=15),SUMIFS('2) Income'!$E$13:$E$32,'2) Income'!$D$13:$D$32,"1st and 15th",'2) Income'!$F$13:$F$32,"&lt;="&amp;$A728),0)))</f>
        <v>0</v>
      </c>
      <c r="AC728" s="8">
        <f>IF(A728="","",IF(COUNTIF('2) Income'!$D$13:$D$32,"2nd Wednesday")=0,0,IF(A728=(A728-DAY(A728)+1+2*7-WEEKDAY(A728-DAY(A728)+8-4,1)),SUMIFS('2) Income'!$E$13:$E$32,'2) Income'!$D$13:$D$32,"2nd Wednesday",'2) Income'!$F$13:$F$32,"&lt;="&amp;$A728),0)))</f>
        <v>0</v>
      </c>
      <c r="AD728" s="8">
        <f>IF(A728="","",IF(COUNTIF('2) Income'!$D$13:$D$32,"3rd Wednesday")=0,0,IF(A728=(A728-DAY(A728)+1+3*7-WEEKDAY(A728-DAY(A728)+8-4,1)),SUMIFS('2) Income'!$E$13:$E$32,'2) Income'!$D$13:$D$32,"3rd Wednesday",'2) Income'!$F$13:$F$32,"&lt;="&amp;$A728),0)))</f>
        <v>0</v>
      </c>
      <c r="AE728" s="8">
        <f>IF(A728="","",IF(COUNTIF('2) Income'!$D$13:$D$32,"4th Wednesday")=0,0,IF(A728=(A728-DAY(A728)+1+4*7-WEEKDAY(A728-DAY(A728)+8-4,1)),SUMIFS('2) Income'!$E$13:$E$32,'2) Income'!$D$13:$D$32,"4th Wednesday",'2) Income'!$F$13:$F$32,"&lt;="&amp;$A728),0)))</f>
        <v>0</v>
      </c>
      <c r="AF728" s="8" cm="1">
        <f t="array" ref="AF728">IF(A728="","",IF(COUNTIF('2) Income'!$D$13:$D$32,"Every 4 Weeks")=0,0,SUMPRODUCT(--(IFERROR(MOD(A728-'2) Income'!$F$13:$F$32,28),1)=0),--('2) Income'!$D$13:$D$32="Every 4 Weeks"),--('2) Income'!$F$13:$F$32&lt;=A728),'2) Income'!$E$13:$E$32)))</f>
        <v>0</v>
      </c>
      <c r="AG728" s="8">
        <f>IF(A728="","",IF(COUNTIF('2) Income'!$D$13:$D$32,"Monthly")=0,0,IF(B728="N",SUMIFS('2) Income'!$E$13:$E$32,'2) Income'!$D$13:$D$32,"monthly",'2) Income'!$F$13:$F$32,"&lt;="&amp;$A728,'2) Income'!$I$13:$I$32,DAY(A728)),SUMIFS('2) Income'!$E$13:$E$32,'2) Income'!$D$13:$D$32,"monthly",'2) Income'!$F$13:$F$32,"&lt;="&amp;$A728,'2) Income'!$I$13:$I$32,"&gt;="&amp;DAY(A728)))))</f>
        <v>0</v>
      </c>
      <c r="AH728" s="8" cm="1">
        <f t="array" ref="AH728">IF(A728="","",IF(COUNTIF('2) Income'!$D$13:$D$32,"Yearly")=0,0,SUMPRODUCT(--('2) Income'!$D$13:$D$32="Yearly"),--('2) Income'!$F$13:$F$32&lt;=A728),IF(B728="N",--('2) Income'!$I$13:$I$32=DAY(A728)),--('2) Income'!$I$13:$I$32&gt;=DAY(A728))),--(IFERROR(MOD('2) Income'!$H$13:$H$32-MONTH(A728)+12,12),1)=0),'2) Income'!$E$13:$E$32)))</f>
        <v>0</v>
      </c>
      <c r="AI728" s="8">
        <f>IF(A728="","",IF(COUNTIF('2) Income'!$D$13:$D$32,"one-time")=0,0,SUMIFS('2) Income'!$E$13:$E$32,'2) Income'!$D$13:$D$32,"one-time",'2) Income'!$F$13:$F$32,"="&amp;$A728)))</f>
        <v>0</v>
      </c>
      <c r="AJ728" s="9">
        <f t="shared" si="56"/>
        <v>0</v>
      </c>
    </row>
    <row r="729" spans="1:36">
      <c r="A729" s="7">
        <f>IF(A728="","",IF(A728+1&lt;='1) Period'!$E$21,A728+1,""))</f>
        <v>46201</v>
      </c>
      <c r="B729" s="7" t="str">
        <f t="shared" si="57"/>
        <v>N</v>
      </c>
      <c r="C729" t="str">
        <f t="shared" si="58"/>
        <v>Y</v>
      </c>
      <c r="D729" s="8">
        <f>IF(A729="","",IF(TEXT(A729,"dddd")='4) Happy Money'!$E$23,WAllowance,0))</f>
        <v>0</v>
      </c>
      <c r="E729" s="8">
        <f>IF(A729="","",IF(B729="N",SUMIF(TMonthly[Day of the Month],DAY(A729),TMonthly[Amount]),SUMIF(TMonthly[Day of the Month],"&gt;="&amp;DAY(A729),TMonthly[Amount])))</f>
        <v>0</v>
      </c>
      <c r="F729" s="8" cm="1">
        <f t="array" ref="F729">IF(A729="","",SUMPRODUCT(--(TYearly[Due Date]&lt;=A729),IF(B729="N",--(TYearly[Day]=DAY(A729)),--(TYearly[Day]&gt;=DAY(A729))),--(IFERROR(MOD(TYearly[Month]-MONTH(A729)+12,12),1)=0),TYearly[Amount]))</f>
        <v>0</v>
      </c>
      <c r="G729" s="8">
        <f>IF(A729="","",SUMIF(TOneTime[Due Date],A729,TOneTime[Amount]))</f>
        <v>0</v>
      </c>
      <c r="H729" s="8" cm="1">
        <f t="array" ref="H729">IF(A729="","",IF(COUNTIF(TOther[Frequency],$H$1)=0,0,SUMPRODUCT(--(IFERROR(MOD(A729-TOther[Start Date],7),1)=0),--(TOther[Frequency]=$H$1),--(TOther[Start Date]&lt;=A729),--(TOther[End Date Calc]&gt;=A729),TOther[Amount])))</f>
        <v>0</v>
      </c>
      <c r="I729" s="8" cm="1">
        <f t="array" ref="I729">IF(A729="","",IF(COUNTIF(TOther[Frequency],$I$1)=0,0,SUMPRODUCT(--(IFERROR(MOD(A729-TOther[Start Date],14),1)=0),--(TOther[Frequency]=$I$1),--(TOther[Start Date]&lt;=A729),--(TOther[End Date Calc]&gt;=A729),TOther[Amount])))</f>
        <v>0</v>
      </c>
      <c r="J729" s="8">
        <f>IF(A729="","",IF(COUNTIF(TOther[Frequency],$J$1)=0,0,IF(OR(DAY(A729)=1,DAY(A729)=15),SUMIFS(TOther[Amount],TOther[Frequency],$J$1,TOther[Start Date],"&lt;="&amp;$A729,TOther[End Date Calc],"&gt;="&amp;A729),0)))</f>
        <v>0</v>
      </c>
      <c r="K729" s="8">
        <f>IF(A729="","",IF(COUNTIF(TOther[Frequency],$K$1)=0,0,IF(A729=(A729-DAY(A729)+1+2*7-WEEKDAY(A729-DAY(A729)+8-4,1)),SUMIFS(TOther[Amount],TOther[Frequency],$K$1,TOther[Start Date],"&lt;="&amp;$A729,TOther[End Date Calc],"&gt;="&amp;A729),0)))</f>
        <v>0</v>
      </c>
      <c r="L729" s="8">
        <f>IF(A729="","",IF(COUNTIF(TOther[Frequency],$L$1)=0,0,IF(A729=(A729-DAY(A729)+1+3*7-WEEKDAY(A729-DAY(A729)+8-4,1)),SUMIFS(TOther[Amount],TOther[Frequency],$L$1,TOther[Start Date],"&lt;="&amp;$A729,TOther[End Date Calc],"&gt;="&amp;A729),0)))</f>
        <v>0</v>
      </c>
      <c r="M729" s="8">
        <f>IF(A729="","",IF(COUNTIF(TOther[Frequency],$M$1)=0,0,IF(A729=(A729-DAY(A729)+1+4*7-WEEKDAY(A729-DAY(A729)+8-4,1)),SUMIFS(TOther[Amount],TOther[Frequency],$M$1,TOther[Start Date],"&lt;="&amp;$A729,TOther[End Date Calc],"&gt;="&amp;A729),0)))</f>
        <v>0</v>
      </c>
      <c r="N729" s="8" cm="1">
        <f t="array" ref="N729">IF(A729="","",IF(COUNTIF(TOther[Frequency],$N$1)=0,0,SUMPRODUCT(--(IFERROR(MOD(A729-TOther[Start Date],28),1)=0),--(TOther[Frequency]=$N$1),--(TOther[Start Date]&lt;=A729),--(TOther[End Date Calc]&gt;=A729),TOther[Amount])))</f>
        <v>0</v>
      </c>
      <c r="O729" s="8" cm="1">
        <f t="array" ref="O729">IF(A729="","",IF(COUNTIF(TOther[Frequency],$O$1)=0,0,SUMPRODUCT(--(IFERROR(MOD(A729-TOther[Start Date],42),1)=0),--(TOther[Frequency]=$O$1),--(TOther[Start Date]&lt;=A729),--(TOther[End Date Calc]&gt;=A729),TOther[Amount])))</f>
        <v>0</v>
      </c>
      <c r="P729" s="8" cm="1">
        <f t="array" ref="P729">IF(A729="","",IF(COUNTIF(TOther[Frequency],$P$1)=0,0,SUMPRODUCT(--(IFERROR(MOD(A729-TOther[Start Date],56),1)=0),--(TOther[Frequency]=$P$1),--(TOther[Start Date]&lt;=A729),--(TOther[End Date Calc]&gt;=A729),TOther[Amount])))</f>
        <v>0</v>
      </c>
      <c r="Q729" s="8">
        <f>IF(A729="","",IF(COUNTIF(TOther[Frequency],$Q$1)=0,0,IF(B729="N",SUMIFS(TOther[Amount],TOther[Frequency],$Q$1,TOther[Start Date],"&lt;="&amp;$A729,TOther[End Date Calc],"&gt;="&amp;A729,TOther[Start Day],DAY(A729)),SUMIFS(TOther[Amount],TOther[Frequency],$Q$1,TOther[Start Date],"&lt;="&amp;$A729,TOther[End Date Calc],"&gt;="&amp;A729,TOther[Start Day],"&gt;="&amp;DAY(A729)))))</f>
        <v>0</v>
      </c>
      <c r="R729" s="8" cm="1">
        <f t="array" ref="R729">IF(A729="","",IF(COUNTIF(TOther[Frequency],R$1)=0,0,SUMPRODUCT(--(TOther[Frequency]=R$1),--(TOther[Start Date]&lt;=A729),--(TOther[End Date Calc]&gt;=A729),IF(B729="N",--(TOther[Start Day]=DAY(A729)),--(TOther[Start Day]&gt;=DAY(A729))),--(IFERROR(MOD(TOther[Start Month]-MONTH(A729)+2,2),1)=0),TOther[Amount])))</f>
        <v>0</v>
      </c>
      <c r="S729" s="8" cm="1">
        <f t="array" ref="S729">IF(A729="","",IF(COUNTIF(TOther[Frequency],S$1)=0,0,SUMPRODUCT(--(TOther[Frequency]=S$1),--(TOther[Start Date]&lt;=A729),--(TOther[End Date Calc]&gt;=A729),IF(B729="N",--(TOther[Start Day]=DAY(A729)),--(TOther[Start Day]&gt;=DAY(A729))),--(IFERROR(MOD(TOther[Start Month]-MONTH(A729)+3,3),1)=0),TOther[Amount])))</f>
        <v>0</v>
      </c>
      <c r="T729" s="8" cm="1">
        <f t="array" ref="T729">IF($A729="","",IF(COUNTIF(TOther[Frequency],T$1)=0,0,SUMPRODUCT(--(TOther[Frequency]=T$1),--(TOther[Start Date]&lt;=$A729),--(TOther[End Date Calc]&gt;=$A729),IF($B729="N",--(TOther[Start Day]=DAY($A729)),--(TOther[Start Day]&gt;=DAY($A729))),--(IFERROR(MOD(TOther[Start Month]-MONTH($A729)+4,4),1)=0),TOther[Amount])))</f>
        <v>0</v>
      </c>
      <c r="U729" s="8" cm="1">
        <f t="array" ref="U729">IF(A729="","",IF(COUNTIF(TOther[Frequency],$U$1)=0,0,SUMPRODUCT(--(TOther[Frequency]=$U$1),--(TOther[Start Date]&lt;=A729),--(TOther[End Date Calc]&gt;=A729),IF(B729="N",--(TOther[Start Day]=DAY(A729)),--(TOther[Start Day]&gt;=DAY(A729))),--(IFERROR(MOD(TOther[Start Month]-MONTH(A729)+6,6),1)=0),TOther[Amount])))</f>
        <v>0</v>
      </c>
      <c r="V729" s="8" cm="1">
        <f t="array" ref="V729">IF(A729="","",IF(COUNTIF(TOther[Frequency],$V$1)=0,0,SUMPRODUCT(--(TOther[Frequency]=$V$1),--(TOther[Start Date]&lt;=A729),--(TOther[End Date Calc]&gt;=A729),IF(B729="N",--(TOther[Start Day]=DAY(A729)),--(TOther[Start Day]&gt;=DAY(A729))),--(IFERROR(MOD(TOther[Start Month]-MONTH(A729)+12,12),1)=0),TOther[Amount])))</f>
        <v>0</v>
      </c>
      <c r="W729" s="8">
        <f>IF(A729="","",SUMIFS(TOther[Amount],TOther[Start Date],A729,TOther[Frequency],$W$1))</f>
        <v>0</v>
      </c>
      <c r="X729" s="9">
        <f t="shared" si="55"/>
        <v>0</v>
      </c>
      <c r="Y729" s="9">
        <f t="shared" si="59"/>
        <v>0</v>
      </c>
      <c r="Z729" s="8" cm="1">
        <f t="array" ref="Z729">IF(A729="","",IF(COUNTIF('2) Income'!$D$13:$D$32,"Weekly")=0,0,SUMPRODUCT(--(IFERROR(MOD(A729-'2) Income'!$F$13:$F$32,7),1)=0),--('2) Income'!$D$13:$D$32="Weekly"),--('2) Income'!$F$13:$F$32&lt;=A729),'2) Income'!$E$13:$E$32)))</f>
        <v>0</v>
      </c>
      <c r="AA729" s="8" cm="1">
        <f t="array" ref="AA729">IF(A729="","",IF(COUNTIF('2) Income'!$D$13:$D$32,"Every Other Week")=0,0,SUMPRODUCT(--(IFERROR(MOD(A729-'2) Income'!$F$13:$F$32,14),1)=0),--('2) Income'!$D$13:$D$32="Every Other Week"),--('2) Income'!$F$13:$F$32&lt;=A729),'2) Income'!$E$13:$E$32)))</f>
        <v>0</v>
      </c>
      <c r="AB729" s="8">
        <f>IF(A729="","",IF(COUNTIF('2) Income'!$D$13:$D$32,"1st and 15th")=0,0,IF(OR(DAY(A729)=1,DAY(A729)=15),SUMIFS('2) Income'!$E$13:$E$32,'2) Income'!$D$13:$D$32,"1st and 15th",'2) Income'!$F$13:$F$32,"&lt;="&amp;$A729),0)))</f>
        <v>0</v>
      </c>
      <c r="AC729" s="8">
        <f>IF(A729="","",IF(COUNTIF('2) Income'!$D$13:$D$32,"2nd Wednesday")=0,0,IF(A729=(A729-DAY(A729)+1+2*7-WEEKDAY(A729-DAY(A729)+8-4,1)),SUMIFS('2) Income'!$E$13:$E$32,'2) Income'!$D$13:$D$32,"2nd Wednesday",'2) Income'!$F$13:$F$32,"&lt;="&amp;$A729),0)))</f>
        <v>0</v>
      </c>
      <c r="AD729" s="8">
        <f>IF(A729="","",IF(COUNTIF('2) Income'!$D$13:$D$32,"3rd Wednesday")=0,0,IF(A729=(A729-DAY(A729)+1+3*7-WEEKDAY(A729-DAY(A729)+8-4,1)),SUMIFS('2) Income'!$E$13:$E$32,'2) Income'!$D$13:$D$32,"3rd Wednesday",'2) Income'!$F$13:$F$32,"&lt;="&amp;$A729),0)))</f>
        <v>0</v>
      </c>
      <c r="AE729" s="8">
        <f>IF(A729="","",IF(COUNTIF('2) Income'!$D$13:$D$32,"4th Wednesday")=0,0,IF(A729=(A729-DAY(A729)+1+4*7-WEEKDAY(A729-DAY(A729)+8-4,1)),SUMIFS('2) Income'!$E$13:$E$32,'2) Income'!$D$13:$D$32,"4th Wednesday",'2) Income'!$F$13:$F$32,"&lt;="&amp;$A729),0)))</f>
        <v>0</v>
      </c>
      <c r="AF729" s="8" cm="1">
        <f t="array" ref="AF729">IF(A729="","",IF(COUNTIF('2) Income'!$D$13:$D$32,"Every 4 Weeks")=0,0,SUMPRODUCT(--(IFERROR(MOD(A729-'2) Income'!$F$13:$F$32,28),1)=0),--('2) Income'!$D$13:$D$32="Every 4 Weeks"),--('2) Income'!$F$13:$F$32&lt;=A729),'2) Income'!$E$13:$E$32)))</f>
        <v>0</v>
      </c>
      <c r="AG729" s="8">
        <f>IF(A729="","",IF(COUNTIF('2) Income'!$D$13:$D$32,"Monthly")=0,0,IF(B729="N",SUMIFS('2) Income'!$E$13:$E$32,'2) Income'!$D$13:$D$32,"monthly",'2) Income'!$F$13:$F$32,"&lt;="&amp;$A729,'2) Income'!$I$13:$I$32,DAY(A729)),SUMIFS('2) Income'!$E$13:$E$32,'2) Income'!$D$13:$D$32,"monthly",'2) Income'!$F$13:$F$32,"&lt;="&amp;$A729,'2) Income'!$I$13:$I$32,"&gt;="&amp;DAY(A729)))))</f>
        <v>0</v>
      </c>
      <c r="AH729" s="8" cm="1">
        <f t="array" ref="AH729">IF(A729="","",IF(COUNTIF('2) Income'!$D$13:$D$32,"Yearly")=0,0,SUMPRODUCT(--('2) Income'!$D$13:$D$32="Yearly"),--('2) Income'!$F$13:$F$32&lt;=A729),IF(B729="N",--('2) Income'!$I$13:$I$32=DAY(A729)),--('2) Income'!$I$13:$I$32&gt;=DAY(A729))),--(IFERROR(MOD('2) Income'!$H$13:$H$32-MONTH(A729)+12,12),1)=0),'2) Income'!$E$13:$E$32)))</f>
        <v>0</v>
      </c>
      <c r="AI729" s="8">
        <f>IF(A729="","",IF(COUNTIF('2) Income'!$D$13:$D$32,"one-time")=0,0,SUMIFS('2) Income'!$E$13:$E$32,'2) Income'!$D$13:$D$32,"one-time",'2) Income'!$F$13:$F$32,"="&amp;$A729)))</f>
        <v>0</v>
      </c>
      <c r="AJ729" s="9">
        <f t="shared" si="56"/>
        <v>0</v>
      </c>
    </row>
    <row r="730" spans="1:36">
      <c r="A730" s="7" t="str">
        <f>IF(A729="","",IF(A729+1&lt;='1) Period'!$E$21,A729+1,""))</f>
        <v/>
      </c>
      <c r="B730" s="7" t="e">
        <f t="shared" si="57"/>
        <v>#VALUE!</v>
      </c>
      <c r="C730" t="e">
        <f t="shared" si="58"/>
        <v>#VALUE!</v>
      </c>
      <c r="D730" s="8" t="str">
        <f>IF(A730="","",IF(TEXT(A730,"dddd")='4) Happy Money'!$E$23,WAllowance,0))</f>
        <v/>
      </c>
      <c r="E730" s="8" t="str">
        <f>IF(A730="","",IF(B730="N",SUMIF(TMonthly[Day of the Month],DAY(A730),TMonthly[Amount]),SUMIF(TMonthly[Day of the Month],"&gt;="&amp;DAY(A730),TMonthly[Amount])))</f>
        <v/>
      </c>
      <c r="F730" s="8" t="str" cm="1">
        <f t="array" ref="F730">IF(A730="","",SUMPRODUCT(--(TYearly[Due Date]&lt;=A730),IF(B730="N",--(TYearly[Day]=DAY(A730)),--(TYearly[Day]&gt;=DAY(A730))),--(IFERROR(MOD(TYearly[Month]-MONTH(A730)+12,12),1)=0),TYearly[Amount]))</f>
        <v/>
      </c>
      <c r="G730" s="8" t="str">
        <f>IF(A730="","",SUMIF(TOneTime[Due Date],A730,TOneTime[Amount]))</f>
        <v/>
      </c>
      <c r="H730" s="8" t="str" cm="1">
        <f t="array" ref="H730">IF(A730="","",IF(COUNTIF(TOther[Frequency],$H$1)=0,0,SUMPRODUCT(--(IFERROR(MOD(A730-TOther[Start Date],7),1)=0),--(TOther[Frequency]=$H$1),--(TOther[Start Date]&lt;=A730),--(TOther[End Date Calc]&gt;=A730),TOther[Amount])))</f>
        <v/>
      </c>
      <c r="I730" s="8" t="str" cm="1">
        <f t="array" ref="I730">IF(A730="","",IF(COUNTIF(TOther[Frequency],$I$1)=0,0,SUMPRODUCT(--(IFERROR(MOD(A730-TOther[Start Date],14),1)=0),--(TOther[Frequency]=$I$1),--(TOther[Start Date]&lt;=A730),--(TOther[End Date Calc]&gt;=A730),TOther[Amount])))</f>
        <v/>
      </c>
      <c r="J730" s="8" t="str">
        <f>IF(A730="","",IF(COUNTIF(TOther[Frequency],$J$1)=0,0,IF(OR(DAY(A730)=1,DAY(A730)=15),SUMIFS(TOther[Amount],TOther[Frequency],$J$1,TOther[Start Date],"&lt;="&amp;$A730,TOther[End Date Calc],"&gt;="&amp;A730),0)))</f>
        <v/>
      </c>
      <c r="K730" s="8" t="str">
        <f>IF(A730="","",IF(COUNTIF(TOther[Frequency],$K$1)=0,0,IF(A730=(A730-DAY(A730)+1+2*7-WEEKDAY(A730-DAY(A730)+8-4,1)),SUMIFS(TOther[Amount],TOther[Frequency],$K$1,TOther[Start Date],"&lt;="&amp;$A730,TOther[End Date Calc],"&gt;="&amp;A730),0)))</f>
        <v/>
      </c>
      <c r="L730" s="8" t="str">
        <f>IF(A730="","",IF(COUNTIF(TOther[Frequency],$L$1)=0,0,IF(A730=(A730-DAY(A730)+1+3*7-WEEKDAY(A730-DAY(A730)+8-4,1)),SUMIFS(TOther[Amount],TOther[Frequency],$L$1,TOther[Start Date],"&lt;="&amp;$A730,TOther[End Date Calc],"&gt;="&amp;A730),0)))</f>
        <v/>
      </c>
      <c r="M730" s="8" t="str">
        <f>IF(A730="","",IF(COUNTIF(TOther[Frequency],$M$1)=0,0,IF(A730=(A730-DAY(A730)+1+4*7-WEEKDAY(A730-DAY(A730)+8-4,1)),SUMIFS(TOther[Amount],TOther[Frequency],$M$1,TOther[Start Date],"&lt;="&amp;$A730,TOther[End Date Calc],"&gt;="&amp;A730),0)))</f>
        <v/>
      </c>
      <c r="N730" s="8" t="str" cm="1">
        <f t="array" ref="N730">IF(A730="","",IF(COUNTIF(TOther[Frequency],$N$1)=0,0,SUMPRODUCT(--(IFERROR(MOD(A730-TOther[Start Date],28),1)=0),--(TOther[Frequency]=$N$1),--(TOther[Start Date]&lt;=A730),--(TOther[End Date Calc]&gt;=A730),TOther[Amount])))</f>
        <v/>
      </c>
      <c r="O730" s="8" t="str" cm="1">
        <f t="array" ref="O730">IF(A730="","",IF(COUNTIF(TOther[Frequency],$O$1)=0,0,SUMPRODUCT(--(IFERROR(MOD(A730-TOther[Start Date],42),1)=0),--(TOther[Frequency]=$O$1),--(TOther[Start Date]&lt;=A730),--(TOther[End Date Calc]&gt;=A730),TOther[Amount])))</f>
        <v/>
      </c>
      <c r="P730" s="8" t="str" cm="1">
        <f t="array" ref="P730">IF(A730="","",IF(COUNTIF(TOther[Frequency],$P$1)=0,0,SUMPRODUCT(--(IFERROR(MOD(A730-TOther[Start Date],56),1)=0),--(TOther[Frequency]=$P$1),--(TOther[Start Date]&lt;=A730),--(TOther[End Date Calc]&gt;=A730),TOther[Amount])))</f>
        <v/>
      </c>
      <c r="Q730" s="8" t="str">
        <f>IF(A730="","",IF(COUNTIF(TOther[Frequency],$Q$1)=0,0,IF(B730="N",SUMIFS(TOther[Amount],TOther[Frequency],$Q$1,TOther[Start Date],"&lt;="&amp;$A730,TOther[End Date Calc],"&gt;="&amp;A730,TOther[Start Day],DAY(A730)),SUMIFS(TOther[Amount],TOther[Frequency],$Q$1,TOther[Start Date],"&lt;="&amp;$A730,TOther[End Date Calc],"&gt;="&amp;A730,TOther[Start Day],"&gt;="&amp;DAY(A730)))))</f>
        <v/>
      </c>
      <c r="R730" s="8" t="str" cm="1">
        <f t="array" ref="R730">IF(A730="","",IF(COUNTIF(TOther[Frequency],R$1)=0,0,SUMPRODUCT(--(TOther[Frequency]=R$1),--(TOther[Start Date]&lt;=A730),--(TOther[End Date Calc]&gt;=A730),IF(B730="N",--(TOther[Start Day]=DAY(A730)),--(TOther[Start Day]&gt;=DAY(A730))),--(IFERROR(MOD(TOther[Start Month]-MONTH(A730)+2,2),1)=0),TOther[Amount])))</f>
        <v/>
      </c>
      <c r="S730" s="8" t="str" cm="1">
        <f t="array" ref="S730">IF(A730="","",IF(COUNTIF(TOther[Frequency],S$1)=0,0,SUMPRODUCT(--(TOther[Frequency]=S$1),--(TOther[Start Date]&lt;=A730),--(TOther[End Date Calc]&gt;=A730),IF(B730="N",--(TOther[Start Day]=DAY(A730)),--(TOther[Start Day]&gt;=DAY(A730))),--(IFERROR(MOD(TOther[Start Month]-MONTH(A730)+3,3),1)=0),TOther[Amount])))</f>
        <v/>
      </c>
      <c r="T730" s="8" t="str" cm="1">
        <f t="array" ref="T730">IF($A730="","",IF(COUNTIF(TOther[Frequency],T$1)=0,0,SUMPRODUCT(--(TOther[Frequency]=T$1),--(TOther[Start Date]&lt;=$A730),--(TOther[End Date Calc]&gt;=$A730),IF($B730="N",--(TOther[Start Day]=DAY($A730)),--(TOther[Start Day]&gt;=DAY($A730))),--(IFERROR(MOD(TOther[Start Month]-MONTH($A730)+4,4),1)=0),TOther[Amount])))</f>
        <v/>
      </c>
      <c r="U730" s="8" t="str" cm="1">
        <f t="array" ref="U730">IF(A730="","",IF(COUNTIF(TOther[Frequency],$U$1)=0,0,SUMPRODUCT(--(TOther[Frequency]=$U$1),--(TOther[Start Date]&lt;=A730),--(TOther[End Date Calc]&gt;=A730),IF(B730="N",--(TOther[Start Day]=DAY(A730)),--(TOther[Start Day]&gt;=DAY(A730))),--(IFERROR(MOD(TOther[Start Month]-MONTH(A730)+6,6),1)=0),TOther[Amount])))</f>
        <v/>
      </c>
      <c r="V730" s="8" t="str" cm="1">
        <f t="array" ref="V730">IF(A730="","",IF(COUNTIF(TOther[Frequency],$V$1)=0,0,SUMPRODUCT(--(TOther[Frequency]=$V$1),--(TOther[Start Date]&lt;=A730),--(TOther[End Date Calc]&gt;=A730),IF(B730="N",--(TOther[Start Day]=DAY(A730)),--(TOther[Start Day]&gt;=DAY(A730))),--(IFERROR(MOD(TOther[Start Month]-MONTH(A730)+12,12),1)=0),TOther[Amount])))</f>
        <v/>
      </c>
      <c r="W730" s="8" t="str">
        <f>IF(A730="","",SUMIFS(TOther[Amount],TOther[Start Date],A730,TOther[Frequency],$W$1))</f>
        <v/>
      </c>
      <c r="X730" s="9" t="str">
        <f t="shared" si="55"/>
        <v/>
      </c>
      <c r="Y730" s="9" t="str">
        <f t="shared" si="59"/>
        <v/>
      </c>
      <c r="Z730" s="8" t="str" cm="1">
        <f t="array" ref="Z730">IF(A730="","",IF(COUNTIF('2) Income'!$D$13:$D$32,"Weekly")=0,0,SUMPRODUCT(--(IFERROR(MOD(A730-'2) Income'!$F$13:$F$32,7),1)=0),--('2) Income'!$D$13:$D$32="Weekly"),--('2) Income'!$F$13:$F$32&lt;=A730),'2) Income'!$E$13:$E$32)))</f>
        <v/>
      </c>
      <c r="AA730" s="8" t="str" cm="1">
        <f t="array" ref="AA730">IF(A730="","",IF(COUNTIF('2) Income'!$D$13:$D$32,"Every Other Week")=0,0,SUMPRODUCT(--(IFERROR(MOD(A730-'2) Income'!$F$13:$F$32,14),1)=0),--('2) Income'!$D$13:$D$32="Every Other Week"),--('2) Income'!$F$13:$F$32&lt;=A730),'2) Income'!$E$13:$E$32)))</f>
        <v/>
      </c>
      <c r="AB730" s="8" t="str">
        <f>IF(A730="","",IF(COUNTIF('2) Income'!$D$13:$D$32,"1st and 15th")=0,0,IF(OR(DAY(A730)=1,DAY(A730)=15),SUMIFS('2) Income'!$E$13:$E$32,'2) Income'!$D$13:$D$32,"1st and 15th",'2) Income'!$F$13:$F$32,"&lt;="&amp;$A730),0)))</f>
        <v/>
      </c>
      <c r="AC730" s="8" t="str">
        <f>IF(A730="","",IF(COUNTIF('2) Income'!$D$13:$D$32,"2nd Wednesday")=0,0,IF(A730=(A730-DAY(A730)+1+2*7-WEEKDAY(A730-DAY(A730)+8-4,1)),SUMIFS('2) Income'!$E$13:$E$32,'2) Income'!$D$13:$D$32,"2nd Wednesday",'2) Income'!$F$13:$F$32,"&lt;="&amp;$A730),0)))</f>
        <v/>
      </c>
      <c r="AD730" s="8" t="str">
        <f>IF(A730="","",IF(COUNTIF('2) Income'!$D$13:$D$32,"3rd Wednesday")=0,0,IF(A730=(A730-DAY(A730)+1+3*7-WEEKDAY(A730-DAY(A730)+8-4,1)),SUMIFS('2) Income'!$E$13:$E$32,'2) Income'!$D$13:$D$32,"3rd Wednesday",'2) Income'!$F$13:$F$32,"&lt;="&amp;$A730),0)))</f>
        <v/>
      </c>
      <c r="AE730" s="8" t="str">
        <f>IF(A730="","",IF(COUNTIF('2) Income'!$D$13:$D$32,"4th Wednesday")=0,0,IF(A730=(A730-DAY(A730)+1+4*7-WEEKDAY(A730-DAY(A730)+8-4,1)),SUMIFS('2) Income'!$E$13:$E$32,'2) Income'!$D$13:$D$32,"4th Wednesday",'2) Income'!$F$13:$F$32,"&lt;="&amp;$A730),0)))</f>
        <v/>
      </c>
      <c r="AF730" s="8" t="str" cm="1">
        <f t="array" ref="AF730">IF(A730="","",IF(COUNTIF('2) Income'!$D$13:$D$32,"Every 4 Weeks")=0,0,SUMPRODUCT(--(IFERROR(MOD(A730-'2) Income'!$F$13:$F$32,28),1)=0),--('2) Income'!$D$13:$D$32="Every 4 Weeks"),--('2) Income'!$F$13:$F$32&lt;=A730),'2) Income'!$E$13:$E$32)))</f>
        <v/>
      </c>
      <c r="AG730" s="8" t="str">
        <f>IF(A730="","",IF(COUNTIF('2) Income'!$D$13:$D$32,"Monthly")=0,0,IF(B730="N",SUMIFS('2) Income'!$E$13:$E$32,'2) Income'!$D$13:$D$32,"monthly",'2) Income'!$F$13:$F$32,"&lt;="&amp;$A730,'2) Income'!$I$13:$I$32,DAY(A730)),SUMIFS('2) Income'!$E$13:$E$32,'2) Income'!$D$13:$D$32,"monthly",'2) Income'!$F$13:$F$32,"&lt;="&amp;$A730,'2) Income'!$I$13:$I$32,"&gt;="&amp;DAY(A730)))))</f>
        <v/>
      </c>
      <c r="AH730" s="8" t="str" cm="1">
        <f t="array" ref="AH730">IF(A730="","",IF(COUNTIF('2) Income'!$D$13:$D$32,"Yearly")=0,0,SUMPRODUCT(--('2) Income'!$D$13:$D$32="Yearly"),--('2) Income'!$F$13:$F$32&lt;=A730),IF(B730="N",--('2) Income'!$I$13:$I$32=DAY(A730)),--('2) Income'!$I$13:$I$32&gt;=DAY(A730))),--(IFERROR(MOD('2) Income'!$H$13:$H$32-MONTH(A730)+12,12),1)=0),'2) Income'!$E$13:$E$32)))</f>
        <v/>
      </c>
      <c r="AI730" s="8" t="str">
        <f>IF(A730="","",IF(COUNTIF('2) Income'!$D$13:$D$32,"one-time")=0,0,SUMIFS('2) Income'!$E$13:$E$32,'2) Income'!$D$13:$D$32,"one-time",'2) Income'!$F$13:$F$32,"="&amp;$A730)))</f>
        <v/>
      </c>
      <c r="AJ730" s="9" t="str">
        <f t="shared" si="56"/>
        <v/>
      </c>
    </row>
    <row r="731" spans="1:36">
      <c r="A731" s="7" t="str">
        <f>IF(A730="","",IF(A730+1&lt;='1) Period'!$E$21,A730+1,""))</f>
        <v/>
      </c>
      <c r="B731" s="7" t="e">
        <f t="shared" si="57"/>
        <v>#VALUE!</v>
      </c>
      <c r="C731" t="e">
        <f t="shared" si="58"/>
        <v>#VALUE!</v>
      </c>
      <c r="D731" s="8" t="str">
        <f>IF(A731="","",IF(TEXT(A731,"dddd")='4) Happy Money'!$E$23,WAllowance,0))</f>
        <v/>
      </c>
      <c r="E731" s="8" t="str">
        <f>IF(A731="","",IF(B731="N",SUMIF(TMonthly[Day of the Month],DAY(A731),TMonthly[Amount]),SUMIF(TMonthly[Day of the Month],"&gt;="&amp;DAY(A731),TMonthly[Amount])))</f>
        <v/>
      </c>
      <c r="F731" s="8" t="str" cm="1">
        <f t="array" ref="F731">IF(A731="","",SUMPRODUCT(--(TYearly[Due Date]&lt;=A731),IF(B731="N",--(TYearly[Day]=DAY(A731)),--(TYearly[Day]&gt;=DAY(A731))),--(IFERROR(MOD(TYearly[Month]-MONTH(A731)+12,12),1)=0),TYearly[Amount]))</f>
        <v/>
      </c>
      <c r="G731" s="8" t="str">
        <f>IF(A731="","",SUMIF(TOneTime[Due Date],A731,TOneTime[Amount]))</f>
        <v/>
      </c>
      <c r="H731" s="8" t="str" cm="1">
        <f t="array" ref="H731">IF(A731="","",IF(COUNTIF(TOther[Frequency],$H$1)=0,0,SUMPRODUCT(--(IFERROR(MOD(A731-TOther[Start Date],7),1)=0),--(TOther[Frequency]=$H$1),--(TOther[Start Date]&lt;=A731),--(TOther[End Date Calc]&gt;=A731),TOther[Amount])))</f>
        <v/>
      </c>
      <c r="I731" s="8" t="str" cm="1">
        <f t="array" ref="I731">IF(A731="","",IF(COUNTIF(TOther[Frequency],$I$1)=0,0,SUMPRODUCT(--(IFERROR(MOD(A731-TOther[Start Date],14),1)=0),--(TOther[Frequency]=$I$1),--(TOther[Start Date]&lt;=A731),--(TOther[End Date Calc]&gt;=A731),TOther[Amount])))</f>
        <v/>
      </c>
      <c r="J731" s="8" t="str">
        <f>IF(A731="","",IF(COUNTIF(TOther[Frequency],$J$1)=0,0,IF(OR(DAY(A731)=1,DAY(A731)=15),SUMIFS(TOther[Amount],TOther[Frequency],$J$1,TOther[Start Date],"&lt;="&amp;$A731,TOther[End Date Calc],"&gt;="&amp;A731),0)))</f>
        <v/>
      </c>
      <c r="K731" s="8" t="str">
        <f>IF(A731="","",IF(COUNTIF(TOther[Frequency],$K$1)=0,0,IF(A731=(A731-DAY(A731)+1+2*7-WEEKDAY(A731-DAY(A731)+8-4,1)),SUMIFS(TOther[Amount],TOther[Frequency],$K$1,TOther[Start Date],"&lt;="&amp;$A731,TOther[End Date Calc],"&gt;="&amp;A731),0)))</f>
        <v/>
      </c>
      <c r="L731" s="8" t="str">
        <f>IF(A731="","",IF(COUNTIF(TOther[Frequency],$L$1)=0,0,IF(A731=(A731-DAY(A731)+1+3*7-WEEKDAY(A731-DAY(A731)+8-4,1)),SUMIFS(TOther[Amount],TOther[Frequency],$L$1,TOther[Start Date],"&lt;="&amp;$A731,TOther[End Date Calc],"&gt;="&amp;A731),0)))</f>
        <v/>
      </c>
      <c r="M731" s="8" t="str">
        <f>IF(A731="","",IF(COUNTIF(TOther[Frequency],$M$1)=0,0,IF(A731=(A731-DAY(A731)+1+4*7-WEEKDAY(A731-DAY(A731)+8-4,1)),SUMIFS(TOther[Amount],TOther[Frequency],$M$1,TOther[Start Date],"&lt;="&amp;$A731,TOther[End Date Calc],"&gt;="&amp;A731),0)))</f>
        <v/>
      </c>
      <c r="N731" s="8" t="str" cm="1">
        <f t="array" ref="N731">IF(A731="","",IF(COUNTIF(TOther[Frequency],$N$1)=0,0,SUMPRODUCT(--(IFERROR(MOD(A731-TOther[Start Date],28),1)=0),--(TOther[Frequency]=$N$1),--(TOther[Start Date]&lt;=A731),--(TOther[End Date Calc]&gt;=A731),TOther[Amount])))</f>
        <v/>
      </c>
      <c r="O731" s="8" t="str" cm="1">
        <f t="array" ref="O731">IF(A731="","",IF(COUNTIF(TOther[Frequency],$O$1)=0,0,SUMPRODUCT(--(IFERROR(MOD(A731-TOther[Start Date],42),1)=0),--(TOther[Frequency]=$O$1),--(TOther[Start Date]&lt;=A731),--(TOther[End Date Calc]&gt;=A731),TOther[Amount])))</f>
        <v/>
      </c>
      <c r="P731" s="8" t="str" cm="1">
        <f t="array" ref="P731">IF(A731="","",IF(COUNTIF(TOther[Frequency],$P$1)=0,0,SUMPRODUCT(--(IFERROR(MOD(A731-TOther[Start Date],56),1)=0),--(TOther[Frequency]=$P$1),--(TOther[Start Date]&lt;=A731),--(TOther[End Date Calc]&gt;=A731),TOther[Amount])))</f>
        <v/>
      </c>
      <c r="Q731" s="8" t="str">
        <f>IF(A731="","",IF(COUNTIF(TOther[Frequency],$Q$1)=0,0,IF(B731="N",SUMIFS(TOther[Amount],TOther[Frequency],$Q$1,TOther[Start Date],"&lt;="&amp;$A731,TOther[End Date Calc],"&gt;="&amp;A731,TOther[Start Day],DAY(A731)),SUMIFS(TOther[Amount],TOther[Frequency],$Q$1,TOther[Start Date],"&lt;="&amp;$A731,TOther[End Date Calc],"&gt;="&amp;A731,TOther[Start Day],"&gt;="&amp;DAY(A731)))))</f>
        <v/>
      </c>
      <c r="R731" s="8" t="str" cm="1">
        <f t="array" ref="R731">IF(A731="","",IF(COUNTIF(TOther[Frequency],R$1)=0,0,SUMPRODUCT(--(TOther[Frequency]=R$1),--(TOther[Start Date]&lt;=A731),--(TOther[End Date Calc]&gt;=A731),IF(B731="N",--(TOther[Start Day]=DAY(A731)),--(TOther[Start Day]&gt;=DAY(A731))),--(IFERROR(MOD(TOther[Start Month]-MONTH(A731)+2,2),1)=0),TOther[Amount])))</f>
        <v/>
      </c>
      <c r="S731" s="8" t="str" cm="1">
        <f t="array" ref="S731">IF(A731="","",IF(COUNTIF(TOther[Frequency],S$1)=0,0,SUMPRODUCT(--(TOther[Frequency]=S$1),--(TOther[Start Date]&lt;=A731),--(TOther[End Date Calc]&gt;=A731),IF(B731="N",--(TOther[Start Day]=DAY(A731)),--(TOther[Start Day]&gt;=DAY(A731))),--(IFERROR(MOD(TOther[Start Month]-MONTH(A731)+3,3),1)=0),TOther[Amount])))</f>
        <v/>
      </c>
      <c r="T731" s="8" t="str" cm="1">
        <f t="array" ref="T731">IF($A731="","",IF(COUNTIF(TOther[Frequency],T$1)=0,0,SUMPRODUCT(--(TOther[Frequency]=T$1),--(TOther[Start Date]&lt;=$A731),--(TOther[End Date Calc]&gt;=$A731),IF($B731="N",--(TOther[Start Day]=DAY($A731)),--(TOther[Start Day]&gt;=DAY($A731))),--(IFERROR(MOD(TOther[Start Month]-MONTH($A731)+4,4),1)=0),TOther[Amount])))</f>
        <v/>
      </c>
      <c r="U731" s="8" t="str" cm="1">
        <f t="array" ref="U731">IF(A731="","",IF(COUNTIF(TOther[Frequency],$U$1)=0,0,SUMPRODUCT(--(TOther[Frequency]=$U$1),--(TOther[Start Date]&lt;=A731),--(TOther[End Date Calc]&gt;=A731),IF(B731="N",--(TOther[Start Day]=DAY(A731)),--(TOther[Start Day]&gt;=DAY(A731))),--(IFERROR(MOD(TOther[Start Month]-MONTH(A731)+6,6),1)=0),TOther[Amount])))</f>
        <v/>
      </c>
      <c r="V731" s="8" t="str" cm="1">
        <f t="array" ref="V731">IF(A731="","",IF(COUNTIF(TOther[Frequency],$V$1)=0,0,SUMPRODUCT(--(TOther[Frequency]=$V$1),--(TOther[Start Date]&lt;=A731),--(TOther[End Date Calc]&gt;=A731),IF(B731="N",--(TOther[Start Day]=DAY(A731)),--(TOther[Start Day]&gt;=DAY(A731))),--(IFERROR(MOD(TOther[Start Month]-MONTH(A731)+12,12),1)=0),TOther[Amount])))</f>
        <v/>
      </c>
      <c r="W731" s="8" t="str">
        <f>IF(A731="","",SUMIFS(TOther[Amount],TOther[Start Date],A731,TOther[Frequency],$W$1))</f>
        <v/>
      </c>
      <c r="X731" s="9" t="str">
        <f t="shared" si="55"/>
        <v/>
      </c>
      <c r="Y731" s="9" t="str">
        <f t="shared" si="59"/>
        <v/>
      </c>
      <c r="Z731" s="8" t="str" cm="1">
        <f t="array" ref="Z731">IF(A731="","",IF(COUNTIF('2) Income'!$D$13:$D$32,"Weekly")=0,0,SUMPRODUCT(--(IFERROR(MOD(A731-'2) Income'!$F$13:$F$32,7),1)=0),--('2) Income'!$D$13:$D$32="Weekly"),--('2) Income'!$F$13:$F$32&lt;=A731),'2) Income'!$E$13:$E$32)))</f>
        <v/>
      </c>
      <c r="AA731" s="8" t="str" cm="1">
        <f t="array" ref="AA731">IF(A731="","",IF(COUNTIF('2) Income'!$D$13:$D$32,"Every Other Week")=0,0,SUMPRODUCT(--(IFERROR(MOD(A731-'2) Income'!$F$13:$F$32,14),1)=0),--('2) Income'!$D$13:$D$32="Every Other Week"),--('2) Income'!$F$13:$F$32&lt;=A731),'2) Income'!$E$13:$E$32)))</f>
        <v/>
      </c>
      <c r="AB731" s="8" t="str">
        <f>IF(A731="","",IF(COUNTIF('2) Income'!$D$13:$D$32,"1st and 15th")=0,0,IF(OR(DAY(A731)=1,DAY(A731)=15),SUMIFS('2) Income'!$E$13:$E$32,'2) Income'!$D$13:$D$32,"1st and 15th",'2) Income'!$F$13:$F$32,"&lt;="&amp;$A731),0)))</f>
        <v/>
      </c>
      <c r="AC731" s="8" t="str">
        <f>IF(A731="","",IF(COUNTIF('2) Income'!$D$13:$D$32,"2nd Wednesday")=0,0,IF(A731=(A731-DAY(A731)+1+2*7-WEEKDAY(A731-DAY(A731)+8-4,1)),SUMIFS('2) Income'!$E$13:$E$32,'2) Income'!$D$13:$D$32,"2nd Wednesday",'2) Income'!$F$13:$F$32,"&lt;="&amp;$A731),0)))</f>
        <v/>
      </c>
      <c r="AD731" s="8" t="str">
        <f>IF(A731="","",IF(COUNTIF('2) Income'!$D$13:$D$32,"3rd Wednesday")=0,0,IF(A731=(A731-DAY(A731)+1+3*7-WEEKDAY(A731-DAY(A731)+8-4,1)),SUMIFS('2) Income'!$E$13:$E$32,'2) Income'!$D$13:$D$32,"3rd Wednesday",'2) Income'!$F$13:$F$32,"&lt;="&amp;$A731),0)))</f>
        <v/>
      </c>
      <c r="AE731" s="8" t="str">
        <f>IF(A731="","",IF(COUNTIF('2) Income'!$D$13:$D$32,"4th Wednesday")=0,0,IF(A731=(A731-DAY(A731)+1+4*7-WEEKDAY(A731-DAY(A731)+8-4,1)),SUMIFS('2) Income'!$E$13:$E$32,'2) Income'!$D$13:$D$32,"4th Wednesday",'2) Income'!$F$13:$F$32,"&lt;="&amp;$A731),0)))</f>
        <v/>
      </c>
      <c r="AF731" s="8" t="str" cm="1">
        <f t="array" ref="AF731">IF(A731="","",IF(COUNTIF('2) Income'!$D$13:$D$32,"Every 4 Weeks")=0,0,SUMPRODUCT(--(IFERROR(MOD(A731-'2) Income'!$F$13:$F$32,28),1)=0),--('2) Income'!$D$13:$D$32="Every 4 Weeks"),--('2) Income'!$F$13:$F$32&lt;=A731),'2) Income'!$E$13:$E$32)))</f>
        <v/>
      </c>
      <c r="AG731" s="8" t="str">
        <f>IF(A731="","",IF(COUNTIF('2) Income'!$D$13:$D$32,"Monthly")=0,0,IF(B731="N",SUMIFS('2) Income'!$E$13:$E$32,'2) Income'!$D$13:$D$32,"monthly",'2) Income'!$F$13:$F$32,"&lt;="&amp;$A731,'2) Income'!$I$13:$I$32,DAY(A731)),SUMIFS('2) Income'!$E$13:$E$32,'2) Income'!$D$13:$D$32,"monthly",'2) Income'!$F$13:$F$32,"&lt;="&amp;$A731,'2) Income'!$I$13:$I$32,"&gt;="&amp;DAY(A731)))))</f>
        <v/>
      </c>
      <c r="AH731" s="8" t="str" cm="1">
        <f t="array" ref="AH731">IF(A731="","",IF(COUNTIF('2) Income'!$D$13:$D$32,"Yearly")=0,0,SUMPRODUCT(--('2) Income'!$D$13:$D$32="Yearly"),--('2) Income'!$F$13:$F$32&lt;=A731),IF(B731="N",--('2) Income'!$I$13:$I$32=DAY(A731)),--('2) Income'!$I$13:$I$32&gt;=DAY(A731))),--(IFERROR(MOD('2) Income'!$H$13:$H$32-MONTH(A731)+12,12),1)=0),'2) Income'!$E$13:$E$32)))</f>
        <v/>
      </c>
      <c r="AI731" s="8" t="str">
        <f>IF(A731="","",IF(COUNTIF('2) Income'!$D$13:$D$32,"one-time")=0,0,SUMIFS('2) Income'!$E$13:$E$32,'2) Income'!$D$13:$D$32,"one-time",'2) Income'!$F$13:$F$32,"="&amp;$A731)))</f>
        <v/>
      </c>
      <c r="AJ731" s="9" t="str">
        <f t="shared" si="56"/>
        <v/>
      </c>
    </row>
    <row r="732" spans="1:36">
      <c r="A732" s="7" t="str">
        <f>IF(A731="","",IF(A731+1&lt;='1) Period'!$E$21,A731+1,""))</f>
        <v/>
      </c>
      <c r="B732" s="7" t="e">
        <f t="shared" si="57"/>
        <v>#VALUE!</v>
      </c>
      <c r="C732" t="e">
        <f t="shared" si="58"/>
        <v>#VALUE!</v>
      </c>
      <c r="D732" s="8" t="str">
        <f>IF(A732="","",IF(TEXT(A732,"dddd")='4) Happy Money'!$E$23,WAllowance,0))</f>
        <v/>
      </c>
      <c r="E732" s="8" t="str">
        <f>IF(A732="","",IF(B732="N",SUMIF(TMonthly[Day of the Month],DAY(A732),TMonthly[Amount]),SUMIF(TMonthly[Day of the Month],"&gt;="&amp;DAY(A732),TMonthly[Amount])))</f>
        <v/>
      </c>
      <c r="F732" s="8" t="str" cm="1">
        <f t="array" ref="F732">IF(A732="","",SUMPRODUCT(--(TYearly[Due Date]&lt;=A732),IF(B732="N",--(TYearly[Day]=DAY(A732)),--(TYearly[Day]&gt;=DAY(A732))),--(IFERROR(MOD(TYearly[Month]-MONTH(A732)+12,12),1)=0),TYearly[Amount]))</f>
        <v/>
      </c>
      <c r="G732" s="8" t="str">
        <f>IF(A732="","",SUMIF(TOneTime[Due Date],A732,TOneTime[Amount]))</f>
        <v/>
      </c>
      <c r="H732" s="8" t="str" cm="1">
        <f t="array" ref="H732">IF(A732="","",IF(COUNTIF(TOther[Frequency],$H$1)=0,0,SUMPRODUCT(--(IFERROR(MOD(A732-TOther[Start Date],7),1)=0),--(TOther[Frequency]=$H$1),--(TOther[Start Date]&lt;=A732),--(TOther[End Date Calc]&gt;=A732),TOther[Amount])))</f>
        <v/>
      </c>
      <c r="I732" s="8" t="str" cm="1">
        <f t="array" ref="I732">IF(A732="","",IF(COUNTIF(TOther[Frequency],$I$1)=0,0,SUMPRODUCT(--(IFERROR(MOD(A732-TOther[Start Date],14),1)=0),--(TOther[Frequency]=$I$1),--(TOther[Start Date]&lt;=A732),--(TOther[End Date Calc]&gt;=A732),TOther[Amount])))</f>
        <v/>
      </c>
      <c r="J732" s="8" t="str">
        <f>IF(A732="","",IF(COUNTIF(TOther[Frequency],$J$1)=0,0,IF(OR(DAY(A732)=1,DAY(A732)=15),SUMIFS(TOther[Amount],TOther[Frequency],$J$1,TOther[Start Date],"&lt;="&amp;$A732,TOther[End Date Calc],"&gt;="&amp;A732),0)))</f>
        <v/>
      </c>
      <c r="K732" s="8" t="str">
        <f>IF(A732="","",IF(COUNTIF(TOther[Frequency],$K$1)=0,0,IF(A732=(A732-DAY(A732)+1+2*7-WEEKDAY(A732-DAY(A732)+8-4,1)),SUMIFS(TOther[Amount],TOther[Frequency],$K$1,TOther[Start Date],"&lt;="&amp;$A732,TOther[End Date Calc],"&gt;="&amp;A732),0)))</f>
        <v/>
      </c>
      <c r="L732" s="8" t="str">
        <f>IF(A732="","",IF(COUNTIF(TOther[Frequency],$L$1)=0,0,IF(A732=(A732-DAY(A732)+1+3*7-WEEKDAY(A732-DAY(A732)+8-4,1)),SUMIFS(TOther[Amount],TOther[Frequency],$L$1,TOther[Start Date],"&lt;="&amp;$A732,TOther[End Date Calc],"&gt;="&amp;A732),0)))</f>
        <v/>
      </c>
      <c r="M732" s="8" t="str">
        <f>IF(A732="","",IF(COUNTIF(TOther[Frequency],$M$1)=0,0,IF(A732=(A732-DAY(A732)+1+4*7-WEEKDAY(A732-DAY(A732)+8-4,1)),SUMIFS(TOther[Amount],TOther[Frequency],$M$1,TOther[Start Date],"&lt;="&amp;$A732,TOther[End Date Calc],"&gt;="&amp;A732),0)))</f>
        <v/>
      </c>
      <c r="N732" s="8" t="str" cm="1">
        <f t="array" ref="N732">IF(A732="","",IF(COUNTIF(TOther[Frequency],$N$1)=0,0,SUMPRODUCT(--(IFERROR(MOD(A732-TOther[Start Date],28),1)=0),--(TOther[Frequency]=$N$1),--(TOther[Start Date]&lt;=A732),--(TOther[End Date Calc]&gt;=A732),TOther[Amount])))</f>
        <v/>
      </c>
      <c r="O732" s="8" t="str" cm="1">
        <f t="array" ref="O732">IF(A732="","",IF(COUNTIF(TOther[Frequency],$O$1)=0,0,SUMPRODUCT(--(IFERROR(MOD(A732-TOther[Start Date],42),1)=0),--(TOther[Frequency]=$O$1),--(TOther[Start Date]&lt;=A732),--(TOther[End Date Calc]&gt;=A732),TOther[Amount])))</f>
        <v/>
      </c>
      <c r="P732" s="8" t="str" cm="1">
        <f t="array" ref="P732">IF(A732="","",IF(COUNTIF(TOther[Frequency],$P$1)=0,0,SUMPRODUCT(--(IFERROR(MOD(A732-TOther[Start Date],56),1)=0),--(TOther[Frequency]=$P$1),--(TOther[Start Date]&lt;=A732),--(TOther[End Date Calc]&gt;=A732),TOther[Amount])))</f>
        <v/>
      </c>
      <c r="Q732" s="8" t="str">
        <f>IF(A732="","",IF(COUNTIF(TOther[Frequency],$Q$1)=0,0,IF(B732="N",SUMIFS(TOther[Amount],TOther[Frequency],$Q$1,TOther[Start Date],"&lt;="&amp;$A732,TOther[End Date Calc],"&gt;="&amp;A732,TOther[Start Day],DAY(A732)),SUMIFS(TOther[Amount],TOther[Frequency],$Q$1,TOther[Start Date],"&lt;="&amp;$A732,TOther[End Date Calc],"&gt;="&amp;A732,TOther[Start Day],"&gt;="&amp;DAY(A732)))))</f>
        <v/>
      </c>
      <c r="R732" s="8" t="str" cm="1">
        <f t="array" ref="R732">IF(A732="","",IF(COUNTIF(TOther[Frequency],R$1)=0,0,SUMPRODUCT(--(TOther[Frequency]=R$1),--(TOther[Start Date]&lt;=A732),--(TOther[End Date Calc]&gt;=A732),IF(B732="N",--(TOther[Start Day]=DAY(A732)),--(TOther[Start Day]&gt;=DAY(A732))),--(IFERROR(MOD(TOther[Start Month]-MONTH(A732)+2,2),1)=0),TOther[Amount])))</f>
        <v/>
      </c>
      <c r="S732" s="8" t="str" cm="1">
        <f t="array" ref="S732">IF(A732="","",IF(COUNTIF(TOther[Frequency],S$1)=0,0,SUMPRODUCT(--(TOther[Frequency]=S$1),--(TOther[Start Date]&lt;=A732),--(TOther[End Date Calc]&gt;=A732),IF(B732="N",--(TOther[Start Day]=DAY(A732)),--(TOther[Start Day]&gt;=DAY(A732))),--(IFERROR(MOD(TOther[Start Month]-MONTH(A732)+3,3),1)=0),TOther[Amount])))</f>
        <v/>
      </c>
      <c r="T732" s="8" t="str" cm="1">
        <f t="array" ref="T732">IF($A732="","",IF(COUNTIF(TOther[Frequency],T$1)=0,0,SUMPRODUCT(--(TOther[Frequency]=T$1),--(TOther[Start Date]&lt;=$A732),--(TOther[End Date Calc]&gt;=$A732),IF($B732="N",--(TOther[Start Day]=DAY($A732)),--(TOther[Start Day]&gt;=DAY($A732))),--(IFERROR(MOD(TOther[Start Month]-MONTH($A732)+4,4),1)=0),TOther[Amount])))</f>
        <v/>
      </c>
      <c r="U732" s="8" t="str" cm="1">
        <f t="array" ref="U732">IF(A732="","",IF(COUNTIF(TOther[Frequency],$U$1)=0,0,SUMPRODUCT(--(TOther[Frequency]=$U$1),--(TOther[Start Date]&lt;=A732),--(TOther[End Date Calc]&gt;=A732),IF(B732="N",--(TOther[Start Day]=DAY(A732)),--(TOther[Start Day]&gt;=DAY(A732))),--(IFERROR(MOD(TOther[Start Month]-MONTH(A732)+6,6),1)=0),TOther[Amount])))</f>
        <v/>
      </c>
      <c r="V732" s="8" t="str" cm="1">
        <f t="array" ref="V732">IF(A732="","",IF(COUNTIF(TOther[Frequency],$V$1)=0,0,SUMPRODUCT(--(TOther[Frequency]=$V$1),--(TOther[Start Date]&lt;=A732),--(TOther[End Date Calc]&gt;=A732),IF(B732="N",--(TOther[Start Day]=DAY(A732)),--(TOther[Start Day]&gt;=DAY(A732))),--(IFERROR(MOD(TOther[Start Month]-MONTH(A732)+12,12),1)=0),TOther[Amount])))</f>
        <v/>
      </c>
      <c r="W732" s="8" t="str">
        <f>IF(A732="","",SUMIFS(TOther[Amount],TOther[Start Date],A732,TOther[Frequency],$W$1))</f>
        <v/>
      </c>
      <c r="X732" s="9" t="str">
        <f t="shared" si="55"/>
        <v/>
      </c>
      <c r="Y732" s="9" t="str">
        <f t="shared" si="59"/>
        <v/>
      </c>
      <c r="Z732" s="8" t="str" cm="1">
        <f t="array" ref="Z732">IF(A732="","",IF(COUNTIF('2) Income'!$D$13:$D$32,"Weekly")=0,0,SUMPRODUCT(--(IFERROR(MOD(A732-'2) Income'!$F$13:$F$32,7),1)=0),--('2) Income'!$D$13:$D$32="Weekly"),--('2) Income'!$F$13:$F$32&lt;=A732),'2) Income'!$E$13:$E$32)))</f>
        <v/>
      </c>
      <c r="AA732" s="8" t="str" cm="1">
        <f t="array" ref="AA732">IF(A732="","",IF(COUNTIF('2) Income'!$D$13:$D$32,"Every Other Week")=0,0,SUMPRODUCT(--(IFERROR(MOD(A732-'2) Income'!$F$13:$F$32,14),1)=0),--('2) Income'!$D$13:$D$32="Every Other Week"),--('2) Income'!$F$13:$F$32&lt;=A732),'2) Income'!$E$13:$E$32)))</f>
        <v/>
      </c>
      <c r="AB732" s="8" t="str">
        <f>IF(A732="","",IF(COUNTIF('2) Income'!$D$13:$D$32,"1st and 15th")=0,0,IF(OR(DAY(A732)=1,DAY(A732)=15),SUMIFS('2) Income'!$E$13:$E$32,'2) Income'!$D$13:$D$32,"1st and 15th",'2) Income'!$F$13:$F$32,"&lt;="&amp;$A732),0)))</f>
        <v/>
      </c>
      <c r="AC732" s="8" t="str">
        <f>IF(A732="","",IF(COUNTIF('2) Income'!$D$13:$D$32,"2nd Wednesday")=0,0,IF(A732=(A732-DAY(A732)+1+2*7-WEEKDAY(A732-DAY(A732)+8-4,1)),SUMIFS('2) Income'!$E$13:$E$32,'2) Income'!$D$13:$D$32,"2nd Wednesday",'2) Income'!$F$13:$F$32,"&lt;="&amp;$A732),0)))</f>
        <v/>
      </c>
      <c r="AD732" s="8" t="str">
        <f>IF(A732="","",IF(COUNTIF('2) Income'!$D$13:$D$32,"3rd Wednesday")=0,0,IF(A732=(A732-DAY(A732)+1+3*7-WEEKDAY(A732-DAY(A732)+8-4,1)),SUMIFS('2) Income'!$E$13:$E$32,'2) Income'!$D$13:$D$32,"3rd Wednesday",'2) Income'!$F$13:$F$32,"&lt;="&amp;$A732),0)))</f>
        <v/>
      </c>
      <c r="AE732" s="8" t="str">
        <f>IF(A732="","",IF(COUNTIF('2) Income'!$D$13:$D$32,"4th Wednesday")=0,0,IF(A732=(A732-DAY(A732)+1+4*7-WEEKDAY(A732-DAY(A732)+8-4,1)),SUMIFS('2) Income'!$E$13:$E$32,'2) Income'!$D$13:$D$32,"4th Wednesday",'2) Income'!$F$13:$F$32,"&lt;="&amp;$A732),0)))</f>
        <v/>
      </c>
      <c r="AF732" s="8" t="str" cm="1">
        <f t="array" ref="AF732">IF(A732="","",IF(COUNTIF('2) Income'!$D$13:$D$32,"Every 4 Weeks")=0,0,SUMPRODUCT(--(IFERROR(MOD(A732-'2) Income'!$F$13:$F$32,28),1)=0),--('2) Income'!$D$13:$D$32="Every 4 Weeks"),--('2) Income'!$F$13:$F$32&lt;=A732),'2) Income'!$E$13:$E$32)))</f>
        <v/>
      </c>
      <c r="AG732" s="8" t="str">
        <f>IF(A732="","",IF(COUNTIF('2) Income'!$D$13:$D$32,"Monthly")=0,0,IF(B732="N",SUMIFS('2) Income'!$E$13:$E$32,'2) Income'!$D$13:$D$32,"monthly",'2) Income'!$F$13:$F$32,"&lt;="&amp;$A732,'2) Income'!$I$13:$I$32,DAY(A732)),SUMIFS('2) Income'!$E$13:$E$32,'2) Income'!$D$13:$D$32,"monthly",'2) Income'!$F$13:$F$32,"&lt;="&amp;$A732,'2) Income'!$I$13:$I$32,"&gt;="&amp;DAY(A732)))))</f>
        <v/>
      </c>
      <c r="AH732" s="8" t="str" cm="1">
        <f t="array" ref="AH732">IF(A732="","",IF(COUNTIF('2) Income'!$D$13:$D$32,"Yearly")=0,0,SUMPRODUCT(--('2) Income'!$D$13:$D$32="Yearly"),--('2) Income'!$F$13:$F$32&lt;=A732),IF(B732="N",--('2) Income'!$I$13:$I$32=DAY(A732)),--('2) Income'!$I$13:$I$32&gt;=DAY(A732))),--(IFERROR(MOD('2) Income'!$H$13:$H$32-MONTH(A732)+12,12),1)=0),'2) Income'!$E$13:$E$32)))</f>
        <v/>
      </c>
      <c r="AI732" s="8" t="str">
        <f>IF(A732="","",IF(COUNTIF('2) Income'!$D$13:$D$32,"one-time")=0,0,SUMIFS('2) Income'!$E$13:$E$32,'2) Income'!$D$13:$D$32,"one-time",'2) Income'!$F$13:$F$32,"="&amp;$A732)))</f>
        <v/>
      </c>
      <c r="AJ732" s="9" t="str">
        <f t="shared" si="56"/>
        <v/>
      </c>
    </row>
    <row r="733" spans="1:36">
      <c r="A733" s="7" t="str">
        <f>IF(A732="","",IF(A732+1&lt;='1) Period'!$E$21,A732+1,""))</f>
        <v/>
      </c>
      <c r="B733" s="7" t="e">
        <f t="shared" si="57"/>
        <v>#VALUE!</v>
      </c>
      <c r="C733" t="e">
        <f t="shared" si="58"/>
        <v>#VALUE!</v>
      </c>
      <c r="D733" s="8" t="str">
        <f>IF(A733="","",IF(TEXT(A733,"dddd")='4) Happy Money'!$E$23,WAllowance,0))</f>
        <v/>
      </c>
      <c r="E733" s="8" t="str">
        <f>IF(A733="","",IF(B733="N",SUMIF(TMonthly[Day of the Month],DAY(A733),TMonthly[Amount]),SUMIF(TMonthly[Day of the Month],"&gt;="&amp;DAY(A733),TMonthly[Amount])))</f>
        <v/>
      </c>
      <c r="F733" s="8" t="str" cm="1">
        <f t="array" ref="F733">IF(A733="","",SUMPRODUCT(--(TYearly[Due Date]&lt;=A733),IF(B733="N",--(TYearly[Day]=DAY(A733)),--(TYearly[Day]&gt;=DAY(A733))),--(IFERROR(MOD(TYearly[Month]-MONTH(A733)+12,12),1)=0),TYearly[Amount]))</f>
        <v/>
      </c>
      <c r="G733" s="8" t="str">
        <f>IF(A733="","",SUMIF(TOneTime[Due Date],A733,TOneTime[Amount]))</f>
        <v/>
      </c>
      <c r="H733" s="8" t="str" cm="1">
        <f t="array" ref="H733">IF(A733="","",IF(COUNTIF(TOther[Frequency],$H$1)=0,0,SUMPRODUCT(--(IFERROR(MOD(A733-TOther[Start Date],7),1)=0),--(TOther[Frequency]=$H$1),--(TOther[Start Date]&lt;=A733),--(TOther[End Date Calc]&gt;=A733),TOther[Amount])))</f>
        <v/>
      </c>
      <c r="I733" s="8" t="str" cm="1">
        <f t="array" ref="I733">IF(A733="","",IF(COUNTIF(TOther[Frequency],$I$1)=0,0,SUMPRODUCT(--(IFERROR(MOD(A733-TOther[Start Date],14),1)=0),--(TOther[Frequency]=$I$1),--(TOther[Start Date]&lt;=A733),--(TOther[End Date Calc]&gt;=A733),TOther[Amount])))</f>
        <v/>
      </c>
      <c r="J733" s="8" t="str">
        <f>IF(A733="","",IF(COUNTIF(TOther[Frequency],$J$1)=0,0,IF(OR(DAY(A733)=1,DAY(A733)=15),SUMIFS(TOther[Amount],TOther[Frequency],$J$1,TOther[Start Date],"&lt;="&amp;$A733,TOther[End Date Calc],"&gt;="&amp;A733),0)))</f>
        <v/>
      </c>
      <c r="K733" s="8" t="str">
        <f>IF(A733="","",IF(COUNTIF(TOther[Frequency],$K$1)=0,0,IF(A733=(A733-DAY(A733)+1+2*7-WEEKDAY(A733-DAY(A733)+8-4,1)),SUMIFS(TOther[Amount],TOther[Frequency],$K$1,TOther[Start Date],"&lt;="&amp;$A733,TOther[End Date Calc],"&gt;="&amp;A733),0)))</f>
        <v/>
      </c>
      <c r="L733" s="8" t="str">
        <f>IF(A733="","",IF(COUNTIF(TOther[Frequency],$L$1)=0,0,IF(A733=(A733-DAY(A733)+1+3*7-WEEKDAY(A733-DAY(A733)+8-4,1)),SUMIFS(TOther[Amount],TOther[Frequency],$L$1,TOther[Start Date],"&lt;="&amp;$A733,TOther[End Date Calc],"&gt;="&amp;A733),0)))</f>
        <v/>
      </c>
      <c r="M733" s="8" t="str">
        <f>IF(A733="","",IF(COUNTIF(TOther[Frequency],$M$1)=0,0,IF(A733=(A733-DAY(A733)+1+4*7-WEEKDAY(A733-DAY(A733)+8-4,1)),SUMIFS(TOther[Amount],TOther[Frequency],$M$1,TOther[Start Date],"&lt;="&amp;$A733,TOther[End Date Calc],"&gt;="&amp;A733),0)))</f>
        <v/>
      </c>
      <c r="N733" s="8" t="str" cm="1">
        <f t="array" ref="N733">IF(A733="","",IF(COUNTIF(TOther[Frequency],$N$1)=0,0,SUMPRODUCT(--(IFERROR(MOD(A733-TOther[Start Date],28),1)=0),--(TOther[Frequency]=$N$1),--(TOther[Start Date]&lt;=A733),--(TOther[End Date Calc]&gt;=A733),TOther[Amount])))</f>
        <v/>
      </c>
      <c r="O733" s="8" t="str" cm="1">
        <f t="array" ref="O733">IF(A733="","",IF(COUNTIF(TOther[Frequency],$O$1)=0,0,SUMPRODUCT(--(IFERROR(MOD(A733-TOther[Start Date],42),1)=0),--(TOther[Frequency]=$O$1),--(TOther[Start Date]&lt;=A733),--(TOther[End Date Calc]&gt;=A733),TOther[Amount])))</f>
        <v/>
      </c>
      <c r="P733" s="8" t="str" cm="1">
        <f t="array" ref="P733">IF(A733="","",IF(COUNTIF(TOther[Frequency],$P$1)=0,0,SUMPRODUCT(--(IFERROR(MOD(A733-TOther[Start Date],56),1)=0),--(TOther[Frequency]=$P$1),--(TOther[Start Date]&lt;=A733),--(TOther[End Date Calc]&gt;=A733),TOther[Amount])))</f>
        <v/>
      </c>
      <c r="Q733" s="8" t="str">
        <f>IF(A733="","",IF(COUNTIF(TOther[Frequency],$Q$1)=0,0,IF(B733="N",SUMIFS(TOther[Amount],TOther[Frequency],$Q$1,TOther[Start Date],"&lt;="&amp;$A733,TOther[End Date Calc],"&gt;="&amp;A733,TOther[Start Day],DAY(A733)),SUMIFS(TOther[Amount],TOther[Frequency],$Q$1,TOther[Start Date],"&lt;="&amp;$A733,TOther[End Date Calc],"&gt;="&amp;A733,TOther[Start Day],"&gt;="&amp;DAY(A733)))))</f>
        <v/>
      </c>
      <c r="R733" s="8" t="str" cm="1">
        <f t="array" ref="R733">IF(A733="","",IF(COUNTIF(TOther[Frequency],R$1)=0,0,SUMPRODUCT(--(TOther[Frequency]=R$1),--(TOther[Start Date]&lt;=A733),--(TOther[End Date Calc]&gt;=A733),IF(B733="N",--(TOther[Start Day]=DAY(A733)),--(TOther[Start Day]&gt;=DAY(A733))),--(IFERROR(MOD(TOther[Start Month]-MONTH(A733)+2,2),1)=0),TOther[Amount])))</f>
        <v/>
      </c>
      <c r="S733" s="8" t="str" cm="1">
        <f t="array" ref="S733">IF(A733="","",IF(COUNTIF(TOther[Frequency],S$1)=0,0,SUMPRODUCT(--(TOther[Frequency]=S$1),--(TOther[Start Date]&lt;=A733),--(TOther[End Date Calc]&gt;=A733),IF(B733="N",--(TOther[Start Day]=DAY(A733)),--(TOther[Start Day]&gt;=DAY(A733))),--(IFERROR(MOD(TOther[Start Month]-MONTH(A733)+3,3),1)=0),TOther[Amount])))</f>
        <v/>
      </c>
      <c r="T733" s="8" t="str" cm="1">
        <f t="array" ref="T733">IF($A733="","",IF(COUNTIF(TOther[Frequency],T$1)=0,0,SUMPRODUCT(--(TOther[Frequency]=T$1),--(TOther[Start Date]&lt;=$A733),--(TOther[End Date Calc]&gt;=$A733),IF($B733="N",--(TOther[Start Day]=DAY($A733)),--(TOther[Start Day]&gt;=DAY($A733))),--(IFERROR(MOD(TOther[Start Month]-MONTH($A733)+4,4),1)=0),TOther[Amount])))</f>
        <v/>
      </c>
      <c r="U733" s="8" t="str" cm="1">
        <f t="array" ref="U733">IF(A733="","",IF(COUNTIF(TOther[Frequency],$U$1)=0,0,SUMPRODUCT(--(TOther[Frequency]=$U$1),--(TOther[Start Date]&lt;=A733),--(TOther[End Date Calc]&gt;=A733),IF(B733="N",--(TOther[Start Day]=DAY(A733)),--(TOther[Start Day]&gt;=DAY(A733))),--(IFERROR(MOD(TOther[Start Month]-MONTH(A733)+6,6),1)=0),TOther[Amount])))</f>
        <v/>
      </c>
      <c r="V733" s="8" t="str" cm="1">
        <f t="array" ref="V733">IF(A733="","",IF(COUNTIF(TOther[Frequency],$V$1)=0,0,SUMPRODUCT(--(TOther[Frequency]=$V$1),--(TOther[Start Date]&lt;=A733),--(TOther[End Date Calc]&gt;=A733),IF(B733="N",--(TOther[Start Day]=DAY(A733)),--(TOther[Start Day]&gt;=DAY(A733))),--(IFERROR(MOD(TOther[Start Month]-MONTH(A733)+12,12),1)=0),TOther[Amount])))</f>
        <v/>
      </c>
      <c r="W733" s="8" t="str">
        <f>IF(A733="","",SUMIFS(TOther[Amount],TOther[Start Date],A733,TOther[Frequency],$W$1))</f>
        <v/>
      </c>
      <c r="X733" s="9" t="str">
        <f t="shared" si="55"/>
        <v/>
      </c>
      <c r="Y733" s="9" t="str">
        <f t="shared" si="59"/>
        <v/>
      </c>
      <c r="Z733" s="8" t="str" cm="1">
        <f t="array" ref="Z733">IF(A733="","",IF(COUNTIF('2) Income'!$D$13:$D$32,"Weekly")=0,0,SUMPRODUCT(--(IFERROR(MOD(A733-'2) Income'!$F$13:$F$32,7),1)=0),--('2) Income'!$D$13:$D$32="Weekly"),--('2) Income'!$F$13:$F$32&lt;=A733),'2) Income'!$E$13:$E$32)))</f>
        <v/>
      </c>
      <c r="AA733" s="8" t="str" cm="1">
        <f t="array" ref="AA733">IF(A733="","",IF(COUNTIF('2) Income'!$D$13:$D$32,"Every Other Week")=0,0,SUMPRODUCT(--(IFERROR(MOD(A733-'2) Income'!$F$13:$F$32,14),1)=0),--('2) Income'!$D$13:$D$32="Every Other Week"),--('2) Income'!$F$13:$F$32&lt;=A733),'2) Income'!$E$13:$E$32)))</f>
        <v/>
      </c>
      <c r="AB733" s="8" t="str">
        <f>IF(A733="","",IF(COUNTIF('2) Income'!$D$13:$D$32,"1st and 15th")=0,0,IF(OR(DAY(A733)=1,DAY(A733)=15),SUMIFS('2) Income'!$E$13:$E$32,'2) Income'!$D$13:$D$32,"1st and 15th",'2) Income'!$F$13:$F$32,"&lt;="&amp;$A733),0)))</f>
        <v/>
      </c>
      <c r="AC733" s="8" t="str">
        <f>IF(A733="","",IF(COUNTIF('2) Income'!$D$13:$D$32,"2nd Wednesday")=0,0,IF(A733=(A733-DAY(A733)+1+2*7-WEEKDAY(A733-DAY(A733)+8-4,1)),SUMIFS('2) Income'!$E$13:$E$32,'2) Income'!$D$13:$D$32,"2nd Wednesday",'2) Income'!$F$13:$F$32,"&lt;="&amp;$A733),0)))</f>
        <v/>
      </c>
      <c r="AD733" s="8" t="str">
        <f>IF(A733="","",IF(COUNTIF('2) Income'!$D$13:$D$32,"3rd Wednesday")=0,0,IF(A733=(A733-DAY(A733)+1+3*7-WEEKDAY(A733-DAY(A733)+8-4,1)),SUMIFS('2) Income'!$E$13:$E$32,'2) Income'!$D$13:$D$32,"3rd Wednesday",'2) Income'!$F$13:$F$32,"&lt;="&amp;$A733),0)))</f>
        <v/>
      </c>
      <c r="AE733" s="8" t="str">
        <f>IF(A733="","",IF(COUNTIF('2) Income'!$D$13:$D$32,"4th Wednesday")=0,0,IF(A733=(A733-DAY(A733)+1+4*7-WEEKDAY(A733-DAY(A733)+8-4,1)),SUMIFS('2) Income'!$E$13:$E$32,'2) Income'!$D$13:$D$32,"4th Wednesday",'2) Income'!$F$13:$F$32,"&lt;="&amp;$A733),0)))</f>
        <v/>
      </c>
      <c r="AF733" s="8" t="str" cm="1">
        <f t="array" ref="AF733">IF(A733="","",IF(COUNTIF('2) Income'!$D$13:$D$32,"Every 4 Weeks")=0,0,SUMPRODUCT(--(IFERROR(MOD(A733-'2) Income'!$F$13:$F$32,28),1)=0),--('2) Income'!$D$13:$D$32="Every 4 Weeks"),--('2) Income'!$F$13:$F$32&lt;=A733),'2) Income'!$E$13:$E$32)))</f>
        <v/>
      </c>
      <c r="AG733" s="8" t="str">
        <f>IF(A733="","",IF(COUNTIF('2) Income'!$D$13:$D$32,"Monthly")=0,0,IF(B733="N",SUMIFS('2) Income'!$E$13:$E$32,'2) Income'!$D$13:$D$32,"monthly",'2) Income'!$F$13:$F$32,"&lt;="&amp;$A733,'2) Income'!$I$13:$I$32,DAY(A733)),SUMIFS('2) Income'!$E$13:$E$32,'2) Income'!$D$13:$D$32,"monthly",'2) Income'!$F$13:$F$32,"&lt;="&amp;$A733,'2) Income'!$I$13:$I$32,"&gt;="&amp;DAY(A733)))))</f>
        <v/>
      </c>
      <c r="AH733" s="8" t="str" cm="1">
        <f t="array" ref="AH733">IF(A733="","",IF(COUNTIF('2) Income'!$D$13:$D$32,"Yearly")=0,0,SUMPRODUCT(--('2) Income'!$D$13:$D$32="Yearly"),--('2) Income'!$F$13:$F$32&lt;=A733),IF(B733="N",--('2) Income'!$I$13:$I$32=DAY(A733)),--('2) Income'!$I$13:$I$32&gt;=DAY(A733))),--(IFERROR(MOD('2) Income'!$H$13:$H$32-MONTH(A733)+12,12),1)=0),'2) Income'!$E$13:$E$32)))</f>
        <v/>
      </c>
      <c r="AI733" s="8" t="str">
        <f>IF(A733="","",IF(COUNTIF('2) Income'!$D$13:$D$32,"one-time")=0,0,SUMIFS('2) Income'!$E$13:$E$32,'2) Income'!$D$13:$D$32,"one-time",'2) Income'!$F$13:$F$32,"="&amp;$A733)))</f>
        <v/>
      </c>
      <c r="AJ733" s="9" t="str">
        <f t="shared" si="56"/>
        <v/>
      </c>
    </row>
    <row r="734" spans="1:36">
      <c r="A734" s="7" t="str">
        <f>IF(A733="","",IF(A733+1&lt;='1) Period'!$E$21,A733+1,""))</f>
        <v/>
      </c>
      <c r="B734" s="7" t="e">
        <f t="shared" si="57"/>
        <v>#VALUE!</v>
      </c>
      <c r="C734" t="e">
        <f t="shared" si="58"/>
        <v>#VALUE!</v>
      </c>
      <c r="D734" s="8" t="str">
        <f>IF(A734="","",IF(TEXT(A734,"dddd")='4) Happy Money'!$E$23,WAllowance,0))</f>
        <v/>
      </c>
      <c r="E734" s="8" t="str">
        <f>IF(A734="","",IF(B734="N",SUMIF(TMonthly[Day of the Month],DAY(A734),TMonthly[Amount]),SUMIF(TMonthly[Day of the Month],"&gt;="&amp;DAY(A734),TMonthly[Amount])))</f>
        <v/>
      </c>
      <c r="F734" s="8" t="str" cm="1">
        <f t="array" ref="F734">IF(A734="","",SUMPRODUCT(--(TYearly[Due Date]&lt;=A734),IF(B734="N",--(TYearly[Day]=DAY(A734)),--(TYearly[Day]&gt;=DAY(A734))),--(IFERROR(MOD(TYearly[Month]-MONTH(A734)+12,12),1)=0),TYearly[Amount]))</f>
        <v/>
      </c>
      <c r="G734" s="8" t="str">
        <f>IF(A734="","",SUMIF(TOneTime[Due Date],A734,TOneTime[Amount]))</f>
        <v/>
      </c>
      <c r="H734" s="8" t="str" cm="1">
        <f t="array" ref="H734">IF(A734="","",IF(COUNTIF(TOther[Frequency],$H$1)=0,0,SUMPRODUCT(--(IFERROR(MOD(A734-TOther[Start Date],7),1)=0),--(TOther[Frequency]=$H$1),--(TOther[Start Date]&lt;=A734),--(TOther[End Date Calc]&gt;=A734),TOther[Amount])))</f>
        <v/>
      </c>
      <c r="I734" s="8" t="str" cm="1">
        <f t="array" ref="I734">IF(A734="","",IF(COUNTIF(TOther[Frequency],$I$1)=0,0,SUMPRODUCT(--(IFERROR(MOD(A734-TOther[Start Date],14),1)=0),--(TOther[Frequency]=$I$1),--(TOther[Start Date]&lt;=A734),--(TOther[End Date Calc]&gt;=A734),TOther[Amount])))</f>
        <v/>
      </c>
      <c r="J734" s="8" t="str">
        <f>IF(A734="","",IF(COUNTIF(TOther[Frequency],$J$1)=0,0,IF(OR(DAY(A734)=1,DAY(A734)=15),SUMIFS(TOther[Amount],TOther[Frequency],$J$1,TOther[Start Date],"&lt;="&amp;$A734,TOther[End Date Calc],"&gt;="&amp;A734),0)))</f>
        <v/>
      </c>
      <c r="K734" s="8" t="str">
        <f>IF(A734="","",IF(COUNTIF(TOther[Frequency],$K$1)=0,0,IF(A734=(A734-DAY(A734)+1+2*7-WEEKDAY(A734-DAY(A734)+8-4,1)),SUMIFS(TOther[Amount],TOther[Frequency],$K$1,TOther[Start Date],"&lt;="&amp;$A734,TOther[End Date Calc],"&gt;="&amp;A734),0)))</f>
        <v/>
      </c>
      <c r="L734" s="8" t="str">
        <f>IF(A734="","",IF(COUNTIF(TOther[Frequency],$L$1)=0,0,IF(A734=(A734-DAY(A734)+1+3*7-WEEKDAY(A734-DAY(A734)+8-4,1)),SUMIFS(TOther[Amount],TOther[Frequency],$L$1,TOther[Start Date],"&lt;="&amp;$A734,TOther[End Date Calc],"&gt;="&amp;A734),0)))</f>
        <v/>
      </c>
      <c r="M734" s="8" t="str">
        <f>IF(A734="","",IF(COUNTIF(TOther[Frequency],$M$1)=0,0,IF(A734=(A734-DAY(A734)+1+4*7-WEEKDAY(A734-DAY(A734)+8-4,1)),SUMIFS(TOther[Amount],TOther[Frequency],$M$1,TOther[Start Date],"&lt;="&amp;$A734,TOther[End Date Calc],"&gt;="&amp;A734),0)))</f>
        <v/>
      </c>
      <c r="N734" s="8" t="str" cm="1">
        <f t="array" ref="N734">IF(A734="","",IF(COUNTIF(TOther[Frequency],$N$1)=0,0,SUMPRODUCT(--(IFERROR(MOD(A734-TOther[Start Date],28),1)=0),--(TOther[Frequency]=$N$1),--(TOther[Start Date]&lt;=A734),--(TOther[End Date Calc]&gt;=A734),TOther[Amount])))</f>
        <v/>
      </c>
      <c r="O734" s="8" t="str" cm="1">
        <f t="array" ref="O734">IF(A734="","",IF(COUNTIF(TOther[Frequency],$O$1)=0,0,SUMPRODUCT(--(IFERROR(MOD(A734-TOther[Start Date],42),1)=0),--(TOther[Frequency]=$O$1),--(TOther[Start Date]&lt;=A734),--(TOther[End Date Calc]&gt;=A734),TOther[Amount])))</f>
        <v/>
      </c>
      <c r="P734" s="8" t="str" cm="1">
        <f t="array" ref="P734">IF(A734="","",IF(COUNTIF(TOther[Frequency],$P$1)=0,0,SUMPRODUCT(--(IFERROR(MOD(A734-TOther[Start Date],56),1)=0),--(TOther[Frequency]=$P$1),--(TOther[Start Date]&lt;=A734),--(TOther[End Date Calc]&gt;=A734),TOther[Amount])))</f>
        <v/>
      </c>
      <c r="Q734" s="8" t="str">
        <f>IF(A734="","",IF(COUNTIF(TOther[Frequency],$Q$1)=0,0,IF(B734="N",SUMIFS(TOther[Amount],TOther[Frequency],$Q$1,TOther[Start Date],"&lt;="&amp;$A734,TOther[End Date Calc],"&gt;="&amp;A734,TOther[Start Day],DAY(A734)),SUMIFS(TOther[Amount],TOther[Frequency],$Q$1,TOther[Start Date],"&lt;="&amp;$A734,TOther[End Date Calc],"&gt;="&amp;A734,TOther[Start Day],"&gt;="&amp;DAY(A734)))))</f>
        <v/>
      </c>
      <c r="R734" s="8" t="str" cm="1">
        <f t="array" ref="R734">IF(A734="","",IF(COUNTIF(TOther[Frequency],R$1)=0,0,SUMPRODUCT(--(TOther[Frequency]=R$1),--(TOther[Start Date]&lt;=A734),--(TOther[End Date Calc]&gt;=A734),IF(B734="N",--(TOther[Start Day]=DAY(A734)),--(TOther[Start Day]&gt;=DAY(A734))),--(IFERROR(MOD(TOther[Start Month]-MONTH(A734)+2,2),1)=0),TOther[Amount])))</f>
        <v/>
      </c>
      <c r="S734" s="8" t="str" cm="1">
        <f t="array" ref="S734">IF(A734="","",IF(COUNTIF(TOther[Frequency],S$1)=0,0,SUMPRODUCT(--(TOther[Frequency]=S$1),--(TOther[Start Date]&lt;=A734),--(TOther[End Date Calc]&gt;=A734),IF(B734="N",--(TOther[Start Day]=DAY(A734)),--(TOther[Start Day]&gt;=DAY(A734))),--(IFERROR(MOD(TOther[Start Month]-MONTH(A734)+3,3),1)=0),TOther[Amount])))</f>
        <v/>
      </c>
      <c r="T734" s="8" t="str" cm="1">
        <f t="array" ref="T734">IF($A734="","",IF(COUNTIF(TOther[Frequency],T$1)=0,0,SUMPRODUCT(--(TOther[Frequency]=T$1),--(TOther[Start Date]&lt;=$A734),--(TOther[End Date Calc]&gt;=$A734),IF($B734="N",--(TOther[Start Day]=DAY($A734)),--(TOther[Start Day]&gt;=DAY($A734))),--(IFERROR(MOD(TOther[Start Month]-MONTH($A734)+4,4),1)=0),TOther[Amount])))</f>
        <v/>
      </c>
      <c r="U734" s="8" t="str" cm="1">
        <f t="array" ref="U734">IF(A734="","",IF(COUNTIF(TOther[Frequency],$U$1)=0,0,SUMPRODUCT(--(TOther[Frequency]=$U$1),--(TOther[Start Date]&lt;=A734),--(TOther[End Date Calc]&gt;=A734),IF(B734="N",--(TOther[Start Day]=DAY(A734)),--(TOther[Start Day]&gt;=DAY(A734))),--(IFERROR(MOD(TOther[Start Month]-MONTH(A734)+6,6),1)=0),TOther[Amount])))</f>
        <v/>
      </c>
      <c r="V734" s="8" t="str" cm="1">
        <f t="array" ref="V734">IF(A734="","",IF(COUNTIF(TOther[Frequency],$V$1)=0,0,SUMPRODUCT(--(TOther[Frequency]=$V$1),--(TOther[Start Date]&lt;=A734),--(TOther[End Date Calc]&gt;=A734),IF(B734="N",--(TOther[Start Day]=DAY(A734)),--(TOther[Start Day]&gt;=DAY(A734))),--(IFERROR(MOD(TOther[Start Month]-MONTH(A734)+12,12),1)=0),TOther[Amount])))</f>
        <v/>
      </c>
      <c r="W734" s="8" t="str">
        <f>IF(A734="","",SUMIFS(TOther[Amount],TOther[Start Date],A734,TOther[Frequency],$W$1))</f>
        <v/>
      </c>
      <c r="X734" s="9" t="str">
        <f t="shared" si="55"/>
        <v/>
      </c>
      <c r="Y734" s="9" t="str">
        <f t="shared" si="59"/>
        <v/>
      </c>
      <c r="Z734" s="8" t="str" cm="1">
        <f t="array" ref="Z734">IF(A734="","",IF(COUNTIF('2) Income'!$D$13:$D$32,"Weekly")=0,0,SUMPRODUCT(--(IFERROR(MOD(A734-'2) Income'!$F$13:$F$32,7),1)=0),--('2) Income'!$D$13:$D$32="Weekly"),--('2) Income'!$F$13:$F$32&lt;=A734),'2) Income'!$E$13:$E$32)))</f>
        <v/>
      </c>
      <c r="AA734" s="8" t="str" cm="1">
        <f t="array" ref="AA734">IF(A734="","",IF(COUNTIF('2) Income'!$D$13:$D$32,"Every Other Week")=0,0,SUMPRODUCT(--(IFERROR(MOD(A734-'2) Income'!$F$13:$F$32,14),1)=0),--('2) Income'!$D$13:$D$32="Every Other Week"),--('2) Income'!$F$13:$F$32&lt;=A734),'2) Income'!$E$13:$E$32)))</f>
        <v/>
      </c>
      <c r="AB734" s="8" t="str">
        <f>IF(A734="","",IF(COUNTIF('2) Income'!$D$13:$D$32,"1st and 15th")=0,0,IF(OR(DAY(A734)=1,DAY(A734)=15),SUMIFS('2) Income'!$E$13:$E$32,'2) Income'!$D$13:$D$32,"1st and 15th",'2) Income'!$F$13:$F$32,"&lt;="&amp;$A734),0)))</f>
        <v/>
      </c>
      <c r="AC734" s="8" t="str">
        <f>IF(A734="","",IF(COUNTIF('2) Income'!$D$13:$D$32,"2nd Wednesday")=0,0,IF(A734=(A734-DAY(A734)+1+2*7-WEEKDAY(A734-DAY(A734)+8-4,1)),SUMIFS('2) Income'!$E$13:$E$32,'2) Income'!$D$13:$D$32,"2nd Wednesday",'2) Income'!$F$13:$F$32,"&lt;="&amp;$A734),0)))</f>
        <v/>
      </c>
      <c r="AD734" s="8" t="str">
        <f>IF(A734="","",IF(COUNTIF('2) Income'!$D$13:$D$32,"3rd Wednesday")=0,0,IF(A734=(A734-DAY(A734)+1+3*7-WEEKDAY(A734-DAY(A734)+8-4,1)),SUMIFS('2) Income'!$E$13:$E$32,'2) Income'!$D$13:$D$32,"3rd Wednesday",'2) Income'!$F$13:$F$32,"&lt;="&amp;$A734),0)))</f>
        <v/>
      </c>
      <c r="AE734" s="8" t="str">
        <f>IF(A734="","",IF(COUNTIF('2) Income'!$D$13:$D$32,"4th Wednesday")=0,0,IF(A734=(A734-DAY(A734)+1+4*7-WEEKDAY(A734-DAY(A734)+8-4,1)),SUMIFS('2) Income'!$E$13:$E$32,'2) Income'!$D$13:$D$32,"4th Wednesday",'2) Income'!$F$13:$F$32,"&lt;="&amp;$A734),0)))</f>
        <v/>
      </c>
      <c r="AF734" s="8" t="str" cm="1">
        <f t="array" ref="AF734">IF(A734="","",IF(COUNTIF('2) Income'!$D$13:$D$32,"Every 4 Weeks")=0,0,SUMPRODUCT(--(IFERROR(MOD(A734-'2) Income'!$F$13:$F$32,28),1)=0),--('2) Income'!$D$13:$D$32="Every 4 Weeks"),--('2) Income'!$F$13:$F$32&lt;=A734),'2) Income'!$E$13:$E$32)))</f>
        <v/>
      </c>
      <c r="AG734" s="8" t="str">
        <f>IF(A734="","",IF(COUNTIF('2) Income'!$D$13:$D$32,"Monthly")=0,0,IF(B734="N",SUMIFS('2) Income'!$E$13:$E$32,'2) Income'!$D$13:$D$32,"monthly",'2) Income'!$F$13:$F$32,"&lt;="&amp;$A734,'2) Income'!$I$13:$I$32,DAY(A734)),SUMIFS('2) Income'!$E$13:$E$32,'2) Income'!$D$13:$D$32,"monthly",'2) Income'!$F$13:$F$32,"&lt;="&amp;$A734,'2) Income'!$I$13:$I$32,"&gt;="&amp;DAY(A734)))))</f>
        <v/>
      </c>
      <c r="AH734" s="8" t="str" cm="1">
        <f t="array" ref="AH734">IF(A734="","",IF(COUNTIF('2) Income'!$D$13:$D$32,"Yearly")=0,0,SUMPRODUCT(--('2) Income'!$D$13:$D$32="Yearly"),--('2) Income'!$F$13:$F$32&lt;=A734),IF(B734="N",--('2) Income'!$I$13:$I$32=DAY(A734)),--('2) Income'!$I$13:$I$32&gt;=DAY(A734))),--(IFERROR(MOD('2) Income'!$H$13:$H$32-MONTH(A734)+12,12),1)=0),'2) Income'!$E$13:$E$32)))</f>
        <v/>
      </c>
      <c r="AI734" s="8" t="str">
        <f>IF(A734="","",IF(COUNTIF('2) Income'!$D$13:$D$32,"one-time")=0,0,SUMIFS('2) Income'!$E$13:$E$32,'2) Income'!$D$13:$D$32,"one-time",'2) Income'!$F$13:$F$32,"="&amp;$A734)))</f>
        <v/>
      </c>
      <c r="AJ734" s="9" t="str">
        <f t="shared" si="56"/>
        <v/>
      </c>
    </row>
    <row r="735" spans="1:36">
      <c r="A735" s="7" t="str">
        <f>IF(A734="","",IF(A734+1&lt;='1) Period'!$E$21,A734+1,""))</f>
        <v/>
      </c>
      <c r="B735" s="7" t="e">
        <f t="shared" si="57"/>
        <v>#VALUE!</v>
      </c>
      <c r="C735" t="e">
        <f t="shared" si="58"/>
        <v>#VALUE!</v>
      </c>
      <c r="D735" s="8" t="str">
        <f>IF(A735="","",IF(TEXT(A735,"dddd")='4) Happy Money'!$E$23,WAllowance,0))</f>
        <v/>
      </c>
      <c r="E735" s="8" t="str">
        <f>IF(A735="","",IF(B735="N",SUMIF(TMonthly[Day of the Month],DAY(A735),TMonthly[Amount]),SUMIF(TMonthly[Day of the Month],"&gt;="&amp;DAY(A735),TMonthly[Amount])))</f>
        <v/>
      </c>
      <c r="F735" s="8" t="str" cm="1">
        <f t="array" ref="F735">IF(A735="","",SUMPRODUCT(--(TYearly[Due Date]&lt;=A735),IF(B735="N",--(TYearly[Day]=DAY(A735)),--(TYearly[Day]&gt;=DAY(A735))),--(IFERROR(MOD(TYearly[Month]-MONTH(A735)+12,12),1)=0),TYearly[Amount]))</f>
        <v/>
      </c>
      <c r="G735" s="8" t="str">
        <f>IF(A735="","",SUMIF(TOneTime[Due Date],A735,TOneTime[Amount]))</f>
        <v/>
      </c>
      <c r="H735" s="8" t="str" cm="1">
        <f t="array" ref="H735">IF(A735="","",IF(COUNTIF(TOther[Frequency],$H$1)=0,0,SUMPRODUCT(--(IFERROR(MOD(A735-TOther[Start Date],7),1)=0),--(TOther[Frequency]=$H$1),--(TOther[Start Date]&lt;=A735),--(TOther[End Date Calc]&gt;=A735),TOther[Amount])))</f>
        <v/>
      </c>
      <c r="I735" s="8" t="str" cm="1">
        <f t="array" ref="I735">IF(A735="","",IF(COUNTIF(TOther[Frequency],$I$1)=0,0,SUMPRODUCT(--(IFERROR(MOD(A735-TOther[Start Date],14),1)=0),--(TOther[Frequency]=$I$1),--(TOther[Start Date]&lt;=A735),--(TOther[End Date Calc]&gt;=A735),TOther[Amount])))</f>
        <v/>
      </c>
      <c r="J735" s="8" t="str">
        <f>IF(A735="","",IF(COUNTIF(TOther[Frequency],$J$1)=0,0,IF(OR(DAY(A735)=1,DAY(A735)=15),SUMIFS(TOther[Amount],TOther[Frequency],$J$1,TOther[Start Date],"&lt;="&amp;$A735,TOther[End Date Calc],"&gt;="&amp;A735),0)))</f>
        <v/>
      </c>
      <c r="K735" s="8" t="str">
        <f>IF(A735="","",IF(COUNTIF(TOther[Frequency],$K$1)=0,0,IF(A735=(A735-DAY(A735)+1+2*7-WEEKDAY(A735-DAY(A735)+8-4,1)),SUMIFS(TOther[Amount],TOther[Frequency],$K$1,TOther[Start Date],"&lt;="&amp;$A735,TOther[End Date Calc],"&gt;="&amp;A735),0)))</f>
        <v/>
      </c>
      <c r="L735" s="8" t="str">
        <f>IF(A735="","",IF(COUNTIF(TOther[Frequency],$L$1)=0,0,IF(A735=(A735-DAY(A735)+1+3*7-WEEKDAY(A735-DAY(A735)+8-4,1)),SUMIFS(TOther[Amount],TOther[Frequency],$L$1,TOther[Start Date],"&lt;="&amp;$A735,TOther[End Date Calc],"&gt;="&amp;A735),0)))</f>
        <v/>
      </c>
      <c r="M735" s="8" t="str">
        <f>IF(A735="","",IF(COUNTIF(TOther[Frequency],$M$1)=0,0,IF(A735=(A735-DAY(A735)+1+4*7-WEEKDAY(A735-DAY(A735)+8-4,1)),SUMIFS(TOther[Amount],TOther[Frequency],$M$1,TOther[Start Date],"&lt;="&amp;$A735,TOther[End Date Calc],"&gt;="&amp;A735),0)))</f>
        <v/>
      </c>
      <c r="N735" s="8" t="str" cm="1">
        <f t="array" ref="N735">IF(A735="","",IF(COUNTIF(TOther[Frequency],$N$1)=0,0,SUMPRODUCT(--(IFERROR(MOD(A735-TOther[Start Date],28),1)=0),--(TOther[Frequency]=$N$1),--(TOther[Start Date]&lt;=A735),--(TOther[End Date Calc]&gt;=A735),TOther[Amount])))</f>
        <v/>
      </c>
      <c r="O735" s="8" t="str" cm="1">
        <f t="array" ref="O735">IF(A735="","",IF(COUNTIF(TOther[Frequency],$O$1)=0,0,SUMPRODUCT(--(IFERROR(MOD(A735-TOther[Start Date],42),1)=0),--(TOther[Frequency]=$O$1),--(TOther[Start Date]&lt;=A735),--(TOther[End Date Calc]&gt;=A735),TOther[Amount])))</f>
        <v/>
      </c>
      <c r="P735" s="8" t="str" cm="1">
        <f t="array" ref="P735">IF(A735="","",IF(COUNTIF(TOther[Frequency],$P$1)=0,0,SUMPRODUCT(--(IFERROR(MOD(A735-TOther[Start Date],56),1)=0),--(TOther[Frequency]=$P$1),--(TOther[Start Date]&lt;=A735),--(TOther[End Date Calc]&gt;=A735),TOther[Amount])))</f>
        <v/>
      </c>
      <c r="Q735" s="8" t="str">
        <f>IF(A735="","",IF(COUNTIF(TOther[Frequency],$Q$1)=0,0,IF(B735="N",SUMIFS(TOther[Amount],TOther[Frequency],$Q$1,TOther[Start Date],"&lt;="&amp;$A735,TOther[End Date Calc],"&gt;="&amp;A735,TOther[Start Day],DAY(A735)),SUMIFS(TOther[Amount],TOther[Frequency],$Q$1,TOther[Start Date],"&lt;="&amp;$A735,TOther[End Date Calc],"&gt;="&amp;A735,TOther[Start Day],"&gt;="&amp;DAY(A735)))))</f>
        <v/>
      </c>
      <c r="R735" s="8" t="str" cm="1">
        <f t="array" ref="R735">IF(A735="","",IF(COUNTIF(TOther[Frequency],R$1)=0,0,SUMPRODUCT(--(TOther[Frequency]=R$1),--(TOther[Start Date]&lt;=A735),--(TOther[End Date Calc]&gt;=A735),IF(B735="N",--(TOther[Start Day]=DAY(A735)),--(TOther[Start Day]&gt;=DAY(A735))),--(IFERROR(MOD(TOther[Start Month]-MONTH(A735)+2,2),1)=0),TOther[Amount])))</f>
        <v/>
      </c>
      <c r="S735" s="8" t="str" cm="1">
        <f t="array" ref="S735">IF(A735="","",IF(COUNTIF(TOther[Frequency],S$1)=0,0,SUMPRODUCT(--(TOther[Frequency]=S$1),--(TOther[Start Date]&lt;=A735),--(TOther[End Date Calc]&gt;=A735),IF(B735="N",--(TOther[Start Day]=DAY(A735)),--(TOther[Start Day]&gt;=DAY(A735))),--(IFERROR(MOD(TOther[Start Month]-MONTH(A735)+3,3),1)=0),TOther[Amount])))</f>
        <v/>
      </c>
      <c r="T735" s="8" t="str" cm="1">
        <f t="array" ref="T735">IF($A735="","",IF(COUNTIF(TOther[Frequency],T$1)=0,0,SUMPRODUCT(--(TOther[Frequency]=T$1),--(TOther[Start Date]&lt;=$A735),--(TOther[End Date Calc]&gt;=$A735),IF($B735="N",--(TOther[Start Day]=DAY($A735)),--(TOther[Start Day]&gt;=DAY($A735))),--(IFERROR(MOD(TOther[Start Month]-MONTH($A735)+4,4),1)=0),TOther[Amount])))</f>
        <v/>
      </c>
      <c r="U735" s="8" t="str" cm="1">
        <f t="array" ref="U735">IF(A735="","",IF(COUNTIF(TOther[Frequency],$U$1)=0,0,SUMPRODUCT(--(TOther[Frequency]=$U$1),--(TOther[Start Date]&lt;=A735),--(TOther[End Date Calc]&gt;=A735),IF(B735="N",--(TOther[Start Day]=DAY(A735)),--(TOther[Start Day]&gt;=DAY(A735))),--(IFERROR(MOD(TOther[Start Month]-MONTH(A735)+6,6),1)=0),TOther[Amount])))</f>
        <v/>
      </c>
      <c r="V735" s="8" t="str" cm="1">
        <f t="array" ref="V735">IF(A735="","",IF(COUNTIF(TOther[Frequency],$V$1)=0,0,SUMPRODUCT(--(TOther[Frequency]=$V$1),--(TOther[Start Date]&lt;=A735),--(TOther[End Date Calc]&gt;=A735),IF(B735="N",--(TOther[Start Day]=DAY(A735)),--(TOther[Start Day]&gt;=DAY(A735))),--(IFERROR(MOD(TOther[Start Month]-MONTH(A735)+12,12),1)=0),TOther[Amount])))</f>
        <v/>
      </c>
      <c r="W735" s="8" t="str">
        <f>IF(A735="","",SUMIFS(TOther[Amount],TOther[Start Date],A735,TOther[Frequency],$W$1))</f>
        <v/>
      </c>
      <c r="X735" s="9" t="str">
        <f t="shared" si="55"/>
        <v/>
      </c>
      <c r="Y735" s="9" t="str">
        <f t="shared" si="59"/>
        <v/>
      </c>
      <c r="Z735" s="8" t="str" cm="1">
        <f t="array" ref="Z735">IF(A735="","",IF(COUNTIF('2) Income'!$D$13:$D$32,"Weekly")=0,0,SUMPRODUCT(--(IFERROR(MOD(A735-'2) Income'!$F$13:$F$32,7),1)=0),--('2) Income'!$D$13:$D$32="Weekly"),--('2) Income'!$F$13:$F$32&lt;=A735),'2) Income'!$E$13:$E$32)))</f>
        <v/>
      </c>
      <c r="AA735" s="8" t="str" cm="1">
        <f t="array" ref="AA735">IF(A735="","",IF(COUNTIF('2) Income'!$D$13:$D$32,"Every Other Week")=0,0,SUMPRODUCT(--(IFERROR(MOD(A735-'2) Income'!$F$13:$F$32,14),1)=0),--('2) Income'!$D$13:$D$32="Every Other Week"),--('2) Income'!$F$13:$F$32&lt;=A735),'2) Income'!$E$13:$E$32)))</f>
        <v/>
      </c>
      <c r="AB735" s="8" t="str">
        <f>IF(A735="","",IF(COUNTIF('2) Income'!$D$13:$D$32,"1st and 15th")=0,0,IF(OR(DAY(A735)=1,DAY(A735)=15),SUMIFS('2) Income'!$E$13:$E$32,'2) Income'!$D$13:$D$32,"1st and 15th",'2) Income'!$F$13:$F$32,"&lt;="&amp;$A735),0)))</f>
        <v/>
      </c>
      <c r="AC735" s="8" t="str">
        <f>IF(A735="","",IF(COUNTIF('2) Income'!$D$13:$D$32,"2nd Wednesday")=0,0,IF(A735=(A735-DAY(A735)+1+2*7-WEEKDAY(A735-DAY(A735)+8-4,1)),SUMIFS('2) Income'!$E$13:$E$32,'2) Income'!$D$13:$D$32,"2nd Wednesday",'2) Income'!$F$13:$F$32,"&lt;="&amp;$A735),0)))</f>
        <v/>
      </c>
      <c r="AD735" s="8" t="str">
        <f>IF(A735="","",IF(COUNTIF('2) Income'!$D$13:$D$32,"3rd Wednesday")=0,0,IF(A735=(A735-DAY(A735)+1+3*7-WEEKDAY(A735-DAY(A735)+8-4,1)),SUMIFS('2) Income'!$E$13:$E$32,'2) Income'!$D$13:$D$32,"3rd Wednesday",'2) Income'!$F$13:$F$32,"&lt;="&amp;$A735),0)))</f>
        <v/>
      </c>
      <c r="AE735" s="8" t="str">
        <f>IF(A735="","",IF(COUNTIF('2) Income'!$D$13:$D$32,"4th Wednesday")=0,0,IF(A735=(A735-DAY(A735)+1+4*7-WEEKDAY(A735-DAY(A735)+8-4,1)),SUMIFS('2) Income'!$E$13:$E$32,'2) Income'!$D$13:$D$32,"4th Wednesday",'2) Income'!$F$13:$F$32,"&lt;="&amp;$A735),0)))</f>
        <v/>
      </c>
      <c r="AF735" s="8" t="str" cm="1">
        <f t="array" ref="AF735">IF(A735="","",IF(COUNTIF('2) Income'!$D$13:$D$32,"Every 4 Weeks")=0,0,SUMPRODUCT(--(IFERROR(MOD(A735-'2) Income'!$F$13:$F$32,28),1)=0),--('2) Income'!$D$13:$D$32="Every 4 Weeks"),--('2) Income'!$F$13:$F$32&lt;=A735),'2) Income'!$E$13:$E$32)))</f>
        <v/>
      </c>
      <c r="AG735" s="8" t="str">
        <f>IF(A735="","",IF(COUNTIF('2) Income'!$D$13:$D$32,"Monthly")=0,0,IF(B735="N",SUMIFS('2) Income'!$E$13:$E$32,'2) Income'!$D$13:$D$32,"monthly",'2) Income'!$F$13:$F$32,"&lt;="&amp;$A735,'2) Income'!$I$13:$I$32,DAY(A735)),SUMIFS('2) Income'!$E$13:$E$32,'2) Income'!$D$13:$D$32,"monthly",'2) Income'!$F$13:$F$32,"&lt;="&amp;$A735,'2) Income'!$I$13:$I$32,"&gt;="&amp;DAY(A735)))))</f>
        <v/>
      </c>
      <c r="AH735" s="8" t="str" cm="1">
        <f t="array" ref="AH735">IF(A735="","",IF(COUNTIF('2) Income'!$D$13:$D$32,"Yearly")=0,0,SUMPRODUCT(--('2) Income'!$D$13:$D$32="Yearly"),--('2) Income'!$F$13:$F$32&lt;=A735),IF(B735="N",--('2) Income'!$I$13:$I$32=DAY(A735)),--('2) Income'!$I$13:$I$32&gt;=DAY(A735))),--(IFERROR(MOD('2) Income'!$H$13:$H$32-MONTH(A735)+12,12),1)=0),'2) Income'!$E$13:$E$32)))</f>
        <v/>
      </c>
      <c r="AI735" s="8" t="str">
        <f>IF(A735="","",IF(COUNTIF('2) Income'!$D$13:$D$32,"one-time")=0,0,SUMIFS('2) Income'!$E$13:$E$32,'2) Income'!$D$13:$D$32,"one-time",'2) Income'!$F$13:$F$32,"="&amp;$A735)))</f>
        <v/>
      </c>
      <c r="AJ735" s="9" t="str">
        <f t="shared" si="56"/>
        <v/>
      </c>
    </row>
    <row r="736" spans="1:36">
      <c r="A736" s="7" t="str">
        <f>IF(A735="","",IF(A735+1&lt;='1) Period'!$E$21,A735+1,""))</f>
        <v/>
      </c>
      <c r="B736" s="7" t="e">
        <f t="shared" si="57"/>
        <v>#VALUE!</v>
      </c>
      <c r="C736" t="e">
        <f t="shared" si="58"/>
        <v>#VALUE!</v>
      </c>
      <c r="D736" s="8" t="str">
        <f>IF(A736="","",IF(TEXT(A736,"dddd")='4) Happy Money'!$E$23,WAllowance,0))</f>
        <v/>
      </c>
      <c r="E736" s="8" t="str">
        <f>IF(A736="","",IF(B736="N",SUMIF(TMonthly[Day of the Month],DAY(A736),TMonthly[Amount]),SUMIF(TMonthly[Day of the Month],"&gt;="&amp;DAY(A736),TMonthly[Amount])))</f>
        <v/>
      </c>
      <c r="F736" s="8" t="str" cm="1">
        <f t="array" ref="F736">IF(A736="","",SUMPRODUCT(--(TYearly[Due Date]&lt;=A736),IF(B736="N",--(TYearly[Day]=DAY(A736)),--(TYearly[Day]&gt;=DAY(A736))),--(IFERROR(MOD(TYearly[Month]-MONTH(A736)+12,12),1)=0),TYearly[Amount]))</f>
        <v/>
      </c>
      <c r="G736" s="8" t="str">
        <f>IF(A736="","",SUMIF(TOneTime[Due Date],A736,TOneTime[Amount]))</f>
        <v/>
      </c>
      <c r="H736" s="8" t="str" cm="1">
        <f t="array" ref="H736">IF(A736="","",IF(COUNTIF(TOther[Frequency],$H$1)=0,0,SUMPRODUCT(--(IFERROR(MOD(A736-TOther[Start Date],7),1)=0),--(TOther[Frequency]=$H$1),--(TOther[Start Date]&lt;=A736),--(TOther[End Date Calc]&gt;=A736),TOther[Amount])))</f>
        <v/>
      </c>
      <c r="I736" s="8" t="str" cm="1">
        <f t="array" ref="I736">IF(A736="","",IF(COUNTIF(TOther[Frequency],$I$1)=0,0,SUMPRODUCT(--(IFERROR(MOD(A736-TOther[Start Date],14),1)=0),--(TOther[Frequency]=$I$1),--(TOther[Start Date]&lt;=A736),--(TOther[End Date Calc]&gt;=A736),TOther[Amount])))</f>
        <v/>
      </c>
      <c r="J736" s="8" t="str">
        <f>IF(A736="","",IF(COUNTIF(TOther[Frequency],$J$1)=0,0,IF(OR(DAY(A736)=1,DAY(A736)=15),SUMIFS(TOther[Amount],TOther[Frequency],$J$1,TOther[Start Date],"&lt;="&amp;$A736,TOther[End Date Calc],"&gt;="&amp;A736),0)))</f>
        <v/>
      </c>
      <c r="K736" s="8" t="str">
        <f>IF(A736="","",IF(COUNTIF(TOther[Frequency],$K$1)=0,0,IF(A736=(A736-DAY(A736)+1+2*7-WEEKDAY(A736-DAY(A736)+8-4,1)),SUMIFS(TOther[Amount],TOther[Frequency],$K$1,TOther[Start Date],"&lt;="&amp;$A736,TOther[End Date Calc],"&gt;="&amp;A736),0)))</f>
        <v/>
      </c>
      <c r="L736" s="8" t="str">
        <f>IF(A736="","",IF(COUNTIF(TOther[Frequency],$L$1)=0,0,IF(A736=(A736-DAY(A736)+1+3*7-WEEKDAY(A736-DAY(A736)+8-4,1)),SUMIFS(TOther[Amount],TOther[Frequency],$L$1,TOther[Start Date],"&lt;="&amp;$A736,TOther[End Date Calc],"&gt;="&amp;A736),0)))</f>
        <v/>
      </c>
      <c r="M736" s="8" t="str">
        <f>IF(A736="","",IF(COUNTIF(TOther[Frequency],$M$1)=0,0,IF(A736=(A736-DAY(A736)+1+4*7-WEEKDAY(A736-DAY(A736)+8-4,1)),SUMIFS(TOther[Amount],TOther[Frequency],$M$1,TOther[Start Date],"&lt;="&amp;$A736,TOther[End Date Calc],"&gt;="&amp;A736),0)))</f>
        <v/>
      </c>
      <c r="N736" s="8" t="str" cm="1">
        <f t="array" ref="N736">IF(A736="","",IF(COUNTIF(TOther[Frequency],$N$1)=0,0,SUMPRODUCT(--(IFERROR(MOD(A736-TOther[Start Date],28),1)=0),--(TOther[Frequency]=$N$1),--(TOther[Start Date]&lt;=A736),--(TOther[End Date Calc]&gt;=A736),TOther[Amount])))</f>
        <v/>
      </c>
      <c r="O736" s="8" t="str" cm="1">
        <f t="array" ref="O736">IF(A736="","",IF(COUNTIF(TOther[Frequency],$O$1)=0,0,SUMPRODUCT(--(IFERROR(MOD(A736-TOther[Start Date],42),1)=0),--(TOther[Frequency]=$O$1),--(TOther[Start Date]&lt;=A736),--(TOther[End Date Calc]&gt;=A736),TOther[Amount])))</f>
        <v/>
      </c>
      <c r="P736" s="8" t="str" cm="1">
        <f t="array" ref="P736">IF(A736="","",IF(COUNTIF(TOther[Frequency],$P$1)=0,0,SUMPRODUCT(--(IFERROR(MOD(A736-TOther[Start Date],56),1)=0),--(TOther[Frequency]=$P$1),--(TOther[Start Date]&lt;=A736),--(TOther[End Date Calc]&gt;=A736),TOther[Amount])))</f>
        <v/>
      </c>
      <c r="Q736" s="8" t="str">
        <f>IF(A736="","",IF(COUNTIF(TOther[Frequency],$Q$1)=0,0,IF(B736="N",SUMIFS(TOther[Amount],TOther[Frequency],$Q$1,TOther[Start Date],"&lt;="&amp;$A736,TOther[End Date Calc],"&gt;="&amp;A736,TOther[Start Day],DAY(A736)),SUMIFS(TOther[Amount],TOther[Frequency],$Q$1,TOther[Start Date],"&lt;="&amp;$A736,TOther[End Date Calc],"&gt;="&amp;A736,TOther[Start Day],"&gt;="&amp;DAY(A736)))))</f>
        <v/>
      </c>
      <c r="R736" s="8" t="str" cm="1">
        <f t="array" ref="R736">IF(A736="","",IF(COUNTIF(TOther[Frequency],R$1)=0,0,SUMPRODUCT(--(TOther[Frequency]=R$1),--(TOther[Start Date]&lt;=A736),--(TOther[End Date Calc]&gt;=A736),IF(B736="N",--(TOther[Start Day]=DAY(A736)),--(TOther[Start Day]&gt;=DAY(A736))),--(IFERROR(MOD(TOther[Start Month]-MONTH(A736)+2,2),1)=0),TOther[Amount])))</f>
        <v/>
      </c>
      <c r="S736" s="8" t="str" cm="1">
        <f t="array" ref="S736">IF(A736="","",IF(COUNTIF(TOther[Frequency],S$1)=0,0,SUMPRODUCT(--(TOther[Frequency]=S$1),--(TOther[Start Date]&lt;=A736),--(TOther[End Date Calc]&gt;=A736),IF(B736="N",--(TOther[Start Day]=DAY(A736)),--(TOther[Start Day]&gt;=DAY(A736))),--(IFERROR(MOD(TOther[Start Month]-MONTH(A736)+3,3),1)=0),TOther[Amount])))</f>
        <v/>
      </c>
      <c r="T736" s="8" t="str" cm="1">
        <f t="array" ref="T736">IF($A736="","",IF(COUNTIF(TOther[Frequency],T$1)=0,0,SUMPRODUCT(--(TOther[Frequency]=T$1),--(TOther[Start Date]&lt;=$A736),--(TOther[End Date Calc]&gt;=$A736),IF($B736="N",--(TOther[Start Day]=DAY($A736)),--(TOther[Start Day]&gt;=DAY($A736))),--(IFERROR(MOD(TOther[Start Month]-MONTH($A736)+4,4),1)=0),TOther[Amount])))</f>
        <v/>
      </c>
      <c r="U736" s="8" t="str" cm="1">
        <f t="array" ref="U736">IF(A736="","",IF(COUNTIF(TOther[Frequency],$U$1)=0,0,SUMPRODUCT(--(TOther[Frequency]=$U$1),--(TOther[Start Date]&lt;=A736),--(TOther[End Date Calc]&gt;=A736),IF(B736="N",--(TOther[Start Day]=DAY(A736)),--(TOther[Start Day]&gt;=DAY(A736))),--(IFERROR(MOD(TOther[Start Month]-MONTH(A736)+6,6),1)=0),TOther[Amount])))</f>
        <v/>
      </c>
      <c r="V736" s="8" t="str" cm="1">
        <f t="array" ref="V736">IF(A736="","",IF(COUNTIF(TOther[Frequency],$V$1)=0,0,SUMPRODUCT(--(TOther[Frequency]=$V$1),--(TOther[Start Date]&lt;=A736),--(TOther[End Date Calc]&gt;=A736),IF(B736="N",--(TOther[Start Day]=DAY(A736)),--(TOther[Start Day]&gt;=DAY(A736))),--(IFERROR(MOD(TOther[Start Month]-MONTH(A736)+12,12),1)=0),TOther[Amount])))</f>
        <v/>
      </c>
      <c r="W736" s="8" t="str">
        <f>IF(A736="","",SUMIFS(TOther[Amount],TOther[Start Date],A736,TOther[Frequency],$W$1))</f>
        <v/>
      </c>
      <c r="X736" s="9" t="str">
        <f t="shared" si="55"/>
        <v/>
      </c>
      <c r="Y736" s="9" t="str">
        <f t="shared" si="59"/>
        <v/>
      </c>
      <c r="Z736" s="8" t="str" cm="1">
        <f t="array" ref="Z736">IF(A736="","",IF(COUNTIF('2) Income'!$D$13:$D$32,"Weekly")=0,0,SUMPRODUCT(--(IFERROR(MOD(A736-'2) Income'!$F$13:$F$32,7),1)=0),--('2) Income'!$D$13:$D$32="Weekly"),--('2) Income'!$F$13:$F$32&lt;=A736),'2) Income'!$E$13:$E$32)))</f>
        <v/>
      </c>
      <c r="AA736" s="8" t="str" cm="1">
        <f t="array" ref="AA736">IF(A736="","",IF(COUNTIF('2) Income'!$D$13:$D$32,"Every Other Week")=0,0,SUMPRODUCT(--(IFERROR(MOD(A736-'2) Income'!$F$13:$F$32,14),1)=0),--('2) Income'!$D$13:$D$32="Every Other Week"),--('2) Income'!$F$13:$F$32&lt;=A736),'2) Income'!$E$13:$E$32)))</f>
        <v/>
      </c>
      <c r="AB736" s="8" t="str">
        <f>IF(A736="","",IF(COUNTIF('2) Income'!$D$13:$D$32,"1st and 15th")=0,0,IF(OR(DAY(A736)=1,DAY(A736)=15),SUMIFS('2) Income'!$E$13:$E$32,'2) Income'!$D$13:$D$32,"1st and 15th",'2) Income'!$F$13:$F$32,"&lt;="&amp;$A736),0)))</f>
        <v/>
      </c>
      <c r="AC736" s="8" t="str">
        <f>IF(A736="","",IF(COUNTIF('2) Income'!$D$13:$D$32,"2nd Wednesday")=0,0,IF(A736=(A736-DAY(A736)+1+2*7-WEEKDAY(A736-DAY(A736)+8-4,1)),SUMIFS('2) Income'!$E$13:$E$32,'2) Income'!$D$13:$D$32,"2nd Wednesday",'2) Income'!$F$13:$F$32,"&lt;="&amp;$A736),0)))</f>
        <v/>
      </c>
      <c r="AD736" s="8" t="str">
        <f>IF(A736="","",IF(COUNTIF('2) Income'!$D$13:$D$32,"3rd Wednesday")=0,0,IF(A736=(A736-DAY(A736)+1+3*7-WEEKDAY(A736-DAY(A736)+8-4,1)),SUMIFS('2) Income'!$E$13:$E$32,'2) Income'!$D$13:$D$32,"3rd Wednesday",'2) Income'!$F$13:$F$32,"&lt;="&amp;$A736),0)))</f>
        <v/>
      </c>
      <c r="AE736" s="8" t="str">
        <f>IF(A736="","",IF(COUNTIF('2) Income'!$D$13:$D$32,"4th Wednesday")=0,0,IF(A736=(A736-DAY(A736)+1+4*7-WEEKDAY(A736-DAY(A736)+8-4,1)),SUMIFS('2) Income'!$E$13:$E$32,'2) Income'!$D$13:$D$32,"4th Wednesday",'2) Income'!$F$13:$F$32,"&lt;="&amp;$A736),0)))</f>
        <v/>
      </c>
      <c r="AF736" s="8" t="str" cm="1">
        <f t="array" ref="AF736">IF(A736="","",IF(COUNTIF('2) Income'!$D$13:$D$32,"Every 4 Weeks")=0,0,SUMPRODUCT(--(IFERROR(MOD(A736-'2) Income'!$F$13:$F$32,28),1)=0),--('2) Income'!$D$13:$D$32="Every 4 Weeks"),--('2) Income'!$F$13:$F$32&lt;=A736),'2) Income'!$E$13:$E$32)))</f>
        <v/>
      </c>
      <c r="AG736" s="8" t="str">
        <f>IF(A736="","",IF(COUNTIF('2) Income'!$D$13:$D$32,"Monthly")=0,0,IF(B736="N",SUMIFS('2) Income'!$E$13:$E$32,'2) Income'!$D$13:$D$32,"monthly",'2) Income'!$F$13:$F$32,"&lt;="&amp;$A736,'2) Income'!$I$13:$I$32,DAY(A736)),SUMIFS('2) Income'!$E$13:$E$32,'2) Income'!$D$13:$D$32,"monthly",'2) Income'!$F$13:$F$32,"&lt;="&amp;$A736,'2) Income'!$I$13:$I$32,"&gt;="&amp;DAY(A736)))))</f>
        <v/>
      </c>
      <c r="AH736" s="8" t="str" cm="1">
        <f t="array" ref="AH736">IF(A736="","",IF(COUNTIF('2) Income'!$D$13:$D$32,"Yearly")=0,0,SUMPRODUCT(--('2) Income'!$D$13:$D$32="Yearly"),--('2) Income'!$F$13:$F$32&lt;=A736),IF(B736="N",--('2) Income'!$I$13:$I$32=DAY(A736)),--('2) Income'!$I$13:$I$32&gt;=DAY(A736))),--(IFERROR(MOD('2) Income'!$H$13:$H$32-MONTH(A736)+12,12),1)=0),'2) Income'!$E$13:$E$32)))</f>
        <v/>
      </c>
      <c r="AI736" s="8" t="str">
        <f>IF(A736="","",IF(COUNTIF('2) Income'!$D$13:$D$32,"one-time")=0,0,SUMIFS('2) Income'!$E$13:$E$32,'2) Income'!$D$13:$D$32,"one-time",'2) Income'!$F$13:$F$32,"="&amp;$A736)))</f>
        <v/>
      </c>
      <c r="AJ736" s="9" t="str">
        <f t="shared" si="56"/>
        <v/>
      </c>
    </row>
    <row r="737" spans="1:36">
      <c r="A737" s="7" t="str">
        <f>IF(A736="","",IF(A736+1&lt;='1) Period'!$E$21,A736+1,""))</f>
        <v/>
      </c>
      <c r="B737" s="7" t="e">
        <f t="shared" si="57"/>
        <v>#VALUE!</v>
      </c>
      <c r="C737" t="e">
        <f t="shared" si="58"/>
        <v>#VALUE!</v>
      </c>
      <c r="D737" s="8" t="str">
        <f>IF(A737="","",IF(TEXT(A737,"dddd")='4) Happy Money'!$E$23,WAllowance,0))</f>
        <v/>
      </c>
      <c r="E737" s="8" t="str">
        <f>IF(A737="","",IF(B737="N",SUMIF(TMonthly[Day of the Month],DAY(A737),TMonthly[Amount]),SUMIF(TMonthly[Day of the Month],"&gt;="&amp;DAY(A737),TMonthly[Amount])))</f>
        <v/>
      </c>
      <c r="F737" s="8" t="str" cm="1">
        <f t="array" ref="F737">IF(A737="","",SUMPRODUCT(--(TYearly[Due Date]&lt;=A737),IF(B737="N",--(TYearly[Day]=DAY(A737)),--(TYearly[Day]&gt;=DAY(A737))),--(IFERROR(MOD(TYearly[Month]-MONTH(A737)+12,12),1)=0),TYearly[Amount]))</f>
        <v/>
      </c>
      <c r="G737" s="8" t="str">
        <f>IF(A737="","",SUMIF(TOneTime[Due Date],A737,TOneTime[Amount]))</f>
        <v/>
      </c>
      <c r="H737" s="8" t="str" cm="1">
        <f t="array" ref="H737">IF(A737="","",IF(COUNTIF(TOther[Frequency],$H$1)=0,0,SUMPRODUCT(--(IFERROR(MOD(A737-TOther[Start Date],7),1)=0),--(TOther[Frequency]=$H$1),--(TOther[Start Date]&lt;=A737),--(TOther[End Date Calc]&gt;=A737),TOther[Amount])))</f>
        <v/>
      </c>
      <c r="I737" s="8" t="str" cm="1">
        <f t="array" ref="I737">IF(A737="","",IF(COUNTIF(TOther[Frequency],$I$1)=0,0,SUMPRODUCT(--(IFERROR(MOD(A737-TOther[Start Date],14),1)=0),--(TOther[Frequency]=$I$1),--(TOther[Start Date]&lt;=A737),--(TOther[End Date Calc]&gt;=A737),TOther[Amount])))</f>
        <v/>
      </c>
      <c r="J737" s="8" t="str">
        <f>IF(A737="","",IF(COUNTIF(TOther[Frequency],$J$1)=0,0,IF(OR(DAY(A737)=1,DAY(A737)=15),SUMIFS(TOther[Amount],TOther[Frequency],$J$1,TOther[Start Date],"&lt;="&amp;$A737,TOther[End Date Calc],"&gt;="&amp;A737),0)))</f>
        <v/>
      </c>
      <c r="K737" s="8" t="str">
        <f>IF(A737="","",IF(COUNTIF(TOther[Frequency],$K$1)=0,0,IF(A737=(A737-DAY(A737)+1+2*7-WEEKDAY(A737-DAY(A737)+8-4,1)),SUMIFS(TOther[Amount],TOther[Frequency],$K$1,TOther[Start Date],"&lt;="&amp;$A737,TOther[End Date Calc],"&gt;="&amp;A737),0)))</f>
        <v/>
      </c>
      <c r="L737" s="8" t="str">
        <f>IF(A737="","",IF(COUNTIF(TOther[Frequency],$L$1)=0,0,IF(A737=(A737-DAY(A737)+1+3*7-WEEKDAY(A737-DAY(A737)+8-4,1)),SUMIFS(TOther[Amount],TOther[Frequency],$L$1,TOther[Start Date],"&lt;="&amp;$A737,TOther[End Date Calc],"&gt;="&amp;A737),0)))</f>
        <v/>
      </c>
      <c r="M737" s="8" t="str">
        <f>IF(A737="","",IF(COUNTIF(TOther[Frequency],$M$1)=0,0,IF(A737=(A737-DAY(A737)+1+4*7-WEEKDAY(A737-DAY(A737)+8-4,1)),SUMIFS(TOther[Amount],TOther[Frequency],$M$1,TOther[Start Date],"&lt;="&amp;$A737,TOther[End Date Calc],"&gt;="&amp;A737),0)))</f>
        <v/>
      </c>
      <c r="N737" s="8" t="str" cm="1">
        <f t="array" ref="N737">IF(A737="","",IF(COUNTIF(TOther[Frequency],$N$1)=0,0,SUMPRODUCT(--(IFERROR(MOD(A737-TOther[Start Date],28),1)=0),--(TOther[Frequency]=$N$1),--(TOther[Start Date]&lt;=A737),--(TOther[End Date Calc]&gt;=A737),TOther[Amount])))</f>
        <v/>
      </c>
      <c r="O737" s="8" t="str" cm="1">
        <f t="array" ref="O737">IF(A737="","",IF(COUNTIF(TOther[Frequency],$O$1)=0,0,SUMPRODUCT(--(IFERROR(MOD(A737-TOther[Start Date],42),1)=0),--(TOther[Frequency]=$O$1),--(TOther[Start Date]&lt;=A737),--(TOther[End Date Calc]&gt;=A737),TOther[Amount])))</f>
        <v/>
      </c>
      <c r="P737" s="8" t="str" cm="1">
        <f t="array" ref="P737">IF(A737="","",IF(COUNTIF(TOther[Frequency],$P$1)=0,0,SUMPRODUCT(--(IFERROR(MOD(A737-TOther[Start Date],56),1)=0),--(TOther[Frequency]=$P$1),--(TOther[Start Date]&lt;=A737),--(TOther[End Date Calc]&gt;=A737),TOther[Amount])))</f>
        <v/>
      </c>
      <c r="Q737" s="8" t="str">
        <f>IF(A737="","",IF(COUNTIF(TOther[Frequency],$Q$1)=0,0,IF(B737="N",SUMIFS(TOther[Amount],TOther[Frequency],$Q$1,TOther[Start Date],"&lt;="&amp;$A737,TOther[End Date Calc],"&gt;="&amp;A737,TOther[Start Day],DAY(A737)),SUMIFS(TOther[Amount],TOther[Frequency],$Q$1,TOther[Start Date],"&lt;="&amp;$A737,TOther[End Date Calc],"&gt;="&amp;A737,TOther[Start Day],"&gt;="&amp;DAY(A737)))))</f>
        <v/>
      </c>
      <c r="R737" s="8" t="str" cm="1">
        <f t="array" ref="R737">IF(A737="","",IF(COUNTIF(TOther[Frequency],R$1)=0,0,SUMPRODUCT(--(TOther[Frequency]=R$1),--(TOther[Start Date]&lt;=A737),--(TOther[End Date Calc]&gt;=A737),IF(B737="N",--(TOther[Start Day]=DAY(A737)),--(TOther[Start Day]&gt;=DAY(A737))),--(IFERROR(MOD(TOther[Start Month]-MONTH(A737)+2,2),1)=0),TOther[Amount])))</f>
        <v/>
      </c>
      <c r="S737" s="8" t="str" cm="1">
        <f t="array" ref="S737">IF(A737="","",IF(COUNTIF(TOther[Frequency],S$1)=0,0,SUMPRODUCT(--(TOther[Frequency]=S$1),--(TOther[Start Date]&lt;=A737),--(TOther[End Date Calc]&gt;=A737),IF(B737="N",--(TOther[Start Day]=DAY(A737)),--(TOther[Start Day]&gt;=DAY(A737))),--(IFERROR(MOD(TOther[Start Month]-MONTH(A737)+3,3),1)=0),TOther[Amount])))</f>
        <v/>
      </c>
      <c r="T737" s="8" t="str" cm="1">
        <f t="array" ref="T737">IF($A737="","",IF(COUNTIF(TOther[Frequency],T$1)=0,0,SUMPRODUCT(--(TOther[Frequency]=T$1),--(TOther[Start Date]&lt;=$A737),--(TOther[End Date Calc]&gt;=$A737),IF($B737="N",--(TOther[Start Day]=DAY($A737)),--(TOther[Start Day]&gt;=DAY($A737))),--(IFERROR(MOD(TOther[Start Month]-MONTH($A737)+4,4),1)=0),TOther[Amount])))</f>
        <v/>
      </c>
      <c r="U737" s="8" t="str" cm="1">
        <f t="array" ref="U737">IF(A737="","",IF(COUNTIF(TOther[Frequency],$U$1)=0,0,SUMPRODUCT(--(TOther[Frequency]=$U$1),--(TOther[Start Date]&lt;=A737),--(TOther[End Date Calc]&gt;=A737),IF(B737="N",--(TOther[Start Day]=DAY(A737)),--(TOther[Start Day]&gt;=DAY(A737))),--(IFERROR(MOD(TOther[Start Month]-MONTH(A737)+6,6),1)=0),TOther[Amount])))</f>
        <v/>
      </c>
      <c r="V737" s="8" t="str" cm="1">
        <f t="array" ref="V737">IF(A737="","",IF(COUNTIF(TOther[Frequency],$V$1)=0,0,SUMPRODUCT(--(TOther[Frequency]=$V$1),--(TOther[Start Date]&lt;=A737),--(TOther[End Date Calc]&gt;=A737),IF(B737="N",--(TOther[Start Day]=DAY(A737)),--(TOther[Start Day]&gt;=DAY(A737))),--(IFERROR(MOD(TOther[Start Month]-MONTH(A737)+12,12),1)=0),TOther[Amount])))</f>
        <v/>
      </c>
      <c r="W737" s="8" t="str">
        <f>IF(A737="","",SUMIFS(TOther[Amount],TOther[Start Date],A737,TOther[Frequency],$W$1))</f>
        <v/>
      </c>
      <c r="X737" s="9" t="str">
        <f t="shared" si="55"/>
        <v/>
      </c>
      <c r="Y737" s="9" t="str">
        <f t="shared" si="59"/>
        <v/>
      </c>
      <c r="Z737" s="8" t="str" cm="1">
        <f t="array" ref="Z737">IF(A737="","",IF(COUNTIF('2) Income'!$D$13:$D$32,"Weekly")=0,0,SUMPRODUCT(--(IFERROR(MOD(A737-'2) Income'!$F$13:$F$32,7),1)=0),--('2) Income'!$D$13:$D$32="Weekly"),--('2) Income'!$F$13:$F$32&lt;=A737),'2) Income'!$E$13:$E$32)))</f>
        <v/>
      </c>
      <c r="AA737" s="8" t="str" cm="1">
        <f t="array" ref="AA737">IF(A737="","",IF(COUNTIF('2) Income'!$D$13:$D$32,"Every Other Week")=0,0,SUMPRODUCT(--(IFERROR(MOD(A737-'2) Income'!$F$13:$F$32,14),1)=0),--('2) Income'!$D$13:$D$32="Every Other Week"),--('2) Income'!$F$13:$F$32&lt;=A737),'2) Income'!$E$13:$E$32)))</f>
        <v/>
      </c>
      <c r="AB737" s="8" t="str">
        <f>IF(A737="","",IF(COUNTIF('2) Income'!$D$13:$D$32,"1st and 15th")=0,0,IF(OR(DAY(A737)=1,DAY(A737)=15),SUMIFS('2) Income'!$E$13:$E$32,'2) Income'!$D$13:$D$32,"1st and 15th",'2) Income'!$F$13:$F$32,"&lt;="&amp;$A737),0)))</f>
        <v/>
      </c>
      <c r="AC737" s="8" t="str">
        <f>IF(A737="","",IF(COUNTIF('2) Income'!$D$13:$D$32,"2nd Wednesday")=0,0,IF(A737=(A737-DAY(A737)+1+2*7-WEEKDAY(A737-DAY(A737)+8-4,1)),SUMIFS('2) Income'!$E$13:$E$32,'2) Income'!$D$13:$D$32,"2nd Wednesday",'2) Income'!$F$13:$F$32,"&lt;="&amp;$A737),0)))</f>
        <v/>
      </c>
      <c r="AD737" s="8" t="str">
        <f>IF(A737="","",IF(COUNTIF('2) Income'!$D$13:$D$32,"3rd Wednesday")=0,0,IF(A737=(A737-DAY(A737)+1+3*7-WEEKDAY(A737-DAY(A737)+8-4,1)),SUMIFS('2) Income'!$E$13:$E$32,'2) Income'!$D$13:$D$32,"3rd Wednesday",'2) Income'!$F$13:$F$32,"&lt;="&amp;$A737),0)))</f>
        <v/>
      </c>
      <c r="AE737" s="8" t="str">
        <f>IF(A737="","",IF(COUNTIF('2) Income'!$D$13:$D$32,"4th Wednesday")=0,0,IF(A737=(A737-DAY(A737)+1+4*7-WEEKDAY(A737-DAY(A737)+8-4,1)),SUMIFS('2) Income'!$E$13:$E$32,'2) Income'!$D$13:$D$32,"4th Wednesday",'2) Income'!$F$13:$F$32,"&lt;="&amp;$A737),0)))</f>
        <v/>
      </c>
      <c r="AF737" s="8" t="str" cm="1">
        <f t="array" ref="AF737">IF(A737="","",IF(COUNTIF('2) Income'!$D$13:$D$32,"Every 4 Weeks")=0,0,SUMPRODUCT(--(IFERROR(MOD(A737-'2) Income'!$F$13:$F$32,28),1)=0),--('2) Income'!$D$13:$D$32="Every 4 Weeks"),--('2) Income'!$F$13:$F$32&lt;=A737),'2) Income'!$E$13:$E$32)))</f>
        <v/>
      </c>
      <c r="AG737" s="8" t="str">
        <f>IF(A737="","",IF(COUNTIF('2) Income'!$D$13:$D$32,"Monthly")=0,0,IF(B737="N",SUMIFS('2) Income'!$E$13:$E$32,'2) Income'!$D$13:$D$32,"monthly",'2) Income'!$F$13:$F$32,"&lt;="&amp;$A737,'2) Income'!$I$13:$I$32,DAY(A737)),SUMIFS('2) Income'!$E$13:$E$32,'2) Income'!$D$13:$D$32,"monthly",'2) Income'!$F$13:$F$32,"&lt;="&amp;$A737,'2) Income'!$I$13:$I$32,"&gt;="&amp;DAY(A737)))))</f>
        <v/>
      </c>
      <c r="AH737" s="8" t="str" cm="1">
        <f t="array" ref="AH737">IF(A737="","",IF(COUNTIF('2) Income'!$D$13:$D$32,"Yearly")=0,0,SUMPRODUCT(--('2) Income'!$D$13:$D$32="Yearly"),--('2) Income'!$F$13:$F$32&lt;=A737),IF(B737="N",--('2) Income'!$I$13:$I$32=DAY(A737)),--('2) Income'!$I$13:$I$32&gt;=DAY(A737))),--(IFERROR(MOD('2) Income'!$H$13:$H$32-MONTH(A737)+12,12),1)=0),'2) Income'!$E$13:$E$32)))</f>
        <v/>
      </c>
      <c r="AI737" s="8" t="str">
        <f>IF(A737="","",IF(COUNTIF('2) Income'!$D$13:$D$32,"one-time")=0,0,SUMIFS('2) Income'!$E$13:$E$32,'2) Income'!$D$13:$D$32,"one-time",'2) Income'!$F$13:$F$32,"="&amp;$A737)))</f>
        <v/>
      </c>
      <c r="AJ737" s="9" t="str">
        <f t="shared" si="56"/>
        <v/>
      </c>
    </row>
    <row r="738" spans="1:36">
      <c r="A738" s="7" t="str">
        <f>IF(A737="","",IF(A737+1&lt;='1) Period'!$E$21,A737+1,""))</f>
        <v/>
      </c>
      <c r="B738" s="7" t="e">
        <f t="shared" si="57"/>
        <v>#VALUE!</v>
      </c>
      <c r="C738" t="e">
        <f t="shared" si="58"/>
        <v>#VALUE!</v>
      </c>
      <c r="D738" s="8" t="str">
        <f>IF(A738="","",IF(TEXT(A738,"dddd")='4) Happy Money'!$E$23,WAllowance,0))</f>
        <v/>
      </c>
      <c r="E738" s="8" t="str">
        <f>IF(A738="","",IF(B738="N",SUMIF(TMonthly[Day of the Month],DAY(A738),TMonthly[Amount]),SUMIF(TMonthly[Day of the Month],"&gt;="&amp;DAY(A738),TMonthly[Amount])))</f>
        <v/>
      </c>
      <c r="F738" s="8" t="str" cm="1">
        <f t="array" ref="F738">IF(A738="","",SUMPRODUCT(--(TYearly[Due Date]&lt;=A738),IF(B738="N",--(TYearly[Day]=DAY(A738)),--(TYearly[Day]&gt;=DAY(A738))),--(IFERROR(MOD(TYearly[Month]-MONTH(A738)+12,12),1)=0),TYearly[Amount]))</f>
        <v/>
      </c>
      <c r="G738" s="8" t="str">
        <f>IF(A738="","",SUMIF(TOneTime[Due Date],A738,TOneTime[Amount]))</f>
        <v/>
      </c>
      <c r="H738" s="8" t="str" cm="1">
        <f t="array" ref="H738">IF(A738="","",IF(COUNTIF(TOther[Frequency],$H$1)=0,0,SUMPRODUCT(--(IFERROR(MOD(A738-TOther[Start Date],7),1)=0),--(TOther[Frequency]=$H$1),--(TOther[Start Date]&lt;=A738),--(TOther[End Date Calc]&gt;=A738),TOther[Amount])))</f>
        <v/>
      </c>
      <c r="I738" s="8" t="str" cm="1">
        <f t="array" ref="I738">IF(A738="","",IF(COUNTIF(TOther[Frequency],$I$1)=0,0,SUMPRODUCT(--(IFERROR(MOD(A738-TOther[Start Date],14),1)=0),--(TOther[Frequency]=$I$1),--(TOther[Start Date]&lt;=A738),--(TOther[End Date Calc]&gt;=A738),TOther[Amount])))</f>
        <v/>
      </c>
      <c r="J738" s="8" t="str">
        <f>IF(A738="","",IF(COUNTIF(TOther[Frequency],$J$1)=0,0,IF(OR(DAY(A738)=1,DAY(A738)=15),SUMIFS(TOther[Amount],TOther[Frequency],$J$1,TOther[Start Date],"&lt;="&amp;$A738,TOther[End Date Calc],"&gt;="&amp;A738),0)))</f>
        <v/>
      </c>
      <c r="K738" s="8" t="str">
        <f>IF(A738="","",IF(COUNTIF(TOther[Frequency],$K$1)=0,0,IF(A738=(A738-DAY(A738)+1+2*7-WEEKDAY(A738-DAY(A738)+8-4,1)),SUMIFS(TOther[Amount],TOther[Frequency],$K$1,TOther[Start Date],"&lt;="&amp;$A738,TOther[End Date Calc],"&gt;="&amp;A738),0)))</f>
        <v/>
      </c>
      <c r="L738" s="8" t="str">
        <f>IF(A738="","",IF(COUNTIF(TOther[Frequency],$L$1)=0,0,IF(A738=(A738-DAY(A738)+1+3*7-WEEKDAY(A738-DAY(A738)+8-4,1)),SUMIFS(TOther[Amount],TOther[Frequency],$L$1,TOther[Start Date],"&lt;="&amp;$A738,TOther[End Date Calc],"&gt;="&amp;A738),0)))</f>
        <v/>
      </c>
      <c r="M738" s="8" t="str">
        <f>IF(A738="","",IF(COUNTIF(TOther[Frequency],$M$1)=0,0,IF(A738=(A738-DAY(A738)+1+4*7-WEEKDAY(A738-DAY(A738)+8-4,1)),SUMIFS(TOther[Amount],TOther[Frequency],$M$1,TOther[Start Date],"&lt;="&amp;$A738,TOther[End Date Calc],"&gt;="&amp;A738),0)))</f>
        <v/>
      </c>
      <c r="N738" s="8" t="str" cm="1">
        <f t="array" ref="N738">IF(A738="","",IF(COUNTIF(TOther[Frequency],$N$1)=0,0,SUMPRODUCT(--(IFERROR(MOD(A738-TOther[Start Date],28),1)=0),--(TOther[Frequency]=$N$1),--(TOther[Start Date]&lt;=A738),--(TOther[End Date Calc]&gt;=A738),TOther[Amount])))</f>
        <v/>
      </c>
      <c r="O738" s="8" t="str" cm="1">
        <f t="array" ref="O738">IF(A738="","",IF(COUNTIF(TOther[Frequency],$O$1)=0,0,SUMPRODUCT(--(IFERROR(MOD(A738-TOther[Start Date],42),1)=0),--(TOther[Frequency]=$O$1),--(TOther[Start Date]&lt;=A738),--(TOther[End Date Calc]&gt;=A738),TOther[Amount])))</f>
        <v/>
      </c>
      <c r="P738" s="8" t="str" cm="1">
        <f t="array" ref="P738">IF(A738="","",IF(COUNTIF(TOther[Frequency],$P$1)=0,0,SUMPRODUCT(--(IFERROR(MOD(A738-TOther[Start Date],56),1)=0),--(TOther[Frequency]=$P$1),--(TOther[Start Date]&lt;=A738),--(TOther[End Date Calc]&gt;=A738),TOther[Amount])))</f>
        <v/>
      </c>
      <c r="Q738" s="8" t="str">
        <f>IF(A738="","",IF(COUNTIF(TOther[Frequency],$Q$1)=0,0,IF(B738="N",SUMIFS(TOther[Amount],TOther[Frequency],$Q$1,TOther[Start Date],"&lt;="&amp;$A738,TOther[End Date Calc],"&gt;="&amp;A738,TOther[Start Day],DAY(A738)),SUMIFS(TOther[Amount],TOther[Frequency],$Q$1,TOther[Start Date],"&lt;="&amp;$A738,TOther[End Date Calc],"&gt;="&amp;A738,TOther[Start Day],"&gt;="&amp;DAY(A738)))))</f>
        <v/>
      </c>
      <c r="R738" s="8" t="str" cm="1">
        <f t="array" ref="R738">IF(A738="","",IF(COUNTIF(TOther[Frequency],R$1)=0,0,SUMPRODUCT(--(TOther[Frequency]=R$1),--(TOther[Start Date]&lt;=A738),--(TOther[End Date Calc]&gt;=A738),IF(B738="N",--(TOther[Start Day]=DAY(A738)),--(TOther[Start Day]&gt;=DAY(A738))),--(IFERROR(MOD(TOther[Start Month]-MONTH(A738)+2,2),1)=0),TOther[Amount])))</f>
        <v/>
      </c>
      <c r="S738" s="8" t="str" cm="1">
        <f t="array" ref="S738">IF(A738="","",IF(COUNTIF(TOther[Frequency],S$1)=0,0,SUMPRODUCT(--(TOther[Frequency]=S$1),--(TOther[Start Date]&lt;=A738),--(TOther[End Date Calc]&gt;=A738),IF(B738="N",--(TOther[Start Day]=DAY(A738)),--(TOther[Start Day]&gt;=DAY(A738))),--(IFERROR(MOD(TOther[Start Month]-MONTH(A738)+3,3),1)=0),TOther[Amount])))</f>
        <v/>
      </c>
      <c r="T738" s="8" t="str" cm="1">
        <f t="array" ref="T738">IF($A738="","",IF(COUNTIF(TOther[Frequency],T$1)=0,0,SUMPRODUCT(--(TOther[Frequency]=T$1),--(TOther[Start Date]&lt;=$A738),--(TOther[End Date Calc]&gt;=$A738),IF($B738="N",--(TOther[Start Day]=DAY($A738)),--(TOther[Start Day]&gt;=DAY($A738))),--(IFERROR(MOD(TOther[Start Month]-MONTH($A738)+4,4),1)=0),TOther[Amount])))</f>
        <v/>
      </c>
      <c r="U738" s="8" t="str" cm="1">
        <f t="array" ref="U738">IF(A738="","",IF(COUNTIF(TOther[Frequency],$U$1)=0,0,SUMPRODUCT(--(TOther[Frequency]=$U$1),--(TOther[Start Date]&lt;=A738),--(TOther[End Date Calc]&gt;=A738),IF(B738="N",--(TOther[Start Day]=DAY(A738)),--(TOther[Start Day]&gt;=DAY(A738))),--(IFERROR(MOD(TOther[Start Month]-MONTH(A738)+6,6),1)=0),TOther[Amount])))</f>
        <v/>
      </c>
      <c r="V738" s="8" t="str" cm="1">
        <f t="array" ref="V738">IF(A738="","",IF(COUNTIF(TOther[Frequency],$V$1)=0,0,SUMPRODUCT(--(TOther[Frequency]=$V$1),--(TOther[Start Date]&lt;=A738),--(TOther[End Date Calc]&gt;=A738),IF(B738="N",--(TOther[Start Day]=DAY(A738)),--(TOther[Start Day]&gt;=DAY(A738))),--(IFERROR(MOD(TOther[Start Month]-MONTH(A738)+12,12),1)=0),TOther[Amount])))</f>
        <v/>
      </c>
      <c r="W738" s="8" t="str">
        <f>IF(A738="","",SUMIFS(TOther[Amount],TOther[Start Date],A738,TOther[Frequency],$W$1))</f>
        <v/>
      </c>
      <c r="X738" s="9" t="str">
        <f t="shared" si="55"/>
        <v/>
      </c>
      <c r="Y738" s="9" t="str">
        <f t="shared" si="59"/>
        <v/>
      </c>
      <c r="Z738" s="8" t="str" cm="1">
        <f t="array" ref="Z738">IF(A738="","",IF(COUNTIF('2) Income'!$D$13:$D$32,"Weekly")=0,0,SUMPRODUCT(--(IFERROR(MOD(A738-'2) Income'!$F$13:$F$32,7),1)=0),--('2) Income'!$D$13:$D$32="Weekly"),--('2) Income'!$F$13:$F$32&lt;=A738),'2) Income'!$E$13:$E$32)))</f>
        <v/>
      </c>
      <c r="AA738" s="8" t="str" cm="1">
        <f t="array" ref="AA738">IF(A738="","",IF(COUNTIF('2) Income'!$D$13:$D$32,"Every Other Week")=0,0,SUMPRODUCT(--(IFERROR(MOD(A738-'2) Income'!$F$13:$F$32,14),1)=0),--('2) Income'!$D$13:$D$32="Every Other Week"),--('2) Income'!$F$13:$F$32&lt;=A738),'2) Income'!$E$13:$E$32)))</f>
        <v/>
      </c>
      <c r="AB738" s="8" t="str">
        <f>IF(A738="","",IF(COUNTIF('2) Income'!$D$13:$D$32,"1st and 15th")=0,0,IF(OR(DAY(A738)=1,DAY(A738)=15),SUMIFS('2) Income'!$E$13:$E$32,'2) Income'!$D$13:$D$32,"1st and 15th",'2) Income'!$F$13:$F$32,"&lt;="&amp;$A738),0)))</f>
        <v/>
      </c>
      <c r="AC738" s="8" t="str">
        <f>IF(A738="","",IF(COUNTIF('2) Income'!$D$13:$D$32,"2nd Wednesday")=0,0,IF(A738=(A738-DAY(A738)+1+2*7-WEEKDAY(A738-DAY(A738)+8-4,1)),SUMIFS('2) Income'!$E$13:$E$32,'2) Income'!$D$13:$D$32,"2nd Wednesday",'2) Income'!$F$13:$F$32,"&lt;="&amp;$A738),0)))</f>
        <v/>
      </c>
      <c r="AD738" s="8" t="str">
        <f>IF(A738="","",IF(COUNTIF('2) Income'!$D$13:$D$32,"3rd Wednesday")=0,0,IF(A738=(A738-DAY(A738)+1+3*7-WEEKDAY(A738-DAY(A738)+8-4,1)),SUMIFS('2) Income'!$E$13:$E$32,'2) Income'!$D$13:$D$32,"3rd Wednesday",'2) Income'!$F$13:$F$32,"&lt;="&amp;$A738),0)))</f>
        <v/>
      </c>
      <c r="AE738" s="8" t="str">
        <f>IF(A738="","",IF(COUNTIF('2) Income'!$D$13:$D$32,"4th Wednesday")=0,0,IF(A738=(A738-DAY(A738)+1+4*7-WEEKDAY(A738-DAY(A738)+8-4,1)),SUMIFS('2) Income'!$E$13:$E$32,'2) Income'!$D$13:$D$32,"4th Wednesday",'2) Income'!$F$13:$F$32,"&lt;="&amp;$A738),0)))</f>
        <v/>
      </c>
      <c r="AF738" s="8" t="str" cm="1">
        <f t="array" ref="AF738">IF(A738="","",IF(COUNTIF('2) Income'!$D$13:$D$32,"Every 4 Weeks")=0,0,SUMPRODUCT(--(IFERROR(MOD(A738-'2) Income'!$F$13:$F$32,28),1)=0),--('2) Income'!$D$13:$D$32="Every 4 Weeks"),--('2) Income'!$F$13:$F$32&lt;=A738),'2) Income'!$E$13:$E$32)))</f>
        <v/>
      </c>
      <c r="AG738" s="8" t="str">
        <f>IF(A738="","",IF(COUNTIF('2) Income'!$D$13:$D$32,"Monthly")=0,0,IF(B738="N",SUMIFS('2) Income'!$E$13:$E$32,'2) Income'!$D$13:$D$32,"monthly",'2) Income'!$F$13:$F$32,"&lt;="&amp;$A738,'2) Income'!$I$13:$I$32,DAY(A738)),SUMIFS('2) Income'!$E$13:$E$32,'2) Income'!$D$13:$D$32,"monthly",'2) Income'!$F$13:$F$32,"&lt;="&amp;$A738,'2) Income'!$I$13:$I$32,"&gt;="&amp;DAY(A738)))))</f>
        <v/>
      </c>
      <c r="AH738" s="8" t="str" cm="1">
        <f t="array" ref="AH738">IF(A738="","",IF(COUNTIF('2) Income'!$D$13:$D$32,"Yearly")=0,0,SUMPRODUCT(--('2) Income'!$D$13:$D$32="Yearly"),--('2) Income'!$F$13:$F$32&lt;=A738),IF(B738="N",--('2) Income'!$I$13:$I$32=DAY(A738)),--('2) Income'!$I$13:$I$32&gt;=DAY(A738))),--(IFERROR(MOD('2) Income'!$H$13:$H$32-MONTH(A738)+12,12),1)=0),'2) Income'!$E$13:$E$32)))</f>
        <v/>
      </c>
      <c r="AI738" s="8" t="str">
        <f>IF(A738="","",IF(COUNTIF('2) Income'!$D$13:$D$32,"one-time")=0,0,SUMIFS('2) Income'!$E$13:$E$32,'2) Income'!$D$13:$D$32,"one-time",'2) Income'!$F$13:$F$32,"="&amp;$A738)))</f>
        <v/>
      </c>
      <c r="AJ738" s="9" t="str">
        <f t="shared" si="56"/>
        <v/>
      </c>
    </row>
    <row r="739" spans="1:36">
      <c r="A739" s="7" t="str">
        <f>IF(A738="","",IF(A738+1&lt;='1) Period'!$E$21,A738+1,""))</f>
        <v/>
      </c>
      <c r="B739" s="7" t="e">
        <f t="shared" si="57"/>
        <v>#VALUE!</v>
      </c>
      <c r="C739" t="e">
        <f t="shared" si="58"/>
        <v>#VALUE!</v>
      </c>
      <c r="D739" s="8" t="str">
        <f>IF(A739="","",IF(TEXT(A739,"dddd")='4) Happy Money'!$E$23,WAllowance,0))</f>
        <v/>
      </c>
      <c r="E739" s="8" t="str">
        <f>IF(A739="","",IF(B739="N",SUMIF(TMonthly[Day of the Month],DAY(A739),TMonthly[Amount]),SUMIF(TMonthly[Day of the Month],"&gt;="&amp;DAY(A739),TMonthly[Amount])))</f>
        <v/>
      </c>
      <c r="F739" s="8" t="str" cm="1">
        <f t="array" ref="F739">IF(A739="","",SUMPRODUCT(--(TYearly[Due Date]&lt;=A739),IF(B739="N",--(TYearly[Day]=DAY(A739)),--(TYearly[Day]&gt;=DAY(A739))),--(IFERROR(MOD(TYearly[Month]-MONTH(A739)+12,12),1)=0),TYearly[Amount]))</f>
        <v/>
      </c>
      <c r="G739" s="8" t="str">
        <f>IF(A739="","",SUMIF(TOneTime[Due Date],A739,TOneTime[Amount]))</f>
        <v/>
      </c>
      <c r="H739" s="8" t="str" cm="1">
        <f t="array" ref="H739">IF(A739="","",IF(COUNTIF(TOther[Frequency],$H$1)=0,0,SUMPRODUCT(--(IFERROR(MOD(A739-TOther[Start Date],7),1)=0),--(TOther[Frequency]=$H$1),--(TOther[Start Date]&lt;=A739),--(TOther[End Date Calc]&gt;=A739),TOther[Amount])))</f>
        <v/>
      </c>
      <c r="I739" s="8" t="str" cm="1">
        <f t="array" ref="I739">IF(A739="","",IF(COUNTIF(TOther[Frequency],$I$1)=0,0,SUMPRODUCT(--(IFERROR(MOD(A739-TOther[Start Date],14),1)=0),--(TOther[Frequency]=$I$1),--(TOther[Start Date]&lt;=A739),--(TOther[End Date Calc]&gt;=A739),TOther[Amount])))</f>
        <v/>
      </c>
      <c r="J739" s="8" t="str">
        <f>IF(A739="","",IF(COUNTIF(TOther[Frequency],$J$1)=0,0,IF(OR(DAY(A739)=1,DAY(A739)=15),SUMIFS(TOther[Amount],TOther[Frequency],$J$1,TOther[Start Date],"&lt;="&amp;$A739,TOther[End Date Calc],"&gt;="&amp;A739),0)))</f>
        <v/>
      </c>
      <c r="K739" s="8" t="str">
        <f>IF(A739="","",IF(COUNTIF(TOther[Frequency],$K$1)=0,0,IF(A739=(A739-DAY(A739)+1+2*7-WEEKDAY(A739-DAY(A739)+8-4,1)),SUMIFS(TOther[Amount],TOther[Frequency],$K$1,TOther[Start Date],"&lt;="&amp;$A739,TOther[End Date Calc],"&gt;="&amp;A739),0)))</f>
        <v/>
      </c>
      <c r="L739" s="8" t="str">
        <f>IF(A739="","",IF(COUNTIF(TOther[Frequency],$L$1)=0,0,IF(A739=(A739-DAY(A739)+1+3*7-WEEKDAY(A739-DAY(A739)+8-4,1)),SUMIFS(TOther[Amount],TOther[Frequency],$L$1,TOther[Start Date],"&lt;="&amp;$A739,TOther[End Date Calc],"&gt;="&amp;A739),0)))</f>
        <v/>
      </c>
      <c r="M739" s="8" t="str">
        <f>IF(A739="","",IF(COUNTIF(TOther[Frequency],$M$1)=0,0,IF(A739=(A739-DAY(A739)+1+4*7-WEEKDAY(A739-DAY(A739)+8-4,1)),SUMIFS(TOther[Amount],TOther[Frequency],$M$1,TOther[Start Date],"&lt;="&amp;$A739,TOther[End Date Calc],"&gt;="&amp;A739),0)))</f>
        <v/>
      </c>
      <c r="N739" s="8" t="str" cm="1">
        <f t="array" ref="N739">IF(A739="","",IF(COUNTIF(TOther[Frequency],$N$1)=0,0,SUMPRODUCT(--(IFERROR(MOD(A739-TOther[Start Date],28),1)=0),--(TOther[Frequency]=$N$1),--(TOther[Start Date]&lt;=A739),--(TOther[End Date Calc]&gt;=A739),TOther[Amount])))</f>
        <v/>
      </c>
      <c r="O739" s="8" t="str" cm="1">
        <f t="array" ref="O739">IF(A739="","",IF(COUNTIF(TOther[Frequency],$O$1)=0,0,SUMPRODUCT(--(IFERROR(MOD(A739-TOther[Start Date],42),1)=0),--(TOther[Frequency]=$O$1),--(TOther[Start Date]&lt;=A739),--(TOther[End Date Calc]&gt;=A739),TOther[Amount])))</f>
        <v/>
      </c>
      <c r="P739" s="8" t="str" cm="1">
        <f t="array" ref="P739">IF(A739="","",IF(COUNTIF(TOther[Frequency],$P$1)=0,0,SUMPRODUCT(--(IFERROR(MOD(A739-TOther[Start Date],56),1)=0),--(TOther[Frequency]=$P$1),--(TOther[Start Date]&lt;=A739),--(TOther[End Date Calc]&gt;=A739),TOther[Amount])))</f>
        <v/>
      </c>
      <c r="Q739" s="8" t="str">
        <f>IF(A739="","",IF(COUNTIF(TOther[Frequency],$Q$1)=0,0,IF(B739="N",SUMIFS(TOther[Amount],TOther[Frequency],$Q$1,TOther[Start Date],"&lt;="&amp;$A739,TOther[End Date Calc],"&gt;="&amp;A739,TOther[Start Day],DAY(A739)),SUMIFS(TOther[Amount],TOther[Frequency],$Q$1,TOther[Start Date],"&lt;="&amp;$A739,TOther[End Date Calc],"&gt;="&amp;A739,TOther[Start Day],"&gt;="&amp;DAY(A739)))))</f>
        <v/>
      </c>
      <c r="R739" s="8" t="str" cm="1">
        <f t="array" ref="R739">IF(A739="","",IF(COUNTIF(TOther[Frequency],R$1)=0,0,SUMPRODUCT(--(TOther[Frequency]=R$1),--(TOther[Start Date]&lt;=A739),--(TOther[End Date Calc]&gt;=A739),IF(B739="N",--(TOther[Start Day]=DAY(A739)),--(TOther[Start Day]&gt;=DAY(A739))),--(IFERROR(MOD(TOther[Start Month]-MONTH(A739)+2,2),1)=0),TOther[Amount])))</f>
        <v/>
      </c>
      <c r="S739" s="8" t="str" cm="1">
        <f t="array" ref="S739">IF(A739="","",IF(COUNTIF(TOther[Frequency],S$1)=0,0,SUMPRODUCT(--(TOther[Frequency]=S$1),--(TOther[Start Date]&lt;=A739),--(TOther[End Date Calc]&gt;=A739),IF(B739="N",--(TOther[Start Day]=DAY(A739)),--(TOther[Start Day]&gt;=DAY(A739))),--(IFERROR(MOD(TOther[Start Month]-MONTH(A739)+3,3),1)=0),TOther[Amount])))</f>
        <v/>
      </c>
      <c r="T739" s="8" t="str" cm="1">
        <f t="array" ref="T739">IF($A739="","",IF(COUNTIF(TOther[Frequency],T$1)=0,0,SUMPRODUCT(--(TOther[Frequency]=T$1),--(TOther[Start Date]&lt;=$A739),--(TOther[End Date Calc]&gt;=$A739),IF($B739="N",--(TOther[Start Day]=DAY($A739)),--(TOther[Start Day]&gt;=DAY($A739))),--(IFERROR(MOD(TOther[Start Month]-MONTH($A739)+4,4),1)=0),TOther[Amount])))</f>
        <v/>
      </c>
      <c r="U739" s="8" t="str" cm="1">
        <f t="array" ref="U739">IF(A739="","",IF(COUNTIF(TOther[Frequency],$U$1)=0,0,SUMPRODUCT(--(TOther[Frequency]=$U$1),--(TOther[Start Date]&lt;=A739),--(TOther[End Date Calc]&gt;=A739),IF(B739="N",--(TOther[Start Day]=DAY(A739)),--(TOther[Start Day]&gt;=DAY(A739))),--(IFERROR(MOD(TOther[Start Month]-MONTH(A739)+6,6),1)=0),TOther[Amount])))</f>
        <v/>
      </c>
      <c r="V739" s="8" t="str" cm="1">
        <f t="array" ref="V739">IF(A739="","",IF(COUNTIF(TOther[Frequency],$V$1)=0,0,SUMPRODUCT(--(TOther[Frequency]=$V$1),--(TOther[Start Date]&lt;=A739),--(TOther[End Date Calc]&gt;=A739),IF(B739="N",--(TOther[Start Day]=DAY(A739)),--(TOther[Start Day]&gt;=DAY(A739))),--(IFERROR(MOD(TOther[Start Month]-MONTH(A739)+12,12),1)=0),TOther[Amount])))</f>
        <v/>
      </c>
      <c r="W739" s="8" t="str">
        <f>IF(A739="","",SUMIFS(TOther[Amount],TOther[Start Date],A739,TOther[Frequency],$W$1))</f>
        <v/>
      </c>
      <c r="X739" s="9" t="str">
        <f t="shared" si="55"/>
        <v/>
      </c>
      <c r="Y739" s="9" t="str">
        <f t="shared" si="59"/>
        <v/>
      </c>
      <c r="Z739" s="8" t="str" cm="1">
        <f t="array" ref="Z739">IF(A739="","",IF(COUNTIF('2) Income'!$D$13:$D$32,"Weekly")=0,0,SUMPRODUCT(--(IFERROR(MOD(A739-'2) Income'!$F$13:$F$32,7),1)=0),--('2) Income'!$D$13:$D$32="Weekly"),--('2) Income'!$F$13:$F$32&lt;=A739),'2) Income'!$E$13:$E$32)))</f>
        <v/>
      </c>
      <c r="AA739" s="8" t="str" cm="1">
        <f t="array" ref="AA739">IF(A739="","",IF(COUNTIF('2) Income'!$D$13:$D$32,"Every Other Week")=0,0,SUMPRODUCT(--(IFERROR(MOD(A739-'2) Income'!$F$13:$F$32,14),1)=0),--('2) Income'!$D$13:$D$32="Every Other Week"),--('2) Income'!$F$13:$F$32&lt;=A739),'2) Income'!$E$13:$E$32)))</f>
        <v/>
      </c>
      <c r="AB739" s="8" t="str">
        <f>IF(A739="","",IF(COUNTIF('2) Income'!$D$13:$D$32,"1st and 15th")=0,0,IF(OR(DAY(A739)=1,DAY(A739)=15),SUMIFS('2) Income'!$E$13:$E$32,'2) Income'!$D$13:$D$32,"1st and 15th",'2) Income'!$F$13:$F$32,"&lt;="&amp;$A739),0)))</f>
        <v/>
      </c>
      <c r="AC739" s="8" t="str">
        <f>IF(A739="","",IF(COUNTIF('2) Income'!$D$13:$D$32,"2nd Wednesday")=0,0,IF(A739=(A739-DAY(A739)+1+2*7-WEEKDAY(A739-DAY(A739)+8-4,1)),SUMIFS('2) Income'!$E$13:$E$32,'2) Income'!$D$13:$D$32,"2nd Wednesday",'2) Income'!$F$13:$F$32,"&lt;="&amp;$A739),0)))</f>
        <v/>
      </c>
      <c r="AD739" s="8" t="str">
        <f>IF(A739="","",IF(COUNTIF('2) Income'!$D$13:$D$32,"3rd Wednesday")=0,0,IF(A739=(A739-DAY(A739)+1+3*7-WEEKDAY(A739-DAY(A739)+8-4,1)),SUMIFS('2) Income'!$E$13:$E$32,'2) Income'!$D$13:$D$32,"3rd Wednesday",'2) Income'!$F$13:$F$32,"&lt;="&amp;$A739),0)))</f>
        <v/>
      </c>
      <c r="AE739" s="8" t="str">
        <f>IF(A739="","",IF(COUNTIF('2) Income'!$D$13:$D$32,"4th Wednesday")=0,0,IF(A739=(A739-DAY(A739)+1+4*7-WEEKDAY(A739-DAY(A739)+8-4,1)),SUMIFS('2) Income'!$E$13:$E$32,'2) Income'!$D$13:$D$32,"4th Wednesday",'2) Income'!$F$13:$F$32,"&lt;="&amp;$A739),0)))</f>
        <v/>
      </c>
      <c r="AF739" s="8" t="str" cm="1">
        <f t="array" ref="AF739">IF(A739="","",IF(COUNTIF('2) Income'!$D$13:$D$32,"Every 4 Weeks")=0,0,SUMPRODUCT(--(IFERROR(MOD(A739-'2) Income'!$F$13:$F$32,28),1)=0),--('2) Income'!$D$13:$D$32="Every 4 Weeks"),--('2) Income'!$F$13:$F$32&lt;=A739),'2) Income'!$E$13:$E$32)))</f>
        <v/>
      </c>
      <c r="AG739" s="8" t="str">
        <f>IF(A739="","",IF(COUNTIF('2) Income'!$D$13:$D$32,"Monthly")=0,0,IF(B739="N",SUMIFS('2) Income'!$E$13:$E$32,'2) Income'!$D$13:$D$32,"monthly",'2) Income'!$F$13:$F$32,"&lt;="&amp;$A739,'2) Income'!$I$13:$I$32,DAY(A739)),SUMIFS('2) Income'!$E$13:$E$32,'2) Income'!$D$13:$D$32,"monthly",'2) Income'!$F$13:$F$32,"&lt;="&amp;$A739,'2) Income'!$I$13:$I$32,"&gt;="&amp;DAY(A739)))))</f>
        <v/>
      </c>
      <c r="AH739" s="8" t="str" cm="1">
        <f t="array" ref="AH739">IF(A739="","",IF(COUNTIF('2) Income'!$D$13:$D$32,"Yearly")=0,0,SUMPRODUCT(--('2) Income'!$D$13:$D$32="Yearly"),--('2) Income'!$F$13:$F$32&lt;=A739),IF(B739="N",--('2) Income'!$I$13:$I$32=DAY(A739)),--('2) Income'!$I$13:$I$32&gt;=DAY(A739))),--(IFERROR(MOD('2) Income'!$H$13:$H$32-MONTH(A739)+12,12),1)=0),'2) Income'!$E$13:$E$32)))</f>
        <v/>
      </c>
      <c r="AI739" s="8" t="str">
        <f>IF(A739="","",IF(COUNTIF('2) Income'!$D$13:$D$32,"one-time")=0,0,SUMIFS('2) Income'!$E$13:$E$32,'2) Income'!$D$13:$D$32,"one-time",'2) Income'!$F$13:$F$32,"="&amp;$A739)))</f>
        <v/>
      </c>
      <c r="AJ739" s="9" t="str">
        <f t="shared" si="56"/>
        <v/>
      </c>
    </row>
    <row r="740" spans="1:36">
      <c r="A740" s="7" t="str">
        <f>IF(A739="","",IF(A739+1&lt;='1) Period'!$E$21,A739+1,""))</f>
        <v/>
      </c>
      <c r="B740" s="7" t="e">
        <f t="shared" si="57"/>
        <v>#VALUE!</v>
      </c>
      <c r="C740" t="e">
        <f t="shared" si="58"/>
        <v>#VALUE!</v>
      </c>
      <c r="D740" s="8" t="str">
        <f>IF(A740="","",IF(TEXT(A740,"dddd")='4) Happy Money'!$E$23,WAllowance,0))</f>
        <v/>
      </c>
      <c r="E740" s="8" t="str">
        <f>IF(A740="","",IF(B740="N",SUMIF(TMonthly[Day of the Month],DAY(A740),TMonthly[Amount]),SUMIF(TMonthly[Day of the Month],"&gt;="&amp;DAY(A740),TMonthly[Amount])))</f>
        <v/>
      </c>
      <c r="F740" s="8" t="str" cm="1">
        <f t="array" ref="F740">IF(A740="","",SUMPRODUCT(--(TYearly[Due Date]&lt;=A740),IF(B740="N",--(TYearly[Day]=DAY(A740)),--(TYearly[Day]&gt;=DAY(A740))),--(IFERROR(MOD(TYearly[Month]-MONTH(A740)+12,12),1)=0),TYearly[Amount]))</f>
        <v/>
      </c>
      <c r="G740" s="8" t="str">
        <f>IF(A740="","",SUMIF(TOneTime[Due Date],A740,TOneTime[Amount]))</f>
        <v/>
      </c>
      <c r="H740" s="8" t="str" cm="1">
        <f t="array" ref="H740">IF(A740="","",IF(COUNTIF(TOther[Frequency],$H$1)=0,0,SUMPRODUCT(--(IFERROR(MOD(A740-TOther[Start Date],7),1)=0),--(TOther[Frequency]=$H$1),--(TOther[Start Date]&lt;=A740),--(TOther[End Date Calc]&gt;=A740),TOther[Amount])))</f>
        <v/>
      </c>
      <c r="I740" s="8" t="str" cm="1">
        <f t="array" ref="I740">IF(A740="","",IF(COUNTIF(TOther[Frequency],$I$1)=0,0,SUMPRODUCT(--(IFERROR(MOD(A740-TOther[Start Date],14),1)=0),--(TOther[Frequency]=$I$1),--(TOther[Start Date]&lt;=A740),--(TOther[End Date Calc]&gt;=A740),TOther[Amount])))</f>
        <v/>
      </c>
      <c r="J740" s="8" t="str">
        <f>IF(A740="","",IF(COUNTIF(TOther[Frequency],$J$1)=0,0,IF(OR(DAY(A740)=1,DAY(A740)=15),SUMIFS(TOther[Amount],TOther[Frequency],$J$1,TOther[Start Date],"&lt;="&amp;$A740,TOther[End Date Calc],"&gt;="&amp;A740),0)))</f>
        <v/>
      </c>
      <c r="K740" s="8" t="str">
        <f>IF(A740="","",IF(COUNTIF(TOther[Frequency],$K$1)=0,0,IF(A740=(A740-DAY(A740)+1+2*7-WEEKDAY(A740-DAY(A740)+8-4,1)),SUMIFS(TOther[Amount],TOther[Frequency],$K$1,TOther[Start Date],"&lt;="&amp;$A740,TOther[End Date Calc],"&gt;="&amp;A740),0)))</f>
        <v/>
      </c>
      <c r="L740" s="8" t="str">
        <f>IF(A740="","",IF(COUNTIF(TOther[Frequency],$L$1)=0,0,IF(A740=(A740-DAY(A740)+1+3*7-WEEKDAY(A740-DAY(A740)+8-4,1)),SUMIFS(TOther[Amount],TOther[Frequency],$L$1,TOther[Start Date],"&lt;="&amp;$A740,TOther[End Date Calc],"&gt;="&amp;A740),0)))</f>
        <v/>
      </c>
      <c r="M740" s="8" t="str">
        <f>IF(A740="","",IF(COUNTIF(TOther[Frequency],$M$1)=0,0,IF(A740=(A740-DAY(A740)+1+4*7-WEEKDAY(A740-DAY(A740)+8-4,1)),SUMIFS(TOther[Amount],TOther[Frequency],$M$1,TOther[Start Date],"&lt;="&amp;$A740,TOther[End Date Calc],"&gt;="&amp;A740),0)))</f>
        <v/>
      </c>
      <c r="N740" s="8" t="str" cm="1">
        <f t="array" ref="N740">IF(A740="","",IF(COUNTIF(TOther[Frequency],$N$1)=0,0,SUMPRODUCT(--(IFERROR(MOD(A740-TOther[Start Date],28),1)=0),--(TOther[Frequency]=$N$1),--(TOther[Start Date]&lt;=A740),--(TOther[End Date Calc]&gt;=A740),TOther[Amount])))</f>
        <v/>
      </c>
      <c r="O740" s="8" t="str" cm="1">
        <f t="array" ref="O740">IF(A740="","",IF(COUNTIF(TOther[Frequency],$O$1)=0,0,SUMPRODUCT(--(IFERROR(MOD(A740-TOther[Start Date],42),1)=0),--(TOther[Frequency]=$O$1),--(TOther[Start Date]&lt;=A740),--(TOther[End Date Calc]&gt;=A740),TOther[Amount])))</f>
        <v/>
      </c>
      <c r="P740" s="8" t="str" cm="1">
        <f t="array" ref="P740">IF(A740="","",IF(COUNTIF(TOther[Frequency],$P$1)=0,0,SUMPRODUCT(--(IFERROR(MOD(A740-TOther[Start Date],56),1)=0),--(TOther[Frequency]=$P$1),--(TOther[Start Date]&lt;=A740),--(TOther[End Date Calc]&gt;=A740),TOther[Amount])))</f>
        <v/>
      </c>
      <c r="Q740" s="8" t="str">
        <f>IF(A740="","",IF(COUNTIF(TOther[Frequency],$Q$1)=0,0,IF(B740="N",SUMIFS(TOther[Amount],TOther[Frequency],$Q$1,TOther[Start Date],"&lt;="&amp;$A740,TOther[End Date Calc],"&gt;="&amp;A740,TOther[Start Day],DAY(A740)),SUMIFS(TOther[Amount],TOther[Frequency],$Q$1,TOther[Start Date],"&lt;="&amp;$A740,TOther[End Date Calc],"&gt;="&amp;A740,TOther[Start Day],"&gt;="&amp;DAY(A740)))))</f>
        <v/>
      </c>
      <c r="R740" s="8" t="str" cm="1">
        <f t="array" ref="R740">IF(A740="","",IF(COUNTIF(TOther[Frequency],R$1)=0,0,SUMPRODUCT(--(TOther[Frequency]=R$1),--(TOther[Start Date]&lt;=A740),--(TOther[End Date Calc]&gt;=A740),IF(B740="N",--(TOther[Start Day]=DAY(A740)),--(TOther[Start Day]&gt;=DAY(A740))),--(IFERROR(MOD(TOther[Start Month]-MONTH(A740)+2,2),1)=0),TOther[Amount])))</f>
        <v/>
      </c>
      <c r="S740" s="8" t="str" cm="1">
        <f t="array" ref="S740">IF(A740="","",IF(COUNTIF(TOther[Frequency],S$1)=0,0,SUMPRODUCT(--(TOther[Frequency]=S$1),--(TOther[Start Date]&lt;=A740),--(TOther[End Date Calc]&gt;=A740),IF(B740="N",--(TOther[Start Day]=DAY(A740)),--(TOther[Start Day]&gt;=DAY(A740))),--(IFERROR(MOD(TOther[Start Month]-MONTH(A740)+3,3),1)=0),TOther[Amount])))</f>
        <v/>
      </c>
      <c r="T740" s="8" t="str" cm="1">
        <f t="array" ref="T740">IF($A740="","",IF(COUNTIF(TOther[Frequency],T$1)=0,0,SUMPRODUCT(--(TOther[Frequency]=T$1),--(TOther[Start Date]&lt;=$A740),--(TOther[End Date Calc]&gt;=$A740),IF($B740="N",--(TOther[Start Day]=DAY($A740)),--(TOther[Start Day]&gt;=DAY($A740))),--(IFERROR(MOD(TOther[Start Month]-MONTH($A740)+4,4),1)=0),TOther[Amount])))</f>
        <v/>
      </c>
      <c r="U740" s="8" t="str" cm="1">
        <f t="array" ref="U740">IF(A740="","",IF(COUNTIF(TOther[Frequency],$U$1)=0,0,SUMPRODUCT(--(TOther[Frequency]=$U$1),--(TOther[Start Date]&lt;=A740),--(TOther[End Date Calc]&gt;=A740),IF(B740="N",--(TOther[Start Day]=DAY(A740)),--(TOther[Start Day]&gt;=DAY(A740))),--(IFERROR(MOD(TOther[Start Month]-MONTH(A740)+6,6),1)=0),TOther[Amount])))</f>
        <v/>
      </c>
      <c r="V740" s="8" t="str" cm="1">
        <f t="array" ref="V740">IF(A740="","",IF(COUNTIF(TOther[Frequency],$V$1)=0,0,SUMPRODUCT(--(TOther[Frequency]=$V$1),--(TOther[Start Date]&lt;=A740),--(TOther[End Date Calc]&gt;=A740),IF(B740="N",--(TOther[Start Day]=DAY(A740)),--(TOther[Start Day]&gt;=DAY(A740))),--(IFERROR(MOD(TOther[Start Month]-MONTH(A740)+12,12),1)=0),TOther[Amount])))</f>
        <v/>
      </c>
      <c r="W740" s="8" t="str">
        <f>IF(A740="","",SUMIFS(TOther[Amount],TOther[Start Date],A740,TOther[Frequency],$W$1))</f>
        <v/>
      </c>
      <c r="X740" s="9" t="str">
        <f t="shared" si="55"/>
        <v/>
      </c>
      <c r="Y740" s="9" t="str">
        <f t="shared" si="59"/>
        <v/>
      </c>
      <c r="Z740" s="8" t="str" cm="1">
        <f t="array" ref="Z740">IF(A740="","",IF(COUNTIF('2) Income'!$D$13:$D$32,"Weekly")=0,0,SUMPRODUCT(--(IFERROR(MOD(A740-'2) Income'!$F$13:$F$32,7),1)=0),--('2) Income'!$D$13:$D$32="Weekly"),--('2) Income'!$F$13:$F$32&lt;=A740),'2) Income'!$E$13:$E$32)))</f>
        <v/>
      </c>
      <c r="AA740" s="8" t="str" cm="1">
        <f t="array" ref="AA740">IF(A740="","",IF(COUNTIF('2) Income'!$D$13:$D$32,"Every Other Week")=0,0,SUMPRODUCT(--(IFERROR(MOD(A740-'2) Income'!$F$13:$F$32,14),1)=0),--('2) Income'!$D$13:$D$32="Every Other Week"),--('2) Income'!$F$13:$F$32&lt;=A740),'2) Income'!$E$13:$E$32)))</f>
        <v/>
      </c>
      <c r="AB740" s="8" t="str">
        <f>IF(A740="","",IF(COUNTIF('2) Income'!$D$13:$D$32,"1st and 15th")=0,0,IF(OR(DAY(A740)=1,DAY(A740)=15),SUMIFS('2) Income'!$E$13:$E$32,'2) Income'!$D$13:$D$32,"1st and 15th",'2) Income'!$F$13:$F$32,"&lt;="&amp;$A740),0)))</f>
        <v/>
      </c>
      <c r="AC740" s="8" t="str">
        <f>IF(A740="","",IF(COUNTIF('2) Income'!$D$13:$D$32,"2nd Wednesday")=0,0,IF(A740=(A740-DAY(A740)+1+2*7-WEEKDAY(A740-DAY(A740)+8-4,1)),SUMIFS('2) Income'!$E$13:$E$32,'2) Income'!$D$13:$D$32,"2nd Wednesday",'2) Income'!$F$13:$F$32,"&lt;="&amp;$A740),0)))</f>
        <v/>
      </c>
      <c r="AD740" s="8" t="str">
        <f>IF(A740="","",IF(COUNTIF('2) Income'!$D$13:$D$32,"3rd Wednesday")=0,0,IF(A740=(A740-DAY(A740)+1+3*7-WEEKDAY(A740-DAY(A740)+8-4,1)),SUMIFS('2) Income'!$E$13:$E$32,'2) Income'!$D$13:$D$32,"3rd Wednesday",'2) Income'!$F$13:$F$32,"&lt;="&amp;$A740),0)))</f>
        <v/>
      </c>
      <c r="AE740" s="8" t="str">
        <f>IF(A740="","",IF(COUNTIF('2) Income'!$D$13:$D$32,"4th Wednesday")=0,0,IF(A740=(A740-DAY(A740)+1+4*7-WEEKDAY(A740-DAY(A740)+8-4,1)),SUMIFS('2) Income'!$E$13:$E$32,'2) Income'!$D$13:$D$32,"4th Wednesday",'2) Income'!$F$13:$F$32,"&lt;="&amp;$A740),0)))</f>
        <v/>
      </c>
      <c r="AF740" s="8" t="str" cm="1">
        <f t="array" ref="AF740">IF(A740="","",IF(COUNTIF('2) Income'!$D$13:$D$32,"Every 4 Weeks")=0,0,SUMPRODUCT(--(IFERROR(MOD(A740-'2) Income'!$F$13:$F$32,28),1)=0),--('2) Income'!$D$13:$D$32="Every 4 Weeks"),--('2) Income'!$F$13:$F$32&lt;=A740),'2) Income'!$E$13:$E$32)))</f>
        <v/>
      </c>
      <c r="AG740" s="8" t="str">
        <f>IF(A740="","",IF(COUNTIF('2) Income'!$D$13:$D$32,"Monthly")=0,0,IF(B740="N",SUMIFS('2) Income'!$E$13:$E$32,'2) Income'!$D$13:$D$32,"monthly",'2) Income'!$F$13:$F$32,"&lt;="&amp;$A740,'2) Income'!$I$13:$I$32,DAY(A740)),SUMIFS('2) Income'!$E$13:$E$32,'2) Income'!$D$13:$D$32,"monthly",'2) Income'!$F$13:$F$32,"&lt;="&amp;$A740,'2) Income'!$I$13:$I$32,"&gt;="&amp;DAY(A740)))))</f>
        <v/>
      </c>
      <c r="AH740" s="8" t="str" cm="1">
        <f t="array" ref="AH740">IF(A740="","",IF(COUNTIF('2) Income'!$D$13:$D$32,"Yearly")=0,0,SUMPRODUCT(--('2) Income'!$D$13:$D$32="Yearly"),--('2) Income'!$F$13:$F$32&lt;=A740),IF(B740="N",--('2) Income'!$I$13:$I$32=DAY(A740)),--('2) Income'!$I$13:$I$32&gt;=DAY(A740))),--(IFERROR(MOD('2) Income'!$H$13:$H$32-MONTH(A740)+12,12),1)=0),'2) Income'!$E$13:$E$32)))</f>
        <v/>
      </c>
      <c r="AI740" s="8" t="str">
        <f>IF(A740="","",IF(COUNTIF('2) Income'!$D$13:$D$32,"one-time")=0,0,SUMIFS('2) Income'!$E$13:$E$32,'2) Income'!$D$13:$D$32,"one-time",'2) Income'!$F$13:$F$32,"="&amp;$A740)))</f>
        <v/>
      </c>
      <c r="AJ740" s="9" t="str">
        <f t="shared" si="56"/>
        <v/>
      </c>
    </row>
    <row r="741" spans="1:36">
      <c r="A741" s="7" t="str">
        <f>IF(A740="","",IF(A740+1&lt;='1) Period'!$E$21,A740+1,""))</f>
        <v/>
      </c>
      <c r="B741" s="7" t="e">
        <f t="shared" si="57"/>
        <v>#VALUE!</v>
      </c>
      <c r="C741" t="e">
        <f t="shared" si="58"/>
        <v>#VALUE!</v>
      </c>
      <c r="D741" s="8" t="str">
        <f>IF(A741="","",IF(TEXT(A741,"dddd")='4) Happy Money'!$E$23,WAllowance,0))</f>
        <v/>
      </c>
      <c r="E741" s="8" t="str">
        <f>IF(A741="","",IF(B741="N",SUMIF(TMonthly[Day of the Month],DAY(A741),TMonthly[Amount]),SUMIF(TMonthly[Day of the Month],"&gt;="&amp;DAY(A741),TMonthly[Amount])))</f>
        <v/>
      </c>
      <c r="F741" s="8" t="str" cm="1">
        <f t="array" ref="F741">IF(A741="","",SUMPRODUCT(--(TYearly[Due Date]&lt;=A741),IF(B741="N",--(TYearly[Day]=DAY(A741)),--(TYearly[Day]&gt;=DAY(A741))),--(IFERROR(MOD(TYearly[Month]-MONTH(A741)+12,12),1)=0),TYearly[Amount]))</f>
        <v/>
      </c>
      <c r="G741" s="8" t="str">
        <f>IF(A741="","",SUMIF(TOneTime[Due Date],A741,TOneTime[Amount]))</f>
        <v/>
      </c>
      <c r="H741" s="8" t="str" cm="1">
        <f t="array" ref="H741">IF(A741="","",IF(COUNTIF(TOther[Frequency],$H$1)=0,0,SUMPRODUCT(--(IFERROR(MOD(A741-TOther[Start Date],7),1)=0),--(TOther[Frequency]=$H$1),--(TOther[Start Date]&lt;=A741),--(TOther[End Date Calc]&gt;=A741),TOther[Amount])))</f>
        <v/>
      </c>
      <c r="I741" s="8" t="str" cm="1">
        <f t="array" ref="I741">IF(A741="","",IF(COUNTIF(TOther[Frequency],$I$1)=0,0,SUMPRODUCT(--(IFERROR(MOD(A741-TOther[Start Date],14),1)=0),--(TOther[Frequency]=$I$1),--(TOther[Start Date]&lt;=A741),--(TOther[End Date Calc]&gt;=A741),TOther[Amount])))</f>
        <v/>
      </c>
      <c r="J741" s="8" t="str">
        <f>IF(A741="","",IF(COUNTIF(TOther[Frequency],$J$1)=0,0,IF(OR(DAY(A741)=1,DAY(A741)=15),SUMIFS(TOther[Amount],TOther[Frequency],$J$1,TOther[Start Date],"&lt;="&amp;$A741,TOther[End Date Calc],"&gt;="&amp;A741),0)))</f>
        <v/>
      </c>
      <c r="K741" s="8" t="str">
        <f>IF(A741="","",IF(COUNTIF(TOther[Frequency],$K$1)=0,0,IF(A741=(A741-DAY(A741)+1+2*7-WEEKDAY(A741-DAY(A741)+8-4,1)),SUMIFS(TOther[Amount],TOther[Frequency],$K$1,TOther[Start Date],"&lt;="&amp;$A741,TOther[End Date Calc],"&gt;="&amp;A741),0)))</f>
        <v/>
      </c>
      <c r="L741" s="8" t="str">
        <f>IF(A741="","",IF(COUNTIF(TOther[Frequency],$L$1)=0,0,IF(A741=(A741-DAY(A741)+1+3*7-WEEKDAY(A741-DAY(A741)+8-4,1)),SUMIFS(TOther[Amount],TOther[Frequency],$L$1,TOther[Start Date],"&lt;="&amp;$A741,TOther[End Date Calc],"&gt;="&amp;A741),0)))</f>
        <v/>
      </c>
      <c r="M741" s="8" t="str">
        <f>IF(A741="","",IF(COUNTIF(TOther[Frequency],$M$1)=0,0,IF(A741=(A741-DAY(A741)+1+4*7-WEEKDAY(A741-DAY(A741)+8-4,1)),SUMIFS(TOther[Amount],TOther[Frequency],$M$1,TOther[Start Date],"&lt;="&amp;$A741,TOther[End Date Calc],"&gt;="&amp;A741),0)))</f>
        <v/>
      </c>
      <c r="N741" s="8" t="str" cm="1">
        <f t="array" ref="N741">IF(A741="","",IF(COUNTIF(TOther[Frequency],$N$1)=0,0,SUMPRODUCT(--(IFERROR(MOD(A741-TOther[Start Date],28),1)=0),--(TOther[Frequency]=$N$1),--(TOther[Start Date]&lt;=A741),--(TOther[End Date Calc]&gt;=A741),TOther[Amount])))</f>
        <v/>
      </c>
      <c r="O741" s="8" t="str" cm="1">
        <f t="array" ref="O741">IF(A741="","",IF(COUNTIF(TOther[Frequency],$O$1)=0,0,SUMPRODUCT(--(IFERROR(MOD(A741-TOther[Start Date],42),1)=0),--(TOther[Frequency]=$O$1),--(TOther[Start Date]&lt;=A741),--(TOther[End Date Calc]&gt;=A741),TOther[Amount])))</f>
        <v/>
      </c>
      <c r="P741" s="8" t="str" cm="1">
        <f t="array" ref="P741">IF(A741="","",IF(COUNTIF(TOther[Frequency],$P$1)=0,0,SUMPRODUCT(--(IFERROR(MOD(A741-TOther[Start Date],56),1)=0),--(TOther[Frequency]=$P$1),--(TOther[Start Date]&lt;=A741),--(TOther[End Date Calc]&gt;=A741),TOther[Amount])))</f>
        <v/>
      </c>
      <c r="Q741" s="8" t="str">
        <f>IF(A741="","",IF(COUNTIF(TOther[Frequency],$Q$1)=0,0,IF(B741="N",SUMIFS(TOther[Amount],TOther[Frequency],$Q$1,TOther[Start Date],"&lt;="&amp;$A741,TOther[End Date Calc],"&gt;="&amp;A741,TOther[Start Day],DAY(A741)),SUMIFS(TOther[Amount],TOther[Frequency],$Q$1,TOther[Start Date],"&lt;="&amp;$A741,TOther[End Date Calc],"&gt;="&amp;A741,TOther[Start Day],"&gt;="&amp;DAY(A741)))))</f>
        <v/>
      </c>
      <c r="R741" s="8" t="str" cm="1">
        <f t="array" ref="R741">IF(A741="","",IF(COUNTIF(TOther[Frequency],R$1)=0,0,SUMPRODUCT(--(TOther[Frequency]=R$1),--(TOther[Start Date]&lt;=A741),--(TOther[End Date Calc]&gt;=A741),IF(B741="N",--(TOther[Start Day]=DAY(A741)),--(TOther[Start Day]&gt;=DAY(A741))),--(IFERROR(MOD(TOther[Start Month]-MONTH(A741)+2,2),1)=0),TOther[Amount])))</f>
        <v/>
      </c>
      <c r="S741" s="8" t="str" cm="1">
        <f t="array" ref="S741">IF(A741="","",IF(COUNTIF(TOther[Frequency],S$1)=0,0,SUMPRODUCT(--(TOther[Frequency]=S$1),--(TOther[Start Date]&lt;=A741),--(TOther[End Date Calc]&gt;=A741),IF(B741="N",--(TOther[Start Day]=DAY(A741)),--(TOther[Start Day]&gt;=DAY(A741))),--(IFERROR(MOD(TOther[Start Month]-MONTH(A741)+3,3),1)=0),TOther[Amount])))</f>
        <v/>
      </c>
      <c r="T741" s="8" t="str" cm="1">
        <f t="array" ref="T741">IF($A741="","",IF(COUNTIF(TOther[Frequency],T$1)=0,0,SUMPRODUCT(--(TOther[Frequency]=T$1),--(TOther[Start Date]&lt;=$A741),--(TOther[End Date Calc]&gt;=$A741),IF($B741="N",--(TOther[Start Day]=DAY($A741)),--(TOther[Start Day]&gt;=DAY($A741))),--(IFERROR(MOD(TOther[Start Month]-MONTH($A741)+4,4),1)=0),TOther[Amount])))</f>
        <v/>
      </c>
      <c r="U741" s="8" t="str" cm="1">
        <f t="array" ref="U741">IF(A741="","",IF(COUNTIF(TOther[Frequency],$U$1)=0,0,SUMPRODUCT(--(TOther[Frequency]=$U$1),--(TOther[Start Date]&lt;=A741),--(TOther[End Date Calc]&gt;=A741),IF(B741="N",--(TOther[Start Day]=DAY(A741)),--(TOther[Start Day]&gt;=DAY(A741))),--(IFERROR(MOD(TOther[Start Month]-MONTH(A741)+6,6),1)=0),TOther[Amount])))</f>
        <v/>
      </c>
      <c r="V741" s="8" t="str" cm="1">
        <f t="array" ref="V741">IF(A741="","",IF(COUNTIF(TOther[Frequency],$V$1)=0,0,SUMPRODUCT(--(TOther[Frequency]=$V$1),--(TOther[Start Date]&lt;=A741),--(TOther[End Date Calc]&gt;=A741),IF(B741="N",--(TOther[Start Day]=DAY(A741)),--(TOther[Start Day]&gt;=DAY(A741))),--(IFERROR(MOD(TOther[Start Month]-MONTH(A741)+12,12),1)=0),TOther[Amount])))</f>
        <v/>
      </c>
      <c r="W741" s="8" t="str">
        <f>IF(A741="","",SUMIFS(TOther[Amount],TOther[Start Date],A741,TOther[Frequency],$W$1))</f>
        <v/>
      </c>
      <c r="X741" s="9" t="str">
        <f t="shared" si="55"/>
        <v/>
      </c>
      <c r="Y741" s="9" t="str">
        <f t="shared" si="59"/>
        <v/>
      </c>
      <c r="Z741" s="8" t="str" cm="1">
        <f t="array" ref="Z741">IF(A741="","",IF(COUNTIF('2) Income'!$D$13:$D$32,"Weekly")=0,0,SUMPRODUCT(--(IFERROR(MOD(A741-'2) Income'!$F$13:$F$32,7),1)=0),--('2) Income'!$D$13:$D$32="Weekly"),--('2) Income'!$F$13:$F$32&lt;=A741),'2) Income'!$E$13:$E$32)))</f>
        <v/>
      </c>
      <c r="AA741" s="8" t="str" cm="1">
        <f t="array" ref="AA741">IF(A741="","",IF(COUNTIF('2) Income'!$D$13:$D$32,"Every Other Week")=0,0,SUMPRODUCT(--(IFERROR(MOD(A741-'2) Income'!$F$13:$F$32,14),1)=0),--('2) Income'!$D$13:$D$32="Every Other Week"),--('2) Income'!$F$13:$F$32&lt;=A741),'2) Income'!$E$13:$E$32)))</f>
        <v/>
      </c>
      <c r="AB741" s="8" t="str">
        <f>IF(A741="","",IF(COUNTIF('2) Income'!$D$13:$D$32,"1st and 15th")=0,0,IF(OR(DAY(A741)=1,DAY(A741)=15),SUMIFS('2) Income'!$E$13:$E$32,'2) Income'!$D$13:$D$32,"1st and 15th",'2) Income'!$F$13:$F$32,"&lt;="&amp;$A741),0)))</f>
        <v/>
      </c>
      <c r="AC741" s="8" t="str">
        <f>IF(A741="","",IF(COUNTIF('2) Income'!$D$13:$D$32,"2nd Wednesday")=0,0,IF(A741=(A741-DAY(A741)+1+2*7-WEEKDAY(A741-DAY(A741)+8-4,1)),SUMIFS('2) Income'!$E$13:$E$32,'2) Income'!$D$13:$D$32,"2nd Wednesday",'2) Income'!$F$13:$F$32,"&lt;="&amp;$A741),0)))</f>
        <v/>
      </c>
      <c r="AD741" s="8" t="str">
        <f>IF(A741="","",IF(COUNTIF('2) Income'!$D$13:$D$32,"3rd Wednesday")=0,0,IF(A741=(A741-DAY(A741)+1+3*7-WEEKDAY(A741-DAY(A741)+8-4,1)),SUMIFS('2) Income'!$E$13:$E$32,'2) Income'!$D$13:$D$32,"3rd Wednesday",'2) Income'!$F$13:$F$32,"&lt;="&amp;$A741),0)))</f>
        <v/>
      </c>
      <c r="AE741" s="8" t="str">
        <f>IF(A741="","",IF(COUNTIF('2) Income'!$D$13:$D$32,"4th Wednesday")=0,0,IF(A741=(A741-DAY(A741)+1+4*7-WEEKDAY(A741-DAY(A741)+8-4,1)),SUMIFS('2) Income'!$E$13:$E$32,'2) Income'!$D$13:$D$32,"4th Wednesday",'2) Income'!$F$13:$F$32,"&lt;="&amp;$A741),0)))</f>
        <v/>
      </c>
      <c r="AF741" s="8" t="str" cm="1">
        <f t="array" ref="AF741">IF(A741="","",IF(COUNTIF('2) Income'!$D$13:$D$32,"Every 4 Weeks")=0,0,SUMPRODUCT(--(IFERROR(MOD(A741-'2) Income'!$F$13:$F$32,28),1)=0),--('2) Income'!$D$13:$D$32="Every 4 Weeks"),--('2) Income'!$F$13:$F$32&lt;=A741),'2) Income'!$E$13:$E$32)))</f>
        <v/>
      </c>
      <c r="AG741" s="8" t="str">
        <f>IF(A741="","",IF(COUNTIF('2) Income'!$D$13:$D$32,"Monthly")=0,0,IF(B741="N",SUMIFS('2) Income'!$E$13:$E$32,'2) Income'!$D$13:$D$32,"monthly",'2) Income'!$F$13:$F$32,"&lt;="&amp;$A741,'2) Income'!$I$13:$I$32,DAY(A741)),SUMIFS('2) Income'!$E$13:$E$32,'2) Income'!$D$13:$D$32,"monthly",'2) Income'!$F$13:$F$32,"&lt;="&amp;$A741,'2) Income'!$I$13:$I$32,"&gt;="&amp;DAY(A741)))))</f>
        <v/>
      </c>
      <c r="AH741" s="8" t="str" cm="1">
        <f t="array" ref="AH741">IF(A741="","",IF(COUNTIF('2) Income'!$D$13:$D$32,"Yearly")=0,0,SUMPRODUCT(--('2) Income'!$D$13:$D$32="Yearly"),--('2) Income'!$F$13:$F$32&lt;=A741),IF(B741="N",--('2) Income'!$I$13:$I$32=DAY(A741)),--('2) Income'!$I$13:$I$32&gt;=DAY(A741))),--(IFERROR(MOD('2) Income'!$H$13:$H$32-MONTH(A741)+12,12),1)=0),'2) Income'!$E$13:$E$32)))</f>
        <v/>
      </c>
      <c r="AI741" s="8" t="str">
        <f>IF(A741="","",IF(COUNTIF('2) Income'!$D$13:$D$32,"one-time")=0,0,SUMIFS('2) Income'!$E$13:$E$32,'2) Income'!$D$13:$D$32,"one-time",'2) Income'!$F$13:$F$32,"="&amp;$A741)))</f>
        <v/>
      </c>
      <c r="AJ741" s="9" t="str">
        <f t="shared" si="56"/>
        <v/>
      </c>
    </row>
    <row r="742" spans="1:36">
      <c r="A742" s="7" t="str">
        <f>IF(A741="","",IF(A741+1&lt;='1) Period'!$E$21,A741+1,""))</f>
        <v/>
      </c>
      <c r="B742" s="7" t="e">
        <f t="shared" si="57"/>
        <v>#VALUE!</v>
      </c>
      <c r="C742" t="e">
        <f t="shared" si="58"/>
        <v>#VALUE!</v>
      </c>
      <c r="D742" s="8" t="str">
        <f>IF(A742="","",IF(TEXT(A742,"dddd")='4) Happy Money'!$E$23,WAllowance,0))</f>
        <v/>
      </c>
      <c r="E742" s="8" t="str">
        <f>IF(A742="","",IF(B742="N",SUMIF(TMonthly[Day of the Month],DAY(A742),TMonthly[Amount]),SUMIF(TMonthly[Day of the Month],"&gt;="&amp;DAY(A742),TMonthly[Amount])))</f>
        <v/>
      </c>
      <c r="F742" s="8" t="str" cm="1">
        <f t="array" ref="F742">IF(A742="","",SUMPRODUCT(--(TYearly[Due Date]&lt;=A742),IF(B742="N",--(TYearly[Day]=DAY(A742)),--(TYearly[Day]&gt;=DAY(A742))),--(IFERROR(MOD(TYearly[Month]-MONTH(A742)+12,12),1)=0),TYearly[Amount]))</f>
        <v/>
      </c>
      <c r="G742" s="8" t="str">
        <f>IF(A742="","",SUMIF(TOneTime[Due Date],A742,TOneTime[Amount]))</f>
        <v/>
      </c>
      <c r="H742" s="8" t="str" cm="1">
        <f t="array" ref="H742">IF(A742="","",IF(COUNTIF(TOther[Frequency],$H$1)=0,0,SUMPRODUCT(--(IFERROR(MOD(A742-TOther[Start Date],7),1)=0),--(TOther[Frequency]=$H$1),--(TOther[Start Date]&lt;=A742),--(TOther[End Date Calc]&gt;=A742),TOther[Amount])))</f>
        <v/>
      </c>
      <c r="I742" s="8" t="str" cm="1">
        <f t="array" ref="I742">IF(A742="","",IF(COUNTIF(TOther[Frequency],$I$1)=0,0,SUMPRODUCT(--(IFERROR(MOD(A742-TOther[Start Date],14),1)=0),--(TOther[Frequency]=$I$1),--(TOther[Start Date]&lt;=A742),--(TOther[End Date Calc]&gt;=A742),TOther[Amount])))</f>
        <v/>
      </c>
      <c r="J742" s="8" t="str">
        <f>IF(A742="","",IF(COUNTIF(TOther[Frequency],$J$1)=0,0,IF(OR(DAY(A742)=1,DAY(A742)=15),SUMIFS(TOther[Amount],TOther[Frequency],$J$1,TOther[Start Date],"&lt;="&amp;$A742,TOther[End Date Calc],"&gt;="&amp;A742),0)))</f>
        <v/>
      </c>
      <c r="K742" s="8" t="str">
        <f>IF(A742="","",IF(COUNTIF(TOther[Frequency],$K$1)=0,0,IF(A742=(A742-DAY(A742)+1+2*7-WEEKDAY(A742-DAY(A742)+8-4,1)),SUMIFS(TOther[Amount],TOther[Frequency],$K$1,TOther[Start Date],"&lt;="&amp;$A742,TOther[End Date Calc],"&gt;="&amp;A742),0)))</f>
        <v/>
      </c>
      <c r="L742" s="8" t="str">
        <f>IF(A742="","",IF(COUNTIF(TOther[Frequency],$L$1)=0,0,IF(A742=(A742-DAY(A742)+1+3*7-WEEKDAY(A742-DAY(A742)+8-4,1)),SUMIFS(TOther[Amount],TOther[Frequency],$L$1,TOther[Start Date],"&lt;="&amp;$A742,TOther[End Date Calc],"&gt;="&amp;A742),0)))</f>
        <v/>
      </c>
      <c r="M742" s="8" t="str">
        <f>IF(A742="","",IF(COUNTIF(TOther[Frequency],$M$1)=0,0,IF(A742=(A742-DAY(A742)+1+4*7-WEEKDAY(A742-DAY(A742)+8-4,1)),SUMIFS(TOther[Amount],TOther[Frequency],$M$1,TOther[Start Date],"&lt;="&amp;$A742,TOther[End Date Calc],"&gt;="&amp;A742),0)))</f>
        <v/>
      </c>
      <c r="N742" s="8" t="str" cm="1">
        <f t="array" ref="N742">IF(A742="","",IF(COUNTIF(TOther[Frequency],$N$1)=0,0,SUMPRODUCT(--(IFERROR(MOD(A742-TOther[Start Date],28),1)=0),--(TOther[Frequency]=$N$1),--(TOther[Start Date]&lt;=A742),--(TOther[End Date Calc]&gt;=A742),TOther[Amount])))</f>
        <v/>
      </c>
      <c r="O742" s="8" t="str" cm="1">
        <f t="array" ref="O742">IF(A742="","",IF(COUNTIF(TOther[Frequency],$O$1)=0,0,SUMPRODUCT(--(IFERROR(MOD(A742-TOther[Start Date],42),1)=0),--(TOther[Frequency]=$O$1),--(TOther[Start Date]&lt;=A742),--(TOther[End Date Calc]&gt;=A742),TOther[Amount])))</f>
        <v/>
      </c>
      <c r="P742" s="8" t="str" cm="1">
        <f t="array" ref="P742">IF(A742="","",IF(COUNTIF(TOther[Frequency],$P$1)=0,0,SUMPRODUCT(--(IFERROR(MOD(A742-TOther[Start Date],56),1)=0),--(TOther[Frequency]=$P$1),--(TOther[Start Date]&lt;=A742),--(TOther[End Date Calc]&gt;=A742),TOther[Amount])))</f>
        <v/>
      </c>
      <c r="Q742" s="8" t="str">
        <f>IF(A742="","",IF(COUNTIF(TOther[Frequency],$Q$1)=0,0,IF(B742="N",SUMIFS(TOther[Amount],TOther[Frequency],$Q$1,TOther[Start Date],"&lt;="&amp;$A742,TOther[End Date Calc],"&gt;="&amp;A742,TOther[Start Day],DAY(A742)),SUMIFS(TOther[Amount],TOther[Frequency],$Q$1,TOther[Start Date],"&lt;="&amp;$A742,TOther[End Date Calc],"&gt;="&amp;A742,TOther[Start Day],"&gt;="&amp;DAY(A742)))))</f>
        <v/>
      </c>
      <c r="R742" s="8" t="str" cm="1">
        <f t="array" ref="R742">IF(A742="","",IF(COUNTIF(TOther[Frequency],R$1)=0,0,SUMPRODUCT(--(TOther[Frequency]=R$1),--(TOther[Start Date]&lt;=A742),--(TOther[End Date Calc]&gt;=A742),IF(B742="N",--(TOther[Start Day]=DAY(A742)),--(TOther[Start Day]&gt;=DAY(A742))),--(IFERROR(MOD(TOther[Start Month]-MONTH(A742)+2,2),1)=0),TOther[Amount])))</f>
        <v/>
      </c>
      <c r="S742" s="8" t="str" cm="1">
        <f t="array" ref="S742">IF(A742="","",IF(COUNTIF(TOther[Frequency],S$1)=0,0,SUMPRODUCT(--(TOther[Frequency]=S$1),--(TOther[Start Date]&lt;=A742),--(TOther[End Date Calc]&gt;=A742),IF(B742="N",--(TOther[Start Day]=DAY(A742)),--(TOther[Start Day]&gt;=DAY(A742))),--(IFERROR(MOD(TOther[Start Month]-MONTH(A742)+3,3),1)=0),TOther[Amount])))</f>
        <v/>
      </c>
      <c r="T742" s="8" t="str" cm="1">
        <f t="array" ref="T742">IF($A742="","",IF(COUNTIF(TOther[Frequency],T$1)=0,0,SUMPRODUCT(--(TOther[Frequency]=T$1),--(TOther[Start Date]&lt;=$A742),--(TOther[End Date Calc]&gt;=$A742),IF($B742="N",--(TOther[Start Day]=DAY($A742)),--(TOther[Start Day]&gt;=DAY($A742))),--(IFERROR(MOD(TOther[Start Month]-MONTH($A742)+4,4),1)=0),TOther[Amount])))</f>
        <v/>
      </c>
      <c r="U742" s="8" t="str" cm="1">
        <f t="array" ref="U742">IF(A742="","",IF(COUNTIF(TOther[Frequency],$U$1)=0,0,SUMPRODUCT(--(TOther[Frequency]=$U$1),--(TOther[Start Date]&lt;=A742),--(TOther[End Date Calc]&gt;=A742),IF(B742="N",--(TOther[Start Day]=DAY(A742)),--(TOther[Start Day]&gt;=DAY(A742))),--(IFERROR(MOD(TOther[Start Month]-MONTH(A742)+6,6),1)=0),TOther[Amount])))</f>
        <v/>
      </c>
      <c r="V742" s="8" t="str" cm="1">
        <f t="array" ref="V742">IF(A742="","",IF(COUNTIF(TOther[Frequency],$V$1)=0,0,SUMPRODUCT(--(TOther[Frequency]=$V$1),--(TOther[Start Date]&lt;=A742),--(TOther[End Date Calc]&gt;=A742),IF(B742="N",--(TOther[Start Day]=DAY(A742)),--(TOther[Start Day]&gt;=DAY(A742))),--(IFERROR(MOD(TOther[Start Month]-MONTH(A742)+12,12),1)=0),TOther[Amount])))</f>
        <v/>
      </c>
      <c r="W742" s="8" t="str">
        <f>IF(A742="","",SUMIFS(TOther[Amount],TOther[Start Date],A742,TOther[Frequency],$W$1))</f>
        <v/>
      </c>
      <c r="X742" s="9" t="str">
        <f t="shared" si="55"/>
        <v/>
      </c>
      <c r="Y742" s="9" t="str">
        <f t="shared" si="59"/>
        <v/>
      </c>
      <c r="Z742" s="8" t="str" cm="1">
        <f t="array" ref="Z742">IF(A742="","",IF(COUNTIF('2) Income'!$D$13:$D$32,"Weekly")=0,0,SUMPRODUCT(--(IFERROR(MOD(A742-'2) Income'!$F$13:$F$32,7),1)=0),--('2) Income'!$D$13:$D$32="Weekly"),--('2) Income'!$F$13:$F$32&lt;=A742),'2) Income'!$E$13:$E$32)))</f>
        <v/>
      </c>
      <c r="AA742" s="8" t="str" cm="1">
        <f t="array" ref="AA742">IF(A742="","",IF(COUNTIF('2) Income'!$D$13:$D$32,"Every Other Week")=0,0,SUMPRODUCT(--(IFERROR(MOD(A742-'2) Income'!$F$13:$F$32,14),1)=0),--('2) Income'!$D$13:$D$32="Every Other Week"),--('2) Income'!$F$13:$F$32&lt;=A742),'2) Income'!$E$13:$E$32)))</f>
        <v/>
      </c>
      <c r="AB742" s="8" t="str">
        <f>IF(A742="","",IF(COUNTIF('2) Income'!$D$13:$D$32,"1st and 15th")=0,0,IF(OR(DAY(A742)=1,DAY(A742)=15),SUMIFS('2) Income'!$E$13:$E$32,'2) Income'!$D$13:$D$32,"1st and 15th",'2) Income'!$F$13:$F$32,"&lt;="&amp;$A742),0)))</f>
        <v/>
      </c>
      <c r="AC742" s="8" t="str">
        <f>IF(A742="","",IF(COUNTIF('2) Income'!$D$13:$D$32,"2nd Wednesday")=0,0,IF(A742=(A742-DAY(A742)+1+2*7-WEEKDAY(A742-DAY(A742)+8-4,1)),SUMIFS('2) Income'!$E$13:$E$32,'2) Income'!$D$13:$D$32,"2nd Wednesday",'2) Income'!$F$13:$F$32,"&lt;="&amp;$A742),0)))</f>
        <v/>
      </c>
      <c r="AD742" s="8" t="str">
        <f>IF(A742="","",IF(COUNTIF('2) Income'!$D$13:$D$32,"3rd Wednesday")=0,0,IF(A742=(A742-DAY(A742)+1+3*7-WEEKDAY(A742-DAY(A742)+8-4,1)),SUMIFS('2) Income'!$E$13:$E$32,'2) Income'!$D$13:$D$32,"3rd Wednesday",'2) Income'!$F$13:$F$32,"&lt;="&amp;$A742),0)))</f>
        <v/>
      </c>
      <c r="AE742" s="8" t="str">
        <f>IF(A742="","",IF(COUNTIF('2) Income'!$D$13:$D$32,"4th Wednesday")=0,0,IF(A742=(A742-DAY(A742)+1+4*7-WEEKDAY(A742-DAY(A742)+8-4,1)),SUMIFS('2) Income'!$E$13:$E$32,'2) Income'!$D$13:$D$32,"4th Wednesday",'2) Income'!$F$13:$F$32,"&lt;="&amp;$A742),0)))</f>
        <v/>
      </c>
      <c r="AF742" s="8" t="str" cm="1">
        <f t="array" ref="AF742">IF(A742="","",IF(COUNTIF('2) Income'!$D$13:$D$32,"Every 4 Weeks")=0,0,SUMPRODUCT(--(IFERROR(MOD(A742-'2) Income'!$F$13:$F$32,28),1)=0),--('2) Income'!$D$13:$D$32="Every 4 Weeks"),--('2) Income'!$F$13:$F$32&lt;=A742),'2) Income'!$E$13:$E$32)))</f>
        <v/>
      </c>
      <c r="AG742" s="8" t="str">
        <f>IF(A742="","",IF(COUNTIF('2) Income'!$D$13:$D$32,"Monthly")=0,0,IF(B742="N",SUMIFS('2) Income'!$E$13:$E$32,'2) Income'!$D$13:$D$32,"monthly",'2) Income'!$F$13:$F$32,"&lt;="&amp;$A742,'2) Income'!$I$13:$I$32,DAY(A742)),SUMIFS('2) Income'!$E$13:$E$32,'2) Income'!$D$13:$D$32,"monthly",'2) Income'!$F$13:$F$32,"&lt;="&amp;$A742,'2) Income'!$I$13:$I$32,"&gt;="&amp;DAY(A742)))))</f>
        <v/>
      </c>
      <c r="AH742" s="8" t="str" cm="1">
        <f t="array" ref="AH742">IF(A742="","",IF(COUNTIF('2) Income'!$D$13:$D$32,"Yearly")=0,0,SUMPRODUCT(--('2) Income'!$D$13:$D$32="Yearly"),--('2) Income'!$F$13:$F$32&lt;=A742),IF(B742="N",--('2) Income'!$I$13:$I$32=DAY(A742)),--('2) Income'!$I$13:$I$32&gt;=DAY(A742))),--(IFERROR(MOD('2) Income'!$H$13:$H$32-MONTH(A742)+12,12),1)=0),'2) Income'!$E$13:$E$32)))</f>
        <v/>
      </c>
      <c r="AI742" s="8" t="str">
        <f>IF(A742="","",IF(COUNTIF('2) Income'!$D$13:$D$32,"one-time")=0,0,SUMIFS('2) Income'!$E$13:$E$32,'2) Income'!$D$13:$D$32,"one-time",'2) Income'!$F$13:$F$32,"="&amp;$A742)))</f>
        <v/>
      </c>
      <c r="AJ742" s="9" t="str">
        <f t="shared" si="56"/>
        <v/>
      </c>
    </row>
    <row r="743" spans="1:36">
      <c r="A743" s="7" t="str">
        <f>IF(A742="","",IF(A742+1&lt;='1) Period'!$E$21,A742+1,""))</f>
        <v/>
      </c>
      <c r="B743" s="7" t="e">
        <f t="shared" si="57"/>
        <v>#VALUE!</v>
      </c>
      <c r="C743" t="e">
        <f t="shared" si="58"/>
        <v>#VALUE!</v>
      </c>
      <c r="D743" s="8" t="str">
        <f>IF(A743="","",IF(TEXT(A743,"dddd")='4) Happy Money'!$E$23,WAllowance,0))</f>
        <v/>
      </c>
      <c r="E743" s="8" t="str">
        <f>IF(A743="","",IF(B743="N",SUMIF(TMonthly[Day of the Month],DAY(A743),TMonthly[Amount]),SUMIF(TMonthly[Day of the Month],"&gt;="&amp;DAY(A743),TMonthly[Amount])))</f>
        <v/>
      </c>
      <c r="F743" s="8" t="str" cm="1">
        <f t="array" ref="F743">IF(A743="","",SUMPRODUCT(--(TYearly[Due Date]&lt;=A743),IF(B743="N",--(TYearly[Day]=DAY(A743)),--(TYearly[Day]&gt;=DAY(A743))),--(IFERROR(MOD(TYearly[Month]-MONTH(A743)+12,12),1)=0),TYearly[Amount]))</f>
        <v/>
      </c>
      <c r="G743" s="8" t="str">
        <f>IF(A743="","",SUMIF(TOneTime[Due Date],A743,TOneTime[Amount]))</f>
        <v/>
      </c>
      <c r="H743" s="8" t="str" cm="1">
        <f t="array" ref="H743">IF(A743="","",IF(COUNTIF(TOther[Frequency],$H$1)=0,0,SUMPRODUCT(--(IFERROR(MOD(A743-TOther[Start Date],7),1)=0),--(TOther[Frequency]=$H$1),--(TOther[Start Date]&lt;=A743),--(TOther[End Date Calc]&gt;=A743),TOther[Amount])))</f>
        <v/>
      </c>
      <c r="I743" s="8" t="str" cm="1">
        <f t="array" ref="I743">IF(A743="","",IF(COUNTIF(TOther[Frequency],$I$1)=0,0,SUMPRODUCT(--(IFERROR(MOD(A743-TOther[Start Date],14),1)=0),--(TOther[Frequency]=$I$1),--(TOther[Start Date]&lt;=A743),--(TOther[End Date Calc]&gt;=A743),TOther[Amount])))</f>
        <v/>
      </c>
      <c r="J743" s="8" t="str">
        <f>IF(A743="","",IF(COUNTIF(TOther[Frequency],$J$1)=0,0,IF(OR(DAY(A743)=1,DAY(A743)=15),SUMIFS(TOther[Amount],TOther[Frequency],$J$1,TOther[Start Date],"&lt;="&amp;$A743,TOther[End Date Calc],"&gt;="&amp;A743),0)))</f>
        <v/>
      </c>
      <c r="K743" s="8" t="str">
        <f>IF(A743="","",IF(COUNTIF(TOther[Frequency],$K$1)=0,0,IF(A743=(A743-DAY(A743)+1+2*7-WEEKDAY(A743-DAY(A743)+8-4,1)),SUMIFS(TOther[Amount],TOther[Frequency],$K$1,TOther[Start Date],"&lt;="&amp;$A743,TOther[End Date Calc],"&gt;="&amp;A743),0)))</f>
        <v/>
      </c>
      <c r="L743" s="8" t="str">
        <f>IF(A743="","",IF(COUNTIF(TOther[Frequency],$L$1)=0,0,IF(A743=(A743-DAY(A743)+1+3*7-WEEKDAY(A743-DAY(A743)+8-4,1)),SUMIFS(TOther[Amount],TOther[Frequency],$L$1,TOther[Start Date],"&lt;="&amp;$A743,TOther[End Date Calc],"&gt;="&amp;A743),0)))</f>
        <v/>
      </c>
      <c r="M743" s="8" t="str">
        <f>IF(A743="","",IF(COUNTIF(TOther[Frequency],$M$1)=0,0,IF(A743=(A743-DAY(A743)+1+4*7-WEEKDAY(A743-DAY(A743)+8-4,1)),SUMIFS(TOther[Amount],TOther[Frequency],$M$1,TOther[Start Date],"&lt;="&amp;$A743,TOther[End Date Calc],"&gt;="&amp;A743),0)))</f>
        <v/>
      </c>
      <c r="N743" s="8" t="str" cm="1">
        <f t="array" ref="N743">IF(A743="","",IF(COUNTIF(TOther[Frequency],$N$1)=0,0,SUMPRODUCT(--(IFERROR(MOD(A743-TOther[Start Date],28),1)=0),--(TOther[Frequency]=$N$1),--(TOther[Start Date]&lt;=A743),--(TOther[End Date Calc]&gt;=A743),TOther[Amount])))</f>
        <v/>
      </c>
      <c r="O743" s="8" t="str" cm="1">
        <f t="array" ref="O743">IF(A743="","",IF(COUNTIF(TOther[Frequency],$O$1)=0,0,SUMPRODUCT(--(IFERROR(MOD(A743-TOther[Start Date],42),1)=0),--(TOther[Frequency]=$O$1),--(TOther[Start Date]&lt;=A743),--(TOther[End Date Calc]&gt;=A743),TOther[Amount])))</f>
        <v/>
      </c>
      <c r="P743" s="8" t="str" cm="1">
        <f t="array" ref="P743">IF(A743="","",IF(COUNTIF(TOther[Frequency],$P$1)=0,0,SUMPRODUCT(--(IFERROR(MOD(A743-TOther[Start Date],56),1)=0),--(TOther[Frequency]=$P$1),--(TOther[Start Date]&lt;=A743),--(TOther[End Date Calc]&gt;=A743),TOther[Amount])))</f>
        <v/>
      </c>
      <c r="Q743" s="8" t="str">
        <f>IF(A743="","",IF(COUNTIF(TOther[Frequency],$Q$1)=0,0,IF(B743="N",SUMIFS(TOther[Amount],TOther[Frequency],$Q$1,TOther[Start Date],"&lt;="&amp;$A743,TOther[End Date Calc],"&gt;="&amp;A743,TOther[Start Day],DAY(A743)),SUMIFS(TOther[Amount],TOther[Frequency],$Q$1,TOther[Start Date],"&lt;="&amp;$A743,TOther[End Date Calc],"&gt;="&amp;A743,TOther[Start Day],"&gt;="&amp;DAY(A743)))))</f>
        <v/>
      </c>
      <c r="R743" s="8" t="str" cm="1">
        <f t="array" ref="R743">IF(A743="","",IF(COUNTIF(TOther[Frequency],R$1)=0,0,SUMPRODUCT(--(TOther[Frequency]=R$1),--(TOther[Start Date]&lt;=A743),--(TOther[End Date Calc]&gt;=A743),IF(B743="N",--(TOther[Start Day]=DAY(A743)),--(TOther[Start Day]&gt;=DAY(A743))),--(IFERROR(MOD(TOther[Start Month]-MONTH(A743)+2,2),1)=0),TOther[Amount])))</f>
        <v/>
      </c>
      <c r="S743" s="8" t="str" cm="1">
        <f t="array" ref="S743">IF(A743="","",IF(COUNTIF(TOther[Frequency],S$1)=0,0,SUMPRODUCT(--(TOther[Frequency]=S$1),--(TOther[Start Date]&lt;=A743),--(TOther[End Date Calc]&gt;=A743),IF(B743="N",--(TOther[Start Day]=DAY(A743)),--(TOther[Start Day]&gt;=DAY(A743))),--(IFERROR(MOD(TOther[Start Month]-MONTH(A743)+3,3),1)=0),TOther[Amount])))</f>
        <v/>
      </c>
      <c r="T743" s="8" t="str" cm="1">
        <f t="array" ref="T743">IF($A743="","",IF(COUNTIF(TOther[Frequency],T$1)=0,0,SUMPRODUCT(--(TOther[Frequency]=T$1),--(TOther[Start Date]&lt;=$A743),--(TOther[End Date Calc]&gt;=$A743),IF($B743="N",--(TOther[Start Day]=DAY($A743)),--(TOther[Start Day]&gt;=DAY($A743))),--(IFERROR(MOD(TOther[Start Month]-MONTH($A743)+4,4),1)=0),TOther[Amount])))</f>
        <v/>
      </c>
      <c r="U743" s="8" t="str" cm="1">
        <f t="array" ref="U743">IF(A743="","",IF(COUNTIF(TOther[Frequency],$U$1)=0,0,SUMPRODUCT(--(TOther[Frequency]=$U$1),--(TOther[Start Date]&lt;=A743),--(TOther[End Date Calc]&gt;=A743),IF(B743="N",--(TOther[Start Day]=DAY(A743)),--(TOther[Start Day]&gt;=DAY(A743))),--(IFERROR(MOD(TOther[Start Month]-MONTH(A743)+6,6),1)=0),TOther[Amount])))</f>
        <v/>
      </c>
      <c r="V743" s="8" t="str" cm="1">
        <f t="array" ref="V743">IF(A743="","",IF(COUNTIF(TOther[Frequency],$V$1)=0,0,SUMPRODUCT(--(TOther[Frequency]=$V$1),--(TOther[Start Date]&lt;=A743),--(TOther[End Date Calc]&gt;=A743),IF(B743="N",--(TOther[Start Day]=DAY(A743)),--(TOther[Start Day]&gt;=DAY(A743))),--(IFERROR(MOD(TOther[Start Month]-MONTH(A743)+12,12),1)=0),TOther[Amount])))</f>
        <v/>
      </c>
      <c r="W743" s="8" t="str">
        <f>IF(A743="","",SUMIFS(TOther[Amount],TOther[Start Date],A743,TOther[Frequency],$W$1))</f>
        <v/>
      </c>
      <c r="X743" s="9" t="str">
        <f t="shared" si="55"/>
        <v/>
      </c>
      <c r="Y743" s="9" t="str">
        <f t="shared" si="59"/>
        <v/>
      </c>
      <c r="Z743" s="8" t="str" cm="1">
        <f t="array" ref="Z743">IF(A743="","",IF(COUNTIF('2) Income'!$D$13:$D$32,"Weekly")=0,0,SUMPRODUCT(--(IFERROR(MOD(A743-'2) Income'!$F$13:$F$32,7),1)=0),--('2) Income'!$D$13:$D$32="Weekly"),--('2) Income'!$F$13:$F$32&lt;=A743),'2) Income'!$E$13:$E$32)))</f>
        <v/>
      </c>
      <c r="AA743" s="8" t="str" cm="1">
        <f t="array" ref="AA743">IF(A743="","",IF(COUNTIF('2) Income'!$D$13:$D$32,"Every Other Week")=0,0,SUMPRODUCT(--(IFERROR(MOD(A743-'2) Income'!$F$13:$F$32,14),1)=0),--('2) Income'!$D$13:$D$32="Every Other Week"),--('2) Income'!$F$13:$F$32&lt;=A743),'2) Income'!$E$13:$E$32)))</f>
        <v/>
      </c>
      <c r="AB743" s="8" t="str">
        <f>IF(A743="","",IF(COUNTIF('2) Income'!$D$13:$D$32,"1st and 15th")=0,0,IF(OR(DAY(A743)=1,DAY(A743)=15),SUMIFS('2) Income'!$E$13:$E$32,'2) Income'!$D$13:$D$32,"1st and 15th",'2) Income'!$F$13:$F$32,"&lt;="&amp;$A743),0)))</f>
        <v/>
      </c>
      <c r="AC743" s="8" t="str">
        <f>IF(A743="","",IF(COUNTIF('2) Income'!$D$13:$D$32,"2nd Wednesday")=0,0,IF(A743=(A743-DAY(A743)+1+2*7-WEEKDAY(A743-DAY(A743)+8-4,1)),SUMIFS('2) Income'!$E$13:$E$32,'2) Income'!$D$13:$D$32,"2nd Wednesday",'2) Income'!$F$13:$F$32,"&lt;="&amp;$A743),0)))</f>
        <v/>
      </c>
      <c r="AD743" s="8" t="str">
        <f>IF(A743="","",IF(COUNTIF('2) Income'!$D$13:$D$32,"3rd Wednesday")=0,0,IF(A743=(A743-DAY(A743)+1+3*7-WEEKDAY(A743-DAY(A743)+8-4,1)),SUMIFS('2) Income'!$E$13:$E$32,'2) Income'!$D$13:$D$32,"3rd Wednesday",'2) Income'!$F$13:$F$32,"&lt;="&amp;$A743),0)))</f>
        <v/>
      </c>
      <c r="AE743" s="8" t="str">
        <f>IF(A743="","",IF(COUNTIF('2) Income'!$D$13:$D$32,"4th Wednesday")=0,0,IF(A743=(A743-DAY(A743)+1+4*7-WEEKDAY(A743-DAY(A743)+8-4,1)),SUMIFS('2) Income'!$E$13:$E$32,'2) Income'!$D$13:$D$32,"4th Wednesday",'2) Income'!$F$13:$F$32,"&lt;="&amp;$A743),0)))</f>
        <v/>
      </c>
      <c r="AF743" s="8" t="str" cm="1">
        <f t="array" ref="AF743">IF(A743="","",IF(COUNTIF('2) Income'!$D$13:$D$32,"Every 4 Weeks")=0,0,SUMPRODUCT(--(IFERROR(MOD(A743-'2) Income'!$F$13:$F$32,28),1)=0),--('2) Income'!$D$13:$D$32="Every 4 Weeks"),--('2) Income'!$F$13:$F$32&lt;=A743),'2) Income'!$E$13:$E$32)))</f>
        <v/>
      </c>
      <c r="AG743" s="8" t="str">
        <f>IF(A743="","",IF(COUNTIF('2) Income'!$D$13:$D$32,"Monthly")=0,0,IF(B743="N",SUMIFS('2) Income'!$E$13:$E$32,'2) Income'!$D$13:$D$32,"monthly",'2) Income'!$F$13:$F$32,"&lt;="&amp;$A743,'2) Income'!$I$13:$I$32,DAY(A743)),SUMIFS('2) Income'!$E$13:$E$32,'2) Income'!$D$13:$D$32,"monthly",'2) Income'!$F$13:$F$32,"&lt;="&amp;$A743,'2) Income'!$I$13:$I$32,"&gt;="&amp;DAY(A743)))))</f>
        <v/>
      </c>
      <c r="AH743" s="8" t="str" cm="1">
        <f t="array" ref="AH743">IF(A743="","",IF(COUNTIF('2) Income'!$D$13:$D$32,"Yearly")=0,0,SUMPRODUCT(--('2) Income'!$D$13:$D$32="Yearly"),--('2) Income'!$F$13:$F$32&lt;=A743),IF(B743="N",--('2) Income'!$I$13:$I$32=DAY(A743)),--('2) Income'!$I$13:$I$32&gt;=DAY(A743))),--(IFERROR(MOD('2) Income'!$H$13:$H$32-MONTH(A743)+12,12),1)=0),'2) Income'!$E$13:$E$32)))</f>
        <v/>
      </c>
      <c r="AI743" s="8" t="str">
        <f>IF(A743="","",IF(COUNTIF('2) Income'!$D$13:$D$32,"one-time")=0,0,SUMIFS('2) Income'!$E$13:$E$32,'2) Income'!$D$13:$D$32,"one-time",'2) Income'!$F$13:$F$32,"="&amp;$A743)))</f>
        <v/>
      </c>
      <c r="AJ743" s="9" t="str">
        <f t="shared" si="56"/>
        <v/>
      </c>
    </row>
    <row r="744" spans="1:36">
      <c r="A744" s="7" t="str">
        <f>IF(A743="","",IF(A743+1&lt;='1) Period'!$E$21,A743+1,""))</f>
        <v/>
      </c>
      <c r="B744" s="7" t="e">
        <f t="shared" si="57"/>
        <v>#VALUE!</v>
      </c>
      <c r="C744" t="e">
        <f t="shared" si="58"/>
        <v>#VALUE!</v>
      </c>
      <c r="D744" s="8" t="str">
        <f>IF(A744="","",IF(TEXT(A744,"dddd")='4) Happy Money'!$E$23,WAllowance,0))</f>
        <v/>
      </c>
      <c r="E744" s="8" t="str">
        <f>IF(A744="","",IF(B744="N",SUMIF(TMonthly[Day of the Month],DAY(A744),TMonthly[Amount]),SUMIF(TMonthly[Day of the Month],"&gt;="&amp;DAY(A744),TMonthly[Amount])))</f>
        <v/>
      </c>
      <c r="F744" s="8" t="str" cm="1">
        <f t="array" ref="F744">IF(A744="","",SUMPRODUCT(--(TYearly[Due Date]&lt;=A744),IF(B744="N",--(TYearly[Day]=DAY(A744)),--(TYearly[Day]&gt;=DAY(A744))),--(IFERROR(MOD(TYearly[Month]-MONTH(A744)+12,12),1)=0),TYearly[Amount]))</f>
        <v/>
      </c>
      <c r="G744" s="8" t="str">
        <f>IF(A744="","",SUMIF(TOneTime[Due Date],A744,TOneTime[Amount]))</f>
        <v/>
      </c>
      <c r="H744" s="8" t="str" cm="1">
        <f t="array" ref="H744">IF(A744="","",IF(COUNTIF(TOther[Frequency],$H$1)=0,0,SUMPRODUCT(--(IFERROR(MOD(A744-TOther[Start Date],7),1)=0),--(TOther[Frequency]=$H$1),--(TOther[Start Date]&lt;=A744),--(TOther[End Date Calc]&gt;=A744),TOther[Amount])))</f>
        <v/>
      </c>
      <c r="I744" s="8" t="str" cm="1">
        <f t="array" ref="I744">IF(A744="","",IF(COUNTIF(TOther[Frequency],$I$1)=0,0,SUMPRODUCT(--(IFERROR(MOD(A744-TOther[Start Date],14),1)=0),--(TOther[Frequency]=$I$1),--(TOther[Start Date]&lt;=A744),--(TOther[End Date Calc]&gt;=A744),TOther[Amount])))</f>
        <v/>
      </c>
      <c r="J744" s="8" t="str">
        <f>IF(A744="","",IF(COUNTIF(TOther[Frequency],$J$1)=0,0,IF(OR(DAY(A744)=1,DAY(A744)=15),SUMIFS(TOther[Amount],TOther[Frequency],$J$1,TOther[Start Date],"&lt;="&amp;$A744,TOther[End Date Calc],"&gt;="&amp;A744),0)))</f>
        <v/>
      </c>
      <c r="K744" s="8" t="str">
        <f>IF(A744="","",IF(COUNTIF(TOther[Frequency],$K$1)=0,0,IF(A744=(A744-DAY(A744)+1+2*7-WEEKDAY(A744-DAY(A744)+8-4,1)),SUMIFS(TOther[Amount],TOther[Frequency],$K$1,TOther[Start Date],"&lt;="&amp;$A744,TOther[End Date Calc],"&gt;="&amp;A744),0)))</f>
        <v/>
      </c>
      <c r="L744" s="8" t="str">
        <f>IF(A744="","",IF(COUNTIF(TOther[Frequency],$L$1)=0,0,IF(A744=(A744-DAY(A744)+1+3*7-WEEKDAY(A744-DAY(A744)+8-4,1)),SUMIFS(TOther[Amount],TOther[Frequency],$L$1,TOther[Start Date],"&lt;="&amp;$A744,TOther[End Date Calc],"&gt;="&amp;A744),0)))</f>
        <v/>
      </c>
      <c r="M744" s="8" t="str">
        <f>IF(A744="","",IF(COUNTIF(TOther[Frequency],$M$1)=0,0,IF(A744=(A744-DAY(A744)+1+4*7-WEEKDAY(A744-DAY(A744)+8-4,1)),SUMIFS(TOther[Amount],TOther[Frequency],$M$1,TOther[Start Date],"&lt;="&amp;$A744,TOther[End Date Calc],"&gt;="&amp;A744),0)))</f>
        <v/>
      </c>
      <c r="N744" s="8" t="str" cm="1">
        <f t="array" ref="N744">IF(A744="","",IF(COUNTIF(TOther[Frequency],$N$1)=0,0,SUMPRODUCT(--(IFERROR(MOD(A744-TOther[Start Date],28),1)=0),--(TOther[Frequency]=$N$1),--(TOther[Start Date]&lt;=A744),--(TOther[End Date Calc]&gt;=A744),TOther[Amount])))</f>
        <v/>
      </c>
      <c r="O744" s="8" t="str" cm="1">
        <f t="array" ref="O744">IF(A744="","",IF(COUNTIF(TOther[Frequency],$O$1)=0,0,SUMPRODUCT(--(IFERROR(MOD(A744-TOther[Start Date],42),1)=0),--(TOther[Frequency]=$O$1),--(TOther[Start Date]&lt;=A744),--(TOther[End Date Calc]&gt;=A744),TOther[Amount])))</f>
        <v/>
      </c>
      <c r="P744" s="8" t="str" cm="1">
        <f t="array" ref="P744">IF(A744="","",IF(COUNTIF(TOther[Frequency],$P$1)=0,0,SUMPRODUCT(--(IFERROR(MOD(A744-TOther[Start Date],56),1)=0),--(TOther[Frequency]=$P$1),--(TOther[Start Date]&lt;=A744),--(TOther[End Date Calc]&gt;=A744),TOther[Amount])))</f>
        <v/>
      </c>
      <c r="Q744" s="8" t="str">
        <f>IF(A744="","",IF(COUNTIF(TOther[Frequency],$Q$1)=0,0,IF(B744="N",SUMIFS(TOther[Amount],TOther[Frequency],$Q$1,TOther[Start Date],"&lt;="&amp;$A744,TOther[End Date Calc],"&gt;="&amp;A744,TOther[Start Day],DAY(A744)),SUMIFS(TOther[Amount],TOther[Frequency],$Q$1,TOther[Start Date],"&lt;="&amp;$A744,TOther[End Date Calc],"&gt;="&amp;A744,TOther[Start Day],"&gt;="&amp;DAY(A744)))))</f>
        <v/>
      </c>
      <c r="R744" s="8" t="str" cm="1">
        <f t="array" ref="R744">IF(A744="","",IF(COUNTIF(TOther[Frequency],R$1)=0,0,SUMPRODUCT(--(TOther[Frequency]=R$1),--(TOther[Start Date]&lt;=A744),--(TOther[End Date Calc]&gt;=A744),IF(B744="N",--(TOther[Start Day]=DAY(A744)),--(TOther[Start Day]&gt;=DAY(A744))),--(IFERROR(MOD(TOther[Start Month]-MONTH(A744)+2,2),1)=0),TOther[Amount])))</f>
        <v/>
      </c>
      <c r="S744" s="8" t="str" cm="1">
        <f t="array" ref="S744">IF(A744="","",IF(COUNTIF(TOther[Frequency],S$1)=0,0,SUMPRODUCT(--(TOther[Frequency]=S$1),--(TOther[Start Date]&lt;=A744),--(TOther[End Date Calc]&gt;=A744),IF(B744="N",--(TOther[Start Day]=DAY(A744)),--(TOther[Start Day]&gt;=DAY(A744))),--(IFERROR(MOD(TOther[Start Month]-MONTH(A744)+3,3),1)=0),TOther[Amount])))</f>
        <v/>
      </c>
      <c r="T744" s="8" t="str" cm="1">
        <f t="array" ref="T744">IF($A744="","",IF(COUNTIF(TOther[Frequency],T$1)=0,0,SUMPRODUCT(--(TOther[Frequency]=T$1),--(TOther[Start Date]&lt;=$A744),--(TOther[End Date Calc]&gt;=$A744),IF($B744="N",--(TOther[Start Day]=DAY($A744)),--(TOther[Start Day]&gt;=DAY($A744))),--(IFERROR(MOD(TOther[Start Month]-MONTH($A744)+4,4),1)=0),TOther[Amount])))</f>
        <v/>
      </c>
      <c r="U744" s="8" t="str" cm="1">
        <f t="array" ref="U744">IF(A744="","",IF(COUNTIF(TOther[Frequency],$U$1)=0,0,SUMPRODUCT(--(TOther[Frequency]=$U$1),--(TOther[Start Date]&lt;=A744),--(TOther[End Date Calc]&gt;=A744),IF(B744="N",--(TOther[Start Day]=DAY(A744)),--(TOther[Start Day]&gt;=DAY(A744))),--(IFERROR(MOD(TOther[Start Month]-MONTH(A744)+6,6),1)=0),TOther[Amount])))</f>
        <v/>
      </c>
      <c r="V744" s="8" t="str" cm="1">
        <f t="array" ref="V744">IF(A744="","",IF(COUNTIF(TOther[Frequency],$V$1)=0,0,SUMPRODUCT(--(TOther[Frequency]=$V$1),--(TOther[Start Date]&lt;=A744),--(TOther[End Date Calc]&gt;=A744),IF(B744="N",--(TOther[Start Day]=DAY(A744)),--(TOther[Start Day]&gt;=DAY(A744))),--(IFERROR(MOD(TOther[Start Month]-MONTH(A744)+12,12),1)=0),TOther[Amount])))</f>
        <v/>
      </c>
      <c r="W744" s="8" t="str">
        <f>IF(A744="","",SUMIFS(TOther[Amount],TOther[Start Date],A744,TOther[Frequency],$W$1))</f>
        <v/>
      </c>
      <c r="X744" s="9" t="str">
        <f t="shared" si="55"/>
        <v/>
      </c>
      <c r="Y744" s="9" t="str">
        <f t="shared" si="59"/>
        <v/>
      </c>
      <c r="Z744" s="8" t="str" cm="1">
        <f t="array" ref="Z744">IF(A744="","",IF(COUNTIF('2) Income'!$D$13:$D$32,"Weekly")=0,0,SUMPRODUCT(--(IFERROR(MOD(A744-'2) Income'!$F$13:$F$32,7),1)=0),--('2) Income'!$D$13:$D$32="Weekly"),--('2) Income'!$F$13:$F$32&lt;=A744),'2) Income'!$E$13:$E$32)))</f>
        <v/>
      </c>
      <c r="AA744" s="8" t="str" cm="1">
        <f t="array" ref="AA744">IF(A744="","",IF(COUNTIF('2) Income'!$D$13:$D$32,"Every Other Week")=0,0,SUMPRODUCT(--(IFERROR(MOD(A744-'2) Income'!$F$13:$F$32,14),1)=0),--('2) Income'!$D$13:$D$32="Every Other Week"),--('2) Income'!$F$13:$F$32&lt;=A744),'2) Income'!$E$13:$E$32)))</f>
        <v/>
      </c>
      <c r="AB744" s="8" t="str">
        <f>IF(A744="","",IF(COUNTIF('2) Income'!$D$13:$D$32,"1st and 15th")=0,0,IF(OR(DAY(A744)=1,DAY(A744)=15),SUMIFS('2) Income'!$E$13:$E$32,'2) Income'!$D$13:$D$32,"1st and 15th",'2) Income'!$F$13:$F$32,"&lt;="&amp;$A744),0)))</f>
        <v/>
      </c>
      <c r="AC744" s="8" t="str">
        <f>IF(A744="","",IF(COUNTIF('2) Income'!$D$13:$D$32,"2nd Wednesday")=0,0,IF(A744=(A744-DAY(A744)+1+2*7-WEEKDAY(A744-DAY(A744)+8-4,1)),SUMIFS('2) Income'!$E$13:$E$32,'2) Income'!$D$13:$D$32,"2nd Wednesday",'2) Income'!$F$13:$F$32,"&lt;="&amp;$A744),0)))</f>
        <v/>
      </c>
      <c r="AD744" s="8" t="str">
        <f>IF(A744="","",IF(COUNTIF('2) Income'!$D$13:$D$32,"3rd Wednesday")=0,0,IF(A744=(A744-DAY(A744)+1+3*7-WEEKDAY(A744-DAY(A744)+8-4,1)),SUMIFS('2) Income'!$E$13:$E$32,'2) Income'!$D$13:$D$32,"3rd Wednesday",'2) Income'!$F$13:$F$32,"&lt;="&amp;$A744),0)))</f>
        <v/>
      </c>
      <c r="AE744" s="8" t="str">
        <f>IF(A744="","",IF(COUNTIF('2) Income'!$D$13:$D$32,"4th Wednesday")=0,0,IF(A744=(A744-DAY(A744)+1+4*7-WEEKDAY(A744-DAY(A744)+8-4,1)),SUMIFS('2) Income'!$E$13:$E$32,'2) Income'!$D$13:$D$32,"4th Wednesday",'2) Income'!$F$13:$F$32,"&lt;="&amp;$A744),0)))</f>
        <v/>
      </c>
      <c r="AF744" s="8" t="str" cm="1">
        <f t="array" ref="AF744">IF(A744="","",IF(COUNTIF('2) Income'!$D$13:$D$32,"Every 4 Weeks")=0,0,SUMPRODUCT(--(IFERROR(MOD(A744-'2) Income'!$F$13:$F$32,28),1)=0),--('2) Income'!$D$13:$D$32="Every 4 Weeks"),--('2) Income'!$F$13:$F$32&lt;=A744),'2) Income'!$E$13:$E$32)))</f>
        <v/>
      </c>
      <c r="AG744" s="8" t="str">
        <f>IF(A744="","",IF(COUNTIF('2) Income'!$D$13:$D$32,"Monthly")=0,0,IF(B744="N",SUMIFS('2) Income'!$E$13:$E$32,'2) Income'!$D$13:$D$32,"monthly",'2) Income'!$F$13:$F$32,"&lt;="&amp;$A744,'2) Income'!$I$13:$I$32,DAY(A744)),SUMIFS('2) Income'!$E$13:$E$32,'2) Income'!$D$13:$D$32,"monthly",'2) Income'!$F$13:$F$32,"&lt;="&amp;$A744,'2) Income'!$I$13:$I$32,"&gt;="&amp;DAY(A744)))))</f>
        <v/>
      </c>
      <c r="AH744" s="8" t="str" cm="1">
        <f t="array" ref="AH744">IF(A744="","",IF(COUNTIF('2) Income'!$D$13:$D$32,"Yearly")=0,0,SUMPRODUCT(--('2) Income'!$D$13:$D$32="Yearly"),--('2) Income'!$F$13:$F$32&lt;=A744),IF(B744="N",--('2) Income'!$I$13:$I$32=DAY(A744)),--('2) Income'!$I$13:$I$32&gt;=DAY(A744))),--(IFERROR(MOD('2) Income'!$H$13:$H$32-MONTH(A744)+12,12),1)=0),'2) Income'!$E$13:$E$32)))</f>
        <v/>
      </c>
      <c r="AI744" s="8" t="str">
        <f>IF(A744="","",IF(COUNTIF('2) Income'!$D$13:$D$32,"one-time")=0,0,SUMIFS('2) Income'!$E$13:$E$32,'2) Income'!$D$13:$D$32,"one-time",'2) Income'!$F$13:$F$32,"="&amp;$A744)))</f>
        <v/>
      </c>
      <c r="AJ744" s="9" t="str">
        <f t="shared" si="56"/>
        <v/>
      </c>
    </row>
    <row r="745" spans="1:36">
      <c r="A745" s="7" t="str">
        <f>IF(A744="","",IF(A744+1&lt;='1) Period'!$E$21,A744+1,""))</f>
        <v/>
      </c>
      <c r="B745" s="7" t="e">
        <f t="shared" si="57"/>
        <v>#VALUE!</v>
      </c>
      <c r="C745" t="e">
        <f t="shared" si="58"/>
        <v>#VALUE!</v>
      </c>
      <c r="D745" s="8" t="str">
        <f>IF(A745="","",IF(TEXT(A745,"dddd")='4) Happy Money'!$E$23,WAllowance,0))</f>
        <v/>
      </c>
      <c r="E745" s="8" t="str">
        <f>IF(A745="","",IF(B745="N",SUMIF(TMonthly[Day of the Month],DAY(A745),TMonthly[Amount]),SUMIF(TMonthly[Day of the Month],"&gt;="&amp;DAY(A745),TMonthly[Amount])))</f>
        <v/>
      </c>
      <c r="F745" s="8" t="str" cm="1">
        <f t="array" ref="F745">IF(A745="","",SUMPRODUCT(--(TYearly[Due Date]&lt;=A745),IF(B745="N",--(TYearly[Day]=DAY(A745)),--(TYearly[Day]&gt;=DAY(A745))),--(IFERROR(MOD(TYearly[Month]-MONTH(A745)+12,12),1)=0),TYearly[Amount]))</f>
        <v/>
      </c>
      <c r="G745" s="8" t="str">
        <f>IF(A745="","",SUMIF(TOneTime[Due Date],A745,TOneTime[Amount]))</f>
        <v/>
      </c>
      <c r="H745" s="8" t="str" cm="1">
        <f t="array" ref="H745">IF(A745="","",IF(COUNTIF(TOther[Frequency],$H$1)=0,0,SUMPRODUCT(--(IFERROR(MOD(A745-TOther[Start Date],7),1)=0),--(TOther[Frequency]=$H$1),--(TOther[Start Date]&lt;=A745),--(TOther[End Date Calc]&gt;=A745),TOther[Amount])))</f>
        <v/>
      </c>
      <c r="I745" s="8" t="str" cm="1">
        <f t="array" ref="I745">IF(A745="","",IF(COUNTIF(TOther[Frequency],$I$1)=0,0,SUMPRODUCT(--(IFERROR(MOD(A745-TOther[Start Date],14),1)=0),--(TOther[Frequency]=$I$1),--(TOther[Start Date]&lt;=A745),--(TOther[End Date Calc]&gt;=A745),TOther[Amount])))</f>
        <v/>
      </c>
      <c r="J745" s="8" t="str">
        <f>IF(A745="","",IF(COUNTIF(TOther[Frequency],$J$1)=0,0,IF(OR(DAY(A745)=1,DAY(A745)=15),SUMIFS(TOther[Amount],TOther[Frequency],$J$1,TOther[Start Date],"&lt;="&amp;$A745,TOther[End Date Calc],"&gt;="&amp;A745),0)))</f>
        <v/>
      </c>
      <c r="K745" s="8" t="str">
        <f>IF(A745="","",IF(COUNTIF(TOther[Frequency],$K$1)=0,0,IF(A745=(A745-DAY(A745)+1+2*7-WEEKDAY(A745-DAY(A745)+8-4,1)),SUMIFS(TOther[Amount],TOther[Frequency],$K$1,TOther[Start Date],"&lt;="&amp;$A745,TOther[End Date Calc],"&gt;="&amp;A745),0)))</f>
        <v/>
      </c>
      <c r="L745" s="8" t="str">
        <f>IF(A745="","",IF(COUNTIF(TOther[Frequency],$L$1)=0,0,IF(A745=(A745-DAY(A745)+1+3*7-WEEKDAY(A745-DAY(A745)+8-4,1)),SUMIFS(TOther[Amount],TOther[Frequency],$L$1,TOther[Start Date],"&lt;="&amp;$A745,TOther[End Date Calc],"&gt;="&amp;A745),0)))</f>
        <v/>
      </c>
      <c r="M745" s="8" t="str">
        <f>IF(A745="","",IF(COUNTIF(TOther[Frequency],$M$1)=0,0,IF(A745=(A745-DAY(A745)+1+4*7-WEEKDAY(A745-DAY(A745)+8-4,1)),SUMIFS(TOther[Amount],TOther[Frequency],$M$1,TOther[Start Date],"&lt;="&amp;$A745,TOther[End Date Calc],"&gt;="&amp;A745),0)))</f>
        <v/>
      </c>
      <c r="N745" s="8" t="str" cm="1">
        <f t="array" ref="N745">IF(A745="","",IF(COUNTIF(TOther[Frequency],$N$1)=0,0,SUMPRODUCT(--(IFERROR(MOD(A745-TOther[Start Date],28),1)=0),--(TOther[Frequency]=$N$1),--(TOther[Start Date]&lt;=A745),--(TOther[End Date Calc]&gt;=A745),TOther[Amount])))</f>
        <v/>
      </c>
      <c r="O745" s="8" t="str" cm="1">
        <f t="array" ref="O745">IF(A745="","",IF(COUNTIF(TOther[Frequency],$O$1)=0,0,SUMPRODUCT(--(IFERROR(MOD(A745-TOther[Start Date],42),1)=0),--(TOther[Frequency]=$O$1),--(TOther[Start Date]&lt;=A745),--(TOther[End Date Calc]&gt;=A745),TOther[Amount])))</f>
        <v/>
      </c>
      <c r="P745" s="8" t="str" cm="1">
        <f t="array" ref="P745">IF(A745="","",IF(COUNTIF(TOther[Frequency],$P$1)=0,0,SUMPRODUCT(--(IFERROR(MOD(A745-TOther[Start Date],56),1)=0),--(TOther[Frequency]=$P$1),--(TOther[Start Date]&lt;=A745),--(TOther[End Date Calc]&gt;=A745),TOther[Amount])))</f>
        <v/>
      </c>
      <c r="Q745" s="8" t="str">
        <f>IF(A745="","",IF(COUNTIF(TOther[Frequency],$Q$1)=0,0,IF(B745="N",SUMIFS(TOther[Amount],TOther[Frequency],$Q$1,TOther[Start Date],"&lt;="&amp;$A745,TOther[End Date Calc],"&gt;="&amp;A745,TOther[Start Day],DAY(A745)),SUMIFS(TOther[Amount],TOther[Frequency],$Q$1,TOther[Start Date],"&lt;="&amp;$A745,TOther[End Date Calc],"&gt;="&amp;A745,TOther[Start Day],"&gt;="&amp;DAY(A745)))))</f>
        <v/>
      </c>
      <c r="R745" s="8" t="str" cm="1">
        <f t="array" ref="R745">IF(A745="","",IF(COUNTIF(TOther[Frequency],R$1)=0,0,SUMPRODUCT(--(TOther[Frequency]=R$1),--(TOther[Start Date]&lt;=A745),--(TOther[End Date Calc]&gt;=A745),IF(B745="N",--(TOther[Start Day]=DAY(A745)),--(TOther[Start Day]&gt;=DAY(A745))),--(IFERROR(MOD(TOther[Start Month]-MONTH(A745)+2,2),1)=0),TOther[Amount])))</f>
        <v/>
      </c>
      <c r="S745" s="8" t="str" cm="1">
        <f t="array" ref="S745">IF(A745="","",IF(COUNTIF(TOther[Frequency],S$1)=0,0,SUMPRODUCT(--(TOther[Frequency]=S$1),--(TOther[Start Date]&lt;=A745),--(TOther[End Date Calc]&gt;=A745),IF(B745="N",--(TOther[Start Day]=DAY(A745)),--(TOther[Start Day]&gt;=DAY(A745))),--(IFERROR(MOD(TOther[Start Month]-MONTH(A745)+3,3),1)=0),TOther[Amount])))</f>
        <v/>
      </c>
      <c r="T745" s="8" t="str" cm="1">
        <f t="array" ref="T745">IF($A745="","",IF(COUNTIF(TOther[Frequency],T$1)=0,0,SUMPRODUCT(--(TOther[Frequency]=T$1),--(TOther[Start Date]&lt;=$A745),--(TOther[End Date Calc]&gt;=$A745),IF($B745="N",--(TOther[Start Day]=DAY($A745)),--(TOther[Start Day]&gt;=DAY($A745))),--(IFERROR(MOD(TOther[Start Month]-MONTH($A745)+4,4),1)=0),TOther[Amount])))</f>
        <v/>
      </c>
      <c r="U745" s="8" t="str" cm="1">
        <f t="array" ref="U745">IF(A745="","",IF(COUNTIF(TOther[Frequency],$U$1)=0,0,SUMPRODUCT(--(TOther[Frequency]=$U$1),--(TOther[Start Date]&lt;=A745),--(TOther[End Date Calc]&gt;=A745),IF(B745="N",--(TOther[Start Day]=DAY(A745)),--(TOther[Start Day]&gt;=DAY(A745))),--(IFERROR(MOD(TOther[Start Month]-MONTH(A745)+6,6),1)=0),TOther[Amount])))</f>
        <v/>
      </c>
      <c r="V745" s="8" t="str" cm="1">
        <f t="array" ref="V745">IF(A745="","",IF(COUNTIF(TOther[Frequency],$V$1)=0,0,SUMPRODUCT(--(TOther[Frequency]=$V$1),--(TOther[Start Date]&lt;=A745),--(TOther[End Date Calc]&gt;=A745),IF(B745="N",--(TOther[Start Day]=DAY(A745)),--(TOther[Start Day]&gt;=DAY(A745))),--(IFERROR(MOD(TOther[Start Month]-MONTH(A745)+12,12),1)=0),TOther[Amount])))</f>
        <v/>
      </c>
      <c r="W745" s="8" t="str">
        <f>IF(A745="","",SUMIFS(TOther[Amount],TOther[Start Date],A745,TOther[Frequency],$W$1))</f>
        <v/>
      </c>
      <c r="X745" s="9" t="str">
        <f t="shared" si="55"/>
        <v/>
      </c>
      <c r="Y745" s="9" t="str">
        <f t="shared" si="59"/>
        <v/>
      </c>
      <c r="Z745" s="8" t="str" cm="1">
        <f t="array" ref="Z745">IF(A745="","",IF(COUNTIF('2) Income'!$D$13:$D$32,"Weekly")=0,0,SUMPRODUCT(--(IFERROR(MOD(A745-'2) Income'!$F$13:$F$32,7),1)=0),--('2) Income'!$D$13:$D$32="Weekly"),--('2) Income'!$F$13:$F$32&lt;=A745),'2) Income'!$E$13:$E$32)))</f>
        <v/>
      </c>
      <c r="AA745" s="8" t="str" cm="1">
        <f t="array" ref="AA745">IF(A745="","",IF(COUNTIF('2) Income'!$D$13:$D$32,"Every Other Week")=0,0,SUMPRODUCT(--(IFERROR(MOD(A745-'2) Income'!$F$13:$F$32,14),1)=0),--('2) Income'!$D$13:$D$32="Every Other Week"),--('2) Income'!$F$13:$F$32&lt;=A745),'2) Income'!$E$13:$E$32)))</f>
        <v/>
      </c>
      <c r="AB745" s="8" t="str">
        <f>IF(A745="","",IF(COUNTIF('2) Income'!$D$13:$D$32,"1st and 15th")=0,0,IF(OR(DAY(A745)=1,DAY(A745)=15),SUMIFS('2) Income'!$E$13:$E$32,'2) Income'!$D$13:$D$32,"1st and 15th",'2) Income'!$F$13:$F$32,"&lt;="&amp;$A745),0)))</f>
        <v/>
      </c>
      <c r="AC745" s="8" t="str">
        <f>IF(A745="","",IF(COUNTIF('2) Income'!$D$13:$D$32,"2nd Wednesday")=0,0,IF(A745=(A745-DAY(A745)+1+2*7-WEEKDAY(A745-DAY(A745)+8-4,1)),SUMIFS('2) Income'!$E$13:$E$32,'2) Income'!$D$13:$D$32,"2nd Wednesday",'2) Income'!$F$13:$F$32,"&lt;="&amp;$A745),0)))</f>
        <v/>
      </c>
      <c r="AD745" s="8" t="str">
        <f>IF(A745="","",IF(COUNTIF('2) Income'!$D$13:$D$32,"3rd Wednesday")=0,0,IF(A745=(A745-DAY(A745)+1+3*7-WEEKDAY(A745-DAY(A745)+8-4,1)),SUMIFS('2) Income'!$E$13:$E$32,'2) Income'!$D$13:$D$32,"3rd Wednesday",'2) Income'!$F$13:$F$32,"&lt;="&amp;$A745),0)))</f>
        <v/>
      </c>
      <c r="AE745" s="8" t="str">
        <f>IF(A745="","",IF(COUNTIF('2) Income'!$D$13:$D$32,"4th Wednesday")=0,0,IF(A745=(A745-DAY(A745)+1+4*7-WEEKDAY(A745-DAY(A745)+8-4,1)),SUMIFS('2) Income'!$E$13:$E$32,'2) Income'!$D$13:$D$32,"4th Wednesday",'2) Income'!$F$13:$F$32,"&lt;="&amp;$A745),0)))</f>
        <v/>
      </c>
      <c r="AF745" s="8" t="str" cm="1">
        <f t="array" ref="AF745">IF(A745="","",IF(COUNTIF('2) Income'!$D$13:$D$32,"Every 4 Weeks")=0,0,SUMPRODUCT(--(IFERROR(MOD(A745-'2) Income'!$F$13:$F$32,28),1)=0),--('2) Income'!$D$13:$D$32="Every 4 Weeks"),--('2) Income'!$F$13:$F$32&lt;=A745),'2) Income'!$E$13:$E$32)))</f>
        <v/>
      </c>
      <c r="AG745" s="8" t="str">
        <f>IF(A745="","",IF(COUNTIF('2) Income'!$D$13:$D$32,"Monthly")=0,0,IF(B745="N",SUMIFS('2) Income'!$E$13:$E$32,'2) Income'!$D$13:$D$32,"monthly",'2) Income'!$F$13:$F$32,"&lt;="&amp;$A745,'2) Income'!$I$13:$I$32,DAY(A745)),SUMIFS('2) Income'!$E$13:$E$32,'2) Income'!$D$13:$D$32,"monthly",'2) Income'!$F$13:$F$32,"&lt;="&amp;$A745,'2) Income'!$I$13:$I$32,"&gt;="&amp;DAY(A745)))))</f>
        <v/>
      </c>
      <c r="AH745" s="8" t="str" cm="1">
        <f t="array" ref="AH745">IF(A745="","",IF(COUNTIF('2) Income'!$D$13:$D$32,"Yearly")=0,0,SUMPRODUCT(--('2) Income'!$D$13:$D$32="Yearly"),--('2) Income'!$F$13:$F$32&lt;=A745),IF(B745="N",--('2) Income'!$I$13:$I$32=DAY(A745)),--('2) Income'!$I$13:$I$32&gt;=DAY(A745))),--(IFERROR(MOD('2) Income'!$H$13:$H$32-MONTH(A745)+12,12),1)=0),'2) Income'!$E$13:$E$32)))</f>
        <v/>
      </c>
      <c r="AI745" s="8" t="str">
        <f>IF(A745="","",IF(COUNTIF('2) Income'!$D$13:$D$32,"one-time")=0,0,SUMIFS('2) Income'!$E$13:$E$32,'2) Income'!$D$13:$D$32,"one-time",'2) Income'!$F$13:$F$32,"="&amp;$A745)))</f>
        <v/>
      </c>
      <c r="AJ745" s="9" t="str">
        <f t="shared" si="56"/>
        <v/>
      </c>
    </row>
    <row r="746" spans="1:36">
      <c r="A746" s="7" t="str">
        <f>IF(A745="","",IF(A745+1&lt;='1) Period'!$E$21,A745+1,""))</f>
        <v/>
      </c>
      <c r="B746" s="7" t="e">
        <f t="shared" si="57"/>
        <v>#VALUE!</v>
      </c>
      <c r="C746" t="e">
        <f t="shared" si="58"/>
        <v>#VALUE!</v>
      </c>
      <c r="D746" s="8" t="str">
        <f>IF(A746="","",IF(TEXT(A746,"dddd")='4) Happy Money'!$E$23,WAllowance,0))</f>
        <v/>
      </c>
      <c r="E746" s="8" t="str">
        <f>IF(A746="","",IF(B746="N",SUMIF(TMonthly[Day of the Month],DAY(A746),TMonthly[Amount]),SUMIF(TMonthly[Day of the Month],"&gt;="&amp;DAY(A746),TMonthly[Amount])))</f>
        <v/>
      </c>
      <c r="F746" s="8" t="str" cm="1">
        <f t="array" ref="F746">IF(A746="","",SUMPRODUCT(--(TYearly[Due Date]&lt;=A746),IF(B746="N",--(TYearly[Day]=DAY(A746)),--(TYearly[Day]&gt;=DAY(A746))),--(IFERROR(MOD(TYearly[Month]-MONTH(A746)+12,12),1)=0),TYearly[Amount]))</f>
        <v/>
      </c>
      <c r="G746" s="8" t="str">
        <f>IF(A746="","",SUMIF(TOneTime[Due Date],A746,TOneTime[Amount]))</f>
        <v/>
      </c>
      <c r="H746" s="8" t="str" cm="1">
        <f t="array" ref="H746">IF(A746="","",IF(COUNTIF(TOther[Frequency],$H$1)=0,0,SUMPRODUCT(--(IFERROR(MOD(A746-TOther[Start Date],7),1)=0),--(TOther[Frequency]=$H$1),--(TOther[Start Date]&lt;=A746),--(TOther[End Date Calc]&gt;=A746),TOther[Amount])))</f>
        <v/>
      </c>
      <c r="I746" s="8" t="str" cm="1">
        <f t="array" ref="I746">IF(A746="","",IF(COUNTIF(TOther[Frequency],$I$1)=0,0,SUMPRODUCT(--(IFERROR(MOD(A746-TOther[Start Date],14),1)=0),--(TOther[Frequency]=$I$1),--(TOther[Start Date]&lt;=A746),--(TOther[End Date Calc]&gt;=A746),TOther[Amount])))</f>
        <v/>
      </c>
      <c r="J746" s="8" t="str">
        <f>IF(A746="","",IF(COUNTIF(TOther[Frequency],$J$1)=0,0,IF(OR(DAY(A746)=1,DAY(A746)=15),SUMIFS(TOther[Amount],TOther[Frequency],$J$1,TOther[Start Date],"&lt;="&amp;$A746,TOther[End Date Calc],"&gt;="&amp;A746),0)))</f>
        <v/>
      </c>
      <c r="K746" s="8" t="str">
        <f>IF(A746="","",IF(COUNTIF(TOther[Frequency],$K$1)=0,0,IF(A746=(A746-DAY(A746)+1+2*7-WEEKDAY(A746-DAY(A746)+8-4,1)),SUMIFS(TOther[Amount],TOther[Frequency],$K$1,TOther[Start Date],"&lt;="&amp;$A746,TOther[End Date Calc],"&gt;="&amp;A746),0)))</f>
        <v/>
      </c>
      <c r="L746" s="8" t="str">
        <f>IF(A746="","",IF(COUNTIF(TOther[Frequency],$L$1)=0,0,IF(A746=(A746-DAY(A746)+1+3*7-WEEKDAY(A746-DAY(A746)+8-4,1)),SUMIFS(TOther[Amount],TOther[Frequency],$L$1,TOther[Start Date],"&lt;="&amp;$A746,TOther[End Date Calc],"&gt;="&amp;A746),0)))</f>
        <v/>
      </c>
      <c r="M746" s="8" t="str">
        <f>IF(A746="","",IF(COUNTIF(TOther[Frequency],$M$1)=0,0,IF(A746=(A746-DAY(A746)+1+4*7-WEEKDAY(A746-DAY(A746)+8-4,1)),SUMIFS(TOther[Amount],TOther[Frequency],$M$1,TOther[Start Date],"&lt;="&amp;$A746,TOther[End Date Calc],"&gt;="&amp;A746),0)))</f>
        <v/>
      </c>
      <c r="N746" s="8" t="str" cm="1">
        <f t="array" ref="N746">IF(A746="","",IF(COUNTIF(TOther[Frequency],$N$1)=0,0,SUMPRODUCT(--(IFERROR(MOD(A746-TOther[Start Date],28),1)=0),--(TOther[Frequency]=$N$1),--(TOther[Start Date]&lt;=A746),--(TOther[End Date Calc]&gt;=A746),TOther[Amount])))</f>
        <v/>
      </c>
      <c r="O746" s="8" t="str" cm="1">
        <f t="array" ref="O746">IF(A746="","",IF(COUNTIF(TOther[Frequency],$O$1)=0,0,SUMPRODUCT(--(IFERROR(MOD(A746-TOther[Start Date],42),1)=0),--(TOther[Frequency]=$O$1),--(TOther[Start Date]&lt;=A746),--(TOther[End Date Calc]&gt;=A746),TOther[Amount])))</f>
        <v/>
      </c>
      <c r="P746" s="8" t="str" cm="1">
        <f t="array" ref="P746">IF(A746="","",IF(COUNTIF(TOther[Frequency],$P$1)=0,0,SUMPRODUCT(--(IFERROR(MOD(A746-TOther[Start Date],56),1)=0),--(TOther[Frequency]=$P$1),--(TOther[Start Date]&lt;=A746),--(TOther[End Date Calc]&gt;=A746),TOther[Amount])))</f>
        <v/>
      </c>
      <c r="Q746" s="8" t="str">
        <f>IF(A746="","",IF(COUNTIF(TOther[Frequency],$Q$1)=0,0,IF(B746="N",SUMIFS(TOther[Amount],TOther[Frequency],$Q$1,TOther[Start Date],"&lt;="&amp;$A746,TOther[End Date Calc],"&gt;="&amp;A746,TOther[Start Day],DAY(A746)),SUMIFS(TOther[Amount],TOther[Frequency],$Q$1,TOther[Start Date],"&lt;="&amp;$A746,TOther[End Date Calc],"&gt;="&amp;A746,TOther[Start Day],"&gt;="&amp;DAY(A746)))))</f>
        <v/>
      </c>
      <c r="R746" s="8" t="str" cm="1">
        <f t="array" ref="R746">IF(A746="","",IF(COUNTIF(TOther[Frequency],R$1)=0,0,SUMPRODUCT(--(TOther[Frequency]=R$1),--(TOther[Start Date]&lt;=A746),--(TOther[End Date Calc]&gt;=A746),IF(B746="N",--(TOther[Start Day]=DAY(A746)),--(TOther[Start Day]&gt;=DAY(A746))),--(IFERROR(MOD(TOther[Start Month]-MONTH(A746)+2,2),1)=0),TOther[Amount])))</f>
        <v/>
      </c>
      <c r="S746" s="8" t="str" cm="1">
        <f t="array" ref="S746">IF(A746="","",IF(COUNTIF(TOther[Frequency],S$1)=0,0,SUMPRODUCT(--(TOther[Frequency]=S$1),--(TOther[Start Date]&lt;=A746),--(TOther[End Date Calc]&gt;=A746),IF(B746="N",--(TOther[Start Day]=DAY(A746)),--(TOther[Start Day]&gt;=DAY(A746))),--(IFERROR(MOD(TOther[Start Month]-MONTH(A746)+3,3),1)=0),TOther[Amount])))</f>
        <v/>
      </c>
      <c r="T746" s="8" t="str" cm="1">
        <f t="array" ref="T746">IF($A746="","",IF(COUNTIF(TOther[Frequency],T$1)=0,0,SUMPRODUCT(--(TOther[Frequency]=T$1),--(TOther[Start Date]&lt;=$A746),--(TOther[End Date Calc]&gt;=$A746),IF($B746="N",--(TOther[Start Day]=DAY($A746)),--(TOther[Start Day]&gt;=DAY($A746))),--(IFERROR(MOD(TOther[Start Month]-MONTH($A746)+4,4),1)=0),TOther[Amount])))</f>
        <v/>
      </c>
      <c r="U746" s="8" t="str" cm="1">
        <f t="array" ref="U746">IF(A746="","",IF(COUNTIF(TOther[Frequency],$U$1)=0,0,SUMPRODUCT(--(TOther[Frequency]=$U$1),--(TOther[Start Date]&lt;=A746),--(TOther[End Date Calc]&gt;=A746),IF(B746="N",--(TOther[Start Day]=DAY(A746)),--(TOther[Start Day]&gt;=DAY(A746))),--(IFERROR(MOD(TOther[Start Month]-MONTH(A746)+6,6),1)=0),TOther[Amount])))</f>
        <v/>
      </c>
      <c r="V746" s="8" t="str" cm="1">
        <f t="array" ref="V746">IF(A746="","",IF(COUNTIF(TOther[Frequency],$V$1)=0,0,SUMPRODUCT(--(TOther[Frequency]=$V$1),--(TOther[Start Date]&lt;=A746),--(TOther[End Date Calc]&gt;=A746),IF(B746="N",--(TOther[Start Day]=DAY(A746)),--(TOther[Start Day]&gt;=DAY(A746))),--(IFERROR(MOD(TOther[Start Month]-MONTH(A746)+12,12),1)=0),TOther[Amount])))</f>
        <v/>
      </c>
      <c r="W746" s="8" t="str">
        <f>IF(A746="","",SUMIFS(TOther[Amount],TOther[Start Date],A746,TOther[Frequency],$W$1))</f>
        <v/>
      </c>
      <c r="X746" s="9" t="str">
        <f t="shared" si="55"/>
        <v/>
      </c>
      <c r="Y746" s="9" t="str">
        <f t="shared" si="59"/>
        <v/>
      </c>
      <c r="Z746" s="8" t="str" cm="1">
        <f t="array" ref="Z746">IF(A746="","",IF(COUNTIF('2) Income'!$D$13:$D$32,"Weekly")=0,0,SUMPRODUCT(--(IFERROR(MOD(A746-'2) Income'!$F$13:$F$32,7),1)=0),--('2) Income'!$D$13:$D$32="Weekly"),--('2) Income'!$F$13:$F$32&lt;=A746),'2) Income'!$E$13:$E$32)))</f>
        <v/>
      </c>
      <c r="AA746" s="8" t="str" cm="1">
        <f t="array" ref="AA746">IF(A746="","",IF(COUNTIF('2) Income'!$D$13:$D$32,"Every Other Week")=0,0,SUMPRODUCT(--(IFERROR(MOD(A746-'2) Income'!$F$13:$F$32,14),1)=0),--('2) Income'!$D$13:$D$32="Every Other Week"),--('2) Income'!$F$13:$F$32&lt;=A746),'2) Income'!$E$13:$E$32)))</f>
        <v/>
      </c>
      <c r="AB746" s="8" t="str">
        <f>IF(A746="","",IF(COUNTIF('2) Income'!$D$13:$D$32,"1st and 15th")=0,0,IF(OR(DAY(A746)=1,DAY(A746)=15),SUMIFS('2) Income'!$E$13:$E$32,'2) Income'!$D$13:$D$32,"1st and 15th",'2) Income'!$F$13:$F$32,"&lt;="&amp;$A746),0)))</f>
        <v/>
      </c>
      <c r="AC746" s="8" t="str">
        <f>IF(A746="","",IF(COUNTIF('2) Income'!$D$13:$D$32,"2nd Wednesday")=0,0,IF(A746=(A746-DAY(A746)+1+2*7-WEEKDAY(A746-DAY(A746)+8-4,1)),SUMIFS('2) Income'!$E$13:$E$32,'2) Income'!$D$13:$D$32,"2nd Wednesday",'2) Income'!$F$13:$F$32,"&lt;="&amp;$A746),0)))</f>
        <v/>
      </c>
      <c r="AD746" s="8" t="str">
        <f>IF(A746="","",IF(COUNTIF('2) Income'!$D$13:$D$32,"3rd Wednesday")=0,0,IF(A746=(A746-DAY(A746)+1+3*7-WEEKDAY(A746-DAY(A746)+8-4,1)),SUMIFS('2) Income'!$E$13:$E$32,'2) Income'!$D$13:$D$32,"3rd Wednesday",'2) Income'!$F$13:$F$32,"&lt;="&amp;$A746),0)))</f>
        <v/>
      </c>
      <c r="AE746" s="8" t="str">
        <f>IF(A746="","",IF(COUNTIF('2) Income'!$D$13:$D$32,"4th Wednesday")=0,0,IF(A746=(A746-DAY(A746)+1+4*7-WEEKDAY(A746-DAY(A746)+8-4,1)),SUMIFS('2) Income'!$E$13:$E$32,'2) Income'!$D$13:$D$32,"4th Wednesday",'2) Income'!$F$13:$F$32,"&lt;="&amp;$A746),0)))</f>
        <v/>
      </c>
      <c r="AF746" s="8" t="str" cm="1">
        <f t="array" ref="AF746">IF(A746="","",IF(COUNTIF('2) Income'!$D$13:$D$32,"Every 4 Weeks")=0,0,SUMPRODUCT(--(IFERROR(MOD(A746-'2) Income'!$F$13:$F$32,28),1)=0),--('2) Income'!$D$13:$D$32="Every 4 Weeks"),--('2) Income'!$F$13:$F$32&lt;=A746),'2) Income'!$E$13:$E$32)))</f>
        <v/>
      </c>
      <c r="AG746" s="8" t="str">
        <f>IF(A746="","",IF(COUNTIF('2) Income'!$D$13:$D$32,"Monthly")=0,0,IF(B746="N",SUMIFS('2) Income'!$E$13:$E$32,'2) Income'!$D$13:$D$32,"monthly",'2) Income'!$F$13:$F$32,"&lt;="&amp;$A746,'2) Income'!$I$13:$I$32,DAY(A746)),SUMIFS('2) Income'!$E$13:$E$32,'2) Income'!$D$13:$D$32,"monthly",'2) Income'!$F$13:$F$32,"&lt;="&amp;$A746,'2) Income'!$I$13:$I$32,"&gt;="&amp;DAY(A746)))))</f>
        <v/>
      </c>
      <c r="AH746" s="8" t="str" cm="1">
        <f t="array" ref="AH746">IF(A746="","",IF(COUNTIF('2) Income'!$D$13:$D$32,"Yearly")=0,0,SUMPRODUCT(--('2) Income'!$D$13:$D$32="Yearly"),--('2) Income'!$F$13:$F$32&lt;=A746),IF(B746="N",--('2) Income'!$I$13:$I$32=DAY(A746)),--('2) Income'!$I$13:$I$32&gt;=DAY(A746))),--(IFERROR(MOD('2) Income'!$H$13:$H$32-MONTH(A746)+12,12),1)=0),'2) Income'!$E$13:$E$32)))</f>
        <v/>
      </c>
      <c r="AI746" s="8" t="str">
        <f>IF(A746="","",IF(COUNTIF('2) Income'!$D$13:$D$32,"one-time")=0,0,SUMIFS('2) Income'!$E$13:$E$32,'2) Income'!$D$13:$D$32,"one-time",'2) Income'!$F$13:$F$32,"="&amp;$A746)))</f>
        <v/>
      </c>
      <c r="AJ746" s="9" t="str">
        <f t="shared" si="56"/>
        <v/>
      </c>
    </row>
    <row r="747" spans="1:36">
      <c r="A747" s="7" t="str">
        <f>IF(A746="","",IF(A746+1&lt;='1) Period'!$E$21,A746+1,""))</f>
        <v/>
      </c>
      <c r="B747" s="7" t="e">
        <f t="shared" si="57"/>
        <v>#VALUE!</v>
      </c>
      <c r="C747" t="e">
        <f t="shared" si="58"/>
        <v>#VALUE!</v>
      </c>
      <c r="D747" s="8" t="str">
        <f>IF(A747="","",IF(TEXT(A747,"dddd")='4) Happy Money'!$E$23,WAllowance,0))</f>
        <v/>
      </c>
      <c r="E747" s="8" t="str">
        <f>IF(A747="","",IF(B747="N",SUMIF(TMonthly[Day of the Month],DAY(A747),TMonthly[Amount]),SUMIF(TMonthly[Day of the Month],"&gt;="&amp;DAY(A747),TMonthly[Amount])))</f>
        <v/>
      </c>
      <c r="F747" s="8" t="str" cm="1">
        <f t="array" ref="F747">IF(A747="","",SUMPRODUCT(--(TYearly[Due Date]&lt;=A747),IF(B747="N",--(TYearly[Day]=DAY(A747)),--(TYearly[Day]&gt;=DAY(A747))),--(IFERROR(MOD(TYearly[Month]-MONTH(A747)+12,12),1)=0),TYearly[Amount]))</f>
        <v/>
      </c>
      <c r="G747" s="8" t="str">
        <f>IF(A747="","",SUMIF(TOneTime[Due Date],A747,TOneTime[Amount]))</f>
        <v/>
      </c>
      <c r="H747" s="8" t="str" cm="1">
        <f t="array" ref="H747">IF(A747="","",IF(COUNTIF(TOther[Frequency],$H$1)=0,0,SUMPRODUCT(--(IFERROR(MOD(A747-TOther[Start Date],7),1)=0),--(TOther[Frequency]=$H$1),--(TOther[Start Date]&lt;=A747),--(TOther[End Date Calc]&gt;=A747),TOther[Amount])))</f>
        <v/>
      </c>
      <c r="I747" s="8" t="str" cm="1">
        <f t="array" ref="I747">IF(A747="","",IF(COUNTIF(TOther[Frequency],$I$1)=0,0,SUMPRODUCT(--(IFERROR(MOD(A747-TOther[Start Date],14),1)=0),--(TOther[Frequency]=$I$1),--(TOther[Start Date]&lt;=A747),--(TOther[End Date Calc]&gt;=A747),TOther[Amount])))</f>
        <v/>
      </c>
      <c r="J747" s="8" t="str">
        <f>IF(A747="","",IF(COUNTIF(TOther[Frequency],$J$1)=0,0,IF(OR(DAY(A747)=1,DAY(A747)=15),SUMIFS(TOther[Amount],TOther[Frequency],$J$1,TOther[Start Date],"&lt;="&amp;$A747,TOther[End Date Calc],"&gt;="&amp;A747),0)))</f>
        <v/>
      </c>
      <c r="K747" s="8" t="str">
        <f>IF(A747="","",IF(COUNTIF(TOther[Frequency],$K$1)=0,0,IF(A747=(A747-DAY(A747)+1+2*7-WEEKDAY(A747-DAY(A747)+8-4,1)),SUMIFS(TOther[Amount],TOther[Frequency],$K$1,TOther[Start Date],"&lt;="&amp;$A747,TOther[End Date Calc],"&gt;="&amp;A747),0)))</f>
        <v/>
      </c>
      <c r="L747" s="8" t="str">
        <f>IF(A747="","",IF(COUNTIF(TOther[Frequency],$L$1)=0,0,IF(A747=(A747-DAY(A747)+1+3*7-WEEKDAY(A747-DAY(A747)+8-4,1)),SUMIFS(TOther[Amount],TOther[Frequency],$L$1,TOther[Start Date],"&lt;="&amp;$A747,TOther[End Date Calc],"&gt;="&amp;A747),0)))</f>
        <v/>
      </c>
      <c r="M747" s="8" t="str">
        <f>IF(A747="","",IF(COUNTIF(TOther[Frequency],$M$1)=0,0,IF(A747=(A747-DAY(A747)+1+4*7-WEEKDAY(A747-DAY(A747)+8-4,1)),SUMIFS(TOther[Amount],TOther[Frequency],$M$1,TOther[Start Date],"&lt;="&amp;$A747,TOther[End Date Calc],"&gt;="&amp;A747),0)))</f>
        <v/>
      </c>
      <c r="N747" s="8" t="str" cm="1">
        <f t="array" ref="N747">IF(A747="","",IF(COUNTIF(TOther[Frequency],$N$1)=0,0,SUMPRODUCT(--(IFERROR(MOD(A747-TOther[Start Date],28),1)=0),--(TOther[Frequency]=$N$1),--(TOther[Start Date]&lt;=A747),--(TOther[End Date Calc]&gt;=A747),TOther[Amount])))</f>
        <v/>
      </c>
      <c r="O747" s="8" t="str" cm="1">
        <f t="array" ref="O747">IF(A747="","",IF(COUNTIF(TOther[Frequency],$O$1)=0,0,SUMPRODUCT(--(IFERROR(MOD(A747-TOther[Start Date],42),1)=0),--(TOther[Frequency]=$O$1),--(TOther[Start Date]&lt;=A747),--(TOther[End Date Calc]&gt;=A747),TOther[Amount])))</f>
        <v/>
      </c>
      <c r="P747" s="8" t="str" cm="1">
        <f t="array" ref="P747">IF(A747="","",IF(COUNTIF(TOther[Frequency],$P$1)=0,0,SUMPRODUCT(--(IFERROR(MOD(A747-TOther[Start Date],56),1)=0),--(TOther[Frequency]=$P$1),--(TOther[Start Date]&lt;=A747),--(TOther[End Date Calc]&gt;=A747),TOther[Amount])))</f>
        <v/>
      </c>
      <c r="Q747" s="8" t="str">
        <f>IF(A747="","",IF(COUNTIF(TOther[Frequency],$Q$1)=0,0,IF(B747="N",SUMIFS(TOther[Amount],TOther[Frequency],$Q$1,TOther[Start Date],"&lt;="&amp;$A747,TOther[End Date Calc],"&gt;="&amp;A747,TOther[Start Day],DAY(A747)),SUMIFS(TOther[Amount],TOther[Frequency],$Q$1,TOther[Start Date],"&lt;="&amp;$A747,TOther[End Date Calc],"&gt;="&amp;A747,TOther[Start Day],"&gt;="&amp;DAY(A747)))))</f>
        <v/>
      </c>
      <c r="R747" s="8" t="str" cm="1">
        <f t="array" ref="R747">IF(A747="","",IF(COUNTIF(TOther[Frequency],R$1)=0,0,SUMPRODUCT(--(TOther[Frequency]=R$1),--(TOther[Start Date]&lt;=A747),--(TOther[End Date Calc]&gt;=A747),IF(B747="N",--(TOther[Start Day]=DAY(A747)),--(TOther[Start Day]&gt;=DAY(A747))),--(IFERROR(MOD(TOther[Start Month]-MONTH(A747)+2,2),1)=0),TOther[Amount])))</f>
        <v/>
      </c>
      <c r="S747" s="8" t="str" cm="1">
        <f t="array" ref="S747">IF(A747="","",IF(COUNTIF(TOther[Frequency],S$1)=0,0,SUMPRODUCT(--(TOther[Frequency]=S$1),--(TOther[Start Date]&lt;=A747),--(TOther[End Date Calc]&gt;=A747),IF(B747="N",--(TOther[Start Day]=DAY(A747)),--(TOther[Start Day]&gt;=DAY(A747))),--(IFERROR(MOD(TOther[Start Month]-MONTH(A747)+3,3),1)=0),TOther[Amount])))</f>
        <v/>
      </c>
      <c r="T747" s="8" t="str" cm="1">
        <f t="array" ref="T747">IF($A747="","",IF(COUNTIF(TOther[Frequency],T$1)=0,0,SUMPRODUCT(--(TOther[Frequency]=T$1),--(TOther[Start Date]&lt;=$A747),--(TOther[End Date Calc]&gt;=$A747),IF($B747="N",--(TOther[Start Day]=DAY($A747)),--(TOther[Start Day]&gt;=DAY($A747))),--(IFERROR(MOD(TOther[Start Month]-MONTH($A747)+4,4),1)=0),TOther[Amount])))</f>
        <v/>
      </c>
      <c r="U747" s="8" t="str" cm="1">
        <f t="array" ref="U747">IF(A747="","",IF(COUNTIF(TOther[Frequency],$U$1)=0,0,SUMPRODUCT(--(TOther[Frequency]=$U$1),--(TOther[Start Date]&lt;=A747),--(TOther[End Date Calc]&gt;=A747),IF(B747="N",--(TOther[Start Day]=DAY(A747)),--(TOther[Start Day]&gt;=DAY(A747))),--(IFERROR(MOD(TOther[Start Month]-MONTH(A747)+6,6),1)=0),TOther[Amount])))</f>
        <v/>
      </c>
      <c r="V747" s="8" t="str" cm="1">
        <f t="array" ref="V747">IF(A747="","",IF(COUNTIF(TOther[Frequency],$V$1)=0,0,SUMPRODUCT(--(TOther[Frequency]=$V$1),--(TOther[Start Date]&lt;=A747),--(TOther[End Date Calc]&gt;=A747),IF(B747="N",--(TOther[Start Day]=DAY(A747)),--(TOther[Start Day]&gt;=DAY(A747))),--(IFERROR(MOD(TOther[Start Month]-MONTH(A747)+12,12),1)=0),TOther[Amount])))</f>
        <v/>
      </c>
      <c r="W747" s="8" t="str">
        <f>IF(A747="","",SUMIFS(TOther[Amount],TOther[Start Date],A747,TOther[Frequency],$W$1))</f>
        <v/>
      </c>
      <c r="X747" s="9" t="str">
        <f t="shared" si="55"/>
        <v/>
      </c>
      <c r="Y747" s="9" t="str">
        <f t="shared" si="59"/>
        <v/>
      </c>
      <c r="Z747" s="8" t="str" cm="1">
        <f t="array" ref="Z747">IF(A747="","",IF(COUNTIF('2) Income'!$D$13:$D$32,"Weekly")=0,0,SUMPRODUCT(--(IFERROR(MOD(A747-'2) Income'!$F$13:$F$32,7),1)=0),--('2) Income'!$D$13:$D$32="Weekly"),--('2) Income'!$F$13:$F$32&lt;=A747),'2) Income'!$E$13:$E$32)))</f>
        <v/>
      </c>
      <c r="AA747" s="8" t="str" cm="1">
        <f t="array" ref="AA747">IF(A747="","",IF(COUNTIF('2) Income'!$D$13:$D$32,"Every Other Week")=0,0,SUMPRODUCT(--(IFERROR(MOD(A747-'2) Income'!$F$13:$F$32,14),1)=0),--('2) Income'!$D$13:$D$32="Every Other Week"),--('2) Income'!$F$13:$F$32&lt;=A747),'2) Income'!$E$13:$E$32)))</f>
        <v/>
      </c>
      <c r="AB747" s="8" t="str">
        <f>IF(A747="","",IF(COUNTIF('2) Income'!$D$13:$D$32,"1st and 15th")=0,0,IF(OR(DAY(A747)=1,DAY(A747)=15),SUMIFS('2) Income'!$E$13:$E$32,'2) Income'!$D$13:$D$32,"1st and 15th",'2) Income'!$F$13:$F$32,"&lt;="&amp;$A747),0)))</f>
        <v/>
      </c>
      <c r="AC747" s="8" t="str">
        <f>IF(A747="","",IF(COUNTIF('2) Income'!$D$13:$D$32,"2nd Wednesday")=0,0,IF(A747=(A747-DAY(A747)+1+2*7-WEEKDAY(A747-DAY(A747)+8-4,1)),SUMIFS('2) Income'!$E$13:$E$32,'2) Income'!$D$13:$D$32,"2nd Wednesday",'2) Income'!$F$13:$F$32,"&lt;="&amp;$A747),0)))</f>
        <v/>
      </c>
      <c r="AD747" s="8" t="str">
        <f>IF(A747="","",IF(COUNTIF('2) Income'!$D$13:$D$32,"3rd Wednesday")=0,0,IF(A747=(A747-DAY(A747)+1+3*7-WEEKDAY(A747-DAY(A747)+8-4,1)),SUMIFS('2) Income'!$E$13:$E$32,'2) Income'!$D$13:$D$32,"3rd Wednesday",'2) Income'!$F$13:$F$32,"&lt;="&amp;$A747),0)))</f>
        <v/>
      </c>
      <c r="AE747" s="8" t="str">
        <f>IF(A747="","",IF(COUNTIF('2) Income'!$D$13:$D$32,"4th Wednesday")=0,0,IF(A747=(A747-DAY(A747)+1+4*7-WEEKDAY(A747-DAY(A747)+8-4,1)),SUMIFS('2) Income'!$E$13:$E$32,'2) Income'!$D$13:$D$32,"4th Wednesday",'2) Income'!$F$13:$F$32,"&lt;="&amp;$A747),0)))</f>
        <v/>
      </c>
      <c r="AF747" s="8" t="str" cm="1">
        <f t="array" ref="AF747">IF(A747="","",IF(COUNTIF('2) Income'!$D$13:$D$32,"Every 4 Weeks")=0,0,SUMPRODUCT(--(IFERROR(MOD(A747-'2) Income'!$F$13:$F$32,28),1)=0),--('2) Income'!$D$13:$D$32="Every 4 Weeks"),--('2) Income'!$F$13:$F$32&lt;=A747),'2) Income'!$E$13:$E$32)))</f>
        <v/>
      </c>
      <c r="AG747" s="8" t="str">
        <f>IF(A747="","",IF(COUNTIF('2) Income'!$D$13:$D$32,"Monthly")=0,0,IF(B747="N",SUMIFS('2) Income'!$E$13:$E$32,'2) Income'!$D$13:$D$32,"monthly",'2) Income'!$F$13:$F$32,"&lt;="&amp;$A747,'2) Income'!$I$13:$I$32,DAY(A747)),SUMIFS('2) Income'!$E$13:$E$32,'2) Income'!$D$13:$D$32,"monthly",'2) Income'!$F$13:$F$32,"&lt;="&amp;$A747,'2) Income'!$I$13:$I$32,"&gt;="&amp;DAY(A747)))))</f>
        <v/>
      </c>
      <c r="AH747" s="8" t="str" cm="1">
        <f t="array" ref="AH747">IF(A747="","",IF(COUNTIF('2) Income'!$D$13:$D$32,"Yearly")=0,0,SUMPRODUCT(--('2) Income'!$D$13:$D$32="Yearly"),--('2) Income'!$F$13:$F$32&lt;=A747),IF(B747="N",--('2) Income'!$I$13:$I$32=DAY(A747)),--('2) Income'!$I$13:$I$32&gt;=DAY(A747))),--(IFERROR(MOD('2) Income'!$H$13:$H$32-MONTH(A747)+12,12),1)=0),'2) Income'!$E$13:$E$32)))</f>
        <v/>
      </c>
      <c r="AI747" s="8" t="str">
        <f>IF(A747="","",IF(COUNTIF('2) Income'!$D$13:$D$32,"one-time")=0,0,SUMIFS('2) Income'!$E$13:$E$32,'2) Income'!$D$13:$D$32,"one-time",'2) Income'!$F$13:$F$32,"="&amp;$A747)))</f>
        <v/>
      </c>
      <c r="AJ747" s="9" t="str">
        <f t="shared" si="56"/>
        <v/>
      </c>
    </row>
    <row r="748" spans="1:36">
      <c r="A748" s="7" t="str">
        <f>IF(A747="","",IF(A747+1&lt;='1) Period'!$E$21,A747+1,""))</f>
        <v/>
      </c>
      <c r="B748" s="7" t="e">
        <f t="shared" si="57"/>
        <v>#VALUE!</v>
      </c>
      <c r="C748" t="e">
        <f t="shared" si="58"/>
        <v>#VALUE!</v>
      </c>
      <c r="D748" s="8" t="str">
        <f>IF(A748="","",IF(TEXT(A748,"dddd")='4) Happy Money'!$E$23,WAllowance,0))</f>
        <v/>
      </c>
      <c r="E748" s="8" t="str">
        <f>IF(A748="","",IF(B748="N",SUMIF(TMonthly[Day of the Month],DAY(A748),TMonthly[Amount]),SUMIF(TMonthly[Day of the Month],"&gt;="&amp;DAY(A748),TMonthly[Amount])))</f>
        <v/>
      </c>
      <c r="F748" s="8" t="str" cm="1">
        <f t="array" ref="F748">IF(A748="","",SUMPRODUCT(--(TYearly[Due Date]&lt;=A748),IF(B748="N",--(TYearly[Day]=DAY(A748)),--(TYearly[Day]&gt;=DAY(A748))),--(IFERROR(MOD(TYearly[Month]-MONTH(A748)+12,12),1)=0),TYearly[Amount]))</f>
        <v/>
      </c>
      <c r="G748" s="8" t="str">
        <f>IF(A748="","",SUMIF(TOneTime[Due Date],A748,TOneTime[Amount]))</f>
        <v/>
      </c>
      <c r="H748" s="8" t="str" cm="1">
        <f t="array" ref="H748">IF(A748="","",IF(COUNTIF(TOther[Frequency],$H$1)=0,0,SUMPRODUCT(--(IFERROR(MOD(A748-TOther[Start Date],7),1)=0),--(TOther[Frequency]=$H$1),--(TOther[Start Date]&lt;=A748),--(TOther[End Date Calc]&gt;=A748),TOther[Amount])))</f>
        <v/>
      </c>
      <c r="I748" s="8" t="str" cm="1">
        <f t="array" ref="I748">IF(A748="","",IF(COUNTIF(TOther[Frequency],$I$1)=0,0,SUMPRODUCT(--(IFERROR(MOD(A748-TOther[Start Date],14),1)=0),--(TOther[Frequency]=$I$1),--(TOther[Start Date]&lt;=A748),--(TOther[End Date Calc]&gt;=A748),TOther[Amount])))</f>
        <v/>
      </c>
      <c r="J748" s="8" t="str">
        <f>IF(A748="","",IF(COUNTIF(TOther[Frequency],$J$1)=0,0,IF(OR(DAY(A748)=1,DAY(A748)=15),SUMIFS(TOther[Amount],TOther[Frequency],$J$1,TOther[Start Date],"&lt;="&amp;$A748,TOther[End Date Calc],"&gt;="&amp;A748),0)))</f>
        <v/>
      </c>
      <c r="K748" s="8" t="str">
        <f>IF(A748="","",IF(COUNTIF(TOther[Frequency],$K$1)=0,0,IF(A748=(A748-DAY(A748)+1+2*7-WEEKDAY(A748-DAY(A748)+8-4,1)),SUMIFS(TOther[Amount],TOther[Frequency],$K$1,TOther[Start Date],"&lt;="&amp;$A748,TOther[End Date Calc],"&gt;="&amp;A748),0)))</f>
        <v/>
      </c>
      <c r="L748" s="8" t="str">
        <f>IF(A748="","",IF(COUNTIF(TOther[Frequency],$L$1)=0,0,IF(A748=(A748-DAY(A748)+1+3*7-WEEKDAY(A748-DAY(A748)+8-4,1)),SUMIFS(TOther[Amount],TOther[Frequency],$L$1,TOther[Start Date],"&lt;="&amp;$A748,TOther[End Date Calc],"&gt;="&amp;A748),0)))</f>
        <v/>
      </c>
      <c r="M748" s="8" t="str">
        <f>IF(A748="","",IF(COUNTIF(TOther[Frequency],$M$1)=0,0,IF(A748=(A748-DAY(A748)+1+4*7-WEEKDAY(A748-DAY(A748)+8-4,1)),SUMIFS(TOther[Amount],TOther[Frequency],$M$1,TOther[Start Date],"&lt;="&amp;$A748,TOther[End Date Calc],"&gt;="&amp;A748),0)))</f>
        <v/>
      </c>
      <c r="N748" s="8" t="str" cm="1">
        <f t="array" ref="N748">IF(A748="","",IF(COUNTIF(TOther[Frequency],$N$1)=0,0,SUMPRODUCT(--(IFERROR(MOD(A748-TOther[Start Date],28),1)=0),--(TOther[Frequency]=$N$1),--(TOther[Start Date]&lt;=A748),--(TOther[End Date Calc]&gt;=A748),TOther[Amount])))</f>
        <v/>
      </c>
      <c r="O748" s="8" t="str" cm="1">
        <f t="array" ref="O748">IF(A748="","",IF(COUNTIF(TOther[Frequency],$O$1)=0,0,SUMPRODUCT(--(IFERROR(MOD(A748-TOther[Start Date],42),1)=0),--(TOther[Frequency]=$O$1),--(TOther[Start Date]&lt;=A748),--(TOther[End Date Calc]&gt;=A748),TOther[Amount])))</f>
        <v/>
      </c>
      <c r="P748" s="8" t="str" cm="1">
        <f t="array" ref="P748">IF(A748="","",IF(COUNTIF(TOther[Frequency],$P$1)=0,0,SUMPRODUCT(--(IFERROR(MOD(A748-TOther[Start Date],56),1)=0),--(TOther[Frequency]=$P$1),--(TOther[Start Date]&lt;=A748),--(TOther[End Date Calc]&gt;=A748),TOther[Amount])))</f>
        <v/>
      </c>
      <c r="Q748" s="8" t="str">
        <f>IF(A748="","",IF(COUNTIF(TOther[Frequency],$Q$1)=0,0,IF(B748="N",SUMIFS(TOther[Amount],TOther[Frequency],$Q$1,TOther[Start Date],"&lt;="&amp;$A748,TOther[End Date Calc],"&gt;="&amp;A748,TOther[Start Day],DAY(A748)),SUMIFS(TOther[Amount],TOther[Frequency],$Q$1,TOther[Start Date],"&lt;="&amp;$A748,TOther[End Date Calc],"&gt;="&amp;A748,TOther[Start Day],"&gt;="&amp;DAY(A748)))))</f>
        <v/>
      </c>
      <c r="R748" s="8" t="str" cm="1">
        <f t="array" ref="R748">IF(A748="","",IF(COUNTIF(TOther[Frequency],R$1)=0,0,SUMPRODUCT(--(TOther[Frequency]=R$1),--(TOther[Start Date]&lt;=A748),--(TOther[End Date Calc]&gt;=A748),IF(B748="N",--(TOther[Start Day]=DAY(A748)),--(TOther[Start Day]&gt;=DAY(A748))),--(IFERROR(MOD(TOther[Start Month]-MONTH(A748)+2,2),1)=0),TOther[Amount])))</f>
        <v/>
      </c>
      <c r="S748" s="8" t="str" cm="1">
        <f t="array" ref="S748">IF(A748="","",IF(COUNTIF(TOther[Frequency],S$1)=0,0,SUMPRODUCT(--(TOther[Frequency]=S$1),--(TOther[Start Date]&lt;=A748),--(TOther[End Date Calc]&gt;=A748),IF(B748="N",--(TOther[Start Day]=DAY(A748)),--(TOther[Start Day]&gt;=DAY(A748))),--(IFERROR(MOD(TOther[Start Month]-MONTH(A748)+3,3),1)=0),TOther[Amount])))</f>
        <v/>
      </c>
      <c r="T748" s="8" t="str" cm="1">
        <f t="array" ref="T748">IF($A748="","",IF(COUNTIF(TOther[Frequency],T$1)=0,0,SUMPRODUCT(--(TOther[Frequency]=T$1),--(TOther[Start Date]&lt;=$A748),--(TOther[End Date Calc]&gt;=$A748),IF($B748="N",--(TOther[Start Day]=DAY($A748)),--(TOther[Start Day]&gt;=DAY($A748))),--(IFERROR(MOD(TOther[Start Month]-MONTH($A748)+4,4),1)=0),TOther[Amount])))</f>
        <v/>
      </c>
      <c r="U748" s="8" t="str" cm="1">
        <f t="array" ref="U748">IF(A748="","",IF(COUNTIF(TOther[Frequency],$U$1)=0,0,SUMPRODUCT(--(TOther[Frequency]=$U$1),--(TOther[Start Date]&lt;=A748),--(TOther[End Date Calc]&gt;=A748),IF(B748="N",--(TOther[Start Day]=DAY(A748)),--(TOther[Start Day]&gt;=DAY(A748))),--(IFERROR(MOD(TOther[Start Month]-MONTH(A748)+6,6),1)=0),TOther[Amount])))</f>
        <v/>
      </c>
      <c r="V748" s="8" t="str" cm="1">
        <f t="array" ref="V748">IF(A748="","",IF(COUNTIF(TOther[Frequency],$V$1)=0,0,SUMPRODUCT(--(TOther[Frequency]=$V$1),--(TOther[Start Date]&lt;=A748),--(TOther[End Date Calc]&gt;=A748),IF(B748="N",--(TOther[Start Day]=DAY(A748)),--(TOther[Start Day]&gt;=DAY(A748))),--(IFERROR(MOD(TOther[Start Month]-MONTH(A748)+12,12),1)=0),TOther[Amount])))</f>
        <v/>
      </c>
      <c r="W748" s="8" t="str">
        <f>IF(A748="","",SUMIFS(TOther[Amount],TOther[Start Date],A748,TOther[Frequency],$W$1))</f>
        <v/>
      </c>
      <c r="X748" s="9" t="str">
        <f t="shared" si="55"/>
        <v/>
      </c>
      <c r="Y748" s="9" t="str">
        <f t="shared" si="59"/>
        <v/>
      </c>
      <c r="Z748" s="8" t="str" cm="1">
        <f t="array" ref="Z748">IF(A748="","",IF(COUNTIF('2) Income'!$D$13:$D$32,"Weekly")=0,0,SUMPRODUCT(--(IFERROR(MOD(A748-'2) Income'!$F$13:$F$32,7),1)=0),--('2) Income'!$D$13:$D$32="Weekly"),--('2) Income'!$F$13:$F$32&lt;=A748),'2) Income'!$E$13:$E$32)))</f>
        <v/>
      </c>
      <c r="AA748" s="8" t="str" cm="1">
        <f t="array" ref="AA748">IF(A748="","",IF(COUNTIF('2) Income'!$D$13:$D$32,"Every Other Week")=0,0,SUMPRODUCT(--(IFERROR(MOD(A748-'2) Income'!$F$13:$F$32,14),1)=0),--('2) Income'!$D$13:$D$32="Every Other Week"),--('2) Income'!$F$13:$F$32&lt;=A748),'2) Income'!$E$13:$E$32)))</f>
        <v/>
      </c>
      <c r="AB748" s="8" t="str">
        <f>IF(A748="","",IF(COUNTIF('2) Income'!$D$13:$D$32,"1st and 15th")=0,0,IF(OR(DAY(A748)=1,DAY(A748)=15),SUMIFS('2) Income'!$E$13:$E$32,'2) Income'!$D$13:$D$32,"1st and 15th",'2) Income'!$F$13:$F$32,"&lt;="&amp;$A748),0)))</f>
        <v/>
      </c>
      <c r="AC748" s="8" t="str">
        <f>IF(A748="","",IF(COUNTIF('2) Income'!$D$13:$D$32,"2nd Wednesday")=0,0,IF(A748=(A748-DAY(A748)+1+2*7-WEEKDAY(A748-DAY(A748)+8-4,1)),SUMIFS('2) Income'!$E$13:$E$32,'2) Income'!$D$13:$D$32,"2nd Wednesday",'2) Income'!$F$13:$F$32,"&lt;="&amp;$A748),0)))</f>
        <v/>
      </c>
      <c r="AD748" s="8" t="str">
        <f>IF(A748="","",IF(COUNTIF('2) Income'!$D$13:$D$32,"3rd Wednesday")=0,0,IF(A748=(A748-DAY(A748)+1+3*7-WEEKDAY(A748-DAY(A748)+8-4,1)),SUMIFS('2) Income'!$E$13:$E$32,'2) Income'!$D$13:$D$32,"3rd Wednesday",'2) Income'!$F$13:$F$32,"&lt;="&amp;$A748),0)))</f>
        <v/>
      </c>
      <c r="AE748" s="8" t="str">
        <f>IF(A748="","",IF(COUNTIF('2) Income'!$D$13:$D$32,"4th Wednesday")=0,0,IF(A748=(A748-DAY(A748)+1+4*7-WEEKDAY(A748-DAY(A748)+8-4,1)),SUMIFS('2) Income'!$E$13:$E$32,'2) Income'!$D$13:$D$32,"4th Wednesday",'2) Income'!$F$13:$F$32,"&lt;="&amp;$A748),0)))</f>
        <v/>
      </c>
      <c r="AF748" s="8" t="str" cm="1">
        <f t="array" ref="AF748">IF(A748="","",IF(COUNTIF('2) Income'!$D$13:$D$32,"Every 4 Weeks")=0,0,SUMPRODUCT(--(IFERROR(MOD(A748-'2) Income'!$F$13:$F$32,28),1)=0),--('2) Income'!$D$13:$D$32="Every 4 Weeks"),--('2) Income'!$F$13:$F$32&lt;=A748),'2) Income'!$E$13:$E$32)))</f>
        <v/>
      </c>
      <c r="AG748" s="8" t="str">
        <f>IF(A748="","",IF(COUNTIF('2) Income'!$D$13:$D$32,"Monthly")=0,0,IF(B748="N",SUMIFS('2) Income'!$E$13:$E$32,'2) Income'!$D$13:$D$32,"monthly",'2) Income'!$F$13:$F$32,"&lt;="&amp;$A748,'2) Income'!$I$13:$I$32,DAY(A748)),SUMIFS('2) Income'!$E$13:$E$32,'2) Income'!$D$13:$D$32,"monthly",'2) Income'!$F$13:$F$32,"&lt;="&amp;$A748,'2) Income'!$I$13:$I$32,"&gt;="&amp;DAY(A748)))))</f>
        <v/>
      </c>
      <c r="AH748" s="8" t="str" cm="1">
        <f t="array" ref="AH748">IF(A748="","",IF(COUNTIF('2) Income'!$D$13:$D$32,"Yearly")=0,0,SUMPRODUCT(--('2) Income'!$D$13:$D$32="Yearly"),--('2) Income'!$F$13:$F$32&lt;=A748),IF(B748="N",--('2) Income'!$I$13:$I$32=DAY(A748)),--('2) Income'!$I$13:$I$32&gt;=DAY(A748))),--(IFERROR(MOD('2) Income'!$H$13:$H$32-MONTH(A748)+12,12),1)=0),'2) Income'!$E$13:$E$32)))</f>
        <v/>
      </c>
      <c r="AI748" s="8" t="str">
        <f>IF(A748="","",IF(COUNTIF('2) Income'!$D$13:$D$32,"one-time")=0,0,SUMIFS('2) Income'!$E$13:$E$32,'2) Income'!$D$13:$D$32,"one-time",'2) Income'!$F$13:$F$32,"="&amp;$A748)))</f>
        <v/>
      </c>
      <c r="AJ748" s="9" t="str">
        <f t="shared" si="56"/>
        <v/>
      </c>
    </row>
    <row r="749" spans="1:36">
      <c r="A749" s="7" t="str">
        <f>IF(A748="","",IF(A748+1&lt;='1) Period'!$E$21,A748+1,""))</f>
        <v/>
      </c>
      <c r="B749" s="7" t="e">
        <f t="shared" si="57"/>
        <v>#VALUE!</v>
      </c>
      <c r="C749" t="e">
        <f t="shared" si="58"/>
        <v>#VALUE!</v>
      </c>
      <c r="D749" s="8" t="str">
        <f>IF(A749="","",IF(TEXT(A749,"dddd")='4) Happy Money'!$E$23,WAllowance,0))</f>
        <v/>
      </c>
      <c r="E749" s="8" t="str">
        <f>IF(A749="","",IF(B749="N",SUMIF(TMonthly[Day of the Month],DAY(A749),TMonthly[Amount]),SUMIF(TMonthly[Day of the Month],"&gt;="&amp;DAY(A749),TMonthly[Amount])))</f>
        <v/>
      </c>
      <c r="F749" s="8" t="str" cm="1">
        <f t="array" ref="F749">IF(A749="","",SUMPRODUCT(--(TYearly[Due Date]&lt;=A749),IF(B749="N",--(TYearly[Day]=DAY(A749)),--(TYearly[Day]&gt;=DAY(A749))),--(IFERROR(MOD(TYearly[Month]-MONTH(A749)+12,12),1)=0),TYearly[Amount]))</f>
        <v/>
      </c>
      <c r="G749" s="8" t="str">
        <f>IF(A749="","",SUMIF(TOneTime[Due Date],A749,TOneTime[Amount]))</f>
        <v/>
      </c>
      <c r="H749" s="8" t="str" cm="1">
        <f t="array" ref="H749">IF(A749="","",IF(COUNTIF(TOther[Frequency],$H$1)=0,0,SUMPRODUCT(--(IFERROR(MOD(A749-TOther[Start Date],7),1)=0),--(TOther[Frequency]=$H$1),--(TOther[Start Date]&lt;=A749),--(TOther[End Date Calc]&gt;=A749),TOther[Amount])))</f>
        <v/>
      </c>
      <c r="I749" s="8" t="str" cm="1">
        <f t="array" ref="I749">IF(A749="","",IF(COUNTIF(TOther[Frequency],$I$1)=0,0,SUMPRODUCT(--(IFERROR(MOD(A749-TOther[Start Date],14),1)=0),--(TOther[Frequency]=$I$1),--(TOther[Start Date]&lt;=A749),--(TOther[End Date Calc]&gt;=A749),TOther[Amount])))</f>
        <v/>
      </c>
      <c r="J749" s="8" t="str">
        <f>IF(A749="","",IF(COUNTIF(TOther[Frequency],$J$1)=0,0,IF(OR(DAY(A749)=1,DAY(A749)=15),SUMIFS(TOther[Amount],TOther[Frequency],$J$1,TOther[Start Date],"&lt;="&amp;$A749,TOther[End Date Calc],"&gt;="&amp;A749),0)))</f>
        <v/>
      </c>
      <c r="K749" s="8" t="str">
        <f>IF(A749="","",IF(COUNTIF(TOther[Frequency],$K$1)=0,0,IF(A749=(A749-DAY(A749)+1+2*7-WEEKDAY(A749-DAY(A749)+8-4,1)),SUMIFS(TOther[Amount],TOther[Frequency],$K$1,TOther[Start Date],"&lt;="&amp;$A749,TOther[End Date Calc],"&gt;="&amp;A749),0)))</f>
        <v/>
      </c>
      <c r="L749" s="8" t="str">
        <f>IF(A749="","",IF(COUNTIF(TOther[Frequency],$L$1)=0,0,IF(A749=(A749-DAY(A749)+1+3*7-WEEKDAY(A749-DAY(A749)+8-4,1)),SUMIFS(TOther[Amount],TOther[Frequency],$L$1,TOther[Start Date],"&lt;="&amp;$A749,TOther[End Date Calc],"&gt;="&amp;A749),0)))</f>
        <v/>
      </c>
      <c r="M749" s="8" t="str">
        <f>IF(A749="","",IF(COUNTIF(TOther[Frequency],$M$1)=0,0,IF(A749=(A749-DAY(A749)+1+4*7-WEEKDAY(A749-DAY(A749)+8-4,1)),SUMIFS(TOther[Amount],TOther[Frequency],$M$1,TOther[Start Date],"&lt;="&amp;$A749,TOther[End Date Calc],"&gt;="&amp;A749),0)))</f>
        <v/>
      </c>
      <c r="N749" s="8" t="str" cm="1">
        <f t="array" ref="N749">IF(A749="","",IF(COUNTIF(TOther[Frequency],$N$1)=0,0,SUMPRODUCT(--(IFERROR(MOD(A749-TOther[Start Date],28),1)=0),--(TOther[Frequency]=$N$1),--(TOther[Start Date]&lt;=A749),--(TOther[End Date Calc]&gt;=A749),TOther[Amount])))</f>
        <v/>
      </c>
      <c r="O749" s="8" t="str" cm="1">
        <f t="array" ref="O749">IF(A749="","",IF(COUNTIF(TOther[Frequency],$O$1)=0,0,SUMPRODUCT(--(IFERROR(MOD(A749-TOther[Start Date],42),1)=0),--(TOther[Frequency]=$O$1),--(TOther[Start Date]&lt;=A749),--(TOther[End Date Calc]&gt;=A749),TOther[Amount])))</f>
        <v/>
      </c>
      <c r="P749" s="8" t="str" cm="1">
        <f t="array" ref="P749">IF(A749="","",IF(COUNTIF(TOther[Frequency],$P$1)=0,0,SUMPRODUCT(--(IFERROR(MOD(A749-TOther[Start Date],56),1)=0),--(TOther[Frequency]=$P$1),--(TOther[Start Date]&lt;=A749),--(TOther[End Date Calc]&gt;=A749),TOther[Amount])))</f>
        <v/>
      </c>
      <c r="Q749" s="8" t="str">
        <f>IF(A749="","",IF(COUNTIF(TOther[Frequency],$Q$1)=0,0,IF(B749="N",SUMIFS(TOther[Amount],TOther[Frequency],$Q$1,TOther[Start Date],"&lt;="&amp;$A749,TOther[End Date Calc],"&gt;="&amp;A749,TOther[Start Day],DAY(A749)),SUMIFS(TOther[Amount],TOther[Frequency],$Q$1,TOther[Start Date],"&lt;="&amp;$A749,TOther[End Date Calc],"&gt;="&amp;A749,TOther[Start Day],"&gt;="&amp;DAY(A749)))))</f>
        <v/>
      </c>
      <c r="R749" s="8" t="str" cm="1">
        <f t="array" ref="R749">IF(A749="","",IF(COUNTIF(TOther[Frequency],R$1)=0,0,SUMPRODUCT(--(TOther[Frequency]=R$1),--(TOther[Start Date]&lt;=A749),--(TOther[End Date Calc]&gt;=A749),IF(B749="N",--(TOther[Start Day]=DAY(A749)),--(TOther[Start Day]&gt;=DAY(A749))),--(IFERROR(MOD(TOther[Start Month]-MONTH(A749)+2,2),1)=0),TOther[Amount])))</f>
        <v/>
      </c>
      <c r="S749" s="8" t="str" cm="1">
        <f t="array" ref="S749">IF(A749="","",IF(COUNTIF(TOther[Frequency],S$1)=0,0,SUMPRODUCT(--(TOther[Frequency]=S$1),--(TOther[Start Date]&lt;=A749),--(TOther[End Date Calc]&gt;=A749),IF(B749="N",--(TOther[Start Day]=DAY(A749)),--(TOther[Start Day]&gt;=DAY(A749))),--(IFERROR(MOD(TOther[Start Month]-MONTH(A749)+3,3),1)=0),TOther[Amount])))</f>
        <v/>
      </c>
      <c r="T749" s="8" t="str" cm="1">
        <f t="array" ref="T749">IF($A749="","",IF(COUNTIF(TOther[Frequency],T$1)=0,0,SUMPRODUCT(--(TOther[Frequency]=T$1),--(TOther[Start Date]&lt;=$A749),--(TOther[End Date Calc]&gt;=$A749),IF($B749="N",--(TOther[Start Day]=DAY($A749)),--(TOther[Start Day]&gt;=DAY($A749))),--(IFERROR(MOD(TOther[Start Month]-MONTH($A749)+4,4),1)=0),TOther[Amount])))</f>
        <v/>
      </c>
      <c r="U749" s="8" t="str" cm="1">
        <f t="array" ref="U749">IF(A749="","",IF(COUNTIF(TOther[Frequency],$U$1)=0,0,SUMPRODUCT(--(TOther[Frequency]=$U$1),--(TOther[Start Date]&lt;=A749),--(TOther[End Date Calc]&gt;=A749),IF(B749="N",--(TOther[Start Day]=DAY(A749)),--(TOther[Start Day]&gt;=DAY(A749))),--(IFERROR(MOD(TOther[Start Month]-MONTH(A749)+6,6),1)=0),TOther[Amount])))</f>
        <v/>
      </c>
      <c r="V749" s="8" t="str" cm="1">
        <f t="array" ref="V749">IF(A749="","",IF(COUNTIF(TOther[Frequency],$V$1)=0,0,SUMPRODUCT(--(TOther[Frequency]=$V$1),--(TOther[Start Date]&lt;=A749),--(TOther[End Date Calc]&gt;=A749),IF(B749="N",--(TOther[Start Day]=DAY(A749)),--(TOther[Start Day]&gt;=DAY(A749))),--(IFERROR(MOD(TOther[Start Month]-MONTH(A749)+12,12),1)=0),TOther[Amount])))</f>
        <v/>
      </c>
      <c r="W749" s="8" t="str">
        <f>IF(A749="","",SUMIFS(TOther[Amount],TOther[Start Date],A749,TOther[Frequency],$W$1))</f>
        <v/>
      </c>
      <c r="X749" s="9" t="str">
        <f t="shared" si="55"/>
        <v/>
      </c>
      <c r="Y749" s="9" t="str">
        <f t="shared" si="59"/>
        <v/>
      </c>
      <c r="Z749" s="8" t="str" cm="1">
        <f t="array" ref="Z749">IF(A749="","",IF(COUNTIF('2) Income'!$D$13:$D$32,"Weekly")=0,0,SUMPRODUCT(--(IFERROR(MOD(A749-'2) Income'!$F$13:$F$32,7),1)=0),--('2) Income'!$D$13:$D$32="Weekly"),--('2) Income'!$F$13:$F$32&lt;=A749),'2) Income'!$E$13:$E$32)))</f>
        <v/>
      </c>
      <c r="AA749" s="8" t="str" cm="1">
        <f t="array" ref="AA749">IF(A749="","",IF(COUNTIF('2) Income'!$D$13:$D$32,"Every Other Week")=0,0,SUMPRODUCT(--(IFERROR(MOD(A749-'2) Income'!$F$13:$F$32,14),1)=0),--('2) Income'!$D$13:$D$32="Every Other Week"),--('2) Income'!$F$13:$F$32&lt;=A749),'2) Income'!$E$13:$E$32)))</f>
        <v/>
      </c>
      <c r="AB749" s="8" t="str">
        <f>IF(A749="","",IF(COUNTIF('2) Income'!$D$13:$D$32,"1st and 15th")=0,0,IF(OR(DAY(A749)=1,DAY(A749)=15),SUMIFS('2) Income'!$E$13:$E$32,'2) Income'!$D$13:$D$32,"1st and 15th",'2) Income'!$F$13:$F$32,"&lt;="&amp;$A749),0)))</f>
        <v/>
      </c>
      <c r="AC749" s="8" t="str">
        <f>IF(A749="","",IF(COUNTIF('2) Income'!$D$13:$D$32,"2nd Wednesday")=0,0,IF(A749=(A749-DAY(A749)+1+2*7-WEEKDAY(A749-DAY(A749)+8-4,1)),SUMIFS('2) Income'!$E$13:$E$32,'2) Income'!$D$13:$D$32,"2nd Wednesday",'2) Income'!$F$13:$F$32,"&lt;="&amp;$A749),0)))</f>
        <v/>
      </c>
      <c r="AD749" s="8" t="str">
        <f>IF(A749="","",IF(COUNTIF('2) Income'!$D$13:$D$32,"3rd Wednesday")=0,0,IF(A749=(A749-DAY(A749)+1+3*7-WEEKDAY(A749-DAY(A749)+8-4,1)),SUMIFS('2) Income'!$E$13:$E$32,'2) Income'!$D$13:$D$32,"3rd Wednesday",'2) Income'!$F$13:$F$32,"&lt;="&amp;$A749),0)))</f>
        <v/>
      </c>
      <c r="AE749" s="8" t="str">
        <f>IF(A749="","",IF(COUNTIF('2) Income'!$D$13:$D$32,"4th Wednesday")=0,0,IF(A749=(A749-DAY(A749)+1+4*7-WEEKDAY(A749-DAY(A749)+8-4,1)),SUMIFS('2) Income'!$E$13:$E$32,'2) Income'!$D$13:$D$32,"4th Wednesday",'2) Income'!$F$13:$F$32,"&lt;="&amp;$A749),0)))</f>
        <v/>
      </c>
      <c r="AF749" s="8" t="str" cm="1">
        <f t="array" ref="AF749">IF(A749="","",IF(COUNTIF('2) Income'!$D$13:$D$32,"Every 4 Weeks")=0,0,SUMPRODUCT(--(IFERROR(MOD(A749-'2) Income'!$F$13:$F$32,28),1)=0),--('2) Income'!$D$13:$D$32="Every 4 Weeks"),--('2) Income'!$F$13:$F$32&lt;=A749),'2) Income'!$E$13:$E$32)))</f>
        <v/>
      </c>
      <c r="AG749" s="8" t="str">
        <f>IF(A749="","",IF(COUNTIF('2) Income'!$D$13:$D$32,"Monthly")=0,0,IF(B749="N",SUMIFS('2) Income'!$E$13:$E$32,'2) Income'!$D$13:$D$32,"monthly",'2) Income'!$F$13:$F$32,"&lt;="&amp;$A749,'2) Income'!$I$13:$I$32,DAY(A749)),SUMIFS('2) Income'!$E$13:$E$32,'2) Income'!$D$13:$D$32,"monthly",'2) Income'!$F$13:$F$32,"&lt;="&amp;$A749,'2) Income'!$I$13:$I$32,"&gt;="&amp;DAY(A749)))))</f>
        <v/>
      </c>
      <c r="AH749" s="8" t="str" cm="1">
        <f t="array" ref="AH749">IF(A749="","",IF(COUNTIF('2) Income'!$D$13:$D$32,"Yearly")=0,0,SUMPRODUCT(--('2) Income'!$D$13:$D$32="Yearly"),--('2) Income'!$F$13:$F$32&lt;=A749),IF(B749="N",--('2) Income'!$I$13:$I$32=DAY(A749)),--('2) Income'!$I$13:$I$32&gt;=DAY(A749))),--(IFERROR(MOD('2) Income'!$H$13:$H$32-MONTH(A749)+12,12),1)=0),'2) Income'!$E$13:$E$32)))</f>
        <v/>
      </c>
      <c r="AI749" s="8" t="str">
        <f>IF(A749="","",IF(COUNTIF('2) Income'!$D$13:$D$32,"one-time")=0,0,SUMIFS('2) Income'!$E$13:$E$32,'2) Income'!$D$13:$D$32,"one-time",'2) Income'!$F$13:$F$32,"="&amp;$A749)))</f>
        <v/>
      </c>
      <c r="AJ749" s="9" t="str">
        <f t="shared" si="56"/>
        <v/>
      </c>
    </row>
    <row r="750" spans="1:36">
      <c r="A750" s="7" t="str">
        <f>IF(A749="","",IF(A749+1&lt;='1) Period'!$E$21,A749+1,""))</f>
        <v/>
      </c>
      <c r="B750" s="7" t="e">
        <f t="shared" si="57"/>
        <v>#VALUE!</v>
      </c>
      <c r="C750" t="e">
        <f t="shared" si="58"/>
        <v>#VALUE!</v>
      </c>
      <c r="D750" s="8" t="str">
        <f>IF(A750="","",IF(TEXT(A750,"dddd")='4) Happy Money'!$E$23,WAllowance,0))</f>
        <v/>
      </c>
      <c r="E750" s="8" t="str">
        <f>IF(A750="","",IF(B750="N",SUMIF(TMonthly[Day of the Month],DAY(A750),TMonthly[Amount]),SUMIF(TMonthly[Day of the Month],"&gt;="&amp;DAY(A750),TMonthly[Amount])))</f>
        <v/>
      </c>
      <c r="F750" s="8" t="str" cm="1">
        <f t="array" ref="F750">IF(A750="","",SUMPRODUCT(--(TYearly[Due Date]&lt;=A750),IF(B750="N",--(TYearly[Day]=DAY(A750)),--(TYearly[Day]&gt;=DAY(A750))),--(IFERROR(MOD(TYearly[Month]-MONTH(A750)+12,12),1)=0),TYearly[Amount]))</f>
        <v/>
      </c>
      <c r="G750" s="8" t="str">
        <f>IF(A750="","",SUMIF(TOneTime[Due Date],A750,TOneTime[Amount]))</f>
        <v/>
      </c>
      <c r="H750" s="8" t="str" cm="1">
        <f t="array" ref="H750">IF(A750="","",IF(COUNTIF(TOther[Frequency],$H$1)=0,0,SUMPRODUCT(--(IFERROR(MOD(A750-TOther[Start Date],7),1)=0),--(TOther[Frequency]=$H$1),--(TOther[Start Date]&lt;=A750),--(TOther[End Date Calc]&gt;=A750),TOther[Amount])))</f>
        <v/>
      </c>
      <c r="I750" s="8" t="str" cm="1">
        <f t="array" ref="I750">IF(A750="","",IF(COUNTIF(TOther[Frequency],$I$1)=0,0,SUMPRODUCT(--(IFERROR(MOD(A750-TOther[Start Date],14),1)=0),--(TOther[Frequency]=$I$1),--(TOther[Start Date]&lt;=A750),--(TOther[End Date Calc]&gt;=A750),TOther[Amount])))</f>
        <v/>
      </c>
      <c r="J750" s="8" t="str">
        <f>IF(A750="","",IF(COUNTIF(TOther[Frequency],$J$1)=0,0,IF(OR(DAY(A750)=1,DAY(A750)=15),SUMIFS(TOther[Amount],TOther[Frequency],$J$1,TOther[Start Date],"&lt;="&amp;$A750,TOther[End Date Calc],"&gt;="&amp;A750),0)))</f>
        <v/>
      </c>
      <c r="K750" s="8" t="str">
        <f>IF(A750="","",IF(COUNTIF(TOther[Frequency],$K$1)=0,0,IF(A750=(A750-DAY(A750)+1+2*7-WEEKDAY(A750-DAY(A750)+8-4,1)),SUMIFS(TOther[Amount],TOther[Frequency],$K$1,TOther[Start Date],"&lt;="&amp;$A750,TOther[End Date Calc],"&gt;="&amp;A750),0)))</f>
        <v/>
      </c>
      <c r="L750" s="8" t="str">
        <f>IF(A750="","",IF(COUNTIF(TOther[Frequency],$L$1)=0,0,IF(A750=(A750-DAY(A750)+1+3*7-WEEKDAY(A750-DAY(A750)+8-4,1)),SUMIFS(TOther[Amount],TOther[Frequency],$L$1,TOther[Start Date],"&lt;="&amp;$A750,TOther[End Date Calc],"&gt;="&amp;A750),0)))</f>
        <v/>
      </c>
      <c r="M750" s="8" t="str">
        <f>IF(A750="","",IF(COUNTIF(TOther[Frequency],$M$1)=0,0,IF(A750=(A750-DAY(A750)+1+4*7-WEEKDAY(A750-DAY(A750)+8-4,1)),SUMIFS(TOther[Amount],TOther[Frequency],$M$1,TOther[Start Date],"&lt;="&amp;$A750,TOther[End Date Calc],"&gt;="&amp;A750),0)))</f>
        <v/>
      </c>
      <c r="N750" s="8" t="str" cm="1">
        <f t="array" ref="N750">IF(A750="","",IF(COUNTIF(TOther[Frequency],$N$1)=0,0,SUMPRODUCT(--(IFERROR(MOD(A750-TOther[Start Date],28),1)=0),--(TOther[Frequency]=$N$1),--(TOther[Start Date]&lt;=A750),--(TOther[End Date Calc]&gt;=A750),TOther[Amount])))</f>
        <v/>
      </c>
      <c r="O750" s="8" t="str" cm="1">
        <f t="array" ref="O750">IF(A750="","",IF(COUNTIF(TOther[Frequency],$O$1)=0,0,SUMPRODUCT(--(IFERROR(MOD(A750-TOther[Start Date],42),1)=0),--(TOther[Frequency]=$O$1),--(TOther[Start Date]&lt;=A750),--(TOther[End Date Calc]&gt;=A750),TOther[Amount])))</f>
        <v/>
      </c>
      <c r="P750" s="8" t="str" cm="1">
        <f t="array" ref="P750">IF(A750="","",IF(COUNTIF(TOther[Frequency],$P$1)=0,0,SUMPRODUCT(--(IFERROR(MOD(A750-TOther[Start Date],56),1)=0),--(TOther[Frequency]=$P$1),--(TOther[Start Date]&lt;=A750),--(TOther[End Date Calc]&gt;=A750),TOther[Amount])))</f>
        <v/>
      </c>
      <c r="Q750" s="8" t="str">
        <f>IF(A750="","",IF(COUNTIF(TOther[Frequency],$Q$1)=0,0,IF(B750="N",SUMIFS(TOther[Amount],TOther[Frequency],$Q$1,TOther[Start Date],"&lt;="&amp;$A750,TOther[End Date Calc],"&gt;="&amp;A750,TOther[Start Day],DAY(A750)),SUMIFS(TOther[Amount],TOther[Frequency],$Q$1,TOther[Start Date],"&lt;="&amp;$A750,TOther[End Date Calc],"&gt;="&amp;A750,TOther[Start Day],"&gt;="&amp;DAY(A750)))))</f>
        <v/>
      </c>
      <c r="R750" s="8" t="str" cm="1">
        <f t="array" ref="R750">IF(A750="","",IF(COUNTIF(TOther[Frequency],R$1)=0,0,SUMPRODUCT(--(TOther[Frequency]=R$1),--(TOther[Start Date]&lt;=A750),--(TOther[End Date Calc]&gt;=A750),IF(B750="N",--(TOther[Start Day]=DAY(A750)),--(TOther[Start Day]&gt;=DAY(A750))),--(IFERROR(MOD(TOther[Start Month]-MONTH(A750)+2,2),1)=0),TOther[Amount])))</f>
        <v/>
      </c>
      <c r="S750" s="8" t="str" cm="1">
        <f t="array" ref="S750">IF(A750="","",IF(COUNTIF(TOther[Frequency],S$1)=0,0,SUMPRODUCT(--(TOther[Frequency]=S$1),--(TOther[Start Date]&lt;=A750),--(TOther[End Date Calc]&gt;=A750),IF(B750="N",--(TOther[Start Day]=DAY(A750)),--(TOther[Start Day]&gt;=DAY(A750))),--(IFERROR(MOD(TOther[Start Month]-MONTH(A750)+3,3),1)=0),TOther[Amount])))</f>
        <v/>
      </c>
      <c r="T750" s="8" t="str" cm="1">
        <f t="array" ref="T750">IF($A750="","",IF(COUNTIF(TOther[Frequency],T$1)=0,0,SUMPRODUCT(--(TOther[Frequency]=T$1),--(TOther[Start Date]&lt;=$A750),--(TOther[End Date Calc]&gt;=$A750),IF($B750="N",--(TOther[Start Day]=DAY($A750)),--(TOther[Start Day]&gt;=DAY($A750))),--(IFERROR(MOD(TOther[Start Month]-MONTH($A750)+4,4),1)=0),TOther[Amount])))</f>
        <v/>
      </c>
      <c r="U750" s="8" t="str" cm="1">
        <f t="array" ref="U750">IF(A750="","",IF(COUNTIF(TOther[Frequency],$U$1)=0,0,SUMPRODUCT(--(TOther[Frequency]=$U$1),--(TOther[Start Date]&lt;=A750),--(TOther[End Date Calc]&gt;=A750),IF(B750="N",--(TOther[Start Day]=DAY(A750)),--(TOther[Start Day]&gt;=DAY(A750))),--(IFERROR(MOD(TOther[Start Month]-MONTH(A750)+6,6),1)=0),TOther[Amount])))</f>
        <v/>
      </c>
      <c r="V750" s="8" t="str" cm="1">
        <f t="array" ref="V750">IF(A750="","",IF(COUNTIF(TOther[Frequency],$V$1)=0,0,SUMPRODUCT(--(TOther[Frequency]=$V$1),--(TOther[Start Date]&lt;=A750),--(TOther[End Date Calc]&gt;=A750),IF(B750="N",--(TOther[Start Day]=DAY(A750)),--(TOther[Start Day]&gt;=DAY(A750))),--(IFERROR(MOD(TOther[Start Month]-MONTH(A750)+12,12),1)=0),TOther[Amount])))</f>
        <v/>
      </c>
      <c r="W750" s="8" t="str">
        <f>IF(A750="","",SUMIFS(TOther[Amount],TOther[Start Date],A750,TOther[Frequency],$W$1))</f>
        <v/>
      </c>
      <c r="X750" s="9" t="str">
        <f t="shared" si="55"/>
        <v/>
      </c>
      <c r="Y750" s="9" t="str">
        <f t="shared" si="59"/>
        <v/>
      </c>
      <c r="Z750" s="8" t="str" cm="1">
        <f t="array" ref="Z750">IF(A750="","",IF(COUNTIF('2) Income'!$D$13:$D$32,"Weekly")=0,0,SUMPRODUCT(--(IFERROR(MOD(A750-'2) Income'!$F$13:$F$32,7),1)=0),--('2) Income'!$D$13:$D$32="Weekly"),--('2) Income'!$F$13:$F$32&lt;=A750),'2) Income'!$E$13:$E$32)))</f>
        <v/>
      </c>
      <c r="AA750" s="8" t="str" cm="1">
        <f t="array" ref="AA750">IF(A750="","",IF(COUNTIF('2) Income'!$D$13:$D$32,"Every Other Week")=0,0,SUMPRODUCT(--(IFERROR(MOD(A750-'2) Income'!$F$13:$F$32,14),1)=0),--('2) Income'!$D$13:$D$32="Every Other Week"),--('2) Income'!$F$13:$F$32&lt;=A750),'2) Income'!$E$13:$E$32)))</f>
        <v/>
      </c>
      <c r="AB750" s="8" t="str">
        <f>IF(A750="","",IF(COUNTIF('2) Income'!$D$13:$D$32,"1st and 15th")=0,0,IF(OR(DAY(A750)=1,DAY(A750)=15),SUMIFS('2) Income'!$E$13:$E$32,'2) Income'!$D$13:$D$32,"1st and 15th",'2) Income'!$F$13:$F$32,"&lt;="&amp;$A750),0)))</f>
        <v/>
      </c>
      <c r="AC750" s="8" t="str">
        <f>IF(A750="","",IF(COUNTIF('2) Income'!$D$13:$D$32,"2nd Wednesday")=0,0,IF(A750=(A750-DAY(A750)+1+2*7-WEEKDAY(A750-DAY(A750)+8-4,1)),SUMIFS('2) Income'!$E$13:$E$32,'2) Income'!$D$13:$D$32,"2nd Wednesday",'2) Income'!$F$13:$F$32,"&lt;="&amp;$A750),0)))</f>
        <v/>
      </c>
      <c r="AD750" s="8" t="str">
        <f>IF(A750="","",IF(COUNTIF('2) Income'!$D$13:$D$32,"3rd Wednesday")=0,0,IF(A750=(A750-DAY(A750)+1+3*7-WEEKDAY(A750-DAY(A750)+8-4,1)),SUMIFS('2) Income'!$E$13:$E$32,'2) Income'!$D$13:$D$32,"3rd Wednesday",'2) Income'!$F$13:$F$32,"&lt;="&amp;$A750),0)))</f>
        <v/>
      </c>
      <c r="AE750" s="8" t="str">
        <f>IF(A750="","",IF(COUNTIF('2) Income'!$D$13:$D$32,"4th Wednesday")=0,0,IF(A750=(A750-DAY(A750)+1+4*7-WEEKDAY(A750-DAY(A750)+8-4,1)),SUMIFS('2) Income'!$E$13:$E$32,'2) Income'!$D$13:$D$32,"4th Wednesday",'2) Income'!$F$13:$F$32,"&lt;="&amp;$A750),0)))</f>
        <v/>
      </c>
      <c r="AF750" s="8" t="str" cm="1">
        <f t="array" ref="AF750">IF(A750="","",IF(COUNTIF('2) Income'!$D$13:$D$32,"Every 4 Weeks")=0,0,SUMPRODUCT(--(IFERROR(MOD(A750-'2) Income'!$F$13:$F$32,28),1)=0),--('2) Income'!$D$13:$D$32="Every 4 Weeks"),--('2) Income'!$F$13:$F$32&lt;=A750),'2) Income'!$E$13:$E$32)))</f>
        <v/>
      </c>
      <c r="AG750" s="8" t="str">
        <f>IF(A750="","",IF(COUNTIF('2) Income'!$D$13:$D$32,"Monthly")=0,0,IF(B750="N",SUMIFS('2) Income'!$E$13:$E$32,'2) Income'!$D$13:$D$32,"monthly",'2) Income'!$F$13:$F$32,"&lt;="&amp;$A750,'2) Income'!$I$13:$I$32,DAY(A750)),SUMIFS('2) Income'!$E$13:$E$32,'2) Income'!$D$13:$D$32,"monthly",'2) Income'!$F$13:$F$32,"&lt;="&amp;$A750,'2) Income'!$I$13:$I$32,"&gt;="&amp;DAY(A750)))))</f>
        <v/>
      </c>
      <c r="AH750" s="8" t="str" cm="1">
        <f t="array" ref="AH750">IF(A750="","",IF(COUNTIF('2) Income'!$D$13:$D$32,"Yearly")=0,0,SUMPRODUCT(--('2) Income'!$D$13:$D$32="Yearly"),--('2) Income'!$F$13:$F$32&lt;=A750),IF(B750="N",--('2) Income'!$I$13:$I$32=DAY(A750)),--('2) Income'!$I$13:$I$32&gt;=DAY(A750))),--(IFERROR(MOD('2) Income'!$H$13:$H$32-MONTH(A750)+12,12),1)=0),'2) Income'!$E$13:$E$32)))</f>
        <v/>
      </c>
      <c r="AI750" s="8" t="str">
        <f>IF(A750="","",IF(COUNTIF('2) Income'!$D$13:$D$32,"one-time")=0,0,SUMIFS('2) Income'!$E$13:$E$32,'2) Income'!$D$13:$D$32,"one-time",'2) Income'!$F$13:$F$32,"="&amp;$A750)))</f>
        <v/>
      </c>
      <c r="AJ750" s="9" t="str">
        <f t="shared" si="56"/>
        <v/>
      </c>
    </row>
    <row r="751" spans="1:36">
      <c r="A751" s="7" t="str">
        <f>IF(A750="","",IF(A750+1&lt;='1) Period'!$E$21,A750+1,""))</f>
        <v/>
      </c>
      <c r="B751" s="7" t="e">
        <f t="shared" si="57"/>
        <v>#VALUE!</v>
      </c>
      <c r="C751" t="e">
        <f t="shared" si="58"/>
        <v>#VALUE!</v>
      </c>
      <c r="D751" s="8" t="str">
        <f>IF(A751="","",IF(TEXT(A751,"dddd")='4) Happy Money'!$E$23,WAllowance,0))</f>
        <v/>
      </c>
      <c r="E751" s="8" t="str">
        <f>IF(A751="","",IF(B751="N",SUMIF(TMonthly[Day of the Month],DAY(A751),TMonthly[Amount]),SUMIF(TMonthly[Day of the Month],"&gt;="&amp;DAY(A751),TMonthly[Amount])))</f>
        <v/>
      </c>
      <c r="F751" s="8" t="str" cm="1">
        <f t="array" ref="F751">IF(A751="","",SUMPRODUCT(--(TYearly[Due Date]&lt;=A751),IF(B751="N",--(TYearly[Day]=DAY(A751)),--(TYearly[Day]&gt;=DAY(A751))),--(IFERROR(MOD(TYearly[Month]-MONTH(A751)+12,12),1)=0),TYearly[Amount]))</f>
        <v/>
      </c>
      <c r="G751" s="8" t="str">
        <f>IF(A751="","",SUMIF(TOneTime[Due Date],A751,TOneTime[Amount]))</f>
        <v/>
      </c>
      <c r="H751" s="8" t="str" cm="1">
        <f t="array" ref="H751">IF(A751="","",IF(COUNTIF(TOther[Frequency],$H$1)=0,0,SUMPRODUCT(--(IFERROR(MOD(A751-TOther[Start Date],7),1)=0),--(TOther[Frequency]=$H$1),--(TOther[Start Date]&lt;=A751),--(TOther[End Date Calc]&gt;=A751),TOther[Amount])))</f>
        <v/>
      </c>
      <c r="I751" s="8" t="str" cm="1">
        <f t="array" ref="I751">IF(A751="","",IF(COUNTIF(TOther[Frequency],$I$1)=0,0,SUMPRODUCT(--(IFERROR(MOD(A751-TOther[Start Date],14),1)=0),--(TOther[Frequency]=$I$1),--(TOther[Start Date]&lt;=A751),--(TOther[End Date Calc]&gt;=A751),TOther[Amount])))</f>
        <v/>
      </c>
      <c r="J751" s="8" t="str">
        <f>IF(A751="","",IF(COUNTIF(TOther[Frequency],$J$1)=0,0,IF(OR(DAY(A751)=1,DAY(A751)=15),SUMIFS(TOther[Amount],TOther[Frequency],$J$1,TOther[Start Date],"&lt;="&amp;$A751,TOther[End Date Calc],"&gt;="&amp;A751),0)))</f>
        <v/>
      </c>
      <c r="K751" s="8" t="str">
        <f>IF(A751="","",IF(COUNTIF(TOther[Frequency],$K$1)=0,0,IF(A751=(A751-DAY(A751)+1+2*7-WEEKDAY(A751-DAY(A751)+8-4,1)),SUMIFS(TOther[Amount],TOther[Frequency],$K$1,TOther[Start Date],"&lt;="&amp;$A751,TOther[End Date Calc],"&gt;="&amp;A751),0)))</f>
        <v/>
      </c>
      <c r="L751" s="8" t="str">
        <f>IF(A751="","",IF(COUNTIF(TOther[Frequency],$L$1)=0,0,IF(A751=(A751-DAY(A751)+1+3*7-WEEKDAY(A751-DAY(A751)+8-4,1)),SUMIFS(TOther[Amount],TOther[Frequency],$L$1,TOther[Start Date],"&lt;="&amp;$A751,TOther[End Date Calc],"&gt;="&amp;A751),0)))</f>
        <v/>
      </c>
      <c r="M751" s="8" t="str">
        <f>IF(A751="","",IF(COUNTIF(TOther[Frequency],$M$1)=0,0,IF(A751=(A751-DAY(A751)+1+4*7-WEEKDAY(A751-DAY(A751)+8-4,1)),SUMIFS(TOther[Amount],TOther[Frequency],$M$1,TOther[Start Date],"&lt;="&amp;$A751,TOther[End Date Calc],"&gt;="&amp;A751),0)))</f>
        <v/>
      </c>
      <c r="N751" s="8" t="str" cm="1">
        <f t="array" ref="N751">IF(A751="","",IF(COUNTIF(TOther[Frequency],$N$1)=0,0,SUMPRODUCT(--(IFERROR(MOD(A751-TOther[Start Date],28),1)=0),--(TOther[Frequency]=$N$1),--(TOther[Start Date]&lt;=A751),--(TOther[End Date Calc]&gt;=A751),TOther[Amount])))</f>
        <v/>
      </c>
      <c r="O751" s="8" t="str" cm="1">
        <f t="array" ref="O751">IF(A751="","",IF(COUNTIF(TOther[Frequency],$O$1)=0,0,SUMPRODUCT(--(IFERROR(MOD(A751-TOther[Start Date],42),1)=0),--(TOther[Frequency]=$O$1),--(TOther[Start Date]&lt;=A751),--(TOther[End Date Calc]&gt;=A751),TOther[Amount])))</f>
        <v/>
      </c>
      <c r="P751" s="8" t="str" cm="1">
        <f t="array" ref="P751">IF(A751="","",IF(COUNTIF(TOther[Frequency],$P$1)=0,0,SUMPRODUCT(--(IFERROR(MOD(A751-TOther[Start Date],56),1)=0),--(TOther[Frequency]=$P$1),--(TOther[Start Date]&lt;=A751),--(TOther[End Date Calc]&gt;=A751),TOther[Amount])))</f>
        <v/>
      </c>
      <c r="Q751" s="8" t="str">
        <f>IF(A751="","",IF(COUNTIF(TOther[Frequency],$Q$1)=0,0,IF(B751="N",SUMIFS(TOther[Amount],TOther[Frequency],$Q$1,TOther[Start Date],"&lt;="&amp;$A751,TOther[End Date Calc],"&gt;="&amp;A751,TOther[Start Day],DAY(A751)),SUMIFS(TOther[Amount],TOther[Frequency],$Q$1,TOther[Start Date],"&lt;="&amp;$A751,TOther[End Date Calc],"&gt;="&amp;A751,TOther[Start Day],"&gt;="&amp;DAY(A751)))))</f>
        <v/>
      </c>
      <c r="R751" s="8" t="str" cm="1">
        <f t="array" ref="R751">IF(A751="","",IF(COUNTIF(TOther[Frequency],R$1)=0,0,SUMPRODUCT(--(TOther[Frequency]=R$1),--(TOther[Start Date]&lt;=A751),--(TOther[End Date Calc]&gt;=A751),IF(B751="N",--(TOther[Start Day]=DAY(A751)),--(TOther[Start Day]&gt;=DAY(A751))),--(IFERROR(MOD(TOther[Start Month]-MONTH(A751)+2,2),1)=0),TOther[Amount])))</f>
        <v/>
      </c>
      <c r="S751" s="8" t="str" cm="1">
        <f t="array" ref="S751">IF(A751="","",IF(COUNTIF(TOther[Frequency],S$1)=0,0,SUMPRODUCT(--(TOther[Frequency]=S$1),--(TOther[Start Date]&lt;=A751),--(TOther[End Date Calc]&gt;=A751),IF(B751="N",--(TOther[Start Day]=DAY(A751)),--(TOther[Start Day]&gt;=DAY(A751))),--(IFERROR(MOD(TOther[Start Month]-MONTH(A751)+3,3),1)=0),TOther[Amount])))</f>
        <v/>
      </c>
      <c r="T751" s="8" t="str" cm="1">
        <f t="array" ref="T751">IF($A751="","",IF(COUNTIF(TOther[Frequency],T$1)=0,0,SUMPRODUCT(--(TOther[Frequency]=T$1),--(TOther[Start Date]&lt;=$A751),--(TOther[End Date Calc]&gt;=$A751),IF($B751="N",--(TOther[Start Day]=DAY($A751)),--(TOther[Start Day]&gt;=DAY($A751))),--(IFERROR(MOD(TOther[Start Month]-MONTH($A751)+4,4),1)=0),TOther[Amount])))</f>
        <v/>
      </c>
      <c r="U751" s="8" t="str" cm="1">
        <f t="array" ref="U751">IF(A751="","",IF(COUNTIF(TOther[Frequency],$U$1)=0,0,SUMPRODUCT(--(TOther[Frequency]=$U$1),--(TOther[Start Date]&lt;=A751),--(TOther[End Date Calc]&gt;=A751),IF(B751="N",--(TOther[Start Day]=DAY(A751)),--(TOther[Start Day]&gt;=DAY(A751))),--(IFERROR(MOD(TOther[Start Month]-MONTH(A751)+6,6),1)=0),TOther[Amount])))</f>
        <v/>
      </c>
      <c r="V751" s="8" t="str" cm="1">
        <f t="array" ref="V751">IF(A751="","",IF(COUNTIF(TOther[Frequency],$V$1)=0,0,SUMPRODUCT(--(TOther[Frequency]=$V$1),--(TOther[Start Date]&lt;=A751),--(TOther[End Date Calc]&gt;=A751),IF(B751="N",--(TOther[Start Day]=DAY(A751)),--(TOther[Start Day]&gt;=DAY(A751))),--(IFERROR(MOD(TOther[Start Month]-MONTH(A751)+12,12),1)=0),TOther[Amount])))</f>
        <v/>
      </c>
      <c r="W751" s="8" t="str">
        <f>IF(A751="","",SUMIFS(TOther[Amount],TOther[Start Date],A751,TOther[Frequency],$W$1))</f>
        <v/>
      </c>
      <c r="X751" s="9" t="str">
        <f t="shared" si="55"/>
        <v/>
      </c>
      <c r="Y751" s="9" t="str">
        <f t="shared" si="59"/>
        <v/>
      </c>
      <c r="Z751" s="8" t="str" cm="1">
        <f t="array" ref="Z751">IF(A751="","",IF(COUNTIF('2) Income'!$D$13:$D$32,"Weekly")=0,0,SUMPRODUCT(--(IFERROR(MOD(A751-'2) Income'!$F$13:$F$32,7),1)=0),--('2) Income'!$D$13:$D$32="Weekly"),--('2) Income'!$F$13:$F$32&lt;=A751),'2) Income'!$E$13:$E$32)))</f>
        <v/>
      </c>
      <c r="AA751" s="8" t="str" cm="1">
        <f t="array" ref="AA751">IF(A751="","",IF(COUNTIF('2) Income'!$D$13:$D$32,"Every Other Week")=0,0,SUMPRODUCT(--(IFERROR(MOD(A751-'2) Income'!$F$13:$F$32,14),1)=0),--('2) Income'!$D$13:$D$32="Every Other Week"),--('2) Income'!$F$13:$F$32&lt;=A751),'2) Income'!$E$13:$E$32)))</f>
        <v/>
      </c>
      <c r="AB751" s="8" t="str">
        <f>IF(A751="","",IF(COUNTIF('2) Income'!$D$13:$D$32,"1st and 15th")=0,0,IF(OR(DAY(A751)=1,DAY(A751)=15),SUMIFS('2) Income'!$E$13:$E$32,'2) Income'!$D$13:$D$32,"1st and 15th",'2) Income'!$F$13:$F$32,"&lt;="&amp;$A751),0)))</f>
        <v/>
      </c>
      <c r="AC751" s="8" t="str">
        <f>IF(A751="","",IF(COUNTIF('2) Income'!$D$13:$D$32,"2nd Wednesday")=0,0,IF(A751=(A751-DAY(A751)+1+2*7-WEEKDAY(A751-DAY(A751)+8-4,1)),SUMIFS('2) Income'!$E$13:$E$32,'2) Income'!$D$13:$D$32,"2nd Wednesday",'2) Income'!$F$13:$F$32,"&lt;="&amp;$A751),0)))</f>
        <v/>
      </c>
      <c r="AD751" s="8" t="str">
        <f>IF(A751="","",IF(COUNTIF('2) Income'!$D$13:$D$32,"3rd Wednesday")=0,0,IF(A751=(A751-DAY(A751)+1+3*7-WEEKDAY(A751-DAY(A751)+8-4,1)),SUMIFS('2) Income'!$E$13:$E$32,'2) Income'!$D$13:$D$32,"3rd Wednesday",'2) Income'!$F$13:$F$32,"&lt;="&amp;$A751),0)))</f>
        <v/>
      </c>
      <c r="AE751" s="8" t="str">
        <f>IF(A751="","",IF(COUNTIF('2) Income'!$D$13:$D$32,"4th Wednesday")=0,0,IF(A751=(A751-DAY(A751)+1+4*7-WEEKDAY(A751-DAY(A751)+8-4,1)),SUMIFS('2) Income'!$E$13:$E$32,'2) Income'!$D$13:$D$32,"4th Wednesday",'2) Income'!$F$13:$F$32,"&lt;="&amp;$A751),0)))</f>
        <v/>
      </c>
      <c r="AF751" s="8" t="str" cm="1">
        <f t="array" ref="AF751">IF(A751="","",IF(COUNTIF('2) Income'!$D$13:$D$32,"Every 4 Weeks")=0,0,SUMPRODUCT(--(IFERROR(MOD(A751-'2) Income'!$F$13:$F$32,28),1)=0),--('2) Income'!$D$13:$D$32="Every 4 Weeks"),--('2) Income'!$F$13:$F$32&lt;=A751),'2) Income'!$E$13:$E$32)))</f>
        <v/>
      </c>
      <c r="AG751" s="8" t="str">
        <f>IF(A751="","",IF(COUNTIF('2) Income'!$D$13:$D$32,"Monthly")=0,0,IF(B751="N",SUMIFS('2) Income'!$E$13:$E$32,'2) Income'!$D$13:$D$32,"monthly",'2) Income'!$F$13:$F$32,"&lt;="&amp;$A751,'2) Income'!$I$13:$I$32,DAY(A751)),SUMIFS('2) Income'!$E$13:$E$32,'2) Income'!$D$13:$D$32,"monthly",'2) Income'!$F$13:$F$32,"&lt;="&amp;$A751,'2) Income'!$I$13:$I$32,"&gt;="&amp;DAY(A751)))))</f>
        <v/>
      </c>
      <c r="AH751" s="8" t="str" cm="1">
        <f t="array" ref="AH751">IF(A751="","",IF(COUNTIF('2) Income'!$D$13:$D$32,"Yearly")=0,0,SUMPRODUCT(--('2) Income'!$D$13:$D$32="Yearly"),--('2) Income'!$F$13:$F$32&lt;=A751),IF(B751="N",--('2) Income'!$I$13:$I$32=DAY(A751)),--('2) Income'!$I$13:$I$32&gt;=DAY(A751))),--(IFERROR(MOD('2) Income'!$H$13:$H$32-MONTH(A751)+12,12),1)=0),'2) Income'!$E$13:$E$32)))</f>
        <v/>
      </c>
      <c r="AI751" s="8" t="str">
        <f>IF(A751="","",IF(COUNTIF('2) Income'!$D$13:$D$32,"one-time")=0,0,SUMIFS('2) Income'!$E$13:$E$32,'2) Income'!$D$13:$D$32,"one-time",'2) Income'!$F$13:$F$32,"="&amp;$A751)))</f>
        <v/>
      </c>
      <c r="AJ751" s="9" t="str">
        <f t="shared" si="56"/>
        <v/>
      </c>
    </row>
    <row r="752" spans="1:36">
      <c r="A752" s="7" t="str">
        <f>IF(A751="","",IF(A751+1&lt;='1) Period'!$E$21,A751+1,""))</f>
        <v/>
      </c>
      <c r="B752" s="7" t="e">
        <f t="shared" si="57"/>
        <v>#VALUE!</v>
      </c>
      <c r="C752" t="e">
        <f t="shared" si="58"/>
        <v>#VALUE!</v>
      </c>
      <c r="D752" s="8" t="str">
        <f>IF(A752="","",IF(TEXT(A752,"dddd")='4) Happy Money'!$E$23,WAllowance,0))</f>
        <v/>
      </c>
      <c r="E752" s="8" t="str">
        <f>IF(A752="","",IF(B752="N",SUMIF(TMonthly[Day of the Month],DAY(A752),TMonthly[Amount]),SUMIF(TMonthly[Day of the Month],"&gt;="&amp;DAY(A752),TMonthly[Amount])))</f>
        <v/>
      </c>
      <c r="F752" s="8" t="str" cm="1">
        <f t="array" ref="F752">IF(A752="","",SUMPRODUCT(--(TYearly[Due Date]&lt;=A752),IF(B752="N",--(TYearly[Day]=DAY(A752)),--(TYearly[Day]&gt;=DAY(A752))),--(IFERROR(MOD(TYearly[Month]-MONTH(A752)+12,12),1)=0),TYearly[Amount]))</f>
        <v/>
      </c>
      <c r="G752" s="8" t="str">
        <f>IF(A752="","",SUMIF(TOneTime[Due Date],A752,TOneTime[Amount]))</f>
        <v/>
      </c>
      <c r="H752" s="8" t="str" cm="1">
        <f t="array" ref="H752">IF(A752="","",IF(COUNTIF(TOther[Frequency],$H$1)=0,0,SUMPRODUCT(--(IFERROR(MOD(A752-TOther[Start Date],7),1)=0),--(TOther[Frequency]=$H$1),--(TOther[Start Date]&lt;=A752),--(TOther[End Date Calc]&gt;=A752),TOther[Amount])))</f>
        <v/>
      </c>
      <c r="I752" s="8" t="str" cm="1">
        <f t="array" ref="I752">IF(A752="","",IF(COUNTIF(TOther[Frequency],$I$1)=0,0,SUMPRODUCT(--(IFERROR(MOD(A752-TOther[Start Date],14),1)=0),--(TOther[Frequency]=$I$1),--(TOther[Start Date]&lt;=A752),--(TOther[End Date Calc]&gt;=A752),TOther[Amount])))</f>
        <v/>
      </c>
      <c r="J752" s="8" t="str">
        <f>IF(A752="","",IF(COUNTIF(TOther[Frequency],$J$1)=0,0,IF(OR(DAY(A752)=1,DAY(A752)=15),SUMIFS(TOther[Amount],TOther[Frequency],$J$1,TOther[Start Date],"&lt;="&amp;$A752,TOther[End Date Calc],"&gt;="&amp;A752),0)))</f>
        <v/>
      </c>
      <c r="K752" s="8" t="str">
        <f>IF(A752="","",IF(COUNTIF(TOther[Frequency],$K$1)=0,0,IF(A752=(A752-DAY(A752)+1+2*7-WEEKDAY(A752-DAY(A752)+8-4,1)),SUMIFS(TOther[Amount],TOther[Frequency],$K$1,TOther[Start Date],"&lt;="&amp;$A752,TOther[End Date Calc],"&gt;="&amp;A752),0)))</f>
        <v/>
      </c>
      <c r="L752" s="8" t="str">
        <f>IF(A752="","",IF(COUNTIF(TOther[Frequency],$L$1)=0,0,IF(A752=(A752-DAY(A752)+1+3*7-WEEKDAY(A752-DAY(A752)+8-4,1)),SUMIFS(TOther[Amount],TOther[Frequency],$L$1,TOther[Start Date],"&lt;="&amp;$A752,TOther[End Date Calc],"&gt;="&amp;A752),0)))</f>
        <v/>
      </c>
      <c r="M752" s="8" t="str">
        <f>IF(A752="","",IF(COUNTIF(TOther[Frequency],$M$1)=0,0,IF(A752=(A752-DAY(A752)+1+4*7-WEEKDAY(A752-DAY(A752)+8-4,1)),SUMIFS(TOther[Amount],TOther[Frequency],$M$1,TOther[Start Date],"&lt;="&amp;$A752,TOther[End Date Calc],"&gt;="&amp;A752),0)))</f>
        <v/>
      </c>
      <c r="N752" s="8" t="str" cm="1">
        <f t="array" ref="N752">IF(A752="","",IF(COUNTIF(TOther[Frequency],$N$1)=0,0,SUMPRODUCT(--(IFERROR(MOD(A752-TOther[Start Date],28),1)=0),--(TOther[Frequency]=$N$1),--(TOther[Start Date]&lt;=A752),--(TOther[End Date Calc]&gt;=A752),TOther[Amount])))</f>
        <v/>
      </c>
      <c r="O752" s="8" t="str" cm="1">
        <f t="array" ref="O752">IF(A752="","",IF(COUNTIF(TOther[Frequency],$O$1)=0,0,SUMPRODUCT(--(IFERROR(MOD(A752-TOther[Start Date],42),1)=0),--(TOther[Frequency]=$O$1),--(TOther[Start Date]&lt;=A752),--(TOther[End Date Calc]&gt;=A752),TOther[Amount])))</f>
        <v/>
      </c>
      <c r="P752" s="8" t="str" cm="1">
        <f t="array" ref="P752">IF(A752="","",IF(COUNTIF(TOther[Frequency],$P$1)=0,0,SUMPRODUCT(--(IFERROR(MOD(A752-TOther[Start Date],56),1)=0),--(TOther[Frequency]=$P$1),--(TOther[Start Date]&lt;=A752),--(TOther[End Date Calc]&gt;=A752),TOther[Amount])))</f>
        <v/>
      </c>
      <c r="Q752" s="8" t="str">
        <f>IF(A752="","",IF(COUNTIF(TOther[Frequency],$Q$1)=0,0,IF(B752="N",SUMIFS(TOther[Amount],TOther[Frequency],$Q$1,TOther[Start Date],"&lt;="&amp;$A752,TOther[End Date Calc],"&gt;="&amp;A752,TOther[Start Day],DAY(A752)),SUMIFS(TOther[Amount],TOther[Frequency],$Q$1,TOther[Start Date],"&lt;="&amp;$A752,TOther[End Date Calc],"&gt;="&amp;A752,TOther[Start Day],"&gt;="&amp;DAY(A752)))))</f>
        <v/>
      </c>
      <c r="R752" s="8" t="str" cm="1">
        <f t="array" ref="R752">IF(A752="","",IF(COUNTIF(TOther[Frequency],R$1)=0,0,SUMPRODUCT(--(TOther[Frequency]=R$1),--(TOther[Start Date]&lt;=A752),--(TOther[End Date Calc]&gt;=A752),IF(B752="N",--(TOther[Start Day]=DAY(A752)),--(TOther[Start Day]&gt;=DAY(A752))),--(IFERROR(MOD(TOther[Start Month]-MONTH(A752)+2,2),1)=0),TOther[Amount])))</f>
        <v/>
      </c>
      <c r="S752" s="8" t="str" cm="1">
        <f t="array" ref="S752">IF(A752="","",IF(COUNTIF(TOther[Frequency],S$1)=0,0,SUMPRODUCT(--(TOther[Frequency]=S$1),--(TOther[Start Date]&lt;=A752),--(TOther[End Date Calc]&gt;=A752),IF(B752="N",--(TOther[Start Day]=DAY(A752)),--(TOther[Start Day]&gt;=DAY(A752))),--(IFERROR(MOD(TOther[Start Month]-MONTH(A752)+3,3),1)=0),TOther[Amount])))</f>
        <v/>
      </c>
      <c r="T752" s="8" t="str" cm="1">
        <f t="array" ref="T752">IF($A752="","",IF(COUNTIF(TOther[Frequency],T$1)=0,0,SUMPRODUCT(--(TOther[Frequency]=T$1),--(TOther[Start Date]&lt;=$A752),--(TOther[End Date Calc]&gt;=$A752),IF($B752="N",--(TOther[Start Day]=DAY($A752)),--(TOther[Start Day]&gt;=DAY($A752))),--(IFERROR(MOD(TOther[Start Month]-MONTH($A752)+4,4),1)=0),TOther[Amount])))</f>
        <v/>
      </c>
      <c r="U752" s="8" t="str" cm="1">
        <f t="array" ref="U752">IF(A752="","",IF(COUNTIF(TOther[Frequency],$U$1)=0,0,SUMPRODUCT(--(TOther[Frequency]=$U$1),--(TOther[Start Date]&lt;=A752),--(TOther[End Date Calc]&gt;=A752),IF(B752="N",--(TOther[Start Day]=DAY(A752)),--(TOther[Start Day]&gt;=DAY(A752))),--(IFERROR(MOD(TOther[Start Month]-MONTH(A752)+6,6),1)=0),TOther[Amount])))</f>
        <v/>
      </c>
      <c r="V752" s="8" t="str" cm="1">
        <f t="array" ref="V752">IF(A752="","",IF(COUNTIF(TOther[Frequency],$V$1)=0,0,SUMPRODUCT(--(TOther[Frequency]=$V$1),--(TOther[Start Date]&lt;=A752),--(TOther[End Date Calc]&gt;=A752),IF(B752="N",--(TOther[Start Day]=DAY(A752)),--(TOther[Start Day]&gt;=DAY(A752))),--(IFERROR(MOD(TOther[Start Month]-MONTH(A752)+12,12),1)=0),TOther[Amount])))</f>
        <v/>
      </c>
      <c r="W752" s="8" t="str">
        <f>IF(A752="","",SUMIFS(TOther[Amount],TOther[Start Date],A752,TOther[Frequency],$W$1))</f>
        <v/>
      </c>
      <c r="X752" s="9" t="str">
        <f t="shared" si="55"/>
        <v/>
      </c>
      <c r="Y752" s="9" t="str">
        <f t="shared" si="59"/>
        <v/>
      </c>
      <c r="Z752" s="8" t="str" cm="1">
        <f t="array" ref="Z752">IF(A752="","",IF(COUNTIF('2) Income'!$D$13:$D$32,"Weekly")=0,0,SUMPRODUCT(--(IFERROR(MOD(A752-'2) Income'!$F$13:$F$32,7),1)=0),--('2) Income'!$D$13:$D$32="Weekly"),--('2) Income'!$F$13:$F$32&lt;=A752),'2) Income'!$E$13:$E$32)))</f>
        <v/>
      </c>
      <c r="AA752" s="8" t="str" cm="1">
        <f t="array" ref="AA752">IF(A752="","",IF(COUNTIF('2) Income'!$D$13:$D$32,"Every Other Week")=0,0,SUMPRODUCT(--(IFERROR(MOD(A752-'2) Income'!$F$13:$F$32,14),1)=0),--('2) Income'!$D$13:$D$32="Every Other Week"),--('2) Income'!$F$13:$F$32&lt;=A752),'2) Income'!$E$13:$E$32)))</f>
        <v/>
      </c>
      <c r="AB752" s="8" t="str">
        <f>IF(A752="","",IF(COUNTIF('2) Income'!$D$13:$D$32,"1st and 15th")=0,0,IF(OR(DAY(A752)=1,DAY(A752)=15),SUMIFS('2) Income'!$E$13:$E$32,'2) Income'!$D$13:$D$32,"1st and 15th",'2) Income'!$F$13:$F$32,"&lt;="&amp;$A752),0)))</f>
        <v/>
      </c>
      <c r="AC752" s="8" t="str">
        <f>IF(A752="","",IF(COUNTIF('2) Income'!$D$13:$D$32,"2nd Wednesday")=0,0,IF(A752=(A752-DAY(A752)+1+2*7-WEEKDAY(A752-DAY(A752)+8-4,1)),SUMIFS('2) Income'!$E$13:$E$32,'2) Income'!$D$13:$D$32,"2nd Wednesday",'2) Income'!$F$13:$F$32,"&lt;="&amp;$A752),0)))</f>
        <v/>
      </c>
      <c r="AD752" s="8" t="str">
        <f>IF(A752="","",IF(COUNTIF('2) Income'!$D$13:$D$32,"3rd Wednesday")=0,0,IF(A752=(A752-DAY(A752)+1+3*7-WEEKDAY(A752-DAY(A752)+8-4,1)),SUMIFS('2) Income'!$E$13:$E$32,'2) Income'!$D$13:$D$32,"3rd Wednesday",'2) Income'!$F$13:$F$32,"&lt;="&amp;$A752),0)))</f>
        <v/>
      </c>
      <c r="AE752" s="8" t="str">
        <f>IF(A752="","",IF(COUNTIF('2) Income'!$D$13:$D$32,"4th Wednesday")=0,0,IF(A752=(A752-DAY(A752)+1+4*7-WEEKDAY(A752-DAY(A752)+8-4,1)),SUMIFS('2) Income'!$E$13:$E$32,'2) Income'!$D$13:$D$32,"4th Wednesday",'2) Income'!$F$13:$F$32,"&lt;="&amp;$A752),0)))</f>
        <v/>
      </c>
      <c r="AF752" s="8" t="str" cm="1">
        <f t="array" ref="AF752">IF(A752="","",IF(COUNTIF('2) Income'!$D$13:$D$32,"Every 4 Weeks")=0,0,SUMPRODUCT(--(IFERROR(MOD(A752-'2) Income'!$F$13:$F$32,28),1)=0),--('2) Income'!$D$13:$D$32="Every 4 Weeks"),--('2) Income'!$F$13:$F$32&lt;=A752),'2) Income'!$E$13:$E$32)))</f>
        <v/>
      </c>
      <c r="AG752" s="8" t="str">
        <f>IF(A752="","",IF(COUNTIF('2) Income'!$D$13:$D$32,"Monthly")=0,0,IF(B752="N",SUMIFS('2) Income'!$E$13:$E$32,'2) Income'!$D$13:$D$32,"monthly",'2) Income'!$F$13:$F$32,"&lt;="&amp;$A752,'2) Income'!$I$13:$I$32,DAY(A752)),SUMIFS('2) Income'!$E$13:$E$32,'2) Income'!$D$13:$D$32,"monthly",'2) Income'!$F$13:$F$32,"&lt;="&amp;$A752,'2) Income'!$I$13:$I$32,"&gt;="&amp;DAY(A752)))))</f>
        <v/>
      </c>
      <c r="AH752" s="8" t="str" cm="1">
        <f t="array" ref="AH752">IF(A752="","",IF(COUNTIF('2) Income'!$D$13:$D$32,"Yearly")=0,0,SUMPRODUCT(--('2) Income'!$D$13:$D$32="Yearly"),--('2) Income'!$F$13:$F$32&lt;=A752),IF(B752="N",--('2) Income'!$I$13:$I$32=DAY(A752)),--('2) Income'!$I$13:$I$32&gt;=DAY(A752))),--(IFERROR(MOD('2) Income'!$H$13:$H$32-MONTH(A752)+12,12),1)=0),'2) Income'!$E$13:$E$32)))</f>
        <v/>
      </c>
      <c r="AI752" s="8" t="str">
        <f>IF(A752="","",IF(COUNTIF('2) Income'!$D$13:$D$32,"one-time")=0,0,SUMIFS('2) Income'!$E$13:$E$32,'2) Income'!$D$13:$D$32,"one-time",'2) Income'!$F$13:$F$32,"="&amp;$A752)))</f>
        <v/>
      </c>
      <c r="AJ752" s="9" t="str">
        <f t="shared" si="56"/>
        <v/>
      </c>
    </row>
    <row r="753" spans="1:36">
      <c r="A753" s="7" t="str">
        <f>IF(A752="","",IF(A752+1&lt;='1) Period'!$E$21,A752+1,""))</f>
        <v/>
      </c>
      <c r="B753" s="7" t="e">
        <f t="shared" si="57"/>
        <v>#VALUE!</v>
      </c>
      <c r="C753" t="e">
        <f t="shared" si="58"/>
        <v>#VALUE!</v>
      </c>
      <c r="D753" s="8" t="str">
        <f>IF(A753="","",IF(TEXT(A753,"dddd")='4) Happy Money'!$E$23,WAllowance,0))</f>
        <v/>
      </c>
      <c r="E753" s="8" t="str">
        <f>IF(A753="","",IF(B753="N",SUMIF(TMonthly[Day of the Month],DAY(A753),TMonthly[Amount]),SUMIF(TMonthly[Day of the Month],"&gt;="&amp;DAY(A753),TMonthly[Amount])))</f>
        <v/>
      </c>
      <c r="F753" s="8" t="str" cm="1">
        <f t="array" ref="F753">IF(A753="","",SUMPRODUCT(--(TYearly[Due Date]&lt;=A753),IF(B753="N",--(TYearly[Day]=DAY(A753)),--(TYearly[Day]&gt;=DAY(A753))),--(IFERROR(MOD(TYearly[Month]-MONTH(A753)+12,12),1)=0),TYearly[Amount]))</f>
        <v/>
      </c>
      <c r="G753" s="8" t="str">
        <f>IF(A753="","",SUMIF(TOneTime[Due Date],A753,TOneTime[Amount]))</f>
        <v/>
      </c>
      <c r="H753" s="8" t="str" cm="1">
        <f t="array" ref="H753">IF(A753="","",IF(COUNTIF(TOther[Frequency],$H$1)=0,0,SUMPRODUCT(--(IFERROR(MOD(A753-TOther[Start Date],7),1)=0),--(TOther[Frequency]=$H$1),--(TOther[Start Date]&lt;=A753),--(TOther[End Date Calc]&gt;=A753),TOther[Amount])))</f>
        <v/>
      </c>
      <c r="I753" s="8" t="str" cm="1">
        <f t="array" ref="I753">IF(A753="","",IF(COUNTIF(TOther[Frequency],$I$1)=0,0,SUMPRODUCT(--(IFERROR(MOD(A753-TOther[Start Date],14),1)=0),--(TOther[Frequency]=$I$1),--(TOther[Start Date]&lt;=A753),--(TOther[End Date Calc]&gt;=A753),TOther[Amount])))</f>
        <v/>
      </c>
      <c r="J753" s="8" t="str">
        <f>IF(A753="","",IF(COUNTIF(TOther[Frequency],$J$1)=0,0,IF(OR(DAY(A753)=1,DAY(A753)=15),SUMIFS(TOther[Amount],TOther[Frequency],$J$1,TOther[Start Date],"&lt;="&amp;$A753,TOther[End Date Calc],"&gt;="&amp;A753),0)))</f>
        <v/>
      </c>
      <c r="K753" s="8" t="str">
        <f>IF(A753="","",IF(COUNTIF(TOther[Frequency],$K$1)=0,0,IF(A753=(A753-DAY(A753)+1+2*7-WEEKDAY(A753-DAY(A753)+8-4,1)),SUMIFS(TOther[Amount],TOther[Frequency],$K$1,TOther[Start Date],"&lt;="&amp;$A753,TOther[End Date Calc],"&gt;="&amp;A753),0)))</f>
        <v/>
      </c>
      <c r="L753" s="8" t="str">
        <f>IF(A753="","",IF(COUNTIF(TOther[Frequency],$L$1)=0,0,IF(A753=(A753-DAY(A753)+1+3*7-WEEKDAY(A753-DAY(A753)+8-4,1)),SUMIFS(TOther[Amount],TOther[Frequency],$L$1,TOther[Start Date],"&lt;="&amp;$A753,TOther[End Date Calc],"&gt;="&amp;A753),0)))</f>
        <v/>
      </c>
      <c r="M753" s="8" t="str">
        <f>IF(A753="","",IF(COUNTIF(TOther[Frequency],$M$1)=0,0,IF(A753=(A753-DAY(A753)+1+4*7-WEEKDAY(A753-DAY(A753)+8-4,1)),SUMIFS(TOther[Amount],TOther[Frequency],$M$1,TOther[Start Date],"&lt;="&amp;$A753,TOther[End Date Calc],"&gt;="&amp;A753),0)))</f>
        <v/>
      </c>
      <c r="N753" s="8" t="str" cm="1">
        <f t="array" ref="N753">IF(A753="","",IF(COUNTIF(TOther[Frequency],$N$1)=0,0,SUMPRODUCT(--(IFERROR(MOD(A753-TOther[Start Date],28),1)=0),--(TOther[Frequency]=$N$1),--(TOther[Start Date]&lt;=A753),--(TOther[End Date Calc]&gt;=A753),TOther[Amount])))</f>
        <v/>
      </c>
      <c r="O753" s="8" t="str" cm="1">
        <f t="array" ref="O753">IF(A753="","",IF(COUNTIF(TOther[Frequency],$O$1)=0,0,SUMPRODUCT(--(IFERROR(MOD(A753-TOther[Start Date],42),1)=0),--(TOther[Frequency]=$O$1),--(TOther[Start Date]&lt;=A753),--(TOther[End Date Calc]&gt;=A753),TOther[Amount])))</f>
        <v/>
      </c>
      <c r="P753" s="8" t="str" cm="1">
        <f t="array" ref="P753">IF(A753="","",IF(COUNTIF(TOther[Frequency],$P$1)=0,0,SUMPRODUCT(--(IFERROR(MOD(A753-TOther[Start Date],56),1)=0),--(TOther[Frequency]=$P$1),--(TOther[Start Date]&lt;=A753),--(TOther[End Date Calc]&gt;=A753),TOther[Amount])))</f>
        <v/>
      </c>
      <c r="Q753" s="8" t="str">
        <f>IF(A753="","",IF(COUNTIF(TOther[Frequency],$Q$1)=0,0,IF(B753="N",SUMIFS(TOther[Amount],TOther[Frequency],$Q$1,TOther[Start Date],"&lt;="&amp;$A753,TOther[End Date Calc],"&gt;="&amp;A753,TOther[Start Day],DAY(A753)),SUMIFS(TOther[Amount],TOther[Frequency],$Q$1,TOther[Start Date],"&lt;="&amp;$A753,TOther[End Date Calc],"&gt;="&amp;A753,TOther[Start Day],"&gt;="&amp;DAY(A753)))))</f>
        <v/>
      </c>
      <c r="R753" s="8" t="str" cm="1">
        <f t="array" ref="R753">IF(A753="","",IF(COUNTIF(TOther[Frequency],R$1)=0,0,SUMPRODUCT(--(TOther[Frequency]=R$1),--(TOther[Start Date]&lt;=A753),--(TOther[End Date Calc]&gt;=A753),IF(B753="N",--(TOther[Start Day]=DAY(A753)),--(TOther[Start Day]&gt;=DAY(A753))),--(IFERROR(MOD(TOther[Start Month]-MONTH(A753)+2,2),1)=0),TOther[Amount])))</f>
        <v/>
      </c>
      <c r="S753" s="8" t="str" cm="1">
        <f t="array" ref="S753">IF(A753="","",IF(COUNTIF(TOther[Frequency],S$1)=0,0,SUMPRODUCT(--(TOther[Frequency]=S$1),--(TOther[Start Date]&lt;=A753),--(TOther[End Date Calc]&gt;=A753),IF(B753="N",--(TOther[Start Day]=DAY(A753)),--(TOther[Start Day]&gt;=DAY(A753))),--(IFERROR(MOD(TOther[Start Month]-MONTH(A753)+3,3),1)=0),TOther[Amount])))</f>
        <v/>
      </c>
      <c r="T753" s="8" t="str" cm="1">
        <f t="array" ref="T753">IF($A753="","",IF(COUNTIF(TOther[Frequency],T$1)=0,0,SUMPRODUCT(--(TOther[Frequency]=T$1),--(TOther[Start Date]&lt;=$A753),--(TOther[End Date Calc]&gt;=$A753),IF($B753="N",--(TOther[Start Day]=DAY($A753)),--(TOther[Start Day]&gt;=DAY($A753))),--(IFERROR(MOD(TOther[Start Month]-MONTH($A753)+4,4),1)=0),TOther[Amount])))</f>
        <v/>
      </c>
      <c r="U753" s="8" t="str" cm="1">
        <f t="array" ref="U753">IF(A753="","",IF(COUNTIF(TOther[Frequency],$U$1)=0,0,SUMPRODUCT(--(TOther[Frequency]=$U$1),--(TOther[Start Date]&lt;=A753),--(TOther[End Date Calc]&gt;=A753),IF(B753="N",--(TOther[Start Day]=DAY(A753)),--(TOther[Start Day]&gt;=DAY(A753))),--(IFERROR(MOD(TOther[Start Month]-MONTH(A753)+6,6),1)=0),TOther[Amount])))</f>
        <v/>
      </c>
      <c r="V753" s="8" t="str" cm="1">
        <f t="array" ref="V753">IF(A753="","",IF(COUNTIF(TOther[Frequency],$V$1)=0,0,SUMPRODUCT(--(TOther[Frequency]=$V$1),--(TOther[Start Date]&lt;=A753),--(TOther[End Date Calc]&gt;=A753),IF(B753="N",--(TOther[Start Day]=DAY(A753)),--(TOther[Start Day]&gt;=DAY(A753))),--(IFERROR(MOD(TOther[Start Month]-MONTH(A753)+12,12),1)=0),TOther[Amount])))</f>
        <v/>
      </c>
      <c r="W753" s="8" t="str">
        <f>IF(A753="","",SUMIFS(TOther[Amount],TOther[Start Date],A753,TOther[Frequency],$W$1))</f>
        <v/>
      </c>
      <c r="X753" s="9" t="str">
        <f t="shared" si="55"/>
        <v/>
      </c>
      <c r="Y753" s="9" t="str">
        <f t="shared" si="59"/>
        <v/>
      </c>
      <c r="Z753" s="8" t="str" cm="1">
        <f t="array" ref="Z753">IF(A753="","",IF(COUNTIF('2) Income'!$D$13:$D$32,"Weekly")=0,0,SUMPRODUCT(--(IFERROR(MOD(A753-'2) Income'!$F$13:$F$32,7),1)=0),--('2) Income'!$D$13:$D$32="Weekly"),--('2) Income'!$F$13:$F$32&lt;=A753),'2) Income'!$E$13:$E$32)))</f>
        <v/>
      </c>
      <c r="AA753" s="8" t="str" cm="1">
        <f t="array" ref="AA753">IF(A753="","",IF(COUNTIF('2) Income'!$D$13:$D$32,"Every Other Week")=0,0,SUMPRODUCT(--(IFERROR(MOD(A753-'2) Income'!$F$13:$F$32,14),1)=0),--('2) Income'!$D$13:$D$32="Every Other Week"),--('2) Income'!$F$13:$F$32&lt;=A753),'2) Income'!$E$13:$E$32)))</f>
        <v/>
      </c>
      <c r="AB753" s="8" t="str">
        <f>IF(A753="","",IF(COUNTIF('2) Income'!$D$13:$D$32,"1st and 15th")=0,0,IF(OR(DAY(A753)=1,DAY(A753)=15),SUMIFS('2) Income'!$E$13:$E$32,'2) Income'!$D$13:$D$32,"1st and 15th",'2) Income'!$F$13:$F$32,"&lt;="&amp;$A753),0)))</f>
        <v/>
      </c>
      <c r="AC753" s="8" t="str">
        <f>IF(A753="","",IF(COUNTIF('2) Income'!$D$13:$D$32,"2nd Wednesday")=0,0,IF(A753=(A753-DAY(A753)+1+2*7-WEEKDAY(A753-DAY(A753)+8-4,1)),SUMIFS('2) Income'!$E$13:$E$32,'2) Income'!$D$13:$D$32,"2nd Wednesday",'2) Income'!$F$13:$F$32,"&lt;="&amp;$A753),0)))</f>
        <v/>
      </c>
      <c r="AD753" s="8" t="str">
        <f>IF(A753="","",IF(COUNTIF('2) Income'!$D$13:$D$32,"3rd Wednesday")=0,0,IF(A753=(A753-DAY(A753)+1+3*7-WEEKDAY(A753-DAY(A753)+8-4,1)),SUMIFS('2) Income'!$E$13:$E$32,'2) Income'!$D$13:$D$32,"3rd Wednesday",'2) Income'!$F$13:$F$32,"&lt;="&amp;$A753),0)))</f>
        <v/>
      </c>
      <c r="AE753" s="8" t="str">
        <f>IF(A753="","",IF(COUNTIF('2) Income'!$D$13:$D$32,"4th Wednesday")=0,0,IF(A753=(A753-DAY(A753)+1+4*7-WEEKDAY(A753-DAY(A753)+8-4,1)),SUMIFS('2) Income'!$E$13:$E$32,'2) Income'!$D$13:$D$32,"4th Wednesday",'2) Income'!$F$13:$F$32,"&lt;="&amp;$A753),0)))</f>
        <v/>
      </c>
      <c r="AF753" s="8" t="str" cm="1">
        <f t="array" ref="AF753">IF(A753="","",IF(COUNTIF('2) Income'!$D$13:$D$32,"Every 4 Weeks")=0,0,SUMPRODUCT(--(IFERROR(MOD(A753-'2) Income'!$F$13:$F$32,28),1)=0),--('2) Income'!$D$13:$D$32="Every 4 Weeks"),--('2) Income'!$F$13:$F$32&lt;=A753),'2) Income'!$E$13:$E$32)))</f>
        <v/>
      </c>
      <c r="AG753" s="8" t="str">
        <f>IF(A753="","",IF(COUNTIF('2) Income'!$D$13:$D$32,"Monthly")=0,0,IF(B753="N",SUMIFS('2) Income'!$E$13:$E$32,'2) Income'!$D$13:$D$32,"monthly",'2) Income'!$F$13:$F$32,"&lt;="&amp;$A753,'2) Income'!$I$13:$I$32,DAY(A753)),SUMIFS('2) Income'!$E$13:$E$32,'2) Income'!$D$13:$D$32,"monthly",'2) Income'!$F$13:$F$32,"&lt;="&amp;$A753,'2) Income'!$I$13:$I$32,"&gt;="&amp;DAY(A753)))))</f>
        <v/>
      </c>
      <c r="AH753" s="8" t="str" cm="1">
        <f t="array" ref="AH753">IF(A753="","",IF(COUNTIF('2) Income'!$D$13:$D$32,"Yearly")=0,0,SUMPRODUCT(--('2) Income'!$D$13:$D$32="Yearly"),--('2) Income'!$F$13:$F$32&lt;=A753),IF(B753="N",--('2) Income'!$I$13:$I$32=DAY(A753)),--('2) Income'!$I$13:$I$32&gt;=DAY(A753))),--(IFERROR(MOD('2) Income'!$H$13:$H$32-MONTH(A753)+12,12),1)=0),'2) Income'!$E$13:$E$32)))</f>
        <v/>
      </c>
      <c r="AI753" s="8" t="str">
        <f>IF(A753="","",IF(COUNTIF('2) Income'!$D$13:$D$32,"one-time")=0,0,SUMIFS('2) Income'!$E$13:$E$32,'2) Income'!$D$13:$D$32,"one-time",'2) Income'!$F$13:$F$32,"="&amp;$A753)))</f>
        <v/>
      </c>
      <c r="AJ753" s="9" t="str">
        <f t="shared" si="56"/>
        <v/>
      </c>
    </row>
    <row r="754" spans="1:36">
      <c r="A754" s="7" t="str">
        <f>IF(A753="","",IF(A753+1&lt;='1) Period'!$E$21,A753+1,""))</f>
        <v/>
      </c>
      <c r="B754" s="7" t="e">
        <f t="shared" si="57"/>
        <v>#VALUE!</v>
      </c>
      <c r="C754" t="e">
        <f t="shared" si="58"/>
        <v>#VALUE!</v>
      </c>
      <c r="D754" s="8" t="str">
        <f>IF(A754="","",IF(TEXT(A754,"dddd")='4) Happy Money'!$E$23,WAllowance,0))</f>
        <v/>
      </c>
      <c r="E754" s="8" t="str">
        <f>IF(A754="","",IF(B754="N",SUMIF(TMonthly[Day of the Month],DAY(A754),TMonthly[Amount]),SUMIF(TMonthly[Day of the Month],"&gt;="&amp;DAY(A754),TMonthly[Amount])))</f>
        <v/>
      </c>
      <c r="F754" s="8" t="str" cm="1">
        <f t="array" ref="F754">IF(A754="","",SUMPRODUCT(--(TYearly[Due Date]&lt;=A754),IF(B754="N",--(TYearly[Day]=DAY(A754)),--(TYearly[Day]&gt;=DAY(A754))),--(IFERROR(MOD(TYearly[Month]-MONTH(A754)+12,12),1)=0),TYearly[Amount]))</f>
        <v/>
      </c>
      <c r="G754" s="8" t="str">
        <f>IF(A754="","",SUMIF(TOneTime[Due Date],A754,TOneTime[Amount]))</f>
        <v/>
      </c>
      <c r="H754" s="8" t="str" cm="1">
        <f t="array" ref="H754">IF(A754="","",IF(COUNTIF(TOther[Frequency],$H$1)=0,0,SUMPRODUCT(--(IFERROR(MOD(A754-TOther[Start Date],7),1)=0),--(TOther[Frequency]=$H$1),--(TOther[Start Date]&lt;=A754),--(TOther[End Date Calc]&gt;=A754),TOther[Amount])))</f>
        <v/>
      </c>
      <c r="I754" s="8" t="str" cm="1">
        <f t="array" ref="I754">IF(A754="","",IF(COUNTIF(TOther[Frequency],$I$1)=0,0,SUMPRODUCT(--(IFERROR(MOD(A754-TOther[Start Date],14),1)=0),--(TOther[Frequency]=$I$1),--(TOther[Start Date]&lt;=A754),--(TOther[End Date Calc]&gt;=A754),TOther[Amount])))</f>
        <v/>
      </c>
      <c r="J754" s="8" t="str">
        <f>IF(A754="","",IF(COUNTIF(TOther[Frequency],$J$1)=0,0,IF(OR(DAY(A754)=1,DAY(A754)=15),SUMIFS(TOther[Amount],TOther[Frequency],$J$1,TOther[Start Date],"&lt;="&amp;$A754,TOther[End Date Calc],"&gt;="&amp;A754),0)))</f>
        <v/>
      </c>
      <c r="K754" s="8" t="str">
        <f>IF(A754="","",IF(COUNTIF(TOther[Frequency],$K$1)=0,0,IF(A754=(A754-DAY(A754)+1+2*7-WEEKDAY(A754-DAY(A754)+8-4,1)),SUMIFS(TOther[Amount],TOther[Frequency],$K$1,TOther[Start Date],"&lt;="&amp;$A754,TOther[End Date Calc],"&gt;="&amp;A754),0)))</f>
        <v/>
      </c>
      <c r="L754" s="8" t="str">
        <f>IF(A754="","",IF(COUNTIF(TOther[Frequency],$L$1)=0,0,IF(A754=(A754-DAY(A754)+1+3*7-WEEKDAY(A754-DAY(A754)+8-4,1)),SUMIFS(TOther[Amount],TOther[Frequency],$L$1,TOther[Start Date],"&lt;="&amp;$A754,TOther[End Date Calc],"&gt;="&amp;A754),0)))</f>
        <v/>
      </c>
      <c r="M754" s="8" t="str">
        <f>IF(A754="","",IF(COUNTIF(TOther[Frequency],$M$1)=0,0,IF(A754=(A754-DAY(A754)+1+4*7-WEEKDAY(A754-DAY(A754)+8-4,1)),SUMIFS(TOther[Amount],TOther[Frequency],$M$1,TOther[Start Date],"&lt;="&amp;$A754,TOther[End Date Calc],"&gt;="&amp;A754),0)))</f>
        <v/>
      </c>
      <c r="N754" s="8" t="str" cm="1">
        <f t="array" ref="N754">IF(A754="","",IF(COUNTIF(TOther[Frequency],$N$1)=0,0,SUMPRODUCT(--(IFERROR(MOD(A754-TOther[Start Date],28),1)=0),--(TOther[Frequency]=$N$1),--(TOther[Start Date]&lt;=A754),--(TOther[End Date Calc]&gt;=A754),TOther[Amount])))</f>
        <v/>
      </c>
      <c r="O754" s="8" t="str" cm="1">
        <f t="array" ref="O754">IF(A754="","",IF(COUNTIF(TOther[Frequency],$O$1)=0,0,SUMPRODUCT(--(IFERROR(MOD(A754-TOther[Start Date],42),1)=0),--(TOther[Frequency]=$O$1),--(TOther[Start Date]&lt;=A754),--(TOther[End Date Calc]&gt;=A754),TOther[Amount])))</f>
        <v/>
      </c>
      <c r="P754" s="8" t="str" cm="1">
        <f t="array" ref="P754">IF(A754="","",IF(COUNTIF(TOther[Frequency],$P$1)=0,0,SUMPRODUCT(--(IFERROR(MOD(A754-TOther[Start Date],56),1)=0),--(TOther[Frequency]=$P$1),--(TOther[Start Date]&lt;=A754),--(TOther[End Date Calc]&gt;=A754),TOther[Amount])))</f>
        <v/>
      </c>
      <c r="Q754" s="8" t="str">
        <f>IF(A754="","",IF(COUNTIF(TOther[Frequency],$Q$1)=0,0,IF(B754="N",SUMIFS(TOther[Amount],TOther[Frequency],$Q$1,TOther[Start Date],"&lt;="&amp;$A754,TOther[End Date Calc],"&gt;="&amp;A754,TOther[Start Day],DAY(A754)),SUMIFS(TOther[Amount],TOther[Frequency],$Q$1,TOther[Start Date],"&lt;="&amp;$A754,TOther[End Date Calc],"&gt;="&amp;A754,TOther[Start Day],"&gt;="&amp;DAY(A754)))))</f>
        <v/>
      </c>
      <c r="R754" s="8" t="str" cm="1">
        <f t="array" ref="R754">IF(A754="","",IF(COUNTIF(TOther[Frequency],R$1)=0,0,SUMPRODUCT(--(TOther[Frequency]=R$1),--(TOther[Start Date]&lt;=A754),--(TOther[End Date Calc]&gt;=A754),IF(B754="N",--(TOther[Start Day]=DAY(A754)),--(TOther[Start Day]&gt;=DAY(A754))),--(IFERROR(MOD(TOther[Start Month]-MONTH(A754)+2,2),1)=0),TOther[Amount])))</f>
        <v/>
      </c>
      <c r="S754" s="8" t="str" cm="1">
        <f t="array" ref="S754">IF(A754="","",IF(COUNTIF(TOther[Frequency],S$1)=0,0,SUMPRODUCT(--(TOther[Frequency]=S$1),--(TOther[Start Date]&lt;=A754),--(TOther[End Date Calc]&gt;=A754),IF(B754="N",--(TOther[Start Day]=DAY(A754)),--(TOther[Start Day]&gt;=DAY(A754))),--(IFERROR(MOD(TOther[Start Month]-MONTH(A754)+3,3),1)=0),TOther[Amount])))</f>
        <v/>
      </c>
      <c r="T754" s="8" t="str" cm="1">
        <f t="array" ref="T754">IF($A754="","",IF(COUNTIF(TOther[Frequency],T$1)=0,0,SUMPRODUCT(--(TOther[Frequency]=T$1),--(TOther[Start Date]&lt;=$A754),--(TOther[End Date Calc]&gt;=$A754),IF($B754="N",--(TOther[Start Day]=DAY($A754)),--(TOther[Start Day]&gt;=DAY($A754))),--(IFERROR(MOD(TOther[Start Month]-MONTH($A754)+4,4),1)=0),TOther[Amount])))</f>
        <v/>
      </c>
      <c r="U754" s="8" t="str" cm="1">
        <f t="array" ref="U754">IF(A754="","",IF(COUNTIF(TOther[Frequency],$U$1)=0,0,SUMPRODUCT(--(TOther[Frequency]=$U$1),--(TOther[Start Date]&lt;=A754),--(TOther[End Date Calc]&gt;=A754),IF(B754="N",--(TOther[Start Day]=DAY(A754)),--(TOther[Start Day]&gt;=DAY(A754))),--(IFERROR(MOD(TOther[Start Month]-MONTH(A754)+6,6),1)=0),TOther[Amount])))</f>
        <v/>
      </c>
      <c r="V754" s="8" t="str" cm="1">
        <f t="array" ref="V754">IF(A754="","",IF(COUNTIF(TOther[Frequency],$V$1)=0,0,SUMPRODUCT(--(TOther[Frequency]=$V$1),--(TOther[Start Date]&lt;=A754),--(TOther[End Date Calc]&gt;=A754),IF(B754="N",--(TOther[Start Day]=DAY(A754)),--(TOther[Start Day]&gt;=DAY(A754))),--(IFERROR(MOD(TOther[Start Month]-MONTH(A754)+12,12),1)=0),TOther[Amount])))</f>
        <v/>
      </c>
      <c r="W754" s="8" t="str">
        <f>IF(A754="","",SUMIFS(TOther[Amount],TOther[Start Date],A754,TOther[Frequency],$W$1))</f>
        <v/>
      </c>
      <c r="X754" s="9" t="str">
        <f t="shared" si="55"/>
        <v/>
      </c>
      <c r="Y754" s="9" t="str">
        <f t="shared" si="59"/>
        <v/>
      </c>
      <c r="Z754" s="8" t="str" cm="1">
        <f t="array" ref="Z754">IF(A754="","",IF(COUNTIF('2) Income'!$D$13:$D$32,"Weekly")=0,0,SUMPRODUCT(--(IFERROR(MOD(A754-'2) Income'!$F$13:$F$32,7),1)=0),--('2) Income'!$D$13:$D$32="Weekly"),--('2) Income'!$F$13:$F$32&lt;=A754),'2) Income'!$E$13:$E$32)))</f>
        <v/>
      </c>
      <c r="AA754" s="8" t="str" cm="1">
        <f t="array" ref="AA754">IF(A754="","",IF(COUNTIF('2) Income'!$D$13:$D$32,"Every Other Week")=0,0,SUMPRODUCT(--(IFERROR(MOD(A754-'2) Income'!$F$13:$F$32,14),1)=0),--('2) Income'!$D$13:$D$32="Every Other Week"),--('2) Income'!$F$13:$F$32&lt;=A754),'2) Income'!$E$13:$E$32)))</f>
        <v/>
      </c>
      <c r="AB754" s="8" t="str">
        <f>IF(A754="","",IF(COUNTIF('2) Income'!$D$13:$D$32,"1st and 15th")=0,0,IF(OR(DAY(A754)=1,DAY(A754)=15),SUMIFS('2) Income'!$E$13:$E$32,'2) Income'!$D$13:$D$32,"1st and 15th",'2) Income'!$F$13:$F$32,"&lt;="&amp;$A754),0)))</f>
        <v/>
      </c>
      <c r="AC754" s="8" t="str">
        <f>IF(A754="","",IF(COUNTIF('2) Income'!$D$13:$D$32,"2nd Wednesday")=0,0,IF(A754=(A754-DAY(A754)+1+2*7-WEEKDAY(A754-DAY(A754)+8-4,1)),SUMIFS('2) Income'!$E$13:$E$32,'2) Income'!$D$13:$D$32,"2nd Wednesday",'2) Income'!$F$13:$F$32,"&lt;="&amp;$A754),0)))</f>
        <v/>
      </c>
      <c r="AD754" s="8" t="str">
        <f>IF(A754="","",IF(COUNTIF('2) Income'!$D$13:$D$32,"3rd Wednesday")=0,0,IF(A754=(A754-DAY(A754)+1+3*7-WEEKDAY(A754-DAY(A754)+8-4,1)),SUMIFS('2) Income'!$E$13:$E$32,'2) Income'!$D$13:$D$32,"3rd Wednesday",'2) Income'!$F$13:$F$32,"&lt;="&amp;$A754),0)))</f>
        <v/>
      </c>
      <c r="AE754" s="8" t="str">
        <f>IF(A754="","",IF(COUNTIF('2) Income'!$D$13:$D$32,"4th Wednesday")=0,0,IF(A754=(A754-DAY(A754)+1+4*7-WEEKDAY(A754-DAY(A754)+8-4,1)),SUMIFS('2) Income'!$E$13:$E$32,'2) Income'!$D$13:$D$32,"4th Wednesday",'2) Income'!$F$13:$F$32,"&lt;="&amp;$A754),0)))</f>
        <v/>
      </c>
      <c r="AF754" s="8" t="str" cm="1">
        <f t="array" ref="AF754">IF(A754="","",IF(COUNTIF('2) Income'!$D$13:$D$32,"Every 4 Weeks")=0,0,SUMPRODUCT(--(IFERROR(MOD(A754-'2) Income'!$F$13:$F$32,28),1)=0),--('2) Income'!$D$13:$D$32="Every 4 Weeks"),--('2) Income'!$F$13:$F$32&lt;=A754),'2) Income'!$E$13:$E$32)))</f>
        <v/>
      </c>
      <c r="AG754" s="8" t="str">
        <f>IF(A754="","",IF(COUNTIF('2) Income'!$D$13:$D$32,"Monthly")=0,0,IF(B754="N",SUMIFS('2) Income'!$E$13:$E$32,'2) Income'!$D$13:$D$32,"monthly",'2) Income'!$F$13:$F$32,"&lt;="&amp;$A754,'2) Income'!$I$13:$I$32,DAY(A754)),SUMIFS('2) Income'!$E$13:$E$32,'2) Income'!$D$13:$D$32,"monthly",'2) Income'!$F$13:$F$32,"&lt;="&amp;$A754,'2) Income'!$I$13:$I$32,"&gt;="&amp;DAY(A754)))))</f>
        <v/>
      </c>
      <c r="AH754" s="8" t="str" cm="1">
        <f t="array" ref="AH754">IF(A754="","",IF(COUNTIF('2) Income'!$D$13:$D$32,"Yearly")=0,0,SUMPRODUCT(--('2) Income'!$D$13:$D$32="Yearly"),--('2) Income'!$F$13:$F$32&lt;=A754),IF(B754="N",--('2) Income'!$I$13:$I$32=DAY(A754)),--('2) Income'!$I$13:$I$32&gt;=DAY(A754))),--(IFERROR(MOD('2) Income'!$H$13:$H$32-MONTH(A754)+12,12),1)=0),'2) Income'!$E$13:$E$32)))</f>
        <v/>
      </c>
      <c r="AI754" s="8" t="str">
        <f>IF(A754="","",IF(COUNTIF('2) Income'!$D$13:$D$32,"one-time")=0,0,SUMIFS('2) Income'!$E$13:$E$32,'2) Income'!$D$13:$D$32,"one-time",'2) Income'!$F$13:$F$32,"="&amp;$A754)))</f>
        <v/>
      </c>
      <c r="AJ754" s="9" t="str">
        <f t="shared" si="56"/>
        <v/>
      </c>
    </row>
    <row r="755" spans="1:36">
      <c r="A755" s="7" t="str">
        <f>IF(A754="","",IF(A754+1&lt;='1) Period'!$E$21,A754+1,""))</f>
        <v/>
      </c>
      <c r="B755" s="7" t="e">
        <f t="shared" si="57"/>
        <v>#VALUE!</v>
      </c>
      <c r="C755" t="e">
        <f t="shared" si="58"/>
        <v>#VALUE!</v>
      </c>
      <c r="D755" s="8" t="str">
        <f>IF(A755="","",IF(TEXT(A755,"dddd")='4) Happy Money'!$E$23,WAllowance,0))</f>
        <v/>
      </c>
      <c r="E755" s="8" t="str">
        <f>IF(A755="","",IF(B755="N",SUMIF(TMonthly[Day of the Month],DAY(A755),TMonthly[Amount]),SUMIF(TMonthly[Day of the Month],"&gt;="&amp;DAY(A755),TMonthly[Amount])))</f>
        <v/>
      </c>
      <c r="F755" s="8" t="str" cm="1">
        <f t="array" ref="F755">IF(A755="","",SUMPRODUCT(--(TYearly[Due Date]&lt;=A755),IF(B755="N",--(TYearly[Day]=DAY(A755)),--(TYearly[Day]&gt;=DAY(A755))),--(IFERROR(MOD(TYearly[Month]-MONTH(A755)+12,12),1)=0),TYearly[Amount]))</f>
        <v/>
      </c>
      <c r="G755" s="8" t="str">
        <f>IF(A755="","",SUMIF(TOneTime[Due Date],A755,TOneTime[Amount]))</f>
        <v/>
      </c>
      <c r="H755" s="8" t="str" cm="1">
        <f t="array" ref="H755">IF(A755="","",IF(COUNTIF(TOther[Frequency],$H$1)=0,0,SUMPRODUCT(--(IFERROR(MOD(A755-TOther[Start Date],7),1)=0),--(TOther[Frequency]=$H$1),--(TOther[Start Date]&lt;=A755),--(TOther[End Date Calc]&gt;=A755),TOther[Amount])))</f>
        <v/>
      </c>
      <c r="I755" s="8" t="str" cm="1">
        <f t="array" ref="I755">IF(A755="","",IF(COUNTIF(TOther[Frequency],$I$1)=0,0,SUMPRODUCT(--(IFERROR(MOD(A755-TOther[Start Date],14),1)=0),--(TOther[Frequency]=$I$1),--(TOther[Start Date]&lt;=A755),--(TOther[End Date Calc]&gt;=A755),TOther[Amount])))</f>
        <v/>
      </c>
      <c r="J755" s="8" t="str">
        <f>IF(A755="","",IF(COUNTIF(TOther[Frequency],$J$1)=0,0,IF(OR(DAY(A755)=1,DAY(A755)=15),SUMIFS(TOther[Amount],TOther[Frequency],$J$1,TOther[Start Date],"&lt;="&amp;$A755,TOther[End Date Calc],"&gt;="&amp;A755),0)))</f>
        <v/>
      </c>
      <c r="K755" s="8" t="str">
        <f>IF(A755="","",IF(COUNTIF(TOther[Frequency],$K$1)=0,0,IF(A755=(A755-DAY(A755)+1+2*7-WEEKDAY(A755-DAY(A755)+8-4,1)),SUMIFS(TOther[Amount],TOther[Frequency],$K$1,TOther[Start Date],"&lt;="&amp;$A755,TOther[End Date Calc],"&gt;="&amp;A755),0)))</f>
        <v/>
      </c>
      <c r="L755" s="8" t="str">
        <f>IF(A755="","",IF(COUNTIF(TOther[Frequency],$L$1)=0,0,IF(A755=(A755-DAY(A755)+1+3*7-WEEKDAY(A755-DAY(A755)+8-4,1)),SUMIFS(TOther[Amount],TOther[Frequency],$L$1,TOther[Start Date],"&lt;="&amp;$A755,TOther[End Date Calc],"&gt;="&amp;A755),0)))</f>
        <v/>
      </c>
      <c r="M755" s="8" t="str">
        <f>IF(A755="","",IF(COUNTIF(TOther[Frequency],$M$1)=0,0,IF(A755=(A755-DAY(A755)+1+4*7-WEEKDAY(A755-DAY(A755)+8-4,1)),SUMIFS(TOther[Amount],TOther[Frequency],$M$1,TOther[Start Date],"&lt;="&amp;$A755,TOther[End Date Calc],"&gt;="&amp;A755),0)))</f>
        <v/>
      </c>
      <c r="N755" s="8" t="str" cm="1">
        <f t="array" ref="N755">IF(A755="","",IF(COUNTIF(TOther[Frequency],$N$1)=0,0,SUMPRODUCT(--(IFERROR(MOD(A755-TOther[Start Date],28),1)=0),--(TOther[Frequency]=$N$1),--(TOther[Start Date]&lt;=A755),--(TOther[End Date Calc]&gt;=A755),TOther[Amount])))</f>
        <v/>
      </c>
      <c r="O755" s="8" t="str" cm="1">
        <f t="array" ref="O755">IF(A755="","",IF(COUNTIF(TOther[Frequency],$O$1)=0,0,SUMPRODUCT(--(IFERROR(MOD(A755-TOther[Start Date],42),1)=0),--(TOther[Frequency]=$O$1),--(TOther[Start Date]&lt;=A755),--(TOther[End Date Calc]&gt;=A755),TOther[Amount])))</f>
        <v/>
      </c>
      <c r="P755" s="8" t="str" cm="1">
        <f t="array" ref="P755">IF(A755="","",IF(COUNTIF(TOther[Frequency],$P$1)=0,0,SUMPRODUCT(--(IFERROR(MOD(A755-TOther[Start Date],56),1)=0),--(TOther[Frequency]=$P$1),--(TOther[Start Date]&lt;=A755),--(TOther[End Date Calc]&gt;=A755),TOther[Amount])))</f>
        <v/>
      </c>
      <c r="Q755" s="8" t="str">
        <f>IF(A755="","",IF(COUNTIF(TOther[Frequency],$Q$1)=0,0,IF(B755="N",SUMIFS(TOther[Amount],TOther[Frequency],$Q$1,TOther[Start Date],"&lt;="&amp;$A755,TOther[End Date Calc],"&gt;="&amp;A755,TOther[Start Day],DAY(A755)),SUMIFS(TOther[Amount],TOther[Frequency],$Q$1,TOther[Start Date],"&lt;="&amp;$A755,TOther[End Date Calc],"&gt;="&amp;A755,TOther[Start Day],"&gt;="&amp;DAY(A755)))))</f>
        <v/>
      </c>
      <c r="R755" s="8" t="str" cm="1">
        <f t="array" ref="R755">IF(A755="","",IF(COUNTIF(TOther[Frequency],R$1)=0,0,SUMPRODUCT(--(TOther[Frequency]=R$1),--(TOther[Start Date]&lt;=A755),--(TOther[End Date Calc]&gt;=A755),IF(B755="N",--(TOther[Start Day]=DAY(A755)),--(TOther[Start Day]&gt;=DAY(A755))),--(IFERROR(MOD(TOther[Start Month]-MONTH(A755)+2,2),1)=0),TOther[Amount])))</f>
        <v/>
      </c>
      <c r="S755" s="8" t="str" cm="1">
        <f t="array" ref="S755">IF(A755="","",IF(COUNTIF(TOther[Frequency],S$1)=0,0,SUMPRODUCT(--(TOther[Frequency]=S$1),--(TOther[Start Date]&lt;=A755),--(TOther[End Date Calc]&gt;=A755),IF(B755="N",--(TOther[Start Day]=DAY(A755)),--(TOther[Start Day]&gt;=DAY(A755))),--(IFERROR(MOD(TOther[Start Month]-MONTH(A755)+3,3),1)=0),TOther[Amount])))</f>
        <v/>
      </c>
      <c r="T755" s="8" t="str" cm="1">
        <f t="array" ref="T755">IF($A755="","",IF(COUNTIF(TOther[Frequency],T$1)=0,0,SUMPRODUCT(--(TOther[Frequency]=T$1),--(TOther[Start Date]&lt;=$A755),--(TOther[End Date Calc]&gt;=$A755),IF($B755="N",--(TOther[Start Day]=DAY($A755)),--(TOther[Start Day]&gt;=DAY($A755))),--(IFERROR(MOD(TOther[Start Month]-MONTH($A755)+4,4),1)=0),TOther[Amount])))</f>
        <v/>
      </c>
      <c r="U755" s="8" t="str" cm="1">
        <f t="array" ref="U755">IF(A755="","",IF(COUNTIF(TOther[Frequency],$U$1)=0,0,SUMPRODUCT(--(TOther[Frequency]=$U$1),--(TOther[Start Date]&lt;=A755),--(TOther[End Date Calc]&gt;=A755),IF(B755="N",--(TOther[Start Day]=DAY(A755)),--(TOther[Start Day]&gt;=DAY(A755))),--(IFERROR(MOD(TOther[Start Month]-MONTH(A755)+6,6),1)=0),TOther[Amount])))</f>
        <v/>
      </c>
      <c r="V755" s="8" t="str" cm="1">
        <f t="array" ref="V755">IF(A755="","",IF(COUNTIF(TOther[Frequency],$V$1)=0,0,SUMPRODUCT(--(TOther[Frequency]=$V$1),--(TOther[Start Date]&lt;=A755),--(TOther[End Date Calc]&gt;=A755),IF(B755="N",--(TOther[Start Day]=DAY(A755)),--(TOther[Start Day]&gt;=DAY(A755))),--(IFERROR(MOD(TOther[Start Month]-MONTH(A755)+12,12),1)=0),TOther[Amount])))</f>
        <v/>
      </c>
      <c r="W755" s="8" t="str">
        <f>IF(A755="","",SUMIFS(TOther[Amount],TOther[Start Date],A755,TOther[Frequency],$W$1))</f>
        <v/>
      </c>
      <c r="X755" s="9" t="str">
        <f t="shared" si="55"/>
        <v/>
      </c>
      <c r="Y755" s="9" t="str">
        <f t="shared" si="59"/>
        <v/>
      </c>
      <c r="Z755" s="8" t="str" cm="1">
        <f t="array" ref="Z755">IF(A755="","",IF(COUNTIF('2) Income'!$D$13:$D$32,"Weekly")=0,0,SUMPRODUCT(--(IFERROR(MOD(A755-'2) Income'!$F$13:$F$32,7),1)=0),--('2) Income'!$D$13:$D$32="Weekly"),--('2) Income'!$F$13:$F$32&lt;=A755),'2) Income'!$E$13:$E$32)))</f>
        <v/>
      </c>
      <c r="AA755" s="8" t="str" cm="1">
        <f t="array" ref="AA755">IF(A755="","",IF(COUNTIF('2) Income'!$D$13:$D$32,"Every Other Week")=0,0,SUMPRODUCT(--(IFERROR(MOD(A755-'2) Income'!$F$13:$F$32,14),1)=0),--('2) Income'!$D$13:$D$32="Every Other Week"),--('2) Income'!$F$13:$F$32&lt;=A755),'2) Income'!$E$13:$E$32)))</f>
        <v/>
      </c>
      <c r="AB755" s="8" t="str">
        <f>IF(A755="","",IF(COUNTIF('2) Income'!$D$13:$D$32,"1st and 15th")=0,0,IF(OR(DAY(A755)=1,DAY(A755)=15),SUMIFS('2) Income'!$E$13:$E$32,'2) Income'!$D$13:$D$32,"1st and 15th",'2) Income'!$F$13:$F$32,"&lt;="&amp;$A755),0)))</f>
        <v/>
      </c>
      <c r="AC755" s="8" t="str">
        <f>IF(A755="","",IF(COUNTIF('2) Income'!$D$13:$D$32,"2nd Wednesday")=0,0,IF(A755=(A755-DAY(A755)+1+2*7-WEEKDAY(A755-DAY(A755)+8-4,1)),SUMIFS('2) Income'!$E$13:$E$32,'2) Income'!$D$13:$D$32,"2nd Wednesday",'2) Income'!$F$13:$F$32,"&lt;="&amp;$A755),0)))</f>
        <v/>
      </c>
      <c r="AD755" s="8" t="str">
        <f>IF(A755="","",IF(COUNTIF('2) Income'!$D$13:$D$32,"3rd Wednesday")=0,0,IF(A755=(A755-DAY(A755)+1+3*7-WEEKDAY(A755-DAY(A755)+8-4,1)),SUMIFS('2) Income'!$E$13:$E$32,'2) Income'!$D$13:$D$32,"3rd Wednesday",'2) Income'!$F$13:$F$32,"&lt;="&amp;$A755),0)))</f>
        <v/>
      </c>
      <c r="AE755" s="8" t="str">
        <f>IF(A755="","",IF(COUNTIF('2) Income'!$D$13:$D$32,"4th Wednesday")=0,0,IF(A755=(A755-DAY(A755)+1+4*7-WEEKDAY(A755-DAY(A755)+8-4,1)),SUMIFS('2) Income'!$E$13:$E$32,'2) Income'!$D$13:$D$32,"4th Wednesday",'2) Income'!$F$13:$F$32,"&lt;="&amp;$A755),0)))</f>
        <v/>
      </c>
      <c r="AF755" s="8" t="str" cm="1">
        <f t="array" ref="AF755">IF(A755="","",IF(COUNTIF('2) Income'!$D$13:$D$32,"Every 4 Weeks")=0,0,SUMPRODUCT(--(IFERROR(MOD(A755-'2) Income'!$F$13:$F$32,28),1)=0),--('2) Income'!$D$13:$D$32="Every 4 Weeks"),--('2) Income'!$F$13:$F$32&lt;=A755),'2) Income'!$E$13:$E$32)))</f>
        <v/>
      </c>
      <c r="AG755" s="8" t="str">
        <f>IF(A755="","",IF(COUNTIF('2) Income'!$D$13:$D$32,"Monthly")=0,0,IF(B755="N",SUMIFS('2) Income'!$E$13:$E$32,'2) Income'!$D$13:$D$32,"monthly",'2) Income'!$F$13:$F$32,"&lt;="&amp;$A755,'2) Income'!$I$13:$I$32,DAY(A755)),SUMIFS('2) Income'!$E$13:$E$32,'2) Income'!$D$13:$D$32,"monthly",'2) Income'!$F$13:$F$32,"&lt;="&amp;$A755,'2) Income'!$I$13:$I$32,"&gt;="&amp;DAY(A755)))))</f>
        <v/>
      </c>
      <c r="AH755" s="8" t="str" cm="1">
        <f t="array" ref="AH755">IF(A755="","",IF(COUNTIF('2) Income'!$D$13:$D$32,"Yearly")=0,0,SUMPRODUCT(--('2) Income'!$D$13:$D$32="Yearly"),--('2) Income'!$F$13:$F$32&lt;=A755),IF(B755="N",--('2) Income'!$I$13:$I$32=DAY(A755)),--('2) Income'!$I$13:$I$32&gt;=DAY(A755))),--(IFERROR(MOD('2) Income'!$H$13:$H$32-MONTH(A755)+12,12),1)=0),'2) Income'!$E$13:$E$32)))</f>
        <v/>
      </c>
      <c r="AI755" s="8" t="str">
        <f>IF(A755="","",IF(COUNTIF('2) Income'!$D$13:$D$32,"one-time")=0,0,SUMIFS('2) Income'!$E$13:$E$32,'2) Income'!$D$13:$D$32,"one-time",'2) Income'!$F$13:$F$32,"="&amp;$A755)))</f>
        <v/>
      </c>
      <c r="AJ755" s="9" t="str">
        <f t="shared" si="56"/>
        <v/>
      </c>
    </row>
    <row r="756" spans="1:36">
      <c r="A756" s="7" t="str">
        <f>IF(A755="","",IF(A755+1&lt;='1) Period'!$E$21,A755+1,""))</f>
        <v/>
      </c>
      <c r="B756" s="7" t="e">
        <f t="shared" si="57"/>
        <v>#VALUE!</v>
      </c>
      <c r="C756" t="e">
        <f t="shared" si="58"/>
        <v>#VALUE!</v>
      </c>
      <c r="D756" s="8" t="str">
        <f>IF(A756="","",IF(TEXT(A756,"dddd")='4) Happy Money'!$E$23,WAllowance,0))</f>
        <v/>
      </c>
      <c r="E756" s="8" t="str">
        <f>IF(A756="","",IF(B756="N",SUMIF(TMonthly[Day of the Month],DAY(A756),TMonthly[Amount]),SUMIF(TMonthly[Day of the Month],"&gt;="&amp;DAY(A756),TMonthly[Amount])))</f>
        <v/>
      </c>
      <c r="F756" s="8" t="str" cm="1">
        <f t="array" ref="F756">IF(A756="","",SUMPRODUCT(--(TYearly[Due Date]&lt;=A756),IF(B756="N",--(TYearly[Day]=DAY(A756)),--(TYearly[Day]&gt;=DAY(A756))),--(IFERROR(MOD(TYearly[Month]-MONTH(A756)+12,12),1)=0),TYearly[Amount]))</f>
        <v/>
      </c>
      <c r="G756" s="8" t="str">
        <f>IF(A756="","",SUMIF(TOneTime[Due Date],A756,TOneTime[Amount]))</f>
        <v/>
      </c>
      <c r="H756" s="8" t="str" cm="1">
        <f t="array" ref="H756">IF(A756="","",IF(COUNTIF(TOther[Frequency],$H$1)=0,0,SUMPRODUCT(--(IFERROR(MOD(A756-TOther[Start Date],7),1)=0),--(TOther[Frequency]=$H$1),--(TOther[Start Date]&lt;=A756),--(TOther[End Date Calc]&gt;=A756),TOther[Amount])))</f>
        <v/>
      </c>
      <c r="I756" s="8" t="str" cm="1">
        <f t="array" ref="I756">IF(A756="","",IF(COUNTIF(TOther[Frequency],$I$1)=0,0,SUMPRODUCT(--(IFERROR(MOD(A756-TOther[Start Date],14),1)=0),--(TOther[Frequency]=$I$1),--(TOther[Start Date]&lt;=A756),--(TOther[End Date Calc]&gt;=A756),TOther[Amount])))</f>
        <v/>
      </c>
      <c r="J756" s="8" t="str">
        <f>IF(A756="","",IF(COUNTIF(TOther[Frequency],$J$1)=0,0,IF(OR(DAY(A756)=1,DAY(A756)=15),SUMIFS(TOther[Amount],TOther[Frequency],$J$1,TOther[Start Date],"&lt;="&amp;$A756,TOther[End Date Calc],"&gt;="&amp;A756),0)))</f>
        <v/>
      </c>
      <c r="K756" s="8" t="str">
        <f>IF(A756="","",IF(COUNTIF(TOther[Frequency],$K$1)=0,0,IF(A756=(A756-DAY(A756)+1+2*7-WEEKDAY(A756-DAY(A756)+8-4,1)),SUMIFS(TOther[Amount],TOther[Frequency],$K$1,TOther[Start Date],"&lt;="&amp;$A756,TOther[End Date Calc],"&gt;="&amp;A756),0)))</f>
        <v/>
      </c>
      <c r="L756" s="8" t="str">
        <f>IF(A756="","",IF(COUNTIF(TOther[Frequency],$L$1)=0,0,IF(A756=(A756-DAY(A756)+1+3*7-WEEKDAY(A756-DAY(A756)+8-4,1)),SUMIFS(TOther[Amount],TOther[Frequency],$L$1,TOther[Start Date],"&lt;="&amp;$A756,TOther[End Date Calc],"&gt;="&amp;A756),0)))</f>
        <v/>
      </c>
      <c r="M756" s="8" t="str">
        <f>IF(A756="","",IF(COUNTIF(TOther[Frequency],$M$1)=0,0,IF(A756=(A756-DAY(A756)+1+4*7-WEEKDAY(A756-DAY(A756)+8-4,1)),SUMIFS(TOther[Amount],TOther[Frequency],$M$1,TOther[Start Date],"&lt;="&amp;$A756,TOther[End Date Calc],"&gt;="&amp;A756),0)))</f>
        <v/>
      </c>
      <c r="N756" s="8" t="str" cm="1">
        <f t="array" ref="N756">IF(A756="","",IF(COUNTIF(TOther[Frequency],$N$1)=0,0,SUMPRODUCT(--(IFERROR(MOD(A756-TOther[Start Date],28),1)=0),--(TOther[Frequency]=$N$1),--(TOther[Start Date]&lt;=A756),--(TOther[End Date Calc]&gt;=A756),TOther[Amount])))</f>
        <v/>
      </c>
      <c r="O756" s="8" t="str" cm="1">
        <f t="array" ref="O756">IF(A756="","",IF(COUNTIF(TOther[Frequency],$O$1)=0,0,SUMPRODUCT(--(IFERROR(MOD(A756-TOther[Start Date],42),1)=0),--(TOther[Frequency]=$O$1),--(TOther[Start Date]&lt;=A756),--(TOther[End Date Calc]&gt;=A756),TOther[Amount])))</f>
        <v/>
      </c>
      <c r="P756" s="8" t="str" cm="1">
        <f t="array" ref="P756">IF(A756="","",IF(COUNTIF(TOther[Frequency],$P$1)=0,0,SUMPRODUCT(--(IFERROR(MOD(A756-TOther[Start Date],56),1)=0),--(TOther[Frequency]=$P$1),--(TOther[Start Date]&lt;=A756),--(TOther[End Date Calc]&gt;=A756),TOther[Amount])))</f>
        <v/>
      </c>
      <c r="Q756" s="8" t="str">
        <f>IF(A756="","",IF(COUNTIF(TOther[Frequency],$Q$1)=0,0,IF(B756="N",SUMIFS(TOther[Amount],TOther[Frequency],$Q$1,TOther[Start Date],"&lt;="&amp;$A756,TOther[End Date Calc],"&gt;="&amp;A756,TOther[Start Day],DAY(A756)),SUMIFS(TOther[Amount],TOther[Frequency],$Q$1,TOther[Start Date],"&lt;="&amp;$A756,TOther[End Date Calc],"&gt;="&amp;A756,TOther[Start Day],"&gt;="&amp;DAY(A756)))))</f>
        <v/>
      </c>
      <c r="R756" s="8" t="str" cm="1">
        <f t="array" ref="R756">IF(A756="","",IF(COUNTIF(TOther[Frequency],R$1)=0,0,SUMPRODUCT(--(TOther[Frequency]=R$1),--(TOther[Start Date]&lt;=A756),--(TOther[End Date Calc]&gt;=A756),IF(B756="N",--(TOther[Start Day]=DAY(A756)),--(TOther[Start Day]&gt;=DAY(A756))),--(IFERROR(MOD(TOther[Start Month]-MONTH(A756)+2,2),1)=0),TOther[Amount])))</f>
        <v/>
      </c>
      <c r="S756" s="8" t="str" cm="1">
        <f t="array" ref="S756">IF(A756="","",IF(COUNTIF(TOther[Frequency],S$1)=0,0,SUMPRODUCT(--(TOther[Frequency]=S$1),--(TOther[Start Date]&lt;=A756),--(TOther[End Date Calc]&gt;=A756),IF(B756="N",--(TOther[Start Day]=DAY(A756)),--(TOther[Start Day]&gt;=DAY(A756))),--(IFERROR(MOD(TOther[Start Month]-MONTH(A756)+3,3),1)=0),TOther[Amount])))</f>
        <v/>
      </c>
      <c r="T756" s="8" t="str" cm="1">
        <f t="array" ref="T756">IF($A756="","",IF(COUNTIF(TOther[Frequency],T$1)=0,0,SUMPRODUCT(--(TOther[Frequency]=T$1),--(TOther[Start Date]&lt;=$A756),--(TOther[End Date Calc]&gt;=$A756),IF($B756="N",--(TOther[Start Day]=DAY($A756)),--(TOther[Start Day]&gt;=DAY($A756))),--(IFERROR(MOD(TOther[Start Month]-MONTH($A756)+4,4),1)=0),TOther[Amount])))</f>
        <v/>
      </c>
      <c r="U756" s="8" t="str" cm="1">
        <f t="array" ref="U756">IF(A756="","",IF(COUNTIF(TOther[Frequency],$U$1)=0,0,SUMPRODUCT(--(TOther[Frequency]=$U$1),--(TOther[Start Date]&lt;=A756),--(TOther[End Date Calc]&gt;=A756),IF(B756="N",--(TOther[Start Day]=DAY(A756)),--(TOther[Start Day]&gt;=DAY(A756))),--(IFERROR(MOD(TOther[Start Month]-MONTH(A756)+6,6),1)=0),TOther[Amount])))</f>
        <v/>
      </c>
      <c r="V756" s="8" t="str" cm="1">
        <f t="array" ref="V756">IF(A756="","",IF(COUNTIF(TOther[Frequency],$V$1)=0,0,SUMPRODUCT(--(TOther[Frequency]=$V$1),--(TOther[Start Date]&lt;=A756),--(TOther[End Date Calc]&gt;=A756),IF(B756="N",--(TOther[Start Day]=DAY(A756)),--(TOther[Start Day]&gt;=DAY(A756))),--(IFERROR(MOD(TOther[Start Month]-MONTH(A756)+12,12),1)=0),TOther[Amount])))</f>
        <v/>
      </c>
      <c r="W756" s="8" t="str">
        <f>IF(A756="","",SUMIFS(TOther[Amount],TOther[Start Date],A756,TOther[Frequency],$W$1))</f>
        <v/>
      </c>
      <c r="X756" s="9" t="str">
        <f t="shared" si="55"/>
        <v/>
      </c>
      <c r="Y756" s="9" t="str">
        <f t="shared" si="59"/>
        <v/>
      </c>
      <c r="Z756" s="8" t="str" cm="1">
        <f t="array" ref="Z756">IF(A756="","",IF(COUNTIF('2) Income'!$D$13:$D$32,"Weekly")=0,0,SUMPRODUCT(--(IFERROR(MOD(A756-'2) Income'!$F$13:$F$32,7),1)=0),--('2) Income'!$D$13:$D$32="Weekly"),--('2) Income'!$F$13:$F$32&lt;=A756),'2) Income'!$E$13:$E$32)))</f>
        <v/>
      </c>
      <c r="AA756" s="8" t="str" cm="1">
        <f t="array" ref="AA756">IF(A756="","",IF(COUNTIF('2) Income'!$D$13:$D$32,"Every Other Week")=0,0,SUMPRODUCT(--(IFERROR(MOD(A756-'2) Income'!$F$13:$F$32,14),1)=0),--('2) Income'!$D$13:$D$32="Every Other Week"),--('2) Income'!$F$13:$F$32&lt;=A756),'2) Income'!$E$13:$E$32)))</f>
        <v/>
      </c>
      <c r="AB756" s="8" t="str">
        <f>IF(A756="","",IF(COUNTIF('2) Income'!$D$13:$D$32,"1st and 15th")=0,0,IF(OR(DAY(A756)=1,DAY(A756)=15),SUMIFS('2) Income'!$E$13:$E$32,'2) Income'!$D$13:$D$32,"1st and 15th",'2) Income'!$F$13:$F$32,"&lt;="&amp;$A756),0)))</f>
        <v/>
      </c>
      <c r="AC756" s="8" t="str">
        <f>IF(A756="","",IF(COUNTIF('2) Income'!$D$13:$D$32,"2nd Wednesday")=0,0,IF(A756=(A756-DAY(A756)+1+2*7-WEEKDAY(A756-DAY(A756)+8-4,1)),SUMIFS('2) Income'!$E$13:$E$32,'2) Income'!$D$13:$D$32,"2nd Wednesday",'2) Income'!$F$13:$F$32,"&lt;="&amp;$A756),0)))</f>
        <v/>
      </c>
      <c r="AD756" s="8" t="str">
        <f>IF(A756="","",IF(COUNTIF('2) Income'!$D$13:$D$32,"3rd Wednesday")=0,0,IF(A756=(A756-DAY(A756)+1+3*7-WEEKDAY(A756-DAY(A756)+8-4,1)),SUMIFS('2) Income'!$E$13:$E$32,'2) Income'!$D$13:$D$32,"3rd Wednesday",'2) Income'!$F$13:$F$32,"&lt;="&amp;$A756),0)))</f>
        <v/>
      </c>
      <c r="AE756" s="8" t="str">
        <f>IF(A756="","",IF(COUNTIF('2) Income'!$D$13:$D$32,"4th Wednesday")=0,0,IF(A756=(A756-DAY(A756)+1+4*7-WEEKDAY(A756-DAY(A756)+8-4,1)),SUMIFS('2) Income'!$E$13:$E$32,'2) Income'!$D$13:$D$32,"4th Wednesday",'2) Income'!$F$13:$F$32,"&lt;="&amp;$A756),0)))</f>
        <v/>
      </c>
      <c r="AF756" s="8" t="str" cm="1">
        <f t="array" ref="AF756">IF(A756="","",IF(COUNTIF('2) Income'!$D$13:$D$32,"Every 4 Weeks")=0,0,SUMPRODUCT(--(IFERROR(MOD(A756-'2) Income'!$F$13:$F$32,28),1)=0),--('2) Income'!$D$13:$D$32="Every 4 Weeks"),--('2) Income'!$F$13:$F$32&lt;=A756),'2) Income'!$E$13:$E$32)))</f>
        <v/>
      </c>
      <c r="AG756" s="8" t="str">
        <f>IF(A756="","",IF(COUNTIF('2) Income'!$D$13:$D$32,"Monthly")=0,0,IF(B756="N",SUMIFS('2) Income'!$E$13:$E$32,'2) Income'!$D$13:$D$32,"monthly",'2) Income'!$F$13:$F$32,"&lt;="&amp;$A756,'2) Income'!$I$13:$I$32,DAY(A756)),SUMIFS('2) Income'!$E$13:$E$32,'2) Income'!$D$13:$D$32,"monthly",'2) Income'!$F$13:$F$32,"&lt;="&amp;$A756,'2) Income'!$I$13:$I$32,"&gt;="&amp;DAY(A756)))))</f>
        <v/>
      </c>
      <c r="AH756" s="8" t="str" cm="1">
        <f t="array" ref="AH756">IF(A756="","",IF(COUNTIF('2) Income'!$D$13:$D$32,"Yearly")=0,0,SUMPRODUCT(--('2) Income'!$D$13:$D$32="Yearly"),--('2) Income'!$F$13:$F$32&lt;=A756),IF(B756="N",--('2) Income'!$I$13:$I$32=DAY(A756)),--('2) Income'!$I$13:$I$32&gt;=DAY(A756))),--(IFERROR(MOD('2) Income'!$H$13:$H$32-MONTH(A756)+12,12),1)=0),'2) Income'!$E$13:$E$32)))</f>
        <v/>
      </c>
      <c r="AI756" s="8" t="str">
        <f>IF(A756="","",IF(COUNTIF('2) Income'!$D$13:$D$32,"one-time")=0,0,SUMIFS('2) Income'!$E$13:$E$32,'2) Income'!$D$13:$D$32,"one-time",'2) Income'!$F$13:$F$32,"="&amp;$A756)))</f>
        <v/>
      </c>
      <c r="AJ756" s="9" t="str">
        <f t="shared" si="56"/>
        <v/>
      </c>
    </row>
    <row r="757" spans="1:36">
      <c r="A757" s="7" t="str">
        <f>IF(A756="","",IF(A756+1&lt;='1) Period'!$E$21,A756+1,""))</f>
        <v/>
      </c>
      <c r="B757" s="7" t="e">
        <f t="shared" si="57"/>
        <v>#VALUE!</v>
      </c>
      <c r="C757" t="e">
        <f t="shared" si="58"/>
        <v>#VALUE!</v>
      </c>
      <c r="D757" s="8" t="str">
        <f>IF(A757="","",IF(TEXT(A757,"dddd")='4) Happy Money'!$E$23,WAllowance,0))</f>
        <v/>
      </c>
      <c r="E757" s="8" t="str">
        <f>IF(A757="","",IF(B757="N",SUMIF(TMonthly[Day of the Month],DAY(A757),TMonthly[Amount]),SUMIF(TMonthly[Day of the Month],"&gt;="&amp;DAY(A757),TMonthly[Amount])))</f>
        <v/>
      </c>
      <c r="F757" s="8" t="str" cm="1">
        <f t="array" ref="F757">IF(A757="","",SUMPRODUCT(--(TYearly[Due Date]&lt;=A757),IF(B757="N",--(TYearly[Day]=DAY(A757)),--(TYearly[Day]&gt;=DAY(A757))),--(IFERROR(MOD(TYearly[Month]-MONTH(A757)+12,12),1)=0),TYearly[Amount]))</f>
        <v/>
      </c>
      <c r="G757" s="8" t="str">
        <f>IF(A757="","",SUMIF(TOneTime[Due Date],A757,TOneTime[Amount]))</f>
        <v/>
      </c>
      <c r="H757" s="8" t="str" cm="1">
        <f t="array" ref="H757">IF(A757="","",IF(COUNTIF(TOther[Frequency],$H$1)=0,0,SUMPRODUCT(--(IFERROR(MOD(A757-TOther[Start Date],7),1)=0),--(TOther[Frequency]=$H$1),--(TOther[Start Date]&lt;=A757),--(TOther[End Date Calc]&gt;=A757),TOther[Amount])))</f>
        <v/>
      </c>
      <c r="I757" s="8" t="str" cm="1">
        <f t="array" ref="I757">IF(A757="","",IF(COUNTIF(TOther[Frequency],$I$1)=0,0,SUMPRODUCT(--(IFERROR(MOD(A757-TOther[Start Date],14),1)=0),--(TOther[Frequency]=$I$1),--(TOther[Start Date]&lt;=A757),--(TOther[End Date Calc]&gt;=A757),TOther[Amount])))</f>
        <v/>
      </c>
      <c r="J757" s="8" t="str">
        <f>IF(A757="","",IF(COUNTIF(TOther[Frequency],$J$1)=0,0,IF(OR(DAY(A757)=1,DAY(A757)=15),SUMIFS(TOther[Amount],TOther[Frequency],$J$1,TOther[Start Date],"&lt;="&amp;$A757,TOther[End Date Calc],"&gt;="&amp;A757),0)))</f>
        <v/>
      </c>
      <c r="K757" s="8" t="str">
        <f>IF(A757="","",IF(COUNTIF(TOther[Frequency],$K$1)=0,0,IF(A757=(A757-DAY(A757)+1+2*7-WEEKDAY(A757-DAY(A757)+8-4,1)),SUMIFS(TOther[Amount],TOther[Frequency],$K$1,TOther[Start Date],"&lt;="&amp;$A757,TOther[End Date Calc],"&gt;="&amp;A757),0)))</f>
        <v/>
      </c>
      <c r="L757" s="8" t="str">
        <f>IF(A757="","",IF(COUNTIF(TOther[Frequency],$L$1)=0,0,IF(A757=(A757-DAY(A757)+1+3*7-WEEKDAY(A757-DAY(A757)+8-4,1)),SUMIFS(TOther[Amount],TOther[Frequency],$L$1,TOther[Start Date],"&lt;="&amp;$A757,TOther[End Date Calc],"&gt;="&amp;A757),0)))</f>
        <v/>
      </c>
      <c r="M757" s="8" t="str">
        <f>IF(A757="","",IF(COUNTIF(TOther[Frequency],$M$1)=0,0,IF(A757=(A757-DAY(A757)+1+4*7-WEEKDAY(A757-DAY(A757)+8-4,1)),SUMIFS(TOther[Amount],TOther[Frequency],$M$1,TOther[Start Date],"&lt;="&amp;$A757,TOther[End Date Calc],"&gt;="&amp;A757),0)))</f>
        <v/>
      </c>
      <c r="N757" s="8" t="str" cm="1">
        <f t="array" ref="N757">IF(A757="","",IF(COUNTIF(TOther[Frequency],$N$1)=0,0,SUMPRODUCT(--(IFERROR(MOD(A757-TOther[Start Date],28),1)=0),--(TOther[Frequency]=$N$1),--(TOther[Start Date]&lt;=A757),--(TOther[End Date Calc]&gt;=A757),TOther[Amount])))</f>
        <v/>
      </c>
      <c r="O757" s="8" t="str" cm="1">
        <f t="array" ref="O757">IF(A757="","",IF(COUNTIF(TOther[Frequency],$O$1)=0,0,SUMPRODUCT(--(IFERROR(MOD(A757-TOther[Start Date],42),1)=0),--(TOther[Frequency]=$O$1),--(TOther[Start Date]&lt;=A757),--(TOther[End Date Calc]&gt;=A757),TOther[Amount])))</f>
        <v/>
      </c>
      <c r="P757" s="8" t="str" cm="1">
        <f t="array" ref="P757">IF(A757="","",IF(COUNTIF(TOther[Frequency],$P$1)=0,0,SUMPRODUCT(--(IFERROR(MOD(A757-TOther[Start Date],56),1)=0),--(TOther[Frequency]=$P$1),--(TOther[Start Date]&lt;=A757),--(TOther[End Date Calc]&gt;=A757),TOther[Amount])))</f>
        <v/>
      </c>
      <c r="Q757" s="8" t="str">
        <f>IF(A757="","",IF(COUNTIF(TOther[Frequency],$Q$1)=0,0,IF(B757="N",SUMIFS(TOther[Amount],TOther[Frequency],$Q$1,TOther[Start Date],"&lt;="&amp;$A757,TOther[End Date Calc],"&gt;="&amp;A757,TOther[Start Day],DAY(A757)),SUMIFS(TOther[Amount],TOther[Frequency],$Q$1,TOther[Start Date],"&lt;="&amp;$A757,TOther[End Date Calc],"&gt;="&amp;A757,TOther[Start Day],"&gt;="&amp;DAY(A757)))))</f>
        <v/>
      </c>
      <c r="R757" s="8" t="str" cm="1">
        <f t="array" ref="R757">IF(A757="","",IF(COUNTIF(TOther[Frequency],R$1)=0,0,SUMPRODUCT(--(TOther[Frequency]=R$1),--(TOther[Start Date]&lt;=A757),--(TOther[End Date Calc]&gt;=A757),IF(B757="N",--(TOther[Start Day]=DAY(A757)),--(TOther[Start Day]&gt;=DAY(A757))),--(IFERROR(MOD(TOther[Start Month]-MONTH(A757)+2,2),1)=0),TOther[Amount])))</f>
        <v/>
      </c>
      <c r="S757" s="8" t="str" cm="1">
        <f t="array" ref="S757">IF(A757="","",IF(COUNTIF(TOther[Frequency],S$1)=0,0,SUMPRODUCT(--(TOther[Frequency]=S$1),--(TOther[Start Date]&lt;=A757),--(TOther[End Date Calc]&gt;=A757),IF(B757="N",--(TOther[Start Day]=DAY(A757)),--(TOther[Start Day]&gt;=DAY(A757))),--(IFERROR(MOD(TOther[Start Month]-MONTH(A757)+3,3),1)=0),TOther[Amount])))</f>
        <v/>
      </c>
      <c r="T757" s="8" t="str" cm="1">
        <f t="array" ref="T757">IF($A757="","",IF(COUNTIF(TOther[Frequency],T$1)=0,0,SUMPRODUCT(--(TOther[Frequency]=T$1),--(TOther[Start Date]&lt;=$A757),--(TOther[End Date Calc]&gt;=$A757),IF($B757="N",--(TOther[Start Day]=DAY($A757)),--(TOther[Start Day]&gt;=DAY($A757))),--(IFERROR(MOD(TOther[Start Month]-MONTH($A757)+4,4),1)=0),TOther[Amount])))</f>
        <v/>
      </c>
      <c r="U757" s="8" t="str" cm="1">
        <f t="array" ref="U757">IF(A757="","",IF(COUNTIF(TOther[Frequency],$U$1)=0,0,SUMPRODUCT(--(TOther[Frequency]=$U$1),--(TOther[Start Date]&lt;=A757),--(TOther[End Date Calc]&gt;=A757),IF(B757="N",--(TOther[Start Day]=DAY(A757)),--(TOther[Start Day]&gt;=DAY(A757))),--(IFERROR(MOD(TOther[Start Month]-MONTH(A757)+6,6),1)=0),TOther[Amount])))</f>
        <v/>
      </c>
      <c r="V757" s="8" t="str" cm="1">
        <f t="array" ref="V757">IF(A757="","",IF(COUNTIF(TOther[Frequency],$V$1)=0,0,SUMPRODUCT(--(TOther[Frequency]=$V$1),--(TOther[Start Date]&lt;=A757),--(TOther[End Date Calc]&gt;=A757),IF(B757="N",--(TOther[Start Day]=DAY(A757)),--(TOther[Start Day]&gt;=DAY(A757))),--(IFERROR(MOD(TOther[Start Month]-MONTH(A757)+12,12),1)=0),TOther[Amount])))</f>
        <v/>
      </c>
      <c r="W757" s="8" t="str">
        <f>IF(A757="","",SUMIFS(TOther[Amount],TOther[Start Date],A757,TOther[Frequency],$W$1))</f>
        <v/>
      </c>
      <c r="X757" s="9" t="str">
        <f t="shared" si="55"/>
        <v/>
      </c>
      <c r="Y757" s="9" t="str">
        <f t="shared" si="59"/>
        <v/>
      </c>
      <c r="Z757" s="8" t="str" cm="1">
        <f t="array" ref="Z757">IF(A757="","",IF(COUNTIF('2) Income'!$D$13:$D$32,"Weekly")=0,0,SUMPRODUCT(--(IFERROR(MOD(A757-'2) Income'!$F$13:$F$32,7),1)=0),--('2) Income'!$D$13:$D$32="Weekly"),--('2) Income'!$F$13:$F$32&lt;=A757),'2) Income'!$E$13:$E$32)))</f>
        <v/>
      </c>
      <c r="AA757" s="8" t="str" cm="1">
        <f t="array" ref="AA757">IF(A757="","",IF(COUNTIF('2) Income'!$D$13:$D$32,"Every Other Week")=0,0,SUMPRODUCT(--(IFERROR(MOD(A757-'2) Income'!$F$13:$F$32,14),1)=0),--('2) Income'!$D$13:$D$32="Every Other Week"),--('2) Income'!$F$13:$F$32&lt;=A757),'2) Income'!$E$13:$E$32)))</f>
        <v/>
      </c>
      <c r="AB757" s="8" t="str">
        <f>IF(A757="","",IF(COUNTIF('2) Income'!$D$13:$D$32,"1st and 15th")=0,0,IF(OR(DAY(A757)=1,DAY(A757)=15),SUMIFS('2) Income'!$E$13:$E$32,'2) Income'!$D$13:$D$32,"1st and 15th",'2) Income'!$F$13:$F$32,"&lt;="&amp;$A757),0)))</f>
        <v/>
      </c>
      <c r="AC757" s="8" t="str">
        <f>IF(A757="","",IF(COUNTIF('2) Income'!$D$13:$D$32,"2nd Wednesday")=0,0,IF(A757=(A757-DAY(A757)+1+2*7-WEEKDAY(A757-DAY(A757)+8-4,1)),SUMIFS('2) Income'!$E$13:$E$32,'2) Income'!$D$13:$D$32,"2nd Wednesday",'2) Income'!$F$13:$F$32,"&lt;="&amp;$A757),0)))</f>
        <v/>
      </c>
      <c r="AD757" s="8" t="str">
        <f>IF(A757="","",IF(COUNTIF('2) Income'!$D$13:$D$32,"3rd Wednesday")=0,0,IF(A757=(A757-DAY(A757)+1+3*7-WEEKDAY(A757-DAY(A757)+8-4,1)),SUMIFS('2) Income'!$E$13:$E$32,'2) Income'!$D$13:$D$32,"3rd Wednesday",'2) Income'!$F$13:$F$32,"&lt;="&amp;$A757),0)))</f>
        <v/>
      </c>
      <c r="AE757" s="8" t="str">
        <f>IF(A757="","",IF(COUNTIF('2) Income'!$D$13:$D$32,"4th Wednesday")=0,0,IF(A757=(A757-DAY(A757)+1+4*7-WEEKDAY(A757-DAY(A757)+8-4,1)),SUMIFS('2) Income'!$E$13:$E$32,'2) Income'!$D$13:$D$32,"4th Wednesday",'2) Income'!$F$13:$F$32,"&lt;="&amp;$A757),0)))</f>
        <v/>
      </c>
      <c r="AF757" s="8" t="str" cm="1">
        <f t="array" ref="AF757">IF(A757="","",IF(COUNTIF('2) Income'!$D$13:$D$32,"Every 4 Weeks")=0,0,SUMPRODUCT(--(IFERROR(MOD(A757-'2) Income'!$F$13:$F$32,28),1)=0),--('2) Income'!$D$13:$D$32="Every 4 Weeks"),--('2) Income'!$F$13:$F$32&lt;=A757),'2) Income'!$E$13:$E$32)))</f>
        <v/>
      </c>
      <c r="AG757" s="8" t="str">
        <f>IF(A757="","",IF(COUNTIF('2) Income'!$D$13:$D$32,"Monthly")=0,0,IF(B757="N",SUMIFS('2) Income'!$E$13:$E$32,'2) Income'!$D$13:$D$32,"monthly",'2) Income'!$F$13:$F$32,"&lt;="&amp;$A757,'2) Income'!$I$13:$I$32,DAY(A757)),SUMIFS('2) Income'!$E$13:$E$32,'2) Income'!$D$13:$D$32,"monthly",'2) Income'!$F$13:$F$32,"&lt;="&amp;$A757,'2) Income'!$I$13:$I$32,"&gt;="&amp;DAY(A757)))))</f>
        <v/>
      </c>
      <c r="AH757" s="8" t="str" cm="1">
        <f t="array" ref="AH757">IF(A757="","",IF(COUNTIF('2) Income'!$D$13:$D$32,"Yearly")=0,0,SUMPRODUCT(--('2) Income'!$D$13:$D$32="Yearly"),--('2) Income'!$F$13:$F$32&lt;=A757),IF(B757="N",--('2) Income'!$I$13:$I$32=DAY(A757)),--('2) Income'!$I$13:$I$32&gt;=DAY(A757))),--(IFERROR(MOD('2) Income'!$H$13:$H$32-MONTH(A757)+12,12),1)=0),'2) Income'!$E$13:$E$32)))</f>
        <v/>
      </c>
      <c r="AI757" s="8" t="str">
        <f>IF(A757="","",IF(COUNTIF('2) Income'!$D$13:$D$32,"one-time")=0,0,SUMIFS('2) Income'!$E$13:$E$32,'2) Income'!$D$13:$D$32,"one-time",'2) Income'!$F$13:$F$32,"="&amp;$A757)))</f>
        <v/>
      </c>
      <c r="AJ757" s="9" t="str">
        <f t="shared" si="56"/>
        <v/>
      </c>
    </row>
    <row r="758" spans="1:36">
      <c r="A758" s="7" t="str">
        <f>IF(A757="","",IF(A757+1&lt;='1) Period'!$E$21,A757+1,""))</f>
        <v/>
      </c>
      <c r="B758" s="7" t="e">
        <f t="shared" si="57"/>
        <v>#VALUE!</v>
      </c>
      <c r="C758" t="e">
        <f t="shared" si="58"/>
        <v>#VALUE!</v>
      </c>
      <c r="D758" s="8" t="str">
        <f>IF(A758="","",IF(TEXT(A758,"dddd")='4) Happy Money'!$E$23,WAllowance,0))</f>
        <v/>
      </c>
      <c r="E758" s="8" t="str">
        <f>IF(A758="","",IF(B758="N",SUMIF(TMonthly[Day of the Month],DAY(A758),TMonthly[Amount]),SUMIF(TMonthly[Day of the Month],"&gt;="&amp;DAY(A758),TMonthly[Amount])))</f>
        <v/>
      </c>
      <c r="F758" s="8" t="str" cm="1">
        <f t="array" ref="F758">IF(A758="","",SUMPRODUCT(--(TYearly[Due Date]&lt;=A758),IF(B758="N",--(TYearly[Day]=DAY(A758)),--(TYearly[Day]&gt;=DAY(A758))),--(IFERROR(MOD(TYearly[Month]-MONTH(A758)+12,12),1)=0),TYearly[Amount]))</f>
        <v/>
      </c>
      <c r="G758" s="8" t="str">
        <f>IF(A758="","",SUMIF(TOneTime[Due Date],A758,TOneTime[Amount]))</f>
        <v/>
      </c>
      <c r="H758" s="8" t="str" cm="1">
        <f t="array" ref="H758">IF(A758="","",IF(COUNTIF(TOther[Frequency],$H$1)=0,0,SUMPRODUCT(--(IFERROR(MOD(A758-TOther[Start Date],7),1)=0),--(TOther[Frequency]=$H$1),--(TOther[Start Date]&lt;=A758),--(TOther[End Date Calc]&gt;=A758),TOther[Amount])))</f>
        <v/>
      </c>
      <c r="I758" s="8" t="str" cm="1">
        <f t="array" ref="I758">IF(A758="","",IF(COUNTIF(TOther[Frequency],$I$1)=0,0,SUMPRODUCT(--(IFERROR(MOD(A758-TOther[Start Date],14),1)=0),--(TOther[Frequency]=$I$1),--(TOther[Start Date]&lt;=A758),--(TOther[End Date Calc]&gt;=A758),TOther[Amount])))</f>
        <v/>
      </c>
      <c r="J758" s="8" t="str">
        <f>IF(A758="","",IF(COUNTIF(TOther[Frequency],$J$1)=0,0,IF(OR(DAY(A758)=1,DAY(A758)=15),SUMIFS(TOther[Amount],TOther[Frequency],$J$1,TOther[Start Date],"&lt;="&amp;$A758,TOther[End Date Calc],"&gt;="&amp;A758),0)))</f>
        <v/>
      </c>
      <c r="K758" s="8" t="str">
        <f>IF(A758="","",IF(COUNTIF(TOther[Frequency],$K$1)=0,0,IF(A758=(A758-DAY(A758)+1+2*7-WEEKDAY(A758-DAY(A758)+8-4,1)),SUMIFS(TOther[Amount],TOther[Frequency],$K$1,TOther[Start Date],"&lt;="&amp;$A758,TOther[End Date Calc],"&gt;="&amp;A758),0)))</f>
        <v/>
      </c>
      <c r="L758" s="8" t="str">
        <f>IF(A758="","",IF(COUNTIF(TOther[Frequency],$L$1)=0,0,IF(A758=(A758-DAY(A758)+1+3*7-WEEKDAY(A758-DAY(A758)+8-4,1)),SUMIFS(TOther[Amount],TOther[Frequency],$L$1,TOther[Start Date],"&lt;="&amp;$A758,TOther[End Date Calc],"&gt;="&amp;A758),0)))</f>
        <v/>
      </c>
      <c r="M758" s="8" t="str">
        <f>IF(A758="","",IF(COUNTIF(TOther[Frequency],$M$1)=0,0,IF(A758=(A758-DAY(A758)+1+4*7-WEEKDAY(A758-DAY(A758)+8-4,1)),SUMIFS(TOther[Amount],TOther[Frequency],$M$1,TOther[Start Date],"&lt;="&amp;$A758,TOther[End Date Calc],"&gt;="&amp;A758),0)))</f>
        <v/>
      </c>
      <c r="N758" s="8" t="str" cm="1">
        <f t="array" ref="N758">IF(A758="","",IF(COUNTIF(TOther[Frequency],$N$1)=0,0,SUMPRODUCT(--(IFERROR(MOD(A758-TOther[Start Date],28),1)=0),--(TOther[Frequency]=$N$1),--(TOther[Start Date]&lt;=A758),--(TOther[End Date Calc]&gt;=A758),TOther[Amount])))</f>
        <v/>
      </c>
      <c r="O758" s="8" t="str" cm="1">
        <f t="array" ref="O758">IF(A758="","",IF(COUNTIF(TOther[Frequency],$O$1)=0,0,SUMPRODUCT(--(IFERROR(MOD(A758-TOther[Start Date],42),1)=0),--(TOther[Frequency]=$O$1),--(TOther[Start Date]&lt;=A758),--(TOther[End Date Calc]&gt;=A758),TOther[Amount])))</f>
        <v/>
      </c>
      <c r="P758" s="8" t="str" cm="1">
        <f t="array" ref="P758">IF(A758="","",IF(COUNTIF(TOther[Frequency],$P$1)=0,0,SUMPRODUCT(--(IFERROR(MOD(A758-TOther[Start Date],56),1)=0),--(TOther[Frequency]=$P$1),--(TOther[Start Date]&lt;=A758),--(TOther[End Date Calc]&gt;=A758),TOther[Amount])))</f>
        <v/>
      </c>
      <c r="Q758" s="8" t="str">
        <f>IF(A758="","",IF(COUNTIF(TOther[Frequency],$Q$1)=0,0,IF(B758="N",SUMIFS(TOther[Amount],TOther[Frequency],$Q$1,TOther[Start Date],"&lt;="&amp;$A758,TOther[End Date Calc],"&gt;="&amp;A758,TOther[Start Day],DAY(A758)),SUMIFS(TOther[Amount],TOther[Frequency],$Q$1,TOther[Start Date],"&lt;="&amp;$A758,TOther[End Date Calc],"&gt;="&amp;A758,TOther[Start Day],"&gt;="&amp;DAY(A758)))))</f>
        <v/>
      </c>
      <c r="R758" s="8" t="str" cm="1">
        <f t="array" ref="R758">IF(A758="","",IF(COUNTIF(TOther[Frequency],R$1)=0,0,SUMPRODUCT(--(TOther[Frequency]=R$1),--(TOther[Start Date]&lt;=A758),--(TOther[End Date Calc]&gt;=A758),IF(B758="N",--(TOther[Start Day]=DAY(A758)),--(TOther[Start Day]&gt;=DAY(A758))),--(IFERROR(MOD(TOther[Start Month]-MONTH(A758)+2,2),1)=0),TOther[Amount])))</f>
        <v/>
      </c>
      <c r="S758" s="8" t="str" cm="1">
        <f t="array" ref="S758">IF(A758="","",IF(COUNTIF(TOther[Frequency],S$1)=0,0,SUMPRODUCT(--(TOther[Frequency]=S$1),--(TOther[Start Date]&lt;=A758),--(TOther[End Date Calc]&gt;=A758),IF(B758="N",--(TOther[Start Day]=DAY(A758)),--(TOther[Start Day]&gt;=DAY(A758))),--(IFERROR(MOD(TOther[Start Month]-MONTH(A758)+3,3),1)=0),TOther[Amount])))</f>
        <v/>
      </c>
      <c r="T758" s="8" t="str" cm="1">
        <f t="array" ref="T758">IF($A758="","",IF(COUNTIF(TOther[Frequency],T$1)=0,0,SUMPRODUCT(--(TOther[Frequency]=T$1),--(TOther[Start Date]&lt;=$A758),--(TOther[End Date Calc]&gt;=$A758),IF($B758="N",--(TOther[Start Day]=DAY($A758)),--(TOther[Start Day]&gt;=DAY($A758))),--(IFERROR(MOD(TOther[Start Month]-MONTH($A758)+4,4),1)=0),TOther[Amount])))</f>
        <v/>
      </c>
      <c r="U758" s="8" t="str" cm="1">
        <f t="array" ref="U758">IF(A758="","",IF(COUNTIF(TOther[Frequency],$U$1)=0,0,SUMPRODUCT(--(TOther[Frequency]=$U$1),--(TOther[Start Date]&lt;=A758),--(TOther[End Date Calc]&gt;=A758),IF(B758="N",--(TOther[Start Day]=DAY(A758)),--(TOther[Start Day]&gt;=DAY(A758))),--(IFERROR(MOD(TOther[Start Month]-MONTH(A758)+6,6),1)=0),TOther[Amount])))</f>
        <v/>
      </c>
      <c r="V758" s="8" t="str" cm="1">
        <f t="array" ref="V758">IF(A758="","",IF(COUNTIF(TOther[Frequency],$V$1)=0,0,SUMPRODUCT(--(TOther[Frequency]=$V$1),--(TOther[Start Date]&lt;=A758),--(TOther[End Date Calc]&gt;=A758),IF(B758="N",--(TOther[Start Day]=DAY(A758)),--(TOther[Start Day]&gt;=DAY(A758))),--(IFERROR(MOD(TOther[Start Month]-MONTH(A758)+12,12),1)=0),TOther[Amount])))</f>
        <v/>
      </c>
      <c r="W758" s="8" t="str">
        <f>IF(A758="","",SUMIFS(TOther[Amount],TOther[Start Date],A758,TOther[Frequency],$W$1))</f>
        <v/>
      </c>
      <c r="X758" s="9" t="str">
        <f t="shared" si="55"/>
        <v/>
      </c>
      <c r="Y758" s="9" t="str">
        <f t="shared" si="59"/>
        <v/>
      </c>
      <c r="Z758" s="8" t="str" cm="1">
        <f t="array" ref="Z758">IF(A758="","",IF(COUNTIF('2) Income'!$D$13:$D$32,"Weekly")=0,0,SUMPRODUCT(--(IFERROR(MOD(A758-'2) Income'!$F$13:$F$32,7),1)=0),--('2) Income'!$D$13:$D$32="Weekly"),--('2) Income'!$F$13:$F$32&lt;=A758),'2) Income'!$E$13:$E$32)))</f>
        <v/>
      </c>
      <c r="AA758" s="8" t="str" cm="1">
        <f t="array" ref="AA758">IF(A758="","",IF(COUNTIF('2) Income'!$D$13:$D$32,"Every Other Week")=0,0,SUMPRODUCT(--(IFERROR(MOD(A758-'2) Income'!$F$13:$F$32,14),1)=0),--('2) Income'!$D$13:$D$32="Every Other Week"),--('2) Income'!$F$13:$F$32&lt;=A758),'2) Income'!$E$13:$E$32)))</f>
        <v/>
      </c>
      <c r="AB758" s="8" t="str">
        <f>IF(A758="","",IF(COUNTIF('2) Income'!$D$13:$D$32,"1st and 15th")=0,0,IF(OR(DAY(A758)=1,DAY(A758)=15),SUMIFS('2) Income'!$E$13:$E$32,'2) Income'!$D$13:$D$32,"1st and 15th",'2) Income'!$F$13:$F$32,"&lt;="&amp;$A758),0)))</f>
        <v/>
      </c>
      <c r="AC758" s="8" t="str">
        <f>IF(A758="","",IF(COUNTIF('2) Income'!$D$13:$D$32,"2nd Wednesday")=0,0,IF(A758=(A758-DAY(A758)+1+2*7-WEEKDAY(A758-DAY(A758)+8-4,1)),SUMIFS('2) Income'!$E$13:$E$32,'2) Income'!$D$13:$D$32,"2nd Wednesday",'2) Income'!$F$13:$F$32,"&lt;="&amp;$A758),0)))</f>
        <v/>
      </c>
      <c r="AD758" s="8" t="str">
        <f>IF(A758="","",IF(COUNTIF('2) Income'!$D$13:$D$32,"3rd Wednesday")=0,0,IF(A758=(A758-DAY(A758)+1+3*7-WEEKDAY(A758-DAY(A758)+8-4,1)),SUMIFS('2) Income'!$E$13:$E$32,'2) Income'!$D$13:$D$32,"3rd Wednesday",'2) Income'!$F$13:$F$32,"&lt;="&amp;$A758),0)))</f>
        <v/>
      </c>
      <c r="AE758" s="8" t="str">
        <f>IF(A758="","",IF(COUNTIF('2) Income'!$D$13:$D$32,"4th Wednesday")=0,0,IF(A758=(A758-DAY(A758)+1+4*7-WEEKDAY(A758-DAY(A758)+8-4,1)),SUMIFS('2) Income'!$E$13:$E$32,'2) Income'!$D$13:$D$32,"4th Wednesday",'2) Income'!$F$13:$F$32,"&lt;="&amp;$A758),0)))</f>
        <v/>
      </c>
      <c r="AF758" s="8" t="str" cm="1">
        <f t="array" ref="AF758">IF(A758="","",IF(COUNTIF('2) Income'!$D$13:$D$32,"Every 4 Weeks")=0,0,SUMPRODUCT(--(IFERROR(MOD(A758-'2) Income'!$F$13:$F$32,28),1)=0),--('2) Income'!$D$13:$D$32="Every 4 Weeks"),--('2) Income'!$F$13:$F$32&lt;=A758),'2) Income'!$E$13:$E$32)))</f>
        <v/>
      </c>
      <c r="AG758" s="8" t="str">
        <f>IF(A758="","",IF(COUNTIF('2) Income'!$D$13:$D$32,"Monthly")=0,0,IF(B758="N",SUMIFS('2) Income'!$E$13:$E$32,'2) Income'!$D$13:$D$32,"monthly",'2) Income'!$F$13:$F$32,"&lt;="&amp;$A758,'2) Income'!$I$13:$I$32,DAY(A758)),SUMIFS('2) Income'!$E$13:$E$32,'2) Income'!$D$13:$D$32,"monthly",'2) Income'!$F$13:$F$32,"&lt;="&amp;$A758,'2) Income'!$I$13:$I$32,"&gt;="&amp;DAY(A758)))))</f>
        <v/>
      </c>
      <c r="AH758" s="8" t="str" cm="1">
        <f t="array" ref="AH758">IF(A758="","",IF(COUNTIF('2) Income'!$D$13:$D$32,"Yearly")=0,0,SUMPRODUCT(--('2) Income'!$D$13:$D$32="Yearly"),--('2) Income'!$F$13:$F$32&lt;=A758),IF(B758="N",--('2) Income'!$I$13:$I$32=DAY(A758)),--('2) Income'!$I$13:$I$32&gt;=DAY(A758))),--(IFERROR(MOD('2) Income'!$H$13:$H$32-MONTH(A758)+12,12),1)=0),'2) Income'!$E$13:$E$32)))</f>
        <v/>
      </c>
      <c r="AI758" s="8" t="str">
        <f>IF(A758="","",IF(COUNTIF('2) Income'!$D$13:$D$32,"one-time")=0,0,SUMIFS('2) Income'!$E$13:$E$32,'2) Income'!$D$13:$D$32,"one-time",'2) Income'!$F$13:$F$32,"="&amp;$A758)))</f>
        <v/>
      </c>
      <c r="AJ758" s="9" t="str">
        <f t="shared" si="56"/>
        <v/>
      </c>
    </row>
    <row r="759" spans="1:36">
      <c r="A759" s="7" t="str">
        <f>IF(A758="","",IF(A758+1&lt;='1) Period'!$E$21,A758+1,""))</f>
        <v/>
      </c>
      <c r="B759" s="7" t="e">
        <f t="shared" si="57"/>
        <v>#VALUE!</v>
      </c>
      <c r="C759" t="e">
        <f t="shared" si="58"/>
        <v>#VALUE!</v>
      </c>
      <c r="D759" s="8" t="str">
        <f>IF(A759="","",IF(TEXT(A759,"dddd")='4) Happy Money'!$E$23,WAllowance,0))</f>
        <v/>
      </c>
      <c r="E759" s="8" t="str">
        <f>IF(A759="","",IF(B759="N",SUMIF(TMonthly[Day of the Month],DAY(A759),TMonthly[Amount]),SUMIF(TMonthly[Day of the Month],"&gt;="&amp;DAY(A759),TMonthly[Amount])))</f>
        <v/>
      </c>
      <c r="F759" s="8" t="str" cm="1">
        <f t="array" ref="F759">IF(A759="","",SUMPRODUCT(--(TYearly[Due Date]&lt;=A759),IF(B759="N",--(TYearly[Day]=DAY(A759)),--(TYearly[Day]&gt;=DAY(A759))),--(IFERROR(MOD(TYearly[Month]-MONTH(A759)+12,12),1)=0),TYearly[Amount]))</f>
        <v/>
      </c>
      <c r="G759" s="8" t="str">
        <f>IF(A759="","",SUMIF(TOneTime[Due Date],A759,TOneTime[Amount]))</f>
        <v/>
      </c>
      <c r="H759" s="8" t="str" cm="1">
        <f t="array" ref="H759">IF(A759="","",IF(COUNTIF(TOther[Frequency],$H$1)=0,0,SUMPRODUCT(--(IFERROR(MOD(A759-TOther[Start Date],7),1)=0),--(TOther[Frequency]=$H$1),--(TOther[Start Date]&lt;=A759),--(TOther[End Date Calc]&gt;=A759),TOther[Amount])))</f>
        <v/>
      </c>
      <c r="I759" s="8" t="str" cm="1">
        <f t="array" ref="I759">IF(A759="","",IF(COUNTIF(TOther[Frequency],$I$1)=0,0,SUMPRODUCT(--(IFERROR(MOD(A759-TOther[Start Date],14),1)=0),--(TOther[Frequency]=$I$1),--(TOther[Start Date]&lt;=A759),--(TOther[End Date Calc]&gt;=A759),TOther[Amount])))</f>
        <v/>
      </c>
      <c r="J759" s="8" t="str">
        <f>IF(A759="","",IF(COUNTIF(TOther[Frequency],$J$1)=0,0,IF(OR(DAY(A759)=1,DAY(A759)=15),SUMIFS(TOther[Amount],TOther[Frequency],$J$1,TOther[Start Date],"&lt;="&amp;$A759,TOther[End Date Calc],"&gt;="&amp;A759),0)))</f>
        <v/>
      </c>
      <c r="K759" s="8" t="str">
        <f>IF(A759="","",IF(COUNTIF(TOther[Frequency],$K$1)=0,0,IF(A759=(A759-DAY(A759)+1+2*7-WEEKDAY(A759-DAY(A759)+8-4,1)),SUMIFS(TOther[Amount],TOther[Frequency],$K$1,TOther[Start Date],"&lt;="&amp;$A759,TOther[End Date Calc],"&gt;="&amp;A759),0)))</f>
        <v/>
      </c>
      <c r="L759" s="8" t="str">
        <f>IF(A759="","",IF(COUNTIF(TOther[Frequency],$L$1)=0,0,IF(A759=(A759-DAY(A759)+1+3*7-WEEKDAY(A759-DAY(A759)+8-4,1)),SUMIFS(TOther[Amount],TOther[Frequency],$L$1,TOther[Start Date],"&lt;="&amp;$A759,TOther[End Date Calc],"&gt;="&amp;A759),0)))</f>
        <v/>
      </c>
      <c r="M759" s="8" t="str">
        <f>IF(A759="","",IF(COUNTIF(TOther[Frequency],$M$1)=0,0,IF(A759=(A759-DAY(A759)+1+4*7-WEEKDAY(A759-DAY(A759)+8-4,1)),SUMIFS(TOther[Amount],TOther[Frequency],$M$1,TOther[Start Date],"&lt;="&amp;$A759,TOther[End Date Calc],"&gt;="&amp;A759),0)))</f>
        <v/>
      </c>
      <c r="N759" s="8" t="str" cm="1">
        <f t="array" ref="N759">IF(A759="","",IF(COUNTIF(TOther[Frequency],$N$1)=0,0,SUMPRODUCT(--(IFERROR(MOD(A759-TOther[Start Date],28),1)=0),--(TOther[Frequency]=$N$1),--(TOther[Start Date]&lt;=A759),--(TOther[End Date Calc]&gt;=A759),TOther[Amount])))</f>
        <v/>
      </c>
      <c r="O759" s="8" t="str" cm="1">
        <f t="array" ref="O759">IF(A759="","",IF(COUNTIF(TOther[Frequency],$O$1)=0,0,SUMPRODUCT(--(IFERROR(MOD(A759-TOther[Start Date],42),1)=0),--(TOther[Frequency]=$O$1),--(TOther[Start Date]&lt;=A759),--(TOther[End Date Calc]&gt;=A759),TOther[Amount])))</f>
        <v/>
      </c>
      <c r="P759" s="8" t="str" cm="1">
        <f t="array" ref="P759">IF(A759="","",IF(COUNTIF(TOther[Frequency],$P$1)=0,0,SUMPRODUCT(--(IFERROR(MOD(A759-TOther[Start Date],56),1)=0),--(TOther[Frequency]=$P$1),--(TOther[Start Date]&lt;=A759),--(TOther[End Date Calc]&gt;=A759),TOther[Amount])))</f>
        <v/>
      </c>
      <c r="Q759" s="8" t="str">
        <f>IF(A759="","",IF(COUNTIF(TOther[Frequency],$Q$1)=0,0,IF(B759="N",SUMIFS(TOther[Amount],TOther[Frequency],$Q$1,TOther[Start Date],"&lt;="&amp;$A759,TOther[End Date Calc],"&gt;="&amp;A759,TOther[Start Day],DAY(A759)),SUMIFS(TOther[Amount],TOther[Frequency],$Q$1,TOther[Start Date],"&lt;="&amp;$A759,TOther[End Date Calc],"&gt;="&amp;A759,TOther[Start Day],"&gt;="&amp;DAY(A759)))))</f>
        <v/>
      </c>
      <c r="R759" s="8" t="str" cm="1">
        <f t="array" ref="R759">IF(A759="","",IF(COUNTIF(TOther[Frequency],R$1)=0,0,SUMPRODUCT(--(TOther[Frequency]=R$1),--(TOther[Start Date]&lt;=A759),--(TOther[End Date Calc]&gt;=A759),IF(B759="N",--(TOther[Start Day]=DAY(A759)),--(TOther[Start Day]&gt;=DAY(A759))),--(IFERROR(MOD(TOther[Start Month]-MONTH(A759)+2,2),1)=0),TOther[Amount])))</f>
        <v/>
      </c>
      <c r="S759" s="8" t="str" cm="1">
        <f t="array" ref="S759">IF(A759="","",IF(COUNTIF(TOther[Frequency],S$1)=0,0,SUMPRODUCT(--(TOther[Frequency]=S$1),--(TOther[Start Date]&lt;=A759),--(TOther[End Date Calc]&gt;=A759),IF(B759="N",--(TOther[Start Day]=DAY(A759)),--(TOther[Start Day]&gt;=DAY(A759))),--(IFERROR(MOD(TOther[Start Month]-MONTH(A759)+3,3),1)=0),TOther[Amount])))</f>
        <v/>
      </c>
      <c r="T759" s="8" t="str" cm="1">
        <f t="array" ref="T759">IF($A759="","",IF(COUNTIF(TOther[Frequency],T$1)=0,0,SUMPRODUCT(--(TOther[Frequency]=T$1),--(TOther[Start Date]&lt;=$A759),--(TOther[End Date Calc]&gt;=$A759),IF($B759="N",--(TOther[Start Day]=DAY($A759)),--(TOther[Start Day]&gt;=DAY($A759))),--(IFERROR(MOD(TOther[Start Month]-MONTH($A759)+4,4),1)=0),TOther[Amount])))</f>
        <v/>
      </c>
      <c r="U759" s="8" t="str" cm="1">
        <f t="array" ref="U759">IF(A759="","",IF(COUNTIF(TOther[Frequency],$U$1)=0,0,SUMPRODUCT(--(TOther[Frequency]=$U$1),--(TOther[Start Date]&lt;=A759),--(TOther[End Date Calc]&gt;=A759),IF(B759="N",--(TOther[Start Day]=DAY(A759)),--(TOther[Start Day]&gt;=DAY(A759))),--(IFERROR(MOD(TOther[Start Month]-MONTH(A759)+6,6),1)=0),TOther[Amount])))</f>
        <v/>
      </c>
      <c r="V759" s="8" t="str" cm="1">
        <f t="array" ref="V759">IF(A759="","",IF(COUNTIF(TOther[Frequency],$V$1)=0,0,SUMPRODUCT(--(TOther[Frequency]=$V$1),--(TOther[Start Date]&lt;=A759),--(TOther[End Date Calc]&gt;=A759),IF(B759="N",--(TOther[Start Day]=DAY(A759)),--(TOther[Start Day]&gt;=DAY(A759))),--(IFERROR(MOD(TOther[Start Month]-MONTH(A759)+12,12),1)=0),TOther[Amount])))</f>
        <v/>
      </c>
      <c r="W759" s="8" t="str">
        <f>IF(A759="","",SUMIFS(TOther[Amount],TOther[Start Date],A759,TOther[Frequency],$W$1))</f>
        <v/>
      </c>
      <c r="X759" s="9" t="str">
        <f t="shared" si="55"/>
        <v/>
      </c>
      <c r="Y759" s="9" t="str">
        <f t="shared" si="59"/>
        <v/>
      </c>
      <c r="Z759" s="8" t="str" cm="1">
        <f t="array" ref="Z759">IF(A759="","",IF(COUNTIF('2) Income'!$D$13:$D$32,"Weekly")=0,0,SUMPRODUCT(--(IFERROR(MOD(A759-'2) Income'!$F$13:$F$32,7),1)=0),--('2) Income'!$D$13:$D$32="Weekly"),--('2) Income'!$F$13:$F$32&lt;=A759),'2) Income'!$E$13:$E$32)))</f>
        <v/>
      </c>
      <c r="AA759" s="8" t="str" cm="1">
        <f t="array" ref="AA759">IF(A759="","",IF(COUNTIF('2) Income'!$D$13:$D$32,"Every Other Week")=0,0,SUMPRODUCT(--(IFERROR(MOD(A759-'2) Income'!$F$13:$F$32,14),1)=0),--('2) Income'!$D$13:$D$32="Every Other Week"),--('2) Income'!$F$13:$F$32&lt;=A759),'2) Income'!$E$13:$E$32)))</f>
        <v/>
      </c>
      <c r="AB759" s="8" t="str">
        <f>IF(A759="","",IF(COUNTIF('2) Income'!$D$13:$D$32,"1st and 15th")=0,0,IF(OR(DAY(A759)=1,DAY(A759)=15),SUMIFS('2) Income'!$E$13:$E$32,'2) Income'!$D$13:$D$32,"1st and 15th",'2) Income'!$F$13:$F$32,"&lt;="&amp;$A759),0)))</f>
        <v/>
      </c>
      <c r="AC759" s="8" t="str">
        <f>IF(A759="","",IF(COUNTIF('2) Income'!$D$13:$D$32,"2nd Wednesday")=0,0,IF(A759=(A759-DAY(A759)+1+2*7-WEEKDAY(A759-DAY(A759)+8-4,1)),SUMIFS('2) Income'!$E$13:$E$32,'2) Income'!$D$13:$D$32,"2nd Wednesday",'2) Income'!$F$13:$F$32,"&lt;="&amp;$A759),0)))</f>
        <v/>
      </c>
      <c r="AD759" s="8" t="str">
        <f>IF(A759="","",IF(COUNTIF('2) Income'!$D$13:$D$32,"3rd Wednesday")=0,0,IF(A759=(A759-DAY(A759)+1+3*7-WEEKDAY(A759-DAY(A759)+8-4,1)),SUMIFS('2) Income'!$E$13:$E$32,'2) Income'!$D$13:$D$32,"3rd Wednesday",'2) Income'!$F$13:$F$32,"&lt;="&amp;$A759),0)))</f>
        <v/>
      </c>
      <c r="AE759" s="8" t="str">
        <f>IF(A759="","",IF(COUNTIF('2) Income'!$D$13:$D$32,"4th Wednesday")=0,0,IF(A759=(A759-DAY(A759)+1+4*7-WEEKDAY(A759-DAY(A759)+8-4,1)),SUMIFS('2) Income'!$E$13:$E$32,'2) Income'!$D$13:$D$32,"4th Wednesday",'2) Income'!$F$13:$F$32,"&lt;="&amp;$A759),0)))</f>
        <v/>
      </c>
      <c r="AF759" s="8" t="str" cm="1">
        <f t="array" ref="AF759">IF(A759="","",IF(COUNTIF('2) Income'!$D$13:$D$32,"Every 4 Weeks")=0,0,SUMPRODUCT(--(IFERROR(MOD(A759-'2) Income'!$F$13:$F$32,28),1)=0),--('2) Income'!$D$13:$D$32="Every 4 Weeks"),--('2) Income'!$F$13:$F$32&lt;=A759),'2) Income'!$E$13:$E$32)))</f>
        <v/>
      </c>
      <c r="AG759" s="8" t="str">
        <f>IF(A759="","",IF(COUNTIF('2) Income'!$D$13:$D$32,"Monthly")=0,0,IF(B759="N",SUMIFS('2) Income'!$E$13:$E$32,'2) Income'!$D$13:$D$32,"monthly",'2) Income'!$F$13:$F$32,"&lt;="&amp;$A759,'2) Income'!$I$13:$I$32,DAY(A759)),SUMIFS('2) Income'!$E$13:$E$32,'2) Income'!$D$13:$D$32,"monthly",'2) Income'!$F$13:$F$32,"&lt;="&amp;$A759,'2) Income'!$I$13:$I$32,"&gt;="&amp;DAY(A759)))))</f>
        <v/>
      </c>
      <c r="AH759" s="8" t="str" cm="1">
        <f t="array" ref="AH759">IF(A759="","",IF(COUNTIF('2) Income'!$D$13:$D$32,"Yearly")=0,0,SUMPRODUCT(--('2) Income'!$D$13:$D$32="Yearly"),--('2) Income'!$F$13:$F$32&lt;=A759),IF(B759="N",--('2) Income'!$I$13:$I$32=DAY(A759)),--('2) Income'!$I$13:$I$32&gt;=DAY(A759))),--(IFERROR(MOD('2) Income'!$H$13:$H$32-MONTH(A759)+12,12),1)=0),'2) Income'!$E$13:$E$32)))</f>
        <v/>
      </c>
      <c r="AI759" s="8" t="str">
        <f>IF(A759="","",IF(COUNTIF('2) Income'!$D$13:$D$32,"one-time")=0,0,SUMIFS('2) Income'!$E$13:$E$32,'2) Income'!$D$13:$D$32,"one-time",'2) Income'!$F$13:$F$32,"="&amp;$A759)))</f>
        <v/>
      </c>
      <c r="AJ759" s="9" t="str">
        <f t="shared" si="56"/>
        <v/>
      </c>
    </row>
    <row r="760" spans="1:36">
      <c r="A760" s="7" t="str">
        <f>IF(A759="","",IF(A759+1&lt;='1) Period'!$E$21,A759+1,""))</f>
        <v/>
      </c>
      <c r="B760" s="7" t="e">
        <f t="shared" si="57"/>
        <v>#VALUE!</v>
      </c>
      <c r="C760" t="e">
        <f t="shared" si="58"/>
        <v>#VALUE!</v>
      </c>
      <c r="D760" s="8" t="str">
        <f>IF(A760="","",IF(TEXT(A760,"dddd")='4) Happy Money'!$E$23,WAllowance,0))</f>
        <v/>
      </c>
      <c r="E760" s="8" t="str">
        <f>IF(A760="","",IF(B760="N",SUMIF(TMonthly[Day of the Month],DAY(A760),TMonthly[Amount]),SUMIF(TMonthly[Day of the Month],"&gt;="&amp;DAY(A760),TMonthly[Amount])))</f>
        <v/>
      </c>
      <c r="F760" s="8" t="str" cm="1">
        <f t="array" ref="F760">IF(A760="","",SUMPRODUCT(--(TYearly[Due Date]&lt;=A760),IF(B760="N",--(TYearly[Day]=DAY(A760)),--(TYearly[Day]&gt;=DAY(A760))),--(IFERROR(MOD(TYearly[Month]-MONTH(A760)+12,12),1)=0),TYearly[Amount]))</f>
        <v/>
      </c>
      <c r="G760" s="8" t="str">
        <f>IF(A760="","",SUMIF(TOneTime[Due Date],A760,TOneTime[Amount]))</f>
        <v/>
      </c>
      <c r="H760" s="8" t="str" cm="1">
        <f t="array" ref="H760">IF(A760="","",IF(COUNTIF(TOther[Frequency],$H$1)=0,0,SUMPRODUCT(--(IFERROR(MOD(A760-TOther[Start Date],7),1)=0),--(TOther[Frequency]=$H$1),--(TOther[Start Date]&lt;=A760),--(TOther[End Date Calc]&gt;=A760),TOther[Amount])))</f>
        <v/>
      </c>
      <c r="I760" s="8" t="str" cm="1">
        <f t="array" ref="I760">IF(A760="","",IF(COUNTIF(TOther[Frequency],$I$1)=0,0,SUMPRODUCT(--(IFERROR(MOD(A760-TOther[Start Date],14),1)=0),--(TOther[Frequency]=$I$1),--(TOther[Start Date]&lt;=A760),--(TOther[End Date Calc]&gt;=A760),TOther[Amount])))</f>
        <v/>
      </c>
      <c r="J760" s="8" t="str">
        <f>IF(A760="","",IF(COUNTIF(TOther[Frequency],$J$1)=0,0,IF(OR(DAY(A760)=1,DAY(A760)=15),SUMIFS(TOther[Amount],TOther[Frequency],$J$1,TOther[Start Date],"&lt;="&amp;$A760,TOther[End Date Calc],"&gt;="&amp;A760),0)))</f>
        <v/>
      </c>
      <c r="K760" s="8" t="str">
        <f>IF(A760="","",IF(COUNTIF(TOther[Frequency],$K$1)=0,0,IF(A760=(A760-DAY(A760)+1+2*7-WEEKDAY(A760-DAY(A760)+8-4,1)),SUMIFS(TOther[Amount],TOther[Frequency],$K$1,TOther[Start Date],"&lt;="&amp;$A760,TOther[End Date Calc],"&gt;="&amp;A760),0)))</f>
        <v/>
      </c>
      <c r="L760" s="8" t="str">
        <f>IF(A760="","",IF(COUNTIF(TOther[Frequency],$L$1)=0,0,IF(A760=(A760-DAY(A760)+1+3*7-WEEKDAY(A760-DAY(A760)+8-4,1)),SUMIFS(TOther[Amount],TOther[Frequency],$L$1,TOther[Start Date],"&lt;="&amp;$A760,TOther[End Date Calc],"&gt;="&amp;A760),0)))</f>
        <v/>
      </c>
      <c r="M760" s="8" t="str">
        <f>IF(A760="","",IF(COUNTIF(TOther[Frequency],$M$1)=0,0,IF(A760=(A760-DAY(A760)+1+4*7-WEEKDAY(A760-DAY(A760)+8-4,1)),SUMIFS(TOther[Amount],TOther[Frequency],$M$1,TOther[Start Date],"&lt;="&amp;$A760,TOther[End Date Calc],"&gt;="&amp;A760),0)))</f>
        <v/>
      </c>
      <c r="N760" s="8" t="str" cm="1">
        <f t="array" ref="N760">IF(A760="","",IF(COUNTIF(TOther[Frequency],$N$1)=0,0,SUMPRODUCT(--(IFERROR(MOD(A760-TOther[Start Date],28),1)=0),--(TOther[Frequency]=$N$1),--(TOther[Start Date]&lt;=A760),--(TOther[End Date Calc]&gt;=A760),TOther[Amount])))</f>
        <v/>
      </c>
      <c r="O760" s="8" t="str" cm="1">
        <f t="array" ref="O760">IF(A760="","",IF(COUNTIF(TOther[Frequency],$O$1)=0,0,SUMPRODUCT(--(IFERROR(MOD(A760-TOther[Start Date],42),1)=0),--(TOther[Frequency]=$O$1),--(TOther[Start Date]&lt;=A760),--(TOther[End Date Calc]&gt;=A760),TOther[Amount])))</f>
        <v/>
      </c>
      <c r="P760" s="8" t="str" cm="1">
        <f t="array" ref="P760">IF(A760="","",IF(COUNTIF(TOther[Frequency],$P$1)=0,0,SUMPRODUCT(--(IFERROR(MOD(A760-TOther[Start Date],56),1)=0),--(TOther[Frequency]=$P$1),--(TOther[Start Date]&lt;=A760),--(TOther[End Date Calc]&gt;=A760),TOther[Amount])))</f>
        <v/>
      </c>
      <c r="Q760" s="8" t="str">
        <f>IF(A760="","",IF(COUNTIF(TOther[Frequency],$Q$1)=0,0,IF(B760="N",SUMIFS(TOther[Amount],TOther[Frequency],$Q$1,TOther[Start Date],"&lt;="&amp;$A760,TOther[End Date Calc],"&gt;="&amp;A760,TOther[Start Day],DAY(A760)),SUMIFS(TOther[Amount],TOther[Frequency],$Q$1,TOther[Start Date],"&lt;="&amp;$A760,TOther[End Date Calc],"&gt;="&amp;A760,TOther[Start Day],"&gt;="&amp;DAY(A760)))))</f>
        <v/>
      </c>
      <c r="R760" s="8" t="str" cm="1">
        <f t="array" ref="R760">IF(A760="","",IF(COUNTIF(TOther[Frequency],R$1)=0,0,SUMPRODUCT(--(TOther[Frequency]=R$1),--(TOther[Start Date]&lt;=A760),--(TOther[End Date Calc]&gt;=A760),IF(B760="N",--(TOther[Start Day]=DAY(A760)),--(TOther[Start Day]&gt;=DAY(A760))),--(IFERROR(MOD(TOther[Start Month]-MONTH(A760)+2,2),1)=0),TOther[Amount])))</f>
        <v/>
      </c>
      <c r="S760" s="8" t="str" cm="1">
        <f t="array" ref="S760">IF(A760="","",IF(COUNTIF(TOther[Frequency],S$1)=0,0,SUMPRODUCT(--(TOther[Frequency]=S$1),--(TOther[Start Date]&lt;=A760),--(TOther[End Date Calc]&gt;=A760),IF(B760="N",--(TOther[Start Day]=DAY(A760)),--(TOther[Start Day]&gt;=DAY(A760))),--(IFERROR(MOD(TOther[Start Month]-MONTH(A760)+3,3),1)=0),TOther[Amount])))</f>
        <v/>
      </c>
      <c r="T760" s="8" t="str" cm="1">
        <f t="array" ref="T760">IF($A760="","",IF(COUNTIF(TOther[Frequency],T$1)=0,0,SUMPRODUCT(--(TOther[Frequency]=T$1),--(TOther[Start Date]&lt;=$A760),--(TOther[End Date Calc]&gt;=$A760),IF($B760="N",--(TOther[Start Day]=DAY($A760)),--(TOther[Start Day]&gt;=DAY($A760))),--(IFERROR(MOD(TOther[Start Month]-MONTH($A760)+4,4),1)=0),TOther[Amount])))</f>
        <v/>
      </c>
      <c r="U760" s="8" t="str" cm="1">
        <f t="array" ref="U760">IF(A760="","",IF(COUNTIF(TOther[Frequency],$U$1)=0,0,SUMPRODUCT(--(TOther[Frequency]=$U$1),--(TOther[Start Date]&lt;=A760),--(TOther[End Date Calc]&gt;=A760),IF(B760="N",--(TOther[Start Day]=DAY(A760)),--(TOther[Start Day]&gt;=DAY(A760))),--(IFERROR(MOD(TOther[Start Month]-MONTH(A760)+6,6),1)=0),TOther[Amount])))</f>
        <v/>
      </c>
      <c r="V760" s="8" t="str" cm="1">
        <f t="array" ref="V760">IF(A760="","",IF(COUNTIF(TOther[Frequency],$V$1)=0,0,SUMPRODUCT(--(TOther[Frequency]=$V$1),--(TOther[Start Date]&lt;=A760),--(TOther[End Date Calc]&gt;=A760),IF(B760="N",--(TOther[Start Day]=DAY(A760)),--(TOther[Start Day]&gt;=DAY(A760))),--(IFERROR(MOD(TOther[Start Month]-MONTH(A760)+12,12),1)=0),TOther[Amount])))</f>
        <v/>
      </c>
      <c r="W760" s="8" t="str">
        <f>IF(A760="","",SUMIFS(TOther[Amount],TOther[Start Date],A760,TOther[Frequency],$W$1))</f>
        <v/>
      </c>
      <c r="X760" s="9" t="str">
        <f t="shared" si="55"/>
        <v/>
      </c>
      <c r="Y760" s="9" t="str">
        <f t="shared" si="59"/>
        <v/>
      </c>
      <c r="Z760" s="8" t="str" cm="1">
        <f t="array" ref="Z760">IF(A760="","",IF(COUNTIF('2) Income'!$D$13:$D$32,"Weekly")=0,0,SUMPRODUCT(--(IFERROR(MOD(A760-'2) Income'!$F$13:$F$32,7),1)=0),--('2) Income'!$D$13:$D$32="Weekly"),--('2) Income'!$F$13:$F$32&lt;=A760),'2) Income'!$E$13:$E$32)))</f>
        <v/>
      </c>
      <c r="AA760" s="8" t="str" cm="1">
        <f t="array" ref="AA760">IF(A760="","",IF(COUNTIF('2) Income'!$D$13:$D$32,"Every Other Week")=0,0,SUMPRODUCT(--(IFERROR(MOD(A760-'2) Income'!$F$13:$F$32,14),1)=0),--('2) Income'!$D$13:$D$32="Every Other Week"),--('2) Income'!$F$13:$F$32&lt;=A760),'2) Income'!$E$13:$E$32)))</f>
        <v/>
      </c>
      <c r="AB760" s="8" t="str">
        <f>IF(A760="","",IF(COUNTIF('2) Income'!$D$13:$D$32,"1st and 15th")=0,0,IF(OR(DAY(A760)=1,DAY(A760)=15),SUMIFS('2) Income'!$E$13:$E$32,'2) Income'!$D$13:$D$32,"1st and 15th",'2) Income'!$F$13:$F$32,"&lt;="&amp;$A760),0)))</f>
        <v/>
      </c>
      <c r="AC760" s="8" t="str">
        <f>IF(A760="","",IF(COUNTIF('2) Income'!$D$13:$D$32,"2nd Wednesday")=0,0,IF(A760=(A760-DAY(A760)+1+2*7-WEEKDAY(A760-DAY(A760)+8-4,1)),SUMIFS('2) Income'!$E$13:$E$32,'2) Income'!$D$13:$D$32,"2nd Wednesday",'2) Income'!$F$13:$F$32,"&lt;="&amp;$A760),0)))</f>
        <v/>
      </c>
      <c r="AD760" s="8" t="str">
        <f>IF(A760="","",IF(COUNTIF('2) Income'!$D$13:$D$32,"3rd Wednesday")=0,0,IF(A760=(A760-DAY(A760)+1+3*7-WEEKDAY(A760-DAY(A760)+8-4,1)),SUMIFS('2) Income'!$E$13:$E$32,'2) Income'!$D$13:$D$32,"3rd Wednesday",'2) Income'!$F$13:$F$32,"&lt;="&amp;$A760),0)))</f>
        <v/>
      </c>
      <c r="AE760" s="8" t="str">
        <f>IF(A760="","",IF(COUNTIF('2) Income'!$D$13:$D$32,"4th Wednesday")=0,0,IF(A760=(A760-DAY(A760)+1+4*7-WEEKDAY(A760-DAY(A760)+8-4,1)),SUMIFS('2) Income'!$E$13:$E$32,'2) Income'!$D$13:$D$32,"4th Wednesday",'2) Income'!$F$13:$F$32,"&lt;="&amp;$A760),0)))</f>
        <v/>
      </c>
      <c r="AF760" s="8" t="str" cm="1">
        <f t="array" ref="AF760">IF(A760="","",IF(COUNTIF('2) Income'!$D$13:$D$32,"Every 4 Weeks")=0,0,SUMPRODUCT(--(IFERROR(MOD(A760-'2) Income'!$F$13:$F$32,28),1)=0),--('2) Income'!$D$13:$D$32="Every 4 Weeks"),--('2) Income'!$F$13:$F$32&lt;=A760),'2) Income'!$E$13:$E$32)))</f>
        <v/>
      </c>
      <c r="AG760" s="8" t="str">
        <f>IF(A760="","",IF(COUNTIF('2) Income'!$D$13:$D$32,"Monthly")=0,0,IF(B760="N",SUMIFS('2) Income'!$E$13:$E$32,'2) Income'!$D$13:$D$32,"monthly",'2) Income'!$F$13:$F$32,"&lt;="&amp;$A760,'2) Income'!$I$13:$I$32,DAY(A760)),SUMIFS('2) Income'!$E$13:$E$32,'2) Income'!$D$13:$D$32,"monthly",'2) Income'!$F$13:$F$32,"&lt;="&amp;$A760,'2) Income'!$I$13:$I$32,"&gt;="&amp;DAY(A760)))))</f>
        <v/>
      </c>
      <c r="AH760" s="8" t="str" cm="1">
        <f t="array" ref="AH760">IF(A760="","",IF(COUNTIF('2) Income'!$D$13:$D$32,"Yearly")=0,0,SUMPRODUCT(--('2) Income'!$D$13:$D$32="Yearly"),--('2) Income'!$F$13:$F$32&lt;=A760),IF(B760="N",--('2) Income'!$I$13:$I$32=DAY(A760)),--('2) Income'!$I$13:$I$32&gt;=DAY(A760))),--(IFERROR(MOD('2) Income'!$H$13:$H$32-MONTH(A760)+12,12),1)=0),'2) Income'!$E$13:$E$32)))</f>
        <v/>
      </c>
      <c r="AI760" s="8" t="str">
        <f>IF(A760="","",IF(COUNTIF('2) Income'!$D$13:$D$32,"one-time")=0,0,SUMIFS('2) Income'!$E$13:$E$32,'2) Income'!$D$13:$D$32,"one-time",'2) Income'!$F$13:$F$32,"="&amp;$A760)))</f>
        <v/>
      </c>
      <c r="AJ760" s="9" t="str">
        <f t="shared" si="56"/>
        <v/>
      </c>
    </row>
    <row r="761" spans="1:36">
      <c r="A761" s="7" t="str">
        <f>IF(A760="","",IF(A760+1&lt;='1) Period'!$E$21,A760+1,""))</f>
        <v/>
      </c>
      <c r="B761" s="7" t="e">
        <f t="shared" si="57"/>
        <v>#VALUE!</v>
      </c>
      <c r="C761" t="e">
        <f t="shared" si="58"/>
        <v>#VALUE!</v>
      </c>
      <c r="D761" s="8" t="str">
        <f>IF(A761="","",IF(TEXT(A761,"dddd")='4) Happy Money'!$E$23,WAllowance,0))</f>
        <v/>
      </c>
      <c r="E761" s="8" t="str">
        <f>IF(A761="","",IF(B761="N",SUMIF(TMonthly[Day of the Month],DAY(A761),TMonthly[Amount]),SUMIF(TMonthly[Day of the Month],"&gt;="&amp;DAY(A761),TMonthly[Amount])))</f>
        <v/>
      </c>
      <c r="F761" s="8" t="str" cm="1">
        <f t="array" ref="F761">IF(A761="","",SUMPRODUCT(--(TYearly[Due Date]&lt;=A761),IF(B761="N",--(TYearly[Day]=DAY(A761)),--(TYearly[Day]&gt;=DAY(A761))),--(IFERROR(MOD(TYearly[Month]-MONTH(A761)+12,12),1)=0),TYearly[Amount]))</f>
        <v/>
      </c>
      <c r="G761" s="8" t="str">
        <f>IF(A761="","",SUMIF(TOneTime[Due Date],A761,TOneTime[Amount]))</f>
        <v/>
      </c>
      <c r="H761" s="8" t="str" cm="1">
        <f t="array" ref="H761">IF(A761="","",IF(COUNTIF(TOther[Frequency],$H$1)=0,0,SUMPRODUCT(--(IFERROR(MOD(A761-TOther[Start Date],7),1)=0),--(TOther[Frequency]=$H$1),--(TOther[Start Date]&lt;=A761),--(TOther[End Date Calc]&gt;=A761),TOther[Amount])))</f>
        <v/>
      </c>
      <c r="I761" s="8" t="str" cm="1">
        <f t="array" ref="I761">IF(A761="","",IF(COUNTIF(TOther[Frequency],$I$1)=0,0,SUMPRODUCT(--(IFERROR(MOD(A761-TOther[Start Date],14),1)=0),--(TOther[Frequency]=$I$1),--(TOther[Start Date]&lt;=A761),--(TOther[End Date Calc]&gt;=A761),TOther[Amount])))</f>
        <v/>
      </c>
      <c r="J761" s="8" t="str">
        <f>IF(A761="","",IF(COUNTIF(TOther[Frequency],$J$1)=0,0,IF(OR(DAY(A761)=1,DAY(A761)=15),SUMIFS(TOther[Amount],TOther[Frequency],$J$1,TOther[Start Date],"&lt;="&amp;$A761,TOther[End Date Calc],"&gt;="&amp;A761),0)))</f>
        <v/>
      </c>
      <c r="K761" s="8" t="str">
        <f>IF(A761="","",IF(COUNTIF(TOther[Frequency],$K$1)=0,0,IF(A761=(A761-DAY(A761)+1+2*7-WEEKDAY(A761-DAY(A761)+8-4,1)),SUMIFS(TOther[Amount],TOther[Frequency],$K$1,TOther[Start Date],"&lt;="&amp;$A761,TOther[End Date Calc],"&gt;="&amp;A761),0)))</f>
        <v/>
      </c>
      <c r="L761" s="8" t="str">
        <f>IF(A761="","",IF(COUNTIF(TOther[Frequency],$L$1)=0,0,IF(A761=(A761-DAY(A761)+1+3*7-WEEKDAY(A761-DAY(A761)+8-4,1)),SUMIFS(TOther[Amount],TOther[Frequency],$L$1,TOther[Start Date],"&lt;="&amp;$A761,TOther[End Date Calc],"&gt;="&amp;A761),0)))</f>
        <v/>
      </c>
      <c r="M761" s="8" t="str">
        <f>IF(A761="","",IF(COUNTIF(TOther[Frequency],$M$1)=0,0,IF(A761=(A761-DAY(A761)+1+4*7-WEEKDAY(A761-DAY(A761)+8-4,1)),SUMIFS(TOther[Amount],TOther[Frequency],$M$1,TOther[Start Date],"&lt;="&amp;$A761,TOther[End Date Calc],"&gt;="&amp;A761),0)))</f>
        <v/>
      </c>
      <c r="N761" s="8" t="str" cm="1">
        <f t="array" ref="N761">IF(A761="","",IF(COUNTIF(TOther[Frequency],$N$1)=0,0,SUMPRODUCT(--(IFERROR(MOD(A761-TOther[Start Date],28),1)=0),--(TOther[Frequency]=$N$1),--(TOther[Start Date]&lt;=A761),--(TOther[End Date Calc]&gt;=A761),TOther[Amount])))</f>
        <v/>
      </c>
      <c r="O761" s="8" t="str" cm="1">
        <f t="array" ref="O761">IF(A761="","",IF(COUNTIF(TOther[Frequency],$O$1)=0,0,SUMPRODUCT(--(IFERROR(MOD(A761-TOther[Start Date],42),1)=0),--(TOther[Frequency]=$O$1),--(TOther[Start Date]&lt;=A761),--(TOther[End Date Calc]&gt;=A761),TOther[Amount])))</f>
        <v/>
      </c>
      <c r="P761" s="8" t="str" cm="1">
        <f t="array" ref="P761">IF(A761="","",IF(COUNTIF(TOther[Frequency],$P$1)=0,0,SUMPRODUCT(--(IFERROR(MOD(A761-TOther[Start Date],56),1)=0),--(TOther[Frequency]=$P$1),--(TOther[Start Date]&lt;=A761),--(TOther[End Date Calc]&gt;=A761),TOther[Amount])))</f>
        <v/>
      </c>
      <c r="Q761" s="8" t="str">
        <f>IF(A761="","",IF(COUNTIF(TOther[Frequency],$Q$1)=0,0,IF(B761="N",SUMIFS(TOther[Amount],TOther[Frequency],$Q$1,TOther[Start Date],"&lt;="&amp;$A761,TOther[End Date Calc],"&gt;="&amp;A761,TOther[Start Day],DAY(A761)),SUMIFS(TOther[Amount],TOther[Frequency],$Q$1,TOther[Start Date],"&lt;="&amp;$A761,TOther[End Date Calc],"&gt;="&amp;A761,TOther[Start Day],"&gt;="&amp;DAY(A761)))))</f>
        <v/>
      </c>
      <c r="R761" s="8" t="str" cm="1">
        <f t="array" ref="R761">IF(A761="","",IF(COUNTIF(TOther[Frequency],R$1)=0,0,SUMPRODUCT(--(TOther[Frequency]=R$1),--(TOther[Start Date]&lt;=A761),--(TOther[End Date Calc]&gt;=A761),IF(B761="N",--(TOther[Start Day]=DAY(A761)),--(TOther[Start Day]&gt;=DAY(A761))),--(IFERROR(MOD(TOther[Start Month]-MONTH(A761)+2,2),1)=0),TOther[Amount])))</f>
        <v/>
      </c>
      <c r="S761" s="8" t="str" cm="1">
        <f t="array" ref="S761">IF(A761="","",IF(COUNTIF(TOther[Frequency],S$1)=0,0,SUMPRODUCT(--(TOther[Frequency]=S$1),--(TOther[Start Date]&lt;=A761),--(TOther[End Date Calc]&gt;=A761),IF(B761="N",--(TOther[Start Day]=DAY(A761)),--(TOther[Start Day]&gt;=DAY(A761))),--(IFERROR(MOD(TOther[Start Month]-MONTH(A761)+3,3),1)=0),TOther[Amount])))</f>
        <v/>
      </c>
      <c r="T761" s="8" t="str" cm="1">
        <f t="array" ref="T761">IF($A761="","",IF(COUNTIF(TOther[Frequency],T$1)=0,0,SUMPRODUCT(--(TOther[Frequency]=T$1),--(TOther[Start Date]&lt;=$A761),--(TOther[End Date Calc]&gt;=$A761),IF($B761="N",--(TOther[Start Day]=DAY($A761)),--(TOther[Start Day]&gt;=DAY($A761))),--(IFERROR(MOD(TOther[Start Month]-MONTH($A761)+4,4),1)=0),TOther[Amount])))</f>
        <v/>
      </c>
      <c r="U761" s="8" t="str" cm="1">
        <f t="array" ref="U761">IF(A761="","",IF(COUNTIF(TOther[Frequency],$U$1)=0,0,SUMPRODUCT(--(TOther[Frequency]=$U$1),--(TOther[Start Date]&lt;=A761),--(TOther[End Date Calc]&gt;=A761),IF(B761="N",--(TOther[Start Day]=DAY(A761)),--(TOther[Start Day]&gt;=DAY(A761))),--(IFERROR(MOD(TOther[Start Month]-MONTH(A761)+6,6),1)=0),TOther[Amount])))</f>
        <v/>
      </c>
      <c r="V761" s="8" t="str" cm="1">
        <f t="array" ref="V761">IF(A761="","",IF(COUNTIF(TOther[Frequency],$V$1)=0,0,SUMPRODUCT(--(TOther[Frequency]=$V$1),--(TOther[Start Date]&lt;=A761),--(TOther[End Date Calc]&gt;=A761),IF(B761="N",--(TOther[Start Day]=DAY(A761)),--(TOther[Start Day]&gt;=DAY(A761))),--(IFERROR(MOD(TOther[Start Month]-MONTH(A761)+12,12),1)=0),TOther[Amount])))</f>
        <v/>
      </c>
      <c r="W761" s="8" t="str">
        <f>IF(A761="","",SUMIFS(TOther[Amount],TOther[Start Date],A761,TOther[Frequency],$W$1))</f>
        <v/>
      </c>
      <c r="X761" s="9" t="str">
        <f t="shared" si="55"/>
        <v/>
      </c>
      <c r="Y761" s="9" t="str">
        <f t="shared" si="59"/>
        <v/>
      </c>
      <c r="Z761" s="8" t="str" cm="1">
        <f t="array" ref="Z761">IF(A761="","",IF(COUNTIF('2) Income'!$D$13:$D$32,"Weekly")=0,0,SUMPRODUCT(--(IFERROR(MOD(A761-'2) Income'!$F$13:$F$32,7),1)=0),--('2) Income'!$D$13:$D$32="Weekly"),--('2) Income'!$F$13:$F$32&lt;=A761),'2) Income'!$E$13:$E$32)))</f>
        <v/>
      </c>
      <c r="AA761" s="8" t="str" cm="1">
        <f t="array" ref="AA761">IF(A761="","",IF(COUNTIF('2) Income'!$D$13:$D$32,"Every Other Week")=0,0,SUMPRODUCT(--(IFERROR(MOD(A761-'2) Income'!$F$13:$F$32,14),1)=0),--('2) Income'!$D$13:$D$32="Every Other Week"),--('2) Income'!$F$13:$F$32&lt;=A761),'2) Income'!$E$13:$E$32)))</f>
        <v/>
      </c>
      <c r="AB761" s="8" t="str">
        <f>IF(A761="","",IF(COUNTIF('2) Income'!$D$13:$D$32,"1st and 15th")=0,0,IF(OR(DAY(A761)=1,DAY(A761)=15),SUMIFS('2) Income'!$E$13:$E$32,'2) Income'!$D$13:$D$32,"1st and 15th",'2) Income'!$F$13:$F$32,"&lt;="&amp;$A761),0)))</f>
        <v/>
      </c>
      <c r="AC761" s="8" t="str">
        <f>IF(A761="","",IF(COUNTIF('2) Income'!$D$13:$D$32,"2nd Wednesday")=0,0,IF(A761=(A761-DAY(A761)+1+2*7-WEEKDAY(A761-DAY(A761)+8-4,1)),SUMIFS('2) Income'!$E$13:$E$32,'2) Income'!$D$13:$D$32,"2nd Wednesday",'2) Income'!$F$13:$F$32,"&lt;="&amp;$A761),0)))</f>
        <v/>
      </c>
      <c r="AD761" s="8" t="str">
        <f>IF(A761="","",IF(COUNTIF('2) Income'!$D$13:$D$32,"3rd Wednesday")=0,0,IF(A761=(A761-DAY(A761)+1+3*7-WEEKDAY(A761-DAY(A761)+8-4,1)),SUMIFS('2) Income'!$E$13:$E$32,'2) Income'!$D$13:$D$32,"3rd Wednesday",'2) Income'!$F$13:$F$32,"&lt;="&amp;$A761),0)))</f>
        <v/>
      </c>
      <c r="AE761" s="8" t="str">
        <f>IF(A761="","",IF(COUNTIF('2) Income'!$D$13:$D$32,"4th Wednesday")=0,0,IF(A761=(A761-DAY(A761)+1+4*7-WEEKDAY(A761-DAY(A761)+8-4,1)),SUMIFS('2) Income'!$E$13:$E$32,'2) Income'!$D$13:$D$32,"4th Wednesday",'2) Income'!$F$13:$F$32,"&lt;="&amp;$A761),0)))</f>
        <v/>
      </c>
      <c r="AF761" s="8" t="str" cm="1">
        <f t="array" ref="AF761">IF(A761="","",IF(COUNTIF('2) Income'!$D$13:$D$32,"Every 4 Weeks")=0,0,SUMPRODUCT(--(IFERROR(MOD(A761-'2) Income'!$F$13:$F$32,28),1)=0),--('2) Income'!$D$13:$D$32="Every 4 Weeks"),--('2) Income'!$F$13:$F$32&lt;=A761),'2) Income'!$E$13:$E$32)))</f>
        <v/>
      </c>
      <c r="AG761" s="8" t="str">
        <f>IF(A761="","",IF(COUNTIF('2) Income'!$D$13:$D$32,"Monthly")=0,0,IF(B761="N",SUMIFS('2) Income'!$E$13:$E$32,'2) Income'!$D$13:$D$32,"monthly",'2) Income'!$F$13:$F$32,"&lt;="&amp;$A761,'2) Income'!$I$13:$I$32,DAY(A761)),SUMIFS('2) Income'!$E$13:$E$32,'2) Income'!$D$13:$D$32,"monthly",'2) Income'!$F$13:$F$32,"&lt;="&amp;$A761,'2) Income'!$I$13:$I$32,"&gt;="&amp;DAY(A761)))))</f>
        <v/>
      </c>
      <c r="AH761" s="8" t="str" cm="1">
        <f t="array" ref="AH761">IF(A761="","",IF(COUNTIF('2) Income'!$D$13:$D$32,"Yearly")=0,0,SUMPRODUCT(--('2) Income'!$D$13:$D$32="Yearly"),--('2) Income'!$F$13:$F$32&lt;=A761),IF(B761="N",--('2) Income'!$I$13:$I$32=DAY(A761)),--('2) Income'!$I$13:$I$32&gt;=DAY(A761))),--(IFERROR(MOD('2) Income'!$H$13:$H$32-MONTH(A761)+12,12),1)=0),'2) Income'!$E$13:$E$32)))</f>
        <v/>
      </c>
      <c r="AI761" s="8" t="str">
        <f>IF(A761="","",IF(COUNTIF('2) Income'!$D$13:$D$32,"one-time")=0,0,SUMIFS('2) Income'!$E$13:$E$32,'2) Income'!$D$13:$D$32,"one-time",'2) Income'!$F$13:$F$32,"="&amp;$A761)))</f>
        <v/>
      </c>
      <c r="AJ761" s="9" t="str">
        <f t="shared" si="56"/>
        <v/>
      </c>
    </row>
    <row r="762" spans="1:36">
      <c r="A762" s="7" t="str">
        <f>IF(A761="","",IF(A761+1&lt;='1) Period'!$E$21,A761+1,""))</f>
        <v/>
      </c>
      <c r="B762" s="7" t="e">
        <f t="shared" si="57"/>
        <v>#VALUE!</v>
      </c>
      <c r="C762" t="e">
        <f t="shared" si="58"/>
        <v>#VALUE!</v>
      </c>
      <c r="D762" s="8" t="str">
        <f>IF(A762="","",IF(TEXT(A762,"dddd")='4) Happy Money'!$E$23,WAllowance,0))</f>
        <v/>
      </c>
      <c r="E762" s="8" t="str">
        <f>IF(A762="","",IF(B762="N",SUMIF(TMonthly[Day of the Month],DAY(A762),TMonthly[Amount]),SUMIF(TMonthly[Day of the Month],"&gt;="&amp;DAY(A762),TMonthly[Amount])))</f>
        <v/>
      </c>
      <c r="F762" s="8" t="str" cm="1">
        <f t="array" ref="F762">IF(A762="","",SUMPRODUCT(--(TYearly[Due Date]&lt;=A762),IF(B762="N",--(TYearly[Day]=DAY(A762)),--(TYearly[Day]&gt;=DAY(A762))),--(IFERROR(MOD(TYearly[Month]-MONTH(A762)+12,12),1)=0),TYearly[Amount]))</f>
        <v/>
      </c>
      <c r="G762" s="8" t="str">
        <f>IF(A762="","",SUMIF(TOneTime[Due Date],A762,TOneTime[Amount]))</f>
        <v/>
      </c>
      <c r="H762" s="8" t="str" cm="1">
        <f t="array" ref="H762">IF(A762="","",IF(COUNTIF(TOther[Frequency],$H$1)=0,0,SUMPRODUCT(--(IFERROR(MOD(A762-TOther[Start Date],7),1)=0),--(TOther[Frequency]=$H$1),--(TOther[Start Date]&lt;=A762),--(TOther[End Date Calc]&gt;=A762),TOther[Amount])))</f>
        <v/>
      </c>
      <c r="I762" s="8" t="str" cm="1">
        <f t="array" ref="I762">IF(A762="","",IF(COUNTIF(TOther[Frequency],$I$1)=0,0,SUMPRODUCT(--(IFERROR(MOD(A762-TOther[Start Date],14),1)=0),--(TOther[Frequency]=$I$1),--(TOther[Start Date]&lt;=A762),--(TOther[End Date Calc]&gt;=A762),TOther[Amount])))</f>
        <v/>
      </c>
      <c r="J762" s="8" t="str">
        <f>IF(A762="","",IF(COUNTIF(TOther[Frequency],$J$1)=0,0,IF(OR(DAY(A762)=1,DAY(A762)=15),SUMIFS(TOther[Amount],TOther[Frequency],$J$1,TOther[Start Date],"&lt;="&amp;$A762,TOther[End Date Calc],"&gt;="&amp;A762),0)))</f>
        <v/>
      </c>
      <c r="K762" s="8" t="str">
        <f>IF(A762="","",IF(COUNTIF(TOther[Frequency],$K$1)=0,0,IF(A762=(A762-DAY(A762)+1+2*7-WEEKDAY(A762-DAY(A762)+8-4,1)),SUMIFS(TOther[Amount],TOther[Frequency],$K$1,TOther[Start Date],"&lt;="&amp;$A762,TOther[End Date Calc],"&gt;="&amp;A762),0)))</f>
        <v/>
      </c>
      <c r="L762" s="8" t="str">
        <f>IF(A762="","",IF(COUNTIF(TOther[Frequency],$L$1)=0,0,IF(A762=(A762-DAY(A762)+1+3*7-WEEKDAY(A762-DAY(A762)+8-4,1)),SUMIFS(TOther[Amount],TOther[Frequency],$L$1,TOther[Start Date],"&lt;="&amp;$A762,TOther[End Date Calc],"&gt;="&amp;A762),0)))</f>
        <v/>
      </c>
      <c r="M762" s="8" t="str">
        <f>IF(A762="","",IF(COUNTIF(TOther[Frequency],$M$1)=0,0,IF(A762=(A762-DAY(A762)+1+4*7-WEEKDAY(A762-DAY(A762)+8-4,1)),SUMIFS(TOther[Amount],TOther[Frequency],$M$1,TOther[Start Date],"&lt;="&amp;$A762,TOther[End Date Calc],"&gt;="&amp;A762),0)))</f>
        <v/>
      </c>
      <c r="N762" s="8" t="str" cm="1">
        <f t="array" ref="N762">IF(A762="","",IF(COUNTIF(TOther[Frequency],$N$1)=0,0,SUMPRODUCT(--(IFERROR(MOD(A762-TOther[Start Date],28),1)=0),--(TOther[Frequency]=$N$1),--(TOther[Start Date]&lt;=A762),--(TOther[End Date Calc]&gt;=A762),TOther[Amount])))</f>
        <v/>
      </c>
      <c r="O762" s="8" t="str" cm="1">
        <f t="array" ref="O762">IF(A762="","",IF(COUNTIF(TOther[Frequency],$O$1)=0,0,SUMPRODUCT(--(IFERROR(MOD(A762-TOther[Start Date],42),1)=0),--(TOther[Frequency]=$O$1),--(TOther[Start Date]&lt;=A762),--(TOther[End Date Calc]&gt;=A762),TOther[Amount])))</f>
        <v/>
      </c>
      <c r="P762" s="8" t="str" cm="1">
        <f t="array" ref="P762">IF(A762="","",IF(COUNTIF(TOther[Frequency],$P$1)=0,0,SUMPRODUCT(--(IFERROR(MOD(A762-TOther[Start Date],56),1)=0),--(TOther[Frequency]=$P$1),--(TOther[Start Date]&lt;=A762),--(TOther[End Date Calc]&gt;=A762),TOther[Amount])))</f>
        <v/>
      </c>
      <c r="Q762" s="8" t="str">
        <f>IF(A762="","",IF(COUNTIF(TOther[Frequency],$Q$1)=0,0,IF(B762="N",SUMIFS(TOther[Amount],TOther[Frequency],$Q$1,TOther[Start Date],"&lt;="&amp;$A762,TOther[End Date Calc],"&gt;="&amp;A762,TOther[Start Day],DAY(A762)),SUMIFS(TOther[Amount],TOther[Frequency],$Q$1,TOther[Start Date],"&lt;="&amp;$A762,TOther[End Date Calc],"&gt;="&amp;A762,TOther[Start Day],"&gt;="&amp;DAY(A762)))))</f>
        <v/>
      </c>
      <c r="R762" s="8" t="str" cm="1">
        <f t="array" ref="R762">IF(A762="","",IF(COUNTIF(TOther[Frequency],R$1)=0,0,SUMPRODUCT(--(TOther[Frequency]=R$1),--(TOther[Start Date]&lt;=A762),--(TOther[End Date Calc]&gt;=A762),IF(B762="N",--(TOther[Start Day]=DAY(A762)),--(TOther[Start Day]&gt;=DAY(A762))),--(IFERROR(MOD(TOther[Start Month]-MONTH(A762)+2,2),1)=0),TOther[Amount])))</f>
        <v/>
      </c>
      <c r="S762" s="8" t="str" cm="1">
        <f t="array" ref="S762">IF(A762="","",IF(COUNTIF(TOther[Frequency],S$1)=0,0,SUMPRODUCT(--(TOther[Frequency]=S$1),--(TOther[Start Date]&lt;=A762),--(TOther[End Date Calc]&gt;=A762),IF(B762="N",--(TOther[Start Day]=DAY(A762)),--(TOther[Start Day]&gt;=DAY(A762))),--(IFERROR(MOD(TOther[Start Month]-MONTH(A762)+3,3),1)=0),TOther[Amount])))</f>
        <v/>
      </c>
      <c r="T762" s="8" t="str" cm="1">
        <f t="array" ref="T762">IF($A762="","",IF(COUNTIF(TOther[Frequency],T$1)=0,0,SUMPRODUCT(--(TOther[Frequency]=T$1),--(TOther[Start Date]&lt;=$A762),--(TOther[End Date Calc]&gt;=$A762),IF($B762="N",--(TOther[Start Day]=DAY($A762)),--(TOther[Start Day]&gt;=DAY($A762))),--(IFERROR(MOD(TOther[Start Month]-MONTH($A762)+4,4),1)=0),TOther[Amount])))</f>
        <v/>
      </c>
      <c r="U762" s="8" t="str" cm="1">
        <f t="array" ref="U762">IF(A762="","",IF(COUNTIF(TOther[Frequency],$U$1)=0,0,SUMPRODUCT(--(TOther[Frequency]=$U$1),--(TOther[Start Date]&lt;=A762),--(TOther[End Date Calc]&gt;=A762),IF(B762="N",--(TOther[Start Day]=DAY(A762)),--(TOther[Start Day]&gt;=DAY(A762))),--(IFERROR(MOD(TOther[Start Month]-MONTH(A762)+6,6),1)=0),TOther[Amount])))</f>
        <v/>
      </c>
      <c r="V762" s="8" t="str" cm="1">
        <f t="array" ref="V762">IF(A762="","",IF(COUNTIF(TOther[Frequency],$V$1)=0,0,SUMPRODUCT(--(TOther[Frequency]=$V$1),--(TOther[Start Date]&lt;=A762),--(TOther[End Date Calc]&gt;=A762),IF(B762="N",--(TOther[Start Day]=DAY(A762)),--(TOther[Start Day]&gt;=DAY(A762))),--(IFERROR(MOD(TOther[Start Month]-MONTH(A762)+12,12),1)=0),TOther[Amount])))</f>
        <v/>
      </c>
      <c r="W762" s="8" t="str">
        <f>IF(A762="","",SUMIFS(TOther[Amount],TOther[Start Date],A762,TOther[Frequency],$W$1))</f>
        <v/>
      </c>
      <c r="X762" s="9" t="str">
        <f t="shared" si="55"/>
        <v/>
      </c>
      <c r="Y762" s="9" t="str">
        <f t="shared" si="59"/>
        <v/>
      </c>
      <c r="Z762" s="8" t="str" cm="1">
        <f t="array" ref="Z762">IF(A762="","",IF(COUNTIF('2) Income'!$D$13:$D$32,"Weekly")=0,0,SUMPRODUCT(--(IFERROR(MOD(A762-'2) Income'!$F$13:$F$32,7),1)=0),--('2) Income'!$D$13:$D$32="Weekly"),--('2) Income'!$F$13:$F$32&lt;=A762),'2) Income'!$E$13:$E$32)))</f>
        <v/>
      </c>
      <c r="AA762" s="8" t="str" cm="1">
        <f t="array" ref="AA762">IF(A762="","",IF(COUNTIF('2) Income'!$D$13:$D$32,"Every Other Week")=0,0,SUMPRODUCT(--(IFERROR(MOD(A762-'2) Income'!$F$13:$F$32,14),1)=0),--('2) Income'!$D$13:$D$32="Every Other Week"),--('2) Income'!$F$13:$F$32&lt;=A762),'2) Income'!$E$13:$E$32)))</f>
        <v/>
      </c>
      <c r="AB762" s="8" t="str">
        <f>IF(A762="","",IF(COUNTIF('2) Income'!$D$13:$D$32,"1st and 15th")=0,0,IF(OR(DAY(A762)=1,DAY(A762)=15),SUMIFS('2) Income'!$E$13:$E$32,'2) Income'!$D$13:$D$32,"1st and 15th",'2) Income'!$F$13:$F$32,"&lt;="&amp;$A762),0)))</f>
        <v/>
      </c>
      <c r="AC762" s="8" t="str">
        <f>IF(A762="","",IF(COUNTIF('2) Income'!$D$13:$D$32,"2nd Wednesday")=0,0,IF(A762=(A762-DAY(A762)+1+2*7-WEEKDAY(A762-DAY(A762)+8-4,1)),SUMIFS('2) Income'!$E$13:$E$32,'2) Income'!$D$13:$D$32,"2nd Wednesday",'2) Income'!$F$13:$F$32,"&lt;="&amp;$A762),0)))</f>
        <v/>
      </c>
      <c r="AD762" s="8" t="str">
        <f>IF(A762="","",IF(COUNTIF('2) Income'!$D$13:$D$32,"3rd Wednesday")=0,0,IF(A762=(A762-DAY(A762)+1+3*7-WEEKDAY(A762-DAY(A762)+8-4,1)),SUMIFS('2) Income'!$E$13:$E$32,'2) Income'!$D$13:$D$32,"3rd Wednesday",'2) Income'!$F$13:$F$32,"&lt;="&amp;$A762),0)))</f>
        <v/>
      </c>
      <c r="AE762" s="8" t="str">
        <f>IF(A762="","",IF(COUNTIF('2) Income'!$D$13:$D$32,"4th Wednesday")=0,0,IF(A762=(A762-DAY(A762)+1+4*7-WEEKDAY(A762-DAY(A762)+8-4,1)),SUMIFS('2) Income'!$E$13:$E$32,'2) Income'!$D$13:$D$32,"4th Wednesday",'2) Income'!$F$13:$F$32,"&lt;="&amp;$A762),0)))</f>
        <v/>
      </c>
      <c r="AF762" s="8" t="str" cm="1">
        <f t="array" ref="AF762">IF(A762="","",IF(COUNTIF('2) Income'!$D$13:$D$32,"Every 4 Weeks")=0,0,SUMPRODUCT(--(IFERROR(MOD(A762-'2) Income'!$F$13:$F$32,28),1)=0),--('2) Income'!$D$13:$D$32="Every 4 Weeks"),--('2) Income'!$F$13:$F$32&lt;=A762),'2) Income'!$E$13:$E$32)))</f>
        <v/>
      </c>
      <c r="AG762" s="8" t="str">
        <f>IF(A762="","",IF(COUNTIF('2) Income'!$D$13:$D$32,"Monthly")=0,0,IF(B762="N",SUMIFS('2) Income'!$E$13:$E$32,'2) Income'!$D$13:$D$32,"monthly",'2) Income'!$F$13:$F$32,"&lt;="&amp;$A762,'2) Income'!$I$13:$I$32,DAY(A762)),SUMIFS('2) Income'!$E$13:$E$32,'2) Income'!$D$13:$D$32,"monthly",'2) Income'!$F$13:$F$32,"&lt;="&amp;$A762,'2) Income'!$I$13:$I$32,"&gt;="&amp;DAY(A762)))))</f>
        <v/>
      </c>
      <c r="AH762" s="8" t="str" cm="1">
        <f t="array" ref="AH762">IF(A762="","",IF(COUNTIF('2) Income'!$D$13:$D$32,"Yearly")=0,0,SUMPRODUCT(--('2) Income'!$D$13:$D$32="Yearly"),--('2) Income'!$F$13:$F$32&lt;=A762),IF(B762="N",--('2) Income'!$I$13:$I$32=DAY(A762)),--('2) Income'!$I$13:$I$32&gt;=DAY(A762))),--(IFERROR(MOD('2) Income'!$H$13:$H$32-MONTH(A762)+12,12),1)=0),'2) Income'!$E$13:$E$32)))</f>
        <v/>
      </c>
      <c r="AI762" s="8" t="str">
        <f>IF(A762="","",IF(COUNTIF('2) Income'!$D$13:$D$32,"one-time")=0,0,SUMIFS('2) Income'!$E$13:$E$32,'2) Income'!$D$13:$D$32,"one-time",'2) Income'!$F$13:$F$32,"="&amp;$A762)))</f>
        <v/>
      </c>
      <c r="AJ762" s="9" t="str">
        <f t="shared" si="56"/>
        <v/>
      </c>
    </row>
    <row r="763" spans="1:36">
      <c r="A763" s="7" t="str">
        <f>IF(A762="","",IF(A762+1&lt;='1) Period'!$E$21,A762+1,""))</f>
        <v/>
      </c>
      <c r="B763" s="7" t="e">
        <f t="shared" si="57"/>
        <v>#VALUE!</v>
      </c>
      <c r="C763" t="e">
        <f t="shared" si="58"/>
        <v>#VALUE!</v>
      </c>
      <c r="D763" s="8" t="str">
        <f>IF(A763="","",IF(TEXT(A763,"dddd")='4) Happy Money'!$E$23,WAllowance,0))</f>
        <v/>
      </c>
      <c r="E763" s="8" t="str">
        <f>IF(A763="","",IF(B763="N",SUMIF(TMonthly[Day of the Month],DAY(A763),TMonthly[Amount]),SUMIF(TMonthly[Day of the Month],"&gt;="&amp;DAY(A763),TMonthly[Amount])))</f>
        <v/>
      </c>
      <c r="F763" s="8" t="str" cm="1">
        <f t="array" ref="F763">IF(A763="","",SUMPRODUCT(--(TYearly[Due Date]&lt;=A763),IF(B763="N",--(TYearly[Day]=DAY(A763)),--(TYearly[Day]&gt;=DAY(A763))),--(IFERROR(MOD(TYearly[Month]-MONTH(A763)+12,12),1)=0),TYearly[Amount]))</f>
        <v/>
      </c>
      <c r="G763" s="8" t="str">
        <f>IF(A763="","",SUMIF(TOneTime[Due Date],A763,TOneTime[Amount]))</f>
        <v/>
      </c>
      <c r="H763" s="8" t="str" cm="1">
        <f t="array" ref="H763">IF(A763="","",IF(COUNTIF(TOther[Frequency],$H$1)=0,0,SUMPRODUCT(--(IFERROR(MOD(A763-TOther[Start Date],7),1)=0),--(TOther[Frequency]=$H$1),--(TOther[Start Date]&lt;=A763),--(TOther[End Date Calc]&gt;=A763),TOther[Amount])))</f>
        <v/>
      </c>
      <c r="I763" s="8" t="str" cm="1">
        <f t="array" ref="I763">IF(A763="","",IF(COUNTIF(TOther[Frequency],$I$1)=0,0,SUMPRODUCT(--(IFERROR(MOD(A763-TOther[Start Date],14),1)=0),--(TOther[Frequency]=$I$1),--(TOther[Start Date]&lt;=A763),--(TOther[End Date Calc]&gt;=A763),TOther[Amount])))</f>
        <v/>
      </c>
      <c r="J763" s="8" t="str">
        <f>IF(A763="","",IF(COUNTIF(TOther[Frequency],$J$1)=0,0,IF(OR(DAY(A763)=1,DAY(A763)=15),SUMIFS(TOther[Amount],TOther[Frequency],$J$1,TOther[Start Date],"&lt;="&amp;$A763,TOther[End Date Calc],"&gt;="&amp;A763),0)))</f>
        <v/>
      </c>
      <c r="K763" s="8" t="str">
        <f>IF(A763="","",IF(COUNTIF(TOther[Frequency],$K$1)=0,0,IF(A763=(A763-DAY(A763)+1+2*7-WEEKDAY(A763-DAY(A763)+8-4,1)),SUMIFS(TOther[Amount],TOther[Frequency],$K$1,TOther[Start Date],"&lt;="&amp;$A763,TOther[End Date Calc],"&gt;="&amp;A763),0)))</f>
        <v/>
      </c>
      <c r="L763" s="8" t="str">
        <f>IF(A763="","",IF(COUNTIF(TOther[Frequency],$L$1)=0,0,IF(A763=(A763-DAY(A763)+1+3*7-WEEKDAY(A763-DAY(A763)+8-4,1)),SUMIFS(TOther[Amount],TOther[Frequency],$L$1,TOther[Start Date],"&lt;="&amp;$A763,TOther[End Date Calc],"&gt;="&amp;A763),0)))</f>
        <v/>
      </c>
      <c r="M763" s="8" t="str">
        <f>IF(A763="","",IF(COUNTIF(TOther[Frequency],$M$1)=0,0,IF(A763=(A763-DAY(A763)+1+4*7-WEEKDAY(A763-DAY(A763)+8-4,1)),SUMIFS(TOther[Amount],TOther[Frequency],$M$1,TOther[Start Date],"&lt;="&amp;$A763,TOther[End Date Calc],"&gt;="&amp;A763),0)))</f>
        <v/>
      </c>
      <c r="N763" s="8" t="str" cm="1">
        <f t="array" ref="N763">IF(A763="","",IF(COUNTIF(TOther[Frequency],$N$1)=0,0,SUMPRODUCT(--(IFERROR(MOD(A763-TOther[Start Date],28),1)=0),--(TOther[Frequency]=$N$1),--(TOther[Start Date]&lt;=A763),--(TOther[End Date Calc]&gt;=A763),TOther[Amount])))</f>
        <v/>
      </c>
      <c r="O763" s="8" t="str" cm="1">
        <f t="array" ref="O763">IF(A763="","",IF(COUNTIF(TOther[Frequency],$O$1)=0,0,SUMPRODUCT(--(IFERROR(MOD(A763-TOther[Start Date],42),1)=0),--(TOther[Frequency]=$O$1),--(TOther[Start Date]&lt;=A763),--(TOther[End Date Calc]&gt;=A763),TOther[Amount])))</f>
        <v/>
      </c>
      <c r="P763" s="8" t="str" cm="1">
        <f t="array" ref="P763">IF(A763="","",IF(COUNTIF(TOther[Frequency],$P$1)=0,0,SUMPRODUCT(--(IFERROR(MOD(A763-TOther[Start Date],56),1)=0),--(TOther[Frequency]=$P$1),--(TOther[Start Date]&lt;=A763),--(TOther[End Date Calc]&gt;=A763),TOther[Amount])))</f>
        <v/>
      </c>
      <c r="Q763" s="8" t="str">
        <f>IF(A763="","",IF(COUNTIF(TOther[Frequency],$Q$1)=0,0,IF(B763="N",SUMIFS(TOther[Amount],TOther[Frequency],$Q$1,TOther[Start Date],"&lt;="&amp;$A763,TOther[End Date Calc],"&gt;="&amp;A763,TOther[Start Day],DAY(A763)),SUMIFS(TOther[Amount],TOther[Frequency],$Q$1,TOther[Start Date],"&lt;="&amp;$A763,TOther[End Date Calc],"&gt;="&amp;A763,TOther[Start Day],"&gt;="&amp;DAY(A763)))))</f>
        <v/>
      </c>
      <c r="R763" s="8" t="str" cm="1">
        <f t="array" ref="R763">IF(A763="","",IF(COUNTIF(TOther[Frequency],R$1)=0,0,SUMPRODUCT(--(TOther[Frequency]=R$1),--(TOther[Start Date]&lt;=A763),--(TOther[End Date Calc]&gt;=A763),IF(B763="N",--(TOther[Start Day]=DAY(A763)),--(TOther[Start Day]&gt;=DAY(A763))),--(IFERROR(MOD(TOther[Start Month]-MONTH(A763)+2,2),1)=0),TOther[Amount])))</f>
        <v/>
      </c>
      <c r="S763" s="8" t="str" cm="1">
        <f t="array" ref="S763">IF(A763="","",IF(COUNTIF(TOther[Frequency],S$1)=0,0,SUMPRODUCT(--(TOther[Frequency]=S$1),--(TOther[Start Date]&lt;=A763),--(TOther[End Date Calc]&gt;=A763),IF(B763="N",--(TOther[Start Day]=DAY(A763)),--(TOther[Start Day]&gt;=DAY(A763))),--(IFERROR(MOD(TOther[Start Month]-MONTH(A763)+3,3),1)=0),TOther[Amount])))</f>
        <v/>
      </c>
      <c r="T763" s="8" t="str" cm="1">
        <f t="array" ref="T763">IF($A763="","",IF(COUNTIF(TOther[Frequency],T$1)=0,0,SUMPRODUCT(--(TOther[Frequency]=T$1),--(TOther[Start Date]&lt;=$A763),--(TOther[End Date Calc]&gt;=$A763),IF($B763="N",--(TOther[Start Day]=DAY($A763)),--(TOther[Start Day]&gt;=DAY($A763))),--(IFERROR(MOD(TOther[Start Month]-MONTH($A763)+4,4),1)=0),TOther[Amount])))</f>
        <v/>
      </c>
      <c r="U763" s="8" t="str" cm="1">
        <f t="array" ref="U763">IF(A763="","",IF(COUNTIF(TOther[Frequency],$U$1)=0,0,SUMPRODUCT(--(TOther[Frequency]=$U$1),--(TOther[Start Date]&lt;=A763),--(TOther[End Date Calc]&gt;=A763),IF(B763="N",--(TOther[Start Day]=DAY(A763)),--(TOther[Start Day]&gt;=DAY(A763))),--(IFERROR(MOD(TOther[Start Month]-MONTH(A763)+6,6),1)=0),TOther[Amount])))</f>
        <v/>
      </c>
      <c r="V763" s="8" t="str" cm="1">
        <f t="array" ref="V763">IF(A763="","",IF(COUNTIF(TOther[Frequency],$V$1)=0,0,SUMPRODUCT(--(TOther[Frequency]=$V$1),--(TOther[Start Date]&lt;=A763),--(TOther[End Date Calc]&gt;=A763),IF(B763="N",--(TOther[Start Day]=DAY(A763)),--(TOther[Start Day]&gt;=DAY(A763))),--(IFERROR(MOD(TOther[Start Month]-MONTH(A763)+12,12),1)=0),TOther[Amount])))</f>
        <v/>
      </c>
      <c r="W763" s="8" t="str">
        <f>IF(A763="","",SUMIFS(TOther[Amount],TOther[Start Date],A763,TOther[Frequency],$W$1))</f>
        <v/>
      </c>
      <c r="X763" s="9" t="str">
        <f t="shared" si="55"/>
        <v/>
      </c>
      <c r="Y763" s="9" t="str">
        <f t="shared" si="59"/>
        <v/>
      </c>
      <c r="Z763" s="8" t="str" cm="1">
        <f t="array" ref="Z763">IF(A763="","",IF(COUNTIF('2) Income'!$D$13:$D$32,"Weekly")=0,0,SUMPRODUCT(--(IFERROR(MOD(A763-'2) Income'!$F$13:$F$32,7),1)=0),--('2) Income'!$D$13:$D$32="Weekly"),--('2) Income'!$F$13:$F$32&lt;=A763),'2) Income'!$E$13:$E$32)))</f>
        <v/>
      </c>
      <c r="AA763" s="8" t="str" cm="1">
        <f t="array" ref="AA763">IF(A763="","",IF(COUNTIF('2) Income'!$D$13:$D$32,"Every Other Week")=0,0,SUMPRODUCT(--(IFERROR(MOD(A763-'2) Income'!$F$13:$F$32,14),1)=0),--('2) Income'!$D$13:$D$32="Every Other Week"),--('2) Income'!$F$13:$F$32&lt;=A763),'2) Income'!$E$13:$E$32)))</f>
        <v/>
      </c>
      <c r="AB763" s="8" t="str">
        <f>IF(A763="","",IF(COUNTIF('2) Income'!$D$13:$D$32,"1st and 15th")=0,0,IF(OR(DAY(A763)=1,DAY(A763)=15),SUMIFS('2) Income'!$E$13:$E$32,'2) Income'!$D$13:$D$32,"1st and 15th",'2) Income'!$F$13:$F$32,"&lt;="&amp;$A763),0)))</f>
        <v/>
      </c>
      <c r="AC763" s="8" t="str">
        <f>IF(A763="","",IF(COUNTIF('2) Income'!$D$13:$D$32,"2nd Wednesday")=0,0,IF(A763=(A763-DAY(A763)+1+2*7-WEEKDAY(A763-DAY(A763)+8-4,1)),SUMIFS('2) Income'!$E$13:$E$32,'2) Income'!$D$13:$D$32,"2nd Wednesday",'2) Income'!$F$13:$F$32,"&lt;="&amp;$A763),0)))</f>
        <v/>
      </c>
      <c r="AD763" s="8" t="str">
        <f>IF(A763="","",IF(COUNTIF('2) Income'!$D$13:$D$32,"3rd Wednesday")=0,0,IF(A763=(A763-DAY(A763)+1+3*7-WEEKDAY(A763-DAY(A763)+8-4,1)),SUMIFS('2) Income'!$E$13:$E$32,'2) Income'!$D$13:$D$32,"3rd Wednesday",'2) Income'!$F$13:$F$32,"&lt;="&amp;$A763),0)))</f>
        <v/>
      </c>
      <c r="AE763" s="8" t="str">
        <f>IF(A763="","",IF(COUNTIF('2) Income'!$D$13:$D$32,"4th Wednesday")=0,0,IF(A763=(A763-DAY(A763)+1+4*7-WEEKDAY(A763-DAY(A763)+8-4,1)),SUMIFS('2) Income'!$E$13:$E$32,'2) Income'!$D$13:$D$32,"4th Wednesday",'2) Income'!$F$13:$F$32,"&lt;="&amp;$A763),0)))</f>
        <v/>
      </c>
      <c r="AF763" s="8" t="str" cm="1">
        <f t="array" ref="AF763">IF(A763="","",IF(COUNTIF('2) Income'!$D$13:$D$32,"Every 4 Weeks")=0,0,SUMPRODUCT(--(IFERROR(MOD(A763-'2) Income'!$F$13:$F$32,28),1)=0),--('2) Income'!$D$13:$D$32="Every 4 Weeks"),--('2) Income'!$F$13:$F$32&lt;=A763),'2) Income'!$E$13:$E$32)))</f>
        <v/>
      </c>
      <c r="AG763" s="8" t="str">
        <f>IF(A763="","",IF(COUNTIF('2) Income'!$D$13:$D$32,"Monthly")=0,0,IF(B763="N",SUMIFS('2) Income'!$E$13:$E$32,'2) Income'!$D$13:$D$32,"monthly",'2) Income'!$F$13:$F$32,"&lt;="&amp;$A763,'2) Income'!$I$13:$I$32,DAY(A763)),SUMIFS('2) Income'!$E$13:$E$32,'2) Income'!$D$13:$D$32,"monthly",'2) Income'!$F$13:$F$32,"&lt;="&amp;$A763,'2) Income'!$I$13:$I$32,"&gt;="&amp;DAY(A763)))))</f>
        <v/>
      </c>
      <c r="AH763" s="8" t="str" cm="1">
        <f t="array" ref="AH763">IF(A763="","",IF(COUNTIF('2) Income'!$D$13:$D$32,"Yearly")=0,0,SUMPRODUCT(--('2) Income'!$D$13:$D$32="Yearly"),--('2) Income'!$F$13:$F$32&lt;=A763),IF(B763="N",--('2) Income'!$I$13:$I$32=DAY(A763)),--('2) Income'!$I$13:$I$32&gt;=DAY(A763))),--(IFERROR(MOD('2) Income'!$H$13:$H$32-MONTH(A763)+12,12),1)=0),'2) Income'!$E$13:$E$32)))</f>
        <v/>
      </c>
      <c r="AI763" s="8" t="str">
        <f>IF(A763="","",IF(COUNTIF('2) Income'!$D$13:$D$32,"one-time")=0,0,SUMIFS('2) Income'!$E$13:$E$32,'2) Income'!$D$13:$D$32,"one-time",'2) Income'!$F$13:$F$32,"="&amp;$A763)))</f>
        <v/>
      </c>
      <c r="AJ763" s="9" t="str">
        <f t="shared" si="56"/>
        <v/>
      </c>
    </row>
    <row r="764" spans="1:36">
      <c r="A764" s="7" t="str">
        <f>IF(A763="","",IF(A763+1&lt;='1) Period'!$E$21,A763+1,""))</f>
        <v/>
      </c>
      <c r="B764" s="7" t="e">
        <f t="shared" si="57"/>
        <v>#VALUE!</v>
      </c>
      <c r="C764" t="e">
        <f t="shared" si="58"/>
        <v>#VALUE!</v>
      </c>
      <c r="D764" s="8" t="str">
        <f>IF(A764="","",IF(TEXT(A764,"dddd")='4) Happy Money'!$E$23,WAllowance,0))</f>
        <v/>
      </c>
      <c r="E764" s="8" t="str">
        <f>IF(A764="","",IF(B764="N",SUMIF(TMonthly[Day of the Month],DAY(A764),TMonthly[Amount]),SUMIF(TMonthly[Day of the Month],"&gt;="&amp;DAY(A764),TMonthly[Amount])))</f>
        <v/>
      </c>
      <c r="F764" s="8" t="str" cm="1">
        <f t="array" ref="F764">IF(A764="","",SUMPRODUCT(--(TYearly[Due Date]&lt;=A764),IF(B764="N",--(TYearly[Day]=DAY(A764)),--(TYearly[Day]&gt;=DAY(A764))),--(IFERROR(MOD(TYearly[Month]-MONTH(A764)+12,12),1)=0),TYearly[Amount]))</f>
        <v/>
      </c>
      <c r="G764" s="8" t="str">
        <f>IF(A764="","",SUMIF(TOneTime[Due Date],A764,TOneTime[Amount]))</f>
        <v/>
      </c>
      <c r="H764" s="8" t="str" cm="1">
        <f t="array" ref="H764">IF(A764="","",IF(COUNTIF(TOther[Frequency],$H$1)=0,0,SUMPRODUCT(--(IFERROR(MOD(A764-TOther[Start Date],7),1)=0),--(TOther[Frequency]=$H$1),--(TOther[Start Date]&lt;=A764),--(TOther[End Date Calc]&gt;=A764),TOther[Amount])))</f>
        <v/>
      </c>
      <c r="I764" s="8" t="str" cm="1">
        <f t="array" ref="I764">IF(A764="","",IF(COUNTIF(TOther[Frequency],$I$1)=0,0,SUMPRODUCT(--(IFERROR(MOD(A764-TOther[Start Date],14),1)=0),--(TOther[Frequency]=$I$1),--(TOther[Start Date]&lt;=A764),--(TOther[End Date Calc]&gt;=A764),TOther[Amount])))</f>
        <v/>
      </c>
      <c r="J764" s="8" t="str">
        <f>IF(A764="","",IF(COUNTIF(TOther[Frequency],$J$1)=0,0,IF(OR(DAY(A764)=1,DAY(A764)=15),SUMIFS(TOther[Amount],TOther[Frequency],$J$1,TOther[Start Date],"&lt;="&amp;$A764,TOther[End Date Calc],"&gt;="&amp;A764),0)))</f>
        <v/>
      </c>
      <c r="K764" s="8" t="str">
        <f>IF(A764="","",IF(COUNTIF(TOther[Frequency],$K$1)=0,0,IF(A764=(A764-DAY(A764)+1+2*7-WEEKDAY(A764-DAY(A764)+8-4,1)),SUMIFS(TOther[Amount],TOther[Frequency],$K$1,TOther[Start Date],"&lt;="&amp;$A764,TOther[End Date Calc],"&gt;="&amp;A764),0)))</f>
        <v/>
      </c>
      <c r="L764" s="8" t="str">
        <f>IF(A764="","",IF(COUNTIF(TOther[Frequency],$L$1)=0,0,IF(A764=(A764-DAY(A764)+1+3*7-WEEKDAY(A764-DAY(A764)+8-4,1)),SUMIFS(TOther[Amount],TOther[Frequency],$L$1,TOther[Start Date],"&lt;="&amp;$A764,TOther[End Date Calc],"&gt;="&amp;A764),0)))</f>
        <v/>
      </c>
      <c r="M764" s="8" t="str">
        <f>IF(A764="","",IF(COUNTIF(TOther[Frequency],$M$1)=0,0,IF(A764=(A764-DAY(A764)+1+4*7-WEEKDAY(A764-DAY(A764)+8-4,1)),SUMIFS(TOther[Amount],TOther[Frequency],$M$1,TOther[Start Date],"&lt;="&amp;$A764,TOther[End Date Calc],"&gt;="&amp;A764),0)))</f>
        <v/>
      </c>
      <c r="N764" s="8" t="str" cm="1">
        <f t="array" ref="N764">IF(A764="","",IF(COUNTIF(TOther[Frequency],$N$1)=0,0,SUMPRODUCT(--(IFERROR(MOD(A764-TOther[Start Date],28),1)=0),--(TOther[Frequency]=$N$1),--(TOther[Start Date]&lt;=A764),--(TOther[End Date Calc]&gt;=A764),TOther[Amount])))</f>
        <v/>
      </c>
      <c r="O764" s="8" t="str" cm="1">
        <f t="array" ref="O764">IF(A764="","",IF(COUNTIF(TOther[Frequency],$O$1)=0,0,SUMPRODUCT(--(IFERROR(MOD(A764-TOther[Start Date],42),1)=0),--(TOther[Frequency]=$O$1),--(TOther[Start Date]&lt;=A764),--(TOther[End Date Calc]&gt;=A764),TOther[Amount])))</f>
        <v/>
      </c>
      <c r="P764" s="8" t="str" cm="1">
        <f t="array" ref="P764">IF(A764="","",IF(COUNTIF(TOther[Frequency],$P$1)=0,0,SUMPRODUCT(--(IFERROR(MOD(A764-TOther[Start Date],56),1)=0),--(TOther[Frequency]=$P$1),--(TOther[Start Date]&lt;=A764),--(TOther[End Date Calc]&gt;=A764),TOther[Amount])))</f>
        <v/>
      </c>
      <c r="Q764" s="8" t="str">
        <f>IF(A764="","",IF(COUNTIF(TOther[Frequency],$Q$1)=0,0,IF(B764="N",SUMIFS(TOther[Amount],TOther[Frequency],$Q$1,TOther[Start Date],"&lt;="&amp;$A764,TOther[End Date Calc],"&gt;="&amp;A764,TOther[Start Day],DAY(A764)),SUMIFS(TOther[Amount],TOther[Frequency],$Q$1,TOther[Start Date],"&lt;="&amp;$A764,TOther[End Date Calc],"&gt;="&amp;A764,TOther[Start Day],"&gt;="&amp;DAY(A764)))))</f>
        <v/>
      </c>
      <c r="R764" s="8" t="str" cm="1">
        <f t="array" ref="R764">IF(A764="","",IF(COUNTIF(TOther[Frequency],R$1)=0,0,SUMPRODUCT(--(TOther[Frequency]=R$1),--(TOther[Start Date]&lt;=A764),--(TOther[End Date Calc]&gt;=A764),IF(B764="N",--(TOther[Start Day]=DAY(A764)),--(TOther[Start Day]&gt;=DAY(A764))),--(IFERROR(MOD(TOther[Start Month]-MONTH(A764)+2,2),1)=0),TOther[Amount])))</f>
        <v/>
      </c>
      <c r="S764" s="8" t="str" cm="1">
        <f t="array" ref="S764">IF(A764="","",IF(COUNTIF(TOther[Frequency],S$1)=0,0,SUMPRODUCT(--(TOther[Frequency]=S$1),--(TOther[Start Date]&lt;=A764),--(TOther[End Date Calc]&gt;=A764),IF(B764="N",--(TOther[Start Day]=DAY(A764)),--(TOther[Start Day]&gt;=DAY(A764))),--(IFERROR(MOD(TOther[Start Month]-MONTH(A764)+3,3),1)=0),TOther[Amount])))</f>
        <v/>
      </c>
      <c r="T764" s="8" t="str" cm="1">
        <f t="array" ref="T764">IF($A764="","",IF(COUNTIF(TOther[Frequency],T$1)=0,0,SUMPRODUCT(--(TOther[Frequency]=T$1),--(TOther[Start Date]&lt;=$A764),--(TOther[End Date Calc]&gt;=$A764),IF($B764="N",--(TOther[Start Day]=DAY($A764)),--(TOther[Start Day]&gt;=DAY($A764))),--(IFERROR(MOD(TOther[Start Month]-MONTH($A764)+4,4),1)=0),TOther[Amount])))</f>
        <v/>
      </c>
      <c r="U764" s="8" t="str" cm="1">
        <f t="array" ref="U764">IF(A764="","",IF(COUNTIF(TOther[Frequency],$U$1)=0,0,SUMPRODUCT(--(TOther[Frequency]=$U$1),--(TOther[Start Date]&lt;=A764),--(TOther[End Date Calc]&gt;=A764),IF(B764="N",--(TOther[Start Day]=DAY(A764)),--(TOther[Start Day]&gt;=DAY(A764))),--(IFERROR(MOD(TOther[Start Month]-MONTH(A764)+6,6),1)=0),TOther[Amount])))</f>
        <v/>
      </c>
      <c r="V764" s="8" t="str" cm="1">
        <f t="array" ref="V764">IF(A764="","",IF(COUNTIF(TOther[Frequency],$V$1)=0,0,SUMPRODUCT(--(TOther[Frequency]=$V$1),--(TOther[Start Date]&lt;=A764),--(TOther[End Date Calc]&gt;=A764),IF(B764="N",--(TOther[Start Day]=DAY(A764)),--(TOther[Start Day]&gt;=DAY(A764))),--(IFERROR(MOD(TOther[Start Month]-MONTH(A764)+12,12),1)=0),TOther[Amount])))</f>
        <v/>
      </c>
      <c r="W764" s="8" t="str">
        <f>IF(A764="","",SUMIFS(TOther[Amount],TOther[Start Date],A764,TOther[Frequency],$W$1))</f>
        <v/>
      </c>
      <c r="X764" s="9" t="str">
        <f t="shared" si="55"/>
        <v/>
      </c>
      <c r="Y764" s="9" t="str">
        <f t="shared" si="59"/>
        <v/>
      </c>
      <c r="Z764" s="8" t="str" cm="1">
        <f t="array" ref="Z764">IF(A764="","",IF(COUNTIF('2) Income'!$D$13:$D$32,"Weekly")=0,0,SUMPRODUCT(--(IFERROR(MOD(A764-'2) Income'!$F$13:$F$32,7),1)=0),--('2) Income'!$D$13:$D$32="Weekly"),--('2) Income'!$F$13:$F$32&lt;=A764),'2) Income'!$E$13:$E$32)))</f>
        <v/>
      </c>
      <c r="AA764" s="8" t="str" cm="1">
        <f t="array" ref="AA764">IF(A764="","",IF(COUNTIF('2) Income'!$D$13:$D$32,"Every Other Week")=0,0,SUMPRODUCT(--(IFERROR(MOD(A764-'2) Income'!$F$13:$F$32,14),1)=0),--('2) Income'!$D$13:$D$32="Every Other Week"),--('2) Income'!$F$13:$F$32&lt;=A764),'2) Income'!$E$13:$E$32)))</f>
        <v/>
      </c>
      <c r="AB764" s="8" t="str">
        <f>IF(A764="","",IF(COUNTIF('2) Income'!$D$13:$D$32,"1st and 15th")=0,0,IF(OR(DAY(A764)=1,DAY(A764)=15),SUMIFS('2) Income'!$E$13:$E$32,'2) Income'!$D$13:$D$32,"1st and 15th",'2) Income'!$F$13:$F$32,"&lt;="&amp;$A764),0)))</f>
        <v/>
      </c>
      <c r="AC764" s="8" t="str">
        <f>IF(A764="","",IF(COUNTIF('2) Income'!$D$13:$D$32,"2nd Wednesday")=0,0,IF(A764=(A764-DAY(A764)+1+2*7-WEEKDAY(A764-DAY(A764)+8-4,1)),SUMIFS('2) Income'!$E$13:$E$32,'2) Income'!$D$13:$D$32,"2nd Wednesday",'2) Income'!$F$13:$F$32,"&lt;="&amp;$A764),0)))</f>
        <v/>
      </c>
      <c r="AD764" s="8" t="str">
        <f>IF(A764="","",IF(COUNTIF('2) Income'!$D$13:$D$32,"3rd Wednesday")=0,0,IF(A764=(A764-DAY(A764)+1+3*7-WEEKDAY(A764-DAY(A764)+8-4,1)),SUMIFS('2) Income'!$E$13:$E$32,'2) Income'!$D$13:$D$32,"3rd Wednesday",'2) Income'!$F$13:$F$32,"&lt;="&amp;$A764),0)))</f>
        <v/>
      </c>
      <c r="AE764" s="8" t="str">
        <f>IF(A764="","",IF(COUNTIF('2) Income'!$D$13:$D$32,"4th Wednesday")=0,0,IF(A764=(A764-DAY(A764)+1+4*7-WEEKDAY(A764-DAY(A764)+8-4,1)),SUMIFS('2) Income'!$E$13:$E$32,'2) Income'!$D$13:$D$32,"4th Wednesday",'2) Income'!$F$13:$F$32,"&lt;="&amp;$A764),0)))</f>
        <v/>
      </c>
      <c r="AF764" s="8" t="str" cm="1">
        <f t="array" ref="AF764">IF(A764="","",IF(COUNTIF('2) Income'!$D$13:$D$32,"Every 4 Weeks")=0,0,SUMPRODUCT(--(IFERROR(MOD(A764-'2) Income'!$F$13:$F$32,28),1)=0),--('2) Income'!$D$13:$D$32="Every 4 Weeks"),--('2) Income'!$F$13:$F$32&lt;=A764),'2) Income'!$E$13:$E$32)))</f>
        <v/>
      </c>
      <c r="AG764" s="8" t="str">
        <f>IF(A764="","",IF(COUNTIF('2) Income'!$D$13:$D$32,"Monthly")=0,0,IF(B764="N",SUMIFS('2) Income'!$E$13:$E$32,'2) Income'!$D$13:$D$32,"monthly",'2) Income'!$F$13:$F$32,"&lt;="&amp;$A764,'2) Income'!$I$13:$I$32,DAY(A764)),SUMIFS('2) Income'!$E$13:$E$32,'2) Income'!$D$13:$D$32,"monthly",'2) Income'!$F$13:$F$32,"&lt;="&amp;$A764,'2) Income'!$I$13:$I$32,"&gt;="&amp;DAY(A764)))))</f>
        <v/>
      </c>
      <c r="AH764" s="8" t="str" cm="1">
        <f t="array" ref="AH764">IF(A764="","",IF(COUNTIF('2) Income'!$D$13:$D$32,"Yearly")=0,0,SUMPRODUCT(--('2) Income'!$D$13:$D$32="Yearly"),--('2) Income'!$F$13:$F$32&lt;=A764),IF(B764="N",--('2) Income'!$I$13:$I$32=DAY(A764)),--('2) Income'!$I$13:$I$32&gt;=DAY(A764))),--(IFERROR(MOD('2) Income'!$H$13:$H$32-MONTH(A764)+12,12),1)=0),'2) Income'!$E$13:$E$32)))</f>
        <v/>
      </c>
      <c r="AI764" s="8" t="str">
        <f>IF(A764="","",IF(COUNTIF('2) Income'!$D$13:$D$32,"one-time")=0,0,SUMIFS('2) Income'!$E$13:$E$32,'2) Income'!$D$13:$D$32,"one-time",'2) Income'!$F$13:$F$32,"="&amp;$A764)))</f>
        <v/>
      </c>
      <c r="AJ764" s="9" t="str">
        <f t="shared" si="56"/>
        <v/>
      </c>
    </row>
    <row r="765" spans="1:36">
      <c r="A765" s="7" t="str">
        <f>IF(A764="","",IF(A764+1&lt;='1) Period'!$E$21,A764+1,""))</f>
        <v/>
      </c>
      <c r="B765" s="7" t="e">
        <f t="shared" si="57"/>
        <v>#VALUE!</v>
      </c>
      <c r="C765" t="e">
        <f t="shared" si="58"/>
        <v>#VALUE!</v>
      </c>
      <c r="D765" s="8" t="str">
        <f>IF(A765="","",IF(TEXT(A765,"dddd")='4) Happy Money'!$E$23,WAllowance,0))</f>
        <v/>
      </c>
      <c r="E765" s="8" t="str">
        <f>IF(A765="","",IF(B765="N",SUMIF(TMonthly[Day of the Month],DAY(A765),TMonthly[Amount]),SUMIF(TMonthly[Day of the Month],"&gt;="&amp;DAY(A765),TMonthly[Amount])))</f>
        <v/>
      </c>
      <c r="F765" s="8" t="str" cm="1">
        <f t="array" ref="F765">IF(A765="","",SUMPRODUCT(--(TYearly[Due Date]&lt;=A765),IF(B765="N",--(TYearly[Day]=DAY(A765)),--(TYearly[Day]&gt;=DAY(A765))),--(IFERROR(MOD(TYearly[Month]-MONTH(A765)+12,12),1)=0),TYearly[Amount]))</f>
        <v/>
      </c>
      <c r="G765" s="8" t="str">
        <f>IF(A765="","",SUMIF(TOneTime[Due Date],A765,TOneTime[Amount]))</f>
        <v/>
      </c>
      <c r="H765" s="8" t="str" cm="1">
        <f t="array" ref="H765">IF(A765="","",IF(COUNTIF(TOther[Frequency],$H$1)=0,0,SUMPRODUCT(--(IFERROR(MOD(A765-TOther[Start Date],7),1)=0),--(TOther[Frequency]=$H$1),--(TOther[Start Date]&lt;=A765),--(TOther[End Date Calc]&gt;=A765),TOther[Amount])))</f>
        <v/>
      </c>
      <c r="I765" s="8" t="str" cm="1">
        <f t="array" ref="I765">IF(A765="","",IF(COUNTIF(TOther[Frequency],$I$1)=0,0,SUMPRODUCT(--(IFERROR(MOD(A765-TOther[Start Date],14),1)=0),--(TOther[Frequency]=$I$1),--(TOther[Start Date]&lt;=A765),--(TOther[End Date Calc]&gt;=A765),TOther[Amount])))</f>
        <v/>
      </c>
      <c r="J765" s="8" t="str">
        <f>IF(A765="","",IF(COUNTIF(TOther[Frequency],$J$1)=0,0,IF(OR(DAY(A765)=1,DAY(A765)=15),SUMIFS(TOther[Amount],TOther[Frequency],$J$1,TOther[Start Date],"&lt;="&amp;$A765,TOther[End Date Calc],"&gt;="&amp;A765),0)))</f>
        <v/>
      </c>
      <c r="K765" s="8" t="str">
        <f>IF(A765="","",IF(COUNTIF(TOther[Frequency],$K$1)=0,0,IF(A765=(A765-DAY(A765)+1+2*7-WEEKDAY(A765-DAY(A765)+8-4,1)),SUMIFS(TOther[Amount],TOther[Frequency],$K$1,TOther[Start Date],"&lt;="&amp;$A765,TOther[End Date Calc],"&gt;="&amp;A765),0)))</f>
        <v/>
      </c>
      <c r="L765" s="8" t="str">
        <f>IF(A765="","",IF(COUNTIF(TOther[Frequency],$L$1)=0,0,IF(A765=(A765-DAY(A765)+1+3*7-WEEKDAY(A765-DAY(A765)+8-4,1)),SUMIFS(TOther[Amount],TOther[Frequency],$L$1,TOther[Start Date],"&lt;="&amp;$A765,TOther[End Date Calc],"&gt;="&amp;A765),0)))</f>
        <v/>
      </c>
      <c r="M765" s="8" t="str">
        <f>IF(A765="","",IF(COUNTIF(TOther[Frequency],$M$1)=0,0,IF(A765=(A765-DAY(A765)+1+4*7-WEEKDAY(A765-DAY(A765)+8-4,1)),SUMIFS(TOther[Amount],TOther[Frequency],$M$1,TOther[Start Date],"&lt;="&amp;$A765,TOther[End Date Calc],"&gt;="&amp;A765),0)))</f>
        <v/>
      </c>
      <c r="N765" s="8" t="str" cm="1">
        <f t="array" ref="N765">IF(A765="","",IF(COUNTIF(TOther[Frequency],$N$1)=0,0,SUMPRODUCT(--(IFERROR(MOD(A765-TOther[Start Date],28),1)=0),--(TOther[Frequency]=$N$1),--(TOther[Start Date]&lt;=A765),--(TOther[End Date Calc]&gt;=A765),TOther[Amount])))</f>
        <v/>
      </c>
      <c r="O765" s="8" t="str" cm="1">
        <f t="array" ref="O765">IF(A765="","",IF(COUNTIF(TOther[Frequency],$O$1)=0,0,SUMPRODUCT(--(IFERROR(MOD(A765-TOther[Start Date],42),1)=0),--(TOther[Frequency]=$O$1),--(TOther[Start Date]&lt;=A765),--(TOther[End Date Calc]&gt;=A765),TOther[Amount])))</f>
        <v/>
      </c>
      <c r="P765" s="8" t="str" cm="1">
        <f t="array" ref="P765">IF(A765="","",IF(COUNTIF(TOther[Frequency],$P$1)=0,0,SUMPRODUCT(--(IFERROR(MOD(A765-TOther[Start Date],56),1)=0),--(TOther[Frequency]=$P$1),--(TOther[Start Date]&lt;=A765),--(TOther[End Date Calc]&gt;=A765),TOther[Amount])))</f>
        <v/>
      </c>
      <c r="Q765" s="8" t="str">
        <f>IF(A765="","",IF(COUNTIF(TOther[Frequency],$Q$1)=0,0,IF(B765="N",SUMIFS(TOther[Amount],TOther[Frequency],$Q$1,TOther[Start Date],"&lt;="&amp;$A765,TOther[End Date Calc],"&gt;="&amp;A765,TOther[Start Day],DAY(A765)),SUMIFS(TOther[Amount],TOther[Frequency],$Q$1,TOther[Start Date],"&lt;="&amp;$A765,TOther[End Date Calc],"&gt;="&amp;A765,TOther[Start Day],"&gt;="&amp;DAY(A765)))))</f>
        <v/>
      </c>
      <c r="R765" s="8" t="str" cm="1">
        <f t="array" ref="R765">IF(A765="","",IF(COUNTIF(TOther[Frequency],R$1)=0,0,SUMPRODUCT(--(TOther[Frequency]=R$1),--(TOther[Start Date]&lt;=A765),--(TOther[End Date Calc]&gt;=A765),IF(B765="N",--(TOther[Start Day]=DAY(A765)),--(TOther[Start Day]&gt;=DAY(A765))),--(IFERROR(MOD(TOther[Start Month]-MONTH(A765)+2,2),1)=0),TOther[Amount])))</f>
        <v/>
      </c>
      <c r="S765" s="8" t="str" cm="1">
        <f t="array" ref="S765">IF(A765="","",IF(COUNTIF(TOther[Frequency],S$1)=0,0,SUMPRODUCT(--(TOther[Frequency]=S$1),--(TOther[Start Date]&lt;=A765),--(TOther[End Date Calc]&gt;=A765),IF(B765="N",--(TOther[Start Day]=DAY(A765)),--(TOther[Start Day]&gt;=DAY(A765))),--(IFERROR(MOD(TOther[Start Month]-MONTH(A765)+3,3),1)=0),TOther[Amount])))</f>
        <v/>
      </c>
      <c r="T765" s="8" t="str" cm="1">
        <f t="array" ref="T765">IF($A765="","",IF(COUNTIF(TOther[Frequency],T$1)=0,0,SUMPRODUCT(--(TOther[Frequency]=T$1),--(TOther[Start Date]&lt;=$A765),--(TOther[End Date Calc]&gt;=$A765),IF($B765="N",--(TOther[Start Day]=DAY($A765)),--(TOther[Start Day]&gt;=DAY($A765))),--(IFERROR(MOD(TOther[Start Month]-MONTH($A765)+4,4),1)=0),TOther[Amount])))</f>
        <v/>
      </c>
      <c r="U765" s="8" t="str" cm="1">
        <f t="array" ref="U765">IF(A765="","",IF(COUNTIF(TOther[Frequency],$U$1)=0,0,SUMPRODUCT(--(TOther[Frequency]=$U$1),--(TOther[Start Date]&lt;=A765),--(TOther[End Date Calc]&gt;=A765),IF(B765="N",--(TOther[Start Day]=DAY(A765)),--(TOther[Start Day]&gt;=DAY(A765))),--(IFERROR(MOD(TOther[Start Month]-MONTH(A765)+6,6),1)=0),TOther[Amount])))</f>
        <v/>
      </c>
      <c r="V765" s="8" t="str" cm="1">
        <f t="array" ref="V765">IF(A765="","",IF(COUNTIF(TOther[Frequency],$V$1)=0,0,SUMPRODUCT(--(TOther[Frequency]=$V$1),--(TOther[Start Date]&lt;=A765),--(TOther[End Date Calc]&gt;=A765),IF(B765="N",--(TOther[Start Day]=DAY(A765)),--(TOther[Start Day]&gt;=DAY(A765))),--(IFERROR(MOD(TOther[Start Month]-MONTH(A765)+12,12),1)=0),TOther[Amount])))</f>
        <v/>
      </c>
      <c r="W765" s="8" t="str">
        <f>IF(A765="","",SUMIFS(TOther[Amount],TOther[Start Date],A765,TOther[Frequency],$W$1))</f>
        <v/>
      </c>
      <c r="X765" s="9" t="str">
        <f t="shared" si="55"/>
        <v/>
      </c>
      <c r="Y765" s="9" t="str">
        <f t="shared" si="59"/>
        <v/>
      </c>
      <c r="Z765" s="8" t="str" cm="1">
        <f t="array" ref="Z765">IF(A765="","",IF(COUNTIF('2) Income'!$D$13:$D$32,"Weekly")=0,0,SUMPRODUCT(--(IFERROR(MOD(A765-'2) Income'!$F$13:$F$32,7),1)=0),--('2) Income'!$D$13:$D$32="Weekly"),--('2) Income'!$F$13:$F$32&lt;=A765),'2) Income'!$E$13:$E$32)))</f>
        <v/>
      </c>
      <c r="AA765" s="8" t="str" cm="1">
        <f t="array" ref="AA765">IF(A765="","",IF(COUNTIF('2) Income'!$D$13:$D$32,"Every Other Week")=0,0,SUMPRODUCT(--(IFERROR(MOD(A765-'2) Income'!$F$13:$F$32,14),1)=0),--('2) Income'!$D$13:$D$32="Every Other Week"),--('2) Income'!$F$13:$F$32&lt;=A765),'2) Income'!$E$13:$E$32)))</f>
        <v/>
      </c>
      <c r="AB765" s="8" t="str">
        <f>IF(A765="","",IF(COUNTIF('2) Income'!$D$13:$D$32,"1st and 15th")=0,0,IF(OR(DAY(A765)=1,DAY(A765)=15),SUMIFS('2) Income'!$E$13:$E$32,'2) Income'!$D$13:$D$32,"1st and 15th",'2) Income'!$F$13:$F$32,"&lt;="&amp;$A765),0)))</f>
        <v/>
      </c>
      <c r="AC765" s="8" t="str">
        <f>IF(A765="","",IF(COUNTIF('2) Income'!$D$13:$D$32,"2nd Wednesday")=0,0,IF(A765=(A765-DAY(A765)+1+2*7-WEEKDAY(A765-DAY(A765)+8-4,1)),SUMIFS('2) Income'!$E$13:$E$32,'2) Income'!$D$13:$D$32,"2nd Wednesday",'2) Income'!$F$13:$F$32,"&lt;="&amp;$A765),0)))</f>
        <v/>
      </c>
      <c r="AD765" s="8" t="str">
        <f>IF(A765="","",IF(COUNTIF('2) Income'!$D$13:$D$32,"3rd Wednesday")=0,0,IF(A765=(A765-DAY(A765)+1+3*7-WEEKDAY(A765-DAY(A765)+8-4,1)),SUMIFS('2) Income'!$E$13:$E$32,'2) Income'!$D$13:$D$32,"3rd Wednesday",'2) Income'!$F$13:$F$32,"&lt;="&amp;$A765),0)))</f>
        <v/>
      </c>
      <c r="AE765" s="8" t="str">
        <f>IF(A765="","",IF(COUNTIF('2) Income'!$D$13:$D$32,"4th Wednesday")=0,0,IF(A765=(A765-DAY(A765)+1+4*7-WEEKDAY(A765-DAY(A765)+8-4,1)),SUMIFS('2) Income'!$E$13:$E$32,'2) Income'!$D$13:$D$32,"4th Wednesday",'2) Income'!$F$13:$F$32,"&lt;="&amp;$A765),0)))</f>
        <v/>
      </c>
      <c r="AF765" s="8" t="str" cm="1">
        <f t="array" ref="AF765">IF(A765="","",IF(COUNTIF('2) Income'!$D$13:$D$32,"Every 4 Weeks")=0,0,SUMPRODUCT(--(IFERROR(MOD(A765-'2) Income'!$F$13:$F$32,28),1)=0),--('2) Income'!$D$13:$D$32="Every 4 Weeks"),--('2) Income'!$F$13:$F$32&lt;=A765),'2) Income'!$E$13:$E$32)))</f>
        <v/>
      </c>
      <c r="AG765" s="8" t="str">
        <f>IF(A765="","",IF(COUNTIF('2) Income'!$D$13:$D$32,"Monthly")=0,0,IF(B765="N",SUMIFS('2) Income'!$E$13:$E$32,'2) Income'!$D$13:$D$32,"monthly",'2) Income'!$F$13:$F$32,"&lt;="&amp;$A765,'2) Income'!$I$13:$I$32,DAY(A765)),SUMIFS('2) Income'!$E$13:$E$32,'2) Income'!$D$13:$D$32,"monthly",'2) Income'!$F$13:$F$32,"&lt;="&amp;$A765,'2) Income'!$I$13:$I$32,"&gt;="&amp;DAY(A765)))))</f>
        <v/>
      </c>
      <c r="AH765" s="8" t="str" cm="1">
        <f t="array" ref="AH765">IF(A765="","",IF(COUNTIF('2) Income'!$D$13:$D$32,"Yearly")=0,0,SUMPRODUCT(--('2) Income'!$D$13:$D$32="Yearly"),--('2) Income'!$F$13:$F$32&lt;=A765),IF(B765="N",--('2) Income'!$I$13:$I$32=DAY(A765)),--('2) Income'!$I$13:$I$32&gt;=DAY(A765))),--(IFERROR(MOD('2) Income'!$H$13:$H$32-MONTH(A765)+12,12),1)=0),'2) Income'!$E$13:$E$32)))</f>
        <v/>
      </c>
      <c r="AI765" s="8" t="str">
        <f>IF(A765="","",IF(COUNTIF('2) Income'!$D$13:$D$32,"one-time")=0,0,SUMIFS('2) Income'!$E$13:$E$32,'2) Income'!$D$13:$D$32,"one-time",'2) Income'!$F$13:$F$32,"="&amp;$A765)))</f>
        <v/>
      </c>
      <c r="AJ765" s="9" t="str">
        <f t="shared" si="56"/>
        <v/>
      </c>
    </row>
    <row r="766" spans="1:36">
      <c r="A766" s="7" t="str">
        <f>IF(A765="","",IF(A765+1&lt;='1) Period'!$E$21,A765+1,""))</f>
        <v/>
      </c>
      <c r="B766" s="7" t="e">
        <f t="shared" si="57"/>
        <v>#VALUE!</v>
      </c>
      <c r="C766" t="e">
        <f t="shared" si="58"/>
        <v>#VALUE!</v>
      </c>
      <c r="D766" s="8" t="str">
        <f>IF(A766="","",IF(TEXT(A766,"dddd")='4) Happy Money'!$E$23,WAllowance,0))</f>
        <v/>
      </c>
      <c r="E766" s="8" t="str">
        <f>IF(A766="","",IF(B766="N",SUMIF(TMonthly[Day of the Month],DAY(A766),TMonthly[Amount]),SUMIF(TMonthly[Day of the Month],"&gt;="&amp;DAY(A766),TMonthly[Amount])))</f>
        <v/>
      </c>
      <c r="F766" s="8" t="str" cm="1">
        <f t="array" ref="F766">IF(A766="","",SUMPRODUCT(--(TYearly[Due Date]&lt;=A766),IF(B766="N",--(TYearly[Day]=DAY(A766)),--(TYearly[Day]&gt;=DAY(A766))),--(IFERROR(MOD(TYearly[Month]-MONTH(A766)+12,12),1)=0),TYearly[Amount]))</f>
        <v/>
      </c>
      <c r="G766" s="8" t="str">
        <f>IF(A766="","",SUMIF(TOneTime[Due Date],A766,TOneTime[Amount]))</f>
        <v/>
      </c>
      <c r="H766" s="8" t="str" cm="1">
        <f t="array" ref="H766">IF(A766="","",IF(COUNTIF(TOther[Frequency],$H$1)=0,0,SUMPRODUCT(--(IFERROR(MOD(A766-TOther[Start Date],7),1)=0),--(TOther[Frequency]=$H$1),--(TOther[Start Date]&lt;=A766),--(TOther[End Date Calc]&gt;=A766),TOther[Amount])))</f>
        <v/>
      </c>
      <c r="I766" s="8" t="str" cm="1">
        <f t="array" ref="I766">IF(A766="","",IF(COUNTIF(TOther[Frequency],$I$1)=0,0,SUMPRODUCT(--(IFERROR(MOD(A766-TOther[Start Date],14),1)=0),--(TOther[Frequency]=$I$1),--(TOther[Start Date]&lt;=A766),--(TOther[End Date Calc]&gt;=A766),TOther[Amount])))</f>
        <v/>
      </c>
      <c r="J766" s="8" t="str">
        <f>IF(A766="","",IF(COUNTIF(TOther[Frequency],$J$1)=0,0,IF(OR(DAY(A766)=1,DAY(A766)=15),SUMIFS(TOther[Amount],TOther[Frequency],$J$1,TOther[Start Date],"&lt;="&amp;$A766,TOther[End Date Calc],"&gt;="&amp;A766),0)))</f>
        <v/>
      </c>
      <c r="K766" s="8" t="str">
        <f>IF(A766="","",IF(COUNTIF(TOther[Frequency],$K$1)=0,0,IF(A766=(A766-DAY(A766)+1+2*7-WEEKDAY(A766-DAY(A766)+8-4,1)),SUMIFS(TOther[Amount],TOther[Frequency],$K$1,TOther[Start Date],"&lt;="&amp;$A766,TOther[End Date Calc],"&gt;="&amp;A766),0)))</f>
        <v/>
      </c>
      <c r="L766" s="8" t="str">
        <f>IF(A766="","",IF(COUNTIF(TOther[Frequency],$L$1)=0,0,IF(A766=(A766-DAY(A766)+1+3*7-WEEKDAY(A766-DAY(A766)+8-4,1)),SUMIFS(TOther[Amount],TOther[Frequency],$L$1,TOther[Start Date],"&lt;="&amp;$A766,TOther[End Date Calc],"&gt;="&amp;A766),0)))</f>
        <v/>
      </c>
      <c r="M766" s="8" t="str">
        <f>IF(A766="","",IF(COUNTIF(TOther[Frequency],$M$1)=0,0,IF(A766=(A766-DAY(A766)+1+4*7-WEEKDAY(A766-DAY(A766)+8-4,1)),SUMIFS(TOther[Amount],TOther[Frequency],$M$1,TOther[Start Date],"&lt;="&amp;$A766,TOther[End Date Calc],"&gt;="&amp;A766),0)))</f>
        <v/>
      </c>
      <c r="N766" s="8" t="str" cm="1">
        <f t="array" ref="N766">IF(A766="","",IF(COUNTIF(TOther[Frequency],$N$1)=0,0,SUMPRODUCT(--(IFERROR(MOD(A766-TOther[Start Date],28),1)=0),--(TOther[Frequency]=$N$1),--(TOther[Start Date]&lt;=A766),--(TOther[End Date Calc]&gt;=A766),TOther[Amount])))</f>
        <v/>
      </c>
      <c r="O766" s="8" t="str" cm="1">
        <f t="array" ref="O766">IF(A766="","",IF(COUNTIF(TOther[Frequency],$O$1)=0,0,SUMPRODUCT(--(IFERROR(MOD(A766-TOther[Start Date],42),1)=0),--(TOther[Frequency]=$O$1),--(TOther[Start Date]&lt;=A766),--(TOther[End Date Calc]&gt;=A766),TOther[Amount])))</f>
        <v/>
      </c>
      <c r="P766" s="8" t="str" cm="1">
        <f t="array" ref="P766">IF(A766="","",IF(COUNTIF(TOther[Frequency],$P$1)=0,0,SUMPRODUCT(--(IFERROR(MOD(A766-TOther[Start Date],56),1)=0),--(TOther[Frequency]=$P$1),--(TOther[Start Date]&lt;=A766),--(TOther[End Date Calc]&gt;=A766),TOther[Amount])))</f>
        <v/>
      </c>
      <c r="Q766" s="8" t="str">
        <f>IF(A766="","",IF(COUNTIF(TOther[Frequency],$Q$1)=0,0,IF(B766="N",SUMIFS(TOther[Amount],TOther[Frequency],$Q$1,TOther[Start Date],"&lt;="&amp;$A766,TOther[End Date Calc],"&gt;="&amp;A766,TOther[Start Day],DAY(A766)),SUMIFS(TOther[Amount],TOther[Frequency],$Q$1,TOther[Start Date],"&lt;="&amp;$A766,TOther[End Date Calc],"&gt;="&amp;A766,TOther[Start Day],"&gt;="&amp;DAY(A766)))))</f>
        <v/>
      </c>
      <c r="R766" s="8" t="str" cm="1">
        <f t="array" ref="R766">IF(A766="","",IF(COUNTIF(TOther[Frequency],R$1)=0,0,SUMPRODUCT(--(TOther[Frequency]=R$1),--(TOther[Start Date]&lt;=A766),--(TOther[End Date Calc]&gt;=A766),IF(B766="N",--(TOther[Start Day]=DAY(A766)),--(TOther[Start Day]&gt;=DAY(A766))),--(IFERROR(MOD(TOther[Start Month]-MONTH(A766)+2,2),1)=0),TOther[Amount])))</f>
        <v/>
      </c>
      <c r="S766" s="8" t="str" cm="1">
        <f t="array" ref="S766">IF(A766="","",IF(COUNTIF(TOther[Frequency],S$1)=0,0,SUMPRODUCT(--(TOther[Frequency]=S$1),--(TOther[Start Date]&lt;=A766),--(TOther[End Date Calc]&gt;=A766),IF(B766="N",--(TOther[Start Day]=DAY(A766)),--(TOther[Start Day]&gt;=DAY(A766))),--(IFERROR(MOD(TOther[Start Month]-MONTH(A766)+3,3),1)=0),TOther[Amount])))</f>
        <v/>
      </c>
      <c r="T766" s="8" t="str" cm="1">
        <f t="array" ref="T766">IF($A766="","",IF(COUNTIF(TOther[Frequency],T$1)=0,0,SUMPRODUCT(--(TOther[Frequency]=T$1),--(TOther[Start Date]&lt;=$A766),--(TOther[End Date Calc]&gt;=$A766),IF($B766="N",--(TOther[Start Day]=DAY($A766)),--(TOther[Start Day]&gt;=DAY($A766))),--(IFERROR(MOD(TOther[Start Month]-MONTH($A766)+4,4),1)=0),TOther[Amount])))</f>
        <v/>
      </c>
      <c r="U766" s="8" t="str" cm="1">
        <f t="array" ref="U766">IF(A766="","",IF(COUNTIF(TOther[Frequency],$U$1)=0,0,SUMPRODUCT(--(TOther[Frequency]=$U$1),--(TOther[Start Date]&lt;=A766),--(TOther[End Date Calc]&gt;=A766),IF(B766="N",--(TOther[Start Day]=DAY(A766)),--(TOther[Start Day]&gt;=DAY(A766))),--(IFERROR(MOD(TOther[Start Month]-MONTH(A766)+6,6),1)=0),TOther[Amount])))</f>
        <v/>
      </c>
      <c r="V766" s="8" t="str" cm="1">
        <f t="array" ref="V766">IF(A766="","",IF(COUNTIF(TOther[Frequency],$V$1)=0,0,SUMPRODUCT(--(TOther[Frequency]=$V$1),--(TOther[Start Date]&lt;=A766),--(TOther[End Date Calc]&gt;=A766),IF(B766="N",--(TOther[Start Day]=DAY(A766)),--(TOther[Start Day]&gt;=DAY(A766))),--(IFERROR(MOD(TOther[Start Month]-MONTH(A766)+12,12),1)=0),TOther[Amount])))</f>
        <v/>
      </c>
      <c r="W766" s="8" t="str">
        <f>IF(A766="","",SUMIFS(TOther[Amount],TOther[Start Date],A766,TOther[Frequency],$W$1))</f>
        <v/>
      </c>
      <c r="X766" s="9" t="str">
        <f t="shared" si="55"/>
        <v/>
      </c>
      <c r="Y766" s="9" t="str">
        <f t="shared" si="59"/>
        <v/>
      </c>
      <c r="Z766" s="8" t="str" cm="1">
        <f t="array" ref="Z766">IF(A766="","",IF(COUNTIF('2) Income'!$D$13:$D$32,"Weekly")=0,0,SUMPRODUCT(--(IFERROR(MOD(A766-'2) Income'!$F$13:$F$32,7),1)=0),--('2) Income'!$D$13:$D$32="Weekly"),--('2) Income'!$F$13:$F$32&lt;=A766),'2) Income'!$E$13:$E$32)))</f>
        <v/>
      </c>
      <c r="AA766" s="8" t="str" cm="1">
        <f t="array" ref="AA766">IF(A766="","",IF(COUNTIF('2) Income'!$D$13:$D$32,"Every Other Week")=0,0,SUMPRODUCT(--(IFERROR(MOD(A766-'2) Income'!$F$13:$F$32,14),1)=0),--('2) Income'!$D$13:$D$32="Every Other Week"),--('2) Income'!$F$13:$F$32&lt;=A766),'2) Income'!$E$13:$E$32)))</f>
        <v/>
      </c>
      <c r="AB766" s="8" t="str">
        <f>IF(A766="","",IF(COUNTIF('2) Income'!$D$13:$D$32,"1st and 15th")=0,0,IF(OR(DAY(A766)=1,DAY(A766)=15),SUMIFS('2) Income'!$E$13:$E$32,'2) Income'!$D$13:$D$32,"1st and 15th",'2) Income'!$F$13:$F$32,"&lt;="&amp;$A766),0)))</f>
        <v/>
      </c>
      <c r="AC766" s="8" t="str">
        <f>IF(A766="","",IF(COUNTIF('2) Income'!$D$13:$D$32,"2nd Wednesday")=0,0,IF(A766=(A766-DAY(A766)+1+2*7-WEEKDAY(A766-DAY(A766)+8-4,1)),SUMIFS('2) Income'!$E$13:$E$32,'2) Income'!$D$13:$D$32,"2nd Wednesday",'2) Income'!$F$13:$F$32,"&lt;="&amp;$A766),0)))</f>
        <v/>
      </c>
      <c r="AD766" s="8" t="str">
        <f>IF(A766="","",IF(COUNTIF('2) Income'!$D$13:$D$32,"3rd Wednesday")=0,0,IF(A766=(A766-DAY(A766)+1+3*7-WEEKDAY(A766-DAY(A766)+8-4,1)),SUMIFS('2) Income'!$E$13:$E$32,'2) Income'!$D$13:$D$32,"3rd Wednesday",'2) Income'!$F$13:$F$32,"&lt;="&amp;$A766),0)))</f>
        <v/>
      </c>
      <c r="AE766" s="8" t="str">
        <f>IF(A766="","",IF(COUNTIF('2) Income'!$D$13:$D$32,"4th Wednesday")=0,0,IF(A766=(A766-DAY(A766)+1+4*7-WEEKDAY(A766-DAY(A766)+8-4,1)),SUMIFS('2) Income'!$E$13:$E$32,'2) Income'!$D$13:$D$32,"4th Wednesday",'2) Income'!$F$13:$F$32,"&lt;="&amp;$A766),0)))</f>
        <v/>
      </c>
      <c r="AF766" s="8" t="str" cm="1">
        <f t="array" ref="AF766">IF(A766="","",IF(COUNTIF('2) Income'!$D$13:$D$32,"Every 4 Weeks")=0,0,SUMPRODUCT(--(IFERROR(MOD(A766-'2) Income'!$F$13:$F$32,28),1)=0),--('2) Income'!$D$13:$D$32="Every 4 Weeks"),--('2) Income'!$F$13:$F$32&lt;=A766),'2) Income'!$E$13:$E$32)))</f>
        <v/>
      </c>
      <c r="AG766" s="8" t="str">
        <f>IF(A766="","",IF(COUNTIF('2) Income'!$D$13:$D$32,"Monthly")=0,0,IF(B766="N",SUMIFS('2) Income'!$E$13:$E$32,'2) Income'!$D$13:$D$32,"monthly",'2) Income'!$F$13:$F$32,"&lt;="&amp;$A766,'2) Income'!$I$13:$I$32,DAY(A766)),SUMIFS('2) Income'!$E$13:$E$32,'2) Income'!$D$13:$D$32,"monthly",'2) Income'!$F$13:$F$32,"&lt;="&amp;$A766,'2) Income'!$I$13:$I$32,"&gt;="&amp;DAY(A766)))))</f>
        <v/>
      </c>
      <c r="AH766" s="8" t="str" cm="1">
        <f t="array" ref="AH766">IF(A766="","",IF(COUNTIF('2) Income'!$D$13:$D$32,"Yearly")=0,0,SUMPRODUCT(--('2) Income'!$D$13:$D$32="Yearly"),--('2) Income'!$F$13:$F$32&lt;=A766),IF(B766="N",--('2) Income'!$I$13:$I$32=DAY(A766)),--('2) Income'!$I$13:$I$32&gt;=DAY(A766))),--(IFERROR(MOD('2) Income'!$H$13:$H$32-MONTH(A766)+12,12),1)=0),'2) Income'!$E$13:$E$32)))</f>
        <v/>
      </c>
      <c r="AI766" s="8" t="str">
        <f>IF(A766="","",IF(COUNTIF('2) Income'!$D$13:$D$32,"one-time")=0,0,SUMIFS('2) Income'!$E$13:$E$32,'2) Income'!$D$13:$D$32,"one-time",'2) Income'!$F$13:$F$32,"="&amp;$A766)))</f>
        <v/>
      </c>
      <c r="AJ766" s="9" t="str">
        <f t="shared" si="56"/>
        <v/>
      </c>
    </row>
    <row r="767" spans="1:36">
      <c r="A767" s="7" t="str">
        <f>IF(A766="","",IF(A766+1&lt;='1) Period'!$E$21,A766+1,""))</f>
        <v/>
      </c>
      <c r="B767" s="7" t="e">
        <f t="shared" si="57"/>
        <v>#VALUE!</v>
      </c>
      <c r="C767" t="e">
        <f t="shared" si="58"/>
        <v>#VALUE!</v>
      </c>
      <c r="D767" s="8" t="str">
        <f>IF(A767="","",IF(TEXT(A767,"dddd")='4) Happy Money'!$E$23,WAllowance,0))</f>
        <v/>
      </c>
      <c r="E767" s="8" t="str">
        <f>IF(A767="","",IF(B767="N",SUMIF(TMonthly[Day of the Month],DAY(A767),TMonthly[Amount]),SUMIF(TMonthly[Day of the Month],"&gt;="&amp;DAY(A767),TMonthly[Amount])))</f>
        <v/>
      </c>
      <c r="F767" s="8" t="str" cm="1">
        <f t="array" ref="F767">IF(A767="","",SUMPRODUCT(--(TYearly[Due Date]&lt;=A767),IF(B767="N",--(TYearly[Day]=DAY(A767)),--(TYearly[Day]&gt;=DAY(A767))),--(IFERROR(MOD(TYearly[Month]-MONTH(A767)+12,12),1)=0),TYearly[Amount]))</f>
        <v/>
      </c>
      <c r="G767" s="8" t="str">
        <f>IF(A767="","",SUMIF(TOneTime[Due Date],A767,TOneTime[Amount]))</f>
        <v/>
      </c>
      <c r="H767" s="8" t="str" cm="1">
        <f t="array" ref="H767">IF(A767="","",IF(COUNTIF(TOther[Frequency],$H$1)=0,0,SUMPRODUCT(--(IFERROR(MOD(A767-TOther[Start Date],7),1)=0),--(TOther[Frequency]=$H$1),--(TOther[Start Date]&lt;=A767),--(TOther[End Date Calc]&gt;=A767),TOther[Amount])))</f>
        <v/>
      </c>
      <c r="I767" s="8" t="str" cm="1">
        <f t="array" ref="I767">IF(A767="","",IF(COUNTIF(TOther[Frequency],$I$1)=0,0,SUMPRODUCT(--(IFERROR(MOD(A767-TOther[Start Date],14),1)=0),--(TOther[Frequency]=$I$1),--(TOther[Start Date]&lt;=A767),--(TOther[End Date Calc]&gt;=A767),TOther[Amount])))</f>
        <v/>
      </c>
      <c r="J767" s="8" t="str">
        <f>IF(A767="","",IF(COUNTIF(TOther[Frequency],$J$1)=0,0,IF(OR(DAY(A767)=1,DAY(A767)=15),SUMIFS(TOther[Amount],TOther[Frequency],$J$1,TOther[Start Date],"&lt;="&amp;$A767,TOther[End Date Calc],"&gt;="&amp;A767),0)))</f>
        <v/>
      </c>
      <c r="K767" s="8" t="str">
        <f>IF(A767="","",IF(COUNTIF(TOther[Frequency],$K$1)=0,0,IF(A767=(A767-DAY(A767)+1+2*7-WEEKDAY(A767-DAY(A767)+8-4,1)),SUMIFS(TOther[Amount],TOther[Frequency],$K$1,TOther[Start Date],"&lt;="&amp;$A767,TOther[End Date Calc],"&gt;="&amp;A767),0)))</f>
        <v/>
      </c>
      <c r="L767" s="8" t="str">
        <f>IF(A767="","",IF(COUNTIF(TOther[Frequency],$L$1)=0,0,IF(A767=(A767-DAY(A767)+1+3*7-WEEKDAY(A767-DAY(A767)+8-4,1)),SUMIFS(TOther[Amount],TOther[Frequency],$L$1,TOther[Start Date],"&lt;="&amp;$A767,TOther[End Date Calc],"&gt;="&amp;A767),0)))</f>
        <v/>
      </c>
      <c r="M767" s="8" t="str">
        <f>IF(A767="","",IF(COUNTIF(TOther[Frequency],$M$1)=0,0,IF(A767=(A767-DAY(A767)+1+4*7-WEEKDAY(A767-DAY(A767)+8-4,1)),SUMIFS(TOther[Amount],TOther[Frequency],$M$1,TOther[Start Date],"&lt;="&amp;$A767,TOther[End Date Calc],"&gt;="&amp;A767),0)))</f>
        <v/>
      </c>
      <c r="N767" s="8" t="str" cm="1">
        <f t="array" ref="N767">IF(A767="","",IF(COUNTIF(TOther[Frequency],$N$1)=0,0,SUMPRODUCT(--(IFERROR(MOD(A767-TOther[Start Date],28),1)=0),--(TOther[Frequency]=$N$1),--(TOther[Start Date]&lt;=A767),--(TOther[End Date Calc]&gt;=A767),TOther[Amount])))</f>
        <v/>
      </c>
      <c r="O767" s="8" t="str" cm="1">
        <f t="array" ref="O767">IF(A767="","",IF(COUNTIF(TOther[Frequency],$O$1)=0,0,SUMPRODUCT(--(IFERROR(MOD(A767-TOther[Start Date],42),1)=0),--(TOther[Frequency]=$O$1),--(TOther[Start Date]&lt;=A767),--(TOther[End Date Calc]&gt;=A767),TOther[Amount])))</f>
        <v/>
      </c>
      <c r="P767" s="8" t="str" cm="1">
        <f t="array" ref="P767">IF(A767="","",IF(COUNTIF(TOther[Frequency],$P$1)=0,0,SUMPRODUCT(--(IFERROR(MOD(A767-TOther[Start Date],56),1)=0),--(TOther[Frequency]=$P$1),--(TOther[Start Date]&lt;=A767),--(TOther[End Date Calc]&gt;=A767),TOther[Amount])))</f>
        <v/>
      </c>
      <c r="Q767" s="8" t="str">
        <f>IF(A767="","",IF(COUNTIF(TOther[Frequency],$Q$1)=0,0,IF(B767="N",SUMIFS(TOther[Amount],TOther[Frequency],$Q$1,TOther[Start Date],"&lt;="&amp;$A767,TOther[End Date Calc],"&gt;="&amp;A767,TOther[Start Day],DAY(A767)),SUMIFS(TOther[Amount],TOther[Frequency],$Q$1,TOther[Start Date],"&lt;="&amp;$A767,TOther[End Date Calc],"&gt;="&amp;A767,TOther[Start Day],"&gt;="&amp;DAY(A767)))))</f>
        <v/>
      </c>
      <c r="R767" s="8" t="str" cm="1">
        <f t="array" ref="R767">IF(A767="","",IF(COUNTIF(TOther[Frequency],R$1)=0,0,SUMPRODUCT(--(TOther[Frequency]=R$1),--(TOther[Start Date]&lt;=A767),--(TOther[End Date Calc]&gt;=A767),IF(B767="N",--(TOther[Start Day]=DAY(A767)),--(TOther[Start Day]&gt;=DAY(A767))),--(IFERROR(MOD(TOther[Start Month]-MONTH(A767)+2,2),1)=0),TOther[Amount])))</f>
        <v/>
      </c>
      <c r="S767" s="8" t="str" cm="1">
        <f t="array" ref="S767">IF(A767="","",IF(COUNTIF(TOther[Frequency],S$1)=0,0,SUMPRODUCT(--(TOther[Frequency]=S$1),--(TOther[Start Date]&lt;=A767),--(TOther[End Date Calc]&gt;=A767),IF(B767="N",--(TOther[Start Day]=DAY(A767)),--(TOther[Start Day]&gt;=DAY(A767))),--(IFERROR(MOD(TOther[Start Month]-MONTH(A767)+3,3),1)=0),TOther[Amount])))</f>
        <v/>
      </c>
      <c r="T767" s="8" t="str" cm="1">
        <f t="array" ref="T767">IF($A767="","",IF(COUNTIF(TOther[Frequency],T$1)=0,0,SUMPRODUCT(--(TOther[Frequency]=T$1),--(TOther[Start Date]&lt;=$A767),--(TOther[End Date Calc]&gt;=$A767),IF($B767="N",--(TOther[Start Day]=DAY($A767)),--(TOther[Start Day]&gt;=DAY($A767))),--(IFERROR(MOD(TOther[Start Month]-MONTH($A767)+4,4),1)=0),TOther[Amount])))</f>
        <v/>
      </c>
      <c r="U767" s="8" t="str" cm="1">
        <f t="array" ref="U767">IF(A767="","",IF(COUNTIF(TOther[Frequency],$U$1)=0,0,SUMPRODUCT(--(TOther[Frequency]=$U$1),--(TOther[Start Date]&lt;=A767),--(TOther[End Date Calc]&gt;=A767),IF(B767="N",--(TOther[Start Day]=DAY(A767)),--(TOther[Start Day]&gt;=DAY(A767))),--(IFERROR(MOD(TOther[Start Month]-MONTH(A767)+6,6),1)=0),TOther[Amount])))</f>
        <v/>
      </c>
      <c r="V767" s="8" t="str" cm="1">
        <f t="array" ref="V767">IF(A767="","",IF(COUNTIF(TOther[Frequency],$V$1)=0,0,SUMPRODUCT(--(TOther[Frequency]=$V$1),--(TOther[Start Date]&lt;=A767),--(TOther[End Date Calc]&gt;=A767),IF(B767="N",--(TOther[Start Day]=DAY(A767)),--(TOther[Start Day]&gt;=DAY(A767))),--(IFERROR(MOD(TOther[Start Month]-MONTH(A767)+12,12),1)=0),TOther[Amount])))</f>
        <v/>
      </c>
      <c r="W767" s="8" t="str">
        <f>IF(A767="","",SUMIFS(TOther[Amount],TOther[Start Date],A767,TOther[Frequency],$W$1))</f>
        <v/>
      </c>
      <c r="X767" s="9" t="str">
        <f t="shared" si="55"/>
        <v/>
      </c>
      <c r="Y767" s="9" t="str">
        <f t="shared" si="59"/>
        <v/>
      </c>
      <c r="Z767" s="8" t="str" cm="1">
        <f t="array" ref="Z767">IF(A767="","",IF(COUNTIF('2) Income'!$D$13:$D$32,"Weekly")=0,0,SUMPRODUCT(--(IFERROR(MOD(A767-'2) Income'!$F$13:$F$32,7),1)=0),--('2) Income'!$D$13:$D$32="Weekly"),--('2) Income'!$F$13:$F$32&lt;=A767),'2) Income'!$E$13:$E$32)))</f>
        <v/>
      </c>
      <c r="AA767" s="8" t="str" cm="1">
        <f t="array" ref="AA767">IF(A767="","",IF(COUNTIF('2) Income'!$D$13:$D$32,"Every Other Week")=0,0,SUMPRODUCT(--(IFERROR(MOD(A767-'2) Income'!$F$13:$F$32,14),1)=0),--('2) Income'!$D$13:$D$32="Every Other Week"),--('2) Income'!$F$13:$F$32&lt;=A767),'2) Income'!$E$13:$E$32)))</f>
        <v/>
      </c>
      <c r="AB767" s="8" t="str">
        <f>IF(A767="","",IF(COUNTIF('2) Income'!$D$13:$D$32,"1st and 15th")=0,0,IF(OR(DAY(A767)=1,DAY(A767)=15),SUMIFS('2) Income'!$E$13:$E$32,'2) Income'!$D$13:$D$32,"1st and 15th",'2) Income'!$F$13:$F$32,"&lt;="&amp;$A767),0)))</f>
        <v/>
      </c>
      <c r="AC767" s="8" t="str">
        <f>IF(A767="","",IF(COUNTIF('2) Income'!$D$13:$D$32,"2nd Wednesday")=0,0,IF(A767=(A767-DAY(A767)+1+2*7-WEEKDAY(A767-DAY(A767)+8-4,1)),SUMIFS('2) Income'!$E$13:$E$32,'2) Income'!$D$13:$D$32,"2nd Wednesday",'2) Income'!$F$13:$F$32,"&lt;="&amp;$A767),0)))</f>
        <v/>
      </c>
      <c r="AD767" s="8" t="str">
        <f>IF(A767="","",IF(COUNTIF('2) Income'!$D$13:$D$32,"3rd Wednesday")=0,0,IF(A767=(A767-DAY(A767)+1+3*7-WEEKDAY(A767-DAY(A767)+8-4,1)),SUMIFS('2) Income'!$E$13:$E$32,'2) Income'!$D$13:$D$32,"3rd Wednesday",'2) Income'!$F$13:$F$32,"&lt;="&amp;$A767),0)))</f>
        <v/>
      </c>
      <c r="AE767" s="8" t="str">
        <f>IF(A767="","",IF(COUNTIF('2) Income'!$D$13:$D$32,"4th Wednesday")=0,0,IF(A767=(A767-DAY(A767)+1+4*7-WEEKDAY(A767-DAY(A767)+8-4,1)),SUMIFS('2) Income'!$E$13:$E$32,'2) Income'!$D$13:$D$32,"4th Wednesday",'2) Income'!$F$13:$F$32,"&lt;="&amp;$A767),0)))</f>
        <v/>
      </c>
      <c r="AF767" s="8" t="str" cm="1">
        <f t="array" ref="AF767">IF(A767="","",IF(COUNTIF('2) Income'!$D$13:$D$32,"Every 4 Weeks")=0,0,SUMPRODUCT(--(IFERROR(MOD(A767-'2) Income'!$F$13:$F$32,28),1)=0),--('2) Income'!$D$13:$D$32="Every 4 Weeks"),--('2) Income'!$F$13:$F$32&lt;=A767),'2) Income'!$E$13:$E$32)))</f>
        <v/>
      </c>
      <c r="AG767" s="8" t="str">
        <f>IF(A767="","",IF(COUNTIF('2) Income'!$D$13:$D$32,"Monthly")=0,0,IF(B767="N",SUMIFS('2) Income'!$E$13:$E$32,'2) Income'!$D$13:$D$32,"monthly",'2) Income'!$F$13:$F$32,"&lt;="&amp;$A767,'2) Income'!$I$13:$I$32,DAY(A767)),SUMIFS('2) Income'!$E$13:$E$32,'2) Income'!$D$13:$D$32,"monthly",'2) Income'!$F$13:$F$32,"&lt;="&amp;$A767,'2) Income'!$I$13:$I$32,"&gt;="&amp;DAY(A767)))))</f>
        <v/>
      </c>
      <c r="AH767" s="8" t="str" cm="1">
        <f t="array" ref="AH767">IF(A767="","",IF(COUNTIF('2) Income'!$D$13:$D$32,"Yearly")=0,0,SUMPRODUCT(--('2) Income'!$D$13:$D$32="Yearly"),--('2) Income'!$F$13:$F$32&lt;=A767),IF(B767="N",--('2) Income'!$I$13:$I$32=DAY(A767)),--('2) Income'!$I$13:$I$32&gt;=DAY(A767))),--(IFERROR(MOD('2) Income'!$H$13:$H$32-MONTH(A767)+12,12),1)=0),'2) Income'!$E$13:$E$32)))</f>
        <v/>
      </c>
      <c r="AI767" s="8" t="str">
        <f>IF(A767="","",IF(COUNTIF('2) Income'!$D$13:$D$32,"one-time")=0,0,SUMIFS('2) Income'!$E$13:$E$32,'2) Income'!$D$13:$D$32,"one-time",'2) Income'!$F$13:$F$32,"="&amp;$A767)))</f>
        <v/>
      </c>
      <c r="AJ767" s="9" t="str">
        <f t="shared" si="56"/>
        <v/>
      </c>
    </row>
    <row r="768" spans="1:36">
      <c r="A768" s="7" t="str">
        <f>IF(A767="","",IF(A767+1&lt;='1) Period'!$E$21,A767+1,""))</f>
        <v/>
      </c>
      <c r="B768" s="7" t="e">
        <f t="shared" si="57"/>
        <v>#VALUE!</v>
      </c>
      <c r="C768" t="e">
        <f t="shared" si="58"/>
        <v>#VALUE!</v>
      </c>
      <c r="D768" s="8" t="str">
        <f>IF(A768="","",IF(TEXT(A768,"dddd")='4) Happy Money'!$E$23,WAllowance,0))</f>
        <v/>
      </c>
      <c r="E768" s="8" t="str">
        <f>IF(A768="","",IF(B768="N",SUMIF(TMonthly[Day of the Month],DAY(A768),TMonthly[Amount]),SUMIF(TMonthly[Day of the Month],"&gt;="&amp;DAY(A768),TMonthly[Amount])))</f>
        <v/>
      </c>
      <c r="F768" s="8" t="str" cm="1">
        <f t="array" ref="F768">IF(A768="","",SUMPRODUCT(--(TYearly[Due Date]&lt;=A768),IF(B768="N",--(TYearly[Day]=DAY(A768)),--(TYearly[Day]&gt;=DAY(A768))),--(IFERROR(MOD(TYearly[Month]-MONTH(A768)+12,12),1)=0),TYearly[Amount]))</f>
        <v/>
      </c>
      <c r="G768" s="8" t="str">
        <f>IF(A768="","",SUMIF(TOneTime[Due Date],A768,TOneTime[Amount]))</f>
        <v/>
      </c>
      <c r="H768" s="8" t="str" cm="1">
        <f t="array" ref="H768">IF(A768="","",IF(COUNTIF(TOther[Frequency],$H$1)=0,0,SUMPRODUCT(--(IFERROR(MOD(A768-TOther[Start Date],7),1)=0),--(TOther[Frequency]=$H$1),--(TOther[Start Date]&lt;=A768),--(TOther[End Date Calc]&gt;=A768),TOther[Amount])))</f>
        <v/>
      </c>
      <c r="I768" s="8" t="str" cm="1">
        <f t="array" ref="I768">IF(A768="","",IF(COUNTIF(TOther[Frequency],$I$1)=0,0,SUMPRODUCT(--(IFERROR(MOD(A768-TOther[Start Date],14),1)=0),--(TOther[Frequency]=$I$1),--(TOther[Start Date]&lt;=A768),--(TOther[End Date Calc]&gt;=A768),TOther[Amount])))</f>
        <v/>
      </c>
      <c r="J768" s="8" t="str">
        <f>IF(A768="","",IF(COUNTIF(TOther[Frequency],$J$1)=0,0,IF(OR(DAY(A768)=1,DAY(A768)=15),SUMIFS(TOther[Amount],TOther[Frequency],$J$1,TOther[Start Date],"&lt;="&amp;$A768,TOther[End Date Calc],"&gt;="&amp;A768),0)))</f>
        <v/>
      </c>
      <c r="K768" s="8" t="str">
        <f>IF(A768="","",IF(COUNTIF(TOther[Frequency],$K$1)=0,0,IF(A768=(A768-DAY(A768)+1+2*7-WEEKDAY(A768-DAY(A768)+8-4,1)),SUMIFS(TOther[Amount],TOther[Frequency],$K$1,TOther[Start Date],"&lt;="&amp;$A768,TOther[End Date Calc],"&gt;="&amp;A768),0)))</f>
        <v/>
      </c>
      <c r="L768" s="8" t="str">
        <f>IF(A768="","",IF(COUNTIF(TOther[Frequency],$L$1)=0,0,IF(A768=(A768-DAY(A768)+1+3*7-WEEKDAY(A768-DAY(A768)+8-4,1)),SUMIFS(TOther[Amount],TOther[Frequency],$L$1,TOther[Start Date],"&lt;="&amp;$A768,TOther[End Date Calc],"&gt;="&amp;A768),0)))</f>
        <v/>
      </c>
      <c r="M768" s="8" t="str">
        <f>IF(A768="","",IF(COUNTIF(TOther[Frequency],$M$1)=0,0,IF(A768=(A768-DAY(A768)+1+4*7-WEEKDAY(A768-DAY(A768)+8-4,1)),SUMIFS(TOther[Amount],TOther[Frequency],$M$1,TOther[Start Date],"&lt;="&amp;$A768,TOther[End Date Calc],"&gt;="&amp;A768),0)))</f>
        <v/>
      </c>
      <c r="N768" s="8" t="str" cm="1">
        <f t="array" ref="N768">IF(A768="","",IF(COUNTIF(TOther[Frequency],$N$1)=0,0,SUMPRODUCT(--(IFERROR(MOD(A768-TOther[Start Date],28),1)=0),--(TOther[Frequency]=$N$1),--(TOther[Start Date]&lt;=A768),--(TOther[End Date Calc]&gt;=A768),TOther[Amount])))</f>
        <v/>
      </c>
      <c r="O768" s="8" t="str" cm="1">
        <f t="array" ref="O768">IF(A768="","",IF(COUNTIF(TOther[Frequency],$O$1)=0,0,SUMPRODUCT(--(IFERROR(MOD(A768-TOther[Start Date],42),1)=0),--(TOther[Frequency]=$O$1),--(TOther[Start Date]&lt;=A768),--(TOther[End Date Calc]&gt;=A768),TOther[Amount])))</f>
        <v/>
      </c>
      <c r="P768" s="8" t="str" cm="1">
        <f t="array" ref="P768">IF(A768="","",IF(COUNTIF(TOther[Frequency],$P$1)=0,0,SUMPRODUCT(--(IFERROR(MOD(A768-TOther[Start Date],56),1)=0),--(TOther[Frequency]=$P$1),--(TOther[Start Date]&lt;=A768),--(TOther[End Date Calc]&gt;=A768),TOther[Amount])))</f>
        <v/>
      </c>
      <c r="Q768" s="8" t="str">
        <f>IF(A768="","",IF(COUNTIF(TOther[Frequency],$Q$1)=0,0,IF(B768="N",SUMIFS(TOther[Amount],TOther[Frequency],$Q$1,TOther[Start Date],"&lt;="&amp;$A768,TOther[End Date Calc],"&gt;="&amp;A768,TOther[Start Day],DAY(A768)),SUMIFS(TOther[Amount],TOther[Frequency],$Q$1,TOther[Start Date],"&lt;="&amp;$A768,TOther[End Date Calc],"&gt;="&amp;A768,TOther[Start Day],"&gt;="&amp;DAY(A768)))))</f>
        <v/>
      </c>
      <c r="R768" s="8" t="str" cm="1">
        <f t="array" ref="R768">IF(A768="","",IF(COUNTIF(TOther[Frequency],R$1)=0,0,SUMPRODUCT(--(TOther[Frequency]=R$1),--(TOther[Start Date]&lt;=A768),--(TOther[End Date Calc]&gt;=A768),IF(B768="N",--(TOther[Start Day]=DAY(A768)),--(TOther[Start Day]&gt;=DAY(A768))),--(IFERROR(MOD(TOther[Start Month]-MONTH(A768)+2,2),1)=0),TOther[Amount])))</f>
        <v/>
      </c>
      <c r="S768" s="8" t="str" cm="1">
        <f t="array" ref="S768">IF(A768="","",IF(COUNTIF(TOther[Frequency],S$1)=0,0,SUMPRODUCT(--(TOther[Frequency]=S$1),--(TOther[Start Date]&lt;=A768),--(TOther[End Date Calc]&gt;=A768),IF(B768="N",--(TOther[Start Day]=DAY(A768)),--(TOther[Start Day]&gt;=DAY(A768))),--(IFERROR(MOD(TOther[Start Month]-MONTH(A768)+3,3),1)=0),TOther[Amount])))</f>
        <v/>
      </c>
      <c r="T768" s="8" t="str" cm="1">
        <f t="array" ref="T768">IF($A768="","",IF(COUNTIF(TOther[Frequency],T$1)=0,0,SUMPRODUCT(--(TOther[Frequency]=T$1),--(TOther[Start Date]&lt;=$A768),--(TOther[End Date Calc]&gt;=$A768),IF($B768="N",--(TOther[Start Day]=DAY($A768)),--(TOther[Start Day]&gt;=DAY($A768))),--(IFERROR(MOD(TOther[Start Month]-MONTH($A768)+4,4),1)=0),TOther[Amount])))</f>
        <v/>
      </c>
      <c r="U768" s="8" t="str" cm="1">
        <f t="array" ref="U768">IF(A768="","",IF(COUNTIF(TOther[Frequency],$U$1)=0,0,SUMPRODUCT(--(TOther[Frequency]=$U$1),--(TOther[Start Date]&lt;=A768),--(TOther[End Date Calc]&gt;=A768),IF(B768="N",--(TOther[Start Day]=DAY(A768)),--(TOther[Start Day]&gt;=DAY(A768))),--(IFERROR(MOD(TOther[Start Month]-MONTH(A768)+6,6),1)=0),TOther[Amount])))</f>
        <v/>
      </c>
      <c r="V768" s="8" t="str" cm="1">
        <f t="array" ref="V768">IF(A768="","",IF(COUNTIF(TOther[Frequency],$V$1)=0,0,SUMPRODUCT(--(TOther[Frequency]=$V$1),--(TOther[Start Date]&lt;=A768),--(TOther[End Date Calc]&gt;=A768),IF(B768="N",--(TOther[Start Day]=DAY(A768)),--(TOther[Start Day]&gt;=DAY(A768))),--(IFERROR(MOD(TOther[Start Month]-MONTH(A768)+12,12),1)=0),TOther[Amount])))</f>
        <v/>
      </c>
      <c r="W768" s="8" t="str">
        <f>IF(A768="","",SUMIFS(TOther[Amount],TOther[Start Date],A768,TOther[Frequency],$W$1))</f>
        <v/>
      </c>
      <c r="X768" s="9" t="str">
        <f t="shared" si="55"/>
        <v/>
      </c>
      <c r="Y768" s="9" t="str">
        <f t="shared" si="59"/>
        <v/>
      </c>
      <c r="Z768" s="8" t="str" cm="1">
        <f t="array" ref="Z768">IF(A768="","",IF(COUNTIF('2) Income'!$D$13:$D$32,"Weekly")=0,0,SUMPRODUCT(--(IFERROR(MOD(A768-'2) Income'!$F$13:$F$32,7),1)=0),--('2) Income'!$D$13:$D$32="Weekly"),--('2) Income'!$F$13:$F$32&lt;=A768),'2) Income'!$E$13:$E$32)))</f>
        <v/>
      </c>
      <c r="AA768" s="8" t="str" cm="1">
        <f t="array" ref="AA768">IF(A768="","",IF(COUNTIF('2) Income'!$D$13:$D$32,"Every Other Week")=0,0,SUMPRODUCT(--(IFERROR(MOD(A768-'2) Income'!$F$13:$F$32,14),1)=0),--('2) Income'!$D$13:$D$32="Every Other Week"),--('2) Income'!$F$13:$F$32&lt;=A768),'2) Income'!$E$13:$E$32)))</f>
        <v/>
      </c>
      <c r="AB768" s="8" t="str">
        <f>IF(A768="","",IF(COUNTIF('2) Income'!$D$13:$D$32,"1st and 15th")=0,0,IF(OR(DAY(A768)=1,DAY(A768)=15),SUMIFS('2) Income'!$E$13:$E$32,'2) Income'!$D$13:$D$32,"1st and 15th",'2) Income'!$F$13:$F$32,"&lt;="&amp;$A768),0)))</f>
        <v/>
      </c>
      <c r="AC768" s="8" t="str">
        <f>IF(A768="","",IF(COUNTIF('2) Income'!$D$13:$D$32,"2nd Wednesday")=0,0,IF(A768=(A768-DAY(A768)+1+2*7-WEEKDAY(A768-DAY(A768)+8-4,1)),SUMIFS('2) Income'!$E$13:$E$32,'2) Income'!$D$13:$D$32,"2nd Wednesday",'2) Income'!$F$13:$F$32,"&lt;="&amp;$A768),0)))</f>
        <v/>
      </c>
      <c r="AD768" s="8" t="str">
        <f>IF(A768="","",IF(COUNTIF('2) Income'!$D$13:$D$32,"3rd Wednesday")=0,0,IF(A768=(A768-DAY(A768)+1+3*7-WEEKDAY(A768-DAY(A768)+8-4,1)),SUMIFS('2) Income'!$E$13:$E$32,'2) Income'!$D$13:$D$32,"3rd Wednesday",'2) Income'!$F$13:$F$32,"&lt;="&amp;$A768),0)))</f>
        <v/>
      </c>
      <c r="AE768" s="8" t="str">
        <f>IF(A768="","",IF(COUNTIF('2) Income'!$D$13:$D$32,"4th Wednesday")=0,0,IF(A768=(A768-DAY(A768)+1+4*7-WEEKDAY(A768-DAY(A768)+8-4,1)),SUMIFS('2) Income'!$E$13:$E$32,'2) Income'!$D$13:$D$32,"4th Wednesday",'2) Income'!$F$13:$F$32,"&lt;="&amp;$A768),0)))</f>
        <v/>
      </c>
      <c r="AF768" s="8" t="str" cm="1">
        <f t="array" ref="AF768">IF(A768="","",IF(COUNTIF('2) Income'!$D$13:$D$32,"Every 4 Weeks")=0,0,SUMPRODUCT(--(IFERROR(MOD(A768-'2) Income'!$F$13:$F$32,28),1)=0),--('2) Income'!$D$13:$D$32="Every 4 Weeks"),--('2) Income'!$F$13:$F$32&lt;=A768),'2) Income'!$E$13:$E$32)))</f>
        <v/>
      </c>
      <c r="AG768" s="8" t="str">
        <f>IF(A768="","",IF(COUNTIF('2) Income'!$D$13:$D$32,"Monthly")=0,0,IF(B768="N",SUMIFS('2) Income'!$E$13:$E$32,'2) Income'!$D$13:$D$32,"monthly",'2) Income'!$F$13:$F$32,"&lt;="&amp;$A768,'2) Income'!$I$13:$I$32,DAY(A768)),SUMIFS('2) Income'!$E$13:$E$32,'2) Income'!$D$13:$D$32,"monthly",'2) Income'!$F$13:$F$32,"&lt;="&amp;$A768,'2) Income'!$I$13:$I$32,"&gt;="&amp;DAY(A768)))))</f>
        <v/>
      </c>
      <c r="AH768" s="8" t="str" cm="1">
        <f t="array" ref="AH768">IF(A768="","",IF(COUNTIF('2) Income'!$D$13:$D$32,"Yearly")=0,0,SUMPRODUCT(--('2) Income'!$D$13:$D$32="Yearly"),--('2) Income'!$F$13:$F$32&lt;=A768),IF(B768="N",--('2) Income'!$I$13:$I$32=DAY(A768)),--('2) Income'!$I$13:$I$32&gt;=DAY(A768))),--(IFERROR(MOD('2) Income'!$H$13:$H$32-MONTH(A768)+12,12),1)=0),'2) Income'!$E$13:$E$32)))</f>
        <v/>
      </c>
      <c r="AI768" s="8" t="str">
        <f>IF(A768="","",IF(COUNTIF('2) Income'!$D$13:$D$32,"one-time")=0,0,SUMIFS('2) Income'!$E$13:$E$32,'2) Income'!$D$13:$D$32,"one-time",'2) Income'!$F$13:$F$32,"="&amp;$A768)))</f>
        <v/>
      </c>
      <c r="AJ768" s="9" t="str">
        <f t="shared" si="56"/>
        <v/>
      </c>
    </row>
    <row r="769" spans="1:36">
      <c r="A769" s="7" t="str">
        <f>IF(A768="","",IF(A768+1&lt;='1) Period'!$E$21,A768+1,""))</f>
        <v/>
      </c>
      <c r="B769" s="7" t="e">
        <f t="shared" si="57"/>
        <v>#VALUE!</v>
      </c>
      <c r="C769" t="e">
        <f t="shared" si="58"/>
        <v>#VALUE!</v>
      </c>
      <c r="D769" s="8" t="str">
        <f>IF(A769="","",IF(TEXT(A769,"dddd")='4) Happy Money'!$E$23,WAllowance,0))</f>
        <v/>
      </c>
      <c r="E769" s="8" t="str">
        <f>IF(A769="","",IF(B769="N",SUMIF(TMonthly[Day of the Month],DAY(A769),TMonthly[Amount]),SUMIF(TMonthly[Day of the Month],"&gt;="&amp;DAY(A769),TMonthly[Amount])))</f>
        <v/>
      </c>
      <c r="F769" s="8" t="str" cm="1">
        <f t="array" ref="F769">IF(A769="","",SUMPRODUCT(--(TYearly[Due Date]&lt;=A769),IF(B769="N",--(TYearly[Day]=DAY(A769)),--(TYearly[Day]&gt;=DAY(A769))),--(IFERROR(MOD(TYearly[Month]-MONTH(A769)+12,12),1)=0),TYearly[Amount]))</f>
        <v/>
      </c>
      <c r="G769" s="8" t="str">
        <f>IF(A769="","",SUMIF(TOneTime[Due Date],A769,TOneTime[Amount]))</f>
        <v/>
      </c>
      <c r="H769" s="8" t="str" cm="1">
        <f t="array" ref="H769">IF(A769="","",IF(COUNTIF(TOther[Frequency],$H$1)=0,0,SUMPRODUCT(--(IFERROR(MOD(A769-TOther[Start Date],7),1)=0),--(TOther[Frequency]=$H$1),--(TOther[Start Date]&lt;=A769),--(TOther[End Date Calc]&gt;=A769),TOther[Amount])))</f>
        <v/>
      </c>
      <c r="I769" s="8" t="str" cm="1">
        <f t="array" ref="I769">IF(A769="","",IF(COUNTIF(TOther[Frequency],$I$1)=0,0,SUMPRODUCT(--(IFERROR(MOD(A769-TOther[Start Date],14),1)=0),--(TOther[Frequency]=$I$1),--(TOther[Start Date]&lt;=A769),--(TOther[End Date Calc]&gt;=A769),TOther[Amount])))</f>
        <v/>
      </c>
      <c r="J769" s="8" t="str">
        <f>IF(A769="","",IF(COUNTIF(TOther[Frequency],$J$1)=0,0,IF(OR(DAY(A769)=1,DAY(A769)=15),SUMIFS(TOther[Amount],TOther[Frequency],$J$1,TOther[Start Date],"&lt;="&amp;$A769,TOther[End Date Calc],"&gt;="&amp;A769),0)))</f>
        <v/>
      </c>
      <c r="K769" s="8" t="str">
        <f>IF(A769="","",IF(COUNTIF(TOther[Frequency],$K$1)=0,0,IF(A769=(A769-DAY(A769)+1+2*7-WEEKDAY(A769-DAY(A769)+8-4,1)),SUMIFS(TOther[Amount],TOther[Frequency],$K$1,TOther[Start Date],"&lt;="&amp;$A769,TOther[End Date Calc],"&gt;="&amp;A769),0)))</f>
        <v/>
      </c>
      <c r="L769" s="8" t="str">
        <f>IF(A769="","",IF(COUNTIF(TOther[Frequency],$L$1)=0,0,IF(A769=(A769-DAY(A769)+1+3*7-WEEKDAY(A769-DAY(A769)+8-4,1)),SUMIFS(TOther[Amount],TOther[Frequency],$L$1,TOther[Start Date],"&lt;="&amp;$A769,TOther[End Date Calc],"&gt;="&amp;A769),0)))</f>
        <v/>
      </c>
      <c r="M769" s="8" t="str">
        <f>IF(A769="","",IF(COUNTIF(TOther[Frequency],$M$1)=0,0,IF(A769=(A769-DAY(A769)+1+4*7-WEEKDAY(A769-DAY(A769)+8-4,1)),SUMIFS(TOther[Amount],TOther[Frequency],$M$1,TOther[Start Date],"&lt;="&amp;$A769,TOther[End Date Calc],"&gt;="&amp;A769),0)))</f>
        <v/>
      </c>
      <c r="N769" s="8" t="str" cm="1">
        <f t="array" ref="N769">IF(A769="","",IF(COUNTIF(TOther[Frequency],$N$1)=0,0,SUMPRODUCT(--(IFERROR(MOD(A769-TOther[Start Date],28),1)=0),--(TOther[Frequency]=$N$1),--(TOther[Start Date]&lt;=A769),--(TOther[End Date Calc]&gt;=A769),TOther[Amount])))</f>
        <v/>
      </c>
      <c r="O769" s="8" t="str" cm="1">
        <f t="array" ref="O769">IF(A769="","",IF(COUNTIF(TOther[Frequency],$O$1)=0,0,SUMPRODUCT(--(IFERROR(MOD(A769-TOther[Start Date],42),1)=0),--(TOther[Frequency]=$O$1),--(TOther[Start Date]&lt;=A769),--(TOther[End Date Calc]&gt;=A769),TOther[Amount])))</f>
        <v/>
      </c>
      <c r="P769" s="8" t="str" cm="1">
        <f t="array" ref="P769">IF(A769="","",IF(COUNTIF(TOther[Frequency],$P$1)=0,0,SUMPRODUCT(--(IFERROR(MOD(A769-TOther[Start Date],56),1)=0),--(TOther[Frequency]=$P$1),--(TOther[Start Date]&lt;=A769),--(TOther[End Date Calc]&gt;=A769),TOther[Amount])))</f>
        <v/>
      </c>
      <c r="Q769" s="8" t="str">
        <f>IF(A769="","",IF(COUNTIF(TOther[Frequency],$Q$1)=0,0,IF(B769="N",SUMIFS(TOther[Amount],TOther[Frequency],$Q$1,TOther[Start Date],"&lt;="&amp;$A769,TOther[End Date Calc],"&gt;="&amp;A769,TOther[Start Day],DAY(A769)),SUMIFS(TOther[Amount],TOther[Frequency],$Q$1,TOther[Start Date],"&lt;="&amp;$A769,TOther[End Date Calc],"&gt;="&amp;A769,TOther[Start Day],"&gt;="&amp;DAY(A769)))))</f>
        <v/>
      </c>
      <c r="R769" s="8" t="str" cm="1">
        <f t="array" ref="R769">IF(A769="","",IF(COUNTIF(TOther[Frequency],R$1)=0,0,SUMPRODUCT(--(TOther[Frequency]=R$1),--(TOther[Start Date]&lt;=A769),--(TOther[End Date Calc]&gt;=A769),IF(B769="N",--(TOther[Start Day]=DAY(A769)),--(TOther[Start Day]&gt;=DAY(A769))),--(IFERROR(MOD(TOther[Start Month]-MONTH(A769)+2,2),1)=0),TOther[Amount])))</f>
        <v/>
      </c>
      <c r="S769" s="8" t="str" cm="1">
        <f t="array" ref="S769">IF(A769="","",IF(COUNTIF(TOther[Frequency],S$1)=0,0,SUMPRODUCT(--(TOther[Frequency]=S$1),--(TOther[Start Date]&lt;=A769),--(TOther[End Date Calc]&gt;=A769),IF(B769="N",--(TOther[Start Day]=DAY(A769)),--(TOther[Start Day]&gt;=DAY(A769))),--(IFERROR(MOD(TOther[Start Month]-MONTH(A769)+3,3),1)=0),TOther[Amount])))</f>
        <v/>
      </c>
      <c r="T769" s="8" t="str" cm="1">
        <f t="array" ref="T769">IF($A769="","",IF(COUNTIF(TOther[Frequency],T$1)=0,0,SUMPRODUCT(--(TOther[Frequency]=T$1),--(TOther[Start Date]&lt;=$A769),--(TOther[End Date Calc]&gt;=$A769),IF($B769="N",--(TOther[Start Day]=DAY($A769)),--(TOther[Start Day]&gt;=DAY($A769))),--(IFERROR(MOD(TOther[Start Month]-MONTH($A769)+4,4),1)=0),TOther[Amount])))</f>
        <v/>
      </c>
      <c r="U769" s="8" t="str" cm="1">
        <f t="array" ref="U769">IF(A769="","",IF(COUNTIF(TOther[Frequency],$U$1)=0,0,SUMPRODUCT(--(TOther[Frequency]=$U$1),--(TOther[Start Date]&lt;=A769),--(TOther[End Date Calc]&gt;=A769),IF(B769="N",--(TOther[Start Day]=DAY(A769)),--(TOther[Start Day]&gt;=DAY(A769))),--(IFERROR(MOD(TOther[Start Month]-MONTH(A769)+6,6),1)=0),TOther[Amount])))</f>
        <v/>
      </c>
      <c r="V769" s="8" t="str" cm="1">
        <f t="array" ref="V769">IF(A769="","",IF(COUNTIF(TOther[Frequency],$V$1)=0,0,SUMPRODUCT(--(TOther[Frequency]=$V$1),--(TOther[Start Date]&lt;=A769),--(TOther[End Date Calc]&gt;=A769),IF(B769="N",--(TOther[Start Day]=DAY(A769)),--(TOther[Start Day]&gt;=DAY(A769))),--(IFERROR(MOD(TOther[Start Month]-MONTH(A769)+12,12),1)=0),TOther[Amount])))</f>
        <v/>
      </c>
      <c r="W769" s="8" t="str">
        <f>IF(A769="","",SUMIFS(TOther[Amount],TOther[Start Date],A769,TOther[Frequency],$W$1))</f>
        <v/>
      </c>
      <c r="X769" s="9" t="str">
        <f t="shared" si="55"/>
        <v/>
      </c>
      <c r="Y769" s="9" t="str">
        <f t="shared" si="59"/>
        <v/>
      </c>
      <c r="Z769" s="8" t="str" cm="1">
        <f t="array" ref="Z769">IF(A769="","",IF(COUNTIF('2) Income'!$D$13:$D$32,"Weekly")=0,0,SUMPRODUCT(--(IFERROR(MOD(A769-'2) Income'!$F$13:$F$32,7),1)=0),--('2) Income'!$D$13:$D$32="Weekly"),--('2) Income'!$F$13:$F$32&lt;=A769),'2) Income'!$E$13:$E$32)))</f>
        <v/>
      </c>
      <c r="AA769" s="8" t="str" cm="1">
        <f t="array" ref="AA769">IF(A769="","",IF(COUNTIF('2) Income'!$D$13:$D$32,"Every Other Week")=0,0,SUMPRODUCT(--(IFERROR(MOD(A769-'2) Income'!$F$13:$F$32,14),1)=0),--('2) Income'!$D$13:$D$32="Every Other Week"),--('2) Income'!$F$13:$F$32&lt;=A769),'2) Income'!$E$13:$E$32)))</f>
        <v/>
      </c>
      <c r="AB769" s="8" t="str">
        <f>IF(A769="","",IF(COUNTIF('2) Income'!$D$13:$D$32,"1st and 15th")=0,0,IF(OR(DAY(A769)=1,DAY(A769)=15),SUMIFS('2) Income'!$E$13:$E$32,'2) Income'!$D$13:$D$32,"1st and 15th",'2) Income'!$F$13:$F$32,"&lt;="&amp;$A769),0)))</f>
        <v/>
      </c>
      <c r="AC769" s="8" t="str">
        <f>IF(A769="","",IF(COUNTIF('2) Income'!$D$13:$D$32,"2nd Wednesday")=0,0,IF(A769=(A769-DAY(A769)+1+2*7-WEEKDAY(A769-DAY(A769)+8-4,1)),SUMIFS('2) Income'!$E$13:$E$32,'2) Income'!$D$13:$D$32,"2nd Wednesday",'2) Income'!$F$13:$F$32,"&lt;="&amp;$A769),0)))</f>
        <v/>
      </c>
      <c r="AD769" s="8" t="str">
        <f>IF(A769="","",IF(COUNTIF('2) Income'!$D$13:$D$32,"3rd Wednesday")=0,0,IF(A769=(A769-DAY(A769)+1+3*7-WEEKDAY(A769-DAY(A769)+8-4,1)),SUMIFS('2) Income'!$E$13:$E$32,'2) Income'!$D$13:$D$32,"3rd Wednesday",'2) Income'!$F$13:$F$32,"&lt;="&amp;$A769),0)))</f>
        <v/>
      </c>
      <c r="AE769" s="8" t="str">
        <f>IF(A769="","",IF(COUNTIF('2) Income'!$D$13:$D$32,"4th Wednesday")=0,0,IF(A769=(A769-DAY(A769)+1+4*7-WEEKDAY(A769-DAY(A769)+8-4,1)),SUMIFS('2) Income'!$E$13:$E$32,'2) Income'!$D$13:$D$32,"4th Wednesday",'2) Income'!$F$13:$F$32,"&lt;="&amp;$A769),0)))</f>
        <v/>
      </c>
      <c r="AF769" s="8" t="str" cm="1">
        <f t="array" ref="AF769">IF(A769="","",IF(COUNTIF('2) Income'!$D$13:$D$32,"Every 4 Weeks")=0,0,SUMPRODUCT(--(IFERROR(MOD(A769-'2) Income'!$F$13:$F$32,28),1)=0),--('2) Income'!$D$13:$D$32="Every 4 Weeks"),--('2) Income'!$F$13:$F$32&lt;=A769),'2) Income'!$E$13:$E$32)))</f>
        <v/>
      </c>
      <c r="AG769" s="8" t="str">
        <f>IF(A769="","",IF(COUNTIF('2) Income'!$D$13:$D$32,"Monthly")=0,0,IF(B769="N",SUMIFS('2) Income'!$E$13:$E$32,'2) Income'!$D$13:$D$32,"monthly",'2) Income'!$F$13:$F$32,"&lt;="&amp;$A769,'2) Income'!$I$13:$I$32,DAY(A769)),SUMIFS('2) Income'!$E$13:$E$32,'2) Income'!$D$13:$D$32,"monthly",'2) Income'!$F$13:$F$32,"&lt;="&amp;$A769,'2) Income'!$I$13:$I$32,"&gt;="&amp;DAY(A769)))))</f>
        <v/>
      </c>
      <c r="AH769" s="8" t="str" cm="1">
        <f t="array" ref="AH769">IF(A769="","",IF(COUNTIF('2) Income'!$D$13:$D$32,"Yearly")=0,0,SUMPRODUCT(--('2) Income'!$D$13:$D$32="Yearly"),--('2) Income'!$F$13:$F$32&lt;=A769),IF(B769="N",--('2) Income'!$I$13:$I$32=DAY(A769)),--('2) Income'!$I$13:$I$32&gt;=DAY(A769))),--(IFERROR(MOD('2) Income'!$H$13:$H$32-MONTH(A769)+12,12),1)=0),'2) Income'!$E$13:$E$32)))</f>
        <v/>
      </c>
      <c r="AI769" s="8" t="str">
        <f>IF(A769="","",IF(COUNTIF('2) Income'!$D$13:$D$32,"one-time")=0,0,SUMIFS('2) Income'!$E$13:$E$32,'2) Income'!$D$13:$D$32,"one-time",'2) Income'!$F$13:$F$32,"="&amp;$A769)))</f>
        <v/>
      </c>
      <c r="AJ769" s="9" t="str">
        <f t="shared" si="56"/>
        <v/>
      </c>
    </row>
    <row r="770" spans="1:36">
      <c r="A770" s="7" t="str">
        <f>IF(A769="","",IF(A769+1&lt;='1) Period'!$E$21,A769+1,""))</f>
        <v/>
      </c>
      <c r="B770" s="7" t="e">
        <f t="shared" si="57"/>
        <v>#VALUE!</v>
      </c>
      <c r="C770" t="e">
        <f t="shared" si="58"/>
        <v>#VALUE!</v>
      </c>
      <c r="D770" s="8" t="str">
        <f>IF(A770="","",IF(TEXT(A770,"dddd")='4) Happy Money'!$E$23,WAllowance,0))</f>
        <v/>
      </c>
      <c r="E770" s="8" t="str">
        <f>IF(A770="","",IF(B770="N",SUMIF(TMonthly[Day of the Month],DAY(A770),TMonthly[Amount]),SUMIF(TMonthly[Day of the Month],"&gt;="&amp;DAY(A770),TMonthly[Amount])))</f>
        <v/>
      </c>
      <c r="F770" s="8" t="str" cm="1">
        <f t="array" ref="F770">IF(A770="","",SUMPRODUCT(--(TYearly[Due Date]&lt;=A770),IF(B770="N",--(TYearly[Day]=DAY(A770)),--(TYearly[Day]&gt;=DAY(A770))),--(IFERROR(MOD(TYearly[Month]-MONTH(A770)+12,12),1)=0),TYearly[Amount]))</f>
        <v/>
      </c>
      <c r="G770" s="8" t="str">
        <f>IF(A770="","",SUMIF(TOneTime[Due Date],A770,TOneTime[Amount]))</f>
        <v/>
      </c>
      <c r="H770" s="8" t="str" cm="1">
        <f t="array" ref="H770">IF(A770="","",IF(COUNTIF(TOther[Frequency],$H$1)=0,0,SUMPRODUCT(--(IFERROR(MOD(A770-TOther[Start Date],7),1)=0),--(TOther[Frequency]=$H$1),--(TOther[Start Date]&lt;=A770),--(TOther[End Date Calc]&gt;=A770),TOther[Amount])))</f>
        <v/>
      </c>
      <c r="I770" s="8" t="str" cm="1">
        <f t="array" ref="I770">IF(A770="","",IF(COUNTIF(TOther[Frequency],$I$1)=0,0,SUMPRODUCT(--(IFERROR(MOD(A770-TOther[Start Date],14),1)=0),--(TOther[Frequency]=$I$1),--(TOther[Start Date]&lt;=A770),--(TOther[End Date Calc]&gt;=A770),TOther[Amount])))</f>
        <v/>
      </c>
      <c r="J770" s="8" t="str">
        <f>IF(A770="","",IF(COUNTIF(TOther[Frequency],$J$1)=0,0,IF(OR(DAY(A770)=1,DAY(A770)=15),SUMIFS(TOther[Amount],TOther[Frequency],$J$1,TOther[Start Date],"&lt;="&amp;$A770,TOther[End Date Calc],"&gt;="&amp;A770),0)))</f>
        <v/>
      </c>
      <c r="K770" s="8" t="str">
        <f>IF(A770="","",IF(COUNTIF(TOther[Frequency],$K$1)=0,0,IF(A770=(A770-DAY(A770)+1+2*7-WEEKDAY(A770-DAY(A770)+8-4,1)),SUMIFS(TOther[Amount],TOther[Frequency],$K$1,TOther[Start Date],"&lt;="&amp;$A770,TOther[End Date Calc],"&gt;="&amp;A770),0)))</f>
        <v/>
      </c>
      <c r="L770" s="8" t="str">
        <f>IF(A770="","",IF(COUNTIF(TOther[Frequency],$L$1)=0,0,IF(A770=(A770-DAY(A770)+1+3*7-WEEKDAY(A770-DAY(A770)+8-4,1)),SUMIFS(TOther[Amount],TOther[Frequency],$L$1,TOther[Start Date],"&lt;="&amp;$A770,TOther[End Date Calc],"&gt;="&amp;A770),0)))</f>
        <v/>
      </c>
      <c r="M770" s="8" t="str">
        <f>IF(A770="","",IF(COUNTIF(TOther[Frequency],$M$1)=0,0,IF(A770=(A770-DAY(A770)+1+4*7-WEEKDAY(A770-DAY(A770)+8-4,1)),SUMIFS(TOther[Amount],TOther[Frequency],$M$1,TOther[Start Date],"&lt;="&amp;$A770,TOther[End Date Calc],"&gt;="&amp;A770),0)))</f>
        <v/>
      </c>
      <c r="N770" s="8" t="str" cm="1">
        <f t="array" ref="N770">IF(A770="","",IF(COUNTIF(TOther[Frequency],$N$1)=0,0,SUMPRODUCT(--(IFERROR(MOD(A770-TOther[Start Date],28),1)=0),--(TOther[Frequency]=$N$1),--(TOther[Start Date]&lt;=A770),--(TOther[End Date Calc]&gt;=A770),TOther[Amount])))</f>
        <v/>
      </c>
      <c r="O770" s="8" t="str" cm="1">
        <f t="array" ref="O770">IF(A770="","",IF(COUNTIF(TOther[Frequency],$O$1)=0,0,SUMPRODUCT(--(IFERROR(MOD(A770-TOther[Start Date],42),1)=0),--(TOther[Frequency]=$O$1),--(TOther[Start Date]&lt;=A770),--(TOther[End Date Calc]&gt;=A770),TOther[Amount])))</f>
        <v/>
      </c>
      <c r="P770" s="8" t="str" cm="1">
        <f t="array" ref="P770">IF(A770="","",IF(COUNTIF(TOther[Frequency],$P$1)=0,0,SUMPRODUCT(--(IFERROR(MOD(A770-TOther[Start Date],56),1)=0),--(TOther[Frequency]=$P$1),--(TOther[Start Date]&lt;=A770),--(TOther[End Date Calc]&gt;=A770),TOther[Amount])))</f>
        <v/>
      </c>
      <c r="Q770" s="8" t="str">
        <f>IF(A770="","",IF(COUNTIF(TOther[Frequency],$Q$1)=0,0,IF(B770="N",SUMIFS(TOther[Amount],TOther[Frequency],$Q$1,TOther[Start Date],"&lt;="&amp;$A770,TOther[End Date Calc],"&gt;="&amp;A770,TOther[Start Day],DAY(A770)),SUMIFS(TOther[Amount],TOther[Frequency],$Q$1,TOther[Start Date],"&lt;="&amp;$A770,TOther[End Date Calc],"&gt;="&amp;A770,TOther[Start Day],"&gt;="&amp;DAY(A770)))))</f>
        <v/>
      </c>
      <c r="R770" s="8" t="str" cm="1">
        <f t="array" ref="R770">IF(A770="","",IF(COUNTIF(TOther[Frequency],R$1)=0,0,SUMPRODUCT(--(TOther[Frequency]=R$1),--(TOther[Start Date]&lt;=A770),--(TOther[End Date Calc]&gt;=A770),IF(B770="N",--(TOther[Start Day]=DAY(A770)),--(TOther[Start Day]&gt;=DAY(A770))),--(IFERROR(MOD(TOther[Start Month]-MONTH(A770)+2,2),1)=0),TOther[Amount])))</f>
        <v/>
      </c>
      <c r="S770" s="8" t="str" cm="1">
        <f t="array" ref="S770">IF(A770="","",IF(COUNTIF(TOther[Frequency],S$1)=0,0,SUMPRODUCT(--(TOther[Frequency]=S$1),--(TOther[Start Date]&lt;=A770),--(TOther[End Date Calc]&gt;=A770),IF(B770="N",--(TOther[Start Day]=DAY(A770)),--(TOther[Start Day]&gt;=DAY(A770))),--(IFERROR(MOD(TOther[Start Month]-MONTH(A770)+3,3),1)=0),TOther[Amount])))</f>
        <v/>
      </c>
      <c r="T770" s="8" t="str" cm="1">
        <f t="array" ref="T770">IF($A770="","",IF(COUNTIF(TOther[Frequency],T$1)=0,0,SUMPRODUCT(--(TOther[Frequency]=T$1),--(TOther[Start Date]&lt;=$A770),--(TOther[End Date Calc]&gt;=$A770),IF($B770="N",--(TOther[Start Day]=DAY($A770)),--(TOther[Start Day]&gt;=DAY($A770))),--(IFERROR(MOD(TOther[Start Month]-MONTH($A770)+4,4),1)=0),TOther[Amount])))</f>
        <v/>
      </c>
      <c r="U770" s="8" t="str" cm="1">
        <f t="array" ref="U770">IF(A770="","",IF(COUNTIF(TOther[Frequency],$U$1)=0,0,SUMPRODUCT(--(TOther[Frequency]=$U$1),--(TOther[Start Date]&lt;=A770),--(TOther[End Date Calc]&gt;=A770),IF(B770="N",--(TOther[Start Day]=DAY(A770)),--(TOther[Start Day]&gt;=DAY(A770))),--(IFERROR(MOD(TOther[Start Month]-MONTH(A770)+6,6),1)=0),TOther[Amount])))</f>
        <v/>
      </c>
      <c r="V770" s="8" t="str" cm="1">
        <f t="array" ref="V770">IF(A770="","",IF(COUNTIF(TOther[Frequency],$V$1)=0,0,SUMPRODUCT(--(TOther[Frequency]=$V$1),--(TOther[Start Date]&lt;=A770),--(TOther[End Date Calc]&gt;=A770),IF(B770="N",--(TOther[Start Day]=DAY(A770)),--(TOther[Start Day]&gt;=DAY(A770))),--(IFERROR(MOD(TOther[Start Month]-MONTH(A770)+12,12),1)=0),TOther[Amount])))</f>
        <v/>
      </c>
      <c r="W770" s="8" t="str">
        <f>IF(A770="","",SUMIFS(TOther[Amount],TOther[Start Date],A770,TOther[Frequency],$W$1))</f>
        <v/>
      </c>
      <c r="X770" s="9" t="str">
        <f t="shared" ref="X770:X833" si="60">IF(A770="","",SUM(E770:W770))</f>
        <v/>
      </c>
      <c r="Y770" s="9" t="str">
        <f t="shared" si="59"/>
        <v/>
      </c>
      <c r="Z770" s="8" t="str" cm="1">
        <f t="array" ref="Z770">IF(A770="","",IF(COUNTIF('2) Income'!$D$13:$D$32,"Weekly")=0,0,SUMPRODUCT(--(IFERROR(MOD(A770-'2) Income'!$F$13:$F$32,7),1)=0),--('2) Income'!$D$13:$D$32="Weekly"),--('2) Income'!$F$13:$F$32&lt;=A770),'2) Income'!$E$13:$E$32)))</f>
        <v/>
      </c>
      <c r="AA770" s="8" t="str" cm="1">
        <f t="array" ref="AA770">IF(A770="","",IF(COUNTIF('2) Income'!$D$13:$D$32,"Every Other Week")=0,0,SUMPRODUCT(--(IFERROR(MOD(A770-'2) Income'!$F$13:$F$32,14),1)=0),--('2) Income'!$D$13:$D$32="Every Other Week"),--('2) Income'!$F$13:$F$32&lt;=A770),'2) Income'!$E$13:$E$32)))</f>
        <v/>
      </c>
      <c r="AB770" s="8" t="str">
        <f>IF(A770="","",IF(COUNTIF('2) Income'!$D$13:$D$32,"1st and 15th")=0,0,IF(OR(DAY(A770)=1,DAY(A770)=15),SUMIFS('2) Income'!$E$13:$E$32,'2) Income'!$D$13:$D$32,"1st and 15th",'2) Income'!$F$13:$F$32,"&lt;="&amp;$A770),0)))</f>
        <v/>
      </c>
      <c r="AC770" s="8" t="str">
        <f>IF(A770="","",IF(COUNTIF('2) Income'!$D$13:$D$32,"2nd Wednesday")=0,0,IF(A770=(A770-DAY(A770)+1+2*7-WEEKDAY(A770-DAY(A770)+8-4,1)),SUMIFS('2) Income'!$E$13:$E$32,'2) Income'!$D$13:$D$32,"2nd Wednesday",'2) Income'!$F$13:$F$32,"&lt;="&amp;$A770),0)))</f>
        <v/>
      </c>
      <c r="AD770" s="8" t="str">
        <f>IF(A770="","",IF(COUNTIF('2) Income'!$D$13:$D$32,"3rd Wednesday")=0,0,IF(A770=(A770-DAY(A770)+1+3*7-WEEKDAY(A770-DAY(A770)+8-4,1)),SUMIFS('2) Income'!$E$13:$E$32,'2) Income'!$D$13:$D$32,"3rd Wednesday",'2) Income'!$F$13:$F$32,"&lt;="&amp;$A770),0)))</f>
        <v/>
      </c>
      <c r="AE770" s="8" t="str">
        <f>IF(A770="","",IF(COUNTIF('2) Income'!$D$13:$D$32,"4th Wednesday")=0,0,IF(A770=(A770-DAY(A770)+1+4*7-WEEKDAY(A770-DAY(A770)+8-4,1)),SUMIFS('2) Income'!$E$13:$E$32,'2) Income'!$D$13:$D$32,"4th Wednesday",'2) Income'!$F$13:$F$32,"&lt;="&amp;$A770),0)))</f>
        <v/>
      </c>
      <c r="AF770" s="8" t="str" cm="1">
        <f t="array" ref="AF770">IF(A770="","",IF(COUNTIF('2) Income'!$D$13:$D$32,"Every 4 Weeks")=0,0,SUMPRODUCT(--(IFERROR(MOD(A770-'2) Income'!$F$13:$F$32,28),1)=0),--('2) Income'!$D$13:$D$32="Every 4 Weeks"),--('2) Income'!$F$13:$F$32&lt;=A770),'2) Income'!$E$13:$E$32)))</f>
        <v/>
      </c>
      <c r="AG770" s="8" t="str">
        <f>IF(A770="","",IF(COUNTIF('2) Income'!$D$13:$D$32,"Monthly")=0,0,IF(B770="N",SUMIFS('2) Income'!$E$13:$E$32,'2) Income'!$D$13:$D$32,"monthly",'2) Income'!$F$13:$F$32,"&lt;="&amp;$A770,'2) Income'!$I$13:$I$32,DAY(A770)),SUMIFS('2) Income'!$E$13:$E$32,'2) Income'!$D$13:$D$32,"monthly",'2) Income'!$F$13:$F$32,"&lt;="&amp;$A770,'2) Income'!$I$13:$I$32,"&gt;="&amp;DAY(A770)))))</f>
        <v/>
      </c>
      <c r="AH770" s="8" t="str" cm="1">
        <f t="array" ref="AH770">IF(A770="","",IF(COUNTIF('2) Income'!$D$13:$D$32,"Yearly")=0,0,SUMPRODUCT(--('2) Income'!$D$13:$D$32="Yearly"),--('2) Income'!$F$13:$F$32&lt;=A770),IF(B770="N",--('2) Income'!$I$13:$I$32=DAY(A770)),--('2) Income'!$I$13:$I$32&gt;=DAY(A770))),--(IFERROR(MOD('2) Income'!$H$13:$H$32-MONTH(A770)+12,12),1)=0),'2) Income'!$E$13:$E$32)))</f>
        <v/>
      </c>
      <c r="AI770" s="8" t="str">
        <f>IF(A770="","",IF(COUNTIF('2) Income'!$D$13:$D$32,"one-time")=0,0,SUMIFS('2) Income'!$E$13:$E$32,'2) Income'!$D$13:$D$32,"one-time",'2) Income'!$F$13:$F$32,"="&amp;$A770)))</f>
        <v/>
      </c>
      <c r="AJ770" s="9" t="str">
        <f t="shared" ref="AJ770:AJ833" si="61">IF(A770="","",SUM(Z770:AI770))</f>
        <v/>
      </c>
    </row>
    <row r="771" spans="1:36">
      <c r="A771" s="7" t="str">
        <f>IF(A770="","",IF(A770+1&lt;='1) Period'!$E$21,A770+1,""))</f>
        <v/>
      </c>
      <c r="B771" s="7" t="e">
        <f t="shared" ref="B771:B834" si="62">IF(DAY(A771)&gt;DAY(A771+1),"Y","N")</f>
        <v>#VALUE!</v>
      </c>
      <c r="C771" t="e">
        <f t="shared" ref="C771:C834" si="63">IF(WEEKDAY(A771,2)&gt;5,"Y","F")</f>
        <v>#VALUE!</v>
      </c>
      <c r="D771" s="8" t="str">
        <f>IF(A771="","",IF(TEXT(A771,"dddd")='4) Happy Money'!$E$23,WAllowance,0))</f>
        <v/>
      </c>
      <c r="E771" s="8" t="str">
        <f>IF(A771="","",IF(B771="N",SUMIF(TMonthly[Day of the Month],DAY(A771),TMonthly[Amount]),SUMIF(TMonthly[Day of the Month],"&gt;="&amp;DAY(A771),TMonthly[Amount])))</f>
        <v/>
      </c>
      <c r="F771" s="8" t="str" cm="1">
        <f t="array" ref="F771">IF(A771="","",SUMPRODUCT(--(TYearly[Due Date]&lt;=A771),IF(B771="N",--(TYearly[Day]=DAY(A771)),--(TYearly[Day]&gt;=DAY(A771))),--(IFERROR(MOD(TYearly[Month]-MONTH(A771)+12,12),1)=0),TYearly[Amount]))</f>
        <v/>
      </c>
      <c r="G771" s="8" t="str">
        <f>IF(A771="","",SUMIF(TOneTime[Due Date],A771,TOneTime[Amount]))</f>
        <v/>
      </c>
      <c r="H771" s="8" t="str" cm="1">
        <f t="array" ref="H771">IF(A771="","",IF(COUNTIF(TOther[Frequency],$H$1)=0,0,SUMPRODUCT(--(IFERROR(MOD(A771-TOther[Start Date],7),1)=0),--(TOther[Frequency]=$H$1),--(TOther[Start Date]&lt;=A771),--(TOther[End Date Calc]&gt;=A771),TOther[Amount])))</f>
        <v/>
      </c>
      <c r="I771" s="8" t="str" cm="1">
        <f t="array" ref="I771">IF(A771="","",IF(COUNTIF(TOther[Frequency],$I$1)=0,0,SUMPRODUCT(--(IFERROR(MOD(A771-TOther[Start Date],14),1)=0),--(TOther[Frequency]=$I$1),--(TOther[Start Date]&lt;=A771),--(TOther[End Date Calc]&gt;=A771),TOther[Amount])))</f>
        <v/>
      </c>
      <c r="J771" s="8" t="str">
        <f>IF(A771="","",IF(COUNTIF(TOther[Frequency],$J$1)=0,0,IF(OR(DAY(A771)=1,DAY(A771)=15),SUMIFS(TOther[Amount],TOther[Frequency],$J$1,TOther[Start Date],"&lt;="&amp;$A771,TOther[End Date Calc],"&gt;="&amp;A771),0)))</f>
        <v/>
      </c>
      <c r="K771" s="8" t="str">
        <f>IF(A771="","",IF(COUNTIF(TOther[Frequency],$K$1)=0,0,IF(A771=(A771-DAY(A771)+1+2*7-WEEKDAY(A771-DAY(A771)+8-4,1)),SUMIFS(TOther[Amount],TOther[Frequency],$K$1,TOther[Start Date],"&lt;="&amp;$A771,TOther[End Date Calc],"&gt;="&amp;A771),0)))</f>
        <v/>
      </c>
      <c r="L771" s="8" t="str">
        <f>IF(A771="","",IF(COUNTIF(TOther[Frequency],$L$1)=0,0,IF(A771=(A771-DAY(A771)+1+3*7-WEEKDAY(A771-DAY(A771)+8-4,1)),SUMIFS(TOther[Amount],TOther[Frequency],$L$1,TOther[Start Date],"&lt;="&amp;$A771,TOther[End Date Calc],"&gt;="&amp;A771),0)))</f>
        <v/>
      </c>
      <c r="M771" s="8" t="str">
        <f>IF(A771="","",IF(COUNTIF(TOther[Frequency],$M$1)=0,0,IF(A771=(A771-DAY(A771)+1+4*7-WEEKDAY(A771-DAY(A771)+8-4,1)),SUMIFS(TOther[Amount],TOther[Frequency],$M$1,TOther[Start Date],"&lt;="&amp;$A771,TOther[End Date Calc],"&gt;="&amp;A771),0)))</f>
        <v/>
      </c>
      <c r="N771" s="8" t="str" cm="1">
        <f t="array" ref="N771">IF(A771="","",IF(COUNTIF(TOther[Frequency],$N$1)=0,0,SUMPRODUCT(--(IFERROR(MOD(A771-TOther[Start Date],28),1)=0),--(TOther[Frequency]=$N$1),--(TOther[Start Date]&lt;=A771),--(TOther[End Date Calc]&gt;=A771),TOther[Amount])))</f>
        <v/>
      </c>
      <c r="O771" s="8" t="str" cm="1">
        <f t="array" ref="O771">IF(A771="","",IF(COUNTIF(TOther[Frequency],$O$1)=0,0,SUMPRODUCT(--(IFERROR(MOD(A771-TOther[Start Date],42),1)=0),--(TOther[Frequency]=$O$1),--(TOther[Start Date]&lt;=A771),--(TOther[End Date Calc]&gt;=A771),TOther[Amount])))</f>
        <v/>
      </c>
      <c r="P771" s="8" t="str" cm="1">
        <f t="array" ref="P771">IF(A771="","",IF(COUNTIF(TOther[Frequency],$P$1)=0,0,SUMPRODUCT(--(IFERROR(MOD(A771-TOther[Start Date],56),1)=0),--(TOther[Frequency]=$P$1),--(TOther[Start Date]&lt;=A771),--(TOther[End Date Calc]&gt;=A771),TOther[Amount])))</f>
        <v/>
      </c>
      <c r="Q771" s="8" t="str">
        <f>IF(A771="","",IF(COUNTIF(TOther[Frequency],$Q$1)=0,0,IF(B771="N",SUMIFS(TOther[Amount],TOther[Frequency],$Q$1,TOther[Start Date],"&lt;="&amp;$A771,TOther[End Date Calc],"&gt;="&amp;A771,TOther[Start Day],DAY(A771)),SUMIFS(TOther[Amount],TOther[Frequency],$Q$1,TOther[Start Date],"&lt;="&amp;$A771,TOther[End Date Calc],"&gt;="&amp;A771,TOther[Start Day],"&gt;="&amp;DAY(A771)))))</f>
        <v/>
      </c>
      <c r="R771" s="8" t="str" cm="1">
        <f t="array" ref="R771">IF(A771="","",IF(COUNTIF(TOther[Frequency],R$1)=0,0,SUMPRODUCT(--(TOther[Frequency]=R$1),--(TOther[Start Date]&lt;=A771),--(TOther[End Date Calc]&gt;=A771),IF(B771="N",--(TOther[Start Day]=DAY(A771)),--(TOther[Start Day]&gt;=DAY(A771))),--(IFERROR(MOD(TOther[Start Month]-MONTH(A771)+2,2),1)=0),TOther[Amount])))</f>
        <v/>
      </c>
      <c r="S771" s="8" t="str" cm="1">
        <f t="array" ref="S771">IF(A771="","",IF(COUNTIF(TOther[Frequency],S$1)=0,0,SUMPRODUCT(--(TOther[Frequency]=S$1),--(TOther[Start Date]&lt;=A771),--(TOther[End Date Calc]&gt;=A771),IF(B771="N",--(TOther[Start Day]=DAY(A771)),--(TOther[Start Day]&gt;=DAY(A771))),--(IFERROR(MOD(TOther[Start Month]-MONTH(A771)+3,3),1)=0),TOther[Amount])))</f>
        <v/>
      </c>
      <c r="T771" s="8" t="str" cm="1">
        <f t="array" ref="T771">IF($A771="","",IF(COUNTIF(TOther[Frequency],T$1)=0,0,SUMPRODUCT(--(TOther[Frequency]=T$1),--(TOther[Start Date]&lt;=$A771),--(TOther[End Date Calc]&gt;=$A771),IF($B771="N",--(TOther[Start Day]=DAY($A771)),--(TOther[Start Day]&gt;=DAY($A771))),--(IFERROR(MOD(TOther[Start Month]-MONTH($A771)+4,4),1)=0),TOther[Amount])))</f>
        <v/>
      </c>
      <c r="U771" s="8" t="str" cm="1">
        <f t="array" ref="U771">IF(A771="","",IF(COUNTIF(TOther[Frequency],$U$1)=0,0,SUMPRODUCT(--(TOther[Frequency]=$U$1),--(TOther[Start Date]&lt;=A771),--(TOther[End Date Calc]&gt;=A771),IF(B771="N",--(TOther[Start Day]=DAY(A771)),--(TOther[Start Day]&gt;=DAY(A771))),--(IFERROR(MOD(TOther[Start Month]-MONTH(A771)+6,6),1)=0),TOther[Amount])))</f>
        <v/>
      </c>
      <c r="V771" s="8" t="str" cm="1">
        <f t="array" ref="V771">IF(A771="","",IF(COUNTIF(TOther[Frequency],$V$1)=0,0,SUMPRODUCT(--(TOther[Frequency]=$V$1),--(TOther[Start Date]&lt;=A771),--(TOther[End Date Calc]&gt;=A771),IF(B771="N",--(TOther[Start Day]=DAY(A771)),--(TOther[Start Day]&gt;=DAY(A771))),--(IFERROR(MOD(TOther[Start Month]-MONTH(A771)+12,12),1)=0),TOther[Amount])))</f>
        <v/>
      </c>
      <c r="W771" s="8" t="str">
        <f>IF(A771="","",SUMIFS(TOther[Amount],TOther[Start Date],A771,TOther[Frequency],$W$1))</f>
        <v/>
      </c>
      <c r="X771" s="9" t="str">
        <f t="shared" si="60"/>
        <v/>
      </c>
      <c r="Y771" s="9" t="str">
        <f t="shared" ref="Y771:Y834" si="64">IF(A771="","",SUM(H771:W771))</f>
        <v/>
      </c>
      <c r="Z771" s="8" t="str" cm="1">
        <f t="array" ref="Z771">IF(A771="","",IF(COUNTIF('2) Income'!$D$13:$D$32,"Weekly")=0,0,SUMPRODUCT(--(IFERROR(MOD(A771-'2) Income'!$F$13:$F$32,7),1)=0),--('2) Income'!$D$13:$D$32="Weekly"),--('2) Income'!$F$13:$F$32&lt;=A771),'2) Income'!$E$13:$E$32)))</f>
        <v/>
      </c>
      <c r="AA771" s="8" t="str" cm="1">
        <f t="array" ref="AA771">IF(A771="","",IF(COUNTIF('2) Income'!$D$13:$D$32,"Every Other Week")=0,0,SUMPRODUCT(--(IFERROR(MOD(A771-'2) Income'!$F$13:$F$32,14),1)=0),--('2) Income'!$D$13:$D$32="Every Other Week"),--('2) Income'!$F$13:$F$32&lt;=A771),'2) Income'!$E$13:$E$32)))</f>
        <v/>
      </c>
      <c r="AB771" s="8" t="str">
        <f>IF(A771="","",IF(COUNTIF('2) Income'!$D$13:$D$32,"1st and 15th")=0,0,IF(OR(DAY(A771)=1,DAY(A771)=15),SUMIFS('2) Income'!$E$13:$E$32,'2) Income'!$D$13:$D$32,"1st and 15th",'2) Income'!$F$13:$F$32,"&lt;="&amp;$A771),0)))</f>
        <v/>
      </c>
      <c r="AC771" s="8" t="str">
        <f>IF(A771="","",IF(COUNTIF('2) Income'!$D$13:$D$32,"2nd Wednesday")=0,0,IF(A771=(A771-DAY(A771)+1+2*7-WEEKDAY(A771-DAY(A771)+8-4,1)),SUMIFS('2) Income'!$E$13:$E$32,'2) Income'!$D$13:$D$32,"2nd Wednesday",'2) Income'!$F$13:$F$32,"&lt;="&amp;$A771),0)))</f>
        <v/>
      </c>
      <c r="AD771" s="8" t="str">
        <f>IF(A771="","",IF(COUNTIF('2) Income'!$D$13:$D$32,"3rd Wednesday")=0,0,IF(A771=(A771-DAY(A771)+1+3*7-WEEKDAY(A771-DAY(A771)+8-4,1)),SUMIFS('2) Income'!$E$13:$E$32,'2) Income'!$D$13:$D$32,"3rd Wednesday",'2) Income'!$F$13:$F$32,"&lt;="&amp;$A771),0)))</f>
        <v/>
      </c>
      <c r="AE771" s="8" t="str">
        <f>IF(A771="","",IF(COUNTIF('2) Income'!$D$13:$D$32,"4th Wednesday")=0,0,IF(A771=(A771-DAY(A771)+1+4*7-WEEKDAY(A771-DAY(A771)+8-4,1)),SUMIFS('2) Income'!$E$13:$E$32,'2) Income'!$D$13:$D$32,"4th Wednesday",'2) Income'!$F$13:$F$32,"&lt;="&amp;$A771),0)))</f>
        <v/>
      </c>
      <c r="AF771" s="8" t="str" cm="1">
        <f t="array" ref="AF771">IF(A771="","",IF(COUNTIF('2) Income'!$D$13:$D$32,"Every 4 Weeks")=0,0,SUMPRODUCT(--(IFERROR(MOD(A771-'2) Income'!$F$13:$F$32,28),1)=0),--('2) Income'!$D$13:$D$32="Every 4 Weeks"),--('2) Income'!$F$13:$F$32&lt;=A771),'2) Income'!$E$13:$E$32)))</f>
        <v/>
      </c>
      <c r="AG771" s="8" t="str">
        <f>IF(A771="","",IF(COUNTIF('2) Income'!$D$13:$D$32,"Monthly")=0,0,IF(B771="N",SUMIFS('2) Income'!$E$13:$E$32,'2) Income'!$D$13:$D$32,"monthly",'2) Income'!$F$13:$F$32,"&lt;="&amp;$A771,'2) Income'!$I$13:$I$32,DAY(A771)),SUMIFS('2) Income'!$E$13:$E$32,'2) Income'!$D$13:$D$32,"monthly",'2) Income'!$F$13:$F$32,"&lt;="&amp;$A771,'2) Income'!$I$13:$I$32,"&gt;="&amp;DAY(A771)))))</f>
        <v/>
      </c>
      <c r="AH771" s="8" t="str" cm="1">
        <f t="array" ref="AH771">IF(A771="","",IF(COUNTIF('2) Income'!$D$13:$D$32,"Yearly")=0,0,SUMPRODUCT(--('2) Income'!$D$13:$D$32="Yearly"),--('2) Income'!$F$13:$F$32&lt;=A771),IF(B771="N",--('2) Income'!$I$13:$I$32=DAY(A771)),--('2) Income'!$I$13:$I$32&gt;=DAY(A771))),--(IFERROR(MOD('2) Income'!$H$13:$H$32-MONTH(A771)+12,12),1)=0),'2) Income'!$E$13:$E$32)))</f>
        <v/>
      </c>
      <c r="AI771" s="8" t="str">
        <f>IF(A771="","",IF(COUNTIF('2) Income'!$D$13:$D$32,"one-time")=0,0,SUMIFS('2) Income'!$E$13:$E$32,'2) Income'!$D$13:$D$32,"one-time",'2) Income'!$F$13:$F$32,"="&amp;$A771)))</f>
        <v/>
      </c>
      <c r="AJ771" s="9" t="str">
        <f t="shared" si="61"/>
        <v/>
      </c>
    </row>
    <row r="772" spans="1:36">
      <c r="A772" s="7" t="str">
        <f>IF(A771="","",IF(A771+1&lt;='1) Period'!$E$21,A771+1,""))</f>
        <v/>
      </c>
      <c r="B772" s="7" t="e">
        <f t="shared" si="62"/>
        <v>#VALUE!</v>
      </c>
      <c r="C772" t="e">
        <f t="shared" si="63"/>
        <v>#VALUE!</v>
      </c>
      <c r="D772" s="8" t="str">
        <f>IF(A772="","",IF(TEXT(A772,"dddd")='4) Happy Money'!$E$23,WAllowance,0))</f>
        <v/>
      </c>
      <c r="E772" s="8" t="str">
        <f>IF(A772="","",IF(B772="N",SUMIF(TMonthly[Day of the Month],DAY(A772),TMonthly[Amount]),SUMIF(TMonthly[Day of the Month],"&gt;="&amp;DAY(A772),TMonthly[Amount])))</f>
        <v/>
      </c>
      <c r="F772" s="8" t="str" cm="1">
        <f t="array" ref="F772">IF(A772="","",SUMPRODUCT(--(TYearly[Due Date]&lt;=A772),IF(B772="N",--(TYearly[Day]=DAY(A772)),--(TYearly[Day]&gt;=DAY(A772))),--(IFERROR(MOD(TYearly[Month]-MONTH(A772)+12,12),1)=0),TYearly[Amount]))</f>
        <v/>
      </c>
      <c r="G772" s="8" t="str">
        <f>IF(A772="","",SUMIF(TOneTime[Due Date],A772,TOneTime[Amount]))</f>
        <v/>
      </c>
      <c r="H772" s="8" t="str" cm="1">
        <f t="array" ref="H772">IF(A772="","",IF(COUNTIF(TOther[Frequency],$H$1)=0,0,SUMPRODUCT(--(IFERROR(MOD(A772-TOther[Start Date],7),1)=0),--(TOther[Frequency]=$H$1),--(TOther[Start Date]&lt;=A772),--(TOther[End Date Calc]&gt;=A772),TOther[Amount])))</f>
        <v/>
      </c>
      <c r="I772" s="8" t="str" cm="1">
        <f t="array" ref="I772">IF(A772="","",IF(COUNTIF(TOther[Frequency],$I$1)=0,0,SUMPRODUCT(--(IFERROR(MOD(A772-TOther[Start Date],14),1)=0),--(TOther[Frequency]=$I$1),--(TOther[Start Date]&lt;=A772),--(TOther[End Date Calc]&gt;=A772),TOther[Amount])))</f>
        <v/>
      </c>
      <c r="J772" s="8" t="str">
        <f>IF(A772="","",IF(COUNTIF(TOther[Frequency],$J$1)=0,0,IF(OR(DAY(A772)=1,DAY(A772)=15),SUMIFS(TOther[Amount],TOther[Frequency],$J$1,TOther[Start Date],"&lt;="&amp;$A772,TOther[End Date Calc],"&gt;="&amp;A772),0)))</f>
        <v/>
      </c>
      <c r="K772" s="8" t="str">
        <f>IF(A772="","",IF(COUNTIF(TOther[Frequency],$K$1)=0,0,IF(A772=(A772-DAY(A772)+1+2*7-WEEKDAY(A772-DAY(A772)+8-4,1)),SUMIFS(TOther[Amount],TOther[Frequency],$K$1,TOther[Start Date],"&lt;="&amp;$A772,TOther[End Date Calc],"&gt;="&amp;A772),0)))</f>
        <v/>
      </c>
      <c r="L772" s="8" t="str">
        <f>IF(A772="","",IF(COUNTIF(TOther[Frequency],$L$1)=0,0,IF(A772=(A772-DAY(A772)+1+3*7-WEEKDAY(A772-DAY(A772)+8-4,1)),SUMIFS(TOther[Amount],TOther[Frequency],$L$1,TOther[Start Date],"&lt;="&amp;$A772,TOther[End Date Calc],"&gt;="&amp;A772),0)))</f>
        <v/>
      </c>
      <c r="M772" s="8" t="str">
        <f>IF(A772="","",IF(COUNTIF(TOther[Frequency],$M$1)=0,0,IF(A772=(A772-DAY(A772)+1+4*7-WEEKDAY(A772-DAY(A772)+8-4,1)),SUMIFS(TOther[Amount],TOther[Frequency],$M$1,TOther[Start Date],"&lt;="&amp;$A772,TOther[End Date Calc],"&gt;="&amp;A772),0)))</f>
        <v/>
      </c>
      <c r="N772" s="8" t="str" cm="1">
        <f t="array" ref="N772">IF(A772="","",IF(COUNTIF(TOther[Frequency],$N$1)=0,0,SUMPRODUCT(--(IFERROR(MOD(A772-TOther[Start Date],28),1)=0),--(TOther[Frequency]=$N$1),--(TOther[Start Date]&lt;=A772),--(TOther[End Date Calc]&gt;=A772),TOther[Amount])))</f>
        <v/>
      </c>
      <c r="O772" s="8" t="str" cm="1">
        <f t="array" ref="O772">IF(A772="","",IF(COUNTIF(TOther[Frequency],$O$1)=0,0,SUMPRODUCT(--(IFERROR(MOD(A772-TOther[Start Date],42),1)=0),--(TOther[Frequency]=$O$1),--(TOther[Start Date]&lt;=A772),--(TOther[End Date Calc]&gt;=A772),TOther[Amount])))</f>
        <v/>
      </c>
      <c r="P772" s="8" t="str" cm="1">
        <f t="array" ref="P772">IF(A772="","",IF(COUNTIF(TOther[Frequency],$P$1)=0,0,SUMPRODUCT(--(IFERROR(MOD(A772-TOther[Start Date],56),1)=0),--(TOther[Frequency]=$P$1),--(TOther[Start Date]&lt;=A772),--(TOther[End Date Calc]&gt;=A772),TOther[Amount])))</f>
        <v/>
      </c>
      <c r="Q772" s="8" t="str">
        <f>IF(A772="","",IF(COUNTIF(TOther[Frequency],$Q$1)=0,0,IF(B772="N",SUMIFS(TOther[Amount],TOther[Frequency],$Q$1,TOther[Start Date],"&lt;="&amp;$A772,TOther[End Date Calc],"&gt;="&amp;A772,TOther[Start Day],DAY(A772)),SUMIFS(TOther[Amount],TOther[Frequency],$Q$1,TOther[Start Date],"&lt;="&amp;$A772,TOther[End Date Calc],"&gt;="&amp;A772,TOther[Start Day],"&gt;="&amp;DAY(A772)))))</f>
        <v/>
      </c>
      <c r="R772" s="8" t="str" cm="1">
        <f t="array" ref="R772">IF(A772="","",IF(COUNTIF(TOther[Frequency],R$1)=0,0,SUMPRODUCT(--(TOther[Frequency]=R$1),--(TOther[Start Date]&lt;=A772),--(TOther[End Date Calc]&gt;=A772),IF(B772="N",--(TOther[Start Day]=DAY(A772)),--(TOther[Start Day]&gt;=DAY(A772))),--(IFERROR(MOD(TOther[Start Month]-MONTH(A772)+2,2),1)=0),TOther[Amount])))</f>
        <v/>
      </c>
      <c r="S772" s="8" t="str" cm="1">
        <f t="array" ref="S772">IF(A772="","",IF(COUNTIF(TOther[Frequency],S$1)=0,0,SUMPRODUCT(--(TOther[Frequency]=S$1),--(TOther[Start Date]&lt;=A772),--(TOther[End Date Calc]&gt;=A772),IF(B772="N",--(TOther[Start Day]=DAY(A772)),--(TOther[Start Day]&gt;=DAY(A772))),--(IFERROR(MOD(TOther[Start Month]-MONTH(A772)+3,3),1)=0),TOther[Amount])))</f>
        <v/>
      </c>
      <c r="T772" s="8" t="str" cm="1">
        <f t="array" ref="T772">IF($A772="","",IF(COUNTIF(TOther[Frequency],T$1)=0,0,SUMPRODUCT(--(TOther[Frequency]=T$1),--(TOther[Start Date]&lt;=$A772),--(TOther[End Date Calc]&gt;=$A772),IF($B772="N",--(TOther[Start Day]=DAY($A772)),--(TOther[Start Day]&gt;=DAY($A772))),--(IFERROR(MOD(TOther[Start Month]-MONTH($A772)+4,4),1)=0),TOther[Amount])))</f>
        <v/>
      </c>
      <c r="U772" s="8" t="str" cm="1">
        <f t="array" ref="U772">IF(A772="","",IF(COUNTIF(TOther[Frequency],$U$1)=0,0,SUMPRODUCT(--(TOther[Frequency]=$U$1),--(TOther[Start Date]&lt;=A772),--(TOther[End Date Calc]&gt;=A772),IF(B772="N",--(TOther[Start Day]=DAY(A772)),--(TOther[Start Day]&gt;=DAY(A772))),--(IFERROR(MOD(TOther[Start Month]-MONTH(A772)+6,6),1)=0),TOther[Amount])))</f>
        <v/>
      </c>
      <c r="V772" s="8" t="str" cm="1">
        <f t="array" ref="V772">IF(A772="","",IF(COUNTIF(TOther[Frequency],$V$1)=0,0,SUMPRODUCT(--(TOther[Frequency]=$V$1),--(TOther[Start Date]&lt;=A772),--(TOther[End Date Calc]&gt;=A772),IF(B772="N",--(TOther[Start Day]=DAY(A772)),--(TOther[Start Day]&gt;=DAY(A772))),--(IFERROR(MOD(TOther[Start Month]-MONTH(A772)+12,12),1)=0),TOther[Amount])))</f>
        <v/>
      </c>
      <c r="W772" s="8" t="str">
        <f>IF(A772="","",SUMIFS(TOther[Amount],TOther[Start Date],A772,TOther[Frequency],$W$1))</f>
        <v/>
      </c>
      <c r="X772" s="9" t="str">
        <f t="shared" si="60"/>
        <v/>
      </c>
      <c r="Y772" s="9" t="str">
        <f t="shared" si="64"/>
        <v/>
      </c>
      <c r="Z772" s="8" t="str" cm="1">
        <f t="array" ref="Z772">IF(A772="","",IF(COUNTIF('2) Income'!$D$13:$D$32,"Weekly")=0,0,SUMPRODUCT(--(IFERROR(MOD(A772-'2) Income'!$F$13:$F$32,7),1)=0),--('2) Income'!$D$13:$D$32="Weekly"),--('2) Income'!$F$13:$F$32&lt;=A772),'2) Income'!$E$13:$E$32)))</f>
        <v/>
      </c>
      <c r="AA772" s="8" t="str" cm="1">
        <f t="array" ref="AA772">IF(A772="","",IF(COUNTIF('2) Income'!$D$13:$D$32,"Every Other Week")=0,0,SUMPRODUCT(--(IFERROR(MOD(A772-'2) Income'!$F$13:$F$32,14),1)=0),--('2) Income'!$D$13:$D$32="Every Other Week"),--('2) Income'!$F$13:$F$32&lt;=A772),'2) Income'!$E$13:$E$32)))</f>
        <v/>
      </c>
      <c r="AB772" s="8" t="str">
        <f>IF(A772="","",IF(COUNTIF('2) Income'!$D$13:$D$32,"1st and 15th")=0,0,IF(OR(DAY(A772)=1,DAY(A772)=15),SUMIFS('2) Income'!$E$13:$E$32,'2) Income'!$D$13:$D$32,"1st and 15th",'2) Income'!$F$13:$F$32,"&lt;="&amp;$A772),0)))</f>
        <v/>
      </c>
      <c r="AC772" s="8" t="str">
        <f>IF(A772="","",IF(COUNTIF('2) Income'!$D$13:$D$32,"2nd Wednesday")=0,0,IF(A772=(A772-DAY(A772)+1+2*7-WEEKDAY(A772-DAY(A772)+8-4,1)),SUMIFS('2) Income'!$E$13:$E$32,'2) Income'!$D$13:$D$32,"2nd Wednesday",'2) Income'!$F$13:$F$32,"&lt;="&amp;$A772),0)))</f>
        <v/>
      </c>
      <c r="AD772" s="8" t="str">
        <f>IF(A772="","",IF(COUNTIF('2) Income'!$D$13:$D$32,"3rd Wednesday")=0,0,IF(A772=(A772-DAY(A772)+1+3*7-WEEKDAY(A772-DAY(A772)+8-4,1)),SUMIFS('2) Income'!$E$13:$E$32,'2) Income'!$D$13:$D$32,"3rd Wednesday",'2) Income'!$F$13:$F$32,"&lt;="&amp;$A772),0)))</f>
        <v/>
      </c>
      <c r="AE772" s="8" t="str">
        <f>IF(A772="","",IF(COUNTIF('2) Income'!$D$13:$D$32,"4th Wednesday")=0,0,IF(A772=(A772-DAY(A772)+1+4*7-WEEKDAY(A772-DAY(A772)+8-4,1)),SUMIFS('2) Income'!$E$13:$E$32,'2) Income'!$D$13:$D$32,"4th Wednesday",'2) Income'!$F$13:$F$32,"&lt;="&amp;$A772),0)))</f>
        <v/>
      </c>
      <c r="AF772" s="8" t="str" cm="1">
        <f t="array" ref="AF772">IF(A772="","",IF(COUNTIF('2) Income'!$D$13:$D$32,"Every 4 Weeks")=0,0,SUMPRODUCT(--(IFERROR(MOD(A772-'2) Income'!$F$13:$F$32,28),1)=0),--('2) Income'!$D$13:$D$32="Every 4 Weeks"),--('2) Income'!$F$13:$F$32&lt;=A772),'2) Income'!$E$13:$E$32)))</f>
        <v/>
      </c>
      <c r="AG772" s="8" t="str">
        <f>IF(A772="","",IF(COUNTIF('2) Income'!$D$13:$D$32,"Monthly")=0,0,IF(B772="N",SUMIFS('2) Income'!$E$13:$E$32,'2) Income'!$D$13:$D$32,"monthly",'2) Income'!$F$13:$F$32,"&lt;="&amp;$A772,'2) Income'!$I$13:$I$32,DAY(A772)),SUMIFS('2) Income'!$E$13:$E$32,'2) Income'!$D$13:$D$32,"monthly",'2) Income'!$F$13:$F$32,"&lt;="&amp;$A772,'2) Income'!$I$13:$I$32,"&gt;="&amp;DAY(A772)))))</f>
        <v/>
      </c>
      <c r="AH772" s="8" t="str" cm="1">
        <f t="array" ref="AH772">IF(A772="","",IF(COUNTIF('2) Income'!$D$13:$D$32,"Yearly")=0,0,SUMPRODUCT(--('2) Income'!$D$13:$D$32="Yearly"),--('2) Income'!$F$13:$F$32&lt;=A772),IF(B772="N",--('2) Income'!$I$13:$I$32=DAY(A772)),--('2) Income'!$I$13:$I$32&gt;=DAY(A772))),--(IFERROR(MOD('2) Income'!$H$13:$H$32-MONTH(A772)+12,12),1)=0),'2) Income'!$E$13:$E$32)))</f>
        <v/>
      </c>
      <c r="AI772" s="8" t="str">
        <f>IF(A772="","",IF(COUNTIF('2) Income'!$D$13:$D$32,"one-time")=0,0,SUMIFS('2) Income'!$E$13:$E$32,'2) Income'!$D$13:$D$32,"one-time",'2) Income'!$F$13:$F$32,"="&amp;$A772)))</f>
        <v/>
      </c>
      <c r="AJ772" s="9" t="str">
        <f t="shared" si="61"/>
        <v/>
      </c>
    </row>
    <row r="773" spans="1:36">
      <c r="A773" s="7" t="str">
        <f>IF(A772="","",IF(A772+1&lt;='1) Period'!$E$21,A772+1,""))</f>
        <v/>
      </c>
      <c r="B773" s="7" t="e">
        <f t="shared" si="62"/>
        <v>#VALUE!</v>
      </c>
      <c r="C773" t="e">
        <f t="shared" si="63"/>
        <v>#VALUE!</v>
      </c>
      <c r="D773" s="8" t="str">
        <f>IF(A773="","",IF(TEXT(A773,"dddd")='4) Happy Money'!$E$23,WAllowance,0))</f>
        <v/>
      </c>
      <c r="E773" s="8" t="str">
        <f>IF(A773="","",IF(B773="N",SUMIF(TMonthly[Day of the Month],DAY(A773),TMonthly[Amount]),SUMIF(TMonthly[Day of the Month],"&gt;="&amp;DAY(A773),TMonthly[Amount])))</f>
        <v/>
      </c>
      <c r="F773" s="8" t="str" cm="1">
        <f t="array" ref="F773">IF(A773="","",SUMPRODUCT(--(TYearly[Due Date]&lt;=A773),IF(B773="N",--(TYearly[Day]=DAY(A773)),--(TYearly[Day]&gt;=DAY(A773))),--(IFERROR(MOD(TYearly[Month]-MONTH(A773)+12,12),1)=0),TYearly[Amount]))</f>
        <v/>
      </c>
      <c r="G773" s="8" t="str">
        <f>IF(A773="","",SUMIF(TOneTime[Due Date],A773,TOneTime[Amount]))</f>
        <v/>
      </c>
      <c r="H773" s="8" t="str" cm="1">
        <f t="array" ref="H773">IF(A773="","",IF(COUNTIF(TOther[Frequency],$H$1)=0,0,SUMPRODUCT(--(IFERROR(MOD(A773-TOther[Start Date],7),1)=0),--(TOther[Frequency]=$H$1),--(TOther[Start Date]&lt;=A773),--(TOther[End Date Calc]&gt;=A773),TOther[Amount])))</f>
        <v/>
      </c>
      <c r="I773" s="8" t="str" cm="1">
        <f t="array" ref="I773">IF(A773="","",IF(COUNTIF(TOther[Frequency],$I$1)=0,0,SUMPRODUCT(--(IFERROR(MOD(A773-TOther[Start Date],14),1)=0),--(TOther[Frequency]=$I$1),--(TOther[Start Date]&lt;=A773),--(TOther[End Date Calc]&gt;=A773),TOther[Amount])))</f>
        <v/>
      </c>
      <c r="J773" s="8" t="str">
        <f>IF(A773="","",IF(COUNTIF(TOther[Frequency],$J$1)=0,0,IF(OR(DAY(A773)=1,DAY(A773)=15),SUMIFS(TOther[Amount],TOther[Frequency],$J$1,TOther[Start Date],"&lt;="&amp;$A773,TOther[End Date Calc],"&gt;="&amp;A773),0)))</f>
        <v/>
      </c>
      <c r="K773" s="8" t="str">
        <f>IF(A773="","",IF(COUNTIF(TOther[Frequency],$K$1)=0,0,IF(A773=(A773-DAY(A773)+1+2*7-WEEKDAY(A773-DAY(A773)+8-4,1)),SUMIFS(TOther[Amount],TOther[Frequency],$K$1,TOther[Start Date],"&lt;="&amp;$A773,TOther[End Date Calc],"&gt;="&amp;A773),0)))</f>
        <v/>
      </c>
      <c r="L773" s="8" t="str">
        <f>IF(A773="","",IF(COUNTIF(TOther[Frequency],$L$1)=0,0,IF(A773=(A773-DAY(A773)+1+3*7-WEEKDAY(A773-DAY(A773)+8-4,1)),SUMIFS(TOther[Amount],TOther[Frequency],$L$1,TOther[Start Date],"&lt;="&amp;$A773,TOther[End Date Calc],"&gt;="&amp;A773),0)))</f>
        <v/>
      </c>
      <c r="M773" s="8" t="str">
        <f>IF(A773="","",IF(COUNTIF(TOther[Frequency],$M$1)=0,0,IF(A773=(A773-DAY(A773)+1+4*7-WEEKDAY(A773-DAY(A773)+8-4,1)),SUMIFS(TOther[Amount],TOther[Frequency],$M$1,TOther[Start Date],"&lt;="&amp;$A773,TOther[End Date Calc],"&gt;="&amp;A773),0)))</f>
        <v/>
      </c>
      <c r="N773" s="8" t="str" cm="1">
        <f t="array" ref="N773">IF(A773="","",IF(COUNTIF(TOther[Frequency],$N$1)=0,0,SUMPRODUCT(--(IFERROR(MOD(A773-TOther[Start Date],28),1)=0),--(TOther[Frequency]=$N$1),--(TOther[Start Date]&lt;=A773),--(TOther[End Date Calc]&gt;=A773),TOther[Amount])))</f>
        <v/>
      </c>
      <c r="O773" s="8" t="str" cm="1">
        <f t="array" ref="O773">IF(A773="","",IF(COUNTIF(TOther[Frequency],$O$1)=0,0,SUMPRODUCT(--(IFERROR(MOD(A773-TOther[Start Date],42),1)=0),--(TOther[Frequency]=$O$1),--(TOther[Start Date]&lt;=A773),--(TOther[End Date Calc]&gt;=A773),TOther[Amount])))</f>
        <v/>
      </c>
      <c r="P773" s="8" t="str" cm="1">
        <f t="array" ref="P773">IF(A773="","",IF(COUNTIF(TOther[Frequency],$P$1)=0,0,SUMPRODUCT(--(IFERROR(MOD(A773-TOther[Start Date],56),1)=0),--(TOther[Frequency]=$P$1),--(TOther[Start Date]&lt;=A773),--(TOther[End Date Calc]&gt;=A773),TOther[Amount])))</f>
        <v/>
      </c>
      <c r="Q773" s="8" t="str">
        <f>IF(A773="","",IF(COUNTIF(TOther[Frequency],$Q$1)=0,0,IF(B773="N",SUMIFS(TOther[Amount],TOther[Frequency],$Q$1,TOther[Start Date],"&lt;="&amp;$A773,TOther[End Date Calc],"&gt;="&amp;A773,TOther[Start Day],DAY(A773)),SUMIFS(TOther[Amount],TOther[Frequency],$Q$1,TOther[Start Date],"&lt;="&amp;$A773,TOther[End Date Calc],"&gt;="&amp;A773,TOther[Start Day],"&gt;="&amp;DAY(A773)))))</f>
        <v/>
      </c>
      <c r="R773" s="8" t="str" cm="1">
        <f t="array" ref="R773">IF(A773="","",IF(COUNTIF(TOther[Frequency],R$1)=0,0,SUMPRODUCT(--(TOther[Frequency]=R$1),--(TOther[Start Date]&lt;=A773),--(TOther[End Date Calc]&gt;=A773),IF(B773="N",--(TOther[Start Day]=DAY(A773)),--(TOther[Start Day]&gt;=DAY(A773))),--(IFERROR(MOD(TOther[Start Month]-MONTH(A773)+2,2),1)=0),TOther[Amount])))</f>
        <v/>
      </c>
      <c r="S773" s="8" t="str" cm="1">
        <f t="array" ref="S773">IF(A773="","",IF(COUNTIF(TOther[Frequency],S$1)=0,0,SUMPRODUCT(--(TOther[Frequency]=S$1),--(TOther[Start Date]&lt;=A773),--(TOther[End Date Calc]&gt;=A773),IF(B773="N",--(TOther[Start Day]=DAY(A773)),--(TOther[Start Day]&gt;=DAY(A773))),--(IFERROR(MOD(TOther[Start Month]-MONTH(A773)+3,3),1)=0),TOther[Amount])))</f>
        <v/>
      </c>
      <c r="T773" s="8" t="str" cm="1">
        <f t="array" ref="T773">IF($A773="","",IF(COUNTIF(TOther[Frequency],T$1)=0,0,SUMPRODUCT(--(TOther[Frequency]=T$1),--(TOther[Start Date]&lt;=$A773),--(TOther[End Date Calc]&gt;=$A773),IF($B773="N",--(TOther[Start Day]=DAY($A773)),--(TOther[Start Day]&gt;=DAY($A773))),--(IFERROR(MOD(TOther[Start Month]-MONTH($A773)+4,4),1)=0),TOther[Amount])))</f>
        <v/>
      </c>
      <c r="U773" s="8" t="str" cm="1">
        <f t="array" ref="U773">IF(A773="","",IF(COUNTIF(TOther[Frequency],$U$1)=0,0,SUMPRODUCT(--(TOther[Frequency]=$U$1),--(TOther[Start Date]&lt;=A773),--(TOther[End Date Calc]&gt;=A773),IF(B773="N",--(TOther[Start Day]=DAY(A773)),--(TOther[Start Day]&gt;=DAY(A773))),--(IFERROR(MOD(TOther[Start Month]-MONTH(A773)+6,6),1)=0),TOther[Amount])))</f>
        <v/>
      </c>
      <c r="V773" s="8" t="str" cm="1">
        <f t="array" ref="V773">IF(A773="","",IF(COUNTIF(TOther[Frequency],$V$1)=0,0,SUMPRODUCT(--(TOther[Frequency]=$V$1),--(TOther[Start Date]&lt;=A773),--(TOther[End Date Calc]&gt;=A773),IF(B773="N",--(TOther[Start Day]=DAY(A773)),--(TOther[Start Day]&gt;=DAY(A773))),--(IFERROR(MOD(TOther[Start Month]-MONTH(A773)+12,12),1)=0),TOther[Amount])))</f>
        <v/>
      </c>
      <c r="W773" s="8" t="str">
        <f>IF(A773="","",SUMIFS(TOther[Amount],TOther[Start Date],A773,TOther[Frequency],$W$1))</f>
        <v/>
      </c>
      <c r="X773" s="9" t="str">
        <f t="shared" si="60"/>
        <v/>
      </c>
      <c r="Y773" s="9" t="str">
        <f t="shared" si="64"/>
        <v/>
      </c>
      <c r="Z773" s="8" t="str" cm="1">
        <f t="array" ref="Z773">IF(A773="","",IF(COUNTIF('2) Income'!$D$13:$D$32,"Weekly")=0,0,SUMPRODUCT(--(IFERROR(MOD(A773-'2) Income'!$F$13:$F$32,7),1)=0),--('2) Income'!$D$13:$D$32="Weekly"),--('2) Income'!$F$13:$F$32&lt;=A773),'2) Income'!$E$13:$E$32)))</f>
        <v/>
      </c>
      <c r="AA773" s="8" t="str" cm="1">
        <f t="array" ref="AA773">IF(A773="","",IF(COUNTIF('2) Income'!$D$13:$D$32,"Every Other Week")=0,0,SUMPRODUCT(--(IFERROR(MOD(A773-'2) Income'!$F$13:$F$32,14),1)=0),--('2) Income'!$D$13:$D$32="Every Other Week"),--('2) Income'!$F$13:$F$32&lt;=A773),'2) Income'!$E$13:$E$32)))</f>
        <v/>
      </c>
      <c r="AB773" s="8" t="str">
        <f>IF(A773="","",IF(COUNTIF('2) Income'!$D$13:$D$32,"1st and 15th")=0,0,IF(OR(DAY(A773)=1,DAY(A773)=15),SUMIFS('2) Income'!$E$13:$E$32,'2) Income'!$D$13:$D$32,"1st and 15th",'2) Income'!$F$13:$F$32,"&lt;="&amp;$A773),0)))</f>
        <v/>
      </c>
      <c r="AC773" s="8" t="str">
        <f>IF(A773="","",IF(COUNTIF('2) Income'!$D$13:$D$32,"2nd Wednesday")=0,0,IF(A773=(A773-DAY(A773)+1+2*7-WEEKDAY(A773-DAY(A773)+8-4,1)),SUMIFS('2) Income'!$E$13:$E$32,'2) Income'!$D$13:$D$32,"2nd Wednesday",'2) Income'!$F$13:$F$32,"&lt;="&amp;$A773),0)))</f>
        <v/>
      </c>
      <c r="AD773" s="8" t="str">
        <f>IF(A773="","",IF(COUNTIF('2) Income'!$D$13:$D$32,"3rd Wednesday")=0,0,IF(A773=(A773-DAY(A773)+1+3*7-WEEKDAY(A773-DAY(A773)+8-4,1)),SUMIFS('2) Income'!$E$13:$E$32,'2) Income'!$D$13:$D$32,"3rd Wednesday",'2) Income'!$F$13:$F$32,"&lt;="&amp;$A773),0)))</f>
        <v/>
      </c>
      <c r="AE773" s="8" t="str">
        <f>IF(A773="","",IF(COUNTIF('2) Income'!$D$13:$D$32,"4th Wednesday")=0,0,IF(A773=(A773-DAY(A773)+1+4*7-WEEKDAY(A773-DAY(A773)+8-4,1)),SUMIFS('2) Income'!$E$13:$E$32,'2) Income'!$D$13:$D$32,"4th Wednesday",'2) Income'!$F$13:$F$32,"&lt;="&amp;$A773),0)))</f>
        <v/>
      </c>
      <c r="AF773" s="8" t="str" cm="1">
        <f t="array" ref="AF773">IF(A773="","",IF(COUNTIF('2) Income'!$D$13:$D$32,"Every 4 Weeks")=0,0,SUMPRODUCT(--(IFERROR(MOD(A773-'2) Income'!$F$13:$F$32,28),1)=0),--('2) Income'!$D$13:$D$32="Every 4 Weeks"),--('2) Income'!$F$13:$F$32&lt;=A773),'2) Income'!$E$13:$E$32)))</f>
        <v/>
      </c>
      <c r="AG773" s="8" t="str">
        <f>IF(A773="","",IF(COUNTIF('2) Income'!$D$13:$D$32,"Monthly")=0,0,IF(B773="N",SUMIFS('2) Income'!$E$13:$E$32,'2) Income'!$D$13:$D$32,"monthly",'2) Income'!$F$13:$F$32,"&lt;="&amp;$A773,'2) Income'!$I$13:$I$32,DAY(A773)),SUMIFS('2) Income'!$E$13:$E$32,'2) Income'!$D$13:$D$32,"monthly",'2) Income'!$F$13:$F$32,"&lt;="&amp;$A773,'2) Income'!$I$13:$I$32,"&gt;="&amp;DAY(A773)))))</f>
        <v/>
      </c>
      <c r="AH773" s="8" t="str" cm="1">
        <f t="array" ref="AH773">IF(A773="","",IF(COUNTIF('2) Income'!$D$13:$D$32,"Yearly")=0,0,SUMPRODUCT(--('2) Income'!$D$13:$D$32="Yearly"),--('2) Income'!$F$13:$F$32&lt;=A773),IF(B773="N",--('2) Income'!$I$13:$I$32=DAY(A773)),--('2) Income'!$I$13:$I$32&gt;=DAY(A773))),--(IFERROR(MOD('2) Income'!$H$13:$H$32-MONTH(A773)+12,12),1)=0),'2) Income'!$E$13:$E$32)))</f>
        <v/>
      </c>
      <c r="AI773" s="8" t="str">
        <f>IF(A773="","",IF(COUNTIF('2) Income'!$D$13:$D$32,"one-time")=0,0,SUMIFS('2) Income'!$E$13:$E$32,'2) Income'!$D$13:$D$32,"one-time",'2) Income'!$F$13:$F$32,"="&amp;$A773)))</f>
        <v/>
      </c>
      <c r="AJ773" s="9" t="str">
        <f t="shared" si="61"/>
        <v/>
      </c>
    </row>
    <row r="774" spans="1:36">
      <c r="A774" s="7" t="str">
        <f>IF(A773="","",IF(A773+1&lt;='1) Period'!$E$21,A773+1,""))</f>
        <v/>
      </c>
      <c r="B774" s="7" t="e">
        <f t="shared" si="62"/>
        <v>#VALUE!</v>
      </c>
      <c r="C774" t="e">
        <f t="shared" si="63"/>
        <v>#VALUE!</v>
      </c>
      <c r="D774" s="8" t="str">
        <f>IF(A774="","",IF(TEXT(A774,"dddd")='4) Happy Money'!$E$23,WAllowance,0))</f>
        <v/>
      </c>
      <c r="E774" s="8" t="str">
        <f>IF(A774="","",IF(B774="N",SUMIF(TMonthly[Day of the Month],DAY(A774),TMonthly[Amount]),SUMIF(TMonthly[Day of the Month],"&gt;="&amp;DAY(A774),TMonthly[Amount])))</f>
        <v/>
      </c>
      <c r="F774" s="8" t="str" cm="1">
        <f t="array" ref="F774">IF(A774="","",SUMPRODUCT(--(TYearly[Due Date]&lt;=A774),IF(B774="N",--(TYearly[Day]=DAY(A774)),--(TYearly[Day]&gt;=DAY(A774))),--(IFERROR(MOD(TYearly[Month]-MONTH(A774)+12,12),1)=0),TYearly[Amount]))</f>
        <v/>
      </c>
      <c r="G774" s="8" t="str">
        <f>IF(A774="","",SUMIF(TOneTime[Due Date],A774,TOneTime[Amount]))</f>
        <v/>
      </c>
      <c r="H774" s="8" t="str" cm="1">
        <f t="array" ref="H774">IF(A774="","",IF(COUNTIF(TOther[Frequency],$H$1)=0,0,SUMPRODUCT(--(IFERROR(MOD(A774-TOther[Start Date],7),1)=0),--(TOther[Frequency]=$H$1),--(TOther[Start Date]&lt;=A774),--(TOther[End Date Calc]&gt;=A774),TOther[Amount])))</f>
        <v/>
      </c>
      <c r="I774" s="8" t="str" cm="1">
        <f t="array" ref="I774">IF(A774="","",IF(COUNTIF(TOther[Frequency],$I$1)=0,0,SUMPRODUCT(--(IFERROR(MOD(A774-TOther[Start Date],14),1)=0),--(TOther[Frequency]=$I$1),--(TOther[Start Date]&lt;=A774),--(TOther[End Date Calc]&gt;=A774),TOther[Amount])))</f>
        <v/>
      </c>
      <c r="J774" s="8" t="str">
        <f>IF(A774="","",IF(COUNTIF(TOther[Frequency],$J$1)=0,0,IF(OR(DAY(A774)=1,DAY(A774)=15),SUMIFS(TOther[Amount],TOther[Frequency],$J$1,TOther[Start Date],"&lt;="&amp;$A774,TOther[End Date Calc],"&gt;="&amp;A774),0)))</f>
        <v/>
      </c>
      <c r="K774" s="8" t="str">
        <f>IF(A774="","",IF(COUNTIF(TOther[Frequency],$K$1)=0,0,IF(A774=(A774-DAY(A774)+1+2*7-WEEKDAY(A774-DAY(A774)+8-4,1)),SUMIFS(TOther[Amount],TOther[Frequency],$K$1,TOther[Start Date],"&lt;="&amp;$A774,TOther[End Date Calc],"&gt;="&amp;A774),0)))</f>
        <v/>
      </c>
      <c r="L774" s="8" t="str">
        <f>IF(A774="","",IF(COUNTIF(TOther[Frequency],$L$1)=0,0,IF(A774=(A774-DAY(A774)+1+3*7-WEEKDAY(A774-DAY(A774)+8-4,1)),SUMIFS(TOther[Amount],TOther[Frequency],$L$1,TOther[Start Date],"&lt;="&amp;$A774,TOther[End Date Calc],"&gt;="&amp;A774),0)))</f>
        <v/>
      </c>
      <c r="M774" s="8" t="str">
        <f>IF(A774="","",IF(COUNTIF(TOther[Frequency],$M$1)=0,0,IF(A774=(A774-DAY(A774)+1+4*7-WEEKDAY(A774-DAY(A774)+8-4,1)),SUMIFS(TOther[Amount],TOther[Frequency],$M$1,TOther[Start Date],"&lt;="&amp;$A774,TOther[End Date Calc],"&gt;="&amp;A774),0)))</f>
        <v/>
      </c>
      <c r="N774" s="8" t="str" cm="1">
        <f t="array" ref="N774">IF(A774="","",IF(COUNTIF(TOther[Frequency],$N$1)=0,0,SUMPRODUCT(--(IFERROR(MOD(A774-TOther[Start Date],28),1)=0),--(TOther[Frequency]=$N$1),--(TOther[Start Date]&lt;=A774),--(TOther[End Date Calc]&gt;=A774),TOther[Amount])))</f>
        <v/>
      </c>
      <c r="O774" s="8" t="str" cm="1">
        <f t="array" ref="O774">IF(A774="","",IF(COUNTIF(TOther[Frequency],$O$1)=0,0,SUMPRODUCT(--(IFERROR(MOD(A774-TOther[Start Date],42),1)=0),--(TOther[Frequency]=$O$1),--(TOther[Start Date]&lt;=A774),--(TOther[End Date Calc]&gt;=A774),TOther[Amount])))</f>
        <v/>
      </c>
      <c r="P774" s="8" t="str" cm="1">
        <f t="array" ref="P774">IF(A774="","",IF(COUNTIF(TOther[Frequency],$P$1)=0,0,SUMPRODUCT(--(IFERROR(MOD(A774-TOther[Start Date],56),1)=0),--(TOther[Frequency]=$P$1),--(TOther[Start Date]&lt;=A774),--(TOther[End Date Calc]&gt;=A774),TOther[Amount])))</f>
        <v/>
      </c>
      <c r="Q774" s="8" t="str">
        <f>IF(A774="","",IF(COUNTIF(TOther[Frequency],$Q$1)=0,0,IF(B774="N",SUMIFS(TOther[Amount],TOther[Frequency],$Q$1,TOther[Start Date],"&lt;="&amp;$A774,TOther[End Date Calc],"&gt;="&amp;A774,TOther[Start Day],DAY(A774)),SUMIFS(TOther[Amount],TOther[Frequency],$Q$1,TOther[Start Date],"&lt;="&amp;$A774,TOther[End Date Calc],"&gt;="&amp;A774,TOther[Start Day],"&gt;="&amp;DAY(A774)))))</f>
        <v/>
      </c>
      <c r="R774" s="8" t="str" cm="1">
        <f t="array" ref="R774">IF(A774="","",IF(COUNTIF(TOther[Frequency],R$1)=0,0,SUMPRODUCT(--(TOther[Frequency]=R$1),--(TOther[Start Date]&lt;=A774),--(TOther[End Date Calc]&gt;=A774),IF(B774="N",--(TOther[Start Day]=DAY(A774)),--(TOther[Start Day]&gt;=DAY(A774))),--(IFERROR(MOD(TOther[Start Month]-MONTH(A774)+2,2),1)=0),TOther[Amount])))</f>
        <v/>
      </c>
      <c r="S774" s="8" t="str" cm="1">
        <f t="array" ref="S774">IF(A774="","",IF(COUNTIF(TOther[Frequency],S$1)=0,0,SUMPRODUCT(--(TOther[Frequency]=S$1),--(TOther[Start Date]&lt;=A774),--(TOther[End Date Calc]&gt;=A774),IF(B774="N",--(TOther[Start Day]=DAY(A774)),--(TOther[Start Day]&gt;=DAY(A774))),--(IFERROR(MOD(TOther[Start Month]-MONTH(A774)+3,3),1)=0),TOther[Amount])))</f>
        <v/>
      </c>
      <c r="T774" s="8" t="str" cm="1">
        <f t="array" ref="T774">IF($A774="","",IF(COUNTIF(TOther[Frequency],T$1)=0,0,SUMPRODUCT(--(TOther[Frequency]=T$1),--(TOther[Start Date]&lt;=$A774),--(TOther[End Date Calc]&gt;=$A774),IF($B774="N",--(TOther[Start Day]=DAY($A774)),--(TOther[Start Day]&gt;=DAY($A774))),--(IFERROR(MOD(TOther[Start Month]-MONTH($A774)+4,4),1)=0),TOther[Amount])))</f>
        <v/>
      </c>
      <c r="U774" s="8" t="str" cm="1">
        <f t="array" ref="U774">IF(A774="","",IF(COUNTIF(TOther[Frequency],$U$1)=0,0,SUMPRODUCT(--(TOther[Frequency]=$U$1),--(TOther[Start Date]&lt;=A774),--(TOther[End Date Calc]&gt;=A774),IF(B774="N",--(TOther[Start Day]=DAY(A774)),--(TOther[Start Day]&gt;=DAY(A774))),--(IFERROR(MOD(TOther[Start Month]-MONTH(A774)+6,6),1)=0),TOther[Amount])))</f>
        <v/>
      </c>
      <c r="V774" s="8" t="str" cm="1">
        <f t="array" ref="V774">IF(A774="","",IF(COUNTIF(TOther[Frequency],$V$1)=0,0,SUMPRODUCT(--(TOther[Frequency]=$V$1),--(TOther[Start Date]&lt;=A774),--(TOther[End Date Calc]&gt;=A774),IF(B774="N",--(TOther[Start Day]=DAY(A774)),--(TOther[Start Day]&gt;=DAY(A774))),--(IFERROR(MOD(TOther[Start Month]-MONTH(A774)+12,12),1)=0),TOther[Amount])))</f>
        <v/>
      </c>
      <c r="W774" s="8" t="str">
        <f>IF(A774="","",SUMIFS(TOther[Amount],TOther[Start Date],A774,TOther[Frequency],$W$1))</f>
        <v/>
      </c>
      <c r="X774" s="9" t="str">
        <f t="shared" si="60"/>
        <v/>
      </c>
      <c r="Y774" s="9" t="str">
        <f t="shared" si="64"/>
        <v/>
      </c>
      <c r="Z774" s="8" t="str" cm="1">
        <f t="array" ref="Z774">IF(A774="","",IF(COUNTIF('2) Income'!$D$13:$D$32,"Weekly")=0,0,SUMPRODUCT(--(IFERROR(MOD(A774-'2) Income'!$F$13:$F$32,7),1)=0),--('2) Income'!$D$13:$D$32="Weekly"),--('2) Income'!$F$13:$F$32&lt;=A774),'2) Income'!$E$13:$E$32)))</f>
        <v/>
      </c>
      <c r="AA774" s="8" t="str" cm="1">
        <f t="array" ref="AA774">IF(A774="","",IF(COUNTIF('2) Income'!$D$13:$D$32,"Every Other Week")=0,0,SUMPRODUCT(--(IFERROR(MOD(A774-'2) Income'!$F$13:$F$32,14),1)=0),--('2) Income'!$D$13:$D$32="Every Other Week"),--('2) Income'!$F$13:$F$32&lt;=A774),'2) Income'!$E$13:$E$32)))</f>
        <v/>
      </c>
      <c r="AB774" s="8" t="str">
        <f>IF(A774="","",IF(COUNTIF('2) Income'!$D$13:$D$32,"1st and 15th")=0,0,IF(OR(DAY(A774)=1,DAY(A774)=15),SUMIFS('2) Income'!$E$13:$E$32,'2) Income'!$D$13:$D$32,"1st and 15th",'2) Income'!$F$13:$F$32,"&lt;="&amp;$A774),0)))</f>
        <v/>
      </c>
      <c r="AC774" s="8" t="str">
        <f>IF(A774="","",IF(COUNTIF('2) Income'!$D$13:$D$32,"2nd Wednesday")=0,0,IF(A774=(A774-DAY(A774)+1+2*7-WEEKDAY(A774-DAY(A774)+8-4,1)),SUMIFS('2) Income'!$E$13:$E$32,'2) Income'!$D$13:$D$32,"2nd Wednesday",'2) Income'!$F$13:$F$32,"&lt;="&amp;$A774),0)))</f>
        <v/>
      </c>
      <c r="AD774" s="8" t="str">
        <f>IF(A774="","",IF(COUNTIF('2) Income'!$D$13:$D$32,"3rd Wednesday")=0,0,IF(A774=(A774-DAY(A774)+1+3*7-WEEKDAY(A774-DAY(A774)+8-4,1)),SUMIFS('2) Income'!$E$13:$E$32,'2) Income'!$D$13:$D$32,"3rd Wednesday",'2) Income'!$F$13:$F$32,"&lt;="&amp;$A774),0)))</f>
        <v/>
      </c>
      <c r="AE774" s="8" t="str">
        <f>IF(A774="","",IF(COUNTIF('2) Income'!$D$13:$D$32,"4th Wednesday")=0,0,IF(A774=(A774-DAY(A774)+1+4*7-WEEKDAY(A774-DAY(A774)+8-4,1)),SUMIFS('2) Income'!$E$13:$E$32,'2) Income'!$D$13:$D$32,"4th Wednesday",'2) Income'!$F$13:$F$32,"&lt;="&amp;$A774),0)))</f>
        <v/>
      </c>
      <c r="AF774" s="8" t="str" cm="1">
        <f t="array" ref="AF774">IF(A774="","",IF(COUNTIF('2) Income'!$D$13:$D$32,"Every 4 Weeks")=0,0,SUMPRODUCT(--(IFERROR(MOD(A774-'2) Income'!$F$13:$F$32,28),1)=0),--('2) Income'!$D$13:$D$32="Every 4 Weeks"),--('2) Income'!$F$13:$F$32&lt;=A774),'2) Income'!$E$13:$E$32)))</f>
        <v/>
      </c>
      <c r="AG774" s="8" t="str">
        <f>IF(A774="","",IF(COUNTIF('2) Income'!$D$13:$D$32,"Monthly")=0,0,IF(B774="N",SUMIFS('2) Income'!$E$13:$E$32,'2) Income'!$D$13:$D$32,"monthly",'2) Income'!$F$13:$F$32,"&lt;="&amp;$A774,'2) Income'!$I$13:$I$32,DAY(A774)),SUMIFS('2) Income'!$E$13:$E$32,'2) Income'!$D$13:$D$32,"monthly",'2) Income'!$F$13:$F$32,"&lt;="&amp;$A774,'2) Income'!$I$13:$I$32,"&gt;="&amp;DAY(A774)))))</f>
        <v/>
      </c>
      <c r="AH774" s="8" t="str" cm="1">
        <f t="array" ref="AH774">IF(A774="","",IF(COUNTIF('2) Income'!$D$13:$D$32,"Yearly")=0,0,SUMPRODUCT(--('2) Income'!$D$13:$D$32="Yearly"),--('2) Income'!$F$13:$F$32&lt;=A774),IF(B774="N",--('2) Income'!$I$13:$I$32=DAY(A774)),--('2) Income'!$I$13:$I$32&gt;=DAY(A774))),--(IFERROR(MOD('2) Income'!$H$13:$H$32-MONTH(A774)+12,12),1)=0),'2) Income'!$E$13:$E$32)))</f>
        <v/>
      </c>
      <c r="AI774" s="8" t="str">
        <f>IF(A774="","",IF(COUNTIF('2) Income'!$D$13:$D$32,"one-time")=0,0,SUMIFS('2) Income'!$E$13:$E$32,'2) Income'!$D$13:$D$32,"one-time",'2) Income'!$F$13:$F$32,"="&amp;$A774)))</f>
        <v/>
      </c>
      <c r="AJ774" s="9" t="str">
        <f t="shared" si="61"/>
        <v/>
      </c>
    </row>
    <row r="775" spans="1:36">
      <c r="A775" s="7" t="str">
        <f>IF(A774="","",IF(A774+1&lt;='1) Period'!$E$21,A774+1,""))</f>
        <v/>
      </c>
      <c r="B775" s="7" t="e">
        <f t="shared" si="62"/>
        <v>#VALUE!</v>
      </c>
      <c r="C775" t="e">
        <f t="shared" si="63"/>
        <v>#VALUE!</v>
      </c>
      <c r="D775" s="8" t="str">
        <f>IF(A775="","",IF(TEXT(A775,"dddd")='4) Happy Money'!$E$23,WAllowance,0))</f>
        <v/>
      </c>
      <c r="E775" s="8" t="str">
        <f>IF(A775="","",IF(B775="N",SUMIF(TMonthly[Day of the Month],DAY(A775),TMonthly[Amount]),SUMIF(TMonthly[Day of the Month],"&gt;="&amp;DAY(A775),TMonthly[Amount])))</f>
        <v/>
      </c>
      <c r="F775" s="8" t="str" cm="1">
        <f t="array" ref="F775">IF(A775="","",SUMPRODUCT(--(TYearly[Due Date]&lt;=A775),IF(B775="N",--(TYearly[Day]=DAY(A775)),--(TYearly[Day]&gt;=DAY(A775))),--(IFERROR(MOD(TYearly[Month]-MONTH(A775)+12,12),1)=0),TYearly[Amount]))</f>
        <v/>
      </c>
      <c r="G775" s="8" t="str">
        <f>IF(A775="","",SUMIF(TOneTime[Due Date],A775,TOneTime[Amount]))</f>
        <v/>
      </c>
      <c r="H775" s="8" t="str" cm="1">
        <f t="array" ref="H775">IF(A775="","",IF(COUNTIF(TOther[Frequency],$H$1)=0,0,SUMPRODUCT(--(IFERROR(MOD(A775-TOther[Start Date],7),1)=0),--(TOther[Frequency]=$H$1),--(TOther[Start Date]&lt;=A775),--(TOther[End Date Calc]&gt;=A775),TOther[Amount])))</f>
        <v/>
      </c>
      <c r="I775" s="8" t="str" cm="1">
        <f t="array" ref="I775">IF(A775="","",IF(COUNTIF(TOther[Frequency],$I$1)=0,0,SUMPRODUCT(--(IFERROR(MOD(A775-TOther[Start Date],14),1)=0),--(TOther[Frequency]=$I$1),--(TOther[Start Date]&lt;=A775),--(TOther[End Date Calc]&gt;=A775),TOther[Amount])))</f>
        <v/>
      </c>
      <c r="J775" s="8" t="str">
        <f>IF(A775="","",IF(COUNTIF(TOther[Frequency],$J$1)=0,0,IF(OR(DAY(A775)=1,DAY(A775)=15),SUMIFS(TOther[Amount],TOther[Frequency],$J$1,TOther[Start Date],"&lt;="&amp;$A775,TOther[End Date Calc],"&gt;="&amp;A775),0)))</f>
        <v/>
      </c>
      <c r="K775" s="8" t="str">
        <f>IF(A775="","",IF(COUNTIF(TOther[Frequency],$K$1)=0,0,IF(A775=(A775-DAY(A775)+1+2*7-WEEKDAY(A775-DAY(A775)+8-4,1)),SUMIFS(TOther[Amount],TOther[Frequency],$K$1,TOther[Start Date],"&lt;="&amp;$A775,TOther[End Date Calc],"&gt;="&amp;A775),0)))</f>
        <v/>
      </c>
      <c r="L775" s="8" t="str">
        <f>IF(A775="","",IF(COUNTIF(TOther[Frequency],$L$1)=0,0,IF(A775=(A775-DAY(A775)+1+3*7-WEEKDAY(A775-DAY(A775)+8-4,1)),SUMIFS(TOther[Amount],TOther[Frequency],$L$1,TOther[Start Date],"&lt;="&amp;$A775,TOther[End Date Calc],"&gt;="&amp;A775),0)))</f>
        <v/>
      </c>
      <c r="M775" s="8" t="str">
        <f>IF(A775="","",IF(COUNTIF(TOther[Frequency],$M$1)=0,0,IF(A775=(A775-DAY(A775)+1+4*7-WEEKDAY(A775-DAY(A775)+8-4,1)),SUMIFS(TOther[Amount],TOther[Frequency],$M$1,TOther[Start Date],"&lt;="&amp;$A775,TOther[End Date Calc],"&gt;="&amp;A775),0)))</f>
        <v/>
      </c>
      <c r="N775" s="8" t="str" cm="1">
        <f t="array" ref="N775">IF(A775="","",IF(COUNTIF(TOther[Frequency],$N$1)=0,0,SUMPRODUCT(--(IFERROR(MOD(A775-TOther[Start Date],28),1)=0),--(TOther[Frequency]=$N$1),--(TOther[Start Date]&lt;=A775),--(TOther[End Date Calc]&gt;=A775),TOther[Amount])))</f>
        <v/>
      </c>
      <c r="O775" s="8" t="str" cm="1">
        <f t="array" ref="O775">IF(A775="","",IF(COUNTIF(TOther[Frequency],$O$1)=0,0,SUMPRODUCT(--(IFERROR(MOD(A775-TOther[Start Date],42),1)=0),--(TOther[Frequency]=$O$1),--(TOther[Start Date]&lt;=A775),--(TOther[End Date Calc]&gt;=A775),TOther[Amount])))</f>
        <v/>
      </c>
      <c r="P775" s="8" t="str" cm="1">
        <f t="array" ref="P775">IF(A775="","",IF(COUNTIF(TOther[Frequency],$P$1)=0,0,SUMPRODUCT(--(IFERROR(MOD(A775-TOther[Start Date],56),1)=0),--(TOther[Frequency]=$P$1),--(TOther[Start Date]&lt;=A775),--(TOther[End Date Calc]&gt;=A775),TOther[Amount])))</f>
        <v/>
      </c>
      <c r="Q775" s="8" t="str">
        <f>IF(A775="","",IF(COUNTIF(TOther[Frequency],$Q$1)=0,0,IF(B775="N",SUMIFS(TOther[Amount],TOther[Frequency],$Q$1,TOther[Start Date],"&lt;="&amp;$A775,TOther[End Date Calc],"&gt;="&amp;A775,TOther[Start Day],DAY(A775)),SUMIFS(TOther[Amount],TOther[Frequency],$Q$1,TOther[Start Date],"&lt;="&amp;$A775,TOther[End Date Calc],"&gt;="&amp;A775,TOther[Start Day],"&gt;="&amp;DAY(A775)))))</f>
        <v/>
      </c>
      <c r="R775" s="8" t="str" cm="1">
        <f t="array" ref="R775">IF(A775="","",IF(COUNTIF(TOther[Frequency],R$1)=0,0,SUMPRODUCT(--(TOther[Frequency]=R$1),--(TOther[Start Date]&lt;=A775),--(TOther[End Date Calc]&gt;=A775),IF(B775="N",--(TOther[Start Day]=DAY(A775)),--(TOther[Start Day]&gt;=DAY(A775))),--(IFERROR(MOD(TOther[Start Month]-MONTH(A775)+2,2),1)=0),TOther[Amount])))</f>
        <v/>
      </c>
      <c r="S775" s="8" t="str" cm="1">
        <f t="array" ref="S775">IF(A775="","",IF(COUNTIF(TOther[Frequency],S$1)=0,0,SUMPRODUCT(--(TOther[Frequency]=S$1),--(TOther[Start Date]&lt;=A775),--(TOther[End Date Calc]&gt;=A775),IF(B775="N",--(TOther[Start Day]=DAY(A775)),--(TOther[Start Day]&gt;=DAY(A775))),--(IFERROR(MOD(TOther[Start Month]-MONTH(A775)+3,3),1)=0),TOther[Amount])))</f>
        <v/>
      </c>
      <c r="T775" s="8" t="str" cm="1">
        <f t="array" ref="T775">IF($A775="","",IF(COUNTIF(TOther[Frequency],T$1)=0,0,SUMPRODUCT(--(TOther[Frequency]=T$1),--(TOther[Start Date]&lt;=$A775),--(TOther[End Date Calc]&gt;=$A775),IF($B775="N",--(TOther[Start Day]=DAY($A775)),--(TOther[Start Day]&gt;=DAY($A775))),--(IFERROR(MOD(TOther[Start Month]-MONTH($A775)+4,4),1)=0),TOther[Amount])))</f>
        <v/>
      </c>
      <c r="U775" s="8" t="str" cm="1">
        <f t="array" ref="U775">IF(A775="","",IF(COUNTIF(TOther[Frequency],$U$1)=0,0,SUMPRODUCT(--(TOther[Frequency]=$U$1),--(TOther[Start Date]&lt;=A775),--(TOther[End Date Calc]&gt;=A775),IF(B775="N",--(TOther[Start Day]=DAY(A775)),--(TOther[Start Day]&gt;=DAY(A775))),--(IFERROR(MOD(TOther[Start Month]-MONTH(A775)+6,6),1)=0),TOther[Amount])))</f>
        <v/>
      </c>
      <c r="V775" s="8" t="str" cm="1">
        <f t="array" ref="V775">IF(A775="","",IF(COUNTIF(TOther[Frequency],$V$1)=0,0,SUMPRODUCT(--(TOther[Frequency]=$V$1),--(TOther[Start Date]&lt;=A775),--(TOther[End Date Calc]&gt;=A775),IF(B775="N",--(TOther[Start Day]=DAY(A775)),--(TOther[Start Day]&gt;=DAY(A775))),--(IFERROR(MOD(TOther[Start Month]-MONTH(A775)+12,12),1)=0),TOther[Amount])))</f>
        <v/>
      </c>
      <c r="W775" s="8" t="str">
        <f>IF(A775="","",SUMIFS(TOther[Amount],TOther[Start Date],A775,TOther[Frequency],$W$1))</f>
        <v/>
      </c>
      <c r="X775" s="9" t="str">
        <f t="shared" si="60"/>
        <v/>
      </c>
      <c r="Y775" s="9" t="str">
        <f t="shared" si="64"/>
        <v/>
      </c>
      <c r="Z775" s="8" t="str" cm="1">
        <f t="array" ref="Z775">IF(A775="","",IF(COUNTIF('2) Income'!$D$13:$D$32,"Weekly")=0,0,SUMPRODUCT(--(IFERROR(MOD(A775-'2) Income'!$F$13:$F$32,7),1)=0),--('2) Income'!$D$13:$D$32="Weekly"),--('2) Income'!$F$13:$F$32&lt;=A775),'2) Income'!$E$13:$E$32)))</f>
        <v/>
      </c>
      <c r="AA775" s="8" t="str" cm="1">
        <f t="array" ref="AA775">IF(A775="","",IF(COUNTIF('2) Income'!$D$13:$D$32,"Every Other Week")=0,0,SUMPRODUCT(--(IFERROR(MOD(A775-'2) Income'!$F$13:$F$32,14),1)=0),--('2) Income'!$D$13:$D$32="Every Other Week"),--('2) Income'!$F$13:$F$32&lt;=A775),'2) Income'!$E$13:$E$32)))</f>
        <v/>
      </c>
      <c r="AB775" s="8" t="str">
        <f>IF(A775="","",IF(COUNTIF('2) Income'!$D$13:$D$32,"1st and 15th")=0,0,IF(OR(DAY(A775)=1,DAY(A775)=15),SUMIFS('2) Income'!$E$13:$E$32,'2) Income'!$D$13:$D$32,"1st and 15th",'2) Income'!$F$13:$F$32,"&lt;="&amp;$A775),0)))</f>
        <v/>
      </c>
      <c r="AC775" s="8" t="str">
        <f>IF(A775="","",IF(COUNTIF('2) Income'!$D$13:$D$32,"2nd Wednesday")=0,0,IF(A775=(A775-DAY(A775)+1+2*7-WEEKDAY(A775-DAY(A775)+8-4,1)),SUMIFS('2) Income'!$E$13:$E$32,'2) Income'!$D$13:$D$32,"2nd Wednesday",'2) Income'!$F$13:$F$32,"&lt;="&amp;$A775),0)))</f>
        <v/>
      </c>
      <c r="AD775" s="8" t="str">
        <f>IF(A775="","",IF(COUNTIF('2) Income'!$D$13:$D$32,"3rd Wednesday")=0,0,IF(A775=(A775-DAY(A775)+1+3*7-WEEKDAY(A775-DAY(A775)+8-4,1)),SUMIFS('2) Income'!$E$13:$E$32,'2) Income'!$D$13:$D$32,"3rd Wednesday",'2) Income'!$F$13:$F$32,"&lt;="&amp;$A775),0)))</f>
        <v/>
      </c>
      <c r="AE775" s="8" t="str">
        <f>IF(A775="","",IF(COUNTIF('2) Income'!$D$13:$D$32,"4th Wednesday")=0,0,IF(A775=(A775-DAY(A775)+1+4*7-WEEKDAY(A775-DAY(A775)+8-4,1)),SUMIFS('2) Income'!$E$13:$E$32,'2) Income'!$D$13:$D$32,"4th Wednesday",'2) Income'!$F$13:$F$32,"&lt;="&amp;$A775),0)))</f>
        <v/>
      </c>
      <c r="AF775" s="8" t="str" cm="1">
        <f t="array" ref="AF775">IF(A775="","",IF(COUNTIF('2) Income'!$D$13:$D$32,"Every 4 Weeks")=0,0,SUMPRODUCT(--(IFERROR(MOD(A775-'2) Income'!$F$13:$F$32,28),1)=0),--('2) Income'!$D$13:$D$32="Every 4 Weeks"),--('2) Income'!$F$13:$F$32&lt;=A775),'2) Income'!$E$13:$E$32)))</f>
        <v/>
      </c>
      <c r="AG775" s="8" t="str">
        <f>IF(A775="","",IF(COUNTIF('2) Income'!$D$13:$D$32,"Monthly")=0,0,IF(B775="N",SUMIFS('2) Income'!$E$13:$E$32,'2) Income'!$D$13:$D$32,"monthly",'2) Income'!$F$13:$F$32,"&lt;="&amp;$A775,'2) Income'!$I$13:$I$32,DAY(A775)),SUMIFS('2) Income'!$E$13:$E$32,'2) Income'!$D$13:$D$32,"monthly",'2) Income'!$F$13:$F$32,"&lt;="&amp;$A775,'2) Income'!$I$13:$I$32,"&gt;="&amp;DAY(A775)))))</f>
        <v/>
      </c>
      <c r="AH775" s="8" t="str" cm="1">
        <f t="array" ref="AH775">IF(A775="","",IF(COUNTIF('2) Income'!$D$13:$D$32,"Yearly")=0,0,SUMPRODUCT(--('2) Income'!$D$13:$D$32="Yearly"),--('2) Income'!$F$13:$F$32&lt;=A775),IF(B775="N",--('2) Income'!$I$13:$I$32=DAY(A775)),--('2) Income'!$I$13:$I$32&gt;=DAY(A775))),--(IFERROR(MOD('2) Income'!$H$13:$H$32-MONTH(A775)+12,12),1)=0),'2) Income'!$E$13:$E$32)))</f>
        <v/>
      </c>
      <c r="AI775" s="8" t="str">
        <f>IF(A775="","",IF(COUNTIF('2) Income'!$D$13:$D$32,"one-time")=0,0,SUMIFS('2) Income'!$E$13:$E$32,'2) Income'!$D$13:$D$32,"one-time",'2) Income'!$F$13:$F$32,"="&amp;$A775)))</f>
        <v/>
      </c>
      <c r="AJ775" s="9" t="str">
        <f t="shared" si="61"/>
        <v/>
      </c>
    </row>
    <row r="776" spans="1:36">
      <c r="A776" s="7" t="str">
        <f>IF(A775="","",IF(A775+1&lt;='1) Period'!$E$21,A775+1,""))</f>
        <v/>
      </c>
      <c r="B776" s="7" t="e">
        <f t="shared" si="62"/>
        <v>#VALUE!</v>
      </c>
      <c r="C776" t="e">
        <f t="shared" si="63"/>
        <v>#VALUE!</v>
      </c>
      <c r="D776" s="8" t="str">
        <f>IF(A776="","",IF(TEXT(A776,"dddd")='4) Happy Money'!$E$23,WAllowance,0))</f>
        <v/>
      </c>
      <c r="E776" s="8" t="str">
        <f>IF(A776="","",IF(B776="N",SUMIF(TMonthly[Day of the Month],DAY(A776),TMonthly[Amount]),SUMIF(TMonthly[Day of the Month],"&gt;="&amp;DAY(A776),TMonthly[Amount])))</f>
        <v/>
      </c>
      <c r="F776" s="8" t="str" cm="1">
        <f t="array" ref="F776">IF(A776="","",SUMPRODUCT(--(TYearly[Due Date]&lt;=A776),IF(B776="N",--(TYearly[Day]=DAY(A776)),--(TYearly[Day]&gt;=DAY(A776))),--(IFERROR(MOD(TYearly[Month]-MONTH(A776)+12,12),1)=0),TYearly[Amount]))</f>
        <v/>
      </c>
      <c r="G776" s="8" t="str">
        <f>IF(A776="","",SUMIF(TOneTime[Due Date],A776,TOneTime[Amount]))</f>
        <v/>
      </c>
      <c r="H776" s="8" t="str" cm="1">
        <f t="array" ref="H776">IF(A776="","",IF(COUNTIF(TOther[Frequency],$H$1)=0,0,SUMPRODUCT(--(IFERROR(MOD(A776-TOther[Start Date],7),1)=0),--(TOther[Frequency]=$H$1),--(TOther[Start Date]&lt;=A776),--(TOther[End Date Calc]&gt;=A776),TOther[Amount])))</f>
        <v/>
      </c>
      <c r="I776" s="8" t="str" cm="1">
        <f t="array" ref="I776">IF(A776="","",IF(COUNTIF(TOther[Frequency],$I$1)=0,0,SUMPRODUCT(--(IFERROR(MOD(A776-TOther[Start Date],14),1)=0),--(TOther[Frequency]=$I$1),--(TOther[Start Date]&lt;=A776),--(TOther[End Date Calc]&gt;=A776),TOther[Amount])))</f>
        <v/>
      </c>
      <c r="J776" s="8" t="str">
        <f>IF(A776="","",IF(COUNTIF(TOther[Frequency],$J$1)=0,0,IF(OR(DAY(A776)=1,DAY(A776)=15),SUMIFS(TOther[Amount],TOther[Frequency],$J$1,TOther[Start Date],"&lt;="&amp;$A776,TOther[End Date Calc],"&gt;="&amp;A776),0)))</f>
        <v/>
      </c>
      <c r="K776" s="8" t="str">
        <f>IF(A776="","",IF(COUNTIF(TOther[Frequency],$K$1)=0,0,IF(A776=(A776-DAY(A776)+1+2*7-WEEKDAY(A776-DAY(A776)+8-4,1)),SUMIFS(TOther[Amount],TOther[Frequency],$K$1,TOther[Start Date],"&lt;="&amp;$A776,TOther[End Date Calc],"&gt;="&amp;A776),0)))</f>
        <v/>
      </c>
      <c r="L776" s="8" t="str">
        <f>IF(A776="","",IF(COUNTIF(TOther[Frequency],$L$1)=0,0,IF(A776=(A776-DAY(A776)+1+3*7-WEEKDAY(A776-DAY(A776)+8-4,1)),SUMIFS(TOther[Amount],TOther[Frequency],$L$1,TOther[Start Date],"&lt;="&amp;$A776,TOther[End Date Calc],"&gt;="&amp;A776),0)))</f>
        <v/>
      </c>
      <c r="M776" s="8" t="str">
        <f>IF(A776="","",IF(COUNTIF(TOther[Frequency],$M$1)=0,0,IF(A776=(A776-DAY(A776)+1+4*7-WEEKDAY(A776-DAY(A776)+8-4,1)),SUMIFS(TOther[Amount],TOther[Frequency],$M$1,TOther[Start Date],"&lt;="&amp;$A776,TOther[End Date Calc],"&gt;="&amp;A776),0)))</f>
        <v/>
      </c>
      <c r="N776" s="8" t="str" cm="1">
        <f t="array" ref="N776">IF(A776="","",IF(COUNTIF(TOther[Frequency],$N$1)=0,0,SUMPRODUCT(--(IFERROR(MOD(A776-TOther[Start Date],28),1)=0),--(TOther[Frequency]=$N$1),--(TOther[Start Date]&lt;=A776),--(TOther[End Date Calc]&gt;=A776),TOther[Amount])))</f>
        <v/>
      </c>
      <c r="O776" s="8" t="str" cm="1">
        <f t="array" ref="O776">IF(A776="","",IF(COUNTIF(TOther[Frequency],$O$1)=0,0,SUMPRODUCT(--(IFERROR(MOD(A776-TOther[Start Date],42),1)=0),--(TOther[Frequency]=$O$1),--(TOther[Start Date]&lt;=A776),--(TOther[End Date Calc]&gt;=A776),TOther[Amount])))</f>
        <v/>
      </c>
      <c r="P776" s="8" t="str" cm="1">
        <f t="array" ref="P776">IF(A776="","",IF(COUNTIF(TOther[Frequency],$P$1)=0,0,SUMPRODUCT(--(IFERROR(MOD(A776-TOther[Start Date],56),1)=0),--(TOther[Frequency]=$P$1),--(TOther[Start Date]&lt;=A776),--(TOther[End Date Calc]&gt;=A776),TOther[Amount])))</f>
        <v/>
      </c>
      <c r="Q776" s="8" t="str">
        <f>IF(A776="","",IF(COUNTIF(TOther[Frequency],$Q$1)=0,0,IF(B776="N",SUMIFS(TOther[Amount],TOther[Frequency],$Q$1,TOther[Start Date],"&lt;="&amp;$A776,TOther[End Date Calc],"&gt;="&amp;A776,TOther[Start Day],DAY(A776)),SUMIFS(TOther[Amount],TOther[Frequency],$Q$1,TOther[Start Date],"&lt;="&amp;$A776,TOther[End Date Calc],"&gt;="&amp;A776,TOther[Start Day],"&gt;="&amp;DAY(A776)))))</f>
        <v/>
      </c>
      <c r="R776" s="8" t="str" cm="1">
        <f t="array" ref="R776">IF(A776="","",IF(COUNTIF(TOther[Frequency],R$1)=0,0,SUMPRODUCT(--(TOther[Frequency]=R$1),--(TOther[Start Date]&lt;=A776),--(TOther[End Date Calc]&gt;=A776),IF(B776="N",--(TOther[Start Day]=DAY(A776)),--(TOther[Start Day]&gt;=DAY(A776))),--(IFERROR(MOD(TOther[Start Month]-MONTH(A776)+2,2),1)=0),TOther[Amount])))</f>
        <v/>
      </c>
      <c r="S776" s="8" t="str" cm="1">
        <f t="array" ref="S776">IF(A776="","",IF(COUNTIF(TOther[Frequency],S$1)=0,0,SUMPRODUCT(--(TOther[Frequency]=S$1),--(TOther[Start Date]&lt;=A776),--(TOther[End Date Calc]&gt;=A776),IF(B776="N",--(TOther[Start Day]=DAY(A776)),--(TOther[Start Day]&gt;=DAY(A776))),--(IFERROR(MOD(TOther[Start Month]-MONTH(A776)+3,3),1)=0),TOther[Amount])))</f>
        <v/>
      </c>
      <c r="T776" s="8" t="str" cm="1">
        <f t="array" ref="T776">IF($A776="","",IF(COUNTIF(TOther[Frequency],T$1)=0,0,SUMPRODUCT(--(TOther[Frequency]=T$1),--(TOther[Start Date]&lt;=$A776),--(TOther[End Date Calc]&gt;=$A776),IF($B776="N",--(TOther[Start Day]=DAY($A776)),--(TOther[Start Day]&gt;=DAY($A776))),--(IFERROR(MOD(TOther[Start Month]-MONTH($A776)+4,4),1)=0),TOther[Amount])))</f>
        <v/>
      </c>
      <c r="U776" s="8" t="str" cm="1">
        <f t="array" ref="U776">IF(A776="","",IF(COUNTIF(TOther[Frequency],$U$1)=0,0,SUMPRODUCT(--(TOther[Frequency]=$U$1),--(TOther[Start Date]&lt;=A776),--(TOther[End Date Calc]&gt;=A776),IF(B776="N",--(TOther[Start Day]=DAY(A776)),--(TOther[Start Day]&gt;=DAY(A776))),--(IFERROR(MOD(TOther[Start Month]-MONTH(A776)+6,6),1)=0),TOther[Amount])))</f>
        <v/>
      </c>
      <c r="V776" s="8" t="str" cm="1">
        <f t="array" ref="V776">IF(A776="","",IF(COUNTIF(TOther[Frequency],$V$1)=0,0,SUMPRODUCT(--(TOther[Frequency]=$V$1),--(TOther[Start Date]&lt;=A776),--(TOther[End Date Calc]&gt;=A776),IF(B776="N",--(TOther[Start Day]=DAY(A776)),--(TOther[Start Day]&gt;=DAY(A776))),--(IFERROR(MOD(TOther[Start Month]-MONTH(A776)+12,12),1)=0),TOther[Amount])))</f>
        <v/>
      </c>
      <c r="W776" s="8" t="str">
        <f>IF(A776="","",SUMIFS(TOther[Amount],TOther[Start Date],A776,TOther[Frequency],$W$1))</f>
        <v/>
      </c>
      <c r="X776" s="9" t="str">
        <f t="shared" si="60"/>
        <v/>
      </c>
      <c r="Y776" s="9" t="str">
        <f t="shared" si="64"/>
        <v/>
      </c>
      <c r="Z776" s="8" t="str" cm="1">
        <f t="array" ref="Z776">IF(A776="","",IF(COUNTIF('2) Income'!$D$13:$D$32,"Weekly")=0,0,SUMPRODUCT(--(IFERROR(MOD(A776-'2) Income'!$F$13:$F$32,7),1)=0),--('2) Income'!$D$13:$D$32="Weekly"),--('2) Income'!$F$13:$F$32&lt;=A776),'2) Income'!$E$13:$E$32)))</f>
        <v/>
      </c>
      <c r="AA776" s="8" t="str" cm="1">
        <f t="array" ref="AA776">IF(A776="","",IF(COUNTIF('2) Income'!$D$13:$D$32,"Every Other Week")=0,0,SUMPRODUCT(--(IFERROR(MOD(A776-'2) Income'!$F$13:$F$32,14),1)=0),--('2) Income'!$D$13:$D$32="Every Other Week"),--('2) Income'!$F$13:$F$32&lt;=A776),'2) Income'!$E$13:$E$32)))</f>
        <v/>
      </c>
      <c r="AB776" s="8" t="str">
        <f>IF(A776="","",IF(COUNTIF('2) Income'!$D$13:$D$32,"1st and 15th")=0,0,IF(OR(DAY(A776)=1,DAY(A776)=15),SUMIFS('2) Income'!$E$13:$E$32,'2) Income'!$D$13:$D$32,"1st and 15th",'2) Income'!$F$13:$F$32,"&lt;="&amp;$A776),0)))</f>
        <v/>
      </c>
      <c r="AC776" s="8" t="str">
        <f>IF(A776="","",IF(COUNTIF('2) Income'!$D$13:$D$32,"2nd Wednesday")=0,0,IF(A776=(A776-DAY(A776)+1+2*7-WEEKDAY(A776-DAY(A776)+8-4,1)),SUMIFS('2) Income'!$E$13:$E$32,'2) Income'!$D$13:$D$32,"2nd Wednesday",'2) Income'!$F$13:$F$32,"&lt;="&amp;$A776),0)))</f>
        <v/>
      </c>
      <c r="AD776" s="8" t="str">
        <f>IF(A776="","",IF(COUNTIF('2) Income'!$D$13:$D$32,"3rd Wednesday")=0,0,IF(A776=(A776-DAY(A776)+1+3*7-WEEKDAY(A776-DAY(A776)+8-4,1)),SUMIFS('2) Income'!$E$13:$E$32,'2) Income'!$D$13:$D$32,"3rd Wednesday",'2) Income'!$F$13:$F$32,"&lt;="&amp;$A776),0)))</f>
        <v/>
      </c>
      <c r="AE776" s="8" t="str">
        <f>IF(A776="","",IF(COUNTIF('2) Income'!$D$13:$D$32,"4th Wednesday")=0,0,IF(A776=(A776-DAY(A776)+1+4*7-WEEKDAY(A776-DAY(A776)+8-4,1)),SUMIFS('2) Income'!$E$13:$E$32,'2) Income'!$D$13:$D$32,"4th Wednesday",'2) Income'!$F$13:$F$32,"&lt;="&amp;$A776),0)))</f>
        <v/>
      </c>
      <c r="AF776" s="8" t="str" cm="1">
        <f t="array" ref="AF776">IF(A776="","",IF(COUNTIF('2) Income'!$D$13:$D$32,"Every 4 Weeks")=0,0,SUMPRODUCT(--(IFERROR(MOD(A776-'2) Income'!$F$13:$F$32,28),1)=0),--('2) Income'!$D$13:$D$32="Every 4 Weeks"),--('2) Income'!$F$13:$F$32&lt;=A776),'2) Income'!$E$13:$E$32)))</f>
        <v/>
      </c>
      <c r="AG776" s="8" t="str">
        <f>IF(A776="","",IF(COUNTIF('2) Income'!$D$13:$D$32,"Monthly")=0,0,IF(B776="N",SUMIFS('2) Income'!$E$13:$E$32,'2) Income'!$D$13:$D$32,"monthly",'2) Income'!$F$13:$F$32,"&lt;="&amp;$A776,'2) Income'!$I$13:$I$32,DAY(A776)),SUMIFS('2) Income'!$E$13:$E$32,'2) Income'!$D$13:$D$32,"monthly",'2) Income'!$F$13:$F$32,"&lt;="&amp;$A776,'2) Income'!$I$13:$I$32,"&gt;="&amp;DAY(A776)))))</f>
        <v/>
      </c>
      <c r="AH776" s="8" t="str" cm="1">
        <f t="array" ref="AH776">IF(A776="","",IF(COUNTIF('2) Income'!$D$13:$D$32,"Yearly")=0,0,SUMPRODUCT(--('2) Income'!$D$13:$D$32="Yearly"),--('2) Income'!$F$13:$F$32&lt;=A776),IF(B776="N",--('2) Income'!$I$13:$I$32=DAY(A776)),--('2) Income'!$I$13:$I$32&gt;=DAY(A776))),--(IFERROR(MOD('2) Income'!$H$13:$H$32-MONTH(A776)+12,12),1)=0),'2) Income'!$E$13:$E$32)))</f>
        <v/>
      </c>
      <c r="AI776" s="8" t="str">
        <f>IF(A776="","",IF(COUNTIF('2) Income'!$D$13:$D$32,"one-time")=0,0,SUMIFS('2) Income'!$E$13:$E$32,'2) Income'!$D$13:$D$32,"one-time",'2) Income'!$F$13:$F$32,"="&amp;$A776)))</f>
        <v/>
      </c>
      <c r="AJ776" s="9" t="str">
        <f t="shared" si="61"/>
        <v/>
      </c>
    </row>
    <row r="777" spans="1:36">
      <c r="A777" s="7" t="str">
        <f>IF(A776="","",IF(A776+1&lt;='1) Period'!$E$21,A776+1,""))</f>
        <v/>
      </c>
      <c r="B777" s="7" t="e">
        <f t="shared" si="62"/>
        <v>#VALUE!</v>
      </c>
      <c r="C777" t="e">
        <f t="shared" si="63"/>
        <v>#VALUE!</v>
      </c>
      <c r="D777" s="8" t="str">
        <f>IF(A777="","",IF(TEXT(A777,"dddd")='4) Happy Money'!$E$23,WAllowance,0))</f>
        <v/>
      </c>
      <c r="E777" s="8" t="str">
        <f>IF(A777="","",IF(B777="N",SUMIF(TMonthly[Day of the Month],DAY(A777),TMonthly[Amount]),SUMIF(TMonthly[Day of the Month],"&gt;="&amp;DAY(A777),TMonthly[Amount])))</f>
        <v/>
      </c>
      <c r="F777" s="8" t="str" cm="1">
        <f t="array" ref="F777">IF(A777="","",SUMPRODUCT(--(TYearly[Due Date]&lt;=A777),IF(B777="N",--(TYearly[Day]=DAY(A777)),--(TYearly[Day]&gt;=DAY(A777))),--(IFERROR(MOD(TYearly[Month]-MONTH(A777)+12,12),1)=0),TYearly[Amount]))</f>
        <v/>
      </c>
      <c r="G777" s="8" t="str">
        <f>IF(A777="","",SUMIF(TOneTime[Due Date],A777,TOneTime[Amount]))</f>
        <v/>
      </c>
      <c r="H777" s="8" t="str" cm="1">
        <f t="array" ref="H777">IF(A777="","",IF(COUNTIF(TOther[Frequency],$H$1)=0,0,SUMPRODUCT(--(IFERROR(MOD(A777-TOther[Start Date],7),1)=0),--(TOther[Frequency]=$H$1),--(TOther[Start Date]&lt;=A777),--(TOther[End Date Calc]&gt;=A777),TOther[Amount])))</f>
        <v/>
      </c>
      <c r="I777" s="8" t="str" cm="1">
        <f t="array" ref="I777">IF(A777="","",IF(COUNTIF(TOther[Frequency],$I$1)=0,0,SUMPRODUCT(--(IFERROR(MOD(A777-TOther[Start Date],14),1)=0),--(TOther[Frequency]=$I$1),--(TOther[Start Date]&lt;=A777),--(TOther[End Date Calc]&gt;=A777),TOther[Amount])))</f>
        <v/>
      </c>
      <c r="J777" s="8" t="str">
        <f>IF(A777="","",IF(COUNTIF(TOther[Frequency],$J$1)=0,0,IF(OR(DAY(A777)=1,DAY(A777)=15),SUMIFS(TOther[Amount],TOther[Frequency],$J$1,TOther[Start Date],"&lt;="&amp;$A777,TOther[End Date Calc],"&gt;="&amp;A777),0)))</f>
        <v/>
      </c>
      <c r="K777" s="8" t="str">
        <f>IF(A777="","",IF(COUNTIF(TOther[Frequency],$K$1)=0,0,IF(A777=(A777-DAY(A777)+1+2*7-WEEKDAY(A777-DAY(A777)+8-4,1)),SUMIFS(TOther[Amount],TOther[Frequency],$K$1,TOther[Start Date],"&lt;="&amp;$A777,TOther[End Date Calc],"&gt;="&amp;A777),0)))</f>
        <v/>
      </c>
      <c r="L777" s="8" t="str">
        <f>IF(A777="","",IF(COUNTIF(TOther[Frequency],$L$1)=0,0,IF(A777=(A777-DAY(A777)+1+3*7-WEEKDAY(A777-DAY(A777)+8-4,1)),SUMIFS(TOther[Amount],TOther[Frequency],$L$1,TOther[Start Date],"&lt;="&amp;$A777,TOther[End Date Calc],"&gt;="&amp;A777),0)))</f>
        <v/>
      </c>
      <c r="M777" s="8" t="str">
        <f>IF(A777="","",IF(COUNTIF(TOther[Frequency],$M$1)=0,0,IF(A777=(A777-DAY(A777)+1+4*7-WEEKDAY(A777-DAY(A777)+8-4,1)),SUMIFS(TOther[Amount],TOther[Frequency],$M$1,TOther[Start Date],"&lt;="&amp;$A777,TOther[End Date Calc],"&gt;="&amp;A777),0)))</f>
        <v/>
      </c>
      <c r="N777" s="8" t="str" cm="1">
        <f t="array" ref="N777">IF(A777="","",IF(COUNTIF(TOther[Frequency],$N$1)=0,0,SUMPRODUCT(--(IFERROR(MOD(A777-TOther[Start Date],28),1)=0),--(TOther[Frequency]=$N$1),--(TOther[Start Date]&lt;=A777),--(TOther[End Date Calc]&gt;=A777),TOther[Amount])))</f>
        <v/>
      </c>
      <c r="O777" s="8" t="str" cm="1">
        <f t="array" ref="O777">IF(A777="","",IF(COUNTIF(TOther[Frequency],$O$1)=0,0,SUMPRODUCT(--(IFERROR(MOD(A777-TOther[Start Date],42),1)=0),--(TOther[Frequency]=$O$1),--(TOther[Start Date]&lt;=A777),--(TOther[End Date Calc]&gt;=A777),TOther[Amount])))</f>
        <v/>
      </c>
      <c r="P777" s="8" t="str" cm="1">
        <f t="array" ref="P777">IF(A777="","",IF(COUNTIF(TOther[Frequency],$P$1)=0,0,SUMPRODUCT(--(IFERROR(MOD(A777-TOther[Start Date],56),1)=0),--(TOther[Frequency]=$P$1),--(TOther[Start Date]&lt;=A777),--(TOther[End Date Calc]&gt;=A777),TOther[Amount])))</f>
        <v/>
      </c>
      <c r="Q777" s="8" t="str">
        <f>IF(A777="","",IF(COUNTIF(TOther[Frequency],$Q$1)=0,0,IF(B777="N",SUMIFS(TOther[Amount],TOther[Frequency],$Q$1,TOther[Start Date],"&lt;="&amp;$A777,TOther[End Date Calc],"&gt;="&amp;A777,TOther[Start Day],DAY(A777)),SUMIFS(TOther[Amount],TOther[Frequency],$Q$1,TOther[Start Date],"&lt;="&amp;$A777,TOther[End Date Calc],"&gt;="&amp;A777,TOther[Start Day],"&gt;="&amp;DAY(A777)))))</f>
        <v/>
      </c>
      <c r="R777" s="8" t="str" cm="1">
        <f t="array" ref="R777">IF(A777="","",IF(COUNTIF(TOther[Frequency],R$1)=0,0,SUMPRODUCT(--(TOther[Frequency]=R$1),--(TOther[Start Date]&lt;=A777),--(TOther[End Date Calc]&gt;=A777),IF(B777="N",--(TOther[Start Day]=DAY(A777)),--(TOther[Start Day]&gt;=DAY(A777))),--(IFERROR(MOD(TOther[Start Month]-MONTH(A777)+2,2),1)=0),TOther[Amount])))</f>
        <v/>
      </c>
      <c r="S777" s="8" t="str" cm="1">
        <f t="array" ref="S777">IF(A777="","",IF(COUNTIF(TOther[Frequency],S$1)=0,0,SUMPRODUCT(--(TOther[Frequency]=S$1),--(TOther[Start Date]&lt;=A777),--(TOther[End Date Calc]&gt;=A777),IF(B777="N",--(TOther[Start Day]=DAY(A777)),--(TOther[Start Day]&gt;=DAY(A777))),--(IFERROR(MOD(TOther[Start Month]-MONTH(A777)+3,3),1)=0),TOther[Amount])))</f>
        <v/>
      </c>
      <c r="T777" s="8" t="str" cm="1">
        <f t="array" ref="T777">IF($A777="","",IF(COUNTIF(TOther[Frequency],T$1)=0,0,SUMPRODUCT(--(TOther[Frequency]=T$1),--(TOther[Start Date]&lt;=$A777),--(TOther[End Date Calc]&gt;=$A777),IF($B777="N",--(TOther[Start Day]=DAY($A777)),--(TOther[Start Day]&gt;=DAY($A777))),--(IFERROR(MOD(TOther[Start Month]-MONTH($A777)+4,4),1)=0),TOther[Amount])))</f>
        <v/>
      </c>
      <c r="U777" s="8" t="str" cm="1">
        <f t="array" ref="U777">IF(A777="","",IF(COUNTIF(TOther[Frequency],$U$1)=0,0,SUMPRODUCT(--(TOther[Frequency]=$U$1),--(TOther[Start Date]&lt;=A777),--(TOther[End Date Calc]&gt;=A777),IF(B777="N",--(TOther[Start Day]=DAY(A777)),--(TOther[Start Day]&gt;=DAY(A777))),--(IFERROR(MOD(TOther[Start Month]-MONTH(A777)+6,6),1)=0),TOther[Amount])))</f>
        <v/>
      </c>
      <c r="V777" s="8" t="str" cm="1">
        <f t="array" ref="V777">IF(A777="","",IF(COUNTIF(TOther[Frequency],$V$1)=0,0,SUMPRODUCT(--(TOther[Frequency]=$V$1),--(TOther[Start Date]&lt;=A777),--(TOther[End Date Calc]&gt;=A777),IF(B777="N",--(TOther[Start Day]=DAY(A777)),--(TOther[Start Day]&gt;=DAY(A777))),--(IFERROR(MOD(TOther[Start Month]-MONTH(A777)+12,12),1)=0),TOther[Amount])))</f>
        <v/>
      </c>
      <c r="W777" s="8" t="str">
        <f>IF(A777="","",SUMIFS(TOther[Amount],TOther[Start Date],A777,TOther[Frequency],$W$1))</f>
        <v/>
      </c>
      <c r="X777" s="9" t="str">
        <f t="shared" si="60"/>
        <v/>
      </c>
      <c r="Y777" s="9" t="str">
        <f t="shared" si="64"/>
        <v/>
      </c>
      <c r="Z777" s="8" t="str" cm="1">
        <f t="array" ref="Z777">IF(A777="","",IF(COUNTIF('2) Income'!$D$13:$D$32,"Weekly")=0,0,SUMPRODUCT(--(IFERROR(MOD(A777-'2) Income'!$F$13:$F$32,7),1)=0),--('2) Income'!$D$13:$D$32="Weekly"),--('2) Income'!$F$13:$F$32&lt;=A777),'2) Income'!$E$13:$E$32)))</f>
        <v/>
      </c>
      <c r="AA777" s="8" t="str" cm="1">
        <f t="array" ref="AA777">IF(A777="","",IF(COUNTIF('2) Income'!$D$13:$D$32,"Every Other Week")=0,0,SUMPRODUCT(--(IFERROR(MOD(A777-'2) Income'!$F$13:$F$32,14),1)=0),--('2) Income'!$D$13:$D$32="Every Other Week"),--('2) Income'!$F$13:$F$32&lt;=A777),'2) Income'!$E$13:$E$32)))</f>
        <v/>
      </c>
      <c r="AB777" s="8" t="str">
        <f>IF(A777="","",IF(COUNTIF('2) Income'!$D$13:$D$32,"1st and 15th")=0,0,IF(OR(DAY(A777)=1,DAY(A777)=15),SUMIFS('2) Income'!$E$13:$E$32,'2) Income'!$D$13:$D$32,"1st and 15th",'2) Income'!$F$13:$F$32,"&lt;="&amp;$A777),0)))</f>
        <v/>
      </c>
      <c r="AC777" s="8" t="str">
        <f>IF(A777="","",IF(COUNTIF('2) Income'!$D$13:$D$32,"2nd Wednesday")=0,0,IF(A777=(A777-DAY(A777)+1+2*7-WEEKDAY(A777-DAY(A777)+8-4,1)),SUMIFS('2) Income'!$E$13:$E$32,'2) Income'!$D$13:$D$32,"2nd Wednesday",'2) Income'!$F$13:$F$32,"&lt;="&amp;$A777),0)))</f>
        <v/>
      </c>
      <c r="AD777" s="8" t="str">
        <f>IF(A777="","",IF(COUNTIF('2) Income'!$D$13:$D$32,"3rd Wednesday")=0,0,IF(A777=(A777-DAY(A777)+1+3*7-WEEKDAY(A777-DAY(A777)+8-4,1)),SUMIFS('2) Income'!$E$13:$E$32,'2) Income'!$D$13:$D$32,"3rd Wednesday",'2) Income'!$F$13:$F$32,"&lt;="&amp;$A777),0)))</f>
        <v/>
      </c>
      <c r="AE777" s="8" t="str">
        <f>IF(A777="","",IF(COUNTIF('2) Income'!$D$13:$D$32,"4th Wednesday")=0,0,IF(A777=(A777-DAY(A777)+1+4*7-WEEKDAY(A777-DAY(A777)+8-4,1)),SUMIFS('2) Income'!$E$13:$E$32,'2) Income'!$D$13:$D$32,"4th Wednesday",'2) Income'!$F$13:$F$32,"&lt;="&amp;$A777),0)))</f>
        <v/>
      </c>
      <c r="AF777" s="8" t="str" cm="1">
        <f t="array" ref="AF777">IF(A777="","",IF(COUNTIF('2) Income'!$D$13:$D$32,"Every 4 Weeks")=0,0,SUMPRODUCT(--(IFERROR(MOD(A777-'2) Income'!$F$13:$F$32,28),1)=0),--('2) Income'!$D$13:$D$32="Every 4 Weeks"),--('2) Income'!$F$13:$F$32&lt;=A777),'2) Income'!$E$13:$E$32)))</f>
        <v/>
      </c>
      <c r="AG777" s="8" t="str">
        <f>IF(A777="","",IF(COUNTIF('2) Income'!$D$13:$D$32,"Monthly")=0,0,IF(B777="N",SUMIFS('2) Income'!$E$13:$E$32,'2) Income'!$D$13:$D$32,"monthly",'2) Income'!$F$13:$F$32,"&lt;="&amp;$A777,'2) Income'!$I$13:$I$32,DAY(A777)),SUMIFS('2) Income'!$E$13:$E$32,'2) Income'!$D$13:$D$32,"monthly",'2) Income'!$F$13:$F$32,"&lt;="&amp;$A777,'2) Income'!$I$13:$I$32,"&gt;="&amp;DAY(A777)))))</f>
        <v/>
      </c>
      <c r="AH777" s="8" t="str" cm="1">
        <f t="array" ref="AH777">IF(A777="","",IF(COUNTIF('2) Income'!$D$13:$D$32,"Yearly")=0,0,SUMPRODUCT(--('2) Income'!$D$13:$D$32="Yearly"),--('2) Income'!$F$13:$F$32&lt;=A777),IF(B777="N",--('2) Income'!$I$13:$I$32=DAY(A777)),--('2) Income'!$I$13:$I$32&gt;=DAY(A777))),--(IFERROR(MOD('2) Income'!$H$13:$H$32-MONTH(A777)+12,12),1)=0),'2) Income'!$E$13:$E$32)))</f>
        <v/>
      </c>
      <c r="AI777" s="8" t="str">
        <f>IF(A777="","",IF(COUNTIF('2) Income'!$D$13:$D$32,"one-time")=0,0,SUMIFS('2) Income'!$E$13:$E$32,'2) Income'!$D$13:$D$32,"one-time",'2) Income'!$F$13:$F$32,"="&amp;$A777)))</f>
        <v/>
      </c>
      <c r="AJ777" s="9" t="str">
        <f t="shared" si="61"/>
        <v/>
      </c>
    </row>
    <row r="778" spans="1:36">
      <c r="A778" s="7" t="str">
        <f>IF(A777="","",IF(A777+1&lt;='1) Period'!$E$21,A777+1,""))</f>
        <v/>
      </c>
      <c r="B778" s="7" t="e">
        <f t="shared" si="62"/>
        <v>#VALUE!</v>
      </c>
      <c r="C778" t="e">
        <f t="shared" si="63"/>
        <v>#VALUE!</v>
      </c>
      <c r="D778" s="8" t="str">
        <f>IF(A778="","",IF(TEXT(A778,"dddd")='4) Happy Money'!$E$23,WAllowance,0))</f>
        <v/>
      </c>
      <c r="E778" s="8" t="str">
        <f>IF(A778="","",IF(B778="N",SUMIF(TMonthly[Day of the Month],DAY(A778),TMonthly[Amount]),SUMIF(TMonthly[Day of the Month],"&gt;="&amp;DAY(A778),TMonthly[Amount])))</f>
        <v/>
      </c>
      <c r="F778" s="8" t="str" cm="1">
        <f t="array" ref="F778">IF(A778="","",SUMPRODUCT(--(TYearly[Due Date]&lt;=A778),IF(B778="N",--(TYearly[Day]=DAY(A778)),--(TYearly[Day]&gt;=DAY(A778))),--(IFERROR(MOD(TYearly[Month]-MONTH(A778)+12,12),1)=0),TYearly[Amount]))</f>
        <v/>
      </c>
      <c r="G778" s="8" t="str">
        <f>IF(A778="","",SUMIF(TOneTime[Due Date],A778,TOneTime[Amount]))</f>
        <v/>
      </c>
      <c r="H778" s="8" t="str" cm="1">
        <f t="array" ref="H778">IF(A778="","",IF(COUNTIF(TOther[Frequency],$H$1)=0,0,SUMPRODUCT(--(IFERROR(MOD(A778-TOther[Start Date],7),1)=0),--(TOther[Frequency]=$H$1),--(TOther[Start Date]&lt;=A778),--(TOther[End Date Calc]&gt;=A778),TOther[Amount])))</f>
        <v/>
      </c>
      <c r="I778" s="8" t="str" cm="1">
        <f t="array" ref="I778">IF(A778="","",IF(COUNTIF(TOther[Frequency],$I$1)=0,0,SUMPRODUCT(--(IFERROR(MOD(A778-TOther[Start Date],14),1)=0),--(TOther[Frequency]=$I$1),--(TOther[Start Date]&lt;=A778),--(TOther[End Date Calc]&gt;=A778),TOther[Amount])))</f>
        <v/>
      </c>
      <c r="J778" s="8" t="str">
        <f>IF(A778="","",IF(COUNTIF(TOther[Frequency],$J$1)=0,0,IF(OR(DAY(A778)=1,DAY(A778)=15),SUMIFS(TOther[Amount],TOther[Frequency],$J$1,TOther[Start Date],"&lt;="&amp;$A778,TOther[End Date Calc],"&gt;="&amp;A778),0)))</f>
        <v/>
      </c>
      <c r="K778" s="8" t="str">
        <f>IF(A778="","",IF(COUNTIF(TOther[Frequency],$K$1)=0,0,IF(A778=(A778-DAY(A778)+1+2*7-WEEKDAY(A778-DAY(A778)+8-4,1)),SUMIFS(TOther[Amount],TOther[Frequency],$K$1,TOther[Start Date],"&lt;="&amp;$A778,TOther[End Date Calc],"&gt;="&amp;A778),0)))</f>
        <v/>
      </c>
      <c r="L778" s="8" t="str">
        <f>IF(A778="","",IF(COUNTIF(TOther[Frequency],$L$1)=0,0,IF(A778=(A778-DAY(A778)+1+3*7-WEEKDAY(A778-DAY(A778)+8-4,1)),SUMIFS(TOther[Amount],TOther[Frequency],$L$1,TOther[Start Date],"&lt;="&amp;$A778,TOther[End Date Calc],"&gt;="&amp;A778),0)))</f>
        <v/>
      </c>
      <c r="M778" s="8" t="str">
        <f>IF(A778="","",IF(COUNTIF(TOther[Frequency],$M$1)=0,0,IF(A778=(A778-DAY(A778)+1+4*7-WEEKDAY(A778-DAY(A778)+8-4,1)),SUMIFS(TOther[Amount],TOther[Frequency],$M$1,TOther[Start Date],"&lt;="&amp;$A778,TOther[End Date Calc],"&gt;="&amp;A778),0)))</f>
        <v/>
      </c>
      <c r="N778" s="8" t="str" cm="1">
        <f t="array" ref="N778">IF(A778="","",IF(COUNTIF(TOther[Frequency],$N$1)=0,0,SUMPRODUCT(--(IFERROR(MOD(A778-TOther[Start Date],28),1)=0),--(TOther[Frequency]=$N$1),--(TOther[Start Date]&lt;=A778),--(TOther[End Date Calc]&gt;=A778),TOther[Amount])))</f>
        <v/>
      </c>
      <c r="O778" s="8" t="str" cm="1">
        <f t="array" ref="O778">IF(A778="","",IF(COUNTIF(TOther[Frequency],$O$1)=0,0,SUMPRODUCT(--(IFERROR(MOD(A778-TOther[Start Date],42),1)=0),--(TOther[Frequency]=$O$1),--(TOther[Start Date]&lt;=A778),--(TOther[End Date Calc]&gt;=A778),TOther[Amount])))</f>
        <v/>
      </c>
      <c r="P778" s="8" t="str" cm="1">
        <f t="array" ref="P778">IF(A778="","",IF(COUNTIF(TOther[Frequency],$P$1)=0,0,SUMPRODUCT(--(IFERROR(MOD(A778-TOther[Start Date],56),1)=0),--(TOther[Frequency]=$P$1),--(TOther[Start Date]&lt;=A778),--(TOther[End Date Calc]&gt;=A778),TOther[Amount])))</f>
        <v/>
      </c>
      <c r="Q778" s="8" t="str">
        <f>IF(A778="","",IF(COUNTIF(TOther[Frequency],$Q$1)=0,0,IF(B778="N",SUMIFS(TOther[Amount],TOther[Frequency],$Q$1,TOther[Start Date],"&lt;="&amp;$A778,TOther[End Date Calc],"&gt;="&amp;A778,TOther[Start Day],DAY(A778)),SUMIFS(TOther[Amount],TOther[Frequency],$Q$1,TOther[Start Date],"&lt;="&amp;$A778,TOther[End Date Calc],"&gt;="&amp;A778,TOther[Start Day],"&gt;="&amp;DAY(A778)))))</f>
        <v/>
      </c>
      <c r="R778" s="8" t="str" cm="1">
        <f t="array" ref="R778">IF(A778="","",IF(COUNTIF(TOther[Frequency],R$1)=0,0,SUMPRODUCT(--(TOther[Frequency]=R$1),--(TOther[Start Date]&lt;=A778),--(TOther[End Date Calc]&gt;=A778),IF(B778="N",--(TOther[Start Day]=DAY(A778)),--(TOther[Start Day]&gt;=DAY(A778))),--(IFERROR(MOD(TOther[Start Month]-MONTH(A778)+2,2),1)=0),TOther[Amount])))</f>
        <v/>
      </c>
      <c r="S778" s="8" t="str" cm="1">
        <f t="array" ref="S778">IF(A778="","",IF(COUNTIF(TOther[Frequency],S$1)=0,0,SUMPRODUCT(--(TOther[Frequency]=S$1),--(TOther[Start Date]&lt;=A778),--(TOther[End Date Calc]&gt;=A778),IF(B778="N",--(TOther[Start Day]=DAY(A778)),--(TOther[Start Day]&gt;=DAY(A778))),--(IFERROR(MOD(TOther[Start Month]-MONTH(A778)+3,3),1)=0),TOther[Amount])))</f>
        <v/>
      </c>
      <c r="T778" s="8" t="str" cm="1">
        <f t="array" ref="T778">IF($A778="","",IF(COUNTIF(TOther[Frequency],T$1)=0,0,SUMPRODUCT(--(TOther[Frequency]=T$1),--(TOther[Start Date]&lt;=$A778),--(TOther[End Date Calc]&gt;=$A778),IF($B778="N",--(TOther[Start Day]=DAY($A778)),--(TOther[Start Day]&gt;=DAY($A778))),--(IFERROR(MOD(TOther[Start Month]-MONTH($A778)+4,4),1)=0),TOther[Amount])))</f>
        <v/>
      </c>
      <c r="U778" s="8" t="str" cm="1">
        <f t="array" ref="U778">IF(A778="","",IF(COUNTIF(TOther[Frequency],$U$1)=0,0,SUMPRODUCT(--(TOther[Frequency]=$U$1),--(TOther[Start Date]&lt;=A778),--(TOther[End Date Calc]&gt;=A778),IF(B778="N",--(TOther[Start Day]=DAY(A778)),--(TOther[Start Day]&gt;=DAY(A778))),--(IFERROR(MOD(TOther[Start Month]-MONTH(A778)+6,6),1)=0),TOther[Amount])))</f>
        <v/>
      </c>
      <c r="V778" s="8" t="str" cm="1">
        <f t="array" ref="V778">IF(A778="","",IF(COUNTIF(TOther[Frequency],$V$1)=0,0,SUMPRODUCT(--(TOther[Frequency]=$V$1),--(TOther[Start Date]&lt;=A778),--(TOther[End Date Calc]&gt;=A778),IF(B778="N",--(TOther[Start Day]=DAY(A778)),--(TOther[Start Day]&gt;=DAY(A778))),--(IFERROR(MOD(TOther[Start Month]-MONTH(A778)+12,12),1)=0),TOther[Amount])))</f>
        <v/>
      </c>
      <c r="W778" s="8" t="str">
        <f>IF(A778="","",SUMIFS(TOther[Amount],TOther[Start Date],A778,TOther[Frequency],$W$1))</f>
        <v/>
      </c>
      <c r="X778" s="9" t="str">
        <f t="shared" si="60"/>
        <v/>
      </c>
      <c r="Y778" s="9" t="str">
        <f t="shared" si="64"/>
        <v/>
      </c>
      <c r="Z778" s="8" t="str" cm="1">
        <f t="array" ref="Z778">IF(A778="","",IF(COUNTIF('2) Income'!$D$13:$D$32,"Weekly")=0,0,SUMPRODUCT(--(IFERROR(MOD(A778-'2) Income'!$F$13:$F$32,7),1)=0),--('2) Income'!$D$13:$D$32="Weekly"),--('2) Income'!$F$13:$F$32&lt;=A778),'2) Income'!$E$13:$E$32)))</f>
        <v/>
      </c>
      <c r="AA778" s="8" t="str" cm="1">
        <f t="array" ref="AA778">IF(A778="","",IF(COUNTIF('2) Income'!$D$13:$D$32,"Every Other Week")=0,0,SUMPRODUCT(--(IFERROR(MOD(A778-'2) Income'!$F$13:$F$32,14),1)=0),--('2) Income'!$D$13:$D$32="Every Other Week"),--('2) Income'!$F$13:$F$32&lt;=A778),'2) Income'!$E$13:$E$32)))</f>
        <v/>
      </c>
      <c r="AB778" s="8" t="str">
        <f>IF(A778="","",IF(COUNTIF('2) Income'!$D$13:$D$32,"1st and 15th")=0,0,IF(OR(DAY(A778)=1,DAY(A778)=15),SUMIFS('2) Income'!$E$13:$E$32,'2) Income'!$D$13:$D$32,"1st and 15th",'2) Income'!$F$13:$F$32,"&lt;="&amp;$A778),0)))</f>
        <v/>
      </c>
      <c r="AC778" s="8" t="str">
        <f>IF(A778="","",IF(COUNTIF('2) Income'!$D$13:$D$32,"2nd Wednesday")=0,0,IF(A778=(A778-DAY(A778)+1+2*7-WEEKDAY(A778-DAY(A778)+8-4,1)),SUMIFS('2) Income'!$E$13:$E$32,'2) Income'!$D$13:$D$32,"2nd Wednesday",'2) Income'!$F$13:$F$32,"&lt;="&amp;$A778),0)))</f>
        <v/>
      </c>
      <c r="AD778" s="8" t="str">
        <f>IF(A778="","",IF(COUNTIF('2) Income'!$D$13:$D$32,"3rd Wednesday")=0,0,IF(A778=(A778-DAY(A778)+1+3*7-WEEKDAY(A778-DAY(A778)+8-4,1)),SUMIFS('2) Income'!$E$13:$E$32,'2) Income'!$D$13:$D$32,"3rd Wednesday",'2) Income'!$F$13:$F$32,"&lt;="&amp;$A778),0)))</f>
        <v/>
      </c>
      <c r="AE778" s="8" t="str">
        <f>IF(A778="","",IF(COUNTIF('2) Income'!$D$13:$D$32,"4th Wednesday")=0,0,IF(A778=(A778-DAY(A778)+1+4*7-WEEKDAY(A778-DAY(A778)+8-4,1)),SUMIFS('2) Income'!$E$13:$E$32,'2) Income'!$D$13:$D$32,"4th Wednesday",'2) Income'!$F$13:$F$32,"&lt;="&amp;$A778),0)))</f>
        <v/>
      </c>
      <c r="AF778" s="8" t="str" cm="1">
        <f t="array" ref="AF778">IF(A778="","",IF(COUNTIF('2) Income'!$D$13:$D$32,"Every 4 Weeks")=0,0,SUMPRODUCT(--(IFERROR(MOD(A778-'2) Income'!$F$13:$F$32,28),1)=0),--('2) Income'!$D$13:$D$32="Every 4 Weeks"),--('2) Income'!$F$13:$F$32&lt;=A778),'2) Income'!$E$13:$E$32)))</f>
        <v/>
      </c>
      <c r="AG778" s="8" t="str">
        <f>IF(A778="","",IF(COUNTIF('2) Income'!$D$13:$D$32,"Monthly")=0,0,IF(B778="N",SUMIFS('2) Income'!$E$13:$E$32,'2) Income'!$D$13:$D$32,"monthly",'2) Income'!$F$13:$F$32,"&lt;="&amp;$A778,'2) Income'!$I$13:$I$32,DAY(A778)),SUMIFS('2) Income'!$E$13:$E$32,'2) Income'!$D$13:$D$32,"monthly",'2) Income'!$F$13:$F$32,"&lt;="&amp;$A778,'2) Income'!$I$13:$I$32,"&gt;="&amp;DAY(A778)))))</f>
        <v/>
      </c>
      <c r="AH778" s="8" t="str" cm="1">
        <f t="array" ref="AH778">IF(A778="","",IF(COUNTIF('2) Income'!$D$13:$D$32,"Yearly")=0,0,SUMPRODUCT(--('2) Income'!$D$13:$D$32="Yearly"),--('2) Income'!$F$13:$F$32&lt;=A778),IF(B778="N",--('2) Income'!$I$13:$I$32=DAY(A778)),--('2) Income'!$I$13:$I$32&gt;=DAY(A778))),--(IFERROR(MOD('2) Income'!$H$13:$H$32-MONTH(A778)+12,12),1)=0),'2) Income'!$E$13:$E$32)))</f>
        <v/>
      </c>
      <c r="AI778" s="8" t="str">
        <f>IF(A778="","",IF(COUNTIF('2) Income'!$D$13:$D$32,"one-time")=0,0,SUMIFS('2) Income'!$E$13:$E$32,'2) Income'!$D$13:$D$32,"one-time",'2) Income'!$F$13:$F$32,"="&amp;$A778)))</f>
        <v/>
      </c>
      <c r="AJ778" s="9" t="str">
        <f t="shared" si="61"/>
        <v/>
      </c>
    </row>
    <row r="779" spans="1:36">
      <c r="A779" s="7" t="str">
        <f>IF(A778="","",IF(A778+1&lt;='1) Period'!$E$21,A778+1,""))</f>
        <v/>
      </c>
      <c r="B779" s="7" t="e">
        <f t="shared" si="62"/>
        <v>#VALUE!</v>
      </c>
      <c r="C779" t="e">
        <f t="shared" si="63"/>
        <v>#VALUE!</v>
      </c>
      <c r="D779" s="8" t="str">
        <f>IF(A779="","",IF(TEXT(A779,"dddd")='4) Happy Money'!$E$23,WAllowance,0))</f>
        <v/>
      </c>
      <c r="E779" s="8" t="str">
        <f>IF(A779="","",IF(B779="N",SUMIF(TMonthly[Day of the Month],DAY(A779),TMonthly[Amount]),SUMIF(TMonthly[Day of the Month],"&gt;="&amp;DAY(A779),TMonthly[Amount])))</f>
        <v/>
      </c>
      <c r="F779" s="8" t="str" cm="1">
        <f t="array" ref="F779">IF(A779="","",SUMPRODUCT(--(TYearly[Due Date]&lt;=A779),IF(B779="N",--(TYearly[Day]=DAY(A779)),--(TYearly[Day]&gt;=DAY(A779))),--(IFERROR(MOD(TYearly[Month]-MONTH(A779)+12,12),1)=0),TYearly[Amount]))</f>
        <v/>
      </c>
      <c r="G779" s="8" t="str">
        <f>IF(A779="","",SUMIF(TOneTime[Due Date],A779,TOneTime[Amount]))</f>
        <v/>
      </c>
      <c r="H779" s="8" t="str" cm="1">
        <f t="array" ref="H779">IF(A779="","",IF(COUNTIF(TOther[Frequency],$H$1)=0,0,SUMPRODUCT(--(IFERROR(MOD(A779-TOther[Start Date],7),1)=0),--(TOther[Frequency]=$H$1),--(TOther[Start Date]&lt;=A779),--(TOther[End Date Calc]&gt;=A779),TOther[Amount])))</f>
        <v/>
      </c>
      <c r="I779" s="8" t="str" cm="1">
        <f t="array" ref="I779">IF(A779="","",IF(COUNTIF(TOther[Frequency],$I$1)=0,0,SUMPRODUCT(--(IFERROR(MOD(A779-TOther[Start Date],14),1)=0),--(TOther[Frequency]=$I$1),--(TOther[Start Date]&lt;=A779),--(TOther[End Date Calc]&gt;=A779),TOther[Amount])))</f>
        <v/>
      </c>
      <c r="J779" s="8" t="str">
        <f>IF(A779="","",IF(COUNTIF(TOther[Frequency],$J$1)=0,0,IF(OR(DAY(A779)=1,DAY(A779)=15),SUMIFS(TOther[Amount],TOther[Frequency],$J$1,TOther[Start Date],"&lt;="&amp;$A779,TOther[End Date Calc],"&gt;="&amp;A779),0)))</f>
        <v/>
      </c>
      <c r="K779" s="8" t="str">
        <f>IF(A779="","",IF(COUNTIF(TOther[Frequency],$K$1)=0,0,IF(A779=(A779-DAY(A779)+1+2*7-WEEKDAY(A779-DAY(A779)+8-4,1)),SUMIFS(TOther[Amount],TOther[Frequency],$K$1,TOther[Start Date],"&lt;="&amp;$A779,TOther[End Date Calc],"&gt;="&amp;A779),0)))</f>
        <v/>
      </c>
      <c r="L779" s="8" t="str">
        <f>IF(A779="","",IF(COUNTIF(TOther[Frequency],$L$1)=0,0,IF(A779=(A779-DAY(A779)+1+3*7-WEEKDAY(A779-DAY(A779)+8-4,1)),SUMIFS(TOther[Amount],TOther[Frequency],$L$1,TOther[Start Date],"&lt;="&amp;$A779,TOther[End Date Calc],"&gt;="&amp;A779),0)))</f>
        <v/>
      </c>
      <c r="M779" s="8" t="str">
        <f>IF(A779="","",IF(COUNTIF(TOther[Frequency],$M$1)=0,0,IF(A779=(A779-DAY(A779)+1+4*7-WEEKDAY(A779-DAY(A779)+8-4,1)),SUMIFS(TOther[Amount],TOther[Frequency],$M$1,TOther[Start Date],"&lt;="&amp;$A779,TOther[End Date Calc],"&gt;="&amp;A779),0)))</f>
        <v/>
      </c>
      <c r="N779" s="8" t="str" cm="1">
        <f t="array" ref="N779">IF(A779="","",IF(COUNTIF(TOther[Frequency],$N$1)=0,0,SUMPRODUCT(--(IFERROR(MOD(A779-TOther[Start Date],28),1)=0),--(TOther[Frequency]=$N$1),--(TOther[Start Date]&lt;=A779),--(TOther[End Date Calc]&gt;=A779),TOther[Amount])))</f>
        <v/>
      </c>
      <c r="O779" s="8" t="str" cm="1">
        <f t="array" ref="O779">IF(A779="","",IF(COUNTIF(TOther[Frequency],$O$1)=0,0,SUMPRODUCT(--(IFERROR(MOD(A779-TOther[Start Date],42),1)=0),--(TOther[Frequency]=$O$1),--(TOther[Start Date]&lt;=A779),--(TOther[End Date Calc]&gt;=A779),TOther[Amount])))</f>
        <v/>
      </c>
      <c r="P779" s="8" t="str" cm="1">
        <f t="array" ref="P779">IF(A779="","",IF(COUNTIF(TOther[Frequency],$P$1)=0,0,SUMPRODUCT(--(IFERROR(MOD(A779-TOther[Start Date],56),1)=0),--(TOther[Frequency]=$P$1),--(TOther[Start Date]&lt;=A779),--(TOther[End Date Calc]&gt;=A779),TOther[Amount])))</f>
        <v/>
      </c>
      <c r="Q779" s="8" t="str">
        <f>IF(A779="","",IF(COUNTIF(TOther[Frequency],$Q$1)=0,0,IF(B779="N",SUMIFS(TOther[Amount],TOther[Frequency],$Q$1,TOther[Start Date],"&lt;="&amp;$A779,TOther[End Date Calc],"&gt;="&amp;A779,TOther[Start Day],DAY(A779)),SUMIFS(TOther[Amount],TOther[Frequency],$Q$1,TOther[Start Date],"&lt;="&amp;$A779,TOther[End Date Calc],"&gt;="&amp;A779,TOther[Start Day],"&gt;="&amp;DAY(A779)))))</f>
        <v/>
      </c>
      <c r="R779" s="8" t="str" cm="1">
        <f t="array" ref="R779">IF(A779="","",IF(COUNTIF(TOther[Frequency],R$1)=0,0,SUMPRODUCT(--(TOther[Frequency]=R$1),--(TOther[Start Date]&lt;=A779),--(TOther[End Date Calc]&gt;=A779),IF(B779="N",--(TOther[Start Day]=DAY(A779)),--(TOther[Start Day]&gt;=DAY(A779))),--(IFERROR(MOD(TOther[Start Month]-MONTH(A779)+2,2),1)=0),TOther[Amount])))</f>
        <v/>
      </c>
      <c r="S779" s="8" t="str" cm="1">
        <f t="array" ref="S779">IF(A779="","",IF(COUNTIF(TOther[Frequency],S$1)=0,0,SUMPRODUCT(--(TOther[Frequency]=S$1),--(TOther[Start Date]&lt;=A779),--(TOther[End Date Calc]&gt;=A779),IF(B779="N",--(TOther[Start Day]=DAY(A779)),--(TOther[Start Day]&gt;=DAY(A779))),--(IFERROR(MOD(TOther[Start Month]-MONTH(A779)+3,3),1)=0),TOther[Amount])))</f>
        <v/>
      </c>
      <c r="T779" s="8" t="str" cm="1">
        <f t="array" ref="T779">IF($A779="","",IF(COUNTIF(TOther[Frequency],T$1)=0,0,SUMPRODUCT(--(TOther[Frequency]=T$1),--(TOther[Start Date]&lt;=$A779),--(TOther[End Date Calc]&gt;=$A779),IF($B779="N",--(TOther[Start Day]=DAY($A779)),--(TOther[Start Day]&gt;=DAY($A779))),--(IFERROR(MOD(TOther[Start Month]-MONTH($A779)+4,4),1)=0),TOther[Amount])))</f>
        <v/>
      </c>
      <c r="U779" s="8" t="str" cm="1">
        <f t="array" ref="U779">IF(A779="","",IF(COUNTIF(TOther[Frequency],$U$1)=0,0,SUMPRODUCT(--(TOther[Frequency]=$U$1),--(TOther[Start Date]&lt;=A779),--(TOther[End Date Calc]&gt;=A779),IF(B779="N",--(TOther[Start Day]=DAY(A779)),--(TOther[Start Day]&gt;=DAY(A779))),--(IFERROR(MOD(TOther[Start Month]-MONTH(A779)+6,6),1)=0),TOther[Amount])))</f>
        <v/>
      </c>
      <c r="V779" s="8" t="str" cm="1">
        <f t="array" ref="V779">IF(A779="","",IF(COUNTIF(TOther[Frequency],$V$1)=0,0,SUMPRODUCT(--(TOther[Frequency]=$V$1),--(TOther[Start Date]&lt;=A779),--(TOther[End Date Calc]&gt;=A779),IF(B779="N",--(TOther[Start Day]=DAY(A779)),--(TOther[Start Day]&gt;=DAY(A779))),--(IFERROR(MOD(TOther[Start Month]-MONTH(A779)+12,12),1)=0),TOther[Amount])))</f>
        <v/>
      </c>
      <c r="W779" s="8" t="str">
        <f>IF(A779="","",SUMIFS(TOther[Amount],TOther[Start Date],A779,TOther[Frequency],$W$1))</f>
        <v/>
      </c>
      <c r="X779" s="9" t="str">
        <f t="shared" si="60"/>
        <v/>
      </c>
      <c r="Y779" s="9" t="str">
        <f t="shared" si="64"/>
        <v/>
      </c>
      <c r="Z779" s="8" t="str" cm="1">
        <f t="array" ref="Z779">IF(A779="","",IF(COUNTIF('2) Income'!$D$13:$D$32,"Weekly")=0,0,SUMPRODUCT(--(IFERROR(MOD(A779-'2) Income'!$F$13:$F$32,7),1)=0),--('2) Income'!$D$13:$D$32="Weekly"),--('2) Income'!$F$13:$F$32&lt;=A779),'2) Income'!$E$13:$E$32)))</f>
        <v/>
      </c>
      <c r="AA779" s="8" t="str" cm="1">
        <f t="array" ref="AA779">IF(A779="","",IF(COUNTIF('2) Income'!$D$13:$D$32,"Every Other Week")=0,0,SUMPRODUCT(--(IFERROR(MOD(A779-'2) Income'!$F$13:$F$32,14),1)=0),--('2) Income'!$D$13:$D$32="Every Other Week"),--('2) Income'!$F$13:$F$32&lt;=A779),'2) Income'!$E$13:$E$32)))</f>
        <v/>
      </c>
      <c r="AB779" s="8" t="str">
        <f>IF(A779="","",IF(COUNTIF('2) Income'!$D$13:$D$32,"1st and 15th")=0,0,IF(OR(DAY(A779)=1,DAY(A779)=15),SUMIFS('2) Income'!$E$13:$E$32,'2) Income'!$D$13:$D$32,"1st and 15th",'2) Income'!$F$13:$F$32,"&lt;="&amp;$A779),0)))</f>
        <v/>
      </c>
      <c r="AC779" s="8" t="str">
        <f>IF(A779="","",IF(COUNTIF('2) Income'!$D$13:$D$32,"2nd Wednesday")=0,0,IF(A779=(A779-DAY(A779)+1+2*7-WEEKDAY(A779-DAY(A779)+8-4,1)),SUMIFS('2) Income'!$E$13:$E$32,'2) Income'!$D$13:$D$32,"2nd Wednesday",'2) Income'!$F$13:$F$32,"&lt;="&amp;$A779),0)))</f>
        <v/>
      </c>
      <c r="AD779" s="8" t="str">
        <f>IF(A779="","",IF(COUNTIF('2) Income'!$D$13:$D$32,"3rd Wednesday")=0,0,IF(A779=(A779-DAY(A779)+1+3*7-WEEKDAY(A779-DAY(A779)+8-4,1)),SUMIFS('2) Income'!$E$13:$E$32,'2) Income'!$D$13:$D$32,"3rd Wednesday",'2) Income'!$F$13:$F$32,"&lt;="&amp;$A779),0)))</f>
        <v/>
      </c>
      <c r="AE779" s="8" t="str">
        <f>IF(A779="","",IF(COUNTIF('2) Income'!$D$13:$D$32,"4th Wednesday")=0,0,IF(A779=(A779-DAY(A779)+1+4*7-WEEKDAY(A779-DAY(A779)+8-4,1)),SUMIFS('2) Income'!$E$13:$E$32,'2) Income'!$D$13:$D$32,"4th Wednesday",'2) Income'!$F$13:$F$32,"&lt;="&amp;$A779),0)))</f>
        <v/>
      </c>
      <c r="AF779" s="8" t="str" cm="1">
        <f t="array" ref="AF779">IF(A779="","",IF(COUNTIF('2) Income'!$D$13:$D$32,"Every 4 Weeks")=0,0,SUMPRODUCT(--(IFERROR(MOD(A779-'2) Income'!$F$13:$F$32,28),1)=0),--('2) Income'!$D$13:$D$32="Every 4 Weeks"),--('2) Income'!$F$13:$F$32&lt;=A779),'2) Income'!$E$13:$E$32)))</f>
        <v/>
      </c>
      <c r="AG779" s="8" t="str">
        <f>IF(A779="","",IF(COUNTIF('2) Income'!$D$13:$D$32,"Monthly")=0,0,IF(B779="N",SUMIFS('2) Income'!$E$13:$E$32,'2) Income'!$D$13:$D$32,"monthly",'2) Income'!$F$13:$F$32,"&lt;="&amp;$A779,'2) Income'!$I$13:$I$32,DAY(A779)),SUMIFS('2) Income'!$E$13:$E$32,'2) Income'!$D$13:$D$32,"monthly",'2) Income'!$F$13:$F$32,"&lt;="&amp;$A779,'2) Income'!$I$13:$I$32,"&gt;="&amp;DAY(A779)))))</f>
        <v/>
      </c>
      <c r="AH779" s="8" t="str" cm="1">
        <f t="array" ref="AH779">IF(A779="","",IF(COUNTIF('2) Income'!$D$13:$D$32,"Yearly")=0,0,SUMPRODUCT(--('2) Income'!$D$13:$D$32="Yearly"),--('2) Income'!$F$13:$F$32&lt;=A779),IF(B779="N",--('2) Income'!$I$13:$I$32=DAY(A779)),--('2) Income'!$I$13:$I$32&gt;=DAY(A779))),--(IFERROR(MOD('2) Income'!$H$13:$H$32-MONTH(A779)+12,12),1)=0),'2) Income'!$E$13:$E$32)))</f>
        <v/>
      </c>
      <c r="AI779" s="8" t="str">
        <f>IF(A779="","",IF(COUNTIF('2) Income'!$D$13:$D$32,"one-time")=0,0,SUMIFS('2) Income'!$E$13:$E$32,'2) Income'!$D$13:$D$32,"one-time",'2) Income'!$F$13:$F$32,"="&amp;$A779)))</f>
        <v/>
      </c>
      <c r="AJ779" s="9" t="str">
        <f t="shared" si="61"/>
        <v/>
      </c>
    </row>
    <row r="780" spans="1:36">
      <c r="A780" s="7" t="str">
        <f>IF(A779="","",IF(A779+1&lt;='1) Period'!$E$21,A779+1,""))</f>
        <v/>
      </c>
      <c r="B780" s="7" t="e">
        <f t="shared" si="62"/>
        <v>#VALUE!</v>
      </c>
      <c r="C780" t="e">
        <f t="shared" si="63"/>
        <v>#VALUE!</v>
      </c>
      <c r="D780" s="8" t="str">
        <f>IF(A780="","",IF(TEXT(A780,"dddd")='4) Happy Money'!$E$23,WAllowance,0))</f>
        <v/>
      </c>
      <c r="E780" s="8" t="str">
        <f>IF(A780="","",IF(B780="N",SUMIF(TMonthly[Day of the Month],DAY(A780),TMonthly[Amount]),SUMIF(TMonthly[Day of the Month],"&gt;="&amp;DAY(A780),TMonthly[Amount])))</f>
        <v/>
      </c>
      <c r="F780" s="8" t="str" cm="1">
        <f t="array" ref="F780">IF(A780="","",SUMPRODUCT(--(TYearly[Due Date]&lt;=A780),IF(B780="N",--(TYearly[Day]=DAY(A780)),--(TYearly[Day]&gt;=DAY(A780))),--(IFERROR(MOD(TYearly[Month]-MONTH(A780)+12,12),1)=0),TYearly[Amount]))</f>
        <v/>
      </c>
      <c r="G780" s="8" t="str">
        <f>IF(A780="","",SUMIF(TOneTime[Due Date],A780,TOneTime[Amount]))</f>
        <v/>
      </c>
      <c r="H780" s="8" t="str" cm="1">
        <f t="array" ref="H780">IF(A780="","",IF(COUNTIF(TOther[Frequency],$H$1)=0,0,SUMPRODUCT(--(IFERROR(MOD(A780-TOther[Start Date],7),1)=0),--(TOther[Frequency]=$H$1),--(TOther[Start Date]&lt;=A780),--(TOther[End Date Calc]&gt;=A780),TOther[Amount])))</f>
        <v/>
      </c>
      <c r="I780" s="8" t="str" cm="1">
        <f t="array" ref="I780">IF(A780="","",IF(COUNTIF(TOther[Frequency],$I$1)=0,0,SUMPRODUCT(--(IFERROR(MOD(A780-TOther[Start Date],14),1)=0),--(TOther[Frequency]=$I$1),--(TOther[Start Date]&lt;=A780),--(TOther[End Date Calc]&gt;=A780),TOther[Amount])))</f>
        <v/>
      </c>
      <c r="J780" s="8" t="str">
        <f>IF(A780="","",IF(COUNTIF(TOther[Frequency],$J$1)=0,0,IF(OR(DAY(A780)=1,DAY(A780)=15),SUMIFS(TOther[Amount],TOther[Frequency],$J$1,TOther[Start Date],"&lt;="&amp;$A780,TOther[End Date Calc],"&gt;="&amp;A780),0)))</f>
        <v/>
      </c>
      <c r="K780" s="8" t="str">
        <f>IF(A780="","",IF(COUNTIF(TOther[Frequency],$K$1)=0,0,IF(A780=(A780-DAY(A780)+1+2*7-WEEKDAY(A780-DAY(A780)+8-4,1)),SUMIFS(TOther[Amount],TOther[Frequency],$K$1,TOther[Start Date],"&lt;="&amp;$A780,TOther[End Date Calc],"&gt;="&amp;A780),0)))</f>
        <v/>
      </c>
      <c r="L780" s="8" t="str">
        <f>IF(A780="","",IF(COUNTIF(TOther[Frequency],$L$1)=0,0,IF(A780=(A780-DAY(A780)+1+3*7-WEEKDAY(A780-DAY(A780)+8-4,1)),SUMIFS(TOther[Amount],TOther[Frequency],$L$1,TOther[Start Date],"&lt;="&amp;$A780,TOther[End Date Calc],"&gt;="&amp;A780),0)))</f>
        <v/>
      </c>
      <c r="M780" s="8" t="str">
        <f>IF(A780="","",IF(COUNTIF(TOther[Frequency],$M$1)=0,0,IF(A780=(A780-DAY(A780)+1+4*7-WEEKDAY(A780-DAY(A780)+8-4,1)),SUMIFS(TOther[Amount],TOther[Frequency],$M$1,TOther[Start Date],"&lt;="&amp;$A780,TOther[End Date Calc],"&gt;="&amp;A780),0)))</f>
        <v/>
      </c>
      <c r="N780" s="8" t="str" cm="1">
        <f t="array" ref="N780">IF(A780="","",IF(COUNTIF(TOther[Frequency],$N$1)=0,0,SUMPRODUCT(--(IFERROR(MOD(A780-TOther[Start Date],28),1)=0),--(TOther[Frequency]=$N$1),--(TOther[Start Date]&lt;=A780),--(TOther[End Date Calc]&gt;=A780),TOther[Amount])))</f>
        <v/>
      </c>
      <c r="O780" s="8" t="str" cm="1">
        <f t="array" ref="O780">IF(A780="","",IF(COUNTIF(TOther[Frequency],$O$1)=0,0,SUMPRODUCT(--(IFERROR(MOD(A780-TOther[Start Date],42),1)=0),--(TOther[Frequency]=$O$1),--(TOther[Start Date]&lt;=A780),--(TOther[End Date Calc]&gt;=A780),TOther[Amount])))</f>
        <v/>
      </c>
      <c r="P780" s="8" t="str" cm="1">
        <f t="array" ref="P780">IF(A780="","",IF(COUNTIF(TOther[Frequency],$P$1)=0,0,SUMPRODUCT(--(IFERROR(MOD(A780-TOther[Start Date],56),1)=0),--(TOther[Frequency]=$P$1),--(TOther[Start Date]&lt;=A780),--(TOther[End Date Calc]&gt;=A780),TOther[Amount])))</f>
        <v/>
      </c>
      <c r="Q780" s="8" t="str">
        <f>IF(A780="","",IF(COUNTIF(TOther[Frequency],$Q$1)=0,0,IF(B780="N",SUMIFS(TOther[Amount],TOther[Frequency],$Q$1,TOther[Start Date],"&lt;="&amp;$A780,TOther[End Date Calc],"&gt;="&amp;A780,TOther[Start Day],DAY(A780)),SUMIFS(TOther[Amount],TOther[Frequency],$Q$1,TOther[Start Date],"&lt;="&amp;$A780,TOther[End Date Calc],"&gt;="&amp;A780,TOther[Start Day],"&gt;="&amp;DAY(A780)))))</f>
        <v/>
      </c>
      <c r="R780" s="8" t="str" cm="1">
        <f t="array" ref="R780">IF(A780="","",IF(COUNTIF(TOther[Frequency],R$1)=0,0,SUMPRODUCT(--(TOther[Frequency]=R$1),--(TOther[Start Date]&lt;=A780),--(TOther[End Date Calc]&gt;=A780),IF(B780="N",--(TOther[Start Day]=DAY(A780)),--(TOther[Start Day]&gt;=DAY(A780))),--(IFERROR(MOD(TOther[Start Month]-MONTH(A780)+2,2),1)=0),TOther[Amount])))</f>
        <v/>
      </c>
      <c r="S780" s="8" t="str" cm="1">
        <f t="array" ref="S780">IF(A780="","",IF(COUNTIF(TOther[Frequency],S$1)=0,0,SUMPRODUCT(--(TOther[Frequency]=S$1),--(TOther[Start Date]&lt;=A780),--(TOther[End Date Calc]&gt;=A780),IF(B780="N",--(TOther[Start Day]=DAY(A780)),--(TOther[Start Day]&gt;=DAY(A780))),--(IFERROR(MOD(TOther[Start Month]-MONTH(A780)+3,3),1)=0),TOther[Amount])))</f>
        <v/>
      </c>
      <c r="T780" s="8" t="str" cm="1">
        <f t="array" ref="T780">IF($A780="","",IF(COUNTIF(TOther[Frequency],T$1)=0,0,SUMPRODUCT(--(TOther[Frequency]=T$1),--(TOther[Start Date]&lt;=$A780),--(TOther[End Date Calc]&gt;=$A780),IF($B780="N",--(TOther[Start Day]=DAY($A780)),--(TOther[Start Day]&gt;=DAY($A780))),--(IFERROR(MOD(TOther[Start Month]-MONTH($A780)+4,4),1)=0),TOther[Amount])))</f>
        <v/>
      </c>
      <c r="U780" s="8" t="str" cm="1">
        <f t="array" ref="U780">IF(A780="","",IF(COUNTIF(TOther[Frequency],$U$1)=0,0,SUMPRODUCT(--(TOther[Frequency]=$U$1),--(TOther[Start Date]&lt;=A780),--(TOther[End Date Calc]&gt;=A780),IF(B780="N",--(TOther[Start Day]=DAY(A780)),--(TOther[Start Day]&gt;=DAY(A780))),--(IFERROR(MOD(TOther[Start Month]-MONTH(A780)+6,6),1)=0),TOther[Amount])))</f>
        <v/>
      </c>
      <c r="V780" s="8" t="str" cm="1">
        <f t="array" ref="V780">IF(A780="","",IF(COUNTIF(TOther[Frequency],$V$1)=0,0,SUMPRODUCT(--(TOther[Frequency]=$V$1),--(TOther[Start Date]&lt;=A780),--(TOther[End Date Calc]&gt;=A780),IF(B780="N",--(TOther[Start Day]=DAY(A780)),--(TOther[Start Day]&gt;=DAY(A780))),--(IFERROR(MOD(TOther[Start Month]-MONTH(A780)+12,12),1)=0),TOther[Amount])))</f>
        <v/>
      </c>
      <c r="W780" s="8" t="str">
        <f>IF(A780="","",SUMIFS(TOther[Amount],TOther[Start Date],A780,TOther[Frequency],$W$1))</f>
        <v/>
      </c>
      <c r="X780" s="9" t="str">
        <f t="shared" si="60"/>
        <v/>
      </c>
      <c r="Y780" s="9" t="str">
        <f t="shared" si="64"/>
        <v/>
      </c>
      <c r="Z780" s="8" t="str" cm="1">
        <f t="array" ref="Z780">IF(A780="","",IF(COUNTIF('2) Income'!$D$13:$D$32,"Weekly")=0,0,SUMPRODUCT(--(IFERROR(MOD(A780-'2) Income'!$F$13:$F$32,7),1)=0),--('2) Income'!$D$13:$D$32="Weekly"),--('2) Income'!$F$13:$F$32&lt;=A780),'2) Income'!$E$13:$E$32)))</f>
        <v/>
      </c>
      <c r="AA780" s="8" t="str" cm="1">
        <f t="array" ref="AA780">IF(A780="","",IF(COUNTIF('2) Income'!$D$13:$D$32,"Every Other Week")=0,0,SUMPRODUCT(--(IFERROR(MOD(A780-'2) Income'!$F$13:$F$32,14),1)=0),--('2) Income'!$D$13:$D$32="Every Other Week"),--('2) Income'!$F$13:$F$32&lt;=A780),'2) Income'!$E$13:$E$32)))</f>
        <v/>
      </c>
      <c r="AB780" s="8" t="str">
        <f>IF(A780="","",IF(COUNTIF('2) Income'!$D$13:$D$32,"1st and 15th")=0,0,IF(OR(DAY(A780)=1,DAY(A780)=15),SUMIFS('2) Income'!$E$13:$E$32,'2) Income'!$D$13:$D$32,"1st and 15th",'2) Income'!$F$13:$F$32,"&lt;="&amp;$A780),0)))</f>
        <v/>
      </c>
      <c r="AC780" s="8" t="str">
        <f>IF(A780="","",IF(COUNTIF('2) Income'!$D$13:$D$32,"2nd Wednesday")=0,0,IF(A780=(A780-DAY(A780)+1+2*7-WEEKDAY(A780-DAY(A780)+8-4,1)),SUMIFS('2) Income'!$E$13:$E$32,'2) Income'!$D$13:$D$32,"2nd Wednesday",'2) Income'!$F$13:$F$32,"&lt;="&amp;$A780),0)))</f>
        <v/>
      </c>
      <c r="AD780" s="8" t="str">
        <f>IF(A780="","",IF(COUNTIF('2) Income'!$D$13:$D$32,"3rd Wednesday")=0,0,IF(A780=(A780-DAY(A780)+1+3*7-WEEKDAY(A780-DAY(A780)+8-4,1)),SUMIFS('2) Income'!$E$13:$E$32,'2) Income'!$D$13:$D$32,"3rd Wednesday",'2) Income'!$F$13:$F$32,"&lt;="&amp;$A780),0)))</f>
        <v/>
      </c>
      <c r="AE780" s="8" t="str">
        <f>IF(A780="","",IF(COUNTIF('2) Income'!$D$13:$D$32,"4th Wednesday")=0,0,IF(A780=(A780-DAY(A780)+1+4*7-WEEKDAY(A780-DAY(A780)+8-4,1)),SUMIFS('2) Income'!$E$13:$E$32,'2) Income'!$D$13:$D$32,"4th Wednesday",'2) Income'!$F$13:$F$32,"&lt;="&amp;$A780),0)))</f>
        <v/>
      </c>
      <c r="AF780" s="8" t="str" cm="1">
        <f t="array" ref="AF780">IF(A780="","",IF(COUNTIF('2) Income'!$D$13:$D$32,"Every 4 Weeks")=0,0,SUMPRODUCT(--(IFERROR(MOD(A780-'2) Income'!$F$13:$F$32,28),1)=0),--('2) Income'!$D$13:$D$32="Every 4 Weeks"),--('2) Income'!$F$13:$F$32&lt;=A780),'2) Income'!$E$13:$E$32)))</f>
        <v/>
      </c>
      <c r="AG780" s="8" t="str">
        <f>IF(A780="","",IF(COUNTIF('2) Income'!$D$13:$D$32,"Monthly")=0,0,IF(B780="N",SUMIFS('2) Income'!$E$13:$E$32,'2) Income'!$D$13:$D$32,"monthly",'2) Income'!$F$13:$F$32,"&lt;="&amp;$A780,'2) Income'!$I$13:$I$32,DAY(A780)),SUMIFS('2) Income'!$E$13:$E$32,'2) Income'!$D$13:$D$32,"monthly",'2) Income'!$F$13:$F$32,"&lt;="&amp;$A780,'2) Income'!$I$13:$I$32,"&gt;="&amp;DAY(A780)))))</f>
        <v/>
      </c>
      <c r="AH780" s="8" t="str" cm="1">
        <f t="array" ref="AH780">IF(A780="","",IF(COUNTIF('2) Income'!$D$13:$D$32,"Yearly")=0,0,SUMPRODUCT(--('2) Income'!$D$13:$D$32="Yearly"),--('2) Income'!$F$13:$F$32&lt;=A780),IF(B780="N",--('2) Income'!$I$13:$I$32=DAY(A780)),--('2) Income'!$I$13:$I$32&gt;=DAY(A780))),--(IFERROR(MOD('2) Income'!$H$13:$H$32-MONTH(A780)+12,12),1)=0),'2) Income'!$E$13:$E$32)))</f>
        <v/>
      </c>
      <c r="AI780" s="8" t="str">
        <f>IF(A780="","",IF(COUNTIF('2) Income'!$D$13:$D$32,"one-time")=0,0,SUMIFS('2) Income'!$E$13:$E$32,'2) Income'!$D$13:$D$32,"one-time",'2) Income'!$F$13:$F$32,"="&amp;$A780)))</f>
        <v/>
      </c>
      <c r="AJ780" s="9" t="str">
        <f t="shared" si="61"/>
        <v/>
      </c>
    </row>
    <row r="781" spans="1:36">
      <c r="A781" s="7" t="str">
        <f>IF(A780="","",IF(A780+1&lt;='1) Period'!$E$21,A780+1,""))</f>
        <v/>
      </c>
      <c r="B781" s="7" t="e">
        <f t="shared" si="62"/>
        <v>#VALUE!</v>
      </c>
      <c r="C781" t="e">
        <f t="shared" si="63"/>
        <v>#VALUE!</v>
      </c>
      <c r="D781" s="8" t="str">
        <f>IF(A781="","",IF(TEXT(A781,"dddd")='4) Happy Money'!$E$23,WAllowance,0))</f>
        <v/>
      </c>
      <c r="E781" s="8" t="str">
        <f>IF(A781="","",IF(B781="N",SUMIF(TMonthly[Day of the Month],DAY(A781),TMonthly[Amount]),SUMIF(TMonthly[Day of the Month],"&gt;="&amp;DAY(A781),TMonthly[Amount])))</f>
        <v/>
      </c>
      <c r="F781" s="8" t="str" cm="1">
        <f t="array" ref="F781">IF(A781="","",SUMPRODUCT(--(TYearly[Due Date]&lt;=A781),IF(B781="N",--(TYearly[Day]=DAY(A781)),--(TYearly[Day]&gt;=DAY(A781))),--(IFERROR(MOD(TYearly[Month]-MONTH(A781)+12,12),1)=0),TYearly[Amount]))</f>
        <v/>
      </c>
      <c r="G781" s="8" t="str">
        <f>IF(A781="","",SUMIF(TOneTime[Due Date],A781,TOneTime[Amount]))</f>
        <v/>
      </c>
      <c r="H781" s="8" t="str" cm="1">
        <f t="array" ref="H781">IF(A781="","",IF(COUNTIF(TOther[Frequency],$H$1)=0,0,SUMPRODUCT(--(IFERROR(MOD(A781-TOther[Start Date],7),1)=0),--(TOther[Frequency]=$H$1),--(TOther[Start Date]&lt;=A781),--(TOther[End Date Calc]&gt;=A781),TOther[Amount])))</f>
        <v/>
      </c>
      <c r="I781" s="8" t="str" cm="1">
        <f t="array" ref="I781">IF(A781="","",IF(COUNTIF(TOther[Frequency],$I$1)=0,0,SUMPRODUCT(--(IFERROR(MOD(A781-TOther[Start Date],14),1)=0),--(TOther[Frequency]=$I$1),--(TOther[Start Date]&lt;=A781),--(TOther[End Date Calc]&gt;=A781),TOther[Amount])))</f>
        <v/>
      </c>
      <c r="J781" s="8" t="str">
        <f>IF(A781="","",IF(COUNTIF(TOther[Frequency],$J$1)=0,0,IF(OR(DAY(A781)=1,DAY(A781)=15),SUMIFS(TOther[Amount],TOther[Frequency],$J$1,TOther[Start Date],"&lt;="&amp;$A781,TOther[End Date Calc],"&gt;="&amp;A781),0)))</f>
        <v/>
      </c>
      <c r="K781" s="8" t="str">
        <f>IF(A781="","",IF(COUNTIF(TOther[Frequency],$K$1)=0,0,IF(A781=(A781-DAY(A781)+1+2*7-WEEKDAY(A781-DAY(A781)+8-4,1)),SUMIFS(TOther[Amount],TOther[Frequency],$K$1,TOther[Start Date],"&lt;="&amp;$A781,TOther[End Date Calc],"&gt;="&amp;A781),0)))</f>
        <v/>
      </c>
      <c r="L781" s="8" t="str">
        <f>IF(A781="","",IF(COUNTIF(TOther[Frequency],$L$1)=0,0,IF(A781=(A781-DAY(A781)+1+3*7-WEEKDAY(A781-DAY(A781)+8-4,1)),SUMIFS(TOther[Amount],TOther[Frequency],$L$1,TOther[Start Date],"&lt;="&amp;$A781,TOther[End Date Calc],"&gt;="&amp;A781),0)))</f>
        <v/>
      </c>
      <c r="M781" s="8" t="str">
        <f>IF(A781="","",IF(COUNTIF(TOther[Frequency],$M$1)=0,0,IF(A781=(A781-DAY(A781)+1+4*7-WEEKDAY(A781-DAY(A781)+8-4,1)),SUMIFS(TOther[Amount],TOther[Frequency],$M$1,TOther[Start Date],"&lt;="&amp;$A781,TOther[End Date Calc],"&gt;="&amp;A781),0)))</f>
        <v/>
      </c>
      <c r="N781" s="8" t="str" cm="1">
        <f t="array" ref="N781">IF(A781="","",IF(COUNTIF(TOther[Frequency],$N$1)=0,0,SUMPRODUCT(--(IFERROR(MOD(A781-TOther[Start Date],28),1)=0),--(TOther[Frequency]=$N$1),--(TOther[Start Date]&lt;=A781),--(TOther[End Date Calc]&gt;=A781),TOther[Amount])))</f>
        <v/>
      </c>
      <c r="O781" s="8" t="str" cm="1">
        <f t="array" ref="O781">IF(A781="","",IF(COUNTIF(TOther[Frequency],$O$1)=0,0,SUMPRODUCT(--(IFERROR(MOD(A781-TOther[Start Date],42),1)=0),--(TOther[Frequency]=$O$1),--(TOther[Start Date]&lt;=A781),--(TOther[End Date Calc]&gt;=A781),TOther[Amount])))</f>
        <v/>
      </c>
      <c r="P781" s="8" t="str" cm="1">
        <f t="array" ref="P781">IF(A781="","",IF(COUNTIF(TOther[Frequency],$P$1)=0,0,SUMPRODUCT(--(IFERROR(MOD(A781-TOther[Start Date],56),1)=0),--(TOther[Frequency]=$P$1),--(TOther[Start Date]&lt;=A781),--(TOther[End Date Calc]&gt;=A781),TOther[Amount])))</f>
        <v/>
      </c>
      <c r="Q781" s="8" t="str">
        <f>IF(A781="","",IF(COUNTIF(TOther[Frequency],$Q$1)=0,0,IF(B781="N",SUMIFS(TOther[Amount],TOther[Frequency],$Q$1,TOther[Start Date],"&lt;="&amp;$A781,TOther[End Date Calc],"&gt;="&amp;A781,TOther[Start Day],DAY(A781)),SUMIFS(TOther[Amount],TOther[Frequency],$Q$1,TOther[Start Date],"&lt;="&amp;$A781,TOther[End Date Calc],"&gt;="&amp;A781,TOther[Start Day],"&gt;="&amp;DAY(A781)))))</f>
        <v/>
      </c>
      <c r="R781" s="8" t="str" cm="1">
        <f t="array" ref="R781">IF(A781="","",IF(COUNTIF(TOther[Frequency],R$1)=0,0,SUMPRODUCT(--(TOther[Frequency]=R$1),--(TOther[Start Date]&lt;=A781),--(TOther[End Date Calc]&gt;=A781),IF(B781="N",--(TOther[Start Day]=DAY(A781)),--(TOther[Start Day]&gt;=DAY(A781))),--(IFERROR(MOD(TOther[Start Month]-MONTH(A781)+2,2),1)=0),TOther[Amount])))</f>
        <v/>
      </c>
      <c r="S781" s="8" t="str" cm="1">
        <f t="array" ref="S781">IF(A781="","",IF(COUNTIF(TOther[Frequency],S$1)=0,0,SUMPRODUCT(--(TOther[Frequency]=S$1),--(TOther[Start Date]&lt;=A781),--(TOther[End Date Calc]&gt;=A781),IF(B781="N",--(TOther[Start Day]=DAY(A781)),--(TOther[Start Day]&gt;=DAY(A781))),--(IFERROR(MOD(TOther[Start Month]-MONTH(A781)+3,3),1)=0),TOther[Amount])))</f>
        <v/>
      </c>
      <c r="T781" s="8" t="str" cm="1">
        <f t="array" ref="T781">IF($A781="","",IF(COUNTIF(TOther[Frequency],T$1)=0,0,SUMPRODUCT(--(TOther[Frequency]=T$1),--(TOther[Start Date]&lt;=$A781),--(TOther[End Date Calc]&gt;=$A781),IF($B781="N",--(TOther[Start Day]=DAY($A781)),--(TOther[Start Day]&gt;=DAY($A781))),--(IFERROR(MOD(TOther[Start Month]-MONTH($A781)+4,4),1)=0),TOther[Amount])))</f>
        <v/>
      </c>
      <c r="U781" s="8" t="str" cm="1">
        <f t="array" ref="U781">IF(A781="","",IF(COUNTIF(TOther[Frequency],$U$1)=0,0,SUMPRODUCT(--(TOther[Frequency]=$U$1),--(TOther[Start Date]&lt;=A781),--(TOther[End Date Calc]&gt;=A781),IF(B781="N",--(TOther[Start Day]=DAY(A781)),--(TOther[Start Day]&gt;=DAY(A781))),--(IFERROR(MOD(TOther[Start Month]-MONTH(A781)+6,6),1)=0),TOther[Amount])))</f>
        <v/>
      </c>
      <c r="V781" s="8" t="str" cm="1">
        <f t="array" ref="V781">IF(A781="","",IF(COUNTIF(TOther[Frequency],$V$1)=0,0,SUMPRODUCT(--(TOther[Frequency]=$V$1),--(TOther[Start Date]&lt;=A781),--(TOther[End Date Calc]&gt;=A781),IF(B781="N",--(TOther[Start Day]=DAY(A781)),--(TOther[Start Day]&gt;=DAY(A781))),--(IFERROR(MOD(TOther[Start Month]-MONTH(A781)+12,12),1)=0),TOther[Amount])))</f>
        <v/>
      </c>
      <c r="W781" s="8" t="str">
        <f>IF(A781="","",SUMIFS(TOther[Amount],TOther[Start Date],A781,TOther[Frequency],$W$1))</f>
        <v/>
      </c>
      <c r="X781" s="9" t="str">
        <f t="shared" si="60"/>
        <v/>
      </c>
      <c r="Y781" s="9" t="str">
        <f t="shared" si="64"/>
        <v/>
      </c>
      <c r="Z781" s="8" t="str" cm="1">
        <f t="array" ref="Z781">IF(A781="","",IF(COUNTIF('2) Income'!$D$13:$D$32,"Weekly")=0,0,SUMPRODUCT(--(IFERROR(MOD(A781-'2) Income'!$F$13:$F$32,7),1)=0),--('2) Income'!$D$13:$D$32="Weekly"),--('2) Income'!$F$13:$F$32&lt;=A781),'2) Income'!$E$13:$E$32)))</f>
        <v/>
      </c>
      <c r="AA781" s="8" t="str" cm="1">
        <f t="array" ref="AA781">IF(A781="","",IF(COUNTIF('2) Income'!$D$13:$D$32,"Every Other Week")=0,0,SUMPRODUCT(--(IFERROR(MOD(A781-'2) Income'!$F$13:$F$32,14),1)=0),--('2) Income'!$D$13:$D$32="Every Other Week"),--('2) Income'!$F$13:$F$32&lt;=A781),'2) Income'!$E$13:$E$32)))</f>
        <v/>
      </c>
      <c r="AB781" s="8" t="str">
        <f>IF(A781="","",IF(COUNTIF('2) Income'!$D$13:$D$32,"1st and 15th")=0,0,IF(OR(DAY(A781)=1,DAY(A781)=15),SUMIFS('2) Income'!$E$13:$E$32,'2) Income'!$D$13:$D$32,"1st and 15th",'2) Income'!$F$13:$F$32,"&lt;="&amp;$A781),0)))</f>
        <v/>
      </c>
      <c r="AC781" s="8" t="str">
        <f>IF(A781="","",IF(COUNTIF('2) Income'!$D$13:$D$32,"2nd Wednesday")=0,0,IF(A781=(A781-DAY(A781)+1+2*7-WEEKDAY(A781-DAY(A781)+8-4,1)),SUMIFS('2) Income'!$E$13:$E$32,'2) Income'!$D$13:$D$32,"2nd Wednesday",'2) Income'!$F$13:$F$32,"&lt;="&amp;$A781),0)))</f>
        <v/>
      </c>
      <c r="AD781" s="8" t="str">
        <f>IF(A781="","",IF(COUNTIF('2) Income'!$D$13:$D$32,"3rd Wednesday")=0,0,IF(A781=(A781-DAY(A781)+1+3*7-WEEKDAY(A781-DAY(A781)+8-4,1)),SUMIFS('2) Income'!$E$13:$E$32,'2) Income'!$D$13:$D$32,"3rd Wednesday",'2) Income'!$F$13:$F$32,"&lt;="&amp;$A781),0)))</f>
        <v/>
      </c>
      <c r="AE781" s="8" t="str">
        <f>IF(A781="","",IF(COUNTIF('2) Income'!$D$13:$D$32,"4th Wednesday")=0,0,IF(A781=(A781-DAY(A781)+1+4*7-WEEKDAY(A781-DAY(A781)+8-4,1)),SUMIFS('2) Income'!$E$13:$E$32,'2) Income'!$D$13:$D$32,"4th Wednesday",'2) Income'!$F$13:$F$32,"&lt;="&amp;$A781),0)))</f>
        <v/>
      </c>
      <c r="AF781" s="8" t="str" cm="1">
        <f t="array" ref="AF781">IF(A781="","",IF(COUNTIF('2) Income'!$D$13:$D$32,"Every 4 Weeks")=0,0,SUMPRODUCT(--(IFERROR(MOD(A781-'2) Income'!$F$13:$F$32,28),1)=0),--('2) Income'!$D$13:$D$32="Every 4 Weeks"),--('2) Income'!$F$13:$F$32&lt;=A781),'2) Income'!$E$13:$E$32)))</f>
        <v/>
      </c>
      <c r="AG781" s="8" t="str">
        <f>IF(A781="","",IF(COUNTIF('2) Income'!$D$13:$D$32,"Monthly")=0,0,IF(B781="N",SUMIFS('2) Income'!$E$13:$E$32,'2) Income'!$D$13:$D$32,"monthly",'2) Income'!$F$13:$F$32,"&lt;="&amp;$A781,'2) Income'!$I$13:$I$32,DAY(A781)),SUMIFS('2) Income'!$E$13:$E$32,'2) Income'!$D$13:$D$32,"monthly",'2) Income'!$F$13:$F$32,"&lt;="&amp;$A781,'2) Income'!$I$13:$I$32,"&gt;="&amp;DAY(A781)))))</f>
        <v/>
      </c>
      <c r="AH781" s="8" t="str" cm="1">
        <f t="array" ref="AH781">IF(A781="","",IF(COUNTIF('2) Income'!$D$13:$D$32,"Yearly")=0,0,SUMPRODUCT(--('2) Income'!$D$13:$D$32="Yearly"),--('2) Income'!$F$13:$F$32&lt;=A781),IF(B781="N",--('2) Income'!$I$13:$I$32=DAY(A781)),--('2) Income'!$I$13:$I$32&gt;=DAY(A781))),--(IFERROR(MOD('2) Income'!$H$13:$H$32-MONTH(A781)+12,12),1)=0),'2) Income'!$E$13:$E$32)))</f>
        <v/>
      </c>
      <c r="AI781" s="8" t="str">
        <f>IF(A781="","",IF(COUNTIF('2) Income'!$D$13:$D$32,"one-time")=0,0,SUMIFS('2) Income'!$E$13:$E$32,'2) Income'!$D$13:$D$32,"one-time",'2) Income'!$F$13:$F$32,"="&amp;$A781)))</f>
        <v/>
      </c>
      <c r="AJ781" s="9" t="str">
        <f t="shared" si="61"/>
        <v/>
      </c>
    </row>
    <row r="782" spans="1:36">
      <c r="A782" s="7" t="str">
        <f>IF(A781="","",IF(A781+1&lt;='1) Period'!$E$21,A781+1,""))</f>
        <v/>
      </c>
      <c r="B782" s="7" t="e">
        <f t="shared" si="62"/>
        <v>#VALUE!</v>
      </c>
      <c r="C782" t="e">
        <f t="shared" si="63"/>
        <v>#VALUE!</v>
      </c>
      <c r="D782" s="8" t="str">
        <f>IF(A782="","",IF(TEXT(A782,"dddd")='4) Happy Money'!$E$23,WAllowance,0))</f>
        <v/>
      </c>
      <c r="E782" s="8" t="str">
        <f>IF(A782="","",IF(B782="N",SUMIF(TMonthly[Day of the Month],DAY(A782),TMonthly[Amount]),SUMIF(TMonthly[Day of the Month],"&gt;="&amp;DAY(A782),TMonthly[Amount])))</f>
        <v/>
      </c>
      <c r="F782" s="8" t="str" cm="1">
        <f t="array" ref="F782">IF(A782="","",SUMPRODUCT(--(TYearly[Due Date]&lt;=A782),IF(B782="N",--(TYearly[Day]=DAY(A782)),--(TYearly[Day]&gt;=DAY(A782))),--(IFERROR(MOD(TYearly[Month]-MONTH(A782)+12,12),1)=0),TYearly[Amount]))</f>
        <v/>
      </c>
      <c r="G782" s="8" t="str">
        <f>IF(A782="","",SUMIF(TOneTime[Due Date],A782,TOneTime[Amount]))</f>
        <v/>
      </c>
      <c r="H782" s="8" t="str" cm="1">
        <f t="array" ref="H782">IF(A782="","",IF(COUNTIF(TOther[Frequency],$H$1)=0,0,SUMPRODUCT(--(IFERROR(MOD(A782-TOther[Start Date],7),1)=0),--(TOther[Frequency]=$H$1),--(TOther[Start Date]&lt;=A782),--(TOther[End Date Calc]&gt;=A782),TOther[Amount])))</f>
        <v/>
      </c>
      <c r="I782" s="8" t="str" cm="1">
        <f t="array" ref="I782">IF(A782="","",IF(COUNTIF(TOther[Frequency],$I$1)=0,0,SUMPRODUCT(--(IFERROR(MOD(A782-TOther[Start Date],14),1)=0),--(TOther[Frequency]=$I$1),--(TOther[Start Date]&lt;=A782),--(TOther[End Date Calc]&gt;=A782),TOther[Amount])))</f>
        <v/>
      </c>
      <c r="J782" s="8" t="str">
        <f>IF(A782="","",IF(COUNTIF(TOther[Frequency],$J$1)=0,0,IF(OR(DAY(A782)=1,DAY(A782)=15),SUMIFS(TOther[Amount],TOther[Frequency],$J$1,TOther[Start Date],"&lt;="&amp;$A782,TOther[End Date Calc],"&gt;="&amp;A782),0)))</f>
        <v/>
      </c>
      <c r="K782" s="8" t="str">
        <f>IF(A782="","",IF(COUNTIF(TOther[Frequency],$K$1)=0,0,IF(A782=(A782-DAY(A782)+1+2*7-WEEKDAY(A782-DAY(A782)+8-4,1)),SUMIFS(TOther[Amount],TOther[Frequency],$K$1,TOther[Start Date],"&lt;="&amp;$A782,TOther[End Date Calc],"&gt;="&amp;A782),0)))</f>
        <v/>
      </c>
      <c r="L782" s="8" t="str">
        <f>IF(A782="","",IF(COUNTIF(TOther[Frequency],$L$1)=0,0,IF(A782=(A782-DAY(A782)+1+3*7-WEEKDAY(A782-DAY(A782)+8-4,1)),SUMIFS(TOther[Amount],TOther[Frequency],$L$1,TOther[Start Date],"&lt;="&amp;$A782,TOther[End Date Calc],"&gt;="&amp;A782),0)))</f>
        <v/>
      </c>
      <c r="M782" s="8" t="str">
        <f>IF(A782="","",IF(COUNTIF(TOther[Frequency],$M$1)=0,0,IF(A782=(A782-DAY(A782)+1+4*7-WEEKDAY(A782-DAY(A782)+8-4,1)),SUMIFS(TOther[Amount],TOther[Frequency],$M$1,TOther[Start Date],"&lt;="&amp;$A782,TOther[End Date Calc],"&gt;="&amp;A782),0)))</f>
        <v/>
      </c>
      <c r="N782" s="8" t="str" cm="1">
        <f t="array" ref="N782">IF(A782="","",IF(COUNTIF(TOther[Frequency],$N$1)=0,0,SUMPRODUCT(--(IFERROR(MOD(A782-TOther[Start Date],28),1)=0),--(TOther[Frequency]=$N$1),--(TOther[Start Date]&lt;=A782),--(TOther[End Date Calc]&gt;=A782),TOther[Amount])))</f>
        <v/>
      </c>
      <c r="O782" s="8" t="str" cm="1">
        <f t="array" ref="O782">IF(A782="","",IF(COUNTIF(TOther[Frequency],$O$1)=0,0,SUMPRODUCT(--(IFERROR(MOD(A782-TOther[Start Date],42),1)=0),--(TOther[Frequency]=$O$1),--(TOther[Start Date]&lt;=A782),--(TOther[End Date Calc]&gt;=A782),TOther[Amount])))</f>
        <v/>
      </c>
      <c r="P782" s="8" t="str" cm="1">
        <f t="array" ref="P782">IF(A782="","",IF(COUNTIF(TOther[Frequency],$P$1)=0,0,SUMPRODUCT(--(IFERROR(MOD(A782-TOther[Start Date],56),1)=0),--(TOther[Frequency]=$P$1),--(TOther[Start Date]&lt;=A782),--(TOther[End Date Calc]&gt;=A782),TOther[Amount])))</f>
        <v/>
      </c>
      <c r="Q782" s="8" t="str">
        <f>IF(A782="","",IF(COUNTIF(TOther[Frequency],$Q$1)=0,0,IF(B782="N",SUMIFS(TOther[Amount],TOther[Frequency],$Q$1,TOther[Start Date],"&lt;="&amp;$A782,TOther[End Date Calc],"&gt;="&amp;A782,TOther[Start Day],DAY(A782)),SUMIFS(TOther[Amount],TOther[Frequency],$Q$1,TOther[Start Date],"&lt;="&amp;$A782,TOther[End Date Calc],"&gt;="&amp;A782,TOther[Start Day],"&gt;="&amp;DAY(A782)))))</f>
        <v/>
      </c>
      <c r="R782" s="8" t="str" cm="1">
        <f t="array" ref="R782">IF(A782="","",IF(COUNTIF(TOther[Frequency],R$1)=0,0,SUMPRODUCT(--(TOther[Frequency]=R$1),--(TOther[Start Date]&lt;=A782),--(TOther[End Date Calc]&gt;=A782),IF(B782="N",--(TOther[Start Day]=DAY(A782)),--(TOther[Start Day]&gt;=DAY(A782))),--(IFERROR(MOD(TOther[Start Month]-MONTH(A782)+2,2),1)=0),TOther[Amount])))</f>
        <v/>
      </c>
      <c r="S782" s="8" t="str" cm="1">
        <f t="array" ref="S782">IF(A782="","",IF(COUNTIF(TOther[Frequency],S$1)=0,0,SUMPRODUCT(--(TOther[Frequency]=S$1),--(TOther[Start Date]&lt;=A782),--(TOther[End Date Calc]&gt;=A782),IF(B782="N",--(TOther[Start Day]=DAY(A782)),--(TOther[Start Day]&gt;=DAY(A782))),--(IFERROR(MOD(TOther[Start Month]-MONTH(A782)+3,3),1)=0),TOther[Amount])))</f>
        <v/>
      </c>
      <c r="T782" s="8" t="str" cm="1">
        <f t="array" ref="T782">IF($A782="","",IF(COUNTIF(TOther[Frequency],T$1)=0,0,SUMPRODUCT(--(TOther[Frequency]=T$1),--(TOther[Start Date]&lt;=$A782),--(TOther[End Date Calc]&gt;=$A782),IF($B782="N",--(TOther[Start Day]=DAY($A782)),--(TOther[Start Day]&gt;=DAY($A782))),--(IFERROR(MOD(TOther[Start Month]-MONTH($A782)+4,4),1)=0),TOther[Amount])))</f>
        <v/>
      </c>
      <c r="U782" s="8" t="str" cm="1">
        <f t="array" ref="U782">IF(A782="","",IF(COUNTIF(TOther[Frequency],$U$1)=0,0,SUMPRODUCT(--(TOther[Frequency]=$U$1),--(TOther[Start Date]&lt;=A782),--(TOther[End Date Calc]&gt;=A782),IF(B782="N",--(TOther[Start Day]=DAY(A782)),--(TOther[Start Day]&gt;=DAY(A782))),--(IFERROR(MOD(TOther[Start Month]-MONTH(A782)+6,6),1)=0),TOther[Amount])))</f>
        <v/>
      </c>
      <c r="V782" s="8" t="str" cm="1">
        <f t="array" ref="V782">IF(A782="","",IF(COUNTIF(TOther[Frequency],$V$1)=0,0,SUMPRODUCT(--(TOther[Frequency]=$V$1),--(TOther[Start Date]&lt;=A782),--(TOther[End Date Calc]&gt;=A782),IF(B782="N",--(TOther[Start Day]=DAY(A782)),--(TOther[Start Day]&gt;=DAY(A782))),--(IFERROR(MOD(TOther[Start Month]-MONTH(A782)+12,12),1)=0),TOther[Amount])))</f>
        <v/>
      </c>
      <c r="W782" s="8" t="str">
        <f>IF(A782="","",SUMIFS(TOther[Amount],TOther[Start Date],A782,TOther[Frequency],$W$1))</f>
        <v/>
      </c>
      <c r="X782" s="9" t="str">
        <f t="shared" si="60"/>
        <v/>
      </c>
      <c r="Y782" s="9" t="str">
        <f t="shared" si="64"/>
        <v/>
      </c>
      <c r="Z782" s="8" t="str" cm="1">
        <f t="array" ref="Z782">IF(A782="","",IF(COUNTIF('2) Income'!$D$13:$D$32,"Weekly")=0,0,SUMPRODUCT(--(IFERROR(MOD(A782-'2) Income'!$F$13:$F$32,7),1)=0),--('2) Income'!$D$13:$D$32="Weekly"),--('2) Income'!$F$13:$F$32&lt;=A782),'2) Income'!$E$13:$E$32)))</f>
        <v/>
      </c>
      <c r="AA782" s="8" t="str" cm="1">
        <f t="array" ref="AA782">IF(A782="","",IF(COUNTIF('2) Income'!$D$13:$D$32,"Every Other Week")=0,0,SUMPRODUCT(--(IFERROR(MOD(A782-'2) Income'!$F$13:$F$32,14),1)=0),--('2) Income'!$D$13:$D$32="Every Other Week"),--('2) Income'!$F$13:$F$32&lt;=A782),'2) Income'!$E$13:$E$32)))</f>
        <v/>
      </c>
      <c r="AB782" s="8" t="str">
        <f>IF(A782="","",IF(COUNTIF('2) Income'!$D$13:$D$32,"1st and 15th")=0,0,IF(OR(DAY(A782)=1,DAY(A782)=15),SUMIFS('2) Income'!$E$13:$E$32,'2) Income'!$D$13:$D$32,"1st and 15th",'2) Income'!$F$13:$F$32,"&lt;="&amp;$A782),0)))</f>
        <v/>
      </c>
      <c r="AC782" s="8" t="str">
        <f>IF(A782="","",IF(COUNTIF('2) Income'!$D$13:$D$32,"2nd Wednesday")=0,0,IF(A782=(A782-DAY(A782)+1+2*7-WEEKDAY(A782-DAY(A782)+8-4,1)),SUMIFS('2) Income'!$E$13:$E$32,'2) Income'!$D$13:$D$32,"2nd Wednesday",'2) Income'!$F$13:$F$32,"&lt;="&amp;$A782),0)))</f>
        <v/>
      </c>
      <c r="AD782" s="8" t="str">
        <f>IF(A782="","",IF(COUNTIF('2) Income'!$D$13:$D$32,"3rd Wednesday")=0,0,IF(A782=(A782-DAY(A782)+1+3*7-WEEKDAY(A782-DAY(A782)+8-4,1)),SUMIFS('2) Income'!$E$13:$E$32,'2) Income'!$D$13:$D$32,"3rd Wednesday",'2) Income'!$F$13:$F$32,"&lt;="&amp;$A782),0)))</f>
        <v/>
      </c>
      <c r="AE782" s="8" t="str">
        <f>IF(A782="","",IF(COUNTIF('2) Income'!$D$13:$D$32,"4th Wednesday")=0,0,IF(A782=(A782-DAY(A782)+1+4*7-WEEKDAY(A782-DAY(A782)+8-4,1)),SUMIFS('2) Income'!$E$13:$E$32,'2) Income'!$D$13:$D$32,"4th Wednesday",'2) Income'!$F$13:$F$32,"&lt;="&amp;$A782),0)))</f>
        <v/>
      </c>
      <c r="AF782" s="8" t="str" cm="1">
        <f t="array" ref="AF782">IF(A782="","",IF(COUNTIF('2) Income'!$D$13:$D$32,"Every 4 Weeks")=0,0,SUMPRODUCT(--(IFERROR(MOD(A782-'2) Income'!$F$13:$F$32,28),1)=0),--('2) Income'!$D$13:$D$32="Every 4 Weeks"),--('2) Income'!$F$13:$F$32&lt;=A782),'2) Income'!$E$13:$E$32)))</f>
        <v/>
      </c>
      <c r="AG782" s="8" t="str">
        <f>IF(A782="","",IF(COUNTIF('2) Income'!$D$13:$D$32,"Monthly")=0,0,IF(B782="N",SUMIFS('2) Income'!$E$13:$E$32,'2) Income'!$D$13:$D$32,"monthly",'2) Income'!$F$13:$F$32,"&lt;="&amp;$A782,'2) Income'!$I$13:$I$32,DAY(A782)),SUMIFS('2) Income'!$E$13:$E$32,'2) Income'!$D$13:$D$32,"monthly",'2) Income'!$F$13:$F$32,"&lt;="&amp;$A782,'2) Income'!$I$13:$I$32,"&gt;="&amp;DAY(A782)))))</f>
        <v/>
      </c>
      <c r="AH782" s="8" t="str" cm="1">
        <f t="array" ref="AH782">IF(A782="","",IF(COUNTIF('2) Income'!$D$13:$D$32,"Yearly")=0,0,SUMPRODUCT(--('2) Income'!$D$13:$D$32="Yearly"),--('2) Income'!$F$13:$F$32&lt;=A782),IF(B782="N",--('2) Income'!$I$13:$I$32=DAY(A782)),--('2) Income'!$I$13:$I$32&gt;=DAY(A782))),--(IFERROR(MOD('2) Income'!$H$13:$H$32-MONTH(A782)+12,12),1)=0),'2) Income'!$E$13:$E$32)))</f>
        <v/>
      </c>
      <c r="AI782" s="8" t="str">
        <f>IF(A782="","",IF(COUNTIF('2) Income'!$D$13:$D$32,"one-time")=0,0,SUMIFS('2) Income'!$E$13:$E$32,'2) Income'!$D$13:$D$32,"one-time",'2) Income'!$F$13:$F$32,"="&amp;$A782)))</f>
        <v/>
      </c>
      <c r="AJ782" s="9" t="str">
        <f t="shared" si="61"/>
        <v/>
      </c>
    </row>
    <row r="783" spans="1:36">
      <c r="A783" s="7" t="str">
        <f>IF(A782="","",IF(A782+1&lt;='1) Period'!$E$21,A782+1,""))</f>
        <v/>
      </c>
      <c r="B783" s="7" t="e">
        <f t="shared" si="62"/>
        <v>#VALUE!</v>
      </c>
      <c r="C783" t="e">
        <f t="shared" si="63"/>
        <v>#VALUE!</v>
      </c>
      <c r="D783" s="8" t="str">
        <f>IF(A783="","",IF(TEXT(A783,"dddd")='4) Happy Money'!$E$23,WAllowance,0))</f>
        <v/>
      </c>
      <c r="E783" s="8" t="str">
        <f>IF(A783="","",IF(B783="N",SUMIF(TMonthly[Day of the Month],DAY(A783),TMonthly[Amount]),SUMIF(TMonthly[Day of the Month],"&gt;="&amp;DAY(A783),TMonthly[Amount])))</f>
        <v/>
      </c>
      <c r="F783" s="8" t="str" cm="1">
        <f t="array" ref="F783">IF(A783="","",SUMPRODUCT(--(TYearly[Due Date]&lt;=A783),IF(B783="N",--(TYearly[Day]=DAY(A783)),--(TYearly[Day]&gt;=DAY(A783))),--(IFERROR(MOD(TYearly[Month]-MONTH(A783)+12,12),1)=0),TYearly[Amount]))</f>
        <v/>
      </c>
      <c r="G783" s="8" t="str">
        <f>IF(A783="","",SUMIF(TOneTime[Due Date],A783,TOneTime[Amount]))</f>
        <v/>
      </c>
      <c r="H783" s="8" t="str" cm="1">
        <f t="array" ref="H783">IF(A783="","",IF(COUNTIF(TOther[Frequency],$H$1)=0,0,SUMPRODUCT(--(IFERROR(MOD(A783-TOther[Start Date],7),1)=0),--(TOther[Frequency]=$H$1),--(TOther[Start Date]&lt;=A783),--(TOther[End Date Calc]&gt;=A783),TOther[Amount])))</f>
        <v/>
      </c>
      <c r="I783" s="8" t="str" cm="1">
        <f t="array" ref="I783">IF(A783="","",IF(COUNTIF(TOther[Frequency],$I$1)=0,0,SUMPRODUCT(--(IFERROR(MOD(A783-TOther[Start Date],14),1)=0),--(TOther[Frequency]=$I$1),--(TOther[Start Date]&lt;=A783),--(TOther[End Date Calc]&gt;=A783),TOther[Amount])))</f>
        <v/>
      </c>
      <c r="J783" s="8" t="str">
        <f>IF(A783="","",IF(COUNTIF(TOther[Frequency],$J$1)=0,0,IF(OR(DAY(A783)=1,DAY(A783)=15),SUMIFS(TOther[Amount],TOther[Frequency],$J$1,TOther[Start Date],"&lt;="&amp;$A783,TOther[End Date Calc],"&gt;="&amp;A783),0)))</f>
        <v/>
      </c>
      <c r="K783" s="8" t="str">
        <f>IF(A783="","",IF(COUNTIF(TOther[Frequency],$K$1)=0,0,IF(A783=(A783-DAY(A783)+1+2*7-WEEKDAY(A783-DAY(A783)+8-4,1)),SUMIFS(TOther[Amount],TOther[Frequency],$K$1,TOther[Start Date],"&lt;="&amp;$A783,TOther[End Date Calc],"&gt;="&amp;A783),0)))</f>
        <v/>
      </c>
      <c r="L783" s="8" t="str">
        <f>IF(A783="","",IF(COUNTIF(TOther[Frequency],$L$1)=0,0,IF(A783=(A783-DAY(A783)+1+3*7-WEEKDAY(A783-DAY(A783)+8-4,1)),SUMIFS(TOther[Amount],TOther[Frequency],$L$1,TOther[Start Date],"&lt;="&amp;$A783,TOther[End Date Calc],"&gt;="&amp;A783),0)))</f>
        <v/>
      </c>
      <c r="M783" s="8" t="str">
        <f>IF(A783="","",IF(COUNTIF(TOther[Frequency],$M$1)=0,0,IF(A783=(A783-DAY(A783)+1+4*7-WEEKDAY(A783-DAY(A783)+8-4,1)),SUMIFS(TOther[Amount],TOther[Frequency],$M$1,TOther[Start Date],"&lt;="&amp;$A783,TOther[End Date Calc],"&gt;="&amp;A783),0)))</f>
        <v/>
      </c>
      <c r="N783" s="8" t="str" cm="1">
        <f t="array" ref="N783">IF(A783="","",IF(COUNTIF(TOther[Frequency],$N$1)=0,0,SUMPRODUCT(--(IFERROR(MOD(A783-TOther[Start Date],28),1)=0),--(TOther[Frequency]=$N$1),--(TOther[Start Date]&lt;=A783),--(TOther[End Date Calc]&gt;=A783),TOther[Amount])))</f>
        <v/>
      </c>
      <c r="O783" s="8" t="str" cm="1">
        <f t="array" ref="O783">IF(A783="","",IF(COUNTIF(TOther[Frequency],$O$1)=0,0,SUMPRODUCT(--(IFERROR(MOD(A783-TOther[Start Date],42),1)=0),--(TOther[Frequency]=$O$1),--(TOther[Start Date]&lt;=A783),--(TOther[End Date Calc]&gt;=A783),TOther[Amount])))</f>
        <v/>
      </c>
      <c r="P783" s="8" t="str" cm="1">
        <f t="array" ref="P783">IF(A783="","",IF(COUNTIF(TOther[Frequency],$P$1)=0,0,SUMPRODUCT(--(IFERROR(MOD(A783-TOther[Start Date],56),1)=0),--(TOther[Frequency]=$P$1),--(TOther[Start Date]&lt;=A783),--(TOther[End Date Calc]&gt;=A783),TOther[Amount])))</f>
        <v/>
      </c>
      <c r="Q783" s="8" t="str">
        <f>IF(A783="","",IF(COUNTIF(TOther[Frequency],$Q$1)=0,0,IF(B783="N",SUMIFS(TOther[Amount],TOther[Frequency],$Q$1,TOther[Start Date],"&lt;="&amp;$A783,TOther[End Date Calc],"&gt;="&amp;A783,TOther[Start Day],DAY(A783)),SUMIFS(TOther[Amount],TOther[Frequency],$Q$1,TOther[Start Date],"&lt;="&amp;$A783,TOther[End Date Calc],"&gt;="&amp;A783,TOther[Start Day],"&gt;="&amp;DAY(A783)))))</f>
        <v/>
      </c>
      <c r="R783" s="8" t="str" cm="1">
        <f t="array" ref="R783">IF(A783="","",IF(COUNTIF(TOther[Frequency],R$1)=0,0,SUMPRODUCT(--(TOther[Frequency]=R$1),--(TOther[Start Date]&lt;=A783),--(TOther[End Date Calc]&gt;=A783),IF(B783="N",--(TOther[Start Day]=DAY(A783)),--(TOther[Start Day]&gt;=DAY(A783))),--(IFERROR(MOD(TOther[Start Month]-MONTH(A783)+2,2),1)=0),TOther[Amount])))</f>
        <v/>
      </c>
      <c r="S783" s="8" t="str" cm="1">
        <f t="array" ref="S783">IF(A783="","",IF(COUNTIF(TOther[Frequency],S$1)=0,0,SUMPRODUCT(--(TOther[Frequency]=S$1),--(TOther[Start Date]&lt;=A783),--(TOther[End Date Calc]&gt;=A783),IF(B783="N",--(TOther[Start Day]=DAY(A783)),--(TOther[Start Day]&gt;=DAY(A783))),--(IFERROR(MOD(TOther[Start Month]-MONTH(A783)+3,3),1)=0),TOther[Amount])))</f>
        <v/>
      </c>
      <c r="T783" s="8" t="str" cm="1">
        <f t="array" ref="T783">IF($A783="","",IF(COUNTIF(TOther[Frequency],T$1)=0,0,SUMPRODUCT(--(TOther[Frequency]=T$1),--(TOther[Start Date]&lt;=$A783),--(TOther[End Date Calc]&gt;=$A783),IF($B783="N",--(TOther[Start Day]=DAY($A783)),--(TOther[Start Day]&gt;=DAY($A783))),--(IFERROR(MOD(TOther[Start Month]-MONTH($A783)+4,4),1)=0),TOther[Amount])))</f>
        <v/>
      </c>
      <c r="U783" s="8" t="str" cm="1">
        <f t="array" ref="U783">IF(A783="","",IF(COUNTIF(TOther[Frequency],$U$1)=0,0,SUMPRODUCT(--(TOther[Frequency]=$U$1),--(TOther[Start Date]&lt;=A783),--(TOther[End Date Calc]&gt;=A783),IF(B783="N",--(TOther[Start Day]=DAY(A783)),--(TOther[Start Day]&gt;=DAY(A783))),--(IFERROR(MOD(TOther[Start Month]-MONTH(A783)+6,6),1)=0),TOther[Amount])))</f>
        <v/>
      </c>
      <c r="V783" s="8" t="str" cm="1">
        <f t="array" ref="V783">IF(A783="","",IF(COUNTIF(TOther[Frequency],$V$1)=0,0,SUMPRODUCT(--(TOther[Frequency]=$V$1),--(TOther[Start Date]&lt;=A783),--(TOther[End Date Calc]&gt;=A783),IF(B783="N",--(TOther[Start Day]=DAY(A783)),--(TOther[Start Day]&gt;=DAY(A783))),--(IFERROR(MOD(TOther[Start Month]-MONTH(A783)+12,12),1)=0),TOther[Amount])))</f>
        <v/>
      </c>
      <c r="W783" s="8" t="str">
        <f>IF(A783="","",SUMIFS(TOther[Amount],TOther[Start Date],A783,TOther[Frequency],$W$1))</f>
        <v/>
      </c>
      <c r="X783" s="9" t="str">
        <f t="shared" si="60"/>
        <v/>
      </c>
      <c r="Y783" s="9" t="str">
        <f t="shared" si="64"/>
        <v/>
      </c>
      <c r="Z783" s="8" t="str" cm="1">
        <f t="array" ref="Z783">IF(A783="","",IF(COUNTIF('2) Income'!$D$13:$D$32,"Weekly")=0,0,SUMPRODUCT(--(IFERROR(MOD(A783-'2) Income'!$F$13:$F$32,7),1)=0),--('2) Income'!$D$13:$D$32="Weekly"),--('2) Income'!$F$13:$F$32&lt;=A783),'2) Income'!$E$13:$E$32)))</f>
        <v/>
      </c>
      <c r="AA783" s="8" t="str" cm="1">
        <f t="array" ref="AA783">IF(A783="","",IF(COUNTIF('2) Income'!$D$13:$D$32,"Every Other Week")=0,0,SUMPRODUCT(--(IFERROR(MOD(A783-'2) Income'!$F$13:$F$32,14),1)=0),--('2) Income'!$D$13:$D$32="Every Other Week"),--('2) Income'!$F$13:$F$32&lt;=A783),'2) Income'!$E$13:$E$32)))</f>
        <v/>
      </c>
      <c r="AB783" s="8" t="str">
        <f>IF(A783="","",IF(COUNTIF('2) Income'!$D$13:$D$32,"1st and 15th")=0,0,IF(OR(DAY(A783)=1,DAY(A783)=15),SUMIFS('2) Income'!$E$13:$E$32,'2) Income'!$D$13:$D$32,"1st and 15th",'2) Income'!$F$13:$F$32,"&lt;="&amp;$A783),0)))</f>
        <v/>
      </c>
      <c r="AC783" s="8" t="str">
        <f>IF(A783="","",IF(COUNTIF('2) Income'!$D$13:$D$32,"2nd Wednesday")=0,0,IF(A783=(A783-DAY(A783)+1+2*7-WEEKDAY(A783-DAY(A783)+8-4,1)),SUMIFS('2) Income'!$E$13:$E$32,'2) Income'!$D$13:$D$32,"2nd Wednesday",'2) Income'!$F$13:$F$32,"&lt;="&amp;$A783),0)))</f>
        <v/>
      </c>
      <c r="AD783" s="8" t="str">
        <f>IF(A783="","",IF(COUNTIF('2) Income'!$D$13:$D$32,"3rd Wednesday")=0,0,IF(A783=(A783-DAY(A783)+1+3*7-WEEKDAY(A783-DAY(A783)+8-4,1)),SUMIFS('2) Income'!$E$13:$E$32,'2) Income'!$D$13:$D$32,"3rd Wednesday",'2) Income'!$F$13:$F$32,"&lt;="&amp;$A783),0)))</f>
        <v/>
      </c>
      <c r="AE783" s="8" t="str">
        <f>IF(A783="","",IF(COUNTIF('2) Income'!$D$13:$D$32,"4th Wednesday")=0,0,IF(A783=(A783-DAY(A783)+1+4*7-WEEKDAY(A783-DAY(A783)+8-4,1)),SUMIFS('2) Income'!$E$13:$E$32,'2) Income'!$D$13:$D$32,"4th Wednesday",'2) Income'!$F$13:$F$32,"&lt;="&amp;$A783),0)))</f>
        <v/>
      </c>
      <c r="AF783" s="8" t="str" cm="1">
        <f t="array" ref="AF783">IF(A783="","",IF(COUNTIF('2) Income'!$D$13:$D$32,"Every 4 Weeks")=0,0,SUMPRODUCT(--(IFERROR(MOD(A783-'2) Income'!$F$13:$F$32,28),1)=0),--('2) Income'!$D$13:$D$32="Every 4 Weeks"),--('2) Income'!$F$13:$F$32&lt;=A783),'2) Income'!$E$13:$E$32)))</f>
        <v/>
      </c>
      <c r="AG783" s="8" t="str">
        <f>IF(A783="","",IF(COUNTIF('2) Income'!$D$13:$D$32,"Monthly")=0,0,IF(B783="N",SUMIFS('2) Income'!$E$13:$E$32,'2) Income'!$D$13:$D$32,"monthly",'2) Income'!$F$13:$F$32,"&lt;="&amp;$A783,'2) Income'!$I$13:$I$32,DAY(A783)),SUMIFS('2) Income'!$E$13:$E$32,'2) Income'!$D$13:$D$32,"monthly",'2) Income'!$F$13:$F$32,"&lt;="&amp;$A783,'2) Income'!$I$13:$I$32,"&gt;="&amp;DAY(A783)))))</f>
        <v/>
      </c>
      <c r="AH783" s="8" t="str" cm="1">
        <f t="array" ref="AH783">IF(A783="","",IF(COUNTIF('2) Income'!$D$13:$D$32,"Yearly")=0,0,SUMPRODUCT(--('2) Income'!$D$13:$D$32="Yearly"),--('2) Income'!$F$13:$F$32&lt;=A783),IF(B783="N",--('2) Income'!$I$13:$I$32=DAY(A783)),--('2) Income'!$I$13:$I$32&gt;=DAY(A783))),--(IFERROR(MOD('2) Income'!$H$13:$H$32-MONTH(A783)+12,12),1)=0),'2) Income'!$E$13:$E$32)))</f>
        <v/>
      </c>
      <c r="AI783" s="8" t="str">
        <f>IF(A783="","",IF(COUNTIF('2) Income'!$D$13:$D$32,"one-time")=0,0,SUMIFS('2) Income'!$E$13:$E$32,'2) Income'!$D$13:$D$32,"one-time",'2) Income'!$F$13:$F$32,"="&amp;$A783)))</f>
        <v/>
      </c>
      <c r="AJ783" s="9" t="str">
        <f t="shared" si="61"/>
        <v/>
      </c>
    </row>
    <row r="784" spans="1:36">
      <c r="A784" s="7" t="str">
        <f>IF(A783="","",IF(A783+1&lt;='1) Period'!$E$21,A783+1,""))</f>
        <v/>
      </c>
      <c r="B784" s="7" t="e">
        <f t="shared" si="62"/>
        <v>#VALUE!</v>
      </c>
      <c r="C784" t="e">
        <f t="shared" si="63"/>
        <v>#VALUE!</v>
      </c>
      <c r="D784" s="8" t="str">
        <f>IF(A784="","",IF(TEXT(A784,"dddd")='4) Happy Money'!$E$23,WAllowance,0))</f>
        <v/>
      </c>
      <c r="E784" s="8" t="str">
        <f>IF(A784="","",IF(B784="N",SUMIF(TMonthly[Day of the Month],DAY(A784),TMonthly[Amount]),SUMIF(TMonthly[Day of the Month],"&gt;="&amp;DAY(A784),TMonthly[Amount])))</f>
        <v/>
      </c>
      <c r="F784" s="8" t="str" cm="1">
        <f t="array" ref="F784">IF(A784="","",SUMPRODUCT(--(TYearly[Due Date]&lt;=A784),IF(B784="N",--(TYearly[Day]=DAY(A784)),--(TYearly[Day]&gt;=DAY(A784))),--(IFERROR(MOD(TYearly[Month]-MONTH(A784)+12,12),1)=0),TYearly[Amount]))</f>
        <v/>
      </c>
      <c r="G784" s="8" t="str">
        <f>IF(A784="","",SUMIF(TOneTime[Due Date],A784,TOneTime[Amount]))</f>
        <v/>
      </c>
      <c r="H784" s="8" t="str" cm="1">
        <f t="array" ref="H784">IF(A784="","",IF(COUNTIF(TOther[Frequency],$H$1)=0,0,SUMPRODUCT(--(IFERROR(MOD(A784-TOther[Start Date],7),1)=0),--(TOther[Frequency]=$H$1),--(TOther[Start Date]&lt;=A784),--(TOther[End Date Calc]&gt;=A784),TOther[Amount])))</f>
        <v/>
      </c>
      <c r="I784" s="8" t="str" cm="1">
        <f t="array" ref="I784">IF(A784="","",IF(COUNTIF(TOther[Frequency],$I$1)=0,0,SUMPRODUCT(--(IFERROR(MOD(A784-TOther[Start Date],14),1)=0),--(TOther[Frequency]=$I$1),--(TOther[Start Date]&lt;=A784),--(TOther[End Date Calc]&gt;=A784),TOther[Amount])))</f>
        <v/>
      </c>
      <c r="J784" s="8" t="str">
        <f>IF(A784="","",IF(COUNTIF(TOther[Frequency],$J$1)=0,0,IF(OR(DAY(A784)=1,DAY(A784)=15),SUMIFS(TOther[Amount],TOther[Frequency],$J$1,TOther[Start Date],"&lt;="&amp;$A784,TOther[End Date Calc],"&gt;="&amp;A784),0)))</f>
        <v/>
      </c>
      <c r="K784" s="8" t="str">
        <f>IF(A784="","",IF(COUNTIF(TOther[Frequency],$K$1)=0,0,IF(A784=(A784-DAY(A784)+1+2*7-WEEKDAY(A784-DAY(A784)+8-4,1)),SUMIFS(TOther[Amount],TOther[Frequency],$K$1,TOther[Start Date],"&lt;="&amp;$A784,TOther[End Date Calc],"&gt;="&amp;A784),0)))</f>
        <v/>
      </c>
      <c r="L784" s="8" t="str">
        <f>IF(A784="","",IF(COUNTIF(TOther[Frequency],$L$1)=0,0,IF(A784=(A784-DAY(A784)+1+3*7-WEEKDAY(A784-DAY(A784)+8-4,1)),SUMIFS(TOther[Amount],TOther[Frequency],$L$1,TOther[Start Date],"&lt;="&amp;$A784,TOther[End Date Calc],"&gt;="&amp;A784),0)))</f>
        <v/>
      </c>
      <c r="M784" s="8" t="str">
        <f>IF(A784="","",IF(COUNTIF(TOther[Frequency],$M$1)=0,0,IF(A784=(A784-DAY(A784)+1+4*7-WEEKDAY(A784-DAY(A784)+8-4,1)),SUMIFS(TOther[Amount],TOther[Frequency],$M$1,TOther[Start Date],"&lt;="&amp;$A784,TOther[End Date Calc],"&gt;="&amp;A784),0)))</f>
        <v/>
      </c>
      <c r="N784" s="8" t="str" cm="1">
        <f t="array" ref="N784">IF(A784="","",IF(COUNTIF(TOther[Frequency],$N$1)=0,0,SUMPRODUCT(--(IFERROR(MOD(A784-TOther[Start Date],28),1)=0),--(TOther[Frequency]=$N$1),--(TOther[Start Date]&lt;=A784),--(TOther[End Date Calc]&gt;=A784),TOther[Amount])))</f>
        <v/>
      </c>
      <c r="O784" s="8" t="str" cm="1">
        <f t="array" ref="O784">IF(A784="","",IF(COUNTIF(TOther[Frequency],$O$1)=0,0,SUMPRODUCT(--(IFERROR(MOD(A784-TOther[Start Date],42),1)=0),--(TOther[Frequency]=$O$1),--(TOther[Start Date]&lt;=A784),--(TOther[End Date Calc]&gt;=A784),TOther[Amount])))</f>
        <v/>
      </c>
      <c r="P784" s="8" t="str" cm="1">
        <f t="array" ref="P784">IF(A784="","",IF(COUNTIF(TOther[Frequency],$P$1)=0,0,SUMPRODUCT(--(IFERROR(MOD(A784-TOther[Start Date],56),1)=0),--(TOther[Frequency]=$P$1),--(TOther[Start Date]&lt;=A784),--(TOther[End Date Calc]&gt;=A784),TOther[Amount])))</f>
        <v/>
      </c>
      <c r="Q784" s="8" t="str">
        <f>IF(A784="","",IF(COUNTIF(TOther[Frequency],$Q$1)=0,0,IF(B784="N",SUMIFS(TOther[Amount],TOther[Frequency],$Q$1,TOther[Start Date],"&lt;="&amp;$A784,TOther[End Date Calc],"&gt;="&amp;A784,TOther[Start Day],DAY(A784)),SUMIFS(TOther[Amount],TOther[Frequency],$Q$1,TOther[Start Date],"&lt;="&amp;$A784,TOther[End Date Calc],"&gt;="&amp;A784,TOther[Start Day],"&gt;="&amp;DAY(A784)))))</f>
        <v/>
      </c>
      <c r="R784" s="8" t="str" cm="1">
        <f t="array" ref="R784">IF(A784="","",IF(COUNTIF(TOther[Frequency],R$1)=0,0,SUMPRODUCT(--(TOther[Frequency]=R$1),--(TOther[Start Date]&lt;=A784),--(TOther[End Date Calc]&gt;=A784),IF(B784="N",--(TOther[Start Day]=DAY(A784)),--(TOther[Start Day]&gt;=DAY(A784))),--(IFERROR(MOD(TOther[Start Month]-MONTH(A784)+2,2),1)=0),TOther[Amount])))</f>
        <v/>
      </c>
      <c r="S784" s="8" t="str" cm="1">
        <f t="array" ref="S784">IF(A784="","",IF(COUNTIF(TOther[Frequency],S$1)=0,0,SUMPRODUCT(--(TOther[Frequency]=S$1),--(TOther[Start Date]&lt;=A784),--(TOther[End Date Calc]&gt;=A784),IF(B784="N",--(TOther[Start Day]=DAY(A784)),--(TOther[Start Day]&gt;=DAY(A784))),--(IFERROR(MOD(TOther[Start Month]-MONTH(A784)+3,3),1)=0),TOther[Amount])))</f>
        <v/>
      </c>
      <c r="T784" s="8" t="str" cm="1">
        <f t="array" ref="T784">IF($A784="","",IF(COUNTIF(TOther[Frequency],T$1)=0,0,SUMPRODUCT(--(TOther[Frequency]=T$1),--(TOther[Start Date]&lt;=$A784),--(TOther[End Date Calc]&gt;=$A784),IF($B784="N",--(TOther[Start Day]=DAY($A784)),--(TOther[Start Day]&gt;=DAY($A784))),--(IFERROR(MOD(TOther[Start Month]-MONTH($A784)+4,4),1)=0),TOther[Amount])))</f>
        <v/>
      </c>
      <c r="U784" s="8" t="str" cm="1">
        <f t="array" ref="U784">IF(A784="","",IF(COUNTIF(TOther[Frequency],$U$1)=0,0,SUMPRODUCT(--(TOther[Frequency]=$U$1),--(TOther[Start Date]&lt;=A784),--(TOther[End Date Calc]&gt;=A784),IF(B784="N",--(TOther[Start Day]=DAY(A784)),--(TOther[Start Day]&gt;=DAY(A784))),--(IFERROR(MOD(TOther[Start Month]-MONTH(A784)+6,6),1)=0),TOther[Amount])))</f>
        <v/>
      </c>
      <c r="V784" s="8" t="str" cm="1">
        <f t="array" ref="V784">IF(A784="","",IF(COUNTIF(TOther[Frequency],$V$1)=0,0,SUMPRODUCT(--(TOther[Frequency]=$V$1),--(TOther[Start Date]&lt;=A784),--(TOther[End Date Calc]&gt;=A784),IF(B784="N",--(TOther[Start Day]=DAY(A784)),--(TOther[Start Day]&gt;=DAY(A784))),--(IFERROR(MOD(TOther[Start Month]-MONTH(A784)+12,12),1)=0),TOther[Amount])))</f>
        <v/>
      </c>
      <c r="W784" s="8" t="str">
        <f>IF(A784="","",SUMIFS(TOther[Amount],TOther[Start Date],A784,TOther[Frequency],$W$1))</f>
        <v/>
      </c>
      <c r="X784" s="9" t="str">
        <f t="shared" si="60"/>
        <v/>
      </c>
      <c r="Y784" s="9" t="str">
        <f t="shared" si="64"/>
        <v/>
      </c>
      <c r="Z784" s="8" t="str" cm="1">
        <f t="array" ref="Z784">IF(A784="","",IF(COUNTIF('2) Income'!$D$13:$D$32,"Weekly")=0,0,SUMPRODUCT(--(IFERROR(MOD(A784-'2) Income'!$F$13:$F$32,7),1)=0),--('2) Income'!$D$13:$D$32="Weekly"),--('2) Income'!$F$13:$F$32&lt;=A784),'2) Income'!$E$13:$E$32)))</f>
        <v/>
      </c>
      <c r="AA784" s="8" t="str" cm="1">
        <f t="array" ref="AA784">IF(A784="","",IF(COUNTIF('2) Income'!$D$13:$D$32,"Every Other Week")=0,0,SUMPRODUCT(--(IFERROR(MOD(A784-'2) Income'!$F$13:$F$32,14),1)=0),--('2) Income'!$D$13:$D$32="Every Other Week"),--('2) Income'!$F$13:$F$32&lt;=A784),'2) Income'!$E$13:$E$32)))</f>
        <v/>
      </c>
      <c r="AB784" s="8" t="str">
        <f>IF(A784="","",IF(COUNTIF('2) Income'!$D$13:$D$32,"1st and 15th")=0,0,IF(OR(DAY(A784)=1,DAY(A784)=15),SUMIFS('2) Income'!$E$13:$E$32,'2) Income'!$D$13:$D$32,"1st and 15th",'2) Income'!$F$13:$F$32,"&lt;="&amp;$A784),0)))</f>
        <v/>
      </c>
      <c r="AC784" s="8" t="str">
        <f>IF(A784="","",IF(COUNTIF('2) Income'!$D$13:$D$32,"2nd Wednesday")=0,0,IF(A784=(A784-DAY(A784)+1+2*7-WEEKDAY(A784-DAY(A784)+8-4,1)),SUMIFS('2) Income'!$E$13:$E$32,'2) Income'!$D$13:$D$32,"2nd Wednesday",'2) Income'!$F$13:$F$32,"&lt;="&amp;$A784),0)))</f>
        <v/>
      </c>
      <c r="AD784" s="8" t="str">
        <f>IF(A784="","",IF(COUNTIF('2) Income'!$D$13:$D$32,"3rd Wednesday")=0,0,IF(A784=(A784-DAY(A784)+1+3*7-WEEKDAY(A784-DAY(A784)+8-4,1)),SUMIFS('2) Income'!$E$13:$E$32,'2) Income'!$D$13:$D$32,"3rd Wednesday",'2) Income'!$F$13:$F$32,"&lt;="&amp;$A784),0)))</f>
        <v/>
      </c>
      <c r="AE784" s="8" t="str">
        <f>IF(A784="","",IF(COUNTIF('2) Income'!$D$13:$D$32,"4th Wednesday")=0,0,IF(A784=(A784-DAY(A784)+1+4*7-WEEKDAY(A784-DAY(A784)+8-4,1)),SUMIFS('2) Income'!$E$13:$E$32,'2) Income'!$D$13:$D$32,"4th Wednesday",'2) Income'!$F$13:$F$32,"&lt;="&amp;$A784),0)))</f>
        <v/>
      </c>
      <c r="AF784" s="8" t="str" cm="1">
        <f t="array" ref="AF784">IF(A784="","",IF(COUNTIF('2) Income'!$D$13:$D$32,"Every 4 Weeks")=0,0,SUMPRODUCT(--(IFERROR(MOD(A784-'2) Income'!$F$13:$F$32,28),1)=0),--('2) Income'!$D$13:$D$32="Every 4 Weeks"),--('2) Income'!$F$13:$F$32&lt;=A784),'2) Income'!$E$13:$E$32)))</f>
        <v/>
      </c>
      <c r="AG784" s="8" t="str">
        <f>IF(A784="","",IF(COUNTIF('2) Income'!$D$13:$D$32,"Monthly")=0,0,IF(B784="N",SUMIFS('2) Income'!$E$13:$E$32,'2) Income'!$D$13:$D$32,"monthly",'2) Income'!$F$13:$F$32,"&lt;="&amp;$A784,'2) Income'!$I$13:$I$32,DAY(A784)),SUMIFS('2) Income'!$E$13:$E$32,'2) Income'!$D$13:$D$32,"monthly",'2) Income'!$F$13:$F$32,"&lt;="&amp;$A784,'2) Income'!$I$13:$I$32,"&gt;="&amp;DAY(A784)))))</f>
        <v/>
      </c>
      <c r="AH784" s="8" t="str" cm="1">
        <f t="array" ref="AH784">IF(A784="","",IF(COUNTIF('2) Income'!$D$13:$D$32,"Yearly")=0,0,SUMPRODUCT(--('2) Income'!$D$13:$D$32="Yearly"),--('2) Income'!$F$13:$F$32&lt;=A784),IF(B784="N",--('2) Income'!$I$13:$I$32=DAY(A784)),--('2) Income'!$I$13:$I$32&gt;=DAY(A784))),--(IFERROR(MOD('2) Income'!$H$13:$H$32-MONTH(A784)+12,12),1)=0),'2) Income'!$E$13:$E$32)))</f>
        <v/>
      </c>
      <c r="AI784" s="8" t="str">
        <f>IF(A784="","",IF(COUNTIF('2) Income'!$D$13:$D$32,"one-time")=0,0,SUMIFS('2) Income'!$E$13:$E$32,'2) Income'!$D$13:$D$32,"one-time",'2) Income'!$F$13:$F$32,"="&amp;$A784)))</f>
        <v/>
      </c>
      <c r="AJ784" s="9" t="str">
        <f t="shared" si="61"/>
        <v/>
      </c>
    </row>
    <row r="785" spans="1:36">
      <c r="A785" s="7" t="str">
        <f>IF(A784="","",IF(A784+1&lt;='1) Period'!$E$21,A784+1,""))</f>
        <v/>
      </c>
      <c r="B785" s="7" t="e">
        <f t="shared" si="62"/>
        <v>#VALUE!</v>
      </c>
      <c r="C785" t="e">
        <f t="shared" si="63"/>
        <v>#VALUE!</v>
      </c>
      <c r="D785" s="8" t="str">
        <f>IF(A785="","",IF(TEXT(A785,"dddd")='4) Happy Money'!$E$23,WAllowance,0))</f>
        <v/>
      </c>
      <c r="E785" s="8" t="str">
        <f>IF(A785="","",IF(B785="N",SUMIF(TMonthly[Day of the Month],DAY(A785),TMonthly[Amount]),SUMIF(TMonthly[Day of the Month],"&gt;="&amp;DAY(A785),TMonthly[Amount])))</f>
        <v/>
      </c>
      <c r="F785" s="8" t="str" cm="1">
        <f t="array" ref="F785">IF(A785="","",SUMPRODUCT(--(TYearly[Due Date]&lt;=A785),IF(B785="N",--(TYearly[Day]=DAY(A785)),--(TYearly[Day]&gt;=DAY(A785))),--(IFERROR(MOD(TYearly[Month]-MONTH(A785)+12,12),1)=0),TYearly[Amount]))</f>
        <v/>
      </c>
      <c r="G785" s="8" t="str">
        <f>IF(A785="","",SUMIF(TOneTime[Due Date],A785,TOneTime[Amount]))</f>
        <v/>
      </c>
      <c r="H785" s="8" t="str" cm="1">
        <f t="array" ref="H785">IF(A785="","",IF(COUNTIF(TOther[Frequency],$H$1)=0,0,SUMPRODUCT(--(IFERROR(MOD(A785-TOther[Start Date],7),1)=0),--(TOther[Frequency]=$H$1),--(TOther[Start Date]&lt;=A785),--(TOther[End Date Calc]&gt;=A785),TOther[Amount])))</f>
        <v/>
      </c>
      <c r="I785" s="8" t="str" cm="1">
        <f t="array" ref="I785">IF(A785="","",IF(COUNTIF(TOther[Frequency],$I$1)=0,0,SUMPRODUCT(--(IFERROR(MOD(A785-TOther[Start Date],14),1)=0),--(TOther[Frequency]=$I$1),--(TOther[Start Date]&lt;=A785),--(TOther[End Date Calc]&gt;=A785),TOther[Amount])))</f>
        <v/>
      </c>
      <c r="J785" s="8" t="str">
        <f>IF(A785="","",IF(COUNTIF(TOther[Frequency],$J$1)=0,0,IF(OR(DAY(A785)=1,DAY(A785)=15),SUMIFS(TOther[Amount],TOther[Frequency],$J$1,TOther[Start Date],"&lt;="&amp;$A785,TOther[End Date Calc],"&gt;="&amp;A785),0)))</f>
        <v/>
      </c>
      <c r="K785" s="8" t="str">
        <f>IF(A785="","",IF(COUNTIF(TOther[Frequency],$K$1)=0,0,IF(A785=(A785-DAY(A785)+1+2*7-WEEKDAY(A785-DAY(A785)+8-4,1)),SUMIFS(TOther[Amount],TOther[Frequency],$K$1,TOther[Start Date],"&lt;="&amp;$A785,TOther[End Date Calc],"&gt;="&amp;A785),0)))</f>
        <v/>
      </c>
      <c r="L785" s="8" t="str">
        <f>IF(A785="","",IF(COUNTIF(TOther[Frequency],$L$1)=0,0,IF(A785=(A785-DAY(A785)+1+3*7-WEEKDAY(A785-DAY(A785)+8-4,1)),SUMIFS(TOther[Amount],TOther[Frequency],$L$1,TOther[Start Date],"&lt;="&amp;$A785,TOther[End Date Calc],"&gt;="&amp;A785),0)))</f>
        <v/>
      </c>
      <c r="M785" s="8" t="str">
        <f>IF(A785="","",IF(COUNTIF(TOther[Frequency],$M$1)=0,0,IF(A785=(A785-DAY(A785)+1+4*7-WEEKDAY(A785-DAY(A785)+8-4,1)),SUMIFS(TOther[Amount],TOther[Frequency],$M$1,TOther[Start Date],"&lt;="&amp;$A785,TOther[End Date Calc],"&gt;="&amp;A785),0)))</f>
        <v/>
      </c>
      <c r="N785" s="8" t="str" cm="1">
        <f t="array" ref="N785">IF(A785="","",IF(COUNTIF(TOther[Frequency],$N$1)=0,0,SUMPRODUCT(--(IFERROR(MOD(A785-TOther[Start Date],28),1)=0),--(TOther[Frequency]=$N$1),--(TOther[Start Date]&lt;=A785),--(TOther[End Date Calc]&gt;=A785),TOther[Amount])))</f>
        <v/>
      </c>
      <c r="O785" s="8" t="str" cm="1">
        <f t="array" ref="O785">IF(A785="","",IF(COUNTIF(TOther[Frequency],$O$1)=0,0,SUMPRODUCT(--(IFERROR(MOD(A785-TOther[Start Date],42),1)=0),--(TOther[Frequency]=$O$1),--(TOther[Start Date]&lt;=A785),--(TOther[End Date Calc]&gt;=A785),TOther[Amount])))</f>
        <v/>
      </c>
      <c r="P785" s="8" t="str" cm="1">
        <f t="array" ref="P785">IF(A785="","",IF(COUNTIF(TOther[Frequency],$P$1)=0,0,SUMPRODUCT(--(IFERROR(MOD(A785-TOther[Start Date],56),1)=0),--(TOther[Frequency]=$P$1),--(TOther[Start Date]&lt;=A785),--(TOther[End Date Calc]&gt;=A785),TOther[Amount])))</f>
        <v/>
      </c>
      <c r="Q785" s="8" t="str">
        <f>IF(A785="","",IF(COUNTIF(TOther[Frequency],$Q$1)=0,0,IF(B785="N",SUMIFS(TOther[Amount],TOther[Frequency],$Q$1,TOther[Start Date],"&lt;="&amp;$A785,TOther[End Date Calc],"&gt;="&amp;A785,TOther[Start Day],DAY(A785)),SUMIFS(TOther[Amount],TOther[Frequency],$Q$1,TOther[Start Date],"&lt;="&amp;$A785,TOther[End Date Calc],"&gt;="&amp;A785,TOther[Start Day],"&gt;="&amp;DAY(A785)))))</f>
        <v/>
      </c>
      <c r="R785" s="8" t="str" cm="1">
        <f t="array" ref="R785">IF(A785="","",IF(COUNTIF(TOther[Frequency],R$1)=0,0,SUMPRODUCT(--(TOther[Frequency]=R$1),--(TOther[Start Date]&lt;=A785),--(TOther[End Date Calc]&gt;=A785),IF(B785="N",--(TOther[Start Day]=DAY(A785)),--(TOther[Start Day]&gt;=DAY(A785))),--(IFERROR(MOD(TOther[Start Month]-MONTH(A785)+2,2),1)=0),TOther[Amount])))</f>
        <v/>
      </c>
      <c r="S785" s="8" t="str" cm="1">
        <f t="array" ref="S785">IF(A785="","",IF(COUNTIF(TOther[Frequency],S$1)=0,0,SUMPRODUCT(--(TOther[Frequency]=S$1),--(TOther[Start Date]&lt;=A785),--(TOther[End Date Calc]&gt;=A785),IF(B785="N",--(TOther[Start Day]=DAY(A785)),--(TOther[Start Day]&gt;=DAY(A785))),--(IFERROR(MOD(TOther[Start Month]-MONTH(A785)+3,3),1)=0),TOther[Amount])))</f>
        <v/>
      </c>
      <c r="T785" s="8" t="str" cm="1">
        <f t="array" ref="T785">IF($A785="","",IF(COUNTIF(TOther[Frequency],T$1)=0,0,SUMPRODUCT(--(TOther[Frequency]=T$1),--(TOther[Start Date]&lt;=$A785),--(TOther[End Date Calc]&gt;=$A785),IF($B785="N",--(TOther[Start Day]=DAY($A785)),--(TOther[Start Day]&gt;=DAY($A785))),--(IFERROR(MOD(TOther[Start Month]-MONTH($A785)+4,4),1)=0),TOther[Amount])))</f>
        <v/>
      </c>
      <c r="U785" s="8" t="str" cm="1">
        <f t="array" ref="U785">IF(A785="","",IF(COUNTIF(TOther[Frequency],$U$1)=0,0,SUMPRODUCT(--(TOther[Frequency]=$U$1),--(TOther[Start Date]&lt;=A785),--(TOther[End Date Calc]&gt;=A785),IF(B785="N",--(TOther[Start Day]=DAY(A785)),--(TOther[Start Day]&gt;=DAY(A785))),--(IFERROR(MOD(TOther[Start Month]-MONTH(A785)+6,6),1)=0),TOther[Amount])))</f>
        <v/>
      </c>
      <c r="V785" s="8" t="str" cm="1">
        <f t="array" ref="V785">IF(A785="","",IF(COUNTIF(TOther[Frequency],$V$1)=0,0,SUMPRODUCT(--(TOther[Frequency]=$V$1),--(TOther[Start Date]&lt;=A785),--(TOther[End Date Calc]&gt;=A785),IF(B785="N",--(TOther[Start Day]=DAY(A785)),--(TOther[Start Day]&gt;=DAY(A785))),--(IFERROR(MOD(TOther[Start Month]-MONTH(A785)+12,12),1)=0),TOther[Amount])))</f>
        <v/>
      </c>
      <c r="W785" s="8" t="str">
        <f>IF(A785="","",SUMIFS(TOther[Amount],TOther[Start Date],A785,TOther[Frequency],$W$1))</f>
        <v/>
      </c>
      <c r="X785" s="9" t="str">
        <f t="shared" si="60"/>
        <v/>
      </c>
      <c r="Y785" s="9" t="str">
        <f t="shared" si="64"/>
        <v/>
      </c>
      <c r="Z785" s="8" t="str" cm="1">
        <f t="array" ref="Z785">IF(A785="","",IF(COUNTIF('2) Income'!$D$13:$D$32,"Weekly")=0,0,SUMPRODUCT(--(IFERROR(MOD(A785-'2) Income'!$F$13:$F$32,7),1)=0),--('2) Income'!$D$13:$D$32="Weekly"),--('2) Income'!$F$13:$F$32&lt;=A785),'2) Income'!$E$13:$E$32)))</f>
        <v/>
      </c>
      <c r="AA785" s="8" t="str" cm="1">
        <f t="array" ref="AA785">IF(A785="","",IF(COUNTIF('2) Income'!$D$13:$D$32,"Every Other Week")=0,0,SUMPRODUCT(--(IFERROR(MOD(A785-'2) Income'!$F$13:$F$32,14),1)=0),--('2) Income'!$D$13:$D$32="Every Other Week"),--('2) Income'!$F$13:$F$32&lt;=A785),'2) Income'!$E$13:$E$32)))</f>
        <v/>
      </c>
      <c r="AB785" s="8" t="str">
        <f>IF(A785="","",IF(COUNTIF('2) Income'!$D$13:$D$32,"1st and 15th")=0,0,IF(OR(DAY(A785)=1,DAY(A785)=15),SUMIFS('2) Income'!$E$13:$E$32,'2) Income'!$D$13:$D$32,"1st and 15th",'2) Income'!$F$13:$F$32,"&lt;="&amp;$A785),0)))</f>
        <v/>
      </c>
      <c r="AC785" s="8" t="str">
        <f>IF(A785="","",IF(COUNTIF('2) Income'!$D$13:$D$32,"2nd Wednesday")=0,0,IF(A785=(A785-DAY(A785)+1+2*7-WEEKDAY(A785-DAY(A785)+8-4,1)),SUMIFS('2) Income'!$E$13:$E$32,'2) Income'!$D$13:$D$32,"2nd Wednesday",'2) Income'!$F$13:$F$32,"&lt;="&amp;$A785),0)))</f>
        <v/>
      </c>
      <c r="AD785" s="8" t="str">
        <f>IF(A785="","",IF(COUNTIF('2) Income'!$D$13:$D$32,"3rd Wednesday")=0,0,IF(A785=(A785-DAY(A785)+1+3*7-WEEKDAY(A785-DAY(A785)+8-4,1)),SUMIFS('2) Income'!$E$13:$E$32,'2) Income'!$D$13:$D$32,"3rd Wednesday",'2) Income'!$F$13:$F$32,"&lt;="&amp;$A785),0)))</f>
        <v/>
      </c>
      <c r="AE785" s="8" t="str">
        <f>IF(A785="","",IF(COUNTIF('2) Income'!$D$13:$D$32,"4th Wednesday")=0,0,IF(A785=(A785-DAY(A785)+1+4*7-WEEKDAY(A785-DAY(A785)+8-4,1)),SUMIFS('2) Income'!$E$13:$E$32,'2) Income'!$D$13:$D$32,"4th Wednesday",'2) Income'!$F$13:$F$32,"&lt;="&amp;$A785),0)))</f>
        <v/>
      </c>
      <c r="AF785" s="8" t="str" cm="1">
        <f t="array" ref="AF785">IF(A785="","",IF(COUNTIF('2) Income'!$D$13:$D$32,"Every 4 Weeks")=0,0,SUMPRODUCT(--(IFERROR(MOD(A785-'2) Income'!$F$13:$F$32,28),1)=0),--('2) Income'!$D$13:$D$32="Every 4 Weeks"),--('2) Income'!$F$13:$F$32&lt;=A785),'2) Income'!$E$13:$E$32)))</f>
        <v/>
      </c>
      <c r="AG785" s="8" t="str">
        <f>IF(A785="","",IF(COUNTIF('2) Income'!$D$13:$D$32,"Monthly")=0,0,IF(B785="N",SUMIFS('2) Income'!$E$13:$E$32,'2) Income'!$D$13:$D$32,"monthly",'2) Income'!$F$13:$F$32,"&lt;="&amp;$A785,'2) Income'!$I$13:$I$32,DAY(A785)),SUMIFS('2) Income'!$E$13:$E$32,'2) Income'!$D$13:$D$32,"monthly",'2) Income'!$F$13:$F$32,"&lt;="&amp;$A785,'2) Income'!$I$13:$I$32,"&gt;="&amp;DAY(A785)))))</f>
        <v/>
      </c>
      <c r="AH785" s="8" t="str" cm="1">
        <f t="array" ref="AH785">IF(A785="","",IF(COUNTIF('2) Income'!$D$13:$D$32,"Yearly")=0,0,SUMPRODUCT(--('2) Income'!$D$13:$D$32="Yearly"),--('2) Income'!$F$13:$F$32&lt;=A785),IF(B785="N",--('2) Income'!$I$13:$I$32=DAY(A785)),--('2) Income'!$I$13:$I$32&gt;=DAY(A785))),--(IFERROR(MOD('2) Income'!$H$13:$H$32-MONTH(A785)+12,12),1)=0),'2) Income'!$E$13:$E$32)))</f>
        <v/>
      </c>
      <c r="AI785" s="8" t="str">
        <f>IF(A785="","",IF(COUNTIF('2) Income'!$D$13:$D$32,"one-time")=0,0,SUMIFS('2) Income'!$E$13:$E$32,'2) Income'!$D$13:$D$32,"one-time",'2) Income'!$F$13:$F$32,"="&amp;$A785)))</f>
        <v/>
      </c>
      <c r="AJ785" s="9" t="str">
        <f t="shared" si="61"/>
        <v/>
      </c>
    </row>
    <row r="786" spans="1:36">
      <c r="A786" s="7" t="str">
        <f>IF(A785="","",IF(A785+1&lt;='1) Period'!$E$21,A785+1,""))</f>
        <v/>
      </c>
      <c r="B786" s="7" t="e">
        <f t="shared" si="62"/>
        <v>#VALUE!</v>
      </c>
      <c r="C786" t="e">
        <f t="shared" si="63"/>
        <v>#VALUE!</v>
      </c>
      <c r="D786" s="8" t="str">
        <f>IF(A786="","",IF(TEXT(A786,"dddd")='4) Happy Money'!$E$23,WAllowance,0))</f>
        <v/>
      </c>
      <c r="E786" s="8" t="str">
        <f>IF(A786="","",IF(B786="N",SUMIF(TMonthly[Day of the Month],DAY(A786),TMonthly[Amount]),SUMIF(TMonthly[Day of the Month],"&gt;="&amp;DAY(A786),TMonthly[Amount])))</f>
        <v/>
      </c>
      <c r="F786" s="8" t="str" cm="1">
        <f t="array" ref="F786">IF(A786="","",SUMPRODUCT(--(TYearly[Due Date]&lt;=A786),IF(B786="N",--(TYearly[Day]=DAY(A786)),--(TYearly[Day]&gt;=DAY(A786))),--(IFERROR(MOD(TYearly[Month]-MONTH(A786)+12,12),1)=0),TYearly[Amount]))</f>
        <v/>
      </c>
      <c r="G786" s="8" t="str">
        <f>IF(A786="","",SUMIF(TOneTime[Due Date],A786,TOneTime[Amount]))</f>
        <v/>
      </c>
      <c r="H786" s="8" t="str" cm="1">
        <f t="array" ref="H786">IF(A786="","",IF(COUNTIF(TOther[Frequency],$H$1)=0,0,SUMPRODUCT(--(IFERROR(MOD(A786-TOther[Start Date],7),1)=0),--(TOther[Frequency]=$H$1),--(TOther[Start Date]&lt;=A786),--(TOther[End Date Calc]&gt;=A786),TOther[Amount])))</f>
        <v/>
      </c>
      <c r="I786" s="8" t="str" cm="1">
        <f t="array" ref="I786">IF(A786="","",IF(COUNTIF(TOther[Frequency],$I$1)=0,0,SUMPRODUCT(--(IFERROR(MOD(A786-TOther[Start Date],14),1)=0),--(TOther[Frequency]=$I$1),--(TOther[Start Date]&lt;=A786),--(TOther[End Date Calc]&gt;=A786),TOther[Amount])))</f>
        <v/>
      </c>
      <c r="J786" s="8" t="str">
        <f>IF(A786="","",IF(COUNTIF(TOther[Frequency],$J$1)=0,0,IF(OR(DAY(A786)=1,DAY(A786)=15),SUMIFS(TOther[Amount],TOther[Frequency],$J$1,TOther[Start Date],"&lt;="&amp;$A786,TOther[End Date Calc],"&gt;="&amp;A786),0)))</f>
        <v/>
      </c>
      <c r="K786" s="8" t="str">
        <f>IF(A786="","",IF(COUNTIF(TOther[Frequency],$K$1)=0,0,IF(A786=(A786-DAY(A786)+1+2*7-WEEKDAY(A786-DAY(A786)+8-4,1)),SUMIFS(TOther[Amount],TOther[Frequency],$K$1,TOther[Start Date],"&lt;="&amp;$A786,TOther[End Date Calc],"&gt;="&amp;A786),0)))</f>
        <v/>
      </c>
      <c r="L786" s="8" t="str">
        <f>IF(A786="","",IF(COUNTIF(TOther[Frequency],$L$1)=0,0,IF(A786=(A786-DAY(A786)+1+3*7-WEEKDAY(A786-DAY(A786)+8-4,1)),SUMIFS(TOther[Amount],TOther[Frequency],$L$1,TOther[Start Date],"&lt;="&amp;$A786,TOther[End Date Calc],"&gt;="&amp;A786),0)))</f>
        <v/>
      </c>
      <c r="M786" s="8" t="str">
        <f>IF(A786="","",IF(COUNTIF(TOther[Frequency],$M$1)=0,0,IF(A786=(A786-DAY(A786)+1+4*7-WEEKDAY(A786-DAY(A786)+8-4,1)),SUMIFS(TOther[Amount],TOther[Frequency],$M$1,TOther[Start Date],"&lt;="&amp;$A786,TOther[End Date Calc],"&gt;="&amp;A786),0)))</f>
        <v/>
      </c>
      <c r="N786" s="8" t="str" cm="1">
        <f t="array" ref="N786">IF(A786="","",IF(COUNTIF(TOther[Frequency],$N$1)=0,0,SUMPRODUCT(--(IFERROR(MOD(A786-TOther[Start Date],28),1)=0),--(TOther[Frequency]=$N$1),--(TOther[Start Date]&lt;=A786),--(TOther[End Date Calc]&gt;=A786),TOther[Amount])))</f>
        <v/>
      </c>
      <c r="O786" s="8" t="str" cm="1">
        <f t="array" ref="O786">IF(A786="","",IF(COUNTIF(TOther[Frequency],$O$1)=0,0,SUMPRODUCT(--(IFERROR(MOD(A786-TOther[Start Date],42),1)=0),--(TOther[Frequency]=$O$1),--(TOther[Start Date]&lt;=A786),--(TOther[End Date Calc]&gt;=A786),TOther[Amount])))</f>
        <v/>
      </c>
      <c r="P786" s="8" t="str" cm="1">
        <f t="array" ref="P786">IF(A786="","",IF(COUNTIF(TOther[Frequency],$P$1)=0,0,SUMPRODUCT(--(IFERROR(MOD(A786-TOther[Start Date],56),1)=0),--(TOther[Frequency]=$P$1),--(TOther[Start Date]&lt;=A786),--(TOther[End Date Calc]&gt;=A786),TOther[Amount])))</f>
        <v/>
      </c>
      <c r="Q786" s="8" t="str">
        <f>IF(A786="","",IF(COUNTIF(TOther[Frequency],$Q$1)=0,0,IF(B786="N",SUMIFS(TOther[Amount],TOther[Frequency],$Q$1,TOther[Start Date],"&lt;="&amp;$A786,TOther[End Date Calc],"&gt;="&amp;A786,TOther[Start Day],DAY(A786)),SUMIFS(TOther[Amount],TOther[Frequency],$Q$1,TOther[Start Date],"&lt;="&amp;$A786,TOther[End Date Calc],"&gt;="&amp;A786,TOther[Start Day],"&gt;="&amp;DAY(A786)))))</f>
        <v/>
      </c>
      <c r="R786" s="8" t="str" cm="1">
        <f t="array" ref="R786">IF(A786="","",IF(COUNTIF(TOther[Frequency],R$1)=0,0,SUMPRODUCT(--(TOther[Frequency]=R$1),--(TOther[Start Date]&lt;=A786),--(TOther[End Date Calc]&gt;=A786),IF(B786="N",--(TOther[Start Day]=DAY(A786)),--(TOther[Start Day]&gt;=DAY(A786))),--(IFERROR(MOD(TOther[Start Month]-MONTH(A786)+2,2),1)=0),TOther[Amount])))</f>
        <v/>
      </c>
      <c r="S786" s="8" t="str" cm="1">
        <f t="array" ref="S786">IF(A786="","",IF(COUNTIF(TOther[Frequency],S$1)=0,0,SUMPRODUCT(--(TOther[Frequency]=S$1),--(TOther[Start Date]&lt;=A786),--(TOther[End Date Calc]&gt;=A786),IF(B786="N",--(TOther[Start Day]=DAY(A786)),--(TOther[Start Day]&gt;=DAY(A786))),--(IFERROR(MOD(TOther[Start Month]-MONTH(A786)+3,3),1)=0),TOther[Amount])))</f>
        <v/>
      </c>
      <c r="T786" s="8" t="str" cm="1">
        <f t="array" ref="T786">IF($A786="","",IF(COUNTIF(TOther[Frequency],T$1)=0,0,SUMPRODUCT(--(TOther[Frequency]=T$1),--(TOther[Start Date]&lt;=$A786),--(TOther[End Date Calc]&gt;=$A786),IF($B786="N",--(TOther[Start Day]=DAY($A786)),--(TOther[Start Day]&gt;=DAY($A786))),--(IFERROR(MOD(TOther[Start Month]-MONTH($A786)+4,4),1)=0),TOther[Amount])))</f>
        <v/>
      </c>
      <c r="U786" s="8" t="str" cm="1">
        <f t="array" ref="U786">IF(A786="","",IF(COUNTIF(TOther[Frequency],$U$1)=0,0,SUMPRODUCT(--(TOther[Frequency]=$U$1),--(TOther[Start Date]&lt;=A786),--(TOther[End Date Calc]&gt;=A786),IF(B786="N",--(TOther[Start Day]=DAY(A786)),--(TOther[Start Day]&gt;=DAY(A786))),--(IFERROR(MOD(TOther[Start Month]-MONTH(A786)+6,6),1)=0),TOther[Amount])))</f>
        <v/>
      </c>
      <c r="V786" s="8" t="str" cm="1">
        <f t="array" ref="V786">IF(A786="","",IF(COUNTIF(TOther[Frequency],$V$1)=0,0,SUMPRODUCT(--(TOther[Frequency]=$V$1),--(TOther[Start Date]&lt;=A786),--(TOther[End Date Calc]&gt;=A786),IF(B786="N",--(TOther[Start Day]=DAY(A786)),--(TOther[Start Day]&gt;=DAY(A786))),--(IFERROR(MOD(TOther[Start Month]-MONTH(A786)+12,12),1)=0),TOther[Amount])))</f>
        <v/>
      </c>
      <c r="W786" s="8" t="str">
        <f>IF(A786="","",SUMIFS(TOther[Amount],TOther[Start Date],A786,TOther[Frequency],$W$1))</f>
        <v/>
      </c>
      <c r="X786" s="9" t="str">
        <f t="shared" si="60"/>
        <v/>
      </c>
      <c r="Y786" s="9" t="str">
        <f t="shared" si="64"/>
        <v/>
      </c>
      <c r="Z786" s="8" t="str" cm="1">
        <f t="array" ref="Z786">IF(A786="","",IF(COUNTIF('2) Income'!$D$13:$D$32,"Weekly")=0,0,SUMPRODUCT(--(IFERROR(MOD(A786-'2) Income'!$F$13:$F$32,7),1)=0),--('2) Income'!$D$13:$D$32="Weekly"),--('2) Income'!$F$13:$F$32&lt;=A786),'2) Income'!$E$13:$E$32)))</f>
        <v/>
      </c>
      <c r="AA786" s="8" t="str" cm="1">
        <f t="array" ref="AA786">IF(A786="","",IF(COUNTIF('2) Income'!$D$13:$D$32,"Every Other Week")=0,0,SUMPRODUCT(--(IFERROR(MOD(A786-'2) Income'!$F$13:$F$32,14),1)=0),--('2) Income'!$D$13:$D$32="Every Other Week"),--('2) Income'!$F$13:$F$32&lt;=A786),'2) Income'!$E$13:$E$32)))</f>
        <v/>
      </c>
      <c r="AB786" s="8" t="str">
        <f>IF(A786="","",IF(COUNTIF('2) Income'!$D$13:$D$32,"1st and 15th")=0,0,IF(OR(DAY(A786)=1,DAY(A786)=15),SUMIFS('2) Income'!$E$13:$E$32,'2) Income'!$D$13:$D$32,"1st and 15th",'2) Income'!$F$13:$F$32,"&lt;="&amp;$A786),0)))</f>
        <v/>
      </c>
      <c r="AC786" s="8" t="str">
        <f>IF(A786="","",IF(COUNTIF('2) Income'!$D$13:$D$32,"2nd Wednesday")=0,0,IF(A786=(A786-DAY(A786)+1+2*7-WEEKDAY(A786-DAY(A786)+8-4,1)),SUMIFS('2) Income'!$E$13:$E$32,'2) Income'!$D$13:$D$32,"2nd Wednesday",'2) Income'!$F$13:$F$32,"&lt;="&amp;$A786),0)))</f>
        <v/>
      </c>
      <c r="AD786" s="8" t="str">
        <f>IF(A786="","",IF(COUNTIF('2) Income'!$D$13:$D$32,"3rd Wednesday")=0,0,IF(A786=(A786-DAY(A786)+1+3*7-WEEKDAY(A786-DAY(A786)+8-4,1)),SUMIFS('2) Income'!$E$13:$E$32,'2) Income'!$D$13:$D$32,"3rd Wednesday",'2) Income'!$F$13:$F$32,"&lt;="&amp;$A786),0)))</f>
        <v/>
      </c>
      <c r="AE786" s="8" t="str">
        <f>IF(A786="","",IF(COUNTIF('2) Income'!$D$13:$D$32,"4th Wednesday")=0,0,IF(A786=(A786-DAY(A786)+1+4*7-WEEKDAY(A786-DAY(A786)+8-4,1)),SUMIFS('2) Income'!$E$13:$E$32,'2) Income'!$D$13:$D$32,"4th Wednesday",'2) Income'!$F$13:$F$32,"&lt;="&amp;$A786),0)))</f>
        <v/>
      </c>
      <c r="AF786" s="8" t="str" cm="1">
        <f t="array" ref="AF786">IF(A786="","",IF(COUNTIF('2) Income'!$D$13:$D$32,"Every 4 Weeks")=0,0,SUMPRODUCT(--(IFERROR(MOD(A786-'2) Income'!$F$13:$F$32,28),1)=0),--('2) Income'!$D$13:$D$32="Every 4 Weeks"),--('2) Income'!$F$13:$F$32&lt;=A786),'2) Income'!$E$13:$E$32)))</f>
        <v/>
      </c>
      <c r="AG786" s="8" t="str">
        <f>IF(A786="","",IF(COUNTIF('2) Income'!$D$13:$D$32,"Monthly")=0,0,IF(B786="N",SUMIFS('2) Income'!$E$13:$E$32,'2) Income'!$D$13:$D$32,"monthly",'2) Income'!$F$13:$F$32,"&lt;="&amp;$A786,'2) Income'!$I$13:$I$32,DAY(A786)),SUMIFS('2) Income'!$E$13:$E$32,'2) Income'!$D$13:$D$32,"monthly",'2) Income'!$F$13:$F$32,"&lt;="&amp;$A786,'2) Income'!$I$13:$I$32,"&gt;="&amp;DAY(A786)))))</f>
        <v/>
      </c>
      <c r="AH786" s="8" t="str" cm="1">
        <f t="array" ref="AH786">IF(A786="","",IF(COUNTIF('2) Income'!$D$13:$D$32,"Yearly")=0,0,SUMPRODUCT(--('2) Income'!$D$13:$D$32="Yearly"),--('2) Income'!$F$13:$F$32&lt;=A786),IF(B786="N",--('2) Income'!$I$13:$I$32=DAY(A786)),--('2) Income'!$I$13:$I$32&gt;=DAY(A786))),--(IFERROR(MOD('2) Income'!$H$13:$H$32-MONTH(A786)+12,12),1)=0),'2) Income'!$E$13:$E$32)))</f>
        <v/>
      </c>
      <c r="AI786" s="8" t="str">
        <f>IF(A786="","",IF(COUNTIF('2) Income'!$D$13:$D$32,"one-time")=0,0,SUMIFS('2) Income'!$E$13:$E$32,'2) Income'!$D$13:$D$32,"one-time",'2) Income'!$F$13:$F$32,"="&amp;$A786)))</f>
        <v/>
      </c>
      <c r="AJ786" s="9" t="str">
        <f t="shared" si="61"/>
        <v/>
      </c>
    </row>
    <row r="787" spans="1:36">
      <c r="A787" s="7" t="str">
        <f>IF(A786="","",IF(A786+1&lt;='1) Period'!$E$21,A786+1,""))</f>
        <v/>
      </c>
      <c r="B787" s="7" t="e">
        <f t="shared" si="62"/>
        <v>#VALUE!</v>
      </c>
      <c r="C787" t="e">
        <f t="shared" si="63"/>
        <v>#VALUE!</v>
      </c>
      <c r="D787" s="8" t="str">
        <f>IF(A787="","",IF(TEXT(A787,"dddd")='4) Happy Money'!$E$23,WAllowance,0))</f>
        <v/>
      </c>
      <c r="E787" s="8" t="str">
        <f>IF(A787="","",IF(B787="N",SUMIF(TMonthly[Day of the Month],DAY(A787),TMonthly[Amount]),SUMIF(TMonthly[Day of the Month],"&gt;="&amp;DAY(A787),TMonthly[Amount])))</f>
        <v/>
      </c>
      <c r="F787" s="8" t="str" cm="1">
        <f t="array" ref="F787">IF(A787="","",SUMPRODUCT(--(TYearly[Due Date]&lt;=A787),IF(B787="N",--(TYearly[Day]=DAY(A787)),--(TYearly[Day]&gt;=DAY(A787))),--(IFERROR(MOD(TYearly[Month]-MONTH(A787)+12,12),1)=0),TYearly[Amount]))</f>
        <v/>
      </c>
      <c r="G787" s="8" t="str">
        <f>IF(A787="","",SUMIF(TOneTime[Due Date],A787,TOneTime[Amount]))</f>
        <v/>
      </c>
      <c r="H787" s="8" t="str" cm="1">
        <f t="array" ref="H787">IF(A787="","",IF(COUNTIF(TOther[Frequency],$H$1)=0,0,SUMPRODUCT(--(IFERROR(MOD(A787-TOther[Start Date],7),1)=0),--(TOther[Frequency]=$H$1),--(TOther[Start Date]&lt;=A787),--(TOther[End Date Calc]&gt;=A787),TOther[Amount])))</f>
        <v/>
      </c>
      <c r="I787" s="8" t="str" cm="1">
        <f t="array" ref="I787">IF(A787="","",IF(COUNTIF(TOther[Frequency],$I$1)=0,0,SUMPRODUCT(--(IFERROR(MOD(A787-TOther[Start Date],14),1)=0),--(TOther[Frequency]=$I$1),--(TOther[Start Date]&lt;=A787),--(TOther[End Date Calc]&gt;=A787),TOther[Amount])))</f>
        <v/>
      </c>
      <c r="J787" s="8" t="str">
        <f>IF(A787="","",IF(COUNTIF(TOther[Frequency],$J$1)=0,0,IF(OR(DAY(A787)=1,DAY(A787)=15),SUMIFS(TOther[Amount],TOther[Frequency],$J$1,TOther[Start Date],"&lt;="&amp;$A787,TOther[End Date Calc],"&gt;="&amp;A787),0)))</f>
        <v/>
      </c>
      <c r="K787" s="8" t="str">
        <f>IF(A787="","",IF(COUNTIF(TOther[Frequency],$K$1)=0,0,IF(A787=(A787-DAY(A787)+1+2*7-WEEKDAY(A787-DAY(A787)+8-4,1)),SUMIFS(TOther[Amount],TOther[Frequency],$K$1,TOther[Start Date],"&lt;="&amp;$A787,TOther[End Date Calc],"&gt;="&amp;A787),0)))</f>
        <v/>
      </c>
      <c r="L787" s="8" t="str">
        <f>IF(A787="","",IF(COUNTIF(TOther[Frequency],$L$1)=0,0,IF(A787=(A787-DAY(A787)+1+3*7-WEEKDAY(A787-DAY(A787)+8-4,1)),SUMIFS(TOther[Amount],TOther[Frequency],$L$1,TOther[Start Date],"&lt;="&amp;$A787,TOther[End Date Calc],"&gt;="&amp;A787),0)))</f>
        <v/>
      </c>
      <c r="M787" s="8" t="str">
        <f>IF(A787="","",IF(COUNTIF(TOther[Frequency],$M$1)=0,0,IF(A787=(A787-DAY(A787)+1+4*7-WEEKDAY(A787-DAY(A787)+8-4,1)),SUMIFS(TOther[Amount],TOther[Frequency],$M$1,TOther[Start Date],"&lt;="&amp;$A787,TOther[End Date Calc],"&gt;="&amp;A787),0)))</f>
        <v/>
      </c>
      <c r="N787" s="8" t="str" cm="1">
        <f t="array" ref="N787">IF(A787="","",IF(COUNTIF(TOther[Frequency],$N$1)=0,0,SUMPRODUCT(--(IFERROR(MOD(A787-TOther[Start Date],28),1)=0),--(TOther[Frequency]=$N$1),--(TOther[Start Date]&lt;=A787),--(TOther[End Date Calc]&gt;=A787),TOther[Amount])))</f>
        <v/>
      </c>
      <c r="O787" s="8" t="str" cm="1">
        <f t="array" ref="O787">IF(A787="","",IF(COUNTIF(TOther[Frequency],$O$1)=0,0,SUMPRODUCT(--(IFERROR(MOD(A787-TOther[Start Date],42),1)=0),--(TOther[Frequency]=$O$1),--(TOther[Start Date]&lt;=A787),--(TOther[End Date Calc]&gt;=A787),TOther[Amount])))</f>
        <v/>
      </c>
      <c r="P787" s="8" t="str" cm="1">
        <f t="array" ref="P787">IF(A787="","",IF(COUNTIF(TOther[Frequency],$P$1)=0,0,SUMPRODUCT(--(IFERROR(MOD(A787-TOther[Start Date],56),1)=0),--(TOther[Frequency]=$P$1),--(TOther[Start Date]&lt;=A787),--(TOther[End Date Calc]&gt;=A787),TOther[Amount])))</f>
        <v/>
      </c>
      <c r="Q787" s="8" t="str">
        <f>IF(A787="","",IF(COUNTIF(TOther[Frequency],$Q$1)=0,0,IF(B787="N",SUMIFS(TOther[Amount],TOther[Frequency],$Q$1,TOther[Start Date],"&lt;="&amp;$A787,TOther[End Date Calc],"&gt;="&amp;A787,TOther[Start Day],DAY(A787)),SUMIFS(TOther[Amount],TOther[Frequency],$Q$1,TOther[Start Date],"&lt;="&amp;$A787,TOther[End Date Calc],"&gt;="&amp;A787,TOther[Start Day],"&gt;="&amp;DAY(A787)))))</f>
        <v/>
      </c>
      <c r="R787" s="8" t="str" cm="1">
        <f t="array" ref="R787">IF(A787="","",IF(COUNTIF(TOther[Frequency],R$1)=0,0,SUMPRODUCT(--(TOther[Frequency]=R$1),--(TOther[Start Date]&lt;=A787),--(TOther[End Date Calc]&gt;=A787),IF(B787="N",--(TOther[Start Day]=DAY(A787)),--(TOther[Start Day]&gt;=DAY(A787))),--(IFERROR(MOD(TOther[Start Month]-MONTH(A787)+2,2),1)=0),TOther[Amount])))</f>
        <v/>
      </c>
      <c r="S787" s="8" t="str" cm="1">
        <f t="array" ref="S787">IF(A787="","",IF(COUNTIF(TOther[Frequency],S$1)=0,0,SUMPRODUCT(--(TOther[Frequency]=S$1),--(TOther[Start Date]&lt;=A787),--(TOther[End Date Calc]&gt;=A787),IF(B787="N",--(TOther[Start Day]=DAY(A787)),--(TOther[Start Day]&gt;=DAY(A787))),--(IFERROR(MOD(TOther[Start Month]-MONTH(A787)+3,3),1)=0),TOther[Amount])))</f>
        <v/>
      </c>
      <c r="T787" s="8" t="str" cm="1">
        <f t="array" ref="T787">IF($A787="","",IF(COUNTIF(TOther[Frequency],T$1)=0,0,SUMPRODUCT(--(TOther[Frequency]=T$1),--(TOther[Start Date]&lt;=$A787),--(TOther[End Date Calc]&gt;=$A787),IF($B787="N",--(TOther[Start Day]=DAY($A787)),--(TOther[Start Day]&gt;=DAY($A787))),--(IFERROR(MOD(TOther[Start Month]-MONTH($A787)+4,4),1)=0),TOther[Amount])))</f>
        <v/>
      </c>
      <c r="U787" s="8" t="str" cm="1">
        <f t="array" ref="U787">IF(A787="","",IF(COUNTIF(TOther[Frequency],$U$1)=0,0,SUMPRODUCT(--(TOther[Frequency]=$U$1),--(TOther[Start Date]&lt;=A787),--(TOther[End Date Calc]&gt;=A787),IF(B787="N",--(TOther[Start Day]=DAY(A787)),--(TOther[Start Day]&gt;=DAY(A787))),--(IFERROR(MOD(TOther[Start Month]-MONTH(A787)+6,6),1)=0),TOther[Amount])))</f>
        <v/>
      </c>
      <c r="V787" s="8" t="str" cm="1">
        <f t="array" ref="V787">IF(A787="","",IF(COUNTIF(TOther[Frequency],$V$1)=0,0,SUMPRODUCT(--(TOther[Frequency]=$V$1),--(TOther[Start Date]&lt;=A787),--(TOther[End Date Calc]&gt;=A787),IF(B787="N",--(TOther[Start Day]=DAY(A787)),--(TOther[Start Day]&gt;=DAY(A787))),--(IFERROR(MOD(TOther[Start Month]-MONTH(A787)+12,12),1)=0),TOther[Amount])))</f>
        <v/>
      </c>
      <c r="W787" s="8" t="str">
        <f>IF(A787="","",SUMIFS(TOther[Amount],TOther[Start Date],A787,TOther[Frequency],$W$1))</f>
        <v/>
      </c>
      <c r="X787" s="9" t="str">
        <f t="shared" si="60"/>
        <v/>
      </c>
      <c r="Y787" s="9" t="str">
        <f t="shared" si="64"/>
        <v/>
      </c>
      <c r="Z787" s="8" t="str" cm="1">
        <f t="array" ref="Z787">IF(A787="","",IF(COUNTIF('2) Income'!$D$13:$D$32,"Weekly")=0,0,SUMPRODUCT(--(IFERROR(MOD(A787-'2) Income'!$F$13:$F$32,7),1)=0),--('2) Income'!$D$13:$D$32="Weekly"),--('2) Income'!$F$13:$F$32&lt;=A787),'2) Income'!$E$13:$E$32)))</f>
        <v/>
      </c>
      <c r="AA787" s="8" t="str" cm="1">
        <f t="array" ref="AA787">IF(A787="","",IF(COUNTIF('2) Income'!$D$13:$D$32,"Every Other Week")=0,0,SUMPRODUCT(--(IFERROR(MOD(A787-'2) Income'!$F$13:$F$32,14),1)=0),--('2) Income'!$D$13:$D$32="Every Other Week"),--('2) Income'!$F$13:$F$32&lt;=A787),'2) Income'!$E$13:$E$32)))</f>
        <v/>
      </c>
      <c r="AB787" s="8" t="str">
        <f>IF(A787="","",IF(COUNTIF('2) Income'!$D$13:$D$32,"1st and 15th")=0,0,IF(OR(DAY(A787)=1,DAY(A787)=15),SUMIFS('2) Income'!$E$13:$E$32,'2) Income'!$D$13:$D$32,"1st and 15th",'2) Income'!$F$13:$F$32,"&lt;="&amp;$A787),0)))</f>
        <v/>
      </c>
      <c r="AC787" s="8" t="str">
        <f>IF(A787="","",IF(COUNTIF('2) Income'!$D$13:$D$32,"2nd Wednesday")=0,0,IF(A787=(A787-DAY(A787)+1+2*7-WEEKDAY(A787-DAY(A787)+8-4,1)),SUMIFS('2) Income'!$E$13:$E$32,'2) Income'!$D$13:$D$32,"2nd Wednesday",'2) Income'!$F$13:$F$32,"&lt;="&amp;$A787),0)))</f>
        <v/>
      </c>
      <c r="AD787" s="8" t="str">
        <f>IF(A787="","",IF(COUNTIF('2) Income'!$D$13:$D$32,"3rd Wednesday")=0,0,IF(A787=(A787-DAY(A787)+1+3*7-WEEKDAY(A787-DAY(A787)+8-4,1)),SUMIFS('2) Income'!$E$13:$E$32,'2) Income'!$D$13:$D$32,"3rd Wednesday",'2) Income'!$F$13:$F$32,"&lt;="&amp;$A787),0)))</f>
        <v/>
      </c>
      <c r="AE787" s="8" t="str">
        <f>IF(A787="","",IF(COUNTIF('2) Income'!$D$13:$D$32,"4th Wednesday")=0,0,IF(A787=(A787-DAY(A787)+1+4*7-WEEKDAY(A787-DAY(A787)+8-4,1)),SUMIFS('2) Income'!$E$13:$E$32,'2) Income'!$D$13:$D$32,"4th Wednesday",'2) Income'!$F$13:$F$32,"&lt;="&amp;$A787),0)))</f>
        <v/>
      </c>
      <c r="AF787" s="8" t="str" cm="1">
        <f t="array" ref="AF787">IF(A787="","",IF(COUNTIF('2) Income'!$D$13:$D$32,"Every 4 Weeks")=0,0,SUMPRODUCT(--(IFERROR(MOD(A787-'2) Income'!$F$13:$F$32,28),1)=0),--('2) Income'!$D$13:$D$32="Every 4 Weeks"),--('2) Income'!$F$13:$F$32&lt;=A787),'2) Income'!$E$13:$E$32)))</f>
        <v/>
      </c>
      <c r="AG787" s="8" t="str">
        <f>IF(A787="","",IF(COUNTIF('2) Income'!$D$13:$D$32,"Monthly")=0,0,IF(B787="N",SUMIFS('2) Income'!$E$13:$E$32,'2) Income'!$D$13:$D$32,"monthly",'2) Income'!$F$13:$F$32,"&lt;="&amp;$A787,'2) Income'!$I$13:$I$32,DAY(A787)),SUMIFS('2) Income'!$E$13:$E$32,'2) Income'!$D$13:$D$32,"monthly",'2) Income'!$F$13:$F$32,"&lt;="&amp;$A787,'2) Income'!$I$13:$I$32,"&gt;="&amp;DAY(A787)))))</f>
        <v/>
      </c>
      <c r="AH787" s="8" t="str" cm="1">
        <f t="array" ref="AH787">IF(A787="","",IF(COUNTIF('2) Income'!$D$13:$D$32,"Yearly")=0,0,SUMPRODUCT(--('2) Income'!$D$13:$D$32="Yearly"),--('2) Income'!$F$13:$F$32&lt;=A787),IF(B787="N",--('2) Income'!$I$13:$I$32=DAY(A787)),--('2) Income'!$I$13:$I$32&gt;=DAY(A787))),--(IFERROR(MOD('2) Income'!$H$13:$H$32-MONTH(A787)+12,12),1)=0),'2) Income'!$E$13:$E$32)))</f>
        <v/>
      </c>
      <c r="AI787" s="8" t="str">
        <f>IF(A787="","",IF(COUNTIF('2) Income'!$D$13:$D$32,"one-time")=0,0,SUMIFS('2) Income'!$E$13:$E$32,'2) Income'!$D$13:$D$32,"one-time",'2) Income'!$F$13:$F$32,"="&amp;$A787)))</f>
        <v/>
      </c>
      <c r="AJ787" s="9" t="str">
        <f t="shared" si="61"/>
        <v/>
      </c>
    </row>
    <row r="788" spans="1:36">
      <c r="A788" s="7" t="str">
        <f>IF(A787="","",IF(A787+1&lt;='1) Period'!$E$21,A787+1,""))</f>
        <v/>
      </c>
      <c r="B788" s="7" t="e">
        <f t="shared" si="62"/>
        <v>#VALUE!</v>
      </c>
      <c r="C788" t="e">
        <f t="shared" si="63"/>
        <v>#VALUE!</v>
      </c>
      <c r="D788" s="8" t="str">
        <f>IF(A788="","",IF(TEXT(A788,"dddd")='4) Happy Money'!$E$23,WAllowance,0))</f>
        <v/>
      </c>
      <c r="E788" s="8" t="str">
        <f>IF(A788="","",IF(B788="N",SUMIF(TMonthly[Day of the Month],DAY(A788),TMonthly[Amount]),SUMIF(TMonthly[Day of the Month],"&gt;="&amp;DAY(A788),TMonthly[Amount])))</f>
        <v/>
      </c>
      <c r="F788" s="8" t="str" cm="1">
        <f t="array" ref="F788">IF(A788="","",SUMPRODUCT(--(TYearly[Due Date]&lt;=A788),IF(B788="N",--(TYearly[Day]=DAY(A788)),--(TYearly[Day]&gt;=DAY(A788))),--(IFERROR(MOD(TYearly[Month]-MONTH(A788)+12,12),1)=0),TYearly[Amount]))</f>
        <v/>
      </c>
      <c r="G788" s="8" t="str">
        <f>IF(A788="","",SUMIF(TOneTime[Due Date],A788,TOneTime[Amount]))</f>
        <v/>
      </c>
      <c r="H788" s="8" t="str" cm="1">
        <f t="array" ref="H788">IF(A788="","",IF(COUNTIF(TOther[Frequency],$H$1)=0,0,SUMPRODUCT(--(IFERROR(MOD(A788-TOther[Start Date],7),1)=0),--(TOther[Frequency]=$H$1),--(TOther[Start Date]&lt;=A788),--(TOther[End Date Calc]&gt;=A788),TOther[Amount])))</f>
        <v/>
      </c>
      <c r="I788" s="8" t="str" cm="1">
        <f t="array" ref="I788">IF(A788="","",IF(COUNTIF(TOther[Frequency],$I$1)=0,0,SUMPRODUCT(--(IFERROR(MOD(A788-TOther[Start Date],14),1)=0),--(TOther[Frequency]=$I$1),--(TOther[Start Date]&lt;=A788),--(TOther[End Date Calc]&gt;=A788),TOther[Amount])))</f>
        <v/>
      </c>
      <c r="J788" s="8" t="str">
        <f>IF(A788="","",IF(COUNTIF(TOther[Frequency],$J$1)=0,0,IF(OR(DAY(A788)=1,DAY(A788)=15),SUMIFS(TOther[Amount],TOther[Frequency],$J$1,TOther[Start Date],"&lt;="&amp;$A788,TOther[End Date Calc],"&gt;="&amp;A788),0)))</f>
        <v/>
      </c>
      <c r="K788" s="8" t="str">
        <f>IF(A788="","",IF(COUNTIF(TOther[Frequency],$K$1)=0,0,IF(A788=(A788-DAY(A788)+1+2*7-WEEKDAY(A788-DAY(A788)+8-4,1)),SUMIFS(TOther[Amount],TOther[Frequency],$K$1,TOther[Start Date],"&lt;="&amp;$A788,TOther[End Date Calc],"&gt;="&amp;A788),0)))</f>
        <v/>
      </c>
      <c r="L788" s="8" t="str">
        <f>IF(A788="","",IF(COUNTIF(TOther[Frequency],$L$1)=0,0,IF(A788=(A788-DAY(A788)+1+3*7-WEEKDAY(A788-DAY(A788)+8-4,1)),SUMIFS(TOther[Amount],TOther[Frequency],$L$1,TOther[Start Date],"&lt;="&amp;$A788,TOther[End Date Calc],"&gt;="&amp;A788),0)))</f>
        <v/>
      </c>
      <c r="M788" s="8" t="str">
        <f>IF(A788="","",IF(COUNTIF(TOther[Frequency],$M$1)=0,0,IF(A788=(A788-DAY(A788)+1+4*7-WEEKDAY(A788-DAY(A788)+8-4,1)),SUMIFS(TOther[Amount],TOther[Frequency],$M$1,TOther[Start Date],"&lt;="&amp;$A788,TOther[End Date Calc],"&gt;="&amp;A788),0)))</f>
        <v/>
      </c>
      <c r="N788" s="8" t="str" cm="1">
        <f t="array" ref="N788">IF(A788="","",IF(COUNTIF(TOther[Frequency],$N$1)=0,0,SUMPRODUCT(--(IFERROR(MOD(A788-TOther[Start Date],28),1)=0),--(TOther[Frequency]=$N$1),--(TOther[Start Date]&lt;=A788),--(TOther[End Date Calc]&gt;=A788),TOther[Amount])))</f>
        <v/>
      </c>
      <c r="O788" s="8" t="str" cm="1">
        <f t="array" ref="O788">IF(A788="","",IF(COUNTIF(TOther[Frequency],$O$1)=0,0,SUMPRODUCT(--(IFERROR(MOD(A788-TOther[Start Date],42),1)=0),--(TOther[Frequency]=$O$1),--(TOther[Start Date]&lt;=A788),--(TOther[End Date Calc]&gt;=A788),TOther[Amount])))</f>
        <v/>
      </c>
      <c r="P788" s="8" t="str" cm="1">
        <f t="array" ref="P788">IF(A788="","",IF(COUNTIF(TOther[Frequency],$P$1)=0,0,SUMPRODUCT(--(IFERROR(MOD(A788-TOther[Start Date],56),1)=0),--(TOther[Frequency]=$P$1),--(TOther[Start Date]&lt;=A788),--(TOther[End Date Calc]&gt;=A788),TOther[Amount])))</f>
        <v/>
      </c>
      <c r="Q788" s="8" t="str">
        <f>IF(A788="","",IF(COUNTIF(TOther[Frequency],$Q$1)=0,0,IF(B788="N",SUMIFS(TOther[Amount],TOther[Frequency],$Q$1,TOther[Start Date],"&lt;="&amp;$A788,TOther[End Date Calc],"&gt;="&amp;A788,TOther[Start Day],DAY(A788)),SUMIFS(TOther[Amount],TOther[Frequency],$Q$1,TOther[Start Date],"&lt;="&amp;$A788,TOther[End Date Calc],"&gt;="&amp;A788,TOther[Start Day],"&gt;="&amp;DAY(A788)))))</f>
        <v/>
      </c>
      <c r="R788" s="8" t="str" cm="1">
        <f t="array" ref="R788">IF(A788="","",IF(COUNTIF(TOther[Frequency],R$1)=0,0,SUMPRODUCT(--(TOther[Frequency]=R$1),--(TOther[Start Date]&lt;=A788),--(TOther[End Date Calc]&gt;=A788),IF(B788="N",--(TOther[Start Day]=DAY(A788)),--(TOther[Start Day]&gt;=DAY(A788))),--(IFERROR(MOD(TOther[Start Month]-MONTH(A788)+2,2),1)=0),TOther[Amount])))</f>
        <v/>
      </c>
      <c r="S788" s="8" t="str" cm="1">
        <f t="array" ref="S788">IF(A788="","",IF(COUNTIF(TOther[Frequency],S$1)=0,0,SUMPRODUCT(--(TOther[Frequency]=S$1),--(TOther[Start Date]&lt;=A788),--(TOther[End Date Calc]&gt;=A788),IF(B788="N",--(TOther[Start Day]=DAY(A788)),--(TOther[Start Day]&gt;=DAY(A788))),--(IFERROR(MOD(TOther[Start Month]-MONTH(A788)+3,3),1)=0),TOther[Amount])))</f>
        <v/>
      </c>
      <c r="T788" s="8" t="str" cm="1">
        <f t="array" ref="T788">IF($A788="","",IF(COUNTIF(TOther[Frequency],T$1)=0,0,SUMPRODUCT(--(TOther[Frequency]=T$1),--(TOther[Start Date]&lt;=$A788),--(TOther[End Date Calc]&gt;=$A788),IF($B788="N",--(TOther[Start Day]=DAY($A788)),--(TOther[Start Day]&gt;=DAY($A788))),--(IFERROR(MOD(TOther[Start Month]-MONTH($A788)+4,4),1)=0),TOther[Amount])))</f>
        <v/>
      </c>
      <c r="U788" s="8" t="str" cm="1">
        <f t="array" ref="U788">IF(A788="","",IF(COUNTIF(TOther[Frequency],$U$1)=0,0,SUMPRODUCT(--(TOther[Frequency]=$U$1),--(TOther[Start Date]&lt;=A788),--(TOther[End Date Calc]&gt;=A788),IF(B788="N",--(TOther[Start Day]=DAY(A788)),--(TOther[Start Day]&gt;=DAY(A788))),--(IFERROR(MOD(TOther[Start Month]-MONTH(A788)+6,6),1)=0),TOther[Amount])))</f>
        <v/>
      </c>
      <c r="V788" s="8" t="str" cm="1">
        <f t="array" ref="V788">IF(A788="","",IF(COUNTIF(TOther[Frequency],$V$1)=0,0,SUMPRODUCT(--(TOther[Frequency]=$V$1),--(TOther[Start Date]&lt;=A788),--(TOther[End Date Calc]&gt;=A788),IF(B788="N",--(TOther[Start Day]=DAY(A788)),--(TOther[Start Day]&gt;=DAY(A788))),--(IFERROR(MOD(TOther[Start Month]-MONTH(A788)+12,12),1)=0),TOther[Amount])))</f>
        <v/>
      </c>
      <c r="W788" s="8" t="str">
        <f>IF(A788="","",SUMIFS(TOther[Amount],TOther[Start Date],A788,TOther[Frequency],$W$1))</f>
        <v/>
      </c>
      <c r="X788" s="9" t="str">
        <f t="shared" si="60"/>
        <v/>
      </c>
      <c r="Y788" s="9" t="str">
        <f t="shared" si="64"/>
        <v/>
      </c>
      <c r="Z788" s="8" t="str" cm="1">
        <f t="array" ref="Z788">IF(A788="","",IF(COUNTIF('2) Income'!$D$13:$D$32,"Weekly")=0,0,SUMPRODUCT(--(IFERROR(MOD(A788-'2) Income'!$F$13:$F$32,7),1)=0),--('2) Income'!$D$13:$D$32="Weekly"),--('2) Income'!$F$13:$F$32&lt;=A788),'2) Income'!$E$13:$E$32)))</f>
        <v/>
      </c>
      <c r="AA788" s="8" t="str" cm="1">
        <f t="array" ref="AA788">IF(A788="","",IF(COUNTIF('2) Income'!$D$13:$D$32,"Every Other Week")=0,0,SUMPRODUCT(--(IFERROR(MOD(A788-'2) Income'!$F$13:$F$32,14),1)=0),--('2) Income'!$D$13:$D$32="Every Other Week"),--('2) Income'!$F$13:$F$32&lt;=A788),'2) Income'!$E$13:$E$32)))</f>
        <v/>
      </c>
      <c r="AB788" s="8" t="str">
        <f>IF(A788="","",IF(COUNTIF('2) Income'!$D$13:$D$32,"1st and 15th")=0,0,IF(OR(DAY(A788)=1,DAY(A788)=15),SUMIFS('2) Income'!$E$13:$E$32,'2) Income'!$D$13:$D$32,"1st and 15th",'2) Income'!$F$13:$F$32,"&lt;="&amp;$A788),0)))</f>
        <v/>
      </c>
      <c r="AC788" s="8" t="str">
        <f>IF(A788="","",IF(COUNTIF('2) Income'!$D$13:$D$32,"2nd Wednesday")=0,0,IF(A788=(A788-DAY(A788)+1+2*7-WEEKDAY(A788-DAY(A788)+8-4,1)),SUMIFS('2) Income'!$E$13:$E$32,'2) Income'!$D$13:$D$32,"2nd Wednesday",'2) Income'!$F$13:$F$32,"&lt;="&amp;$A788),0)))</f>
        <v/>
      </c>
      <c r="AD788" s="8" t="str">
        <f>IF(A788="","",IF(COUNTIF('2) Income'!$D$13:$D$32,"3rd Wednesday")=0,0,IF(A788=(A788-DAY(A788)+1+3*7-WEEKDAY(A788-DAY(A788)+8-4,1)),SUMIFS('2) Income'!$E$13:$E$32,'2) Income'!$D$13:$D$32,"3rd Wednesday",'2) Income'!$F$13:$F$32,"&lt;="&amp;$A788),0)))</f>
        <v/>
      </c>
      <c r="AE788" s="8" t="str">
        <f>IF(A788="","",IF(COUNTIF('2) Income'!$D$13:$D$32,"4th Wednesday")=0,0,IF(A788=(A788-DAY(A788)+1+4*7-WEEKDAY(A788-DAY(A788)+8-4,1)),SUMIFS('2) Income'!$E$13:$E$32,'2) Income'!$D$13:$D$32,"4th Wednesday",'2) Income'!$F$13:$F$32,"&lt;="&amp;$A788),0)))</f>
        <v/>
      </c>
      <c r="AF788" s="8" t="str" cm="1">
        <f t="array" ref="AF788">IF(A788="","",IF(COUNTIF('2) Income'!$D$13:$D$32,"Every 4 Weeks")=0,0,SUMPRODUCT(--(IFERROR(MOD(A788-'2) Income'!$F$13:$F$32,28),1)=0),--('2) Income'!$D$13:$D$32="Every 4 Weeks"),--('2) Income'!$F$13:$F$32&lt;=A788),'2) Income'!$E$13:$E$32)))</f>
        <v/>
      </c>
      <c r="AG788" s="8" t="str">
        <f>IF(A788="","",IF(COUNTIF('2) Income'!$D$13:$D$32,"Monthly")=0,0,IF(B788="N",SUMIFS('2) Income'!$E$13:$E$32,'2) Income'!$D$13:$D$32,"monthly",'2) Income'!$F$13:$F$32,"&lt;="&amp;$A788,'2) Income'!$I$13:$I$32,DAY(A788)),SUMIFS('2) Income'!$E$13:$E$32,'2) Income'!$D$13:$D$32,"monthly",'2) Income'!$F$13:$F$32,"&lt;="&amp;$A788,'2) Income'!$I$13:$I$32,"&gt;="&amp;DAY(A788)))))</f>
        <v/>
      </c>
      <c r="AH788" s="8" t="str" cm="1">
        <f t="array" ref="AH788">IF(A788="","",IF(COUNTIF('2) Income'!$D$13:$D$32,"Yearly")=0,0,SUMPRODUCT(--('2) Income'!$D$13:$D$32="Yearly"),--('2) Income'!$F$13:$F$32&lt;=A788),IF(B788="N",--('2) Income'!$I$13:$I$32=DAY(A788)),--('2) Income'!$I$13:$I$32&gt;=DAY(A788))),--(IFERROR(MOD('2) Income'!$H$13:$H$32-MONTH(A788)+12,12),1)=0),'2) Income'!$E$13:$E$32)))</f>
        <v/>
      </c>
      <c r="AI788" s="8" t="str">
        <f>IF(A788="","",IF(COUNTIF('2) Income'!$D$13:$D$32,"one-time")=0,0,SUMIFS('2) Income'!$E$13:$E$32,'2) Income'!$D$13:$D$32,"one-time",'2) Income'!$F$13:$F$32,"="&amp;$A788)))</f>
        <v/>
      </c>
      <c r="AJ788" s="9" t="str">
        <f t="shared" si="61"/>
        <v/>
      </c>
    </row>
    <row r="789" spans="1:36">
      <c r="A789" s="7" t="str">
        <f>IF(A788="","",IF(A788+1&lt;='1) Period'!$E$21,A788+1,""))</f>
        <v/>
      </c>
      <c r="B789" s="7" t="e">
        <f t="shared" si="62"/>
        <v>#VALUE!</v>
      </c>
      <c r="C789" t="e">
        <f t="shared" si="63"/>
        <v>#VALUE!</v>
      </c>
      <c r="D789" s="8" t="str">
        <f>IF(A789="","",IF(TEXT(A789,"dddd")='4) Happy Money'!$E$23,WAllowance,0))</f>
        <v/>
      </c>
      <c r="E789" s="8" t="str">
        <f>IF(A789="","",IF(B789="N",SUMIF(TMonthly[Day of the Month],DAY(A789),TMonthly[Amount]),SUMIF(TMonthly[Day of the Month],"&gt;="&amp;DAY(A789),TMonthly[Amount])))</f>
        <v/>
      </c>
      <c r="F789" s="8" t="str" cm="1">
        <f t="array" ref="F789">IF(A789="","",SUMPRODUCT(--(TYearly[Due Date]&lt;=A789),IF(B789="N",--(TYearly[Day]=DAY(A789)),--(TYearly[Day]&gt;=DAY(A789))),--(IFERROR(MOD(TYearly[Month]-MONTH(A789)+12,12),1)=0),TYearly[Amount]))</f>
        <v/>
      </c>
      <c r="G789" s="8" t="str">
        <f>IF(A789="","",SUMIF(TOneTime[Due Date],A789,TOneTime[Amount]))</f>
        <v/>
      </c>
      <c r="H789" s="8" t="str" cm="1">
        <f t="array" ref="H789">IF(A789="","",IF(COUNTIF(TOther[Frequency],$H$1)=0,0,SUMPRODUCT(--(IFERROR(MOD(A789-TOther[Start Date],7),1)=0),--(TOther[Frequency]=$H$1),--(TOther[Start Date]&lt;=A789),--(TOther[End Date Calc]&gt;=A789),TOther[Amount])))</f>
        <v/>
      </c>
      <c r="I789" s="8" t="str" cm="1">
        <f t="array" ref="I789">IF(A789="","",IF(COUNTIF(TOther[Frequency],$I$1)=0,0,SUMPRODUCT(--(IFERROR(MOD(A789-TOther[Start Date],14),1)=0),--(TOther[Frequency]=$I$1),--(TOther[Start Date]&lt;=A789),--(TOther[End Date Calc]&gt;=A789),TOther[Amount])))</f>
        <v/>
      </c>
      <c r="J789" s="8" t="str">
        <f>IF(A789="","",IF(COUNTIF(TOther[Frequency],$J$1)=0,0,IF(OR(DAY(A789)=1,DAY(A789)=15),SUMIFS(TOther[Amount],TOther[Frequency],$J$1,TOther[Start Date],"&lt;="&amp;$A789,TOther[End Date Calc],"&gt;="&amp;A789),0)))</f>
        <v/>
      </c>
      <c r="K789" s="8" t="str">
        <f>IF(A789="","",IF(COUNTIF(TOther[Frequency],$K$1)=0,0,IF(A789=(A789-DAY(A789)+1+2*7-WEEKDAY(A789-DAY(A789)+8-4,1)),SUMIFS(TOther[Amount],TOther[Frequency],$K$1,TOther[Start Date],"&lt;="&amp;$A789,TOther[End Date Calc],"&gt;="&amp;A789),0)))</f>
        <v/>
      </c>
      <c r="L789" s="8" t="str">
        <f>IF(A789="","",IF(COUNTIF(TOther[Frequency],$L$1)=0,0,IF(A789=(A789-DAY(A789)+1+3*7-WEEKDAY(A789-DAY(A789)+8-4,1)),SUMIFS(TOther[Amount],TOther[Frequency],$L$1,TOther[Start Date],"&lt;="&amp;$A789,TOther[End Date Calc],"&gt;="&amp;A789),0)))</f>
        <v/>
      </c>
      <c r="M789" s="8" t="str">
        <f>IF(A789="","",IF(COUNTIF(TOther[Frequency],$M$1)=0,0,IF(A789=(A789-DAY(A789)+1+4*7-WEEKDAY(A789-DAY(A789)+8-4,1)),SUMIFS(TOther[Amount],TOther[Frequency],$M$1,TOther[Start Date],"&lt;="&amp;$A789,TOther[End Date Calc],"&gt;="&amp;A789),0)))</f>
        <v/>
      </c>
      <c r="N789" s="8" t="str" cm="1">
        <f t="array" ref="N789">IF(A789="","",IF(COUNTIF(TOther[Frequency],$N$1)=0,0,SUMPRODUCT(--(IFERROR(MOD(A789-TOther[Start Date],28),1)=0),--(TOther[Frequency]=$N$1),--(TOther[Start Date]&lt;=A789),--(TOther[End Date Calc]&gt;=A789),TOther[Amount])))</f>
        <v/>
      </c>
      <c r="O789" s="8" t="str" cm="1">
        <f t="array" ref="O789">IF(A789="","",IF(COUNTIF(TOther[Frequency],$O$1)=0,0,SUMPRODUCT(--(IFERROR(MOD(A789-TOther[Start Date],42),1)=0),--(TOther[Frequency]=$O$1),--(TOther[Start Date]&lt;=A789),--(TOther[End Date Calc]&gt;=A789),TOther[Amount])))</f>
        <v/>
      </c>
      <c r="P789" s="8" t="str" cm="1">
        <f t="array" ref="P789">IF(A789="","",IF(COUNTIF(TOther[Frequency],$P$1)=0,0,SUMPRODUCT(--(IFERROR(MOD(A789-TOther[Start Date],56),1)=0),--(TOther[Frequency]=$P$1),--(TOther[Start Date]&lt;=A789),--(TOther[End Date Calc]&gt;=A789),TOther[Amount])))</f>
        <v/>
      </c>
      <c r="Q789" s="8" t="str">
        <f>IF(A789="","",IF(COUNTIF(TOther[Frequency],$Q$1)=0,0,IF(B789="N",SUMIFS(TOther[Amount],TOther[Frequency],$Q$1,TOther[Start Date],"&lt;="&amp;$A789,TOther[End Date Calc],"&gt;="&amp;A789,TOther[Start Day],DAY(A789)),SUMIFS(TOther[Amount],TOther[Frequency],$Q$1,TOther[Start Date],"&lt;="&amp;$A789,TOther[End Date Calc],"&gt;="&amp;A789,TOther[Start Day],"&gt;="&amp;DAY(A789)))))</f>
        <v/>
      </c>
      <c r="R789" s="8" t="str" cm="1">
        <f t="array" ref="R789">IF(A789="","",IF(COUNTIF(TOther[Frequency],R$1)=0,0,SUMPRODUCT(--(TOther[Frequency]=R$1),--(TOther[Start Date]&lt;=A789),--(TOther[End Date Calc]&gt;=A789),IF(B789="N",--(TOther[Start Day]=DAY(A789)),--(TOther[Start Day]&gt;=DAY(A789))),--(IFERROR(MOD(TOther[Start Month]-MONTH(A789)+2,2),1)=0),TOther[Amount])))</f>
        <v/>
      </c>
      <c r="S789" s="8" t="str" cm="1">
        <f t="array" ref="S789">IF(A789="","",IF(COUNTIF(TOther[Frequency],S$1)=0,0,SUMPRODUCT(--(TOther[Frequency]=S$1),--(TOther[Start Date]&lt;=A789),--(TOther[End Date Calc]&gt;=A789),IF(B789="N",--(TOther[Start Day]=DAY(A789)),--(TOther[Start Day]&gt;=DAY(A789))),--(IFERROR(MOD(TOther[Start Month]-MONTH(A789)+3,3),1)=0),TOther[Amount])))</f>
        <v/>
      </c>
      <c r="T789" s="8" t="str" cm="1">
        <f t="array" ref="T789">IF($A789="","",IF(COUNTIF(TOther[Frequency],T$1)=0,0,SUMPRODUCT(--(TOther[Frequency]=T$1),--(TOther[Start Date]&lt;=$A789),--(TOther[End Date Calc]&gt;=$A789),IF($B789="N",--(TOther[Start Day]=DAY($A789)),--(TOther[Start Day]&gt;=DAY($A789))),--(IFERROR(MOD(TOther[Start Month]-MONTH($A789)+4,4),1)=0),TOther[Amount])))</f>
        <v/>
      </c>
      <c r="U789" s="8" t="str" cm="1">
        <f t="array" ref="U789">IF(A789="","",IF(COUNTIF(TOther[Frequency],$U$1)=0,0,SUMPRODUCT(--(TOther[Frequency]=$U$1),--(TOther[Start Date]&lt;=A789),--(TOther[End Date Calc]&gt;=A789),IF(B789="N",--(TOther[Start Day]=DAY(A789)),--(TOther[Start Day]&gt;=DAY(A789))),--(IFERROR(MOD(TOther[Start Month]-MONTH(A789)+6,6),1)=0),TOther[Amount])))</f>
        <v/>
      </c>
      <c r="V789" s="8" t="str" cm="1">
        <f t="array" ref="V789">IF(A789="","",IF(COUNTIF(TOther[Frequency],$V$1)=0,0,SUMPRODUCT(--(TOther[Frequency]=$V$1),--(TOther[Start Date]&lt;=A789),--(TOther[End Date Calc]&gt;=A789),IF(B789="N",--(TOther[Start Day]=DAY(A789)),--(TOther[Start Day]&gt;=DAY(A789))),--(IFERROR(MOD(TOther[Start Month]-MONTH(A789)+12,12),1)=0),TOther[Amount])))</f>
        <v/>
      </c>
      <c r="W789" s="8" t="str">
        <f>IF(A789="","",SUMIFS(TOther[Amount],TOther[Start Date],A789,TOther[Frequency],$W$1))</f>
        <v/>
      </c>
      <c r="X789" s="9" t="str">
        <f t="shared" si="60"/>
        <v/>
      </c>
      <c r="Y789" s="9" t="str">
        <f t="shared" si="64"/>
        <v/>
      </c>
      <c r="Z789" s="8" t="str" cm="1">
        <f t="array" ref="Z789">IF(A789="","",IF(COUNTIF('2) Income'!$D$13:$D$32,"Weekly")=0,0,SUMPRODUCT(--(IFERROR(MOD(A789-'2) Income'!$F$13:$F$32,7),1)=0),--('2) Income'!$D$13:$D$32="Weekly"),--('2) Income'!$F$13:$F$32&lt;=A789),'2) Income'!$E$13:$E$32)))</f>
        <v/>
      </c>
      <c r="AA789" s="8" t="str" cm="1">
        <f t="array" ref="AA789">IF(A789="","",IF(COUNTIF('2) Income'!$D$13:$D$32,"Every Other Week")=0,0,SUMPRODUCT(--(IFERROR(MOD(A789-'2) Income'!$F$13:$F$32,14),1)=0),--('2) Income'!$D$13:$D$32="Every Other Week"),--('2) Income'!$F$13:$F$32&lt;=A789),'2) Income'!$E$13:$E$32)))</f>
        <v/>
      </c>
      <c r="AB789" s="8" t="str">
        <f>IF(A789="","",IF(COUNTIF('2) Income'!$D$13:$D$32,"1st and 15th")=0,0,IF(OR(DAY(A789)=1,DAY(A789)=15),SUMIFS('2) Income'!$E$13:$E$32,'2) Income'!$D$13:$D$32,"1st and 15th",'2) Income'!$F$13:$F$32,"&lt;="&amp;$A789),0)))</f>
        <v/>
      </c>
      <c r="AC789" s="8" t="str">
        <f>IF(A789="","",IF(COUNTIF('2) Income'!$D$13:$D$32,"2nd Wednesday")=0,0,IF(A789=(A789-DAY(A789)+1+2*7-WEEKDAY(A789-DAY(A789)+8-4,1)),SUMIFS('2) Income'!$E$13:$E$32,'2) Income'!$D$13:$D$32,"2nd Wednesday",'2) Income'!$F$13:$F$32,"&lt;="&amp;$A789),0)))</f>
        <v/>
      </c>
      <c r="AD789" s="8" t="str">
        <f>IF(A789="","",IF(COUNTIF('2) Income'!$D$13:$D$32,"3rd Wednesday")=0,0,IF(A789=(A789-DAY(A789)+1+3*7-WEEKDAY(A789-DAY(A789)+8-4,1)),SUMIFS('2) Income'!$E$13:$E$32,'2) Income'!$D$13:$D$32,"3rd Wednesday",'2) Income'!$F$13:$F$32,"&lt;="&amp;$A789),0)))</f>
        <v/>
      </c>
      <c r="AE789" s="8" t="str">
        <f>IF(A789="","",IF(COUNTIF('2) Income'!$D$13:$D$32,"4th Wednesday")=0,0,IF(A789=(A789-DAY(A789)+1+4*7-WEEKDAY(A789-DAY(A789)+8-4,1)),SUMIFS('2) Income'!$E$13:$E$32,'2) Income'!$D$13:$D$32,"4th Wednesday",'2) Income'!$F$13:$F$32,"&lt;="&amp;$A789),0)))</f>
        <v/>
      </c>
      <c r="AF789" s="8" t="str" cm="1">
        <f t="array" ref="AF789">IF(A789="","",IF(COUNTIF('2) Income'!$D$13:$D$32,"Every 4 Weeks")=0,0,SUMPRODUCT(--(IFERROR(MOD(A789-'2) Income'!$F$13:$F$32,28),1)=0),--('2) Income'!$D$13:$D$32="Every 4 Weeks"),--('2) Income'!$F$13:$F$32&lt;=A789),'2) Income'!$E$13:$E$32)))</f>
        <v/>
      </c>
      <c r="AG789" s="8" t="str">
        <f>IF(A789="","",IF(COUNTIF('2) Income'!$D$13:$D$32,"Monthly")=0,0,IF(B789="N",SUMIFS('2) Income'!$E$13:$E$32,'2) Income'!$D$13:$D$32,"monthly",'2) Income'!$F$13:$F$32,"&lt;="&amp;$A789,'2) Income'!$I$13:$I$32,DAY(A789)),SUMIFS('2) Income'!$E$13:$E$32,'2) Income'!$D$13:$D$32,"monthly",'2) Income'!$F$13:$F$32,"&lt;="&amp;$A789,'2) Income'!$I$13:$I$32,"&gt;="&amp;DAY(A789)))))</f>
        <v/>
      </c>
      <c r="AH789" s="8" t="str" cm="1">
        <f t="array" ref="AH789">IF(A789="","",IF(COUNTIF('2) Income'!$D$13:$D$32,"Yearly")=0,0,SUMPRODUCT(--('2) Income'!$D$13:$D$32="Yearly"),--('2) Income'!$F$13:$F$32&lt;=A789),IF(B789="N",--('2) Income'!$I$13:$I$32=DAY(A789)),--('2) Income'!$I$13:$I$32&gt;=DAY(A789))),--(IFERROR(MOD('2) Income'!$H$13:$H$32-MONTH(A789)+12,12),1)=0),'2) Income'!$E$13:$E$32)))</f>
        <v/>
      </c>
      <c r="AI789" s="8" t="str">
        <f>IF(A789="","",IF(COUNTIF('2) Income'!$D$13:$D$32,"one-time")=0,0,SUMIFS('2) Income'!$E$13:$E$32,'2) Income'!$D$13:$D$32,"one-time",'2) Income'!$F$13:$F$32,"="&amp;$A789)))</f>
        <v/>
      </c>
      <c r="AJ789" s="9" t="str">
        <f t="shared" si="61"/>
        <v/>
      </c>
    </row>
    <row r="790" spans="1:36">
      <c r="A790" s="7" t="str">
        <f>IF(A789="","",IF(A789+1&lt;='1) Period'!$E$21,A789+1,""))</f>
        <v/>
      </c>
      <c r="B790" s="7" t="e">
        <f t="shared" si="62"/>
        <v>#VALUE!</v>
      </c>
      <c r="C790" t="e">
        <f t="shared" si="63"/>
        <v>#VALUE!</v>
      </c>
      <c r="D790" s="8" t="str">
        <f>IF(A790="","",IF(TEXT(A790,"dddd")='4) Happy Money'!$E$23,WAllowance,0))</f>
        <v/>
      </c>
      <c r="E790" s="8" t="str">
        <f>IF(A790="","",IF(B790="N",SUMIF(TMonthly[Day of the Month],DAY(A790),TMonthly[Amount]),SUMIF(TMonthly[Day of the Month],"&gt;="&amp;DAY(A790),TMonthly[Amount])))</f>
        <v/>
      </c>
      <c r="F790" s="8" t="str" cm="1">
        <f t="array" ref="F790">IF(A790="","",SUMPRODUCT(--(TYearly[Due Date]&lt;=A790),IF(B790="N",--(TYearly[Day]=DAY(A790)),--(TYearly[Day]&gt;=DAY(A790))),--(IFERROR(MOD(TYearly[Month]-MONTH(A790)+12,12),1)=0),TYearly[Amount]))</f>
        <v/>
      </c>
      <c r="G790" s="8" t="str">
        <f>IF(A790="","",SUMIF(TOneTime[Due Date],A790,TOneTime[Amount]))</f>
        <v/>
      </c>
      <c r="H790" s="8" t="str" cm="1">
        <f t="array" ref="H790">IF(A790="","",IF(COUNTIF(TOther[Frequency],$H$1)=0,0,SUMPRODUCT(--(IFERROR(MOD(A790-TOther[Start Date],7),1)=0),--(TOther[Frequency]=$H$1),--(TOther[Start Date]&lt;=A790),--(TOther[End Date Calc]&gt;=A790),TOther[Amount])))</f>
        <v/>
      </c>
      <c r="I790" s="8" t="str" cm="1">
        <f t="array" ref="I790">IF(A790="","",IF(COUNTIF(TOther[Frequency],$I$1)=0,0,SUMPRODUCT(--(IFERROR(MOD(A790-TOther[Start Date],14),1)=0),--(TOther[Frequency]=$I$1),--(TOther[Start Date]&lt;=A790),--(TOther[End Date Calc]&gt;=A790),TOther[Amount])))</f>
        <v/>
      </c>
      <c r="J790" s="8" t="str">
        <f>IF(A790="","",IF(COUNTIF(TOther[Frequency],$J$1)=0,0,IF(OR(DAY(A790)=1,DAY(A790)=15),SUMIFS(TOther[Amount],TOther[Frequency],$J$1,TOther[Start Date],"&lt;="&amp;$A790,TOther[End Date Calc],"&gt;="&amp;A790),0)))</f>
        <v/>
      </c>
      <c r="K790" s="8" t="str">
        <f>IF(A790="","",IF(COUNTIF(TOther[Frequency],$K$1)=0,0,IF(A790=(A790-DAY(A790)+1+2*7-WEEKDAY(A790-DAY(A790)+8-4,1)),SUMIFS(TOther[Amount],TOther[Frequency],$K$1,TOther[Start Date],"&lt;="&amp;$A790,TOther[End Date Calc],"&gt;="&amp;A790),0)))</f>
        <v/>
      </c>
      <c r="L790" s="8" t="str">
        <f>IF(A790="","",IF(COUNTIF(TOther[Frequency],$L$1)=0,0,IF(A790=(A790-DAY(A790)+1+3*7-WEEKDAY(A790-DAY(A790)+8-4,1)),SUMIFS(TOther[Amount],TOther[Frequency],$L$1,TOther[Start Date],"&lt;="&amp;$A790,TOther[End Date Calc],"&gt;="&amp;A790),0)))</f>
        <v/>
      </c>
      <c r="M790" s="8" t="str">
        <f>IF(A790="","",IF(COUNTIF(TOther[Frequency],$M$1)=0,0,IF(A790=(A790-DAY(A790)+1+4*7-WEEKDAY(A790-DAY(A790)+8-4,1)),SUMIFS(TOther[Amount],TOther[Frequency],$M$1,TOther[Start Date],"&lt;="&amp;$A790,TOther[End Date Calc],"&gt;="&amp;A790),0)))</f>
        <v/>
      </c>
      <c r="N790" s="8" t="str" cm="1">
        <f t="array" ref="N790">IF(A790="","",IF(COUNTIF(TOther[Frequency],$N$1)=0,0,SUMPRODUCT(--(IFERROR(MOD(A790-TOther[Start Date],28),1)=0),--(TOther[Frequency]=$N$1),--(TOther[Start Date]&lt;=A790),--(TOther[End Date Calc]&gt;=A790),TOther[Amount])))</f>
        <v/>
      </c>
      <c r="O790" s="8" t="str" cm="1">
        <f t="array" ref="O790">IF(A790="","",IF(COUNTIF(TOther[Frequency],$O$1)=0,0,SUMPRODUCT(--(IFERROR(MOD(A790-TOther[Start Date],42),1)=0),--(TOther[Frequency]=$O$1),--(TOther[Start Date]&lt;=A790),--(TOther[End Date Calc]&gt;=A790),TOther[Amount])))</f>
        <v/>
      </c>
      <c r="P790" s="8" t="str" cm="1">
        <f t="array" ref="P790">IF(A790="","",IF(COUNTIF(TOther[Frequency],$P$1)=0,0,SUMPRODUCT(--(IFERROR(MOD(A790-TOther[Start Date],56),1)=0),--(TOther[Frequency]=$P$1),--(TOther[Start Date]&lt;=A790),--(TOther[End Date Calc]&gt;=A790),TOther[Amount])))</f>
        <v/>
      </c>
      <c r="Q790" s="8" t="str">
        <f>IF(A790="","",IF(COUNTIF(TOther[Frequency],$Q$1)=0,0,IF(B790="N",SUMIFS(TOther[Amount],TOther[Frequency],$Q$1,TOther[Start Date],"&lt;="&amp;$A790,TOther[End Date Calc],"&gt;="&amp;A790,TOther[Start Day],DAY(A790)),SUMIFS(TOther[Amount],TOther[Frequency],$Q$1,TOther[Start Date],"&lt;="&amp;$A790,TOther[End Date Calc],"&gt;="&amp;A790,TOther[Start Day],"&gt;="&amp;DAY(A790)))))</f>
        <v/>
      </c>
      <c r="R790" s="8" t="str" cm="1">
        <f t="array" ref="R790">IF(A790="","",IF(COUNTIF(TOther[Frequency],R$1)=0,0,SUMPRODUCT(--(TOther[Frequency]=R$1),--(TOther[Start Date]&lt;=A790),--(TOther[End Date Calc]&gt;=A790),IF(B790="N",--(TOther[Start Day]=DAY(A790)),--(TOther[Start Day]&gt;=DAY(A790))),--(IFERROR(MOD(TOther[Start Month]-MONTH(A790)+2,2),1)=0),TOther[Amount])))</f>
        <v/>
      </c>
      <c r="S790" s="8" t="str" cm="1">
        <f t="array" ref="S790">IF(A790="","",IF(COUNTIF(TOther[Frequency],S$1)=0,0,SUMPRODUCT(--(TOther[Frequency]=S$1),--(TOther[Start Date]&lt;=A790),--(TOther[End Date Calc]&gt;=A790),IF(B790="N",--(TOther[Start Day]=DAY(A790)),--(TOther[Start Day]&gt;=DAY(A790))),--(IFERROR(MOD(TOther[Start Month]-MONTH(A790)+3,3),1)=0),TOther[Amount])))</f>
        <v/>
      </c>
      <c r="T790" s="8" t="str" cm="1">
        <f t="array" ref="T790">IF($A790="","",IF(COUNTIF(TOther[Frequency],T$1)=0,0,SUMPRODUCT(--(TOther[Frequency]=T$1),--(TOther[Start Date]&lt;=$A790),--(TOther[End Date Calc]&gt;=$A790),IF($B790="N",--(TOther[Start Day]=DAY($A790)),--(TOther[Start Day]&gt;=DAY($A790))),--(IFERROR(MOD(TOther[Start Month]-MONTH($A790)+4,4),1)=0),TOther[Amount])))</f>
        <v/>
      </c>
      <c r="U790" s="8" t="str" cm="1">
        <f t="array" ref="U790">IF(A790="","",IF(COUNTIF(TOther[Frequency],$U$1)=0,0,SUMPRODUCT(--(TOther[Frequency]=$U$1),--(TOther[Start Date]&lt;=A790),--(TOther[End Date Calc]&gt;=A790),IF(B790="N",--(TOther[Start Day]=DAY(A790)),--(TOther[Start Day]&gt;=DAY(A790))),--(IFERROR(MOD(TOther[Start Month]-MONTH(A790)+6,6),1)=0),TOther[Amount])))</f>
        <v/>
      </c>
      <c r="V790" s="8" t="str" cm="1">
        <f t="array" ref="V790">IF(A790="","",IF(COUNTIF(TOther[Frequency],$V$1)=0,0,SUMPRODUCT(--(TOther[Frequency]=$V$1),--(TOther[Start Date]&lt;=A790),--(TOther[End Date Calc]&gt;=A790),IF(B790="N",--(TOther[Start Day]=DAY(A790)),--(TOther[Start Day]&gt;=DAY(A790))),--(IFERROR(MOD(TOther[Start Month]-MONTH(A790)+12,12),1)=0),TOther[Amount])))</f>
        <v/>
      </c>
      <c r="W790" s="8" t="str">
        <f>IF(A790="","",SUMIFS(TOther[Amount],TOther[Start Date],A790,TOther[Frequency],$W$1))</f>
        <v/>
      </c>
      <c r="X790" s="9" t="str">
        <f t="shared" si="60"/>
        <v/>
      </c>
      <c r="Y790" s="9" t="str">
        <f t="shared" si="64"/>
        <v/>
      </c>
      <c r="Z790" s="8" t="str" cm="1">
        <f t="array" ref="Z790">IF(A790="","",IF(COUNTIF('2) Income'!$D$13:$D$32,"Weekly")=0,0,SUMPRODUCT(--(IFERROR(MOD(A790-'2) Income'!$F$13:$F$32,7),1)=0),--('2) Income'!$D$13:$D$32="Weekly"),--('2) Income'!$F$13:$F$32&lt;=A790),'2) Income'!$E$13:$E$32)))</f>
        <v/>
      </c>
      <c r="AA790" s="8" t="str" cm="1">
        <f t="array" ref="AA790">IF(A790="","",IF(COUNTIF('2) Income'!$D$13:$D$32,"Every Other Week")=0,0,SUMPRODUCT(--(IFERROR(MOD(A790-'2) Income'!$F$13:$F$32,14),1)=0),--('2) Income'!$D$13:$D$32="Every Other Week"),--('2) Income'!$F$13:$F$32&lt;=A790),'2) Income'!$E$13:$E$32)))</f>
        <v/>
      </c>
      <c r="AB790" s="8" t="str">
        <f>IF(A790="","",IF(COUNTIF('2) Income'!$D$13:$D$32,"1st and 15th")=0,0,IF(OR(DAY(A790)=1,DAY(A790)=15),SUMIFS('2) Income'!$E$13:$E$32,'2) Income'!$D$13:$D$32,"1st and 15th",'2) Income'!$F$13:$F$32,"&lt;="&amp;$A790),0)))</f>
        <v/>
      </c>
      <c r="AC790" s="8" t="str">
        <f>IF(A790="","",IF(COUNTIF('2) Income'!$D$13:$D$32,"2nd Wednesday")=0,0,IF(A790=(A790-DAY(A790)+1+2*7-WEEKDAY(A790-DAY(A790)+8-4,1)),SUMIFS('2) Income'!$E$13:$E$32,'2) Income'!$D$13:$D$32,"2nd Wednesday",'2) Income'!$F$13:$F$32,"&lt;="&amp;$A790),0)))</f>
        <v/>
      </c>
      <c r="AD790" s="8" t="str">
        <f>IF(A790="","",IF(COUNTIF('2) Income'!$D$13:$D$32,"3rd Wednesday")=0,0,IF(A790=(A790-DAY(A790)+1+3*7-WEEKDAY(A790-DAY(A790)+8-4,1)),SUMIFS('2) Income'!$E$13:$E$32,'2) Income'!$D$13:$D$32,"3rd Wednesday",'2) Income'!$F$13:$F$32,"&lt;="&amp;$A790),0)))</f>
        <v/>
      </c>
      <c r="AE790" s="8" t="str">
        <f>IF(A790="","",IF(COUNTIF('2) Income'!$D$13:$D$32,"4th Wednesday")=0,0,IF(A790=(A790-DAY(A790)+1+4*7-WEEKDAY(A790-DAY(A790)+8-4,1)),SUMIFS('2) Income'!$E$13:$E$32,'2) Income'!$D$13:$D$32,"4th Wednesday",'2) Income'!$F$13:$F$32,"&lt;="&amp;$A790),0)))</f>
        <v/>
      </c>
      <c r="AF790" s="8" t="str" cm="1">
        <f t="array" ref="AF790">IF(A790="","",IF(COUNTIF('2) Income'!$D$13:$D$32,"Every 4 Weeks")=0,0,SUMPRODUCT(--(IFERROR(MOD(A790-'2) Income'!$F$13:$F$32,28),1)=0),--('2) Income'!$D$13:$D$32="Every 4 Weeks"),--('2) Income'!$F$13:$F$32&lt;=A790),'2) Income'!$E$13:$E$32)))</f>
        <v/>
      </c>
      <c r="AG790" s="8" t="str">
        <f>IF(A790="","",IF(COUNTIF('2) Income'!$D$13:$D$32,"Monthly")=0,0,IF(B790="N",SUMIFS('2) Income'!$E$13:$E$32,'2) Income'!$D$13:$D$32,"monthly",'2) Income'!$F$13:$F$32,"&lt;="&amp;$A790,'2) Income'!$I$13:$I$32,DAY(A790)),SUMIFS('2) Income'!$E$13:$E$32,'2) Income'!$D$13:$D$32,"monthly",'2) Income'!$F$13:$F$32,"&lt;="&amp;$A790,'2) Income'!$I$13:$I$32,"&gt;="&amp;DAY(A790)))))</f>
        <v/>
      </c>
      <c r="AH790" s="8" t="str" cm="1">
        <f t="array" ref="AH790">IF(A790="","",IF(COUNTIF('2) Income'!$D$13:$D$32,"Yearly")=0,0,SUMPRODUCT(--('2) Income'!$D$13:$D$32="Yearly"),--('2) Income'!$F$13:$F$32&lt;=A790),IF(B790="N",--('2) Income'!$I$13:$I$32=DAY(A790)),--('2) Income'!$I$13:$I$32&gt;=DAY(A790))),--(IFERROR(MOD('2) Income'!$H$13:$H$32-MONTH(A790)+12,12),1)=0),'2) Income'!$E$13:$E$32)))</f>
        <v/>
      </c>
      <c r="AI790" s="8" t="str">
        <f>IF(A790="","",IF(COUNTIF('2) Income'!$D$13:$D$32,"one-time")=0,0,SUMIFS('2) Income'!$E$13:$E$32,'2) Income'!$D$13:$D$32,"one-time",'2) Income'!$F$13:$F$32,"="&amp;$A790)))</f>
        <v/>
      </c>
      <c r="AJ790" s="9" t="str">
        <f t="shared" si="61"/>
        <v/>
      </c>
    </row>
    <row r="791" spans="1:36">
      <c r="A791" s="7" t="str">
        <f>IF(A790="","",IF(A790+1&lt;='1) Period'!$E$21,A790+1,""))</f>
        <v/>
      </c>
      <c r="B791" s="7" t="e">
        <f t="shared" si="62"/>
        <v>#VALUE!</v>
      </c>
      <c r="C791" t="e">
        <f t="shared" si="63"/>
        <v>#VALUE!</v>
      </c>
      <c r="D791" s="8" t="str">
        <f>IF(A791="","",IF(TEXT(A791,"dddd")='4) Happy Money'!$E$23,WAllowance,0))</f>
        <v/>
      </c>
      <c r="E791" s="8" t="str">
        <f>IF(A791="","",IF(B791="N",SUMIF(TMonthly[Day of the Month],DAY(A791),TMonthly[Amount]),SUMIF(TMonthly[Day of the Month],"&gt;="&amp;DAY(A791),TMonthly[Amount])))</f>
        <v/>
      </c>
      <c r="F791" s="8" t="str" cm="1">
        <f t="array" ref="F791">IF(A791="","",SUMPRODUCT(--(TYearly[Due Date]&lt;=A791),IF(B791="N",--(TYearly[Day]=DAY(A791)),--(TYearly[Day]&gt;=DAY(A791))),--(IFERROR(MOD(TYearly[Month]-MONTH(A791)+12,12),1)=0),TYearly[Amount]))</f>
        <v/>
      </c>
      <c r="G791" s="8" t="str">
        <f>IF(A791="","",SUMIF(TOneTime[Due Date],A791,TOneTime[Amount]))</f>
        <v/>
      </c>
      <c r="H791" s="8" t="str" cm="1">
        <f t="array" ref="H791">IF(A791="","",IF(COUNTIF(TOther[Frequency],$H$1)=0,0,SUMPRODUCT(--(IFERROR(MOD(A791-TOther[Start Date],7),1)=0),--(TOther[Frequency]=$H$1),--(TOther[Start Date]&lt;=A791),--(TOther[End Date Calc]&gt;=A791),TOther[Amount])))</f>
        <v/>
      </c>
      <c r="I791" s="8" t="str" cm="1">
        <f t="array" ref="I791">IF(A791="","",IF(COUNTIF(TOther[Frequency],$I$1)=0,0,SUMPRODUCT(--(IFERROR(MOD(A791-TOther[Start Date],14),1)=0),--(TOther[Frequency]=$I$1),--(TOther[Start Date]&lt;=A791),--(TOther[End Date Calc]&gt;=A791),TOther[Amount])))</f>
        <v/>
      </c>
      <c r="J791" s="8" t="str">
        <f>IF(A791="","",IF(COUNTIF(TOther[Frequency],$J$1)=0,0,IF(OR(DAY(A791)=1,DAY(A791)=15),SUMIFS(TOther[Amount],TOther[Frequency],$J$1,TOther[Start Date],"&lt;="&amp;$A791,TOther[End Date Calc],"&gt;="&amp;A791),0)))</f>
        <v/>
      </c>
      <c r="K791" s="8" t="str">
        <f>IF(A791="","",IF(COUNTIF(TOther[Frequency],$K$1)=0,0,IF(A791=(A791-DAY(A791)+1+2*7-WEEKDAY(A791-DAY(A791)+8-4,1)),SUMIFS(TOther[Amount],TOther[Frequency],$K$1,TOther[Start Date],"&lt;="&amp;$A791,TOther[End Date Calc],"&gt;="&amp;A791),0)))</f>
        <v/>
      </c>
      <c r="L791" s="8" t="str">
        <f>IF(A791="","",IF(COUNTIF(TOther[Frequency],$L$1)=0,0,IF(A791=(A791-DAY(A791)+1+3*7-WEEKDAY(A791-DAY(A791)+8-4,1)),SUMIFS(TOther[Amount],TOther[Frequency],$L$1,TOther[Start Date],"&lt;="&amp;$A791,TOther[End Date Calc],"&gt;="&amp;A791),0)))</f>
        <v/>
      </c>
      <c r="M791" s="8" t="str">
        <f>IF(A791="","",IF(COUNTIF(TOther[Frequency],$M$1)=0,0,IF(A791=(A791-DAY(A791)+1+4*7-WEEKDAY(A791-DAY(A791)+8-4,1)),SUMIFS(TOther[Amount],TOther[Frequency],$M$1,TOther[Start Date],"&lt;="&amp;$A791,TOther[End Date Calc],"&gt;="&amp;A791),0)))</f>
        <v/>
      </c>
      <c r="N791" s="8" t="str" cm="1">
        <f t="array" ref="N791">IF(A791="","",IF(COUNTIF(TOther[Frequency],$N$1)=0,0,SUMPRODUCT(--(IFERROR(MOD(A791-TOther[Start Date],28),1)=0),--(TOther[Frequency]=$N$1),--(TOther[Start Date]&lt;=A791),--(TOther[End Date Calc]&gt;=A791),TOther[Amount])))</f>
        <v/>
      </c>
      <c r="O791" s="8" t="str" cm="1">
        <f t="array" ref="O791">IF(A791="","",IF(COUNTIF(TOther[Frequency],$O$1)=0,0,SUMPRODUCT(--(IFERROR(MOD(A791-TOther[Start Date],42),1)=0),--(TOther[Frequency]=$O$1),--(TOther[Start Date]&lt;=A791),--(TOther[End Date Calc]&gt;=A791),TOther[Amount])))</f>
        <v/>
      </c>
      <c r="P791" s="8" t="str" cm="1">
        <f t="array" ref="P791">IF(A791="","",IF(COUNTIF(TOther[Frequency],$P$1)=0,0,SUMPRODUCT(--(IFERROR(MOD(A791-TOther[Start Date],56),1)=0),--(TOther[Frequency]=$P$1),--(TOther[Start Date]&lt;=A791),--(TOther[End Date Calc]&gt;=A791),TOther[Amount])))</f>
        <v/>
      </c>
      <c r="Q791" s="8" t="str">
        <f>IF(A791="","",IF(COUNTIF(TOther[Frequency],$Q$1)=0,0,IF(B791="N",SUMIFS(TOther[Amount],TOther[Frequency],$Q$1,TOther[Start Date],"&lt;="&amp;$A791,TOther[End Date Calc],"&gt;="&amp;A791,TOther[Start Day],DAY(A791)),SUMIFS(TOther[Amount],TOther[Frequency],$Q$1,TOther[Start Date],"&lt;="&amp;$A791,TOther[End Date Calc],"&gt;="&amp;A791,TOther[Start Day],"&gt;="&amp;DAY(A791)))))</f>
        <v/>
      </c>
      <c r="R791" s="8" t="str" cm="1">
        <f t="array" ref="R791">IF(A791="","",IF(COUNTIF(TOther[Frequency],R$1)=0,0,SUMPRODUCT(--(TOther[Frequency]=R$1),--(TOther[Start Date]&lt;=A791),--(TOther[End Date Calc]&gt;=A791),IF(B791="N",--(TOther[Start Day]=DAY(A791)),--(TOther[Start Day]&gt;=DAY(A791))),--(IFERROR(MOD(TOther[Start Month]-MONTH(A791)+2,2),1)=0),TOther[Amount])))</f>
        <v/>
      </c>
      <c r="S791" s="8" t="str" cm="1">
        <f t="array" ref="S791">IF(A791="","",IF(COUNTIF(TOther[Frequency],S$1)=0,0,SUMPRODUCT(--(TOther[Frequency]=S$1),--(TOther[Start Date]&lt;=A791),--(TOther[End Date Calc]&gt;=A791),IF(B791="N",--(TOther[Start Day]=DAY(A791)),--(TOther[Start Day]&gt;=DAY(A791))),--(IFERROR(MOD(TOther[Start Month]-MONTH(A791)+3,3),1)=0),TOther[Amount])))</f>
        <v/>
      </c>
      <c r="T791" s="8" t="str" cm="1">
        <f t="array" ref="T791">IF($A791="","",IF(COUNTIF(TOther[Frequency],T$1)=0,0,SUMPRODUCT(--(TOther[Frequency]=T$1),--(TOther[Start Date]&lt;=$A791),--(TOther[End Date Calc]&gt;=$A791),IF($B791="N",--(TOther[Start Day]=DAY($A791)),--(TOther[Start Day]&gt;=DAY($A791))),--(IFERROR(MOD(TOther[Start Month]-MONTH($A791)+4,4),1)=0),TOther[Amount])))</f>
        <v/>
      </c>
      <c r="U791" s="8" t="str" cm="1">
        <f t="array" ref="U791">IF(A791="","",IF(COUNTIF(TOther[Frequency],$U$1)=0,0,SUMPRODUCT(--(TOther[Frequency]=$U$1),--(TOther[Start Date]&lt;=A791),--(TOther[End Date Calc]&gt;=A791),IF(B791="N",--(TOther[Start Day]=DAY(A791)),--(TOther[Start Day]&gt;=DAY(A791))),--(IFERROR(MOD(TOther[Start Month]-MONTH(A791)+6,6),1)=0),TOther[Amount])))</f>
        <v/>
      </c>
      <c r="V791" s="8" t="str" cm="1">
        <f t="array" ref="V791">IF(A791="","",IF(COUNTIF(TOther[Frequency],$V$1)=0,0,SUMPRODUCT(--(TOther[Frequency]=$V$1),--(TOther[Start Date]&lt;=A791),--(TOther[End Date Calc]&gt;=A791),IF(B791="N",--(TOther[Start Day]=DAY(A791)),--(TOther[Start Day]&gt;=DAY(A791))),--(IFERROR(MOD(TOther[Start Month]-MONTH(A791)+12,12),1)=0),TOther[Amount])))</f>
        <v/>
      </c>
      <c r="W791" s="8" t="str">
        <f>IF(A791="","",SUMIFS(TOther[Amount],TOther[Start Date],A791,TOther[Frequency],$W$1))</f>
        <v/>
      </c>
      <c r="X791" s="9" t="str">
        <f t="shared" si="60"/>
        <v/>
      </c>
      <c r="Y791" s="9" t="str">
        <f t="shared" si="64"/>
        <v/>
      </c>
      <c r="Z791" s="8" t="str" cm="1">
        <f t="array" ref="Z791">IF(A791="","",IF(COUNTIF('2) Income'!$D$13:$D$32,"Weekly")=0,0,SUMPRODUCT(--(IFERROR(MOD(A791-'2) Income'!$F$13:$F$32,7),1)=0),--('2) Income'!$D$13:$D$32="Weekly"),--('2) Income'!$F$13:$F$32&lt;=A791),'2) Income'!$E$13:$E$32)))</f>
        <v/>
      </c>
      <c r="AA791" s="8" t="str" cm="1">
        <f t="array" ref="AA791">IF(A791="","",IF(COUNTIF('2) Income'!$D$13:$D$32,"Every Other Week")=0,0,SUMPRODUCT(--(IFERROR(MOD(A791-'2) Income'!$F$13:$F$32,14),1)=0),--('2) Income'!$D$13:$D$32="Every Other Week"),--('2) Income'!$F$13:$F$32&lt;=A791),'2) Income'!$E$13:$E$32)))</f>
        <v/>
      </c>
      <c r="AB791" s="8" t="str">
        <f>IF(A791="","",IF(COUNTIF('2) Income'!$D$13:$D$32,"1st and 15th")=0,0,IF(OR(DAY(A791)=1,DAY(A791)=15),SUMIFS('2) Income'!$E$13:$E$32,'2) Income'!$D$13:$D$32,"1st and 15th",'2) Income'!$F$13:$F$32,"&lt;="&amp;$A791),0)))</f>
        <v/>
      </c>
      <c r="AC791" s="8" t="str">
        <f>IF(A791="","",IF(COUNTIF('2) Income'!$D$13:$D$32,"2nd Wednesday")=0,0,IF(A791=(A791-DAY(A791)+1+2*7-WEEKDAY(A791-DAY(A791)+8-4,1)),SUMIFS('2) Income'!$E$13:$E$32,'2) Income'!$D$13:$D$32,"2nd Wednesday",'2) Income'!$F$13:$F$32,"&lt;="&amp;$A791),0)))</f>
        <v/>
      </c>
      <c r="AD791" s="8" t="str">
        <f>IF(A791="","",IF(COUNTIF('2) Income'!$D$13:$D$32,"3rd Wednesday")=0,0,IF(A791=(A791-DAY(A791)+1+3*7-WEEKDAY(A791-DAY(A791)+8-4,1)),SUMIFS('2) Income'!$E$13:$E$32,'2) Income'!$D$13:$D$32,"3rd Wednesday",'2) Income'!$F$13:$F$32,"&lt;="&amp;$A791),0)))</f>
        <v/>
      </c>
      <c r="AE791" s="8" t="str">
        <f>IF(A791="","",IF(COUNTIF('2) Income'!$D$13:$D$32,"4th Wednesday")=0,0,IF(A791=(A791-DAY(A791)+1+4*7-WEEKDAY(A791-DAY(A791)+8-4,1)),SUMIFS('2) Income'!$E$13:$E$32,'2) Income'!$D$13:$D$32,"4th Wednesday",'2) Income'!$F$13:$F$32,"&lt;="&amp;$A791),0)))</f>
        <v/>
      </c>
      <c r="AF791" s="8" t="str" cm="1">
        <f t="array" ref="AF791">IF(A791="","",IF(COUNTIF('2) Income'!$D$13:$D$32,"Every 4 Weeks")=0,0,SUMPRODUCT(--(IFERROR(MOD(A791-'2) Income'!$F$13:$F$32,28),1)=0),--('2) Income'!$D$13:$D$32="Every 4 Weeks"),--('2) Income'!$F$13:$F$32&lt;=A791),'2) Income'!$E$13:$E$32)))</f>
        <v/>
      </c>
      <c r="AG791" s="8" t="str">
        <f>IF(A791="","",IF(COUNTIF('2) Income'!$D$13:$D$32,"Monthly")=0,0,IF(B791="N",SUMIFS('2) Income'!$E$13:$E$32,'2) Income'!$D$13:$D$32,"monthly",'2) Income'!$F$13:$F$32,"&lt;="&amp;$A791,'2) Income'!$I$13:$I$32,DAY(A791)),SUMIFS('2) Income'!$E$13:$E$32,'2) Income'!$D$13:$D$32,"monthly",'2) Income'!$F$13:$F$32,"&lt;="&amp;$A791,'2) Income'!$I$13:$I$32,"&gt;="&amp;DAY(A791)))))</f>
        <v/>
      </c>
      <c r="AH791" s="8" t="str" cm="1">
        <f t="array" ref="AH791">IF(A791="","",IF(COUNTIF('2) Income'!$D$13:$D$32,"Yearly")=0,0,SUMPRODUCT(--('2) Income'!$D$13:$D$32="Yearly"),--('2) Income'!$F$13:$F$32&lt;=A791),IF(B791="N",--('2) Income'!$I$13:$I$32=DAY(A791)),--('2) Income'!$I$13:$I$32&gt;=DAY(A791))),--(IFERROR(MOD('2) Income'!$H$13:$H$32-MONTH(A791)+12,12),1)=0),'2) Income'!$E$13:$E$32)))</f>
        <v/>
      </c>
      <c r="AI791" s="8" t="str">
        <f>IF(A791="","",IF(COUNTIF('2) Income'!$D$13:$D$32,"one-time")=0,0,SUMIFS('2) Income'!$E$13:$E$32,'2) Income'!$D$13:$D$32,"one-time",'2) Income'!$F$13:$F$32,"="&amp;$A791)))</f>
        <v/>
      </c>
      <c r="AJ791" s="9" t="str">
        <f t="shared" si="61"/>
        <v/>
      </c>
    </row>
    <row r="792" spans="1:36">
      <c r="A792" s="7" t="str">
        <f>IF(A791="","",IF(A791+1&lt;='1) Period'!$E$21,A791+1,""))</f>
        <v/>
      </c>
      <c r="B792" s="7" t="e">
        <f t="shared" si="62"/>
        <v>#VALUE!</v>
      </c>
      <c r="C792" t="e">
        <f t="shared" si="63"/>
        <v>#VALUE!</v>
      </c>
      <c r="D792" s="8" t="str">
        <f>IF(A792="","",IF(TEXT(A792,"dddd")='4) Happy Money'!$E$23,WAllowance,0))</f>
        <v/>
      </c>
      <c r="E792" s="8" t="str">
        <f>IF(A792="","",IF(B792="N",SUMIF(TMonthly[Day of the Month],DAY(A792),TMonthly[Amount]),SUMIF(TMonthly[Day of the Month],"&gt;="&amp;DAY(A792),TMonthly[Amount])))</f>
        <v/>
      </c>
      <c r="F792" s="8" t="str" cm="1">
        <f t="array" ref="F792">IF(A792="","",SUMPRODUCT(--(TYearly[Due Date]&lt;=A792),IF(B792="N",--(TYearly[Day]=DAY(A792)),--(TYearly[Day]&gt;=DAY(A792))),--(IFERROR(MOD(TYearly[Month]-MONTH(A792)+12,12),1)=0),TYearly[Amount]))</f>
        <v/>
      </c>
      <c r="G792" s="8" t="str">
        <f>IF(A792="","",SUMIF(TOneTime[Due Date],A792,TOneTime[Amount]))</f>
        <v/>
      </c>
      <c r="H792" s="8" t="str" cm="1">
        <f t="array" ref="H792">IF(A792="","",IF(COUNTIF(TOther[Frequency],$H$1)=0,0,SUMPRODUCT(--(IFERROR(MOD(A792-TOther[Start Date],7),1)=0),--(TOther[Frequency]=$H$1),--(TOther[Start Date]&lt;=A792),--(TOther[End Date Calc]&gt;=A792),TOther[Amount])))</f>
        <v/>
      </c>
      <c r="I792" s="8" t="str" cm="1">
        <f t="array" ref="I792">IF(A792="","",IF(COUNTIF(TOther[Frequency],$I$1)=0,0,SUMPRODUCT(--(IFERROR(MOD(A792-TOther[Start Date],14),1)=0),--(TOther[Frequency]=$I$1),--(TOther[Start Date]&lt;=A792),--(TOther[End Date Calc]&gt;=A792),TOther[Amount])))</f>
        <v/>
      </c>
      <c r="J792" s="8" t="str">
        <f>IF(A792="","",IF(COUNTIF(TOther[Frequency],$J$1)=0,0,IF(OR(DAY(A792)=1,DAY(A792)=15),SUMIFS(TOther[Amount],TOther[Frequency],$J$1,TOther[Start Date],"&lt;="&amp;$A792,TOther[End Date Calc],"&gt;="&amp;A792),0)))</f>
        <v/>
      </c>
      <c r="K792" s="8" t="str">
        <f>IF(A792="","",IF(COUNTIF(TOther[Frequency],$K$1)=0,0,IF(A792=(A792-DAY(A792)+1+2*7-WEEKDAY(A792-DAY(A792)+8-4,1)),SUMIFS(TOther[Amount],TOther[Frequency],$K$1,TOther[Start Date],"&lt;="&amp;$A792,TOther[End Date Calc],"&gt;="&amp;A792),0)))</f>
        <v/>
      </c>
      <c r="L792" s="8" t="str">
        <f>IF(A792="","",IF(COUNTIF(TOther[Frequency],$L$1)=0,0,IF(A792=(A792-DAY(A792)+1+3*7-WEEKDAY(A792-DAY(A792)+8-4,1)),SUMIFS(TOther[Amount],TOther[Frequency],$L$1,TOther[Start Date],"&lt;="&amp;$A792,TOther[End Date Calc],"&gt;="&amp;A792),0)))</f>
        <v/>
      </c>
      <c r="M792" s="8" t="str">
        <f>IF(A792="","",IF(COUNTIF(TOther[Frequency],$M$1)=0,0,IF(A792=(A792-DAY(A792)+1+4*7-WEEKDAY(A792-DAY(A792)+8-4,1)),SUMIFS(TOther[Amount],TOther[Frequency],$M$1,TOther[Start Date],"&lt;="&amp;$A792,TOther[End Date Calc],"&gt;="&amp;A792),0)))</f>
        <v/>
      </c>
      <c r="N792" s="8" t="str" cm="1">
        <f t="array" ref="N792">IF(A792="","",IF(COUNTIF(TOther[Frequency],$N$1)=0,0,SUMPRODUCT(--(IFERROR(MOD(A792-TOther[Start Date],28),1)=0),--(TOther[Frequency]=$N$1),--(TOther[Start Date]&lt;=A792),--(TOther[End Date Calc]&gt;=A792),TOther[Amount])))</f>
        <v/>
      </c>
      <c r="O792" s="8" t="str" cm="1">
        <f t="array" ref="O792">IF(A792="","",IF(COUNTIF(TOther[Frequency],$O$1)=0,0,SUMPRODUCT(--(IFERROR(MOD(A792-TOther[Start Date],42),1)=0),--(TOther[Frequency]=$O$1),--(TOther[Start Date]&lt;=A792),--(TOther[End Date Calc]&gt;=A792),TOther[Amount])))</f>
        <v/>
      </c>
      <c r="P792" s="8" t="str" cm="1">
        <f t="array" ref="P792">IF(A792="","",IF(COUNTIF(TOther[Frequency],$P$1)=0,0,SUMPRODUCT(--(IFERROR(MOD(A792-TOther[Start Date],56),1)=0),--(TOther[Frequency]=$P$1),--(TOther[Start Date]&lt;=A792),--(TOther[End Date Calc]&gt;=A792),TOther[Amount])))</f>
        <v/>
      </c>
      <c r="Q792" s="8" t="str">
        <f>IF(A792="","",IF(COUNTIF(TOther[Frequency],$Q$1)=0,0,IF(B792="N",SUMIFS(TOther[Amount],TOther[Frequency],$Q$1,TOther[Start Date],"&lt;="&amp;$A792,TOther[End Date Calc],"&gt;="&amp;A792,TOther[Start Day],DAY(A792)),SUMIFS(TOther[Amount],TOther[Frequency],$Q$1,TOther[Start Date],"&lt;="&amp;$A792,TOther[End Date Calc],"&gt;="&amp;A792,TOther[Start Day],"&gt;="&amp;DAY(A792)))))</f>
        <v/>
      </c>
      <c r="R792" s="8" t="str" cm="1">
        <f t="array" ref="R792">IF(A792="","",IF(COUNTIF(TOther[Frequency],R$1)=0,0,SUMPRODUCT(--(TOther[Frequency]=R$1),--(TOther[Start Date]&lt;=A792),--(TOther[End Date Calc]&gt;=A792),IF(B792="N",--(TOther[Start Day]=DAY(A792)),--(TOther[Start Day]&gt;=DAY(A792))),--(IFERROR(MOD(TOther[Start Month]-MONTH(A792)+2,2),1)=0),TOther[Amount])))</f>
        <v/>
      </c>
      <c r="S792" s="8" t="str" cm="1">
        <f t="array" ref="S792">IF(A792="","",IF(COUNTIF(TOther[Frequency],S$1)=0,0,SUMPRODUCT(--(TOther[Frequency]=S$1),--(TOther[Start Date]&lt;=A792),--(TOther[End Date Calc]&gt;=A792),IF(B792="N",--(TOther[Start Day]=DAY(A792)),--(TOther[Start Day]&gt;=DAY(A792))),--(IFERROR(MOD(TOther[Start Month]-MONTH(A792)+3,3),1)=0),TOther[Amount])))</f>
        <v/>
      </c>
      <c r="T792" s="8" t="str" cm="1">
        <f t="array" ref="T792">IF($A792="","",IF(COUNTIF(TOther[Frequency],T$1)=0,0,SUMPRODUCT(--(TOther[Frequency]=T$1),--(TOther[Start Date]&lt;=$A792),--(TOther[End Date Calc]&gt;=$A792),IF($B792="N",--(TOther[Start Day]=DAY($A792)),--(TOther[Start Day]&gt;=DAY($A792))),--(IFERROR(MOD(TOther[Start Month]-MONTH($A792)+4,4),1)=0),TOther[Amount])))</f>
        <v/>
      </c>
      <c r="U792" s="8" t="str" cm="1">
        <f t="array" ref="U792">IF(A792="","",IF(COUNTIF(TOther[Frequency],$U$1)=0,0,SUMPRODUCT(--(TOther[Frequency]=$U$1),--(TOther[Start Date]&lt;=A792),--(TOther[End Date Calc]&gt;=A792),IF(B792="N",--(TOther[Start Day]=DAY(A792)),--(TOther[Start Day]&gt;=DAY(A792))),--(IFERROR(MOD(TOther[Start Month]-MONTH(A792)+6,6),1)=0),TOther[Amount])))</f>
        <v/>
      </c>
      <c r="V792" s="8" t="str" cm="1">
        <f t="array" ref="V792">IF(A792="","",IF(COUNTIF(TOther[Frequency],$V$1)=0,0,SUMPRODUCT(--(TOther[Frequency]=$V$1),--(TOther[Start Date]&lt;=A792),--(TOther[End Date Calc]&gt;=A792),IF(B792="N",--(TOther[Start Day]=DAY(A792)),--(TOther[Start Day]&gt;=DAY(A792))),--(IFERROR(MOD(TOther[Start Month]-MONTH(A792)+12,12),1)=0),TOther[Amount])))</f>
        <v/>
      </c>
      <c r="W792" s="8" t="str">
        <f>IF(A792="","",SUMIFS(TOther[Amount],TOther[Start Date],A792,TOther[Frequency],$W$1))</f>
        <v/>
      </c>
      <c r="X792" s="9" t="str">
        <f t="shared" si="60"/>
        <v/>
      </c>
      <c r="Y792" s="9" t="str">
        <f t="shared" si="64"/>
        <v/>
      </c>
      <c r="Z792" s="8" t="str" cm="1">
        <f t="array" ref="Z792">IF(A792="","",IF(COUNTIF('2) Income'!$D$13:$D$32,"Weekly")=0,0,SUMPRODUCT(--(IFERROR(MOD(A792-'2) Income'!$F$13:$F$32,7),1)=0),--('2) Income'!$D$13:$D$32="Weekly"),--('2) Income'!$F$13:$F$32&lt;=A792),'2) Income'!$E$13:$E$32)))</f>
        <v/>
      </c>
      <c r="AA792" s="8" t="str" cm="1">
        <f t="array" ref="AA792">IF(A792="","",IF(COUNTIF('2) Income'!$D$13:$D$32,"Every Other Week")=0,0,SUMPRODUCT(--(IFERROR(MOD(A792-'2) Income'!$F$13:$F$32,14),1)=0),--('2) Income'!$D$13:$D$32="Every Other Week"),--('2) Income'!$F$13:$F$32&lt;=A792),'2) Income'!$E$13:$E$32)))</f>
        <v/>
      </c>
      <c r="AB792" s="8" t="str">
        <f>IF(A792="","",IF(COUNTIF('2) Income'!$D$13:$D$32,"1st and 15th")=0,0,IF(OR(DAY(A792)=1,DAY(A792)=15),SUMIFS('2) Income'!$E$13:$E$32,'2) Income'!$D$13:$D$32,"1st and 15th",'2) Income'!$F$13:$F$32,"&lt;="&amp;$A792),0)))</f>
        <v/>
      </c>
      <c r="AC792" s="8" t="str">
        <f>IF(A792="","",IF(COUNTIF('2) Income'!$D$13:$D$32,"2nd Wednesday")=0,0,IF(A792=(A792-DAY(A792)+1+2*7-WEEKDAY(A792-DAY(A792)+8-4,1)),SUMIFS('2) Income'!$E$13:$E$32,'2) Income'!$D$13:$D$32,"2nd Wednesday",'2) Income'!$F$13:$F$32,"&lt;="&amp;$A792),0)))</f>
        <v/>
      </c>
      <c r="AD792" s="8" t="str">
        <f>IF(A792="","",IF(COUNTIF('2) Income'!$D$13:$D$32,"3rd Wednesday")=0,0,IF(A792=(A792-DAY(A792)+1+3*7-WEEKDAY(A792-DAY(A792)+8-4,1)),SUMIFS('2) Income'!$E$13:$E$32,'2) Income'!$D$13:$D$32,"3rd Wednesday",'2) Income'!$F$13:$F$32,"&lt;="&amp;$A792),0)))</f>
        <v/>
      </c>
      <c r="AE792" s="8" t="str">
        <f>IF(A792="","",IF(COUNTIF('2) Income'!$D$13:$D$32,"4th Wednesday")=0,0,IF(A792=(A792-DAY(A792)+1+4*7-WEEKDAY(A792-DAY(A792)+8-4,1)),SUMIFS('2) Income'!$E$13:$E$32,'2) Income'!$D$13:$D$32,"4th Wednesday",'2) Income'!$F$13:$F$32,"&lt;="&amp;$A792),0)))</f>
        <v/>
      </c>
      <c r="AF792" s="8" t="str" cm="1">
        <f t="array" ref="AF792">IF(A792="","",IF(COUNTIF('2) Income'!$D$13:$D$32,"Every 4 Weeks")=0,0,SUMPRODUCT(--(IFERROR(MOD(A792-'2) Income'!$F$13:$F$32,28),1)=0),--('2) Income'!$D$13:$D$32="Every 4 Weeks"),--('2) Income'!$F$13:$F$32&lt;=A792),'2) Income'!$E$13:$E$32)))</f>
        <v/>
      </c>
      <c r="AG792" s="8" t="str">
        <f>IF(A792="","",IF(COUNTIF('2) Income'!$D$13:$D$32,"Monthly")=0,0,IF(B792="N",SUMIFS('2) Income'!$E$13:$E$32,'2) Income'!$D$13:$D$32,"monthly",'2) Income'!$F$13:$F$32,"&lt;="&amp;$A792,'2) Income'!$I$13:$I$32,DAY(A792)),SUMIFS('2) Income'!$E$13:$E$32,'2) Income'!$D$13:$D$32,"monthly",'2) Income'!$F$13:$F$32,"&lt;="&amp;$A792,'2) Income'!$I$13:$I$32,"&gt;="&amp;DAY(A792)))))</f>
        <v/>
      </c>
      <c r="AH792" s="8" t="str" cm="1">
        <f t="array" ref="AH792">IF(A792="","",IF(COUNTIF('2) Income'!$D$13:$D$32,"Yearly")=0,0,SUMPRODUCT(--('2) Income'!$D$13:$D$32="Yearly"),--('2) Income'!$F$13:$F$32&lt;=A792),IF(B792="N",--('2) Income'!$I$13:$I$32=DAY(A792)),--('2) Income'!$I$13:$I$32&gt;=DAY(A792))),--(IFERROR(MOD('2) Income'!$H$13:$H$32-MONTH(A792)+12,12),1)=0),'2) Income'!$E$13:$E$32)))</f>
        <v/>
      </c>
      <c r="AI792" s="8" t="str">
        <f>IF(A792="","",IF(COUNTIF('2) Income'!$D$13:$D$32,"one-time")=0,0,SUMIFS('2) Income'!$E$13:$E$32,'2) Income'!$D$13:$D$32,"one-time",'2) Income'!$F$13:$F$32,"="&amp;$A792)))</f>
        <v/>
      </c>
      <c r="AJ792" s="9" t="str">
        <f t="shared" si="61"/>
        <v/>
      </c>
    </row>
    <row r="793" spans="1:36">
      <c r="A793" s="7" t="str">
        <f>IF(A792="","",IF(A792+1&lt;='1) Period'!$E$21,A792+1,""))</f>
        <v/>
      </c>
      <c r="B793" s="7" t="e">
        <f t="shared" si="62"/>
        <v>#VALUE!</v>
      </c>
      <c r="C793" t="e">
        <f t="shared" si="63"/>
        <v>#VALUE!</v>
      </c>
      <c r="D793" s="8" t="str">
        <f>IF(A793="","",IF(TEXT(A793,"dddd")='4) Happy Money'!$E$23,WAllowance,0))</f>
        <v/>
      </c>
      <c r="E793" s="8" t="str">
        <f>IF(A793="","",IF(B793="N",SUMIF(TMonthly[Day of the Month],DAY(A793),TMonthly[Amount]),SUMIF(TMonthly[Day of the Month],"&gt;="&amp;DAY(A793),TMonthly[Amount])))</f>
        <v/>
      </c>
      <c r="F793" s="8" t="str" cm="1">
        <f t="array" ref="F793">IF(A793="","",SUMPRODUCT(--(TYearly[Due Date]&lt;=A793),IF(B793="N",--(TYearly[Day]=DAY(A793)),--(TYearly[Day]&gt;=DAY(A793))),--(IFERROR(MOD(TYearly[Month]-MONTH(A793)+12,12),1)=0),TYearly[Amount]))</f>
        <v/>
      </c>
      <c r="G793" s="8" t="str">
        <f>IF(A793="","",SUMIF(TOneTime[Due Date],A793,TOneTime[Amount]))</f>
        <v/>
      </c>
      <c r="H793" s="8" t="str" cm="1">
        <f t="array" ref="H793">IF(A793="","",IF(COUNTIF(TOther[Frequency],$H$1)=0,0,SUMPRODUCT(--(IFERROR(MOD(A793-TOther[Start Date],7),1)=0),--(TOther[Frequency]=$H$1),--(TOther[Start Date]&lt;=A793),--(TOther[End Date Calc]&gt;=A793),TOther[Amount])))</f>
        <v/>
      </c>
      <c r="I793" s="8" t="str" cm="1">
        <f t="array" ref="I793">IF(A793="","",IF(COUNTIF(TOther[Frequency],$I$1)=0,0,SUMPRODUCT(--(IFERROR(MOD(A793-TOther[Start Date],14),1)=0),--(TOther[Frequency]=$I$1),--(TOther[Start Date]&lt;=A793),--(TOther[End Date Calc]&gt;=A793),TOther[Amount])))</f>
        <v/>
      </c>
      <c r="J793" s="8" t="str">
        <f>IF(A793="","",IF(COUNTIF(TOther[Frequency],$J$1)=0,0,IF(OR(DAY(A793)=1,DAY(A793)=15),SUMIFS(TOther[Amount],TOther[Frequency],$J$1,TOther[Start Date],"&lt;="&amp;$A793,TOther[End Date Calc],"&gt;="&amp;A793),0)))</f>
        <v/>
      </c>
      <c r="K793" s="8" t="str">
        <f>IF(A793="","",IF(COUNTIF(TOther[Frequency],$K$1)=0,0,IF(A793=(A793-DAY(A793)+1+2*7-WEEKDAY(A793-DAY(A793)+8-4,1)),SUMIFS(TOther[Amount],TOther[Frequency],$K$1,TOther[Start Date],"&lt;="&amp;$A793,TOther[End Date Calc],"&gt;="&amp;A793),0)))</f>
        <v/>
      </c>
      <c r="L793" s="8" t="str">
        <f>IF(A793="","",IF(COUNTIF(TOther[Frequency],$L$1)=0,0,IF(A793=(A793-DAY(A793)+1+3*7-WEEKDAY(A793-DAY(A793)+8-4,1)),SUMIFS(TOther[Amount],TOther[Frequency],$L$1,TOther[Start Date],"&lt;="&amp;$A793,TOther[End Date Calc],"&gt;="&amp;A793),0)))</f>
        <v/>
      </c>
      <c r="M793" s="8" t="str">
        <f>IF(A793="","",IF(COUNTIF(TOther[Frequency],$M$1)=0,0,IF(A793=(A793-DAY(A793)+1+4*7-WEEKDAY(A793-DAY(A793)+8-4,1)),SUMIFS(TOther[Amount],TOther[Frequency],$M$1,TOther[Start Date],"&lt;="&amp;$A793,TOther[End Date Calc],"&gt;="&amp;A793),0)))</f>
        <v/>
      </c>
      <c r="N793" s="8" t="str" cm="1">
        <f t="array" ref="N793">IF(A793="","",IF(COUNTIF(TOther[Frequency],$N$1)=0,0,SUMPRODUCT(--(IFERROR(MOD(A793-TOther[Start Date],28),1)=0),--(TOther[Frequency]=$N$1),--(TOther[Start Date]&lt;=A793),--(TOther[End Date Calc]&gt;=A793),TOther[Amount])))</f>
        <v/>
      </c>
      <c r="O793" s="8" t="str" cm="1">
        <f t="array" ref="O793">IF(A793="","",IF(COUNTIF(TOther[Frequency],$O$1)=0,0,SUMPRODUCT(--(IFERROR(MOD(A793-TOther[Start Date],42),1)=0),--(TOther[Frequency]=$O$1),--(TOther[Start Date]&lt;=A793),--(TOther[End Date Calc]&gt;=A793),TOther[Amount])))</f>
        <v/>
      </c>
      <c r="P793" s="8" t="str" cm="1">
        <f t="array" ref="P793">IF(A793="","",IF(COUNTIF(TOther[Frequency],$P$1)=0,0,SUMPRODUCT(--(IFERROR(MOD(A793-TOther[Start Date],56),1)=0),--(TOther[Frequency]=$P$1),--(TOther[Start Date]&lt;=A793),--(TOther[End Date Calc]&gt;=A793),TOther[Amount])))</f>
        <v/>
      </c>
      <c r="Q793" s="8" t="str">
        <f>IF(A793="","",IF(COUNTIF(TOther[Frequency],$Q$1)=0,0,IF(B793="N",SUMIFS(TOther[Amount],TOther[Frequency],$Q$1,TOther[Start Date],"&lt;="&amp;$A793,TOther[End Date Calc],"&gt;="&amp;A793,TOther[Start Day],DAY(A793)),SUMIFS(TOther[Amount],TOther[Frequency],$Q$1,TOther[Start Date],"&lt;="&amp;$A793,TOther[End Date Calc],"&gt;="&amp;A793,TOther[Start Day],"&gt;="&amp;DAY(A793)))))</f>
        <v/>
      </c>
      <c r="R793" s="8" t="str" cm="1">
        <f t="array" ref="R793">IF(A793="","",IF(COUNTIF(TOther[Frequency],R$1)=0,0,SUMPRODUCT(--(TOther[Frequency]=R$1),--(TOther[Start Date]&lt;=A793),--(TOther[End Date Calc]&gt;=A793),IF(B793="N",--(TOther[Start Day]=DAY(A793)),--(TOther[Start Day]&gt;=DAY(A793))),--(IFERROR(MOD(TOther[Start Month]-MONTH(A793)+2,2),1)=0),TOther[Amount])))</f>
        <v/>
      </c>
      <c r="S793" s="8" t="str" cm="1">
        <f t="array" ref="S793">IF(A793="","",IF(COUNTIF(TOther[Frequency],S$1)=0,0,SUMPRODUCT(--(TOther[Frequency]=S$1),--(TOther[Start Date]&lt;=A793),--(TOther[End Date Calc]&gt;=A793),IF(B793="N",--(TOther[Start Day]=DAY(A793)),--(TOther[Start Day]&gt;=DAY(A793))),--(IFERROR(MOD(TOther[Start Month]-MONTH(A793)+3,3),1)=0),TOther[Amount])))</f>
        <v/>
      </c>
      <c r="T793" s="8" t="str" cm="1">
        <f t="array" ref="T793">IF($A793="","",IF(COUNTIF(TOther[Frequency],T$1)=0,0,SUMPRODUCT(--(TOther[Frequency]=T$1),--(TOther[Start Date]&lt;=$A793),--(TOther[End Date Calc]&gt;=$A793),IF($B793="N",--(TOther[Start Day]=DAY($A793)),--(TOther[Start Day]&gt;=DAY($A793))),--(IFERROR(MOD(TOther[Start Month]-MONTH($A793)+4,4),1)=0),TOther[Amount])))</f>
        <v/>
      </c>
      <c r="U793" s="8" t="str" cm="1">
        <f t="array" ref="U793">IF(A793="","",IF(COUNTIF(TOther[Frequency],$U$1)=0,0,SUMPRODUCT(--(TOther[Frequency]=$U$1),--(TOther[Start Date]&lt;=A793),--(TOther[End Date Calc]&gt;=A793),IF(B793="N",--(TOther[Start Day]=DAY(A793)),--(TOther[Start Day]&gt;=DAY(A793))),--(IFERROR(MOD(TOther[Start Month]-MONTH(A793)+6,6),1)=0),TOther[Amount])))</f>
        <v/>
      </c>
      <c r="V793" s="8" t="str" cm="1">
        <f t="array" ref="V793">IF(A793="","",IF(COUNTIF(TOther[Frequency],$V$1)=0,0,SUMPRODUCT(--(TOther[Frequency]=$V$1),--(TOther[Start Date]&lt;=A793),--(TOther[End Date Calc]&gt;=A793),IF(B793="N",--(TOther[Start Day]=DAY(A793)),--(TOther[Start Day]&gt;=DAY(A793))),--(IFERROR(MOD(TOther[Start Month]-MONTH(A793)+12,12),1)=0),TOther[Amount])))</f>
        <v/>
      </c>
      <c r="W793" s="8" t="str">
        <f>IF(A793="","",SUMIFS(TOther[Amount],TOther[Start Date],A793,TOther[Frequency],$W$1))</f>
        <v/>
      </c>
      <c r="X793" s="9" t="str">
        <f t="shared" si="60"/>
        <v/>
      </c>
      <c r="Y793" s="9" t="str">
        <f t="shared" si="64"/>
        <v/>
      </c>
      <c r="Z793" s="8" t="str" cm="1">
        <f t="array" ref="Z793">IF(A793="","",IF(COUNTIF('2) Income'!$D$13:$D$32,"Weekly")=0,0,SUMPRODUCT(--(IFERROR(MOD(A793-'2) Income'!$F$13:$F$32,7),1)=0),--('2) Income'!$D$13:$D$32="Weekly"),--('2) Income'!$F$13:$F$32&lt;=A793),'2) Income'!$E$13:$E$32)))</f>
        <v/>
      </c>
      <c r="AA793" s="8" t="str" cm="1">
        <f t="array" ref="AA793">IF(A793="","",IF(COUNTIF('2) Income'!$D$13:$D$32,"Every Other Week")=0,0,SUMPRODUCT(--(IFERROR(MOD(A793-'2) Income'!$F$13:$F$32,14),1)=0),--('2) Income'!$D$13:$D$32="Every Other Week"),--('2) Income'!$F$13:$F$32&lt;=A793),'2) Income'!$E$13:$E$32)))</f>
        <v/>
      </c>
      <c r="AB793" s="8" t="str">
        <f>IF(A793="","",IF(COUNTIF('2) Income'!$D$13:$D$32,"1st and 15th")=0,0,IF(OR(DAY(A793)=1,DAY(A793)=15),SUMIFS('2) Income'!$E$13:$E$32,'2) Income'!$D$13:$D$32,"1st and 15th",'2) Income'!$F$13:$F$32,"&lt;="&amp;$A793),0)))</f>
        <v/>
      </c>
      <c r="AC793" s="8" t="str">
        <f>IF(A793="","",IF(COUNTIF('2) Income'!$D$13:$D$32,"2nd Wednesday")=0,0,IF(A793=(A793-DAY(A793)+1+2*7-WEEKDAY(A793-DAY(A793)+8-4,1)),SUMIFS('2) Income'!$E$13:$E$32,'2) Income'!$D$13:$D$32,"2nd Wednesday",'2) Income'!$F$13:$F$32,"&lt;="&amp;$A793),0)))</f>
        <v/>
      </c>
      <c r="AD793" s="8" t="str">
        <f>IF(A793="","",IF(COUNTIF('2) Income'!$D$13:$D$32,"3rd Wednesday")=0,0,IF(A793=(A793-DAY(A793)+1+3*7-WEEKDAY(A793-DAY(A793)+8-4,1)),SUMIFS('2) Income'!$E$13:$E$32,'2) Income'!$D$13:$D$32,"3rd Wednesday",'2) Income'!$F$13:$F$32,"&lt;="&amp;$A793),0)))</f>
        <v/>
      </c>
      <c r="AE793" s="8" t="str">
        <f>IF(A793="","",IF(COUNTIF('2) Income'!$D$13:$D$32,"4th Wednesday")=0,0,IF(A793=(A793-DAY(A793)+1+4*7-WEEKDAY(A793-DAY(A793)+8-4,1)),SUMIFS('2) Income'!$E$13:$E$32,'2) Income'!$D$13:$D$32,"4th Wednesday",'2) Income'!$F$13:$F$32,"&lt;="&amp;$A793),0)))</f>
        <v/>
      </c>
      <c r="AF793" s="8" t="str" cm="1">
        <f t="array" ref="AF793">IF(A793="","",IF(COUNTIF('2) Income'!$D$13:$D$32,"Every 4 Weeks")=0,0,SUMPRODUCT(--(IFERROR(MOD(A793-'2) Income'!$F$13:$F$32,28),1)=0),--('2) Income'!$D$13:$D$32="Every 4 Weeks"),--('2) Income'!$F$13:$F$32&lt;=A793),'2) Income'!$E$13:$E$32)))</f>
        <v/>
      </c>
      <c r="AG793" s="8" t="str">
        <f>IF(A793="","",IF(COUNTIF('2) Income'!$D$13:$D$32,"Monthly")=0,0,IF(B793="N",SUMIFS('2) Income'!$E$13:$E$32,'2) Income'!$D$13:$D$32,"monthly",'2) Income'!$F$13:$F$32,"&lt;="&amp;$A793,'2) Income'!$I$13:$I$32,DAY(A793)),SUMIFS('2) Income'!$E$13:$E$32,'2) Income'!$D$13:$D$32,"monthly",'2) Income'!$F$13:$F$32,"&lt;="&amp;$A793,'2) Income'!$I$13:$I$32,"&gt;="&amp;DAY(A793)))))</f>
        <v/>
      </c>
      <c r="AH793" s="8" t="str" cm="1">
        <f t="array" ref="AH793">IF(A793="","",IF(COUNTIF('2) Income'!$D$13:$D$32,"Yearly")=0,0,SUMPRODUCT(--('2) Income'!$D$13:$D$32="Yearly"),--('2) Income'!$F$13:$F$32&lt;=A793),IF(B793="N",--('2) Income'!$I$13:$I$32=DAY(A793)),--('2) Income'!$I$13:$I$32&gt;=DAY(A793))),--(IFERROR(MOD('2) Income'!$H$13:$H$32-MONTH(A793)+12,12),1)=0),'2) Income'!$E$13:$E$32)))</f>
        <v/>
      </c>
      <c r="AI793" s="8" t="str">
        <f>IF(A793="","",IF(COUNTIF('2) Income'!$D$13:$D$32,"one-time")=0,0,SUMIFS('2) Income'!$E$13:$E$32,'2) Income'!$D$13:$D$32,"one-time",'2) Income'!$F$13:$F$32,"="&amp;$A793)))</f>
        <v/>
      </c>
      <c r="AJ793" s="9" t="str">
        <f t="shared" si="61"/>
        <v/>
      </c>
    </row>
    <row r="794" spans="1:36">
      <c r="A794" s="7" t="str">
        <f>IF(A793="","",IF(A793+1&lt;='1) Period'!$E$21,A793+1,""))</f>
        <v/>
      </c>
      <c r="B794" s="7" t="e">
        <f t="shared" si="62"/>
        <v>#VALUE!</v>
      </c>
      <c r="C794" t="e">
        <f t="shared" si="63"/>
        <v>#VALUE!</v>
      </c>
      <c r="D794" s="8" t="str">
        <f>IF(A794="","",IF(TEXT(A794,"dddd")='4) Happy Money'!$E$23,WAllowance,0))</f>
        <v/>
      </c>
      <c r="E794" s="8" t="str">
        <f>IF(A794="","",IF(B794="N",SUMIF(TMonthly[Day of the Month],DAY(A794),TMonthly[Amount]),SUMIF(TMonthly[Day of the Month],"&gt;="&amp;DAY(A794),TMonthly[Amount])))</f>
        <v/>
      </c>
      <c r="F794" s="8" t="str" cm="1">
        <f t="array" ref="F794">IF(A794="","",SUMPRODUCT(--(TYearly[Due Date]&lt;=A794),IF(B794="N",--(TYearly[Day]=DAY(A794)),--(TYearly[Day]&gt;=DAY(A794))),--(IFERROR(MOD(TYearly[Month]-MONTH(A794)+12,12),1)=0),TYearly[Amount]))</f>
        <v/>
      </c>
      <c r="G794" s="8" t="str">
        <f>IF(A794="","",SUMIF(TOneTime[Due Date],A794,TOneTime[Amount]))</f>
        <v/>
      </c>
      <c r="H794" s="8" t="str" cm="1">
        <f t="array" ref="H794">IF(A794="","",IF(COUNTIF(TOther[Frequency],$H$1)=0,0,SUMPRODUCT(--(IFERROR(MOD(A794-TOther[Start Date],7),1)=0),--(TOther[Frequency]=$H$1),--(TOther[Start Date]&lt;=A794),--(TOther[End Date Calc]&gt;=A794),TOther[Amount])))</f>
        <v/>
      </c>
      <c r="I794" s="8" t="str" cm="1">
        <f t="array" ref="I794">IF(A794="","",IF(COUNTIF(TOther[Frequency],$I$1)=0,0,SUMPRODUCT(--(IFERROR(MOD(A794-TOther[Start Date],14),1)=0),--(TOther[Frequency]=$I$1),--(TOther[Start Date]&lt;=A794),--(TOther[End Date Calc]&gt;=A794),TOther[Amount])))</f>
        <v/>
      </c>
      <c r="J794" s="8" t="str">
        <f>IF(A794="","",IF(COUNTIF(TOther[Frequency],$J$1)=0,0,IF(OR(DAY(A794)=1,DAY(A794)=15),SUMIFS(TOther[Amount],TOther[Frequency],$J$1,TOther[Start Date],"&lt;="&amp;$A794,TOther[End Date Calc],"&gt;="&amp;A794),0)))</f>
        <v/>
      </c>
      <c r="K794" s="8" t="str">
        <f>IF(A794="","",IF(COUNTIF(TOther[Frequency],$K$1)=0,0,IF(A794=(A794-DAY(A794)+1+2*7-WEEKDAY(A794-DAY(A794)+8-4,1)),SUMIFS(TOther[Amount],TOther[Frequency],$K$1,TOther[Start Date],"&lt;="&amp;$A794,TOther[End Date Calc],"&gt;="&amp;A794),0)))</f>
        <v/>
      </c>
      <c r="L794" s="8" t="str">
        <f>IF(A794="","",IF(COUNTIF(TOther[Frequency],$L$1)=0,0,IF(A794=(A794-DAY(A794)+1+3*7-WEEKDAY(A794-DAY(A794)+8-4,1)),SUMIFS(TOther[Amount],TOther[Frequency],$L$1,TOther[Start Date],"&lt;="&amp;$A794,TOther[End Date Calc],"&gt;="&amp;A794),0)))</f>
        <v/>
      </c>
      <c r="M794" s="8" t="str">
        <f>IF(A794="","",IF(COUNTIF(TOther[Frequency],$M$1)=0,0,IF(A794=(A794-DAY(A794)+1+4*7-WEEKDAY(A794-DAY(A794)+8-4,1)),SUMIFS(TOther[Amount],TOther[Frequency],$M$1,TOther[Start Date],"&lt;="&amp;$A794,TOther[End Date Calc],"&gt;="&amp;A794),0)))</f>
        <v/>
      </c>
      <c r="N794" s="8" t="str" cm="1">
        <f t="array" ref="N794">IF(A794="","",IF(COUNTIF(TOther[Frequency],$N$1)=0,0,SUMPRODUCT(--(IFERROR(MOD(A794-TOther[Start Date],28),1)=0),--(TOther[Frequency]=$N$1),--(TOther[Start Date]&lt;=A794),--(TOther[End Date Calc]&gt;=A794),TOther[Amount])))</f>
        <v/>
      </c>
      <c r="O794" s="8" t="str" cm="1">
        <f t="array" ref="O794">IF(A794="","",IF(COUNTIF(TOther[Frequency],$O$1)=0,0,SUMPRODUCT(--(IFERROR(MOD(A794-TOther[Start Date],42),1)=0),--(TOther[Frequency]=$O$1),--(TOther[Start Date]&lt;=A794),--(TOther[End Date Calc]&gt;=A794),TOther[Amount])))</f>
        <v/>
      </c>
      <c r="P794" s="8" t="str" cm="1">
        <f t="array" ref="P794">IF(A794="","",IF(COUNTIF(TOther[Frequency],$P$1)=0,0,SUMPRODUCT(--(IFERROR(MOD(A794-TOther[Start Date],56),1)=0),--(TOther[Frequency]=$P$1),--(TOther[Start Date]&lt;=A794),--(TOther[End Date Calc]&gt;=A794),TOther[Amount])))</f>
        <v/>
      </c>
      <c r="Q794" s="8" t="str">
        <f>IF(A794="","",IF(COUNTIF(TOther[Frequency],$Q$1)=0,0,IF(B794="N",SUMIFS(TOther[Amount],TOther[Frequency],$Q$1,TOther[Start Date],"&lt;="&amp;$A794,TOther[End Date Calc],"&gt;="&amp;A794,TOther[Start Day],DAY(A794)),SUMIFS(TOther[Amount],TOther[Frequency],$Q$1,TOther[Start Date],"&lt;="&amp;$A794,TOther[End Date Calc],"&gt;="&amp;A794,TOther[Start Day],"&gt;="&amp;DAY(A794)))))</f>
        <v/>
      </c>
      <c r="R794" s="8" t="str" cm="1">
        <f t="array" ref="R794">IF(A794="","",IF(COUNTIF(TOther[Frequency],R$1)=0,0,SUMPRODUCT(--(TOther[Frequency]=R$1),--(TOther[Start Date]&lt;=A794),--(TOther[End Date Calc]&gt;=A794),IF(B794="N",--(TOther[Start Day]=DAY(A794)),--(TOther[Start Day]&gt;=DAY(A794))),--(IFERROR(MOD(TOther[Start Month]-MONTH(A794)+2,2),1)=0),TOther[Amount])))</f>
        <v/>
      </c>
      <c r="S794" s="8" t="str" cm="1">
        <f t="array" ref="S794">IF(A794="","",IF(COUNTIF(TOther[Frequency],S$1)=0,0,SUMPRODUCT(--(TOther[Frequency]=S$1),--(TOther[Start Date]&lt;=A794),--(TOther[End Date Calc]&gt;=A794),IF(B794="N",--(TOther[Start Day]=DAY(A794)),--(TOther[Start Day]&gt;=DAY(A794))),--(IFERROR(MOD(TOther[Start Month]-MONTH(A794)+3,3),1)=0),TOther[Amount])))</f>
        <v/>
      </c>
      <c r="T794" s="8" t="str" cm="1">
        <f t="array" ref="T794">IF($A794="","",IF(COUNTIF(TOther[Frequency],T$1)=0,0,SUMPRODUCT(--(TOther[Frequency]=T$1),--(TOther[Start Date]&lt;=$A794),--(TOther[End Date Calc]&gt;=$A794),IF($B794="N",--(TOther[Start Day]=DAY($A794)),--(TOther[Start Day]&gt;=DAY($A794))),--(IFERROR(MOD(TOther[Start Month]-MONTH($A794)+4,4),1)=0),TOther[Amount])))</f>
        <v/>
      </c>
      <c r="U794" s="8" t="str" cm="1">
        <f t="array" ref="U794">IF(A794="","",IF(COUNTIF(TOther[Frequency],$U$1)=0,0,SUMPRODUCT(--(TOther[Frequency]=$U$1),--(TOther[Start Date]&lt;=A794),--(TOther[End Date Calc]&gt;=A794),IF(B794="N",--(TOther[Start Day]=DAY(A794)),--(TOther[Start Day]&gt;=DAY(A794))),--(IFERROR(MOD(TOther[Start Month]-MONTH(A794)+6,6),1)=0),TOther[Amount])))</f>
        <v/>
      </c>
      <c r="V794" s="8" t="str" cm="1">
        <f t="array" ref="V794">IF(A794="","",IF(COUNTIF(TOther[Frequency],$V$1)=0,0,SUMPRODUCT(--(TOther[Frequency]=$V$1),--(TOther[Start Date]&lt;=A794),--(TOther[End Date Calc]&gt;=A794),IF(B794="N",--(TOther[Start Day]=DAY(A794)),--(TOther[Start Day]&gt;=DAY(A794))),--(IFERROR(MOD(TOther[Start Month]-MONTH(A794)+12,12),1)=0),TOther[Amount])))</f>
        <v/>
      </c>
      <c r="W794" s="8" t="str">
        <f>IF(A794="","",SUMIFS(TOther[Amount],TOther[Start Date],A794,TOther[Frequency],$W$1))</f>
        <v/>
      </c>
      <c r="X794" s="9" t="str">
        <f t="shared" si="60"/>
        <v/>
      </c>
      <c r="Y794" s="9" t="str">
        <f t="shared" si="64"/>
        <v/>
      </c>
      <c r="Z794" s="8" t="str" cm="1">
        <f t="array" ref="Z794">IF(A794="","",IF(COUNTIF('2) Income'!$D$13:$D$32,"Weekly")=0,0,SUMPRODUCT(--(IFERROR(MOD(A794-'2) Income'!$F$13:$F$32,7),1)=0),--('2) Income'!$D$13:$D$32="Weekly"),--('2) Income'!$F$13:$F$32&lt;=A794),'2) Income'!$E$13:$E$32)))</f>
        <v/>
      </c>
      <c r="AA794" s="8" t="str" cm="1">
        <f t="array" ref="AA794">IF(A794="","",IF(COUNTIF('2) Income'!$D$13:$D$32,"Every Other Week")=0,0,SUMPRODUCT(--(IFERROR(MOD(A794-'2) Income'!$F$13:$F$32,14),1)=0),--('2) Income'!$D$13:$D$32="Every Other Week"),--('2) Income'!$F$13:$F$32&lt;=A794),'2) Income'!$E$13:$E$32)))</f>
        <v/>
      </c>
      <c r="AB794" s="8" t="str">
        <f>IF(A794="","",IF(COUNTIF('2) Income'!$D$13:$D$32,"1st and 15th")=0,0,IF(OR(DAY(A794)=1,DAY(A794)=15),SUMIFS('2) Income'!$E$13:$E$32,'2) Income'!$D$13:$D$32,"1st and 15th",'2) Income'!$F$13:$F$32,"&lt;="&amp;$A794),0)))</f>
        <v/>
      </c>
      <c r="AC794" s="8" t="str">
        <f>IF(A794="","",IF(COUNTIF('2) Income'!$D$13:$D$32,"2nd Wednesday")=0,0,IF(A794=(A794-DAY(A794)+1+2*7-WEEKDAY(A794-DAY(A794)+8-4,1)),SUMIFS('2) Income'!$E$13:$E$32,'2) Income'!$D$13:$D$32,"2nd Wednesday",'2) Income'!$F$13:$F$32,"&lt;="&amp;$A794),0)))</f>
        <v/>
      </c>
      <c r="AD794" s="8" t="str">
        <f>IF(A794="","",IF(COUNTIF('2) Income'!$D$13:$D$32,"3rd Wednesday")=0,0,IF(A794=(A794-DAY(A794)+1+3*7-WEEKDAY(A794-DAY(A794)+8-4,1)),SUMIFS('2) Income'!$E$13:$E$32,'2) Income'!$D$13:$D$32,"3rd Wednesday",'2) Income'!$F$13:$F$32,"&lt;="&amp;$A794),0)))</f>
        <v/>
      </c>
      <c r="AE794" s="8" t="str">
        <f>IF(A794="","",IF(COUNTIF('2) Income'!$D$13:$D$32,"4th Wednesday")=0,0,IF(A794=(A794-DAY(A794)+1+4*7-WEEKDAY(A794-DAY(A794)+8-4,1)),SUMIFS('2) Income'!$E$13:$E$32,'2) Income'!$D$13:$D$32,"4th Wednesday",'2) Income'!$F$13:$F$32,"&lt;="&amp;$A794),0)))</f>
        <v/>
      </c>
      <c r="AF794" s="8" t="str" cm="1">
        <f t="array" ref="AF794">IF(A794="","",IF(COUNTIF('2) Income'!$D$13:$D$32,"Every 4 Weeks")=0,0,SUMPRODUCT(--(IFERROR(MOD(A794-'2) Income'!$F$13:$F$32,28),1)=0),--('2) Income'!$D$13:$D$32="Every 4 Weeks"),--('2) Income'!$F$13:$F$32&lt;=A794),'2) Income'!$E$13:$E$32)))</f>
        <v/>
      </c>
      <c r="AG794" s="8" t="str">
        <f>IF(A794="","",IF(COUNTIF('2) Income'!$D$13:$D$32,"Monthly")=0,0,IF(B794="N",SUMIFS('2) Income'!$E$13:$E$32,'2) Income'!$D$13:$D$32,"monthly",'2) Income'!$F$13:$F$32,"&lt;="&amp;$A794,'2) Income'!$I$13:$I$32,DAY(A794)),SUMIFS('2) Income'!$E$13:$E$32,'2) Income'!$D$13:$D$32,"monthly",'2) Income'!$F$13:$F$32,"&lt;="&amp;$A794,'2) Income'!$I$13:$I$32,"&gt;="&amp;DAY(A794)))))</f>
        <v/>
      </c>
      <c r="AH794" s="8" t="str" cm="1">
        <f t="array" ref="AH794">IF(A794="","",IF(COUNTIF('2) Income'!$D$13:$D$32,"Yearly")=0,0,SUMPRODUCT(--('2) Income'!$D$13:$D$32="Yearly"),--('2) Income'!$F$13:$F$32&lt;=A794),IF(B794="N",--('2) Income'!$I$13:$I$32=DAY(A794)),--('2) Income'!$I$13:$I$32&gt;=DAY(A794))),--(IFERROR(MOD('2) Income'!$H$13:$H$32-MONTH(A794)+12,12),1)=0),'2) Income'!$E$13:$E$32)))</f>
        <v/>
      </c>
      <c r="AI794" s="8" t="str">
        <f>IF(A794="","",IF(COUNTIF('2) Income'!$D$13:$D$32,"one-time")=0,0,SUMIFS('2) Income'!$E$13:$E$32,'2) Income'!$D$13:$D$32,"one-time",'2) Income'!$F$13:$F$32,"="&amp;$A794)))</f>
        <v/>
      </c>
      <c r="AJ794" s="9" t="str">
        <f t="shared" si="61"/>
        <v/>
      </c>
    </row>
    <row r="795" spans="1:36">
      <c r="A795" s="7" t="str">
        <f>IF(A794="","",IF(A794+1&lt;='1) Period'!$E$21,A794+1,""))</f>
        <v/>
      </c>
      <c r="B795" s="7" t="e">
        <f t="shared" si="62"/>
        <v>#VALUE!</v>
      </c>
      <c r="C795" t="e">
        <f t="shared" si="63"/>
        <v>#VALUE!</v>
      </c>
      <c r="D795" s="8" t="str">
        <f>IF(A795="","",IF(TEXT(A795,"dddd")='4) Happy Money'!$E$23,WAllowance,0))</f>
        <v/>
      </c>
      <c r="E795" s="8" t="str">
        <f>IF(A795="","",IF(B795="N",SUMIF(TMonthly[Day of the Month],DAY(A795),TMonthly[Amount]),SUMIF(TMonthly[Day of the Month],"&gt;="&amp;DAY(A795),TMonthly[Amount])))</f>
        <v/>
      </c>
      <c r="F795" s="8" t="str" cm="1">
        <f t="array" ref="F795">IF(A795="","",SUMPRODUCT(--(TYearly[Due Date]&lt;=A795),IF(B795="N",--(TYearly[Day]=DAY(A795)),--(TYearly[Day]&gt;=DAY(A795))),--(IFERROR(MOD(TYearly[Month]-MONTH(A795)+12,12),1)=0),TYearly[Amount]))</f>
        <v/>
      </c>
      <c r="G795" s="8" t="str">
        <f>IF(A795="","",SUMIF(TOneTime[Due Date],A795,TOneTime[Amount]))</f>
        <v/>
      </c>
      <c r="H795" s="8" t="str" cm="1">
        <f t="array" ref="H795">IF(A795="","",IF(COUNTIF(TOther[Frequency],$H$1)=0,0,SUMPRODUCT(--(IFERROR(MOD(A795-TOther[Start Date],7),1)=0),--(TOther[Frequency]=$H$1),--(TOther[Start Date]&lt;=A795),--(TOther[End Date Calc]&gt;=A795),TOther[Amount])))</f>
        <v/>
      </c>
      <c r="I795" s="8" t="str" cm="1">
        <f t="array" ref="I795">IF(A795="","",IF(COUNTIF(TOther[Frequency],$I$1)=0,0,SUMPRODUCT(--(IFERROR(MOD(A795-TOther[Start Date],14),1)=0),--(TOther[Frequency]=$I$1),--(TOther[Start Date]&lt;=A795),--(TOther[End Date Calc]&gt;=A795),TOther[Amount])))</f>
        <v/>
      </c>
      <c r="J795" s="8" t="str">
        <f>IF(A795="","",IF(COUNTIF(TOther[Frequency],$J$1)=0,0,IF(OR(DAY(A795)=1,DAY(A795)=15),SUMIFS(TOther[Amount],TOther[Frequency],$J$1,TOther[Start Date],"&lt;="&amp;$A795,TOther[End Date Calc],"&gt;="&amp;A795),0)))</f>
        <v/>
      </c>
      <c r="K795" s="8" t="str">
        <f>IF(A795="","",IF(COUNTIF(TOther[Frequency],$K$1)=0,0,IF(A795=(A795-DAY(A795)+1+2*7-WEEKDAY(A795-DAY(A795)+8-4,1)),SUMIFS(TOther[Amount],TOther[Frequency],$K$1,TOther[Start Date],"&lt;="&amp;$A795,TOther[End Date Calc],"&gt;="&amp;A795),0)))</f>
        <v/>
      </c>
      <c r="L795" s="8" t="str">
        <f>IF(A795="","",IF(COUNTIF(TOther[Frequency],$L$1)=0,0,IF(A795=(A795-DAY(A795)+1+3*7-WEEKDAY(A795-DAY(A795)+8-4,1)),SUMIFS(TOther[Amount],TOther[Frequency],$L$1,TOther[Start Date],"&lt;="&amp;$A795,TOther[End Date Calc],"&gt;="&amp;A795),0)))</f>
        <v/>
      </c>
      <c r="M795" s="8" t="str">
        <f>IF(A795="","",IF(COUNTIF(TOther[Frequency],$M$1)=0,0,IF(A795=(A795-DAY(A795)+1+4*7-WEEKDAY(A795-DAY(A795)+8-4,1)),SUMIFS(TOther[Amount],TOther[Frequency],$M$1,TOther[Start Date],"&lt;="&amp;$A795,TOther[End Date Calc],"&gt;="&amp;A795),0)))</f>
        <v/>
      </c>
      <c r="N795" s="8" t="str" cm="1">
        <f t="array" ref="N795">IF(A795="","",IF(COUNTIF(TOther[Frequency],$N$1)=0,0,SUMPRODUCT(--(IFERROR(MOD(A795-TOther[Start Date],28),1)=0),--(TOther[Frequency]=$N$1),--(TOther[Start Date]&lt;=A795),--(TOther[End Date Calc]&gt;=A795),TOther[Amount])))</f>
        <v/>
      </c>
      <c r="O795" s="8" t="str" cm="1">
        <f t="array" ref="O795">IF(A795="","",IF(COUNTIF(TOther[Frequency],$O$1)=0,0,SUMPRODUCT(--(IFERROR(MOD(A795-TOther[Start Date],42),1)=0),--(TOther[Frequency]=$O$1),--(TOther[Start Date]&lt;=A795),--(TOther[End Date Calc]&gt;=A795),TOther[Amount])))</f>
        <v/>
      </c>
      <c r="P795" s="8" t="str" cm="1">
        <f t="array" ref="P795">IF(A795="","",IF(COUNTIF(TOther[Frequency],$P$1)=0,0,SUMPRODUCT(--(IFERROR(MOD(A795-TOther[Start Date],56),1)=0),--(TOther[Frequency]=$P$1),--(TOther[Start Date]&lt;=A795),--(TOther[End Date Calc]&gt;=A795),TOther[Amount])))</f>
        <v/>
      </c>
      <c r="Q795" s="8" t="str">
        <f>IF(A795="","",IF(COUNTIF(TOther[Frequency],$Q$1)=0,0,IF(B795="N",SUMIFS(TOther[Amount],TOther[Frequency],$Q$1,TOther[Start Date],"&lt;="&amp;$A795,TOther[End Date Calc],"&gt;="&amp;A795,TOther[Start Day],DAY(A795)),SUMIFS(TOther[Amount],TOther[Frequency],$Q$1,TOther[Start Date],"&lt;="&amp;$A795,TOther[End Date Calc],"&gt;="&amp;A795,TOther[Start Day],"&gt;="&amp;DAY(A795)))))</f>
        <v/>
      </c>
      <c r="R795" s="8" t="str" cm="1">
        <f t="array" ref="R795">IF(A795="","",IF(COUNTIF(TOther[Frequency],R$1)=0,0,SUMPRODUCT(--(TOther[Frequency]=R$1),--(TOther[Start Date]&lt;=A795),--(TOther[End Date Calc]&gt;=A795),IF(B795="N",--(TOther[Start Day]=DAY(A795)),--(TOther[Start Day]&gt;=DAY(A795))),--(IFERROR(MOD(TOther[Start Month]-MONTH(A795)+2,2),1)=0),TOther[Amount])))</f>
        <v/>
      </c>
      <c r="S795" s="8" t="str" cm="1">
        <f t="array" ref="S795">IF(A795="","",IF(COUNTIF(TOther[Frequency],S$1)=0,0,SUMPRODUCT(--(TOther[Frequency]=S$1),--(TOther[Start Date]&lt;=A795),--(TOther[End Date Calc]&gt;=A795),IF(B795="N",--(TOther[Start Day]=DAY(A795)),--(TOther[Start Day]&gt;=DAY(A795))),--(IFERROR(MOD(TOther[Start Month]-MONTH(A795)+3,3),1)=0),TOther[Amount])))</f>
        <v/>
      </c>
      <c r="T795" s="8" t="str" cm="1">
        <f t="array" ref="T795">IF($A795="","",IF(COUNTIF(TOther[Frequency],T$1)=0,0,SUMPRODUCT(--(TOther[Frequency]=T$1),--(TOther[Start Date]&lt;=$A795),--(TOther[End Date Calc]&gt;=$A795),IF($B795="N",--(TOther[Start Day]=DAY($A795)),--(TOther[Start Day]&gt;=DAY($A795))),--(IFERROR(MOD(TOther[Start Month]-MONTH($A795)+4,4),1)=0),TOther[Amount])))</f>
        <v/>
      </c>
      <c r="U795" s="8" t="str" cm="1">
        <f t="array" ref="U795">IF(A795="","",IF(COUNTIF(TOther[Frequency],$U$1)=0,0,SUMPRODUCT(--(TOther[Frequency]=$U$1),--(TOther[Start Date]&lt;=A795),--(TOther[End Date Calc]&gt;=A795),IF(B795="N",--(TOther[Start Day]=DAY(A795)),--(TOther[Start Day]&gt;=DAY(A795))),--(IFERROR(MOD(TOther[Start Month]-MONTH(A795)+6,6),1)=0),TOther[Amount])))</f>
        <v/>
      </c>
      <c r="V795" s="8" t="str" cm="1">
        <f t="array" ref="V795">IF(A795="","",IF(COUNTIF(TOther[Frequency],$V$1)=0,0,SUMPRODUCT(--(TOther[Frequency]=$V$1),--(TOther[Start Date]&lt;=A795),--(TOther[End Date Calc]&gt;=A795),IF(B795="N",--(TOther[Start Day]=DAY(A795)),--(TOther[Start Day]&gt;=DAY(A795))),--(IFERROR(MOD(TOther[Start Month]-MONTH(A795)+12,12),1)=0),TOther[Amount])))</f>
        <v/>
      </c>
      <c r="W795" s="8" t="str">
        <f>IF(A795="","",SUMIFS(TOther[Amount],TOther[Start Date],A795,TOther[Frequency],$W$1))</f>
        <v/>
      </c>
      <c r="X795" s="9" t="str">
        <f t="shared" si="60"/>
        <v/>
      </c>
      <c r="Y795" s="9" t="str">
        <f t="shared" si="64"/>
        <v/>
      </c>
      <c r="Z795" s="8" t="str" cm="1">
        <f t="array" ref="Z795">IF(A795="","",IF(COUNTIF('2) Income'!$D$13:$D$32,"Weekly")=0,0,SUMPRODUCT(--(IFERROR(MOD(A795-'2) Income'!$F$13:$F$32,7),1)=0),--('2) Income'!$D$13:$D$32="Weekly"),--('2) Income'!$F$13:$F$32&lt;=A795),'2) Income'!$E$13:$E$32)))</f>
        <v/>
      </c>
      <c r="AA795" s="8" t="str" cm="1">
        <f t="array" ref="AA795">IF(A795="","",IF(COUNTIF('2) Income'!$D$13:$D$32,"Every Other Week")=0,0,SUMPRODUCT(--(IFERROR(MOD(A795-'2) Income'!$F$13:$F$32,14),1)=0),--('2) Income'!$D$13:$D$32="Every Other Week"),--('2) Income'!$F$13:$F$32&lt;=A795),'2) Income'!$E$13:$E$32)))</f>
        <v/>
      </c>
      <c r="AB795" s="8" t="str">
        <f>IF(A795="","",IF(COUNTIF('2) Income'!$D$13:$D$32,"1st and 15th")=0,0,IF(OR(DAY(A795)=1,DAY(A795)=15),SUMIFS('2) Income'!$E$13:$E$32,'2) Income'!$D$13:$D$32,"1st and 15th",'2) Income'!$F$13:$F$32,"&lt;="&amp;$A795),0)))</f>
        <v/>
      </c>
      <c r="AC795" s="8" t="str">
        <f>IF(A795="","",IF(COUNTIF('2) Income'!$D$13:$D$32,"2nd Wednesday")=0,0,IF(A795=(A795-DAY(A795)+1+2*7-WEEKDAY(A795-DAY(A795)+8-4,1)),SUMIFS('2) Income'!$E$13:$E$32,'2) Income'!$D$13:$D$32,"2nd Wednesday",'2) Income'!$F$13:$F$32,"&lt;="&amp;$A795),0)))</f>
        <v/>
      </c>
      <c r="AD795" s="8" t="str">
        <f>IF(A795="","",IF(COUNTIF('2) Income'!$D$13:$D$32,"3rd Wednesday")=0,0,IF(A795=(A795-DAY(A795)+1+3*7-WEEKDAY(A795-DAY(A795)+8-4,1)),SUMIFS('2) Income'!$E$13:$E$32,'2) Income'!$D$13:$D$32,"3rd Wednesday",'2) Income'!$F$13:$F$32,"&lt;="&amp;$A795),0)))</f>
        <v/>
      </c>
      <c r="AE795" s="8" t="str">
        <f>IF(A795="","",IF(COUNTIF('2) Income'!$D$13:$D$32,"4th Wednesday")=0,0,IF(A795=(A795-DAY(A795)+1+4*7-WEEKDAY(A795-DAY(A795)+8-4,1)),SUMIFS('2) Income'!$E$13:$E$32,'2) Income'!$D$13:$D$32,"4th Wednesday",'2) Income'!$F$13:$F$32,"&lt;="&amp;$A795),0)))</f>
        <v/>
      </c>
      <c r="AF795" s="8" t="str" cm="1">
        <f t="array" ref="AF795">IF(A795="","",IF(COUNTIF('2) Income'!$D$13:$D$32,"Every 4 Weeks")=0,0,SUMPRODUCT(--(IFERROR(MOD(A795-'2) Income'!$F$13:$F$32,28),1)=0),--('2) Income'!$D$13:$D$32="Every 4 Weeks"),--('2) Income'!$F$13:$F$32&lt;=A795),'2) Income'!$E$13:$E$32)))</f>
        <v/>
      </c>
      <c r="AG795" s="8" t="str">
        <f>IF(A795="","",IF(COUNTIF('2) Income'!$D$13:$D$32,"Monthly")=0,0,IF(B795="N",SUMIFS('2) Income'!$E$13:$E$32,'2) Income'!$D$13:$D$32,"monthly",'2) Income'!$F$13:$F$32,"&lt;="&amp;$A795,'2) Income'!$I$13:$I$32,DAY(A795)),SUMIFS('2) Income'!$E$13:$E$32,'2) Income'!$D$13:$D$32,"monthly",'2) Income'!$F$13:$F$32,"&lt;="&amp;$A795,'2) Income'!$I$13:$I$32,"&gt;="&amp;DAY(A795)))))</f>
        <v/>
      </c>
      <c r="AH795" s="8" t="str" cm="1">
        <f t="array" ref="AH795">IF(A795="","",IF(COUNTIF('2) Income'!$D$13:$D$32,"Yearly")=0,0,SUMPRODUCT(--('2) Income'!$D$13:$D$32="Yearly"),--('2) Income'!$F$13:$F$32&lt;=A795),IF(B795="N",--('2) Income'!$I$13:$I$32=DAY(A795)),--('2) Income'!$I$13:$I$32&gt;=DAY(A795))),--(IFERROR(MOD('2) Income'!$H$13:$H$32-MONTH(A795)+12,12),1)=0),'2) Income'!$E$13:$E$32)))</f>
        <v/>
      </c>
      <c r="AI795" s="8" t="str">
        <f>IF(A795="","",IF(COUNTIF('2) Income'!$D$13:$D$32,"one-time")=0,0,SUMIFS('2) Income'!$E$13:$E$32,'2) Income'!$D$13:$D$32,"one-time",'2) Income'!$F$13:$F$32,"="&amp;$A795)))</f>
        <v/>
      </c>
      <c r="AJ795" s="9" t="str">
        <f t="shared" si="61"/>
        <v/>
      </c>
    </row>
    <row r="796" spans="1:36">
      <c r="A796" s="7" t="str">
        <f>IF(A795="","",IF(A795+1&lt;='1) Period'!$E$21,A795+1,""))</f>
        <v/>
      </c>
      <c r="B796" s="7" t="e">
        <f t="shared" si="62"/>
        <v>#VALUE!</v>
      </c>
      <c r="C796" t="e">
        <f t="shared" si="63"/>
        <v>#VALUE!</v>
      </c>
      <c r="D796" s="8" t="str">
        <f>IF(A796="","",IF(TEXT(A796,"dddd")='4) Happy Money'!$E$23,WAllowance,0))</f>
        <v/>
      </c>
      <c r="E796" s="8" t="str">
        <f>IF(A796="","",IF(B796="N",SUMIF(TMonthly[Day of the Month],DAY(A796),TMonthly[Amount]),SUMIF(TMonthly[Day of the Month],"&gt;="&amp;DAY(A796),TMonthly[Amount])))</f>
        <v/>
      </c>
      <c r="F796" s="8" t="str" cm="1">
        <f t="array" ref="F796">IF(A796="","",SUMPRODUCT(--(TYearly[Due Date]&lt;=A796),IF(B796="N",--(TYearly[Day]=DAY(A796)),--(TYearly[Day]&gt;=DAY(A796))),--(IFERROR(MOD(TYearly[Month]-MONTH(A796)+12,12),1)=0),TYearly[Amount]))</f>
        <v/>
      </c>
      <c r="G796" s="8" t="str">
        <f>IF(A796="","",SUMIF(TOneTime[Due Date],A796,TOneTime[Amount]))</f>
        <v/>
      </c>
      <c r="H796" s="8" t="str" cm="1">
        <f t="array" ref="H796">IF(A796="","",IF(COUNTIF(TOther[Frequency],$H$1)=0,0,SUMPRODUCT(--(IFERROR(MOD(A796-TOther[Start Date],7),1)=0),--(TOther[Frequency]=$H$1),--(TOther[Start Date]&lt;=A796),--(TOther[End Date Calc]&gt;=A796),TOther[Amount])))</f>
        <v/>
      </c>
      <c r="I796" s="8" t="str" cm="1">
        <f t="array" ref="I796">IF(A796="","",IF(COUNTIF(TOther[Frequency],$I$1)=0,0,SUMPRODUCT(--(IFERROR(MOD(A796-TOther[Start Date],14),1)=0),--(TOther[Frequency]=$I$1),--(TOther[Start Date]&lt;=A796),--(TOther[End Date Calc]&gt;=A796),TOther[Amount])))</f>
        <v/>
      </c>
      <c r="J796" s="8" t="str">
        <f>IF(A796="","",IF(COUNTIF(TOther[Frequency],$J$1)=0,0,IF(OR(DAY(A796)=1,DAY(A796)=15),SUMIFS(TOther[Amount],TOther[Frequency],$J$1,TOther[Start Date],"&lt;="&amp;$A796,TOther[End Date Calc],"&gt;="&amp;A796),0)))</f>
        <v/>
      </c>
      <c r="K796" s="8" t="str">
        <f>IF(A796="","",IF(COUNTIF(TOther[Frequency],$K$1)=0,0,IF(A796=(A796-DAY(A796)+1+2*7-WEEKDAY(A796-DAY(A796)+8-4,1)),SUMIFS(TOther[Amount],TOther[Frequency],$K$1,TOther[Start Date],"&lt;="&amp;$A796,TOther[End Date Calc],"&gt;="&amp;A796),0)))</f>
        <v/>
      </c>
      <c r="L796" s="8" t="str">
        <f>IF(A796="","",IF(COUNTIF(TOther[Frequency],$L$1)=0,0,IF(A796=(A796-DAY(A796)+1+3*7-WEEKDAY(A796-DAY(A796)+8-4,1)),SUMIFS(TOther[Amount],TOther[Frequency],$L$1,TOther[Start Date],"&lt;="&amp;$A796,TOther[End Date Calc],"&gt;="&amp;A796),0)))</f>
        <v/>
      </c>
      <c r="M796" s="8" t="str">
        <f>IF(A796="","",IF(COUNTIF(TOther[Frequency],$M$1)=0,0,IF(A796=(A796-DAY(A796)+1+4*7-WEEKDAY(A796-DAY(A796)+8-4,1)),SUMIFS(TOther[Amount],TOther[Frequency],$M$1,TOther[Start Date],"&lt;="&amp;$A796,TOther[End Date Calc],"&gt;="&amp;A796),0)))</f>
        <v/>
      </c>
      <c r="N796" s="8" t="str" cm="1">
        <f t="array" ref="N796">IF(A796="","",IF(COUNTIF(TOther[Frequency],$N$1)=0,0,SUMPRODUCT(--(IFERROR(MOD(A796-TOther[Start Date],28),1)=0),--(TOther[Frequency]=$N$1),--(TOther[Start Date]&lt;=A796),--(TOther[End Date Calc]&gt;=A796),TOther[Amount])))</f>
        <v/>
      </c>
      <c r="O796" s="8" t="str" cm="1">
        <f t="array" ref="O796">IF(A796="","",IF(COUNTIF(TOther[Frequency],$O$1)=0,0,SUMPRODUCT(--(IFERROR(MOD(A796-TOther[Start Date],42),1)=0),--(TOther[Frequency]=$O$1),--(TOther[Start Date]&lt;=A796),--(TOther[End Date Calc]&gt;=A796),TOther[Amount])))</f>
        <v/>
      </c>
      <c r="P796" s="8" t="str" cm="1">
        <f t="array" ref="P796">IF(A796="","",IF(COUNTIF(TOther[Frequency],$P$1)=0,0,SUMPRODUCT(--(IFERROR(MOD(A796-TOther[Start Date],56),1)=0),--(TOther[Frequency]=$P$1),--(TOther[Start Date]&lt;=A796),--(TOther[End Date Calc]&gt;=A796),TOther[Amount])))</f>
        <v/>
      </c>
      <c r="Q796" s="8" t="str">
        <f>IF(A796="","",IF(COUNTIF(TOther[Frequency],$Q$1)=0,0,IF(B796="N",SUMIFS(TOther[Amount],TOther[Frequency],$Q$1,TOther[Start Date],"&lt;="&amp;$A796,TOther[End Date Calc],"&gt;="&amp;A796,TOther[Start Day],DAY(A796)),SUMIFS(TOther[Amount],TOther[Frequency],$Q$1,TOther[Start Date],"&lt;="&amp;$A796,TOther[End Date Calc],"&gt;="&amp;A796,TOther[Start Day],"&gt;="&amp;DAY(A796)))))</f>
        <v/>
      </c>
      <c r="R796" s="8" t="str" cm="1">
        <f t="array" ref="R796">IF(A796="","",IF(COUNTIF(TOther[Frequency],R$1)=0,0,SUMPRODUCT(--(TOther[Frequency]=R$1),--(TOther[Start Date]&lt;=A796),--(TOther[End Date Calc]&gt;=A796),IF(B796="N",--(TOther[Start Day]=DAY(A796)),--(TOther[Start Day]&gt;=DAY(A796))),--(IFERROR(MOD(TOther[Start Month]-MONTH(A796)+2,2),1)=0),TOther[Amount])))</f>
        <v/>
      </c>
      <c r="S796" s="8" t="str" cm="1">
        <f t="array" ref="S796">IF(A796="","",IF(COUNTIF(TOther[Frequency],S$1)=0,0,SUMPRODUCT(--(TOther[Frequency]=S$1),--(TOther[Start Date]&lt;=A796),--(TOther[End Date Calc]&gt;=A796),IF(B796="N",--(TOther[Start Day]=DAY(A796)),--(TOther[Start Day]&gt;=DAY(A796))),--(IFERROR(MOD(TOther[Start Month]-MONTH(A796)+3,3),1)=0),TOther[Amount])))</f>
        <v/>
      </c>
      <c r="T796" s="8" t="str" cm="1">
        <f t="array" ref="T796">IF($A796="","",IF(COUNTIF(TOther[Frequency],T$1)=0,0,SUMPRODUCT(--(TOther[Frequency]=T$1),--(TOther[Start Date]&lt;=$A796),--(TOther[End Date Calc]&gt;=$A796),IF($B796="N",--(TOther[Start Day]=DAY($A796)),--(TOther[Start Day]&gt;=DAY($A796))),--(IFERROR(MOD(TOther[Start Month]-MONTH($A796)+4,4),1)=0),TOther[Amount])))</f>
        <v/>
      </c>
      <c r="U796" s="8" t="str" cm="1">
        <f t="array" ref="U796">IF(A796="","",IF(COUNTIF(TOther[Frequency],$U$1)=0,0,SUMPRODUCT(--(TOther[Frequency]=$U$1),--(TOther[Start Date]&lt;=A796),--(TOther[End Date Calc]&gt;=A796),IF(B796="N",--(TOther[Start Day]=DAY(A796)),--(TOther[Start Day]&gt;=DAY(A796))),--(IFERROR(MOD(TOther[Start Month]-MONTH(A796)+6,6),1)=0),TOther[Amount])))</f>
        <v/>
      </c>
      <c r="V796" s="8" t="str" cm="1">
        <f t="array" ref="V796">IF(A796="","",IF(COUNTIF(TOther[Frequency],$V$1)=0,0,SUMPRODUCT(--(TOther[Frequency]=$V$1),--(TOther[Start Date]&lt;=A796),--(TOther[End Date Calc]&gt;=A796),IF(B796="N",--(TOther[Start Day]=DAY(A796)),--(TOther[Start Day]&gt;=DAY(A796))),--(IFERROR(MOD(TOther[Start Month]-MONTH(A796)+12,12),1)=0),TOther[Amount])))</f>
        <v/>
      </c>
      <c r="W796" s="8" t="str">
        <f>IF(A796="","",SUMIFS(TOther[Amount],TOther[Start Date],A796,TOther[Frequency],$W$1))</f>
        <v/>
      </c>
      <c r="X796" s="9" t="str">
        <f t="shared" si="60"/>
        <v/>
      </c>
      <c r="Y796" s="9" t="str">
        <f t="shared" si="64"/>
        <v/>
      </c>
      <c r="Z796" s="8" t="str" cm="1">
        <f t="array" ref="Z796">IF(A796="","",IF(COUNTIF('2) Income'!$D$13:$D$32,"Weekly")=0,0,SUMPRODUCT(--(IFERROR(MOD(A796-'2) Income'!$F$13:$F$32,7),1)=0),--('2) Income'!$D$13:$D$32="Weekly"),--('2) Income'!$F$13:$F$32&lt;=A796),'2) Income'!$E$13:$E$32)))</f>
        <v/>
      </c>
      <c r="AA796" s="8" t="str" cm="1">
        <f t="array" ref="AA796">IF(A796="","",IF(COUNTIF('2) Income'!$D$13:$D$32,"Every Other Week")=0,0,SUMPRODUCT(--(IFERROR(MOD(A796-'2) Income'!$F$13:$F$32,14),1)=0),--('2) Income'!$D$13:$D$32="Every Other Week"),--('2) Income'!$F$13:$F$32&lt;=A796),'2) Income'!$E$13:$E$32)))</f>
        <v/>
      </c>
      <c r="AB796" s="8" t="str">
        <f>IF(A796="","",IF(COUNTIF('2) Income'!$D$13:$D$32,"1st and 15th")=0,0,IF(OR(DAY(A796)=1,DAY(A796)=15),SUMIFS('2) Income'!$E$13:$E$32,'2) Income'!$D$13:$D$32,"1st and 15th",'2) Income'!$F$13:$F$32,"&lt;="&amp;$A796),0)))</f>
        <v/>
      </c>
      <c r="AC796" s="8" t="str">
        <f>IF(A796="","",IF(COUNTIF('2) Income'!$D$13:$D$32,"2nd Wednesday")=0,0,IF(A796=(A796-DAY(A796)+1+2*7-WEEKDAY(A796-DAY(A796)+8-4,1)),SUMIFS('2) Income'!$E$13:$E$32,'2) Income'!$D$13:$D$32,"2nd Wednesday",'2) Income'!$F$13:$F$32,"&lt;="&amp;$A796),0)))</f>
        <v/>
      </c>
      <c r="AD796" s="8" t="str">
        <f>IF(A796="","",IF(COUNTIF('2) Income'!$D$13:$D$32,"3rd Wednesday")=0,0,IF(A796=(A796-DAY(A796)+1+3*7-WEEKDAY(A796-DAY(A796)+8-4,1)),SUMIFS('2) Income'!$E$13:$E$32,'2) Income'!$D$13:$D$32,"3rd Wednesday",'2) Income'!$F$13:$F$32,"&lt;="&amp;$A796),0)))</f>
        <v/>
      </c>
      <c r="AE796" s="8" t="str">
        <f>IF(A796="","",IF(COUNTIF('2) Income'!$D$13:$D$32,"4th Wednesday")=0,0,IF(A796=(A796-DAY(A796)+1+4*7-WEEKDAY(A796-DAY(A796)+8-4,1)),SUMIFS('2) Income'!$E$13:$E$32,'2) Income'!$D$13:$D$32,"4th Wednesday",'2) Income'!$F$13:$F$32,"&lt;="&amp;$A796),0)))</f>
        <v/>
      </c>
      <c r="AF796" s="8" t="str" cm="1">
        <f t="array" ref="AF796">IF(A796="","",IF(COUNTIF('2) Income'!$D$13:$D$32,"Every 4 Weeks")=0,0,SUMPRODUCT(--(IFERROR(MOD(A796-'2) Income'!$F$13:$F$32,28),1)=0),--('2) Income'!$D$13:$D$32="Every 4 Weeks"),--('2) Income'!$F$13:$F$32&lt;=A796),'2) Income'!$E$13:$E$32)))</f>
        <v/>
      </c>
      <c r="AG796" s="8" t="str">
        <f>IF(A796="","",IF(COUNTIF('2) Income'!$D$13:$D$32,"Monthly")=0,0,IF(B796="N",SUMIFS('2) Income'!$E$13:$E$32,'2) Income'!$D$13:$D$32,"monthly",'2) Income'!$F$13:$F$32,"&lt;="&amp;$A796,'2) Income'!$I$13:$I$32,DAY(A796)),SUMIFS('2) Income'!$E$13:$E$32,'2) Income'!$D$13:$D$32,"monthly",'2) Income'!$F$13:$F$32,"&lt;="&amp;$A796,'2) Income'!$I$13:$I$32,"&gt;="&amp;DAY(A796)))))</f>
        <v/>
      </c>
      <c r="AH796" s="8" t="str" cm="1">
        <f t="array" ref="AH796">IF(A796="","",IF(COUNTIF('2) Income'!$D$13:$D$32,"Yearly")=0,0,SUMPRODUCT(--('2) Income'!$D$13:$D$32="Yearly"),--('2) Income'!$F$13:$F$32&lt;=A796),IF(B796="N",--('2) Income'!$I$13:$I$32=DAY(A796)),--('2) Income'!$I$13:$I$32&gt;=DAY(A796))),--(IFERROR(MOD('2) Income'!$H$13:$H$32-MONTH(A796)+12,12),1)=0),'2) Income'!$E$13:$E$32)))</f>
        <v/>
      </c>
      <c r="AI796" s="8" t="str">
        <f>IF(A796="","",IF(COUNTIF('2) Income'!$D$13:$D$32,"one-time")=0,0,SUMIFS('2) Income'!$E$13:$E$32,'2) Income'!$D$13:$D$32,"one-time",'2) Income'!$F$13:$F$32,"="&amp;$A796)))</f>
        <v/>
      </c>
      <c r="AJ796" s="9" t="str">
        <f t="shared" si="61"/>
        <v/>
      </c>
    </row>
    <row r="797" spans="1:36">
      <c r="A797" s="7" t="str">
        <f>IF(A796="","",IF(A796+1&lt;='1) Period'!$E$21,A796+1,""))</f>
        <v/>
      </c>
      <c r="B797" s="7" t="e">
        <f t="shared" si="62"/>
        <v>#VALUE!</v>
      </c>
      <c r="C797" t="e">
        <f t="shared" si="63"/>
        <v>#VALUE!</v>
      </c>
      <c r="D797" s="8" t="str">
        <f>IF(A797="","",IF(TEXT(A797,"dddd")='4) Happy Money'!$E$23,WAllowance,0))</f>
        <v/>
      </c>
      <c r="E797" s="8" t="str">
        <f>IF(A797="","",IF(B797="N",SUMIF(TMonthly[Day of the Month],DAY(A797),TMonthly[Amount]),SUMIF(TMonthly[Day of the Month],"&gt;="&amp;DAY(A797),TMonthly[Amount])))</f>
        <v/>
      </c>
      <c r="F797" s="8" t="str" cm="1">
        <f t="array" ref="F797">IF(A797="","",SUMPRODUCT(--(TYearly[Due Date]&lt;=A797),IF(B797="N",--(TYearly[Day]=DAY(A797)),--(TYearly[Day]&gt;=DAY(A797))),--(IFERROR(MOD(TYearly[Month]-MONTH(A797)+12,12),1)=0),TYearly[Amount]))</f>
        <v/>
      </c>
      <c r="G797" s="8" t="str">
        <f>IF(A797="","",SUMIF(TOneTime[Due Date],A797,TOneTime[Amount]))</f>
        <v/>
      </c>
      <c r="H797" s="8" t="str" cm="1">
        <f t="array" ref="H797">IF(A797="","",IF(COUNTIF(TOther[Frequency],$H$1)=0,0,SUMPRODUCT(--(IFERROR(MOD(A797-TOther[Start Date],7),1)=0),--(TOther[Frequency]=$H$1),--(TOther[Start Date]&lt;=A797),--(TOther[End Date Calc]&gt;=A797),TOther[Amount])))</f>
        <v/>
      </c>
      <c r="I797" s="8" t="str" cm="1">
        <f t="array" ref="I797">IF(A797="","",IF(COUNTIF(TOther[Frequency],$I$1)=0,0,SUMPRODUCT(--(IFERROR(MOD(A797-TOther[Start Date],14),1)=0),--(TOther[Frequency]=$I$1),--(TOther[Start Date]&lt;=A797),--(TOther[End Date Calc]&gt;=A797),TOther[Amount])))</f>
        <v/>
      </c>
      <c r="J797" s="8" t="str">
        <f>IF(A797="","",IF(COUNTIF(TOther[Frequency],$J$1)=0,0,IF(OR(DAY(A797)=1,DAY(A797)=15),SUMIFS(TOther[Amount],TOther[Frequency],$J$1,TOther[Start Date],"&lt;="&amp;$A797,TOther[End Date Calc],"&gt;="&amp;A797),0)))</f>
        <v/>
      </c>
      <c r="K797" s="8" t="str">
        <f>IF(A797="","",IF(COUNTIF(TOther[Frequency],$K$1)=0,0,IF(A797=(A797-DAY(A797)+1+2*7-WEEKDAY(A797-DAY(A797)+8-4,1)),SUMIFS(TOther[Amount],TOther[Frequency],$K$1,TOther[Start Date],"&lt;="&amp;$A797,TOther[End Date Calc],"&gt;="&amp;A797),0)))</f>
        <v/>
      </c>
      <c r="L797" s="8" t="str">
        <f>IF(A797="","",IF(COUNTIF(TOther[Frequency],$L$1)=0,0,IF(A797=(A797-DAY(A797)+1+3*7-WEEKDAY(A797-DAY(A797)+8-4,1)),SUMIFS(TOther[Amount],TOther[Frequency],$L$1,TOther[Start Date],"&lt;="&amp;$A797,TOther[End Date Calc],"&gt;="&amp;A797),0)))</f>
        <v/>
      </c>
      <c r="M797" s="8" t="str">
        <f>IF(A797="","",IF(COUNTIF(TOther[Frequency],$M$1)=0,0,IF(A797=(A797-DAY(A797)+1+4*7-WEEKDAY(A797-DAY(A797)+8-4,1)),SUMIFS(TOther[Amount],TOther[Frequency],$M$1,TOther[Start Date],"&lt;="&amp;$A797,TOther[End Date Calc],"&gt;="&amp;A797),0)))</f>
        <v/>
      </c>
      <c r="N797" s="8" t="str" cm="1">
        <f t="array" ref="N797">IF(A797="","",IF(COUNTIF(TOther[Frequency],$N$1)=0,0,SUMPRODUCT(--(IFERROR(MOD(A797-TOther[Start Date],28),1)=0),--(TOther[Frequency]=$N$1),--(TOther[Start Date]&lt;=A797),--(TOther[End Date Calc]&gt;=A797),TOther[Amount])))</f>
        <v/>
      </c>
      <c r="O797" s="8" t="str" cm="1">
        <f t="array" ref="O797">IF(A797="","",IF(COUNTIF(TOther[Frequency],$O$1)=0,0,SUMPRODUCT(--(IFERROR(MOD(A797-TOther[Start Date],42),1)=0),--(TOther[Frequency]=$O$1),--(TOther[Start Date]&lt;=A797),--(TOther[End Date Calc]&gt;=A797),TOther[Amount])))</f>
        <v/>
      </c>
      <c r="P797" s="8" t="str" cm="1">
        <f t="array" ref="P797">IF(A797="","",IF(COUNTIF(TOther[Frequency],$P$1)=0,0,SUMPRODUCT(--(IFERROR(MOD(A797-TOther[Start Date],56),1)=0),--(TOther[Frequency]=$P$1),--(TOther[Start Date]&lt;=A797),--(TOther[End Date Calc]&gt;=A797),TOther[Amount])))</f>
        <v/>
      </c>
      <c r="Q797" s="8" t="str">
        <f>IF(A797="","",IF(COUNTIF(TOther[Frequency],$Q$1)=0,0,IF(B797="N",SUMIFS(TOther[Amount],TOther[Frequency],$Q$1,TOther[Start Date],"&lt;="&amp;$A797,TOther[End Date Calc],"&gt;="&amp;A797,TOther[Start Day],DAY(A797)),SUMIFS(TOther[Amount],TOther[Frequency],$Q$1,TOther[Start Date],"&lt;="&amp;$A797,TOther[End Date Calc],"&gt;="&amp;A797,TOther[Start Day],"&gt;="&amp;DAY(A797)))))</f>
        <v/>
      </c>
      <c r="R797" s="8" t="str" cm="1">
        <f t="array" ref="R797">IF(A797="","",IF(COUNTIF(TOther[Frequency],R$1)=0,0,SUMPRODUCT(--(TOther[Frequency]=R$1),--(TOther[Start Date]&lt;=A797),--(TOther[End Date Calc]&gt;=A797),IF(B797="N",--(TOther[Start Day]=DAY(A797)),--(TOther[Start Day]&gt;=DAY(A797))),--(IFERROR(MOD(TOther[Start Month]-MONTH(A797)+2,2),1)=0),TOther[Amount])))</f>
        <v/>
      </c>
      <c r="S797" s="8" t="str" cm="1">
        <f t="array" ref="S797">IF(A797="","",IF(COUNTIF(TOther[Frequency],S$1)=0,0,SUMPRODUCT(--(TOther[Frequency]=S$1),--(TOther[Start Date]&lt;=A797),--(TOther[End Date Calc]&gt;=A797),IF(B797="N",--(TOther[Start Day]=DAY(A797)),--(TOther[Start Day]&gt;=DAY(A797))),--(IFERROR(MOD(TOther[Start Month]-MONTH(A797)+3,3),1)=0),TOther[Amount])))</f>
        <v/>
      </c>
      <c r="T797" s="8" t="str" cm="1">
        <f t="array" ref="T797">IF($A797="","",IF(COUNTIF(TOther[Frequency],T$1)=0,0,SUMPRODUCT(--(TOther[Frequency]=T$1),--(TOther[Start Date]&lt;=$A797),--(TOther[End Date Calc]&gt;=$A797),IF($B797="N",--(TOther[Start Day]=DAY($A797)),--(TOther[Start Day]&gt;=DAY($A797))),--(IFERROR(MOD(TOther[Start Month]-MONTH($A797)+4,4),1)=0),TOther[Amount])))</f>
        <v/>
      </c>
      <c r="U797" s="8" t="str" cm="1">
        <f t="array" ref="U797">IF(A797="","",IF(COUNTIF(TOther[Frequency],$U$1)=0,0,SUMPRODUCT(--(TOther[Frequency]=$U$1),--(TOther[Start Date]&lt;=A797),--(TOther[End Date Calc]&gt;=A797),IF(B797="N",--(TOther[Start Day]=DAY(A797)),--(TOther[Start Day]&gt;=DAY(A797))),--(IFERROR(MOD(TOther[Start Month]-MONTH(A797)+6,6),1)=0),TOther[Amount])))</f>
        <v/>
      </c>
      <c r="V797" s="8" t="str" cm="1">
        <f t="array" ref="V797">IF(A797="","",IF(COUNTIF(TOther[Frequency],$V$1)=0,0,SUMPRODUCT(--(TOther[Frequency]=$V$1),--(TOther[Start Date]&lt;=A797),--(TOther[End Date Calc]&gt;=A797),IF(B797="N",--(TOther[Start Day]=DAY(A797)),--(TOther[Start Day]&gt;=DAY(A797))),--(IFERROR(MOD(TOther[Start Month]-MONTH(A797)+12,12),1)=0),TOther[Amount])))</f>
        <v/>
      </c>
      <c r="W797" s="8" t="str">
        <f>IF(A797="","",SUMIFS(TOther[Amount],TOther[Start Date],A797,TOther[Frequency],$W$1))</f>
        <v/>
      </c>
      <c r="X797" s="9" t="str">
        <f t="shared" si="60"/>
        <v/>
      </c>
      <c r="Y797" s="9" t="str">
        <f t="shared" si="64"/>
        <v/>
      </c>
      <c r="Z797" s="8" t="str" cm="1">
        <f t="array" ref="Z797">IF(A797="","",IF(COUNTIF('2) Income'!$D$13:$D$32,"Weekly")=0,0,SUMPRODUCT(--(IFERROR(MOD(A797-'2) Income'!$F$13:$F$32,7),1)=0),--('2) Income'!$D$13:$D$32="Weekly"),--('2) Income'!$F$13:$F$32&lt;=A797),'2) Income'!$E$13:$E$32)))</f>
        <v/>
      </c>
      <c r="AA797" s="8" t="str" cm="1">
        <f t="array" ref="AA797">IF(A797="","",IF(COUNTIF('2) Income'!$D$13:$D$32,"Every Other Week")=0,0,SUMPRODUCT(--(IFERROR(MOD(A797-'2) Income'!$F$13:$F$32,14),1)=0),--('2) Income'!$D$13:$D$32="Every Other Week"),--('2) Income'!$F$13:$F$32&lt;=A797),'2) Income'!$E$13:$E$32)))</f>
        <v/>
      </c>
      <c r="AB797" s="8" t="str">
        <f>IF(A797="","",IF(COUNTIF('2) Income'!$D$13:$D$32,"1st and 15th")=0,0,IF(OR(DAY(A797)=1,DAY(A797)=15),SUMIFS('2) Income'!$E$13:$E$32,'2) Income'!$D$13:$D$32,"1st and 15th",'2) Income'!$F$13:$F$32,"&lt;="&amp;$A797),0)))</f>
        <v/>
      </c>
      <c r="AC797" s="8" t="str">
        <f>IF(A797="","",IF(COUNTIF('2) Income'!$D$13:$D$32,"2nd Wednesday")=0,0,IF(A797=(A797-DAY(A797)+1+2*7-WEEKDAY(A797-DAY(A797)+8-4,1)),SUMIFS('2) Income'!$E$13:$E$32,'2) Income'!$D$13:$D$32,"2nd Wednesday",'2) Income'!$F$13:$F$32,"&lt;="&amp;$A797),0)))</f>
        <v/>
      </c>
      <c r="AD797" s="8" t="str">
        <f>IF(A797="","",IF(COUNTIF('2) Income'!$D$13:$D$32,"3rd Wednesday")=0,0,IF(A797=(A797-DAY(A797)+1+3*7-WEEKDAY(A797-DAY(A797)+8-4,1)),SUMIFS('2) Income'!$E$13:$E$32,'2) Income'!$D$13:$D$32,"3rd Wednesday",'2) Income'!$F$13:$F$32,"&lt;="&amp;$A797),0)))</f>
        <v/>
      </c>
      <c r="AE797" s="8" t="str">
        <f>IF(A797="","",IF(COUNTIF('2) Income'!$D$13:$D$32,"4th Wednesday")=0,0,IF(A797=(A797-DAY(A797)+1+4*7-WEEKDAY(A797-DAY(A797)+8-4,1)),SUMIFS('2) Income'!$E$13:$E$32,'2) Income'!$D$13:$D$32,"4th Wednesday",'2) Income'!$F$13:$F$32,"&lt;="&amp;$A797),0)))</f>
        <v/>
      </c>
      <c r="AF797" s="8" t="str" cm="1">
        <f t="array" ref="AF797">IF(A797="","",IF(COUNTIF('2) Income'!$D$13:$D$32,"Every 4 Weeks")=0,0,SUMPRODUCT(--(IFERROR(MOD(A797-'2) Income'!$F$13:$F$32,28),1)=0),--('2) Income'!$D$13:$D$32="Every 4 Weeks"),--('2) Income'!$F$13:$F$32&lt;=A797),'2) Income'!$E$13:$E$32)))</f>
        <v/>
      </c>
      <c r="AG797" s="8" t="str">
        <f>IF(A797="","",IF(COUNTIF('2) Income'!$D$13:$D$32,"Monthly")=0,0,IF(B797="N",SUMIFS('2) Income'!$E$13:$E$32,'2) Income'!$D$13:$D$32,"monthly",'2) Income'!$F$13:$F$32,"&lt;="&amp;$A797,'2) Income'!$I$13:$I$32,DAY(A797)),SUMIFS('2) Income'!$E$13:$E$32,'2) Income'!$D$13:$D$32,"monthly",'2) Income'!$F$13:$F$32,"&lt;="&amp;$A797,'2) Income'!$I$13:$I$32,"&gt;="&amp;DAY(A797)))))</f>
        <v/>
      </c>
      <c r="AH797" s="8" t="str" cm="1">
        <f t="array" ref="AH797">IF(A797="","",IF(COUNTIF('2) Income'!$D$13:$D$32,"Yearly")=0,0,SUMPRODUCT(--('2) Income'!$D$13:$D$32="Yearly"),--('2) Income'!$F$13:$F$32&lt;=A797),IF(B797="N",--('2) Income'!$I$13:$I$32=DAY(A797)),--('2) Income'!$I$13:$I$32&gt;=DAY(A797))),--(IFERROR(MOD('2) Income'!$H$13:$H$32-MONTH(A797)+12,12),1)=0),'2) Income'!$E$13:$E$32)))</f>
        <v/>
      </c>
      <c r="AI797" s="8" t="str">
        <f>IF(A797="","",IF(COUNTIF('2) Income'!$D$13:$D$32,"one-time")=0,0,SUMIFS('2) Income'!$E$13:$E$32,'2) Income'!$D$13:$D$32,"one-time",'2) Income'!$F$13:$F$32,"="&amp;$A797)))</f>
        <v/>
      </c>
      <c r="AJ797" s="9" t="str">
        <f t="shared" si="61"/>
        <v/>
      </c>
    </row>
    <row r="798" spans="1:36">
      <c r="A798" s="7" t="str">
        <f>IF(A797="","",IF(A797+1&lt;='1) Period'!$E$21,A797+1,""))</f>
        <v/>
      </c>
      <c r="B798" s="7" t="e">
        <f t="shared" si="62"/>
        <v>#VALUE!</v>
      </c>
      <c r="C798" t="e">
        <f t="shared" si="63"/>
        <v>#VALUE!</v>
      </c>
      <c r="D798" s="8" t="str">
        <f>IF(A798="","",IF(TEXT(A798,"dddd")='4) Happy Money'!$E$23,WAllowance,0))</f>
        <v/>
      </c>
      <c r="E798" s="8" t="str">
        <f>IF(A798="","",IF(B798="N",SUMIF(TMonthly[Day of the Month],DAY(A798),TMonthly[Amount]),SUMIF(TMonthly[Day of the Month],"&gt;="&amp;DAY(A798),TMonthly[Amount])))</f>
        <v/>
      </c>
      <c r="F798" s="8" t="str" cm="1">
        <f t="array" ref="F798">IF(A798="","",SUMPRODUCT(--(TYearly[Due Date]&lt;=A798),IF(B798="N",--(TYearly[Day]=DAY(A798)),--(TYearly[Day]&gt;=DAY(A798))),--(IFERROR(MOD(TYearly[Month]-MONTH(A798)+12,12),1)=0),TYearly[Amount]))</f>
        <v/>
      </c>
      <c r="G798" s="8" t="str">
        <f>IF(A798="","",SUMIF(TOneTime[Due Date],A798,TOneTime[Amount]))</f>
        <v/>
      </c>
      <c r="H798" s="8" t="str" cm="1">
        <f t="array" ref="H798">IF(A798="","",IF(COUNTIF(TOther[Frequency],$H$1)=0,0,SUMPRODUCT(--(IFERROR(MOD(A798-TOther[Start Date],7),1)=0),--(TOther[Frequency]=$H$1),--(TOther[Start Date]&lt;=A798),--(TOther[End Date Calc]&gt;=A798),TOther[Amount])))</f>
        <v/>
      </c>
      <c r="I798" s="8" t="str" cm="1">
        <f t="array" ref="I798">IF(A798="","",IF(COUNTIF(TOther[Frequency],$I$1)=0,0,SUMPRODUCT(--(IFERROR(MOD(A798-TOther[Start Date],14),1)=0),--(TOther[Frequency]=$I$1),--(TOther[Start Date]&lt;=A798),--(TOther[End Date Calc]&gt;=A798),TOther[Amount])))</f>
        <v/>
      </c>
      <c r="J798" s="8" t="str">
        <f>IF(A798="","",IF(COUNTIF(TOther[Frequency],$J$1)=0,0,IF(OR(DAY(A798)=1,DAY(A798)=15),SUMIFS(TOther[Amount],TOther[Frequency],$J$1,TOther[Start Date],"&lt;="&amp;$A798,TOther[End Date Calc],"&gt;="&amp;A798),0)))</f>
        <v/>
      </c>
      <c r="K798" s="8" t="str">
        <f>IF(A798="","",IF(COUNTIF(TOther[Frequency],$K$1)=0,0,IF(A798=(A798-DAY(A798)+1+2*7-WEEKDAY(A798-DAY(A798)+8-4,1)),SUMIFS(TOther[Amount],TOther[Frequency],$K$1,TOther[Start Date],"&lt;="&amp;$A798,TOther[End Date Calc],"&gt;="&amp;A798),0)))</f>
        <v/>
      </c>
      <c r="L798" s="8" t="str">
        <f>IF(A798="","",IF(COUNTIF(TOther[Frequency],$L$1)=0,0,IF(A798=(A798-DAY(A798)+1+3*7-WEEKDAY(A798-DAY(A798)+8-4,1)),SUMIFS(TOther[Amount],TOther[Frequency],$L$1,TOther[Start Date],"&lt;="&amp;$A798,TOther[End Date Calc],"&gt;="&amp;A798),0)))</f>
        <v/>
      </c>
      <c r="M798" s="8" t="str">
        <f>IF(A798="","",IF(COUNTIF(TOther[Frequency],$M$1)=0,0,IF(A798=(A798-DAY(A798)+1+4*7-WEEKDAY(A798-DAY(A798)+8-4,1)),SUMIFS(TOther[Amount],TOther[Frequency],$M$1,TOther[Start Date],"&lt;="&amp;$A798,TOther[End Date Calc],"&gt;="&amp;A798),0)))</f>
        <v/>
      </c>
      <c r="N798" s="8" t="str" cm="1">
        <f t="array" ref="N798">IF(A798="","",IF(COUNTIF(TOther[Frequency],$N$1)=0,0,SUMPRODUCT(--(IFERROR(MOD(A798-TOther[Start Date],28),1)=0),--(TOther[Frequency]=$N$1),--(TOther[Start Date]&lt;=A798),--(TOther[End Date Calc]&gt;=A798),TOther[Amount])))</f>
        <v/>
      </c>
      <c r="O798" s="8" t="str" cm="1">
        <f t="array" ref="O798">IF(A798="","",IF(COUNTIF(TOther[Frequency],$O$1)=0,0,SUMPRODUCT(--(IFERROR(MOD(A798-TOther[Start Date],42),1)=0),--(TOther[Frequency]=$O$1),--(TOther[Start Date]&lt;=A798),--(TOther[End Date Calc]&gt;=A798),TOther[Amount])))</f>
        <v/>
      </c>
      <c r="P798" s="8" t="str" cm="1">
        <f t="array" ref="P798">IF(A798="","",IF(COUNTIF(TOther[Frequency],$P$1)=0,0,SUMPRODUCT(--(IFERROR(MOD(A798-TOther[Start Date],56),1)=0),--(TOther[Frequency]=$P$1),--(TOther[Start Date]&lt;=A798),--(TOther[End Date Calc]&gt;=A798),TOther[Amount])))</f>
        <v/>
      </c>
      <c r="Q798" s="8" t="str">
        <f>IF(A798="","",IF(COUNTIF(TOther[Frequency],$Q$1)=0,0,IF(B798="N",SUMIFS(TOther[Amount],TOther[Frequency],$Q$1,TOther[Start Date],"&lt;="&amp;$A798,TOther[End Date Calc],"&gt;="&amp;A798,TOther[Start Day],DAY(A798)),SUMIFS(TOther[Amount],TOther[Frequency],$Q$1,TOther[Start Date],"&lt;="&amp;$A798,TOther[End Date Calc],"&gt;="&amp;A798,TOther[Start Day],"&gt;="&amp;DAY(A798)))))</f>
        <v/>
      </c>
      <c r="R798" s="8" t="str" cm="1">
        <f t="array" ref="R798">IF(A798="","",IF(COUNTIF(TOther[Frequency],R$1)=0,0,SUMPRODUCT(--(TOther[Frequency]=R$1),--(TOther[Start Date]&lt;=A798),--(TOther[End Date Calc]&gt;=A798),IF(B798="N",--(TOther[Start Day]=DAY(A798)),--(TOther[Start Day]&gt;=DAY(A798))),--(IFERROR(MOD(TOther[Start Month]-MONTH(A798)+2,2),1)=0),TOther[Amount])))</f>
        <v/>
      </c>
      <c r="S798" s="8" t="str" cm="1">
        <f t="array" ref="S798">IF(A798="","",IF(COUNTIF(TOther[Frequency],S$1)=0,0,SUMPRODUCT(--(TOther[Frequency]=S$1),--(TOther[Start Date]&lt;=A798),--(TOther[End Date Calc]&gt;=A798),IF(B798="N",--(TOther[Start Day]=DAY(A798)),--(TOther[Start Day]&gt;=DAY(A798))),--(IFERROR(MOD(TOther[Start Month]-MONTH(A798)+3,3),1)=0),TOther[Amount])))</f>
        <v/>
      </c>
      <c r="T798" s="8" t="str" cm="1">
        <f t="array" ref="T798">IF($A798="","",IF(COUNTIF(TOther[Frequency],T$1)=0,0,SUMPRODUCT(--(TOther[Frequency]=T$1),--(TOther[Start Date]&lt;=$A798),--(TOther[End Date Calc]&gt;=$A798),IF($B798="N",--(TOther[Start Day]=DAY($A798)),--(TOther[Start Day]&gt;=DAY($A798))),--(IFERROR(MOD(TOther[Start Month]-MONTH($A798)+4,4),1)=0),TOther[Amount])))</f>
        <v/>
      </c>
      <c r="U798" s="8" t="str" cm="1">
        <f t="array" ref="U798">IF(A798="","",IF(COUNTIF(TOther[Frequency],$U$1)=0,0,SUMPRODUCT(--(TOther[Frequency]=$U$1),--(TOther[Start Date]&lt;=A798),--(TOther[End Date Calc]&gt;=A798),IF(B798="N",--(TOther[Start Day]=DAY(A798)),--(TOther[Start Day]&gt;=DAY(A798))),--(IFERROR(MOD(TOther[Start Month]-MONTH(A798)+6,6),1)=0),TOther[Amount])))</f>
        <v/>
      </c>
      <c r="V798" s="8" t="str" cm="1">
        <f t="array" ref="V798">IF(A798="","",IF(COUNTIF(TOther[Frequency],$V$1)=0,0,SUMPRODUCT(--(TOther[Frequency]=$V$1),--(TOther[Start Date]&lt;=A798),--(TOther[End Date Calc]&gt;=A798),IF(B798="N",--(TOther[Start Day]=DAY(A798)),--(TOther[Start Day]&gt;=DAY(A798))),--(IFERROR(MOD(TOther[Start Month]-MONTH(A798)+12,12),1)=0),TOther[Amount])))</f>
        <v/>
      </c>
      <c r="W798" s="8" t="str">
        <f>IF(A798="","",SUMIFS(TOther[Amount],TOther[Start Date],A798,TOther[Frequency],$W$1))</f>
        <v/>
      </c>
      <c r="X798" s="9" t="str">
        <f t="shared" si="60"/>
        <v/>
      </c>
      <c r="Y798" s="9" t="str">
        <f t="shared" si="64"/>
        <v/>
      </c>
      <c r="Z798" s="8" t="str" cm="1">
        <f t="array" ref="Z798">IF(A798="","",IF(COUNTIF('2) Income'!$D$13:$D$32,"Weekly")=0,0,SUMPRODUCT(--(IFERROR(MOD(A798-'2) Income'!$F$13:$F$32,7),1)=0),--('2) Income'!$D$13:$D$32="Weekly"),--('2) Income'!$F$13:$F$32&lt;=A798),'2) Income'!$E$13:$E$32)))</f>
        <v/>
      </c>
      <c r="AA798" s="8" t="str" cm="1">
        <f t="array" ref="AA798">IF(A798="","",IF(COUNTIF('2) Income'!$D$13:$D$32,"Every Other Week")=0,0,SUMPRODUCT(--(IFERROR(MOD(A798-'2) Income'!$F$13:$F$32,14),1)=0),--('2) Income'!$D$13:$D$32="Every Other Week"),--('2) Income'!$F$13:$F$32&lt;=A798),'2) Income'!$E$13:$E$32)))</f>
        <v/>
      </c>
      <c r="AB798" s="8" t="str">
        <f>IF(A798="","",IF(COUNTIF('2) Income'!$D$13:$D$32,"1st and 15th")=0,0,IF(OR(DAY(A798)=1,DAY(A798)=15),SUMIFS('2) Income'!$E$13:$E$32,'2) Income'!$D$13:$D$32,"1st and 15th",'2) Income'!$F$13:$F$32,"&lt;="&amp;$A798),0)))</f>
        <v/>
      </c>
      <c r="AC798" s="8" t="str">
        <f>IF(A798="","",IF(COUNTIF('2) Income'!$D$13:$D$32,"2nd Wednesday")=0,0,IF(A798=(A798-DAY(A798)+1+2*7-WEEKDAY(A798-DAY(A798)+8-4,1)),SUMIFS('2) Income'!$E$13:$E$32,'2) Income'!$D$13:$D$32,"2nd Wednesday",'2) Income'!$F$13:$F$32,"&lt;="&amp;$A798),0)))</f>
        <v/>
      </c>
      <c r="AD798" s="8" t="str">
        <f>IF(A798="","",IF(COUNTIF('2) Income'!$D$13:$D$32,"3rd Wednesday")=0,0,IF(A798=(A798-DAY(A798)+1+3*7-WEEKDAY(A798-DAY(A798)+8-4,1)),SUMIFS('2) Income'!$E$13:$E$32,'2) Income'!$D$13:$D$32,"3rd Wednesday",'2) Income'!$F$13:$F$32,"&lt;="&amp;$A798),0)))</f>
        <v/>
      </c>
      <c r="AE798" s="8" t="str">
        <f>IF(A798="","",IF(COUNTIF('2) Income'!$D$13:$D$32,"4th Wednesday")=0,0,IF(A798=(A798-DAY(A798)+1+4*7-WEEKDAY(A798-DAY(A798)+8-4,1)),SUMIFS('2) Income'!$E$13:$E$32,'2) Income'!$D$13:$D$32,"4th Wednesday",'2) Income'!$F$13:$F$32,"&lt;="&amp;$A798),0)))</f>
        <v/>
      </c>
      <c r="AF798" s="8" t="str" cm="1">
        <f t="array" ref="AF798">IF(A798="","",IF(COUNTIF('2) Income'!$D$13:$D$32,"Every 4 Weeks")=0,0,SUMPRODUCT(--(IFERROR(MOD(A798-'2) Income'!$F$13:$F$32,28),1)=0),--('2) Income'!$D$13:$D$32="Every 4 Weeks"),--('2) Income'!$F$13:$F$32&lt;=A798),'2) Income'!$E$13:$E$32)))</f>
        <v/>
      </c>
      <c r="AG798" s="8" t="str">
        <f>IF(A798="","",IF(COUNTIF('2) Income'!$D$13:$D$32,"Monthly")=0,0,IF(B798="N",SUMIFS('2) Income'!$E$13:$E$32,'2) Income'!$D$13:$D$32,"monthly",'2) Income'!$F$13:$F$32,"&lt;="&amp;$A798,'2) Income'!$I$13:$I$32,DAY(A798)),SUMIFS('2) Income'!$E$13:$E$32,'2) Income'!$D$13:$D$32,"monthly",'2) Income'!$F$13:$F$32,"&lt;="&amp;$A798,'2) Income'!$I$13:$I$32,"&gt;="&amp;DAY(A798)))))</f>
        <v/>
      </c>
      <c r="AH798" s="8" t="str" cm="1">
        <f t="array" ref="AH798">IF(A798="","",IF(COUNTIF('2) Income'!$D$13:$D$32,"Yearly")=0,0,SUMPRODUCT(--('2) Income'!$D$13:$D$32="Yearly"),--('2) Income'!$F$13:$F$32&lt;=A798),IF(B798="N",--('2) Income'!$I$13:$I$32=DAY(A798)),--('2) Income'!$I$13:$I$32&gt;=DAY(A798))),--(IFERROR(MOD('2) Income'!$H$13:$H$32-MONTH(A798)+12,12),1)=0),'2) Income'!$E$13:$E$32)))</f>
        <v/>
      </c>
      <c r="AI798" s="8" t="str">
        <f>IF(A798="","",IF(COUNTIF('2) Income'!$D$13:$D$32,"one-time")=0,0,SUMIFS('2) Income'!$E$13:$E$32,'2) Income'!$D$13:$D$32,"one-time",'2) Income'!$F$13:$F$32,"="&amp;$A798)))</f>
        <v/>
      </c>
      <c r="AJ798" s="9" t="str">
        <f t="shared" si="61"/>
        <v/>
      </c>
    </row>
    <row r="799" spans="1:36">
      <c r="A799" s="7" t="str">
        <f>IF(A798="","",IF(A798+1&lt;='1) Period'!$E$21,A798+1,""))</f>
        <v/>
      </c>
      <c r="B799" s="7" t="e">
        <f t="shared" si="62"/>
        <v>#VALUE!</v>
      </c>
      <c r="C799" t="e">
        <f t="shared" si="63"/>
        <v>#VALUE!</v>
      </c>
      <c r="D799" s="8" t="str">
        <f>IF(A799="","",IF(TEXT(A799,"dddd")='4) Happy Money'!$E$23,WAllowance,0))</f>
        <v/>
      </c>
      <c r="E799" s="8" t="str">
        <f>IF(A799="","",IF(B799="N",SUMIF(TMonthly[Day of the Month],DAY(A799),TMonthly[Amount]),SUMIF(TMonthly[Day of the Month],"&gt;="&amp;DAY(A799),TMonthly[Amount])))</f>
        <v/>
      </c>
      <c r="F799" s="8" t="str" cm="1">
        <f t="array" ref="F799">IF(A799="","",SUMPRODUCT(--(TYearly[Due Date]&lt;=A799),IF(B799="N",--(TYearly[Day]=DAY(A799)),--(TYearly[Day]&gt;=DAY(A799))),--(IFERROR(MOD(TYearly[Month]-MONTH(A799)+12,12),1)=0),TYearly[Amount]))</f>
        <v/>
      </c>
      <c r="G799" s="8" t="str">
        <f>IF(A799="","",SUMIF(TOneTime[Due Date],A799,TOneTime[Amount]))</f>
        <v/>
      </c>
      <c r="H799" s="8" t="str" cm="1">
        <f t="array" ref="H799">IF(A799="","",IF(COUNTIF(TOther[Frequency],$H$1)=0,0,SUMPRODUCT(--(IFERROR(MOD(A799-TOther[Start Date],7),1)=0),--(TOther[Frequency]=$H$1),--(TOther[Start Date]&lt;=A799),--(TOther[End Date Calc]&gt;=A799),TOther[Amount])))</f>
        <v/>
      </c>
      <c r="I799" s="8" t="str" cm="1">
        <f t="array" ref="I799">IF(A799="","",IF(COUNTIF(TOther[Frequency],$I$1)=0,0,SUMPRODUCT(--(IFERROR(MOD(A799-TOther[Start Date],14),1)=0),--(TOther[Frequency]=$I$1),--(TOther[Start Date]&lt;=A799),--(TOther[End Date Calc]&gt;=A799),TOther[Amount])))</f>
        <v/>
      </c>
      <c r="J799" s="8" t="str">
        <f>IF(A799="","",IF(COUNTIF(TOther[Frequency],$J$1)=0,0,IF(OR(DAY(A799)=1,DAY(A799)=15),SUMIFS(TOther[Amount],TOther[Frequency],$J$1,TOther[Start Date],"&lt;="&amp;$A799,TOther[End Date Calc],"&gt;="&amp;A799),0)))</f>
        <v/>
      </c>
      <c r="K799" s="8" t="str">
        <f>IF(A799="","",IF(COUNTIF(TOther[Frequency],$K$1)=0,0,IF(A799=(A799-DAY(A799)+1+2*7-WEEKDAY(A799-DAY(A799)+8-4,1)),SUMIFS(TOther[Amount],TOther[Frequency],$K$1,TOther[Start Date],"&lt;="&amp;$A799,TOther[End Date Calc],"&gt;="&amp;A799),0)))</f>
        <v/>
      </c>
      <c r="L799" s="8" t="str">
        <f>IF(A799="","",IF(COUNTIF(TOther[Frequency],$L$1)=0,0,IF(A799=(A799-DAY(A799)+1+3*7-WEEKDAY(A799-DAY(A799)+8-4,1)),SUMIFS(TOther[Amount],TOther[Frequency],$L$1,TOther[Start Date],"&lt;="&amp;$A799,TOther[End Date Calc],"&gt;="&amp;A799),0)))</f>
        <v/>
      </c>
      <c r="M799" s="8" t="str">
        <f>IF(A799="","",IF(COUNTIF(TOther[Frequency],$M$1)=0,0,IF(A799=(A799-DAY(A799)+1+4*7-WEEKDAY(A799-DAY(A799)+8-4,1)),SUMIFS(TOther[Amount],TOther[Frequency],$M$1,TOther[Start Date],"&lt;="&amp;$A799,TOther[End Date Calc],"&gt;="&amp;A799),0)))</f>
        <v/>
      </c>
      <c r="N799" s="8" t="str" cm="1">
        <f t="array" ref="N799">IF(A799="","",IF(COUNTIF(TOther[Frequency],$N$1)=0,0,SUMPRODUCT(--(IFERROR(MOD(A799-TOther[Start Date],28),1)=0),--(TOther[Frequency]=$N$1),--(TOther[Start Date]&lt;=A799),--(TOther[End Date Calc]&gt;=A799),TOther[Amount])))</f>
        <v/>
      </c>
      <c r="O799" s="8" t="str" cm="1">
        <f t="array" ref="O799">IF(A799="","",IF(COUNTIF(TOther[Frequency],$O$1)=0,0,SUMPRODUCT(--(IFERROR(MOD(A799-TOther[Start Date],42),1)=0),--(TOther[Frequency]=$O$1),--(TOther[Start Date]&lt;=A799),--(TOther[End Date Calc]&gt;=A799),TOther[Amount])))</f>
        <v/>
      </c>
      <c r="P799" s="8" t="str" cm="1">
        <f t="array" ref="P799">IF(A799="","",IF(COUNTIF(TOther[Frequency],$P$1)=0,0,SUMPRODUCT(--(IFERROR(MOD(A799-TOther[Start Date],56),1)=0),--(TOther[Frequency]=$P$1),--(TOther[Start Date]&lt;=A799),--(TOther[End Date Calc]&gt;=A799),TOther[Amount])))</f>
        <v/>
      </c>
      <c r="Q799" s="8" t="str">
        <f>IF(A799="","",IF(COUNTIF(TOther[Frequency],$Q$1)=0,0,IF(B799="N",SUMIFS(TOther[Amount],TOther[Frequency],$Q$1,TOther[Start Date],"&lt;="&amp;$A799,TOther[End Date Calc],"&gt;="&amp;A799,TOther[Start Day],DAY(A799)),SUMIFS(TOther[Amount],TOther[Frequency],$Q$1,TOther[Start Date],"&lt;="&amp;$A799,TOther[End Date Calc],"&gt;="&amp;A799,TOther[Start Day],"&gt;="&amp;DAY(A799)))))</f>
        <v/>
      </c>
      <c r="R799" s="8" t="str" cm="1">
        <f t="array" ref="R799">IF(A799="","",IF(COUNTIF(TOther[Frequency],R$1)=0,0,SUMPRODUCT(--(TOther[Frequency]=R$1),--(TOther[Start Date]&lt;=A799),--(TOther[End Date Calc]&gt;=A799),IF(B799="N",--(TOther[Start Day]=DAY(A799)),--(TOther[Start Day]&gt;=DAY(A799))),--(IFERROR(MOD(TOther[Start Month]-MONTH(A799)+2,2),1)=0),TOther[Amount])))</f>
        <v/>
      </c>
      <c r="S799" s="8" t="str" cm="1">
        <f t="array" ref="S799">IF(A799="","",IF(COUNTIF(TOther[Frequency],S$1)=0,0,SUMPRODUCT(--(TOther[Frequency]=S$1),--(TOther[Start Date]&lt;=A799),--(TOther[End Date Calc]&gt;=A799),IF(B799="N",--(TOther[Start Day]=DAY(A799)),--(TOther[Start Day]&gt;=DAY(A799))),--(IFERROR(MOD(TOther[Start Month]-MONTH(A799)+3,3),1)=0),TOther[Amount])))</f>
        <v/>
      </c>
      <c r="T799" s="8" t="str" cm="1">
        <f t="array" ref="T799">IF($A799="","",IF(COUNTIF(TOther[Frequency],T$1)=0,0,SUMPRODUCT(--(TOther[Frequency]=T$1),--(TOther[Start Date]&lt;=$A799),--(TOther[End Date Calc]&gt;=$A799),IF($B799="N",--(TOther[Start Day]=DAY($A799)),--(TOther[Start Day]&gt;=DAY($A799))),--(IFERROR(MOD(TOther[Start Month]-MONTH($A799)+4,4),1)=0),TOther[Amount])))</f>
        <v/>
      </c>
      <c r="U799" s="8" t="str" cm="1">
        <f t="array" ref="U799">IF(A799="","",IF(COUNTIF(TOther[Frequency],$U$1)=0,0,SUMPRODUCT(--(TOther[Frequency]=$U$1),--(TOther[Start Date]&lt;=A799),--(TOther[End Date Calc]&gt;=A799),IF(B799="N",--(TOther[Start Day]=DAY(A799)),--(TOther[Start Day]&gt;=DAY(A799))),--(IFERROR(MOD(TOther[Start Month]-MONTH(A799)+6,6),1)=0),TOther[Amount])))</f>
        <v/>
      </c>
      <c r="V799" s="8" t="str" cm="1">
        <f t="array" ref="V799">IF(A799="","",IF(COUNTIF(TOther[Frequency],$V$1)=0,0,SUMPRODUCT(--(TOther[Frequency]=$V$1),--(TOther[Start Date]&lt;=A799),--(TOther[End Date Calc]&gt;=A799),IF(B799="N",--(TOther[Start Day]=DAY(A799)),--(TOther[Start Day]&gt;=DAY(A799))),--(IFERROR(MOD(TOther[Start Month]-MONTH(A799)+12,12),1)=0),TOther[Amount])))</f>
        <v/>
      </c>
      <c r="W799" s="8" t="str">
        <f>IF(A799="","",SUMIFS(TOther[Amount],TOther[Start Date],A799,TOther[Frequency],$W$1))</f>
        <v/>
      </c>
      <c r="X799" s="9" t="str">
        <f t="shared" si="60"/>
        <v/>
      </c>
      <c r="Y799" s="9" t="str">
        <f t="shared" si="64"/>
        <v/>
      </c>
      <c r="Z799" s="8" t="str" cm="1">
        <f t="array" ref="Z799">IF(A799="","",IF(COUNTIF('2) Income'!$D$13:$D$32,"Weekly")=0,0,SUMPRODUCT(--(IFERROR(MOD(A799-'2) Income'!$F$13:$F$32,7),1)=0),--('2) Income'!$D$13:$D$32="Weekly"),--('2) Income'!$F$13:$F$32&lt;=A799),'2) Income'!$E$13:$E$32)))</f>
        <v/>
      </c>
      <c r="AA799" s="8" t="str" cm="1">
        <f t="array" ref="AA799">IF(A799="","",IF(COUNTIF('2) Income'!$D$13:$D$32,"Every Other Week")=0,0,SUMPRODUCT(--(IFERROR(MOD(A799-'2) Income'!$F$13:$F$32,14),1)=0),--('2) Income'!$D$13:$D$32="Every Other Week"),--('2) Income'!$F$13:$F$32&lt;=A799),'2) Income'!$E$13:$E$32)))</f>
        <v/>
      </c>
      <c r="AB799" s="8" t="str">
        <f>IF(A799="","",IF(COUNTIF('2) Income'!$D$13:$D$32,"1st and 15th")=0,0,IF(OR(DAY(A799)=1,DAY(A799)=15),SUMIFS('2) Income'!$E$13:$E$32,'2) Income'!$D$13:$D$32,"1st and 15th",'2) Income'!$F$13:$F$32,"&lt;="&amp;$A799),0)))</f>
        <v/>
      </c>
      <c r="AC799" s="8" t="str">
        <f>IF(A799="","",IF(COUNTIF('2) Income'!$D$13:$D$32,"2nd Wednesday")=0,0,IF(A799=(A799-DAY(A799)+1+2*7-WEEKDAY(A799-DAY(A799)+8-4,1)),SUMIFS('2) Income'!$E$13:$E$32,'2) Income'!$D$13:$D$32,"2nd Wednesday",'2) Income'!$F$13:$F$32,"&lt;="&amp;$A799),0)))</f>
        <v/>
      </c>
      <c r="AD799" s="8" t="str">
        <f>IF(A799="","",IF(COUNTIF('2) Income'!$D$13:$D$32,"3rd Wednesday")=0,0,IF(A799=(A799-DAY(A799)+1+3*7-WEEKDAY(A799-DAY(A799)+8-4,1)),SUMIFS('2) Income'!$E$13:$E$32,'2) Income'!$D$13:$D$32,"3rd Wednesday",'2) Income'!$F$13:$F$32,"&lt;="&amp;$A799),0)))</f>
        <v/>
      </c>
      <c r="AE799" s="8" t="str">
        <f>IF(A799="","",IF(COUNTIF('2) Income'!$D$13:$D$32,"4th Wednesday")=0,0,IF(A799=(A799-DAY(A799)+1+4*7-WEEKDAY(A799-DAY(A799)+8-4,1)),SUMIFS('2) Income'!$E$13:$E$32,'2) Income'!$D$13:$D$32,"4th Wednesday",'2) Income'!$F$13:$F$32,"&lt;="&amp;$A799),0)))</f>
        <v/>
      </c>
      <c r="AF799" s="8" t="str" cm="1">
        <f t="array" ref="AF799">IF(A799="","",IF(COUNTIF('2) Income'!$D$13:$D$32,"Every 4 Weeks")=0,0,SUMPRODUCT(--(IFERROR(MOD(A799-'2) Income'!$F$13:$F$32,28),1)=0),--('2) Income'!$D$13:$D$32="Every 4 Weeks"),--('2) Income'!$F$13:$F$32&lt;=A799),'2) Income'!$E$13:$E$32)))</f>
        <v/>
      </c>
      <c r="AG799" s="8" t="str">
        <f>IF(A799="","",IF(COUNTIF('2) Income'!$D$13:$D$32,"Monthly")=0,0,IF(B799="N",SUMIFS('2) Income'!$E$13:$E$32,'2) Income'!$D$13:$D$32,"monthly",'2) Income'!$F$13:$F$32,"&lt;="&amp;$A799,'2) Income'!$I$13:$I$32,DAY(A799)),SUMIFS('2) Income'!$E$13:$E$32,'2) Income'!$D$13:$D$32,"monthly",'2) Income'!$F$13:$F$32,"&lt;="&amp;$A799,'2) Income'!$I$13:$I$32,"&gt;="&amp;DAY(A799)))))</f>
        <v/>
      </c>
      <c r="AH799" s="8" t="str" cm="1">
        <f t="array" ref="AH799">IF(A799="","",IF(COUNTIF('2) Income'!$D$13:$D$32,"Yearly")=0,0,SUMPRODUCT(--('2) Income'!$D$13:$D$32="Yearly"),--('2) Income'!$F$13:$F$32&lt;=A799),IF(B799="N",--('2) Income'!$I$13:$I$32=DAY(A799)),--('2) Income'!$I$13:$I$32&gt;=DAY(A799))),--(IFERROR(MOD('2) Income'!$H$13:$H$32-MONTH(A799)+12,12),1)=0),'2) Income'!$E$13:$E$32)))</f>
        <v/>
      </c>
      <c r="AI799" s="8" t="str">
        <f>IF(A799="","",IF(COUNTIF('2) Income'!$D$13:$D$32,"one-time")=0,0,SUMIFS('2) Income'!$E$13:$E$32,'2) Income'!$D$13:$D$32,"one-time",'2) Income'!$F$13:$F$32,"="&amp;$A799)))</f>
        <v/>
      </c>
      <c r="AJ799" s="9" t="str">
        <f t="shared" si="61"/>
        <v/>
      </c>
    </row>
    <row r="800" spans="1:36">
      <c r="A800" s="7" t="str">
        <f>IF(A799="","",IF(A799+1&lt;='1) Period'!$E$21,A799+1,""))</f>
        <v/>
      </c>
      <c r="B800" s="7" t="e">
        <f t="shared" si="62"/>
        <v>#VALUE!</v>
      </c>
      <c r="C800" t="e">
        <f t="shared" si="63"/>
        <v>#VALUE!</v>
      </c>
      <c r="D800" s="8" t="str">
        <f>IF(A800="","",IF(TEXT(A800,"dddd")='4) Happy Money'!$E$23,WAllowance,0))</f>
        <v/>
      </c>
      <c r="E800" s="8" t="str">
        <f>IF(A800="","",IF(B800="N",SUMIF(TMonthly[Day of the Month],DAY(A800),TMonthly[Amount]),SUMIF(TMonthly[Day of the Month],"&gt;="&amp;DAY(A800),TMonthly[Amount])))</f>
        <v/>
      </c>
      <c r="F800" s="8" t="str" cm="1">
        <f t="array" ref="F800">IF(A800="","",SUMPRODUCT(--(TYearly[Due Date]&lt;=A800),IF(B800="N",--(TYearly[Day]=DAY(A800)),--(TYearly[Day]&gt;=DAY(A800))),--(IFERROR(MOD(TYearly[Month]-MONTH(A800)+12,12),1)=0),TYearly[Amount]))</f>
        <v/>
      </c>
      <c r="G800" s="8" t="str">
        <f>IF(A800="","",SUMIF(TOneTime[Due Date],A800,TOneTime[Amount]))</f>
        <v/>
      </c>
      <c r="H800" s="8" t="str" cm="1">
        <f t="array" ref="H800">IF(A800="","",IF(COUNTIF(TOther[Frequency],$H$1)=0,0,SUMPRODUCT(--(IFERROR(MOD(A800-TOther[Start Date],7),1)=0),--(TOther[Frequency]=$H$1),--(TOther[Start Date]&lt;=A800),--(TOther[End Date Calc]&gt;=A800),TOther[Amount])))</f>
        <v/>
      </c>
      <c r="I800" s="8" t="str" cm="1">
        <f t="array" ref="I800">IF(A800="","",IF(COUNTIF(TOther[Frequency],$I$1)=0,0,SUMPRODUCT(--(IFERROR(MOD(A800-TOther[Start Date],14),1)=0),--(TOther[Frequency]=$I$1),--(TOther[Start Date]&lt;=A800),--(TOther[End Date Calc]&gt;=A800),TOther[Amount])))</f>
        <v/>
      </c>
      <c r="J800" s="8" t="str">
        <f>IF(A800="","",IF(COUNTIF(TOther[Frequency],$J$1)=0,0,IF(OR(DAY(A800)=1,DAY(A800)=15),SUMIFS(TOther[Amount],TOther[Frequency],$J$1,TOther[Start Date],"&lt;="&amp;$A800,TOther[End Date Calc],"&gt;="&amp;A800),0)))</f>
        <v/>
      </c>
      <c r="K800" s="8" t="str">
        <f>IF(A800="","",IF(COUNTIF(TOther[Frequency],$K$1)=0,0,IF(A800=(A800-DAY(A800)+1+2*7-WEEKDAY(A800-DAY(A800)+8-4,1)),SUMIFS(TOther[Amount],TOther[Frequency],$K$1,TOther[Start Date],"&lt;="&amp;$A800,TOther[End Date Calc],"&gt;="&amp;A800),0)))</f>
        <v/>
      </c>
      <c r="L800" s="8" t="str">
        <f>IF(A800="","",IF(COUNTIF(TOther[Frequency],$L$1)=0,0,IF(A800=(A800-DAY(A800)+1+3*7-WEEKDAY(A800-DAY(A800)+8-4,1)),SUMIFS(TOther[Amount],TOther[Frequency],$L$1,TOther[Start Date],"&lt;="&amp;$A800,TOther[End Date Calc],"&gt;="&amp;A800),0)))</f>
        <v/>
      </c>
      <c r="M800" s="8" t="str">
        <f>IF(A800="","",IF(COUNTIF(TOther[Frequency],$M$1)=0,0,IF(A800=(A800-DAY(A800)+1+4*7-WEEKDAY(A800-DAY(A800)+8-4,1)),SUMIFS(TOther[Amount],TOther[Frequency],$M$1,TOther[Start Date],"&lt;="&amp;$A800,TOther[End Date Calc],"&gt;="&amp;A800),0)))</f>
        <v/>
      </c>
      <c r="N800" s="8" t="str" cm="1">
        <f t="array" ref="N800">IF(A800="","",IF(COUNTIF(TOther[Frequency],$N$1)=0,0,SUMPRODUCT(--(IFERROR(MOD(A800-TOther[Start Date],28),1)=0),--(TOther[Frequency]=$N$1),--(TOther[Start Date]&lt;=A800),--(TOther[End Date Calc]&gt;=A800),TOther[Amount])))</f>
        <v/>
      </c>
      <c r="O800" s="8" t="str" cm="1">
        <f t="array" ref="O800">IF(A800="","",IF(COUNTIF(TOther[Frequency],$O$1)=0,0,SUMPRODUCT(--(IFERROR(MOD(A800-TOther[Start Date],42),1)=0),--(TOther[Frequency]=$O$1),--(TOther[Start Date]&lt;=A800),--(TOther[End Date Calc]&gt;=A800),TOther[Amount])))</f>
        <v/>
      </c>
      <c r="P800" s="8" t="str" cm="1">
        <f t="array" ref="P800">IF(A800="","",IF(COUNTIF(TOther[Frequency],$P$1)=0,0,SUMPRODUCT(--(IFERROR(MOD(A800-TOther[Start Date],56),1)=0),--(TOther[Frequency]=$P$1),--(TOther[Start Date]&lt;=A800),--(TOther[End Date Calc]&gt;=A800),TOther[Amount])))</f>
        <v/>
      </c>
      <c r="Q800" s="8" t="str">
        <f>IF(A800="","",IF(COUNTIF(TOther[Frequency],$Q$1)=0,0,IF(B800="N",SUMIFS(TOther[Amount],TOther[Frequency],$Q$1,TOther[Start Date],"&lt;="&amp;$A800,TOther[End Date Calc],"&gt;="&amp;A800,TOther[Start Day],DAY(A800)),SUMIFS(TOther[Amount],TOther[Frequency],$Q$1,TOther[Start Date],"&lt;="&amp;$A800,TOther[End Date Calc],"&gt;="&amp;A800,TOther[Start Day],"&gt;="&amp;DAY(A800)))))</f>
        <v/>
      </c>
      <c r="R800" s="8" t="str" cm="1">
        <f t="array" ref="R800">IF(A800="","",IF(COUNTIF(TOther[Frequency],R$1)=0,0,SUMPRODUCT(--(TOther[Frequency]=R$1),--(TOther[Start Date]&lt;=A800),--(TOther[End Date Calc]&gt;=A800),IF(B800="N",--(TOther[Start Day]=DAY(A800)),--(TOther[Start Day]&gt;=DAY(A800))),--(IFERROR(MOD(TOther[Start Month]-MONTH(A800)+2,2),1)=0),TOther[Amount])))</f>
        <v/>
      </c>
      <c r="S800" s="8" t="str" cm="1">
        <f t="array" ref="S800">IF(A800="","",IF(COUNTIF(TOther[Frequency],S$1)=0,0,SUMPRODUCT(--(TOther[Frequency]=S$1),--(TOther[Start Date]&lt;=A800),--(TOther[End Date Calc]&gt;=A800),IF(B800="N",--(TOther[Start Day]=DAY(A800)),--(TOther[Start Day]&gt;=DAY(A800))),--(IFERROR(MOD(TOther[Start Month]-MONTH(A800)+3,3),1)=0),TOther[Amount])))</f>
        <v/>
      </c>
      <c r="T800" s="8" t="str" cm="1">
        <f t="array" ref="T800">IF($A800="","",IF(COUNTIF(TOther[Frequency],T$1)=0,0,SUMPRODUCT(--(TOther[Frequency]=T$1),--(TOther[Start Date]&lt;=$A800),--(TOther[End Date Calc]&gt;=$A800),IF($B800="N",--(TOther[Start Day]=DAY($A800)),--(TOther[Start Day]&gt;=DAY($A800))),--(IFERROR(MOD(TOther[Start Month]-MONTH($A800)+4,4),1)=0),TOther[Amount])))</f>
        <v/>
      </c>
      <c r="U800" s="8" t="str" cm="1">
        <f t="array" ref="U800">IF(A800="","",IF(COUNTIF(TOther[Frequency],$U$1)=0,0,SUMPRODUCT(--(TOther[Frequency]=$U$1),--(TOther[Start Date]&lt;=A800),--(TOther[End Date Calc]&gt;=A800),IF(B800="N",--(TOther[Start Day]=DAY(A800)),--(TOther[Start Day]&gt;=DAY(A800))),--(IFERROR(MOD(TOther[Start Month]-MONTH(A800)+6,6),1)=0),TOther[Amount])))</f>
        <v/>
      </c>
      <c r="V800" s="8" t="str" cm="1">
        <f t="array" ref="V800">IF(A800="","",IF(COUNTIF(TOther[Frequency],$V$1)=0,0,SUMPRODUCT(--(TOther[Frequency]=$V$1),--(TOther[Start Date]&lt;=A800),--(TOther[End Date Calc]&gt;=A800),IF(B800="N",--(TOther[Start Day]=DAY(A800)),--(TOther[Start Day]&gt;=DAY(A800))),--(IFERROR(MOD(TOther[Start Month]-MONTH(A800)+12,12),1)=0),TOther[Amount])))</f>
        <v/>
      </c>
      <c r="W800" s="8" t="str">
        <f>IF(A800="","",SUMIFS(TOther[Amount],TOther[Start Date],A800,TOther[Frequency],$W$1))</f>
        <v/>
      </c>
      <c r="X800" s="9" t="str">
        <f t="shared" si="60"/>
        <v/>
      </c>
      <c r="Y800" s="9" t="str">
        <f t="shared" si="64"/>
        <v/>
      </c>
      <c r="Z800" s="8" t="str" cm="1">
        <f t="array" ref="Z800">IF(A800="","",IF(COUNTIF('2) Income'!$D$13:$D$32,"Weekly")=0,0,SUMPRODUCT(--(IFERROR(MOD(A800-'2) Income'!$F$13:$F$32,7),1)=0),--('2) Income'!$D$13:$D$32="Weekly"),--('2) Income'!$F$13:$F$32&lt;=A800),'2) Income'!$E$13:$E$32)))</f>
        <v/>
      </c>
      <c r="AA800" s="8" t="str" cm="1">
        <f t="array" ref="AA800">IF(A800="","",IF(COUNTIF('2) Income'!$D$13:$D$32,"Every Other Week")=0,0,SUMPRODUCT(--(IFERROR(MOD(A800-'2) Income'!$F$13:$F$32,14),1)=0),--('2) Income'!$D$13:$D$32="Every Other Week"),--('2) Income'!$F$13:$F$32&lt;=A800),'2) Income'!$E$13:$E$32)))</f>
        <v/>
      </c>
      <c r="AB800" s="8" t="str">
        <f>IF(A800="","",IF(COUNTIF('2) Income'!$D$13:$D$32,"1st and 15th")=0,0,IF(OR(DAY(A800)=1,DAY(A800)=15),SUMIFS('2) Income'!$E$13:$E$32,'2) Income'!$D$13:$D$32,"1st and 15th",'2) Income'!$F$13:$F$32,"&lt;="&amp;$A800),0)))</f>
        <v/>
      </c>
      <c r="AC800" s="8" t="str">
        <f>IF(A800="","",IF(COUNTIF('2) Income'!$D$13:$D$32,"2nd Wednesday")=0,0,IF(A800=(A800-DAY(A800)+1+2*7-WEEKDAY(A800-DAY(A800)+8-4,1)),SUMIFS('2) Income'!$E$13:$E$32,'2) Income'!$D$13:$D$32,"2nd Wednesday",'2) Income'!$F$13:$F$32,"&lt;="&amp;$A800),0)))</f>
        <v/>
      </c>
      <c r="AD800" s="8" t="str">
        <f>IF(A800="","",IF(COUNTIF('2) Income'!$D$13:$D$32,"3rd Wednesday")=0,0,IF(A800=(A800-DAY(A800)+1+3*7-WEEKDAY(A800-DAY(A800)+8-4,1)),SUMIFS('2) Income'!$E$13:$E$32,'2) Income'!$D$13:$D$32,"3rd Wednesday",'2) Income'!$F$13:$F$32,"&lt;="&amp;$A800),0)))</f>
        <v/>
      </c>
      <c r="AE800" s="8" t="str">
        <f>IF(A800="","",IF(COUNTIF('2) Income'!$D$13:$D$32,"4th Wednesday")=0,0,IF(A800=(A800-DAY(A800)+1+4*7-WEEKDAY(A800-DAY(A800)+8-4,1)),SUMIFS('2) Income'!$E$13:$E$32,'2) Income'!$D$13:$D$32,"4th Wednesday",'2) Income'!$F$13:$F$32,"&lt;="&amp;$A800),0)))</f>
        <v/>
      </c>
      <c r="AF800" s="8" t="str" cm="1">
        <f t="array" ref="AF800">IF(A800="","",IF(COUNTIF('2) Income'!$D$13:$D$32,"Every 4 Weeks")=0,0,SUMPRODUCT(--(IFERROR(MOD(A800-'2) Income'!$F$13:$F$32,28),1)=0),--('2) Income'!$D$13:$D$32="Every 4 Weeks"),--('2) Income'!$F$13:$F$32&lt;=A800),'2) Income'!$E$13:$E$32)))</f>
        <v/>
      </c>
      <c r="AG800" s="8" t="str">
        <f>IF(A800="","",IF(COUNTIF('2) Income'!$D$13:$D$32,"Monthly")=0,0,IF(B800="N",SUMIFS('2) Income'!$E$13:$E$32,'2) Income'!$D$13:$D$32,"monthly",'2) Income'!$F$13:$F$32,"&lt;="&amp;$A800,'2) Income'!$I$13:$I$32,DAY(A800)),SUMIFS('2) Income'!$E$13:$E$32,'2) Income'!$D$13:$D$32,"monthly",'2) Income'!$F$13:$F$32,"&lt;="&amp;$A800,'2) Income'!$I$13:$I$32,"&gt;="&amp;DAY(A800)))))</f>
        <v/>
      </c>
      <c r="AH800" s="8" t="str" cm="1">
        <f t="array" ref="AH800">IF(A800="","",IF(COUNTIF('2) Income'!$D$13:$D$32,"Yearly")=0,0,SUMPRODUCT(--('2) Income'!$D$13:$D$32="Yearly"),--('2) Income'!$F$13:$F$32&lt;=A800),IF(B800="N",--('2) Income'!$I$13:$I$32=DAY(A800)),--('2) Income'!$I$13:$I$32&gt;=DAY(A800))),--(IFERROR(MOD('2) Income'!$H$13:$H$32-MONTH(A800)+12,12),1)=0),'2) Income'!$E$13:$E$32)))</f>
        <v/>
      </c>
      <c r="AI800" s="8" t="str">
        <f>IF(A800="","",IF(COUNTIF('2) Income'!$D$13:$D$32,"one-time")=0,0,SUMIFS('2) Income'!$E$13:$E$32,'2) Income'!$D$13:$D$32,"one-time",'2) Income'!$F$13:$F$32,"="&amp;$A800)))</f>
        <v/>
      </c>
      <c r="AJ800" s="9" t="str">
        <f t="shared" si="61"/>
        <v/>
      </c>
    </row>
    <row r="801" spans="1:36">
      <c r="A801" s="7" t="str">
        <f>IF(A800="","",IF(A800+1&lt;='1) Period'!$E$21,A800+1,""))</f>
        <v/>
      </c>
      <c r="B801" s="7" t="e">
        <f t="shared" si="62"/>
        <v>#VALUE!</v>
      </c>
      <c r="C801" t="e">
        <f t="shared" si="63"/>
        <v>#VALUE!</v>
      </c>
      <c r="D801" s="8" t="str">
        <f>IF(A801="","",IF(TEXT(A801,"dddd")='4) Happy Money'!$E$23,WAllowance,0))</f>
        <v/>
      </c>
      <c r="E801" s="8" t="str">
        <f>IF(A801="","",IF(B801="N",SUMIF(TMonthly[Day of the Month],DAY(A801),TMonthly[Amount]),SUMIF(TMonthly[Day of the Month],"&gt;="&amp;DAY(A801),TMonthly[Amount])))</f>
        <v/>
      </c>
      <c r="F801" s="8" t="str" cm="1">
        <f t="array" ref="F801">IF(A801="","",SUMPRODUCT(--(TYearly[Due Date]&lt;=A801),IF(B801="N",--(TYearly[Day]=DAY(A801)),--(TYearly[Day]&gt;=DAY(A801))),--(IFERROR(MOD(TYearly[Month]-MONTH(A801)+12,12),1)=0),TYearly[Amount]))</f>
        <v/>
      </c>
      <c r="G801" s="8" t="str">
        <f>IF(A801="","",SUMIF(TOneTime[Due Date],A801,TOneTime[Amount]))</f>
        <v/>
      </c>
      <c r="H801" s="8" t="str" cm="1">
        <f t="array" ref="H801">IF(A801="","",IF(COUNTIF(TOther[Frequency],$H$1)=0,0,SUMPRODUCT(--(IFERROR(MOD(A801-TOther[Start Date],7),1)=0),--(TOther[Frequency]=$H$1),--(TOther[Start Date]&lt;=A801),--(TOther[End Date Calc]&gt;=A801),TOther[Amount])))</f>
        <v/>
      </c>
      <c r="I801" s="8" t="str" cm="1">
        <f t="array" ref="I801">IF(A801="","",IF(COUNTIF(TOther[Frequency],$I$1)=0,0,SUMPRODUCT(--(IFERROR(MOD(A801-TOther[Start Date],14),1)=0),--(TOther[Frequency]=$I$1),--(TOther[Start Date]&lt;=A801),--(TOther[End Date Calc]&gt;=A801),TOther[Amount])))</f>
        <v/>
      </c>
      <c r="J801" s="8" t="str">
        <f>IF(A801="","",IF(COUNTIF(TOther[Frequency],$J$1)=0,0,IF(OR(DAY(A801)=1,DAY(A801)=15),SUMIFS(TOther[Amount],TOther[Frequency],$J$1,TOther[Start Date],"&lt;="&amp;$A801,TOther[End Date Calc],"&gt;="&amp;A801),0)))</f>
        <v/>
      </c>
      <c r="K801" s="8" t="str">
        <f>IF(A801="","",IF(COUNTIF(TOther[Frequency],$K$1)=0,0,IF(A801=(A801-DAY(A801)+1+2*7-WEEKDAY(A801-DAY(A801)+8-4,1)),SUMIFS(TOther[Amount],TOther[Frequency],$K$1,TOther[Start Date],"&lt;="&amp;$A801,TOther[End Date Calc],"&gt;="&amp;A801),0)))</f>
        <v/>
      </c>
      <c r="L801" s="8" t="str">
        <f>IF(A801="","",IF(COUNTIF(TOther[Frequency],$L$1)=0,0,IF(A801=(A801-DAY(A801)+1+3*7-WEEKDAY(A801-DAY(A801)+8-4,1)),SUMIFS(TOther[Amount],TOther[Frequency],$L$1,TOther[Start Date],"&lt;="&amp;$A801,TOther[End Date Calc],"&gt;="&amp;A801),0)))</f>
        <v/>
      </c>
      <c r="M801" s="8" t="str">
        <f>IF(A801="","",IF(COUNTIF(TOther[Frequency],$M$1)=0,0,IF(A801=(A801-DAY(A801)+1+4*7-WEEKDAY(A801-DAY(A801)+8-4,1)),SUMIFS(TOther[Amount],TOther[Frequency],$M$1,TOther[Start Date],"&lt;="&amp;$A801,TOther[End Date Calc],"&gt;="&amp;A801),0)))</f>
        <v/>
      </c>
      <c r="N801" s="8" t="str" cm="1">
        <f t="array" ref="N801">IF(A801="","",IF(COUNTIF(TOther[Frequency],$N$1)=0,0,SUMPRODUCT(--(IFERROR(MOD(A801-TOther[Start Date],28),1)=0),--(TOther[Frequency]=$N$1),--(TOther[Start Date]&lt;=A801),--(TOther[End Date Calc]&gt;=A801),TOther[Amount])))</f>
        <v/>
      </c>
      <c r="O801" s="8" t="str" cm="1">
        <f t="array" ref="O801">IF(A801="","",IF(COUNTIF(TOther[Frequency],$O$1)=0,0,SUMPRODUCT(--(IFERROR(MOD(A801-TOther[Start Date],42),1)=0),--(TOther[Frequency]=$O$1),--(TOther[Start Date]&lt;=A801),--(TOther[End Date Calc]&gt;=A801),TOther[Amount])))</f>
        <v/>
      </c>
      <c r="P801" s="8" t="str" cm="1">
        <f t="array" ref="P801">IF(A801="","",IF(COUNTIF(TOther[Frequency],$P$1)=0,0,SUMPRODUCT(--(IFERROR(MOD(A801-TOther[Start Date],56),1)=0),--(TOther[Frequency]=$P$1),--(TOther[Start Date]&lt;=A801),--(TOther[End Date Calc]&gt;=A801),TOther[Amount])))</f>
        <v/>
      </c>
      <c r="Q801" s="8" t="str">
        <f>IF(A801="","",IF(COUNTIF(TOther[Frequency],$Q$1)=0,0,IF(B801="N",SUMIFS(TOther[Amount],TOther[Frequency],$Q$1,TOther[Start Date],"&lt;="&amp;$A801,TOther[End Date Calc],"&gt;="&amp;A801,TOther[Start Day],DAY(A801)),SUMIFS(TOther[Amount],TOther[Frequency],$Q$1,TOther[Start Date],"&lt;="&amp;$A801,TOther[End Date Calc],"&gt;="&amp;A801,TOther[Start Day],"&gt;="&amp;DAY(A801)))))</f>
        <v/>
      </c>
      <c r="R801" s="8" t="str" cm="1">
        <f t="array" ref="R801">IF(A801="","",IF(COUNTIF(TOther[Frequency],R$1)=0,0,SUMPRODUCT(--(TOther[Frequency]=R$1),--(TOther[Start Date]&lt;=A801),--(TOther[End Date Calc]&gt;=A801),IF(B801="N",--(TOther[Start Day]=DAY(A801)),--(TOther[Start Day]&gt;=DAY(A801))),--(IFERROR(MOD(TOther[Start Month]-MONTH(A801)+2,2),1)=0),TOther[Amount])))</f>
        <v/>
      </c>
      <c r="S801" s="8" t="str" cm="1">
        <f t="array" ref="S801">IF(A801="","",IF(COUNTIF(TOther[Frequency],S$1)=0,0,SUMPRODUCT(--(TOther[Frequency]=S$1),--(TOther[Start Date]&lt;=A801),--(TOther[End Date Calc]&gt;=A801),IF(B801="N",--(TOther[Start Day]=DAY(A801)),--(TOther[Start Day]&gt;=DAY(A801))),--(IFERROR(MOD(TOther[Start Month]-MONTH(A801)+3,3),1)=0),TOther[Amount])))</f>
        <v/>
      </c>
      <c r="T801" s="8" t="str" cm="1">
        <f t="array" ref="T801">IF($A801="","",IF(COUNTIF(TOther[Frequency],T$1)=0,0,SUMPRODUCT(--(TOther[Frequency]=T$1),--(TOther[Start Date]&lt;=$A801),--(TOther[End Date Calc]&gt;=$A801),IF($B801="N",--(TOther[Start Day]=DAY($A801)),--(TOther[Start Day]&gt;=DAY($A801))),--(IFERROR(MOD(TOther[Start Month]-MONTH($A801)+4,4),1)=0),TOther[Amount])))</f>
        <v/>
      </c>
      <c r="U801" s="8" t="str" cm="1">
        <f t="array" ref="U801">IF(A801="","",IF(COUNTIF(TOther[Frequency],$U$1)=0,0,SUMPRODUCT(--(TOther[Frequency]=$U$1),--(TOther[Start Date]&lt;=A801),--(TOther[End Date Calc]&gt;=A801),IF(B801="N",--(TOther[Start Day]=DAY(A801)),--(TOther[Start Day]&gt;=DAY(A801))),--(IFERROR(MOD(TOther[Start Month]-MONTH(A801)+6,6),1)=0),TOther[Amount])))</f>
        <v/>
      </c>
      <c r="V801" s="8" t="str" cm="1">
        <f t="array" ref="V801">IF(A801="","",IF(COUNTIF(TOther[Frequency],$V$1)=0,0,SUMPRODUCT(--(TOther[Frequency]=$V$1),--(TOther[Start Date]&lt;=A801),--(TOther[End Date Calc]&gt;=A801),IF(B801="N",--(TOther[Start Day]=DAY(A801)),--(TOther[Start Day]&gt;=DAY(A801))),--(IFERROR(MOD(TOther[Start Month]-MONTH(A801)+12,12),1)=0),TOther[Amount])))</f>
        <v/>
      </c>
      <c r="W801" s="8" t="str">
        <f>IF(A801="","",SUMIFS(TOther[Amount],TOther[Start Date],A801,TOther[Frequency],$W$1))</f>
        <v/>
      </c>
      <c r="X801" s="9" t="str">
        <f t="shared" si="60"/>
        <v/>
      </c>
      <c r="Y801" s="9" t="str">
        <f t="shared" si="64"/>
        <v/>
      </c>
      <c r="Z801" s="8" t="str" cm="1">
        <f t="array" ref="Z801">IF(A801="","",IF(COUNTIF('2) Income'!$D$13:$D$32,"Weekly")=0,0,SUMPRODUCT(--(IFERROR(MOD(A801-'2) Income'!$F$13:$F$32,7),1)=0),--('2) Income'!$D$13:$D$32="Weekly"),--('2) Income'!$F$13:$F$32&lt;=A801),'2) Income'!$E$13:$E$32)))</f>
        <v/>
      </c>
      <c r="AA801" s="8" t="str" cm="1">
        <f t="array" ref="AA801">IF(A801="","",IF(COUNTIF('2) Income'!$D$13:$D$32,"Every Other Week")=0,0,SUMPRODUCT(--(IFERROR(MOD(A801-'2) Income'!$F$13:$F$32,14),1)=0),--('2) Income'!$D$13:$D$32="Every Other Week"),--('2) Income'!$F$13:$F$32&lt;=A801),'2) Income'!$E$13:$E$32)))</f>
        <v/>
      </c>
      <c r="AB801" s="8" t="str">
        <f>IF(A801="","",IF(COUNTIF('2) Income'!$D$13:$D$32,"1st and 15th")=0,0,IF(OR(DAY(A801)=1,DAY(A801)=15),SUMIFS('2) Income'!$E$13:$E$32,'2) Income'!$D$13:$D$32,"1st and 15th",'2) Income'!$F$13:$F$32,"&lt;="&amp;$A801),0)))</f>
        <v/>
      </c>
      <c r="AC801" s="8" t="str">
        <f>IF(A801="","",IF(COUNTIF('2) Income'!$D$13:$D$32,"2nd Wednesday")=0,0,IF(A801=(A801-DAY(A801)+1+2*7-WEEKDAY(A801-DAY(A801)+8-4,1)),SUMIFS('2) Income'!$E$13:$E$32,'2) Income'!$D$13:$D$32,"2nd Wednesday",'2) Income'!$F$13:$F$32,"&lt;="&amp;$A801),0)))</f>
        <v/>
      </c>
      <c r="AD801" s="8" t="str">
        <f>IF(A801="","",IF(COUNTIF('2) Income'!$D$13:$D$32,"3rd Wednesday")=0,0,IF(A801=(A801-DAY(A801)+1+3*7-WEEKDAY(A801-DAY(A801)+8-4,1)),SUMIFS('2) Income'!$E$13:$E$32,'2) Income'!$D$13:$D$32,"3rd Wednesday",'2) Income'!$F$13:$F$32,"&lt;="&amp;$A801),0)))</f>
        <v/>
      </c>
      <c r="AE801" s="8" t="str">
        <f>IF(A801="","",IF(COUNTIF('2) Income'!$D$13:$D$32,"4th Wednesday")=0,0,IF(A801=(A801-DAY(A801)+1+4*7-WEEKDAY(A801-DAY(A801)+8-4,1)),SUMIFS('2) Income'!$E$13:$E$32,'2) Income'!$D$13:$D$32,"4th Wednesday",'2) Income'!$F$13:$F$32,"&lt;="&amp;$A801),0)))</f>
        <v/>
      </c>
      <c r="AF801" s="8" t="str" cm="1">
        <f t="array" ref="AF801">IF(A801="","",IF(COUNTIF('2) Income'!$D$13:$D$32,"Every 4 Weeks")=0,0,SUMPRODUCT(--(IFERROR(MOD(A801-'2) Income'!$F$13:$F$32,28),1)=0),--('2) Income'!$D$13:$D$32="Every 4 Weeks"),--('2) Income'!$F$13:$F$32&lt;=A801),'2) Income'!$E$13:$E$32)))</f>
        <v/>
      </c>
      <c r="AG801" s="8" t="str">
        <f>IF(A801="","",IF(COUNTIF('2) Income'!$D$13:$D$32,"Monthly")=0,0,IF(B801="N",SUMIFS('2) Income'!$E$13:$E$32,'2) Income'!$D$13:$D$32,"monthly",'2) Income'!$F$13:$F$32,"&lt;="&amp;$A801,'2) Income'!$I$13:$I$32,DAY(A801)),SUMIFS('2) Income'!$E$13:$E$32,'2) Income'!$D$13:$D$32,"monthly",'2) Income'!$F$13:$F$32,"&lt;="&amp;$A801,'2) Income'!$I$13:$I$32,"&gt;="&amp;DAY(A801)))))</f>
        <v/>
      </c>
      <c r="AH801" s="8" t="str" cm="1">
        <f t="array" ref="AH801">IF(A801="","",IF(COUNTIF('2) Income'!$D$13:$D$32,"Yearly")=0,0,SUMPRODUCT(--('2) Income'!$D$13:$D$32="Yearly"),--('2) Income'!$F$13:$F$32&lt;=A801),IF(B801="N",--('2) Income'!$I$13:$I$32=DAY(A801)),--('2) Income'!$I$13:$I$32&gt;=DAY(A801))),--(IFERROR(MOD('2) Income'!$H$13:$H$32-MONTH(A801)+12,12),1)=0),'2) Income'!$E$13:$E$32)))</f>
        <v/>
      </c>
      <c r="AI801" s="8" t="str">
        <f>IF(A801="","",IF(COUNTIF('2) Income'!$D$13:$D$32,"one-time")=0,0,SUMIFS('2) Income'!$E$13:$E$32,'2) Income'!$D$13:$D$32,"one-time",'2) Income'!$F$13:$F$32,"="&amp;$A801)))</f>
        <v/>
      </c>
      <c r="AJ801" s="9" t="str">
        <f t="shared" si="61"/>
        <v/>
      </c>
    </row>
    <row r="802" spans="1:36">
      <c r="A802" s="7" t="str">
        <f>IF(A801="","",IF(A801+1&lt;='1) Period'!$E$21,A801+1,""))</f>
        <v/>
      </c>
      <c r="B802" s="7" t="e">
        <f t="shared" si="62"/>
        <v>#VALUE!</v>
      </c>
      <c r="C802" t="e">
        <f t="shared" si="63"/>
        <v>#VALUE!</v>
      </c>
      <c r="D802" s="8" t="str">
        <f>IF(A802="","",IF(TEXT(A802,"dddd")='4) Happy Money'!$E$23,WAllowance,0))</f>
        <v/>
      </c>
      <c r="E802" s="8" t="str">
        <f>IF(A802="","",IF(B802="N",SUMIF(TMonthly[Day of the Month],DAY(A802),TMonthly[Amount]),SUMIF(TMonthly[Day of the Month],"&gt;="&amp;DAY(A802),TMonthly[Amount])))</f>
        <v/>
      </c>
      <c r="F802" s="8" t="str" cm="1">
        <f t="array" ref="F802">IF(A802="","",SUMPRODUCT(--(TYearly[Due Date]&lt;=A802),IF(B802="N",--(TYearly[Day]=DAY(A802)),--(TYearly[Day]&gt;=DAY(A802))),--(IFERROR(MOD(TYearly[Month]-MONTH(A802)+12,12),1)=0),TYearly[Amount]))</f>
        <v/>
      </c>
      <c r="G802" s="8" t="str">
        <f>IF(A802="","",SUMIF(TOneTime[Due Date],A802,TOneTime[Amount]))</f>
        <v/>
      </c>
      <c r="H802" s="8" t="str" cm="1">
        <f t="array" ref="H802">IF(A802="","",IF(COUNTIF(TOther[Frequency],$H$1)=0,0,SUMPRODUCT(--(IFERROR(MOD(A802-TOther[Start Date],7),1)=0),--(TOther[Frequency]=$H$1),--(TOther[Start Date]&lt;=A802),--(TOther[End Date Calc]&gt;=A802),TOther[Amount])))</f>
        <v/>
      </c>
      <c r="I802" s="8" t="str" cm="1">
        <f t="array" ref="I802">IF(A802="","",IF(COUNTIF(TOther[Frequency],$I$1)=0,0,SUMPRODUCT(--(IFERROR(MOD(A802-TOther[Start Date],14),1)=0),--(TOther[Frequency]=$I$1),--(TOther[Start Date]&lt;=A802),--(TOther[End Date Calc]&gt;=A802),TOther[Amount])))</f>
        <v/>
      </c>
      <c r="J802" s="8" t="str">
        <f>IF(A802="","",IF(COUNTIF(TOther[Frequency],$J$1)=0,0,IF(OR(DAY(A802)=1,DAY(A802)=15),SUMIFS(TOther[Amount],TOther[Frequency],$J$1,TOther[Start Date],"&lt;="&amp;$A802,TOther[End Date Calc],"&gt;="&amp;A802),0)))</f>
        <v/>
      </c>
      <c r="K802" s="8" t="str">
        <f>IF(A802="","",IF(COUNTIF(TOther[Frequency],$K$1)=0,0,IF(A802=(A802-DAY(A802)+1+2*7-WEEKDAY(A802-DAY(A802)+8-4,1)),SUMIFS(TOther[Amount],TOther[Frequency],$K$1,TOther[Start Date],"&lt;="&amp;$A802,TOther[End Date Calc],"&gt;="&amp;A802),0)))</f>
        <v/>
      </c>
      <c r="L802" s="8" t="str">
        <f>IF(A802="","",IF(COUNTIF(TOther[Frequency],$L$1)=0,0,IF(A802=(A802-DAY(A802)+1+3*7-WEEKDAY(A802-DAY(A802)+8-4,1)),SUMIFS(TOther[Amount],TOther[Frequency],$L$1,TOther[Start Date],"&lt;="&amp;$A802,TOther[End Date Calc],"&gt;="&amp;A802),0)))</f>
        <v/>
      </c>
      <c r="M802" s="8" t="str">
        <f>IF(A802="","",IF(COUNTIF(TOther[Frequency],$M$1)=0,0,IF(A802=(A802-DAY(A802)+1+4*7-WEEKDAY(A802-DAY(A802)+8-4,1)),SUMIFS(TOther[Amount],TOther[Frequency],$M$1,TOther[Start Date],"&lt;="&amp;$A802,TOther[End Date Calc],"&gt;="&amp;A802),0)))</f>
        <v/>
      </c>
      <c r="N802" s="8" t="str" cm="1">
        <f t="array" ref="N802">IF(A802="","",IF(COUNTIF(TOther[Frequency],$N$1)=0,0,SUMPRODUCT(--(IFERROR(MOD(A802-TOther[Start Date],28),1)=0),--(TOther[Frequency]=$N$1),--(TOther[Start Date]&lt;=A802),--(TOther[End Date Calc]&gt;=A802),TOther[Amount])))</f>
        <v/>
      </c>
      <c r="O802" s="8" t="str" cm="1">
        <f t="array" ref="O802">IF(A802="","",IF(COUNTIF(TOther[Frequency],$O$1)=0,0,SUMPRODUCT(--(IFERROR(MOD(A802-TOther[Start Date],42),1)=0),--(TOther[Frequency]=$O$1),--(TOther[Start Date]&lt;=A802),--(TOther[End Date Calc]&gt;=A802),TOther[Amount])))</f>
        <v/>
      </c>
      <c r="P802" s="8" t="str" cm="1">
        <f t="array" ref="P802">IF(A802="","",IF(COUNTIF(TOther[Frequency],$P$1)=0,0,SUMPRODUCT(--(IFERROR(MOD(A802-TOther[Start Date],56),1)=0),--(TOther[Frequency]=$P$1),--(TOther[Start Date]&lt;=A802),--(TOther[End Date Calc]&gt;=A802),TOther[Amount])))</f>
        <v/>
      </c>
      <c r="Q802" s="8" t="str">
        <f>IF(A802="","",IF(COUNTIF(TOther[Frequency],$Q$1)=0,0,IF(B802="N",SUMIFS(TOther[Amount],TOther[Frequency],$Q$1,TOther[Start Date],"&lt;="&amp;$A802,TOther[End Date Calc],"&gt;="&amp;A802,TOther[Start Day],DAY(A802)),SUMIFS(TOther[Amount],TOther[Frequency],$Q$1,TOther[Start Date],"&lt;="&amp;$A802,TOther[End Date Calc],"&gt;="&amp;A802,TOther[Start Day],"&gt;="&amp;DAY(A802)))))</f>
        <v/>
      </c>
      <c r="R802" s="8" t="str" cm="1">
        <f t="array" ref="R802">IF(A802="","",IF(COUNTIF(TOther[Frequency],R$1)=0,0,SUMPRODUCT(--(TOther[Frequency]=R$1),--(TOther[Start Date]&lt;=A802),--(TOther[End Date Calc]&gt;=A802),IF(B802="N",--(TOther[Start Day]=DAY(A802)),--(TOther[Start Day]&gt;=DAY(A802))),--(IFERROR(MOD(TOther[Start Month]-MONTH(A802)+2,2),1)=0),TOther[Amount])))</f>
        <v/>
      </c>
      <c r="S802" s="8" t="str" cm="1">
        <f t="array" ref="S802">IF(A802="","",IF(COUNTIF(TOther[Frequency],S$1)=0,0,SUMPRODUCT(--(TOther[Frequency]=S$1),--(TOther[Start Date]&lt;=A802),--(TOther[End Date Calc]&gt;=A802),IF(B802="N",--(TOther[Start Day]=DAY(A802)),--(TOther[Start Day]&gt;=DAY(A802))),--(IFERROR(MOD(TOther[Start Month]-MONTH(A802)+3,3),1)=0),TOther[Amount])))</f>
        <v/>
      </c>
      <c r="T802" s="8" t="str" cm="1">
        <f t="array" ref="T802">IF($A802="","",IF(COUNTIF(TOther[Frequency],T$1)=0,0,SUMPRODUCT(--(TOther[Frequency]=T$1),--(TOther[Start Date]&lt;=$A802),--(TOther[End Date Calc]&gt;=$A802),IF($B802="N",--(TOther[Start Day]=DAY($A802)),--(TOther[Start Day]&gt;=DAY($A802))),--(IFERROR(MOD(TOther[Start Month]-MONTH($A802)+4,4),1)=0),TOther[Amount])))</f>
        <v/>
      </c>
      <c r="U802" s="8" t="str" cm="1">
        <f t="array" ref="U802">IF(A802="","",IF(COUNTIF(TOther[Frequency],$U$1)=0,0,SUMPRODUCT(--(TOther[Frequency]=$U$1),--(TOther[Start Date]&lt;=A802),--(TOther[End Date Calc]&gt;=A802),IF(B802="N",--(TOther[Start Day]=DAY(A802)),--(TOther[Start Day]&gt;=DAY(A802))),--(IFERROR(MOD(TOther[Start Month]-MONTH(A802)+6,6),1)=0),TOther[Amount])))</f>
        <v/>
      </c>
      <c r="V802" s="8" t="str" cm="1">
        <f t="array" ref="V802">IF(A802="","",IF(COUNTIF(TOther[Frequency],$V$1)=0,0,SUMPRODUCT(--(TOther[Frequency]=$V$1),--(TOther[Start Date]&lt;=A802),--(TOther[End Date Calc]&gt;=A802),IF(B802="N",--(TOther[Start Day]=DAY(A802)),--(TOther[Start Day]&gt;=DAY(A802))),--(IFERROR(MOD(TOther[Start Month]-MONTH(A802)+12,12),1)=0),TOther[Amount])))</f>
        <v/>
      </c>
      <c r="W802" s="8" t="str">
        <f>IF(A802="","",SUMIFS(TOther[Amount],TOther[Start Date],A802,TOther[Frequency],$W$1))</f>
        <v/>
      </c>
      <c r="X802" s="9" t="str">
        <f t="shared" si="60"/>
        <v/>
      </c>
      <c r="Y802" s="9" t="str">
        <f t="shared" si="64"/>
        <v/>
      </c>
      <c r="Z802" s="8" t="str" cm="1">
        <f t="array" ref="Z802">IF(A802="","",IF(COUNTIF('2) Income'!$D$13:$D$32,"Weekly")=0,0,SUMPRODUCT(--(IFERROR(MOD(A802-'2) Income'!$F$13:$F$32,7),1)=0),--('2) Income'!$D$13:$D$32="Weekly"),--('2) Income'!$F$13:$F$32&lt;=A802),'2) Income'!$E$13:$E$32)))</f>
        <v/>
      </c>
      <c r="AA802" s="8" t="str" cm="1">
        <f t="array" ref="AA802">IF(A802="","",IF(COUNTIF('2) Income'!$D$13:$D$32,"Every Other Week")=0,0,SUMPRODUCT(--(IFERROR(MOD(A802-'2) Income'!$F$13:$F$32,14),1)=0),--('2) Income'!$D$13:$D$32="Every Other Week"),--('2) Income'!$F$13:$F$32&lt;=A802),'2) Income'!$E$13:$E$32)))</f>
        <v/>
      </c>
      <c r="AB802" s="8" t="str">
        <f>IF(A802="","",IF(COUNTIF('2) Income'!$D$13:$D$32,"1st and 15th")=0,0,IF(OR(DAY(A802)=1,DAY(A802)=15),SUMIFS('2) Income'!$E$13:$E$32,'2) Income'!$D$13:$D$32,"1st and 15th",'2) Income'!$F$13:$F$32,"&lt;="&amp;$A802),0)))</f>
        <v/>
      </c>
      <c r="AC802" s="8" t="str">
        <f>IF(A802="","",IF(COUNTIF('2) Income'!$D$13:$D$32,"2nd Wednesday")=0,0,IF(A802=(A802-DAY(A802)+1+2*7-WEEKDAY(A802-DAY(A802)+8-4,1)),SUMIFS('2) Income'!$E$13:$E$32,'2) Income'!$D$13:$D$32,"2nd Wednesday",'2) Income'!$F$13:$F$32,"&lt;="&amp;$A802),0)))</f>
        <v/>
      </c>
      <c r="AD802" s="8" t="str">
        <f>IF(A802="","",IF(COUNTIF('2) Income'!$D$13:$D$32,"3rd Wednesday")=0,0,IF(A802=(A802-DAY(A802)+1+3*7-WEEKDAY(A802-DAY(A802)+8-4,1)),SUMIFS('2) Income'!$E$13:$E$32,'2) Income'!$D$13:$D$32,"3rd Wednesday",'2) Income'!$F$13:$F$32,"&lt;="&amp;$A802),0)))</f>
        <v/>
      </c>
      <c r="AE802" s="8" t="str">
        <f>IF(A802="","",IF(COUNTIF('2) Income'!$D$13:$D$32,"4th Wednesday")=0,0,IF(A802=(A802-DAY(A802)+1+4*7-WEEKDAY(A802-DAY(A802)+8-4,1)),SUMIFS('2) Income'!$E$13:$E$32,'2) Income'!$D$13:$D$32,"4th Wednesday",'2) Income'!$F$13:$F$32,"&lt;="&amp;$A802),0)))</f>
        <v/>
      </c>
      <c r="AF802" s="8" t="str" cm="1">
        <f t="array" ref="AF802">IF(A802="","",IF(COUNTIF('2) Income'!$D$13:$D$32,"Every 4 Weeks")=0,0,SUMPRODUCT(--(IFERROR(MOD(A802-'2) Income'!$F$13:$F$32,28),1)=0),--('2) Income'!$D$13:$D$32="Every 4 Weeks"),--('2) Income'!$F$13:$F$32&lt;=A802),'2) Income'!$E$13:$E$32)))</f>
        <v/>
      </c>
      <c r="AG802" s="8" t="str">
        <f>IF(A802="","",IF(COUNTIF('2) Income'!$D$13:$D$32,"Monthly")=0,0,IF(B802="N",SUMIFS('2) Income'!$E$13:$E$32,'2) Income'!$D$13:$D$32,"monthly",'2) Income'!$F$13:$F$32,"&lt;="&amp;$A802,'2) Income'!$I$13:$I$32,DAY(A802)),SUMIFS('2) Income'!$E$13:$E$32,'2) Income'!$D$13:$D$32,"monthly",'2) Income'!$F$13:$F$32,"&lt;="&amp;$A802,'2) Income'!$I$13:$I$32,"&gt;="&amp;DAY(A802)))))</f>
        <v/>
      </c>
      <c r="AH802" s="8" t="str" cm="1">
        <f t="array" ref="AH802">IF(A802="","",IF(COUNTIF('2) Income'!$D$13:$D$32,"Yearly")=0,0,SUMPRODUCT(--('2) Income'!$D$13:$D$32="Yearly"),--('2) Income'!$F$13:$F$32&lt;=A802),IF(B802="N",--('2) Income'!$I$13:$I$32=DAY(A802)),--('2) Income'!$I$13:$I$32&gt;=DAY(A802))),--(IFERROR(MOD('2) Income'!$H$13:$H$32-MONTH(A802)+12,12),1)=0),'2) Income'!$E$13:$E$32)))</f>
        <v/>
      </c>
      <c r="AI802" s="8" t="str">
        <f>IF(A802="","",IF(COUNTIF('2) Income'!$D$13:$D$32,"one-time")=0,0,SUMIFS('2) Income'!$E$13:$E$32,'2) Income'!$D$13:$D$32,"one-time",'2) Income'!$F$13:$F$32,"="&amp;$A802)))</f>
        <v/>
      </c>
      <c r="AJ802" s="9" t="str">
        <f t="shared" si="61"/>
        <v/>
      </c>
    </row>
    <row r="803" spans="1:36">
      <c r="A803" s="7" t="str">
        <f>IF(A802="","",IF(A802+1&lt;='1) Period'!$E$21,A802+1,""))</f>
        <v/>
      </c>
      <c r="B803" s="7" t="e">
        <f t="shared" si="62"/>
        <v>#VALUE!</v>
      </c>
      <c r="C803" t="e">
        <f t="shared" si="63"/>
        <v>#VALUE!</v>
      </c>
      <c r="D803" s="8" t="str">
        <f>IF(A803="","",IF(TEXT(A803,"dddd")='4) Happy Money'!$E$23,WAllowance,0))</f>
        <v/>
      </c>
      <c r="E803" s="8" t="str">
        <f>IF(A803="","",IF(B803="N",SUMIF(TMonthly[Day of the Month],DAY(A803),TMonthly[Amount]),SUMIF(TMonthly[Day of the Month],"&gt;="&amp;DAY(A803),TMonthly[Amount])))</f>
        <v/>
      </c>
      <c r="F803" s="8" t="str" cm="1">
        <f t="array" ref="F803">IF(A803="","",SUMPRODUCT(--(TYearly[Due Date]&lt;=A803),IF(B803="N",--(TYearly[Day]=DAY(A803)),--(TYearly[Day]&gt;=DAY(A803))),--(IFERROR(MOD(TYearly[Month]-MONTH(A803)+12,12),1)=0),TYearly[Amount]))</f>
        <v/>
      </c>
      <c r="G803" s="8" t="str">
        <f>IF(A803="","",SUMIF(TOneTime[Due Date],A803,TOneTime[Amount]))</f>
        <v/>
      </c>
      <c r="H803" s="8" t="str" cm="1">
        <f t="array" ref="H803">IF(A803="","",IF(COUNTIF(TOther[Frequency],$H$1)=0,0,SUMPRODUCT(--(IFERROR(MOD(A803-TOther[Start Date],7),1)=0),--(TOther[Frequency]=$H$1),--(TOther[Start Date]&lt;=A803),--(TOther[End Date Calc]&gt;=A803),TOther[Amount])))</f>
        <v/>
      </c>
      <c r="I803" s="8" t="str" cm="1">
        <f t="array" ref="I803">IF(A803="","",IF(COUNTIF(TOther[Frequency],$I$1)=0,0,SUMPRODUCT(--(IFERROR(MOD(A803-TOther[Start Date],14),1)=0),--(TOther[Frequency]=$I$1),--(TOther[Start Date]&lt;=A803),--(TOther[End Date Calc]&gt;=A803),TOther[Amount])))</f>
        <v/>
      </c>
      <c r="J803" s="8" t="str">
        <f>IF(A803="","",IF(COUNTIF(TOther[Frequency],$J$1)=0,0,IF(OR(DAY(A803)=1,DAY(A803)=15),SUMIFS(TOther[Amount],TOther[Frequency],$J$1,TOther[Start Date],"&lt;="&amp;$A803,TOther[End Date Calc],"&gt;="&amp;A803),0)))</f>
        <v/>
      </c>
      <c r="K803" s="8" t="str">
        <f>IF(A803="","",IF(COUNTIF(TOther[Frequency],$K$1)=0,0,IF(A803=(A803-DAY(A803)+1+2*7-WEEKDAY(A803-DAY(A803)+8-4,1)),SUMIFS(TOther[Amount],TOther[Frequency],$K$1,TOther[Start Date],"&lt;="&amp;$A803,TOther[End Date Calc],"&gt;="&amp;A803),0)))</f>
        <v/>
      </c>
      <c r="L803" s="8" t="str">
        <f>IF(A803="","",IF(COUNTIF(TOther[Frequency],$L$1)=0,0,IF(A803=(A803-DAY(A803)+1+3*7-WEEKDAY(A803-DAY(A803)+8-4,1)),SUMIFS(TOther[Amount],TOther[Frequency],$L$1,TOther[Start Date],"&lt;="&amp;$A803,TOther[End Date Calc],"&gt;="&amp;A803),0)))</f>
        <v/>
      </c>
      <c r="M803" s="8" t="str">
        <f>IF(A803="","",IF(COUNTIF(TOther[Frequency],$M$1)=0,0,IF(A803=(A803-DAY(A803)+1+4*7-WEEKDAY(A803-DAY(A803)+8-4,1)),SUMIFS(TOther[Amount],TOther[Frequency],$M$1,TOther[Start Date],"&lt;="&amp;$A803,TOther[End Date Calc],"&gt;="&amp;A803),0)))</f>
        <v/>
      </c>
      <c r="N803" s="8" t="str" cm="1">
        <f t="array" ref="N803">IF(A803="","",IF(COUNTIF(TOther[Frequency],$N$1)=0,0,SUMPRODUCT(--(IFERROR(MOD(A803-TOther[Start Date],28),1)=0),--(TOther[Frequency]=$N$1),--(TOther[Start Date]&lt;=A803),--(TOther[End Date Calc]&gt;=A803),TOther[Amount])))</f>
        <v/>
      </c>
      <c r="O803" s="8" t="str" cm="1">
        <f t="array" ref="O803">IF(A803="","",IF(COUNTIF(TOther[Frequency],$O$1)=0,0,SUMPRODUCT(--(IFERROR(MOD(A803-TOther[Start Date],42),1)=0),--(TOther[Frequency]=$O$1),--(TOther[Start Date]&lt;=A803),--(TOther[End Date Calc]&gt;=A803),TOther[Amount])))</f>
        <v/>
      </c>
      <c r="P803" s="8" t="str" cm="1">
        <f t="array" ref="P803">IF(A803="","",IF(COUNTIF(TOther[Frequency],$P$1)=0,0,SUMPRODUCT(--(IFERROR(MOD(A803-TOther[Start Date],56),1)=0),--(TOther[Frequency]=$P$1),--(TOther[Start Date]&lt;=A803),--(TOther[End Date Calc]&gt;=A803),TOther[Amount])))</f>
        <v/>
      </c>
      <c r="Q803" s="8" t="str">
        <f>IF(A803="","",IF(COUNTIF(TOther[Frequency],$Q$1)=0,0,IF(B803="N",SUMIFS(TOther[Amount],TOther[Frequency],$Q$1,TOther[Start Date],"&lt;="&amp;$A803,TOther[End Date Calc],"&gt;="&amp;A803,TOther[Start Day],DAY(A803)),SUMIFS(TOther[Amount],TOther[Frequency],$Q$1,TOther[Start Date],"&lt;="&amp;$A803,TOther[End Date Calc],"&gt;="&amp;A803,TOther[Start Day],"&gt;="&amp;DAY(A803)))))</f>
        <v/>
      </c>
      <c r="R803" s="8" t="str" cm="1">
        <f t="array" ref="R803">IF(A803="","",IF(COUNTIF(TOther[Frequency],R$1)=0,0,SUMPRODUCT(--(TOther[Frequency]=R$1),--(TOther[Start Date]&lt;=A803),--(TOther[End Date Calc]&gt;=A803),IF(B803="N",--(TOther[Start Day]=DAY(A803)),--(TOther[Start Day]&gt;=DAY(A803))),--(IFERROR(MOD(TOther[Start Month]-MONTH(A803)+2,2),1)=0),TOther[Amount])))</f>
        <v/>
      </c>
      <c r="S803" s="8" t="str" cm="1">
        <f t="array" ref="S803">IF(A803="","",IF(COUNTIF(TOther[Frequency],S$1)=0,0,SUMPRODUCT(--(TOther[Frequency]=S$1),--(TOther[Start Date]&lt;=A803),--(TOther[End Date Calc]&gt;=A803),IF(B803="N",--(TOther[Start Day]=DAY(A803)),--(TOther[Start Day]&gt;=DAY(A803))),--(IFERROR(MOD(TOther[Start Month]-MONTH(A803)+3,3),1)=0),TOther[Amount])))</f>
        <v/>
      </c>
      <c r="T803" s="8" t="str" cm="1">
        <f t="array" ref="T803">IF($A803="","",IF(COUNTIF(TOther[Frequency],T$1)=0,0,SUMPRODUCT(--(TOther[Frequency]=T$1),--(TOther[Start Date]&lt;=$A803),--(TOther[End Date Calc]&gt;=$A803),IF($B803="N",--(TOther[Start Day]=DAY($A803)),--(TOther[Start Day]&gt;=DAY($A803))),--(IFERROR(MOD(TOther[Start Month]-MONTH($A803)+4,4),1)=0),TOther[Amount])))</f>
        <v/>
      </c>
      <c r="U803" s="8" t="str" cm="1">
        <f t="array" ref="U803">IF(A803="","",IF(COUNTIF(TOther[Frequency],$U$1)=0,0,SUMPRODUCT(--(TOther[Frequency]=$U$1),--(TOther[Start Date]&lt;=A803),--(TOther[End Date Calc]&gt;=A803),IF(B803="N",--(TOther[Start Day]=DAY(A803)),--(TOther[Start Day]&gt;=DAY(A803))),--(IFERROR(MOD(TOther[Start Month]-MONTH(A803)+6,6),1)=0),TOther[Amount])))</f>
        <v/>
      </c>
      <c r="V803" s="8" t="str" cm="1">
        <f t="array" ref="V803">IF(A803="","",IF(COUNTIF(TOther[Frequency],$V$1)=0,0,SUMPRODUCT(--(TOther[Frequency]=$V$1),--(TOther[Start Date]&lt;=A803),--(TOther[End Date Calc]&gt;=A803),IF(B803="N",--(TOther[Start Day]=DAY(A803)),--(TOther[Start Day]&gt;=DAY(A803))),--(IFERROR(MOD(TOther[Start Month]-MONTH(A803)+12,12),1)=0),TOther[Amount])))</f>
        <v/>
      </c>
      <c r="W803" s="8" t="str">
        <f>IF(A803="","",SUMIFS(TOther[Amount],TOther[Start Date],A803,TOther[Frequency],$W$1))</f>
        <v/>
      </c>
      <c r="X803" s="9" t="str">
        <f t="shared" si="60"/>
        <v/>
      </c>
      <c r="Y803" s="9" t="str">
        <f t="shared" si="64"/>
        <v/>
      </c>
      <c r="Z803" s="8" t="str" cm="1">
        <f t="array" ref="Z803">IF(A803="","",IF(COUNTIF('2) Income'!$D$13:$D$32,"Weekly")=0,0,SUMPRODUCT(--(IFERROR(MOD(A803-'2) Income'!$F$13:$F$32,7),1)=0),--('2) Income'!$D$13:$D$32="Weekly"),--('2) Income'!$F$13:$F$32&lt;=A803),'2) Income'!$E$13:$E$32)))</f>
        <v/>
      </c>
      <c r="AA803" s="8" t="str" cm="1">
        <f t="array" ref="AA803">IF(A803="","",IF(COUNTIF('2) Income'!$D$13:$D$32,"Every Other Week")=0,0,SUMPRODUCT(--(IFERROR(MOD(A803-'2) Income'!$F$13:$F$32,14),1)=0),--('2) Income'!$D$13:$D$32="Every Other Week"),--('2) Income'!$F$13:$F$32&lt;=A803),'2) Income'!$E$13:$E$32)))</f>
        <v/>
      </c>
      <c r="AB803" s="8" t="str">
        <f>IF(A803="","",IF(COUNTIF('2) Income'!$D$13:$D$32,"1st and 15th")=0,0,IF(OR(DAY(A803)=1,DAY(A803)=15),SUMIFS('2) Income'!$E$13:$E$32,'2) Income'!$D$13:$D$32,"1st and 15th",'2) Income'!$F$13:$F$32,"&lt;="&amp;$A803),0)))</f>
        <v/>
      </c>
      <c r="AC803" s="8" t="str">
        <f>IF(A803="","",IF(COUNTIF('2) Income'!$D$13:$D$32,"2nd Wednesday")=0,0,IF(A803=(A803-DAY(A803)+1+2*7-WEEKDAY(A803-DAY(A803)+8-4,1)),SUMIFS('2) Income'!$E$13:$E$32,'2) Income'!$D$13:$D$32,"2nd Wednesday",'2) Income'!$F$13:$F$32,"&lt;="&amp;$A803),0)))</f>
        <v/>
      </c>
      <c r="AD803" s="8" t="str">
        <f>IF(A803="","",IF(COUNTIF('2) Income'!$D$13:$D$32,"3rd Wednesday")=0,0,IF(A803=(A803-DAY(A803)+1+3*7-WEEKDAY(A803-DAY(A803)+8-4,1)),SUMIFS('2) Income'!$E$13:$E$32,'2) Income'!$D$13:$D$32,"3rd Wednesday",'2) Income'!$F$13:$F$32,"&lt;="&amp;$A803),0)))</f>
        <v/>
      </c>
      <c r="AE803" s="8" t="str">
        <f>IF(A803="","",IF(COUNTIF('2) Income'!$D$13:$D$32,"4th Wednesday")=0,0,IF(A803=(A803-DAY(A803)+1+4*7-WEEKDAY(A803-DAY(A803)+8-4,1)),SUMIFS('2) Income'!$E$13:$E$32,'2) Income'!$D$13:$D$32,"4th Wednesday",'2) Income'!$F$13:$F$32,"&lt;="&amp;$A803),0)))</f>
        <v/>
      </c>
      <c r="AF803" s="8" t="str" cm="1">
        <f t="array" ref="AF803">IF(A803="","",IF(COUNTIF('2) Income'!$D$13:$D$32,"Every 4 Weeks")=0,0,SUMPRODUCT(--(IFERROR(MOD(A803-'2) Income'!$F$13:$F$32,28),1)=0),--('2) Income'!$D$13:$D$32="Every 4 Weeks"),--('2) Income'!$F$13:$F$32&lt;=A803),'2) Income'!$E$13:$E$32)))</f>
        <v/>
      </c>
      <c r="AG803" s="8" t="str">
        <f>IF(A803="","",IF(COUNTIF('2) Income'!$D$13:$D$32,"Monthly")=0,0,IF(B803="N",SUMIFS('2) Income'!$E$13:$E$32,'2) Income'!$D$13:$D$32,"monthly",'2) Income'!$F$13:$F$32,"&lt;="&amp;$A803,'2) Income'!$I$13:$I$32,DAY(A803)),SUMIFS('2) Income'!$E$13:$E$32,'2) Income'!$D$13:$D$32,"monthly",'2) Income'!$F$13:$F$32,"&lt;="&amp;$A803,'2) Income'!$I$13:$I$32,"&gt;="&amp;DAY(A803)))))</f>
        <v/>
      </c>
      <c r="AH803" s="8" t="str" cm="1">
        <f t="array" ref="AH803">IF(A803="","",IF(COUNTIF('2) Income'!$D$13:$D$32,"Yearly")=0,0,SUMPRODUCT(--('2) Income'!$D$13:$D$32="Yearly"),--('2) Income'!$F$13:$F$32&lt;=A803),IF(B803="N",--('2) Income'!$I$13:$I$32=DAY(A803)),--('2) Income'!$I$13:$I$32&gt;=DAY(A803))),--(IFERROR(MOD('2) Income'!$H$13:$H$32-MONTH(A803)+12,12),1)=0),'2) Income'!$E$13:$E$32)))</f>
        <v/>
      </c>
      <c r="AI803" s="8" t="str">
        <f>IF(A803="","",IF(COUNTIF('2) Income'!$D$13:$D$32,"one-time")=0,0,SUMIFS('2) Income'!$E$13:$E$32,'2) Income'!$D$13:$D$32,"one-time",'2) Income'!$F$13:$F$32,"="&amp;$A803)))</f>
        <v/>
      </c>
      <c r="AJ803" s="9" t="str">
        <f t="shared" si="61"/>
        <v/>
      </c>
    </row>
    <row r="804" spans="1:36">
      <c r="A804" s="7" t="str">
        <f>IF(A803="","",IF(A803+1&lt;='1) Period'!$E$21,A803+1,""))</f>
        <v/>
      </c>
      <c r="B804" s="7" t="e">
        <f t="shared" si="62"/>
        <v>#VALUE!</v>
      </c>
      <c r="C804" t="e">
        <f t="shared" si="63"/>
        <v>#VALUE!</v>
      </c>
      <c r="D804" s="8" t="str">
        <f>IF(A804="","",IF(TEXT(A804,"dddd")='4) Happy Money'!$E$23,WAllowance,0))</f>
        <v/>
      </c>
      <c r="E804" s="8" t="str">
        <f>IF(A804="","",IF(B804="N",SUMIF(TMonthly[Day of the Month],DAY(A804),TMonthly[Amount]),SUMIF(TMonthly[Day of the Month],"&gt;="&amp;DAY(A804),TMonthly[Amount])))</f>
        <v/>
      </c>
      <c r="F804" s="8" t="str" cm="1">
        <f t="array" ref="F804">IF(A804="","",SUMPRODUCT(--(TYearly[Due Date]&lt;=A804),IF(B804="N",--(TYearly[Day]=DAY(A804)),--(TYearly[Day]&gt;=DAY(A804))),--(IFERROR(MOD(TYearly[Month]-MONTH(A804)+12,12),1)=0),TYearly[Amount]))</f>
        <v/>
      </c>
      <c r="G804" s="8" t="str">
        <f>IF(A804="","",SUMIF(TOneTime[Due Date],A804,TOneTime[Amount]))</f>
        <v/>
      </c>
      <c r="H804" s="8" t="str" cm="1">
        <f t="array" ref="H804">IF(A804="","",IF(COUNTIF(TOther[Frequency],$H$1)=0,0,SUMPRODUCT(--(IFERROR(MOD(A804-TOther[Start Date],7),1)=0),--(TOther[Frequency]=$H$1),--(TOther[Start Date]&lt;=A804),--(TOther[End Date Calc]&gt;=A804),TOther[Amount])))</f>
        <v/>
      </c>
      <c r="I804" s="8" t="str" cm="1">
        <f t="array" ref="I804">IF(A804="","",IF(COUNTIF(TOther[Frequency],$I$1)=0,0,SUMPRODUCT(--(IFERROR(MOD(A804-TOther[Start Date],14),1)=0),--(TOther[Frequency]=$I$1),--(TOther[Start Date]&lt;=A804),--(TOther[End Date Calc]&gt;=A804),TOther[Amount])))</f>
        <v/>
      </c>
      <c r="J804" s="8" t="str">
        <f>IF(A804="","",IF(COUNTIF(TOther[Frequency],$J$1)=0,0,IF(OR(DAY(A804)=1,DAY(A804)=15),SUMIFS(TOther[Amount],TOther[Frequency],$J$1,TOther[Start Date],"&lt;="&amp;$A804,TOther[End Date Calc],"&gt;="&amp;A804),0)))</f>
        <v/>
      </c>
      <c r="K804" s="8" t="str">
        <f>IF(A804="","",IF(COUNTIF(TOther[Frequency],$K$1)=0,0,IF(A804=(A804-DAY(A804)+1+2*7-WEEKDAY(A804-DAY(A804)+8-4,1)),SUMIFS(TOther[Amount],TOther[Frequency],$K$1,TOther[Start Date],"&lt;="&amp;$A804,TOther[End Date Calc],"&gt;="&amp;A804),0)))</f>
        <v/>
      </c>
      <c r="L804" s="8" t="str">
        <f>IF(A804="","",IF(COUNTIF(TOther[Frequency],$L$1)=0,0,IF(A804=(A804-DAY(A804)+1+3*7-WEEKDAY(A804-DAY(A804)+8-4,1)),SUMIFS(TOther[Amount],TOther[Frequency],$L$1,TOther[Start Date],"&lt;="&amp;$A804,TOther[End Date Calc],"&gt;="&amp;A804),0)))</f>
        <v/>
      </c>
      <c r="M804" s="8" t="str">
        <f>IF(A804="","",IF(COUNTIF(TOther[Frequency],$M$1)=0,0,IF(A804=(A804-DAY(A804)+1+4*7-WEEKDAY(A804-DAY(A804)+8-4,1)),SUMIFS(TOther[Amount],TOther[Frequency],$M$1,TOther[Start Date],"&lt;="&amp;$A804,TOther[End Date Calc],"&gt;="&amp;A804),0)))</f>
        <v/>
      </c>
      <c r="N804" s="8" t="str" cm="1">
        <f t="array" ref="N804">IF(A804="","",IF(COUNTIF(TOther[Frequency],$N$1)=0,0,SUMPRODUCT(--(IFERROR(MOD(A804-TOther[Start Date],28),1)=0),--(TOther[Frequency]=$N$1),--(TOther[Start Date]&lt;=A804),--(TOther[End Date Calc]&gt;=A804),TOther[Amount])))</f>
        <v/>
      </c>
      <c r="O804" s="8" t="str" cm="1">
        <f t="array" ref="O804">IF(A804="","",IF(COUNTIF(TOther[Frequency],$O$1)=0,0,SUMPRODUCT(--(IFERROR(MOD(A804-TOther[Start Date],42),1)=0),--(TOther[Frequency]=$O$1),--(TOther[Start Date]&lt;=A804),--(TOther[End Date Calc]&gt;=A804),TOther[Amount])))</f>
        <v/>
      </c>
      <c r="P804" s="8" t="str" cm="1">
        <f t="array" ref="P804">IF(A804="","",IF(COUNTIF(TOther[Frequency],$P$1)=0,0,SUMPRODUCT(--(IFERROR(MOD(A804-TOther[Start Date],56),1)=0),--(TOther[Frequency]=$P$1),--(TOther[Start Date]&lt;=A804),--(TOther[End Date Calc]&gt;=A804),TOther[Amount])))</f>
        <v/>
      </c>
      <c r="Q804" s="8" t="str">
        <f>IF(A804="","",IF(COUNTIF(TOther[Frequency],$Q$1)=0,0,IF(B804="N",SUMIFS(TOther[Amount],TOther[Frequency],$Q$1,TOther[Start Date],"&lt;="&amp;$A804,TOther[End Date Calc],"&gt;="&amp;A804,TOther[Start Day],DAY(A804)),SUMIFS(TOther[Amount],TOther[Frequency],$Q$1,TOther[Start Date],"&lt;="&amp;$A804,TOther[End Date Calc],"&gt;="&amp;A804,TOther[Start Day],"&gt;="&amp;DAY(A804)))))</f>
        <v/>
      </c>
      <c r="R804" s="8" t="str" cm="1">
        <f t="array" ref="R804">IF(A804="","",IF(COUNTIF(TOther[Frequency],R$1)=0,0,SUMPRODUCT(--(TOther[Frequency]=R$1),--(TOther[Start Date]&lt;=A804),--(TOther[End Date Calc]&gt;=A804),IF(B804="N",--(TOther[Start Day]=DAY(A804)),--(TOther[Start Day]&gt;=DAY(A804))),--(IFERROR(MOD(TOther[Start Month]-MONTH(A804)+2,2),1)=0),TOther[Amount])))</f>
        <v/>
      </c>
      <c r="S804" s="8" t="str" cm="1">
        <f t="array" ref="S804">IF(A804="","",IF(COUNTIF(TOther[Frequency],S$1)=0,0,SUMPRODUCT(--(TOther[Frequency]=S$1),--(TOther[Start Date]&lt;=A804),--(TOther[End Date Calc]&gt;=A804),IF(B804="N",--(TOther[Start Day]=DAY(A804)),--(TOther[Start Day]&gt;=DAY(A804))),--(IFERROR(MOD(TOther[Start Month]-MONTH(A804)+3,3),1)=0),TOther[Amount])))</f>
        <v/>
      </c>
      <c r="T804" s="8" t="str" cm="1">
        <f t="array" ref="T804">IF($A804="","",IF(COUNTIF(TOther[Frequency],T$1)=0,0,SUMPRODUCT(--(TOther[Frequency]=T$1),--(TOther[Start Date]&lt;=$A804),--(TOther[End Date Calc]&gt;=$A804),IF($B804="N",--(TOther[Start Day]=DAY($A804)),--(TOther[Start Day]&gt;=DAY($A804))),--(IFERROR(MOD(TOther[Start Month]-MONTH($A804)+4,4),1)=0),TOther[Amount])))</f>
        <v/>
      </c>
      <c r="U804" s="8" t="str" cm="1">
        <f t="array" ref="U804">IF(A804="","",IF(COUNTIF(TOther[Frequency],$U$1)=0,0,SUMPRODUCT(--(TOther[Frequency]=$U$1),--(TOther[Start Date]&lt;=A804),--(TOther[End Date Calc]&gt;=A804),IF(B804="N",--(TOther[Start Day]=DAY(A804)),--(TOther[Start Day]&gt;=DAY(A804))),--(IFERROR(MOD(TOther[Start Month]-MONTH(A804)+6,6),1)=0),TOther[Amount])))</f>
        <v/>
      </c>
      <c r="V804" s="8" t="str" cm="1">
        <f t="array" ref="V804">IF(A804="","",IF(COUNTIF(TOther[Frequency],$V$1)=0,0,SUMPRODUCT(--(TOther[Frequency]=$V$1),--(TOther[Start Date]&lt;=A804),--(TOther[End Date Calc]&gt;=A804),IF(B804="N",--(TOther[Start Day]=DAY(A804)),--(TOther[Start Day]&gt;=DAY(A804))),--(IFERROR(MOD(TOther[Start Month]-MONTH(A804)+12,12),1)=0),TOther[Amount])))</f>
        <v/>
      </c>
      <c r="W804" s="8" t="str">
        <f>IF(A804="","",SUMIFS(TOther[Amount],TOther[Start Date],A804,TOther[Frequency],$W$1))</f>
        <v/>
      </c>
      <c r="X804" s="9" t="str">
        <f t="shared" si="60"/>
        <v/>
      </c>
      <c r="Y804" s="9" t="str">
        <f t="shared" si="64"/>
        <v/>
      </c>
      <c r="Z804" s="8" t="str" cm="1">
        <f t="array" ref="Z804">IF(A804="","",IF(COUNTIF('2) Income'!$D$13:$D$32,"Weekly")=0,0,SUMPRODUCT(--(IFERROR(MOD(A804-'2) Income'!$F$13:$F$32,7),1)=0),--('2) Income'!$D$13:$D$32="Weekly"),--('2) Income'!$F$13:$F$32&lt;=A804),'2) Income'!$E$13:$E$32)))</f>
        <v/>
      </c>
      <c r="AA804" s="8" t="str" cm="1">
        <f t="array" ref="AA804">IF(A804="","",IF(COUNTIF('2) Income'!$D$13:$D$32,"Every Other Week")=0,0,SUMPRODUCT(--(IFERROR(MOD(A804-'2) Income'!$F$13:$F$32,14),1)=0),--('2) Income'!$D$13:$D$32="Every Other Week"),--('2) Income'!$F$13:$F$32&lt;=A804),'2) Income'!$E$13:$E$32)))</f>
        <v/>
      </c>
      <c r="AB804" s="8" t="str">
        <f>IF(A804="","",IF(COUNTIF('2) Income'!$D$13:$D$32,"1st and 15th")=0,0,IF(OR(DAY(A804)=1,DAY(A804)=15),SUMIFS('2) Income'!$E$13:$E$32,'2) Income'!$D$13:$D$32,"1st and 15th",'2) Income'!$F$13:$F$32,"&lt;="&amp;$A804),0)))</f>
        <v/>
      </c>
      <c r="AC804" s="8" t="str">
        <f>IF(A804="","",IF(COUNTIF('2) Income'!$D$13:$D$32,"2nd Wednesday")=0,0,IF(A804=(A804-DAY(A804)+1+2*7-WEEKDAY(A804-DAY(A804)+8-4,1)),SUMIFS('2) Income'!$E$13:$E$32,'2) Income'!$D$13:$D$32,"2nd Wednesday",'2) Income'!$F$13:$F$32,"&lt;="&amp;$A804),0)))</f>
        <v/>
      </c>
      <c r="AD804" s="8" t="str">
        <f>IF(A804="","",IF(COUNTIF('2) Income'!$D$13:$D$32,"3rd Wednesday")=0,0,IF(A804=(A804-DAY(A804)+1+3*7-WEEKDAY(A804-DAY(A804)+8-4,1)),SUMIFS('2) Income'!$E$13:$E$32,'2) Income'!$D$13:$D$32,"3rd Wednesday",'2) Income'!$F$13:$F$32,"&lt;="&amp;$A804),0)))</f>
        <v/>
      </c>
      <c r="AE804" s="8" t="str">
        <f>IF(A804="","",IF(COUNTIF('2) Income'!$D$13:$D$32,"4th Wednesday")=0,0,IF(A804=(A804-DAY(A804)+1+4*7-WEEKDAY(A804-DAY(A804)+8-4,1)),SUMIFS('2) Income'!$E$13:$E$32,'2) Income'!$D$13:$D$32,"4th Wednesday",'2) Income'!$F$13:$F$32,"&lt;="&amp;$A804),0)))</f>
        <v/>
      </c>
      <c r="AF804" s="8" t="str" cm="1">
        <f t="array" ref="AF804">IF(A804="","",IF(COUNTIF('2) Income'!$D$13:$D$32,"Every 4 Weeks")=0,0,SUMPRODUCT(--(IFERROR(MOD(A804-'2) Income'!$F$13:$F$32,28),1)=0),--('2) Income'!$D$13:$D$32="Every 4 Weeks"),--('2) Income'!$F$13:$F$32&lt;=A804),'2) Income'!$E$13:$E$32)))</f>
        <v/>
      </c>
      <c r="AG804" s="8" t="str">
        <f>IF(A804="","",IF(COUNTIF('2) Income'!$D$13:$D$32,"Monthly")=0,0,IF(B804="N",SUMIFS('2) Income'!$E$13:$E$32,'2) Income'!$D$13:$D$32,"monthly",'2) Income'!$F$13:$F$32,"&lt;="&amp;$A804,'2) Income'!$I$13:$I$32,DAY(A804)),SUMIFS('2) Income'!$E$13:$E$32,'2) Income'!$D$13:$D$32,"monthly",'2) Income'!$F$13:$F$32,"&lt;="&amp;$A804,'2) Income'!$I$13:$I$32,"&gt;="&amp;DAY(A804)))))</f>
        <v/>
      </c>
      <c r="AH804" s="8" t="str" cm="1">
        <f t="array" ref="AH804">IF(A804="","",IF(COUNTIF('2) Income'!$D$13:$D$32,"Yearly")=0,0,SUMPRODUCT(--('2) Income'!$D$13:$D$32="Yearly"),--('2) Income'!$F$13:$F$32&lt;=A804),IF(B804="N",--('2) Income'!$I$13:$I$32=DAY(A804)),--('2) Income'!$I$13:$I$32&gt;=DAY(A804))),--(IFERROR(MOD('2) Income'!$H$13:$H$32-MONTH(A804)+12,12),1)=0),'2) Income'!$E$13:$E$32)))</f>
        <v/>
      </c>
      <c r="AI804" s="8" t="str">
        <f>IF(A804="","",IF(COUNTIF('2) Income'!$D$13:$D$32,"one-time")=0,0,SUMIFS('2) Income'!$E$13:$E$32,'2) Income'!$D$13:$D$32,"one-time",'2) Income'!$F$13:$F$32,"="&amp;$A804)))</f>
        <v/>
      </c>
      <c r="AJ804" s="9" t="str">
        <f t="shared" si="61"/>
        <v/>
      </c>
    </row>
    <row r="805" spans="1:36">
      <c r="A805" s="7" t="str">
        <f>IF(A804="","",IF(A804+1&lt;='1) Period'!$E$21,A804+1,""))</f>
        <v/>
      </c>
      <c r="B805" s="7" t="e">
        <f t="shared" si="62"/>
        <v>#VALUE!</v>
      </c>
      <c r="C805" t="e">
        <f t="shared" si="63"/>
        <v>#VALUE!</v>
      </c>
      <c r="D805" s="8" t="str">
        <f>IF(A805="","",IF(TEXT(A805,"dddd")='4) Happy Money'!$E$23,WAllowance,0))</f>
        <v/>
      </c>
      <c r="E805" s="8" t="str">
        <f>IF(A805="","",IF(B805="N",SUMIF(TMonthly[Day of the Month],DAY(A805),TMonthly[Amount]),SUMIF(TMonthly[Day of the Month],"&gt;="&amp;DAY(A805),TMonthly[Amount])))</f>
        <v/>
      </c>
      <c r="F805" s="8" t="str" cm="1">
        <f t="array" ref="F805">IF(A805="","",SUMPRODUCT(--(TYearly[Due Date]&lt;=A805),IF(B805="N",--(TYearly[Day]=DAY(A805)),--(TYearly[Day]&gt;=DAY(A805))),--(IFERROR(MOD(TYearly[Month]-MONTH(A805)+12,12),1)=0),TYearly[Amount]))</f>
        <v/>
      </c>
      <c r="G805" s="8" t="str">
        <f>IF(A805="","",SUMIF(TOneTime[Due Date],A805,TOneTime[Amount]))</f>
        <v/>
      </c>
      <c r="H805" s="8" t="str" cm="1">
        <f t="array" ref="H805">IF(A805="","",IF(COUNTIF(TOther[Frequency],$H$1)=0,0,SUMPRODUCT(--(IFERROR(MOD(A805-TOther[Start Date],7),1)=0),--(TOther[Frequency]=$H$1),--(TOther[Start Date]&lt;=A805),--(TOther[End Date Calc]&gt;=A805),TOther[Amount])))</f>
        <v/>
      </c>
      <c r="I805" s="8" t="str" cm="1">
        <f t="array" ref="I805">IF(A805="","",IF(COUNTIF(TOther[Frequency],$I$1)=0,0,SUMPRODUCT(--(IFERROR(MOD(A805-TOther[Start Date],14),1)=0),--(TOther[Frequency]=$I$1),--(TOther[Start Date]&lt;=A805),--(TOther[End Date Calc]&gt;=A805),TOther[Amount])))</f>
        <v/>
      </c>
      <c r="J805" s="8" t="str">
        <f>IF(A805="","",IF(COUNTIF(TOther[Frequency],$J$1)=0,0,IF(OR(DAY(A805)=1,DAY(A805)=15),SUMIFS(TOther[Amount],TOther[Frequency],$J$1,TOther[Start Date],"&lt;="&amp;$A805,TOther[End Date Calc],"&gt;="&amp;A805),0)))</f>
        <v/>
      </c>
      <c r="K805" s="8" t="str">
        <f>IF(A805="","",IF(COUNTIF(TOther[Frequency],$K$1)=0,0,IF(A805=(A805-DAY(A805)+1+2*7-WEEKDAY(A805-DAY(A805)+8-4,1)),SUMIFS(TOther[Amount],TOther[Frequency],$K$1,TOther[Start Date],"&lt;="&amp;$A805,TOther[End Date Calc],"&gt;="&amp;A805),0)))</f>
        <v/>
      </c>
      <c r="L805" s="8" t="str">
        <f>IF(A805="","",IF(COUNTIF(TOther[Frequency],$L$1)=0,0,IF(A805=(A805-DAY(A805)+1+3*7-WEEKDAY(A805-DAY(A805)+8-4,1)),SUMIFS(TOther[Amount],TOther[Frequency],$L$1,TOther[Start Date],"&lt;="&amp;$A805,TOther[End Date Calc],"&gt;="&amp;A805),0)))</f>
        <v/>
      </c>
      <c r="M805" s="8" t="str">
        <f>IF(A805="","",IF(COUNTIF(TOther[Frequency],$M$1)=0,0,IF(A805=(A805-DAY(A805)+1+4*7-WEEKDAY(A805-DAY(A805)+8-4,1)),SUMIFS(TOther[Amount],TOther[Frequency],$M$1,TOther[Start Date],"&lt;="&amp;$A805,TOther[End Date Calc],"&gt;="&amp;A805),0)))</f>
        <v/>
      </c>
      <c r="N805" s="8" t="str" cm="1">
        <f t="array" ref="N805">IF(A805="","",IF(COUNTIF(TOther[Frequency],$N$1)=0,0,SUMPRODUCT(--(IFERROR(MOD(A805-TOther[Start Date],28),1)=0),--(TOther[Frequency]=$N$1),--(TOther[Start Date]&lt;=A805),--(TOther[End Date Calc]&gt;=A805),TOther[Amount])))</f>
        <v/>
      </c>
      <c r="O805" s="8" t="str" cm="1">
        <f t="array" ref="O805">IF(A805="","",IF(COUNTIF(TOther[Frequency],$O$1)=0,0,SUMPRODUCT(--(IFERROR(MOD(A805-TOther[Start Date],42),1)=0),--(TOther[Frequency]=$O$1),--(TOther[Start Date]&lt;=A805),--(TOther[End Date Calc]&gt;=A805),TOther[Amount])))</f>
        <v/>
      </c>
      <c r="P805" s="8" t="str" cm="1">
        <f t="array" ref="P805">IF(A805="","",IF(COUNTIF(TOther[Frequency],$P$1)=0,0,SUMPRODUCT(--(IFERROR(MOD(A805-TOther[Start Date],56),1)=0),--(TOther[Frequency]=$P$1),--(TOther[Start Date]&lt;=A805),--(TOther[End Date Calc]&gt;=A805),TOther[Amount])))</f>
        <v/>
      </c>
      <c r="Q805" s="8" t="str">
        <f>IF(A805="","",IF(COUNTIF(TOther[Frequency],$Q$1)=0,0,IF(B805="N",SUMIFS(TOther[Amount],TOther[Frequency],$Q$1,TOther[Start Date],"&lt;="&amp;$A805,TOther[End Date Calc],"&gt;="&amp;A805,TOther[Start Day],DAY(A805)),SUMIFS(TOther[Amount],TOther[Frequency],$Q$1,TOther[Start Date],"&lt;="&amp;$A805,TOther[End Date Calc],"&gt;="&amp;A805,TOther[Start Day],"&gt;="&amp;DAY(A805)))))</f>
        <v/>
      </c>
      <c r="R805" s="8" t="str" cm="1">
        <f t="array" ref="R805">IF(A805="","",IF(COUNTIF(TOther[Frequency],R$1)=0,0,SUMPRODUCT(--(TOther[Frequency]=R$1),--(TOther[Start Date]&lt;=A805),--(TOther[End Date Calc]&gt;=A805),IF(B805="N",--(TOther[Start Day]=DAY(A805)),--(TOther[Start Day]&gt;=DAY(A805))),--(IFERROR(MOD(TOther[Start Month]-MONTH(A805)+2,2),1)=0),TOther[Amount])))</f>
        <v/>
      </c>
      <c r="S805" s="8" t="str" cm="1">
        <f t="array" ref="S805">IF(A805="","",IF(COUNTIF(TOther[Frequency],S$1)=0,0,SUMPRODUCT(--(TOther[Frequency]=S$1),--(TOther[Start Date]&lt;=A805),--(TOther[End Date Calc]&gt;=A805),IF(B805="N",--(TOther[Start Day]=DAY(A805)),--(TOther[Start Day]&gt;=DAY(A805))),--(IFERROR(MOD(TOther[Start Month]-MONTH(A805)+3,3),1)=0),TOther[Amount])))</f>
        <v/>
      </c>
      <c r="T805" s="8" t="str" cm="1">
        <f t="array" ref="T805">IF($A805="","",IF(COUNTIF(TOther[Frequency],T$1)=0,0,SUMPRODUCT(--(TOther[Frequency]=T$1),--(TOther[Start Date]&lt;=$A805),--(TOther[End Date Calc]&gt;=$A805),IF($B805="N",--(TOther[Start Day]=DAY($A805)),--(TOther[Start Day]&gt;=DAY($A805))),--(IFERROR(MOD(TOther[Start Month]-MONTH($A805)+4,4),1)=0),TOther[Amount])))</f>
        <v/>
      </c>
      <c r="U805" s="8" t="str" cm="1">
        <f t="array" ref="U805">IF(A805="","",IF(COUNTIF(TOther[Frequency],$U$1)=0,0,SUMPRODUCT(--(TOther[Frequency]=$U$1),--(TOther[Start Date]&lt;=A805),--(TOther[End Date Calc]&gt;=A805),IF(B805="N",--(TOther[Start Day]=DAY(A805)),--(TOther[Start Day]&gt;=DAY(A805))),--(IFERROR(MOD(TOther[Start Month]-MONTH(A805)+6,6),1)=0),TOther[Amount])))</f>
        <v/>
      </c>
      <c r="V805" s="8" t="str" cm="1">
        <f t="array" ref="V805">IF(A805="","",IF(COUNTIF(TOther[Frequency],$V$1)=0,0,SUMPRODUCT(--(TOther[Frequency]=$V$1),--(TOther[Start Date]&lt;=A805),--(TOther[End Date Calc]&gt;=A805),IF(B805="N",--(TOther[Start Day]=DAY(A805)),--(TOther[Start Day]&gt;=DAY(A805))),--(IFERROR(MOD(TOther[Start Month]-MONTH(A805)+12,12),1)=0),TOther[Amount])))</f>
        <v/>
      </c>
      <c r="W805" s="8" t="str">
        <f>IF(A805="","",SUMIFS(TOther[Amount],TOther[Start Date],A805,TOther[Frequency],$W$1))</f>
        <v/>
      </c>
      <c r="X805" s="9" t="str">
        <f t="shared" si="60"/>
        <v/>
      </c>
      <c r="Y805" s="9" t="str">
        <f t="shared" si="64"/>
        <v/>
      </c>
      <c r="Z805" s="8" t="str" cm="1">
        <f t="array" ref="Z805">IF(A805="","",IF(COUNTIF('2) Income'!$D$13:$D$32,"Weekly")=0,0,SUMPRODUCT(--(IFERROR(MOD(A805-'2) Income'!$F$13:$F$32,7),1)=0),--('2) Income'!$D$13:$D$32="Weekly"),--('2) Income'!$F$13:$F$32&lt;=A805),'2) Income'!$E$13:$E$32)))</f>
        <v/>
      </c>
      <c r="AA805" s="8" t="str" cm="1">
        <f t="array" ref="AA805">IF(A805="","",IF(COUNTIF('2) Income'!$D$13:$D$32,"Every Other Week")=0,0,SUMPRODUCT(--(IFERROR(MOD(A805-'2) Income'!$F$13:$F$32,14),1)=0),--('2) Income'!$D$13:$D$32="Every Other Week"),--('2) Income'!$F$13:$F$32&lt;=A805),'2) Income'!$E$13:$E$32)))</f>
        <v/>
      </c>
      <c r="AB805" s="8" t="str">
        <f>IF(A805="","",IF(COUNTIF('2) Income'!$D$13:$D$32,"1st and 15th")=0,0,IF(OR(DAY(A805)=1,DAY(A805)=15),SUMIFS('2) Income'!$E$13:$E$32,'2) Income'!$D$13:$D$32,"1st and 15th",'2) Income'!$F$13:$F$32,"&lt;="&amp;$A805),0)))</f>
        <v/>
      </c>
      <c r="AC805" s="8" t="str">
        <f>IF(A805="","",IF(COUNTIF('2) Income'!$D$13:$D$32,"2nd Wednesday")=0,0,IF(A805=(A805-DAY(A805)+1+2*7-WEEKDAY(A805-DAY(A805)+8-4,1)),SUMIFS('2) Income'!$E$13:$E$32,'2) Income'!$D$13:$D$32,"2nd Wednesday",'2) Income'!$F$13:$F$32,"&lt;="&amp;$A805),0)))</f>
        <v/>
      </c>
      <c r="AD805" s="8" t="str">
        <f>IF(A805="","",IF(COUNTIF('2) Income'!$D$13:$D$32,"3rd Wednesday")=0,0,IF(A805=(A805-DAY(A805)+1+3*7-WEEKDAY(A805-DAY(A805)+8-4,1)),SUMIFS('2) Income'!$E$13:$E$32,'2) Income'!$D$13:$D$32,"3rd Wednesday",'2) Income'!$F$13:$F$32,"&lt;="&amp;$A805),0)))</f>
        <v/>
      </c>
      <c r="AE805" s="8" t="str">
        <f>IF(A805="","",IF(COUNTIF('2) Income'!$D$13:$D$32,"4th Wednesday")=0,0,IF(A805=(A805-DAY(A805)+1+4*7-WEEKDAY(A805-DAY(A805)+8-4,1)),SUMIFS('2) Income'!$E$13:$E$32,'2) Income'!$D$13:$D$32,"4th Wednesday",'2) Income'!$F$13:$F$32,"&lt;="&amp;$A805),0)))</f>
        <v/>
      </c>
      <c r="AF805" s="8" t="str" cm="1">
        <f t="array" ref="AF805">IF(A805="","",IF(COUNTIF('2) Income'!$D$13:$D$32,"Every 4 Weeks")=0,0,SUMPRODUCT(--(IFERROR(MOD(A805-'2) Income'!$F$13:$F$32,28),1)=0),--('2) Income'!$D$13:$D$32="Every 4 Weeks"),--('2) Income'!$F$13:$F$32&lt;=A805),'2) Income'!$E$13:$E$32)))</f>
        <v/>
      </c>
      <c r="AG805" s="8" t="str">
        <f>IF(A805="","",IF(COUNTIF('2) Income'!$D$13:$D$32,"Monthly")=0,0,IF(B805="N",SUMIFS('2) Income'!$E$13:$E$32,'2) Income'!$D$13:$D$32,"monthly",'2) Income'!$F$13:$F$32,"&lt;="&amp;$A805,'2) Income'!$I$13:$I$32,DAY(A805)),SUMIFS('2) Income'!$E$13:$E$32,'2) Income'!$D$13:$D$32,"monthly",'2) Income'!$F$13:$F$32,"&lt;="&amp;$A805,'2) Income'!$I$13:$I$32,"&gt;="&amp;DAY(A805)))))</f>
        <v/>
      </c>
      <c r="AH805" s="8" t="str" cm="1">
        <f t="array" ref="AH805">IF(A805="","",IF(COUNTIF('2) Income'!$D$13:$D$32,"Yearly")=0,0,SUMPRODUCT(--('2) Income'!$D$13:$D$32="Yearly"),--('2) Income'!$F$13:$F$32&lt;=A805),IF(B805="N",--('2) Income'!$I$13:$I$32=DAY(A805)),--('2) Income'!$I$13:$I$32&gt;=DAY(A805))),--(IFERROR(MOD('2) Income'!$H$13:$H$32-MONTH(A805)+12,12),1)=0),'2) Income'!$E$13:$E$32)))</f>
        <v/>
      </c>
      <c r="AI805" s="8" t="str">
        <f>IF(A805="","",IF(COUNTIF('2) Income'!$D$13:$D$32,"one-time")=0,0,SUMIFS('2) Income'!$E$13:$E$32,'2) Income'!$D$13:$D$32,"one-time",'2) Income'!$F$13:$F$32,"="&amp;$A805)))</f>
        <v/>
      </c>
      <c r="AJ805" s="9" t="str">
        <f t="shared" si="61"/>
        <v/>
      </c>
    </row>
    <row r="806" spans="1:36">
      <c r="A806" s="7" t="str">
        <f>IF(A805="","",IF(A805+1&lt;='1) Period'!$E$21,A805+1,""))</f>
        <v/>
      </c>
      <c r="B806" s="7" t="e">
        <f t="shared" si="62"/>
        <v>#VALUE!</v>
      </c>
      <c r="C806" t="e">
        <f t="shared" si="63"/>
        <v>#VALUE!</v>
      </c>
      <c r="D806" s="8" t="str">
        <f>IF(A806="","",IF(TEXT(A806,"dddd")='4) Happy Money'!$E$23,WAllowance,0))</f>
        <v/>
      </c>
      <c r="E806" s="8" t="str">
        <f>IF(A806="","",IF(B806="N",SUMIF(TMonthly[Day of the Month],DAY(A806),TMonthly[Amount]),SUMIF(TMonthly[Day of the Month],"&gt;="&amp;DAY(A806),TMonthly[Amount])))</f>
        <v/>
      </c>
      <c r="F806" s="8" t="str" cm="1">
        <f t="array" ref="F806">IF(A806="","",SUMPRODUCT(--(TYearly[Due Date]&lt;=A806),IF(B806="N",--(TYearly[Day]=DAY(A806)),--(TYearly[Day]&gt;=DAY(A806))),--(IFERROR(MOD(TYearly[Month]-MONTH(A806)+12,12),1)=0),TYearly[Amount]))</f>
        <v/>
      </c>
      <c r="G806" s="8" t="str">
        <f>IF(A806="","",SUMIF(TOneTime[Due Date],A806,TOneTime[Amount]))</f>
        <v/>
      </c>
      <c r="H806" s="8" t="str" cm="1">
        <f t="array" ref="H806">IF(A806="","",IF(COUNTIF(TOther[Frequency],$H$1)=0,0,SUMPRODUCT(--(IFERROR(MOD(A806-TOther[Start Date],7),1)=0),--(TOther[Frequency]=$H$1),--(TOther[Start Date]&lt;=A806),--(TOther[End Date Calc]&gt;=A806),TOther[Amount])))</f>
        <v/>
      </c>
      <c r="I806" s="8" t="str" cm="1">
        <f t="array" ref="I806">IF(A806="","",IF(COUNTIF(TOther[Frequency],$I$1)=0,0,SUMPRODUCT(--(IFERROR(MOD(A806-TOther[Start Date],14),1)=0),--(TOther[Frequency]=$I$1),--(TOther[Start Date]&lt;=A806),--(TOther[End Date Calc]&gt;=A806),TOther[Amount])))</f>
        <v/>
      </c>
      <c r="J806" s="8" t="str">
        <f>IF(A806="","",IF(COUNTIF(TOther[Frequency],$J$1)=0,0,IF(OR(DAY(A806)=1,DAY(A806)=15),SUMIFS(TOther[Amount],TOther[Frequency],$J$1,TOther[Start Date],"&lt;="&amp;$A806,TOther[End Date Calc],"&gt;="&amp;A806),0)))</f>
        <v/>
      </c>
      <c r="K806" s="8" t="str">
        <f>IF(A806="","",IF(COUNTIF(TOther[Frequency],$K$1)=0,0,IF(A806=(A806-DAY(A806)+1+2*7-WEEKDAY(A806-DAY(A806)+8-4,1)),SUMIFS(TOther[Amount],TOther[Frequency],$K$1,TOther[Start Date],"&lt;="&amp;$A806,TOther[End Date Calc],"&gt;="&amp;A806),0)))</f>
        <v/>
      </c>
      <c r="L806" s="8" t="str">
        <f>IF(A806="","",IF(COUNTIF(TOther[Frequency],$L$1)=0,0,IF(A806=(A806-DAY(A806)+1+3*7-WEEKDAY(A806-DAY(A806)+8-4,1)),SUMIFS(TOther[Amount],TOther[Frequency],$L$1,TOther[Start Date],"&lt;="&amp;$A806,TOther[End Date Calc],"&gt;="&amp;A806),0)))</f>
        <v/>
      </c>
      <c r="M806" s="8" t="str">
        <f>IF(A806="","",IF(COUNTIF(TOther[Frequency],$M$1)=0,0,IF(A806=(A806-DAY(A806)+1+4*7-WEEKDAY(A806-DAY(A806)+8-4,1)),SUMIFS(TOther[Amount],TOther[Frequency],$M$1,TOther[Start Date],"&lt;="&amp;$A806,TOther[End Date Calc],"&gt;="&amp;A806),0)))</f>
        <v/>
      </c>
      <c r="N806" s="8" t="str" cm="1">
        <f t="array" ref="N806">IF(A806="","",IF(COUNTIF(TOther[Frequency],$N$1)=0,0,SUMPRODUCT(--(IFERROR(MOD(A806-TOther[Start Date],28),1)=0),--(TOther[Frequency]=$N$1),--(TOther[Start Date]&lt;=A806),--(TOther[End Date Calc]&gt;=A806),TOther[Amount])))</f>
        <v/>
      </c>
      <c r="O806" s="8" t="str" cm="1">
        <f t="array" ref="O806">IF(A806="","",IF(COUNTIF(TOther[Frequency],$O$1)=0,0,SUMPRODUCT(--(IFERROR(MOD(A806-TOther[Start Date],42),1)=0),--(TOther[Frequency]=$O$1),--(TOther[Start Date]&lt;=A806),--(TOther[End Date Calc]&gt;=A806),TOther[Amount])))</f>
        <v/>
      </c>
      <c r="P806" s="8" t="str" cm="1">
        <f t="array" ref="P806">IF(A806="","",IF(COUNTIF(TOther[Frequency],$P$1)=0,0,SUMPRODUCT(--(IFERROR(MOD(A806-TOther[Start Date],56),1)=0),--(TOther[Frequency]=$P$1),--(TOther[Start Date]&lt;=A806),--(TOther[End Date Calc]&gt;=A806),TOther[Amount])))</f>
        <v/>
      </c>
      <c r="Q806" s="8" t="str">
        <f>IF(A806="","",IF(COUNTIF(TOther[Frequency],$Q$1)=0,0,IF(B806="N",SUMIFS(TOther[Amount],TOther[Frequency],$Q$1,TOther[Start Date],"&lt;="&amp;$A806,TOther[End Date Calc],"&gt;="&amp;A806,TOther[Start Day],DAY(A806)),SUMIFS(TOther[Amount],TOther[Frequency],$Q$1,TOther[Start Date],"&lt;="&amp;$A806,TOther[End Date Calc],"&gt;="&amp;A806,TOther[Start Day],"&gt;="&amp;DAY(A806)))))</f>
        <v/>
      </c>
      <c r="R806" s="8" t="str" cm="1">
        <f t="array" ref="R806">IF(A806="","",IF(COUNTIF(TOther[Frequency],R$1)=0,0,SUMPRODUCT(--(TOther[Frequency]=R$1),--(TOther[Start Date]&lt;=A806),--(TOther[End Date Calc]&gt;=A806),IF(B806="N",--(TOther[Start Day]=DAY(A806)),--(TOther[Start Day]&gt;=DAY(A806))),--(IFERROR(MOD(TOther[Start Month]-MONTH(A806)+2,2),1)=0),TOther[Amount])))</f>
        <v/>
      </c>
      <c r="S806" s="8" t="str" cm="1">
        <f t="array" ref="S806">IF(A806="","",IF(COUNTIF(TOther[Frequency],S$1)=0,0,SUMPRODUCT(--(TOther[Frequency]=S$1),--(TOther[Start Date]&lt;=A806),--(TOther[End Date Calc]&gt;=A806),IF(B806="N",--(TOther[Start Day]=DAY(A806)),--(TOther[Start Day]&gt;=DAY(A806))),--(IFERROR(MOD(TOther[Start Month]-MONTH(A806)+3,3),1)=0),TOther[Amount])))</f>
        <v/>
      </c>
      <c r="T806" s="8" t="str" cm="1">
        <f t="array" ref="T806">IF($A806="","",IF(COUNTIF(TOther[Frequency],T$1)=0,0,SUMPRODUCT(--(TOther[Frequency]=T$1),--(TOther[Start Date]&lt;=$A806),--(TOther[End Date Calc]&gt;=$A806),IF($B806="N",--(TOther[Start Day]=DAY($A806)),--(TOther[Start Day]&gt;=DAY($A806))),--(IFERROR(MOD(TOther[Start Month]-MONTH($A806)+4,4),1)=0),TOther[Amount])))</f>
        <v/>
      </c>
      <c r="U806" s="8" t="str" cm="1">
        <f t="array" ref="U806">IF(A806="","",IF(COUNTIF(TOther[Frequency],$U$1)=0,0,SUMPRODUCT(--(TOther[Frequency]=$U$1),--(TOther[Start Date]&lt;=A806),--(TOther[End Date Calc]&gt;=A806),IF(B806="N",--(TOther[Start Day]=DAY(A806)),--(TOther[Start Day]&gt;=DAY(A806))),--(IFERROR(MOD(TOther[Start Month]-MONTH(A806)+6,6),1)=0),TOther[Amount])))</f>
        <v/>
      </c>
      <c r="V806" s="8" t="str" cm="1">
        <f t="array" ref="V806">IF(A806="","",IF(COUNTIF(TOther[Frequency],$V$1)=0,0,SUMPRODUCT(--(TOther[Frequency]=$V$1),--(TOther[Start Date]&lt;=A806),--(TOther[End Date Calc]&gt;=A806),IF(B806="N",--(TOther[Start Day]=DAY(A806)),--(TOther[Start Day]&gt;=DAY(A806))),--(IFERROR(MOD(TOther[Start Month]-MONTH(A806)+12,12),1)=0),TOther[Amount])))</f>
        <v/>
      </c>
      <c r="W806" s="8" t="str">
        <f>IF(A806="","",SUMIFS(TOther[Amount],TOther[Start Date],A806,TOther[Frequency],$W$1))</f>
        <v/>
      </c>
      <c r="X806" s="9" t="str">
        <f t="shared" si="60"/>
        <v/>
      </c>
      <c r="Y806" s="9" t="str">
        <f t="shared" si="64"/>
        <v/>
      </c>
      <c r="Z806" s="8" t="str" cm="1">
        <f t="array" ref="Z806">IF(A806="","",IF(COUNTIF('2) Income'!$D$13:$D$32,"Weekly")=0,0,SUMPRODUCT(--(IFERROR(MOD(A806-'2) Income'!$F$13:$F$32,7),1)=0),--('2) Income'!$D$13:$D$32="Weekly"),--('2) Income'!$F$13:$F$32&lt;=A806),'2) Income'!$E$13:$E$32)))</f>
        <v/>
      </c>
      <c r="AA806" s="8" t="str" cm="1">
        <f t="array" ref="AA806">IF(A806="","",IF(COUNTIF('2) Income'!$D$13:$D$32,"Every Other Week")=0,0,SUMPRODUCT(--(IFERROR(MOD(A806-'2) Income'!$F$13:$F$32,14),1)=0),--('2) Income'!$D$13:$D$32="Every Other Week"),--('2) Income'!$F$13:$F$32&lt;=A806),'2) Income'!$E$13:$E$32)))</f>
        <v/>
      </c>
      <c r="AB806" s="8" t="str">
        <f>IF(A806="","",IF(COUNTIF('2) Income'!$D$13:$D$32,"1st and 15th")=0,0,IF(OR(DAY(A806)=1,DAY(A806)=15),SUMIFS('2) Income'!$E$13:$E$32,'2) Income'!$D$13:$D$32,"1st and 15th",'2) Income'!$F$13:$F$32,"&lt;="&amp;$A806),0)))</f>
        <v/>
      </c>
      <c r="AC806" s="8" t="str">
        <f>IF(A806="","",IF(COUNTIF('2) Income'!$D$13:$D$32,"2nd Wednesday")=0,0,IF(A806=(A806-DAY(A806)+1+2*7-WEEKDAY(A806-DAY(A806)+8-4,1)),SUMIFS('2) Income'!$E$13:$E$32,'2) Income'!$D$13:$D$32,"2nd Wednesday",'2) Income'!$F$13:$F$32,"&lt;="&amp;$A806),0)))</f>
        <v/>
      </c>
      <c r="AD806" s="8" t="str">
        <f>IF(A806="","",IF(COUNTIF('2) Income'!$D$13:$D$32,"3rd Wednesday")=0,0,IF(A806=(A806-DAY(A806)+1+3*7-WEEKDAY(A806-DAY(A806)+8-4,1)),SUMIFS('2) Income'!$E$13:$E$32,'2) Income'!$D$13:$D$32,"3rd Wednesday",'2) Income'!$F$13:$F$32,"&lt;="&amp;$A806),0)))</f>
        <v/>
      </c>
      <c r="AE806" s="8" t="str">
        <f>IF(A806="","",IF(COUNTIF('2) Income'!$D$13:$D$32,"4th Wednesday")=0,0,IF(A806=(A806-DAY(A806)+1+4*7-WEEKDAY(A806-DAY(A806)+8-4,1)),SUMIFS('2) Income'!$E$13:$E$32,'2) Income'!$D$13:$D$32,"4th Wednesday",'2) Income'!$F$13:$F$32,"&lt;="&amp;$A806),0)))</f>
        <v/>
      </c>
      <c r="AF806" s="8" t="str" cm="1">
        <f t="array" ref="AF806">IF(A806="","",IF(COUNTIF('2) Income'!$D$13:$D$32,"Every 4 Weeks")=0,0,SUMPRODUCT(--(IFERROR(MOD(A806-'2) Income'!$F$13:$F$32,28),1)=0),--('2) Income'!$D$13:$D$32="Every 4 Weeks"),--('2) Income'!$F$13:$F$32&lt;=A806),'2) Income'!$E$13:$E$32)))</f>
        <v/>
      </c>
      <c r="AG806" s="8" t="str">
        <f>IF(A806="","",IF(COUNTIF('2) Income'!$D$13:$D$32,"Monthly")=0,0,IF(B806="N",SUMIFS('2) Income'!$E$13:$E$32,'2) Income'!$D$13:$D$32,"monthly",'2) Income'!$F$13:$F$32,"&lt;="&amp;$A806,'2) Income'!$I$13:$I$32,DAY(A806)),SUMIFS('2) Income'!$E$13:$E$32,'2) Income'!$D$13:$D$32,"monthly",'2) Income'!$F$13:$F$32,"&lt;="&amp;$A806,'2) Income'!$I$13:$I$32,"&gt;="&amp;DAY(A806)))))</f>
        <v/>
      </c>
      <c r="AH806" s="8" t="str" cm="1">
        <f t="array" ref="AH806">IF(A806="","",IF(COUNTIF('2) Income'!$D$13:$D$32,"Yearly")=0,0,SUMPRODUCT(--('2) Income'!$D$13:$D$32="Yearly"),--('2) Income'!$F$13:$F$32&lt;=A806),IF(B806="N",--('2) Income'!$I$13:$I$32=DAY(A806)),--('2) Income'!$I$13:$I$32&gt;=DAY(A806))),--(IFERROR(MOD('2) Income'!$H$13:$H$32-MONTH(A806)+12,12),1)=0),'2) Income'!$E$13:$E$32)))</f>
        <v/>
      </c>
      <c r="AI806" s="8" t="str">
        <f>IF(A806="","",IF(COUNTIF('2) Income'!$D$13:$D$32,"one-time")=0,0,SUMIFS('2) Income'!$E$13:$E$32,'2) Income'!$D$13:$D$32,"one-time",'2) Income'!$F$13:$F$32,"="&amp;$A806)))</f>
        <v/>
      </c>
      <c r="AJ806" s="9" t="str">
        <f t="shared" si="61"/>
        <v/>
      </c>
    </row>
    <row r="807" spans="1:36">
      <c r="A807" s="7" t="str">
        <f>IF(A806="","",IF(A806+1&lt;='1) Period'!$E$21,A806+1,""))</f>
        <v/>
      </c>
      <c r="B807" s="7" t="e">
        <f t="shared" si="62"/>
        <v>#VALUE!</v>
      </c>
      <c r="C807" t="e">
        <f t="shared" si="63"/>
        <v>#VALUE!</v>
      </c>
      <c r="D807" s="8" t="str">
        <f>IF(A807="","",IF(TEXT(A807,"dddd")='4) Happy Money'!$E$23,WAllowance,0))</f>
        <v/>
      </c>
      <c r="E807" s="8" t="str">
        <f>IF(A807="","",IF(B807="N",SUMIF(TMonthly[Day of the Month],DAY(A807),TMonthly[Amount]),SUMIF(TMonthly[Day of the Month],"&gt;="&amp;DAY(A807),TMonthly[Amount])))</f>
        <v/>
      </c>
      <c r="F807" s="8" t="str" cm="1">
        <f t="array" ref="F807">IF(A807="","",SUMPRODUCT(--(TYearly[Due Date]&lt;=A807),IF(B807="N",--(TYearly[Day]=DAY(A807)),--(TYearly[Day]&gt;=DAY(A807))),--(IFERROR(MOD(TYearly[Month]-MONTH(A807)+12,12),1)=0),TYearly[Amount]))</f>
        <v/>
      </c>
      <c r="G807" s="8" t="str">
        <f>IF(A807="","",SUMIF(TOneTime[Due Date],A807,TOneTime[Amount]))</f>
        <v/>
      </c>
      <c r="H807" s="8" t="str" cm="1">
        <f t="array" ref="H807">IF(A807="","",IF(COUNTIF(TOther[Frequency],$H$1)=0,0,SUMPRODUCT(--(IFERROR(MOD(A807-TOther[Start Date],7),1)=0),--(TOther[Frequency]=$H$1),--(TOther[Start Date]&lt;=A807),--(TOther[End Date Calc]&gt;=A807),TOther[Amount])))</f>
        <v/>
      </c>
      <c r="I807" s="8" t="str" cm="1">
        <f t="array" ref="I807">IF(A807="","",IF(COUNTIF(TOther[Frequency],$I$1)=0,0,SUMPRODUCT(--(IFERROR(MOD(A807-TOther[Start Date],14),1)=0),--(TOther[Frequency]=$I$1),--(TOther[Start Date]&lt;=A807),--(TOther[End Date Calc]&gt;=A807),TOther[Amount])))</f>
        <v/>
      </c>
      <c r="J807" s="8" t="str">
        <f>IF(A807="","",IF(COUNTIF(TOther[Frequency],$J$1)=0,0,IF(OR(DAY(A807)=1,DAY(A807)=15),SUMIFS(TOther[Amount],TOther[Frequency],$J$1,TOther[Start Date],"&lt;="&amp;$A807,TOther[End Date Calc],"&gt;="&amp;A807),0)))</f>
        <v/>
      </c>
      <c r="K807" s="8" t="str">
        <f>IF(A807="","",IF(COUNTIF(TOther[Frequency],$K$1)=0,0,IF(A807=(A807-DAY(A807)+1+2*7-WEEKDAY(A807-DAY(A807)+8-4,1)),SUMIFS(TOther[Amount],TOther[Frequency],$K$1,TOther[Start Date],"&lt;="&amp;$A807,TOther[End Date Calc],"&gt;="&amp;A807),0)))</f>
        <v/>
      </c>
      <c r="L807" s="8" t="str">
        <f>IF(A807="","",IF(COUNTIF(TOther[Frequency],$L$1)=0,0,IF(A807=(A807-DAY(A807)+1+3*7-WEEKDAY(A807-DAY(A807)+8-4,1)),SUMIFS(TOther[Amount],TOther[Frequency],$L$1,TOther[Start Date],"&lt;="&amp;$A807,TOther[End Date Calc],"&gt;="&amp;A807),0)))</f>
        <v/>
      </c>
      <c r="M807" s="8" t="str">
        <f>IF(A807="","",IF(COUNTIF(TOther[Frequency],$M$1)=0,0,IF(A807=(A807-DAY(A807)+1+4*7-WEEKDAY(A807-DAY(A807)+8-4,1)),SUMIFS(TOther[Amount],TOther[Frequency],$M$1,TOther[Start Date],"&lt;="&amp;$A807,TOther[End Date Calc],"&gt;="&amp;A807),0)))</f>
        <v/>
      </c>
      <c r="N807" s="8" t="str" cm="1">
        <f t="array" ref="N807">IF(A807="","",IF(COUNTIF(TOther[Frequency],$N$1)=0,0,SUMPRODUCT(--(IFERROR(MOD(A807-TOther[Start Date],28),1)=0),--(TOther[Frequency]=$N$1),--(TOther[Start Date]&lt;=A807),--(TOther[End Date Calc]&gt;=A807),TOther[Amount])))</f>
        <v/>
      </c>
      <c r="O807" s="8" t="str" cm="1">
        <f t="array" ref="O807">IF(A807="","",IF(COUNTIF(TOther[Frequency],$O$1)=0,0,SUMPRODUCT(--(IFERROR(MOD(A807-TOther[Start Date],42),1)=0),--(TOther[Frequency]=$O$1),--(TOther[Start Date]&lt;=A807),--(TOther[End Date Calc]&gt;=A807),TOther[Amount])))</f>
        <v/>
      </c>
      <c r="P807" s="8" t="str" cm="1">
        <f t="array" ref="P807">IF(A807="","",IF(COUNTIF(TOther[Frequency],$P$1)=0,0,SUMPRODUCT(--(IFERROR(MOD(A807-TOther[Start Date],56),1)=0),--(TOther[Frequency]=$P$1),--(TOther[Start Date]&lt;=A807),--(TOther[End Date Calc]&gt;=A807),TOther[Amount])))</f>
        <v/>
      </c>
      <c r="Q807" s="8" t="str">
        <f>IF(A807="","",IF(COUNTIF(TOther[Frequency],$Q$1)=0,0,IF(B807="N",SUMIFS(TOther[Amount],TOther[Frequency],$Q$1,TOther[Start Date],"&lt;="&amp;$A807,TOther[End Date Calc],"&gt;="&amp;A807,TOther[Start Day],DAY(A807)),SUMIFS(TOther[Amount],TOther[Frequency],$Q$1,TOther[Start Date],"&lt;="&amp;$A807,TOther[End Date Calc],"&gt;="&amp;A807,TOther[Start Day],"&gt;="&amp;DAY(A807)))))</f>
        <v/>
      </c>
      <c r="R807" s="8" t="str" cm="1">
        <f t="array" ref="R807">IF(A807="","",IF(COUNTIF(TOther[Frequency],R$1)=0,0,SUMPRODUCT(--(TOther[Frequency]=R$1),--(TOther[Start Date]&lt;=A807),--(TOther[End Date Calc]&gt;=A807),IF(B807="N",--(TOther[Start Day]=DAY(A807)),--(TOther[Start Day]&gt;=DAY(A807))),--(IFERROR(MOD(TOther[Start Month]-MONTH(A807)+2,2),1)=0),TOther[Amount])))</f>
        <v/>
      </c>
      <c r="S807" s="8" t="str" cm="1">
        <f t="array" ref="S807">IF(A807="","",IF(COUNTIF(TOther[Frequency],S$1)=0,0,SUMPRODUCT(--(TOther[Frequency]=S$1),--(TOther[Start Date]&lt;=A807),--(TOther[End Date Calc]&gt;=A807),IF(B807="N",--(TOther[Start Day]=DAY(A807)),--(TOther[Start Day]&gt;=DAY(A807))),--(IFERROR(MOD(TOther[Start Month]-MONTH(A807)+3,3),1)=0),TOther[Amount])))</f>
        <v/>
      </c>
      <c r="T807" s="8" t="str" cm="1">
        <f t="array" ref="T807">IF($A807="","",IF(COUNTIF(TOther[Frequency],T$1)=0,0,SUMPRODUCT(--(TOther[Frequency]=T$1),--(TOther[Start Date]&lt;=$A807),--(TOther[End Date Calc]&gt;=$A807),IF($B807="N",--(TOther[Start Day]=DAY($A807)),--(TOther[Start Day]&gt;=DAY($A807))),--(IFERROR(MOD(TOther[Start Month]-MONTH($A807)+4,4),1)=0),TOther[Amount])))</f>
        <v/>
      </c>
      <c r="U807" s="8" t="str" cm="1">
        <f t="array" ref="U807">IF(A807="","",IF(COUNTIF(TOther[Frequency],$U$1)=0,0,SUMPRODUCT(--(TOther[Frequency]=$U$1),--(TOther[Start Date]&lt;=A807),--(TOther[End Date Calc]&gt;=A807),IF(B807="N",--(TOther[Start Day]=DAY(A807)),--(TOther[Start Day]&gt;=DAY(A807))),--(IFERROR(MOD(TOther[Start Month]-MONTH(A807)+6,6),1)=0),TOther[Amount])))</f>
        <v/>
      </c>
      <c r="V807" s="8" t="str" cm="1">
        <f t="array" ref="V807">IF(A807="","",IF(COUNTIF(TOther[Frequency],$V$1)=0,0,SUMPRODUCT(--(TOther[Frequency]=$V$1),--(TOther[Start Date]&lt;=A807),--(TOther[End Date Calc]&gt;=A807),IF(B807="N",--(TOther[Start Day]=DAY(A807)),--(TOther[Start Day]&gt;=DAY(A807))),--(IFERROR(MOD(TOther[Start Month]-MONTH(A807)+12,12),1)=0),TOther[Amount])))</f>
        <v/>
      </c>
      <c r="W807" s="8" t="str">
        <f>IF(A807="","",SUMIFS(TOther[Amount],TOther[Start Date],A807,TOther[Frequency],$W$1))</f>
        <v/>
      </c>
      <c r="X807" s="9" t="str">
        <f t="shared" si="60"/>
        <v/>
      </c>
      <c r="Y807" s="9" t="str">
        <f t="shared" si="64"/>
        <v/>
      </c>
      <c r="Z807" s="8" t="str" cm="1">
        <f t="array" ref="Z807">IF(A807="","",IF(COUNTIF('2) Income'!$D$13:$D$32,"Weekly")=0,0,SUMPRODUCT(--(IFERROR(MOD(A807-'2) Income'!$F$13:$F$32,7),1)=0),--('2) Income'!$D$13:$D$32="Weekly"),--('2) Income'!$F$13:$F$32&lt;=A807),'2) Income'!$E$13:$E$32)))</f>
        <v/>
      </c>
      <c r="AA807" s="8" t="str" cm="1">
        <f t="array" ref="AA807">IF(A807="","",IF(COUNTIF('2) Income'!$D$13:$D$32,"Every Other Week")=0,0,SUMPRODUCT(--(IFERROR(MOD(A807-'2) Income'!$F$13:$F$32,14),1)=0),--('2) Income'!$D$13:$D$32="Every Other Week"),--('2) Income'!$F$13:$F$32&lt;=A807),'2) Income'!$E$13:$E$32)))</f>
        <v/>
      </c>
      <c r="AB807" s="8" t="str">
        <f>IF(A807="","",IF(COUNTIF('2) Income'!$D$13:$D$32,"1st and 15th")=0,0,IF(OR(DAY(A807)=1,DAY(A807)=15),SUMIFS('2) Income'!$E$13:$E$32,'2) Income'!$D$13:$D$32,"1st and 15th",'2) Income'!$F$13:$F$32,"&lt;="&amp;$A807),0)))</f>
        <v/>
      </c>
      <c r="AC807" s="8" t="str">
        <f>IF(A807="","",IF(COUNTIF('2) Income'!$D$13:$D$32,"2nd Wednesday")=0,0,IF(A807=(A807-DAY(A807)+1+2*7-WEEKDAY(A807-DAY(A807)+8-4,1)),SUMIFS('2) Income'!$E$13:$E$32,'2) Income'!$D$13:$D$32,"2nd Wednesday",'2) Income'!$F$13:$F$32,"&lt;="&amp;$A807),0)))</f>
        <v/>
      </c>
      <c r="AD807" s="8" t="str">
        <f>IF(A807="","",IF(COUNTIF('2) Income'!$D$13:$D$32,"3rd Wednesday")=0,0,IF(A807=(A807-DAY(A807)+1+3*7-WEEKDAY(A807-DAY(A807)+8-4,1)),SUMIFS('2) Income'!$E$13:$E$32,'2) Income'!$D$13:$D$32,"3rd Wednesday",'2) Income'!$F$13:$F$32,"&lt;="&amp;$A807),0)))</f>
        <v/>
      </c>
      <c r="AE807" s="8" t="str">
        <f>IF(A807="","",IF(COUNTIF('2) Income'!$D$13:$D$32,"4th Wednesday")=0,0,IF(A807=(A807-DAY(A807)+1+4*7-WEEKDAY(A807-DAY(A807)+8-4,1)),SUMIFS('2) Income'!$E$13:$E$32,'2) Income'!$D$13:$D$32,"4th Wednesday",'2) Income'!$F$13:$F$32,"&lt;="&amp;$A807),0)))</f>
        <v/>
      </c>
      <c r="AF807" s="8" t="str" cm="1">
        <f t="array" ref="AF807">IF(A807="","",IF(COUNTIF('2) Income'!$D$13:$D$32,"Every 4 Weeks")=0,0,SUMPRODUCT(--(IFERROR(MOD(A807-'2) Income'!$F$13:$F$32,28),1)=0),--('2) Income'!$D$13:$D$32="Every 4 Weeks"),--('2) Income'!$F$13:$F$32&lt;=A807),'2) Income'!$E$13:$E$32)))</f>
        <v/>
      </c>
      <c r="AG807" s="8" t="str">
        <f>IF(A807="","",IF(COUNTIF('2) Income'!$D$13:$D$32,"Monthly")=0,0,IF(B807="N",SUMIFS('2) Income'!$E$13:$E$32,'2) Income'!$D$13:$D$32,"monthly",'2) Income'!$F$13:$F$32,"&lt;="&amp;$A807,'2) Income'!$I$13:$I$32,DAY(A807)),SUMIFS('2) Income'!$E$13:$E$32,'2) Income'!$D$13:$D$32,"monthly",'2) Income'!$F$13:$F$32,"&lt;="&amp;$A807,'2) Income'!$I$13:$I$32,"&gt;="&amp;DAY(A807)))))</f>
        <v/>
      </c>
      <c r="AH807" s="8" t="str" cm="1">
        <f t="array" ref="AH807">IF(A807="","",IF(COUNTIF('2) Income'!$D$13:$D$32,"Yearly")=0,0,SUMPRODUCT(--('2) Income'!$D$13:$D$32="Yearly"),--('2) Income'!$F$13:$F$32&lt;=A807),IF(B807="N",--('2) Income'!$I$13:$I$32=DAY(A807)),--('2) Income'!$I$13:$I$32&gt;=DAY(A807))),--(IFERROR(MOD('2) Income'!$H$13:$H$32-MONTH(A807)+12,12),1)=0),'2) Income'!$E$13:$E$32)))</f>
        <v/>
      </c>
      <c r="AI807" s="8" t="str">
        <f>IF(A807="","",IF(COUNTIF('2) Income'!$D$13:$D$32,"one-time")=0,0,SUMIFS('2) Income'!$E$13:$E$32,'2) Income'!$D$13:$D$32,"one-time",'2) Income'!$F$13:$F$32,"="&amp;$A807)))</f>
        <v/>
      </c>
      <c r="AJ807" s="9" t="str">
        <f t="shared" si="61"/>
        <v/>
      </c>
    </row>
    <row r="808" spans="1:36">
      <c r="A808" s="7" t="str">
        <f>IF(A807="","",IF(A807+1&lt;='1) Period'!$E$21,A807+1,""))</f>
        <v/>
      </c>
      <c r="B808" s="7" t="e">
        <f t="shared" si="62"/>
        <v>#VALUE!</v>
      </c>
      <c r="C808" t="e">
        <f t="shared" si="63"/>
        <v>#VALUE!</v>
      </c>
      <c r="D808" s="8" t="str">
        <f>IF(A808="","",IF(TEXT(A808,"dddd")='4) Happy Money'!$E$23,WAllowance,0))</f>
        <v/>
      </c>
      <c r="E808" s="8" t="str">
        <f>IF(A808="","",IF(B808="N",SUMIF(TMonthly[Day of the Month],DAY(A808),TMonthly[Amount]),SUMIF(TMonthly[Day of the Month],"&gt;="&amp;DAY(A808),TMonthly[Amount])))</f>
        <v/>
      </c>
      <c r="F808" s="8" t="str" cm="1">
        <f t="array" ref="F808">IF(A808="","",SUMPRODUCT(--(TYearly[Due Date]&lt;=A808),IF(B808="N",--(TYearly[Day]=DAY(A808)),--(TYearly[Day]&gt;=DAY(A808))),--(IFERROR(MOD(TYearly[Month]-MONTH(A808)+12,12),1)=0),TYearly[Amount]))</f>
        <v/>
      </c>
      <c r="G808" s="8" t="str">
        <f>IF(A808="","",SUMIF(TOneTime[Due Date],A808,TOneTime[Amount]))</f>
        <v/>
      </c>
      <c r="H808" s="8" t="str" cm="1">
        <f t="array" ref="H808">IF(A808="","",IF(COUNTIF(TOther[Frequency],$H$1)=0,0,SUMPRODUCT(--(IFERROR(MOD(A808-TOther[Start Date],7),1)=0),--(TOther[Frequency]=$H$1),--(TOther[Start Date]&lt;=A808),--(TOther[End Date Calc]&gt;=A808),TOther[Amount])))</f>
        <v/>
      </c>
      <c r="I808" s="8" t="str" cm="1">
        <f t="array" ref="I808">IF(A808="","",IF(COUNTIF(TOther[Frequency],$I$1)=0,0,SUMPRODUCT(--(IFERROR(MOD(A808-TOther[Start Date],14),1)=0),--(TOther[Frequency]=$I$1),--(TOther[Start Date]&lt;=A808),--(TOther[End Date Calc]&gt;=A808),TOther[Amount])))</f>
        <v/>
      </c>
      <c r="J808" s="8" t="str">
        <f>IF(A808="","",IF(COUNTIF(TOther[Frequency],$J$1)=0,0,IF(OR(DAY(A808)=1,DAY(A808)=15),SUMIFS(TOther[Amount],TOther[Frequency],$J$1,TOther[Start Date],"&lt;="&amp;$A808,TOther[End Date Calc],"&gt;="&amp;A808),0)))</f>
        <v/>
      </c>
      <c r="K808" s="8" t="str">
        <f>IF(A808="","",IF(COUNTIF(TOther[Frequency],$K$1)=0,0,IF(A808=(A808-DAY(A808)+1+2*7-WEEKDAY(A808-DAY(A808)+8-4,1)),SUMIFS(TOther[Amount],TOther[Frequency],$K$1,TOther[Start Date],"&lt;="&amp;$A808,TOther[End Date Calc],"&gt;="&amp;A808),0)))</f>
        <v/>
      </c>
      <c r="L808" s="8" t="str">
        <f>IF(A808="","",IF(COUNTIF(TOther[Frequency],$L$1)=0,0,IF(A808=(A808-DAY(A808)+1+3*7-WEEKDAY(A808-DAY(A808)+8-4,1)),SUMIFS(TOther[Amount],TOther[Frequency],$L$1,TOther[Start Date],"&lt;="&amp;$A808,TOther[End Date Calc],"&gt;="&amp;A808),0)))</f>
        <v/>
      </c>
      <c r="M808" s="8" t="str">
        <f>IF(A808="","",IF(COUNTIF(TOther[Frequency],$M$1)=0,0,IF(A808=(A808-DAY(A808)+1+4*7-WEEKDAY(A808-DAY(A808)+8-4,1)),SUMIFS(TOther[Amount],TOther[Frequency],$M$1,TOther[Start Date],"&lt;="&amp;$A808,TOther[End Date Calc],"&gt;="&amp;A808),0)))</f>
        <v/>
      </c>
      <c r="N808" s="8" t="str" cm="1">
        <f t="array" ref="N808">IF(A808="","",IF(COUNTIF(TOther[Frequency],$N$1)=0,0,SUMPRODUCT(--(IFERROR(MOD(A808-TOther[Start Date],28),1)=0),--(TOther[Frequency]=$N$1),--(TOther[Start Date]&lt;=A808),--(TOther[End Date Calc]&gt;=A808),TOther[Amount])))</f>
        <v/>
      </c>
      <c r="O808" s="8" t="str" cm="1">
        <f t="array" ref="O808">IF(A808="","",IF(COUNTIF(TOther[Frequency],$O$1)=0,0,SUMPRODUCT(--(IFERROR(MOD(A808-TOther[Start Date],42),1)=0),--(TOther[Frequency]=$O$1),--(TOther[Start Date]&lt;=A808),--(TOther[End Date Calc]&gt;=A808),TOther[Amount])))</f>
        <v/>
      </c>
      <c r="P808" s="8" t="str" cm="1">
        <f t="array" ref="P808">IF(A808="","",IF(COUNTIF(TOther[Frequency],$P$1)=0,0,SUMPRODUCT(--(IFERROR(MOD(A808-TOther[Start Date],56),1)=0),--(TOther[Frequency]=$P$1),--(TOther[Start Date]&lt;=A808),--(TOther[End Date Calc]&gt;=A808),TOther[Amount])))</f>
        <v/>
      </c>
      <c r="Q808" s="8" t="str">
        <f>IF(A808="","",IF(COUNTIF(TOther[Frequency],$Q$1)=0,0,IF(B808="N",SUMIFS(TOther[Amount],TOther[Frequency],$Q$1,TOther[Start Date],"&lt;="&amp;$A808,TOther[End Date Calc],"&gt;="&amp;A808,TOther[Start Day],DAY(A808)),SUMIFS(TOther[Amount],TOther[Frequency],$Q$1,TOther[Start Date],"&lt;="&amp;$A808,TOther[End Date Calc],"&gt;="&amp;A808,TOther[Start Day],"&gt;="&amp;DAY(A808)))))</f>
        <v/>
      </c>
      <c r="R808" s="8" t="str" cm="1">
        <f t="array" ref="R808">IF(A808="","",IF(COUNTIF(TOther[Frequency],R$1)=0,0,SUMPRODUCT(--(TOther[Frequency]=R$1),--(TOther[Start Date]&lt;=A808),--(TOther[End Date Calc]&gt;=A808),IF(B808="N",--(TOther[Start Day]=DAY(A808)),--(TOther[Start Day]&gt;=DAY(A808))),--(IFERROR(MOD(TOther[Start Month]-MONTH(A808)+2,2),1)=0),TOther[Amount])))</f>
        <v/>
      </c>
      <c r="S808" s="8" t="str" cm="1">
        <f t="array" ref="S808">IF(A808="","",IF(COUNTIF(TOther[Frequency],S$1)=0,0,SUMPRODUCT(--(TOther[Frequency]=S$1),--(TOther[Start Date]&lt;=A808),--(TOther[End Date Calc]&gt;=A808),IF(B808="N",--(TOther[Start Day]=DAY(A808)),--(TOther[Start Day]&gt;=DAY(A808))),--(IFERROR(MOD(TOther[Start Month]-MONTH(A808)+3,3),1)=0),TOther[Amount])))</f>
        <v/>
      </c>
      <c r="T808" s="8" t="str" cm="1">
        <f t="array" ref="T808">IF($A808="","",IF(COUNTIF(TOther[Frequency],T$1)=0,0,SUMPRODUCT(--(TOther[Frequency]=T$1),--(TOther[Start Date]&lt;=$A808),--(TOther[End Date Calc]&gt;=$A808),IF($B808="N",--(TOther[Start Day]=DAY($A808)),--(TOther[Start Day]&gt;=DAY($A808))),--(IFERROR(MOD(TOther[Start Month]-MONTH($A808)+4,4),1)=0),TOther[Amount])))</f>
        <v/>
      </c>
      <c r="U808" s="8" t="str" cm="1">
        <f t="array" ref="U808">IF(A808="","",IF(COUNTIF(TOther[Frequency],$U$1)=0,0,SUMPRODUCT(--(TOther[Frequency]=$U$1),--(TOther[Start Date]&lt;=A808),--(TOther[End Date Calc]&gt;=A808),IF(B808="N",--(TOther[Start Day]=DAY(A808)),--(TOther[Start Day]&gt;=DAY(A808))),--(IFERROR(MOD(TOther[Start Month]-MONTH(A808)+6,6),1)=0),TOther[Amount])))</f>
        <v/>
      </c>
      <c r="V808" s="8" t="str" cm="1">
        <f t="array" ref="V808">IF(A808="","",IF(COUNTIF(TOther[Frequency],$V$1)=0,0,SUMPRODUCT(--(TOther[Frequency]=$V$1),--(TOther[Start Date]&lt;=A808),--(TOther[End Date Calc]&gt;=A808),IF(B808="N",--(TOther[Start Day]=DAY(A808)),--(TOther[Start Day]&gt;=DAY(A808))),--(IFERROR(MOD(TOther[Start Month]-MONTH(A808)+12,12),1)=0),TOther[Amount])))</f>
        <v/>
      </c>
      <c r="W808" s="8" t="str">
        <f>IF(A808="","",SUMIFS(TOther[Amount],TOther[Start Date],A808,TOther[Frequency],$W$1))</f>
        <v/>
      </c>
      <c r="X808" s="9" t="str">
        <f t="shared" si="60"/>
        <v/>
      </c>
      <c r="Y808" s="9" t="str">
        <f t="shared" si="64"/>
        <v/>
      </c>
      <c r="Z808" s="8" t="str" cm="1">
        <f t="array" ref="Z808">IF(A808="","",IF(COUNTIF('2) Income'!$D$13:$D$32,"Weekly")=0,0,SUMPRODUCT(--(IFERROR(MOD(A808-'2) Income'!$F$13:$F$32,7),1)=0),--('2) Income'!$D$13:$D$32="Weekly"),--('2) Income'!$F$13:$F$32&lt;=A808),'2) Income'!$E$13:$E$32)))</f>
        <v/>
      </c>
      <c r="AA808" s="8" t="str" cm="1">
        <f t="array" ref="AA808">IF(A808="","",IF(COUNTIF('2) Income'!$D$13:$D$32,"Every Other Week")=0,0,SUMPRODUCT(--(IFERROR(MOD(A808-'2) Income'!$F$13:$F$32,14),1)=0),--('2) Income'!$D$13:$D$32="Every Other Week"),--('2) Income'!$F$13:$F$32&lt;=A808),'2) Income'!$E$13:$E$32)))</f>
        <v/>
      </c>
      <c r="AB808" s="8" t="str">
        <f>IF(A808="","",IF(COUNTIF('2) Income'!$D$13:$D$32,"1st and 15th")=0,0,IF(OR(DAY(A808)=1,DAY(A808)=15),SUMIFS('2) Income'!$E$13:$E$32,'2) Income'!$D$13:$D$32,"1st and 15th",'2) Income'!$F$13:$F$32,"&lt;="&amp;$A808),0)))</f>
        <v/>
      </c>
      <c r="AC808" s="8" t="str">
        <f>IF(A808="","",IF(COUNTIF('2) Income'!$D$13:$D$32,"2nd Wednesday")=0,0,IF(A808=(A808-DAY(A808)+1+2*7-WEEKDAY(A808-DAY(A808)+8-4,1)),SUMIFS('2) Income'!$E$13:$E$32,'2) Income'!$D$13:$D$32,"2nd Wednesday",'2) Income'!$F$13:$F$32,"&lt;="&amp;$A808),0)))</f>
        <v/>
      </c>
      <c r="AD808" s="8" t="str">
        <f>IF(A808="","",IF(COUNTIF('2) Income'!$D$13:$D$32,"3rd Wednesday")=0,0,IF(A808=(A808-DAY(A808)+1+3*7-WEEKDAY(A808-DAY(A808)+8-4,1)),SUMIFS('2) Income'!$E$13:$E$32,'2) Income'!$D$13:$D$32,"3rd Wednesday",'2) Income'!$F$13:$F$32,"&lt;="&amp;$A808),0)))</f>
        <v/>
      </c>
      <c r="AE808" s="8" t="str">
        <f>IF(A808="","",IF(COUNTIF('2) Income'!$D$13:$D$32,"4th Wednesday")=0,0,IF(A808=(A808-DAY(A808)+1+4*7-WEEKDAY(A808-DAY(A808)+8-4,1)),SUMIFS('2) Income'!$E$13:$E$32,'2) Income'!$D$13:$D$32,"4th Wednesday",'2) Income'!$F$13:$F$32,"&lt;="&amp;$A808),0)))</f>
        <v/>
      </c>
      <c r="AF808" s="8" t="str" cm="1">
        <f t="array" ref="AF808">IF(A808="","",IF(COUNTIF('2) Income'!$D$13:$D$32,"Every 4 Weeks")=0,0,SUMPRODUCT(--(IFERROR(MOD(A808-'2) Income'!$F$13:$F$32,28),1)=0),--('2) Income'!$D$13:$D$32="Every 4 Weeks"),--('2) Income'!$F$13:$F$32&lt;=A808),'2) Income'!$E$13:$E$32)))</f>
        <v/>
      </c>
      <c r="AG808" s="8" t="str">
        <f>IF(A808="","",IF(COUNTIF('2) Income'!$D$13:$D$32,"Monthly")=0,0,IF(B808="N",SUMIFS('2) Income'!$E$13:$E$32,'2) Income'!$D$13:$D$32,"monthly",'2) Income'!$F$13:$F$32,"&lt;="&amp;$A808,'2) Income'!$I$13:$I$32,DAY(A808)),SUMIFS('2) Income'!$E$13:$E$32,'2) Income'!$D$13:$D$32,"monthly",'2) Income'!$F$13:$F$32,"&lt;="&amp;$A808,'2) Income'!$I$13:$I$32,"&gt;="&amp;DAY(A808)))))</f>
        <v/>
      </c>
      <c r="AH808" s="8" t="str" cm="1">
        <f t="array" ref="AH808">IF(A808="","",IF(COUNTIF('2) Income'!$D$13:$D$32,"Yearly")=0,0,SUMPRODUCT(--('2) Income'!$D$13:$D$32="Yearly"),--('2) Income'!$F$13:$F$32&lt;=A808),IF(B808="N",--('2) Income'!$I$13:$I$32=DAY(A808)),--('2) Income'!$I$13:$I$32&gt;=DAY(A808))),--(IFERROR(MOD('2) Income'!$H$13:$H$32-MONTH(A808)+12,12),1)=0),'2) Income'!$E$13:$E$32)))</f>
        <v/>
      </c>
      <c r="AI808" s="8" t="str">
        <f>IF(A808="","",IF(COUNTIF('2) Income'!$D$13:$D$32,"one-time")=0,0,SUMIFS('2) Income'!$E$13:$E$32,'2) Income'!$D$13:$D$32,"one-time",'2) Income'!$F$13:$F$32,"="&amp;$A808)))</f>
        <v/>
      </c>
      <c r="AJ808" s="9" t="str">
        <f t="shared" si="61"/>
        <v/>
      </c>
    </row>
    <row r="809" spans="1:36">
      <c r="A809" s="7" t="str">
        <f>IF(A808="","",IF(A808+1&lt;='1) Period'!$E$21,A808+1,""))</f>
        <v/>
      </c>
      <c r="B809" s="7" t="e">
        <f t="shared" si="62"/>
        <v>#VALUE!</v>
      </c>
      <c r="C809" t="e">
        <f t="shared" si="63"/>
        <v>#VALUE!</v>
      </c>
      <c r="D809" s="8" t="str">
        <f>IF(A809="","",IF(TEXT(A809,"dddd")='4) Happy Money'!$E$23,WAllowance,0))</f>
        <v/>
      </c>
      <c r="E809" s="8" t="str">
        <f>IF(A809="","",IF(B809="N",SUMIF(TMonthly[Day of the Month],DAY(A809),TMonthly[Amount]),SUMIF(TMonthly[Day of the Month],"&gt;="&amp;DAY(A809),TMonthly[Amount])))</f>
        <v/>
      </c>
      <c r="F809" s="8" t="str" cm="1">
        <f t="array" ref="F809">IF(A809="","",SUMPRODUCT(--(TYearly[Due Date]&lt;=A809),IF(B809="N",--(TYearly[Day]=DAY(A809)),--(TYearly[Day]&gt;=DAY(A809))),--(IFERROR(MOD(TYearly[Month]-MONTH(A809)+12,12),1)=0),TYearly[Amount]))</f>
        <v/>
      </c>
      <c r="G809" s="8" t="str">
        <f>IF(A809="","",SUMIF(TOneTime[Due Date],A809,TOneTime[Amount]))</f>
        <v/>
      </c>
      <c r="H809" s="8" t="str" cm="1">
        <f t="array" ref="H809">IF(A809="","",IF(COUNTIF(TOther[Frequency],$H$1)=0,0,SUMPRODUCT(--(IFERROR(MOD(A809-TOther[Start Date],7),1)=0),--(TOther[Frequency]=$H$1),--(TOther[Start Date]&lt;=A809),--(TOther[End Date Calc]&gt;=A809),TOther[Amount])))</f>
        <v/>
      </c>
      <c r="I809" s="8" t="str" cm="1">
        <f t="array" ref="I809">IF(A809="","",IF(COUNTIF(TOther[Frequency],$I$1)=0,0,SUMPRODUCT(--(IFERROR(MOD(A809-TOther[Start Date],14),1)=0),--(TOther[Frequency]=$I$1),--(TOther[Start Date]&lt;=A809),--(TOther[End Date Calc]&gt;=A809),TOther[Amount])))</f>
        <v/>
      </c>
      <c r="J809" s="8" t="str">
        <f>IF(A809="","",IF(COUNTIF(TOther[Frequency],$J$1)=0,0,IF(OR(DAY(A809)=1,DAY(A809)=15),SUMIFS(TOther[Amount],TOther[Frequency],$J$1,TOther[Start Date],"&lt;="&amp;$A809,TOther[End Date Calc],"&gt;="&amp;A809),0)))</f>
        <v/>
      </c>
      <c r="K809" s="8" t="str">
        <f>IF(A809="","",IF(COUNTIF(TOther[Frequency],$K$1)=0,0,IF(A809=(A809-DAY(A809)+1+2*7-WEEKDAY(A809-DAY(A809)+8-4,1)),SUMIFS(TOther[Amount],TOther[Frequency],$K$1,TOther[Start Date],"&lt;="&amp;$A809,TOther[End Date Calc],"&gt;="&amp;A809),0)))</f>
        <v/>
      </c>
      <c r="L809" s="8" t="str">
        <f>IF(A809="","",IF(COUNTIF(TOther[Frequency],$L$1)=0,0,IF(A809=(A809-DAY(A809)+1+3*7-WEEKDAY(A809-DAY(A809)+8-4,1)),SUMIFS(TOther[Amount],TOther[Frequency],$L$1,TOther[Start Date],"&lt;="&amp;$A809,TOther[End Date Calc],"&gt;="&amp;A809),0)))</f>
        <v/>
      </c>
      <c r="M809" s="8" t="str">
        <f>IF(A809="","",IF(COUNTIF(TOther[Frequency],$M$1)=0,0,IF(A809=(A809-DAY(A809)+1+4*7-WEEKDAY(A809-DAY(A809)+8-4,1)),SUMIFS(TOther[Amount],TOther[Frequency],$M$1,TOther[Start Date],"&lt;="&amp;$A809,TOther[End Date Calc],"&gt;="&amp;A809),0)))</f>
        <v/>
      </c>
      <c r="N809" s="8" t="str" cm="1">
        <f t="array" ref="N809">IF(A809="","",IF(COUNTIF(TOther[Frequency],$N$1)=0,0,SUMPRODUCT(--(IFERROR(MOD(A809-TOther[Start Date],28),1)=0),--(TOther[Frequency]=$N$1),--(TOther[Start Date]&lt;=A809),--(TOther[End Date Calc]&gt;=A809),TOther[Amount])))</f>
        <v/>
      </c>
      <c r="O809" s="8" t="str" cm="1">
        <f t="array" ref="O809">IF(A809="","",IF(COUNTIF(TOther[Frequency],$O$1)=0,0,SUMPRODUCT(--(IFERROR(MOD(A809-TOther[Start Date],42),1)=0),--(TOther[Frequency]=$O$1),--(TOther[Start Date]&lt;=A809),--(TOther[End Date Calc]&gt;=A809),TOther[Amount])))</f>
        <v/>
      </c>
      <c r="P809" s="8" t="str" cm="1">
        <f t="array" ref="P809">IF(A809="","",IF(COUNTIF(TOther[Frequency],$P$1)=0,0,SUMPRODUCT(--(IFERROR(MOD(A809-TOther[Start Date],56),1)=0),--(TOther[Frequency]=$P$1),--(TOther[Start Date]&lt;=A809),--(TOther[End Date Calc]&gt;=A809),TOther[Amount])))</f>
        <v/>
      </c>
      <c r="Q809" s="8" t="str">
        <f>IF(A809="","",IF(COUNTIF(TOther[Frequency],$Q$1)=0,0,IF(B809="N",SUMIFS(TOther[Amount],TOther[Frequency],$Q$1,TOther[Start Date],"&lt;="&amp;$A809,TOther[End Date Calc],"&gt;="&amp;A809,TOther[Start Day],DAY(A809)),SUMIFS(TOther[Amount],TOther[Frequency],$Q$1,TOther[Start Date],"&lt;="&amp;$A809,TOther[End Date Calc],"&gt;="&amp;A809,TOther[Start Day],"&gt;="&amp;DAY(A809)))))</f>
        <v/>
      </c>
      <c r="R809" s="8" t="str" cm="1">
        <f t="array" ref="R809">IF(A809="","",IF(COUNTIF(TOther[Frequency],R$1)=0,0,SUMPRODUCT(--(TOther[Frequency]=R$1),--(TOther[Start Date]&lt;=A809),--(TOther[End Date Calc]&gt;=A809),IF(B809="N",--(TOther[Start Day]=DAY(A809)),--(TOther[Start Day]&gt;=DAY(A809))),--(IFERROR(MOD(TOther[Start Month]-MONTH(A809)+2,2),1)=0),TOther[Amount])))</f>
        <v/>
      </c>
      <c r="S809" s="8" t="str" cm="1">
        <f t="array" ref="S809">IF(A809="","",IF(COUNTIF(TOther[Frequency],S$1)=0,0,SUMPRODUCT(--(TOther[Frequency]=S$1),--(TOther[Start Date]&lt;=A809),--(TOther[End Date Calc]&gt;=A809),IF(B809="N",--(TOther[Start Day]=DAY(A809)),--(TOther[Start Day]&gt;=DAY(A809))),--(IFERROR(MOD(TOther[Start Month]-MONTH(A809)+3,3),1)=0),TOther[Amount])))</f>
        <v/>
      </c>
      <c r="T809" s="8" t="str" cm="1">
        <f t="array" ref="T809">IF($A809="","",IF(COUNTIF(TOther[Frequency],T$1)=0,0,SUMPRODUCT(--(TOther[Frequency]=T$1),--(TOther[Start Date]&lt;=$A809),--(TOther[End Date Calc]&gt;=$A809),IF($B809="N",--(TOther[Start Day]=DAY($A809)),--(TOther[Start Day]&gt;=DAY($A809))),--(IFERROR(MOD(TOther[Start Month]-MONTH($A809)+4,4),1)=0),TOther[Amount])))</f>
        <v/>
      </c>
      <c r="U809" s="8" t="str" cm="1">
        <f t="array" ref="U809">IF(A809="","",IF(COUNTIF(TOther[Frequency],$U$1)=0,0,SUMPRODUCT(--(TOther[Frequency]=$U$1),--(TOther[Start Date]&lt;=A809),--(TOther[End Date Calc]&gt;=A809),IF(B809="N",--(TOther[Start Day]=DAY(A809)),--(TOther[Start Day]&gt;=DAY(A809))),--(IFERROR(MOD(TOther[Start Month]-MONTH(A809)+6,6),1)=0),TOther[Amount])))</f>
        <v/>
      </c>
      <c r="V809" s="8" t="str" cm="1">
        <f t="array" ref="V809">IF(A809="","",IF(COUNTIF(TOther[Frequency],$V$1)=0,0,SUMPRODUCT(--(TOther[Frequency]=$V$1),--(TOther[Start Date]&lt;=A809),--(TOther[End Date Calc]&gt;=A809),IF(B809="N",--(TOther[Start Day]=DAY(A809)),--(TOther[Start Day]&gt;=DAY(A809))),--(IFERROR(MOD(TOther[Start Month]-MONTH(A809)+12,12),1)=0),TOther[Amount])))</f>
        <v/>
      </c>
      <c r="W809" s="8" t="str">
        <f>IF(A809="","",SUMIFS(TOther[Amount],TOther[Start Date],A809,TOther[Frequency],$W$1))</f>
        <v/>
      </c>
      <c r="X809" s="9" t="str">
        <f t="shared" si="60"/>
        <v/>
      </c>
      <c r="Y809" s="9" t="str">
        <f t="shared" si="64"/>
        <v/>
      </c>
      <c r="Z809" s="8" t="str" cm="1">
        <f t="array" ref="Z809">IF(A809="","",IF(COUNTIF('2) Income'!$D$13:$D$32,"Weekly")=0,0,SUMPRODUCT(--(IFERROR(MOD(A809-'2) Income'!$F$13:$F$32,7),1)=0),--('2) Income'!$D$13:$D$32="Weekly"),--('2) Income'!$F$13:$F$32&lt;=A809),'2) Income'!$E$13:$E$32)))</f>
        <v/>
      </c>
      <c r="AA809" s="8" t="str" cm="1">
        <f t="array" ref="AA809">IF(A809="","",IF(COUNTIF('2) Income'!$D$13:$D$32,"Every Other Week")=0,0,SUMPRODUCT(--(IFERROR(MOD(A809-'2) Income'!$F$13:$F$32,14),1)=0),--('2) Income'!$D$13:$D$32="Every Other Week"),--('2) Income'!$F$13:$F$32&lt;=A809),'2) Income'!$E$13:$E$32)))</f>
        <v/>
      </c>
      <c r="AB809" s="8" t="str">
        <f>IF(A809="","",IF(COUNTIF('2) Income'!$D$13:$D$32,"1st and 15th")=0,0,IF(OR(DAY(A809)=1,DAY(A809)=15),SUMIFS('2) Income'!$E$13:$E$32,'2) Income'!$D$13:$D$32,"1st and 15th",'2) Income'!$F$13:$F$32,"&lt;="&amp;$A809),0)))</f>
        <v/>
      </c>
      <c r="AC809" s="8" t="str">
        <f>IF(A809="","",IF(COUNTIF('2) Income'!$D$13:$D$32,"2nd Wednesday")=0,0,IF(A809=(A809-DAY(A809)+1+2*7-WEEKDAY(A809-DAY(A809)+8-4,1)),SUMIFS('2) Income'!$E$13:$E$32,'2) Income'!$D$13:$D$32,"2nd Wednesday",'2) Income'!$F$13:$F$32,"&lt;="&amp;$A809),0)))</f>
        <v/>
      </c>
      <c r="AD809" s="8" t="str">
        <f>IF(A809="","",IF(COUNTIF('2) Income'!$D$13:$D$32,"3rd Wednesday")=0,0,IF(A809=(A809-DAY(A809)+1+3*7-WEEKDAY(A809-DAY(A809)+8-4,1)),SUMIFS('2) Income'!$E$13:$E$32,'2) Income'!$D$13:$D$32,"3rd Wednesday",'2) Income'!$F$13:$F$32,"&lt;="&amp;$A809),0)))</f>
        <v/>
      </c>
      <c r="AE809" s="8" t="str">
        <f>IF(A809="","",IF(COUNTIF('2) Income'!$D$13:$D$32,"4th Wednesday")=0,0,IF(A809=(A809-DAY(A809)+1+4*7-WEEKDAY(A809-DAY(A809)+8-4,1)),SUMIFS('2) Income'!$E$13:$E$32,'2) Income'!$D$13:$D$32,"4th Wednesday",'2) Income'!$F$13:$F$32,"&lt;="&amp;$A809),0)))</f>
        <v/>
      </c>
      <c r="AF809" s="8" t="str" cm="1">
        <f t="array" ref="AF809">IF(A809="","",IF(COUNTIF('2) Income'!$D$13:$D$32,"Every 4 Weeks")=0,0,SUMPRODUCT(--(IFERROR(MOD(A809-'2) Income'!$F$13:$F$32,28),1)=0),--('2) Income'!$D$13:$D$32="Every 4 Weeks"),--('2) Income'!$F$13:$F$32&lt;=A809),'2) Income'!$E$13:$E$32)))</f>
        <v/>
      </c>
      <c r="AG809" s="8" t="str">
        <f>IF(A809="","",IF(COUNTIF('2) Income'!$D$13:$D$32,"Monthly")=0,0,IF(B809="N",SUMIFS('2) Income'!$E$13:$E$32,'2) Income'!$D$13:$D$32,"monthly",'2) Income'!$F$13:$F$32,"&lt;="&amp;$A809,'2) Income'!$I$13:$I$32,DAY(A809)),SUMIFS('2) Income'!$E$13:$E$32,'2) Income'!$D$13:$D$32,"monthly",'2) Income'!$F$13:$F$32,"&lt;="&amp;$A809,'2) Income'!$I$13:$I$32,"&gt;="&amp;DAY(A809)))))</f>
        <v/>
      </c>
      <c r="AH809" s="8" t="str" cm="1">
        <f t="array" ref="AH809">IF(A809="","",IF(COUNTIF('2) Income'!$D$13:$D$32,"Yearly")=0,0,SUMPRODUCT(--('2) Income'!$D$13:$D$32="Yearly"),--('2) Income'!$F$13:$F$32&lt;=A809),IF(B809="N",--('2) Income'!$I$13:$I$32=DAY(A809)),--('2) Income'!$I$13:$I$32&gt;=DAY(A809))),--(IFERROR(MOD('2) Income'!$H$13:$H$32-MONTH(A809)+12,12),1)=0),'2) Income'!$E$13:$E$32)))</f>
        <v/>
      </c>
      <c r="AI809" s="8" t="str">
        <f>IF(A809="","",IF(COUNTIF('2) Income'!$D$13:$D$32,"one-time")=0,0,SUMIFS('2) Income'!$E$13:$E$32,'2) Income'!$D$13:$D$32,"one-time",'2) Income'!$F$13:$F$32,"="&amp;$A809)))</f>
        <v/>
      </c>
      <c r="AJ809" s="9" t="str">
        <f t="shared" si="61"/>
        <v/>
      </c>
    </row>
    <row r="810" spans="1:36">
      <c r="A810" s="7" t="str">
        <f>IF(A809="","",IF(A809+1&lt;='1) Period'!$E$21,A809+1,""))</f>
        <v/>
      </c>
      <c r="B810" s="7" t="e">
        <f t="shared" si="62"/>
        <v>#VALUE!</v>
      </c>
      <c r="C810" t="e">
        <f t="shared" si="63"/>
        <v>#VALUE!</v>
      </c>
      <c r="D810" s="8" t="str">
        <f>IF(A810="","",IF(TEXT(A810,"dddd")='4) Happy Money'!$E$23,WAllowance,0))</f>
        <v/>
      </c>
      <c r="E810" s="8" t="str">
        <f>IF(A810="","",IF(B810="N",SUMIF(TMonthly[Day of the Month],DAY(A810),TMonthly[Amount]),SUMIF(TMonthly[Day of the Month],"&gt;="&amp;DAY(A810),TMonthly[Amount])))</f>
        <v/>
      </c>
      <c r="F810" s="8" t="str" cm="1">
        <f t="array" ref="F810">IF(A810="","",SUMPRODUCT(--(TYearly[Due Date]&lt;=A810),IF(B810="N",--(TYearly[Day]=DAY(A810)),--(TYearly[Day]&gt;=DAY(A810))),--(IFERROR(MOD(TYearly[Month]-MONTH(A810)+12,12),1)=0),TYearly[Amount]))</f>
        <v/>
      </c>
      <c r="G810" s="8" t="str">
        <f>IF(A810="","",SUMIF(TOneTime[Due Date],A810,TOneTime[Amount]))</f>
        <v/>
      </c>
      <c r="H810" s="8" t="str" cm="1">
        <f t="array" ref="H810">IF(A810="","",IF(COUNTIF(TOther[Frequency],$H$1)=0,0,SUMPRODUCT(--(IFERROR(MOD(A810-TOther[Start Date],7),1)=0),--(TOther[Frequency]=$H$1),--(TOther[Start Date]&lt;=A810),--(TOther[End Date Calc]&gt;=A810),TOther[Amount])))</f>
        <v/>
      </c>
      <c r="I810" s="8" t="str" cm="1">
        <f t="array" ref="I810">IF(A810="","",IF(COUNTIF(TOther[Frequency],$I$1)=0,0,SUMPRODUCT(--(IFERROR(MOD(A810-TOther[Start Date],14),1)=0),--(TOther[Frequency]=$I$1),--(TOther[Start Date]&lt;=A810),--(TOther[End Date Calc]&gt;=A810),TOther[Amount])))</f>
        <v/>
      </c>
      <c r="J810" s="8" t="str">
        <f>IF(A810="","",IF(COUNTIF(TOther[Frequency],$J$1)=0,0,IF(OR(DAY(A810)=1,DAY(A810)=15),SUMIFS(TOther[Amount],TOther[Frequency],$J$1,TOther[Start Date],"&lt;="&amp;$A810,TOther[End Date Calc],"&gt;="&amp;A810),0)))</f>
        <v/>
      </c>
      <c r="K810" s="8" t="str">
        <f>IF(A810="","",IF(COUNTIF(TOther[Frequency],$K$1)=0,0,IF(A810=(A810-DAY(A810)+1+2*7-WEEKDAY(A810-DAY(A810)+8-4,1)),SUMIFS(TOther[Amount],TOther[Frequency],$K$1,TOther[Start Date],"&lt;="&amp;$A810,TOther[End Date Calc],"&gt;="&amp;A810),0)))</f>
        <v/>
      </c>
      <c r="L810" s="8" t="str">
        <f>IF(A810="","",IF(COUNTIF(TOther[Frequency],$L$1)=0,0,IF(A810=(A810-DAY(A810)+1+3*7-WEEKDAY(A810-DAY(A810)+8-4,1)),SUMIFS(TOther[Amount],TOther[Frequency],$L$1,TOther[Start Date],"&lt;="&amp;$A810,TOther[End Date Calc],"&gt;="&amp;A810),0)))</f>
        <v/>
      </c>
      <c r="M810" s="8" t="str">
        <f>IF(A810="","",IF(COUNTIF(TOther[Frequency],$M$1)=0,0,IF(A810=(A810-DAY(A810)+1+4*7-WEEKDAY(A810-DAY(A810)+8-4,1)),SUMIFS(TOther[Amount],TOther[Frequency],$M$1,TOther[Start Date],"&lt;="&amp;$A810,TOther[End Date Calc],"&gt;="&amp;A810),0)))</f>
        <v/>
      </c>
      <c r="N810" s="8" t="str" cm="1">
        <f t="array" ref="N810">IF(A810="","",IF(COUNTIF(TOther[Frequency],$N$1)=0,0,SUMPRODUCT(--(IFERROR(MOD(A810-TOther[Start Date],28),1)=0),--(TOther[Frequency]=$N$1),--(TOther[Start Date]&lt;=A810),--(TOther[End Date Calc]&gt;=A810),TOther[Amount])))</f>
        <v/>
      </c>
      <c r="O810" s="8" t="str" cm="1">
        <f t="array" ref="O810">IF(A810="","",IF(COUNTIF(TOther[Frequency],$O$1)=0,0,SUMPRODUCT(--(IFERROR(MOD(A810-TOther[Start Date],42),1)=0),--(TOther[Frequency]=$O$1),--(TOther[Start Date]&lt;=A810),--(TOther[End Date Calc]&gt;=A810),TOther[Amount])))</f>
        <v/>
      </c>
      <c r="P810" s="8" t="str" cm="1">
        <f t="array" ref="P810">IF(A810="","",IF(COUNTIF(TOther[Frequency],$P$1)=0,0,SUMPRODUCT(--(IFERROR(MOD(A810-TOther[Start Date],56),1)=0),--(TOther[Frequency]=$P$1),--(TOther[Start Date]&lt;=A810),--(TOther[End Date Calc]&gt;=A810),TOther[Amount])))</f>
        <v/>
      </c>
      <c r="Q810" s="8" t="str">
        <f>IF(A810="","",IF(COUNTIF(TOther[Frequency],$Q$1)=0,0,IF(B810="N",SUMIFS(TOther[Amount],TOther[Frequency],$Q$1,TOther[Start Date],"&lt;="&amp;$A810,TOther[End Date Calc],"&gt;="&amp;A810,TOther[Start Day],DAY(A810)),SUMIFS(TOther[Amount],TOther[Frequency],$Q$1,TOther[Start Date],"&lt;="&amp;$A810,TOther[End Date Calc],"&gt;="&amp;A810,TOther[Start Day],"&gt;="&amp;DAY(A810)))))</f>
        <v/>
      </c>
      <c r="R810" s="8" t="str" cm="1">
        <f t="array" ref="R810">IF(A810="","",IF(COUNTIF(TOther[Frequency],R$1)=0,0,SUMPRODUCT(--(TOther[Frequency]=R$1),--(TOther[Start Date]&lt;=A810),--(TOther[End Date Calc]&gt;=A810),IF(B810="N",--(TOther[Start Day]=DAY(A810)),--(TOther[Start Day]&gt;=DAY(A810))),--(IFERROR(MOD(TOther[Start Month]-MONTH(A810)+2,2),1)=0),TOther[Amount])))</f>
        <v/>
      </c>
      <c r="S810" s="8" t="str" cm="1">
        <f t="array" ref="S810">IF(A810="","",IF(COUNTIF(TOther[Frequency],S$1)=0,0,SUMPRODUCT(--(TOther[Frequency]=S$1),--(TOther[Start Date]&lt;=A810),--(TOther[End Date Calc]&gt;=A810),IF(B810="N",--(TOther[Start Day]=DAY(A810)),--(TOther[Start Day]&gt;=DAY(A810))),--(IFERROR(MOD(TOther[Start Month]-MONTH(A810)+3,3),1)=0),TOther[Amount])))</f>
        <v/>
      </c>
      <c r="T810" s="8" t="str" cm="1">
        <f t="array" ref="T810">IF($A810="","",IF(COUNTIF(TOther[Frequency],T$1)=0,0,SUMPRODUCT(--(TOther[Frequency]=T$1),--(TOther[Start Date]&lt;=$A810),--(TOther[End Date Calc]&gt;=$A810),IF($B810="N",--(TOther[Start Day]=DAY($A810)),--(TOther[Start Day]&gt;=DAY($A810))),--(IFERROR(MOD(TOther[Start Month]-MONTH($A810)+4,4),1)=0),TOther[Amount])))</f>
        <v/>
      </c>
      <c r="U810" s="8" t="str" cm="1">
        <f t="array" ref="U810">IF(A810="","",IF(COUNTIF(TOther[Frequency],$U$1)=0,0,SUMPRODUCT(--(TOther[Frequency]=$U$1),--(TOther[Start Date]&lt;=A810),--(TOther[End Date Calc]&gt;=A810),IF(B810="N",--(TOther[Start Day]=DAY(A810)),--(TOther[Start Day]&gt;=DAY(A810))),--(IFERROR(MOD(TOther[Start Month]-MONTH(A810)+6,6),1)=0),TOther[Amount])))</f>
        <v/>
      </c>
      <c r="V810" s="8" t="str" cm="1">
        <f t="array" ref="V810">IF(A810="","",IF(COUNTIF(TOther[Frequency],$V$1)=0,0,SUMPRODUCT(--(TOther[Frequency]=$V$1),--(TOther[Start Date]&lt;=A810),--(TOther[End Date Calc]&gt;=A810),IF(B810="N",--(TOther[Start Day]=DAY(A810)),--(TOther[Start Day]&gt;=DAY(A810))),--(IFERROR(MOD(TOther[Start Month]-MONTH(A810)+12,12),1)=0),TOther[Amount])))</f>
        <v/>
      </c>
      <c r="W810" s="8" t="str">
        <f>IF(A810="","",SUMIFS(TOther[Amount],TOther[Start Date],A810,TOther[Frequency],$W$1))</f>
        <v/>
      </c>
      <c r="X810" s="9" t="str">
        <f t="shared" si="60"/>
        <v/>
      </c>
      <c r="Y810" s="9" t="str">
        <f t="shared" si="64"/>
        <v/>
      </c>
      <c r="Z810" s="8" t="str" cm="1">
        <f t="array" ref="Z810">IF(A810="","",IF(COUNTIF('2) Income'!$D$13:$D$32,"Weekly")=0,0,SUMPRODUCT(--(IFERROR(MOD(A810-'2) Income'!$F$13:$F$32,7),1)=0),--('2) Income'!$D$13:$D$32="Weekly"),--('2) Income'!$F$13:$F$32&lt;=A810),'2) Income'!$E$13:$E$32)))</f>
        <v/>
      </c>
      <c r="AA810" s="8" t="str" cm="1">
        <f t="array" ref="AA810">IF(A810="","",IF(COUNTIF('2) Income'!$D$13:$D$32,"Every Other Week")=0,0,SUMPRODUCT(--(IFERROR(MOD(A810-'2) Income'!$F$13:$F$32,14),1)=0),--('2) Income'!$D$13:$D$32="Every Other Week"),--('2) Income'!$F$13:$F$32&lt;=A810),'2) Income'!$E$13:$E$32)))</f>
        <v/>
      </c>
      <c r="AB810" s="8" t="str">
        <f>IF(A810="","",IF(COUNTIF('2) Income'!$D$13:$D$32,"1st and 15th")=0,0,IF(OR(DAY(A810)=1,DAY(A810)=15),SUMIFS('2) Income'!$E$13:$E$32,'2) Income'!$D$13:$D$32,"1st and 15th",'2) Income'!$F$13:$F$32,"&lt;="&amp;$A810),0)))</f>
        <v/>
      </c>
      <c r="AC810" s="8" t="str">
        <f>IF(A810="","",IF(COUNTIF('2) Income'!$D$13:$D$32,"2nd Wednesday")=0,0,IF(A810=(A810-DAY(A810)+1+2*7-WEEKDAY(A810-DAY(A810)+8-4,1)),SUMIFS('2) Income'!$E$13:$E$32,'2) Income'!$D$13:$D$32,"2nd Wednesday",'2) Income'!$F$13:$F$32,"&lt;="&amp;$A810),0)))</f>
        <v/>
      </c>
      <c r="AD810" s="8" t="str">
        <f>IF(A810="","",IF(COUNTIF('2) Income'!$D$13:$D$32,"3rd Wednesday")=0,0,IF(A810=(A810-DAY(A810)+1+3*7-WEEKDAY(A810-DAY(A810)+8-4,1)),SUMIFS('2) Income'!$E$13:$E$32,'2) Income'!$D$13:$D$32,"3rd Wednesday",'2) Income'!$F$13:$F$32,"&lt;="&amp;$A810),0)))</f>
        <v/>
      </c>
      <c r="AE810" s="8" t="str">
        <f>IF(A810="","",IF(COUNTIF('2) Income'!$D$13:$D$32,"4th Wednesday")=0,0,IF(A810=(A810-DAY(A810)+1+4*7-WEEKDAY(A810-DAY(A810)+8-4,1)),SUMIFS('2) Income'!$E$13:$E$32,'2) Income'!$D$13:$D$32,"4th Wednesday",'2) Income'!$F$13:$F$32,"&lt;="&amp;$A810),0)))</f>
        <v/>
      </c>
      <c r="AF810" s="8" t="str" cm="1">
        <f t="array" ref="AF810">IF(A810="","",IF(COUNTIF('2) Income'!$D$13:$D$32,"Every 4 Weeks")=0,0,SUMPRODUCT(--(IFERROR(MOD(A810-'2) Income'!$F$13:$F$32,28),1)=0),--('2) Income'!$D$13:$D$32="Every 4 Weeks"),--('2) Income'!$F$13:$F$32&lt;=A810),'2) Income'!$E$13:$E$32)))</f>
        <v/>
      </c>
      <c r="AG810" s="8" t="str">
        <f>IF(A810="","",IF(COUNTIF('2) Income'!$D$13:$D$32,"Monthly")=0,0,IF(B810="N",SUMIFS('2) Income'!$E$13:$E$32,'2) Income'!$D$13:$D$32,"monthly",'2) Income'!$F$13:$F$32,"&lt;="&amp;$A810,'2) Income'!$I$13:$I$32,DAY(A810)),SUMIFS('2) Income'!$E$13:$E$32,'2) Income'!$D$13:$D$32,"monthly",'2) Income'!$F$13:$F$32,"&lt;="&amp;$A810,'2) Income'!$I$13:$I$32,"&gt;="&amp;DAY(A810)))))</f>
        <v/>
      </c>
      <c r="AH810" s="8" t="str" cm="1">
        <f t="array" ref="AH810">IF(A810="","",IF(COUNTIF('2) Income'!$D$13:$D$32,"Yearly")=0,0,SUMPRODUCT(--('2) Income'!$D$13:$D$32="Yearly"),--('2) Income'!$F$13:$F$32&lt;=A810),IF(B810="N",--('2) Income'!$I$13:$I$32=DAY(A810)),--('2) Income'!$I$13:$I$32&gt;=DAY(A810))),--(IFERROR(MOD('2) Income'!$H$13:$H$32-MONTH(A810)+12,12),1)=0),'2) Income'!$E$13:$E$32)))</f>
        <v/>
      </c>
      <c r="AI810" s="8" t="str">
        <f>IF(A810="","",IF(COUNTIF('2) Income'!$D$13:$D$32,"one-time")=0,0,SUMIFS('2) Income'!$E$13:$E$32,'2) Income'!$D$13:$D$32,"one-time",'2) Income'!$F$13:$F$32,"="&amp;$A810)))</f>
        <v/>
      </c>
      <c r="AJ810" s="9" t="str">
        <f t="shared" si="61"/>
        <v/>
      </c>
    </row>
    <row r="811" spans="1:36">
      <c r="A811" s="7" t="str">
        <f>IF(A810="","",IF(A810+1&lt;='1) Period'!$E$21,A810+1,""))</f>
        <v/>
      </c>
      <c r="B811" s="7" t="e">
        <f t="shared" si="62"/>
        <v>#VALUE!</v>
      </c>
      <c r="C811" t="e">
        <f t="shared" si="63"/>
        <v>#VALUE!</v>
      </c>
      <c r="D811" s="8" t="str">
        <f>IF(A811="","",IF(TEXT(A811,"dddd")='4) Happy Money'!$E$23,WAllowance,0))</f>
        <v/>
      </c>
      <c r="E811" s="8" t="str">
        <f>IF(A811="","",IF(B811="N",SUMIF(TMonthly[Day of the Month],DAY(A811),TMonthly[Amount]),SUMIF(TMonthly[Day of the Month],"&gt;="&amp;DAY(A811),TMonthly[Amount])))</f>
        <v/>
      </c>
      <c r="F811" s="8" t="str" cm="1">
        <f t="array" ref="F811">IF(A811="","",SUMPRODUCT(--(TYearly[Due Date]&lt;=A811),IF(B811="N",--(TYearly[Day]=DAY(A811)),--(TYearly[Day]&gt;=DAY(A811))),--(IFERROR(MOD(TYearly[Month]-MONTH(A811)+12,12),1)=0),TYearly[Amount]))</f>
        <v/>
      </c>
      <c r="G811" s="8" t="str">
        <f>IF(A811="","",SUMIF(TOneTime[Due Date],A811,TOneTime[Amount]))</f>
        <v/>
      </c>
      <c r="H811" s="8" t="str" cm="1">
        <f t="array" ref="H811">IF(A811="","",IF(COUNTIF(TOther[Frequency],$H$1)=0,0,SUMPRODUCT(--(IFERROR(MOD(A811-TOther[Start Date],7),1)=0),--(TOther[Frequency]=$H$1),--(TOther[Start Date]&lt;=A811),--(TOther[End Date Calc]&gt;=A811),TOther[Amount])))</f>
        <v/>
      </c>
      <c r="I811" s="8" t="str" cm="1">
        <f t="array" ref="I811">IF(A811="","",IF(COUNTIF(TOther[Frequency],$I$1)=0,0,SUMPRODUCT(--(IFERROR(MOD(A811-TOther[Start Date],14),1)=0),--(TOther[Frequency]=$I$1),--(TOther[Start Date]&lt;=A811),--(TOther[End Date Calc]&gt;=A811),TOther[Amount])))</f>
        <v/>
      </c>
      <c r="J811" s="8" t="str">
        <f>IF(A811="","",IF(COUNTIF(TOther[Frequency],$J$1)=0,0,IF(OR(DAY(A811)=1,DAY(A811)=15),SUMIFS(TOther[Amount],TOther[Frequency],$J$1,TOther[Start Date],"&lt;="&amp;$A811,TOther[End Date Calc],"&gt;="&amp;A811),0)))</f>
        <v/>
      </c>
      <c r="K811" s="8" t="str">
        <f>IF(A811="","",IF(COUNTIF(TOther[Frequency],$K$1)=0,0,IF(A811=(A811-DAY(A811)+1+2*7-WEEKDAY(A811-DAY(A811)+8-4,1)),SUMIFS(TOther[Amount],TOther[Frequency],$K$1,TOther[Start Date],"&lt;="&amp;$A811,TOther[End Date Calc],"&gt;="&amp;A811),0)))</f>
        <v/>
      </c>
      <c r="L811" s="8" t="str">
        <f>IF(A811="","",IF(COUNTIF(TOther[Frequency],$L$1)=0,0,IF(A811=(A811-DAY(A811)+1+3*7-WEEKDAY(A811-DAY(A811)+8-4,1)),SUMIFS(TOther[Amount],TOther[Frequency],$L$1,TOther[Start Date],"&lt;="&amp;$A811,TOther[End Date Calc],"&gt;="&amp;A811),0)))</f>
        <v/>
      </c>
      <c r="M811" s="8" t="str">
        <f>IF(A811="","",IF(COUNTIF(TOther[Frequency],$M$1)=0,0,IF(A811=(A811-DAY(A811)+1+4*7-WEEKDAY(A811-DAY(A811)+8-4,1)),SUMIFS(TOther[Amount],TOther[Frequency],$M$1,TOther[Start Date],"&lt;="&amp;$A811,TOther[End Date Calc],"&gt;="&amp;A811),0)))</f>
        <v/>
      </c>
      <c r="N811" s="8" t="str" cm="1">
        <f t="array" ref="N811">IF(A811="","",IF(COUNTIF(TOther[Frequency],$N$1)=0,0,SUMPRODUCT(--(IFERROR(MOD(A811-TOther[Start Date],28),1)=0),--(TOther[Frequency]=$N$1),--(TOther[Start Date]&lt;=A811),--(TOther[End Date Calc]&gt;=A811),TOther[Amount])))</f>
        <v/>
      </c>
      <c r="O811" s="8" t="str" cm="1">
        <f t="array" ref="O811">IF(A811="","",IF(COUNTIF(TOther[Frequency],$O$1)=0,0,SUMPRODUCT(--(IFERROR(MOD(A811-TOther[Start Date],42),1)=0),--(TOther[Frequency]=$O$1),--(TOther[Start Date]&lt;=A811),--(TOther[End Date Calc]&gt;=A811),TOther[Amount])))</f>
        <v/>
      </c>
      <c r="P811" s="8" t="str" cm="1">
        <f t="array" ref="P811">IF(A811="","",IF(COUNTIF(TOther[Frequency],$P$1)=0,0,SUMPRODUCT(--(IFERROR(MOD(A811-TOther[Start Date],56),1)=0),--(TOther[Frequency]=$P$1),--(TOther[Start Date]&lt;=A811),--(TOther[End Date Calc]&gt;=A811),TOther[Amount])))</f>
        <v/>
      </c>
      <c r="Q811" s="8" t="str">
        <f>IF(A811="","",IF(COUNTIF(TOther[Frequency],$Q$1)=0,0,IF(B811="N",SUMIFS(TOther[Amount],TOther[Frequency],$Q$1,TOther[Start Date],"&lt;="&amp;$A811,TOther[End Date Calc],"&gt;="&amp;A811,TOther[Start Day],DAY(A811)),SUMIFS(TOther[Amount],TOther[Frequency],$Q$1,TOther[Start Date],"&lt;="&amp;$A811,TOther[End Date Calc],"&gt;="&amp;A811,TOther[Start Day],"&gt;="&amp;DAY(A811)))))</f>
        <v/>
      </c>
      <c r="R811" s="8" t="str" cm="1">
        <f t="array" ref="R811">IF(A811="","",IF(COUNTIF(TOther[Frequency],R$1)=0,0,SUMPRODUCT(--(TOther[Frequency]=R$1),--(TOther[Start Date]&lt;=A811),--(TOther[End Date Calc]&gt;=A811),IF(B811="N",--(TOther[Start Day]=DAY(A811)),--(TOther[Start Day]&gt;=DAY(A811))),--(IFERROR(MOD(TOther[Start Month]-MONTH(A811)+2,2),1)=0),TOther[Amount])))</f>
        <v/>
      </c>
      <c r="S811" s="8" t="str" cm="1">
        <f t="array" ref="S811">IF(A811="","",IF(COUNTIF(TOther[Frequency],S$1)=0,0,SUMPRODUCT(--(TOther[Frequency]=S$1),--(TOther[Start Date]&lt;=A811),--(TOther[End Date Calc]&gt;=A811),IF(B811="N",--(TOther[Start Day]=DAY(A811)),--(TOther[Start Day]&gt;=DAY(A811))),--(IFERROR(MOD(TOther[Start Month]-MONTH(A811)+3,3),1)=0),TOther[Amount])))</f>
        <v/>
      </c>
      <c r="T811" s="8" t="str" cm="1">
        <f t="array" ref="T811">IF($A811="","",IF(COUNTIF(TOther[Frequency],T$1)=0,0,SUMPRODUCT(--(TOther[Frequency]=T$1),--(TOther[Start Date]&lt;=$A811),--(TOther[End Date Calc]&gt;=$A811),IF($B811="N",--(TOther[Start Day]=DAY($A811)),--(TOther[Start Day]&gt;=DAY($A811))),--(IFERROR(MOD(TOther[Start Month]-MONTH($A811)+4,4),1)=0),TOther[Amount])))</f>
        <v/>
      </c>
      <c r="U811" s="8" t="str" cm="1">
        <f t="array" ref="U811">IF(A811="","",IF(COUNTIF(TOther[Frequency],$U$1)=0,0,SUMPRODUCT(--(TOther[Frequency]=$U$1),--(TOther[Start Date]&lt;=A811),--(TOther[End Date Calc]&gt;=A811),IF(B811="N",--(TOther[Start Day]=DAY(A811)),--(TOther[Start Day]&gt;=DAY(A811))),--(IFERROR(MOD(TOther[Start Month]-MONTH(A811)+6,6),1)=0),TOther[Amount])))</f>
        <v/>
      </c>
      <c r="V811" s="8" t="str" cm="1">
        <f t="array" ref="V811">IF(A811="","",IF(COUNTIF(TOther[Frequency],$V$1)=0,0,SUMPRODUCT(--(TOther[Frequency]=$V$1),--(TOther[Start Date]&lt;=A811),--(TOther[End Date Calc]&gt;=A811),IF(B811="N",--(TOther[Start Day]=DAY(A811)),--(TOther[Start Day]&gt;=DAY(A811))),--(IFERROR(MOD(TOther[Start Month]-MONTH(A811)+12,12),1)=0),TOther[Amount])))</f>
        <v/>
      </c>
      <c r="W811" s="8" t="str">
        <f>IF(A811="","",SUMIFS(TOther[Amount],TOther[Start Date],A811,TOther[Frequency],$W$1))</f>
        <v/>
      </c>
      <c r="X811" s="9" t="str">
        <f t="shared" si="60"/>
        <v/>
      </c>
      <c r="Y811" s="9" t="str">
        <f t="shared" si="64"/>
        <v/>
      </c>
      <c r="Z811" s="8" t="str" cm="1">
        <f t="array" ref="Z811">IF(A811="","",IF(COUNTIF('2) Income'!$D$13:$D$32,"Weekly")=0,0,SUMPRODUCT(--(IFERROR(MOD(A811-'2) Income'!$F$13:$F$32,7),1)=0),--('2) Income'!$D$13:$D$32="Weekly"),--('2) Income'!$F$13:$F$32&lt;=A811),'2) Income'!$E$13:$E$32)))</f>
        <v/>
      </c>
      <c r="AA811" s="8" t="str" cm="1">
        <f t="array" ref="AA811">IF(A811="","",IF(COUNTIF('2) Income'!$D$13:$D$32,"Every Other Week")=0,0,SUMPRODUCT(--(IFERROR(MOD(A811-'2) Income'!$F$13:$F$32,14),1)=0),--('2) Income'!$D$13:$D$32="Every Other Week"),--('2) Income'!$F$13:$F$32&lt;=A811),'2) Income'!$E$13:$E$32)))</f>
        <v/>
      </c>
      <c r="AB811" s="8" t="str">
        <f>IF(A811="","",IF(COUNTIF('2) Income'!$D$13:$D$32,"1st and 15th")=0,0,IF(OR(DAY(A811)=1,DAY(A811)=15),SUMIFS('2) Income'!$E$13:$E$32,'2) Income'!$D$13:$D$32,"1st and 15th",'2) Income'!$F$13:$F$32,"&lt;="&amp;$A811),0)))</f>
        <v/>
      </c>
      <c r="AC811" s="8" t="str">
        <f>IF(A811="","",IF(COUNTIF('2) Income'!$D$13:$D$32,"2nd Wednesday")=0,0,IF(A811=(A811-DAY(A811)+1+2*7-WEEKDAY(A811-DAY(A811)+8-4,1)),SUMIFS('2) Income'!$E$13:$E$32,'2) Income'!$D$13:$D$32,"2nd Wednesday",'2) Income'!$F$13:$F$32,"&lt;="&amp;$A811),0)))</f>
        <v/>
      </c>
      <c r="AD811" s="8" t="str">
        <f>IF(A811="","",IF(COUNTIF('2) Income'!$D$13:$D$32,"3rd Wednesday")=0,0,IF(A811=(A811-DAY(A811)+1+3*7-WEEKDAY(A811-DAY(A811)+8-4,1)),SUMIFS('2) Income'!$E$13:$E$32,'2) Income'!$D$13:$D$32,"3rd Wednesday",'2) Income'!$F$13:$F$32,"&lt;="&amp;$A811),0)))</f>
        <v/>
      </c>
      <c r="AE811" s="8" t="str">
        <f>IF(A811="","",IF(COUNTIF('2) Income'!$D$13:$D$32,"4th Wednesday")=0,0,IF(A811=(A811-DAY(A811)+1+4*7-WEEKDAY(A811-DAY(A811)+8-4,1)),SUMIFS('2) Income'!$E$13:$E$32,'2) Income'!$D$13:$D$32,"4th Wednesday",'2) Income'!$F$13:$F$32,"&lt;="&amp;$A811),0)))</f>
        <v/>
      </c>
      <c r="AF811" s="8" t="str" cm="1">
        <f t="array" ref="AF811">IF(A811="","",IF(COUNTIF('2) Income'!$D$13:$D$32,"Every 4 Weeks")=0,0,SUMPRODUCT(--(IFERROR(MOD(A811-'2) Income'!$F$13:$F$32,28),1)=0),--('2) Income'!$D$13:$D$32="Every 4 Weeks"),--('2) Income'!$F$13:$F$32&lt;=A811),'2) Income'!$E$13:$E$32)))</f>
        <v/>
      </c>
      <c r="AG811" s="8" t="str">
        <f>IF(A811="","",IF(COUNTIF('2) Income'!$D$13:$D$32,"Monthly")=0,0,IF(B811="N",SUMIFS('2) Income'!$E$13:$E$32,'2) Income'!$D$13:$D$32,"monthly",'2) Income'!$F$13:$F$32,"&lt;="&amp;$A811,'2) Income'!$I$13:$I$32,DAY(A811)),SUMIFS('2) Income'!$E$13:$E$32,'2) Income'!$D$13:$D$32,"monthly",'2) Income'!$F$13:$F$32,"&lt;="&amp;$A811,'2) Income'!$I$13:$I$32,"&gt;="&amp;DAY(A811)))))</f>
        <v/>
      </c>
      <c r="AH811" s="8" t="str" cm="1">
        <f t="array" ref="AH811">IF(A811="","",IF(COUNTIF('2) Income'!$D$13:$D$32,"Yearly")=0,0,SUMPRODUCT(--('2) Income'!$D$13:$D$32="Yearly"),--('2) Income'!$F$13:$F$32&lt;=A811),IF(B811="N",--('2) Income'!$I$13:$I$32=DAY(A811)),--('2) Income'!$I$13:$I$32&gt;=DAY(A811))),--(IFERROR(MOD('2) Income'!$H$13:$H$32-MONTH(A811)+12,12),1)=0),'2) Income'!$E$13:$E$32)))</f>
        <v/>
      </c>
      <c r="AI811" s="8" t="str">
        <f>IF(A811="","",IF(COUNTIF('2) Income'!$D$13:$D$32,"one-time")=0,0,SUMIFS('2) Income'!$E$13:$E$32,'2) Income'!$D$13:$D$32,"one-time",'2) Income'!$F$13:$F$32,"="&amp;$A811)))</f>
        <v/>
      </c>
      <c r="AJ811" s="9" t="str">
        <f t="shared" si="61"/>
        <v/>
      </c>
    </row>
    <row r="812" spans="1:36">
      <c r="A812" s="7" t="str">
        <f>IF(A811="","",IF(A811+1&lt;='1) Period'!$E$21,A811+1,""))</f>
        <v/>
      </c>
      <c r="B812" s="7" t="e">
        <f t="shared" si="62"/>
        <v>#VALUE!</v>
      </c>
      <c r="C812" t="e">
        <f t="shared" si="63"/>
        <v>#VALUE!</v>
      </c>
      <c r="D812" s="8" t="str">
        <f>IF(A812="","",IF(TEXT(A812,"dddd")='4) Happy Money'!$E$23,WAllowance,0))</f>
        <v/>
      </c>
      <c r="E812" s="8" t="str">
        <f>IF(A812="","",IF(B812="N",SUMIF(TMonthly[Day of the Month],DAY(A812),TMonthly[Amount]),SUMIF(TMonthly[Day of the Month],"&gt;="&amp;DAY(A812),TMonthly[Amount])))</f>
        <v/>
      </c>
      <c r="F812" s="8" t="str" cm="1">
        <f t="array" ref="F812">IF(A812="","",SUMPRODUCT(--(TYearly[Due Date]&lt;=A812),IF(B812="N",--(TYearly[Day]=DAY(A812)),--(TYearly[Day]&gt;=DAY(A812))),--(IFERROR(MOD(TYearly[Month]-MONTH(A812)+12,12),1)=0),TYearly[Amount]))</f>
        <v/>
      </c>
      <c r="G812" s="8" t="str">
        <f>IF(A812="","",SUMIF(TOneTime[Due Date],A812,TOneTime[Amount]))</f>
        <v/>
      </c>
      <c r="H812" s="8" t="str" cm="1">
        <f t="array" ref="H812">IF(A812="","",IF(COUNTIF(TOther[Frequency],$H$1)=0,0,SUMPRODUCT(--(IFERROR(MOD(A812-TOther[Start Date],7),1)=0),--(TOther[Frequency]=$H$1),--(TOther[Start Date]&lt;=A812),--(TOther[End Date Calc]&gt;=A812),TOther[Amount])))</f>
        <v/>
      </c>
      <c r="I812" s="8" t="str" cm="1">
        <f t="array" ref="I812">IF(A812="","",IF(COUNTIF(TOther[Frequency],$I$1)=0,0,SUMPRODUCT(--(IFERROR(MOD(A812-TOther[Start Date],14),1)=0),--(TOther[Frequency]=$I$1),--(TOther[Start Date]&lt;=A812),--(TOther[End Date Calc]&gt;=A812),TOther[Amount])))</f>
        <v/>
      </c>
      <c r="J812" s="8" t="str">
        <f>IF(A812="","",IF(COUNTIF(TOther[Frequency],$J$1)=0,0,IF(OR(DAY(A812)=1,DAY(A812)=15),SUMIFS(TOther[Amount],TOther[Frequency],$J$1,TOther[Start Date],"&lt;="&amp;$A812,TOther[End Date Calc],"&gt;="&amp;A812),0)))</f>
        <v/>
      </c>
      <c r="K812" s="8" t="str">
        <f>IF(A812="","",IF(COUNTIF(TOther[Frequency],$K$1)=0,0,IF(A812=(A812-DAY(A812)+1+2*7-WEEKDAY(A812-DAY(A812)+8-4,1)),SUMIFS(TOther[Amount],TOther[Frequency],$K$1,TOther[Start Date],"&lt;="&amp;$A812,TOther[End Date Calc],"&gt;="&amp;A812),0)))</f>
        <v/>
      </c>
      <c r="L812" s="8" t="str">
        <f>IF(A812="","",IF(COUNTIF(TOther[Frequency],$L$1)=0,0,IF(A812=(A812-DAY(A812)+1+3*7-WEEKDAY(A812-DAY(A812)+8-4,1)),SUMIFS(TOther[Amount],TOther[Frequency],$L$1,TOther[Start Date],"&lt;="&amp;$A812,TOther[End Date Calc],"&gt;="&amp;A812),0)))</f>
        <v/>
      </c>
      <c r="M812" s="8" t="str">
        <f>IF(A812="","",IF(COUNTIF(TOther[Frequency],$M$1)=0,0,IF(A812=(A812-DAY(A812)+1+4*7-WEEKDAY(A812-DAY(A812)+8-4,1)),SUMIFS(TOther[Amount],TOther[Frequency],$M$1,TOther[Start Date],"&lt;="&amp;$A812,TOther[End Date Calc],"&gt;="&amp;A812),0)))</f>
        <v/>
      </c>
      <c r="N812" s="8" t="str" cm="1">
        <f t="array" ref="N812">IF(A812="","",IF(COUNTIF(TOther[Frequency],$N$1)=0,0,SUMPRODUCT(--(IFERROR(MOD(A812-TOther[Start Date],28),1)=0),--(TOther[Frequency]=$N$1),--(TOther[Start Date]&lt;=A812),--(TOther[End Date Calc]&gt;=A812),TOther[Amount])))</f>
        <v/>
      </c>
      <c r="O812" s="8" t="str" cm="1">
        <f t="array" ref="O812">IF(A812="","",IF(COUNTIF(TOther[Frequency],$O$1)=0,0,SUMPRODUCT(--(IFERROR(MOD(A812-TOther[Start Date],42),1)=0),--(TOther[Frequency]=$O$1),--(TOther[Start Date]&lt;=A812),--(TOther[End Date Calc]&gt;=A812),TOther[Amount])))</f>
        <v/>
      </c>
      <c r="P812" s="8" t="str" cm="1">
        <f t="array" ref="P812">IF(A812="","",IF(COUNTIF(TOther[Frequency],$P$1)=0,0,SUMPRODUCT(--(IFERROR(MOD(A812-TOther[Start Date],56),1)=0),--(TOther[Frequency]=$P$1),--(TOther[Start Date]&lt;=A812),--(TOther[End Date Calc]&gt;=A812),TOther[Amount])))</f>
        <v/>
      </c>
      <c r="Q812" s="8" t="str">
        <f>IF(A812="","",IF(COUNTIF(TOther[Frequency],$Q$1)=0,0,IF(B812="N",SUMIFS(TOther[Amount],TOther[Frequency],$Q$1,TOther[Start Date],"&lt;="&amp;$A812,TOther[End Date Calc],"&gt;="&amp;A812,TOther[Start Day],DAY(A812)),SUMIFS(TOther[Amount],TOther[Frequency],$Q$1,TOther[Start Date],"&lt;="&amp;$A812,TOther[End Date Calc],"&gt;="&amp;A812,TOther[Start Day],"&gt;="&amp;DAY(A812)))))</f>
        <v/>
      </c>
      <c r="R812" s="8" t="str" cm="1">
        <f t="array" ref="R812">IF(A812="","",IF(COUNTIF(TOther[Frequency],R$1)=0,0,SUMPRODUCT(--(TOther[Frequency]=R$1),--(TOther[Start Date]&lt;=A812),--(TOther[End Date Calc]&gt;=A812),IF(B812="N",--(TOther[Start Day]=DAY(A812)),--(TOther[Start Day]&gt;=DAY(A812))),--(IFERROR(MOD(TOther[Start Month]-MONTH(A812)+2,2),1)=0),TOther[Amount])))</f>
        <v/>
      </c>
      <c r="S812" s="8" t="str" cm="1">
        <f t="array" ref="S812">IF(A812="","",IF(COUNTIF(TOther[Frequency],S$1)=0,0,SUMPRODUCT(--(TOther[Frequency]=S$1),--(TOther[Start Date]&lt;=A812),--(TOther[End Date Calc]&gt;=A812),IF(B812="N",--(TOther[Start Day]=DAY(A812)),--(TOther[Start Day]&gt;=DAY(A812))),--(IFERROR(MOD(TOther[Start Month]-MONTH(A812)+3,3),1)=0),TOther[Amount])))</f>
        <v/>
      </c>
      <c r="T812" s="8" t="str" cm="1">
        <f t="array" ref="T812">IF($A812="","",IF(COUNTIF(TOther[Frequency],T$1)=0,0,SUMPRODUCT(--(TOther[Frequency]=T$1),--(TOther[Start Date]&lt;=$A812),--(TOther[End Date Calc]&gt;=$A812),IF($B812="N",--(TOther[Start Day]=DAY($A812)),--(TOther[Start Day]&gt;=DAY($A812))),--(IFERROR(MOD(TOther[Start Month]-MONTH($A812)+4,4),1)=0),TOther[Amount])))</f>
        <v/>
      </c>
      <c r="U812" s="8" t="str" cm="1">
        <f t="array" ref="U812">IF(A812="","",IF(COUNTIF(TOther[Frequency],$U$1)=0,0,SUMPRODUCT(--(TOther[Frequency]=$U$1),--(TOther[Start Date]&lt;=A812),--(TOther[End Date Calc]&gt;=A812),IF(B812="N",--(TOther[Start Day]=DAY(A812)),--(TOther[Start Day]&gt;=DAY(A812))),--(IFERROR(MOD(TOther[Start Month]-MONTH(A812)+6,6),1)=0),TOther[Amount])))</f>
        <v/>
      </c>
      <c r="V812" s="8" t="str" cm="1">
        <f t="array" ref="V812">IF(A812="","",IF(COUNTIF(TOther[Frequency],$V$1)=0,0,SUMPRODUCT(--(TOther[Frequency]=$V$1),--(TOther[Start Date]&lt;=A812),--(TOther[End Date Calc]&gt;=A812),IF(B812="N",--(TOther[Start Day]=DAY(A812)),--(TOther[Start Day]&gt;=DAY(A812))),--(IFERROR(MOD(TOther[Start Month]-MONTH(A812)+12,12),1)=0),TOther[Amount])))</f>
        <v/>
      </c>
      <c r="W812" s="8" t="str">
        <f>IF(A812="","",SUMIFS(TOther[Amount],TOther[Start Date],A812,TOther[Frequency],$W$1))</f>
        <v/>
      </c>
      <c r="X812" s="9" t="str">
        <f t="shared" si="60"/>
        <v/>
      </c>
      <c r="Y812" s="9" t="str">
        <f t="shared" si="64"/>
        <v/>
      </c>
      <c r="Z812" s="8" t="str" cm="1">
        <f t="array" ref="Z812">IF(A812="","",IF(COUNTIF('2) Income'!$D$13:$D$32,"Weekly")=0,0,SUMPRODUCT(--(IFERROR(MOD(A812-'2) Income'!$F$13:$F$32,7),1)=0),--('2) Income'!$D$13:$D$32="Weekly"),--('2) Income'!$F$13:$F$32&lt;=A812),'2) Income'!$E$13:$E$32)))</f>
        <v/>
      </c>
      <c r="AA812" s="8" t="str" cm="1">
        <f t="array" ref="AA812">IF(A812="","",IF(COUNTIF('2) Income'!$D$13:$D$32,"Every Other Week")=0,0,SUMPRODUCT(--(IFERROR(MOD(A812-'2) Income'!$F$13:$F$32,14),1)=0),--('2) Income'!$D$13:$D$32="Every Other Week"),--('2) Income'!$F$13:$F$32&lt;=A812),'2) Income'!$E$13:$E$32)))</f>
        <v/>
      </c>
      <c r="AB812" s="8" t="str">
        <f>IF(A812="","",IF(COUNTIF('2) Income'!$D$13:$D$32,"1st and 15th")=0,0,IF(OR(DAY(A812)=1,DAY(A812)=15),SUMIFS('2) Income'!$E$13:$E$32,'2) Income'!$D$13:$D$32,"1st and 15th",'2) Income'!$F$13:$F$32,"&lt;="&amp;$A812),0)))</f>
        <v/>
      </c>
      <c r="AC812" s="8" t="str">
        <f>IF(A812="","",IF(COUNTIF('2) Income'!$D$13:$D$32,"2nd Wednesday")=0,0,IF(A812=(A812-DAY(A812)+1+2*7-WEEKDAY(A812-DAY(A812)+8-4,1)),SUMIFS('2) Income'!$E$13:$E$32,'2) Income'!$D$13:$D$32,"2nd Wednesday",'2) Income'!$F$13:$F$32,"&lt;="&amp;$A812),0)))</f>
        <v/>
      </c>
      <c r="AD812" s="8" t="str">
        <f>IF(A812="","",IF(COUNTIF('2) Income'!$D$13:$D$32,"3rd Wednesday")=0,0,IF(A812=(A812-DAY(A812)+1+3*7-WEEKDAY(A812-DAY(A812)+8-4,1)),SUMIFS('2) Income'!$E$13:$E$32,'2) Income'!$D$13:$D$32,"3rd Wednesday",'2) Income'!$F$13:$F$32,"&lt;="&amp;$A812),0)))</f>
        <v/>
      </c>
      <c r="AE812" s="8" t="str">
        <f>IF(A812="","",IF(COUNTIF('2) Income'!$D$13:$D$32,"4th Wednesday")=0,0,IF(A812=(A812-DAY(A812)+1+4*7-WEEKDAY(A812-DAY(A812)+8-4,1)),SUMIFS('2) Income'!$E$13:$E$32,'2) Income'!$D$13:$D$32,"4th Wednesday",'2) Income'!$F$13:$F$32,"&lt;="&amp;$A812),0)))</f>
        <v/>
      </c>
      <c r="AF812" s="8" t="str" cm="1">
        <f t="array" ref="AF812">IF(A812="","",IF(COUNTIF('2) Income'!$D$13:$D$32,"Every 4 Weeks")=0,0,SUMPRODUCT(--(IFERROR(MOD(A812-'2) Income'!$F$13:$F$32,28),1)=0),--('2) Income'!$D$13:$D$32="Every 4 Weeks"),--('2) Income'!$F$13:$F$32&lt;=A812),'2) Income'!$E$13:$E$32)))</f>
        <v/>
      </c>
      <c r="AG812" s="8" t="str">
        <f>IF(A812="","",IF(COUNTIF('2) Income'!$D$13:$D$32,"Monthly")=0,0,IF(B812="N",SUMIFS('2) Income'!$E$13:$E$32,'2) Income'!$D$13:$D$32,"monthly",'2) Income'!$F$13:$F$32,"&lt;="&amp;$A812,'2) Income'!$I$13:$I$32,DAY(A812)),SUMIFS('2) Income'!$E$13:$E$32,'2) Income'!$D$13:$D$32,"monthly",'2) Income'!$F$13:$F$32,"&lt;="&amp;$A812,'2) Income'!$I$13:$I$32,"&gt;="&amp;DAY(A812)))))</f>
        <v/>
      </c>
      <c r="AH812" s="8" t="str" cm="1">
        <f t="array" ref="AH812">IF(A812="","",IF(COUNTIF('2) Income'!$D$13:$D$32,"Yearly")=0,0,SUMPRODUCT(--('2) Income'!$D$13:$D$32="Yearly"),--('2) Income'!$F$13:$F$32&lt;=A812),IF(B812="N",--('2) Income'!$I$13:$I$32=DAY(A812)),--('2) Income'!$I$13:$I$32&gt;=DAY(A812))),--(IFERROR(MOD('2) Income'!$H$13:$H$32-MONTH(A812)+12,12),1)=0),'2) Income'!$E$13:$E$32)))</f>
        <v/>
      </c>
      <c r="AI812" s="8" t="str">
        <f>IF(A812="","",IF(COUNTIF('2) Income'!$D$13:$D$32,"one-time")=0,0,SUMIFS('2) Income'!$E$13:$E$32,'2) Income'!$D$13:$D$32,"one-time",'2) Income'!$F$13:$F$32,"="&amp;$A812)))</f>
        <v/>
      </c>
      <c r="AJ812" s="9" t="str">
        <f t="shared" si="61"/>
        <v/>
      </c>
    </row>
    <row r="813" spans="1:36">
      <c r="A813" s="7" t="str">
        <f>IF(A812="","",IF(A812+1&lt;='1) Period'!$E$21,A812+1,""))</f>
        <v/>
      </c>
      <c r="B813" s="7" t="e">
        <f t="shared" si="62"/>
        <v>#VALUE!</v>
      </c>
      <c r="C813" t="e">
        <f t="shared" si="63"/>
        <v>#VALUE!</v>
      </c>
      <c r="D813" s="8" t="str">
        <f>IF(A813="","",IF(TEXT(A813,"dddd")='4) Happy Money'!$E$23,WAllowance,0))</f>
        <v/>
      </c>
      <c r="E813" s="8" t="str">
        <f>IF(A813="","",IF(B813="N",SUMIF(TMonthly[Day of the Month],DAY(A813),TMonthly[Amount]),SUMIF(TMonthly[Day of the Month],"&gt;="&amp;DAY(A813),TMonthly[Amount])))</f>
        <v/>
      </c>
      <c r="F813" s="8" t="str" cm="1">
        <f t="array" ref="F813">IF(A813="","",SUMPRODUCT(--(TYearly[Due Date]&lt;=A813),IF(B813="N",--(TYearly[Day]=DAY(A813)),--(TYearly[Day]&gt;=DAY(A813))),--(IFERROR(MOD(TYearly[Month]-MONTH(A813)+12,12),1)=0),TYearly[Amount]))</f>
        <v/>
      </c>
      <c r="G813" s="8" t="str">
        <f>IF(A813="","",SUMIF(TOneTime[Due Date],A813,TOneTime[Amount]))</f>
        <v/>
      </c>
      <c r="H813" s="8" t="str" cm="1">
        <f t="array" ref="H813">IF(A813="","",IF(COUNTIF(TOther[Frequency],$H$1)=0,0,SUMPRODUCT(--(IFERROR(MOD(A813-TOther[Start Date],7),1)=0),--(TOther[Frequency]=$H$1),--(TOther[Start Date]&lt;=A813),--(TOther[End Date Calc]&gt;=A813),TOther[Amount])))</f>
        <v/>
      </c>
      <c r="I813" s="8" t="str" cm="1">
        <f t="array" ref="I813">IF(A813="","",IF(COUNTIF(TOther[Frequency],$I$1)=0,0,SUMPRODUCT(--(IFERROR(MOD(A813-TOther[Start Date],14),1)=0),--(TOther[Frequency]=$I$1),--(TOther[Start Date]&lt;=A813),--(TOther[End Date Calc]&gt;=A813),TOther[Amount])))</f>
        <v/>
      </c>
      <c r="J813" s="8" t="str">
        <f>IF(A813="","",IF(COUNTIF(TOther[Frequency],$J$1)=0,0,IF(OR(DAY(A813)=1,DAY(A813)=15),SUMIFS(TOther[Amount],TOther[Frequency],$J$1,TOther[Start Date],"&lt;="&amp;$A813,TOther[End Date Calc],"&gt;="&amp;A813),0)))</f>
        <v/>
      </c>
      <c r="K813" s="8" t="str">
        <f>IF(A813="","",IF(COUNTIF(TOther[Frequency],$K$1)=0,0,IF(A813=(A813-DAY(A813)+1+2*7-WEEKDAY(A813-DAY(A813)+8-4,1)),SUMIFS(TOther[Amount],TOther[Frequency],$K$1,TOther[Start Date],"&lt;="&amp;$A813,TOther[End Date Calc],"&gt;="&amp;A813),0)))</f>
        <v/>
      </c>
      <c r="L813" s="8" t="str">
        <f>IF(A813="","",IF(COUNTIF(TOther[Frequency],$L$1)=0,0,IF(A813=(A813-DAY(A813)+1+3*7-WEEKDAY(A813-DAY(A813)+8-4,1)),SUMIFS(TOther[Amount],TOther[Frequency],$L$1,TOther[Start Date],"&lt;="&amp;$A813,TOther[End Date Calc],"&gt;="&amp;A813),0)))</f>
        <v/>
      </c>
      <c r="M813" s="8" t="str">
        <f>IF(A813="","",IF(COUNTIF(TOther[Frequency],$M$1)=0,0,IF(A813=(A813-DAY(A813)+1+4*7-WEEKDAY(A813-DAY(A813)+8-4,1)),SUMIFS(TOther[Amount],TOther[Frequency],$M$1,TOther[Start Date],"&lt;="&amp;$A813,TOther[End Date Calc],"&gt;="&amp;A813),0)))</f>
        <v/>
      </c>
      <c r="N813" s="8" t="str" cm="1">
        <f t="array" ref="N813">IF(A813="","",IF(COUNTIF(TOther[Frequency],$N$1)=0,0,SUMPRODUCT(--(IFERROR(MOD(A813-TOther[Start Date],28),1)=0),--(TOther[Frequency]=$N$1),--(TOther[Start Date]&lt;=A813),--(TOther[End Date Calc]&gt;=A813),TOther[Amount])))</f>
        <v/>
      </c>
      <c r="O813" s="8" t="str" cm="1">
        <f t="array" ref="O813">IF(A813="","",IF(COUNTIF(TOther[Frequency],$O$1)=0,0,SUMPRODUCT(--(IFERROR(MOD(A813-TOther[Start Date],42),1)=0),--(TOther[Frequency]=$O$1),--(TOther[Start Date]&lt;=A813),--(TOther[End Date Calc]&gt;=A813),TOther[Amount])))</f>
        <v/>
      </c>
      <c r="P813" s="8" t="str" cm="1">
        <f t="array" ref="P813">IF(A813="","",IF(COUNTIF(TOther[Frequency],$P$1)=0,0,SUMPRODUCT(--(IFERROR(MOD(A813-TOther[Start Date],56),1)=0),--(TOther[Frequency]=$P$1),--(TOther[Start Date]&lt;=A813),--(TOther[End Date Calc]&gt;=A813),TOther[Amount])))</f>
        <v/>
      </c>
      <c r="Q813" s="8" t="str">
        <f>IF(A813="","",IF(COUNTIF(TOther[Frequency],$Q$1)=0,0,IF(B813="N",SUMIFS(TOther[Amount],TOther[Frequency],$Q$1,TOther[Start Date],"&lt;="&amp;$A813,TOther[End Date Calc],"&gt;="&amp;A813,TOther[Start Day],DAY(A813)),SUMIFS(TOther[Amount],TOther[Frequency],$Q$1,TOther[Start Date],"&lt;="&amp;$A813,TOther[End Date Calc],"&gt;="&amp;A813,TOther[Start Day],"&gt;="&amp;DAY(A813)))))</f>
        <v/>
      </c>
      <c r="R813" s="8" t="str" cm="1">
        <f t="array" ref="R813">IF(A813="","",IF(COUNTIF(TOther[Frequency],R$1)=0,0,SUMPRODUCT(--(TOther[Frequency]=R$1),--(TOther[Start Date]&lt;=A813),--(TOther[End Date Calc]&gt;=A813),IF(B813="N",--(TOther[Start Day]=DAY(A813)),--(TOther[Start Day]&gt;=DAY(A813))),--(IFERROR(MOD(TOther[Start Month]-MONTH(A813)+2,2),1)=0),TOther[Amount])))</f>
        <v/>
      </c>
      <c r="S813" s="8" t="str" cm="1">
        <f t="array" ref="S813">IF(A813="","",IF(COUNTIF(TOther[Frequency],S$1)=0,0,SUMPRODUCT(--(TOther[Frequency]=S$1),--(TOther[Start Date]&lt;=A813),--(TOther[End Date Calc]&gt;=A813),IF(B813="N",--(TOther[Start Day]=DAY(A813)),--(TOther[Start Day]&gt;=DAY(A813))),--(IFERROR(MOD(TOther[Start Month]-MONTH(A813)+3,3),1)=0),TOther[Amount])))</f>
        <v/>
      </c>
      <c r="T813" s="8" t="str" cm="1">
        <f t="array" ref="T813">IF($A813="","",IF(COUNTIF(TOther[Frequency],T$1)=0,0,SUMPRODUCT(--(TOther[Frequency]=T$1),--(TOther[Start Date]&lt;=$A813),--(TOther[End Date Calc]&gt;=$A813),IF($B813="N",--(TOther[Start Day]=DAY($A813)),--(TOther[Start Day]&gt;=DAY($A813))),--(IFERROR(MOD(TOther[Start Month]-MONTH($A813)+4,4),1)=0),TOther[Amount])))</f>
        <v/>
      </c>
      <c r="U813" s="8" t="str" cm="1">
        <f t="array" ref="U813">IF(A813="","",IF(COUNTIF(TOther[Frequency],$U$1)=0,0,SUMPRODUCT(--(TOther[Frequency]=$U$1),--(TOther[Start Date]&lt;=A813),--(TOther[End Date Calc]&gt;=A813),IF(B813="N",--(TOther[Start Day]=DAY(A813)),--(TOther[Start Day]&gt;=DAY(A813))),--(IFERROR(MOD(TOther[Start Month]-MONTH(A813)+6,6),1)=0),TOther[Amount])))</f>
        <v/>
      </c>
      <c r="V813" s="8" t="str" cm="1">
        <f t="array" ref="V813">IF(A813="","",IF(COUNTIF(TOther[Frequency],$V$1)=0,0,SUMPRODUCT(--(TOther[Frequency]=$V$1),--(TOther[Start Date]&lt;=A813),--(TOther[End Date Calc]&gt;=A813),IF(B813="N",--(TOther[Start Day]=DAY(A813)),--(TOther[Start Day]&gt;=DAY(A813))),--(IFERROR(MOD(TOther[Start Month]-MONTH(A813)+12,12),1)=0),TOther[Amount])))</f>
        <v/>
      </c>
      <c r="W813" s="8" t="str">
        <f>IF(A813="","",SUMIFS(TOther[Amount],TOther[Start Date],A813,TOther[Frequency],$W$1))</f>
        <v/>
      </c>
      <c r="X813" s="9" t="str">
        <f t="shared" si="60"/>
        <v/>
      </c>
      <c r="Y813" s="9" t="str">
        <f t="shared" si="64"/>
        <v/>
      </c>
      <c r="Z813" s="8" t="str" cm="1">
        <f t="array" ref="Z813">IF(A813="","",IF(COUNTIF('2) Income'!$D$13:$D$32,"Weekly")=0,0,SUMPRODUCT(--(IFERROR(MOD(A813-'2) Income'!$F$13:$F$32,7),1)=0),--('2) Income'!$D$13:$D$32="Weekly"),--('2) Income'!$F$13:$F$32&lt;=A813),'2) Income'!$E$13:$E$32)))</f>
        <v/>
      </c>
      <c r="AA813" s="8" t="str" cm="1">
        <f t="array" ref="AA813">IF(A813="","",IF(COUNTIF('2) Income'!$D$13:$D$32,"Every Other Week")=0,0,SUMPRODUCT(--(IFERROR(MOD(A813-'2) Income'!$F$13:$F$32,14),1)=0),--('2) Income'!$D$13:$D$32="Every Other Week"),--('2) Income'!$F$13:$F$32&lt;=A813),'2) Income'!$E$13:$E$32)))</f>
        <v/>
      </c>
      <c r="AB813" s="8" t="str">
        <f>IF(A813="","",IF(COUNTIF('2) Income'!$D$13:$D$32,"1st and 15th")=0,0,IF(OR(DAY(A813)=1,DAY(A813)=15),SUMIFS('2) Income'!$E$13:$E$32,'2) Income'!$D$13:$D$32,"1st and 15th",'2) Income'!$F$13:$F$32,"&lt;="&amp;$A813),0)))</f>
        <v/>
      </c>
      <c r="AC813" s="8" t="str">
        <f>IF(A813="","",IF(COUNTIF('2) Income'!$D$13:$D$32,"2nd Wednesday")=0,0,IF(A813=(A813-DAY(A813)+1+2*7-WEEKDAY(A813-DAY(A813)+8-4,1)),SUMIFS('2) Income'!$E$13:$E$32,'2) Income'!$D$13:$D$32,"2nd Wednesday",'2) Income'!$F$13:$F$32,"&lt;="&amp;$A813),0)))</f>
        <v/>
      </c>
      <c r="AD813" s="8" t="str">
        <f>IF(A813="","",IF(COUNTIF('2) Income'!$D$13:$D$32,"3rd Wednesday")=0,0,IF(A813=(A813-DAY(A813)+1+3*7-WEEKDAY(A813-DAY(A813)+8-4,1)),SUMIFS('2) Income'!$E$13:$E$32,'2) Income'!$D$13:$D$32,"3rd Wednesday",'2) Income'!$F$13:$F$32,"&lt;="&amp;$A813),0)))</f>
        <v/>
      </c>
      <c r="AE813" s="8" t="str">
        <f>IF(A813="","",IF(COUNTIF('2) Income'!$D$13:$D$32,"4th Wednesday")=0,0,IF(A813=(A813-DAY(A813)+1+4*7-WEEKDAY(A813-DAY(A813)+8-4,1)),SUMIFS('2) Income'!$E$13:$E$32,'2) Income'!$D$13:$D$32,"4th Wednesday",'2) Income'!$F$13:$F$32,"&lt;="&amp;$A813),0)))</f>
        <v/>
      </c>
      <c r="AF813" s="8" t="str" cm="1">
        <f t="array" ref="AF813">IF(A813="","",IF(COUNTIF('2) Income'!$D$13:$D$32,"Every 4 Weeks")=0,0,SUMPRODUCT(--(IFERROR(MOD(A813-'2) Income'!$F$13:$F$32,28),1)=0),--('2) Income'!$D$13:$D$32="Every 4 Weeks"),--('2) Income'!$F$13:$F$32&lt;=A813),'2) Income'!$E$13:$E$32)))</f>
        <v/>
      </c>
      <c r="AG813" s="8" t="str">
        <f>IF(A813="","",IF(COUNTIF('2) Income'!$D$13:$D$32,"Monthly")=0,0,IF(B813="N",SUMIFS('2) Income'!$E$13:$E$32,'2) Income'!$D$13:$D$32,"monthly",'2) Income'!$F$13:$F$32,"&lt;="&amp;$A813,'2) Income'!$I$13:$I$32,DAY(A813)),SUMIFS('2) Income'!$E$13:$E$32,'2) Income'!$D$13:$D$32,"monthly",'2) Income'!$F$13:$F$32,"&lt;="&amp;$A813,'2) Income'!$I$13:$I$32,"&gt;="&amp;DAY(A813)))))</f>
        <v/>
      </c>
      <c r="AH813" s="8" t="str" cm="1">
        <f t="array" ref="AH813">IF(A813="","",IF(COUNTIF('2) Income'!$D$13:$D$32,"Yearly")=0,0,SUMPRODUCT(--('2) Income'!$D$13:$D$32="Yearly"),--('2) Income'!$F$13:$F$32&lt;=A813),IF(B813="N",--('2) Income'!$I$13:$I$32=DAY(A813)),--('2) Income'!$I$13:$I$32&gt;=DAY(A813))),--(IFERROR(MOD('2) Income'!$H$13:$H$32-MONTH(A813)+12,12),1)=0),'2) Income'!$E$13:$E$32)))</f>
        <v/>
      </c>
      <c r="AI813" s="8" t="str">
        <f>IF(A813="","",IF(COUNTIF('2) Income'!$D$13:$D$32,"one-time")=0,0,SUMIFS('2) Income'!$E$13:$E$32,'2) Income'!$D$13:$D$32,"one-time",'2) Income'!$F$13:$F$32,"="&amp;$A813)))</f>
        <v/>
      </c>
      <c r="AJ813" s="9" t="str">
        <f t="shared" si="61"/>
        <v/>
      </c>
    </row>
    <row r="814" spans="1:36">
      <c r="A814" s="7" t="str">
        <f>IF(A813="","",IF(A813+1&lt;='1) Period'!$E$21,A813+1,""))</f>
        <v/>
      </c>
      <c r="B814" s="7" t="e">
        <f t="shared" si="62"/>
        <v>#VALUE!</v>
      </c>
      <c r="C814" t="e">
        <f t="shared" si="63"/>
        <v>#VALUE!</v>
      </c>
      <c r="D814" s="8" t="str">
        <f>IF(A814="","",IF(TEXT(A814,"dddd")='4) Happy Money'!$E$23,WAllowance,0))</f>
        <v/>
      </c>
      <c r="E814" s="8" t="str">
        <f>IF(A814="","",IF(B814="N",SUMIF(TMonthly[Day of the Month],DAY(A814),TMonthly[Amount]),SUMIF(TMonthly[Day of the Month],"&gt;="&amp;DAY(A814),TMonthly[Amount])))</f>
        <v/>
      </c>
      <c r="F814" s="8" t="str" cm="1">
        <f t="array" ref="F814">IF(A814="","",SUMPRODUCT(--(TYearly[Due Date]&lt;=A814),IF(B814="N",--(TYearly[Day]=DAY(A814)),--(TYearly[Day]&gt;=DAY(A814))),--(IFERROR(MOD(TYearly[Month]-MONTH(A814)+12,12),1)=0),TYearly[Amount]))</f>
        <v/>
      </c>
      <c r="G814" s="8" t="str">
        <f>IF(A814="","",SUMIF(TOneTime[Due Date],A814,TOneTime[Amount]))</f>
        <v/>
      </c>
      <c r="H814" s="8" t="str" cm="1">
        <f t="array" ref="H814">IF(A814="","",IF(COUNTIF(TOther[Frequency],$H$1)=0,0,SUMPRODUCT(--(IFERROR(MOD(A814-TOther[Start Date],7),1)=0),--(TOther[Frequency]=$H$1),--(TOther[Start Date]&lt;=A814),--(TOther[End Date Calc]&gt;=A814),TOther[Amount])))</f>
        <v/>
      </c>
      <c r="I814" s="8" t="str" cm="1">
        <f t="array" ref="I814">IF(A814="","",IF(COUNTIF(TOther[Frequency],$I$1)=0,0,SUMPRODUCT(--(IFERROR(MOD(A814-TOther[Start Date],14),1)=0),--(TOther[Frequency]=$I$1),--(TOther[Start Date]&lt;=A814),--(TOther[End Date Calc]&gt;=A814),TOther[Amount])))</f>
        <v/>
      </c>
      <c r="J814" s="8" t="str">
        <f>IF(A814="","",IF(COUNTIF(TOther[Frequency],$J$1)=0,0,IF(OR(DAY(A814)=1,DAY(A814)=15),SUMIFS(TOther[Amount],TOther[Frequency],$J$1,TOther[Start Date],"&lt;="&amp;$A814,TOther[End Date Calc],"&gt;="&amp;A814),0)))</f>
        <v/>
      </c>
      <c r="K814" s="8" t="str">
        <f>IF(A814="","",IF(COUNTIF(TOther[Frequency],$K$1)=0,0,IF(A814=(A814-DAY(A814)+1+2*7-WEEKDAY(A814-DAY(A814)+8-4,1)),SUMIFS(TOther[Amount],TOther[Frequency],$K$1,TOther[Start Date],"&lt;="&amp;$A814,TOther[End Date Calc],"&gt;="&amp;A814),0)))</f>
        <v/>
      </c>
      <c r="L814" s="8" t="str">
        <f>IF(A814="","",IF(COUNTIF(TOther[Frequency],$L$1)=0,0,IF(A814=(A814-DAY(A814)+1+3*7-WEEKDAY(A814-DAY(A814)+8-4,1)),SUMIFS(TOther[Amount],TOther[Frequency],$L$1,TOther[Start Date],"&lt;="&amp;$A814,TOther[End Date Calc],"&gt;="&amp;A814),0)))</f>
        <v/>
      </c>
      <c r="M814" s="8" t="str">
        <f>IF(A814="","",IF(COUNTIF(TOther[Frequency],$M$1)=0,0,IF(A814=(A814-DAY(A814)+1+4*7-WEEKDAY(A814-DAY(A814)+8-4,1)),SUMIFS(TOther[Amount],TOther[Frequency],$M$1,TOther[Start Date],"&lt;="&amp;$A814,TOther[End Date Calc],"&gt;="&amp;A814),0)))</f>
        <v/>
      </c>
      <c r="N814" s="8" t="str" cm="1">
        <f t="array" ref="N814">IF(A814="","",IF(COUNTIF(TOther[Frequency],$N$1)=0,0,SUMPRODUCT(--(IFERROR(MOD(A814-TOther[Start Date],28),1)=0),--(TOther[Frequency]=$N$1),--(TOther[Start Date]&lt;=A814),--(TOther[End Date Calc]&gt;=A814),TOther[Amount])))</f>
        <v/>
      </c>
      <c r="O814" s="8" t="str" cm="1">
        <f t="array" ref="O814">IF(A814="","",IF(COUNTIF(TOther[Frequency],$O$1)=0,0,SUMPRODUCT(--(IFERROR(MOD(A814-TOther[Start Date],42),1)=0),--(TOther[Frequency]=$O$1),--(TOther[Start Date]&lt;=A814),--(TOther[End Date Calc]&gt;=A814),TOther[Amount])))</f>
        <v/>
      </c>
      <c r="P814" s="8" t="str" cm="1">
        <f t="array" ref="P814">IF(A814="","",IF(COUNTIF(TOther[Frequency],$P$1)=0,0,SUMPRODUCT(--(IFERROR(MOD(A814-TOther[Start Date],56),1)=0),--(TOther[Frequency]=$P$1),--(TOther[Start Date]&lt;=A814),--(TOther[End Date Calc]&gt;=A814),TOther[Amount])))</f>
        <v/>
      </c>
      <c r="Q814" s="8" t="str">
        <f>IF(A814="","",IF(COUNTIF(TOther[Frequency],$Q$1)=0,0,IF(B814="N",SUMIFS(TOther[Amount],TOther[Frequency],$Q$1,TOther[Start Date],"&lt;="&amp;$A814,TOther[End Date Calc],"&gt;="&amp;A814,TOther[Start Day],DAY(A814)),SUMIFS(TOther[Amount],TOther[Frequency],$Q$1,TOther[Start Date],"&lt;="&amp;$A814,TOther[End Date Calc],"&gt;="&amp;A814,TOther[Start Day],"&gt;="&amp;DAY(A814)))))</f>
        <v/>
      </c>
      <c r="R814" s="8" t="str" cm="1">
        <f t="array" ref="R814">IF(A814="","",IF(COUNTIF(TOther[Frequency],R$1)=0,0,SUMPRODUCT(--(TOther[Frequency]=R$1),--(TOther[Start Date]&lt;=A814),--(TOther[End Date Calc]&gt;=A814),IF(B814="N",--(TOther[Start Day]=DAY(A814)),--(TOther[Start Day]&gt;=DAY(A814))),--(IFERROR(MOD(TOther[Start Month]-MONTH(A814)+2,2),1)=0),TOther[Amount])))</f>
        <v/>
      </c>
      <c r="S814" s="8" t="str" cm="1">
        <f t="array" ref="S814">IF(A814="","",IF(COUNTIF(TOther[Frequency],S$1)=0,0,SUMPRODUCT(--(TOther[Frequency]=S$1),--(TOther[Start Date]&lt;=A814),--(TOther[End Date Calc]&gt;=A814),IF(B814="N",--(TOther[Start Day]=DAY(A814)),--(TOther[Start Day]&gt;=DAY(A814))),--(IFERROR(MOD(TOther[Start Month]-MONTH(A814)+3,3),1)=0),TOther[Amount])))</f>
        <v/>
      </c>
      <c r="T814" s="8" t="str" cm="1">
        <f t="array" ref="T814">IF($A814="","",IF(COUNTIF(TOther[Frequency],T$1)=0,0,SUMPRODUCT(--(TOther[Frequency]=T$1),--(TOther[Start Date]&lt;=$A814),--(TOther[End Date Calc]&gt;=$A814),IF($B814="N",--(TOther[Start Day]=DAY($A814)),--(TOther[Start Day]&gt;=DAY($A814))),--(IFERROR(MOD(TOther[Start Month]-MONTH($A814)+4,4),1)=0),TOther[Amount])))</f>
        <v/>
      </c>
      <c r="U814" s="8" t="str" cm="1">
        <f t="array" ref="U814">IF(A814="","",IF(COUNTIF(TOther[Frequency],$U$1)=0,0,SUMPRODUCT(--(TOther[Frequency]=$U$1),--(TOther[Start Date]&lt;=A814),--(TOther[End Date Calc]&gt;=A814),IF(B814="N",--(TOther[Start Day]=DAY(A814)),--(TOther[Start Day]&gt;=DAY(A814))),--(IFERROR(MOD(TOther[Start Month]-MONTH(A814)+6,6),1)=0),TOther[Amount])))</f>
        <v/>
      </c>
      <c r="V814" s="8" t="str" cm="1">
        <f t="array" ref="V814">IF(A814="","",IF(COUNTIF(TOther[Frequency],$V$1)=0,0,SUMPRODUCT(--(TOther[Frequency]=$V$1),--(TOther[Start Date]&lt;=A814),--(TOther[End Date Calc]&gt;=A814),IF(B814="N",--(TOther[Start Day]=DAY(A814)),--(TOther[Start Day]&gt;=DAY(A814))),--(IFERROR(MOD(TOther[Start Month]-MONTH(A814)+12,12),1)=0),TOther[Amount])))</f>
        <v/>
      </c>
      <c r="W814" s="8" t="str">
        <f>IF(A814="","",SUMIFS(TOther[Amount],TOther[Start Date],A814,TOther[Frequency],$W$1))</f>
        <v/>
      </c>
      <c r="X814" s="9" t="str">
        <f t="shared" si="60"/>
        <v/>
      </c>
      <c r="Y814" s="9" t="str">
        <f t="shared" si="64"/>
        <v/>
      </c>
      <c r="Z814" s="8" t="str" cm="1">
        <f t="array" ref="Z814">IF(A814="","",IF(COUNTIF('2) Income'!$D$13:$D$32,"Weekly")=0,0,SUMPRODUCT(--(IFERROR(MOD(A814-'2) Income'!$F$13:$F$32,7),1)=0),--('2) Income'!$D$13:$D$32="Weekly"),--('2) Income'!$F$13:$F$32&lt;=A814),'2) Income'!$E$13:$E$32)))</f>
        <v/>
      </c>
      <c r="AA814" s="8" t="str" cm="1">
        <f t="array" ref="AA814">IF(A814="","",IF(COUNTIF('2) Income'!$D$13:$D$32,"Every Other Week")=0,0,SUMPRODUCT(--(IFERROR(MOD(A814-'2) Income'!$F$13:$F$32,14),1)=0),--('2) Income'!$D$13:$D$32="Every Other Week"),--('2) Income'!$F$13:$F$32&lt;=A814),'2) Income'!$E$13:$E$32)))</f>
        <v/>
      </c>
      <c r="AB814" s="8" t="str">
        <f>IF(A814="","",IF(COUNTIF('2) Income'!$D$13:$D$32,"1st and 15th")=0,0,IF(OR(DAY(A814)=1,DAY(A814)=15),SUMIFS('2) Income'!$E$13:$E$32,'2) Income'!$D$13:$D$32,"1st and 15th",'2) Income'!$F$13:$F$32,"&lt;="&amp;$A814),0)))</f>
        <v/>
      </c>
      <c r="AC814" s="8" t="str">
        <f>IF(A814="","",IF(COUNTIF('2) Income'!$D$13:$D$32,"2nd Wednesday")=0,0,IF(A814=(A814-DAY(A814)+1+2*7-WEEKDAY(A814-DAY(A814)+8-4,1)),SUMIFS('2) Income'!$E$13:$E$32,'2) Income'!$D$13:$D$32,"2nd Wednesday",'2) Income'!$F$13:$F$32,"&lt;="&amp;$A814),0)))</f>
        <v/>
      </c>
      <c r="AD814" s="8" t="str">
        <f>IF(A814="","",IF(COUNTIF('2) Income'!$D$13:$D$32,"3rd Wednesday")=0,0,IF(A814=(A814-DAY(A814)+1+3*7-WEEKDAY(A814-DAY(A814)+8-4,1)),SUMIFS('2) Income'!$E$13:$E$32,'2) Income'!$D$13:$D$32,"3rd Wednesday",'2) Income'!$F$13:$F$32,"&lt;="&amp;$A814),0)))</f>
        <v/>
      </c>
      <c r="AE814" s="8" t="str">
        <f>IF(A814="","",IF(COUNTIF('2) Income'!$D$13:$D$32,"4th Wednesday")=0,0,IF(A814=(A814-DAY(A814)+1+4*7-WEEKDAY(A814-DAY(A814)+8-4,1)),SUMIFS('2) Income'!$E$13:$E$32,'2) Income'!$D$13:$D$32,"4th Wednesday",'2) Income'!$F$13:$F$32,"&lt;="&amp;$A814),0)))</f>
        <v/>
      </c>
      <c r="AF814" s="8" t="str" cm="1">
        <f t="array" ref="AF814">IF(A814="","",IF(COUNTIF('2) Income'!$D$13:$D$32,"Every 4 Weeks")=0,0,SUMPRODUCT(--(IFERROR(MOD(A814-'2) Income'!$F$13:$F$32,28),1)=0),--('2) Income'!$D$13:$D$32="Every 4 Weeks"),--('2) Income'!$F$13:$F$32&lt;=A814),'2) Income'!$E$13:$E$32)))</f>
        <v/>
      </c>
      <c r="AG814" s="8" t="str">
        <f>IF(A814="","",IF(COUNTIF('2) Income'!$D$13:$D$32,"Monthly")=0,0,IF(B814="N",SUMIFS('2) Income'!$E$13:$E$32,'2) Income'!$D$13:$D$32,"monthly",'2) Income'!$F$13:$F$32,"&lt;="&amp;$A814,'2) Income'!$I$13:$I$32,DAY(A814)),SUMIFS('2) Income'!$E$13:$E$32,'2) Income'!$D$13:$D$32,"monthly",'2) Income'!$F$13:$F$32,"&lt;="&amp;$A814,'2) Income'!$I$13:$I$32,"&gt;="&amp;DAY(A814)))))</f>
        <v/>
      </c>
      <c r="AH814" s="8" t="str" cm="1">
        <f t="array" ref="AH814">IF(A814="","",IF(COUNTIF('2) Income'!$D$13:$D$32,"Yearly")=0,0,SUMPRODUCT(--('2) Income'!$D$13:$D$32="Yearly"),--('2) Income'!$F$13:$F$32&lt;=A814),IF(B814="N",--('2) Income'!$I$13:$I$32=DAY(A814)),--('2) Income'!$I$13:$I$32&gt;=DAY(A814))),--(IFERROR(MOD('2) Income'!$H$13:$H$32-MONTH(A814)+12,12),1)=0),'2) Income'!$E$13:$E$32)))</f>
        <v/>
      </c>
      <c r="AI814" s="8" t="str">
        <f>IF(A814="","",IF(COUNTIF('2) Income'!$D$13:$D$32,"one-time")=0,0,SUMIFS('2) Income'!$E$13:$E$32,'2) Income'!$D$13:$D$32,"one-time",'2) Income'!$F$13:$F$32,"="&amp;$A814)))</f>
        <v/>
      </c>
      <c r="AJ814" s="9" t="str">
        <f t="shared" si="61"/>
        <v/>
      </c>
    </row>
    <row r="815" spans="1:36">
      <c r="A815" s="7" t="str">
        <f>IF(A814="","",IF(A814+1&lt;='1) Period'!$E$21,A814+1,""))</f>
        <v/>
      </c>
      <c r="B815" s="7" t="e">
        <f t="shared" si="62"/>
        <v>#VALUE!</v>
      </c>
      <c r="C815" t="e">
        <f t="shared" si="63"/>
        <v>#VALUE!</v>
      </c>
      <c r="D815" s="8" t="str">
        <f>IF(A815="","",IF(TEXT(A815,"dddd")='4) Happy Money'!$E$23,WAllowance,0))</f>
        <v/>
      </c>
      <c r="E815" s="8" t="str">
        <f>IF(A815="","",IF(B815="N",SUMIF(TMonthly[Day of the Month],DAY(A815),TMonthly[Amount]),SUMIF(TMonthly[Day of the Month],"&gt;="&amp;DAY(A815),TMonthly[Amount])))</f>
        <v/>
      </c>
      <c r="F815" s="8" t="str" cm="1">
        <f t="array" ref="F815">IF(A815="","",SUMPRODUCT(--(TYearly[Due Date]&lt;=A815),IF(B815="N",--(TYearly[Day]=DAY(A815)),--(TYearly[Day]&gt;=DAY(A815))),--(IFERROR(MOD(TYearly[Month]-MONTH(A815)+12,12),1)=0),TYearly[Amount]))</f>
        <v/>
      </c>
      <c r="G815" s="8" t="str">
        <f>IF(A815="","",SUMIF(TOneTime[Due Date],A815,TOneTime[Amount]))</f>
        <v/>
      </c>
      <c r="H815" s="8" t="str" cm="1">
        <f t="array" ref="H815">IF(A815="","",IF(COUNTIF(TOther[Frequency],$H$1)=0,0,SUMPRODUCT(--(IFERROR(MOD(A815-TOther[Start Date],7),1)=0),--(TOther[Frequency]=$H$1),--(TOther[Start Date]&lt;=A815),--(TOther[End Date Calc]&gt;=A815),TOther[Amount])))</f>
        <v/>
      </c>
      <c r="I815" s="8" t="str" cm="1">
        <f t="array" ref="I815">IF(A815="","",IF(COUNTIF(TOther[Frequency],$I$1)=0,0,SUMPRODUCT(--(IFERROR(MOD(A815-TOther[Start Date],14),1)=0),--(TOther[Frequency]=$I$1),--(TOther[Start Date]&lt;=A815),--(TOther[End Date Calc]&gt;=A815),TOther[Amount])))</f>
        <v/>
      </c>
      <c r="J815" s="8" t="str">
        <f>IF(A815="","",IF(COUNTIF(TOther[Frequency],$J$1)=0,0,IF(OR(DAY(A815)=1,DAY(A815)=15),SUMIFS(TOther[Amount],TOther[Frequency],$J$1,TOther[Start Date],"&lt;="&amp;$A815,TOther[End Date Calc],"&gt;="&amp;A815),0)))</f>
        <v/>
      </c>
      <c r="K815" s="8" t="str">
        <f>IF(A815="","",IF(COUNTIF(TOther[Frequency],$K$1)=0,0,IF(A815=(A815-DAY(A815)+1+2*7-WEEKDAY(A815-DAY(A815)+8-4,1)),SUMIFS(TOther[Amount],TOther[Frequency],$K$1,TOther[Start Date],"&lt;="&amp;$A815,TOther[End Date Calc],"&gt;="&amp;A815),0)))</f>
        <v/>
      </c>
      <c r="L815" s="8" t="str">
        <f>IF(A815="","",IF(COUNTIF(TOther[Frequency],$L$1)=0,0,IF(A815=(A815-DAY(A815)+1+3*7-WEEKDAY(A815-DAY(A815)+8-4,1)),SUMIFS(TOther[Amount],TOther[Frequency],$L$1,TOther[Start Date],"&lt;="&amp;$A815,TOther[End Date Calc],"&gt;="&amp;A815),0)))</f>
        <v/>
      </c>
      <c r="M815" s="8" t="str">
        <f>IF(A815="","",IF(COUNTIF(TOther[Frequency],$M$1)=0,0,IF(A815=(A815-DAY(A815)+1+4*7-WEEKDAY(A815-DAY(A815)+8-4,1)),SUMIFS(TOther[Amount],TOther[Frequency],$M$1,TOther[Start Date],"&lt;="&amp;$A815,TOther[End Date Calc],"&gt;="&amp;A815),0)))</f>
        <v/>
      </c>
      <c r="N815" s="8" t="str" cm="1">
        <f t="array" ref="N815">IF(A815="","",IF(COUNTIF(TOther[Frequency],$N$1)=0,0,SUMPRODUCT(--(IFERROR(MOD(A815-TOther[Start Date],28),1)=0),--(TOther[Frequency]=$N$1),--(TOther[Start Date]&lt;=A815),--(TOther[End Date Calc]&gt;=A815),TOther[Amount])))</f>
        <v/>
      </c>
      <c r="O815" s="8" t="str" cm="1">
        <f t="array" ref="O815">IF(A815="","",IF(COUNTIF(TOther[Frequency],$O$1)=0,0,SUMPRODUCT(--(IFERROR(MOD(A815-TOther[Start Date],42),1)=0),--(TOther[Frequency]=$O$1),--(TOther[Start Date]&lt;=A815),--(TOther[End Date Calc]&gt;=A815),TOther[Amount])))</f>
        <v/>
      </c>
      <c r="P815" s="8" t="str" cm="1">
        <f t="array" ref="P815">IF(A815="","",IF(COUNTIF(TOther[Frequency],$P$1)=0,0,SUMPRODUCT(--(IFERROR(MOD(A815-TOther[Start Date],56),1)=0),--(TOther[Frequency]=$P$1),--(TOther[Start Date]&lt;=A815),--(TOther[End Date Calc]&gt;=A815),TOther[Amount])))</f>
        <v/>
      </c>
      <c r="Q815" s="8" t="str">
        <f>IF(A815="","",IF(COUNTIF(TOther[Frequency],$Q$1)=0,0,IF(B815="N",SUMIFS(TOther[Amount],TOther[Frequency],$Q$1,TOther[Start Date],"&lt;="&amp;$A815,TOther[End Date Calc],"&gt;="&amp;A815,TOther[Start Day],DAY(A815)),SUMIFS(TOther[Amount],TOther[Frequency],$Q$1,TOther[Start Date],"&lt;="&amp;$A815,TOther[End Date Calc],"&gt;="&amp;A815,TOther[Start Day],"&gt;="&amp;DAY(A815)))))</f>
        <v/>
      </c>
      <c r="R815" s="8" t="str" cm="1">
        <f t="array" ref="R815">IF(A815="","",IF(COUNTIF(TOther[Frequency],R$1)=0,0,SUMPRODUCT(--(TOther[Frequency]=R$1),--(TOther[Start Date]&lt;=A815),--(TOther[End Date Calc]&gt;=A815),IF(B815="N",--(TOther[Start Day]=DAY(A815)),--(TOther[Start Day]&gt;=DAY(A815))),--(IFERROR(MOD(TOther[Start Month]-MONTH(A815)+2,2),1)=0),TOther[Amount])))</f>
        <v/>
      </c>
      <c r="S815" s="8" t="str" cm="1">
        <f t="array" ref="S815">IF(A815="","",IF(COUNTIF(TOther[Frequency],S$1)=0,0,SUMPRODUCT(--(TOther[Frequency]=S$1),--(TOther[Start Date]&lt;=A815),--(TOther[End Date Calc]&gt;=A815),IF(B815="N",--(TOther[Start Day]=DAY(A815)),--(TOther[Start Day]&gt;=DAY(A815))),--(IFERROR(MOD(TOther[Start Month]-MONTH(A815)+3,3),1)=0),TOther[Amount])))</f>
        <v/>
      </c>
      <c r="T815" s="8" t="str" cm="1">
        <f t="array" ref="T815">IF($A815="","",IF(COUNTIF(TOther[Frequency],T$1)=0,0,SUMPRODUCT(--(TOther[Frequency]=T$1),--(TOther[Start Date]&lt;=$A815),--(TOther[End Date Calc]&gt;=$A815),IF($B815="N",--(TOther[Start Day]=DAY($A815)),--(TOther[Start Day]&gt;=DAY($A815))),--(IFERROR(MOD(TOther[Start Month]-MONTH($A815)+4,4),1)=0),TOther[Amount])))</f>
        <v/>
      </c>
      <c r="U815" s="8" t="str" cm="1">
        <f t="array" ref="U815">IF(A815="","",IF(COUNTIF(TOther[Frequency],$U$1)=0,0,SUMPRODUCT(--(TOther[Frequency]=$U$1),--(TOther[Start Date]&lt;=A815),--(TOther[End Date Calc]&gt;=A815),IF(B815="N",--(TOther[Start Day]=DAY(A815)),--(TOther[Start Day]&gt;=DAY(A815))),--(IFERROR(MOD(TOther[Start Month]-MONTH(A815)+6,6),1)=0),TOther[Amount])))</f>
        <v/>
      </c>
      <c r="V815" s="8" t="str" cm="1">
        <f t="array" ref="V815">IF(A815="","",IF(COUNTIF(TOther[Frequency],$V$1)=0,0,SUMPRODUCT(--(TOther[Frequency]=$V$1),--(TOther[Start Date]&lt;=A815),--(TOther[End Date Calc]&gt;=A815),IF(B815="N",--(TOther[Start Day]=DAY(A815)),--(TOther[Start Day]&gt;=DAY(A815))),--(IFERROR(MOD(TOther[Start Month]-MONTH(A815)+12,12),1)=0),TOther[Amount])))</f>
        <v/>
      </c>
      <c r="W815" s="8" t="str">
        <f>IF(A815="","",SUMIFS(TOther[Amount],TOther[Start Date],A815,TOther[Frequency],$W$1))</f>
        <v/>
      </c>
      <c r="X815" s="9" t="str">
        <f t="shared" si="60"/>
        <v/>
      </c>
      <c r="Y815" s="9" t="str">
        <f t="shared" si="64"/>
        <v/>
      </c>
      <c r="Z815" s="8" t="str" cm="1">
        <f t="array" ref="Z815">IF(A815="","",IF(COUNTIF('2) Income'!$D$13:$D$32,"Weekly")=0,0,SUMPRODUCT(--(IFERROR(MOD(A815-'2) Income'!$F$13:$F$32,7),1)=0),--('2) Income'!$D$13:$D$32="Weekly"),--('2) Income'!$F$13:$F$32&lt;=A815),'2) Income'!$E$13:$E$32)))</f>
        <v/>
      </c>
      <c r="AA815" s="8" t="str" cm="1">
        <f t="array" ref="AA815">IF(A815="","",IF(COUNTIF('2) Income'!$D$13:$D$32,"Every Other Week")=0,0,SUMPRODUCT(--(IFERROR(MOD(A815-'2) Income'!$F$13:$F$32,14),1)=0),--('2) Income'!$D$13:$D$32="Every Other Week"),--('2) Income'!$F$13:$F$32&lt;=A815),'2) Income'!$E$13:$E$32)))</f>
        <v/>
      </c>
      <c r="AB815" s="8" t="str">
        <f>IF(A815="","",IF(COUNTIF('2) Income'!$D$13:$D$32,"1st and 15th")=0,0,IF(OR(DAY(A815)=1,DAY(A815)=15),SUMIFS('2) Income'!$E$13:$E$32,'2) Income'!$D$13:$D$32,"1st and 15th",'2) Income'!$F$13:$F$32,"&lt;="&amp;$A815),0)))</f>
        <v/>
      </c>
      <c r="AC815" s="8" t="str">
        <f>IF(A815="","",IF(COUNTIF('2) Income'!$D$13:$D$32,"2nd Wednesday")=0,0,IF(A815=(A815-DAY(A815)+1+2*7-WEEKDAY(A815-DAY(A815)+8-4,1)),SUMIFS('2) Income'!$E$13:$E$32,'2) Income'!$D$13:$D$32,"2nd Wednesday",'2) Income'!$F$13:$F$32,"&lt;="&amp;$A815),0)))</f>
        <v/>
      </c>
      <c r="AD815" s="8" t="str">
        <f>IF(A815="","",IF(COUNTIF('2) Income'!$D$13:$D$32,"3rd Wednesday")=0,0,IF(A815=(A815-DAY(A815)+1+3*7-WEEKDAY(A815-DAY(A815)+8-4,1)),SUMIFS('2) Income'!$E$13:$E$32,'2) Income'!$D$13:$D$32,"3rd Wednesday",'2) Income'!$F$13:$F$32,"&lt;="&amp;$A815),0)))</f>
        <v/>
      </c>
      <c r="AE815" s="8" t="str">
        <f>IF(A815="","",IF(COUNTIF('2) Income'!$D$13:$D$32,"4th Wednesday")=0,0,IF(A815=(A815-DAY(A815)+1+4*7-WEEKDAY(A815-DAY(A815)+8-4,1)),SUMIFS('2) Income'!$E$13:$E$32,'2) Income'!$D$13:$D$32,"4th Wednesday",'2) Income'!$F$13:$F$32,"&lt;="&amp;$A815),0)))</f>
        <v/>
      </c>
      <c r="AF815" s="8" t="str" cm="1">
        <f t="array" ref="AF815">IF(A815="","",IF(COUNTIF('2) Income'!$D$13:$D$32,"Every 4 Weeks")=0,0,SUMPRODUCT(--(IFERROR(MOD(A815-'2) Income'!$F$13:$F$32,28),1)=0),--('2) Income'!$D$13:$D$32="Every 4 Weeks"),--('2) Income'!$F$13:$F$32&lt;=A815),'2) Income'!$E$13:$E$32)))</f>
        <v/>
      </c>
      <c r="AG815" s="8" t="str">
        <f>IF(A815="","",IF(COUNTIF('2) Income'!$D$13:$D$32,"Monthly")=0,0,IF(B815="N",SUMIFS('2) Income'!$E$13:$E$32,'2) Income'!$D$13:$D$32,"monthly",'2) Income'!$F$13:$F$32,"&lt;="&amp;$A815,'2) Income'!$I$13:$I$32,DAY(A815)),SUMIFS('2) Income'!$E$13:$E$32,'2) Income'!$D$13:$D$32,"monthly",'2) Income'!$F$13:$F$32,"&lt;="&amp;$A815,'2) Income'!$I$13:$I$32,"&gt;="&amp;DAY(A815)))))</f>
        <v/>
      </c>
      <c r="AH815" s="8" t="str" cm="1">
        <f t="array" ref="AH815">IF(A815="","",IF(COUNTIF('2) Income'!$D$13:$D$32,"Yearly")=0,0,SUMPRODUCT(--('2) Income'!$D$13:$D$32="Yearly"),--('2) Income'!$F$13:$F$32&lt;=A815),IF(B815="N",--('2) Income'!$I$13:$I$32=DAY(A815)),--('2) Income'!$I$13:$I$32&gt;=DAY(A815))),--(IFERROR(MOD('2) Income'!$H$13:$H$32-MONTH(A815)+12,12),1)=0),'2) Income'!$E$13:$E$32)))</f>
        <v/>
      </c>
      <c r="AI815" s="8" t="str">
        <f>IF(A815="","",IF(COUNTIF('2) Income'!$D$13:$D$32,"one-time")=0,0,SUMIFS('2) Income'!$E$13:$E$32,'2) Income'!$D$13:$D$32,"one-time",'2) Income'!$F$13:$F$32,"="&amp;$A815)))</f>
        <v/>
      </c>
      <c r="AJ815" s="9" t="str">
        <f t="shared" si="61"/>
        <v/>
      </c>
    </row>
    <row r="816" spans="1:36">
      <c r="A816" s="7" t="str">
        <f>IF(A815="","",IF(A815+1&lt;='1) Period'!$E$21,A815+1,""))</f>
        <v/>
      </c>
      <c r="B816" s="7" t="e">
        <f t="shared" si="62"/>
        <v>#VALUE!</v>
      </c>
      <c r="C816" t="e">
        <f t="shared" si="63"/>
        <v>#VALUE!</v>
      </c>
      <c r="D816" s="8" t="str">
        <f>IF(A816="","",IF(TEXT(A816,"dddd")='4) Happy Money'!$E$23,WAllowance,0))</f>
        <v/>
      </c>
      <c r="E816" s="8" t="str">
        <f>IF(A816="","",IF(B816="N",SUMIF(TMonthly[Day of the Month],DAY(A816),TMonthly[Amount]),SUMIF(TMonthly[Day of the Month],"&gt;="&amp;DAY(A816),TMonthly[Amount])))</f>
        <v/>
      </c>
      <c r="F816" s="8" t="str" cm="1">
        <f t="array" ref="F816">IF(A816="","",SUMPRODUCT(--(TYearly[Due Date]&lt;=A816),IF(B816="N",--(TYearly[Day]=DAY(A816)),--(TYearly[Day]&gt;=DAY(A816))),--(IFERROR(MOD(TYearly[Month]-MONTH(A816)+12,12),1)=0),TYearly[Amount]))</f>
        <v/>
      </c>
      <c r="G816" s="8" t="str">
        <f>IF(A816="","",SUMIF(TOneTime[Due Date],A816,TOneTime[Amount]))</f>
        <v/>
      </c>
      <c r="H816" s="8" t="str" cm="1">
        <f t="array" ref="H816">IF(A816="","",IF(COUNTIF(TOther[Frequency],$H$1)=0,0,SUMPRODUCT(--(IFERROR(MOD(A816-TOther[Start Date],7),1)=0),--(TOther[Frequency]=$H$1),--(TOther[Start Date]&lt;=A816),--(TOther[End Date Calc]&gt;=A816),TOther[Amount])))</f>
        <v/>
      </c>
      <c r="I816" s="8" t="str" cm="1">
        <f t="array" ref="I816">IF(A816="","",IF(COUNTIF(TOther[Frequency],$I$1)=0,0,SUMPRODUCT(--(IFERROR(MOD(A816-TOther[Start Date],14),1)=0),--(TOther[Frequency]=$I$1),--(TOther[Start Date]&lt;=A816),--(TOther[End Date Calc]&gt;=A816),TOther[Amount])))</f>
        <v/>
      </c>
      <c r="J816" s="8" t="str">
        <f>IF(A816="","",IF(COUNTIF(TOther[Frequency],$J$1)=0,0,IF(OR(DAY(A816)=1,DAY(A816)=15),SUMIFS(TOther[Amount],TOther[Frequency],$J$1,TOther[Start Date],"&lt;="&amp;$A816,TOther[End Date Calc],"&gt;="&amp;A816),0)))</f>
        <v/>
      </c>
      <c r="K816" s="8" t="str">
        <f>IF(A816="","",IF(COUNTIF(TOther[Frequency],$K$1)=0,0,IF(A816=(A816-DAY(A816)+1+2*7-WEEKDAY(A816-DAY(A816)+8-4,1)),SUMIFS(TOther[Amount],TOther[Frequency],$K$1,TOther[Start Date],"&lt;="&amp;$A816,TOther[End Date Calc],"&gt;="&amp;A816),0)))</f>
        <v/>
      </c>
      <c r="L816" s="8" t="str">
        <f>IF(A816="","",IF(COUNTIF(TOther[Frequency],$L$1)=0,0,IF(A816=(A816-DAY(A816)+1+3*7-WEEKDAY(A816-DAY(A816)+8-4,1)),SUMIFS(TOther[Amount],TOther[Frequency],$L$1,TOther[Start Date],"&lt;="&amp;$A816,TOther[End Date Calc],"&gt;="&amp;A816),0)))</f>
        <v/>
      </c>
      <c r="M816" s="8" t="str">
        <f>IF(A816="","",IF(COUNTIF(TOther[Frequency],$M$1)=0,0,IF(A816=(A816-DAY(A816)+1+4*7-WEEKDAY(A816-DAY(A816)+8-4,1)),SUMIFS(TOther[Amount],TOther[Frequency],$M$1,TOther[Start Date],"&lt;="&amp;$A816,TOther[End Date Calc],"&gt;="&amp;A816),0)))</f>
        <v/>
      </c>
      <c r="N816" s="8" t="str" cm="1">
        <f t="array" ref="N816">IF(A816="","",IF(COUNTIF(TOther[Frequency],$N$1)=0,0,SUMPRODUCT(--(IFERROR(MOD(A816-TOther[Start Date],28),1)=0),--(TOther[Frequency]=$N$1),--(TOther[Start Date]&lt;=A816),--(TOther[End Date Calc]&gt;=A816),TOther[Amount])))</f>
        <v/>
      </c>
      <c r="O816" s="8" t="str" cm="1">
        <f t="array" ref="O816">IF(A816="","",IF(COUNTIF(TOther[Frequency],$O$1)=0,0,SUMPRODUCT(--(IFERROR(MOD(A816-TOther[Start Date],42),1)=0),--(TOther[Frequency]=$O$1),--(TOther[Start Date]&lt;=A816),--(TOther[End Date Calc]&gt;=A816),TOther[Amount])))</f>
        <v/>
      </c>
      <c r="P816" s="8" t="str" cm="1">
        <f t="array" ref="P816">IF(A816="","",IF(COUNTIF(TOther[Frequency],$P$1)=0,0,SUMPRODUCT(--(IFERROR(MOD(A816-TOther[Start Date],56),1)=0),--(TOther[Frequency]=$P$1),--(TOther[Start Date]&lt;=A816),--(TOther[End Date Calc]&gt;=A816),TOther[Amount])))</f>
        <v/>
      </c>
      <c r="Q816" s="8" t="str">
        <f>IF(A816="","",IF(COUNTIF(TOther[Frequency],$Q$1)=0,0,IF(B816="N",SUMIFS(TOther[Amount],TOther[Frequency],$Q$1,TOther[Start Date],"&lt;="&amp;$A816,TOther[End Date Calc],"&gt;="&amp;A816,TOther[Start Day],DAY(A816)),SUMIFS(TOther[Amount],TOther[Frequency],$Q$1,TOther[Start Date],"&lt;="&amp;$A816,TOther[End Date Calc],"&gt;="&amp;A816,TOther[Start Day],"&gt;="&amp;DAY(A816)))))</f>
        <v/>
      </c>
      <c r="R816" s="8" t="str" cm="1">
        <f t="array" ref="R816">IF(A816="","",IF(COUNTIF(TOther[Frequency],R$1)=0,0,SUMPRODUCT(--(TOther[Frequency]=R$1),--(TOther[Start Date]&lt;=A816),--(TOther[End Date Calc]&gt;=A816),IF(B816="N",--(TOther[Start Day]=DAY(A816)),--(TOther[Start Day]&gt;=DAY(A816))),--(IFERROR(MOD(TOther[Start Month]-MONTH(A816)+2,2),1)=0),TOther[Amount])))</f>
        <v/>
      </c>
      <c r="S816" s="8" t="str" cm="1">
        <f t="array" ref="S816">IF(A816="","",IF(COUNTIF(TOther[Frequency],S$1)=0,0,SUMPRODUCT(--(TOther[Frequency]=S$1),--(TOther[Start Date]&lt;=A816),--(TOther[End Date Calc]&gt;=A816),IF(B816="N",--(TOther[Start Day]=DAY(A816)),--(TOther[Start Day]&gt;=DAY(A816))),--(IFERROR(MOD(TOther[Start Month]-MONTH(A816)+3,3),1)=0),TOther[Amount])))</f>
        <v/>
      </c>
      <c r="T816" s="8" t="str" cm="1">
        <f t="array" ref="T816">IF($A816="","",IF(COUNTIF(TOther[Frequency],T$1)=0,0,SUMPRODUCT(--(TOther[Frequency]=T$1),--(TOther[Start Date]&lt;=$A816),--(TOther[End Date Calc]&gt;=$A816),IF($B816="N",--(TOther[Start Day]=DAY($A816)),--(TOther[Start Day]&gt;=DAY($A816))),--(IFERROR(MOD(TOther[Start Month]-MONTH($A816)+4,4),1)=0),TOther[Amount])))</f>
        <v/>
      </c>
      <c r="U816" s="8" t="str" cm="1">
        <f t="array" ref="U816">IF(A816="","",IF(COUNTIF(TOther[Frequency],$U$1)=0,0,SUMPRODUCT(--(TOther[Frequency]=$U$1),--(TOther[Start Date]&lt;=A816),--(TOther[End Date Calc]&gt;=A816),IF(B816="N",--(TOther[Start Day]=DAY(A816)),--(TOther[Start Day]&gt;=DAY(A816))),--(IFERROR(MOD(TOther[Start Month]-MONTH(A816)+6,6),1)=0),TOther[Amount])))</f>
        <v/>
      </c>
      <c r="V816" s="8" t="str" cm="1">
        <f t="array" ref="V816">IF(A816="","",IF(COUNTIF(TOther[Frequency],$V$1)=0,0,SUMPRODUCT(--(TOther[Frequency]=$V$1),--(TOther[Start Date]&lt;=A816),--(TOther[End Date Calc]&gt;=A816),IF(B816="N",--(TOther[Start Day]=DAY(A816)),--(TOther[Start Day]&gt;=DAY(A816))),--(IFERROR(MOD(TOther[Start Month]-MONTH(A816)+12,12),1)=0),TOther[Amount])))</f>
        <v/>
      </c>
      <c r="W816" s="8" t="str">
        <f>IF(A816="","",SUMIFS(TOther[Amount],TOther[Start Date],A816,TOther[Frequency],$W$1))</f>
        <v/>
      </c>
      <c r="X816" s="9" t="str">
        <f t="shared" si="60"/>
        <v/>
      </c>
      <c r="Y816" s="9" t="str">
        <f t="shared" si="64"/>
        <v/>
      </c>
      <c r="Z816" s="8" t="str" cm="1">
        <f t="array" ref="Z816">IF(A816="","",IF(COUNTIF('2) Income'!$D$13:$D$32,"Weekly")=0,0,SUMPRODUCT(--(IFERROR(MOD(A816-'2) Income'!$F$13:$F$32,7),1)=0),--('2) Income'!$D$13:$D$32="Weekly"),--('2) Income'!$F$13:$F$32&lt;=A816),'2) Income'!$E$13:$E$32)))</f>
        <v/>
      </c>
      <c r="AA816" s="8" t="str" cm="1">
        <f t="array" ref="AA816">IF(A816="","",IF(COUNTIF('2) Income'!$D$13:$D$32,"Every Other Week")=0,0,SUMPRODUCT(--(IFERROR(MOD(A816-'2) Income'!$F$13:$F$32,14),1)=0),--('2) Income'!$D$13:$D$32="Every Other Week"),--('2) Income'!$F$13:$F$32&lt;=A816),'2) Income'!$E$13:$E$32)))</f>
        <v/>
      </c>
      <c r="AB816" s="8" t="str">
        <f>IF(A816="","",IF(COUNTIF('2) Income'!$D$13:$D$32,"1st and 15th")=0,0,IF(OR(DAY(A816)=1,DAY(A816)=15),SUMIFS('2) Income'!$E$13:$E$32,'2) Income'!$D$13:$D$32,"1st and 15th",'2) Income'!$F$13:$F$32,"&lt;="&amp;$A816),0)))</f>
        <v/>
      </c>
      <c r="AC816" s="8" t="str">
        <f>IF(A816="","",IF(COUNTIF('2) Income'!$D$13:$D$32,"2nd Wednesday")=0,0,IF(A816=(A816-DAY(A816)+1+2*7-WEEKDAY(A816-DAY(A816)+8-4,1)),SUMIFS('2) Income'!$E$13:$E$32,'2) Income'!$D$13:$D$32,"2nd Wednesday",'2) Income'!$F$13:$F$32,"&lt;="&amp;$A816),0)))</f>
        <v/>
      </c>
      <c r="AD816" s="8" t="str">
        <f>IF(A816="","",IF(COUNTIF('2) Income'!$D$13:$D$32,"3rd Wednesday")=0,0,IF(A816=(A816-DAY(A816)+1+3*7-WEEKDAY(A816-DAY(A816)+8-4,1)),SUMIFS('2) Income'!$E$13:$E$32,'2) Income'!$D$13:$D$32,"3rd Wednesday",'2) Income'!$F$13:$F$32,"&lt;="&amp;$A816),0)))</f>
        <v/>
      </c>
      <c r="AE816" s="8" t="str">
        <f>IF(A816="","",IF(COUNTIF('2) Income'!$D$13:$D$32,"4th Wednesday")=0,0,IF(A816=(A816-DAY(A816)+1+4*7-WEEKDAY(A816-DAY(A816)+8-4,1)),SUMIFS('2) Income'!$E$13:$E$32,'2) Income'!$D$13:$D$32,"4th Wednesday",'2) Income'!$F$13:$F$32,"&lt;="&amp;$A816),0)))</f>
        <v/>
      </c>
      <c r="AF816" s="8" t="str" cm="1">
        <f t="array" ref="AF816">IF(A816="","",IF(COUNTIF('2) Income'!$D$13:$D$32,"Every 4 Weeks")=0,0,SUMPRODUCT(--(IFERROR(MOD(A816-'2) Income'!$F$13:$F$32,28),1)=0),--('2) Income'!$D$13:$D$32="Every 4 Weeks"),--('2) Income'!$F$13:$F$32&lt;=A816),'2) Income'!$E$13:$E$32)))</f>
        <v/>
      </c>
      <c r="AG816" s="8" t="str">
        <f>IF(A816="","",IF(COUNTIF('2) Income'!$D$13:$D$32,"Monthly")=0,0,IF(B816="N",SUMIFS('2) Income'!$E$13:$E$32,'2) Income'!$D$13:$D$32,"monthly",'2) Income'!$F$13:$F$32,"&lt;="&amp;$A816,'2) Income'!$I$13:$I$32,DAY(A816)),SUMIFS('2) Income'!$E$13:$E$32,'2) Income'!$D$13:$D$32,"monthly",'2) Income'!$F$13:$F$32,"&lt;="&amp;$A816,'2) Income'!$I$13:$I$32,"&gt;="&amp;DAY(A816)))))</f>
        <v/>
      </c>
      <c r="AH816" s="8" t="str" cm="1">
        <f t="array" ref="AH816">IF(A816="","",IF(COUNTIF('2) Income'!$D$13:$D$32,"Yearly")=0,0,SUMPRODUCT(--('2) Income'!$D$13:$D$32="Yearly"),--('2) Income'!$F$13:$F$32&lt;=A816),IF(B816="N",--('2) Income'!$I$13:$I$32=DAY(A816)),--('2) Income'!$I$13:$I$32&gt;=DAY(A816))),--(IFERROR(MOD('2) Income'!$H$13:$H$32-MONTH(A816)+12,12),1)=0),'2) Income'!$E$13:$E$32)))</f>
        <v/>
      </c>
      <c r="AI816" s="8" t="str">
        <f>IF(A816="","",IF(COUNTIF('2) Income'!$D$13:$D$32,"one-time")=0,0,SUMIFS('2) Income'!$E$13:$E$32,'2) Income'!$D$13:$D$32,"one-time",'2) Income'!$F$13:$F$32,"="&amp;$A816)))</f>
        <v/>
      </c>
      <c r="AJ816" s="9" t="str">
        <f t="shared" si="61"/>
        <v/>
      </c>
    </row>
    <row r="817" spans="1:36">
      <c r="A817" s="7" t="str">
        <f>IF(A816="","",IF(A816+1&lt;='1) Period'!$E$21,A816+1,""))</f>
        <v/>
      </c>
      <c r="B817" s="7" t="e">
        <f t="shared" si="62"/>
        <v>#VALUE!</v>
      </c>
      <c r="C817" t="e">
        <f t="shared" si="63"/>
        <v>#VALUE!</v>
      </c>
      <c r="D817" s="8" t="str">
        <f>IF(A817="","",IF(TEXT(A817,"dddd")='4) Happy Money'!$E$23,WAllowance,0))</f>
        <v/>
      </c>
      <c r="E817" s="8" t="str">
        <f>IF(A817="","",IF(B817="N",SUMIF(TMonthly[Day of the Month],DAY(A817),TMonthly[Amount]),SUMIF(TMonthly[Day of the Month],"&gt;="&amp;DAY(A817),TMonthly[Amount])))</f>
        <v/>
      </c>
      <c r="F817" s="8" t="str" cm="1">
        <f t="array" ref="F817">IF(A817="","",SUMPRODUCT(--(TYearly[Due Date]&lt;=A817),IF(B817="N",--(TYearly[Day]=DAY(A817)),--(TYearly[Day]&gt;=DAY(A817))),--(IFERROR(MOD(TYearly[Month]-MONTH(A817)+12,12),1)=0),TYearly[Amount]))</f>
        <v/>
      </c>
      <c r="G817" s="8" t="str">
        <f>IF(A817="","",SUMIF(TOneTime[Due Date],A817,TOneTime[Amount]))</f>
        <v/>
      </c>
      <c r="H817" s="8" t="str" cm="1">
        <f t="array" ref="H817">IF(A817="","",IF(COUNTIF(TOther[Frequency],$H$1)=0,0,SUMPRODUCT(--(IFERROR(MOD(A817-TOther[Start Date],7),1)=0),--(TOther[Frequency]=$H$1),--(TOther[Start Date]&lt;=A817),--(TOther[End Date Calc]&gt;=A817),TOther[Amount])))</f>
        <v/>
      </c>
      <c r="I817" s="8" t="str" cm="1">
        <f t="array" ref="I817">IF(A817="","",IF(COUNTIF(TOther[Frequency],$I$1)=0,0,SUMPRODUCT(--(IFERROR(MOD(A817-TOther[Start Date],14),1)=0),--(TOther[Frequency]=$I$1),--(TOther[Start Date]&lt;=A817),--(TOther[End Date Calc]&gt;=A817),TOther[Amount])))</f>
        <v/>
      </c>
      <c r="J817" s="8" t="str">
        <f>IF(A817="","",IF(COUNTIF(TOther[Frequency],$J$1)=0,0,IF(OR(DAY(A817)=1,DAY(A817)=15),SUMIFS(TOther[Amount],TOther[Frequency],$J$1,TOther[Start Date],"&lt;="&amp;$A817,TOther[End Date Calc],"&gt;="&amp;A817),0)))</f>
        <v/>
      </c>
      <c r="K817" s="8" t="str">
        <f>IF(A817="","",IF(COUNTIF(TOther[Frequency],$K$1)=0,0,IF(A817=(A817-DAY(A817)+1+2*7-WEEKDAY(A817-DAY(A817)+8-4,1)),SUMIFS(TOther[Amount],TOther[Frequency],$K$1,TOther[Start Date],"&lt;="&amp;$A817,TOther[End Date Calc],"&gt;="&amp;A817),0)))</f>
        <v/>
      </c>
      <c r="L817" s="8" t="str">
        <f>IF(A817="","",IF(COUNTIF(TOther[Frequency],$L$1)=0,0,IF(A817=(A817-DAY(A817)+1+3*7-WEEKDAY(A817-DAY(A817)+8-4,1)),SUMIFS(TOther[Amount],TOther[Frequency],$L$1,TOther[Start Date],"&lt;="&amp;$A817,TOther[End Date Calc],"&gt;="&amp;A817),0)))</f>
        <v/>
      </c>
      <c r="M817" s="8" t="str">
        <f>IF(A817="","",IF(COUNTIF(TOther[Frequency],$M$1)=0,0,IF(A817=(A817-DAY(A817)+1+4*7-WEEKDAY(A817-DAY(A817)+8-4,1)),SUMIFS(TOther[Amount],TOther[Frequency],$M$1,TOther[Start Date],"&lt;="&amp;$A817,TOther[End Date Calc],"&gt;="&amp;A817),0)))</f>
        <v/>
      </c>
      <c r="N817" s="8" t="str" cm="1">
        <f t="array" ref="N817">IF(A817="","",IF(COUNTIF(TOther[Frequency],$N$1)=0,0,SUMPRODUCT(--(IFERROR(MOD(A817-TOther[Start Date],28),1)=0),--(TOther[Frequency]=$N$1),--(TOther[Start Date]&lt;=A817),--(TOther[End Date Calc]&gt;=A817),TOther[Amount])))</f>
        <v/>
      </c>
      <c r="O817" s="8" t="str" cm="1">
        <f t="array" ref="O817">IF(A817="","",IF(COUNTIF(TOther[Frequency],$O$1)=0,0,SUMPRODUCT(--(IFERROR(MOD(A817-TOther[Start Date],42),1)=0),--(TOther[Frequency]=$O$1),--(TOther[Start Date]&lt;=A817),--(TOther[End Date Calc]&gt;=A817),TOther[Amount])))</f>
        <v/>
      </c>
      <c r="P817" s="8" t="str" cm="1">
        <f t="array" ref="P817">IF(A817="","",IF(COUNTIF(TOther[Frequency],$P$1)=0,0,SUMPRODUCT(--(IFERROR(MOD(A817-TOther[Start Date],56),1)=0),--(TOther[Frequency]=$P$1),--(TOther[Start Date]&lt;=A817),--(TOther[End Date Calc]&gt;=A817),TOther[Amount])))</f>
        <v/>
      </c>
      <c r="Q817" s="8" t="str">
        <f>IF(A817="","",IF(COUNTIF(TOther[Frequency],$Q$1)=0,0,IF(B817="N",SUMIFS(TOther[Amount],TOther[Frequency],$Q$1,TOther[Start Date],"&lt;="&amp;$A817,TOther[End Date Calc],"&gt;="&amp;A817,TOther[Start Day],DAY(A817)),SUMIFS(TOther[Amount],TOther[Frequency],$Q$1,TOther[Start Date],"&lt;="&amp;$A817,TOther[End Date Calc],"&gt;="&amp;A817,TOther[Start Day],"&gt;="&amp;DAY(A817)))))</f>
        <v/>
      </c>
      <c r="R817" s="8" t="str" cm="1">
        <f t="array" ref="R817">IF(A817="","",IF(COUNTIF(TOther[Frequency],R$1)=0,0,SUMPRODUCT(--(TOther[Frequency]=R$1),--(TOther[Start Date]&lt;=A817),--(TOther[End Date Calc]&gt;=A817),IF(B817="N",--(TOther[Start Day]=DAY(A817)),--(TOther[Start Day]&gt;=DAY(A817))),--(IFERROR(MOD(TOther[Start Month]-MONTH(A817)+2,2),1)=0),TOther[Amount])))</f>
        <v/>
      </c>
      <c r="S817" s="8" t="str" cm="1">
        <f t="array" ref="S817">IF(A817="","",IF(COUNTIF(TOther[Frequency],S$1)=0,0,SUMPRODUCT(--(TOther[Frequency]=S$1),--(TOther[Start Date]&lt;=A817),--(TOther[End Date Calc]&gt;=A817),IF(B817="N",--(TOther[Start Day]=DAY(A817)),--(TOther[Start Day]&gt;=DAY(A817))),--(IFERROR(MOD(TOther[Start Month]-MONTH(A817)+3,3),1)=0),TOther[Amount])))</f>
        <v/>
      </c>
      <c r="T817" s="8" t="str" cm="1">
        <f t="array" ref="T817">IF($A817="","",IF(COUNTIF(TOther[Frequency],T$1)=0,0,SUMPRODUCT(--(TOther[Frequency]=T$1),--(TOther[Start Date]&lt;=$A817),--(TOther[End Date Calc]&gt;=$A817),IF($B817="N",--(TOther[Start Day]=DAY($A817)),--(TOther[Start Day]&gt;=DAY($A817))),--(IFERROR(MOD(TOther[Start Month]-MONTH($A817)+4,4),1)=0),TOther[Amount])))</f>
        <v/>
      </c>
      <c r="U817" s="8" t="str" cm="1">
        <f t="array" ref="U817">IF(A817="","",IF(COUNTIF(TOther[Frequency],$U$1)=0,0,SUMPRODUCT(--(TOther[Frequency]=$U$1),--(TOther[Start Date]&lt;=A817),--(TOther[End Date Calc]&gt;=A817),IF(B817="N",--(TOther[Start Day]=DAY(A817)),--(TOther[Start Day]&gt;=DAY(A817))),--(IFERROR(MOD(TOther[Start Month]-MONTH(A817)+6,6),1)=0),TOther[Amount])))</f>
        <v/>
      </c>
      <c r="V817" s="8" t="str" cm="1">
        <f t="array" ref="V817">IF(A817="","",IF(COUNTIF(TOther[Frequency],$V$1)=0,0,SUMPRODUCT(--(TOther[Frequency]=$V$1),--(TOther[Start Date]&lt;=A817),--(TOther[End Date Calc]&gt;=A817),IF(B817="N",--(TOther[Start Day]=DAY(A817)),--(TOther[Start Day]&gt;=DAY(A817))),--(IFERROR(MOD(TOther[Start Month]-MONTH(A817)+12,12),1)=0),TOther[Amount])))</f>
        <v/>
      </c>
      <c r="W817" s="8" t="str">
        <f>IF(A817="","",SUMIFS(TOther[Amount],TOther[Start Date],A817,TOther[Frequency],$W$1))</f>
        <v/>
      </c>
      <c r="X817" s="9" t="str">
        <f t="shared" si="60"/>
        <v/>
      </c>
      <c r="Y817" s="9" t="str">
        <f t="shared" si="64"/>
        <v/>
      </c>
      <c r="Z817" s="8" t="str" cm="1">
        <f t="array" ref="Z817">IF(A817="","",IF(COUNTIF('2) Income'!$D$13:$D$32,"Weekly")=0,0,SUMPRODUCT(--(IFERROR(MOD(A817-'2) Income'!$F$13:$F$32,7),1)=0),--('2) Income'!$D$13:$D$32="Weekly"),--('2) Income'!$F$13:$F$32&lt;=A817),'2) Income'!$E$13:$E$32)))</f>
        <v/>
      </c>
      <c r="AA817" s="8" t="str" cm="1">
        <f t="array" ref="AA817">IF(A817="","",IF(COUNTIF('2) Income'!$D$13:$D$32,"Every Other Week")=0,0,SUMPRODUCT(--(IFERROR(MOD(A817-'2) Income'!$F$13:$F$32,14),1)=0),--('2) Income'!$D$13:$D$32="Every Other Week"),--('2) Income'!$F$13:$F$32&lt;=A817),'2) Income'!$E$13:$E$32)))</f>
        <v/>
      </c>
      <c r="AB817" s="8" t="str">
        <f>IF(A817="","",IF(COUNTIF('2) Income'!$D$13:$D$32,"1st and 15th")=0,0,IF(OR(DAY(A817)=1,DAY(A817)=15),SUMIFS('2) Income'!$E$13:$E$32,'2) Income'!$D$13:$D$32,"1st and 15th",'2) Income'!$F$13:$F$32,"&lt;="&amp;$A817),0)))</f>
        <v/>
      </c>
      <c r="AC817" s="8" t="str">
        <f>IF(A817="","",IF(COUNTIF('2) Income'!$D$13:$D$32,"2nd Wednesday")=0,0,IF(A817=(A817-DAY(A817)+1+2*7-WEEKDAY(A817-DAY(A817)+8-4,1)),SUMIFS('2) Income'!$E$13:$E$32,'2) Income'!$D$13:$D$32,"2nd Wednesday",'2) Income'!$F$13:$F$32,"&lt;="&amp;$A817),0)))</f>
        <v/>
      </c>
      <c r="AD817" s="8" t="str">
        <f>IF(A817="","",IF(COUNTIF('2) Income'!$D$13:$D$32,"3rd Wednesday")=0,0,IF(A817=(A817-DAY(A817)+1+3*7-WEEKDAY(A817-DAY(A817)+8-4,1)),SUMIFS('2) Income'!$E$13:$E$32,'2) Income'!$D$13:$D$32,"3rd Wednesday",'2) Income'!$F$13:$F$32,"&lt;="&amp;$A817),0)))</f>
        <v/>
      </c>
      <c r="AE817" s="8" t="str">
        <f>IF(A817="","",IF(COUNTIF('2) Income'!$D$13:$D$32,"4th Wednesday")=0,0,IF(A817=(A817-DAY(A817)+1+4*7-WEEKDAY(A817-DAY(A817)+8-4,1)),SUMIFS('2) Income'!$E$13:$E$32,'2) Income'!$D$13:$D$32,"4th Wednesday",'2) Income'!$F$13:$F$32,"&lt;="&amp;$A817),0)))</f>
        <v/>
      </c>
      <c r="AF817" s="8" t="str" cm="1">
        <f t="array" ref="AF817">IF(A817="","",IF(COUNTIF('2) Income'!$D$13:$D$32,"Every 4 Weeks")=0,0,SUMPRODUCT(--(IFERROR(MOD(A817-'2) Income'!$F$13:$F$32,28),1)=0),--('2) Income'!$D$13:$D$32="Every 4 Weeks"),--('2) Income'!$F$13:$F$32&lt;=A817),'2) Income'!$E$13:$E$32)))</f>
        <v/>
      </c>
      <c r="AG817" s="8" t="str">
        <f>IF(A817="","",IF(COUNTIF('2) Income'!$D$13:$D$32,"Monthly")=0,0,IF(B817="N",SUMIFS('2) Income'!$E$13:$E$32,'2) Income'!$D$13:$D$32,"monthly",'2) Income'!$F$13:$F$32,"&lt;="&amp;$A817,'2) Income'!$I$13:$I$32,DAY(A817)),SUMIFS('2) Income'!$E$13:$E$32,'2) Income'!$D$13:$D$32,"monthly",'2) Income'!$F$13:$F$32,"&lt;="&amp;$A817,'2) Income'!$I$13:$I$32,"&gt;="&amp;DAY(A817)))))</f>
        <v/>
      </c>
      <c r="AH817" s="8" t="str" cm="1">
        <f t="array" ref="AH817">IF(A817="","",IF(COUNTIF('2) Income'!$D$13:$D$32,"Yearly")=0,0,SUMPRODUCT(--('2) Income'!$D$13:$D$32="Yearly"),--('2) Income'!$F$13:$F$32&lt;=A817),IF(B817="N",--('2) Income'!$I$13:$I$32=DAY(A817)),--('2) Income'!$I$13:$I$32&gt;=DAY(A817))),--(IFERROR(MOD('2) Income'!$H$13:$H$32-MONTH(A817)+12,12),1)=0),'2) Income'!$E$13:$E$32)))</f>
        <v/>
      </c>
      <c r="AI817" s="8" t="str">
        <f>IF(A817="","",IF(COUNTIF('2) Income'!$D$13:$D$32,"one-time")=0,0,SUMIFS('2) Income'!$E$13:$E$32,'2) Income'!$D$13:$D$32,"one-time",'2) Income'!$F$13:$F$32,"="&amp;$A817)))</f>
        <v/>
      </c>
      <c r="AJ817" s="9" t="str">
        <f t="shared" si="61"/>
        <v/>
      </c>
    </row>
    <row r="818" spans="1:36">
      <c r="A818" s="7" t="str">
        <f>IF(A817="","",IF(A817+1&lt;='1) Period'!$E$21,A817+1,""))</f>
        <v/>
      </c>
      <c r="B818" s="7" t="e">
        <f t="shared" si="62"/>
        <v>#VALUE!</v>
      </c>
      <c r="C818" t="e">
        <f t="shared" si="63"/>
        <v>#VALUE!</v>
      </c>
      <c r="D818" s="8" t="str">
        <f>IF(A818="","",IF(TEXT(A818,"dddd")='4) Happy Money'!$E$23,WAllowance,0))</f>
        <v/>
      </c>
      <c r="E818" s="8" t="str">
        <f>IF(A818="","",IF(B818="N",SUMIF(TMonthly[Day of the Month],DAY(A818),TMonthly[Amount]),SUMIF(TMonthly[Day of the Month],"&gt;="&amp;DAY(A818),TMonthly[Amount])))</f>
        <v/>
      </c>
      <c r="F818" s="8" t="str" cm="1">
        <f t="array" ref="F818">IF(A818="","",SUMPRODUCT(--(TYearly[Due Date]&lt;=A818),IF(B818="N",--(TYearly[Day]=DAY(A818)),--(TYearly[Day]&gt;=DAY(A818))),--(IFERROR(MOD(TYearly[Month]-MONTH(A818)+12,12),1)=0),TYearly[Amount]))</f>
        <v/>
      </c>
      <c r="G818" s="8" t="str">
        <f>IF(A818="","",SUMIF(TOneTime[Due Date],A818,TOneTime[Amount]))</f>
        <v/>
      </c>
      <c r="H818" s="8" t="str" cm="1">
        <f t="array" ref="H818">IF(A818="","",IF(COUNTIF(TOther[Frequency],$H$1)=0,0,SUMPRODUCT(--(IFERROR(MOD(A818-TOther[Start Date],7),1)=0),--(TOther[Frequency]=$H$1),--(TOther[Start Date]&lt;=A818),--(TOther[End Date Calc]&gt;=A818),TOther[Amount])))</f>
        <v/>
      </c>
      <c r="I818" s="8" t="str" cm="1">
        <f t="array" ref="I818">IF(A818="","",IF(COUNTIF(TOther[Frequency],$I$1)=0,0,SUMPRODUCT(--(IFERROR(MOD(A818-TOther[Start Date],14),1)=0),--(TOther[Frequency]=$I$1),--(TOther[Start Date]&lt;=A818),--(TOther[End Date Calc]&gt;=A818),TOther[Amount])))</f>
        <v/>
      </c>
      <c r="J818" s="8" t="str">
        <f>IF(A818="","",IF(COUNTIF(TOther[Frequency],$J$1)=0,0,IF(OR(DAY(A818)=1,DAY(A818)=15),SUMIFS(TOther[Amount],TOther[Frequency],$J$1,TOther[Start Date],"&lt;="&amp;$A818,TOther[End Date Calc],"&gt;="&amp;A818),0)))</f>
        <v/>
      </c>
      <c r="K818" s="8" t="str">
        <f>IF(A818="","",IF(COUNTIF(TOther[Frequency],$K$1)=0,0,IF(A818=(A818-DAY(A818)+1+2*7-WEEKDAY(A818-DAY(A818)+8-4,1)),SUMIFS(TOther[Amount],TOther[Frequency],$K$1,TOther[Start Date],"&lt;="&amp;$A818,TOther[End Date Calc],"&gt;="&amp;A818),0)))</f>
        <v/>
      </c>
      <c r="L818" s="8" t="str">
        <f>IF(A818="","",IF(COUNTIF(TOther[Frequency],$L$1)=0,0,IF(A818=(A818-DAY(A818)+1+3*7-WEEKDAY(A818-DAY(A818)+8-4,1)),SUMIFS(TOther[Amount],TOther[Frequency],$L$1,TOther[Start Date],"&lt;="&amp;$A818,TOther[End Date Calc],"&gt;="&amp;A818),0)))</f>
        <v/>
      </c>
      <c r="M818" s="8" t="str">
        <f>IF(A818="","",IF(COUNTIF(TOther[Frequency],$M$1)=0,0,IF(A818=(A818-DAY(A818)+1+4*7-WEEKDAY(A818-DAY(A818)+8-4,1)),SUMIFS(TOther[Amount],TOther[Frequency],$M$1,TOther[Start Date],"&lt;="&amp;$A818,TOther[End Date Calc],"&gt;="&amp;A818),0)))</f>
        <v/>
      </c>
      <c r="N818" s="8" t="str" cm="1">
        <f t="array" ref="N818">IF(A818="","",IF(COUNTIF(TOther[Frequency],$N$1)=0,0,SUMPRODUCT(--(IFERROR(MOD(A818-TOther[Start Date],28),1)=0),--(TOther[Frequency]=$N$1),--(TOther[Start Date]&lt;=A818),--(TOther[End Date Calc]&gt;=A818),TOther[Amount])))</f>
        <v/>
      </c>
      <c r="O818" s="8" t="str" cm="1">
        <f t="array" ref="O818">IF(A818="","",IF(COUNTIF(TOther[Frequency],$O$1)=0,0,SUMPRODUCT(--(IFERROR(MOD(A818-TOther[Start Date],42),1)=0),--(TOther[Frequency]=$O$1),--(TOther[Start Date]&lt;=A818),--(TOther[End Date Calc]&gt;=A818),TOther[Amount])))</f>
        <v/>
      </c>
      <c r="P818" s="8" t="str" cm="1">
        <f t="array" ref="P818">IF(A818="","",IF(COUNTIF(TOther[Frequency],$P$1)=0,0,SUMPRODUCT(--(IFERROR(MOD(A818-TOther[Start Date],56),1)=0),--(TOther[Frequency]=$P$1),--(TOther[Start Date]&lt;=A818),--(TOther[End Date Calc]&gt;=A818),TOther[Amount])))</f>
        <v/>
      </c>
      <c r="Q818" s="8" t="str">
        <f>IF(A818="","",IF(COUNTIF(TOther[Frequency],$Q$1)=0,0,IF(B818="N",SUMIFS(TOther[Amount],TOther[Frequency],$Q$1,TOther[Start Date],"&lt;="&amp;$A818,TOther[End Date Calc],"&gt;="&amp;A818,TOther[Start Day],DAY(A818)),SUMIFS(TOther[Amount],TOther[Frequency],$Q$1,TOther[Start Date],"&lt;="&amp;$A818,TOther[End Date Calc],"&gt;="&amp;A818,TOther[Start Day],"&gt;="&amp;DAY(A818)))))</f>
        <v/>
      </c>
      <c r="R818" s="8" t="str" cm="1">
        <f t="array" ref="R818">IF(A818="","",IF(COUNTIF(TOther[Frequency],R$1)=0,0,SUMPRODUCT(--(TOther[Frequency]=R$1),--(TOther[Start Date]&lt;=A818),--(TOther[End Date Calc]&gt;=A818),IF(B818="N",--(TOther[Start Day]=DAY(A818)),--(TOther[Start Day]&gt;=DAY(A818))),--(IFERROR(MOD(TOther[Start Month]-MONTH(A818)+2,2),1)=0),TOther[Amount])))</f>
        <v/>
      </c>
      <c r="S818" s="8" t="str" cm="1">
        <f t="array" ref="S818">IF(A818="","",IF(COUNTIF(TOther[Frequency],S$1)=0,0,SUMPRODUCT(--(TOther[Frequency]=S$1),--(TOther[Start Date]&lt;=A818),--(TOther[End Date Calc]&gt;=A818),IF(B818="N",--(TOther[Start Day]=DAY(A818)),--(TOther[Start Day]&gt;=DAY(A818))),--(IFERROR(MOD(TOther[Start Month]-MONTH(A818)+3,3),1)=0),TOther[Amount])))</f>
        <v/>
      </c>
      <c r="T818" s="8" t="str" cm="1">
        <f t="array" ref="T818">IF($A818="","",IF(COUNTIF(TOther[Frequency],T$1)=0,0,SUMPRODUCT(--(TOther[Frequency]=T$1),--(TOther[Start Date]&lt;=$A818),--(TOther[End Date Calc]&gt;=$A818),IF($B818="N",--(TOther[Start Day]=DAY($A818)),--(TOther[Start Day]&gt;=DAY($A818))),--(IFERROR(MOD(TOther[Start Month]-MONTH($A818)+4,4),1)=0),TOther[Amount])))</f>
        <v/>
      </c>
      <c r="U818" s="8" t="str" cm="1">
        <f t="array" ref="U818">IF(A818="","",IF(COUNTIF(TOther[Frequency],$U$1)=0,0,SUMPRODUCT(--(TOther[Frequency]=$U$1),--(TOther[Start Date]&lt;=A818),--(TOther[End Date Calc]&gt;=A818),IF(B818="N",--(TOther[Start Day]=DAY(A818)),--(TOther[Start Day]&gt;=DAY(A818))),--(IFERROR(MOD(TOther[Start Month]-MONTH(A818)+6,6),1)=0),TOther[Amount])))</f>
        <v/>
      </c>
      <c r="V818" s="8" t="str" cm="1">
        <f t="array" ref="V818">IF(A818="","",IF(COUNTIF(TOther[Frequency],$V$1)=0,0,SUMPRODUCT(--(TOther[Frequency]=$V$1),--(TOther[Start Date]&lt;=A818),--(TOther[End Date Calc]&gt;=A818),IF(B818="N",--(TOther[Start Day]=DAY(A818)),--(TOther[Start Day]&gt;=DAY(A818))),--(IFERROR(MOD(TOther[Start Month]-MONTH(A818)+12,12),1)=0),TOther[Amount])))</f>
        <v/>
      </c>
      <c r="W818" s="8" t="str">
        <f>IF(A818="","",SUMIFS(TOther[Amount],TOther[Start Date],A818,TOther[Frequency],$W$1))</f>
        <v/>
      </c>
      <c r="X818" s="9" t="str">
        <f t="shared" si="60"/>
        <v/>
      </c>
      <c r="Y818" s="9" t="str">
        <f t="shared" si="64"/>
        <v/>
      </c>
      <c r="Z818" s="8" t="str" cm="1">
        <f t="array" ref="Z818">IF(A818="","",IF(COUNTIF('2) Income'!$D$13:$D$32,"Weekly")=0,0,SUMPRODUCT(--(IFERROR(MOD(A818-'2) Income'!$F$13:$F$32,7),1)=0),--('2) Income'!$D$13:$D$32="Weekly"),--('2) Income'!$F$13:$F$32&lt;=A818),'2) Income'!$E$13:$E$32)))</f>
        <v/>
      </c>
      <c r="AA818" s="8" t="str" cm="1">
        <f t="array" ref="AA818">IF(A818="","",IF(COUNTIF('2) Income'!$D$13:$D$32,"Every Other Week")=0,0,SUMPRODUCT(--(IFERROR(MOD(A818-'2) Income'!$F$13:$F$32,14),1)=0),--('2) Income'!$D$13:$D$32="Every Other Week"),--('2) Income'!$F$13:$F$32&lt;=A818),'2) Income'!$E$13:$E$32)))</f>
        <v/>
      </c>
      <c r="AB818" s="8" t="str">
        <f>IF(A818="","",IF(COUNTIF('2) Income'!$D$13:$D$32,"1st and 15th")=0,0,IF(OR(DAY(A818)=1,DAY(A818)=15),SUMIFS('2) Income'!$E$13:$E$32,'2) Income'!$D$13:$D$32,"1st and 15th",'2) Income'!$F$13:$F$32,"&lt;="&amp;$A818),0)))</f>
        <v/>
      </c>
      <c r="AC818" s="8" t="str">
        <f>IF(A818="","",IF(COUNTIF('2) Income'!$D$13:$D$32,"2nd Wednesday")=0,0,IF(A818=(A818-DAY(A818)+1+2*7-WEEKDAY(A818-DAY(A818)+8-4,1)),SUMIFS('2) Income'!$E$13:$E$32,'2) Income'!$D$13:$D$32,"2nd Wednesday",'2) Income'!$F$13:$F$32,"&lt;="&amp;$A818),0)))</f>
        <v/>
      </c>
      <c r="AD818" s="8" t="str">
        <f>IF(A818="","",IF(COUNTIF('2) Income'!$D$13:$D$32,"3rd Wednesday")=0,0,IF(A818=(A818-DAY(A818)+1+3*7-WEEKDAY(A818-DAY(A818)+8-4,1)),SUMIFS('2) Income'!$E$13:$E$32,'2) Income'!$D$13:$D$32,"3rd Wednesday",'2) Income'!$F$13:$F$32,"&lt;="&amp;$A818),0)))</f>
        <v/>
      </c>
      <c r="AE818" s="8" t="str">
        <f>IF(A818="","",IF(COUNTIF('2) Income'!$D$13:$D$32,"4th Wednesday")=0,0,IF(A818=(A818-DAY(A818)+1+4*7-WEEKDAY(A818-DAY(A818)+8-4,1)),SUMIFS('2) Income'!$E$13:$E$32,'2) Income'!$D$13:$D$32,"4th Wednesday",'2) Income'!$F$13:$F$32,"&lt;="&amp;$A818),0)))</f>
        <v/>
      </c>
      <c r="AF818" s="8" t="str" cm="1">
        <f t="array" ref="AF818">IF(A818="","",IF(COUNTIF('2) Income'!$D$13:$D$32,"Every 4 Weeks")=0,0,SUMPRODUCT(--(IFERROR(MOD(A818-'2) Income'!$F$13:$F$32,28),1)=0),--('2) Income'!$D$13:$D$32="Every 4 Weeks"),--('2) Income'!$F$13:$F$32&lt;=A818),'2) Income'!$E$13:$E$32)))</f>
        <v/>
      </c>
      <c r="AG818" s="8" t="str">
        <f>IF(A818="","",IF(COUNTIF('2) Income'!$D$13:$D$32,"Monthly")=0,0,IF(B818="N",SUMIFS('2) Income'!$E$13:$E$32,'2) Income'!$D$13:$D$32,"monthly",'2) Income'!$F$13:$F$32,"&lt;="&amp;$A818,'2) Income'!$I$13:$I$32,DAY(A818)),SUMIFS('2) Income'!$E$13:$E$32,'2) Income'!$D$13:$D$32,"monthly",'2) Income'!$F$13:$F$32,"&lt;="&amp;$A818,'2) Income'!$I$13:$I$32,"&gt;="&amp;DAY(A818)))))</f>
        <v/>
      </c>
      <c r="AH818" s="8" t="str" cm="1">
        <f t="array" ref="AH818">IF(A818="","",IF(COUNTIF('2) Income'!$D$13:$D$32,"Yearly")=0,0,SUMPRODUCT(--('2) Income'!$D$13:$D$32="Yearly"),--('2) Income'!$F$13:$F$32&lt;=A818),IF(B818="N",--('2) Income'!$I$13:$I$32=DAY(A818)),--('2) Income'!$I$13:$I$32&gt;=DAY(A818))),--(IFERROR(MOD('2) Income'!$H$13:$H$32-MONTH(A818)+12,12),1)=0),'2) Income'!$E$13:$E$32)))</f>
        <v/>
      </c>
      <c r="AI818" s="8" t="str">
        <f>IF(A818="","",IF(COUNTIF('2) Income'!$D$13:$D$32,"one-time")=0,0,SUMIFS('2) Income'!$E$13:$E$32,'2) Income'!$D$13:$D$32,"one-time",'2) Income'!$F$13:$F$32,"="&amp;$A818)))</f>
        <v/>
      </c>
      <c r="AJ818" s="9" t="str">
        <f t="shared" si="61"/>
        <v/>
      </c>
    </row>
    <row r="819" spans="1:36">
      <c r="A819" s="7" t="str">
        <f>IF(A818="","",IF(A818+1&lt;='1) Period'!$E$21,A818+1,""))</f>
        <v/>
      </c>
      <c r="B819" s="7" t="e">
        <f t="shared" si="62"/>
        <v>#VALUE!</v>
      </c>
      <c r="C819" t="e">
        <f t="shared" si="63"/>
        <v>#VALUE!</v>
      </c>
      <c r="D819" s="8" t="str">
        <f>IF(A819="","",IF(TEXT(A819,"dddd")='4) Happy Money'!$E$23,WAllowance,0))</f>
        <v/>
      </c>
      <c r="E819" s="8" t="str">
        <f>IF(A819="","",IF(B819="N",SUMIF(TMonthly[Day of the Month],DAY(A819),TMonthly[Amount]),SUMIF(TMonthly[Day of the Month],"&gt;="&amp;DAY(A819),TMonthly[Amount])))</f>
        <v/>
      </c>
      <c r="F819" s="8" t="str" cm="1">
        <f t="array" ref="F819">IF(A819="","",SUMPRODUCT(--(TYearly[Due Date]&lt;=A819),IF(B819="N",--(TYearly[Day]=DAY(A819)),--(TYearly[Day]&gt;=DAY(A819))),--(IFERROR(MOD(TYearly[Month]-MONTH(A819)+12,12),1)=0),TYearly[Amount]))</f>
        <v/>
      </c>
      <c r="G819" s="8" t="str">
        <f>IF(A819="","",SUMIF(TOneTime[Due Date],A819,TOneTime[Amount]))</f>
        <v/>
      </c>
      <c r="H819" s="8" t="str" cm="1">
        <f t="array" ref="H819">IF(A819="","",IF(COUNTIF(TOther[Frequency],$H$1)=0,0,SUMPRODUCT(--(IFERROR(MOD(A819-TOther[Start Date],7),1)=0),--(TOther[Frequency]=$H$1),--(TOther[Start Date]&lt;=A819),--(TOther[End Date Calc]&gt;=A819),TOther[Amount])))</f>
        <v/>
      </c>
      <c r="I819" s="8" t="str" cm="1">
        <f t="array" ref="I819">IF(A819="","",IF(COUNTIF(TOther[Frequency],$I$1)=0,0,SUMPRODUCT(--(IFERROR(MOD(A819-TOther[Start Date],14),1)=0),--(TOther[Frequency]=$I$1),--(TOther[Start Date]&lt;=A819),--(TOther[End Date Calc]&gt;=A819),TOther[Amount])))</f>
        <v/>
      </c>
      <c r="J819" s="8" t="str">
        <f>IF(A819="","",IF(COUNTIF(TOther[Frequency],$J$1)=0,0,IF(OR(DAY(A819)=1,DAY(A819)=15),SUMIFS(TOther[Amount],TOther[Frequency],$J$1,TOther[Start Date],"&lt;="&amp;$A819,TOther[End Date Calc],"&gt;="&amp;A819),0)))</f>
        <v/>
      </c>
      <c r="K819" s="8" t="str">
        <f>IF(A819="","",IF(COUNTIF(TOther[Frequency],$K$1)=0,0,IF(A819=(A819-DAY(A819)+1+2*7-WEEKDAY(A819-DAY(A819)+8-4,1)),SUMIFS(TOther[Amount],TOther[Frequency],$K$1,TOther[Start Date],"&lt;="&amp;$A819,TOther[End Date Calc],"&gt;="&amp;A819),0)))</f>
        <v/>
      </c>
      <c r="L819" s="8" t="str">
        <f>IF(A819="","",IF(COUNTIF(TOther[Frequency],$L$1)=0,0,IF(A819=(A819-DAY(A819)+1+3*7-WEEKDAY(A819-DAY(A819)+8-4,1)),SUMIFS(TOther[Amount],TOther[Frequency],$L$1,TOther[Start Date],"&lt;="&amp;$A819,TOther[End Date Calc],"&gt;="&amp;A819),0)))</f>
        <v/>
      </c>
      <c r="M819" s="8" t="str">
        <f>IF(A819="","",IF(COUNTIF(TOther[Frequency],$M$1)=0,0,IF(A819=(A819-DAY(A819)+1+4*7-WEEKDAY(A819-DAY(A819)+8-4,1)),SUMIFS(TOther[Amount],TOther[Frequency],$M$1,TOther[Start Date],"&lt;="&amp;$A819,TOther[End Date Calc],"&gt;="&amp;A819),0)))</f>
        <v/>
      </c>
      <c r="N819" s="8" t="str" cm="1">
        <f t="array" ref="N819">IF(A819="","",IF(COUNTIF(TOther[Frequency],$N$1)=0,0,SUMPRODUCT(--(IFERROR(MOD(A819-TOther[Start Date],28),1)=0),--(TOther[Frequency]=$N$1),--(TOther[Start Date]&lt;=A819),--(TOther[End Date Calc]&gt;=A819),TOther[Amount])))</f>
        <v/>
      </c>
      <c r="O819" s="8" t="str" cm="1">
        <f t="array" ref="O819">IF(A819="","",IF(COUNTIF(TOther[Frequency],$O$1)=0,0,SUMPRODUCT(--(IFERROR(MOD(A819-TOther[Start Date],42),1)=0),--(TOther[Frequency]=$O$1),--(TOther[Start Date]&lt;=A819),--(TOther[End Date Calc]&gt;=A819),TOther[Amount])))</f>
        <v/>
      </c>
      <c r="P819" s="8" t="str" cm="1">
        <f t="array" ref="P819">IF(A819="","",IF(COUNTIF(TOther[Frequency],$P$1)=0,0,SUMPRODUCT(--(IFERROR(MOD(A819-TOther[Start Date],56),1)=0),--(TOther[Frequency]=$P$1),--(TOther[Start Date]&lt;=A819),--(TOther[End Date Calc]&gt;=A819),TOther[Amount])))</f>
        <v/>
      </c>
      <c r="Q819" s="8" t="str">
        <f>IF(A819="","",IF(COUNTIF(TOther[Frequency],$Q$1)=0,0,IF(B819="N",SUMIFS(TOther[Amount],TOther[Frequency],$Q$1,TOther[Start Date],"&lt;="&amp;$A819,TOther[End Date Calc],"&gt;="&amp;A819,TOther[Start Day],DAY(A819)),SUMIFS(TOther[Amount],TOther[Frequency],$Q$1,TOther[Start Date],"&lt;="&amp;$A819,TOther[End Date Calc],"&gt;="&amp;A819,TOther[Start Day],"&gt;="&amp;DAY(A819)))))</f>
        <v/>
      </c>
      <c r="R819" s="8" t="str" cm="1">
        <f t="array" ref="R819">IF(A819="","",IF(COUNTIF(TOther[Frequency],R$1)=0,0,SUMPRODUCT(--(TOther[Frequency]=R$1),--(TOther[Start Date]&lt;=A819),--(TOther[End Date Calc]&gt;=A819),IF(B819="N",--(TOther[Start Day]=DAY(A819)),--(TOther[Start Day]&gt;=DAY(A819))),--(IFERROR(MOD(TOther[Start Month]-MONTH(A819)+2,2),1)=0),TOther[Amount])))</f>
        <v/>
      </c>
      <c r="S819" s="8" t="str" cm="1">
        <f t="array" ref="S819">IF(A819="","",IF(COUNTIF(TOther[Frequency],S$1)=0,0,SUMPRODUCT(--(TOther[Frequency]=S$1),--(TOther[Start Date]&lt;=A819),--(TOther[End Date Calc]&gt;=A819),IF(B819="N",--(TOther[Start Day]=DAY(A819)),--(TOther[Start Day]&gt;=DAY(A819))),--(IFERROR(MOD(TOther[Start Month]-MONTH(A819)+3,3),1)=0),TOther[Amount])))</f>
        <v/>
      </c>
      <c r="T819" s="8" t="str" cm="1">
        <f t="array" ref="T819">IF($A819="","",IF(COUNTIF(TOther[Frequency],T$1)=0,0,SUMPRODUCT(--(TOther[Frequency]=T$1),--(TOther[Start Date]&lt;=$A819),--(TOther[End Date Calc]&gt;=$A819),IF($B819="N",--(TOther[Start Day]=DAY($A819)),--(TOther[Start Day]&gt;=DAY($A819))),--(IFERROR(MOD(TOther[Start Month]-MONTH($A819)+4,4),1)=0),TOther[Amount])))</f>
        <v/>
      </c>
      <c r="U819" s="8" t="str" cm="1">
        <f t="array" ref="U819">IF(A819="","",IF(COUNTIF(TOther[Frequency],$U$1)=0,0,SUMPRODUCT(--(TOther[Frequency]=$U$1),--(TOther[Start Date]&lt;=A819),--(TOther[End Date Calc]&gt;=A819),IF(B819="N",--(TOther[Start Day]=DAY(A819)),--(TOther[Start Day]&gt;=DAY(A819))),--(IFERROR(MOD(TOther[Start Month]-MONTH(A819)+6,6),1)=0),TOther[Amount])))</f>
        <v/>
      </c>
      <c r="V819" s="8" t="str" cm="1">
        <f t="array" ref="V819">IF(A819="","",IF(COUNTIF(TOther[Frequency],$V$1)=0,0,SUMPRODUCT(--(TOther[Frequency]=$V$1),--(TOther[Start Date]&lt;=A819),--(TOther[End Date Calc]&gt;=A819),IF(B819="N",--(TOther[Start Day]=DAY(A819)),--(TOther[Start Day]&gt;=DAY(A819))),--(IFERROR(MOD(TOther[Start Month]-MONTH(A819)+12,12),1)=0),TOther[Amount])))</f>
        <v/>
      </c>
      <c r="W819" s="8" t="str">
        <f>IF(A819="","",SUMIFS(TOther[Amount],TOther[Start Date],A819,TOther[Frequency],$W$1))</f>
        <v/>
      </c>
      <c r="X819" s="9" t="str">
        <f t="shared" si="60"/>
        <v/>
      </c>
      <c r="Y819" s="9" t="str">
        <f t="shared" si="64"/>
        <v/>
      </c>
      <c r="Z819" s="8" t="str" cm="1">
        <f t="array" ref="Z819">IF(A819="","",IF(COUNTIF('2) Income'!$D$13:$D$32,"Weekly")=0,0,SUMPRODUCT(--(IFERROR(MOD(A819-'2) Income'!$F$13:$F$32,7),1)=0),--('2) Income'!$D$13:$D$32="Weekly"),--('2) Income'!$F$13:$F$32&lt;=A819),'2) Income'!$E$13:$E$32)))</f>
        <v/>
      </c>
      <c r="AA819" s="8" t="str" cm="1">
        <f t="array" ref="AA819">IF(A819="","",IF(COUNTIF('2) Income'!$D$13:$D$32,"Every Other Week")=0,0,SUMPRODUCT(--(IFERROR(MOD(A819-'2) Income'!$F$13:$F$32,14),1)=0),--('2) Income'!$D$13:$D$32="Every Other Week"),--('2) Income'!$F$13:$F$32&lt;=A819),'2) Income'!$E$13:$E$32)))</f>
        <v/>
      </c>
      <c r="AB819" s="8" t="str">
        <f>IF(A819="","",IF(COUNTIF('2) Income'!$D$13:$D$32,"1st and 15th")=0,0,IF(OR(DAY(A819)=1,DAY(A819)=15),SUMIFS('2) Income'!$E$13:$E$32,'2) Income'!$D$13:$D$32,"1st and 15th",'2) Income'!$F$13:$F$32,"&lt;="&amp;$A819),0)))</f>
        <v/>
      </c>
      <c r="AC819" s="8" t="str">
        <f>IF(A819="","",IF(COUNTIF('2) Income'!$D$13:$D$32,"2nd Wednesday")=0,0,IF(A819=(A819-DAY(A819)+1+2*7-WEEKDAY(A819-DAY(A819)+8-4,1)),SUMIFS('2) Income'!$E$13:$E$32,'2) Income'!$D$13:$D$32,"2nd Wednesday",'2) Income'!$F$13:$F$32,"&lt;="&amp;$A819),0)))</f>
        <v/>
      </c>
      <c r="AD819" s="8" t="str">
        <f>IF(A819="","",IF(COUNTIF('2) Income'!$D$13:$D$32,"3rd Wednesday")=0,0,IF(A819=(A819-DAY(A819)+1+3*7-WEEKDAY(A819-DAY(A819)+8-4,1)),SUMIFS('2) Income'!$E$13:$E$32,'2) Income'!$D$13:$D$32,"3rd Wednesday",'2) Income'!$F$13:$F$32,"&lt;="&amp;$A819),0)))</f>
        <v/>
      </c>
      <c r="AE819" s="8" t="str">
        <f>IF(A819="","",IF(COUNTIF('2) Income'!$D$13:$D$32,"4th Wednesday")=0,0,IF(A819=(A819-DAY(A819)+1+4*7-WEEKDAY(A819-DAY(A819)+8-4,1)),SUMIFS('2) Income'!$E$13:$E$32,'2) Income'!$D$13:$D$32,"4th Wednesday",'2) Income'!$F$13:$F$32,"&lt;="&amp;$A819),0)))</f>
        <v/>
      </c>
      <c r="AF819" s="8" t="str" cm="1">
        <f t="array" ref="AF819">IF(A819="","",IF(COUNTIF('2) Income'!$D$13:$D$32,"Every 4 Weeks")=0,0,SUMPRODUCT(--(IFERROR(MOD(A819-'2) Income'!$F$13:$F$32,28),1)=0),--('2) Income'!$D$13:$D$32="Every 4 Weeks"),--('2) Income'!$F$13:$F$32&lt;=A819),'2) Income'!$E$13:$E$32)))</f>
        <v/>
      </c>
      <c r="AG819" s="8" t="str">
        <f>IF(A819="","",IF(COUNTIF('2) Income'!$D$13:$D$32,"Monthly")=0,0,IF(B819="N",SUMIFS('2) Income'!$E$13:$E$32,'2) Income'!$D$13:$D$32,"monthly",'2) Income'!$F$13:$F$32,"&lt;="&amp;$A819,'2) Income'!$I$13:$I$32,DAY(A819)),SUMIFS('2) Income'!$E$13:$E$32,'2) Income'!$D$13:$D$32,"monthly",'2) Income'!$F$13:$F$32,"&lt;="&amp;$A819,'2) Income'!$I$13:$I$32,"&gt;="&amp;DAY(A819)))))</f>
        <v/>
      </c>
      <c r="AH819" s="8" t="str" cm="1">
        <f t="array" ref="AH819">IF(A819="","",IF(COUNTIF('2) Income'!$D$13:$D$32,"Yearly")=0,0,SUMPRODUCT(--('2) Income'!$D$13:$D$32="Yearly"),--('2) Income'!$F$13:$F$32&lt;=A819),IF(B819="N",--('2) Income'!$I$13:$I$32=DAY(A819)),--('2) Income'!$I$13:$I$32&gt;=DAY(A819))),--(IFERROR(MOD('2) Income'!$H$13:$H$32-MONTH(A819)+12,12),1)=0),'2) Income'!$E$13:$E$32)))</f>
        <v/>
      </c>
      <c r="AI819" s="8" t="str">
        <f>IF(A819="","",IF(COUNTIF('2) Income'!$D$13:$D$32,"one-time")=0,0,SUMIFS('2) Income'!$E$13:$E$32,'2) Income'!$D$13:$D$32,"one-time",'2) Income'!$F$13:$F$32,"="&amp;$A819)))</f>
        <v/>
      </c>
      <c r="AJ819" s="9" t="str">
        <f t="shared" si="61"/>
        <v/>
      </c>
    </row>
    <row r="820" spans="1:36">
      <c r="A820" s="7" t="str">
        <f>IF(A819="","",IF(A819+1&lt;='1) Period'!$E$21,A819+1,""))</f>
        <v/>
      </c>
      <c r="B820" s="7" t="e">
        <f t="shared" si="62"/>
        <v>#VALUE!</v>
      </c>
      <c r="C820" t="e">
        <f t="shared" si="63"/>
        <v>#VALUE!</v>
      </c>
      <c r="D820" s="8" t="str">
        <f>IF(A820="","",IF(TEXT(A820,"dddd")='4) Happy Money'!$E$23,WAllowance,0))</f>
        <v/>
      </c>
      <c r="E820" s="8" t="str">
        <f>IF(A820="","",IF(B820="N",SUMIF(TMonthly[Day of the Month],DAY(A820),TMonthly[Amount]),SUMIF(TMonthly[Day of the Month],"&gt;="&amp;DAY(A820),TMonthly[Amount])))</f>
        <v/>
      </c>
      <c r="F820" s="8" t="str" cm="1">
        <f t="array" ref="F820">IF(A820="","",SUMPRODUCT(--(TYearly[Due Date]&lt;=A820),IF(B820="N",--(TYearly[Day]=DAY(A820)),--(TYearly[Day]&gt;=DAY(A820))),--(IFERROR(MOD(TYearly[Month]-MONTH(A820)+12,12),1)=0),TYearly[Amount]))</f>
        <v/>
      </c>
      <c r="G820" s="8" t="str">
        <f>IF(A820="","",SUMIF(TOneTime[Due Date],A820,TOneTime[Amount]))</f>
        <v/>
      </c>
      <c r="H820" s="8" t="str" cm="1">
        <f t="array" ref="H820">IF(A820="","",IF(COUNTIF(TOther[Frequency],$H$1)=0,0,SUMPRODUCT(--(IFERROR(MOD(A820-TOther[Start Date],7),1)=0),--(TOther[Frequency]=$H$1),--(TOther[Start Date]&lt;=A820),--(TOther[End Date Calc]&gt;=A820),TOther[Amount])))</f>
        <v/>
      </c>
      <c r="I820" s="8" t="str" cm="1">
        <f t="array" ref="I820">IF(A820="","",IF(COUNTIF(TOther[Frequency],$I$1)=0,0,SUMPRODUCT(--(IFERROR(MOD(A820-TOther[Start Date],14),1)=0),--(TOther[Frequency]=$I$1),--(TOther[Start Date]&lt;=A820),--(TOther[End Date Calc]&gt;=A820),TOther[Amount])))</f>
        <v/>
      </c>
      <c r="J820" s="8" t="str">
        <f>IF(A820="","",IF(COUNTIF(TOther[Frequency],$J$1)=0,0,IF(OR(DAY(A820)=1,DAY(A820)=15),SUMIFS(TOther[Amount],TOther[Frequency],$J$1,TOther[Start Date],"&lt;="&amp;$A820,TOther[End Date Calc],"&gt;="&amp;A820),0)))</f>
        <v/>
      </c>
      <c r="K820" s="8" t="str">
        <f>IF(A820="","",IF(COUNTIF(TOther[Frequency],$K$1)=0,0,IF(A820=(A820-DAY(A820)+1+2*7-WEEKDAY(A820-DAY(A820)+8-4,1)),SUMIFS(TOther[Amount],TOther[Frequency],$K$1,TOther[Start Date],"&lt;="&amp;$A820,TOther[End Date Calc],"&gt;="&amp;A820),0)))</f>
        <v/>
      </c>
      <c r="L820" s="8" t="str">
        <f>IF(A820="","",IF(COUNTIF(TOther[Frequency],$L$1)=0,0,IF(A820=(A820-DAY(A820)+1+3*7-WEEKDAY(A820-DAY(A820)+8-4,1)),SUMIFS(TOther[Amount],TOther[Frequency],$L$1,TOther[Start Date],"&lt;="&amp;$A820,TOther[End Date Calc],"&gt;="&amp;A820),0)))</f>
        <v/>
      </c>
      <c r="M820" s="8" t="str">
        <f>IF(A820="","",IF(COUNTIF(TOther[Frequency],$M$1)=0,0,IF(A820=(A820-DAY(A820)+1+4*7-WEEKDAY(A820-DAY(A820)+8-4,1)),SUMIFS(TOther[Amount],TOther[Frequency],$M$1,TOther[Start Date],"&lt;="&amp;$A820,TOther[End Date Calc],"&gt;="&amp;A820),0)))</f>
        <v/>
      </c>
      <c r="N820" s="8" t="str" cm="1">
        <f t="array" ref="N820">IF(A820="","",IF(COUNTIF(TOther[Frequency],$N$1)=0,0,SUMPRODUCT(--(IFERROR(MOD(A820-TOther[Start Date],28),1)=0),--(TOther[Frequency]=$N$1),--(TOther[Start Date]&lt;=A820),--(TOther[End Date Calc]&gt;=A820),TOther[Amount])))</f>
        <v/>
      </c>
      <c r="O820" s="8" t="str" cm="1">
        <f t="array" ref="O820">IF(A820="","",IF(COUNTIF(TOther[Frequency],$O$1)=0,0,SUMPRODUCT(--(IFERROR(MOD(A820-TOther[Start Date],42),1)=0),--(TOther[Frequency]=$O$1),--(TOther[Start Date]&lt;=A820),--(TOther[End Date Calc]&gt;=A820),TOther[Amount])))</f>
        <v/>
      </c>
      <c r="P820" s="8" t="str" cm="1">
        <f t="array" ref="P820">IF(A820="","",IF(COUNTIF(TOther[Frequency],$P$1)=0,0,SUMPRODUCT(--(IFERROR(MOD(A820-TOther[Start Date],56),1)=0),--(TOther[Frequency]=$P$1),--(TOther[Start Date]&lt;=A820),--(TOther[End Date Calc]&gt;=A820),TOther[Amount])))</f>
        <v/>
      </c>
      <c r="Q820" s="8" t="str">
        <f>IF(A820="","",IF(COUNTIF(TOther[Frequency],$Q$1)=0,0,IF(B820="N",SUMIFS(TOther[Amount],TOther[Frequency],$Q$1,TOther[Start Date],"&lt;="&amp;$A820,TOther[End Date Calc],"&gt;="&amp;A820,TOther[Start Day],DAY(A820)),SUMIFS(TOther[Amount],TOther[Frequency],$Q$1,TOther[Start Date],"&lt;="&amp;$A820,TOther[End Date Calc],"&gt;="&amp;A820,TOther[Start Day],"&gt;="&amp;DAY(A820)))))</f>
        <v/>
      </c>
      <c r="R820" s="8" t="str" cm="1">
        <f t="array" ref="R820">IF(A820="","",IF(COUNTIF(TOther[Frequency],R$1)=0,0,SUMPRODUCT(--(TOther[Frequency]=R$1),--(TOther[Start Date]&lt;=A820),--(TOther[End Date Calc]&gt;=A820),IF(B820="N",--(TOther[Start Day]=DAY(A820)),--(TOther[Start Day]&gt;=DAY(A820))),--(IFERROR(MOD(TOther[Start Month]-MONTH(A820)+2,2),1)=0),TOther[Amount])))</f>
        <v/>
      </c>
      <c r="S820" s="8" t="str" cm="1">
        <f t="array" ref="S820">IF(A820="","",IF(COUNTIF(TOther[Frequency],S$1)=0,0,SUMPRODUCT(--(TOther[Frequency]=S$1),--(TOther[Start Date]&lt;=A820),--(TOther[End Date Calc]&gt;=A820),IF(B820="N",--(TOther[Start Day]=DAY(A820)),--(TOther[Start Day]&gt;=DAY(A820))),--(IFERROR(MOD(TOther[Start Month]-MONTH(A820)+3,3),1)=0),TOther[Amount])))</f>
        <v/>
      </c>
      <c r="T820" s="8" t="str" cm="1">
        <f t="array" ref="T820">IF($A820="","",IF(COUNTIF(TOther[Frequency],T$1)=0,0,SUMPRODUCT(--(TOther[Frequency]=T$1),--(TOther[Start Date]&lt;=$A820),--(TOther[End Date Calc]&gt;=$A820),IF($B820="N",--(TOther[Start Day]=DAY($A820)),--(TOther[Start Day]&gt;=DAY($A820))),--(IFERROR(MOD(TOther[Start Month]-MONTH($A820)+4,4),1)=0),TOther[Amount])))</f>
        <v/>
      </c>
      <c r="U820" s="8" t="str" cm="1">
        <f t="array" ref="U820">IF(A820="","",IF(COUNTIF(TOther[Frequency],$U$1)=0,0,SUMPRODUCT(--(TOther[Frequency]=$U$1),--(TOther[Start Date]&lt;=A820),--(TOther[End Date Calc]&gt;=A820),IF(B820="N",--(TOther[Start Day]=DAY(A820)),--(TOther[Start Day]&gt;=DAY(A820))),--(IFERROR(MOD(TOther[Start Month]-MONTH(A820)+6,6),1)=0),TOther[Amount])))</f>
        <v/>
      </c>
      <c r="V820" s="8" t="str" cm="1">
        <f t="array" ref="V820">IF(A820="","",IF(COUNTIF(TOther[Frequency],$V$1)=0,0,SUMPRODUCT(--(TOther[Frequency]=$V$1),--(TOther[Start Date]&lt;=A820),--(TOther[End Date Calc]&gt;=A820),IF(B820="N",--(TOther[Start Day]=DAY(A820)),--(TOther[Start Day]&gt;=DAY(A820))),--(IFERROR(MOD(TOther[Start Month]-MONTH(A820)+12,12),1)=0),TOther[Amount])))</f>
        <v/>
      </c>
      <c r="W820" s="8" t="str">
        <f>IF(A820="","",SUMIFS(TOther[Amount],TOther[Start Date],A820,TOther[Frequency],$W$1))</f>
        <v/>
      </c>
      <c r="X820" s="9" t="str">
        <f t="shared" si="60"/>
        <v/>
      </c>
      <c r="Y820" s="9" t="str">
        <f t="shared" si="64"/>
        <v/>
      </c>
      <c r="Z820" s="8" t="str" cm="1">
        <f t="array" ref="Z820">IF(A820="","",IF(COUNTIF('2) Income'!$D$13:$D$32,"Weekly")=0,0,SUMPRODUCT(--(IFERROR(MOD(A820-'2) Income'!$F$13:$F$32,7),1)=0),--('2) Income'!$D$13:$D$32="Weekly"),--('2) Income'!$F$13:$F$32&lt;=A820),'2) Income'!$E$13:$E$32)))</f>
        <v/>
      </c>
      <c r="AA820" s="8" t="str" cm="1">
        <f t="array" ref="AA820">IF(A820="","",IF(COUNTIF('2) Income'!$D$13:$D$32,"Every Other Week")=0,0,SUMPRODUCT(--(IFERROR(MOD(A820-'2) Income'!$F$13:$F$32,14),1)=0),--('2) Income'!$D$13:$D$32="Every Other Week"),--('2) Income'!$F$13:$F$32&lt;=A820),'2) Income'!$E$13:$E$32)))</f>
        <v/>
      </c>
      <c r="AB820" s="8" t="str">
        <f>IF(A820="","",IF(COUNTIF('2) Income'!$D$13:$D$32,"1st and 15th")=0,0,IF(OR(DAY(A820)=1,DAY(A820)=15),SUMIFS('2) Income'!$E$13:$E$32,'2) Income'!$D$13:$D$32,"1st and 15th",'2) Income'!$F$13:$F$32,"&lt;="&amp;$A820),0)))</f>
        <v/>
      </c>
      <c r="AC820" s="8" t="str">
        <f>IF(A820="","",IF(COUNTIF('2) Income'!$D$13:$D$32,"2nd Wednesday")=0,0,IF(A820=(A820-DAY(A820)+1+2*7-WEEKDAY(A820-DAY(A820)+8-4,1)),SUMIFS('2) Income'!$E$13:$E$32,'2) Income'!$D$13:$D$32,"2nd Wednesday",'2) Income'!$F$13:$F$32,"&lt;="&amp;$A820),0)))</f>
        <v/>
      </c>
      <c r="AD820" s="8" t="str">
        <f>IF(A820="","",IF(COUNTIF('2) Income'!$D$13:$D$32,"3rd Wednesday")=0,0,IF(A820=(A820-DAY(A820)+1+3*7-WEEKDAY(A820-DAY(A820)+8-4,1)),SUMIFS('2) Income'!$E$13:$E$32,'2) Income'!$D$13:$D$32,"3rd Wednesday",'2) Income'!$F$13:$F$32,"&lt;="&amp;$A820),0)))</f>
        <v/>
      </c>
      <c r="AE820" s="8" t="str">
        <f>IF(A820="","",IF(COUNTIF('2) Income'!$D$13:$D$32,"4th Wednesday")=0,0,IF(A820=(A820-DAY(A820)+1+4*7-WEEKDAY(A820-DAY(A820)+8-4,1)),SUMIFS('2) Income'!$E$13:$E$32,'2) Income'!$D$13:$D$32,"4th Wednesday",'2) Income'!$F$13:$F$32,"&lt;="&amp;$A820),0)))</f>
        <v/>
      </c>
      <c r="AF820" s="8" t="str" cm="1">
        <f t="array" ref="AF820">IF(A820="","",IF(COUNTIF('2) Income'!$D$13:$D$32,"Every 4 Weeks")=0,0,SUMPRODUCT(--(IFERROR(MOD(A820-'2) Income'!$F$13:$F$32,28),1)=0),--('2) Income'!$D$13:$D$32="Every 4 Weeks"),--('2) Income'!$F$13:$F$32&lt;=A820),'2) Income'!$E$13:$E$32)))</f>
        <v/>
      </c>
      <c r="AG820" s="8" t="str">
        <f>IF(A820="","",IF(COUNTIF('2) Income'!$D$13:$D$32,"Monthly")=0,0,IF(B820="N",SUMIFS('2) Income'!$E$13:$E$32,'2) Income'!$D$13:$D$32,"monthly",'2) Income'!$F$13:$F$32,"&lt;="&amp;$A820,'2) Income'!$I$13:$I$32,DAY(A820)),SUMIFS('2) Income'!$E$13:$E$32,'2) Income'!$D$13:$D$32,"monthly",'2) Income'!$F$13:$F$32,"&lt;="&amp;$A820,'2) Income'!$I$13:$I$32,"&gt;="&amp;DAY(A820)))))</f>
        <v/>
      </c>
      <c r="AH820" s="8" t="str" cm="1">
        <f t="array" ref="AH820">IF(A820="","",IF(COUNTIF('2) Income'!$D$13:$D$32,"Yearly")=0,0,SUMPRODUCT(--('2) Income'!$D$13:$D$32="Yearly"),--('2) Income'!$F$13:$F$32&lt;=A820),IF(B820="N",--('2) Income'!$I$13:$I$32=DAY(A820)),--('2) Income'!$I$13:$I$32&gt;=DAY(A820))),--(IFERROR(MOD('2) Income'!$H$13:$H$32-MONTH(A820)+12,12),1)=0),'2) Income'!$E$13:$E$32)))</f>
        <v/>
      </c>
      <c r="AI820" s="8" t="str">
        <f>IF(A820="","",IF(COUNTIF('2) Income'!$D$13:$D$32,"one-time")=0,0,SUMIFS('2) Income'!$E$13:$E$32,'2) Income'!$D$13:$D$32,"one-time",'2) Income'!$F$13:$F$32,"="&amp;$A820)))</f>
        <v/>
      </c>
      <c r="AJ820" s="9" t="str">
        <f t="shared" si="61"/>
        <v/>
      </c>
    </row>
    <row r="821" spans="1:36">
      <c r="A821" s="7" t="str">
        <f>IF(A820="","",IF(A820+1&lt;='1) Period'!$E$21,A820+1,""))</f>
        <v/>
      </c>
      <c r="B821" s="7" t="e">
        <f t="shared" si="62"/>
        <v>#VALUE!</v>
      </c>
      <c r="C821" t="e">
        <f t="shared" si="63"/>
        <v>#VALUE!</v>
      </c>
      <c r="D821" s="8" t="str">
        <f>IF(A821="","",IF(TEXT(A821,"dddd")='4) Happy Money'!$E$23,WAllowance,0))</f>
        <v/>
      </c>
      <c r="E821" s="8" t="str">
        <f>IF(A821="","",IF(B821="N",SUMIF(TMonthly[Day of the Month],DAY(A821),TMonthly[Amount]),SUMIF(TMonthly[Day of the Month],"&gt;="&amp;DAY(A821),TMonthly[Amount])))</f>
        <v/>
      </c>
      <c r="F821" s="8" t="str" cm="1">
        <f t="array" ref="F821">IF(A821="","",SUMPRODUCT(--(TYearly[Due Date]&lt;=A821),IF(B821="N",--(TYearly[Day]=DAY(A821)),--(TYearly[Day]&gt;=DAY(A821))),--(IFERROR(MOD(TYearly[Month]-MONTH(A821)+12,12),1)=0),TYearly[Amount]))</f>
        <v/>
      </c>
      <c r="G821" s="8" t="str">
        <f>IF(A821="","",SUMIF(TOneTime[Due Date],A821,TOneTime[Amount]))</f>
        <v/>
      </c>
      <c r="H821" s="8" t="str" cm="1">
        <f t="array" ref="H821">IF(A821="","",IF(COUNTIF(TOther[Frequency],$H$1)=0,0,SUMPRODUCT(--(IFERROR(MOD(A821-TOther[Start Date],7),1)=0),--(TOther[Frequency]=$H$1),--(TOther[Start Date]&lt;=A821),--(TOther[End Date Calc]&gt;=A821),TOther[Amount])))</f>
        <v/>
      </c>
      <c r="I821" s="8" t="str" cm="1">
        <f t="array" ref="I821">IF(A821="","",IF(COUNTIF(TOther[Frequency],$I$1)=0,0,SUMPRODUCT(--(IFERROR(MOD(A821-TOther[Start Date],14),1)=0),--(TOther[Frequency]=$I$1),--(TOther[Start Date]&lt;=A821),--(TOther[End Date Calc]&gt;=A821),TOther[Amount])))</f>
        <v/>
      </c>
      <c r="J821" s="8" t="str">
        <f>IF(A821="","",IF(COUNTIF(TOther[Frequency],$J$1)=0,0,IF(OR(DAY(A821)=1,DAY(A821)=15),SUMIFS(TOther[Amount],TOther[Frequency],$J$1,TOther[Start Date],"&lt;="&amp;$A821,TOther[End Date Calc],"&gt;="&amp;A821),0)))</f>
        <v/>
      </c>
      <c r="K821" s="8" t="str">
        <f>IF(A821="","",IF(COUNTIF(TOther[Frequency],$K$1)=0,0,IF(A821=(A821-DAY(A821)+1+2*7-WEEKDAY(A821-DAY(A821)+8-4,1)),SUMIFS(TOther[Amount],TOther[Frequency],$K$1,TOther[Start Date],"&lt;="&amp;$A821,TOther[End Date Calc],"&gt;="&amp;A821),0)))</f>
        <v/>
      </c>
      <c r="L821" s="8" t="str">
        <f>IF(A821="","",IF(COUNTIF(TOther[Frequency],$L$1)=0,0,IF(A821=(A821-DAY(A821)+1+3*7-WEEKDAY(A821-DAY(A821)+8-4,1)),SUMIFS(TOther[Amount],TOther[Frequency],$L$1,TOther[Start Date],"&lt;="&amp;$A821,TOther[End Date Calc],"&gt;="&amp;A821),0)))</f>
        <v/>
      </c>
      <c r="M821" s="8" t="str">
        <f>IF(A821="","",IF(COUNTIF(TOther[Frequency],$M$1)=0,0,IF(A821=(A821-DAY(A821)+1+4*7-WEEKDAY(A821-DAY(A821)+8-4,1)),SUMIFS(TOther[Amount],TOther[Frequency],$M$1,TOther[Start Date],"&lt;="&amp;$A821,TOther[End Date Calc],"&gt;="&amp;A821),0)))</f>
        <v/>
      </c>
      <c r="N821" s="8" t="str" cm="1">
        <f t="array" ref="N821">IF(A821="","",IF(COUNTIF(TOther[Frequency],$N$1)=0,0,SUMPRODUCT(--(IFERROR(MOD(A821-TOther[Start Date],28),1)=0),--(TOther[Frequency]=$N$1),--(TOther[Start Date]&lt;=A821),--(TOther[End Date Calc]&gt;=A821),TOther[Amount])))</f>
        <v/>
      </c>
      <c r="O821" s="8" t="str" cm="1">
        <f t="array" ref="O821">IF(A821="","",IF(COUNTIF(TOther[Frequency],$O$1)=0,0,SUMPRODUCT(--(IFERROR(MOD(A821-TOther[Start Date],42),1)=0),--(TOther[Frequency]=$O$1),--(TOther[Start Date]&lt;=A821),--(TOther[End Date Calc]&gt;=A821),TOther[Amount])))</f>
        <v/>
      </c>
      <c r="P821" s="8" t="str" cm="1">
        <f t="array" ref="P821">IF(A821="","",IF(COUNTIF(TOther[Frequency],$P$1)=0,0,SUMPRODUCT(--(IFERROR(MOD(A821-TOther[Start Date],56),1)=0),--(TOther[Frequency]=$P$1),--(TOther[Start Date]&lt;=A821),--(TOther[End Date Calc]&gt;=A821),TOther[Amount])))</f>
        <v/>
      </c>
      <c r="Q821" s="8" t="str">
        <f>IF(A821="","",IF(COUNTIF(TOther[Frequency],$Q$1)=0,0,IF(B821="N",SUMIFS(TOther[Amount],TOther[Frequency],$Q$1,TOther[Start Date],"&lt;="&amp;$A821,TOther[End Date Calc],"&gt;="&amp;A821,TOther[Start Day],DAY(A821)),SUMIFS(TOther[Amount],TOther[Frequency],$Q$1,TOther[Start Date],"&lt;="&amp;$A821,TOther[End Date Calc],"&gt;="&amp;A821,TOther[Start Day],"&gt;="&amp;DAY(A821)))))</f>
        <v/>
      </c>
      <c r="R821" s="8" t="str" cm="1">
        <f t="array" ref="R821">IF(A821="","",IF(COUNTIF(TOther[Frequency],R$1)=0,0,SUMPRODUCT(--(TOther[Frequency]=R$1),--(TOther[Start Date]&lt;=A821),--(TOther[End Date Calc]&gt;=A821),IF(B821="N",--(TOther[Start Day]=DAY(A821)),--(TOther[Start Day]&gt;=DAY(A821))),--(IFERROR(MOD(TOther[Start Month]-MONTH(A821)+2,2),1)=0),TOther[Amount])))</f>
        <v/>
      </c>
      <c r="S821" s="8" t="str" cm="1">
        <f t="array" ref="S821">IF(A821="","",IF(COUNTIF(TOther[Frequency],S$1)=0,0,SUMPRODUCT(--(TOther[Frequency]=S$1),--(TOther[Start Date]&lt;=A821),--(TOther[End Date Calc]&gt;=A821),IF(B821="N",--(TOther[Start Day]=DAY(A821)),--(TOther[Start Day]&gt;=DAY(A821))),--(IFERROR(MOD(TOther[Start Month]-MONTH(A821)+3,3),1)=0),TOther[Amount])))</f>
        <v/>
      </c>
      <c r="T821" s="8" t="str" cm="1">
        <f t="array" ref="T821">IF($A821="","",IF(COUNTIF(TOther[Frequency],T$1)=0,0,SUMPRODUCT(--(TOther[Frequency]=T$1),--(TOther[Start Date]&lt;=$A821),--(TOther[End Date Calc]&gt;=$A821),IF($B821="N",--(TOther[Start Day]=DAY($A821)),--(TOther[Start Day]&gt;=DAY($A821))),--(IFERROR(MOD(TOther[Start Month]-MONTH($A821)+4,4),1)=0),TOther[Amount])))</f>
        <v/>
      </c>
      <c r="U821" s="8" t="str" cm="1">
        <f t="array" ref="U821">IF(A821="","",IF(COUNTIF(TOther[Frequency],$U$1)=0,0,SUMPRODUCT(--(TOther[Frequency]=$U$1),--(TOther[Start Date]&lt;=A821),--(TOther[End Date Calc]&gt;=A821),IF(B821="N",--(TOther[Start Day]=DAY(A821)),--(TOther[Start Day]&gt;=DAY(A821))),--(IFERROR(MOD(TOther[Start Month]-MONTH(A821)+6,6),1)=0),TOther[Amount])))</f>
        <v/>
      </c>
      <c r="V821" s="8" t="str" cm="1">
        <f t="array" ref="V821">IF(A821="","",IF(COUNTIF(TOther[Frequency],$V$1)=0,0,SUMPRODUCT(--(TOther[Frequency]=$V$1),--(TOther[Start Date]&lt;=A821),--(TOther[End Date Calc]&gt;=A821),IF(B821="N",--(TOther[Start Day]=DAY(A821)),--(TOther[Start Day]&gt;=DAY(A821))),--(IFERROR(MOD(TOther[Start Month]-MONTH(A821)+12,12),1)=0),TOther[Amount])))</f>
        <v/>
      </c>
      <c r="W821" s="8" t="str">
        <f>IF(A821="","",SUMIFS(TOther[Amount],TOther[Start Date],A821,TOther[Frequency],$W$1))</f>
        <v/>
      </c>
      <c r="X821" s="9" t="str">
        <f t="shared" si="60"/>
        <v/>
      </c>
      <c r="Y821" s="9" t="str">
        <f t="shared" si="64"/>
        <v/>
      </c>
      <c r="Z821" s="8" t="str" cm="1">
        <f t="array" ref="Z821">IF(A821="","",IF(COUNTIF('2) Income'!$D$13:$D$32,"Weekly")=0,0,SUMPRODUCT(--(IFERROR(MOD(A821-'2) Income'!$F$13:$F$32,7),1)=0),--('2) Income'!$D$13:$D$32="Weekly"),--('2) Income'!$F$13:$F$32&lt;=A821),'2) Income'!$E$13:$E$32)))</f>
        <v/>
      </c>
      <c r="AA821" s="8" t="str" cm="1">
        <f t="array" ref="AA821">IF(A821="","",IF(COUNTIF('2) Income'!$D$13:$D$32,"Every Other Week")=0,0,SUMPRODUCT(--(IFERROR(MOD(A821-'2) Income'!$F$13:$F$32,14),1)=0),--('2) Income'!$D$13:$D$32="Every Other Week"),--('2) Income'!$F$13:$F$32&lt;=A821),'2) Income'!$E$13:$E$32)))</f>
        <v/>
      </c>
      <c r="AB821" s="8" t="str">
        <f>IF(A821="","",IF(COUNTIF('2) Income'!$D$13:$D$32,"1st and 15th")=0,0,IF(OR(DAY(A821)=1,DAY(A821)=15),SUMIFS('2) Income'!$E$13:$E$32,'2) Income'!$D$13:$D$32,"1st and 15th",'2) Income'!$F$13:$F$32,"&lt;="&amp;$A821),0)))</f>
        <v/>
      </c>
      <c r="AC821" s="8" t="str">
        <f>IF(A821="","",IF(COUNTIF('2) Income'!$D$13:$D$32,"2nd Wednesday")=0,0,IF(A821=(A821-DAY(A821)+1+2*7-WEEKDAY(A821-DAY(A821)+8-4,1)),SUMIFS('2) Income'!$E$13:$E$32,'2) Income'!$D$13:$D$32,"2nd Wednesday",'2) Income'!$F$13:$F$32,"&lt;="&amp;$A821),0)))</f>
        <v/>
      </c>
      <c r="AD821" s="8" t="str">
        <f>IF(A821="","",IF(COUNTIF('2) Income'!$D$13:$D$32,"3rd Wednesday")=0,0,IF(A821=(A821-DAY(A821)+1+3*7-WEEKDAY(A821-DAY(A821)+8-4,1)),SUMIFS('2) Income'!$E$13:$E$32,'2) Income'!$D$13:$D$32,"3rd Wednesday",'2) Income'!$F$13:$F$32,"&lt;="&amp;$A821),0)))</f>
        <v/>
      </c>
      <c r="AE821" s="8" t="str">
        <f>IF(A821="","",IF(COUNTIF('2) Income'!$D$13:$D$32,"4th Wednesday")=0,0,IF(A821=(A821-DAY(A821)+1+4*7-WEEKDAY(A821-DAY(A821)+8-4,1)),SUMIFS('2) Income'!$E$13:$E$32,'2) Income'!$D$13:$D$32,"4th Wednesday",'2) Income'!$F$13:$F$32,"&lt;="&amp;$A821),0)))</f>
        <v/>
      </c>
      <c r="AF821" s="8" t="str" cm="1">
        <f t="array" ref="AF821">IF(A821="","",IF(COUNTIF('2) Income'!$D$13:$D$32,"Every 4 Weeks")=0,0,SUMPRODUCT(--(IFERROR(MOD(A821-'2) Income'!$F$13:$F$32,28),1)=0),--('2) Income'!$D$13:$D$32="Every 4 Weeks"),--('2) Income'!$F$13:$F$32&lt;=A821),'2) Income'!$E$13:$E$32)))</f>
        <v/>
      </c>
      <c r="AG821" s="8" t="str">
        <f>IF(A821="","",IF(COUNTIF('2) Income'!$D$13:$D$32,"Monthly")=0,0,IF(B821="N",SUMIFS('2) Income'!$E$13:$E$32,'2) Income'!$D$13:$D$32,"monthly",'2) Income'!$F$13:$F$32,"&lt;="&amp;$A821,'2) Income'!$I$13:$I$32,DAY(A821)),SUMIFS('2) Income'!$E$13:$E$32,'2) Income'!$D$13:$D$32,"monthly",'2) Income'!$F$13:$F$32,"&lt;="&amp;$A821,'2) Income'!$I$13:$I$32,"&gt;="&amp;DAY(A821)))))</f>
        <v/>
      </c>
      <c r="AH821" s="8" t="str" cm="1">
        <f t="array" ref="AH821">IF(A821="","",IF(COUNTIF('2) Income'!$D$13:$D$32,"Yearly")=0,0,SUMPRODUCT(--('2) Income'!$D$13:$D$32="Yearly"),--('2) Income'!$F$13:$F$32&lt;=A821),IF(B821="N",--('2) Income'!$I$13:$I$32=DAY(A821)),--('2) Income'!$I$13:$I$32&gt;=DAY(A821))),--(IFERROR(MOD('2) Income'!$H$13:$H$32-MONTH(A821)+12,12),1)=0),'2) Income'!$E$13:$E$32)))</f>
        <v/>
      </c>
      <c r="AI821" s="8" t="str">
        <f>IF(A821="","",IF(COUNTIF('2) Income'!$D$13:$D$32,"one-time")=0,0,SUMIFS('2) Income'!$E$13:$E$32,'2) Income'!$D$13:$D$32,"one-time",'2) Income'!$F$13:$F$32,"="&amp;$A821)))</f>
        <v/>
      </c>
      <c r="AJ821" s="9" t="str">
        <f t="shared" si="61"/>
        <v/>
      </c>
    </row>
    <row r="822" spans="1:36">
      <c r="A822" s="7" t="str">
        <f>IF(A821="","",IF(A821+1&lt;='1) Period'!$E$21,A821+1,""))</f>
        <v/>
      </c>
      <c r="B822" s="7" t="e">
        <f t="shared" si="62"/>
        <v>#VALUE!</v>
      </c>
      <c r="C822" t="e">
        <f t="shared" si="63"/>
        <v>#VALUE!</v>
      </c>
      <c r="D822" s="8" t="str">
        <f>IF(A822="","",IF(TEXT(A822,"dddd")='4) Happy Money'!$E$23,WAllowance,0))</f>
        <v/>
      </c>
      <c r="E822" s="8" t="str">
        <f>IF(A822="","",IF(B822="N",SUMIF(TMonthly[Day of the Month],DAY(A822),TMonthly[Amount]),SUMIF(TMonthly[Day of the Month],"&gt;="&amp;DAY(A822),TMonthly[Amount])))</f>
        <v/>
      </c>
      <c r="F822" s="8" t="str" cm="1">
        <f t="array" ref="F822">IF(A822="","",SUMPRODUCT(--(TYearly[Due Date]&lt;=A822),IF(B822="N",--(TYearly[Day]=DAY(A822)),--(TYearly[Day]&gt;=DAY(A822))),--(IFERROR(MOD(TYearly[Month]-MONTH(A822)+12,12),1)=0),TYearly[Amount]))</f>
        <v/>
      </c>
      <c r="G822" s="8" t="str">
        <f>IF(A822="","",SUMIF(TOneTime[Due Date],A822,TOneTime[Amount]))</f>
        <v/>
      </c>
      <c r="H822" s="8" t="str" cm="1">
        <f t="array" ref="H822">IF(A822="","",IF(COUNTIF(TOther[Frequency],$H$1)=0,0,SUMPRODUCT(--(IFERROR(MOD(A822-TOther[Start Date],7),1)=0),--(TOther[Frequency]=$H$1),--(TOther[Start Date]&lt;=A822),--(TOther[End Date Calc]&gt;=A822),TOther[Amount])))</f>
        <v/>
      </c>
      <c r="I822" s="8" t="str" cm="1">
        <f t="array" ref="I822">IF(A822="","",IF(COUNTIF(TOther[Frequency],$I$1)=0,0,SUMPRODUCT(--(IFERROR(MOD(A822-TOther[Start Date],14),1)=0),--(TOther[Frequency]=$I$1),--(TOther[Start Date]&lt;=A822),--(TOther[End Date Calc]&gt;=A822),TOther[Amount])))</f>
        <v/>
      </c>
      <c r="J822" s="8" t="str">
        <f>IF(A822="","",IF(COUNTIF(TOther[Frequency],$J$1)=0,0,IF(OR(DAY(A822)=1,DAY(A822)=15),SUMIFS(TOther[Amount],TOther[Frequency],$J$1,TOther[Start Date],"&lt;="&amp;$A822,TOther[End Date Calc],"&gt;="&amp;A822),0)))</f>
        <v/>
      </c>
      <c r="K822" s="8" t="str">
        <f>IF(A822="","",IF(COUNTIF(TOther[Frequency],$K$1)=0,0,IF(A822=(A822-DAY(A822)+1+2*7-WEEKDAY(A822-DAY(A822)+8-4,1)),SUMIFS(TOther[Amount],TOther[Frequency],$K$1,TOther[Start Date],"&lt;="&amp;$A822,TOther[End Date Calc],"&gt;="&amp;A822),0)))</f>
        <v/>
      </c>
      <c r="L822" s="8" t="str">
        <f>IF(A822="","",IF(COUNTIF(TOther[Frequency],$L$1)=0,0,IF(A822=(A822-DAY(A822)+1+3*7-WEEKDAY(A822-DAY(A822)+8-4,1)),SUMIFS(TOther[Amount],TOther[Frequency],$L$1,TOther[Start Date],"&lt;="&amp;$A822,TOther[End Date Calc],"&gt;="&amp;A822),0)))</f>
        <v/>
      </c>
      <c r="M822" s="8" t="str">
        <f>IF(A822="","",IF(COUNTIF(TOther[Frequency],$M$1)=0,0,IF(A822=(A822-DAY(A822)+1+4*7-WEEKDAY(A822-DAY(A822)+8-4,1)),SUMIFS(TOther[Amount],TOther[Frequency],$M$1,TOther[Start Date],"&lt;="&amp;$A822,TOther[End Date Calc],"&gt;="&amp;A822),0)))</f>
        <v/>
      </c>
      <c r="N822" s="8" t="str" cm="1">
        <f t="array" ref="N822">IF(A822="","",IF(COUNTIF(TOther[Frequency],$N$1)=0,0,SUMPRODUCT(--(IFERROR(MOD(A822-TOther[Start Date],28),1)=0),--(TOther[Frequency]=$N$1),--(TOther[Start Date]&lt;=A822),--(TOther[End Date Calc]&gt;=A822),TOther[Amount])))</f>
        <v/>
      </c>
      <c r="O822" s="8" t="str" cm="1">
        <f t="array" ref="O822">IF(A822="","",IF(COUNTIF(TOther[Frequency],$O$1)=0,0,SUMPRODUCT(--(IFERROR(MOD(A822-TOther[Start Date],42),1)=0),--(TOther[Frequency]=$O$1),--(TOther[Start Date]&lt;=A822),--(TOther[End Date Calc]&gt;=A822),TOther[Amount])))</f>
        <v/>
      </c>
      <c r="P822" s="8" t="str" cm="1">
        <f t="array" ref="P822">IF(A822="","",IF(COUNTIF(TOther[Frequency],$P$1)=0,0,SUMPRODUCT(--(IFERROR(MOD(A822-TOther[Start Date],56),1)=0),--(TOther[Frequency]=$P$1),--(TOther[Start Date]&lt;=A822),--(TOther[End Date Calc]&gt;=A822),TOther[Amount])))</f>
        <v/>
      </c>
      <c r="Q822" s="8" t="str">
        <f>IF(A822="","",IF(COUNTIF(TOther[Frequency],$Q$1)=0,0,IF(B822="N",SUMIFS(TOther[Amount],TOther[Frequency],$Q$1,TOther[Start Date],"&lt;="&amp;$A822,TOther[End Date Calc],"&gt;="&amp;A822,TOther[Start Day],DAY(A822)),SUMIFS(TOther[Amount],TOther[Frequency],$Q$1,TOther[Start Date],"&lt;="&amp;$A822,TOther[End Date Calc],"&gt;="&amp;A822,TOther[Start Day],"&gt;="&amp;DAY(A822)))))</f>
        <v/>
      </c>
      <c r="R822" s="8" t="str" cm="1">
        <f t="array" ref="R822">IF(A822="","",IF(COUNTIF(TOther[Frequency],R$1)=0,0,SUMPRODUCT(--(TOther[Frequency]=R$1),--(TOther[Start Date]&lt;=A822),--(TOther[End Date Calc]&gt;=A822),IF(B822="N",--(TOther[Start Day]=DAY(A822)),--(TOther[Start Day]&gt;=DAY(A822))),--(IFERROR(MOD(TOther[Start Month]-MONTH(A822)+2,2),1)=0),TOther[Amount])))</f>
        <v/>
      </c>
      <c r="S822" s="8" t="str" cm="1">
        <f t="array" ref="S822">IF(A822="","",IF(COUNTIF(TOther[Frequency],S$1)=0,0,SUMPRODUCT(--(TOther[Frequency]=S$1),--(TOther[Start Date]&lt;=A822),--(TOther[End Date Calc]&gt;=A822),IF(B822="N",--(TOther[Start Day]=DAY(A822)),--(TOther[Start Day]&gt;=DAY(A822))),--(IFERROR(MOD(TOther[Start Month]-MONTH(A822)+3,3),1)=0),TOther[Amount])))</f>
        <v/>
      </c>
      <c r="T822" s="8" t="str" cm="1">
        <f t="array" ref="T822">IF($A822="","",IF(COUNTIF(TOther[Frequency],T$1)=0,0,SUMPRODUCT(--(TOther[Frequency]=T$1),--(TOther[Start Date]&lt;=$A822),--(TOther[End Date Calc]&gt;=$A822),IF($B822="N",--(TOther[Start Day]=DAY($A822)),--(TOther[Start Day]&gt;=DAY($A822))),--(IFERROR(MOD(TOther[Start Month]-MONTH($A822)+4,4),1)=0),TOther[Amount])))</f>
        <v/>
      </c>
      <c r="U822" s="8" t="str" cm="1">
        <f t="array" ref="U822">IF(A822="","",IF(COUNTIF(TOther[Frequency],$U$1)=0,0,SUMPRODUCT(--(TOther[Frequency]=$U$1),--(TOther[Start Date]&lt;=A822),--(TOther[End Date Calc]&gt;=A822),IF(B822="N",--(TOther[Start Day]=DAY(A822)),--(TOther[Start Day]&gt;=DAY(A822))),--(IFERROR(MOD(TOther[Start Month]-MONTH(A822)+6,6),1)=0),TOther[Amount])))</f>
        <v/>
      </c>
      <c r="V822" s="8" t="str" cm="1">
        <f t="array" ref="V822">IF(A822="","",IF(COUNTIF(TOther[Frequency],$V$1)=0,0,SUMPRODUCT(--(TOther[Frequency]=$V$1),--(TOther[Start Date]&lt;=A822),--(TOther[End Date Calc]&gt;=A822),IF(B822="N",--(TOther[Start Day]=DAY(A822)),--(TOther[Start Day]&gt;=DAY(A822))),--(IFERROR(MOD(TOther[Start Month]-MONTH(A822)+12,12),1)=0),TOther[Amount])))</f>
        <v/>
      </c>
      <c r="W822" s="8" t="str">
        <f>IF(A822="","",SUMIFS(TOther[Amount],TOther[Start Date],A822,TOther[Frequency],$W$1))</f>
        <v/>
      </c>
      <c r="X822" s="9" t="str">
        <f t="shared" si="60"/>
        <v/>
      </c>
      <c r="Y822" s="9" t="str">
        <f t="shared" si="64"/>
        <v/>
      </c>
      <c r="Z822" s="8" t="str" cm="1">
        <f t="array" ref="Z822">IF(A822="","",IF(COUNTIF('2) Income'!$D$13:$D$32,"Weekly")=0,0,SUMPRODUCT(--(IFERROR(MOD(A822-'2) Income'!$F$13:$F$32,7),1)=0),--('2) Income'!$D$13:$D$32="Weekly"),--('2) Income'!$F$13:$F$32&lt;=A822),'2) Income'!$E$13:$E$32)))</f>
        <v/>
      </c>
      <c r="AA822" s="8" t="str" cm="1">
        <f t="array" ref="AA822">IF(A822="","",IF(COUNTIF('2) Income'!$D$13:$D$32,"Every Other Week")=0,0,SUMPRODUCT(--(IFERROR(MOD(A822-'2) Income'!$F$13:$F$32,14),1)=0),--('2) Income'!$D$13:$D$32="Every Other Week"),--('2) Income'!$F$13:$F$32&lt;=A822),'2) Income'!$E$13:$E$32)))</f>
        <v/>
      </c>
      <c r="AB822" s="8" t="str">
        <f>IF(A822="","",IF(COUNTIF('2) Income'!$D$13:$D$32,"1st and 15th")=0,0,IF(OR(DAY(A822)=1,DAY(A822)=15),SUMIFS('2) Income'!$E$13:$E$32,'2) Income'!$D$13:$D$32,"1st and 15th",'2) Income'!$F$13:$F$32,"&lt;="&amp;$A822),0)))</f>
        <v/>
      </c>
      <c r="AC822" s="8" t="str">
        <f>IF(A822="","",IF(COUNTIF('2) Income'!$D$13:$D$32,"2nd Wednesday")=0,0,IF(A822=(A822-DAY(A822)+1+2*7-WEEKDAY(A822-DAY(A822)+8-4,1)),SUMIFS('2) Income'!$E$13:$E$32,'2) Income'!$D$13:$D$32,"2nd Wednesday",'2) Income'!$F$13:$F$32,"&lt;="&amp;$A822),0)))</f>
        <v/>
      </c>
      <c r="AD822" s="8" t="str">
        <f>IF(A822="","",IF(COUNTIF('2) Income'!$D$13:$D$32,"3rd Wednesday")=0,0,IF(A822=(A822-DAY(A822)+1+3*7-WEEKDAY(A822-DAY(A822)+8-4,1)),SUMIFS('2) Income'!$E$13:$E$32,'2) Income'!$D$13:$D$32,"3rd Wednesday",'2) Income'!$F$13:$F$32,"&lt;="&amp;$A822),0)))</f>
        <v/>
      </c>
      <c r="AE822" s="8" t="str">
        <f>IF(A822="","",IF(COUNTIF('2) Income'!$D$13:$D$32,"4th Wednesday")=0,0,IF(A822=(A822-DAY(A822)+1+4*7-WEEKDAY(A822-DAY(A822)+8-4,1)),SUMIFS('2) Income'!$E$13:$E$32,'2) Income'!$D$13:$D$32,"4th Wednesday",'2) Income'!$F$13:$F$32,"&lt;="&amp;$A822),0)))</f>
        <v/>
      </c>
      <c r="AF822" s="8" t="str" cm="1">
        <f t="array" ref="AF822">IF(A822="","",IF(COUNTIF('2) Income'!$D$13:$D$32,"Every 4 Weeks")=0,0,SUMPRODUCT(--(IFERROR(MOD(A822-'2) Income'!$F$13:$F$32,28),1)=0),--('2) Income'!$D$13:$D$32="Every 4 Weeks"),--('2) Income'!$F$13:$F$32&lt;=A822),'2) Income'!$E$13:$E$32)))</f>
        <v/>
      </c>
      <c r="AG822" s="8" t="str">
        <f>IF(A822="","",IF(COUNTIF('2) Income'!$D$13:$D$32,"Monthly")=0,0,IF(B822="N",SUMIFS('2) Income'!$E$13:$E$32,'2) Income'!$D$13:$D$32,"monthly",'2) Income'!$F$13:$F$32,"&lt;="&amp;$A822,'2) Income'!$I$13:$I$32,DAY(A822)),SUMIFS('2) Income'!$E$13:$E$32,'2) Income'!$D$13:$D$32,"monthly",'2) Income'!$F$13:$F$32,"&lt;="&amp;$A822,'2) Income'!$I$13:$I$32,"&gt;="&amp;DAY(A822)))))</f>
        <v/>
      </c>
      <c r="AH822" s="8" t="str" cm="1">
        <f t="array" ref="AH822">IF(A822="","",IF(COUNTIF('2) Income'!$D$13:$D$32,"Yearly")=0,0,SUMPRODUCT(--('2) Income'!$D$13:$D$32="Yearly"),--('2) Income'!$F$13:$F$32&lt;=A822),IF(B822="N",--('2) Income'!$I$13:$I$32=DAY(A822)),--('2) Income'!$I$13:$I$32&gt;=DAY(A822))),--(IFERROR(MOD('2) Income'!$H$13:$H$32-MONTH(A822)+12,12),1)=0),'2) Income'!$E$13:$E$32)))</f>
        <v/>
      </c>
      <c r="AI822" s="8" t="str">
        <f>IF(A822="","",IF(COUNTIF('2) Income'!$D$13:$D$32,"one-time")=0,0,SUMIFS('2) Income'!$E$13:$E$32,'2) Income'!$D$13:$D$32,"one-time",'2) Income'!$F$13:$F$32,"="&amp;$A822)))</f>
        <v/>
      </c>
      <c r="AJ822" s="9" t="str">
        <f t="shared" si="61"/>
        <v/>
      </c>
    </row>
    <row r="823" spans="1:36">
      <c r="A823" s="7" t="str">
        <f>IF(A822="","",IF(A822+1&lt;='1) Period'!$E$21,A822+1,""))</f>
        <v/>
      </c>
      <c r="B823" s="7" t="e">
        <f t="shared" si="62"/>
        <v>#VALUE!</v>
      </c>
      <c r="C823" t="e">
        <f t="shared" si="63"/>
        <v>#VALUE!</v>
      </c>
      <c r="D823" s="8" t="str">
        <f>IF(A823="","",IF(TEXT(A823,"dddd")='4) Happy Money'!$E$23,WAllowance,0))</f>
        <v/>
      </c>
      <c r="E823" s="8" t="str">
        <f>IF(A823="","",IF(B823="N",SUMIF(TMonthly[Day of the Month],DAY(A823),TMonthly[Amount]),SUMIF(TMonthly[Day of the Month],"&gt;="&amp;DAY(A823),TMonthly[Amount])))</f>
        <v/>
      </c>
      <c r="F823" s="8" t="str" cm="1">
        <f t="array" ref="F823">IF(A823="","",SUMPRODUCT(--(TYearly[Due Date]&lt;=A823),IF(B823="N",--(TYearly[Day]=DAY(A823)),--(TYearly[Day]&gt;=DAY(A823))),--(IFERROR(MOD(TYearly[Month]-MONTH(A823)+12,12),1)=0),TYearly[Amount]))</f>
        <v/>
      </c>
      <c r="G823" s="8" t="str">
        <f>IF(A823="","",SUMIF(TOneTime[Due Date],A823,TOneTime[Amount]))</f>
        <v/>
      </c>
      <c r="H823" s="8" t="str" cm="1">
        <f t="array" ref="H823">IF(A823="","",IF(COUNTIF(TOther[Frequency],$H$1)=0,0,SUMPRODUCT(--(IFERROR(MOD(A823-TOther[Start Date],7),1)=0),--(TOther[Frequency]=$H$1),--(TOther[Start Date]&lt;=A823),--(TOther[End Date Calc]&gt;=A823),TOther[Amount])))</f>
        <v/>
      </c>
      <c r="I823" s="8" t="str" cm="1">
        <f t="array" ref="I823">IF(A823="","",IF(COUNTIF(TOther[Frequency],$I$1)=0,0,SUMPRODUCT(--(IFERROR(MOD(A823-TOther[Start Date],14),1)=0),--(TOther[Frequency]=$I$1),--(TOther[Start Date]&lt;=A823),--(TOther[End Date Calc]&gt;=A823),TOther[Amount])))</f>
        <v/>
      </c>
      <c r="J823" s="8" t="str">
        <f>IF(A823="","",IF(COUNTIF(TOther[Frequency],$J$1)=0,0,IF(OR(DAY(A823)=1,DAY(A823)=15),SUMIFS(TOther[Amount],TOther[Frequency],$J$1,TOther[Start Date],"&lt;="&amp;$A823,TOther[End Date Calc],"&gt;="&amp;A823),0)))</f>
        <v/>
      </c>
      <c r="K823" s="8" t="str">
        <f>IF(A823="","",IF(COUNTIF(TOther[Frequency],$K$1)=0,0,IF(A823=(A823-DAY(A823)+1+2*7-WEEKDAY(A823-DAY(A823)+8-4,1)),SUMIFS(TOther[Amount],TOther[Frequency],$K$1,TOther[Start Date],"&lt;="&amp;$A823,TOther[End Date Calc],"&gt;="&amp;A823),0)))</f>
        <v/>
      </c>
      <c r="L823" s="8" t="str">
        <f>IF(A823="","",IF(COUNTIF(TOther[Frequency],$L$1)=0,0,IF(A823=(A823-DAY(A823)+1+3*7-WEEKDAY(A823-DAY(A823)+8-4,1)),SUMIFS(TOther[Amount],TOther[Frequency],$L$1,TOther[Start Date],"&lt;="&amp;$A823,TOther[End Date Calc],"&gt;="&amp;A823),0)))</f>
        <v/>
      </c>
      <c r="M823" s="8" t="str">
        <f>IF(A823="","",IF(COUNTIF(TOther[Frequency],$M$1)=0,0,IF(A823=(A823-DAY(A823)+1+4*7-WEEKDAY(A823-DAY(A823)+8-4,1)),SUMIFS(TOther[Amount],TOther[Frequency],$M$1,TOther[Start Date],"&lt;="&amp;$A823,TOther[End Date Calc],"&gt;="&amp;A823),0)))</f>
        <v/>
      </c>
      <c r="N823" s="8" t="str" cm="1">
        <f t="array" ref="N823">IF(A823="","",IF(COUNTIF(TOther[Frequency],$N$1)=0,0,SUMPRODUCT(--(IFERROR(MOD(A823-TOther[Start Date],28),1)=0),--(TOther[Frequency]=$N$1),--(TOther[Start Date]&lt;=A823),--(TOther[End Date Calc]&gt;=A823),TOther[Amount])))</f>
        <v/>
      </c>
      <c r="O823" s="8" t="str" cm="1">
        <f t="array" ref="O823">IF(A823="","",IF(COUNTIF(TOther[Frequency],$O$1)=0,0,SUMPRODUCT(--(IFERROR(MOD(A823-TOther[Start Date],42),1)=0),--(TOther[Frequency]=$O$1),--(TOther[Start Date]&lt;=A823),--(TOther[End Date Calc]&gt;=A823),TOther[Amount])))</f>
        <v/>
      </c>
      <c r="P823" s="8" t="str" cm="1">
        <f t="array" ref="P823">IF(A823="","",IF(COUNTIF(TOther[Frequency],$P$1)=0,0,SUMPRODUCT(--(IFERROR(MOD(A823-TOther[Start Date],56),1)=0),--(TOther[Frequency]=$P$1),--(TOther[Start Date]&lt;=A823),--(TOther[End Date Calc]&gt;=A823),TOther[Amount])))</f>
        <v/>
      </c>
      <c r="Q823" s="8" t="str">
        <f>IF(A823="","",IF(COUNTIF(TOther[Frequency],$Q$1)=0,0,IF(B823="N",SUMIFS(TOther[Amount],TOther[Frequency],$Q$1,TOther[Start Date],"&lt;="&amp;$A823,TOther[End Date Calc],"&gt;="&amp;A823,TOther[Start Day],DAY(A823)),SUMIFS(TOther[Amount],TOther[Frequency],$Q$1,TOther[Start Date],"&lt;="&amp;$A823,TOther[End Date Calc],"&gt;="&amp;A823,TOther[Start Day],"&gt;="&amp;DAY(A823)))))</f>
        <v/>
      </c>
      <c r="R823" s="8" t="str" cm="1">
        <f t="array" ref="R823">IF(A823="","",IF(COUNTIF(TOther[Frequency],R$1)=0,0,SUMPRODUCT(--(TOther[Frequency]=R$1),--(TOther[Start Date]&lt;=A823),--(TOther[End Date Calc]&gt;=A823),IF(B823="N",--(TOther[Start Day]=DAY(A823)),--(TOther[Start Day]&gt;=DAY(A823))),--(IFERROR(MOD(TOther[Start Month]-MONTH(A823)+2,2),1)=0),TOther[Amount])))</f>
        <v/>
      </c>
      <c r="S823" s="8" t="str" cm="1">
        <f t="array" ref="S823">IF(A823="","",IF(COUNTIF(TOther[Frequency],S$1)=0,0,SUMPRODUCT(--(TOther[Frequency]=S$1),--(TOther[Start Date]&lt;=A823),--(TOther[End Date Calc]&gt;=A823),IF(B823="N",--(TOther[Start Day]=DAY(A823)),--(TOther[Start Day]&gt;=DAY(A823))),--(IFERROR(MOD(TOther[Start Month]-MONTH(A823)+3,3),1)=0),TOther[Amount])))</f>
        <v/>
      </c>
      <c r="T823" s="8" t="str" cm="1">
        <f t="array" ref="T823">IF($A823="","",IF(COUNTIF(TOther[Frequency],T$1)=0,0,SUMPRODUCT(--(TOther[Frequency]=T$1),--(TOther[Start Date]&lt;=$A823),--(TOther[End Date Calc]&gt;=$A823),IF($B823="N",--(TOther[Start Day]=DAY($A823)),--(TOther[Start Day]&gt;=DAY($A823))),--(IFERROR(MOD(TOther[Start Month]-MONTH($A823)+4,4),1)=0),TOther[Amount])))</f>
        <v/>
      </c>
      <c r="U823" s="8" t="str" cm="1">
        <f t="array" ref="U823">IF(A823="","",IF(COUNTIF(TOther[Frequency],$U$1)=0,0,SUMPRODUCT(--(TOther[Frequency]=$U$1),--(TOther[Start Date]&lt;=A823),--(TOther[End Date Calc]&gt;=A823),IF(B823="N",--(TOther[Start Day]=DAY(A823)),--(TOther[Start Day]&gt;=DAY(A823))),--(IFERROR(MOD(TOther[Start Month]-MONTH(A823)+6,6),1)=0),TOther[Amount])))</f>
        <v/>
      </c>
      <c r="V823" s="8" t="str" cm="1">
        <f t="array" ref="V823">IF(A823="","",IF(COUNTIF(TOther[Frequency],$V$1)=0,0,SUMPRODUCT(--(TOther[Frequency]=$V$1),--(TOther[Start Date]&lt;=A823),--(TOther[End Date Calc]&gt;=A823),IF(B823="N",--(TOther[Start Day]=DAY(A823)),--(TOther[Start Day]&gt;=DAY(A823))),--(IFERROR(MOD(TOther[Start Month]-MONTH(A823)+12,12),1)=0),TOther[Amount])))</f>
        <v/>
      </c>
      <c r="W823" s="8" t="str">
        <f>IF(A823="","",SUMIFS(TOther[Amount],TOther[Start Date],A823,TOther[Frequency],$W$1))</f>
        <v/>
      </c>
      <c r="X823" s="9" t="str">
        <f t="shared" si="60"/>
        <v/>
      </c>
      <c r="Y823" s="9" t="str">
        <f t="shared" si="64"/>
        <v/>
      </c>
      <c r="Z823" s="8" t="str" cm="1">
        <f t="array" ref="Z823">IF(A823="","",IF(COUNTIF('2) Income'!$D$13:$D$32,"Weekly")=0,0,SUMPRODUCT(--(IFERROR(MOD(A823-'2) Income'!$F$13:$F$32,7),1)=0),--('2) Income'!$D$13:$D$32="Weekly"),--('2) Income'!$F$13:$F$32&lt;=A823),'2) Income'!$E$13:$E$32)))</f>
        <v/>
      </c>
      <c r="AA823" s="8" t="str" cm="1">
        <f t="array" ref="AA823">IF(A823="","",IF(COUNTIF('2) Income'!$D$13:$D$32,"Every Other Week")=0,0,SUMPRODUCT(--(IFERROR(MOD(A823-'2) Income'!$F$13:$F$32,14),1)=0),--('2) Income'!$D$13:$D$32="Every Other Week"),--('2) Income'!$F$13:$F$32&lt;=A823),'2) Income'!$E$13:$E$32)))</f>
        <v/>
      </c>
      <c r="AB823" s="8" t="str">
        <f>IF(A823="","",IF(COUNTIF('2) Income'!$D$13:$D$32,"1st and 15th")=0,0,IF(OR(DAY(A823)=1,DAY(A823)=15),SUMIFS('2) Income'!$E$13:$E$32,'2) Income'!$D$13:$D$32,"1st and 15th",'2) Income'!$F$13:$F$32,"&lt;="&amp;$A823),0)))</f>
        <v/>
      </c>
      <c r="AC823" s="8" t="str">
        <f>IF(A823="","",IF(COUNTIF('2) Income'!$D$13:$D$32,"2nd Wednesday")=0,0,IF(A823=(A823-DAY(A823)+1+2*7-WEEKDAY(A823-DAY(A823)+8-4,1)),SUMIFS('2) Income'!$E$13:$E$32,'2) Income'!$D$13:$D$32,"2nd Wednesday",'2) Income'!$F$13:$F$32,"&lt;="&amp;$A823),0)))</f>
        <v/>
      </c>
      <c r="AD823" s="8" t="str">
        <f>IF(A823="","",IF(COUNTIF('2) Income'!$D$13:$D$32,"3rd Wednesday")=0,0,IF(A823=(A823-DAY(A823)+1+3*7-WEEKDAY(A823-DAY(A823)+8-4,1)),SUMIFS('2) Income'!$E$13:$E$32,'2) Income'!$D$13:$D$32,"3rd Wednesday",'2) Income'!$F$13:$F$32,"&lt;="&amp;$A823),0)))</f>
        <v/>
      </c>
      <c r="AE823" s="8" t="str">
        <f>IF(A823="","",IF(COUNTIF('2) Income'!$D$13:$D$32,"4th Wednesday")=0,0,IF(A823=(A823-DAY(A823)+1+4*7-WEEKDAY(A823-DAY(A823)+8-4,1)),SUMIFS('2) Income'!$E$13:$E$32,'2) Income'!$D$13:$D$32,"4th Wednesday",'2) Income'!$F$13:$F$32,"&lt;="&amp;$A823),0)))</f>
        <v/>
      </c>
      <c r="AF823" s="8" t="str" cm="1">
        <f t="array" ref="AF823">IF(A823="","",IF(COUNTIF('2) Income'!$D$13:$D$32,"Every 4 Weeks")=0,0,SUMPRODUCT(--(IFERROR(MOD(A823-'2) Income'!$F$13:$F$32,28),1)=0),--('2) Income'!$D$13:$D$32="Every 4 Weeks"),--('2) Income'!$F$13:$F$32&lt;=A823),'2) Income'!$E$13:$E$32)))</f>
        <v/>
      </c>
      <c r="AG823" s="8" t="str">
        <f>IF(A823="","",IF(COUNTIF('2) Income'!$D$13:$D$32,"Monthly")=0,0,IF(B823="N",SUMIFS('2) Income'!$E$13:$E$32,'2) Income'!$D$13:$D$32,"monthly",'2) Income'!$F$13:$F$32,"&lt;="&amp;$A823,'2) Income'!$I$13:$I$32,DAY(A823)),SUMIFS('2) Income'!$E$13:$E$32,'2) Income'!$D$13:$D$32,"monthly",'2) Income'!$F$13:$F$32,"&lt;="&amp;$A823,'2) Income'!$I$13:$I$32,"&gt;="&amp;DAY(A823)))))</f>
        <v/>
      </c>
      <c r="AH823" s="8" t="str" cm="1">
        <f t="array" ref="AH823">IF(A823="","",IF(COUNTIF('2) Income'!$D$13:$D$32,"Yearly")=0,0,SUMPRODUCT(--('2) Income'!$D$13:$D$32="Yearly"),--('2) Income'!$F$13:$F$32&lt;=A823),IF(B823="N",--('2) Income'!$I$13:$I$32=DAY(A823)),--('2) Income'!$I$13:$I$32&gt;=DAY(A823))),--(IFERROR(MOD('2) Income'!$H$13:$H$32-MONTH(A823)+12,12),1)=0),'2) Income'!$E$13:$E$32)))</f>
        <v/>
      </c>
      <c r="AI823" s="8" t="str">
        <f>IF(A823="","",IF(COUNTIF('2) Income'!$D$13:$D$32,"one-time")=0,0,SUMIFS('2) Income'!$E$13:$E$32,'2) Income'!$D$13:$D$32,"one-time",'2) Income'!$F$13:$F$32,"="&amp;$A823)))</f>
        <v/>
      </c>
      <c r="AJ823" s="9" t="str">
        <f t="shared" si="61"/>
        <v/>
      </c>
    </row>
    <row r="824" spans="1:36">
      <c r="A824" s="7" t="str">
        <f>IF(A823="","",IF(A823+1&lt;='1) Period'!$E$21,A823+1,""))</f>
        <v/>
      </c>
      <c r="B824" s="7" t="e">
        <f t="shared" si="62"/>
        <v>#VALUE!</v>
      </c>
      <c r="C824" t="e">
        <f t="shared" si="63"/>
        <v>#VALUE!</v>
      </c>
      <c r="D824" s="8" t="str">
        <f>IF(A824="","",IF(TEXT(A824,"dddd")='4) Happy Money'!$E$23,WAllowance,0))</f>
        <v/>
      </c>
      <c r="E824" s="8" t="str">
        <f>IF(A824="","",IF(B824="N",SUMIF(TMonthly[Day of the Month],DAY(A824),TMonthly[Amount]),SUMIF(TMonthly[Day of the Month],"&gt;="&amp;DAY(A824),TMonthly[Amount])))</f>
        <v/>
      </c>
      <c r="F824" s="8" t="str" cm="1">
        <f t="array" ref="F824">IF(A824="","",SUMPRODUCT(--(TYearly[Due Date]&lt;=A824),IF(B824="N",--(TYearly[Day]=DAY(A824)),--(TYearly[Day]&gt;=DAY(A824))),--(IFERROR(MOD(TYearly[Month]-MONTH(A824)+12,12),1)=0),TYearly[Amount]))</f>
        <v/>
      </c>
      <c r="G824" s="8" t="str">
        <f>IF(A824="","",SUMIF(TOneTime[Due Date],A824,TOneTime[Amount]))</f>
        <v/>
      </c>
      <c r="H824" s="8" t="str" cm="1">
        <f t="array" ref="H824">IF(A824="","",IF(COUNTIF(TOther[Frequency],$H$1)=0,0,SUMPRODUCT(--(IFERROR(MOD(A824-TOther[Start Date],7),1)=0),--(TOther[Frequency]=$H$1),--(TOther[Start Date]&lt;=A824),--(TOther[End Date Calc]&gt;=A824),TOther[Amount])))</f>
        <v/>
      </c>
      <c r="I824" s="8" t="str" cm="1">
        <f t="array" ref="I824">IF(A824="","",IF(COUNTIF(TOther[Frequency],$I$1)=0,0,SUMPRODUCT(--(IFERROR(MOD(A824-TOther[Start Date],14),1)=0),--(TOther[Frequency]=$I$1),--(TOther[Start Date]&lt;=A824),--(TOther[End Date Calc]&gt;=A824),TOther[Amount])))</f>
        <v/>
      </c>
      <c r="J824" s="8" t="str">
        <f>IF(A824="","",IF(COUNTIF(TOther[Frequency],$J$1)=0,0,IF(OR(DAY(A824)=1,DAY(A824)=15),SUMIFS(TOther[Amount],TOther[Frequency],$J$1,TOther[Start Date],"&lt;="&amp;$A824,TOther[End Date Calc],"&gt;="&amp;A824),0)))</f>
        <v/>
      </c>
      <c r="K824" s="8" t="str">
        <f>IF(A824="","",IF(COUNTIF(TOther[Frequency],$K$1)=0,0,IF(A824=(A824-DAY(A824)+1+2*7-WEEKDAY(A824-DAY(A824)+8-4,1)),SUMIFS(TOther[Amount],TOther[Frequency],$K$1,TOther[Start Date],"&lt;="&amp;$A824,TOther[End Date Calc],"&gt;="&amp;A824),0)))</f>
        <v/>
      </c>
      <c r="L824" s="8" t="str">
        <f>IF(A824="","",IF(COUNTIF(TOther[Frequency],$L$1)=0,0,IF(A824=(A824-DAY(A824)+1+3*7-WEEKDAY(A824-DAY(A824)+8-4,1)),SUMIFS(TOther[Amount],TOther[Frequency],$L$1,TOther[Start Date],"&lt;="&amp;$A824,TOther[End Date Calc],"&gt;="&amp;A824),0)))</f>
        <v/>
      </c>
      <c r="M824" s="8" t="str">
        <f>IF(A824="","",IF(COUNTIF(TOther[Frequency],$M$1)=0,0,IF(A824=(A824-DAY(A824)+1+4*7-WEEKDAY(A824-DAY(A824)+8-4,1)),SUMIFS(TOther[Amount],TOther[Frequency],$M$1,TOther[Start Date],"&lt;="&amp;$A824,TOther[End Date Calc],"&gt;="&amp;A824),0)))</f>
        <v/>
      </c>
      <c r="N824" s="8" t="str" cm="1">
        <f t="array" ref="N824">IF(A824="","",IF(COUNTIF(TOther[Frequency],$N$1)=0,0,SUMPRODUCT(--(IFERROR(MOD(A824-TOther[Start Date],28),1)=0),--(TOther[Frequency]=$N$1),--(TOther[Start Date]&lt;=A824),--(TOther[End Date Calc]&gt;=A824),TOther[Amount])))</f>
        <v/>
      </c>
      <c r="O824" s="8" t="str" cm="1">
        <f t="array" ref="O824">IF(A824="","",IF(COUNTIF(TOther[Frequency],$O$1)=0,0,SUMPRODUCT(--(IFERROR(MOD(A824-TOther[Start Date],42),1)=0),--(TOther[Frequency]=$O$1),--(TOther[Start Date]&lt;=A824),--(TOther[End Date Calc]&gt;=A824),TOther[Amount])))</f>
        <v/>
      </c>
      <c r="P824" s="8" t="str" cm="1">
        <f t="array" ref="P824">IF(A824="","",IF(COUNTIF(TOther[Frequency],$P$1)=0,0,SUMPRODUCT(--(IFERROR(MOD(A824-TOther[Start Date],56),1)=0),--(TOther[Frequency]=$P$1),--(TOther[Start Date]&lt;=A824),--(TOther[End Date Calc]&gt;=A824),TOther[Amount])))</f>
        <v/>
      </c>
      <c r="Q824" s="8" t="str">
        <f>IF(A824="","",IF(COUNTIF(TOther[Frequency],$Q$1)=0,0,IF(B824="N",SUMIFS(TOther[Amount],TOther[Frequency],$Q$1,TOther[Start Date],"&lt;="&amp;$A824,TOther[End Date Calc],"&gt;="&amp;A824,TOther[Start Day],DAY(A824)),SUMIFS(TOther[Amount],TOther[Frequency],$Q$1,TOther[Start Date],"&lt;="&amp;$A824,TOther[End Date Calc],"&gt;="&amp;A824,TOther[Start Day],"&gt;="&amp;DAY(A824)))))</f>
        <v/>
      </c>
      <c r="R824" s="8" t="str" cm="1">
        <f t="array" ref="R824">IF(A824="","",IF(COUNTIF(TOther[Frequency],R$1)=0,0,SUMPRODUCT(--(TOther[Frequency]=R$1),--(TOther[Start Date]&lt;=A824),--(TOther[End Date Calc]&gt;=A824),IF(B824="N",--(TOther[Start Day]=DAY(A824)),--(TOther[Start Day]&gt;=DAY(A824))),--(IFERROR(MOD(TOther[Start Month]-MONTH(A824)+2,2),1)=0),TOther[Amount])))</f>
        <v/>
      </c>
      <c r="S824" s="8" t="str" cm="1">
        <f t="array" ref="S824">IF(A824="","",IF(COUNTIF(TOther[Frequency],S$1)=0,0,SUMPRODUCT(--(TOther[Frequency]=S$1),--(TOther[Start Date]&lt;=A824),--(TOther[End Date Calc]&gt;=A824),IF(B824="N",--(TOther[Start Day]=DAY(A824)),--(TOther[Start Day]&gt;=DAY(A824))),--(IFERROR(MOD(TOther[Start Month]-MONTH(A824)+3,3),1)=0),TOther[Amount])))</f>
        <v/>
      </c>
      <c r="T824" s="8" t="str" cm="1">
        <f t="array" ref="T824">IF($A824="","",IF(COUNTIF(TOther[Frequency],T$1)=0,0,SUMPRODUCT(--(TOther[Frequency]=T$1),--(TOther[Start Date]&lt;=$A824),--(TOther[End Date Calc]&gt;=$A824),IF($B824="N",--(TOther[Start Day]=DAY($A824)),--(TOther[Start Day]&gt;=DAY($A824))),--(IFERROR(MOD(TOther[Start Month]-MONTH($A824)+4,4),1)=0),TOther[Amount])))</f>
        <v/>
      </c>
      <c r="U824" s="8" t="str" cm="1">
        <f t="array" ref="U824">IF(A824="","",IF(COUNTIF(TOther[Frequency],$U$1)=0,0,SUMPRODUCT(--(TOther[Frequency]=$U$1),--(TOther[Start Date]&lt;=A824),--(TOther[End Date Calc]&gt;=A824),IF(B824="N",--(TOther[Start Day]=DAY(A824)),--(TOther[Start Day]&gt;=DAY(A824))),--(IFERROR(MOD(TOther[Start Month]-MONTH(A824)+6,6),1)=0),TOther[Amount])))</f>
        <v/>
      </c>
      <c r="V824" s="8" t="str" cm="1">
        <f t="array" ref="V824">IF(A824="","",IF(COUNTIF(TOther[Frequency],$V$1)=0,0,SUMPRODUCT(--(TOther[Frequency]=$V$1),--(TOther[Start Date]&lt;=A824),--(TOther[End Date Calc]&gt;=A824),IF(B824="N",--(TOther[Start Day]=DAY(A824)),--(TOther[Start Day]&gt;=DAY(A824))),--(IFERROR(MOD(TOther[Start Month]-MONTH(A824)+12,12),1)=0),TOther[Amount])))</f>
        <v/>
      </c>
      <c r="W824" s="8" t="str">
        <f>IF(A824="","",SUMIFS(TOther[Amount],TOther[Start Date],A824,TOther[Frequency],$W$1))</f>
        <v/>
      </c>
      <c r="X824" s="9" t="str">
        <f t="shared" si="60"/>
        <v/>
      </c>
      <c r="Y824" s="9" t="str">
        <f t="shared" si="64"/>
        <v/>
      </c>
      <c r="Z824" s="8" t="str" cm="1">
        <f t="array" ref="Z824">IF(A824="","",IF(COUNTIF('2) Income'!$D$13:$D$32,"Weekly")=0,0,SUMPRODUCT(--(IFERROR(MOD(A824-'2) Income'!$F$13:$F$32,7),1)=0),--('2) Income'!$D$13:$D$32="Weekly"),--('2) Income'!$F$13:$F$32&lt;=A824),'2) Income'!$E$13:$E$32)))</f>
        <v/>
      </c>
      <c r="AA824" s="8" t="str" cm="1">
        <f t="array" ref="AA824">IF(A824="","",IF(COUNTIF('2) Income'!$D$13:$D$32,"Every Other Week")=0,0,SUMPRODUCT(--(IFERROR(MOD(A824-'2) Income'!$F$13:$F$32,14),1)=0),--('2) Income'!$D$13:$D$32="Every Other Week"),--('2) Income'!$F$13:$F$32&lt;=A824),'2) Income'!$E$13:$E$32)))</f>
        <v/>
      </c>
      <c r="AB824" s="8" t="str">
        <f>IF(A824="","",IF(COUNTIF('2) Income'!$D$13:$D$32,"1st and 15th")=0,0,IF(OR(DAY(A824)=1,DAY(A824)=15),SUMIFS('2) Income'!$E$13:$E$32,'2) Income'!$D$13:$D$32,"1st and 15th",'2) Income'!$F$13:$F$32,"&lt;="&amp;$A824),0)))</f>
        <v/>
      </c>
      <c r="AC824" s="8" t="str">
        <f>IF(A824="","",IF(COUNTIF('2) Income'!$D$13:$D$32,"2nd Wednesday")=0,0,IF(A824=(A824-DAY(A824)+1+2*7-WEEKDAY(A824-DAY(A824)+8-4,1)),SUMIFS('2) Income'!$E$13:$E$32,'2) Income'!$D$13:$D$32,"2nd Wednesday",'2) Income'!$F$13:$F$32,"&lt;="&amp;$A824),0)))</f>
        <v/>
      </c>
      <c r="AD824" s="8" t="str">
        <f>IF(A824="","",IF(COUNTIF('2) Income'!$D$13:$D$32,"3rd Wednesday")=0,0,IF(A824=(A824-DAY(A824)+1+3*7-WEEKDAY(A824-DAY(A824)+8-4,1)),SUMIFS('2) Income'!$E$13:$E$32,'2) Income'!$D$13:$D$32,"3rd Wednesday",'2) Income'!$F$13:$F$32,"&lt;="&amp;$A824),0)))</f>
        <v/>
      </c>
      <c r="AE824" s="8" t="str">
        <f>IF(A824="","",IF(COUNTIF('2) Income'!$D$13:$D$32,"4th Wednesday")=0,0,IF(A824=(A824-DAY(A824)+1+4*7-WEEKDAY(A824-DAY(A824)+8-4,1)),SUMIFS('2) Income'!$E$13:$E$32,'2) Income'!$D$13:$D$32,"4th Wednesday",'2) Income'!$F$13:$F$32,"&lt;="&amp;$A824),0)))</f>
        <v/>
      </c>
      <c r="AF824" s="8" t="str" cm="1">
        <f t="array" ref="AF824">IF(A824="","",IF(COUNTIF('2) Income'!$D$13:$D$32,"Every 4 Weeks")=0,0,SUMPRODUCT(--(IFERROR(MOD(A824-'2) Income'!$F$13:$F$32,28),1)=0),--('2) Income'!$D$13:$D$32="Every 4 Weeks"),--('2) Income'!$F$13:$F$32&lt;=A824),'2) Income'!$E$13:$E$32)))</f>
        <v/>
      </c>
      <c r="AG824" s="8" t="str">
        <f>IF(A824="","",IF(COUNTIF('2) Income'!$D$13:$D$32,"Monthly")=0,0,IF(B824="N",SUMIFS('2) Income'!$E$13:$E$32,'2) Income'!$D$13:$D$32,"monthly",'2) Income'!$F$13:$F$32,"&lt;="&amp;$A824,'2) Income'!$I$13:$I$32,DAY(A824)),SUMIFS('2) Income'!$E$13:$E$32,'2) Income'!$D$13:$D$32,"monthly",'2) Income'!$F$13:$F$32,"&lt;="&amp;$A824,'2) Income'!$I$13:$I$32,"&gt;="&amp;DAY(A824)))))</f>
        <v/>
      </c>
      <c r="AH824" s="8" t="str" cm="1">
        <f t="array" ref="AH824">IF(A824="","",IF(COUNTIF('2) Income'!$D$13:$D$32,"Yearly")=0,0,SUMPRODUCT(--('2) Income'!$D$13:$D$32="Yearly"),--('2) Income'!$F$13:$F$32&lt;=A824),IF(B824="N",--('2) Income'!$I$13:$I$32=DAY(A824)),--('2) Income'!$I$13:$I$32&gt;=DAY(A824))),--(IFERROR(MOD('2) Income'!$H$13:$H$32-MONTH(A824)+12,12),1)=0),'2) Income'!$E$13:$E$32)))</f>
        <v/>
      </c>
      <c r="AI824" s="8" t="str">
        <f>IF(A824="","",IF(COUNTIF('2) Income'!$D$13:$D$32,"one-time")=0,0,SUMIFS('2) Income'!$E$13:$E$32,'2) Income'!$D$13:$D$32,"one-time",'2) Income'!$F$13:$F$32,"="&amp;$A824)))</f>
        <v/>
      </c>
      <c r="AJ824" s="9" t="str">
        <f t="shared" si="61"/>
        <v/>
      </c>
    </row>
    <row r="825" spans="1:36">
      <c r="A825" s="7" t="str">
        <f>IF(A824="","",IF(A824+1&lt;='1) Period'!$E$21,A824+1,""))</f>
        <v/>
      </c>
      <c r="B825" s="7" t="e">
        <f t="shared" si="62"/>
        <v>#VALUE!</v>
      </c>
      <c r="C825" t="e">
        <f t="shared" si="63"/>
        <v>#VALUE!</v>
      </c>
      <c r="D825" s="8" t="str">
        <f>IF(A825="","",IF(TEXT(A825,"dddd")='4) Happy Money'!$E$23,WAllowance,0))</f>
        <v/>
      </c>
      <c r="E825" s="8" t="str">
        <f>IF(A825="","",IF(B825="N",SUMIF(TMonthly[Day of the Month],DAY(A825),TMonthly[Amount]),SUMIF(TMonthly[Day of the Month],"&gt;="&amp;DAY(A825),TMonthly[Amount])))</f>
        <v/>
      </c>
      <c r="F825" s="8" t="str" cm="1">
        <f t="array" ref="F825">IF(A825="","",SUMPRODUCT(--(TYearly[Due Date]&lt;=A825),IF(B825="N",--(TYearly[Day]=DAY(A825)),--(TYearly[Day]&gt;=DAY(A825))),--(IFERROR(MOD(TYearly[Month]-MONTH(A825)+12,12),1)=0),TYearly[Amount]))</f>
        <v/>
      </c>
      <c r="G825" s="8" t="str">
        <f>IF(A825="","",SUMIF(TOneTime[Due Date],A825,TOneTime[Amount]))</f>
        <v/>
      </c>
      <c r="H825" s="8" t="str" cm="1">
        <f t="array" ref="H825">IF(A825="","",IF(COUNTIF(TOther[Frequency],$H$1)=0,0,SUMPRODUCT(--(IFERROR(MOD(A825-TOther[Start Date],7),1)=0),--(TOther[Frequency]=$H$1),--(TOther[Start Date]&lt;=A825),--(TOther[End Date Calc]&gt;=A825),TOther[Amount])))</f>
        <v/>
      </c>
      <c r="I825" s="8" t="str" cm="1">
        <f t="array" ref="I825">IF(A825="","",IF(COUNTIF(TOther[Frequency],$I$1)=0,0,SUMPRODUCT(--(IFERROR(MOD(A825-TOther[Start Date],14),1)=0),--(TOther[Frequency]=$I$1),--(TOther[Start Date]&lt;=A825),--(TOther[End Date Calc]&gt;=A825),TOther[Amount])))</f>
        <v/>
      </c>
      <c r="J825" s="8" t="str">
        <f>IF(A825="","",IF(COUNTIF(TOther[Frequency],$J$1)=0,0,IF(OR(DAY(A825)=1,DAY(A825)=15),SUMIFS(TOther[Amount],TOther[Frequency],$J$1,TOther[Start Date],"&lt;="&amp;$A825,TOther[End Date Calc],"&gt;="&amp;A825),0)))</f>
        <v/>
      </c>
      <c r="K825" s="8" t="str">
        <f>IF(A825="","",IF(COUNTIF(TOther[Frequency],$K$1)=0,0,IF(A825=(A825-DAY(A825)+1+2*7-WEEKDAY(A825-DAY(A825)+8-4,1)),SUMIFS(TOther[Amount],TOther[Frequency],$K$1,TOther[Start Date],"&lt;="&amp;$A825,TOther[End Date Calc],"&gt;="&amp;A825),0)))</f>
        <v/>
      </c>
      <c r="L825" s="8" t="str">
        <f>IF(A825="","",IF(COUNTIF(TOther[Frequency],$L$1)=0,0,IF(A825=(A825-DAY(A825)+1+3*7-WEEKDAY(A825-DAY(A825)+8-4,1)),SUMIFS(TOther[Amount],TOther[Frequency],$L$1,TOther[Start Date],"&lt;="&amp;$A825,TOther[End Date Calc],"&gt;="&amp;A825),0)))</f>
        <v/>
      </c>
      <c r="M825" s="8" t="str">
        <f>IF(A825="","",IF(COUNTIF(TOther[Frequency],$M$1)=0,0,IF(A825=(A825-DAY(A825)+1+4*7-WEEKDAY(A825-DAY(A825)+8-4,1)),SUMIFS(TOther[Amount],TOther[Frequency],$M$1,TOther[Start Date],"&lt;="&amp;$A825,TOther[End Date Calc],"&gt;="&amp;A825),0)))</f>
        <v/>
      </c>
      <c r="N825" s="8" t="str" cm="1">
        <f t="array" ref="N825">IF(A825="","",IF(COUNTIF(TOther[Frequency],$N$1)=0,0,SUMPRODUCT(--(IFERROR(MOD(A825-TOther[Start Date],28),1)=0),--(TOther[Frequency]=$N$1),--(TOther[Start Date]&lt;=A825),--(TOther[End Date Calc]&gt;=A825),TOther[Amount])))</f>
        <v/>
      </c>
      <c r="O825" s="8" t="str" cm="1">
        <f t="array" ref="O825">IF(A825="","",IF(COUNTIF(TOther[Frequency],$O$1)=0,0,SUMPRODUCT(--(IFERROR(MOD(A825-TOther[Start Date],42),1)=0),--(TOther[Frequency]=$O$1),--(TOther[Start Date]&lt;=A825),--(TOther[End Date Calc]&gt;=A825),TOther[Amount])))</f>
        <v/>
      </c>
      <c r="P825" s="8" t="str" cm="1">
        <f t="array" ref="P825">IF(A825="","",IF(COUNTIF(TOther[Frequency],$P$1)=0,0,SUMPRODUCT(--(IFERROR(MOD(A825-TOther[Start Date],56),1)=0),--(TOther[Frequency]=$P$1),--(TOther[Start Date]&lt;=A825),--(TOther[End Date Calc]&gt;=A825),TOther[Amount])))</f>
        <v/>
      </c>
      <c r="Q825" s="8" t="str">
        <f>IF(A825="","",IF(COUNTIF(TOther[Frequency],$Q$1)=0,0,IF(B825="N",SUMIFS(TOther[Amount],TOther[Frequency],$Q$1,TOther[Start Date],"&lt;="&amp;$A825,TOther[End Date Calc],"&gt;="&amp;A825,TOther[Start Day],DAY(A825)),SUMIFS(TOther[Amount],TOther[Frequency],$Q$1,TOther[Start Date],"&lt;="&amp;$A825,TOther[End Date Calc],"&gt;="&amp;A825,TOther[Start Day],"&gt;="&amp;DAY(A825)))))</f>
        <v/>
      </c>
      <c r="R825" s="8" t="str" cm="1">
        <f t="array" ref="R825">IF(A825="","",IF(COUNTIF(TOther[Frequency],R$1)=0,0,SUMPRODUCT(--(TOther[Frequency]=R$1),--(TOther[Start Date]&lt;=A825),--(TOther[End Date Calc]&gt;=A825),IF(B825="N",--(TOther[Start Day]=DAY(A825)),--(TOther[Start Day]&gt;=DAY(A825))),--(IFERROR(MOD(TOther[Start Month]-MONTH(A825)+2,2),1)=0),TOther[Amount])))</f>
        <v/>
      </c>
      <c r="S825" s="8" t="str" cm="1">
        <f t="array" ref="S825">IF(A825="","",IF(COUNTIF(TOther[Frequency],S$1)=0,0,SUMPRODUCT(--(TOther[Frequency]=S$1),--(TOther[Start Date]&lt;=A825),--(TOther[End Date Calc]&gt;=A825),IF(B825="N",--(TOther[Start Day]=DAY(A825)),--(TOther[Start Day]&gt;=DAY(A825))),--(IFERROR(MOD(TOther[Start Month]-MONTH(A825)+3,3),1)=0),TOther[Amount])))</f>
        <v/>
      </c>
      <c r="T825" s="8" t="str" cm="1">
        <f t="array" ref="T825">IF($A825="","",IF(COUNTIF(TOther[Frequency],T$1)=0,0,SUMPRODUCT(--(TOther[Frequency]=T$1),--(TOther[Start Date]&lt;=$A825),--(TOther[End Date Calc]&gt;=$A825),IF($B825="N",--(TOther[Start Day]=DAY($A825)),--(TOther[Start Day]&gt;=DAY($A825))),--(IFERROR(MOD(TOther[Start Month]-MONTH($A825)+4,4),1)=0),TOther[Amount])))</f>
        <v/>
      </c>
      <c r="U825" s="8" t="str" cm="1">
        <f t="array" ref="U825">IF(A825="","",IF(COUNTIF(TOther[Frequency],$U$1)=0,0,SUMPRODUCT(--(TOther[Frequency]=$U$1),--(TOther[Start Date]&lt;=A825),--(TOther[End Date Calc]&gt;=A825),IF(B825="N",--(TOther[Start Day]=DAY(A825)),--(TOther[Start Day]&gt;=DAY(A825))),--(IFERROR(MOD(TOther[Start Month]-MONTH(A825)+6,6),1)=0),TOther[Amount])))</f>
        <v/>
      </c>
      <c r="V825" s="8" t="str" cm="1">
        <f t="array" ref="V825">IF(A825="","",IF(COUNTIF(TOther[Frequency],$V$1)=0,0,SUMPRODUCT(--(TOther[Frequency]=$V$1),--(TOther[Start Date]&lt;=A825),--(TOther[End Date Calc]&gt;=A825),IF(B825="N",--(TOther[Start Day]=DAY(A825)),--(TOther[Start Day]&gt;=DAY(A825))),--(IFERROR(MOD(TOther[Start Month]-MONTH(A825)+12,12),1)=0),TOther[Amount])))</f>
        <v/>
      </c>
      <c r="W825" s="8" t="str">
        <f>IF(A825="","",SUMIFS(TOther[Amount],TOther[Start Date],A825,TOther[Frequency],$W$1))</f>
        <v/>
      </c>
      <c r="X825" s="9" t="str">
        <f t="shared" si="60"/>
        <v/>
      </c>
      <c r="Y825" s="9" t="str">
        <f t="shared" si="64"/>
        <v/>
      </c>
      <c r="Z825" s="8" t="str" cm="1">
        <f t="array" ref="Z825">IF(A825="","",IF(COUNTIF('2) Income'!$D$13:$D$32,"Weekly")=0,0,SUMPRODUCT(--(IFERROR(MOD(A825-'2) Income'!$F$13:$F$32,7),1)=0),--('2) Income'!$D$13:$D$32="Weekly"),--('2) Income'!$F$13:$F$32&lt;=A825),'2) Income'!$E$13:$E$32)))</f>
        <v/>
      </c>
      <c r="AA825" s="8" t="str" cm="1">
        <f t="array" ref="AA825">IF(A825="","",IF(COUNTIF('2) Income'!$D$13:$D$32,"Every Other Week")=0,0,SUMPRODUCT(--(IFERROR(MOD(A825-'2) Income'!$F$13:$F$32,14),1)=0),--('2) Income'!$D$13:$D$32="Every Other Week"),--('2) Income'!$F$13:$F$32&lt;=A825),'2) Income'!$E$13:$E$32)))</f>
        <v/>
      </c>
      <c r="AB825" s="8" t="str">
        <f>IF(A825="","",IF(COUNTIF('2) Income'!$D$13:$D$32,"1st and 15th")=0,0,IF(OR(DAY(A825)=1,DAY(A825)=15),SUMIFS('2) Income'!$E$13:$E$32,'2) Income'!$D$13:$D$32,"1st and 15th",'2) Income'!$F$13:$F$32,"&lt;="&amp;$A825),0)))</f>
        <v/>
      </c>
      <c r="AC825" s="8" t="str">
        <f>IF(A825="","",IF(COUNTIF('2) Income'!$D$13:$D$32,"2nd Wednesday")=0,0,IF(A825=(A825-DAY(A825)+1+2*7-WEEKDAY(A825-DAY(A825)+8-4,1)),SUMIFS('2) Income'!$E$13:$E$32,'2) Income'!$D$13:$D$32,"2nd Wednesday",'2) Income'!$F$13:$F$32,"&lt;="&amp;$A825),0)))</f>
        <v/>
      </c>
      <c r="AD825" s="8" t="str">
        <f>IF(A825="","",IF(COUNTIF('2) Income'!$D$13:$D$32,"3rd Wednesday")=0,0,IF(A825=(A825-DAY(A825)+1+3*7-WEEKDAY(A825-DAY(A825)+8-4,1)),SUMIFS('2) Income'!$E$13:$E$32,'2) Income'!$D$13:$D$32,"3rd Wednesday",'2) Income'!$F$13:$F$32,"&lt;="&amp;$A825),0)))</f>
        <v/>
      </c>
      <c r="AE825" s="8" t="str">
        <f>IF(A825="","",IF(COUNTIF('2) Income'!$D$13:$D$32,"4th Wednesday")=0,0,IF(A825=(A825-DAY(A825)+1+4*7-WEEKDAY(A825-DAY(A825)+8-4,1)),SUMIFS('2) Income'!$E$13:$E$32,'2) Income'!$D$13:$D$32,"4th Wednesday",'2) Income'!$F$13:$F$32,"&lt;="&amp;$A825),0)))</f>
        <v/>
      </c>
      <c r="AF825" s="8" t="str" cm="1">
        <f t="array" ref="AF825">IF(A825="","",IF(COUNTIF('2) Income'!$D$13:$D$32,"Every 4 Weeks")=0,0,SUMPRODUCT(--(IFERROR(MOD(A825-'2) Income'!$F$13:$F$32,28),1)=0),--('2) Income'!$D$13:$D$32="Every 4 Weeks"),--('2) Income'!$F$13:$F$32&lt;=A825),'2) Income'!$E$13:$E$32)))</f>
        <v/>
      </c>
      <c r="AG825" s="8" t="str">
        <f>IF(A825="","",IF(COUNTIF('2) Income'!$D$13:$D$32,"Monthly")=0,0,IF(B825="N",SUMIFS('2) Income'!$E$13:$E$32,'2) Income'!$D$13:$D$32,"monthly",'2) Income'!$F$13:$F$32,"&lt;="&amp;$A825,'2) Income'!$I$13:$I$32,DAY(A825)),SUMIFS('2) Income'!$E$13:$E$32,'2) Income'!$D$13:$D$32,"monthly",'2) Income'!$F$13:$F$32,"&lt;="&amp;$A825,'2) Income'!$I$13:$I$32,"&gt;="&amp;DAY(A825)))))</f>
        <v/>
      </c>
      <c r="AH825" s="8" t="str" cm="1">
        <f t="array" ref="AH825">IF(A825="","",IF(COUNTIF('2) Income'!$D$13:$D$32,"Yearly")=0,0,SUMPRODUCT(--('2) Income'!$D$13:$D$32="Yearly"),--('2) Income'!$F$13:$F$32&lt;=A825),IF(B825="N",--('2) Income'!$I$13:$I$32=DAY(A825)),--('2) Income'!$I$13:$I$32&gt;=DAY(A825))),--(IFERROR(MOD('2) Income'!$H$13:$H$32-MONTH(A825)+12,12),1)=0),'2) Income'!$E$13:$E$32)))</f>
        <v/>
      </c>
      <c r="AI825" s="8" t="str">
        <f>IF(A825="","",IF(COUNTIF('2) Income'!$D$13:$D$32,"one-time")=0,0,SUMIFS('2) Income'!$E$13:$E$32,'2) Income'!$D$13:$D$32,"one-time",'2) Income'!$F$13:$F$32,"="&amp;$A825)))</f>
        <v/>
      </c>
      <c r="AJ825" s="9" t="str">
        <f t="shared" si="61"/>
        <v/>
      </c>
    </row>
    <row r="826" spans="1:36">
      <c r="A826" s="7" t="str">
        <f>IF(A825="","",IF(A825+1&lt;='1) Period'!$E$21,A825+1,""))</f>
        <v/>
      </c>
      <c r="B826" s="7" t="e">
        <f t="shared" si="62"/>
        <v>#VALUE!</v>
      </c>
      <c r="C826" t="e">
        <f t="shared" si="63"/>
        <v>#VALUE!</v>
      </c>
      <c r="D826" s="8" t="str">
        <f>IF(A826="","",IF(TEXT(A826,"dddd")='4) Happy Money'!$E$23,WAllowance,0))</f>
        <v/>
      </c>
      <c r="E826" s="8" t="str">
        <f>IF(A826="","",IF(B826="N",SUMIF(TMonthly[Day of the Month],DAY(A826),TMonthly[Amount]),SUMIF(TMonthly[Day of the Month],"&gt;="&amp;DAY(A826),TMonthly[Amount])))</f>
        <v/>
      </c>
      <c r="F826" s="8" t="str" cm="1">
        <f t="array" ref="F826">IF(A826="","",SUMPRODUCT(--(TYearly[Due Date]&lt;=A826),IF(B826="N",--(TYearly[Day]=DAY(A826)),--(TYearly[Day]&gt;=DAY(A826))),--(IFERROR(MOD(TYearly[Month]-MONTH(A826)+12,12),1)=0),TYearly[Amount]))</f>
        <v/>
      </c>
      <c r="G826" s="8" t="str">
        <f>IF(A826="","",SUMIF(TOneTime[Due Date],A826,TOneTime[Amount]))</f>
        <v/>
      </c>
      <c r="H826" s="8" t="str" cm="1">
        <f t="array" ref="H826">IF(A826="","",IF(COUNTIF(TOther[Frequency],$H$1)=0,0,SUMPRODUCT(--(IFERROR(MOD(A826-TOther[Start Date],7),1)=0),--(TOther[Frequency]=$H$1),--(TOther[Start Date]&lt;=A826),--(TOther[End Date Calc]&gt;=A826),TOther[Amount])))</f>
        <v/>
      </c>
      <c r="I826" s="8" t="str" cm="1">
        <f t="array" ref="I826">IF(A826="","",IF(COUNTIF(TOther[Frequency],$I$1)=0,0,SUMPRODUCT(--(IFERROR(MOD(A826-TOther[Start Date],14),1)=0),--(TOther[Frequency]=$I$1),--(TOther[Start Date]&lt;=A826),--(TOther[End Date Calc]&gt;=A826),TOther[Amount])))</f>
        <v/>
      </c>
      <c r="J826" s="8" t="str">
        <f>IF(A826="","",IF(COUNTIF(TOther[Frequency],$J$1)=0,0,IF(OR(DAY(A826)=1,DAY(A826)=15),SUMIFS(TOther[Amount],TOther[Frequency],$J$1,TOther[Start Date],"&lt;="&amp;$A826,TOther[End Date Calc],"&gt;="&amp;A826),0)))</f>
        <v/>
      </c>
      <c r="K826" s="8" t="str">
        <f>IF(A826="","",IF(COUNTIF(TOther[Frequency],$K$1)=0,0,IF(A826=(A826-DAY(A826)+1+2*7-WEEKDAY(A826-DAY(A826)+8-4,1)),SUMIFS(TOther[Amount],TOther[Frequency],$K$1,TOther[Start Date],"&lt;="&amp;$A826,TOther[End Date Calc],"&gt;="&amp;A826),0)))</f>
        <v/>
      </c>
      <c r="L826" s="8" t="str">
        <f>IF(A826="","",IF(COUNTIF(TOther[Frequency],$L$1)=0,0,IF(A826=(A826-DAY(A826)+1+3*7-WEEKDAY(A826-DAY(A826)+8-4,1)),SUMIFS(TOther[Amount],TOther[Frequency],$L$1,TOther[Start Date],"&lt;="&amp;$A826,TOther[End Date Calc],"&gt;="&amp;A826),0)))</f>
        <v/>
      </c>
      <c r="M826" s="8" t="str">
        <f>IF(A826="","",IF(COUNTIF(TOther[Frequency],$M$1)=0,0,IF(A826=(A826-DAY(A826)+1+4*7-WEEKDAY(A826-DAY(A826)+8-4,1)),SUMIFS(TOther[Amount],TOther[Frequency],$M$1,TOther[Start Date],"&lt;="&amp;$A826,TOther[End Date Calc],"&gt;="&amp;A826),0)))</f>
        <v/>
      </c>
      <c r="N826" s="8" t="str" cm="1">
        <f t="array" ref="N826">IF(A826="","",IF(COUNTIF(TOther[Frequency],$N$1)=0,0,SUMPRODUCT(--(IFERROR(MOD(A826-TOther[Start Date],28),1)=0),--(TOther[Frequency]=$N$1),--(TOther[Start Date]&lt;=A826),--(TOther[End Date Calc]&gt;=A826),TOther[Amount])))</f>
        <v/>
      </c>
      <c r="O826" s="8" t="str" cm="1">
        <f t="array" ref="O826">IF(A826="","",IF(COUNTIF(TOther[Frequency],$O$1)=0,0,SUMPRODUCT(--(IFERROR(MOD(A826-TOther[Start Date],42),1)=0),--(TOther[Frequency]=$O$1),--(TOther[Start Date]&lt;=A826),--(TOther[End Date Calc]&gt;=A826),TOther[Amount])))</f>
        <v/>
      </c>
      <c r="P826" s="8" t="str" cm="1">
        <f t="array" ref="P826">IF(A826="","",IF(COUNTIF(TOther[Frequency],$P$1)=0,0,SUMPRODUCT(--(IFERROR(MOD(A826-TOther[Start Date],56),1)=0),--(TOther[Frequency]=$P$1),--(TOther[Start Date]&lt;=A826),--(TOther[End Date Calc]&gt;=A826),TOther[Amount])))</f>
        <v/>
      </c>
      <c r="Q826" s="8" t="str">
        <f>IF(A826="","",IF(COUNTIF(TOther[Frequency],$Q$1)=0,0,IF(B826="N",SUMIFS(TOther[Amount],TOther[Frequency],$Q$1,TOther[Start Date],"&lt;="&amp;$A826,TOther[End Date Calc],"&gt;="&amp;A826,TOther[Start Day],DAY(A826)),SUMIFS(TOther[Amount],TOther[Frequency],$Q$1,TOther[Start Date],"&lt;="&amp;$A826,TOther[End Date Calc],"&gt;="&amp;A826,TOther[Start Day],"&gt;="&amp;DAY(A826)))))</f>
        <v/>
      </c>
      <c r="R826" s="8" t="str" cm="1">
        <f t="array" ref="R826">IF(A826="","",IF(COUNTIF(TOther[Frequency],R$1)=0,0,SUMPRODUCT(--(TOther[Frequency]=R$1),--(TOther[Start Date]&lt;=A826),--(TOther[End Date Calc]&gt;=A826),IF(B826="N",--(TOther[Start Day]=DAY(A826)),--(TOther[Start Day]&gt;=DAY(A826))),--(IFERROR(MOD(TOther[Start Month]-MONTH(A826)+2,2),1)=0),TOther[Amount])))</f>
        <v/>
      </c>
      <c r="S826" s="8" t="str" cm="1">
        <f t="array" ref="S826">IF(A826="","",IF(COUNTIF(TOther[Frequency],S$1)=0,0,SUMPRODUCT(--(TOther[Frequency]=S$1),--(TOther[Start Date]&lt;=A826),--(TOther[End Date Calc]&gt;=A826),IF(B826="N",--(TOther[Start Day]=DAY(A826)),--(TOther[Start Day]&gt;=DAY(A826))),--(IFERROR(MOD(TOther[Start Month]-MONTH(A826)+3,3),1)=0),TOther[Amount])))</f>
        <v/>
      </c>
      <c r="T826" s="8" t="str" cm="1">
        <f t="array" ref="T826">IF($A826="","",IF(COUNTIF(TOther[Frequency],T$1)=0,0,SUMPRODUCT(--(TOther[Frequency]=T$1),--(TOther[Start Date]&lt;=$A826),--(TOther[End Date Calc]&gt;=$A826),IF($B826="N",--(TOther[Start Day]=DAY($A826)),--(TOther[Start Day]&gt;=DAY($A826))),--(IFERROR(MOD(TOther[Start Month]-MONTH($A826)+4,4),1)=0),TOther[Amount])))</f>
        <v/>
      </c>
      <c r="U826" s="8" t="str" cm="1">
        <f t="array" ref="U826">IF(A826="","",IF(COUNTIF(TOther[Frequency],$U$1)=0,0,SUMPRODUCT(--(TOther[Frequency]=$U$1),--(TOther[Start Date]&lt;=A826),--(TOther[End Date Calc]&gt;=A826),IF(B826="N",--(TOther[Start Day]=DAY(A826)),--(TOther[Start Day]&gt;=DAY(A826))),--(IFERROR(MOD(TOther[Start Month]-MONTH(A826)+6,6),1)=0),TOther[Amount])))</f>
        <v/>
      </c>
      <c r="V826" s="8" t="str" cm="1">
        <f t="array" ref="V826">IF(A826="","",IF(COUNTIF(TOther[Frequency],$V$1)=0,0,SUMPRODUCT(--(TOther[Frequency]=$V$1),--(TOther[Start Date]&lt;=A826),--(TOther[End Date Calc]&gt;=A826),IF(B826="N",--(TOther[Start Day]=DAY(A826)),--(TOther[Start Day]&gt;=DAY(A826))),--(IFERROR(MOD(TOther[Start Month]-MONTH(A826)+12,12),1)=0),TOther[Amount])))</f>
        <v/>
      </c>
      <c r="W826" s="8" t="str">
        <f>IF(A826="","",SUMIFS(TOther[Amount],TOther[Start Date],A826,TOther[Frequency],$W$1))</f>
        <v/>
      </c>
      <c r="X826" s="9" t="str">
        <f t="shared" si="60"/>
        <v/>
      </c>
      <c r="Y826" s="9" t="str">
        <f t="shared" si="64"/>
        <v/>
      </c>
      <c r="Z826" s="8" t="str" cm="1">
        <f t="array" ref="Z826">IF(A826="","",IF(COUNTIF('2) Income'!$D$13:$D$32,"Weekly")=0,0,SUMPRODUCT(--(IFERROR(MOD(A826-'2) Income'!$F$13:$F$32,7),1)=0),--('2) Income'!$D$13:$D$32="Weekly"),--('2) Income'!$F$13:$F$32&lt;=A826),'2) Income'!$E$13:$E$32)))</f>
        <v/>
      </c>
      <c r="AA826" s="8" t="str" cm="1">
        <f t="array" ref="AA826">IF(A826="","",IF(COUNTIF('2) Income'!$D$13:$D$32,"Every Other Week")=0,0,SUMPRODUCT(--(IFERROR(MOD(A826-'2) Income'!$F$13:$F$32,14),1)=0),--('2) Income'!$D$13:$D$32="Every Other Week"),--('2) Income'!$F$13:$F$32&lt;=A826),'2) Income'!$E$13:$E$32)))</f>
        <v/>
      </c>
      <c r="AB826" s="8" t="str">
        <f>IF(A826="","",IF(COUNTIF('2) Income'!$D$13:$D$32,"1st and 15th")=0,0,IF(OR(DAY(A826)=1,DAY(A826)=15),SUMIFS('2) Income'!$E$13:$E$32,'2) Income'!$D$13:$D$32,"1st and 15th",'2) Income'!$F$13:$F$32,"&lt;="&amp;$A826),0)))</f>
        <v/>
      </c>
      <c r="AC826" s="8" t="str">
        <f>IF(A826="","",IF(COUNTIF('2) Income'!$D$13:$D$32,"2nd Wednesday")=0,0,IF(A826=(A826-DAY(A826)+1+2*7-WEEKDAY(A826-DAY(A826)+8-4,1)),SUMIFS('2) Income'!$E$13:$E$32,'2) Income'!$D$13:$D$32,"2nd Wednesday",'2) Income'!$F$13:$F$32,"&lt;="&amp;$A826),0)))</f>
        <v/>
      </c>
      <c r="AD826" s="8" t="str">
        <f>IF(A826="","",IF(COUNTIF('2) Income'!$D$13:$D$32,"3rd Wednesday")=0,0,IF(A826=(A826-DAY(A826)+1+3*7-WEEKDAY(A826-DAY(A826)+8-4,1)),SUMIFS('2) Income'!$E$13:$E$32,'2) Income'!$D$13:$D$32,"3rd Wednesday",'2) Income'!$F$13:$F$32,"&lt;="&amp;$A826),0)))</f>
        <v/>
      </c>
      <c r="AE826" s="8" t="str">
        <f>IF(A826="","",IF(COUNTIF('2) Income'!$D$13:$D$32,"4th Wednesday")=0,0,IF(A826=(A826-DAY(A826)+1+4*7-WEEKDAY(A826-DAY(A826)+8-4,1)),SUMIFS('2) Income'!$E$13:$E$32,'2) Income'!$D$13:$D$32,"4th Wednesday",'2) Income'!$F$13:$F$32,"&lt;="&amp;$A826),0)))</f>
        <v/>
      </c>
      <c r="AF826" s="8" t="str" cm="1">
        <f t="array" ref="AF826">IF(A826="","",IF(COUNTIF('2) Income'!$D$13:$D$32,"Every 4 Weeks")=0,0,SUMPRODUCT(--(IFERROR(MOD(A826-'2) Income'!$F$13:$F$32,28),1)=0),--('2) Income'!$D$13:$D$32="Every 4 Weeks"),--('2) Income'!$F$13:$F$32&lt;=A826),'2) Income'!$E$13:$E$32)))</f>
        <v/>
      </c>
      <c r="AG826" s="8" t="str">
        <f>IF(A826="","",IF(COUNTIF('2) Income'!$D$13:$D$32,"Monthly")=0,0,IF(B826="N",SUMIFS('2) Income'!$E$13:$E$32,'2) Income'!$D$13:$D$32,"monthly",'2) Income'!$F$13:$F$32,"&lt;="&amp;$A826,'2) Income'!$I$13:$I$32,DAY(A826)),SUMIFS('2) Income'!$E$13:$E$32,'2) Income'!$D$13:$D$32,"monthly",'2) Income'!$F$13:$F$32,"&lt;="&amp;$A826,'2) Income'!$I$13:$I$32,"&gt;="&amp;DAY(A826)))))</f>
        <v/>
      </c>
      <c r="AH826" s="8" t="str" cm="1">
        <f t="array" ref="AH826">IF(A826="","",IF(COUNTIF('2) Income'!$D$13:$D$32,"Yearly")=0,0,SUMPRODUCT(--('2) Income'!$D$13:$D$32="Yearly"),--('2) Income'!$F$13:$F$32&lt;=A826),IF(B826="N",--('2) Income'!$I$13:$I$32=DAY(A826)),--('2) Income'!$I$13:$I$32&gt;=DAY(A826))),--(IFERROR(MOD('2) Income'!$H$13:$H$32-MONTH(A826)+12,12),1)=0),'2) Income'!$E$13:$E$32)))</f>
        <v/>
      </c>
      <c r="AI826" s="8" t="str">
        <f>IF(A826="","",IF(COUNTIF('2) Income'!$D$13:$D$32,"one-time")=0,0,SUMIFS('2) Income'!$E$13:$E$32,'2) Income'!$D$13:$D$32,"one-time",'2) Income'!$F$13:$F$32,"="&amp;$A826)))</f>
        <v/>
      </c>
      <c r="AJ826" s="9" t="str">
        <f t="shared" si="61"/>
        <v/>
      </c>
    </row>
    <row r="827" spans="1:36">
      <c r="A827" s="7" t="str">
        <f>IF(A826="","",IF(A826+1&lt;='1) Period'!$E$21,A826+1,""))</f>
        <v/>
      </c>
      <c r="B827" s="7" t="e">
        <f t="shared" si="62"/>
        <v>#VALUE!</v>
      </c>
      <c r="C827" t="e">
        <f t="shared" si="63"/>
        <v>#VALUE!</v>
      </c>
      <c r="D827" s="8" t="str">
        <f>IF(A827="","",IF(TEXT(A827,"dddd")='4) Happy Money'!$E$23,WAllowance,0))</f>
        <v/>
      </c>
      <c r="E827" s="8" t="str">
        <f>IF(A827="","",IF(B827="N",SUMIF(TMonthly[Day of the Month],DAY(A827),TMonthly[Amount]),SUMIF(TMonthly[Day of the Month],"&gt;="&amp;DAY(A827),TMonthly[Amount])))</f>
        <v/>
      </c>
      <c r="F827" s="8" t="str" cm="1">
        <f t="array" ref="F827">IF(A827="","",SUMPRODUCT(--(TYearly[Due Date]&lt;=A827),IF(B827="N",--(TYearly[Day]=DAY(A827)),--(TYearly[Day]&gt;=DAY(A827))),--(IFERROR(MOD(TYearly[Month]-MONTH(A827)+12,12),1)=0),TYearly[Amount]))</f>
        <v/>
      </c>
      <c r="G827" s="8" t="str">
        <f>IF(A827="","",SUMIF(TOneTime[Due Date],A827,TOneTime[Amount]))</f>
        <v/>
      </c>
      <c r="H827" s="8" t="str" cm="1">
        <f t="array" ref="H827">IF(A827="","",IF(COUNTIF(TOther[Frequency],$H$1)=0,0,SUMPRODUCT(--(IFERROR(MOD(A827-TOther[Start Date],7),1)=0),--(TOther[Frequency]=$H$1),--(TOther[Start Date]&lt;=A827),--(TOther[End Date Calc]&gt;=A827),TOther[Amount])))</f>
        <v/>
      </c>
      <c r="I827" s="8" t="str" cm="1">
        <f t="array" ref="I827">IF(A827="","",IF(COUNTIF(TOther[Frequency],$I$1)=0,0,SUMPRODUCT(--(IFERROR(MOD(A827-TOther[Start Date],14),1)=0),--(TOther[Frequency]=$I$1),--(TOther[Start Date]&lt;=A827),--(TOther[End Date Calc]&gt;=A827),TOther[Amount])))</f>
        <v/>
      </c>
      <c r="J827" s="8" t="str">
        <f>IF(A827="","",IF(COUNTIF(TOther[Frequency],$J$1)=0,0,IF(OR(DAY(A827)=1,DAY(A827)=15),SUMIFS(TOther[Amount],TOther[Frequency],$J$1,TOther[Start Date],"&lt;="&amp;$A827,TOther[End Date Calc],"&gt;="&amp;A827),0)))</f>
        <v/>
      </c>
      <c r="K827" s="8" t="str">
        <f>IF(A827="","",IF(COUNTIF(TOther[Frequency],$K$1)=0,0,IF(A827=(A827-DAY(A827)+1+2*7-WEEKDAY(A827-DAY(A827)+8-4,1)),SUMIFS(TOther[Amount],TOther[Frequency],$K$1,TOther[Start Date],"&lt;="&amp;$A827,TOther[End Date Calc],"&gt;="&amp;A827),0)))</f>
        <v/>
      </c>
      <c r="L827" s="8" t="str">
        <f>IF(A827="","",IF(COUNTIF(TOther[Frequency],$L$1)=0,0,IF(A827=(A827-DAY(A827)+1+3*7-WEEKDAY(A827-DAY(A827)+8-4,1)),SUMIFS(TOther[Amount],TOther[Frequency],$L$1,TOther[Start Date],"&lt;="&amp;$A827,TOther[End Date Calc],"&gt;="&amp;A827),0)))</f>
        <v/>
      </c>
      <c r="M827" s="8" t="str">
        <f>IF(A827="","",IF(COUNTIF(TOther[Frequency],$M$1)=0,0,IF(A827=(A827-DAY(A827)+1+4*7-WEEKDAY(A827-DAY(A827)+8-4,1)),SUMIFS(TOther[Amount],TOther[Frequency],$M$1,TOther[Start Date],"&lt;="&amp;$A827,TOther[End Date Calc],"&gt;="&amp;A827),0)))</f>
        <v/>
      </c>
      <c r="N827" s="8" t="str" cm="1">
        <f t="array" ref="N827">IF(A827="","",IF(COUNTIF(TOther[Frequency],$N$1)=0,0,SUMPRODUCT(--(IFERROR(MOD(A827-TOther[Start Date],28),1)=0),--(TOther[Frequency]=$N$1),--(TOther[Start Date]&lt;=A827),--(TOther[End Date Calc]&gt;=A827),TOther[Amount])))</f>
        <v/>
      </c>
      <c r="O827" s="8" t="str" cm="1">
        <f t="array" ref="O827">IF(A827="","",IF(COUNTIF(TOther[Frequency],$O$1)=0,0,SUMPRODUCT(--(IFERROR(MOD(A827-TOther[Start Date],42),1)=0),--(TOther[Frequency]=$O$1),--(TOther[Start Date]&lt;=A827),--(TOther[End Date Calc]&gt;=A827),TOther[Amount])))</f>
        <v/>
      </c>
      <c r="P827" s="8" t="str" cm="1">
        <f t="array" ref="P827">IF(A827="","",IF(COUNTIF(TOther[Frequency],$P$1)=0,0,SUMPRODUCT(--(IFERROR(MOD(A827-TOther[Start Date],56),1)=0),--(TOther[Frequency]=$P$1),--(TOther[Start Date]&lt;=A827),--(TOther[End Date Calc]&gt;=A827),TOther[Amount])))</f>
        <v/>
      </c>
      <c r="Q827" s="8" t="str">
        <f>IF(A827="","",IF(COUNTIF(TOther[Frequency],$Q$1)=0,0,IF(B827="N",SUMIFS(TOther[Amount],TOther[Frequency],$Q$1,TOther[Start Date],"&lt;="&amp;$A827,TOther[End Date Calc],"&gt;="&amp;A827,TOther[Start Day],DAY(A827)),SUMIFS(TOther[Amount],TOther[Frequency],$Q$1,TOther[Start Date],"&lt;="&amp;$A827,TOther[End Date Calc],"&gt;="&amp;A827,TOther[Start Day],"&gt;="&amp;DAY(A827)))))</f>
        <v/>
      </c>
      <c r="R827" s="8" t="str" cm="1">
        <f t="array" ref="R827">IF(A827="","",IF(COUNTIF(TOther[Frequency],R$1)=0,0,SUMPRODUCT(--(TOther[Frequency]=R$1),--(TOther[Start Date]&lt;=A827),--(TOther[End Date Calc]&gt;=A827),IF(B827="N",--(TOther[Start Day]=DAY(A827)),--(TOther[Start Day]&gt;=DAY(A827))),--(IFERROR(MOD(TOther[Start Month]-MONTH(A827)+2,2),1)=0),TOther[Amount])))</f>
        <v/>
      </c>
      <c r="S827" s="8" t="str" cm="1">
        <f t="array" ref="S827">IF(A827="","",IF(COUNTIF(TOther[Frequency],S$1)=0,0,SUMPRODUCT(--(TOther[Frequency]=S$1),--(TOther[Start Date]&lt;=A827),--(TOther[End Date Calc]&gt;=A827),IF(B827="N",--(TOther[Start Day]=DAY(A827)),--(TOther[Start Day]&gt;=DAY(A827))),--(IFERROR(MOD(TOther[Start Month]-MONTH(A827)+3,3),1)=0),TOther[Amount])))</f>
        <v/>
      </c>
      <c r="T827" s="8" t="str" cm="1">
        <f t="array" ref="T827">IF($A827="","",IF(COUNTIF(TOther[Frequency],T$1)=0,0,SUMPRODUCT(--(TOther[Frequency]=T$1),--(TOther[Start Date]&lt;=$A827),--(TOther[End Date Calc]&gt;=$A827),IF($B827="N",--(TOther[Start Day]=DAY($A827)),--(TOther[Start Day]&gt;=DAY($A827))),--(IFERROR(MOD(TOther[Start Month]-MONTH($A827)+4,4),1)=0),TOther[Amount])))</f>
        <v/>
      </c>
      <c r="U827" s="8" t="str" cm="1">
        <f t="array" ref="U827">IF(A827="","",IF(COUNTIF(TOther[Frequency],$U$1)=0,0,SUMPRODUCT(--(TOther[Frequency]=$U$1),--(TOther[Start Date]&lt;=A827),--(TOther[End Date Calc]&gt;=A827),IF(B827="N",--(TOther[Start Day]=DAY(A827)),--(TOther[Start Day]&gt;=DAY(A827))),--(IFERROR(MOD(TOther[Start Month]-MONTH(A827)+6,6),1)=0),TOther[Amount])))</f>
        <v/>
      </c>
      <c r="V827" s="8" t="str" cm="1">
        <f t="array" ref="V827">IF(A827="","",IF(COUNTIF(TOther[Frequency],$V$1)=0,0,SUMPRODUCT(--(TOther[Frequency]=$V$1),--(TOther[Start Date]&lt;=A827),--(TOther[End Date Calc]&gt;=A827),IF(B827="N",--(TOther[Start Day]=DAY(A827)),--(TOther[Start Day]&gt;=DAY(A827))),--(IFERROR(MOD(TOther[Start Month]-MONTH(A827)+12,12),1)=0),TOther[Amount])))</f>
        <v/>
      </c>
      <c r="W827" s="8" t="str">
        <f>IF(A827="","",SUMIFS(TOther[Amount],TOther[Start Date],A827,TOther[Frequency],$W$1))</f>
        <v/>
      </c>
      <c r="X827" s="9" t="str">
        <f t="shared" si="60"/>
        <v/>
      </c>
      <c r="Y827" s="9" t="str">
        <f t="shared" si="64"/>
        <v/>
      </c>
      <c r="Z827" s="8" t="str" cm="1">
        <f t="array" ref="Z827">IF(A827="","",IF(COUNTIF('2) Income'!$D$13:$D$32,"Weekly")=0,0,SUMPRODUCT(--(IFERROR(MOD(A827-'2) Income'!$F$13:$F$32,7),1)=0),--('2) Income'!$D$13:$D$32="Weekly"),--('2) Income'!$F$13:$F$32&lt;=A827),'2) Income'!$E$13:$E$32)))</f>
        <v/>
      </c>
      <c r="AA827" s="8" t="str" cm="1">
        <f t="array" ref="AA827">IF(A827="","",IF(COUNTIF('2) Income'!$D$13:$D$32,"Every Other Week")=0,0,SUMPRODUCT(--(IFERROR(MOD(A827-'2) Income'!$F$13:$F$32,14),1)=0),--('2) Income'!$D$13:$D$32="Every Other Week"),--('2) Income'!$F$13:$F$32&lt;=A827),'2) Income'!$E$13:$E$32)))</f>
        <v/>
      </c>
      <c r="AB827" s="8" t="str">
        <f>IF(A827="","",IF(COUNTIF('2) Income'!$D$13:$D$32,"1st and 15th")=0,0,IF(OR(DAY(A827)=1,DAY(A827)=15),SUMIFS('2) Income'!$E$13:$E$32,'2) Income'!$D$13:$D$32,"1st and 15th",'2) Income'!$F$13:$F$32,"&lt;="&amp;$A827),0)))</f>
        <v/>
      </c>
      <c r="AC827" s="8" t="str">
        <f>IF(A827="","",IF(COUNTIF('2) Income'!$D$13:$D$32,"2nd Wednesday")=0,0,IF(A827=(A827-DAY(A827)+1+2*7-WEEKDAY(A827-DAY(A827)+8-4,1)),SUMIFS('2) Income'!$E$13:$E$32,'2) Income'!$D$13:$D$32,"2nd Wednesday",'2) Income'!$F$13:$F$32,"&lt;="&amp;$A827),0)))</f>
        <v/>
      </c>
      <c r="AD827" s="8" t="str">
        <f>IF(A827="","",IF(COUNTIF('2) Income'!$D$13:$D$32,"3rd Wednesday")=0,0,IF(A827=(A827-DAY(A827)+1+3*7-WEEKDAY(A827-DAY(A827)+8-4,1)),SUMIFS('2) Income'!$E$13:$E$32,'2) Income'!$D$13:$D$32,"3rd Wednesday",'2) Income'!$F$13:$F$32,"&lt;="&amp;$A827),0)))</f>
        <v/>
      </c>
      <c r="AE827" s="8" t="str">
        <f>IF(A827="","",IF(COUNTIF('2) Income'!$D$13:$D$32,"4th Wednesday")=0,0,IF(A827=(A827-DAY(A827)+1+4*7-WEEKDAY(A827-DAY(A827)+8-4,1)),SUMIFS('2) Income'!$E$13:$E$32,'2) Income'!$D$13:$D$32,"4th Wednesday",'2) Income'!$F$13:$F$32,"&lt;="&amp;$A827),0)))</f>
        <v/>
      </c>
      <c r="AF827" s="8" t="str" cm="1">
        <f t="array" ref="AF827">IF(A827="","",IF(COUNTIF('2) Income'!$D$13:$D$32,"Every 4 Weeks")=0,0,SUMPRODUCT(--(IFERROR(MOD(A827-'2) Income'!$F$13:$F$32,28),1)=0),--('2) Income'!$D$13:$D$32="Every 4 Weeks"),--('2) Income'!$F$13:$F$32&lt;=A827),'2) Income'!$E$13:$E$32)))</f>
        <v/>
      </c>
      <c r="AG827" s="8" t="str">
        <f>IF(A827="","",IF(COUNTIF('2) Income'!$D$13:$D$32,"Monthly")=0,0,IF(B827="N",SUMIFS('2) Income'!$E$13:$E$32,'2) Income'!$D$13:$D$32,"monthly",'2) Income'!$F$13:$F$32,"&lt;="&amp;$A827,'2) Income'!$I$13:$I$32,DAY(A827)),SUMIFS('2) Income'!$E$13:$E$32,'2) Income'!$D$13:$D$32,"monthly",'2) Income'!$F$13:$F$32,"&lt;="&amp;$A827,'2) Income'!$I$13:$I$32,"&gt;="&amp;DAY(A827)))))</f>
        <v/>
      </c>
      <c r="AH827" s="8" t="str" cm="1">
        <f t="array" ref="AH827">IF(A827="","",IF(COUNTIF('2) Income'!$D$13:$D$32,"Yearly")=0,0,SUMPRODUCT(--('2) Income'!$D$13:$D$32="Yearly"),--('2) Income'!$F$13:$F$32&lt;=A827),IF(B827="N",--('2) Income'!$I$13:$I$32=DAY(A827)),--('2) Income'!$I$13:$I$32&gt;=DAY(A827))),--(IFERROR(MOD('2) Income'!$H$13:$H$32-MONTH(A827)+12,12),1)=0),'2) Income'!$E$13:$E$32)))</f>
        <v/>
      </c>
      <c r="AI827" s="8" t="str">
        <f>IF(A827="","",IF(COUNTIF('2) Income'!$D$13:$D$32,"one-time")=0,0,SUMIFS('2) Income'!$E$13:$E$32,'2) Income'!$D$13:$D$32,"one-time",'2) Income'!$F$13:$F$32,"="&amp;$A827)))</f>
        <v/>
      </c>
      <c r="AJ827" s="9" t="str">
        <f t="shared" si="61"/>
        <v/>
      </c>
    </row>
    <row r="828" spans="1:36">
      <c r="A828" s="7" t="str">
        <f>IF(A827="","",IF(A827+1&lt;='1) Period'!$E$21,A827+1,""))</f>
        <v/>
      </c>
      <c r="B828" s="7" t="e">
        <f t="shared" si="62"/>
        <v>#VALUE!</v>
      </c>
      <c r="C828" t="e">
        <f t="shared" si="63"/>
        <v>#VALUE!</v>
      </c>
      <c r="D828" s="8" t="str">
        <f>IF(A828="","",IF(TEXT(A828,"dddd")='4) Happy Money'!$E$23,WAllowance,0))</f>
        <v/>
      </c>
      <c r="E828" s="8" t="str">
        <f>IF(A828="","",IF(B828="N",SUMIF(TMonthly[Day of the Month],DAY(A828),TMonthly[Amount]),SUMIF(TMonthly[Day of the Month],"&gt;="&amp;DAY(A828),TMonthly[Amount])))</f>
        <v/>
      </c>
      <c r="F828" s="8" t="str" cm="1">
        <f t="array" ref="F828">IF(A828="","",SUMPRODUCT(--(TYearly[Due Date]&lt;=A828),IF(B828="N",--(TYearly[Day]=DAY(A828)),--(TYearly[Day]&gt;=DAY(A828))),--(IFERROR(MOD(TYearly[Month]-MONTH(A828)+12,12),1)=0),TYearly[Amount]))</f>
        <v/>
      </c>
      <c r="G828" s="8" t="str">
        <f>IF(A828="","",SUMIF(TOneTime[Due Date],A828,TOneTime[Amount]))</f>
        <v/>
      </c>
      <c r="H828" s="8" t="str" cm="1">
        <f t="array" ref="H828">IF(A828="","",IF(COUNTIF(TOther[Frequency],$H$1)=0,0,SUMPRODUCT(--(IFERROR(MOD(A828-TOther[Start Date],7),1)=0),--(TOther[Frequency]=$H$1),--(TOther[Start Date]&lt;=A828),--(TOther[End Date Calc]&gt;=A828),TOther[Amount])))</f>
        <v/>
      </c>
      <c r="I828" s="8" t="str" cm="1">
        <f t="array" ref="I828">IF(A828="","",IF(COUNTIF(TOther[Frequency],$I$1)=0,0,SUMPRODUCT(--(IFERROR(MOD(A828-TOther[Start Date],14),1)=0),--(TOther[Frequency]=$I$1),--(TOther[Start Date]&lt;=A828),--(TOther[End Date Calc]&gt;=A828),TOther[Amount])))</f>
        <v/>
      </c>
      <c r="J828" s="8" t="str">
        <f>IF(A828="","",IF(COUNTIF(TOther[Frequency],$J$1)=0,0,IF(OR(DAY(A828)=1,DAY(A828)=15),SUMIFS(TOther[Amount],TOther[Frequency],$J$1,TOther[Start Date],"&lt;="&amp;$A828,TOther[End Date Calc],"&gt;="&amp;A828),0)))</f>
        <v/>
      </c>
      <c r="K828" s="8" t="str">
        <f>IF(A828="","",IF(COUNTIF(TOther[Frequency],$K$1)=0,0,IF(A828=(A828-DAY(A828)+1+2*7-WEEKDAY(A828-DAY(A828)+8-4,1)),SUMIFS(TOther[Amount],TOther[Frequency],$K$1,TOther[Start Date],"&lt;="&amp;$A828,TOther[End Date Calc],"&gt;="&amp;A828),0)))</f>
        <v/>
      </c>
      <c r="L828" s="8" t="str">
        <f>IF(A828="","",IF(COUNTIF(TOther[Frequency],$L$1)=0,0,IF(A828=(A828-DAY(A828)+1+3*7-WEEKDAY(A828-DAY(A828)+8-4,1)),SUMIFS(TOther[Amount],TOther[Frequency],$L$1,TOther[Start Date],"&lt;="&amp;$A828,TOther[End Date Calc],"&gt;="&amp;A828),0)))</f>
        <v/>
      </c>
      <c r="M828" s="8" t="str">
        <f>IF(A828="","",IF(COUNTIF(TOther[Frequency],$M$1)=0,0,IF(A828=(A828-DAY(A828)+1+4*7-WEEKDAY(A828-DAY(A828)+8-4,1)),SUMIFS(TOther[Amount],TOther[Frequency],$M$1,TOther[Start Date],"&lt;="&amp;$A828,TOther[End Date Calc],"&gt;="&amp;A828),0)))</f>
        <v/>
      </c>
      <c r="N828" s="8" t="str" cm="1">
        <f t="array" ref="N828">IF(A828="","",IF(COUNTIF(TOther[Frequency],$N$1)=0,0,SUMPRODUCT(--(IFERROR(MOD(A828-TOther[Start Date],28),1)=0),--(TOther[Frequency]=$N$1),--(TOther[Start Date]&lt;=A828),--(TOther[End Date Calc]&gt;=A828),TOther[Amount])))</f>
        <v/>
      </c>
      <c r="O828" s="8" t="str" cm="1">
        <f t="array" ref="O828">IF(A828="","",IF(COUNTIF(TOther[Frequency],$O$1)=0,0,SUMPRODUCT(--(IFERROR(MOD(A828-TOther[Start Date],42),1)=0),--(TOther[Frequency]=$O$1),--(TOther[Start Date]&lt;=A828),--(TOther[End Date Calc]&gt;=A828),TOther[Amount])))</f>
        <v/>
      </c>
      <c r="P828" s="8" t="str" cm="1">
        <f t="array" ref="P828">IF(A828="","",IF(COUNTIF(TOther[Frequency],$P$1)=0,0,SUMPRODUCT(--(IFERROR(MOD(A828-TOther[Start Date],56),1)=0),--(TOther[Frequency]=$P$1),--(TOther[Start Date]&lt;=A828),--(TOther[End Date Calc]&gt;=A828),TOther[Amount])))</f>
        <v/>
      </c>
      <c r="Q828" s="8" t="str">
        <f>IF(A828="","",IF(COUNTIF(TOther[Frequency],$Q$1)=0,0,IF(B828="N",SUMIFS(TOther[Amount],TOther[Frequency],$Q$1,TOther[Start Date],"&lt;="&amp;$A828,TOther[End Date Calc],"&gt;="&amp;A828,TOther[Start Day],DAY(A828)),SUMIFS(TOther[Amount],TOther[Frequency],$Q$1,TOther[Start Date],"&lt;="&amp;$A828,TOther[End Date Calc],"&gt;="&amp;A828,TOther[Start Day],"&gt;="&amp;DAY(A828)))))</f>
        <v/>
      </c>
      <c r="R828" s="8" t="str" cm="1">
        <f t="array" ref="R828">IF(A828="","",IF(COUNTIF(TOther[Frequency],R$1)=0,0,SUMPRODUCT(--(TOther[Frequency]=R$1),--(TOther[Start Date]&lt;=A828),--(TOther[End Date Calc]&gt;=A828),IF(B828="N",--(TOther[Start Day]=DAY(A828)),--(TOther[Start Day]&gt;=DAY(A828))),--(IFERROR(MOD(TOther[Start Month]-MONTH(A828)+2,2),1)=0),TOther[Amount])))</f>
        <v/>
      </c>
      <c r="S828" s="8" t="str" cm="1">
        <f t="array" ref="S828">IF(A828="","",IF(COUNTIF(TOther[Frequency],S$1)=0,0,SUMPRODUCT(--(TOther[Frequency]=S$1),--(TOther[Start Date]&lt;=A828),--(TOther[End Date Calc]&gt;=A828),IF(B828="N",--(TOther[Start Day]=DAY(A828)),--(TOther[Start Day]&gt;=DAY(A828))),--(IFERROR(MOD(TOther[Start Month]-MONTH(A828)+3,3),1)=0),TOther[Amount])))</f>
        <v/>
      </c>
      <c r="T828" s="8" t="str" cm="1">
        <f t="array" ref="T828">IF($A828="","",IF(COUNTIF(TOther[Frequency],T$1)=0,0,SUMPRODUCT(--(TOther[Frequency]=T$1),--(TOther[Start Date]&lt;=$A828),--(TOther[End Date Calc]&gt;=$A828),IF($B828="N",--(TOther[Start Day]=DAY($A828)),--(TOther[Start Day]&gt;=DAY($A828))),--(IFERROR(MOD(TOther[Start Month]-MONTH($A828)+4,4),1)=0),TOther[Amount])))</f>
        <v/>
      </c>
      <c r="U828" s="8" t="str" cm="1">
        <f t="array" ref="U828">IF(A828="","",IF(COUNTIF(TOther[Frequency],$U$1)=0,0,SUMPRODUCT(--(TOther[Frequency]=$U$1),--(TOther[Start Date]&lt;=A828),--(TOther[End Date Calc]&gt;=A828),IF(B828="N",--(TOther[Start Day]=DAY(A828)),--(TOther[Start Day]&gt;=DAY(A828))),--(IFERROR(MOD(TOther[Start Month]-MONTH(A828)+6,6),1)=0),TOther[Amount])))</f>
        <v/>
      </c>
      <c r="V828" s="8" t="str" cm="1">
        <f t="array" ref="V828">IF(A828="","",IF(COUNTIF(TOther[Frequency],$V$1)=0,0,SUMPRODUCT(--(TOther[Frequency]=$V$1),--(TOther[Start Date]&lt;=A828),--(TOther[End Date Calc]&gt;=A828),IF(B828="N",--(TOther[Start Day]=DAY(A828)),--(TOther[Start Day]&gt;=DAY(A828))),--(IFERROR(MOD(TOther[Start Month]-MONTH(A828)+12,12),1)=0),TOther[Amount])))</f>
        <v/>
      </c>
      <c r="W828" s="8" t="str">
        <f>IF(A828="","",SUMIFS(TOther[Amount],TOther[Start Date],A828,TOther[Frequency],$W$1))</f>
        <v/>
      </c>
      <c r="X828" s="9" t="str">
        <f t="shared" si="60"/>
        <v/>
      </c>
      <c r="Y828" s="9" t="str">
        <f t="shared" si="64"/>
        <v/>
      </c>
      <c r="Z828" s="8" t="str" cm="1">
        <f t="array" ref="Z828">IF(A828="","",IF(COUNTIF('2) Income'!$D$13:$D$32,"Weekly")=0,0,SUMPRODUCT(--(IFERROR(MOD(A828-'2) Income'!$F$13:$F$32,7),1)=0),--('2) Income'!$D$13:$D$32="Weekly"),--('2) Income'!$F$13:$F$32&lt;=A828),'2) Income'!$E$13:$E$32)))</f>
        <v/>
      </c>
      <c r="AA828" s="8" t="str" cm="1">
        <f t="array" ref="AA828">IF(A828="","",IF(COUNTIF('2) Income'!$D$13:$D$32,"Every Other Week")=0,0,SUMPRODUCT(--(IFERROR(MOD(A828-'2) Income'!$F$13:$F$32,14),1)=0),--('2) Income'!$D$13:$D$32="Every Other Week"),--('2) Income'!$F$13:$F$32&lt;=A828),'2) Income'!$E$13:$E$32)))</f>
        <v/>
      </c>
      <c r="AB828" s="8" t="str">
        <f>IF(A828="","",IF(COUNTIF('2) Income'!$D$13:$D$32,"1st and 15th")=0,0,IF(OR(DAY(A828)=1,DAY(A828)=15),SUMIFS('2) Income'!$E$13:$E$32,'2) Income'!$D$13:$D$32,"1st and 15th",'2) Income'!$F$13:$F$32,"&lt;="&amp;$A828),0)))</f>
        <v/>
      </c>
      <c r="AC828" s="8" t="str">
        <f>IF(A828="","",IF(COUNTIF('2) Income'!$D$13:$D$32,"2nd Wednesday")=0,0,IF(A828=(A828-DAY(A828)+1+2*7-WEEKDAY(A828-DAY(A828)+8-4,1)),SUMIFS('2) Income'!$E$13:$E$32,'2) Income'!$D$13:$D$32,"2nd Wednesday",'2) Income'!$F$13:$F$32,"&lt;="&amp;$A828),0)))</f>
        <v/>
      </c>
      <c r="AD828" s="8" t="str">
        <f>IF(A828="","",IF(COUNTIF('2) Income'!$D$13:$D$32,"3rd Wednesday")=0,0,IF(A828=(A828-DAY(A828)+1+3*7-WEEKDAY(A828-DAY(A828)+8-4,1)),SUMIFS('2) Income'!$E$13:$E$32,'2) Income'!$D$13:$D$32,"3rd Wednesday",'2) Income'!$F$13:$F$32,"&lt;="&amp;$A828),0)))</f>
        <v/>
      </c>
      <c r="AE828" s="8" t="str">
        <f>IF(A828="","",IF(COUNTIF('2) Income'!$D$13:$D$32,"4th Wednesday")=0,0,IF(A828=(A828-DAY(A828)+1+4*7-WEEKDAY(A828-DAY(A828)+8-4,1)),SUMIFS('2) Income'!$E$13:$E$32,'2) Income'!$D$13:$D$32,"4th Wednesday",'2) Income'!$F$13:$F$32,"&lt;="&amp;$A828),0)))</f>
        <v/>
      </c>
      <c r="AF828" s="8" t="str" cm="1">
        <f t="array" ref="AF828">IF(A828="","",IF(COUNTIF('2) Income'!$D$13:$D$32,"Every 4 Weeks")=0,0,SUMPRODUCT(--(IFERROR(MOD(A828-'2) Income'!$F$13:$F$32,28),1)=0),--('2) Income'!$D$13:$D$32="Every 4 Weeks"),--('2) Income'!$F$13:$F$32&lt;=A828),'2) Income'!$E$13:$E$32)))</f>
        <v/>
      </c>
      <c r="AG828" s="8" t="str">
        <f>IF(A828="","",IF(COUNTIF('2) Income'!$D$13:$D$32,"Monthly")=0,0,IF(B828="N",SUMIFS('2) Income'!$E$13:$E$32,'2) Income'!$D$13:$D$32,"monthly",'2) Income'!$F$13:$F$32,"&lt;="&amp;$A828,'2) Income'!$I$13:$I$32,DAY(A828)),SUMIFS('2) Income'!$E$13:$E$32,'2) Income'!$D$13:$D$32,"monthly",'2) Income'!$F$13:$F$32,"&lt;="&amp;$A828,'2) Income'!$I$13:$I$32,"&gt;="&amp;DAY(A828)))))</f>
        <v/>
      </c>
      <c r="AH828" s="8" t="str" cm="1">
        <f t="array" ref="AH828">IF(A828="","",IF(COUNTIF('2) Income'!$D$13:$D$32,"Yearly")=0,0,SUMPRODUCT(--('2) Income'!$D$13:$D$32="Yearly"),--('2) Income'!$F$13:$F$32&lt;=A828),IF(B828="N",--('2) Income'!$I$13:$I$32=DAY(A828)),--('2) Income'!$I$13:$I$32&gt;=DAY(A828))),--(IFERROR(MOD('2) Income'!$H$13:$H$32-MONTH(A828)+12,12),1)=0),'2) Income'!$E$13:$E$32)))</f>
        <v/>
      </c>
      <c r="AI828" s="8" t="str">
        <f>IF(A828="","",IF(COUNTIF('2) Income'!$D$13:$D$32,"one-time")=0,0,SUMIFS('2) Income'!$E$13:$E$32,'2) Income'!$D$13:$D$32,"one-time",'2) Income'!$F$13:$F$32,"="&amp;$A828)))</f>
        <v/>
      </c>
      <c r="AJ828" s="9" t="str">
        <f t="shared" si="61"/>
        <v/>
      </c>
    </row>
    <row r="829" spans="1:36">
      <c r="A829" s="7" t="str">
        <f>IF(A828="","",IF(A828+1&lt;='1) Period'!$E$21,A828+1,""))</f>
        <v/>
      </c>
      <c r="B829" s="7" t="e">
        <f t="shared" si="62"/>
        <v>#VALUE!</v>
      </c>
      <c r="C829" t="e">
        <f t="shared" si="63"/>
        <v>#VALUE!</v>
      </c>
      <c r="D829" s="8" t="str">
        <f>IF(A829="","",IF(TEXT(A829,"dddd")='4) Happy Money'!$E$23,WAllowance,0))</f>
        <v/>
      </c>
      <c r="E829" s="8" t="str">
        <f>IF(A829="","",IF(B829="N",SUMIF(TMonthly[Day of the Month],DAY(A829),TMonthly[Amount]),SUMIF(TMonthly[Day of the Month],"&gt;="&amp;DAY(A829),TMonthly[Amount])))</f>
        <v/>
      </c>
      <c r="F829" s="8" t="str" cm="1">
        <f t="array" ref="F829">IF(A829="","",SUMPRODUCT(--(TYearly[Due Date]&lt;=A829),IF(B829="N",--(TYearly[Day]=DAY(A829)),--(TYearly[Day]&gt;=DAY(A829))),--(IFERROR(MOD(TYearly[Month]-MONTH(A829)+12,12),1)=0),TYearly[Amount]))</f>
        <v/>
      </c>
      <c r="G829" s="8" t="str">
        <f>IF(A829="","",SUMIF(TOneTime[Due Date],A829,TOneTime[Amount]))</f>
        <v/>
      </c>
      <c r="H829" s="8" t="str" cm="1">
        <f t="array" ref="H829">IF(A829="","",IF(COUNTIF(TOther[Frequency],$H$1)=0,0,SUMPRODUCT(--(IFERROR(MOD(A829-TOther[Start Date],7),1)=0),--(TOther[Frequency]=$H$1),--(TOther[Start Date]&lt;=A829),--(TOther[End Date Calc]&gt;=A829),TOther[Amount])))</f>
        <v/>
      </c>
      <c r="I829" s="8" t="str" cm="1">
        <f t="array" ref="I829">IF(A829="","",IF(COUNTIF(TOther[Frequency],$I$1)=0,0,SUMPRODUCT(--(IFERROR(MOD(A829-TOther[Start Date],14),1)=0),--(TOther[Frequency]=$I$1),--(TOther[Start Date]&lt;=A829),--(TOther[End Date Calc]&gt;=A829),TOther[Amount])))</f>
        <v/>
      </c>
      <c r="J829" s="8" t="str">
        <f>IF(A829="","",IF(COUNTIF(TOther[Frequency],$J$1)=0,0,IF(OR(DAY(A829)=1,DAY(A829)=15),SUMIFS(TOther[Amount],TOther[Frequency],$J$1,TOther[Start Date],"&lt;="&amp;$A829,TOther[End Date Calc],"&gt;="&amp;A829),0)))</f>
        <v/>
      </c>
      <c r="K829" s="8" t="str">
        <f>IF(A829="","",IF(COUNTIF(TOther[Frequency],$K$1)=0,0,IF(A829=(A829-DAY(A829)+1+2*7-WEEKDAY(A829-DAY(A829)+8-4,1)),SUMIFS(TOther[Amount],TOther[Frequency],$K$1,TOther[Start Date],"&lt;="&amp;$A829,TOther[End Date Calc],"&gt;="&amp;A829),0)))</f>
        <v/>
      </c>
      <c r="L829" s="8" t="str">
        <f>IF(A829="","",IF(COUNTIF(TOther[Frequency],$L$1)=0,0,IF(A829=(A829-DAY(A829)+1+3*7-WEEKDAY(A829-DAY(A829)+8-4,1)),SUMIFS(TOther[Amount],TOther[Frequency],$L$1,TOther[Start Date],"&lt;="&amp;$A829,TOther[End Date Calc],"&gt;="&amp;A829),0)))</f>
        <v/>
      </c>
      <c r="M829" s="8" t="str">
        <f>IF(A829="","",IF(COUNTIF(TOther[Frequency],$M$1)=0,0,IF(A829=(A829-DAY(A829)+1+4*7-WEEKDAY(A829-DAY(A829)+8-4,1)),SUMIFS(TOther[Amount],TOther[Frequency],$M$1,TOther[Start Date],"&lt;="&amp;$A829,TOther[End Date Calc],"&gt;="&amp;A829),0)))</f>
        <v/>
      </c>
      <c r="N829" s="8" t="str" cm="1">
        <f t="array" ref="N829">IF(A829="","",IF(COUNTIF(TOther[Frequency],$N$1)=0,0,SUMPRODUCT(--(IFERROR(MOD(A829-TOther[Start Date],28),1)=0),--(TOther[Frequency]=$N$1),--(TOther[Start Date]&lt;=A829),--(TOther[End Date Calc]&gt;=A829),TOther[Amount])))</f>
        <v/>
      </c>
      <c r="O829" s="8" t="str" cm="1">
        <f t="array" ref="O829">IF(A829="","",IF(COUNTIF(TOther[Frequency],$O$1)=0,0,SUMPRODUCT(--(IFERROR(MOD(A829-TOther[Start Date],42),1)=0),--(TOther[Frequency]=$O$1),--(TOther[Start Date]&lt;=A829),--(TOther[End Date Calc]&gt;=A829),TOther[Amount])))</f>
        <v/>
      </c>
      <c r="P829" s="8" t="str" cm="1">
        <f t="array" ref="P829">IF(A829="","",IF(COUNTIF(TOther[Frequency],$P$1)=0,0,SUMPRODUCT(--(IFERROR(MOD(A829-TOther[Start Date],56),1)=0),--(TOther[Frequency]=$P$1),--(TOther[Start Date]&lt;=A829),--(TOther[End Date Calc]&gt;=A829),TOther[Amount])))</f>
        <v/>
      </c>
      <c r="Q829" s="8" t="str">
        <f>IF(A829="","",IF(COUNTIF(TOther[Frequency],$Q$1)=0,0,IF(B829="N",SUMIFS(TOther[Amount],TOther[Frequency],$Q$1,TOther[Start Date],"&lt;="&amp;$A829,TOther[End Date Calc],"&gt;="&amp;A829,TOther[Start Day],DAY(A829)),SUMIFS(TOther[Amount],TOther[Frequency],$Q$1,TOther[Start Date],"&lt;="&amp;$A829,TOther[End Date Calc],"&gt;="&amp;A829,TOther[Start Day],"&gt;="&amp;DAY(A829)))))</f>
        <v/>
      </c>
      <c r="R829" s="8" t="str" cm="1">
        <f t="array" ref="R829">IF(A829="","",IF(COUNTIF(TOther[Frequency],R$1)=0,0,SUMPRODUCT(--(TOther[Frequency]=R$1),--(TOther[Start Date]&lt;=A829),--(TOther[End Date Calc]&gt;=A829),IF(B829="N",--(TOther[Start Day]=DAY(A829)),--(TOther[Start Day]&gt;=DAY(A829))),--(IFERROR(MOD(TOther[Start Month]-MONTH(A829)+2,2),1)=0),TOther[Amount])))</f>
        <v/>
      </c>
      <c r="S829" s="8" t="str" cm="1">
        <f t="array" ref="S829">IF(A829="","",IF(COUNTIF(TOther[Frequency],S$1)=0,0,SUMPRODUCT(--(TOther[Frequency]=S$1),--(TOther[Start Date]&lt;=A829),--(TOther[End Date Calc]&gt;=A829),IF(B829="N",--(TOther[Start Day]=DAY(A829)),--(TOther[Start Day]&gt;=DAY(A829))),--(IFERROR(MOD(TOther[Start Month]-MONTH(A829)+3,3),1)=0),TOther[Amount])))</f>
        <v/>
      </c>
      <c r="T829" s="8" t="str" cm="1">
        <f t="array" ref="T829">IF($A829="","",IF(COUNTIF(TOther[Frequency],T$1)=0,0,SUMPRODUCT(--(TOther[Frequency]=T$1),--(TOther[Start Date]&lt;=$A829),--(TOther[End Date Calc]&gt;=$A829),IF($B829="N",--(TOther[Start Day]=DAY($A829)),--(TOther[Start Day]&gt;=DAY($A829))),--(IFERROR(MOD(TOther[Start Month]-MONTH($A829)+4,4),1)=0),TOther[Amount])))</f>
        <v/>
      </c>
      <c r="U829" s="8" t="str" cm="1">
        <f t="array" ref="U829">IF(A829="","",IF(COUNTIF(TOther[Frequency],$U$1)=0,0,SUMPRODUCT(--(TOther[Frequency]=$U$1),--(TOther[Start Date]&lt;=A829),--(TOther[End Date Calc]&gt;=A829),IF(B829="N",--(TOther[Start Day]=DAY(A829)),--(TOther[Start Day]&gt;=DAY(A829))),--(IFERROR(MOD(TOther[Start Month]-MONTH(A829)+6,6),1)=0),TOther[Amount])))</f>
        <v/>
      </c>
      <c r="V829" s="8" t="str" cm="1">
        <f t="array" ref="V829">IF(A829="","",IF(COUNTIF(TOther[Frequency],$V$1)=0,0,SUMPRODUCT(--(TOther[Frequency]=$V$1),--(TOther[Start Date]&lt;=A829),--(TOther[End Date Calc]&gt;=A829),IF(B829="N",--(TOther[Start Day]=DAY(A829)),--(TOther[Start Day]&gt;=DAY(A829))),--(IFERROR(MOD(TOther[Start Month]-MONTH(A829)+12,12),1)=0),TOther[Amount])))</f>
        <v/>
      </c>
      <c r="W829" s="8" t="str">
        <f>IF(A829="","",SUMIFS(TOther[Amount],TOther[Start Date],A829,TOther[Frequency],$W$1))</f>
        <v/>
      </c>
      <c r="X829" s="9" t="str">
        <f t="shared" si="60"/>
        <v/>
      </c>
      <c r="Y829" s="9" t="str">
        <f t="shared" si="64"/>
        <v/>
      </c>
      <c r="Z829" s="8" t="str" cm="1">
        <f t="array" ref="Z829">IF(A829="","",IF(COUNTIF('2) Income'!$D$13:$D$32,"Weekly")=0,0,SUMPRODUCT(--(IFERROR(MOD(A829-'2) Income'!$F$13:$F$32,7),1)=0),--('2) Income'!$D$13:$D$32="Weekly"),--('2) Income'!$F$13:$F$32&lt;=A829),'2) Income'!$E$13:$E$32)))</f>
        <v/>
      </c>
      <c r="AA829" s="8" t="str" cm="1">
        <f t="array" ref="AA829">IF(A829="","",IF(COUNTIF('2) Income'!$D$13:$D$32,"Every Other Week")=0,0,SUMPRODUCT(--(IFERROR(MOD(A829-'2) Income'!$F$13:$F$32,14),1)=0),--('2) Income'!$D$13:$D$32="Every Other Week"),--('2) Income'!$F$13:$F$32&lt;=A829),'2) Income'!$E$13:$E$32)))</f>
        <v/>
      </c>
      <c r="AB829" s="8" t="str">
        <f>IF(A829="","",IF(COUNTIF('2) Income'!$D$13:$D$32,"1st and 15th")=0,0,IF(OR(DAY(A829)=1,DAY(A829)=15),SUMIFS('2) Income'!$E$13:$E$32,'2) Income'!$D$13:$D$32,"1st and 15th",'2) Income'!$F$13:$F$32,"&lt;="&amp;$A829),0)))</f>
        <v/>
      </c>
      <c r="AC829" s="8" t="str">
        <f>IF(A829="","",IF(COUNTIF('2) Income'!$D$13:$D$32,"2nd Wednesday")=0,0,IF(A829=(A829-DAY(A829)+1+2*7-WEEKDAY(A829-DAY(A829)+8-4,1)),SUMIFS('2) Income'!$E$13:$E$32,'2) Income'!$D$13:$D$32,"2nd Wednesday",'2) Income'!$F$13:$F$32,"&lt;="&amp;$A829),0)))</f>
        <v/>
      </c>
      <c r="AD829" s="8" t="str">
        <f>IF(A829="","",IF(COUNTIF('2) Income'!$D$13:$D$32,"3rd Wednesday")=0,0,IF(A829=(A829-DAY(A829)+1+3*7-WEEKDAY(A829-DAY(A829)+8-4,1)),SUMIFS('2) Income'!$E$13:$E$32,'2) Income'!$D$13:$D$32,"3rd Wednesday",'2) Income'!$F$13:$F$32,"&lt;="&amp;$A829),0)))</f>
        <v/>
      </c>
      <c r="AE829" s="8" t="str">
        <f>IF(A829="","",IF(COUNTIF('2) Income'!$D$13:$D$32,"4th Wednesday")=0,0,IF(A829=(A829-DAY(A829)+1+4*7-WEEKDAY(A829-DAY(A829)+8-4,1)),SUMIFS('2) Income'!$E$13:$E$32,'2) Income'!$D$13:$D$32,"4th Wednesday",'2) Income'!$F$13:$F$32,"&lt;="&amp;$A829),0)))</f>
        <v/>
      </c>
      <c r="AF829" s="8" t="str" cm="1">
        <f t="array" ref="AF829">IF(A829="","",IF(COUNTIF('2) Income'!$D$13:$D$32,"Every 4 Weeks")=0,0,SUMPRODUCT(--(IFERROR(MOD(A829-'2) Income'!$F$13:$F$32,28),1)=0),--('2) Income'!$D$13:$D$32="Every 4 Weeks"),--('2) Income'!$F$13:$F$32&lt;=A829),'2) Income'!$E$13:$E$32)))</f>
        <v/>
      </c>
      <c r="AG829" s="8" t="str">
        <f>IF(A829="","",IF(COUNTIF('2) Income'!$D$13:$D$32,"Monthly")=0,0,IF(B829="N",SUMIFS('2) Income'!$E$13:$E$32,'2) Income'!$D$13:$D$32,"monthly",'2) Income'!$F$13:$F$32,"&lt;="&amp;$A829,'2) Income'!$I$13:$I$32,DAY(A829)),SUMIFS('2) Income'!$E$13:$E$32,'2) Income'!$D$13:$D$32,"monthly",'2) Income'!$F$13:$F$32,"&lt;="&amp;$A829,'2) Income'!$I$13:$I$32,"&gt;="&amp;DAY(A829)))))</f>
        <v/>
      </c>
      <c r="AH829" s="8" t="str" cm="1">
        <f t="array" ref="AH829">IF(A829="","",IF(COUNTIF('2) Income'!$D$13:$D$32,"Yearly")=0,0,SUMPRODUCT(--('2) Income'!$D$13:$D$32="Yearly"),--('2) Income'!$F$13:$F$32&lt;=A829),IF(B829="N",--('2) Income'!$I$13:$I$32=DAY(A829)),--('2) Income'!$I$13:$I$32&gt;=DAY(A829))),--(IFERROR(MOD('2) Income'!$H$13:$H$32-MONTH(A829)+12,12),1)=0),'2) Income'!$E$13:$E$32)))</f>
        <v/>
      </c>
      <c r="AI829" s="8" t="str">
        <f>IF(A829="","",IF(COUNTIF('2) Income'!$D$13:$D$32,"one-time")=0,0,SUMIFS('2) Income'!$E$13:$E$32,'2) Income'!$D$13:$D$32,"one-time",'2) Income'!$F$13:$F$32,"="&amp;$A829)))</f>
        <v/>
      </c>
      <c r="AJ829" s="9" t="str">
        <f t="shared" si="61"/>
        <v/>
      </c>
    </row>
    <row r="830" spans="1:36">
      <c r="A830" s="7" t="str">
        <f>IF(A829="","",IF(A829+1&lt;='1) Period'!$E$21,A829+1,""))</f>
        <v/>
      </c>
      <c r="B830" s="7" t="e">
        <f t="shared" si="62"/>
        <v>#VALUE!</v>
      </c>
      <c r="C830" t="e">
        <f t="shared" si="63"/>
        <v>#VALUE!</v>
      </c>
      <c r="D830" s="8" t="str">
        <f>IF(A830="","",IF(TEXT(A830,"dddd")='4) Happy Money'!$E$23,WAllowance,0))</f>
        <v/>
      </c>
      <c r="E830" s="8" t="str">
        <f>IF(A830="","",IF(B830="N",SUMIF(TMonthly[Day of the Month],DAY(A830),TMonthly[Amount]),SUMIF(TMonthly[Day of the Month],"&gt;="&amp;DAY(A830),TMonthly[Amount])))</f>
        <v/>
      </c>
      <c r="F830" s="8" t="str" cm="1">
        <f t="array" ref="F830">IF(A830="","",SUMPRODUCT(--(TYearly[Due Date]&lt;=A830),IF(B830="N",--(TYearly[Day]=DAY(A830)),--(TYearly[Day]&gt;=DAY(A830))),--(IFERROR(MOD(TYearly[Month]-MONTH(A830)+12,12),1)=0),TYearly[Amount]))</f>
        <v/>
      </c>
      <c r="G830" s="8" t="str">
        <f>IF(A830="","",SUMIF(TOneTime[Due Date],A830,TOneTime[Amount]))</f>
        <v/>
      </c>
      <c r="H830" s="8" t="str" cm="1">
        <f t="array" ref="H830">IF(A830="","",IF(COUNTIF(TOther[Frequency],$H$1)=0,0,SUMPRODUCT(--(IFERROR(MOD(A830-TOther[Start Date],7),1)=0),--(TOther[Frequency]=$H$1),--(TOther[Start Date]&lt;=A830),--(TOther[End Date Calc]&gt;=A830),TOther[Amount])))</f>
        <v/>
      </c>
      <c r="I830" s="8" t="str" cm="1">
        <f t="array" ref="I830">IF(A830="","",IF(COUNTIF(TOther[Frequency],$I$1)=0,0,SUMPRODUCT(--(IFERROR(MOD(A830-TOther[Start Date],14),1)=0),--(TOther[Frequency]=$I$1),--(TOther[Start Date]&lt;=A830),--(TOther[End Date Calc]&gt;=A830),TOther[Amount])))</f>
        <v/>
      </c>
      <c r="J830" s="8" t="str">
        <f>IF(A830="","",IF(COUNTIF(TOther[Frequency],$J$1)=0,0,IF(OR(DAY(A830)=1,DAY(A830)=15),SUMIFS(TOther[Amount],TOther[Frequency],$J$1,TOther[Start Date],"&lt;="&amp;$A830,TOther[End Date Calc],"&gt;="&amp;A830),0)))</f>
        <v/>
      </c>
      <c r="K830" s="8" t="str">
        <f>IF(A830="","",IF(COUNTIF(TOther[Frequency],$K$1)=0,0,IF(A830=(A830-DAY(A830)+1+2*7-WEEKDAY(A830-DAY(A830)+8-4,1)),SUMIFS(TOther[Amount],TOther[Frequency],$K$1,TOther[Start Date],"&lt;="&amp;$A830,TOther[End Date Calc],"&gt;="&amp;A830),0)))</f>
        <v/>
      </c>
      <c r="L830" s="8" t="str">
        <f>IF(A830="","",IF(COUNTIF(TOther[Frequency],$L$1)=0,0,IF(A830=(A830-DAY(A830)+1+3*7-WEEKDAY(A830-DAY(A830)+8-4,1)),SUMIFS(TOther[Amount],TOther[Frequency],$L$1,TOther[Start Date],"&lt;="&amp;$A830,TOther[End Date Calc],"&gt;="&amp;A830),0)))</f>
        <v/>
      </c>
      <c r="M830" s="8" t="str">
        <f>IF(A830="","",IF(COUNTIF(TOther[Frequency],$M$1)=0,0,IF(A830=(A830-DAY(A830)+1+4*7-WEEKDAY(A830-DAY(A830)+8-4,1)),SUMIFS(TOther[Amount],TOther[Frequency],$M$1,TOther[Start Date],"&lt;="&amp;$A830,TOther[End Date Calc],"&gt;="&amp;A830),0)))</f>
        <v/>
      </c>
      <c r="N830" s="8" t="str" cm="1">
        <f t="array" ref="N830">IF(A830="","",IF(COUNTIF(TOther[Frequency],$N$1)=0,0,SUMPRODUCT(--(IFERROR(MOD(A830-TOther[Start Date],28),1)=0),--(TOther[Frequency]=$N$1),--(TOther[Start Date]&lt;=A830),--(TOther[End Date Calc]&gt;=A830),TOther[Amount])))</f>
        <v/>
      </c>
      <c r="O830" s="8" t="str" cm="1">
        <f t="array" ref="O830">IF(A830="","",IF(COUNTIF(TOther[Frequency],$O$1)=0,0,SUMPRODUCT(--(IFERROR(MOD(A830-TOther[Start Date],42),1)=0),--(TOther[Frequency]=$O$1),--(TOther[Start Date]&lt;=A830),--(TOther[End Date Calc]&gt;=A830),TOther[Amount])))</f>
        <v/>
      </c>
      <c r="P830" s="8" t="str" cm="1">
        <f t="array" ref="P830">IF(A830="","",IF(COUNTIF(TOther[Frequency],$P$1)=0,0,SUMPRODUCT(--(IFERROR(MOD(A830-TOther[Start Date],56),1)=0),--(TOther[Frequency]=$P$1),--(TOther[Start Date]&lt;=A830),--(TOther[End Date Calc]&gt;=A830),TOther[Amount])))</f>
        <v/>
      </c>
      <c r="Q830" s="8" t="str">
        <f>IF(A830="","",IF(COUNTIF(TOther[Frequency],$Q$1)=0,0,IF(B830="N",SUMIFS(TOther[Amount],TOther[Frequency],$Q$1,TOther[Start Date],"&lt;="&amp;$A830,TOther[End Date Calc],"&gt;="&amp;A830,TOther[Start Day],DAY(A830)),SUMIFS(TOther[Amount],TOther[Frequency],$Q$1,TOther[Start Date],"&lt;="&amp;$A830,TOther[End Date Calc],"&gt;="&amp;A830,TOther[Start Day],"&gt;="&amp;DAY(A830)))))</f>
        <v/>
      </c>
      <c r="R830" s="8" t="str" cm="1">
        <f t="array" ref="R830">IF(A830="","",IF(COUNTIF(TOther[Frequency],R$1)=0,0,SUMPRODUCT(--(TOther[Frequency]=R$1),--(TOther[Start Date]&lt;=A830),--(TOther[End Date Calc]&gt;=A830),IF(B830="N",--(TOther[Start Day]=DAY(A830)),--(TOther[Start Day]&gt;=DAY(A830))),--(IFERROR(MOD(TOther[Start Month]-MONTH(A830)+2,2),1)=0),TOther[Amount])))</f>
        <v/>
      </c>
      <c r="S830" s="8" t="str" cm="1">
        <f t="array" ref="S830">IF(A830="","",IF(COUNTIF(TOther[Frequency],S$1)=0,0,SUMPRODUCT(--(TOther[Frequency]=S$1),--(TOther[Start Date]&lt;=A830),--(TOther[End Date Calc]&gt;=A830),IF(B830="N",--(TOther[Start Day]=DAY(A830)),--(TOther[Start Day]&gt;=DAY(A830))),--(IFERROR(MOD(TOther[Start Month]-MONTH(A830)+3,3),1)=0),TOther[Amount])))</f>
        <v/>
      </c>
      <c r="T830" s="8" t="str" cm="1">
        <f t="array" ref="T830">IF($A830="","",IF(COUNTIF(TOther[Frequency],T$1)=0,0,SUMPRODUCT(--(TOther[Frequency]=T$1),--(TOther[Start Date]&lt;=$A830),--(TOther[End Date Calc]&gt;=$A830),IF($B830="N",--(TOther[Start Day]=DAY($A830)),--(TOther[Start Day]&gt;=DAY($A830))),--(IFERROR(MOD(TOther[Start Month]-MONTH($A830)+4,4),1)=0),TOther[Amount])))</f>
        <v/>
      </c>
      <c r="U830" s="8" t="str" cm="1">
        <f t="array" ref="U830">IF(A830="","",IF(COUNTIF(TOther[Frequency],$U$1)=0,0,SUMPRODUCT(--(TOther[Frequency]=$U$1),--(TOther[Start Date]&lt;=A830),--(TOther[End Date Calc]&gt;=A830),IF(B830="N",--(TOther[Start Day]=DAY(A830)),--(TOther[Start Day]&gt;=DAY(A830))),--(IFERROR(MOD(TOther[Start Month]-MONTH(A830)+6,6),1)=0),TOther[Amount])))</f>
        <v/>
      </c>
      <c r="V830" s="8" t="str" cm="1">
        <f t="array" ref="V830">IF(A830="","",IF(COUNTIF(TOther[Frequency],$V$1)=0,0,SUMPRODUCT(--(TOther[Frequency]=$V$1),--(TOther[Start Date]&lt;=A830),--(TOther[End Date Calc]&gt;=A830),IF(B830="N",--(TOther[Start Day]=DAY(A830)),--(TOther[Start Day]&gt;=DAY(A830))),--(IFERROR(MOD(TOther[Start Month]-MONTH(A830)+12,12),1)=0),TOther[Amount])))</f>
        <v/>
      </c>
      <c r="W830" s="8" t="str">
        <f>IF(A830="","",SUMIFS(TOther[Amount],TOther[Start Date],A830,TOther[Frequency],$W$1))</f>
        <v/>
      </c>
      <c r="X830" s="9" t="str">
        <f t="shared" si="60"/>
        <v/>
      </c>
      <c r="Y830" s="9" t="str">
        <f t="shared" si="64"/>
        <v/>
      </c>
      <c r="Z830" s="8" t="str" cm="1">
        <f t="array" ref="Z830">IF(A830="","",IF(COUNTIF('2) Income'!$D$13:$D$32,"Weekly")=0,0,SUMPRODUCT(--(IFERROR(MOD(A830-'2) Income'!$F$13:$F$32,7),1)=0),--('2) Income'!$D$13:$D$32="Weekly"),--('2) Income'!$F$13:$F$32&lt;=A830),'2) Income'!$E$13:$E$32)))</f>
        <v/>
      </c>
      <c r="AA830" s="8" t="str" cm="1">
        <f t="array" ref="AA830">IF(A830="","",IF(COUNTIF('2) Income'!$D$13:$D$32,"Every Other Week")=0,0,SUMPRODUCT(--(IFERROR(MOD(A830-'2) Income'!$F$13:$F$32,14),1)=0),--('2) Income'!$D$13:$D$32="Every Other Week"),--('2) Income'!$F$13:$F$32&lt;=A830),'2) Income'!$E$13:$E$32)))</f>
        <v/>
      </c>
      <c r="AB830" s="8" t="str">
        <f>IF(A830="","",IF(COUNTIF('2) Income'!$D$13:$D$32,"1st and 15th")=0,0,IF(OR(DAY(A830)=1,DAY(A830)=15),SUMIFS('2) Income'!$E$13:$E$32,'2) Income'!$D$13:$D$32,"1st and 15th",'2) Income'!$F$13:$F$32,"&lt;="&amp;$A830),0)))</f>
        <v/>
      </c>
      <c r="AC830" s="8" t="str">
        <f>IF(A830="","",IF(COUNTIF('2) Income'!$D$13:$D$32,"2nd Wednesday")=0,0,IF(A830=(A830-DAY(A830)+1+2*7-WEEKDAY(A830-DAY(A830)+8-4,1)),SUMIFS('2) Income'!$E$13:$E$32,'2) Income'!$D$13:$D$32,"2nd Wednesday",'2) Income'!$F$13:$F$32,"&lt;="&amp;$A830),0)))</f>
        <v/>
      </c>
      <c r="AD830" s="8" t="str">
        <f>IF(A830="","",IF(COUNTIF('2) Income'!$D$13:$D$32,"3rd Wednesday")=0,0,IF(A830=(A830-DAY(A830)+1+3*7-WEEKDAY(A830-DAY(A830)+8-4,1)),SUMIFS('2) Income'!$E$13:$E$32,'2) Income'!$D$13:$D$32,"3rd Wednesday",'2) Income'!$F$13:$F$32,"&lt;="&amp;$A830),0)))</f>
        <v/>
      </c>
      <c r="AE830" s="8" t="str">
        <f>IF(A830="","",IF(COUNTIF('2) Income'!$D$13:$D$32,"4th Wednesday")=0,0,IF(A830=(A830-DAY(A830)+1+4*7-WEEKDAY(A830-DAY(A830)+8-4,1)),SUMIFS('2) Income'!$E$13:$E$32,'2) Income'!$D$13:$D$32,"4th Wednesday",'2) Income'!$F$13:$F$32,"&lt;="&amp;$A830),0)))</f>
        <v/>
      </c>
      <c r="AF830" s="8" t="str" cm="1">
        <f t="array" ref="AF830">IF(A830="","",IF(COUNTIF('2) Income'!$D$13:$D$32,"Every 4 Weeks")=0,0,SUMPRODUCT(--(IFERROR(MOD(A830-'2) Income'!$F$13:$F$32,28),1)=0),--('2) Income'!$D$13:$D$32="Every 4 Weeks"),--('2) Income'!$F$13:$F$32&lt;=A830),'2) Income'!$E$13:$E$32)))</f>
        <v/>
      </c>
      <c r="AG830" s="8" t="str">
        <f>IF(A830="","",IF(COUNTIF('2) Income'!$D$13:$D$32,"Monthly")=0,0,IF(B830="N",SUMIFS('2) Income'!$E$13:$E$32,'2) Income'!$D$13:$D$32,"monthly",'2) Income'!$F$13:$F$32,"&lt;="&amp;$A830,'2) Income'!$I$13:$I$32,DAY(A830)),SUMIFS('2) Income'!$E$13:$E$32,'2) Income'!$D$13:$D$32,"monthly",'2) Income'!$F$13:$F$32,"&lt;="&amp;$A830,'2) Income'!$I$13:$I$32,"&gt;="&amp;DAY(A830)))))</f>
        <v/>
      </c>
      <c r="AH830" s="8" t="str" cm="1">
        <f t="array" ref="AH830">IF(A830="","",IF(COUNTIF('2) Income'!$D$13:$D$32,"Yearly")=0,0,SUMPRODUCT(--('2) Income'!$D$13:$D$32="Yearly"),--('2) Income'!$F$13:$F$32&lt;=A830),IF(B830="N",--('2) Income'!$I$13:$I$32=DAY(A830)),--('2) Income'!$I$13:$I$32&gt;=DAY(A830))),--(IFERROR(MOD('2) Income'!$H$13:$H$32-MONTH(A830)+12,12),1)=0),'2) Income'!$E$13:$E$32)))</f>
        <v/>
      </c>
      <c r="AI830" s="8" t="str">
        <f>IF(A830="","",IF(COUNTIF('2) Income'!$D$13:$D$32,"one-time")=0,0,SUMIFS('2) Income'!$E$13:$E$32,'2) Income'!$D$13:$D$32,"one-time",'2) Income'!$F$13:$F$32,"="&amp;$A830)))</f>
        <v/>
      </c>
      <c r="AJ830" s="9" t="str">
        <f t="shared" si="61"/>
        <v/>
      </c>
    </row>
    <row r="831" spans="1:36">
      <c r="A831" s="7" t="str">
        <f>IF(A830="","",IF(A830+1&lt;='1) Period'!$E$21,A830+1,""))</f>
        <v/>
      </c>
      <c r="B831" s="7" t="e">
        <f t="shared" si="62"/>
        <v>#VALUE!</v>
      </c>
      <c r="C831" t="e">
        <f t="shared" si="63"/>
        <v>#VALUE!</v>
      </c>
      <c r="D831" s="8" t="str">
        <f>IF(A831="","",IF(TEXT(A831,"dddd")='4) Happy Money'!$E$23,WAllowance,0))</f>
        <v/>
      </c>
      <c r="E831" s="8" t="str">
        <f>IF(A831="","",IF(B831="N",SUMIF(TMonthly[Day of the Month],DAY(A831),TMonthly[Amount]),SUMIF(TMonthly[Day of the Month],"&gt;="&amp;DAY(A831),TMonthly[Amount])))</f>
        <v/>
      </c>
      <c r="F831" s="8" t="str" cm="1">
        <f t="array" ref="F831">IF(A831="","",SUMPRODUCT(--(TYearly[Due Date]&lt;=A831),IF(B831="N",--(TYearly[Day]=DAY(A831)),--(TYearly[Day]&gt;=DAY(A831))),--(IFERROR(MOD(TYearly[Month]-MONTH(A831)+12,12),1)=0),TYearly[Amount]))</f>
        <v/>
      </c>
      <c r="G831" s="8" t="str">
        <f>IF(A831="","",SUMIF(TOneTime[Due Date],A831,TOneTime[Amount]))</f>
        <v/>
      </c>
      <c r="H831" s="8" t="str" cm="1">
        <f t="array" ref="H831">IF(A831="","",IF(COUNTIF(TOther[Frequency],$H$1)=0,0,SUMPRODUCT(--(IFERROR(MOD(A831-TOther[Start Date],7),1)=0),--(TOther[Frequency]=$H$1),--(TOther[Start Date]&lt;=A831),--(TOther[End Date Calc]&gt;=A831),TOther[Amount])))</f>
        <v/>
      </c>
      <c r="I831" s="8" t="str" cm="1">
        <f t="array" ref="I831">IF(A831="","",IF(COUNTIF(TOther[Frequency],$I$1)=0,0,SUMPRODUCT(--(IFERROR(MOD(A831-TOther[Start Date],14),1)=0),--(TOther[Frequency]=$I$1),--(TOther[Start Date]&lt;=A831),--(TOther[End Date Calc]&gt;=A831),TOther[Amount])))</f>
        <v/>
      </c>
      <c r="J831" s="8" t="str">
        <f>IF(A831="","",IF(COUNTIF(TOther[Frequency],$J$1)=0,0,IF(OR(DAY(A831)=1,DAY(A831)=15),SUMIFS(TOther[Amount],TOther[Frequency],$J$1,TOther[Start Date],"&lt;="&amp;$A831,TOther[End Date Calc],"&gt;="&amp;A831),0)))</f>
        <v/>
      </c>
      <c r="K831" s="8" t="str">
        <f>IF(A831="","",IF(COUNTIF(TOther[Frequency],$K$1)=0,0,IF(A831=(A831-DAY(A831)+1+2*7-WEEKDAY(A831-DAY(A831)+8-4,1)),SUMIFS(TOther[Amount],TOther[Frequency],$K$1,TOther[Start Date],"&lt;="&amp;$A831,TOther[End Date Calc],"&gt;="&amp;A831),0)))</f>
        <v/>
      </c>
      <c r="L831" s="8" t="str">
        <f>IF(A831="","",IF(COUNTIF(TOther[Frequency],$L$1)=0,0,IF(A831=(A831-DAY(A831)+1+3*7-WEEKDAY(A831-DAY(A831)+8-4,1)),SUMIFS(TOther[Amount],TOther[Frequency],$L$1,TOther[Start Date],"&lt;="&amp;$A831,TOther[End Date Calc],"&gt;="&amp;A831),0)))</f>
        <v/>
      </c>
      <c r="M831" s="8" t="str">
        <f>IF(A831="","",IF(COUNTIF(TOther[Frequency],$M$1)=0,0,IF(A831=(A831-DAY(A831)+1+4*7-WEEKDAY(A831-DAY(A831)+8-4,1)),SUMIFS(TOther[Amount],TOther[Frequency],$M$1,TOther[Start Date],"&lt;="&amp;$A831,TOther[End Date Calc],"&gt;="&amp;A831),0)))</f>
        <v/>
      </c>
      <c r="N831" s="8" t="str" cm="1">
        <f t="array" ref="N831">IF(A831="","",IF(COUNTIF(TOther[Frequency],$N$1)=0,0,SUMPRODUCT(--(IFERROR(MOD(A831-TOther[Start Date],28),1)=0),--(TOther[Frequency]=$N$1),--(TOther[Start Date]&lt;=A831),--(TOther[End Date Calc]&gt;=A831),TOther[Amount])))</f>
        <v/>
      </c>
      <c r="O831" s="8" t="str" cm="1">
        <f t="array" ref="O831">IF(A831="","",IF(COUNTIF(TOther[Frequency],$O$1)=0,0,SUMPRODUCT(--(IFERROR(MOD(A831-TOther[Start Date],42),1)=0),--(TOther[Frequency]=$O$1),--(TOther[Start Date]&lt;=A831),--(TOther[End Date Calc]&gt;=A831),TOther[Amount])))</f>
        <v/>
      </c>
      <c r="P831" s="8" t="str" cm="1">
        <f t="array" ref="P831">IF(A831="","",IF(COUNTIF(TOther[Frequency],$P$1)=0,0,SUMPRODUCT(--(IFERROR(MOD(A831-TOther[Start Date],56),1)=0),--(TOther[Frequency]=$P$1),--(TOther[Start Date]&lt;=A831),--(TOther[End Date Calc]&gt;=A831),TOther[Amount])))</f>
        <v/>
      </c>
      <c r="Q831" s="8" t="str">
        <f>IF(A831="","",IF(COUNTIF(TOther[Frequency],$Q$1)=0,0,IF(B831="N",SUMIFS(TOther[Amount],TOther[Frequency],$Q$1,TOther[Start Date],"&lt;="&amp;$A831,TOther[End Date Calc],"&gt;="&amp;A831,TOther[Start Day],DAY(A831)),SUMIFS(TOther[Amount],TOther[Frequency],$Q$1,TOther[Start Date],"&lt;="&amp;$A831,TOther[End Date Calc],"&gt;="&amp;A831,TOther[Start Day],"&gt;="&amp;DAY(A831)))))</f>
        <v/>
      </c>
      <c r="R831" s="8" t="str" cm="1">
        <f t="array" ref="R831">IF(A831="","",IF(COUNTIF(TOther[Frequency],R$1)=0,0,SUMPRODUCT(--(TOther[Frequency]=R$1),--(TOther[Start Date]&lt;=A831),--(TOther[End Date Calc]&gt;=A831),IF(B831="N",--(TOther[Start Day]=DAY(A831)),--(TOther[Start Day]&gt;=DAY(A831))),--(IFERROR(MOD(TOther[Start Month]-MONTH(A831)+2,2),1)=0),TOther[Amount])))</f>
        <v/>
      </c>
      <c r="S831" s="8" t="str" cm="1">
        <f t="array" ref="S831">IF(A831="","",IF(COUNTIF(TOther[Frequency],S$1)=0,0,SUMPRODUCT(--(TOther[Frequency]=S$1),--(TOther[Start Date]&lt;=A831),--(TOther[End Date Calc]&gt;=A831),IF(B831="N",--(TOther[Start Day]=DAY(A831)),--(TOther[Start Day]&gt;=DAY(A831))),--(IFERROR(MOD(TOther[Start Month]-MONTH(A831)+3,3),1)=0),TOther[Amount])))</f>
        <v/>
      </c>
      <c r="T831" s="8" t="str" cm="1">
        <f t="array" ref="T831">IF($A831="","",IF(COUNTIF(TOther[Frequency],T$1)=0,0,SUMPRODUCT(--(TOther[Frequency]=T$1),--(TOther[Start Date]&lt;=$A831),--(TOther[End Date Calc]&gt;=$A831),IF($B831="N",--(TOther[Start Day]=DAY($A831)),--(TOther[Start Day]&gt;=DAY($A831))),--(IFERROR(MOD(TOther[Start Month]-MONTH($A831)+4,4),1)=0),TOther[Amount])))</f>
        <v/>
      </c>
      <c r="U831" s="8" t="str" cm="1">
        <f t="array" ref="U831">IF(A831="","",IF(COUNTIF(TOther[Frequency],$U$1)=0,0,SUMPRODUCT(--(TOther[Frequency]=$U$1),--(TOther[Start Date]&lt;=A831),--(TOther[End Date Calc]&gt;=A831),IF(B831="N",--(TOther[Start Day]=DAY(A831)),--(TOther[Start Day]&gt;=DAY(A831))),--(IFERROR(MOD(TOther[Start Month]-MONTH(A831)+6,6),1)=0),TOther[Amount])))</f>
        <v/>
      </c>
      <c r="V831" s="8" t="str" cm="1">
        <f t="array" ref="V831">IF(A831="","",IF(COUNTIF(TOther[Frequency],$V$1)=0,0,SUMPRODUCT(--(TOther[Frequency]=$V$1),--(TOther[Start Date]&lt;=A831),--(TOther[End Date Calc]&gt;=A831),IF(B831="N",--(TOther[Start Day]=DAY(A831)),--(TOther[Start Day]&gt;=DAY(A831))),--(IFERROR(MOD(TOther[Start Month]-MONTH(A831)+12,12),1)=0),TOther[Amount])))</f>
        <v/>
      </c>
      <c r="W831" s="8" t="str">
        <f>IF(A831="","",SUMIFS(TOther[Amount],TOther[Start Date],A831,TOther[Frequency],$W$1))</f>
        <v/>
      </c>
      <c r="X831" s="9" t="str">
        <f t="shared" si="60"/>
        <v/>
      </c>
      <c r="Y831" s="9" t="str">
        <f t="shared" si="64"/>
        <v/>
      </c>
      <c r="Z831" s="8" t="str" cm="1">
        <f t="array" ref="Z831">IF(A831="","",IF(COUNTIF('2) Income'!$D$13:$D$32,"Weekly")=0,0,SUMPRODUCT(--(IFERROR(MOD(A831-'2) Income'!$F$13:$F$32,7),1)=0),--('2) Income'!$D$13:$D$32="Weekly"),--('2) Income'!$F$13:$F$32&lt;=A831),'2) Income'!$E$13:$E$32)))</f>
        <v/>
      </c>
      <c r="AA831" s="8" t="str" cm="1">
        <f t="array" ref="AA831">IF(A831="","",IF(COUNTIF('2) Income'!$D$13:$D$32,"Every Other Week")=0,0,SUMPRODUCT(--(IFERROR(MOD(A831-'2) Income'!$F$13:$F$32,14),1)=0),--('2) Income'!$D$13:$D$32="Every Other Week"),--('2) Income'!$F$13:$F$32&lt;=A831),'2) Income'!$E$13:$E$32)))</f>
        <v/>
      </c>
      <c r="AB831" s="8" t="str">
        <f>IF(A831="","",IF(COUNTIF('2) Income'!$D$13:$D$32,"1st and 15th")=0,0,IF(OR(DAY(A831)=1,DAY(A831)=15),SUMIFS('2) Income'!$E$13:$E$32,'2) Income'!$D$13:$D$32,"1st and 15th",'2) Income'!$F$13:$F$32,"&lt;="&amp;$A831),0)))</f>
        <v/>
      </c>
      <c r="AC831" s="8" t="str">
        <f>IF(A831="","",IF(COUNTIF('2) Income'!$D$13:$D$32,"2nd Wednesday")=0,0,IF(A831=(A831-DAY(A831)+1+2*7-WEEKDAY(A831-DAY(A831)+8-4,1)),SUMIFS('2) Income'!$E$13:$E$32,'2) Income'!$D$13:$D$32,"2nd Wednesday",'2) Income'!$F$13:$F$32,"&lt;="&amp;$A831),0)))</f>
        <v/>
      </c>
      <c r="AD831" s="8" t="str">
        <f>IF(A831="","",IF(COUNTIF('2) Income'!$D$13:$D$32,"3rd Wednesday")=0,0,IF(A831=(A831-DAY(A831)+1+3*7-WEEKDAY(A831-DAY(A831)+8-4,1)),SUMIFS('2) Income'!$E$13:$E$32,'2) Income'!$D$13:$D$32,"3rd Wednesday",'2) Income'!$F$13:$F$32,"&lt;="&amp;$A831),0)))</f>
        <v/>
      </c>
      <c r="AE831" s="8" t="str">
        <f>IF(A831="","",IF(COUNTIF('2) Income'!$D$13:$D$32,"4th Wednesday")=0,0,IF(A831=(A831-DAY(A831)+1+4*7-WEEKDAY(A831-DAY(A831)+8-4,1)),SUMIFS('2) Income'!$E$13:$E$32,'2) Income'!$D$13:$D$32,"4th Wednesday",'2) Income'!$F$13:$F$32,"&lt;="&amp;$A831),0)))</f>
        <v/>
      </c>
      <c r="AF831" s="8" t="str" cm="1">
        <f t="array" ref="AF831">IF(A831="","",IF(COUNTIF('2) Income'!$D$13:$D$32,"Every 4 Weeks")=0,0,SUMPRODUCT(--(IFERROR(MOD(A831-'2) Income'!$F$13:$F$32,28),1)=0),--('2) Income'!$D$13:$D$32="Every 4 Weeks"),--('2) Income'!$F$13:$F$32&lt;=A831),'2) Income'!$E$13:$E$32)))</f>
        <v/>
      </c>
      <c r="AG831" s="8" t="str">
        <f>IF(A831="","",IF(COUNTIF('2) Income'!$D$13:$D$32,"Monthly")=0,0,IF(B831="N",SUMIFS('2) Income'!$E$13:$E$32,'2) Income'!$D$13:$D$32,"monthly",'2) Income'!$F$13:$F$32,"&lt;="&amp;$A831,'2) Income'!$I$13:$I$32,DAY(A831)),SUMIFS('2) Income'!$E$13:$E$32,'2) Income'!$D$13:$D$32,"monthly",'2) Income'!$F$13:$F$32,"&lt;="&amp;$A831,'2) Income'!$I$13:$I$32,"&gt;="&amp;DAY(A831)))))</f>
        <v/>
      </c>
      <c r="AH831" s="8" t="str" cm="1">
        <f t="array" ref="AH831">IF(A831="","",IF(COUNTIF('2) Income'!$D$13:$D$32,"Yearly")=0,0,SUMPRODUCT(--('2) Income'!$D$13:$D$32="Yearly"),--('2) Income'!$F$13:$F$32&lt;=A831),IF(B831="N",--('2) Income'!$I$13:$I$32=DAY(A831)),--('2) Income'!$I$13:$I$32&gt;=DAY(A831))),--(IFERROR(MOD('2) Income'!$H$13:$H$32-MONTH(A831)+12,12),1)=0),'2) Income'!$E$13:$E$32)))</f>
        <v/>
      </c>
      <c r="AI831" s="8" t="str">
        <f>IF(A831="","",IF(COUNTIF('2) Income'!$D$13:$D$32,"one-time")=0,0,SUMIFS('2) Income'!$E$13:$E$32,'2) Income'!$D$13:$D$32,"one-time",'2) Income'!$F$13:$F$32,"="&amp;$A831)))</f>
        <v/>
      </c>
      <c r="AJ831" s="9" t="str">
        <f t="shared" si="61"/>
        <v/>
      </c>
    </row>
    <row r="832" spans="1:36">
      <c r="A832" s="7" t="str">
        <f>IF(A831="","",IF(A831+1&lt;='1) Period'!$E$21,A831+1,""))</f>
        <v/>
      </c>
      <c r="B832" s="7" t="e">
        <f t="shared" si="62"/>
        <v>#VALUE!</v>
      </c>
      <c r="C832" t="e">
        <f t="shared" si="63"/>
        <v>#VALUE!</v>
      </c>
      <c r="D832" s="8" t="str">
        <f>IF(A832="","",IF(TEXT(A832,"dddd")='4) Happy Money'!$E$23,WAllowance,0))</f>
        <v/>
      </c>
      <c r="E832" s="8" t="str">
        <f>IF(A832="","",IF(B832="N",SUMIF(TMonthly[Day of the Month],DAY(A832),TMonthly[Amount]),SUMIF(TMonthly[Day of the Month],"&gt;="&amp;DAY(A832),TMonthly[Amount])))</f>
        <v/>
      </c>
      <c r="F832" s="8" t="str" cm="1">
        <f t="array" ref="F832">IF(A832="","",SUMPRODUCT(--(TYearly[Due Date]&lt;=A832),IF(B832="N",--(TYearly[Day]=DAY(A832)),--(TYearly[Day]&gt;=DAY(A832))),--(IFERROR(MOD(TYearly[Month]-MONTH(A832)+12,12),1)=0),TYearly[Amount]))</f>
        <v/>
      </c>
      <c r="G832" s="8" t="str">
        <f>IF(A832="","",SUMIF(TOneTime[Due Date],A832,TOneTime[Amount]))</f>
        <v/>
      </c>
      <c r="H832" s="8" t="str" cm="1">
        <f t="array" ref="H832">IF(A832="","",IF(COUNTIF(TOther[Frequency],$H$1)=0,0,SUMPRODUCT(--(IFERROR(MOD(A832-TOther[Start Date],7),1)=0),--(TOther[Frequency]=$H$1),--(TOther[Start Date]&lt;=A832),--(TOther[End Date Calc]&gt;=A832),TOther[Amount])))</f>
        <v/>
      </c>
      <c r="I832" s="8" t="str" cm="1">
        <f t="array" ref="I832">IF(A832="","",IF(COUNTIF(TOther[Frequency],$I$1)=0,0,SUMPRODUCT(--(IFERROR(MOD(A832-TOther[Start Date],14),1)=0),--(TOther[Frequency]=$I$1),--(TOther[Start Date]&lt;=A832),--(TOther[End Date Calc]&gt;=A832),TOther[Amount])))</f>
        <v/>
      </c>
      <c r="J832" s="8" t="str">
        <f>IF(A832="","",IF(COUNTIF(TOther[Frequency],$J$1)=0,0,IF(OR(DAY(A832)=1,DAY(A832)=15),SUMIFS(TOther[Amount],TOther[Frequency],$J$1,TOther[Start Date],"&lt;="&amp;$A832,TOther[End Date Calc],"&gt;="&amp;A832),0)))</f>
        <v/>
      </c>
      <c r="K832" s="8" t="str">
        <f>IF(A832="","",IF(COUNTIF(TOther[Frequency],$K$1)=0,0,IF(A832=(A832-DAY(A832)+1+2*7-WEEKDAY(A832-DAY(A832)+8-4,1)),SUMIFS(TOther[Amount],TOther[Frequency],$K$1,TOther[Start Date],"&lt;="&amp;$A832,TOther[End Date Calc],"&gt;="&amp;A832),0)))</f>
        <v/>
      </c>
      <c r="L832" s="8" t="str">
        <f>IF(A832="","",IF(COUNTIF(TOther[Frequency],$L$1)=0,0,IF(A832=(A832-DAY(A832)+1+3*7-WEEKDAY(A832-DAY(A832)+8-4,1)),SUMIFS(TOther[Amount],TOther[Frequency],$L$1,TOther[Start Date],"&lt;="&amp;$A832,TOther[End Date Calc],"&gt;="&amp;A832),0)))</f>
        <v/>
      </c>
      <c r="M832" s="8" t="str">
        <f>IF(A832="","",IF(COUNTIF(TOther[Frequency],$M$1)=0,0,IF(A832=(A832-DAY(A832)+1+4*7-WEEKDAY(A832-DAY(A832)+8-4,1)),SUMIFS(TOther[Amount],TOther[Frequency],$M$1,TOther[Start Date],"&lt;="&amp;$A832,TOther[End Date Calc],"&gt;="&amp;A832),0)))</f>
        <v/>
      </c>
      <c r="N832" s="8" t="str" cm="1">
        <f t="array" ref="N832">IF(A832="","",IF(COUNTIF(TOther[Frequency],$N$1)=0,0,SUMPRODUCT(--(IFERROR(MOD(A832-TOther[Start Date],28),1)=0),--(TOther[Frequency]=$N$1),--(TOther[Start Date]&lt;=A832),--(TOther[End Date Calc]&gt;=A832),TOther[Amount])))</f>
        <v/>
      </c>
      <c r="O832" s="8" t="str" cm="1">
        <f t="array" ref="O832">IF(A832="","",IF(COUNTIF(TOther[Frequency],$O$1)=0,0,SUMPRODUCT(--(IFERROR(MOD(A832-TOther[Start Date],42),1)=0),--(TOther[Frequency]=$O$1),--(TOther[Start Date]&lt;=A832),--(TOther[End Date Calc]&gt;=A832),TOther[Amount])))</f>
        <v/>
      </c>
      <c r="P832" s="8" t="str" cm="1">
        <f t="array" ref="P832">IF(A832="","",IF(COUNTIF(TOther[Frequency],$P$1)=0,0,SUMPRODUCT(--(IFERROR(MOD(A832-TOther[Start Date],56),1)=0),--(TOther[Frequency]=$P$1),--(TOther[Start Date]&lt;=A832),--(TOther[End Date Calc]&gt;=A832),TOther[Amount])))</f>
        <v/>
      </c>
      <c r="Q832" s="8" t="str">
        <f>IF(A832="","",IF(COUNTIF(TOther[Frequency],$Q$1)=0,0,IF(B832="N",SUMIFS(TOther[Amount],TOther[Frequency],$Q$1,TOther[Start Date],"&lt;="&amp;$A832,TOther[End Date Calc],"&gt;="&amp;A832,TOther[Start Day],DAY(A832)),SUMIFS(TOther[Amount],TOther[Frequency],$Q$1,TOther[Start Date],"&lt;="&amp;$A832,TOther[End Date Calc],"&gt;="&amp;A832,TOther[Start Day],"&gt;="&amp;DAY(A832)))))</f>
        <v/>
      </c>
      <c r="R832" s="8" t="str" cm="1">
        <f t="array" ref="R832">IF(A832="","",IF(COUNTIF(TOther[Frequency],R$1)=0,0,SUMPRODUCT(--(TOther[Frequency]=R$1),--(TOther[Start Date]&lt;=A832),--(TOther[End Date Calc]&gt;=A832),IF(B832="N",--(TOther[Start Day]=DAY(A832)),--(TOther[Start Day]&gt;=DAY(A832))),--(IFERROR(MOD(TOther[Start Month]-MONTH(A832)+2,2),1)=0),TOther[Amount])))</f>
        <v/>
      </c>
      <c r="S832" s="8" t="str" cm="1">
        <f t="array" ref="S832">IF(A832="","",IF(COUNTIF(TOther[Frequency],S$1)=0,0,SUMPRODUCT(--(TOther[Frequency]=S$1),--(TOther[Start Date]&lt;=A832),--(TOther[End Date Calc]&gt;=A832),IF(B832="N",--(TOther[Start Day]=DAY(A832)),--(TOther[Start Day]&gt;=DAY(A832))),--(IFERROR(MOD(TOther[Start Month]-MONTH(A832)+3,3),1)=0),TOther[Amount])))</f>
        <v/>
      </c>
      <c r="T832" s="8" t="str" cm="1">
        <f t="array" ref="T832">IF($A832="","",IF(COUNTIF(TOther[Frequency],T$1)=0,0,SUMPRODUCT(--(TOther[Frequency]=T$1),--(TOther[Start Date]&lt;=$A832),--(TOther[End Date Calc]&gt;=$A832),IF($B832="N",--(TOther[Start Day]=DAY($A832)),--(TOther[Start Day]&gt;=DAY($A832))),--(IFERROR(MOD(TOther[Start Month]-MONTH($A832)+4,4),1)=0),TOther[Amount])))</f>
        <v/>
      </c>
      <c r="U832" s="8" t="str" cm="1">
        <f t="array" ref="U832">IF(A832="","",IF(COUNTIF(TOther[Frequency],$U$1)=0,0,SUMPRODUCT(--(TOther[Frequency]=$U$1),--(TOther[Start Date]&lt;=A832),--(TOther[End Date Calc]&gt;=A832),IF(B832="N",--(TOther[Start Day]=DAY(A832)),--(TOther[Start Day]&gt;=DAY(A832))),--(IFERROR(MOD(TOther[Start Month]-MONTH(A832)+6,6),1)=0),TOther[Amount])))</f>
        <v/>
      </c>
      <c r="V832" s="8" t="str" cm="1">
        <f t="array" ref="V832">IF(A832="","",IF(COUNTIF(TOther[Frequency],$V$1)=0,0,SUMPRODUCT(--(TOther[Frequency]=$V$1),--(TOther[Start Date]&lt;=A832),--(TOther[End Date Calc]&gt;=A832),IF(B832="N",--(TOther[Start Day]=DAY(A832)),--(TOther[Start Day]&gt;=DAY(A832))),--(IFERROR(MOD(TOther[Start Month]-MONTH(A832)+12,12),1)=0),TOther[Amount])))</f>
        <v/>
      </c>
      <c r="W832" s="8" t="str">
        <f>IF(A832="","",SUMIFS(TOther[Amount],TOther[Start Date],A832,TOther[Frequency],$W$1))</f>
        <v/>
      </c>
      <c r="X832" s="9" t="str">
        <f t="shared" si="60"/>
        <v/>
      </c>
      <c r="Y832" s="9" t="str">
        <f t="shared" si="64"/>
        <v/>
      </c>
      <c r="Z832" s="8" t="str" cm="1">
        <f t="array" ref="Z832">IF(A832="","",IF(COUNTIF('2) Income'!$D$13:$D$32,"Weekly")=0,0,SUMPRODUCT(--(IFERROR(MOD(A832-'2) Income'!$F$13:$F$32,7),1)=0),--('2) Income'!$D$13:$D$32="Weekly"),--('2) Income'!$F$13:$F$32&lt;=A832),'2) Income'!$E$13:$E$32)))</f>
        <v/>
      </c>
      <c r="AA832" s="8" t="str" cm="1">
        <f t="array" ref="AA832">IF(A832="","",IF(COUNTIF('2) Income'!$D$13:$D$32,"Every Other Week")=0,0,SUMPRODUCT(--(IFERROR(MOD(A832-'2) Income'!$F$13:$F$32,14),1)=0),--('2) Income'!$D$13:$D$32="Every Other Week"),--('2) Income'!$F$13:$F$32&lt;=A832),'2) Income'!$E$13:$E$32)))</f>
        <v/>
      </c>
      <c r="AB832" s="8" t="str">
        <f>IF(A832="","",IF(COUNTIF('2) Income'!$D$13:$D$32,"1st and 15th")=0,0,IF(OR(DAY(A832)=1,DAY(A832)=15),SUMIFS('2) Income'!$E$13:$E$32,'2) Income'!$D$13:$D$32,"1st and 15th",'2) Income'!$F$13:$F$32,"&lt;="&amp;$A832),0)))</f>
        <v/>
      </c>
      <c r="AC832" s="8" t="str">
        <f>IF(A832="","",IF(COUNTIF('2) Income'!$D$13:$D$32,"2nd Wednesday")=0,0,IF(A832=(A832-DAY(A832)+1+2*7-WEEKDAY(A832-DAY(A832)+8-4,1)),SUMIFS('2) Income'!$E$13:$E$32,'2) Income'!$D$13:$D$32,"2nd Wednesday",'2) Income'!$F$13:$F$32,"&lt;="&amp;$A832),0)))</f>
        <v/>
      </c>
      <c r="AD832" s="8" t="str">
        <f>IF(A832="","",IF(COUNTIF('2) Income'!$D$13:$D$32,"3rd Wednesday")=0,0,IF(A832=(A832-DAY(A832)+1+3*7-WEEKDAY(A832-DAY(A832)+8-4,1)),SUMIFS('2) Income'!$E$13:$E$32,'2) Income'!$D$13:$D$32,"3rd Wednesday",'2) Income'!$F$13:$F$32,"&lt;="&amp;$A832),0)))</f>
        <v/>
      </c>
      <c r="AE832" s="8" t="str">
        <f>IF(A832="","",IF(COUNTIF('2) Income'!$D$13:$D$32,"4th Wednesday")=0,0,IF(A832=(A832-DAY(A832)+1+4*7-WEEKDAY(A832-DAY(A832)+8-4,1)),SUMIFS('2) Income'!$E$13:$E$32,'2) Income'!$D$13:$D$32,"4th Wednesday",'2) Income'!$F$13:$F$32,"&lt;="&amp;$A832),0)))</f>
        <v/>
      </c>
      <c r="AF832" s="8" t="str" cm="1">
        <f t="array" ref="AF832">IF(A832="","",IF(COUNTIF('2) Income'!$D$13:$D$32,"Every 4 Weeks")=0,0,SUMPRODUCT(--(IFERROR(MOD(A832-'2) Income'!$F$13:$F$32,28),1)=0),--('2) Income'!$D$13:$D$32="Every 4 Weeks"),--('2) Income'!$F$13:$F$32&lt;=A832),'2) Income'!$E$13:$E$32)))</f>
        <v/>
      </c>
      <c r="AG832" s="8" t="str">
        <f>IF(A832="","",IF(COUNTIF('2) Income'!$D$13:$D$32,"Monthly")=0,0,IF(B832="N",SUMIFS('2) Income'!$E$13:$E$32,'2) Income'!$D$13:$D$32,"monthly",'2) Income'!$F$13:$F$32,"&lt;="&amp;$A832,'2) Income'!$I$13:$I$32,DAY(A832)),SUMIFS('2) Income'!$E$13:$E$32,'2) Income'!$D$13:$D$32,"monthly",'2) Income'!$F$13:$F$32,"&lt;="&amp;$A832,'2) Income'!$I$13:$I$32,"&gt;="&amp;DAY(A832)))))</f>
        <v/>
      </c>
      <c r="AH832" s="8" t="str" cm="1">
        <f t="array" ref="AH832">IF(A832="","",IF(COUNTIF('2) Income'!$D$13:$D$32,"Yearly")=0,0,SUMPRODUCT(--('2) Income'!$D$13:$D$32="Yearly"),--('2) Income'!$F$13:$F$32&lt;=A832),IF(B832="N",--('2) Income'!$I$13:$I$32=DAY(A832)),--('2) Income'!$I$13:$I$32&gt;=DAY(A832))),--(IFERROR(MOD('2) Income'!$H$13:$H$32-MONTH(A832)+12,12),1)=0),'2) Income'!$E$13:$E$32)))</f>
        <v/>
      </c>
      <c r="AI832" s="8" t="str">
        <f>IF(A832="","",IF(COUNTIF('2) Income'!$D$13:$D$32,"one-time")=0,0,SUMIFS('2) Income'!$E$13:$E$32,'2) Income'!$D$13:$D$32,"one-time",'2) Income'!$F$13:$F$32,"="&amp;$A832)))</f>
        <v/>
      </c>
      <c r="AJ832" s="9" t="str">
        <f t="shared" si="61"/>
        <v/>
      </c>
    </row>
    <row r="833" spans="1:36">
      <c r="A833" s="7" t="str">
        <f>IF(A832="","",IF(A832+1&lt;='1) Period'!$E$21,A832+1,""))</f>
        <v/>
      </c>
      <c r="B833" s="7" t="e">
        <f t="shared" si="62"/>
        <v>#VALUE!</v>
      </c>
      <c r="C833" t="e">
        <f t="shared" si="63"/>
        <v>#VALUE!</v>
      </c>
      <c r="D833" s="8" t="str">
        <f>IF(A833="","",IF(TEXT(A833,"dddd")='4) Happy Money'!$E$23,WAllowance,0))</f>
        <v/>
      </c>
      <c r="E833" s="8" t="str">
        <f>IF(A833="","",IF(B833="N",SUMIF(TMonthly[Day of the Month],DAY(A833),TMonthly[Amount]),SUMIF(TMonthly[Day of the Month],"&gt;="&amp;DAY(A833),TMonthly[Amount])))</f>
        <v/>
      </c>
      <c r="F833" s="8" t="str" cm="1">
        <f t="array" ref="F833">IF(A833="","",SUMPRODUCT(--(TYearly[Due Date]&lt;=A833),IF(B833="N",--(TYearly[Day]=DAY(A833)),--(TYearly[Day]&gt;=DAY(A833))),--(IFERROR(MOD(TYearly[Month]-MONTH(A833)+12,12),1)=0),TYearly[Amount]))</f>
        <v/>
      </c>
      <c r="G833" s="8" t="str">
        <f>IF(A833="","",SUMIF(TOneTime[Due Date],A833,TOneTime[Amount]))</f>
        <v/>
      </c>
      <c r="H833" s="8" t="str" cm="1">
        <f t="array" ref="H833">IF(A833="","",IF(COUNTIF(TOther[Frequency],$H$1)=0,0,SUMPRODUCT(--(IFERROR(MOD(A833-TOther[Start Date],7),1)=0),--(TOther[Frequency]=$H$1),--(TOther[Start Date]&lt;=A833),--(TOther[End Date Calc]&gt;=A833),TOther[Amount])))</f>
        <v/>
      </c>
      <c r="I833" s="8" t="str" cm="1">
        <f t="array" ref="I833">IF(A833="","",IF(COUNTIF(TOther[Frequency],$I$1)=0,0,SUMPRODUCT(--(IFERROR(MOD(A833-TOther[Start Date],14),1)=0),--(TOther[Frequency]=$I$1),--(TOther[Start Date]&lt;=A833),--(TOther[End Date Calc]&gt;=A833),TOther[Amount])))</f>
        <v/>
      </c>
      <c r="J833" s="8" t="str">
        <f>IF(A833="","",IF(COUNTIF(TOther[Frequency],$J$1)=0,0,IF(OR(DAY(A833)=1,DAY(A833)=15),SUMIFS(TOther[Amount],TOther[Frequency],$J$1,TOther[Start Date],"&lt;="&amp;$A833,TOther[End Date Calc],"&gt;="&amp;A833),0)))</f>
        <v/>
      </c>
      <c r="K833" s="8" t="str">
        <f>IF(A833="","",IF(COUNTIF(TOther[Frequency],$K$1)=0,0,IF(A833=(A833-DAY(A833)+1+2*7-WEEKDAY(A833-DAY(A833)+8-4,1)),SUMIFS(TOther[Amount],TOther[Frequency],$K$1,TOther[Start Date],"&lt;="&amp;$A833,TOther[End Date Calc],"&gt;="&amp;A833),0)))</f>
        <v/>
      </c>
      <c r="L833" s="8" t="str">
        <f>IF(A833="","",IF(COUNTIF(TOther[Frequency],$L$1)=0,0,IF(A833=(A833-DAY(A833)+1+3*7-WEEKDAY(A833-DAY(A833)+8-4,1)),SUMIFS(TOther[Amount],TOther[Frequency],$L$1,TOther[Start Date],"&lt;="&amp;$A833,TOther[End Date Calc],"&gt;="&amp;A833),0)))</f>
        <v/>
      </c>
      <c r="M833" s="8" t="str">
        <f>IF(A833="","",IF(COUNTIF(TOther[Frequency],$M$1)=0,0,IF(A833=(A833-DAY(A833)+1+4*7-WEEKDAY(A833-DAY(A833)+8-4,1)),SUMIFS(TOther[Amount],TOther[Frequency],$M$1,TOther[Start Date],"&lt;="&amp;$A833,TOther[End Date Calc],"&gt;="&amp;A833),0)))</f>
        <v/>
      </c>
      <c r="N833" s="8" t="str" cm="1">
        <f t="array" ref="N833">IF(A833="","",IF(COUNTIF(TOther[Frequency],$N$1)=0,0,SUMPRODUCT(--(IFERROR(MOD(A833-TOther[Start Date],28),1)=0),--(TOther[Frequency]=$N$1),--(TOther[Start Date]&lt;=A833),--(TOther[End Date Calc]&gt;=A833),TOther[Amount])))</f>
        <v/>
      </c>
      <c r="O833" s="8" t="str" cm="1">
        <f t="array" ref="O833">IF(A833="","",IF(COUNTIF(TOther[Frequency],$O$1)=0,0,SUMPRODUCT(--(IFERROR(MOD(A833-TOther[Start Date],42),1)=0),--(TOther[Frequency]=$O$1),--(TOther[Start Date]&lt;=A833),--(TOther[End Date Calc]&gt;=A833),TOther[Amount])))</f>
        <v/>
      </c>
      <c r="P833" s="8" t="str" cm="1">
        <f t="array" ref="P833">IF(A833="","",IF(COUNTIF(TOther[Frequency],$P$1)=0,0,SUMPRODUCT(--(IFERROR(MOD(A833-TOther[Start Date],56),1)=0),--(TOther[Frequency]=$P$1),--(TOther[Start Date]&lt;=A833),--(TOther[End Date Calc]&gt;=A833),TOther[Amount])))</f>
        <v/>
      </c>
      <c r="Q833" s="8" t="str">
        <f>IF(A833="","",IF(COUNTIF(TOther[Frequency],$Q$1)=0,0,IF(B833="N",SUMIFS(TOther[Amount],TOther[Frequency],$Q$1,TOther[Start Date],"&lt;="&amp;$A833,TOther[End Date Calc],"&gt;="&amp;A833,TOther[Start Day],DAY(A833)),SUMIFS(TOther[Amount],TOther[Frequency],$Q$1,TOther[Start Date],"&lt;="&amp;$A833,TOther[End Date Calc],"&gt;="&amp;A833,TOther[Start Day],"&gt;="&amp;DAY(A833)))))</f>
        <v/>
      </c>
      <c r="R833" s="8" t="str" cm="1">
        <f t="array" ref="R833">IF(A833="","",IF(COUNTIF(TOther[Frequency],R$1)=0,0,SUMPRODUCT(--(TOther[Frequency]=R$1),--(TOther[Start Date]&lt;=A833),--(TOther[End Date Calc]&gt;=A833),IF(B833="N",--(TOther[Start Day]=DAY(A833)),--(TOther[Start Day]&gt;=DAY(A833))),--(IFERROR(MOD(TOther[Start Month]-MONTH(A833)+2,2),1)=0),TOther[Amount])))</f>
        <v/>
      </c>
      <c r="S833" s="8" t="str" cm="1">
        <f t="array" ref="S833">IF(A833="","",IF(COUNTIF(TOther[Frequency],S$1)=0,0,SUMPRODUCT(--(TOther[Frequency]=S$1),--(TOther[Start Date]&lt;=A833),--(TOther[End Date Calc]&gt;=A833),IF(B833="N",--(TOther[Start Day]=DAY(A833)),--(TOther[Start Day]&gt;=DAY(A833))),--(IFERROR(MOD(TOther[Start Month]-MONTH(A833)+3,3),1)=0),TOther[Amount])))</f>
        <v/>
      </c>
      <c r="T833" s="8" t="str" cm="1">
        <f t="array" ref="T833">IF($A833="","",IF(COUNTIF(TOther[Frequency],T$1)=0,0,SUMPRODUCT(--(TOther[Frequency]=T$1),--(TOther[Start Date]&lt;=$A833),--(TOther[End Date Calc]&gt;=$A833),IF($B833="N",--(TOther[Start Day]=DAY($A833)),--(TOther[Start Day]&gt;=DAY($A833))),--(IFERROR(MOD(TOther[Start Month]-MONTH($A833)+4,4),1)=0),TOther[Amount])))</f>
        <v/>
      </c>
      <c r="U833" s="8" t="str" cm="1">
        <f t="array" ref="U833">IF(A833="","",IF(COUNTIF(TOther[Frequency],$U$1)=0,0,SUMPRODUCT(--(TOther[Frequency]=$U$1),--(TOther[Start Date]&lt;=A833),--(TOther[End Date Calc]&gt;=A833),IF(B833="N",--(TOther[Start Day]=DAY(A833)),--(TOther[Start Day]&gt;=DAY(A833))),--(IFERROR(MOD(TOther[Start Month]-MONTH(A833)+6,6),1)=0),TOther[Amount])))</f>
        <v/>
      </c>
      <c r="V833" s="8" t="str" cm="1">
        <f t="array" ref="V833">IF(A833="","",IF(COUNTIF(TOther[Frequency],$V$1)=0,0,SUMPRODUCT(--(TOther[Frequency]=$V$1),--(TOther[Start Date]&lt;=A833),--(TOther[End Date Calc]&gt;=A833),IF(B833="N",--(TOther[Start Day]=DAY(A833)),--(TOther[Start Day]&gt;=DAY(A833))),--(IFERROR(MOD(TOther[Start Month]-MONTH(A833)+12,12),1)=0),TOther[Amount])))</f>
        <v/>
      </c>
      <c r="W833" s="8" t="str">
        <f>IF(A833="","",SUMIFS(TOther[Amount],TOther[Start Date],A833,TOther[Frequency],$W$1))</f>
        <v/>
      </c>
      <c r="X833" s="9" t="str">
        <f t="shared" si="60"/>
        <v/>
      </c>
      <c r="Y833" s="9" t="str">
        <f t="shared" si="64"/>
        <v/>
      </c>
      <c r="Z833" s="8" t="str" cm="1">
        <f t="array" ref="Z833">IF(A833="","",IF(COUNTIF('2) Income'!$D$13:$D$32,"Weekly")=0,0,SUMPRODUCT(--(IFERROR(MOD(A833-'2) Income'!$F$13:$F$32,7),1)=0),--('2) Income'!$D$13:$D$32="Weekly"),--('2) Income'!$F$13:$F$32&lt;=A833),'2) Income'!$E$13:$E$32)))</f>
        <v/>
      </c>
      <c r="AA833" s="8" t="str" cm="1">
        <f t="array" ref="AA833">IF(A833="","",IF(COUNTIF('2) Income'!$D$13:$D$32,"Every Other Week")=0,0,SUMPRODUCT(--(IFERROR(MOD(A833-'2) Income'!$F$13:$F$32,14),1)=0),--('2) Income'!$D$13:$D$32="Every Other Week"),--('2) Income'!$F$13:$F$32&lt;=A833),'2) Income'!$E$13:$E$32)))</f>
        <v/>
      </c>
      <c r="AB833" s="8" t="str">
        <f>IF(A833="","",IF(COUNTIF('2) Income'!$D$13:$D$32,"1st and 15th")=0,0,IF(OR(DAY(A833)=1,DAY(A833)=15),SUMIFS('2) Income'!$E$13:$E$32,'2) Income'!$D$13:$D$32,"1st and 15th",'2) Income'!$F$13:$F$32,"&lt;="&amp;$A833),0)))</f>
        <v/>
      </c>
      <c r="AC833" s="8" t="str">
        <f>IF(A833="","",IF(COUNTIF('2) Income'!$D$13:$D$32,"2nd Wednesday")=0,0,IF(A833=(A833-DAY(A833)+1+2*7-WEEKDAY(A833-DAY(A833)+8-4,1)),SUMIFS('2) Income'!$E$13:$E$32,'2) Income'!$D$13:$D$32,"2nd Wednesday",'2) Income'!$F$13:$F$32,"&lt;="&amp;$A833),0)))</f>
        <v/>
      </c>
      <c r="AD833" s="8" t="str">
        <f>IF(A833="","",IF(COUNTIF('2) Income'!$D$13:$D$32,"3rd Wednesday")=0,0,IF(A833=(A833-DAY(A833)+1+3*7-WEEKDAY(A833-DAY(A833)+8-4,1)),SUMIFS('2) Income'!$E$13:$E$32,'2) Income'!$D$13:$D$32,"3rd Wednesday",'2) Income'!$F$13:$F$32,"&lt;="&amp;$A833),0)))</f>
        <v/>
      </c>
      <c r="AE833" s="8" t="str">
        <f>IF(A833="","",IF(COUNTIF('2) Income'!$D$13:$D$32,"4th Wednesday")=0,0,IF(A833=(A833-DAY(A833)+1+4*7-WEEKDAY(A833-DAY(A833)+8-4,1)),SUMIFS('2) Income'!$E$13:$E$32,'2) Income'!$D$13:$D$32,"4th Wednesday",'2) Income'!$F$13:$F$32,"&lt;="&amp;$A833),0)))</f>
        <v/>
      </c>
      <c r="AF833" s="8" t="str" cm="1">
        <f t="array" ref="AF833">IF(A833="","",IF(COUNTIF('2) Income'!$D$13:$D$32,"Every 4 Weeks")=0,0,SUMPRODUCT(--(IFERROR(MOD(A833-'2) Income'!$F$13:$F$32,28),1)=0),--('2) Income'!$D$13:$D$32="Every 4 Weeks"),--('2) Income'!$F$13:$F$32&lt;=A833),'2) Income'!$E$13:$E$32)))</f>
        <v/>
      </c>
      <c r="AG833" s="8" t="str">
        <f>IF(A833="","",IF(COUNTIF('2) Income'!$D$13:$D$32,"Monthly")=0,0,IF(B833="N",SUMIFS('2) Income'!$E$13:$E$32,'2) Income'!$D$13:$D$32,"monthly",'2) Income'!$F$13:$F$32,"&lt;="&amp;$A833,'2) Income'!$I$13:$I$32,DAY(A833)),SUMIFS('2) Income'!$E$13:$E$32,'2) Income'!$D$13:$D$32,"monthly",'2) Income'!$F$13:$F$32,"&lt;="&amp;$A833,'2) Income'!$I$13:$I$32,"&gt;="&amp;DAY(A833)))))</f>
        <v/>
      </c>
      <c r="AH833" s="8" t="str" cm="1">
        <f t="array" ref="AH833">IF(A833="","",IF(COUNTIF('2) Income'!$D$13:$D$32,"Yearly")=0,0,SUMPRODUCT(--('2) Income'!$D$13:$D$32="Yearly"),--('2) Income'!$F$13:$F$32&lt;=A833),IF(B833="N",--('2) Income'!$I$13:$I$32=DAY(A833)),--('2) Income'!$I$13:$I$32&gt;=DAY(A833))),--(IFERROR(MOD('2) Income'!$H$13:$H$32-MONTH(A833)+12,12),1)=0),'2) Income'!$E$13:$E$32)))</f>
        <v/>
      </c>
      <c r="AI833" s="8" t="str">
        <f>IF(A833="","",IF(COUNTIF('2) Income'!$D$13:$D$32,"one-time")=0,0,SUMIFS('2) Income'!$E$13:$E$32,'2) Income'!$D$13:$D$32,"one-time",'2) Income'!$F$13:$F$32,"="&amp;$A833)))</f>
        <v/>
      </c>
      <c r="AJ833" s="9" t="str">
        <f t="shared" si="61"/>
        <v/>
      </c>
    </row>
    <row r="834" spans="1:36">
      <c r="A834" s="7" t="str">
        <f>IF(A833="","",IF(A833+1&lt;='1) Period'!$E$21,A833+1,""))</f>
        <v/>
      </c>
      <c r="B834" s="7" t="e">
        <f t="shared" si="62"/>
        <v>#VALUE!</v>
      </c>
      <c r="C834" t="e">
        <f t="shared" si="63"/>
        <v>#VALUE!</v>
      </c>
      <c r="D834" s="8" t="str">
        <f>IF(A834="","",IF(TEXT(A834,"dddd")='4) Happy Money'!$E$23,WAllowance,0))</f>
        <v/>
      </c>
      <c r="E834" s="8" t="str">
        <f>IF(A834="","",IF(B834="N",SUMIF(TMonthly[Day of the Month],DAY(A834),TMonthly[Amount]),SUMIF(TMonthly[Day of the Month],"&gt;="&amp;DAY(A834),TMonthly[Amount])))</f>
        <v/>
      </c>
      <c r="F834" s="8" t="str" cm="1">
        <f t="array" ref="F834">IF(A834="","",SUMPRODUCT(--(TYearly[Due Date]&lt;=A834),IF(B834="N",--(TYearly[Day]=DAY(A834)),--(TYearly[Day]&gt;=DAY(A834))),--(IFERROR(MOD(TYearly[Month]-MONTH(A834)+12,12),1)=0),TYearly[Amount]))</f>
        <v/>
      </c>
      <c r="G834" s="8" t="str">
        <f>IF(A834="","",SUMIF(TOneTime[Due Date],A834,TOneTime[Amount]))</f>
        <v/>
      </c>
      <c r="H834" s="8" t="str" cm="1">
        <f t="array" ref="H834">IF(A834="","",IF(COUNTIF(TOther[Frequency],$H$1)=0,0,SUMPRODUCT(--(IFERROR(MOD(A834-TOther[Start Date],7),1)=0),--(TOther[Frequency]=$H$1),--(TOther[Start Date]&lt;=A834),--(TOther[End Date Calc]&gt;=A834),TOther[Amount])))</f>
        <v/>
      </c>
      <c r="I834" s="8" t="str" cm="1">
        <f t="array" ref="I834">IF(A834="","",IF(COUNTIF(TOther[Frequency],$I$1)=0,0,SUMPRODUCT(--(IFERROR(MOD(A834-TOther[Start Date],14),1)=0),--(TOther[Frequency]=$I$1),--(TOther[Start Date]&lt;=A834),--(TOther[End Date Calc]&gt;=A834),TOther[Amount])))</f>
        <v/>
      </c>
      <c r="J834" s="8" t="str">
        <f>IF(A834="","",IF(COUNTIF(TOther[Frequency],$J$1)=0,0,IF(OR(DAY(A834)=1,DAY(A834)=15),SUMIFS(TOther[Amount],TOther[Frequency],$J$1,TOther[Start Date],"&lt;="&amp;$A834,TOther[End Date Calc],"&gt;="&amp;A834),0)))</f>
        <v/>
      </c>
      <c r="K834" s="8" t="str">
        <f>IF(A834="","",IF(COUNTIF(TOther[Frequency],$K$1)=0,0,IF(A834=(A834-DAY(A834)+1+2*7-WEEKDAY(A834-DAY(A834)+8-4,1)),SUMIFS(TOther[Amount],TOther[Frequency],$K$1,TOther[Start Date],"&lt;="&amp;$A834,TOther[End Date Calc],"&gt;="&amp;A834),0)))</f>
        <v/>
      </c>
      <c r="L834" s="8" t="str">
        <f>IF(A834="","",IF(COUNTIF(TOther[Frequency],$L$1)=0,0,IF(A834=(A834-DAY(A834)+1+3*7-WEEKDAY(A834-DAY(A834)+8-4,1)),SUMIFS(TOther[Amount],TOther[Frequency],$L$1,TOther[Start Date],"&lt;="&amp;$A834,TOther[End Date Calc],"&gt;="&amp;A834),0)))</f>
        <v/>
      </c>
      <c r="M834" s="8" t="str">
        <f>IF(A834="","",IF(COUNTIF(TOther[Frequency],$M$1)=0,0,IF(A834=(A834-DAY(A834)+1+4*7-WEEKDAY(A834-DAY(A834)+8-4,1)),SUMIFS(TOther[Amount],TOther[Frequency],$M$1,TOther[Start Date],"&lt;="&amp;$A834,TOther[End Date Calc],"&gt;="&amp;A834),0)))</f>
        <v/>
      </c>
      <c r="N834" s="8" t="str" cm="1">
        <f t="array" ref="N834">IF(A834="","",IF(COUNTIF(TOther[Frequency],$N$1)=0,0,SUMPRODUCT(--(IFERROR(MOD(A834-TOther[Start Date],28),1)=0),--(TOther[Frequency]=$N$1),--(TOther[Start Date]&lt;=A834),--(TOther[End Date Calc]&gt;=A834),TOther[Amount])))</f>
        <v/>
      </c>
      <c r="O834" s="8" t="str" cm="1">
        <f t="array" ref="O834">IF(A834="","",IF(COUNTIF(TOther[Frequency],$O$1)=0,0,SUMPRODUCT(--(IFERROR(MOD(A834-TOther[Start Date],42),1)=0),--(TOther[Frequency]=$O$1),--(TOther[Start Date]&lt;=A834),--(TOther[End Date Calc]&gt;=A834),TOther[Amount])))</f>
        <v/>
      </c>
      <c r="P834" s="8" t="str" cm="1">
        <f t="array" ref="P834">IF(A834="","",IF(COUNTIF(TOther[Frequency],$P$1)=0,0,SUMPRODUCT(--(IFERROR(MOD(A834-TOther[Start Date],56),1)=0),--(TOther[Frequency]=$P$1),--(TOther[Start Date]&lt;=A834),--(TOther[End Date Calc]&gt;=A834),TOther[Amount])))</f>
        <v/>
      </c>
      <c r="Q834" s="8" t="str">
        <f>IF(A834="","",IF(COUNTIF(TOther[Frequency],$Q$1)=0,0,IF(B834="N",SUMIFS(TOther[Amount],TOther[Frequency],$Q$1,TOther[Start Date],"&lt;="&amp;$A834,TOther[End Date Calc],"&gt;="&amp;A834,TOther[Start Day],DAY(A834)),SUMIFS(TOther[Amount],TOther[Frequency],$Q$1,TOther[Start Date],"&lt;="&amp;$A834,TOther[End Date Calc],"&gt;="&amp;A834,TOther[Start Day],"&gt;="&amp;DAY(A834)))))</f>
        <v/>
      </c>
      <c r="R834" s="8" t="str" cm="1">
        <f t="array" ref="R834">IF(A834="","",IF(COUNTIF(TOther[Frequency],R$1)=0,0,SUMPRODUCT(--(TOther[Frequency]=R$1),--(TOther[Start Date]&lt;=A834),--(TOther[End Date Calc]&gt;=A834),IF(B834="N",--(TOther[Start Day]=DAY(A834)),--(TOther[Start Day]&gt;=DAY(A834))),--(IFERROR(MOD(TOther[Start Month]-MONTH(A834)+2,2),1)=0),TOther[Amount])))</f>
        <v/>
      </c>
      <c r="S834" s="8" t="str" cm="1">
        <f t="array" ref="S834">IF(A834="","",IF(COUNTIF(TOther[Frequency],S$1)=0,0,SUMPRODUCT(--(TOther[Frequency]=S$1),--(TOther[Start Date]&lt;=A834),--(TOther[End Date Calc]&gt;=A834),IF(B834="N",--(TOther[Start Day]=DAY(A834)),--(TOther[Start Day]&gt;=DAY(A834))),--(IFERROR(MOD(TOther[Start Month]-MONTH(A834)+3,3),1)=0),TOther[Amount])))</f>
        <v/>
      </c>
      <c r="T834" s="8" t="str" cm="1">
        <f t="array" ref="T834">IF($A834="","",IF(COUNTIF(TOther[Frequency],T$1)=0,0,SUMPRODUCT(--(TOther[Frequency]=T$1),--(TOther[Start Date]&lt;=$A834),--(TOther[End Date Calc]&gt;=$A834),IF($B834="N",--(TOther[Start Day]=DAY($A834)),--(TOther[Start Day]&gt;=DAY($A834))),--(IFERROR(MOD(TOther[Start Month]-MONTH($A834)+4,4),1)=0),TOther[Amount])))</f>
        <v/>
      </c>
      <c r="U834" s="8" t="str" cm="1">
        <f t="array" ref="U834">IF(A834="","",IF(COUNTIF(TOther[Frequency],$U$1)=0,0,SUMPRODUCT(--(TOther[Frequency]=$U$1),--(TOther[Start Date]&lt;=A834),--(TOther[End Date Calc]&gt;=A834),IF(B834="N",--(TOther[Start Day]=DAY(A834)),--(TOther[Start Day]&gt;=DAY(A834))),--(IFERROR(MOD(TOther[Start Month]-MONTH(A834)+6,6),1)=0),TOther[Amount])))</f>
        <v/>
      </c>
      <c r="V834" s="8" t="str" cm="1">
        <f t="array" ref="V834">IF(A834="","",IF(COUNTIF(TOther[Frequency],$V$1)=0,0,SUMPRODUCT(--(TOther[Frequency]=$V$1),--(TOther[Start Date]&lt;=A834),--(TOther[End Date Calc]&gt;=A834),IF(B834="N",--(TOther[Start Day]=DAY(A834)),--(TOther[Start Day]&gt;=DAY(A834))),--(IFERROR(MOD(TOther[Start Month]-MONTH(A834)+12,12),1)=0),TOther[Amount])))</f>
        <v/>
      </c>
      <c r="W834" s="8" t="str">
        <f>IF(A834="","",SUMIFS(TOther[Amount],TOther[Start Date],A834,TOther[Frequency],$W$1))</f>
        <v/>
      </c>
      <c r="X834" s="9" t="str">
        <f t="shared" ref="X834:X897" si="65">IF(A834="","",SUM(E834:W834))</f>
        <v/>
      </c>
      <c r="Y834" s="9" t="str">
        <f t="shared" si="64"/>
        <v/>
      </c>
      <c r="Z834" s="8" t="str" cm="1">
        <f t="array" ref="Z834">IF(A834="","",IF(COUNTIF('2) Income'!$D$13:$D$32,"Weekly")=0,0,SUMPRODUCT(--(IFERROR(MOD(A834-'2) Income'!$F$13:$F$32,7),1)=0),--('2) Income'!$D$13:$D$32="Weekly"),--('2) Income'!$F$13:$F$32&lt;=A834),'2) Income'!$E$13:$E$32)))</f>
        <v/>
      </c>
      <c r="AA834" s="8" t="str" cm="1">
        <f t="array" ref="AA834">IF(A834="","",IF(COUNTIF('2) Income'!$D$13:$D$32,"Every Other Week")=0,0,SUMPRODUCT(--(IFERROR(MOD(A834-'2) Income'!$F$13:$F$32,14),1)=0),--('2) Income'!$D$13:$D$32="Every Other Week"),--('2) Income'!$F$13:$F$32&lt;=A834),'2) Income'!$E$13:$E$32)))</f>
        <v/>
      </c>
      <c r="AB834" s="8" t="str">
        <f>IF(A834="","",IF(COUNTIF('2) Income'!$D$13:$D$32,"1st and 15th")=0,0,IF(OR(DAY(A834)=1,DAY(A834)=15),SUMIFS('2) Income'!$E$13:$E$32,'2) Income'!$D$13:$D$32,"1st and 15th",'2) Income'!$F$13:$F$32,"&lt;="&amp;$A834),0)))</f>
        <v/>
      </c>
      <c r="AC834" s="8" t="str">
        <f>IF(A834="","",IF(COUNTIF('2) Income'!$D$13:$D$32,"2nd Wednesday")=0,0,IF(A834=(A834-DAY(A834)+1+2*7-WEEKDAY(A834-DAY(A834)+8-4,1)),SUMIFS('2) Income'!$E$13:$E$32,'2) Income'!$D$13:$D$32,"2nd Wednesday",'2) Income'!$F$13:$F$32,"&lt;="&amp;$A834),0)))</f>
        <v/>
      </c>
      <c r="AD834" s="8" t="str">
        <f>IF(A834="","",IF(COUNTIF('2) Income'!$D$13:$D$32,"3rd Wednesday")=0,0,IF(A834=(A834-DAY(A834)+1+3*7-WEEKDAY(A834-DAY(A834)+8-4,1)),SUMIFS('2) Income'!$E$13:$E$32,'2) Income'!$D$13:$D$32,"3rd Wednesday",'2) Income'!$F$13:$F$32,"&lt;="&amp;$A834),0)))</f>
        <v/>
      </c>
      <c r="AE834" s="8" t="str">
        <f>IF(A834="","",IF(COUNTIF('2) Income'!$D$13:$D$32,"4th Wednesday")=0,0,IF(A834=(A834-DAY(A834)+1+4*7-WEEKDAY(A834-DAY(A834)+8-4,1)),SUMIFS('2) Income'!$E$13:$E$32,'2) Income'!$D$13:$D$32,"4th Wednesday",'2) Income'!$F$13:$F$32,"&lt;="&amp;$A834),0)))</f>
        <v/>
      </c>
      <c r="AF834" s="8" t="str" cm="1">
        <f t="array" ref="AF834">IF(A834="","",IF(COUNTIF('2) Income'!$D$13:$D$32,"Every 4 Weeks")=0,0,SUMPRODUCT(--(IFERROR(MOD(A834-'2) Income'!$F$13:$F$32,28),1)=0),--('2) Income'!$D$13:$D$32="Every 4 Weeks"),--('2) Income'!$F$13:$F$32&lt;=A834),'2) Income'!$E$13:$E$32)))</f>
        <v/>
      </c>
      <c r="AG834" s="8" t="str">
        <f>IF(A834="","",IF(COUNTIF('2) Income'!$D$13:$D$32,"Monthly")=0,0,IF(B834="N",SUMIFS('2) Income'!$E$13:$E$32,'2) Income'!$D$13:$D$32,"monthly",'2) Income'!$F$13:$F$32,"&lt;="&amp;$A834,'2) Income'!$I$13:$I$32,DAY(A834)),SUMIFS('2) Income'!$E$13:$E$32,'2) Income'!$D$13:$D$32,"monthly",'2) Income'!$F$13:$F$32,"&lt;="&amp;$A834,'2) Income'!$I$13:$I$32,"&gt;="&amp;DAY(A834)))))</f>
        <v/>
      </c>
      <c r="AH834" s="8" t="str" cm="1">
        <f t="array" ref="AH834">IF(A834="","",IF(COUNTIF('2) Income'!$D$13:$D$32,"Yearly")=0,0,SUMPRODUCT(--('2) Income'!$D$13:$D$32="Yearly"),--('2) Income'!$F$13:$F$32&lt;=A834),IF(B834="N",--('2) Income'!$I$13:$I$32=DAY(A834)),--('2) Income'!$I$13:$I$32&gt;=DAY(A834))),--(IFERROR(MOD('2) Income'!$H$13:$H$32-MONTH(A834)+12,12),1)=0),'2) Income'!$E$13:$E$32)))</f>
        <v/>
      </c>
      <c r="AI834" s="8" t="str">
        <f>IF(A834="","",IF(COUNTIF('2) Income'!$D$13:$D$32,"one-time")=0,0,SUMIFS('2) Income'!$E$13:$E$32,'2) Income'!$D$13:$D$32,"one-time",'2) Income'!$F$13:$F$32,"="&amp;$A834)))</f>
        <v/>
      </c>
      <c r="AJ834" s="9" t="str">
        <f t="shared" ref="AJ834:AJ897" si="66">IF(A834="","",SUM(Z834:AI834))</f>
        <v/>
      </c>
    </row>
    <row r="835" spans="1:36">
      <c r="A835" s="7" t="str">
        <f>IF(A834="","",IF(A834+1&lt;='1) Period'!$E$21,A834+1,""))</f>
        <v/>
      </c>
      <c r="B835" s="7" t="e">
        <f t="shared" ref="B835:B898" si="67">IF(DAY(A835)&gt;DAY(A835+1),"Y","N")</f>
        <v>#VALUE!</v>
      </c>
      <c r="C835" t="e">
        <f t="shared" ref="C835:C898" si="68">IF(WEEKDAY(A835,2)&gt;5,"Y","F")</f>
        <v>#VALUE!</v>
      </c>
      <c r="D835" s="8" t="str">
        <f>IF(A835="","",IF(TEXT(A835,"dddd")='4) Happy Money'!$E$23,WAllowance,0))</f>
        <v/>
      </c>
      <c r="E835" s="8" t="str">
        <f>IF(A835="","",IF(B835="N",SUMIF(TMonthly[Day of the Month],DAY(A835),TMonthly[Amount]),SUMIF(TMonthly[Day of the Month],"&gt;="&amp;DAY(A835),TMonthly[Amount])))</f>
        <v/>
      </c>
      <c r="F835" s="8" t="str" cm="1">
        <f t="array" ref="F835">IF(A835="","",SUMPRODUCT(--(TYearly[Due Date]&lt;=A835),IF(B835="N",--(TYearly[Day]=DAY(A835)),--(TYearly[Day]&gt;=DAY(A835))),--(IFERROR(MOD(TYearly[Month]-MONTH(A835)+12,12),1)=0),TYearly[Amount]))</f>
        <v/>
      </c>
      <c r="G835" s="8" t="str">
        <f>IF(A835="","",SUMIF(TOneTime[Due Date],A835,TOneTime[Amount]))</f>
        <v/>
      </c>
      <c r="H835" s="8" t="str" cm="1">
        <f t="array" ref="H835">IF(A835="","",IF(COUNTIF(TOther[Frequency],$H$1)=0,0,SUMPRODUCT(--(IFERROR(MOD(A835-TOther[Start Date],7),1)=0),--(TOther[Frequency]=$H$1),--(TOther[Start Date]&lt;=A835),--(TOther[End Date Calc]&gt;=A835),TOther[Amount])))</f>
        <v/>
      </c>
      <c r="I835" s="8" t="str" cm="1">
        <f t="array" ref="I835">IF(A835="","",IF(COUNTIF(TOther[Frequency],$I$1)=0,0,SUMPRODUCT(--(IFERROR(MOD(A835-TOther[Start Date],14),1)=0),--(TOther[Frequency]=$I$1),--(TOther[Start Date]&lt;=A835),--(TOther[End Date Calc]&gt;=A835),TOther[Amount])))</f>
        <v/>
      </c>
      <c r="J835" s="8" t="str">
        <f>IF(A835="","",IF(COUNTIF(TOther[Frequency],$J$1)=0,0,IF(OR(DAY(A835)=1,DAY(A835)=15),SUMIFS(TOther[Amount],TOther[Frequency],$J$1,TOther[Start Date],"&lt;="&amp;$A835,TOther[End Date Calc],"&gt;="&amp;A835),0)))</f>
        <v/>
      </c>
      <c r="K835" s="8" t="str">
        <f>IF(A835="","",IF(COUNTIF(TOther[Frequency],$K$1)=0,0,IF(A835=(A835-DAY(A835)+1+2*7-WEEKDAY(A835-DAY(A835)+8-4,1)),SUMIFS(TOther[Amount],TOther[Frequency],$K$1,TOther[Start Date],"&lt;="&amp;$A835,TOther[End Date Calc],"&gt;="&amp;A835),0)))</f>
        <v/>
      </c>
      <c r="L835" s="8" t="str">
        <f>IF(A835="","",IF(COUNTIF(TOther[Frequency],$L$1)=0,0,IF(A835=(A835-DAY(A835)+1+3*7-WEEKDAY(A835-DAY(A835)+8-4,1)),SUMIFS(TOther[Amount],TOther[Frequency],$L$1,TOther[Start Date],"&lt;="&amp;$A835,TOther[End Date Calc],"&gt;="&amp;A835),0)))</f>
        <v/>
      </c>
      <c r="M835" s="8" t="str">
        <f>IF(A835="","",IF(COUNTIF(TOther[Frequency],$M$1)=0,0,IF(A835=(A835-DAY(A835)+1+4*7-WEEKDAY(A835-DAY(A835)+8-4,1)),SUMIFS(TOther[Amount],TOther[Frequency],$M$1,TOther[Start Date],"&lt;="&amp;$A835,TOther[End Date Calc],"&gt;="&amp;A835),0)))</f>
        <v/>
      </c>
      <c r="N835" s="8" t="str" cm="1">
        <f t="array" ref="N835">IF(A835="","",IF(COUNTIF(TOther[Frequency],$N$1)=0,0,SUMPRODUCT(--(IFERROR(MOD(A835-TOther[Start Date],28),1)=0),--(TOther[Frequency]=$N$1),--(TOther[Start Date]&lt;=A835),--(TOther[End Date Calc]&gt;=A835),TOther[Amount])))</f>
        <v/>
      </c>
      <c r="O835" s="8" t="str" cm="1">
        <f t="array" ref="O835">IF(A835="","",IF(COUNTIF(TOther[Frequency],$O$1)=0,0,SUMPRODUCT(--(IFERROR(MOD(A835-TOther[Start Date],42),1)=0),--(TOther[Frequency]=$O$1),--(TOther[Start Date]&lt;=A835),--(TOther[End Date Calc]&gt;=A835),TOther[Amount])))</f>
        <v/>
      </c>
      <c r="P835" s="8" t="str" cm="1">
        <f t="array" ref="P835">IF(A835="","",IF(COUNTIF(TOther[Frequency],$P$1)=0,0,SUMPRODUCT(--(IFERROR(MOD(A835-TOther[Start Date],56),1)=0),--(TOther[Frequency]=$P$1),--(TOther[Start Date]&lt;=A835),--(TOther[End Date Calc]&gt;=A835),TOther[Amount])))</f>
        <v/>
      </c>
      <c r="Q835" s="8" t="str">
        <f>IF(A835="","",IF(COUNTIF(TOther[Frequency],$Q$1)=0,0,IF(B835="N",SUMIFS(TOther[Amount],TOther[Frequency],$Q$1,TOther[Start Date],"&lt;="&amp;$A835,TOther[End Date Calc],"&gt;="&amp;A835,TOther[Start Day],DAY(A835)),SUMIFS(TOther[Amount],TOther[Frequency],$Q$1,TOther[Start Date],"&lt;="&amp;$A835,TOther[End Date Calc],"&gt;="&amp;A835,TOther[Start Day],"&gt;="&amp;DAY(A835)))))</f>
        <v/>
      </c>
      <c r="R835" s="8" t="str" cm="1">
        <f t="array" ref="R835">IF(A835="","",IF(COUNTIF(TOther[Frequency],R$1)=0,0,SUMPRODUCT(--(TOther[Frequency]=R$1),--(TOther[Start Date]&lt;=A835),--(TOther[End Date Calc]&gt;=A835),IF(B835="N",--(TOther[Start Day]=DAY(A835)),--(TOther[Start Day]&gt;=DAY(A835))),--(IFERROR(MOD(TOther[Start Month]-MONTH(A835)+2,2),1)=0),TOther[Amount])))</f>
        <v/>
      </c>
      <c r="S835" s="8" t="str" cm="1">
        <f t="array" ref="S835">IF(A835="","",IF(COUNTIF(TOther[Frequency],S$1)=0,0,SUMPRODUCT(--(TOther[Frequency]=S$1),--(TOther[Start Date]&lt;=A835),--(TOther[End Date Calc]&gt;=A835),IF(B835="N",--(TOther[Start Day]=DAY(A835)),--(TOther[Start Day]&gt;=DAY(A835))),--(IFERROR(MOD(TOther[Start Month]-MONTH(A835)+3,3),1)=0),TOther[Amount])))</f>
        <v/>
      </c>
      <c r="T835" s="8" t="str" cm="1">
        <f t="array" ref="T835">IF($A835="","",IF(COUNTIF(TOther[Frequency],T$1)=0,0,SUMPRODUCT(--(TOther[Frequency]=T$1),--(TOther[Start Date]&lt;=$A835),--(TOther[End Date Calc]&gt;=$A835),IF($B835="N",--(TOther[Start Day]=DAY($A835)),--(TOther[Start Day]&gt;=DAY($A835))),--(IFERROR(MOD(TOther[Start Month]-MONTH($A835)+4,4),1)=0),TOther[Amount])))</f>
        <v/>
      </c>
      <c r="U835" s="8" t="str" cm="1">
        <f t="array" ref="U835">IF(A835="","",IF(COUNTIF(TOther[Frequency],$U$1)=0,0,SUMPRODUCT(--(TOther[Frequency]=$U$1),--(TOther[Start Date]&lt;=A835),--(TOther[End Date Calc]&gt;=A835),IF(B835="N",--(TOther[Start Day]=DAY(A835)),--(TOther[Start Day]&gt;=DAY(A835))),--(IFERROR(MOD(TOther[Start Month]-MONTH(A835)+6,6),1)=0),TOther[Amount])))</f>
        <v/>
      </c>
      <c r="V835" s="8" t="str" cm="1">
        <f t="array" ref="V835">IF(A835="","",IF(COUNTIF(TOther[Frequency],$V$1)=0,0,SUMPRODUCT(--(TOther[Frequency]=$V$1),--(TOther[Start Date]&lt;=A835),--(TOther[End Date Calc]&gt;=A835),IF(B835="N",--(TOther[Start Day]=DAY(A835)),--(TOther[Start Day]&gt;=DAY(A835))),--(IFERROR(MOD(TOther[Start Month]-MONTH(A835)+12,12),1)=0),TOther[Amount])))</f>
        <v/>
      </c>
      <c r="W835" s="8" t="str">
        <f>IF(A835="","",SUMIFS(TOther[Amount],TOther[Start Date],A835,TOther[Frequency],$W$1))</f>
        <v/>
      </c>
      <c r="X835" s="9" t="str">
        <f t="shared" si="65"/>
        <v/>
      </c>
      <c r="Y835" s="9" t="str">
        <f t="shared" ref="Y835:Y898" si="69">IF(A835="","",SUM(H835:W835))</f>
        <v/>
      </c>
      <c r="Z835" s="8" t="str" cm="1">
        <f t="array" ref="Z835">IF(A835="","",IF(COUNTIF('2) Income'!$D$13:$D$32,"Weekly")=0,0,SUMPRODUCT(--(IFERROR(MOD(A835-'2) Income'!$F$13:$F$32,7),1)=0),--('2) Income'!$D$13:$D$32="Weekly"),--('2) Income'!$F$13:$F$32&lt;=A835),'2) Income'!$E$13:$E$32)))</f>
        <v/>
      </c>
      <c r="AA835" s="8" t="str" cm="1">
        <f t="array" ref="AA835">IF(A835="","",IF(COUNTIF('2) Income'!$D$13:$D$32,"Every Other Week")=0,0,SUMPRODUCT(--(IFERROR(MOD(A835-'2) Income'!$F$13:$F$32,14),1)=0),--('2) Income'!$D$13:$D$32="Every Other Week"),--('2) Income'!$F$13:$F$32&lt;=A835),'2) Income'!$E$13:$E$32)))</f>
        <v/>
      </c>
      <c r="AB835" s="8" t="str">
        <f>IF(A835="","",IF(COUNTIF('2) Income'!$D$13:$D$32,"1st and 15th")=0,0,IF(OR(DAY(A835)=1,DAY(A835)=15),SUMIFS('2) Income'!$E$13:$E$32,'2) Income'!$D$13:$D$32,"1st and 15th",'2) Income'!$F$13:$F$32,"&lt;="&amp;$A835),0)))</f>
        <v/>
      </c>
      <c r="AC835" s="8" t="str">
        <f>IF(A835="","",IF(COUNTIF('2) Income'!$D$13:$D$32,"2nd Wednesday")=0,0,IF(A835=(A835-DAY(A835)+1+2*7-WEEKDAY(A835-DAY(A835)+8-4,1)),SUMIFS('2) Income'!$E$13:$E$32,'2) Income'!$D$13:$D$32,"2nd Wednesday",'2) Income'!$F$13:$F$32,"&lt;="&amp;$A835),0)))</f>
        <v/>
      </c>
      <c r="AD835" s="8" t="str">
        <f>IF(A835="","",IF(COUNTIF('2) Income'!$D$13:$D$32,"3rd Wednesday")=0,0,IF(A835=(A835-DAY(A835)+1+3*7-WEEKDAY(A835-DAY(A835)+8-4,1)),SUMIFS('2) Income'!$E$13:$E$32,'2) Income'!$D$13:$D$32,"3rd Wednesday",'2) Income'!$F$13:$F$32,"&lt;="&amp;$A835),0)))</f>
        <v/>
      </c>
      <c r="AE835" s="8" t="str">
        <f>IF(A835="","",IF(COUNTIF('2) Income'!$D$13:$D$32,"4th Wednesday")=0,0,IF(A835=(A835-DAY(A835)+1+4*7-WEEKDAY(A835-DAY(A835)+8-4,1)),SUMIFS('2) Income'!$E$13:$E$32,'2) Income'!$D$13:$D$32,"4th Wednesday",'2) Income'!$F$13:$F$32,"&lt;="&amp;$A835),0)))</f>
        <v/>
      </c>
      <c r="AF835" s="8" t="str" cm="1">
        <f t="array" ref="AF835">IF(A835="","",IF(COUNTIF('2) Income'!$D$13:$D$32,"Every 4 Weeks")=0,0,SUMPRODUCT(--(IFERROR(MOD(A835-'2) Income'!$F$13:$F$32,28),1)=0),--('2) Income'!$D$13:$D$32="Every 4 Weeks"),--('2) Income'!$F$13:$F$32&lt;=A835),'2) Income'!$E$13:$E$32)))</f>
        <v/>
      </c>
      <c r="AG835" s="8" t="str">
        <f>IF(A835="","",IF(COUNTIF('2) Income'!$D$13:$D$32,"Monthly")=0,0,IF(B835="N",SUMIFS('2) Income'!$E$13:$E$32,'2) Income'!$D$13:$D$32,"monthly",'2) Income'!$F$13:$F$32,"&lt;="&amp;$A835,'2) Income'!$I$13:$I$32,DAY(A835)),SUMIFS('2) Income'!$E$13:$E$32,'2) Income'!$D$13:$D$32,"monthly",'2) Income'!$F$13:$F$32,"&lt;="&amp;$A835,'2) Income'!$I$13:$I$32,"&gt;="&amp;DAY(A835)))))</f>
        <v/>
      </c>
      <c r="AH835" s="8" t="str" cm="1">
        <f t="array" ref="AH835">IF(A835="","",IF(COUNTIF('2) Income'!$D$13:$D$32,"Yearly")=0,0,SUMPRODUCT(--('2) Income'!$D$13:$D$32="Yearly"),--('2) Income'!$F$13:$F$32&lt;=A835),IF(B835="N",--('2) Income'!$I$13:$I$32=DAY(A835)),--('2) Income'!$I$13:$I$32&gt;=DAY(A835))),--(IFERROR(MOD('2) Income'!$H$13:$H$32-MONTH(A835)+12,12),1)=0),'2) Income'!$E$13:$E$32)))</f>
        <v/>
      </c>
      <c r="AI835" s="8" t="str">
        <f>IF(A835="","",IF(COUNTIF('2) Income'!$D$13:$D$32,"one-time")=0,0,SUMIFS('2) Income'!$E$13:$E$32,'2) Income'!$D$13:$D$32,"one-time",'2) Income'!$F$13:$F$32,"="&amp;$A835)))</f>
        <v/>
      </c>
      <c r="AJ835" s="9" t="str">
        <f t="shared" si="66"/>
        <v/>
      </c>
    </row>
    <row r="836" spans="1:36">
      <c r="A836" s="7" t="str">
        <f>IF(A835="","",IF(A835+1&lt;='1) Period'!$E$21,A835+1,""))</f>
        <v/>
      </c>
      <c r="B836" s="7" t="e">
        <f t="shared" si="67"/>
        <v>#VALUE!</v>
      </c>
      <c r="C836" t="e">
        <f t="shared" si="68"/>
        <v>#VALUE!</v>
      </c>
      <c r="D836" s="8" t="str">
        <f>IF(A836="","",IF(TEXT(A836,"dddd")='4) Happy Money'!$E$23,WAllowance,0))</f>
        <v/>
      </c>
      <c r="E836" s="8" t="str">
        <f>IF(A836="","",IF(B836="N",SUMIF(TMonthly[Day of the Month],DAY(A836),TMonthly[Amount]),SUMIF(TMonthly[Day of the Month],"&gt;="&amp;DAY(A836),TMonthly[Amount])))</f>
        <v/>
      </c>
      <c r="F836" s="8" t="str" cm="1">
        <f t="array" ref="F836">IF(A836="","",SUMPRODUCT(--(TYearly[Due Date]&lt;=A836),IF(B836="N",--(TYearly[Day]=DAY(A836)),--(TYearly[Day]&gt;=DAY(A836))),--(IFERROR(MOD(TYearly[Month]-MONTH(A836)+12,12),1)=0),TYearly[Amount]))</f>
        <v/>
      </c>
      <c r="G836" s="8" t="str">
        <f>IF(A836="","",SUMIF(TOneTime[Due Date],A836,TOneTime[Amount]))</f>
        <v/>
      </c>
      <c r="H836" s="8" t="str" cm="1">
        <f t="array" ref="H836">IF(A836="","",IF(COUNTIF(TOther[Frequency],$H$1)=0,0,SUMPRODUCT(--(IFERROR(MOD(A836-TOther[Start Date],7),1)=0),--(TOther[Frequency]=$H$1),--(TOther[Start Date]&lt;=A836),--(TOther[End Date Calc]&gt;=A836),TOther[Amount])))</f>
        <v/>
      </c>
      <c r="I836" s="8" t="str" cm="1">
        <f t="array" ref="I836">IF(A836="","",IF(COUNTIF(TOther[Frequency],$I$1)=0,0,SUMPRODUCT(--(IFERROR(MOD(A836-TOther[Start Date],14),1)=0),--(TOther[Frequency]=$I$1),--(TOther[Start Date]&lt;=A836),--(TOther[End Date Calc]&gt;=A836),TOther[Amount])))</f>
        <v/>
      </c>
      <c r="J836" s="8" t="str">
        <f>IF(A836="","",IF(COUNTIF(TOther[Frequency],$J$1)=0,0,IF(OR(DAY(A836)=1,DAY(A836)=15),SUMIFS(TOther[Amount],TOther[Frequency],$J$1,TOther[Start Date],"&lt;="&amp;$A836,TOther[End Date Calc],"&gt;="&amp;A836),0)))</f>
        <v/>
      </c>
      <c r="K836" s="8" t="str">
        <f>IF(A836="","",IF(COUNTIF(TOther[Frequency],$K$1)=0,0,IF(A836=(A836-DAY(A836)+1+2*7-WEEKDAY(A836-DAY(A836)+8-4,1)),SUMIFS(TOther[Amount],TOther[Frequency],$K$1,TOther[Start Date],"&lt;="&amp;$A836,TOther[End Date Calc],"&gt;="&amp;A836),0)))</f>
        <v/>
      </c>
      <c r="L836" s="8" t="str">
        <f>IF(A836="","",IF(COUNTIF(TOther[Frequency],$L$1)=0,0,IF(A836=(A836-DAY(A836)+1+3*7-WEEKDAY(A836-DAY(A836)+8-4,1)),SUMIFS(TOther[Amount],TOther[Frequency],$L$1,TOther[Start Date],"&lt;="&amp;$A836,TOther[End Date Calc],"&gt;="&amp;A836),0)))</f>
        <v/>
      </c>
      <c r="M836" s="8" t="str">
        <f>IF(A836="","",IF(COUNTIF(TOther[Frequency],$M$1)=0,0,IF(A836=(A836-DAY(A836)+1+4*7-WEEKDAY(A836-DAY(A836)+8-4,1)),SUMIFS(TOther[Amount],TOther[Frequency],$M$1,TOther[Start Date],"&lt;="&amp;$A836,TOther[End Date Calc],"&gt;="&amp;A836),0)))</f>
        <v/>
      </c>
      <c r="N836" s="8" t="str" cm="1">
        <f t="array" ref="N836">IF(A836="","",IF(COUNTIF(TOther[Frequency],$N$1)=0,0,SUMPRODUCT(--(IFERROR(MOD(A836-TOther[Start Date],28),1)=0),--(TOther[Frequency]=$N$1),--(TOther[Start Date]&lt;=A836),--(TOther[End Date Calc]&gt;=A836),TOther[Amount])))</f>
        <v/>
      </c>
      <c r="O836" s="8" t="str" cm="1">
        <f t="array" ref="O836">IF(A836="","",IF(COUNTIF(TOther[Frequency],$O$1)=0,0,SUMPRODUCT(--(IFERROR(MOD(A836-TOther[Start Date],42),1)=0),--(TOther[Frequency]=$O$1),--(TOther[Start Date]&lt;=A836),--(TOther[End Date Calc]&gt;=A836),TOther[Amount])))</f>
        <v/>
      </c>
      <c r="P836" s="8" t="str" cm="1">
        <f t="array" ref="P836">IF(A836="","",IF(COUNTIF(TOther[Frequency],$P$1)=0,0,SUMPRODUCT(--(IFERROR(MOD(A836-TOther[Start Date],56),1)=0),--(TOther[Frequency]=$P$1),--(TOther[Start Date]&lt;=A836),--(TOther[End Date Calc]&gt;=A836),TOther[Amount])))</f>
        <v/>
      </c>
      <c r="Q836" s="8" t="str">
        <f>IF(A836="","",IF(COUNTIF(TOther[Frequency],$Q$1)=0,0,IF(B836="N",SUMIFS(TOther[Amount],TOther[Frequency],$Q$1,TOther[Start Date],"&lt;="&amp;$A836,TOther[End Date Calc],"&gt;="&amp;A836,TOther[Start Day],DAY(A836)),SUMIFS(TOther[Amount],TOther[Frequency],$Q$1,TOther[Start Date],"&lt;="&amp;$A836,TOther[End Date Calc],"&gt;="&amp;A836,TOther[Start Day],"&gt;="&amp;DAY(A836)))))</f>
        <v/>
      </c>
      <c r="R836" s="8" t="str" cm="1">
        <f t="array" ref="R836">IF(A836="","",IF(COUNTIF(TOther[Frequency],R$1)=0,0,SUMPRODUCT(--(TOther[Frequency]=R$1),--(TOther[Start Date]&lt;=A836),--(TOther[End Date Calc]&gt;=A836),IF(B836="N",--(TOther[Start Day]=DAY(A836)),--(TOther[Start Day]&gt;=DAY(A836))),--(IFERROR(MOD(TOther[Start Month]-MONTH(A836)+2,2),1)=0),TOther[Amount])))</f>
        <v/>
      </c>
      <c r="S836" s="8" t="str" cm="1">
        <f t="array" ref="S836">IF(A836="","",IF(COUNTIF(TOther[Frequency],S$1)=0,0,SUMPRODUCT(--(TOther[Frequency]=S$1),--(TOther[Start Date]&lt;=A836),--(TOther[End Date Calc]&gt;=A836),IF(B836="N",--(TOther[Start Day]=DAY(A836)),--(TOther[Start Day]&gt;=DAY(A836))),--(IFERROR(MOD(TOther[Start Month]-MONTH(A836)+3,3),1)=0),TOther[Amount])))</f>
        <v/>
      </c>
      <c r="T836" s="8" t="str" cm="1">
        <f t="array" ref="T836">IF($A836="","",IF(COUNTIF(TOther[Frequency],T$1)=0,0,SUMPRODUCT(--(TOther[Frequency]=T$1),--(TOther[Start Date]&lt;=$A836),--(TOther[End Date Calc]&gt;=$A836),IF($B836="N",--(TOther[Start Day]=DAY($A836)),--(TOther[Start Day]&gt;=DAY($A836))),--(IFERROR(MOD(TOther[Start Month]-MONTH($A836)+4,4),1)=0),TOther[Amount])))</f>
        <v/>
      </c>
      <c r="U836" s="8" t="str" cm="1">
        <f t="array" ref="U836">IF(A836="","",IF(COUNTIF(TOther[Frequency],$U$1)=0,0,SUMPRODUCT(--(TOther[Frequency]=$U$1),--(TOther[Start Date]&lt;=A836),--(TOther[End Date Calc]&gt;=A836),IF(B836="N",--(TOther[Start Day]=DAY(A836)),--(TOther[Start Day]&gt;=DAY(A836))),--(IFERROR(MOD(TOther[Start Month]-MONTH(A836)+6,6),1)=0),TOther[Amount])))</f>
        <v/>
      </c>
      <c r="V836" s="8" t="str" cm="1">
        <f t="array" ref="V836">IF(A836="","",IF(COUNTIF(TOther[Frequency],$V$1)=0,0,SUMPRODUCT(--(TOther[Frequency]=$V$1),--(TOther[Start Date]&lt;=A836),--(TOther[End Date Calc]&gt;=A836),IF(B836="N",--(TOther[Start Day]=DAY(A836)),--(TOther[Start Day]&gt;=DAY(A836))),--(IFERROR(MOD(TOther[Start Month]-MONTH(A836)+12,12),1)=0),TOther[Amount])))</f>
        <v/>
      </c>
      <c r="W836" s="8" t="str">
        <f>IF(A836="","",SUMIFS(TOther[Amount],TOther[Start Date],A836,TOther[Frequency],$W$1))</f>
        <v/>
      </c>
      <c r="X836" s="9" t="str">
        <f t="shared" si="65"/>
        <v/>
      </c>
      <c r="Y836" s="9" t="str">
        <f t="shared" si="69"/>
        <v/>
      </c>
      <c r="Z836" s="8" t="str" cm="1">
        <f t="array" ref="Z836">IF(A836="","",IF(COUNTIF('2) Income'!$D$13:$D$32,"Weekly")=0,0,SUMPRODUCT(--(IFERROR(MOD(A836-'2) Income'!$F$13:$F$32,7),1)=0),--('2) Income'!$D$13:$D$32="Weekly"),--('2) Income'!$F$13:$F$32&lt;=A836),'2) Income'!$E$13:$E$32)))</f>
        <v/>
      </c>
      <c r="AA836" s="8" t="str" cm="1">
        <f t="array" ref="AA836">IF(A836="","",IF(COUNTIF('2) Income'!$D$13:$D$32,"Every Other Week")=0,0,SUMPRODUCT(--(IFERROR(MOD(A836-'2) Income'!$F$13:$F$32,14),1)=0),--('2) Income'!$D$13:$D$32="Every Other Week"),--('2) Income'!$F$13:$F$32&lt;=A836),'2) Income'!$E$13:$E$32)))</f>
        <v/>
      </c>
      <c r="AB836" s="8" t="str">
        <f>IF(A836="","",IF(COUNTIF('2) Income'!$D$13:$D$32,"1st and 15th")=0,0,IF(OR(DAY(A836)=1,DAY(A836)=15),SUMIFS('2) Income'!$E$13:$E$32,'2) Income'!$D$13:$D$32,"1st and 15th",'2) Income'!$F$13:$F$32,"&lt;="&amp;$A836),0)))</f>
        <v/>
      </c>
      <c r="AC836" s="8" t="str">
        <f>IF(A836="","",IF(COUNTIF('2) Income'!$D$13:$D$32,"2nd Wednesday")=0,0,IF(A836=(A836-DAY(A836)+1+2*7-WEEKDAY(A836-DAY(A836)+8-4,1)),SUMIFS('2) Income'!$E$13:$E$32,'2) Income'!$D$13:$D$32,"2nd Wednesday",'2) Income'!$F$13:$F$32,"&lt;="&amp;$A836),0)))</f>
        <v/>
      </c>
      <c r="AD836" s="8" t="str">
        <f>IF(A836="","",IF(COUNTIF('2) Income'!$D$13:$D$32,"3rd Wednesday")=0,0,IF(A836=(A836-DAY(A836)+1+3*7-WEEKDAY(A836-DAY(A836)+8-4,1)),SUMIFS('2) Income'!$E$13:$E$32,'2) Income'!$D$13:$D$32,"3rd Wednesday",'2) Income'!$F$13:$F$32,"&lt;="&amp;$A836),0)))</f>
        <v/>
      </c>
      <c r="AE836" s="8" t="str">
        <f>IF(A836="","",IF(COUNTIF('2) Income'!$D$13:$D$32,"4th Wednesday")=0,0,IF(A836=(A836-DAY(A836)+1+4*7-WEEKDAY(A836-DAY(A836)+8-4,1)),SUMIFS('2) Income'!$E$13:$E$32,'2) Income'!$D$13:$D$32,"4th Wednesday",'2) Income'!$F$13:$F$32,"&lt;="&amp;$A836),0)))</f>
        <v/>
      </c>
      <c r="AF836" s="8" t="str" cm="1">
        <f t="array" ref="AF836">IF(A836="","",IF(COUNTIF('2) Income'!$D$13:$D$32,"Every 4 Weeks")=0,0,SUMPRODUCT(--(IFERROR(MOD(A836-'2) Income'!$F$13:$F$32,28),1)=0),--('2) Income'!$D$13:$D$32="Every 4 Weeks"),--('2) Income'!$F$13:$F$32&lt;=A836),'2) Income'!$E$13:$E$32)))</f>
        <v/>
      </c>
      <c r="AG836" s="8" t="str">
        <f>IF(A836="","",IF(COUNTIF('2) Income'!$D$13:$D$32,"Monthly")=0,0,IF(B836="N",SUMIFS('2) Income'!$E$13:$E$32,'2) Income'!$D$13:$D$32,"monthly",'2) Income'!$F$13:$F$32,"&lt;="&amp;$A836,'2) Income'!$I$13:$I$32,DAY(A836)),SUMIFS('2) Income'!$E$13:$E$32,'2) Income'!$D$13:$D$32,"monthly",'2) Income'!$F$13:$F$32,"&lt;="&amp;$A836,'2) Income'!$I$13:$I$32,"&gt;="&amp;DAY(A836)))))</f>
        <v/>
      </c>
      <c r="AH836" s="8" t="str" cm="1">
        <f t="array" ref="AH836">IF(A836="","",IF(COUNTIF('2) Income'!$D$13:$D$32,"Yearly")=0,0,SUMPRODUCT(--('2) Income'!$D$13:$D$32="Yearly"),--('2) Income'!$F$13:$F$32&lt;=A836),IF(B836="N",--('2) Income'!$I$13:$I$32=DAY(A836)),--('2) Income'!$I$13:$I$32&gt;=DAY(A836))),--(IFERROR(MOD('2) Income'!$H$13:$H$32-MONTH(A836)+12,12),1)=0),'2) Income'!$E$13:$E$32)))</f>
        <v/>
      </c>
      <c r="AI836" s="8" t="str">
        <f>IF(A836="","",IF(COUNTIF('2) Income'!$D$13:$D$32,"one-time")=0,0,SUMIFS('2) Income'!$E$13:$E$32,'2) Income'!$D$13:$D$32,"one-time",'2) Income'!$F$13:$F$32,"="&amp;$A836)))</f>
        <v/>
      </c>
      <c r="AJ836" s="9" t="str">
        <f t="shared" si="66"/>
        <v/>
      </c>
    </row>
    <row r="837" spans="1:36">
      <c r="A837" s="7" t="str">
        <f>IF(A836="","",IF(A836+1&lt;='1) Period'!$E$21,A836+1,""))</f>
        <v/>
      </c>
      <c r="B837" s="7" t="e">
        <f t="shared" si="67"/>
        <v>#VALUE!</v>
      </c>
      <c r="C837" t="e">
        <f t="shared" si="68"/>
        <v>#VALUE!</v>
      </c>
      <c r="D837" s="8" t="str">
        <f>IF(A837="","",IF(TEXT(A837,"dddd")='4) Happy Money'!$E$23,WAllowance,0))</f>
        <v/>
      </c>
      <c r="E837" s="8" t="str">
        <f>IF(A837="","",IF(B837="N",SUMIF(TMonthly[Day of the Month],DAY(A837),TMonthly[Amount]),SUMIF(TMonthly[Day of the Month],"&gt;="&amp;DAY(A837),TMonthly[Amount])))</f>
        <v/>
      </c>
      <c r="F837" s="8" t="str" cm="1">
        <f t="array" ref="F837">IF(A837="","",SUMPRODUCT(--(TYearly[Due Date]&lt;=A837),IF(B837="N",--(TYearly[Day]=DAY(A837)),--(TYearly[Day]&gt;=DAY(A837))),--(IFERROR(MOD(TYearly[Month]-MONTH(A837)+12,12),1)=0),TYearly[Amount]))</f>
        <v/>
      </c>
      <c r="G837" s="8" t="str">
        <f>IF(A837="","",SUMIF(TOneTime[Due Date],A837,TOneTime[Amount]))</f>
        <v/>
      </c>
      <c r="H837" s="8" t="str" cm="1">
        <f t="array" ref="H837">IF(A837="","",IF(COUNTIF(TOther[Frequency],$H$1)=0,0,SUMPRODUCT(--(IFERROR(MOD(A837-TOther[Start Date],7),1)=0),--(TOther[Frequency]=$H$1),--(TOther[Start Date]&lt;=A837),--(TOther[End Date Calc]&gt;=A837),TOther[Amount])))</f>
        <v/>
      </c>
      <c r="I837" s="8" t="str" cm="1">
        <f t="array" ref="I837">IF(A837="","",IF(COUNTIF(TOther[Frequency],$I$1)=0,0,SUMPRODUCT(--(IFERROR(MOD(A837-TOther[Start Date],14),1)=0),--(TOther[Frequency]=$I$1),--(TOther[Start Date]&lt;=A837),--(TOther[End Date Calc]&gt;=A837),TOther[Amount])))</f>
        <v/>
      </c>
      <c r="J837" s="8" t="str">
        <f>IF(A837="","",IF(COUNTIF(TOther[Frequency],$J$1)=0,0,IF(OR(DAY(A837)=1,DAY(A837)=15),SUMIFS(TOther[Amount],TOther[Frequency],$J$1,TOther[Start Date],"&lt;="&amp;$A837,TOther[End Date Calc],"&gt;="&amp;A837),0)))</f>
        <v/>
      </c>
      <c r="K837" s="8" t="str">
        <f>IF(A837="","",IF(COUNTIF(TOther[Frequency],$K$1)=0,0,IF(A837=(A837-DAY(A837)+1+2*7-WEEKDAY(A837-DAY(A837)+8-4,1)),SUMIFS(TOther[Amount],TOther[Frequency],$K$1,TOther[Start Date],"&lt;="&amp;$A837,TOther[End Date Calc],"&gt;="&amp;A837),0)))</f>
        <v/>
      </c>
      <c r="L837" s="8" t="str">
        <f>IF(A837="","",IF(COUNTIF(TOther[Frequency],$L$1)=0,0,IF(A837=(A837-DAY(A837)+1+3*7-WEEKDAY(A837-DAY(A837)+8-4,1)),SUMIFS(TOther[Amount],TOther[Frequency],$L$1,TOther[Start Date],"&lt;="&amp;$A837,TOther[End Date Calc],"&gt;="&amp;A837),0)))</f>
        <v/>
      </c>
      <c r="M837" s="8" t="str">
        <f>IF(A837="","",IF(COUNTIF(TOther[Frequency],$M$1)=0,0,IF(A837=(A837-DAY(A837)+1+4*7-WEEKDAY(A837-DAY(A837)+8-4,1)),SUMIFS(TOther[Amount],TOther[Frequency],$M$1,TOther[Start Date],"&lt;="&amp;$A837,TOther[End Date Calc],"&gt;="&amp;A837),0)))</f>
        <v/>
      </c>
      <c r="N837" s="8" t="str" cm="1">
        <f t="array" ref="N837">IF(A837="","",IF(COUNTIF(TOther[Frequency],$N$1)=0,0,SUMPRODUCT(--(IFERROR(MOD(A837-TOther[Start Date],28),1)=0),--(TOther[Frequency]=$N$1),--(TOther[Start Date]&lt;=A837),--(TOther[End Date Calc]&gt;=A837),TOther[Amount])))</f>
        <v/>
      </c>
      <c r="O837" s="8" t="str" cm="1">
        <f t="array" ref="O837">IF(A837="","",IF(COUNTIF(TOther[Frequency],$O$1)=0,0,SUMPRODUCT(--(IFERROR(MOD(A837-TOther[Start Date],42),1)=0),--(TOther[Frequency]=$O$1),--(TOther[Start Date]&lt;=A837),--(TOther[End Date Calc]&gt;=A837),TOther[Amount])))</f>
        <v/>
      </c>
      <c r="P837" s="8" t="str" cm="1">
        <f t="array" ref="P837">IF(A837="","",IF(COUNTIF(TOther[Frequency],$P$1)=0,0,SUMPRODUCT(--(IFERROR(MOD(A837-TOther[Start Date],56),1)=0),--(TOther[Frequency]=$P$1),--(TOther[Start Date]&lt;=A837),--(TOther[End Date Calc]&gt;=A837),TOther[Amount])))</f>
        <v/>
      </c>
      <c r="Q837" s="8" t="str">
        <f>IF(A837="","",IF(COUNTIF(TOther[Frequency],$Q$1)=0,0,IF(B837="N",SUMIFS(TOther[Amount],TOther[Frequency],$Q$1,TOther[Start Date],"&lt;="&amp;$A837,TOther[End Date Calc],"&gt;="&amp;A837,TOther[Start Day],DAY(A837)),SUMIFS(TOther[Amount],TOther[Frequency],$Q$1,TOther[Start Date],"&lt;="&amp;$A837,TOther[End Date Calc],"&gt;="&amp;A837,TOther[Start Day],"&gt;="&amp;DAY(A837)))))</f>
        <v/>
      </c>
      <c r="R837" s="8" t="str" cm="1">
        <f t="array" ref="R837">IF(A837="","",IF(COUNTIF(TOther[Frequency],R$1)=0,0,SUMPRODUCT(--(TOther[Frequency]=R$1),--(TOther[Start Date]&lt;=A837),--(TOther[End Date Calc]&gt;=A837),IF(B837="N",--(TOther[Start Day]=DAY(A837)),--(TOther[Start Day]&gt;=DAY(A837))),--(IFERROR(MOD(TOther[Start Month]-MONTH(A837)+2,2),1)=0),TOther[Amount])))</f>
        <v/>
      </c>
      <c r="S837" s="8" t="str" cm="1">
        <f t="array" ref="S837">IF(A837="","",IF(COUNTIF(TOther[Frequency],S$1)=0,0,SUMPRODUCT(--(TOther[Frequency]=S$1),--(TOther[Start Date]&lt;=A837),--(TOther[End Date Calc]&gt;=A837),IF(B837="N",--(TOther[Start Day]=DAY(A837)),--(TOther[Start Day]&gt;=DAY(A837))),--(IFERROR(MOD(TOther[Start Month]-MONTH(A837)+3,3),1)=0),TOther[Amount])))</f>
        <v/>
      </c>
      <c r="T837" s="8" t="str" cm="1">
        <f t="array" ref="T837">IF($A837="","",IF(COUNTIF(TOther[Frequency],T$1)=0,0,SUMPRODUCT(--(TOther[Frequency]=T$1),--(TOther[Start Date]&lt;=$A837),--(TOther[End Date Calc]&gt;=$A837),IF($B837="N",--(TOther[Start Day]=DAY($A837)),--(TOther[Start Day]&gt;=DAY($A837))),--(IFERROR(MOD(TOther[Start Month]-MONTH($A837)+4,4),1)=0),TOther[Amount])))</f>
        <v/>
      </c>
      <c r="U837" s="8" t="str" cm="1">
        <f t="array" ref="U837">IF(A837="","",IF(COUNTIF(TOther[Frequency],$U$1)=0,0,SUMPRODUCT(--(TOther[Frequency]=$U$1),--(TOther[Start Date]&lt;=A837),--(TOther[End Date Calc]&gt;=A837),IF(B837="N",--(TOther[Start Day]=DAY(A837)),--(TOther[Start Day]&gt;=DAY(A837))),--(IFERROR(MOD(TOther[Start Month]-MONTH(A837)+6,6),1)=0),TOther[Amount])))</f>
        <v/>
      </c>
      <c r="V837" s="8" t="str" cm="1">
        <f t="array" ref="V837">IF(A837="","",IF(COUNTIF(TOther[Frequency],$V$1)=0,0,SUMPRODUCT(--(TOther[Frequency]=$V$1),--(TOther[Start Date]&lt;=A837),--(TOther[End Date Calc]&gt;=A837),IF(B837="N",--(TOther[Start Day]=DAY(A837)),--(TOther[Start Day]&gt;=DAY(A837))),--(IFERROR(MOD(TOther[Start Month]-MONTH(A837)+12,12),1)=0),TOther[Amount])))</f>
        <v/>
      </c>
      <c r="W837" s="8" t="str">
        <f>IF(A837="","",SUMIFS(TOther[Amount],TOther[Start Date],A837,TOther[Frequency],$W$1))</f>
        <v/>
      </c>
      <c r="X837" s="9" t="str">
        <f t="shared" si="65"/>
        <v/>
      </c>
      <c r="Y837" s="9" t="str">
        <f t="shared" si="69"/>
        <v/>
      </c>
      <c r="Z837" s="8" t="str" cm="1">
        <f t="array" ref="Z837">IF(A837="","",IF(COUNTIF('2) Income'!$D$13:$D$32,"Weekly")=0,0,SUMPRODUCT(--(IFERROR(MOD(A837-'2) Income'!$F$13:$F$32,7),1)=0),--('2) Income'!$D$13:$D$32="Weekly"),--('2) Income'!$F$13:$F$32&lt;=A837),'2) Income'!$E$13:$E$32)))</f>
        <v/>
      </c>
      <c r="AA837" s="8" t="str" cm="1">
        <f t="array" ref="AA837">IF(A837="","",IF(COUNTIF('2) Income'!$D$13:$D$32,"Every Other Week")=0,0,SUMPRODUCT(--(IFERROR(MOD(A837-'2) Income'!$F$13:$F$32,14),1)=0),--('2) Income'!$D$13:$D$32="Every Other Week"),--('2) Income'!$F$13:$F$32&lt;=A837),'2) Income'!$E$13:$E$32)))</f>
        <v/>
      </c>
      <c r="AB837" s="8" t="str">
        <f>IF(A837="","",IF(COUNTIF('2) Income'!$D$13:$D$32,"1st and 15th")=0,0,IF(OR(DAY(A837)=1,DAY(A837)=15),SUMIFS('2) Income'!$E$13:$E$32,'2) Income'!$D$13:$D$32,"1st and 15th",'2) Income'!$F$13:$F$32,"&lt;="&amp;$A837),0)))</f>
        <v/>
      </c>
      <c r="AC837" s="8" t="str">
        <f>IF(A837="","",IF(COUNTIF('2) Income'!$D$13:$D$32,"2nd Wednesday")=0,0,IF(A837=(A837-DAY(A837)+1+2*7-WEEKDAY(A837-DAY(A837)+8-4,1)),SUMIFS('2) Income'!$E$13:$E$32,'2) Income'!$D$13:$D$32,"2nd Wednesday",'2) Income'!$F$13:$F$32,"&lt;="&amp;$A837),0)))</f>
        <v/>
      </c>
      <c r="AD837" s="8" t="str">
        <f>IF(A837="","",IF(COUNTIF('2) Income'!$D$13:$D$32,"3rd Wednesday")=0,0,IF(A837=(A837-DAY(A837)+1+3*7-WEEKDAY(A837-DAY(A837)+8-4,1)),SUMIFS('2) Income'!$E$13:$E$32,'2) Income'!$D$13:$D$32,"3rd Wednesday",'2) Income'!$F$13:$F$32,"&lt;="&amp;$A837),0)))</f>
        <v/>
      </c>
      <c r="AE837" s="8" t="str">
        <f>IF(A837="","",IF(COUNTIF('2) Income'!$D$13:$D$32,"4th Wednesday")=0,0,IF(A837=(A837-DAY(A837)+1+4*7-WEEKDAY(A837-DAY(A837)+8-4,1)),SUMIFS('2) Income'!$E$13:$E$32,'2) Income'!$D$13:$D$32,"4th Wednesday",'2) Income'!$F$13:$F$32,"&lt;="&amp;$A837),0)))</f>
        <v/>
      </c>
      <c r="AF837" s="8" t="str" cm="1">
        <f t="array" ref="AF837">IF(A837="","",IF(COUNTIF('2) Income'!$D$13:$D$32,"Every 4 Weeks")=0,0,SUMPRODUCT(--(IFERROR(MOD(A837-'2) Income'!$F$13:$F$32,28),1)=0),--('2) Income'!$D$13:$D$32="Every 4 Weeks"),--('2) Income'!$F$13:$F$32&lt;=A837),'2) Income'!$E$13:$E$32)))</f>
        <v/>
      </c>
      <c r="AG837" s="8" t="str">
        <f>IF(A837="","",IF(COUNTIF('2) Income'!$D$13:$D$32,"Monthly")=0,0,IF(B837="N",SUMIFS('2) Income'!$E$13:$E$32,'2) Income'!$D$13:$D$32,"monthly",'2) Income'!$F$13:$F$32,"&lt;="&amp;$A837,'2) Income'!$I$13:$I$32,DAY(A837)),SUMIFS('2) Income'!$E$13:$E$32,'2) Income'!$D$13:$D$32,"monthly",'2) Income'!$F$13:$F$32,"&lt;="&amp;$A837,'2) Income'!$I$13:$I$32,"&gt;="&amp;DAY(A837)))))</f>
        <v/>
      </c>
      <c r="AH837" s="8" t="str" cm="1">
        <f t="array" ref="AH837">IF(A837="","",IF(COUNTIF('2) Income'!$D$13:$D$32,"Yearly")=0,0,SUMPRODUCT(--('2) Income'!$D$13:$D$32="Yearly"),--('2) Income'!$F$13:$F$32&lt;=A837),IF(B837="N",--('2) Income'!$I$13:$I$32=DAY(A837)),--('2) Income'!$I$13:$I$32&gt;=DAY(A837))),--(IFERROR(MOD('2) Income'!$H$13:$H$32-MONTH(A837)+12,12),1)=0),'2) Income'!$E$13:$E$32)))</f>
        <v/>
      </c>
      <c r="AI837" s="8" t="str">
        <f>IF(A837="","",IF(COUNTIF('2) Income'!$D$13:$D$32,"one-time")=0,0,SUMIFS('2) Income'!$E$13:$E$32,'2) Income'!$D$13:$D$32,"one-time",'2) Income'!$F$13:$F$32,"="&amp;$A837)))</f>
        <v/>
      </c>
      <c r="AJ837" s="9" t="str">
        <f t="shared" si="66"/>
        <v/>
      </c>
    </row>
    <row r="838" spans="1:36">
      <c r="A838" s="7" t="str">
        <f>IF(A837="","",IF(A837+1&lt;='1) Period'!$E$21,A837+1,""))</f>
        <v/>
      </c>
      <c r="B838" s="7" t="e">
        <f t="shared" si="67"/>
        <v>#VALUE!</v>
      </c>
      <c r="C838" t="e">
        <f t="shared" si="68"/>
        <v>#VALUE!</v>
      </c>
      <c r="D838" s="8" t="str">
        <f>IF(A838="","",IF(TEXT(A838,"dddd")='4) Happy Money'!$E$23,WAllowance,0))</f>
        <v/>
      </c>
      <c r="E838" s="8" t="str">
        <f>IF(A838="","",IF(B838="N",SUMIF(TMonthly[Day of the Month],DAY(A838),TMonthly[Amount]),SUMIF(TMonthly[Day of the Month],"&gt;="&amp;DAY(A838),TMonthly[Amount])))</f>
        <v/>
      </c>
      <c r="F838" s="8" t="str" cm="1">
        <f t="array" ref="F838">IF(A838="","",SUMPRODUCT(--(TYearly[Due Date]&lt;=A838),IF(B838="N",--(TYearly[Day]=DAY(A838)),--(TYearly[Day]&gt;=DAY(A838))),--(IFERROR(MOD(TYearly[Month]-MONTH(A838)+12,12),1)=0),TYearly[Amount]))</f>
        <v/>
      </c>
      <c r="G838" s="8" t="str">
        <f>IF(A838="","",SUMIF(TOneTime[Due Date],A838,TOneTime[Amount]))</f>
        <v/>
      </c>
      <c r="H838" s="8" t="str" cm="1">
        <f t="array" ref="H838">IF(A838="","",IF(COUNTIF(TOther[Frequency],$H$1)=0,0,SUMPRODUCT(--(IFERROR(MOD(A838-TOther[Start Date],7),1)=0),--(TOther[Frequency]=$H$1),--(TOther[Start Date]&lt;=A838),--(TOther[End Date Calc]&gt;=A838),TOther[Amount])))</f>
        <v/>
      </c>
      <c r="I838" s="8" t="str" cm="1">
        <f t="array" ref="I838">IF(A838="","",IF(COUNTIF(TOther[Frequency],$I$1)=0,0,SUMPRODUCT(--(IFERROR(MOD(A838-TOther[Start Date],14),1)=0),--(TOther[Frequency]=$I$1),--(TOther[Start Date]&lt;=A838),--(TOther[End Date Calc]&gt;=A838),TOther[Amount])))</f>
        <v/>
      </c>
      <c r="J838" s="8" t="str">
        <f>IF(A838="","",IF(COUNTIF(TOther[Frequency],$J$1)=0,0,IF(OR(DAY(A838)=1,DAY(A838)=15),SUMIFS(TOther[Amount],TOther[Frequency],$J$1,TOther[Start Date],"&lt;="&amp;$A838,TOther[End Date Calc],"&gt;="&amp;A838),0)))</f>
        <v/>
      </c>
      <c r="K838" s="8" t="str">
        <f>IF(A838="","",IF(COUNTIF(TOther[Frequency],$K$1)=0,0,IF(A838=(A838-DAY(A838)+1+2*7-WEEKDAY(A838-DAY(A838)+8-4,1)),SUMIFS(TOther[Amount],TOther[Frequency],$K$1,TOther[Start Date],"&lt;="&amp;$A838,TOther[End Date Calc],"&gt;="&amp;A838),0)))</f>
        <v/>
      </c>
      <c r="L838" s="8" t="str">
        <f>IF(A838="","",IF(COUNTIF(TOther[Frequency],$L$1)=0,0,IF(A838=(A838-DAY(A838)+1+3*7-WEEKDAY(A838-DAY(A838)+8-4,1)),SUMIFS(TOther[Amount],TOther[Frequency],$L$1,TOther[Start Date],"&lt;="&amp;$A838,TOther[End Date Calc],"&gt;="&amp;A838),0)))</f>
        <v/>
      </c>
      <c r="M838" s="8" t="str">
        <f>IF(A838="","",IF(COUNTIF(TOther[Frequency],$M$1)=0,0,IF(A838=(A838-DAY(A838)+1+4*7-WEEKDAY(A838-DAY(A838)+8-4,1)),SUMIFS(TOther[Amount],TOther[Frequency],$M$1,TOther[Start Date],"&lt;="&amp;$A838,TOther[End Date Calc],"&gt;="&amp;A838),0)))</f>
        <v/>
      </c>
      <c r="N838" s="8" t="str" cm="1">
        <f t="array" ref="N838">IF(A838="","",IF(COUNTIF(TOther[Frequency],$N$1)=0,0,SUMPRODUCT(--(IFERROR(MOD(A838-TOther[Start Date],28),1)=0),--(TOther[Frequency]=$N$1),--(TOther[Start Date]&lt;=A838),--(TOther[End Date Calc]&gt;=A838),TOther[Amount])))</f>
        <v/>
      </c>
      <c r="O838" s="8" t="str" cm="1">
        <f t="array" ref="O838">IF(A838="","",IF(COUNTIF(TOther[Frequency],$O$1)=0,0,SUMPRODUCT(--(IFERROR(MOD(A838-TOther[Start Date],42),1)=0),--(TOther[Frequency]=$O$1),--(TOther[Start Date]&lt;=A838),--(TOther[End Date Calc]&gt;=A838),TOther[Amount])))</f>
        <v/>
      </c>
      <c r="P838" s="8" t="str" cm="1">
        <f t="array" ref="P838">IF(A838="","",IF(COUNTIF(TOther[Frequency],$P$1)=0,0,SUMPRODUCT(--(IFERROR(MOD(A838-TOther[Start Date],56),1)=0),--(TOther[Frequency]=$P$1),--(TOther[Start Date]&lt;=A838),--(TOther[End Date Calc]&gt;=A838),TOther[Amount])))</f>
        <v/>
      </c>
      <c r="Q838" s="8" t="str">
        <f>IF(A838="","",IF(COUNTIF(TOther[Frequency],$Q$1)=0,0,IF(B838="N",SUMIFS(TOther[Amount],TOther[Frequency],$Q$1,TOther[Start Date],"&lt;="&amp;$A838,TOther[End Date Calc],"&gt;="&amp;A838,TOther[Start Day],DAY(A838)),SUMIFS(TOther[Amount],TOther[Frequency],$Q$1,TOther[Start Date],"&lt;="&amp;$A838,TOther[End Date Calc],"&gt;="&amp;A838,TOther[Start Day],"&gt;="&amp;DAY(A838)))))</f>
        <v/>
      </c>
      <c r="R838" s="8" t="str" cm="1">
        <f t="array" ref="R838">IF(A838="","",IF(COUNTIF(TOther[Frequency],R$1)=0,0,SUMPRODUCT(--(TOther[Frequency]=R$1),--(TOther[Start Date]&lt;=A838),--(TOther[End Date Calc]&gt;=A838),IF(B838="N",--(TOther[Start Day]=DAY(A838)),--(TOther[Start Day]&gt;=DAY(A838))),--(IFERROR(MOD(TOther[Start Month]-MONTH(A838)+2,2),1)=0),TOther[Amount])))</f>
        <v/>
      </c>
      <c r="S838" s="8" t="str" cm="1">
        <f t="array" ref="S838">IF(A838="","",IF(COUNTIF(TOther[Frequency],S$1)=0,0,SUMPRODUCT(--(TOther[Frequency]=S$1),--(TOther[Start Date]&lt;=A838),--(TOther[End Date Calc]&gt;=A838),IF(B838="N",--(TOther[Start Day]=DAY(A838)),--(TOther[Start Day]&gt;=DAY(A838))),--(IFERROR(MOD(TOther[Start Month]-MONTH(A838)+3,3),1)=0),TOther[Amount])))</f>
        <v/>
      </c>
      <c r="T838" s="8" t="str" cm="1">
        <f t="array" ref="T838">IF($A838="","",IF(COUNTIF(TOther[Frequency],T$1)=0,0,SUMPRODUCT(--(TOther[Frequency]=T$1),--(TOther[Start Date]&lt;=$A838),--(TOther[End Date Calc]&gt;=$A838),IF($B838="N",--(TOther[Start Day]=DAY($A838)),--(TOther[Start Day]&gt;=DAY($A838))),--(IFERROR(MOD(TOther[Start Month]-MONTH($A838)+4,4),1)=0),TOther[Amount])))</f>
        <v/>
      </c>
      <c r="U838" s="8" t="str" cm="1">
        <f t="array" ref="U838">IF(A838="","",IF(COUNTIF(TOther[Frequency],$U$1)=0,0,SUMPRODUCT(--(TOther[Frequency]=$U$1),--(TOther[Start Date]&lt;=A838),--(TOther[End Date Calc]&gt;=A838),IF(B838="N",--(TOther[Start Day]=DAY(A838)),--(TOther[Start Day]&gt;=DAY(A838))),--(IFERROR(MOD(TOther[Start Month]-MONTH(A838)+6,6),1)=0),TOther[Amount])))</f>
        <v/>
      </c>
      <c r="V838" s="8" t="str" cm="1">
        <f t="array" ref="V838">IF(A838="","",IF(COUNTIF(TOther[Frequency],$V$1)=0,0,SUMPRODUCT(--(TOther[Frequency]=$V$1),--(TOther[Start Date]&lt;=A838),--(TOther[End Date Calc]&gt;=A838),IF(B838="N",--(TOther[Start Day]=DAY(A838)),--(TOther[Start Day]&gt;=DAY(A838))),--(IFERROR(MOD(TOther[Start Month]-MONTH(A838)+12,12),1)=0),TOther[Amount])))</f>
        <v/>
      </c>
      <c r="W838" s="8" t="str">
        <f>IF(A838="","",SUMIFS(TOther[Amount],TOther[Start Date],A838,TOther[Frequency],$W$1))</f>
        <v/>
      </c>
      <c r="X838" s="9" t="str">
        <f t="shared" si="65"/>
        <v/>
      </c>
      <c r="Y838" s="9" t="str">
        <f t="shared" si="69"/>
        <v/>
      </c>
      <c r="Z838" s="8" t="str" cm="1">
        <f t="array" ref="Z838">IF(A838="","",IF(COUNTIF('2) Income'!$D$13:$D$32,"Weekly")=0,0,SUMPRODUCT(--(IFERROR(MOD(A838-'2) Income'!$F$13:$F$32,7),1)=0),--('2) Income'!$D$13:$D$32="Weekly"),--('2) Income'!$F$13:$F$32&lt;=A838),'2) Income'!$E$13:$E$32)))</f>
        <v/>
      </c>
      <c r="AA838" s="8" t="str" cm="1">
        <f t="array" ref="AA838">IF(A838="","",IF(COUNTIF('2) Income'!$D$13:$D$32,"Every Other Week")=0,0,SUMPRODUCT(--(IFERROR(MOD(A838-'2) Income'!$F$13:$F$32,14),1)=0),--('2) Income'!$D$13:$D$32="Every Other Week"),--('2) Income'!$F$13:$F$32&lt;=A838),'2) Income'!$E$13:$E$32)))</f>
        <v/>
      </c>
      <c r="AB838" s="8" t="str">
        <f>IF(A838="","",IF(COUNTIF('2) Income'!$D$13:$D$32,"1st and 15th")=0,0,IF(OR(DAY(A838)=1,DAY(A838)=15),SUMIFS('2) Income'!$E$13:$E$32,'2) Income'!$D$13:$D$32,"1st and 15th",'2) Income'!$F$13:$F$32,"&lt;="&amp;$A838),0)))</f>
        <v/>
      </c>
      <c r="AC838" s="8" t="str">
        <f>IF(A838="","",IF(COUNTIF('2) Income'!$D$13:$D$32,"2nd Wednesday")=0,0,IF(A838=(A838-DAY(A838)+1+2*7-WEEKDAY(A838-DAY(A838)+8-4,1)),SUMIFS('2) Income'!$E$13:$E$32,'2) Income'!$D$13:$D$32,"2nd Wednesday",'2) Income'!$F$13:$F$32,"&lt;="&amp;$A838),0)))</f>
        <v/>
      </c>
      <c r="AD838" s="8" t="str">
        <f>IF(A838="","",IF(COUNTIF('2) Income'!$D$13:$D$32,"3rd Wednesday")=0,0,IF(A838=(A838-DAY(A838)+1+3*7-WEEKDAY(A838-DAY(A838)+8-4,1)),SUMIFS('2) Income'!$E$13:$E$32,'2) Income'!$D$13:$D$32,"3rd Wednesday",'2) Income'!$F$13:$F$32,"&lt;="&amp;$A838),0)))</f>
        <v/>
      </c>
      <c r="AE838" s="8" t="str">
        <f>IF(A838="","",IF(COUNTIF('2) Income'!$D$13:$D$32,"4th Wednesday")=0,0,IF(A838=(A838-DAY(A838)+1+4*7-WEEKDAY(A838-DAY(A838)+8-4,1)),SUMIFS('2) Income'!$E$13:$E$32,'2) Income'!$D$13:$D$32,"4th Wednesday",'2) Income'!$F$13:$F$32,"&lt;="&amp;$A838),0)))</f>
        <v/>
      </c>
      <c r="AF838" s="8" t="str" cm="1">
        <f t="array" ref="AF838">IF(A838="","",IF(COUNTIF('2) Income'!$D$13:$D$32,"Every 4 Weeks")=0,0,SUMPRODUCT(--(IFERROR(MOD(A838-'2) Income'!$F$13:$F$32,28),1)=0),--('2) Income'!$D$13:$D$32="Every 4 Weeks"),--('2) Income'!$F$13:$F$32&lt;=A838),'2) Income'!$E$13:$E$32)))</f>
        <v/>
      </c>
      <c r="AG838" s="8" t="str">
        <f>IF(A838="","",IF(COUNTIF('2) Income'!$D$13:$D$32,"Monthly")=0,0,IF(B838="N",SUMIFS('2) Income'!$E$13:$E$32,'2) Income'!$D$13:$D$32,"monthly",'2) Income'!$F$13:$F$32,"&lt;="&amp;$A838,'2) Income'!$I$13:$I$32,DAY(A838)),SUMIFS('2) Income'!$E$13:$E$32,'2) Income'!$D$13:$D$32,"monthly",'2) Income'!$F$13:$F$32,"&lt;="&amp;$A838,'2) Income'!$I$13:$I$32,"&gt;="&amp;DAY(A838)))))</f>
        <v/>
      </c>
      <c r="AH838" s="8" t="str" cm="1">
        <f t="array" ref="AH838">IF(A838="","",IF(COUNTIF('2) Income'!$D$13:$D$32,"Yearly")=0,0,SUMPRODUCT(--('2) Income'!$D$13:$D$32="Yearly"),--('2) Income'!$F$13:$F$32&lt;=A838),IF(B838="N",--('2) Income'!$I$13:$I$32=DAY(A838)),--('2) Income'!$I$13:$I$32&gt;=DAY(A838))),--(IFERROR(MOD('2) Income'!$H$13:$H$32-MONTH(A838)+12,12),1)=0),'2) Income'!$E$13:$E$32)))</f>
        <v/>
      </c>
      <c r="AI838" s="8" t="str">
        <f>IF(A838="","",IF(COUNTIF('2) Income'!$D$13:$D$32,"one-time")=0,0,SUMIFS('2) Income'!$E$13:$E$32,'2) Income'!$D$13:$D$32,"one-time",'2) Income'!$F$13:$F$32,"="&amp;$A838)))</f>
        <v/>
      </c>
      <c r="AJ838" s="9" t="str">
        <f t="shared" si="66"/>
        <v/>
      </c>
    </row>
    <row r="839" spans="1:36">
      <c r="A839" s="7" t="str">
        <f>IF(A838="","",IF(A838+1&lt;='1) Period'!$E$21,A838+1,""))</f>
        <v/>
      </c>
      <c r="B839" s="7" t="e">
        <f t="shared" si="67"/>
        <v>#VALUE!</v>
      </c>
      <c r="C839" t="e">
        <f t="shared" si="68"/>
        <v>#VALUE!</v>
      </c>
      <c r="D839" s="8" t="str">
        <f>IF(A839="","",IF(TEXT(A839,"dddd")='4) Happy Money'!$E$23,WAllowance,0))</f>
        <v/>
      </c>
      <c r="E839" s="8" t="str">
        <f>IF(A839="","",IF(B839="N",SUMIF(TMonthly[Day of the Month],DAY(A839),TMonthly[Amount]),SUMIF(TMonthly[Day of the Month],"&gt;="&amp;DAY(A839),TMonthly[Amount])))</f>
        <v/>
      </c>
      <c r="F839" s="8" t="str" cm="1">
        <f t="array" ref="F839">IF(A839="","",SUMPRODUCT(--(TYearly[Due Date]&lt;=A839),IF(B839="N",--(TYearly[Day]=DAY(A839)),--(TYearly[Day]&gt;=DAY(A839))),--(IFERROR(MOD(TYearly[Month]-MONTH(A839)+12,12),1)=0),TYearly[Amount]))</f>
        <v/>
      </c>
      <c r="G839" s="8" t="str">
        <f>IF(A839="","",SUMIF(TOneTime[Due Date],A839,TOneTime[Amount]))</f>
        <v/>
      </c>
      <c r="H839" s="8" t="str" cm="1">
        <f t="array" ref="H839">IF(A839="","",IF(COUNTIF(TOther[Frequency],$H$1)=0,0,SUMPRODUCT(--(IFERROR(MOD(A839-TOther[Start Date],7),1)=0),--(TOther[Frequency]=$H$1),--(TOther[Start Date]&lt;=A839),--(TOther[End Date Calc]&gt;=A839),TOther[Amount])))</f>
        <v/>
      </c>
      <c r="I839" s="8" t="str" cm="1">
        <f t="array" ref="I839">IF(A839="","",IF(COUNTIF(TOther[Frequency],$I$1)=0,0,SUMPRODUCT(--(IFERROR(MOD(A839-TOther[Start Date],14),1)=0),--(TOther[Frequency]=$I$1),--(TOther[Start Date]&lt;=A839),--(TOther[End Date Calc]&gt;=A839),TOther[Amount])))</f>
        <v/>
      </c>
      <c r="J839" s="8" t="str">
        <f>IF(A839="","",IF(COUNTIF(TOther[Frequency],$J$1)=0,0,IF(OR(DAY(A839)=1,DAY(A839)=15),SUMIFS(TOther[Amount],TOther[Frequency],$J$1,TOther[Start Date],"&lt;="&amp;$A839,TOther[End Date Calc],"&gt;="&amp;A839),0)))</f>
        <v/>
      </c>
      <c r="K839" s="8" t="str">
        <f>IF(A839="","",IF(COUNTIF(TOther[Frequency],$K$1)=0,0,IF(A839=(A839-DAY(A839)+1+2*7-WEEKDAY(A839-DAY(A839)+8-4,1)),SUMIFS(TOther[Amount],TOther[Frequency],$K$1,TOther[Start Date],"&lt;="&amp;$A839,TOther[End Date Calc],"&gt;="&amp;A839),0)))</f>
        <v/>
      </c>
      <c r="L839" s="8" t="str">
        <f>IF(A839="","",IF(COUNTIF(TOther[Frequency],$L$1)=0,0,IF(A839=(A839-DAY(A839)+1+3*7-WEEKDAY(A839-DAY(A839)+8-4,1)),SUMIFS(TOther[Amount],TOther[Frequency],$L$1,TOther[Start Date],"&lt;="&amp;$A839,TOther[End Date Calc],"&gt;="&amp;A839),0)))</f>
        <v/>
      </c>
      <c r="M839" s="8" t="str">
        <f>IF(A839="","",IF(COUNTIF(TOther[Frequency],$M$1)=0,0,IF(A839=(A839-DAY(A839)+1+4*7-WEEKDAY(A839-DAY(A839)+8-4,1)),SUMIFS(TOther[Amount],TOther[Frequency],$M$1,TOther[Start Date],"&lt;="&amp;$A839,TOther[End Date Calc],"&gt;="&amp;A839),0)))</f>
        <v/>
      </c>
      <c r="N839" s="8" t="str" cm="1">
        <f t="array" ref="N839">IF(A839="","",IF(COUNTIF(TOther[Frequency],$N$1)=0,0,SUMPRODUCT(--(IFERROR(MOD(A839-TOther[Start Date],28),1)=0),--(TOther[Frequency]=$N$1),--(TOther[Start Date]&lt;=A839),--(TOther[End Date Calc]&gt;=A839),TOther[Amount])))</f>
        <v/>
      </c>
      <c r="O839" s="8" t="str" cm="1">
        <f t="array" ref="O839">IF(A839="","",IF(COUNTIF(TOther[Frequency],$O$1)=0,0,SUMPRODUCT(--(IFERROR(MOD(A839-TOther[Start Date],42),1)=0),--(TOther[Frequency]=$O$1),--(TOther[Start Date]&lt;=A839),--(TOther[End Date Calc]&gt;=A839),TOther[Amount])))</f>
        <v/>
      </c>
      <c r="P839" s="8" t="str" cm="1">
        <f t="array" ref="P839">IF(A839="","",IF(COUNTIF(TOther[Frequency],$P$1)=0,0,SUMPRODUCT(--(IFERROR(MOD(A839-TOther[Start Date],56),1)=0),--(TOther[Frequency]=$P$1),--(TOther[Start Date]&lt;=A839),--(TOther[End Date Calc]&gt;=A839),TOther[Amount])))</f>
        <v/>
      </c>
      <c r="Q839" s="8" t="str">
        <f>IF(A839="","",IF(COUNTIF(TOther[Frequency],$Q$1)=0,0,IF(B839="N",SUMIFS(TOther[Amount],TOther[Frequency],$Q$1,TOther[Start Date],"&lt;="&amp;$A839,TOther[End Date Calc],"&gt;="&amp;A839,TOther[Start Day],DAY(A839)),SUMIFS(TOther[Amount],TOther[Frequency],$Q$1,TOther[Start Date],"&lt;="&amp;$A839,TOther[End Date Calc],"&gt;="&amp;A839,TOther[Start Day],"&gt;="&amp;DAY(A839)))))</f>
        <v/>
      </c>
      <c r="R839" s="8" t="str" cm="1">
        <f t="array" ref="R839">IF(A839="","",IF(COUNTIF(TOther[Frequency],R$1)=0,0,SUMPRODUCT(--(TOther[Frequency]=R$1),--(TOther[Start Date]&lt;=A839),--(TOther[End Date Calc]&gt;=A839),IF(B839="N",--(TOther[Start Day]=DAY(A839)),--(TOther[Start Day]&gt;=DAY(A839))),--(IFERROR(MOD(TOther[Start Month]-MONTH(A839)+2,2),1)=0),TOther[Amount])))</f>
        <v/>
      </c>
      <c r="S839" s="8" t="str" cm="1">
        <f t="array" ref="S839">IF(A839="","",IF(COUNTIF(TOther[Frequency],S$1)=0,0,SUMPRODUCT(--(TOther[Frequency]=S$1),--(TOther[Start Date]&lt;=A839),--(TOther[End Date Calc]&gt;=A839),IF(B839="N",--(TOther[Start Day]=DAY(A839)),--(TOther[Start Day]&gt;=DAY(A839))),--(IFERROR(MOD(TOther[Start Month]-MONTH(A839)+3,3),1)=0),TOther[Amount])))</f>
        <v/>
      </c>
      <c r="T839" s="8" t="str" cm="1">
        <f t="array" ref="T839">IF($A839="","",IF(COUNTIF(TOther[Frequency],T$1)=0,0,SUMPRODUCT(--(TOther[Frequency]=T$1),--(TOther[Start Date]&lt;=$A839),--(TOther[End Date Calc]&gt;=$A839),IF($B839="N",--(TOther[Start Day]=DAY($A839)),--(TOther[Start Day]&gt;=DAY($A839))),--(IFERROR(MOD(TOther[Start Month]-MONTH($A839)+4,4),1)=0),TOther[Amount])))</f>
        <v/>
      </c>
      <c r="U839" s="8" t="str" cm="1">
        <f t="array" ref="U839">IF(A839="","",IF(COUNTIF(TOther[Frequency],$U$1)=0,0,SUMPRODUCT(--(TOther[Frequency]=$U$1),--(TOther[Start Date]&lt;=A839),--(TOther[End Date Calc]&gt;=A839),IF(B839="N",--(TOther[Start Day]=DAY(A839)),--(TOther[Start Day]&gt;=DAY(A839))),--(IFERROR(MOD(TOther[Start Month]-MONTH(A839)+6,6),1)=0),TOther[Amount])))</f>
        <v/>
      </c>
      <c r="V839" s="8" t="str" cm="1">
        <f t="array" ref="V839">IF(A839="","",IF(COUNTIF(TOther[Frequency],$V$1)=0,0,SUMPRODUCT(--(TOther[Frequency]=$V$1),--(TOther[Start Date]&lt;=A839),--(TOther[End Date Calc]&gt;=A839),IF(B839="N",--(TOther[Start Day]=DAY(A839)),--(TOther[Start Day]&gt;=DAY(A839))),--(IFERROR(MOD(TOther[Start Month]-MONTH(A839)+12,12),1)=0),TOther[Amount])))</f>
        <v/>
      </c>
      <c r="W839" s="8" t="str">
        <f>IF(A839="","",SUMIFS(TOther[Amount],TOther[Start Date],A839,TOther[Frequency],$W$1))</f>
        <v/>
      </c>
      <c r="X839" s="9" t="str">
        <f t="shared" si="65"/>
        <v/>
      </c>
      <c r="Y839" s="9" t="str">
        <f t="shared" si="69"/>
        <v/>
      </c>
      <c r="Z839" s="8" t="str" cm="1">
        <f t="array" ref="Z839">IF(A839="","",IF(COUNTIF('2) Income'!$D$13:$D$32,"Weekly")=0,0,SUMPRODUCT(--(IFERROR(MOD(A839-'2) Income'!$F$13:$F$32,7),1)=0),--('2) Income'!$D$13:$D$32="Weekly"),--('2) Income'!$F$13:$F$32&lt;=A839),'2) Income'!$E$13:$E$32)))</f>
        <v/>
      </c>
      <c r="AA839" s="8" t="str" cm="1">
        <f t="array" ref="AA839">IF(A839="","",IF(COUNTIF('2) Income'!$D$13:$D$32,"Every Other Week")=0,0,SUMPRODUCT(--(IFERROR(MOD(A839-'2) Income'!$F$13:$F$32,14),1)=0),--('2) Income'!$D$13:$D$32="Every Other Week"),--('2) Income'!$F$13:$F$32&lt;=A839),'2) Income'!$E$13:$E$32)))</f>
        <v/>
      </c>
      <c r="AB839" s="8" t="str">
        <f>IF(A839="","",IF(COUNTIF('2) Income'!$D$13:$D$32,"1st and 15th")=0,0,IF(OR(DAY(A839)=1,DAY(A839)=15),SUMIFS('2) Income'!$E$13:$E$32,'2) Income'!$D$13:$D$32,"1st and 15th",'2) Income'!$F$13:$F$32,"&lt;="&amp;$A839),0)))</f>
        <v/>
      </c>
      <c r="AC839" s="8" t="str">
        <f>IF(A839="","",IF(COUNTIF('2) Income'!$D$13:$D$32,"2nd Wednesday")=0,0,IF(A839=(A839-DAY(A839)+1+2*7-WEEKDAY(A839-DAY(A839)+8-4,1)),SUMIFS('2) Income'!$E$13:$E$32,'2) Income'!$D$13:$D$32,"2nd Wednesday",'2) Income'!$F$13:$F$32,"&lt;="&amp;$A839),0)))</f>
        <v/>
      </c>
      <c r="AD839" s="8" t="str">
        <f>IF(A839="","",IF(COUNTIF('2) Income'!$D$13:$D$32,"3rd Wednesday")=0,0,IF(A839=(A839-DAY(A839)+1+3*7-WEEKDAY(A839-DAY(A839)+8-4,1)),SUMIFS('2) Income'!$E$13:$E$32,'2) Income'!$D$13:$D$32,"3rd Wednesday",'2) Income'!$F$13:$F$32,"&lt;="&amp;$A839),0)))</f>
        <v/>
      </c>
      <c r="AE839" s="8" t="str">
        <f>IF(A839="","",IF(COUNTIF('2) Income'!$D$13:$D$32,"4th Wednesday")=0,0,IF(A839=(A839-DAY(A839)+1+4*7-WEEKDAY(A839-DAY(A839)+8-4,1)),SUMIFS('2) Income'!$E$13:$E$32,'2) Income'!$D$13:$D$32,"4th Wednesday",'2) Income'!$F$13:$F$32,"&lt;="&amp;$A839),0)))</f>
        <v/>
      </c>
      <c r="AF839" s="8" t="str" cm="1">
        <f t="array" ref="AF839">IF(A839="","",IF(COUNTIF('2) Income'!$D$13:$D$32,"Every 4 Weeks")=0,0,SUMPRODUCT(--(IFERROR(MOD(A839-'2) Income'!$F$13:$F$32,28),1)=0),--('2) Income'!$D$13:$D$32="Every 4 Weeks"),--('2) Income'!$F$13:$F$32&lt;=A839),'2) Income'!$E$13:$E$32)))</f>
        <v/>
      </c>
      <c r="AG839" s="8" t="str">
        <f>IF(A839="","",IF(COUNTIF('2) Income'!$D$13:$D$32,"Monthly")=0,0,IF(B839="N",SUMIFS('2) Income'!$E$13:$E$32,'2) Income'!$D$13:$D$32,"monthly",'2) Income'!$F$13:$F$32,"&lt;="&amp;$A839,'2) Income'!$I$13:$I$32,DAY(A839)),SUMIFS('2) Income'!$E$13:$E$32,'2) Income'!$D$13:$D$32,"monthly",'2) Income'!$F$13:$F$32,"&lt;="&amp;$A839,'2) Income'!$I$13:$I$32,"&gt;="&amp;DAY(A839)))))</f>
        <v/>
      </c>
      <c r="AH839" s="8" t="str" cm="1">
        <f t="array" ref="AH839">IF(A839="","",IF(COUNTIF('2) Income'!$D$13:$D$32,"Yearly")=0,0,SUMPRODUCT(--('2) Income'!$D$13:$D$32="Yearly"),--('2) Income'!$F$13:$F$32&lt;=A839),IF(B839="N",--('2) Income'!$I$13:$I$32=DAY(A839)),--('2) Income'!$I$13:$I$32&gt;=DAY(A839))),--(IFERROR(MOD('2) Income'!$H$13:$H$32-MONTH(A839)+12,12),1)=0),'2) Income'!$E$13:$E$32)))</f>
        <v/>
      </c>
      <c r="AI839" s="8" t="str">
        <f>IF(A839="","",IF(COUNTIF('2) Income'!$D$13:$D$32,"one-time")=0,0,SUMIFS('2) Income'!$E$13:$E$32,'2) Income'!$D$13:$D$32,"one-time",'2) Income'!$F$13:$F$32,"="&amp;$A839)))</f>
        <v/>
      </c>
      <c r="AJ839" s="9" t="str">
        <f t="shared" si="66"/>
        <v/>
      </c>
    </row>
    <row r="840" spans="1:36">
      <c r="A840" s="7" t="str">
        <f>IF(A839="","",IF(A839+1&lt;='1) Period'!$E$21,A839+1,""))</f>
        <v/>
      </c>
      <c r="B840" s="7" t="e">
        <f t="shared" si="67"/>
        <v>#VALUE!</v>
      </c>
      <c r="C840" t="e">
        <f t="shared" si="68"/>
        <v>#VALUE!</v>
      </c>
      <c r="D840" s="8" t="str">
        <f>IF(A840="","",IF(TEXT(A840,"dddd")='4) Happy Money'!$E$23,WAllowance,0))</f>
        <v/>
      </c>
      <c r="E840" s="8" t="str">
        <f>IF(A840="","",IF(B840="N",SUMIF(TMonthly[Day of the Month],DAY(A840),TMonthly[Amount]),SUMIF(TMonthly[Day of the Month],"&gt;="&amp;DAY(A840),TMonthly[Amount])))</f>
        <v/>
      </c>
      <c r="F840" s="8" t="str" cm="1">
        <f t="array" ref="F840">IF(A840="","",SUMPRODUCT(--(TYearly[Due Date]&lt;=A840),IF(B840="N",--(TYearly[Day]=DAY(A840)),--(TYearly[Day]&gt;=DAY(A840))),--(IFERROR(MOD(TYearly[Month]-MONTH(A840)+12,12),1)=0),TYearly[Amount]))</f>
        <v/>
      </c>
      <c r="G840" s="8" t="str">
        <f>IF(A840="","",SUMIF(TOneTime[Due Date],A840,TOneTime[Amount]))</f>
        <v/>
      </c>
      <c r="H840" s="8" t="str" cm="1">
        <f t="array" ref="H840">IF(A840="","",IF(COUNTIF(TOther[Frequency],$H$1)=0,0,SUMPRODUCT(--(IFERROR(MOD(A840-TOther[Start Date],7),1)=0),--(TOther[Frequency]=$H$1),--(TOther[Start Date]&lt;=A840),--(TOther[End Date Calc]&gt;=A840),TOther[Amount])))</f>
        <v/>
      </c>
      <c r="I840" s="8" t="str" cm="1">
        <f t="array" ref="I840">IF(A840="","",IF(COUNTIF(TOther[Frequency],$I$1)=0,0,SUMPRODUCT(--(IFERROR(MOD(A840-TOther[Start Date],14),1)=0),--(TOther[Frequency]=$I$1),--(TOther[Start Date]&lt;=A840),--(TOther[End Date Calc]&gt;=A840),TOther[Amount])))</f>
        <v/>
      </c>
      <c r="J840" s="8" t="str">
        <f>IF(A840="","",IF(COUNTIF(TOther[Frequency],$J$1)=0,0,IF(OR(DAY(A840)=1,DAY(A840)=15),SUMIFS(TOther[Amount],TOther[Frequency],$J$1,TOther[Start Date],"&lt;="&amp;$A840,TOther[End Date Calc],"&gt;="&amp;A840),0)))</f>
        <v/>
      </c>
      <c r="K840" s="8" t="str">
        <f>IF(A840="","",IF(COUNTIF(TOther[Frequency],$K$1)=0,0,IF(A840=(A840-DAY(A840)+1+2*7-WEEKDAY(A840-DAY(A840)+8-4,1)),SUMIFS(TOther[Amount],TOther[Frequency],$K$1,TOther[Start Date],"&lt;="&amp;$A840,TOther[End Date Calc],"&gt;="&amp;A840),0)))</f>
        <v/>
      </c>
      <c r="L840" s="8" t="str">
        <f>IF(A840="","",IF(COUNTIF(TOther[Frequency],$L$1)=0,0,IF(A840=(A840-DAY(A840)+1+3*7-WEEKDAY(A840-DAY(A840)+8-4,1)),SUMIFS(TOther[Amount],TOther[Frequency],$L$1,TOther[Start Date],"&lt;="&amp;$A840,TOther[End Date Calc],"&gt;="&amp;A840),0)))</f>
        <v/>
      </c>
      <c r="M840" s="8" t="str">
        <f>IF(A840="","",IF(COUNTIF(TOther[Frequency],$M$1)=0,0,IF(A840=(A840-DAY(A840)+1+4*7-WEEKDAY(A840-DAY(A840)+8-4,1)),SUMIFS(TOther[Amount],TOther[Frequency],$M$1,TOther[Start Date],"&lt;="&amp;$A840,TOther[End Date Calc],"&gt;="&amp;A840),0)))</f>
        <v/>
      </c>
      <c r="N840" s="8" t="str" cm="1">
        <f t="array" ref="N840">IF(A840="","",IF(COUNTIF(TOther[Frequency],$N$1)=0,0,SUMPRODUCT(--(IFERROR(MOD(A840-TOther[Start Date],28),1)=0),--(TOther[Frequency]=$N$1),--(TOther[Start Date]&lt;=A840),--(TOther[End Date Calc]&gt;=A840),TOther[Amount])))</f>
        <v/>
      </c>
      <c r="O840" s="8" t="str" cm="1">
        <f t="array" ref="O840">IF(A840="","",IF(COUNTIF(TOther[Frequency],$O$1)=0,0,SUMPRODUCT(--(IFERROR(MOD(A840-TOther[Start Date],42),1)=0),--(TOther[Frequency]=$O$1),--(TOther[Start Date]&lt;=A840),--(TOther[End Date Calc]&gt;=A840),TOther[Amount])))</f>
        <v/>
      </c>
      <c r="P840" s="8" t="str" cm="1">
        <f t="array" ref="P840">IF(A840="","",IF(COUNTIF(TOther[Frequency],$P$1)=0,0,SUMPRODUCT(--(IFERROR(MOD(A840-TOther[Start Date],56),1)=0),--(TOther[Frequency]=$P$1),--(TOther[Start Date]&lt;=A840),--(TOther[End Date Calc]&gt;=A840),TOther[Amount])))</f>
        <v/>
      </c>
      <c r="Q840" s="8" t="str">
        <f>IF(A840="","",IF(COUNTIF(TOther[Frequency],$Q$1)=0,0,IF(B840="N",SUMIFS(TOther[Amount],TOther[Frequency],$Q$1,TOther[Start Date],"&lt;="&amp;$A840,TOther[End Date Calc],"&gt;="&amp;A840,TOther[Start Day],DAY(A840)),SUMIFS(TOther[Amount],TOther[Frequency],$Q$1,TOther[Start Date],"&lt;="&amp;$A840,TOther[End Date Calc],"&gt;="&amp;A840,TOther[Start Day],"&gt;="&amp;DAY(A840)))))</f>
        <v/>
      </c>
      <c r="R840" s="8" t="str" cm="1">
        <f t="array" ref="R840">IF(A840="","",IF(COUNTIF(TOther[Frequency],R$1)=0,0,SUMPRODUCT(--(TOther[Frequency]=R$1),--(TOther[Start Date]&lt;=A840),--(TOther[End Date Calc]&gt;=A840),IF(B840="N",--(TOther[Start Day]=DAY(A840)),--(TOther[Start Day]&gt;=DAY(A840))),--(IFERROR(MOD(TOther[Start Month]-MONTH(A840)+2,2),1)=0),TOther[Amount])))</f>
        <v/>
      </c>
      <c r="S840" s="8" t="str" cm="1">
        <f t="array" ref="S840">IF(A840="","",IF(COUNTIF(TOther[Frequency],S$1)=0,0,SUMPRODUCT(--(TOther[Frequency]=S$1),--(TOther[Start Date]&lt;=A840),--(TOther[End Date Calc]&gt;=A840),IF(B840="N",--(TOther[Start Day]=DAY(A840)),--(TOther[Start Day]&gt;=DAY(A840))),--(IFERROR(MOD(TOther[Start Month]-MONTH(A840)+3,3),1)=0),TOther[Amount])))</f>
        <v/>
      </c>
      <c r="T840" s="8" t="str" cm="1">
        <f t="array" ref="T840">IF($A840="","",IF(COUNTIF(TOther[Frequency],T$1)=0,0,SUMPRODUCT(--(TOther[Frequency]=T$1),--(TOther[Start Date]&lt;=$A840),--(TOther[End Date Calc]&gt;=$A840),IF($B840="N",--(TOther[Start Day]=DAY($A840)),--(TOther[Start Day]&gt;=DAY($A840))),--(IFERROR(MOD(TOther[Start Month]-MONTH($A840)+4,4),1)=0),TOther[Amount])))</f>
        <v/>
      </c>
      <c r="U840" s="8" t="str" cm="1">
        <f t="array" ref="U840">IF(A840="","",IF(COUNTIF(TOther[Frequency],$U$1)=0,0,SUMPRODUCT(--(TOther[Frequency]=$U$1),--(TOther[Start Date]&lt;=A840),--(TOther[End Date Calc]&gt;=A840),IF(B840="N",--(TOther[Start Day]=DAY(A840)),--(TOther[Start Day]&gt;=DAY(A840))),--(IFERROR(MOD(TOther[Start Month]-MONTH(A840)+6,6),1)=0),TOther[Amount])))</f>
        <v/>
      </c>
      <c r="V840" s="8" t="str" cm="1">
        <f t="array" ref="V840">IF(A840="","",IF(COUNTIF(TOther[Frequency],$V$1)=0,0,SUMPRODUCT(--(TOther[Frequency]=$V$1),--(TOther[Start Date]&lt;=A840),--(TOther[End Date Calc]&gt;=A840),IF(B840="N",--(TOther[Start Day]=DAY(A840)),--(TOther[Start Day]&gt;=DAY(A840))),--(IFERROR(MOD(TOther[Start Month]-MONTH(A840)+12,12),1)=0),TOther[Amount])))</f>
        <v/>
      </c>
      <c r="W840" s="8" t="str">
        <f>IF(A840="","",SUMIFS(TOther[Amount],TOther[Start Date],A840,TOther[Frequency],$W$1))</f>
        <v/>
      </c>
      <c r="X840" s="9" t="str">
        <f t="shared" si="65"/>
        <v/>
      </c>
      <c r="Y840" s="9" t="str">
        <f t="shared" si="69"/>
        <v/>
      </c>
      <c r="Z840" s="8" t="str" cm="1">
        <f t="array" ref="Z840">IF(A840="","",IF(COUNTIF('2) Income'!$D$13:$D$32,"Weekly")=0,0,SUMPRODUCT(--(IFERROR(MOD(A840-'2) Income'!$F$13:$F$32,7),1)=0),--('2) Income'!$D$13:$D$32="Weekly"),--('2) Income'!$F$13:$F$32&lt;=A840),'2) Income'!$E$13:$E$32)))</f>
        <v/>
      </c>
      <c r="AA840" s="8" t="str" cm="1">
        <f t="array" ref="AA840">IF(A840="","",IF(COUNTIF('2) Income'!$D$13:$D$32,"Every Other Week")=0,0,SUMPRODUCT(--(IFERROR(MOD(A840-'2) Income'!$F$13:$F$32,14),1)=0),--('2) Income'!$D$13:$D$32="Every Other Week"),--('2) Income'!$F$13:$F$32&lt;=A840),'2) Income'!$E$13:$E$32)))</f>
        <v/>
      </c>
      <c r="AB840" s="8" t="str">
        <f>IF(A840="","",IF(COUNTIF('2) Income'!$D$13:$D$32,"1st and 15th")=0,0,IF(OR(DAY(A840)=1,DAY(A840)=15),SUMIFS('2) Income'!$E$13:$E$32,'2) Income'!$D$13:$D$32,"1st and 15th",'2) Income'!$F$13:$F$32,"&lt;="&amp;$A840),0)))</f>
        <v/>
      </c>
      <c r="AC840" s="8" t="str">
        <f>IF(A840="","",IF(COUNTIF('2) Income'!$D$13:$D$32,"2nd Wednesday")=0,0,IF(A840=(A840-DAY(A840)+1+2*7-WEEKDAY(A840-DAY(A840)+8-4,1)),SUMIFS('2) Income'!$E$13:$E$32,'2) Income'!$D$13:$D$32,"2nd Wednesday",'2) Income'!$F$13:$F$32,"&lt;="&amp;$A840),0)))</f>
        <v/>
      </c>
      <c r="AD840" s="8" t="str">
        <f>IF(A840="","",IF(COUNTIF('2) Income'!$D$13:$D$32,"3rd Wednesday")=0,0,IF(A840=(A840-DAY(A840)+1+3*7-WEEKDAY(A840-DAY(A840)+8-4,1)),SUMIFS('2) Income'!$E$13:$E$32,'2) Income'!$D$13:$D$32,"3rd Wednesday",'2) Income'!$F$13:$F$32,"&lt;="&amp;$A840),0)))</f>
        <v/>
      </c>
      <c r="AE840" s="8" t="str">
        <f>IF(A840="","",IF(COUNTIF('2) Income'!$D$13:$D$32,"4th Wednesday")=0,0,IF(A840=(A840-DAY(A840)+1+4*7-WEEKDAY(A840-DAY(A840)+8-4,1)),SUMIFS('2) Income'!$E$13:$E$32,'2) Income'!$D$13:$D$32,"4th Wednesday",'2) Income'!$F$13:$F$32,"&lt;="&amp;$A840),0)))</f>
        <v/>
      </c>
      <c r="AF840" s="8" t="str" cm="1">
        <f t="array" ref="AF840">IF(A840="","",IF(COUNTIF('2) Income'!$D$13:$D$32,"Every 4 Weeks")=0,0,SUMPRODUCT(--(IFERROR(MOD(A840-'2) Income'!$F$13:$F$32,28),1)=0),--('2) Income'!$D$13:$D$32="Every 4 Weeks"),--('2) Income'!$F$13:$F$32&lt;=A840),'2) Income'!$E$13:$E$32)))</f>
        <v/>
      </c>
      <c r="AG840" s="8" t="str">
        <f>IF(A840="","",IF(COUNTIF('2) Income'!$D$13:$D$32,"Monthly")=0,0,IF(B840="N",SUMIFS('2) Income'!$E$13:$E$32,'2) Income'!$D$13:$D$32,"monthly",'2) Income'!$F$13:$F$32,"&lt;="&amp;$A840,'2) Income'!$I$13:$I$32,DAY(A840)),SUMIFS('2) Income'!$E$13:$E$32,'2) Income'!$D$13:$D$32,"monthly",'2) Income'!$F$13:$F$32,"&lt;="&amp;$A840,'2) Income'!$I$13:$I$32,"&gt;="&amp;DAY(A840)))))</f>
        <v/>
      </c>
      <c r="AH840" s="8" t="str" cm="1">
        <f t="array" ref="AH840">IF(A840="","",IF(COUNTIF('2) Income'!$D$13:$D$32,"Yearly")=0,0,SUMPRODUCT(--('2) Income'!$D$13:$D$32="Yearly"),--('2) Income'!$F$13:$F$32&lt;=A840),IF(B840="N",--('2) Income'!$I$13:$I$32=DAY(A840)),--('2) Income'!$I$13:$I$32&gt;=DAY(A840))),--(IFERROR(MOD('2) Income'!$H$13:$H$32-MONTH(A840)+12,12),1)=0),'2) Income'!$E$13:$E$32)))</f>
        <v/>
      </c>
      <c r="AI840" s="8" t="str">
        <f>IF(A840="","",IF(COUNTIF('2) Income'!$D$13:$D$32,"one-time")=0,0,SUMIFS('2) Income'!$E$13:$E$32,'2) Income'!$D$13:$D$32,"one-time",'2) Income'!$F$13:$F$32,"="&amp;$A840)))</f>
        <v/>
      </c>
      <c r="AJ840" s="9" t="str">
        <f t="shared" si="66"/>
        <v/>
      </c>
    </row>
    <row r="841" spans="1:36">
      <c r="A841" s="7" t="str">
        <f>IF(A840="","",IF(A840+1&lt;='1) Period'!$E$21,A840+1,""))</f>
        <v/>
      </c>
      <c r="B841" s="7" t="e">
        <f t="shared" si="67"/>
        <v>#VALUE!</v>
      </c>
      <c r="C841" t="e">
        <f t="shared" si="68"/>
        <v>#VALUE!</v>
      </c>
      <c r="D841" s="8" t="str">
        <f>IF(A841="","",IF(TEXT(A841,"dddd")='4) Happy Money'!$E$23,WAllowance,0))</f>
        <v/>
      </c>
      <c r="E841" s="8" t="str">
        <f>IF(A841="","",IF(B841="N",SUMIF(TMonthly[Day of the Month],DAY(A841),TMonthly[Amount]),SUMIF(TMonthly[Day of the Month],"&gt;="&amp;DAY(A841),TMonthly[Amount])))</f>
        <v/>
      </c>
      <c r="F841" s="8" t="str" cm="1">
        <f t="array" ref="F841">IF(A841="","",SUMPRODUCT(--(TYearly[Due Date]&lt;=A841),IF(B841="N",--(TYearly[Day]=DAY(A841)),--(TYearly[Day]&gt;=DAY(A841))),--(IFERROR(MOD(TYearly[Month]-MONTH(A841)+12,12),1)=0),TYearly[Amount]))</f>
        <v/>
      </c>
      <c r="G841" s="8" t="str">
        <f>IF(A841="","",SUMIF(TOneTime[Due Date],A841,TOneTime[Amount]))</f>
        <v/>
      </c>
      <c r="H841" s="8" t="str" cm="1">
        <f t="array" ref="H841">IF(A841="","",IF(COUNTIF(TOther[Frequency],$H$1)=0,0,SUMPRODUCT(--(IFERROR(MOD(A841-TOther[Start Date],7),1)=0),--(TOther[Frequency]=$H$1),--(TOther[Start Date]&lt;=A841),--(TOther[End Date Calc]&gt;=A841),TOther[Amount])))</f>
        <v/>
      </c>
      <c r="I841" s="8" t="str" cm="1">
        <f t="array" ref="I841">IF(A841="","",IF(COUNTIF(TOther[Frequency],$I$1)=0,0,SUMPRODUCT(--(IFERROR(MOD(A841-TOther[Start Date],14),1)=0),--(TOther[Frequency]=$I$1),--(TOther[Start Date]&lt;=A841),--(TOther[End Date Calc]&gt;=A841),TOther[Amount])))</f>
        <v/>
      </c>
      <c r="J841" s="8" t="str">
        <f>IF(A841="","",IF(COUNTIF(TOther[Frequency],$J$1)=0,0,IF(OR(DAY(A841)=1,DAY(A841)=15),SUMIFS(TOther[Amount],TOther[Frequency],$J$1,TOther[Start Date],"&lt;="&amp;$A841,TOther[End Date Calc],"&gt;="&amp;A841),0)))</f>
        <v/>
      </c>
      <c r="K841" s="8" t="str">
        <f>IF(A841="","",IF(COUNTIF(TOther[Frequency],$K$1)=0,0,IF(A841=(A841-DAY(A841)+1+2*7-WEEKDAY(A841-DAY(A841)+8-4,1)),SUMIFS(TOther[Amount],TOther[Frequency],$K$1,TOther[Start Date],"&lt;="&amp;$A841,TOther[End Date Calc],"&gt;="&amp;A841),0)))</f>
        <v/>
      </c>
      <c r="L841" s="8" t="str">
        <f>IF(A841="","",IF(COUNTIF(TOther[Frequency],$L$1)=0,0,IF(A841=(A841-DAY(A841)+1+3*7-WEEKDAY(A841-DAY(A841)+8-4,1)),SUMIFS(TOther[Amount],TOther[Frequency],$L$1,TOther[Start Date],"&lt;="&amp;$A841,TOther[End Date Calc],"&gt;="&amp;A841),0)))</f>
        <v/>
      </c>
      <c r="M841" s="8" t="str">
        <f>IF(A841="","",IF(COUNTIF(TOther[Frequency],$M$1)=0,0,IF(A841=(A841-DAY(A841)+1+4*7-WEEKDAY(A841-DAY(A841)+8-4,1)),SUMIFS(TOther[Amount],TOther[Frequency],$M$1,TOther[Start Date],"&lt;="&amp;$A841,TOther[End Date Calc],"&gt;="&amp;A841),0)))</f>
        <v/>
      </c>
      <c r="N841" s="8" t="str" cm="1">
        <f t="array" ref="N841">IF(A841="","",IF(COUNTIF(TOther[Frequency],$N$1)=0,0,SUMPRODUCT(--(IFERROR(MOD(A841-TOther[Start Date],28),1)=0),--(TOther[Frequency]=$N$1),--(TOther[Start Date]&lt;=A841),--(TOther[End Date Calc]&gt;=A841),TOther[Amount])))</f>
        <v/>
      </c>
      <c r="O841" s="8" t="str" cm="1">
        <f t="array" ref="O841">IF(A841="","",IF(COUNTIF(TOther[Frequency],$O$1)=0,0,SUMPRODUCT(--(IFERROR(MOD(A841-TOther[Start Date],42),1)=0),--(TOther[Frequency]=$O$1),--(TOther[Start Date]&lt;=A841),--(TOther[End Date Calc]&gt;=A841),TOther[Amount])))</f>
        <v/>
      </c>
      <c r="P841" s="8" t="str" cm="1">
        <f t="array" ref="P841">IF(A841="","",IF(COUNTIF(TOther[Frequency],$P$1)=0,0,SUMPRODUCT(--(IFERROR(MOD(A841-TOther[Start Date],56),1)=0),--(TOther[Frequency]=$P$1),--(TOther[Start Date]&lt;=A841),--(TOther[End Date Calc]&gt;=A841),TOther[Amount])))</f>
        <v/>
      </c>
      <c r="Q841" s="8" t="str">
        <f>IF(A841="","",IF(COUNTIF(TOther[Frequency],$Q$1)=0,0,IF(B841="N",SUMIFS(TOther[Amount],TOther[Frequency],$Q$1,TOther[Start Date],"&lt;="&amp;$A841,TOther[End Date Calc],"&gt;="&amp;A841,TOther[Start Day],DAY(A841)),SUMIFS(TOther[Amount],TOther[Frequency],$Q$1,TOther[Start Date],"&lt;="&amp;$A841,TOther[End Date Calc],"&gt;="&amp;A841,TOther[Start Day],"&gt;="&amp;DAY(A841)))))</f>
        <v/>
      </c>
      <c r="R841" s="8" t="str" cm="1">
        <f t="array" ref="R841">IF(A841="","",IF(COUNTIF(TOther[Frequency],R$1)=0,0,SUMPRODUCT(--(TOther[Frequency]=R$1),--(TOther[Start Date]&lt;=A841),--(TOther[End Date Calc]&gt;=A841),IF(B841="N",--(TOther[Start Day]=DAY(A841)),--(TOther[Start Day]&gt;=DAY(A841))),--(IFERROR(MOD(TOther[Start Month]-MONTH(A841)+2,2),1)=0),TOther[Amount])))</f>
        <v/>
      </c>
      <c r="S841" s="8" t="str" cm="1">
        <f t="array" ref="S841">IF(A841="","",IF(COUNTIF(TOther[Frequency],S$1)=0,0,SUMPRODUCT(--(TOther[Frequency]=S$1),--(TOther[Start Date]&lt;=A841),--(TOther[End Date Calc]&gt;=A841),IF(B841="N",--(TOther[Start Day]=DAY(A841)),--(TOther[Start Day]&gt;=DAY(A841))),--(IFERROR(MOD(TOther[Start Month]-MONTH(A841)+3,3),1)=0),TOther[Amount])))</f>
        <v/>
      </c>
      <c r="T841" s="8" t="str" cm="1">
        <f t="array" ref="T841">IF($A841="","",IF(COUNTIF(TOther[Frequency],T$1)=0,0,SUMPRODUCT(--(TOther[Frequency]=T$1),--(TOther[Start Date]&lt;=$A841),--(TOther[End Date Calc]&gt;=$A841),IF($B841="N",--(TOther[Start Day]=DAY($A841)),--(TOther[Start Day]&gt;=DAY($A841))),--(IFERROR(MOD(TOther[Start Month]-MONTH($A841)+4,4),1)=0),TOther[Amount])))</f>
        <v/>
      </c>
      <c r="U841" s="8" t="str" cm="1">
        <f t="array" ref="U841">IF(A841="","",IF(COUNTIF(TOther[Frequency],$U$1)=0,0,SUMPRODUCT(--(TOther[Frequency]=$U$1),--(TOther[Start Date]&lt;=A841),--(TOther[End Date Calc]&gt;=A841),IF(B841="N",--(TOther[Start Day]=DAY(A841)),--(TOther[Start Day]&gt;=DAY(A841))),--(IFERROR(MOD(TOther[Start Month]-MONTH(A841)+6,6),1)=0),TOther[Amount])))</f>
        <v/>
      </c>
      <c r="V841" s="8" t="str" cm="1">
        <f t="array" ref="V841">IF(A841="","",IF(COUNTIF(TOther[Frequency],$V$1)=0,0,SUMPRODUCT(--(TOther[Frequency]=$V$1),--(TOther[Start Date]&lt;=A841),--(TOther[End Date Calc]&gt;=A841),IF(B841="N",--(TOther[Start Day]=DAY(A841)),--(TOther[Start Day]&gt;=DAY(A841))),--(IFERROR(MOD(TOther[Start Month]-MONTH(A841)+12,12),1)=0),TOther[Amount])))</f>
        <v/>
      </c>
      <c r="W841" s="8" t="str">
        <f>IF(A841="","",SUMIFS(TOther[Amount],TOther[Start Date],A841,TOther[Frequency],$W$1))</f>
        <v/>
      </c>
      <c r="X841" s="9" t="str">
        <f t="shared" si="65"/>
        <v/>
      </c>
      <c r="Y841" s="9" t="str">
        <f t="shared" si="69"/>
        <v/>
      </c>
      <c r="Z841" s="8" t="str" cm="1">
        <f t="array" ref="Z841">IF(A841="","",IF(COUNTIF('2) Income'!$D$13:$D$32,"Weekly")=0,0,SUMPRODUCT(--(IFERROR(MOD(A841-'2) Income'!$F$13:$F$32,7),1)=0),--('2) Income'!$D$13:$D$32="Weekly"),--('2) Income'!$F$13:$F$32&lt;=A841),'2) Income'!$E$13:$E$32)))</f>
        <v/>
      </c>
      <c r="AA841" s="8" t="str" cm="1">
        <f t="array" ref="AA841">IF(A841="","",IF(COUNTIF('2) Income'!$D$13:$D$32,"Every Other Week")=0,0,SUMPRODUCT(--(IFERROR(MOD(A841-'2) Income'!$F$13:$F$32,14),1)=0),--('2) Income'!$D$13:$D$32="Every Other Week"),--('2) Income'!$F$13:$F$32&lt;=A841),'2) Income'!$E$13:$E$32)))</f>
        <v/>
      </c>
      <c r="AB841" s="8" t="str">
        <f>IF(A841="","",IF(COUNTIF('2) Income'!$D$13:$D$32,"1st and 15th")=0,0,IF(OR(DAY(A841)=1,DAY(A841)=15),SUMIFS('2) Income'!$E$13:$E$32,'2) Income'!$D$13:$D$32,"1st and 15th",'2) Income'!$F$13:$F$32,"&lt;="&amp;$A841),0)))</f>
        <v/>
      </c>
      <c r="AC841" s="8" t="str">
        <f>IF(A841="","",IF(COUNTIF('2) Income'!$D$13:$D$32,"2nd Wednesday")=0,0,IF(A841=(A841-DAY(A841)+1+2*7-WEEKDAY(A841-DAY(A841)+8-4,1)),SUMIFS('2) Income'!$E$13:$E$32,'2) Income'!$D$13:$D$32,"2nd Wednesday",'2) Income'!$F$13:$F$32,"&lt;="&amp;$A841),0)))</f>
        <v/>
      </c>
      <c r="AD841" s="8" t="str">
        <f>IF(A841="","",IF(COUNTIF('2) Income'!$D$13:$D$32,"3rd Wednesday")=0,0,IF(A841=(A841-DAY(A841)+1+3*7-WEEKDAY(A841-DAY(A841)+8-4,1)),SUMIFS('2) Income'!$E$13:$E$32,'2) Income'!$D$13:$D$32,"3rd Wednesday",'2) Income'!$F$13:$F$32,"&lt;="&amp;$A841),0)))</f>
        <v/>
      </c>
      <c r="AE841" s="8" t="str">
        <f>IF(A841="","",IF(COUNTIF('2) Income'!$D$13:$D$32,"4th Wednesday")=0,0,IF(A841=(A841-DAY(A841)+1+4*7-WEEKDAY(A841-DAY(A841)+8-4,1)),SUMIFS('2) Income'!$E$13:$E$32,'2) Income'!$D$13:$D$32,"4th Wednesday",'2) Income'!$F$13:$F$32,"&lt;="&amp;$A841),0)))</f>
        <v/>
      </c>
      <c r="AF841" s="8" t="str" cm="1">
        <f t="array" ref="AF841">IF(A841="","",IF(COUNTIF('2) Income'!$D$13:$D$32,"Every 4 Weeks")=0,0,SUMPRODUCT(--(IFERROR(MOD(A841-'2) Income'!$F$13:$F$32,28),1)=0),--('2) Income'!$D$13:$D$32="Every 4 Weeks"),--('2) Income'!$F$13:$F$32&lt;=A841),'2) Income'!$E$13:$E$32)))</f>
        <v/>
      </c>
      <c r="AG841" s="8" t="str">
        <f>IF(A841="","",IF(COUNTIF('2) Income'!$D$13:$D$32,"Monthly")=0,0,IF(B841="N",SUMIFS('2) Income'!$E$13:$E$32,'2) Income'!$D$13:$D$32,"monthly",'2) Income'!$F$13:$F$32,"&lt;="&amp;$A841,'2) Income'!$I$13:$I$32,DAY(A841)),SUMIFS('2) Income'!$E$13:$E$32,'2) Income'!$D$13:$D$32,"monthly",'2) Income'!$F$13:$F$32,"&lt;="&amp;$A841,'2) Income'!$I$13:$I$32,"&gt;="&amp;DAY(A841)))))</f>
        <v/>
      </c>
      <c r="AH841" s="8" t="str" cm="1">
        <f t="array" ref="AH841">IF(A841="","",IF(COUNTIF('2) Income'!$D$13:$D$32,"Yearly")=0,0,SUMPRODUCT(--('2) Income'!$D$13:$D$32="Yearly"),--('2) Income'!$F$13:$F$32&lt;=A841),IF(B841="N",--('2) Income'!$I$13:$I$32=DAY(A841)),--('2) Income'!$I$13:$I$32&gt;=DAY(A841))),--(IFERROR(MOD('2) Income'!$H$13:$H$32-MONTH(A841)+12,12),1)=0),'2) Income'!$E$13:$E$32)))</f>
        <v/>
      </c>
      <c r="AI841" s="8" t="str">
        <f>IF(A841="","",IF(COUNTIF('2) Income'!$D$13:$D$32,"one-time")=0,0,SUMIFS('2) Income'!$E$13:$E$32,'2) Income'!$D$13:$D$32,"one-time",'2) Income'!$F$13:$F$32,"="&amp;$A841)))</f>
        <v/>
      </c>
      <c r="AJ841" s="9" t="str">
        <f t="shared" si="66"/>
        <v/>
      </c>
    </row>
    <row r="842" spans="1:36">
      <c r="A842" s="7" t="str">
        <f>IF(A841="","",IF(A841+1&lt;='1) Period'!$E$21,A841+1,""))</f>
        <v/>
      </c>
      <c r="B842" s="7" t="e">
        <f t="shared" si="67"/>
        <v>#VALUE!</v>
      </c>
      <c r="C842" t="e">
        <f t="shared" si="68"/>
        <v>#VALUE!</v>
      </c>
      <c r="D842" s="8" t="str">
        <f>IF(A842="","",IF(TEXT(A842,"dddd")='4) Happy Money'!$E$23,WAllowance,0))</f>
        <v/>
      </c>
      <c r="E842" s="8" t="str">
        <f>IF(A842="","",IF(B842="N",SUMIF(TMonthly[Day of the Month],DAY(A842),TMonthly[Amount]),SUMIF(TMonthly[Day of the Month],"&gt;="&amp;DAY(A842),TMonthly[Amount])))</f>
        <v/>
      </c>
      <c r="F842" s="8" t="str" cm="1">
        <f t="array" ref="F842">IF(A842="","",SUMPRODUCT(--(TYearly[Due Date]&lt;=A842),IF(B842="N",--(TYearly[Day]=DAY(A842)),--(TYearly[Day]&gt;=DAY(A842))),--(IFERROR(MOD(TYearly[Month]-MONTH(A842)+12,12),1)=0),TYearly[Amount]))</f>
        <v/>
      </c>
      <c r="G842" s="8" t="str">
        <f>IF(A842="","",SUMIF(TOneTime[Due Date],A842,TOneTime[Amount]))</f>
        <v/>
      </c>
      <c r="H842" s="8" t="str" cm="1">
        <f t="array" ref="H842">IF(A842="","",IF(COUNTIF(TOther[Frequency],$H$1)=0,0,SUMPRODUCT(--(IFERROR(MOD(A842-TOther[Start Date],7),1)=0),--(TOther[Frequency]=$H$1),--(TOther[Start Date]&lt;=A842),--(TOther[End Date Calc]&gt;=A842),TOther[Amount])))</f>
        <v/>
      </c>
      <c r="I842" s="8" t="str" cm="1">
        <f t="array" ref="I842">IF(A842="","",IF(COUNTIF(TOther[Frequency],$I$1)=0,0,SUMPRODUCT(--(IFERROR(MOD(A842-TOther[Start Date],14),1)=0),--(TOther[Frequency]=$I$1),--(TOther[Start Date]&lt;=A842),--(TOther[End Date Calc]&gt;=A842),TOther[Amount])))</f>
        <v/>
      </c>
      <c r="J842" s="8" t="str">
        <f>IF(A842="","",IF(COUNTIF(TOther[Frequency],$J$1)=0,0,IF(OR(DAY(A842)=1,DAY(A842)=15),SUMIFS(TOther[Amount],TOther[Frequency],$J$1,TOther[Start Date],"&lt;="&amp;$A842,TOther[End Date Calc],"&gt;="&amp;A842),0)))</f>
        <v/>
      </c>
      <c r="K842" s="8" t="str">
        <f>IF(A842="","",IF(COUNTIF(TOther[Frequency],$K$1)=0,0,IF(A842=(A842-DAY(A842)+1+2*7-WEEKDAY(A842-DAY(A842)+8-4,1)),SUMIFS(TOther[Amount],TOther[Frequency],$K$1,TOther[Start Date],"&lt;="&amp;$A842,TOther[End Date Calc],"&gt;="&amp;A842),0)))</f>
        <v/>
      </c>
      <c r="L842" s="8" t="str">
        <f>IF(A842="","",IF(COUNTIF(TOther[Frequency],$L$1)=0,0,IF(A842=(A842-DAY(A842)+1+3*7-WEEKDAY(A842-DAY(A842)+8-4,1)),SUMIFS(TOther[Amount],TOther[Frequency],$L$1,TOther[Start Date],"&lt;="&amp;$A842,TOther[End Date Calc],"&gt;="&amp;A842),0)))</f>
        <v/>
      </c>
      <c r="M842" s="8" t="str">
        <f>IF(A842="","",IF(COUNTIF(TOther[Frequency],$M$1)=0,0,IF(A842=(A842-DAY(A842)+1+4*7-WEEKDAY(A842-DAY(A842)+8-4,1)),SUMIFS(TOther[Amount],TOther[Frequency],$M$1,TOther[Start Date],"&lt;="&amp;$A842,TOther[End Date Calc],"&gt;="&amp;A842),0)))</f>
        <v/>
      </c>
      <c r="N842" s="8" t="str" cm="1">
        <f t="array" ref="N842">IF(A842="","",IF(COUNTIF(TOther[Frequency],$N$1)=0,0,SUMPRODUCT(--(IFERROR(MOD(A842-TOther[Start Date],28),1)=0),--(TOther[Frequency]=$N$1),--(TOther[Start Date]&lt;=A842),--(TOther[End Date Calc]&gt;=A842),TOther[Amount])))</f>
        <v/>
      </c>
      <c r="O842" s="8" t="str" cm="1">
        <f t="array" ref="O842">IF(A842="","",IF(COUNTIF(TOther[Frequency],$O$1)=0,0,SUMPRODUCT(--(IFERROR(MOD(A842-TOther[Start Date],42),1)=0),--(TOther[Frequency]=$O$1),--(TOther[Start Date]&lt;=A842),--(TOther[End Date Calc]&gt;=A842),TOther[Amount])))</f>
        <v/>
      </c>
      <c r="P842" s="8" t="str" cm="1">
        <f t="array" ref="P842">IF(A842="","",IF(COUNTIF(TOther[Frequency],$P$1)=0,0,SUMPRODUCT(--(IFERROR(MOD(A842-TOther[Start Date],56),1)=0),--(TOther[Frequency]=$P$1),--(TOther[Start Date]&lt;=A842),--(TOther[End Date Calc]&gt;=A842),TOther[Amount])))</f>
        <v/>
      </c>
      <c r="Q842" s="8" t="str">
        <f>IF(A842="","",IF(COUNTIF(TOther[Frequency],$Q$1)=0,0,IF(B842="N",SUMIFS(TOther[Amount],TOther[Frequency],$Q$1,TOther[Start Date],"&lt;="&amp;$A842,TOther[End Date Calc],"&gt;="&amp;A842,TOther[Start Day],DAY(A842)),SUMIFS(TOther[Amount],TOther[Frequency],$Q$1,TOther[Start Date],"&lt;="&amp;$A842,TOther[End Date Calc],"&gt;="&amp;A842,TOther[Start Day],"&gt;="&amp;DAY(A842)))))</f>
        <v/>
      </c>
      <c r="R842" s="8" t="str" cm="1">
        <f t="array" ref="R842">IF(A842="","",IF(COUNTIF(TOther[Frequency],R$1)=0,0,SUMPRODUCT(--(TOther[Frequency]=R$1),--(TOther[Start Date]&lt;=A842),--(TOther[End Date Calc]&gt;=A842),IF(B842="N",--(TOther[Start Day]=DAY(A842)),--(TOther[Start Day]&gt;=DAY(A842))),--(IFERROR(MOD(TOther[Start Month]-MONTH(A842)+2,2),1)=0),TOther[Amount])))</f>
        <v/>
      </c>
      <c r="S842" s="8" t="str" cm="1">
        <f t="array" ref="S842">IF(A842="","",IF(COUNTIF(TOther[Frequency],S$1)=0,0,SUMPRODUCT(--(TOther[Frequency]=S$1),--(TOther[Start Date]&lt;=A842),--(TOther[End Date Calc]&gt;=A842),IF(B842="N",--(TOther[Start Day]=DAY(A842)),--(TOther[Start Day]&gt;=DAY(A842))),--(IFERROR(MOD(TOther[Start Month]-MONTH(A842)+3,3),1)=0),TOther[Amount])))</f>
        <v/>
      </c>
      <c r="T842" s="8" t="str" cm="1">
        <f t="array" ref="T842">IF($A842="","",IF(COUNTIF(TOther[Frequency],T$1)=0,0,SUMPRODUCT(--(TOther[Frequency]=T$1),--(TOther[Start Date]&lt;=$A842),--(TOther[End Date Calc]&gt;=$A842),IF($B842="N",--(TOther[Start Day]=DAY($A842)),--(TOther[Start Day]&gt;=DAY($A842))),--(IFERROR(MOD(TOther[Start Month]-MONTH($A842)+4,4),1)=0),TOther[Amount])))</f>
        <v/>
      </c>
      <c r="U842" s="8" t="str" cm="1">
        <f t="array" ref="U842">IF(A842="","",IF(COUNTIF(TOther[Frequency],$U$1)=0,0,SUMPRODUCT(--(TOther[Frequency]=$U$1),--(TOther[Start Date]&lt;=A842),--(TOther[End Date Calc]&gt;=A842),IF(B842="N",--(TOther[Start Day]=DAY(A842)),--(TOther[Start Day]&gt;=DAY(A842))),--(IFERROR(MOD(TOther[Start Month]-MONTH(A842)+6,6),1)=0),TOther[Amount])))</f>
        <v/>
      </c>
      <c r="V842" s="8" t="str" cm="1">
        <f t="array" ref="V842">IF(A842="","",IF(COUNTIF(TOther[Frequency],$V$1)=0,0,SUMPRODUCT(--(TOther[Frequency]=$V$1),--(TOther[Start Date]&lt;=A842),--(TOther[End Date Calc]&gt;=A842),IF(B842="N",--(TOther[Start Day]=DAY(A842)),--(TOther[Start Day]&gt;=DAY(A842))),--(IFERROR(MOD(TOther[Start Month]-MONTH(A842)+12,12),1)=0),TOther[Amount])))</f>
        <v/>
      </c>
      <c r="W842" s="8" t="str">
        <f>IF(A842="","",SUMIFS(TOther[Amount],TOther[Start Date],A842,TOther[Frequency],$W$1))</f>
        <v/>
      </c>
      <c r="X842" s="9" t="str">
        <f t="shared" si="65"/>
        <v/>
      </c>
      <c r="Y842" s="9" t="str">
        <f t="shared" si="69"/>
        <v/>
      </c>
      <c r="Z842" s="8" t="str" cm="1">
        <f t="array" ref="Z842">IF(A842="","",IF(COUNTIF('2) Income'!$D$13:$D$32,"Weekly")=0,0,SUMPRODUCT(--(IFERROR(MOD(A842-'2) Income'!$F$13:$F$32,7),1)=0),--('2) Income'!$D$13:$D$32="Weekly"),--('2) Income'!$F$13:$F$32&lt;=A842),'2) Income'!$E$13:$E$32)))</f>
        <v/>
      </c>
      <c r="AA842" s="8" t="str" cm="1">
        <f t="array" ref="AA842">IF(A842="","",IF(COUNTIF('2) Income'!$D$13:$D$32,"Every Other Week")=0,0,SUMPRODUCT(--(IFERROR(MOD(A842-'2) Income'!$F$13:$F$32,14),1)=0),--('2) Income'!$D$13:$D$32="Every Other Week"),--('2) Income'!$F$13:$F$32&lt;=A842),'2) Income'!$E$13:$E$32)))</f>
        <v/>
      </c>
      <c r="AB842" s="8" t="str">
        <f>IF(A842="","",IF(COUNTIF('2) Income'!$D$13:$D$32,"1st and 15th")=0,0,IF(OR(DAY(A842)=1,DAY(A842)=15),SUMIFS('2) Income'!$E$13:$E$32,'2) Income'!$D$13:$D$32,"1st and 15th",'2) Income'!$F$13:$F$32,"&lt;="&amp;$A842),0)))</f>
        <v/>
      </c>
      <c r="AC842" s="8" t="str">
        <f>IF(A842="","",IF(COUNTIF('2) Income'!$D$13:$D$32,"2nd Wednesday")=0,0,IF(A842=(A842-DAY(A842)+1+2*7-WEEKDAY(A842-DAY(A842)+8-4,1)),SUMIFS('2) Income'!$E$13:$E$32,'2) Income'!$D$13:$D$32,"2nd Wednesday",'2) Income'!$F$13:$F$32,"&lt;="&amp;$A842),0)))</f>
        <v/>
      </c>
      <c r="AD842" s="8" t="str">
        <f>IF(A842="","",IF(COUNTIF('2) Income'!$D$13:$D$32,"3rd Wednesday")=0,0,IF(A842=(A842-DAY(A842)+1+3*7-WEEKDAY(A842-DAY(A842)+8-4,1)),SUMIFS('2) Income'!$E$13:$E$32,'2) Income'!$D$13:$D$32,"3rd Wednesday",'2) Income'!$F$13:$F$32,"&lt;="&amp;$A842),0)))</f>
        <v/>
      </c>
      <c r="AE842" s="8" t="str">
        <f>IF(A842="","",IF(COUNTIF('2) Income'!$D$13:$D$32,"4th Wednesday")=0,0,IF(A842=(A842-DAY(A842)+1+4*7-WEEKDAY(A842-DAY(A842)+8-4,1)),SUMIFS('2) Income'!$E$13:$E$32,'2) Income'!$D$13:$D$32,"4th Wednesday",'2) Income'!$F$13:$F$32,"&lt;="&amp;$A842),0)))</f>
        <v/>
      </c>
      <c r="AF842" s="8" t="str" cm="1">
        <f t="array" ref="AF842">IF(A842="","",IF(COUNTIF('2) Income'!$D$13:$D$32,"Every 4 Weeks")=0,0,SUMPRODUCT(--(IFERROR(MOD(A842-'2) Income'!$F$13:$F$32,28),1)=0),--('2) Income'!$D$13:$D$32="Every 4 Weeks"),--('2) Income'!$F$13:$F$32&lt;=A842),'2) Income'!$E$13:$E$32)))</f>
        <v/>
      </c>
      <c r="AG842" s="8" t="str">
        <f>IF(A842="","",IF(COUNTIF('2) Income'!$D$13:$D$32,"Monthly")=0,0,IF(B842="N",SUMIFS('2) Income'!$E$13:$E$32,'2) Income'!$D$13:$D$32,"monthly",'2) Income'!$F$13:$F$32,"&lt;="&amp;$A842,'2) Income'!$I$13:$I$32,DAY(A842)),SUMIFS('2) Income'!$E$13:$E$32,'2) Income'!$D$13:$D$32,"monthly",'2) Income'!$F$13:$F$32,"&lt;="&amp;$A842,'2) Income'!$I$13:$I$32,"&gt;="&amp;DAY(A842)))))</f>
        <v/>
      </c>
      <c r="AH842" s="8" t="str" cm="1">
        <f t="array" ref="AH842">IF(A842="","",IF(COUNTIF('2) Income'!$D$13:$D$32,"Yearly")=0,0,SUMPRODUCT(--('2) Income'!$D$13:$D$32="Yearly"),--('2) Income'!$F$13:$F$32&lt;=A842),IF(B842="N",--('2) Income'!$I$13:$I$32=DAY(A842)),--('2) Income'!$I$13:$I$32&gt;=DAY(A842))),--(IFERROR(MOD('2) Income'!$H$13:$H$32-MONTH(A842)+12,12),1)=0),'2) Income'!$E$13:$E$32)))</f>
        <v/>
      </c>
      <c r="AI842" s="8" t="str">
        <f>IF(A842="","",IF(COUNTIF('2) Income'!$D$13:$D$32,"one-time")=0,0,SUMIFS('2) Income'!$E$13:$E$32,'2) Income'!$D$13:$D$32,"one-time",'2) Income'!$F$13:$F$32,"="&amp;$A842)))</f>
        <v/>
      </c>
      <c r="AJ842" s="9" t="str">
        <f t="shared" si="66"/>
        <v/>
      </c>
    </row>
    <row r="843" spans="1:36">
      <c r="A843" s="7" t="str">
        <f>IF(A842="","",IF(A842+1&lt;='1) Period'!$E$21,A842+1,""))</f>
        <v/>
      </c>
      <c r="B843" s="7" t="e">
        <f t="shared" si="67"/>
        <v>#VALUE!</v>
      </c>
      <c r="C843" t="e">
        <f t="shared" si="68"/>
        <v>#VALUE!</v>
      </c>
      <c r="D843" s="8" t="str">
        <f>IF(A843="","",IF(TEXT(A843,"dddd")='4) Happy Money'!$E$23,WAllowance,0))</f>
        <v/>
      </c>
      <c r="E843" s="8" t="str">
        <f>IF(A843="","",IF(B843="N",SUMIF(TMonthly[Day of the Month],DAY(A843),TMonthly[Amount]),SUMIF(TMonthly[Day of the Month],"&gt;="&amp;DAY(A843),TMonthly[Amount])))</f>
        <v/>
      </c>
      <c r="F843" s="8" t="str" cm="1">
        <f t="array" ref="F843">IF(A843="","",SUMPRODUCT(--(TYearly[Due Date]&lt;=A843),IF(B843="N",--(TYearly[Day]=DAY(A843)),--(TYearly[Day]&gt;=DAY(A843))),--(IFERROR(MOD(TYearly[Month]-MONTH(A843)+12,12),1)=0),TYearly[Amount]))</f>
        <v/>
      </c>
      <c r="G843" s="8" t="str">
        <f>IF(A843="","",SUMIF(TOneTime[Due Date],A843,TOneTime[Amount]))</f>
        <v/>
      </c>
      <c r="H843" s="8" t="str" cm="1">
        <f t="array" ref="H843">IF(A843="","",IF(COUNTIF(TOther[Frequency],$H$1)=0,0,SUMPRODUCT(--(IFERROR(MOD(A843-TOther[Start Date],7),1)=0),--(TOther[Frequency]=$H$1),--(TOther[Start Date]&lt;=A843),--(TOther[End Date Calc]&gt;=A843),TOther[Amount])))</f>
        <v/>
      </c>
      <c r="I843" s="8" t="str" cm="1">
        <f t="array" ref="I843">IF(A843="","",IF(COUNTIF(TOther[Frequency],$I$1)=0,0,SUMPRODUCT(--(IFERROR(MOD(A843-TOther[Start Date],14),1)=0),--(TOther[Frequency]=$I$1),--(TOther[Start Date]&lt;=A843),--(TOther[End Date Calc]&gt;=A843),TOther[Amount])))</f>
        <v/>
      </c>
      <c r="J843" s="8" t="str">
        <f>IF(A843="","",IF(COUNTIF(TOther[Frequency],$J$1)=0,0,IF(OR(DAY(A843)=1,DAY(A843)=15),SUMIFS(TOther[Amount],TOther[Frequency],$J$1,TOther[Start Date],"&lt;="&amp;$A843,TOther[End Date Calc],"&gt;="&amp;A843),0)))</f>
        <v/>
      </c>
      <c r="K843" s="8" t="str">
        <f>IF(A843="","",IF(COUNTIF(TOther[Frequency],$K$1)=0,0,IF(A843=(A843-DAY(A843)+1+2*7-WEEKDAY(A843-DAY(A843)+8-4,1)),SUMIFS(TOther[Amount],TOther[Frequency],$K$1,TOther[Start Date],"&lt;="&amp;$A843,TOther[End Date Calc],"&gt;="&amp;A843),0)))</f>
        <v/>
      </c>
      <c r="L843" s="8" t="str">
        <f>IF(A843="","",IF(COUNTIF(TOther[Frequency],$L$1)=0,0,IF(A843=(A843-DAY(A843)+1+3*7-WEEKDAY(A843-DAY(A843)+8-4,1)),SUMIFS(TOther[Amount],TOther[Frequency],$L$1,TOther[Start Date],"&lt;="&amp;$A843,TOther[End Date Calc],"&gt;="&amp;A843),0)))</f>
        <v/>
      </c>
      <c r="M843" s="8" t="str">
        <f>IF(A843="","",IF(COUNTIF(TOther[Frequency],$M$1)=0,0,IF(A843=(A843-DAY(A843)+1+4*7-WEEKDAY(A843-DAY(A843)+8-4,1)),SUMIFS(TOther[Amount],TOther[Frequency],$M$1,TOther[Start Date],"&lt;="&amp;$A843,TOther[End Date Calc],"&gt;="&amp;A843),0)))</f>
        <v/>
      </c>
      <c r="N843" s="8" t="str" cm="1">
        <f t="array" ref="N843">IF(A843="","",IF(COUNTIF(TOther[Frequency],$N$1)=0,0,SUMPRODUCT(--(IFERROR(MOD(A843-TOther[Start Date],28),1)=0),--(TOther[Frequency]=$N$1),--(TOther[Start Date]&lt;=A843),--(TOther[End Date Calc]&gt;=A843),TOther[Amount])))</f>
        <v/>
      </c>
      <c r="O843" s="8" t="str" cm="1">
        <f t="array" ref="O843">IF(A843="","",IF(COUNTIF(TOther[Frequency],$O$1)=0,0,SUMPRODUCT(--(IFERROR(MOD(A843-TOther[Start Date],42),1)=0),--(TOther[Frequency]=$O$1),--(TOther[Start Date]&lt;=A843),--(TOther[End Date Calc]&gt;=A843),TOther[Amount])))</f>
        <v/>
      </c>
      <c r="P843" s="8" t="str" cm="1">
        <f t="array" ref="P843">IF(A843="","",IF(COUNTIF(TOther[Frequency],$P$1)=0,0,SUMPRODUCT(--(IFERROR(MOD(A843-TOther[Start Date],56),1)=0),--(TOther[Frequency]=$P$1),--(TOther[Start Date]&lt;=A843),--(TOther[End Date Calc]&gt;=A843),TOther[Amount])))</f>
        <v/>
      </c>
      <c r="Q843" s="8" t="str">
        <f>IF(A843="","",IF(COUNTIF(TOther[Frequency],$Q$1)=0,0,IF(B843="N",SUMIFS(TOther[Amount],TOther[Frequency],$Q$1,TOther[Start Date],"&lt;="&amp;$A843,TOther[End Date Calc],"&gt;="&amp;A843,TOther[Start Day],DAY(A843)),SUMIFS(TOther[Amount],TOther[Frequency],$Q$1,TOther[Start Date],"&lt;="&amp;$A843,TOther[End Date Calc],"&gt;="&amp;A843,TOther[Start Day],"&gt;="&amp;DAY(A843)))))</f>
        <v/>
      </c>
      <c r="R843" s="8" t="str" cm="1">
        <f t="array" ref="R843">IF(A843="","",IF(COUNTIF(TOther[Frequency],R$1)=0,0,SUMPRODUCT(--(TOther[Frequency]=R$1),--(TOther[Start Date]&lt;=A843),--(TOther[End Date Calc]&gt;=A843),IF(B843="N",--(TOther[Start Day]=DAY(A843)),--(TOther[Start Day]&gt;=DAY(A843))),--(IFERROR(MOD(TOther[Start Month]-MONTH(A843)+2,2),1)=0),TOther[Amount])))</f>
        <v/>
      </c>
      <c r="S843" s="8" t="str" cm="1">
        <f t="array" ref="S843">IF(A843="","",IF(COUNTIF(TOther[Frequency],S$1)=0,0,SUMPRODUCT(--(TOther[Frequency]=S$1),--(TOther[Start Date]&lt;=A843),--(TOther[End Date Calc]&gt;=A843),IF(B843="N",--(TOther[Start Day]=DAY(A843)),--(TOther[Start Day]&gt;=DAY(A843))),--(IFERROR(MOD(TOther[Start Month]-MONTH(A843)+3,3),1)=0),TOther[Amount])))</f>
        <v/>
      </c>
      <c r="T843" s="8" t="str" cm="1">
        <f t="array" ref="T843">IF($A843="","",IF(COUNTIF(TOther[Frequency],T$1)=0,0,SUMPRODUCT(--(TOther[Frequency]=T$1),--(TOther[Start Date]&lt;=$A843),--(TOther[End Date Calc]&gt;=$A843),IF($B843="N",--(TOther[Start Day]=DAY($A843)),--(TOther[Start Day]&gt;=DAY($A843))),--(IFERROR(MOD(TOther[Start Month]-MONTH($A843)+4,4),1)=0),TOther[Amount])))</f>
        <v/>
      </c>
      <c r="U843" s="8" t="str" cm="1">
        <f t="array" ref="U843">IF(A843="","",IF(COUNTIF(TOther[Frequency],$U$1)=0,0,SUMPRODUCT(--(TOther[Frequency]=$U$1),--(TOther[Start Date]&lt;=A843),--(TOther[End Date Calc]&gt;=A843),IF(B843="N",--(TOther[Start Day]=DAY(A843)),--(TOther[Start Day]&gt;=DAY(A843))),--(IFERROR(MOD(TOther[Start Month]-MONTH(A843)+6,6),1)=0),TOther[Amount])))</f>
        <v/>
      </c>
      <c r="V843" s="8" t="str" cm="1">
        <f t="array" ref="V843">IF(A843="","",IF(COUNTIF(TOther[Frequency],$V$1)=0,0,SUMPRODUCT(--(TOther[Frequency]=$V$1),--(TOther[Start Date]&lt;=A843),--(TOther[End Date Calc]&gt;=A843),IF(B843="N",--(TOther[Start Day]=DAY(A843)),--(TOther[Start Day]&gt;=DAY(A843))),--(IFERROR(MOD(TOther[Start Month]-MONTH(A843)+12,12),1)=0),TOther[Amount])))</f>
        <v/>
      </c>
      <c r="W843" s="8" t="str">
        <f>IF(A843="","",SUMIFS(TOther[Amount],TOther[Start Date],A843,TOther[Frequency],$W$1))</f>
        <v/>
      </c>
      <c r="X843" s="9" t="str">
        <f t="shared" si="65"/>
        <v/>
      </c>
      <c r="Y843" s="9" t="str">
        <f t="shared" si="69"/>
        <v/>
      </c>
      <c r="Z843" s="8" t="str" cm="1">
        <f t="array" ref="Z843">IF(A843="","",IF(COUNTIF('2) Income'!$D$13:$D$32,"Weekly")=0,0,SUMPRODUCT(--(IFERROR(MOD(A843-'2) Income'!$F$13:$F$32,7),1)=0),--('2) Income'!$D$13:$D$32="Weekly"),--('2) Income'!$F$13:$F$32&lt;=A843),'2) Income'!$E$13:$E$32)))</f>
        <v/>
      </c>
      <c r="AA843" s="8" t="str" cm="1">
        <f t="array" ref="AA843">IF(A843="","",IF(COUNTIF('2) Income'!$D$13:$D$32,"Every Other Week")=0,0,SUMPRODUCT(--(IFERROR(MOD(A843-'2) Income'!$F$13:$F$32,14),1)=0),--('2) Income'!$D$13:$D$32="Every Other Week"),--('2) Income'!$F$13:$F$32&lt;=A843),'2) Income'!$E$13:$E$32)))</f>
        <v/>
      </c>
      <c r="AB843" s="8" t="str">
        <f>IF(A843="","",IF(COUNTIF('2) Income'!$D$13:$D$32,"1st and 15th")=0,0,IF(OR(DAY(A843)=1,DAY(A843)=15),SUMIFS('2) Income'!$E$13:$E$32,'2) Income'!$D$13:$D$32,"1st and 15th",'2) Income'!$F$13:$F$32,"&lt;="&amp;$A843),0)))</f>
        <v/>
      </c>
      <c r="AC843" s="8" t="str">
        <f>IF(A843="","",IF(COUNTIF('2) Income'!$D$13:$D$32,"2nd Wednesday")=0,0,IF(A843=(A843-DAY(A843)+1+2*7-WEEKDAY(A843-DAY(A843)+8-4,1)),SUMIFS('2) Income'!$E$13:$E$32,'2) Income'!$D$13:$D$32,"2nd Wednesday",'2) Income'!$F$13:$F$32,"&lt;="&amp;$A843),0)))</f>
        <v/>
      </c>
      <c r="AD843" s="8" t="str">
        <f>IF(A843="","",IF(COUNTIF('2) Income'!$D$13:$D$32,"3rd Wednesday")=0,0,IF(A843=(A843-DAY(A843)+1+3*7-WEEKDAY(A843-DAY(A843)+8-4,1)),SUMIFS('2) Income'!$E$13:$E$32,'2) Income'!$D$13:$D$32,"3rd Wednesday",'2) Income'!$F$13:$F$32,"&lt;="&amp;$A843),0)))</f>
        <v/>
      </c>
      <c r="AE843" s="8" t="str">
        <f>IF(A843="","",IF(COUNTIF('2) Income'!$D$13:$D$32,"4th Wednesday")=0,0,IF(A843=(A843-DAY(A843)+1+4*7-WEEKDAY(A843-DAY(A843)+8-4,1)),SUMIFS('2) Income'!$E$13:$E$32,'2) Income'!$D$13:$D$32,"4th Wednesday",'2) Income'!$F$13:$F$32,"&lt;="&amp;$A843),0)))</f>
        <v/>
      </c>
      <c r="AF843" s="8" t="str" cm="1">
        <f t="array" ref="AF843">IF(A843="","",IF(COUNTIF('2) Income'!$D$13:$D$32,"Every 4 Weeks")=0,0,SUMPRODUCT(--(IFERROR(MOD(A843-'2) Income'!$F$13:$F$32,28),1)=0),--('2) Income'!$D$13:$D$32="Every 4 Weeks"),--('2) Income'!$F$13:$F$32&lt;=A843),'2) Income'!$E$13:$E$32)))</f>
        <v/>
      </c>
      <c r="AG843" s="8" t="str">
        <f>IF(A843="","",IF(COUNTIF('2) Income'!$D$13:$D$32,"Monthly")=0,0,IF(B843="N",SUMIFS('2) Income'!$E$13:$E$32,'2) Income'!$D$13:$D$32,"monthly",'2) Income'!$F$13:$F$32,"&lt;="&amp;$A843,'2) Income'!$I$13:$I$32,DAY(A843)),SUMIFS('2) Income'!$E$13:$E$32,'2) Income'!$D$13:$D$32,"monthly",'2) Income'!$F$13:$F$32,"&lt;="&amp;$A843,'2) Income'!$I$13:$I$32,"&gt;="&amp;DAY(A843)))))</f>
        <v/>
      </c>
      <c r="AH843" s="8" t="str" cm="1">
        <f t="array" ref="AH843">IF(A843="","",IF(COUNTIF('2) Income'!$D$13:$D$32,"Yearly")=0,0,SUMPRODUCT(--('2) Income'!$D$13:$D$32="Yearly"),--('2) Income'!$F$13:$F$32&lt;=A843),IF(B843="N",--('2) Income'!$I$13:$I$32=DAY(A843)),--('2) Income'!$I$13:$I$32&gt;=DAY(A843))),--(IFERROR(MOD('2) Income'!$H$13:$H$32-MONTH(A843)+12,12),1)=0),'2) Income'!$E$13:$E$32)))</f>
        <v/>
      </c>
      <c r="AI843" s="8" t="str">
        <f>IF(A843="","",IF(COUNTIF('2) Income'!$D$13:$D$32,"one-time")=0,0,SUMIFS('2) Income'!$E$13:$E$32,'2) Income'!$D$13:$D$32,"one-time",'2) Income'!$F$13:$F$32,"="&amp;$A843)))</f>
        <v/>
      </c>
      <c r="AJ843" s="9" t="str">
        <f t="shared" si="66"/>
        <v/>
      </c>
    </row>
    <row r="844" spans="1:36">
      <c r="A844" s="7" t="str">
        <f>IF(A843="","",IF(A843+1&lt;='1) Period'!$E$21,A843+1,""))</f>
        <v/>
      </c>
      <c r="B844" s="7" t="e">
        <f t="shared" si="67"/>
        <v>#VALUE!</v>
      </c>
      <c r="C844" t="e">
        <f t="shared" si="68"/>
        <v>#VALUE!</v>
      </c>
      <c r="D844" s="8" t="str">
        <f>IF(A844="","",IF(TEXT(A844,"dddd")='4) Happy Money'!$E$23,WAllowance,0))</f>
        <v/>
      </c>
      <c r="E844" s="8" t="str">
        <f>IF(A844="","",IF(B844="N",SUMIF(TMonthly[Day of the Month],DAY(A844),TMonthly[Amount]),SUMIF(TMonthly[Day of the Month],"&gt;="&amp;DAY(A844),TMonthly[Amount])))</f>
        <v/>
      </c>
      <c r="F844" s="8" t="str" cm="1">
        <f t="array" ref="F844">IF(A844="","",SUMPRODUCT(--(TYearly[Due Date]&lt;=A844),IF(B844="N",--(TYearly[Day]=DAY(A844)),--(TYearly[Day]&gt;=DAY(A844))),--(IFERROR(MOD(TYearly[Month]-MONTH(A844)+12,12),1)=0),TYearly[Amount]))</f>
        <v/>
      </c>
      <c r="G844" s="8" t="str">
        <f>IF(A844="","",SUMIF(TOneTime[Due Date],A844,TOneTime[Amount]))</f>
        <v/>
      </c>
      <c r="H844" s="8" t="str" cm="1">
        <f t="array" ref="H844">IF(A844="","",IF(COUNTIF(TOther[Frequency],$H$1)=0,0,SUMPRODUCT(--(IFERROR(MOD(A844-TOther[Start Date],7),1)=0),--(TOther[Frequency]=$H$1),--(TOther[Start Date]&lt;=A844),--(TOther[End Date Calc]&gt;=A844),TOther[Amount])))</f>
        <v/>
      </c>
      <c r="I844" s="8" t="str" cm="1">
        <f t="array" ref="I844">IF(A844="","",IF(COUNTIF(TOther[Frequency],$I$1)=0,0,SUMPRODUCT(--(IFERROR(MOD(A844-TOther[Start Date],14),1)=0),--(TOther[Frequency]=$I$1),--(TOther[Start Date]&lt;=A844),--(TOther[End Date Calc]&gt;=A844),TOther[Amount])))</f>
        <v/>
      </c>
      <c r="J844" s="8" t="str">
        <f>IF(A844="","",IF(COUNTIF(TOther[Frequency],$J$1)=0,0,IF(OR(DAY(A844)=1,DAY(A844)=15),SUMIFS(TOther[Amount],TOther[Frequency],$J$1,TOther[Start Date],"&lt;="&amp;$A844,TOther[End Date Calc],"&gt;="&amp;A844),0)))</f>
        <v/>
      </c>
      <c r="K844" s="8" t="str">
        <f>IF(A844="","",IF(COUNTIF(TOther[Frequency],$K$1)=0,0,IF(A844=(A844-DAY(A844)+1+2*7-WEEKDAY(A844-DAY(A844)+8-4,1)),SUMIFS(TOther[Amount],TOther[Frequency],$K$1,TOther[Start Date],"&lt;="&amp;$A844,TOther[End Date Calc],"&gt;="&amp;A844),0)))</f>
        <v/>
      </c>
      <c r="L844" s="8" t="str">
        <f>IF(A844="","",IF(COUNTIF(TOther[Frequency],$L$1)=0,0,IF(A844=(A844-DAY(A844)+1+3*7-WEEKDAY(A844-DAY(A844)+8-4,1)),SUMIFS(TOther[Amount],TOther[Frequency],$L$1,TOther[Start Date],"&lt;="&amp;$A844,TOther[End Date Calc],"&gt;="&amp;A844),0)))</f>
        <v/>
      </c>
      <c r="M844" s="8" t="str">
        <f>IF(A844="","",IF(COUNTIF(TOther[Frequency],$M$1)=0,0,IF(A844=(A844-DAY(A844)+1+4*7-WEEKDAY(A844-DAY(A844)+8-4,1)),SUMIFS(TOther[Amount],TOther[Frequency],$M$1,TOther[Start Date],"&lt;="&amp;$A844,TOther[End Date Calc],"&gt;="&amp;A844),0)))</f>
        <v/>
      </c>
      <c r="N844" s="8" t="str" cm="1">
        <f t="array" ref="N844">IF(A844="","",IF(COUNTIF(TOther[Frequency],$N$1)=0,0,SUMPRODUCT(--(IFERROR(MOD(A844-TOther[Start Date],28),1)=0),--(TOther[Frequency]=$N$1),--(TOther[Start Date]&lt;=A844),--(TOther[End Date Calc]&gt;=A844),TOther[Amount])))</f>
        <v/>
      </c>
      <c r="O844" s="8" t="str" cm="1">
        <f t="array" ref="O844">IF(A844="","",IF(COUNTIF(TOther[Frequency],$O$1)=0,0,SUMPRODUCT(--(IFERROR(MOD(A844-TOther[Start Date],42),1)=0),--(TOther[Frequency]=$O$1),--(TOther[Start Date]&lt;=A844),--(TOther[End Date Calc]&gt;=A844),TOther[Amount])))</f>
        <v/>
      </c>
      <c r="P844" s="8" t="str" cm="1">
        <f t="array" ref="P844">IF(A844="","",IF(COUNTIF(TOther[Frequency],$P$1)=0,0,SUMPRODUCT(--(IFERROR(MOD(A844-TOther[Start Date],56),1)=0),--(TOther[Frequency]=$P$1),--(TOther[Start Date]&lt;=A844),--(TOther[End Date Calc]&gt;=A844),TOther[Amount])))</f>
        <v/>
      </c>
      <c r="Q844" s="8" t="str">
        <f>IF(A844="","",IF(COUNTIF(TOther[Frequency],$Q$1)=0,0,IF(B844="N",SUMIFS(TOther[Amount],TOther[Frequency],$Q$1,TOther[Start Date],"&lt;="&amp;$A844,TOther[End Date Calc],"&gt;="&amp;A844,TOther[Start Day],DAY(A844)),SUMIFS(TOther[Amount],TOther[Frequency],$Q$1,TOther[Start Date],"&lt;="&amp;$A844,TOther[End Date Calc],"&gt;="&amp;A844,TOther[Start Day],"&gt;="&amp;DAY(A844)))))</f>
        <v/>
      </c>
      <c r="R844" s="8" t="str" cm="1">
        <f t="array" ref="R844">IF(A844="","",IF(COUNTIF(TOther[Frequency],R$1)=0,0,SUMPRODUCT(--(TOther[Frequency]=R$1),--(TOther[Start Date]&lt;=A844),--(TOther[End Date Calc]&gt;=A844),IF(B844="N",--(TOther[Start Day]=DAY(A844)),--(TOther[Start Day]&gt;=DAY(A844))),--(IFERROR(MOD(TOther[Start Month]-MONTH(A844)+2,2),1)=0),TOther[Amount])))</f>
        <v/>
      </c>
      <c r="S844" s="8" t="str" cm="1">
        <f t="array" ref="S844">IF(A844="","",IF(COUNTIF(TOther[Frequency],S$1)=0,0,SUMPRODUCT(--(TOther[Frequency]=S$1),--(TOther[Start Date]&lt;=A844),--(TOther[End Date Calc]&gt;=A844),IF(B844="N",--(TOther[Start Day]=DAY(A844)),--(TOther[Start Day]&gt;=DAY(A844))),--(IFERROR(MOD(TOther[Start Month]-MONTH(A844)+3,3),1)=0),TOther[Amount])))</f>
        <v/>
      </c>
      <c r="T844" s="8" t="str" cm="1">
        <f t="array" ref="T844">IF($A844="","",IF(COUNTIF(TOther[Frequency],T$1)=0,0,SUMPRODUCT(--(TOther[Frequency]=T$1),--(TOther[Start Date]&lt;=$A844),--(TOther[End Date Calc]&gt;=$A844),IF($B844="N",--(TOther[Start Day]=DAY($A844)),--(TOther[Start Day]&gt;=DAY($A844))),--(IFERROR(MOD(TOther[Start Month]-MONTH($A844)+4,4),1)=0),TOther[Amount])))</f>
        <v/>
      </c>
      <c r="U844" s="8" t="str" cm="1">
        <f t="array" ref="U844">IF(A844="","",IF(COUNTIF(TOther[Frequency],$U$1)=0,0,SUMPRODUCT(--(TOther[Frequency]=$U$1),--(TOther[Start Date]&lt;=A844),--(TOther[End Date Calc]&gt;=A844),IF(B844="N",--(TOther[Start Day]=DAY(A844)),--(TOther[Start Day]&gt;=DAY(A844))),--(IFERROR(MOD(TOther[Start Month]-MONTH(A844)+6,6),1)=0),TOther[Amount])))</f>
        <v/>
      </c>
      <c r="V844" s="8" t="str" cm="1">
        <f t="array" ref="V844">IF(A844="","",IF(COUNTIF(TOther[Frequency],$V$1)=0,0,SUMPRODUCT(--(TOther[Frequency]=$V$1),--(TOther[Start Date]&lt;=A844),--(TOther[End Date Calc]&gt;=A844),IF(B844="N",--(TOther[Start Day]=DAY(A844)),--(TOther[Start Day]&gt;=DAY(A844))),--(IFERROR(MOD(TOther[Start Month]-MONTH(A844)+12,12),1)=0),TOther[Amount])))</f>
        <v/>
      </c>
      <c r="W844" s="8" t="str">
        <f>IF(A844="","",SUMIFS(TOther[Amount],TOther[Start Date],A844,TOther[Frequency],$W$1))</f>
        <v/>
      </c>
      <c r="X844" s="9" t="str">
        <f t="shared" si="65"/>
        <v/>
      </c>
      <c r="Y844" s="9" t="str">
        <f t="shared" si="69"/>
        <v/>
      </c>
      <c r="Z844" s="8" t="str" cm="1">
        <f t="array" ref="Z844">IF(A844="","",IF(COUNTIF('2) Income'!$D$13:$D$32,"Weekly")=0,0,SUMPRODUCT(--(IFERROR(MOD(A844-'2) Income'!$F$13:$F$32,7),1)=0),--('2) Income'!$D$13:$D$32="Weekly"),--('2) Income'!$F$13:$F$32&lt;=A844),'2) Income'!$E$13:$E$32)))</f>
        <v/>
      </c>
      <c r="AA844" s="8" t="str" cm="1">
        <f t="array" ref="AA844">IF(A844="","",IF(COUNTIF('2) Income'!$D$13:$D$32,"Every Other Week")=0,0,SUMPRODUCT(--(IFERROR(MOD(A844-'2) Income'!$F$13:$F$32,14),1)=0),--('2) Income'!$D$13:$D$32="Every Other Week"),--('2) Income'!$F$13:$F$32&lt;=A844),'2) Income'!$E$13:$E$32)))</f>
        <v/>
      </c>
      <c r="AB844" s="8" t="str">
        <f>IF(A844="","",IF(COUNTIF('2) Income'!$D$13:$D$32,"1st and 15th")=0,0,IF(OR(DAY(A844)=1,DAY(A844)=15),SUMIFS('2) Income'!$E$13:$E$32,'2) Income'!$D$13:$D$32,"1st and 15th",'2) Income'!$F$13:$F$32,"&lt;="&amp;$A844),0)))</f>
        <v/>
      </c>
      <c r="AC844" s="8" t="str">
        <f>IF(A844="","",IF(COUNTIF('2) Income'!$D$13:$D$32,"2nd Wednesday")=0,0,IF(A844=(A844-DAY(A844)+1+2*7-WEEKDAY(A844-DAY(A844)+8-4,1)),SUMIFS('2) Income'!$E$13:$E$32,'2) Income'!$D$13:$D$32,"2nd Wednesday",'2) Income'!$F$13:$F$32,"&lt;="&amp;$A844),0)))</f>
        <v/>
      </c>
      <c r="AD844" s="8" t="str">
        <f>IF(A844="","",IF(COUNTIF('2) Income'!$D$13:$D$32,"3rd Wednesday")=0,0,IF(A844=(A844-DAY(A844)+1+3*7-WEEKDAY(A844-DAY(A844)+8-4,1)),SUMIFS('2) Income'!$E$13:$E$32,'2) Income'!$D$13:$D$32,"3rd Wednesday",'2) Income'!$F$13:$F$32,"&lt;="&amp;$A844),0)))</f>
        <v/>
      </c>
      <c r="AE844" s="8" t="str">
        <f>IF(A844="","",IF(COUNTIF('2) Income'!$D$13:$D$32,"4th Wednesday")=0,0,IF(A844=(A844-DAY(A844)+1+4*7-WEEKDAY(A844-DAY(A844)+8-4,1)),SUMIFS('2) Income'!$E$13:$E$32,'2) Income'!$D$13:$D$32,"4th Wednesday",'2) Income'!$F$13:$F$32,"&lt;="&amp;$A844),0)))</f>
        <v/>
      </c>
      <c r="AF844" s="8" t="str" cm="1">
        <f t="array" ref="AF844">IF(A844="","",IF(COUNTIF('2) Income'!$D$13:$D$32,"Every 4 Weeks")=0,0,SUMPRODUCT(--(IFERROR(MOD(A844-'2) Income'!$F$13:$F$32,28),1)=0),--('2) Income'!$D$13:$D$32="Every 4 Weeks"),--('2) Income'!$F$13:$F$32&lt;=A844),'2) Income'!$E$13:$E$32)))</f>
        <v/>
      </c>
      <c r="AG844" s="8" t="str">
        <f>IF(A844="","",IF(COUNTIF('2) Income'!$D$13:$D$32,"Monthly")=0,0,IF(B844="N",SUMIFS('2) Income'!$E$13:$E$32,'2) Income'!$D$13:$D$32,"monthly",'2) Income'!$F$13:$F$32,"&lt;="&amp;$A844,'2) Income'!$I$13:$I$32,DAY(A844)),SUMIFS('2) Income'!$E$13:$E$32,'2) Income'!$D$13:$D$32,"monthly",'2) Income'!$F$13:$F$32,"&lt;="&amp;$A844,'2) Income'!$I$13:$I$32,"&gt;="&amp;DAY(A844)))))</f>
        <v/>
      </c>
      <c r="AH844" s="8" t="str" cm="1">
        <f t="array" ref="AH844">IF(A844="","",IF(COUNTIF('2) Income'!$D$13:$D$32,"Yearly")=0,0,SUMPRODUCT(--('2) Income'!$D$13:$D$32="Yearly"),--('2) Income'!$F$13:$F$32&lt;=A844),IF(B844="N",--('2) Income'!$I$13:$I$32=DAY(A844)),--('2) Income'!$I$13:$I$32&gt;=DAY(A844))),--(IFERROR(MOD('2) Income'!$H$13:$H$32-MONTH(A844)+12,12),1)=0),'2) Income'!$E$13:$E$32)))</f>
        <v/>
      </c>
      <c r="AI844" s="8" t="str">
        <f>IF(A844="","",IF(COUNTIF('2) Income'!$D$13:$D$32,"one-time")=0,0,SUMIFS('2) Income'!$E$13:$E$32,'2) Income'!$D$13:$D$32,"one-time",'2) Income'!$F$13:$F$32,"="&amp;$A844)))</f>
        <v/>
      </c>
      <c r="AJ844" s="9" t="str">
        <f t="shared" si="66"/>
        <v/>
      </c>
    </row>
    <row r="845" spans="1:36">
      <c r="A845" s="7" t="str">
        <f>IF(A844="","",IF(A844+1&lt;='1) Period'!$E$21,A844+1,""))</f>
        <v/>
      </c>
      <c r="B845" s="7" t="e">
        <f t="shared" si="67"/>
        <v>#VALUE!</v>
      </c>
      <c r="C845" t="e">
        <f t="shared" si="68"/>
        <v>#VALUE!</v>
      </c>
      <c r="D845" s="8" t="str">
        <f>IF(A845="","",IF(TEXT(A845,"dddd")='4) Happy Money'!$E$23,WAllowance,0))</f>
        <v/>
      </c>
      <c r="E845" s="8" t="str">
        <f>IF(A845="","",IF(B845="N",SUMIF(TMonthly[Day of the Month],DAY(A845),TMonthly[Amount]),SUMIF(TMonthly[Day of the Month],"&gt;="&amp;DAY(A845),TMonthly[Amount])))</f>
        <v/>
      </c>
      <c r="F845" s="8" t="str" cm="1">
        <f t="array" ref="F845">IF(A845="","",SUMPRODUCT(--(TYearly[Due Date]&lt;=A845),IF(B845="N",--(TYearly[Day]=DAY(A845)),--(TYearly[Day]&gt;=DAY(A845))),--(IFERROR(MOD(TYearly[Month]-MONTH(A845)+12,12),1)=0),TYearly[Amount]))</f>
        <v/>
      </c>
      <c r="G845" s="8" t="str">
        <f>IF(A845="","",SUMIF(TOneTime[Due Date],A845,TOneTime[Amount]))</f>
        <v/>
      </c>
      <c r="H845" s="8" t="str" cm="1">
        <f t="array" ref="H845">IF(A845="","",IF(COUNTIF(TOther[Frequency],$H$1)=0,0,SUMPRODUCT(--(IFERROR(MOD(A845-TOther[Start Date],7),1)=0),--(TOther[Frequency]=$H$1),--(TOther[Start Date]&lt;=A845),--(TOther[End Date Calc]&gt;=A845),TOther[Amount])))</f>
        <v/>
      </c>
      <c r="I845" s="8" t="str" cm="1">
        <f t="array" ref="I845">IF(A845="","",IF(COUNTIF(TOther[Frequency],$I$1)=0,0,SUMPRODUCT(--(IFERROR(MOD(A845-TOther[Start Date],14),1)=0),--(TOther[Frequency]=$I$1),--(TOther[Start Date]&lt;=A845),--(TOther[End Date Calc]&gt;=A845),TOther[Amount])))</f>
        <v/>
      </c>
      <c r="J845" s="8" t="str">
        <f>IF(A845="","",IF(COUNTIF(TOther[Frequency],$J$1)=0,0,IF(OR(DAY(A845)=1,DAY(A845)=15),SUMIFS(TOther[Amount],TOther[Frequency],$J$1,TOther[Start Date],"&lt;="&amp;$A845,TOther[End Date Calc],"&gt;="&amp;A845),0)))</f>
        <v/>
      </c>
      <c r="K845" s="8" t="str">
        <f>IF(A845="","",IF(COUNTIF(TOther[Frequency],$K$1)=0,0,IF(A845=(A845-DAY(A845)+1+2*7-WEEKDAY(A845-DAY(A845)+8-4,1)),SUMIFS(TOther[Amount],TOther[Frequency],$K$1,TOther[Start Date],"&lt;="&amp;$A845,TOther[End Date Calc],"&gt;="&amp;A845),0)))</f>
        <v/>
      </c>
      <c r="L845" s="8" t="str">
        <f>IF(A845="","",IF(COUNTIF(TOther[Frequency],$L$1)=0,0,IF(A845=(A845-DAY(A845)+1+3*7-WEEKDAY(A845-DAY(A845)+8-4,1)),SUMIFS(TOther[Amount],TOther[Frequency],$L$1,TOther[Start Date],"&lt;="&amp;$A845,TOther[End Date Calc],"&gt;="&amp;A845),0)))</f>
        <v/>
      </c>
      <c r="M845" s="8" t="str">
        <f>IF(A845="","",IF(COUNTIF(TOther[Frequency],$M$1)=0,0,IF(A845=(A845-DAY(A845)+1+4*7-WEEKDAY(A845-DAY(A845)+8-4,1)),SUMIFS(TOther[Amount],TOther[Frequency],$M$1,TOther[Start Date],"&lt;="&amp;$A845,TOther[End Date Calc],"&gt;="&amp;A845),0)))</f>
        <v/>
      </c>
      <c r="N845" s="8" t="str" cm="1">
        <f t="array" ref="N845">IF(A845="","",IF(COUNTIF(TOther[Frequency],$N$1)=0,0,SUMPRODUCT(--(IFERROR(MOD(A845-TOther[Start Date],28),1)=0),--(TOther[Frequency]=$N$1),--(TOther[Start Date]&lt;=A845),--(TOther[End Date Calc]&gt;=A845),TOther[Amount])))</f>
        <v/>
      </c>
      <c r="O845" s="8" t="str" cm="1">
        <f t="array" ref="O845">IF(A845="","",IF(COUNTIF(TOther[Frequency],$O$1)=0,0,SUMPRODUCT(--(IFERROR(MOD(A845-TOther[Start Date],42),1)=0),--(TOther[Frequency]=$O$1),--(TOther[Start Date]&lt;=A845),--(TOther[End Date Calc]&gt;=A845),TOther[Amount])))</f>
        <v/>
      </c>
      <c r="P845" s="8" t="str" cm="1">
        <f t="array" ref="P845">IF(A845="","",IF(COUNTIF(TOther[Frequency],$P$1)=0,0,SUMPRODUCT(--(IFERROR(MOD(A845-TOther[Start Date],56),1)=0),--(TOther[Frequency]=$P$1),--(TOther[Start Date]&lt;=A845),--(TOther[End Date Calc]&gt;=A845),TOther[Amount])))</f>
        <v/>
      </c>
      <c r="Q845" s="8" t="str">
        <f>IF(A845="","",IF(COUNTIF(TOther[Frequency],$Q$1)=0,0,IF(B845="N",SUMIFS(TOther[Amount],TOther[Frequency],$Q$1,TOther[Start Date],"&lt;="&amp;$A845,TOther[End Date Calc],"&gt;="&amp;A845,TOther[Start Day],DAY(A845)),SUMIFS(TOther[Amount],TOther[Frequency],$Q$1,TOther[Start Date],"&lt;="&amp;$A845,TOther[End Date Calc],"&gt;="&amp;A845,TOther[Start Day],"&gt;="&amp;DAY(A845)))))</f>
        <v/>
      </c>
      <c r="R845" s="8" t="str" cm="1">
        <f t="array" ref="R845">IF(A845="","",IF(COUNTIF(TOther[Frequency],R$1)=0,0,SUMPRODUCT(--(TOther[Frequency]=R$1),--(TOther[Start Date]&lt;=A845),--(TOther[End Date Calc]&gt;=A845),IF(B845="N",--(TOther[Start Day]=DAY(A845)),--(TOther[Start Day]&gt;=DAY(A845))),--(IFERROR(MOD(TOther[Start Month]-MONTH(A845)+2,2),1)=0),TOther[Amount])))</f>
        <v/>
      </c>
      <c r="S845" s="8" t="str" cm="1">
        <f t="array" ref="S845">IF(A845="","",IF(COUNTIF(TOther[Frequency],S$1)=0,0,SUMPRODUCT(--(TOther[Frequency]=S$1),--(TOther[Start Date]&lt;=A845),--(TOther[End Date Calc]&gt;=A845),IF(B845="N",--(TOther[Start Day]=DAY(A845)),--(TOther[Start Day]&gt;=DAY(A845))),--(IFERROR(MOD(TOther[Start Month]-MONTH(A845)+3,3),1)=0),TOther[Amount])))</f>
        <v/>
      </c>
      <c r="T845" s="8" t="str" cm="1">
        <f t="array" ref="T845">IF($A845="","",IF(COUNTIF(TOther[Frequency],T$1)=0,0,SUMPRODUCT(--(TOther[Frequency]=T$1),--(TOther[Start Date]&lt;=$A845),--(TOther[End Date Calc]&gt;=$A845),IF($B845="N",--(TOther[Start Day]=DAY($A845)),--(TOther[Start Day]&gt;=DAY($A845))),--(IFERROR(MOD(TOther[Start Month]-MONTH($A845)+4,4),1)=0),TOther[Amount])))</f>
        <v/>
      </c>
      <c r="U845" s="8" t="str" cm="1">
        <f t="array" ref="U845">IF(A845="","",IF(COUNTIF(TOther[Frequency],$U$1)=0,0,SUMPRODUCT(--(TOther[Frequency]=$U$1),--(TOther[Start Date]&lt;=A845),--(TOther[End Date Calc]&gt;=A845),IF(B845="N",--(TOther[Start Day]=DAY(A845)),--(TOther[Start Day]&gt;=DAY(A845))),--(IFERROR(MOD(TOther[Start Month]-MONTH(A845)+6,6),1)=0),TOther[Amount])))</f>
        <v/>
      </c>
      <c r="V845" s="8" t="str" cm="1">
        <f t="array" ref="V845">IF(A845="","",IF(COUNTIF(TOther[Frequency],$V$1)=0,0,SUMPRODUCT(--(TOther[Frequency]=$V$1),--(TOther[Start Date]&lt;=A845),--(TOther[End Date Calc]&gt;=A845),IF(B845="N",--(TOther[Start Day]=DAY(A845)),--(TOther[Start Day]&gt;=DAY(A845))),--(IFERROR(MOD(TOther[Start Month]-MONTH(A845)+12,12),1)=0),TOther[Amount])))</f>
        <v/>
      </c>
      <c r="W845" s="8" t="str">
        <f>IF(A845="","",SUMIFS(TOther[Amount],TOther[Start Date],A845,TOther[Frequency],$W$1))</f>
        <v/>
      </c>
      <c r="X845" s="9" t="str">
        <f t="shared" si="65"/>
        <v/>
      </c>
      <c r="Y845" s="9" t="str">
        <f t="shared" si="69"/>
        <v/>
      </c>
      <c r="Z845" s="8" t="str" cm="1">
        <f t="array" ref="Z845">IF(A845="","",IF(COUNTIF('2) Income'!$D$13:$D$32,"Weekly")=0,0,SUMPRODUCT(--(IFERROR(MOD(A845-'2) Income'!$F$13:$F$32,7),1)=0),--('2) Income'!$D$13:$D$32="Weekly"),--('2) Income'!$F$13:$F$32&lt;=A845),'2) Income'!$E$13:$E$32)))</f>
        <v/>
      </c>
      <c r="AA845" s="8" t="str" cm="1">
        <f t="array" ref="AA845">IF(A845="","",IF(COUNTIF('2) Income'!$D$13:$D$32,"Every Other Week")=0,0,SUMPRODUCT(--(IFERROR(MOD(A845-'2) Income'!$F$13:$F$32,14),1)=0),--('2) Income'!$D$13:$D$32="Every Other Week"),--('2) Income'!$F$13:$F$32&lt;=A845),'2) Income'!$E$13:$E$32)))</f>
        <v/>
      </c>
      <c r="AB845" s="8" t="str">
        <f>IF(A845="","",IF(COUNTIF('2) Income'!$D$13:$D$32,"1st and 15th")=0,0,IF(OR(DAY(A845)=1,DAY(A845)=15),SUMIFS('2) Income'!$E$13:$E$32,'2) Income'!$D$13:$D$32,"1st and 15th",'2) Income'!$F$13:$F$32,"&lt;="&amp;$A845),0)))</f>
        <v/>
      </c>
      <c r="AC845" s="8" t="str">
        <f>IF(A845="","",IF(COUNTIF('2) Income'!$D$13:$D$32,"2nd Wednesday")=0,0,IF(A845=(A845-DAY(A845)+1+2*7-WEEKDAY(A845-DAY(A845)+8-4,1)),SUMIFS('2) Income'!$E$13:$E$32,'2) Income'!$D$13:$D$32,"2nd Wednesday",'2) Income'!$F$13:$F$32,"&lt;="&amp;$A845),0)))</f>
        <v/>
      </c>
      <c r="AD845" s="8" t="str">
        <f>IF(A845="","",IF(COUNTIF('2) Income'!$D$13:$D$32,"3rd Wednesday")=0,0,IF(A845=(A845-DAY(A845)+1+3*7-WEEKDAY(A845-DAY(A845)+8-4,1)),SUMIFS('2) Income'!$E$13:$E$32,'2) Income'!$D$13:$D$32,"3rd Wednesday",'2) Income'!$F$13:$F$32,"&lt;="&amp;$A845),0)))</f>
        <v/>
      </c>
      <c r="AE845" s="8" t="str">
        <f>IF(A845="","",IF(COUNTIF('2) Income'!$D$13:$D$32,"4th Wednesday")=0,0,IF(A845=(A845-DAY(A845)+1+4*7-WEEKDAY(A845-DAY(A845)+8-4,1)),SUMIFS('2) Income'!$E$13:$E$32,'2) Income'!$D$13:$D$32,"4th Wednesday",'2) Income'!$F$13:$F$32,"&lt;="&amp;$A845),0)))</f>
        <v/>
      </c>
      <c r="AF845" s="8" t="str" cm="1">
        <f t="array" ref="AF845">IF(A845="","",IF(COUNTIF('2) Income'!$D$13:$D$32,"Every 4 Weeks")=0,0,SUMPRODUCT(--(IFERROR(MOD(A845-'2) Income'!$F$13:$F$32,28),1)=0),--('2) Income'!$D$13:$D$32="Every 4 Weeks"),--('2) Income'!$F$13:$F$32&lt;=A845),'2) Income'!$E$13:$E$32)))</f>
        <v/>
      </c>
      <c r="AG845" s="8" t="str">
        <f>IF(A845="","",IF(COUNTIF('2) Income'!$D$13:$D$32,"Monthly")=0,0,IF(B845="N",SUMIFS('2) Income'!$E$13:$E$32,'2) Income'!$D$13:$D$32,"monthly",'2) Income'!$F$13:$F$32,"&lt;="&amp;$A845,'2) Income'!$I$13:$I$32,DAY(A845)),SUMIFS('2) Income'!$E$13:$E$32,'2) Income'!$D$13:$D$32,"monthly",'2) Income'!$F$13:$F$32,"&lt;="&amp;$A845,'2) Income'!$I$13:$I$32,"&gt;="&amp;DAY(A845)))))</f>
        <v/>
      </c>
      <c r="AH845" s="8" t="str" cm="1">
        <f t="array" ref="AH845">IF(A845="","",IF(COUNTIF('2) Income'!$D$13:$D$32,"Yearly")=0,0,SUMPRODUCT(--('2) Income'!$D$13:$D$32="Yearly"),--('2) Income'!$F$13:$F$32&lt;=A845),IF(B845="N",--('2) Income'!$I$13:$I$32=DAY(A845)),--('2) Income'!$I$13:$I$32&gt;=DAY(A845))),--(IFERROR(MOD('2) Income'!$H$13:$H$32-MONTH(A845)+12,12),1)=0),'2) Income'!$E$13:$E$32)))</f>
        <v/>
      </c>
      <c r="AI845" s="8" t="str">
        <f>IF(A845="","",IF(COUNTIF('2) Income'!$D$13:$D$32,"one-time")=0,0,SUMIFS('2) Income'!$E$13:$E$32,'2) Income'!$D$13:$D$32,"one-time",'2) Income'!$F$13:$F$32,"="&amp;$A845)))</f>
        <v/>
      </c>
      <c r="AJ845" s="9" t="str">
        <f t="shared" si="66"/>
        <v/>
      </c>
    </row>
    <row r="846" spans="1:36">
      <c r="A846" s="7" t="str">
        <f>IF(A845="","",IF(A845+1&lt;='1) Period'!$E$21,A845+1,""))</f>
        <v/>
      </c>
      <c r="B846" s="7" t="e">
        <f t="shared" si="67"/>
        <v>#VALUE!</v>
      </c>
      <c r="C846" t="e">
        <f t="shared" si="68"/>
        <v>#VALUE!</v>
      </c>
      <c r="D846" s="8" t="str">
        <f>IF(A846="","",IF(TEXT(A846,"dddd")='4) Happy Money'!$E$23,WAllowance,0))</f>
        <v/>
      </c>
      <c r="E846" s="8" t="str">
        <f>IF(A846="","",IF(B846="N",SUMIF(TMonthly[Day of the Month],DAY(A846),TMonthly[Amount]),SUMIF(TMonthly[Day of the Month],"&gt;="&amp;DAY(A846),TMonthly[Amount])))</f>
        <v/>
      </c>
      <c r="F846" s="8" t="str" cm="1">
        <f t="array" ref="F846">IF(A846="","",SUMPRODUCT(--(TYearly[Due Date]&lt;=A846),IF(B846="N",--(TYearly[Day]=DAY(A846)),--(TYearly[Day]&gt;=DAY(A846))),--(IFERROR(MOD(TYearly[Month]-MONTH(A846)+12,12),1)=0),TYearly[Amount]))</f>
        <v/>
      </c>
      <c r="G846" s="8" t="str">
        <f>IF(A846="","",SUMIF(TOneTime[Due Date],A846,TOneTime[Amount]))</f>
        <v/>
      </c>
      <c r="H846" s="8" t="str" cm="1">
        <f t="array" ref="H846">IF(A846="","",IF(COUNTIF(TOther[Frequency],$H$1)=0,0,SUMPRODUCT(--(IFERROR(MOD(A846-TOther[Start Date],7),1)=0),--(TOther[Frequency]=$H$1),--(TOther[Start Date]&lt;=A846),--(TOther[End Date Calc]&gt;=A846),TOther[Amount])))</f>
        <v/>
      </c>
      <c r="I846" s="8" t="str" cm="1">
        <f t="array" ref="I846">IF(A846="","",IF(COUNTIF(TOther[Frequency],$I$1)=0,0,SUMPRODUCT(--(IFERROR(MOD(A846-TOther[Start Date],14),1)=0),--(TOther[Frequency]=$I$1),--(TOther[Start Date]&lt;=A846),--(TOther[End Date Calc]&gt;=A846),TOther[Amount])))</f>
        <v/>
      </c>
      <c r="J846" s="8" t="str">
        <f>IF(A846="","",IF(COUNTIF(TOther[Frequency],$J$1)=0,0,IF(OR(DAY(A846)=1,DAY(A846)=15),SUMIFS(TOther[Amount],TOther[Frequency],$J$1,TOther[Start Date],"&lt;="&amp;$A846,TOther[End Date Calc],"&gt;="&amp;A846),0)))</f>
        <v/>
      </c>
      <c r="K846" s="8" t="str">
        <f>IF(A846="","",IF(COUNTIF(TOther[Frequency],$K$1)=0,0,IF(A846=(A846-DAY(A846)+1+2*7-WEEKDAY(A846-DAY(A846)+8-4,1)),SUMIFS(TOther[Amount],TOther[Frequency],$K$1,TOther[Start Date],"&lt;="&amp;$A846,TOther[End Date Calc],"&gt;="&amp;A846),0)))</f>
        <v/>
      </c>
      <c r="L846" s="8" t="str">
        <f>IF(A846="","",IF(COUNTIF(TOther[Frequency],$L$1)=0,0,IF(A846=(A846-DAY(A846)+1+3*7-WEEKDAY(A846-DAY(A846)+8-4,1)),SUMIFS(TOther[Amount],TOther[Frequency],$L$1,TOther[Start Date],"&lt;="&amp;$A846,TOther[End Date Calc],"&gt;="&amp;A846),0)))</f>
        <v/>
      </c>
      <c r="M846" s="8" t="str">
        <f>IF(A846="","",IF(COUNTIF(TOther[Frequency],$M$1)=0,0,IF(A846=(A846-DAY(A846)+1+4*7-WEEKDAY(A846-DAY(A846)+8-4,1)),SUMIFS(TOther[Amount],TOther[Frequency],$M$1,TOther[Start Date],"&lt;="&amp;$A846,TOther[End Date Calc],"&gt;="&amp;A846),0)))</f>
        <v/>
      </c>
      <c r="N846" s="8" t="str" cm="1">
        <f t="array" ref="N846">IF(A846="","",IF(COUNTIF(TOther[Frequency],$N$1)=0,0,SUMPRODUCT(--(IFERROR(MOD(A846-TOther[Start Date],28),1)=0),--(TOther[Frequency]=$N$1),--(TOther[Start Date]&lt;=A846),--(TOther[End Date Calc]&gt;=A846),TOther[Amount])))</f>
        <v/>
      </c>
      <c r="O846" s="8" t="str" cm="1">
        <f t="array" ref="O846">IF(A846="","",IF(COUNTIF(TOther[Frequency],$O$1)=0,0,SUMPRODUCT(--(IFERROR(MOD(A846-TOther[Start Date],42),1)=0),--(TOther[Frequency]=$O$1),--(TOther[Start Date]&lt;=A846),--(TOther[End Date Calc]&gt;=A846),TOther[Amount])))</f>
        <v/>
      </c>
      <c r="P846" s="8" t="str" cm="1">
        <f t="array" ref="P846">IF(A846="","",IF(COUNTIF(TOther[Frequency],$P$1)=0,0,SUMPRODUCT(--(IFERROR(MOD(A846-TOther[Start Date],56),1)=0),--(TOther[Frequency]=$P$1),--(TOther[Start Date]&lt;=A846),--(TOther[End Date Calc]&gt;=A846),TOther[Amount])))</f>
        <v/>
      </c>
      <c r="Q846" s="8" t="str">
        <f>IF(A846="","",IF(COUNTIF(TOther[Frequency],$Q$1)=0,0,IF(B846="N",SUMIFS(TOther[Amount],TOther[Frequency],$Q$1,TOther[Start Date],"&lt;="&amp;$A846,TOther[End Date Calc],"&gt;="&amp;A846,TOther[Start Day],DAY(A846)),SUMIFS(TOther[Amount],TOther[Frequency],$Q$1,TOther[Start Date],"&lt;="&amp;$A846,TOther[End Date Calc],"&gt;="&amp;A846,TOther[Start Day],"&gt;="&amp;DAY(A846)))))</f>
        <v/>
      </c>
      <c r="R846" s="8" t="str" cm="1">
        <f t="array" ref="R846">IF(A846="","",IF(COUNTIF(TOther[Frequency],R$1)=0,0,SUMPRODUCT(--(TOther[Frequency]=R$1),--(TOther[Start Date]&lt;=A846),--(TOther[End Date Calc]&gt;=A846),IF(B846="N",--(TOther[Start Day]=DAY(A846)),--(TOther[Start Day]&gt;=DAY(A846))),--(IFERROR(MOD(TOther[Start Month]-MONTH(A846)+2,2),1)=0),TOther[Amount])))</f>
        <v/>
      </c>
      <c r="S846" s="8" t="str" cm="1">
        <f t="array" ref="S846">IF(A846="","",IF(COUNTIF(TOther[Frequency],S$1)=0,0,SUMPRODUCT(--(TOther[Frequency]=S$1),--(TOther[Start Date]&lt;=A846),--(TOther[End Date Calc]&gt;=A846),IF(B846="N",--(TOther[Start Day]=DAY(A846)),--(TOther[Start Day]&gt;=DAY(A846))),--(IFERROR(MOD(TOther[Start Month]-MONTH(A846)+3,3),1)=0),TOther[Amount])))</f>
        <v/>
      </c>
      <c r="T846" s="8" t="str" cm="1">
        <f t="array" ref="T846">IF($A846="","",IF(COUNTIF(TOther[Frequency],T$1)=0,0,SUMPRODUCT(--(TOther[Frequency]=T$1),--(TOther[Start Date]&lt;=$A846),--(TOther[End Date Calc]&gt;=$A846),IF($B846="N",--(TOther[Start Day]=DAY($A846)),--(TOther[Start Day]&gt;=DAY($A846))),--(IFERROR(MOD(TOther[Start Month]-MONTH($A846)+4,4),1)=0),TOther[Amount])))</f>
        <v/>
      </c>
      <c r="U846" s="8" t="str" cm="1">
        <f t="array" ref="U846">IF(A846="","",IF(COUNTIF(TOther[Frequency],$U$1)=0,0,SUMPRODUCT(--(TOther[Frequency]=$U$1),--(TOther[Start Date]&lt;=A846),--(TOther[End Date Calc]&gt;=A846),IF(B846="N",--(TOther[Start Day]=DAY(A846)),--(TOther[Start Day]&gt;=DAY(A846))),--(IFERROR(MOD(TOther[Start Month]-MONTH(A846)+6,6),1)=0),TOther[Amount])))</f>
        <v/>
      </c>
      <c r="V846" s="8" t="str" cm="1">
        <f t="array" ref="V846">IF(A846="","",IF(COUNTIF(TOther[Frequency],$V$1)=0,0,SUMPRODUCT(--(TOther[Frequency]=$V$1),--(TOther[Start Date]&lt;=A846),--(TOther[End Date Calc]&gt;=A846),IF(B846="N",--(TOther[Start Day]=DAY(A846)),--(TOther[Start Day]&gt;=DAY(A846))),--(IFERROR(MOD(TOther[Start Month]-MONTH(A846)+12,12),1)=0),TOther[Amount])))</f>
        <v/>
      </c>
      <c r="W846" s="8" t="str">
        <f>IF(A846="","",SUMIFS(TOther[Amount],TOther[Start Date],A846,TOther[Frequency],$W$1))</f>
        <v/>
      </c>
      <c r="X846" s="9" t="str">
        <f t="shared" si="65"/>
        <v/>
      </c>
      <c r="Y846" s="9" t="str">
        <f t="shared" si="69"/>
        <v/>
      </c>
      <c r="Z846" s="8" t="str" cm="1">
        <f t="array" ref="Z846">IF(A846="","",IF(COUNTIF('2) Income'!$D$13:$D$32,"Weekly")=0,0,SUMPRODUCT(--(IFERROR(MOD(A846-'2) Income'!$F$13:$F$32,7),1)=0),--('2) Income'!$D$13:$D$32="Weekly"),--('2) Income'!$F$13:$F$32&lt;=A846),'2) Income'!$E$13:$E$32)))</f>
        <v/>
      </c>
      <c r="AA846" s="8" t="str" cm="1">
        <f t="array" ref="AA846">IF(A846="","",IF(COUNTIF('2) Income'!$D$13:$D$32,"Every Other Week")=0,0,SUMPRODUCT(--(IFERROR(MOD(A846-'2) Income'!$F$13:$F$32,14),1)=0),--('2) Income'!$D$13:$D$32="Every Other Week"),--('2) Income'!$F$13:$F$32&lt;=A846),'2) Income'!$E$13:$E$32)))</f>
        <v/>
      </c>
      <c r="AB846" s="8" t="str">
        <f>IF(A846="","",IF(COUNTIF('2) Income'!$D$13:$D$32,"1st and 15th")=0,0,IF(OR(DAY(A846)=1,DAY(A846)=15),SUMIFS('2) Income'!$E$13:$E$32,'2) Income'!$D$13:$D$32,"1st and 15th",'2) Income'!$F$13:$F$32,"&lt;="&amp;$A846),0)))</f>
        <v/>
      </c>
      <c r="AC846" s="8" t="str">
        <f>IF(A846="","",IF(COUNTIF('2) Income'!$D$13:$D$32,"2nd Wednesday")=0,0,IF(A846=(A846-DAY(A846)+1+2*7-WEEKDAY(A846-DAY(A846)+8-4,1)),SUMIFS('2) Income'!$E$13:$E$32,'2) Income'!$D$13:$D$32,"2nd Wednesday",'2) Income'!$F$13:$F$32,"&lt;="&amp;$A846),0)))</f>
        <v/>
      </c>
      <c r="AD846" s="8" t="str">
        <f>IF(A846="","",IF(COUNTIF('2) Income'!$D$13:$D$32,"3rd Wednesday")=0,0,IF(A846=(A846-DAY(A846)+1+3*7-WEEKDAY(A846-DAY(A846)+8-4,1)),SUMIFS('2) Income'!$E$13:$E$32,'2) Income'!$D$13:$D$32,"3rd Wednesday",'2) Income'!$F$13:$F$32,"&lt;="&amp;$A846),0)))</f>
        <v/>
      </c>
      <c r="AE846" s="8" t="str">
        <f>IF(A846="","",IF(COUNTIF('2) Income'!$D$13:$D$32,"4th Wednesday")=0,0,IF(A846=(A846-DAY(A846)+1+4*7-WEEKDAY(A846-DAY(A846)+8-4,1)),SUMIFS('2) Income'!$E$13:$E$32,'2) Income'!$D$13:$D$32,"4th Wednesday",'2) Income'!$F$13:$F$32,"&lt;="&amp;$A846),0)))</f>
        <v/>
      </c>
      <c r="AF846" s="8" t="str" cm="1">
        <f t="array" ref="AF846">IF(A846="","",IF(COUNTIF('2) Income'!$D$13:$D$32,"Every 4 Weeks")=0,0,SUMPRODUCT(--(IFERROR(MOD(A846-'2) Income'!$F$13:$F$32,28),1)=0),--('2) Income'!$D$13:$D$32="Every 4 Weeks"),--('2) Income'!$F$13:$F$32&lt;=A846),'2) Income'!$E$13:$E$32)))</f>
        <v/>
      </c>
      <c r="AG846" s="8" t="str">
        <f>IF(A846="","",IF(COUNTIF('2) Income'!$D$13:$D$32,"Monthly")=0,0,IF(B846="N",SUMIFS('2) Income'!$E$13:$E$32,'2) Income'!$D$13:$D$32,"monthly",'2) Income'!$F$13:$F$32,"&lt;="&amp;$A846,'2) Income'!$I$13:$I$32,DAY(A846)),SUMIFS('2) Income'!$E$13:$E$32,'2) Income'!$D$13:$D$32,"monthly",'2) Income'!$F$13:$F$32,"&lt;="&amp;$A846,'2) Income'!$I$13:$I$32,"&gt;="&amp;DAY(A846)))))</f>
        <v/>
      </c>
      <c r="AH846" s="8" t="str" cm="1">
        <f t="array" ref="AH846">IF(A846="","",IF(COUNTIF('2) Income'!$D$13:$D$32,"Yearly")=0,0,SUMPRODUCT(--('2) Income'!$D$13:$D$32="Yearly"),--('2) Income'!$F$13:$F$32&lt;=A846),IF(B846="N",--('2) Income'!$I$13:$I$32=DAY(A846)),--('2) Income'!$I$13:$I$32&gt;=DAY(A846))),--(IFERROR(MOD('2) Income'!$H$13:$H$32-MONTH(A846)+12,12),1)=0),'2) Income'!$E$13:$E$32)))</f>
        <v/>
      </c>
      <c r="AI846" s="8" t="str">
        <f>IF(A846="","",IF(COUNTIF('2) Income'!$D$13:$D$32,"one-time")=0,0,SUMIFS('2) Income'!$E$13:$E$32,'2) Income'!$D$13:$D$32,"one-time",'2) Income'!$F$13:$F$32,"="&amp;$A846)))</f>
        <v/>
      </c>
      <c r="AJ846" s="9" t="str">
        <f t="shared" si="66"/>
        <v/>
      </c>
    </row>
    <row r="847" spans="1:36">
      <c r="A847" s="7" t="str">
        <f>IF(A846="","",IF(A846+1&lt;='1) Period'!$E$21,A846+1,""))</f>
        <v/>
      </c>
      <c r="B847" s="7" t="e">
        <f t="shared" si="67"/>
        <v>#VALUE!</v>
      </c>
      <c r="C847" t="e">
        <f t="shared" si="68"/>
        <v>#VALUE!</v>
      </c>
      <c r="D847" s="8" t="str">
        <f>IF(A847="","",IF(TEXT(A847,"dddd")='4) Happy Money'!$E$23,WAllowance,0))</f>
        <v/>
      </c>
      <c r="E847" s="8" t="str">
        <f>IF(A847="","",IF(B847="N",SUMIF(TMonthly[Day of the Month],DAY(A847),TMonthly[Amount]),SUMIF(TMonthly[Day of the Month],"&gt;="&amp;DAY(A847),TMonthly[Amount])))</f>
        <v/>
      </c>
      <c r="F847" s="8" t="str" cm="1">
        <f t="array" ref="F847">IF(A847="","",SUMPRODUCT(--(TYearly[Due Date]&lt;=A847),IF(B847="N",--(TYearly[Day]=DAY(A847)),--(TYearly[Day]&gt;=DAY(A847))),--(IFERROR(MOD(TYearly[Month]-MONTH(A847)+12,12),1)=0),TYearly[Amount]))</f>
        <v/>
      </c>
      <c r="G847" s="8" t="str">
        <f>IF(A847="","",SUMIF(TOneTime[Due Date],A847,TOneTime[Amount]))</f>
        <v/>
      </c>
      <c r="H847" s="8" t="str" cm="1">
        <f t="array" ref="H847">IF(A847="","",IF(COUNTIF(TOther[Frequency],$H$1)=0,0,SUMPRODUCT(--(IFERROR(MOD(A847-TOther[Start Date],7),1)=0),--(TOther[Frequency]=$H$1),--(TOther[Start Date]&lt;=A847),--(TOther[End Date Calc]&gt;=A847),TOther[Amount])))</f>
        <v/>
      </c>
      <c r="I847" s="8" t="str" cm="1">
        <f t="array" ref="I847">IF(A847="","",IF(COUNTIF(TOther[Frequency],$I$1)=0,0,SUMPRODUCT(--(IFERROR(MOD(A847-TOther[Start Date],14),1)=0),--(TOther[Frequency]=$I$1),--(TOther[Start Date]&lt;=A847),--(TOther[End Date Calc]&gt;=A847),TOther[Amount])))</f>
        <v/>
      </c>
      <c r="J847" s="8" t="str">
        <f>IF(A847="","",IF(COUNTIF(TOther[Frequency],$J$1)=0,0,IF(OR(DAY(A847)=1,DAY(A847)=15),SUMIFS(TOther[Amount],TOther[Frequency],$J$1,TOther[Start Date],"&lt;="&amp;$A847,TOther[End Date Calc],"&gt;="&amp;A847),0)))</f>
        <v/>
      </c>
      <c r="K847" s="8" t="str">
        <f>IF(A847="","",IF(COUNTIF(TOther[Frequency],$K$1)=0,0,IF(A847=(A847-DAY(A847)+1+2*7-WEEKDAY(A847-DAY(A847)+8-4,1)),SUMIFS(TOther[Amount],TOther[Frequency],$K$1,TOther[Start Date],"&lt;="&amp;$A847,TOther[End Date Calc],"&gt;="&amp;A847),0)))</f>
        <v/>
      </c>
      <c r="L847" s="8" t="str">
        <f>IF(A847="","",IF(COUNTIF(TOther[Frequency],$L$1)=0,0,IF(A847=(A847-DAY(A847)+1+3*7-WEEKDAY(A847-DAY(A847)+8-4,1)),SUMIFS(TOther[Amount],TOther[Frequency],$L$1,TOther[Start Date],"&lt;="&amp;$A847,TOther[End Date Calc],"&gt;="&amp;A847),0)))</f>
        <v/>
      </c>
      <c r="M847" s="8" t="str">
        <f>IF(A847="","",IF(COUNTIF(TOther[Frequency],$M$1)=0,0,IF(A847=(A847-DAY(A847)+1+4*7-WEEKDAY(A847-DAY(A847)+8-4,1)),SUMIFS(TOther[Amount],TOther[Frequency],$M$1,TOther[Start Date],"&lt;="&amp;$A847,TOther[End Date Calc],"&gt;="&amp;A847),0)))</f>
        <v/>
      </c>
      <c r="N847" s="8" t="str" cm="1">
        <f t="array" ref="N847">IF(A847="","",IF(COUNTIF(TOther[Frequency],$N$1)=0,0,SUMPRODUCT(--(IFERROR(MOD(A847-TOther[Start Date],28),1)=0),--(TOther[Frequency]=$N$1),--(TOther[Start Date]&lt;=A847),--(TOther[End Date Calc]&gt;=A847),TOther[Amount])))</f>
        <v/>
      </c>
      <c r="O847" s="8" t="str" cm="1">
        <f t="array" ref="O847">IF(A847="","",IF(COUNTIF(TOther[Frequency],$O$1)=0,0,SUMPRODUCT(--(IFERROR(MOD(A847-TOther[Start Date],42),1)=0),--(TOther[Frequency]=$O$1),--(TOther[Start Date]&lt;=A847),--(TOther[End Date Calc]&gt;=A847),TOther[Amount])))</f>
        <v/>
      </c>
      <c r="P847" s="8" t="str" cm="1">
        <f t="array" ref="P847">IF(A847="","",IF(COUNTIF(TOther[Frequency],$P$1)=0,0,SUMPRODUCT(--(IFERROR(MOD(A847-TOther[Start Date],56),1)=0),--(TOther[Frequency]=$P$1),--(TOther[Start Date]&lt;=A847),--(TOther[End Date Calc]&gt;=A847),TOther[Amount])))</f>
        <v/>
      </c>
      <c r="Q847" s="8" t="str">
        <f>IF(A847="","",IF(COUNTIF(TOther[Frequency],$Q$1)=0,0,IF(B847="N",SUMIFS(TOther[Amount],TOther[Frequency],$Q$1,TOther[Start Date],"&lt;="&amp;$A847,TOther[End Date Calc],"&gt;="&amp;A847,TOther[Start Day],DAY(A847)),SUMIFS(TOther[Amount],TOther[Frequency],$Q$1,TOther[Start Date],"&lt;="&amp;$A847,TOther[End Date Calc],"&gt;="&amp;A847,TOther[Start Day],"&gt;="&amp;DAY(A847)))))</f>
        <v/>
      </c>
      <c r="R847" s="8" t="str" cm="1">
        <f t="array" ref="R847">IF(A847="","",IF(COUNTIF(TOther[Frequency],R$1)=0,0,SUMPRODUCT(--(TOther[Frequency]=R$1),--(TOther[Start Date]&lt;=A847),--(TOther[End Date Calc]&gt;=A847),IF(B847="N",--(TOther[Start Day]=DAY(A847)),--(TOther[Start Day]&gt;=DAY(A847))),--(IFERROR(MOD(TOther[Start Month]-MONTH(A847)+2,2),1)=0),TOther[Amount])))</f>
        <v/>
      </c>
      <c r="S847" s="8" t="str" cm="1">
        <f t="array" ref="S847">IF(A847="","",IF(COUNTIF(TOther[Frequency],S$1)=0,0,SUMPRODUCT(--(TOther[Frequency]=S$1),--(TOther[Start Date]&lt;=A847),--(TOther[End Date Calc]&gt;=A847),IF(B847="N",--(TOther[Start Day]=DAY(A847)),--(TOther[Start Day]&gt;=DAY(A847))),--(IFERROR(MOD(TOther[Start Month]-MONTH(A847)+3,3),1)=0),TOther[Amount])))</f>
        <v/>
      </c>
      <c r="T847" s="8" t="str" cm="1">
        <f t="array" ref="T847">IF($A847="","",IF(COUNTIF(TOther[Frequency],T$1)=0,0,SUMPRODUCT(--(TOther[Frequency]=T$1),--(TOther[Start Date]&lt;=$A847),--(TOther[End Date Calc]&gt;=$A847),IF($B847="N",--(TOther[Start Day]=DAY($A847)),--(TOther[Start Day]&gt;=DAY($A847))),--(IFERROR(MOD(TOther[Start Month]-MONTH($A847)+4,4),1)=0),TOther[Amount])))</f>
        <v/>
      </c>
      <c r="U847" s="8" t="str" cm="1">
        <f t="array" ref="U847">IF(A847="","",IF(COUNTIF(TOther[Frequency],$U$1)=0,0,SUMPRODUCT(--(TOther[Frequency]=$U$1),--(TOther[Start Date]&lt;=A847),--(TOther[End Date Calc]&gt;=A847),IF(B847="N",--(TOther[Start Day]=DAY(A847)),--(TOther[Start Day]&gt;=DAY(A847))),--(IFERROR(MOD(TOther[Start Month]-MONTH(A847)+6,6),1)=0),TOther[Amount])))</f>
        <v/>
      </c>
      <c r="V847" s="8" t="str" cm="1">
        <f t="array" ref="V847">IF(A847="","",IF(COUNTIF(TOther[Frequency],$V$1)=0,0,SUMPRODUCT(--(TOther[Frequency]=$V$1),--(TOther[Start Date]&lt;=A847),--(TOther[End Date Calc]&gt;=A847),IF(B847="N",--(TOther[Start Day]=DAY(A847)),--(TOther[Start Day]&gt;=DAY(A847))),--(IFERROR(MOD(TOther[Start Month]-MONTH(A847)+12,12),1)=0),TOther[Amount])))</f>
        <v/>
      </c>
      <c r="W847" s="8" t="str">
        <f>IF(A847="","",SUMIFS(TOther[Amount],TOther[Start Date],A847,TOther[Frequency],$W$1))</f>
        <v/>
      </c>
      <c r="X847" s="9" t="str">
        <f t="shared" si="65"/>
        <v/>
      </c>
      <c r="Y847" s="9" t="str">
        <f t="shared" si="69"/>
        <v/>
      </c>
      <c r="Z847" s="8" t="str" cm="1">
        <f t="array" ref="Z847">IF(A847="","",IF(COUNTIF('2) Income'!$D$13:$D$32,"Weekly")=0,0,SUMPRODUCT(--(IFERROR(MOD(A847-'2) Income'!$F$13:$F$32,7),1)=0),--('2) Income'!$D$13:$D$32="Weekly"),--('2) Income'!$F$13:$F$32&lt;=A847),'2) Income'!$E$13:$E$32)))</f>
        <v/>
      </c>
      <c r="AA847" s="8" t="str" cm="1">
        <f t="array" ref="AA847">IF(A847="","",IF(COUNTIF('2) Income'!$D$13:$D$32,"Every Other Week")=0,0,SUMPRODUCT(--(IFERROR(MOD(A847-'2) Income'!$F$13:$F$32,14),1)=0),--('2) Income'!$D$13:$D$32="Every Other Week"),--('2) Income'!$F$13:$F$32&lt;=A847),'2) Income'!$E$13:$E$32)))</f>
        <v/>
      </c>
      <c r="AB847" s="8" t="str">
        <f>IF(A847="","",IF(COUNTIF('2) Income'!$D$13:$D$32,"1st and 15th")=0,0,IF(OR(DAY(A847)=1,DAY(A847)=15),SUMIFS('2) Income'!$E$13:$E$32,'2) Income'!$D$13:$D$32,"1st and 15th",'2) Income'!$F$13:$F$32,"&lt;="&amp;$A847),0)))</f>
        <v/>
      </c>
      <c r="AC847" s="8" t="str">
        <f>IF(A847="","",IF(COUNTIF('2) Income'!$D$13:$D$32,"2nd Wednesday")=0,0,IF(A847=(A847-DAY(A847)+1+2*7-WEEKDAY(A847-DAY(A847)+8-4,1)),SUMIFS('2) Income'!$E$13:$E$32,'2) Income'!$D$13:$D$32,"2nd Wednesday",'2) Income'!$F$13:$F$32,"&lt;="&amp;$A847),0)))</f>
        <v/>
      </c>
      <c r="AD847" s="8" t="str">
        <f>IF(A847="","",IF(COUNTIF('2) Income'!$D$13:$D$32,"3rd Wednesday")=0,0,IF(A847=(A847-DAY(A847)+1+3*7-WEEKDAY(A847-DAY(A847)+8-4,1)),SUMIFS('2) Income'!$E$13:$E$32,'2) Income'!$D$13:$D$32,"3rd Wednesday",'2) Income'!$F$13:$F$32,"&lt;="&amp;$A847),0)))</f>
        <v/>
      </c>
      <c r="AE847" s="8" t="str">
        <f>IF(A847="","",IF(COUNTIF('2) Income'!$D$13:$D$32,"4th Wednesday")=0,0,IF(A847=(A847-DAY(A847)+1+4*7-WEEKDAY(A847-DAY(A847)+8-4,1)),SUMIFS('2) Income'!$E$13:$E$32,'2) Income'!$D$13:$D$32,"4th Wednesday",'2) Income'!$F$13:$F$32,"&lt;="&amp;$A847),0)))</f>
        <v/>
      </c>
      <c r="AF847" s="8" t="str" cm="1">
        <f t="array" ref="AF847">IF(A847="","",IF(COUNTIF('2) Income'!$D$13:$D$32,"Every 4 Weeks")=0,0,SUMPRODUCT(--(IFERROR(MOD(A847-'2) Income'!$F$13:$F$32,28),1)=0),--('2) Income'!$D$13:$D$32="Every 4 Weeks"),--('2) Income'!$F$13:$F$32&lt;=A847),'2) Income'!$E$13:$E$32)))</f>
        <v/>
      </c>
      <c r="AG847" s="8" t="str">
        <f>IF(A847="","",IF(COUNTIF('2) Income'!$D$13:$D$32,"Monthly")=0,0,IF(B847="N",SUMIFS('2) Income'!$E$13:$E$32,'2) Income'!$D$13:$D$32,"monthly",'2) Income'!$F$13:$F$32,"&lt;="&amp;$A847,'2) Income'!$I$13:$I$32,DAY(A847)),SUMIFS('2) Income'!$E$13:$E$32,'2) Income'!$D$13:$D$32,"monthly",'2) Income'!$F$13:$F$32,"&lt;="&amp;$A847,'2) Income'!$I$13:$I$32,"&gt;="&amp;DAY(A847)))))</f>
        <v/>
      </c>
      <c r="AH847" s="8" t="str" cm="1">
        <f t="array" ref="AH847">IF(A847="","",IF(COUNTIF('2) Income'!$D$13:$D$32,"Yearly")=0,0,SUMPRODUCT(--('2) Income'!$D$13:$D$32="Yearly"),--('2) Income'!$F$13:$F$32&lt;=A847),IF(B847="N",--('2) Income'!$I$13:$I$32=DAY(A847)),--('2) Income'!$I$13:$I$32&gt;=DAY(A847))),--(IFERROR(MOD('2) Income'!$H$13:$H$32-MONTH(A847)+12,12),1)=0),'2) Income'!$E$13:$E$32)))</f>
        <v/>
      </c>
      <c r="AI847" s="8" t="str">
        <f>IF(A847="","",IF(COUNTIF('2) Income'!$D$13:$D$32,"one-time")=0,0,SUMIFS('2) Income'!$E$13:$E$32,'2) Income'!$D$13:$D$32,"one-time",'2) Income'!$F$13:$F$32,"="&amp;$A847)))</f>
        <v/>
      </c>
      <c r="AJ847" s="9" t="str">
        <f t="shared" si="66"/>
        <v/>
      </c>
    </row>
    <row r="848" spans="1:36">
      <c r="A848" s="7" t="str">
        <f>IF(A847="","",IF(A847+1&lt;='1) Period'!$E$21,A847+1,""))</f>
        <v/>
      </c>
      <c r="B848" s="7" t="e">
        <f t="shared" si="67"/>
        <v>#VALUE!</v>
      </c>
      <c r="C848" t="e">
        <f t="shared" si="68"/>
        <v>#VALUE!</v>
      </c>
      <c r="D848" s="8" t="str">
        <f>IF(A848="","",IF(TEXT(A848,"dddd")='4) Happy Money'!$E$23,WAllowance,0))</f>
        <v/>
      </c>
      <c r="E848" s="8" t="str">
        <f>IF(A848="","",IF(B848="N",SUMIF(TMonthly[Day of the Month],DAY(A848),TMonthly[Amount]),SUMIF(TMonthly[Day of the Month],"&gt;="&amp;DAY(A848),TMonthly[Amount])))</f>
        <v/>
      </c>
      <c r="F848" s="8" t="str" cm="1">
        <f t="array" ref="F848">IF(A848="","",SUMPRODUCT(--(TYearly[Due Date]&lt;=A848),IF(B848="N",--(TYearly[Day]=DAY(A848)),--(TYearly[Day]&gt;=DAY(A848))),--(IFERROR(MOD(TYearly[Month]-MONTH(A848)+12,12),1)=0),TYearly[Amount]))</f>
        <v/>
      </c>
      <c r="G848" s="8" t="str">
        <f>IF(A848="","",SUMIF(TOneTime[Due Date],A848,TOneTime[Amount]))</f>
        <v/>
      </c>
      <c r="H848" s="8" t="str" cm="1">
        <f t="array" ref="H848">IF(A848="","",IF(COUNTIF(TOther[Frequency],$H$1)=0,0,SUMPRODUCT(--(IFERROR(MOD(A848-TOther[Start Date],7),1)=0),--(TOther[Frequency]=$H$1),--(TOther[Start Date]&lt;=A848),--(TOther[End Date Calc]&gt;=A848),TOther[Amount])))</f>
        <v/>
      </c>
      <c r="I848" s="8" t="str" cm="1">
        <f t="array" ref="I848">IF(A848="","",IF(COUNTIF(TOther[Frequency],$I$1)=0,0,SUMPRODUCT(--(IFERROR(MOD(A848-TOther[Start Date],14),1)=0),--(TOther[Frequency]=$I$1),--(TOther[Start Date]&lt;=A848),--(TOther[End Date Calc]&gt;=A848),TOther[Amount])))</f>
        <v/>
      </c>
      <c r="J848" s="8" t="str">
        <f>IF(A848="","",IF(COUNTIF(TOther[Frequency],$J$1)=0,0,IF(OR(DAY(A848)=1,DAY(A848)=15),SUMIFS(TOther[Amount],TOther[Frequency],$J$1,TOther[Start Date],"&lt;="&amp;$A848,TOther[End Date Calc],"&gt;="&amp;A848),0)))</f>
        <v/>
      </c>
      <c r="K848" s="8" t="str">
        <f>IF(A848="","",IF(COUNTIF(TOther[Frequency],$K$1)=0,0,IF(A848=(A848-DAY(A848)+1+2*7-WEEKDAY(A848-DAY(A848)+8-4,1)),SUMIFS(TOther[Amount],TOther[Frequency],$K$1,TOther[Start Date],"&lt;="&amp;$A848,TOther[End Date Calc],"&gt;="&amp;A848),0)))</f>
        <v/>
      </c>
      <c r="L848" s="8" t="str">
        <f>IF(A848="","",IF(COUNTIF(TOther[Frequency],$L$1)=0,0,IF(A848=(A848-DAY(A848)+1+3*7-WEEKDAY(A848-DAY(A848)+8-4,1)),SUMIFS(TOther[Amount],TOther[Frequency],$L$1,TOther[Start Date],"&lt;="&amp;$A848,TOther[End Date Calc],"&gt;="&amp;A848),0)))</f>
        <v/>
      </c>
      <c r="M848" s="8" t="str">
        <f>IF(A848="","",IF(COUNTIF(TOther[Frequency],$M$1)=0,0,IF(A848=(A848-DAY(A848)+1+4*7-WEEKDAY(A848-DAY(A848)+8-4,1)),SUMIFS(TOther[Amount],TOther[Frequency],$M$1,TOther[Start Date],"&lt;="&amp;$A848,TOther[End Date Calc],"&gt;="&amp;A848),0)))</f>
        <v/>
      </c>
      <c r="N848" s="8" t="str" cm="1">
        <f t="array" ref="N848">IF(A848="","",IF(COUNTIF(TOther[Frequency],$N$1)=0,0,SUMPRODUCT(--(IFERROR(MOD(A848-TOther[Start Date],28),1)=0),--(TOther[Frequency]=$N$1),--(TOther[Start Date]&lt;=A848),--(TOther[End Date Calc]&gt;=A848),TOther[Amount])))</f>
        <v/>
      </c>
      <c r="O848" s="8" t="str" cm="1">
        <f t="array" ref="O848">IF(A848="","",IF(COUNTIF(TOther[Frequency],$O$1)=0,0,SUMPRODUCT(--(IFERROR(MOD(A848-TOther[Start Date],42),1)=0),--(TOther[Frequency]=$O$1),--(TOther[Start Date]&lt;=A848),--(TOther[End Date Calc]&gt;=A848),TOther[Amount])))</f>
        <v/>
      </c>
      <c r="P848" s="8" t="str" cm="1">
        <f t="array" ref="P848">IF(A848="","",IF(COUNTIF(TOther[Frequency],$P$1)=0,0,SUMPRODUCT(--(IFERROR(MOD(A848-TOther[Start Date],56),1)=0),--(TOther[Frequency]=$P$1),--(TOther[Start Date]&lt;=A848),--(TOther[End Date Calc]&gt;=A848),TOther[Amount])))</f>
        <v/>
      </c>
      <c r="Q848" s="8" t="str">
        <f>IF(A848="","",IF(COUNTIF(TOther[Frequency],$Q$1)=0,0,IF(B848="N",SUMIFS(TOther[Amount],TOther[Frequency],$Q$1,TOther[Start Date],"&lt;="&amp;$A848,TOther[End Date Calc],"&gt;="&amp;A848,TOther[Start Day],DAY(A848)),SUMIFS(TOther[Amount],TOther[Frequency],$Q$1,TOther[Start Date],"&lt;="&amp;$A848,TOther[End Date Calc],"&gt;="&amp;A848,TOther[Start Day],"&gt;="&amp;DAY(A848)))))</f>
        <v/>
      </c>
      <c r="R848" s="8" t="str" cm="1">
        <f t="array" ref="R848">IF(A848="","",IF(COUNTIF(TOther[Frequency],R$1)=0,0,SUMPRODUCT(--(TOther[Frequency]=R$1),--(TOther[Start Date]&lt;=A848),--(TOther[End Date Calc]&gt;=A848),IF(B848="N",--(TOther[Start Day]=DAY(A848)),--(TOther[Start Day]&gt;=DAY(A848))),--(IFERROR(MOD(TOther[Start Month]-MONTH(A848)+2,2),1)=0),TOther[Amount])))</f>
        <v/>
      </c>
      <c r="S848" s="8" t="str" cm="1">
        <f t="array" ref="S848">IF(A848="","",IF(COUNTIF(TOther[Frequency],S$1)=0,0,SUMPRODUCT(--(TOther[Frequency]=S$1),--(TOther[Start Date]&lt;=A848),--(TOther[End Date Calc]&gt;=A848),IF(B848="N",--(TOther[Start Day]=DAY(A848)),--(TOther[Start Day]&gt;=DAY(A848))),--(IFERROR(MOD(TOther[Start Month]-MONTH(A848)+3,3),1)=0),TOther[Amount])))</f>
        <v/>
      </c>
      <c r="T848" s="8" t="str" cm="1">
        <f t="array" ref="T848">IF($A848="","",IF(COUNTIF(TOther[Frequency],T$1)=0,0,SUMPRODUCT(--(TOther[Frequency]=T$1),--(TOther[Start Date]&lt;=$A848),--(TOther[End Date Calc]&gt;=$A848),IF($B848="N",--(TOther[Start Day]=DAY($A848)),--(TOther[Start Day]&gt;=DAY($A848))),--(IFERROR(MOD(TOther[Start Month]-MONTH($A848)+4,4),1)=0),TOther[Amount])))</f>
        <v/>
      </c>
      <c r="U848" s="8" t="str" cm="1">
        <f t="array" ref="U848">IF(A848="","",IF(COUNTIF(TOther[Frequency],$U$1)=0,0,SUMPRODUCT(--(TOther[Frequency]=$U$1),--(TOther[Start Date]&lt;=A848),--(TOther[End Date Calc]&gt;=A848),IF(B848="N",--(TOther[Start Day]=DAY(A848)),--(TOther[Start Day]&gt;=DAY(A848))),--(IFERROR(MOD(TOther[Start Month]-MONTH(A848)+6,6),1)=0),TOther[Amount])))</f>
        <v/>
      </c>
      <c r="V848" s="8" t="str" cm="1">
        <f t="array" ref="V848">IF(A848="","",IF(COUNTIF(TOther[Frequency],$V$1)=0,0,SUMPRODUCT(--(TOther[Frequency]=$V$1),--(TOther[Start Date]&lt;=A848),--(TOther[End Date Calc]&gt;=A848),IF(B848="N",--(TOther[Start Day]=DAY(A848)),--(TOther[Start Day]&gt;=DAY(A848))),--(IFERROR(MOD(TOther[Start Month]-MONTH(A848)+12,12),1)=0),TOther[Amount])))</f>
        <v/>
      </c>
      <c r="W848" s="8" t="str">
        <f>IF(A848="","",SUMIFS(TOther[Amount],TOther[Start Date],A848,TOther[Frequency],$W$1))</f>
        <v/>
      </c>
      <c r="X848" s="9" t="str">
        <f t="shared" si="65"/>
        <v/>
      </c>
      <c r="Y848" s="9" t="str">
        <f t="shared" si="69"/>
        <v/>
      </c>
      <c r="Z848" s="8" t="str" cm="1">
        <f t="array" ref="Z848">IF(A848="","",IF(COUNTIF('2) Income'!$D$13:$D$32,"Weekly")=0,0,SUMPRODUCT(--(IFERROR(MOD(A848-'2) Income'!$F$13:$F$32,7),1)=0),--('2) Income'!$D$13:$D$32="Weekly"),--('2) Income'!$F$13:$F$32&lt;=A848),'2) Income'!$E$13:$E$32)))</f>
        <v/>
      </c>
      <c r="AA848" s="8" t="str" cm="1">
        <f t="array" ref="AA848">IF(A848="","",IF(COUNTIF('2) Income'!$D$13:$D$32,"Every Other Week")=0,0,SUMPRODUCT(--(IFERROR(MOD(A848-'2) Income'!$F$13:$F$32,14),1)=0),--('2) Income'!$D$13:$D$32="Every Other Week"),--('2) Income'!$F$13:$F$32&lt;=A848),'2) Income'!$E$13:$E$32)))</f>
        <v/>
      </c>
      <c r="AB848" s="8" t="str">
        <f>IF(A848="","",IF(COUNTIF('2) Income'!$D$13:$D$32,"1st and 15th")=0,0,IF(OR(DAY(A848)=1,DAY(A848)=15),SUMIFS('2) Income'!$E$13:$E$32,'2) Income'!$D$13:$D$32,"1st and 15th",'2) Income'!$F$13:$F$32,"&lt;="&amp;$A848),0)))</f>
        <v/>
      </c>
      <c r="AC848" s="8" t="str">
        <f>IF(A848="","",IF(COUNTIF('2) Income'!$D$13:$D$32,"2nd Wednesday")=0,0,IF(A848=(A848-DAY(A848)+1+2*7-WEEKDAY(A848-DAY(A848)+8-4,1)),SUMIFS('2) Income'!$E$13:$E$32,'2) Income'!$D$13:$D$32,"2nd Wednesday",'2) Income'!$F$13:$F$32,"&lt;="&amp;$A848),0)))</f>
        <v/>
      </c>
      <c r="AD848" s="8" t="str">
        <f>IF(A848="","",IF(COUNTIF('2) Income'!$D$13:$D$32,"3rd Wednesday")=0,0,IF(A848=(A848-DAY(A848)+1+3*7-WEEKDAY(A848-DAY(A848)+8-4,1)),SUMIFS('2) Income'!$E$13:$E$32,'2) Income'!$D$13:$D$32,"3rd Wednesday",'2) Income'!$F$13:$F$32,"&lt;="&amp;$A848),0)))</f>
        <v/>
      </c>
      <c r="AE848" s="8" t="str">
        <f>IF(A848="","",IF(COUNTIF('2) Income'!$D$13:$D$32,"4th Wednesday")=0,0,IF(A848=(A848-DAY(A848)+1+4*7-WEEKDAY(A848-DAY(A848)+8-4,1)),SUMIFS('2) Income'!$E$13:$E$32,'2) Income'!$D$13:$D$32,"4th Wednesday",'2) Income'!$F$13:$F$32,"&lt;="&amp;$A848),0)))</f>
        <v/>
      </c>
      <c r="AF848" s="8" t="str" cm="1">
        <f t="array" ref="AF848">IF(A848="","",IF(COUNTIF('2) Income'!$D$13:$D$32,"Every 4 Weeks")=0,0,SUMPRODUCT(--(IFERROR(MOD(A848-'2) Income'!$F$13:$F$32,28),1)=0),--('2) Income'!$D$13:$D$32="Every 4 Weeks"),--('2) Income'!$F$13:$F$32&lt;=A848),'2) Income'!$E$13:$E$32)))</f>
        <v/>
      </c>
      <c r="AG848" s="8" t="str">
        <f>IF(A848="","",IF(COUNTIF('2) Income'!$D$13:$D$32,"Monthly")=0,0,IF(B848="N",SUMIFS('2) Income'!$E$13:$E$32,'2) Income'!$D$13:$D$32,"monthly",'2) Income'!$F$13:$F$32,"&lt;="&amp;$A848,'2) Income'!$I$13:$I$32,DAY(A848)),SUMIFS('2) Income'!$E$13:$E$32,'2) Income'!$D$13:$D$32,"monthly",'2) Income'!$F$13:$F$32,"&lt;="&amp;$A848,'2) Income'!$I$13:$I$32,"&gt;="&amp;DAY(A848)))))</f>
        <v/>
      </c>
      <c r="AH848" s="8" t="str" cm="1">
        <f t="array" ref="AH848">IF(A848="","",IF(COUNTIF('2) Income'!$D$13:$D$32,"Yearly")=0,0,SUMPRODUCT(--('2) Income'!$D$13:$D$32="Yearly"),--('2) Income'!$F$13:$F$32&lt;=A848),IF(B848="N",--('2) Income'!$I$13:$I$32=DAY(A848)),--('2) Income'!$I$13:$I$32&gt;=DAY(A848))),--(IFERROR(MOD('2) Income'!$H$13:$H$32-MONTH(A848)+12,12),1)=0),'2) Income'!$E$13:$E$32)))</f>
        <v/>
      </c>
      <c r="AI848" s="8" t="str">
        <f>IF(A848="","",IF(COUNTIF('2) Income'!$D$13:$D$32,"one-time")=0,0,SUMIFS('2) Income'!$E$13:$E$32,'2) Income'!$D$13:$D$32,"one-time",'2) Income'!$F$13:$F$32,"="&amp;$A848)))</f>
        <v/>
      </c>
      <c r="AJ848" s="9" t="str">
        <f t="shared" si="66"/>
        <v/>
      </c>
    </row>
    <row r="849" spans="1:36">
      <c r="A849" s="7" t="str">
        <f>IF(A848="","",IF(A848+1&lt;='1) Period'!$E$21,A848+1,""))</f>
        <v/>
      </c>
      <c r="B849" s="7" t="e">
        <f t="shared" si="67"/>
        <v>#VALUE!</v>
      </c>
      <c r="C849" t="e">
        <f t="shared" si="68"/>
        <v>#VALUE!</v>
      </c>
      <c r="D849" s="8" t="str">
        <f>IF(A849="","",IF(TEXT(A849,"dddd")='4) Happy Money'!$E$23,WAllowance,0))</f>
        <v/>
      </c>
      <c r="E849" s="8" t="str">
        <f>IF(A849="","",IF(B849="N",SUMIF(TMonthly[Day of the Month],DAY(A849),TMonthly[Amount]),SUMIF(TMonthly[Day of the Month],"&gt;="&amp;DAY(A849),TMonthly[Amount])))</f>
        <v/>
      </c>
      <c r="F849" s="8" t="str" cm="1">
        <f t="array" ref="F849">IF(A849="","",SUMPRODUCT(--(TYearly[Due Date]&lt;=A849),IF(B849="N",--(TYearly[Day]=DAY(A849)),--(TYearly[Day]&gt;=DAY(A849))),--(IFERROR(MOD(TYearly[Month]-MONTH(A849)+12,12),1)=0),TYearly[Amount]))</f>
        <v/>
      </c>
      <c r="G849" s="8" t="str">
        <f>IF(A849="","",SUMIF(TOneTime[Due Date],A849,TOneTime[Amount]))</f>
        <v/>
      </c>
      <c r="H849" s="8" t="str" cm="1">
        <f t="array" ref="H849">IF(A849="","",IF(COUNTIF(TOther[Frequency],$H$1)=0,0,SUMPRODUCT(--(IFERROR(MOD(A849-TOther[Start Date],7),1)=0),--(TOther[Frequency]=$H$1),--(TOther[Start Date]&lt;=A849),--(TOther[End Date Calc]&gt;=A849),TOther[Amount])))</f>
        <v/>
      </c>
      <c r="I849" s="8" t="str" cm="1">
        <f t="array" ref="I849">IF(A849="","",IF(COUNTIF(TOther[Frequency],$I$1)=0,0,SUMPRODUCT(--(IFERROR(MOD(A849-TOther[Start Date],14),1)=0),--(TOther[Frequency]=$I$1),--(TOther[Start Date]&lt;=A849),--(TOther[End Date Calc]&gt;=A849),TOther[Amount])))</f>
        <v/>
      </c>
      <c r="J849" s="8" t="str">
        <f>IF(A849="","",IF(COUNTIF(TOther[Frequency],$J$1)=0,0,IF(OR(DAY(A849)=1,DAY(A849)=15),SUMIFS(TOther[Amount],TOther[Frequency],$J$1,TOther[Start Date],"&lt;="&amp;$A849,TOther[End Date Calc],"&gt;="&amp;A849),0)))</f>
        <v/>
      </c>
      <c r="K849" s="8" t="str">
        <f>IF(A849="","",IF(COUNTIF(TOther[Frequency],$K$1)=0,0,IF(A849=(A849-DAY(A849)+1+2*7-WEEKDAY(A849-DAY(A849)+8-4,1)),SUMIFS(TOther[Amount],TOther[Frequency],$K$1,TOther[Start Date],"&lt;="&amp;$A849,TOther[End Date Calc],"&gt;="&amp;A849),0)))</f>
        <v/>
      </c>
      <c r="L849" s="8" t="str">
        <f>IF(A849="","",IF(COUNTIF(TOther[Frequency],$L$1)=0,0,IF(A849=(A849-DAY(A849)+1+3*7-WEEKDAY(A849-DAY(A849)+8-4,1)),SUMIFS(TOther[Amount],TOther[Frequency],$L$1,TOther[Start Date],"&lt;="&amp;$A849,TOther[End Date Calc],"&gt;="&amp;A849),0)))</f>
        <v/>
      </c>
      <c r="M849" s="8" t="str">
        <f>IF(A849="","",IF(COUNTIF(TOther[Frequency],$M$1)=0,0,IF(A849=(A849-DAY(A849)+1+4*7-WEEKDAY(A849-DAY(A849)+8-4,1)),SUMIFS(TOther[Amount],TOther[Frequency],$M$1,TOther[Start Date],"&lt;="&amp;$A849,TOther[End Date Calc],"&gt;="&amp;A849),0)))</f>
        <v/>
      </c>
      <c r="N849" s="8" t="str" cm="1">
        <f t="array" ref="N849">IF(A849="","",IF(COUNTIF(TOther[Frequency],$N$1)=0,0,SUMPRODUCT(--(IFERROR(MOD(A849-TOther[Start Date],28),1)=0),--(TOther[Frequency]=$N$1),--(TOther[Start Date]&lt;=A849),--(TOther[End Date Calc]&gt;=A849),TOther[Amount])))</f>
        <v/>
      </c>
      <c r="O849" s="8" t="str" cm="1">
        <f t="array" ref="O849">IF(A849="","",IF(COUNTIF(TOther[Frequency],$O$1)=0,0,SUMPRODUCT(--(IFERROR(MOD(A849-TOther[Start Date],42),1)=0),--(TOther[Frequency]=$O$1),--(TOther[Start Date]&lt;=A849),--(TOther[End Date Calc]&gt;=A849),TOther[Amount])))</f>
        <v/>
      </c>
      <c r="P849" s="8" t="str" cm="1">
        <f t="array" ref="P849">IF(A849="","",IF(COUNTIF(TOther[Frequency],$P$1)=0,0,SUMPRODUCT(--(IFERROR(MOD(A849-TOther[Start Date],56),1)=0),--(TOther[Frequency]=$P$1),--(TOther[Start Date]&lt;=A849),--(TOther[End Date Calc]&gt;=A849),TOther[Amount])))</f>
        <v/>
      </c>
      <c r="Q849" s="8" t="str">
        <f>IF(A849="","",IF(COUNTIF(TOther[Frequency],$Q$1)=0,0,IF(B849="N",SUMIFS(TOther[Amount],TOther[Frequency],$Q$1,TOther[Start Date],"&lt;="&amp;$A849,TOther[End Date Calc],"&gt;="&amp;A849,TOther[Start Day],DAY(A849)),SUMIFS(TOther[Amount],TOther[Frequency],$Q$1,TOther[Start Date],"&lt;="&amp;$A849,TOther[End Date Calc],"&gt;="&amp;A849,TOther[Start Day],"&gt;="&amp;DAY(A849)))))</f>
        <v/>
      </c>
      <c r="R849" s="8" t="str" cm="1">
        <f t="array" ref="R849">IF(A849="","",IF(COUNTIF(TOther[Frequency],R$1)=0,0,SUMPRODUCT(--(TOther[Frequency]=R$1),--(TOther[Start Date]&lt;=A849),--(TOther[End Date Calc]&gt;=A849),IF(B849="N",--(TOther[Start Day]=DAY(A849)),--(TOther[Start Day]&gt;=DAY(A849))),--(IFERROR(MOD(TOther[Start Month]-MONTH(A849)+2,2),1)=0),TOther[Amount])))</f>
        <v/>
      </c>
      <c r="S849" s="8" t="str" cm="1">
        <f t="array" ref="S849">IF(A849="","",IF(COUNTIF(TOther[Frequency],S$1)=0,0,SUMPRODUCT(--(TOther[Frequency]=S$1),--(TOther[Start Date]&lt;=A849),--(TOther[End Date Calc]&gt;=A849),IF(B849="N",--(TOther[Start Day]=DAY(A849)),--(TOther[Start Day]&gt;=DAY(A849))),--(IFERROR(MOD(TOther[Start Month]-MONTH(A849)+3,3),1)=0),TOther[Amount])))</f>
        <v/>
      </c>
      <c r="T849" s="8" t="str" cm="1">
        <f t="array" ref="T849">IF($A849="","",IF(COUNTIF(TOther[Frequency],T$1)=0,0,SUMPRODUCT(--(TOther[Frequency]=T$1),--(TOther[Start Date]&lt;=$A849),--(TOther[End Date Calc]&gt;=$A849),IF($B849="N",--(TOther[Start Day]=DAY($A849)),--(TOther[Start Day]&gt;=DAY($A849))),--(IFERROR(MOD(TOther[Start Month]-MONTH($A849)+4,4),1)=0),TOther[Amount])))</f>
        <v/>
      </c>
      <c r="U849" s="8" t="str" cm="1">
        <f t="array" ref="U849">IF(A849="","",IF(COUNTIF(TOther[Frequency],$U$1)=0,0,SUMPRODUCT(--(TOther[Frequency]=$U$1),--(TOther[Start Date]&lt;=A849),--(TOther[End Date Calc]&gt;=A849),IF(B849="N",--(TOther[Start Day]=DAY(A849)),--(TOther[Start Day]&gt;=DAY(A849))),--(IFERROR(MOD(TOther[Start Month]-MONTH(A849)+6,6),1)=0),TOther[Amount])))</f>
        <v/>
      </c>
      <c r="V849" s="8" t="str" cm="1">
        <f t="array" ref="V849">IF(A849="","",IF(COUNTIF(TOther[Frequency],$V$1)=0,0,SUMPRODUCT(--(TOther[Frequency]=$V$1),--(TOther[Start Date]&lt;=A849),--(TOther[End Date Calc]&gt;=A849),IF(B849="N",--(TOther[Start Day]=DAY(A849)),--(TOther[Start Day]&gt;=DAY(A849))),--(IFERROR(MOD(TOther[Start Month]-MONTH(A849)+12,12),1)=0),TOther[Amount])))</f>
        <v/>
      </c>
      <c r="W849" s="8" t="str">
        <f>IF(A849="","",SUMIFS(TOther[Amount],TOther[Start Date],A849,TOther[Frequency],$W$1))</f>
        <v/>
      </c>
      <c r="X849" s="9" t="str">
        <f t="shared" si="65"/>
        <v/>
      </c>
      <c r="Y849" s="9" t="str">
        <f t="shared" si="69"/>
        <v/>
      </c>
      <c r="Z849" s="8" t="str" cm="1">
        <f t="array" ref="Z849">IF(A849="","",IF(COUNTIF('2) Income'!$D$13:$D$32,"Weekly")=0,0,SUMPRODUCT(--(IFERROR(MOD(A849-'2) Income'!$F$13:$F$32,7),1)=0),--('2) Income'!$D$13:$D$32="Weekly"),--('2) Income'!$F$13:$F$32&lt;=A849),'2) Income'!$E$13:$E$32)))</f>
        <v/>
      </c>
      <c r="AA849" s="8" t="str" cm="1">
        <f t="array" ref="AA849">IF(A849="","",IF(COUNTIF('2) Income'!$D$13:$D$32,"Every Other Week")=0,0,SUMPRODUCT(--(IFERROR(MOD(A849-'2) Income'!$F$13:$F$32,14),1)=0),--('2) Income'!$D$13:$D$32="Every Other Week"),--('2) Income'!$F$13:$F$32&lt;=A849),'2) Income'!$E$13:$E$32)))</f>
        <v/>
      </c>
      <c r="AB849" s="8" t="str">
        <f>IF(A849="","",IF(COUNTIF('2) Income'!$D$13:$D$32,"1st and 15th")=0,0,IF(OR(DAY(A849)=1,DAY(A849)=15),SUMIFS('2) Income'!$E$13:$E$32,'2) Income'!$D$13:$D$32,"1st and 15th",'2) Income'!$F$13:$F$32,"&lt;="&amp;$A849),0)))</f>
        <v/>
      </c>
      <c r="AC849" s="8" t="str">
        <f>IF(A849="","",IF(COUNTIF('2) Income'!$D$13:$D$32,"2nd Wednesday")=0,0,IF(A849=(A849-DAY(A849)+1+2*7-WEEKDAY(A849-DAY(A849)+8-4,1)),SUMIFS('2) Income'!$E$13:$E$32,'2) Income'!$D$13:$D$32,"2nd Wednesday",'2) Income'!$F$13:$F$32,"&lt;="&amp;$A849),0)))</f>
        <v/>
      </c>
      <c r="AD849" s="8" t="str">
        <f>IF(A849="","",IF(COUNTIF('2) Income'!$D$13:$D$32,"3rd Wednesday")=0,0,IF(A849=(A849-DAY(A849)+1+3*7-WEEKDAY(A849-DAY(A849)+8-4,1)),SUMIFS('2) Income'!$E$13:$E$32,'2) Income'!$D$13:$D$32,"3rd Wednesday",'2) Income'!$F$13:$F$32,"&lt;="&amp;$A849),0)))</f>
        <v/>
      </c>
      <c r="AE849" s="8" t="str">
        <f>IF(A849="","",IF(COUNTIF('2) Income'!$D$13:$D$32,"4th Wednesday")=0,0,IF(A849=(A849-DAY(A849)+1+4*7-WEEKDAY(A849-DAY(A849)+8-4,1)),SUMIFS('2) Income'!$E$13:$E$32,'2) Income'!$D$13:$D$32,"4th Wednesday",'2) Income'!$F$13:$F$32,"&lt;="&amp;$A849),0)))</f>
        <v/>
      </c>
      <c r="AF849" s="8" t="str" cm="1">
        <f t="array" ref="AF849">IF(A849="","",IF(COUNTIF('2) Income'!$D$13:$D$32,"Every 4 Weeks")=0,0,SUMPRODUCT(--(IFERROR(MOD(A849-'2) Income'!$F$13:$F$32,28),1)=0),--('2) Income'!$D$13:$D$32="Every 4 Weeks"),--('2) Income'!$F$13:$F$32&lt;=A849),'2) Income'!$E$13:$E$32)))</f>
        <v/>
      </c>
      <c r="AG849" s="8" t="str">
        <f>IF(A849="","",IF(COUNTIF('2) Income'!$D$13:$D$32,"Monthly")=0,0,IF(B849="N",SUMIFS('2) Income'!$E$13:$E$32,'2) Income'!$D$13:$D$32,"monthly",'2) Income'!$F$13:$F$32,"&lt;="&amp;$A849,'2) Income'!$I$13:$I$32,DAY(A849)),SUMIFS('2) Income'!$E$13:$E$32,'2) Income'!$D$13:$D$32,"monthly",'2) Income'!$F$13:$F$32,"&lt;="&amp;$A849,'2) Income'!$I$13:$I$32,"&gt;="&amp;DAY(A849)))))</f>
        <v/>
      </c>
      <c r="AH849" s="8" t="str" cm="1">
        <f t="array" ref="AH849">IF(A849="","",IF(COUNTIF('2) Income'!$D$13:$D$32,"Yearly")=0,0,SUMPRODUCT(--('2) Income'!$D$13:$D$32="Yearly"),--('2) Income'!$F$13:$F$32&lt;=A849),IF(B849="N",--('2) Income'!$I$13:$I$32=DAY(A849)),--('2) Income'!$I$13:$I$32&gt;=DAY(A849))),--(IFERROR(MOD('2) Income'!$H$13:$H$32-MONTH(A849)+12,12),1)=0),'2) Income'!$E$13:$E$32)))</f>
        <v/>
      </c>
      <c r="AI849" s="8" t="str">
        <f>IF(A849="","",IF(COUNTIF('2) Income'!$D$13:$D$32,"one-time")=0,0,SUMIFS('2) Income'!$E$13:$E$32,'2) Income'!$D$13:$D$32,"one-time",'2) Income'!$F$13:$F$32,"="&amp;$A849)))</f>
        <v/>
      </c>
      <c r="AJ849" s="9" t="str">
        <f t="shared" si="66"/>
        <v/>
      </c>
    </row>
    <row r="850" spans="1:36">
      <c r="A850" s="7" t="str">
        <f>IF(A849="","",IF(A849+1&lt;='1) Period'!$E$21,A849+1,""))</f>
        <v/>
      </c>
      <c r="B850" s="7" t="e">
        <f t="shared" si="67"/>
        <v>#VALUE!</v>
      </c>
      <c r="C850" t="e">
        <f t="shared" si="68"/>
        <v>#VALUE!</v>
      </c>
      <c r="D850" s="8" t="str">
        <f>IF(A850="","",IF(TEXT(A850,"dddd")='4) Happy Money'!$E$23,WAllowance,0))</f>
        <v/>
      </c>
      <c r="E850" s="8" t="str">
        <f>IF(A850="","",IF(B850="N",SUMIF(TMonthly[Day of the Month],DAY(A850),TMonthly[Amount]),SUMIF(TMonthly[Day of the Month],"&gt;="&amp;DAY(A850),TMonthly[Amount])))</f>
        <v/>
      </c>
      <c r="F850" s="8" t="str" cm="1">
        <f t="array" ref="F850">IF(A850="","",SUMPRODUCT(--(TYearly[Due Date]&lt;=A850),IF(B850="N",--(TYearly[Day]=DAY(A850)),--(TYearly[Day]&gt;=DAY(A850))),--(IFERROR(MOD(TYearly[Month]-MONTH(A850)+12,12),1)=0),TYearly[Amount]))</f>
        <v/>
      </c>
      <c r="G850" s="8" t="str">
        <f>IF(A850="","",SUMIF(TOneTime[Due Date],A850,TOneTime[Amount]))</f>
        <v/>
      </c>
      <c r="H850" s="8" t="str" cm="1">
        <f t="array" ref="H850">IF(A850="","",IF(COUNTIF(TOther[Frequency],$H$1)=0,0,SUMPRODUCT(--(IFERROR(MOD(A850-TOther[Start Date],7),1)=0),--(TOther[Frequency]=$H$1),--(TOther[Start Date]&lt;=A850),--(TOther[End Date Calc]&gt;=A850),TOther[Amount])))</f>
        <v/>
      </c>
      <c r="I850" s="8" t="str" cm="1">
        <f t="array" ref="I850">IF(A850="","",IF(COUNTIF(TOther[Frequency],$I$1)=0,0,SUMPRODUCT(--(IFERROR(MOD(A850-TOther[Start Date],14),1)=0),--(TOther[Frequency]=$I$1),--(TOther[Start Date]&lt;=A850),--(TOther[End Date Calc]&gt;=A850),TOther[Amount])))</f>
        <v/>
      </c>
      <c r="J850" s="8" t="str">
        <f>IF(A850="","",IF(COUNTIF(TOther[Frequency],$J$1)=0,0,IF(OR(DAY(A850)=1,DAY(A850)=15),SUMIFS(TOther[Amount],TOther[Frequency],$J$1,TOther[Start Date],"&lt;="&amp;$A850,TOther[End Date Calc],"&gt;="&amp;A850),0)))</f>
        <v/>
      </c>
      <c r="K850" s="8" t="str">
        <f>IF(A850="","",IF(COUNTIF(TOther[Frequency],$K$1)=0,0,IF(A850=(A850-DAY(A850)+1+2*7-WEEKDAY(A850-DAY(A850)+8-4,1)),SUMIFS(TOther[Amount],TOther[Frequency],$K$1,TOther[Start Date],"&lt;="&amp;$A850,TOther[End Date Calc],"&gt;="&amp;A850),0)))</f>
        <v/>
      </c>
      <c r="L850" s="8" t="str">
        <f>IF(A850="","",IF(COUNTIF(TOther[Frequency],$L$1)=0,0,IF(A850=(A850-DAY(A850)+1+3*7-WEEKDAY(A850-DAY(A850)+8-4,1)),SUMIFS(TOther[Amount],TOther[Frequency],$L$1,TOther[Start Date],"&lt;="&amp;$A850,TOther[End Date Calc],"&gt;="&amp;A850),0)))</f>
        <v/>
      </c>
      <c r="M850" s="8" t="str">
        <f>IF(A850="","",IF(COUNTIF(TOther[Frequency],$M$1)=0,0,IF(A850=(A850-DAY(A850)+1+4*7-WEEKDAY(A850-DAY(A850)+8-4,1)),SUMIFS(TOther[Amount],TOther[Frequency],$M$1,TOther[Start Date],"&lt;="&amp;$A850,TOther[End Date Calc],"&gt;="&amp;A850),0)))</f>
        <v/>
      </c>
      <c r="N850" s="8" t="str" cm="1">
        <f t="array" ref="N850">IF(A850="","",IF(COUNTIF(TOther[Frequency],$N$1)=0,0,SUMPRODUCT(--(IFERROR(MOD(A850-TOther[Start Date],28),1)=0),--(TOther[Frequency]=$N$1),--(TOther[Start Date]&lt;=A850),--(TOther[End Date Calc]&gt;=A850),TOther[Amount])))</f>
        <v/>
      </c>
      <c r="O850" s="8" t="str" cm="1">
        <f t="array" ref="O850">IF(A850="","",IF(COUNTIF(TOther[Frequency],$O$1)=0,0,SUMPRODUCT(--(IFERROR(MOD(A850-TOther[Start Date],42),1)=0),--(TOther[Frequency]=$O$1),--(TOther[Start Date]&lt;=A850),--(TOther[End Date Calc]&gt;=A850),TOther[Amount])))</f>
        <v/>
      </c>
      <c r="P850" s="8" t="str" cm="1">
        <f t="array" ref="P850">IF(A850="","",IF(COUNTIF(TOther[Frequency],$P$1)=0,0,SUMPRODUCT(--(IFERROR(MOD(A850-TOther[Start Date],56),1)=0),--(TOther[Frequency]=$P$1),--(TOther[Start Date]&lt;=A850),--(TOther[End Date Calc]&gt;=A850),TOther[Amount])))</f>
        <v/>
      </c>
      <c r="Q850" s="8" t="str">
        <f>IF(A850="","",IF(COUNTIF(TOther[Frequency],$Q$1)=0,0,IF(B850="N",SUMIFS(TOther[Amount],TOther[Frequency],$Q$1,TOther[Start Date],"&lt;="&amp;$A850,TOther[End Date Calc],"&gt;="&amp;A850,TOther[Start Day],DAY(A850)),SUMIFS(TOther[Amount],TOther[Frequency],$Q$1,TOther[Start Date],"&lt;="&amp;$A850,TOther[End Date Calc],"&gt;="&amp;A850,TOther[Start Day],"&gt;="&amp;DAY(A850)))))</f>
        <v/>
      </c>
      <c r="R850" s="8" t="str" cm="1">
        <f t="array" ref="R850">IF(A850="","",IF(COUNTIF(TOther[Frequency],R$1)=0,0,SUMPRODUCT(--(TOther[Frequency]=R$1),--(TOther[Start Date]&lt;=A850),--(TOther[End Date Calc]&gt;=A850),IF(B850="N",--(TOther[Start Day]=DAY(A850)),--(TOther[Start Day]&gt;=DAY(A850))),--(IFERROR(MOD(TOther[Start Month]-MONTH(A850)+2,2),1)=0),TOther[Amount])))</f>
        <v/>
      </c>
      <c r="S850" s="8" t="str" cm="1">
        <f t="array" ref="S850">IF(A850="","",IF(COUNTIF(TOther[Frequency],S$1)=0,0,SUMPRODUCT(--(TOther[Frequency]=S$1),--(TOther[Start Date]&lt;=A850),--(TOther[End Date Calc]&gt;=A850),IF(B850="N",--(TOther[Start Day]=DAY(A850)),--(TOther[Start Day]&gt;=DAY(A850))),--(IFERROR(MOD(TOther[Start Month]-MONTH(A850)+3,3),1)=0),TOther[Amount])))</f>
        <v/>
      </c>
      <c r="T850" s="8" t="str" cm="1">
        <f t="array" ref="T850">IF($A850="","",IF(COUNTIF(TOther[Frequency],T$1)=0,0,SUMPRODUCT(--(TOther[Frequency]=T$1),--(TOther[Start Date]&lt;=$A850),--(TOther[End Date Calc]&gt;=$A850),IF($B850="N",--(TOther[Start Day]=DAY($A850)),--(TOther[Start Day]&gt;=DAY($A850))),--(IFERROR(MOD(TOther[Start Month]-MONTH($A850)+4,4),1)=0),TOther[Amount])))</f>
        <v/>
      </c>
      <c r="U850" s="8" t="str" cm="1">
        <f t="array" ref="U850">IF(A850="","",IF(COUNTIF(TOther[Frequency],$U$1)=0,0,SUMPRODUCT(--(TOther[Frequency]=$U$1),--(TOther[Start Date]&lt;=A850),--(TOther[End Date Calc]&gt;=A850),IF(B850="N",--(TOther[Start Day]=DAY(A850)),--(TOther[Start Day]&gt;=DAY(A850))),--(IFERROR(MOD(TOther[Start Month]-MONTH(A850)+6,6),1)=0),TOther[Amount])))</f>
        <v/>
      </c>
      <c r="V850" s="8" t="str" cm="1">
        <f t="array" ref="V850">IF(A850="","",IF(COUNTIF(TOther[Frequency],$V$1)=0,0,SUMPRODUCT(--(TOther[Frequency]=$V$1),--(TOther[Start Date]&lt;=A850),--(TOther[End Date Calc]&gt;=A850),IF(B850="N",--(TOther[Start Day]=DAY(A850)),--(TOther[Start Day]&gt;=DAY(A850))),--(IFERROR(MOD(TOther[Start Month]-MONTH(A850)+12,12),1)=0),TOther[Amount])))</f>
        <v/>
      </c>
      <c r="W850" s="8" t="str">
        <f>IF(A850="","",SUMIFS(TOther[Amount],TOther[Start Date],A850,TOther[Frequency],$W$1))</f>
        <v/>
      </c>
      <c r="X850" s="9" t="str">
        <f t="shared" si="65"/>
        <v/>
      </c>
      <c r="Y850" s="9" t="str">
        <f t="shared" si="69"/>
        <v/>
      </c>
      <c r="Z850" s="8" t="str" cm="1">
        <f t="array" ref="Z850">IF(A850="","",IF(COUNTIF('2) Income'!$D$13:$D$32,"Weekly")=0,0,SUMPRODUCT(--(IFERROR(MOD(A850-'2) Income'!$F$13:$F$32,7),1)=0),--('2) Income'!$D$13:$D$32="Weekly"),--('2) Income'!$F$13:$F$32&lt;=A850),'2) Income'!$E$13:$E$32)))</f>
        <v/>
      </c>
      <c r="AA850" s="8" t="str" cm="1">
        <f t="array" ref="AA850">IF(A850="","",IF(COUNTIF('2) Income'!$D$13:$D$32,"Every Other Week")=0,0,SUMPRODUCT(--(IFERROR(MOD(A850-'2) Income'!$F$13:$F$32,14),1)=0),--('2) Income'!$D$13:$D$32="Every Other Week"),--('2) Income'!$F$13:$F$32&lt;=A850),'2) Income'!$E$13:$E$32)))</f>
        <v/>
      </c>
      <c r="AB850" s="8" t="str">
        <f>IF(A850="","",IF(COUNTIF('2) Income'!$D$13:$D$32,"1st and 15th")=0,0,IF(OR(DAY(A850)=1,DAY(A850)=15),SUMIFS('2) Income'!$E$13:$E$32,'2) Income'!$D$13:$D$32,"1st and 15th",'2) Income'!$F$13:$F$32,"&lt;="&amp;$A850),0)))</f>
        <v/>
      </c>
      <c r="AC850" s="8" t="str">
        <f>IF(A850="","",IF(COUNTIF('2) Income'!$D$13:$D$32,"2nd Wednesday")=0,0,IF(A850=(A850-DAY(A850)+1+2*7-WEEKDAY(A850-DAY(A850)+8-4,1)),SUMIFS('2) Income'!$E$13:$E$32,'2) Income'!$D$13:$D$32,"2nd Wednesday",'2) Income'!$F$13:$F$32,"&lt;="&amp;$A850),0)))</f>
        <v/>
      </c>
      <c r="AD850" s="8" t="str">
        <f>IF(A850="","",IF(COUNTIF('2) Income'!$D$13:$D$32,"3rd Wednesday")=0,0,IF(A850=(A850-DAY(A850)+1+3*7-WEEKDAY(A850-DAY(A850)+8-4,1)),SUMIFS('2) Income'!$E$13:$E$32,'2) Income'!$D$13:$D$32,"3rd Wednesday",'2) Income'!$F$13:$F$32,"&lt;="&amp;$A850),0)))</f>
        <v/>
      </c>
      <c r="AE850" s="8" t="str">
        <f>IF(A850="","",IF(COUNTIF('2) Income'!$D$13:$D$32,"4th Wednesday")=0,0,IF(A850=(A850-DAY(A850)+1+4*7-WEEKDAY(A850-DAY(A850)+8-4,1)),SUMIFS('2) Income'!$E$13:$E$32,'2) Income'!$D$13:$D$32,"4th Wednesday",'2) Income'!$F$13:$F$32,"&lt;="&amp;$A850),0)))</f>
        <v/>
      </c>
      <c r="AF850" s="8" t="str" cm="1">
        <f t="array" ref="AF850">IF(A850="","",IF(COUNTIF('2) Income'!$D$13:$D$32,"Every 4 Weeks")=0,0,SUMPRODUCT(--(IFERROR(MOD(A850-'2) Income'!$F$13:$F$32,28),1)=0),--('2) Income'!$D$13:$D$32="Every 4 Weeks"),--('2) Income'!$F$13:$F$32&lt;=A850),'2) Income'!$E$13:$E$32)))</f>
        <v/>
      </c>
      <c r="AG850" s="8" t="str">
        <f>IF(A850="","",IF(COUNTIF('2) Income'!$D$13:$D$32,"Monthly")=0,0,IF(B850="N",SUMIFS('2) Income'!$E$13:$E$32,'2) Income'!$D$13:$D$32,"monthly",'2) Income'!$F$13:$F$32,"&lt;="&amp;$A850,'2) Income'!$I$13:$I$32,DAY(A850)),SUMIFS('2) Income'!$E$13:$E$32,'2) Income'!$D$13:$D$32,"monthly",'2) Income'!$F$13:$F$32,"&lt;="&amp;$A850,'2) Income'!$I$13:$I$32,"&gt;="&amp;DAY(A850)))))</f>
        <v/>
      </c>
      <c r="AH850" s="8" t="str" cm="1">
        <f t="array" ref="AH850">IF(A850="","",IF(COUNTIF('2) Income'!$D$13:$D$32,"Yearly")=0,0,SUMPRODUCT(--('2) Income'!$D$13:$D$32="Yearly"),--('2) Income'!$F$13:$F$32&lt;=A850),IF(B850="N",--('2) Income'!$I$13:$I$32=DAY(A850)),--('2) Income'!$I$13:$I$32&gt;=DAY(A850))),--(IFERROR(MOD('2) Income'!$H$13:$H$32-MONTH(A850)+12,12),1)=0),'2) Income'!$E$13:$E$32)))</f>
        <v/>
      </c>
      <c r="AI850" s="8" t="str">
        <f>IF(A850="","",IF(COUNTIF('2) Income'!$D$13:$D$32,"one-time")=0,0,SUMIFS('2) Income'!$E$13:$E$32,'2) Income'!$D$13:$D$32,"one-time",'2) Income'!$F$13:$F$32,"="&amp;$A850)))</f>
        <v/>
      </c>
      <c r="AJ850" s="9" t="str">
        <f t="shared" si="66"/>
        <v/>
      </c>
    </row>
    <row r="851" spans="1:36">
      <c r="A851" s="7" t="str">
        <f>IF(A850="","",IF(A850+1&lt;='1) Period'!$E$21,A850+1,""))</f>
        <v/>
      </c>
      <c r="B851" s="7" t="e">
        <f t="shared" si="67"/>
        <v>#VALUE!</v>
      </c>
      <c r="C851" t="e">
        <f t="shared" si="68"/>
        <v>#VALUE!</v>
      </c>
      <c r="D851" s="8" t="str">
        <f>IF(A851="","",IF(TEXT(A851,"dddd")='4) Happy Money'!$E$23,WAllowance,0))</f>
        <v/>
      </c>
      <c r="E851" s="8" t="str">
        <f>IF(A851="","",IF(B851="N",SUMIF(TMonthly[Day of the Month],DAY(A851),TMonthly[Amount]),SUMIF(TMonthly[Day of the Month],"&gt;="&amp;DAY(A851),TMonthly[Amount])))</f>
        <v/>
      </c>
      <c r="F851" s="8" t="str" cm="1">
        <f t="array" ref="F851">IF(A851="","",SUMPRODUCT(--(TYearly[Due Date]&lt;=A851),IF(B851="N",--(TYearly[Day]=DAY(A851)),--(TYearly[Day]&gt;=DAY(A851))),--(IFERROR(MOD(TYearly[Month]-MONTH(A851)+12,12),1)=0),TYearly[Amount]))</f>
        <v/>
      </c>
      <c r="G851" s="8" t="str">
        <f>IF(A851="","",SUMIF(TOneTime[Due Date],A851,TOneTime[Amount]))</f>
        <v/>
      </c>
      <c r="H851" s="8" t="str" cm="1">
        <f t="array" ref="H851">IF(A851="","",IF(COUNTIF(TOther[Frequency],$H$1)=0,0,SUMPRODUCT(--(IFERROR(MOD(A851-TOther[Start Date],7),1)=0),--(TOther[Frequency]=$H$1),--(TOther[Start Date]&lt;=A851),--(TOther[End Date Calc]&gt;=A851),TOther[Amount])))</f>
        <v/>
      </c>
      <c r="I851" s="8" t="str" cm="1">
        <f t="array" ref="I851">IF(A851="","",IF(COUNTIF(TOther[Frequency],$I$1)=0,0,SUMPRODUCT(--(IFERROR(MOD(A851-TOther[Start Date],14),1)=0),--(TOther[Frequency]=$I$1),--(TOther[Start Date]&lt;=A851),--(TOther[End Date Calc]&gt;=A851),TOther[Amount])))</f>
        <v/>
      </c>
      <c r="J851" s="8" t="str">
        <f>IF(A851="","",IF(COUNTIF(TOther[Frequency],$J$1)=0,0,IF(OR(DAY(A851)=1,DAY(A851)=15),SUMIFS(TOther[Amount],TOther[Frequency],$J$1,TOther[Start Date],"&lt;="&amp;$A851,TOther[End Date Calc],"&gt;="&amp;A851),0)))</f>
        <v/>
      </c>
      <c r="K851" s="8" t="str">
        <f>IF(A851="","",IF(COUNTIF(TOther[Frequency],$K$1)=0,0,IF(A851=(A851-DAY(A851)+1+2*7-WEEKDAY(A851-DAY(A851)+8-4,1)),SUMIFS(TOther[Amount],TOther[Frequency],$K$1,TOther[Start Date],"&lt;="&amp;$A851,TOther[End Date Calc],"&gt;="&amp;A851),0)))</f>
        <v/>
      </c>
      <c r="L851" s="8" t="str">
        <f>IF(A851="","",IF(COUNTIF(TOther[Frequency],$L$1)=0,0,IF(A851=(A851-DAY(A851)+1+3*7-WEEKDAY(A851-DAY(A851)+8-4,1)),SUMIFS(TOther[Amount],TOther[Frequency],$L$1,TOther[Start Date],"&lt;="&amp;$A851,TOther[End Date Calc],"&gt;="&amp;A851),0)))</f>
        <v/>
      </c>
      <c r="M851" s="8" t="str">
        <f>IF(A851="","",IF(COUNTIF(TOther[Frequency],$M$1)=0,0,IF(A851=(A851-DAY(A851)+1+4*7-WEEKDAY(A851-DAY(A851)+8-4,1)),SUMIFS(TOther[Amount],TOther[Frequency],$M$1,TOther[Start Date],"&lt;="&amp;$A851,TOther[End Date Calc],"&gt;="&amp;A851),0)))</f>
        <v/>
      </c>
      <c r="N851" s="8" t="str" cm="1">
        <f t="array" ref="N851">IF(A851="","",IF(COUNTIF(TOther[Frequency],$N$1)=0,0,SUMPRODUCT(--(IFERROR(MOD(A851-TOther[Start Date],28),1)=0),--(TOther[Frequency]=$N$1),--(TOther[Start Date]&lt;=A851),--(TOther[End Date Calc]&gt;=A851),TOther[Amount])))</f>
        <v/>
      </c>
      <c r="O851" s="8" t="str" cm="1">
        <f t="array" ref="O851">IF(A851="","",IF(COUNTIF(TOther[Frequency],$O$1)=0,0,SUMPRODUCT(--(IFERROR(MOD(A851-TOther[Start Date],42),1)=0),--(TOther[Frequency]=$O$1),--(TOther[Start Date]&lt;=A851),--(TOther[End Date Calc]&gt;=A851),TOther[Amount])))</f>
        <v/>
      </c>
      <c r="P851" s="8" t="str" cm="1">
        <f t="array" ref="P851">IF(A851="","",IF(COUNTIF(TOther[Frequency],$P$1)=0,0,SUMPRODUCT(--(IFERROR(MOD(A851-TOther[Start Date],56),1)=0),--(TOther[Frequency]=$P$1),--(TOther[Start Date]&lt;=A851),--(TOther[End Date Calc]&gt;=A851),TOther[Amount])))</f>
        <v/>
      </c>
      <c r="Q851" s="8" t="str">
        <f>IF(A851="","",IF(COUNTIF(TOther[Frequency],$Q$1)=0,0,IF(B851="N",SUMIFS(TOther[Amount],TOther[Frequency],$Q$1,TOther[Start Date],"&lt;="&amp;$A851,TOther[End Date Calc],"&gt;="&amp;A851,TOther[Start Day],DAY(A851)),SUMIFS(TOther[Amount],TOther[Frequency],$Q$1,TOther[Start Date],"&lt;="&amp;$A851,TOther[End Date Calc],"&gt;="&amp;A851,TOther[Start Day],"&gt;="&amp;DAY(A851)))))</f>
        <v/>
      </c>
      <c r="R851" s="8" t="str" cm="1">
        <f t="array" ref="R851">IF(A851="","",IF(COUNTIF(TOther[Frequency],R$1)=0,0,SUMPRODUCT(--(TOther[Frequency]=R$1),--(TOther[Start Date]&lt;=A851),--(TOther[End Date Calc]&gt;=A851),IF(B851="N",--(TOther[Start Day]=DAY(A851)),--(TOther[Start Day]&gt;=DAY(A851))),--(IFERROR(MOD(TOther[Start Month]-MONTH(A851)+2,2),1)=0),TOther[Amount])))</f>
        <v/>
      </c>
      <c r="S851" s="8" t="str" cm="1">
        <f t="array" ref="S851">IF(A851="","",IF(COUNTIF(TOther[Frequency],S$1)=0,0,SUMPRODUCT(--(TOther[Frequency]=S$1),--(TOther[Start Date]&lt;=A851),--(TOther[End Date Calc]&gt;=A851),IF(B851="N",--(TOther[Start Day]=DAY(A851)),--(TOther[Start Day]&gt;=DAY(A851))),--(IFERROR(MOD(TOther[Start Month]-MONTH(A851)+3,3),1)=0),TOther[Amount])))</f>
        <v/>
      </c>
      <c r="T851" s="8" t="str" cm="1">
        <f t="array" ref="T851">IF($A851="","",IF(COUNTIF(TOther[Frequency],T$1)=0,0,SUMPRODUCT(--(TOther[Frequency]=T$1),--(TOther[Start Date]&lt;=$A851),--(TOther[End Date Calc]&gt;=$A851),IF($B851="N",--(TOther[Start Day]=DAY($A851)),--(TOther[Start Day]&gt;=DAY($A851))),--(IFERROR(MOD(TOther[Start Month]-MONTH($A851)+4,4),1)=0),TOther[Amount])))</f>
        <v/>
      </c>
      <c r="U851" s="8" t="str" cm="1">
        <f t="array" ref="U851">IF(A851="","",IF(COUNTIF(TOther[Frequency],$U$1)=0,0,SUMPRODUCT(--(TOther[Frequency]=$U$1),--(TOther[Start Date]&lt;=A851),--(TOther[End Date Calc]&gt;=A851),IF(B851="N",--(TOther[Start Day]=DAY(A851)),--(TOther[Start Day]&gt;=DAY(A851))),--(IFERROR(MOD(TOther[Start Month]-MONTH(A851)+6,6),1)=0),TOther[Amount])))</f>
        <v/>
      </c>
      <c r="V851" s="8" t="str" cm="1">
        <f t="array" ref="V851">IF(A851="","",IF(COUNTIF(TOther[Frequency],$V$1)=0,0,SUMPRODUCT(--(TOther[Frequency]=$V$1),--(TOther[Start Date]&lt;=A851),--(TOther[End Date Calc]&gt;=A851),IF(B851="N",--(TOther[Start Day]=DAY(A851)),--(TOther[Start Day]&gt;=DAY(A851))),--(IFERROR(MOD(TOther[Start Month]-MONTH(A851)+12,12),1)=0),TOther[Amount])))</f>
        <v/>
      </c>
      <c r="W851" s="8" t="str">
        <f>IF(A851="","",SUMIFS(TOther[Amount],TOther[Start Date],A851,TOther[Frequency],$W$1))</f>
        <v/>
      </c>
      <c r="X851" s="9" t="str">
        <f t="shared" si="65"/>
        <v/>
      </c>
      <c r="Y851" s="9" t="str">
        <f t="shared" si="69"/>
        <v/>
      </c>
      <c r="Z851" s="8" t="str" cm="1">
        <f t="array" ref="Z851">IF(A851="","",IF(COUNTIF('2) Income'!$D$13:$D$32,"Weekly")=0,0,SUMPRODUCT(--(IFERROR(MOD(A851-'2) Income'!$F$13:$F$32,7),1)=0),--('2) Income'!$D$13:$D$32="Weekly"),--('2) Income'!$F$13:$F$32&lt;=A851),'2) Income'!$E$13:$E$32)))</f>
        <v/>
      </c>
      <c r="AA851" s="8" t="str" cm="1">
        <f t="array" ref="AA851">IF(A851="","",IF(COUNTIF('2) Income'!$D$13:$D$32,"Every Other Week")=0,0,SUMPRODUCT(--(IFERROR(MOD(A851-'2) Income'!$F$13:$F$32,14),1)=0),--('2) Income'!$D$13:$D$32="Every Other Week"),--('2) Income'!$F$13:$F$32&lt;=A851),'2) Income'!$E$13:$E$32)))</f>
        <v/>
      </c>
      <c r="AB851" s="8" t="str">
        <f>IF(A851="","",IF(COUNTIF('2) Income'!$D$13:$D$32,"1st and 15th")=0,0,IF(OR(DAY(A851)=1,DAY(A851)=15),SUMIFS('2) Income'!$E$13:$E$32,'2) Income'!$D$13:$D$32,"1st and 15th",'2) Income'!$F$13:$F$32,"&lt;="&amp;$A851),0)))</f>
        <v/>
      </c>
      <c r="AC851" s="8" t="str">
        <f>IF(A851="","",IF(COUNTIF('2) Income'!$D$13:$D$32,"2nd Wednesday")=0,0,IF(A851=(A851-DAY(A851)+1+2*7-WEEKDAY(A851-DAY(A851)+8-4,1)),SUMIFS('2) Income'!$E$13:$E$32,'2) Income'!$D$13:$D$32,"2nd Wednesday",'2) Income'!$F$13:$F$32,"&lt;="&amp;$A851),0)))</f>
        <v/>
      </c>
      <c r="AD851" s="8" t="str">
        <f>IF(A851="","",IF(COUNTIF('2) Income'!$D$13:$D$32,"3rd Wednesday")=0,0,IF(A851=(A851-DAY(A851)+1+3*7-WEEKDAY(A851-DAY(A851)+8-4,1)),SUMIFS('2) Income'!$E$13:$E$32,'2) Income'!$D$13:$D$32,"3rd Wednesday",'2) Income'!$F$13:$F$32,"&lt;="&amp;$A851),0)))</f>
        <v/>
      </c>
      <c r="AE851" s="8" t="str">
        <f>IF(A851="","",IF(COUNTIF('2) Income'!$D$13:$D$32,"4th Wednesday")=0,0,IF(A851=(A851-DAY(A851)+1+4*7-WEEKDAY(A851-DAY(A851)+8-4,1)),SUMIFS('2) Income'!$E$13:$E$32,'2) Income'!$D$13:$D$32,"4th Wednesday",'2) Income'!$F$13:$F$32,"&lt;="&amp;$A851),0)))</f>
        <v/>
      </c>
      <c r="AF851" s="8" t="str" cm="1">
        <f t="array" ref="AF851">IF(A851="","",IF(COUNTIF('2) Income'!$D$13:$D$32,"Every 4 Weeks")=0,0,SUMPRODUCT(--(IFERROR(MOD(A851-'2) Income'!$F$13:$F$32,28),1)=0),--('2) Income'!$D$13:$D$32="Every 4 Weeks"),--('2) Income'!$F$13:$F$32&lt;=A851),'2) Income'!$E$13:$E$32)))</f>
        <v/>
      </c>
      <c r="AG851" s="8" t="str">
        <f>IF(A851="","",IF(COUNTIF('2) Income'!$D$13:$D$32,"Monthly")=0,0,IF(B851="N",SUMIFS('2) Income'!$E$13:$E$32,'2) Income'!$D$13:$D$32,"monthly",'2) Income'!$F$13:$F$32,"&lt;="&amp;$A851,'2) Income'!$I$13:$I$32,DAY(A851)),SUMIFS('2) Income'!$E$13:$E$32,'2) Income'!$D$13:$D$32,"monthly",'2) Income'!$F$13:$F$32,"&lt;="&amp;$A851,'2) Income'!$I$13:$I$32,"&gt;="&amp;DAY(A851)))))</f>
        <v/>
      </c>
      <c r="AH851" s="8" t="str" cm="1">
        <f t="array" ref="AH851">IF(A851="","",IF(COUNTIF('2) Income'!$D$13:$D$32,"Yearly")=0,0,SUMPRODUCT(--('2) Income'!$D$13:$D$32="Yearly"),--('2) Income'!$F$13:$F$32&lt;=A851),IF(B851="N",--('2) Income'!$I$13:$I$32=DAY(A851)),--('2) Income'!$I$13:$I$32&gt;=DAY(A851))),--(IFERROR(MOD('2) Income'!$H$13:$H$32-MONTH(A851)+12,12),1)=0),'2) Income'!$E$13:$E$32)))</f>
        <v/>
      </c>
      <c r="AI851" s="8" t="str">
        <f>IF(A851="","",IF(COUNTIF('2) Income'!$D$13:$D$32,"one-time")=0,0,SUMIFS('2) Income'!$E$13:$E$32,'2) Income'!$D$13:$D$32,"one-time",'2) Income'!$F$13:$F$32,"="&amp;$A851)))</f>
        <v/>
      </c>
      <c r="AJ851" s="9" t="str">
        <f t="shared" si="66"/>
        <v/>
      </c>
    </row>
    <row r="852" spans="1:36">
      <c r="A852" s="7" t="str">
        <f>IF(A851="","",IF(A851+1&lt;='1) Period'!$E$21,A851+1,""))</f>
        <v/>
      </c>
      <c r="B852" s="7" t="e">
        <f t="shared" si="67"/>
        <v>#VALUE!</v>
      </c>
      <c r="C852" t="e">
        <f t="shared" si="68"/>
        <v>#VALUE!</v>
      </c>
      <c r="D852" s="8" t="str">
        <f>IF(A852="","",IF(TEXT(A852,"dddd")='4) Happy Money'!$E$23,WAllowance,0))</f>
        <v/>
      </c>
      <c r="E852" s="8" t="str">
        <f>IF(A852="","",IF(B852="N",SUMIF(TMonthly[Day of the Month],DAY(A852),TMonthly[Amount]),SUMIF(TMonthly[Day of the Month],"&gt;="&amp;DAY(A852),TMonthly[Amount])))</f>
        <v/>
      </c>
      <c r="F852" s="8" t="str" cm="1">
        <f t="array" ref="F852">IF(A852="","",SUMPRODUCT(--(TYearly[Due Date]&lt;=A852),IF(B852="N",--(TYearly[Day]=DAY(A852)),--(TYearly[Day]&gt;=DAY(A852))),--(IFERROR(MOD(TYearly[Month]-MONTH(A852)+12,12),1)=0),TYearly[Amount]))</f>
        <v/>
      </c>
      <c r="G852" s="8" t="str">
        <f>IF(A852="","",SUMIF(TOneTime[Due Date],A852,TOneTime[Amount]))</f>
        <v/>
      </c>
      <c r="H852" s="8" t="str" cm="1">
        <f t="array" ref="H852">IF(A852="","",IF(COUNTIF(TOther[Frequency],$H$1)=0,0,SUMPRODUCT(--(IFERROR(MOD(A852-TOther[Start Date],7),1)=0),--(TOther[Frequency]=$H$1),--(TOther[Start Date]&lt;=A852),--(TOther[End Date Calc]&gt;=A852),TOther[Amount])))</f>
        <v/>
      </c>
      <c r="I852" s="8" t="str" cm="1">
        <f t="array" ref="I852">IF(A852="","",IF(COUNTIF(TOther[Frequency],$I$1)=0,0,SUMPRODUCT(--(IFERROR(MOD(A852-TOther[Start Date],14),1)=0),--(TOther[Frequency]=$I$1),--(TOther[Start Date]&lt;=A852),--(TOther[End Date Calc]&gt;=A852),TOther[Amount])))</f>
        <v/>
      </c>
      <c r="J852" s="8" t="str">
        <f>IF(A852="","",IF(COUNTIF(TOther[Frequency],$J$1)=0,0,IF(OR(DAY(A852)=1,DAY(A852)=15),SUMIFS(TOther[Amount],TOther[Frequency],$J$1,TOther[Start Date],"&lt;="&amp;$A852,TOther[End Date Calc],"&gt;="&amp;A852),0)))</f>
        <v/>
      </c>
      <c r="K852" s="8" t="str">
        <f>IF(A852="","",IF(COUNTIF(TOther[Frequency],$K$1)=0,0,IF(A852=(A852-DAY(A852)+1+2*7-WEEKDAY(A852-DAY(A852)+8-4,1)),SUMIFS(TOther[Amount],TOther[Frequency],$K$1,TOther[Start Date],"&lt;="&amp;$A852,TOther[End Date Calc],"&gt;="&amp;A852),0)))</f>
        <v/>
      </c>
      <c r="L852" s="8" t="str">
        <f>IF(A852="","",IF(COUNTIF(TOther[Frequency],$L$1)=0,0,IF(A852=(A852-DAY(A852)+1+3*7-WEEKDAY(A852-DAY(A852)+8-4,1)),SUMIFS(TOther[Amount],TOther[Frequency],$L$1,TOther[Start Date],"&lt;="&amp;$A852,TOther[End Date Calc],"&gt;="&amp;A852),0)))</f>
        <v/>
      </c>
      <c r="M852" s="8" t="str">
        <f>IF(A852="","",IF(COUNTIF(TOther[Frequency],$M$1)=0,0,IF(A852=(A852-DAY(A852)+1+4*7-WEEKDAY(A852-DAY(A852)+8-4,1)),SUMIFS(TOther[Amount],TOther[Frequency],$M$1,TOther[Start Date],"&lt;="&amp;$A852,TOther[End Date Calc],"&gt;="&amp;A852),0)))</f>
        <v/>
      </c>
      <c r="N852" s="8" t="str" cm="1">
        <f t="array" ref="N852">IF(A852="","",IF(COUNTIF(TOther[Frequency],$N$1)=0,0,SUMPRODUCT(--(IFERROR(MOD(A852-TOther[Start Date],28),1)=0),--(TOther[Frequency]=$N$1),--(TOther[Start Date]&lt;=A852),--(TOther[End Date Calc]&gt;=A852),TOther[Amount])))</f>
        <v/>
      </c>
      <c r="O852" s="8" t="str" cm="1">
        <f t="array" ref="O852">IF(A852="","",IF(COUNTIF(TOther[Frequency],$O$1)=0,0,SUMPRODUCT(--(IFERROR(MOD(A852-TOther[Start Date],42),1)=0),--(TOther[Frequency]=$O$1),--(TOther[Start Date]&lt;=A852),--(TOther[End Date Calc]&gt;=A852),TOther[Amount])))</f>
        <v/>
      </c>
      <c r="P852" s="8" t="str" cm="1">
        <f t="array" ref="P852">IF(A852="","",IF(COUNTIF(TOther[Frequency],$P$1)=0,0,SUMPRODUCT(--(IFERROR(MOD(A852-TOther[Start Date],56),1)=0),--(TOther[Frequency]=$P$1),--(TOther[Start Date]&lt;=A852),--(TOther[End Date Calc]&gt;=A852),TOther[Amount])))</f>
        <v/>
      </c>
      <c r="Q852" s="8" t="str">
        <f>IF(A852="","",IF(COUNTIF(TOther[Frequency],$Q$1)=0,0,IF(B852="N",SUMIFS(TOther[Amount],TOther[Frequency],$Q$1,TOther[Start Date],"&lt;="&amp;$A852,TOther[End Date Calc],"&gt;="&amp;A852,TOther[Start Day],DAY(A852)),SUMIFS(TOther[Amount],TOther[Frequency],$Q$1,TOther[Start Date],"&lt;="&amp;$A852,TOther[End Date Calc],"&gt;="&amp;A852,TOther[Start Day],"&gt;="&amp;DAY(A852)))))</f>
        <v/>
      </c>
      <c r="R852" s="8" t="str" cm="1">
        <f t="array" ref="R852">IF(A852="","",IF(COUNTIF(TOther[Frequency],R$1)=0,0,SUMPRODUCT(--(TOther[Frequency]=R$1),--(TOther[Start Date]&lt;=A852),--(TOther[End Date Calc]&gt;=A852),IF(B852="N",--(TOther[Start Day]=DAY(A852)),--(TOther[Start Day]&gt;=DAY(A852))),--(IFERROR(MOD(TOther[Start Month]-MONTH(A852)+2,2),1)=0),TOther[Amount])))</f>
        <v/>
      </c>
      <c r="S852" s="8" t="str" cm="1">
        <f t="array" ref="S852">IF(A852="","",IF(COUNTIF(TOther[Frequency],S$1)=0,0,SUMPRODUCT(--(TOther[Frequency]=S$1),--(TOther[Start Date]&lt;=A852),--(TOther[End Date Calc]&gt;=A852),IF(B852="N",--(TOther[Start Day]=DAY(A852)),--(TOther[Start Day]&gt;=DAY(A852))),--(IFERROR(MOD(TOther[Start Month]-MONTH(A852)+3,3),1)=0),TOther[Amount])))</f>
        <v/>
      </c>
      <c r="T852" s="8" t="str" cm="1">
        <f t="array" ref="T852">IF($A852="","",IF(COUNTIF(TOther[Frequency],T$1)=0,0,SUMPRODUCT(--(TOther[Frequency]=T$1),--(TOther[Start Date]&lt;=$A852),--(TOther[End Date Calc]&gt;=$A852),IF($B852="N",--(TOther[Start Day]=DAY($A852)),--(TOther[Start Day]&gt;=DAY($A852))),--(IFERROR(MOD(TOther[Start Month]-MONTH($A852)+4,4),1)=0),TOther[Amount])))</f>
        <v/>
      </c>
      <c r="U852" s="8" t="str" cm="1">
        <f t="array" ref="U852">IF(A852="","",IF(COUNTIF(TOther[Frequency],$U$1)=0,0,SUMPRODUCT(--(TOther[Frequency]=$U$1),--(TOther[Start Date]&lt;=A852),--(TOther[End Date Calc]&gt;=A852),IF(B852="N",--(TOther[Start Day]=DAY(A852)),--(TOther[Start Day]&gt;=DAY(A852))),--(IFERROR(MOD(TOther[Start Month]-MONTH(A852)+6,6),1)=0),TOther[Amount])))</f>
        <v/>
      </c>
      <c r="V852" s="8" t="str" cm="1">
        <f t="array" ref="V852">IF(A852="","",IF(COUNTIF(TOther[Frequency],$V$1)=0,0,SUMPRODUCT(--(TOther[Frequency]=$V$1),--(TOther[Start Date]&lt;=A852),--(TOther[End Date Calc]&gt;=A852),IF(B852="N",--(TOther[Start Day]=DAY(A852)),--(TOther[Start Day]&gt;=DAY(A852))),--(IFERROR(MOD(TOther[Start Month]-MONTH(A852)+12,12),1)=0),TOther[Amount])))</f>
        <v/>
      </c>
      <c r="W852" s="8" t="str">
        <f>IF(A852="","",SUMIFS(TOther[Amount],TOther[Start Date],A852,TOther[Frequency],$W$1))</f>
        <v/>
      </c>
      <c r="X852" s="9" t="str">
        <f t="shared" si="65"/>
        <v/>
      </c>
      <c r="Y852" s="9" t="str">
        <f t="shared" si="69"/>
        <v/>
      </c>
      <c r="Z852" s="8" t="str" cm="1">
        <f t="array" ref="Z852">IF(A852="","",IF(COUNTIF('2) Income'!$D$13:$D$32,"Weekly")=0,0,SUMPRODUCT(--(IFERROR(MOD(A852-'2) Income'!$F$13:$F$32,7),1)=0),--('2) Income'!$D$13:$D$32="Weekly"),--('2) Income'!$F$13:$F$32&lt;=A852),'2) Income'!$E$13:$E$32)))</f>
        <v/>
      </c>
      <c r="AA852" s="8" t="str" cm="1">
        <f t="array" ref="AA852">IF(A852="","",IF(COUNTIF('2) Income'!$D$13:$D$32,"Every Other Week")=0,0,SUMPRODUCT(--(IFERROR(MOD(A852-'2) Income'!$F$13:$F$32,14),1)=0),--('2) Income'!$D$13:$D$32="Every Other Week"),--('2) Income'!$F$13:$F$32&lt;=A852),'2) Income'!$E$13:$E$32)))</f>
        <v/>
      </c>
      <c r="AB852" s="8" t="str">
        <f>IF(A852="","",IF(COUNTIF('2) Income'!$D$13:$D$32,"1st and 15th")=0,0,IF(OR(DAY(A852)=1,DAY(A852)=15),SUMIFS('2) Income'!$E$13:$E$32,'2) Income'!$D$13:$D$32,"1st and 15th",'2) Income'!$F$13:$F$32,"&lt;="&amp;$A852),0)))</f>
        <v/>
      </c>
      <c r="AC852" s="8" t="str">
        <f>IF(A852="","",IF(COUNTIF('2) Income'!$D$13:$D$32,"2nd Wednesday")=0,0,IF(A852=(A852-DAY(A852)+1+2*7-WEEKDAY(A852-DAY(A852)+8-4,1)),SUMIFS('2) Income'!$E$13:$E$32,'2) Income'!$D$13:$D$32,"2nd Wednesday",'2) Income'!$F$13:$F$32,"&lt;="&amp;$A852),0)))</f>
        <v/>
      </c>
      <c r="AD852" s="8" t="str">
        <f>IF(A852="","",IF(COUNTIF('2) Income'!$D$13:$D$32,"3rd Wednesday")=0,0,IF(A852=(A852-DAY(A852)+1+3*7-WEEKDAY(A852-DAY(A852)+8-4,1)),SUMIFS('2) Income'!$E$13:$E$32,'2) Income'!$D$13:$D$32,"3rd Wednesday",'2) Income'!$F$13:$F$32,"&lt;="&amp;$A852),0)))</f>
        <v/>
      </c>
      <c r="AE852" s="8" t="str">
        <f>IF(A852="","",IF(COUNTIF('2) Income'!$D$13:$D$32,"4th Wednesday")=0,0,IF(A852=(A852-DAY(A852)+1+4*7-WEEKDAY(A852-DAY(A852)+8-4,1)),SUMIFS('2) Income'!$E$13:$E$32,'2) Income'!$D$13:$D$32,"4th Wednesday",'2) Income'!$F$13:$F$32,"&lt;="&amp;$A852),0)))</f>
        <v/>
      </c>
      <c r="AF852" s="8" t="str" cm="1">
        <f t="array" ref="AF852">IF(A852="","",IF(COUNTIF('2) Income'!$D$13:$D$32,"Every 4 Weeks")=0,0,SUMPRODUCT(--(IFERROR(MOD(A852-'2) Income'!$F$13:$F$32,28),1)=0),--('2) Income'!$D$13:$D$32="Every 4 Weeks"),--('2) Income'!$F$13:$F$32&lt;=A852),'2) Income'!$E$13:$E$32)))</f>
        <v/>
      </c>
      <c r="AG852" s="8" t="str">
        <f>IF(A852="","",IF(COUNTIF('2) Income'!$D$13:$D$32,"Monthly")=0,0,IF(B852="N",SUMIFS('2) Income'!$E$13:$E$32,'2) Income'!$D$13:$D$32,"monthly",'2) Income'!$F$13:$F$32,"&lt;="&amp;$A852,'2) Income'!$I$13:$I$32,DAY(A852)),SUMIFS('2) Income'!$E$13:$E$32,'2) Income'!$D$13:$D$32,"monthly",'2) Income'!$F$13:$F$32,"&lt;="&amp;$A852,'2) Income'!$I$13:$I$32,"&gt;="&amp;DAY(A852)))))</f>
        <v/>
      </c>
      <c r="AH852" s="8" t="str" cm="1">
        <f t="array" ref="AH852">IF(A852="","",IF(COUNTIF('2) Income'!$D$13:$D$32,"Yearly")=0,0,SUMPRODUCT(--('2) Income'!$D$13:$D$32="Yearly"),--('2) Income'!$F$13:$F$32&lt;=A852),IF(B852="N",--('2) Income'!$I$13:$I$32=DAY(A852)),--('2) Income'!$I$13:$I$32&gt;=DAY(A852))),--(IFERROR(MOD('2) Income'!$H$13:$H$32-MONTH(A852)+12,12),1)=0),'2) Income'!$E$13:$E$32)))</f>
        <v/>
      </c>
      <c r="AI852" s="8" t="str">
        <f>IF(A852="","",IF(COUNTIF('2) Income'!$D$13:$D$32,"one-time")=0,0,SUMIFS('2) Income'!$E$13:$E$32,'2) Income'!$D$13:$D$32,"one-time",'2) Income'!$F$13:$F$32,"="&amp;$A852)))</f>
        <v/>
      </c>
      <c r="AJ852" s="9" t="str">
        <f t="shared" si="66"/>
        <v/>
      </c>
    </row>
    <row r="853" spans="1:36">
      <c r="A853" s="7" t="str">
        <f>IF(A852="","",IF(A852+1&lt;='1) Period'!$E$21,A852+1,""))</f>
        <v/>
      </c>
      <c r="B853" s="7" t="e">
        <f t="shared" si="67"/>
        <v>#VALUE!</v>
      </c>
      <c r="C853" t="e">
        <f t="shared" si="68"/>
        <v>#VALUE!</v>
      </c>
      <c r="D853" s="8" t="str">
        <f>IF(A853="","",IF(TEXT(A853,"dddd")='4) Happy Money'!$E$23,WAllowance,0))</f>
        <v/>
      </c>
      <c r="E853" s="8" t="str">
        <f>IF(A853="","",IF(B853="N",SUMIF(TMonthly[Day of the Month],DAY(A853),TMonthly[Amount]),SUMIF(TMonthly[Day of the Month],"&gt;="&amp;DAY(A853),TMonthly[Amount])))</f>
        <v/>
      </c>
      <c r="F853" s="8" t="str" cm="1">
        <f t="array" ref="F853">IF(A853="","",SUMPRODUCT(--(TYearly[Due Date]&lt;=A853),IF(B853="N",--(TYearly[Day]=DAY(A853)),--(TYearly[Day]&gt;=DAY(A853))),--(IFERROR(MOD(TYearly[Month]-MONTH(A853)+12,12),1)=0),TYearly[Amount]))</f>
        <v/>
      </c>
      <c r="G853" s="8" t="str">
        <f>IF(A853="","",SUMIF(TOneTime[Due Date],A853,TOneTime[Amount]))</f>
        <v/>
      </c>
      <c r="H853" s="8" t="str" cm="1">
        <f t="array" ref="H853">IF(A853="","",IF(COUNTIF(TOther[Frequency],$H$1)=0,0,SUMPRODUCT(--(IFERROR(MOD(A853-TOther[Start Date],7),1)=0),--(TOther[Frequency]=$H$1),--(TOther[Start Date]&lt;=A853),--(TOther[End Date Calc]&gt;=A853),TOther[Amount])))</f>
        <v/>
      </c>
      <c r="I853" s="8" t="str" cm="1">
        <f t="array" ref="I853">IF(A853="","",IF(COUNTIF(TOther[Frequency],$I$1)=0,0,SUMPRODUCT(--(IFERROR(MOD(A853-TOther[Start Date],14),1)=0),--(TOther[Frequency]=$I$1),--(TOther[Start Date]&lt;=A853),--(TOther[End Date Calc]&gt;=A853),TOther[Amount])))</f>
        <v/>
      </c>
      <c r="J853" s="8" t="str">
        <f>IF(A853="","",IF(COUNTIF(TOther[Frequency],$J$1)=0,0,IF(OR(DAY(A853)=1,DAY(A853)=15),SUMIFS(TOther[Amount],TOther[Frequency],$J$1,TOther[Start Date],"&lt;="&amp;$A853,TOther[End Date Calc],"&gt;="&amp;A853),0)))</f>
        <v/>
      </c>
      <c r="K853" s="8" t="str">
        <f>IF(A853="","",IF(COUNTIF(TOther[Frequency],$K$1)=0,0,IF(A853=(A853-DAY(A853)+1+2*7-WEEKDAY(A853-DAY(A853)+8-4,1)),SUMIFS(TOther[Amount],TOther[Frequency],$K$1,TOther[Start Date],"&lt;="&amp;$A853,TOther[End Date Calc],"&gt;="&amp;A853),0)))</f>
        <v/>
      </c>
      <c r="L853" s="8" t="str">
        <f>IF(A853="","",IF(COUNTIF(TOther[Frequency],$L$1)=0,0,IF(A853=(A853-DAY(A853)+1+3*7-WEEKDAY(A853-DAY(A853)+8-4,1)),SUMIFS(TOther[Amount],TOther[Frequency],$L$1,TOther[Start Date],"&lt;="&amp;$A853,TOther[End Date Calc],"&gt;="&amp;A853),0)))</f>
        <v/>
      </c>
      <c r="M853" s="8" t="str">
        <f>IF(A853="","",IF(COUNTIF(TOther[Frequency],$M$1)=0,0,IF(A853=(A853-DAY(A853)+1+4*7-WEEKDAY(A853-DAY(A853)+8-4,1)),SUMIFS(TOther[Amount],TOther[Frequency],$M$1,TOther[Start Date],"&lt;="&amp;$A853,TOther[End Date Calc],"&gt;="&amp;A853),0)))</f>
        <v/>
      </c>
      <c r="N853" s="8" t="str" cm="1">
        <f t="array" ref="N853">IF(A853="","",IF(COUNTIF(TOther[Frequency],$N$1)=0,0,SUMPRODUCT(--(IFERROR(MOD(A853-TOther[Start Date],28),1)=0),--(TOther[Frequency]=$N$1),--(TOther[Start Date]&lt;=A853),--(TOther[End Date Calc]&gt;=A853),TOther[Amount])))</f>
        <v/>
      </c>
      <c r="O853" s="8" t="str" cm="1">
        <f t="array" ref="O853">IF(A853="","",IF(COUNTIF(TOther[Frequency],$O$1)=0,0,SUMPRODUCT(--(IFERROR(MOD(A853-TOther[Start Date],42),1)=0),--(TOther[Frequency]=$O$1),--(TOther[Start Date]&lt;=A853),--(TOther[End Date Calc]&gt;=A853),TOther[Amount])))</f>
        <v/>
      </c>
      <c r="P853" s="8" t="str" cm="1">
        <f t="array" ref="P853">IF(A853="","",IF(COUNTIF(TOther[Frequency],$P$1)=0,0,SUMPRODUCT(--(IFERROR(MOD(A853-TOther[Start Date],56),1)=0),--(TOther[Frequency]=$P$1),--(TOther[Start Date]&lt;=A853),--(TOther[End Date Calc]&gt;=A853),TOther[Amount])))</f>
        <v/>
      </c>
      <c r="Q853" s="8" t="str">
        <f>IF(A853="","",IF(COUNTIF(TOther[Frequency],$Q$1)=0,0,IF(B853="N",SUMIFS(TOther[Amount],TOther[Frequency],$Q$1,TOther[Start Date],"&lt;="&amp;$A853,TOther[End Date Calc],"&gt;="&amp;A853,TOther[Start Day],DAY(A853)),SUMIFS(TOther[Amount],TOther[Frequency],$Q$1,TOther[Start Date],"&lt;="&amp;$A853,TOther[End Date Calc],"&gt;="&amp;A853,TOther[Start Day],"&gt;="&amp;DAY(A853)))))</f>
        <v/>
      </c>
      <c r="R853" s="8" t="str" cm="1">
        <f t="array" ref="R853">IF(A853="","",IF(COUNTIF(TOther[Frequency],R$1)=0,0,SUMPRODUCT(--(TOther[Frequency]=R$1),--(TOther[Start Date]&lt;=A853),--(TOther[End Date Calc]&gt;=A853),IF(B853="N",--(TOther[Start Day]=DAY(A853)),--(TOther[Start Day]&gt;=DAY(A853))),--(IFERROR(MOD(TOther[Start Month]-MONTH(A853)+2,2),1)=0),TOther[Amount])))</f>
        <v/>
      </c>
      <c r="S853" s="8" t="str" cm="1">
        <f t="array" ref="S853">IF(A853="","",IF(COUNTIF(TOther[Frequency],S$1)=0,0,SUMPRODUCT(--(TOther[Frequency]=S$1),--(TOther[Start Date]&lt;=A853),--(TOther[End Date Calc]&gt;=A853),IF(B853="N",--(TOther[Start Day]=DAY(A853)),--(TOther[Start Day]&gt;=DAY(A853))),--(IFERROR(MOD(TOther[Start Month]-MONTH(A853)+3,3),1)=0),TOther[Amount])))</f>
        <v/>
      </c>
      <c r="T853" s="8" t="str" cm="1">
        <f t="array" ref="T853">IF($A853="","",IF(COUNTIF(TOther[Frequency],T$1)=0,0,SUMPRODUCT(--(TOther[Frequency]=T$1),--(TOther[Start Date]&lt;=$A853),--(TOther[End Date Calc]&gt;=$A853),IF($B853="N",--(TOther[Start Day]=DAY($A853)),--(TOther[Start Day]&gt;=DAY($A853))),--(IFERROR(MOD(TOther[Start Month]-MONTH($A853)+4,4),1)=0),TOther[Amount])))</f>
        <v/>
      </c>
      <c r="U853" s="8" t="str" cm="1">
        <f t="array" ref="U853">IF(A853="","",IF(COUNTIF(TOther[Frequency],$U$1)=0,0,SUMPRODUCT(--(TOther[Frequency]=$U$1),--(TOther[Start Date]&lt;=A853),--(TOther[End Date Calc]&gt;=A853),IF(B853="N",--(TOther[Start Day]=DAY(A853)),--(TOther[Start Day]&gt;=DAY(A853))),--(IFERROR(MOD(TOther[Start Month]-MONTH(A853)+6,6),1)=0),TOther[Amount])))</f>
        <v/>
      </c>
      <c r="V853" s="8" t="str" cm="1">
        <f t="array" ref="V853">IF(A853="","",IF(COUNTIF(TOther[Frequency],$V$1)=0,0,SUMPRODUCT(--(TOther[Frequency]=$V$1),--(TOther[Start Date]&lt;=A853),--(TOther[End Date Calc]&gt;=A853),IF(B853="N",--(TOther[Start Day]=DAY(A853)),--(TOther[Start Day]&gt;=DAY(A853))),--(IFERROR(MOD(TOther[Start Month]-MONTH(A853)+12,12),1)=0),TOther[Amount])))</f>
        <v/>
      </c>
      <c r="W853" s="8" t="str">
        <f>IF(A853="","",SUMIFS(TOther[Amount],TOther[Start Date],A853,TOther[Frequency],$W$1))</f>
        <v/>
      </c>
      <c r="X853" s="9" t="str">
        <f t="shared" si="65"/>
        <v/>
      </c>
      <c r="Y853" s="9" t="str">
        <f t="shared" si="69"/>
        <v/>
      </c>
      <c r="Z853" s="8" t="str" cm="1">
        <f t="array" ref="Z853">IF(A853="","",IF(COUNTIF('2) Income'!$D$13:$D$32,"Weekly")=0,0,SUMPRODUCT(--(IFERROR(MOD(A853-'2) Income'!$F$13:$F$32,7),1)=0),--('2) Income'!$D$13:$D$32="Weekly"),--('2) Income'!$F$13:$F$32&lt;=A853),'2) Income'!$E$13:$E$32)))</f>
        <v/>
      </c>
      <c r="AA853" s="8" t="str" cm="1">
        <f t="array" ref="AA853">IF(A853="","",IF(COUNTIF('2) Income'!$D$13:$D$32,"Every Other Week")=0,0,SUMPRODUCT(--(IFERROR(MOD(A853-'2) Income'!$F$13:$F$32,14),1)=0),--('2) Income'!$D$13:$D$32="Every Other Week"),--('2) Income'!$F$13:$F$32&lt;=A853),'2) Income'!$E$13:$E$32)))</f>
        <v/>
      </c>
      <c r="AB853" s="8" t="str">
        <f>IF(A853="","",IF(COUNTIF('2) Income'!$D$13:$D$32,"1st and 15th")=0,0,IF(OR(DAY(A853)=1,DAY(A853)=15),SUMIFS('2) Income'!$E$13:$E$32,'2) Income'!$D$13:$D$32,"1st and 15th",'2) Income'!$F$13:$F$32,"&lt;="&amp;$A853),0)))</f>
        <v/>
      </c>
      <c r="AC853" s="8" t="str">
        <f>IF(A853="","",IF(COUNTIF('2) Income'!$D$13:$D$32,"2nd Wednesday")=0,0,IF(A853=(A853-DAY(A853)+1+2*7-WEEKDAY(A853-DAY(A853)+8-4,1)),SUMIFS('2) Income'!$E$13:$E$32,'2) Income'!$D$13:$D$32,"2nd Wednesday",'2) Income'!$F$13:$F$32,"&lt;="&amp;$A853),0)))</f>
        <v/>
      </c>
      <c r="AD853" s="8" t="str">
        <f>IF(A853="","",IF(COUNTIF('2) Income'!$D$13:$D$32,"3rd Wednesday")=0,0,IF(A853=(A853-DAY(A853)+1+3*7-WEEKDAY(A853-DAY(A853)+8-4,1)),SUMIFS('2) Income'!$E$13:$E$32,'2) Income'!$D$13:$D$32,"3rd Wednesday",'2) Income'!$F$13:$F$32,"&lt;="&amp;$A853),0)))</f>
        <v/>
      </c>
      <c r="AE853" s="8" t="str">
        <f>IF(A853="","",IF(COUNTIF('2) Income'!$D$13:$D$32,"4th Wednesday")=0,0,IF(A853=(A853-DAY(A853)+1+4*7-WEEKDAY(A853-DAY(A853)+8-4,1)),SUMIFS('2) Income'!$E$13:$E$32,'2) Income'!$D$13:$D$32,"4th Wednesday",'2) Income'!$F$13:$F$32,"&lt;="&amp;$A853),0)))</f>
        <v/>
      </c>
      <c r="AF853" s="8" t="str" cm="1">
        <f t="array" ref="AF853">IF(A853="","",IF(COUNTIF('2) Income'!$D$13:$D$32,"Every 4 Weeks")=0,0,SUMPRODUCT(--(IFERROR(MOD(A853-'2) Income'!$F$13:$F$32,28),1)=0),--('2) Income'!$D$13:$D$32="Every 4 Weeks"),--('2) Income'!$F$13:$F$32&lt;=A853),'2) Income'!$E$13:$E$32)))</f>
        <v/>
      </c>
      <c r="AG853" s="8" t="str">
        <f>IF(A853="","",IF(COUNTIF('2) Income'!$D$13:$D$32,"Monthly")=0,0,IF(B853="N",SUMIFS('2) Income'!$E$13:$E$32,'2) Income'!$D$13:$D$32,"monthly",'2) Income'!$F$13:$F$32,"&lt;="&amp;$A853,'2) Income'!$I$13:$I$32,DAY(A853)),SUMIFS('2) Income'!$E$13:$E$32,'2) Income'!$D$13:$D$32,"monthly",'2) Income'!$F$13:$F$32,"&lt;="&amp;$A853,'2) Income'!$I$13:$I$32,"&gt;="&amp;DAY(A853)))))</f>
        <v/>
      </c>
      <c r="AH853" s="8" t="str" cm="1">
        <f t="array" ref="AH853">IF(A853="","",IF(COUNTIF('2) Income'!$D$13:$D$32,"Yearly")=0,0,SUMPRODUCT(--('2) Income'!$D$13:$D$32="Yearly"),--('2) Income'!$F$13:$F$32&lt;=A853),IF(B853="N",--('2) Income'!$I$13:$I$32=DAY(A853)),--('2) Income'!$I$13:$I$32&gt;=DAY(A853))),--(IFERROR(MOD('2) Income'!$H$13:$H$32-MONTH(A853)+12,12),1)=0),'2) Income'!$E$13:$E$32)))</f>
        <v/>
      </c>
      <c r="AI853" s="8" t="str">
        <f>IF(A853="","",IF(COUNTIF('2) Income'!$D$13:$D$32,"one-time")=0,0,SUMIFS('2) Income'!$E$13:$E$32,'2) Income'!$D$13:$D$32,"one-time",'2) Income'!$F$13:$F$32,"="&amp;$A853)))</f>
        <v/>
      </c>
      <c r="AJ853" s="9" t="str">
        <f t="shared" si="66"/>
        <v/>
      </c>
    </row>
    <row r="854" spans="1:36">
      <c r="A854" s="7" t="str">
        <f>IF(A853="","",IF(A853+1&lt;='1) Period'!$E$21,A853+1,""))</f>
        <v/>
      </c>
      <c r="B854" s="7" t="e">
        <f t="shared" si="67"/>
        <v>#VALUE!</v>
      </c>
      <c r="C854" t="e">
        <f t="shared" si="68"/>
        <v>#VALUE!</v>
      </c>
      <c r="D854" s="8" t="str">
        <f>IF(A854="","",IF(TEXT(A854,"dddd")='4) Happy Money'!$E$23,WAllowance,0))</f>
        <v/>
      </c>
      <c r="E854" s="8" t="str">
        <f>IF(A854="","",IF(B854="N",SUMIF(TMonthly[Day of the Month],DAY(A854),TMonthly[Amount]),SUMIF(TMonthly[Day of the Month],"&gt;="&amp;DAY(A854),TMonthly[Amount])))</f>
        <v/>
      </c>
      <c r="F854" s="8" t="str" cm="1">
        <f t="array" ref="F854">IF(A854="","",SUMPRODUCT(--(TYearly[Due Date]&lt;=A854),IF(B854="N",--(TYearly[Day]=DAY(A854)),--(TYearly[Day]&gt;=DAY(A854))),--(IFERROR(MOD(TYearly[Month]-MONTH(A854)+12,12),1)=0),TYearly[Amount]))</f>
        <v/>
      </c>
      <c r="G854" s="8" t="str">
        <f>IF(A854="","",SUMIF(TOneTime[Due Date],A854,TOneTime[Amount]))</f>
        <v/>
      </c>
      <c r="H854" s="8" t="str" cm="1">
        <f t="array" ref="H854">IF(A854="","",IF(COUNTIF(TOther[Frequency],$H$1)=0,0,SUMPRODUCT(--(IFERROR(MOD(A854-TOther[Start Date],7),1)=0),--(TOther[Frequency]=$H$1),--(TOther[Start Date]&lt;=A854),--(TOther[End Date Calc]&gt;=A854),TOther[Amount])))</f>
        <v/>
      </c>
      <c r="I854" s="8" t="str" cm="1">
        <f t="array" ref="I854">IF(A854="","",IF(COUNTIF(TOther[Frequency],$I$1)=0,0,SUMPRODUCT(--(IFERROR(MOD(A854-TOther[Start Date],14),1)=0),--(TOther[Frequency]=$I$1),--(TOther[Start Date]&lt;=A854),--(TOther[End Date Calc]&gt;=A854),TOther[Amount])))</f>
        <v/>
      </c>
      <c r="J854" s="8" t="str">
        <f>IF(A854="","",IF(COUNTIF(TOther[Frequency],$J$1)=0,0,IF(OR(DAY(A854)=1,DAY(A854)=15),SUMIFS(TOther[Amount],TOther[Frequency],$J$1,TOther[Start Date],"&lt;="&amp;$A854,TOther[End Date Calc],"&gt;="&amp;A854),0)))</f>
        <v/>
      </c>
      <c r="K854" s="8" t="str">
        <f>IF(A854="","",IF(COUNTIF(TOther[Frequency],$K$1)=0,0,IF(A854=(A854-DAY(A854)+1+2*7-WEEKDAY(A854-DAY(A854)+8-4,1)),SUMIFS(TOther[Amount],TOther[Frequency],$K$1,TOther[Start Date],"&lt;="&amp;$A854,TOther[End Date Calc],"&gt;="&amp;A854),0)))</f>
        <v/>
      </c>
      <c r="L854" s="8" t="str">
        <f>IF(A854="","",IF(COUNTIF(TOther[Frequency],$L$1)=0,0,IF(A854=(A854-DAY(A854)+1+3*7-WEEKDAY(A854-DAY(A854)+8-4,1)),SUMIFS(TOther[Amount],TOther[Frequency],$L$1,TOther[Start Date],"&lt;="&amp;$A854,TOther[End Date Calc],"&gt;="&amp;A854),0)))</f>
        <v/>
      </c>
      <c r="M854" s="8" t="str">
        <f>IF(A854="","",IF(COUNTIF(TOther[Frequency],$M$1)=0,0,IF(A854=(A854-DAY(A854)+1+4*7-WEEKDAY(A854-DAY(A854)+8-4,1)),SUMIFS(TOther[Amount],TOther[Frequency],$M$1,TOther[Start Date],"&lt;="&amp;$A854,TOther[End Date Calc],"&gt;="&amp;A854),0)))</f>
        <v/>
      </c>
      <c r="N854" s="8" t="str" cm="1">
        <f t="array" ref="N854">IF(A854="","",IF(COUNTIF(TOther[Frequency],$N$1)=0,0,SUMPRODUCT(--(IFERROR(MOD(A854-TOther[Start Date],28),1)=0),--(TOther[Frequency]=$N$1),--(TOther[Start Date]&lt;=A854),--(TOther[End Date Calc]&gt;=A854),TOther[Amount])))</f>
        <v/>
      </c>
      <c r="O854" s="8" t="str" cm="1">
        <f t="array" ref="O854">IF(A854="","",IF(COUNTIF(TOther[Frequency],$O$1)=0,0,SUMPRODUCT(--(IFERROR(MOD(A854-TOther[Start Date],42),1)=0),--(TOther[Frequency]=$O$1),--(TOther[Start Date]&lt;=A854),--(TOther[End Date Calc]&gt;=A854),TOther[Amount])))</f>
        <v/>
      </c>
      <c r="P854" s="8" t="str" cm="1">
        <f t="array" ref="P854">IF(A854="","",IF(COUNTIF(TOther[Frequency],$P$1)=0,0,SUMPRODUCT(--(IFERROR(MOD(A854-TOther[Start Date],56),1)=0),--(TOther[Frequency]=$P$1),--(TOther[Start Date]&lt;=A854),--(TOther[End Date Calc]&gt;=A854),TOther[Amount])))</f>
        <v/>
      </c>
      <c r="Q854" s="8" t="str">
        <f>IF(A854="","",IF(COUNTIF(TOther[Frequency],$Q$1)=0,0,IF(B854="N",SUMIFS(TOther[Amount],TOther[Frequency],$Q$1,TOther[Start Date],"&lt;="&amp;$A854,TOther[End Date Calc],"&gt;="&amp;A854,TOther[Start Day],DAY(A854)),SUMIFS(TOther[Amount],TOther[Frequency],$Q$1,TOther[Start Date],"&lt;="&amp;$A854,TOther[End Date Calc],"&gt;="&amp;A854,TOther[Start Day],"&gt;="&amp;DAY(A854)))))</f>
        <v/>
      </c>
      <c r="R854" s="8" t="str" cm="1">
        <f t="array" ref="R854">IF(A854="","",IF(COUNTIF(TOther[Frequency],R$1)=0,0,SUMPRODUCT(--(TOther[Frequency]=R$1),--(TOther[Start Date]&lt;=A854),--(TOther[End Date Calc]&gt;=A854),IF(B854="N",--(TOther[Start Day]=DAY(A854)),--(TOther[Start Day]&gt;=DAY(A854))),--(IFERROR(MOD(TOther[Start Month]-MONTH(A854)+2,2),1)=0),TOther[Amount])))</f>
        <v/>
      </c>
      <c r="S854" s="8" t="str" cm="1">
        <f t="array" ref="S854">IF(A854="","",IF(COUNTIF(TOther[Frequency],S$1)=0,0,SUMPRODUCT(--(TOther[Frequency]=S$1),--(TOther[Start Date]&lt;=A854),--(TOther[End Date Calc]&gt;=A854),IF(B854="N",--(TOther[Start Day]=DAY(A854)),--(TOther[Start Day]&gt;=DAY(A854))),--(IFERROR(MOD(TOther[Start Month]-MONTH(A854)+3,3),1)=0),TOther[Amount])))</f>
        <v/>
      </c>
      <c r="T854" s="8" t="str" cm="1">
        <f t="array" ref="T854">IF($A854="","",IF(COUNTIF(TOther[Frequency],T$1)=0,0,SUMPRODUCT(--(TOther[Frequency]=T$1),--(TOther[Start Date]&lt;=$A854),--(TOther[End Date Calc]&gt;=$A854),IF($B854="N",--(TOther[Start Day]=DAY($A854)),--(TOther[Start Day]&gt;=DAY($A854))),--(IFERROR(MOD(TOther[Start Month]-MONTH($A854)+4,4),1)=0),TOther[Amount])))</f>
        <v/>
      </c>
      <c r="U854" s="8" t="str" cm="1">
        <f t="array" ref="U854">IF(A854="","",IF(COUNTIF(TOther[Frequency],$U$1)=0,0,SUMPRODUCT(--(TOther[Frequency]=$U$1),--(TOther[Start Date]&lt;=A854),--(TOther[End Date Calc]&gt;=A854),IF(B854="N",--(TOther[Start Day]=DAY(A854)),--(TOther[Start Day]&gt;=DAY(A854))),--(IFERROR(MOD(TOther[Start Month]-MONTH(A854)+6,6),1)=0),TOther[Amount])))</f>
        <v/>
      </c>
      <c r="V854" s="8" t="str" cm="1">
        <f t="array" ref="V854">IF(A854="","",IF(COUNTIF(TOther[Frequency],$V$1)=0,0,SUMPRODUCT(--(TOther[Frequency]=$V$1),--(TOther[Start Date]&lt;=A854),--(TOther[End Date Calc]&gt;=A854),IF(B854="N",--(TOther[Start Day]=DAY(A854)),--(TOther[Start Day]&gt;=DAY(A854))),--(IFERROR(MOD(TOther[Start Month]-MONTH(A854)+12,12),1)=0),TOther[Amount])))</f>
        <v/>
      </c>
      <c r="W854" s="8" t="str">
        <f>IF(A854="","",SUMIFS(TOther[Amount],TOther[Start Date],A854,TOther[Frequency],$W$1))</f>
        <v/>
      </c>
      <c r="X854" s="9" t="str">
        <f t="shared" si="65"/>
        <v/>
      </c>
      <c r="Y854" s="9" t="str">
        <f t="shared" si="69"/>
        <v/>
      </c>
      <c r="Z854" s="8" t="str" cm="1">
        <f t="array" ref="Z854">IF(A854="","",IF(COUNTIF('2) Income'!$D$13:$D$32,"Weekly")=0,0,SUMPRODUCT(--(IFERROR(MOD(A854-'2) Income'!$F$13:$F$32,7),1)=0),--('2) Income'!$D$13:$D$32="Weekly"),--('2) Income'!$F$13:$F$32&lt;=A854),'2) Income'!$E$13:$E$32)))</f>
        <v/>
      </c>
      <c r="AA854" s="8" t="str" cm="1">
        <f t="array" ref="AA854">IF(A854="","",IF(COUNTIF('2) Income'!$D$13:$D$32,"Every Other Week")=0,0,SUMPRODUCT(--(IFERROR(MOD(A854-'2) Income'!$F$13:$F$32,14),1)=0),--('2) Income'!$D$13:$D$32="Every Other Week"),--('2) Income'!$F$13:$F$32&lt;=A854),'2) Income'!$E$13:$E$32)))</f>
        <v/>
      </c>
      <c r="AB854" s="8" t="str">
        <f>IF(A854="","",IF(COUNTIF('2) Income'!$D$13:$D$32,"1st and 15th")=0,0,IF(OR(DAY(A854)=1,DAY(A854)=15),SUMIFS('2) Income'!$E$13:$E$32,'2) Income'!$D$13:$D$32,"1st and 15th",'2) Income'!$F$13:$F$32,"&lt;="&amp;$A854),0)))</f>
        <v/>
      </c>
      <c r="AC854" s="8" t="str">
        <f>IF(A854="","",IF(COUNTIF('2) Income'!$D$13:$D$32,"2nd Wednesday")=0,0,IF(A854=(A854-DAY(A854)+1+2*7-WEEKDAY(A854-DAY(A854)+8-4,1)),SUMIFS('2) Income'!$E$13:$E$32,'2) Income'!$D$13:$D$32,"2nd Wednesday",'2) Income'!$F$13:$F$32,"&lt;="&amp;$A854),0)))</f>
        <v/>
      </c>
      <c r="AD854" s="8" t="str">
        <f>IF(A854="","",IF(COUNTIF('2) Income'!$D$13:$D$32,"3rd Wednesday")=0,0,IF(A854=(A854-DAY(A854)+1+3*7-WEEKDAY(A854-DAY(A854)+8-4,1)),SUMIFS('2) Income'!$E$13:$E$32,'2) Income'!$D$13:$D$32,"3rd Wednesday",'2) Income'!$F$13:$F$32,"&lt;="&amp;$A854),0)))</f>
        <v/>
      </c>
      <c r="AE854" s="8" t="str">
        <f>IF(A854="","",IF(COUNTIF('2) Income'!$D$13:$D$32,"4th Wednesday")=0,0,IF(A854=(A854-DAY(A854)+1+4*7-WEEKDAY(A854-DAY(A854)+8-4,1)),SUMIFS('2) Income'!$E$13:$E$32,'2) Income'!$D$13:$D$32,"4th Wednesday",'2) Income'!$F$13:$F$32,"&lt;="&amp;$A854),0)))</f>
        <v/>
      </c>
      <c r="AF854" s="8" t="str" cm="1">
        <f t="array" ref="AF854">IF(A854="","",IF(COUNTIF('2) Income'!$D$13:$D$32,"Every 4 Weeks")=0,0,SUMPRODUCT(--(IFERROR(MOD(A854-'2) Income'!$F$13:$F$32,28),1)=0),--('2) Income'!$D$13:$D$32="Every 4 Weeks"),--('2) Income'!$F$13:$F$32&lt;=A854),'2) Income'!$E$13:$E$32)))</f>
        <v/>
      </c>
      <c r="AG854" s="8" t="str">
        <f>IF(A854="","",IF(COUNTIF('2) Income'!$D$13:$D$32,"Monthly")=0,0,IF(B854="N",SUMIFS('2) Income'!$E$13:$E$32,'2) Income'!$D$13:$D$32,"monthly",'2) Income'!$F$13:$F$32,"&lt;="&amp;$A854,'2) Income'!$I$13:$I$32,DAY(A854)),SUMIFS('2) Income'!$E$13:$E$32,'2) Income'!$D$13:$D$32,"monthly",'2) Income'!$F$13:$F$32,"&lt;="&amp;$A854,'2) Income'!$I$13:$I$32,"&gt;="&amp;DAY(A854)))))</f>
        <v/>
      </c>
      <c r="AH854" s="8" t="str" cm="1">
        <f t="array" ref="AH854">IF(A854="","",IF(COUNTIF('2) Income'!$D$13:$D$32,"Yearly")=0,0,SUMPRODUCT(--('2) Income'!$D$13:$D$32="Yearly"),--('2) Income'!$F$13:$F$32&lt;=A854),IF(B854="N",--('2) Income'!$I$13:$I$32=DAY(A854)),--('2) Income'!$I$13:$I$32&gt;=DAY(A854))),--(IFERROR(MOD('2) Income'!$H$13:$H$32-MONTH(A854)+12,12),1)=0),'2) Income'!$E$13:$E$32)))</f>
        <v/>
      </c>
      <c r="AI854" s="8" t="str">
        <f>IF(A854="","",IF(COUNTIF('2) Income'!$D$13:$D$32,"one-time")=0,0,SUMIFS('2) Income'!$E$13:$E$32,'2) Income'!$D$13:$D$32,"one-time",'2) Income'!$F$13:$F$32,"="&amp;$A854)))</f>
        <v/>
      </c>
      <c r="AJ854" s="9" t="str">
        <f t="shared" si="66"/>
        <v/>
      </c>
    </row>
    <row r="855" spans="1:36">
      <c r="A855" s="7" t="str">
        <f>IF(A854="","",IF(A854+1&lt;='1) Period'!$E$21,A854+1,""))</f>
        <v/>
      </c>
      <c r="B855" s="7" t="e">
        <f t="shared" si="67"/>
        <v>#VALUE!</v>
      </c>
      <c r="C855" t="e">
        <f t="shared" si="68"/>
        <v>#VALUE!</v>
      </c>
      <c r="D855" s="8" t="str">
        <f>IF(A855="","",IF(TEXT(A855,"dddd")='4) Happy Money'!$E$23,WAllowance,0))</f>
        <v/>
      </c>
      <c r="E855" s="8" t="str">
        <f>IF(A855="","",IF(B855="N",SUMIF(TMonthly[Day of the Month],DAY(A855),TMonthly[Amount]),SUMIF(TMonthly[Day of the Month],"&gt;="&amp;DAY(A855),TMonthly[Amount])))</f>
        <v/>
      </c>
      <c r="F855" s="8" t="str" cm="1">
        <f t="array" ref="F855">IF(A855="","",SUMPRODUCT(--(TYearly[Due Date]&lt;=A855),IF(B855="N",--(TYearly[Day]=DAY(A855)),--(TYearly[Day]&gt;=DAY(A855))),--(IFERROR(MOD(TYearly[Month]-MONTH(A855)+12,12),1)=0),TYearly[Amount]))</f>
        <v/>
      </c>
      <c r="G855" s="8" t="str">
        <f>IF(A855="","",SUMIF(TOneTime[Due Date],A855,TOneTime[Amount]))</f>
        <v/>
      </c>
      <c r="H855" s="8" t="str" cm="1">
        <f t="array" ref="H855">IF(A855="","",IF(COUNTIF(TOther[Frequency],$H$1)=0,0,SUMPRODUCT(--(IFERROR(MOD(A855-TOther[Start Date],7),1)=0),--(TOther[Frequency]=$H$1),--(TOther[Start Date]&lt;=A855),--(TOther[End Date Calc]&gt;=A855),TOther[Amount])))</f>
        <v/>
      </c>
      <c r="I855" s="8" t="str" cm="1">
        <f t="array" ref="I855">IF(A855="","",IF(COUNTIF(TOther[Frequency],$I$1)=0,0,SUMPRODUCT(--(IFERROR(MOD(A855-TOther[Start Date],14),1)=0),--(TOther[Frequency]=$I$1),--(TOther[Start Date]&lt;=A855),--(TOther[End Date Calc]&gt;=A855),TOther[Amount])))</f>
        <v/>
      </c>
      <c r="J855" s="8" t="str">
        <f>IF(A855="","",IF(COUNTIF(TOther[Frequency],$J$1)=0,0,IF(OR(DAY(A855)=1,DAY(A855)=15),SUMIFS(TOther[Amount],TOther[Frequency],$J$1,TOther[Start Date],"&lt;="&amp;$A855,TOther[End Date Calc],"&gt;="&amp;A855),0)))</f>
        <v/>
      </c>
      <c r="K855" s="8" t="str">
        <f>IF(A855="","",IF(COUNTIF(TOther[Frequency],$K$1)=0,0,IF(A855=(A855-DAY(A855)+1+2*7-WEEKDAY(A855-DAY(A855)+8-4,1)),SUMIFS(TOther[Amount],TOther[Frequency],$K$1,TOther[Start Date],"&lt;="&amp;$A855,TOther[End Date Calc],"&gt;="&amp;A855),0)))</f>
        <v/>
      </c>
      <c r="L855" s="8" t="str">
        <f>IF(A855="","",IF(COUNTIF(TOther[Frequency],$L$1)=0,0,IF(A855=(A855-DAY(A855)+1+3*7-WEEKDAY(A855-DAY(A855)+8-4,1)),SUMIFS(TOther[Amount],TOther[Frequency],$L$1,TOther[Start Date],"&lt;="&amp;$A855,TOther[End Date Calc],"&gt;="&amp;A855),0)))</f>
        <v/>
      </c>
      <c r="M855" s="8" t="str">
        <f>IF(A855="","",IF(COUNTIF(TOther[Frequency],$M$1)=0,0,IF(A855=(A855-DAY(A855)+1+4*7-WEEKDAY(A855-DAY(A855)+8-4,1)),SUMIFS(TOther[Amount],TOther[Frequency],$M$1,TOther[Start Date],"&lt;="&amp;$A855,TOther[End Date Calc],"&gt;="&amp;A855),0)))</f>
        <v/>
      </c>
      <c r="N855" s="8" t="str" cm="1">
        <f t="array" ref="N855">IF(A855="","",IF(COUNTIF(TOther[Frequency],$N$1)=0,0,SUMPRODUCT(--(IFERROR(MOD(A855-TOther[Start Date],28),1)=0),--(TOther[Frequency]=$N$1),--(TOther[Start Date]&lt;=A855),--(TOther[End Date Calc]&gt;=A855),TOther[Amount])))</f>
        <v/>
      </c>
      <c r="O855" s="8" t="str" cm="1">
        <f t="array" ref="O855">IF(A855="","",IF(COUNTIF(TOther[Frequency],$O$1)=0,0,SUMPRODUCT(--(IFERROR(MOD(A855-TOther[Start Date],42),1)=0),--(TOther[Frequency]=$O$1),--(TOther[Start Date]&lt;=A855),--(TOther[End Date Calc]&gt;=A855),TOther[Amount])))</f>
        <v/>
      </c>
      <c r="P855" s="8" t="str" cm="1">
        <f t="array" ref="P855">IF(A855="","",IF(COUNTIF(TOther[Frequency],$P$1)=0,0,SUMPRODUCT(--(IFERROR(MOD(A855-TOther[Start Date],56),1)=0),--(TOther[Frequency]=$P$1),--(TOther[Start Date]&lt;=A855),--(TOther[End Date Calc]&gt;=A855),TOther[Amount])))</f>
        <v/>
      </c>
      <c r="Q855" s="8" t="str">
        <f>IF(A855="","",IF(COUNTIF(TOther[Frequency],$Q$1)=0,0,IF(B855="N",SUMIFS(TOther[Amount],TOther[Frequency],$Q$1,TOther[Start Date],"&lt;="&amp;$A855,TOther[End Date Calc],"&gt;="&amp;A855,TOther[Start Day],DAY(A855)),SUMIFS(TOther[Amount],TOther[Frequency],$Q$1,TOther[Start Date],"&lt;="&amp;$A855,TOther[End Date Calc],"&gt;="&amp;A855,TOther[Start Day],"&gt;="&amp;DAY(A855)))))</f>
        <v/>
      </c>
      <c r="R855" s="8" t="str" cm="1">
        <f t="array" ref="R855">IF(A855="","",IF(COUNTIF(TOther[Frequency],R$1)=0,0,SUMPRODUCT(--(TOther[Frequency]=R$1),--(TOther[Start Date]&lt;=A855),--(TOther[End Date Calc]&gt;=A855),IF(B855="N",--(TOther[Start Day]=DAY(A855)),--(TOther[Start Day]&gt;=DAY(A855))),--(IFERROR(MOD(TOther[Start Month]-MONTH(A855)+2,2),1)=0),TOther[Amount])))</f>
        <v/>
      </c>
      <c r="S855" s="8" t="str" cm="1">
        <f t="array" ref="S855">IF(A855="","",IF(COUNTIF(TOther[Frequency],S$1)=0,0,SUMPRODUCT(--(TOther[Frequency]=S$1),--(TOther[Start Date]&lt;=A855),--(TOther[End Date Calc]&gt;=A855),IF(B855="N",--(TOther[Start Day]=DAY(A855)),--(TOther[Start Day]&gt;=DAY(A855))),--(IFERROR(MOD(TOther[Start Month]-MONTH(A855)+3,3),1)=0),TOther[Amount])))</f>
        <v/>
      </c>
      <c r="T855" s="8" t="str" cm="1">
        <f t="array" ref="T855">IF($A855="","",IF(COUNTIF(TOther[Frequency],T$1)=0,0,SUMPRODUCT(--(TOther[Frequency]=T$1),--(TOther[Start Date]&lt;=$A855),--(TOther[End Date Calc]&gt;=$A855),IF($B855="N",--(TOther[Start Day]=DAY($A855)),--(TOther[Start Day]&gt;=DAY($A855))),--(IFERROR(MOD(TOther[Start Month]-MONTH($A855)+4,4),1)=0),TOther[Amount])))</f>
        <v/>
      </c>
      <c r="U855" s="8" t="str" cm="1">
        <f t="array" ref="U855">IF(A855="","",IF(COUNTIF(TOther[Frequency],$U$1)=0,0,SUMPRODUCT(--(TOther[Frequency]=$U$1),--(TOther[Start Date]&lt;=A855),--(TOther[End Date Calc]&gt;=A855),IF(B855="N",--(TOther[Start Day]=DAY(A855)),--(TOther[Start Day]&gt;=DAY(A855))),--(IFERROR(MOD(TOther[Start Month]-MONTH(A855)+6,6),1)=0),TOther[Amount])))</f>
        <v/>
      </c>
      <c r="V855" s="8" t="str" cm="1">
        <f t="array" ref="V855">IF(A855="","",IF(COUNTIF(TOther[Frequency],$V$1)=0,0,SUMPRODUCT(--(TOther[Frequency]=$V$1),--(TOther[Start Date]&lt;=A855),--(TOther[End Date Calc]&gt;=A855),IF(B855="N",--(TOther[Start Day]=DAY(A855)),--(TOther[Start Day]&gt;=DAY(A855))),--(IFERROR(MOD(TOther[Start Month]-MONTH(A855)+12,12),1)=0),TOther[Amount])))</f>
        <v/>
      </c>
      <c r="W855" s="8" t="str">
        <f>IF(A855="","",SUMIFS(TOther[Amount],TOther[Start Date],A855,TOther[Frequency],$W$1))</f>
        <v/>
      </c>
      <c r="X855" s="9" t="str">
        <f t="shared" si="65"/>
        <v/>
      </c>
      <c r="Y855" s="9" t="str">
        <f t="shared" si="69"/>
        <v/>
      </c>
      <c r="Z855" s="8" t="str" cm="1">
        <f t="array" ref="Z855">IF(A855="","",IF(COUNTIF('2) Income'!$D$13:$D$32,"Weekly")=0,0,SUMPRODUCT(--(IFERROR(MOD(A855-'2) Income'!$F$13:$F$32,7),1)=0),--('2) Income'!$D$13:$D$32="Weekly"),--('2) Income'!$F$13:$F$32&lt;=A855),'2) Income'!$E$13:$E$32)))</f>
        <v/>
      </c>
      <c r="AA855" s="8" t="str" cm="1">
        <f t="array" ref="AA855">IF(A855="","",IF(COUNTIF('2) Income'!$D$13:$D$32,"Every Other Week")=0,0,SUMPRODUCT(--(IFERROR(MOD(A855-'2) Income'!$F$13:$F$32,14),1)=0),--('2) Income'!$D$13:$D$32="Every Other Week"),--('2) Income'!$F$13:$F$32&lt;=A855),'2) Income'!$E$13:$E$32)))</f>
        <v/>
      </c>
      <c r="AB855" s="8" t="str">
        <f>IF(A855="","",IF(COUNTIF('2) Income'!$D$13:$D$32,"1st and 15th")=0,0,IF(OR(DAY(A855)=1,DAY(A855)=15),SUMIFS('2) Income'!$E$13:$E$32,'2) Income'!$D$13:$D$32,"1st and 15th",'2) Income'!$F$13:$F$32,"&lt;="&amp;$A855),0)))</f>
        <v/>
      </c>
      <c r="AC855" s="8" t="str">
        <f>IF(A855="","",IF(COUNTIF('2) Income'!$D$13:$D$32,"2nd Wednesday")=0,0,IF(A855=(A855-DAY(A855)+1+2*7-WEEKDAY(A855-DAY(A855)+8-4,1)),SUMIFS('2) Income'!$E$13:$E$32,'2) Income'!$D$13:$D$32,"2nd Wednesday",'2) Income'!$F$13:$F$32,"&lt;="&amp;$A855),0)))</f>
        <v/>
      </c>
      <c r="AD855" s="8" t="str">
        <f>IF(A855="","",IF(COUNTIF('2) Income'!$D$13:$D$32,"3rd Wednesday")=0,0,IF(A855=(A855-DAY(A855)+1+3*7-WEEKDAY(A855-DAY(A855)+8-4,1)),SUMIFS('2) Income'!$E$13:$E$32,'2) Income'!$D$13:$D$32,"3rd Wednesday",'2) Income'!$F$13:$F$32,"&lt;="&amp;$A855),0)))</f>
        <v/>
      </c>
      <c r="AE855" s="8" t="str">
        <f>IF(A855="","",IF(COUNTIF('2) Income'!$D$13:$D$32,"4th Wednesday")=0,0,IF(A855=(A855-DAY(A855)+1+4*7-WEEKDAY(A855-DAY(A855)+8-4,1)),SUMIFS('2) Income'!$E$13:$E$32,'2) Income'!$D$13:$D$32,"4th Wednesday",'2) Income'!$F$13:$F$32,"&lt;="&amp;$A855),0)))</f>
        <v/>
      </c>
      <c r="AF855" s="8" t="str" cm="1">
        <f t="array" ref="AF855">IF(A855="","",IF(COUNTIF('2) Income'!$D$13:$D$32,"Every 4 Weeks")=0,0,SUMPRODUCT(--(IFERROR(MOD(A855-'2) Income'!$F$13:$F$32,28),1)=0),--('2) Income'!$D$13:$D$32="Every 4 Weeks"),--('2) Income'!$F$13:$F$32&lt;=A855),'2) Income'!$E$13:$E$32)))</f>
        <v/>
      </c>
      <c r="AG855" s="8" t="str">
        <f>IF(A855="","",IF(COUNTIF('2) Income'!$D$13:$D$32,"Monthly")=0,0,IF(B855="N",SUMIFS('2) Income'!$E$13:$E$32,'2) Income'!$D$13:$D$32,"monthly",'2) Income'!$F$13:$F$32,"&lt;="&amp;$A855,'2) Income'!$I$13:$I$32,DAY(A855)),SUMIFS('2) Income'!$E$13:$E$32,'2) Income'!$D$13:$D$32,"monthly",'2) Income'!$F$13:$F$32,"&lt;="&amp;$A855,'2) Income'!$I$13:$I$32,"&gt;="&amp;DAY(A855)))))</f>
        <v/>
      </c>
      <c r="AH855" s="8" t="str" cm="1">
        <f t="array" ref="AH855">IF(A855="","",IF(COUNTIF('2) Income'!$D$13:$D$32,"Yearly")=0,0,SUMPRODUCT(--('2) Income'!$D$13:$D$32="Yearly"),--('2) Income'!$F$13:$F$32&lt;=A855),IF(B855="N",--('2) Income'!$I$13:$I$32=DAY(A855)),--('2) Income'!$I$13:$I$32&gt;=DAY(A855))),--(IFERROR(MOD('2) Income'!$H$13:$H$32-MONTH(A855)+12,12),1)=0),'2) Income'!$E$13:$E$32)))</f>
        <v/>
      </c>
      <c r="AI855" s="8" t="str">
        <f>IF(A855="","",IF(COUNTIF('2) Income'!$D$13:$D$32,"one-time")=0,0,SUMIFS('2) Income'!$E$13:$E$32,'2) Income'!$D$13:$D$32,"one-time",'2) Income'!$F$13:$F$32,"="&amp;$A855)))</f>
        <v/>
      </c>
      <c r="AJ855" s="9" t="str">
        <f t="shared" si="66"/>
        <v/>
      </c>
    </row>
    <row r="856" spans="1:36">
      <c r="A856" s="7" t="str">
        <f>IF(A855="","",IF(A855+1&lt;='1) Period'!$E$21,A855+1,""))</f>
        <v/>
      </c>
      <c r="B856" s="7" t="e">
        <f t="shared" si="67"/>
        <v>#VALUE!</v>
      </c>
      <c r="C856" t="e">
        <f t="shared" si="68"/>
        <v>#VALUE!</v>
      </c>
      <c r="D856" s="8" t="str">
        <f>IF(A856="","",IF(TEXT(A856,"dddd")='4) Happy Money'!$E$23,WAllowance,0))</f>
        <v/>
      </c>
      <c r="E856" s="8" t="str">
        <f>IF(A856="","",IF(B856="N",SUMIF(TMonthly[Day of the Month],DAY(A856),TMonthly[Amount]),SUMIF(TMonthly[Day of the Month],"&gt;="&amp;DAY(A856),TMonthly[Amount])))</f>
        <v/>
      </c>
      <c r="F856" s="8" t="str" cm="1">
        <f t="array" ref="F856">IF(A856="","",SUMPRODUCT(--(TYearly[Due Date]&lt;=A856),IF(B856="N",--(TYearly[Day]=DAY(A856)),--(TYearly[Day]&gt;=DAY(A856))),--(IFERROR(MOD(TYearly[Month]-MONTH(A856)+12,12),1)=0),TYearly[Amount]))</f>
        <v/>
      </c>
      <c r="G856" s="8" t="str">
        <f>IF(A856="","",SUMIF(TOneTime[Due Date],A856,TOneTime[Amount]))</f>
        <v/>
      </c>
      <c r="H856" s="8" t="str" cm="1">
        <f t="array" ref="H856">IF(A856="","",IF(COUNTIF(TOther[Frequency],$H$1)=0,0,SUMPRODUCT(--(IFERROR(MOD(A856-TOther[Start Date],7),1)=0),--(TOther[Frequency]=$H$1),--(TOther[Start Date]&lt;=A856),--(TOther[End Date Calc]&gt;=A856),TOther[Amount])))</f>
        <v/>
      </c>
      <c r="I856" s="8" t="str" cm="1">
        <f t="array" ref="I856">IF(A856="","",IF(COUNTIF(TOther[Frequency],$I$1)=0,0,SUMPRODUCT(--(IFERROR(MOD(A856-TOther[Start Date],14),1)=0),--(TOther[Frequency]=$I$1),--(TOther[Start Date]&lt;=A856),--(TOther[End Date Calc]&gt;=A856),TOther[Amount])))</f>
        <v/>
      </c>
      <c r="J856" s="8" t="str">
        <f>IF(A856="","",IF(COUNTIF(TOther[Frequency],$J$1)=0,0,IF(OR(DAY(A856)=1,DAY(A856)=15),SUMIFS(TOther[Amount],TOther[Frequency],$J$1,TOther[Start Date],"&lt;="&amp;$A856,TOther[End Date Calc],"&gt;="&amp;A856),0)))</f>
        <v/>
      </c>
      <c r="K856" s="8" t="str">
        <f>IF(A856="","",IF(COUNTIF(TOther[Frequency],$K$1)=0,0,IF(A856=(A856-DAY(A856)+1+2*7-WEEKDAY(A856-DAY(A856)+8-4,1)),SUMIFS(TOther[Amount],TOther[Frequency],$K$1,TOther[Start Date],"&lt;="&amp;$A856,TOther[End Date Calc],"&gt;="&amp;A856),0)))</f>
        <v/>
      </c>
      <c r="L856" s="8" t="str">
        <f>IF(A856="","",IF(COUNTIF(TOther[Frequency],$L$1)=0,0,IF(A856=(A856-DAY(A856)+1+3*7-WEEKDAY(A856-DAY(A856)+8-4,1)),SUMIFS(TOther[Amount],TOther[Frequency],$L$1,TOther[Start Date],"&lt;="&amp;$A856,TOther[End Date Calc],"&gt;="&amp;A856),0)))</f>
        <v/>
      </c>
      <c r="M856" s="8" t="str">
        <f>IF(A856="","",IF(COUNTIF(TOther[Frequency],$M$1)=0,0,IF(A856=(A856-DAY(A856)+1+4*7-WEEKDAY(A856-DAY(A856)+8-4,1)),SUMIFS(TOther[Amount],TOther[Frequency],$M$1,TOther[Start Date],"&lt;="&amp;$A856,TOther[End Date Calc],"&gt;="&amp;A856),0)))</f>
        <v/>
      </c>
      <c r="N856" s="8" t="str" cm="1">
        <f t="array" ref="N856">IF(A856="","",IF(COUNTIF(TOther[Frequency],$N$1)=0,0,SUMPRODUCT(--(IFERROR(MOD(A856-TOther[Start Date],28),1)=0),--(TOther[Frequency]=$N$1),--(TOther[Start Date]&lt;=A856),--(TOther[End Date Calc]&gt;=A856),TOther[Amount])))</f>
        <v/>
      </c>
      <c r="O856" s="8" t="str" cm="1">
        <f t="array" ref="O856">IF(A856="","",IF(COUNTIF(TOther[Frequency],$O$1)=0,0,SUMPRODUCT(--(IFERROR(MOD(A856-TOther[Start Date],42),1)=0),--(TOther[Frequency]=$O$1),--(TOther[Start Date]&lt;=A856),--(TOther[End Date Calc]&gt;=A856),TOther[Amount])))</f>
        <v/>
      </c>
      <c r="P856" s="8" t="str" cm="1">
        <f t="array" ref="P856">IF(A856="","",IF(COUNTIF(TOther[Frequency],$P$1)=0,0,SUMPRODUCT(--(IFERROR(MOD(A856-TOther[Start Date],56),1)=0),--(TOther[Frequency]=$P$1),--(TOther[Start Date]&lt;=A856),--(TOther[End Date Calc]&gt;=A856),TOther[Amount])))</f>
        <v/>
      </c>
      <c r="Q856" s="8" t="str">
        <f>IF(A856="","",IF(COUNTIF(TOther[Frequency],$Q$1)=0,0,IF(B856="N",SUMIFS(TOther[Amount],TOther[Frequency],$Q$1,TOther[Start Date],"&lt;="&amp;$A856,TOther[End Date Calc],"&gt;="&amp;A856,TOther[Start Day],DAY(A856)),SUMIFS(TOther[Amount],TOther[Frequency],$Q$1,TOther[Start Date],"&lt;="&amp;$A856,TOther[End Date Calc],"&gt;="&amp;A856,TOther[Start Day],"&gt;="&amp;DAY(A856)))))</f>
        <v/>
      </c>
      <c r="R856" s="8" t="str" cm="1">
        <f t="array" ref="R856">IF(A856="","",IF(COUNTIF(TOther[Frequency],R$1)=0,0,SUMPRODUCT(--(TOther[Frequency]=R$1),--(TOther[Start Date]&lt;=A856),--(TOther[End Date Calc]&gt;=A856),IF(B856="N",--(TOther[Start Day]=DAY(A856)),--(TOther[Start Day]&gt;=DAY(A856))),--(IFERROR(MOD(TOther[Start Month]-MONTH(A856)+2,2),1)=0),TOther[Amount])))</f>
        <v/>
      </c>
      <c r="S856" s="8" t="str" cm="1">
        <f t="array" ref="S856">IF(A856="","",IF(COUNTIF(TOther[Frequency],S$1)=0,0,SUMPRODUCT(--(TOther[Frequency]=S$1),--(TOther[Start Date]&lt;=A856),--(TOther[End Date Calc]&gt;=A856),IF(B856="N",--(TOther[Start Day]=DAY(A856)),--(TOther[Start Day]&gt;=DAY(A856))),--(IFERROR(MOD(TOther[Start Month]-MONTH(A856)+3,3),1)=0),TOther[Amount])))</f>
        <v/>
      </c>
      <c r="T856" s="8" t="str" cm="1">
        <f t="array" ref="T856">IF($A856="","",IF(COUNTIF(TOther[Frequency],T$1)=0,0,SUMPRODUCT(--(TOther[Frequency]=T$1),--(TOther[Start Date]&lt;=$A856),--(TOther[End Date Calc]&gt;=$A856),IF($B856="N",--(TOther[Start Day]=DAY($A856)),--(TOther[Start Day]&gt;=DAY($A856))),--(IFERROR(MOD(TOther[Start Month]-MONTH($A856)+4,4),1)=0),TOther[Amount])))</f>
        <v/>
      </c>
      <c r="U856" s="8" t="str" cm="1">
        <f t="array" ref="U856">IF(A856="","",IF(COUNTIF(TOther[Frequency],$U$1)=0,0,SUMPRODUCT(--(TOther[Frequency]=$U$1),--(TOther[Start Date]&lt;=A856),--(TOther[End Date Calc]&gt;=A856),IF(B856="N",--(TOther[Start Day]=DAY(A856)),--(TOther[Start Day]&gt;=DAY(A856))),--(IFERROR(MOD(TOther[Start Month]-MONTH(A856)+6,6),1)=0),TOther[Amount])))</f>
        <v/>
      </c>
      <c r="V856" s="8" t="str" cm="1">
        <f t="array" ref="V856">IF(A856="","",IF(COUNTIF(TOther[Frequency],$V$1)=0,0,SUMPRODUCT(--(TOther[Frequency]=$V$1),--(TOther[Start Date]&lt;=A856),--(TOther[End Date Calc]&gt;=A856),IF(B856="N",--(TOther[Start Day]=DAY(A856)),--(TOther[Start Day]&gt;=DAY(A856))),--(IFERROR(MOD(TOther[Start Month]-MONTH(A856)+12,12),1)=0),TOther[Amount])))</f>
        <v/>
      </c>
      <c r="W856" s="8" t="str">
        <f>IF(A856="","",SUMIFS(TOther[Amount],TOther[Start Date],A856,TOther[Frequency],$W$1))</f>
        <v/>
      </c>
      <c r="X856" s="9" t="str">
        <f t="shared" si="65"/>
        <v/>
      </c>
      <c r="Y856" s="9" t="str">
        <f t="shared" si="69"/>
        <v/>
      </c>
      <c r="Z856" s="8" t="str" cm="1">
        <f t="array" ref="Z856">IF(A856="","",IF(COUNTIF('2) Income'!$D$13:$D$32,"Weekly")=0,0,SUMPRODUCT(--(IFERROR(MOD(A856-'2) Income'!$F$13:$F$32,7),1)=0),--('2) Income'!$D$13:$D$32="Weekly"),--('2) Income'!$F$13:$F$32&lt;=A856),'2) Income'!$E$13:$E$32)))</f>
        <v/>
      </c>
      <c r="AA856" s="8" t="str" cm="1">
        <f t="array" ref="AA856">IF(A856="","",IF(COUNTIF('2) Income'!$D$13:$D$32,"Every Other Week")=0,0,SUMPRODUCT(--(IFERROR(MOD(A856-'2) Income'!$F$13:$F$32,14),1)=0),--('2) Income'!$D$13:$D$32="Every Other Week"),--('2) Income'!$F$13:$F$32&lt;=A856),'2) Income'!$E$13:$E$32)))</f>
        <v/>
      </c>
      <c r="AB856" s="8" t="str">
        <f>IF(A856="","",IF(COUNTIF('2) Income'!$D$13:$D$32,"1st and 15th")=0,0,IF(OR(DAY(A856)=1,DAY(A856)=15),SUMIFS('2) Income'!$E$13:$E$32,'2) Income'!$D$13:$D$32,"1st and 15th",'2) Income'!$F$13:$F$32,"&lt;="&amp;$A856),0)))</f>
        <v/>
      </c>
      <c r="AC856" s="8" t="str">
        <f>IF(A856="","",IF(COUNTIF('2) Income'!$D$13:$D$32,"2nd Wednesday")=0,0,IF(A856=(A856-DAY(A856)+1+2*7-WEEKDAY(A856-DAY(A856)+8-4,1)),SUMIFS('2) Income'!$E$13:$E$32,'2) Income'!$D$13:$D$32,"2nd Wednesday",'2) Income'!$F$13:$F$32,"&lt;="&amp;$A856),0)))</f>
        <v/>
      </c>
      <c r="AD856" s="8" t="str">
        <f>IF(A856="","",IF(COUNTIF('2) Income'!$D$13:$D$32,"3rd Wednesday")=0,0,IF(A856=(A856-DAY(A856)+1+3*7-WEEKDAY(A856-DAY(A856)+8-4,1)),SUMIFS('2) Income'!$E$13:$E$32,'2) Income'!$D$13:$D$32,"3rd Wednesday",'2) Income'!$F$13:$F$32,"&lt;="&amp;$A856),0)))</f>
        <v/>
      </c>
      <c r="AE856" s="8" t="str">
        <f>IF(A856="","",IF(COUNTIF('2) Income'!$D$13:$D$32,"4th Wednesday")=0,0,IF(A856=(A856-DAY(A856)+1+4*7-WEEKDAY(A856-DAY(A856)+8-4,1)),SUMIFS('2) Income'!$E$13:$E$32,'2) Income'!$D$13:$D$32,"4th Wednesday",'2) Income'!$F$13:$F$32,"&lt;="&amp;$A856),0)))</f>
        <v/>
      </c>
      <c r="AF856" s="8" t="str" cm="1">
        <f t="array" ref="AF856">IF(A856="","",IF(COUNTIF('2) Income'!$D$13:$D$32,"Every 4 Weeks")=0,0,SUMPRODUCT(--(IFERROR(MOD(A856-'2) Income'!$F$13:$F$32,28),1)=0),--('2) Income'!$D$13:$D$32="Every 4 Weeks"),--('2) Income'!$F$13:$F$32&lt;=A856),'2) Income'!$E$13:$E$32)))</f>
        <v/>
      </c>
      <c r="AG856" s="8" t="str">
        <f>IF(A856="","",IF(COUNTIF('2) Income'!$D$13:$D$32,"Monthly")=0,0,IF(B856="N",SUMIFS('2) Income'!$E$13:$E$32,'2) Income'!$D$13:$D$32,"monthly",'2) Income'!$F$13:$F$32,"&lt;="&amp;$A856,'2) Income'!$I$13:$I$32,DAY(A856)),SUMIFS('2) Income'!$E$13:$E$32,'2) Income'!$D$13:$D$32,"monthly",'2) Income'!$F$13:$F$32,"&lt;="&amp;$A856,'2) Income'!$I$13:$I$32,"&gt;="&amp;DAY(A856)))))</f>
        <v/>
      </c>
      <c r="AH856" s="8" t="str" cm="1">
        <f t="array" ref="AH856">IF(A856="","",IF(COUNTIF('2) Income'!$D$13:$D$32,"Yearly")=0,0,SUMPRODUCT(--('2) Income'!$D$13:$D$32="Yearly"),--('2) Income'!$F$13:$F$32&lt;=A856),IF(B856="N",--('2) Income'!$I$13:$I$32=DAY(A856)),--('2) Income'!$I$13:$I$32&gt;=DAY(A856))),--(IFERROR(MOD('2) Income'!$H$13:$H$32-MONTH(A856)+12,12),1)=0),'2) Income'!$E$13:$E$32)))</f>
        <v/>
      </c>
      <c r="AI856" s="8" t="str">
        <f>IF(A856="","",IF(COUNTIF('2) Income'!$D$13:$D$32,"one-time")=0,0,SUMIFS('2) Income'!$E$13:$E$32,'2) Income'!$D$13:$D$32,"one-time",'2) Income'!$F$13:$F$32,"="&amp;$A856)))</f>
        <v/>
      </c>
      <c r="AJ856" s="9" t="str">
        <f t="shared" si="66"/>
        <v/>
      </c>
    </row>
    <row r="857" spans="1:36">
      <c r="A857" s="7" t="str">
        <f>IF(A856="","",IF(A856+1&lt;='1) Period'!$E$21,A856+1,""))</f>
        <v/>
      </c>
      <c r="B857" s="7" t="e">
        <f t="shared" si="67"/>
        <v>#VALUE!</v>
      </c>
      <c r="C857" t="e">
        <f t="shared" si="68"/>
        <v>#VALUE!</v>
      </c>
      <c r="D857" s="8" t="str">
        <f>IF(A857="","",IF(TEXT(A857,"dddd")='4) Happy Money'!$E$23,WAllowance,0))</f>
        <v/>
      </c>
      <c r="E857" s="8" t="str">
        <f>IF(A857="","",IF(B857="N",SUMIF(TMonthly[Day of the Month],DAY(A857),TMonthly[Amount]),SUMIF(TMonthly[Day of the Month],"&gt;="&amp;DAY(A857),TMonthly[Amount])))</f>
        <v/>
      </c>
      <c r="F857" s="8" t="str" cm="1">
        <f t="array" ref="F857">IF(A857="","",SUMPRODUCT(--(TYearly[Due Date]&lt;=A857),IF(B857="N",--(TYearly[Day]=DAY(A857)),--(TYearly[Day]&gt;=DAY(A857))),--(IFERROR(MOD(TYearly[Month]-MONTH(A857)+12,12),1)=0),TYearly[Amount]))</f>
        <v/>
      </c>
      <c r="G857" s="8" t="str">
        <f>IF(A857="","",SUMIF(TOneTime[Due Date],A857,TOneTime[Amount]))</f>
        <v/>
      </c>
      <c r="H857" s="8" t="str" cm="1">
        <f t="array" ref="H857">IF(A857="","",IF(COUNTIF(TOther[Frequency],$H$1)=0,0,SUMPRODUCT(--(IFERROR(MOD(A857-TOther[Start Date],7),1)=0),--(TOther[Frequency]=$H$1),--(TOther[Start Date]&lt;=A857),--(TOther[End Date Calc]&gt;=A857),TOther[Amount])))</f>
        <v/>
      </c>
      <c r="I857" s="8" t="str" cm="1">
        <f t="array" ref="I857">IF(A857="","",IF(COUNTIF(TOther[Frequency],$I$1)=0,0,SUMPRODUCT(--(IFERROR(MOD(A857-TOther[Start Date],14),1)=0),--(TOther[Frequency]=$I$1),--(TOther[Start Date]&lt;=A857),--(TOther[End Date Calc]&gt;=A857),TOther[Amount])))</f>
        <v/>
      </c>
      <c r="J857" s="8" t="str">
        <f>IF(A857="","",IF(COUNTIF(TOther[Frequency],$J$1)=0,0,IF(OR(DAY(A857)=1,DAY(A857)=15),SUMIFS(TOther[Amount],TOther[Frequency],$J$1,TOther[Start Date],"&lt;="&amp;$A857,TOther[End Date Calc],"&gt;="&amp;A857),0)))</f>
        <v/>
      </c>
      <c r="K857" s="8" t="str">
        <f>IF(A857="","",IF(COUNTIF(TOther[Frequency],$K$1)=0,0,IF(A857=(A857-DAY(A857)+1+2*7-WEEKDAY(A857-DAY(A857)+8-4,1)),SUMIFS(TOther[Amount],TOther[Frequency],$K$1,TOther[Start Date],"&lt;="&amp;$A857,TOther[End Date Calc],"&gt;="&amp;A857),0)))</f>
        <v/>
      </c>
      <c r="L857" s="8" t="str">
        <f>IF(A857="","",IF(COUNTIF(TOther[Frequency],$L$1)=0,0,IF(A857=(A857-DAY(A857)+1+3*7-WEEKDAY(A857-DAY(A857)+8-4,1)),SUMIFS(TOther[Amount],TOther[Frequency],$L$1,TOther[Start Date],"&lt;="&amp;$A857,TOther[End Date Calc],"&gt;="&amp;A857),0)))</f>
        <v/>
      </c>
      <c r="M857" s="8" t="str">
        <f>IF(A857="","",IF(COUNTIF(TOther[Frequency],$M$1)=0,0,IF(A857=(A857-DAY(A857)+1+4*7-WEEKDAY(A857-DAY(A857)+8-4,1)),SUMIFS(TOther[Amount],TOther[Frequency],$M$1,TOther[Start Date],"&lt;="&amp;$A857,TOther[End Date Calc],"&gt;="&amp;A857),0)))</f>
        <v/>
      </c>
      <c r="N857" s="8" t="str" cm="1">
        <f t="array" ref="N857">IF(A857="","",IF(COUNTIF(TOther[Frequency],$N$1)=0,0,SUMPRODUCT(--(IFERROR(MOD(A857-TOther[Start Date],28),1)=0),--(TOther[Frequency]=$N$1),--(TOther[Start Date]&lt;=A857),--(TOther[End Date Calc]&gt;=A857),TOther[Amount])))</f>
        <v/>
      </c>
      <c r="O857" s="8" t="str" cm="1">
        <f t="array" ref="O857">IF(A857="","",IF(COUNTIF(TOther[Frequency],$O$1)=0,0,SUMPRODUCT(--(IFERROR(MOD(A857-TOther[Start Date],42),1)=0),--(TOther[Frequency]=$O$1),--(TOther[Start Date]&lt;=A857),--(TOther[End Date Calc]&gt;=A857),TOther[Amount])))</f>
        <v/>
      </c>
      <c r="P857" s="8" t="str" cm="1">
        <f t="array" ref="P857">IF(A857="","",IF(COUNTIF(TOther[Frequency],$P$1)=0,0,SUMPRODUCT(--(IFERROR(MOD(A857-TOther[Start Date],56),1)=0),--(TOther[Frequency]=$P$1),--(TOther[Start Date]&lt;=A857),--(TOther[End Date Calc]&gt;=A857),TOther[Amount])))</f>
        <v/>
      </c>
      <c r="Q857" s="8" t="str">
        <f>IF(A857="","",IF(COUNTIF(TOther[Frequency],$Q$1)=0,0,IF(B857="N",SUMIFS(TOther[Amount],TOther[Frequency],$Q$1,TOther[Start Date],"&lt;="&amp;$A857,TOther[End Date Calc],"&gt;="&amp;A857,TOther[Start Day],DAY(A857)),SUMIFS(TOther[Amount],TOther[Frequency],$Q$1,TOther[Start Date],"&lt;="&amp;$A857,TOther[End Date Calc],"&gt;="&amp;A857,TOther[Start Day],"&gt;="&amp;DAY(A857)))))</f>
        <v/>
      </c>
      <c r="R857" s="8" t="str" cm="1">
        <f t="array" ref="R857">IF(A857="","",IF(COUNTIF(TOther[Frequency],R$1)=0,0,SUMPRODUCT(--(TOther[Frequency]=R$1),--(TOther[Start Date]&lt;=A857),--(TOther[End Date Calc]&gt;=A857),IF(B857="N",--(TOther[Start Day]=DAY(A857)),--(TOther[Start Day]&gt;=DAY(A857))),--(IFERROR(MOD(TOther[Start Month]-MONTH(A857)+2,2),1)=0),TOther[Amount])))</f>
        <v/>
      </c>
      <c r="S857" s="8" t="str" cm="1">
        <f t="array" ref="S857">IF(A857="","",IF(COUNTIF(TOther[Frequency],S$1)=0,0,SUMPRODUCT(--(TOther[Frequency]=S$1),--(TOther[Start Date]&lt;=A857),--(TOther[End Date Calc]&gt;=A857),IF(B857="N",--(TOther[Start Day]=DAY(A857)),--(TOther[Start Day]&gt;=DAY(A857))),--(IFERROR(MOD(TOther[Start Month]-MONTH(A857)+3,3),1)=0),TOther[Amount])))</f>
        <v/>
      </c>
      <c r="T857" s="8" t="str" cm="1">
        <f t="array" ref="T857">IF($A857="","",IF(COUNTIF(TOther[Frequency],T$1)=0,0,SUMPRODUCT(--(TOther[Frequency]=T$1),--(TOther[Start Date]&lt;=$A857),--(TOther[End Date Calc]&gt;=$A857),IF($B857="N",--(TOther[Start Day]=DAY($A857)),--(TOther[Start Day]&gt;=DAY($A857))),--(IFERROR(MOD(TOther[Start Month]-MONTH($A857)+4,4),1)=0),TOther[Amount])))</f>
        <v/>
      </c>
      <c r="U857" s="8" t="str" cm="1">
        <f t="array" ref="U857">IF(A857="","",IF(COUNTIF(TOther[Frequency],$U$1)=0,0,SUMPRODUCT(--(TOther[Frequency]=$U$1),--(TOther[Start Date]&lt;=A857),--(TOther[End Date Calc]&gt;=A857),IF(B857="N",--(TOther[Start Day]=DAY(A857)),--(TOther[Start Day]&gt;=DAY(A857))),--(IFERROR(MOD(TOther[Start Month]-MONTH(A857)+6,6),1)=0),TOther[Amount])))</f>
        <v/>
      </c>
      <c r="V857" s="8" t="str" cm="1">
        <f t="array" ref="V857">IF(A857="","",IF(COUNTIF(TOther[Frequency],$V$1)=0,0,SUMPRODUCT(--(TOther[Frequency]=$V$1),--(TOther[Start Date]&lt;=A857),--(TOther[End Date Calc]&gt;=A857),IF(B857="N",--(TOther[Start Day]=DAY(A857)),--(TOther[Start Day]&gt;=DAY(A857))),--(IFERROR(MOD(TOther[Start Month]-MONTH(A857)+12,12),1)=0),TOther[Amount])))</f>
        <v/>
      </c>
      <c r="W857" s="8" t="str">
        <f>IF(A857="","",SUMIFS(TOther[Amount],TOther[Start Date],A857,TOther[Frequency],$W$1))</f>
        <v/>
      </c>
      <c r="X857" s="9" t="str">
        <f t="shared" si="65"/>
        <v/>
      </c>
      <c r="Y857" s="9" t="str">
        <f t="shared" si="69"/>
        <v/>
      </c>
      <c r="Z857" s="8" t="str" cm="1">
        <f t="array" ref="Z857">IF(A857="","",IF(COUNTIF('2) Income'!$D$13:$D$32,"Weekly")=0,0,SUMPRODUCT(--(IFERROR(MOD(A857-'2) Income'!$F$13:$F$32,7),1)=0),--('2) Income'!$D$13:$D$32="Weekly"),--('2) Income'!$F$13:$F$32&lt;=A857),'2) Income'!$E$13:$E$32)))</f>
        <v/>
      </c>
      <c r="AA857" s="8" t="str" cm="1">
        <f t="array" ref="AA857">IF(A857="","",IF(COUNTIF('2) Income'!$D$13:$D$32,"Every Other Week")=0,0,SUMPRODUCT(--(IFERROR(MOD(A857-'2) Income'!$F$13:$F$32,14),1)=0),--('2) Income'!$D$13:$D$32="Every Other Week"),--('2) Income'!$F$13:$F$32&lt;=A857),'2) Income'!$E$13:$E$32)))</f>
        <v/>
      </c>
      <c r="AB857" s="8" t="str">
        <f>IF(A857="","",IF(COUNTIF('2) Income'!$D$13:$D$32,"1st and 15th")=0,0,IF(OR(DAY(A857)=1,DAY(A857)=15),SUMIFS('2) Income'!$E$13:$E$32,'2) Income'!$D$13:$D$32,"1st and 15th",'2) Income'!$F$13:$F$32,"&lt;="&amp;$A857),0)))</f>
        <v/>
      </c>
      <c r="AC857" s="8" t="str">
        <f>IF(A857="","",IF(COUNTIF('2) Income'!$D$13:$D$32,"2nd Wednesday")=0,0,IF(A857=(A857-DAY(A857)+1+2*7-WEEKDAY(A857-DAY(A857)+8-4,1)),SUMIFS('2) Income'!$E$13:$E$32,'2) Income'!$D$13:$D$32,"2nd Wednesday",'2) Income'!$F$13:$F$32,"&lt;="&amp;$A857),0)))</f>
        <v/>
      </c>
      <c r="AD857" s="8" t="str">
        <f>IF(A857="","",IF(COUNTIF('2) Income'!$D$13:$D$32,"3rd Wednesday")=0,0,IF(A857=(A857-DAY(A857)+1+3*7-WEEKDAY(A857-DAY(A857)+8-4,1)),SUMIFS('2) Income'!$E$13:$E$32,'2) Income'!$D$13:$D$32,"3rd Wednesday",'2) Income'!$F$13:$F$32,"&lt;="&amp;$A857),0)))</f>
        <v/>
      </c>
      <c r="AE857" s="8" t="str">
        <f>IF(A857="","",IF(COUNTIF('2) Income'!$D$13:$D$32,"4th Wednesday")=0,0,IF(A857=(A857-DAY(A857)+1+4*7-WEEKDAY(A857-DAY(A857)+8-4,1)),SUMIFS('2) Income'!$E$13:$E$32,'2) Income'!$D$13:$D$32,"4th Wednesday",'2) Income'!$F$13:$F$32,"&lt;="&amp;$A857),0)))</f>
        <v/>
      </c>
      <c r="AF857" s="8" t="str" cm="1">
        <f t="array" ref="AF857">IF(A857="","",IF(COUNTIF('2) Income'!$D$13:$D$32,"Every 4 Weeks")=0,0,SUMPRODUCT(--(IFERROR(MOD(A857-'2) Income'!$F$13:$F$32,28),1)=0),--('2) Income'!$D$13:$D$32="Every 4 Weeks"),--('2) Income'!$F$13:$F$32&lt;=A857),'2) Income'!$E$13:$E$32)))</f>
        <v/>
      </c>
      <c r="AG857" s="8" t="str">
        <f>IF(A857="","",IF(COUNTIF('2) Income'!$D$13:$D$32,"Monthly")=0,0,IF(B857="N",SUMIFS('2) Income'!$E$13:$E$32,'2) Income'!$D$13:$D$32,"monthly",'2) Income'!$F$13:$F$32,"&lt;="&amp;$A857,'2) Income'!$I$13:$I$32,DAY(A857)),SUMIFS('2) Income'!$E$13:$E$32,'2) Income'!$D$13:$D$32,"monthly",'2) Income'!$F$13:$F$32,"&lt;="&amp;$A857,'2) Income'!$I$13:$I$32,"&gt;="&amp;DAY(A857)))))</f>
        <v/>
      </c>
      <c r="AH857" s="8" t="str" cm="1">
        <f t="array" ref="AH857">IF(A857="","",IF(COUNTIF('2) Income'!$D$13:$D$32,"Yearly")=0,0,SUMPRODUCT(--('2) Income'!$D$13:$D$32="Yearly"),--('2) Income'!$F$13:$F$32&lt;=A857),IF(B857="N",--('2) Income'!$I$13:$I$32=DAY(A857)),--('2) Income'!$I$13:$I$32&gt;=DAY(A857))),--(IFERROR(MOD('2) Income'!$H$13:$H$32-MONTH(A857)+12,12),1)=0),'2) Income'!$E$13:$E$32)))</f>
        <v/>
      </c>
      <c r="AI857" s="8" t="str">
        <f>IF(A857="","",IF(COUNTIF('2) Income'!$D$13:$D$32,"one-time")=0,0,SUMIFS('2) Income'!$E$13:$E$32,'2) Income'!$D$13:$D$32,"one-time",'2) Income'!$F$13:$F$32,"="&amp;$A857)))</f>
        <v/>
      </c>
      <c r="AJ857" s="9" t="str">
        <f t="shared" si="66"/>
        <v/>
      </c>
    </row>
    <row r="858" spans="1:36">
      <c r="A858" s="7" t="str">
        <f>IF(A857="","",IF(A857+1&lt;='1) Period'!$E$21,A857+1,""))</f>
        <v/>
      </c>
      <c r="B858" s="7" t="e">
        <f t="shared" si="67"/>
        <v>#VALUE!</v>
      </c>
      <c r="C858" t="e">
        <f t="shared" si="68"/>
        <v>#VALUE!</v>
      </c>
      <c r="D858" s="8" t="str">
        <f>IF(A858="","",IF(TEXT(A858,"dddd")='4) Happy Money'!$E$23,WAllowance,0))</f>
        <v/>
      </c>
      <c r="E858" s="8" t="str">
        <f>IF(A858="","",IF(B858="N",SUMIF(TMonthly[Day of the Month],DAY(A858),TMonthly[Amount]),SUMIF(TMonthly[Day of the Month],"&gt;="&amp;DAY(A858),TMonthly[Amount])))</f>
        <v/>
      </c>
      <c r="F858" s="8" t="str" cm="1">
        <f t="array" ref="F858">IF(A858="","",SUMPRODUCT(--(TYearly[Due Date]&lt;=A858),IF(B858="N",--(TYearly[Day]=DAY(A858)),--(TYearly[Day]&gt;=DAY(A858))),--(IFERROR(MOD(TYearly[Month]-MONTH(A858)+12,12),1)=0),TYearly[Amount]))</f>
        <v/>
      </c>
      <c r="G858" s="8" t="str">
        <f>IF(A858="","",SUMIF(TOneTime[Due Date],A858,TOneTime[Amount]))</f>
        <v/>
      </c>
      <c r="H858" s="8" t="str" cm="1">
        <f t="array" ref="H858">IF(A858="","",IF(COUNTIF(TOther[Frequency],$H$1)=0,0,SUMPRODUCT(--(IFERROR(MOD(A858-TOther[Start Date],7),1)=0),--(TOther[Frequency]=$H$1),--(TOther[Start Date]&lt;=A858),--(TOther[End Date Calc]&gt;=A858),TOther[Amount])))</f>
        <v/>
      </c>
      <c r="I858" s="8" t="str" cm="1">
        <f t="array" ref="I858">IF(A858="","",IF(COUNTIF(TOther[Frequency],$I$1)=0,0,SUMPRODUCT(--(IFERROR(MOD(A858-TOther[Start Date],14),1)=0),--(TOther[Frequency]=$I$1),--(TOther[Start Date]&lt;=A858),--(TOther[End Date Calc]&gt;=A858),TOther[Amount])))</f>
        <v/>
      </c>
      <c r="J858" s="8" t="str">
        <f>IF(A858="","",IF(COUNTIF(TOther[Frequency],$J$1)=0,0,IF(OR(DAY(A858)=1,DAY(A858)=15),SUMIFS(TOther[Amount],TOther[Frequency],$J$1,TOther[Start Date],"&lt;="&amp;$A858,TOther[End Date Calc],"&gt;="&amp;A858),0)))</f>
        <v/>
      </c>
      <c r="K858" s="8" t="str">
        <f>IF(A858="","",IF(COUNTIF(TOther[Frequency],$K$1)=0,0,IF(A858=(A858-DAY(A858)+1+2*7-WEEKDAY(A858-DAY(A858)+8-4,1)),SUMIFS(TOther[Amount],TOther[Frequency],$K$1,TOther[Start Date],"&lt;="&amp;$A858,TOther[End Date Calc],"&gt;="&amp;A858),0)))</f>
        <v/>
      </c>
      <c r="L858" s="8" t="str">
        <f>IF(A858="","",IF(COUNTIF(TOther[Frequency],$L$1)=0,0,IF(A858=(A858-DAY(A858)+1+3*7-WEEKDAY(A858-DAY(A858)+8-4,1)),SUMIFS(TOther[Amount],TOther[Frequency],$L$1,TOther[Start Date],"&lt;="&amp;$A858,TOther[End Date Calc],"&gt;="&amp;A858),0)))</f>
        <v/>
      </c>
      <c r="M858" s="8" t="str">
        <f>IF(A858="","",IF(COUNTIF(TOther[Frequency],$M$1)=0,0,IF(A858=(A858-DAY(A858)+1+4*7-WEEKDAY(A858-DAY(A858)+8-4,1)),SUMIFS(TOther[Amount],TOther[Frequency],$M$1,TOther[Start Date],"&lt;="&amp;$A858,TOther[End Date Calc],"&gt;="&amp;A858),0)))</f>
        <v/>
      </c>
      <c r="N858" s="8" t="str" cm="1">
        <f t="array" ref="N858">IF(A858="","",IF(COUNTIF(TOther[Frequency],$N$1)=0,0,SUMPRODUCT(--(IFERROR(MOD(A858-TOther[Start Date],28),1)=0),--(TOther[Frequency]=$N$1),--(TOther[Start Date]&lt;=A858),--(TOther[End Date Calc]&gt;=A858),TOther[Amount])))</f>
        <v/>
      </c>
      <c r="O858" s="8" t="str" cm="1">
        <f t="array" ref="O858">IF(A858="","",IF(COUNTIF(TOther[Frequency],$O$1)=0,0,SUMPRODUCT(--(IFERROR(MOD(A858-TOther[Start Date],42),1)=0),--(TOther[Frequency]=$O$1),--(TOther[Start Date]&lt;=A858),--(TOther[End Date Calc]&gt;=A858),TOther[Amount])))</f>
        <v/>
      </c>
      <c r="P858" s="8" t="str" cm="1">
        <f t="array" ref="P858">IF(A858="","",IF(COUNTIF(TOther[Frequency],$P$1)=0,0,SUMPRODUCT(--(IFERROR(MOD(A858-TOther[Start Date],56),1)=0),--(TOther[Frequency]=$P$1),--(TOther[Start Date]&lt;=A858),--(TOther[End Date Calc]&gt;=A858),TOther[Amount])))</f>
        <v/>
      </c>
      <c r="Q858" s="8" t="str">
        <f>IF(A858="","",IF(COUNTIF(TOther[Frequency],$Q$1)=0,0,IF(B858="N",SUMIFS(TOther[Amount],TOther[Frequency],$Q$1,TOther[Start Date],"&lt;="&amp;$A858,TOther[End Date Calc],"&gt;="&amp;A858,TOther[Start Day],DAY(A858)),SUMIFS(TOther[Amount],TOther[Frequency],$Q$1,TOther[Start Date],"&lt;="&amp;$A858,TOther[End Date Calc],"&gt;="&amp;A858,TOther[Start Day],"&gt;="&amp;DAY(A858)))))</f>
        <v/>
      </c>
      <c r="R858" s="8" t="str" cm="1">
        <f t="array" ref="R858">IF(A858="","",IF(COUNTIF(TOther[Frequency],R$1)=0,0,SUMPRODUCT(--(TOther[Frequency]=R$1),--(TOther[Start Date]&lt;=A858),--(TOther[End Date Calc]&gt;=A858),IF(B858="N",--(TOther[Start Day]=DAY(A858)),--(TOther[Start Day]&gt;=DAY(A858))),--(IFERROR(MOD(TOther[Start Month]-MONTH(A858)+2,2),1)=0),TOther[Amount])))</f>
        <v/>
      </c>
      <c r="S858" s="8" t="str" cm="1">
        <f t="array" ref="S858">IF(A858="","",IF(COUNTIF(TOther[Frequency],S$1)=0,0,SUMPRODUCT(--(TOther[Frequency]=S$1),--(TOther[Start Date]&lt;=A858),--(TOther[End Date Calc]&gt;=A858),IF(B858="N",--(TOther[Start Day]=DAY(A858)),--(TOther[Start Day]&gt;=DAY(A858))),--(IFERROR(MOD(TOther[Start Month]-MONTH(A858)+3,3),1)=0),TOther[Amount])))</f>
        <v/>
      </c>
      <c r="T858" s="8" t="str" cm="1">
        <f t="array" ref="T858">IF($A858="","",IF(COUNTIF(TOther[Frequency],T$1)=0,0,SUMPRODUCT(--(TOther[Frequency]=T$1),--(TOther[Start Date]&lt;=$A858),--(TOther[End Date Calc]&gt;=$A858),IF($B858="N",--(TOther[Start Day]=DAY($A858)),--(TOther[Start Day]&gt;=DAY($A858))),--(IFERROR(MOD(TOther[Start Month]-MONTH($A858)+4,4),1)=0),TOther[Amount])))</f>
        <v/>
      </c>
      <c r="U858" s="8" t="str" cm="1">
        <f t="array" ref="U858">IF(A858="","",IF(COUNTIF(TOther[Frequency],$U$1)=0,0,SUMPRODUCT(--(TOther[Frequency]=$U$1),--(TOther[Start Date]&lt;=A858),--(TOther[End Date Calc]&gt;=A858),IF(B858="N",--(TOther[Start Day]=DAY(A858)),--(TOther[Start Day]&gt;=DAY(A858))),--(IFERROR(MOD(TOther[Start Month]-MONTH(A858)+6,6),1)=0),TOther[Amount])))</f>
        <v/>
      </c>
      <c r="V858" s="8" t="str" cm="1">
        <f t="array" ref="V858">IF(A858="","",IF(COUNTIF(TOther[Frequency],$V$1)=0,0,SUMPRODUCT(--(TOther[Frequency]=$V$1),--(TOther[Start Date]&lt;=A858),--(TOther[End Date Calc]&gt;=A858),IF(B858="N",--(TOther[Start Day]=DAY(A858)),--(TOther[Start Day]&gt;=DAY(A858))),--(IFERROR(MOD(TOther[Start Month]-MONTH(A858)+12,12),1)=0),TOther[Amount])))</f>
        <v/>
      </c>
      <c r="W858" s="8" t="str">
        <f>IF(A858="","",SUMIFS(TOther[Amount],TOther[Start Date],A858,TOther[Frequency],$W$1))</f>
        <v/>
      </c>
      <c r="X858" s="9" t="str">
        <f t="shared" si="65"/>
        <v/>
      </c>
      <c r="Y858" s="9" t="str">
        <f t="shared" si="69"/>
        <v/>
      </c>
      <c r="Z858" s="8" t="str" cm="1">
        <f t="array" ref="Z858">IF(A858="","",IF(COUNTIF('2) Income'!$D$13:$D$32,"Weekly")=0,0,SUMPRODUCT(--(IFERROR(MOD(A858-'2) Income'!$F$13:$F$32,7),1)=0),--('2) Income'!$D$13:$D$32="Weekly"),--('2) Income'!$F$13:$F$32&lt;=A858),'2) Income'!$E$13:$E$32)))</f>
        <v/>
      </c>
      <c r="AA858" s="8" t="str" cm="1">
        <f t="array" ref="AA858">IF(A858="","",IF(COUNTIF('2) Income'!$D$13:$D$32,"Every Other Week")=0,0,SUMPRODUCT(--(IFERROR(MOD(A858-'2) Income'!$F$13:$F$32,14),1)=0),--('2) Income'!$D$13:$D$32="Every Other Week"),--('2) Income'!$F$13:$F$32&lt;=A858),'2) Income'!$E$13:$E$32)))</f>
        <v/>
      </c>
      <c r="AB858" s="8" t="str">
        <f>IF(A858="","",IF(COUNTIF('2) Income'!$D$13:$D$32,"1st and 15th")=0,0,IF(OR(DAY(A858)=1,DAY(A858)=15),SUMIFS('2) Income'!$E$13:$E$32,'2) Income'!$D$13:$D$32,"1st and 15th",'2) Income'!$F$13:$F$32,"&lt;="&amp;$A858),0)))</f>
        <v/>
      </c>
      <c r="AC858" s="8" t="str">
        <f>IF(A858="","",IF(COUNTIF('2) Income'!$D$13:$D$32,"2nd Wednesday")=0,0,IF(A858=(A858-DAY(A858)+1+2*7-WEEKDAY(A858-DAY(A858)+8-4,1)),SUMIFS('2) Income'!$E$13:$E$32,'2) Income'!$D$13:$D$32,"2nd Wednesday",'2) Income'!$F$13:$F$32,"&lt;="&amp;$A858),0)))</f>
        <v/>
      </c>
      <c r="AD858" s="8" t="str">
        <f>IF(A858="","",IF(COUNTIF('2) Income'!$D$13:$D$32,"3rd Wednesday")=0,0,IF(A858=(A858-DAY(A858)+1+3*7-WEEKDAY(A858-DAY(A858)+8-4,1)),SUMIFS('2) Income'!$E$13:$E$32,'2) Income'!$D$13:$D$32,"3rd Wednesday",'2) Income'!$F$13:$F$32,"&lt;="&amp;$A858),0)))</f>
        <v/>
      </c>
      <c r="AE858" s="8" t="str">
        <f>IF(A858="","",IF(COUNTIF('2) Income'!$D$13:$D$32,"4th Wednesday")=0,0,IF(A858=(A858-DAY(A858)+1+4*7-WEEKDAY(A858-DAY(A858)+8-4,1)),SUMIFS('2) Income'!$E$13:$E$32,'2) Income'!$D$13:$D$32,"4th Wednesday",'2) Income'!$F$13:$F$32,"&lt;="&amp;$A858),0)))</f>
        <v/>
      </c>
      <c r="AF858" s="8" t="str" cm="1">
        <f t="array" ref="AF858">IF(A858="","",IF(COUNTIF('2) Income'!$D$13:$D$32,"Every 4 Weeks")=0,0,SUMPRODUCT(--(IFERROR(MOD(A858-'2) Income'!$F$13:$F$32,28),1)=0),--('2) Income'!$D$13:$D$32="Every 4 Weeks"),--('2) Income'!$F$13:$F$32&lt;=A858),'2) Income'!$E$13:$E$32)))</f>
        <v/>
      </c>
      <c r="AG858" s="8" t="str">
        <f>IF(A858="","",IF(COUNTIF('2) Income'!$D$13:$D$32,"Monthly")=0,0,IF(B858="N",SUMIFS('2) Income'!$E$13:$E$32,'2) Income'!$D$13:$D$32,"monthly",'2) Income'!$F$13:$F$32,"&lt;="&amp;$A858,'2) Income'!$I$13:$I$32,DAY(A858)),SUMIFS('2) Income'!$E$13:$E$32,'2) Income'!$D$13:$D$32,"monthly",'2) Income'!$F$13:$F$32,"&lt;="&amp;$A858,'2) Income'!$I$13:$I$32,"&gt;="&amp;DAY(A858)))))</f>
        <v/>
      </c>
      <c r="AH858" s="8" t="str" cm="1">
        <f t="array" ref="AH858">IF(A858="","",IF(COUNTIF('2) Income'!$D$13:$D$32,"Yearly")=0,0,SUMPRODUCT(--('2) Income'!$D$13:$D$32="Yearly"),--('2) Income'!$F$13:$F$32&lt;=A858),IF(B858="N",--('2) Income'!$I$13:$I$32=DAY(A858)),--('2) Income'!$I$13:$I$32&gt;=DAY(A858))),--(IFERROR(MOD('2) Income'!$H$13:$H$32-MONTH(A858)+12,12),1)=0),'2) Income'!$E$13:$E$32)))</f>
        <v/>
      </c>
      <c r="AI858" s="8" t="str">
        <f>IF(A858="","",IF(COUNTIF('2) Income'!$D$13:$D$32,"one-time")=0,0,SUMIFS('2) Income'!$E$13:$E$32,'2) Income'!$D$13:$D$32,"one-time",'2) Income'!$F$13:$F$32,"="&amp;$A858)))</f>
        <v/>
      </c>
      <c r="AJ858" s="9" t="str">
        <f t="shared" si="66"/>
        <v/>
      </c>
    </row>
    <row r="859" spans="1:36">
      <c r="A859" s="7" t="str">
        <f>IF(A858="","",IF(A858+1&lt;='1) Period'!$E$21,A858+1,""))</f>
        <v/>
      </c>
      <c r="B859" s="7" t="e">
        <f t="shared" si="67"/>
        <v>#VALUE!</v>
      </c>
      <c r="C859" t="e">
        <f t="shared" si="68"/>
        <v>#VALUE!</v>
      </c>
      <c r="D859" s="8" t="str">
        <f>IF(A859="","",IF(TEXT(A859,"dddd")='4) Happy Money'!$E$23,WAllowance,0))</f>
        <v/>
      </c>
      <c r="E859" s="8" t="str">
        <f>IF(A859="","",IF(B859="N",SUMIF(TMonthly[Day of the Month],DAY(A859),TMonthly[Amount]),SUMIF(TMonthly[Day of the Month],"&gt;="&amp;DAY(A859),TMonthly[Amount])))</f>
        <v/>
      </c>
      <c r="F859" s="8" t="str" cm="1">
        <f t="array" ref="F859">IF(A859="","",SUMPRODUCT(--(TYearly[Due Date]&lt;=A859),IF(B859="N",--(TYearly[Day]=DAY(A859)),--(TYearly[Day]&gt;=DAY(A859))),--(IFERROR(MOD(TYearly[Month]-MONTH(A859)+12,12),1)=0),TYearly[Amount]))</f>
        <v/>
      </c>
      <c r="G859" s="8" t="str">
        <f>IF(A859="","",SUMIF(TOneTime[Due Date],A859,TOneTime[Amount]))</f>
        <v/>
      </c>
      <c r="H859" s="8" t="str" cm="1">
        <f t="array" ref="H859">IF(A859="","",IF(COUNTIF(TOther[Frequency],$H$1)=0,0,SUMPRODUCT(--(IFERROR(MOD(A859-TOther[Start Date],7),1)=0),--(TOther[Frequency]=$H$1),--(TOther[Start Date]&lt;=A859),--(TOther[End Date Calc]&gt;=A859),TOther[Amount])))</f>
        <v/>
      </c>
      <c r="I859" s="8" t="str" cm="1">
        <f t="array" ref="I859">IF(A859="","",IF(COUNTIF(TOther[Frequency],$I$1)=0,0,SUMPRODUCT(--(IFERROR(MOD(A859-TOther[Start Date],14),1)=0),--(TOther[Frequency]=$I$1),--(TOther[Start Date]&lt;=A859),--(TOther[End Date Calc]&gt;=A859),TOther[Amount])))</f>
        <v/>
      </c>
      <c r="J859" s="8" t="str">
        <f>IF(A859="","",IF(COUNTIF(TOther[Frequency],$J$1)=0,0,IF(OR(DAY(A859)=1,DAY(A859)=15),SUMIFS(TOther[Amount],TOther[Frequency],$J$1,TOther[Start Date],"&lt;="&amp;$A859,TOther[End Date Calc],"&gt;="&amp;A859),0)))</f>
        <v/>
      </c>
      <c r="K859" s="8" t="str">
        <f>IF(A859="","",IF(COUNTIF(TOther[Frequency],$K$1)=0,0,IF(A859=(A859-DAY(A859)+1+2*7-WEEKDAY(A859-DAY(A859)+8-4,1)),SUMIFS(TOther[Amount],TOther[Frequency],$K$1,TOther[Start Date],"&lt;="&amp;$A859,TOther[End Date Calc],"&gt;="&amp;A859),0)))</f>
        <v/>
      </c>
      <c r="L859" s="8" t="str">
        <f>IF(A859="","",IF(COUNTIF(TOther[Frequency],$L$1)=0,0,IF(A859=(A859-DAY(A859)+1+3*7-WEEKDAY(A859-DAY(A859)+8-4,1)),SUMIFS(TOther[Amount],TOther[Frequency],$L$1,TOther[Start Date],"&lt;="&amp;$A859,TOther[End Date Calc],"&gt;="&amp;A859),0)))</f>
        <v/>
      </c>
      <c r="M859" s="8" t="str">
        <f>IF(A859="","",IF(COUNTIF(TOther[Frequency],$M$1)=0,0,IF(A859=(A859-DAY(A859)+1+4*7-WEEKDAY(A859-DAY(A859)+8-4,1)),SUMIFS(TOther[Amount],TOther[Frequency],$M$1,TOther[Start Date],"&lt;="&amp;$A859,TOther[End Date Calc],"&gt;="&amp;A859),0)))</f>
        <v/>
      </c>
      <c r="N859" s="8" t="str" cm="1">
        <f t="array" ref="N859">IF(A859="","",IF(COUNTIF(TOther[Frequency],$N$1)=0,0,SUMPRODUCT(--(IFERROR(MOD(A859-TOther[Start Date],28),1)=0),--(TOther[Frequency]=$N$1),--(TOther[Start Date]&lt;=A859),--(TOther[End Date Calc]&gt;=A859),TOther[Amount])))</f>
        <v/>
      </c>
      <c r="O859" s="8" t="str" cm="1">
        <f t="array" ref="O859">IF(A859="","",IF(COUNTIF(TOther[Frequency],$O$1)=0,0,SUMPRODUCT(--(IFERROR(MOD(A859-TOther[Start Date],42),1)=0),--(TOther[Frequency]=$O$1),--(TOther[Start Date]&lt;=A859),--(TOther[End Date Calc]&gt;=A859),TOther[Amount])))</f>
        <v/>
      </c>
      <c r="P859" s="8" t="str" cm="1">
        <f t="array" ref="P859">IF(A859="","",IF(COUNTIF(TOther[Frequency],$P$1)=0,0,SUMPRODUCT(--(IFERROR(MOD(A859-TOther[Start Date],56),1)=0),--(TOther[Frequency]=$P$1),--(TOther[Start Date]&lt;=A859),--(TOther[End Date Calc]&gt;=A859),TOther[Amount])))</f>
        <v/>
      </c>
      <c r="Q859" s="8" t="str">
        <f>IF(A859="","",IF(COUNTIF(TOther[Frequency],$Q$1)=0,0,IF(B859="N",SUMIFS(TOther[Amount],TOther[Frequency],$Q$1,TOther[Start Date],"&lt;="&amp;$A859,TOther[End Date Calc],"&gt;="&amp;A859,TOther[Start Day],DAY(A859)),SUMIFS(TOther[Amount],TOther[Frequency],$Q$1,TOther[Start Date],"&lt;="&amp;$A859,TOther[End Date Calc],"&gt;="&amp;A859,TOther[Start Day],"&gt;="&amp;DAY(A859)))))</f>
        <v/>
      </c>
      <c r="R859" s="8" t="str" cm="1">
        <f t="array" ref="R859">IF(A859="","",IF(COUNTIF(TOther[Frequency],R$1)=0,0,SUMPRODUCT(--(TOther[Frequency]=R$1),--(TOther[Start Date]&lt;=A859),--(TOther[End Date Calc]&gt;=A859),IF(B859="N",--(TOther[Start Day]=DAY(A859)),--(TOther[Start Day]&gt;=DAY(A859))),--(IFERROR(MOD(TOther[Start Month]-MONTH(A859)+2,2),1)=0),TOther[Amount])))</f>
        <v/>
      </c>
      <c r="S859" s="8" t="str" cm="1">
        <f t="array" ref="S859">IF(A859="","",IF(COUNTIF(TOther[Frequency],S$1)=0,0,SUMPRODUCT(--(TOther[Frequency]=S$1),--(TOther[Start Date]&lt;=A859),--(TOther[End Date Calc]&gt;=A859),IF(B859="N",--(TOther[Start Day]=DAY(A859)),--(TOther[Start Day]&gt;=DAY(A859))),--(IFERROR(MOD(TOther[Start Month]-MONTH(A859)+3,3),1)=0),TOther[Amount])))</f>
        <v/>
      </c>
      <c r="T859" s="8" t="str" cm="1">
        <f t="array" ref="T859">IF($A859="","",IF(COUNTIF(TOther[Frequency],T$1)=0,0,SUMPRODUCT(--(TOther[Frequency]=T$1),--(TOther[Start Date]&lt;=$A859),--(TOther[End Date Calc]&gt;=$A859),IF($B859="N",--(TOther[Start Day]=DAY($A859)),--(TOther[Start Day]&gt;=DAY($A859))),--(IFERROR(MOD(TOther[Start Month]-MONTH($A859)+4,4),1)=0),TOther[Amount])))</f>
        <v/>
      </c>
      <c r="U859" s="8" t="str" cm="1">
        <f t="array" ref="U859">IF(A859="","",IF(COUNTIF(TOther[Frequency],$U$1)=0,0,SUMPRODUCT(--(TOther[Frequency]=$U$1),--(TOther[Start Date]&lt;=A859),--(TOther[End Date Calc]&gt;=A859),IF(B859="N",--(TOther[Start Day]=DAY(A859)),--(TOther[Start Day]&gt;=DAY(A859))),--(IFERROR(MOD(TOther[Start Month]-MONTH(A859)+6,6),1)=0),TOther[Amount])))</f>
        <v/>
      </c>
      <c r="V859" s="8" t="str" cm="1">
        <f t="array" ref="V859">IF(A859="","",IF(COUNTIF(TOther[Frequency],$V$1)=0,0,SUMPRODUCT(--(TOther[Frequency]=$V$1),--(TOther[Start Date]&lt;=A859),--(TOther[End Date Calc]&gt;=A859),IF(B859="N",--(TOther[Start Day]=DAY(A859)),--(TOther[Start Day]&gt;=DAY(A859))),--(IFERROR(MOD(TOther[Start Month]-MONTH(A859)+12,12),1)=0),TOther[Amount])))</f>
        <v/>
      </c>
      <c r="W859" s="8" t="str">
        <f>IF(A859="","",SUMIFS(TOther[Amount],TOther[Start Date],A859,TOther[Frequency],$W$1))</f>
        <v/>
      </c>
      <c r="X859" s="9" t="str">
        <f t="shared" si="65"/>
        <v/>
      </c>
      <c r="Y859" s="9" t="str">
        <f t="shared" si="69"/>
        <v/>
      </c>
      <c r="Z859" s="8" t="str" cm="1">
        <f t="array" ref="Z859">IF(A859="","",IF(COUNTIF('2) Income'!$D$13:$D$32,"Weekly")=0,0,SUMPRODUCT(--(IFERROR(MOD(A859-'2) Income'!$F$13:$F$32,7),1)=0),--('2) Income'!$D$13:$D$32="Weekly"),--('2) Income'!$F$13:$F$32&lt;=A859),'2) Income'!$E$13:$E$32)))</f>
        <v/>
      </c>
      <c r="AA859" s="8" t="str" cm="1">
        <f t="array" ref="AA859">IF(A859="","",IF(COUNTIF('2) Income'!$D$13:$D$32,"Every Other Week")=0,0,SUMPRODUCT(--(IFERROR(MOD(A859-'2) Income'!$F$13:$F$32,14),1)=0),--('2) Income'!$D$13:$D$32="Every Other Week"),--('2) Income'!$F$13:$F$32&lt;=A859),'2) Income'!$E$13:$E$32)))</f>
        <v/>
      </c>
      <c r="AB859" s="8" t="str">
        <f>IF(A859="","",IF(COUNTIF('2) Income'!$D$13:$D$32,"1st and 15th")=0,0,IF(OR(DAY(A859)=1,DAY(A859)=15),SUMIFS('2) Income'!$E$13:$E$32,'2) Income'!$D$13:$D$32,"1st and 15th",'2) Income'!$F$13:$F$32,"&lt;="&amp;$A859),0)))</f>
        <v/>
      </c>
      <c r="AC859" s="8" t="str">
        <f>IF(A859="","",IF(COUNTIF('2) Income'!$D$13:$D$32,"2nd Wednesday")=0,0,IF(A859=(A859-DAY(A859)+1+2*7-WEEKDAY(A859-DAY(A859)+8-4,1)),SUMIFS('2) Income'!$E$13:$E$32,'2) Income'!$D$13:$D$32,"2nd Wednesday",'2) Income'!$F$13:$F$32,"&lt;="&amp;$A859),0)))</f>
        <v/>
      </c>
      <c r="AD859" s="8" t="str">
        <f>IF(A859="","",IF(COUNTIF('2) Income'!$D$13:$D$32,"3rd Wednesday")=0,0,IF(A859=(A859-DAY(A859)+1+3*7-WEEKDAY(A859-DAY(A859)+8-4,1)),SUMIFS('2) Income'!$E$13:$E$32,'2) Income'!$D$13:$D$32,"3rd Wednesday",'2) Income'!$F$13:$F$32,"&lt;="&amp;$A859),0)))</f>
        <v/>
      </c>
      <c r="AE859" s="8" t="str">
        <f>IF(A859="","",IF(COUNTIF('2) Income'!$D$13:$D$32,"4th Wednesday")=0,0,IF(A859=(A859-DAY(A859)+1+4*7-WEEKDAY(A859-DAY(A859)+8-4,1)),SUMIFS('2) Income'!$E$13:$E$32,'2) Income'!$D$13:$D$32,"4th Wednesday",'2) Income'!$F$13:$F$32,"&lt;="&amp;$A859),0)))</f>
        <v/>
      </c>
      <c r="AF859" s="8" t="str" cm="1">
        <f t="array" ref="AF859">IF(A859="","",IF(COUNTIF('2) Income'!$D$13:$D$32,"Every 4 Weeks")=0,0,SUMPRODUCT(--(IFERROR(MOD(A859-'2) Income'!$F$13:$F$32,28),1)=0),--('2) Income'!$D$13:$D$32="Every 4 Weeks"),--('2) Income'!$F$13:$F$32&lt;=A859),'2) Income'!$E$13:$E$32)))</f>
        <v/>
      </c>
      <c r="AG859" s="8" t="str">
        <f>IF(A859="","",IF(COUNTIF('2) Income'!$D$13:$D$32,"Monthly")=0,0,IF(B859="N",SUMIFS('2) Income'!$E$13:$E$32,'2) Income'!$D$13:$D$32,"monthly",'2) Income'!$F$13:$F$32,"&lt;="&amp;$A859,'2) Income'!$I$13:$I$32,DAY(A859)),SUMIFS('2) Income'!$E$13:$E$32,'2) Income'!$D$13:$D$32,"monthly",'2) Income'!$F$13:$F$32,"&lt;="&amp;$A859,'2) Income'!$I$13:$I$32,"&gt;="&amp;DAY(A859)))))</f>
        <v/>
      </c>
      <c r="AH859" s="8" t="str" cm="1">
        <f t="array" ref="AH859">IF(A859="","",IF(COUNTIF('2) Income'!$D$13:$D$32,"Yearly")=0,0,SUMPRODUCT(--('2) Income'!$D$13:$D$32="Yearly"),--('2) Income'!$F$13:$F$32&lt;=A859),IF(B859="N",--('2) Income'!$I$13:$I$32=DAY(A859)),--('2) Income'!$I$13:$I$32&gt;=DAY(A859))),--(IFERROR(MOD('2) Income'!$H$13:$H$32-MONTH(A859)+12,12),1)=0),'2) Income'!$E$13:$E$32)))</f>
        <v/>
      </c>
      <c r="AI859" s="8" t="str">
        <f>IF(A859="","",IF(COUNTIF('2) Income'!$D$13:$D$32,"one-time")=0,0,SUMIFS('2) Income'!$E$13:$E$32,'2) Income'!$D$13:$D$32,"one-time",'2) Income'!$F$13:$F$32,"="&amp;$A859)))</f>
        <v/>
      </c>
      <c r="AJ859" s="9" t="str">
        <f t="shared" si="66"/>
        <v/>
      </c>
    </row>
    <row r="860" spans="1:36">
      <c r="A860" s="7" t="str">
        <f>IF(A859="","",IF(A859+1&lt;='1) Period'!$E$21,A859+1,""))</f>
        <v/>
      </c>
      <c r="B860" s="7" t="e">
        <f t="shared" si="67"/>
        <v>#VALUE!</v>
      </c>
      <c r="C860" t="e">
        <f t="shared" si="68"/>
        <v>#VALUE!</v>
      </c>
      <c r="D860" s="8" t="str">
        <f>IF(A860="","",IF(TEXT(A860,"dddd")='4) Happy Money'!$E$23,WAllowance,0))</f>
        <v/>
      </c>
      <c r="E860" s="8" t="str">
        <f>IF(A860="","",IF(B860="N",SUMIF(TMonthly[Day of the Month],DAY(A860),TMonthly[Amount]),SUMIF(TMonthly[Day of the Month],"&gt;="&amp;DAY(A860),TMonthly[Amount])))</f>
        <v/>
      </c>
      <c r="F860" s="8" t="str" cm="1">
        <f t="array" ref="F860">IF(A860="","",SUMPRODUCT(--(TYearly[Due Date]&lt;=A860),IF(B860="N",--(TYearly[Day]=DAY(A860)),--(TYearly[Day]&gt;=DAY(A860))),--(IFERROR(MOD(TYearly[Month]-MONTH(A860)+12,12),1)=0),TYearly[Amount]))</f>
        <v/>
      </c>
      <c r="G860" s="8" t="str">
        <f>IF(A860="","",SUMIF(TOneTime[Due Date],A860,TOneTime[Amount]))</f>
        <v/>
      </c>
      <c r="H860" s="8" t="str" cm="1">
        <f t="array" ref="H860">IF(A860="","",IF(COUNTIF(TOther[Frequency],$H$1)=0,0,SUMPRODUCT(--(IFERROR(MOD(A860-TOther[Start Date],7),1)=0),--(TOther[Frequency]=$H$1),--(TOther[Start Date]&lt;=A860),--(TOther[End Date Calc]&gt;=A860),TOther[Amount])))</f>
        <v/>
      </c>
      <c r="I860" s="8" t="str" cm="1">
        <f t="array" ref="I860">IF(A860="","",IF(COUNTIF(TOther[Frequency],$I$1)=0,0,SUMPRODUCT(--(IFERROR(MOD(A860-TOther[Start Date],14),1)=0),--(TOther[Frequency]=$I$1),--(TOther[Start Date]&lt;=A860),--(TOther[End Date Calc]&gt;=A860),TOther[Amount])))</f>
        <v/>
      </c>
      <c r="J860" s="8" t="str">
        <f>IF(A860="","",IF(COUNTIF(TOther[Frequency],$J$1)=0,0,IF(OR(DAY(A860)=1,DAY(A860)=15),SUMIFS(TOther[Amount],TOther[Frequency],$J$1,TOther[Start Date],"&lt;="&amp;$A860,TOther[End Date Calc],"&gt;="&amp;A860),0)))</f>
        <v/>
      </c>
      <c r="K860" s="8" t="str">
        <f>IF(A860="","",IF(COUNTIF(TOther[Frequency],$K$1)=0,0,IF(A860=(A860-DAY(A860)+1+2*7-WEEKDAY(A860-DAY(A860)+8-4,1)),SUMIFS(TOther[Amount],TOther[Frequency],$K$1,TOther[Start Date],"&lt;="&amp;$A860,TOther[End Date Calc],"&gt;="&amp;A860),0)))</f>
        <v/>
      </c>
      <c r="L860" s="8" t="str">
        <f>IF(A860="","",IF(COUNTIF(TOther[Frequency],$L$1)=0,0,IF(A860=(A860-DAY(A860)+1+3*7-WEEKDAY(A860-DAY(A860)+8-4,1)),SUMIFS(TOther[Amount],TOther[Frequency],$L$1,TOther[Start Date],"&lt;="&amp;$A860,TOther[End Date Calc],"&gt;="&amp;A860),0)))</f>
        <v/>
      </c>
      <c r="M860" s="8" t="str">
        <f>IF(A860="","",IF(COUNTIF(TOther[Frequency],$M$1)=0,0,IF(A860=(A860-DAY(A860)+1+4*7-WEEKDAY(A860-DAY(A860)+8-4,1)),SUMIFS(TOther[Amount],TOther[Frequency],$M$1,TOther[Start Date],"&lt;="&amp;$A860,TOther[End Date Calc],"&gt;="&amp;A860),0)))</f>
        <v/>
      </c>
      <c r="N860" s="8" t="str" cm="1">
        <f t="array" ref="N860">IF(A860="","",IF(COUNTIF(TOther[Frequency],$N$1)=0,0,SUMPRODUCT(--(IFERROR(MOD(A860-TOther[Start Date],28),1)=0),--(TOther[Frequency]=$N$1),--(TOther[Start Date]&lt;=A860),--(TOther[End Date Calc]&gt;=A860),TOther[Amount])))</f>
        <v/>
      </c>
      <c r="O860" s="8" t="str" cm="1">
        <f t="array" ref="O860">IF(A860="","",IF(COUNTIF(TOther[Frequency],$O$1)=0,0,SUMPRODUCT(--(IFERROR(MOD(A860-TOther[Start Date],42),1)=0),--(TOther[Frequency]=$O$1),--(TOther[Start Date]&lt;=A860),--(TOther[End Date Calc]&gt;=A860),TOther[Amount])))</f>
        <v/>
      </c>
      <c r="P860" s="8" t="str" cm="1">
        <f t="array" ref="P860">IF(A860="","",IF(COUNTIF(TOther[Frequency],$P$1)=0,0,SUMPRODUCT(--(IFERROR(MOD(A860-TOther[Start Date],56),1)=0),--(TOther[Frequency]=$P$1),--(TOther[Start Date]&lt;=A860),--(TOther[End Date Calc]&gt;=A860),TOther[Amount])))</f>
        <v/>
      </c>
      <c r="Q860" s="8" t="str">
        <f>IF(A860="","",IF(COUNTIF(TOther[Frequency],$Q$1)=0,0,IF(B860="N",SUMIFS(TOther[Amount],TOther[Frequency],$Q$1,TOther[Start Date],"&lt;="&amp;$A860,TOther[End Date Calc],"&gt;="&amp;A860,TOther[Start Day],DAY(A860)),SUMIFS(TOther[Amount],TOther[Frequency],$Q$1,TOther[Start Date],"&lt;="&amp;$A860,TOther[End Date Calc],"&gt;="&amp;A860,TOther[Start Day],"&gt;="&amp;DAY(A860)))))</f>
        <v/>
      </c>
      <c r="R860" s="8" t="str" cm="1">
        <f t="array" ref="R860">IF(A860="","",IF(COUNTIF(TOther[Frequency],R$1)=0,0,SUMPRODUCT(--(TOther[Frequency]=R$1),--(TOther[Start Date]&lt;=A860),--(TOther[End Date Calc]&gt;=A860),IF(B860="N",--(TOther[Start Day]=DAY(A860)),--(TOther[Start Day]&gt;=DAY(A860))),--(IFERROR(MOD(TOther[Start Month]-MONTH(A860)+2,2),1)=0),TOther[Amount])))</f>
        <v/>
      </c>
      <c r="S860" s="8" t="str" cm="1">
        <f t="array" ref="S860">IF(A860="","",IF(COUNTIF(TOther[Frequency],S$1)=0,0,SUMPRODUCT(--(TOther[Frequency]=S$1),--(TOther[Start Date]&lt;=A860),--(TOther[End Date Calc]&gt;=A860),IF(B860="N",--(TOther[Start Day]=DAY(A860)),--(TOther[Start Day]&gt;=DAY(A860))),--(IFERROR(MOD(TOther[Start Month]-MONTH(A860)+3,3),1)=0),TOther[Amount])))</f>
        <v/>
      </c>
      <c r="T860" s="8" t="str" cm="1">
        <f t="array" ref="T860">IF($A860="","",IF(COUNTIF(TOther[Frequency],T$1)=0,0,SUMPRODUCT(--(TOther[Frequency]=T$1),--(TOther[Start Date]&lt;=$A860),--(TOther[End Date Calc]&gt;=$A860),IF($B860="N",--(TOther[Start Day]=DAY($A860)),--(TOther[Start Day]&gt;=DAY($A860))),--(IFERROR(MOD(TOther[Start Month]-MONTH($A860)+4,4),1)=0),TOther[Amount])))</f>
        <v/>
      </c>
      <c r="U860" s="8" t="str" cm="1">
        <f t="array" ref="U860">IF(A860="","",IF(COUNTIF(TOther[Frequency],$U$1)=0,0,SUMPRODUCT(--(TOther[Frequency]=$U$1),--(TOther[Start Date]&lt;=A860),--(TOther[End Date Calc]&gt;=A860),IF(B860="N",--(TOther[Start Day]=DAY(A860)),--(TOther[Start Day]&gt;=DAY(A860))),--(IFERROR(MOD(TOther[Start Month]-MONTH(A860)+6,6),1)=0),TOther[Amount])))</f>
        <v/>
      </c>
      <c r="V860" s="8" t="str" cm="1">
        <f t="array" ref="V860">IF(A860="","",IF(COUNTIF(TOther[Frequency],$V$1)=0,0,SUMPRODUCT(--(TOther[Frequency]=$V$1),--(TOther[Start Date]&lt;=A860),--(TOther[End Date Calc]&gt;=A860),IF(B860="N",--(TOther[Start Day]=DAY(A860)),--(TOther[Start Day]&gt;=DAY(A860))),--(IFERROR(MOD(TOther[Start Month]-MONTH(A860)+12,12),1)=0),TOther[Amount])))</f>
        <v/>
      </c>
      <c r="W860" s="8" t="str">
        <f>IF(A860="","",SUMIFS(TOther[Amount],TOther[Start Date],A860,TOther[Frequency],$W$1))</f>
        <v/>
      </c>
      <c r="X860" s="9" t="str">
        <f t="shared" si="65"/>
        <v/>
      </c>
      <c r="Y860" s="9" t="str">
        <f t="shared" si="69"/>
        <v/>
      </c>
      <c r="Z860" s="8" t="str" cm="1">
        <f t="array" ref="Z860">IF(A860="","",IF(COUNTIF('2) Income'!$D$13:$D$32,"Weekly")=0,0,SUMPRODUCT(--(IFERROR(MOD(A860-'2) Income'!$F$13:$F$32,7),1)=0),--('2) Income'!$D$13:$D$32="Weekly"),--('2) Income'!$F$13:$F$32&lt;=A860),'2) Income'!$E$13:$E$32)))</f>
        <v/>
      </c>
      <c r="AA860" s="8" t="str" cm="1">
        <f t="array" ref="AA860">IF(A860="","",IF(COUNTIF('2) Income'!$D$13:$D$32,"Every Other Week")=0,0,SUMPRODUCT(--(IFERROR(MOD(A860-'2) Income'!$F$13:$F$32,14),1)=0),--('2) Income'!$D$13:$D$32="Every Other Week"),--('2) Income'!$F$13:$F$32&lt;=A860),'2) Income'!$E$13:$E$32)))</f>
        <v/>
      </c>
      <c r="AB860" s="8" t="str">
        <f>IF(A860="","",IF(COUNTIF('2) Income'!$D$13:$D$32,"1st and 15th")=0,0,IF(OR(DAY(A860)=1,DAY(A860)=15),SUMIFS('2) Income'!$E$13:$E$32,'2) Income'!$D$13:$D$32,"1st and 15th",'2) Income'!$F$13:$F$32,"&lt;="&amp;$A860),0)))</f>
        <v/>
      </c>
      <c r="AC860" s="8" t="str">
        <f>IF(A860="","",IF(COUNTIF('2) Income'!$D$13:$D$32,"2nd Wednesday")=0,0,IF(A860=(A860-DAY(A860)+1+2*7-WEEKDAY(A860-DAY(A860)+8-4,1)),SUMIFS('2) Income'!$E$13:$E$32,'2) Income'!$D$13:$D$32,"2nd Wednesday",'2) Income'!$F$13:$F$32,"&lt;="&amp;$A860),0)))</f>
        <v/>
      </c>
      <c r="AD860" s="8" t="str">
        <f>IF(A860="","",IF(COUNTIF('2) Income'!$D$13:$D$32,"3rd Wednesday")=0,0,IF(A860=(A860-DAY(A860)+1+3*7-WEEKDAY(A860-DAY(A860)+8-4,1)),SUMIFS('2) Income'!$E$13:$E$32,'2) Income'!$D$13:$D$32,"3rd Wednesday",'2) Income'!$F$13:$F$32,"&lt;="&amp;$A860),0)))</f>
        <v/>
      </c>
      <c r="AE860" s="8" t="str">
        <f>IF(A860="","",IF(COUNTIF('2) Income'!$D$13:$D$32,"4th Wednesday")=0,0,IF(A860=(A860-DAY(A860)+1+4*7-WEEKDAY(A860-DAY(A860)+8-4,1)),SUMIFS('2) Income'!$E$13:$E$32,'2) Income'!$D$13:$D$32,"4th Wednesday",'2) Income'!$F$13:$F$32,"&lt;="&amp;$A860),0)))</f>
        <v/>
      </c>
      <c r="AF860" s="8" t="str" cm="1">
        <f t="array" ref="AF860">IF(A860="","",IF(COUNTIF('2) Income'!$D$13:$D$32,"Every 4 Weeks")=0,0,SUMPRODUCT(--(IFERROR(MOD(A860-'2) Income'!$F$13:$F$32,28),1)=0),--('2) Income'!$D$13:$D$32="Every 4 Weeks"),--('2) Income'!$F$13:$F$32&lt;=A860),'2) Income'!$E$13:$E$32)))</f>
        <v/>
      </c>
      <c r="AG860" s="8" t="str">
        <f>IF(A860="","",IF(COUNTIF('2) Income'!$D$13:$D$32,"Monthly")=0,0,IF(B860="N",SUMIFS('2) Income'!$E$13:$E$32,'2) Income'!$D$13:$D$32,"monthly",'2) Income'!$F$13:$F$32,"&lt;="&amp;$A860,'2) Income'!$I$13:$I$32,DAY(A860)),SUMIFS('2) Income'!$E$13:$E$32,'2) Income'!$D$13:$D$32,"monthly",'2) Income'!$F$13:$F$32,"&lt;="&amp;$A860,'2) Income'!$I$13:$I$32,"&gt;="&amp;DAY(A860)))))</f>
        <v/>
      </c>
      <c r="AH860" s="8" t="str" cm="1">
        <f t="array" ref="AH860">IF(A860="","",IF(COUNTIF('2) Income'!$D$13:$D$32,"Yearly")=0,0,SUMPRODUCT(--('2) Income'!$D$13:$D$32="Yearly"),--('2) Income'!$F$13:$F$32&lt;=A860),IF(B860="N",--('2) Income'!$I$13:$I$32=DAY(A860)),--('2) Income'!$I$13:$I$32&gt;=DAY(A860))),--(IFERROR(MOD('2) Income'!$H$13:$H$32-MONTH(A860)+12,12),1)=0),'2) Income'!$E$13:$E$32)))</f>
        <v/>
      </c>
      <c r="AI860" s="8" t="str">
        <f>IF(A860="","",IF(COUNTIF('2) Income'!$D$13:$D$32,"one-time")=0,0,SUMIFS('2) Income'!$E$13:$E$32,'2) Income'!$D$13:$D$32,"one-time",'2) Income'!$F$13:$F$32,"="&amp;$A860)))</f>
        <v/>
      </c>
      <c r="AJ860" s="9" t="str">
        <f t="shared" si="66"/>
        <v/>
      </c>
    </row>
    <row r="861" spans="1:36">
      <c r="A861" s="7" t="str">
        <f>IF(A860="","",IF(A860+1&lt;='1) Period'!$E$21,A860+1,""))</f>
        <v/>
      </c>
      <c r="B861" s="7" t="e">
        <f t="shared" si="67"/>
        <v>#VALUE!</v>
      </c>
      <c r="C861" t="e">
        <f t="shared" si="68"/>
        <v>#VALUE!</v>
      </c>
      <c r="D861" s="8" t="str">
        <f>IF(A861="","",IF(TEXT(A861,"dddd")='4) Happy Money'!$E$23,WAllowance,0))</f>
        <v/>
      </c>
      <c r="E861" s="8" t="str">
        <f>IF(A861="","",IF(B861="N",SUMIF(TMonthly[Day of the Month],DAY(A861),TMonthly[Amount]),SUMIF(TMonthly[Day of the Month],"&gt;="&amp;DAY(A861),TMonthly[Amount])))</f>
        <v/>
      </c>
      <c r="F861" s="8" t="str" cm="1">
        <f t="array" ref="F861">IF(A861="","",SUMPRODUCT(--(TYearly[Due Date]&lt;=A861),IF(B861="N",--(TYearly[Day]=DAY(A861)),--(TYearly[Day]&gt;=DAY(A861))),--(IFERROR(MOD(TYearly[Month]-MONTH(A861)+12,12),1)=0),TYearly[Amount]))</f>
        <v/>
      </c>
      <c r="G861" s="8" t="str">
        <f>IF(A861="","",SUMIF(TOneTime[Due Date],A861,TOneTime[Amount]))</f>
        <v/>
      </c>
      <c r="H861" s="8" t="str" cm="1">
        <f t="array" ref="H861">IF(A861="","",IF(COUNTIF(TOther[Frequency],$H$1)=0,0,SUMPRODUCT(--(IFERROR(MOD(A861-TOther[Start Date],7),1)=0),--(TOther[Frequency]=$H$1),--(TOther[Start Date]&lt;=A861),--(TOther[End Date Calc]&gt;=A861),TOther[Amount])))</f>
        <v/>
      </c>
      <c r="I861" s="8" t="str" cm="1">
        <f t="array" ref="I861">IF(A861="","",IF(COUNTIF(TOther[Frequency],$I$1)=0,0,SUMPRODUCT(--(IFERROR(MOD(A861-TOther[Start Date],14),1)=0),--(TOther[Frequency]=$I$1),--(TOther[Start Date]&lt;=A861),--(TOther[End Date Calc]&gt;=A861),TOther[Amount])))</f>
        <v/>
      </c>
      <c r="J861" s="8" t="str">
        <f>IF(A861="","",IF(COUNTIF(TOther[Frequency],$J$1)=0,0,IF(OR(DAY(A861)=1,DAY(A861)=15),SUMIFS(TOther[Amount],TOther[Frequency],$J$1,TOther[Start Date],"&lt;="&amp;$A861,TOther[End Date Calc],"&gt;="&amp;A861),0)))</f>
        <v/>
      </c>
      <c r="K861" s="8" t="str">
        <f>IF(A861="","",IF(COUNTIF(TOther[Frequency],$K$1)=0,0,IF(A861=(A861-DAY(A861)+1+2*7-WEEKDAY(A861-DAY(A861)+8-4,1)),SUMIFS(TOther[Amount],TOther[Frequency],$K$1,TOther[Start Date],"&lt;="&amp;$A861,TOther[End Date Calc],"&gt;="&amp;A861),0)))</f>
        <v/>
      </c>
      <c r="L861" s="8" t="str">
        <f>IF(A861="","",IF(COUNTIF(TOther[Frequency],$L$1)=0,0,IF(A861=(A861-DAY(A861)+1+3*7-WEEKDAY(A861-DAY(A861)+8-4,1)),SUMIFS(TOther[Amount],TOther[Frequency],$L$1,TOther[Start Date],"&lt;="&amp;$A861,TOther[End Date Calc],"&gt;="&amp;A861),0)))</f>
        <v/>
      </c>
      <c r="M861" s="8" t="str">
        <f>IF(A861="","",IF(COUNTIF(TOther[Frequency],$M$1)=0,0,IF(A861=(A861-DAY(A861)+1+4*7-WEEKDAY(A861-DAY(A861)+8-4,1)),SUMIFS(TOther[Amount],TOther[Frequency],$M$1,TOther[Start Date],"&lt;="&amp;$A861,TOther[End Date Calc],"&gt;="&amp;A861),0)))</f>
        <v/>
      </c>
      <c r="N861" s="8" t="str" cm="1">
        <f t="array" ref="N861">IF(A861="","",IF(COUNTIF(TOther[Frequency],$N$1)=0,0,SUMPRODUCT(--(IFERROR(MOD(A861-TOther[Start Date],28),1)=0),--(TOther[Frequency]=$N$1),--(TOther[Start Date]&lt;=A861),--(TOther[End Date Calc]&gt;=A861),TOther[Amount])))</f>
        <v/>
      </c>
      <c r="O861" s="8" t="str" cm="1">
        <f t="array" ref="O861">IF(A861="","",IF(COUNTIF(TOther[Frequency],$O$1)=0,0,SUMPRODUCT(--(IFERROR(MOD(A861-TOther[Start Date],42),1)=0),--(TOther[Frequency]=$O$1),--(TOther[Start Date]&lt;=A861),--(TOther[End Date Calc]&gt;=A861),TOther[Amount])))</f>
        <v/>
      </c>
      <c r="P861" s="8" t="str" cm="1">
        <f t="array" ref="P861">IF(A861="","",IF(COUNTIF(TOther[Frequency],$P$1)=0,0,SUMPRODUCT(--(IFERROR(MOD(A861-TOther[Start Date],56),1)=0),--(TOther[Frequency]=$P$1),--(TOther[Start Date]&lt;=A861),--(TOther[End Date Calc]&gt;=A861),TOther[Amount])))</f>
        <v/>
      </c>
      <c r="Q861" s="8" t="str">
        <f>IF(A861="","",IF(COUNTIF(TOther[Frequency],$Q$1)=0,0,IF(B861="N",SUMIFS(TOther[Amount],TOther[Frequency],$Q$1,TOther[Start Date],"&lt;="&amp;$A861,TOther[End Date Calc],"&gt;="&amp;A861,TOther[Start Day],DAY(A861)),SUMIFS(TOther[Amount],TOther[Frequency],$Q$1,TOther[Start Date],"&lt;="&amp;$A861,TOther[End Date Calc],"&gt;="&amp;A861,TOther[Start Day],"&gt;="&amp;DAY(A861)))))</f>
        <v/>
      </c>
      <c r="R861" s="8" t="str" cm="1">
        <f t="array" ref="R861">IF(A861="","",IF(COUNTIF(TOther[Frequency],R$1)=0,0,SUMPRODUCT(--(TOther[Frequency]=R$1),--(TOther[Start Date]&lt;=A861),--(TOther[End Date Calc]&gt;=A861),IF(B861="N",--(TOther[Start Day]=DAY(A861)),--(TOther[Start Day]&gt;=DAY(A861))),--(IFERROR(MOD(TOther[Start Month]-MONTH(A861)+2,2),1)=0),TOther[Amount])))</f>
        <v/>
      </c>
      <c r="S861" s="8" t="str" cm="1">
        <f t="array" ref="S861">IF(A861="","",IF(COUNTIF(TOther[Frequency],S$1)=0,0,SUMPRODUCT(--(TOther[Frequency]=S$1),--(TOther[Start Date]&lt;=A861),--(TOther[End Date Calc]&gt;=A861),IF(B861="N",--(TOther[Start Day]=DAY(A861)),--(TOther[Start Day]&gt;=DAY(A861))),--(IFERROR(MOD(TOther[Start Month]-MONTH(A861)+3,3),1)=0),TOther[Amount])))</f>
        <v/>
      </c>
      <c r="T861" s="8" t="str" cm="1">
        <f t="array" ref="T861">IF($A861="","",IF(COUNTIF(TOther[Frequency],T$1)=0,0,SUMPRODUCT(--(TOther[Frequency]=T$1),--(TOther[Start Date]&lt;=$A861),--(TOther[End Date Calc]&gt;=$A861),IF($B861="N",--(TOther[Start Day]=DAY($A861)),--(TOther[Start Day]&gt;=DAY($A861))),--(IFERROR(MOD(TOther[Start Month]-MONTH($A861)+4,4),1)=0),TOther[Amount])))</f>
        <v/>
      </c>
      <c r="U861" s="8" t="str" cm="1">
        <f t="array" ref="U861">IF(A861="","",IF(COUNTIF(TOther[Frequency],$U$1)=0,0,SUMPRODUCT(--(TOther[Frequency]=$U$1),--(TOther[Start Date]&lt;=A861),--(TOther[End Date Calc]&gt;=A861),IF(B861="N",--(TOther[Start Day]=DAY(A861)),--(TOther[Start Day]&gt;=DAY(A861))),--(IFERROR(MOD(TOther[Start Month]-MONTH(A861)+6,6),1)=0),TOther[Amount])))</f>
        <v/>
      </c>
      <c r="V861" s="8" t="str" cm="1">
        <f t="array" ref="V861">IF(A861="","",IF(COUNTIF(TOther[Frequency],$V$1)=0,0,SUMPRODUCT(--(TOther[Frequency]=$V$1),--(TOther[Start Date]&lt;=A861),--(TOther[End Date Calc]&gt;=A861),IF(B861="N",--(TOther[Start Day]=DAY(A861)),--(TOther[Start Day]&gt;=DAY(A861))),--(IFERROR(MOD(TOther[Start Month]-MONTH(A861)+12,12),1)=0),TOther[Amount])))</f>
        <v/>
      </c>
      <c r="W861" s="8" t="str">
        <f>IF(A861="","",SUMIFS(TOther[Amount],TOther[Start Date],A861,TOther[Frequency],$W$1))</f>
        <v/>
      </c>
      <c r="X861" s="9" t="str">
        <f t="shared" si="65"/>
        <v/>
      </c>
      <c r="Y861" s="9" t="str">
        <f t="shared" si="69"/>
        <v/>
      </c>
      <c r="Z861" s="8" t="str" cm="1">
        <f t="array" ref="Z861">IF(A861="","",IF(COUNTIF('2) Income'!$D$13:$D$32,"Weekly")=0,0,SUMPRODUCT(--(IFERROR(MOD(A861-'2) Income'!$F$13:$F$32,7),1)=0),--('2) Income'!$D$13:$D$32="Weekly"),--('2) Income'!$F$13:$F$32&lt;=A861),'2) Income'!$E$13:$E$32)))</f>
        <v/>
      </c>
      <c r="AA861" s="8" t="str" cm="1">
        <f t="array" ref="AA861">IF(A861="","",IF(COUNTIF('2) Income'!$D$13:$D$32,"Every Other Week")=0,0,SUMPRODUCT(--(IFERROR(MOD(A861-'2) Income'!$F$13:$F$32,14),1)=0),--('2) Income'!$D$13:$D$32="Every Other Week"),--('2) Income'!$F$13:$F$32&lt;=A861),'2) Income'!$E$13:$E$32)))</f>
        <v/>
      </c>
      <c r="AB861" s="8" t="str">
        <f>IF(A861="","",IF(COUNTIF('2) Income'!$D$13:$D$32,"1st and 15th")=0,0,IF(OR(DAY(A861)=1,DAY(A861)=15),SUMIFS('2) Income'!$E$13:$E$32,'2) Income'!$D$13:$D$32,"1st and 15th",'2) Income'!$F$13:$F$32,"&lt;="&amp;$A861),0)))</f>
        <v/>
      </c>
      <c r="AC861" s="8" t="str">
        <f>IF(A861="","",IF(COUNTIF('2) Income'!$D$13:$D$32,"2nd Wednesday")=0,0,IF(A861=(A861-DAY(A861)+1+2*7-WEEKDAY(A861-DAY(A861)+8-4,1)),SUMIFS('2) Income'!$E$13:$E$32,'2) Income'!$D$13:$D$32,"2nd Wednesday",'2) Income'!$F$13:$F$32,"&lt;="&amp;$A861),0)))</f>
        <v/>
      </c>
      <c r="AD861" s="8" t="str">
        <f>IF(A861="","",IF(COUNTIF('2) Income'!$D$13:$D$32,"3rd Wednesday")=0,0,IF(A861=(A861-DAY(A861)+1+3*7-WEEKDAY(A861-DAY(A861)+8-4,1)),SUMIFS('2) Income'!$E$13:$E$32,'2) Income'!$D$13:$D$32,"3rd Wednesday",'2) Income'!$F$13:$F$32,"&lt;="&amp;$A861),0)))</f>
        <v/>
      </c>
      <c r="AE861" s="8" t="str">
        <f>IF(A861="","",IF(COUNTIF('2) Income'!$D$13:$D$32,"4th Wednesday")=0,0,IF(A861=(A861-DAY(A861)+1+4*7-WEEKDAY(A861-DAY(A861)+8-4,1)),SUMIFS('2) Income'!$E$13:$E$32,'2) Income'!$D$13:$D$32,"4th Wednesday",'2) Income'!$F$13:$F$32,"&lt;="&amp;$A861),0)))</f>
        <v/>
      </c>
      <c r="AF861" s="8" t="str" cm="1">
        <f t="array" ref="AF861">IF(A861="","",IF(COUNTIF('2) Income'!$D$13:$D$32,"Every 4 Weeks")=0,0,SUMPRODUCT(--(IFERROR(MOD(A861-'2) Income'!$F$13:$F$32,28),1)=0),--('2) Income'!$D$13:$D$32="Every 4 Weeks"),--('2) Income'!$F$13:$F$32&lt;=A861),'2) Income'!$E$13:$E$32)))</f>
        <v/>
      </c>
      <c r="AG861" s="8" t="str">
        <f>IF(A861="","",IF(COUNTIF('2) Income'!$D$13:$D$32,"Monthly")=0,0,IF(B861="N",SUMIFS('2) Income'!$E$13:$E$32,'2) Income'!$D$13:$D$32,"monthly",'2) Income'!$F$13:$F$32,"&lt;="&amp;$A861,'2) Income'!$I$13:$I$32,DAY(A861)),SUMIFS('2) Income'!$E$13:$E$32,'2) Income'!$D$13:$D$32,"monthly",'2) Income'!$F$13:$F$32,"&lt;="&amp;$A861,'2) Income'!$I$13:$I$32,"&gt;="&amp;DAY(A861)))))</f>
        <v/>
      </c>
      <c r="AH861" s="8" t="str" cm="1">
        <f t="array" ref="AH861">IF(A861="","",IF(COUNTIF('2) Income'!$D$13:$D$32,"Yearly")=0,0,SUMPRODUCT(--('2) Income'!$D$13:$D$32="Yearly"),--('2) Income'!$F$13:$F$32&lt;=A861),IF(B861="N",--('2) Income'!$I$13:$I$32=DAY(A861)),--('2) Income'!$I$13:$I$32&gt;=DAY(A861))),--(IFERROR(MOD('2) Income'!$H$13:$H$32-MONTH(A861)+12,12),1)=0),'2) Income'!$E$13:$E$32)))</f>
        <v/>
      </c>
      <c r="AI861" s="8" t="str">
        <f>IF(A861="","",IF(COUNTIF('2) Income'!$D$13:$D$32,"one-time")=0,0,SUMIFS('2) Income'!$E$13:$E$32,'2) Income'!$D$13:$D$32,"one-time",'2) Income'!$F$13:$F$32,"="&amp;$A861)))</f>
        <v/>
      </c>
      <c r="AJ861" s="9" t="str">
        <f t="shared" si="66"/>
        <v/>
      </c>
    </row>
    <row r="862" spans="1:36">
      <c r="A862" s="7" t="str">
        <f>IF(A861="","",IF(A861+1&lt;='1) Period'!$E$21,A861+1,""))</f>
        <v/>
      </c>
      <c r="B862" s="7" t="e">
        <f t="shared" si="67"/>
        <v>#VALUE!</v>
      </c>
      <c r="C862" t="e">
        <f t="shared" si="68"/>
        <v>#VALUE!</v>
      </c>
      <c r="D862" s="8" t="str">
        <f>IF(A862="","",IF(TEXT(A862,"dddd")='4) Happy Money'!$E$23,WAllowance,0))</f>
        <v/>
      </c>
      <c r="E862" s="8" t="str">
        <f>IF(A862="","",IF(B862="N",SUMIF(TMonthly[Day of the Month],DAY(A862),TMonthly[Amount]),SUMIF(TMonthly[Day of the Month],"&gt;="&amp;DAY(A862),TMonthly[Amount])))</f>
        <v/>
      </c>
      <c r="F862" s="8" t="str" cm="1">
        <f t="array" ref="F862">IF(A862="","",SUMPRODUCT(--(TYearly[Due Date]&lt;=A862),IF(B862="N",--(TYearly[Day]=DAY(A862)),--(TYearly[Day]&gt;=DAY(A862))),--(IFERROR(MOD(TYearly[Month]-MONTH(A862)+12,12),1)=0),TYearly[Amount]))</f>
        <v/>
      </c>
      <c r="G862" s="8" t="str">
        <f>IF(A862="","",SUMIF(TOneTime[Due Date],A862,TOneTime[Amount]))</f>
        <v/>
      </c>
      <c r="H862" s="8" t="str" cm="1">
        <f t="array" ref="H862">IF(A862="","",IF(COUNTIF(TOther[Frequency],$H$1)=0,0,SUMPRODUCT(--(IFERROR(MOD(A862-TOther[Start Date],7),1)=0),--(TOther[Frequency]=$H$1),--(TOther[Start Date]&lt;=A862),--(TOther[End Date Calc]&gt;=A862),TOther[Amount])))</f>
        <v/>
      </c>
      <c r="I862" s="8" t="str" cm="1">
        <f t="array" ref="I862">IF(A862="","",IF(COUNTIF(TOther[Frequency],$I$1)=0,0,SUMPRODUCT(--(IFERROR(MOD(A862-TOther[Start Date],14),1)=0),--(TOther[Frequency]=$I$1),--(TOther[Start Date]&lt;=A862),--(TOther[End Date Calc]&gt;=A862),TOther[Amount])))</f>
        <v/>
      </c>
      <c r="J862" s="8" t="str">
        <f>IF(A862="","",IF(COUNTIF(TOther[Frequency],$J$1)=0,0,IF(OR(DAY(A862)=1,DAY(A862)=15),SUMIFS(TOther[Amount],TOther[Frequency],$J$1,TOther[Start Date],"&lt;="&amp;$A862,TOther[End Date Calc],"&gt;="&amp;A862),0)))</f>
        <v/>
      </c>
      <c r="K862" s="8" t="str">
        <f>IF(A862="","",IF(COUNTIF(TOther[Frequency],$K$1)=0,0,IF(A862=(A862-DAY(A862)+1+2*7-WEEKDAY(A862-DAY(A862)+8-4,1)),SUMIFS(TOther[Amount],TOther[Frequency],$K$1,TOther[Start Date],"&lt;="&amp;$A862,TOther[End Date Calc],"&gt;="&amp;A862),0)))</f>
        <v/>
      </c>
      <c r="L862" s="8" t="str">
        <f>IF(A862="","",IF(COUNTIF(TOther[Frequency],$L$1)=0,0,IF(A862=(A862-DAY(A862)+1+3*7-WEEKDAY(A862-DAY(A862)+8-4,1)),SUMIFS(TOther[Amount],TOther[Frequency],$L$1,TOther[Start Date],"&lt;="&amp;$A862,TOther[End Date Calc],"&gt;="&amp;A862),0)))</f>
        <v/>
      </c>
      <c r="M862" s="8" t="str">
        <f>IF(A862="","",IF(COUNTIF(TOther[Frequency],$M$1)=0,0,IF(A862=(A862-DAY(A862)+1+4*7-WEEKDAY(A862-DAY(A862)+8-4,1)),SUMIFS(TOther[Amount],TOther[Frequency],$M$1,TOther[Start Date],"&lt;="&amp;$A862,TOther[End Date Calc],"&gt;="&amp;A862),0)))</f>
        <v/>
      </c>
      <c r="N862" s="8" t="str" cm="1">
        <f t="array" ref="N862">IF(A862="","",IF(COUNTIF(TOther[Frequency],$N$1)=0,0,SUMPRODUCT(--(IFERROR(MOD(A862-TOther[Start Date],28),1)=0),--(TOther[Frequency]=$N$1),--(TOther[Start Date]&lt;=A862),--(TOther[End Date Calc]&gt;=A862),TOther[Amount])))</f>
        <v/>
      </c>
      <c r="O862" s="8" t="str" cm="1">
        <f t="array" ref="O862">IF(A862="","",IF(COUNTIF(TOther[Frequency],$O$1)=0,0,SUMPRODUCT(--(IFERROR(MOD(A862-TOther[Start Date],42),1)=0),--(TOther[Frequency]=$O$1),--(TOther[Start Date]&lt;=A862),--(TOther[End Date Calc]&gt;=A862),TOther[Amount])))</f>
        <v/>
      </c>
      <c r="P862" s="8" t="str" cm="1">
        <f t="array" ref="P862">IF(A862="","",IF(COUNTIF(TOther[Frequency],$P$1)=0,0,SUMPRODUCT(--(IFERROR(MOD(A862-TOther[Start Date],56),1)=0),--(TOther[Frequency]=$P$1),--(TOther[Start Date]&lt;=A862),--(TOther[End Date Calc]&gt;=A862),TOther[Amount])))</f>
        <v/>
      </c>
      <c r="Q862" s="8" t="str">
        <f>IF(A862="","",IF(COUNTIF(TOther[Frequency],$Q$1)=0,0,IF(B862="N",SUMIFS(TOther[Amount],TOther[Frequency],$Q$1,TOther[Start Date],"&lt;="&amp;$A862,TOther[End Date Calc],"&gt;="&amp;A862,TOther[Start Day],DAY(A862)),SUMIFS(TOther[Amount],TOther[Frequency],$Q$1,TOther[Start Date],"&lt;="&amp;$A862,TOther[End Date Calc],"&gt;="&amp;A862,TOther[Start Day],"&gt;="&amp;DAY(A862)))))</f>
        <v/>
      </c>
      <c r="R862" s="8" t="str" cm="1">
        <f t="array" ref="R862">IF(A862="","",IF(COUNTIF(TOther[Frequency],R$1)=0,0,SUMPRODUCT(--(TOther[Frequency]=R$1),--(TOther[Start Date]&lt;=A862),--(TOther[End Date Calc]&gt;=A862),IF(B862="N",--(TOther[Start Day]=DAY(A862)),--(TOther[Start Day]&gt;=DAY(A862))),--(IFERROR(MOD(TOther[Start Month]-MONTH(A862)+2,2),1)=0),TOther[Amount])))</f>
        <v/>
      </c>
      <c r="S862" s="8" t="str" cm="1">
        <f t="array" ref="S862">IF(A862="","",IF(COUNTIF(TOther[Frequency],S$1)=0,0,SUMPRODUCT(--(TOther[Frequency]=S$1),--(TOther[Start Date]&lt;=A862),--(TOther[End Date Calc]&gt;=A862),IF(B862="N",--(TOther[Start Day]=DAY(A862)),--(TOther[Start Day]&gt;=DAY(A862))),--(IFERROR(MOD(TOther[Start Month]-MONTH(A862)+3,3),1)=0),TOther[Amount])))</f>
        <v/>
      </c>
      <c r="T862" s="8" t="str" cm="1">
        <f t="array" ref="T862">IF($A862="","",IF(COUNTIF(TOther[Frequency],T$1)=0,0,SUMPRODUCT(--(TOther[Frequency]=T$1),--(TOther[Start Date]&lt;=$A862),--(TOther[End Date Calc]&gt;=$A862),IF($B862="N",--(TOther[Start Day]=DAY($A862)),--(TOther[Start Day]&gt;=DAY($A862))),--(IFERROR(MOD(TOther[Start Month]-MONTH($A862)+4,4),1)=0),TOther[Amount])))</f>
        <v/>
      </c>
      <c r="U862" s="8" t="str" cm="1">
        <f t="array" ref="U862">IF(A862="","",IF(COUNTIF(TOther[Frequency],$U$1)=0,0,SUMPRODUCT(--(TOther[Frequency]=$U$1),--(TOther[Start Date]&lt;=A862),--(TOther[End Date Calc]&gt;=A862),IF(B862="N",--(TOther[Start Day]=DAY(A862)),--(TOther[Start Day]&gt;=DAY(A862))),--(IFERROR(MOD(TOther[Start Month]-MONTH(A862)+6,6),1)=0),TOther[Amount])))</f>
        <v/>
      </c>
      <c r="V862" s="8" t="str" cm="1">
        <f t="array" ref="V862">IF(A862="","",IF(COUNTIF(TOther[Frequency],$V$1)=0,0,SUMPRODUCT(--(TOther[Frequency]=$V$1),--(TOther[Start Date]&lt;=A862),--(TOther[End Date Calc]&gt;=A862),IF(B862="N",--(TOther[Start Day]=DAY(A862)),--(TOther[Start Day]&gt;=DAY(A862))),--(IFERROR(MOD(TOther[Start Month]-MONTH(A862)+12,12),1)=0),TOther[Amount])))</f>
        <v/>
      </c>
      <c r="W862" s="8" t="str">
        <f>IF(A862="","",SUMIFS(TOther[Amount],TOther[Start Date],A862,TOther[Frequency],$W$1))</f>
        <v/>
      </c>
      <c r="X862" s="9" t="str">
        <f t="shared" si="65"/>
        <v/>
      </c>
      <c r="Y862" s="9" t="str">
        <f t="shared" si="69"/>
        <v/>
      </c>
      <c r="Z862" s="8" t="str" cm="1">
        <f t="array" ref="Z862">IF(A862="","",IF(COUNTIF('2) Income'!$D$13:$D$32,"Weekly")=0,0,SUMPRODUCT(--(IFERROR(MOD(A862-'2) Income'!$F$13:$F$32,7),1)=0),--('2) Income'!$D$13:$D$32="Weekly"),--('2) Income'!$F$13:$F$32&lt;=A862),'2) Income'!$E$13:$E$32)))</f>
        <v/>
      </c>
      <c r="AA862" s="8" t="str" cm="1">
        <f t="array" ref="AA862">IF(A862="","",IF(COUNTIF('2) Income'!$D$13:$D$32,"Every Other Week")=0,0,SUMPRODUCT(--(IFERROR(MOD(A862-'2) Income'!$F$13:$F$32,14),1)=0),--('2) Income'!$D$13:$D$32="Every Other Week"),--('2) Income'!$F$13:$F$32&lt;=A862),'2) Income'!$E$13:$E$32)))</f>
        <v/>
      </c>
      <c r="AB862" s="8" t="str">
        <f>IF(A862="","",IF(COUNTIF('2) Income'!$D$13:$D$32,"1st and 15th")=0,0,IF(OR(DAY(A862)=1,DAY(A862)=15),SUMIFS('2) Income'!$E$13:$E$32,'2) Income'!$D$13:$D$32,"1st and 15th",'2) Income'!$F$13:$F$32,"&lt;="&amp;$A862),0)))</f>
        <v/>
      </c>
      <c r="AC862" s="8" t="str">
        <f>IF(A862="","",IF(COUNTIF('2) Income'!$D$13:$D$32,"2nd Wednesday")=0,0,IF(A862=(A862-DAY(A862)+1+2*7-WEEKDAY(A862-DAY(A862)+8-4,1)),SUMIFS('2) Income'!$E$13:$E$32,'2) Income'!$D$13:$D$32,"2nd Wednesday",'2) Income'!$F$13:$F$32,"&lt;="&amp;$A862),0)))</f>
        <v/>
      </c>
      <c r="AD862" s="8" t="str">
        <f>IF(A862="","",IF(COUNTIF('2) Income'!$D$13:$D$32,"3rd Wednesday")=0,0,IF(A862=(A862-DAY(A862)+1+3*7-WEEKDAY(A862-DAY(A862)+8-4,1)),SUMIFS('2) Income'!$E$13:$E$32,'2) Income'!$D$13:$D$32,"3rd Wednesday",'2) Income'!$F$13:$F$32,"&lt;="&amp;$A862),0)))</f>
        <v/>
      </c>
      <c r="AE862" s="8" t="str">
        <f>IF(A862="","",IF(COUNTIF('2) Income'!$D$13:$D$32,"4th Wednesday")=0,0,IF(A862=(A862-DAY(A862)+1+4*7-WEEKDAY(A862-DAY(A862)+8-4,1)),SUMIFS('2) Income'!$E$13:$E$32,'2) Income'!$D$13:$D$32,"4th Wednesday",'2) Income'!$F$13:$F$32,"&lt;="&amp;$A862),0)))</f>
        <v/>
      </c>
      <c r="AF862" s="8" t="str" cm="1">
        <f t="array" ref="AF862">IF(A862="","",IF(COUNTIF('2) Income'!$D$13:$D$32,"Every 4 Weeks")=0,0,SUMPRODUCT(--(IFERROR(MOD(A862-'2) Income'!$F$13:$F$32,28),1)=0),--('2) Income'!$D$13:$D$32="Every 4 Weeks"),--('2) Income'!$F$13:$F$32&lt;=A862),'2) Income'!$E$13:$E$32)))</f>
        <v/>
      </c>
      <c r="AG862" s="8" t="str">
        <f>IF(A862="","",IF(COUNTIF('2) Income'!$D$13:$D$32,"Monthly")=0,0,IF(B862="N",SUMIFS('2) Income'!$E$13:$E$32,'2) Income'!$D$13:$D$32,"monthly",'2) Income'!$F$13:$F$32,"&lt;="&amp;$A862,'2) Income'!$I$13:$I$32,DAY(A862)),SUMIFS('2) Income'!$E$13:$E$32,'2) Income'!$D$13:$D$32,"monthly",'2) Income'!$F$13:$F$32,"&lt;="&amp;$A862,'2) Income'!$I$13:$I$32,"&gt;="&amp;DAY(A862)))))</f>
        <v/>
      </c>
      <c r="AH862" s="8" t="str" cm="1">
        <f t="array" ref="AH862">IF(A862="","",IF(COUNTIF('2) Income'!$D$13:$D$32,"Yearly")=0,0,SUMPRODUCT(--('2) Income'!$D$13:$D$32="Yearly"),--('2) Income'!$F$13:$F$32&lt;=A862),IF(B862="N",--('2) Income'!$I$13:$I$32=DAY(A862)),--('2) Income'!$I$13:$I$32&gt;=DAY(A862))),--(IFERROR(MOD('2) Income'!$H$13:$H$32-MONTH(A862)+12,12),1)=0),'2) Income'!$E$13:$E$32)))</f>
        <v/>
      </c>
      <c r="AI862" s="8" t="str">
        <f>IF(A862="","",IF(COUNTIF('2) Income'!$D$13:$D$32,"one-time")=0,0,SUMIFS('2) Income'!$E$13:$E$32,'2) Income'!$D$13:$D$32,"one-time",'2) Income'!$F$13:$F$32,"="&amp;$A862)))</f>
        <v/>
      </c>
      <c r="AJ862" s="9" t="str">
        <f t="shared" si="66"/>
        <v/>
      </c>
    </row>
    <row r="863" spans="1:36">
      <c r="A863" s="7" t="str">
        <f>IF(A862="","",IF(A862+1&lt;='1) Period'!$E$21,A862+1,""))</f>
        <v/>
      </c>
      <c r="B863" s="7" t="e">
        <f t="shared" si="67"/>
        <v>#VALUE!</v>
      </c>
      <c r="C863" t="e">
        <f t="shared" si="68"/>
        <v>#VALUE!</v>
      </c>
      <c r="D863" s="8" t="str">
        <f>IF(A863="","",IF(TEXT(A863,"dddd")='4) Happy Money'!$E$23,WAllowance,0))</f>
        <v/>
      </c>
      <c r="E863" s="8" t="str">
        <f>IF(A863="","",IF(B863="N",SUMIF(TMonthly[Day of the Month],DAY(A863),TMonthly[Amount]),SUMIF(TMonthly[Day of the Month],"&gt;="&amp;DAY(A863),TMonthly[Amount])))</f>
        <v/>
      </c>
      <c r="F863" s="8" t="str" cm="1">
        <f t="array" ref="F863">IF(A863="","",SUMPRODUCT(--(TYearly[Due Date]&lt;=A863),IF(B863="N",--(TYearly[Day]=DAY(A863)),--(TYearly[Day]&gt;=DAY(A863))),--(IFERROR(MOD(TYearly[Month]-MONTH(A863)+12,12),1)=0),TYearly[Amount]))</f>
        <v/>
      </c>
      <c r="G863" s="8" t="str">
        <f>IF(A863="","",SUMIF(TOneTime[Due Date],A863,TOneTime[Amount]))</f>
        <v/>
      </c>
      <c r="H863" s="8" t="str" cm="1">
        <f t="array" ref="H863">IF(A863="","",IF(COUNTIF(TOther[Frequency],$H$1)=0,0,SUMPRODUCT(--(IFERROR(MOD(A863-TOther[Start Date],7),1)=0),--(TOther[Frequency]=$H$1),--(TOther[Start Date]&lt;=A863),--(TOther[End Date Calc]&gt;=A863),TOther[Amount])))</f>
        <v/>
      </c>
      <c r="I863" s="8" t="str" cm="1">
        <f t="array" ref="I863">IF(A863="","",IF(COUNTIF(TOther[Frequency],$I$1)=0,0,SUMPRODUCT(--(IFERROR(MOD(A863-TOther[Start Date],14),1)=0),--(TOther[Frequency]=$I$1),--(TOther[Start Date]&lt;=A863),--(TOther[End Date Calc]&gt;=A863),TOther[Amount])))</f>
        <v/>
      </c>
      <c r="J863" s="8" t="str">
        <f>IF(A863="","",IF(COUNTIF(TOther[Frequency],$J$1)=0,0,IF(OR(DAY(A863)=1,DAY(A863)=15),SUMIFS(TOther[Amount],TOther[Frequency],$J$1,TOther[Start Date],"&lt;="&amp;$A863,TOther[End Date Calc],"&gt;="&amp;A863),0)))</f>
        <v/>
      </c>
      <c r="K863" s="8" t="str">
        <f>IF(A863="","",IF(COUNTIF(TOther[Frequency],$K$1)=0,0,IF(A863=(A863-DAY(A863)+1+2*7-WEEKDAY(A863-DAY(A863)+8-4,1)),SUMIFS(TOther[Amount],TOther[Frequency],$K$1,TOther[Start Date],"&lt;="&amp;$A863,TOther[End Date Calc],"&gt;="&amp;A863),0)))</f>
        <v/>
      </c>
      <c r="L863" s="8" t="str">
        <f>IF(A863="","",IF(COUNTIF(TOther[Frequency],$L$1)=0,0,IF(A863=(A863-DAY(A863)+1+3*7-WEEKDAY(A863-DAY(A863)+8-4,1)),SUMIFS(TOther[Amount],TOther[Frequency],$L$1,TOther[Start Date],"&lt;="&amp;$A863,TOther[End Date Calc],"&gt;="&amp;A863),0)))</f>
        <v/>
      </c>
      <c r="M863" s="8" t="str">
        <f>IF(A863="","",IF(COUNTIF(TOther[Frequency],$M$1)=0,0,IF(A863=(A863-DAY(A863)+1+4*7-WEEKDAY(A863-DAY(A863)+8-4,1)),SUMIFS(TOther[Amount],TOther[Frequency],$M$1,TOther[Start Date],"&lt;="&amp;$A863,TOther[End Date Calc],"&gt;="&amp;A863),0)))</f>
        <v/>
      </c>
      <c r="N863" s="8" t="str" cm="1">
        <f t="array" ref="N863">IF(A863="","",IF(COUNTIF(TOther[Frequency],$N$1)=0,0,SUMPRODUCT(--(IFERROR(MOD(A863-TOther[Start Date],28),1)=0),--(TOther[Frequency]=$N$1),--(TOther[Start Date]&lt;=A863),--(TOther[End Date Calc]&gt;=A863),TOther[Amount])))</f>
        <v/>
      </c>
      <c r="O863" s="8" t="str" cm="1">
        <f t="array" ref="O863">IF(A863="","",IF(COUNTIF(TOther[Frequency],$O$1)=0,0,SUMPRODUCT(--(IFERROR(MOD(A863-TOther[Start Date],42),1)=0),--(TOther[Frequency]=$O$1),--(TOther[Start Date]&lt;=A863),--(TOther[End Date Calc]&gt;=A863),TOther[Amount])))</f>
        <v/>
      </c>
      <c r="P863" s="8" t="str" cm="1">
        <f t="array" ref="P863">IF(A863="","",IF(COUNTIF(TOther[Frequency],$P$1)=0,0,SUMPRODUCT(--(IFERROR(MOD(A863-TOther[Start Date],56),1)=0),--(TOther[Frequency]=$P$1),--(TOther[Start Date]&lt;=A863),--(TOther[End Date Calc]&gt;=A863),TOther[Amount])))</f>
        <v/>
      </c>
      <c r="Q863" s="8" t="str">
        <f>IF(A863="","",IF(COUNTIF(TOther[Frequency],$Q$1)=0,0,IF(B863="N",SUMIFS(TOther[Amount],TOther[Frequency],$Q$1,TOther[Start Date],"&lt;="&amp;$A863,TOther[End Date Calc],"&gt;="&amp;A863,TOther[Start Day],DAY(A863)),SUMIFS(TOther[Amount],TOther[Frequency],$Q$1,TOther[Start Date],"&lt;="&amp;$A863,TOther[End Date Calc],"&gt;="&amp;A863,TOther[Start Day],"&gt;="&amp;DAY(A863)))))</f>
        <v/>
      </c>
      <c r="R863" s="8" t="str" cm="1">
        <f t="array" ref="R863">IF(A863="","",IF(COUNTIF(TOther[Frequency],R$1)=0,0,SUMPRODUCT(--(TOther[Frequency]=R$1),--(TOther[Start Date]&lt;=A863),--(TOther[End Date Calc]&gt;=A863),IF(B863="N",--(TOther[Start Day]=DAY(A863)),--(TOther[Start Day]&gt;=DAY(A863))),--(IFERROR(MOD(TOther[Start Month]-MONTH(A863)+2,2),1)=0),TOther[Amount])))</f>
        <v/>
      </c>
      <c r="S863" s="8" t="str" cm="1">
        <f t="array" ref="S863">IF(A863="","",IF(COUNTIF(TOther[Frequency],S$1)=0,0,SUMPRODUCT(--(TOther[Frequency]=S$1),--(TOther[Start Date]&lt;=A863),--(TOther[End Date Calc]&gt;=A863),IF(B863="N",--(TOther[Start Day]=DAY(A863)),--(TOther[Start Day]&gt;=DAY(A863))),--(IFERROR(MOD(TOther[Start Month]-MONTH(A863)+3,3),1)=0),TOther[Amount])))</f>
        <v/>
      </c>
      <c r="T863" s="8" t="str" cm="1">
        <f t="array" ref="T863">IF($A863="","",IF(COUNTIF(TOther[Frequency],T$1)=0,0,SUMPRODUCT(--(TOther[Frequency]=T$1),--(TOther[Start Date]&lt;=$A863),--(TOther[End Date Calc]&gt;=$A863),IF($B863="N",--(TOther[Start Day]=DAY($A863)),--(TOther[Start Day]&gt;=DAY($A863))),--(IFERROR(MOD(TOther[Start Month]-MONTH($A863)+4,4),1)=0),TOther[Amount])))</f>
        <v/>
      </c>
      <c r="U863" s="8" t="str" cm="1">
        <f t="array" ref="U863">IF(A863="","",IF(COUNTIF(TOther[Frequency],$U$1)=0,0,SUMPRODUCT(--(TOther[Frequency]=$U$1),--(TOther[Start Date]&lt;=A863),--(TOther[End Date Calc]&gt;=A863),IF(B863="N",--(TOther[Start Day]=DAY(A863)),--(TOther[Start Day]&gt;=DAY(A863))),--(IFERROR(MOD(TOther[Start Month]-MONTH(A863)+6,6),1)=0),TOther[Amount])))</f>
        <v/>
      </c>
      <c r="V863" s="8" t="str" cm="1">
        <f t="array" ref="V863">IF(A863="","",IF(COUNTIF(TOther[Frequency],$V$1)=0,0,SUMPRODUCT(--(TOther[Frequency]=$V$1),--(TOther[Start Date]&lt;=A863),--(TOther[End Date Calc]&gt;=A863),IF(B863="N",--(TOther[Start Day]=DAY(A863)),--(TOther[Start Day]&gt;=DAY(A863))),--(IFERROR(MOD(TOther[Start Month]-MONTH(A863)+12,12),1)=0),TOther[Amount])))</f>
        <v/>
      </c>
      <c r="W863" s="8" t="str">
        <f>IF(A863="","",SUMIFS(TOther[Amount],TOther[Start Date],A863,TOther[Frequency],$W$1))</f>
        <v/>
      </c>
      <c r="X863" s="9" t="str">
        <f t="shared" si="65"/>
        <v/>
      </c>
      <c r="Y863" s="9" t="str">
        <f t="shared" si="69"/>
        <v/>
      </c>
      <c r="Z863" s="8" t="str" cm="1">
        <f t="array" ref="Z863">IF(A863="","",IF(COUNTIF('2) Income'!$D$13:$D$32,"Weekly")=0,0,SUMPRODUCT(--(IFERROR(MOD(A863-'2) Income'!$F$13:$F$32,7),1)=0),--('2) Income'!$D$13:$D$32="Weekly"),--('2) Income'!$F$13:$F$32&lt;=A863),'2) Income'!$E$13:$E$32)))</f>
        <v/>
      </c>
      <c r="AA863" s="8" t="str" cm="1">
        <f t="array" ref="AA863">IF(A863="","",IF(COUNTIF('2) Income'!$D$13:$D$32,"Every Other Week")=0,0,SUMPRODUCT(--(IFERROR(MOD(A863-'2) Income'!$F$13:$F$32,14),1)=0),--('2) Income'!$D$13:$D$32="Every Other Week"),--('2) Income'!$F$13:$F$32&lt;=A863),'2) Income'!$E$13:$E$32)))</f>
        <v/>
      </c>
      <c r="AB863" s="8" t="str">
        <f>IF(A863="","",IF(COUNTIF('2) Income'!$D$13:$D$32,"1st and 15th")=0,0,IF(OR(DAY(A863)=1,DAY(A863)=15),SUMIFS('2) Income'!$E$13:$E$32,'2) Income'!$D$13:$D$32,"1st and 15th",'2) Income'!$F$13:$F$32,"&lt;="&amp;$A863),0)))</f>
        <v/>
      </c>
      <c r="AC863" s="8" t="str">
        <f>IF(A863="","",IF(COUNTIF('2) Income'!$D$13:$D$32,"2nd Wednesday")=0,0,IF(A863=(A863-DAY(A863)+1+2*7-WEEKDAY(A863-DAY(A863)+8-4,1)),SUMIFS('2) Income'!$E$13:$E$32,'2) Income'!$D$13:$D$32,"2nd Wednesday",'2) Income'!$F$13:$F$32,"&lt;="&amp;$A863),0)))</f>
        <v/>
      </c>
      <c r="AD863" s="8" t="str">
        <f>IF(A863="","",IF(COUNTIF('2) Income'!$D$13:$D$32,"3rd Wednesday")=0,0,IF(A863=(A863-DAY(A863)+1+3*7-WEEKDAY(A863-DAY(A863)+8-4,1)),SUMIFS('2) Income'!$E$13:$E$32,'2) Income'!$D$13:$D$32,"3rd Wednesday",'2) Income'!$F$13:$F$32,"&lt;="&amp;$A863),0)))</f>
        <v/>
      </c>
      <c r="AE863" s="8" t="str">
        <f>IF(A863="","",IF(COUNTIF('2) Income'!$D$13:$D$32,"4th Wednesday")=0,0,IF(A863=(A863-DAY(A863)+1+4*7-WEEKDAY(A863-DAY(A863)+8-4,1)),SUMIFS('2) Income'!$E$13:$E$32,'2) Income'!$D$13:$D$32,"4th Wednesday",'2) Income'!$F$13:$F$32,"&lt;="&amp;$A863),0)))</f>
        <v/>
      </c>
      <c r="AF863" s="8" t="str" cm="1">
        <f t="array" ref="AF863">IF(A863="","",IF(COUNTIF('2) Income'!$D$13:$D$32,"Every 4 Weeks")=0,0,SUMPRODUCT(--(IFERROR(MOD(A863-'2) Income'!$F$13:$F$32,28),1)=0),--('2) Income'!$D$13:$D$32="Every 4 Weeks"),--('2) Income'!$F$13:$F$32&lt;=A863),'2) Income'!$E$13:$E$32)))</f>
        <v/>
      </c>
      <c r="AG863" s="8" t="str">
        <f>IF(A863="","",IF(COUNTIF('2) Income'!$D$13:$D$32,"Monthly")=0,0,IF(B863="N",SUMIFS('2) Income'!$E$13:$E$32,'2) Income'!$D$13:$D$32,"monthly",'2) Income'!$F$13:$F$32,"&lt;="&amp;$A863,'2) Income'!$I$13:$I$32,DAY(A863)),SUMIFS('2) Income'!$E$13:$E$32,'2) Income'!$D$13:$D$32,"monthly",'2) Income'!$F$13:$F$32,"&lt;="&amp;$A863,'2) Income'!$I$13:$I$32,"&gt;="&amp;DAY(A863)))))</f>
        <v/>
      </c>
      <c r="AH863" s="8" t="str" cm="1">
        <f t="array" ref="AH863">IF(A863="","",IF(COUNTIF('2) Income'!$D$13:$D$32,"Yearly")=0,0,SUMPRODUCT(--('2) Income'!$D$13:$D$32="Yearly"),--('2) Income'!$F$13:$F$32&lt;=A863),IF(B863="N",--('2) Income'!$I$13:$I$32=DAY(A863)),--('2) Income'!$I$13:$I$32&gt;=DAY(A863))),--(IFERROR(MOD('2) Income'!$H$13:$H$32-MONTH(A863)+12,12),1)=0),'2) Income'!$E$13:$E$32)))</f>
        <v/>
      </c>
      <c r="AI863" s="8" t="str">
        <f>IF(A863="","",IF(COUNTIF('2) Income'!$D$13:$D$32,"one-time")=0,0,SUMIFS('2) Income'!$E$13:$E$32,'2) Income'!$D$13:$D$32,"one-time",'2) Income'!$F$13:$F$32,"="&amp;$A863)))</f>
        <v/>
      </c>
      <c r="AJ863" s="9" t="str">
        <f t="shared" si="66"/>
        <v/>
      </c>
    </row>
    <row r="864" spans="1:36">
      <c r="A864" s="7" t="str">
        <f>IF(A863="","",IF(A863+1&lt;='1) Period'!$E$21,A863+1,""))</f>
        <v/>
      </c>
      <c r="B864" s="7" t="e">
        <f t="shared" si="67"/>
        <v>#VALUE!</v>
      </c>
      <c r="C864" t="e">
        <f t="shared" si="68"/>
        <v>#VALUE!</v>
      </c>
      <c r="D864" s="8" t="str">
        <f>IF(A864="","",IF(TEXT(A864,"dddd")='4) Happy Money'!$E$23,WAllowance,0))</f>
        <v/>
      </c>
      <c r="E864" s="8" t="str">
        <f>IF(A864="","",IF(B864="N",SUMIF(TMonthly[Day of the Month],DAY(A864),TMonthly[Amount]),SUMIF(TMonthly[Day of the Month],"&gt;="&amp;DAY(A864),TMonthly[Amount])))</f>
        <v/>
      </c>
      <c r="F864" s="8" t="str" cm="1">
        <f t="array" ref="F864">IF(A864="","",SUMPRODUCT(--(TYearly[Due Date]&lt;=A864),IF(B864="N",--(TYearly[Day]=DAY(A864)),--(TYearly[Day]&gt;=DAY(A864))),--(IFERROR(MOD(TYearly[Month]-MONTH(A864)+12,12),1)=0),TYearly[Amount]))</f>
        <v/>
      </c>
      <c r="G864" s="8" t="str">
        <f>IF(A864="","",SUMIF(TOneTime[Due Date],A864,TOneTime[Amount]))</f>
        <v/>
      </c>
      <c r="H864" s="8" t="str" cm="1">
        <f t="array" ref="H864">IF(A864="","",IF(COUNTIF(TOther[Frequency],$H$1)=0,0,SUMPRODUCT(--(IFERROR(MOD(A864-TOther[Start Date],7),1)=0),--(TOther[Frequency]=$H$1),--(TOther[Start Date]&lt;=A864),--(TOther[End Date Calc]&gt;=A864),TOther[Amount])))</f>
        <v/>
      </c>
      <c r="I864" s="8" t="str" cm="1">
        <f t="array" ref="I864">IF(A864="","",IF(COUNTIF(TOther[Frequency],$I$1)=0,0,SUMPRODUCT(--(IFERROR(MOD(A864-TOther[Start Date],14),1)=0),--(TOther[Frequency]=$I$1),--(TOther[Start Date]&lt;=A864),--(TOther[End Date Calc]&gt;=A864),TOther[Amount])))</f>
        <v/>
      </c>
      <c r="J864" s="8" t="str">
        <f>IF(A864="","",IF(COUNTIF(TOther[Frequency],$J$1)=0,0,IF(OR(DAY(A864)=1,DAY(A864)=15),SUMIFS(TOther[Amount],TOther[Frequency],$J$1,TOther[Start Date],"&lt;="&amp;$A864,TOther[End Date Calc],"&gt;="&amp;A864),0)))</f>
        <v/>
      </c>
      <c r="K864" s="8" t="str">
        <f>IF(A864="","",IF(COUNTIF(TOther[Frequency],$K$1)=0,0,IF(A864=(A864-DAY(A864)+1+2*7-WEEKDAY(A864-DAY(A864)+8-4,1)),SUMIFS(TOther[Amount],TOther[Frequency],$K$1,TOther[Start Date],"&lt;="&amp;$A864,TOther[End Date Calc],"&gt;="&amp;A864),0)))</f>
        <v/>
      </c>
      <c r="L864" s="8" t="str">
        <f>IF(A864="","",IF(COUNTIF(TOther[Frequency],$L$1)=0,0,IF(A864=(A864-DAY(A864)+1+3*7-WEEKDAY(A864-DAY(A864)+8-4,1)),SUMIFS(TOther[Amount],TOther[Frequency],$L$1,TOther[Start Date],"&lt;="&amp;$A864,TOther[End Date Calc],"&gt;="&amp;A864),0)))</f>
        <v/>
      </c>
      <c r="M864" s="8" t="str">
        <f>IF(A864="","",IF(COUNTIF(TOther[Frequency],$M$1)=0,0,IF(A864=(A864-DAY(A864)+1+4*7-WEEKDAY(A864-DAY(A864)+8-4,1)),SUMIFS(TOther[Amount],TOther[Frequency],$M$1,TOther[Start Date],"&lt;="&amp;$A864,TOther[End Date Calc],"&gt;="&amp;A864),0)))</f>
        <v/>
      </c>
      <c r="N864" s="8" t="str" cm="1">
        <f t="array" ref="N864">IF(A864="","",IF(COUNTIF(TOther[Frequency],$N$1)=0,0,SUMPRODUCT(--(IFERROR(MOD(A864-TOther[Start Date],28),1)=0),--(TOther[Frequency]=$N$1),--(TOther[Start Date]&lt;=A864),--(TOther[End Date Calc]&gt;=A864),TOther[Amount])))</f>
        <v/>
      </c>
      <c r="O864" s="8" t="str" cm="1">
        <f t="array" ref="O864">IF(A864="","",IF(COUNTIF(TOther[Frequency],$O$1)=0,0,SUMPRODUCT(--(IFERROR(MOD(A864-TOther[Start Date],42),1)=0),--(TOther[Frequency]=$O$1),--(TOther[Start Date]&lt;=A864),--(TOther[End Date Calc]&gt;=A864),TOther[Amount])))</f>
        <v/>
      </c>
      <c r="P864" s="8" t="str" cm="1">
        <f t="array" ref="P864">IF(A864="","",IF(COUNTIF(TOther[Frequency],$P$1)=0,0,SUMPRODUCT(--(IFERROR(MOD(A864-TOther[Start Date],56),1)=0),--(TOther[Frequency]=$P$1),--(TOther[Start Date]&lt;=A864),--(TOther[End Date Calc]&gt;=A864),TOther[Amount])))</f>
        <v/>
      </c>
      <c r="Q864" s="8" t="str">
        <f>IF(A864="","",IF(COUNTIF(TOther[Frequency],$Q$1)=0,0,IF(B864="N",SUMIFS(TOther[Amount],TOther[Frequency],$Q$1,TOther[Start Date],"&lt;="&amp;$A864,TOther[End Date Calc],"&gt;="&amp;A864,TOther[Start Day],DAY(A864)),SUMIFS(TOther[Amount],TOther[Frequency],$Q$1,TOther[Start Date],"&lt;="&amp;$A864,TOther[End Date Calc],"&gt;="&amp;A864,TOther[Start Day],"&gt;="&amp;DAY(A864)))))</f>
        <v/>
      </c>
      <c r="R864" s="8" t="str" cm="1">
        <f t="array" ref="R864">IF(A864="","",IF(COUNTIF(TOther[Frequency],R$1)=0,0,SUMPRODUCT(--(TOther[Frequency]=R$1),--(TOther[Start Date]&lt;=A864),--(TOther[End Date Calc]&gt;=A864),IF(B864="N",--(TOther[Start Day]=DAY(A864)),--(TOther[Start Day]&gt;=DAY(A864))),--(IFERROR(MOD(TOther[Start Month]-MONTH(A864)+2,2),1)=0),TOther[Amount])))</f>
        <v/>
      </c>
      <c r="S864" s="8" t="str" cm="1">
        <f t="array" ref="S864">IF(A864="","",IF(COUNTIF(TOther[Frequency],S$1)=0,0,SUMPRODUCT(--(TOther[Frequency]=S$1),--(TOther[Start Date]&lt;=A864),--(TOther[End Date Calc]&gt;=A864),IF(B864="N",--(TOther[Start Day]=DAY(A864)),--(TOther[Start Day]&gt;=DAY(A864))),--(IFERROR(MOD(TOther[Start Month]-MONTH(A864)+3,3),1)=0),TOther[Amount])))</f>
        <v/>
      </c>
      <c r="T864" s="8" t="str" cm="1">
        <f t="array" ref="T864">IF($A864="","",IF(COUNTIF(TOther[Frequency],T$1)=0,0,SUMPRODUCT(--(TOther[Frequency]=T$1),--(TOther[Start Date]&lt;=$A864),--(TOther[End Date Calc]&gt;=$A864),IF($B864="N",--(TOther[Start Day]=DAY($A864)),--(TOther[Start Day]&gt;=DAY($A864))),--(IFERROR(MOD(TOther[Start Month]-MONTH($A864)+4,4),1)=0),TOther[Amount])))</f>
        <v/>
      </c>
      <c r="U864" s="8" t="str" cm="1">
        <f t="array" ref="U864">IF(A864="","",IF(COUNTIF(TOther[Frequency],$U$1)=0,0,SUMPRODUCT(--(TOther[Frequency]=$U$1),--(TOther[Start Date]&lt;=A864),--(TOther[End Date Calc]&gt;=A864),IF(B864="N",--(TOther[Start Day]=DAY(A864)),--(TOther[Start Day]&gt;=DAY(A864))),--(IFERROR(MOD(TOther[Start Month]-MONTH(A864)+6,6),1)=0),TOther[Amount])))</f>
        <v/>
      </c>
      <c r="V864" s="8" t="str" cm="1">
        <f t="array" ref="V864">IF(A864="","",IF(COUNTIF(TOther[Frequency],$V$1)=0,0,SUMPRODUCT(--(TOther[Frequency]=$V$1),--(TOther[Start Date]&lt;=A864),--(TOther[End Date Calc]&gt;=A864),IF(B864="N",--(TOther[Start Day]=DAY(A864)),--(TOther[Start Day]&gt;=DAY(A864))),--(IFERROR(MOD(TOther[Start Month]-MONTH(A864)+12,12),1)=0),TOther[Amount])))</f>
        <v/>
      </c>
      <c r="W864" s="8" t="str">
        <f>IF(A864="","",SUMIFS(TOther[Amount],TOther[Start Date],A864,TOther[Frequency],$W$1))</f>
        <v/>
      </c>
      <c r="X864" s="9" t="str">
        <f t="shared" si="65"/>
        <v/>
      </c>
      <c r="Y864" s="9" t="str">
        <f t="shared" si="69"/>
        <v/>
      </c>
      <c r="Z864" s="8" t="str" cm="1">
        <f t="array" ref="Z864">IF(A864="","",IF(COUNTIF('2) Income'!$D$13:$D$32,"Weekly")=0,0,SUMPRODUCT(--(IFERROR(MOD(A864-'2) Income'!$F$13:$F$32,7),1)=0),--('2) Income'!$D$13:$D$32="Weekly"),--('2) Income'!$F$13:$F$32&lt;=A864),'2) Income'!$E$13:$E$32)))</f>
        <v/>
      </c>
      <c r="AA864" s="8" t="str" cm="1">
        <f t="array" ref="AA864">IF(A864="","",IF(COUNTIF('2) Income'!$D$13:$D$32,"Every Other Week")=0,0,SUMPRODUCT(--(IFERROR(MOD(A864-'2) Income'!$F$13:$F$32,14),1)=0),--('2) Income'!$D$13:$D$32="Every Other Week"),--('2) Income'!$F$13:$F$32&lt;=A864),'2) Income'!$E$13:$E$32)))</f>
        <v/>
      </c>
      <c r="AB864" s="8" t="str">
        <f>IF(A864="","",IF(COUNTIF('2) Income'!$D$13:$D$32,"1st and 15th")=0,0,IF(OR(DAY(A864)=1,DAY(A864)=15),SUMIFS('2) Income'!$E$13:$E$32,'2) Income'!$D$13:$D$32,"1st and 15th",'2) Income'!$F$13:$F$32,"&lt;="&amp;$A864),0)))</f>
        <v/>
      </c>
      <c r="AC864" s="8" t="str">
        <f>IF(A864="","",IF(COUNTIF('2) Income'!$D$13:$D$32,"2nd Wednesday")=0,0,IF(A864=(A864-DAY(A864)+1+2*7-WEEKDAY(A864-DAY(A864)+8-4,1)),SUMIFS('2) Income'!$E$13:$E$32,'2) Income'!$D$13:$D$32,"2nd Wednesday",'2) Income'!$F$13:$F$32,"&lt;="&amp;$A864),0)))</f>
        <v/>
      </c>
      <c r="AD864" s="8" t="str">
        <f>IF(A864="","",IF(COUNTIF('2) Income'!$D$13:$D$32,"3rd Wednesday")=0,0,IF(A864=(A864-DAY(A864)+1+3*7-WEEKDAY(A864-DAY(A864)+8-4,1)),SUMIFS('2) Income'!$E$13:$E$32,'2) Income'!$D$13:$D$32,"3rd Wednesday",'2) Income'!$F$13:$F$32,"&lt;="&amp;$A864),0)))</f>
        <v/>
      </c>
      <c r="AE864" s="8" t="str">
        <f>IF(A864="","",IF(COUNTIF('2) Income'!$D$13:$D$32,"4th Wednesday")=0,0,IF(A864=(A864-DAY(A864)+1+4*7-WEEKDAY(A864-DAY(A864)+8-4,1)),SUMIFS('2) Income'!$E$13:$E$32,'2) Income'!$D$13:$D$32,"4th Wednesday",'2) Income'!$F$13:$F$32,"&lt;="&amp;$A864),0)))</f>
        <v/>
      </c>
      <c r="AF864" s="8" t="str" cm="1">
        <f t="array" ref="AF864">IF(A864="","",IF(COUNTIF('2) Income'!$D$13:$D$32,"Every 4 Weeks")=0,0,SUMPRODUCT(--(IFERROR(MOD(A864-'2) Income'!$F$13:$F$32,28),1)=0),--('2) Income'!$D$13:$D$32="Every 4 Weeks"),--('2) Income'!$F$13:$F$32&lt;=A864),'2) Income'!$E$13:$E$32)))</f>
        <v/>
      </c>
      <c r="AG864" s="8" t="str">
        <f>IF(A864="","",IF(COUNTIF('2) Income'!$D$13:$D$32,"Monthly")=0,0,IF(B864="N",SUMIFS('2) Income'!$E$13:$E$32,'2) Income'!$D$13:$D$32,"monthly",'2) Income'!$F$13:$F$32,"&lt;="&amp;$A864,'2) Income'!$I$13:$I$32,DAY(A864)),SUMIFS('2) Income'!$E$13:$E$32,'2) Income'!$D$13:$D$32,"monthly",'2) Income'!$F$13:$F$32,"&lt;="&amp;$A864,'2) Income'!$I$13:$I$32,"&gt;="&amp;DAY(A864)))))</f>
        <v/>
      </c>
      <c r="AH864" s="8" t="str" cm="1">
        <f t="array" ref="AH864">IF(A864="","",IF(COUNTIF('2) Income'!$D$13:$D$32,"Yearly")=0,0,SUMPRODUCT(--('2) Income'!$D$13:$D$32="Yearly"),--('2) Income'!$F$13:$F$32&lt;=A864),IF(B864="N",--('2) Income'!$I$13:$I$32=DAY(A864)),--('2) Income'!$I$13:$I$32&gt;=DAY(A864))),--(IFERROR(MOD('2) Income'!$H$13:$H$32-MONTH(A864)+12,12),1)=0),'2) Income'!$E$13:$E$32)))</f>
        <v/>
      </c>
      <c r="AI864" s="8" t="str">
        <f>IF(A864="","",IF(COUNTIF('2) Income'!$D$13:$D$32,"one-time")=0,0,SUMIFS('2) Income'!$E$13:$E$32,'2) Income'!$D$13:$D$32,"one-time",'2) Income'!$F$13:$F$32,"="&amp;$A864)))</f>
        <v/>
      </c>
      <c r="AJ864" s="9" t="str">
        <f t="shared" si="66"/>
        <v/>
      </c>
    </row>
    <row r="865" spans="1:36">
      <c r="A865" s="7" t="str">
        <f>IF(A864="","",IF(A864+1&lt;='1) Period'!$E$21,A864+1,""))</f>
        <v/>
      </c>
      <c r="B865" s="7" t="e">
        <f t="shared" si="67"/>
        <v>#VALUE!</v>
      </c>
      <c r="C865" t="e">
        <f t="shared" si="68"/>
        <v>#VALUE!</v>
      </c>
      <c r="D865" s="8" t="str">
        <f>IF(A865="","",IF(TEXT(A865,"dddd")='4) Happy Money'!$E$23,WAllowance,0))</f>
        <v/>
      </c>
      <c r="E865" s="8" t="str">
        <f>IF(A865="","",IF(B865="N",SUMIF(TMonthly[Day of the Month],DAY(A865),TMonthly[Amount]),SUMIF(TMonthly[Day of the Month],"&gt;="&amp;DAY(A865),TMonthly[Amount])))</f>
        <v/>
      </c>
      <c r="F865" s="8" t="str" cm="1">
        <f t="array" ref="F865">IF(A865="","",SUMPRODUCT(--(TYearly[Due Date]&lt;=A865),IF(B865="N",--(TYearly[Day]=DAY(A865)),--(TYearly[Day]&gt;=DAY(A865))),--(IFERROR(MOD(TYearly[Month]-MONTH(A865)+12,12),1)=0),TYearly[Amount]))</f>
        <v/>
      </c>
      <c r="G865" s="8" t="str">
        <f>IF(A865="","",SUMIF(TOneTime[Due Date],A865,TOneTime[Amount]))</f>
        <v/>
      </c>
      <c r="H865" s="8" t="str" cm="1">
        <f t="array" ref="H865">IF(A865="","",IF(COUNTIF(TOther[Frequency],$H$1)=0,0,SUMPRODUCT(--(IFERROR(MOD(A865-TOther[Start Date],7),1)=0),--(TOther[Frequency]=$H$1),--(TOther[Start Date]&lt;=A865),--(TOther[End Date Calc]&gt;=A865),TOther[Amount])))</f>
        <v/>
      </c>
      <c r="I865" s="8" t="str" cm="1">
        <f t="array" ref="I865">IF(A865="","",IF(COUNTIF(TOther[Frequency],$I$1)=0,0,SUMPRODUCT(--(IFERROR(MOD(A865-TOther[Start Date],14),1)=0),--(TOther[Frequency]=$I$1),--(TOther[Start Date]&lt;=A865),--(TOther[End Date Calc]&gt;=A865),TOther[Amount])))</f>
        <v/>
      </c>
      <c r="J865" s="8" t="str">
        <f>IF(A865="","",IF(COUNTIF(TOther[Frequency],$J$1)=0,0,IF(OR(DAY(A865)=1,DAY(A865)=15),SUMIFS(TOther[Amount],TOther[Frequency],$J$1,TOther[Start Date],"&lt;="&amp;$A865,TOther[End Date Calc],"&gt;="&amp;A865),0)))</f>
        <v/>
      </c>
      <c r="K865" s="8" t="str">
        <f>IF(A865="","",IF(COUNTIF(TOther[Frequency],$K$1)=0,0,IF(A865=(A865-DAY(A865)+1+2*7-WEEKDAY(A865-DAY(A865)+8-4,1)),SUMIFS(TOther[Amount],TOther[Frequency],$K$1,TOther[Start Date],"&lt;="&amp;$A865,TOther[End Date Calc],"&gt;="&amp;A865),0)))</f>
        <v/>
      </c>
      <c r="L865" s="8" t="str">
        <f>IF(A865="","",IF(COUNTIF(TOther[Frequency],$L$1)=0,0,IF(A865=(A865-DAY(A865)+1+3*7-WEEKDAY(A865-DAY(A865)+8-4,1)),SUMIFS(TOther[Amount],TOther[Frequency],$L$1,TOther[Start Date],"&lt;="&amp;$A865,TOther[End Date Calc],"&gt;="&amp;A865),0)))</f>
        <v/>
      </c>
      <c r="M865" s="8" t="str">
        <f>IF(A865="","",IF(COUNTIF(TOther[Frequency],$M$1)=0,0,IF(A865=(A865-DAY(A865)+1+4*7-WEEKDAY(A865-DAY(A865)+8-4,1)),SUMIFS(TOther[Amount],TOther[Frequency],$M$1,TOther[Start Date],"&lt;="&amp;$A865,TOther[End Date Calc],"&gt;="&amp;A865),0)))</f>
        <v/>
      </c>
      <c r="N865" s="8" t="str" cm="1">
        <f t="array" ref="N865">IF(A865="","",IF(COUNTIF(TOther[Frequency],$N$1)=0,0,SUMPRODUCT(--(IFERROR(MOD(A865-TOther[Start Date],28),1)=0),--(TOther[Frequency]=$N$1),--(TOther[Start Date]&lt;=A865),--(TOther[End Date Calc]&gt;=A865),TOther[Amount])))</f>
        <v/>
      </c>
      <c r="O865" s="8" t="str" cm="1">
        <f t="array" ref="O865">IF(A865="","",IF(COUNTIF(TOther[Frequency],$O$1)=0,0,SUMPRODUCT(--(IFERROR(MOD(A865-TOther[Start Date],42),1)=0),--(TOther[Frequency]=$O$1),--(TOther[Start Date]&lt;=A865),--(TOther[End Date Calc]&gt;=A865),TOther[Amount])))</f>
        <v/>
      </c>
      <c r="P865" s="8" t="str" cm="1">
        <f t="array" ref="P865">IF(A865="","",IF(COUNTIF(TOther[Frequency],$P$1)=0,0,SUMPRODUCT(--(IFERROR(MOD(A865-TOther[Start Date],56),1)=0),--(TOther[Frequency]=$P$1),--(TOther[Start Date]&lt;=A865),--(TOther[End Date Calc]&gt;=A865),TOther[Amount])))</f>
        <v/>
      </c>
      <c r="Q865" s="8" t="str">
        <f>IF(A865="","",IF(COUNTIF(TOther[Frequency],$Q$1)=0,0,IF(B865="N",SUMIFS(TOther[Amount],TOther[Frequency],$Q$1,TOther[Start Date],"&lt;="&amp;$A865,TOther[End Date Calc],"&gt;="&amp;A865,TOther[Start Day],DAY(A865)),SUMIFS(TOther[Amount],TOther[Frequency],$Q$1,TOther[Start Date],"&lt;="&amp;$A865,TOther[End Date Calc],"&gt;="&amp;A865,TOther[Start Day],"&gt;="&amp;DAY(A865)))))</f>
        <v/>
      </c>
      <c r="R865" s="8" t="str" cm="1">
        <f t="array" ref="R865">IF(A865="","",IF(COUNTIF(TOther[Frequency],R$1)=0,0,SUMPRODUCT(--(TOther[Frequency]=R$1),--(TOther[Start Date]&lt;=A865),--(TOther[End Date Calc]&gt;=A865),IF(B865="N",--(TOther[Start Day]=DAY(A865)),--(TOther[Start Day]&gt;=DAY(A865))),--(IFERROR(MOD(TOther[Start Month]-MONTH(A865)+2,2),1)=0),TOther[Amount])))</f>
        <v/>
      </c>
      <c r="S865" s="8" t="str" cm="1">
        <f t="array" ref="S865">IF(A865="","",IF(COUNTIF(TOther[Frequency],S$1)=0,0,SUMPRODUCT(--(TOther[Frequency]=S$1),--(TOther[Start Date]&lt;=A865),--(TOther[End Date Calc]&gt;=A865),IF(B865="N",--(TOther[Start Day]=DAY(A865)),--(TOther[Start Day]&gt;=DAY(A865))),--(IFERROR(MOD(TOther[Start Month]-MONTH(A865)+3,3),1)=0),TOther[Amount])))</f>
        <v/>
      </c>
      <c r="T865" s="8" t="str" cm="1">
        <f t="array" ref="T865">IF($A865="","",IF(COUNTIF(TOther[Frequency],T$1)=0,0,SUMPRODUCT(--(TOther[Frequency]=T$1),--(TOther[Start Date]&lt;=$A865),--(TOther[End Date Calc]&gt;=$A865),IF($B865="N",--(TOther[Start Day]=DAY($A865)),--(TOther[Start Day]&gt;=DAY($A865))),--(IFERROR(MOD(TOther[Start Month]-MONTH($A865)+4,4),1)=0),TOther[Amount])))</f>
        <v/>
      </c>
      <c r="U865" s="8" t="str" cm="1">
        <f t="array" ref="U865">IF(A865="","",IF(COUNTIF(TOther[Frequency],$U$1)=0,0,SUMPRODUCT(--(TOther[Frequency]=$U$1),--(TOther[Start Date]&lt;=A865),--(TOther[End Date Calc]&gt;=A865),IF(B865="N",--(TOther[Start Day]=DAY(A865)),--(TOther[Start Day]&gt;=DAY(A865))),--(IFERROR(MOD(TOther[Start Month]-MONTH(A865)+6,6),1)=0),TOther[Amount])))</f>
        <v/>
      </c>
      <c r="V865" s="8" t="str" cm="1">
        <f t="array" ref="V865">IF(A865="","",IF(COUNTIF(TOther[Frequency],$V$1)=0,0,SUMPRODUCT(--(TOther[Frequency]=$V$1),--(TOther[Start Date]&lt;=A865),--(TOther[End Date Calc]&gt;=A865),IF(B865="N",--(TOther[Start Day]=DAY(A865)),--(TOther[Start Day]&gt;=DAY(A865))),--(IFERROR(MOD(TOther[Start Month]-MONTH(A865)+12,12),1)=0),TOther[Amount])))</f>
        <v/>
      </c>
      <c r="W865" s="8" t="str">
        <f>IF(A865="","",SUMIFS(TOther[Amount],TOther[Start Date],A865,TOther[Frequency],$W$1))</f>
        <v/>
      </c>
      <c r="X865" s="9" t="str">
        <f t="shared" si="65"/>
        <v/>
      </c>
      <c r="Y865" s="9" t="str">
        <f t="shared" si="69"/>
        <v/>
      </c>
      <c r="Z865" s="8" t="str" cm="1">
        <f t="array" ref="Z865">IF(A865="","",IF(COUNTIF('2) Income'!$D$13:$D$32,"Weekly")=0,0,SUMPRODUCT(--(IFERROR(MOD(A865-'2) Income'!$F$13:$F$32,7),1)=0),--('2) Income'!$D$13:$D$32="Weekly"),--('2) Income'!$F$13:$F$32&lt;=A865),'2) Income'!$E$13:$E$32)))</f>
        <v/>
      </c>
      <c r="AA865" s="8" t="str" cm="1">
        <f t="array" ref="AA865">IF(A865="","",IF(COUNTIF('2) Income'!$D$13:$D$32,"Every Other Week")=0,0,SUMPRODUCT(--(IFERROR(MOD(A865-'2) Income'!$F$13:$F$32,14),1)=0),--('2) Income'!$D$13:$D$32="Every Other Week"),--('2) Income'!$F$13:$F$32&lt;=A865),'2) Income'!$E$13:$E$32)))</f>
        <v/>
      </c>
      <c r="AB865" s="8" t="str">
        <f>IF(A865="","",IF(COUNTIF('2) Income'!$D$13:$D$32,"1st and 15th")=0,0,IF(OR(DAY(A865)=1,DAY(A865)=15),SUMIFS('2) Income'!$E$13:$E$32,'2) Income'!$D$13:$D$32,"1st and 15th",'2) Income'!$F$13:$F$32,"&lt;="&amp;$A865),0)))</f>
        <v/>
      </c>
      <c r="AC865" s="8" t="str">
        <f>IF(A865="","",IF(COUNTIF('2) Income'!$D$13:$D$32,"2nd Wednesday")=0,0,IF(A865=(A865-DAY(A865)+1+2*7-WEEKDAY(A865-DAY(A865)+8-4,1)),SUMIFS('2) Income'!$E$13:$E$32,'2) Income'!$D$13:$D$32,"2nd Wednesday",'2) Income'!$F$13:$F$32,"&lt;="&amp;$A865),0)))</f>
        <v/>
      </c>
      <c r="AD865" s="8" t="str">
        <f>IF(A865="","",IF(COUNTIF('2) Income'!$D$13:$D$32,"3rd Wednesday")=0,0,IF(A865=(A865-DAY(A865)+1+3*7-WEEKDAY(A865-DAY(A865)+8-4,1)),SUMIFS('2) Income'!$E$13:$E$32,'2) Income'!$D$13:$D$32,"3rd Wednesday",'2) Income'!$F$13:$F$32,"&lt;="&amp;$A865),0)))</f>
        <v/>
      </c>
      <c r="AE865" s="8" t="str">
        <f>IF(A865="","",IF(COUNTIF('2) Income'!$D$13:$D$32,"4th Wednesday")=0,0,IF(A865=(A865-DAY(A865)+1+4*7-WEEKDAY(A865-DAY(A865)+8-4,1)),SUMIFS('2) Income'!$E$13:$E$32,'2) Income'!$D$13:$D$32,"4th Wednesday",'2) Income'!$F$13:$F$32,"&lt;="&amp;$A865),0)))</f>
        <v/>
      </c>
      <c r="AF865" s="8" t="str" cm="1">
        <f t="array" ref="AF865">IF(A865="","",IF(COUNTIF('2) Income'!$D$13:$D$32,"Every 4 Weeks")=0,0,SUMPRODUCT(--(IFERROR(MOD(A865-'2) Income'!$F$13:$F$32,28),1)=0),--('2) Income'!$D$13:$D$32="Every 4 Weeks"),--('2) Income'!$F$13:$F$32&lt;=A865),'2) Income'!$E$13:$E$32)))</f>
        <v/>
      </c>
      <c r="AG865" s="8" t="str">
        <f>IF(A865="","",IF(COUNTIF('2) Income'!$D$13:$D$32,"Monthly")=0,0,IF(B865="N",SUMIFS('2) Income'!$E$13:$E$32,'2) Income'!$D$13:$D$32,"monthly",'2) Income'!$F$13:$F$32,"&lt;="&amp;$A865,'2) Income'!$I$13:$I$32,DAY(A865)),SUMIFS('2) Income'!$E$13:$E$32,'2) Income'!$D$13:$D$32,"monthly",'2) Income'!$F$13:$F$32,"&lt;="&amp;$A865,'2) Income'!$I$13:$I$32,"&gt;="&amp;DAY(A865)))))</f>
        <v/>
      </c>
      <c r="AH865" s="8" t="str" cm="1">
        <f t="array" ref="AH865">IF(A865="","",IF(COUNTIF('2) Income'!$D$13:$D$32,"Yearly")=0,0,SUMPRODUCT(--('2) Income'!$D$13:$D$32="Yearly"),--('2) Income'!$F$13:$F$32&lt;=A865),IF(B865="N",--('2) Income'!$I$13:$I$32=DAY(A865)),--('2) Income'!$I$13:$I$32&gt;=DAY(A865))),--(IFERROR(MOD('2) Income'!$H$13:$H$32-MONTH(A865)+12,12),1)=0),'2) Income'!$E$13:$E$32)))</f>
        <v/>
      </c>
      <c r="AI865" s="8" t="str">
        <f>IF(A865="","",IF(COUNTIF('2) Income'!$D$13:$D$32,"one-time")=0,0,SUMIFS('2) Income'!$E$13:$E$32,'2) Income'!$D$13:$D$32,"one-time",'2) Income'!$F$13:$F$32,"="&amp;$A865)))</f>
        <v/>
      </c>
      <c r="AJ865" s="9" t="str">
        <f t="shared" si="66"/>
        <v/>
      </c>
    </row>
    <row r="866" spans="1:36">
      <c r="A866" s="7" t="str">
        <f>IF(A865="","",IF(A865+1&lt;='1) Period'!$E$21,A865+1,""))</f>
        <v/>
      </c>
      <c r="B866" s="7" t="e">
        <f t="shared" si="67"/>
        <v>#VALUE!</v>
      </c>
      <c r="C866" t="e">
        <f t="shared" si="68"/>
        <v>#VALUE!</v>
      </c>
      <c r="D866" s="8" t="str">
        <f>IF(A866="","",IF(TEXT(A866,"dddd")='4) Happy Money'!$E$23,WAllowance,0))</f>
        <v/>
      </c>
      <c r="E866" s="8" t="str">
        <f>IF(A866="","",IF(B866="N",SUMIF(TMonthly[Day of the Month],DAY(A866),TMonthly[Amount]),SUMIF(TMonthly[Day of the Month],"&gt;="&amp;DAY(A866),TMonthly[Amount])))</f>
        <v/>
      </c>
      <c r="F866" s="8" t="str" cm="1">
        <f t="array" ref="F866">IF(A866="","",SUMPRODUCT(--(TYearly[Due Date]&lt;=A866),IF(B866="N",--(TYearly[Day]=DAY(A866)),--(TYearly[Day]&gt;=DAY(A866))),--(IFERROR(MOD(TYearly[Month]-MONTH(A866)+12,12),1)=0),TYearly[Amount]))</f>
        <v/>
      </c>
      <c r="G866" s="8" t="str">
        <f>IF(A866="","",SUMIF(TOneTime[Due Date],A866,TOneTime[Amount]))</f>
        <v/>
      </c>
      <c r="H866" s="8" t="str" cm="1">
        <f t="array" ref="H866">IF(A866="","",IF(COUNTIF(TOther[Frequency],$H$1)=0,0,SUMPRODUCT(--(IFERROR(MOD(A866-TOther[Start Date],7),1)=0),--(TOther[Frequency]=$H$1),--(TOther[Start Date]&lt;=A866),--(TOther[End Date Calc]&gt;=A866),TOther[Amount])))</f>
        <v/>
      </c>
      <c r="I866" s="8" t="str" cm="1">
        <f t="array" ref="I866">IF(A866="","",IF(COUNTIF(TOther[Frequency],$I$1)=0,0,SUMPRODUCT(--(IFERROR(MOD(A866-TOther[Start Date],14),1)=0),--(TOther[Frequency]=$I$1),--(TOther[Start Date]&lt;=A866),--(TOther[End Date Calc]&gt;=A866),TOther[Amount])))</f>
        <v/>
      </c>
      <c r="J866" s="8" t="str">
        <f>IF(A866="","",IF(COUNTIF(TOther[Frequency],$J$1)=0,0,IF(OR(DAY(A866)=1,DAY(A866)=15),SUMIFS(TOther[Amount],TOther[Frequency],$J$1,TOther[Start Date],"&lt;="&amp;$A866,TOther[End Date Calc],"&gt;="&amp;A866),0)))</f>
        <v/>
      </c>
      <c r="K866" s="8" t="str">
        <f>IF(A866="","",IF(COUNTIF(TOther[Frequency],$K$1)=0,0,IF(A866=(A866-DAY(A866)+1+2*7-WEEKDAY(A866-DAY(A866)+8-4,1)),SUMIFS(TOther[Amount],TOther[Frequency],$K$1,TOther[Start Date],"&lt;="&amp;$A866,TOther[End Date Calc],"&gt;="&amp;A866),0)))</f>
        <v/>
      </c>
      <c r="L866" s="8" t="str">
        <f>IF(A866="","",IF(COUNTIF(TOther[Frequency],$L$1)=0,0,IF(A866=(A866-DAY(A866)+1+3*7-WEEKDAY(A866-DAY(A866)+8-4,1)),SUMIFS(TOther[Amount],TOther[Frequency],$L$1,TOther[Start Date],"&lt;="&amp;$A866,TOther[End Date Calc],"&gt;="&amp;A866),0)))</f>
        <v/>
      </c>
      <c r="M866" s="8" t="str">
        <f>IF(A866="","",IF(COUNTIF(TOther[Frequency],$M$1)=0,0,IF(A866=(A866-DAY(A866)+1+4*7-WEEKDAY(A866-DAY(A866)+8-4,1)),SUMIFS(TOther[Amount],TOther[Frequency],$M$1,TOther[Start Date],"&lt;="&amp;$A866,TOther[End Date Calc],"&gt;="&amp;A866),0)))</f>
        <v/>
      </c>
      <c r="N866" s="8" t="str" cm="1">
        <f t="array" ref="N866">IF(A866="","",IF(COUNTIF(TOther[Frequency],$N$1)=0,0,SUMPRODUCT(--(IFERROR(MOD(A866-TOther[Start Date],28),1)=0),--(TOther[Frequency]=$N$1),--(TOther[Start Date]&lt;=A866),--(TOther[End Date Calc]&gt;=A866),TOther[Amount])))</f>
        <v/>
      </c>
      <c r="O866" s="8" t="str" cm="1">
        <f t="array" ref="O866">IF(A866="","",IF(COUNTIF(TOther[Frequency],$O$1)=0,0,SUMPRODUCT(--(IFERROR(MOD(A866-TOther[Start Date],42),1)=0),--(TOther[Frequency]=$O$1),--(TOther[Start Date]&lt;=A866),--(TOther[End Date Calc]&gt;=A866),TOther[Amount])))</f>
        <v/>
      </c>
      <c r="P866" s="8" t="str" cm="1">
        <f t="array" ref="P866">IF(A866="","",IF(COUNTIF(TOther[Frequency],$P$1)=0,0,SUMPRODUCT(--(IFERROR(MOD(A866-TOther[Start Date],56),1)=0),--(TOther[Frequency]=$P$1),--(TOther[Start Date]&lt;=A866),--(TOther[End Date Calc]&gt;=A866),TOther[Amount])))</f>
        <v/>
      </c>
      <c r="Q866" s="8" t="str">
        <f>IF(A866="","",IF(COUNTIF(TOther[Frequency],$Q$1)=0,0,IF(B866="N",SUMIFS(TOther[Amount],TOther[Frequency],$Q$1,TOther[Start Date],"&lt;="&amp;$A866,TOther[End Date Calc],"&gt;="&amp;A866,TOther[Start Day],DAY(A866)),SUMIFS(TOther[Amount],TOther[Frequency],$Q$1,TOther[Start Date],"&lt;="&amp;$A866,TOther[End Date Calc],"&gt;="&amp;A866,TOther[Start Day],"&gt;="&amp;DAY(A866)))))</f>
        <v/>
      </c>
      <c r="R866" s="8" t="str" cm="1">
        <f t="array" ref="R866">IF(A866="","",IF(COUNTIF(TOther[Frequency],R$1)=0,0,SUMPRODUCT(--(TOther[Frequency]=R$1),--(TOther[Start Date]&lt;=A866),--(TOther[End Date Calc]&gt;=A866),IF(B866="N",--(TOther[Start Day]=DAY(A866)),--(TOther[Start Day]&gt;=DAY(A866))),--(IFERROR(MOD(TOther[Start Month]-MONTH(A866)+2,2),1)=0),TOther[Amount])))</f>
        <v/>
      </c>
      <c r="S866" s="8" t="str" cm="1">
        <f t="array" ref="S866">IF(A866="","",IF(COUNTIF(TOther[Frequency],S$1)=0,0,SUMPRODUCT(--(TOther[Frequency]=S$1),--(TOther[Start Date]&lt;=A866),--(TOther[End Date Calc]&gt;=A866),IF(B866="N",--(TOther[Start Day]=DAY(A866)),--(TOther[Start Day]&gt;=DAY(A866))),--(IFERROR(MOD(TOther[Start Month]-MONTH(A866)+3,3),1)=0),TOther[Amount])))</f>
        <v/>
      </c>
      <c r="T866" s="8" t="str" cm="1">
        <f t="array" ref="T866">IF($A866="","",IF(COUNTIF(TOther[Frequency],T$1)=0,0,SUMPRODUCT(--(TOther[Frequency]=T$1),--(TOther[Start Date]&lt;=$A866),--(TOther[End Date Calc]&gt;=$A866),IF($B866="N",--(TOther[Start Day]=DAY($A866)),--(TOther[Start Day]&gt;=DAY($A866))),--(IFERROR(MOD(TOther[Start Month]-MONTH($A866)+4,4),1)=0),TOther[Amount])))</f>
        <v/>
      </c>
      <c r="U866" s="8" t="str" cm="1">
        <f t="array" ref="U866">IF(A866="","",IF(COUNTIF(TOther[Frequency],$U$1)=0,0,SUMPRODUCT(--(TOther[Frequency]=$U$1),--(TOther[Start Date]&lt;=A866),--(TOther[End Date Calc]&gt;=A866),IF(B866="N",--(TOther[Start Day]=DAY(A866)),--(TOther[Start Day]&gt;=DAY(A866))),--(IFERROR(MOD(TOther[Start Month]-MONTH(A866)+6,6),1)=0),TOther[Amount])))</f>
        <v/>
      </c>
      <c r="V866" s="8" t="str" cm="1">
        <f t="array" ref="V866">IF(A866="","",IF(COUNTIF(TOther[Frequency],$V$1)=0,0,SUMPRODUCT(--(TOther[Frequency]=$V$1),--(TOther[Start Date]&lt;=A866),--(TOther[End Date Calc]&gt;=A866),IF(B866="N",--(TOther[Start Day]=DAY(A866)),--(TOther[Start Day]&gt;=DAY(A866))),--(IFERROR(MOD(TOther[Start Month]-MONTH(A866)+12,12),1)=0),TOther[Amount])))</f>
        <v/>
      </c>
      <c r="W866" s="8" t="str">
        <f>IF(A866="","",SUMIFS(TOther[Amount],TOther[Start Date],A866,TOther[Frequency],$W$1))</f>
        <v/>
      </c>
      <c r="X866" s="9" t="str">
        <f t="shared" si="65"/>
        <v/>
      </c>
      <c r="Y866" s="9" t="str">
        <f t="shared" si="69"/>
        <v/>
      </c>
      <c r="Z866" s="8" t="str" cm="1">
        <f t="array" ref="Z866">IF(A866="","",IF(COUNTIF('2) Income'!$D$13:$D$32,"Weekly")=0,0,SUMPRODUCT(--(IFERROR(MOD(A866-'2) Income'!$F$13:$F$32,7),1)=0),--('2) Income'!$D$13:$D$32="Weekly"),--('2) Income'!$F$13:$F$32&lt;=A866),'2) Income'!$E$13:$E$32)))</f>
        <v/>
      </c>
      <c r="AA866" s="8" t="str" cm="1">
        <f t="array" ref="AA866">IF(A866="","",IF(COUNTIF('2) Income'!$D$13:$D$32,"Every Other Week")=0,0,SUMPRODUCT(--(IFERROR(MOD(A866-'2) Income'!$F$13:$F$32,14),1)=0),--('2) Income'!$D$13:$D$32="Every Other Week"),--('2) Income'!$F$13:$F$32&lt;=A866),'2) Income'!$E$13:$E$32)))</f>
        <v/>
      </c>
      <c r="AB866" s="8" t="str">
        <f>IF(A866="","",IF(COUNTIF('2) Income'!$D$13:$D$32,"1st and 15th")=0,0,IF(OR(DAY(A866)=1,DAY(A866)=15),SUMIFS('2) Income'!$E$13:$E$32,'2) Income'!$D$13:$D$32,"1st and 15th",'2) Income'!$F$13:$F$32,"&lt;="&amp;$A866),0)))</f>
        <v/>
      </c>
      <c r="AC866" s="8" t="str">
        <f>IF(A866="","",IF(COUNTIF('2) Income'!$D$13:$D$32,"2nd Wednesday")=0,0,IF(A866=(A866-DAY(A866)+1+2*7-WEEKDAY(A866-DAY(A866)+8-4,1)),SUMIFS('2) Income'!$E$13:$E$32,'2) Income'!$D$13:$D$32,"2nd Wednesday",'2) Income'!$F$13:$F$32,"&lt;="&amp;$A866),0)))</f>
        <v/>
      </c>
      <c r="AD866" s="8" t="str">
        <f>IF(A866="","",IF(COUNTIF('2) Income'!$D$13:$D$32,"3rd Wednesday")=0,0,IF(A866=(A866-DAY(A866)+1+3*7-WEEKDAY(A866-DAY(A866)+8-4,1)),SUMIFS('2) Income'!$E$13:$E$32,'2) Income'!$D$13:$D$32,"3rd Wednesday",'2) Income'!$F$13:$F$32,"&lt;="&amp;$A866),0)))</f>
        <v/>
      </c>
      <c r="AE866" s="8" t="str">
        <f>IF(A866="","",IF(COUNTIF('2) Income'!$D$13:$D$32,"4th Wednesday")=0,0,IF(A866=(A866-DAY(A866)+1+4*7-WEEKDAY(A866-DAY(A866)+8-4,1)),SUMIFS('2) Income'!$E$13:$E$32,'2) Income'!$D$13:$D$32,"4th Wednesday",'2) Income'!$F$13:$F$32,"&lt;="&amp;$A866),0)))</f>
        <v/>
      </c>
      <c r="AF866" s="8" t="str" cm="1">
        <f t="array" ref="AF866">IF(A866="","",IF(COUNTIF('2) Income'!$D$13:$D$32,"Every 4 Weeks")=0,0,SUMPRODUCT(--(IFERROR(MOD(A866-'2) Income'!$F$13:$F$32,28),1)=0),--('2) Income'!$D$13:$D$32="Every 4 Weeks"),--('2) Income'!$F$13:$F$32&lt;=A866),'2) Income'!$E$13:$E$32)))</f>
        <v/>
      </c>
      <c r="AG866" s="8" t="str">
        <f>IF(A866="","",IF(COUNTIF('2) Income'!$D$13:$D$32,"Monthly")=0,0,IF(B866="N",SUMIFS('2) Income'!$E$13:$E$32,'2) Income'!$D$13:$D$32,"monthly",'2) Income'!$F$13:$F$32,"&lt;="&amp;$A866,'2) Income'!$I$13:$I$32,DAY(A866)),SUMIFS('2) Income'!$E$13:$E$32,'2) Income'!$D$13:$D$32,"monthly",'2) Income'!$F$13:$F$32,"&lt;="&amp;$A866,'2) Income'!$I$13:$I$32,"&gt;="&amp;DAY(A866)))))</f>
        <v/>
      </c>
      <c r="AH866" s="8" t="str" cm="1">
        <f t="array" ref="AH866">IF(A866="","",IF(COUNTIF('2) Income'!$D$13:$D$32,"Yearly")=0,0,SUMPRODUCT(--('2) Income'!$D$13:$D$32="Yearly"),--('2) Income'!$F$13:$F$32&lt;=A866),IF(B866="N",--('2) Income'!$I$13:$I$32=DAY(A866)),--('2) Income'!$I$13:$I$32&gt;=DAY(A866))),--(IFERROR(MOD('2) Income'!$H$13:$H$32-MONTH(A866)+12,12),1)=0),'2) Income'!$E$13:$E$32)))</f>
        <v/>
      </c>
      <c r="AI866" s="8" t="str">
        <f>IF(A866="","",IF(COUNTIF('2) Income'!$D$13:$D$32,"one-time")=0,0,SUMIFS('2) Income'!$E$13:$E$32,'2) Income'!$D$13:$D$32,"one-time",'2) Income'!$F$13:$F$32,"="&amp;$A866)))</f>
        <v/>
      </c>
      <c r="AJ866" s="9" t="str">
        <f t="shared" si="66"/>
        <v/>
      </c>
    </row>
    <row r="867" spans="1:36">
      <c r="A867" s="7" t="str">
        <f>IF(A866="","",IF(A866+1&lt;='1) Period'!$E$21,A866+1,""))</f>
        <v/>
      </c>
      <c r="B867" s="7" t="e">
        <f t="shared" si="67"/>
        <v>#VALUE!</v>
      </c>
      <c r="C867" t="e">
        <f t="shared" si="68"/>
        <v>#VALUE!</v>
      </c>
      <c r="D867" s="8" t="str">
        <f>IF(A867="","",IF(TEXT(A867,"dddd")='4) Happy Money'!$E$23,WAllowance,0))</f>
        <v/>
      </c>
      <c r="E867" s="8" t="str">
        <f>IF(A867="","",IF(B867="N",SUMIF(TMonthly[Day of the Month],DAY(A867),TMonthly[Amount]),SUMIF(TMonthly[Day of the Month],"&gt;="&amp;DAY(A867),TMonthly[Amount])))</f>
        <v/>
      </c>
      <c r="F867" s="8" t="str" cm="1">
        <f t="array" ref="F867">IF(A867="","",SUMPRODUCT(--(TYearly[Due Date]&lt;=A867),IF(B867="N",--(TYearly[Day]=DAY(A867)),--(TYearly[Day]&gt;=DAY(A867))),--(IFERROR(MOD(TYearly[Month]-MONTH(A867)+12,12),1)=0),TYearly[Amount]))</f>
        <v/>
      </c>
      <c r="G867" s="8" t="str">
        <f>IF(A867="","",SUMIF(TOneTime[Due Date],A867,TOneTime[Amount]))</f>
        <v/>
      </c>
      <c r="H867" s="8" t="str" cm="1">
        <f t="array" ref="H867">IF(A867="","",IF(COUNTIF(TOther[Frequency],$H$1)=0,0,SUMPRODUCT(--(IFERROR(MOD(A867-TOther[Start Date],7),1)=0),--(TOther[Frequency]=$H$1),--(TOther[Start Date]&lt;=A867),--(TOther[End Date Calc]&gt;=A867),TOther[Amount])))</f>
        <v/>
      </c>
      <c r="I867" s="8" t="str" cm="1">
        <f t="array" ref="I867">IF(A867="","",IF(COUNTIF(TOther[Frequency],$I$1)=0,0,SUMPRODUCT(--(IFERROR(MOD(A867-TOther[Start Date],14),1)=0),--(TOther[Frequency]=$I$1),--(TOther[Start Date]&lt;=A867),--(TOther[End Date Calc]&gt;=A867),TOther[Amount])))</f>
        <v/>
      </c>
      <c r="J867" s="8" t="str">
        <f>IF(A867="","",IF(COUNTIF(TOther[Frequency],$J$1)=0,0,IF(OR(DAY(A867)=1,DAY(A867)=15),SUMIFS(TOther[Amount],TOther[Frequency],$J$1,TOther[Start Date],"&lt;="&amp;$A867,TOther[End Date Calc],"&gt;="&amp;A867),0)))</f>
        <v/>
      </c>
      <c r="K867" s="8" t="str">
        <f>IF(A867="","",IF(COUNTIF(TOther[Frequency],$K$1)=0,0,IF(A867=(A867-DAY(A867)+1+2*7-WEEKDAY(A867-DAY(A867)+8-4,1)),SUMIFS(TOther[Amount],TOther[Frequency],$K$1,TOther[Start Date],"&lt;="&amp;$A867,TOther[End Date Calc],"&gt;="&amp;A867),0)))</f>
        <v/>
      </c>
      <c r="L867" s="8" t="str">
        <f>IF(A867="","",IF(COUNTIF(TOther[Frequency],$L$1)=0,0,IF(A867=(A867-DAY(A867)+1+3*7-WEEKDAY(A867-DAY(A867)+8-4,1)),SUMIFS(TOther[Amount],TOther[Frequency],$L$1,TOther[Start Date],"&lt;="&amp;$A867,TOther[End Date Calc],"&gt;="&amp;A867),0)))</f>
        <v/>
      </c>
      <c r="M867" s="8" t="str">
        <f>IF(A867="","",IF(COUNTIF(TOther[Frequency],$M$1)=0,0,IF(A867=(A867-DAY(A867)+1+4*7-WEEKDAY(A867-DAY(A867)+8-4,1)),SUMIFS(TOther[Amount],TOther[Frequency],$M$1,TOther[Start Date],"&lt;="&amp;$A867,TOther[End Date Calc],"&gt;="&amp;A867),0)))</f>
        <v/>
      </c>
      <c r="N867" s="8" t="str" cm="1">
        <f t="array" ref="N867">IF(A867="","",IF(COUNTIF(TOther[Frequency],$N$1)=0,0,SUMPRODUCT(--(IFERROR(MOD(A867-TOther[Start Date],28),1)=0),--(TOther[Frequency]=$N$1),--(TOther[Start Date]&lt;=A867),--(TOther[End Date Calc]&gt;=A867),TOther[Amount])))</f>
        <v/>
      </c>
      <c r="O867" s="8" t="str" cm="1">
        <f t="array" ref="O867">IF(A867="","",IF(COUNTIF(TOther[Frequency],$O$1)=0,0,SUMPRODUCT(--(IFERROR(MOD(A867-TOther[Start Date],42),1)=0),--(TOther[Frequency]=$O$1),--(TOther[Start Date]&lt;=A867),--(TOther[End Date Calc]&gt;=A867),TOther[Amount])))</f>
        <v/>
      </c>
      <c r="P867" s="8" t="str" cm="1">
        <f t="array" ref="P867">IF(A867="","",IF(COUNTIF(TOther[Frequency],$P$1)=0,0,SUMPRODUCT(--(IFERROR(MOD(A867-TOther[Start Date],56),1)=0),--(TOther[Frequency]=$P$1),--(TOther[Start Date]&lt;=A867),--(TOther[End Date Calc]&gt;=A867),TOther[Amount])))</f>
        <v/>
      </c>
      <c r="Q867" s="8" t="str">
        <f>IF(A867="","",IF(COUNTIF(TOther[Frequency],$Q$1)=0,0,IF(B867="N",SUMIFS(TOther[Amount],TOther[Frequency],$Q$1,TOther[Start Date],"&lt;="&amp;$A867,TOther[End Date Calc],"&gt;="&amp;A867,TOther[Start Day],DAY(A867)),SUMIFS(TOther[Amount],TOther[Frequency],$Q$1,TOther[Start Date],"&lt;="&amp;$A867,TOther[End Date Calc],"&gt;="&amp;A867,TOther[Start Day],"&gt;="&amp;DAY(A867)))))</f>
        <v/>
      </c>
      <c r="R867" s="8" t="str" cm="1">
        <f t="array" ref="R867">IF(A867="","",IF(COUNTIF(TOther[Frequency],R$1)=0,0,SUMPRODUCT(--(TOther[Frequency]=R$1),--(TOther[Start Date]&lt;=A867),--(TOther[End Date Calc]&gt;=A867),IF(B867="N",--(TOther[Start Day]=DAY(A867)),--(TOther[Start Day]&gt;=DAY(A867))),--(IFERROR(MOD(TOther[Start Month]-MONTH(A867)+2,2),1)=0),TOther[Amount])))</f>
        <v/>
      </c>
      <c r="S867" s="8" t="str" cm="1">
        <f t="array" ref="S867">IF(A867="","",IF(COUNTIF(TOther[Frequency],S$1)=0,0,SUMPRODUCT(--(TOther[Frequency]=S$1),--(TOther[Start Date]&lt;=A867),--(TOther[End Date Calc]&gt;=A867),IF(B867="N",--(TOther[Start Day]=DAY(A867)),--(TOther[Start Day]&gt;=DAY(A867))),--(IFERROR(MOD(TOther[Start Month]-MONTH(A867)+3,3),1)=0),TOther[Amount])))</f>
        <v/>
      </c>
      <c r="T867" s="8" t="str" cm="1">
        <f t="array" ref="T867">IF($A867="","",IF(COUNTIF(TOther[Frequency],T$1)=0,0,SUMPRODUCT(--(TOther[Frequency]=T$1),--(TOther[Start Date]&lt;=$A867),--(TOther[End Date Calc]&gt;=$A867),IF($B867="N",--(TOther[Start Day]=DAY($A867)),--(TOther[Start Day]&gt;=DAY($A867))),--(IFERROR(MOD(TOther[Start Month]-MONTH($A867)+4,4),1)=0),TOther[Amount])))</f>
        <v/>
      </c>
      <c r="U867" s="8" t="str" cm="1">
        <f t="array" ref="U867">IF(A867="","",IF(COUNTIF(TOther[Frequency],$U$1)=0,0,SUMPRODUCT(--(TOther[Frequency]=$U$1),--(TOther[Start Date]&lt;=A867),--(TOther[End Date Calc]&gt;=A867),IF(B867="N",--(TOther[Start Day]=DAY(A867)),--(TOther[Start Day]&gt;=DAY(A867))),--(IFERROR(MOD(TOther[Start Month]-MONTH(A867)+6,6),1)=0),TOther[Amount])))</f>
        <v/>
      </c>
      <c r="V867" s="8" t="str" cm="1">
        <f t="array" ref="V867">IF(A867="","",IF(COUNTIF(TOther[Frequency],$V$1)=0,0,SUMPRODUCT(--(TOther[Frequency]=$V$1),--(TOther[Start Date]&lt;=A867),--(TOther[End Date Calc]&gt;=A867),IF(B867="N",--(TOther[Start Day]=DAY(A867)),--(TOther[Start Day]&gt;=DAY(A867))),--(IFERROR(MOD(TOther[Start Month]-MONTH(A867)+12,12),1)=0),TOther[Amount])))</f>
        <v/>
      </c>
      <c r="W867" s="8" t="str">
        <f>IF(A867="","",SUMIFS(TOther[Amount],TOther[Start Date],A867,TOther[Frequency],$W$1))</f>
        <v/>
      </c>
      <c r="X867" s="9" t="str">
        <f t="shared" si="65"/>
        <v/>
      </c>
      <c r="Y867" s="9" t="str">
        <f t="shared" si="69"/>
        <v/>
      </c>
      <c r="Z867" s="8" t="str" cm="1">
        <f t="array" ref="Z867">IF(A867="","",IF(COUNTIF('2) Income'!$D$13:$D$32,"Weekly")=0,0,SUMPRODUCT(--(IFERROR(MOD(A867-'2) Income'!$F$13:$F$32,7),1)=0),--('2) Income'!$D$13:$D$32="Weekly"),--('2) Income'!$F$13:$F$32&lt;=A867),'2) Income'!$E$13:$E$32)))</f>
        <v/>
      </c>
      <c r="AA867" s="8" t="str" cm="1">
        <f t="array" ref="AA867">IF(A867="","",IF(COUNTIF('2) Income'!$D$13:$D$32,"Every Other Week")=0,0,SUMPRODUCT(--(IFERROR(MOD(A867-'2) Income'!$F$13:$F$32,14),1)=0),--('2) Income'!$D$13:$D$32="Every Other Week"),--('2) Income'!$F$13:$F$32&lt;=A867),'2) Income'!$E$13:$E$32)))</f>
        <v/>
      </c>
      <c r="AB867" s="8" t="str">
        <f>IF(A867="","",IF(COUNTIF('2) Income'!$D$13:$D$32,"1st and 15th")=0,0,IF(OR(DAY(A867)=1,DAY(A867)=15),SUMIFS('2) Income'!$E$13:$E$32,'2) Income'!$D$13:$D$32,"1st and 15th",'2) Income'!$F$13:$F$32,"&lt;="&amp;$A867),0)))</f>
        <v/>
      </c>
      <c r="AC867" s="8" t="str">
        <f>IF(A867="","",IF(COUNTIF('2) Income'!$D$13:$D$32,"2nd Wednesday")=0,0,IF(A867=(A867-DAY(A867)+1+2*7-WEEKDAY(A867-DAY(A867)+8-4,1)),SUMIFS('2) Income'!$E$13:$E$32,'2) Income'!$D$13:$D$32,"2nd Wednesday",'2) Income'!$F$13:$F$32,"&lt;="&amp;$A867),0)))</f>
        <v/>
      </c>
      <c r="AD867" s="8" t="str">
        <f>IF(A867="","",IF(COUNTIF('2) Income'!$D$13:$D$32,"3rd Wednesday")=0,0,IF(A867=(A867-DAY(A867)+1+3*7-WEEKDAY(A867-DAY(A867)+8-4,1)),SUMIFS('2) Income'!$E$13:$E$32,'2) Income'!$D$13:$D$32,"3rd Wednesday",'2) Income'!$F$13:$F$32,"&lt;="&amp;$A867),0)))</f>
        <v/>
      </c>
      <c r="AE867" s="8" t="str">
        <f>IF(A867="","",IF(COUNTIF('2) Income'!$D$13:$D$32,"4th Wednesday")=0,0,IF(A867=(A867-DAY(A867)+1+4*7-WEEKDAY(A867-DAY(A867)+8-4,1)),SUMIFS('2) Income'!$E$13:$E$32,'2) Income'!$D$13:$D$32,"4th Wednesday",'2) Income'!$F$13:$F$32,"&lt;="&amp;$A867),0)))</f>
        <v/>
      </c>
      <c r="AF867" s="8" t="str" cm="1">
        <f t="array" ref="AF867">IF(A867="","",IF(COUNTIF('2) Income'!$D$13:$D$32,"Every 4 Weeks")=0,0,SUMPRODUCT(--(IFERROR(MOD(A867-'2) Income'!$F$13:$F$32,28),1)=0),--('2) Income'!$D$13:$D$32="Every 4 Weeks"),--('2) Income'!$F$13:$F$32&lt;=A867),'2) Income'!$E$13:$E$32)))</f>
        <v/>
      </c>
      <c r="AG867" s="8" t="str">
        <f>IF(A867="","",IF(COUNTIF('2) Income'!$D$13:$D$32,"Monthly")=0,0,IF(B867="N",SUMIFS('2) Income'!$E$13:$E$32,'2) Income'!$D$13:$D$32,"monthly",'2) Income'!$F$13:$F$32,"&lt;="&amp;$A867,'2) Income'!$I$13:$I$32,DAY(A867)),SUMIFS('2) Income'!$E$13:$E$32,'2) Income'!$D$13:$D$32,"monthly",'2) Income'!$F$13:$F$32,"&lt;="&amp;$A867,'2) Income'!$I$13:$I$32,"&gt;="&amp;DAY(A867)))))</f>
        <v/>
      </c>
      <c r="AH867" s="8" t="str" cm="1">
        <f t="array" ref="AH867">IF(A867="","",IF(COUNTIF('2) Income'!$D$13:$D$32,"Yearly")=0,0,SUMPRODUCT(--('2) Income'!$D$13:$D$32="Yearly"),--('2) Income'!$F$13:$F$32&lt;=A867),IF(B867="N",--('2) Income'!$I$13:$I$32=DAY(A867)),--('2) Income'!$I$13:$I$32&gt;=DAY(A867))),--(IFERROR(MOD('2) Income'!$H$13:$H$32-MONTH(A867)+12,12),1)=0),'2) Income'!$E$13:$E$32)))</f>
        <v/>
      </c>
      <c r="AI867" s="8" t="str">
        <f>IF(A867="","",IF(COUNTIF('2) Income'!$D$13:$D$32,"one-time")=0,0,SUMIFS('2) Income'!$E$13:$E$32,'2) Income'!$D$13:$D$32,"one-time",'2) Income'!$F$13:$F$32,"="&amp;$A867)))</f>
        <v/>
      </c>
      <c r="AJ867" s="9" t="str">
        <f t="shared" si="66"/>
        <v/>
      </c>
    </row>
    <row r="868" spans="1:36">
      <c r="A868" s="7" t="str">
        <f>IF(A867="","",IF(A867+1&lt;='1) Period'!$E$21,A867+1,""))</f>
        <v/>
      </c>
      <c r="B868" s="7" t="e">
        <f t="shared" si="67"/>
        <v>#VALUE!</v>
      </c>
      <c r="C868" t="e">
        <f t="shared" si="68"/>
        <v>#VALUE!</v>
      </c>
      <c r="D868" s="8" t="str">
        <f>IF(A868="","",IF(TEXT(A868,"dddd")='4) Happy Money'!$E$23,WAllowance,0))</f>
        <v/>
      </c>
      <c r="E868" s="8" t="str">
        <f>IF(A868="","",IF(B868="N",SUMIF(TMonthly[Day of the Month],DAY(A868),TMonthly[Amount]),SUMIF(TMonthly[Day of the Month],"&gt;="&amp;DAY(A868),TMonthly[Amount])))</f>
        <v/>
      </c>
      <c r="F868" s="8" t="str" cm="1">
        <f t="array" ref="F868">IF(A868="","",SUMPRODUCT(--(TYearly[Due Date]&lt;=A868),IF(B868="N",--(TYearly[Day]=DAY(A868)),--(TYearly[Day]&gt;=DAY(A868))),--(IFERROR(MOD(TYearly[Month]-MONTH(A868)+12,12),1)=0),TYearly[Amount]))</f>
        <v/>
      </c>
      <c r="G868" s="8" t="str">
        <f>IF(A868="","",SUMIF(TOneTime[Due Date],A868,TOneTime[Amount]))</f>
        <v/>
      </c>
      <c r="H868" s="8" t="str" cm="1">
        <f t="array" ref="H868">IF(A868="","",IF(COUNTIF(TOther[Frequency],$H$1)=0,0,SUMPRODUCT(--(IFERROR(MOD(A868-TOther[Start Date],7),1)=0),--(TOther[Frequency]=$H$1),--(TOther[Start Date]&lt;=A868),--(TOther[End Date Calc]&gt;=A868),TOther[Amount])))</f>
        <v/>
      </c>
      <c r="I868" s="8" t="str" cm="1">
        <f t="array" ref="I868">IF(A868="","",IF(COUNTIF(TOther[Frequency],$I$1)=0,0,SUMPRODUCT(--(IFERROR(MOD(A868-TOther[Start Date],14),1)=0),--(TOther[Frequency]=$I$1),--(TOther[Start Date]&lt;=A868),--(TOther[End Date Calc]&gt;=A868),TOther[Amount])))</f>
        <v/>
      </c>
      <c r="J868" s="8" t="str">
        <f>IF(A868="","",IF(COUNTIF(TOther[Frequency],$J$1)=0,0,IF(OR(DAY(A868)=1,DAY(A868)=15),SUMIFS(TOther[Amount],TOther[Frequency],$J$1,TOther[Start Date],"&lt;="&amp;$A868,TOther[End Date Calc],"&gt;="&amp;A868),0)))</f>
        <v/>
      </c>
      <c r="K868" s="8" t="str">
        <f>IF(A868="","",IF(COUNTIF(TOther[Frequency],$K$1)=0,0,IF(A868=(A868-DAY(A868)+1+2*7-WEEKDAY(A868-DAY(A868)+8-4,1)),SUMIFS(TOther[Amount],TOther[Frequency],$K$1,TOther[Start Date],"&lt;="&amp;$A868,TOther[End Date Calc],"&gt;="&amp;A868),0)))</f>
        <v/>
      </c>
      <c r="L868" s="8" t="str">
        <f>IF(A868="","",IF(COUNTIF(TOther[Frequency],$L$1)=0,0,IF(A868=(A868-DAY(A868)+1+3*7-WEEKDAY(A868-DAY(A868)+8-4,1)),SUMIFS(TOther[Amount],TOther[Frequency],$L$1,TOther[Start Date],"&lt;="&amp;$A868,TOther[End Date Calc],"&gt;="&amp;A868),0)))</f>
        <v/>
      </c>
      <c r="M868" s="8" t="str">
        <f>IF(A868="","",IF(COUNTIF(TOther[Frequency],$M$1)=0,0,IF(A868=(A868-DAY(A868)+1+4*7-WEEKDAY(A868-DAY(A868)+8-4,1)),SUMIFS(TOther[Amount],TOther[Frequency],$M$1,TOther[Start Date],"&lt;="&amp;$A868,TOther[End Date Calc],"&gt;="&amp;A868),0)))</f>
        <v/>
      </c>
      <c r="N868" s="8" t="str" cm="1">
        <f t="array" ref="N868">IF(A868="","",IF(COUNTIF(TOther[Frequency],$N$1)=0,0,SUMPRODUCT(--(IFERROR(MOD(A868-TOther[Start Date],28),1)=0),--(TOther[Frequency]=$N$1),--(TOther[Start Date]&lt;=A868),--(TOther[End Date Calc]&gt;=A868),TOther[Amount])))</f>
        <v/>
      </c>
      <c r="O868" s="8" t="str" cm="1">
        <f t="array" ref="O868">IF(A868="","",IF(COUNTIF(TOther[Frequency],$O$1)=0,0,SUMPRODUCT(--(IFERROR(MOD(A868-TOther[Start Date],42),1)=0),--(TOther[Frequency]=$O$1),--(TOther[Start Date]&lt;=A868),--(TOther[End Date Calc]&gt;=A868),TOther[Amount])))</f>
        <v/>
      </c>
      <c r="P868" s="8" t="str" cm="1">
        <f t="array" ref="P868">IF(A868="","",IF(COUNTIF(TOther[Frequency],$P$1)=0,0,SUMPRODUCT(--(IFERROR(MOD(A868-TOther[Start Date],56),1)=0),--(TOther[Frequency]=$P$1),--(TOther[Start Date]&lt;=A868),--(TOther[End Date Calc]&gt;=A868),TOther[Amount])))</f>
        <v/>
      </c>
      <c r="Q868" s="8" t="str">
        <f>IF(A868="","",IF(COUNTIF(TOther[Frequency],$Q$1)=0,0,IF(B868="N",SUMIFS(TOther[Amount],TOther[Frequency],$Q$1,TOther[Start Date],"&lt;="&amp;$A868,TOther[End Date Calc],"&gt;="&amp;A868,TOther[Start Day],DAY(A868)),SUMIFS(TOther[Amount],TOther[Frequency],$Q$1,TOther[Start Date],"&lt;="&amp;$A868,TOther[End Date Calc],"&gt;="&amp;A868,TOther[Start Day],"&gt;="&amp;DAY(A868)))))</f>
        <v/>
      </c>
      <c r="R868" s="8" t="str" cm="1">
        <f t="array" ref="R868">IF(A868="","",IF(COUNTIF(TOther[Frequency],R$1)=0,0,SUMPRODUCT(--(TOther[Frequency]=R$1),--(TOther[Start Date]&lt;=A868),--(TOther[End Date Calc]&gt;=A868),IF(B868="N",--(TOther[Start Day]=DAY(A868)),--(TOther[Start Day]&gt;=DAY(A868))),--(IFERROR(MOD(TOther[Start Month]-MONTH(A868)+2,2),1)=0),TOther[Amount])))</f>
        <v/>
      </c>
      <c r="S868" s="8" t="str" cm="1">
        <f t="array" ref="S868">IF(A868="","",IF(COUNTIF(TOther[Frequency],S$1)=0,0,SUMPRODUCT(--(TOther[Frequency]=S$1),--(TOther[Start Date]&lt;=A868),--(TOther[End Date Calc]&gt;=A868),IF(B868="N",--(TOther[Start Day]=DAY(A868)),--(TOther[Start Day]&gt;=DAY(A868))),--(IFERROR(MOD(TOther[Start Month]-MONTH(A868)+3,3),1)=0),TOther[Amount])))</f>
        <v/>
      </c>
      <c r="T868" s="8" t="str" cm="1">
        <f t="array" ref="T868">IF($A868="","",IF(COUNTIF(TOther[Frequency],T$1)=0,0,SUMPRODUCT(--(TOther[Frequency]=T$1),--(TOther[Start Date]&lt;=$A868),--(TOther[End Date Calc]&gt;=$A868),IF($B868="N",--(TOther[Start Day]=DAY($A868)),--(TOther[Start Day]&gt;=DAY($A868))),--(IFERROR(MOD(TOther[Start Month]-MONTH($A868)+4,4),1)=0),TOther[Amount])))</f>
        <v/>
      </c>
      <c r="U868" s="8" t="str" cm="1">
        <f t="array" ref="U868">IF(A868="","",IF(COUNTIF(TOther[Frequency],$U$1)=0,0,SUMPRODUCT(--(TOther[Frequency]=$U$1),--(TOther[Start Date]&lt;=A868),--(TOther[End Date Calc]&gt;=A868),IF(B868="N",--(TOther[Start Day]=DAY(A868)),--(TOther[Start Day]&gt;=DAY(A868))),--(IFERROR(MOD(TOther[Start Month]-MONTH(A868)+6,6),1)=0),TOther[Amount])))</f>
        <v/>
      </c>
      <c r="V868" s="8" t="str" cm="1">
        <f t="array" ref="V868">IF(A868="","",IF(COUNTIF(TOther[Frequency],$V$1)=0,0,SUMPRODUCT(--(TOther[Frequency]=$V$1),--(TOther[Start Date]&lt;=A868),--(TOther[End Date Calc]&gt;=A868),IF(B868="N",--(TOther[Start Day]=DAY(A868)),--(TOther[Start Day]&gt;=DAY(A868))),--(IFERROR(MOD(TOther[Start Month]-MONTH(A868)+12,12),1)=0),TOther[Amount])))</f>
        <v/>
      </c>
      <c r="W868" s="8" t="str">
        <f>IF(A868="","",SUMIFS(TOther[Amount],TOther[Start Date],A868,TOther[Frequency],$W$1))</f>
        <v/>
      </c>
      <c r="X868" s="9" t="str">
        <f t="shared" si="65"/>
        <v/>
      </c>
      <c r="Y868" s="9" t="str">
        <f t="shared" si="69"/>
        <v/>
      </c>
      <c r="Z868" s="8" t="str" cm="1">
        <f t="array" ref="Z868">IF(A868="","",IF(COUNTIF('2) Income'!$D$13:$D$32,"Weekly")=0,0,SUMPRODUCT(--(IFERROR(MOD(A868-'2) Income'!$F$13:$F$32,7),1)=0),--('2) Income'!$D$13:$D$32="Weekly"),--('2) Income'!$F$13:$F$32&lt;=A868),'2) Income'!$E$13:$E$32)))</f>
        <v/>
      </c>
      <c r="AA868" s="8" t="str" cm="1">
        <f t="array" ref="AA868">IF(A868="","",IF(COUNTIF('2) Income'!$D$13:$D$32,"Every Other Week")=0,0,SUMPRODUCT(--(IFERROR(MOD(A868-'2) Income'!$F$13:$F$32,14),1)=0),--('2) Income'!$D$13:$D$32="Every Other Week"),--('2) Income'!$F$13:$F$32&lt;=A868),'2) Income'!$E$13:$E$32)))</f>
        <v/>
      </c>
      <c r="AB868" s="8" t="str">
        <f>IF(A868="","",IF(COUNTIF('2) Income'!$D$13:$D$32,"1st and 15th")=0,0,IF(OR(DAY(A868)=1,DAY(A868)=15),SUMIFS('2) Income'!$E$13:$E$32,'2) Income'!$D$13:$D$32,"1st and 15th",'2) Income'!$F$13:$F$32,"&lt;="&amp;$A868),0)))</f>
        <v/>
      </c>
      <c r="AC868" s="8" t="str">
        <f>IF(A868="","",IF(COUNTIF('2) Income'!$D$13:$D$32,"2nd Wednesday")=0,0,IF(A868=(A868-DAY(A868)+1+2*7-WEEKDAY(A868-DAY(A868)+8-4,1)),SUMIFS('2) Income'!$E$13:$E$32,'2) Income'!$D$13:$D$32,"2nd Wednesday",'2) Income'!$F$13:$F$32,"&lt;="&amp;$A868),0)))</f>
        <v/>
      </c>
      <c r="AD868" s="8" t="str">
        <f>IF(A868="","",IF(COUNTIF('2) Income'!$D$13:$D$32,"3rd Wednesday")=0,0,IF(A868=(A868-DAY(A868)+1+3*7-WEEKDAY(A868-DAY(A868)+8-4,1)),SUMIFS('2) Income'!$E$13:$E$32,'2) Income'!$D$13:$D$32,"3rd Wednesday",'2) Income'!$F$13:$F$32,"&lt;="&amp;$A868),0)))</f>
        <v/>
      </c>
      <c r="AE868" s="8" t="str">
        <f>IF(A868="","",IF(COUNTIF('2) Income'!$D$13:$D$32,"4th Wednesday")=0,0,IF(A868=(A868-DAY(A868)+1+4*7-WEEKDAY(A868-DAY(A868)+8-4,1)),SUMIFS('2) Income'!$E$13:$E$32,'2) Income'!$D$13:$D$32,"4th Wednesday",'2) Income'!$F$13:$F$32,"&lt;="&amp;$A868),0)))</f>
        <v/>
      </c>
      <c r="AF868" s="8" t="str" cm="1">
        <f t="array" ref="AF868">IF(A868="","",IF(COUNTIF('2) Income'!$D$13:$D$32,"Every 4 Weeks")=0,0,SUMPRODUCT(--(IFERROR(MOD(A868-'2) Income'!$F$13:$F$32,28),1)=0),--('2) Income'!$D$13:$D$32="Every 4 Weeks"),--('2) Income'!$F$13:$F$32&lt;=A868),'2) Income'!$E$13:$E$32)))</f>
        <v/>
      </c>
      <c r="AG868" s="8" t="str">
        <f>IF(A868="","",IF(COUNTIF('2) Income'!$D$13:$D$32,"Monthly")=0,0,IF(B868="N",SUMIFS('2) Income'!$E$13:$E$32,'2) Income'!$D$13:$D$32,"monthly",'2) Income'!$F$13:$F$32,"&lt;="&amp;$A868,'2) Income'!$I$13:$I$32,DAY(A868)),SUMIFS('2) Income'!$E$13:$E$32,'2) Income'!$D$13:$D$32,"monthly",'2) Income'!$F$13:$F$32,"&lt;="&amp;$A868,'2) Income'!$I$13:$I$32,"&gt;="&amp;DAY(A868)))))</f>
        <v/>
      </c>
      <c r="AH868" s="8" t="str" cm="1">
        <f t="array" ref="AH868">IF(A868="","",IF(COUNTIF('2) Income'!$D$13:$D$32,"Yearly")=0,0,SUMPRODUCT(--('2) Income'!$D$13:$D$32="Yearly"),--('2) Income'!$F$13:$F$32&lt;=A868),IF(B868="N",--('2) Income'!$I$13:$I$32=DAY(A868)),--('2) Income'!$I$13:$I$32&gt;=DAY(A868))),--(IFERROR(MOD('2) Income'!$H$13:$H$32-MONTH(A868)+12,12),1)=0),'2) Income'!$E$13:$E$32)))</f>
        <v/>
      </c>
      <c r="AI868" s="8" t="str">
        <f>IF(A868="","",IF(COUNTIF('2) Income'!$D$13:$D$32,"one-time")=0,0,SUMIFS('2) Income'!$E$13:$E$32,'2) Income'!$D$13:$D$32,"one-time",'2) Income'!$F$13:$F$32,"="&amp;$A868)))</f>
        <v/>
      </c>
      <c r="AJ868" s="9" t="str">
        <f t="shared" si="66"/>
        <v/>
      </c>
    </row>
    <row r="869" spans="1:36">
      <c r="A869" s="7" t="str">
        <f>IF(A868="","",IF(A868+1&lt;='1) Period'!$E$21,A868+1,""))</f>
        <v/>
      </c>
      <c r="B869" s="7" t="e">
        <f t="shared" si="67"/>
        <v>#VALUE!</v>
      </c>
      <c r="C869" t="e">
        <f t="shared" si="68"/>
        <v>#VALUE!</v>
      </c>
      <c r="D869" s="8" t="str">
        <f>IF(A869="","",IF(TEXT(A869,"dddd")='4) Happy Money'!$E$23,WAllowance,0))</f>
        <v/>
      </c>
      <c r="E869" s="8" t="str">
        <f>IF(A869="","",IF(B869="N",SUMIF(TMonthly[Day of the Month],DAY(A869),TMonthly[Amount]),SUMIF(TMonthly[Day of the Month],"&gt;="&amp;DAY(A869),TMonthly[Amount])))</f>
        <v/>
      </c>
      <c r="F869" s="8" t="str" cm="1">
        <f t="array" ref="F869">IF(A869="","",SUMPRODUCT(--(TYearly[Due Date]&lt;=A869),IF(B869="N",--(TYearly[Day]=DAY(A869)),--(TYearly[Day]&gt;=DAY(A869))),--(IFERROR(MOD(TYearly[Month]-MONTH(A869)+12,12),1)=0),TYearly[Amount]))</f>
        <v/>
      </c>
      <c r="G869" s="8" t="str">
        <f>IF(A869="","",SUMIF(TOneTime[Due Date],A869,TOneTime[Amount]))</f>
        <v/>
      </c>
      <c r="H869" s="8" t="str" cm="1">
        <f t="array" ref="H869">IF(A869="","",IF(COUNTIF(TOther[Frequency],$H$1)=0,0,SUMPRODUCT(--(IFERROR(MOD(A869-TOther[Start Date],7),1)=0),--(TOther[Frequency]=$H$1),--(TOther[Start Date]&lt;=A869),--(TOther[End Date Calc]&gt;=A869),TOther[Amount])))</f>
        <v/>
      </c>
      <c r="I869" s="8" t="str" cm="1">
        <f t="array" ref="I869">IF(A869="","",IF(COUNTIF(TOther[Frequency],$I$1)=0,0,SUMPRODUCT(--(IFERROR(MOD(A869-TOther[Start Date],14),1)=0),--(TOther[Frequency]=$I$1),--(TOther[Start Date]&lt;=A869),--(TOther[End Date Calc]&gt;=A869),TOther[Amount])))</f>
        <v/>
      </c>
      <c r="J869" s="8" t="str">
        <f>IF(A869="","",IF(COUNTIF(TOther[Frequency],$J$1)=0,0,IF(OR(DAY(A869)=1,DAY(A869)=15),SUMIFS(TOther[Amount],TOther[Frequency],$J$1,TOther[Start Date],"&lt;="&amp;$A869,TOther[End Date Calc],"&gt;="&amp;A869),0)))</f>
        <v/>
      </c>
      <c r="K869" s="8" t="str">
        <f>IF(A869="","",IF(COUNTIF(TOther[Frequency],$K$1)=0,0,IF(A869=(A869-DAY(A869)+1+2*7-WEEKDAY(A869-DAY(A869)+8-4,1)),SUMIFS(TOther[Amount],TOther[Frequency],$K$1,TOther[Start Date],"&lt;="&amp;$A869,TOther[End Date Calc],"&gt;="&amp;A869),0)))</f>
        <v/>
      </c>
      <c r="L869" s="8" t="str">
        <f>IF(A869="","",IF(COUNTIF(TOther[Frequency],$L$1)=0,0,IF(A869=(A869-DAY(A869)+1+3*7-WEEKDAY(A869-DAY(A869)+8-4,1)),SUMIFS(TOther[Amount],TOther[Frequency],$L$1,TOther[Start Date],"&lt;="&amp;$A869,TOther[End Date Calc],"&gt;="&amp;A869),0)))</f>
        <v/>
      </c>
      <c r="M869" s="8" t="str">
        <f>IF(A869="","",IF(COUNTIF(TOther[Frequency],$M$1)=0,0,IF(A869=(A869-DAY(A869)+1+4*7-WEEKDAY(A869-DAY(A869)+8-4,1)),SUMIFS(TOther[Amount],TOther[Frequency],$M$1,TOther[Start Date],"&lt;="&amp;$A869,TOther[End Date Calc],"&gt;="&amp;A869),0)))</f>
        <v/>
      </c>
      <c r="N869" s="8" t="str" cm="1">
        <f t="array" ref="N869">IF(A869="","",IF(COUNTIF(TOther[Frequency],$N$1)=0,0,SUMPRODUCT(--(IFERROR(MOD(A869-TOther[Start Date],28),1)=0),--(TOther[Frequency]=$N$1),--(TOther[Start Date]&lt;=A869),--(TOther[End Date Calc]&gt;=A869),TOther[Amount])))</f>
        <v/>
      </c>
      <c r="O869" s="8" t="str" cm="1">
        <f t="array" ref="O869">IF(A869="","",IF(COUNTIF(TOther[Frequency],$O$1)=0,0,SUMPRODUCT(--(IFERROR(MOD(A869-TOther[Start Date],42),1)=0),--(TOther[Frequency]=$O$1),--(TOther[Start Date]&lt;=A869),--(TOther[End Date Calc]&gt;=A869),TOther[Amount])))</f>
        <v/>
      </c>
      <c r="P869" s="8" t="str" cm="1">
        <f t="array" ref="P869">IF(A869="","",IF(COUNTIF(TOther[Frequency],$P$1)=0,0,SUMPRODUCT(--(IFERROR(MOD(A869-TOther[Start Date],56),1)=0),--(TOther[Frequency]=$P$1),--(TOther[Start Date]&lt;=A869),--(TOther[End Date Calc]&gt;=A869),TOther[Amount])))</f>
        <v/>
      </c>
      <c r="Q869" s="8" t="str">
        <f>IF(A869="","",IF(COUNTIF(TOther[Frequency],$Q$1)=0,0,IF(B869="N",SUMIFS(TOther[Amount],TOther[Frequency],$Q$1,TOther[Start Date],"&lt;="&amp;$A869,TOther[End Date Calc],"&gt;="&amp;A869,TOther[Start Day],DAY(A869)),SUMIFS(TOther[Amount],TOther[Frequency],$Q$1,TOther[Start Date],"&lt;="&amp;$A869,TOther[End Date Calc],"&gt;="&amp;A869,TOther[Start Day],"&gt;="&amp;DAY(A869)))))</f>
        <v/>
      </c>
      <c r="R869" s="8" t="str" cm="1">
        <f t="array" ref="R869">IF(A869="","",IF(COUNTIF(TOther[Frequency],R$1)=0,0,SUMPRODUCT(--(TOther[Frequency]=R$1),--(TOther[Start Date]&lt;=A869),--(TOther[End Date Calc]&gt;=A869),IF(B869="N",--(TOther[Start Day]=DAY(A869)),--(TOther[Start Day]&gt;=DAY(A869))),--(IFERROR(MOD(TOther[Start Month]-MONTH(A869)+2,2),1)=0),TOther[Amount])))</f>
        <v/>
      </c>
      <c r="S869" s="8" t="str" cm="1">
        <f t="array" ref="S869">IF(A869="","",IF(COUNTIF(TOther[Frequency],S$1)=0,0,SUMPRODUCT(--(TOther[Frequency]=S$1),--(TOther[Start Date]&lt;=A869),--(TOther[End Date Calc]&gt;=A869),IF(B869="N",--(TOther[Start Day]=DAY(A869)),--(TOther[Start Day]&gt;=DAY(A869))),--(IFERROR(MOD(TOther[Start Month]-MONTH(A869)+3,3),1)=0),TOther[Amount])))</f>
        <v/>
      </c>
      <c r="T869" s="8" t="str" cm="1">
        <f t="array" ref="T869">IF($A869="","",IF(COUNTIF(TOther[Frequency],T$1)=0,0,SUMPRODUCT(--(TOther[Frequency]=T$1),--(TOther[Start Date]&lt;=$A869),--(TOther[End Date Calc]&gt;=$A869),IF($B869="N",--(TOther[Start Day]=DAY($A869)),--(TOther[Start Day]&gt;=DAY($A869))),--(IFERROR(MOD(TOther[Start Month]-MONTH($A869)+4,4),1)=0),TOther[Amount])))</f>
        <v/>
      </c>
      <c r="U869" s="8" t="str" cm="1">
        <f t="array" ref="U869">IF(A869="","",IF(COUNTIF(TOther[Frequency],$U$1)=0,0,SUMPRODUCT(--(TOther[Frequency]=$U$1),--(TOther[Start Date]&lt;=A869),--(TOther[End Date Calc]&gt;=A869),IF(B869="N",--(TOther[Start Day]=DAY(A869)),--(TOther[Start Day]&gt;=DAY(A869))),--(IFERROR(MOD(TOther[Start Month]-MONTH(A869)+6,6),1)=0),TOther[Amount])))</f>
        <v/>
      </c>
      <c r="V869" s="8" t="str" cm="1">
        <f t="array" ref="V869">IF(A869="","",IF(COUNTIF(TOther[Frequency],$V$1)=0,0,SUMPRODUCT(--(TOther[Frequency]=$V$1),--(TOther[Start Date]&lt;=A869),--(TOther[End Date Calc]&gt;=A869),IF(B869="N",--(TOther[Start Day]=DAY(A869)),--(TOther[Start Day]&gt;=DAY(A869))),--(IFERROR(MOD(TOther[Start Month]-MONTH(A869)+12,12),1)=0),TOther[Amount])))</f>
        <v/>
      </c>
      <c r="W869" s="8" t="str">
        <f>IF(A869="","",SUMIFS(TOther[Amount],TOther[Start Date],A869,TOther[Frequency],$W$1))</f>
        <v/>
      </c>
      <c r="X869" s="9" t="str">
        <f t="shared" si="65"/>
        <v/>
      </c>
      <c r="Y869" s="9" t="str">
        <f t="shared" si="69"/>
        <v/>
      </c>
      <c r="Z869" s="8" t="str" cm="1">
        <f t="array" ref="Z869">IF(A869="","",IF(COUNTIF('2) Income'!$D$13:$D$32,"Weekly")=0,0,SUMPRODUCT(--(IFERROR(MOD(A869-'2) Income'!$F$13:$F$32,7),1)=0),--('2) Income'!$D$13:$D$32="Weekly"),--('2) Income'!$F$13:$F$32&lt;=A869),'2) Income'!$E$13:$E$32)))</f>
        <v/>
      </c>
      <c r="AA869" s="8" t="str" cm="1">
        <f t="array" ref="AA869">IF(A869="","",IF(COUNTIF('2) Income'!$D$13:$D$32,"Every Other Week")=0,0,SUMPRODUCT(--(IFERROR(MOD(A869-'2) Income'!$F$13:$F$32,14),1)=0),--('2) Income'!$D$13:$D$32="Every Other Week"),--('2) Income'!$F$13:$F$32&lt;=A869),'2) Income'!$E$13:$E$32)))</f>
        <v/>
      </c>
      <c r="AB869" s="8" t="str">
        <f>IF(A869="","",IF(COUNTIF('2) Income'!$D$13:$D$32,"1st and 15th")=0,0,IF(OR(DAY(A869)=1,DAY(A869)=15),SUMIFS('2) Income'!$E$13:$E$32,'2) Income'!$D$13:$D$32,"1st and 15th",'2) Income'!$F$13:$F$32,"&lt;="&amp;$A869),0)))</f>
        <v/>
      </c>
      <c r="AC869" s="8" t="str">
        <f>IF(A869="","",IF(COUNTIF('2) Income'!$D$13:$D$32,"2nd Wednesday")=0,0,IF(A869=(A869-DAY(A869)+1+2*7-WEEKDAY(A869-DAY(A869)+8-4,1)),SUMIFS('2) Income'!$E$13:$E$32,'2) Income'!$D$13:$D$32,"2nd Wednesday",'2) Income'!$F$13:$F$32,"&lt;="&amp;$A869),0)))</f>
        <v/>
      </c>
      <c r="AD869" s="8" t="str">
        <f>IF(A869="","",IF(COUNTIF('2) Income'!$D$13:$D$32,"3rd Wednesday")=0,0,IF(A869=(A869-DAY(A869)+1+3*7-WEEKDAY(A869-DAY(A869)+8-4,1)),SUMIFS('2) Income'!$E$13:$E$32,'2) Income'!$D$13:$D$32,"3rd Wednesday",'2) Income'!$F$13:$F$32,"&lt;="&amp;$A869),0)))</f>
        <v/>
      </c>
      <c r="AE869" s="8" t="str">
        <f>IF(A869="","",IF(COUNTIF('2) Income'!$D$13:$D$32,"4th Wednesday")=0,0,IF(A869=(A869-DAY(A869)+1+4*7-WEEKDAY(A869-DAY(A869)+8-4,1)),SUMIFS('2) Income'!$E$13:$E$32,'2) Income'!$D$13:$D$32,"4th Wednesday",'2) Income'!$F$13:$F$32,"&lt;="&amp;$A869),0)))</f>
        <v/>
      </c>
      <c r="AF869" s="8" t="str" cm="1">
        <f t="array" ref="AF869">IF(A869="","",IF(COUNTIF('2) Income'!$D$13:$D$32,"Every 4 Weeks")=0,0,SUMPRODUCT(--(IFERROR(MOD(A869-'2) Income'!$F$13:$F$32,28),1)=0),--('2) Income'!$D$13:$D$32="Every 4 Weeks"),--('2) Income'!$F$13:$F$32&lt;=A869),'2) Income'!$E$13:$E$32)))</f>
        <v/>
      </c>
      <c r="AG869" s="8" t="str">
        <f>IF(A869="","",IF(COUNTIF('2) Income'!$D$13:$D$32,"Monthly")=0,0,IF(B869="N",SUMIFS('2) Income'!$E$13:$E$32,'2) Income'!$D$13:$D$32,"monthly",'2) Income'!$F$13:$F$32,"&lt;="&amp;$A869,'2) Income'!$I$13:$I$32,DAY(A869)),SUMIFS('2) Income'!$E$13:$E$32,'2) Income'!$D$13:$D$32,"monthly",'2) Income'!$F$13:$F$32,"&lt;="&amp;$A869,'2) Income'!$I$13:$I$32,"&gt;="&amp;DAY(A869)))))</f>
        <v/>
      </c>
      <c r="AH869" s="8" t="str" cm="1">
        <f t="array" ref="AH869">IF(A869="","",IF(COUNTIF('2) Income'!$D$13:$D$32,"Yearly")=0,0,SUMPRODUCT(--('2) Income'!$D$13:$D$32="Yearly"),--('2) Income'!$F$13:$F$32&lt;=A869),IF(B869="N",--('2) Income'!$I$13:$I$32=DAY(A869)),--('2) Income'!$I$13:$I$32&gt;=DAY(A869))),--(IFERROR(MOD('2) Income'!$H$13:$H$32-MONTH(A869)+12,12),1)=0),'2) Income'!$E$13:$E$32)))</f>
        <v/>
      </c>
      <c r="AI869" s="8" t="str">
        <f>IF(A869="","",IF(COUNTIF('2) Income'!$D$13:$D$32,"one-time")=0,0,SUMIFS('2) Income'!$E$13:$E$32,'2) Income'!$D$13:$D$32,"one-time",'2) Income'!$F$13:$F$32,"="&amp;$A869)))</f>
        <v/>
      </c>
      <c r="AJ869" s="9" t="str">
        <f t="shared" si="66"/>
        <v/>
      </c>
    </row>
    <row r="870" spans="1:36">
      <c r="A870" s="7" t="str">
        <f>IF(A869="","",IF(A869+1&lt;='1) Period'!$E$21,A869+1,""))</f>
        <v/>
      </c>
      <c r="B870" s="7" t="e">
        <f t="shared" si="67"/>
        <v>#VALUE!</v>
      </c>
      <c r="C870" t="e">
        <f t="shared" si="68"/>
        <v>#VALUE!</v>
      </c>
      <c r="D870" s="8" t="str">
        <f>IF(A870="","",IF(TEXT(A870,"dddd")='4) Happy Money'!$E$23,WAllowance,0))</f>
        <v/>
      </c>
      <c r="E870" s="8" t="str">
        <f>IF(A870="","",IF(B870="N",SUMIF(TMonthly[Day of the Month],DAY(A870),TMonthly[Amount]),SUMIF(TMonthly[Day of the Month],"&gt;="&amp;DAY(A870),TMonthly[Amount])))</f>
        <v/>
      </c>
      <c r="F870" s="8" t="str" cm="1">
        <f t="array" ref="F870">IF(A870="","",SUMPRODUCT(--(TYearly[Due Date]&lt;=A870),IF(B870="N",--(TYearly[Day]=DAY(A870)),--(TYearly[Day]&gt;=DAY(A870))),--(IFERROR(MOD(TYearly[Month]-MONTH(A870)+12,12),1)=0),TYearly[Amount]))</f>
        <v/>
      </c>
      <c r="G870" s="8" t="str">
        <f>IF(A870="","",SUMIF(TOneTime[Due Date],A870,TOneTime[Amount]))</f>
        <v/>
      </c>
      <c r="H870" s="8" t="str" cm="1">
        <f t="array" ref="H870">IF(A870="","",IF(COUNTIF(TOther[Frequency],$H$1)=0,0,SUMPRODUCT(--(IFERROR(MOD(A870-TOther[Start Date],7),1)=0),--(TOther[Frequency]=$H$1),--(TOther[Start Date]&lt;=A870),--(TOther[End Date Calc]&gt;=A870),TOther[Amount])))</f>
        <v/>
      </c>
      <c r="I870" s="8" t="str" cm="1">
        <f t="array" ref="I870">IF(A870="","",IF(COUNTIF(TOther[Frequency],$I$1)=0,0,SUMPRODUCT(--(IFERROR(MOD(A870-TOther[Start Date],14),1)=0),--(TOther[Frequency]=$I$1),--(TOther[Start Date]&lt;=A870),--(TOther[End Date Calc]&gt;=A870),TOther[Amount])))</f>
        <v/>
      </c>
      <c r="J870" s="8" t="str">
        <f>IF(A870="","",IF(COUNTIF(TOther[Frequency],$J$1)=0,0,IF(OR(DAY(A870)=1,DAY(A870)=15),SUMIFS(TOther[Amount],TOther[Frequency],$J$1,TOther[Start Date],"&lt;="&amp;$A870,TOther[End Date Calc],"&gt;="&amp;A870),0)))</f>
        <v/>
      </c>
      <c r="K870" s="8" t="str">
        <f>IF(A870="","",IF(COUNTIF(TOther[Frequency],$K$1)=0,0,IF(A870=(A870-DAY(A870)+1+2*7-WEEKDAY(A870-DAY(A870)+8-4,1)),SUMIFS(TOther[Amount],TOther[Frequency],$K$1,TOther[Start Date],"&lt;="&amp;$A870,TOther[End Date Calc],"&gt;="&amp;A870),0)))</f>
        <v/>
      </c>
      <c r="L870" s="8" t="str">
        <f>IF(A870="","",IF(COUNTIF(TOther[Frequency],$L$1)=0,0,IF(A870=(A870-DAY(A870)+1+3*7-WEEKDAY(A870-DAY(A870)+8-4,1)),SUMIFS(TOther[Amount],TOther[Frequency],$L$1,TOther[Start Date],"&lt;="&amp;$A870,TOther[End Date Calc],"&gt;="&amp;A870),0)))</f>
        <v/>
      </c>
      <c r="M870" s="8" t="str">
        <f>IF(A870="","",IF(COUNTIF(TOther[Frequency],$M$1)=0,0,IF(A870=(A870-DAY(A870)+1+4*7-WEEKDAY(A870-DAY(A870)+8-4,1)),SUMIFS(TOther[Amount],TOther[Frequency],$M$1,TOther[Start Date],"&lt;="&amp;$A870,TOther[End Date Calc],"&gt;="&amp;A870),0)))</f>
        <v/>
      </c>
      <c r="N870" s="8" t="str" cm="1">
        <f t="array" ref="N870">IF(A870="","",IF(COUNTIF(TOther[Frequency],$N$1)=0,0,SUMPRODUCT(--(IFERROR(MOD(A870-TOther[Start Date],28),1)=0),--(TOther[Frequency]=$N$1),--(TOther[Start Date]&lt;=A870),--(TOther[End Date Calc]&gt;=A870),TOther[Amount])))</f>
        <v/>
      </c>
      <c r="O870" s="8" t="str" cm="1">
        <f t="array" ref="O870">IF(A870="","",IF(COUNTIF(TOther[Frequency],$O$1)=0,0,SUMPRODUCT(--(IFERROR(MOD(A870-TOther[Start Date],42),1)=0),--(TOther[Frequency]=$O$1),--(TOther[Start Date]&lt;=A870),--(TOther[End Date Calc]&gt;=A870),TOther[Amount])))</f>
        <v/>
      </c>
      <c r="P870" s="8" t="str" cm="1">
        <f t="array" ref="P870">IF(A870="","",IF(COUNTIF(TOther[Frequency],$P$1)=0,0,SUMPRODUCT(--(IFERROR(MOD(A870-TOther[Start Date],56),1)=0),--(TOther[Frequency]=$P$1),--(TOther[Start Date]&lt;=A870),--(TOther[End Date Calc]&gt;=A870),TOther[Amount])))</f>
        <v/>
      </c>
      <c r="Q870" s="8" t="str">
        <f>IF(A870="","",IF(COUNTIF(TOther[Frequency],$Q$1)=0,0,IF(B870="N",SUMIFS(TOther[Amount],TOther[Frequency],$Q$1,TOther[Start Date],"&lt;="&amp;$A870,TOther[End Date Calc],"&gt;="&amp;A870,TOther[Start Day],DAY(A870)),SUMIFS(TOther[Amount],TOther[Frequency],$Q$1,TOther[Start Date],"&lt;="&amp;$A870,TOther[End Date Calc],"&gt;="&amp;A870,TOther[Start Day],"&gt;="&amp;DAY(A870)))))</f>
        <v/>
      </c>
      <c r="R870" s="8" t="str" cm="1">
        <f t="array" ref="R870">IF(A870="","",IF(COUNTIF(TOther[Frequency],R$1)=0,0,SUMPRODUCT(--(TOther[Frequency]=R$1),--(TOther[Start Date]&lt;=A870),--(TOther[End Date Calc]&gt;=A870),IF(B870="N",--(TOther[Start Day]=DAY(A870)),--(TOther[Start Day]&gt;=DAY(A870))),--(IFERROR(MOD(TOther[Start Month]-MONTH(A870)+2,2),1)=0),TOther[Amount])))</f>
        <v/>
      </c>
      <c r="S870" s="8" t="str" cm="1">
        <f t="array" ref="S870">IF(A870="","",IF(COUNTIF(TOther[Frequency],S$1)=0,0,SUMPRODUCT(--(TOther[Frequency]=S$1),--(TOther[Start Date]&lt;=A870),--(TOther[End Date Calc]&gt;=A870),IF(B870="N",--(TOther[Start Day]=DAY(A870)),--(TOther[Start Day]&gt;=DAY(A870))),--(IFERROR(MOD(TOther[Start Month]-MONTH(A870)+3,3),1)=0),TOther[Amount])))</f>
        <v/>
      </c>
      <c r="T870" s="8" t="str" cm="1">
        <f t="array" ref="T870">IF($A870="","",IF(COUNTIF(TOther[Frequency],T$1)=0,0,SUMPRODUCT(--(TOther[Frequency]=T$1),--(TOther[Start Date]&lt;=$A870),--(TOther[End Date Calc]&gt;=$A870),IF($B870="N",--(TOther[Start Day]=DAY($A870)),--(TOther[Start Day]&gt;=DAY($A870))),--(IFERROR(MOD(TOther[Start Month]-MONTH($A870)+4,4),1)=0),TOther[Amount])))</f>
        <v/>
      </c>
      <c r="U870" s="8" t="str" cm="1">
        <f t="array" ref="U870">IF(A870="","",IF(COUNTIF(TOther[Frequency],$U$1)=0,0,SUMPRODUCT(--(TOther[Frequency]=$U$1),--(TOther[Start Date]&lt;=A870),--(TOther[End Date Calc]&gt;=A870),IF(B870="N",--(TOther[Start Day]=DAY(A870)),--(TOther[Start Day]&gt;=DAY(A870))),--(IFERROR(MOD(TOther[Start Month]-MONTH(A870)+6,6),1)=0),TOther[Amount])))</f>
        <v/>
      </c>
      <c r="V870" s="8" t="str" cm="1">
        <f t="array" ref="V870">IF(A870="","",IF(COUNTIF(TOther[Frequency],$V$1)=0,0,SUMPRODUCT(--(TOther[Frequency]=$V$1),--(TOther[Start Date]&lt;=A870),--(TOther[End Date Calc]&gt;=A870),IF(B870="N",--(TOther[Start Day]=DAY(A870)),--(TOther[Start Day]&gt;=DAY(A870))),--(IFERROR(MOD(TOther[Start Month]-MONTH(A870)+12,12),1)=0),TOther[Amount])))</f>
        <v/>
      </c>
      <c r="W870" s="8" t="str">
        <f>IF(A870="","",SUMIFS(TOther[Amount],TOther[Start Date],A870,TOther[Frequency],$W$1))</f>
        <v/>
      </c>
      <c r="X870" s="9" t="str">
        <f t="shared" si="65"/>
        <v/>
      </c>
      <c r="Y870" s="9" t="str">
        <f t="shared" si="69"/>
        <v/>
      </c>
      <c r="Z870" s="8" t="str" cm="1">
        <f t="array" ref="Z870">IF(A870="","",IF(COUNTIF('2) Income'!$D$13:$D$32,"Weekly")=0,0,SUMPRODUCT(--(IFERROR(MOD(A870-'2) Income'!$F$13:$F$32,7),1)=0),--('2) Income'!$D$13:$D$32="Weekly"),--('2) Income'!$F$13:$F$32&lt;=A870),'2) Income'!$E$13:$E$32)))</f>
        <v/>
      </c>
      <c r="AA870" s="8" t="str" cm="1">
        <f t="array" ref="AA870">IF(A870="","",IF(COUNTIF('2) Income'!$D$13:$D$32,"Every Other Week")=0,0,SUMPRODUCT(--(IFERROR(MOD(A870-'2) Income'!$F$13:$F$32,14),1)=0),--('2) Income'!$D$13:$D$32="Every Other Week"),--('2) Income'!$F$13:$F$32&lt;=A870),'2) Income'!$E$13:$E$32)))</f>
        <v/>
      </c>
      <c r="AB870" s="8" t="str">
        <f>IF(A870="","",IF(COUNTIF('2) Income'!$D$13:$D$32,"1st and 15th")=0,0,IF(OR(DAY(A870)=1,DAY(A870)=15),SUMIFS('2) Income'!$E$13:$E$32,'2) Income'!$D$13:$D$32,"1st and 15th",'2) Income'!$F$13:$F$32,"&lt;="&amp;$A870),0)))</f>
        <v/>
      </c>
      <c r="AC870" s="8" t="str">
        <f>IF(A870="","",IF(COUNTIF('2) Income'!$D$13:$D$32,"2nd Wednesday")=0,0,IF(A870=(A870-DAY(A870)+1+2*7-WEEKDAY(A870-DAY(A870)+8-4,1)),SUMIFS('2) Income'!$E$13:$E$32,'2) Income'!$D$13:$D$32,"2nd Wednesday",'2) Income'!$F$13:$F$32,"&lt;="&amp;$A870),0)))</f>
        <v/>
      </c>
      <c r="AD870" s="8" t="str">
        <f>IF(A870="","",IF(COUNTIF('2) Income'!$D$13:$D$32,"3rd Wednesday")=0,0,IF(A870=(A870-DAY(A870)+1+3*7-WEEKDAY(A870-DAY(A870)+8-4,1)),SUMIFS('2) Income'!$E$13:$E$32,'2) Income'!$D$13:$D$32,"3rd Wednesday",'2) Income'!$F$13:$F$32,"&lt;="&amp;$A870),0)))</f>
        <v/>
      </c>
      <c r="AE870" s="8" t="str">
        <f>IF(A870="","",IF(COUNTIF('2) Income'!$D$13:$D$32,"4th Wednesday")=0,0,IF(A870=(A870-DAY(A870)+1+4*7-WEEKDAY(A870-DAY(A870)+8-4,1)),SUMIFS('2) Income'!$E$13:$E$32,'2) Income'!$D$13:$D$32,"4th Wednesday",'2) Income'!$F$13:$F$32,"&lt;="&amp;$A870),0)))</f>
        <v/>
      </c>
      <c r="AF870" s="8" t="str" cm="1">
        <f t="array" ref="AF870">IF(A870="","",IF(COUNTIF('2) Income'!$D$13:$D$32,"Every 4 Weeks")=0,0,SUMPRODUCT(--(IFERROR(MOD(A870-'2) Income'!$F$13:$F$32,28),1)=0),--('2) Income'!$D$13:$D$32="Every 4 Weeks"),--('2) Income'!$F$13:$F$32&lt;=A870),'2) Income'!$E$13:$E$32)))</f>
        <v/>
      </c>
      <c r="AG870" s="8" t="str">
        <f>IF(A870="","",IF(COUNTIF('2) Income'!$D$13:$D$32,"Monthly")=0,0,IF(B870="N",SUMIFS('2) Income'!$E$13:$E$32,'2) Income'!$D$13:$D$32,"monthly",'2) Income'!$F$13:$F$32,"&lt;="&amp;$A870,'2) Income'!$I$13:$I$32,DAY(A870)),SUMIFS('2) Income'!$E$13:$E$32,'2) Income'!$D$13:$D$32,"monthly",'2) Income'!$F$13:$F$32,"&lt;="&amp;$A870,'2) Income'!$I$13:$I$32,"&gt;="&amp;DAY(A870)))))</f>
        <v/>
      </c>
      <c r="AH870" s="8" t="str" cm="1">
        <f t="array" ref="AH870">IF(A870="","",IF(COUNTIF('2) Income'!$D$13:$D$32,"Yearly")=0,0,SUMPRODUCT(--('2) Income'!$D$13:$D$32="Yearly"),--('2) Income'!$F$13:$F$32&lt;=A870),IF(B870="N",--('2) Income'!$I$13:$I$32=DAY(A870)),--('2) Income'!$I$13:$I$32&gt;=DAY(A870))),--(IFERROR(MOD('2) Income'!$H$13:$H$32-MONTH(A870)+12,12),1)=0),'2) Income'!$E$13:$E$32)))</f>
        <v/>
      </c>
      <c r="AI870" s="8" t="str">
        <f>IF(A870="","",IF(COUNTIF('2) Income'!$D$13:$D$32,"one-time")=0,0,SUMIFS('2) Income'!$E$13:$E$32,'2) Income'!$D$13:$D$32,"one-time",'2) Income'!$F$13:$F$32,"="&amp;$A870)))</f>
        <v/>
      </c>
      <c r="AJ870" s="9" t="str">
        <f t="shared" si="66"/>
        <v/>
      </c>
    </row>
    <row r="871" spans="1:36">
      <c r="A871" s="7" t="str">
        <f>IF(A870="","",IF(A870+1&lt;='1) Period'!$E$21,A870+1,""))</f>
        <v/>
      </c>
      <c r="B871" s="7" t="e">
        <f t="shared" si="67"/>
        <v>#VALUE!</v>
      </c>
      <c r="C871" t="e">
        <f t="shared" si="68"/>
        <v>#VALUE!</v>
      </c>
      <c r="D871" s="8" t="str">
        <f>IF(A871="","",IF(TEXT(A871,"dddd")='4) Happy Money'!$E$23,WAllowance,0))</f>
        <v/>
      </c>
      <c r="E871" s="8" t="str">
        <f>IF(A871="","",IF(B871="N",SUMIF(TMonthly[Day of the Month],DAY(A871),TMonthly[Amount]),SUMIF(TMonthly[Day of the Month],"&gt;="&amp;DAY(A871),TMonthly[Amount])))</f>
        <v/>
      </c>
      <c r="F871" s="8" t="str" cm="1">
        <f t="array" ref="F871">IF(A871="","",SUMPRODUCT(--(TYearly[Due Date]&lt;=A871),IF(B871="N",--(TYearly[Day]=DAY(A871)),--(TYearly[Day]&gt;=DAY(A871))),--(IFERROR(MOD(TYearly[Month]-MONTH(A871)+12,12),1)=0),TYearly[Amount]))</f>
        <v/>
      </c>
      <c r="G871" s="8" t="str">
        <f>IF(A871="","",SUMIF(TOneTime[Due Date],A871,TOneTime[Amount]))</f>
        <v/>
      </c>
      <c r="H871" s="8" t="str" cm="1">
        <f t="array" ref="H871">IF(A871="","",IF(COUNTIF(TOther[Frequency],$H$1)=0,0,SUMPRODUCT(--(IFERROR(MOD(A871-TOther[Start Date],7),1)=0),--(TOther[Frequency]=$H$1),--(TOther[Start Date]&lt;=A871),--(TOther[End Date Calc]&gt;=A871),TOther[Amount])))</f>
        <v/>
      </c>
      <c r="I871" s="8" t="str" cm="1">
        <f t="array" ref="I871">IF(A871="","",IF(COUNTIF(TOther[Frequency],$I$1)=0,0,SUMPRODUCT(--(IFERROR(MOD(A871-TOther[Start Date],14),1)=0),--(TOther[Frequency]=$I$1),--(TOther[Start Date]&lt;=A871),--(TOther[End Date Calc]&gt;=A871),TOther[Amount])))</f>
        <v/>
      </c>
      <c r="J871" s="8" t="str">
        <f>IF(A871="","",IF(COUNTIF(TOther[Frequency],$J$1)=0,0,IF(OR(DAY(A871)=1,DAY(A871)=15),SUMIFS(TOther[Amount],TOther[Frequency],$J$1,TOther[Start Date],"&lt;="&amp;$A871,TOther[End Date Calc],"&gt;="&amp;A871),0)))</f>
        <v/>
      </c>
      <c r="K871" s="8" t="str">
        <f>IF(A871="","",IF(COUNTIF(TOther[Frequency],$K$1)=0,0,IF(A871=(A871-DAY(A871)+1+2*7-WEEKDAY(A871-DAY(A871)+8-4,1)),SUMIFS(TOther[Amount],TOther[Frequency],$K$1,TOther[Start Date],"&lt;="&amp;$A871,TOther[End Date Calc],"&gt;="&amp;A871),0)))</f>
        <v/>
      </c>
      <c r="L871" s="8" t="str">
        <f>IF(A871="","",IF(COUNTIF(TOther[Frequency],$L$1)=0,0,IF(A871=(A871-DAY(A871)+1+3*7-WEEKDAY(A871-DAY(A871)+8-4,1)),SUMIFS(TOther[Amount],TOther[Frequency],$L$1,TOther[Start Date],"&lt;="&amp;$A871,TOther[End Date Calc],"&gt;="&amp;A871),0)))</f>
        <v/>
      </c>
      <c r="M871" s="8" t="str">
        <f>IF(A871="","",IF(COUNTIF(TOther[Frequency],$M$1)=0,0,IF(A871=(A871-DAY(A871)+1+4*7-WEEKDAY(A871-DAY(A871)+8-4,1)),SUMIFS(TOther[Amount],TOther[Frequency],$M$1,TOther[Start Date],"&lt;="&amp;$A871,TOther[End Date Calc],"&gt;="&amp;A871),0)))</f>
        <v/>
      </c>
      <c r="N871" s="8" t="str" cm="1">
        <f t="array" ref="N871">IF(A871="","",IF(COUNTIF(TOther[Frequency],$N$1)=0,0,SUMPRODUCT(--(IFERROR(MOD(A871-TOther[Start Date],28),1)=0),--(TOther[Frequency]=$N$1),--(TOther[Start Date]&lt;=A871),--(TOther[End Date Calc]&gt;=A871),TOther[Amount])))</f>
        <v/>
      </c>
      <c r="O871" s="8" t="str" cm="1">
        <f t="array" ref="O871">IF(A871="","",IF(COUNTIF(TOther[Frequency],$O$1)=0,0,SUMPRODUCT(--(IFERROR(MOD(A871-TOther[Start Date],42),1)=0),--(TOther[Frequency]=$O$1),--(TOther[Start Date]&lt;=A871),--(TOther[End Date Calc]&gt;=A871),TOther[Amount])))</f>
        <v/>
      </c>
      <c r="P871" s="8" t="str" cm="1">
        <f t="array" ref="P871">IF(A871="","",IF(COUNTIF(TOther[Frequency],$P$1)=0,0,SUMPRODUCT(--(IFERROR(MOD(A871-TOther[Start Date],56),1)=0),--(TOther[Frequency]=$P$1),--(TOther[Start Date]&lt;=A871),--(TOther[End Date Calc]&gt;=A871),TOther[Amount])))</f>
        <v/>
      </c>
      <c r="Q871" s="8" t="str">
        <f>IF(A871="","",IF(COUNTIF(TOther[Frequency],$Q$1)=0,0,IF(B871="N",SUMIFS(TOther[Amount],TOther[Frequency],$Q$1,TOther[Start Date],"&lt;="&amp;$A871,TOther[End Date Calc],"&gt;="&amp;A871,TOther[Start Day],DAY(A871)),SUMIFS(TOther[Amount],TOther[Frequency],$Q$1,TOther[Start Date],"&lt;="&amp;$A871,TOther[End Date Calc],"&gt;="&amp;A871,TOther[Start Day],"&gt;="&amp;DAY(A871)))))</f>
        <v/>
      </c>
      <c r="R871" s="8" t="str" cm="1">
        <f t="array" ref="R871">IF(A871="","",IF(COUNTIF(TOther[Frequency],R$1)=0,0,SUMPRODUCT(--(TOther[Frequency]=R$1),--(TOther[Start Date]&lt;=A871),--(TOther[End Date Calc]&gt;=A871),IF(B871="N",--(TOther[Start Day]=DAY(A871)),--(TOther[Start Day]&gt;=DAY(A871))),--(IFERROR(MOD(TOther[Start Month]-MONTH(A871)+2,2),1)=0),TOther[Amount])))</f>
        <v/>
      </c>
      <c r="S871" s="8" t="str" cm="1">
        <f t="array" ref="S871">IF(A871="","",IF(COUNTIF(TOther[Frequency],S$1)=0,0,SUMPRODUCT(--(TOther[Frequency]=S$1),--(TOther[Start Date]&lt;=A871),--(TOther[End Date Calc]&gt;=A871),IF(B871="N",--(TOther[Start Day]=DAY(A871)),--(TOther[Start Day]&gt;=DAY(A871))),--(IFERROR(MOD(TOther[Start Month]-MONTH(A871)+3,3),1)=0),TOther[Amount])))</f>
        <v/>
      </c>
      <c r="T871" s="8" t="str" cm="1">
        <f t="array" ref="T871">IF($A871="","",IF(COUNTIF(TOther[Frequency],T$1)=0,0,SUMPRODUCT(--(TOther[Frequency]=T$1),--(TOther[Start Date]&lt;=$A871),--(TOther[End Date Calc]&gt;=$A871),IF($B871="N",--(TOther[Start Day]=DAY($A871)),--(TOther[Start Day]&gt;=DAY($A871))),--(IFERROR(MOD(TOther[Start Month]-MONTH($A871)+4,4),1)=0),TOther[Amount])))</f>
        <v/>
      </c>
      <c r="U871" s="8" t="str" cm="1">
        <f t="array" ref="U871">IF(A871="","",IF(COUNTIF(TOther[Frequency],$U$1)=0,0,SUMPRODUCT(--(TOther[Frequency]=$U$1),--(TOther[Start Date]&lt;=A871),--(TOther[End Date Calc]&gt;=A871),IF(B871="N",--(TOther[Start Day]=DAY(A871)),--(TOther[Start Day]&gt;=DAY(A871))),--(IFERROR(MOD(TOther[Start Month]-MONTH(A871)+6,6),1)=0),TOther[Amount])))</f>
        <v/>
      </c>
      <c r="V871" s="8" t="str" cm="1">
        <f t="array" ref="V871">IF(A871="","",IF(COUNTIF(TOther[Frequency],$V$1)=0,0,SUMPRODUCT(--(TOther[Frequency]=$V$1),--(TOther[Start Date]&lt;=A871),--(TOther[End Date Calc]&gt;=A871),IF(B871="N",--(TOther[Start Day]=DAY(A871)),--(TOther[Start Day]&gt;=DAY(A871))),--(IFERROR(MOD(TOther[Start Month]-MONTH(A871)+12,12),1)=0),TOther[Amount])))</f>
        <v/>
      </c>
      <c r="W871" s="8" t="str">
        <f>IF(A871="","",SUMIFS(TOther[Amount],TOther[Start Date],A871,TOther[Frequency],$W$1))</f>
        <v/>
      </c>
      <c r="X871" s="9" t="str">
        <f t="shared" si="65"/>
        <v/>
      </c>
      <c r="Y871" s="9" t="str">
        <f t="shared" si="69"/>
        <v/>
      </c>
      <c r="Z871" s="8" t="str" cm="1">
        <f t="array" ref="Z871">IF(A871="","",IF(COUNTIF('2) Income'!$D$13:$D$32,"Weekly")=0,0,SUMPRODUCT(--(IFERROR(MOD(A871-'2) Income'!$F$13:$F$32,7),1)=0),--('2) Income'!$D$13:$D$32="Weekly"),--('2) Income'!$F$13:$F$32&lt;=A871),'2) Income'!$E$13:$E$32)))</f>
        <v/>
      </c>
      <c r="AA871" s="8" t="str" cm="1">
        <f t="array" ref="AA871">IF(A871="","",IF(COUNTIF('2) Income'!$D$13:$D$32,"Every Other Week")=0,0,SUMPRODUCT(--(IFERROR(MOD(A871-'2) Income'!$F$13:$F$32,14),1)=0),--('2) Income'!$D$13:$D$32="Every Other Week"),--('2) Income'!$F$13:$F$32&lt;=A871),'2) Income'!$E$13:$E$32)))</f>
        <v/>
      </c>
      <c r="AB871" s="8" t="str">
        <f>IF(A871="","",IF(COUNTIF('2) Income'!$D$13:$D$32,"1st and 15th")=0,0,IF(OR(DAY(A871)=1,DAY(A871)=15),SUMIFS('2) Income'!$E$13:$E$32,'2) Income'!$D$13:$D$32,"1st and 15th",'2) Income'!$F$13:$F$32,"&lt;="&amp;$A871),0)))</f>
        <v/>
      </c>
      <c r="AC871" s="8" t="str">
        <f>IF(A871="","",IF(COUNTIF('2) Income'!$D$13:$D$32,"2nd Wednesday")=0,0,IF(A871=(A871-DAY(A871)+1+2*7-WEEKDAY(A871-DAY(A871)+8-4,1)),SUMIFS('2) Income'!$E$13:$E$32,'2) Income'!$D$13:$D$32,"2nd Wednesday",'2) Income'!$F$13:$F$32,"&lt;="&amp;$A871),0)))</f>
        <v/>
      </c>
      <c r="AD871" s="8" t="str">
        <f>IF(A871="","",IF(COUNTIF('2) Income'!$D$13:$D$32,"3rd Wednesday")=0,0,IF(A871=(A871-DAY(A871)+1+3*7-WEEKDAY(A871-DAY(A871)+8-4,1)),SUMIFS('2) Income'!$E$13:$E$32,'2) Income'!$D$13:$D$32,"3rd Wednesday",'2) Income'!$F$13:$F$32,"&lt;="&amp;$A871),0)))</f>
        <v/>
      </c>
      <c r="AE871" s="8" t="str">
        <f>IF(A871="","",IF(COUNTIF('2) Income'!$D$13:$D$32,"4th Wednesday")=0,0,IF(A871=(A871-DAY(A871)+1+4*7-WEEKDAY(A871-DAY(A871)+8-4,1)),SUMIFS('2) Income'!$E$13:$E$32,'2) Income'!$D$13:$D$32,"4th Wednesday",'2) Income'!$F$13:$F$32,"&lt;="&amp;$A871),0)))</f>
        <v/>
      </c>
      <c r="AF871" s="8" t="str" cm="1">
        <f t="array" ref="AF871">IF(A871="","",IF(COUNTIF('2) Income'!$D$13:$D$32,"Every 4 Weeks")=0,0,SUMPRODUCT(--(IFERROR(MOD(A871-'2) Income'!$F$13:$F$32,28),1)=0),--('2) Income'!$D$13:$D$32="Every 4 Weeks"),--('2) Income'!$F$13:$F$32&lt;=A871),'2) Income'!$E$13:$E$32)))</f>
        <v/>
      </c>
      <c r="AG871" s="8" t="str">
        <f>IF(A871="","",IF(COUNTIF('2) Income'!$D$13:$D$32,"Monthly")=0,0,IF(B871="N",SUMIFS('2) Income'!$E$13:$E$32,'2) Income'!$D$13:$D$32,"monthly",'2) Income'!$F$13:$F$32,"&lt;="&amp;$A871,'2) Income'!$I$13:$I$32,DAY(A871)),SUMIFS('2) Income'!$E$13:$E$32,'2) Income'!$D$13:$D$32,"monthly",'2) Income'!$F$13:$F$32,"&lt;="&amp;$A871,'2) Income'!$I$13:$I$32,"&gt;="&amp;DAY(A871)))))</f>
        <v/>
      </c>
      <c r="AH871" s="8" t="str" cm="1">
        <f t="array" ref="AH871">IF(A871="","",IF(COUNTIF('2) Income'!$D$13:$D$32,"Yearly")=0,0,SUMPRODUCT(--('2) Income'!$D$13:$D$32="Yearly"),--('2) Income'!$F$13:$F$32&lt;=A871),IF(B871="N",--('2) Income'!$I$13:$I$32=DAY(A871)),--('2) Income'!$I$13:$I$32&gt;=DAY(A871))),--(IFERROR(MOD('2) Income'!$H$13:$H$32-MONTH(A871)+12,12),1)=0),'2) Income'!$E$13:$E$32)))</f>
        <v/>
      </c>
      <c r="AI871" s="8" t="str">
        <f>IF(A871="","",IF(COUNTIF('2) Income'!$D$13:$D$32,"one-time")=0,0,SUMIFS('2) Income'!$E$13:$E$32,'2) Income'!$D$13:$D$32,"one-time",'2) Income'!$F$13:$F$32,"="&amp;$A871)))</f>
        <v/>
      </c>
      <c r="AJ871" s="9" t="str">
        <f t="shared" si="66"/>
        <v/>
      </c>
    </row>
    <row r="872" spans="1:36">
      <c r="A872" s="7" t="str">
        <f>IF(A871="","",IF(A871+1&lt;='1) Period'!$E$21,A871+1,""))</f>
        <v/>
      </c>
      <c r="B872" s="7" t="e">
        <f t="shared" si="67"/>
        <v>#VALUE!</v>
      </c>
      <c r="C872" t="e">
        <f t="shared" si="68"/>
        <v>#VALUE!</v>
      </c>
      <c r="D872" s="8" t="str">
        <f>IF(A872="","",IF(TEXT(A872,"dddd")='4) Happy Money'!$E$23,WAllowance,0))</f>
        <v/>
      </c>
      <c r="E872" s="8" t="str">
        <f>IF(A872="","",IF(B872="N",SUMIF(TMonthly[Day of the Month],DAY(A872),TMonthly[Amount]),SUMIF(TMonthly[Day of the Month],"&gt;="&amp;DAY(A872),TMonthly[Amount])))</f>
        <v/>
      </c>
      <c r="F872" s="8" t="str" cm="1">
        <f t="array" ref="F872">IF(A872="","",SUMPRODUCT(--(TYearly[Due Date]&lt;=A872),IF(B872="N",--(TYearly[Day]=DAY(A872)),--(TYearly[Day]&gt;=DAY(A872))),--(IFERROR(MOD(TYearly[Month]-MONTH(A872)+12,12),1)=0),TYearly[Amount]))</f>
        <v/>
      </c>
      <c r="G872" s="8" t="str">
        <f>IF(A872="","",SUMIF(TOneTime[Due Date],A872,TOneTime[Amount]))</f>
        <v/>
      </c>
      <c r="H872" s="8" t="str" cm="1">
        <f t="array" ref="H872">IF(A872="","",IF(COUNTIF(TOther[Frequency],$H$1)=0,0,SUMPRODUCT(--(IFERROR(MOD(A872-TOther[Start Date],7),1)=0),--(TOther[Frequency]=$H$1),--(TOther[Start Date]&lt;=A872),--(TOther[End Date Calc]&gt;=A872),TOther[Amount])))</f>
        <v/>
      </c>
      <c r="I872" s="8" t="str" cm="1">
        <f t="array" ref="I872">IF(A872="","",IF(COUNTIF(TOther[Frequency],$I$1)=0,0,SUMPRODUCT(--(IFERROR(MOD(A872-TOther[Start Date],14),1)=0),--(TOther[Frequency]=$I$1),--(TOther[Start Date]&lt;=A872),--(TOther[End Date Calc]&gt;=A872),TOther[Amount])))</f>
        <v/>
      </c>
      <c r="J872" s="8" t="str">
        <f>IF(A872="","",IF(COUNTIF(TOther[Frequency],$J$1)=0,0,IF(OR(DAY(A872)=1,DAY(A872)=15),SUMIFS(TOther[Amount],TOther[Frequency],$J$1,TOther[Start Date],"&lt;="&amp;$A872,TOther[End Date Calc],"&gt;="&amp;A872),0)))</f>
        <v/>
      </c>
      <c r="K872" s="8" t="str">
        <f>IF(A872="","",IF(COUNTIF(TOther[Frequency],$K$1)=0,0,IF(A872=(A872-DAY(A872)+1+2*7-WEEKDAY(A872-DAY(A872)+8-4,1)),SUMIFS(TOther[Amount],TOther[Frequency],$K$1,TOther[Start Date],"&lt;="&amp;$A872,TOther[End Date Calc],"&gt;="&amp;A872),0)))</f>
        <v/>
      </c>
      <c r="L872" s="8" t="str">
        <f>IF(A872="","",IF(COUNTIF(TOther[Frequency],$L$1)=0,0,IF(A872=(A872-DAY(A872)+1+3*7-WEEKDAY(A872-DAY(A872)+8-4,1)),SUMIFS(TOther[Amount],TOther[Frequency],$L$1,TOther[Start Date],"&lt;="&amp;$A872,TOther[End Date Calc],"&gt;="&amp;A872),0)))</f>
        <v/>
      </c>
      <c r="M872" s="8" t="str">
        <f>IF(A872="","",IF(COUNTIF(TOther[Frequency],$M$1)=0,0,IF(A872=(A872-DAY(A872)+1+4*7-WEEKDAY(A872-DAY(A872)+8-4,1)),SUMIFS(TOther[Amount],TOther[Frequency],$M$1,TOther[Start Date],"&lt;="&amp;$A872,TOther[End Date Calc],"&gt;="&amp;A872),0)))</f>
        <v/>
      </c>
      <c r="N872" s="8" t="str" cm="1">
        <f t="array" ref="N872">IF(A872="","",IF(COUNTIF(TOther[Frequency],$N$1)=0,0,SUMPRODUCT(--(IFERROR(MOD(A872-TOther[Start Date],28),1)=0),--(TOther[Frequency]=$N$1),--(TOther[Start Date]&lt;=A872),--(TOther[End Date Calc]&gt;=A872),TOther[Amount])))</f>
        <v/>
      </c>
      <c r="O872" s="8" t="str" cm="1">
        <f t="array" ref="O872">IF(A872="","",IF(COUNTIF(TOther[Frequency],$O$1)=0,0,SUMPRODUCT(--(IFERROR(MOD(A872-TOther[Start Date],42),1)=0),--(TOther[Frequency]=$O$1),--(TOther[Start Date]&lt;=A872),--(TOther[End Date Calc]&gt;=A872),TOther[Amount])))</f>
        <v/>
      </c>
      <c r="P872" s="8" t="str" cm="1">
        <f t="array" ref="P872">IF(A872="","",IF(COUNTIF(TOther[Frequency],$P$1)=0,0,SUMPRODUCT(--(IFERROR(MOD(A872-TOther[Start Date],56),1)=0),--(TOther[Frequency]=$P$1),--(TOther[Start Date]&lt;=A872),--(TOther[End Date Calc]&gt;=A872),TOther[Amount])))</f>
        <v/>
      </c>
      <c r="Q872" s="8" t="str">
        <f>IF(A872="","",IF(COUNTIF(TOther[Frequency],$Q$1)=0,0,IF(B872="N",SUMIFS(TOther[Amount],TOther[Frequency],$Q$1,TOther[Start Date],"&lt;="&amp;$A872,TOther[End Date Calc],"&gt;="&amp;A872,TOther[Start Day],DAY(A872)),SUMIFS(TOther[Amount],TOther[Frequency],$Q$1,TOther[Start Date],"&lt;="&amp;$A872,TOther[End Date Calc],"&gt;="&amp;A872,TOther[Start Day],"&gt;="&amp;DAY(A872)))))</f>
        <v/>
      </c>
      <c r="R872" s="8" t="str" cm="1">
        <f t="array" ref="R872">IF(A872="","",IF(COUNTIF(TOther[Frequency],R$1)=0,0,SUMPRODUCT(--(TOther[Frequency]=R$1),--(TOther[Start Date]&lt;=A872),--(TOther[End Date Calc]&gt;=A872),IF(B872="N",--(TOther[Start Day]=DAY(A872)),--(TOther[Start Day]&gt;=DAY(A872))),--(IFERROR(MOD(TOther[Start Month]-MONTH(A872)+2,2),1)=0),TOther[Amount])))</f>
        <v/>
      </c>
      <c r="S872" s="8" t="str" cm="1">
        <f t="array" ref="S872">IF(A872="","",IF(COUNTIF(TOther[Frequency],S$1)=0,0,SUMPRODUCT(--(TOther[Frequency]=S$1),--(TOther[Start Date]&lt;=A872),--(TOther[End Date Calc]&gt;=A872),IF(B872="N",--(TOther[Start Day]=DAY(A872)),--(TOther[Start Day]&gt;=DAY(A872))),--(IFERROR(MOD(TOther[Start Month]-MONTH(A872)+3,3),1)=0),TOther[Amount])))</f>
        <v/>
      </c>
      <c r="T872" s="8" t="str" cm="1">
        <f t="array" ref="T872">IF($A872="","",IF(COUNTIF(TOther[Frequency],T$1)=0,0,SUMPRODUCT(--(TOther[Frequency]=T$1),--(TOther[Start Date]&lt;=$A872),--(TOther[End Date Calc]&gt;=$A872),IF($B872="N",--(TOther[Start Day]=DAY($A872)),--(TOther[Start Day]&gt;=DAY($A872))),--(IFERROR(MOD(TOther[Start Month]-MONTH($A872)+4,4),1)=0),TOther[Amount])))</f>
        <v/>
      </c>
      <c r="U872" s="8" t="str" cm="1">
        <f t="array" ref="U872">IF(A872="","",IF(COUNTIF(TOther[Frequency],$U$1)=0,0,SUMPRODUCT(--(TOther[Frequency]=$U$1),--(TOther[Start Date]&lt;=A872),--(TOther[End Date Calc]&gt;=A872),IF(B872="N",--(TOther[Start Day]=DAY(A872)),--(TOther[Start Day]&gt;=DAY(A872))),--(IFERROR(MOD(TOther[Start Month]-MONTH(A872)+6,6),1)=0),TOther[Amount])))</f>
        <v/>
      </c>
      <c r="V872" s="8" t="str" cm="1">
        <f t="array" ref="V872">IF(A872="","",IF(COUNTIF(TOther[Frequency],$V$1)=0,0,SUMPRODUCT(--(TOther[Frequency]=$V$1),--(TOther[Start Date]&lt;=A872),--(TOther[End Date Calc]&gt;=A872),IF(B872="N",--(TOther[Start Day]=DAY(A872)),--(TOther[Start Day]&gt;=DAY(A872))),--(IFERROR(MOD(TOther[Start Month]-MONTH(A872)+12,12),1)=0),TOther[Amount])))</f>
        <v/>
      </c>
      <c r="W872" s="8" t="str">
        <f>IF(A872="","",SUMIFS(TOther[Amount],TOther[Start Date],A872,TOther[Frequency],$W$1))</f>
        <v/>
      </c>
      <c r="X872" s="9" t="str">
        <f t="shared" si="65"/>
        <v/>
      </c>
      <c r="Y872" s="9" t="str">
        <f t="shared" si="69"/>
        <v/>
      </c>
      <c r="Z872" s="8" t="str" cm="1">
        <f t="array" ref="Z872">IF(A872="","",IF(COUNTIF('2) Income'!$D$13:$D$32,"Weekly")=0,0,SUMPRODUCT(--(IFERROR(MOD(A872-'2) Income'!$F$13:$F$32,7),1)=0),--('2) Income'!$D$13:$D$32="Weekly"),--('2) Income'!$F$13:$F$32&lt;=A872),'2) Income'!$E$13:$E$32)))</f>
        <v/>
      </c>
      <c r="AA872" s="8" t="str" cm="1">
        <f t="array" ref="AA872">IF(A872="","",IF(COUNTIF('2) Income'!$D$13:$D$32,"Every Other Week")=0,0,SUMPRODUCT(--(IFERROR(MOD(A872-'2) Income'!$F$13:$F$32,14),1)=0),--('2) Income'!$D$13:$D$32="Every Other Week"),--('2) Income'!$F$13:$F$32&lt;=A872),'2) Income'!$E$13:$E$32)))</f>
        <v/>
      </c>
      <c r="AB872" s="8" t="str">
        <f>IF(A872="","",IF(COUNTIF('2) Income'!$D$13:$D$32,"1st and 15th")=0,0,IF(OR(DAY(A872)=1,DAY(A872)=15),SUMIFS('2) Income'!$E$13:$E$32,'2) Income'!$D$13:$D$32,"1st and 15th",'2) Income'!$F$13:$F$32,"&lt;="&amp;$A872),0)))</f>
        <v/>
      </c>
      <c r="AC872" s="8" t="str">
        <f>IF(A872="","",IF(COUNTIF('2) Income'!$D$13:$D$32,"2nd Wednesday")=0,0,IF(A872=(A872-DAY(A872)+1+2*7-WEEKDAY(A872-DAY(A872)+8-4,1)),SUMIFS('2) Income'!$E$13:$E$32,'2) Income'!$D$13:$D$32,"2nd Wednesday",'2) Income'!$F$13:$F$32,"&lt;="&amp;$A872),0)))</f>
        <v/>
      </c>
      <c r="AD872" s="8" t="str">
        <f>IF(A872="","",IF(COUNTIF('2) Income'!$D$13:$D$32,"3rd Wednesday")=0,0,IF(A872=(A872-DAY(A872)+1+3*7-WEEKDAY(A872-DAY(A872)+8-4,1)),SUMIFS('2) Income'!$E$13:$E$32,'2) Income'!$D$13:$D$32,"3rd Wednesday",'2) Income'!$F$13:$F$32,"&lt;="&amp;$A872),0)))</f>
        <v/>
      </c>
      <c r="AE872" s="8" t="str">
        <f>IF(A872="","",IF(COUNTIF('2) Income'!$D$13:$D$32,"4th Wednesday")=0,0,IF(A872=(A872-DAY(A872)+1+4*7-WEEKDAY(A872-DAY(A872)+8-4,1)),SUMIFS('2) Income'!$E$13:$E$32,'2) Income'!$D$13:$D$32,"4th Wednesday",'2) Income'!$F$13:$F$32,"&lt;="&amp;$A872),0)))</f>
        <v/>
      </c>
      <c r="AF872" s="8" t="str" cm="1">
        <f t="array" ref="AF872">IF(A872="","",IF(COUNTIF('2) Income'!$D$13:$D$32,"Every 4 Weeks")=0,0,SUMPRODUCT(--(IFERROR(MOD(A872-'2) Income'!$F$13:$F$32,28),1)=0),--('2) Income'!$D$13:$D$32="Every 4 Weeks"),--('2) Income'!$F$13:$F$32&lt;=A872),'2) Income'!$E$13:$E$32)))</f>
        <v/>
      </c>
      <c r="AG872" s="8" t="str">
        <f>IF(A872="","",IF(COUNTIF('2) Income'!$D$13:$D$32,"Monthly")=0,0,IF(B872="N",SUMIFS('2) Income'!$E$13:$E$32,'2) Income'!$D$13:$D$32,"monthly",'2) Income'!$F$13:$F$32,"&lt;="&amp;$A872,'2) Income'!$I$13:$I$32,DAY(A872)),SUMIFS('2) Income'!$E$13:$E$32,'2) Income'!$D$13:$D$32,"monthly",'2) Income'!$F$13:$F$32,"&lt;="&amp;$A872,'2) Income'!$I$13:$I$32,"&gt;="&amp;DAY(A872)))))</f>
        <v/>
      </c>
      <c r="AH872" s="8" t="str" cm="1">
        <f t="array" ref="AH872">IF(A872="","",IF(COUNTIF('2) Income'!$D$13:$D$32,"Yearly")=0,0,SUMPRODUCT(--('2) Income'!$D$13:$D$32="Yearly"),--('2) Income'!$F$13:$F$32&lt;=A872),IF(B872="N",--('2) Income'!$I$13:$I$32=DAY(A872)),--('2) Income'!$I$13:$I$32&gt;=DAY(A872))),--(IFERROR(MOD('2) Income'!$H$13:$H$32-MONTH(A872)+12,12),1)=0),'2) Income'!$E$13:$E$32)))</f>
        <v/>
      </c>
      <c r="AI872" s="8" t="str">
        <f>IF(A872="","",IF(COUNTIF('2) Income'!$D$13:$D$32,"one-time")=0,0,SUMIFS('2) Income'!$E$13:$E$32,'2) Income'!$D$13:$D$32,"one-time",'2) Income'!$F$13:$F$32,"="&amp;$A872)))</f>
        <v/>
      </c>
      <c r="AJ872" s="9" t="str">
        <f t="shared" si="66"/>
        <v/>
      </c>
    </row>
    <row r="873" spans="1:36">
      <c r="A873" s="7" t="str">
        <f>IF(A872="","",IF(A872+1&lt;='1) Period'!$E$21,A872+1,""))</f>
        <v/>
      </c>
      <c r="B873" s="7" t="e">
        <f t="shared" si="67"/>
        <v>#VALUE!</v>
      </c>
      <c r="C873" t="e">
        <f t="shared" si="68"/>
        <v>#VALUE!</v>
      </c>
      <c r="D873" s="8" t="str">
        <f>IF(A873="","",IF(TEXT(A873,"dddd")='4) Happy Money'!$E$23,WAllowance,0))</f>
        <v/>
      </c>
      <c r="E873" s="8" t="str">
        <f>IF(A873="","",IF(B873="N",SUMIF(TMonthly[Day of the Month],DAY(A873),TMonthly[Amount]),SUMIF(TMonthly[Day of the Month],"&gt;="&amp;DAY(A873),TMonthly[Amount])))</f>
        <v/>
      </c>
      <c r="F873" s="8" t="str" cm="1">
        <f t="array" ref="F873">IF(A873="","",SUMPRODUCT(--(TYearly[Due Date]&lt;=A873),IF(B873="N",--(TYearly[Day]=DAY(A873)),--(TYearly[Day]&gt;=DAY(A873))),--(IFERROR(MOD(TYearly[Month]-MONTH(A873)+12,12),1)=0),TYearly[Amount]))</f>
        <v/>
      </c>
      <c r="G873" s="8" t="str">
        <f>IF(A873="","",SUMIF(TOneTime[Due Date],A873,TOneTime[Amount]))</f>
        <v/>
      </c>
      <c r="H873" s="8" t="str" cm="1">
        <f t="array" ref="H873">IF(A873="","",IF(COUNTIF(TOther[Frequency],$H$1)=0,0,SUMPRODUCT(--(IFERROR(MOD(A873-TOther[Start Date],7),1)=0),--(TOther[Frequency]=$H$1),--(TOther[Start Date]&lt;=A873),--(TOther[End Date Calc]&gt;=A873),TOther[Amount])))</f>
        <v/>
      </c>
      <c r="I873" s="8" t="str" cm="1">
        <f t="array" ref="I873">IF(A873="","",IF(COUNTIF(TOther[Frequency],$I$1)=0,0,SUMPRODUCT(--(IFERROR(MOD(A873-TOther[Start Date],14),1)=0),--(TOther[Frequency]=$I$1),--(TOther[Start Date]&lt;=A873),--(TOther[End Date Calc]&gt;=A873),TOther[Amount])))</f>
        <v/>
      </c>
      <c r="J873" s="8" t="str">
        <f>IF(A873="","",IF(COUNTIF(TOther[Frequency],$J$1)=0,0,IF(OR(DAY(A873)=1,DAY(A873)=15),SUMIFS(TOther[Amount],TOther[Frequency],$J$1,TOther[Start Date],"&lt;="&amp;$A873,TOther[End Date Calc],"&gt;="&amp;A873),0)))</f>
        <v/>
      </c>
      <c r="K873" s="8" t="str">
        <f>IF(A873="","",IF(COUNTIF(TOther[Frequency],$K$1)=0,0,IF(A873=(A873-DAY(A873)+1+2*7-WEEKDAY(A873-DAY(A873)+8-4,1)),SUMIFS(TOther[Amount],TOther[Frequency],$K$1,TOther[Start Date],"&lt;="&amp;$A873,TOther[End Date Calc],"&gt;="&amp;A873),0)))</f>
        <v/>
      </c>
      <c r="L873" s="8" t="str">
        <f>IF(A873="","",IF(COUNTIF(TOther[Frequency],$L$1)=0,0,IF(A873=(A873-DAY(A873)+1+3*7-WEEKDAY(A873-DAY(A873)+8-4,1)),SUMIFS(TOther[Amount],TOther[Frequency],$L$1,TOther[Start Date],"&lt;="&amp;$A873,TOther[End Date Calc],"&gt;="&amp;A873),0)))</f>
        <v/>
      </c>
      <c r="M873" s="8" t="str">
        <f>IF(A873="","",IF(COUNTIF(TOther[Frequency],$M$1)=0,0,IF(A873=(A873-DAY(A873)+1+4*7-WEEKDAY(A873-DAY(A873)+8-4,1)),SUMIFS(TOther[Amount],TOther[Frequency],$M$1,TOther[Start Date],"&lt;="&amp;$A873,TOther[End Date Calc],"&gt;="&amp;A873),0)))</f>
        <v/>
      </c>
      <c r="N873" s="8" t="str" cm="1">
        <f t="array" ref="N873">IF(A873="","",IF(COUNTIF(TOther[Frequency],$N$1)=0,0,SUMPRODUCT(--(IFERROR(MOD(A873-TOther[Start Date],28),1)=0),--(TOther[Frequency]=$N$1),--(TOther[Start Date]&lt;=A873),--(TOther[End Date Calc]&gt;=A873),TOther[Amount])))</f>
        <v/>
      </c>
      <c r="O873" s="8" t="str" cm="1">
        <f t="array" ref="O873">IF(A873="","",IF(COUNTIF(TOther[Frequency],$O$1)=0,0,SUMPRODUCT(--(IFERROR(MOD(A873-TOther[Start Date],42),1)=0),--(TOther[Frequency]=$O$1),--(TOther[Start Date]&lt;=A873),--(TOther[End Date Calc]&gt;=A873),TOther[Amount])))</f>
        <v/>
      </c>
      <c r="P873" s="8" t="str" cm="1">
        <f t="array" ref="P873">IF(A873="","",IF(COUNTIF(TOther[Frequency],$P$1)=0,0,SUMPRODUCT(--(IFERROR(MOD(A873-TOther[Start Date],56),1)=0),--(TOther[Frequency]=$P$1),--(TOther[Start Date]&lt;=A873),--(TOther[End Date Calc]&gt;=A873),TOther[Amount])))</f>
        <v/>
      </c>
      <c r="Q873" s="8" t="str">
        <f>IF(A873="","",IF(COUNTIF(TOther[Frequency],$Q$1)=0,0,IF(B873="N",SUMIFS(TOther[Amount],TOther[Frequency],$Q$1,TOther[Start Date],"&lt;="&amp;$A873,TOther[End Date Calc],"&gt;="&amp;A873,TOther[Start Day],DAY(A873)),SUMIFS(TOther[Amount],TOther[Frequency],$Q$1,TOther[Start Date],"&lt;="&amp;$A873,TOther[End Date Calc],"&gt;="&amp;A873,TOther[Start Day],"&gt;="&amp;DAY(A873)))))</f>
        <v/>
      </c>
      <c r="R873" s="8" t="str" cm="1">
        <f t="array" ref="R873">IF(A873="","",IF(COUNTIF(TOther[Frequency],R$1)=0,0,SUMPRODUCT(--(TOther[Frequency]=R$1),--(TOther[Start Date]&lt;=A873),--(TOther[End Date Calc]&gt;=A873),IF(B873="N",--(TOther[Start Day]=DAY(A873)),--(TOther[Start Day]&gt;=DAY(A873))),--(IFERROR(MOD(TOther[Start Month]-MONTH(A873)+2,2),1)=0),TOther[Amount])))</f>
        <v/>
      </c>
      <c r="S873" s="8" t="str" cm="1">
        <f t="array" ref="S873">IF(A873="","",IF(COUNTIF(TOther[Frequency],S$1)=0,0,SUMPRODUCT(--(TOther[Frequency]=S$1),--(TOther[Start Date]&lt;=A873),--(TOther[End Date Calc]&gt;=A873),IF(B873="N",--(TOther[Start Day]=DAY(A873)),--(TOther[Start Day]&gt;=DAY(A873))),--(IFERROR(MOD(TOther[Start Month]-MONTH(A873)+3,3),1)=0),TOther[Amount])))</f>
        <v/>
      </c>
      <c r="T873" s="8" t="str" cm="1">
        <f t="array" ref="T873">IF($A873="","",IF(COUNTIF(TOther[Frequency],T$1)=0,0,SUMPRODUCT(--(TOther[Frequency]=T$1),--(TOther[Start Date]&lt;=$A873),--(TOther[End Date Calc]&gt;=$A873),IF($B873="N",--(TOther[Start Day]=DAY($A873)),--(TOther[Start Day]&gt;=DAY($A873))),--(IFERROR(MOD(TOther[Start Month]-MONTH($A873)+4,4),1)=0),TOther[Amount])))</f>
        <v/>
      </c>
      <c r="U873" s="8" t="str" cm="1">
        <f t="array" ref="U873">IF(A873="","",IF(COUNTIF(TOther[Frequency],$U$1)=0,0,SUMPRODUCT(--(TOther[Frequency]=$U$1),--(TOther[Start Date]&lt;=A873),--(TOther[End Date Calc]&gt;=A873),IF(B873="N",--(TOther[Start Day]=DAY(A873)),--(TOther[Start Day]&gt;=DAY(A873))),--(IFERROR(MOD(TOther[Start Month]-MONTH(A873)+6,6),1)=0),TOther[Amount])))</f>
        <v/>
      </c>
      <c r="V873" s="8" t="str" cm="1">
        <f t="array" ref="V873">IF(A873="","",IF(COUNTIF(TOther[Frequency],$V$1)=0,0,SUMPRODUCT(--(TOther[Frequency]=$V$1),--(TOther[Start Date]&lt;=A873),--(TOther[End Date Calc]&gt;=A873),IF(B873="N",--(TOther[Start Day]=DAY(A873)),--(TOther[Start Day]&gt;=DAY(A873))),--(IFERROR(MOD(TOther[Start Month]-MONTH(A873)+12,12),1)=0),TOther[Amount])))</f>
        <v/>
      </c>
      <c r="W873" s="8" t="str">
        <f>IF(A873="","",SUMIFS(TOther[Amount],TOther[Start Date],A873,TOther[Frequency],$W$1))</f>
        <v/>
      </c>
      <c r="X873" s="9" t="str">
        <f t="shared" si="65"/>
        <v/>
      </c>
      <c r="Y873" s="9" t="str">
        <f t="shared" si="69"/>
        <v/>
      </c>
      <c r="Z873" s="8" t="str" cm="1">
        <f t="array" ref="Z873">IF(A873="","",IF(COUNTIF('2) Income'!$D$13:$D$32,"Weekly")=0,0,SUMPRODUCT(--(IFERROR(MOD(A873-'2) Income'!$F$13:$F$32,7),1)=0),--('2) Income'!$D$13:$D$32="Weekly"),--('2) Income'!$F$13:$F$32&lt;=A873),'2) Income'!$E$13:$E$32)))</f>
        <v/>
      </c>
      <c r="AA873" s="8" t="str" cm="1">
        <f t="array" ref="AA873">IF(A873="","",IF(COUNTIF('2) Income'!$D$13:$D$32,"Every Other Week")=0,0,SUMPRODUCT(--(IFERROR(MOD(A873-'2) Income'!$F$13:$F$32,14),1)=0),--('2) Income'!$D$13:$D$32="Every Other Week"),--('2) Income'!$F$13:$F$32&lt;=A873),'2) Income'!$E$13:$E$32)))</f>
        <v/>
      </c>
      <c r="AB873" s="8" t="str">
        <f>IF(A873="","",IF(COUNTIF('2) Income'!$D$13:$D$32,"1st and 15th")=0,0,IF(OR(DAY(A873)=1,DAY(A873)=15),SUMIFS('2) Income'!$E$13:$E$32,'2) Income'!$D$13:$D$32,"1st and 15th",'2) Income'!$F$13:$F$32,"&lt;="&amp;$A873),0)))</f>
        <v/>
      </c>
      <c r="AC873" s="8" t="str">
        <f>IF(A873="","",IF(COUNTIF('2) Income'!$D$13:$D$32,"2nd Wednesday")=0,0,IF(A873=(A873-DAY(A873)+1+2*7-WEEKDAY(A873-DAY(A873)+8-4,1)),SUMIFS('2) Income'!$E$13:$E$32,'2) Income'!$D$13:$D$32,"2nd Wednesday",'2) Income'!$F$13:$F$32,"&lt;="&amp;$A873),0)))</f>
        <v/>
      </c>
      <c r="AD873" s="8" t="str">
        <f>IF(A873="","",IF(COUNTIF('2) Income'!$D$13:$D$32,"3rd Wednesday")=0,0,IF(A873=(A873-DAY(A873)+1+3*7-WEEKDAY(A873-DAY(A873)+8-4,1)),SUMIFS('2) Income'!$E$13:$E$32,'2) Income'!$D$13:$D$32,"3rd Wednesday",'2) Income'!$F$13:$F$32,"&lt;="&amp;$A873),0)))</f>
        <v/>
      </c>
      <c r="AE873" s="8" t="str">
        <f>IF(A873="","",IF(COUNTIF('2) Income'!$D$13:$D$32,"4th Wednesday")=0,0,IF(A873=(A873-DAY(A873)+1+4*7-WEEKDAY(A873-DAY(A873)+8-4,1)),SUMIFS('2) Income'!$E$13:$E$32,'2) Income'!$D$13:$D$32,"4th Wednesday",'2) Income'!$F$13:$F$32,"&lt;="&amp;$A873),0)))</f>
        <v/>
      </c>
      <c r="AF873" s="8" t="str" cm="1">
        <f t="array" ref="AF873">IF(A873="","",IF(COUNTIF('2) Income'!$D$13:$D$32,"Every 4 Weeks")=0,0,SUMPRODUCT(--(IFERROR(MOD(A873-'2) Income'!$F$13:$F$32,28),1)=0),--('2) Income'!$D$13:$D$32="Every 4 Weeks"),--('2) Income'!$F$13:$F$32&lt;=A873),'2) Income'!$E$13:$E$32)))</f>
        <v/>
      </c>
      <c r="AG873" s="8" t="str">
        <f>IF(A873="","",IF(COUNTIF('2) Income'!$D$13:$D$32,"Monthly")=0,0,IF(B873="N",SUMIFS('2) Income'!$E$13:$E$32,'2) Income'!$D$13:$D$32,"monthly",'2) Income'!$F$13:$F$32,"&lt;="&amp;$A873,'2) Income'!$I$13:$I$32,DAY(A873)),SUMIFS('2) Income'!$E$13:$E$32,'2) Income'!$D$13:$D$32,"monthly",'2) Income'!$F$13:$F$32,"&lt;="&amp;$A873,'2) Income'!$I$13:$I$32,"&gt;="&amp;DAY(A873)))))</f>
        <v/>
      </c>
      <c r="AH873" s="8" t="str" cm="1">
        <f t="array" ref="AH873">IF(A873="","",IF(COUNTIF('2) Income'!$D$13:$D$32,"Yearly")=0,0,SUMPRODUCT(--('2) Income'!$D$13:$D$32="Yearly"),--('2) Income'!$F$13:$F$32&lt;=A873),IF(B873="N",--('2) Income'!$I$13:$I$32=DAY(A873)),--('2) Income'!$I$13:$I$32&gt;=DAY(A873))),--(IFERROR(MOD('2) Income'!$H$13:$H$32-MONTH(A873)+12,12),1)=0),'2) Income'!$E$13:$E$32)))</f>
        <v/>
      </c>
      <c r="AI873" s="8" t="str">
        <f>IF(A873="","",IF(COUNTIF('2) Income'!$D$13:$D$32,"one-time")=0,0,SUMIFS('2) Income'!$E$13:$E$32,'2) Income'!$D$13:$D$32,"one-time",'2) Income'!$F$13:$F$32,"="&amp;$A873)))</f>
        <v/>
      </c>
      <c r="AJ873" s="9" t="str">
        <f t="shared" si="66"/>
        <v/>
      </c>
    </row>
    <row r="874" spans="1:36">
      <c r="A874" s="7" t="str">
        <f>IF(A873="","",IF(A873+1&lt;='1) Period'!$E$21,A873+1,""))</f>
        <v/>
      </c>
      <c r="B874" s="7" t="e">
        <f t="shared" si="67"/>
        <v>#VALUE!</v>
      </c>
      <c r="C874" t="e">
        <f t="shared" si="68"/>
        <v>#VALUE!</v>
      </c>
      <c r="D874" s="8" t="str">
        <f>IF(A874="","",IF(TEXT(A874,"dddd")='4) Happy Money'!$E$23,WAllowance,0))</f>
        <v/>
      </c>
      <c r="E874" s="8" t="str">
        <f>IF(A874="","",IF(B874="N",SUMIF(TMonthly[Day of the Month],DAY(A874),TMonthly[Amount]),SUMIF(TMonthly[Day of the Month],"&gt;="&amp;DAY(A874),TMonthly[Amount])))</f>
        <v/>
      </c>
      <c r="F874" s="8" t="str" cm="1">
        <f t="array" ref="F874">IF(A874="","",SUMPRODUCT(--(TYearly[Due Date]&lt;=A874),IF(B874="N",--(TYearly[Day]=DAY(A874)),--(TYearly[Day]&gt;=DAY(A874))),--(IFERROR(MOD(TYearly[Month]-MONTH(A874)+12,12),1)=0),TYearly[Amount]))</f>
        <v/>
      </c>
      <c r="G874" s="8" t="str">
        <f>IF(A874="","",SUMIF(TOneTime[Due Date],A874,TOneTime[Amount]))</f>
        <v/>
      </c>
      <c r="H874" s="8" t="str" cm="1">
        <f t="array" ref="H874">IF(A874="","",IF(COUNTIF(TOther[Frequency],$H$1)=0,0,SUMPRODUCT(--(IFERROR(MOD(A874-TOther[Start Date],7),1)=0),--(TOther[Frequency]=$H$1),--(TOther[Start Date]&lt;=A874),--(TOther[End Date Calc]&gt;=A874),TOther[Amount])))</f>
        <v/>
      </c>
      <c r="I874" s="8" t="str" cm="1">
        <f t="array" ref="I874">IF(A874="","",IF(COUNTIF(TOther[Frequency],$I$1)=0,0,SUMPRODUCT(--(IFERROR(MOD(A874-TOther[Start Date],14),1)=0),--(TOther[Frequency]=$I$1),--(TOther[Start Date]&lt;=A874),--(TOther[End Date Calc]&gt;=A874),TOther[Amount])))</f>
        <v/>
      </c>
      <c r="J874" s="8" t="str">
        <f>IF(A874="","",IF(COUNTIF(TOther[Frequency],$J$1)=0,0,IF(OR(DAY(A874)=1,DAY(A874)=15),SUMIFS(TOther[Amount],TOther[Frequency],$J$1,TOther[Start Date],"&lt;="&amp;$A874,TOther[End Date Calc],"&gt;="&amp;A874),0)))</f>
        <v/>
      </c>
      <c r="K874" s="8" t="str">
        <f>IF(A874="","",IF(COUNTIF(TOther[Frequency],$K$1)=0,0,IF(A874=(A874-DAY(A874)+1+2*7-WEEKDAY(A874-DAY(A874)+8-4,1)),SUMIFS(TOther[Amount],TOther[Frequency],$K$1,TOther[Start Date],"&lt;="&amp;$A874,TOther[End Date Calc],"&gt;="&amp;A874),0)))</f>
        <v/>
      </c>
      <c r="L874" s="8" t="str">
        <f>IF(A874="","",IF(COUNTIF(TOther[Frequency],$L$1)=0,0,IF(A874=(A874-DAY(A874)+1+3*7-WEEKDAY(A874-DAY(A874)+8-4,1)),SUMIFS(TOther[Amount],TOther[Frequency],$L$1,TOther[Start Date],"&lt;="&amp;$A874,TOther[End Date Calc],"&gt;="&amp;A874),0)))</f>
        <v/>
      </c>
      <c r="M874" s="8" t="str">
        <f>IF(A874="","",IF(COUNTIF(TOther[Frequency],$M$1)=0,0,IF(A874=(A874-DAY(A874)+1+4*7-WEEKDAY(A874-DAY(A874)+8-4,1)),SUMIFS(TOther[Amount],TOther[Frequency],$M$1,TOther[Start Date],"&lt;="&amp;$A874,TOther[End Date Calc],"&gt;="&amp;A874),0)))</f>
        <v/>
      </c>
      <c r="N874" s="8" t="str" cm="1">
        <f t="array" ref="N874">IF(A874="","",IF(COUNTIF(TOther[Frequency],$N$1)=0,0,SUMPRODUCT(--(IFERROR(MOD(A874-TOther[Start Date],28),1)=0),--(TOther[Frequency]=$N$1),--(TOther[Start Date]&lt;=A874),--(TOther[End Date Calc]&gt;=A874),TOther[Amount])))</f>
        <v/>
      </c>
      <c r="O874" s="8" t="str" cm="1">
        <f t="array" ref="O874">IF(A874="","",IF(COUNTIF(TOther[Frequency],$O$1)=0,0,SUMPRODUCT(--(IFERROR(MOD(A874-TOther[Start Date],42),1)=0),--(TOther[Frequency]=$O$1),--(TOther[Start Date]&lt;=A874),--(TOther[End Date Calc]&gt;=A874),TOther[Amount])))</f>
        <v/>
      </c>
      <c r="P874" s="8" t="str" cm="1">
        <f t="array" ref="P874">IF(A874="","",IF(COUNTIF(TOther[Frequency],$P$1)=0,0,SUMPRODUCT(--(IFERROR(MOD(A874-TOther[Start Date],56),1)=0),--(TOther[Frequency]=$P$1),--(TOther[Start Date]&lt;=A874),--(TOther[End Date Calc]&gt;=A874),TOther[Amount])))</f>
        <v/>
      </c>
      <c r="Q874" s="8" t="str">
        <f>IF(A874="","",IF(COUNTIF(TOther[Frequency],$Q$1)=0,0,IF(B874="N",SUMIFS(TOther[Amount],TOther[Frequency],$Q$1,TOther[Start Date],"&lt;="&amp;$A874,TOther[End Date Calc],"&gt;="&amp;A874,TOther[Start Day],DAY(A874)),SUMIFS(TOther[Amount],TOther[Frequency],$Q$1,TOther[Start Date],"&lt;="&amp;$A874,TOther[End Date Calc],"&gt;="&amp;A874,TOther[Start Day],"&gt;="&amp;DAY(A874)))))</f>
        <v/>
      </c>
      <c r="R874" s="8" t="str" cm="1">
        <f t="array" ref="R874">IF(A874="","",IF(COUNTIF(TOther[Frequency],R$1)=0,0,SUMPRODUCT(--(TOther[Frequency]=R$1),--(TOther[Start Date]&lt;=A874),--(TOther[End Date Calc]&gt;=A874),IF(B874="N",--(TOther[Start Day]=DAY(A874)),--(TOther[Start Day]&gt;=DAY(A874))),--(IFERROR(MOD(TOther[Start Month]-MONTH(A874)+2,2),1)=0),TOther[Amount])))</f>
        <v/>
      </c>
      <c r="S874" s="8" t="str" cm="1">
        <f t="array" ref="S874">IF(A874="","",IF(COUNTIF(TOther[Frequency],S$1)=0,0,SUMPRODUCT(--(TOther[Frequency]=S$1),--(TOther[Start Date]&lt;=A874),--(TOther[End Date Calc]&gt;=A874),IF(B874="N",--(TOther[Start Day]=DAY(A874)),--(TOther[Start Day]&gt;=DAY(A874))),--(IFERROR(MOD(TOther[Start Month]-MONTH(A874)+3,3),1)=0),TOther[Amount])))</f>
        <v/>
      </c>
      <c r="T874" s="8" t="str" cm="1">
        <f t="array" ref="T874">IF($A874="","",IF(COUNTIF(TOther[Frequency],T$1)=0,0,SUMPRODUCT(--(TOther[Frequency]=T$1),--(TOther[Start Date]&lt;=$A874),--(TOther[End Date Calc]&gt;=$A874),IF($B874="N",--(TOther[Start Day]=DAY($A874)),--(TOther[Start Day]&gt;=DAY($A874))),--(IFERROR(MOD(TOther[Start Month]-MONTH($A874)+4,4),1)=0),TOther[Amount])))</f>
        <v/>
      </c>
      <c r="U874" s="8" t="str" cm="1">
        <f t="array" ref="U874">IF(A874="","",IF(COUNTIF(TOther[Frequency],$U$1)=0,0,SUMPRODUCT(--(TOther[Frequency]=$U$1),--(TOther[Start Date]&lt;=A874),--(TOther[End Date Calc]&gt;=A874),IF(B874="N",--(TOther[Start Day]=DAY(A874)),--(TOther[Start Day]&gt;=DAY(A874))),--(IFERROR(MOD(TOther[Start Month]-MONTH(A874)+6,6),1)=0),TOther[Amount])))</f>
        <v/>
      </c>
      <c r="V874" s="8" t="str" cm="1">
        <f t="array" ref="V874">IF(A874="","",IF(COUNTIF(TOther[Frequency],$V$1)=0,0,SUMPRODUCT(--(TOther[Frequency]=$V$1),--(TOther[Start Date]&lt;=A874),--(TOther[End Date Calc]&gt;=A874),IF(B874="N",--(TOther[Start Day]=DAY(A874)),--(TOther[Start Day]&gt;=DAY(A874))),--(IFERROR(MOD(TOther[Start Month]-MONTH(A874)+12,12),1)=0),TOther[Amount])))</f>
        <v/>
      </c>
      <c r="W874" s="8" t="str">
        <f>IF(A874="","",SUMIFS(TOther[Amount],TOther[Start Date],A874,TOther[Frequency],$W$1))</f>
        <v/>
      </c>
      <c r="X874" s="9" t="str">
        <f t="shared" si="65"/>
        <v/>
      </c>
      <c r="Y874" s="9" t="str">
        <f t="shared" si="69"/>
        <v/>
      </c>
      <c r="Z874" s="8" t="str" cm="1">
        <f t="array" ref="Z874">IF(A874="","",IF(COUNTIF('2) Income'!$D$13:$D$32,"Weekly")=0,0,SUMPRODUCT(--(IFERROR(MOD(A874-'2) Income'!$F$13:$F$32,7),1)=0),--('2) Income'!$D$13:$D$32="Weekly"),--('2) Income'!$F$13:$F$32&lt;=A874),'2) Income'!$E$13:$E$32)))</f>
        <v/>
      </c>
      <c r="AA874" s="8" t="str" cm="1">
        <f t="array" ref="AA874">IF(A874="","",IF(COUNTIF('2) Income'!$D$13:$D$32,"Every Other Week")=0,0,SUMPRODUCT(--(IFERROR(MOD(A874-'2) Income'!$F$13:$F$32,14),1)=0),--('2) Income'!$D$13:$D$32="Every Other Week"),--('2) Income'!$F$13:$F$32&lt;=A874),'2) Income'!$E$13:$E$32)))</f>
        <v/>
      </c>
      <c r="AB874" s="8" t="str">
        <f>IF(A874="","",IF(COUNTIF('2) Income'!$D$13:$D$32,"1st and 15th")=0,0,IF(OR(DAY(A874)=1,DAY(A874)=15),SUMIFS('2) Income'!$E$13:$E$32,'2) Income'!$D$13:$D$32,"1st and 15th",'2) Income'!$F$13:$F$32,"&lt;="&amp;$A874),0)))</f>
        <v/>
      </c>
      <c r="AC874" s="8" t="str">
        <f>IF(A874="","",IF(COUNTIF('2) Income'!$D$13:$D$32,"2nd Wednesday")=0,0,IF(A874=(A874-DAY(A874)+1+2*7-WEEKDAY(A874-DAY(A874)+8-4,1)),SUMIFS('2) Income'!$E$13:$E$32,'2) Income'!$D$13:$D$32,"2nd Wednesday",'2) Income'!$F$13:$F$32,"&lt;="&amp;$A874),0)))</f>
        <v/>
      </c>
      <c r="AD874" s="8" t="str">
        <f>IF(A874="","",IF(COUNTIF('2) Income'!$D$13:$D$32,"3rd Wednesday")=0,0,IF(A874=(A874-DAY(A874)+1+3*7-WEEKDAY(A874-DAY(A874)+8-4,1)),SUMIFS('2) Income'!$E$13:$E$32,'2) Income'!$D$13:$D$32,"3rd Wednesday",'2) Income'!$F$13:$F$32,"&lt;="&amp;$A874),0)))</f>
        <v/>
      </c>
      <c r="AE874" s="8" t="str">
        <f>IF(A874="","",IF(COUNTIF('2) Income'!$D$13:$D$32,"4th Wednesday")=0,0,IF(A874=(A874-DAY(A874)+1+4*7-WEEKDAY(A874-DAY(A874)+8-4,1)),SUMIFS('2) Income'!$E$13:$E$32,'2) Income'!$D$13:$D$32,"4th Wednesday",'2) Income'!$F$13:$F$32,"&lt;="&amp;$A874),0)))</f>
        <v/>
      </c>
      <c r="AF874" s="8" t="str" cm="1">
        <f t="array" ref="AF874">IF(A874="","",IF(COUNTIF('2) Income'!$D$13:$D$32,"Every 4 Weeks")=0,0,SUMPRODUCT(--(IFERROR(MOD(A874-'2) Income'!$F$13:$F$32,28),1)=0),--('2) Income'!$D$13:$D$32="Every 4 Weeks"),--('2) Income'!$F$13:$F$32&lt;=A874),'2) Income'!$E$13:$E$32)))</f>
        <v/>
      </c>
      <c r="AG874" s="8" t="str">
        <f>IF(A874="","",IF(COUNTIF('2) Income'!$D$13:$D$32,"Monthly")=0,0,IF(B874="N",SUMIFS('2) Income'!$E$13:$E$32,'2) Income'!$D$13:$D$32,"monthly",'2) Income'!$F$13:$F$32,"&lt;="&amp;$A874,'2) Income'!$I$13:$I$32,DAY(A874)),SUMIFS('2) Income'!$E$13:$E$32,'2) Income'!$D$13:$D$32,"monthly",'2) Income'!$F$13:$F$32,"&lt;="&amp;$A874,'2) Income'!$I$13:$I$32,"&gt;="&amp;DAY(A874)))))</f>
        <v/>
      </c>
      <c r="AH874" s="8" t="str" cm="1">
        <f t="array" ref="AH874">IF(A874="","",IF(COUNTIF('2) Income'!$D$13:$D$32,"Yearly")=0,0,SUMPRODUCT(--('2) Income'!$D$13:$D$32="Yearly"),--('2) Income'!$F$13:$F$32&lt;=A874),IF(B874="N",--('2) Income'!$I$13:$I$32=DAY(A874)),--('2) Income'!$I$13:$I$32&gt;=DAY(A874))),--(IFERROR(MOD('2) Income'!$H$13:$H$32-MONTH(A874)+12,12),1)=0),'2) Income'!$E$13:$E$32)))</f>
        <v/>
      </c>
      <c r="AI874" s="8" t="str">
        <f>IF(A874="","",IF(COUNTIF('2) Income'!$D$13:$D$32,"one-time")=0,0,SUMIFS('2) Income'!$E$13:$E$32,'2) Income'!$D$13:$D$32,"one-time",'2) Income'!$F$13:$F$32,"="&amp;$A874)))</f>
        <v/>
      </c>
      <c r="AJ874" s="9" t="str">
        <f t="shared" si="66"/>
        <v/>
      </c>
    </row>
    <row r="875" spans="1:36">
      <c r="A875" s="7" t="str">
        <f>IF(A874="","",IF(A874+1&lt;='1) Period'!$E$21,A874+1,""))</f>
        <v/>
      </c>
      <c r="B875" s="7" t="e">
        <f t="shared" si="67"/>
        <v>#VALUE!</v>
      </c>
      <c r="C875" t="e">
        <f t="shared" si="68"/>
        <v>#VALUE!</v>
      </c>
      <c r="D875" s="8" t="str">
        <f>IF(A875="","",IF(TEXT(A875,"dddd")='4) Happy Money'!$E$23,WAllowance,0))</f>
        <v/>
      </c>
      <c r="E875" s="8" t="str">
        <f>IF(A875="","",IF(B875="N",SUMIF(TMonthly[Day of the Month],DAY(A875),TMonthly[Amount]),SUMIF(TMonthly[Day of the Month],"&gt;="&amp;DAY(A875),TMonthly[Amount])))</f>
        <v/>
      </c>
      <c r="F875" s="8" t="str" cm="1">
        <f t="array" ref="F875">IF(A875="","",SUMPRODUCT(--(TYearly[Due Date]&lt;=A875),IF(B875="N",--(TYearly[Day]=DAY(A875)),--(TYearly[Day]&gt;=DAY(A875))),--(IFERROR(MOD(TYearly[Month]-MONTH(A875)+12,12),1)=0),TYearly[Amount]))</f>
        <v/>
      </c>
      <c r="G875" s="8" t="str">
        <f>IF(A875="","",SUMIF(TOneTime[Due Date],A875,TOneTime[Amount]))</f>
        <v/>
      </c>
      <c r="H875" s="8" t="str" cm="1">
        <f t="array" ref="H875">IF(A875="","",IF(COUNTIF(TOther[Frequency],$H$1)=0,0,SUMPRODUCT(--(IFERROR(MOD(A875-TOther[Start Date],7),1)=0),--(TOther[Frequency]=$H$1),--(TOther[Start Date]&lt;=A875),--(TOther[End Date Calc]&gt;=A875),TOther[Amount])))</f>
        <v/>
      </c>
      <c r="I875" s="8" t="str" cm="1">
        <f t="array" ref="I875">IF(A875="","",IF(COUNTIF(TOther[Frequency],$I$1)=0,0,SUMPRODUCT(--(IFERROR(MOD(A875-TOther[Start Date],14),1)=0),--(TOther[Frequency]=$I$1),--(TOther[Start Date]&lt;=A875),--(TOther[End Date Calc]&gt;=A875),TOther[Amount])))</f>
        <v/>
      </c>
      <c r="J875" s="8" t="str">
        <f>IF(A875="","",IF(COUNTIF(TOther[Frequency],$J$1)=0,0,IF(OR(DAY(A875)=1,DAY(A875)=15),SUMIFS(TOther[Amount],TOther[Frequency],$J$1,TOther[Start Date],"&lt;="&amp;$A875,TOther[End Date Calc],"&gt;="&amp;A875),0)))</f>
        <v/>
      </c>
      <c r="K875" s="8" t="str">
        <f>IF(A875="","",IF(COUNTIF(TOther[Frequency],$K$1)=0,0,IF(A875=(A875-DAY(A875)+1+2*7-WEEKDAY(A875-DAY(A875)+8-4,1)),SUMIFS(TOther[Amount],TOther[Frequency],$K$1,TOther[Start Date],"&lt;="&amp;$A875,TOther[End Date Calc],"&gt;="&amp;A875),0)))</f>
        <v/>
      </c>
      <c r="L875" s="8" t="str">
        <f>IF(A875="","",IF(COUNTIF(TOther[Frequency],$L$1)=0,0,IF(A875=(A875-DAY(A875)+1+3*7-WEEKDAY(A875-DAY(A875)+8-4,1)),SUMIFS(TOther[Amount],TOther[Frequency],$L$1,TOther[Start Date],"&lt;="&amp;$A875,TOther[End Date Calc],"&gt;="&amp;A875),0)))</f>
        <v/>
      </c>
      <c r="M875" s="8" t="str">
        <f>IF(A875="","",IF(COUNTIF(TOther[Frequency],$M$1)=0,0,IF(A875=(A875-DAY(A875)+1+4*7-WEEKDAY(A875-DAY(A875)+8-4,1)),SUMIFS(TOther[Amount],TOther[Frequency],$M$1,TOther[Start Date],"&lt;="&amp;$A875,TOther[End Date Calc],"&gt;="&amp;A875),0)))</f>
        <v/>
      </c>
      <c r="N875" s="8" t="str" cm="1">
        <f t="array" ref="N875">IF(A875="","",IF(COUNTIF(TOther[Frequency],$N$1)=0,0,SUMPRODUCT(--(IFERROR(MOD(A875-TOther[Start Date],28),1)=0),--(TOther[Frequency]=$N$1),--(TOther[Start Date]&lt;=A875),--(TOther[End Date Calc]&gt;=A875),TOther[Amount])))</f>
        <v/>
      </c>
      <c r="O875" s="8" t="str" cm="1">
        <f t="array" ref="O875">IF(A875="","",IF(COUNTIF(TOther[Frequency],$O$1)=0,0,SUMPRODUCT(--(IFERROR(MOD(A875-TOther[Start Date],42),1)=0),--(TOther[Frequency]=$O$1),--(TOther[Start Date]&lt;=A875),--(TOther[End Date Calc]&gt;=A875),TOther[Amount])))</f>
        <v/>
      </c>
      <c r="P875" s="8" t="str" cm="1">
        <f t="array" ref="P875">IF(A875="","",IF(COUNTIF(TOther[Frequency],$P$1)=0,0,SUMPRODUCT(--(IFERROR(MOD(A875-TOther[Start Date],56),1)=0),--(TOther[Frequency]=$P$1),--(TOther[Start Date]&lt;=A875),--(TOther[End Date Calc]&gt;=A875),TOther[Amount])))</f>
        <v/>
      </c>
      <c r="Q875" s="8" t="str">
        <f>IF(A875="","",IF(COUNTIF(TOther[Frequency],$Q$1)=0,0,IF(B875="N",SUMIFS(TOther[Amount],TOther[Frequency],$Q$1,TOther[Start Date],"&lt;="&amp;$A875,TOther[End Date Calc],"&gt;="&amp;A875,TOther[Start Day],DAY(A875)),SUMIFS(TOther[Amount],TOther[Frequency],$Q$1,TOther[Start Date],"&lt;="&amp;$A875,TOther[End Date Calc],"&gt;="&amp;A875,TOther[Start Day],"&gt;="&amp;DAY(A875)))))</f>
        <v/>
      </c>
      <c r="R875" s="8" t="str" cm="1">
        <f t="array" ref="R875">IF(A875="","",IF(COUNTIF(TOther[Frequency],R$1)=0,0,SUMPRODUCT(--(TOther[Frequency]=R$1),--(TOther[Start Date]&lt;=A875),--(TOther[End Date Calc]&gt;=A875),IF(B875="N",--(TOther[Start Day]=DAY(A875)),--(TOther[Start Day]&gt;=DAY(A875))),--(IFERROR(MOD(TOther[Start Month]-MONTH(A875)+2,2),1)=0),TOther[Amount])))</f>
        <v/>
      </c>
      <c r="S875" s="8" t="str" cm="1">
        <f t="array" ref="S875">IF(A875="","",IF(COUNTIF(TOther[Frequency],S$1)=0,0,SUMPRODUCT(--(TOther[Frequency]=S$1),--(TOther[Start Date]&lt;=A875),--(TOther[End Date Calc]&gt;=A875),IF(B875="N",--(TOther[Start Day]=DAY(A875)),--(TOther[Start Day]&gt;=DAY(A875))),--(IFERROR(MOD(TOther[Start Month]-MONTH(A875)+3,3),1)=0),TOther[Amount])))</f>
        <v/>
      </c>
      <c r="T875" s="8" t="str" cm="1">
        <f t="array" ref="T875">IF($A875="","",IF(COUNTIF(TOther[Frequency],T$1)=0,0,SUMPRODUCT(--(TOther[Frequency]=T$1),--(TOther[Start Date]&lt;=$A875),--(TOther[End Date Calc]&gt;=$A875),IF($B875="N",--(TOther[Start Day]=DAY($A875)),--(TOther[Start Day]&gt;=DAY($A875))),--(IFERROR(MOD(TOther[Start Month]-MONTH($A875)+4,4),1)=0),TOther[Amount])))</f>
        <v/>
      </c>
      <c r="U875" s="8" t="str" cm="1">
        <f t="array" ref="U875">IF(A875="","",IF(COUNTIF(TOther[Frequency],$U$1)=0,0,SUMPRODUCT(--(TOther[Frequency]=$U$1),--(TOther[Start Date]&lt;=A875),--(TOther[End Date Calc]&gt;=A875),IF(B875="N",--(TOther[Start Day]=DAY(A875)),--(TOther[Start Day]&gt;=DAY(A875))),--(IFERROR(MOD(TOther[Start Month]-MONTH(A875)+6,6),1)=0),TOther[Amount])))</f>
        <v/>
      </c>
      <c r="V875" s="8" t="str" cm="1">
        <f t="array" ref="V875">IF(A875="","",IF(COUNTIF(TOther[Frequency],$V$1)=0,0,SUMPRODUCT(--(TOther[Frequency]=$V$1),--(TOther[Start Date]&lt;=A875),--(TOther[End Date Calc]&gt;=A875),IF(B875="N",--(TOther[Start Day]=DAY(A875)),--(TOther[Start Day]&gt;=DAY(A875))),--(IFERROR(MOD(TOther[Start Month]-MONTH(A875)+12,12),1)=0),TOther[Amount])))</f>
        <v/>
      </c>
      <c r="W875" s="8" t="str">
        <f>IF(A875="","",SUMIFS(TOther[Amount],TOther[Start Date],A875,TOther[Frequency],$W$1))</f>
        <v/>
      </c>
      <c r="X875" s="9" t="str">
        <f t="shared" si="65"/>
        <v/>
      </c>
      <c r="Y875" s="9" t="str">
        <f t="shared" si="69"/>
        <v/>
      </c>
      <c r="Z875" s="8" t="str" cm="1">
        <f t="array" ref="Z875">IF(A875="","",IF(COUNTIF('2) Income'!$D$13:$D$32,"Weekly")=0,0,SUMPRODUCT(--(IFERROR(MOD(A875-'2) Income'!$F$13:$F$32,7),1)=0),--('2) Income'!$D$13:$D$32="Weekly"),--('2) Income'!$F$13:$F$32&lt;=A875),'2) Income'!$E$13:$E$32)))</f>
        <v/>
      </c>
      <c r="AA875" s="8" t="str" cm="1">
        <f t="array" ref="AA875">IF(A875="","",IF(COUNTIF('2) Income'!$D$13:$D$32,"Every Other Week")=0,0,SUMPRODUCT(--(IFERROR(MOD(A875-'2) Income'!$F$13:$F$32,14),1)=0),--('2) Income'!$D$13:$D$32="Every Other Week"),--('2) Income'!$F$13:$F$32&lt;=A875),'2) Income'!$E$13:$E$32)))</f>
        <v/>
      </c>
      <c r="AB875" s="8" t="str">
        <f>IF(A875="","",IF(COUNTIF('2) Income'!$D$13:$D$32,"1st and 15th")=0,0,IF(OR(DAY(A875)=1,DAY(A875)=15),SUMIFS('2) Income'!$E$13:$E$32,'2) Income'!$D$13:$D$32,"1st and 15th",'2) Income'!$F$13:$F$32,"&lt;="&amp;$A875),0)))</f>
        <v/>
      </c>
      <c r="AC875" s="8" t="str">
        <f>IF(A875="","",IF(COUNTIF('2) Income'!$D$13:$D$32,"2nd Wednesday")=0,0,IF(A875=(A875-DAY(A875)+1+2*7-WEEKDAY(A875-DAY(A875)+8-4,1)),SUMIFS('2) Income'!$E$13:$E$32,'2) Income'!$D$13:$D$32,"2nd Wednesday",'2) Income'!$F$13:$F$32,"&lt;="&amp;$A875),0)))</f>
        <v/>
      </c>
      <c r="AD875" s="8" t="str">
        <f>IF(A875="","",IF(COUNTIF('2) Income'!$D$13:$D$32,"3rd Wednesday")=0,0,IF(A875=(A875-DAY(A875)+1+3*7-WEEKDAY(A875-DAY(A875)+8-4,1)),SUMIFS('2) Income'!$E$13:$E$32,'2) Income'!$D$13:$D$32,"3rd Wednesday",'2) Income'!$F$13:$F$32,"&lt;="&amp;$A875),0)))</f>
        <v/>
      </c>
      <c r="AE875" s="8" t="str">
        <f>IF(A875="","",IF(COUNTIF('2) Income'!$D$13:$D$32,"4th Wednesday")=0,0,IF(A875=(A875-DAY(A875)+1+4*7-WEEKDAY(A875-DAY(A875)+8-4,1)),SUMIFS('2) Income'!$E$13:$E$32,'2) Income'!$D$13:$D$32,"4th Wednesday",'2) Income'!$F$13:$F$32,"&lt;="&amp;$A875),0)))</f>
        <v/>
      </c>
      <c r="AF875" s="8" t="str" cm="1">
        <f t="array" ref="AF875">IF(A875="","",IF(COUNTIF('2) Income'!$D$13:$D$32,"Every 4 Weeks")=0,0,SUMPRODUCT(--(IFERROR(MOD(A875-'2) Income'!$F$13:$F$32,28),1)=0),--('2) Income'!$D$13:$D$32="Every 4 Weeks"),--('2) Income'!$F$13:$F$32&lt;=A875),'2) Income'!$E$13:$E$32)))</f>
        <v/>
      </c>
      <c r="AG875" s="8" t="str">
        <f>IF(A875="","",IF(COUNTIF('2) Income'!$D$13:$D$32,"Monthly")=0,0,IF(B875="N",SUMIFS('2) Income'!$E$13:$E$32,'2) Income'!$D$13:$D$32,"monthly",'2) Income'!$F$13:$F$32,"&lt;="&amp;$A875,'2) Income'!$I$13:$I$32,DAY(A875)),SUMIFS('2) Income'!$E$13:$E$32,'2) Income'!$D$13:$D$32,"monthly",'2) Income'!$F$13:$F$32,"&lt;="&amp;$A875,'2) Income'!$I$13:$I$32,"&gt;="&amp;DAY(A875)))))</f>
        <v/>
      </c>
      <c r="AH875" s="8" t="str" cm="1">
        <f t="array" ref="AH875">IF(A875="","",IF(COUNTIF('2) Income'!$D$13:$D$32,"Yearly")=0,0,SUMPRODUCT(--('2) Income'!$D$13:$D$32="Yearly"),--('2) Income'!$F$13:$F$32&lt;=A875),IF(B875="N",--('2) Income'!$I$13:$I$32=DAY(A875)),--('2) Income'!$I$13:$I$32&gt;=DAY(A875))),--(IFERROR(MOD('2) Income'!$H$13:$H$32-MONTH(A875)+12,12),1)=0),'2) Income'!$E$13:$E$32)))</f>
        <v/>
      </c>
      <c r="AI875" s="8" t="str">
        <f>IF(A875="","",IF(COUNTIF('2) Income'!$D$13:$D$32,"one-time")=0,0,SUMIFS('2) Income'!$E$13:$E$32,'2) Income'!$D$13:$D$32,"one-time",'2) Income'!$F$13:$F$32,"="&amp;$A875)))</f>
        <v/>
      </c>
      <c r="AJ875" s="9" t="str">
        <f t="shared" si="66"/>
        <v/>
      </c>
    </row>
    <row r="876" spans="1:36">
      <c r="A876" s="7" t="str">
        <f>IF(A875="","",IF(A875+1&lt;='1) Period'!$E$21,A875+1,""))</f>
        <v/>
      </c>
      <c r="B876" s="7" t="e">
        <f t="shared" si="67"/>
        <v>#VALUE!</v>
      </c>
      <c r="C876" t="e">
        <f t="shared" si="68"/>
        <v>#VALUE!</v>
      </c>
      <c r="D876" s="8" t="str">
        <f>IF(A876="","",IF(TEXT(A876,"dddd")='4) Happy Money'!$E$23,WAllowance,0))</f>
        <v/>
      </c>
      <c r="E876" s="8" t="str">
        <f>IF(A876="","",IF(B876="N",SUMIF(TMonthly[Day of the Month],DAY(A876),TMonthly[Amount]),SUMIF(TMonthly[Day of the Month],"&gt;="&amp;DAY(A876),TMonthly[Amount])))</f>
        <v/>
      </c>
      <c r="F876" s="8" t="str" cm="1">
        <f t="array" ref="F876">IF(A876="","",SUMPRODUCT(--(TYearly[Due Date]&lt;=A876),IF(B876="N",--(TYearly[Day]=DAY(A876)),--(TYearly[Day]&gt;=DAY(A876))),--(IFERROR(MOD(TYearly[Month]-MONTH(A876)+12,12),1)=0),TYearly[Amount]))</f>
        <v/>
      </c>
      <c r="G876" s="8" t="str">
        <f>IF(A876="","",SUMIF(TOneTime[Due Date],A876,TOneTime[Amount]))</f>
        <v/>
      </c>
      <c r="H876" s="8" t="str" cm="1">
        <f t="array" ref="H876">IF(A876="","",IF(COUNTIF(TOther[Frequency],$H$1)=0,0,SUMPRODUCT(--(IFERROR(MOD(A876-TOther[Start Date],7),1)=0),--(TOther[Frequency]=$H$1),--(TOther[Start Date]&lt;=A876),--(TOther[End Date Calc]&gt;=A876),TOther[Amount])))</f>
        <v/>
      </c>
      <c r="I876" s="8" t="str" cm="1">
        <f t="array" ref="I876">IF(A876="","",IF(COUNTIF(TOther[Frequency],$I$1)=0,0,SUMPRODUCT(--(IFERROR(MOD(A876-TOther[Start Date],14),1)=0),--(TOther[Frequency]=$I$1),--(TOther[Start Date]&lt;=A876),--(TOther[End Date Calc]&gt;=A876),TOther[Amount])))</f>
        <v/>
      </c>
      <c r="J876" s="8" t="str">
        <f>IF(A876="","",IF(COUNTIF(TOther[Frequency],$J$1)=0,0,IF(OR(DAY(A876)=1,DAY(A876)=15),SUMIFS(TOther[Amount],TOther[Frequency],$J$1,TOther[Start Date],"&lt;="&amp;$A876,TOther[End Date Calc],"&gt;="&amp;A876),0)))</f>
        <v/>
      </c>
      <c r="K876" s="8" t="str">
        <f>IF(A876="","",IF(COUNTIF(TOther[Frequency],$K$1)=0,0,IF(A876=(A876-DAY(A876)+1+2*7-WEEKDAY(A876-DAY(A876)+8-4,1)),SUMIFS(TOther[Amount],TOther[Frequency],$K$1,TOther[Start Date],"&lt;="&amp;$A876,TOther[End Date Calc],"&gt;="&amp;A876),0)))</f>
        <v/>
      </c>
      <c r="L876" s="8" t="str">
        <f>IF(A876="","",IF(COUNTIF(TOther[Frequency],$L$1)=0,0,IF(A876=(A876-DAY(A876)+1+3*7-WEEKDAY(A876-DAY(A876)+8-4,1)),SUMIFS(TOther[Amount],TOther[Frequency],$L$1,TOther[Start Date],"&lt;="&amp;$A876,TOther[End Date Calc],"&gt;="&amp;A876),0)))</f>
        <v/>
      </c>
      <c r="M876" s="8" t="str">
        <f>IF(A876="","",IF(COUNTIF(TOther[Frequency],$M$1)=0,0,IF(A876=(A876-DAY(A876)+1+4*7-WEEKDAY(A876-DAY(A876)+8-4,1)),SUMIFS(TOther[Amount],TOther[Frequency],$M$1,TOther[Start Date],"&lt;="&amp;$A876,TOther[End Date Calc],"&gt;="&amp;A876),0)))</f>
        <v/>
      </c>
      <c r="N876" s="8" t="str" cm="1">
        <f t="array" ref="N876">IF(A876="","",IF(COUNTIF(TOther[Frequency],$N$1)=0,0,SUMPRODUCT(--(IFERROR(MOD(A876-TOther[Start Date],28),1)=0),--(TOther[Frequency]=$N$1),--(TOther[Start Date]&lt;=A876),--(TOther[End Date Calc]&gt;=A876),TOther[Amount])))</f>
        <v/>
      </c>
      <c r="O876" s="8" t="str" cm="1">
        <f t="array" ref="O876">IF(A876="","",IF(COUNTIF(TOther[Frequency],$O$1)=0,0,SUMPRODUCT(--(IFERROR(MOD(A876-TOther[Start Date],42),1)=0),--(TOther[Frequency]=$O$1),--(TOther[Start Date]&lt;=A876),--(TOther[End Date Calc]&gt;=A876),TOther[Amount])))</f>
        <v/>
      </c>
      <c r="P876" s="8" t="str" cm="1">
        <f t="array" ref="P876">IF(A876="","",IF(COUNTIF(TOther[Frequency],$P$1)=0,0,SUMPRODUCT(--(IFERROR(MOD(A876-TOther[Start Date],56),1)=0),--(TOther[Frequency]=$P$1),--(TOther[Start Date]&lt;=A876),--(TOther[End Date Calc]&gt;=A876),TOther[Amount])))</f>
        <v/>
      </c>
      <c r="Q876" s="8" t="str">
        <f>IF(A876="","",IF(COUNTIF(TOther[Frequency],$Q$1)=0,0,IF(B876="N",SUMIFS(TOther[Amount],TOther[Frequency],$Q$1,TOther[Start Date],"&lt;="&amp;$A876,TOther[End Date Calc],"&gt;="&amp;A876,TOther[Start Day],DAY(A876)),SUMIFS(TOther[Amount],TOther[Frequency],$Q$1,TOther[Start Date],"&lt;="&amp;$A876,TOther[End Date Calc],"&gt;="&amp;A876,TOther[Start Day],"&gt;="&amp;DAY(A876)))))</f>
        <v/>
      </c>
      <c r="R876" s="8" t="str" cm="1">
        <f t="array" ref="R876">IF(A876="","",IF(COUNTIF(TOther[Frequency],R$1)=0,0,SUMPRODUCT(--(TOther[Frequency]=R$1),--(TOther[Start Date]&lt;=A876),--(TOther[End Date Calc]&gt;=A876),IF(B876="N",--(TOther[Start Day]=DAY(A876)),--(TOther[Start Day]&gt;=DAY(A876))),--(IFERROR(MOD(TOther[Start Month]-MONTH(A876)+2,2),1)=0),TOther[Amount])))</f>
        <v/>
      </c>
      <c r="S876" s="8" t="str" cm="1">
        <f t="array" ref="S876">IF(A876="","",IF(COUNTIF(TOther[Frequency],S$1)=0,0,SUMPRODUCT(--(TOther[Frequency]=S$1),--(TOther[Start Date]&lt;=A876),--(TOther[End Date Calc]&gt;=A876),IF(B876="N",--(TOther[Start Day]=DAY(A876)),--(TOther[Start Day]&gt;=DAY(A876))),--(IFERROR(MOD(TOther[Start Month]-MONTH(A876)+3,3),1)=0),TOther[Amount])))</f>
        <v/>
      </c>
      <c r="T876" s="8" t="str" cm="1">
        <f t="array" ref="T876">IF($A876="","",IF(COUNTIF(TOther[Frequency],T$1)=0,0,SUMPRODUCT(--(TOther[Frequency]=T$1),--(TOther[Start Date]&lt;=$A876),--(TOther[End Date Calc]&gt;=$A876),IF($B876="N",--(TOther[Start Day]=DAY($A876)),--(TOther[Start Day]&gt;=DAY($A876))),--(IFERROR(MOD(TOther[Start Month]-MONTH($A876)+4,4),1)=0),TOther[Amount])))</f>
        <v/>
      </c>
      <c r="U876" s="8" t="str" cm="1">
        <f t="array" ref="U876">IF(A876="","",IF(COUNTIF(TOther[Frequency],$U$1)=0,0,SUMPRODUCT(--(TOther[Frequency]=$U$1),--(TOther[Start Date]&lt;=A876),--(TOther[End Date Calc]&gt;=A876),IF(B876="N",--(TOther[Start Day]=DAY(A876)),--(TOther[Start Day]&gt;=DAY(A876))),--(IFERROR(MOD(TOther[Start Month]-MONTH(A876)+6,6),1)=0),TOther[Amount])))</f>
        <v/>
      </c>
      <c r="V876" s="8" t="str" cm="1">
        <f t="array" ref="V876">IF(A876="","",IF(COUNTIF(TOther[Frequency],$V$1)=0,0,SUMPRODUCT(--(TOther[Frequency]=$V$1),--(TOther[Start Date]&lt;=A876),--(TOther[End Date Calc]&gt;=A876),IF(B876="N",--(TOther[Start Day]=DAY(A876)),--(TOther[Start Day]&gt;=DAY(A876))),--(IFERROR(MOD(TOther[Start Month]-MONTH(A876)+12,12),1)=0),TOther[Amount])))</f>
        <v/>
      </c>
      <c r="W876" s="8" t="str">
        <f>IF(A876="","",SUMIFS(TOther[Amount],TOther[Start Date],A876,TOther[Frequency],$W$1))</f>
        <v/>
      </c>
      <c r="X876" s="9" t="str">
        <f t="shared" si="65"/>
        <v/>
      </c>
      <c r="Y876" s="9" t="str">
        <f t="shared" si="69"/>
        <v/>
      </c>
      <c r="Z876" s="8" t="str" cm="1">
        <f t="array" ref="Z876">IF(A876="","",IF(COUNTIF('2) Income'!$D$13:$D$32,"Weekly")=0,0,SUMPRODUCT(--(IFERROR(MOD(A876-'2) Income'!$F$13:$F$32,7),1)=0),--('2) Income'!$D$13:$D$32="Weekly"),--('2) Income'!$F$13:$F$32&lt;=A876),'2) Income'!$E$13:$E$32)))</f>
        <v/>
      </c>
      <c r="AA876" s="8" t="str" cm="1">
        <f t="array" ref="AA876">IF(A876="","",IF(COUNTIF('2) Income'!$D$13:$D$32,"Every Other Week")=0,0,SUMPRODUCT(--(IFERROR(MOD(A876-'2) Income'!$F$13:$F$32,14),1)=0),--('2) Income'!$D$13:$D$32="Every Other Week"),--('2) Income'!$F$13:$F$32&lt;=A876),'2) Income'!$E$13:$E$32)))</f>
        <v/>
      </c>
      <c r="AB876" s="8" t="str">
        <f>IF(A876="","",IF(COUNTIF('2) Income'!$D$13:$D$32,"1st and 15th")=0,0,IF(OR(DAY(A876)=1,DAY(A876)=15),SUMIFS('2) Income'!$E$13:$E$32,'2) Income'!$D$13:$D$32,"1st and 15th",'2) Income'!$F$13:$F$32,"&lt;="&amp;$A876),0)))</f>
        <v/>
      </c>
      <c r="AC876" s="8" t="str">
        <f>IF(A876="","",IF(COUNTIF('2) Income'!$D$13:$D$32,"2nd Wednesday")=0,0,IF(A876=(A876-DAY(A876)+1+2*7-WEEKDAY(A876-DAY(A876)+8-4,1)),SUMIFS('2) Income'!$E$13:$E$32,'2) Income'!$D$13:$D$32,"2nd Wednesday",'2) Income'!$F$13:$F$32,"&lt;="&amp;$A876),0)))</f>
        <v/>
      </c>
      <c r="AD876" s="8" t="str">
        <f>IF(A876="","",IF(COUNTIF('2) Income'!$D$13:$D$32,"3rd Wednesday")=0,0,IF(A876=(A876-DAY(A876)+1+3*7-WEEKDAY(A876-DAY(A876)+8-4,1)),SUMIFS('2) Income'!$E$13:$E$32,'2) Income'!$D$13:$D$32,"3rd Wednesday",'2) Income'!$F$13:$F$32,"&lt;="&amp;$A876),0)))</f>
        <v/>
      </c>
      <c r="AE876" s="8" t="str">
        <f>IF(A876="","",IF(COUNTIF('2) Income'!$D$13:$D$32,"4th Wednesday")=0,0,IF(A876=(A876-DAY(A876)+1+4*7-WEEKDAY(A876-DAY(A876)+8-4,1)),SUMIFS('2) Income'!$E$13:$E$32,'2) Income'!$D$13:$D$32,"4th Wednesday",'2) Income'!$F$13:$F$32,"&lt;="&amp;$A876),0)))</f>
        <v/>
      </c>
      <c r="AF876" s="8" t="str" cm="1">
        <f t="array" ref="AF876">IF(A876="","",IF(COUNTIF('2) Income'!$D$13:$D$32,"Every 4 Weeks")=0,0,SUMPRODUCT(--(IFERROR(MOD(A876-'2) Income'!$F$13:$F$32,28),1)=0),--('2) Income'!$D$13:$D$32="Every 4 Weeks"),--('2) Income'!$F$13:$F$32&lt;=A876),'2) Income'!$E$13:$E$32)))</f>
        <v/>
      </c>
      <c r="AG876" s="8" t="str">
        <f>IF(A876="","",IF(COUNTIF('2) Income'!$D$13:$D$32,"Monthly")=0,0,IF(B876="N",SUMIFS('2) Income'!$E$13:$E$32,'2) Income'!$D$13:$D$32,"monthly",'2) Income'!$F$13:$F$32,"&lt;="&amp;$A876,'2) Income'!$I$13:$I$32,DAY(A876)),SUMIFS('2) Income'!$E$13:$E$32,'2) Income'!$D$13:$D$32,"monthly",'2) Income'!$F$13:$F$32,"&lt;="&amp;$A876,'2) Income'!$I$13:$I$32,"&gt;="&amp;DAY(A876)))))</f>
        <v/>
      </c>
      <c r="AH876" s="8" t="str" cm="1">
        <f t="array" ref="AH876">IF(A876="","",IF(COUNTIF('2) Income'!$D$13:$D$32,"Yearly")=0,0,SUMPRODUCT(--('2) Income'!$D$13:$D$32="Yearly"),--('2) Income'!$F$13:$F$32&lt;=A876),IF(B876="N",--('2) Income'!$I$13:$I$32=DAY(A876)),--('2) Income'!$I$13:$I$32&gt;=DAY(A876))),--(IFERROR(MOD('2) Income'!$H$13:$H$32-MONTH(A876)+12,12),1)=0),'2) Income'!$E$13:$E$32)))</f>
        <v/>
      </c>
      <c r="AI876" s="8" t="str">
        <f>IF(A876="","",IF(COUNTIF('2) Income'!$D$13:$D$32,"one-time")=0,0,SUMIFS('2) Income'!$E$13:$E$32,'2) Income'!$D$13:$D$32,"one-time",'2) Income'!$F$13:$F$32,"="&amp;$A876)))</f>
        <v/>
      </c>
      <c r="AJ876" s="9" t="str">
        <f t="shared" si="66"/>
        <v/>
      </c>
    </row>
    <row r="877" spans="1:36">
      <c r="A877" s="7" t="str">
        <f>IF(A876="","",IF(A876+1&lt;='1) Period'!$E$21,A876+1,""))</f>
        <v/>
      </c>
      <c r="B877" s="7" t="e">
        <f t="shared" si="67"/>
        <v>#VALUE!</v>
      </c>
      <c r="C877" t="e">
        <f t="shared" si="68"/>
        <v>#VALUE!</v>
      </c>
      <c r="D877" s="8" t="str">
        <f>IF(A877="","",IF(TEXT(A877,"dddd")='4) Happy Money'!$E$23,WAllowance,0))</f>
        <v/>
      </c>
      <c r="E877" s="8" t="str">
        <f>IF(A877="","",IF(B877="N",SUMIF(TMonthly[Day of the Month],DAY(A877),TMonthly[Amount]),SUMIF(TMonthly[Day of the Month],"&gt;="&amp;DAY(A877),TMonthly[Amount])))</f>
        <v/>
      </c>
      <c r="F877" s="8" t="str" cm="1">
        <f t="array" ref="F877">IF(A877="","",SUMPRODUCT(--(TYearly[Due Date]&lt;=A877),IF(B877="N",--(TYearly[Day]=DAY(A877)),--(TYearly[Day]&gt;=DAY(A877))),--(IFERROR(MOD(TYearly[Month]-MONTH(A877)+12,12),1)=0),TYearly[Amount]))</f>
        <v/>
      </c>
      <c r="G877" s="8" t="str">
        <f>IF(A877="","",SUMIF(TOneTime[Due Date],A877,TOneTime[Amount]))</f>
        <v/>
      </c>
      <c r="H877" s="8" t="str" cm="1">
        <f t="array" ref="H877">IF(A877="","",IF(COUNTIF(TOther[Frequency],$H$1)=0,0,SUMPRODUCT(--(IFERROR(MOD(A877-TOther[Start Date],7),1)=0),--(TOther[Frequency]=$H$1),--(TOther[Start Date]&lt;=A877),--(TOther[End Date Calc]&gt;=A877),TOther[Amount])))</f>
        <v/>
      </c>
      <c r="I877" s="8" t="str" cm="1">
        <f t="array" ref="I877">IF(A877="","",IF(COUNTIF(TOther[Frequency],$I$1)=0,0,SUMPRODUCT(--(IFERROR(MOD(A877-TOther[Start Date],14),1)=0),--(TOther[Frequency]=$I$1),--(TOther[Start Date]&lt;=A877),--(TOther[End Date Calc]&gt;=A877),TOther[Amount])))</f>
        <v/>
      </c>
      <c r="J877" s="8" t="str">
        <f>IF(A877="","",IF(COUNTIF(TOther[Frequency],$J$1)=0,0,IF(OR(DAY(A877)=1,DAY(A877)=15),SUMIFS(TOther[Amount],TOther[Frequency],$J$1,TOther[Start Date],"&lt;="&amp;$A877,TOther[End Date Calc],"&gt;="&amp;A877),0)))</f>
        <v/>
      </c>
      <c r="K877" s="8" t="str">
        <f>IF(A877="","",IF(COUNTIF(TOther[Frequency],$K$1)=0,0,IF(A877=(A877-DAY(A877)+1+2*7-WEEKDAY(A877-DAY(A877)+8-4,1)),SUMIFS(TOther[Amount],TOther[Frequency],$K$1,TOther[Start Date],"&lt;="&amp;$A877,TOther[End Date Calc],"&gt;="&amp;A877),0)))</f>
        <v/>
      </c>
      <c r="L877" s="8" t="str">
        <f>IF(A877="","",IF(COUNTIF(TOther[Frequency],$L$1)=0,0,IF(A877=(A877-DAY(A877)+1+3*7-WEEKDAY(A877-DAY(A877)+8-4,1)),SUMIFS(TOther[Amount],TOther[Frequency],$L$1,TOther[Start Date],"&lt;="&amp;$A877,TOther[End Date Calc],"&gt;="&amp;A877),0)))</f>
        <v/>
      </c>
      <c r="M877" s="8" t="str">
        <f>IF(A877="","",IF(COUNTIF(TOther[Frequency],$M$1)=0,0,IF(A877=(A877-DAY(A877)+1+4*7-WEEKDAY(A877-DAY(A877)+8-4,1)),SUMIFS(TOther[Amount],TOther[Frequency],$M$1,TOther[Start Date],"&lt;="&amp;$A877,TOther[End Date Calc],"&gt;="&amp;A877),0)))</f>
        <v/>
      </c>
      <c r="N877" s="8" t="str" cm="1">
        <f t="array" ref="N877">IF(A877="","",IF(COUNTIF(TOther[Frequency],$N$1)=0,0,SUMPRODUCT(--(IFERROR(MOD(A877-TOther[Start Date],28),1)=0),--(TOther[Frequency]=$N$1),--(TOther[Start Date]&lt;=A877),--(TOther[End Date Calc]&gt;=A877),TOther[Amount])))</f>
        <v/>
      </c>
      <c r="O877" s="8" t="str" cm="1">
        <f t="array" ref="O877">IF(A877="","",IF(COUNTIF(TOther[Frequency],$O$1)=0,0,SUMPRODUCT(--(IFERROR(MOD(A877-TOther[Start Date],42),1)=0),--(TOther[Frequency]=$O$1),--(TOther[Start Date]&lt;=A877),--(TOther[End Date Calc]&gt;=A877),TOther[Amount])))</f>
        <v/>
      </c>
      <c r="P877" s="8" t="str" cm="1">
        <f t="array" ref="P877">IF(A877="","",IF(COUNTIF(TOther[Frequency],$P$1)=0,0,SUMPRODUCT(--(IFERROR(MOD(A877-TOther[Start Date],56),1)=0),--(TOther[Frequency]=$P$1),--(TOther[Start Date]&lt;=A877),--(TOther[End Date Calc]&gt;=A877),TOther[Amount])))</f>
        <v/>
      </c>
      <c r="Q877" s="8" t="str">
        <f>IF(A877="","",IF(COUNTIF(TOther[Frequency],$Q$1)=0,0,IF(B877="N",SUMIFS(TOther[Amount],TOther[Frequency],$Q$1,TOther[Start Date],"&lt;="&amp;$A877,TOther[End Date Calc],"&gt;="&amp;A877,TOther[Start Day],DAY(A877)),SUMIFS(TOther[Amount],TOther[Frequency],$Q$1,TOther[Start Date],"&lt;="&amp;$A877,TOther[End Date Calc],"&gt;="&amp;A877,TOther[Start Day],"&gt;="&amp;DAY(A877)))))</f>
        <v/>
      </c>
      <c r="R877" s="8" t="str" cm="1">
        <f t="array" ref="R877">IF(A877="","",IF(COUNTIF(TOther[Frequency],R$1)=0,0,SUMPRODUCT(--(TOther[Frequency]=R$1),--(TOther[Start Date]&lt;=A877),--(TOther[End Date Calc]&gt;=A877),IF(B877="N",--(TOther[Start Day]=DAY(A877)),--(TOther[Start Day]&gt;=DAY(A877))),--(IFERROR(MOD(TOther[Start Month]-MONTH(A877)+2,2),1)=0),TOther[Amount])))</f>
        <v/>
      </c>
      <c r="S877" s="8" t="str" cm="1">
        <f t="array" ref="S877">IF(A877="","",IF(COUNTIF(TOther[Frequency],S$1)=0,0,SUMPRODUCT(--(TOther[Frequency]=S$1),--(TOther[Start Date]&lt;=A877),--(TOther[End Date Calc]&gt;=A877),IF(B877="N",--(TOther[Start Day]=DAY(A877)),--(TOther[Start Day]&gt;=DAY(A877))),--(IFERROR(MOD(TOther[Start Month]-MONTH(A877)+3,3),1)=0),TOther[Amount])))</f>
        <v/>
      </c>
      <c r="T877" s="8" t="str" cm="1">
        <f t="array" ref="T877">IF($A877="","",IF(COUNTIF(TOther[Frequency],T$1)=0,0,SUMPRODUCT(--(TOther[Frequency]=T$1),--(TOther[Start Date]&lt;=$A877),--(TOther[End Date Calc]&gt;=$A877),IF($B877="N",--(TOther[Start Day]=DAY($A877)),--(TOther[Start Day]&gt;=DAY($A877))),--(IFERROR(MOD(TOther[Start Month]-MONTH($A877)+4,4),1)=0),TOther[Amount])))</f>
        <v/>
      </c>
      <c r="U877" s="8" t="str" cm="1">
        <f t="array" ref="U877">IF(A877="","",IF(COUNTIF(TOther[Frequency],$U$1)=0,0,SUMPRODUCT(--(TOther[Frequency]=$U$1),--(TOther[Start Date]&lt;=A877),--(TOther[End Date Calc]&gt;=A877),IF(B877="N",--(TOther[Start Day]=DAY(A877)),--(TOther[Start Day]&gt;=DAY(A877))),--(IFERROR(MOD(TOther[Start Month]-MONTH(A877)+6,6),1)=0),TOther[Amount])))</f>
        <v/>
      </c>
      <c r="V877" s="8" t="str" cm="1">
        <f t="array" ref="V877">IF(A877="","",IF(COUNTIF(TOther[Frequency],$V$1)=0,0,SUMPRODUCT(--(TOther[Frequency]=$V$1),--(TOther[Start Date]&lt;=A877),--(TOther[End Date Calc]&gt;=A877),IF(B877="N",--(TOther[Start Day]=DAY(A877)),--(TOther[Start Day]&gt;=DAY(A877))),--(IFERROR(MOD(TOther[Start Month]-MONTH(A877)+12,12),1)=0),TOther[Amount])))</f>
        <v/>
      </c>
      <c r="W877" s="8" t="str">
        <f>IF(A877="","",SUMIFS(TOther[Amount],TOther[Start Date],A877,TOther[Frequency],$W$1))</f>
        <v/>
      </c>
      <c r="X877" s="9" t="str">
        <f t="shared" si="65"/>
        <v/>
      </c>
      <c r="Y877" s="9" t="str">
        <f t="shared" si="69"/>
        <v/>
      </c>
      <c r="Z877" s="8" t="str" cm="1">
        <f t="array" ref="Z877">IF(A877="","",IF(COUNTIF('2) Income'!$D$13:$D$32,"Weekly")=0,0,SUMPRODUCT(--(IFERROR(MOD(A877-'2) Income'!$F$13:$F$32,7),1)=0),--('2) Income'!$D$13:$D$32="Weekly"),--('2) Income'!$F$13:$F$32&lt;=A877),'2) Income'!$E$13:$E$32)))</f>
        <v/>
      </c>
      <c r="AA877" s="8" t="str" cm="1">
        <f t="array" ref="AA877">IF(A877="","",IF(COUNTIF('2) Income'!$D$13:$D$32,"Every Other Week")=0,0,SUMPRODUCT(--(IFERROR(MOD(A877-'2) Income'!$F$13:$F$32,14),1)=0),--('2) Income'!$D$13:$D$32="Every Other Week"),--('2) Income'!$F$13:$F$32&lt;=A877),'2) Income'!$E$13:$E$32)))</f>
        <v/>
      </c>
      <c r="AB877" s="8" t="str">
        <f>IF(A877="","",IF(COUNTIF('2) Income'!$D$13:$D$32,"1st and 15th")=0,0,IF(OR(DAY(A877)=1,DAY(A877)=15),SUMIFS('2) Income'!$E$13:$E$32,'2) Income'!$D$13:$D$32,"1st and 15th",'2) Income'!$F$13:$F$32,"&lt;="&amp;$A877),0)))</f>
        <v/>
      </c>
      <c r="AC877" s="8" t="str">
        <f>IF(A877="","",IF(COUNTIF('2) Income'!$D$13:$D$32,"2nd Wednesday")=0,0,IF(A877=(A877-DAY(A877)+1+2*7-WEEKDAY(A877-DAY(A877)+8-4,1)),SUMIFS('2) Income'!$E$13:$E$32,'2) Income'!$D$13:$D$32,"2nd Wednesday",'2) Income'!$F$13:$F$32,"&lt;="&amp;$A877),0)))</f>
        <v/>
      </c>
      <c r="AD877" s="8" t="str">
        <f>IF(A877="","",IF(COUNTIF('2) Income'!$D$13:$D$32,"3rd Wednesday")=0,0,IF(A877=(A877-DAY(A877)+1+3*7-WEEKDAY(A877-DAY(A877)+8-4,1)),SUMIFS('2) Income'!$E$13:$E$32,'2) Income'!$D$13:$D$32,"3rd Wednesday",'2) Income'!$F$13:$F$32,"&lt;="&amp;$A877),0)))</f>
        <v/>
      </c>
      <c r="AE877" s="8" t="str">
        <f>IF(A877="","",IF(COUNTIF('2) Income'!$D$13:$D$32,"4th Wednesday")=0,0,IF(A877=(A877-DAY(A877)+1+4*7-WEEKDAY(A877-DAY(A877)+8-4,1)),SUMIFS('2) Income'!$E$13:$E$32,'2) Income'!$D$13:$D$32,"4th Wednesday",'2) Income'!$F$13:$F$32,"&lt;="&amp;$A877),0)))</f>
        <v/>
      </c>
      <c r="AF877" s="8" t="str" cm="1">
        <f t="array" ref="AF877">IF(A877="","",IF(COUNTIF('2) Income'!$D$13:$D$32,"Every 4 Weeks")=0,0,SUMPRODUCT(--(IFERROR(MOD(A877-'2) Income'!$F$13:$F$32,28),1)=0),--('2) Income'!$D$13:$D$32="Every 4 Weeks"),--('2) Income'!$F$13:$F$32&lt;=A877),'2) Income'!$E$13:$E$32)))</f>
        <v/>
      </c>
      <c r="AG877" s="8" t="str">
        <f>IF(A877="","",IF(COUNTIF('2) Income'!$D$13:$D$32,"Monthly")=0,0,IF(B877="N",SUMIFS('2) Income'!$E$13:$E$32,'2) Income'!$D$13:$D$32,"monthly",'2) Income'!$F$13:$F$32,"&lt;="&amp;$A877,'2) Income'!$I$13:$I$32,DAY(A877)),SUMIFS('2) Income'!$E$13:$E$32,'2) Income'!$D$13:$D$32,"monthly",'2) Income'!$F$13:$F$32,"&lt;="&amp;$A877,'2) Income'!$I$13:$I$32,"&gt;="&amp;DAY(A877)))))</f>
        <v/>
      </c>
      <c r="AH877" s="8" t="str" cm="1">
        <f t="array" ref="AH877">IF(A877="","",IF(COUNTIF('2) Income'!$D$13:$D$32,"Yearly")=0,0,SUMPRODUCT(--('2) Income'!$D$13:$D$32="Yearly"),--('2) Income'!$F$13:$F$32&lt;=A877),IF(B877="N",--('2) Income'!$I$13:$I$32=DAY(A877)),--('2) Income'!$I$13:$I$32&gt;=DAY(A877))),--(IFERROR(MOD('2) Income'!$H$13:$H$32-MONTH(A877)+12,12),1)=0),'2) Income'!$E$13:$E$32)))</f>
        <v/>
      </c>
      <c r="AI877" s="8" t="str">
        <f>IF(A877="","",IF(COUNTIF('2) Income'!$D$13:$D$32,"one-time")=0,0,SUMIFS('2) Income'!$E$13:$E$32,'2) Income'!$D$13:$D$32,"one-time",'2) Income'!$F$13:$F$32,"="&amp;$A877)))</f>
        <v/>
      </c>
      <c r="AJ877" s="9" t="str">
        <f t="shared" si="66"/>
        <v/>
      </c>
    </row>
    <row r="878" spans="1:36">
      <c r="A878" s="7" t="str">
        <f>IF(A877="","",IF(A877+1&lt;='1) Period'!$E$21,A877+1,""))</f>
        <v/>
      </c>
      <c r="B878" s="7" t="e">
        <f t="shared" si="67"/>
        <v>#VALUE!</v>
      </c>
      <c r="C878" t="e">
        <f t="shared" si="68"/>
        <v>#VALUE!</v>
      </c>
      <c r="D878" s="8" t="str">
        <f>IF(A878="","",IF(TEXT(A878,"dddd")='4) Happy Money'!$E$23,WAllowance,0))</f>
        <v/>
      </c>
      <c r="E878" s="8" t="str">
        <f>IF(A878="","",IF(B878="N",SUMIF(TMonthly[Day of the Month],DAY(A878),TMonthly[Amount]),SUMIF(TMonthly[Day of the Month],"&gt;="&amp;DAY(A878),TMonthly[Amount])))</f>
        <v/>
      </c>
      <c r="F878" s="8" t="str" cm="1">
        <f t="array" ref="F878">IF(A878="","",SUMPRODUCT(--(TYearly[Due Date]&lt;=A878),IF(B878="N",--(TYearly[Day]=DAY(A878)),--(TYearly[Day]&gt;=DAY(A878))),--(IFERROR(MOD(TYearly[Month]-MONTH(A878)+12,12),1)=0),TYearly[Amount]))</f>
        <v/>
      </c>
      <c r="G878" s="8" t="str">
        <f>IF(A878="","",SUMIF(TOneTime[Due Date],A878,TOneTime[Amount]))</f>
        <v/>
      </c>
      <c r="H878" s="8" t="str" cm="1">
        <f t="array" ref="H878">IF(A878="","",IF(COUNTIF(TOther[Frequency],$H$1)=0,0,SUMPRODUCT(--(IFERROR(MOD(A878-TOther[Start Date],7),1)=0),--(TOther[Frequency]=$H$1),--(TOther[Start Date]&lt;=A878),--(TOther[End Date Calc]&gt;=A878),TOther[Amount])))</f>
        <v/>
      </c>
      <c r="I878" s="8" t="str" cm="1">
        <f t="array" ref="I878">IF(A878="","",IF(COUNTIF(TOther[Frequency],$I$1)=0,0,SUMPRODUCT(--(IFERROR(MOD(A878-TOther[Start Date],14),1)=0),--(TOther[Frequency]=$I$1),--(TOther[Start Date]&lt;=A878),--(TOther[End Date Calc]&gt;=A878),TOther[Amount])))</f>
        <v/>
      </c>
      <c r="J878" s="8" t="str">
        <f>IF(A878="","",IF(COUNTIF(TOther[Frequency],$J$1)=0,0,IF(OR(DAY(A878)=1,DAY(A878)=15),SUMIFS(TOther[Amount],TOther[Frequency],$J$1,TOther[Start Date],"&lt;="&amp;$A878,TOther[End Date Calc],"&gt;="&amp;A878),0)))</f>
        <v/>
      </c>
      <c r="K878" s="8" t="str">
        <f>IF(A878="","",IF(COUNTIF(TOther[Frequency],$K$1)=0,0,IF(A878=(A878-DAY(A878)+1+2*7-WEEKDAY(A878-DAY(A878)+8-4,1)),SUMIFS(TOther[Amount],TOther[Frequency],$K$1,TOther[Start Date],"&lt;="&amp;$A878,TOther[End Date Calc],"&gt;="&amp;A878),0)))</f>
        <v/>
      </c>
      <c r="L878" s="8" t="str">
        <f>IF(A878="","",IF(COUNTIF(TOther[Frequency],$L$1)=0,0,IF(A878=(A878-DAY(A878)+1+3*7-WEEKDAY(A878-DAY(A878)+8-4,1)),SUMIFS(TOther[Amount],TOther[Frequency],$L$1,TOther[Start Date],"&lt;="&amp;$A878,TOther[End Date Calc],"&gt;="&amp;A878),0)))</f>
        <v/>
      </c>
      <c r="M878" s="8" t="str">
        <f>IF(A878="","",IF(COUNTIF(TOther[Frequency],$M$1)=0,0,IF(A878=(A878-DAY(A878)+1+4*7-WEEKDAY(A878-DAY(A878)+8-4,1)),SUMIFS(TOther[Amount],TOther[Frequency],$M$1,TOther[Start Date],"&lt;="&amp;$A878,TOther[End Date Calc],"&gt;="&amp;A878),0)))</f>
        <v/>
      </c>
      <c r="N878" s="8" t="str" cm="1">
        <f t="array" ref="N878">IF(A878="","",IF(COUNTIF(TOther[Frequency],$N$1)=0,0,SUMPRODUCT(--(IFERROR(MOD(A878-TOther[Start Date],28),1)=0),--(TOther[Frequency]=$N$1),--(TOther[Start Date]&lt;=A878),--(TOther[End Date Calc]&gt;=A878),TOther[Amount])))</f>
        <v/>
      </c>
      <c r="O878" s="8" t="str" cm="1">
        <f t="array" ref="O878">IF(A878="","",IF(COUNTIF(TOther[Frequency],$O$1)=0,0,SUMPRODUCT(--(IFERROR(MOD(A878-TOther[Start Date],42),1)=0),--(TOther[Frequency]=$O$1),--(TOther[Start Date]&lt;=A878),--(TOther[End Date Calc]&gt;=A878),TOther[Amount])))</f>
        <v/>
      </c>
      <c r="P878" s="8" t="str" cm="1">
        <f t="array" ref="P878">IF(A878="","",IF(COUNTIF(TOther[Frequency],$P$1)=0,0,SUMPRODUCT(--(IFERROR(MOD(A878-TOther[Start Date],56),1)=0),--(TOther[Frequency]=$P$1),--(TOther[Start Date]&lt;=A878),--(TOther[End Date Calc]&gt;=A878),TOther[Amount])))</f>
        <v/>
      </c>
      <c r="Q878" s="8" t="str">
        <f>IF(A878="","",IF(COUNTIF(TOther[Frequency],$Q$1)=0,0,IF(B878="N",SUMIFS(TOther[Amount],TOther[Frequency],$Q$1,TOther[Start Date],"&lt;="&amp;$A878,TOther[End Date Calc],"&gt;="&amp;A878,TOther[Start Day],DAY(A878)),SUMIFS(TOther[Amount],TOther[Frequency],$Q$1,TOther[Start Date],"&lt;="&amp;$A878,TOther[End Date Calc],"&gt;="&amp;A878,TOther[Start Day],"&gt;="&amp;DAY(A878)))))</f>
        <v/>
      </c>
      <c r="R878" s="8" t="str" cm="1">
        <f t="array" ref="R878">IF(A878="","",IF(COUNTIF(TOther[Frequency],R$1)=0,0,SUMPRODUCT(--(TOther[Frequency]=R$1),--(TOther[Start Date]&lt;=A878),--(TOther[End Date Calc]&gt;=A878),IF(B878="N",--(TOther[Start Day]=DAY(A878)),--(TOther[Start Day]&gt;=DAY(A878))),--(IFERROR(MOD(TOther[Start Month]-MONTH(A878)+2,2),1)=0),TOther[Amount])))</f>
        <v/>
      </c>
      <c r="S878" s="8" t="str" cm="1">
        <f t="array" ref="S878">IF(A878="","",IF(COUNTIF(TOther[Frequency],S$1)=0,0,SUMPRODUCT(--(TOther[Frequency]=S$1),--(TOther[Start Date]&lt;=A878),--(TOther[End Date Calc]&gt;=A878),IF(B878="N",--(TOther[Start Day]=DAY(A878)),--(TOther[Start Day]&gt;=DAY(A878))),--(IFERROR(MOD(TOther[Start Month]-MONTH(A878)+3,3),1)=0),TOther[Amount])))</f>
        <v/>
      </c>
      <c r="T878" s="8" t="str" cm="1">
        <f t="array" ref="T878">IF($A878="","",IF(COUNTIF(TOther[Frequency],T$1)=0,0,SUMPRODUCT(--(TOther[Frequency]=T$1),--(TOther[Start Date]&lt;=$A878),--(TOther[End Date Calc]&gt;=$A878),IF($B878="N",--(TOther[Start Day]=DAY($A878)),--(TOther[Start Day]&gt;=DAY($A878))),--(IFERROR(MOD(TOther[Start Month]-MONTH($A878)+4,4),1)=0),TOther[Amount])))</f>
        <v/>
      </c>
      <c r="U878" s="8" t="str" cm="1">
        <f t="array" ref="U878">IF(A878="","",IF(COUNTIF(TOther[Frequency],$U$1)=0,0,SUMPRODUCT(--(TOther[Frequency]=$U$1),--(TOther[Start Date]&lt;=A878),--(TOther[End Date Calc]&gt;=A878),IF(B878="N",--(TOther[Start Day]=DAY(A878)),--(TOther[Start Day]&gt;=DAY(A878))),--(IFERROR(MOD(TOther[Start Month]-MONTH(A878)+6,6),1)=0),TOther[Amount])))</f>
        <v/>
      </c>
      <c r="V878" s="8" t="str" cm="1">
        <f t="array" ref="V878">IF(A878="","",IF(COUNTIF(TOther[Frequency],$V$1)=0,0,SUMPRODUCT(--(TOther[Frequency]=$V$1),--(TOther[Start Date]&lt;=A878),--(TOther[End Date Calc]&gt;=A878),IF(B878="N",--(TOther[Start Day]=DAY(A878)),--(TOther[Start Day]&gt;=DAY(A878))),--(IFERROR(MOD(TOther[Start Month]-MONTH(A878)+12,12),1)=0),TOther[Amount])))</f>
        <v/>
      </c>
      <c r="W878" s="8" t="str">
        <f>IF(A878="","",SUMIFS(TOther[Amount],TOther[Start Date],A878,TOther[Frequency],$W$1))</f>
        <v/>
      </c>
      <c r="X878" s="9" t="str">
        <f t="shared" si="65"/>
        <v/>
      </c>
      <c r="Y878" s="9" t="str">
        <f t="shared" si="69"/>
        <v/>
      </c>
      <c r="Z878" s="8" t="str" cm="1">
        <f t="array" ref="Z878">IF(A878="","",IF(COUNTIF('2) Income'!$D$13:$D$32,"Weekly")=0,0,SUMPRODUCT(--(IFERROR(MOD(A878-'2) Income'!$F$13:$F$32,7),1)=0),--('2) Income'!$D$13:$D$32="Weekly"),--('2) Income'!$F$13:$F$32&lt;=A878),'2) Income'!$E$13:$E$32)))</f>
        <v/>
      </c>
      <c r="AA878" s="8" t="str" cm="1">
        <f t="array" ref="AA878">IF(A878="","",IF(COUNTIF('2) Income'!$D$13:$D$32,"Every Other Week")=0,0,SUMPRODUCT(--(IFERROR(MOD(A878-'2) Income'!$F$13:$F$32,14),1)=0),--('2) Income'!$D$13:$D$32="Every Other Week"),--('2) Income'!$F$13:$F$32&lt;=A878),'2) Income'!$E$13:$E$32)))</f>
        <v/>
      </c>
      <c r="AB878" s="8" t="str">
        <f>IF(A878="","",IF(COUNTIF('2) Income'!$D$13:$D$32,"1st and 15th")=0,0,IF(OR(DAY(A878)=1,DAY(A878)=15),SUMIFS('2) Income'!$E$13:$E$32,'2) Income'!$D$13:$D$32,"1st and 15th",'2) Income'!$F$13:$F$32,"&lt;="&amp;$A878),0)))</f>
        <v/>
      </c>
      <c r="AC878" s="8" t="str">
        <f>IF(A878="","",IF(COUNTIF('2) Income'!$D$13:$D$32,"2nd Wednesday")=0,0,IF(A878=(A878-DAY(A878)+1+2*7-WEEKDAY(A878-DAY(A878)+8-4,1)),SUMIFS('2) Income'!$E$13:$E$32,'2) Income'!$D$13:$D$32,"2nd Wednesday",'2) Income'!$F$13:$F$32,"&lt;="&amp;$A878),0)))</f>
        <v/>
      </c>
      <c r="AD878" s="8" t="str">
        <f>IF(A878="","",IF(COUNTIF('2) Income'!$D$13:$D$32,"3rd Wednesday")=0,0,IF(A878=(A878-DAY(A878)+1+3*7-WEEKDAY(A878-DAY(A878)+8-4,1)),SUMIFS('2) Income'!$E$13:$E$32,'2) Income'!$D$13:$D$32,"3rd Wednesday",'2) Income'!$F$13:$F$32,"&lt;="&amp;$A878),0)))</f>
        <v/>
      </c>
      <c r="AE878" s="8" t="str">
        <f>IF(A878="","",IF(COUNTIF('2) Income'!$D$13:$D$32,"4th Wednesday")=0,0,IF(A878=(A878-DAY(A878)+1+4*7-WEEKDAY(A878-DAY(A878)+8-4,1)),SUMIFS('2) Income'!$E$13:$E$32,'2) Income'!$D$13:$D$32,"4th Wednesday",'2) Income'!$F$13:$F$32,"&lt;="&amp;$A878),0)))</f>
        <v/>
      </c>
      <c r="AF878" s="8" t="str" cm="1">
        <f t="array" ref="AF878">IF(A878="","",IF(COUNTIF('2) Income'!$D$13:$D$32,"Every 4 Weeks")=0,0,SUMPRODUCT(--(IFERROR(MOD(A878-'2) Income'!$F$13:$F$32,28),1)=0),--('2) Income'!$D$13:$D$32="Every 4 Weeks"),--('2) Income'!$F$13:$F$32&lt;=A878),'2) Income'!$E$13:$E$32)))</f>
        <v/>
      </c>
      <c r="AG878" s="8" t="str">
        <f>IF(A878="","",IF(COUNTIF('2) Income'!$D$13:$D$32,"Monthly")=0,0,IF(B878="N",SUMIFS('2) Income'!$E$13:$E$32,'2) Income'!$D$13:$D$32,"monthly",'2) Income'!$F$13:$F$32,"&lt;="&amp;$A878,'2) Income'!$I$13:$I$32,DAY(A878)),SUMIFS('2) Income'!$E$13:$E$32,'2) Income'!$D$13:$D$32,"monthly",'2) Income'!$F$13:$F$32,"&lt;="&amp;$A878,'2) Income'!$I$13:$I$32,"&gt;="&amp;DAY(A878)))))</f>
        <v/>
      </c>
      <c r="AH878" s="8" t="str" cm="1">
        <f t="array" ref="AH878">IF(A878="","",IF(COUNTIF('2) Income'!$D$13:$D$32,"Yearly")=0,0,SUMPRODUCT(--('2) Income'!$D$13:$D$32="Yearly"),--('2) Income'!$F$13:$F$32&lt;=A878),IF(B878="N",--('2) Income'!$I$13:$I$32=DAY(A878)),--('2) Income'!$I$13:$I$32&gt;=DAY(A878))),--(IFERROR(MOD('2) Income'!$H$13:$H$32-MONTH(A878)+12,12),1)=0),'2) Income'!$E$13:$E$32)))</f>
        <v/>
      </c>
      <c r="AI878" s="8" t="str">
        <f>IF(A878="","",IF(COUNTIF('2) Income'!$D$13:$D$32,"one-time")=0,0,SUMIFS('2) Income'!$E$13:$E$32,'2) Income'!$D$13:$D$32,"one-time",'2) Income'!$F$13:$F$32,"="&amp;$A878)))</f>
        <v/>
      </c>
      <c r="AJ878" s="9" t="str">
        <f t="shared" si="66"/>
        <v/>
      </c>
    </row>
    <row r="879" spans="1:36">
      <c r="A879" s="7" t="str">
        <f>IF(A878="","",IF(A878+1&lt;='1) Period'!$E$21,A878+1,""))</f>
        <v/>
      </c>
      <c r="B879" s="7" t="e">
        <f t="shared" si="67"/>
        <v>#VALUE!</v>
      </c>
      <c r="C879" t="e">
        <f t="shared" si="68"/>
        <v>#VALUE!</v>
      </c>
      <c r="D879" s="8" t="str">
        <f>IF(A879="","",IF(TEXT(A879,"dddd")='4) Happy Money'!$E$23,WAllowance,0))</f>
        <v/>
      </c>
      <c r="E879" s="8" t="str">
        <f>IF(A879="","",IF(B879="N",SUMIF(TMonthly[Day of the Month],DAY(A879),TMonthly[Amount]),SUMIF(TMonthly[Day of the Month],"&gt;="&amp;DAY(A879),TMonthly[Amount])))</f>
        <v/>
      </c>
      <c r="F879" s="8" t="str" cm="1">
        <f t="array" ref="F879">IF(A879="","",SUMPRODUCT(--(TYearly[Due Date]&lt;=A879),IF(B879="N",--(TYearly[Day]=DAY(A879)),--(TYearly[Day]&gt;=DAY(A879))),--(IFERROR(MOD(TYearly[Month]-MONTH(A879)+12,12),1)=0),TYearly[Amount]))</f>
        <v/>
      </c>
      <c r="G879" s="8" t="str">
        <f>IF(A879="","",SUMIF(TOneTime[Due Date],A879,TOneTime[Amount]))</f>
        <v/>
      </c>
      <c r="H879" s="8" t="str" cm="1">
        <f t="array" ref="H879">IF(A879="","",IF(COUNTIF(TOther[Frequency],$H$1)=0,0,SUMPRODUCT(--(IFERROR(MOD(A879-TOther[Start Date],7),1)=0),--(TOther[Frequency]=$H$1),--(TOther[Start Date]&lt;=A879),--(TOther[End Date Calc]&gt;=A879),TOther[Amount])))</f>
        <v/>
      </c>
      <c r="I879" s="8" t="str" cm="1">
        <f t="array" ref="I879">IF(A879="","",IF(COUNTIF(TOther[Frequency],$I$1)=0,0,SUMPRODUCT(--(IFERROR(MOD(A879-TOther[Start Date],14),1)=0),--(TOther[Frequency]=$I$1),--(TOther[Start Date]&lt;=A879),--(TOther[End Date Calc]&gt;=A879),TOther[Amount])))</f>
        <v/>
      </c>
      <c r="J879" s="8" t="str">
        <f>IF(A879="","",IF(COUNTIF(TOther[Frequency],$J$1)=0,0,IF(OR(DAY(A879)=1,DAY(A879)=15),SUMIFS(TOther[Amount],TOther[Frequency],$J$1,TOther[Start Date],"&lt;="&amp;$A879,TOther[End Date Calc],"&gt;="&amp;A879),0)))</f>
        <v/>
      </c>
      <c r="K879" s="8" t="str">
        <f>IF(A879="","",IF(COUNTIF(TOther[Frequency],$K$1)=0,0,IF(A879=(A879-DAY(A879)+1+2*7-WEEKDAY(A879-DAY(A879)+8-4,1)),SUMIFS(TOther[Amount],TOther[Frequency],$K$1,TOther[Start Date],"&lt;="&amp;$A879,TOther[End Date Calc],"&gt;="&amp;A879),0)))</f>
        <v/>
      </c>
      <c r="L879" s="8" t="str">
        <f>IF(A879="","",IF(COUNTIF(TOther[Frequency],$L$1)=0,0,IF(A879=(A879-DAY(A879)+1+3*7-WEEKDAY(A879-DAY(A879)+8-4,1)),SUMIFS(TOther[Amount],TOther[Frequency],$L$1,TOther[Start Date],"&lt;="&amp;$A879,TOther[End Date Calc],"&gt;="&amp;A879),0)))</f>
        <v/>
      </c>
      <c r="M879" s="8" t="str">
        <f>IF(A879="","",IF(COUNTIF(TOther[Frequency],$M$1)=0,0,IF(A879=(A879-DAY(A879)+1+4*7-WEEKDAY(A879-DAY(A879)+8-4,1)),SUMIFS(TOther[Amount],TOther[Frequency],$M$1,TOther[Start Date],"&lt;="&amp;$A879,TOther[End Date Calc],"&gt;="&amp;A879),0)))</f>
        <v/>
      </c>
      <c r="N879" s="8" t="str" cm="1">
        <f t="array" ref="N879">IF(A879="","",IF(COUNTIF(TOther[Frequency],$N$1)=0,0,SUMPRODUCT(--(IFERROR(MOD(A879-TOther[Start Date],28),1)=0),--(TOther[Frequency]=$N$1),--(TOther[Start Date]&lt;=A879),--(TOther[End Date Calc]&gt;=A879),TOther[Amount])))</f>
        <v/>
      </c>
      <c r="O879" s="8" t="str" cm="1">
        <f t="array" ref="O879">IF(A879="","",IF(COUNTIF(TOther[Frequency],$O$1)=0,0,SUMPRODUCT(--(IFERROR(MOD(A879-TOther[Start Date],42),1)=0),--(TOther[Frequency]=$O$1),--(TOther[Start Date]&lt;=A879),--(TOther[End Date Calc]&gt;=A879),TOther[Amount])))</f>
        <v/>
      </c>
      <c r="P879" s="8" t="str" cm="1">
        <f t="array" ref="P879">IF(A879="","",IF(COUNTIF(TOther[Frequency],$P$1)=0,0,SUMPRODUCT(--(IFERROR(MOD(A879-TOther[Start Date],56),1)=0),--(TOther[Frequency]=$P$1),--(TOther[Start Date]&lt;=A879),--(TOther[End Date Calc]&gt;=A879),TOther[Amount])))</f>
        <v/>
      </c>
      <c r="Q879" s="8" t="str">
        <f>IF(A879="","",IF(COUNTIF(TOther[Frequency],$Q$1)=0,0,IF(B879="N",SUMIFS(TOther[Amount],TOther[Frequency],$Q$1,TOther[Start Date],"&lt;="&amp;$A879,TOther[End Date Calc],"&gt;="&amp;A879,TOther[Start Day],DAY(A879)),SUMIFS(TOther[Amount],TOther[Frequency],$Q$1,TOther[Start Date],"&lt;="&amp;$A879,TOther[End Date Calc],"&gt;="&amp;A879,TOther[Start Day],"&gt;="&amp;DAY(A879)))))</f>
        <v/>
      </c>
      <c r="R879" s="8" t="str" cm="1">
        <f t="array" ref="R879">IF(A879="","",IF(COUNTIF(TOther[Frequency],R$1)=0,0,SUMPRODUCT(--(TOther[Frequency]=R$1),--(TOther[Start Date]&lt;=A879),--(TOther[End Date Calc]&gt;=A879),IF(B879="N",--(TOther[Start Day]=DAY(A879)),--(TOther[Start Day]&gt;=DAY(A879))),--(IFERROR(MOD(TOther[Start Month]-MONTH(A879)+2,2),1)=0),TOther[Amount])))</f>
        <v/>
      </c>
      <c r="S879" s="8" t="str" cm="1">
        <f t="array" ref="S879">IF(A879="","",IF(COUNTIF(TOther[Frequency],S$1)=0,0,SUMPRODUCT(--(TOther[Frequency]=S$1),--(TOther[Start Date]&lt;=A879),--(TOther[End Date Calc]&gt;=A879),IF(B879="N",--(TOther[Start Day]=DAY(A879)),--(TOther[Start Day]&gt;=DAY(A879))),--(IFERROR(MOD(TOther[Start Month]-MONTH(A879)+3,3),1)=0),TOther[Amount])))</f>
        <v/>
      </c>
      <c r="T879" s="8" t="str" cm="1">
        <f t="array" ref="T879">IF($A879="","",IF(COUNTIF(TOther[Frequency],T$1)=0,0,SUMPRODUCT(--(TOther[Frequency]=T$1),--(TOther[Start Date]&lt;=$A879),--(TOther[End Date Calc]&gt;=$A879),IF($B879="N",--(TOther[Start Day]=DAY($A879)),--(TOther[Start Day]&gt;=DAY($A879))),--(IFERROR(MOD(TOther[Start Month]-MONTH($A879)+4,4),1)=0),TOther[Amount])))</f>
        <v/>
      </c>
      <c r="U879" s="8" t="str" cm="1">
        <f t="array" ref="U879">IF(A879="","",IF(COUNTIF(TOther[Frequency],$U$1)=0,0,SUMPRODUCT(--(TOther[Frequency]=$U$1),--(TOther[Start Date]&lt;=A879),--(TOther[End Date Calc]&gt;=A879),IF(B879="N",--(TOther[Start Day]=DAY(A879)),--(TOther[Start Day]&gt;=DAY(A879))),--(IFERROR(MOD(TOther[Start Month]-MONTH(A879)+6,6),1)=0),TOther[Amount])))</f>
        <v/>
      </c>
      <c r="V879" s="8" t="str" cm="1">
        <f t="array" ref="V879">IF(A879="","",IF(COUNTIF(TOther[Frequency],$V$1)=0,0,SUMPRODUCT(--(TOther[Frequency]=$V$1),--(TOther[Start Date]&lt;=A879),--(TOther[End Date Calc]&gt;=A879),IF(B879="N",--(TOther[Start Day]=DAY(A879)),--(TOther[Start Day]&gt;=DAY(A879))),--(IFERROR(MOD(TOther[Start Month]-MONTH(A879)+12,12),1)=0),TOther[Amount])))</f>
        <v/>
      </c>
      <c r="W879" s="8" t="str">
        <f>IF(A879="","",SUMIFS(TOther[Amount],TOther[Start Date],A879,TOther[Frequency],$W$1))</f>
        <v/>
      </c>
      <c r="X879" s="9" t="str">
        <f t="shared" si="65"/>
        <v/>
      </c>
      <c r="Y879" s="9" t="str">
        <f t="shared" si="69"/>
        <v/>
      </c>
      <c r="Z879" s="8" t="str" cm="1">
        <f t="array" ref="Z879">IF(A879="","",IF(COUNTIF('2) Income'!$D$13:$D$32,"Weekly")=0,0,SUMPRODUCT(--(IFERROR(MOD(A879-'2) Income'!$F$13:$F$32,7),1)=0),--('2) Income'!$D$13:$D$32="Weekly"),--('2) Income'!$F$13:$F$32&lt;=A879),'2) Income'!$E$13:$E$32)))</f>
        <v/>
      </c>
      <c r="AA879" s="8" t="str" cm="1">
        <f t="array" ref="AA879">IF(A879="","",IF(COUNTIF('2) Income'!$D$13:$D$32,"Every Other Week")=0,0,SUMPRODUCT(--(IFERROR(MOD(A879-'2) Income'!$F$13:$F$32,14),1)=0),--('2) Income'!$D$13:$D$32="Every Other Week"),--('2) Income'!$F$13:$F$32&lt;=A879),'2) Income'!$E$13:$E$32)))</f>
        <v/>
      </c>
      <c r="AB879" s="8" t="str">
        <f>IF(A879="","",IF(COUNTIF('2) Income'!$D$13:$D$32,"1st and 15th")=0,0,IF(OR(DAY(A879)=1,DAY(A879)=15),SUMIFS('2) Income'!$E$13:$E$32,'2) Income'!$D$13:$D$32,"1st and 15th",'2) Income'!$F$13:$F$32,"&lt;="&amp;$A879),0)))</f>
        <v/>
      </c>
      <c r="AC879" s="8" t="str">
        <f>IF(A879="","",IF(COUNTIF('2) Income'!$D$13:$D$32,"2nd Wednesday")=0,0,IF(A879=(A879-DAY(A879)+1+2*7-WEEKDAY(A879-DAY(A879)+8-4,1)),SUMIFS('2) Income'!$E$13:$E$32,'2) Income'!$D$13:$D$32,"2nd Wednesday",'2) Income'!$F$13:$F$32,"&lt;="&amp;$A879),0)))</f>
        <v/>
      </c>
      <c r="AD879" s="8" t="str">
        <f>IF(A879="","",IF(COUNTIF('2) Income'!$D$13:$D$32,"3rd Wednesday")=0,0,IF(A879=(A879-DAY(A879)+1+3*7-WEEKDAY(A879-DAY(A879)+8-4,1)),SUMIFS('2) Income'!$E$13:$E$32,'2) Income'!$D$13:$D$32,"3rd Wednesday",'2) Income'!$F$13:$F$32,"&lt;="&amp;$A879),0)))</f>
        <v/>
      </c>
      <c r="AE879" s="8" t="str">
        <f>IF(A879="","",IF(COUNTIF('2) Income'!$D$13:$D$32,"4th Wednesday")=0,0,IF(A879=(A879-DAY(A879)+1+4*7-WEEKDAY(A879-DAY(A879)+8-4,1)),SUMIFS('2) Income'!$E$13:$E$32,'2) Income'!$D$13:$D$32,"4th Wednesday",'2) Income'!$F$13:$F$32,"&lt;="&amp;$A879),0)))</f>
        <v/>
      </c>
      <c r="AF879" s="8" t="str" cm="1">
        <f t="array" ref="AF879">IF(A879="","",IF(COUNTIF('2) Income'!$D$13:$D$32,"Every 4 Weeks")=0,0,SUMPRODUCT(--(IFERROR(MOD(A879-'2) Income'!$F$13:$F$32,28),1)=0),--('2) Income'!$D$13:$D$32="Every 4 Weeks"),--('2) Income'!$F$13:$F$32&lt;=A879),'2) Income'!$E$13:$E$32)))</f>
        <v/>
      </c>
      <c r="AG879" s="8" t="str">
        <f>IF(A879="","",IF(COUNTIF('2) Income'!$D$13:$D$32,"Monthly")=0,0,IF(B879="N",SUMIFS('2) Income'!$E$13:$E$32,'2) Income'!$D$13:$D$32,"monthly",'2) Income'!$F$13:$F$32,"&lt;="&amp;$A879,'2) Income'!$I$13:$I$32,DAY(A879)),SUMIFS('2) Income'!$E$13:$E$32,'2) Income'!$D$13:$D$32,"monthly",'2) Income'!$F$13:$F$32,"&lt;="&amp;$A879,'2) Income'!$I$13:$I$32,"&gt;="&amp;DAY(A879)))))</f>
        <v/>
      </c>
      <c r="AH879" s="8" t="str" cm="1">
        <f t="array" ref="AH879">IF(A879="","",IF(COUNTIF('2) Income'!$D$13:$D$32,"Yearly")=0,0,SUMPRODUCT(--('2) Income'!$D$13:$D$32="Yearly"),--('2) Income'!$F$13:$F$32&lt;=A879),IF(B879="N",--('2) Income'!$I$13:$I$32=DAY(A879)),--('2) Income'!$I$13:$I$32&gt;=DAY(A879))),--(IFERROR(MOD('2) Income'!$H$13:$H$32-MONTH(A879)+12,12),1)=0),'2) Income'!$E$13:$E$32)))</f>
        <v/>
      </c>
      <c r="AI879" s="8" t="str">
        <f>IF(A879="","",IF(COUNTIF('2) Income'!$D$13:$D$32,"one-time")=0,0,SUMIFS('2) Income'!$E$13:$E$32,'2) Income'!$D$13:$D$32,"one-time",'2) Income'!$F$13:$F$32,"="&amp;$A879)))</f>
        <v/>
      </c>
      <c r="AJ879" s="9" t="str">
        <f t="shared" si="66"/>
        <v/>
      </c>
    </row>
    <row r="880" spans="1:36">
      <c r="A880" s="7" t="str">
        <f>IF(A879="","",IF(A879+1&lt;='1) Period'!$E$21,A879+1,""))</f>
        <v/>
      </c>
      <c r="B880" s="7" t="e">
        <f t="shared" si="67"/>
        <v>#VALUE!</v>
      </c>
      <c r="C880" t="e">
        <f t="shared" si="68"/>
        <v>#VALUE!</v>
      </c>
      <c r="D880" s="8" t="str">
        <f>IF(A880="","",IF(TEXT(A880,"dddd")='4) Happy Money'!$E$23,WAllowance,0))</f>
        <v/>
      </c>
      <c r="E880" s="8" t="str">
        <f>IF(A880="","",IF(B880="N",SUMIF(TMonthly[Day of the Month],DAY(A880),TMonthly[Amount]),SUMIF(TMonthly[Day of the Month],"&gt;="&amp;DAY(A880),TMonthly[Amount])))</f>
        <v/>
      </c>
      <c r="F880" s="8" t="str" cm="1">
        <f t="array" ref="F880">IF(A880="","",SUMPRODUCT(--(TYearly[Due Date]&lt;=A880),IF(B880="N",--(TYearly[Day]=DAY(A880)),--(TYearly[Day]&gt;=DAY(A880))),--(IFERROR(MOD(TYearly[Month]-MONTH(A880)+12,12),1)=0),TYearly[Amount]))</f>
        <v/>
      </c>
      <c r="G880" s="8" t="str">
        <f>IF(A880="","",SUMIF(TOneTime[Due Date],A880,TOneTime[Amount]))</f>
        <v/>
      </c>
      <c r="H880" s="8" t="str" cm="1">
        <f t="array" ref="H880">IF(A880="","",IF(COUNTIF(TOther[Frequency],$H$1)=0,0,SUMPRODUCT(--(IFERROR(MOD(A880-TOther[Start Date],7),1)=0),--(TOther[Frequency]=$H$1),--(TOther[Start Date]&lt;=A880),--(TOther[End Date Calc]&gt;=A880),TOther[Amount])))</f>
        <v/>
      </c>
      <c r="I880" s="8" t="str" cm="1">
        <f t="array" ref="I880">IF(A880="","",IF(COUNTIF(TOther[Frequency],$I$1)=0,0,SUMPRODUCT(--(IFERROR(MOD(A880-TOther[Start Date],14),1)=0),--(TOther[Frequency]=$I$1),--(TOther[Start Date]&lt;=A880),--(TOther[End Date Calc]&gt;=A880),TOther[Amount])))</f>
        <v/>
      </c>
      <c r="J880" s="8" t="str">
        <f>IF(A880="","",IF(COUNTIF(TOther[Frequency],$J$1)=0,0,IF(OR(DAY(A880)=1,DAY(A880)=15),SUMIFS(TOther[Amount],TOther[Frequency],$J$1,TOther[Start Date],"&lt;="&amp;$A880,TOther[End Date Calc],"&gt;="&amp;A880),0)))</f>
        <v/>
      </c>
      <c r="K880" s="8" t="str">
        <f>IF(A880="","",IF(COUNTIF(TOther[Frequency],$K$1)=0,0,IF(A880=(A880-DAY(A880)+1+2*7-WEEKDAY(A880-DAY(A880)+8-4,1)),SUMIFS(TOther[Amount],TOther[Frequency],$K$1,TOther[Start Date],"&lt;="&amp;$A880,TOther[End Date Calc],"&gt;="&amp;A880),0)))</f>
        <v/>
      </c>
      <c r="L880" s="8" t="str">
        <f>IF(A880="","",IF(COUNTIF(TOther[Frequency],$L$1)=0,0,IF(A880=(A880-DAY(A880)+1+3*7-WEEKDAY(A880-DAY(A880)+8-4,1)),SUMIFS(TOther[Amount],TOther[Frequency],$L$1,TOther[Start Date],"&lt;="&amp;$A880,TOther[End Date Calc],"&gt;="&amp;A880),0)))</f>
        <v/>
      </c>
      <c r="M880" s="8" t="str">
        <f>IF(A880="","",IF(COUNTIF(TOther[Frequency],$M$1)=0,0,IF(A880=(A880-DAY(A880)+1+4*7-WEEKDAY(A880-DAY(A880)+8-4,1)),SUMIFS(TOther[Amount],TOther[Frequency],$M$1,TOther[Start Date],"&lt;="&amp;$A880,TOther[End Date Calc],"&gt;="&amp;A880),0)))</f>
        <v/>
      </c>
      <c r="N880" s="8" t="str" cm="1">
        <f t="array" ref="N880">IF(A880="","",IF(COUNTIF(TOther[Frequency],$N$1)=0,0,SUMPRODUCT(--(IFERROR(MOD(A880-TOther[Start Date],28),1)=0),--(TOther[Frequency]=$N$1),--(TOther[Start Date]&lt;=A880),--(TOther[End Date Calc]&gt;=A880),TOther[Amount])))</f>
        <v/>
      </c>
      <c r="O880" s="8" t="str" cm="1">
        <f t="array" ref="O880">IF(A880="","",IF(COUNTIF(TOther[Frequency],$O$1)=0,0,SUMPRODUCT(--(IFERROR(MOD(A880-TOther[Start Date],42),1)=0),--(TOther[Frequency]=$O$1),--(TOther[Start Date]&lt;=A880),--(TOther[End Date Calc]&gt;=A880),TOther[Amount])))</f>
        <v/>
      </c>
      <c r="P880" s="8" t="str" cm="1">
        <f t="array" ref="P880">IF(A880="","",IF(COUNTIF(TOther[Frequency],$P$1)=0,0,SUMPRODUCT(--(IFERROR(MOD(A880-TOther[Start Date],56),1)=0),--(TOther[Frequency]=$P$1),--(TOther[Start Date]&lt;=A880),--(TOther[End Date Calc]&gt;=A880),TOther[Amount])))</f>
        <v/>
      </c>
      <c r="Q880" s="8" t="str">
        <f>IF(A880="","",IF(COUNTIF(TOther[Frequency],$Q$1)=0,0,IF(B880="N",SUMIFS(TOther[Amount],TOther[Frequency],$Q$1,TOther[Start Date],"&lt;="&amp;$A880,TOther[End Date Calc],"&gt;="&amp;A880,TOther[Start Day],DAY(A880)),SUMIFS(TOther[Amount],TOther[Frequency],$Q$1,TOther[Start Date],"&lt;="&amp;$A880,TOther[End Date Calc],"&gt;="&amp;A880,TOther[Start Day],"&gt;="&amp;DAY(A880)))))</f>
        <v/>
      </c>
      <c r="R880" s="8" t="str" cm="1">
        <f t="array" ref="R880">IF(A880="","",IF(COUNTIF(TOther[Frequency],R$1)=0,0,SUMPRODUCT(--(TOther[Frequency]=R$1),--(TOther[Start Date]&lt;=A880),--(TOther[End Date Calc]&gt;=A880),IF(B880="N",--(TOther[Start Day]=DAY(A880)),--(TOther[Start Day]&gt;=DAY(A880))),--(IFERROR(MOD(TOther[Start Month]-MONTH(A880)+2,2),1)=0),TOther[Amount])))</f>
        <v/>
      </c>
      <c r="S880" s="8" t="str" cm="1">
        <f t="array" ref="S880">IF(A880="","",IF(COUNTIF(TOther[Frequency],S$1)=0,0,SUMPRODUCT(--(TOther[Frequency]=S$1),--(TOther[Start Date]&lt;=A880),--(TOther[End Date Calc]&gt;=A880),IF(B880="N",--(TOther[Start Day]=DAY(A880)),--(TOther[Start Day]&gt;=DAY(A880))),--(IFERROR(MOD(TOther[Start Month]-MONTH(A880)+3,3),1)=0),TOther[Amount])))</f>
        <v/>
      </c>
      <c r="T880" s="8" t="str" cm="1">
        <f t="array" ref="T880">IF($A880="","",IF(COUNTIF(TOther[Frequency],T$1)=0,0,SUMPRODUCT(--(TOther[Frequency]=T$1),--(TOther[Start Date]&lt;=$A880),--(TOther[End Date Calc]&gt;=$A880),IF($B880="N",--(TOther[Start Day]=DAY($A880)),--(TOther[Start Day]&gt;=DAY($A880))),--(IFERROR(MOD(TOther[Start Month]-MONTH($A880)+4,4),1)=0),TOther[Amount])))</f>
        <v/>
      </c>
      <c r="U880" s="8" t="str" cm="1">
        <f t="array" ref="U880">IF(A880="","",IF(COUNTIF(TOther[Frequency],$U$1)=0,0,SUMPRODUCT(--(TOther[Frequency]=$U$1),--(TOther[Start Date]&lt;=A880),--(TOther[End Date Calc]&gt;=A880),IF(B880="N",--(TOther[Start Day]=DAY(A880)),--(TOther[Start Day]&gt;=DAY(A880))),--(IFERROR(MOD(TOther[Start Month]-MONTH(A880)+6,6),1)=0),TOther[Amount])))</f>
        <v/>
      </c>
      <c r="V880" s="8" t="str" cm="1">
        <f t="array" ref="V880">IF(A880="","",IF(COUNTIF(TOther[Frequency],$V$1)=0,0,SUMPRODUCT(--(TOther[Frequency]=$V$1),--(TOther[Start Date]&lt;=A880),--(TOther[End Date Calc]&gt;=A880),IF(B880="N",--(TOther[Start Day]=DAY(A880)),--(TOther[Start Day]&gt;=DAY(A880))),--(IFERROR(MOD(TOther[Start Month]-MONTH(A880)+12,12),1)=0),TOther[Amount])))</f>
        <v/>
      </c>
      <c r="W880" s="8" t="str">
        <f>IF(A880="","",SUMIFS(TOther[Amount],TOther[Start Date],A880,TOther[Frequency],$W$1))</f>
        <v/>
      </c>
      <c r="X880" s="9" t="str">
        <f t="shared" si="65"/>
        <v/>
      </c>
      <c r="Y880" s="9" t="str">
        <f t="shared" si="69"/>
        <v/>
      </c>
      <c r="Z880" s="8" t="str" cm="1">
        <f t="array" ref="Z880">IF(A880="","",IF(COUNTIF('2) Income'!$D$13:$D$32,"Weekly")=0,0,SUMPRODUCT(--(IFERROR(MOD(A880-'2) Income'!$F$13:$F$32,7),1)=0),--('2) Income'!$D$13:$D$32="Weekly"),--('2) Income'!$F$13:$F$32&lt;=A880),'2) Income'!$E$13:$E$32)))</f>
        <v/>
      </c>
      <c r="AA880" s="8" t="str" cm="1">
        <f t="array" ref="AA880">IF(A880="","",IF(COUNTIF('2) Income'!$D$13:$D$32,"Every Other Week")=0,0,SUMPRODUCT(--(IFERROR(MOD(A880-'2) Income'!$F$13:$F$32,14),1)=0),--('2) Income'!$D$13:$D$32="Every Other Week"),--('2) Income'!$F$13:$F$32&lt;=A880),'2) Income'!$E$13:$E$32)))</f>
        <v/>
      </c>
      <c r="AB880" s="8" t="str">
        <f>IF(A880="","",IF(COUNTIF('2) Income'!$D$13:$D$32,"1st and 15th")=0,0,IF(OR(DAY(A880)=1,DAY(A880)=15),SUMIFS('2) Income'!$E$13:$E$32,'2) Income'!$D$13:$D$32,"1st and 15th",'2) Income'!$F$13:$F$32,"&lt;="&amp;$A880),0)))</f>
        <v/>
      </c>
      <c r="AC880" s="8" t="str">
        <f>IF(A880="","",IF(COUNTIF('2) Income'!$D$13:$D$32,"2nd Wednesday")=0,0,IF(A880=(A880-DAY(A880)+1+2*7-WEEKDAY(A880-DAY(A880)+8-4,1)),SUMIFS('2) Income'!$E$13:$E$32,'2) Income'!$D$13:$D$32,"2nd Wednesday",'2) Income'!$F$13:$F$32,"&lt;="&amp;$A880),0)))</f>
        <v/>
      </c>
      <c r="AD880" s="8" t="str">
        <f>IF(A880="","",IF(COUNTIF('2) Income'!$D$13:$D$32,"3rd Wednesday")=0,0,IF(A880=(A880-DAY(A880)+1+3*7-WEEKDAY(A880-DAY(A880)+8-4,1)),SUMIFS('2) Income'!$E$13:$E$32,'2) Income'!$D$13:$D$32,"3rd Wednesday",'2) Income'!$F$13:$F$32,"&lt;="&amp;$A880),0)))</f>
        <v/>
      </c>
      <c r="AE880" s="8" t="str">
        <f>IF(A880="","",IF(COUNTIF('2) Income'!$D$13:$D$32,"4th Wednesday")=0,0,IF(A880=(A880-DAY(A880)+1+4*7-WEEKDAY(A880-DAY(A880)+8-4,1)),SUMIFS('2) Income'!$E$13:$E$32,'2) Income'!$D$13:$D$32,"4th Wednesday",'2) Income'!$F$13:$F$32,"&lt;="&amp;$A880),0)))</f>
        <v/>
      </c>
      <c r="AF880" s="8" t="str" cm="1">
        <f t="array" ref="AF880">IF(A880="","",IF(COUNTIF('2) Income'!$D$13:$D$32,"Every 4 Weeks")=0,0,SUMPRODUCT(--(IFERROR(MOD(A880-'2) Income'!$F$13:$F$32,28),1)=0),--('2) Income'!$D$13:$D$32="Every 4 Weeks"),--('2) Income'!$F$13:$F$32&lt;=A880),'2) Income'!$E$13:$E$32)))</f>
        <v/>
      </c>
      <c r="AG880" s="8" t="str">
        <f>IF(A880="","",IF(COUNTIF('2) Income'!$D$13:$D$32,"Monthly")=0,0,IF(B880="N",SUMIFS('2) Income'!$E$13:$E$32,'2) Income'!$D$13:$D$32,"monthly",'2) Income'!$F$13:$F$32,"&lt;="&amp;$A880,'2) Income'!$I$13:$I$32,DAY(A880)),SUMIFS('2) Income'!$E$13:$E$32,'2) Income'!$D$13:$D$32,"monthly",'2) Income'!$F$13:$F$32,"&lt;="&amp;$A880,'2) Income'!$I$13:$I$32,"&gt;="&amp;DAY(A880)))))</f>
        <v/>
      </c>
      <c r="AH880" s="8" t="str" cm="1">
        <f t="array" ref="AH880">IF(A880="","",IF(COUNTIF('2) Income'!$D$13:$D$32,"Yearly")=0,0,SUMPRODUCT(--('2) Income'!$D$13:$D$32="Yearly"),--('2) Income'!$F$13:$F$32&lt;=A880),IF(B880="N",--('2) Income'!$I$13:$I$32=DAY(A880)),--('2) Income'!$I$13:$I$32&gt;=DAY(A880))),--(IFERROR(MOD('2) Income'!$H$13:$H$32-MONTH(A880)+12,12),1)=0),'2) Income'!$E$13:$E$32)))</f>
        <v/>
      </c>
      <c r="AI880" s="8" t="str">
        <f>IF(A880="","",IF(COUNTIF('2) Income'!$D$13:$D$32,"one-time")=0,0,SUMIFS('2) Income'!$E$13:$E$32,'2) Income'!$D$13:$D$32,"one-time",'2) Income'!$F$13:$F$32,"="&amp;$A880)))</f>
        <v/>
      </c>
      <c r="AJ880" s="9" t="str">
        <f t="shared" si="66"/>
        <v/>
      </c>
    </row>
    <row r="881" spans="1:36">
      <c r="A881" s="7" t="str">
        <f>IF(A880="","",IF(A880+1&lt;='1) Period'!$E$21,A880+1,""))</f>
        <v/>
      </c>
      <c r="B881" s="7" t="e">
        <f t="shared" si="67"/>
        <v>#VALUE!</v>
      </c>
      <c r="C881" t="e">
        <f t="shared" si="68"/>
        <v>#VALUE!</v>
      </c>
      <c r="D881" s="8" t="str">
        <f>IF(A881="","",IF(TEXT(A881,"dddd")='4) Happy Money'!$E$23,WAllowance,0))</f>
        <v/>
      </c>
      <c r="E881" s="8" t="str">
        <f>IF(A881="","",IF(B881="N",SUMIF(TMonthly[Day of the Month],DAY(A881),TMonthly[Amount]),SUMIF(TMonthly[Day of the Month],"&gt;="&amp;DAY(A881),TMonthly[Amount])))</f>
        <v/>
      </c>
      <c r="F881" s="8" t="str" cm="1">
        <f t="array" ref="F881">IF(A881="","",SUMPRODUCT(--(TYearly[Due Date]&lt;=A881),IF(B881="N",--(TYearly[Day]=DAY(A881)),--(TYearly[Day]&gt;=DAY(A881))),--(IFERROR(MOD(TYearly[Month]-MONTH(A881)+12,12),1)=0),TYearly[Amount]))</f>
        <v/>
      </c>
      <c r="G881" s="8" t="str">
        <f>IF(A881="","",SUMIF(TOneTime[Due Date],A881,TOneTime[Amount]))</f>
        <v/>
      </c>
      <c r="H881" s="8" t="str" cm="1">
        <f t="array" ref="H881">IF(A881="","",IF(COUNTIF(TOther[Frequency],$H$1)=0,0,SUMPRODUCT(--(IFERROR(MOD(A881-TOther[Start Date],7),1)=0),--(TOther[Frequency]=$H$1),--(TOther[Start Date]&lt;=A881),--(TOther[End Date Calc]&gt;=A881),TOther[Amount])))</f>
        <v/>
      </c>
      <c r="I881" s="8" t="str" cm="1">
        <f t="array" ref="I881">IF(A881="","",IF(COUNTIF(TOther[Frequency],$I$1)=0,0,SUMPRODUCT(--(IFERROR(MOD(A881-TOther[Start Date],14),1)=0),--(TOther[Frequency]=$I$1),--(TOther[Start Date]&lt;=A881),--(TOther[End Date Calc]&gt;=A881),TOther[Amount])))</f>
        <v/>
      </c>
      <c r="J881" s="8" t="str">
        <f>IF(A881="","",IF(COUNTIF(TOther[Frequency],$J$1)=0,0,IF(OR(DAY(A881)=1,DAY(A881)=15),SUMIFS(TOther[Amount],TOther[Frequency],$J$1,TOther[Start Date],"&lt;="&amp;$A881,TOther[End Date Calc],"&gt;="&amp;A881),0)))</f>
        <v/>
      </c>
      <c r="K881" s="8" t="str">
        <f>IF(A881="","",IF(COUNTIF(TOther[Frequency],$K$1)=0,0,IF(A881=(A881-DAY(A881)+1+2*7-WEEKDAY(A881-DAY(A881)+8-4,1)),SUMIFS(TOther[Amount],TOther[Frequency],$K$1,TOther[Start Date],"&lt;="&amp;$A881,TOther[End Date Calc],"&gt;="&amp;A881),0)))</f>
        <v/>
      </c>
      <c r="L881" s="8" t="str">
        <f>IF(A881="","",IF(COUNTIF(TOther[Frequency],$L$1)=0,0,IF(A881=(A881-DAY(A881)+1+3*7-WEEKDAY(A881-DAY(A881)+8-4,1)),SUMIFS(TOther[Amount],TOther[Frequency],$L$1,TOther[Start Date],"&lt;="&amp;$A881,TOther[End Date Calc],"&gt;="&amp;A881),0)))</f>
        <v/>
      </c>
      <c r="M881" s="8" t="str">
        <f>IF(A881="","",IF(COUNTIF(TOther[Frequency],$M$1)=0,0,IF(A881=(A881-DAY(A881)+1+4*7-WEEKDAY(A881-DAY(A881)+8-4,1)),SUMIFS(TOther[Amount],TOther[Frequency],$M$1,TOther[Start Date],"&lt;="&amp;$A881,TOther[End Date Calc],"&gt;="&amp;A881),0)))</f>
        <v/>
      </c>
      <c r="N881" s="8" t="str" cm="1">
        <f t="array" ref="N881">IF(A881="","",IF(COUNTIF(TOther[Frequency],$N$1)=0,0,SUMPRODUCT(--(IFERROR(MOD(A881-TOther[Start Date],28),1)=0),--(TOther[Frequency]=$N$1),--(TOther[Start Date]&lt;=A881),--(TOther[End Date Calc]&gt;=A881),TOther[Amount])))</f>
        <v/>
      </c>
      <c r="O881" s="8" t="str" cm="1">
        <f t="array" ref="O881">IF(A881="","",IF(COUNTIF(TOther[Frequency],$O$1)=0,0,SUMPRODUCT(--(IFERROR(MOD(A881-TOther[Start Date],42),1)=0),--(TOther[Frequency]=$O$1),--(TOther[Start Date]&lt;=A881),--(TOther[End Date Calc]&gt;=A881),TOther[Amount])))</f>
        <v/>
      </c>
      <c r="P881" s="8" t="str" cm="1">
        <f t="array" ref="P881">IF(A881="","",IF(COUNTIF(TOther[Frequency],$P$1)=0,0,SUMPRODUCT(--(IFERROR(MOD(A881-TOther[Start Date],56),1)=0),--(TOther[Frequency]=$P$1),--(TOther[Start Date]&lt;=A881),--(TOther[End Date Calc]&gt;=A881),TOther[Amount])))</f>
        <v/>
      </c>
      <c r="Q881" s="8" t="str">
        <f>IF(A881="","",IF(COUNTIF(TOther[Frequency],$Q$1)=0,0,IF(B881="N",SUMIFS(TOther[Amount],TOther[Frequency],$Q$1,TOther[Start Date],"&lt;="&amp;$A881,TOther[End Date Calc],"&gt;="&amp;A881,TOther[Start Day],DAY(A881)),SUMIFS(TOther[Amount],TOther[Frequency],$Q$1,TOther[Start Date],"&lt;="&amp;$A881,TOther[End Date Calc],"&gt;="&amp;A881,TOther[Start Day],"&gt;="&amp;DAY(A881)))))</f>
        <v/>
      </c>
      <c r="R881" s="8" t="str" cm="1">
        <f t="array" ref="R881">IF(A881="","",IF(COUNTIF(TOther[Frequency],R$1)=0,0,SUMPRODUCT(--(TOther[Frequency]=R$1),--(TOther[Start Date]&lt;=A881),--(TOther[End Date Calc]&gt;=A881),IF(B881="N",--(TOther[Start Day]=DAY(A881)),--(TOther[Start Day]&gt;=DAY(A881))),--(IFERROR(MOD(TOther[Start Month]-MONTH(A881)+2,2),1)=0),TOther[Amount])))</f>
        <v/>
      </c>
      <c r="S881" s="8" t="str" cm="1">
        <f t="array" ref="S881">IF(A881="","",IF(COUNTIF(TOther[Frequency],S$1)=0,0,SUMPRODUCT(--(TOther[Frequency]=S$1),--(TOther[Start Date]&lt;=A881),--(TOther[End Date Calc]&gt;=A881),IF(B881="N",--(TOther[Start Day]=DAY(A881)),--(TOther[Start Day]&gt;=DAY(A881))),--(IFERROR(MOD(TOther[Start Month]-MONTH(A881)+3,3),1)=0),TOther[Amount])))</f>
        <v/>
      </c>
      <c r="T881" s="8" t="str" cm="1">
        <f t="array" ref="T881">IF($A881="","",IF(COUNTIF(TOther[Frequency],T$1)=0,0,SUMPRODUCT(--(TOther[Frequency]=T$1),--(TOther[Start Date]&lt;=$A881),--(TOther[End Date Calc]&gt;=$A881),IF($B881="N",--(TOther[Start Day]=DAY($A881)),--(TOther[Start Day]&gt;=DAY($A881))),--(IFERROR(MOD(TOther[Start Month]-MONTH($A881)+4,4),1)=0),TOther[Amount])))</f>
        <v/>
      </c>
      <c r="U881" s="8" t="str" cm="1">
        <f t="array" ref="U881">IF(A881="","",IF(COUNTIF(TOther[Frequency],$U$1)=0,0,SUMPRODUCT(--(TOther[Frequency]=$U$1),--(TOther[Start Date]&lt;=A881),--(TOther[End Date Calc]&gt;=A881),IF(B881="N",--(TOther[Start Day]=DAY(A881)),--(TOther[Start Day]&gt;=DAY(A881))),--(IFERROR(MOD(TOther[Start Month]-MONTH(A881)+6,6),1)=0),TOther[Amount])))</f>
        <v/>
      </c>
      <c r="V881" s="8" t="str" cm="1">
        <f t="array" ref="V881">IF(A881="","",IF(COUNTIF(TOther[Frequency],$V$1)=0,0,SUMPRODUCT(--(TOther[Frequency]=$V$1),--(TOther[Start Date]&lt;=A881),--(TOther[End Date Calc]&gt;=A881),IF(B881="N",--(TOther[Start Day]=DAY(A881)),--(TOther[Start Day]&gt;=DAY(A881))),--(IFERROR(MOD(TOther[Start Month]-MONTH(A881)+12,12),1)=0),TOther[Amount])))</f>
        <v/>
      </c>
      <c r="W881" s="8" t="str">
        <f>IF(A881="","",SUMIFS(TOther[Amount],TOther[Start Date],A881,TOther[Frequency],$W$1))</f>
        <v/>
      </c>
      <c r="X881" s="9" t="str">
        <f t="shared" si="65"/>
        <v/>
      </c>
      <c r="Y881" s="9" t="str">
        <f t="shared" si="69"/>
        <v/>
      </c>
      <c r="Z881" s="8" t="str" cm="1">
        <f t="array" ref="Z881">IF(A881="","",IF(COUNTIF('2) Income'!$D$13:$D$32,"Weekly")=0,0,SUMPRODUCT(--(IFERROR(MOD(A881-'2) Income'!$F$13:$F$32,7),1)=0),--('2) Income'!$D$13:$D$32="Weekly"),--('2) Income'!$F$13:$F$32&lt;=A881),'2) Income'!$E$13:$E$32)))</f>
        <v/>
      </c>
      <c r="AA881" s="8" t="str" cm="1">
        <f t="array" ref="AA881">IF(A881="","",IF(COUNTIF('2) Income'!$D$13:$D$32,"Every Other Week")=0,0,SUMPRODUCT(--(IFERROR(MOD(A881-'2) Income'!$F$13:$F$32,14),1)=0),--('2) Income'!$D$13:$D$32="Every Other Week"),--('2) Income'!$F$13:$F$32&lt;=A881),'2) Income'!$E$13:$E$32)))</f>
        <v/>
      </c>
      <c r="AB881" s="8" t="str">
        <f>IF(A881="","",IF(COUNTIF('2) Income'!$D$13:$D$32,"1st and 15th")=0,0,IF(OR(DAY(A881)=1,DAY(A881)=15),SUMIFS('2) Income'!$E$13:$E$32,'2) Income'!$D$13:$D$32,"1st and 15th",'2) Income'!$F$13:$F$32,"&lt;="&amp;$A881),0)))</f>
        <v/>
      </c>
      <c r="AC881" s="8" t="str">
        <f>IF(A881="","",IF(COUNTIF('2) Income'!$D$13:$D$32,"2nd Wednesday")=0,0,IF(A881=(A881-DAY(A881)+1+2*7-WEEKDAY(A881-DAY(A881)+8-4,1)),SUMIFS('2) Income'!$E$13:$E$32,'2) Income'!$D$13:$D$32,"2nd Wednesday",'2) Income'!$F$13:$F$32,"&lt;="&amp;$A881),0)))</f>
        <v/>
      </c>
      <c r="AD881" s="8" t="str">
        <f>IF(A881="","",IF(COUNTIF('2) Income'!$D$13:$D$32,"3rd Wednesday")=0,0,IF(A881=(A881-DAY(A881)+1+3*7-WEEKDAY(A881-DAY(A881)+8-4,1)),SUMIFS('2) Income'!$E$13:$E$32,'2) Income'!$D$13:$D$32,"3rd Wednesday",'2) Income'!$F$13:$F$32,"&lt;="&amp;$A881),0)))</f>
        <v/>
      </c>
      <c r="AE881" s="8" t="str">
        <f>IF(A881="","",IF(COUNTIF('2) Income'!$D$13:$D$32,"4th Wednesday")=0,0,IF(A881=(A881-DAY(A881)+1+4*7-WEEKDAY(A881-DAY(A881)+8-4,1)),SUMIFS('2) Income'!$E$13:$E$32,'2) Income'!$D$13:$D$32,"4th Wednesday",'2) Income'!$F$13:$F$32,"&lt;="&amp;$A881),0)))</f>
        <v/>
      </c>
      <c r="AF881" s="8" t="str" cm="1">
        <f t="array" ref="AF881">IF(A881="","",IF(COUNTIF('2) Income'!$D$13:$D$32,"Every 4 Weeks")=0,0,SUMPRODUCT(--(IFERROR(MOD(A881-'2) Income'!$F$13:$F$32,28),1)=0),--('2) Income'!$D$13:$D$32="Every 4 Weeks"),--('2) Income'!$F$13:$F$32&lt;=A881),'2) Income'!$E$13:$E$32)))</f>
        <v/>
      </c>
      <c r="AG881" s="8" t="str">
        <f>IF(A881="","",IF(COUNTIF('2) Income'!$D$13:$D$32,"Monthly")=0,0,IF(B881="N",SUMIFS('2) Income'!$E$13:$E$32,'2) Income'!$D$13:$D$32,"monthly",'2) Income'!$F$13:$F$32,"&lt;="&amp;$A881,'2) Income'!$I$13:$I$32,DAY(A881)),SUMIFS('2) Income'!$E$13:$E$32,'2) Income'!$D$13:$D$32,"monthly",'2) Income'!$F$13:$F$32,"&lt;="&amp;$A881,'2) Income'!$I$13:$I$32,"&gt;="&amp;DAY(A881)))))</f>
        <v/>
      </c>
      <c r="AH881" s="8" t="str" cm="1">
        <f t="array" ref="AH881">IF(A881="","",IF(COUNTIF('2) Income'!$D$13:$D$32,"Yearly")=0,0,SUMPRODUCT(--('2) Income'!$D$13:$D$32="Yearly"),--('2) Income'!$F$13:$F$32&lt;=A881),IF(B881="N",--('2) Income'!$I$13:$I$32=DAY(A881)),--('2) Income'!$I$13:$I$32&gt;=DAY(A881))),--(IFERROR(MOD('2) Income'!$H$13:$H$32-MONTH(A881)+12,12),1)=0),'2) Income'!$E$13:$E$32)))</f>
        <v/>
      </c>
      <c r="AI881" s="8" t="str">
        <f>IF(A881="","",IF(COUNTIF('2) Income'!$D$13:$D$32,"one-time")=0,0,SUMIFS('2) Income'!$E$13:$E$32,'2) Income'!$D$13:$D$32,"one-time",'2) Income'!$F$13:$F$32,"="&amp;$A881)))</f>
        <v/>
      </c>
      <c r="AJ881" s="9" t="str">
        <f t="shared" si="66"/>
        <v/>
      </c>
    </row>
    <row r="882" spans="1:36">
      <c r="A882" s="7" t="str">
        <f>IF(A881="","",IF(A881+1&lt;='1) Period'!$E$21,A881+1,""))</f>
        <v/>
      </c>
      <c r="B882" s="7" t="e">
        <f t="shared" si="67"/>
        <v>#VALUE!</v>
      </c>
      <c r="C882" t="e">
        <f t="shared" si="68"/>
        <v>#VALUE!</v>
      </c>
      <c r="D882" s="8" t="str">
        <f>IF(A882="","",IF(TEXT(A882,"dddd")='4) Happy Money'!$E$23,WAllowance,0))</f>
        <v/>
      </c>
      <c r="E882" s="8" t="str">
        <f>IF(A882="","",IF(B882="N",SUMIF(TMonthly[Day of the Month],DAY(A882),TMonthly[Amount]),SUMIF(TMonthly[Day of the Month],"&gt;="&amp;DAY(A882),TMonthly[Amount])))</f>
        <v/>
      </c>
      <c r="F882" s="8" t="str" cm="1">
        <f t="array" ref="F882">IF(A882="","",SUMPRODUCT(--(TYearly[Due Date]&lt;=A882),IF(B882="N",--(TYearly[Day]=DAY(A882)),--(TYearly[Day]&gt;=DAY(A882))),--(IFERROR(MOD(TYearly[Month]-MONTH(A882)+12,12),1)=0),TYearly[Amount]))</f>
        <v/>
      </c>
      <c r="G882" s="8" t="str">
        <f>IF(A882="","",SUMIF(TOneTime[Due Date],A882,TOneTime[Amount]))</f>
        <v/>
      </c>
      <c r="H882" s="8" t="str" cm="1">
        <f t="array" ref="H882">IF(A882="","",IF(COUNTIF(TOther[Frequency],$H$1)=0,0,SUMPRODUCT(--(IFERROR(MOD(A882-TOther[Start Date],7),1)=0),--(TOther[Frequency]=$H$1),--(TOther[Start Date]&lt;=A882),--(TOther[End Date Calc]&gt;=A882),TOther[Amount])))</f>
        <v/>
      </c>
      <c r="I882" s="8" t="str" cm="1">
        <f t="array" ref="I882">IF(A882="","",IF(COUNTIF(TOther[Frequency],$I$1)=0,0,SUMPRODUCT(--(IFERROR(MOD(A882-TOther[Start Date],14),1)=0),--(TOther[Frequency]=$I$1),--(TOther[Start Date]&lt;=A882),--(TOther[End Date Calc]&gt;=A882),TOther[Amount])))</f>
        <v/>
      </c>
      <c r="J882" s="8" t="str">
        <f>IF(A882="","",IF(COUNTIF(TOther[Frequency],$J$1)=0,0,IF(OR(DAY(A882)=1,DAY(A882)=15),SUMIFS(TOther[Amount],TOther[Frequency],$J$1,TOther[Start Date],"&lt;="&amp;$A882,TOther[End Date Calc],"&gt;="&amp;A882),0)))</f>
        <v/>
      </c>
      <c r="K882" s="8" t="str">
        <f>IF(A882="","",IF(COUNTIF(TOther[Frequency],$K$1)=0,0,IF(A882=(A882-DAY(A882)+1+2*7-WEEKDAY(A882-DAY(A882)+8-4,1)),SUMIFS(TOther[Amount],TOther[Frequency],$K$1,TOther[Start Date],"&lt;="&amp;$A882,TOther[End Date Calc],"&gt;="&amp;A882),0)))</f>
        <v/>
      </c>
      <c r="L882" s="8" t="str">
        <f>IF(A882="","",IF(COUNTIF(TOther[Frequency],$L$1)=0,0,IF(A882=(A882-DAY(A882)+1+3*7-WEEKDAY(A882-DAY(A882)+8-4,1)),SUMIFS(TOther[Amount],TOther[Frequency],$L$1,TOther[Start Date],"&lt;="&amp;$A882,TOther[End Date Calc],"&gt;="&amp;A882),0)))</f>
        <v/>
      </c>
      <c r="M882" s="8" t="str">
        <f>IF(A882="","",IF(COUNTIF(TOther[Frequency],$M$1)=0,0,IF(A882=(A882-DAY(A882)+1+4*7-WEEKDAY(A882-DAY(A882)+8-4,1)),SUMIFS(TOther[Amount],TOther[Frequency],$M$1,TOther[Start Date],"&lt;="&amp;$A882,TOther[End Date Calc],"&gt;="&amp;A882),0)))</f>
        <v/>
      </c>
      <c r="N882" s="8" t="str" cm="1">
        <f t="array" ref="N882">IF(A882="","",IF(COUNTIF(TOther[Frequency],$N$1)=0,0,SUMPRODUCT(--(IFERROR(MOD(A882-TOther[Start Date],28),1)=0),--(TOther[Frequency]=$N$1),--(TOther[Start Date]&lt;=A882),--(TOther[End Date Calc]&gt;=A882),TOther[Amount])))</f>
        <v/>
      </c>
      <c r="O882" s="8" t="str" cm="1">
        <f t="array" ref="O882">IF(A882="","",IF(COUNTIF(TOther[Frequency],$O$1)=0,0,SUMPRODUCT(--(IFERROR(MOD(A882-TOther[Start Date],42),1)=0),--(TOther[Frequency]=$O$1),--(TOther[Start Date]&lt;=A882),--(TOther[End Date Calc]&gt;=A882),TOther[Amount])))</f>
        <v/>
      </c>
      <c r="P882" s="8" t="str" cm="1">
        <f t="array" ref="P882">IF(A882="","",IF(COUNTIF(TOther[Frequency],$P$1)=0,0,SUMPRODUCT(--(IFERROR(MOD(A882-TOther[Start Date],56),1)=0),--(TOther[Frequency]=$P$1),--(TOther[Start Date]&lt;=A882),--(TOther[End Date Calc]&gt;=A882),TOther[Amount])))</f>
        <v/>
      </c>
      <c r="Q882" s="8" t="str">
        <f>IF(A882="","",IF(COUNTIF(TOther[Frequency],$Q$1)=0,0,IF(B882="N",SUMIFS(TOther[Amount],TOther[Frequency],$Q$1,TOther[Start Date],"&lt;="&amp;$A882,TOther[End Date Calc],"&gt;="&amp;A882,TOther[Start Day],DAY(A882)),SUMIFS(TOther[Amount],TOther[Frequency],$Q$1,TOther[Start Date],"&lt;="&amp;$A882,TOther[End Date Calc],"&gt;="&amp;A882,TOther[Start Day],"&gt;="&amp;DAY(A882)))))</f>
        <v/>
      </c>
      <c r="R882" s="8" t="str" cm="1">
        <f t="array" ref="R882">IF(A882="","",IF(COUNTIF(TOther[Frequency],R$1)=0,0,SUMPRODUCT(--(TOther[Frequency]=R$1),--(TOther[Start Date]&lt;=A882),--(TOther[End Date Calc]&gt;=A882),IF(B882="N",--(TOther[Start Day]=DAY(A882)),--(TOther[Start Day]&gt;=DAY(A882))),--(IFERROR(MOD(TOther[Start Month]-MONTH(A882)+2,2),1)=0),TOther[Amount])))</f>
        <v/>
      </c>
      <c r="S882" s="8" t="str" cm="1">
        <f t="array" ref="S882">IF(A882="","",IF(COUNTIF(TOther[Frequency],S$1)=0,0,SUMPRODUCT(--(TOther[Frequency]=S$1),--(TOther[Start Date]&lt;=A882),--(TOther[End Date Calc]&gt;=A882),IF(B882="N",--(TOther[Start Day]=DAY(A882)),--(TOther[Start Day]&gt;=DAY(A882))),--(IFERROR(MOD(TOther[Start Month]-MONTH(A882)+3,3),1)=0),TOther[Amount])))</f>
        <v/>
      </c>
      <c r="T882" s="8" t="str" cm="1">
        <f t="array" ref="T882">IF($A882="","",IF(COUNTIF(TOther[Frequency],T$1)=0,0,SUMPRODUCT(--(TOther[Frequency]=T$1),--(TOther[Start Date]&lt;=$A882),--(TOther[End Date Calc]&gt;=$A882),IF($B882="N",--(TOther[Start Day]=DAY($A882)),--(TOther[Start Day]&gt;=DAY($A882))),--(IFERROR(MOD(TOther[Start Month]-MONTH($A882)+4,4),1)=0),TOther[Amount])))</f>
        <v/>
      </c>
      <c r="U882" s="8" t="str" cm="1">
        <f t="array" ref="U882">IF(A882="","",IF(COUNTIF(TOther[Frequency],$U$1)=0,0,SUMPRODUCT(--(TOther[Frequency]=$U$1),--(TOther[Start Date]&lt;=A882),--(TOther[End Date Calc]&gt;=A882),IF(B882="N",--(TOther[Start Day]=DAY(A882)),--(TOther[Start Day]&gt;=DAY(A882))),--(IFERROR(MOD(TOther[Start Month]-MONTH(A882)+6,6),1)=0),TOther[Amount])))</f>
        <v/>
      </c>
      <c r="V882" s="8" t="str" cm="1">
        <f t="array" ref="V882">IF(A882="","",IF(COUNTIF(TOther[Frequency],$V$1)=0,0,SUMPRODUCT(--(TOther[Frequency]=$V$1),--(TOther[Start Date]&lt;=A882),--(TOther[End Date Calc]&gt;=A882),IF(B882="N",--(TOther[Start Day]=DAY(A882)),--(TOther[Start Day]&gt;=DAY(A882))),--(IFERROR(MOD(TOther[Start Month]-MONTH(A882)+12,12),1)=0),TOther[Amount])))</f>
        <v/>
      </c>
      <c r="W882" s="8" t="str">
        <f>IF(A882="","",SUMIFS(TOther[Amount],TOther[Start Date],A882,TOther[Frequency],$W$1))</f>
        <v/>
      </c>
      <c r="X882" s="9" t="str">
        <f t="shared" si="65"/>
        <v/>
      </c>
      <c r="Y882" s="9" t="str">
        <f t="shared" si="69"/>
        <v/>
      </c>
      <c r="Z882" s="8" t="str" cm="1">
        <f t="array" ref="Z882">IF(A882="","",IF(COUNTIF('2) Income'!$D$13:$D$32,"Weekly")=0,0,SUMPRODUCT(--(IFERROR(MOD(A882-'2) Income'!$F$13:$F$32,7),1)=0),--('2) Income'!$D$13:$D$32="Weekly"),--('2) Income'!$F$13:$F$32&lt;=A882),'2) Income'!$E$13:$E$32)))</f>
        <v/>
      </c>
      <c r="AA882" s="8" t="str" cm="1">
        <f t="array" ref="AA882">IF(A882="","",IF(COUNTIF('2) Income'!$D$13:$D$32,"Every Other Week")=0,0,SUMPRODUCT(--(IFERROR(MOD(A882-'2) Income'!$F$13:$F$32,14),1)=0),--('2) Income'!$D$13:$D$32="Every Other Week"),--('2) Income'!$F$13:$F$32&lt;=A882),'2) Income'!$E$13:$E$32)))</f>
        <v/>
      </c>
      <c r="AB882" s="8" t="str">
        <f>IF(A882="","",IF(COUNTIF('2) Income'!$D$13:$D$32,"1st and 15th")=0,0,IF(OR(DAY(A882)=1,DAY(A882)=15),SUMIFS('2) Income'!$E$13:$E$32,'2) Income'!$D$13:$D$32,"1st and 15th",'2) Income'!$F$13:$F$32,"&lt;="&amp;$A882),0)))</f>
        <v/>
      </c>
      <c r="AC882" s="8" t="str">
        <f>IF(A882="","",IF(COUNTIF('2) Income'!$D$13:$D$32,"2nd Wednesday")=0,0,IF(A882=(A882-DAY(A882)+1+2*7-WEEKDAY(A882-DAY(A882)+8-4,1)),SUMIFS('2) Income'!$E$13:$E$32,'2) Income'!$D$13:$D$32,"2nd Wednesday",'2) Income'!$F$13:$F$32,"&lt;="&amp;$A882),0)))</f>
        <v/>
      </c>
      <c r="AD882" s="8" t="str">
        <f>IF(A882="","",IF(COUNTIF('2) Income'!$D$13:$D$32,"3rd Wednesday")=0,0,IF(A882=(A882-DAY(A882)+1+3*7-WEEKDAY(A882-DAY(A882)+8-4,1)),SUMIFS('2) Income'!$E$13:$E$32,'2) Income'!$D$13:$D$32,"3rd Wednesday",'2) Income'!$F$13:$F$32,"&lt;="&amp;$A882),0)))</f>
        <v/>
      </c>
      <c r="AE882" s="8" t="str">
        <f>IF(A882="","",IF(COUNTIF('2) Income'!$D$13:$D$32,"4th Wednesday")=0,0,IF(A882=(A882-DAY(A882)+1+4*7-WEEKDAY(A882-DAY(A882)+8-4,1)),SUMIFS('2) Income'!$E$13:$E$32,'2) Income'!$D$13:$D$32,"4th Wednesday",'2) Income'!$F$13:$F$32,"&lt;="&amp;$A882),0)))</f>
        <v/>
      </c>
      <c r="AF882" s="8" t="str" cm="1">
        <f t="array" ref="AF882">IF(A882="","",IF(COUNTIF('2) Income'!$D$13:$D$32,"Every 4 Weeks")=0,0,SUMPRODUCT(--(IFERROR(MOD(A882-'2) Income'!$F$13:$F$32,28),1)=0),--('2) Income'!$D$13:$D$32="Every 4 Weeks"),--('2) Income'!$F$13:$F$32&lt;=A882),'2) Income'!$E$13:$E$32)))</f>
        <v/>
      </c>
      <c r="AG882" s="8" t="str">
        <f>IF(A882="","",IF(COUNTIF('2) Income'!$D$13:$D$32,"Monthly")=0,0,IF(B882="N",SUMIFS('2) Income'!$E$13:$E$32,'2) Income'!$D$13:$D$32,"monthly",'2) Income'!$F$13:$F$32,"&lt;="&amp;$A882,'2) Income'!$I$13:$I$32,DAY(A882)),SUMIFS('2) Income'!$E$13:$E$32,'2) Income'!$D$13:$D$32,"monthly",'2) Income'!$F$13:$F$32,"&lt;="&amp;$A882,'2) Income'!$I$13:$I$32,"&gt;="&amp;DAY(A882)))))</f>
        <v/>
      </c>
      <c r="AH882" s="8" t="str" cm="1">
        <f t="array" ref="AH882">IF(A882="","",IF(COUNTIF('2) Income'!$D$13:$D$32,"Yearly")=0,0,SUMPRODUCT(--('2) Income'!$D$13:$D$32="Yearly"),--('2) Income'!$F$13:$F$32&lt;=A882),IF(B882="N",--('2) Income'!$I$13:$I$32=DAY(A882)),--('2) Income'!$I$13:$I$32&gt;=DAY(A882))),--(IFERROR(MOD('2) Income'!$H$13:$H$32-MONTH(A882)+12,12),1)=0),'2) Income'!$E$13:$E$32)))</f>
        <v/>
      </c>
      <c r="AI882" s="8" t="str">
        <f>IF(A882="","",IF(COUNTIF('2) Income'!$D$13:$D$32,"one-time")=0,0,SUMIFS('2) Income'!$E$13:$E$32,'2) Income'!$D$13:$D$32,"one-time",'2) Income'!$F$13:$F$32,"="&amp;$A882)))</f>
        <v/>
      </c>
      <c r="AJ882" s="9" t="str">
        <f t="shared" si="66"/>
        <v/>
      </c>
    </row>
    <row r="883" spans="1:36">
      <c r="A883" s="7" t="str">
        <f>IF(A882="","",IF(A882+1&lt;='1) Period'!$E$21,A882+1,""))</f>
        <v/>
      </c>
      <c r="B883" s="7" t="e">
        <f t="shared" si="67"/>
        <v>#VALUE!</v>
      </c>
      <c r="C883" t="e">
        <f t="shared" si="68"/>
        <v>#VALUE!</v>
      </c>
      <c r="D883" s="8" t="str">
        <f>IF(A883="","",IF(TEXT(A883,"dddd")='4) Happy Money'!$E$23,WAllowance,0))</f>
        <v/>
      </c>
      <c r="E883" s="8" t="str">
        <f>IF(A883="","",IF(B883="N",SUMIF(TMonthly[Day of the Month],DAY(A883),TMonthly[Amount]),SUMIF(TMonthly[Day of the Month],"&gt;="&amp;DAY(A883),TMonthly[Amount])))</f>
        <v/>
      </c>
      <c r="F883" s="8" t="str" cm="1">
        <f t="array" ref="F883">IF(A883="","",SUMPRODUCT(--(TYearly[Due Date]&lt;=A883),IF(B883="N",--(TYearly[Day]=DAY(A883)),--(TYearly[Day]&gt;=DAY(A883))),--(IFERROR(MOD(TYearly[Month]-MONTH(A883)+12,12),1)=0),TYearly[Amount]))</f>
        <v/>
      </c>
      <c r="G883" s="8" t="str">
        <f>IF(A883="","",SUMIF(TOneTime[Due Date],A883,TOneTime[Amount]))</f>
        <v/>
      </c>
      <c r="H883" s="8" t="str" cm="1">
        <f t="array" ref="H883">IF(A883="","",IF(COUNTIF(TOther[Frequency],$H$1)=0,0,SUMPRODUCT(--(IFERROR(MOD(A883-TOther[Start Date],7),1)=0),--(TOther[Frequency]=$H$1),--(TOther[Start Date]&lt;=A883),--(TOther[End Date Calc]&gt;=A883),TOther[Amount])))</f>
        <v/>
      </c>
      <c r="I883" s="8" t="str" cm="1">
        <f t="array" ref="I883">IF(A883="","",IF(COUNTIF(TOther[Frequency],$I$1)=0,0,SUMPRODUCT(--(IFERROR(MOD(A883-TOther[Start Date],14),1)=0),--(TOther[Frequency]=$I$1),--(TOther[Start Date]&lt;=A883),--(TOther[End Date Calc]&gt;=A883),TOther[Amount])))</f>
        <v/>
      </c>
      <c r="J883" s="8" t="str">
        <f>IF(A883="","",IF(COUNTIF(TOther[Frequency],$J$1)=0,0,IF(OR(DAY(A883)=1,DAY(A883)=15),SUMIFS(TOther[Amount],TOther[Frequency],$J$1,TOther[Start Date],"&lt;="&amp;$A883,TOther[End Date Calc],"&gt;="&amp;A883),0)))</f>
        <v/>
      </c>
      <c r="K883" s="8" t="str">
        <f>IF(A883="","",IF(COUNTIF(TOther[Frequency],$K$1)=0,0,IF(A883=(A883-DAY(A883)+1+2*7-WEEKDAY(A883-DAY(A883)+8-4,1)),SUMIFS(TOther[Amount],TOther[Frequency],$K$1,TOther[Start Date],"&lt;="&amp;$A883,TOther[End Date Calc],"&gt;="&amp;A883),0)))</f>
        <v/>
      </c>
      <c r="L883" s="8" t="str">
        <f>IF(A883="","",IF(COUNTIF(TOther[Frequency],$L$1)=0,0,IF(A883=(A883-DAY(A883)+1+3*7-WEEKDAY(A883-DAY(A883)+8-4,1)),SUMIFS(TOther[Amount],TOther[Frequency],$L$1,TOther[Start Date],"&lt;="&amp;$A883,TOther[End Date Calc],"&gt;="&amp;A883),0)))</f>
        <v/>
      </c>
      <c r="M883" s="8" t="str">
        <f>IF(A883="","",IF(COUNTIF(TOther[Frequency],$M$1)=0,0,IF(A883=(A883-DAY(A883)+1+4*7-WEEKDAY(A883-DAY(A883)+8-4,1)),SUMIFS(TOther[Amount],TOther[Frequency],$M$1,TOther[Start Date],"&lt;="&amp;$A883,TOther[End Date Calc],"&gt;="&amp;A883),0)))</f>
        <v/>
      </c>
      <c r="N883" s="8" t="str" cm="1">
        <f t="array" ref="N883">IF(A883="","",IF(COUNTIF(TOther[Frequency],$N$1)=0,0,SUMPRODUCT(--(IFERROR(MOD(A883-TOther[Start Date],28),1)=0),--(TOther[Frequency]=$N$1),--(TOther[Start Date]&lt;=A883),--(TOther[End Date Calc]&gt;=A883),TOther[Amount])))</f>
        <v/>
      </c>
      <c r="O883" s="8" t="str" cm="1">
        <f t="array" ref="O883">IF(A883="","",IF(COUNTIF(TOther[Frequency],$O$1)=0,0,SUMPRODUCT(--(IFERROR(MOD(A883-TOther[Start Date],42),1)=0),--(TOther[Frequency]=$O$1),--(TOther[Start Date]&lt;=A883),--(TOther[End Date Calc]&gt;=A883),TOther[Amount])))</f>
        <v/>
      </c>
      <c r="P883" s="8" t="str" cm="1">
        <f t="array" ref="P883">IF(A883="","",IF(COUNTIF(TOther[Frequency],$P$1)=0,0,SUMPRODUCT(--(IFERROR(MOD(A883-TOther[Start Date],56),1)=0),--(TOther[Frequency]=$P$1),--(TOther[Start Date]&lt;=A883),--(TOther[End Date Calc]&gt;=A883),TOther[Amount])))</f>
        <v/>
      </c>
      <c r="Q883" s="8" t="str">
        <f>IF(A883="","",IF(COUNTIF(TOther[Frequency],$Q$1)=0,0,IF(B883="N",SUMIFS(TOther[Amount],TOther[Frequency],$Q$1,TOther[Start Date],"&lt;="&amp;$A883,TOther[End Date Calc],"&gt;="&amp;A883,TOther[Start Day],DAY(A883)),SUMIFS(TOther[Amount],TOther[Frequency],$Q$1,TOther[Start Date],"&lt;="&amp;$A883,TOther[End Date Calc],"&gt;="&amp;A883,TOther[Start Day],"&gt;="&amp;DAY(A883)))))</f>
        <v/>
      </c>
      <c r="R883" s="8" t="str" cm="1">
        <f t="array" ref="R883">IF(A883="","",IF(COUNTIF(TOther[Frequency],R$1)=0,0,SUMPRODUCT(--(TOther[Frequency]=R$1),--(TOther[Start Date]&lt;=A883),--(TOther[End Date Calc]&gt;=A883),IF(B883="N",--(TOther[Start Day]=DAY(A883)),--(TOther[Start Day]&gt;=DAY(A883))),--(IFERROR(MOD(TOther[Start Month]-MONTH(A883)+2,2),1)=0),TOther[Amount])))</f>
        <v/>
      </c>
      <c r="S883" s="8" t="str" cm="1">
        <f t="array" ref="S883">IF(A883="","",IF(COUNTIF(TOther[Frequency],S$1)=0,0,SUMPRODUCT(--(TOther[Frequency]=S$1),--(TOther[Start Date]&lt;=A883),--(TOther[End Date Calc]&gt;=A883),IF(B883="N",--(TOther[Start Day]=DAY(A883)),--(TOther[Start Day]&gt;=DAY(A883))),--(IFERROR(MOD(TOther[Start Month]-MONTH(A883)+3,3),1)=0),TOther[Amount])))</f>
        <v/>
      </c>
      <c r="T883" s="8" t="str" cm="1">
        <f t="array" ref="T883">IF($A883="","",IF(COUNTIF(TOther[Frequency],T$1)=0,0,SUMPRODUCT(--(TOther[Frequency]=T$1),--(TOther[Start Date]&lt;=$A883),--(TOther[End Date Calc]&gt;=$A883),IF($B883="N",--(TOther[Start Day]=DAY($A883)),--(TOther[Start Day]&gt;=DAY($A883))),--(IFERROR(MOD(TOther[Start Month]-MONTH($A883)+4,4),1)=0),TOther[Amount])))</f>
        <v/>
      </c>
      <c r="U883" s="8" t="str" cm="1">
        <f t="array" ref="U883">IF(A883="","",IF(COUNTIF(TOther[Frequency],$U$1)=0,0,SUMPRODUCT(--(TOther[Frequency]=$U$1),--(TOther[Start Date]&lt;=A883),--(TOther[End Date Calc]&gt;=A883),IF(B883="N",--(TOther[Start Day]=DAY(A883)),--(TOther[Start Day]&gt;=DAY(A883))),--(IFERROR(MOD(TOther[Start Month]-MONTH(A883)+6,6),1)=0),TOther[Amount])))</f>
        <v/>
      </c>
      <c r="V883" s="8" t="str" cm="1">
        <f t="array" ref="V883">IF(A883="","",IF(COUNTIF(TOther[Frequency],$V$1)=0,0,SUMPRODUCT(--(TOther[Frequency]=$V$1),--(TOther[Start Date]&lt;=A883),--(TOther[End Date Calc]&gt;=A883),IF(B883="N",--(TOther[Start Day]=DAY(A883)),--(TOther[Start Day]&gt;=DAY(A883))),--(IFERROR(MOD(TOther[Start Month]-MONTH(A883)+12,12),1)=0),TOther[Amount])))</f>
        <v/>
      </c>
      <c r="W883" s="8" t="str">
        <f>IF(A883="","",SUMIFS(TOther[Amount],TOther[Start Date],A883,TOther[Frequency],$W$1))</f>
        <v/>
      </c>
      <c r="X883" s="9" t="str">
        <f t="shared" si="65"/>
        <v/>
      </c>
      <c r="Y883" s="9" t="str">
        <f t="shared" si="69"/>
        <v/>
      </c>
      <c r="Z883" s="8" t="str" cm="1">
        <f t="array" ref="Z883">IF(A883="","",IF(COUNTIF('2) Income'!$D$13:$D$32,"Weekly")=0,0,SUMPRODUCT(--(IFERROR(MOD(A883-'2) Income'!$F$13:$F$32,7),1)=0),--('2) Income'!$D$13:$D$32="Weekly"),--('2) Income'!$F$13:$F$32&lt;=A883),'2) Income'!$E$13:$E$32)))</f>
        <v/>
      </c>
      <c r="AA883" s="8" t="str" cm="1">
        <f t="array" ref="AA883">IF(A883="","",IF(COUNTIF('2) Income'!$D$13:$D$32,"Every Other Week")=0,0,SUMPRODUCT(--(IFERROR(MOD(A883-'2) Income'!$F$13:$F$32,14),1)=0),--('2) Income'!$D$13:$D$32="Every Other Week"),--('2) Income'!$F$13:$F$32&lt;=A883),'2) Income'!$E$13:$E$32)))</f>
        <v/>
      </c>
      <c r="AB883" s="8" t="str">
        <f>IF(A883="","",IF(COUNTIF('2) Income'!$D$13:$D$32,"1st and 15th")=0,0,IF(OR(DAY(A883)=1,DAY(A883)=15),SUMIFS('2) Income'!$E$13:$E$32,'2) Income'!$D$13:$D$32,"1st and 15th",'2) Income'!$F$13:$F$32,"&lt;="&amp;$A883),0)))</f>
        <v/>
      </c>
      <c r="AC883" s="8" t="str">
        <f>IF(A883="","",IF(COUNTIF('2) Income'!$D$13:$D$32,"2nd Wednesday")=0,0,IF(A883=(A883-DAY(A883)+1+2*7-WEEKDAY(A883-DAY(A883)+8-4,1)),SUMIFS('2) Income'!$E$13:$E$32,'2) Income'!$D$13:$D$32,"2nd Wednesday",'2) Income'!$F$13:$F$32,"&lt;="&amp;$A883),0)))</f>
        <v/>
      </c>
      <c r="AD883" s="8" t="str">
        <f>IF(A883="","",IF(COUNTIF('2) Income'!$D$13:$D$32,"3rd Wednesday")=0,0,IF(A883=(A883-DAY(A883)+1+3*7-WEEKDAY(A883-DAY(A883)+8-4,1)),SUMIFS('2) Income'!$E$13:$E$32,'2) Income'!$D$13:$D$32,"3rd Wednesday",'2) Income'!$F$13:$F$32,"&lt;="&amp;$A883),0)))</f>
        <v/>
      </c>
      <c r="AE883" s="8" t="str">
        <f>IF(A883="","",IF(COUNTIF('2) Income'!$D$13:$D$32,"4th Wednesday")=0,0,IF(A883=(A883-DAY(A883)+1+4*7-WEEKDAY(A883-DAY(A883)+8-4,1)),SUMIFS('2) Income'!$E$13:$E$32,'2) Income'!$D$13:$D$32,"4th Wednesday",'2) Income'!$F$13:$F$32,"&lt;="&amp;$A883),0)))</f>
        <v/>
      </c>
      <c r="AF883" s="8" t="str" cm="1">
        <f t="array" ref="AF883">IF(A883="","",IF(COUNTIF('2) Income'!$D$13:$D$32,"Every 4 Weeks")=0,0,SUMPRODUCT(--(IFERROR(MOD(A883-'2) Income'!$F$13:$F$32,28),1)=0),--('2) Income'!$D$13:$D$32="Every 4 Weeks"),--('2) Income'!$F$13:$F$32&lt;=A883),'2) Income'!$E$13:$E$32)))</f>
        <v/>
      </c>
      <c r="AG883" s="8" t="str">
        <f>IF(A883="","",IF(COUNTIF('2) Income'!$D$13:$D$32,"Monthly")=0,0,IF(B883="N",SUMIFS('2) Income'!$E$13:$E$32,'2) Income'!$D$13:$D$32,"monthly",'2) Income'!$F$13:$F$32,"&lt;="&amp;$A883,'2) Income'!$I$13:$I$32,DAY(A883)),SUMIFS('2) Income'!$E$13:$E$32,'2) Income'!$D$13:$D$32,"monthly",'2) Income'!$F$13:$F$32,"&lt;="&amp;$A883,'2) Income'!$I$13:$I$32,"&gt;="&amp;DAY(A883)))))</f>
        <v/>
      </c>
      <c r="AH883" s="8" t="str" cm="1">
        <f t="array" ref="AH883">IF(A883="","",IF(COUNTIF('2) Income'!$D$13:$D$32,"Yearly")=0,0,SUMPRODUCT(--('2) Income'!$D$13:$D$32="Yearly"),--('2) Income'!$F$13:$F$32&lt;=A883),IF(B883="N",--('2) Income'!$I$13:$I$32=DAY(A883)),--('2) Income'!$I$13:$I$32&gt;=DAY(A883))),--(IFERROR(MOD('2) Income'!$H$13:$H$32-MONTH(A883)+12,12),1)=0),'2) Income'!$E$13:$E$32)))</f>
        <v/>
      </c>
      <c r="AI883" s="8" t="str">
        <f>IF(A883="","",IF(COUNTIF('2) Income'!$D$13:$D$32,"one-time")=0,0,SUMIFS('2) Income'!$E$13:$E$32,'2) Income'!$D$13:$D$32,"one-time",'2) Income'!$F$13:$F$32,"="&amp;$A883)))</f>
        <v/>
      </c>
      <c r="AJ883" s="9" t="str">
        <f t="shared" si="66"/>
        <v/>
      </c>
    </row>
    <row r="884" spans="1:36">
      <c r="A884" s="7" t="str">
        <f>IF(A883="","",IF(A883+1&lt;='1) Period'!$E$21,A883+1,""))</f>
        <v/>
      </c>
      <c r="B884" s="7" t="e">
        <f t="shared" si="67"/>
        <v>#VALUE!</v>
      </c>
      <c r="C884" t="e">
        <f t="shared" si="68"/>
        <v>#VALUE!</v>
      </c>
      <c r="D884" s="8" t="str">
        <f>IF(A884="","",IF(TEXT(A884,"dddd")='4) Happy Money'!$E$23,WAllowance,0))</f>
        <v/>
      </c>
      <c r="E884" s="8" t="str">
        <f>IF(A884="","",IF(B884="N",SUMIF(TMonthly[Day of the Month],DAY(A884),TMonthly[Amount]),SUMIF(TMonthly[Day of the Month],"&gt;="&amp;DAY(A884),TMonthly[Amount])))</f>
        <v/>
      </c>
      <c r="F884" s="8" t="str" cm="1">
        <f t="array" ref="F884">IF(A884="","",SUMPRODUCT(--(TYearly[Due Date]&lt;=A884),IF(B884="N",--(TYearly[Day]=DAY(A884)),--(TYearly[Day]&gt;=DAY(A884))),--(IFERROR(MOD(TYearly[Month]-MONTH(A884)+12,12),1)=0),TYearly[Amount]))</f>
        <v/>
      </c>
      <c r="G884" s="8" t="str">
        <f>IF(A884="","",SUMIF(TOneTime[Due Date],A884,TOneTime[Amount]))</f>
        <v/>
      </c>
      <c r="H884" s="8" t="str" cm="1">
        <f t="array" ref="H884">IF(A884="","",IF(COUNTIF(TOther[Frequency],$H$1)=0,0,SUMPRODUCT(--(IFERROR(MOD(A884-TOther[Start Date],7),1)=0),--(TOther[Frequency]=$H$1),--(TOther[Start Date]&lt;=A884),--(TOther[End Date Calc]&gt;=A884),TOther[Amount])))</f>
        <v/>
      </c>
      <c r="I884" s="8" t="str" cm="1">
        <f t="array" ref="I884">IF(A884="","",IF(COUNTIF(TOther[Frequency],$I$1)=0,0,SUMPRODUCT(--(IFERROR(MOD(A884-TOther[Start Date],14),1)=0),--(TOther[Frequency]=$I$1),--(TOther[Start Date]&lt;=A884),--(TOther[End Date Calc]&gt;=A884),TOther[Amount])))</f>
        <v/>
      </c>
      <c r="J884" s="8" t="str">
        <f>IF(A884="","",IF(COUNTIF(TOther[Frequency],$J$1)=0,0,IF(OR(DAY(A884)=1,DAY(A884)=15),SUMIFS(TOther[Amount],TOther[Frequency],$J$1,TOther[Start Date],"&lt;="&amp;$A884,TOther[End Date Calc],"&gt;="&amp;A884),0)))</f>
        <v/>
      </c>
      <c r="K884" s="8" t="str">
        <f>IF(A884="","",IF(COUNTIF(TOther[Frequency],$K$1)=0,0,IF(A884=(A884-DAY(A884)+1+2*7-WEEKDAY(A884-DAY(A884)+8-4,1)),SUMIFS(TOther[Amount],TOther[Frequency],$K$1,TOther[Start Date],"&lt;="&amp;$A884,TOther[End Date Calc],"&gt;="&amp;A884),0)))</f>
        <v/>
      </c>
      <c r="L884" s="8" t="str">
        <f>IF(A884="","",IF(COUNTIF(TOther[Frequency],$L$1)=0,0,IF(A884=(A884-DAY(A884)+1+3*7-WEEKDAY(A884-DAY(A884)+8-4,1)),SUMIFS(TOther[Amount],TOther[Frequency],$L$1,TOther[Start Date],"&lt;="&amp;$A884,TOther[End Date Calc],"&gt;="&amp;A884),0)))</f>
        <v/>
      </c>
      <c r="M884" s="8" t="str">
        <f>IF(A884="","",IF(COUNTIF(TOther[Frequency],$M$1)=0,0,IF(A884=(A884-DAY(A884)+1+4*7-WEEKDAY(A884-DAY(A884)+8-4,1)),SUMIFS(TOther[Amount],TOther[Frequency],$M$1,TOther[Start Date],"&lt;="&amp;$A884,TOther[End Date Calc],"&gt;="&amp;A884),0)))</f>
        <v/>
      </c>
      <c r="N884" s="8" t="str" cm="1">
        <f t="array" ref="N884">IF(A884="","",IF(COUNTIF(TOther[Frequency],$N$1)=0,0,SUMPRODUCT(--(IFERROR(MOD(A884-TOther[Start Date],28),1)=0),--(TOther[Frequency]=$N$1),--(TOther[Start Date]&lt;=A884),--(TOther[End Date Calc]&gt;=A884),TOther[Amount])))</f>
        <v/>
      </c>
      <c r="O884" s="8" t="str" cm="1">
        <f t="array" ref="O884">IF(A884="","",IF(COUNTIF(TOther[Frequency],$O$1)=0,0,SUMPRODUCT(--(IFERROR(MOD(A884-TOther[Start Date],42),1)=0),--(TOther[Frequency]=$O$1),--(TOther[Start Date]&lt;=A884),--(TOther[End Date Calc]&gt;=A884),TOther[Amount])))</f>
        <v/>
      </c>
      <c r="P884" s="8" t="str" cm="1">
        <f t="array" ref="P884">IF(A884="","",IF(COUNTIF(TOther[Frequency],$P$1)=0,0,SUMPRODUCT(--(IFERROR(MOD(A884-TOther[Start Date],56),1)=0),--(TOther[Frequency]=$P$1),--(TOther[Start Date]&lt;=A884),--(TOther[End Date Calc]&gt;=A884),TOther[Amount])))</f>
        <v/>
      </c>
      <c r="Q884" s="8" t="str">
        <f>IF(A884="","",IF(COUNTIF(TOther[Frequency],$Q$1)=0,0,IF(B884="N",SUMIFS(TOther[Amount],TOther[Frequency],$Q$1,TOther[Start Date],"&lt;="&amp;$A884,TOther[End Date Calc],"&gt;="&amp;A884,TOther[Start Day],DAY(A884)),SUMIFS(TOther[Amount],TOther[Frequency],$Q$1,TOther[Start Date],"&lt;="&amp;$A884,TOther[End Date Calc],"&gt;="&amp;A884,TOther[Start Day],"&gt;="&amp;DAY(A884)))))</f>
        <v/>
      </c>
      <c r="R884" s="8" t="str" cm="1">
        <f t="array" ref="R884">IF(A884="","",IF(COUNTIF(TOther[Frequency],R$1)=0,0,SUMPRODUCT(--(TOther[Frequency]=R$1),--(TOther[Start Date]&lt;=A884),--(TOther[End Date Calc]&gt;=A884),IF(B884="N",--(TOther[Start Day]=DAY(A884)),--(TOther[Start Day]&gt;=DAY(A884))),--(IFERROR(MOD(TOther[Start Month]-MONTH(A884)+2,2),1)=0),TOther[Amount])))</f>
        <v/>
      </c>
      <c r="S884" s="8" t="str" cm="1">
        <f t="array" ref="S884">IF(A884="","",IF(COUNTIF(TOther[Frequency],S$1)=0,0,SUMPRODUCT(--(TOther[Frequency]=S$1),--(TOther[Start Date]&lt;=A884),--(TOther[End Date Calc]&gt;=A884),IF(B884="N",--(TOther[Start Day]=DAY(A884)),--(TOther[Start Day]&gt;=DAY(A884))),--(IFERROR(MOD(TOther[Start Month]-MONTH(A884)+3,3),1)=0),TOther[Amount])))</f>
        <v/>
      </c>
      <c r="T884" s="8" t="str" cm="1">
        <f t="array" ref="T884">IF($A884="","",IF(COUNTIF(TOther[Frequency],T$1)=0,0,SUMPRODUCT(--(TOther[Frequency]=T$1),--(TOther[Start Date]&lt;=$A884),--(TOther[End Date Calc]&gt;=$A884),IF($B884="N",--(TOther[Start Day]=DAY($A884)),--(TOther[Start Day]&gt;=DAY($A884))),--(IFERROR(MOD(TOther[Start Month]-MONTH($A884)+4,4),1)=0),TOther[Amount])))</f>
        <v/>
      </c>
      <c r="U884" s="8" t="str" cm="1">
        <f t="array" ref="U884">IF(A884="","",IF(COUNTIF(TOther[Frequency],$U$1)=0,0,SUMPRODUCT(--(TOther[Frequency]=$U$1),--(TOther[Start Date]&lt;=A884),--(TOther[End Date Calc]&gt;=A884),IF(B884="N",--(TOther[Start Day]=DAY(A884)),--(TOther[Start Day]&gt;=DAY(A884))),--(IFERROR(MOD(TOther[Start Month]-MONTH(A884)+6,6),1)=0),TOther[Amount])))</f>
        <v/>
      </c>
      <c r="V884" s="8" t="str" cm="1">
        <f t="array" ref="V884">IF(A884="","",IF(COUNTIF(TOther[Frequency],$V$1)=0,0,SUMPRODUCT(--(TOther[Frequency]=$V$1),--(TOther[Start Date]&lt;=A884),--(TOther[End Date Calc]&gt;=A884),IF(B884="N",--(TOther[Start Day]=DAY(A884)),--(TOther[Start Day]&gt;=DAY(A884))),--(IFERROR(MOD(TOther[Start Month]-MONTH(A884)+12,12),1)=0),TOther[Amount])))</f>
        <v/>
      </c>
      <c r="W884" s="8" t="str">
        <f>IF(A884="","",SUMIFS(TOther[Amount],TOther[Start Date],A884,TOther[Frequency],$W$1))</f>
        <v/>
      </c>
      <c r="X884" s="9" t="str">
        <f t="shared" si="65"/>
        <v/>
      </c>
      <c r="Y884" s="9" t="str">
        <f t="shared" si="69"/>
        <v/>
      </c>
      <c r="Z884" s="8" t="str" cm="1">
        <f t="array" ref="Z884">IF(A884="","",IF(COUNTIF('2) Income'!$D$13:$D$32,"Weekly")=0,0,SUMPRODUCT(--(IFERROR(MOD(A884-'2) Income'!$F$13:$F$32,7),1)=0),--('2) Income'!$D$13:$D$32="Weekly"),--('2) Income'!$F$13:$F$32&lt;=A884),'2) Income'!$E$13:$E$32)))</f>
        <v/>
      </c>
      <c r="AA884" s="8" t="str" cm="1">
        <f t="array" ref="AA884">IF(A884="","",IF(COUNTIF('2) Income'!$D$13:$D$32,"Every Other Week")=0,0,SUMPRODUCT(--(IFERROR(MOD(A884-'2) Income'!$F$13:$F$32,14),1)=0),--('2) Income'!$D$13:$D$32="Every Other Week"),--('2) Income'!$F$13:$F$32&lt;=A884),'2) Income'!$E$13:$E$32)))</f>
        <v/>
      </c>
      <c r="AB884" s="8" t="str">
        <f>IF(A884="","",IF(COUNTIF('2) Income'!$D$13:$D$32,"1st and 15th")=0,0,IF(OR(DAY(A884)=1,DAY(A884)=15),SUMIFS('2) Income'!$E$13:$E$32,'2) Income'!$D$13:$D$32,"1st and 15th",'2) Income'!$F$13:$F$32,"&lt;="&amp;$A884),0)))</f>
        <v/>
      </c>
      <c r="AC884" s="8" t="str">
        <f>IF(A884="","",IF(COUNTIF('2) Income'!$D$13:$D$32,"2nd Wednesday")=0,0,IF(A884=(A884-DAY(A884)+1+2*7-WEEKDAY(A884-DAY(A884)+8-4,1)),SUMIFS('2) Income'!$E$13:$E$32,'2) Income'!$D$13:$D$32,"2nd Wednesday",'2) Income'!$F$13:$F$32,"&lt;="&amp;$A884),0)))</f>
        <v/>
      </c>
      <c r="AD884" s="8" t="str">
        <f>IF(A884="","",IF(COUNTIF('2) Income'!$D$13:$D$32,"3rd Wednesday")=0,0,IF(A884=(A884-DAY(A884)+1+3*7-WEEKDAY(A884-DAY(A884)+8-4,1)),SUMIFS('2) Income'!$E$13:$E$32,'2) Income'!$D$13:$D$32,"3rd Wednesday",'2) Income'!$F$13:$F$32,"&lt;="&amp;$A884),0)))</f>
        <v/>
      </c>
      <c r="AE884" s="8" t="str">
        <f>IF(A884="","",IF(COUNTIF('2) Income'!$D$13:$D$32,"4th Wednesday")=0,0,IF(A884=(A884-DAY(A884)+1+4*7-WEEKDAY(A884-DAY(A884)+8-4,1)),SUMIFS('2) Income'!$E$13:$E$32,'2) Income'!$D$13:$D$32,"4th Wednesday",'2) Income'!$F$13:$F$32,"&lt;="&amp;$A884),0)))</f>
        <v/>
      </c>
      <c r="AF884" s="8" t="str" cm="1">
        <f t="array" ref="AF884">IF(A884="","",IF(COUNTIF('2) Income'!$D$13:$D$32,"Every 4 Weeks")=0,0,SUMPRODUCT(--(IFERROR(MOD(A884-'2) Income'!$F$13:$F$32,28),1)=0),--('2) Income'!$D$13:$D$32="Every 4 Weeks"),--('2) Income'!$F$13:$F$32&lt;=A884),'2) Income'!$E$13:$E$32)))</f>
        <v/>
      </c>
      <c r="AG884" s="8" t="str">
        <f>IF(A884="","",IF(COUNTIF('2) Income'!$D$13:$D$32,"Monthly")=0,0,IF(B884="N",SUMIFS('2) Income'!$E$13:$E$32,'2) Income'!$D$13:$D$32,"monthly",'2) Income'!$F$13:$F$32,"&lt;="&amp;$A884,'2) Income'!$I$13:$I$32,DAY(A884)),SUMIFS('2) Income'!$E$13:$E$32,'2) Income'!$D$13:$D$32,"monthly",'2) Income'!$F$13:$F$32,"&lt;="&amp;$A884,'2) Income'!$I$13:$I$32,"&gt;="&amp;DAY(A884)))))</f>
        <v/>
      </c>
      <c r="AH884" s="8" t="str" cm="1">
        <f t="array" ref="AH884">IF(A884="","",IF(COUNTIF('2) Income'!$D$13:$D$32,"Yearly")=0,0,SUMPRODUCT(--('2) Income'!$D$13:$D$32="Yearly"),--('2) Income'!$F$13:$F$32&lt;=A884),IF(B884="N",--('2) Income'!$I$13:$I$32=DAY(A884)),--('2) Income'!$I$13:$I$32&gt;=DAY(A884))),--(IFERROR(MOD('2) Income'!$H$13:$H$32-MONTH(A884)+12,12),1)=0),'2) Income'!$E$13:$E$32)))</f>
        <v/>
      </c>
      <c r="AI884" s="8" t="str">
        <f>IF(A884="","",IF(COUNTIF('2) Income'!$D$13:$D$32,"one-time")=0,0,SUMIFS('2) Income'!$E$13:$E$32,'2) Income'!$D$13:$D$32,"one-time",'2) Income'!$F$13:$F$32,"="&amp;$A884)))</f>
        <v/>
      </c>
      <c r="AJ884" s="9" t="str">
        <f t="shared" si="66"/>
        <v/>
      </c>
    </row>
    <row r="885" spans="1:36">
      <c r="A885" s="7" t="str">
        <f>IF(A884="","",IF(A884+1&lt;='1) Period'!$E$21,A884+1,""))</f>
        <v/>
      </c>
      <c r="B885" s="7" t="e">
        <f t="shared" si="67"/>
        <v>#VALUE!</v>
      </c>
      <c r="C885" t="e">
        <f t="shared" si="68"/>
        <v>#VALUE!</v>
      </c>
      <c r="D885" s="8" t="str">
        <f>IF(A885="","",IF(TEXT(A885,"dddd")='4) Happy Money'!$E$23,WAllowance,0))</f>
        <v/>
      </c>
      <c r="E885" s="8" t="str">
        <f>IF(A885="","",IF(B885="N",SUMIF(TMonthly[Day of the Month],DAY(A885),TMonthly[Amount]),SUMIF(TMonthly[Day of the Month],"&gt;="&amp;DAY(A885),TMonthly[Amount])))</f>
        <v/>
      </c>
      <c r="F885" s="8" t="str" cm="1">
        <f t="array" ref="F885">IF(A885="","",SUMPRODUCT(--(TYearly[Due Date]&lt;=A885),IF(B885="N",--(TYearly[Day]=DAY(A885)),--(TYearly[Day]&gt;=DAY(A885))),--(IFERROR(MOD(TYearly[Month]-MONTH(A885)+12,12),1)=0),TYearly[Amount]))</f>
        <v/>
      </c>
      <c r="G885" s="8" t="str">
        <f>IF(A885="","",SUMIF(TOneTime[Due Date],A885,TOneTime[Amount]))</f>
        <v/>
      </c>
      <c r="H885" s="8" t="str" cm="1">
        <f t="array" ref="H885">IF(A885="","",IF(COUNTIF(TOther[Frequency],$H$1)=0,0,SUMPRODUCT(--(IFERROR(MOD(A885-TOther[Start Date],7),1)=0),--(TOther[Frequency]=$H$1),--(TOther[Start Date]&lt;=A885),--(TOther[End Date Calc]&gt;=A885),TOther[Amount])))</f>
        <v/>
      </c>
      <c r="I885" s="8" t="str" cm="1">
        <f t="array" ref="I885">IF(A885="","",IF(COUNTIF(TOther[Frequency],$I$1)=0,0,SUMPRODUCT(--(IFERROR(MOD(A885-TOther[Start Date],14),1)=0),--(TOther[Frequency]=$I$1),--(TOther[Start Date]&lt;=A885),--(TOther[End Date Calc]&gt;=A885),TOther[Amount])))</f>
        <v/>
      </c>
      <c r="J885" s="8" t="str">
        <f>IF(A885="","",IF(COUNTIF(TOther[Frequency],$J$1)=0,0,IF(OR(DAY(A885)=1,DAY(A885)=15),SUMIFS(TOther[Amount],TOther[Frequency],$J$1,TOther[Start Date],"&lt;="&amp;$A885,TOther[End Date Calc],"&gt;="&amp;A885),0)))</f>
        <v/>
      </c>
      <c r="K885" s="8" t="str">
        <f>IF(A885="","",IF(COUNTIF(TOther[Frequency],$K$1)=0,0,IF(A885=(A885-DAY(A885)+1+2*7-WEEKDAY(A885-DAY(A885)+8-4,1)),SUMIFS(TOther[Amount],TOther[Frequency],$K$1,TOther[Start Date],"&lt;="&amp;$A885,TOther[End Date Calc],"&gt;="&amp;A885),0)))</f>
        <v/>
      </c>
      <c r="L885" s="8" t="str">
        <f>IF(A885="","",IF(COUNTIF(TOther[Frequency],$L$1)=0,0,IF(A885=(A885-DAY(A885)+1+3*7-WEEKDAY(A885-DAY(A885)+8-4,1)),SUMIFS(TOther[Amount],TOther[Frequency],$L$1,TOther[Start Date],"&lt;="&amp;$A885,TOther[End Date Calc],"&gt;="&amp;A885),0)))</f>
        <v/>
      </c>
      <c r="M885" s="8" t="str">
        <f>IF(A885="","",IF(COUNTIF(TOther[Frequency],$M$1)=0,0,IF(A885=(A885-DAY(A885)+1+4*7-WEEKDAY(A885-DAY(A885)+8-4,1)),SUMIFS(TOther[Amount],TOther[Frequency],$M$1,TOther[Start Date],"&lt;="&amp;$A885,TOther[End Date Calc],"&gt;="&amp;A885),0)))</f>
        <v/>
      </c>
      <c r="N885" s="8" t="str" cm="1">
        <f t="array" ref="N885">IF(A885="","",IF(COUNTIF(TOther[Frequency],$N$1)=0,0,SUMPRODUCT(--(IFERROR(MOD(A885-TOther[Start Date],28),1)=0),--(TOther[Frequency]=$N$1),--(TOther[Start Date]&lt;=A885),--(TOther[End Date Calc]&gt;=A885),TOther[Amount])))</f>
        <v/>
      </c>
      <c r="O885" s="8" t="str" cm="1">
        <f t="array" ref="O885">IF(A885="","",IF(COUNTIF(TOther[Frequency],$O$1)=0,0,SUMPRODUCT(--(IFERROR(MOD(A885-TOther[Start Date],42),1)=0),--(TOther[Frequency]=$O$1),--(TOther[Start Date]&lt;=A885),--(TOther[End Date Calc]&gt;=A885),TOther[Amount])))</f>
        <v/>
      </c>
      <c r="P885" s="8" t="str" cm="1">
        <f t="array" ref="P885">IF(A885="","",IF(COUNTIF(TOther[Frequency],$P$1)=0,0,SUMPRODUCT(--(IFERROR(MOD(A885-TOther[Start Date],56),1)=0),--(TOther[Frequency]=$P$1),--(TOther[Start Date]&lt;=A885),--(TOther[End Date Calc]&gt;=A885),TOther[Amount])))</f>
        <v/>
      </c>
      <c r="Q885" s="8" t="str">
        <f>IF(A885="","",IF(COUNTIF(TOther[Frequency],$Q$1)=0,0,IF(B885="N",SUMIFS(TOther[Amount],TOther[Frequency],$Q$1,TOther[Start Date],"&lt;="&amp;$A885,TOther[End Date Calc],"&gt;="&amp;A885,TOther[Start Day],DAY(A885)),SUMIFS(TOther[Amount],TOther[Frequency],$Q$1,TOther[Start Date],"&lt;="&amp;$A885,TOther[End Date Calc],"&gt;="&amp;A885,TOther[Start Day],"&gt;="&amp;DAY(A885)))))</f>
        <v/>
      </c>
      <c r="R885" s="8" t="str" cm="1">
        <f t="array" ref="R885">IF(A885="","",IF(COUNTIF(TOther[Frequency],R$1)=0,0,SUMPRODUCT(--(TOther[Frequency]=R$1),--(TOther[Start Date]&lt;=A885),--(TOther[End Date Calc]&gt;=A885),IF(B885="N",--(TOther[Start Day]=DAY(A885)),--(TOther[Start Day]&gt;=DAY(A885))),--(IFERROR(MOD(TOther[Start Month]-MONTH(A885)+2,2),1)=0),TOther[Amount])))</f>
        <v/>
      </c>
      <c r="S885" s="8" t="str" cm="1">
        <f t="array" ref="S885">IF(A885="","",IF(COUNTIF(TOther[Frequency],S$1)=0,0,SUMPRODUCT(--(TOther[Frequency]=S$1),--(TOther[Start Date]&lt;=A885),--(TOther[End Date Calc]&gt;=A885),IF(B885="N",--(TOther[Start Day]=DAY(A885)),--(TOther[Start Day]&gt;=DAY(A885))),--(IFERROR(MOD(TOther[Start Month]-MONTH(A885)+3,3),1)=0),TOther[Amount])))</f>
        <v/>
      </c>
      <c r="T885" s="8" t="str" cm="1">
        <f t="array" ref="T885">IF($A885="","",IF(COUNTIF(TOther[Frequency],T$1)=0,0,SUMPRODUCT(--(TOther[Frequency]=T$1),--(TOther[Start Date]&lt;=$A885),--(TOther[End Date Calc]&gt;=$A885),IF($B885="N",--(TOther[Start Day]=DAY($A885)),--(TOther[Start Day]&gt;=DAY($A885))),--(IFERROR(MOD(TOther[Start Month]-MONTH($A885)+4,4),1)=0),TOther[Amount])))</f>
        <v/>
      </c>
      <c r="U885" s="8" t="str" cm="1">
        <f t="array" ref="U885">IF(A885="","",IF(COUNTIF(TOther[Frequency],$U$1)=0,0,SUMPRODUCT(--(TOther[Frequency]=$U$1),--(TOther[Start Date]&lt;=A885),--(TOther[End Date Calc]&gt;=A885),IF(B885="N",--(TOther[Start Day]=DAY(A885)),--(TOther[Start Day]&gt;=DAY(A885))),--(IFERROR(MOD(TOther[Start Month]-MONTH(A885)+6,6),1)=0),TOther[Amount])))</f>
        <v/>
      </c>
      <c r="V885" s="8" t="str" cm="1">
        <f t="array" ref="V885">IF(A885="","",IF(COUNTIF(TOther[Frequency],$V$1)=0,0,SUMPRODUCT(--(TOther[Frequency]=$V$1),--(TOther[Start Date]&lt;=A885),--(TOther[End Date Calc]&gt;=A885),IF(B885="N",--(TOther[Start Day]=DAY(A885)),--(TOther[Start Day]&gt;=DAY(A885))),--(IFERROR(MOD(TOther[Start Month]-MONTH(A885)+12,12),1)=0),TOther[Amount])))</f>
        <v/>
      </c>
      <c r="W885" s="8" t="str">
        <f>IF(A885="","",SUMIFS(TOther[Amount],TOther[Start Date],A885,TOther[Frequency],$W$1))</f>
        <v/>
      </c>
      <c r="X885" s="9" t="str">
        <f t="shared" si="65"/>
        <v/>
      </c>
      <c r="Y885" s="9" t="str">
        <f t="shared" si="69"/>
        <v/>
      </c>
      <c r="Z885" s="8" t="str" cm="1">
        <f t="array" ref="Z885">IF(A885="","",IF(COUNTIF('2) Income'!$D$13:$D$32,"Weekly")=0,0,SUMPRODUCT(--(IFERROR(MOD(A885-'2) Income'!$F$13:$F$32,7),1)=0),--('2) Income'!$D$13:$D$32="Weekly"),--('2) Income'!$F$13:$F$32&lt;=A885),'2) Income'!$E$13:$E$32)))</f>
        <v/>
      </c>
      <c r="AA885" s="8" t="str" cm="1">
        <f t="array" ref="AA885">IF(A885="","",IF(COUNTIF('2) Income'!$D$13:$D$32,"Every Other Week")=0,0,SUMPRODUCT(--(IFERROR(MOD(A885-'2) Income'!$F$13:$F$32,14),1)=0),--('2) Income'!$D$13:$D$32="Every Other Week"),--('2) Income'!$F$13:$F$32&lt;=A885),'2) Income'!$E$13:$E$32)))</f>
        <v/>
      </c>
      <c r="AB885" s="8" t="str">
        <f>IF(A885="","",IF(COUNTIF('2) Income'!$D$13:$D$32,"1st and 15th")=0,0,IF(OR(DAY(A885)=1,DAY(A885)=15),SUMIFS('2) Income'!$E$13:$E$32,'2) Income'!$D$13:$D$32,"1st and 15th",'2) Income'!$F$13:$F$32,"&lt;="&amp;$A885),0)))</f>
        <v/>
      </c>
      <c r="AC885" s="8" t="str">
        <f>IF(A885="","",IF(COUNTIF('2) Income'!$D$13:$D$32,"2nd Wednesday")=0,0,IF(A885=(A885-DAY(A885)+1+2*7-WEEKDAY(A885-DAY(A885)+8-4,1)),SUMIFS('2) Income'!$E$13:$E$32,'2) Income'!$D$13:$D$32,"2nd Wednesday",'2) Income'!$F$13:$F$32,"&lt;="&amp;$A885),0)))</f>
        <v/>
      </c>
      <c r="AD885" s="8" t="str">
        <f>IF(A885="","",IF(COUNTIF('2) Income'!$D$13:$D$32,"3rd Wednesday")=0,0,IF(A885=(A885-DAY(A885)+1+3*7-WEEKDAY(A885-DAY(A885)+8-4,1)),SUMIFS('2) Income'!$E$13:$E$32,'2) Income'!$D$13:$D$32,"3rd Wednesday",'2) Income'!$F$13:$F$32,"&lt;="&amp;$A885),0)))</f>
        <v/>
      </c>
      <c r="AE885" s="8" t="str">
        <f>IF(A885="","",IF(COUNTIF('2) Income'!$D$13:$D$32,"4th Wednesday")=0,0,IF(A885=(A885-DAY(A885)+1+4*7-WEEKDAY(A885-DAY(A885)+8-4,1)),SUMIFS('2) Income'!$E$13:$E$32,'2) Income'!$D$13:$D$32,"4th Wednesday",'2) Income'!$F$13:$F$32,"&lt;="&amp;$A885),0)))</f>
        <v/>
      </c>
      <c r="AF885" s="8" t="str" cm="1">
        <f t="array" ref="AF885">IF(A885="","",IF(COUNTIF('2) Income'!$D$13:$D$32,"Every 4 Weeks")=0,0,SUMPRODUCT(--(IFERROR(MOD(A885-'2) Income'!$F$13:$F$32,28),1)=0),--('2) Income'!$D$13:$D$32="Every 4 Weeks"),--('2) Income'!$F$13:$F$32&lt;=A885),'2) Income'!$E$13:$E$32)))</f>
        <v/>
      </c>
      <c r="AG885" s="8" t="str">
        <f>IF(A885="","",IF(COUNTIF('2) Income'!$D$13:$D$32,"Monthly")=0,0,IF(B885="N",SUMIFS('2) Income'!$E$13:$E$32,'2) Income'!$D$13:$D$32,"monthly",'2) Income'!$F$13:$F$32,"&lt;="&amp;$A885,'2) Income'!$I$13:$I$32,DAY(A885)),SUMIFS('2) Income'!$E$13:$E$32,'2) Income'!$D$13:$D$32,"monthly",'2) Income'!$F$13:$F$32,"&lt;="&amp;$A885,'2) Income'!$I$13:$I$32,"&gt;="&amp;DAY(A885)))))</f>
        <v/>
      </c>
      <c r="AH885" s="8" t="str" cm="1">
        <f t="array" ref="AH885">IF(A885="","",IF(COUNTIF('2) Income'!$D$13:$D$32,"Yearly")=0,0,SUMPRODUCT(--('2) Income'!$D$13:$D$32="Yearly"),--('2) Income'!$F$13:$F$32&lt;=A885),IF(B885="N",--('2) Income'!$I$13:$I$32=DAY(A885)),--('2) Income'!$I$13:$I$32&gt;=DAY(A885))),--(IFERROR(MOD('2) Income'!$H$13:$H$32-MONTH(A885)+12,12),1)=0),'2) Income'!$E$13:$E$32)))</f>
        <v/>
      </c>
      <c r="AI885" s="8" t="str">
        <f>IF(A885="","",IF(COUNTIF('2) Income'!$D$13:$D$32,"one-time")=0,0,SUMIFS('2) Income'!$E$13:$E$32,'2) Income'!$D$13:$D$32,"one-time",'2) Income'!$F$13:$F$32,"="&amp;$A885)))</f>
        <v/>
      </c>
      <c r="AJ885" s="9" t="str">
        <f t="shared" si="66"/>
        <v/>
      </c>
    </row>
    <row r="886" spans="1:36">
      <c r="A886" s="7" t="str">
        <f>IF(A885="","",IF(A885+1&lt;='1) Period'!$E$21,A885+1,""))</f>
        <v/>
      </c>
      <c r="B886" s="7" t="e">
        <f t="shared" si="67"/>
        <v>#VALUE!</v>
      </c>
      <c r="C886" t="e">
        <f t="shared" si="68"/>
        <v>#VALUE!</v>
      </c>
      <c r="D886" s="8" t="str">
        <f>IF(A886="","",IF(TEXT(A886,"dddd")='4) Happy Money'!$E$23,WAllowance,0))</f>
        <v/>
      </c>
      <c r="E886" s="8" t="str">
        <f>IF(A886="","",IF(B886="N",SUMIF(TMonthly[Day of the Month],DAY(A886),TMonthly[Amount]),SUMIF(TMonthly[Day of the Month],"&gt;="&amp;DAY(A886),TMonthly[Amount])))</f>
        <v/>
      </c>
      <c r="F886" s="8" t="str" cm="1">
        <f t="array" ref="F886">IF(A886="","",SUMPRODUCT(--(TYearly[Due Date]&lt;=A886),IF(B886="N",--(TYearly[Day]=DAY(A886)),--(TYearly[Day]&gt;=DAY(A886))),--(IFERROR(MOD(TYearly[Month]-MONTH(A886)+12,12),1)=0),TYearly[Amount]))</f>
        <v/>
      </c>
      <c r="G886" s="8" t="str">
        <f>IF(A886="","",SUMIF(TOneTime[Due Date],A886,TOneTime[Amount]))</f>
        <v/>
      </c>
      <c r="H886" s="8" t="str" cm="1">
        <f t="array" ref="H886">IF(A886="","",IF(COUNTIF(TOther[Frequency],$H$1)=0,0,SUMPRODUCT(--(IFERROR(MOD(A886-TOther[Start Date],7),1)=0),--(TOther[Frequency]=$H$1),--(TOther[Start Date]&lt;=A886),--(TOther[End Date Calc]&gt;=A886),TOther[Amount])))</f>
        <v/>
      </c>
      <c r="I886" s="8" t="str" cm="1">
        <f t="array" ref="I886">IF(A886="","",IF(COUNTIF(TOther[Frequency],$I$1)=0,0,SUMPRODUCT(--(IFERROR(MOD(A886-TOther[Start Date],14),1)=0),--(TOther[Frequency]=$I$1),--(TOther[Start Date]&lt;=A886),--(TOther[End Date Calc]&gt;=A886),TOther[Amount])))</f>
        <v/>
      </c>
      <c r="J886" s="8" t="str">
        <f>IF(A886="","",IF(COUNTIF(TOther[Frequency],$J$1)=0,0,IF(OR(DAY(A886)=1,DAY(A886)=15),SUMIFS(TOther[Amount],TOther[Frequency],$J$1,TOther[Start Date],"&lt;="&amp;$A886,TOther[End Date Calc],"&gt;="&amp;A886),0)))</f>
        <v/>
      </c>
      <c r="K886" s="8" t="str">
        <f>IF(A886="","",IF(COUNTIF(TOther[Frequency],$K$1)=0,0,IF(A886=(A886-DAY(A886)+1+2*7-WEEKDAY(A886-DAY(A886)+8-4,1)),SUMIFS(TOther[Amount],TOther[Frequency],$K$1,TOther[Start Date],"&lt;="&amp;$A886,TOther[End Date Calc],"&gt;="&amp;A886),0)))</f>
        <v/>
      </c>
      <c r="L886" s="8" t="str">
        <f>IF(A886="","",IF(COUNTIF(TOther[Frequency],$L$1)=0,0,IF(A886=(A886-DAY(A886)+1+3*7-WEEKDAY(A886-DAY(A886)+8-4,1)),SUMIFS(TOther[Amount],TOther[Frequency],$L$1,TOther[Start Date],"&lt;="&amp;$A886,TOther[End Date Calc],"&gt;="&amp;A886),0)))</f>
        <v/>
      </c>
      <c r="M886" s="8" t="str">
        <f>IF(A886="","",IF(COUNTIF(TOther[Frequency],$M$1)=0,0,IF(A886=(A886-DAY(A886)+1+4*7-WEEKDAY(A886-DAY(A886)+8-4,1)),SUMIFS(TOther[Amount],TOther[Frequency],$M$1,TOther[Start Date],"&lt;="&amp;$A886,TOther[End Date Calc],"&gt;="&amp;A886),0)))</f>
        <v/>
      </c>
      <c r="N886" s="8" t="str" cm="1">
        <f t="array" ref="N886">IF(A886="","",IF(COUNTIF(TOther[Frequency],$N$1)=0,0,SUMPRODUCT(--(IFERROR(MOD(A886-TOther[Start Date],28),1)=0),--(TOther[Frequency]=$N$1),--(TOther[Start Date]&lt;=A886),--(TOther[End Date Calc]&gt;=A886),TOther[Amount])))</f>
        <v/>
      </c>
      <c r="O886" s="8" t="str" cm="1">
        <f t="array" ref="O886">IF(A886="","",IF(COUNTIF(TOther[Frequency],$O$1)=0,0,SUMPRODUCT(--(IFERROR(MOD(A886-TOther[Start Date],42),1)=0),--(TOther[Frequency]=$O$1),--(TOther[Start Date]&lt;=A886),--(TOther[End Date Calc]&gt;=A886),TOther[Amount])))</f>
        <v/>
      </c>
      <c r="P886" s="8" t="str" cm="1">
        <f t="array" ref="P886">IF(A886="","",IF(COUNTIF(TOther[Frequency],$P$1)=0,0,SUMPRODUCT(--(IFERROR(MOD(A886-TOther[Start Date],56),1)=0),--(TOther[Frequency]=$P$1),--(TOther[Start Date]&lt;=A886),--(TOther[End Date Calc]&gt;=A886),TOther[Amount])))</f>
        <v/>
      </c>
      <c r="Q886" s="8" t="str">
        <f>IF(A886="","",IF(COUNTIF(TOther[Frequency],$Q$1)=0,0,IF(B886="N",SUMIFS(TOther[Amount],TOther[Frequency],$Q$1,TOther[Start Date],"&lt;="&amp;$A886,TOther[End Date Calc],"&gt;="&amp;A886,TOther[Start Day],DAY(A886)),SUMIFS(TOther[Amount],TOther[Frequency],$Q$1,TOther[Start Date],"&lt;="&amp;$A886,TOther[End Date Calc],"&gt;="&amp;A886,TOther[Start Day],"&gt;="&amp;DAY(A886)))))</f>
        <v/>
      </c>
      <c r="R886" s="8" t="str" cm="1">
        <f t="array" ref="R886">IF(A886="","",IF(COUNTIF(TOther[Frequency],R$1)=0,0,SUMPRODUCT(--(TOther[Frequency]=R$1),--(TOther[Start Date]&lt;=A886),--(TOther[End Date Calc]&gt;=A886),IF(B886="N",--(TOther[Start Day]=DAY(A886)),--(TOther[Start Day]&gt;=DAY(A886))),--(IFERROR(MOD(TOther[Start Month]-MONTH(A886)+2,2),1)=0),TOther[Amount])))</f>
        <v/>
      </c>
      <c r="S886" s="8" t="str" cm="1">
        <f t="array" ref="S886">IF(A886="","",IF(COUNTIF(TOther[Frequency],S$1)=0,0,SUMPRODUCT(--(TOther[Frequency]=S$1),--(TOther[Start Date]&lt;=A886),--(TOther[End Date Calc]&gt;=A886),IF(B886="N",--(TOther[Start Day]=DAY(A886)),--(TOther[Start Day]&gt;=DAY(A886))),--(IFERROR(MOD(TOther[Start Month]-MONTH(A886)+3,3),1)=0),TOther[Amount])))</f>
        <v/>
      </c>
      <c r="T886" s="8" t="str" cm="1">
        <f t="array" ref="T886">IF($A886="","",IF(COUNTIF(TOther[Frequency],T$1)=0,0,SUMPRODUCT(--(TOther[Frequency]=T$1),--(TOther[Start Date]&lt;=$A886),--(TOther[End Date Calc]&gt;=$A886),IF($B886="N",--(TOther[Start Day]=DAY($A886)),--(TOther[Start Day]&gt;=DAY($A886))),--(IFERROR(MOD(TOther[Start Month]-MONTH($A886)+4,4),1)=0),TOther[Amount])))</f>
        <v/>
      </c>
      <c r="U886" s="8" t="str" cm="1">
        <f t="array" ref="U886">IF(A886="","",IF(COUNTIF(TOther[Frequency],$U$1)=0,0,SUMPRODUCT(--(TOther[Frequency]=$U$1),--(TOther[Start Date]&lt;=A886),--(TOther[End Date Calc]&gt;=A886),IF(B886="N",--(TOther[Start Day]=DAY(A886)),--(TOther[Start Day]&gt;=DAY(A886))),--(IFERROR(MOD(TOther[Start Month]-MONTH(A886)+6,6),1)=0),TOther[Amount])))</f>
        <v/>
      </c>
      <c r="V886" s="8" t="str" cm="1">
        <f t="array" ref="V886">IF(A886="","",IF(COUNTIF(TOther[Frequency],$V$1)=0,0,SUMPRODUCT(--(TOther[Frequency]=$V$1),--(TOther[Start Date]&lt;=A886),--(TOther[End Date Calc]&gt;=A886),IF(B886="N",--(TOther[Start Day]=DAY(A886)),--(TOther[Start Day]&gt;=DAY(A886))),--(IFERROR(MOD(TOther[Start Month]-MONTH(A886)+12,12),1)=0),TOther[Amount])))</f>
        <v/>
      </c>
      <c r="W886" s="8" t="str">
        <f>IF(A886="","",SUMIFS(TOther[Amount],TOther[Start Date],A886,TOther[Frequency],$W$1))</f>
        <v/>
      </c>
      <c r="X886" s="9" t="str">
        <f t="shared" si="65"/>
        <v/>
      </c>
      <c r="Y886" s="9" t="str">
        <f t="shared" si="69"/>
        <v/>
      </c>
      <c r="Z886" s="8" t="str" cm="1">
        <f t="array" ref="Z886">IF(A886="","",IF(COUNTIF('2) Income'!$D$13:$D$32,"Weekly")=0,0,SUMPRODUCT(--(IFERROR(MOD(A886-'2) Income'!$F$13:$F$32,7),1)=0),--('2) Income'!$D$13:$D$32="Weekly"),--('2) Income'!$F$13:$F$32&lt;=A886),'2) Income'!$E$13:$E$32)))</f>
        <v/>
      </c>
      <c r="AA886" s="8" t="str" cm="1">
        <f t="array" ref="AA886">IF(A886="","",IF(COUNTIF('2) Income'!$D$13:$D$32,"Every Other Week")=0,0,SUMPRODUCT(--(IFERROR(MOD(A886-'2) Income'!$F$13:$F$32,14),1)=0),--('2) Income'!$D$13:$D$32="Every Other Week"),--('2) Income'!$F$13:$F$32&lt;=A886),'2) Income'!$E$13:$E$32)))</f>
        <v/>
      </c>
      <c r="AB886" s="8" t="str">
        <f>IF(A886="","",IF(COUNTIF('2) Income'!$D$13:$D$32,"1st and 15th")=0,0,IF(OR(DAY(A886)=1,DAY(A886)=15),SUMIFS('2) Income'!$E$13:$E$32,'2) Income'!$D$13:$D$32,"1st and 15th",'2) Income'!$F$13:$F$32,"&lt;="&amp;$A886),0)))</f>
        <v/>
      </c>
      <c r="AC886" s="8" t="str">
        <f>IF(A886="","",IF(COUNTIF('2) Income'!$D$13:$D$32,"2nd Wednesday")=0,0,IF(A886=(A886-DAY(A886)+1+2*7-WEEKDAY(A886-DAY(A886)+8-4,1)),SUMIFS('2) Income'!$E$13:$E$32,'2) Income'!$D$13:$D$32,"2nd Wednesday",'2) Income'!$F$13:$F$32,"&lt;="&amp;$A886),0)))</f>
        <v/>
      </c>
      <c r="AD886" s="8" t="str">
        <f>IF(A886="","",IF(COUNTIF('2) Income'!$D$13:$D$32,"3rd Wednesday")=0,0,IF(A886=(A886-DAY(A886)+1+3*7-WEEKDAY(A886-DAY(A886)+8-4,1)),SUMIFS('2) Income'!$E$13:$E$32,'2) Income'!$D$13:$D$32,"3rd Wednesday",'2) Income'!$F$13:$F$32,"&lt;="&amp;$A886),0)))</f>
        <v/>
      </c>
      <c r="AE886" s="8" t="str">
        <f>IF(A886="","",IF(COUNTIF('2) Income'!$D$13:$D$32,"4th Wednesday")=0,0,IF(A886=(A886-DAY(A886)+1+4*7-WEEKDAY(A886-DAY(A886)+8-4,1)),SUMIFS('2) Income'!$E$13:$E$32,'2) Income'!$D$13:$D$32,"4th Wednesday",'2) Income'!$F$13:$F$32,"&lt;="&amp;$A886),0)))</f>
        <v/>
      </c>
      <c r="AF886" s="8" t="str" cm="1">
        <f t="array" ref="AF886">IF(A886="","",IF(COUNTIF('2) Income'!$D$13:$D$32,"Every 4 Weeks")=0,0,SUMPRODUCT(--(IFERROR(MOD(A886-'2) Income'!$F$13:$F$32,28),1)=0),--('2) Income'!$D$13:$D$32="Every 4 Weeks"),--('2) Income'!$F$13:$F$32&lt;=A886),'2) Income'!$E$13:$E$32)))</f>
        <v/>
      </c>
      <c r="AG886" s="8" t="str">
        <f>IF(A886="","",IF(COUNTIF('2) Income'!$D$13:$D$32,"Monthly")=0,0,IF(B886="N",SUMIFS('2) Income'!$E$13:$E$32,'2) Income'!$D$13:$D$32,"monthly",'2) Income'!$F$13:$F$32,"&lt;="&amp;$A886,'2) Income'!$I$13:$I$32,DAY(A886)),SUMIFS('2) Income'!$E$13:$E$32,'2) Income'!$D$13:$D$32,"monthly",'2) Income'!$F$13:$F$32,"&lt;="&amp;$A886,'2) Income'!$I$13:$I$32,"&gt;="&amp;DAY(A886)))))</f>
        <v/>
      </c>
      <c r="AH886" s="8" t="str" cm="1">
        <f t="array" ref="AH886">IF(A886="","",IF(COUNTIF('2) Income'!$D$13:$D$32,"Yearly")=0,0,SUMPRODUCT(--('2) Income'!$D$13:$D$32="Yearly"),--('2) Income'!$F$13:$F$32&lt;=A886),IF(B886="N",--('2) Income'!$I$13:$I$32=DAY(A886)),--('2) Income'!$I$13:$I$32&gt;=DAY(A886))),--(IFERROR(MOD('2) Income'!$H$13:$H$32-MONTH(A886)+12,12),1)=0),'2) Income'!$E$13:$E$32)))</f>
        <v/>
      </c>
      <c r="AI886" s="8" t="str">
        <f>IF(A886="","",IF(COUNTIF('2) Income'!$D$13:$D$32,"one-time")=0,0,SUMIFS('2) Income'!$E$13:$E$32,'2) Income'!$D$13:$D$32,"one-time",'2) Income'!$F$13:$F$32,"="&amp;$A886)))</f>
        <v/>
      </c>
      <c r="AJ886" s="9" t="str">
        <f t="shared" si="66"/>
        <v/>
      </c>
    </row>
    <row r="887" spans="1:36">
      <c r="A887" s="7" t="str">
        <f>IF(A886="","",IF(A886+1&lt;='1) Period'!$E$21,A886+1,""))</f>
        <v/>
      </c>
      <c r="B887" s="7" t="e">
        <f t="shared" si="67"/>
        <v>#VALUE!</v>
      </c>
      <c r="C887" t="e">
        <f t="shared" si="68"/>
        <v>#VALUE!</v>
      </c>
      <c r="D887" s="8" t="str">
        <f>IF(A887="","",IF(TEXT(A887,"dddd")='4) Happy Money'!$E$23,WAllowance,0))</f>
        <v/>
      </c>
      <c r="E887" s="8" t="str">
        <f>IF(A887="","",IF(B887="N",SUMIF(TMonthly[Day of the Month],DAY(A887),TMonthly[Amount]),SUMIF(TMonthly[Day of the Month],"&gt;="&amp;DAY(A887),TMonthly[Amount])))</f>
        <v/>
      </c>
      <c r="F887" s="8" t="str" cm="1">
        <f t="array" ref="F887">IF(A887="","",SUMPRODUCT(--(TYearly[Due Date]&lt;=A887),IF(B887="N",--(TYearly[Day]=DAY(A887)),--(TYearly[Day]&gt;=DAY(A887))),--(IFERROR(MOD(TYearly[Month]-MONTH(A887)+12,12),1)=0),TYearly[Amount]))</f>
        <v/>
      </c>
      <c r="G887" s="8" t="str">
        <f>IF(A887="","",SUMIF(TOneTime[Due Date],A887,TOneTime[Amount]))</f>
        <v/>
      </c>
      <c r="H887" s="8" t="str" cm="1">
        <f t="array" ref="H887">IF(A887="","",IF(COUNTIF(TOther[Frequency],$H$1)=0,0,SUMPRODUCT(--(IFERROR(MOD(A887-TOther[Start Date],7),1)=0),--(TOther[Frequency]=$H$1),--(TOther[Start Date]&lt;=A887),--(TOther[End Date Calc]&gt;=A887),TOther[Amount])))</f>
        <v/>
      </c>
      <c r="I887" s="8" t="str" cm="1">
        <f t="array" ref="I887">IF(A887="","",IF(COUNTIF(TOther[Frequency],$I$1)=0,0,SUMPRODUCT(--(IFERROR(MOD(A887-TOther[Start Date],14),1)=0),--(TOther[Frequency]=$I$1),--(TOther[Start Date]&lt;=A887),--(TOther[End Date Calc]&gt;=A887),TOther[Amount])))</f>
        <v/>
      </c>
      <c r="J887" s="8" t="str">
        <f>IF(A887="","",IF(COUNTIF(TOther[Frequency],$J$1)=0,0,IF(OR(DAY(A887)=1,DAY(A887)=15),SUMIFS(TOther[Amount],TOther[Frequency],$J$1,TOther[Start Date],"&lt;="&amp;$A887,TOther[End Date Calc],"&gt;="&amp;A887),0)))</f>
        <v/>
      </c>
      <c r="K887" s="8" t="str">
        <f>IF(A887="","",IF(COUNTIF(TOther[Frequency],$K$1)=0,0,IF(A887=(A887-DAY(A887)+1+2*7-WEEKDAY(A887-DAY(A887)+8-4,1)),SUMIFS(TOther[Amount],TOther[Frequency],$K$1,TOther[Start Date],"&lt;="&amp;$A887,TOther[End Date Calc],"&gt;="&amp;A887),0)))</f>
        <v/>
      </c>
      <c r="L887" s="8" t="str">
        <f>IF(A887="","",IF(COUNTIF(TOther[Frequency],$L$1)=0,0,IF(A887=(A887-DAY(A887)+1+3*7-WEEKDAY(A887-DAY(A887)+8-4,1)),SUMIFS(TOther[Amount],TOther[Frequency],$L$1,TOther[Start Date],"&lt;="&amp;$A887,TOther[End Date Calc],"&gt;="&amp;A887),0)))</f>
        <v/>
      </c>
      <c r="M887" s="8" t="str">
        <f>IF(A887="","",IF(COUNTIF(TOther[Frequency],$M$1)=0,0,IF(A887=(A887-DAY(A887)+1+4*7-WEEKDAY(A887-DAY(A887)+8-4,1)),SUMIFS(TOther[Amount],TOther[Frequency],$M$1,TOther[Start Date],"&lt;="&amp;$A887,TOther[End Date Calc],"&gt;="&amp;A887),0)))</f>
        <v/>
      </c>
      <c r="N887" s="8" t="str" cm="1">
        <f t="array" ref="N887">IF(A887="","",IF(COUNTIF(TOther[Frequency],$N$1)=0,0,SUMPRODUCT(--(IFERROR(MOD(A887-TOther[Start Date],28),1)=0),--(TOther[Frequency]=$N$1),--(TOther[Start Date]&lt;=A887),--(TOther[End Date Calc]&gt;=A887),TOther[Amount])))</f>
        <v/>
      </c>
      <c r="O887" s="8" t="str" cm="1">
        <f t="array" ref="O887">IF(A887="","",IF(COUNTIF(TOther[Frequency],$O$1)=0,0,SUMPRODUCT(--(IFERROR(MOD(A887-TOther[Start Date],42),1)=0),--(TOther[Frequency]=$O$1),--(TOther[Start Date]&lt;=A887),--(TOther[End Date Calc]&gt;=A887),TOther[Amount])))</f>
        <v/>
      </c>
      <c r="P887" s="8" t="str" cm="1">
        <f t="array" ref="P887">IF(A887="","",IF(COUNTIF(TOther[Frequency],$P$1)=0,0,SUMPRODUCT(--(IFERROR(MOD(A887-TOther[Start Date],56),1)=0),--(TOther[Frequency]=$P$1),--(TOther[Start Date]&lt;=A887),--(TOther[End Date Calc]&gt;=A887),TOther[Amount])))</f>
        <v/>
      </c>
      <c r="Q887" s="8" t="str">
        <f>IF(A887="","",IF(COUNTIF(TOther[Frequency],$Q$1)=0,0,IF(B887="N",SUMIFS(TOther[Amount],TOther[Frequency],$Q$1,TOther[Start Date],"&lt;="&amp;$A887,TOther[End Date Calc],"&gt;="&amp;A887,TOther[Start Day],DAY(A887)),SUMIFS(TOther[Amount],TOther[Frequency],$Q$1,TOther[Start Date],"&lt;="&amp;$A887,TOther[End Date Calc],"&gt;="&amp;A887,TOther[Start Day],"&gt;="&amp;DAY(A887)))))</f>
        <v/>
      </c>
      <c r="R887" s="8" t="str" cm="1">
        <f t="array" ref="R887">IF(A887="","",IF(COUNTIF(TOther[Frequency],R$1)=0,0,SUMPRODUCT(--(TOther[Frequency]=R$1),--(TOther[Start Date]&lt;=A887),--(TOther[End Date Calc]&gt;=A887),IF(B887="N",--(TOther[Start Day]=DAY(A887)),--(TOther[Start Day]&gt;=DAY(A887))),--(IFERROR(MOD(TOther[Start Month]-MONTH(A887)+2,2),1)=0),TOther[Amount])))</f>
        <v/>
      </c>
      <c r="S887" s="8" t="str" cm="1">
        <f t="array" ref="S887">IF(A887="","",IF(COUNTIF(TOther[Frequency],S$1)=0,0,SUMPRODUCT(--(TOther[Frequency]=S$1),--(TOther[Start Date]&lt;=A887),--(TOther[End Date Calc]&gt;=A887),IF(B887="N",--(TOther[Start Day]=DAY(A887)),--(TOther[Start Day]&gt;=DAY(A887))),--(IFERROR(MOD(TOther[Start Month]-MONTH(A887)+3,3),1)=0),TOther[Amount])))</f>
        <v/>
      </c>
      <c r="T887" s="8" t="str" cm="1">
        <f t="array" ref="T887">IF($A887="","",IF(COUNTIF(TOther[Frequency],T$1)=0,0,SUMPRODUCT(--(TOther[Frequency]=T$1),--(TOther[Start Date]&lt;=$A887),--(TOther[End Date Calc]&gt;=$A887),IF($B887="N",--(TOther[Start Day]=DAY($A887)),--(TOther[Start Day]&gt;=DAY($A887))),--(IFERROR(MOD(TOther[Start Month]-MONTH($A887)+4,4),1)=0),TOther[Amount])))</f>
        <v/>
      </c>
      <c r="U887" s="8" t="str" cm="1">
        <f t="array" ref="U887">IF(A887="","",IF(COUNTIF(TOther[Frequency],$U$1)=0,0,SUMPRODUCT(--(TOther[Frequency]=$U$1),--(TOther[Start Date]&lt;=A887),--(TOther[End Date Calc]&gt;=A887),IF(B887="N",--(TOther[Start Day]=DAY(A887)),--(TOther[Start Day]&gt;=DAY(A887))),--(IFERROR(MOD(TOther[Start Month]-MONTH(A887)+6,6),1)=0),TOther[Amount])))</f>
        <v/>
      </c>
      <c r="V887" s="8" t="str" cm="1">
        <f t="array" ref="V887">IF(A887="","",IF(COUNTIF(TOther[Frequency],$V$1)=0,0,SUMPRODUCT(--(TOther[Frequency]=$V$1),--(TOther[Start Date]&lt;=A887),--(TOther[End Date Calc]&gt;=A887),IF(B887="N",--(TOther[Start Day]=DAY(A887)),--(TOther[Start Day]&gt;=DAY(A887))),--(IFERROR(MOD(TOther[Start Month]-MONTH(A887)+12,12),1)=0),TOther[Amount])))</f>
        <v/>
      </c>
      <c r="W887" s="8" t="str">
        <f>IF(A887="","",SUMIFS(TOther[Amount],TOther[Start Date],A887,TOther[Frequency],$W$1))</f>
        <v/>
      </c>
      <c r="X887" s="9" t="str">
        <f t="shared" si="65"/>
        <v/>
      </c>
      <c r="Y887" s="9" t="str">
        <f t="shared" si="69"/>
        <v/>
      </c>
      <c r="Z887" s="8" t="str" cm="1">
        <f t="array" ref="Z887">IF(A887="","",IF(COUNTIF('2) Income'!$D$13:$D$32,"Weekly")=0,0,SUMPRODUCT(--(IFERROR(MOD(A887-'2) Income'!$F$13:$F$32,7),1)=0),--('2) Income'!$D$13:$D$32="Weekly"),--('2) Income'!$F$13:$F$32&lt;=A887),'2) Income'!$E$13:$E$32)))</f>
        <v/>
      </c>
      <c r="AA887" s="8" t="str" cm="1">
        <f t="array" ref="AA887">IF(A887="","",IF(COUNTIF('2) Income'!$D$13:$D$32,"Every Other Week")=0,0,SUMPRODUCT(--(IFERROR(MOD(A887-'2) Income'!$F$13:$F$32,14),1)=0),--('2) Income'!$D$13:$D$32="Every Other Week"),--('2) Income'!$F$13:$F$32&lt;=A887),'2) Income'!$E$13:$E$32)))</f>
        <v/>
      </c>
      <c r="AB887" s="8" t="str">
        <f>IF(A887="","",IF(COUNTIF('2) Income'!$D$13:$D$32,"1st and 15th")=0,0,IF(OR(DAY(A887)=1,DAY(A887)=15),SUMIFS('2) Income'!$E$13:$E$32,'2) Income'!$D$13:$D$32,"1st and 15th",'2) Income'!$F$13:$F$32,"&lt;="&amp;$A887),0)))</f>
        <v/>
      </c>
      <c r="AC887" s="8" t="str">
        <f>IF(A887="","",IF(COUNTIF('2) Income'!$D$13:$D$32,"2nd Wednesday")=0,0,IF(A887=(A887-DAY(A887)+1+2*7-WEEKDAY(A887-DAY(A887)+8-4,1)),SUMIFS('2) Income'!$E$13:$E$32,'2) Income'!$D$13:$D$32,"2nd Wednesday",'2) Income'!$F$13:$F$32,"&lt;="&amp;$A887),0)))</f>
        <v/>
      </c>
      <c r="AD887" s="8" t="str">
        <f>IF(A887="","",IF(COUNTIF('2) Income'!$D$13:$D$32,"3rd Wednesday")=0,0,IF(A887=(A887-DAY(A887)+1+3*7-WEEKDAY(A887-DAY(A887)+8-4,1)),SUMIFS('2) Income'!$E$13:$E$32,'2) Income'!$D$13:$D$32,"3rd Wednesday",'2) Income'!$F$13:$F$32,"&lt;="&amp;$A887),0)))</f>
        <v/>
      </c>
      <c r="AE887" s="8" t="str">
        <f>IF(A887="","",IF(COUNTIF('2) Income'!$D$13:$D$32,"4th Wednesday")=0,0,IF(A887=(A887-DAY(A887)+1+4*7-WEEKDAY(A887-DAY(A887)+8-4,1)),SUMIFS('2) Income'!$E$13:$E$32,'2) Income'!$D$13:$D$32,"4th Wednesday",'2) Income'!$F$13:$F$32,"&lt;="&amp;$A887),0)))</f>
        <v/>
      </c>
      <c r="AF887" s="8" t="str" cm="1">
        <f t="array" ref="AF887">IF(A887="","",IF(COUNTIF('2) Income'!$D$13:$D$32,"Every 4 Weeks")=0,0,SUMPRODUCT(--(IFERROR(MOD(A887-'2) Income'!$F$13:$F$32,28),1)=0),--('2) Income'!$D$13:$D$32="Every 4 Weeks"),--('2) Income'!$F$13:$F$32&lt;=A887),'2) Income'!$E$13:$E$32)))</f>
        <v/>
      </c>
      <c r="AG887" s="8" t="str">
        <f>IF(A887="","",IF(COUNTIF('2) Income'!$D$13:$D$32,"Monthly")=0,0,IF(B887="N",SUMIFS('2) Income'!$E$13:$E$32,'2) Income'!$D$13:$D$32,"monthly",'2) Income'!$F$13:$F$32,"&lt;="&amp;$A887,'2) Income'!$I$13:$I$32,DAY(A887)),SUMIFS('2) Income'!$E$13:$E$32,'2) Income'!$D$13:$D$32,"monthly",'2) Income'!$F$13:$F$32,"&lt;="&amp;$A887,'2) Income'!$I$13:$I$32,"&gt;="&amp;DAY(A887)))))</f>
        <v/>
      </c>
      <c r="AH887" s="8" t="str" cm="1">
        <f t="array" ref="AH887">IF(A887="","",IF(COUNTIF('2) Income'!$D$13:$D$32,"Yearly")=0,0,SUMPRODUCT(--('2) Income'!$D$13:$D$32="Yearly"),--('2) Income'!$F$13:$F$32&lt;=A887),IF(B887="N",--('2) Income'!$I$13:$I$32=DAY(A887)),--('2) Income'!$I$13:$I$32&gt;=DAY(A887))),--(IFERROR(MOD('2) Income'!$H$13:$H$32-MONTH(A887)+12,12),1)=0),'2) Income'!$E$13:$E$32)))</f>
        <v/>
      </c>
      <c r="AI887" s="8" t="str">
        <f>IF(A887="","",IF(COUNTIF('2) Income'!$D$13:$D$32,"one-time")=0,0,SUMIFS('2) Income'!$E$13:$E$32,'2) Income'!$D$13:$D$32,"one-time",'2) Income'!$F$13:$F$32,"="&amp;$A887)))</f>
        <v/>
      </c>
      <c r="AJ887" s="9" t="str">
        <f t="shared" si="66"/>
        <v/>
      </c>
    </row>
    <row r="888" spans="1:36">
      <c r="A888" s="7" t="str">
        <f>IF(A887="","",IF(A887+1&lt;='1) Period'!$E$21,A887+1,""))</f>
        <v/>
      </c>
      <c r="B888" s="7" t="e">
        <f t="shared" si="67"/>
        <v>#VALUE!</v>
      </c>
      <c r="C888" t="e">
        <f t="shared" si="68"/>
        <v>#VALUE!</v>
      </c>
      <c r="D888" s="8" t="str">
        <f>IF(A888="","",IF(TEXT(A888,"dddd")='4) Happy Money'!$E$23,WAllowance,0))</f>
        <v/>
      </c>
      <c r="E888" s="8" t="str">
        <f>IF(A888="","",IF(B888="N",SUMIF(TMonthly[Day of the Month],DAY(A888),TMonthly[Amount]),SUMIF(TMonthly[Day of the Month],"&gt;="&amp;DAY(A888),TMonthly[Amount])))</f>
        <v/>
      </c>
      <c r="F888" s="8" t="str" cm="1">
        <f t="array" ref="F888">IF(A888="","",SUMPRODUCT(--(TYearly[Due Date]&lt;=A888),IF(B888="N",--(TYearly[Day]=DAY(A888)),--(TYearly[Day]&gt;=DAY(A888))),--(IFERROR(MOD(TYearly[Month]-MONTH(A888)+12,12),1)=0),TYearly[Amount]))</f>
        <v/>
      </c>
      <c r="G888" s="8" t="str">
        <f>IF(A888="","",SUMIF(TOneTime[Due Date],A888,TOneTime[Amount]))</f>
        <v/>
      </c>
      <c r="H888" s="8" t="str" cm="1">
        <f t="array" ref="H888">IF(A888="","",IF(COUNTIF(TOther[Frequency],$H$1)=0,0,SUMPRODUCT(--(IFERROR(MOD(A888-TOther[Start Date],7),1)=0),--(TOther[Frequency]=$H$1),--(TOther[Start Date]&lt;=A888),--(TOther[End Date Calc]&gt;=A888),TOther[Amount])))</f>
        <v/>
      </c>
      <c r="I888" s="8" t="str" cm="1">
        <f t="array" ref="I888">IF(A888="","",IF(COUNTIF(TOther[Frequency],$I$1)=0,0,SUMPRODUCT(--(IFERROR(MOD(A888-TOther[Start Date],14),1)=0),--(TOther[Frequency]=$I$1),--(TOther[Start Date]&lt;=A888),--(TOther[End Date Calc]&gt;=A888),TOther[Amount])))</f>
        <v/>
      </c>
      <c r="J888" s="8" t="str">
        <f>IF(A888="","",IF(COUNTIF(TOther[Frequency],$J$1)=0,0,IF(OR(DAY(A888)=1,DAY(A888)=15),SUMIFS(TOther[Amount],TOther[Frequency],$J$1,TOther[Start Date],"&lt;="&amp;$A888,TOther[End Date Calc],"&gt;="&amp;A888),0)))</f>
        <v/>
      </c>
      <c r="K888" s="8" t="str">
        <f>IF(A888="","",IF(COUNTIF(TOther[Frequency],$K$1)=0,0,IF(A888=(A888-DAY(A888)+1+2*7-WEEKDAY(A888-DAY(A888)+8-4,1)),SUMIFS(TOther[Amount],TOther[Frequency],$K$1,TOther[Start Date],"&lt;="&amp;$A888,TOther[End Date Calc],"&gt;="&amp;A888),0)))</f>
        <v/>
      </c>
      <c r="L888" s="8" t="str">
        <f>IF(A888="","",IF(COUNTIF(TOther[Frequency],$L$1)=0,0,IF(A888=(A888-DAY(A888)+1+3*7-WEEKDAY(A888-DAY(A888)+8-4,1)),SUMIFS(TOther[Amount],TOther[Frequency],$L$1,TOther[Start Date],"&lt;="&amp;$A888,TOther[End Date Calc],"&gt;="&amp;A888),0)))</f>
        <v/>
      </c>
      <c r="M888" s="8" t="str">
        <f>IF(A888="","",IF(COUNTIF(TOther[Frequency],$M$1)=0,0,IF(A888=(A888-DAY(A888)+1+4*7-WEEKDAY(A888-DAY(A888)+8-4,1)),SUMIFS(TOther[Amount],TOther[Frequency],$M$1,TOther[Start Date],"&lt;="&amp;$A888,TOther[End Date Calc],"&gt;="&amp;A888),0)))</f>
        <v/>
      </c>
      <c r="N888" s="8" t="str" cm="1">
        <f t="array" ref="N888">IF(A888="","",IF(COUNTIF(TOther[Frequency],$N$1)=0,0,SUMPRODUCT(--(IFERROR(MOD(A888-TOther[Start Date],28),1)=0),--(TOther[Frequency]=$N$1),--(TOther[Start Date]&lt;=A888),--(TOther[End Date Calc]&gt;=A888),TOther[Amount])))</f>
        <v/>
      </c>
      <c r="O888" s="8" t="str" cm="1">
        <f t="array" ref="O888">IF(A888="","",IF(COUNTIF(TOther[Frequency],$O$1)=0,0,SUMPRODUCT(--(IFERROR(MOD(A888-TOther[Start Date],42),1)=0),--(TOther[Frequency]=$O$1),--(TOther[Start Date]&lt;=A888),--(TOther[End Date Calc]&gt;=A888),TOther[Amount])))</f>
        <v/>
      </c>
      <c r="P888" s="8" t="str" cm="1">
        <f t="array" ref="P888">IF(A888="","",IF(COUNTIF(TOther[Frequency],$P$1)=0,0,SUMPRODUCT(--(IFERROR(MOD(A888-TOther[Start Date],56),1)=0),--(TOther[Frequency]=$P$1),--(TOther[Start Date]&lt;=A888),--(TOther[End Date Calc]&gt;=A888),TOther[Amount])))</f>
        <v/>
      </c>
      <c r="Q888" s="8" t="str">
        <f>IF(A888="","",IF(COUNTIF(TOther[Frequency],$Q$1)=0,0,IF(B888="N",SUMIFS(TOther[Amount],TOther[Frequency],$Q$1,TOther[Start Date],"&lt;="&amp;$A888,TOther[End Date Calc],"&gt;="&amp;A888,TOther[Start Day],DAY(A888)),SUMIFS(TOther[Amount],TOther[Frequency],$Q$1,TOther[Start Date],"&lt;="&amp;$A888,TOther[End Date Calc],"&gt;="&amp;A888,TOther[Start Day],"&gt;="&amp;DAY(A888)))))</f>
        <v/>
      </c>
      <c r="R888" s="8" t="str" cm="1">
        <f t="array" ref="R888">IF(A888="","",IF(COUNTIF(TOther[Frequency],R$1)=0,0,SUMPRODUCT(--(TOther[Frequency]=R$1),--(TOther[Start Date]&lt;=A888),--(TOther[End Date Calc]&gt;=A888),IF(B888="N",--(TOther[Start Day]=DAY(A888)),--(TOther[Start Day]&gt;=DAY(A888))),--(IFERROR(MOD(TOther[Start Month]-MONTH(A888)+2,2),1)=0),TOther[Amount])))</f>
        <v/>
      </c>
      <c r="S888" s="8" t="str" cm="1">
        <f t="array" ref="S888">IF(A888="","",IF(COUNTIF(TOther[Frequency],S$1)=0,0,SUMPRODUCT(--(TOther[Frequency]=S$1),--(TOther[Start Date]&lt;=A888),--(TOther[End Date Calc]&gt;=A888),IF(B888="N",--(TOther[Start Day]=DAY(A888)),--(TOther[Start Day]&gt;=DAY(A888))),--(IFERROR(MOD(TOther[Start Month]-MONTH(A888)+3,3),1)=0),TOther[Amount])))</f>
        <v/>
      </c>
      <c r="T888" s="8" t="str" cm="1">
        <f t="array" ref="T888">IF($A888="","",IF(COUNTIF(TOther[Frequency],T$1)=0,0,SUMPRODUCT(--(TOther[Frequency]=T$1),--(TOther[Start Date]&lt;=$A888),--(TOther[End Date Calc]&gt;=$A888),IF($B888="N",--(TOther[Start Day]=DAY($A888)),--(TOther[Start Day]&gt;=DAY($A888))),--(IFERROR(MOD(TOther[Start Month]-MONTH($A888)+4,4),1)=0),TOther[Amount])))</f>
        <v/>
      </c>
      <c r="U888" s="8" t="str" cm="1">
        <f t="array" ref="U888">IF(A888="","",IF(COUNTIF(TOther[Frequency],$U$1)=0,0,SUMPRODUCT(--(TOther[Frequency]=$U$1),--(TOther[Start Date]&lt;=A888),--(TOther[End Date Calc]&gt;=A888),IF(B888="N",--(TOther[Start Day]=DAY(A888)),--(TOther[Start Day]&gt;=DAY(A888))),--(IFERROR(MOD(TOther[Start Month]-MONTH(A888)+6,6),1)=0),TOther[Amount])))</f>
        <v/>
      </c>
      <c r="V888" s="8" t="str" cm="1">
        <f t="array" ref="V888">IF(A888="","",IF(COUNTIF(TOther[Frequency],$V$1)=0,0,SUMPRODUCT(--(TOther[Frequency]=$V$1),--(TOther[Start Date]&lt;=A888),--(TOther[End Date Calc]&gt;=A888),IF(B888="N",--(TOther[Start Day]=DAY(A888)),--(TOther[Start Day]&gt;=DAY(A888))),--(IFERROR(MOD(TOther[Start Month]-MONTH(A888)+12,12),1)=0),TOther[Amount])))</f>
        <v/>
      </c>
      <c r="W888" s="8" t="str">
        <f>IF(A888="","",SUMIFS(TOther[Amount],TOther[Start Date],A888,TOther[Frequency],$W$1))</f>
        <v/>
      </c>
      <c r="X888" s="9" t="str">
        <f t="shared" si="65"/>
        <v/>
      </c>
      <c r="Y888" s="9" t="str">
        <f t="shared" si="69"/>
        <v/>
      </c>
      <c r="Z888" s="8" t="str" cm="1">
        <f t="array" ref="Z888">IF(A888="","",IF(COUNTIF('2) Income'!$D$13:$D$32,"Weekly")=0,0,SUMPRODUCT(--(IFERROR(MOD(A888-'2) Income'!$F$13:$F$32,7),1)=0),--('2) Income'!$D$13:$D$32="Weekly"),--('2) Income'!$F$13:$F$32&lt;=A888),'2) Income'!$E$13:$E$32)))</f>
        <v/>
      </c>
      <c r="AA888" s="8" t="str" cm="1">
        <f t="array" ref="AA888">IF(A888="","",IF(COUNTIF('2) Income'!$D$13:$D$32,"Every Other Week")=0,0,SUMPRODUCT(--(IFERROR(MOD(A888-'2) Income'!$F$13:$F$32,14),1)=0),--('2) Income'!$D$13:$D$32="Every Other Week"),--('2) Income'!$F$13:$F$32&lt;=A888),'2) Income'!$E$13:$E$32)))</f>
        <v/>
      </c>
      <c r="AB888" s="8" t="str">
        <f>IF(A888="","",IF(COUNTIF('2) Income'!$D$13:$D$32,"1st and 15th")=0,0,IF(OR(DAY(A888)=1,DAY(A888)=15),SUMIFS('2) Income'!$E$13:$E$32,'2) Income'!$D$13:$D$32,"1st and 15th",'2) Income'!$F$13:$F$32,"&lt;="&amp;$A888),0)))</f>
        <v/>
      </c>
      <c r="AC888" s="8" t="str">
        <f>IF(A888="","",IF(COUNTIF('2) Income'!$D$13:$D$32,"2nd Wednesday")=0,0,IF(A888=(A888-DAY(A888)+1+2*7-WEEKDAY(A888-DAY(A888)+8-4,1)),SUMIFS('2) Income'!$E$13:$E$32,'2) Income'!$D$13:$D$32,"2nd Wednesday",'2) Income'!$F$13:$F$32,"&lt;="&amp;$A888),0)))</f>
        <v/>
      </c>
      <c r="AD888" s="8" t="str">
        <f>IF(A888="","",IF(COUNTIF('2) Income'!$D$13:$D$32,"3rd Wednesday")=0,0,IF(A888=(A888-DAY(A888)+1+3*7-WEEKDAY(A888-DAY(A888)+8-4,1)),SUMIFS('2) Income'!$E$13:$E$32,'2) Income'!$D$13:$D$32,"3rd Wednesday",'2) Income'!$F$13:$F$32,"&lt;="&amp;$A888),0)))</f>
        <v/>
      </c>
      <c r="AE888" s="8" t="str">
        <f>IF(A888="","",IF(COUNTIF('2) Income'!$D$13:$D$32,"4th Wednesday")=0,0,IF(A888=(A888-DAY(A888)+1+4*7-WEEKDAY(A888-DAY(A888)+8-4,1)),SUMIFS('2) Income'!$E$13:$E$32,'2) Income'!$D$13:$D$32,"4th Wednesday",'2) Income'!$F$13:$F$32,"&lt;="&amp;$A888),0)))</f>
        <v/>
      </c>
      <c r="AF888" s="8" t="str" cm="1">
        <f t="array" ref="AF888">IF(A888="","",IF(COUNTIF('2) Income'!$D$13:$D$32,"Every 4 Weeks")=0,0,SUMPRODUCT(--(IFERROR(MOD(A888-'2) Income'!$F$13:$F$32,28),1)=0),--('2) Income'!$D$13:$D$32="Every 4 Weeks"),--('2) Income'!$F$13:$F$32&lt;=A888),'2) Income'!$E$13:$E$32)))</f>
        <v/>
      </c>
      <c r="AG888" s="8" t="str">
        <f>IF(A888="","",IF(COUNTIF('2) Income'!$D$13:$D$32,"Monthly")=0,0,IF(B888="N",SUMIFS('2) Income'!$E$13:$E$32,'2) Income'!$D$13:$D$32,"monthly",'2) Income'!$F$13:$F$32,"&lt;="&amp;$A888,'2) Income'!$I$13:$I$32,DAY(A888)),SUMIFS('2) Income'!$E$13:$E$32,'2) Income'!$D$13:$D$32,"monthly",'2) Income'!$F$13:$F$32,"&lt;="&amp;$A888,'2) Income'!$I$13:$I$32,"&gt;="&amp;DAY(A888)))))</f>
        <v/>
      </c>
      <c r="AH888" s="8" t="str" cm="1">
        <f t="array" ref="AH888">IF(A888="","",IF(COUNTIF('2) Income'!$D$13:$D$32,"Yearly")=0,0,SUMPRODUCT(--('2) Income'!$D$13:$D$32="Yearly"),--('2) Income'!$F$13:$F$32&lt;=A888),IF(B888="N",--('2) Income'!$I$13:$I$32=DAY(A888)),--('2) Income'!$I$13:$I$32&gt;=DAY(A888))),--(IFERROR(MOD('2) Income'!$H$13:$H$32-MONTH(A888)+12,12),1)=0),'2) Income'!$E$13:$E$32)))</f>
        <v/>
      </c>
      <c r="AI888" s="8" t="str">
        <f>IF(A888="","",IF(COUNTIF('2) Income'!$D$13:$D$32,"one-time")=0,0,SUMIFS('2) Income'!$E$13:$E$32,'2) Income'!$D$13:$D$32,"one-time",'2) Income'!$F$13:$F$32,"="&amp;$A888)))</f>
        <v/>
      </c>
      <c r="AJ888" s="9" t="str">
        <f t="shared" si="66"/>
        <v/>
      </c>
    </row>
    <row r="889" spans="1:36">
      <c r="A889" s="7" t="str">
        <f>IF(A888="","",IF(A888+1&lt;='1) Period'!$E$21,A888+1,""))</f>
        <v/>
      </c>
      <c r="B889" s="7" t="e">
        <f t="shared" si="67"/>
        <v>#VALUE!</v>
      </c>
      <c r="C889" t="e">
        <f t="shared" si="68"/>
        <v>#VALUE!</v>
      </c>
      <c r="D889" s="8" t="str">
        <f>IF(A889="","",IF(TEXT(A889,"dddd")='4) Happy Money'!$E$23,WAllowance,0))</f>
        <v/>
      </c>
      <c r="E889" s="8" t="str">
        <f>IF(A889="","",IF(B889="N",SUMIF(TMonthly[Day of the Month],DAY(A889),TMonthly[Amount]),SUMIF(TMonthly[Day of the Month],"&gt;="&amp;DAY(A889),TMonthly[Amount])))</f>
        <v/>
      </c>
      <c r="F889" s="8" t="str" cm="1">
        <f t="array" ref="F889">IF(A889="","",SUMPRODUCT(--(TYearly[Due Date]&lt;=A889),IF(B889="N",--(TYearly[Day]=DAY(A889)),--(TYearly[Day]&gt;=DAY(A889))),--(IFERROR(MOD(TYearly[Month]-MONTH(A889)+12,12),1)=0),TYearly[Amount]))</f>
        <v/>
      </c>
      <c r="G889" s="8" t="str">
        <f>IF(A889="","",SUMIF(TOneTime[Due Date],A889,TOneTime[Amount]))</f>
        <v/>
      </c>
      <c r="H889" s="8" t="str" cm="1">
        <f t="array" ref="H889">IF(A889="","",IF(COUNTIF(TOther[Frequency],$H$1)=0,0,SUMPRODUCT(--(IFERROR(MOD(A889-TOther[Start Date],7),1)=0),--(TOther[Frequency]=$H$1),--(TOther[Start Date]&lt;=A889),--(TOther[End Date Calc]&gt;=A889),TOther[Amount])))</f>
        <v/>
      </c>
      <c r="I889" s="8" t="str" cm="1">
        <f t="array" ref="I889">IF(A889="","",IF(COUNTIF(TOther[Frequency],$I$1)=0,0,SUMPRODUCT(--(IFERROR(MOD(A889-TOther[Start Date],14),1)=0),--(TOther[Frequency]=$I$1),--(TOther[Start Date]&lt;=A889),--(TOther[End Date Calc]&gt;=A889),TOther[Amount])))</f>
        <v/>
      </c>
      <c r="J889" s="8" t="str">
        <f>IF(A889="","",IF(COUNTIF(TOther[Frequency],$J$1)=0,0,IF(OR(DAY(A889)=1,DAY(A889)=15),SUMIFS(TOther[Amount],TOther[Frequency],$J$1,TOther[Start Date],"&lt;="&amp;$A889,TOther[End Date Calc],"&gt;="&amp;A889),0)))</f>
        <v/>
      </c>
      <c r="K889" s="8" t="str">
        <f>IF(A889="","",IF(COUNTIF(TOther[Frequency],$K$1)=0,0,IF(A889=(A889-DAY(A889)+1+2*7-WEEKDAY(A889-DAY(A889)+8-4,1)),SUMIFS(TOther[Amount],TOther[Frequency],$K$1,TOther[Start Date],"&lt;="&amp;$A889,TOther[End Date Calc],"&gt;="&amp;A889),0)))</f>
        <v/>
      </c>
      <c r="L889" s="8" t="str">
        <f>IF(A889="","",IF(COUNTIF(TOther[Frequency],$L$1)=0,0,IF(A889=(A889-DAY(A889)+1+3*7-WEEKDAY(A889-DAY(A889)+8-4,1)),SUMIFS(TOther[Amount],TOther[Frequency],$L$1,TOther[Start Date],"&lt;="&amp;$A889,TOther[End Date Calc],"&gt;="&amp;A889),0)))</f>
        <v/>
      </c>
      <c r="M889" s="8" t="str">
        <f>IF(A889="","",IF(COUNTIF(TOther[Frequency],$M$1)=0,0,IF(A889=(A889-DAY(A889)+1+4*7-WEEKDAY(A889-DAY(A889)+8-4,1)),SUMIFS(TOther[Amount],TOther[Frequency],$M$1,TOther[Start Date],"&lt;="&amp;$A889,TOther[End Date Calc],"&gt;="&amp;A889),0)))</f>
        <v/>
      </c>
      <c r="N889" s="8" t="str" cm="1">
        <f t="array" ref="N889">IF(A889="","",IF(COUNTIF(TOther[Frequency],$N$1)=0,0,SUMPRODUCT(--(IFERROR(MOD(A889-TOther[Start Date],28),1)=0),--(TOther[Frequency]=$N$1),--(TOther[Start Date]&lt;=A889),--(TOther[End Date Calc]&gt;=A889),TOther[Amount])))</f>
        <v/>
      </c>
      <c r="O889" s="8" t="str" cm="1">
        <f t="array" ref="O889">IF(A889="","",IF(COUNTIF(TOther[Frequency],$O$1)=0,0,SUMPRODUCT(--(IFERROR(MOD(A889-TOther[Start Date],42),1)=0),--(TOther[Frequency]=$O$1),--(TOther[Start Date]&lt;=A889),--(TOther[End Date Calc]&gt;=A889),TOther[Amount])))</f>
        <v/>
      </c>
      <c r="P889" s="8" t="str" cm="1">
        <f t="array" ref="P889">IF(A889="","",IF(COUNTIF(TOther[Frequency],$P$1)=0,0,SUMPRODUCT(--(IFERROR(MOD(A889-TOther[Start Date],56),1)=0),--(TOther[Frequency]=$P$1),--(TOther[Start Date]&lt;=A889),--(TOther[End Date Calc]&gt;=A889),TOther[Amount])))</f>
        <v/>
      </c>
      <c r="Q889" s="8" t="str">
        <f>IF(A889="","",IF(COUNTIF(TOther[Frequency],$Q$1)=0,0,IF(B889="N",SUMIFS(TOther[Amount],TOther[Frequency],$Q$1,TOther[Start Date],"&lt;="&amp;$A889,TOther[End Date Calc],"&gt;="&amp;A889,TOther[Start Day],DAY(A889)),SUMIFS(TOther[Amount],TOther[Frequency],$Q$1,TOther[Start Date],"&lt;="&amp;$A889,TOther[End Date Calc],"&gt;="&amp;A889,TOther[Start Day],"&gt;="&amp;DAY(A889)))))</f>
        <v/>
      </c>
      <c r="R889" s="8" t="str" cm="1">
        <f t="array" ref="R889">IF(A889="","",IF(COUNTIF(TOther[Frequency],R$1)=0,0,SUMPRODUCT(--(TOther[Frequency]=R$1),--(TOther[Start Date]&lt;=A889),--(TOther[End Date Calc]&gt;=A889),IF(B889="N",--(TOther[Start Day]=DAY(A889)),--(TOther[Start Day]&gt;=DAY(A889))),--(IFERROR(MOD(TOther[Start Month]-MONTH(A889)+2,2),1)=0),TOther[Amount])))</f>
        <v/>
      </c>
      <c r="S889" s="8" t="str" cm="1">
        <f t="array" ref="S889">IF(A889="","",IF(COUNTIF(TOther[Frequency],S$1)=0,0,SUMPRODUCT(--(TOther[Frequency]=S$1),--(TOther[Start Date]&lt;=A889),--(TOther[End Date Calc]&gt;=A889),IF(B889="N",--(TOther[Start Day]=DAY(A889)),--(TOther[Start Day]&gt;=DAY(A889))),--(IFERROR(MOD(TOther[Start Month]-MONTH(A889)+3,3),1)=0),TOther[Amount])))</f>
        <v/>
      </c>
      <c r="T889" s="8" t="str" cm="1">
        <f t="array" ref="T889">IF($A889="","",IF(COUNTIF(TOther[Frequency],T$1)=0,0,SUMPRODUCT(--(TOther[Frequency]=T$1),--(TOther[Start Date]&lt;=$A889),--(TOther[End Date Calc]&gt;=$A889),IF($B889="N",--(TOther[Start Day]=DAY($A889)),--(TOther[Start Day]&gt;=DAY($A889))),--(IFERROR(MOD(TOther[Start Month]-MONTH($A889)+4,4),1)=0),TOther[Amount])))</f>
        <v/>
      </c>
      <c r="U889" s="8" t="str" cm="1">
        <f t="array" ref="U889">IF(A889="","",IF(COUNTIF(TOther[Frequency],$U$1)=0,0,SUMPRODUCT(--(TOther[Frequency]=$U$1),--(TOther[Start Date]&lt;=A889),--(TOther[End Date Calc]&gt;=A889),IF(B889="N",--(TOther[Start Day]=DAY(A889)),--(TOther[Start Day]&gt;=DAY(A889))),--(IFERROR(MOD(TOther[Start Month]-MONTH(A889)+6,6),1)=0),TOther[Amount])))</f>
        <v/>
      </c>
      <c r="V889" s="8" t="str" cm="1">
        <f t="array" ref="V889">IF(A889="","",IF(COUNTIF(TOther[Frequency],$V$1)=0,0,SUMPRODUCT(--(TOther[Frequency]=$V$1),--(TOther[Start Date]&lt;=A889),--(TOther[End Date Calc]&gt;=A889),IF(B889="N",--(TOther[Start Day]=DAY(A889)),--(TOther[Start Day]&gt;=DAY(A889))),--(IFERROR(MOD(TOther[Start Month]-MONTH(A889)+12,12),1)=0),TOther[Amount])))</f>
        <v/>
      </c>
      <c r="W889" s="8" t="str">
        <f>IF(A889="","",SUMIFS(TOther[Amount],TOther[Start Date],A889,TOther[Frequency],$W$1))</f>
        <v/>
      </c>
      <c r="X889" s="9" t="str">
        <f t="shared" si="65"/>
        <v/>
      </c>
      <c r="Y889" s="9" t="str">
        <f t="shared" si="69"/>
        <v/>
      </c>
      <c r="Z889" s="8" t="str" cm="1">
        <f t="array" ref="Z889">IF(A889="","",IF(COUNTIF('2) Income'!$D$13:$D$32,"Weekly")=0,0,SUMPRODUCT(--(IFERROR(MOD(A889-'2) Income'!$F$13:$F$32,7),1)=0),--('2) Income'!$D$13:$D$32="Weekly"),--('2) Income'!$F$13:$F$32&lt;=A889),'2) Income'!$E$13:$E$32)))</f>
        <v/>
      </c>
      <c r="AA889" s="8" t="str" cm="1">
        <f t="array" ref="AA889">IF(A889="","",IF(COUNTIF('2) Income'!$D$13:$D$32,"Every Other Week")=0,0,SUMPRODUCT(--(IFERROR(MOD(A889-'2) Income'!$F$13:$F$32,14),1)=0),--('2) Income'!$D$13:$D$32="Every Other Week"),--('2) Income'!$F$13:$F$32&lt;=A889),'2) Income'!$E$13:$E$32)))</f>
        <v/>
      </c>
      <c r="AB889" s="8" t="str">
        <f>IF(A889="","",IF(COUNTIF('2) Income'!$D$13:$D$32,"1st and 15th")=0,0,IF(OR(DAY(A889)=1,DAY(A889)=15),SUMIFS('2) Income'!$E$13:$E$32,'2) Income'!$D$13:$D$32,"1st and 15th",'2) Income'!$F$13:$F$32,"&lt;="&amp;$A889),0)))</f>
        <v/>
      </c>
      <c r="AC889" s="8" t="str">
        <f>IF(A889="","",IF(COUNTIF('2) Income'!$D$13:$D$32,"2nd Wednesday")=0,0,IF(A889=(A889-DAY(A889)+1+2*7-WEEKDAY(A889-DAY(A889)+8-4,1)),SUMIFS('2) Income'!$E$13:$E$32,'2) Income'!$D$13:$D$32,"2nd Wednesday",'2) Income'!$F$13:$F$32,"&lt;="&amp;$A889),0)))</f>
        <v/>
      </c>
      <c r="AD889" s="8" t="str">
        <f>IF(A889="","",IF(COUNTIF('2) Income'!$D$13:$D$32,"3rd Wednesday")=0,0,IF(A889=(A889-DAY(A889)+1+3*7-WEEKDAY(A889-DAY(A889)+8-4,1)),SUMIFS('2) Income'!$E$13:$E$32,'2) Income'!$D$13:$D$32,"3rd Wednesday",'2) Income'!$F$13:$F$32,"&lt;="&amp;$A889),0)))</f>
        <v/>
      </c>
      <c r="AE889" s="8" t="str">
        <f>IF(A889="","",IF(COUNTIF('2) Income'!$D$13:$D$32,"4th Wednesday")=0,0,IF(A889=(A889-DAY(A889)+1+4*7-WEEKDAY(A889-DAY(A889)+8-4,1)),SUMIFS('2) Income'!$E$13:$E$32,'2) Income'!$D$13:$D$32,"4th Wednesday",'2) Income'!$F$13:$F$32,"&lt;="&amp;$A889),0)))</f>
        <v/>
      </c>
      <c r="AF889" s="8" t="str" cm="1">
        <f t="array" ref="AF889">IF(A889="","",IF(COUNTIF('2) Income'!$D$13:$D$32,"Every 4 Weeks")=0,0,SUMPRODUCT(--(IFERROR(MOD(A889-'2) Income'!$F$13:$F$32,28),1)=0),--('2) Income'!$D$13:$D$32="Every 4 Weeks"),--('2) Income'!$F$13:$F$32&lt;=A889),'2) Income'!$E$13:$E$32)))</f>
        <v/>
      </c>
      <c r="AG889" s="8" t="str">
        <f>IF(A889="","",IF(COUNTIF('2) Income'!$D$13:$D$32,"Monthly")=0,0,IF(B889="N",SUMIFS('2) Income'!$E$13:$E$32,'2) Income'!$D$13:$D$32,"monthly",'2) Income'!$F$13:$F$32,"&lt;="&amp;$A889,'2) Income'!$I$13:$I$32,DAY(A889)),SUMIFS('2) Income'!$E$13:$E$32,'2) Income'!$D$13:$D$32,"monthly",'2) Income'!$F$13:$F$32,"&lt;="&amp;$A889,'2) Income'!$I$13:$I$32,"&gt;="&amp;DAY(A889)))))</f>
        <v/>
      </c>
      <c r="AH889" s="8" t="str" cm="1">
        <f t="array" ref="AH889">IF(A889="","",IF(COUNTIF('2) Income'!$D$13:$D$32,"Yearly")=0,0,SUMPRODUCT(--('2) Income'!$D$13:$D$32="Yearly"),--('2) Income'!$F$13:$F$32&lt;=A889),IF(B889="N",--('2) Income'!$I$13:$I$32=DAY(A889)),--('2) Income'!$I$13:$I$32&gt;=DAY(A889))),--(IFERROR(MOD('2) Income'!$H$13:$H$32-MONTH(A889)+12,12),1)=0),'2) Income'!$E$13:$E$32)))</f>
        <v/>
      </c>
      <c r="AI889" s="8" t="str">
        <f>IF(A889="","",IF(COUNTIF('2) Income'!$D$13:$D$32,"one-time")=0,0,SUMIFS('2) Income'!$E$13:$E$32,'2) Income'!$D$13:$D$32,"one-time",'2) Income'!$F$13:$F$32,"="&amp;$A889)))</f>
        <v/>
      </c>
      <c r="AJ889" s="9" t="str">
        <f t="shared" si="66"/>
        <v/>
      </c>
    </row>
    <row r="890" spans="1:36">
      <c r="A890" s="7" t="str">
        <f>IF(A889="","",IF(A889+1&lt;='1) Period'!$E$21,A889+1,""))</f>
        <v/>
      </c>
      <c r="B890" s="7" t="e">
        <f t="shared" si="67"/>
        <v>#VALUE!</v>
      </c>
      <c r="C890" t="e">
        <f t="shared" si="68"/>
        <v>#VALUE!</v>
      </c>
      <c r="D890" s="8" t="str">
        <f>IF(A890="","",IF(TEXT(A890,"dddd")='4) Happy Money'!$E$23,WAllowance,0))</f>
        <v/>
      </c>
      <c r="E890" s="8" t="str">
        <f>IF(A890="","",IF(B890="N",SUMIF(TMonthly[Day of the Month],DAY(A890),TMonthly[Amount]),SUMIF(TMonthly[Day of the Month],"&gt;="&amp;DAY(A890),TMonthly[Amount])))</f>
        <v/>
      </c>
      <c r="F890" s="8" t="str" cm="1">
        <f t="array" ref="F890">IF(A890="","",SUMPRODUCT(--(TYearly[Due Date]&lt;=A890),IF(B890="N",--(TYearly[Day]=DAY(A890)),--(TYearly[Day]&gt;=DAY(A890))),--(IFERROR(MOD(TYearly[Month]-MONTH(A890)+12,12),1)=0),TYearly[Amount]))</f>
        <v/>
      </c>
      <c r="G890" s="8" t="str">
        <f>IF(A890="","",SUMIF(TOneTime[Due Date],A890,TOneTime[Amount]))</f>
        <v/>
      </c>
      <c r="H890" s="8" t="str" cm="1">
        <f t="array" ref="H890">IF(A890="","",IF(COUNTIF(TOther[Frequency],$H$1)=0,0,SUMPRODUCT(--(IFERROR(MOD(A890-TOther[Start Date],7),1)=0),--(TOther[Frequency]=$H$1),--(TOther[Start Date]&lt;=A890),--(TOther[End Date Calc]&gt;=A890),TOther[Amount])))</f>
        <v/>
      </c>
      <c r="I890" s="8" t="str" cm="1">
        <f t="array" ref="I890">IF(A890="","",IF(COUNTIF(TOther[Frequency],$I$1)=0,0,SUMPRODUCT(--(IFERROR(MOD(A890-TOther[Start Date],14),1)=0),--(TOther[Frequency]=$I$1),--(TOther[Start Date]&lt;=A890),--(TOther[End Date Calc]&gt;=A890),TOther[Amount])))</f>
        <v/>
      </c>
      <c r="J890" s="8" t="str">
        <f>IF(A890="","",IF(COUNTIF(TOther[Frequency],$J$1)=0,0,IF(OR(DAY(A890)=1,DAY(A890)=15),SUMIFS(TOther[Amount],TOther[Frequency],$J$1,TOther[Start Date],"&lt;="&amp;$A890,TOther[End Date Calc],"&gt;="&amp;A890),0)))</f>
        <v/>
      </c>
      <c r="K890" s="8" t="str">
        <f>IF(A890="","",IF(COUNTIF(TOther[Frequency],$K$1)=0,0,IF(A890=(A890-DAY(A890)+1+2*7-WEEKDAY(A890-DAY(A890)+8-4,1)),SUMIFS(TOther[Amount],TOther[Frequency],$K$1,TOther[Start Date],"&lt;="&amp;$A890,TOther[End Date Calc],"&gt;="&amp;A890),0)))</f>
        <v/>
      </c>
      <c r="L890" s="8" t="str">
        <f>IF(A890="","",IF(COUNTIF(TOther[Frequency],$L$1)=0,0,IF(A890=(A890-DAY(A890)+1+3*7-WEEKDAY(A890-DAY(A890)+8-4,1)),SUMIFS(TOther[Amount],TOther[Frequency],$L$1,TOther[Start Date],"&lt;="&amp;$A890,TOther[End Date Calc],"&gt;="&amp;A890),0)))</f>
        <v/>
      </c>
      <c r="M890" s="8" t="str">
        <f>IF(A890="","",IF(COUNTIF(TOther[Frequency],$M$1)=0,0,IF(A890=(A890-DAY(A890)+1+4*7-WEEKDAY(A890-DAY(A890)+8-4,1)),SUMIFS(TOther[Amount],TOther[Frequency],$M$1,TOther[Start Date],"&lt;="&amp;$A890,TOther[End Date Calc],"&gt;="&amp;A890),0)))</f>
        <v/>
      </c>
      <c r="N890" s="8" t="str" cm="1">
        <f t="array" ref="N890">IF(A890="","",IF(COUNTIF(TOther[Frequency],$N$1)=0,0,SUMPRODUCT(--(IFERROR(MOD(A890-TOther[Start Date],28),1)=0),--(TOther[Frequency]=$N$1),--(TOther[Start Date]&lt;=A890),--(TOther[End Date Calc]&gt;=A890),TOther[Amount])))</f>
        <v/>
      </c>
      <c r="O890" s="8" t="str" cm="1">
        <f t="array" ref="O890">IF(A890="","",IF(COUNTIF(TOther[Frequency],$O$1)=0,0,SUMPRODUCT(--(IFERROR(MOD(A890-TOther[Start Date],42),1)=0),--(TOther[Frequency]=$O$1),--(TOther[Start Date]&lt;=A890),--(TOther[End Date Calc]&gt;=A890),TOther[Amount])))</f>
        <v/>
      </c>
      <c r="P890" s="8" t="str" cm="1">
        <f t="array" ref="P890">IF(A890="","",IF(COUNTIF(TOther[Frequency],$P$1)=0,0,SUMPRODUCT(--(IFERROR(MOD(A890-TOther[Start Date],56),1)=0),--(TOther[Frequency]=$P$1),--(TOther[Start Date]&lt;=A890),--(TOther[End Date Calc]&gt;=A890),TOther[Amount])))</f>
        <v/>
      </c>
      <c r="Q890" s="8" t="str">
        <f>IF(A890="","",IF(COUNTIF(TOther[Frequency],$Q$1)=0,0,IF(B890="N",SUMIFS(TOther[Amount],TOther[Frequency],$Q$1,TOther[Start Date],"&lt;="&amp;$A890,TOther[End Date Calc],"&gt;="&amp;A890,TOther[Start Day],DAY(A890)),SUMIFS(TOther[Amount],TOther[Frequency],$Q$1,TOther[Start Date],"&lt;="&amp;$A890,TOther[End Date Calc],"&gt;="&amp;A890,TOther[Start Day],"&gt;="&amp;DAY(A890)))))</f>
        <v/>
      </c>
      <c r="R890" s="8" t="str" cm="1">
        <f t="array" ref="R890">IF(A890="","",IF(COUNTIF(TOther[Frequency],R$1)=0,0,SUMPRODUCT(--(TOther[Frequency]=R$1),--(TOther[Start Date]&lt;=A890),--(TOther[End Date Calc]&gt;=A890),IF(B890="N",--(TOther[Start Day]=DAY(A890)),--(TOther[Start Day]&gt;=DAY(A890))),--(IFERROR(MOD(TOther[Start Month]-MONTH(A890)+2,2),1)=0),TOther[Amount])))</f>
        <v/>
      </c>
      <c r="S890" s="8" t="str" cm="1">
        <f t="array" ref="S890">IF(A890="","",IF(COUNTIF(TOther[Frequency],S$1)=0,0,SUMPRODUCT(--(TOther[Frequency]=S$1),--(TOther[Start Date]&lt;=A890),--(TOther[End Date Calc]&gt;=A890),IF(B890="N",--(TOther[Start Day]=DAY(A890)),--(TOther[Start Day]&gt;=DAY(A890))),--(IFERROR(MOD(TOther[Start Month]-MONTH(A890)+3,3),1)=0),TOther[Amount])))</f>
        <v/>
      </c>
      <c r="T890" s="8" t="str" cm="1">
        <f t="array" ref="T890">IF($A890="","",IF(COUNTIF(TOther[Frequency],T$1)=0,0,SUMPRODUCT(--(TOther[Frequency]=T$1),--(TOther[Start Date]&lt;=$A890),--(TOther[End Date Calc]&gt;=$A890),IF($B890="N",--(TOther[Start Day]=DAY($A890)),--(TOther[Start Day]&gt;=DAY($A890))),--(IFERROR(MOD(TOther[Start Month]-MONTH($A890)+4,4),1)=0),TOther[Amount])))</f>
        <v/>
      </c>
      <c r="U890" s="8" t="str" cm="1">
        <f t="array" ref="U890">IF(A890="","",IF(COUNTIF(TOther[Frequency],$U$1)=0,0,SUMPRODUCT(--(TOther[Frequency]=$U$1),--(TOther[Start Date]&lt;=A890),--(TOther[End Date Calc]&gt;=A890),IF(B890="N",--(TOther[Start Day]=DAY(A890)),--(TOther[Start Day]&gt;=DAY(A890))),--(IFERROR(MOD(TOther[Start Month]-MONTH(A890)+6,6),1)=0),TOther[Amount])))</f>
        <v/>
      </c>
      <c r="V890" s="8" t="str" cm="1">
        <f t="array" ref="V890">IF(A890="","",IF(COUNTIF(TOther[Frequency],$V$1)=0,0,SUMPRODUCT(--(TOther[Frequency]=$V$1),--(TOther[Start Date]&lt;=A890),--(TOther[End Date Calc]&gt;=A890),IF(B890="N",--(TOther[Start Day]=DAY(A890)),--(TOther[Start Day]&gt;=DAY(A890))),--(IFERROR(MOD(TOther[Start Month]-MONTH(A890)+12,12),1)=0),TOther[Amount])))</f>
        <v/>
      </c>
      <c r="W890" s="8" t="str">
        <f>IF(A890="","",SUMIFS(TOther[Amount],TOther[Start Date],A890,TOther[Frequency],$W$1))</f>
        <v/>
      </c>
      <c r="X890" s="9" t="str">
        <f t="shared" si="65"/>
        <v/>
      </c>
      <c r="Y890" s="9" t="str">
        <f t="shared" si="69"/>
        <v/>
      </c>
      <c r="Z890" s="8" t="str" cm="1">
        <f t="array" ref="Z890">IF(A890="","",IF(COUNTIF('2) Income'!$D$13:$D$32,"Weekly")=0,0,SUMPRODUCT(--(IFERROR(MOD(A890-'2) Income'!$F$13:$F$32,7),1)=0),--('2) Income'!$D$13:$D$32="Weekly"),--('2) Income'!$F$13:$F$32&lt;=A890),'2) Income'!$E$13:$E$32)))</f>
        <v/>
      </c>
      <c r="AA890" s="8" t="str" cm="1">
        <f t="array" ref="AA890">IF(A890="","",IF(COUNTIF('2) Income'!$D$13:$D$32,"Every Other Week")=0,0,SUMPRODUCT(--(IFERROR(MOD(A890-'2) Income'!$F$13:$F$32,14),1)=0),--('2) Income'!$D$13:$D$32="Every Other Week"),--('2) Income'!$F$13:$F$32&lt;=A890),'2) Income'!$E$13:$E$32)))</f>
        <v/>
      </c>
      <c r="AB890" s="8" t="str">
        <f>IF(A890="","",IF(COUNTIF('2) Income'!$D$13:$D$32,"1st and 15th")=0,0,IF(OR(DAY(A890)=1,DAY(A890)=15),SUMIFS('2) Income'!$E$13:$E$32,'2) Income'!$D$13:$D$32,"1st and 15th",'2) Income'!$F$13:$F$32,"&lt;="&amp;$A890),0)))</f>
        <v/>
      </c>
      <c r="AC890" s="8" t="str">
        <f>IF(A890="","",IF(COUNTIF('2) Income'!$D$13:$D$32,"2nd Wednesday")=0,0,IF(A890=(A890-DAY(A890)+1+2*7-WEEKDAY(A890-DAY(A890)+8-4,1)),SUMIFS('2) Income'!$E$13:$E$32,'2) Income'!$D$13:$D$32,"2nd Wednesday",'2) Income'!$F$13:$F$32,"&lt;="&amp;$A890),0)))</f>
        <v/>
      </c>
      <c r="AD890" s="8" t="str">
        <f>IF(A890="","",IF(COUNTIF('2) Income'!$D$13:$D$32,"3rd Wednesday")=0,0,IF(A890=(A890-DAY(A890)+1+3*7-WEEKDAY(A890-DAY(A890)+8-4,1)),SUMIFS('2) Income'!$E$13:$E$32,'2) Income'!$D$13:$D$32,"3rd Wednesday",'2) Income'!$F$13:$F$32,"&lt;="&amp;$A890),0)))</f>
        <v/>
      </c>
      <c r="AE890" s="8" t="str">
        <f>IF(A890="","",IF(COUNTIF('2) Income'!$D$13:$D$32,"4th Wednesday")=0,0,IF(A890=(A890-DAY(A890)+1+4*7-WEEKDAY(A890-DAY(A890)+8-4,1)),SUMIFS('2) Income'!$E$13:$E$32,'2) Income'!$D$13:$D$32,"4th Wednesday",'2) Income'!$F$13:$F$32,"&lt;="&amp;$A890),0)))</f>
        <v/>
      </c>
      <c r="AF890" s="8" t="str" cm="1">
        <f t="array" ref="AF890">IF(A890="","",IF(COUNTIF('2) Income'!$D$13:$D$32,"Every 4 Weeks")=0,0,SUMPRODUCT(--(IFERROR(MOD(A890-'2) Income'!$F$13:$F$32,28),1)=0),--('2) Income'!$D$13:$D$32="Every 4 Weeks"),--('2) Income'!$F$13:$F$32&lt;=A890),'2) Income'!$E$13:$E$32)))</f>
        <v/>
      </c>
      <c r="AG890" s="8" t="str">
        <f>IF(A890="","",IF(COUNTIF('2) Income'!$D$13:$D$32,"Monthly")=0,0,IF(B890="N",SUMIFS('2) Income'!$E$13:$E$32,'2) Income'!$D$13:$D$32,"monthly",'2) Income'!$F$13:$F$32,"&lt;="&amp;$A890,'2) Income'!$I$13:$I$32,DAY(A890)),SUMIFS('2) Income'!$E$13:$E$32,'2) Income'!$D$13:$D$32,"monthly",'2) Income'!$F$13:$F$32,"&lt;="&amp;$A890,'2) Income'!$I$13:$I$32,"&gt;="&amp;DAY(A890)))))</f>
        <v/>
      </c>
      <c r="AH890" s="8" t="str" cm="1">
        <f t="array" ref="AH890">IF(A890="","",IF(COUNTIF('2) Income'!$D$13:$D$32,"Yearly")=0,0,SUMPRODUCT(--('2) Income'!$D$13:$D$32="Yearly"),--('2) Income'!$F$13:$F$32&lt;=A890),IF(B890="N",--('2) Income'!$I$13:$I$32=DAY(A890)),--('2) Income'!$I$13:$I$32&gt;=DAY(A890))),--(IFERROR(MOD('2) Income'!$H$13:$H$32-MONTH(A890)+12,12),1)=0),'2) Income'!$E$13:$E$32)))</f>
        <v/>
      </c>
      <c r="AI890" s="8" t="str">
        <f>IF(A890="","",IF(COUNTIF('2) Income'!$D$13:$D$32,"one-time")=0,0,SUMIFS('2) Income'!$E$13:$E$32,'2) Income'!$D$13:$D$32,"one-time",'2) Income'!$F$13:$F$32,"="&amp;$A890)))</f>
        <v/>
      </c>
      <c r="AJ890" s="9" t="str">
        <f t="shared" si="66"/>
        <v/>
      </c>
    </row>
    <row r="891" spans="1:36">
      <c r="A891" s="7" t="str">
        <f>IF(A890="","",IF(A890+1&lt;='1) Period'!$E$21,A890+1,""))</f>
        <v/>
      </c>
      <c r="B891" s="7" t="e">
        <f t="shared" si="67"/>
        <v>#VALUE!</v>
      </c>
      <c r="C891" t="e">
        <f t="shared" si="68"/>
        <v>#VALUE!</v>
      </c>
      <c r="D891" s="8" t="str">
        <f>IF(A891="","",IF(TEXT(A891,"dddd")='4) Happy Money'!$E$23,WAllowance,0))</f>
        <v/>
      </c>
      <c r="E891" s="8" t="str">
        <f>IF(A891="","",IF(B891="N",SUMIF(TMonthly[Day of the Month],DAY(A891),TMonthly[Amount]),SUMIF(TMonthly[Day of the Month],"&gt;="&amp;DAY(A891),TMonthly[Amount])))</f>
        <v/>
      </c>
      <c r="F891" s="8" t="str" cm="1">
        <f t="array" ref="F891">IF(A891="","",SUMPRODUCT(--(TYearly[Due Date]&lt;=A891),IF(B891="N",--(TYearly[Day]=DAY(A891)),--(TYearly[Day]&gt;=DAY(A891))),--(IFERROR(MOD(TYearly[Month]-MONTH(A891)+12,12),1)=0),TYearly[Amount]))</f>
        <v/>
      </c>
      <c r="G891" s="8" t="str">
        <f>IF(A891="","",SUMIF(TOneTime[Due Date],A891,TOneTime[Amount]))</f>
        <v/>
      </c>
      <c r="H891" s="8" t="str" cm="1">
        <f t="array" ref="H891">IF(A891="","",IF(COUNTIF(TOther[Frequency],$H$1)=0,0,SUMPRODUCT(--(IFERROR(MOD(A891-TOther[Start Date],7),1)=0),--(TOther[Frequency]=$H$1),--(TOther[Start Date]&lt;=A891),--(TOther[End Date Calc]&gt;=A891),TOther[Amount])))</f>
        <v/>
      </c>
      <c r="I891" s="8" t="str" cm="1">
        <f t="array" ref="I891">IF(A891="","",IF(COUNTIF(TOther[Frequency],$I$1)=0,0,SUMPRODUCT(--(IFERROR(MOD(A891-TOther[Start Date],14),1)=0),--(TOther[Frequency]=$I$1),--(TOther[Start Date]&lt;=A891),--(TOther[End Date Calc]&gt;=A891),TOther[Amount])))</f>
        <v/>
      </c>
      <c r="J891" s="8" t="str">
        <f>IF(A891="","",IF(COUNTIF(TOther[Frequency],$J$1)=0,0,IF(OR(DAY(A891)=1,DAY(A891)=15),SUMIFS(TOther[Amount],TOther[Frequency],$J$1,TOther[Start Date],"&lt;="&amp;$A891,TOther[End Date Calc],"&gt;="&amp;A891),0)))</f>
        <v/>
      </c>
      <c r="K891" s="8" t="str">
        <f>IF(A891="","",IF(COUNTIF(TOther[Frequency],$K$1)=0,0,IF(A891=(A891-DAY(A891)+1+2*7-WEEKDAY(A891-DAY(A891)+8-4,1)),SUMIFS(TOther[Amount],TOther[Frequency],$K$1,TOther[Start Date],"&lt;="&amp;$A891,TOther[End Date Calc],"&gt;="&amp;A891),0)))</f>
        <v/>
      </c>
      <c r="L891" s="8" t="str">
        <f>IF(A891="","",IF(COUNTIF(TOther[Frequency],$L$1)=0,0,IF(A891=(A891-DAY(A891)+1+3*7-WEEKDAY(A891-DAY(A891)+8-4,1)),SUMIFS(TOther[Amount],TOther[Frequency],$L$1,TOther[Start Date],"&lt;="&amp;$A891,TOther[End Date Calc],"&gt;="&amp;A891),0)))</f>
        <v/>
      </c>
      <c r="M891" s="8" t="str">
        <f>IF(A891="","",IF(COUNTIF(TOther[Frequency],$M$1)=0,0,IF(A891=(A891-DAY(A891)+1+4*7-WEEKDAY(A891-DAY(A891)+8-4,1)),SUMIFS(TOther[Amount],TOther[Frequency],$M$1,TOther[Start Date],"&lt;="&amp;$A891,TOther[End Date Calc],"&gt;="&amp;A891),0)))</f>
        <v/>
      </c>
      <c r="N891" s="8" t="str" cm="1">
        <f t="array" ref="N891">IF(A891="","",IF(COUNTIF(TOther[Frequency],$N$1)=0,0,SUMPRODUCT(--(IFERROR(MOD(A891-TOther[Start Date],28),1)=0),--(TOther[Frequency]=$N$1),--(TOther[Start Date]&lt;=A891),--(TOther[End Date Calc]&gt;=A891),TOther[Amount])))</f>
        <v/>
      </c>
      <c r="O891" s="8" t="str" cm="1">
        <f t="array" ref="O891">IF(A891="","",IF(COUNTIF(TOther[Frequency],$O$1)=0,0,SUMPRODUCT(--(IFERROR(MOD(A891-TOther[Start Date],42),1)=0),--(TOther[Frequency]=$O$1),--(TOther[Start Date]&lt;=A891),--(TOther[End Date Calc]&gt;=A891),TOther[Amount])))</f>
        <v/>
      </c>
      <c r="P891" s="8" t="str" cm="1">
        <f t="array" ref="P891">IF(A891="","",IF(COUNTIF(TOther[Frequency],$P$1)=0,0,SUMPRODUCT(--(IFERROR(MOD(A891-TOther[Start Date],56),1)=0),--(TOther[Frequency]=$P$1),--(TOther[Start Date]&lt;=A891),--(TOther[End Date Calc]&gt;=A891),TOther[Amount])))</f>
        <v/>
      </c>
      <c r="Q891" s="8" t="str">
        <f>IF(A891="","",IF(COUNTIF(TOther[Frequency],$Q$1)=0,0,IF(B891="N",SUMIFS(TOther[Amount],TOther[Frequency],$Q$1,TOther[Start Date],"&lt;="&amp;$A891,TOther[End Date Calc],"&gt;="&amp;A891,TOther[Start Day],DAY(A891)),SUMIFS(TOther[Amount],TOther[Frequency],$Q$1,TOther[Start Date],"&lt;="&amp;$A891,TOther[End Date Calc],"&gt;="&amp;A891,TOther[Start Day],"&gt;="&amp;DAY(A891)))))</f>
        <v/>
      </c>
      <c r="R891" s="8" t="str" cm="1">
        <f t="array" ref="R891">IF(A891="","",IF(COUNTIF(TOther[Frequency],R$1)=0,0,SUMPRODUCT(--(TOther[Frequency]=R$1),--(TOther[Start Date]&lt;=A891),--(TOther[End Date Calc]&gt;=A891),IF(B891="N",--(TOther[Start Day]=DAY(A891)),--(TOther[Start Day]&gt;=DAY(A891))),--(IFERROR(MOD(TOther[Start Month]-MONTH(A891)+2,2),1)=0),TOther[Amount])))</f>
        <v/>
      </c>
      <c r="S891" s="8" t="str" cm="1">
        <f t="array" ref="S891">IF(A891="","",IF(COUNTIF(TOther[Frequency],S$1)=0,0,SUMPRODUCT(--(TOther[Frequency]=S$1),--(TOther[Start Date]&lt;=A891),--(TOther[End Date Calc]&gt;=A891),IF(B891="N",--(TOther[Start Day]=DAY(A891)),--(TOther[Start Day]&gt;=DAY(A891))),--(IFERROR(MOD(TOther[Start Month]-MONTH(A891)+3,3),1)=0),TOther[Amount])))</f>
        <v/>
      </c>
      <c r="T891" s="8" t="str" cm="1">
        <f t="array" ref="T891">IF($A891="","",IF(COUNTIF(TOther[Frequency],T$1)=0,0,SUMPRODUCT(--(TOther[Frequency]=T$1),--(TOther[Start Date]&lt;=$A891),--(TOther[End Date Calc]&gt;=$A891),IF($B891="N",--(TOther[Start Day]=DAY($A891)),--(TOther[Start Day]&gt;=DAY($A891))),--(IFERROR(MOD(TOther[Start Month]-MONTH($A891)+4,4),1)=0),TOther[Amount])))</f>
        <v/>
      </c>
      <c r="U891" s="8" t="str" cm="1">
        <f t="array" ref="U891">IF(A891="","",IF(COUNTIF(TOther[Frequency],$U$1)=0,0,SUMPRODUCT(--(TOther[Frequency]=$U$1),--(TOther[Start Date]&lt;=A891),--(TOther[End Date Calc]&gt;=A891),IF(B891="N",--(TOther[Start Day]=DAY(A891)),--(TOther[Start Day]&gt;=DAY(A891))),--(IFERROR(MOD(TOther[Start Month]-MONTH(A891)+6,6),1)=0),TOther[Amount])))</f>
        <v/>
      </c>
      <c r="V891" s="8" t="str" cm="1">
        <f t="array" ref="V891">IF(A891="","",IF(COUNTIF(TOther[Frequency],$V$1)=0,0,SUMPRODUCT(--(TOther[Frequency]=$V$1),--(TOther[Start Date]&lt;=A891),--(TOther[End Date Calc]&gt;=A891),IF(B891="N",--(TOther[Start Day]=DAY(A891)),--(TOther[Start Day]&gt;=DAY(A891))),--(IFERROR(MOD(TOther[Start Month]-MONTH(A891)+12,12),1)=0),TOther[Amount])))</f>
        <v/>
      </c>
      <c r="W891" s="8" t="str">
        <f>IF(A891="","",SUMIFS(TOther[Amount],TOther[Start Date],A891,TOther[Frequency],$W$1))</f>
        <v/>
      </c>
      <c r="X891" s="9" t="str">
        <f t="shared" si="65"/>
        <v/>
      </c>
      <c r="Y891" s="9" t="str">
        <f t="shared" si="69"/>
        <v/>
      </c>
      <c r="Z891" s="8" t="str" cm="1">
        <f t="array" ref="Z891">IF(A891="","",IF(COUNTIF('2) Income'!$D$13:$D$32,"Weekly")=0,0,SUMPRODUCT(--(IFERROR(MOD(A891-'2) Income'!$F$13:$F$32,7),1)=0),--('2) Income'!$D$13:$D$32="Weekly"),--('2) Income'!$F$13:$F$32&lt;=A891),'2) Income'!$E$13:$E$32)))</f>
        <v/>
      </c>
      <c r="AA891" s="8" t="str" cm="1">
        <f t="array" ref="AA891">IF(A891="","",IF(COUNTIF('2) Income'!$D$13:$D$32,"Every Other Week")=0,0,SUMPRODUCT(--(IFERROR(MOD(A891-'2) Income'!$F$13:$F$32,14),1)=0),--('2) Income'!$D$13:$D$32="Every Other Week"),--('2) Income'!$F$13:$F$32&lt;=A891),'2) Income'!$E$13:$E$32)))</f>
        <v/>
      </c>
      <c r="AB891" s="8" t="str">
        <f>IF(A891="","",IF(COUNTIF('2) Income'!$D$13:$D$32,"1st and 15th")=0,0,IF(OR(DAY(A891)=1,DAY(A891)=15),SUMIFS('2) Income'!$E$13:$E$32,'2) Income'!$D$13:$D$32,"1st and 15th",'2) Income'!$F$13:$F$32,"&lt;="&amp;$A891),0)))</f>
        <v/>
      </c>
      <c r="AC891" s="8" t="str">
        <f>IF(A891="","",IF(COUNTIF('2) Income'!$D$13:$D$32,"2nd Wednesday")=0,0,IF(A891=(A891-DAY(A891)+1+2*7-WEEKDAY(A891-DAY(A891)+8-4,1)),SUMIFS('2) Income'!$E$13:$E$32,'2) Income'!$D$13:$D$32,"2nd Wednesday",'2) Income'!$F$13:$F$32,"&lt;="&amp;$A891),0)))</f>
        <v/>
      </c>
      <c r="AD891" s="8" t="str">
        <f>IF(A891="","",IF(COUNTIF('2) Income'!$D$13:$D$32,"3rd Wednesday")=0,0,IF(A891=(A891-DAY(A891)+1+3*7-WEEKDAY(A891-DAY(A891)+8-4,1)),SUMIFS('2) Income'!$E$13:$E$32,'2) Income'!$D$13:$D$32,"3rd Wednesday",'2) Income'!$F$13:$F$32,"&lt;="&amp;$A891),0)))</f>
        <v/>
      </c>
      <c r="AE891" s="8" t="str">
        <f>IF(A891="","",IF(COUNTIF('2) Income'!$D$13:$D$32,"4th Wednesday")=0,0,IF(A891=(A891-DAY(A891)+1+4*7-WEEKDAY(A891-DAY(A891)+8-4,1)),SUMIFS('2) Income'!$E$13:$E$32,'2) Income'!$D$13:$D$32,"4th Wednesday",'2) Income'!$F$13:$F$32,"&lt;="&amp;$A891),0)))</f>
        <v/>
      </c>
      <c r="AF891" s="8" t="str" cm="1">
        <f t="array" ref="AF891">IF(A891="","",IF(COUNTIF('2) Income'!$D$13:$D$32,"Every 4 Weeks")=0,0,SUMPRODUCT(--(IFERROR(MOD(A891-'2) Income'!$F$13:$F$32,28),1)=0),--('2) Income'!$D$13:$D$32="Every 4 Weeks"),--('2) Income'!$F$13:$F$32&lt;=A891),'2) Income'!$E$13:$E$32)))</f>
        <v/>
      </c>
      <c r="AG891" s="8" t="str">
        <f>IF(A891="","",IF(COUNTIF('2) Income'!$D$13:$D$32,"Monthly")=0,0,IF(B891="N",SUMIFS('2) Income'!$E$13:$E$32,'2) Income'!$D$13:$D$32,"monthly",'2) Income'!$F$13:$F$32,"&lt;="&amp;$A891,'2) Income'!$I$13:$I$32,DAY(A891)),SUMIFS('2) Income'!$E$13:$E$32,'2) Income'!$D$13:$D$32,"monthly",'2) Income'!$F$13:$F$32,"&lt;="&amp;$A891,'2) Income'!$I$13:$I$32,"&gt;="&amp;DAY(A891)))))</f>
        <v/>
      </c>
      <c r="AH891" s="8" t="str" cm="1">
        <f t="array" ref="AH891">IF(A891="","",IF(COUNTIF('2) Income'!$D$13:$D$32,"Yearly")=0,0,SUMPRODUCT(--('2) Income'!$D$13:$D$32="Yearly"),--('2) Income'!$F$13:$F$32&lt;=A891),IF(B891="N",--('2) Income'!$I$13:$I$32=DAY(A891)),--('2) Income'!$I$13:$I$32&gt;=DAY(A891))),--(IFERROR(MOD('2) Income'!$H$13:$H$32-MONTH(A891)+12,12),1)=0),'2) Income'!$E$13:$E$32)))</f>
        <v/>
      </c>
      <c r="AI891" s="8" t="str">
        <f>IF(A891="","",IF(COUNTIF('2) Income'!$D$13:$D$32,"one-time")=0,0,SUMIFS('2) Income'!$E$13:$E$32,'2) Income'!$D$13:$D$32,"one-time",'2) Income'!$F$13:$F$32,"="&amp;$A891)))</f>
        <v/>
      </c>
      <c r="AJ891" s="9" t="str">
        <f t="shared" si="66"/>
        <v/>
      </c>
    </row>
    <row r="892" spans="1:36">
      <c r="A892" s="7" t="str">
        <f>IF(A891="","",IF(A891+1&lt;='1) Period'!$E$21,A891+1,""))</f>
        <v/>
      </c>
      <c r="B892" s="7" t="e">
        <f t="shared" si="67"/>
        <v>#VALUE!</v>
      </c>
      <c r="C892" t="e">
        <f t="shared" si="68"/>
        <v>#VALUE!</v>
      </c>
      <c r="D892" s="8" t="str">
        <f>IF(A892="","",IF(TEXT(A892,"dddd")='4) Happy Money'!$E$23,WAllowance,0))</f>
        <v/>
      </c>
      <c r="E892" s="8" t="str">
        <f>IF(A892="","",IF(B892="N",SUMIF(TMonthly[Day of the Month],DAY(A892),TMonthly[Amount]),SUMIF(TMonthly[Day of the Month],"&gt;="&amp;DAY(A892),TMonthly[Amount])))</f>
        <v/>
      </c>
      <c r="F892" s="8" t="str" cm="1">
        <f t="array" ref="F892">IF(A892="","",SUMPRODUCT(--(TYearly[Due Date]&lt;=A892),IF(B892="N",--(TYearly[Day]=DAY(A892)),--(TYearly[Day]&gt;=DAY(A892))),--(IFERROR(MOD(TYearly[Month]-MONTH(A892)+12,12),1)=0),TYearly[Amount]))</f>
        <v/>
      </c>
      <c r="G892" s="8" t="str">
        <f>IF(A892="","",SUMIF(TOneTime[Due Date],A892,TOneTime[Amount]))</f>
        <v/>
      </c>
      <c r="H892" s="8" t="str" cm="1">
        <f t="array" ref="H892">IF(A892="","",IF(COUNTIF(TOther[Frequency],$H$1)=0,0,SUMPRODUCT(--(IFERROR(MOD(A892-TOther[Start Date],7),1)=0),--(TOther[Frequency]=$H$1),--(TOther[Start Date]&lt;=A892),--(TOther[End Date Calc]&gt;=A892),TOther[Amount])))</f>
        <v/>
      </c>
      <c r="I892" s="8" t="str" cm="1">
        <f t="array" ref="I892">IF(A892="","",IF(COUNTIF(TOther[Frequency],$I$1)=0,0,SUMPRODUCT(--(IFERROR(MOD(A892-TOther[Start Date],14),1)=0),--(TOther[Frequency]=$I$1),--(TOther[Start Date]&lt;=A892),--(TOther[End Date Calc]&gt;=A892),TOther[Amount])))</f>
        <v/>
      </c>
      <c r="J892" s="8" t="str">
        <f>IF(A892="","",IF(COUNTIF(TOther[Frequency],$J$1)=0,0,IF(OR(DAY(A892)=1,DAY(A892)=15),SUMIFS(TOther[Amount],TOther[Frequency],$J$1,TOther[Start Date],"&lt;="&amp;$A892,TOther[End Date Calc],"&gt;="&amp;A892),0)))</f>
        <v/>
      </c>
      <c r="K892" s="8" t="str">
        <f>IF(A892="","",IF(COUNTIF(TOther[Frequency],$K$1)=0,0,IF(A892=(A892-DAY(A892)+1+2*7-WEEKDAY(A892-DAY(A892)+8-4,1)),SUMIFS(TOther[Amount],TOther[Frequency],$K$1,TOther[Start Date],"&lt;="&amp;$A892,TOther[End Date Calc],"&gt;="&amp;A892),0)))</f>
        <v/>
      </c>
      <c r="L892" s="8" t="str">
        <f>IF(A892="","",IF(COUNTIF(TOther[Frequency],$L$1)=0,0,IF(A892=(A892-DAY(A892)+1+3*7-WEEKDAY(A892-DAY(A892)+8-4,1)),SUMIFS(TOther[Amount],TOther[Frequency],$L$1,TOther[Start Date],"&lt;="&amp;$A892,TOther[End Date Calc],"&gt;="&amp;A892),0)))</f>
        <v/>
      </c>
      <c r="M892" s="8" t="str">
        <f>IF(A892="","",IF(COUNTIF(TOther[Frequency],$M$1)=0,0,IF(A892=(A892-DAY(A892)+1+4*7-WEEKDAY(A892-DAY(A892)+8-4,1)),SUMIFS(TOther[Amount],TOther[Frequency],$M$1,TOther[Start Date],"&lt;="&amp;$A892,TOther[End Date Calc],"&gt;="&amp;A892),0)))</f>
        <v/>
      </c>
      <c r="N892" s="8" t="str" cm="1">
        <f t="array" ref="N892">IF(A892="","",IF(COUNTIF(TOther[Frequency],$N$1)=0,0,SUMPRODUCT(--(IFERROR(MOD(A892-TOther[Start Date],28),1)=0),--(TOther[Frequency]=$N$1),--(TOther[Start Date]&lt;=A892),--(TOther[End Date Calc]&gt;=A892),TOther[Amount])))</f>
        <v/>
      </c>
      <c r="O892" s="8" t="str" cm="1">
        <f t="array" ref="O892">IF(A892="","",IF(COUNTIF(TOther[Frequency],$O$1)=0,0,SUMPRODUCT(--(IFERROR(MOD(A892-TOther[Start Date],42),1)=0),--(TOther[Frequency]=$O$1),--(TOther[Start Date]&lt;=A892),--(TOther[End Date Calc]&gt;=A892),TOther[Amount])))</f>
        <v/>
      </c>
      <c r="P892" s="8" t="str" cm="1">
        <f t="array" ref="P892">IF(A892="","",IF(COUNTIF(TOther[Frequency],$P$1)=0,0,SUMPRODUCT(--(IFERROR(MOD(A892-TOther[Start Date],56),1)=0),--(TOther[Frequency]=$P$1),--(TOther[Start Date]&lt;=A892),--(TOther[End Date Calc]&gt;=A892),TOther[Amount])))</f>
        <v/>
      </c>
      <c r="Q892" s="8" t="str">
        <f>IF(A892="","",IF(COUNTIF(TOther[Frequency],$Q$1)=0,0,IF(B892="N",SUMIFS(TOther[Amount],TOther[Frequency],$Q$1,TOther[Start Date],"&lt;="&amp;$A892,TOther[End Date Calc],"&gt;="&amp;A892,TOther[Start Day],DAY(A892)),SUMIFS(TOther[Amount],TOther[Frequency],$Q$1,TOther[Start Date],"&lt;="&amp;$A892,TOther[End Date Calc],"&gt;="&amp;A892,TOther[Start Day],"&gt;="&amp;DAY(A892)))))</f>
        <v/>
      </c>
      <c r="R892" s="8" t="str" cm="1">
        <f t="array" ref="R892">IF(A892="","",IF(COUNTIF(TOther[Frequency],R$1)=0,0,SUMPRODUCT(--(TOther[Frequency]=R$1),--(TOther[Start Date]&lt;=A892),--(TOther[End Date Calc]&gt;=A892),IF(B892="N",--(TOther[Start Day]=DAY(A892)),--(TOther[Start Day]&gt;=DAY(A892))),--(IFERROR(MOD(TOther[Start Month]-MONTH(A892)+2,2),1)=0),TOther[Amount])))</f>
        <v/>
      </c>
      <c r="S892" s="8" t="str" cm="1">
        <f t="array" ref="S892">IF(A892="","",IF(COUNTIF(TOther[Frequency],S$1)=0,0,SUMPRODUCT(--(TOther[Frequency]=S$1),--(TOther[Start Date]&lt;=A892),--(TOther[End Date Calc]&gt;=A892),IF(B892="N",--(TOther[Start Day]=DAY(A892)),--(TOther[Start Day]&gt;=DAY(A892))),--(IFERROR(MOD(TOther[Start Month]-MONTH(A892)+3,3),1)=0),TOther[Amount])))</f>
        <v/>
      </c>
      <c r="T892" s="8" t="str" cm="1">
        <f t="array" ref="T892">IF($A892="","",IF(COUNTIF(TOther[Frequency],T$1)=0,0,SUMPRODUCT(--(TOther[Frequency]=T$1),--(TOther[Start Date]&lt;=$A892),--(TOther[End Date Calc]&gt;=$A892),IF($B892="N",--(TOther[Start Day]=DAY($A892)),--(TOther[Start Day]&gt;=DAY($A892))),--(IFERROR(MOD(TOther[Start Month]-MONTH($A892)+4,4),1)=0),TOther[Amount])))</f>
        <v/>
      </c>
      <c r="U892" s="8" t="str" cm="1">
        <f t="array" ref="U892">IF(A892="","",IF(COUNTIF(TOther[Frequency],$U$1)=0,0,SUMPRODUCT(--(TOther[Frequency]=$U$1),--(TOther[Start Date]&lt;=A892),--(TOther[End Date Calc]&gt;=A892),IF(B892="N",--(TOther[Start Day]=DAY(A892)),--(TOther[Start Day]&gt;=DAY(A892))),--(IFERROR(MOD(TOther[Start Month]-MONTH(A892)+6,6),1)=0),TOther[Amount])))</f>
        <v/>
      </c>
      <c r="V892" s="8" t="str" cm="1">
        <f t="array" ref="V892">IF(A892="","",IF(COUNTIF(TOther[Frequency],$V$1)=0,0,SUMPRODUCT(--(TOther[Frequency]=$V$1),--(TOther[Start Date]&lt;=A892),--(TOther[End Date Calc]&gt;=A892),IF(B892="N",--(TOther[Start Day]=DAY(A892)),--(TOther[Start Day]&gt;=DAY(A892))),--(IFERROR(MOD(TOther[Start Month]-MONTH(A892)+12,12),1)=0),TOther[Amount])))</f>
        <v/>
      </c>
      <c r="W892" s="8" t="str">
        <f>IF(A892="","",SUMIFS(TOther[Amount],TOther[Start Date],A892,TOther[Frequency],$W$1))</f>
        <v/>
      </c>
      <c r="X892" s="9" t="str">
        <f t="shared" si="65"/>
        <v/>
      </c>
      <c r="Y892" s="9" t="str">
        <f t="shared" si="69"/>
        <v/>
      </c>
      <c r="Z892" s="8" t="str" cm="1">
        <f t="array" ref="Z892">IF(A892="","",IF(COUNTIF('2) Income'!$D$13:$D$32,"Weekly")=0,0,SUMPRODUCT(--(IFERROR(MOD(A892-'2) Income'!$F$13:$F$32,7),1)=0),--('2) Income'!$D$13:$D$32="Weekly"),--('2) Income'!$F$13:$F$32&lt;=A892),'2) Income'!$E$13:$E$32)))</f>
        <v/>
      </c>
      <c r="AA892" s="8" t="str" cm="1">
        <f t="array" ref="AA892">IF(A892="","",IF(COUNTIF('2) Income'!$D$13:$D$32,"Every Other Week")=0,0,SUMPRODUCT(--(IFERROR(MOD(A892-'2) Income'!$F$13:$F$32,14),1)=0),--('2) Income'!$D$13:$D$32="Every Other Week"),--('2) Income'!$F$13:$F$32&lt;=A892),'2) Income'!$E$13:$E$32)))</f>
        <v/>
      </c>
      <c r="AB892" s="8" t="str">
        <f>IF(A892="","",IF(COUNTIF('2) Income'!$D$13:$D$32,"1st and 15th")=0,0,IF(OR(DAY(A892)=1,DAY(A892)=15),SUMIFS('2) Income'!$E$13:$E$32,'2) Income'!$D$13:$D$32,"1st and 15th",'2) Income'!$F$13:$F$32,"&lt;="&amp;$A892),0)))</f>
        <v/>
      </c>
      <c r="AC892" s="8" t="str">
        <f>IF(A892="","",IF(COUNTIF('2) Income'!$D$13:$D$32,"2nd Wednesday")=0,0,IF(A892=(A892-DAY(A892)+1+2*7-WEEKDAY(A892-DAY(A892)+8-4,1)),SUMIFS('2) Income'!$E$13:$E$32,'2) Income'!$D$13:$D$32,"2nd Wednesday",'2) Income'!$F$13:$F$32,"&lt;="&amp;$A892),0)))</f>
        <v/>
      </c>
      <c r="AD892" s="8" t="str">
        <f>IF(A892="","",IF(COUNTIF('2) Income'!$D$13:$D$32,"3rd Wednesday")=0,0,IF(A892=(A892-DAY(A892)+1+3*7-WEEKDAY(A892-DAY(A892)+8-4,1)),SUMIFS('2) Income'!$E$13:$E$32,'2) Income'!$D$13:$D$32,"3rd Wednesday",'2) Income'!$F$13:$F$32,"&lt;="&amp;$A892),0)))</f>
        <v/>
      </c>
      <c r="AE892" s="8" t="str">
        <f>IF(A892="","",IF(COUNTIF('2) Income'!$D$13:$D$32,"4th Wednesday")=0,0,IF(A892=(A892-DAY(A892)+1+4*7-WEEKDAY(A892-DAY(A892)+8-4,1)),SUMIFS('2) Income'!$E$13:$E$32,'2) Income'!$D$13:$D$32,"4th Wednesday",'2) Income'!$F$13:$F$32,"&lt;="&amp;$A892),0)))</f>
        <v/>
      </c>
      <c r="AF892" s="8" t="str" cm="1">
        <f t="array" ref="AF892">IF(A892="","",IF(COUNTIF('2) Income'!$D$13:$D$32,"Every 4 Weeks")=0,0,SUMPRODUCT(--(IFERROR(MOD(A892-'2) Income'!$F$13:$F$32,28),1)=0),--('2) Income'!$D$13:$D$32="Every 4 Weeks"),--('2) Income'!$F$13:$F$32&lt;=A892),'2) Income'!$E$13:$E$32)))</f>
        <v/>
      </c>
      <c r="AG892" s="8" t="str">
        <f>IF(A892="","",IF(COUNTIF('2) Income'!$D$13:$D$32,"Monthly")=0,0,IF(B892="N",SUMIFS('2) Income'!$E$13:$E$32,'2) Income'!$D$13:$D$32,"monthly",'2) Income'!$F$13:$F$32,"&lt;="&amp;$A892,'2) Income'!$I$13:$I$32,DAY(A892)),SUMIFS('2) Income'!$E$13:$E$32,'2) Income'!$D$13:$D$32,"monthly",'2) Income'!$F$13:$F$32,"&lt;="&amp;$A892,'2) Income'!$I$13:$I$32,"&gt;="&amp;DAY(A892)))))</f>
        <v/>
      </c>
      <c r="AH892" s="8" t="str" cm="1">
        <f t="array" ref="AH892">IF(A892="","",IF(COUNTIF('2) Income'!$D$13:$D$32,"Yearly")=0,0,SUMPRODUCT(--('2) Income'!$D$13:$D$32="Yearly"),--('2) Income'!$F$13:$F$32&lt;=A892),IF(B892="N",--('2) Income'!$I$13:$I$32=DAY(A892)),--('2) Income'!$I$13:$I$32&gt;=DAY(A892))),--(IFERROR(MOD('2) Income'!$H$13:$H$32-MONTH(A892)+12,12),1)=0),'2) Income'!$E$13:$E$32)))</f>
        <v/>
      </c>
      <c r="AI892" s="8" t="str">
        <f>IF(A892="","",IF(COUNTIF('2) Income'!$D$13:$D$32,"one-time")=0,0,SUMIFS('2) Income'!$E$13:$E$32,'2) Income'!$D$13:$D$32,"one-time",'2) Income'!$F$13:$F$32,"="&amp;$A892)))</f>
        <v/>
      </c>
      <c r="AJ892" s="9" t="str">
        <f t="shared" si="66"/>
        <v/>
      </c>
    </row>
    <row r="893" spans="1:36">
      <c r="A893" s="7" t="str">
        <f>IF(A892="","",IF(A892+1&lt;='1) Period'!$E$21,A892+1,""))</f>
        <v/>
      </c>
      <c r="B893" s="7" t="e">
        <f t="shared" si="67"/>
        <v>#VALUE!</v>
      </c>
      <c r="C893" t="e">
        <f t="shared" si="68"/>
        <v>#VALUE!</v>
      </c>
      <c r="D893" s="8" t="str">
        <f>IF(A893="","",IF(TEXT(A893,"dddd")='4) Happy Money'!$E$23,WAllowance,0))</f>
        <v/>
      </c>
      <c r="E893" s="8" t="str">
        <f>IF(A893="","",IF(B893="N",SUMIF(TMonthly[Day of the Month],DAY(A893),TMonthly[Amount]),SUMIF(TMonthly[Day of the Month],"&gt;="&amp;DAY(A893),TMonthly[Amount])))</f>
        <v/>
      </c>
      <c r="F893" s="8" t="str" cm="1">
        <f t="array" ref="F893">IF(A893="","",SUMPRODUCT(--(TYearly[Due Date]&lt;=A893),IF(B893="N",--(TYearly[Day]=DAY(A893)),--(TYearly[Day]&gt;=DAY(A893))),--(IFERROR(MOD(TYearly[Month]-MONTH(A893)+12,12),1)=0),TYearly[Amount]))</f>
        <v/>
      </c>
      <c r="G893" s="8" t="str">
        <f>IF(A893="","",SUMIF(TOneTime[Due Date],A893,TOneTime[Amount]))</f>
        <v/>
      </c>
      <c r="H893" s="8" t="str" cm="1">
        <f t="array" ref="H893">IF(A893="","",IF(COUNTIF(TOther[Frequency],$H$1)=0,0,SUMPRODUCT(--(IFERROR(MOD(A893-TOther[Start Date],7),1)=0),--(TOther[Frequency]=$H$1),--(TOther[Start Date]&lt;=A893),--(TOther[End Date Calc]&gt;=A893),TOther[Amount])))</f>
        <v/>
      </c>
      <c r="I893" s="8" t="str" cm="1">
        <f t="array" ref="I893">IF(A893="","",IF(COUNTIF(TOther[Frequency],$I$1)=0,0,SUMPRODUCT(--(IFERROR(MOD(A893-TOther[Start Date],14),1)=0),--(TOther[Frequency]=$I$1),--(TOther[Start Date]&lt;=A893),--(TOther[End Date Calc]&gt;=A893),TOther[Amount])))</f>
        <v/>
      </c>
      <c r="J893" s="8" t="str">
        <f>IF(A893="","",IF(COUNTIF(TOther[Frequency],$J$1)=0,0,IF(OR(DAY(A893)=1,DAY(A893)=15),SUMIFS(TOther[Amount],TOther[Frequency],$J$1,TOther[Start Date],"&lt;="&amp;$A893,TOther[End Date Calc],"&gt;="&amp;A893),0)))</f>
        <v/>
      </c>
      <c r="K893" s="8" t="str">
        <f>IF(A893="","",IF(COUNTIF(TOther[Frequency],$K$1)=0,0,IF(A893=(A893-DAY(A893)+1+2*7-WEEKDAY(A893-DAY(A893)+8-4,1)),SUMIFS(TOther[Amount],TOther[Frequency],$K$1,TOther[Start Date],"&lt;="&amp;$A893,TOther[End Date Calc],"&gt;="&amp;A893),0)))</f>
        <v/>
      </c>
      <c r="L893" s="8" t="str">
        <f>IF(A893="","",IF(COUNTIF(TOther[Frequency],$L$1)=0,0,IF(A893=(A893-DAY(A893)+1+3*7-WEEKDAY(A893-DAY(A893)+8-4,1)),SUMIFS(TOther[Amount],TOther[Frequency],$L$1,TOther[Start Date],"&lt;="&amp;$A893,TOther[End Date Calc],"&gt;="&amp;A893),0)))</f>
        <v/>
      </c>
      <c r="M893" s="8" t="str">
        <f>IF(A893="","",IF(COUNTIF(TOther[Frequency],$M$1)=0,0,IF(A893=(A893-DAY(A893)+1+4*7-WEEKDAY(A893-DAY(A893)+8-4,1)),SUMIFS(TOther[Amount],TOther[Frequency],$M$1,TOther[Start Date],"&lt;="&amp;$A893,TOther[End Date Calc],"&gt;="&amp;A893),0)))</f>
        <v/>
      </c>
      <c r="N893" s="8" t="str" cm="1">
        <f t="array" ref="N893">IF(A893="","",IF(COUNTIF(TOther[Frequency],$N$1)=0,0,SUMPRODUCT(--(IFERROR(MOD(A893-TOther[Start Date],28),1)=0),--(TOther[Frequency]=$N$1),--(TOther[Start Date]&lt;=A893),--(TOther[End Date Calc]&gt;=A893),TOther[Amount])))</f>
        <v/>
      </c>
      <c r="O893" s="8" t="str" cm="1">
        <f t="array" ref="O893">IF(A893="","",IF(COUNTIF(TOther[Frequency],$O$1)=0,0,SUMPRODUCT(--(IFERROR(MOD(A893-TOther[Start Date],42),1)=0),--(TOther[Frequency]=$O$1),--(TOther[Start Date]&lt;=A893),--(TOther[End Date Calc]&gt;=A893),TOther[Amount])))</f>
        <v/>
      </c>
      <c r="P893" s="8" t="str" cm="1">
        <f t="array" ref="P893">IF(A893="","",IF(COUNTIF(TOther[Frequency],$P$1)=0,0,SUMPRODUCT(--(IFERROR(MOD(A893-TOther[Start Date],56),1)=0),--(TOther[Frequency]=$P$1),--(TOther[Start Date]&lt;=A893),--(TOther[End Date Calc]&gt;=A893),TOther[Amount])))</f>
        <v/>
      </c>
      <c r="Q893" s="8" t="str">
        <f>IF(A893="","",IF(COUNTIF(TOther[Frequency],$Q$1)=0,0,IF(B893="N",SUMIFS(TOther[Amount],TOther[Frequency],$Q$1,TOther[Start Date],"&lt;="&amp;$A893,TOther[End Date Calc],"&gt;="&amp;A893,TOther[Start Day],DAY(A893)),SUMIFS(TOther[Amount],TOther[Frequency],$Q$1,TOther[Start Date],"&lt;="&amp;$A893,TOther[End Date Calc],"&gt;="&amp;A893,TOther[Start Day],"&gt;="&amp;DAY(A893)))))</f>
        <v/>
      </c>
      <c r="R893" s="8" t="str" cm="1">
        <f t="array" ref="R893">IF(A893="","",IF(COUNTIF(TOther[Frequency],R$1)=0,0,SUMPRODUCT(--(TOther[Frequency]=R$1),--(TOther[Start Date]&lt;=A893),--(TOther[End Date Calc]&gt;=A893),IF(B893="N",--(TOther[Start Day]=DAY(A893)),--(TOther[Start Day]&gt;=DAY(A893))),--(IFERROR(MOD(TOther[Start Month]-MONTH(A893)+2,2),1)=0),TOther[Amount])))</f>
        <v/>
      </c>
      <c r="S893" s="8" t="str" cm="1">
        <f t="array" ref="S893">IF(A893="","",IF(COUNTIF(TOther[Frequency],S$1)=0,0,SUMPRODUCT(--(TOther[Frequency]=S$1),--(TOther[Start Date]&lt;=A893),--(TOther[End Date Calc]&gt;=A893),IF(B893="N",--(TOther[Start Day]=DAY(A893)),--(TOther[Start Day]&gt;=DAY(A893))),--(IFERROR(MOD(TOther[Start Month]-MONTH(A893)+3,3),1)=0),TOther[Amount])))</f>
        <v/>
      </c>
      <c r="T893" s="8" t="str" cm="1">
        <f t="array" ref="T893">IF($A893="","",IF(COUNTIF(TOther[Frequency],T$1)=0,0,SUMPRODUCT(--(TOther[Frequency]=T$1),--(TOther[Start Date]&lt;=$A893),--(TOther[End Date Calc]&gt;=$A893),IF($B893="N",--(TOther[Start Day]=DAY($A893)),--(TOther[Start Day]&gt;=DAY($A893))),--(IFERROR(MOD(TOther[Start Month]-MONTH($A893)+4,4),1)=0),TOther[Amount])))</f>
        <v/>
      </c>
      <c r="U893" s="8" t="str" cm="1">
        <f t="array" ref="U893">IF(A893="","",IF(COUNTIF(TOther[Frequency],$U$1)=0,0,SUMPRODUCT(--(TOther[Frequency]=$U$1),--(TOther[Start Date]&lt;=A893),--(TOther[End Date Calc]&gt;=A893),IF(B893="N",--(TOther[Start Day]=DAY(A893)),--(TOther[Start Day]&gt;=DAY(A893))),--(IFERROR(MOD(TOther[Start Month]-MONTH(A893)+6,6),1)=0),TOther[Amount])))</f>
        <v/>
      </c>
      <c r="V893" s="8" t="str" cm="1">
        <f t="array" ref="V893">IF(A893="","",IF(COUNTIF(TOther[Frequency],$V$1)=0,0,SUMPRODUCT(--(TOther[Frequency]=$V$1),--(TOther[Start Date]&lt;=A893),--(TOther[End Date Calc]&gt;=A893),IF(B893="N",--(TOther[Start Day]=DAY(A893)),--(TOther[Start Day]&gt;=DAY(A893))),--(IFERROR(MOD(TOther[Start Month]-MONTH(A893)+12,12),1)=0),TOther[Amount])))</f>
        <v/>
      </c>
      <c r="W893" s="8" t="str">
        <f>IF(A893="","",SUMIFS(TOther[Amount],TOther[Start Date],A893,TOther[Frequency],$W$1))</f>
        <v/>
      </c>
      <c r="X893" s="9" t="str">
        <f t="shared" si="65"/>
        <v/>
      </c>
      <c r="Y893" s="9" t="str">
        <f t="shared" si="69"/>
        <v/>
      </c>
      <c r="Z893" s="8" t="str" cm="1">
        <f t="array" ref="Z893">IF(A893="","",IF(COUNTIF('2) Income'!$D$13:$D$32,"Weekly")=0,0,SUMPRODUCT(--(IFERROR(MOD(A893-'2) Income'!$F$13:$F$32,7),1)=0),--('2) Income'!$D$13:$D$32="Weekly"),--('2) Income'!$F$13:$F$32&lt;=A893),'2) Income'!$E$13:$E$32)))</f>
        <v/>
      </c>
      <c r="AA893" s="8" t="str" cm="1">
        <f t="array" ref="AA893">IF(A893="","",IF(COUNTIF('2) Income'!$D$13:$D$32,"Every Other Week")=0,0,SUMPRODUCT(--(IFERROR(MOD(A893-'2) Income'!$F$13:$F$32,14),1)=0),--('2) Income'!$D$13:$D$32="Every Other Week"),--('2) Income'!$F$13:$F$32&lt;=A893),'2) Income'!$E$13:$E$32)))</f>
        <v/>
      </c>
      <c r="AB893" s="8" t="str">
        <f>IF(A893="","",IF(COUNTIF('2) Income'!$D$13:$D$32,"1st and 15th")=0,0,IF(OR(DAY(A893)=1,DAY(A893)=15),SUMIFS('2) Income'!$E$13:$E$32,'2) Income'!$D$13:$D$32,"1st and 15th",'2) Income'!$F$13:$F$32,"&lt;="&amp;$A893),0)))</f>
        <v/>
      </c>
      <c r="AC893" s="8" t="str">
        <f>IF(A893="","",IF(COUNTIF('2) Income'!$D$13:$D$32,"2nd Wednesday")=0,0,IF(A893=(A893-DAY(A893)+1+2*7-WEEKDAY(A893-DAY(A893)+8-4,1)),SUMIFS('2) Income'!$E$13:$E$32,'2) Income'!$D$13:$D$32,"2nd Wednesday",'2) Income'!$F$13:$F$32,"&lt;="&amp;$A893),0)))</f>
        <v/>
      </c>
      <c r="AD893" s="8" t="str">
        <f>IF(A893="","",IF(COUNTIF('2) Income'!$D$13:$D$32,"3rd Wednesday")=0,0,IF(A893=(A893-DAY(A893)+1+3*7-WEEKDAY(A893-DAY(A893)+8-4,1)),SUMIFS('2) Income'!$E$13:$E$32,'2) Income'!$D$13:$D$32,"3rd Wednesday",'2) Income'!$F$13:$F$32,"&lt;="&amp;$A893),0)))</f>
        <v/>
      </c>
      <c r="AE893" s="8" t="str">
        <f>IF(A893="","",IF(COUNTIF('2) Income'!$D$13:$D$32,"4th Wednesday")=0,0,IF(A893=(A893-DAY(A893)+1+4*7-WEEKDAY(A893-DAY(A893)+8-4,1)),SUMIFS('2) Income'!$E$13:$E$32,'2) Income'!$D$13:$D$32,"4th Wednesday",'2) Income'!$F$13:$F$32,"&lt;="&amp;$A893),0)))</f>
        <v/>
      </c>
      <c r="AF893" s="8" t="str" cm="1">
        <f t="array" ref="AF893">IF(A893="","",IF(COUNTIF('2) Income'!$D$13:$D$32,"Every 4 Weeks")=0,0,SUMPRODUCT(--(IFERROR(MOD(A893-'2) Income'!$F$13:$F$32,28),1)=0),--('2) Income'!$D$13:$D$32="Every 4 Weeks"),--('2) Income'!$F$13:$F$32&lt;=A893),'2) Income'!$E$13:$E$32)))</f>
        <v/>
      </c>
      <c r="AG893" s="8" t="str">
        <f>IF(A893="","",IF(COUNTIF('2) Income'!$D$13:$D$32,"Monthly")=0,0,IF(B893="N",SUMIFS('2) Income'!$E$13:$E$32,'2) Income'!$D$13:$D$32,"monthly",'2) Income'!$F$13:$F$32,"&lt;="&amp;$A893,'2) Income'!$I$13:$I$32,DAY(A893)),SUMIFS('2) Income'!$E$13:$E$32,'2) Income'!$D$13:$D$32,"monthly",'2) Income'!$F$13:$F$32,"&lt;="&amp;$A893,'2) Income'!$I$13:$I$32,"&gt;="&amp;DAY(A893)))))</f>
        <v/>
      </c>
      <c r="AH893" s="8" t="str" cm="1">
        <f t="array" ref="AH893">IF(A893="","",IF(COUNTIF('2) Income'!$D$13:$D$32,"Yearly")=0,0,SUMPRODUCT(--('2) Income'!$D$13:$D$32="Yearly"),--('2) Income'!$F$13:$F$32&lt;=A893),IF(B893="N",--('2) Income'!$I$13:$I$32=DAY(A893)),--('2) Income'!$I$13:$I$32&gt;=DAY(A893))),--(IFERROR(MOD('2) Income'!$H$13:$H$32-MONTH(A893)+12,12),1)=0),'2) Income'!$E$13:$E$32)))</f>
        <v/>
      </c>
      <c r="AI893" s="8" t="str">
        <f>IF(A893="","",IF(COUNTIF('2) Income'!$D$13:$D$32,"one-time")=0,0,SUMIFS('2) Income'!$E$13:$E$32,'2) Income'!$D$13:$D$32,"one-time",'2) Income'!$F$13:$F$32,"="&amp;$A893)))</f>
        <v/>
      </c>
      <c r="AJ893" s="9" t="str">
        <f t="shared" si="66"/>
        <v/>
      </c>
    </row>
    <row r="894" spans="1:36">
      <c r="A894" s="7" t="str">
        <f>IF(A893="","",IF(A893+1&lt;='1) Period'!$E$21,A893+1,""))</f>
        <v/>
      </c>
      <c r="B894" s="7" t="e">
        <f t="shared" si="67"/>
        <v>#VALUE!</v>
      </c>
      <c r="C894" t="e">
        <f t="shared" si="68"/>
        <v>#VALUE!</v>
      </c>
      <c r="D894" s="8" t="str">
        <f>IF(A894="","",IF(TEXT(A894,"dddd")='4) Happy Money'!$E$23,WAllowance,0))</f>
        <v/>
      </c>
      <c r="E894" s="8" t="str">
        <f>IF(A894="","",IF(B894="N",SUMIF(TMonthly[Day of the Month],DAY(A894),TMonthly[Amount]),SUMIF(TMonthly[Day of the Month],"&gt;="&amp;DAY(A894),TMonthly[Amount])))</f>
        <v/>
      </c>
      <c r="F894" s="8" t="str" cm="1">
        <f t="array" ref="F894">IF(A894="","",SUMPRODUCT(--(TYearly[Due Date]&lt;=A894),IF(B894="N",--(TYearly[Day]=DAY(A894)),--(TYearly[Day]&gt;=DAY(A894))),--(IFERROR(MOD(TYearly[Month]-MONTH(A894)+12,12),1)=0),TYearly[Amount]))</f>
        <v/>
      </c>
      <c r="G894" s="8" t="str">
        <f>IF(A894="","",SUMIF(TOneTime[Due Date],A894,TOneTime[Amount]))</f>
        <v/>
      </c>
      <c r="H894" s="8" t="str" cm="1">
        <f t="array" ref="H894">IF(A894="","",IF(COUNTIF(TOther[Frequency],$H$1)=0,0,SUMPRODUCT(--(IFERROR(MOD(A894-TOther[Start Date],7),1)=0),--(TOther[Frequency]=$H$1),--(TOther[Start Date]&lt;=A894),--(TOther[End Date Calc]&gt;=A894),TOther[Amount])))</f>
        <v/>
      </c>
      <c r="I894" s="8" t="str" cm="1">
        <f t="array" ref="I894">IF(A894="","",IF(COUNTIF(TOther[Frequency],$I$1)=0,0,SUMPRODUCT(--(IFERROR(MOD(A894-TOther[Start Date],14),1)=0),--(TOther[Frequency]=$I$1),--(TOther[Start Date]&lt;=A894),--(TOther[End Date Calc]&gt;=A894),TOther[Amount])))</f>
        <v/>
      </c>
      <c r="J894" s="8" t="str">
        <f>IF(A894="","",IF(COUNTIF(TOther[Frequency],$J$1)=0,0,IF(OR(DAY(A894)=1,DAY(A894)=15),SUMIFS(TOther[Amount],TOther[Frequency],$J$1,TOther[Start Date],"&lt;="&amp;$A894,TOther[End Date Calc],"&gt;="&amp;A894),0)))</f>
        <v/>
      </c>
      <c r="K894" s="8" t="str">
        <f>IF(A894="","",IF(COUNTIF(TOther[Frequency],$K$1)=0,0,IF(A894=(A894-DAY(A894)+1+2*7-WEEKDAY(A894-DAY(A894)+8-4,1)),SUMIFS(TOther[Amount],TOther[Frequency],$K$1,TOther[Start Date],"&lt;="&amp;$A894,TOther[End Date Calc],"&gt;="&amp;A894),0)))</f>
        <v/>
      </c>
      <c r="L894" s="8" t="str">
        <f>IF(A894="","",IF(COUNTIF(TOther[Frequency],$L$1)=0,0,IF(A894=(A894-DAY(A894)+1+3*7-WEEKDAY(A894-DAY(A894)+8-4,1)),SUMIFS(TOther[Amount],TOther[Frequency],$L$1,TOther[Start Date],"&lt;="&amp;$A894,TOther[End Date Calc],"&gt;="&amp;A894),0)))</f>
        <v/>
      </c>
      <c r="M894" s="8" t="str">
        <f>IF(A894="","",IF(COUNTIF(TOther[Frequency],$M$1)=0,0,IF(A894=(A894-DAY(A894)+1+4*7-WEEKDAY(A894-DAY(A894)+8-4,1)),SUMIFS(TOther[Amount],TOther[Frequency],$M$1,TOther[Start Date],"&lt;="&amp;$A894,TOther[End Date Calc],"&gt;="&amp;A894),0)))</f>
        <v/>
      </c>
      <c r="N894" s="8" t="str" cm="1">
        <f t="array" ref="N894">IF(A894="","",IF(COUNTIF(TOther[Frequency],$N$1)=0,0,SUMPRODUCT(--(IFERROR(MOD(A894-TOther[Start Date],28),1)=0),--(TOther[Frequency]=$N$1),--(TOther[Start Date]&lt;=A894),--(TOther[End Date Calc]&gt;=A894),TOther[Amount])))</f>
        <v/>
      </c>
      <c r="O894" s="8" t="str" cm="1">
        <f t="array" ref="O894">IF(A894="","",IF(COUNTIF(TOther[Frequency],$O$1)=0,0,SUMPRODUCT(--(IFERROR(MOD(A894-TOther[Start Date],42),1)=0),--(TOther[Frequency]=$O$1),--(TOther[Start Date]&lt;=A894),--(TOther[End Date Calc]&gt;=A894),TOther[Amount])))</f>
        <v/>
      </c>
      <c r="P894" s="8" t="str" cm="1">
        <f t="array" ref="P894">IF(A894="","",IF(COUNTIF(TOther[Frequency],$P$1)=0,0,SUMPRODUCT(--(IFERROR(MOD(A894-TOther[Start Date],56),1)=0),--(TOther[Frequency]=$P$1),--(TOther[Start Date]&lt;=A894),--(TOther[End Date Calc]&gt;=A894),TOther[Amount])))</f>
        <v/>
      </c>
      <c r="Q894" s="8" t="str">
        <f>IF(A894="","",IF(COUNTIF(TOther[Frequency],$Q$1)=0,0,IF(B894="N",SUMIFS(TOther[Amount],TOther[Frequency],$Q$1,TOther[Start Date],"&lt;="&amp;$A894,TOther[End Date Calc],"&gt;="&amp;A894,TOther[Start Day],DAY(A894)),SUMIFS(TOther[Amount],TOther[Frequency],$Q$1,TOther[Start Date],"&lt;="&amp;$A894,TOther[End Date Calc],"&gt;="&amp;A894,TOther[Start Day],"&gt;="&amp;DAY(A894)))))</f>
        <v/>
      </c>
      <c r="R894" s="8" t="str" cm="1">
        <f t="array" ref="R894">IF(A894="","",IF(COUNTIF(TOther[Frequency],R$1)=0,0,SUMPRODUCT(--(TOther[Frequency]=R$1),--(TOther[Start Date]&lt;=A894),--(TOther[End Date Calc]&gt;=A894),IF(B894="N",--(TOther[Start Day]=DAY(A894)),--(TOther[Start Day]&gt;=DAY(A894))),--(IFERROR(MOD(TOther[Start Month]-MONTH(A894)+2,2),1)=0),TOther[Amount])))</f>
        <v/>
      </c>
      <c r="S894" s="8" t="str" cm="1">
        <f t="array" ref="S894">IF(A894="","",IF(COUNTIF(TOther[Frequency],S$1)=0,0,SUMPRODUCT(--(TOther[Frequency]=S$1),--(TOther[Start Date]&lt;=A894),--(TOther[End Date Calc]&gt;=A894),IF(B894="N",--(TOther[Start Day]=DAY(A894)),--(TOther[Start Day]&gt;=DAY(A894))),--(IFERROR(MOD(TOther[Start Month]-MONTH(A894)+3,3),1)=0),TOther[Amount])))</f>
        <v/>
      </c>
      <c r="T894" s="8" t="str" cm="1">
        <f t="array" ref="T894">IF($A894="","",IF(COUNTIF(TOther[Frequency],T$1)=0,0,SUMPRODUCT(--(TOther[Frequency]=T$1),--(TOther[Start Date]&lt;=$A894),--(TOther[End Date Calc]&gt;=$A894),IF($B894="N",--(TOther[Start Day]=DAY($A894)),--(TOther[Start Day]&gt;=DAY($A894))),--(IFERROR(MOD(TOther[Start Month]-MONTH($A894)+4,4),1)=0),TOther[Amount])))</f>
        <v/>
      </c>
      <c r="U894" s="8" t="str" cm="1">
        <f t="array" ref="U894">IF(A894="","",IF(COUNTIF(TOther[Frequency],$U$1)=0,0,SUMPRODUCT(--(TOther[Frequency]=$U$1),--(TOther[Start Date]&lt;=A894),--(TOther[End Date Calc]&gt;=A894),IF(B894="N",--(TOther[Start Day]=DAY(A894)),--(TOther[Start Day]&gt;=DAY(A894))),--(IFERROR(MOD(TOther[Start Month]-MONTH(A894)+6,6),1)=0),TOther[Amount])))</f>
        <v/>
      </c>
      <c r="V894" s="8" t="str" cm="1">
        <f t="array" ref="V894">IF(A894="","",IF(COUNTIF(TOther[Frequency],$V$1)=0,0,SUMPRODUCT(--(TOther[Frequency]=$V$1),--(TOther[Start Date]&lt;=A894),--(TOther[End Date Calc]&gt;=A894),IF(B894="N",--(TOther[Start Day]=DAY(A894)),--(TOther[Start Day]&gt;=DAY(A894))),--(IFERROR(MOD(TOther[Start Month]-MONTH(A894)+12,12),1)=0),TOther[Amount])))</f>
        <v/>
      </c>
      <c r="W894" s="8" t="str">
        <f>IF(A894="","",SUMIFS(TOther[Amount],TOther[Start Date],A894,TOther[Frequency],$W$1))</f>
        <v/>
      </c>
      <c r="X894" s="9" t="str">
        <f t="shared" si="65"/>
        <v/>
      </c>
      <c r="Y894" s="9" t="str">
        <f t="shared" si="69"/>
        <v/>
      </c>
      <c r="Z894" s="8" t="str" cm="1">
        <f t="array" ref="Z894">IF(A894="","",IF(COUNTIF('2) Income'!$D$13:$D$32,"Weekly")=0,0,SUMPRODUCT(--(IFERROR(MOD(A894-'2) Income'!$F$13:$F$32,7),1)=0),--('2) Income'!$D$13:$D$32="Weekly"),--('2) Income'!$F$13:$F$32&lt;=A894),'2) Income'!$E$13:$E$32)))</f>
        <v/>
      </c>
      <c r="AA894" s="8" t="str" cm="1">
        <f t="array" ref="AA894">IF(A894="","",IF(COUNTIF('2) Income'!$D$13:$D$32,"Every Other Week")=0,0,SUMPRODUCT(--(IFERROR(MOD(A894-'2) Income'!$F$13:$F$32,14),1)=0),--('2) Income'!$D$13:$D$32="Every Other Week"),--('2) Income'!$F$13:$F$32&lt;=A894),'2) Income'!$E$13:$E$32)))</f>
        <v/>
      </c>
      <c r="AB894" s="8" t="str">
        <f>IF(A894="","",IF(COUNTIF('2) Income'!$D$13:$D$32,"1st and 15th")=0,0,IF(OR(DAY(A894)=1,DAY(A894)=15),SUMIFS('2) Income'!$E$13:$E$32,'2) Income'!$D$13:$D$32,"1st and 15th",'2) Income'!$F$13:$F$32,"&lt;="&amp;$A894),0)))</f>
        <v/>
      </c>
      <c r="AC894" s="8" t="str">
        <f>IF(A894="","",IF(COUNTIF('2) Income'!$D$13:$D$32,"2nd Wednesday")=0,0,IF(A894=(A894-DAY(A894)+1+2*7-WEEKDAY(A894-DAY(A894)+8-4,1)),SUMIFS('2) Income'!$E$13:$E$32,'2) Income'!$D$13:$D$32,"2nd Wednesday",'2) Income'!$F$13:$F$32,"&lt;="&amp;$A894),0)))</f>
        <v/>
      </c>
      <c r="AD894" s="8" t="str">
        <f>IF(A894="","",IF(COUNTIF('2) Income'!$D$13:$D$32,"3rd Wednesday")=0,0,IF(A894=(A894-DAY(A894)+1+3*7-WEEKDAY(A894-DAY(A894)+8-4,1)),SUMIFS('2) Income'!$E$13:$E$32,'2) Income'!$D$13:$D$32,"3rd Wednesday",'2) Income'!$F$13:$F$32,"&lt;="&amp;$A894),0)))</f>
        <v/>
      </c>
      <c r="AE894" s="8" t="str">
        <f>IF(A894="","",IF(COUNTIF('2) Income'!$D$13:$D$32,"4th Wednesday")=0,0,IF(A894=(A894-DAY(A894)+1+4*7-WEEKDAY(A894-DAY(A894)+8-4,1)),SUMIFS('2) Income'!$E$13:$E$32,'2) Income'!$D$13:$D$32,"4th Wednesday",'2) Income'!$F$13:$F$32,"&lt;="&amp;$A894),0)))</f>
        <v/>
      </c>
      <c r="AF894" s="8" t="str" cm="1">
        <f t="array" ref="AF894">IF(A894="","",IF(COUNTIF('2) Income'!$D$13:$D$32,"Every 4 Weeks")=0,0,SUMPRODUCT(--(IFERROR(MOD(A894-'2) Income'!$F$13:$F$32,28),1)=0),--('2) Income'!$D$13:$D$32="Every 4 Weeks"),--('2) Income'!$F$13:$F$32&lt;=A894),'2) Income'!$E$13:$E$32)))</f>
        <v/>
      </c>
      <c r="AG894" s="8" t="str">
        <f>IF(A894="","",IF(COUNTIF('2) Income'!$D$13:$D$32,"Monthly")=0,0,IF(B894="N",SUMIFS('2) Income'!$E$13:$E$32,'2) Income'!$D$13:$D$32,"monthly",'2) Income'!$F$13:$F$32,"&lt;="&amp;$A894,'2) Income'!$I$13:$I$32,DAY(A894)),SUMIFS('2) Income'!$E$13:$E$32,'2) Income'!$D$13:$D$32,"monthly",'2) Income'!$F$13:$F$32,"&lt;="&amp;$A894,'2) Income'!$I$13:$I$32,"&gt;="&amp;DAY(A894)))))</f>
        <v/>
      </c>
      <c r="AH894" s="8" t="str" cm="1">
        <f t="array" ref="AH894">IF(A894="","",IF(COUNTIF('2) Income'!$D$13:$D$32,"Yearly")=0,0,SUMPRODUCT(--('2) Income'!$D$13:$D$32="Yearly"),--('2) Income'!$F$13:$F$32&lt;=A894),IF(B894="N",--('2) Income'!$I$13:$I$32=DAY(A894)),--('2) Income'!$I$13:$I$32&gt;=DAY(A894))),--(IFERROR(MOD('2) Income'!$H$13:$H$32-MONTH(A894)+12,12),1)=0),'2) Income'!$E$13:$E$32)))</f>
        <v/>
      </c>
      <c r="AI894" s="8" t="str">
        <f>IF(A894="","",IF(COUNTIF('2) Income'!$D$13:$D$32,"one-time")=0,0,SUMIFS('2) Income'!$E$13:$E$32,'2) Income'!$D$13:$D$32,"one-time",'2) Income'!$F$13:$F$32,"="&amp;$A894)))</f>
        <v/>
      </c>
      <c r="AJ894" s="9" t="str">
        <f t="shared" si="66"/>
        <v/>
      </c>
    </row>
    <row r="895" spans="1:36">
      <c r="A895" s="7" t="str">
        <f>IF(A894="","",IF(A894+1&lt;='1) Period'!$E$21,A894+1,""))</f>
        <v/>
      </c>
      <c r="B895" s="7" t="e">
        <f t="shared" si="67"/>
        <v>#VALUE!</v>
      </c>
      <c r="C895" t="e">
        <f t="shared" si="68"/>
        <v>#VALUE!</v>
      </c>
      <c r="D895" s="8" t="str">
        <f>IF(A895="","",IF(TEXT(A895,"dddd")='4) Happy Money'!$E$23,WAllowance,0))</f>
        <v/>
      </c>
      <c r="E895" s="8" t="str">
        <f>IF(A895="","",IF(B895="N",SUMIF(TMonthly[Day of the Month],DAY(A895),TMonthly[Amount]),SUMIF(TMonthly[Day of the Month],"&gt;="&amp;DAY(A895),TMonthly[Amount])))</f>
        <v/>
      </c>
      <c r="F895" s="8" t="str" cm="1">
        <f t="array" ref="F895">IF(A895="","",SUMPRODUCT(--(TYearly[Due Date]&lt;=A895),IF(B895="N",--(TYearly[Day]=DAY(A895)),--(TYearly[Day]&gt;=DAY(A895))),--(IFERROR(MOD(TYearly[Month]-MONTH(A895)+12,12),1)=0),TYearly[Amount]))</f>
        <v/>
      </c>
      <c r="G895" s="8" t="str">
        <f>IF(A895="","",SUMIF(TOneTime[Due Date],A895,TOneTime[Amount]))</f>
        <v/>
      </c>
      <c r="H895" s="8" t="str" cm="1">
        <f t="array" ref="H895">IF(A895="","",IF(COUNTIF(TOther[Frequency],$H$1)=0,0,SUMPRODUCT(--(IFERROR(MOD(A895-TOther[Start Date],7),1)=0),--(TOther[Frequency]=$H$1),--(TOther[Start Date]&lt;=A895),--(TOther[End Date Calc]&gt;=A895),TOther[Amount])))</f>
        <v/>
      </c>
      <c r="I895" s="8" t="str" cm="1">
        <f t="array" ref="I895">IF(A895="","",IF(COUNTIF(TOther[Frequency],$I$1)=0,0,SUMPRODUCT(--(IFERROR(MOD(A895-TOther[Start Date],14),1)=0),--(TOther[Frequency]=$I$1),--(TOther[Start Date]&lt;=A895),--(TOther[End Date Calc]&gt;=A895),TOther[Amount])))</f>
        <v/>
      </c>
      <c r="J895" s="8" t="str">
        <f>IF(A895="","",IF(COUNTIF(TOther[Frequency],$J$1)=0,0,IF(OR(DAY(A895)=1,DAY(A895)=15),SUMIFS(TOther[Amount],TOther[Frequency],$J$1,TOther[Start Date],"&lt;="&amp;$A895,TOther[End Date Calc],"&gt;="&amp;A895),0)))</f>
        <v/>
      </c>
      <c r="K895" s="8" t="str">
        <f>IF(A895="","",IF(COUNTIF(TOther[Frequency],$K$1)=0,0,IF(A895=(A895-DAY(A895)+1+2*7-WEEKDAY(A895-DAY(A895)+8-4,1)),SUMIFS(TOther[Amount],TOther[Frequency],$K$1,TOther[Start Date],"&lt;="&amp;$A895,TOther[End Date Calc],"&gt;="&amp;A895),0)))</f>
        <v/>
      </c>
      <c r="L895" s="8" t="str">
        <f>IF(A895="","",IF(COUNTIF(TOther[Frequency],$L$1)=0,0,IF(A895=(A895-DAY(A895)+1+3*7-WEEKDAY(A895-DAY(A895)+8-4,1)),SUMIFS(TOther[Amount],TOther[Frequency],$L$1,TOther[Start Date],"&lt;="&amp;$A895,TOther[End Date Calc],"&gt;="&amp;A895),0)))</f>
        <v/>
      </c>
      <c r="M895" s="8" t="str">
        <f>IF(A895="","",IF(COUNTIF(TOther[Frequency],$M$1)=0,0,IF(A895=(A895-DAY(A895)+1+4*7-WEEKDAY(A895-DAY(A895)+8-4,1)),SUMIFS(TOther[Amount],TOther[Frequency],$M$1,TOther[Start Date],"&lt;="&amp;$A895,TOther[End Date Calc],"&gt;="&amp;A895),0)))</f>
        <v/>
      </c>
      <c r="N895" s="8" t="str" cm="1">
        <f t="array" ref="N895">IF(A895="","",IF(COUNTIF(TOther[Frequency],$N$1)=0,0,SUMPRODUCT(--(IFERROR(MOD(A895-TOther[Start Date],28),1)=0),--(TOther[Frequency]=$N$1),--(TOther[Start Date]&lt;=A895),--(TOther[End Date Calc]&gt;=A895),TOther[Amount])))</f>
        <v/>
      </c>
      <c r="O895" s="8" t="str" cm="1">
        <f t="array" ref="O895">IF(A895="","",IF(COUNTIF(TOther[Frequency],$O$1)=0,0,SUMPRODUCT(--(IFERROR(MOD(A895-TOther[Start Date],42),1)=0),--(TOther[Frequency]=$O$1),--(TOther[Start Date]&lt;=A895),--(TOther[End Date Calc]&gt;=A895),TOther[Amount])))</f>
        <v/>
      </c>
      <c r="P895" s="8" t="str" cm="1">
        <f t="array" ref="P895">IF(A895="","",IF(COUNTIF(TOther[Frequency],$P$1)=0,0,SUMPRODUCT(--(IFERROR(MOD(A895-TOther[Start Date],56),1)=0),--(TOther[Frequency]=$P$1),--(TOther[Start Date]&lt;=A895),--(TOther[End Date Calc]&gt;=A895),TOther[Amount])))</f>
        <v/>
      </c>
      <c r="Q895" s="8" t="str">
        <f>IF(A895="","",IF(COUNTIF(TOther[Frequency],$Q$1)=0,0,IF(B895="N",SUMIFS(TOther[Amount],TOther[Frequency],$Q$1,TOther[Start Date],"&lt;="&amp;$A895,TOther[End Date Calc],"&gt;="&amp;A895,TOther[Start Day],DAY(A895)),SUMIFS(TOther[Amount],TOther[Frequency],$Q$1,TOther[Start Date],"&lt;="&amp;$A895,TOther[End Date Calc],"&gt;="&amp;A895,TOther[Start Day],"&gt;="&amp;DAY(A895)))))</f>
        <v/>
      </c>
      <c r="R895" s="8" t="str" cm="1">
        <f t="array" ref="R895">IF(A895="","",IF(COUNTIF(TOther[Frequency],R$1)=0,0,SUMPRODUCT(--(TOther[Frequency]=R$1),--(TOther[Start Date]&lt;=A895),--(TOther[End Date Calc]&gt;=A895),IF(B895="N",--(TOther[Start Day]=DAY(A895)),--(TOther[Start Day]&gt;=DAY(A895))),--(IFERROR(MOD(TOther[Start Month]-MONTH(A895)+2,2),1)=0),TOther[Amount])))</f>
        <v/>
      </c>
      <c r="S895" s="8" t="str" cm="1">
        <f t="array" ref="S895">IF(A895="","",IF(COUNTIF(TOther[Frequency],S$1)=0,0,SUMPRODUCT(--(TOther[Frequency]=S$1),--(TOther[Start Date]&lt;=A895),--(TOther[End Date Calc]&gt;=A895),IF(B895="N",--(TOther[Start Day]=DAY(A895)),--(TOther[Start Day]&gt;=DAY(A895))),--(IFERROR(MOD(TOther[Start Month]-MONTH(A895)+3,3),1)=0),TOther[Amount])))</f>
        <v/>
      </c>
      <c r="T895" s="8" t="str" cm="1">
        <f t="array" ref="T895">IF($A895="","",IF(COUNTIF(TOther[Frequency],T$1)=0,0,SUMPRODUCT(--(TOther[Frequency]=T$1),--(TOther[Start Date]&lt;=$A895),--(TOther[End Date Calc]&gt;=$A895),IF($B895="N",--(TOther[Start Day]=DAY($A895)),--(TOther[Start Day]&gt;=DAY($A895))),--(IFERROR(MOD(TOther[Start Month]-MONTH($A895)+4,4),1)=0),TOther[Amount])))</f>
        <v/>
      </c>
      <c r="U895" s="8" t="str" cm="1">
        <f t="array" ref="U895">IF(A895="","",IF(COUNTIF(TOther[Frequency],$U$1)=0,0,SUMPRODUCT(--(TOther[Frequency]=$U$1),--(TOther[Start Date]&lt;=A895),--(TOther[End Date Calc]&gt;=A895),IF(B895="N",--(TOther[Start Day]=DAY(A895)),--(TOther[Start Day]&gt;=DAY(A895))),--(IFERROR(MOD(TOther[Start Month]-MONTH(A895)+6,6),1)=0),TOther[Amount])))</f>
        <v/>
      </c>
      <c r="V895" s="8" t="str" cm="1">
        <f t="array" ref="V895">IF(A895="","",IF(COUNTIF(TOther[Frequency],$V$1)=0,0,SUMPRODUCT(--(TOther[Frequency]=$V$1),--(TOther[Start Date]&lt;=A895),--(TOther[End Date Calc]&gt;=A895),IF(B895="N",--(TOther[Start Day]=DAY(A895)),--(TOther[Start Day]&gt;=DAY(A895))),--(IFERROR(MOD(TOther[Start Month]-MONTH(A895)+12,12),1)=0),TOther[Amount])))</f>
        <v/>
      </c>
      <c r="W895" s="8" t="str">
        <f>IF(A895="","",SUMIFS(TOther[Amount],TOther[Start Date],A895,TOther[Frequency],$W$1))</f>
        <v/>
      </c>
      <c r="X895" s="9" t="str">
        <f t="shared" si="65"/>
        <v/>
      </c>
      <c r="Y895" s="9" t="str">
        <f t="shared" si="69"/>
        <v/>
      </c>
      <c r="Z895" s="8" t="str" cm="1">
        <f t="array" ref="Z895">IF(A895="","",IF(COUNTIF('2) Income'!$D$13:$D$32,"Weekly")=0,0,SUMPRODUCT(--(IFERROR(MOD(A895-'2) Income'!$F$13:$F$32,7),1)=0),--('2) Income'!$D$13:$D$32="Weekly"),--('2) Income'!$F$13:$F$32&lt;=A895),'2) Income'!$E$13:$E$32)))</f>
        <v/>
      </c>
      <c r="AA895" s="8" t="str" cm="1">
        <f t="array" ref="AA895">IF(A895="","",IF(COUNTIF('2) Income'!$D$13:$D$32,"Every Other Week")=0,0,SUMPRODUCT(--(IFERROR(MOD(A895-'2) Income'!$F$13:$F$32,14),1)=0),--('2) Income'!$D$13:$D$32="Every Other Week"),--('2) Income'!$F$13:$F$32&lt;=A895),'2) Income'!$E$13:$E$32)))</f>
        <v/>
      </c>
      <c r="AB895" s="8" t="str">
        <f>IF(A895="","",IF(COUNTIF('2) Income'!$D$13:$D$32,"1st and 15th")=0,0,IF(OR(DAY(A895)=1,DAY(A895)=15),SUMIFS('2) Income'!$E$13:$E$32,'2) Income'!$D$13:$D$32,"1st and 15th",'2) Income'!$F$13:$F$32,"&lt;="&amp;$A895),0)))</f>
        <v/>
      </c>
      <c r="AC895" s="8" t="str">
        <f>IF(A895="","",IF(COUNTIF('2) Income'!$D$13:$D$32,"2nd Wednesday")=0,0,IF(A895=(A895-DAY(A895)+1+2*7-WEEKDAY(A895-DAY(A895)+8-4,1)),SUMIFS('2) Income'!$E$13:$E$32,'2) Income'!$D$13:$D$32,"2nd Wednesday",'2) Income'!$F$13:$F$32,"&lt;="&amp;$A895),0)))</f>
        <v/>
      </c>
      <c r="AD895" s="8" t="str">
        <f>IF(A895="","",IF(COUNTIF('2) Income'!$D$13:$D$32,"3rd Wednesday")=0,0,IF(A895=(A895-DAY(A895)+1+3*7-WEEKDAY(A895-DAY(A895)+8-4,1)),SUMIFS('2) Income'!$E$13:$E$32,'2) Income'!$D$13:$D$32,"3rd Wednesday",'2) Income'!$F$13:$F$32,"&lt;="&amp;$A895),0)))</f>
        <v/>
      </c>
      <c r="AE895" s="8" t="str">
        <f>IF(A895="","",IF(COUNTIF('2) Income'!$D$13:$D$32,"4th Wednesday")=0,0,IF(A895=(A895-DAY(A895)+1+4*7-WEEKDAY(A895-DAY(A895)+8-4,1)),SUMIFS('2) Income'!$E$13:$E$32,'2) Income'!$D$13:$D$32,"4th Wednesday",'2) Income'!$F$13:$F$32,"&lt;="&amp;$A895),0)))</f>
        <v/>
      </c>
      <c r="AF895" s="8" t="str" cm="1">
        <f t="array" ref="AF895">IF(A895="","",IF(COUNTIF('2) Income'!$D$13:$D$32,"Every 4 Weeks")=0,0,SUMPRODUCT(--(IFERROR(MOD(A895-'2) Income'!$F$13:$F$32,28),1)=0),--('2) Income'!$D$13:$D$32="Every 4 Weeks"),--('2) Income'!$F$13:$F$32&lt;=A895),'2) Income'!$E$13:$E$32)))</f>
        <v/>
      </c>
      <c r="AG895" s="8" t="str">
        <f>IF(A895="","",IF(COUNTIF('2) Income'!$D$13:$D$32,"Monthly")=0,0,IF(B895="N",SUMIFS('2) Income'!$E$13:$E$32,'2) Income'!$D$13:$D$32,"monthly",'2) Income'!$F$13:$F$32,"&lt;="&amp;$A895,'2) Income'!$I$13:$I$32,DAY(A895)),SUMIFS('2) Income'!$E$13:$E$32,'2) Income'!$D$13:$D$32,"monthly",'2) Income'!$F$13:$F$32,"&lt;="&amp;$A895,'2) Income'!$I$13:$I$32,"&gt;="&amp;DAY(A895)))))</f>
        <v/>
      </c>
      <c r="AH895" s="8" t="str" cm="1">
        <f t="array" ref="AH895">IF(A895="","",IF(COUNTIF('2) Income'!$D$13:$D$32,"Yearly")=0,0,SUMPRODUCT(--('2) Income'!$D$13:$D$32="Yearly"),--('2) Income'!$F$13:$F$32&lt;=A895),IF(B895="N",--('2) Income'!$I$13:$I$32=DAY(A895)),--('2) Income'!$I$13:$I$32&gt;=DAY(A895))),--(IFERROR(MOD('2) Income'!$H$13:$H$32-MONTH(A895)+12,12),1)=0),'2) Income'!$E$13:$E$32)))</f>
        <v/>
      </c>
      <c r="AI895" s="8" t="str">
        <f>IF(A895="","",IF(COUNTIF('2) Income'!$D$13:$D$32,"one-time")=0,0,SUMIFS('2) Income'!$E$13:$E$32,'2) Income'!$D$13:$D$32,"one-time",'2) Income'!$F$13:$F$32,"="&amp;$A895)))</f>
        <v/>
      </c>
      <c r="AJ895" s="9" t="str">
        <f t="shared" si="66"/>
        <v/>
      </c>
    </row>
    <row r="896" spans="1:36">
      <c r="A896" s="7" t="str">
        <f>IF(A895="","",IF(A895+1&lt;='1) Period'!$E$21,A895+1,""))</f>
        <v/>
      </c>
      <c r="B896" s="7" t="e">
        <f t="shared" si="67"/>
        <v>#VALUE!</v>
      </c>
      <c r="C896" t="e">
        <f t="shared" si="68"/>
        <v>#VALUE!</v>
      </c>
      <c r="D896" s="8" t="str">
        <f>IF(A896="","",IF(TEXT(A896,"dddd")='4) Happy Money'!$E$23,WAllowance,0))</f>
        <v/>
      </c>
      <c r="E896" s="8" t="str">
        <f>IF(A896="","",IF(B896="N",SUMIF(TMonthly[Day of the Month],DAY(A896),TMonthly[Amount]),SUMIF(TMonthly[Day of the Month],"&gt;="&amp;DAY(A896),TMonthly[Amount])))</f>
        <v/>
      </c>
      <c r="F896" s="8" t="str" cm="1">
        <f t="array" ref="F896">IF(A896="","",SUMPRODUCT(--(TYearly[Due Date]&lt;=A896),IF(B896="N",--(TYearly[Day]=DAY(A896)),--(TYearly[Day]&gt;=DAY(A896))),--(IFERROR(MOD(TYearly[Month]-MONTH(A896)+12,12),1)=0),TYearly[Amount]))</f>
        <v/>
      </c>
      <c r="G896" s="8" t="str">
        <f>IF(A896="","",SUMIF(TOneTime[Due Date],A896,TOneTime[Amount]))</f>
        <v/>
      </c>
      <c r="H896" s="8" t="str" cm="1">
        <f t="array" ref="H896">IF(A896="","",IF(COUNTIF(TOther[Frequency],$H$1)=0,0,SUMPRODUCT(--(IFERROR(MOD(A896-TOther[Start Date],7),1)=0),--(TOther[Frequency]=$H$1),--(TOther[Start Date]&lt;=A896),--(TOther[End Date Calc]&gt;=A896),TOther[Amount])))</f>
        <v/>
      </c>
      <c r="I896" s="8" t="str" cm="1">
        <f t="array" ref="I896">IF(A896="","",IF(COUNTIF(TOther[Frequency],$I$1)=0,0,SUMPRODUCT(--(IFERROR(MOD(A896-TOther[Start Date],14),1)=0),--(TOther[Frequency]=$I$1),--(TOther[Start Date]&lt;=A896),--(TOther[End Date Calc]&gt;=A896),TOther[Amount])))</f>
        <v/>
      </c>
      <c r="J896" s="8" t="str">
        <f>IF(A896="","",IF(COUNTIF(TOther[Frequency],$J$1)=0,0,IF(OR(DAY(A896)=1,DAY(A896)=15),SUMIFS(TOther[Amount],TOther[Frequency],$J$1,TOther[Start Date],"&lt;="&amp;$A896,TOther[End Date Calc],"&gt;="&amp;A896),0)))</f>
        <v/>
      </c>
      <c r="K896" s="8" t="str">
        <f>IF(A896="","",IF(COUNTIF(TOther[Frequency],$K$1)=0,0,IF(A896=(A896-DAY(A896)+1+2*7-WEEKDAY(A896-DAY(A896)+8-4,1)),SUMIFS(TOther[Amount],TOther[Frequency],$K$1,TOther[Start Date],"&lt;="&amp;$A896,TOther[End Date Calc],"&gt;="&amp;A896),0)))</f>
        <v/>
      </c>
      <c r="L896" s="8" t="str">
        <f>IF(A896="","",IF(COUNTIF(TOther[Frequency],$L$1)=0,0,IF(A896=(A896-DAY(A896)+1+3*7-WEEKDAY(A896-DAY(A896)+8-4,1)),SUMIFS(TOther[Amount],TOther[Frequency],$L$1,TOther[Start Date],"&lt;="&amp;$A896,TOther[End Date Calc],"&gt;="&amp;A896),0)))</f>
        <v/>
      </c>
      <c r="M896" s="8" t="str">
        <f>IF(A896="","",IF(COUNTIF(TOther[Frequency],$M$1)=0,0,IF(A896=(A896-DAY(A896)+1+4*7-WEEKDAY(A896-DAY(A896)+8-4,1)),SUMIFS(TOther[Amount],TOther[Frequency],$M$1,TOther[Start Date],"&lt;="&amp;$A896,TOther[End Date Calc],"&gt;="&amp;A896),0)))</f>
        <v/>
      </c>
      <c r="N896" s="8" t="str" cm="1">
        <f t="array" ref="N896">IF(A896="","",IF(COUNTIF(TOther[Frequency],$N$1)=0,0,SUMPRODUCT(--(IFERROR(MOD(A896-TOther[Start Date],28),1)=0),--(TOther[Frequency]=$N$1),--(TOther[Start Date]&lt;=A896),--(TOther[End Date Calc]&gt;=A896),TOther[Amount])))</f>
        <v/>
      </c>
      <c r="O896" s="8" t="str" cm="1">
        <f t="array" ref="O896">IF(A896="","",IF(COUNTIF(TOther[Frequency],$O$1)=0,0,SUMPRODUCT(--(IFERROR(MOD(A896-TOther[Start Date],42),1)=0),--(TOther[Frequency]=$O$1),--(TOther[Start Date]&lt;=A896),--(TOther[End Date Calc]&gt;=A896),TOther[Amount])))</f>
        <v/>
      </c>
      <c r="P896" s="8" t="str" cm="1">
        <f t="array" ref="P896">IF(A896="","",IF(COUNTIF(TOther[Frequency],$P$1)=0,0,SUMPRODUCT(--(IFERROR(MOD(A896-TOther[Start Date],56),1)=0),--(TOther[Frequency]=$P$1),--(TOther[Start Date]&lt;=A896),--(TOther[End Date Calc]&gt;=A896),TOther[Amount])))</f>
        <v/>
      </c>
      <c r="Q896" s="8" t="str">
        <f>IF(A896="","",IF(COUNTIF(TOther[Frequency],$Q$1)=0,0,IF(B896="N",SUMIFS(TOther[Amount],TOther[Frequency],$Q$1,TOther[Start Date],"&lt;="&amp;$A896,TOther[End Date Calc],"&gt;="&amp;A896,TOther[Start Day],DAY(A896)),SUMIFS(TOther[Amount],TOther[Frequency],$Q$1,TOther[Start Date],"&lt;="&amp;$A896,TOther[End Date Calc],"&gt;="&amp;A896,TOther[Start Day],"&gt;="&amp;DAY(A896)))))</f>
        <v/>
      </c>
      <c r="R896" s="8" t="str" cm="1">
        <f t="array" ref="R896">IF(A896="","",IF(COUNTIF(TOther[Frequency],R$1)=0,0,SUMPRODUCT(--(TOther[Frequency]=R$1),--(TOther[Start Date]&lt;=A896),--(TOther[End Date Calc]&gt;=A896),IF(B896="N",--(TOther[Start Day]=DAY(A896)),--(TOther[Start Day]&gt;=DAY(A896))),--(IFERROR(MOD(TOther[Start Month]-MONTH(A896)+2,2),1)=0),TOther[Amount])))</f>
        <v/>
      </c>
      <c r="S896" s="8" t="str" cm="1">
        <f t="array" ref="S896">IF(A896="","",IF(COUNTIF(TOther[Frequency],S$1)=0,0,SUMPRODUCT(--(TOther[Frequency]=S$1),--(TOther[Start Date]&lt;=A896),--(TOther[End Date Calc]&gt;=A896),IF(B896="N",--(TOther[Start Day]=DAY(A896)),--(TOther[Start Day]&gt;=DAY(A896))),--(IFERROR(MOD(TOther[Start Month]-MONTH(A896)+3,3),1)=0),TOther[Amount])))</f>
        <v/>
      </c>
      <c r="T896" s="8" t="str" cm="1">
        <f t="array" ref="T896">IF($A896="","",IF(COUNTIF(TOther[Frequency],T$1)=0,0,SUMPRODUCT(--(TOther[Frequency]=T$1),--(TOther[Start Date]&lt;=$A896),--(TOther[End Date Calc]&gt;=$A896),IF($B896="N",--(TOther[Start Day]=DAY($A896)),--(TOther[Start Day]&gt;=DAY($A896))),--(IFERROR(MOD(TOther[Start Month]-MONTH($A896)+4,4),1)=0),TOther[Amount])))</f>
        <v/>
      </c>
      <c r="U896" s="8" t="str" cm="1">
        <f t="array" ref="U896">IF(A896="","",IF(COUNTIF(TOther[Frequency],$U$1)=0,0,SUMPRODUCT(--(TOther[Frequency]=$U$1),--(TOther[Start Date]&lt;=A896),--(TOther[End Date Calc]&gt;=A896),IF(B896="N",--(TOther[Start Day]=DAY(A896)),--(TOther[Start Day]&gt;=DAY(A896))),--(IFERROR(MOD(TOther[Start Month]-MONTH(A896)+6,6),1)=0),TOther[Amount])))</f>
        <v/>
      </c>
      <c r="V896" s="8" t="str" cm="1">
        <f t="array" ref="V896">IF(A896="","",IF(COUNTIF(TOther[Frequency],$V$1)=0,0,SUMPRODUCT(--(TOther[Frequency]=$V$1),--(TOther[Start Date]&lt;=A896),--(TOther[End Date Calc]&gt;=A896),IF(B896="N",--(TOther[Start Day]=DAY(A896)),--(TOther[Start Day]&gt;=DAY(A896))),--(IFERROR(MOD(TOther[Start Month]-MONTH(A896)+12,12),1)=0),TOther[Amount])))</f>
        <v/>
      </c>
      <c r="W896" s="8" t="str">
        <f>IF(A896="","",SUMIFS(TOther[Amount],TOther[Start Date],A896,TOther[Frequency],$W$1))</f>
        <v/>
      </c>
      <c r="X896" s="9" t="str">
        <f t="shared" si="65"/>
        <v/>
      </c>
      <c r="Y896" s="9" t="str">
        <f t="shared" si="69"/>
        <v/>
      </c>
      <c r="Z896" s="8" t="str" cm="1">
        <f t="array" ref="Z896">IF(A896="","",IF(COUNTIF('2) Income'!$D$13:$D$32,"Weekly")=0,0,SUMPRODUCT(--(IFERROR(MOD(A896-'2) Income'!$F$13:$F$32,7),1)=0),--('2) Income'!$D$13:$D$32="Weekly"),--('2) Income'!$F$13:$F$32&lt;=A896),'2) Income'!$E$13:$E$32)))</f>
        <v/>
      </c>
      <c r="AA896" s="8" t="str" cm="1">
        <f t="array" ref="AA896">IF(A896="","",IF(COUNTIF('2) Income'!$D$13:$D$32,"Every Other Week")=0,0,SUMPRODUCT(--(IFERROR(MOD(A896-'2) Income'!$F$13:$F$32,14),1)=0),--('2) Income'!$D$13:$D$32="Every Other Week"),--('2) Income'!$F$13:$F$32&lt;=A896),'2) Income'!$E$13:$E$32)))</f>
        <v/>
      </c>
      <c r="AB896" s="8" t="str">
        <f>IF(A896="","",IF(COUNTIF('2) Income'!$D$13:$D$32,"1st and 15th")=0,0,IF(OR(DAY(A896)=1,DAY(A896)=15),SUMIFS('2) Income'!$E$13:$E$32,'2) Income'!$D$13:$D$32,"1st and 15th",'2) Income'!$F$13:$F$32,"&lt;="&amp;$A896),0)))</f>
        <v/>
      </c>
      <c r="AC896" s="8" t="str">
        <f>IF(A896="","",IF(COUNTIF('2) Income'!$D$13:$D$32,"2nd Wednesday")=0,0,IF(A896=(A896-DAY(A896)+1+2*7-WEEKDAY(A896-DAY(A896)+8-4,1)),SUMIFS('2) Income'!$E$13:$E$32,'2) Income'!$D$13:$D$32,"2nd Wednesday",'2) Income'!$F$13:$F$32,"&lt;="&amp;$A896),0)))</f>
        <v/>
      </c>
      <c r="AD896" s="8" t="str">
        <f>IF(A896="","",IF(COUNTIF('2) Income'!$D$13:$D$32,"3rd Wednesday")=0,0,IF(A896=(A896-DAY(A896)+1+3*7-WEEKDAY(A896-DAY(A896)+8-4,1)),SUMIFS('2) Income'!$E$13:$E$32,'2) Income'!$D$13:$D$32,"3rd Wednesday",'2) Income'!$F$13:$F$32,"&lt;="&amp;$A896),0)))</f>
        <v/>
      </c>
      <c r="AE896" s="8" t="str">
        <f>IF(A896="","",IF(COUNTIF('2) Income'!$D$13:$D$32,"4th Wednesday")=0,0,IF(A896=(A896-DAY(A896)+1+4*7-WEEKDAY(A896-DAY(A896)+8-4,1)),SUMIFS('2) Income'!$E$13:$E$32,'2) Income'!$D$13:$D$32,"4th Wednesday",'2) Income'!$F$13:$F$32,"&lt;="&amp;$A896),0)))</f>
        <v/>
      </c>
      <c r="AF896" s="8" t="str" cm="1">
        <f t="array" ref="AF896">IF(A896="","",IF(COUNTIF('2) Income'!$D$13:$D$32,"Every 4 Weeks")=0,0,SUMPRODUCT(--(IFERROR(MOD(A896-'2) Income'!$F$13:$F$32,28),1)=0),--('2) Income'!$D$13:$D$32="Every 4 Weeks"),--('2) Income'!$F$13:$F$32&lt;=A896),'2) Income'!$E$13:$E$32)))</f>
        <v/>
      </c>
      <c r="AG896" s="8" t="str">
        <f>IF(A896="","",IF(COUNTIF('2) Income'!$D$13:$D$32,"Monthly")=0,0,IF(B896="N",SUMIFS('2) Income'!$E$13:$E$32,'2) Income'!$D$13:$D$32,"monthly",'2) Income'!$F$13:$F$32,"&lt;="&amp;$A896,'2) Income'!$I$13:$I$32,DAY(A896)),SUMIFS('2) Income'!$E$13:$E$32,'2) Income'!$D$13:$D$32,"monthly",'2) Income'!$F$13:$F$32,"&lt;="&amp;$A896,'2) Income'!$I$13:$I$32,"&gt;="&amp;DAY(A896)))))</f>
        <v/>
      </c>
      <c r="AH896" s="8" t="str" cm="1">
        <f t="array" ref="AH896">IF(A896="","",IF(COUNTIF('2) Income'!$D$13:$D$32,"Yearly")=0,0,SUMPRODUCT(--('2) Income'!$D$13:$D$32="Yearly"),--('2) Income'!$F$13:$F$32&lt;=A896),IF(B896="N",--('2) Income'!$I$13:$I$32=DAY(A896)),--('2) Income'!$I$13:$I$32&gt;=DAY(A896))),--(IFERROR(MOD('2) Income'!$H$13:$H$32-MONTH(A896)+12,12),1)=0),'2) Income'!$E$13:$E$32)))</f>
        <v/>
      </c>
      <c r="AI896" s="8" t="str">
        <f>IF(A896="","",IF(COUNTIF('2) Income'!$D$13:$D$32,"one-time")=0,0,SUMIFS('2) Income'!$E$13:$E$32,'2) Income'!$D$13:$D$32,"one-time",'2) Income'!$F$13:$F$32,"="&amp;$A896)))</f>
        <v/>
      </c>
      <c r="AJ896" s="9" t="str">
        <f t="shared" si="66"/>
        <v/>
      </c>
    </row>
    <row r="897" spans="1:36">
      <c r="A897" s="7" t="str">
        <f>IF(A896="","",IF(A896+1&lt;='1) Period'!$E$21,A896+1,""))</f>
        <v/>
      </c>
      <c r="B897" s="7" t="e">
        <f t="shared" si="67"/>
        <v>#VALUE!</v>
      </c>
      <c r="C897" t="e">
        <f t="shared" si="68"/>
        <v>#VALUE!</v>
      </c>
      <c r="D897" s="8" t="str">
        <f>IF(A897="","",IF(TEXT(A897,"dddd")='4) Happy Money'!$E$23,WAllowance,0))</f>
        <v/>
      </c>
      <c r="E897" s="8" t="str">
        <f>IF(A897="","",IF(B897="N",SUMIF(TMonthly[Day of the Month],DAY(A897),TMonthly[Amount]),SUMIF(TMonthly[Day of the Month],"&gt;="&amp;DAY(A897),TMonthly[Amount])))</f>
        <v/>
      </c>
      <c r="F897" s="8" t="str" cm="1">
        <f t="array" ref="F897">IF(A897="","",SUMPRODUCT(--(TYearly[Due Date]&lt;=A897),IF(B897="N",--(TYearly[Day]=DAY(A897)),--(TYearly[Day]&gt;=DAY(A897))),--(IFERROR(MOD(TYearly[Month]-MONTH(A897)+12,12),1)=0),TYearly[Amount]))</f>
        <v/>
      </c>
      <c r="G897" s="8" t="str">
        <f>IF(A897="","",SUMIF(TOneTime[Due Date],A897,TOneTime[Amount]))</f>
        <v/>
      </c>
      <c r="H897" s="8" t="str" cm="1">
        <f t="array" ref="H897">IF(A897="","",IF(COUNTIF(TOther[Frequency],$H$1)=0,0,SUMPRODUCT(--(IFERROR(MOD(A897-TOther[Start Date],7),1)=0),--(TOther[Frequency]=$H$1),--(TOther[Start Date]&lt;=A897),--(TOther[End Date Calc]&gt;=A897),TOther[Amount])))</f>
        <v/>
      </c>
      <c r="I897" s="8" t="str" cm="1">
        <f t="array" ref="I897">IF(A897="","",IF(COUNTIF(TOther[Frequency],$I$1)=0,0,SUMPRODUCT(--(IFERROR(MOD(A897-TOther[Start Date],14),1)=0),--(TOther[Frequency]=$I$1),--(TOther[Start Date]&lt;=A897),--(TOther[End Date Calc]&gt;=A897),TOther[Amount])))</f>
        <v/>
      </c>
      <c r="J897" s="8" t="str">
        <f>IF(A897="","",IF(COUNTIF(TOther[Frequency],$J$1)=0,0,IF(OR(DAY(A897)=1,DAY(A897)=15),SUMIFS(TOther[Amount],TOther[Frequency],$J$1,TOther[Start Date],"&lt;="&amp;$A897,TOther[End Date Calc],"&gt;="&amp;A897),0)))</f>
        <v/>
      </c>
      <c r="K897" s="8" t="str">
        <f>IF(A897="","",IF(COUNTIF(TOther[Frequency],$K$1)=0,0,IF(A897=(A897-DAY(A897)+1+2*7-WEEKDAY(A897-DAY(A897)+8-4,1)),SUMIFS(TOther[Amount],TOther[Frequency],$K$1,TOther[Start Date],"&lt;="&amp;$A897,TOther[End Date Calc],"&gt;="&amp;A897),0)))</f>
        <v/>
      </c>
      <c r="L897" s="8" t="str">
        <f>IF(A897="","",IF(COUNTIF(TOther[Frequency],$L$1)=0,0,IF(A897=(A897-DAY(A897)+1+3*7-WEEKDAY(A897-DAY(A897)+8-4,1)),SUMIFS(TOther[Amount],TOther[Frequency],$L$1,TOther[Start Date],"&lt;="&amp;$A897,TOther[End Date Calc],"&gt;="&amp;A897),0)))</f>
        <v/>
      </c>
      <c r="M897" s="8" t="str">
        <f>IF(A897="","",IF(COUNTIF(TOther[Frequency],$M$1)=0,0,IF(A897=(A897-DAY(A897)+1+4*7-WEEKDAY(A897-DAY(A897)+8-4,1)),SUMIFS(TOther[Amount],TOther[Frequency],$M$1,TOther[Start Date],"&lt;="&amp;$A897,TOther[End Date Calc],"&gt;="&amp;A897),0)))</f>
        <v/>
      </c>
      <c r="N897" s="8" t="str" cm="1">
        <f t="array" ref="N897">IF(A897="","",IF(COUNTIF(TOther[Frequency],$N$1)=0,0,SUMPRODUCT(--(IFERROR(MOD(A897-TOther[Start Date],28),1)=0),--(TOther[Frequency]=$N$1),--(TOther[Start Date]&lt;=A897),--(TOther[End Date Calc]&gt;=A897),TOther[Amount])))</f>
        <v/>
      </c>
      <c r="O897" s="8" t="str" cm="1">
        <f t="array" ref="O897">IF(A897="","",IF(COUNTIF(TOther[Frequency],$O$1)=0,0,SUMPRODUCT(--(IFERROR(MOD(A897-TOther[Start Date],42),1)=0),--(TOther[Frequency]=$O$1),--(TOther[Start Date]&lt;=A897),--(TOther[End Date Calc]&gt;=A897),TOther[Amount])))</f>
        <v/>
      </c>
      <c r="P897" s="8" t="str" cm="1">
        <f t="array" ref="P897">IF(A897="","",IF(COUNTIF(TOther[Frequency],$P$1)=0,0,SUMPRODUCT(--(IFERROR(MOD(A897-TOther[Start Date],56),1)=0),--(TOther[Frequency]=$P$1),--(TOther[Start Date]&lt;=A897),--(TOther[End Date Calc]&gt;=A897),TOther[Amount])))</f>
        <v/>
      </c>
      <c r="Q897" s="8" t="str">
        <f>IF(A897="","",IF(COUNTIF(TOther[Frequency],$Q$1)=0,0,IF(B897="N",SUMIFS(TOther[Amount],TOther[Frequency],$Q$1,TOther[Start Date],"&lt;="&amp;$A897,TOther[End Date Calc],"&gt;="&amp;A897,TOther[Start Day],DAY(A897)),SUMIFS(TOther[Amount],TOther[Frequency],$Q$1,TOther[Start Date],"&lt;="&amp;$A897,TOther[End Date Calc],"&gt;="&amp;A897,TOther[Start Day],"&gt;="&amp;DAY(A897)))))</f>
        <v/>
      </c>
      <c r="R897" s="8" t="str" cm="1">
        <f t="array" ref="R897">IF(A897="","",IF(COUNTIF(TOther[Frequency],R$1)=0,0,SUMPRODUCT(--(TOther[Frequency]=R$1),--(TOther[Start Date]&lt;=A897),--(TOther[End Date Calc]&gt;=A897),IF(B897="N",--(TOther[Start Day]=DAY(A897)),--(TOther[Start Day]&gt;=DAY(A897))),--(IFERROR(MOD(TOther[Start Month]-MONTH(A897)+2,2),1)=0),TOther[Amount])))</f>
        <v/>
      </c>
      <c r="S897" s="8" t="str" cm="1">
        <f t="array" ref="S897">IF(A897="","",IF(COUNTIF(TOther[Frequency],S$1)=0,0,SUMPRODUCT(--(TOther[Frequency]=S$1),--(TOther[Start Date]&lt;=A897),--(TOther[End Date Calc]&gt;=A897),IF(B897="N",--(TOther[Start Day]=DAY(A897)),--(TOther[Start Day]&gt;=DAY(A897))),--(IFERROR(MOD(TOther[Start Month]-MONTH(A897)+3,3),1)=0),TOther[Amount])))</f>
        <v/>
      </c>
      <c r="T897" s="8" t="str" cm="1">
        <f t="array" ref="T897">IF($A897="","",IF(COUNTIF(TOther[Frequency],T$1)=0,0,SUMPRODUCT(--(TOther[Frequency]=T$1),--(TOther[Start Date]&lt;=$A897),--(TOther[End Date Calc]&gt;=$A897),IF($B897="N",--(TOther[Start Day]=DAY($A897)),--(TOther[Start Day]&gt;=DAY($A897))),--(IFERROR(MOD(TOther[Start Month]-MONTH($A897)+4,4),1)=0),TOther[Amount])))</f>
        <v/>
      </c>
      <c r="U897" s="8" t="str" cm="1">
        <f t="array" ref="U897">IF(A897="","",IF(COUNTIF(TOther[Frequency],$U$1)=0,0,SUMPRODUCT(--(TOther[Frequency]=$U$1),--(TOther[Start Date]&lt;=A897),--(TOther[End Date Calc]&gt;=A897),IF(B897="N",--(TOther[Start Day]=DAY(A897)),--(TOther[Start Day]&gt;=DAY(A897))),--(IFERROR(MOD(TOther[Start Month]-MONTH(A897)+6,6),1)=0),TOther[Amount])))</f>
        <v/>
      </c>
      <c r="V897" s="8" t="str" cm="1">
        <f t="array" ref="V897">IF(A897="","",IF(COUNTIF(TOther[Frequency],$V$1)=0,0,SUMPRODUCT(--(TOther[Frequency]=$V$1),--(TOther[Start Date]&lt;=A897),--(TOther[End Date Calc]&gt;=A897),IF(B897="N",--(TOther[Start Day]=DAY(A897)),--(TOther[Start Day]&gt;=DAY(A897))),--(IFERROR(MOD(TOther[Start Month]-MONTH(A897)+12,12),1)=0),TOther[Amount])))</f>
        <v/>
      </c>
      <c r="W897" s="8" t="str">
        <f>IF(A897="","",SUMIFS(TOther[Amount],TOther[Start Date],A897,TOther[Frequency],$W$1))</f>
        <v/>
      </c>
      <c r="X897" s="9" t="str">
        <f t="shared" si="65"/>
        <v/>
      </c>
      <c r="Y897" s="9" t="str">
        <f t="shared" si="69"/>
        <v/>
      </c>
      <c r="Z897" s="8" t="str" cm="1">
        <f t="array" ref="Z897">IF(A897="","",IF(COUNTIF('2) Income'!$D$13:$D$32,"Weekly")=0,0,SUMPRODUCT(--(IFERROR(MOD(A897-'2) Income'!$F$13:$F$32,7),1)=0),--('2) Income'!$D$13:$D$32="Weekly"),--('2) Income'!$F$13:$F$32&lt;=A897),'2) Income'!$E$13:$E$32)))</f>
        <v/>
      </c>
      <c r="AA897" s="8" t="str" cm="1">
        <f t="array" ref="AA897">IF(A897="","",IF(COUNTIF('2) Income'!$D$13:$D$32,"Every Other Week")=0,0,SUMPRODUCT(--(IFERROR(MOD(A897-'2) Income'!$F$13:$F$32,14),1)=0),--('2) Income'!$D$13:$D$32="Every Other Week"),--('2) Income'!$F$13:$F$32&lt;=A897),'2) Income'!$E$13:$E$32)))</f>
        <v/>
      </c>
      <c r="AB897" s="8" t="str">
        <f>IF(A897="","",IF(COUNTIF('2) Income'!$D$13:$D$32,"1st and 15th")=0,0,IF(OR(DAY(A897)=1,DAY(A897)=15),SUMIFS('2) Income'!$E$13:$E$32,'2) Income'!$D$13:$D$32,"1st and 15th",'2) Income'!$F$13:$F$32,"&lt;="&amp;$A897),0)))</f>
        <v/>
      </c>
      <c r="AC897" s="8" t="str">
        <f>IF(A897="","",IF(COUNTIF('2) Income'!$D$13:$D$32,"2nd Wednesday")=0,0,IF(A897=(A897-DAY(A897)+1+2*7-WEEKDAY(A897-DAY(A897)+8-4,1)),SUMIFS('2) Income'!$E$13:$E$32,'2) Income'!$D$13:$D$32,"2nd Wednesday",'2) Income'!$F$13:$F$32,"&lt;="&amp;$A897),0)))</f>
        <v/>
      </c>
      <c r="AD897" s="8" t="str">
        <f>IF(A897="","",IF(COUNTIF('2) Income'!$D$13:$D$32,"3rd Wednesday")=0,0,IF(A897=(A897-DAY(A897)+1+3*7-WEEKDAY(A897-DAY(A897)+8-4,1)),SUMIFS('2) Income'!$E$13:$E$32,'2) Income'!$D$13:$D$32,"3rd Wednesday",'2) Income'!$F$13:$F$32,"&lt;="&amp;$A897),0)))</f>
        <v/>
      </c>
      <c r="AE897" s="8" t="str">
        <f>IF(A897="","",IF(COUNTIF('2) Income'!$D$13:$D$32,"4th Wednesday")=0,0,IF(A897=(A897-DAY(A897)+1+4*7-WEEKDAY(A897-DAY(A897)+8-4,1)),SUMIFS('2) Income'!$E$13:$E$32,'2) Income'!$D$13:$D$32,"4th Wednesday",'2) Income'!$F$13:$F$32,"&lt;="&amp;$A897),0)))</f>
        <v/>
      </c>
      <c r="AF897" s="8" t="str" cm="1">
        <f t="array" ref="AF897">IF(A897="","",IF(COUNTIF('2) Income'!$D$13:$D$32,"Every 4 Weeks")=0,0,SUMPRODUCT(--(IFERROR(MOD(A897-'2) Income'!$F$13:$F$32,28),1)=0),--('2) Income'!$D$13:$D$32="Every 4 Weeks"),--('2) Income'!$F$13:$F$32&lt;=A897),'2) Income'!$E$13:$E$32)))</f>
        <v/>
      </c>
      <c r="AG897" s="8" t="str">
        <f>IF(A897="","",IF(COUNTIF('2) Income'!$D$13:$D$32,"Monthly")=0,0,IF(B897="N",SUMIFS('2) Income'!$E$13:$E$32,'2) Income'!$D$13:$D$32,"monthly",'2) Income'!$F$13:$F$32,"&lt;="&amp;$A897,'2) Income'!$I$13:$I$32,DAY(A897)),SUMIFS('2) Income'!$E$13:$E$32,'2) Income'!$D$13:$D$32,"monthly",'2) Income'!$F$13:$F$32,"&lt;="&amp;$A897,'2) Income'!$I$13:$I$32,"&gt;="&amp;DAY(A897)))))</f>
        <v/>
      </c>
      <c r="AH897" s="8" t="str" cm="1">
        <f t="array" ref="AH897">IF(A897="","",IF(COUNTIF('2) Income'!$D$13:$D$32,"Yearly")=0,0,SUMPRODUCT(--('2) Income'!$D$13:$D$32="Yearly"),--('2) Income'!$F$13:$F$32&lt;=A897),IF(B897="N",--('2) Income'!$I$13:$I$32=DAY(A897)),--('2) Income'!$I$13:$I$32&gt;=DAY(A897))),--(IFERROR(MOD('2) Income'!$H$13:$H$32-MONTH(A897)+12,12),1)=0),'2) Income'!$E$13:$E$32)))</f>
        <v/>
      </c>
      <c r="AI897" s="8" t="str">
        <f>IF(A897="","",IF(COUNTIF('2) Income'!$D$13:$D$32,"one-time")=0,0,SUMIFS('2) Income'!$E$13:$E$32,'2) Income'!$D$13:$D$32,"one-time",'2) Income'!$F$13:$F$32,"="&amp;$A897)))</f>
        <v/>
      </c>
      <c r="AJ897" s="9" t="str">
        <f t="shared" si="66"/>
        <v/>
      </c>
    </row>
    <row r="898" spans="1:36">
      <c r="A898" s="7" t="str">
        <f>IF(A897="","",IF(A897+1&lt;='1) Period'!$E$21,A897+1,""))</f>
        <v/>
      </c>
      <c r="B898" s="7" t="e">
        <f t="shared" si="67"/>
        <v>#VALUE!</v>
      </c>
      <c r="C898" t="e">
        <f t="shared" si="68"/>
        <v>#VALUE!</v>
      </c>
      <c r="D898" s="8" t="str">
        <f>IF(A898="","",IF(TEXT(A898,"dddd")='4) Happy Money'!$E$23,WAllowance,0))</f>
        <v/>
      </c>
      <c r="E898" s="8" t="str">
        <f>IF(A898="","",IF(B898="N",SUMIF(TMonthly[Day of the Month],DAY(A898),TMonthly[Amount]),SUMIF(TMonthly[Day of the Month],"&gt;="&amp;DAY(A898),TMonthly[Amount])))</f>
        <v/>
      </c>
      <c r="F898" s="8" t="str" cm="1">
        <f t="array" ref="F898">IF(A898="","",SUMPRODUCT(--(TYearly[Due Date]&lt;=A898),IF(B898="N",--(TYearly[Day]=DAY(A898)),--(TYearly[Day]&gt;=DAY(A898))),--(IFERROR(MOD(TYearly[Month]-MONTH(A898)+12,12),1)=0),TYearly[Amount]))</f>
        <v/>
      </c>
      <c r="G898" s="8" t="str">
        <f>IF(A898="","",SUMIF(TOneTime[Due Date],A898,TOneTime[Amount]))</f>
        <v/>
      </c>
      <c r="H898" s="8" t="str" cm="1">
        <f t="array" ref="H898">IF(A898="","",IF(COUNTIF(TOther[Frequency],$H$1)=0,0,SUMPRODUCT(--(IFERROR(MOD(A898-TOther[Start Date],7),1)=0),--(TOther[Frequency]=$H$1),--(TOther[Start Date]&lt;=A898),--(TOther[End Date Calc]&gt;=A898),TOther[Amount])))</f>
        <v/>
      </c>
      <c r="I898" s="8" t="str" cm="1">
        <f t="array" ref="I898">IF(A898="","",IF(COUNTIF(TOther[Frequency],$I$1)=0,0,SUMPRODUCT(--(IFERROR(MOD(A898-TOther[Start Date],14),1)=0),--(TOther[Frequency]=$I$1),--(TOther[Start Date]&lt;=A898),--(TOther[End Date Calc]&gt;=A898),TOther[Amount])))</f>
        <v/>
      </c>
      <c r="J898" s="8" t="str">
        <f>IF(A898="","",IF(COUNTIF(TOther[Frequency],$J$1)=0,0,IF(OR(DAY(A898)=1,DAY(A898)=15),SUMIFS(TOther[Amount],TOther[Frequency],$J$1,TOther[Start Date],"&lt;="&amp;$A898,TOther[End Date Calc],"&gt;="&amp;A898),0)))</f>
        <v/>
      </c>
      <c r="K898" s="8" t="str">
        <f>IF(A898="","",IF(COUNTIF(TOther[Frequency],$K$1)=0,0,IF(A898=(A898-DAY(A898)+1+2*7-WEEKDAY(A898-DAY(A898)+8-4,1)),SUMIFS(TOther[Amount],TOther[Frequency],$K$1,TOther[Start Date],"&lt;="&amp;$A898,TOther[End Date Calc],"&gt;="&amp;A898),0)))</f>
        <v/>
      </c>
      <c r="L898" s="8" t="str">
        <f>IF(A898="","",IF(COUNTIF(TOther[Frequency],$L$1)=0,0,IF(A898=(A898-DAY(A898)+1+3*7-WEEKDAY(A898-DAY(A898)+8-4,1)),SUMIFS(TOther[Amount],TOther[Frequency],$L$1,TOther[Start Date],"&lt;="&amp;$A898,TOther[End Date Calc],"&gt;="&amp;A898),0)))</f>
        <v/>
      </c>
      <c r="M898" s="8" t="str">
        <f>IF(A898="","",IF(COUNTIF(TOther[Frequency],$M$1)=0,0,IF(A898=(A898-DAY(A898)+1+4*7-WEEKDAY(A898-DAY(A898)+8-4,1)),SUMIFS(TOther[Amount],TOther[Frequency],$M$1,TOther[Start Date],"&lt;="&amp;$A898,TOther[End Date Calc],"&gt;="&amp;A898),0)))</f>
        <v/>
      </c>
      <c r="N898" s="8" t="str" cm="1">
        <f t="array" ref="N898">IF(A898="","",IF(COUNTIF(TOther[Frequency],$N$1)=0,0,SUMPRODUCT(--(IFERROR(MOD(A898-TOther[Start Date],28),1)=0),--(TOther[Frequency]=$N$1),--(TOther[Start Date]&lt;=A898),--(TOther[End Date Calc]&gt;=A898),TOther[Amount])))</f>
        <v/>
      </c>
      <c r="O898" s="8" t="str" cm="1">
        <f t="array" ref="O898">IF(A898="","",IF(COUNTIF(TOther[Frequency],$O$1)=0,0,SUMPRODUCT(--(IFERROR(MOD(A898-TOther[Start Date],42),1)=0),--(TOther[Frequency]=$O$1),--(TOther[Start Date]&lt;=A898),--(TOther[End Date Calc]&gt;=A898),TOther[Amount])))</f>
        <v/>
      </c>
      <c r="P898" s="8" t="str" cm="1">
        <f t="array" ref="P898">IF(A898="","",IF(COUNTIF(TOther[Frequency],$P$1)=0,0,SUMPRODUCT(--(IFERROR(MOD(A898-TOther[Start Date],56),1)=0),--(TOther[Frequency]=$P$1),--(TOther[Start Date]&lt;=A898),--(TOther[End Date Calc]&gt;=A898),TOther[Amount])))</f>
        <v/>
      </c>
      <c r="Q898" s="8" t="str">
        <f>IF(A898="","",IF(COUNTIF(TOther[Frequency],$Q$1)=0,0,IF(B898="N",SUMIFS(TOther[Amount],TOther[Frequency],$Q$1,TOther[Start Date],"&lt;="&amp;$A898,TOther[End Date Calc],"&gt;="&amp;A898,TOther[Start Day],DAY(A898)),SUMIFS(TOther[Amount],TOther[Frequency],$Q$1,TOther[Start Date],"&lt;="&amp;$A898,TOther[End Date Calc],"&gt;="&amp;A898,TOther[Start Day],"&gt;="&amp;DAY(A898)))))</f>
        <v/>
      </c>
      <c r="R898" s="8" t="str" cm="1">
        <f t="array" ref="R898">IF(A898="","",IF(COUNTIF(TOther[Frequency],R$1)=0,0,SUMPRODUCT(--(TOther[Frequency]=R$1),--(TOther[Start Date]&lt;=A898),--(TOther[End Date Calc]&gt;=A898),IF(B898="N",--(TOther[Start Day]=DAY(A898)),--(TOther[Start Day]&gt;=DAY(A898))),--(IFERROR(MOD(TOther[Start Month]-MONTH(A898)+2,2),1)=0),TOther[Amount])))</f>
        <v/>
      </c>
      <c r="S898" s="8" t="str" cm="1">
        <f t="array" ref="S898">IF(A898="","",IF(COUNTIF(TOther[Frequency],S$1)=0,0,SUMPRODUCT(--(TOther[Frequency]=S$1),--(TOther[Start Date]&lt;=A898),--(TOther[End Date Calc]&gt;=A898),IF(B898="N",--(TOther[Start Day]=DAY(A898)),--(TOther[Start Day]&gt;=DAY(A898))),--(IFERROR(MOD(TOther[Start Month]-MONTH(A898)+3,3),1)=0),TOther[Amount])))</f>
        <v/>
      </c>
      <c r="T898" s="8" t="str" cm="1">
        <f t="array" ref="T898">IF($A898="","",IF(COUNTIF(TOther[Frequency],T$1)=0,0,SUMPRODUCT(--(TOther[Frequency]=T$1),--(TOther[Start Date]&lt;=$A898),--(TOther[End Date Calc]&gt;=$A898),IF($B898="N",--(TOther[Start Day]=DAY($A898)),--(TOther[Start Day]&gt;=DAY($A898))),--(IFERROR(MOD(TOther[Start Month]-MONTH($A898)+4,4),1)=0),TOther[Amount])))</f>
        <v/>
      </c>
      <c r="U898" s="8" t="str" cm="1">
        <f t="array" ref="U898">IF(A898="","",IF(COUNTIF(TOther[Frequency],$U$1)=0,0,SUMPRODUCT(--(TOther[Frequency]=$U$1),--(TOther[Start Date]&lt;=A898),--(TOther[End Date Calc]&gt;=A898),IF(B898="N",--(TOther[Start Day]=DAY(A898)),--(TOther[Start Day]&gt;=DAY(A898))),--(IFERROR(MOD(TOther[Start Month]-MONTH(A898)+6,6),1)=0),TOther[Amount])))</f>
        <v/>
      </c>
      <c r="V898" s="8" t="str" cm="1">
        <f t="array" ref="V898">IF(A898="","",IF(COUNTIF(TOther[Frequency],$V$1)=0,0,SUMPRODUCT(--(TOther[Frequency]=$V$1),--(TOther[Start Date]&lt;=A898),--(TOther[End Date Calc]&gt;=A898),IF(B898="N",--(TOther[Start Day]=DAY(A898)),--(TOther[Start Day]&gt;=DAY(A898))),--(IFERROR(MOD(TOther[Start Month]-MONTH(A898)+12,12),1)=0),TOther[Amount])))</f>
        <v/>
      </c>
      <c r="W898" s="8" t="str">
        <f>IF(A898="","",SUMIFS(TOther[Amount],TOther[Start Date],A898,TOther[Frequency],$W$1))</f>
        <v/>
      </c>
      <c r="X898" s="9" t="str">
        <f t="shared" ref="X898:X961" si="70">IF(A898="","",SUM(E898:W898))</f>
        <v/>
      </c>
      <c r="Y898" s="9" t="str">
        <f t="shared" si="69"/>
        <v/>
      </c>
      <c r="Z898" s="8" t="str" cm="1">
        <f t="array" ref="Z898">IF(A898="","",IF(COUNTIF('2) Income'!$D$13:$D$32,"Weekly")=0,0,SUMPRODUCT(--(IFERROR(MOD(A898-'2) Income'!$F$13:$F$32,7),1)=0),--('2) Income'!$D$13:$D$32="Weekly"),--('2) Income'!$F$13:$F$32&lt;=A898),'2) Income'!$E$13:$E$32)))</f>
        <v/>
      </c>
      <c r="AA898" s="8" t="str" cm="1">
        <f t="array" ref="AA898">IF(A898="","",IF(COUNTIF('2) Income'!$D$13:$D$32,"Every Other Week")=0,0,SUMPRODUCT(--(IFERROR(MOD(A898-'2) Income'!$F$13:$F$32,14),1)=0),--('2) Income'!$D$13:$D$32="Every Other Week"),--('2) Income'!$F$13:$F$32&lt;=A898),'2) Income'!$E$13:$E$32)))</f>
        <v/>
      </c>
      <c r="AB898" s="8" t="str">
        <f>IF(A898="","",IF(COUNTIF('2) Income'!$D$13:$D$32,"1st and 15th")=0,0,IF(OR(DAY(A898)=1,DAY(A898)=15),SUMIFS('2) Income'!$E$13:$E$32,'2) Income'!$D$13:$D$32,"1st and 15th",'2) Income'!$F$13:$F$32,"&lt;="&amp;$A898),0)))</f>
        <v/>
      </c>
      <c r="AC898" s="8" t="str">
        <f>IF(A898="","",IF(COUNTIF('2) Income'!$D$13:$D$32,"2nd Wednesday")=0,0,IF(A898=(A898-DAY(A898)+1+2*7-WEEKDAY(A898-DAY(A898)+8-4,1)),SUMIFS('2) Income'!$E$13:$E$32,'2) Income'!$D$13:$D$32,"2nd Wednesday",'2) Income'!$F$13:$F$32,"&lt;="&amp;$A898),0)))</f>
        <v/>
      </c>
      <c r="AD898" s="8" t="str">
        <f>IF(A898="","",IF(COUNTIF('2) Income'!$D$13:$D$32,"3rd Wednesday")=0,0,IF(A898=(A898-DAY(A898)+1+3*7-WEEKDAY(A898-DAY(A898)+8-4,1)),SUMIFS('2) Income'!$E$13:$E$32,'2) Income'!$D$13:$D$32,"3rd Wednesday",'2) Income'!$F$13:$F$32,"&lt;="&amp;$A898),0)))</f>
        <v/>
      </c>
      <c r="AE898" s="8" t="str">
        <f>IF(A898="","",IF(COUNTIF('2) Income'!$D$13:$D$32,"4th Wednesday")=0,0,IF(A898=(A898-DAY(A898)+1+4*7-WEEKDAY(A898-DAY(A898)+8-4,1)),SUMIFS('2) Income'!$E$13:$E$32,'2) Income'!$D$13:$D$32,"4th Wednesday",'2) Income'!$F$13:$F$32,"&lt;="&amp;$A898),0)))</f>
        <v/>
      </c>
      <c r="AF898" s="8" t="str" cm="1">
        <f t="array" ref="AF898">IF(A898="","",IF(COUNTIF('2) Income'!$D$13:$D$32,"Every 4 Weeks")=0,0,SUMPRODUCT(--(IFERROR(MOD(A898-'2) Income'!$F$13:$F$32,28),1)=0),--('2) Income'!$D$13:$D$32="Every 4 Weeks"),--('2) Income'!$F$13:$F$32&lt;=A898),'2) Income'!$E$13:$E$32)))</f>
        <v/>
      </c>
      <c r="AG898" s="8" t="str">
        <f>IF(A898="","",IF(COUNTIF('2) Income'!$D$13:$D$32,"Monthly")=0,0,IF(B898="N",SUMIFS('2) Income'!$E$13:$E$32,'2) Income'!$D$13:$D$32,"monthly",'2) Income'!$F$13:$F$32,"&lt;="&amp;$A898,'2) Income'!$I$13:$I$32,DAY(A898)),SUMIFS('2) Income'!$E$13:$E$32,'2) Income'!$D$13:$D$32,"monthly",'2) Income'!$F$13:$F$32,"&lt;="&amp;$A898,'2) Income'!$I$13:$I$32,"&gt;="&amp;DAY(A898)))))</f>
        <v/>
      </c>
      <c r="AH898" s="8" t="str" cm="1">
        <f t="array" ref="AH898">IF(A898="","",IF(COUNTIF('2) Income'!$D$13:$D$32,"Yearly")=0,0,SUMPRODUCT(--('2) Income'!$D$13:$D$32="Yearly"),--('2) Income'!$F$13:$F$32&lt;=A898),IF(B898="N",--('2) Income'!$I$13:$I$32=DAY(A898)),--('2) Income'!$I$13:$I$32&gt;=DAY(A898))),--(IFERROR(MOD('2) Income'!$H$13:$H$32-MONTH(A898)+12,12),1)=0),'2) Income'!$E$13:$E$32)))</f>
        <v/>
      </c>
      <c r="AI898" s="8" t="str">
        <f>IF(A898="","",IF(COUNTIF('2) Income'!$D$13:$D$32,"one-time")=0,0,SUMIFS('2) Income'!$E$13:$E$32,'2) Income'!$D$13:$D$32,"one-time",'2) Income'!$F$13:$F$32,"="&amp;$A898)))</f>
        <v/>
      </c>
      <c r="AJ898" s="9" t="str">
        <f t="shared" ref="AJ898:AJ961" si="71">IF(A898="","",SUM(Z898:AI898))</f>
        <v/>
      </c>
    </row>
    <row r="899" spans="1:36">
      <c r="A899" s="7" t="str">
        <f>IF(A898="","",IF(A898+1&lt;='1) Period'!$E$21,A898+1,""))</f>
        <v/>
      </c>
      <c r="B899" s="7" t="e">
        <f t="shared" ref="B899:B962" si="72">IF(DAY(A899)&gt;DAY(A899+1),"Y","N")</f>
        <v>#VALUE!</v>
      </c>
      <c r="C899" t="e">
        <f t="shared" ref="C899:C962" si="73">IF(WEEKDAY(A899,2)&gt;5,"Y","F")</f>
        <v>#VALUE!</v>
      </c>
      <c r="D899" s="8" t="str">
        <f>IF(A899="","",IF(TEXT(A899,"dddd")='4) Happy Money'!$E$23,WAllowance,0))</f>
        <v/>
      </c>
      <c r="E899" s="8" t="str">
        <f>IF(A899="","",IF(B899="N",SUMIF(TMonthly[Day of the Month],DAY(A899),TMonthly[Amount]),SUMIF(TMonthly[Day of the Month],"&gt;="&amp;DAY(A899),TMonthly[Amount])))</f>
        <v/>
      </c>
      <c r="F899" s="8" t="str" cm="1">
        <f t="array" ref="F899">IF(A899="","",SUMPRODUCT(--(TYearly[Due Date]&lt;=A899),IF(B899="N",--(TYearly[Day]=DAY(A899)),--(TYearly[Day]&gt;=DAY(A899))),--(IFERROR(MOD(TYearly[Month]-MONTH(A899)+12,12),1)=0),TYearly[Amount]))</f>
        <v/>
      </c>
      <c r="G899" s="8" t="str">
        <f>IF(A899="","",SUMIF(TOneTime[Due Date],A899,TOneTime[Amount]))</f>
        <v/>
      </c>
      <c r="H899" s="8" t="str" cm="1">
        <f t="array" ref="H899">IF(A899="","",IF(COUNTIF(TOther[Frequency],$H$1)=0,0,SUMPRODUCT(--(IFERROR(MOD(A899-TOther[Start Date],7),1)=0),--(TOther[Frequency]=$H$1),--(TOther[Start Date]&lt;=A899),--(TOther[End Date Calc]&gt;=A899),TOther[Amount])))</f>
        <v/>
      </c>
      <c r="I899" s="8" t="str" cm="1">
        <f t="array" ref="I899">IF(A899="","",IF(COUNTIF(TOther[Frequency],$I$1)=0,0,SUMPRODUCT(--(IFERROR(MOD(A899-TOther[Start Date],14),1)=0),--(TOther[Frequency]=$I$1),--(TOther[Start Date]&lt;=A899),--(TOther[End Date Calc]&gt;=A899),TOther[Amount])))</f>
        <v/>
      </c>
      <c r="J899" s="8" t="str">
        <f>IF(A899="","",IF(COUNTIF(TOther[Frequency],$J$1)=0,0,IF(OR(DAY(A899)=1,DAY(A899)=15),SUMIFS(TOther[Amount],TOther[Frequency],$J$1,TOther[Start Date],"&lt;="&amp;$A899,TOther[End Date Calc],"&gt;="&amp;A899),0)))</f>
        <v/>
      </c>
      <c r="K899" s="8" t="str">
        <f>IF(A899="","",IF(COUNTIF(TOther[Frequency],$K$1)=0,0,IF(A899=(A899-DAY(A899)+1+2*7-WEEKDAY(A899-DAY(A899)+8-4,1)),SUMIFS(TOther[Amount],TOther[Frequency],$K$1,TOther[Start Date],"&lt;="&amp;$A899,TOther[End Date Calc],"&gt;="&amp;A899),0)))</f>
        <v/>
      </c>
      <c r="L899" s="8" t="str">
        <f>IF(A899="","",IF(COUNTIF(TOther[Frequency],$L$1)=0,0,IF(A899=(A899-DAY(A899)+1+3*7-WEEKDAY(A899-DAY(A899)+8-4,1)),SUMIFS(TOther[Amount],TOther[Frequency],$L$1,TOther[Start Date],"&lt;="&amp;$A899,TOther[End Date Calc],"&gt;="&amp;A899),0)))</f>
        <v/>
      </c>
      <c r="M899" s="8" t="str">
        <f>IF(A899="","",IF(COUNTIF(TOther[Frequency],$M$1)=0,0,IF(A899=(A899-DAY(A899)+1+4*7-WEEKDAY(A899-DAY(A899)+8-4,1)),SUMIFS(TOther[Amount],TOther[Frequency],$M$1,TOther[Start Date],"&lt;="&amp;$A899,TOther[End Date Calc],"&gt;="&amp;A899),0)))</f>
        <v/>
      </c>
      <c r="N899" s="8" t="str" cm="1">
        <f t="array" ref="N899">IF(A899="","",IF(COUNTIF(TOther[Frequency],$N$1)=0,0,SUMPRODUCT(--(IFERROR(MOD(A899-TOther[Start Date],28),1)=0),--(TOther[Frequency]=$N$1),--(TOther[Start Date]&lt;=A899),--(TOther[End Date Calc]&gt;=A899),TOther[Amount])))</f>
        <v/>
      </c>
      <c r="O899" s="8" t="str" cm="1">
        <f t="array" ref="O899">IF(A899="","",IF(COUNTIF(TOther[Frequency],$O$1)=0,0,SUMPRODUCT(--(IFERROR(MOD(A899-TOther[Start Date],42),1)=0),--(TOther[Frequency]=$O$1),--(TOther[Start Date]&lt;=A899),--(TOther[End Date Calc]&gt;=A899),TOther[Amount])))</f>
        <v/>
      </c>
      <c r="P899" s="8" t="str" cm="1">
        <f t="array" ref="P899">IF(A899="","",IF(COUNTIF(TOther[Frequency],$P$1)=0,0,SUMPRODUCT(--(IFERROR(MOD(A899-TOther[Start Date],56),1)=0),--(TOther[Frequency]=$P$1),--(TOther[Start Date]&lt;=A899),--(TOther[End Date Calc]&gt;=A899),TOther[Amount])))</f>
        <v/>
      </c>
      <c r="Q899" s="8" t="str">
        <f>IF(A899="","",IF(COUNTIF(TOther[Frequency],$Q$1)=0,0,IF(B899="N",SUMIFS(TOther[Amount],TOther[Frequency],$Q$1,TOther[Start Date],"&lt;="&amp;$A899,TOther[End Date Calc],"&gt;="&amp;A899,TOther[Start Day],DAY(A899)),SUMIFS(TOther[Amount],TOther[Frequency],$Q$1,TOther[Start Date],"&lt;="&amp;$A899,TOther[End Date Calc],"&gt;="&amp;A899,TOther[Start Day],"&gt;="&amp;DAY(A899)))))</f>
        <v/>
      </c>
      <c r="R899" s="8" t="str" cm="1">
        <f t="array" ref="R899">IF(A899="","",IF(COUNTIF(TOther[Frequency],R$1)=0,0,SUMPRODUCT(--(TOther[Frequency]=R$1),--(TOther[Start Date]&lt;=A899),--(TOther[End Date Calc]&gt;=A899),IF(B899="N",--(TOther[Start Day]=DAY(A899)),--(TOther[Start Day]&gt;=DAY(A899))),--(IFERROR(MOD(TOther[Start Month]-MONTH(A899)+2,2),1)=0),TOther[Amount])))</f>
        <v/>
      </c>
      <c r="S899" s="8" t="str" cm="1">
        <f t="array" ref="S899">IF(A899="","",IF(COUNTIF(TOther[Frequency],S$1)=0,0,SUMPRODUCT(--(TOther[Frequency]=S$1),--(TOther[Start Date]&lt;=A899),--(TOther[End Date Calc]&gt;=A899),IF(B899="N",--(TOther[Start Day]=DAY(A899)),--(TOther[Start Day]&gt;=DAY(A899))),--(IFERROR(MOD(TOther[Start Month]-MONTH(A899)+3,3),1)=0),TOther[Amount])))</f>
        <v/>
      </c>
      <c r="T899" s="8" t="str" cm="1">
        <f t="array" ref="T899">IF($A899="","",IF(COUNTIF(TOther[Frequency],T$1)=0,0,SUMPRODUCT(--(TOther[Frequency]=T$1),--(TOther[Start Date]&lt;=$A899),--(TOther[End Date Calc]&gt;=$A899),IF($B899="N",--(TOther[Start Day]=DAY($A899)),--(TOther[Start Day]&gt;=DAY($A899))),--(IFERROR(MOD(TOther[Start Month]-MONTH($A899)+4,4),1)=0),TOther[Amount])))</f>
        <v/>
      </c>
      <c r="U899" s="8" t="str" cm="1">
        <f t="array" ref="U899">IF(A899="","",IF(COUNTIF(TOther[Frequency],$U$1)=0,0,SUMPRODUCT(--(TOther[Frequency]=$U$1),--(TOther[Start Date]&lt;=A899),--(TOther[End Date Calc]&gt;=A899),IF(B899="N",--(TOther[Start Day]=DAY(A899)),--(TOther[Start Day]&gt;=DAY(A899))),--(IFERROR(MOD(TOther[Start Month]-MONTH(A899)+6,6),1)=0),TOther[Amount])))</f>
        <v/>
      </c>
      <c r="V899" s="8" t="str" cm="1">
        <f t="array" ref="V899">IF(A899="","",IF(COUNTIF(TOther[Frequency],$V$1)=0,0,SUMPRODUCT(--(TOther[Frequency]=$V$1),--(TOther[Start Date]&lt;=A899),--(TOther[End Date Calc]&gt;=A899),IF(B899="N",--(TOther[Start Day]=DAY(A899)),--(TOther[Start Day]&gt;=DAY(A899))),--(IFERROR(MOD(TOther[Start Month]-MONTH(A899)+12,12),1)=0),TOther[Amount])))</f>
        <v/>
      </c>
      <c r="W899" s="8" t="str">
        <f>IF(A899="","",SUMIFS(TOther[Amount],TOther[Start Date],A899,TOther[Frequency],$W$1))</f>
        <v/>
      </c>
      <c r="X899" s="9" t="str">
        <f t="shared" si="70"/>
        <v/>
      </c>
      <c r="Y899" s="9" t="str">
        <f t="shared" ref="Y899:Y962" si="74">IF(A899="","",SUM(H899:W899))</f>
        <v/>
      </c>
      <c r="Z899" s="8" t="str" cm="1">
        <f t="array" ref="Z899">IF(A899="","",IF(COUNTIF('2) Income'!$D$13:$D$32,"Weekly")=0,0,SUMPRODUCT(--(IFERROR(MOD(A899-'2) Income'!$F$13:$F$32,7),1)=0),--('2) Income'!$D$13:$D$32="Weekly"),--('2) Income'!$F$13:$F$32&lt;=A899),'2) Income'!$E$13:$E$32)))</f>
        <v/>
      </c>
      <c r="AA899" s="8" t="str" cm="1">
        <f t="array" ref="AA899">IF(A899="","",IF(COUNTIF('2) Income'!$D$13:$D$32,"Every Other Week")=0,0,SUMPRODUCT(--(IFERROR(MOD(A899-'2) Income'!$F$13:$F$32,14),1)=0),--('2) Income'!$D$13:$D$32="Every Other Week"),--('2) Income'!$F$13:$F$32&lt;=A899),'2) Income'!$E$13:$E$32)))</f>
        <v/>
      </c>
      <c r="AB899" s="8" t="str">
        <f>IF(A899="","",IF(COUNTIF('2) Income'!$D$13:$D$32,"1st and 15th")=0,0,IF(OR(DAY(A899)=1,DAY(A899)=15),SUMIFS('2) Income'!$E$13:$E$32,'2) Income'!$D$13:$D$32,"1st and 15th",'2) Income'!$F$13:$F$32,"&lt;="&amp;$A899),0)))</f>
        <v/>
      </c>
      <c r="AC899" s="8" t="str">
        <f>IF(A899="","",IF(COUNTIF('2) Income'!$D$13:$D$32,"2nd Wednesday")=0,0,IF(A899=(A899-DAY(A899)+1+2*7-WEEKDAY(A899-DAY(A899)+8-4,1)),SUMIFS('2) Income'!$E$13:$E$32,'2) Income'!$D$13:$D$32,"2nd Wednesday",'2) Income'!$F$13:$F$32,"&lt;="&amp;$A899),0)))</f>
        <v/>
      </c>
      <c r="AD899" s="8" t="str">
        <f>IF(A899="","",IF(COUNTIF('2) Income'!$D$13:$D$32,"3rd Wednesday")=0,0,IF(A899=(A899-DAY(A899)+1+3*7-WEEKDAY(A899-DAY(A899)+8-4,1)),SUMIFS('2) Income'!$E$13:$E$32,'2) Income'!$D$13:$D$32,"3rd Wednesday",'2) Income'!$F$13:$F$32,"&lt;="&amp;$A899),0)))</f>
        <v/>
      </c>
      <c r="AE899" s="8" t="str">
        <f>IF(A899="","",IF(COUNTIF('2) Income'!$D$13:$D$32,"4th Wednesday")=0,0,IF(A899=(A899-DAY(A899)+1+4*7-WEEKDAY(A899-DAY(A899)+8-4,1)),SUMIFS('2) Income'!$E$13:$E$32,'2) Income'!$D$13:$D$32,"4th Wednesday",'2) Income'!$F$13:$F$32,"&lt;="&amp;$A899),0)))</f>
        <v/>
      </c>
      <c r="AF899" s="8" t="str" cm="1">
        <f t="array" ref="AF899">IF(A899="","",IF(COUNTIF('2) Income'!$D$13:$D$32,"Every 4 Weeks")=0,0,SUMPRODUCT(--(IFERROR(MOD(A899-'2) Income'!$F$13:$F$32,28),1)=0),--('2) Income'!$D$13:$D$32="Every 4 Weeks"),--('2) Income'!$F$13:$F$32&lt;=A899),'2) Income'!$E$13:$E$32)))</f>
        <v/>
      </c>
      <c r="AG899" s="8" t="str">
        <f>IF(A899="","",IF(COUNTIF('2) Income'!$D$13:$D$32,"Monthly")=0,0,IF(B899="N",SUMIFS('2) Income'!$E$13:$E$32,'2) Income'!$D$13:$D$32,"monthly",'2) Income'!$F$13:$F$32,"&lt;="&amp;$A899,'2) Income'!$I$13:$I$32,DAY(A899)),SUMIFS('2) Income'!$E$13:$E$32,'2) Income'!$D$13:$D$32,"monthly",'2) Income'!$F$13:$F$32,"&lt;="&amp;$A899,'2) Income'!$I$13:$I$32,"&gt;="&amp;DAY(A899)))))</f>
        <v/>
      </c>
      <c r="AH899" s="8" t="str" cm="1">
        <f t="array" ref="AH899">IF(A899="","",IF(COUNTIF('2) Income'!$D$13:$D$32,"Yearly")=0,0,SUMPRODUCT(--('2) Income'!$D$13:$D$32="Yearly"),--('2) Income'!$F$13:$F$32&lt;=A899),IF(B899="N",--('2) Income'!$I$13:$I$32=DAY(A899)),--('2) Income'!$I$13:$I$32&gt;=DAY(A899))),--(IFERROR(MOD('2) Income'!$H$13:$H$32-MONTH(A899)+12,12),1)=0),'2) Income'!$E$13:$E$32)))</f>
        <v/>
      </c>
      <c r="AI899" s="8" t="str">
        <f>IF(A899="","",IF(COUNTIF('2) Income'!$D$13:$D$32,"one-time")=0,0,SUMIFS('2) Income'!$E$13:$E$32,'2) Income'!$D$13:$D$32,"one-time",'2) Income'!$F$13:$F$32,"="&amp;$A899)))</f>
        <v/>
      </c>
      <c r="AJ899" s="9" t="str">
        <f t="shared" si="71"/>
        <v/>
      </c>
    </row>
    <row r="900" spans="1:36">
      <c r="A900" s="7" t="str">
        <f>IF(A899="","",IF(A899+1&lt;='1) Period'!$E$21,A899+1,""))</f>
        <v/>
      </c>
      <c r="B900" s="7" t="e">
        <f t="shared" si="72"/>
        <v>#VALUE!</v>
      </c>
      <c r="C900" t="e">
        <f t="shared" si="73"/>
        <v>#VALUE!</v>
      </c>
      <c r="D900" s="8" t="str">
        <f>IF(A900="","",IF(TEXT(A900,"dddd")='4) Happy Money'!$E$23,WAllowance,0))</f>
        <v/>
      </c>
      <c r="E900" s="8" t="str">
        <f>IF(A900="","",IF(B900="N",SUMIF(TMonthly[Day of the Month],DAY(A900),TMonthly[Amount]),SUMIF(TMonthly[Day of the Month],"&gt;="&amp;DAY(A900),TMonthly[Amount])))</f>
        <v/>
      </c>
      <c r="F900" s="8" t="str" cm="1">
        <f t="array" ref="F900">IF(A900="","",SUMPRODUCT(--(TYearly[Due Date]&lt;=A900),IF(B900="N",--(TYearly[Day]=DAY(A900)),--(TYearly[Day]&gt;=DAY(A900))),--(IFERROR(MOD(TYearly[Month]-MONTH(A900)+12,12),1)=0),TYearly[Amount]))</f>
        <v/>
      </c>
      <c r="G900" s="8" t="str">
        <f>IF(A900="","",SUMIF(TOneTime[Due Date],A900,TOneTime[Amount]))</f>
        <v/>
      </c>
      <c r="H900" s="8" t="str" cm="1">
        <f t="array" ref="H900">IF(A900="","",IF(COUNTIF(TOther[Frequency],$H$1)=0,0,SUMPRODUCT(--(IFERROR(MOD(A900-TOther[Start Date],7),1)=0),--(TOther[Frequency]=$H$1),--(TOther[Start Date]&lt;=A900),--(TOther[End Date Calc]&gt;=A900),TOther[Amount])))</f>
        <v/>
      </c>
      <c r="I900" s="8" t="str" cm="1">
        <f t="array" ref="I900">IF(A900="","",IF(COUNTIF(TOther[Frequency],$I$1)=0,0,SUMPRODUCT(--(IFERROR(MOD(A900-TOther[Start Date],14),1)=0),--(TOther[Frequency]=$I$1),--(TOther[Start Date]&lt;=A900),--(TOther[End Date Calc]&gt;=A900),TOther[Amount])))</f>
        <v/>
      </c>
      <c r="J900" s="8" t="str">
        <f>IF(A900="","",IF(COUNTIF(TOther[Frequency],$J$1)=0,0,IF(OR(DAY(A900)=1,DAY(A900)=15),SUMIFS(TOther[Amount],TOther[Frequency],$J$1,TOther[Start Date],"&lt;="&amp;$A900,TOther[End Date Calc],"&gt;="&amp;A900),0)))</f>
        <v/>
      </c>
      <c r="K900" s="8" t="str">
        <f>IF(A900="","",IF(COUNTIF(TOther[Frequency],$K$1)=0,0,IF(A900=(A900-DAY(A900)+1+2*7-WEEKDAY(A900-DAY(A900)+8-4,1)),SUMIFS(TOther[Amount],TOther[Frequency],$K$1,TOther[Start Date],"&lt;="&amp;$A900,TOther[End Date Calc],"&gt;="&amp;A900),0)))</f>
        <v/>
      </c>
      <c r="L900" s="8" t="str">
        <f>IF(A900="","",IF(COUNTIF(TOther[Frequency],$L$1)=0,0,IF(A900=(A900-DAY(A900)+1+3*7-WEEKDAY(A900-DAY(A900)+8-4,1)),SUMIFS(TOther[Amount],TOther[Frequency],$L$1,TOther[Start Date],"&lt;="&amp;$A900,TOther[End Date Calc],"&gt;="&amp;A900),0)))</f>
        <v/>
      </c>
      <c r="M900" s="8" t="str">
        <f>IF(A900="","",IF(COUNTIF(TOther[Frequency],$M$1)=0,0,IF(A900=(A900-DAY(A900)+1+4*7-WEEKDAY(A900-DAY(A900)+8-4,1)),SUMIFS(TOther[Amount],TOther[Frequency],$M$1,TOther[Start Date],"&lt;="&amp;$A900,TOther[End Date Calc],"&gt;="&amp;A900),0)))</f>
        <v/>
      </c>
      <c r="N900" s="8" t="str" cm="1">
        <f t="array" ref="N900">IF(A900="","",IF(COUNTIF(TOther[Frequency],$N$1)=0,0,SUMPRODUCT(--(IFERROR(MOD(A900-TOther[Start Date],28),1)=0),--(TOther[Frequency]=$N$1),--(TOther[Start Date]&lt;=A900),--(TOther[End Date Calc]&gt;=A900),TOther[Amount])))</f>
        <v/>
      </c>
      <c r="O900" s="8" t="str" cm="1">
        <f t="array" ref="O900">IF(A900="","",IF(COUNTIF(TOther[Frequency],$O$1)=0,0,SUMPRODUCT(--(IFERROR(MOD(A900-TOther[Start Date],42),1)=0),--(TOther[Frequency]=$O$1),--(TOther[Start Date]&lt;=A900),--(TOther[End Date Calc]&gt;=A900),TOther[Amount])))</f>
        <v/>
      </c>
      <c r="P900" s="8" t="str" cm="1">
        <f t="array" ref="P900">IF(A900="","",IF(COUNTIF(TOther[Frequency],$P$1)=0,0,SUMPRODUCT(--(IFERROR(MOD(A900-TOther[Start Date],56),1)=0),--(TOther[Frequency]=$P$1),--(TOther[Start Date]&lt;=A900),--(TOther[End Date Calc]&gt;=A900),TOther[Amount])))</f>
        <v/>
      </c>
      <c r="Q900" s="8" t="str">
        <f>IF(A900="","",IF(COUNTIF(TOther[Frequency],$Q$1)=0,0,IF(B900="N",SUMIFS(TOther[Amount],TOther[Frequency],$Q$1,TOther[Start Date],"&lt;="&amp;$A900,TOther[End Date Calc],"&gt;="&amp;A900,TOther[Start Day],DAY(A900)),SUMIFS(TOther[Amount],TOther[Frequency],$Q$1,TOther[Start Date],"&lt;="&amp;$A900,TOther[End Date Calc],"&gt;="&amp;A900,TOther[Start Day],"&gt;="&amp;DAY(A900)))))</f>
        <v/>
      </c>
      <c r="R900" s="8" t="str" cm="1">
        <f t="array" ref="R900">IF(A900="","",IF(COUNTIF(TOther[Frequency],R$1)=0,0,SUMPRODUCT(--(TOther[Frequency]=R$1),--(TOther[Start Date]&lt;=A900),--(TOther[End Date Calc]&gt;=A900),IF(B900="N",--(TOther[Start Day]=DAY(A900)),--(TOther[Start Day]&gt;=DAY(A900))),--(IFERROR(MOD(TOther[Start Month]-MONTH(A900)+2,2),1)=0),TOther[Amount])))</f>
        <v/>
      </c>
      <c r="S900" s="8" t="str" cm="1">
        <f t="array" ref="S900">IF(A900="","",IF(COUNTIF(TOther[Frequency],S$1)=0,0,SUMPRODUCT(--(TOther[Frequency]=S$1),--(TOther[Start Date]&lt;=A900),--(TOther[End Date Calc]&gt;=A900),IF(B900="N",--(TOther[Start Day]=DAY(A900)),--(TOther[Start Day]&gt;=DAY(A900))),--(IFERROR(MOD(TOther[Start Month]-MONTH(A900)+3,3),1)=0),TOther[Amount])))</f>
        <v/>
      </c>
      <c r="T900" s="8" t="str" cm="1">
        <f t="array" ref="T900">IF($A900="","",IF(COUNTIF(TOther[Frequency],T$1)=0,0,SUMPRODUCT(--(TOther[Frequency]=T$1),--(TOther[Start Date]&lt;=$A900),--(TOther[End Date Calc]&gt;=$A900),IF($B900="N",--(TOther[Start Day]=DAY($A900)),--(TOther[Start Day]&gt;=DAY($A900))),--(IFERROR(MOD(TOther[Start Month]-MONTH($A900)+4,4),1)=0),TOther[Amount])))</f>
        <v/>
      </c>
      <c r="U900" s="8" t="str" cm="1">
        <f t="array" ref="U900">IF(A900="","",IF(COUNTIF(TOther[Frequency],$U$1)=0,0,SUMPRODUCT(--(TOther[Frequency]=$U$1),--(TOther[Start Date]&lt;=A900),--(TOther[End Date Calc]&gt;=A900),IF(B900="N",--(TOther[Start Day]=DAY(A900)),--(TOther[Start Day]&gt;=DAY(A900))),--(IFERROR(MOD(TOther[Start Month]-MONTH(A900)+6,6),1)=0),TOther[Amount])))</f>
        <v/>
      </c>
      <c r="V900" s="8" t="str" cm="1">
        <f t="array" ref="V900">IF(A900="","",IF(COUNTIF(TOther[Frequency],$V$1)=0,0,SUMPRODUCT(--(TOther[Frequency]=$V$1),--(TOther[Start Date]&lt;=A900),--(TOther[End Date Calc]&gt;=A900),IF(B900="N",--(TOther[Start Day]=DAY(A900)),--(TOther[Start Day]&gt;=DAY(A900))),--(IFERROR(MOD(TOther[Start Month]-MONTH(A900)+12,12),1)=0),TOther[Amount])))</f>
        <v/>
      </c>
      <c r="W900" s="8" t="str">
        <f>IF(A900="","",SUMIFS(TOther[Amount],TOther[Start Date],A900,TOther[Frequency],$W$1))</f>
        <v/>
      </c>
      <c r="X900" s="9" t="str">
        <f t="shared" si="70"/>
        <v/>
      </c>
      <c r="Y900" s="9" t="str">
        <f t="shared" si="74"/>
        <v/>
      </c>
      <c r="Z900" s="8" t="str" cm="1">
        <f t="array" ref="Z900">IF(A900="","",IF(COUNTIF('2) Income'!$D$13:$D$32,"Weekly")=0,0,SUMPRODUCT(--(IFERROR(MOD(A900-'2) Income'!$F$13:$F$32,7),1)=0),--('2) Income'!$D$13:$D$32="Weekly"),--('2) Income'!$F$13:$F$32&lt;=A900),'2) Income'!$E$13:$E$32)))</f>
        <v/>
      </c>
      <c r="AA900" s="8" t="str" cm="1">
        <f t="array" ref="AA900">IF(A900="","",IF(COUNTIF('2) Income'!$D$13:$D$32,"Every Other Week")=0,0,SUMPRODUCT(--(IFERROR(MOD(A900-'2) Income'!$F$13:$F$32,14),1)=0),--('2) Income'!$D$13:$D$32="Every Other Week"),--('2) Income'!$F$13:$F$32&lt;=A900),'2) Income'!$E$13:$E$32)))</f>
        <v/>
      </c>
      <c r="AB900" s="8" t="str">
        <f>IF(A900="","",IF(COUNTIF('2) Income'!$D$13:$D$32,"1st and 15th")=0,0,IF(OR(DAY(A900)=1,DAY(A900)=15),SUMIFS('2) Income'!$E$13:$E$32,'2) Income'!$D$13:$D$32,"1st and 15th",'2) Income'!$F$13:$F$32,"&lt;="&amp;$A900),0)))</f>
        <v/>
      </c>
      <c r="AC900" s="8" t="str">
        <f>IF(A900="","",IF(COUNTIF('2) Income'!$D$13:$D$32,"2nd Wednesday")=0,0,IF(A900=(A900-DAY(A900)+1+2*7-WEEKDAY(A900-DAY(A900)+8-4,1)),SUMIFS('2) Income'!$E$13:$E$32,'2) Income'!$D$13:$D$32,"2nd Wednesday",'2) Income'!$F$13:$F$32,"&lt;="&amp;$A900),0)))</f>
        <v/>
      </c>
      <c r="AD900" s="8" t="str">
        <f>IF(A900="","",IF(COUNTIF('2) Income'!$D$13:$D$32,"3rd Wednesday")=0,0,IF(A900=(A900-DAY(A900)+1+3*7-WEEKDAY(A900-DAY(A900)+8-4,1)),SUMIFS('2) Income'!$E$13:$E$32,'2) Income'!$D$13:$D$32,"3rd Wednesday",'2) Income'!$F$13:$F$32,"&lt;="&amp;$A900),0)))</f>
        <v/>
      </c>
      <c r="AE900" s="8" t="str">
        <f>IF(A900="","",IF(COUNTIF('2) Income'!$D$13:$D$32,"4th Wednesday")=0,0,IF(A900=(A900-DAY(A900)+1+4*7-WEEKDAY(A900-DAY(A900)+8-4,1)),SUMIFS('2) Income'!$E$13:$E$32,'2) Income'!$D$13:$D$32,"4th Wednesday",'2) Income'!$F$13:$F$32,"&lt;="&amp;$A900),0)))</f>
        <v/>
      </c>
      <c r="AF900" s="8" t="str" cm="1">
        <f t="array" ref="AF900">IF(A900="","",IF(COUNTIF('2) Income'!$D$13:$D$32,"Every 4 Weeks")=0,0,SUMPRODUCT(--(IFERROR(MOD(A900-'2) Income'!$F$13:$F$32,28),1)=0),--('2) Income'!$D$13:$D$32="Every 4 Weeks"),--('2) Income'!$F$13:$F$32&lt;=A900),'2) Income'!$E$13:$E$32)))</f>
        <v/>
      </c>
      <c r="AG900" s="8" t="str">
        <f>IF(A900="","",IF(COUNTIF('2) Income'!$D$13:$D$32,"Monthly")=0,0,IF(B900="N",SUMIFS('2) Income'!$E$13:$E$32,'2) Income'!$D$13:$D$32,"monthly",'2) Income'!$F$13:$F$32,"&lt;="&amp;$A900,'2) Income'!$I$13:$I$32,DAY(A900)),SUMIFS('2) Income'!$E$13:$E$32,'2) Income'!$D$13:$D$32,"monthly",'2) Income'!$F$13:$F$32,"&lt;="&amp;$A900,'2) Income'!$I$13:$I$32,"&gt;="&amp;DAY(A900)))))</f>
        <v/>
      </c>
      <c r="AH900" s="8" t="str" cm="1">
        <f t="array" ref="AH900">IF(A900="","",IF(COUNTIF('2) Income'!$D$13:$D$32,"Yearly")=0,0,SUMPRODUCT(--('2) Income'!$D$13:$D$32="Yearly"),--('2) Income'!$F$13:$F$32&lt;=A900),IF(B900="N",--('2) Income'!$I$13:$I$32=DAY(A900)),--('2) Income'!$I$13:$I$32&gt;=DAY(A900))),--(IFERROR(MOD('2) Income'!$H$13:$H$32-MONTH(A900)+12,12),1)=0),'2) Income'!$E$13:$E$32)))</f>
        <v/>
      </c>
      <c r="AI900" s="8" t="str">
        <f>IF(A900="","",IF(COUNTIF('2) Income'!$D$13:$D$32,"one-time")=0,0,SUMIFS('2) Income'!$E$13:$E$32,'2) Income'!$D$13:$D$32,"one-time",'2) Income'!$F$13:$F$32,"="&amp;$A900)))</f>
        <v/>
      </c>
      <c r="AJ900" s="9" t="str">
        <f t="shared" si="71"/>
        <v/>
      </c>
    </row>
    <row r="901" spans="1:36">
      <c r="A901" s="7" t="str">
        <f>IF(A900="","",IF(A900+1&lt;='1) Period'!$E$21,A900+1,""))</f>
        <v/>
      </c>
      <c r="B901" s="7" t="e">
        <f t="shared" si="72"/>
        <v>#VALUE!</v>
      </c>
      <c r="C901" t="e">
        <f t="shared" si="73"/>
        <v>#VALUE!</v>
      </c>
      <c r="D901" s="8" t="str">
        <f>IF(A901="","",IF(TEXT(A901,"dddd")='4) Happy Money'!$E$23,WAllowance,0))</f>
        <v/>
      </c>
      <c r="E901" s="8" t="str">
        <f>IF(A901="","",IF(B901="N",SUMIF(TMonthly[Day of the Month],DAY(A901),TMonthly[Amount]),SUMIF(TMonthly[Day of the Month],"&gt;="&amp;DAY(A901),TMonthly[Amount])))</f>
        <v/>
      </c>
      <c r="F901" s="8" t="str" cm="1">
        <f t="array" ref="F901">IF(A901="","",SUMPRODUCT(--(TYearly[Due Date]&lt;=A901),IF(B901="N",--(TYearly[Day]=DAY(A901)),--(TYearly[Day]&gt;=DAY(A901))),--(IFERROR(MOD(TYearly[Month]-MONTH(A901)+12,12),1)=0),TYearly[Amount]))</f>
        <v/>
      </c>
      <c r="G901" s="8" t="str">
        <f>IF(A901="","",SUMIF(TOneTime[Due Date],A901,TOneTime[Amount]))</f>
        <v/>
      </c>
      <c r="H901" s="8" t="str" cm="1">
        <f t="array" ref="H901">IF(A901="","",IF(COUNTIF(TOther[Frequency],$H$1)=0,0,SUMPRODUCT(--(IFERROR(MOD(A901-TOther[Start Date],7),1)=0),--(TOther[Frequency]=$H$1),--(TOther[Start Date]&lt;=A901),--(TOther[End Date Calc]&gt;=A901),TOther[Amount])))</f>
        <v/>
      </c>
      <c r="I901" s="8" t="str" cm="1">
        <f t="array" ref="I901">IF(A901="","",IF(COUNTIF(TOther[Frequency],$I$1)=0,0,SUMPRODUCT(--(IFERROR(MOD(A901-TOther[Start Date],14),1)=0),--(TOther[Frequency]=$I$1),--(TOther[Start Date]&lt;=A901),--(TOther[End Date Calc]&gt;=A901),TOther[Amount])))</f>
        <v/>
      </c>
      <c r="J901" s="8" t="str">
        <f>IF(A901="","",IF(COUNTIF(TOther[Frequency],$J$1)=0,0,IF(OR(DAY(A901)=1,DAY(A901)=15),SUMIFS(TOther[Amount],TOther[Frequency],$J$1,TOther[Start Date],"&lt;="&amp;$A901,TOther[End Date Calc],"&gt;="&amp;A901),0)))</f>
        <v/>
      </c>
      <c r="K901" s="8" t="str">
        <f>IF(A901="","",IF(COUNTIF(TOther[Frequency],$K$1)=0,0,IF(A901=(A901-DAY(A901)+1+2*7-WEEKDAY(A901-DAY(A901)+8-4,1)),SUMIFS(TOther[Amount],TOther[Frequency],$K$1,TOther[Start Date],"&lt;="&amp;$A901,TOther[End Date Calc],"&gt;="&amp;A901),0)))</f>
        <v/>
      </c>
      <c r="L901" s="8" t="str">
        <f>IF(A901="","",IF(COUNTIF(TOther[Frequency],$L$1)=0,0,IF(A901=(A901-DAY(A901)+1+3*7-WEEKDAY(A901-DAY(A901)+8-4,1)),SUMIFS(TOther[Amount],TOther[Frequency],$L$1,TOther[Start Date],"&lt;="&amp;$A901,TOther[End Date Calc],"&gt;="&amp;A901),0)))</f>
        <v/>
      </c>
      <c r="M901" s="8" t="str">
        <f>IF(A901="","",IF(COUNTIF(TOther[Frequency],$M$1)=0,0,IF(A901=(A901-DAY(A901)+1+4*7-WEEKDAY(A901-DAY(A901)+8-4,1)),SUMIFS(TOther[Amount],TOther[Frequency],$M$1,TOther[Start Date],"&lt;="&amp;$A901,TOther[End Date Calc],"&gt;="&amp;A901),0)))</f>
        <v/>
      </c>
      <c r="N901" s="8" t="str" cm="1">
        <f t="array" ref="N901">IF(A901="","",IF(COUNTIF(TOther[Frequency],$N$1)=0,0,SUMPRODUCT(--(IFERROR(MOD(A901-TOther[Start Date],28),1)=0),--(TOther[Frequency]=$N$1),--(TOther[Start Date]&lt;=A901),--(TOther[End Date Calc]&gt;=A901),TOther[Amount])))</f>
        <v/>
      </c>
      <c r="O901" s="8" t="str" cm="1">
        <f t="array" ref="O901">IF(A901="","",IF(COUNTIF(TOther[Frequency],$O$1)=0,0,SUMPRODUCT(--(IFERROR(MOD(A901-TOther[Start Date],42),1)=0),--(TOther[Frequency]=$O$1),--(TOther[Start Date]&lt;=A901),--(TOther[End Date Calc]&gt;=A901),TOther[Amount])))</f>
        <v/>
      </c>
      <c r="P901" s="8" t="str" cm="1">
        <f t="array" ref="P901">IF(A901="","",IF(COUNTIF(TOther[Frequency],$P$1)=0,0,SUMPRODUCT(--(IFERROR(MOD(A901-TOther[Start Date],56),1)=0),--(TOther[Frequency]=$P$1),--(TOther[Start Date]&lt;=A901),--(TOther[End Date Calc]&gt;=A901),TOther[Amount])))</f>
        <v/>
      </c>
      <c r="Q901" s="8" t="str">
        <f>IF(A901="","",IF(COUNTIF(TOther[Frequency],$Q$1)=0,0,IF(B901="N",SUMIFS(TOther[Amount],TOther[Frequency],$Q$1,TOther[Start Date],"&lt;="&amp;$A901,TOther[End Date Calc],"&gt;="&amp;A901,TOther[Start Day],DAY(A901)),SUMIFS(TOther[Amount],TOther[Frequency],$Q$1,TOther[Start Date],"&lt;="&amp;$A901,TOther[End Date Calc],"&gt;="&amp;A901,TOther[Start Day],"&gt;="&amp;DAY(A901)))))</f>
        <v/>
      </c>
      <c r="R901" s="8" t="str" cm="1">
        <f t="array" ref="R901">IF(A901="","",IF(COUNTIF(TOther[Frequency],R$1)=0,0,SUMPRODUCT(--(TOther[Frequency]=R$1),--(TOther[Start Date]&lt;=A901),--(TOther[End Date Calc]&gt;=A901),IF(B901="N",--(TOther[Start Day]=DAY(A901)),--(TOther[Start Day]&gt;=DAY(A901))),--(IFERROR(MOD(TOther[Start Month]-MONTH(A901)+2,2),1)=0),TOther[Amount])))</f>
        <v/>
      </c>
      <c r="S901" s="8" t="str" cm="1">
        <f t="array" ref="S901">IF(A901="","",IF(COUNTIF(TOther[Frequency],S$1)=0,0,SUMPRODUCT(--(TOther[Frequency]=S$1),--(TOther[Start Date]&lt;=A901),--(TOther[End Date Calc]&gt;=A901),IF(B901="N",--(TOther[Start Day]=DAY(A901)),--(TOther[Start Day]&gt;=DAY(A901))),--(IFERROR(MOD(TOther[Start Month]-MONTH(A901)+3,3),1)=0),TOther[Amount])))</f>
        <v/>
      </c>
      <c r="T901" s="8" t="str" cm="1">
        <f t="array" ref="T901">IF($A901="","",IF(COUNTIF(TOther[Frequency],T$1)=0,0,SUMPRODUCT(--(TOther[Frequency]=T$1),--(TOther[Start Date]&lt;=$A901),--(TOther[End Date Calc]&gt;=$A901),IF($B901="N",--(TOther[Start Day]=DAY($A901)),--(TOther[Start Day]&gt;=DAY($A901))),--(IFERROR(MOD(TOther[Start Month]-MONTH($A901)+4,4),1)=0),TOther[Amount])))</f>
        <v/>
      </c>
      <c r="U901" s="8" t="str" cm="1">
        <f t="array" ref="U901">IF(A901="","",IF(COUNTIF(TOther[Frequency],$U$1)=0,0,SUMPRODUCT(--(TOther[Frequency]=$U$1),--(TOther[Start Date]&lt;=A901),--(TOther[End Date Calc]&gt;=A901),IF(B901="N",--(TOther[Start Day]=DAY(A901)),--(TOther[Start Day]&gt;=DAY(A901))),--(IFERROR(MOD(TOther[Start Month]-MONTH(A901)+6,6),1)=0),TOther[Amount])))</f>
        <v/>
      </c>
      <c r="V901" s="8" t="str" cm="1">
        <f t="array" ref="V901">IF(A901="","",IF(COUNTIF(TOther[Frequency],$V$1)=0,0,SUMPRODUCT(--(TOther[Frequency]=$V$1),--(TOther[Start Date]&lt;=A901),--(TOther[End Date Calc]&gt;=A901),IF(B901="N",--(TOther[Start Day]=DAY(A901)),--(TOther[Start Day]&gt;=DAY(A901))),--(IFERROR(MOD(TOther[Start Month]-MONTH(A901)+12,12),1)=0),TOther[Amount])))</f>
        <v/>
      </c>
      <c r="W901" s="8" t="str">
        <f>IF(A901="","",SUMIFS(TOther[Amount],TOther[Start Date],A901,TOther[Frequency],$W$1))</f>
        <v/>
      </c>
      <c r="X901" s="9" t="str">
        <f t="shared" si="70"/>
        <v/>
      </c>
      <c r="Y901" s="9" t="str">
        <f t="shared" si="74"/>
        <v/>
      </c>
      <c r="Z901" s="8" t="str" cm="1">
        <f t="array" ref="Z901">IF(A901="","",IF(COUNTIF('2) Income'!$D$13:$D$32,"Weekly")=0,0,SUMPRODUCT(--(IFERROR(MOD(A901-'2) Income'!$F$13:$F$32,7),1)=0),--('2) Income'!$D$13:$D$32="Weekly"),--('2) Income'!$F$13:$F$32&lt;=A901),'2) Income'!$E$13:$E$32)))</f>
        <v/>
      </c>
      <c r="AA901" s="8" t="str" cm="1">
        <f t="array" ref="AA901">IF(A901="","",IF(COUNTIF('2) Income'!$D$13:$D$32,"Every Other Week")=0,0,SUMPRODUCT(--(IFERROR(MOD(A901-'2) Income'!$F$13:$F$32,14),1)=0),--('2) Income'!$D$13:$D$32="Every Other Week"),--('2) Income'!$F$13:$F$32&lt;=A901),'2) Income'!$E$13:$E$32)))</f>
        <v/>
      </c>
      <c r="AB901" s="8" t="str">
        <f>IF(A901="","",IF(COUNTIF('2) Income'!$D$13:$D$32,"1st and 15th")=0,0,IF(OR(DAY(A901)=1,DAY(A901)=15),SUMIFS('2) Income'!$E$13:$E$32,'2) Income'!$D$13:$D$32,"1st and 15th",'2) Income'!$F$13:$F$32,"&lt;="&amp;$A901),0)))</f>
        <v/>
      </c>
      <c r="AC901" s="8" t="str">
        <f>IF(A901="","",IF(COUNTIF('2) Income'!$D$13:$D$32,"2nd Wednesday")=0,0,IF(A901=(A901-DAY(A901)+1+2*7-WEEKDAY(A901-DAY(A901)+8-4,1)),SUMIFS('2) Income'!$E$13:$E$32,'2) Income'!$D$13:$D$32,"2nd Wednesday",'2) Income'!$F$13:$F$32,"&lt;="&amp;$A901),0)))</f>
        <v/>
      </c>
      <c r="AD901" s="8" t="str">
        <f>IF(A901="","",IF(COUNTIF('2) Income'!$D$13:$D$32,"3rd Wednesday")=0,0,IF(A901=(A901-DAY(A901)+1+3*7-WEEKDAY(A901-DAY(A901)+8-4,1)),SUMIFS('2) Income'!$E$13:$E$32,'2) Income'!$D$13:$D$32,"3rd Wednesday",'2) Income'!$F$13:$F$32,"&lt;="&amp;$A901),0)))</f>
        <v/>
      </c>
      <c r="AE901" s="8" t="str">
        <f>IF(A901="","",IF(COUNTIF('2) Income'!$D$13:$D$32,"4th Wednesday")=0,0,IF(A901=(A901-DAY(A901)+1+4*7-WEEKDAY(A901-DAY(A901)+8-4,1)),SUMIFS('2) Income'!$E$13:$E$32,'2) Income'!$D$13:$D$32,"4th Wednesday",'2) Income'!$F$13:$F$32,"&lt;="&amp;$A901),0)))</f>
        <v/>
      </c>
      <c r="AF901" s="8" t="str" cm="1">
        <f t="array" ref="AF901">IF(A901="","",IF(COUNTIF('2) Income'!$D$13:$D$32,"Every 4 Weeks")=0,0,SUMPRODUCT(--(IFERROR(MOD(A901-'2) Income'!$F$13:$F$32,28),1)=0),--('2) Income'!$D$13:$D$32="Every 4 Weeks"),--('2) Income'!$F$13:$F$32&lt;=A901),'2) Income'!$E$13:$E$32)))</f>
        <v/>
      </c>
      <c r="AG901" s="8" t="str">
        <f>IF(A901="","",IF(COUNTIF('2) Income'!$D$13:$D$32,"Monthly")=0,0,IF(B901="N",SUMIFS('2) Income'!$E$13:$E$32,'2) Income'!$D$13:$D$32,"monthly",'2) Income'!$F$13:$F$32,"&lt;="&amp;$A901,'2) Income'!$I$13:$I$32,DAY(A901)),SUMIFS('2) Income'!$E$13:$E$32,'2) Income'!$D$13:$D$32,"monthly",'2) Income'!$F$13:$F$32,"&lt;="&amp;$A901,'2) Income'!$I$13:$I$32,"&gt;="&amp;DAY(A901)))))</f>
        <v/>
      </c>
      <c r="AH901" s="8" t="str" cm="1">
        <f t="array" ref="AH901">IF(A901="","",IF(COUNTIF('2) Income'!$D$13:$D$32,"Yearly")=0,0,SUMPRODUCT(--('2) Income'!$D$13:$D$32="Yearly"),--('2) Income'!$F$13:$F$32&lt;=A901),IF(B901="N",--('2) Income'!$I$13:$I$32=DAY(A901)),--('2) Income'!$I$13:$I$32&gt;=DAY(A901))),--(IFERROR(MOD('2) Income'!$H$13:$H$32-MONTH(A901)+12,12),1)=0),'2) Income'!$E$13:$E$32)))</f>
        <v/>
      </c>
      <c r="AI901" s="8" t="str">
        <f>IF(A901="","",IF(COUNTIF('2) Income'!$D$13:$D$32,"one-time")=0,0,SUMIFS('2) Income'!$E$13:$E$32,'2) Income'!$D$13:$D$32,"one-time",'2) Income'!$F$13:$F$32,"="&amp;$A901)))</f>
        <v/>
      </c>
      <c r="AJ901" s="9" t="str">
        <f t="shared" si="71"/>
        <v/>
      </c>
    </row>
    <row r="902" spans="1:36">
      <c r="A902" s="7" t="str">
        <f>IF(A901="","",IF(A901+1&lt;='1) Period'!$E$21,A901+1,""))</f>
        <v/>
      </c>
      <c r="B902" s="7" t="e">
        <f t="shared" si="72"/>
        <v>#VALUE!</v>
      </c>
      <c r="C902" t="e">
        <f t="shared" si="73"/>
        <v>#VALUE!</v>
      </c>
      <c r="D902" s="8" t="str">
        <f>IF(A902="","",IF(TEXT(A902,"dddd")='4) Happy Money'!$E$23,WAllowance,0))</f>
        <v/>
      </c>
      <c r="E902" s="8" t="str">
        <f>IF(A902="","",IF(B902="N",SUMIF(TMonthly[Day of the Month],DAY(A902),TMonthly[Amount]),SUMIF(TMonthly[Day of the Month],"&gt;="&amp;DAY(A902),TMonthly[Amount])))</f>
        <v/>
      </c>
      <c r="F902" s="8" t="str" cm="1">
        <f t="array" ref="F902">IF(A902="","",SUMPRODUCT(--(TYearly[Due Date]&lt;=A902),IF(B902="N",--(TYearly[Day]=DAY(A902)),--(TYearly[Day]&gt;=DAY(A902))),--(IFERROR(MOD(TYearly[Month]-MONTH(A902)+12,12),1)=0),TYearly[Amount]))</f>
        <v/>
      </c>
      <c r="G902" s="8" t="str">
        <f>IF(A902="","",SUMIF(TOneTime[Due Date],A902,TOneTime[Amount]))</f>
        <v/>
      </c>
      <c r="H902" s="8" t="str" cm="1">
        <f t="array" ref="H902">IF(A902="","",IF(COUNTIF(TOther[Frequency],$H$1)=0,0,SUMPRODUCT(--(IFERROR(MOD(A902-TOther[Start Date],7),1)=0),--(TOther[Frequency]=$H$1),--(TOther[Start Date]&lt;=A902),--(TOther[End Date Calc]&gt;=A902),TOther[Amount])))</f>
        <v/>
      </c>
      <c r="I902" s="8" t="str" cm="1">
        <f t="array" ref="I902">IF(A902="","",IF(COUNTIF(TOther[Frequency],$I$1)=0,0,SUMPRODUCT(--(IFERROR(MOD(A902-TOther[Start Date],14),1)=0),--(TOther[Frequency]=$I$1),--(TOther[Start Date]&lt;=A902),--(TOther[End Date Calc]&gt;=A902),TOther[Amount])))</f>
        <v/>
      </c>
      <c r="J902" s="8" t="str">
        <f>IF(A902="","",IF(COUNTIF(TOther[Frequency],$J$1)=0,0,IF(OR(DAY(A902)=1,DAY(A902)=15),SUMIFS(TOther[Amount],TOther[Frequency],$J$1,TOther[Start Date],"&lt;="&amp;$A902,TOther[End Date Calc],"&gt;="&amp;A902),0)))</f>
        <v/>
      </c>
      <c r="K902" s="8" t="str">
        <f>IF(A902="","",IF(COUNTIF(TOther[Frequency],$K$1)=0,0,IF(A902=(A902-DAY(A902)+1+2*7-WEEKDAY(A902-DAY(A902)+8-4,1)),SUMIFS(TOther[Amount],TOther[Frequency],$K$1,TOther[Start Date],"&lt;="&amp;$A902,TOther[End Date Calc],"&gt;="&amp;A902),0)))</f>
        <v/>
      </c>
      <c r="L902" s="8" t="str">
        <f>IF(A902="","",IF(COUNTIF(TOther[Frequency],$L$1)=0,0,IF(A902=(A902-DAY(A902)+1+3*7-WEEKDAY(A902-DAY(A902)+8-4,1)),SUMIFS(TOther[Amount],TOther[Frequency],$L$1,TOther[Start Date],"&lt;="&amp;$A902,TOther[End Date Calc],"&gt;="&amp;A902),0)))</f>
        <v/>
      </c>
      <c r="M902" s="8" t="str">
        <f>IF(A902="","",IF(COUNTIF(TOther[Frequency],$M$1)=0,0,IF(A902=(A902-DAY(A902)+1+4*7-WEEKDAY(A902-DAY(A902)+8-4,1)),SUMIFS(TOther[Amount],TOther[Frequency],$M$1,TOther[Start Date],"&lt;="&amp;$A902,TOther[End Date Calc],"&gt;="&amp;A902),0)))</f>
        <v/>
      </c>
      <c r="N902" s="8" t="str" cm="1">
        <f t="array" ref="N902">IF(A902="","",IF(COUNTIF(TOther[Frequency],$N$1)=0,0,SUMPRODUCT(--(IFERROR(MOD(A902-TOther[Start Date],28),1)=0),--(TOther[Frequency]=$N$1),--(TOther[Start Date]&lt;=A902),--(TOther[End Date Calc]&gt;=A902),TOther[Amount])))</f>
        <v/>
      </c>
      <c r="O902" s="8" t="str" cm="1">
        <f t="array" ref="O902">IF(A902="","",IF(COUNTIF(TOther[Frequency],$O$1)=0,0,SUMPRODUCT(--(IFERROR(MOD(A902-TOther[Start Date],42),1)=0),--(TOther[Frequency]=$O$1),--(TOther[Start Date]&lt;=A902),--(TOther[End Date Calc]&gt;=A902),TOther[Amount])))</f>
        <v/>
      </c>
      <c r="P902" s="8" t="str" cm="1">
        <f t="array" ref="P902">IF(A902="","",IF(COUNTIF(TOther[Frequency],$P$1)=0,0,SUMPRODUCT(--(IFERROR(MOD(A902-TOther[Start Date],56),1)=0),--(TOther[Frequency]=$P$1),--(TOther[Start Date]&lt;=A902),--(TOther[End Date Calc]&gt;=A902),TOther[Amount])))</f>
        <v/>
      </c>
      <c r="Q902" s="8" t="str">
        <f>IF(A902="","",IF(COUNTIF(TOther[Frequency],$Q$1)=0,0,IF(B902="N",SUMIFS(TOther[Amount],TOther[Frequency],$Q$1,TOther[Start Date],"&lt;="&amp;$A902,TOther[End Date Calc],"&gt;="&amp;A902,TOther[Start Day],DAY(A902)),SUMIFS(TOther[Amount],TOther[Frequency],$Q$1,TOther[Start Date],"&lt;="&amp;$A902,TOther[End Date Calc],"&gt;="&amp;A902,TOther[Start Day],"&gt;="&amp;DAY(A902)))))</f>
        <v/>
      </c>
      <c r="R902" s="8" t="str" cm="1">
        <f t="array" ref="R902">IF(A902="","",IF(COUNTIF(TOther[Frequency],R$1)=0,0,SUMPRODUCT(--(TOther[Frequency]=R$1),--(TOther[Start Date]&lt;=A902),--(TOther[End Date Calc]&gt;=A902),IF(B902="N",--(TOther[Start Day]=DAY(A902)),--(TOther[Start Day]&gt;=DAY(A902))),--(IFERROR(MOD(TOther[Start Month]-MONTH(A902)+2,2),1)=0),TOther[Amount])))</f>
        <v/>
      </c>
      <c r="S902" s="8" t="str" cm="1">
        <f t="array" ref="S902">IF(A902="","",IF(COUNTIF(TOther[Frequency],S$1)=0,0,SUMPRODUCT(--(TOther[Frequency]=S$1),--(TOther[Start Date]&lt;=A902),--(TOther[End Date Calc]&gt;=A902),IF(B902="N",--(TOther[Start Day]=DAY(A902)),--(TOther[Start Day]&gt;=DAY(A902))),--(IFERROR(MOD(TOther[Start Month]-MONTH(A902)+3,3),1)=0),TOther[Amount])))</f>
        <v/>
      </c>
      <c r="T902" s="8" t="str" cm="1">
        <f t="array" ref="T902">IF($A902="","",IF(COUNTIF(TOther[Frequency],T$1)=0,0,SUMPRODUCT(--(TOther[Frequency]=T$1),--(TOther[Start Date]&lt;=$A902),--(TOther[End Date Calc]&gt;=$A902),IF($B902="N",--(TOther[Start Day]=DAY($A902)),--(TOther[Start Day]&gt;=DAY($A902))),--(IFERROR(MOD(TOther[Start Month]-MONTH($A902)+4,4),1)=0),TOther[Amount])))</f>
        <v/>
      </c>
      <c r="U902" s="8" t="str" cm="1">
        <f t="array" ref="U902">IF(A902="","",IF(COUNTIF(TOther[Frequency],$U$1)=0,0,SUMPRODUCT(--(TOther[Frequency]=$U$1),--(TOther[Start Date]&lt;=A902),--(TOther[End Date Calc]&gt;=A902),IF(B902="N",--(TOther[Start Day]=DAY(A902)),--(TOther[Start Day]&gt;=DAY(A902))),--(IFERROR(MOD(TOther[Start Month]-MONTH(A902)+6,6),1)=0),TOther[Amount])))</f>
        <v/>
      </c>
      <c r="V902" s="8" t="str" cm="1">
        <f t="array" ref="V902">IF(A902="","",IF(COUNTIF(TOther[Frequency],$V$1)=0,0,SUMPRODUCT(--(TOther[Frequency]=$V$1),--(TOther[Start Date]&lt;=A902),--(TOther[End Date Calc]&gt;=A902),IF(B902="N",--(TOther[Start Day]=DAY(A902)),--(TOther[Start Day]&gt;=DAY(A902))),--(IFERROR(MOD(TOther[Start Month]-MONTH(A902)+12,12),1)=0),TOther[Amount])))</f>
        <v/>
      </c>
      <c r="W902" s="8" t="str">
        <f>IF(A902="","",SUMIFS(TOther[Amount],TOther[Start Date],A902,TOther[Frequency],$W$1))</f>
        <v/>
      </c>
      <c r="X902" s="9" t="str">
        <f t="shared" si="70"/>
        <v/>
      </c>
      <c r="Y902" s="9" t="str">
        <f t="shared" si="74"/>
        <v/>
      </c>
      <c r="Z902" s="8" t="str" cm="1">
        <f t="array" ref="Z902">IF(A902="","",IF(COUNTIF('2) Income'!$D$13:$D$32,"Weekly")=0,0,SUMPRODUCT(--(IFERROR(MOD(A902-'2) Income'!$F$13:$F$32,7),1)=0),--('2) Income'!$D$13:$D$32="Weekly"),--('2) Income'!$F$13:$F$32&lt;=A902),'2) Income'!$E$13:$E$32)))</f>
        <v/>
      </c>
      <c r="AA902" s="8" t="str" cm="1">
        <f t="array" ref="AA902">IF(A902="","",IF(COUNTIF('2) Income'!$D$13:$D$32,"Every Other Week")=0,0,SUMPRODUCT(--(IFERROR(MOD(A902-'2) Income'!$F$13:$F$32,14),1)=0),--('2) Income'!$D$13:$D$32="Every Other Week"),--('2) Income'!$F$13:$F$32&lt;=A902),'2) Income'!$E$13:$E$32)))</f>
        <v/>
      </c>
      <c r="AB902" s="8" t="str">
        <f>IF(A902="","",IF(COUNTIF('2) Income'!$D$13:$D$32,"1st and 15th")=0,0,IF(OR(DAY(A902)=1,DAY(A902)=15),SUMIFS('2) Income'!$E$13:$E$32,'2) Income'!$D$13:$D$32,"1st and 15th",'2) Income'!$F$13:$F$32,"&lt;="&amp;$A902),0)))</f>
        <v/>
      </c>
      <c r="AC902" s="8" t="str">
        <f>IF(A902="","",IF(COUNTIF('2) Income'!$D$13:$D$32,"2nd Wednesday")=0,0,IF(A902=(A902-DAY(A902)+1+2*7-WEEKDAY(A902-DAY(A902)+8-4,1)),SUMIFS('2) Income'!$E$13:$E$32,'2) Income'!$D$13:$D$32,"2nd Wednesday",'2) Income'!$F$13:$F$32,"&lt;="&amp;$A902),0)))</f>
        <v/>
      </c>
      <c r="AD902" s="8" t="str">
        <f>IF(A902="","",IF(COUNTIF('2) Income'!$D$13:$D$32,"3rd Wednesday")=0,0,IF(A902=(A902-DAY(A902)+1+3*7-WEEKDAY(A902-DAY(A902)+8-4,1)),SUMIFS('2) Income'!$E$13:$E$32,'2) Income'!$D$13:$D$32,"3rd Wednesday",'2) Income'!$F$13:$F$32,"&lt;="&amp;$A902),0)))</f>
        <v/>
      </c>
      <c r="AE902" s="8" t="str">
        <f>IF(A902="","",IF(COUNTIF('2) Income'!$D$13:$D$32,"4th Wednesday")=0,0,IF(A902=(A902-DAY(A902)+1+4*7-WEEKDAY(A902-DAY(A902)+8-4,1)),SUMIFS('2) Income'!$E$13:$E$32,'2) Income'!$D$13:$D$32,"4th Wednesday",'2) Income'!$F$13:$F$32,"&lt;="&amp;$A902),0)))</f>
        <v/>
      </c>
      <c r="AF902" s="8" t="str" cm="1">
        <f t="array" ref="AF902">IF(A902="","",IF(COUNTIF('2) Income'!$D$13:$D$32,"Every 4 Weeks")=0,0,SUMPRODUCT(--(IFERROR(MOD(A902-'2) Income'!$F$13:$F$32,28),1)=0),--('2) Income'!$D$13:$D$32="Every 4 Weeks"),--('2) Income'!$F$13:$F$32&lt;=A902),'2) Income'!$E$13:$E$32)))</f>
        <v/>
      </c>
      <c r="AG902" s="8" t="str">
        <f>IF(A902="","",IF(COUNTIF('2) Income'!$D$13:$D$32,"Monthly")=0,0,IF(B902="N",SUMIFS('2) Income'!$E$13:$E$32,'2) Income'!$D$13:$D$32,"monthly",'2) Income'!$F$13:$F$32,"&lt;="&amp;$A902,'2) Income'!$I$13:$I$32,DAY(A902)),SUMIFS('2) Income'!$E$13:$E$32,'2) Income'!$D$13:$D$32,"monthly",'2) Income'!$F$13:$F$32,"&lt;="&amp;$A902,'2) Income'!$I$13:$I$32,"&gt;="&amp;DAY(A902)))))</f>
        <v/>
      </c>
      <c r="AH902" s="8" t="str" cm="1">
        <f t="array" ref="AH902">IF(A902="","",IF(COUNTIF('2) Income'!$D$13:$D$32,"Yearly")=0,0,SUMPRODUCT(--('2) Income'!$D$13:$D$32="Yearly"),--('2) Income'!$F$13:$F$32&lt;=A902),IF(B902="N",--('2) Income'!$I$13:$I$32=DAY(A902)),--('2) Income'!$I$13:$I$32&gt;=DAY(A902))),--(IFERROR(MOD('2) Income'!$H$13:$H$32-MONTH(A902)+12,12),1)=0),'2) Income'!$E$13:$E$32)))</f>
        <v/>
      </c>
      <c r="AI902" s="8" t="str">
        <f>IF(A902="","",IF(COUNTIF('2) Income'!$D$13:$D$32,"one-time")=0,0,SUMIFS('2) Income'!$E$13:$E$32,'2) Income'!$D$13:$D$32,"one-time",'2) Income'!$F$13:$F$32,"="&amp;$A902)))</f>
        <v/>
      </c>
      <c r="AJ902" s="9" t="str">
        <f t="shared" si="71"/>
        <v/>
      </c>
    </row>
    <row r="903" spans="1:36">
      <c r="A903" s="7" t="str">
        <f>IF(A902="","",IF(A902+1&lt;='1) Period'!$E$21,A902+1,""))</f>
        <v/>
      </c>
      <c r="B903" s="7" t="e">
        <f t="shared" si="72"/>
        <v>#VALUE!</v>
      </c>
      <c r="C903" t="e">
        <f t="shared" si="73"/>
        <v>#VALUE!</v>
      </c>
      <c r="D903" s="8" t="str">
        <f>IF(A903="","",IF(TEXT(A903,"dddd")='4) Happy Money'!$E$23,WAllowance,0))</f>
        <v/>
      </c>
      <c r="E903" s="8" t="str">
        <f>IF(A903="","",IF(B903="N",SUMIF(TMonthly[Day of the Month],DAY(A903),TMonthly[Amount]),SUMIF(TMonthly[Day of the Month],"&gt;="&amp;DAY(A903),TMonthly[Amount])))</f>
        <v/>
      </c>
      <c r="F903" s="8" t="str" cm="1">
        <f t="array" ref="F903">IF(A903="","",SUMPRODUCT(--(TYearly[Due Date]&lt;=A903),IF(B903="N",--(TYearly[Day]=DAY(A903)),--(TYearly[Day]&gt;=DAY(A903))),--(IFERROR(MOD(TYearly[Month]-MONTH(A903)+12,12),1)=0),TYearly[Amount]))</f>
        <v/>
      </c>
      <c r="G903" s="8" t="str">
        <f>IF(A903="","",SUMIF(TOneTime[Due Date],A903,TOneTime[Amount]))</f>
        <v/>
      </c>
      <c r="H903" s="8" t="str" cm="1">
        <f t="array" ref="H903">IF(A903="","",IF(COUNTIF(TOther[Frequency],$H$1)=0,0,SUMPRODUCT(--(IFERROR(MOD(A903-TOther[Start Date],7),1)=0),--(TOther[Frequency]=$H$1),--(TOther[Start Date]&lt;=A903),--(TOther[End Date Calc]&gt;=A903),TOther[Amount])))</f>
        <v/>
      </c>
      <c r="I903" s="8" t="str" cm="1">
        <f t="array" ref="I903">IF(A903="","",IF(COUNTIF(TOther[Frequency],$I$1)=0,0,SUMPRODUCT(--(IFERROR(MOD(A903-TOther[Start Date],14),1)=0),--(TOther[Frequency]=$I$1),--(TOther[Start Date]&lt;=A903),--(TOther[End Date Calc]&gt;=A903),TOther[Amount])))</f>
        <v/>
      </c>
      <c r="J903" s="8" t="str">
        <f>IF(A903="","",IF(COUNTIF(TOther[Frequency],$J$1)=0,0,IF(OR(DAY(A903)=1,DAY(A903)=15),SUMIFS(TOther[Amount],TOther[Frequency],$J$1,TOther[Start Date],"&lt;="&amp;$A903,TOther[End Date Calc],"&gt;="&amp;A903),0)))</f>
        <v/>
      </c>
      <c r="K903" s="8" t="str">
        <f>IF(A903="","",IF(COUNTIF(TOther[Frequency],$K$1)=0,0,IF(A903=(A903-DAY(A903)+1+2*7-WEEKDAY(A903-DAY(A903)+8-4,1)),SUMIFS(TOther[Amount],TOther[Frequency],$K$1,TOther[Start Date],"&lt;="&amp;$A903,TOther[End Date Calc],"&gt;="&amp;A903),0)))</f>
        <v/>
      </c>
      <c r="L903" s="8" t="str">
        <f>IF(A903="","",IF(COUNTIF(TOther[Frequency],$L$1)=0,0,IF(A903=(A903-DAY(A903)+1+3*7-WEEKDAY(A903-DAY(A903)+8-4,1)),SUMIFS(TOther[Amount],TOther[Frequency],$L$1,TOther[Start Date],"&lt;="&amp;$A903,TOther[End Date Calc],"&gt;="&amp;A903),0)))</f>
        <v/>
      </c>
      <c r="M903" s="8" t="str">
        <f>IF(A903="","",IF(COUNTIF(TOther[Frequency],$M$1)=0,0,IF(A903=(A903-DAY(A903)+1+4*7-WEEKDAY(A903-DAY(A903)+8-4,1)),SUMIFS(TOther[Amount],TOther[Frequency],$M$1,TOther[Start Date],"&lt;="&amp;$A903,TOther[End Date Calc],"&gt;="&amp;A903),0)))</f>
        <v/>
      </c>
      <c r="N903" s="8" t="str" cm="1">
        <f t="array" ref="N903">IF(A903="","",IF(COUNTIF(TOther[Frequency],$N$1)=0,0,SUMPRODUCT(--(IFERROR(MOD(A903-TOther[Start Date],28),1)=0),--(TOther[Frequency]=$N$1),--(TOther[Start Date]&lt;=A903),--(TOther[End Date Calc]&gt;=A903),TOther[Amount])))</f>
        <v/>
      </c>
      <c r="O903" s="8" t="str" cm="1">
        <f t="array" ref="O903">IF(A903="","",IF(COUNTIF(TOther[Frequency],$O$1)=0,0,SUMPRODUCT(--(IFERROR(MOD(A903-TOther[Start Date],42),1)=0),--(TOther[Frequency]=$O$1),--(TOther[Start Date]&lt;=A903),--(TOther[End Date Calc]&gt;=A903),TOther[Amount])))</f>
        <v/>
      </c>
      <c r="P903" s="8" t="str" cm="1">
        <f t="array" ref="P903">IF(A903="","",IF(COUNTIF(TOther[Frequency],$P$1)=0,0,SUMPRODUCT(--(IFERROR(MOD(A903-TOther[Start Date],56),1)=0),--(TOther[Frequency]=$P$1),--(TOther[Start Date]&lt;=A903),--(TOther[End Date Calc]&gt;=A903),TOther[Amount])))</f>
        <v/>
      </c>
      <c r="Q903" s="8" t="str">
        <f>IF(A903="","",IF(COUNTIF(TOther[Frequency],$Q$1)=0,0,IF(B903="N",SUMIFS(TOther[Amount],TOther[Frequency],$Q$1,TOther[Start Date],"&lt;="&amp;$A903,TOther[End Date Calc],"&gt;="&amp;A903,TOther[Start Day],DAY(A903)),SUMIFS(TOther[Amount],TOther[Frequency],$Q$1,TOther[Start Date],"&lt;="&amp;$A903,TOther[End Date Calc],"&gt;="&amp;A903,TOther[Start Day],"&gt;="&amp;DAY(A903)))))</f>
        <v/>
      </c>
      <c r="R903" s="8" t="str" cm="1">
        <f t="array" ref="R903">IF(A903="","",IF(COUNTIF(TOther[Frequency],R$1)=0,0,SUMPRODUCT(--(TOther[Frequency]=R$1),--(TOther[Start Date]&lt;=A903),--(TOther[End Date Calc]&gt;=A903),IF(B903="N",--(TOther[Start Day]=DAY(A903)),--(TOther[Start Day]&gt;=DAY(A903))),--(IFERROR(MOD(TOther[Start Month]-MONTH(A903)+2,2),1)=0),TOther[Amount])))</f>
        <v/>
      </c>
      <c r="S903" s="8" t="str" cm="1">
        <f t="array" ref="S903">IF(A903="","",IF(COUNTIF(TOther[Frequency],S$1)=0,0,SUMPRODUCT(--(TOther[Frequency]=S$1),--(TOther[Start Date]&lt;=A903),--(TOther[End Date Calc]&gt;=A903),IF(B903="N",--(TOther[Start Day]=DAY(A903)),--(TOther[Start Day]&gt;=DAY(A903))),--(IFERROR(MOD(TOther[Start Month]-MONTH(A903)+3,3),1)=0),TOther[Amount])))</f>
        <v/>
      </c>
      <c r="T903" s="8" t="str" cm="1">
        <f t="array" ref="T903">IF($A903="","",IF(COUNTIF(TOther[Frequency],T$1)=0,0,SUMPRODUCT(--(TOther[Frequency]=T$1),--(TOther[Start Date]&lt;=$A903),--(TOther[End Date Calc]&gt;=$A903),IF($B903="N",--(TOther[Start Day]=DAY($A903)),--(TOther[Start Day]&gt;=DAY($A903))),--(IFERROR(MOD(TOther[Start Month]-MONTH($A903)+4,4),1)=0),TOther[Amount])))</f>
        <v/>
      </c>
      <c r="U903" s="8" t="str" cm="1">
        <f t="array" ref="U903">IF(A903="","",IF(COUNTIF(TOther[Frequency],$U$1)=0,0,SUMPRODUCT(--(TOther[Frequency]=$U$1),--(TOther[Start Date]&lt;=A903),--(TOther[End Date Calc]&gt;=A903),IF(B903="N",--(TOther[Start Day]=DAY(A903)),--(TOther[Start Day]&gt;=DAY(A903))),--(IFERROR(MOD(TOther[Start Month]-MONTH(A903)+6,6),1)=0),TOther[Amount])))</f>
        <v/>
      </c>
      <c r="V903" s="8" t="str" cm="1">
        <f t="array" ref="V903">IF(A903="","",IF(COUNTIF(TOther[Frequency],$V$1)=0,0,SUMPRODUCT(--(TOther[Frequency]=$V$1),--(TOther[Start Date]&lt;=A903),--(TOther[End Date Calc]&gt;=A903),IF(B903="N",--(TOther[Start Day]=DAY(A903)),--(TOther[Start Day]&gt;=DAY(A903))),--(IFERROR(MOD(TOther[Start Month]-MONTH(A903)+12,12),1)=0),TOther[Amount])))</f>
        <v/>
      </c>
      <c r="W903" s="8" t="str">
        <f>IF(A903="","",SUMIFS(TOther[Amount],TOther[Start Date],A903,TOther[Frequency],$W$1))</f>
        <v/>
      </c>
      <c r="X903" s="9" t="str">
        <f t="shared" si="70"/>
        <v/>
      </c>
      <c r="Y903" s="9" t="str">
        <f t="shared" si="74"/>
        <v/>
      </c>
      <c r="Z903" s="8" t="str" cm="1">
        <f t="array" ref="Z903">IF(A903="","",IF(COUNTIF('2) Income'!$D$13:$D$32,"Weekly")=0,0,SUMPRODUCT(--(IFERROR(MOD(A903-'2) Income'!$F$13:$F$32,7),1)=0),--('2) Income'!$D$13:$D$32="Weekly"),--('2) Income'!$F$13:$F$32&lt;=A903),'2) Income'!$E$13:$E$32)))</f>
        <v/>
      </c>
      <c r="AA903" s="8" t="str" cm="1">
        <f t="array" ref="AA903">IF(A903="","",IF(COUNTIF('2) Income'!$D$13:$D$32,"Every Other Week")=0,0,SUMPRODUCT(--(IFERROR(MOD(A903-'2) Income'!$F$13:$F$32,14),1)=0),--('2) Income'!$D$13:$D$32="Every Other Week"),--('2) Income'!$F$13:$F$32&lt;=A903),'2) Income'!$E$13:$E$32)))</f>
        <v/>
      </c>
      <c r="AB903" s="8" t="str">
        <f>IF(A903="","",IF(COUNTIF('2) Income'!$D$13:$D$32,"1st and 15th")=0,0,IF(OR(DAY(A903)=1,DAY(A903)=15),SUMIFS('2) Income'!$E$13:$E$32,'2) Income'!$D$13:$D$32,"1st and 15th",'2) Income'!$F$13:$F$32,"&lt;="&amp;$A903),0)))</f>
        <v/>
      </c>
      <c r="AC903" s="8" t="str">
        <f>IF(A903="","",IF(COUNTIF('2) Income'!$D$13:$D$32,"2nd Wednesday")=0,0,IF(A903=(A903-DAY(A903)+1+2*7-WEEKDAY(A903-DAY(A903)+8-4,1)),SUMIFS('2) Income'!$E$13:$E$32,'2) Income'!$D$13:$D$32,"2nd Wednesday",'2) Income'!$F$13:$F$32,"&lt;="&amp;$A903),0)))</f>
        <v/>
      </c>
      <c r="AD903" s="8" t="str">
        <f>IF(A903="","",IF(COUNTIF('2) Income'!$D$13:$D$32,"3rd Wednesday")=0,0,IF(A903=(A903-DAY(A903)+1+3*7-WEEKDAY(A903-DAY(A903)+8-4,1)),SUMIFS('2) Income'!$E$13:$E$32,'2) Income'!$D$13:$D$32,"3rd Wednesday",'2) Income'!$F$13:$F$32,"&lt;="&amp;$A903),0)))</f>
        <v/>
      </c>
      <c r="AE903" s="8" t="str">
        <f>IF(A903="","",IF(COUNTIF('2) Income'!$D$13:$D$32,"4th Wednesday")=0,0,IF(A903=(A903-DAY(A903)+1+4*7-WEEKDAY(A903-DAY(A903)+8-4,1)),SUMIFS('2) Income'!$E$13:$E$32,'2) Income'!$D$13:$D$32,"4th Wednesday",'2) Income'!$F$13:$F$32,"&lt;="&amp;$A903),0)))</f>
        <v/>
      </c>
      <c r="AF903" s="8" t="str" cm="1">
        <f t="array" ref="AF903">IF(A903="","",IF(COUNTIF('2) Income'!$D$13:$D$32,"Every 4 Weeks")=0,0,SUMPRODUCT(--(IFERROR(MOD(A903-'2) Income'!$F$13:$F$32,28),1)=0),--('2) Income'!$D$13:$D$32="Every 4 Weeks"),--('2) Income'!$F$13:$F$32&lt;=A903),'2) Income'!$E$13:$E$32)))</f>
        <v/>
      </c>
      <c r="AG903" s="8" t="str">
        <f>IF(A903="","",IF(COUNTIF('2) Income'!$D$13:$D$32,"Monthly")=0,0,IF(B903="N",SUMIFS('2) Income'!$E$13:$E$32,'2) Income'!$D$13:$D$32,"monthly",'2) Income'!$F$13:$F$32,"&lt;="&amp;$A903,'2) Income'!$I$13:$I$32,DAY(A903)),SUMIFS('2) Income'!$E$13:$E$32,'2) Income'!$D$13:$D$32,"monthly",'2) Income'!$F$13:$F$32,"&lt;="&amp;$A903,'2) Income'!$I$13:$I$32,"&gt;="&amp;DAY(A903)))))</f>
        <v/>
      </c>
      <c r="AH903" s="8" t="str" cm="1">
        <f t="array" ref="AH903">IF(A903="","",IF(COUNTIF('2) Income'!$D$13:$D$32,"Yearly")=0,0,SUMPRODUCT(--('2) Income'!$D$13:$D$32="Yearly"),--('2) Income'!$F$13:$F$32&lt;=A903),IF(B903="N",--('2) Income'!$I$13:$I$32=DAY(A903)),--('2) Income'!$I$13:$I$32&gt;=DAY(A903))),--(IFERROR(MOD('2) Income'!$H$13:$H$32-MONTH(A903)+12,12),1)=0),'2) Income'!$E$13:$E$32)))</f>
        <v/>
      </c>
      <c r="AI903" s="8" t="str">
        <f>IF(A903="","",IF(COUNTIF('2) Income'!$D$13:$D$32,"one-time")=0,0,SUMIFS('2) Income'!$E$13:$E$32,'2) Income'!$D$13:$D$32,"one-time",'2) Income'!$F$13:$F$32,"="&amp;$A903)))</f>
        <v/>
      </c>
      <c r="AJ903" s="9" t="str">
        <f t="shared" si="71"/>
        <v/>
      </c>
    </row>
    <row r="904" spans="1:36">
      <c r="A904" s="7" t="str">
        <f>IF(A903="","",IF(A903+1&lt;='1) Period'!$E$21,A903+1,""))</f>
        <v/>
      </c>
      <c r="B904" s="7" t="e">
        <f t="shared" si="72"/>
        <v>#VALUE!</v>
      </c>
      <c r="C904" t="e">
        <f t="shared" si="73"/>
        <v>#VALUE!</v>
      </c>
      <c r="D904" s="8" t="str">
        <f>IF(A904="","",IF(TEXT(A904,"dddd")='4) Happy Money'!$E$23,WAllowance,0))</f>
        <v/>
      </c>
      <c r="E904" s="8" t="str">
        <f>IF(A904="","",IF(B904="N",SUMIF(TMonthly[Day of the Month],DAY(A904),TMonthly[Amount]),SUMIF(TMonthly[Day of the Month],"&gt;="&amp;DAY(A904),TMonthly[Amount])))</f>
        <v/>
      </c>
      <c r="F904" s="8" t="str" cm="1">
        <f t="array" ref="F904">IF(A904="","",SUMPRODUCT(--(TYearly[Due Date]&lt;=A904),IF(B904="N",--(TYearly[Day]=DAY(A904)),--(TYearly[Day]&gt;=DAY(A904))),--(IFERROR(MOD(TYearly[Month]-MONTH(A904)+12,12),1)=0),TYearly[Amount]))</f>
        <v/>
      </c>
      <c r="G904" s="8" t="str">
        <f>IF(A904="","",SUMIF(TOneTime[Due Date],A904,TOneTime[Amount]))</f>
        <v/>
      </c>
      <c r="H904" s="8" t="str" cm="1">
        <f t="array" ref="H904">IF(A904="","",IF(COUNTIF(TOther[Frequency],$H$1)=0,0,SUMPRODUCT(--(IFERROR(MOD(A904-TOther[Start Date],7),1)=0),--(TOther[Frequency]=$H$1),--(TOther[Start Date]&lt;=A904),--(TOther[End Date Calc]&gt;=A904),TOther[Amount])))</f>
        <v/>
      </c>
      <c r="I904" s="8" t="str" cm="1">
        <f t="array" ref="I904">IF(A904="","",IF(COUNTIF(TOther[Frequency],$I$1)=0,0,SUMPRODUCT(--(IFERROR(MOD(A904-TOther[Start Date],14),1)=0),--(TOther[Frequency]=$I$1),--(TOther[Start Date]&lt;=A904),--(TOther[End Date Calc]&gt;=A904),TOther[Amount])))</f>
        <v/>
      </c>
      <c r="J904" s="8" t="str">
        <f>IF(A904="","",IF(COUNTIF(TOther[Frequency],$J$1)=0,0,IF(OR(DAY(A904)=1,DAY(A904)=15),SUMIFS(TOther[Amount],TOther[Frequency],$J$1,TOther[Start Date],"&lt;="&amp;$A904,TOther[End Date Calc],"&gt;="&amp;A904),0)))</f>
        <v/>
      </c>
      <c r="K904" s="8" t="str">
        <f>IF(A904="","",IF(COUNTIF(TOther[Frequency],$K$1)=0,0,IF(A904=(A904-DAY(A904)+1+2*7-WEEKDAY(A904-DAY(A904)+8-4,1)),SUMIFS(TOther[Amount],TOther[Frequency],$K$1,TOther[Start Date],"&lt;="&amp;$A904,TOther[End Date Calc],"&gt;="&amp;A904),0)))</f>
        <v/>
      </c>
      <c r="L904" s="8" t="str">
        <f>IF(A904="","",IF(COUNTIF(TOther[Frequency],$L$1)=0,0,IF(A904=(A904-DAY(A904)+1+3*7-WEEKDAY(A904-DAY(A904)+8-4,1)),SUMIFS(TOther[Amount],TOther[Frequency],$L$1,TOther[Start Date],"&lt;="&amp;$A904,TOther[End Date Calc],"&gt;="&amp;A904),0)))</f>
        <v/>
      </c>
      <c r="M904" s="8" t="str">
        <f>IF(A904="","",IF(COUNTIF(TOther[Frequency],$M$1)=0,0,IF(A904=(A904-DAY(A904)+1+4*7-WEEKDAY(A904-DAY(A904)+8-4,1)),SUMIFS(TOther[Amount],TOther[Frequency],$M$1,TOther[Start Date],"&lt;="&amp;$A904,TOther[End Date Calc],"&gt;="&amp;A904),0)))</f>
        <v/>
      </c>
      <c r="N904" s="8" t="str" cm="1">
        <f t="array" ref="N904">IF(A904="","",IF(COUNTIF(TOther[Frequency],$N$1)=0,0,SUMPRODUCT(--(IFERROR(MOD(A904-TOther[Start Date],28),1)=0),--(TOther[Frequency]=$N$1),--(TOther[Start Date]&lt;=A904),--(TOther[End Date Calc]&gt;=A904),TOther[Amount])))</f>
        <v/>
      </c>
      <c r="O904" s="8" t="str" cm="1">
        <f t="array" ref="O904">IF(A904="","",IF(COUNTIF(TOther[Frequency],$O$1)=0,0,SUMPRODUCT(--(IFERROR(MOD(A904-TOther[Start Date],42),1)=0),--(TOther[Frequency]=$O$1),--(TOther[Start Date]&lt;=A904),--(TOther[End Date Calc]&gt;=A904),TOther[Amount])))</f>
        <v/>
      </c>
      <c r="P904" s="8" t="str" cm="1">
        <f t="array" ref="P904">IF(A904="","",IF(COUNTIF(TOther[Frequency],$P$1)=0,0,SUMPRODUCT(--(IFERROR(MOD(A904-TOther[Start Date],56),1)=0),--(TOther[Frequency]=$P$1),--(TOther[Start Date]&lt;=A904),--(TOther[End Date Calc]&gt;=A904),TOther[Amount])))</f>
        <v/>
      </c>
      <c r="Q904" s="8" t="str">
        <f>IF(A904="","",IF(COUNTIF(TOther[Frequency],$Q$1)=0,0,IF(B904="N",SUMIFS(TOther[Amount],TOther[Frequency],$Q$1,TOther[Start Date],"&lt;="&amp;$A904,TOther[End Date Calc],"&gt;="&amp;A904,TOther[Start Day],DAY(A904)),SUMIFS(TOther[Amount],TOther[Frequency],$Q$1,TOther[Start Date],"&lt;="&amp;$A904,TOther[End Date Calc],"&gt;="&amp;A904,TOther[Start Day],"&gt;="&amp;DAY(A904)))))</f>
        <v/>
      </c>
      <c r="R904" s="8" t="str" cm="1">
        <f t="array" ref="R904">IF(A904="","",IF(COUNTIF(TOther[Frequency],R$1)=0,0,SUMPRODUCT(--(TOther[Frequency]=R$1),--(TOther[Start Date]&lt;=A904),--(TOther[End Date Calc]&gt;=A904),IF(B904="N",--(TOther[Start Day]=DAY(A904)),--(TOther[Start Day]&gt;=DAY(A904))),--(IFERROR(MOD(TOther[Start Month]-MONTH(A904)+2,2),1)=0),TOther[Amount])))</f>
        <v/>
      </c>
      <c r="S904" s="8" t="str" cm="1">
        <f t="array" ref="S904">IF(A904="","",IF(COUNTIF(TOther[Frequency],S$1)=0,0,SUMPRODUCT(--(TOther[Frequency]=S$1),--(TOther[Start Date]&lt;=A904),--(TOther[End Date Calc]&gt;=A904),IF(B904="N",--(TOther[Start Day]=DAY(A904)),--(TOther[Start Day]&gt;=DAY(A904))),--(IFERROR(MOD(TOther[Start Month]-MONTH(A904)+3,3),1)=0),TOther[Amount])))</f>
        <v/>
      </c>
      <c r="T904" s="8" t="str" cm="1">
        <f t="array" ref="T904">IF($A904="","",IF(COUNTIF(TOther[Frequency],T$1)=0,0,SUMPRODUCT(--(TOther[Frequency]=T$1),--(TOther[Start Date]&lt;=$A904),--(TOther[End Date Calc]&gt;=$A904),IF($B904="N",--(TOther[Start Day]=DAY($A904)),--(TOther[Start Day]&gt;=DAY($A904))),--(IFERROR(MOD(TOther[Start Month]-MONTH($A904)+4,4),1)=0),TOther[Amount])))</f>
        <v/>
      </c>
      <c r="U904" s="8" t="str" cm="1">
        <f t="array" ref="U904">IF(A904="","",IF(COUNTIF(TOther[Frequency],$U$1)=0,0,SUMPRODUCT(--(TOther[Frequency]=$U$1),--(TOther[Start Date]&lt;=A904),--(TOther[End Date Calc]&gt;=A904),IF(B904="N",--(TOther[Start Day]=DAY(A904)),--(TOther[Start Day]&gt;=DAY(A904))),--(IFERROR(MOD(TOther[Start Month]-MONTH(A904)+6,6),1)=0),TOther[Amount])))</f>
        <v/>
      </c>
      <c r="V904" s="8" t="str" cm="1">
        <f t="array" ref="V904">IF(A904="","",IF(COUNTIF(TOther[Frequency],$V$1)=0,0,SUMPRODUCT(--(TOther[Frequency]=$V$1),--(TOther[Start Date]&lt;=A904),--(TOther[End Date Calc]&gt;=A904),IF(B904="N",--(TOther[Start Day]=DAY(A904)),--(TOther[Start Day]&gt;=DAY(A904))),--(IFERROR(MOD(TOther[Start Month]-MONTH(A904)+12,12),1)=0),TOther[Amount])))</f>
        <v/>
      </c>
      <c r="W904" s="8" t="str">
        <f>IF(A904="","",SUMIFS(TOther[Amount],TOther[Start Date],A904,TOther[Frequency],$W$1))</f>
        <v/>
      </c>
      <c r="X904" s="9" t="str">
        <f t="shared" si="70"/>
        <v/>
      </c>
      <c r="Y904" s="9" t="str">
        <f t="shared" si="74"/>
        <v/>
      </c>
      <c r="Z904" s="8" t="str" cm="1">
        <f t="array" ref="Z904">IF(A904="","",IF(COUNTIF('2) Income'!$D$13:$D$32,"Weekly")=0,0,SUMPRODUCT(--(IFERROR(MOD(A904-'2) Income'!$F$13:$F$32,7),1)=0),--('2) Income'!$D$13:$D$32="Weekly"),--('2) Income'!$F$13:$F$32&lt;=A904),'2) Income'!$E$13:$E$32)))</f>
        <v/>
      </c>
      <c r="AA904" s="8" t="str" cm="1">
        <f t="array" ref="AA904">IF(A904="","",IF(COUNTIF('2) Income'!$D$13:$D$32,"Every Other Week")=0,0,SUMPRODUCT(--(IFERROR(MOD(A904-'2) Income'!$F$13:$F$32,14),1)=0),--('2) Income'!$D$13:$D$32="Every Other Week"),--('2) Income'!$F$13:$F$32&lt;=A904),'2) Income'!$E$13:$E$32)))</f>
        <v/>
      </c>
      <c r="AB904" s="8" t="str">
        <f>IF(A904="","",IF(COUNTIF('2) Income'!$D$13:$D$32,"1st and 15th")=0,0,IF(OR(DAY(A904)=1,DAY(A904)=15),SUMIFS('2) Income'!$E$13:$E$32,'2) Income'!$D$13:$D$32,"1st and 15th",'2) Income'!$F$13:$F$32,"&lt;="&amp;$A904),0)))</f>
        <v/>
      </c>
      <c r="AC904" s="8" t="str">
        <f>IF(A904="","",IF(COUNTIF('2) Income'!$D$13:$D$32,"2nd Wednesday")=0,0,IF(A904=(A904-DAY(A904)+1+2*7-WEEKDAY(A904-DAY(A904)+8-4,1)),SUMIFS('2) Income'!$E$13:$E$32,'2) Income'!$D$13:$D$32,"2nd Wednesday",'2) Income'!$F$13:$F$32,"&lt;="&amp;$A904),0)))</f>
        <v/>
      </c>
      <c r="AD904" s="8" t="str">
        <f>IF(A904="","",IF(COUNTIF('2) Income'!$D$13:$D$32,"3rd Wednesday")=0,0,IF(A904=(A904-DAY(A904)+1+3*7-WEEKDAY(A904-DAY(A904)+8-4,1)),SUMIFS('2) Income'!$E$13:$E$32,'2) Income'!$D$13:$D$32,"3rd Wednesday",'2) Income'!$F$13:$F$32,"&lt;="&amp;$A904),0)))</f>
        <v/>
      </c>
      <c r="AE904" s="8" t="str">
        <f>IF(A904="","",IF(COUNTIF('2) Income'!$D$13:$D$32,"4th Wednesday")=0,0,IF(A904=(A904-DAY(A904)+1+4*7-WEEKDAY(A904-DAY(A904)+8-4,1)),SUMIFS('2) Income'!$E$13:$E$32,'2) Income'!$D$13:$D$32,"4th Wednesday",'2) Income'!$F$13:$F$32,"&lt;="&amp;$A904),0)))</f>
        <v/>
      </c>
      <c r="AF904" s="8" t="str" cm="1">
        <f t="array" ref="AF904">IF(A904="","",IF(COUNTIF('2) Income'!$D$13:$D$32,"Every 4 Weeks")=0,0,SUMPRODUCT(--(IFERROR(MOD(A904-'2) Income'!$F$13:$F$32,28),1)=0),--('2) Income'!$D$13:$D$32="Every 4 Weeks"),--('2) Income'!$F$13:$F$32&lt;=A904),'2) Income'!$E$13:$E$32)))</f>
        <v/>
      </c>
      <c r="AG904" s="8" t="str">
        <f>IF(A904="","",IF(COUNTIF('2) Income'!$D$13:$D$32,"Monthly")=0,0,IF(B904="N",SUMIFS('2) Income'!$E$13:$E$32,'2) Income'!$D$13:$D$32,"monthly",'2) Income'!$F$13:$F$32,"&lt;="&amp;$A904,'2) Income'!$I$13:$I$32,DAY(A904)),SUMIFS('2) Income'!$E$13:$E$32,'2) Income'!$D$13:$D$32,"monthly",'2) Income'!$F$13:$F$32,"&lt;="&amp;$A904,'2) Income'!$I$13:$I$32,"&gt;="&amp;DAY(A904)))))</f>
        <v/>
      </c>
      <c r="AH904" s="8" t="str" cm="1">
        <f t="array" ref="AH904">IF(A904="","",IF(COUNTIF('2) Income'!$D$13:$D$32,"Yearly")=0,0,SUMPRODUCT(--('2) Income'!$D$13:$D$32="Yearly"),--('2) Income'!$F$13:$F$32&lt;=A904),IF(B904="N",--('2) Income'!$I$13:$I$32=DAY(A904)),--('2) Income'!$I$13:$I$32&gt;=DAY(A904))),--(IFERROR(MOD('2) Income'!$H$13:$H$32-MONTH(A904)+12,12),1)=0),'2) Income'!$E$13:$E$32)))</f>
        <v/>
      </c>
      <c r="AI904" s="8" t="str">
        <f>IF(A904="","",IF(COUNTIF('2) Income'!$D$13:$D$32,"one-time")=0,0,SUMIFS('2) Income'!$E$13:$E$32,'2) Income'!$D$13:$D$32,"one-time",'2) Income'!$F$13:$F$32,"="&amp;$A904)))</f>
        <v/>
      </c>
      <c r="AJ904" s="9" t="str">
        <f t="shared" si="71"/>
        <v/>
      </c>
    </row>
    <row r="905" spans="1:36">
      <c r="A905" s="7" t="str">
        <f>IF(A904="","",IF(A904+1&lt;='1) Period'!$E$21,A904+1,""))</f>
        <v/>
      </c>
      <c r="B905" s="7" t="e">
        <f t="shared" si="72"/>
        <v>#VALUE!</v>
      </c>
      <c r="C905" t="e">
        <f t="shared" si="73"/>
        <v>#VALUE!</v>
      </c>
      <c r="D905" s="8" t="str">
        <f>IF(A905="","",IF(TEXT(A905,"dddd")='4) Happy Money'!$E$23,WAllowance,0))</f>
        <v/>
      </c>
      <c r="E905" s="8" t="str">
        <f>IF(A905="","",IF(B905="N",SUMIF(TMonthly[Day of the Month],DAY(A905),TMonthly[Amount]),SUMIF(TMonthly[Day of the Month],"&gt;="&amp;DAY(A905),TMonthly[Amount])))</f>
        <v/>
      </c>
      <c r="F905" s="8" t="str" cm="1">
        <f t="array" ref="F905">IF(A905="","",SUMPRODUCT(--(TYearly[Due Date]&lt;=A905),IF(B905="N",--(TYearly[Day]=DAY(A905)),--(TYearly[Day]&gt;=DAY(A905))),--(IFERROR(MOD(TYearly[Month]-MONTH(A905)+12,12),1)=0),TYearly[Amount]))</f>
        <v/>
      </c>
      <c r="G905" s="8" t="str">
        <f>IF(A905="","",SUMIF(TOneTime[Due Date],A905,TOneTime[Amount]))</f>
        <v/>
      </c>
      <c r="H905" s="8" t="str" cm="1">
        <f t="array" ref="H905">IF(A905="","",IF(COUNTIF(TOther[Frequency],$H$1)=0,0,SUMPRODUCT(--(IFERROR(MOD(A905-TOther[Start Date],7),1)=0),--(TOther[Frequency]=$H$1),--(TOther[Start Date]&lt;=A905),--(TOther[End Date Calc]&gt;=A905),TOther[Amount])))</f>
        <v/>
      </c>
      <c r="I905" s="8" t="str" cm="1">
        <f t="array" ref="I905">IF(A905="","",IF(COUNTIF(TOther[Frequency],$I$1)=0,0,SUMPRODUCT(--(IFERROR(MOD(A905-TOther[Start Date],14),1)=0),--(TOther[Frequency]=$I$1),--(TOther[Start Date]&lt;=A905),--(TOther[End Date Calc]&gt;=A905),TOther[Amount])))</f>
        <v/>
      </c>
      <c r="J905" s="8" t="str">
        <f>IF(A905="","",IF(COUNTIF(TOther[Frequency],$J$1)=0,0,IF(OR(DAY(A905)=1,DAY(A905)=15),SUMIFS(TOther[Amount],TOther[Frequency],$J$1,TOther[Start Date],"&lt;="&amp;$A905,TOther[End Date Calc],"&gt;="&amp;A905),0)))</f>
        <v/>
      </c>
      <c r="K905" s="8" t="str">
        <f>IF(A905="","",IF(COUNTIF(TOther[Frequency],$K$1)=0,0,IF(A905=(A905-DAY(A905)+1+2*7-WEEKDAY(A905-DAY(A905)+8-4,1)),SUMIFS(TOther[Amount],TOther[Frequency],$K$1,TOther[Start Date],"&lt;="&amp;$A905,TOther[End Date Calc],"&gt;="&amp;A905),0)))</f>
        <v/>
      </c>
      <c r="L905" s="8" t="str">
        <f>IF(A905="","",IF(COUNTIF(TOther[Frequency],$L$1)=0,0,IF(A905=(A905-DAY(A905)+1+3*7-WEEKDAY(A905-DAY(A905)+8-4,1)),SUMIFS(TOther[Amount],TOther[Frequency],$L$1,TOther[Start Date],"&lt;="&amp;$A905,TOther[End Date Calc],"&gt;="&amp;A905),0)))</f>
        <v/>
      </c>
      <c r="M905" s="8" t="str">
        <f>IF(A905="","",IF(COUNTIF(TOther[Frequency],$M$1)=0,0,IF(A905=(A905-DAY(A905)+1+4*7-WEEKDAY(A905-DAY(A905)+8-4,1)),SUMIFS(TOther[Amount],TOther[Frequency],$M$1,TOther[Start Date],"&lt;="&amp;$A905,TOther[End Date Calc],"&gt;="&amp;A905),0)))</f>
        <v/>
      </c>
      <c r="N905" s="8" t="str" cm="1">
        <f t="array" ref="N905">IF(A905="","",IF(COUNTIF(TOther[Frequency],$N$1)=0,0,SUMPRODUCT(--(IFERROR(MOD(A905-TOther[Start Date],28),1)=0),--(TOther[Frequency]=$N$1),--(TOther[Start Date]&lt;=A905),--(TOther[End Date Calc]&gt;=A905),TOther[Amount])))</f>
        <v/>
      </c>
      <c r="O905" s="8" t="str" cm="1">
        <f t="array" ref="O905">IF(A905="","",IF(COUNTIF(TOther[Frequency],$O$1)=0,0,SUMPRODUCT(--(IFERROR(MOD(A905-TOther[Start Date],42),1)=0),--(TOther[Frequency]=$O$1),--(TOther[Start Date]&lt;=A905),--(TOther[End Date Calc]&gt;=A905),TOther[Amount])))</f>
        <v/>
      </c>
      <c r="P905" s="8" t="str" cm="1">
        <f t="array" ref="P905">IF(A905="","",IF(COUNTIF(TOther[Frequency],$P$1)=0,0,SUMPRODUCT(--(IFERROR(MOD(A905-TOther[Start Date],56),1)=0),--(TOther[Frequency]=$P$1),--(TOther[Start Date]&lt;=A905),--(TOther[End Date Calc]&gt;=A905),TOther[Amount])))</f>
        <v/>
      </c>
      <c r="Q905" s="8" t="str">
        <f>IF(A905="","",IF(COUNTIF(TOther[Frequency],$Q$1)=0,0,IF(B905="N",SUMIFS(TOther[Amount],TOther[Frequency],$Q$1,TOther[Start Date],"&lt;="&amp;$A905,TOther[End Date Calc],"&gt;="&amp;A905,TOther[Start Day],DAY(A905)),SUMIFS(TOther[Amount],TOther[Frequency],$Q$1,TOther[Start Date],"&lt;="&amp;$A905,TOther[End Date Calc],"&gt;="&amp;A905,TOther[Start Day],"&gt;="&amp;DAY(A905)))))</f>
        <v/>
      </c>
      <c r="R905" s="8" t="str" cm="1">
        <f t="array" ref="R905">IF(A905="","",IF(COUNTIF(TOther[Frequency],R$1)=0,0,SUMPRODUCT(--(TOther[Frequency]=R$1),--(TOther[Start Date]&lt;=A905),--(TOther[End Date Calc]&gt;=A905),IF(B905="N",--(TOther[Start Day]=DAY(A905)),--(TOther[Start Day]&gt;=DAY(A905))),--(IFERROR(MOD(TOther[Start Month]-MONTH(A905)+2,2),1)=0),TOther[Amount])))</f>
        <v/>
      </c>
      <c r="S905" s="8" t="str" cm="1">
        <f t="array" ref="S905">IF(A905="","",IF(COUNTIF(TOther[Frequency],S$1)=0,0,SUMPRODUCT(--(TOther[Frequency]=S$1),--(TOther[Start Date]&lt;=A905),--(TOther[End Date Calc]&gt;=A905),IF(B905="N",--(TOther[Start Day]=DAY(A905)),--(TOther[Start Day]&gt;=DAY(A905))),--(IFERROR(MOD(TOther[Start Month]-MONTH(A905)+3,3),1)=0),TOther[Amount])))</f>
        <v/>
      </c>
      <c r="T905" s="8" t="str" cm="1">
        <f t="array" ref="T905">IF($A905="","",IF(COUNTIF(TOther[Frequency],T$1)=0,0,SUMPRODUCT(--(TOther[Frequency]=T$1),--(TOther[Start Date]&lt;=$A905),--(TOther[End Date Calc]&gt;=$A905),IF($B905="N",--(TOther[Start Day]=DAY($A905)),--(TOther[Start Day]&gt;=DAY($A905))),--(IFERROR(MOD(TOther[Start Month]-MONTH($A905)+4,4),1)=0),TOther[Amount])))</f>
        <v/>
      </c>
      <c r="U905" s="8" t="str" cm="1">
        <f t="array" ref="U905">IF(A905="","",IF(COUNTIF(TOther[Frequency],$U$1)=0,0,SUMPRODUCT(--(TOther[Frequency]=$U$1),--(TOther[Start Date]&lt;=A905),--(TOther[End Date Calc]&gt;=A905),IF(B905="N",--(TOther[Start Day]=DAY(A905)),--(TOther[Start Day]&gt;=DAY(A905))),--(IFERROR(MOD(TOther[Start Month]-MONTH(A905)+6,6),1)=0),TOther[Amount])))</f>
        <v/>
      </c>
      <c r="V905" s="8" t="str" cm="1">
        <f t="array" ref="V905">IF(A905="","",IF(COUNTIF(TOther[Frequency],$V$1)=0,0,SUMPRODUCT(--(TOther[Frequency]=$V$1),--(TOther[Start Date]&lt;=A905),--(TOther[End Date Calc]&gt;=A905),IF(B905="N",--(TOther[Start Day]=DAY(A905)),--(TOther[Start Day]&gt;=DAY(A905))),--(IFERROR(MOD(TOther[Start Month]-MONTH(A905)+12,12),1)=0),TOther[Amount])))</f>
        <v/>
      </c>
      <c r="W905" s="8" t="str">
        <f>IF(A905="","",SUMIFS(TOther[Amount],TOther[Start Date],A905,TOther[Frequency],$W$1))</f>
        <v/>
      </c>
      <c r="X905" s="9" t="str">
        <f t="shared" si="70"/>
        <v/>
      </c>
      <c r="Y905" s="9" t="str">
        <f t="shared" si="74"/>
        <v/>
      </c>
      <c r="Z905" s="8" t="str" cm="1">
        <f t="array" ref="Z905">IF(A905="","",IF(COUNTIF('2) Income'!$D$13:$D$32,"Weekly")=0,0,SUMPRODUCT(--(IFERROR(MOD(A905-'2) Income'!$F$13:$F$32,7),1)=0),--('2) Income'!$D$13:$D$32="Weekly"),--('2) Income'!$F$13:$F$32&lt;=A905),'2) Income'!$E$13:$E$32)))</f>
        <v/>
      </c>
      <c r="AA905" s="8" t="str" cm="1">
        <f t="array" ref="AA905">IF(A905="","",IF(COUNTIF('2) Income'!$D$13:$D$32,"Every Other Week")=0,0,SUMPRODUCT(--(IFERROR(MOD(A905-'2) Income'!$F$13:$F$32,14),1)=0),--('2) Income'!$D$13:$D$32="Every Other Week"),--('2) Income'!$F$13:$F$32&lt;=A905),'2) Income'!$E$13:$E$32)))</f>
        <v/>
      </c>
      <c r="AB905" s="8" t="str">
        <f>IF(A905="","",IF(COUNTIF('2) Income'!$D$13:$D$32,"1st and 15th")=0,0,IF(OR(DAY(A905)=1,DAY(A905)=15),SUMIFS('2) Income'!$E$13:$E$32,'2) Income'!$D$13:$D$32,"1st and 15th",'2) Income'!$F$13:$F$32,"&lt;="&amp;$A905),0)))</f>
        <v/>
      </c>
      <c r="AC905" s="8" t="str">
        <f>IF(A905="","",IF(COUNTIF('2) Income'!$D$13:$D$32,"2nd Wednesday")=0,0,IF(A905=(A905-DAY(A905)+1+2*7-WEEKDAY(A905-DAY(A905)+8-4,1)),SUMIFS('2) Income'!$E$13:$E$32,'2) Income'!$D$13:$D$32,"2nd Wednesday",'2) Income'!$F$13:$F$32,"&lt;="&amp;$A905),0)))</f>
        <v/>
      </c>
      <c r="AD905" s="8" t="str">
        <f>IF(A905="","",IF(COUNTIF('2) Income'!$D$13:$D$32,"3rd Wednesday")=0,0,IF(A905=(A905-DAY(A905)+1+3*7-WEEKDAY(A905-DAY(A905)+8-4,1)),SUMIFS('2) Income'!$E$13:$E$32,'2) Income'!$D$13:$D$32,"3rd Wednesday",'2) Income'!$F$13:$F$32,"&lt;="&amp;$A905),0)))</f>
        <v/>
      </c>
      <c r="AE905" s="8" t="str">
        <f>IF(A905="","",IF(COUNTIF('2) Income'!$D$13:$D$32,"4th Wednesday")=0,0,IF(A905=(A905-DAY(A905)+1+4*7-WEEKDAY(A905-DAY(A905)+8-4,1)),SUMIFS('2) Income'!$E$13:$E$32,'2) Income'!$D$13:$D$32,"4th Wednesday",'2) Income'!$F$13:$F$32,"&lt;="&amp;$A905),0)))</f>
        <v/>
      </c>
      <c r="AF905" s="8" t="str" cm="1">
        <f t="array" ref="AF905">IF(A905="","",IF(COUNTIF('2) Income'!$D$13:$D$32,"Every 4 Weeks")=0,0,SUMPRODUCT(--(IFERROR(MOD(A905-'2) Income'!$F$13:$F$32,28),1)=0),--('2) Income'!$D$13:$D$32="Every 4 Weeks"),--('2) Income'!$F$13:$F$32&lt;=A905),'2) Income'!$E$13:$E$32)))</f>
        <v/>
      </c>
      <c r="AG905" s="8" t="str">
        <f>IF(A905="","",IF(COUNTIF('2) Income'!$D$13:$D$32,"Monthly")=0,0,IF(B905="N",SUMIFS('2) Income'!$E$13:$E$32,'2) Income'!$D$13:$D$32,"monthly",'2) Income'!$F$13:$F$32,"&lt;="&amp;$A905,'2) Income'!$I$13:$I$32,DAY(A905)),SUMIFS('2) Income'!$E$13:$E$32,'2) Income'!$D$13:$D$32,"monthly",'2) Income'!$F$13:$F$32,"&lt;="&amp;$A905,'2) Income'!$I$13:$I$32,"&gt;="&amp;DAY(A905)))))</f>
        <v/>
      </c>
      <c r="AH905" s="8" t="str" cm="1">
        <f t="array" ref="AH905">IF(A905="","",IF(COUNTIF('2) Income'!$D$13:$D$32,"Yearly")=0,0,SUMPRODUCT(--('2) Income'!$D$13:$D$32="Yearly"),--('2) Income'!$F$13:$F$32&lt;=A905),IF(B905="N",--('2) Income'!$I$13:$I$32=DAY(A905)),--('2) Income'!$I$13:$I$32&gt;=DAY(A905))),--(IFERROR(MOD('2) Income'!$H$13:$H$32-MONTH(A905)+12,12),1)=0),'2) Income'!$E$13:$E$32)))</f>
        <v/>
      </c>
      <c r="AI905" s="8" t="str">
        <f>IF(A905="","",IF(COUNTIF('2) Income'!$D$13:$D$32,"one-time")=0,0,SUMIFS('2) Income'!$E$13:$E$32,'2) Income'!$D$13:$D$32,"one-time",'2) Income'!$F$13:$F$32,"="&amp;$A905)))</f>
        <v/>
      </c>
      <c r="AJ905" s="9" t="str">
        <f t="shared" si="71"/>
        <v/>
      </c>
    </row>
    <row r="906" spans="1:36">
      <c r="A906" s="7" t="str">
        <f>IF(A905="","",IF(A905+1&lt;='1) Period'!$E$21,A905+1,""))</f>
        <v/>
      </c>
      <c r="B906" s="7" t="e">
        <f t="shared" si="72"/>
        <v>#VALUE!</v>
      </c>
      <c r="C906" t="e">
        <f t="shared" si="73"/>
        <v>#VALUE!</v>
      </c>
      <c r="D906" s="8" t="str">
        <f>IF(A906="","",IF(TEXT(A906,"dddd")='4) Happy Money'!$E$23,WAllowance,0))</f>
        <v/>
      </c>
      <c r="E906" s="8" t="str">
        <f>IF(A906="","",IF(B906="N",SUMIF(TMonthly[Day of the Month],DAY(A906),TMonthly[Amount]),SUMIF(TMonthly[Day of the Month],"&gt;="&amp;DAY(A906),TMonthly[Amount])))</f>
        <v/>
      </c>
      <c r="F906" s="8" t="str" cm="1">
        <f t="array" ref="F906">IF(A906="","",SUMPRODUCT(--(TYearly[Due Date]&lt;=A906),IF(B906="N",--(TYearly[Day]=DAY(A906)),--(TYearly[Day]&gt;=DAY(A906))),--(IFERROR(MOD(TYearly[Month]-MONTH(A906)+12,12),1)=0),TYearly[Amount]))</f>
        <v/>
      </c>
      <c r="G906" s="8" t="str">
        <f>IF(A906="","",SUMIF(TOneTime[Due Date],A906,TOneTime[Amount]))</f>
        <v/>
      </c>
      <c r="H906" s="8" t="str" cm="1">
        <f t="array" ref="H906">IF(A906="","",IF(COUNTIF(TOther[Frequency],$H$1)=0,0,SUMPRODUCT(--(IFERROR(MOD(A906-TOther[Start Date],7),1)=0),--(TOther[Frequency]=$H$1),--(TOther[Start Date]&lt;=A906),--(TOther[End Date Calc]&gt;=A906),TOther[Amount])))</f>
        <v/>
      </c>
      <c r="I906" s="8" t="str" cm="1">
        <f t="array" ref="I906">IF(A906="","",IF(COUNTIF(TOther[Frequency],$I$1)=0,0,SUMPRODUCT(--(IFERROR(MOD(A906-TOther[Start Date],14),1)=0),--(TOther[Frequency]=$I$1),--(TOther[Start Date]&lt;=A906),--(TOther[End Date Calc]&gt;=A906),TOther[Amount])))</f>
        <v/>
      </c>
      <c r="J906" s="8" t="str">
        <f>IF(A906="","",IF(COUNTIF(TOther[Frequency],$J$1)=0,0,IF(OR(DAY(A906)=1,DAY(A906)=15),SUMIFS(TOther[Amount],TOther[Frequency],$J$1,TOther[Start Date],"&lt;="&amp;$A906,TOther[End Date Calc],"&gt;="&amp;A906),0)))</f>
        <v/>
      </c>
      <c r="K906" s="8" t="str">
        <f>IF(A906="","",IF(COUNTIF(TOther[Frequency],$K$1)=0,0,IF(A906=(A906-DAY(A906)+1+2*7-WEEKDAY(A906-DAY(A906)+8-4,1)),SUMIFS(TOther[Amount],TOther[Frequency],$K$1,TOther[Start Date],"&lt;="&amp;$A906,TOther[End Date Calc],"&gt;="&amp;A906),0)))</f>
        <v/>
      </c>
      <c r="L906" s="8" t="str">
        <f>IF(A906="","",IF(COUNTIF(TOther[Frequency],$L$1)=0,0,IF(A906=(A906-DAY(A906)+1+3*7-WEEKDAY(A906-DAY(A906)+8-4,1)),SUMIFS(TOther[Amount],TOther[Frequency],$L$1,TOther[Start Date],"&lt;="&amp;$A906,TOther[End Date Calc],"&gt;="&amp;A906),0)))</f>
        <v/>
      </c>
      <c r="M906" s="8" t="str">
        <f>IF(A906="","",IF(COUNTIF(TOther[Frequency],$M$1)=0,0,IF(A906=(A906-DAY(A906)+1+4*7-WEEKDAY(A906-DAY(A906)+8-4,1)),SUMIFS(TOther[Amount],TOther[Frequency],$M$1,TOther[Start Date],"&lt;="&amp;$A906,TOther[End Date Calc],"&gt;="&amp;A906),0)))</f>
        <v/>
      </c>
      <c r="N906" s="8" t="str" cm="1">
        <f t="array" ref="N906">IF(A906="","",IF(COUNTIF(TOther[Frequency],$N$1)=0,0,SUMPRODUCT(--(IFERROR(MOD(A906-TOther[Start Date],28),1)=0),--(TOther[Frequency]=$N$1),--(TOther[Start Date]&lt;=A906),--(TOther[End Date Calc]&gt;=A906),TOther[Amount])))</f>
        <v/>
      </c>
      <c r="O906" s="8" t="str" cm="1">
        <f t="array" ref="O906">IF(A906="","",IF(COUNTIF(TOther[Frequency],$O$1)=0,0,SUMPRODUCT(--(IFERROR(MOD(A906-TOther[Start Date],42),1)=0),--(TOther[Frequency]=$O$1),--(TOther[Start Date]&lt;=A906),--(TOther[End Date Calc]&gt;=A906),TOther[Amount])))</f>
        <v/>
      </c>
      <c r="P906" s="8" t="str" cm="1">
        <f t="array" ref="P906">IF(A906="","",IF(COUNTIF(TOther[Frequency],$P$1)=0,0,SUMPRODUCT(--(IFERROR(MOD(A906-TOther[Start Date],56),1)=0),--(TOther[Frequency]=$P$1),--(TOther[Start Date]&lt;=A906),--(TOther[End Date Calc]&gt;=A906),TOther[Amount])))</f>
        <v/>
      </c>
      <c r="Q906" s="8" t="str">
        <f>IF(A906="","",IF(COUNTIF(TOther[Frequency],$Q$1)=0,0,IF(B906="N",SUMIFS(TOther[Amount],TOther[Frequency],$Q$1,TOther[Start Date],"&lt;="&amp;$A906,TOther[End Date Calc],"&gt;="&amp;A906,TOther[Start Day],DAY(A906)),SUMIFS(TOther[Amount],TOther[Frequency],$Q$1,TOther[Start Date],"&lt;="&amp;$A906,TOther[End Date Calc],"&gt;="&amp;A906,TOther[Start Day],"&gt;="&amp;DAY(A906)))))</f>
        <v/>
      </c>
      <c r="R906" s="8" t="str" cm="1">
        <f t="array" ref="R906">IF(A906="","",IF(COUNTIF(TOther[Frequency],R$1)=0,0,SUMPRODUCT(--(TOther[Frequency]=R$1),--(TOther[Start Date]&lt;=A906),--(TOther[End Date Calc]&gt;=A906),IF(B906="N",--(TOther[Start Day]=DAY(A906)),--(TOther[Start Day]&gt;=DAY(A906))),--(IFERROR(MOD(TOther[Start Month]-MONTH(A906)+2,2),1)=0),TOther[Amount])))</f>
        <v/>
      </c>
      <c r="S906" s="8" t="str" cm="1">
        <f t="array" ref="S906">IF(A906="","",IF(COUNTIF(TOther[Frequency],S$1)=0,0,SUMPRODUCT(--(TOther[Frequency]=S$1),--(TOther[Start Date]&lt;=A906),--(TOther[End Date Calc]&gt;=A906),IF(B906="N",--(TOther[Start Day]=DAY(A906)),--(TOther[Start Day]&gt;=DAY(A906))),--(IFERROR(MOD(TOther[Start Month]-MONTH(A906)+3,3),1)=0),TOther[Amount])))</f>
        <v/>
      </c>
      <c r="T906" s="8" t="str" cm="1">
        <f t="array" ref="T906">IF($A906="","",IF(COUNTIF(TOther[Frequency],T$1)=0,0,SUMPRODUCT(--(TOther[Frequency]=T$1),--(TOther[Start Date]&lt;=$A906),--(TOther[End Date Calc]&gt;=$A906),IF($B906="N",--(TOther[Start Day]=DAY($A906)),--(TOther[Start Day]&gt;=DAY($A906))),--(IFERROR(MOD(TOther[Start Month]-MONTH($A906)+4,4),1)=0),TOther[Amount])))</f>
        <v/>
      </c>
      <c r="U906" s="8" t="str" cm="1">
        <f t="array" ref="U906">IF(A906="","",IF(COUNTIF(TOther[Frequency],$U$1)=0,0,SUMPRODUCT(--(TOther[Frequency]=$U$1),--(TOther[Start Date]&lt;=A906),--(TOther[End Date Calc]&gt;=A906),IF(B906="N",--(TOther[Start Day]=DAY(A906)),--(TOther[Start Day]&gt;=DAY(A906))),--(IFERROR(MOD(TOther[Start Month]-MONTH(A906)+6,6),1)=0),TOther[Amount])))</f>
        <v/>
      </c>
      <c r="V906" s="8" t="str" cm="1">
        <f t="array" ref="V906">IF(A906="","",IF(COUNTIF(TOther[Frequency],$V$1)=0,0,SUMPRODUCT(--(TOther[Frequency]=$V$1),--(TOther[Start Date]&lt;=A906),--(TOther[End Date Calc]&gt;=A906),IF(B906="N",--(TOther[Start Day]=DAY(A906)),--(TOther[Start Day]&gt;=DAY(A906))),--(IFERROR(MOD(TOther[Start Month]-MONTH(A906)+12,12),1)=0),TOther[Amount])))</f>
        <v/>
      </c>
      <c r="W906" s="8" t="str">
        <f>IF(A906="","",SUMIFS(TOther[Amount],TOther[Start Date],A906,TOther[Frequency],$W$1))</f>
        <v/>
      </c>
      <c r="X906" s="9" t="str">
        <f t="shared" si="70"/>
        <v/>
      </c>
      <c r="Y906" s="9" t="str">
        <f t="shared" si="74"/>
        <v/>
      </c>
      <c r="Z906" s="8" t="str" cm="1">
        <f t="array" ref="Z906">IF(A906="","",IF(COUNTIF('2) Income'!$D$13:$D$32,"Weekly")=0,0,SUMPRODUCT(--(IFERROR(MOD(A906-'2) Income'!$F$13:$F$32,7),1)=0),--('2) Income'!$D$13:$D$32="Weekly"),--('2) Income'!$F$13:$F$32&lt;=A906),'2) Income'!$E$13:$E$32)))</f>
        <v/>
      </c>
      <c r="AA906" s="8" t="str" cm="1">
        <f t="array" ref="AA906">IF(A906="","",IF(COUNTIF('2) Income'!$D$13:$D$32,"Every Other Week")=0,0,SUMPRODUCT(--(IFERROR(MOD(A906-'2) Income'!$F$13:$F$32,14),1)=0),--('2) Income'!$D$13:$D$32="Every Other Week"),--('2) Income'!$F$13:$F$32&lt;=A906),'2) Income'!$E$13:$E$32)))</f>
        <v/>
      </c>
      <c r="AB906" s="8" t="str">
        <f>IF(A906="","",IF(COUNTIF('2) Income'!$D$13:$D$32,"1st and 15th")=0,0,IF(OR(DAY(A906)=1,DAY(A906)=15),SUMIFS('2) Income'!$E$13:$E$32,'2) Income'!$D$13:$D$32,"1st and 15th",'2) Income'!$F$13:$F$32,"&lt;="&amp;$A906),0)))</f>
        <v/>
      </c>
      <c r="AC906" s="8" t="str">
        <f>IF(A906="","",IF(COUNTIF('2) Income'!$D$13:$D$32,"2nd Wednesday")=0,0,IF(A906=(A906-DAY(A906)+1+2*7-WEEKDAY(A906-DAY(A906)+8-4,1)),SUMIFS('2) Income'!$E$13:$E$32,'2) Income'!$D$13:$D$32,"2nd Wednesday",'2) Income'!$F$13:$F$32,"&lt;="&amp;$A906),0)))</f>
        <v/>
      </c>
      <c r="AD906" s="8" t="str">
        <f>IF(A906="","",IF(COUNTIF('2) Income'!$D$13:$D$32,"3rd Wednesday")=0,0,IF(A906=(A906-DAY(A906)+1+3*7-WEEKDAY(A906-DAY(A906)+8-4,1)),SUMIFS('2) Income'!$E$13:$E$32,'2) Income'!$D$13:$D$32,"3rd Wednesday",'2) Income'!$F$13:$F$32,"&lt;="&amp;$A906),0)))</f>
        <v/>
      </c>
      <c r="AE906" s="8" t="str">
        <f>IF(A906="","",IF(COUNTIF('2) Income'!$D$13:$D$32,"4th Wednesday")=0,0,IF(A906=(A906-DAY(A906)+1+4*7-WEEKDAY(A906-DAY(A906)+8-4,1)),SUMIFS('2) Income'!$E$13:$E$32,'2) Income'!$D$13:$D$32,"4th Wednesday",'2) Income'!$F$13:$F$32,"&lt;="&amp;$A906),0)))</f>
        <v/>
      </c>
      <c r="AF906" s="8" t="str" cm="1">
        <f t="array" ref="AF906">IF(A906="","",IF(COUNTIF('2) Income'!$D$13:$D$32,"Every 4 Weeks")=0,0,SUMPRODUCT(--(IFERROR(MOD(A906-'2) Income'!$F$13:$F$32,28),1)=0),--('2) Income'!$D$13:$D$32="Every 4 Weeks"),--('2) Income'!$F$13:$F$32&lt;=A906),'2) Income'!$E$13:$E$32)))</f>
        <v/>
      </c>
      <c r="AG906" s="8" t="str">
        <f>IF(A906="","",IF(COUNTIF('2) Income'!$D$13:$D$32,"Monthly")=0,0,IF(B906="N",SUMIFS('2) Income'!$E$13:$E$32,'2) Income'!$D$13:$D$32,"monthly",'2) Income'!$F$13:$F$32,"&lt;="&amp;$A906,'2) Income'!$I$13:$I$32,DAY(A906)),SUMIFS('2) Income'!$E$13:$E$32,'2) Income'!$D$13:$D$32,"monthly",'2) Income'!$F$13:$F$32,"&lt;="&amp;$A906,'2) Income'!$I$13:$I$32,"&gt;="&amp;DAY(A906)))))</f>
        <v/>
      </c>
      <c r="AH906" s="8" t="str" cm="1">
        <f t="array" ref="AH906">IF(A906="","",IF(COUNTIF('2) Income'!$D$13:$D$32,"Yearly")=0,0,SUMPRODUCT(--('2) Income'!$D$13:$D$32="Yearly"),--('2) Income'!$F$13:$F$32&lt;=A906),IF(B906="N",--('2) Income'!$I$13:$I$32=DAY(A906)),--('2) Income'!$I$13:$I$32&gt;=DAY(A906))),--(IFERROR(MOD('2) Income'!$H$13:$H$32-MONTH(A906)+12,12),1)=0),'2) Income'!$E$13:$E$32)))</f>
        <v/>
      </c>
      <c r="AI906" s="8" t="str">
        <f>IF(A906="","",IF(COUNTIF('2) Income'!$D$13:$D$32,"one-time")=0,0,SUMIFS('2) Income'!$E$13:$E$32,'2) Income'!$D$13:$D$32,"one-time",'2) Income'!$F$13:$F$32,"="&amp;$A906)))</f>
        <v/>
      </c>
      <c r="AJ906" s="9" t="str">
        <f t="shared" si="71"/>
        <v/>
      </c>
    </row>
    <row r="907" spans="1:36">
      <c r="A907" s="7" t="str">
        <f>IF(A906="","",IF(A906+1&lt;='1) Period'!$E$21,A906+1,""))</f>
        <v/>
      </c>
      <c r="B907" s="7" t="e">
        <f t="shared" si="72"/>
        <v>#VALUE!</v>
      </c>
      <c r="C907" t="e">
        <f t="shared" si="73"/>
        <v>#VALUE!</v>
      </c>
      <c r="D907" s="8" t="str">
        <f>IF(A907="","",IF(TEXT(A907,"dddd")='4) Happy Money'!$E$23,WAllowance,0))</f>
        <v/>
      </c>
      <c r="E907" s="8" t="str">
        <f>IF(A907="","",IF(B907="N",SUMIF(TMonthly[Day of the Month],DAY(A907),TMonthly[Amount]),SUMIF(TMonthly[Day of the Month],"&gt;="&amp;DAY(A907),TMonthly[Amount])))</f>
        <v/>
      </c>
      <c r="F907" s="8" t="str" cm="1">
        <f t="array" ref="F907">IF(A907="","",SUMPRODUCT(--(TYearly[Due Date]&lt;=A907),IF(B907="N",--(TYearly[Day]=DAY(A907)),--(TYearly[Day]&gt;=DAY(A907))),--(IFERROR(MOD(TYearly[Month]-MONTH(A907)+12,12),1)=0),TYearly[Amount]))</f>
        <v/>
      </c>
      <c r="G907" s="8" t="str">
        <f>IF(A907="","",SUMIF(TOneTime[Due Date],A907,TOneTime[Amount]))</f>
        <v/>
      </c>
      <c r="H907" s="8" t="str" cm="1">
        <f t="array" ref="H907">IF(A907="","",IF(COUNTIF(TOther[Frequency],$H$1)=0,0,SUMPRODUCT(--(IFERROR(MOD(A907-TOther[Start Date],7),1)=0),--(TOther[Frequency]=$H$1),--(TOther[Start Date]&lt;=A907),--(TOther[End Date Calc]&gt;=A907),TOther[Amount])))</f>
        <v/>
      </c>
      <c r="I907" s="8" t="str" cm="1">
        <f t="array" ref="I907">IF(A907="","",IF(COUNTIF(TOther[Frequency],$I$1)=0,0,SUMPRODUCT(--(IFERROR(MOD(A907-TOther[Start Date],14),1)=0),--(TOther[Frequency]=$I$1),--(TOther[Start Date]&lt;=A907),--(TOther[End Date Calc]&gt;=A907),TOther[Amount])))</f>
        <v/>
      </c>
      <c r="J907" s="8" t="str">
        <f>IF(A907="","",IF(COUNTIF(TOther[Frequency],$J$1)=0,0,IF(OR(DAY(A907)=1,DAY(A907)=15),SUMIFS(TOther[Amount],TOther[Frequency],$J$1,TOther[Start Date],"&lt;="&amp;$A907,TOther[End Date Calc],"&gt;="&amp;A907),0)))</f>
        <v/>
      </c>
      <c r="K907" s="8" t="str">
        <f>IF(A907="","",IF(COUNTIF(TOther[Frequency],$K$1)=0,0,IF(A907=(A907-DAY(A907)+1+2*7-WEEKDAY(A907-DAY(A907)+8-4,1)),SUMIFS(TOther[Amount],TOther[Frequency],$K$1,TOther[Start Date],"&lt;="&amp;$A907,TOther[End Date Calc],"&gt;="&amp;A907),0)))</f>
        <v/>
      </c>
      <c r="L907" s="8" t="str">
        <f>IF(A907="","",IF(COUNTIF(TOther[Frequency],$L$1)=0,0,IF(A907=(A907-DAY(A907)+1+3*7-WEEKDAY(A907-DAY(A907)+8-4,1)),SUMIFS(TOther[Amount],TOther[Frequency],$L$1,TOther[Start Date],"&lt;="&amp;$A907,TOther[End Date Calc],"&gt;="&amp;A907),0)))</f>
        <v/>
      </c>
      <c r="M907" s="8" t="str">
        <f>IF(A907="","",IF(COUNTIF(TOther[Frequency],$M$1)=0,0,IF(A907=(A907-DAY(A907)+1+4*7-WEEKDAY(A907-DAY(A907)+8-4,1)),SUMIFS(TOther[Amount],TOther[Frequency],$M$1,TOther[Start Date],"&lt;="&amp;$A907,TOther[End Date Calc],"&gt;="&amp;A907),0)))</f>
        <v/>
      </c>
      <c r="N907" s="8" t="str" cm="1">
        <f t="array" ref="N907">IF(A907="","",IF(COUNTIF(TOther[Frequency],$N$1)=0,0,SUMPRODUCT(--(IFERROR(MOD(A907-TOther[Start Date],28),1)=0),--(TOther[Frequency]=$N$1),--(TOther[Start Date]&lt;=A907),--(TOther[End Date Calc]&gt;=A907),TOther[Amount])))</f>
        <v/>
      </c>
      <c r="O907" s="8" t="str" cm="1">
        <f t="array" ref="O907">IF(A907="","",IF(COUNTIF(TOther[Frequency],$O$1)=0,0,SUMPRODUCT(--(IFERROR(MOD(A907-TOther[Start Date],42),1)=0),--(TOther[Frequency]=$O$1),--(TOther[Start Date]&lt;=A907),--(TOther[End Date Calc]&gt;=A907),TOther[Amount])))</f>
        <v/>
      </c>
      <c r="P907" s="8" t="str" cm="1">
        <f t="array" ref="P907">IF(A907="","",IF(COUNTIF(TOther[Frequency],$P$1)=0,0,SUMPRODUCT(--(IFERROR(MOD(A907-TOther[Start Date],56),1)=0),--(TOther[Frequency]=$P$1),--(TOther[Start Date]&lt;=A907),--(TOther[End Date Calc]&gt;=A907),TOther[Amount])))</f>
        <v/>
      </c>
      <c r="Q907" s="8" t="str">
        <f>IF(A907="","",IF(COUNTIF(TOther[Frequency],$Q$1)=0,0,IF(B907="N",SUMIFS(TOther[Amount],TOther[Frequency],$Q$1,TOther[Start Date],"&lt;="&amp;$A907,TOther[End Date Calc],"&gt;="&amp;A907,TOther[Start Day],DAY(A907)),SUMIFS(TOther[Amount],TOther[Frequency],$Q$1,TOther[Start Date],"&lt;="&amp;$A907,TOther[End Date Calc],"&gt;="&amp;A907,TOther[Start Day],"&gt;="&amp;DAY(A907)))))</f>
        <v/>
      </c>
      <c r="R907" s="8" t="str" cm="1">
        <f t="array" ref="R907">IF(A907="","",IF(COUNTIF(TOther[Frequency],R$1)=0,0,SUMPRODUCT(--(TOther[Frequency]=R$1),--(TOther[Start Date]&lt;=A907),--(TOther[End Date Calc]&gt;=A907),IF(B907="N",--(TOther[Start Day]=DAY(A907)),--(TOther[Start Day]&gt;=DAY(A907))),--(IFERROR(MOD(TOther[Start Month]-MONTH(A907)+2,2),1)=0),TOther[Amount])))</f>
        <v/>
      </c>
      <c r="S907" s="8" t="str" cm="1">
        <f t="array" ref="S907">IF(A907="","",IF(COUNTIF(TOther[Frequency],S$1)=0,0,SUMPRODUCT(--(TOther[Frequency]=S$1),--(TOther[Start Date]&lt;=A907),--(TOther[End Date Calc]&gt;=A907),IF(B907="N",--(TOther[Start Day]=DAY(A907)),--(TOther[Start Day]&gt;=DAY(A907))),--(IFERROR(MOD(TOther[Start Month]-MONTH(A907)+3,3),1)=0),TOther[Amount])))</f>
        <v/>
      </c>
      <c r="T907" s="8" t="str" cm="1">
        <f t="array" ref="T907">IF($A907="","",IF(COUNTIF(TOther[Frequency],T$1)=0,0,SUMPRODUCT(--(TOther[Frequency]=T$1),--(TOther[Start Date]&lt;=$A907),--(TOther[End Date Calc]&gt;=$A907),IF($B907="N",--(TOther[Start Day]=DAY($A907)),--(TOther[Start Day]&gt;=DAY($A907))),--(IFERROR(MOD(TOther[Start Month]-MONTH($A907)+4,4),1)=0),TOther[Amount])))</f>
        <v/>
      </c>
      <c r="U907" s="8" t="str" cm="1">
        <f t="array" ref="U907">IF(A907="","",IF(COUNTIF(TOther[Frequency],$U$1)=0,0,SUMPRODUCT(--(TOther[Frequency]=$U$1),--(TOther[Start Date]&lt;=A907),--(TOther[End Date Calc]&gt;=A907),IF(B907="N",--(TOther[Start Day]=DAY(A907)),--(TOther[Start Day]&gt;=DAY(A907))),--(IFERROR(MOD(TOther[Start Month]-MONTH(A907)+6,6),1)=0),TOther[Amount])))</f>
        <v/>
      </c>
      <c r="V907" s="8" t="str" cm="1">
        <f t="array" ref="V907">IF(A907="","",IF(COUNTIF(TOther[Frequency],$V$1)=0,0,SUMPRODUCT(--(TOther[Frequency]=$V$1),--(TOther[Start Date]&lt;=A907),--(TOther[End Date Calc]&gt;=A907),IF(B907="N",--(TOther[Start Day]=DAY(A907)),--(TOther[Start Day]&gt;=DAY(A907))),--(IFERROR(MOD(TOther[Start Month]-MONTH(A907)+12,12),1)=0),TOther[Amount])))</f>
        <v/>
      </c>
      <c r="W907" s="8" t="str">
        <f>IF(A907="","",SUMIFS(TOther[Amount],TOther[Start Date],A907,TOther[Frequency],$W$1))</f>
        <v/>
      </c>
      <c r="X907" s="9" t="str">
        <f t="shared" si="70"/>
        <v/>
      </c>
      <c r="Y907" s="9" t="str">
        <f t="shared" si="74"/>
        <v/>
      </c>
      <c r="Z907" s="8" t="str" cm="1">
        <f t="array" ref="Z907">IF(A907="","",IF(COUNTIF('2) Income'!$D$13:$D$32,"Weekly")=0,0,SUMPRODUCT(--(IFERROR(MOD(A907-'2) Income'!$F$13:$F$32,7),1)=0),--('2) Income'!$D$13:$D$32="Weekly"),--('2) Income'!$F$13:$F$32&lt;=A907),'2) Income'!$E$13:$E$32)))</f>
        <v/>
      </c>
      <c r="AA907" s="8" t="str" cm="1">
        <f t="array" ref="AA907">IF(A907="","",IF(COUNTIF('2) Income'!$D$13:$D$32,"Every Other Week")=0,0,SUMPRODUCT(--(IFERROR(MOD(A907-'2) Income'!$F$13:$F$32,14),1)=0),--('2) Income'!$D$13:$D$32="Every Other Week"),--('2) Income'!$F$13:$F$32&lt;=A907),'2) Income'!$E$13:$E$32)))</f>
        <v/>
      </c>
      <c r="AB907" s="8" t="str">
        <f>IF(A907="","",IF(COUNTIF('2) Income'!$D$13:$D$32,"1st and 15th")=0,0,IF(OR(DAY(A907)=1,DAY(A907)=15),SUMIFS('2) Income'!$E$13:$E$32,'2) Income'!$D$13:$D$32,"1st and 15th",'2) Income'!$F$13:$F$32,"&lt;="&amp;$A907),0)))</f>
        <v/>
      </c>
      <c r="AC907" s="8" t="str">
        <f>IF(A907="","",IF(COUNTIF('2) Income'!$D$13:$D$32,"2nd Wednesday")=0,0,IF(A907=(A907-DAY(A907)+1+2*7-WEEKDAY(A907-DAY(A907)+8-4,1)),SUMIFS('2) Income'!$E$13:$E$32,'2) Income'!$D$13:$D$32,"2nd Wednesday",'2) Income'!$F$13:$F$32,"&lt;="&amp;$A907),0)))</f>
        <v/>
      </c>
      <c r="AD907" s="8" t="str">
        <f>IF(A907="","",IF(COUNTIF('2) Income'!$D$13:$D$32,"3rd Wednesday")=0,0,IF(A907=(A907-DAY(A907)+1+3*7-WEEKDAY(A907-DAY(A907)+8-4,1)),SUMIFS('2) Income'!$E$13:$E$32,'2) Income'!$D$13:$D$32,"3rd Wednesday",'2) Income'!$F$13:$F$32,"&lt;="&amp;$A907),0)))</f>
        <v/>
      </c>
      <c r="AE907" s="8" t="str">
        <f>IF(A907="","",IF(COUNTIF('2) Income'!$D$13:$D$32,"4th Wednesday")=0,0,IF(A907=(A907-DAY(A907)+1+4*7-WEEKDAY(A907-DAY(A907)+8-4,1)),SUMIFS('2) Income'!$E$13:$E$32,'2) Income'!$D$13:$D$32,"4th Wednesday",'2) Income'!$F$13:$F$32,"&lt;="&amp;$A907),0)))</f>
        <v/>
      </c>
      <c r="AF907" s="8" t="str" cm="1">
        <f t="array" ref="AF907">IF(A907="","",IF(COUNTIF('2) Income'!$D$13:$D$32,"Every 4 Weeks")=0,0,SUMPRODUCT(--(IFERROR(MOD(A907-'2) Income'!$F$13:$F$32,28),1)=0),--('2) Income'!$D$13:$D$32="Every 4 Weeks"),--('2) Income'!$F$13:$F$32&lt;=A907),'2) Income'!$E$13:$E$32)))</f>
        <v/>
      </c>
      <c r="AG907" s="8" t="str">
        <f>IF(A907="","",IF(COUNTIF('2) Income'!$D$13:$D$32,"Monthly")=0,0,IF(B907="N",SUMIFS('2) Income'!$E$13:$E$32,'2) Income'!$D$13:$D$32,"monthly",'2) Income'!$F$13:$F$32,"&lt;="&amp;$A907,'2) Income'!$I$13:$I$32,DAY(A907)),SUMIFS('2) Income'!$E$13:$E$32,'2) Income'!$D$13:$D$32,"monthly",'2) Income'!$F$13:$F$32,"&lt;="&amp;$A907,'2) Income'!$I$13:$I$32,"&gt;="&amp;DAY(A907)))))</f>
        <v/>
      </c>
      <c r="AH907" s="8" t="str" cm="1">
        <f t="array" ref="AH907">IF(A907="","",IF(COUNTIF('2) Income'!$D$13:$D$32,"Yearly")=0,0,SUMPRODUCT(--('2) Income'!$D$13:$D$32="Yearly"),--('2) Income'!$F$13:$F$32&lt;=A907),IF(B907="N",--('2) Income'!$I$13:$I$32=DAY(A907)),--('2) Income'!$I$13:$I$32&gt;=DAY(A907))),--(IFERROR(MOD('2) Income'!$H$13:$H$32-MONTH(A907)+12,12),1)=0),'2) Income'!$E$13:$E$32)))</f>
        <v/>
      </c>
      <c r="AI907" s="8" t="str">
        <f>IF(A907="","",IF(COUNTIF('2) Income'!$D$13:$D$32,"one-time")=0,0,SUMIFS('2) Income'!$E$13:$E$32,'2) Income'!$D$13:$D$32,"one-time",'2) Income'!$F$13:$F$32,"="&amp;$A907)))</f>
        <v/>
      </c>
      <c r="AJ907" s="9" t="str">
        <f t="shared" si="71"/>
        <v/>
      </c>
    </row>
    <row r="908" spans="1:36">
      <c r="A908" s="7" t="str">
        <f>IF(A907="","",IF(A907+1&lt;='1) Period'!$E$21,A907+1,""))</f>
        <v/>
      </c>
      <c r="B908" s="7" t="e">
        <f t="shared" si="72"/>
        <v>#VALUE!</v>
      </c>
      <c r="C908" t="e">
        <f t="shared" si="73"/>
        <v>#VALUE!</v>
      </c>
      <c r="D908" s="8" t="str">
        <f>IF(A908="","",IF(TEXT(A908,"dddd")='4) Happy Money'!$E$23,WAllowance,0))</f>
        <v/>
      </c>
      <c r="E908" s="8" t="str">
        <f>IF(A908="","",IF(B908="N",SUMIF(TMonthly[Day of the Month],DAY(A908),TMonthly[Amount]),SUMIF(TMonthly[Day of the Month],"&gt;="&amp;DAY(A908),TMonthly[Amount])))</f>
        <v/>
      </c>
      <c r="F908" s="8" t="str" cm="1">
        <f t="array" ref="F908">IF(A908="","",SUMPRODUCT(--(TYearly[Due Date]&lt;=A908),IF(B908="N",--(TYearly[Day]=DAY(A908)),--(TYearly[Day]&gt;=DAY(A908))),--(IFERROR(MOD(TYearly[Month]-MONTH(A908)+12,12),1)=0),TYearly[Amount]))</f>
        <v/>
      </c>
      <c r="G908" s="8" t="str">
        <f>IF(A908="","",SUMIF(TOneTime[Due Date],A908,TOneTime[Amount]))</f>
        <v/>
      </c>
      <c r="H908" s="8" t="str" cm="1">
        <f t="array" ref="H908">IF(A908="","",IF(COUNTIF(TOther[Frequency],$H$1)=0,0,SUMPRODUCT(--(IFERROR(MOD(A908-TOther[Start Date],7),1)=0),--(TOther[Frequency]=$H$1),--(TOther[Start Date]&lt;=A908),--(TOther[End Date Calc]&gt;=A908),TOther[Amount])))</f>
        <v/>
      </c>
      <c r="I908" s="8" t="str" cm="1">
        <f t="array" ref="I908">IF(A908="","",IF(COUNTIF(TOther[Frequency],$I$1)=0,0,SUMPRODUCT(--(IFERROR(MOD(A908-TOther[Start Date],14),1)=0),--(TOther[Frequency]=$I$1),--(TOther[Start Date]&lt;=A908),--(TOther[End Date Calc]&gt;=A908),TOther[Amount])))</f>
        <v/>
      </c>
      <c r="J908" s="8" t="str">
        <f>IF(A908="","",IF(COUNTIF(TOther[Frequency],$J$1)=0,0,IF(OR(DAY(A908)=1,DAY(A908)=15),SUMIFS(TOther[Amount],TOther[Frequency],$J$1,TOther[Start Date],"&lt;="&amp;$A908,TOther[End Date Calc],"&gt;="&amp;A908),0)))</f>
        <v/>
      </c>
      <c r="K908" s="8" t="str">
        <f>IF(A908="","",IF(COUNTIF(TOther[Frequency],$K$1)=0,0,IF(A908=(A908-DAY(A908)+1+2*7-WEEKDAY(A908-DAY(A908)+8-4,1)),SUMIFS(TOther[Amount],TOther[Frequency],$K$1,TOther[Start Date],"&lt;="&amp;$A908,TOther[End Date Calc],"&gt;="&amp;A908),0)))</f>
        <v/>
      </c>
      <c r="L908" s="8" t="str">
        <f>IF(A908="","",IF(COUNTIF(TOther[Frequency],$L$1)=0,0,IF(A908=(A908-DAY(A908)+1+3*7-WEEKDAY(A908-DAY(A908)+8-4,1)),SUMIFS(TOther[Amount],TOther[Frequency],$L$1,TOther[Start Date],"&lt;="&amp;$A908,TOther[End Date Calc],"&gt;="&amp;A908),0)))</f>
        <v/>
      </c>
      <c r="M908" s="8" t="str">
        <f>IF(A908="","",IF(COUNTIF(TOther[Frequency],$M$1)=0,0,IF(A908=(A908-DAY(A908)+1+4*7-WEEKDAY(A908-DAY(A908)+8-4,1)),SUMIFS(TOther[Amount],TOther[Frequency],$M$1,TOther[Start Date],"&lt;="&amp;$A908,TOther[End Date Calc],"&gt;="&amp;A908),0)))</f>
        <v/>
      </c>
      <c r="N908" s="8" t="str" cm="1">
        <f t="array" ref="N908">IF(A908="","",IF(COUNTIF(TOther[Frequency],$N$1)=0,0,SUMPRODUCT(--(IFERROR(MOD(A908-TOther[Start Date],28),1)=0),--(TOther[Frequency]=$N$1),--(TOther[Start Date]&lt;=A908),--(TOther[End Date Calc]&gt;=A908),TOther[Amount])))</f>
        <v/>
      </c>
      <c r="O908" s="8" t="str" cm="1">
        <f t="array" ref="O908">IF(A908="","",IF(COUNTIF(TOther[Frequency],$O$1)=0,0,SUMPRODUCT(--(IFERROR(MOD(A908-TOther[Start Date],42),1)=0),--(TOther[Frequency]=$O$1),--(TOther[Start Date]&lt;=A908),--(TOther[End Date Calc]&gt;=A908),TOther[Amount])))</f>
        <v/>
      </c>
      <c r="P908" s="8" t="str" cm="1">
        <f t="array" ref="P908">IF(A908="","",IF(COUNTIF(TOther[Frequency],$P$1)=0,0,SUMPRODUCT(--(IFERROR(MOD(A908-TOther[Start Date],56),1)=0),--(TOther[Frequency]=$P$1),--(TOther[Start Date]&lt;=A908),--(TOther[End Date Calc]&gt;=A908),TOther[Amount])))</f>
        <v/>
      </c>
      <c r="Q908" s="8" t="str">
        <f>IF(A908="","",IF(COUNTIF(TOther[Frequency],$Q$1)=0,0,IF(B908="N",SUMIFS(TOther[Amount],TOther[Frequency],$Q$1,TOther[Start Date],"&lt;="&amp;$A908,TOther[End Date Calc],"&gt;="&amp;A908,TOther[Start Day],DAY(A908)),SUMIFS(TOther[Amount],TOther[Frequency],$Q$1,TOther[Start Date],"&lt;="&amp;$A908,TOther[End Date Calc],"&gt;="&amp;A908,TOther[Start Day],"&gt;="&amp;DAY(A908)))))</f>
        <v/>
      </c>
      <c r="R908" s="8" t="str" cm="1">
        <f t="array" ref="R908">IF(A908="","",IF(COUNTIF(TOther[Frequency],R$1)=0,0,SUMPRODUCT(--(TOther[Frequency]=R$1),--(TOther[Start Date]&lt;=A908),--(TOther[End Date Calc]&gt;=A908),IF(B908="N",--(TOther[Start Day]=DAY(A908)),--(TOther[Start Day]&gt;=DAY(A908))),--(IFERROR(MOD(TOther[Start Month]-MONTH(A908)+2,2),1)=0),TOther[Amount])))</f>
        <v/>
      </c>
      <c r="S908" s="8" t="str" cm="1">
        <f t="array" ref="S908">IF(A908="","",IF(COUNTIF(TOther[Frequency],S$1)=0,0,SUMPRODUCT(--(TOther[Frequency]=S$1),--(TOther[Start Date]&lt;=A908),--(TOther[End Date Calc]&gt;=A908),IF(B908="N",--(TOther[Start Day]=DAY(A908)),--(TOther[Start Day]&gt;=DAY(A908))),--(IFERROR(MOD(TOther[Start Month]-MONTH(A908)+3,3),1)=0),TOther[Amount])))</f>
        <v/>
      </c>
      <c r="T908" s="8" t="str" cm="1">
        <f t="array" ref="T908">IF($A908="","",IF(COUNTIF(TOther[Frequency],T$1)=0,0,SUMPRODUCT(--(TOther[Frequency]=T$1),--(TOther[Start Date]&lt;=$A908),--(TOther[End Date Calc]&gt;=$A908),IF($B908="N",--(TOther[Start Day]=DAY($A908)),--(TOther[Start Day]&gt;=DAY($A908))),--(IFERROR(MOD(TOther[Start Month]-MONTH($A908)+4,4),1)=0),TOther[Amount])))</f>
        <v/>
      </c>
      <c r="U908" s="8" t="str" cm="1">
        <f t="array" ref="U908">IF(A908="","",IF(COUNTIF(TOther[Frequency],$U$1)=0,0,SUMPRODUCT(--(TOther[Frequency]=$U$1),--(TOther[Start Date]&lt;=A908),--(TOther[End Date Calc]&gt;=A908),IF(B908="N",--(TOther[Start Day]=DAY(A908)),--(TOther[Start Day]&gt;=DAY(A908))),--(IFERROR(MOD(TOther[Start Month]-MONTH(A908)+6,6),1)=0),TOther[Amount])))</f>
        <v/>
      </c>
      <c r="V908" s="8" t="str" cm="1">
        <f t="array" ref="V908">IF(A908="","",IF(COUNTIF(TOther[Frequency],$V$1)=0,0,SUMPRODUCT(--(TOther[Frequency]=$V$1),--(TOther[Start Date]&lt;=A908),--(TOther[End Date Calc]&gt;=A908),IF(B908="N",--(TOther[Start Day]=DAY(A908)),--(TOther[Start Day]&gt;=DAY(A908))),--(IFERROR(MOD(TOther[Start Month]-MONTH(A908)+12,12),1)=0),TOther[Amount])))</f>
        <v/>
      </c>
      <c r="W908" s="8" t="str">
        <f>IF(A908="","",SUMIFS(TOther[Amount],TOther[Start Date],A908,TOther[Frequency],$W$1))</f>
        <v/>
      </c>
      <c r="X908" s="9" t="str">
        <f t="shared" si="70"/>
        <v/>
      </c>
      <c r="Y908" s="9" t="str">
        <f t="shared" si="74"/>
        <v/>
      </c>
      <c r="Z908" s="8" t="str" cm="1">
        <f t="array" ref="Z908">IF(A908="","",IF(COUNTIF('2) Income'!$D$13:$D$32,"Weekly")=0,0,SUMPRODUCT(--(IFERROR(MOD(A908-'2) Income'!$F$13:$F$32,7),1)=0),--('2) Income'!$D$13:$D$32="Weekly"),--('2) Income'!$F$13:$F$32&lt;=A908),'2) Income'!$E$13:$E$32)))</f>
        <v/>
      </c>
      <c r="AA908" s="8" t="str" cm="1">
        <f t="array" ref="AA908">IF(A908="","",IF(COUNTIF('2) Income'!$D$13:$D$32,"Every Other Week")=0,0,SUMPRODUCT(--(IFERROR(MOD(A908-'2) Income'!$F$13:$F$32,14),1)=0),--('2) Income'!$D$13:$D$32="Every Other Week"),--('2) Income'!$F$13:$F$32&lt;=A908),'2) Income'!$E$13:$E$32)))</f>
        <v/>
      </c>
      <c r="AB908" s="8" t="str">
        <f>IF(A908="","",IF(COUNTIF('2) Income'!$D$13:$D$32,"1st and 15th")=0,0,IF(OR(DAY(A908)=1,DAY(A908)=15),SUMIFS('2) Income'!$E$13:$E$32,'2) Income'!$D$13:$D$32,"1st and 15th",'2) Income'!$F$13:$F$32,"&lt;="&amp;$A908),0)))</f>
        <v/>
      </c>
      <c r="AC908" s="8" t="str">
        <f>IF(A908="","",IF(COUNTIF('2) Income'!$D$13:$D$32,"2nd Wednesday")=0,0,IF(A908=(A908-DAY(A908)+1+2*7-WEEKDAY(A908-DAY(A908)+8-4,1)),SUMIFS('2) Income'!$E$13:$E$32,'2) Income'!$D$13:$D$32,"2nd Wednesday",'2) Income'!$F$13:$F$32,"&lt;="&amp;$A908),0)))</f>
        <v/>
      </c>
      <c r="AD908" s="8" t="str">
        <f>IF(A908="","",IF(COUNTIF('2) Income'!$D$13:$D$32,"3rd Wednesday")=0,0,IF(A908=(A908-DAY(A908)+1+3*7-WEEKDAY(A908-DAY(A908)+8-4,1)),SUMIFS('2) Income'!$E$13:$E$32,'2) Income'!$D$13:$D$32,"3rd Wednesday",'2) Income'!$F$13:$F$32,"&lt;="&amp;$A908),0)))</f>
        <v/>
      </c>
      <c r="AE908" s="8" t="str">
        <f>IF(A908="","",IF(COUNTIF('2) Income'!$D$13:$D$32,"4th Wednesday")=0,0,IF(A908=(A908-DAY(A908)+1+4*7-WEEKDAY(A908-DAY(A908)+8-4,1)),SUMIFS('2) Income'!$E$13:$E$32,'2) Income'!$D$13:$D$32,"4th Wednesday",'2) Income'!$F$13:$F$32,"&lt;="&amp;$A908),0)))</f>
        <v/>
      </c>
      <c r="AF908" s="8" t="str" cm="1">
        <f t="array" ref="AF908">IF(A908="","",IF(COUNTIF('2) Income'!$D$13:$D$32,"Every 4 Weeks")=0,0,SUMPRODUCT(--(IFERROR(MOD(A908-'2) Income'!$F$13:$F$32,28),1)=0),--('2) Income'!$D$13:$D$32="Every 4 Weeks"),--('2) Income'!$F$13:$F$32&lt;=A908),'2) Income'!$E$13:$E$32)))</f>
        <v/>
      </c>
      <c r="AG908" s="8" t="str">
        <f>IF(A908="","",IF(COUNTIF('2) Income'!$D$13:$D$32,"Monthly")=0,0,IF(B908="N",SUMIFS('2) Income'!$E$13:$E$32,'2) Income'!$D$13:$D$32,"monthly",'2) Income'!$F$13:$F$32,"&lt;="&amp;$A908,'2) Income'!$I$13:$I$32,DAY(A908)),SUMIFS('2) Income'!$E$13:$E$32,'2) Income'!$D$13:$D$32,"monthly",'2) Income'!$F$13:$F$32,"&lt;="&amp;$A908,'2) Income'!$I$13:$I$32,"&gt;="&amp;DAY(A908)))))</f>
        <v/>
      </c>
      <c r="AH908" s="8" t="str" cm="1">
        <f t="array" ref="AH908">IF(A908="","",IF(COUNTIF('2) Income'!$D$13:$D$32,"Yearly")=0,0,SUMPRODUCT(--('2) Income'!$D$13:$D$32="Yearly"),--('2) Income'!$F$13:$F$32&lt;=A908),IF(B908="N",--('2) Income'!$I$13:$I$32=DAY(A908)),--('2) Income'!$I$13:$I$32&gt;=DAY(A908))),--(IFERROR(MOD('2) Income'!$H$13:$H$32-MONTH(A908)+12,12),1)=0),'2) Income'!$E$13:$E$32)))</f>
        <v/>
      </c>
      <c r="AI908" s="8" t="str">
        <f>IF(A908="","",IF(COUNTIF('2) Income'!$D$13:$D$32,"one-time")=0,0,SUMIFS('2) Income'!$E$13:$E$32,'2) Income'!$D$13:$D$32,"one-time",'2) Income'!$F$13:$F$32,"="&amp;$A908)))</f>
        <v/>
      </c>
      <c r="AJ908" s="9" t="str">
        <f t="shared" si="71"/>
        <v/>
      </c>
    </row>
    <row r="909" spans="1:36">
      <c r="A909" s="7" t="str">
        <f>IF(A908="","",IF(A908+1&lt;='1) Period'!$E$21,A908+1,""))</f>
        <v/>
      </c>
      <c r="B909" s="7" t="e">
        <f t="shared" si="72"/>
        <v>#VALUE!</v>
      </c>
      <c r="C909" t="e">
        <f t="shared" si="73"/>
        <v>#VALUE!</v>
      </c>
      <c r="D909" s="8" t="str">
        <f>IF(A909="","",IF(TEXT(A909,"dddd")='4) Happy Money'!$E$23,WAllowance,0))</f>
        <v/>
      </c>
      <c r="E909" s="8" t="str">
        <f>IF(A909="","",IF(B909="N",SUMIF(TMonthly[Day of the Month],DAY(A909),TMonthly[Amount]),SUMIF(TMonthly[Day of the Month],"&gt;="&amp;DAY(A909),TMonthly[Amount])))</f>
        <v/>
      </c>
      <c r="F909" s="8" t="str" cm="1">
        <f t="array" ref="F909">IF(A909="","",SUMPRODUCT(--(TYearly[Due Date]&lt;=A909),IF(B909="N",--(TYearly[Day]=DAY(A909)),--(TYearly[Day]&gt;=DAY(A909))),--(IFERROR(MOD(TYearly[Month]-MONTH(A909)+12,12),1)=0),TYearly[Amount]))</f>
        <v/>
      </c>
      <c r="G909" s="8" t="str">
        <f>IF(A909="","",SUMIF(TOneTime[Due Date],A909,TOneTime[Amount]))</f>
        <v/>
      </c>
      <c r="H909" s="8" t="str" cm="1">
        <f t="array" ref="H909">IF(A909="","",IF(COUNTIF(TOther[Frequency],$H$1)=0,0,SUMPRODUCT(--(IFERROR(MOD(A909-TOther[Start Date],7),1)=0),--(TOther[Frequency]=$H$1),--(TOther[Start Date]&lt;=A909),--(TOther[End Date Calc]&gt;=A909),TOther[Amount])))</f>
        <v/>
      </c>
      <c r="I909" s="8" t="str" cm="1">
        <f t="array" ref="I909">IF(A909="","",IF(COUNTIF(TOther[Frequency],$I$1)=0,0,SUMPRODUCT(--(IFERROR(MOD(A909-TOther[Start Date],14),1)=0),--(TOther[Frequency]=$I$1),--(TOther[Start Date]&lt;=A909),--(TOther[End Date Calc]&gt;=A909),TOther[Amount])))</f>
        <v/>
      </c>
      <c r="J909" s="8" t="str">
        <f>IF(A909="","",IF(COUNTIF(TOther[Frequency],$J$1)=0,0,IF(OR(DAY(A909)=1,DAY(A909)=15),SUMIFS(TOther[Amount],TOther[Frequency],$J$1,TOther[Start Date],"&lt;="&amp;$A909,TOther[End Date Calc],"&gt;="&amp;A909),0)))</f>
        <v/>
      </c>
      <c r="K909" s="8" t="str">
        <f>IF(A909="","",IF(COUNTIF(TOther[Frequency],$K$1)=0,0,IF(A909=(A909-DAY(A909)+1+2*7-WEEKDAY(A909-DAY(A909)+8-4,1)),SUMIFS(TOther[Amount],TOther[Frequency],$K$1,TOther[Start Date],"&lt;="&amp;$A909,TOther[End Date Calc],"&gt;="&amp;A909),0)))</f>
        <v/>
      </c>
      <c r="L909" s="8" t="str">
        <f>IF(A909="","",IF(COUNTIF(TOther[Frequency],$L$1)=0,0,IF(A909=(A909-DAY(A909)+1+3*7-WEEKDAY(A909-DAY(A909)+8-4,1)),SUMIFS(TOther[Amount],TOther[Frequency],$L$1,TOther[Start Date],"&lt;="&amp;$A909,TOther[End Date Calc],"&gt;="&amp;A909),0)))</f>
        <v/>
      </c>
      <c r="M909" s="8" t="str">
        <f>IF(A909="","",IF(COUNTIF(TOther[Frequency],$M$1)=0,0,IF(A909=(A909-DAY(A909)+1+4*7-WEEKDAY(A909-DAY(A909)+8-4,1)),SUMIFS(TOther[Amount],TOther[Frequency],$M$1,TOther[Start Date],"&lt;="&amp;$A909,TOther[End Date Calc],"&gt;="&amp;A909),0)))</f>
        <v/>
      </c>
      <c r="N909" s="8" t="str" cm="1">
        <f t="array" ref="N909">IF(A909="","",IF(COUNTIF(TOther[Frequency],$N$1)=0,0,SUMPRODUCT(--(IFERROR(MOD(A909-TOther[Start Date],28),1)=0),--(TOther[Frequency]=$N$1),--(TOther[Start Date]&lt;=A909),--(TOther[End Date Calc]&gt;=A909),TOther[Amount])))</f>
        <v/>
      </c>
      <c r="O909" s="8" t="str" cm="1">
        <f t="array" ref="O909">IF(A909="","",IF(COUNTIF(TOther[Frequency],$O$1)=0,0,SUMPRODUCT(--(IFERROR(MOD(A909-TOther[Start Date],42),1)=0),--(TOther[Frequency]=$O$1),--(TOther[Start Date]&lt;=A909),--(TOther[End Date Calc]&gt;=A909),TOther[Amount])))</f>
        <v/>
      </c>
      <c r="P909" s="8" t="str" cm="1">
        <f t="array" ref="P909">IF(A909="","",IF(COUNTIF(TOther[Frequency],$P$1)=0,0,SUMPRODUCT(--(IFERROR(MOD(A909-TOther[Start Date],56),1)=0),--(TOther[Frequency]=$P$1),--(TOther[Start Date]&lt;=A909),--(TOther[End Date Calc]&gt;=A909),TOther[Amount])))</f>
        <v/>
      </c>
      <c r="Q909" s="8" t="str">
        <f>IF(A909="","",IF(COUNTIF(TOther[Frequency],$Q$1)=0,0,IF(B909="N",SUMIFS(TOther[Amount],TOther[Frequency],$Q$1,TOther[Start Date],"&lt;="&amp;$A909,TOther[End Date Calc],"&gt;="&amp;A909,TOther[Start Day],DAY(A909)),SUMIFS(TOther[Amount],TOther[Frequency],$Q$1,TOther[Start Date],"&lt;="&amp;$A909,TOther[End Date Calc],"&gt;="&amp;A909,TOther[Start Day],"&gt;="&amp;DAY(A909)))))</f>
        <v/>
      </c>
      <c r="R909" s="8" t="str" cm="1">
        <f t="array" ref="R909">IF(A909="","",IF(COUNTIF(TOther[Frequency],R$1)=0,0,SUMPRODUCT(--(TOther[Frequency]=R$1),--(TOther[Start Date]&lt;=A909),--(TOther[End Date Calc]&gt;=A909),IF(B909="N",--(TOther[Start Day]=DAY(A909)),--(TOther[Start Day]&gt;=DAY(A909))),--(IFERROR(MOD(TOther[Start Month]-MONTH(A909)+2,2),1)=0),TOther[Amount])))</f>
        <v/>
      </c>
      <c r="S909" s="8" t="str" cm="1">
        <f t="array" ref="S909">IF(A909="","",IF(COUNTIF(TOther[Frequency],S$1)=0,0,SUMPRODUCT(--(TOther[Frequency]=S$1),--(TOther[Start Date]&lt;=A909),--(TOther[End Date Calc]&gt;=A909),IF(B909="N",--(TOther[Start Day]=DAY(A909)),--(TOther[Start Day]&gt;=DAY(A909))),--(IFERROR(MOD(TOther[Start Month]-MONTH(A909)+3,3),1)=0),TOther[Amount])))</f>
        <v/>
      </c>
      <c r="T909" s="8" t="str" cm="1">
        <f t="array" ref="T909">IF($A909="","",IF(COUNTIF(TOther[Frequency],T$1)=0,0,SUMPRODUCT(--(TOther[Frequency]=T$1),--(TOther[Start Date]&lt;=$A909),--(TOther[End Date Calc]&gt;=$A909),IF($B909="N",--(TOther[Start Day]=DAY($A909)),--(TOther[Start Day]&gt;=DAY($A909))),--(IFERROR(MOD(TOther[Start Month]-MONTH($A909)+4,4),1)=0),TOther[Amount])))</f>
        <v/>
      </c>
      <c r="U909" s="8" t="str" cm="1">
        <f t="array" ref="U909">IF(A909="","",IF(COUNTIF(TOther[Frequency],$U$1)=0,0,SUMPRODUCT(--(TOther[Frequency]=$U$1),--(TOther[Start Date]&lt;=A909),--(TOther[End Date Calc]&gt;=A909),IF(B909="N",--(TOther[Start Day]=DAY(A909)),--(TOther[Start Day]&gt;=DAY(A909))),--(IFERROR(MOD(TOther[Start Month]-MONTH(A909)+6,6),1)=0),TOther[Amount])))</f>
        <v/>
      </c>
      <c r="V909" s="8" t="str" cm="1">
        <f t="array" ref="V909">IF(A909="","",IF(COUNTIF(TOther[Frequency],$V$1)=0,0,SUMPRODUCT(--(TOther[Frequency]=$V$1),--(TOther[Start Date]&lt;=A909),--(TOther[End Date Calc]&gt;=A909),IF(B909="N",--(TOther[Start Day]=DAY(A909)),--(TOther[Start Day]&gt;=DAY(A909))),--(IFERROR(MOD(TOther[Start Month]-MONTH(A909)+12,12),1)=0),TOther[Amount])))</f>
        <v/>
      </c>
      <c r="W909" s="8" t="str">
        <f>IF(A909="","",SUMIFS(TOther[Amount],TOther[Start Date],A909,TOther[Frequency],$W$1))</f>
        <v/>
      </c>
      <c r="X909" s="9" t="str">
        <f t="shared" si="70"/>
        <v/>
      </c>
      <c r="Y909" s="9" t="str">
        <f t="shared" si="74"/>
        <v/>
      </c>
      <c r="Z909" s="8" t="str" cm="1">
        <f t="array" ref="Z909">IF(A909="","",IF(COUNTIF('2) Income'!$D$13:$D$32,"Weekly")=0,0,SUMPRODUCT(--(IFERROR(MOD(A909-'2) Income'!$F$13:$F$32,7),1)=0),--('2) Income'!$D$13:$D$32="Weekly"),--('2) Income'!$F$13:$F$32&lt;=A909),'2) Income'!$E$13:$E$32)))</f>
        <v/>
      </c>
      <c r="AA909" s="8" t="str" cm="1">
        <f t="array" ref="AA909">IF(A909="","",IF(COUNTIF('2) Income'!$D$13:$D$32,"Every Other Week")=0,0,SUMPRODUCT(--(IFERROR(MOD(A909-'2) Income'!$F$13:$F$32,14),1)=0),--('2) Income'!$D$13:$D$32="Every Other Week"),--('2) Income'!$F$13:$F$32&lt;=A909),'2) Income'!$E$13:$E$32)))</f>
        <v/>
      </c>
      <c r="AB909" s="8" t="str">
        <f>IF(A909="","",IF(COUNTIF('2) Income'!$D$13:$D$32,"1st and 15th")=0,0,IF(OR(DAY(A909)=1,DAY(A909)=15),SUMIFS('2) Income'!$E$13:$E$32,'2) Income'!$D$13:$D$32,"1st and 15th",'2) Income'!$F$13:$F$32,"&lt;="&amp;$A909),0)))</f>
        <v/>
      </c>
      <c r="AC909" s="8" t="str">
        <f>IF(A909="","",IF(COUNTIF('2) Income'!$D$13:$D$32,"2nd Wednesday")=0,0,IF(A909=(A909-DAY(A909)+1+2*7-WEEKDAY(A909-DAY(A909)+8-4,1)),SUMIFS('2) Income'!$E$13:$E$32,'2) Income'!$D$13:$D$32,"2nd Wednesday",'2) Income'!$F$13:$F$32,"&lt;="&amp;$A909),0)))</f>
        <v/>
      </c>
      <c r="AD909" s="8" t="str">
        <f>IF(A909="","",IF(COUNTIF('2) Income'!$D$13:$D$32,"3rd Wednesday")=0,0,IF(A909=(A909-DAY(A909)+1+3*7-WEEKDAY(A909-DAY(A909)+8-4,1)),SUMIFS('2) Income'!$E$13:$E$32,'2) Income'!$D$13:$D$32,"3rd Wednesday",'2) Income'!$F$13:$F$32,"&lt;="&amp;$A909),0)))</f>
        <v/>
      </c>
      <c r="AE909" s="8" t="str">
        <f>IF(A909="","",IF(COUNTIF('2) Income'!$D$13:$D$32,"4th Wednesday")=0,0,IF(A909=(A909-DAY(A909)+1+4*7-WEEKDAY(A909-DAY(A909)+8-4,1)),SUMIFS('2) Income'!$E$13:$E$32,'2) Income'!$D$13:$D$32,"4th Wednesday",'2) Income'!$F$13:$F$32,"&lt;="&amp;$A909),0)))</f>
        <v/>
      </c>
      <c r="AF909" s="8" t="str" cm="1">
        <f t="array" ref="AF909">IF(A909="","",IF(COUNTIF('2) Income'!$D$13:$D$32,"Every 4 Weeks")=0,0,SUMPRODUCT(--(IFERROR(MOD(A909-'2) Income'!$F$13:$F$32,28),1)=0),--('2) Income'!$D$13:$D$32="Every 4 Weeks"),--('2) Income'!$F$13:$F$32&lt;=A909),'2) Income'!$E$13:$E$32)))</f>
        <v/>
      </c>
      <c r="AG909" s="8" t="str">
        <f>IF(A909="","",IF(COUNTIF('2) Income'!$D$13:$D$32,"Monthly")=0,0,IF(B909="N",SUMIFS('2) Income'!$E$13:$E$32,'2) Income'!$D$13:$D$32,"monthly",'2) Income'!$F$13:$F$32,"&lt;="&amp;$A909,'2) Income'!$I$13:$I$32,DAY(A909)),SUMIFS('2) Income'!$E$13:$E$32,'2) Income'!$D$13:$D$32,"monthly",'2) Income'!$F$13:$F$32,"&lt;="&amp;$A909,'2) Income'!$I$13:$I$32,"&gt;="&amp;DAY(A909)))))</f>
        <v/>
      </c>
      <c r="AH909" s="8" t="str" cm="1">
        <f t="array" ref="AH909">IF(A909="","",IF(COUNTIF('2) Income'!$D$13:$D$32,"Yearly")=0,0,SUMPRODUCT(--('2) Income'!$D$13:$D$32="Yearly"),--('2) Income'!$F$13:$F$32&lt;=A909),IF(B909="N",--('2) Income'!$I$13:$I$32=DAY(A909)),--('2) Income'!$I$13:$I$32&gt;=DAY(A909))),--(IFERROR(MOD('2) Income'!$H$13:$H$32-MONTH(A909)+12,12),1)=0),'2) Income'!$E$13:$E$32)))</f>
        <v/>
      </c>
      <c r="AI909" s="8" t="str">
        <f>IF(A909="","",IF(COUNTIF('2) Income'!$D$13:$D$32,"one-time")=0,0,SUMIFS('2) Income'!$E$13:$E$32,'2) Income'!$D$13:$D$32,"one-time",'2) Income'!$F$13:$F$32,"="&amp;$A909)))</f>
        <v/>
      </c>
      <c r="AJ909" s="9" t="str">
        <f t="shared" si="71"/>
        <v/>
      </c>
    </row>
    <row r="910" spans="1:36">
      <c r="A910" s="7" t="str">
        <f>IF(A909="","",IF(A909+1&lt;='1) Period'!$E$21,A909+1,""))</f>
        <v/>
      </c>
      <c r="B910" s="7" t="e">
        <f t="shared" si="72"/>
        <v>#VALUE!</v>
      </c>
      <c r="C910" t="e">
        <f t="shared" si="73"/>
        <v>#VALUE!</v>
      </c>
      <c r="D910" s="8" t="str">
        <f>IF(A910="","",IF(TEXT(A910,"dddd")='4) Happy Money'!$E$23,WAllowance,0))</f>
        <v/>
      </c>
      <c r="E910" s="8" t="str">
        <f>IF(A910="","",IF(B910="N",SUMIF(TMonthly[Day of the Month],DAY(A910),TMonthly[Amount]),SUMIF(TMonthly[Day of the Month],"&gt;="&amp;DAY(A910),TMonthly[Amount])))</f>
        <v/>
      </c>
      <c r="F910" s="8" t="str" cm="1">
        <f t="array" ref="F910">IF(A910="","",SUMPRODUCT(--(TYearly[Due Date]&lt;=A910),IF(B910="N",--(TYearly[Day]=DAY(A910)),--(TYearly[Day]&gt;=DAY(A910))),--(IFERROR(MOD(TYearly[Month]-MONTH(A910)+12,12),1)=0),TYearly[Amount]))</f>
        <v/>
      </c>
      <c r="G910" s="8" t="str">
        <f>IF(A910="","",SUMIF(TOneTime[Due Date],A910,TOneTime[Amount]))</f>
        <v/>
      </c>
      <c r="H910" s="8" t="str" cm="1">
        <f t="array" ref="H910">IF(A910="","",IF(COUNTIF(TOther[Frequency],$H$1)=0,0,SUMPRODUCT(--(IFERROR(MOD(A910-TOther[Start Date],7),1)=0),--(TOther[Frequency]=$H$1),--(TOther[Start Date]&lt;=A910),--(TOther[End Date Calc]&gt;=A910),TOther[Amount])))</f>
        <v/>
      </c>
      <c r="I910" s="8" t="str" cm="1">
        <f t="array" ref="I910">IF(A910="","",IF(COUNTIF(TOther[Frequency],$I$1)=0,0,SUMPRODUCT(--(IFERROR(MOD(A910-TOther[Start Date],14),1)=0),--(TOther[Frequency]=$I$1),--(TOther[Start Date]&lt;=A910),--(TOther[End Date Calc]&gt;=A910),TOther[Amount])))</f>
        <v/>
      </c>
      <c r="J910" s="8" t="str">
        <f>IF(A910="","",IF(COUNTIF(TOther[Frequency],$J$1)=0,0,IF(OR(DAY(A910)=1,DAY(A910)=15),SUMIFS(TOther[Amount],TOther[Frequency],$J$1,TOther[Start Date],"&lt;="&amp;$A910,TOther[End Date Calc],"&gt;="&amp;A910),0)))</f>
        <v/>
      </c>
      <c r="K910" s="8" t="str">
        <f>IF(A910="","",IF(COUNTIF(TOther[Frequency],$K$1)=0,0,IF(A910=(A910-DAY(A910)+1+2*7-WEEKDAY(A910-DAY(A910)+8-4,1)),SUMIFS(TOther[Amount],TOther[Frequency],$K$1,TOther[Start Date],"&lt;="&amp;$A910,TOther[End Date Calc],"&gt;="&amp;A910),0)))</f>
        <v/>
      </c>
      <c r="L910" s="8" t="str">
        <f>IF(A910="","",IF(COUNTIF(TOther[Frequency],$L$1)=0,0,IF(A910=(A910-DAY(A910)+1+3*7-WEEKDAY(A910-DAY(A910)+8-4,1)),SUMIFS(TOther[Amount],TOther[Frequency],$L$1,TOther[Start Date],"&lt;="&amp;$A910,TOther[End Date Calc],"&gt;="&amp;A910),0)))</f>
        <v/>
      </c>
      <c r="M910" s="8" t="str">
        <f>IF(A910="","",IF(COUNTIF(TOther[Frequency],$M$1)=0,0,IF(A910=(A910-DAY(A910)+1+4*7-WEEKDAY(A910-DAY(A910)+8-4,1)),SUMIFS(TOther[Amount],TOther[Frequency],$M$1,TOther[Start Date],"&lt;="&amp;$A910,TOther[End Date Calc],"&gt;="&amp;A910),0)))</f>
        <v/>
      </c>
      <c r="N910" s="8" t="str" cm="1">
        <f t="array" ref="N910">IF(A910="","",IF(COUNTIF(TOther[Frequency],$N$1)=0,0,SUMPRODUCT(--(IFERROR(MOD(A910-TOther[Start Date],28),1)=0),--(TOther[Frequency]=$N$1),--(TOther[Start Date]&lt;=A910),--(TOther[End Date Calc]&gt;=A910),TOther[Amount])))</f>
        <v/>
      </c>
      <c r="O910" s="8" t="str" cm="1">
        <f t="array" ref="O910">IF(A910="","",IF(COUNTIF(TOther[Frequency],$O$1)=0,0,SUMPRODUCT(--(IFERROR(MOD(A910-TOther[Start Date],42),1)=0),--(TOther[Frequency]=$O$1),--(TOther[Start Date]&lt;=A910),--(TOther[End Date Calc]&gt;=A910),TOther[Amount])))</f>
        <v/>
      </c>
      <c r="P910" s="8" t="str" cm="1">
        <f t="array" ref="P910">IF(A910="","",IF(COUNTIF(TOther[Frequency],$P$1)=0,0,SUMPRODUCT(--(IFERROR(MOD(A910-TOther[Start Date],56),1)=0),--(TOther[Frequency]=$P$1),--(TOther[Start Date]&lt;=A910),--(TOther[End Date Calc]&gt;=A910),TOther[Amount])))</f>
        <v/>
      </c>
      <c r="Q910" s="8" t="str">
        <f>IF(A910="","",IF(COUNTIF(TOther[Frequency],$Q$1)=0,0,IF(B910="N",SUMIFS(TOther[Amount],TOther[Frequency],$Q$1,TOther[Start Date],"&lt;="&amp;$A910,TOther[End Date Calc],"&gt;="&amp;A910,TOther[Start Day],DAY(A910)),SUMIFS(TOther[Amount],TOther[Frequency],$Q$1,TOther[Start Date],"&lt;="&amp;$A910,TOther[End Date Calc],"&gt;="&amp;A910,TOther[Start Day],"&gt;="&amp;DAY(A910)))))</f>
        <v/>
      </c>
      <c r="R910" s="8" t="str" cm="1">
        <f t="array" ref="R910">IF(A910="","",IF(COUNTIF(TOther[Frequency],R$1)=0,0,SUMPRODUCT(--(TOther[Frequency]=R$1),--(TOther[Start Date]&lt;=A910),--(TOther[End Date Calc]&gt;=A910),IF(B910="N",--(TOther[Start Day]=DAY(A910)),--(TOther[Start Day]&gt;=DAY(A910))),--(IFERROR(MOD(TOther[Start Month]-MONTH(A910)+2,2),1)=0),TOther[Amount])))</f>
        <v/>
      </c>
      <c r="S910" s="8" t="str" cm="1">
        <f t="array" ref="S910">IF(A910="","",IF(COUNTIF(TOther[Frequency],S$1)=0,0,SUMPRODUCT(--(TOther[Frequency]=S$1),--(TOther[Start Date]&lt;=A910),--(TOther[End Date Calc]&gt;=A910),IF(B910="N",--(TOther[Start Day]=DAY(A910)),--(TOther[Start Day]&gt;=DAY(A910))),--(IFERROR(MOD(TOther[Start Month]-MONTH(A910)+3,3),1)=0),TOther[Amount])))</f>
        <v/>
      </c>
      <c r="T910" s="8" t="str" cm="1">
        <f t="array" ref="T910">IF($A910="","",IF(COUNTIF(TOther[Frequency],T$1)=0,0,SUMPRODUCT(--(TOther[Frequency]=T$1),--(TOther[Start Date]&lt;=$A910),--(TOther[End Date Calc]&gt;=$A910),IF($B910="N",--(TOther[Start Day]=DAY($A910)),--(TOther[Start Day]&gt;=DAY($A910))),--(IFERROR(MOD(TOther[Start Month]-MONTH($A910)+4,4),1)=0),TOther[Amount])))</f>
        <v/>
      </c>
      <c r="U910" s="8" t="str" cm="1">
        <f t="array" ref="U910">IF(A910="","",IF(COUNTIF(TOther[Frequency],$U$1)=0,0,SUMPRODUCT(--(TOther[Frequency]=$U$1),--(TOther[Start Date]&lt;=A910),--(TOther[End Date Calc]&gt;=A910),IF(B910="N",--(TOther[Start Day]=DAY(A910)),--(TOther[Start Day]&gt;=DAY(A910))),--(IFERROR(MOD(TOther[Start Month]-MONTH(A910)+6,6),1)=0),TOther[Amount])))</f>
        <v/>
      </c>
      <c r="V910" s="8" t="str" cm="1">
        <f t="array" ref="V910">IF(A910="","",IF(COUNTIF(TOther[Frequency],$V$1)=0,0,SUMPRODUCT(--(TOther[Frequency]=$V$1),--(TOther[Start Date]&lt;=A910),--(TOther[End Date Calc]&gt;=A910),IF(B910="N",--(TOther[Start Day]=DAY(A910)),--(TOther[Start Day]&gt;=DAY(A910))),--(IFERROR(MOD(TOther[Start Month]-MONTH(A910)+12,12),1)=0),TOther[Amount])))</f>
        <v/>
      </c>
      <c r="W910" s="8" t="str">
        <f>IF(A910="","",SUMIFS(TOther[Amount],TOther[Start Date],A910,TOther[Frequency],$W$1))</f>
        <v/>
      </c>
      <c r="X910" s="9" t="str">
        <f t="shared" si="70"/>
        <v/>
      </c>
      <c r="Y910" s="9" t="str">
        <f t="shared" si="74"/>
        <v/>
      </c>
      <c r="Z910" s="8" t="str" cm="1">
        <f t="array" ref="Z910">IF(A910="","",IF(COUNTIF('2) Income'!$D$13:$D$32,"Weekly")=0,0,SUMPRODUCT(--(IFERROR(MOD(A910-'2) Income'!$F$13:$F$32,7),1)=0),--('2) Income'!$D$13:$D$32="Weekly"),--('2) Income'!$F$13:$F$32&lt;=A910),'2) Income'!$E$13:$E$32)))</f>
        <v/>
      </c>
      <c r="AA910" s="8" t="str" cm="1">
        <f t="array" ref="AA910">IF(A910="","",IF(COUNTIF('2) Income'!$D$13:$D$32,"Every Other Week")=0,0,SUMPRODUCT(--(IFERROR(MOD(A910-'2) Income'!$F$13:$F$32,14),1)=0),--('2) Income'!$D$13:$D$32="Every Other Week"),--('2) Income'!$F$13:$F$32&lt;=A910),'2) Income'!$E$13:$E$32)))</f>
        <v/>
      </c>
      <c r="AB910" s="8" t="str">
        <f>IF(A910="","",IF(COUNTIF('2) Income'!$D$13:$D$32,"1st and 15th")=0,0,IF(OR(DAY(A910)=1,DAY(A910)=15),SUMIFS('2) Income'!$E$13:$E$32,'2) Income'!$D$13:$D$32,"1st and 15th",'2) Income'!$F$13:$F$32,"&lt;="&amp;$A910),0)))</f>
        <v/>
      </c>
      <c r="AC910" s="8" t="str">
        <f>IF(A910="","",IF(COUNTIF('2) Income'!$D$13:$D$32,"2nd Wednesday")=0,0,IF(A910=(A910-DAY(A910)+1+2*7-WEEKDAY(A910-DAY(A910)+8-4,1)),SUMIFS('2) Income'!$E$13:$E$32,'2) Income'!$D$13:$D$32,"2nd Wednesday",'2) Income'!$F$13:$F$32,"&lt;="&amp;$A910),0)))</f>
        <v/>
      </c>
      <c r="AD910" s="8" t="str">
        <f>IF(A910="","",IF(COUNTIF('2) Income'!$D$13:$D$32,"3rd Wednesday")=0,0,IF(A910=(A910-DAY(A910)+1+3*7-WEEKDAY(A910-DAY(A910)+8-4,1)),SUMIFS('2) Income'!$E$13:$E$32,'2) Income'!$D$13:$D$32,"3rd Wednesday",'2) Income'!$F$13:$F$32,"&lt;="&amp;$A910),0)))</f>
        <v/>
      </c>
      <c r="AE910" s="8" t="str">
        <f>IF(A910="","",IF(COUNTIF('2) Income'!$D$13:$D$32,"4th Wednesday")=0,0,IF(A910=(A910-DAY(A910)+1+4*7-WEEKDAY(A910-DAY(A910)+8-4,1)),SUMIFS('2) Income'!$E$13:$E$32,'2) Income'!$D$13:$D$32,"4th Wednesday",'2) Income'!$F$13:$F$32,"&lt;="&amp;$A910),0)))</f>
        <v/>
      </c>
      <c r="AF910" s="8" t="str" cm="1">
        <f t="array" ref="AF910">IF(A910="","",IF(COUNTIF('2) Income'!$D$13:$D$32,"Every 4 Weeks")=0,0,SUMPRODUCT(--(IFERROR(MOD(A910-'2) Income'!$F$13:$F$32,28),1)=0),--('2) Income'!$D$13:$D$32="Every 4 Weeks"),--('2) Income'!$F$13:$F$32&lt;=A910),'2) Income'!$E$13:$E$32)))</f>
        <v/>
      </c>
      <c r="AG910" s="8" t="str">
        <f>IF(A910="","",IF(COUNTIF('2) Income'!$D$13:$D$32,"Monthly")=0,0,IF(B910="N",SUMIFS('2) Income'!$E$13:$E$32,'2) Income'!$D$13:$D$32,"monthly",'2) Income'!$F$13:$F$32,"&lt;="&amp;$A910,'2) Income'!$I$13:$I$32,DAY(A910)),SUMIFS('2) Income'!$E$13:$E$32,'2) Income'!$D$13:$D$32,"monthly",'2) Income'!$F$13:$F$32,"&lt;="&amp;$A910,'2) Income'!$I$13:$I$32,"&gt;="&amp;DAY(A910)))))</f>
        <v/>
      </c>
      <c r="AH910" s="8" t="str" cm="1">
        <f t="array" ref="AH910">IF(A910="","",IF(COUNTIF('2) Income'!$D$13:$D$32,"Yearly")=0,0,SUMPRODUCT(--('2) Income'!$D$13:$D$32="Yearly"),--('2) Income'!$F$13:$F$32&lt;=A910),IF(B910="N",--('2) Income'!$I$13:$I$32=DAY(A910)),--('2) Income'!$I$13:$I$32&gt;=DAY(A910))),--(IFERROR(MOD('2) Income'!$H$13:$H$32-MONTH(A910)+12,12),1)=0),'2) Income'!$E$13:$E$32)))</f>
        <v/>
      </c>
      <c r="AI910" s="8" t="str">
        <f>IF(A910="","",IF(COUNTIF('2) Income'!$D$13:$D$32,"one-time")=0,0,SUMIFS('2) Income'!$E$13:$E$32,'2) Income'!$D$13:$D$32,"one-time",'2) Income'!$F$13:$F$32,"="&amp;$A910)))</f>
        <v/>
      </c>
      <c r="AJ910" s="9" t="str">
        <f t="shared" si="71"/>
        <v/>
      </c>
    </row>
    <row r="911" spans="1:36">
      <c r="A911" s="7" t="str">
        <f>IF(A910="","",IF(A910+1&lt;='1) Period'!$E$21,A910+1,""))</f>
        <v/>
      </c>
      <c r="B911" s="7" t="e">
        <f t="shared" si="72"/>
        <v>#VALUE!</v>
      </c>
      <c r="C911" t="e">
        <f t="shared" si="73"/>
        <v>#VALUE!</v>
      </c>
      <c r="D911" s="8" t="str">
        <f>IF(A911="","",IF(TEXT(A911,"dddd")='4) Happy Money'!$E$23,WAllowance,0))</f>
        <v/>
      </c>
      <c r="E911" s="8" t="str">
        <f>IF(A911="","",IF(B911="N",SUMIF(TMonthly[Day of the Month],DAY(A911),TMonthly[Amount]),SUMIF(TMonthly[Day of the Month],"&gt;="&amp;DAY(A911),TMonthly[Amount])))</f>
        <v/>
      </c>
      <c r="F911" s="8" t="str" cm="1">
        <f t="array" ref="F911">IF(A911="","",SUMPRODUCT(--(TYearly[Due Date]&lt;=A911),IF(B911="N",--(TYearly[Day]=DAY(A911)),--(TYearly[Day]&gt;=DAY(A911))),--(IFERROR(MOD(TYearly[Month]-MONTH(A911)+12,12),1)=0),TYearly[Amount]))</f>
        <v/>
      </c>
      <c r="G911" s="8" t="str">
        <f>IF(A911="","",SUMIF(TOneTime[Due Date],A911,TOneTime[Amount]))</f>
        <v/>
      </c>
      <c r="H911" s="8" t="str" cm="1">
        <f t="array" ref="H911">IF(A911="","",IF(COUNTIF(TOther[Frequency],$H$1)=0,0,SUMPRODUCT(--(IFERROR(MOD(A911-TOther[Start Date],7),1)=0),--(TOther[Frequency]=$H$1),--(TOther[Start Date]&lt;=A911),--(TOther[End Date Calc]&gt;=A911),TOther[Amount])))</f>
        <v/>
      </c>
      <c r="I911" s="8" t="str" cm="1">
        <f t="array" ref="I911">IF(A911="","",IF(COUNTIF(TOther[Frequency],$I$1)=0,0,SUMPRODUCT(--(IFERROR(MOD(A911-TOther[Start Date],14),1)=0),--(TOther[Frequency]=$I$1),--(TOther[Start Date]&lt;=A911),--(TOther[End Date Calc]&gt;=A911),TOther[Amount])))</f>
        <v/>
      </c>
      <c r="J911" s="8" t="str">
        <f>IF(A911="","",IF(COUNTIF(TOther[Frequency],$J$1)=0,0,IF(OR(DAY(A911)=1,DAY(A911)=15),SUMIFS(TOther[Amount],TOther[Frequency],$J$1,TOther[Start Date],"&lt;="&amp;$A911,TOther[End Date Calc],"&gt;="&amp;A911),0)))</f>
        <v/>
      </c>
      <c r="K911" s="8" t="str">
        <f>IF(A911="","",IF(COUNTIF(TOther[Frequency],$K$1)=0,0,IF(A911=(A911-DAY(A911)+1+2*7-WEEKDAY(A911-DAY(A911)+8-4,1)),SUMIFS(TOther[Amount],TOther[Frequency],$K$1,TOther[Start Date],"&lt;="&amp;$A911,TOther[End Date Calc],"&gt;="&amp;A911),0)))</f>
        <v/>
      </c>
      <c r="L911" s="8" t="str">
        <f>IF(A911="","",IF(COUNTIF(TOther[Frequency],$L$1)=0,0,IF(A911=(A911-DAY(A911)+1+3*7-WEEKDAY(A911-DAY(A911)+8-4,1)),SUMIFS(TOther[Amount],TOther[Frequency],$L$1,TOther[Start Date],"&lt;="&amp;$A911,TOther[End Date Calc],"&gt;="&amp;A911),0)))</f>
        <v/>
      </c>
      <c r="M911" s="8" t="str">
        <f>IF(A911="","",IF(COUNTIF(TOther[Frequency],$M$1)=0,0,IF(A911=(A911-DAY(A911)+1+4*7-WEEKDAY(A911-DAY(A911)+8-4,1)),SUMIFS(TOther[Amount],TOther[Frequency],$M$1,TOther[Start Date],"&lt;="&amp;$A911,TOther[End Date Calc],"&gt;="&amp;A911),0)))</f>
        <v/>
      </c>
      <c r="N911" s="8" t="str" cm="1">
        <f t="array" ref="N911">IF(A911="","",IF(COUNTIF(TOther[Frequency],$N$1)=0,0,SUMPRODUCT(--(IFERROR(MOD(A911-TOther[Start Date],28),1)=0),--(TOther[Frequency]=$N$1),--(TOther[Start Date]&lt;=A911),--(TOther[End Date Calc]&gt;=A911),TOther[Amount])))</f>
        <v/>
      </c>
      <c r="O911" s="8" t="str" cm="1">
        <f t="array" ref="O911">IF(A911="","",IF(COUNTIF(TOther[Frequency],$O$1)=0,0,SUMPRODUCT(--(IFERROR(MOD(A911-TOther[Start Date],42),1)=0),--(TOther[Frequency]=$O$1),--(TOther[Start Date]&lt;=A911),--(TOther[End Date Calc]&gt;=A911),TOther[Amount])))</f>
        <v/>
      </c>
      <c r="P911" s="8" t="str" cm="1">
        <f t="array" ref="P911">IF(A911="","",IF(COUNTIF(TOther[Frequency],$P$1)=0,0,SUMPRODUCT(--(IFERROR(MOD(A911-TOther[Start Date],56),1)=0),--(TOther[Frequency]=$P$1),--(TOther[Start Date]&lt;=A911),--(TOther[End Date Calc]&gt;=A911),TOther[Amount])))</f>
        <v/>
      </c>
      <c r="Q911" s="8" t="str">
        <f>IF(A911="","",IF(COUNTIF(TOther[Frequency],$Q$1)=0,0,IF(B911="N",SUMIFS(TOther[Amount],TOther[Frequency],$Q$1,TOther[Start Date],"&lt;="&amp;$A911,TOther[End Date Calc],"&gt;="&amp;A911,TOther[Start Day],DAY(A911)),SUMIFS(TOther[Amount],TOther[Frequency],$Q$1,TOther[Start Date],"&lt;="&amp;$A911,TOther[End Date Calc],"&gt;="&amp;A911,TOther[Start Day],"&gt;="&amp;DAY(A911)))))</f>
        <v/>
      </c>
      <c r="R911" s="8" t="str" cm="1">
        <f t="array" ref="R911">IF(A911="","",IF(COUNTIF(TOther[Frequency],R$1)=0,0,SUMPRODUCT(--(TOther[Frequency]=R$1),--(TOther[Start Date]&lt;=A911),--(TOther[End Date Calc]&gt;=A911),IF(B911="N",--(TOther[Start Day]=DAY(A911)),--(TOther[Start Day]&gt;=DAY(A911))),--(IFERROR(MOD(TOther[Start Month]-MONTH(A911)+2,2),1)=0),TOther[Amount])))</f>
        <v/>
      </c>
      <c r="S911" s="8" t="str" cm="1">
        <f t="array" ref="S911">IF(A911="","",IF(COUNTIF(TOther[Frequency],S$1)=0,0,SUMPRODUCT(--(TOther[Frequency]=S$1),--(TOther[Start Date]&lt;=A911),--(TOther[End Date Calc]&gt;=A911),IF(B911="N",--(TOther[Start Day]=DAY(A911)),--(TOther[Start Day]&gt;=DAY(A911))),--(IFERROR(MOD(TOther[Start Month]-MONTH(A911)+3,3),1)=0),TOther[Amount])))</f>
        <v/>
      </c>
      <c r="T911" s="8" t="str" cm="1">
        <f t="array" ref="T911">IF($A911="","",IF(COUNTIF(TOther[Frequency],T$1)=0,0,SUMPRODUCT(--(TOther[Frequency]=T$1),--(TOther[Start Date]&lt;=$A911),--(TOther[End Date Calc]&gt;=$A911),IF($B911="N",--(TOther[Start Day]=DAY($A911)),--(TOther[Start Day]&gt;=DAY($A911))),--(IFERROR(MOD(TOther[Start Month]-MONTH($A911)+4,4),1)=0),TOther[Amount])))</f>
        <v/>
      </c>
      <c r="U911" s="8" t="str" cm="1">
        <f t="array" ref="U911">IF(A911="","",IF(COUNTIF(TOther[Frequency],$U$1)=0,0,SUMPRODUCT(--(TOther[Frequency]=$U$1),--(TOther[Start Date]&lt;=A911),--(TOther[End Date Calc]&gt;=A911),IF(B911="N",--(TOther[Start Day]=DAY(A911)),--(TOther[Start Day]&gt;=DAY(A911))),--(IFERROR(MOD(TOther[Start Month]-MONTH(A911)+6,6),1)=0),TOther[Amount])))</f>
        <v/>
      </c>
      <c r="V911" s="8" t="str" cm="1">
        <f t="array" ref="V911">IF(A911="","",IF(COUNTIF(TOther[Frequency],$V$1)=0,0,SUMPRODUCT(--(TOther[Frequency]=$V$1),--(TOther[Start Date]&lt;=A911),--(TOther[End Date Calc]&gt;=A911),IF(B911="N",--(TOther[Start Day]=DAY(A911)),--(TOther[Start Day]&gt;=DAY(A911))),--(IFERROR(MOD(TOther[Start Month]-MONTH(A911)+12,12),1)=0),TOther[Amount])))</f>
        <v/>
      </c>
      <c r="W911" s="8" t="str">
        <f>IF(A911="","",SUMIFS(TOther[Amount],TOther[Start Date],A911,TOther[Frequency],$W$1))</f>
        <v/>
      </c>
      <c r="X911" s="9" t="str">
        <f t="shared" si="70"/>
        <v/>
      </c>
      <c r="Y911" s="9" t="str">
        <f t="shared" si="74"/>
        <v/>
      </c>
      <c r="Z911" s="8" t="str" cm="1">
        <f t="array" ref="Z911">IF(A911="","",IF(COUNTIF('2) Income'!$D$13:$D$32,"Weekly")=0,0,SUMPRODUCT(--(IFERROR(MOD(A911-'2) Income'!$F$13:$F$32,7),1)=0),--('2) Income'!$D$13:$D$32="Weekly"),--('2) Income'!$F$13:$F$32&lt;=A911),'2) Income'!$E$13:$E$32)))</f>
        <v/>
      </c>
      <c r="AA911" s="8" t="str" cm="1">
        <f t="array" ref="AA911">IF(A911="","",IF(COUNTIF('2) Income'!$D$13:$D$32,"Every Other Week")=0,0,SUMPRODUCT(--(IFERROR(MOD(A911-'2) Income'!$F$13:$F$32,14),1)=0),--('2) Income'!$D$13:$D$32="Every Other Week"),--('2) Income'!$F$13:$F$32&lt;=A911),'2) Income'!$E$13:$E$32)))</f>
        <v/>
      </c>
      <c r="AB911" s="8" t="str">
        <f>IF(A911="","",IF(COUNTIF('2) Income'!$D$13:$D$32,"1st and 15th")=0,0,IF(OR(DAY(A911)=1,DAY(A911)=15),SUMIFS('2) Income'!$E$13:$E$32,'2) Income'!$D$13:$D$32,"1st and 15th",'2) Income'!$F$13:$F$32,"&lt;="&amp;$A911),0)))</f>
        <v/>
      </c>
      <c r="AC911" s="8" t="str">
        <f>IF(A911="","",IF(COUNTIF('2) Income'!$D$13:$D$32,"2nd Wednesday")=0,0,IF(A911=(A911-DAY(A911)+1+2*7-WEEKDAY(A911-DAY(A911)+8-4,1)),SUMIFS('2) Income'!$E$13:$E$32,'2) Income'!$D$13:$D$32,"2nd Wednesday",'2) Income'!$F$13:$F$32,"&lt;="&amp;$A911),0)))</f>
        <v/>
      </c>
      <c r="AD911" s="8" t="str">
        <f>IF(A911="","",IF(COUNTIF('2) Income'!$D$13:$D$32,"3rd Wednesday")=0,0,IF(A911=(A911-DAY(A911)+1+3*7-WEEKDAY(A911-DAY(A911)+8-4,1)),SUMIFS('2) Income'!$E$13:$E$32,'2) Income'!$D$13:$D$32,"3rd Wednesday",'2) Income'!$F$13:$F$32,"&lt;="&amp;$A911),0)))</f>
        <v/>
      </c>
      <c r="AE911" s="8" t="str">
        <f>IF(A911="","",IF(COUNTIF('2) Income'!$D$13:$D$32,"4th Wednesday")=0,0,IF(A911=(A911-DAY(A911)+1+4*7-WEEKDAY(A911-DAY(A911)+8-4,1)),SUMIFS('2) Income'!$E$13:$E$32,'2) Income'!$D$13:$D$32,"4th Wednesday",'2) Income'!$F$13:$F$32,"&lt;="&amp;$A911),0)))</f>
        <v/>
      </c>
      <c r="AF911" s="8" t="str" cm="1">
        <f t="array" ref="AF911">IF(A911="","",IF(COUNTIF('2) Income'!$D$13:$D$32,"Every 4 Weeks")=0,0,SUMPRODUCT(--(IFERROR(MOD(A911-'2) Income'!$F$13:$F$32,28),1)=0),--('2) Income'!$D$13:$D$32="Every 4 Weeks"),--('2) Income'!$F$13:$F$32&lt;=A911),'2) Income'!$E$13:$E$32)))</f>
        <v/>
      </c>
      <c r="AG911" s="8" t="str">
        <f>IF(A911="","",IF(COUNTIF('2) Income'!$D$13:$D$32,"Monthly")=0,0,IF(B911="N",SUMIFS('2) Income'!$E$13:$E$32,'2) Income'!$D$13:$D$32,"monthly",'2) Income'!$F$13:$F$32,"&lt;="&amp;$A911,'2) Income'!$I$13:$I$32,DAY(A911)),SUMIFS('2) Income'!$E$13:$E$32,'2) Income'!$D$13:$D$32,"monthly",'2) Income'!$F$13:$F$32,"&lt;="&amp;$A911,'2) Income'!$I$13:$I$32,"&gt;="&amp;DAY(A911)))))</f>
        <v/>
      </c>
      <c r="AH911" s="8" t="str" cm="1">
        <f t="array" ref="AH911">IF(A911="","",IF(COUNTIF('2) Income'!$D$13:$D$32,"Yearly")=0,0,SUMPRODUCT(--('2) Income'!$D$13:$D$32="Yearly"),--('2) Income'!$F$13:$F$32&lt;=A911),IF(B911="N",--('2) Income'!$I$13:$I$32=DAY(A911)),--('2) Income'!$I$13:$I$32&gt;=DAY(A911))),--(IFERROR(MOD('2) Income'!$H$13:$H$32-MONTH(A911)+12,12),1)=0),'2) Income'!$E$13:$E$32)))</f>
        <v/>
      </c>
      <c r="AI911" s="8" t="str">
        <f>IF(A911="","",IF(COUNTIF('2) Income'!$D$13:$D$32,"one-time")=0,0,SUMIFS('2) Income'!$E$13:$E$32,'2) Income'!$D$13:$D$32,"one-time",'2) Income'!$F$13:$F$32,"="&amp;$A911)))</f>
        <v/>
      </c>
      <c r="AJ911" s="9" t="str">
        <f t="shared" si="71"/>
        <v/>
      </c>
    </row>
    <row r="912" spans="1:36">
      <c r="A912" s="7" t="str">
        <f>IF(A911="","",IF(A911+1&lt;='1) Period'!$E$21,A911+1,""))</f>
        <v/>
      </c>
      <c r="B912" s="7" t="e">
        <f t="shared" si="72"/>
        <v>#VALUE!</v>
      </c>
      <c r="C912" t="e">
        <f t="shared" si="73"/>
        <v>#VALUE!</v>
      </c>
      <c r="D912" s="8" t="str">
        <f>IF(A912="","",IF(TEXT(A912,"dddd")='4) Happy Money'!$E$23,WAllowance,0))</f>
        <v/>
      </c>
      <c r="E912" s="8" t="str">
        <f>IF(A912="","",IF(B912="N",SUMIF(TMonthly[Day of the Month],DAY(A912),TMonthly[Amount]),SUMIF(TMonthly[Day of the Month],"&gt;="&amp;DAY(A912),TMonthly[Amount])))</f>
        <v/>
      </c>
      <c r="F912" s="8" t="str" cm="1">
        <f t="array" ref="F912">IF(A912="","",SUMPRODUCT(--(TYearly[Due Date]&lt;=A912),IF(B912="N",--(TYearly[Day]=DAY(A912)),--(TYearly[Day]&gt;=DAY(A912))),--(IFERROR(MOD(TYearly[Month]-MONTH(A912)+12,12),1)=0),TYearly[Amount]))</f>
        <v/>
      </c>
      <c r="G912" s="8" t="str">
        <f>IF(A912="","",SUMIF(TOneTime[Due Date],A912,TOneTime[Amount]))</f>
        <v/>
      </c>
      <c r="H912" s="8" t="str" cm="1">
        <f t="array" ref="H912">IF(A912="","",IF(COUNTIF(TOther[Frequency],$H$1)=0,0,SUMPRODUCT(--(IFERROR(MOD(A912-TOther[Start Date],7),1)=0),--(TOther[Frequency]=$H$1),--(TOther[Start Date]&lt;=A912),--(TOther[End Date Calc]&gt;=A912),TOther[Amount])))</f>
        <v/>
      </c>
      <c r="I912" s="8" t="str" cm="1">
        <f t="array" ref="I912">IF(A912="","",IF(COUNTIF(TOther[Frequency],$I$1)=0,0,SUMPRODUCT(--(IFERROR(MOD(A912-TOther[Start Date],14),1)=0),--(TOther[Frequency]=$I$1),--(TOther[Start Date]&lt;=A912),--(TOther[End Date Calc]&gt;=A912),TOther[Amount])))</f>
        <v/>
      </c>
      <c r="J912" s="8" t="str">
        <f>IF(A912="","",IF(COUNTIF(TOther[Frequency],$J$1)=0,0,IF(OR(DAY(A912)=1,DAY(A912)=15),SUMIFS(TOther[Amount],TOther[Frequency],$J$1,TOther[Start Date],"&lt;="&amp;$A912,TOther[End Date Calc],"&gt;="&amp;A912),0)))</f>
        <v/>
      </c>
      <c r="K912" s="8" t="str">
        <f>IF(A912="","",IF(COUNTIF(TOther[Frequency],$K$1)=0,0,IF(A912=(A912-DAY(A912)+1+2*7-WEEKDAY(A912-DAY(A912)+8-4,1)),SUMIFS(TOther[Amount],TOther[Frequency],$K$1,TOther[Start Date],"&lt;="&amp;$A912,TOther[End Date Calc],"&gt;="&amp;A912),0)))</f>
        <v/>
      </c>
      <c r="L912" s="8" t="str">
        <f>IF(A912="","",IF(COUNTIF(TOther[Frequency],$L$1)=0,0,IF(A912=(A912-DAY(A912)+1+3*7-WEEKDAY(A912-DAY(A912)+8-4,1)),SUMIFS(TOther[Amount],TOther[Frequency],$L$1,TOther[Start Date],"&lt;="&amp;$A912,TOther[End Date Calc],"&gt;="&amp;A912),0)))</f>
        <v/>
      </c>
      <c r="M912" s="8" t="str">
        <f>IF(A912="","",IF(COUNTIF(TOther[Frequency],$M$1)=0,0,IF(A912=(A912-DAY(A912)+1+4*7-WEEKDAY(A912-DAY(A912)+8-4,1)),SUMIFS(TOther[Amount],TOther[Frequency],$M$1,TOther[Start Date],"&lt;="&amp;$A912,TOther[End Date Calc],"&gt;="&amp;A912),0)))</f>
        <v/>
      </c>
      <c r="N912" s="8" t="str" cm="1">
        <f t="array" ref="N912">IF(A912="","",IF(COUNTIF(TOther[Frequency],$N$1)=0,0,SUMPRODUCT(--(IFERROR(MOD(A912-TOther[Start Date],28),1)=0),--(TOther[Frequency]=$N$1),--(TOther[Start Date]&lt;=A912),--(TOther[End Date Calc]&gt;=A912),TOther[Amount])))</f>
        <v/>
      </c>
      <c r="O912" s="8" t="str" cm="1">
        <f t="array" ref="O912">IF(A912="","",IF(COUNTIF(TOther[Frequency],$O$1)=0,0,SUMPRODUCT(--(IFERROR(MOD(A912-TOther[Start Date],42),1)=0),--(TOther[Frequency]=$O$1),--(TOther[Start Date]&lt;=A912),--(TOther[End Date Calc]&gt;=A912),TOther[Amount])))</f>
        <v/>
      </c>
      <c r="P912" s="8" t="str" cm="1">
        <f t="array" ref="P912">IF(A912="","",IF(COUNTIF(TOther[Frequency],$P$1)=0,0,SUMPRODUCT(--(IFERROR(MOD(A912-TOther[Start Date],56),1)=0),--(TOther[Frequency]=$P$1),--(TOther[Start Date]&lt;=A912),--(TOther[End Date Calc]&gt;=A912),TOther[Amount])))</f>
        <v/>
      </c>
      <c r="Q912" s="8" t="str">
        <f>IF(A912="","",IF(COUNTIF(TOther[Frequency],$Q$1)=0,0,IF(B912="N",SUMIFS(TOther[Amount],TOther[Frequency],$Q$1,TOther[Start Date],"&lt;="&amp;$A912,TOther[End Date Calc],"&gt;="&amp;A912,TOther[Start Day],DAY(A912)),SUMIFS(TOther[Amount],TOther[Frequency],$Q$1,TOther[Start Date],"&lt;="&amp;$A912,TOther[End Date Calc],"&gt;="&amp;A912,TOther[Start Day],"&gt;="&amp;DAY(A912)))))</f>
        <v/>
      </c>
      <c r="R912" s="8" t="str" cm="1">
        <f t="array" ref="R912">IF(A912="","",IF(COUNTIF(TOther[Frequency],R$1)=0,0,SUMPRODUCT(--(TOther[Frequency]=R$1),--(TOther[Start Date]&lt;=A912),--(TOther[End Date Calc]&gt;=A912),IF(B912="N",--(TOther[Start Day]=DAY(A912)),--(TOther[Start Day]&gt;=DAY(A912))),--(IFERROR(MOD(TOther[Start Month]-MONTH(A912)+2,2),1)=0),TOther[Amount])))</f>
        <v/>
      </c>
      <c r="S912" s="8" t="str" cm="1">
        <f t="array" ref="S912">IF(A912="","",IF(COUNTIF(TOther[Frequency],S$1)=0,0,SUMPRODUCT(--(TOther[Frequency]=S$1),--(TOther[Start Date]&lt;=A912),--(TOther[End Date Calc]&gt;=A912),IF(B912="N",--(TOther[Start Day]=DAY(A912)),--(TOther[Start Day]&gt;=DAY(A912))),--(IFERROR(MOD(TOther[Start Month]-MONTH(A912)+3,3),1)=0),TOther[Amount])))</f>
        <v/>
      </c>
      <c r="T912" s="8" t="str" cm="1">
        <f t="array" ref="T912">IF($A912="","",IF(COUNTIF(TOther[Frequency],T$1)=0,0,SUMPRODUCT(--(TOther[Frequency]=T$1),--(TOther[Start Date]&lt;=$A912),--(TOther[End Date Calc]&gt;=$A912),IF($B912="N",--(TOther[Start Day]=DAY($A912)),--(TOther[Start Day]&gt;=DAY($A912))),--(IFERROR(MOD(TOther[Start Month]-MONTH($A912)+4,4),1)=0),TOther[Amount])))</f>
        <v/>
      </c>
      <c r="U912" s="8" t="str" cm="1">
        <f t="array" ref="U912">IF(A912="","",IF(COUNTIF(TOther[Frequency],$U$1)=0,0,SUMPRODUCT(--(TOther[Frequency]=$U$1),--(TOther[Start Date]&lt;=A912),--(TOther[End Date Calc]&gt;=A912),IF(B912="N",--(TOther[Start Day]=DAY(A912)),--(TOther[Start Day]&gt;=DAY(A912))),--(IFERROR(MOD(TOther[Start Month]-MONTH(A912)+6,6),1)=0),TOther[Amount])))</f>
        <v/>
      </c>
      <c r="V912" s="8" t="str" cm="1">
        <f t="array" ref="V912">IF(A912="","",IF(COUNTIF(TOther[Frequency],$V$1)=0,0,SUMPRODUCT(--(TOther[Frequency]=$V$1),--(TOther[Start Date]&lt;=A912),--(TOther[End Date Calc]&gt;=A912),IF(B912="N",--(TOther[Start Day]=DAY(A912)),--(TOther[Start Day]&gt;=DAY(A912))),--(IFERROR(MOD(TOther[Start Month]-MONTH(A912)+12,12),1)=0),TOther[Amount])))</f>
        <v/>
      </c>
      <c r="W912" s="8" t="str">
        <f>IF(A912="","",SUMIFS(TOther[Amount],TOther[Start Date],A912,TOther[Frequency],$W$1))</f>
        <v/>
      </c>
      <c r="X912" s="9" t="str">
        <f t="shared" si="70"/>
        <v/>
      </c>
      <c r="Y912" s="9" t="str">
        <f t="shared" si="74"/>
        <v/>
      </c>
      <c r="Z912" s="8" t="str" cm="1">
        <f t="array" ref="Z912">IF(A912="","",IF(COUNTIF('2) Income'!$D$13:$D$32,"Weekly")=0,0,SUMPRODUCT(--(IFERROR(MOD(A912-'2) Income'!$F$13:$F$32,7),1)=0),--('2) Income'!$D$13:$D$32="Weekly"),--('2) Income'!$F$13:$F$32&lt;=A912),'2) Income'!$E$13:$E$32)))</f>
        <v/>
      </c>
      <c r="AA912" s="8" t="str" cm="1">
        <f t="array" ref="AA912">IF(A912="","",IF(COUNTIF('2) Income'!$D$13:$D$32,"Every Other Week")=0,0,SUMPRODUCT(--(IFERROR(MOD(A912-'2) Income'!$F$13:$F$32,14),1)=0),--('2) Income'!$D$13:$D$32="Every Other Week"),--('2) Income'!$F$13:$F$32&lt;=A912),'2) Income'!$E$13:$E$32)))</f>
        <v/>
      </c>
      <c r="AB912" s="8" t="str">
        <f>IF(A912="","",IF(COUNTIF('2) Income'!$D$13:$D$32,"1st and 15th")=0,0,IF(OR(DAY(A912)=1,DAY(A912)=15),SUMIFS('2) Income'!$E$13:$E$32,'2) Income'!$D$13:$D$32,"1st and 15th",'2) Income'!$F$13:$F$32,"&lt;="&amp;$A912),0)))</f>
        <v/>
      </c>
      <c r="AC912" s="8" t="str">
        <f>IF(A912="","",IF(COUNTIF('2) Income'!$D$13:$D$32,"2nd Wednesday")=0,0,IF(A912=(A912-DAY(A912)+1+2*7-WEEKDAY(A912-DAY(A912)+8-4,1)),SUMIFS('2) Income'!$E$13:$E$32,'2) Income'!$D$13:$D$32,"2nd Wednesday",'2) Income'!$F$13:$F$32,"&lt;="&amp;$A912),0)))</f>
        <v/>
      </c>
      <c r="AD912" s="8" t="str">
        <f>IF(A912="","",IF(COUNTIF('2) Income'!$D$13:$D$32,"3rd Wednesday")=0,0,IF(A912=(A912-DAY(A912)+1+3*7-WEEKDAY(A912-DAY(A912)+8-4,1)),SUMIFS('2) Income'!$E$13:$E$32,'2) Income'!$D$13:$D$32,"3rd Wednesday",'2) Income'!$F$13:$F$32,"&lt;="&amp;$A912),0)))</f>
        <v/>
      </c>
      <c r="AE912" s="8" t="str">
        <f>IF(A912="","",IF(COUNTIF('2) Income'!$D$13:$D$32,"4th Wednesday")=0,0,IF(A912=(A912-DAY(A912)+1+4*7-WEEKDAY(A912-DAY(A912)+8-4,1)),SUMIFS('2) Income'!$E$13:$E$32,'2) Income'!$D$13:$D$32,"4th Wednesday",'2) Income'!$F$13:$F$32,"&lt;="&amp;$A912),0)))</f>
        <v/>
      </c>
      <c r="AF912" s="8" t="str" cm="1">
        <f t="array" ref="AF912">IF(A912="","",IF(COUNTIF('2) Income'!$D$13:$D$32,"Every 4 Weeks")=0,0,SUMPRODUCT(--(IFERROR(MOD(A912-'2) Income'!$F$13:$F$32,28),1)=0),--('2) Income'!$D$13:$D$32="Every 4 Weeks"),--('2) Income'!$F$13:$F$32&lt;=A912),'2) Income'!$E$13:$E$32)))</f>
        <v/>
      </c>
      <c r="AG912" s="8" t="str">
        <f>IF(A912="","",IF(COUNTIF('2) Income'!$D$13:$D$32,"Monthly")=0,0,IF(B912="N",SUMIFS('2) Income'!$E$13:$E$32,'2) Income'!$D$13:$D$32,"monthly",'2) Income'!$F$13:$F$32,"&lt;="&amp;$A912,'2) Income'!$I$13:$I$32,DAY(A912)),SUMIFS('2) Income'!$E$13:$E$32,'2) Income'!$D$13:$D$32,"monthly",'2) Income'!$F$13:$F$32,"&lt;="&amp;$A912,'2) Income'!$I$13:$I$32,"&gt;="&amp;DAY(A912)))))</f>
        <v/>
      </c>
      <c r="AH912" s="8" t="str" cm="1">
        <f t="array" ref="AH912">IF(A912="","",IF(COUNTIF('2) Income'!$D$13:$D$32,"Yearly")=0,0,SUMPRODUCT(--('2) Income'!$D$13:$D$32="Yearly"),--('2) Income'!$F$13:$F$32&lt;=A912),IF(B912="N",--('2) Income'!$I$13:$I$32=DAY(A912)),--('2) Income'!$I$13:$I$32&gt;=DAY(A912))),--(IFERROR(MOD('2) Income'!$H$13:$H$32-MONTH(A912)+12,12),1)=0),'2) Income'!$E$13:$E$32)))</f>
        <v/>
      </c>
      <c r="AI912" s="8" t="str">
        <f>IF(A912="","",IF(COUNTIF('2) Income'!$D$13:$D$32,"one-time")=0,0,SUMIFS('2) Income'!$E$13:$E$32,'2) Income'!$D$13:$D$32,"one-time",'2) Income'!$F$13:$F$32,"="&amp;$A912)))</f>
        <v/>
      </c>
      <c r="AJ912" s="9" t="str">
        <f t="shared" si="71"/>
        <v/>
      </c>
    </row>
    <row r="913" spans="1:36">
      <c r="A913" s="7" t="str">
        <f>IF(A912="","",IF(A912+1&lt;='1) Period'!$E$21,A912+1,""))</f>
        <v/>
      </c>
      <c r="B913" s="7" t="e">
        <f t="shared" si="72"/>
        <v>#VALUE!</v>
      </c>
      <c r="C913" t="e">
        <f t="shared" si="73"/>
        <v>#VALUE!</v>
      </c>
      <c r="D913" s="8" t="str">
        <f>IF(A913="","",IF(TEXT(A913,"dddd")='4) Happy Money'!$E$23,WAllowance,0))</f>
        <v/>
      </c>
      <c r="E913" s="8" t="str">
        <f>IF(A913="","",IF(B913="N",SUMIF(TMonthly[Day of the Month],DAY(A913),TMonthly[Amount]),SUMIF(TMonthly[Day of the Month],"&gt;="&amp;DAY(A913),TMonthly[Amount])))</f>
        <v/>
      </c>
      <c r="F913" s="8" t="str" cm="1">
        <f t="array" ref="F913">IF(A913="","",SUMPRODUCT(--(TYearly[Due Date]&lt;=A913),IF(B913="N",--(TYearly[Day]=DAY(A913)),--(TYearly[Day]&gt;=DAY(A913))),--(IFERROR(MOD(TYearly[Month]-MONTH(A913)+12,12),1)=0),TYearly[Amount]))</f>
        <v/>
      </c>
      <c r="G913" s="8" t="str">
        <f>IF(A913="","",SUMIF(TOneTime[Due Date],A913,TOneTime[Amount]))</f>
        <v/>
      </c>
      <c r="H913" s="8" t="str" cm="1">
        <f t="array" ref="H913">IF(A913="","",IF(COUNTIF(TOther[Frequency],$H$1)=0,0,SUMPRODUCT(--(IFERROR(MOD(A913-TOther[Start Date],7),1)=0),--(TOther[Frequency]=$H$1),--(TOther[Start Date]&lt;=A913),--(TOther[End Date Calc]&gt;=A913),TOther[Amount])))</f>
        <v/>
      </c>
      <c r="I913" s="8" t="str" cm="1">
        <f t="array" ref="I913">IF(A913="","",IF(COUNTIF(TOther[Frequency],$I$1)=0,0,SUMPRODUCT(--(IFERROR(MOD(A913-TOther[Start Date],14),1)=0),--(TOther[Frequency]=$I$1),--(TOther[Start Date]&lt;=A913),--(TOther[End Date Calc]&gt;=A913),TOther[Amount])))</f>
        <v/>
      </c>
      <c r="J913" s="8" t="str">
        <f>IF(A913="","",IF(COUNTIF(TOther[Frequency],$J$1)=0,0,IF(OR(DAY(A913)=1,DAY(A913)=15),SUMIFS(TOther[Amount],TOther[Frequency],$J$1,TOther[Start Date],"&lt;="&amp;$A913,TOther[End Date Calc],"&gt;="&amp;A913),0)))</f>
        <v/>
      </c>
      <c r="K913" s="8" t="str">
        <f>IF(A913="","",IF(COUNTIF(TOther[Frequency],$K$1)=0,0,IF(A913=(A913-DAY(A913)+1+2*7-WEEKDAY(A913-DAY(A913)+8-4,1)),SUMIFS(TOther[Amount],TOther[Frequency],$K$1,TOther[Start Date],"&lt;="&amp;$A913,TOther[End Date Calc],"&gt;="&amp;A913),0)))</f>
        <v/>
      </c>
      <c r="L913" s="8" t="str">
        <f>IF(A913="","",IF(COUNTIF(TOther[Frequency],$L$1)=0,0,IF(A913=(A913-DAY(A913)+1+3*7-WEEKDAY(A913-DAY(A913)+8-4,1)),SUMIFS(TOther[Amount],TOther[Frequency],$L$1,TOther[Start Date],"&lt;="&amp;$A913,TOther[End Date Calc],"&gt;="&amp;A913),0)))</f>
        <v/>
      </c>
      <c r="M913" s="8" t="str">
        <f>IF(A913="","",IF(COUNTIF(TOther[Frequency],$M$1)=0,0,IF(A913=(A913-DAY(A913)+1+4*7-WEEKDAY(A913-DAY(A913)+8-4,1)),SUMIFS(TOther[Amount],TOther[Frequency],$M$1,TOther[Start Date],"&lt;="&amp;$A913,TOther[End Date Calc],"&gt;="&amp;A913),0)))</f>
        <v/>
      </c>
      <c r="N913" s="8" t="str" cm="1">
        <f t="array" ref="N913">IF(A913="","",IF(COUNTIF(TOther[Frequency],$N$1)=0,0,SUMPRODUCT(--(IFERROR(MOD(A913-TOther[Start Date],28),1)=0),--(TOther[Frequency]=$N$1),--(TOther[Start Date]&lt;=A913),--(TOther[End Date Calc]&gt;=A913),TOther[Amount])))</f>
        <v/>
      </c>
      <c r="O913" s="8" t="str" cm="1">
        <f t="array" ref="O913">IF(A913="","",IF(COUNTIF(TOther[Frequency],$O$1)=0,0,SUMPRODUCT(--(IFERROR(MOD(A913-TOther[Start Date],42),1)=0),--(TOther[Frequency]=$O$1),--(TOther[Start Date]&lt;=A913),--(TOther[End Date Calc]&gt;=A913),TOther[Amount])))</f>
        <v/>
      </c>
      <c r="P913" s="8" t="str" cm="1">
        <f t="array" ref="P913">IF(A913="","",IF(COUNTIF(TOther[Frequency],$P$1)=0,0,SUMPRODUCT(--(IFERROR(MOD(A913-TOther[Start Date],56),1)=0),--(TOther[Frequency]=$P$1),--(TOther[Start Date]&lt;=A913),--(TOther[End Date Calc]&gt;=A913),TOther[Amount])))</f>
        <v/>
      </c>
      <c r="Q913" s="8" t="str">
        <f>IF(A913="","",IF(COUNTIF(TOther[Frequency],$Q$1)=0,0,IF(B913="N",SUMIFS(TOther[Amount],TOther[Frequency],$Q$1,TOther[Start Date],"&lt;="&amp;$A913,TOther[End Date Calc],"&gt;="&amp;A913,TOther[Start Day],DAY(A913)),SUMIFS(TOther[Amount],TOther[Frequency],$Q$1,TOther[Start Date],"&lt;="&amp;$A913,TOther[End Date Calc],"&gt;="&amp;A913,TOther[Start Day],"&gt;="&amp;DAY(A913)))))</f>
        <v/>
      </c>
      <c r="R913" s="8" t="str" cm="1">
        <f t="array" ref="R913">IF(A913="","",IF(COUNTIF(TOther[Frequency],R$1)=0,0,SUMPRODUCT(--(TOther[Frequency]=R$1),--(TOther[Start Date]&lt;=A913),--(TOther[End Date Calc]&gt;=A913),IF(B913="N",--(TOther[Start Day]=DAY(A913)),--(TOther[Start Day]&gt;=DAY(A913))),--(IFERROR(MOD(TOther[Start Month]-MONTH(A913)+2,2),1)=0),TOther[Amount])))</f>
        <v/>
      </c>
      <c r="S913" s="8" t="str" cm="1">
        <f t="array" ref="S913">IF(A913="","",IF(COUNTIF(TOther[Frequency],S$1)=0,0,SUMPRODUCT(--(TOther[Frequency]=S$1),--(TOther[Start Date]&lt;=A913),--(TOther[End Date Calc]&gt;=A913),IF(B913="N",--(TOther[Start Day]=DAY(A913)),--(TOther[Start Day]&gt;=DAY(A913))),--(IFERROR(MOD(TOther[Start Month]-MONTH(A913)+3,3),1)=0),TOther[Amount])))</f>
        <v/>
      </c>
      <c r="T913" s="8" t="str" cm="1">
        <f t="array" ref="T913">IF($A913="","",IF(COUNTIF(TOther[Frequency],T$1)=0,0,SUMPRODUCT(--(TOther[Frequency]=T$1),--(TOther[Start Date]&lt;=$A913),--(TOther[End Date Calc]&gt;=$A913),IF($B913="N",--(TOther[Start Day]=DAY($A913)),--(TOther[Start Day]&gt;=DAY($A913))),--(IFERROR(MOD(TOther[Start Month]-MONTH($A913)+4,4),1)=0),TOther[Amount])))</f>
        <v/>
      </c>
      <c r="U913" s="8" t="str" cm="1">
        <f t="array" ref="U913">IF(A913="","",IF(COUNTIF(TOther[Frequency],$U$1)=0,0,SUMPRODUCT(--(TOther[Frequency]=$U$1),--(TOther[Start Date]&lt;=A913),--(TOther[End Date Calc]&gt;=A913),IF(B913="N",--(TOther[Start Day]=DAY(A913)),--(TOther[Start Day]&gt;=DAY(A913))),--(IFERROR(MOD(TOther[Start Month]-MONTH(A913)+6,6),1)=0),TOther[Amount])))</f>
        <v/>
      </c>
      <c r="V913" s="8" t="str" cm="1">
        <f t="array" ref="V913">IF(A913="","",IF(COUNTIF(TOther[Frequency],$V$1)=0,0,SUMPRODUCT(--(TOther[Frequency]=$V$1),--(TOther[Start Date]&lt;=A913),--(TOther[End Date Calc]&gt;=A913),IF(B913="N",--(TOther[Start Day]=DAY(A913)),--(TOther[Start Day]&gt;=DAY(A913))),--(IFERROR(MOD(TOther[Start Month]-MONTH(A913)+12,12),1)=0),TOther[Amount])))</f>
        <v/>
      </c>
      <c r="W913" s="8" t="str">
        <f>IF(A913="","",SUMIFS(TOther[Amount],TOther[Start Date],A913,TOther[Frequency],$W$1))</f>
        <v/>
      </c>
      <c r="X913" s="9" t="str">
        <f t="shared" si="70"/>
        <v/>
      </c>
      <c r="Y913" s="9" t="str">
        <f t="shared" si="74"/>
        <v/>
      </c>
      <c r="Z913" s="8" t="str" cm="1">
        <f t="array" ref="Z913">IF(A913="","",IF(COUNTIF('2) Income'!$D$13:$D$32,"Weekly")=0,0,SUMPRODUCT(--(IFERROR(MOD(A913-'2) Income'!$F$13:$F$32,7),1)=0),--('2) Income'!$D$13:$D$32="Weekly"),--('2) Income'!$F$13:$F$32&lt;=A913),'2) Income'!$E$13:$E$32)))</f>
        <v/>
      </c>
      <c r="AA913" s="8" t="str" cm="1">
        <f t="array" ref="AA913">IF(A913="","",IF(COUNTIF('2) Income'!$D$13:$D$32,"Every Other Week")=0,0,SUMPRODUCT(--(IFERROR(MOD(A913-'2) Income'!$F$13:$F$32,14),1)=0),--('2) Income'!$D$13:$D$32="Every Other Week"),--('2) Income'!$F$13:$F$32&lt;=A913),'2) Income'!$E$13:$E$32)))</f>
        <v/>
      </c>
      <c r="AB913" s="8" t="str">
        <f>IF(A913="","",IF(COUNTIF('2) Income'!$D$13:$D$32,"1st and 15th")=0,0,IF(OR(DAY(A913)=1,DAY(A913)=15),SUMIFS('2) Income'!$E$13:$E$32,'2) Income'!$D$13:$D$32,"1st and 15th",'2) Income'!$F$13:$F$32,"&lt;="&amp;$A913),0)))</f>
        <v/>
      </c>
      <c r="AC913" s="8" t="str">
        <f>IF(A913="","",IF(COUNTIF('2) Income'!$D$13:$D$32,"2nd Wednesday")=0,0,IF(A913=(A913-DAY(A913)+1+2*7-WEEKDAY(A913-DAY(A913)+8-4,1)),SUMIFS('2) Income'!$E$13:$E$32,'2) Income'!$D$13:$D$32,"2nd Wednesday",'2) Income'!$F$13:$F$32,"&lt;="&amp;$A913),0)))</f>
        <v/>
      </c>
      <c r="AD913" s="8" t="str">
        <f>IF(A913="","",IF(COUNTIF('2) Income'!$D$13:$D$32,"3rd Wednesday")=0,0,IF(A913=(A913-DAY(A913)+1+3*7-WEEKDAY(A913-DAY(A913)+8-4,1)),SUMIFS('2) Income'!$E$13:$E$32,'2) Income'!$D$13:$D$32,"3rd Wednesday",'2) Income'!$F$13:$F$32,"&lt;="&amp;$A913),0)))</f>
        <v/>
      </c>
      <c r="AE913" s="8" t="str">
        <f>IF(A913="","",IF(COUNTIF('2) Income'!$D$13:$D$32,"4th Wednesday")=0,0,IF(A913=(A913-DAY(A913)+1+4*7-WEEKDAY(A913-DAY(A913)+8-4,1)),SUMIFS('2) Income'!$E$13:$E$32,'2) Income'!$D$13:$D$32,"4th Wednesday",'2) Income'!$F$13:$F$32,"&lt;="&amp;$A913),0)))</f>
        <v/>
      </c>
      <c r="AF913" s="8" t="str" cm="1">
        <f t="array" ref="AF913">IF(A913="","",IF(COUNTIF('2) Income'!$D$13:$D$32,"Every 4 Weeks")=0,0,SUMPRODUCT(--(IFERROR(MOD(A913-'2) Income'!$F$13:$F$32,28),1)=0),--('2) Income'!$D$13:$D$32="Every 4 Weeks"),--('2) Income'!$F$13:$F$32&lt;=A913),'2) Income'!$E$13:$E$32)))</f>
        <v/>
      </c>
      <c r="AG913" s="8" t="str">
        <f>IF(A913="","",IF(COUNTIF('2) Income'!$D$13:$D$32,"Monthly")=0,0,IF(B913="N",SUMIFS('2) Income'!$E$13:$E$32,'2) Income'!$D$13:$D$32,"monthly",'2) Income'!$F$13:$F$32,"&lt;="&amp;$A913,'2) Income'!$I$13:$I$32,DAY(A913)),SUMIFS('2) Income'!$E$13:$E$32,'2) Income'!$D$13:$D$32,"monthly",'2) Income'!$F$13:$F$32,"&lt;="&amp;$A913,'2) Income'!$I$13:$I$32,"&gt;="&amp;DAY(A913)))))</f>
        <v/>
      </c>
      <c r="AH913" s="8" t="str" cm="1">
        <f t="array" ref="AH913">IF(A913="","",IF(COUNTIF('2) Income'!$D$13:$D$32,"Yearly")=0,0,SUMPRODUCT(--('2) Income'!$D$13:$D$32="Yearly"),--('2) Income'!$F$13:$F$32&lt;=A913),IF(B913="N",--('2) Income'!$I$13:$I$32=DAY(A913)),--('2) Income'!$I$13:$I$32&gt;=DAY(A913))),--(IFERROR(MOD('2) Income'!$H$13:$H$32-MONTH(A913)+12,12),1)=0),'2) Income'!$E$13:$E$32)))</f>
        <v/>
      </c>
      <c r="AI913" s="8" t="str">
        <f>IF(A913="","",IF(COUNTIF('2) Income'!$D$13:$D$32,"one-time")=0,0,SUMIFS('2) Income'!$E$13:$E$32,'2) Income'!$D$13:$D$32,"one-time",'2) Income'!$F$13:$F$32,"="&amp;$A913)))</f>
        <v/>
      </c>
      <c r="AJ913" s="9" t="str">
        <f t="shared" si="71"/>
        <v/>
      </c>
    </row>
    <row r="914" spans="1:36">
      <c r="A914" s="7" t="str">
        <f>IF(A913="","",IF(A913+1&lt;='1) Period'!$E$21,A913+1,""))</f>
        <v/>
      </c>
      <c r="B914" s="7" t="e">
        <f t="shared" si="72"/>
        <v>#VALUE!</v>
      </c>
      <c r="C914" t="e">
        <f t="shared" si="73"/>
        <v>#VALUE!</v>
      </c>
      <c r="D914" s="8" t="str">
        <f>IF(A914="","",IF(TEXT(A914,"dddd")='4) Happy Money'!$E$23,WAllowance,0))</f>
        <v/>
      </c>
      <c r="E914" s="8" t="str">
        <f>IF(A914="","",IF(B914="N",SUMIF(TMonthly[Day of the Month],DAY(A914),TMonthly[Amount]),SUMIF(TMonthly[Day of the Month],"&gt;="&amp;DAY(A914),TMonthly[Amount])))</f>
        <v/>
      </c>
      <c r="F914" s="8" t="str" cm="1">
        <f t="array" ref="F914">IF(A914="","",SUMPRODUCT(--(TYearly[Due Date]&lt;=A914),IF(B914="N",--(TYearly[Day]=DAY(A914)),--(TYearly[Day]&gt;=DAY(A914))),--(IFERROR(MOD(TYearly[Month]-MONTH(A914)+12,12),1)=0),TYearly[Amount]))</f>
        <v/>
      </c>
      <c r="G914" s="8" t="str">
        <f>IF(A914="","",SUMIF(TOneTime[Due Date],A914,TOneTime[Amount]))</f>
        <v/>
      </c>
      <c r="H914" s="8" t="str" cm="1">
        <f t="array" ref="H914">IF(A914="","",IF(COUNTIF(TOther[Frequency],$H$1)=0,0,SUMPRODUCT(--(IFERROR(MOD(A914-TOther[Start Date],7),1)=0),--(TOther[Frequency]=$H$1),--(TOther[Start Date]&lt;=A914),--(TOther[End Date Calc]&gt;=A914),TOther[Amount])))</f>
        <v/>
      </c>
      <c r="I914" s="8" t="str" cm="1">
        <f t="array" ref="I914">IF(A914="","",IF(COUNTIF(TOther[Frequency],$I$1)=0,0,SUMPRODUCT(--(IFERROR(MOD(A914-TOther[Start Date],14),1)=0),--(TOther[Frequency]=$I$1),--(TOther[Start Date]&lt;=A914),--(TOther[End Date Calc]&gt;=A914),TOther[Amount])))</f>
        <v/>
      </c>
      <c r="J914" s="8" t="str">
        <f>IF(A914="","",IF(COUNTIF(TOther[Frequency],$J$1)=0,0,IF(OR(DAY(A914)=1,DAY(A914)=15),SUMIFS(TOther[Amount],TOther[Frequency],$J$1,TOther[Start Date],"&lt;="&amp;$A914,TOther[End Date Calc],"&gt;="&amp;A914),0)))</f>
        <v/>
      </c>
      <c r="K914" s="8" t="str">
        <f>IF(A914="","",IF(COUNTIF(TOther[Frequency],$K$1)=0,0,IF(A914=(A914-DAY(A914)+1+2*7-WEEKDAY(A914-DAY(A914)+8-4,1)),SUMIFS(TOther[Amount],TOther[Frequency],$K$1,TOther[Start Date],"&lt;="&amp;$A914,TOther[End Date Calc],"&gt;="&amp;A914),0)))</f>
        <v/>
      </c>
      <c r="L914" s="8" t="str">
        <f>IF(A914="","",IF(COUNTIF(TOther[Frequency],$L$1)=0,0,IF(A914=(A914-DAY(A914)+1+3*7-WEEKDAY(A914-DAY(A914)+8-4,1)),SUMIFS(TOther[Amount],TOther[Frequency],$L$1,TOther[Start Date],"&lt;="&amp;$A914,TOther[End Date Calc],"&gt;="&amp;A914),0)))</f>
        <v/>
      </c>
      <c r="M914" s="8" t="str">
        <f>IF(A914="","",IF(COUNTIF(TOther[Frequency],$M$1)=0,0,IF(A914=(A914-DAY(A914)+1+4*7-WEEKDAY(A914-DAY(A914)+8-4,1)),SUMIFS(TOther[Amount],TOther[Frequency],$M$1,TOther[Start Date],"&lt;="&amp;$A914,TOther[End Date Calc],"&gt;="&amp;A914),0)))</f>
        <v/>
      </c>
      <c r="N914" s="8" t="str" cm="1">
        <f t="array" ref="N914">IF(A914="","",IF(COUNTIF(TOther[Frequency],$N$1)=0,0,SUMPRODUCT(--(IFERROR(MOD(A914-TOther[Start Date],28),1)=0),--(TOther[Frequency]=$N$1),--(TOther[Start Date]&lt;=A914),--(TOther[End Date Calc]&gt;=A914),TOther[Amount])))</f>
        <v/>
      </c>
      <c r="O914" s="8" t="str" cm="1">
        <f t="array" ref="O914">IF(A914="","",IF(COUNTIF(TOther[Frequency],$O$1)=0,0,SUMPRODUCT(--(IFERROR(MOD(A914-TOther[Start Date],42),1)=0),--(TOther[Frequency]=$O$1),--(TOther[Start Date]&lt;=A914),--(TOther[End Date Calc]&gt;=A914),TOther[Amount])))</f>
        <v/>
      </c>
      <c r="P914" s="8" t="str" cm="1">
        <f t="array" ref="P914">IF(A914="","",IF(COUNTIF(TOther[Frequency],$P$1)=0,0,SUMPRODUCT(--(IFERROR(MOD(A914-TOther[Start Date],56),1)=0),--(TOther[Frequency]=$P$1),--(TOther[Start Date]&lt;=A914),--(TOther[End Date Calc]&gt;=A914),TOther[Amount])))</f>
        <v/>
      </c>
      <c r="Q914" s="8" t="str">
        <f>IF(A914="","",IF(COUNTIF(TOther[Frequency],$Q$1)=0,0,IF(B914="N",SUMIFS(TOther[Amount],TOther[Frequency],$Q$1,TOther[Start Date],"&lt;="&amp;$A914,TOther[End Date Calc],"&gt;="&amp;A914,TOther[Start Day],DAY(A914)),SUMIFS(TOther[Amount],TOther[Frequency],$Q$1,TOther[Start Date],"&lt;="&amp;$A914,TOther[End Date Calc],"&gt;="&amp;A914,TOther[Start Day],"&gt;="&amp;DAY(A914)))))</f>
        <v/>
      </c>
      <c r="R914" s="8" t="str" cm="1">
        <f t="array" ref="R914">IF(A914="","",IF(COUNTIF(TOther[Frequency],R$1)=0,0,SUMPRODUCT(--(TOther[Frequency]=R$1),--(TOther[Start Date]&lt;=A914),--(TOther[End Date Calc]&gt;=A914),IF(B914="N",--(TOther[Start Day]=DAY(A914)),--(TOther[Start Day]&gt;=DAY(A914))),--(IFERROR(MOD(TOther[Start Month]-MONTH(A914)+2,2),1)=0),TOther[Amount])))</f>
        <v/>
      </c>
      <c r="S914" s="8" t="str" cm="1">
        <f t="array" ref="S914">IF(A914="","",IF(COUNTIF(TOther[Frequency],S$1)=0,0,SUMPRODUCT(--(TOther[Frequency]=S$1),--(TOther[Start Date]&lt;=A914),--(TOther[End Date Calc]&gt;=A914),IF(B914="N",--(TOther[Start Day]=DAY(A914)),--(TOther[Start Day]&gt;=DAY(A914))),--(IFERROR(MOD(TOther[Start Month]-MONTH(A914)+3,3),1)=0),TOther[Amount])))</f>
        <v/>
      </c>
      <c r="T914" s="8" t="str" cm="1">
        <f t="array" ref="T914">IF($A914="","",IF(COUNTIF(TOther[Frequency],T$1)=0,0,SUMPRODUCT(--(TOther[Frequency]=T$1),--(TOther[Start Date]&lt;=$A914),--(TOther[End Date Calc]&gt;=$A914),IF($B914="N",--(TOther[Start Day]=DAY($A914)),--(TOther[Start Day]&gt;=DAY($A914))),--(IFERROR(MOD(TOther[Start Month]-MONTH($A914)+4,4),1)=0),TOther[Amount])))</f>
        <v/>
      </c>
      <c r="U914" s="8" t="str" cm="1">
        <f t="array" ref="U914">IF(A914="","",IF(COUNTIF(TOther[Frequency],$U$1)=0,0,SUMPRODUCT(--(TOther[Frequency]=$U$1),--(TOther[Start Date]&lt;=A914),--(TOther[End Date Calc]&gt;=A914),IF(B914="N",--(TOther[Start Day]=DAY(A914)),--(TOther[Start Day]&gt;=DAY(A914))),--(IFERROR(MOD(TOther[Start Month]-MONTH(A914)+6,6),1)=0),TOther[Amount])))</f>
        <v/>
      </c>
      <c r="V914" s="8" t="str" cm="1">
        <f t="array" ref="V914">IF(A914="","",IF(COUNTIF(TOther[Frequency],$V$1)=0,0,SUMPRODUCT(--(TOther[Frequency]=$V$1),--(TOther[Start Date]&lt;=A914),--(TOther[End Date Calc]&gt;=A914),IF(B914="N",--(TOther[Start Day]=DAY(A914)),--(TOther[Start Day]&gt;=DAY(A914))),--(IFERROR(MOD(TOther[Start Month]-MONTH(A914)+12,12),1)=0),TOther[Amount])))</f>
        <v/>
      </c>
      <c r="W914" s="8" t="str">
        <f>IF(A914="","",SUMIFS(TOther[Amount],TOther[Start Date],A914,TOther[Frequency],$W$1))</f>
        <v/>
      </c>
      <c r="X914" s="9" t="str">
        <f t="shared" si="70"/>
        <v/>
      </c>
      <c r="Y914" s="9" t="str">
        <f t="shared" si="74"/>
        <v/>
      </c>
      <c r="Z914" s="8" t="str" cm="1">
        <f t="array" ref="Z914">IF(A914="","",IF(COUNTIF('2) Income'!$D$13:$D$32,"Weekly")=0,0,SUMPRODUCT(--(IFERROR(MOD(A914-'2) Income'!$F$13:$F$32,7),1)=0),--('2) Income'!$D$13:$D$32="Weekly"),--('2) Income'!$F$13:$F$32&lt;=A914),'2) Income'!$E$13:$E$32)))</f>
        <v/>
      </c>
      <c r="AA914" s="8" t="str" cm="1">
        <f t="array" ref="AA914">IF(A914="","",IF(COUNTIF('2) Income'!$D$13:$D$32,"Every Other Week")=0,0,SUMPRODUCT(--(IFERROR(MOD(A914-'2) Income'!$F$13:$F$32,14),1)=0),--('2) Income'!$D$13:$D$32="Every Other Week"),--('2) Income'!$F$13:$F$32&lt;=A914),'2) Income'!$E$13:$E$32)))</f>
        <v/>
      </c>
      <c r="AB914" s="8" t="str">
        <f>IF(A914="","",IF(COUNTIF('2) Income'!$D$13:$D$32,"1st and 15th")=0,0,IF(OR(DAY(A914)=1,DAY(A914)=15),SUMIFS('2) Income'!$E$13:$E$32,'2) Income'!$D$13:$D$32,"1st and 15th",'2) Income'!$F$13:$F$32,"&lt;="&amp;$A914),0)))</f>
        <v/>
      </c>
      <c r="AC914" s="8" t="str">
        <f>IF(A914="","",IF(COUNTIF('2) Income'!$D$13:$D$32,"2nd Wednesday")=0,0,IF(A914=(A914-DAY(A914)+1+2*7-WEEKDAY(A914-DAY(A914)+8-4,1)),SUMIFS('2) Income'!$E$13:$E$32,'2) Income'!$D$13:$D$32,"2nd Wednesday",'2) Income'!$F$13:$F$32,"&lt;="&amp;$A914),0)))</f>
        <v/>
      </c>
      <c r="AD914" s="8" t="str">
        <f>IF(A914="","",IF(COUNTIF('2) Income'!$D$13:$D$32,"3rd Wednesday")=0,0,IF(A914=(A914-DAY(A914)+1+3*7-WEEKDAY(A914-DAY(A914)+8-4,1)),SUMIFS('2) Income'!$E$13:$E$32,'2) Income'!$D$13:$D$32,"3rd Wednesday",'2) Income'!$F$13:$F$32,"&lt;="&amp;$A914),0)))</f>
        <v/>
      </c>
      <c r="AE914" s="8" t="str">
        <f>IF(A914="","",IF(COUNTIF('2) Income'!$D$13:$D$32,"4th Wednesday")=0,0,IF(A914=(A914-DAY(A914)+1+4*7-WEEKDAY(A914-DAY(A914)+8-4,1)),SUMIFS('2) Income'!$E$13:$E$32,'2) Income'!$D$13:$D$32,"4th Wednesday",'2) Income'!$F$13:$F$32,"&lt;="&amp;$A914),0)))</f>
        <v/>
      </c>
      <c r="AF914" s="8" t="str" cm="1">
        <f t="array" ref="AF914">IF(A914="","",IF(COUNTIF('2) Income'!$D$13:$D$32,"Every 4 Weeks")=0,0,SUMPRODUCT(--(IFERROR(MOD(A914-'2) Income'!$F$13:$F$32,28),1)=0),--('2) Income'!$D$13:$D$32="Every 4 Weeks"),--('2) Income'!$F$13:$F$32&lt;=A914),'2) Income'!$E$13:$E$32)))</f>
        <v/>
      </c>
      <c r="AG914" s="8" t="str">
        <f>IF(A914="","",IF(COUNTIF('2) Income'!$D$13:$D$32,"Monthly")=0,0,IF(B914="N",SUMIFS('2) Income'!$E$13:$E$32,'2) Income'!$D$13:$D$32,"monthly",'2) Income'!$F$13:$F$32,"&lt;="&amp;$A914,'2) Income'!$I$13:$I$32,DAY(A914)),SUMIFS('2) Income'!$E$13:$E$32,'2) Income'!$D$13:$D$32,"monthly",'2) Income'!$F$13:$F$32,"&lt;="&amp;$A914,'2) Income'!$I$13:$I$32,"&gt;="&amp;DAY(A914)))))</f>
        <v/>
      </c>
      <c r="AH914" s="8" t="str" cm="1">
        <f t="array" ref="AH914">IF(A914="","",IF(COUNTIF('2) Income'!$D$13:$D$32,"Yearly")=0,0,SUMPRODUCT(--('2) Income'!$D$13:$D$32="Yearly"),--('2) Income'!$F$13:$F$32&lt;=A914),IF(B914="N",--('2) Income'!$I$13:$I$32=DAY(A914)),--('2) Income'!$I$13:$I$32&gt;=DAY(A914))),--(IFERROR(MOD('2) Income'!$H$13:$H$32-MONTH(A914)+12,12),1)=0),'2) Income'!$E$13:$E$32)))</f>
        <v/>
      </c>
      <c r="AI914" s="8" t="str">
        <f>IF(A914="","",IF(COUNTIF('2) Income'!$D$13:$D$32,"one-time")=0,0,SUMIFS('2) Income'!$E$13:$E$32,'2) Income'!$D$13:$D$32,"one-time",'2) Income'!$F$13:$F$32,"="&amp;$A914)))</f>
        <v/>
      </c>
      <c r="AJ914" s="9" t="str">
        <f t="shared" si="71"/>
        <v/>
      </c>
    </row>
    <row r="915" spans="1:36">
      <c r="A915" s="7" t="str">
        <f>IF(A914="","",IF(A914+1&lt;='1) Period'!$E$21,A914+1,""))</f>
        <v/>
      </c>
      <c r="B915" s="7" t="e">
        <f t="shared" si="72"/>
        <v>#VALUE!</v>
      </c>
      <c r="C915" t="e">
        <f t="shared" si="73"/>
        <v>#VALUE!</v>
      </c>
      <c r="D915" s="8" t="str">
        <f>IF(A915="","",IF(TEXT(A915,"dddd")='4) Happy Money'!$E$23,WAllowance,0))</f>
        <v/>
      </c>
      <c r="E915" s="8" t="str">
        <f>IF(A915="","",IF(B915="N",SUMIF(TMonthly[Day of the Month],DAY(A915),TMonthly[Amount]),SUMIF(TMonthly[Day of the Month],"&gt;="&amp;DAY(A915),TMonthly[Amount])))</f>
        <v/>
      </c>
      <c r="F915" s="8" t="str" cm="1">
        <f t="array" ref="F915">IF(A915="","",SUMPRODUCT(--(TYearly[Due Date]&lt;=A915),IF(B915="N",--(TYearly[Day]=DAY(A915)),--(TYearly[Day]&gt;=DAY(A915))),--(IFERROR(MOD(TYearly[Month]-MONTH(A915)+12,12),1)=0),TYearly[Amount]))</f>
        <v/>
      </c>
      <c r="G915" s="8" t="str">
        <f>IF(A915="","",SUMIF(TOneTime[Due Date],A915,TOneTime[Amount]))</f>
        <v/>
      </c>
      <c r="H915" s="8" t="str" cm="1">
        <f t="array" ref="H915">IF(A915="","",IF(COUNTIF(TOther[Frequency],$H$1)=0,0,SUMPRODUCT(--(IFERROR(MOD(A915-TOther[Start Date],7),1)=0),--(TOther[Frequency]=$H$1),--(TOther[Start Date]&lt;=A915),--(TOther[End Date Calc]&gt;=A915),TOther[Amount])))</f>
        <v/>
      </c>
      <c r="I915" s="8" t="str" cm="1">
        <f t="array" ref="I915">IF(A915="","",IF(COUNTIF(TOther[Frequency],$I$1)=0,0,SUMPRODUCT(--(IFERROR(MOD(A915-TOther[Start Date],14),1)=0),--(TOther[Frequency]=$I$1),--(TOther[Start Date]&lt;=A915),--(TOther[End Date Calc]&gt;=A915),TOther[Amount])))</f>
        <v/>
      </c>
      <c r="J915" s="8" t="str">
        <f>IF(A915="","",IF(COUNTIF(TOther[Frequency],$J$1)=0,0,IF(OR(DAY(A915)=1,DAY(A915)=15),SUMIFS(TOther[Amount],TOther[Frequency],$J$1,TOther[Start Date],"&lt;="&amp;$A915,TOther[End Date Calc],"&gt;="&amp;A915),0)))</f>
        <v/>
      </c>
      <c r="K915" s="8" t="str">
        <f>IF(A915="","",IF(COUNTIF(TOther[Frequency],$K$1)=0,0,IF(A915=(A915-DAY(A915)+1+2*7-WEEKDAY(A915-DAY(A915)+8-4,1)),SUMIFS(TOther[Amount],TOther[Frequency],$K$1,TOther[Start Date],"&lt;="&amp;$A915,TOther[End Date Calc],"&gt;="&amp;A915),0)))</f>
        <v/>
      </c>
      <c r="L915" s="8" t="str">
        <f>IF(A915="","",IF(COUNTIF(TOther[Frequency],$L$1)=0,0,IF(A915=(A915-DAY(A915)+1+3*7-WEEKDAY(A915-DAY(A915)+8-4,1)),SUMIFS(TOther[Amount],TOther[Frequency],$L$1,TOther[Start Date],"&lt;="&amp;$A915,TOther[End Date Calc],"&gt;="&amp;A915),0)))</f>
        <v/>
      </c>
      <c r="M915" s="8" t="str">
        <f>IF(A915="","",IF(COUNTIF(TOther[Frequency],$M$1)=0,0,IF(A915=(A915-DAY(A915)+1+4*7-WEEKDAY(A915-DAY(A915)+8-4,1)),SUMIFS(TOther[Amount],TOther[Frequency],$M$1,TOther[Start Date],"&lt;="&amp;$A915,TOther[End Date Calc],"&gt;="&amp;A915),0)))</f>
        <v/>
      </c>
      <c r="N915" s="8" t="str" cm="1">
        <f t="array" ref="N915">IF(A915="","",IF(COUNTIF(TOther[Frequency],$N$1)=0,0,SUMPRODUCT(--(IFERROR(MOD(A915-TOther[Start Date],28),1)=0),--(TOther[Frequency]=$N$1),--(TOther[Start Date]&lt;=A915),--(TOther[End Date Calc]&gt;=A915),TOther[Amount])))</f>
        <v/>
      </c>
      <c r="O915" s="8" t="str" cm="1">
        <f t="array" ref="O915">IF(A915="","",IF(COUNTIF(TOther[Frequency],$O$1)=0,0,SUMPRODUCT(--(IFERROR(MOD(A915-TOther[Start Date],42),1)=0),--(TOther[Frequency]=$O$1),--(TOther[Start Date]&lt;=A915),--(TOther[End Date Calc]&gt;=A915),TOther[Amount])))</f>
        <v/>
      </c>
      <c r="P915" s="8" t="str" cm="1">
        <f t="array" ref="P915">IF(A915="","",IF(COUNTIF(TOther[Frequency],$P$1)=0,0,SUMPRODUCT(--(IFERROR(MOD(A915-TOther[Start Date],56),1)=0),--(TOther[Frequency]=$P$1),--(TOther[Start Date]&lt;=A915),--(TOther[End Date Calc]&gt;=A915),TOther[Amount])))</f>
        <v/>
      </c>
      <c r="Q915" s="8" t="str">
        <f>IF(A915="","",IF(COUNTIF(TOther[Frequency],$Q$1)=0,0,IF(B915="N",SUMIFS(TOther[Amount],TOther[Frequency],$Q$1,TOther[Start Date],"&lt;="&amp;$A915,TOther[End Date Calc],"&gt;="&amp;A915,TOther[Start Day],DAY(A915)),SUMIFS(TOther[Amount],TOther[Frequency],$Q$1,TOther[Start Date],"&lt;="&amp;$A915,TOther[End Date Calc],"&gt;="&amp;A915,TOther[Start Day],"&gt;="&amp;DAY(A915)))))</f>
        <v/>
      </c>
      <c r="R915" s="8" t="str" cm="1">
        <f t="array" ref="R915">IF(A915="","",IF(COUNTIF(TOther[Frequency],R$1)=0,0,SUMPRODUCT(--(TOther[Frequency]=R$1),--(TOther[Start Date]&lt;=A915),--(TOther[End Date Calc]&gt;=A915),IF(B915="N",--(TOther[Start Day]=DAY(A915)),--(TOther[Start Day]&gt;=DAY(A915))),--(IFERROR(MOD(TOther[Start Month]-MONTH(A915)+2,2),1)=0),TOther[Amount])))</f>
        <v/>
      </c>
      <c r="S915" s="8" t="str" cm="1">
        <f t="array" ref="S915">IF(A915="","",IF(COUNTIF(TOther[Frequency],S$1)=0,0,SUMPRODUCT(--(TOther[Frequency]=S$1),--(TOther[Start Date]&lt;=A915),--(TOther[End Date Calc]&gt;=A915),IF(B915="N",--(TOther[Start Day]=DAY(A915)),--(TOther[Start Day]&gt;=DAY(A915))),--(IFERROR(MOD(TOther[Start Month]-MONTH(A915)+3,3),1)=0),TOther[Amount])))</f>
        <v/>
      </c>
      <c r="T915" s="8" t="str" cm="1">
        <f t="array" ref="T915">IF($A915="","",IF(COUNTIF(TOther[Frequency],T$1)=0,0,SUMPRODUCT(--(TOther[Frequency]=T$1),--(TOther[Start Date]&lt;=$A915),--(TOther[End Date Calc]&gt;=$A915),IF($B915="N",--(TOther[Start Day]=DAY($A915)),--(TOther[Start Day]&gt;=DAY($A915))),--(IFERROR(MOD(TOther[Start Month]-MONTH($A915)+4,4),1)=0),TOther[Amount])))</f>
        <v/>
      </c>
      <c r="U915" s="8" t="str" cm="1">
        <f t="array" ref="U915">IF(A915="","",IF(COUNTIF(TOther[Frequency],$U$1)=0,0,SUMPRODUCT(--(TOther[Frequency]=$U$1),--(TOther[Start Date]&lt;=A915),--(TOther[End Date Calc]&gt;=A915),IF(B915="N",--(TOther[Start Day]=DAY(A915)),--(TOther[Start Day]&gt;=DAY(A915))),--(IFERROR(MOD(TOther[Start Month]-MONTH(A915)+6,6),1)=0),TOther[Amount])))</f>
        <v/>
      </c>
      <c r="V915" s="8" t="str" cm="1">
        <f t="array" ref="V915">IF(A915="","",IF(COUNTIF(TOther[Frequency],$V$1)=0,0,SUMPRODUCT(--(TOther[Frequency]=$V$1),--(TOther[Start Date]&lt;=A915),--(TOther[End Date Calc]&gt;=A915),IF(B915="N",--(TOther[Start Day]=DAY(A915)),--(TOther[Start Day]&gt;=DAY(A915))),--(IFERROR(MOD(TOther[Start Month]-MONTH(A915)+12,12),1)=0),TOther[Amount])))</f>
        <v/>
      </c>
      <c r="W915" s="8" t="str">
        <f>IF(A915="","",SUMIFS(TOther[Amount],TOther[Start Date],A915,TOther[Frequency],$W$1))</f>
        <v/>
      </c>
      <c r="X915" s="9" t="str">
        <f t="shared" si="70"/>
        <v/>
      </c>
      <c r="Y915" s="9" t="str">
        <f t="shared" si="74"/>
        <v/>
      </c>
      <c r="Z915" s="8" t="str" cm="1">
        <f t="array" ref="Z915">IF(A915="","",IF(COUNTIF('2) Income'!$D$13:$D$32,"Weekly")=0,0,SUMPRODUCT(--(IFERROR(MOD(A915-'2) Income'!$F$13:$F$32,7),1)=0),--('2) Income'!$D$13:$D$32="Weekly"),--('2) Income'!$F$13:$F$32&lt;=A915),'2) Income'!$E$13:$E$32)))</f>
        <v/>
      </c>
      <c r="AA915" s="8" t="str" cm="1">
        <f t="array" ref="AA915">IF(A915="","",IF(COUNTIF('2) Income'!$D$13:$D$32,"Every Other Week")=0,0,SUMPRODUCT(--(IFERROR(MOD(A915-'2) Income'!$F$13:$F$32,14),1)=0),--('2) Income'!$D$13:$D$32="Every Other Week"),--('2) Income'!$F$13:$F$32&lt;=A915),'2) Income'!$E$13:$E$32)))</f>
        <v/>
      </c>
      <c r="AB915" s="8" t="str">
        <f>IF(A915="","",IF(COUNTIF('2) Income'!$D$13:$D$32,"1st and 15th")=0,0,IF(OR(DAY(A915)=1,DAY(A915)=15),SUMIFS('2) Income'!$E$13:$E$32,'2) Income'!$D$13:$D$32,"1st and 15th",'2) Income'!$F$13:$F$32,"&lt;="&amp;$A915),0)))</f>
        <v/>
      </c>
      <c r="AC915" s="8" t="str">
        <f>IF(A915="","",IF(COUNTIF('2) Income'!$D$13:$D$32,"2nd Wednesday")=0,0,IF(A915=(A915-DAY(A915)+1+2*7-WEEKDAY(A915-DAY(A915)+8-4,1)),SUMIFS('2) Income'!$E$13:$E$32,'2) Income'!$D$13:$D$32,"2nd Wednesday",'2) Income'!$F$13:$F$32,"&lt;="&amp;$A915),0)))</f>
        <v/>
      </c>
      <c r="AD915" s="8" t="str">
        <f>IF(A915="","",IF(COUNTIF('2) Income'!$D$13:$D$32,"3rd Wednesday")=0,0,IF(A915=(A915-DAY(A915)+1+3*7-WEEKDAY(A915-DAY(A915)+8-4,1)),SUMIFS('2) Income'!$E$13:$E$32,'2) Income'!$D$13:$D$32,"3rd Wednesday",'2) Income'!$F$13:$F$32,"&lt;="&amp;$A915),0)))</f>
        <v/>
      </c>
      <c r="AE915" s="8" t="str">
        <f>IF(A915="","",IF(COUNTIF('2) Income'!$D$13:$D$32,"4th Wednesday")=0,0,IF(A915=(A915-DAY(A915)+1+4*7-WEEKDAY(A915-DAY(A915)+8-4,1)),SUMIFS('2) Income'!$E$13:$E$32,'2) Income'!$D$13:$D$32,"4th Wednesday",'2) Income'!$F$13:$F$32,"&lt;="&amp;$A915),0)))</f>
        <v/>
      </c>
      <c r="AF915" s="8" t="str" cm="1">
        <f t="array" ref="AF915">IF(A915="","",IF(COUNTIF('2) Income'!$D$13:$D$32,"Every 4 Weeks")=0,0,SUMPRODUCT(--(IFERROR(MOD(A915-'2) Income'!$F$13:$F$32,28),1)=0),--('2) Income'!$D$13:$D$32="Every 4 Weeks"),--('2) Income'!$F$13:$F$32&lt;=A915),'2) Income'!$E$13:$E$32)))</f>
        <v/>
      </c>
      <c r="AG915" s="8" t="str">
        <f>IF(A915="","",IF(COUNTIF('2) Income'!$D$13:$D$32,"Monthly")=0,0,IF(B915="N",SUMIFS('2) Income'!$E$13:$E$32,'2) Income'!$D$13:$D$32,"monthly",'2) Income'!$F$13:$F$32,"&lt;="&amp;$A915,'2) Income'!$I$13:$I$32,DAY(A915)),SUMIFS('2) Income'!$E$13:$E$32,'2) Income'!$D$13:$D$32,"monthly",'2) Income'!$F$13:$F$32,"&lt;="&amp;$A915,'2) Income'!$I$13:$I$32,"&gt;="&amp;DAY(A915)))))</f>
        <v/>
      </c>
      <c r="AH915" s="8" t="str" cm="1">
        <f t="array" ref="AH915">IF(A915="","",IF(COUNTIF('2) Income'!$D$13:$D$32,"Yearly")=0,0,SUMPRODUCT(--('2) Income'!$D$13:$D$32="Yearly"),--('2) Income'!$F$13:$F$32&lt;=A915),IF(B915="N",--('2) Income'!$I$13:$I$32=DAY(A915)),--('2) Income'!$I$13:$I$32&gt;=DAY(A915))),--(IFERROR(MOD('2) Income'!$H$13:$H$32-MONTH(A915)+12,12),1)=0),'2) Income'!$E$13:$E$32)))</f>
        <v/>
      </c>
      <c r="AI915" s="8" t="str">
        <f>IF(A915="","",IF(COUNTIF('2) Income'!$D$13:$D$32,"one-time")=0,0,SUMIFS('2) Income'!$E$13:$E$32,'2) Income'!$D$13:$D$32,"one-time",'2) Income'!$F$13:$F$32,"="&amp;$A915)))</f>
        <v/>
      </c>
      <c r="AJ915" s="9" t="str">
        <f t="shared" si="71"/>
        <v/>
      </c>
    </row>
    <row r="916" spans="1:36">
      <c r="A916" s="7" t="str">
        <f>IF(A915="","",IF(A915+1&lt;='1) Period'!$E$21,A915+1,""))</f>
        <v/>
      </c>
      <c r="B916" s="7" t="e">
        <f t="shared" si="72"/>
        <v>#VALUE!</v>
      </c>
      <c r="C916" t="e">
        <f t="shared" si="73"/>
        <v>#VALUE!</v>
      </c>
      <c r="D916" s="8" t="str">
        <f>IF(A916="","",IF(TEXT(A916,"dddd")='4) Happy Money'!$E$23,WAllowance,0))</f>
        <v/>
      </c>
      <c r="E916" s="8" t="str">
        <f>IF(A916="","",IF(B916="N",SUMIF(TMonthly[Day of the Month],DAY(A916),TMonthly[Amount]),SUMIF(TMonthly[Day of the Month],"&gt;="&amp;DAY(A916),TMonthly[Amount])))</f>
        <v/>
      </c>
      <c r="F916" s="8" t="str" cm="1">
        <f t="array" ref="F916">IF(A916="","",SUMPRODUCT(--(TYearly[Due Date]&lt;=A916),IF(B916="N",--(TYearly[Day]=DAY(A916)),--(TYearly[Day]&gt;=DAY(A916))),--(IFERROR(MOD(TYearly[Month]-MONTH(A916)+12,12),1)=0),TYearly[Amount]))</f>
        <v/>
      </c>
      <c r="G916" s="8" t="str">
        <f>IF(A916="","",SUMIF(TOneTime[Due Date],A916,TOneTime[Amount]))</f>
        <v/>
      </c>
      <c r="H916" s="8" t="str" cm="1">
        <f t="array" ref="H916">IF(A916="","",IF(COUNTIF(TOther[Frequency],$H$1)=0,0,SUMPRODUCT(--(IFERROR(MOD(A916-TOther[Start Date],7),1)=0),--(TOther[Frequency]=$H$1),--(TOther[Start Date]&lt;=A916),--(TOther[End Date Calc]&gt;=A916),TOther[Amount])))</f>
        <v/>
      </c>
      <c r="I916" s="8" t="str" cm="1">
        <f t="array" ref="I916">IF(A916="","",IF(COUNTIF(TOther[Frequency],$I$1)=0,0,SUMPRODUCT(--(IFERROR(MOD(A916-TOther[Start Date],14),1)=0),--(TOther[Frequency]=$I$1),--(TOther[Start Date]&lt;=A916),--(TOther[End Date Calc]&gt;=A916),TOther[Amount])))</f>
        <v/>
      </c>
      <c r="J916" s="8" t="str">
        <f>IF(A916="","",IF(COUNTIF(TOther[Frequency],$J$1)=0,0,IF(OR(DAY(A916)=1,DAY(A916)=15),SUMIFS(TOther[Amount],TOther[Frequency],$J$1,TOther[Start Date],"&lt;="&amp;$A916,TOther[End Date Calc],"&gt;="&amp;A916),0)))</f>
        <v/>
      </c>
      <c r="K916" s="8" t="str">
        <f>IF(A916="","",IF(COUNTIF(TOther[Frequency],$K$1)=0,0,IF(A916=(A916-DAY(A916)+1+2*7-WEEKDAY(A916-DAY(A916)+8-4,1)),SUMIFS(TOther[Amount],TOther[Frequency],$K$1,TOther[Start Date],"&lt;="&amp;$A916,TOther[End Date Calc],"&gt;="&amp;A916),0)))</f>
        <v/>
      </c>
      <c r="L916" s="8" t="str">
        <f>IF(A916="","",IF(COUNTIF(TOther[Frequency],$L$1)=0,0,IF(A916=(A916-DAY(A916)+1+3*7-WEEKDAY(A916-DAY(A916)+8-4,1)),SUMIFS(TOther[Amount],TOther[Frequency],$L$1,TOther[Start Date],"&lt;="&amp;$A916,TOther[End Date Calc],"&gt;="&amp;A916),0)))</f>
        <v/>
      </c>
      <c r="M916" s="8" t="str">
        <f>IF(A916="","",IF(COUNTIF(TOther[Frequency],$M$1)=0,0,IF(A916=(A916-DAY(A916)+1+4*7-WEEKDAY(A916-DAY(A916)+8-4,1)),SUMIFS(TOther[Amount],TOther[Frequency],$M$1,TOther[Start Date],"&lt;="&amp;$A916,TOther[End Date Calc],"&gt;="&amp;A916),0)))</f>
        <v/>
      </c>
      <c r="N916" s="8" t="str" cm="1">
        <f t="array" ref="N916">IF(A916="","",IF(COUNTIF(TOther[Frequency],$N$1)=0,0,SUMPRODUCT(--(IFERROR(MOD(A916-TOther[Start Date],28),1)=0),--(TOther[Frequency]=$N$1),--(TOther[Start Date]&lt;=A916),--(TOther[End Date Calc]&gt;=A916),TOther[Amount])))</f>
        <v/>
      </c>
      <c r="O916" s="8" t="str" cm="1">
        <f t="array" ref="O916">IF(A916="","",IF(COUNTIF(TOther[Frequency],$O$1)=0,0,SUMPRODUCT(--(IFERROR(MOD(A916-TOther[Start Date],42),1)=0),--(TOther[Frequency]=$O$1),--(TOther[Start Date]&lt;=A916),--(TOther[End Date Calc]&gt;=A916),TOther[Amount])))</f>
        <v/>
      </c>
      <c r="P916" s="8" t="str" cm="1">
        <f t="array" ref="P916">IF(A916="","",IF(COUNTIF(TOther[Frequency],$P$1)=0,0,SUMPRODUCT(--(IFERROR(MOD(A916-TOther[Start Date],56),1)=0),--(TOther[Frequency]=$P$1),--(TOther[Start Date]&lt;=A916),--(TOther[End Date Calc]&gt;=A916),TOther[Amount])))</f>
        <v/>
      </c>
      <c r="Q916" s="8" t="str">
        <f>IF(A916="","",IF(COUNTIF(TOther[Frequency],$Q$1)=0,0,IF(B916="N",SUMIFS(TOther[Amount],TOther[Frequency],$Q$1,TOther[Start Date],"&lt;="&amp;$A916,TOther[End Date Calc],"&gt;="&amp;A916,TOther[Start Day],DAY(A916)),SUMIFS(TOther[Amount],TOther[Frequency],$Q$1,TOther[Start Date],"&lt;="&amp;$A916,TOther[End Date Calc],"&gt;="&amp;A916,TOther[Start Day],"&gt;="&amp;DAY(A916)))))</f>
        <v/>
      </c>
      <c r="R916" s="8" t="str" cm="1">
        <f t="array" ref="R916">IF(A916="","",IF(COUNTIF(TOther[Frequency],R$1)=0,0,SUMPRODUCT(--(TOther[Frequency]=R$1),--(TOther[Start Date]&lt;=A916),--(TOther[End Date Calc]&gt;=A916),IF(B916="N",--(TOther[Start Day]=DAY(A916)),--(TOther[Start Day]&gt;=DAY(A916))),--(IFERROR(MOD(TOther[Start Month]-MONTH(A916)+2,2),1)=0),TOther[Amount])))</f>
        <v/>
      </c>
      <c r="S916" s="8" t="str" cm="1">
        <f t="array" ref="S916">IF(A916="","",IF(COUNTIF(TOther[Frequency],S$1)=0,0,SUMPRODUCT(--(TOther[Frequency]=S$1),--(TOther[Start Date]&lt;=A916),--(TOther[End Date Calc]&gt;=A916),IF(B916="N",--(TOther[Start Day]=DAY(A916)),--(TOther[Start Day]&gt;=DAY(A916))),--(IFERROR(MOD(TOther[Start Month]-MONTH(A916)+3,3),1)=0),TOther[Amount])))</f>
        <v/>
      </c>
      <c r="T916" s="8" t="str" cm="1">
        <f t="array" ref="T916">IF($A916="","",IF(COUNTIF(TOther[Frequency],T$1)=0,0,SUMPRODUCT(--(TOther[Frequency]=T$1),--(TOther[Start Date]&lt;=$A916),--(TOther[End Date Calc]&gt;=$A916),IF($B916="N",--(TOther[Start Day]=DAY($A916)),--(TOther[Start Day]&gt;=DAY($A916))),--(IFERROR(MOD(TOther[Start Month]-MONTH($A916)+4,4),1)=0),TOther[Amount])))</f>
        <v/>
      </c>
      <c r="U916" s="8" t="str" cm="1">
        <f t="array" ref="U916">IF(A916="","",IF(COUNTIF(TOther[Frequency],$U$1)=0,0,SUMPRODUCT(--(TOther[Frequency]=$U$1),--(TOther[Start Date]&lt;=A916),--(TOther[End Date Calc]&gt;=A916),IF(B916="N",--(TOther[Start Day]=DAY(A916)),--(TOther[Start Day]&gt;=DAY(A916))),--(IFERROR(MOD(TOther[Start Month]-MONTH(A916)+6,6),1)=0),TOther[Amount])))</f>
        <v/>
      </c>
      <c r="V916" s="8" t="str" cm="1">
        <f t="array" ref="V916">IF(A916="","",IF(COUNTIF(TOther[Frequency],$V$1)=0,0,SUMPRODUCT(--(TOther[Frequency]=$V$1),--(TOther[Start Date]&lt;=A916),--(TOther[End Date Calc]&gt;=A916),IF(B916="N",--(TOther[Start Day]=DAY(A916)),--(TOther[Start Day]&gt;=DAY(A916))),--(IFERROR(MOD(TOther[Start Month]-MONTH(A916)+12,12),1)=0),TOther[Amount])))</f>
        <v/>
      </c>
      <c r="W916" s="8" t="str">
        <f>IF(A916="","",SUMIFS(TOther[Amount],TOther[Start Date],A916,TOther[Frequency],$W$1))</f>
        <v/>
      </c>
      <c r="X916" s="9" t="str">
        <f t="shared" si="70"/>
        <v/>
      </c>
      <c r="Y916" s="9" t="str">
        <f t="shared" si="74"/>
        <v/>
      </c>
      <c r="Z916" s="8" t="str" cm="1">
        <f t="array" ref="Z916">IF(A916="","",IF(COUNTIF('2) Income'!$D$13:$D$32,"Weekly")=0,0,SUMPRODUCT(--(IFERROR(MOD(A916-'2) Income'!$F$13:$F$32,7),1)=0),--('2) Income'!$D$13:$D$32="Weekly"),--('2) Income'!$F$13:$F$32&lt;=A916),'2) Income'!$E$13:$E$32)))</f>
        <v/>
      </c>
      <c r="AA916" s="8" t="str" cm="1">
        <f t="array" ref="AA916">IF(A916="","",IF(COUNTIF('2) Income'!$D$13:$D$32,"Every Other Week")=0,0,SUMPRODUCT(--(IFERROR(MOD(A916-'2) Income'!$F$13:$F$32,14),1)=0),--('2) Income'!$D$13:$D$32="Every Other Week"),--('2) Income'!$F$13:$F$32&lt;=A916),'2) Income'!$E$13:$E$32)))</f>
        <v/>
      </c>
      <c r="AB916" s="8" t="str">
        <f>IF(A916="","",IF(COUNTIF('2) Income'!$D$13:$D$32,"1st and 15th")=0,0,IF(OR(DAY(A916)=1,DAY(A916)=15),SUMIFS('2) Income'!$E$13:$E$32,'2) Income'!$D$13:$D$32,"1st and 15th",'2) Income'!$F$13:$F$32,"&lt;="&amp;$A916),0)))</f>
        <v/>
      </c>
      <c r="AC916" s="8" t="str">
        <f>IF(A916="","",IF(COUNTIF('2) Income'!$D$13:$D$32,"2nd Wednesday")=0,0,IF(A916=(A916-DAY(A916)+1+2*7-WEEKDAY(A916-DAY(A916)+8-4,1)),SUMIFS('2) Income'!$E$13:$E$32,'2) Income'!$D$13:$D$32,"2nd Wednesday",'2) Income'!$F$13:$F$32,"&lt;="&amp;$A916),0)))</f>
        <v/>
      </c>
      <c r="AD916" s="8" t="str">
        <f>IF(A916="","",IF(COUNTIF('2) Income'!$D$13:$D$32,"3rd Wednesday")=0,0,IF(A916=(A916-DAY(A916)+1+3*7-WEEKDAY(A916-DAY(A916)+8-4,1)),SUMIFS('2) Income'!$E$13:$E$32,'2) Income'!$D$13:$D$32,"3rd Wednesday",'2) Income'!$F$13:$F$32,"&lt;="&amp;$A916),0)))</f>
        <v/>
      </c>
      <c r="AE916" s="8" t="str">
        <f>IF(A916="","",IF(COUNTIF('2) Income'!$D$13:$D$32,"4th Wednesday")=0,0,IF(A916=(A916-DAY(A916)+1+4*7-WEEKDAY(A916-DAY(A916)+8-4,1)),SUMIFS('2) Income'!$E$13:$E$32,'2) Income'!$D$13:$D$32,"4th Wednesday",'2) Income'!$F$13:$F$32,"&lt;="&amp;$A916),0)))</f>
        <v/>
      </c>
      <c r="AF916" s="8" t="str" cm="1">
        <f t="array" ref="AF916">IF(A916="","",IF(COUNTIF('2) Income'!$D$13:$D$32,"Every 4 Weeks")=0,0,SUMPRODUCT(--(IFERROR(MOD(A916-'2) Income'!$F$13:$F$32,28),1)=0),--('2) Income'!$D$13:$D$32="Every 4 Weeks"),--('2) Income'!$F$13:$F$32&lt;=A916),'2) Income'!$E$13:$E$32)))</f>
        <v/>
      </c>
      <c r="AG916" s="8" t="str">
        <f>IF(A916="","",IF(COUNTIF('2) Income'!$D$13:$D$32,"Monthly")=0,0,IF(B916="N",SUMIFS('2) Income'!$E$13:$E$32,'2) Income'!$D$13:$D$32,"monthly",'2) Income'!$F$13:$F$32,"&lt;="&amp;$A916,'2) Income'!$I$13:$I$32,DAY(A916)),SUMIFS('2) Income'!$E$13:$E$32,'2) Income'!$D$13:$D$32,"monthly",'2) Income'!$F$13:$F$32,"&lt;="&amp;$A916,'2) Income'!$I$13:$I$32,"&gt;="&amp;DAY(A916)))))</f>
        <v/>
      </c>
      <c r="AH916" s="8" t="str" cm="1">
        <f t="array" ref="AH916">IF(A916="","",IF(COUNTIF('2) Income'!$D$13:$D$32,"Yearly")=0,0,SUMPRODUCT(--('2) Income'!$D$13:$D$32="Yearly"),--('2) Income'!$F$13:$F$32&lt;=A916),IF(B916="N",--('2) Income'!$I$13:$I$32=DAY(A916)),--('2) Income'!$I$13:$I$32&gt;=DAY(A916))),--(IFERROR(MOD('2) Income'!$H$13:$H$32-MONTH(A916)+12,12),1)=0),'2) Income'!$E$13:$E$32)))</f>
        <v/>
      </c>
      <c r="AI916" s="8" t="str">
        <f>IF(A916="","",IF(COUNTIF('2) Income'!$D$13:$D$32,"one-time")=0,0,SUMIFS('2) Income'!$E$13:$E$32,'2) Income'!$D$13:$D$32,"one-time",'2) Income'!$F$13:$F$32,"="&amp;$A916)))</f>
        <v/>
      </c>
      <c r="AJ916" s="9" t="str">
        <f t="shared" si="71"/>
        <v/>
      </c>
    </row>
    <row r="917" spans="1:36">
      <c r="A917" s="7" t="str">
        <f>IF(A916="","",IF(A916+1&lt;='1) Period'!$E$21,A916+1,""))</f>
        <v/>
      </c>
      <c r="B917" s="7" t="e">
        <f t="shared" si="72"/>
        <v>#VALUE!</v>
      </c>
      <c r="C917" t="e">
        <f t="shared" si="73"/>
        <v>#VALUE!</v>
      </c>
      <c r="D917" s="8" t="str">
        <f>IF(A917="","",IF(TEXT(A917,"dddd")='4) Happy Money'!$E$23,WAllowance,0))</f>
        <v/>
      </c>
      <c r="E917" s="8" t="str">
        <f>IF(A917="","",IF(B917="N",SUMIF(TMonthly[Day of the Month],DAY(A917),TMonthly[Amount]),SUMIF(TMonthly[Day of the Month],"&gt;="&amp;DAY(A917),TMonthly[Amount])))</f>
        <v/>
      </c>
      <c r="F917" s="8" t="str" cm="1">
        <f t="array" ref="F917">IF(A917="","",SUMPRODUCT(--(TYearly[Due Date]&lt;=A917),IF(B917="N",--(TYearly[Day]=DAY(A917)),--(TYearly[Day]&gt;=DAY(A917))),--(IFERROR(MOD(TYearly[Month]-MONTH(A917)+12,12),1)=0),TYearly[Amount]))</f>
        <v/>
      </c>
      <c r="G917" s="8" t="str">
        <f>IF(A917="","",SUMIF(TOneTime[Due Date],A917,TOneTime[Amount]))</f>
        <v/>
      </c>
      <c r="H917" s="8" t="str" cm="1">
        <f t="array" ref="H917">IF(A917="","",IF(COUNTIF(TOther[Frequency],$H$1)=0,0,SUMPRODUCT(--(IFERROR(MOD(A917-TOther[Start Date],7),1)=0),--(TOther[Frequency]=$H$1),--(TOther[Start Date]&lt;=A917),--(TOther[End Date Calc]&gt;=A917),TOther[Amount])))</f>
        <v/>
      </c>
      <c r="I917" s="8" t="str" cm="1">
        <f t="array" ref="I917">IF(A917="","",IF(COUNTIF(TOther[Frequency],$I$1)=0,0,SUMPRODUCT(--(IFERROR(MOD(A917-TOther[Start Date],14),1)=0),--(TOther[Frequency]=$I$1),--(TOther[Start Date]&lt;=A917),--(TOther[End Date Calc]&gt;=A917),TOther[Amount])))</f>
        <v/>
      </c>
      <c r="J917" s="8" t="str">
        <f>IF(A917="","",IF(COUNTIF(TOther[Frequency],$J$1)=0,0,IF(OR(DAY(A917)=1,DAY(A917)=15),SUMIFS(TOther[Amount],TOther[Frequency],$J$1,TOther[Start Date],"&lt;="&amp;$A917,TOther[End Date Calc],"&gt;="&amp;A917),0)))</f>
        <v/>
      </c>
      <c r="K917" s="8" t="str">
        <f>IF(A917="","",IF(COUNTIF(TOther[Frequency],$K$1)=0,0,IF(A917=(A917-DAY(A917)+1+2*7-WEEKDAY(A917-DAY(A917)+8-4,1)),SUMIFS(TOther[Amount],TOther[Frequency],$K$1,TOther[Start Date],"&lt;="&amp;$A917,TOther[End Date Calc],"&gt;="&amp;A917),0)))</f>
        <v/>
      </c>
      <c r="L917" s="8" t="str">
        <f>IF(A917="","",IF(COUNTIF(TOther[Frequency],$L$1)=0,0,IF(A917=(A917-DAY(A917)+1+3*7-WEEKDAY(A917-DAY(A917)+8-4,1)),SUMIFS(TOther[Amount],TOther[Frequency],$L$1,TOther[Start Date],"&lt;="&amp;$A917,TOther[End Date Calc],"&gt;="&amp;A917),0)))</f>
        <v/>
      </c>
      <c r="M917" s="8" t="str">
        <f>IF(A917="","",IF(COUNTIF(TOther[Frequency],$M$1)=0,0,IF(A917=(A917-DAY(A917)+1+4*7-WEEKDAY(A917-DAY(A917)+8-4,1)),SUMIFS(TOther[Amount],TOther[Frequency],$M$1,TOther[Start Date],"&lt;="&amp;$A917,TOther[End Date Calc],"&gt;="&amp;A917),0)))</f>
        <v/>
      </c>
      <c r="N917" s="8" t="str" cm="1">
        <f t="array" ref="N917">IF(A917="","",IF(COUNTIF(TOther[Frequency],$N$1)=0,0,SUMPRODUCT(--(IFERROR(MOD(A917-TOther[Start Date],28),1)=0),--(TOther[Frequency]=$N$1),--(TOther[Start Date]&lt;=A917),--(TOther[End Date Calc]&gt;=A917),TOther[Amount])))</f>
        <v/>
      </c>
      <c r="O917" s="8" t="str" cm="1">
        <f t="array" ref="O917">IF(A917="","",IF(COUNTIF(TOther[Frequency],$O$1)=0,0,SUMPRODUCT(--(IFERROR(MOD(A917-TOther[Start Date],42),1)=0),--(TOther[Frequency]=$O$1),--(TOther[Start Date]&lt;=A917),--(TOther[End Date Calc]&gt;=A917),TOther[Amount])))</f>
        <v/>
      </c>
      <c r="P917" s="8" t="str" cm="1">
        <f t="array" ref="P917">IF(A917="","",IF(COUNTIF(TOther[Frequency],$P$1)=0,0,SUMPRODUCT(--(IFERROR(MOD(A917-TOther[Start Date],56),1)=0),--(TOther[Frequency]=$P$1),--(TOther[Start Date]&lt;=A917),--(TOther[End Date Calc]&gt;=A917),TOther[Amount])))</f>
        <v/>
      </c>
      <c r="Q917" s="8" t="str">
        <f>IF(A917="","",IF(COUNTIF(TOther[Frequency],$Q$1)=0,0,IF(B917="N",SUMIFS(TOther[Amount],TOther[Frequency],$Q$1,TOther[Start Date],"&lt;="&amp;$A917,TOther[End Date Calc],"&gt;="&amp;A917,TOther[Start Day],DAY(A917)),SUMIFS(TOther[Amount],TOther[Frequency],$Q$1,TOther[Start Date],"&lt;="&amp;$A917,TOther[End Date Calc],"&gt;="&amp;A917,TOther[Start Day],"&gt;="&amp;DAY(A917)))))</f>
        <v/>
      </c>
      <c r="R917" s="8" t="str" cm="1">
        <f t="array" ref="R917">IF(A917="","",IF(COUNTIF(TOther[Frequency],R$1)=0,0,SUMPRODUCT(--(TOther[Frequency]=R$1),--(TOther[Start Date]&lt;=A917),--(TOther[End Date Calc]&gt;=A917),IF(B917="N",--(TOther[Start Day]=DAY(A917)),--(TOther[Start Day]&gt;=DAY(A917))),--(IFERROR(MOD(TOther[Start Month]-MONTH(A917)+2,2),1)=0),TOther[Amount])))</f>
        <v/>
      </c>
      <c r="S917" s="8" t="str" cm="1">
        <f t="array" ref="S917">IF(A917="","",IF(COUNTIF(TOther[Frequency],S$1)=0,0,SUMPRODUCT(--(TOther[Frequency]=S$1),--(TOther[Start Date]&lt;=A917),--(TOther[End Date Calc]&gt;=A917),IF(B917="N",--(TOther[Start Day]=DAY(A917)),--(TOther[Start Day]&gt;=DAY(A917))),--(IFERROR(MOD(TOther[Start Month]-MONTH(A917)+3,3),1)=0),TOther[Amount])))</f>
        <v/>
      </c>
      <c r="T917" s="8" t="str" cm="1">
        <f t="array" ref="T917">IF($A917="","",IF(COUNTIF(TOther[Frequency],T$1)=0,0,SUMPRODUCT(--(TOther[Frequency]=T$1),--(TOther[Start Date]&lt;=$A917),--(TOther[End Date Calc]&gt;=$A917),IF($B917="N",--(TOther[Start Day]=DAY($A917)),--(TOther[Start Day]&gt;=DAY($A917))),--(IFERROR(MOD(TOther[Start Month]-MONTH($A917)+4,4),1)=0),TOther[Amount])))</f>
        <v/>
      </c>
      <c r="U917" s="8" t="str" cm="1">
        <f t="array" ref="U917">IF(A917="","",IF(COUNTIF(TOther[Frequency],$U$1)=0,0,SUMPRODUCT(--(TOther[Frequency]=$U$1),--(TOther[Start Date]&lt;=A917),--(TOther[End Date Calc]&gt;=A917),IF(B917="N",--(TOther[Start Day]=DAY(A917)),--(TOther[Start Day]&gt;=DAY(A917))),--(IFERROR(MOD(TOther[Start Month]-MONTH(A917)+6,6),1)=0),TOther[Amount])))</f>
        <v/>
      </c>
      <c r="V917" s="8" t="str" cm="1">
        <f t="array" ref="V917">IF(A917="","",IF(COUNTIF(TOther[Frequency],$V$1)=0,0,SUMPRODUCT(--(TOther[Frequency]=$V$1),--(TOther[Start Date]&lt;=A917),--(TOther[End Date Calc]&gt;=A917),IF(B917="N",--(TOther[Start Day]=DAY(A917)),--(TOther[Start Day]&gt;=DAY(A917))),--(IFERROR(MOD(TOther[Start Month]-MONTH(A917)+12,12),1)=0),TOther[Amount])))</f>
        <v/>
      </c>
      <c r="W917" s="8" t="str">
        <f>IF(A917="","",SUMIFS(TOther[Amount],TOther[Start Date],A917,TOther[Frequency],$W$1))</f>
        <v/>
      </c>
      <c r="X917" s="9" t="str">
        <f t="shared" si="70"/>
        <v/>
      </c>
      <c r="Y917" s="9" t="str">
        <f t="shared" si="74"/>
        <v/>
      </c>
      <c r="Z917" s="8" t="str" cm="1">
        <f t="array" ref="Z917">IF(A917="","",IF(COUNTIF('2) Income'!$D$13:$D$32,"Weekly")=0,0,SUMPRODUCT(--(IFERROR(MOD(A917-'2) Income'!$F$13:$F$32,7),1)=0),--('2) Income'!$D$13:$D$32="Weekly"),--('2) Income'!$F$13:$F$32&lt;=A917),'2) Income'!$E$13:$E$32)))</f>
        <v/>
      </c>
      <c r="AA917" s="8" t="str" cm="1">
        <f t="array" ref="AA917">IF(A917="","",IF(COUNTIF('2) Income'!$D$13:$D$32,"Every Other Week")=0,0,SUMPRODUCT(--(IFERROR(MOD(A917-'2) Income'!$F$13:$F$32,14),1)=0),--('2) Income'!$D$13:$D$32="Every Other Week"),--('2) Income'!$F$13:$F$32&lt;=A917),'2) Income'!$E$13:$E$32)))</f>
        <v/>
      </c>
      <c r="AB917" s="8" t="str">
        <f>IF(A917="","",IF(COUNTIF('2) Income'!$D$13:$D$32,"1st and 15th")=0,0,IF(OR(DAY(A917)=1,DAY(A917)=15),SUMIFS('2) Income'!$E$13:$E$32,'2) Income'!$D$13:$D$32,"1st and 15th",'2) Income'!$F$13:$F$32,"&lt;="&amp;$A917),0)))</f>
        <v/>
      </c>
      <c r="AC917" s="8" t="str">
        <f>IF(A917="","",IF(COUNTIF('2) Income'!$D$13:$D$32,"2nd Wednesday")=0,0,IF(A917=(A917-DAY(A917)+1+2*7-WEEKDAY(A917-DAY(A917)+8-4,1)),SUMIFS('2) Income'!$E$13:$E$32,'2) Income'!$D$13:$D$32,"2nd Wednesday",'2) Income'!$F$13:$F$32,"&lt;="&amp;$A917),0)))</f>
        <v/>
      </c>
      <c r="AD917" s="8" t="str">
        <f>IF(A917="","",IF(COUNTIF('2) Income'!$D$13:$D$32,"3rd Wednesday")=0,0,IF(A917=(A917-DAY(A917)+1+3*7-WEEKDAY(A917-DAY(A917)+8-4,1)),SUMIFS('2) Income'!$E$13:$E$32,'2) Income'!$D$13:$D$32,"3rd Wednesday",'2) Income'!$F$13:$F$32,"&lt;="&amp;$A917),0)))</f>
        <v/>
      </c>
      <c r="AE917" s="8" t="str">
        <f>IF(A917="","",IF(COUNTIF('2) Income'!$D$13:$D$32,"4th Wednesday")=0,0,IF(A917=(A917-DAY(A917)+1+4*7-WEEKDAY(A917-DAY(A917)+8-4,1)),SUMIFS('2) Income'!$E$13:$E$32,'2) Income'!$D$13:$D$32,"4th Wednesday",'2) Income'!$F$13:$F$32,"&lt;="&amp;$A917),0)))</f>
        <v/>
      </c>
      <c r="AF917" s="8" t="str" cm="1">
        <f t="array" ref="AF917">IF(A917="","",IF(COUNTIF('2) Income'!$D$13:$D$32,"Every 4 Weeks")=0,0,SUMPRODUCT(--(IFERROR(MOD(A917-'2) Income'!$F$13:$F$32,28),1)=0),--('2) Income'!$D$13:$D$32="Every 4 Weeks"),--('2) Income'!$F$13:$F$32&lt;=A917),'2) Income'!$E$13:$E$32)))</f>
        <v/>
      </c>
      <c r="AG917" s="8" t="str">
        <f>IF(A917="","",IF(COUNTIF('2) Income'!$D$13:$D$32,"Monthly")=0,0,IF(B917="N",SUMIFS('2) Income'!$E$13:$E$32,'2) Income'!$D$13:$D$32,"monthly",'2) Income'!$F$13:$F$32,"&lt;="&amp;$A917,'2) Income'!$I$13:$I$32,DAY(A917)),SUMIFS('2) Income'!$E$13:$E$32,'2) Income'!$D$13:$D$32,"monthly",'2) Income'!$F$13:$F$32,"&lt;="&amp;$A917,'2) Income'!$I$13:$I$32,"&gt;="&amp;DAY(A917)))))</f>
        <v/>
      </c>
      <c r="AH917" s="8" t="str" cm="1">
        <f t="array" ref="AH917">IF(A917="","",IF(COUNTIF('2) Income'!$D$13:$D$32,"Yearly")=0,0,SUMPRODUCT(--('2) Income'!$D$13:$D$32="Yearly"),--('2) Income'!$F$13:$F$32&lt;=A917),IF(B917="N",--('2) Income'!$I$13:$I$32=DAY(A917)),--('2) Income'!$I$13:$I$32&gt;=DAY(A917))),--(IFERROR(MOD('2) Income'!$H$13:$H$32-MONTH(A917)+12,12),1)=0),'2) Income'!$E$13:$E$32)))</f>
        <v/>
      </c>
      <c r="AI917" s="8" t="str">
        <f>IF(A917="","",IF(COUNTIF('2) Income'!$D$13:$D$32,"one-time")=0,0,SUMIFS('2) Income'!$E$13:$E$32,'2) Income'!$D$13:$D$32,"one-time",'2) Income'!$F$13:$F$32,"="&amp;$A917)))</f>
        <v/>
      </c>
      <c r="AJ917" s="9" t="str">
        <f t="shared" si="71"/>
        <v/>
      </c>
    </row>
    <row r="918" spans="1:36">
      <c r="A918" s="7" t="str">
        <f>IF(A917="","",IF(A917+1&lt;='1) Period'!$E$21,A917+1,""))</f>
        <v/>
      </c>
      <c r="B918" s="7" t="e">
        <f t="shared" si="72"/>
        <v>#VALUE!</v>
      </c>
      <c r="C918" t="e">
        <f t="shared" si="73"/>
        <v>#VALUE!</v>
      </c>
      <c r="D918" s="8" t="str">
        <f>IF(A918="","",IF(TEXT(A918,"dddd")='4) Happy Money'!$E$23,WAllowance,0))</f>
        <v/>
      </c>
      <c r="E918" s="8" t="str">
        <f>IF(A918="","",IF(B918="N",SUMIF(TMonthly[Day of the Month],DAY(A918),TMonthly[Amount]),SUMIF(TMonthly[Day of the Month],"&gt;="&amp;DAY(A918),TMonthly[Amount])))</f>
        <v/>
      </c>
      <c r="F918" s="8" t="str" cm="1">
        <f t="array" ref="F918">IF(A918="","",SUMPRODUCT(--(TYearly[Due Date]&lt;=A918),IF(B918="N",--(TYearly[Day]=DAY(A918)),--(TYearly[Day]&gt;=DAY(A918))),--(IFERROR(MOD(TYearly[Month]-MONTH(A918)+12,12),1)=0),TYearly[Amount]))</f>
        <v/>
      </c>
      <c r="G918" s="8" t="str">
        <f>IF(A918="","",SUMIF(TOneTime[Due Date],A918,TOneTime[Amount]))</f>
        <v/>
      </c>
      <c r="H918" s="8" t="str" cm="1">
        <f t="array" ref="H918">IF(A918="","",IF(COUNTIF(TOther[Frequency],$H$1)=0,0,SUMPRODUCT(--(IFERROR(MOD(A918-TOther[Start Date],7),1)=0),--(TOther[Frequency]=$H$1),--(TOther[Start Date]&lt;=A918),--(TOther[End Date Calc]&gt;=A918),TOther[Amount])))</f>
        <v/>
      </c>
      <c r="I918" s="8" t="str" cm="1">
        <f t="array" ref="I918">IF(A918="","",IF(COUNTIF(TOther[Frequency],$I$1)=0,0,SUMPRODUCT(--(IFERROR(MOD(A918-TOther[Start Date],14),1)=0),--(TOther[Frequency]=$I$1),--(TOther[Start Date]&lt;=A918),--(TOther[End Date Calc]&gt;=A918),TOther[Amount])))</f>
        <v/>
      </c>
      <c r="J918" s="8" t="str">
        <f>IF(A918="","",IF(COUNTIF(TOther[Frequency],$J$1)=0,0,IF(OR(DAY(A918)=1,DAY(A918)=15),SUMIFS(TOther[Amount],TOther[Frequency],$J$1,TOther[Start Date],"&lt;="&amp;$A918,TOther[End Date Calc],"&gt;="&amp;A918),0)))</f>
        <v/>
      </c>
      <c r="K918" s="8" t="str">
        <f>IF(A918="","",IF(COUNTIF(TOther[Frequency],$K$1)=0,0,IF(A918=(A918-DAY(A918)+1+2*7-WEEKDAY(A918-DAY(A918)+8-4,1)),SUMIFS(TOther[Amount],TOther[Frequency],$K$1,TOther[Start Date],"&lt;="&amp;$A918,TOther[End Date Calc],"&gt;="&amp;A918),0)))</f>
        <v/>
      </c>
      <c r="L918" s="8" t="str">
        <f>IF(A918="","",IF(COUNTIF(TOther[Frequency],$L$1)=0,0,IF(A918=(A918-DAY(A918)+1+3*7-WEEKDAY(A918-DAY(A918)+8-4,1)),SUMIFS(TOther[Amount],TOther[Frequency],$L$1,TOther[Start Date],"&lt;="&amp;$A918,TOther[End Date Calc],"&gt;="&amp;A918),0)))</f>
        <v/>
      </c>
      <c r="M918" s="8" t="str">
        <f>IF(A918="","",IF(COUNTIF(TOther[Frequency],$M$1)=0,0,IF(A918=(A918-DAY(A918)+1+4*7-WEEKDAY(A918-DAY(A918)+8-4,1)),SUMIFS(TOther[Amount],TOther[Frequency],$M$1,TOther[Start Date],"&lt;="&amp;$A918,TOther[End Date Calc],"&gt;="&amp;A918),0)))</f>
        <v/>
      </c>
      <c r="N918" s="8" t="str" cm="1">
        <f t="array" ref="N918">IF(A918="","",IF(COUNTIF(TOther[Frequency],$N$1)=0,0,SUMPRODUCT(--(IFERROR(MOD(A918-TOther[Start Date],28),1)=0),--(TOther[Frequency]=$N$1),--(TOther[Start Date]&lt;=A918),--(TOther[End Date Calc]&gt;=A918),TOther[Amount])))</f>
        <v/>
      </c>
      <c r="O918" s="8" t="str" cm="1">
        <f t="array" ref="O918">IF(A918="","",IF(COUNTIF(TOther[Frequency],$O$1)=0,0,SUMPRODUCT(--(IFERROR(MOD(A918-TOther[Start Date],42),1)=0),--(TOther[Frequency]=$O$1),--(TOther[Start Date]&lt;=A918),--(TOther[End Date Calc]&gt;=A918),TOther[Amount])))</f>
        <v/>
      </c>
      <c r="P918" s="8" t="str" cm="1">
        <f t="array" ref="P918">IF(A918="","",IF(COUNTIF(TOther[Frequency],$P$1)=0,0,SUMPRODUCT(--(IFERROR(MOD(A918-TOther[Start Date],56),1)=0),--(TOther[Frequency]=$P$1),--(TOther[Start Date]&lt;=A918),--(TOther[End Date Calc]&gt;=A918),TOther[Amount])))</f>
        <v/>
      </c>
      <c r="Q918" s="8" t="str">
        <f>IF(A918="","",IF(COUNTIF(TOther[Frequency],$Q$1)=0,0,IF(B918="N",SUMIFS(TOther[Amount],TOther[Frequency],$Q$1,TOther[Start Date],"&lt;="&amp;$A918,TOther[End Date Calc],"&gt;="&amp;A918,TOther[Start Day],DAY(A918)),SUMIFS(TOther[Amount],TOther[Frequency],$Q$1,TOther[Start Date],"&lt;="&amp;$A918,TOther[End Date Calc],"&gt;="&amp;A918,TOther[Start Day],"&gt;="&amp;DAY(A918)))))</f>
        <v/>
      </c>
      <c r="R918" s="8" t="str" cm="1">
        <f t="array" ref="R918">IF(A918="","",IF(COUNTIF(TOther[Frequency],R$1)=0,0,SUMPRODUCT(--(TOther[Frequency]=R$1),--(TOther[Start Date]&lt;=A918),--(TOther[End Date Calc]&gt;=A918),IF(B918="N",--(TOther[Start Day]=DAY(A918)),--(TOther[Start Day]&gt;=DAY(A918))),--(IFERROR(MOD(TOther[Start Month]-MONTH(A918)+2,2),1)=0),TOther[Amount])))</f>
        <v/>
      </c>
      <c r="S918" s="8" t="str" cm="1">
        <f t="array" ref="S918">IF(A918="","",IF(COUNTIF(TOther[Frequency],S$1)=0,0,SUMPRODUCT(--(TOther[Frequency]=S$1),--(TOther[Start Date]&lt;=A918),--(TOther[End Date Calc]&gt;=A918),IF(B918="N",--(TOther[Start Day]=DAY(A918)),--(TOther[Start Day]&gt;=DAY(A918))),--(IFERROR(MOD(TOther[Start Month]-MONTH(A918)+3,3),1)=0),TOther[Amount])))</f>
        <v/>
      </c>
      <c r="T918" s="8" t="str" cm="1">
        <f t="array" ref="T918">IF($A918="","",IF(COUNTIF(TOther[Frequency],T$1)=0,0,SUMPRODUCT(--(TOther[Frequency]=T$1),--(TOther[Start Date]&lt;=$A918),--(TOther[End Date Calc]&gt;=$A918),IF($B918="N",--(TOther[Start Day]=DAY($A918)),--(TOther[Start Day]&gt;=DAY($A918))),--(IFERROR(MOD(TOther[Start Month]-MONTH($A918)+4,4),1)=0),TOther[Amount])))</f>
        <v/>
      </c>
      <c r="U918" s="8" t="str" cm="1">
        <f t="array" ref="U918">IF(A918="","",IF(COUNTIF(TOther[Frequency],$U$1)=0,0,SUMPRODUCT(--(TOther[Frequency]=$U$1),--(TOther[Start Date]&lt;=A918),--(TOther[End Date Calc]&gt;=A918),IF(B918="N",--(TOther[Start Day]=DAY(A918)),--(TOther[Start Day]&gt;=DAY(A918))),--(IFERROR(MOD(TOther[Start Month]-MONTH(A918)+6,6),1)=0),TOther[Amount])))</f>
        <v/>
      </c>
      <c r="V918" s="8" t="str" cm="1">
        <f t="array" ref="V918">IF(A918="","",IF(COUNTIF(TOther[Frequency],$V$1)=0,0,SUMPRODUCT(--(TOther[Frequency]=$V$1),--(TOther[Start Date]&lt;=A918),--(TOther[End Date Calc]&gt;=A918),IF(B918="N",--(TOther[Start Day]=DAY(A918)),--(TOther[Start Day]&gt;=DAY(A918))),--(IFERROR(MOD(TOther[Start Month]-MONTH(A918)+12,12),1)=0),TOther[Amount])))</f>
        <v/>
      </c>
      <c r="W918" s="8" t="str">
        <f>IF(A918="","",SUMIFS(TOther[Amount],TOther[Start Date],A918,TOther[Frequency],$W$1))</f>
        <v/>
      </c>
      <c r="X918" s="9" t="str">
        <f t="shared" si="70"/>
        <v/>
      </c>
      <c r="Y918" s="9" t="str">
        <f t="shared" si="74"/>
        <v/>
      </c>
      <c r="Z918" s="8" t="str" cm="1">
        <f t="array" ref="Z918">IF(A918="","",IF(COUNTIF('2) Income'!$D$13:$D$32,"Weekly")=0,0,SUMPRODUCT(--(IFERROR(MOD(A918-'2) Income'!$F$13:$F$32,7),1)=0),--('2) Income'!$D$13:$D$32="Weekly"),--('2) Income'!$F$13:$F$32&lt;=A918),'2) Income'!$E$13:$E$32)))</f>
        <v/>
      </c>
      <c r="AA918" s="8" t="str" cm="1">
        <f t="array" ref="AA918">IF(A918="","",IF(COUNTIF('2) Income'!$D$13:$D$32,"Every Other Week")=0,0,SUMPRODUCT(--(IFERROR(MOD(A918-'2) Income'!$F$13:$F$32,14),1)=0),--('2) Income'!$D$13:$D$32="Every Other Week"),--('2) Income'!$F$13:$F$32&lt;=A918),'2) Income'!$E$13:$E$32)))</f>
        <v/>
      </c>
      <c r="AB918" s="8" t="str">
        <f>IF(A918="","",IF(COUNTIF('2) Income'!$D$13:$D$32,"1st and 15th")=0,0,IF(OR(DAY(A918)=1,DAY(A918)=15),SUMIFS('2) Income'!$E$13:$E$32,'2) Income'!$D$13:$D$32,"1st and 15th",'2) Income'!$F$13:$F$32,"&lt;="&amp;$A918),0)))</f>
        <v/>
      </c>
      <c r="AC918" s="8" t="str">
        <f>IF(A918="","",IF(COUNTIF('2) Income'!$D$13:$D$32,"2nd Wednesday")=0,0,IF(A918=(A918-DAY(A918)+1+2*7-WEEKDAY(A918-DAY(A918)+8-4,1)),SUMIFS('2) Income'!$E$13:$E$32,'2) Income'!$D$13:$D$32,"2nd Wednesday",'2) Income'!$F$13:$F$32,"&lt;="&amp;$A918),0)))</f>
        <v/>
      </c>
      <c r="AD918" s="8" t="str">
        <f>IF(A918="","",IF(COUNTIF('2) Income'!$D$13:$D$32,"3rd Wednesday")=0,0,IF(A918=(A918-DAY(A918)+1+3*7-WEEKDAY(A918-DAY(A918)+8-4,1)),SUMIFS('2) Income'!$E$13:$E$32,'2) Income'!$D$13:$D$32,"3rd Wednesday",'2) Income'!$F$13:$F$32,"&lt;="&amp;$A918),0)))</f>
        <v/>
      </c>
      <c r="AE918" s="8" t="str">
        <f>IF(A918="","",IF(COUNTIF('2) Income'!$D$13:$D$32,"4th Wednesday")=0,0,IF(A918=(A918-DAY(A918)+1+4*7-WEEKDAY(A918-DAY(A918)+8-4,1)),SUMIFS('2) Income'!$E$13:$E$32,'2) Income'!$D$13:$D$32,"4th Wednesday",'2) Income'!$F$13:$F$32,"&lt;="&amp;$A918),0)))</f>
        <v/>
      </c>
      <c r="AF918" s="8" t="str" cm="1">
        <f t="array" ref="AF918">IF(A918="","",IF(COUNTIF('2) Income'!$D$13:$D$32,"Every 4 Weeks")=0,0,SUMPRODUCT(--(IFERROR(MOD(A918-'2) Income'!$F$13:$F$32,28),1)=0),--('2) Income'!$D$13:$D$32="Every 4 Weeks"),--('2) Income'!$F$13:$F$32&lt;=A918),'2) Income'!$E$13:$E$32)))</f>
        <v/>
      </c>
      <c r="AG918" s="8" t="str">
        <f>IF(A918="","",IF(COUNTIF('2) Income'!$D$13:$D$32,"Monthly")=0,0,IF(B918="N",SUMIFS('2) Income'!$E$13:$E$32,'2) Income'!$D$13:$D$32,"monthly",'2) Income'!$F$13:$F$32,"&lt;="&amp;$A918,'2) Income'!$I$13:$I$32,DAY(A918)),SUMIFS('2) Income'!$E$13:$E$32,'2) Income'!$D$13:$D$32,"monthly",'2) Income'!$F$13:$F$32,"&lt;="&amp;$A918,'2) Income'!$I$13:$I$32,"&gt;="&amp;DAY(A918)))))</f>
        <v/>
      </c>
      <c r="AH918" s="8" t="str" cm="1">
        <f t="array" ref="AH918">IF(A918="","",IF(COUNTIF('2) Income'!$D$13:$D$32,"Yearly")=0,0,SUMPRODUCT(--('2) Income'!$D$13:$D$32="Yearly"),--('2) Income'!$F$13:$F$32&lt;=A918),IF(B918="N",--('2) Income'!$I$13:$I$32=DAY(A918)),--('2) Income'!$I$13:$I$32&gt;=DAY(A918))),--(IFERROR(MOD('2) Income'!$H$13:$H$32-MONTH(A918)+12,12),1)=0),'2) Income'!$E$13:$E$32)))</f>
        <v/>
      </c>
      <c r="AI918" s="8" t="str">
        <f>IF(A918="","",IF(COUNTIF('2) Income'!$D$13:$D$32,"one-time")=0,0,SUMIFS('2) Income'!$E$13:$E$32,'2) Income'!$D$13:$D$32,"one-time",'2) Income'!$F$13:$F$32,"="&amp;$A918)))</f>
        <v/>
      </c>
      <c r="AJ918" s="9" t="str">
        <f t="shared" si="71"/>
        <v/>
      </c>
    </row>
    <row r="919" spans="1:36">
      <c r="A919" s="7" t="str">
        <f>IF(A918="","",IF(A918+1&lt;='1) Period'!$E$21,A918+1,""))</f>
        <v/>
      </c>
      <c r="B919" s="7" t="e">
        <f t="shared" si="72"/>
        <v>#VALUE!</v>
      </c>
      <c r="C919" t="e">
        <f t="shared" si="73"/>
        <v>#VALUE!</v>
      </c>
      <c r="D919" s="8" t="str">
        <f>IF(A919="","",IF(TEXT(A919,"dddd")='4) Happy Money'!$E$23,WAllowance,0))</f>
        <v/>
      </c>
      <c r="E919" s="8" t="str">
        <f>IF(A919="","",IF(B919="N",SUMIF(TMonthly[Day of the Month],DAY(A919),TMonthly[Amount]),SUMIF(TMonthly[Day of the Month],"&gt;="&amp;DAY(A919),TMonthly[Amount])))</f>
        <v/>
      </c>
      <c r="F919" s="8" t="str" cm="1">
        <f t="array" ref="F919">IF(A919="","",SUMPRODUCT(--(TYearly[Due Date]&lt;=A919),IF(B919="N",--(TYearly[Day]=DAY(A919)),--(TYearly[Day]&gt;=DAY(A919))),--(IFERROR(MOD(TYearly[Month]-MONTH(A919)+12,12),1)=0),TYearly[Amount]))</f>
        <v/>
      </c>
      <c r="G919" s="8" t="str">
        <f>IF(A919="","",SUMIF(TOneTime[Due Date],A919,TOneTime[Amount]))</f>
        <v/>
      </c>
      <c r="H919" s="8" t="str" cm="1">
        <f t="array" ref="H919">IF(A919="","",IF(COUNTIF(TOther[Frequency],$H$1)=0,0,SUMPRODUCT(--(IFERROR(MOD(A919-TOther[Start Date],7),1)=0),--(TOther[Frequency]=$H$1),--(TOther[Start Date]&lt;=A919),--(TOther[End Date Calc]&gt;=A919),TOther[Amount])))</f>
        <v/>
      </c>
      <c r="I919" s="8" t="str" cm="1">
        <f t="array" ref="I919">IF(A919="","",IF(COUNTIF(TOther[Frequency],$I$1)=0,0,SUMPRODUCT(--(IFERROR(MOD(A919-TOther[Start Date],14),1)=0),--(TOther[Frequency]=$I$1),--(TOther[Start Date]&lt;=A919),--(TOther[End Date Calc]&gt;=A919),TOther[Amount])))</f>
        <v/>
      </c>
      <c r="J919" s="8" t="str">
        <f>IF(A919="","",IF(COUNTIF(TOther[Frequency],$J$1)=0,0,IF(OR(DAY(A919)=1,DAY(A919)=15),SUMIFS(TOther[Amount],TOther[Frequency],$J$1,TOther[Start Date],"&lt;="&amp;$A919,TOther[End Date Calc],"&gt;="&amp;A919),0)))</f>
        <v/>
      </c>
      <c r="K919" s="8" t="str">
        <f>IF(A919="","",IF(COUNTIF(TOther[Frequency],$K$1)=0,0,IF(A919=(A919-DAY(A919)+1+2*7-WEEKDAY(A919-DAY(A919)+8-4,1)),SUMIFS(TOther[Amount],TOther[Frequency],$K$1,TOther[Start Date],"&lt;="&amp;$A919,TOther[End Date Calc],"&gt;="&amp;A919),0)))</f>
        <v/>
      </c>
      <c r="L919" s="8" t="str">
        <f>IF(A919="","",IF(COUNTIF(TOther[Frequency],$L$1)=0,0,IF(A919=(A919-DAY(A919)+1+3*7-WEEKDAY(A919-DAY(A919)+8-4,1)),SUMIFS(TOther[Amount],TOther[Frequency],$L$1,TOther[Start Date],"&lt;="&amp;$A919,TOther[End Date Calc],"&gt;="&amp;A919),0)))</f>
        <v/>
      </c>
      <c r="M919" s="8" t="str">
        <f>IF(A919="","",IF(COUNTIF(TOther[Frequency],$M$1)=0,0,IF(A919=(A919-DAY(A919)+1+4*7-WEEKDAY(A919-DAY(A919)+8-4,1)),SUMIFS(TOther[Amount],TOther[Frequency],$M$1,TOther[Start Date],"&lt;="&amp;$A919,TOther[End Date Calc],"&gt;="&amp;A919),0)))</f>
        <v/>
      </c>
      <c r="N919" s="8" t="str" cm="1">
        <f t="array" ref="N919">IF(A919="","",IF(COUNTIF(TOther[Frequency],$N$1)=0,0,SUMPRODUCT(--(IFERROR(MOD(A919-TOther[Start Date],28),1)=0),--(TOther[Frequency]=$N$1),--(TOther[Start Date]&lt;=A919),--(TOther[End Date Calc]&gt;=A919),TOther[Amount])))</f>
        <v/>
      </c>
      <c r="O919" s="8" t="str" cm="1">
        <f t="array" ref="O919">IF(A919="","",IF(COUNTIF(TOther[Frequency],$O$1)=0,0,SUMPRODUCT(--(IFERROR(MOD(A919-TOther[Start Date],42),1)=0),--(TOther[Frequency]=$O$1),--(TOther[Start Date]&lt;=A919),--(TOther[End Date Calc]&gt;=A919),TOther[Amount])))</f>
        <v/>
      </c>
      <c r="P919" s="8" t="str" cm="1">
        <f t="array" ref="P919">IF(A919="","",IF(COUNTIF(TOther[Frequency],$P$1)=0,0,SUMPRODUCT(--(IFERROR(MOD(A919-TOther[Start Date],56),1)=0),--(TOther[Frequency]=$P$1),--(TOther[Start Date]&lt;=A919),--(TOther[End Date Calc]&gt;=A919),TOther[Amount])))</f>
        <v/>
      </c>
      <c r="Q919" s="8" t="str">
        <f>IF(A919="","",IF(COUNTIF(TOther[Frequency],$Q$1)=0,0,IF(B919="N",SUMIFS(TOther[Amount],TOther[Frequency],$Q$1,TOther[Start Date],"&lt;="&amp;$A919,TOther[End Date Calc],"&gt;="&amp;A919,TOther[Start Day],DAY(A919)),SUMIFS(TOther[Amount],TOther[Frequency],$Q$1,TOther[Start Date],"&lt;="&amp;$A919,TOther[End Date Calc],"&gt;="&amp;A919,TOther[Start Day],"&gt;="&amp;DAY(A919)))))</f>
        <v/>
      </c>
      <c r="R919" s="8" t="str" cm="1">
        <f t="array" ref="R919">IF(A919="","",IF(COUNTIF(TOther[Frequency],R$1)=0,0,SUMPRODUCT(--(TOther[Frequency]=R$1),--(TOther[Start Date]&lt;=A919),--(TOther[End Date Calc]&gt;=A919),IF(B919="N",--(TOther[Start Day]=DAY(A919)),--(TOther[Start Day]&gt;=DAY(A919))),--(IFERROR(MOD(TOther[Start Month]-MONTH(A919)+2,2),1)=0),TOther[Amount])))</f>
        <v/>
      </c>
      <c r="S919" s="8" t="str" cm="1">
        <f t="array" ref="S919">IF(A919="","",IF(COUNTIF(TOther[Frequency],S$1)=0,0,SUMPRODUCT(--(TOther[Frequency]=S$1),--(TOther[Start Date]&lt;=A919),--(TOther[End Date Calc]&gt;=A919),IF(B919="N",--(TOther[Start Day]=DAY(A919)),--(TOther[Start Day]&gt;=DAY(A919))),--(IFERROR(MOD(TOther[Start Month]-MONTH(A919)+3,3),1)=0),TOther[Amount])))</f>
        <v/>
      </c>
      <c r="T919" s="8" t="str" cm="1">
        <f t="array" ref="T919">IF($A919="","",IF(COUNTIF(TOther[Frequency],T$1)=0,0,SUMPRODUCT(--(TOther[Frequency]=T$1),--(TOther[Start Date]&lt;=$A919),--(TOther[End Date Calc]&gt;=$A919),IF($B919="N",--(TOther[Start Day]=DAY($A919)),--(TOther[Start Day]&gt;=DAY($A919))),--(IFERROR(MOD(TOther[Start Month]-MONTH($A919)+4,4),1)=0),TOther[Amount])))</f>
        <v/>
      </c>
      <c r="U919" s="8" t="str" cm="1">
        <f t="array" ref="U919">IF(A919="","",IF(COUNTIF(TOther[Frequency],$U$1)=0,0,SUMPRODUCT(--(TOther[Frequency]=$U$1),--(TOther[Start Date]&lt;=A919),--(TOther[End Date Calc]&gt;=A919),IF(B919="N",--(TOther[Start Day]=DAY(A919)),--(TOther[Start Day]&gt;=DAY(A919))),--(IFERROR(MOD(TOther[Start Month]-MONTH(A919)+6,6),1)=0),TOther[Amount])))</f>
        <v/>
      </c>
      <c r="V919" s="8" t="str" cm="1">
        <f t="array" ref="V919">IF(A919="","",IF(COUNTIF(TOther[Frequency],$V$1)=0,0,SUMPRODUCT(--(TOther[Frequency]=$V$1),--(TOther[Start Date]&lt;=A919),--(TOther[End Date Calc]&gt;=A919),IF(B919="N",--(TOther[Start Day]=DAY(A919)),--(TOther[Start Day]&gt;=DAY(A919))),--(IFERROR(MOD(TOther[Start Month]-MONTH(A919)+12,12),1)=0),TOther[Amount])))</f>
        <v/>
      </c>
      <c r="W919" s="8" t="str">
        <f>IF(A919="","",SUMIFS(TOther[Amount],TOther[Start Date],A919,TOther[Frequency],$W$1))</f>
        <v/>
      </c>
      <c r="X919" s="9" t="str">
        <f t="shared" si="70"/>
        <v/>
      </c>
      <c r="Y919" s="9" t="str">
        <f t="shared" si="74"/>
        <v/>
      </c>
      <c r="Z919" s="8" t="str" cm="1">
        <f t="array" ref="Z919">IF(A919="","",IF(COUNTIF('2) Income'!$D$13:$D$32,"Weekly")=0,0,SUMPRODUCT(--(IFERROR(MOD(A919-'2) Income'!$F$13:$F$32,7),1)=0),--('2) Income'!$D$13:$D$32="Weekly"),--('2) Income'!$F$13:$F$32&lt;=A919),'2) Income'!$E$13:$E$32)))</f>
        <v/>
      </c>
      <c r="AA919" s="8" t="str" cm="1">
        <f t="array" ref="AA919">IF(A919="","",IF(COUNTIF('2) Income'!$D$13:$D$32,"Every Other Week")=0,0,SUMPRODUCT(--(IFERROR(MOD(A919-'2) Income'!$F$13:$F$32,14),1)=0),--('2) Income'!$D$13:$D$32="Every Other Week"),--('2) Income'!$F$13:$F$32&lt;=A919),'2) Income'!$E$13:$E$32)))</f>
        <v/>
      </c>
      <c r="AB919" s="8" t="str">
        <f>IF(A919="","",IF(COUNTIF('2) Income'!$D$13:$D$32,"1st and 15th")=0,0,IF(OR(DAY(A919)=1,DAY(A919)=15),SUMIFS('2) Income'!$E$13:$E$32,'2) Income'!$D$13:$D$32,"1st and 15th",'2) Income'!$F$13:$F$32,"&lt;="&amp;$A919),0)))</f>
        <v/>
      </c>
      <c r="AC919" s="8" t="str">
        <f>IF(A919="","",IF(COUNTIF('2) Income'!$D$13:$D$32,"2nd Wednesday")=0,0,IF(A919=(A919-DAY(A919)+1+2*7-WEEKDAY(A919-DAY(A919)+8-4,1)),SUMIFS('2) Income'!$E$13:$E$32,'2) Income'!$D$13:$D$32,"2nd Wednesday",'2) Income'!$F$13:$F$32,"&lt;="&amp;$A919),0)))</f>
        <v/>
      </c>
      <c r="AD919" s="8" t="str">
        <f>IF(A919="","",IF(COUNTIF('2) Income'!$D$13:$D$32,"3rd Wednesday")=0,0,IF(A919=(A919-DAY(A919)+1+3*7-WEEKDAY(A919-DAY(A919)+8-4,1)),SUMIFS('2) Income'!$E$13:$E$32,'2) Income'!$D$13:$D$32,"3rd Wednesday",'2) Income'!$F$13:$F$32,"&lt;="&amp;$A919),0)))</f>
        <v/>
      </c>
      <c r="AE919" s="8" t="str">
        <f>IF(A919="","",IF(COUNTIF('2) Income'!$D$13:$D$32,"4th Wednesday")=0,0,IF(A919=(A919-DAY(A919)+1+4*7-WEEKDAY(A919-DAY(A919)+8-4,1)),SUMIFS('2) Income'!$E$13:$E$32,'2) Income'!$D$13:$D$32,"4th Wednesday",'2) Income'!$F$13:$F$32,"&lt;="&amp;$A919),0)))</f>
        <v/>
      </c>
      <c r="AF919" s="8" t="str" cm="1">
        <f t="array" ref="AF919">IF(A919="","",IF(COUNTIF('2) Income'!$D$13:$D$32,"Every 4 Weeks")=0,0,SUMPRODUCT(--(IFERROR(MOD(A919-'2) Income'!$F$13:$F$32,28),1)=0),--('2) Income'!$D$13:$D$32="Every 4 Weeks"),--('2) Income'!$F$13:$F$32&lt;=A919),'2) Income'!$E$13:$E$32)))</f>
        <v/>
      </c>
      <c r="AG919" s="8" t="str">
        <f>IF(A919="","",IF(COUNTIF('2) Income'!$D$13:$D$32,"Monthly")=0,0,IF(B919="N",SUMIFS('2) Income'!$E$13:$E$32,'2) Income'!$D$13:$D$32,"monthly",'2) Income'!$F$13:$F$32,"&lt;="&amp;$A919,'2) Income'!$I$13:$I$32,DAY(A919)),SUMIFS('2) Income'!$E$13:$E$32,'2) Income'!$D$13:$D$32,"monthly",'2) Income'!$F$13:$F$32,"&lt;="&amp;$A919,'2) Income'!$I$13:$I$32,"&gt;="&amp;DAY(A919)))))</f>
        <v/>
      </c>
      <c r="AH919" s="8" t="str" cm="1">
        <f t="array" ref="AH919">IF(A919="","",IF(COUNTIF('2) Income'!$D$13:$D$32,"Yearly")=0,0,SUMPRODUCT(--('2) Income'!$D$13:$D$32="Yearly"),--('2) Income'!$F$13:$F$32&lt;=A919),IF(B919="N",--('2) Income'!$I$13:$I$32=DAY(A919)),--('2) Income'!$I$13:$I$32&gt;=DAY(A919))),--(IFERROR(MOD('2) Income'!$H$13:$H$32-MONTH(A919)+12,12),1)=0),'2) Income'!$E$13:$E$32)))</f>
        <v/>
      </c>
      <c r="AI919" s="8" t="str">
        <f>IF(A919="","",IF(COUNTIF('2) Income'!$D$13:$D$32,"one-time")=0,0,SUMIFS('2) Income'!$E$13:$E$32,'2) Income'!$D$13:$D$32,"one-time",'2) Income'!$F$13:$F$32,"="&amp;$A919)))</f>
        <v/>
      </c>
      <c r="AJ919" s="9" t="str">
        <f t="shared" si="71"/>
        <v/>
      </c>
    </row>
    <row r="920" spans="1:36">
      <c r="A920" s="7" t="str">
        <f>IF(A919="","",IF(A919+1&lt;='1) Period'!$E$21,A919+1,""))</f>
        <v/>
      </c>
      <c r="B920" s="7" t="e">
        <f t="shared" si="72"/>
        <v>#VALUE!</v>
      </c>
      <c r="C920" t="e">
        <f t="shared" si="73"/>
        <v>#VALUE!</v>
      </c>
      <c r="D920" s="8" t="str">
        <f>IF(A920="","",IF(TEXT(A920,"dddd")='4) Happy Money'!$E$23,WAllowance,0))</f>
        <v/>
      </c>
      <c r="E920" s="8" t="str">
        <f>IF(A920="","",IF(B920="N",SUMIF(TMonthly[Day of the Month],DAY(A920),TMonthly[Amount]),SUMIF(TMonthly[Day of the Month],"&gt;="&amp;DAY(A920),TMonthly[Amount])))</f>
        <v/>
      </c>
      <c r="F920" s="8" t="str" cm="1">
        <f t="array" ref="F920">IF(A920="","",SUMPRODUCT(--(TYearly[Due Date]&lt;=A920),IF(B920="N",--(TYearly[Day]=DAY(A920)),--(TYearly[Day]&gt;=DAY(A920))),--(IFERROR(MOD(TYearly[Month]-MONTH(A920)+12,12),1)=0),TYearly[Amount]))</f>
        <v/>
      </c>
      <c r="G920" s="8" t="str">
        <f>IF(A920="","",SUMIF(TOneTime[Due Date],A920,TOneTime[Amount]))</f>
        <v/>
      </c>
      <c r="H920" s="8" t="str" cm="1">
        <f t="array" ref="H920">IF(A920="","",IF(COUNTIF(TOther[Frequency],$H$1)=0,0,SUMPRODUCT(--(IFERROR(MOD(A920-TOther[Start Date],7),1)=0),--(TOther[Frequency]=$H$1),--(TOther[Start Date]&lt;=A920),--(TOther[End Date Calc]&gt;=A920),TOther[Amount])))</f>
        <v/>
      </c>
      <c r="I920" s="8" t="str" cm="1">
        <f t="array" ref="I920">IF(A920="","",IF(COUNTIF(TOther[Frequency],$I$1)=0,0,SUMPRODUCT(--(IFERROR(MOD(A920-TOther[Start Date],14),1)=0),--(TOther[Frequency]=$I$1),--(TOther[Start Date]&lt;=A920),--(TOther[End Date Calc]&gt;=A920),TOther[Amount])))</f>
        <v/>
      </c>
      <c r="J920" s="8" t="str">
        <f>IF(A920="","",IF(COUNTIF(TOther[Frequency],$J$1)=0,0,IF(OR(DAY(A920)=1,DAY(A920)=15),SUMIFS(TOther[Amount],TOther[Frequency],$J$1,TOther[Start Date],"&lt;="&amp;$A920,TOther[End Date Calc],"&gt;="&amp;A920),0)))</f>
        <v/>
      </c>
      <c r="K920" s="8" t="str">
        <f>IF(A920="","",IF(COUNTIF(TOther[Frequency],$K$1)=0,0,IF(A920=(A920-DAY(A920)+1+2*7-WEEKDAY(A920-DAY(A920)+8-4,1)),SUMIFS(TOther[Amount],TOther[Frequency],$K$1,TOther[Start Date],"&lt;="&amp;$A920,TOther[End Date Calc],"&gt;="&amp;A920),0)))</f>
        <v/>
      </c>
      <c r="L920" s="8" t="str">
        <f>IF(A920="","",IF(COUNTIF(TOther[Frequency],$L$1)=0,0,IF(A920=(A920-DAY(A920)+1+3*7-WEEKDAY(A920-DAY(A920)+8-4,1)),SUMIFS(TOther[Amount],TOther[Frequency],$L$1,TOther[Start Date],"&lt;="&amp;$A920,TOther[End Date Calc],"&gt;="&amp;A920),0)))</f>
        <v/>
      </c>
      <c r="M920" s="8" t="str">
        <f>IF(A920="","",IF(COUNTIF(TOther[Frequency],$M$1)=0,0,IF(A920=(A920-DAY(A920)+1+4*7-WEEKDAY(A920-DAY(A920)+8-4,1)),SUMIFS(TOther[Amount],TOther[Frequency],$M$1,TOther[Start Date],"&lt;="&amp;$A920,TOther[End Date Calc],"&gt;="&amp;A920),0)))</f>
        <v/>
      </c>
      <c r="N920" s="8" t="str" cm="1">
        <f t="array" ref="N920">IF(A920="","",IF(COUNTIF(TOther[Frequency],$N$1)=0,0,SUMPRODUCT(--(IFERROR(MOD(A920-TOther[Start Date],28),1)=0),--(TOther[Frequency]=$N$1),--(TOther[Start Date]&lt;=A920),--(TOther[End Date Calc]&gt;=A920),TOther[Amount])))</f>
        <v/>
      </c>
      <c r="O920" s="8" t="str" cm="1">
        <f t="array" ref="O920">IF(A920="","",IF(COUNTIF(TOther[Frequency],$O$1)=0,0,SUMPRODUCT(--(IFERROR(MOD(A920-TOther[Start Date],42),1)=0),--(TOther[Frequency]=$O$1),--(TOther[Start Date]&lt;=A920),--(TOther[End Date Calc]&gt;=A920),TOther[Amount])))</f>
        <v/>
      </c>
      <c r="P920" s="8" t="str" cm="1">
        <f t="array" ref="P920">IF(A920="","",IF(COUNTIF(TOther[Frequency],$P$1)=0,0,SUMPRODUCT(--(IFERROR(MOD(A920-TOther[Start Date],56),1)=0),--(TOther[Frequency]=$P$1),--(TOther[Start Date]&lt;=A920),--(TOther[End Date Calc]&gt;=A920),TOther[Amount])))</f>
        <v/>
      </c>
      <c r="Q920" s="8" t="str">
        <f>IF(A920="","",IF(COUNTIF(TOther[Frequency],$Q$1)=0,0,IF(B920="N",SUMIFS(TOther[Amount],TOther[Frequency],$Q$1,TOther[Start Date],"&lt;="&amp;$A920,TOther[End Date Calc],"&gt;="&amp;A920,TOther[Start Day],DAY(A920)),SUMIFS(TOther[Amount],TOther[Frequency],$Q$1,TOther[Start Date],"&lt;="&amp;$A920,TOther[End Date Calc],"&gt;="&amp;A920,TOther[Start Day],"&gt;="&amp;DAY(A920)))))</f>
        <v/>
      </c>
      <c r="R920" s="8" t="str" cm="1">
        <f t="array" ref="R920">IF(A920="","",IF(COUNTIF(TOther[Frequency],R$1)=0,0,SUMPRODUCT(--(TOther[Frequency]=R$1),--(TOther[Start Date]&lt;=A920),--(TOther[End Date Calc]&gt;=A920),IF(B920="N",--(TOther[Start Day]=DAY(A920)),--(TOther[Start Day]&gt;=DAY(A920))),--(IFERROR(MOD(TOther[Start Month]-MONTH(A920)+2,2),1)=0),TOther[Amount])))</f>
        <v/>
      </c>
      <c r="S920" s="8" t="str" cm="1">
        <f t="array" ref="S920">IF(A920="","",IF(COUNTIF(TOther[Frequency],S$1)=0,0,SUMPRODUCT(--(TOther[Frequency]=S$1),--(TOther[Start Date]&lt;=A920),--(TOther[End Date Calc]&gt;=A920),IF(B920="N",--(TOther[Start Day]=DAY(A920)),--(TOther[Start Day]&gt;=DAY(A920))),--(IFERROR(MOD(TOther[Start Month]-MONTH(A920)+3,3),1)=0),TOther[Amount])))</f>
        <v/>
      </c>
      <c r="T920" s="8" t="str" cm="1">
        <f t="array" ref="T920">IF($A920="","",IF(COUNTIF(TOther[Frequency],T$1)=0,0,SUMPRODUCT(--(TOther[Frequency]=T$1),--(TOther[Start Date]&lt;=$A920),--(TOther[End Date Calc]&gt;=$A920),IF($B920="N",--(TOther[Start Day]=DAY($A920)),--(TOther[Start Day]&gt;=DAY($A920))),--(IFERROR(MOD(TOther[Start Month]-MONTH($A920)+4,4),1)=0),TOther[Amount])))</f>
        <v/>
      </c>
      <c r="U920" s="8" t="str" cm="1">
        <f t="array" ref="U920">IF(A920="","",IF(COUNTIF(TOther[Frequency],$U$1)=0,0,SUMPRODUCT(--(TOther[Frequency]=$U$1),--(TOther[Start Date]&lt;=A920),--(TOther[End Date Calc]&gt;=A920),IF(B920="N",--(TOther[Start Day]=DAY(A920)),--(TOther[Start Day]&gt;=DAY(A920))),--(IFERROR(MOD(TOther[Start Month]-MONTH(A920)+6,6),1)=0),TOther[Amount])))</f>
        <v/>
      </c>
      <c r="V920" s="8" t="str" cm="1">
        <f t="array" ref="V920">IF(A920="","",IF(COUNTIF(TOther[Frequency],$V$1)=0,0,SUMPRODUCT(--(TOther[Frequency]=$V$1),--(TOther[Start Date]&lt;=A920),--(TOther[End Date Calc]&gt;=A920),IF(B920="N",--(TOther[Start Day]=DAY(A920)),--(TOther[Start Day]&gt;=DAY(A920))),--(IFERROR(MOD(TOther[Start Month]-MONTH(A920)+12,12),1)=0),TOther[Amount])))</f>
        <v/>
      </c>
      <c r="W920" s="8" t="str">
        <f>IF(A920="","",SUMIFS(TOther[Amount],TOther[Start Date],A920,TOther[Frequency],$W$1))</f>
        <v/>
      </c>
      <c r="X920" s="9" t="str">
        <f t="shared" si="70"/>
        <v/>
      </c>
      <c r="Y920" s="9" t="str">
        <f t="shared" si="74"/>
        <v/>
      </c>
      <c r="Z920" s="8" t="str" cm="1">
        <f t="array" ref="Z920">IF(A920="","",IF(COUNTIF('2) Income'!$D$13:$D$32,"Weekly")=0,0,SUMPRODUCT(--(IFERROR(MOD(A920-'2) Income'!$F$13:$F$32,7),1)=0),--('2) Income'!$D$13:$D$32="Weekly"),--('2) Income'!$F$13:$F$32&lt;=A920),'2) Income'!$E$13:$E$32)))</f>
        <v/>
      </c>
      <c r="AA920" s="8" t="str" cm="1">
        <f t="array" ref="AA920">IF(A920="","",IF(COUNTIF('2) Income'!$D$13:$D$32,"Every Other Week")=0,0,SUMPRODUCT(--(IFERROR(MOD(A920-'2) Income'!$F$13:$F$32,14),1)=0),--('2) Income'!$D$13:$D$32="Every Other Week"),--('2) Income'!$F$13:$F$32&lt;=A920),'2) Income'!$E$13:$E$32)))</f>
        <v/>
      </c>
      <c r="AB920" s="8" t="str">
        <f>IF(A920="","",IF(COUNTIF('2) Income'!$D$13:$D$32,"1st and 15th")=0,0,IF(OR(DAY(A920)=1,DAY(A920)=15),SUMIFS('2) Income'!$E$13:$E$32,'2) Income'!$D$13:$D$32,"1st and 15th",'2) Income'!$F$13:$F$32,"&lt;="&amp;$A920),0)))</f>
        <v/>
      </c>
      <c r="AC920" s="8" t="str">
        <f>IF(A920="","",IF(COUNTIF('2) Income'!$D$13:$D$32,"2nd Wednesday")=0,0,IF(A920=(A920-DAY(A920)+1+2*7-WEEKDAY(A920-DAY(A920)+8-4,1)),SUMIFS('2) Income'!$E$13:$E$32,'2) Income'!$D$13:$D$32,"2nd Wednesday",'2) Income'!$F$13:$F$32,"&lt;="&amp;$A920),0)))</f>
        <v/>
      </c>
      <c r="AD920" s="8" t="str">
        <f>IF(A920="","",IF(COUNTIF('2) Income'!$D$13:$D$32,"3rd Wednesday")=0,0,IF(A920=(A920-DAY(A920)+1+3*7-WEEKDAY(A920-DAY(A920)+8-4,1)),SUMIFS('2) Income'!$E$13:$E$32,'2) Income'!$D$13:$D$32,"3rd Wednesday",'2) Income'!$F$13:$F$32,"&lt;="&amp;$A920),0)))</f>
        <v/>
      </c>
      <c r="AE920" s="8" t="str">
        <f>IF(A920="","",IF(COUNTIF('2) Income'!$D$13:$D$32,"4th Wednesday")=0,0,IF(A920=(A920-DAY(A920)+1+4*7-WEEKDAY(A920-DAY(A920)+8-4,1)),SUMIFS('2) Income'!$E$13:$E$32,'2) Income'!$D$13:$D$32,"4th Wednesday",'2) Income'!$F$13:$F$32,"&lt;="&amp;$A920),0)))</f>
        <v/>
      </c>
      <c r="AF920" s="8" t="str" cm="1">
        <f t="array" ref="AF920">IF(A920="","",IF(COUNTIF('2) Income'!$D$13:$D$32,"Every 4 Weeks")=0,0,SUMPRODUCT(--(IFERROR(MOD(A920-'2) Income'!$F$13:$F$32,28),1)=0),--('2) Income'!$D$13:$D$32="Every 4 Weeks"),--('2) Income'!$F$13:$F$32&lt;=A920),'2) Income'!$E$13:$E$32)))</f>
        <v/>
      </c>
      <c r="AG920" s="8" t="str">
        <f>IF(A920="","",IF(COUNTIF('2) Income'!$D$13:$D$32,"Monthly")=0,0,IF(B920="N",SUMIFS('2) Income'!$E$13:$E$32,'2) Income'!$D$13:$D$32,"monthly",'2) Income'!$F$13:$F$32,"&lt;="&amp;$A920,'2) Income'!$I$13:$I$32,DAY(A920)),SUMIFS('2) Income'!$E$13:$E$32,'2) Income'!$D$13:$D$32,"monthly",'2) Income'!$F$13:$F$32,"&lt;="&amp;$A920,'2) Income'!$I$13:$I$32,"&gt;="&amp;DAY(A920)))))</f>
        <v/>
      </c>
      <c r="AH920" s="8" t="str" cm="1">
        <f t="array" ref="AH920">IF(A920="","",IF(COUNTIF('2) Income'!$D$13:$D$32,"Yearly")=0,0,SUMPRODUCT(--('2) Income'!$D$13:$D$32="Yearly"),--('2) Income'!$F$13:$F$32&lt;=A920),IF(B920="N",--('2) Income'!$I$13:$I$32=DAY(A920)),--('2) Income'!$I$13:$I$32&gt;=DAY(A920))),--(IFERROR(MOD('2) Income'!$H$13:$H$32-MONTH(A920)+12,12),1)=0),'2) Income'!$E$13:$E$32)))</f>
        <v/>
      </c>
      <c r="AI920" s="8" t="str">
        <f>IF(A920="","",IF(COUNTIF('2) Income'!$D$13:$D$32,"one-time")=0,0,SUMIFS('2) Income'!$E$13:$E$32,'2) Income'!$D$13:$D$32,"one-time",'2) Income'!$F$13:$F$32,"="&amp;$A920)))</f>
        <v/>
      </c>
      <c r="AJ920" s="9" t="str">
        <f t="shared" si="71"/>
        <v/>
      </c>
    </row>
    <row r="921" spans="1:36">
      <c r="A921" s="7" t="str">
        <f>IF(A920="","",IF(A920+1&lt;='1) Period'!$E$21,A920+1,""))</f>
        <v/>
      </c>
      <c r="B921" s="7" t="e">
        <f t="shared" si="72"/>
        <v>#VALUE!</v>
      </c>
      <c r="C921" t="e">
        <f t="shared" si="73"/>
        <v>#VALUE!</v>
      </c>
      <c r="D921" s="8" t="str">
        <f>IF(A921="","",IF(TEXT(A921,"dddd")='4) Happy Money'!$E$23,WAllowance,0))</f>
        <v/>
      </c>
      <c r="E921" s="8" t="str">
        <f>IF(A921="","",IF(B921="N",SUMIF(TMonthly[Day of the Month],DAY(A921),TMonthly[Amount]),SUMIF(TMonthly[Day of the Month],"&gt;="&amp;DAY(A921),TMonthly[Amount])))</f>
        <v/>
      </c>
      <c r="F921" s="8" t="str" cm="1">
        <f t="array" ref="F921">IF(A921="","",SUMPRODUCT(--(TYearly[Due Date]&lt;=A921),IF(B921="N",--(TYearly[Day]=DAY(A921)),--(TYearly[Day]&gt;=DAY(A921))),--(IFERROR(MOD(TYearly[Month]-MONTH(A921)+12,12),1)=0),TYearly[Amount]))</f>
        <v/>
      </c>
      <c r="G921" s="8" t="str">
        <f>IF(A921="","",SUMIF(TOneTime[Due Date],A921,TOneTime[Amount]))</f>
        <v/>
      </c>
      <c r="H921" s="8" t="str" cm="1">
        <f t="array" ref="H921">IF(A921="","",IF(COUNTIF(TOther[Frequency],$H$1)=0,0,SUMPRODUCT(--(IFERROR(MOD(A921-TOther[Start Date],7),1)=0),--(TOther[Frequency]=$H$1),--(TOther[Start Date]&lt;=A921),--(TOther[End Date Calc]&gt;=A921),TOther[Amount])))</f>
        <v/>
      </c>
      <c r="I921" s="8" t="str" cm="1">
        <f t="array" ref="I921">IF(A921="","",IF(COUNTIF(TOther[Frequency],$I$1)=0,0,SUMPRODUCT(--(IFERROR(MOD(A921-TOther[Start Date],14),1)=0),--(TOther[Frequency]=$I$1),--(TOther[Start Date]&lt;=A921),--(TOther[End Date Calc]&gt;=A921),TOther[Amount])))</f>
        <v/>
      </c>
      <c r="J921" s="8" t="str">
        <f>IF(A921="","",IF(COUNTIF(TOther[Frequency],$J$1)=0,0,IF(OR(DAY(A921)=1,DAY(A921)=15),SUMIFS(TOther[Amount],TOther[Frequency],$J$1,TOther[Start Date],"&lt;="&amp;$A921,TOther[End Date Calc],"&gt;="&amp;A921),0)))</f>
        <v/>
      </c>
      <c r="K921" s="8" t="str">
        <f>IF(A921="","",IF(COUNTIF(TOther[Frequency],$K$1)=0,0,IF(A921=(A921-DAY(A921)+1+2*7-WEEKDAY(A921-DAY(A921)+8-4,1)),SUMIFS(TOther[Amount],TOther[Frequency],$K$1,TOther[Start Date],"&lt;="&amp;$A921,TOther[End Date Calc],"&gt;="&amp;A921),0)))</f>
        <v/>
      </c>
      <c r="L921" s="8" t="str">
        <f>IF(A921="","",IF(COUNTIF(TOther[Frequency],$L$1)=0,0,IF(A921=(A921-DAY(A921)+1+3*7-WEEKDAY(A921-DAY(A921)+8-4,1)),SUMIFS(TOther[Amount],TOther[Frequency],$L$1,TOther[Start Date],"&lt;="&amp;$A921,TOther[End Date Calc],"&gt;="&amp;A921),0)))</f>
        <v/>
      </c>
      <c r="M921" s="8" t="str">
        <f>IF(A921="","",IF(COUNTIF(TOther[Frequency],$M$1)=0,0,IF(A921=(A921-DAY(A921)+1+4*7-WEEKDAY(A921-DAY(A921)+8-4,1)),SUMIFS(TOther[Amount],TOther[Frequency],$M$1,TOther[Start Date],"&lt;="&amp;$A921,TOther[End Date Calc],"&gt;="&amp;A921),0)))</f>
        <v/>
      </c>
      <c r="N921" s="8" t="str" cm="1">
        <f t="array" ref="N921">IF(A921="","",IF(COUNTIF(TOther[Frequency],$N$1)=0,0,SUMPRODUCT(--(IFERROR(MOD(A921-TOther[Start Date],28),1)=0),--(TOther[Frequency]=$N$1),--(TOther[Start Date]&lt;=A921),--(TOther[End Date Calc]&gt;=A921),TOther[Amount])))</f>
        <v/>
      </c>
      <c r="O921" s="8" t="str" cm="1">
        <f t="array" ref="O921">IF(A921="","",IF(COUNTIF(TOther[Frequency],$O$1)=0,0,SUMPRODUCT(--(IFERROR(MOD(A921-TOther[Start Date],42),1)=0),--(TOther[Frequency]=$O$1),--(TOther[Start Date]&lt;=A921),--(TOther[End Date Calc]&gt;=A921),TOther[Amount])))</f>
        <v/>
      </c>
      <c r="P921" s="8" t="str" cm="1">
        <f t="array" ref="P921">IF(A921="","",IF(COUNTIF(TOther[Frequency],$P$1)=0,0,SUMPRODUCT(--(IFERROR(MOD(A921-TOther[Start Date],56),1)=0),--(TOther[Frequency]=$P$1),--(TOther[Start Date]&lt;=A921),--(TOther[End Date Calc]&gt;=A921),TOther[Amount])))</f>
        <v/>
      </c>
      <c r="Q921" s="8" t="str">
        <f>IF(A921="","",IF(COUNTIF(TOther[Frequency],$Q$1)=0,0,IF(B921="N",SUMIFS(TOther[Amount],TOther[Frequency],$Q$1,TOther[Start Date],"&lt;="&amp;$A921,TOther[End Date Calc],"&gt;="&amp;A921,TOther[Start Day],DAY(A921)),SUMIFS(TOther[Amount],TOther[Frequency],$Q$1,TOther[Start Date],"&lt;="&amp;$A921,TOther[End Date Calc],"&gt;="&amp;A921,TOther[Start Day],"&gt;="&amp;DAY(A921)))))</f>
        <v/>
      </c>
      <c r="R921" s="8" t="str" cm="1">
        <f t="array" ref="R921">IF(A921="","",IF(COUNTIF(TOther[Frequency],R$1)=0,0,SUMPRODUCT(--(TOther[Frequency]=R$1),--(TOther[Start Date]&lt;=A921),--(TOther[End Date Calc]&gt;=A921),IF(B921="N",--(TOther[Start Day]=DAY(A921)),--(TOther[Start Day]&gt;=DAY(A921))),--(IFERROR(MOD(TOther[Start Month]-MONTH(A921)+2,2),1)=0),TOther[Amount])))</f>
        <v/>
      </c>
      <c r="S921" s="8" t="str" cm="1">
        <f t="array" ref="S921">IF(A921="","",IF(COUNTIF(TOther[Frequency],S$1)=0,0,SUMPRODUCT(--(TOther[Frequency]=S$1),--(TOther[Start Date]&lt;=A921),--(TOther[End Date Calc]&gt;=A921),IF(B921="N",--(TOther[Start Day]=DAY(A921)),--(TOther[Start Day]&gt;=DAY(A921))),--(IFERROR(MOD(TOther[Start Month]-MONTH(A921)+3,3),1)=0),TOther[Amount])))</f>
        <v/>
      </c>
      <c r="T921" s="8" t="str" cm="1">
        <f t="array" ref="T921">IF($A921="","",IF(COUNTIF(TOther[Frequency],T$1)=0,0,SUMPRODUCT(--(TOther[Frequency]=T$1),--(TOther[Start Date]&lt;=$A921),--(TOther[End Date Calc]&gt;=$A921),IF($B921="N",--(TOther[Start Day]=DAY($A921)),--(TOther[Start Day]&gt;=DAY($A921))),--(IFERROR(MOD(TOther[Start Month]-MONTH($A921)+4,4),1)=0),TOther[Amount])))</f>
        <v/>
      </c>
      <c r="U921" s="8" t="str" cm="1">
        <f t="array" ref="U921">IF(A921="","",IF(COUNTIF(TOther[Frequency],$U$1)=0,0,SUMPRODUCT(--(TOther[Frequency]=$U$1),--(TOther[Start Date]&lt;=A921),--(TOther[End Date Calc]&gt;=A921),IF(B921="N",--(TOther[Start Day]=DAY(A921)),--(TOther[Start Day]&gt;=DAY(A921))),--(IFERROR(MOD(TOther[Start Month]-MONTH(A921)+6,6),1)=0),TOther[Amount])))</f>
        <v/>
      </c>
      <c r="V921" s="8" t="str" cm="1">
        <f t="array" ref="V921">IF(A921="","",IF(COUNTIF(TOther[Frequency],$V$1)=0,0,SUMPRODUCT(--(TOther[Frequency]=$V$1),--(TOther[Start Date]&lt;=A921),--(TOther[End Date Calc]&gt;=A921),IF(B921="N",--(TOther[Start Day]=DAY(A921)),--(TOther[Start Day]&gt;=DAY(A921))),--(IFERROR(MOD(TOther[Start Month]-MONTH(A921)+12,12),1)=0),TOther[Amount])))</f>
        <v/>
      </c>
      <c r="W921" s="8" t="str">
        <f>IF(A921="","",SUMIFS(TOther[Amount],TOther[Start Date],A921,TOther[Frequency],$W$1))</f>
        <v/>
      </c>
      <c r="X921" s="9" t="str">
        <f t="shared" si="70"/>
        <v/>
      </c>
      <c r="Y921" s="9" t="str">
        <f t="shared" si="74"/>
        <v/>
      </c>
      <c r="Z921" s="8" t="str" cm="1">
        <f t="array" ref="Z921">IF(A921="","",IF(COUNTIF('2) Income'!$D$13:$D$32,"Weekly")=0,0,SUMPRODUCT(--(IFERROR(MOD(A921-'2) Income'!$F$13:$F$32,7),1)=0),--('2) Income'!$D$13:$D$32="Weekly"),--('2) Income'!$F$13:$F$32&lt;=A921),'2) Income'!$E$13:$E$32)))</f>
        <v/>
      </c>
      <c r="AA921" s="8" t="str" cm="1">
        <f t="array" ref="AA921">IF(A921="","",IF(COUNTIF('2) Income'!$D$13:$D$32,"Every Other Week")=0,0,SUMPRODUCT(--(IFERROR(MOD(A921-'2) Income'!$F$13:$F$32,14),1)=0),--('2) Income'!$D$13:$D$32="Every Other Week"),--('2) Income'!$F$13:$F$32&lt;=A921),'2) Income'!$E$13:$E$32)))</f>
        <v/>
      </c>
      <c r="AB921" s="8" t="str">
        <f>IF(A921="","",IF(COUNTIF('2) Income'!$D$13:$D$32,"1st and 15th")=0,0,IF(OR(DAY(A921)=1,DAY(A921)=15),SUMIFS('2) Income'!$E$13:$E$32,'2) Income'!$D$13:$D$32,"1st and 15th",'2) Income'!$F$13:$F$32,"&lt;="&amp;$A921),0)))</f>
        <v/>
      </c>
      <c r="AC921" s="8" t="str">
        <f>IF(A921="","",IF(COUNTIF('2) Income'!$D$13:$D$32,"2nd Wednesday")=0,0,IF(A921=(A921-DAY(A921)+1+2*7-WEEKDAY(A921-DAY(A921)+8-4,1)),SUMIFS('2) Income'!$E$13:$E$32,'2) Income'!$D$13:$D$32,"2nd Wednesday",'2) Income'!$F$13:$F$32,"&lt;="&amp;$A921),0)))</f>
        <v/>
      </c>
      <c r="AD921" s="8" t="str">
        <f>IF(A921="","",IF(COUNTIF('2) Income'!$D$13:$D$32,"3rd Wednesday")=0,0,IF(A921=(A921-DAY(A921)+1+3*7-WEEKDAY(A921-DAY(A921)+8-4,1)),SUMIFS('2) Income'!$E$13:$E$32,'2) Income'!$D$13:$D$32,"3rd Wednesday",'2) Income'!$F$13:$F$32,"&lt;="&amp;$A921),0)))</f>
        <v/>
      </c>
      <c r="AE921" s="8" t="str">
        <f>IF(A921="","",IF(COUNTIF('2) Income'!$D$13:$D$32,"4th Wednesday")=0,0,IF(A921=(A921-DAY(A921)+1+4*7-WEEKDAY(A921-DAY(A921)+8-4,1)),SUMIFS('2) Income'!$E$13:$E$32,'2) Income'!$D$13:$D$32,"4th Wednesday",'2) Income'!$F$13:$F$32,"&lt;="&amp;$A921),0)))</f>
        <v/>
      </c>
      <c r="AF921" s="8" t="str" cm="1">
        <f t="array" ref="AF921">IF(A921="","",IF(COUNTIF('2) Income'!$D$13:$D$32,"Every 4 Weeks")=0,0,SUMPRODUCT(--(IFERROR(MOD(A921-'2) Income'!$F$13:$F$32,28),1)=0),--('2) Income'!$D$13:$D$32="Every 4 Weeks"),--('2) Income'!$F$13:$F$32&lt;=A921),'2) Income'!$E$13:$E$32)))</f>
        <v/>
      </c>
      <c r="AG921" s="8" t="str">
        <f>IF(A921="","",IF(COUNTIF('2) Income'!$D$13:$D$32,"Monthly")=0,0,IF(B921="N",SUMIFS('2) Income'!$E$13:$E$32,'2) Income'!$D$13:$D$32,"monthly",'2) Income'!$F$13:$F$32,"&lt;="&amp;$A921,'2) Income'!$I$13:$I$32,DAY(A921)),SUMIFS('2) Income'!$E$13:$E$32,'2) Income'!$D$13:$D$32,"monthly",'2) Income'!$F$13:$F$32,"&lt;="&amp;$A921,'2) Income'!$I$13:$I$32,"&gt;="&amp;DAY(A921)))))</f>
        <v/>
      </c>
      <c r="AH921" s="8" t="str" cm="1">
        <f t="array" ref="AH921">IF(A921="","",IF(COUNTIF('2) Income'!$D$13:$D$32,"Yearly")=0,0,SUMPRODUCT(--('2) Income'!$D$13:$D$32="Yearly"),--('2) Income'!$F$13:$F$32&lt;=A921),IF(B921="N",--('2) Income'!$I$13:$I$32=DAY(A921)),--('2) Income'!$I$13:$I$32&gt;=DAY(A921))),--(IFERROR(MOD('2) Income'!$H$13:$H$32-MONTH(A921)+12,12),1)=0),'2) Income'!$E$13:$E$32)))</f>
        <v/>
      </c>
      <c r="AI921" s="8" t="str">
        <f>IF(A921="","",IF(COUNTIF('2) Income'!$D$13:$D$32,"one-time")=0,0,SUMIFS('2) Income'!$E$13:$E$32,'2) Income'!$D$13:$D$32,"one-time",'2) Income'!$F$13:$F$32,"="&amp;$A921)))</f>
        <v/>
      </c>
      <c r="AJ921" s="9" t="str">
        <f t="shared" si="71"/>
        <v/>
      </c>
    </row>
    <row r="922" spans="1:36">
      <c r="A922" s="7" t="str">
        <f>IF(A921="","",IF(A921+1&lt;='1) Period'!$E$21,A921+1,""))</f>
        <v/>
      </c>
      <c r="B922" s="7" t="e">
        <f t="shared" si="72"/>
        <v>#VALUE!</v>
      </c>
      <c r="C922" t="e">
        <f t="shared" si="73"/>
        <v>#VALUE!</v>
      </c>
      <c r="D922" s="8" t="str">
        <f>IF(A922="","",IF(TEXT(A922,"dddd")='4) Happy Money'!$E$23,WAllowance,0))</f>
        <v/>
      </c>
      <c r="E922" s="8" t="str">
        <f>IF(A922="","",IF(B922="N",SUMIF(TMonthly[Day of the Month],DAY(A922),TMonthly[Amount]),SUMIF(TMonthly[Day of the Month],"&gt;="&amp;DAY(A922),TMonthly[Amount])))</f>
        <v/>
      </c>
      <c r="F922" s="8" t="str" cm="1">
        <f t="array" ref="F922">IF(A922="","",SUMPRODUCT(--(TYearly[Due Date]&lt;=A922),IF(B922="N",--(TYearly[Day]=DAY(A922)),--(TYearly[Day]&gt;=DAY(A922))),--(IFERROR(MOD(TYearly[Month]-MONTH(A922)+12,12),1)=0),TYearly[Amount]))</f>
        <v/>
      </c>
      <c r="G922" s="8" t="str">
        <f>IF(A922="","",SUMIF(TOneTime[Due Date],A922,TOneTime[Amount]))</f>
        <v/>
      </c>
      <c r="H922" s="8" t="str" cm="1">
        <f t="array" ref="H922">IF(A922="","",IF(COUNTIF(TOther[Frequency],$H$1)=0,0,SUMPRODUCT(--(IFERROR(MOD(A922-TOther[Start Date],7),1)=0),--(TOther[Frequency]=$H$1),--(TOther[Start Date]&lt;=A922),--(TOther[End Date Calc]&gt;=A922),TOther[Amount])))</f>
        <v/>
      </c>
      <c r="I922" s="8" t="str" cm="1">
        <f t="array" ref="I922">IF(A922="","",IF(COUNTIF(TOther[Frequency],$I$1)=0,0,SUMPRODUCT(--(IFERROR(MOD(A922-TOther[Start Date],14),1)=0),--(TOther[Frequency]=$I$1),--(TOther[Start Date]&lt;=A922),--(TOther[End Date Calc]&gt;=A922),TOther[Amount])))</f>
        <v/>
      </c>
      <c r="J922" s="8" t="str">
        <f>IF(A922="","",IF(COUNTIF(TOther[Frequency],$J$1)=0,0,IF(OR(DAY(A922)=1,DAY(A922)=15),SUMIFS(TOther[Amount],TOther[Frequency],$J$1,TOther[Start Date],"&lt;="&amp;$A922,TOther[End Date Calc],"&gt;="&amp;A922),0)))</f>
        <v/>
      </c>
      <c r="K922" s="8" t="str">
        <f>IF(A922="","",IF(COUNTIF(TOther[Frequency],$K$1)=0,0,IF(A922=(A922-DAY(A922)+1+2*7-WEEKDAY(A922-DAY(A922)+8-4,1)),SUMIFS(TOther[Amount],TOther[Frequency],$K$1,TOther[Start Date],"&lt;="&amp;$A922,TOther[End Date Calc],"&gt;="&amp;A922),0)))</f>
        <v/>
      </c>
      <c r="L922" s="8" t="str">
        <f>IF(A922="","",IF(COUNTIF(TOther[Frequency],$L$1)=0,0,IF(A922=(A922-DAY(A922)+1+3*7-WEEKDAY(A922-DAY(A922)+8-4,1)),SUMIFS(TOther[Amount],TOther[Frequency],$L$1,TOther[Start Date],"&lt;="&amp;$A922,TOther[End Date Calc],"&gt;="&amp;A922),0)))</f>
        <v/>
      </c>
      <c r="M922" s="8" t="str">
        <f>IF(A922="","",IF(COUNTIF(TOther[Frequency],$M$1)=0,0,IF(A922=(A922-DAY(A922)+1+4*7-WEEKDAY(A922-DAY(A922)+8-4,1)),SUMIFS(TOther[Amount],TOther[Frequency],$M$1,TOther[Start Date],"&lt;="&amp;$A922,TOther[End Date Calc],"&gt;="&amp;A922),0)))</f>
        <v/>
      </c>
      <c r="N922" s="8" t="str" cm="1">
        <f t="array" ref="N922">IF(A922="","",IF(COUNTIF(TOther[Frequency],$N$1)=0,0,SUMPRODUCT(--(IFERROR(MOD(A922-TOther[Start Date],28),1)=0),--(TOther[Frequency]=$N$1),--(TOther[Start Date]&lt;=A922),--(TOther[End Date Calc]&gt;=A922),TOther[Amount])))</f>
        <v/>
      </c>
      <c r="O922" s="8" t="str" cm="1">
        <f t="array" ref="O922">IF(A922="","",IF(COUNTIF(TOther[Frequency],$O$1)=0,0,SUMPRODUCT(--(IFERROR(MOD(A922-TOther[Start Date],42),1)=0),--(TOther[Frequency]=$O$1),--(TOther[Start Date]&lt;=A922),--(TOther[End Date Calc]&gt;=A922),TOther[Amount])))</f>
        <v/>
      </c>
      <c r="P922" s="8" t="str" cm="1">
        <f t="array" ref="P922">IF(A922="","",IF(COUNTIF(TOther[Frequency],$P$1)=0,0,SUMPRODUCT(--(IFERROR(MOD(A922-TOther[Start Date],56),1)=0),--(TOther[Frequency]=$P$1),--(TOther[Start Date]&lt;=A922),--(TOther[End Date Calc]&gt;=A922),TOther[Amount])))</f>
        <v/>
      </c>
      <c r="Q922" s="8" t="str">
        <f>IF(A922="","",IF(COUNTIF(TOther[Frequency],$Q$1)=0,0,IF(B922="N",SUMIFS(TOther[Amount],TOther[Frequency],$Q$1,TOther[Start Date],"&lt;="&amp;$A922,TOther[End Date Calc],"&gt;="&amp;A922,TOther[Start Day],DAY(A922)),SUMIFS(TOther[Amount],TOther[Frequency],$Q$1,TOther[Start Date],"&lt;="&amp;$A922,TOther[End Date Calc],"&gt;="&amp;A922,TOther[Start Day],"&gt;="&amp;DAY(A922)))))</f>
        <v/>
      </c>
      <c r="R922" s="8" t="str" cm="1">
        <f t="array" ref="R922">IF(A922="","",IF(COUNTIF(TOther[Frequency],R$1)=0,0,SUMPRODUCT(--(TOther[Frequency]=R$1),--(TOther[Start Date]&lt;=A922),--(TOther[End Date Calc]&gt;=A922),IF(B922="N",--(TOther[Start Day]=DAY(A922)),--(TOther[Start Day]&gt;=DAY(A922))),--(IFERROR(MOD(TOther[Start Month]-MONTH(A922)+2,2),1)=0),TOther[Amount])))</f>
        <v/>
      </c>
      <c r="S922" s="8" t="str" cm="1">
        <f t="array" ref="S922">IF(A922="","",IF(COUNTIF(TOther[Frequency],S$1)=0,0,SUMPRODUCT(--(TOther[Frequency]=S$1),--(TOther[Start Date]&lt;=A922),--(TOther[End Date Calc]&gt;=A922),IF(B922="N",--(TOther[Start Day]=DAY(A922)),--(TOther[Start Day]&gt;=DAY(A922))),--(IFERROR(MOD(TOther[Start Month]-MONTH(A922)+3,3),1)=0),TOther[Amount])))</f>
        <v/>
      </c>
      <c r="T922" s="8" t="str" cm="1">
        <f t="array" ref="T922">IF($A922="","",IF(COUNTIF(TOther[Frequency],T$1)=0,0,SUMPRODUCT(--(TOther[Frequency]=T$1),--(TOther[Start Date]&lt;=$A922),--(TOther[End Date Calc]&gt;=$A922),IF($B922="N",--(TOther[Start Day]=DAY($A922)),--(TOther[Start Day]&gt;=DAY($A922))),--(IFERROR(MOD(TOther[Start Month]-MONTH($A922)+4,4),1)=0),TOther[Amount])))</f>
        <v/>
      </c>
      <c r="U922" s="8" t="str" cm="1">
        <f t="array" ref="U922">IF(A922="","",IF(COUNTIF(TOther[Frequency],$U$1)=0,0,SUMPRODUCT(--(TOther[Frequency]=$U$1),--(TOther[Start Date]&lt;=A922),--(TOther[End Date Calc]&gt;=A922),IF(B922="N",--(TOther[Start Day]=DAY(A922)),--(TOther[Start Day]&gt;=DAY(A922))),--(IFERROR(MOD(TOther[Start Month]-MONTH(A922)+6,6),1)=0),TOther[Amount])))</f>
        <v/>
      </c>
      <c r="V922" s="8" t="str" cm="1">
        <f t="array" ref="V922">IF(A922="","",IF(COUNTIF(TOther[Frequency],$V$1)=0,0,SUMPRODUCT(--(TOther[Frequency]=$V$1),--(TOther[Start Date]&lt;=A922),--(TOther[End Date Calc]&gt;=A922),IF(B922="N",--(TOther[Start Day]=DAY(A922)),--(TOther[Start Day]&gt;=DAY(A922))),--(IFERROR(MOD(TOther[Start Month]-MONTH(A922)+12,12),1)=0),TOther[Amount])))</f>
        <v/>
      </c>
      <c r="W922" s="8" t="str">
        <f>IF(A922="","",SUMIFS(TOther[Amount],TOther[Start Date],A922,TOther[Frequency],$W$1))</f>
        <v/>
      </c>
      <c r="X922" s="9" t="str">
        <f t="shared" si="70"/>
        <v/>
      </c>
      <c r="Y922" s="9" t="str">
        <f t="shared" si="74"/>
        <v/>
      </c>
      <c r="Z922" s="8" t="str" cm="1">
        <f t="array" ref="Z922">IF(A922="","",IF(COUNTIF('2) Income'!$D$13:$D$32,"Weekly")=0,0,SUMPRODUCT(--(IFERROR(MOD(A922-'2) Income'!$F$13:$F$32,7),1)=0),--('2) Income'!$D$13:$D$32="Weekly"),--('2) Income'!$F$13:$F$32&lt;=A922),'2) Income'!$E$13:$E$32)))</f>
        <v/>
      </c>
      <c r="AA922" s="8" t="str" cm="1">
        <f t="array" ref="AA922">IF(A922="","",IF(COUNTIF('2) Income'!$D$13:$D$32,"Every Other Week")=0,0,SUMPRODUCT(--(IFERROR(MOD(A922-'2) Income'!$F$13:$F$32,14),1)=0),--('2) Income'!$D$13:$D$32="Every Other Week"),--('2) Income'!$F$13:$F$32&lt;=A922),'2) Income'!$E$13:$E$32)))</f>
        <v/>
      </c>
      <c r="AB922" s="8" t="str">
        <f>IF(A922="","",IF(COUNTIF('2) Income'!$D$13:$D$32,"1st and 15th")=0,0,IF(OR(DAY(A922)=1,DAY(A922)=15),SUMIFS('2) Income'!$E$13:$E$32,'2) Income'!$D$13:$D$32,"1st and 15th",'2) Income'!$F$13:$F$32,"&lt;="&amp;$A922),0)))</f>
        <v/>
      </c>
      <c r="AC922" s="8" t="str">
        <f>IF(A922="","",IF(COUNTIF('2) Income'!$D$13:$D$32,"2nd Wednesday")=0,0,IF(A922=(A922-DAY(A922)+1+2*7-WEEKDAY(A922-DAY(A922)+8-4,1)),SUMIFS('2) Income'!$E$13:$E$32,'2) Income'!$D$13:$D$32,"2nd Wednesday",'2) Income'!$F$13:$F$32,"&lt;="&amp;$A922),0)))</f>
        <v/>
      </c>
      <c r="AD922" s="8" t="str">
        <f>IF(A922="","",IF(COUNTIF('2) Income'!$D$13:$D$32,"3rd Wednesday")=0,0,IF(A922=(A922-DAY(A922)+1+3*7-WEEKDAY(A922-DAY(A922)+8-4,1)),SUMIFS('2) Income'!$E$13:$E$32,'2) Income'!$D$13:$D$32,"3rd Wednesday",'2) Income'!$F$13:$F$32,"&lt;="&amp;$A922),0)))</f>
        <v/>
      </c>
      <c r="AE922" s="8" t="str">
        <f>IF(A922="","",IF(COUNTIF('2) Income'!$D$13:$D$32,"4th Wednesday")=0,0,IF(A922=(A922-DAY(A922)+1+4*7-WEEKDAY(A922-DAY(A922)+8-4,1)),SUMIFS('2) Income'!$E$13:$E$32,'2) Income'!$D$13:$D$32,"4th Wednesday",'2) Income'!$F$13:$F$32,"&lt;="&amp;$A922),0)))</f>
        <v/>
      </c>
      <c r="AF922" s="8" t="str" cm="1">
        <f t="array" ref="AF922">IF(A922="","",IF(COUNTIF('2) Income'!$D$13:$D$32,"Every 4 Weeks")=0,0,SUMPRODUCT(--(IFERROR(MOD(A922-'2) Income'!$F$13:$F$32,28),1)=0),--('2) Income'!$D$13:$D$32="Every 4 Weeks"),--('2) Income'!$F$13:$F$32&lt;=A922),'2) Income'!$E$13:$E$32)))</f>
        <v/>
      </c>
      <c r="AG922" s="8" t="str">
        <f>IF(A922="","",IF(COUNTIF('2) Income'!$D$13:$D$32,"Monthly")=0,0,IF(B922="N",SUMIFS('2) Income'!$E$13:$E$32,'2) Income'!$D$13:$D$32,"monthly",'2) Income'!$F$13:$F$32,"&lt;="&amp;$A922,'2) Income'!$I$13:$I$32,DAY(A922)),SUMIFS('2) Income'!$E$13:$E$32,'2) Income'!$D$13:$D$32,"monthly",'2) Income'!$F$13:$F$32,"&lt;="&amp;$A922,'2) Income'!$I$13:$I$32,"&gt;="&amp;DAY(A922)))))</f>
        <v/>
      </c>
      <c r="AH922" s="8" t="str" cm="1">
        <f t="array" ref="AH922">IF(A922="","",IF(COUNTIF('2) Income'!$D$13:$D$32,"Yearly")=0,0,SUMPRODUCT(--('2) Income'!$D$13:$D$32="Yearly"),--('2) Income'!$F$13:$F$32&lt;=A922),IF(B922="N",--('2) Income'!$I$13:$I$32=DAY(A922)),--('2) Income'!$I$13:$I$32&gt;=DAY(A922))),--(IFERROR(MOD('2) Income'!$H$13:$H$32-MONTH(A922)+12,12),1)=0),'2) Income'!$E$13:$E$32)))</f>
        <v/>
      </c>
      <c r="AI922" s="8" t="str">
        <f>IF(A922="","",IF(COUNTIF('2) Income'!$D$13:$D$32,"one-time")=0,0,SUMIFS('2) Income'!$E$13:$E$32,'2) Income'!$D$13:$D$32,"one-time",'2) Income'!$F$13:$F$32,"="&amp;$A922)))</f>
        <v/>
      </c>
      <c r="AJ922" s="9" t="str">
        <f t="shared" si="71"/>
        <v/>
      </c>
    </row>
    <row r="923" spans="1:36">
      <c r="A923" s="7" t="str">
        <f>IF(A922="","",IF(A922+1&lt;='1) Period'!$E$21,A922+1,""))</f>
        <v/>
      </c>
      <c r="B923" s="7" t="e">
        <f t="shared" si="72"/>
        <v>#VALUE!</v>
      </c>
      <c r="C923" t="e">
        <f t="shared" si="73"/>
        <v>#VALUE!</v>
      </c>
      <c r="D923" s="8" t="str">
        <f>IF(A923="","",IF(TEXT(A923,"dddd")='4) Happy Money'!$E$23,WAllowance,0))</f>
        <v/>
      </c>
      <c r="E923" s="8" t="str">
        <f>IF(A923="","",IF(B923="N",SUMIF(TMonthly[Day of the Month],DAY(A923),TMonthly[Amount]),SUMIF(TMonthly[Day of the Month],"&gt;="&amp;DAY(A923),TMonthly[Amount])))</f>
        <v/>
      </c>
      <c r="F923" s="8" t="str" cm="1">
        <f t="array" ref="F923">IF(A923="","",SUMPRODUCT(--(TYearly[Due Date]&lt;=A923),IF(B923="N",--(TYearly[Day]=DAY(A923)),--(TYearly[Day]&gt;=DAY(A923))),--(IFERROR(MOD(TYearly[Month]-MONTH(A923)+12,12),1)=0),TYearly[Amount]))</f>
        <v/>
      </c>
      <c r="G923" s="8" t="str">
        <f>IF(A923="","",SUMIF(TOneTime[Due Date],A923,TOneTime[Amount]))</f>
        <v/>
      </c>
      <c r="H923" s="8" t="str" cm="1">
        <f t="array" ref="H923">IF(A923="","",IF(COUNTIF(TOther[Frequency],$H$1)=0,0,SUMPRODUCT(--(IFERROR(MOD(A923-TOther[Start Date],7),1)=0),--(TOther[Frequency]=$H$1),--(TOther[Start Date]&lt;=A923),--(TOther[End Date Calc]&gt;=A923),TOther[Amount])))</f>
        <v/>
      </c>
      <c r="I923" s="8" t="str" cm="1">
        <f t="array" ref="I923">IF(A923="","",IF(COUNTIF(TOther[Frequency],$I$1)=0,0,SUMPRODUCT(--(IFERROR(MOD(A923-TOther[Start Date],14),1)=0),--(TOther[Frequency]=$I$1),--(TOther[Start Date]&lt;=A923),--(TOther[End Date Calc]&gt;=A923),TOther[Amount])))</f>
        <v/>
      </c>
      <c r="J923" s="8" t="str">
        <f>IF(A923="","",IF(COUNTIF(TOther[Frequency],$J$1)=0,0,IF(OR(DAY(A923)=1,DAY(A923)=15),SUMIFS(TOther[Amount],TOther[Frequency],$J$1,TOther[Start Date],"&lt;="&amp;$A923,TOther[End Date Calc],"&gt;="&amp;A923),0)))</f>
        <v/>
      </c>
      <c r="K923" s="8" t="str">
        <f>IF(A923="","",IF(COUNTIF(TOther[Frequency],$K$1)=0,0,IF(A923=(A923-DAY(A923)+1+2*7-WEEKDAY(A923-DAY(A923)+8-4,1)),SUMIFS(TOther[Amount],TOther[Frequency],$K$1,TOther[Start Date],"&lt;="&amp;$A923,TOther[End Date Calc],"&gt;="&amp;A923),0)))</f>
        <v/>
      </c>
      <c r="L923" s="8" t="str">
        <f>IF(A923="","",IF(COUNTIF(TOther[Frequency],$L$1)=0,0,IF(A923=(A923-DAY(A923)+1+3*7-WEEKDAY(A923-DAY(A923)+8-4,1)),SUMIFS(TOther[Amount],TOther[Frequency],$L$1,TOther[Start Date],"&lt;="&amp;$A923,TOther[End Date Calc],"&gt;="&amp;A923),0)))</f>
        <v/>
      </c>
      <c r="M923" s="8" t="str">
        <f>IF(A923="","",IF(COUNTIF(TOther[Frequency],$M$1)=0,0,IF(A923=(A923-DAY(A923)+1+4*7-WEEKDAY(A923-DAY(A923)+8-4,1)),SUMIFS(TOther[Amount],TOther[Frequency],$M$1,TOther[Start Date],"&lt;="&amp;$A923,TOther[End Date Calc],"&gt;="&amp;A923),0)))</f>
        <v/>
      </c>
      <c r="N923" s="8" t="str" cm="1">
        <f t="array" ref="N923">IF(A923="","",IF(COUNTIF(TOther[Frequency],$N$1)=0,0,SUMPRODUCT(--(IFERROR(MOD(A923-TOther[Start Date],28),1)=0),--(TOther[Frequency]=$N$1),--(TOther[Start Date]&lt;=A923),--(TOther[End Date Calc]&gt;=A923),TOther[Amount])))</f>
        <v/>
      </c>
      <c r="O923" s="8" t="str" cm="1">
        <f t="array" ref="O923">IF(A923="","",IF(COUNTIF(TOther[Frequency],$O$1)=0,0,SUMPRODUCT(--(IFERROR(MOD(A923-TOther[Start Date],42),1)=0),--(TOther[Frequency]=$O$1),--(TOther[Start Date]&lt;=A923),--(TOther[End Date Calc]&gt;=A923),TOther[Amount])))</f>
        <v/>
      </c>
      <c r="P923" s="8" t="str" cm="1">
        <f t="array" ref="P923">IF(A923="","",IF(COUNTIF(TOther[Frequency],$P$1)=0,0,SUMPRODUCT(--(IFERROR(MOD(A923-TOther[Start Date],56),1)=0),--(TOther[Frequency]=$P$1),--(TOther[Start Date]&lt;=A923),--(TOther[End Date Calc]&gt;=A923),TOther[Amount])))</f>
        <v/>
      </c>
      <c r="Q923" s="8" t="str">
        <f>IF(A923="","",IF(COUNTIF(TOther[Frequency],$Q$1)=0,0,IF(B923="N",SUMIFS(TOther[Amount],TOther[Frequency],$Q$1,TOther[Start Date],"&lt;="&amp;$A923,TOther[End Date Calc],"&gt;="&amp;A923,TOther[Start Day],DAY(A923)),SUMIFS(TOther[Amount],TOther[Frequency],$Q$1,TOther[Start Date],"&lt;="&amp;$A923,TOther[End Date Calc],"&gt;="&amp;A923,TOther[Start Day],"&gt;="&amp;DAY(A923)))))</f>
        <v/>
      </c>
      <c r="R923" s="8" t="str" cm="1">
        <f t="array" ref="R923">IF(A923="","",IF(COUNTIF(TOther[Frequency],R$1)=0,0,SUMPRODUCT(--(TOther[Frequency]=R$1),--(TOther[Start Date]&lt;=A923),--(TOther[End Date Calc]&gt;=A923),IF(B923="N",--(TOther[Start Day]=DAY(A923)),--(TOther[Start Day]&gt;=DAY(A923))),--(IFERROR(MOD(TOther[Start Month]-MONTH(A923)+2,2),1)=0),TOther[Amount])))</f>
        <v/>
      </c>
      <c r="S923" s="8" t="str" cm="1">
        <f t="array" ref="S923">IF(A923="","",IF(COUNTIF(TOther[Frequency],S$1)=0,0,SUMPRODUCT(--(TOther[Frequency]=S$1),--(TOther[Start Date]&lt;=A923),--(TOther[End Date Calc]&gt;=A923),IF(B923="N",--(TOther[Start Day]=DAY(A923)),--(TOther[Start Day]&gt;=DAY(A923))),--(IFERROR(MOD(TOther[Start Month]-MONTH(A923)+3,3),1)=0),TOther[Amount])))</f>
        <v/>
      </c>
      <c r="T923" s="8" t="str" cm="1">
        <f t="array" ref="T923">IF($A923="","",IF(COUNTIF(TOther[Frequency],T$1)=0,0,SUMPRODUCT(--(TOther[Frequency]=T$1),--(TOther[Start Date]&lt;=$A923),--(TOther[End Date Calc]&gt;=$A923),IF($B923="N",--(TOther[Start Day]=DAY($A923)),--(TOther[Start Day]&gt;=DAY($A923))),--(IFERROR(MOD(TOther[Start Month]-MONTH($A923)+4,4),1)=0),TOther[Amount])))</f>
        <v/>
      </c>
      <c r="U923" s="8" t="str" cm="1">
        <f t="array" ref="U923">IF(A923="","",IF(COUNTIF(TOther[Frequency],$U$1)=0,0,SUMPRODUCT(--(TOther[Frequency]=$U$1),--(TOther[Start Date]&lt;=A923),--(TOther[End Date Calc]&gt;=A923),IF(B923="N",--(TOther[Start Day]=DAY(A923)),--(TOther[Start Day]&gt;=DAY(A923))),--(IFERROR(MOD(TOther[Start Month]-MONTH(A923)+6,6),1)=0),TOther[Amount])))</f>
        <v/>
      </c>
      <c r="V923" s="8" t="str" cm="1">
        <f t="array" ref="V923">IF(A923="","",IF(COUNTIF(TOther[Frequency],$V$1)=0,0,SUMPRODUCT(--(TOther[Frequency]=$V$1),--(TOther[Start Date]&lt;=A923),--(TOther[End Date Calc]&gt;=A923),IF(B923="N",--(TOther[Start Day]=DAY(A923)),--(TOther[Start Day]&gt;=DAY(A923))),--(IFERROR(MOD(TOther[Start Month]-MONTH(A923)+12,12),1)=0),TOther[Amount])))</f>
        <v/>
      </c>
      <c r="W923" s="8" t="str">
        <f>IF(A923="","",SUMIFS(TOther[Amount],TOther[Start Date],A923,TOther[Frequency],$W$1))</f>
        <v/>
      </c>
      <c r="X923" s="9" t="str">
        <f t="shared" si="70"/>
        <v/>
      </c>
      <c r="Y923" s="9" t="str">
        <f t="shared" si="74"/>
        <v/>
      </c>
      <c r="Z923" s="8" t="str" cm="1">
        <f t="array" ref="Z923">IF(A923="","",IF(COUNTIF('2) Income'!$D$13:$D$32,"Weekly")=0,0,SUMPRODUCT(--(IFERROR(MOD(A923-'2) Income'!$F$13:$F$32,7),1)=0),--('2) Income'!$D$13:$D$32="Weekly"),--('2) Income'!$F$13:$F$32&lt;=A923),'2) Income'!$E$13:$E$32)))</f>
        <v/>
      </c>
      <c r="AA923" s="8" t="str" cm="1">
        <f t="array" ref="AA923">IF(A923="","",IF(COUNTIF('2) Income'!$D$13:$D$32,"Every Other Week")=0,0,SUMPRODUCT(--(IFERROR(MOD(A923-'2) Income'!$F$13:$F$32,14),1)=0),--('2) Income'!$D$13:$D$32="Every Other Week"),--('2) Income'!$F$13:$F$32&lt;=A923),'2) Income'!$E$13:$E$32)))</f>
        <v/>
      </c>
      <c r="AB923" s="8" t="str">
        <f>IF(A923="","",IF(COUNTIF('2) Income'!$D$13:$D$32,"1st and 15th")=0,0,IF(OR(DAY(A923)=1,DAY(A923)=15),SUMIFS('2) Income'!$E$13:$E$32,'2) Income'!$D$13:$D$32,"1st and 15th",'2) Income'!$F$13:$F$32,"&lt;="&amp;$A923),0)))</f>
        <v/>
      </c>
      <c r="AC923" s="8" t="str">
        <f>IF(A923="","",IF(COUNTIF('2) Income'!$D$13:$D$32,"2nd Wednesday")=0,0,IF(A923=(A923-DAY(A923)+1+2*7-WEEKDAY(A923-DAY(A923)+8-4,1)),SUMIFS('2) Income'!$E$13:$E$32,'2) Income'!$D$13:$D$32,"2nd Wednesday",'2) Income'!$F$13:$F$32,"&lt;="&amp;$A923),0)))</f>
        <v/>
      </c>
      <c r="AD923" s="8" t="str">
        <f>IF(A923="","",IF(COUNTIF('2) Income'!$D$13:$D$32,"3rd Wednesday")=0,0,IF(A923=(A923-DAY(A923)+1+3*7-WEEKDAY(A923-DAY(A923)+8-4,1)),SUMIFS('2) Income'!$E$13:$E$32,'2) Income'!$D$13:$D$32,"3rd Wednesday",'2) Income'!$F$13:$F$32,"&lt;="&amp;$A923),0)))</f>
        <v/>
      </c>
      <c r="AE923" s="8" t="str">
        <f>IF(A923="","",IF(COUNTIF('2) Income'!$D$13:$D$32,"4th Wednesday")=0,0,IF(A923=(A923-DAY(A923)+1+4*7-WEEKDAY(A923-DAY(A923)+8-4,1)),SUMIFS('2) Income'!$E$13:$E$32,'2) Income'!$D$13:$D$32,"4th Wednesday",'2) Income'!$F$13:$F$32,"&lt;="&amp;$A923),0)))</f>
        <v/>
      </c>
      <c r="AF923" s="8" t="str" cm="1">
        <f t="array" ref="AF923">IF(A923="","",IF(COUNTIF('2) Income'!$D$13:$D$32,"Every 4 Weeks")=0,0,SUMPRODUCT(--(IFERROR(MOD(A923-'2) Income'!$F$13:$F$32,28),1)=0),--('2) Income'!$D$13:$D$32="Every 4 Weeks"),--('2) Income'!$F$13:$F$32&lt;=A923),'2) Income'!$E$13:$E$32)))</f>
        <v/>
      </c>
      <c r="AG923" s="8" t="str">
        <f>IF(A923="","",IF(COUNTIF('2) Income'!$D$13:$D$32,"Monthly")=0,0,IF(B923="N",SUMIFS('2) Income'!$E$13:$E$32,'2) Income'!$D$13:$D$32,"monthly",'2) Income'!$F$13:$F$32,"&lt;="&amp;$A923,'2) Income'!$I$13:$I$32,DAY(A923)),SUMIFS('2) Income'!$E$13:$E$32,'2) Income'!$D$13:$D$32,"monthly",'2) Income'!$F$13:$F$32,"&lt;="&amp;$A923,'2) Income'!$I$13:$I$32,"&gt;="&amp;DAY(A923)))))</f>
        <v/>
      </c>
      <c r="AH923" s="8" t="str" cm="1">
        <f t="array" ref="AH923">IF(A923="","",IF(COUNTIF('2) Income'!$D$13:$D$32,"Yearly")=0,0,SUMPRODUCT(--('2) Income'!$D$13:$D$32="Yearly"),--('2) Income'!$F$13:$F$32&lt;=A923),IF(B923="N",--('2) Income'!$I$13:$I$32=DAY(A923)),--('2) Income'!$I$13:$I$32&gt;=DAY(A923))),--(IFERROR(MOD('2) Income'!$H$13:$H$32-MONTH(A923)+12,12),1)=0),'2) Income'!$E$13:$E$32)))</f>
        <v/>
      </c>
      <c r="AI923" s="8" t="str">
        <f>IF(A923="","",IF(COUNTIF('2) Income'!$D$13:$D$32,"one-time")=0,0,SUMIFS('2) Income'!$E$13:$E$32,'2) Income'!$D$13:$D$32,"one-time",'2) Income'!$F$13:$F$32,"="&amp;$A923)))</f>
        <v/>
      </c>
      <c r="AJ923" s="9" t="str">
        <f t="shared" si="71"/>
        <v/>
      </c>
    </row>
    <row r="924" spans="1:36">
      <c r="A924" s="7" t="str">
        <f>IF(A923="","",IF(A923+1&lt;='1) Period'!$E$21,A923+1,""))</f>
        <v/>
      </c>
      <c r="B924" s="7" t="e">
        <f t="shared" si="72"/>
        <v>#VALUE!</v>
      </c>
      <c r="C924" t="e">
        <f t="shared" si="73"/>
        <v>#VALUE!</v>
      </c>
      <c r="D924" s="8" t="str">
        <f>IF(A924="","",IF(TEXT(A924,"dddd")='4) Happy Money'!$E$23,WAllowance,0))</f>
        <v/>
      </c>
      <c r="E924" s="8" t="str">
        <f>IF(A924="","",IF(B924="N",SUMIF(TMonthly[Day of the Month],DAY(A924),TMonthly[Amount]),SUMIF(TMonthly[Day of the Month],"&gt;="&amp;DAY(A924),TMonthly[Amount])))</f>
        <v/>
      </c>
      <c r="F924" s="8" t="str" cm="1">
        <f t="array" ref="F924">IF(A924="","",SUMPRODUCT(--(TYearly[Due Date]&lt;=A924),IF(B924="N",--(TYearly[Day]=DAY(A924)),--(TYearly[Day]&gt;=DAY(A924))),--(IFERROR(MOD(TYearly[Month]-MONTH(A924)+12,12),1)=0),TYearly[Amount]))</f>
        <v/>
      </c>
      <c r="G924" s="8" t="str">
        <f>IF(A924="","",SUMIF(TOneTime[Due Date],A924,TOneTime[Amount]))</f>
        <v/>
      </c>
      <c r="H924" s="8" t="str" cm="1">
        <f t="array" ref="H924">IF(A924="","",IF(COUNTIF(TOther[Frequency],$H$1)=0,0,SUMPRODUCT(--(IFERROR(MOD(A924-TOther[Start Date],7),1)=0),--(TOther[Frequency]=$H$1),--(TOther[Start Date]&lt;=A924),--(TOther[End Date Calc]&gt;=A924),TOther[Amount])))</f>
        <v/>
      </c>
      <c r="I924" s="8" t="str" cm="1">
        <f t="array" ref="I924">IF(A924="","",IF(COUNTIF(TOther[Frequency],$I$1)=0,0,SUMPRODUCT(--(IFERROR(MOD(A924-TOther[Start Date],14),1)=0),--(TOther[Frequency]=$I$1),--(TOther[Start Date]&lt;=A924),--(TOther[End Date Calc]&gt;=A924),TOther[Amount])))</f>
        <v/>
      </c>
      <c r="J924" s="8" t="str">
        <f>IF(A924="","",IF(COUNTIF(TOther[Frequency],$J$1)=0,0,IF(OR(DAY(A924)=1,DAY(A924)=15),SUMIFS(TOther[Amount],TOther[Frequency],$J$1,TOther[Start Date],"&lt;="&amp;$A924,TOther[End Date Calc],"&gt;="&amp;A924),0)))</f>
        <v/>
      </c>
      <c r="K924" s="8" t="str">
        <f>IF(A924="","",IF(COUNTIF(TOther[Frequency],$K$1)=0,0,IF(A924=(A924-DAY(A924)+1+2*7-WEEKDAY(A924-DAY(A924)+8-4,1)),SUMIFS(TOther[Amount],TOther[Frequency],$K$1,TOther[Start Date],"&lt;="&amp;$A924,TOther[End Date Calc],"&gt;="&amp;A924),0)))</f>
        <v/>
      </c>
      <c r="L924" s="8" t="str">
        <f>IF(A924="","",IF(COUNTIF(TOther[Frequency],$L$1)=0,0,IF(A924=(A924-DAY(A924)+1+3*7-WEEKDAY(A924-DAY(A924)+8-4,1)),SUMIFS(TOther[Amount],TOther[Frequency],$L$1,TOther[Start Date],"&lt;="&amp;$A924,TOther[End Date Calc],"&gt;="&amp;A924),0)))</f>
        <v/>
      </c>
      <c r="M924" s="8" t="str">
        <f>IF(A924="","",IF(COUNTIF(TOther[Frequency],$M$1)=0,0,IF(A924=(A924-DAY(A924)+1+4*7-WEEKDAY(A924-DAY(A924)+8-4,1)),SUMIFS(TOther[Amount],TOther[Frequency],$M$1,TOther[Start Date],"&lt;="&amp;$A924,TOther[End Date Calc],"&gt;="&amp;A924),0)))</f>
        <v/>
      </c>
      <c r="N924" s="8" t="str" cm="1">
        <f t="array" ref="N924">IF(A924="","",IF(COUNTIF(TOther[Frequency],$N$1)=0,0,SUMPRODUCT(--(IFERROR(MOD(A924-TOther[Start Date],28),1)=0),--(TOther[Frequency]=$N$1),--(TOther[Start Date]&lt;=A924),--(TOther[End Date Calc]&gt;=A924),TOther[Amount])))</f>
        <v/>
      </c>
      <c r="O924" s="8" t="str" cm="1">
        <f t="array" ref="O924">IF(A924="","",IF(COUNTIF(TOther[Frequency],$O$1)=0,0,SUMPRODUCT(--(IFERROR(MOD(A924-TOther[Start Date],42),1)=0),--(TOther[Frequency]=$O$1),--(TOther[Start Date]&lt;=A924),--(TOther[End Date Calc]&gt;=A924),TOther[Amount])))</f>
        <v/>
      </c>
      <c r="P924" s="8" t="str" cm="1">
        <f t="array" ref="P924">IF(A924="","",IF(COUNTIF(TOther[Frequency],$P$1)=0,0,SUMPRODUCT(--(IFERROR(MOD(A924-TOther[Start Date],56),1)=0),--(TOther[Frequency]=$P$1),--(TOther[Start Date]&lt;=A924),--(TOther[End Date Calc]&gt;=A924),TOther[Amount])))</f>
        <v/>
      </c>
      <c r="Q924" s="8" t="str">
        <f>IF(A924="","",IF(COUNTIF(TOther[Frequency],$Q$1)=0,0,IF(B924="N",SUMIFS(TOther[Amount],TOther[Frequency],$Q$1,TOther[Start Date],"&lt;="&amp;$A924,TOther[End Date Calc],"&gt;="&amp;A924,TOther[Start Day],DAY(A924)),SUMIFS(TOther[Amount],TOther[Frequency],$Q$1,TOther[Start Date],"&lt;="&amp;$A924,TOther[End Date Calc],"&gt;="&amp;A924,TOther[Start Day],"&gt;="&amp;DAY(A924)))))</f>
        <v/>
      </c>
      <c r="R924" s="8" t="str" cm="1">
        <f t="array" ref="R924">IF(A924="","",IF(COUNTIF(TOther[Frequency],R$1)=0,0,SUMPRODUCT(--(TOther[Frequency]=R$1),--(TOther[Start Date]&lt;=A924),--(TOther[End Date Calc]&gt;=A924),IF(B924="N",--(TOther[Start Day]=DAY(A924)),--(TOther[Start Day]&gt;=DAY(A924))),--(IFERROR(MOD(TOther[Start Month]-MONTH(A924)+2,2),1)=0),TOther[Amount])))</f>
        <v/>
      </c>
      <c r="S924" s="8" t="str" cm="1">
        <f t="array" ref="S924">IF(A924="","",IF(COUNTIF(TOther[Frequency],S$1)=0,0,SUMPRODUCT(--(TOther[Frequency]=S$1),--(TOther[Start Date]&lt;=A924),--(TOther[End Date Calc]&gt;=A924),IF(B924="N",--(TOther[Start Day]=DAY(A924)),--(TOther[Start Day]&gt;=DAY(A924))),--(IFERROR(MOD(TOther[Start Month]-MONTH(A924)+3,3),1)=0),TOther[Amount])))</f>
        <v/>
      </c>
      <c r="T924" s="8" t="str" cm="1">
        <f t="array" ref="T924">IF($A924="","",IF(COUNTIF(TOther[Frequency],T$1)=0,0,SUMPRODUCT(--(TOther[Frequency]=T$1),--(TOther[Start Date]&lt;=$A924),--(TOther[End Date Calc]&gt;=$A924),IF($B924="N",--(TOther[Start Day]=DAY($A924)),--(TOther[Start Day]&gt;=DAY($A924))),--(IFERROR(MOD(TOther[Start Month]-MONTH($A924)+4,4),1)=0),TOther[Amount])))</f>
        <v/>
      </c>
      <c r="U924" s="8" t="str" cm="1">
        <f t="array" ref="U924">IF(A924="","",IF(COUNTIF(TOther[Frequency],$U$1)=0,0,SUMPRODUCT(--(TOther[Frequency]=$U$1),--(TOther[Start Date]&lt;=A924),--(TOther[End Date Calc]&gt;=A924),IF(B924="N",--(TOther[Start Day]=DAY(A924)),--(TOther[Start Day]&gt;=DAY(A924))),--(IFERROR(MOD(TOther[Start Month]-MONTH(A924)+6,6),1)=0),TOther[Amount])))</f>
        <v/>
      </c>
      <c r="V924" s="8" t="str" cm="1">
        <f t="array" ref="V924">IF(A924="","",IF(COUNTIF(TOther[Frequency],$V$1)=0,0,SUMPRODUCT(--(TOther[Frequency]=$V$1),--(TOther[Start Date]&lt;=A924),--(TOther[End Date Calc]&gt;=A924),IF(B924="N",--(TOther[Start Day]=DAY(A924)),--(TOther[Start Day]&gt;=DAY(A924))),--(IFERROR(MOD(TOther[Start Month]-MONTH(A924)+12,12),1)=0),TOther[Amount])))</f>
        <v/>
      </c>
      <c r="W924" s="8" t="str">
        <f>IF(A924="","",SUMIFS(TOther[Amount],TOther[Start Date],A924,TOther[Frequency],$W$1))</f>
        <v/>
      </c>
      <c r="X924" s="9" t="str">
        <f t="shared" si="70"/>
        <v/>
      </c>
      <c r="Y924" s="9" t="str">
        <f t="shared" si="74"/>
        <v/>
      </c>
      <c r="Z924" s="8" t="str" cm="1">
        <f t="array" ref="Z924">IF(A924="","",IF(COUNTIF('2) Income'!$D$13:$D$32,"Weekly")=0,0,SUMPRODUCT(--(IFERROR(MOD(A924-'2) Income'!$F$13:$F$32,7),1)=0),--('2) Income'!$D$13:$D$32="Weekly"),--('2) Income'!$F$13:$F$32&lt;=A924),'2) Income'!$E$13:$E$32)))</f>
        <v/>
      </c>
      <c r="AA924" s="8" t="str" cm="1">
        <f t="array" ref="AA924">IF(A924="","",IF(COUNTIF('2) Income'!$D$13:$D$32,"Every Other Week")=0,0,SUMPRODUCT(--(IFERROR(MOD(A924-'2) Income'!$F$13:$F$32,14),1)=0),--('2) Income'!$D$13:$D$32="Every Other Week"),--('2) Income'!$F$13:$F$32&lt;=A924),'2) Income'!$E$13:$E$32)))</f>
        <v/>
      </c>
      <c r="AB924" s="8" t="str">
        <f>IF(A924="","",IF(COUNTIF('2) Income'!$D$13:$D$32,"1st and 15th")=0,0,IF(OR(DAY(A924)=1,DAY(A924)=15),SUMIFS('2) Income'!$E$13:$E$32,'2) Income'!$D$13:$D$32,"1st and 15th",'2) Income'!$F$13:$F$32,"&lt;="&amp;$A924),0)))</f>
        <v/>
      </c>
      <c r="AC924" s="8" t="str">
        <f>IF(A924="","",IF(COUNTIF('2) Income'!$D$13:$D$32,"2nd Wednesday")=0,0,IF(A924=(A924-DAY(A924)+1+2*7-WEEKDAY(A924-DAY(A924)+8-4,1)),SUMIFS('2) Income'!$E$13:$E$32,'2) Income'!$D$13:$D$32,"2nd Wednesday",'2) Income'!$F$13:$F$32,"&lt;="&amp;$A924),0)))</f>
        <v/>
      </c>
      <c r="AD924" s="8" t="str">
        <f>IF(A924="","",IF(COUNTIF('2) Income'!$D$13:$D$32,"3rd Wednesday")=0,0,IF(A924=(A924-DAY(A924)+1+3*7-WEEKDAY(A924-DAY(A924)+8-4,1)),SUMIFS('2) Income'!$E$13:$E$32,'2) Income'!$D$13:$D$32,"3rd Wednesday",'2) Income'!$F$13:$F$32,"&lt;="&amp;$A924),0)))</f>
        <v/>
      </c>
      <c r="AE924" s="8" t="str">
        <f>IF(A924="","",IF(COUNTIF('2) Income'!$D$13:$D$32,"4th Wednesday")=0,0,IF(A924=(A924-DAY(A924)+1+4*7-WEEKDAY(A924-DAY(A924)+8-4,1)),SUMIFS('2) Income'!$E$13:$E$32,'2) Income'!$D$13:$D$32,"4th Wednesday",'2) Income'!$F$13:$F$32,"&lt;="&amp;$A924),0)))</f>
        <v/>
      </c>
      <c r="AF924" s="8" t="str" cm="1">
        <f t="array" ref="AF924">IF(A924="","",IF(COUNTIF('2) Income'!$D$13:$D$32,"Every 4 Weeks")=0,0,SUMPRODUCT(--(IFERROR(MOD(A924-'2) Income'!$F$13:$F$32,28),1)=0),--('2) Income'!$D$13:$D$32="Every 4 Weeks"),--('2) Income'!$F$13:$F$32&lt;=A924),'2) Income'!$E$13:$E$32)))</f>
        <v/>
      </c>
      <c r="AG924" s="8" t="str">
        <f>IF(A924="","",IF(COUNTIF('2) Income'!$D$13:$D$32,"Monthly")=0,0,IF(B924="N",SUMIFS('2) Income'!$E$13:$E$32,'2) Income'!$D$13:$D$32,"monthly",'2) Income'!$F$13:$F$32,"&lt;="&amp;$A924,'2) Income'!$I$13:$I$32,DAY(A924)),SUMIFS('2) Income'!$E$13:$E$32,'2) Income'!$D$13:$D$32,"monthly",'2) Income'!$F$13:$F$32,"&lt;="&amp;$A924,'2) Income'!$I$13:$I$32,"&gt;="&amp;DAY(A924)))))</f>
        <v/>
      </c>
      <c r="AH924" s="8" t="str" cm="1">
        <f t="array" ref="AH924">IF(A924="","",IF(COUNTIF('2) Income'!$D$13:$D$32,"Yearly")=0,0,SUMPRODUCT(--('2) Income'!$D$13:$D$32="Yearly"),--('2) Income'!$F$13:$F$32&lt;=A924),IF(B924="N",--('2) Income'!$I$13:$I$32=DAY(A924)),--('2) Income'!$I$13:$I$32&gt;=DAY(A924))),--(IFERROR(MOD('2) Income'!$H$13:$H$32-MONTH(A924)+12,12),1)=0),'2) Income'!$E$13:$E$32)))</f>
        <v/>
      </c>
      <c r="AI924" s="8" t="str">
        <f>IF(A924="","",IF(COUNTIF('2) Income'!$D$13:$D$32,"one-time")=0,0,SUMIFS('2) Income'!$E$13:$E$32,'2) Income'!$D$13:$D$32,"one-time",'2) Income'!$F$13:$F$32,"="&amp;$A924)))</f>
        <v/>
      </c>
      <c r="AJ924" s="9" t="str">
        <f t="shared" si="71"/>
        <v/>
      </c>
    </row>
    <row r="925" spans="1:36">
      <c r="A925" s="7" t="str">
        <f>IF(A924="","",IF(A924+1&lt;='1) Period'!$E$21,A924+1,""))</f>
        <v/>
      </c>
      <c r="B925" s="7" t="e">
        <f t="shared" si="72"/>
        <v>#VALUE!</v>
      </c>
      <c r="C925" t="e">
        <f t="shared" si="73"/>
        <v>#VALUE!</v>
      </c>
      <c r="D925" s="8" t="str">
        <f>IF(A925="","",IF(TEXT(A925,"dddd")='4) Happy Money'!$E$23,WAllowance,0))</f>
        <v/>
      </c>
      <c r="E925" s="8" t="str">
        <f>IF(A925="","",IF(B925="N",SUMIF(TMonthly[Day of the Month],DAY(A925),TMonthly[Amount]),SUMIF(TMonthly[Day of the Month],"&gt;="&amp;DAY(A925),TMonthly[Amount])))</f>
        <v/>
      </c>
      <c r="F925" s="8" t="str" cm="1">
        <f t="array" ref="F925">IF(A925="","",SUMPRODUCT(--(TYearly[Due Date]&lt;=A925),IF(B925="N",--(TYearly[Day]=DAY(A925)),--(TYearly[Day]&gt;=DAY(A925))),--(IFERROR(MOD(TYearly[Month]-MONTH(A925)+12,12),1)=0),TYearly[Amount]))</f>
        <v/>
      </c>
      <c r="G925" s="8" t="str">
        <f>IF(A925="","",SUMIF(TOneTime[Due Date],A925,TOneTime[Amount]))</f>
        <v/>
      </c>
      <c r="H925" s="8" t="str" cm="1">
        <f t="array" ref="H925">IF(A925="","",IF(COUNTIF(TOther[Frequency],$H$1)=0,0,SUMPRODUCT(--(IFERROR(MOD(A925-TOther[Start Date],7),1)=0),--(TOther[Frequency]=$H$1),--(TOther[Start Date]&lt;=A925),--(TOther[End Date Calc]&gt;=A925),TOther[Amount])))</f>
        <v/>
      </c>
      <c r="I925" s="8" t="str" cm="1">
        <f t="array" ref="I925">IF(A925="","",IF(COUNTIF(TOther[Frequency],$I$1)=0,0,SUMPRODUCT(--(IFERROR(MOD(A925-TOther[Start Date],14),1)=0),--(TOther[Frequency]=$I$1),--(TOther[Start Date]&lt;=A925),--(TOther[End Date Calc]&gt;=A925),TOther[Amount])))</f>
        <v/>
      </c>
      <c r="J925" s="8" t="str">
        <f>IF(A925="","",IF(COUNTIF(TOther[Frequency],$J$1)=0,0,IF(OR(DAY(A925)=1,DAY(A925)=15),SUMIFS(TOther[Amount],TOther[Frequency],$J$1,TOther[Start Date],"&lt;="&amp;$A925,TOther[End Date Calc],"&gt;="&amp;A925),0)))</f>
        <v/>
      </c>
      <c r="K925" s="8" t="str">
        <f>IF(A925="","",IF(COUNTIF(TOther[Frequency],$K$1)=0,0,IF(A925=(A925-DAY(A925)+1+2*7-WEEKDAY(A925-DAY(A925)+8-4,1)),SUMIFS(TOther[Amount],TOther[Frequency],$K$1,TOther[Start Date],"&lt;="&amp;$A925,TOther[End Date Calc],"&gt;="&amp;A925),0)))</f>
        <v/>
      </c>
      <c r="L925" s="8" t="str">
        <f>IF(A925="","",IF(COUNTIF(TOther[Frequency],$L$1)=0,0,IF(A925=(A925-DAY(A925)+1+3*7-WEEKDAY(A925-DAY(A925)+8-4,1)),SUMIFS(TOther[Amount],TOther[Frequency],$L$1,TOther[Start Date],"&lt;="&amp;$A925,TOther[End Date Calc],"&gt;="&amp;A925),0)))</f>
        <v/>
      </c>
      <c r="M925" s="8" t="str">
        <f>IF(A925="","",IF(COUNTIF(TOther[Frequency],$M$1)=0,0,IF(A925=(A925-DAY(A925)+1+4*7-WEEKDAY(A925-DAY(A925)+8-4,1)),SUMIFS(TOther[Amount],TOther[Frequency],$M$1,TOther[Start Date],"&lt;="&amp;$A925,TOther[End Date Calc],"&gt;="&amp;A925),0)))</f>
        <v/>
      </c>
      <c r="N925" s="8" t="str" cm="1">
        <f t="array" ref="N925">IF(A925="","",IF(COUNTIF(TOther[Frequency],$N$1)=0,0,SUMPRODUCT(--(IFERROR(MOD(A925-TOther[Start Date],28),1)=0),--(TOther[Frequency]=$N$1),--(TOther[Start Date]&lt;=A925),--(TOther[End Date Calc]&gt;=A925),TOther[Amount])))</f>
        <v/>
      </c>
      <c r="O925" s="8" t="str" cm="1">
        <f t="array" ref="O925">IF(A925="","",IF(COUNTIF(TOther[Frequency],$O$1)=0,0,SUMPRODUCT(--(IFERROR(MOD(A925-TOther[Start Date],42),1)=0),--(TOther[Frequency]=$O$1),--(TOther[Start Date]&lt;=A925),--(TOther[End Date Calc]&gt;=A925),TOther[Amount])))</f>
        <v/>
      </c>
      <c r="P925" s="8" t="str" cm="1">
        <f t="array" ref="P925">IF(A925="","",IF(COUNTIF(TOther[Frequency],$P$1)=0,0,SUMPRODUCT(--(IFERROR(MOD(A925-TOther[Start Date],56),1)=0),--(TOther[Frequency]=$P$1),--(TOther[Start Date]&lt;=A925),--(TOther[End Date Calc]&gt;=A925),TOther[Amount])))</f>
        <v/>
      </c>
      <c r="Q925" s="8" t="str">
        <f>IF(A925="","",IF(COUNTIF(TOther[Frequency],$Q$1)=0,0,IF(B925="N",SUMIFS(TOther[Amount],TOther[Frequency],$Q$1,TOther[Start Date],"&lt;="&amp;$A925,TOther[End Date Calc],"&gt;="&amp;A925,TOther[Start Day],DAY(A925)),SUMIFS(TOther[Amount],TOther[Frequency],$Q$1,TOther[Start Date],"&lt;="&amp;$A925,TOther[End Date Calc],"&gt;="&amp;A925,TOther[Start Day],"&gt;="&amp;DAY(A925)))))</f>
        <v/>
      </c>
      <c r="R925" s="8" t="str" cm="1">
        <f t="array" ref="R925">IF(A925="","",IF(COUNTIF(TOther[Frequency],R$1)=0,0,SUMPRODUCT(--(TOther[Frequency]=R$1),--(TOther[Start Date]&lt;=A925),--(TOther[End Date Calc]&gt;=A925),IF(B925="N",--(TOther[Start Day]=DAY(A925)),--(TOther[Start Day]&gt;=DAY(A925))),--(IFERROR(MOD(TOther[Start Month]-MONTH(A925)+2,2),1)=0),TOther[Amount])))</f>
        <v/>
      </c>
      <c r="S925" s="8" t="str" cm="1">
        <f t="array" ref="S925">IF(A925="","",IF(COUNTIF(TOther[Frequency],S$1)=0,0,SUMPRODUCT(--(TOther[Frequency]=S$1),--(TOther[Start Date]&lt;=A925),--(TOther[End Date Calc]&gt;=A925),IF(B925="N",--(TOther[Start Day]=DAY(A925)),--(TOther[Start Day]&gt;=DAY(A925))),--(IFERROR(MOD(TOther[Start Month]-MONTH(A925)+3,3),1)=0),TOther[Amount])))</f>
        <v/>
      </c>
      <c r="T925" s="8" t="str" cm="1">
        <f t="array" ref="T925">IF($A925="","",IF(COUNTIF(TOther[Frequency],T$1)=0,0,SUMPRODUCT(--(TOther[Frequency]=T$1),--(TOther[Start Date]&lt;=$A925),--(TOther[End Date Calc]&gt;=$A925),IF($B925="N",--(TOther[Start Day]=DAY($A925)),--(TOther[Start Day]&gt;=DAY($A925))),--(IFERROR(MOD(TOther[Start Month]-MONTH($A925)+4,4),1)=0),TOther[Amount])))</f>
        <v/>
      </c>
      <c r="U925" s="8" t="str" cm="1">
        <f t="array" ref="U925">IF(A925="","",IF(COUNTIF(TOther[Frequency],$U$1)=0,0,SUMPRODUCT(--(TOther[Frequency]=$U$1),--(TOther[Start Date]&lt;=A925),--(TOther[End Date Calc]&gt;=A925),IF(B925="N",--(TOther[Start Day]=DAY(A925)),--(TOther[Start Day]&gt;=DAY(A925))),--(IFERROR(MOD(TOther[Start Month]-MONTH(A925)+6,6),1)=0),TOther[Amount])))</f>
        <v/>
      </c>
      <c r="V925" s="8" t="str" cm="1">
        <f t="array" ref="V925">IF(A925="","",IF(COUNTIF(TOther[Frequency],$V$1)=0,0,SUMPRODUCT(--(TOther[Frequency]=$V$1),--(TOther[Start Date]&lt;=A925),--(TOther[End Date Calc]&gt;=A925),IF(B925="N",--(TOther[Start Day]=DAY(A925)),--(TOther[Start Day]&gt;=DAY(A925))),--(IFERROR(MOD(TOther[Start Month]-MONTH(A925)+12,12),1)=0),TOther[Amount])))</f>
        <v/>
      </c>
      <c r="W925" s="8" t="str">
        <f>IF(A925="","",SUMIFS(TOther[Amount],TOther[Start Date],A925,TOther[Frequency],$W$1))</f>
        <v/>
      </c>
      <c r="X925" s="9" t="str">
        <f t="shared" si="70"/>
        <v/>
      </c>
      <c r="Y925" s="9" t="str">
        <f t="shared" si="74"/>
        <v/>
      </c>
      <c r="Z925" s="8" t="str" cm="1">
        <f t="array" ref="Z925">IF(A925="","",IF(COUNTIF('2) Income'!$D$13:$D$32,"Weekly")=0,0,SUMPRODUCT(--(IFERROR(MOD(A925-'2) Income'!$F$13:$F$32,7),1)=0),--('2) Income'!$D$13:$D$32="Weekly"),--('2) Income'!$F$13:$F$32&lt;=A925),'2) Income'!$E$13:$E$32)))</f>
        <v/>
      </c>
      <c r="AA925" s="8" t="str" cm="1">
        <f t="array" ref="AA925">IF(A925="","",IF(COUNTIF('2) Income'!$D$13:$D$32,"Every Other Week")=0,0,SUMPRODUCT(--(IFERROR(MOD(A925-'2) Income'!$F$13:$F$32,14),1)=0),--('2) Income'!$D$13:$D$32="Every Other Week"),--('2) Income'!$F$13:$F$32&lt;=A925),'2) Income'!$E$13:$E$32)))</f>
        <v/>
      </c>
      <c r="AB925" s="8" t="str">
        <f>IF(A925="","",IF(COUNTIF('2) Income'!$D$13:$D$32,"1st and 15th")=0,0,IF(OR(DAY(A925)=1,DAY(A925)=15),SUMIFS('2) Income'!$E$13:$E$32,'2) Income'!$D$13:$D$32,"1st and 15th",'2) Income'!$F$13:$F$32,"&lt;="&amp;$A925),0)))</f>
        <v/>
      </c>
      <c r="AC925" s="8" t="str">
        <f>IF(A925="","",IF(COUNTIF('2) Income'!$D$13:$D$32,"2nd Wednesday")=0,0,IF(A925=(A925-DAY(A925)+1+2*7-WEEKDAY(A925-DAY(A925)+8-4,1)),SUMIFS('2) Income'!$E$13:$E$32,'2) Income'!$D$13:$D$32,"2nd Wednesday",'2) Income'!$F$13:$F$32,"&lt;="&amp;$A925),0)))</f>
        <v/>
      </c>
      <c r="AD925" s="8" t="str">
        <f>IF(A925="","",IF(COUNTIF('2) Income'!$D$13:$D$32,"3rd Wednesday")=0,0,IF(A925=(A925-DAY(A925)+1+3*7-WEEKDAY(A925-DAY(A925)+8-4,1)),SUMIFS('2) Income'!$E$13:$E$32,'2) Income'!$D$13:$D$32,"3rd Wednesday",'2) Income'!$F$13:$F$32,"&lt;="&amp;$A925),0)))</f>
        <v/>
      </c>
      <c r="AE925" s="8" t="str">
        <f>IF(A925="","",IF(COUNTIF('2) Income'!$D$13:$D$32,"4th Wednesday")=0,0,IF(A925=(A925-DAY(A925)+1+4*7-WEEKDAY(A925-DAY(A925)+8-4,1)),SUMIFS('2) Income'!$E$13:$E$32,'2) Income'!$D$13:$D$32,"4th Wednesday",'2) Income'!$F$13:$F$32,"&lt;="&amp;$A925),0)))</f>
        <v/>
      </c>
      <c r="AF925" s="8" t="str" cm="1">
        <f t="array" ref="AF925">IF(A925="","",IF(COUNTIF('2) Income'!$D$13:$D$32,"Every 4 Weeks")=0,0,SUMPRODUCT(--(IFERROR(MOD(A925-'2) Income'!$F$13:$F$32,28),1)=0),--('2) Income'!$D$13:$D$32="Every 4 Weeks"),--('2) Income'!$F$13:$F$32&lt;=A925),'2) Income'!$E$13:$E$32)))</f>
        <v/>
      </c>
      <c r="AG925" s="8" t="str">
        <f>IF(A925="","",IF(COUNTIF('2) Income'!$D$13:$D$32,"Monthly")=0,0,IF(B925="N",SUMIFS('2) Income'!$E$13:$E$32,'2) Income'!$D$13:$D$32,"monthly",'2) Income'!$F$13:$F$32,"&lt;="&amp;$A925,'2) Income'!$I$13:$I$32,DAY(A925)),SUMIFS('2) Income'!$E$13:$E$32,'2) Income'!$D$13:$D$32,"monthly",'2) Income'!$F$13:$F$32,"&lt;="&amp;$A925,'2) Income'!$I$13:$I$32,"&gt;="&amp;DAY(A925)))))</f>
        <v/>
      </c>
      <c r="AH925" s="8" t="str" cm="1">
        <f t="array" ref="AH925">IF(A925="","",IF(COUNTIF('2) Income'!$D$13:$D$32,"Yearly")=0,0,SUMPRODUCT(--('2) Income'!$D$13:$D$32="Yearly"),--('2) Income'!$F$13:$F$32&lt;=A925),IF(B925="N",--('2) Income'!$I$13:$I$32=DAY(A925)),--('2) Income'!$I$13:$I$32&gt;=DAY(A925))),--(IFERROR(MOD('2) Income'!$H$13:$H$32-MONTH(A925)+12,12),1)=0),'2) Income'!$E$13:$E$32)))</f>
        <v/>
      </c>
      <c r="AI925" s="8" t="str">
        <f>IF(A925="","",IF(COUNTIF('2) Income'!$D$13:$D$32,"one-time")=0,0,SUMIFS('2) Income'!$E$13:$E$32,'2) Income'!$D$13:$D$32,"one-time",'2) Income'!$F$13:$F$32,"="&amp;$A925)))</f>
        <v/>
      </c>
      <c r="AJ925" s="9" t="str">
        <f t="shared" si="71"/>
        <v/>
      </c>
    </row>
    <row r="926" spans="1:36">
      <c r="A926" s="7" t="str">
        <f>IF(A925="","",IF(A925+1&lt;='1) Period'!$E$21,A925+1,""))</f>
        <v/>
      </c>
      <c r="B926" s="7" t="e">
        <f t="shared" si="72"/>
        <v>#VALUE!</v>
      </c>
      <c r="C926" t="e">
        <f t="shared" si="73"/>
        <v>#VALUE!</v>
      </c>
      <c r="D926" s="8" t="str">
        <f>IF(A926="","",IF(TEXT(A926,"dddd")='4) Happy Money'!$E$23,WAllowance,0))</f>
        <v/>
      </c>
      <c r="E926" s="8" t="str">
        <f>IF(A926="","",IF(B926="N",SUMIF(TMonthly[Day of the Month],DAY(A926),TMonthly[Amount]),SUMIF(TMonthly[Day of the Month],"&gt;="&amp;DAY(A926),TMonthly[Amount])))</f>
        <v/>
      </c>
      <c r="F926" s="8" t="str" cm="1">
        <f t="array" ref="F926">IF(A926="","",SUMPRODUCT(--(TYearly[Due Date]&lt;=A926),IF(B926="N",--(TYearly[Day]=DAY(A926)),--(TYearly[Day]&gt;=DAY(A926))),--(IFERROR(MOD(TYearly[Month]-MONTH(A926)+12,12),1)=0),TYearly[Amount]))</f>
        <v/>
      </c>
      <c r="G926" s="8" t="str">
        <f>IF(A926="","",SUMIF(TOneTime[Due Date],A926,TOneTime[Amount]))</f>
        <v/>
      </c>
      <c r="H926" s="8" t="str" cm="1">
        <f t="array" ref="H926">IF(A926="","",IF(COUNTIF(TOther[Frequency],$H$1)=0,0,SUMPRODUCT(--(IFERROR(MOD(A926-TOther[Start Date],7),1)=0),--(TOther[Frequency]=$H$1),--(TOther[Start Date]&lt;=A926),--(TOther[End Date Calc]&gt;=A926),TOther[Amount])))</f>
        <v/>
      </c>
      <c r="I926" s="8" t="str" cm="1">
        <f t="array" ref="I926">IF(A926="","",IF(COUNTIF(TOther[Frequency],$I$1)=0,0,SUMPRODUCT(--(IFERROR(MOD(A926-TOther[Start Date],14),1)=0),--(TOther[Frequency]=$I$1),--(TOther[Start Date]&lt;=A926),--(TOther[End Date Calc]&gt;=A926),TOther[Amount])))</f>
        <v/>
      </c>
      <c r="J926" s="8" t="str">
        <f>IF(A926="","",IF(COUNTIF(TOther[Frequency],$J$1)=0,0,IF(OR(DAY(A926)=1,DAY(A926)=15),SUMIFS(TOther[Amount],TOther[Frequency],$J$1,TOther[Start Date],"&lt;="&amp;$A926,TOther[End Date Calc],"&gt;="&amp;A926),0)))</f>
        <v/>
      </c>
      <c r="K926" s="8" t="str">
        <f>IF(A926="","",IF(COUNTIF(TOther[Frequency],$K$1)=0,0,IF(A926=(A926-DAY(A926)+1+2*7-WEEKDAY(A926-DAY(A926)+8-4,1)),SUMIFS(TOther[Amount],TOther[Frequency],$K$1,TOther[Start Date],"&lt;="&amp;$A926,TOther[End Date Calc],"&gt;="&amp;A926),0)))</f>
        <v/>
      </c>
      <c r="L926" s="8" t="str">
        <f>IF(A926="","",IF(COUNTIF(TOther[Frequency],$L$1)=0,0,IF(A926=(A926-DAY(A926)+1+3*7-WEEKDAY(A926-DAY(A926)+8-4,1)),SUMIFS(TOther[Amount],TOther[Frequency],$L$1,TOther[Start Date],"&lt;="&amp;$A926,TOther[End Date Calc],"&gt;="&amp;A926),0)))</f>
        <v/>
      </c>
      <c r="M926" s="8" t="str">
        <f>IF(A926="","",IF(COUNTIF(TOther[Frequency],$M$1)=0,0,IF(A926=(A926-DAY(A926)+1+4*7-WEEKDAY(A926-DAY(A926)+8-4,1)),SUMIFS(TOther[Amount],TOther[Frequency],$M$1,TOther[Start Date],"&lt;="&amp;$A926,TOther[End Date Calc],"&gt;="&amp;A926),0)))</f>
        <v/>
      </c>
      <c r="N926" s="8" t="str" cm="1">
        <f t="array" ref="N926">IF(A926="","",IF(COUNTIF(TOther[Frequency],$N$1)=0,0,SUMPRODUCT(--(IFERROR(MOD(A926-TOther[Start Date],28),1)=0),--(TOther[Frequency]=$N$1),--(TOther[Start Date]&lt;=A926),--(TOther[End Date Calc]&gt;=A926),TOther[Amount])))</f>
        <v/>
      </c>
      <c r="O926" s="8" t="str" cm="1">
        <f t="array" ref="O926">IF(A926="","",IF(COUNTIF(TOther[Frequency],$O$1)=0,0,SUMPRODUCT(--(IFERROR(MOD(A926-TOther[Start Date],42),1)=0),--(TOther[Frequency]=$O$1),--(TOther[Start Date]&lt;=A926),--(TOther[End Date Calc]&gt;=A926),TOther[Amount])))</f>
        <v/>
      </c>
      <c r="P926" s="8" t="str" cm="1">
        <f t="array" ref="P926">IF(A926="","",IF(COUNTIF(TOther[Frequency],$P$1)=0,0,SUMPRODUCT(--(IFERROR(MOD(A926-TOther[Start Date],56),1)=0),--(TOther[Frequency]=$P$1),--(TOther[Start Date]&lt;=A926),--(TOther[End Date Calc]&gt;=A926),TOther[Amount])))</f>
        <v/>
      </c>
      <c r="Q926" s="8" t="str">
        <f>IF(A926="","",IF(COUNTIF(TOther[Frequency],$Q$1)=0,0,IF(B926="N",SUMIFS(TOther[Amount],TOther[Frequency],$Q$1,TOther[Start Date],"&lt;="&amp;$A926,TOther[End Date Calc],"&gt;="&amp;A926,TOther[Start Day],DAY(A926)),SUMIFS(TOther[Amount],TOther[Frequency],$Q$1,TOther[Start Date],"&lt;="&amp;$A926,TOther[End Date Calc],"&gt;="&amp;A926,TOther[Start Day],"&gt;="&amp;DAY(A926)))))</f>
        <v/>
      </c>
      <c r="R926" s="8" t="str" cm="1">
        <f t="array" ref="R926">IF(A926="","",IF(COUNTIF(TOther[Frequency],R$1)=0,0,SUMPRODUCT(--(TOther[Frequency]=R$1),--(TOther[Start Date]&lt;=A926),--(TOther[End Date Calc]&gt;=A926),IF(B926="N",--(TOther[Start Day]=DAY(A926)),--(TOther[Start Day]&gt;=DAY(A926))),--(IFERROR(MOD(TOther[Start Month]-MONTH(A926)+2,2),1)=0),TOther[Amount])))</f>
        <v/>
      </c>
      <c r="S926" s="8" t="str" cm="1">
        <f t="array" ref="S926">IF(A926="","",IF(COUNTIF(TOther[Frequency],S$1)=0,0,SUMPRODUCT(--(TOther[Frequency]=S$1),--(TOther[Start Date]&lt;=A926),--(TOther[End Date Calc]&gt;=A926),IF(B926="N",--(TOther[Start Day]=DAY(A926)),--(TOther[Start Day]&gt;=DAY(A926))),--(IFERROR(MOD(TOther[Start Month]-MONTH(A926)+3,3),1)=0),TOther[Amount])))</f>
        <v/>
      </c>
      <c r="T926" s="8" t="str" cm="1">
        <f t="array" ref="T926">IF($A926="","",IF(COUNTIF(TOther[Frequency],T$1)=0,0,SUMPRODUCT(--(TOther[Frequency]=T$1),--(TOther[Start Date]&lt;=$A926),--(TOther[End Date Calc]&gt;=$A926),IF($B926="N",--(TOther[Start Day]=DAY($A926)),--(TOther[Start Day]&gt;=DAY($A926))),--(IFERROR(MOD(TOther[Start Month]-MONTH($A926)+4,4),1)=0),TOther[Amount])))</f>
        <v/>
      </c>
      <c r="U926" s="8" t="str" cm="1">
        <f t="array" ref="U926">IF(A926="","",IF(COUNTIF(TOther[Frequency],$U$1)=0,0,SUMPRODUCT(--(TOther[Frequency]=$U$1),--(TOther[Start Date]&lt;=A926),--(TOther[End Date Calc]&gt;=A926),IF(B926="N",--(TOther[Start Day]=DAY(A926)),--(TOther[Start Day]&gt;=DAY(A926))),--(IFERROR(MOD(TOther[Start Month]-MONTH(A926)+6,6),1)=0),TOther[Amount])))</f>
        <v/>
      </c>
      <c r="V926" s="8" t="str" cm="1">
        <f t="array" ref="V926">IF(A926="","",IF(COUNTIF(TOther[Frequency],$V$1)=0,0,SUMPRODUCT(--(TOther[Frequency]=$V$1),--(TOther[Start Date]&lt;=A926),--(TOther[End Date Calc]&gt;=A926),IF(B926="N",--(TOther[Start Day]=DAY(A926)),--(TOther[Start Day]&gt;=DAY(A926))),--(IFERROR(MOD(TOther[Start Month]-MONTH(A926)+12,12),1)=0),TOther[Amount])))</f>
        <v/>
      </c>
      <c r="W926" s="8" t="str">
        <f>IF(A926="","",SUMIFS(TOther[Amount],TOther[Start Date],A926,TOther[Frequency],$W$1))</f>
        <v/>
      </c>
      <c r="X926" s="9" t="str">
        <f t="shared" si="70"/>
        <v/>
      </c>
      <c r="Y926" s="9" t="str">
        <f t="shared" si="74"/>
        <v/>
      </c>
      <c r="Z926" s="8" t="str" cm="1">
        <f t="array" ref="Z926">IF(A926="","",IF(COUNTIF('2) Income'!$D$13:$D$32,"Weekly")=0,0,SUMPRODUCT(--(IFERROR(MOD(A926-'2) Income'!$F$13:$F$32,7),1)=0),--('2) Income'!$D$13:$D$32="Weekly"),--('2) Income'!$F$13:$F$32&lt;=A926),'2) Income'!$E$13:$E$32)))</f>
        <v/>
      </c>
      <c r="AA926" s="8" t="str" cm="1">
        <f t="array" ref="AA926">IF(A926="","",IF(COUNTIF('2) Income'!$D$13:$D$32,"Every Other Week")=0,0,SUMPRODUCT(--(IFERROR(MOD(A926-'2) Income'!$F$13:$F$32,14),1)=0),--('2) Income'!$D$13:$D$32="Every Other Week"),--('2) Income'!$F$13:$F$32&lt;=A926),'2) Income'!$E$13:$E$32)))</f>
        <v/>
      </c>
      <c r="AB926" s="8" t="str">
        <f>IF(A926="","",IF(COUNTIF('2) Income'!$D$13:$D$32,"1st and 15th")=0,0,IF(OR(DAY(A926)=1,DAY(A926)=15),SUMIFS('2) Income'!$E$13:$E$32,'2) Income'!$D$13:$D$32,"1st and 15th",'2) Income'!$F$13:$F$32,"&lt;="&amp;$A926),0)))</f>
        <v/>
      </c>
      <c r="AC926" s="8" t="str">
        <f>IF(A926="","",IF(COUNTIF('2) Income'!$D$13:$D$32,"2nd Wednesday")=0,0,IF(A926=(A926-DAY(A926)+1+2*7-WEEKDAY(A926-DAY(A926)+8-4,1)),SUMIFS('2) Income'!$E$13:$E$32,'2) Income'!$D$13:$D$32,"2nd Wednesday",'2) Income'!$F$13:$F$32,"&lt;="&amp;$A926),0)))</f>
        <v/>
      </c>
      <c r="AD926" s="8" t="str">
        <f>IF(A926="","",IF(COUNTIF('2) Income'!$D$13:$D$32,"3rd Wednesday")=0,0,IF(A926=(A926-DAY(A926)+1+3*7-WEEKDAY(A926-DAY(A926)+8-4,1)),SUMIFS('2) Income'!$E$13:$E$32,'2) Income'!$D$13:$D$32,"3rd Wednesday",'2) Income'!$F$13:$F$32,"&lt;="&amp;$A926),0)))</f>
        <v/>
      </c>
      <c r="AE926" s="8" t="str">
        <f>IF(A926="","",IF(COUNTIF('2) Income'!$D$13:$D$32,"4th Wednesday")=0,0,IF(A926=(A926-DAY(A926)+1+4*7-WEEKDAY(A926-DAY(A926)+8-4,1)),SUMIFS('2) Income'!$E$13:$E$32,'2) Income'!$D$13:$D$32,"4th Wednesday",'2) Income'!$F$13:$F$32,"&lt;="&amp;$A926),0)))</f>
        <v/>
      </c>
      <c r="AF926" s="8" t="str" cm="1">
        <f t="array" ref="AF926">IF(A926="","",IF(COUNTIF('2) Income'!$D$13:$D$32,"Every 4 Weeks")=0,0,SUMPRODUCT(--(IFERROR(MOD(A926-'2) Income'!$F$13:$F$32,28),1)=0),--('2) Income'!$D$13:$D$32="Every 4 Weeks"),--('2) Income'!$F$13:$F$32&lt;=A926),'2) Income'!$E$13:$E$32)))</f>
        <v/>
      </c>
      <c r="AG926" s="8" t="str">
        <f>IF(A926="","",IF(COUNTIF('2) Income'!$D$13:$D$32,"Monthly")=0,0,IF(B926="N",SUMIFS('2) Income'!$E$13:$E$32,'2) Income'!$D$13:$D$32,"monthly",'2) Income'!$F$13:$F$32,"&lt;="&amp;$A926,'2) Income'!$I$13:$I$32,DAY(A926)),SUMIFS('2) Income'!$E$13:$E$32,'2) Income'!$D$13:$D$32,"monthly",'2) Income'!$F$13:$F$32,"&lt;="&amp;$A926,'2) Income'!$I$13:$I$32,"&gt;="&amp;DAY(A926)))))</f>
        <v/>
      </c>
      <c r="AH926" s="8" t="str" cm="1">
        <f t="array" ref="AH926">IF(A926="","",IF(COUNTIF('2) Income'!$D$13:$D$32,"Yearly")=0,0,SUMPRODUCT(--('2) Income'!$D$13:$D$32="Yearly"),--('2) Income'!$F$13:$F$32&lt;=A926),IF(B926="N",--('2) Income'!$I$13:$I$32=DAY(A926)),--('2) Income'!$I$13:$I$32&gt;=DAY(A926))),--(IFERROR(MOD('2) Income'!$H$13:$H$32-MONTH(A926)+12,12),1)=0),'2) Income'!$E$13:$E$32)))</f>
        <v/>
      </c>
      <c r="AI926" s="8" t="str">
        <f>IF(A926="","",IF(COUNTIF('2) Income'!$D$13:$D$32,"one-time")=0,0,SUMIFS('2) Income'!$E$13:$E$32,'2) Income'!$D$13:$D$32,"one-time",'2) Income'!$F$13:$F$32,"="&amp;$A926)))</f>
        <v/>
      </c>
      <c r="AJ926" s="9" t="str">
        <f t="shared" si="71"/>
        <v/>
      </c>
    </row>
    <row r="927" spans="1:36">
      <c r="A927" s="7" t="str">
        <f>IF(A926="","",IF(A926+1&lt;='1) Period'!$E$21,A926+1,""))</f>
        <v/>
      </c>
      <c r="B927" s="7" t="e">
        <f t="shared" si="72"/>
        <v>#VALUE!</v>
      </c>
      <c r="C927" t="e">
        <f t="shared" si="73"/>
        <v>#VALUE!</v>
      </c>
      <c r="D927" s="8" t="str">
        <f>IF(A927="","",IF(TEXT(A927,"dddd")='4) Happy Money'!$E$23,WAllowance,0))</f>
        <v/>
      </c>
      <c r="E927" s="8" t="str">
        <f>IF(A927="","",IF(B927="N",SUMIF(TMonthly[Day of the Month],DAY(A927),TMonthly[Amount]),SUMIF(TMonthly[Day of the Month],"&gt;="&amp;DAY(A927),TMonthly[Amount])))</f>
        <v/>
      </c>
      <c r="F927" s="8" t="str" cm="1">
        <f t="array" ref="F927">IF(A927="","",SUMPRODUCT(--(TYearly[Due Date]&lt;=A927),IF(B927="N",--(TYearly[Day]=DAY(A927)),--(TYearly[Day]&gt;=DAY(A927))),--(IFERROR(MOD(TYearly[Month]-MONTH(A927)+12,12),1)=0),TYearly[Amount]))</f>
        <v/>
      </c>
      <c r="G927" s="8" t="str">
        <f>IF(A927="","",SUMIF(TOneTime[Due Date],A927,TOneTime[Amount]))</f>
        <v/>
      </c>
      <c r="H927" s="8" t="str" cm="1">
        <f t="array" ref="H927">IF(A927="","",IF(COUNTIF(TOther[Frequency],$H$1)=0,0,SUMPRODUCT(--(IFERROR(MOD(A927-TOther[Start Date],7),1)=0),--(TOther[Frequency]=$H$1),--(TOther[Start Date]&lt;=A927),--(TOther[End Date Calc]&gt;=A927),TOther[Amount])))</f>
        <v/>
      </c>
      <c r="I927" s="8" t="str" cm="1">
        <f t="array" ref="I927">IF(A927="","",IF(COUNTIF(TOther[Frequency],$I$1)=0,0,SUMPRODUCT(--(IFERROR(MOD(A927-TOther[Start Date],14),1)=0),--(TOther[Frequency]=$I$1),--(TOther[Start Date]&lt;=A927),--(TOther[End Date Calc]&gt;=A927),TOther[Amount])))</f>
        <v/>
      </c>
      <c r="J927" s="8" t="str">
        <f>IF(A927="","",IF(COUNTIF(TOther[Frequency],$J$1)=0,0,IF(OR(DAY(A927)=1,DAY(A927)=15),SUMIFS(TOther[Amount],TOther[Frequency],$J$1,TOther[Start Date],"&lt;="&amp;$A927,TOther[End Date Calc],"&gt;="&amp;A927),0)))</f>
        <v/>
      </c>
      <c r="K927" s="8" t="str">
        <f>IF(A927="","",IF(COUNTIF(TOther[Frequency],$K$1)=0,0,IF(A927=(A927-DAY(A927)+1+2*7-WEEKDAY(A927-DAY(A927)+8-4,1)),SUMIFS(TOther[Amount],TOther[Frequency],$K$1,TOther[Start Date],"&lt;="&amp;$A927,TOther[End Date Calc],"&gt;="&amp;A927),0)))</f>
        <v/>
      </c>
      <c r="L927" s="8" t="str">
        <f>IF(A927="","",IF(COUNTIF(TOther[Frequency],$L$1)=0,0,IF(A927=(A927-DAY(A927)+1+3*7-WEEKDAY(A927-DAY(A927)+8-4,1)),SUMIFS(TOther[Amount],TOther[Frequency],$L$1,TOther[Start Date],"&lt;="&amp;$A927,TOther[End Date Calc],"&gt;="&amp;A927),0)))</f>
        <v/>
      </c>
      <c r="M927" s="8" t="str">
        <f>IF(A927="","",IF(COUNTIF(TOther[Frequency],$M$1)=0,0,IF(A927=(A927-DAY(A927)+1+4*7-WEEKDAY(A927-DAY(A927)+8-4,1)),SUMIFS(TOther[Amount],TOther[Frequency],$M$1,TOther[Start Date],"&lt;="&amp;$A927,TOther[End Date Calc],"&gt;="&amp;A927),0)))</f>
        <v/>
      </c>
      <c r="N927" s="8" t="str" cm="1">
        <f t="array" ref="N927">IF(A927="","",IF(COUNTIF(TOther[Frequency],$N$1)=0,0,SUMPRODUCT(--(IFERROR(MOD(A927-TOther[Start Date],28),1)=0),--(TOther[Frequency]=$N$1),--(TOther[Start Date]&lt;=A927),--(TOther[End Date Calc]&gt;=A927),TOther[Amount])))</f>
        <v/>
      </c>
      <c r="O927" s="8" t="str" cm="1">
        <f t="array" ref="O927">IF(A927="","",IF(COUNTIF(TOther[Frequency],$O$1)=0,0,SUMPRODUCT(--(IFERROR(MOD(A927-TOther[Start Date],42),1)=0),--(TOther[Frequency]=$O$1),--(TOther[Start Date]&lt;=A927),--(TOther[End Date Calc]&gt;=A927),TOther[Amount])))</f>
        <v/>
      </c>
      <c r="P927" s="8" t="str" cm="1">
        <f t="array" ref="P927">IF(A927="","",IF(COUNTIF(TOther[Frequency],$P$1)=0,0,SUMPRODUCT(--(IFERROR(MOD(A927-TOther[Start Date],56),1)=0),--(TOther[Frequency]=$P$1),--(TOther[Start Date]&lt;=A927),--(TOther[End Date Calc]&gt;=A927),TOther[Amount])))</f>
        <v/>
      </c>
      <c r="Q927" s="8" t="str">
        <f>IF(A927="","",IF(COUNTIF(TOther[Frequency],$Q$1)=0,0,IF(B927="N",SUMIFS(TOther[Amount],TOther[Frequency],$Q$1,TOther[Start Date],"&lt;="&amp;$A927,TOther[End Date Calc],"&gt;="&amp;A927,TOther[Start Day],DAY(A927)),SUMIFS(TOther[Amount],TOther[Frequency],$Q$1,TOther[Start Date],"&lt;="&amp;$A927,TOther[End Date Calc],"&gt;="&amp;A927,TOther[Start Day],"&gt;="&amp;DAY(A927)))))</f>
        <v/>
      </c>
      <c r="R927" s="8" t="str" cm="1">
        <f t="array" ref="R927">IF(A927="","",IF(COUNTIF(TOther[Frequency],R$1)=0,0,SUMPRODUCT(--(TOther[Frequency]=R$1),--(TOther[Start Date]&lt;=A927),--(TOther[End Date Calc]&gt;=A927),IF(B927="N",--(TOther[Start Day]=DAY(A927)),--(TOther[Start Day]&gt;=DAY(A927))),--(IFERROR(MOD(TOther[Start Month]-MONTH(A927)+2,2),1)=0),TOther[Amount])))</f>
        <v/>
      </c>
      <c r="S927" s="8" t="str" cm="1">
        <f t="array" ref="S927">IF(A927="","",IF(COUNTIF(TOther[Frequency],S$1)=0,0,SUMPRODUCT(--(TOther[Frequency]=S$1),--(TOther[Start Date]&lt;=A927),--(TOther[End Date Calc]&gt;=A927),IF(B927="N",--(TOther[Start Day]=DAY(A927)),--(TOther[Start Day]&gt;=DAY(A927))),--(IFERROR(MOD(TOther[Start Month]-MONTH(A927)+3,3),1)=0),TOther[Amount])))</f>
        <v/>
      </c>
      <c r="T927" s="8" t="str" cm="1">
        <f t="array" ref="T927">IF($A927="","",IF(COUNTIF(TOther[Frequency],T$1)=0,0,SUMPRODUCT(--(TOther[Frequency]=T$1),--(TOther[Start Date]&lt;=$A927),--(TOther[End Date Calc]&gt;=$A927),IF($B927="N",--(TOther[Start Day]=DAY($A927)),--(TOther[Start Day]&gt;=DAY($A927))),--(IFERROR(MOD(TOther[Start Month]-MONTH($A927)+4,4),1)=0),TOther[Amount])))</f>
        <v/>
      </c>
      <c r="U927" s="8" t="str" cm="1">
        <f t="array" ref="U927">IF(A927="","",IF(COUNTIF(TOther[Frequency],$U$1)=0,0,SUMPRODUCT(--(TOther[Frequency]=$U$1),--(TOther[Start Date]&lt;=A927),--(TOther[End Date Calc]&gt;=A927),IF(B927="N",--(TOther[Start Day]=DAY(A927)),--(TOther[Start Day]&gt;=DAY(A927))),--(IFERROR(MOD(TOther[Start Month]-MONTH(A927)+6,6),1)=0),TOther[Amount])))</f>
        <v/>
      </c>
      <c r="V927" s="8" t="str" cm="1">
        <f t="array" ref="V927">IF(A927="","",IF(COUNTIF(TOther[Frequency],$V$1)=0,0,SUMPRODUCT(--(TOther[Frequency]=$V$1),--(TOther[Start Date]&lt;=A927),--(TOther[End Date Calc]&gt;=A927),IF(B927="N",--(TOther[Start Day]=DAY(A927)),--(TOther[Start Day]&gt;=DAY(A927))),--(IFERROR(MOD(TOther[Start Month]-MONTH(A927)+12,12),1)=0),TOther[Amount])))</f>
        <v/>
      </c>
      <c r="W927" s="8" t="str">
        <f>IF(A927="","",SUMIFS(TOther[Amount],TOther[Start Date],A927,TOther[Frequency],$W$1))</f>
        <v/>
      </c>
      <c r="X927" s="9" t="str">
        <f t="shared" si="70"/>
        <v/>
      </c>
      <c r="Y927" s="9" t="str">
        <f t="shared" si="74"/>
        <v/>
      </c>
      <c r="Z927" s="8" t="str" cm="1">
        <f t="array" ref="Z927">IF(A927="","",IF(COUNTIF('2) Income'!$D$13:$D$32,"Weekly")=0,0,SUMPRODUCT(--(IFERROR(MOD(A927-'2) Income'!$F$13:$F$32,7),1)=0),--('2) Income'!$D$13:$D$32="Weekly"),--('2) Income'!$F$13:$F$32&lt;=A927),'2) Income'!$E$13:$E$32)))</f>
        <v/>
      </c>
      <c r="AA927" s="8" t="str" cm="1">
        <f t="array" ref="AA927">IF(A927="","",IF(COUNTIF('2) Income'!$D$13:$D$32,"Every Other Week")=0,0,SUMPRODUCT(--(IFERROR(MOD(A927-'2) Income'!$F$13:$F$32,14),1)=0),--('2) Income'!$D$13:$D$32="Every Other Week"),--('2) Income'!$F$13:$F$32&lt;=A927),'2) Income'!$E$13:$E$32)))</f>
        <v/>
      </c>
      <c r="AB927" s="8" t="str">
        <f>IF(A927="","",IF(COUNTIF('2) Income'!$D$13:$D$32,"1st and 15th")=0,0,IF(OR(DAY(A927)=1,DAY(A927)=15),SUMIFS('2) Income'!$E$13:$E$32,'2) Income'!$D$13:$D$32,"1st and 15th",'2) Income'!$F$13:$F$32,"&lt;="&amp;$A927),0)))</f>
        <v/>
      </c>
      <c r="AC927" s="8" t="str">
        <f>IF(A927="","",IF(COUNTIF('2) Income'!$D$13:$D$32,"2nd Wednesday")=0,0,IF(A927=(A927-DAY(A927)+1+2*7-WEEKDAY(A927-DAY(A927)+8-4,1)),SUMIFS('2) Income'!$E$13:$E$32,'2) Income'!$D$13:$D$32,"2nd Wednesday",'2) Income'!$F$13:$F$32,"&lt;="&amp;$A927),0)))</f>
        <v/>
      </c>
      <c r="AD927" s="8" t="str">
        <f>IF(A927="","",IF(COUNTIF('2) Income'!$D$13:$D$32,"3rd Wednesday")=0,0,IF(A927=(A927-DAY(A927)+1+3*7-WEEKDAY(A927-DAY(A927)+8-4,1)),SUMIFS('2) Income'!$E$13:$E$32,'2) Income'!$D$13:$D$32,"3rd Wednesday",'2) Income'!$F$13:$F$32,"&lt;="&amp;$A927),0)))</f>
        <v/>
      </c>
      <c r="AE927" s="8" t="str">
        <f>IF(A927="","",IF(COUNTIF('2) Income'!$D$13:$D$32,"4th Wednesday")=0,0,IF(A927=(A927-DAY(A927)+1+4*7-WEEKDAY(A927-DAY(A927)+8-4,1)),SUMIFS('2) Income'!$E$13:$E$32,'2) Income'!$D$13:$D$32,"4th Wednesday",'2) Income'!$F$13:$F$32,"&lt;="&amp;$A927),0)))</f>
        <v/>
      </c>
      <c r="AF927" s="8" t="str" cm="1">
        <f t="array" ref="AF927">IF(A927="","",IF(COUNTIF('2) Income'!$D$13:$D$32,"Every 4 Weeks")=0,0,SUMPRODUCT(--(IFERROR(MOD(A927-'2) Income'!$F$13:$F$32,28),1)=0),--('2) Income'!$D$13:$D$32="Every 4 Weeks"),--('2) Income'!$F$13:$F$32&lt;=A927),'2) Income'!$E$13:$E$32)))</f>
        <v/>
      </c>
      <c r="AG927" s="8" t="str">
        <f>IF(A927="","",IF(COUNTIF('2) Income'!$D$13:$D$32,"Monthly")=0,0,IF(B927="N",SUMIFS('2) Income'!$E$13:$E$32,'2) Income'!$D$13:$D$32,"monthly",'2) Income'!$F$13:$F$32,"&lt;="&amp;$A927,'2) Income'!$I$13:$I$32,DAY(A927)),SUMIFS('2) Income'!$E$13:$E$32,'2) Income'!$D$13:$D$32,"monthly",'2) Income'!$F$13:$F$32,"&lt;="&amp;$A927,'2) Income'!$I$13:$I$32,"&gt;="&amp;DAY(A927)))))</f>
        <v/>
      </c>
      <c r="AH927" s="8" t="str" cm="1">
        <f t="array" ref="AH927">IF(A927="","",IF(COUNTIF('2) Income'!$D$13:$D$32,"Yearly")=0,0,SUMPRODUCT(--('2) Income'!$D$13:$D$32="Yearly"),--('2) Income'!$F$13:$F$32&lt;=A927),IF(B927="N",--('2) Income'!$I$13:$I$32=DAY(A927)),--('2) Income'!$I$13:$I$32&gt;=DAY(A927))),--(IFERROR(MOD('2) Income'!$H$13:$H$32-MONTH(A927)+12,12),1)=0),'2) Income'!$E$13:$E$32)))</f>
        <v/>
      </c>
      <c r="AI927" s="8" t="str">
        <f>IF(A927="","",IF(COUNTIF('2) Income'!$D$13:$D$32,"one-time")=0,0,SUMIFS('2) Income'!$E$13:$E$32,'2) Income'!$D$13:$D$32,"one-time",'2) Income'!$F$13:$F$32,"="&amp;$A927)))</f>
        <v/>
      </c>
      <c r="AJ927" s="9" t="str">
        <f t="shared" si="71"/>
        <v/>
      </c>
    </row>
    <row r="928" spans="1:36">
      <c r="A928" s="7" t="str">
        <f>IF(A927="","",IF(A927+1&lt;='1) Period'!$E$21,A927+1,""))</f>
        <v/>
      </c>
      <c r="B928" s="7" t="e">
        <f t="shared" si="72"/>
        <v>#VALUE!</v>
      </c>
      <c r="C928" t="e">
        <f t="shared" si="73"/>
        <v>#VALUE!</v>
      </c>
      <c r="D928" s="8" t="str">
        <f>IF(A928="","",IF(TEXT(A928,"dddd")='4) Happy Money'!$E$23,WAllowance,0))</f>
        <v/>
      </c>
      <c r="E928" s="8" t="str">
        <f>IF(A928="","",IF(B928="N",SUMIF(TMonthly[Day of the Month],DAY(A928),TMonthly[Amount]),SUMIF(TMonthly[Day of the Month],"&gt;="&amp;DAY(A928),TMonthly[Amount])))</f>
        <v/>
      </c>
      <c r="F928" s="8" t="str" cm="1">
        <f t="array" ref="F928">IF(A928="","",SUMPRODUCT(--(TYearly[Due Date]&lt;=A928),IF(B928="N",--(TYearly[Day]=DAY(A928)),--(TYearly[Day]&gt;=DAY(A928))),--(IFERROR(MOD(TYearly[Month]-MONTH(A928)+12,12),1)=0),TYearly[Amount]))</f>
        <v/>
      </c>
      <c r="G928" s="8" t="str">
        <f>IF(A928="","",SUMIF(TOneTime[Due Date],A928,TOneTime[Amount]))</f>
        <v/>
      </c>
      <c r="H928" s="8" t="str" cm="1">
        <f t="array" ref="H928">IF(A928="","",IF(COUNTIF(TOther[Frequency],$H$1)=0,0,SUMPRODUCT(--(IFERROR(MOD(A928-TOther[Start Date],7),1)=0),--(TOther[Frequency]=$H$1),--(TOther[Start Date]&lt;=A928),--(TOther[End Date Calc]&gt;=A928),TOther[Amount])))</f>
        <v/>
      </c>
      <c r="I928" s="8" t="str" cm="1">
        <f t="array" ref="I928">IF(A928="","",IF(COUNTIF(TOther[Frequency],$I$1)=0,0,SUMPRODUCT(--(IFERROR(MOD(A928-TOther[Start Date],14),1)=0),--(TOther[Frequency]=$I$1),--(TOther[Start Date]&lt;=A928),--(TOther[End Date Calc]&gt;=A928),TOther[Amount])))</f>
        <v/>
      </c>
      <c r="J928" s="8" t="str">
        <f>IF(A928="","",IF(COUNTIF(TOther[Frequency],$J$1)=0,0,IF(OR(DAY(A928)=1,DAY(A928)=15),SUMIFS(TOther[Amount],TOther[Frequency],$J$1,TOther[Start Date],"&lt;="&amp;$A928,TOther[End Date Calc],"&gt;="&amp;A928),0)))</f>
        <v/>
      </c>
      <c r="K928" s="8" t="str">
        <f>IF(A928="","",IF(COUNTIF(TOther[Frequency],$K$1)=0,0,IF(A928=(A928-DAY(A928)+1+2*7-WEEKDAY(A928-DAY(A928)+8-4,1)),SUMIFS(TOther[Amount],TOther[Frequency],$K$1,TOther[Start Date],"&lt;="&amp;$A928,TOther[End Date Calc],"&gt;="&amp;A928),0)))</f>
        <v/>
      </c>
      <c r="L928" s="8" t="str">
        <f>IF(A928="","",IF(COUNTIF(TOther[Frequency],$L$1)=0,0,IF(A928=(A928-DAY(A928)+1+3*7-WEEKDAY(A928-DAY(A928)+8-4,1)),SUMIFS(TOther[Amount],TOther[Frequency],$L$1,TOther[Start Date],"&lt;="&amp;$A928,TOther[End Date Calc],"&gt;="&amp;A928),0)))</f>
        <v/>
      </c>
      <c r="M928" s="8" t="str">
        <f>IF(A928="","",IF(COUNTIF(TOther[Frequency],$M$1)=0,0,IF(A928=(A928-DAY(A928)+1+4*7-WEEKDAY(A928-DAY(A928)+8-4,1)),SUMIFS(TOther[Amount],TOther[Frequency],$M$1,TOther[Start Date],"&lt;="&amp;$A928,TOther[End Date Calc],"&gt;="&amp;A928),0)))</f>
        <v/>
      </c>
      <c r="N928" s="8" t="str" cm="1">
        <f t="array" ref="N928">IF(A928="","",IF(COUNTIF(TOther[Frequency],$N$1)=0,0,SUMPRODUCT(--(IFERROR(MOD(A928-TOther[Start Date],28),1)=0),--(TOther[Frequency]=$N$1),--(TOther[Start Date]&lt;=A928),--(TOther[End Date Calc]&gt;=A928),TOther[Amount])))</f>
        <v/>
      </c>
      <c r="O928" s="8" t="str" cm="1">
        <f t="array" ref="O928">IF(A928="","",IF(COUNTIF(TOther[Frequency],$O$1)=0,0,SUMPRODUCT(--(IFERROR(MOD(A928-TOther[Start Date],42),1)=0),--(TOther[Frequency]=$O$1),--(TOther[Start Date]&lt;=A928),--(TOther[End Date Calc]&gt;=A928),TOther[Amount])))</f>
        <v/>
      </c>
      <c r="P928" s="8" t="str" cm="1">
        <f t="array" ref="P928">IF(A928="","",IF(COUNTIF(TOther[Frequency],$P$1)=0,0,SUMPRODUCT(--(IFERROR(MOD(A928-TOther[Start Date],56),1)=0),--(TOther[Frequency]=$P$1),--(TOther[Start Date]&lt;=A928),--(TOther[End Date Calc]&gt;=A928),TOther[Amount])))</f>
        <v/>
      </c>
      <c r="Q928" s="8" t="str">
        <f>IF(A928="","",IF(COUNTIF(TOther[Frequency],$Q$1)=0,0,IF(B928="N",SUMIFS(TOther[Amount],TOther[Frequency],$Q$1,TOther[Start Date],"&lt;="&amp;$A928,TOther[End Date Calc],"&gt;="&amp;A928,TOther[Start Day],DAY(A928)),SUMIFS(TOther[Amount],TOther[Frequency],$Q$1,TOther[Start Date],"&lt;="&amp;$A928,TOther[End Date Calc],"&gt;="&amp;A928,TOther[Start Day],"&gt;="&amp;DAY(A928)))))</f>
        <v/>
      </c>
      <c r="R928" s="8" t="str" cm="1">
        <f t="array" ref="R928">IF(A928="","",IF(COUNTIF(TOther[Frequency],R$1)=0,0,SUMPRODUCT(--(TOther[Frequency]=R$1),--(TOther[Start Date]&lt;=A928),--(TOther[End Date Calc]&gt;=A928),IF(B928="N",--(TOther[Start Day]=DAY(A928)),--(TOther[Start Day]&gt;=DAY(A928))),--(IFERROR(MOD(TOther[Start Month]-MONTH(A928)+2,2),1)=0),TOther[Amount])))</f>
        <v/>
      </c>
      <c r="S928" s="8" t="str" cm="1">
        <f t="array" ref="S928">IF(A928="","",IF(COUNTIF(TOther[Frequency],S$1)=0,0,SUMPRODUCT(--(TOther[Frequency]=S$1),--(TOther[Start Date]&lt;=A928),--(TOther[End Date Calc]&gt;=A928),IF(B928="N",--(TOther[Start Day]=DAY(A928)),--(TOther[Start Day]&gt;=DAY(A928))),--(IFERROR(MOD(TOther[Start Month]-MONTH(A928)+3,3),1)=0),TOther[Amount])))</f>
        <v/>
      </c>
      <c r="T928" s="8" t="str" cm="1">
        <f t="array" ref="T928">IF($A928="","",IF(COUNTIF(TOther[Frequency],T$1)=0,0,SUMPRODUCT(--(TOther[Frequency]=T$1),--(TOther[Start Date]&lt;=$A928),--(TOther[End Date Calc]&gt;=$A928),IF($B928="N",--(TOther[Start Day]=DAY($A928)),--(TOther[Start Day]&gt;=DAY($A928))),--(IFERROR(MOD(TOther[Start Month]-MONTH($A928)+4,4),1)=0),TOther[Amount])))</f>
        <v/>
      </c>
      <c r="U928" s="8" t="str" cm="1">
        <f t="array" ref="U928">IF(A928="","",IF(COUNTIF(TOther[Frequency],$U$1)=0,0,SUMPRODUCT(--(TOther[Frequency]=$U$1),--(TOther[Start Date]&lt;=A928),--(TOther[End Date Calc]&gt;=A928),IF(B928="N",--(TOther[Start Day]=DAY(A928)),--(TOther[Start Day]&gt;=DAY(A928))),--(IFERROR(MOD(TOther[Start Month]-MONTH(A928)+6,6),1)=0),TOther[Amount])))</f>
        <v/>
      </c>
      <c r="V928" s="8" t="str" cm="1">
        <f t="array" ref="V928">IF(A928="","",IF(COUNTIF(TOther[Frequency],$V$1)=0,0,SUMPRODUCT(--(TOther[Frequency]=$V$1),--(TOther[Start Date]&lt;=A928),--(TOther[End Date Calc]&gt;=A928),IF(B928="N",--(TOther[Start Day]=DAY(A928)),--(TOther[Start Day]&gt;=DAY(A928))),--(IFERROR(MOD(TOther[Start Month]-MONTH(A928)+12,12),1)=0),TOther[Amount])))</f>
        <v/>
      </c>
      <c r="W928" s="8" t="str">
        <f>IF(A928="","",SUMIFS(TOther[Amount],TOther[Start Date],A928,TOther[Frequency],$W$1))</f>
        <v/>
      </c>
      <c r="X928" s="9" t="str">
        <f t="shared" si="70"/>
        <v/>
      </c>
      <c r="Y928" s="9" t="str">
        <f t="shared" si="74"/>
        <v/>
      </c>
      <c r="Z928" s="8" t="str" cm="1">
        <f t="array" ref="Z928">IF(A928="","",IF(COUNTIF('2) Income'!$D$13:$D$32,"Weekly")=0,0,SUMPRODUCT(--(IFERROR(MOD(A928-'2) Income'!$F$13:$F$32,7),1)=0),--('2) Income'!$D$13:$D$32="Weekly"),--('2) Income'!$F$13:$F$32&lt;=A928),'2) Income'!$E$13:$E$32)))</f>
        <v/>
      </c>
      <c r="AA928" s="8" t="str" cm="1">
        <f t="array" ref="AA928">IF(A928="","",IF(COUNTIF('2) Income'!$D$13:$D$32,"Every Other Week")=0,0,SUMPRODUCT(--(IFERROR(MOD(A928-'2) Income'!$F$13:$F$32,14),1)=0),--('2) Income'!$D$13:$D$32="Every Other Week"),--('2) Income'!$F$13:$F$32&lt;=A928),'2) Income'!$E$13:$E$32)))</f>
        <v/>
      </c>
      <c r="AB928" s="8" t="str">
        <f>IF(A928="","",IF(COUNTIF('2) Income'!$D$13:$D$32,"1st and 15th")=0,0,IF(OR(DAY(A928)=1,DAY(A928)=15),SUMIFS('2) Income'!$E$13:$E$32,'2) Income'!$D$13:$D$32,"1st and 15th",'2) Income'!$F$13:$F$32,"&lt;="&amp;$A928),0)))</f>
        <v/>
      </c>
      <c r="AC928" s="8" t="str">
        <f>IF(A928="","",IF(COUNTIF('2) Income'!$D$13:$D$32,"2nd Wednesday")=0,0,IF(A928=(A928-DAY(A928)+1+2*7-WEEKDAY(A928-DAY(A928)+8-4,1)),SUMIFS('2) Income'!$E$13:$E$32,'2) Income'!$D$13:$D$32,"2nd Wednesday",'2) Income'!$F$13:$F$32,"&lt;="&amp;$A928),0)))</f>
        <v/>
      </c>
      <c r="AD928" s="8" t="str">
        <f>IF(A928="","",IF(COUNTIF('2) Income'!$D$13:$D$32,"3rd Wednesday")=0,0,IF(A928=(A928-DAY(A928)+1+3*7-WEEKDAY(A928-DAY(A928)+8-4,1)),SUMIFS('2) Income'!$E$13:$E$32,'2) Income'!$D$13:$D$32,"3rd Wednesday",'2) Income'!$F$13:$F$32,"&lt;="&amp;$A928),0)))</f>
        <v/>
      </c>
      <c r="AE928" s="8" t="str">
        <f>IF(A928="","",IF(COUNTIF('2) Income'!$D$13:$D$32,"4th Wednesday")=0,0,IF(A928=(A928-DAY(A928)+1+4*7-WEEKDAY(A928-DAY(A928)+8-4,1)),SUMIFS('2) Income'!$E$13:$E$32,'2) Income'!$D$13:$D$32,"4th Wednesday",'2) Income'!$F$13:$F$32,"&lt;="&amp;$A928),0)))</f>
        <v/>
      </c>
      <c r="AF928" s="8" t="str" cm="1">
        <f t="array" ref="AF928">IF(A928="","",IF(COUNTIF('2) Income'!$D$13:$D$32,"Every 4 Weeks")=0,0,SUMPRODUCT(--(IFERROR(MOD(A928-'2) Income'!$F$13:$F$32,28),1)=0),--('2) Income'!$D$13:$D$32="Every 4 Weeks"),--('2) Income'!$F$13:$F$32&lt;=A928),'2) Income'!$E$13:$E$32)))</f>
        <v/>
      </c>
      <c r="AG928" s="8" t="str">
        <f>IF(A928="","",IF(COUNTIF('2) Income'!$D$13:$D$32,"Monthly")=0,0,IF(B928="N",SUMIFS('2) Income'!$E$13:$E$32,'2) Income'!$D$13:$D$32,"monthly",'2) Income'!$F$13:$F$32,"&lt;="&amp;$A928,'2) Income'!$I$13:$I$32,DAY(A928)),SUMIFS('2) Income'!$E$13:$E$32,'2) Income'!$D$13:$D$32,"monthly",'2) Income'!$F$13:$F$32,"&lt;="&amp;$A928,'2) Income'!$I$13:$I$32,"&gt;="&amp;DAY(A928)))))</f>
        <v/>
      </c>
      <c r="AH928" s="8" t="str" cm="1">
        <f t="array" ref="AH928">IF(A928="","",IF(COUNTIF('2) Income'!$D$13:$D$32,"Yearly")=0,0,SUMPRODUCT(--('2) Income'!$D$13:$D$32="Yearly"),--('2) Income'!$F$13:$F$32&lt;=A928),IF(B928="N",--('2) Income'!$I$13:$I$32=DAY(A928)),--('2) Income'!$I$13:$I$32&gt;=DAY(A928))),--(IFERROR(MOD('2) Income'!$H$13:$H$32-MONTH(A928)+12,12),1)=0),'2) Income'!$E$13:$E$32)))</f>
        <v/>
      </c>
      <c r="AI928" s="8" t="str">
        <f>IF(A928="","",IF(COUNTIF('2) Income'!$D$13:$D$32,"one-time")=0,0,SUMIFS('2) Income'!$E$13:$E$32,'2) Income'!$D$13:$D$32,"one-time",'2) Income'!$F$13:$F$32,"="&amp;$A928)))</f>
        <v/>
      </c>
      <c r="AJ928" s="9" t="str">
        <f t="shared" si="71"/>
        <v/>
      </c>
    </row>
    <row r="929" spans="1:36">
      <c r="A929" s="7" t="str">
        <f>IF(A928="","",IF(A928+1&lt;='1) Period'!$E$21,A928+1,""))</f>
        <v/>
      </c>
      <c r="B929" s="7" t="e">
        <f t="shared" si="72"/>
        <v>#VALUE!</v>
      </c>
      <c r="C929" t="e">
        <f t="shared" si="73"/>
        <v>#VALUE!</v>
      </c>
      <c r="D929" s="8" t="str">
        <f>IF(A929="","",IF(TEXT(A929,"dddd")='4) Happy Money'!$E$23,WAllowance,0))</f>
        <v/>
      </c>
      <c r="E929" s="8" t="str">
        <f>IF(A929="","",IF(B929="N",SUMIF(TMonthly[Day of the Month],DAY(A929),TMonthly[Amount]),SUMIF(TMonthly[Day of the Month],"&gt;="&amp;DAY(A929),TMonthly[Amount])))</f>
        <v/>
      </c>
      <c r="F929" s="8" t="str" cm="1">
        <f t="array" ref="F929">IF(A929="","",SUMPRODUCT(--(TYearly[Due Date]&lt;=A929),IF(B929="N",--(TYearly[Day]=DAY(A929)),--(TYearly[Day]&gt;=DAY(A929))),--(IFERROR(MOD(TYearly[Month]-MONTH(A929)+12,12),1)=0),TYearly[Amount]))</f>
        <v/>
      </c>
      <c r="G929" s="8" t="str">
        <f>IF(A929="","",SUMIF(TOneTime[Due Date],A929,TOneTime[Amount]))</f>
        <v/>
      </c>
      <c r="H929" s="8" t="str" cm="1">
        <f t="array" ref="H929">IF(A929="","",IF(COUNTIF(TOther[Frequency],$H$1)=0,0,SUMPRODUCT(--(IFERROR(MOD(A929-TOther[Start Date],7),1)=0),--(TOther[Frequency]=$H$1),--(TOther[Start Date]&lt;=A929),--(TOther[End Date Calc]&gt;=A929),TOther[Amount])))</f>
        <v/>
      </c>
      <c r="I929" s="8" t="str" cm="1">
        <f t="array" ref="I929">IF(A929="","",IF(COUNTIF(TOther[Frequency],$I$1)=0,0,SUMPRODUCT(--(IFERROR(MOD(A929-TOther[Start Date],14),1)=0),--(TOther[Frequency]=$I$1),--(TOther[Start Date]&lt;=A929),--(TOther[End Date Calc]&gt;=A929),TOther[Amount])))</f>
        <v/>
      </c>
      <c r="J929" s="8" t="str">
        <f>IF(A929="","",IF(COUNTIF(TOther[Frequency],$J$1)=0,0,IF(OR(DAY(A929)=1,DAY(A929)=15),SUMIFS(TOther[Amount],TOther[Frequency],$J$1,TOther[Start Date],"&lt;="&amp;$A929,TOther[End Date Calc],"&gt;="&amp;A929),0)))</f>
        <v/>
      </c>
      <c r="K929" s="8" t="str">
        <f>IF(A929="","",IF(COUNTIF(TOther[Frequency],$K$1)=0,0,IF(A929=(A929-DAY(A929)+1+2*7-WEEKDAY(A929-DAY(A929)+8-4,1)),SUMIFS(TOther[Amount],TOther[Frequency],$K$1,TOther[Start Date],"&lt;="&amp;$A929,TOther[End Date Calc],"&gt;="&amp;A929),0)))</f>
        <v/>
      </c>
      <c r="L929" s="8" t="str">
        <f>IF(A929="","",IF(COUNTIF(TOther[Frequency],$L$1)=0,0,IF(A929=(A929-DAY(A929)+1+3*7-WEEKDAY(A929-DAY(A929)+8-4,1)),SUMIFS(TOther[Amount],TOther[Frequency],$L$1,TOther[Start Date],"&lt;="&amp;$A929,TOther[End Date Calc],"&gt;="&amp;A929),0)))</f>
        <v/>
      </c>
      <c r="M929" s="8" t="str">
        <f>IF(A929="","",IF(COUNTIF(TOther[Frequency],$M$1)=0,0,IF(A929=(A929-DAY(A929)+1+4*7-WEEKDAY(A929-DAY(A929)+8-4,1)),SUMIFS(TOther[Amount],TOther[Frequency],$M$1,TOther[Start Date],"&lt;="&amp;$A929,TOther[End Date Calc],"&gt;="&amp;A929),0)))</f>
        <v/>
      </c>
      <c r="N929" s="8" t="str" cm="1">
        <f t="array" ref="N929">IF(A929="","",IF(COUNTIF(TOther[Frequency],$N$1)=0,0,SUMPRODUCT(--(IFERROR(MOD(A929-TOther[Start Date],28),1)=0),--(TOther[Frequency]=$N$1),--(TOther[Start Date]&lt;=A929),--(TOther[End Date Calc]&gt;=A929),TOther[Amount])))</f>
        <v/>
      </c>
      <c r="O929" s="8" t="str" cm="1">
        <f t="array" ref="O929">IF(A929="","",IF(COUNTIF(TOther[Frequency],$O$1)=0,0,SUMPRODUCT(--(IFERROR(MOD(A929-TOther[Start Date],42),1)=0),--(TOther[Frequency]=$O$1),--(TOther[Start Date]&lt;=A929),--(TOther[End Date Calc]&gt;=A929),TOther[Amount])))</f>
        <v/>
      </c>
      <c r="P929" s="8" t="str" cm="1">
        <f t="array" ref="P929">IF(A929="","",IF(COUNTIF(TOther[Frequency],$P$1)=0,0,SUMPRODUCT(--(IFERROR(MOD(A929-TOther[Start Date],56),1)=0),--(TOther[Frequency]=$P$1),--(TOther[Start Date]&lt;=A929),--(TOther[End Date Calc]&gt;=A929),TOther[Amount])))</f>
        <v/>
      </c>
      <c r="Q929" s="8" t="str">
        <f>IF(A929="","",IF(COUNTIF(TOther[Frequency],$Q$1)=0,0,IF(B929="N",SUMIFS(TOther[Amount],TOther[Frequency],$Q$1,TOther[Start Date],"&lt;="&amp;$A929,TOther[End Date Calc],"&gt;="&amp;A929,TOther[Start Day],DAY(A929)),SUMIFS(TOther[Amount],TOther[Frequency],$Q$1,TOther[Start Date],"&lt;="&amp;$A929,TOther[End Date Calc],"&gt;="&amp;A929,TOther[Start Day],"&gt;="&amp;DAY(A929)))))</f>
        <v/>
      </c>
      <c r="R929" s="8" t="str" cm="1">
        <f t="array" ref="R929">IF(A929="","",IF(COUNTIF(TOther[Frequency],R$1)=0,0,SUMPRODUCT(--(TOther[Frequency]=R$1),--(TOther[Start Date]&lt;=A929),--(TOther[End Date Calc]&gt;=A929),IF(B929="N",--(TOther[Start Day]=DAY(A929)),--(TOther[Start Day]&gt;=DAY(A929))),--(IFERROR(MOD(TOther[Start Month]-MONTH(A929)+2,2),1)=0),TOther[Amount])))</f>
        <v/>
      </c>
      <c r="S929" s="8" t="str" cm="1">
        <f t="array" ref="S929">IF(A929="","",IF(COUNTIF(TOther[Frequency],S$1)=0,0,SUMPRODUCT(--(TOther[Frequency]=S$1),--(TOther[Start Date]&lt;=A929),--(TOther[End Date Calc]&gt;=A929),IF(B929="N",--(TOther[Start Day]=DAY(A929)),--(TOther[Start Day]&gt;=DAY(A929))),--(IFERROR(MOD(TOther[Start Month]-MONTH(A929)+3,3),1)=0),TOther[Amount])))</f>
        <v/>
      </c>
      <c r="T929" s="8" t="str" cm="1">
        <f t="array" ref="T929">IF($A929="","",IF(COUNTIF(TOther[Frequency],T$1)=0,0,SUMPRODUCT(--(TOther[Frequency]=T$1),--(TOther[Start Date]&lt;=$A929),--(TOther[End Date Calc]&gt;=$A929),IF($B929="N",--(TOther[Start Day]=DAY($A929)),--(TOther[Start Day]&gt;=DAY($A929))),--(IFERROR(MOD(TOther[Start Month]-MONTH($A929)+4,4),1)=0),TOther[Amount])))</f>
        <v/>
      </c>
      <c r="U929" s="8" t="str" cm="1">
        <f t="array" ref="U929">IF(A929="","",IF(COUNTIF(TOther[Frequency],$U$1)=0,0,SUMPRODUCT(--(TOther[Frequency]=$U$1),--(TOther[Start Date]&lt;=A929),--(TOther[End Date Calc]&gt;=A929),IF(B929="N",--(TOther[Start Day]=DAY(A929)),--(TOther[Start Day]&gt;=DAY(A929))),--(IFERROR(MOD(TOther[Start Month]-MONTH(A929)+6,6),1)=0),TOther[Amount])))</f>
        <v/>
      </c>
      <c r="V929" s="8" t="str" cm="1">
        <f t="array" ref="V929">IF(A929="","",IF(COUNTIF(TOther[Frequency],$V$1)=0,0,SUMPRODUCT(--(TOther[Frequency]=$V$1),--(TOther[Start Date]&lt;=A929),--(TOther[End Date Calc]&gt;=A929),IF(B929="N",--(TOther[Start Day]=DAY(A929)),--(TOther[Start Day]&gt;=DAY(A929))),--(IFERROR(MOD(TOther[Start Month]-MONTH(A929)+12,12),1)=0),TOther[Amount])))</f>
        <v/>
      </c>
      <c r="W929" s="8" t="str">
        <f>IF(A929="","",SUMIFS(TOther[Amount],TOther[Start Date],A929,TOther[Frequency],$W$1))</f>
        <v/>
      </c>
      <c r="X929" s="9" t="str">
        <f t="shared" si="70"/>
        <v/>
      </c>
      <c r="Y929" s="9" t="str">
        <f t="shared" si="74"/>
        <v/>
      </c>
      <c r="Z929" s="8" t="str" cm="1">
        <f t="array" ref="Z929">IF(A929="","",IF(COUNTIF('2) Income'!$D$13:$D$32,"Weekly")=0,0,SUMPRODUCT(--(IFERROR(MOD(A929-'2) Income'!$F$13:$F$32,7),1)=0),--('2) Income'!$D$13:$D$32="Weekly"),--('2) Income'!$F$13:$F$32&lt;=A929),'2) Income'!$E$13:$E$32)))</f>
        <v/>
      </c>
      <c r="AA929" s="8" t="str" cm="1">
        <f t="array" ref="AA929">IF(A929="","",IF(COUNTIF('2) Income'!$D$13:$D$32,"Every Other Week")=0,0,SUMPRODUCT(--(IFERROR(MOD(A929-'2) Income'!$F$13:$F$32,14),1)=0),--('2) Income'!$D$13:$D$32="Every Other Week"),--('2) Income'!$F$13:$F$32&lt;=A929),'2) Income'!$E$13:$E$32)))</f>
        <v/>
      </c>
      <c r="AB929" s="8" t="str">
        <f>IF(A929="","",IF(COUNTIF('2) Income'!$D$13:$D$32,"1st and 15th")=0,0,IF(OR(DAY(A929)=1,DAY(A929)=15),SUMIFS('2) Income'!$E$13:$E$32,'2) Income'!$D$13:$D$32,"1st and 15th",'2) Income'!$F$13:$F$32,"&lt;="&amp;$A929),0)))</f>
        <v/>
      </c>
      <c r="AC929" s="8" t="str">
        <f>IF(A929="","",IF(COUNTIF('2) Income'!$D$13:$D$32,"2nd Wednesday")=0,0,IF(A929=(A929-DAY(A929)+1+2*7-WEEKDAY(A929-DAY(A929)+8-4,1)),SUMIFS('2) Income'!$E$13:$E$32,'2) Income'!$D$13:$D$32,"2nd Wednesday",'2) Income'!$F$13:$F$32,"&lt;="&amp;$A929),0)))</f>
        <v/>
      </c>
      <c r="AD929" s="8" t="str">
        <f>IF(A929="","",IF(COUNTIF('2) Income'!$D$13:$D$32,"3rd Wednesday")=0,0,IF(A929=(A929-DAY(A929)+1+3*7-WEEKDAY(A929-DAY(A929)+8-4,1)),SUMIFS('2) Income'!$E$13:$E$32,'2) Income'!$D$13:$D$32,"3rd Wednesday",'2) Income'!$F$13:$F$32,"&lt;="&amp;$A929),0)))</f>
        <v/>
      </c>
      <c r="AE929" s="8" t="str">
        <f>IF(A929="","",IF(COUNTIF('2) Income'!$D$13:$D$32,"4th Wednesday")=0,0,IF(A929=(A929-DAY(A929)+1+4*7-WEEKDAY(A929-DAY(A929)+8-4,1)),SUMIFS('2) Income'!$E$13:$E$32,'2) Income'!$D$13:$D$32,"4th Wednesday",'2) Income'!$F$13:$F$32,"&lt;="&amp;$A929),0)))</f>
        <v/>
      </c>
      <c r="AF929" s="8" t="str" cm="1">
        <f t="array" ref="AF929">IF(A929="","",IF(COUNTIF('2) Income'!$D$13:$D$32,"Every 4 Weeks")=0,0,SUMPRODUCT(--(IFERROR(MOD(A929-'2) Income'!$F$13:$F$32,28),1)=0),--('2) Income'!$D$13:$D$32="Every 4 Weeks"),--('2) Income'!$F$13:$F$32&lt;=A929),'2) Income'!$E$13:$E$32)))</f>
        <v/>
      </c>
      <c r="AG929" s="8" t="str">
        <f>IF(A929="","",IF(COUNTIF('2) Income'!$D$13:$D$32,"Monthly")=0,0,IF(B929="N",SUMIFS('2) Income'!$E$13:$E$32,'2) Income'!$D$13:$D$32,"monthly",'2) Income'!$F$13:$F$32,"&lt;="&amp;$A929,'2) Income'!$I$13:$I$32,DAY(A929)),SUMIFS('2) Income'!$E$13:$E$32,'2) Income'!$D$13:$D$32,"monthly",'2) Income'!$F$13:$F$32,"&lt;="&amp;$A929,'2) Income'!$I$13:$I$32,"&gt;="&amp;DAY(A929)))))</f>
        <v/>
      </c>
      <c r="AH929" s="8" t="str" cm="1">
        <f t="array" ref="AH929">IF(A929="","",IF(COUNTIF('2) Income'!$D$13:$D$32,"Yearly")=0,0,SUMPRODUCT(--('2) Income'!$D$13:$D$32="Yearly"),--('2) Income'!$F$13:$F$32&lt;=A929),IF(B929="N",--('2) Income'!$I$13:$I$32=DAY(A929)),--('2) Income'!$I$13:$I$32&gt;=DAY(A929))),--(IFERROR(MOD('2) Income'!$H$13:$H$32-MONTH(A929)+12,12),1)=0),'2) Income'!$E$13:$E$32)))</f>
        <v/>
      </c>
      <c r="AI929" s="8" t="str">
        <f>IF(A929="","",IF(COUNTIF('2) Income'!$D$13:$D$32,"one-time")=0,0,SUMIFS('2) Income'!$E$13:$E$32,'2) Income'!$D$13:$D$32,"one-time",'2) Income'!$F$13:$F$32,"="&amp;$A929)))</f>
        <v/>
      </c>
      <c r="AJ929" s="9" t="str">
        <f t="shared" si="71"/>
        <v/>
      </c>
    </row>
    <row r="930" spans="1:36">
      <c r="A930" s="7" t="str">
        <f>IF(A929="","",IF(A929+1&lt;='1) Period'!$E$21,A929+1,""))</f>
        <v/>
      </c>
      <c r="B930" s="7" t="e">
        <f t="shared" si="72"/>
        <v>#VALUE!</v>
      </c>
      <c r="C930" t="e">
        <f t="shared" si="73"/>
        <v>#VALUE!</v>
      </c>
      <c r="D930" s="8" t="str">
        <f>IF(A930="","",IF(TEXT(A930,"dddd")='4) Happy Money'!$E$23,WAllowance,0))</f>
        <v/>
      </c>
      <c r="E930" s="8" t="str">
        <f>IF(A930="","",IF(B930="N",SUMIF(TMonthly[Day of the Month],DAY(A930),TMonthly[Amount]),SUMIF(TMonthly[Day of the Month],"&gt;="&amp;DAY(A930),TMonthly[Amount])))</f>
        <v/>
      </c>
      <c r="F930" s="8" t="str" cm="1">
        <f t="array" ref="F930">IF(A930="","",SUMPRODUCT(--(TYearly[Due Date]&lt;=A930),IF(B930="N",--(TYearly[Day]=DAY(A930)),--(TYearly[Day]&gt;=DAY(A930))),--(IFERROR(MOD(TYearly[Month]-MONTH(A930)+12,12),1)=0),TYearly[Amount]))</f>
        <v/>
      </c>
      <c r="G930" s="8" t="str">
        <f>IF(A930="","",SUMIF(TOneTime[Due Date],A930,TOneTime[Amount]))</f>
        <v/>
      </c>
      <c r="H930" s="8" t="str" cm="1">
        <f t="array" ref="H930">IF(A930="","",IF(COUNTIF(TOther[Frequency],$H$1)=0,0,SUMPRODUCT(--(IFERROR(MOD(A930-TOther[Start Date],7),1)=0),--(TOther[Frequency]=$H$1),--(TOther[Start Date]&lt;=A930),--(TOther[End Date Calc]&gt;=A930),TOther[Amount])))</f>
        <v/>
      </c>
      <c r="I930" s="8" t="str" cm="1">
        <f t="array" ref="I930">IF(A930="","",IF(COUNTIF(TOther[Frequency],$I$1)=0,0,SUMPRODUCT(--(IFERROR(MOD(A930-TOther[Start Date],14),1)=0),--(TOther[Frequency]=$I$1),--(TOther[Start Date]&lt;=A930),--(TOther[End Date Calc]&gt;=A930),TOther[Amount])))</f>
        <v/>
      </c>
      <c r="J930" s="8" t="str">
        <f>IF(A930="","",IF(COUNTIF(TOther[Frequency],$J$1)=0,0,IF(OR(DAY(A930)=1,DAY(A930)=15),SUMIFS(TOther[Amount],TOther[Frequency],$J$1,TOther[Start Date],"&lt;="&amp;$A930,TOther[End Date Calc],"&gt;="&amp;A930),0)))</f>
        <v/>
      </c>
      <c r="K930" s="8" t="str">
        <f>IF(A930="","",IF(COUNTIF(TOther[Frequency],$K$1)=0,0,IF(A930=(A930-DAY(A930)+1+2*7-WEEKDAY(A930-DAY(A930)+8-4,1)),SUMIFS(TOther[Amount],TOther[Frequency],$K$1,TOther[Start Date],"&lt;="&amp;$A930,TOther[End Date Calc],"&gt;="&amp;A930),0)))</f>
        <v/>
      </c>
      <c r="L930" s="8" t="str">
        <f>IF(A930="","",IF(COUNTIF(TOther[Frequency],$L$1)=0,0,IF(A930=(A930-DAY(A930)+1+3*7-WEEKDAY(A930-DAY(A930)+8-4,1)),SUMIFS(TOther[Amount],TOther[Frequency],$L$1,TOther[Start Date],"&lt;="&amp;$A930,TOther[End Date Calc],"&gt;="&amp;A930),0)))</f>
        <v/>
      </c>
      <c r="M930" s="8" t="str">
        <f>IF(A930="","",IF(COUNTIF(TOther[Frequency],$M$1)=0,0,IF(A930=(A930-DAY(A930)+1+4*7-WEEKDAY(A930-DAY(A930)+8-4,1)),SUMIFS(TOther[Amount],TOther[Frequency],$M$1,TOther[Start Date],"&lt;="&amp;$A930,TOther[End Date Calc],"&gt;="&amp;A930),0)))</f>
        <v/>
      </c>
      <c r="N930" s="8" t="str" cm="1">
        <f t="array" ref="N930">IF(A930="","",IF(COUNTIF(TOther[Frequency],$N$1)=0,0,SUMPRODUCT(--(IFERROR(MOD(A930-TOther[Start Date],28),1)=0),--(TOther[Frequency]=$N$1),--(TOther[Start Date]&lt;=A930),--(TOther[End Date Calc]&gt;=A930),TOther[Amount])))</f>
        <v/>
      </c>
      <c r="O930" s="8" t="str" cm="1">
        <f t="array" ref="O930">IF(A930="","",IF(COUNTIF(TOther[Frequency],$O$1)=0,0,SUMPRODUCT(--(IFERROR(MOD(A930-TOther[Start Date],42),1)=0),--(TOther[Frequency]=$O$1),--(TOther[Start Date]&lt;=A930),--(TOther[End Date Calc]&gt;=A930),TOther[Amount])))</f>
        <v/>
      </c>
      <c r="P930" s="8" t="str" cm="1">
        <f t="array" ref="P930">IF(A930="","",IF(COUNTIF(TOther[Frequency],$P$1)=0,0,SUMPRODUCT(--(IFERROR(MOD(A930-TOther[Start Date],56),1)=0),--(TOther[Frequency]=$P$1),--(TOther[Start Date]&lt;=A930),--(TOther[End Date Calc]&gt;=A930),TOther[Amount])))</f>
        <v/>
      </c>
      <c r="Q930" s="8" t="str">
        <f>IF(A930="","",IF(COUNTIF(TOther[Frequency],$Q$1)=0,0,IF(B930="N",SUMIFS(TOther[Amount],TOther[Frequency],$Q$1,TOther[Start Date],"&lt;="&amp;$A930,TOther[End Date Calc],"&gt;="&amp;A930,TOther[Start Day],DAY(A930)),SUMIFS(TOther[Amount],TOther[Frequency],$Q$1,TOther[Start Date],"&lt;="&amp;$A930,TOther[End Date Calc],"&gt;="&amp;A930,TOther[Start Day],"&gt;="&amp;DAY(A930)))))</f>
        <v/>
      </c>
      <c r="R930" s="8" t="str" cm="1">
        <f t="array" ref="R930">IF(A930="","",IF(COUNTIF(TOther[Frequency],R$1)=0,0,SUMPRODUCT(--(TOther[Frequency]=R$1),--(TOther[Start Date]&lt;=A930),--(TOther[End Date Calc]&gt;=A930),IF(B930="N",--(TOther[Start Day]=DAY(A930)),--(TOther[Start Day]&gt;=DAY(A930))),--(IFERROR(MOD(TOther[Start Month]-MONTH(A930)+2,2),1)=0),TOther[Amount])))</f>
        <v/>
      </c>
      <c r="S930" s="8" t="str" cm="1">
        <f t="array" ref="S930">IF(A930="","",IF(COUNTIF(TOther[Frequency],S$1)=0,0,SUMPRODUCT(--(TOther[Frequency]=S$1),--(TOther[Start Date]&lt;=A930),--(TOther[End Date Calc]&gt;=A930),IF(B930="N",--(TOther[Start Day]=DAY(A930)),--(TOther[Start Day]&gt;=DAY(A930))),--(IFERROR(MOD(TOther[Start Month]-MONTH(A930)+3,3),1)=0),TOther[Amount])))</f>
        <v/>
      </c>
      <c r="T930" s="8" t="str" cm="1">
        <f t="array" ref="T930">IF($A930="","",IF(COUNTIF(TOther[Frequency],T$1)=0,0,SUMPRODUCT(--(TOther[Frequency]=T$1),--(TOther[Start Date]&lt;=$A930),--(TOther[End Date Calc]&gt;=$A930),IF($B930="N",--(TOther[Start Day]=DAY($A930)),--(TOther[Start Day]&gt;=DAY($A930))),--(IFERROR(MOD(TOther[Start Month]-MONTH($A930)+4,4),1)=0),TOther[Amount])))</f>
        <v/>
      </c>
      <c r="U930" s="8" t="str" cm="1">
        <f t="array" ref="U930">IF(A930="","",IF(COUNTIF(TOther[Frequency],$U$1)=0,0,SUMPRODUCT(--(TOther[Frequency]=$U$1),--(TOther[Start Date]&lt;=A930),--(TOther[End Date Calc]&gt;=A930),IF(B930="N",--(TOther[Start Day]=DAY(A930)),--(TOther[Start Day]&gt;=DAY(A930))),--(IFERROR(MOD(TOther[Start Month]-MONTH(A930)+6,6),1)=0),TOther[Amount])))</f>
        <v/>
      </c>
      <c r="V930" s="8" t="str" cm="1">
        <f t="array" ref="V930">IF(A930="","",IF(COUNTIF(TOther[Frequency],$V$1)=0,0,SUMPRODUCT(--(TOther[Frequency]=$V$1),--(TOther[Start Date]&lt;=A930),--(TOther[End Date Calc]&gt;=A930),IF(B930="N",--(TOther[Start Day]=DAY(A930)),--(TOther[Start Day]&gt;=DAY(A930))),--(IFERROR(MOD(TOther[Start Month]-MONTH(A930)+12,12),1)=0),TOther[Amount])))</f>
        <v/>
      </c>
      <c r="W930" s="8" t="str">
        <f>IF(A930="","",SUMIFS(TOther[Amount],TOther[Start Date],A930,TOther[Frequency],$W$1))</f>
        <v/>
      </c>
      <c r="X930" s="9" t="str">
        <f t="shared" si="70"/>
        <v/>
      </c>
      <c r="Y930" s="9" t="str">
        <f t="shared" si="74"/>
        <v/>
      </c>
      <c r="Z930" s="8" t="str" cm="1">
        <f t="array" ref="Z930">IF(A930="","",IF(COUNTIF('2) Income'!$D$13:$D$32,"Weekly")=0,0,SUMPRODUCT(--(IFERROR(MOD(A930-'2) Income'!$F$13:$F$32,7),1)=0),--('2) Income'!$D$13:$D$32="Weekly"),--('2) Income'!$F$13:$F$32&lt;=A930),'2) Income'!$E$13:$E$32)))</f>
        <v/>
      </c>
      <c r="AA930" s="8" t="str" cm="1">
        <f t="array" ref="AA930">IF(A930="","",IF(COUNTIF('2) Income'!$D$13:$D$32,"Every Other Week")=0,0,SUMPRODUCT(--(IFERROR(MOD(A930-'2) Income'!$F$13:$F$32,14),1)=0),--('2) Income'!$D$13:$D$32="Every Other Week"),--('2) Income'!$F$13:$F$32&lt;=A930),'2) Income'!$E$13:$E$32)))</f>
        <v/>
      </c>
      <c r="AB930" s="8" t="str">
        <f>IF(A930="","",IF(COUNTIF('2) Income'!$D$13:$D$32,"1st and 15th")=0,0,IF(OR(DAY(A930)=1,DAY(A930)=15),SUMIFS('2) Income'!$E$13:$E$32,'2) Income'!$D$13:$D$32,"1st and 15th",'2) Income'!$F$13:$F$32,"&lt;="&amp;$A930),0)))</f>
        <v/>
      </c>
      <c r="AC930" s="8" t="str">
        <f>IF(A930="","",IF(COUNTIF('2) Income'!$D$13:$D$32,"2nd Wednesday")=0,0,IF(A930=(A930-DAY(A930)+1+2*7-WEEKDAY(A930-DAY(A930)+8-4,1)),SUMIFS('2) Income'!$E$13:$E$32,'2) Income'!$D$13:$D$32,"2nd Wednesday",'2) Income'!$F$13:$F$32,"&lt;="&amp;$A930),0)))</f>
        <v/>
      </c>
      <c r="AD930" s="8" t="str">
        <f>IF(A930="","",IF(COUNTIF('2) Income'!$D$13:$D$32,"3rd Wednesday")=0,0,IF(A930=(A930-DAY(A930)+1+3*7-WEEKDAY(A930-DAY(A930)+8-4,1)),SUMIFS('2) Income'!$E$13:$E$32,'2) Income'!$D$13:$D$32,"3rd Wednesday",'2) Income'!$F$13:$F$32,"&lt;="&amp;$A930),0)))</f>
        <v/>
      </c>
      <c r="AE930" s="8" t="str">
        <f>IF(A930="","",IF(COUNTIF('2) Income'!$D$13:$D$32,"4th Wednesday")=0,0,IF(A930=(A930-DAY(A930)+1+4*7-WEEKDAY(A930-DAY(A930)+8-4,1)),SUMIFS('2) Income'!$E$13:$E$32,'2) Income'!$D$13:$D$32,"4th Wednesday",'2) Income'!$F$13:$F$32,"&lt;="&amp;$A930),0)))</f>
        <v/>
      </c>
      <c r="AF930" s="8" t="str" cm="1">
        <f t="array" ref="AF930">IF(A930="","",IF(COUNTIF('2) Income'!$D$13:$D$32,"Every 4 Weeks")=0,0,SUMPRODUCT(--(IFERROR(MOD(A930-'2) Income'!$F$13:$F$32,28),1)=0),--('2) Income'!$D$13:$D$32="Every 4 Weeks"),--('2) Income'!$F$13:$F$32&lt;=A930),'2) Income'!$E$13:$E$32)))</f>
        <v/>
      </c>
      <c r="AG930" s="8" t="str">
        <f>IF(A930="","",IF(COUNTIF('2) Income'!$D$13:$D$32,"Monthly")=0,0,IF(B930="N",SUMIFS('2) Income'!$E$13:$E$32,'2) Income'!$D$13:$D$32,"monthly",'2) Income'!$F$13:$F$32,"&lt;="&amp;$A930,'2) Income'!$I$13:$I$32,DAY(A930)),SUMIFS('2) Income'!$E$13:$E$32,'2) Income'!$D$13:$D$32,"monthly",'2) Income'!$F$13:$F$32,"&lt;="&amp;$A930,'2) Income'!$I$13:$I$32,"&gt;="&amp;DAY(A930)))))</f>
        <v/>
      </c>
      <c r="AH930" s="8" t="str" cm="1">
        <f t="array" ref="AH930">IF(A930="","",IF(COUNTIF('2) Income'!$D$13:$D$32,"Yearly")=0,0,SUMPRODUCT(--('2) Income'!$D$13:$D$32="Yearly"),--('2) Income'!$F$13:$F$32&lt;=A930),IF(B930="N",--('2) Income'!$I$13:$I$32=DAY(A930)),--('2) Income'!$I$13:$I$32&gt;=DAY(A930))),--(IFERROR(MOD('2) Income'!$H$13:$H$32-MONTH(A930)+12,12),1)=0),'2) Income'!$E$13:$E$32)))</f>
        <v/>
      </c>
      <c r="AI930" s="8" t="str">
        <f>IF(A930="","",IF(COUNTIF('2) Income'!$D$13:$D$32,"one-time")=0,0,SUMIFS('2) Income'!$E$13:$E$32,'2) Income'!$D$13:$D$32,"one-time",'2) Income'!$F$13:$F$32,"="&amp;$A930)))</f>
        <v/>
      </c>
      <c r="AJ930" s="9" t="str">
        <f t="shared" si="71"/>
        <v/>
      </c>
    </row>
    <row r="931" spans="1:36">
      <c r="A931" s="7" t="str">
        <f>IF(A930="","",IF(A930+1&lt;='1) Period'!$E$21,A930+1,""))</f>
        <v/>
      </c>
      <c r="B931" s="7" t="e">
        <f t="shared" si="72"/>
        <v>#VALUE!</v>
      </c>
      <c r="C931" t="e">
        <f t="shared" si="73"/>
        <v>#VALUE!</v>
      </c>
      <c r="D931" s="8" t="str">
        <f>IF(A931="","",IF(TEXT(A931,"dddd")='4) Happy Money'!$E$23,WAllowance,0))</f>
        <v/>
      </c>
      <c r="E931" s="8" t="str">
        <f>IF(A931="","",IF(B931="N",SUMIF(TMonthly[Day of the Month],DAY(A931),TMonthly[Amount]),SUMIF(TMonthly[Day of the Month],"&gt;="&amp;DAY(A931),TMonthly[Amount])))</f>
        <v/>
      </c>
      <c r="F931" s="8" t="str" cm="1">
        <f t="array" ref="F931">IF(A931="","",SUMPRODUCT(--(TYearly[Due Date]&lt;=A931),IF(B931="N",--(TYearly[Day]=DAY(A931)),--(TYearly[Day]&gt;=DAY(A931))),--(IFERROR(MOD(TYearly[Month]-MONTH(A931)+12,12),1)=0),TYearly[Amount]))</f>
        <v/>
      </c>
      <c r="G931" s="8" t="str">
        <f>IF(A931="","",SUMIF(TOneTime[Due Date],A931,TOneTime[Amount]))</f>
        <v/>
      </c>
      <c r="H931" s="8" t="str" cm="1">
        <f t="array" ref="H931">IF(A931="","",IF(COUNTIF(TOther[Frequency],$H$1)=0,0,SUMPRODUCT(--(IFERROR(MOD(A931-TOther[Start Date],7),1)=0),--(TOther[Frequency]=$H$1),--(TOther[Start Date]&lt;=A931),--(TOther[End Date Calc]&gt;=A931),TOther[Amount])))</f>
        <v/>
      </c>
      <c r="I931" s="8" t="str" cm="1">
        <f t="array" ref="I931">IF(A931="","",IF(COUNTIF(TOther[Frequency],$I$1)=0,0,SUMPRODUCT(--(IFERROR(MOD(A931-TOther[Start Date],14),1)=0),--(TOther[Frequency]=$I$1),--(TOther[Start Date]&lt;=A931),--(TOther[End Date Calc]&gt;=A931),TOther[Amount])))</f>
        <v/>
      </c>
      <c r="J931" s="8" t="str">
        <f>IF(A931="","",IF(COUNTIF(TOther[Frequency],$J$1)=0,0,IF(OR(DAY(A931)=1,DAY(A931)=15),SUMIFS(TOther[Amount],TOther[Frequency],$J$1,TOther[Start Date],"&lt;="&amp;$A931,TOther[End Date Calc],"&gt;="&amp;A931),0)))</f>
        <v/>
      </c>
      <c r="K931" s="8" t="str">
        <f>IF(A931="","",IF(COUNTIF(TOther[Frequency],$K$1)=0,0,IF(A931=(A931-DAY(A931)+1+2*7-WEEKDAY(A931-DAY(A931)+8-4,1)),SUMIFS(TOther[Amount],TOther[Frequency],$K$1,TOther[Start Date],"&lt;="&amp;$A931,TOther[End Date Calc],"&gt;="&amp;A931),0)))</f>
        <v/>
      </c>
      <c r="L931" s="8" t="str">
        <f>IF(A931="","",IF(COUNTIF(TOther[Frequency],$L$1)=0,0,IF(A931=(A931-DAY(A931)+1+3*7-WEEKDAY(A931-DAY(A931)+8-4,1)),SUMIFS(TOther[Amount],TOther[Frequency],$L$1,TOther[Start Date],"&lt;="&amp;$A931,TOther[End Date Calc],"&gt;="&amp;A931),0)))</f>
        <v/>
      </c>
      <c r="M931" s="8" t="str">
        <f>IF(A931="","",IF(COUNTIF(TOther[Frequency],$M$1)=0,0,IF(A931=(A931-DAY(A931)+1+4*7-WEEKDAY(A931-DAY(A931)+8-4,1)),SUMIFS(TOther[Amount],TOther[Frequency],$M$1,TOther[Start Date],"&lt;="&amp;$A931,TOther[End Date Calc],"&gt;="&amp;A931),0)))</f>
        <v/>
      </c>
      <c r="N931" s="8" t="str" cm="1">
        <f t="array" ref="N931">IF(A931="","",IF(COUNTIF(TOther[Frequency],$N$1)=0,0,SUMPRODUCT(--(IFERROR(MOD(A931-TOther[Start Date],28),1)=0),--(TOther[Frequency]=$N$1),--(TOther[Start Date]&lt;=A931),--(TOther[End Date Calc]&gt;=A931),TOther[Amount])))</f>
        <v/>
      </c>
      <c r="O931" s="8" t="str" cm="1">
        <f t="array" ref="O931">IF(A931="","",IF(COUNTIF(TOther[Frequency],$O$1)=0,0,SUMPRODUCT(--(IFERROR(MOD(A931-TOther[Start Date],42),1)=0),--(TOther[Frequency]=$O$1),--(TOther[Start Date]&lt;=A931),--(TOther[End Date Calc]&gt;=A931),TOther[Amount])))</f>
        <v/>
      </c>
      <c r="P931" s="8" t="str" cm="1">
        <f t="array" ref="P931">IF(A931="","",IF(COUNTIF(TOther[Frequency],$P$1)=0,0,SUMPRODUCT(--(IFERROR(MOD(A931-TOther[Start Date],56),1)=0),--(TOther[Frequency]=$P$1),--(TOther[Start Date]&lt;=A931),--(TOther[End Date Calc]&gt;=A931),TOther[Amount])))</f>
        <v/>
      </c>
      <c r="Q931" s="8" t="str">
        <f>IF(A931="","",IF(COUNTIF(TOther[Frequency],$Q$1)=0,0,IF(B931="N",SUMIFS(TOther[Amount],TOther[Frequency],$Q$1,TOther[Start Date],"&lt;="&amp;$A931,TOther[End Date Calc],"&gt;="&amp;A931,TOther[Start Day],DAY(A931)),SUMIFS(TOther[Amount],TOther[Frequency],$Q$1,TOther[Start Date],"&lt;="&amp;$A931,TOther[End Date Calc],"&gt;="&amp;A931,TOther[Start Day],"&gt;="&amp;DAY(A931)))))</f>
        <v/>
      </c>
      <c r="R931" s="8" t="str" cm="1">
        <f t="array" ref="R931">IF(A931="","",IF(COUNTIF(TOther[Frequency],R$1)=0,0,SUMPRODUCT(--(TOther[Frequency]=R$1),--(TOther[Start Date]&lt;=A931),--(TOther[End Date Calc]&gt;=A931),IF(B931="N",--(TOther[Start Day]=DAY(A931)),--(TOther[Start Day]&gt;=DAY(A931))),--(IFERROR(MOD(TOther[Start Month]-MONTH(A931)+2,2),1)=0),TOther[Amount])))</f>
        <v/>
      </c>
      <c r="S931" s="8" t="str" cm="1">
        <f t="array" ref="S931">IF(A931="","",IF(COUNTIF(TOther[Frequency],S$1)=0,0,SUMPRODUCT(--(TOther[Frequency]=S$1),--(TOther[Start Date]&lt;=A931),--(TOther[End Date Calc]&gt;=A931),IF(B931="N",--(TOther[Start Day]=DAY(A931)),--(TOther[Start Day]&gt;=DAY(A931))),--(IFERROR(MOD(TOther[Start Month]-MONTH(A931)+3,3),1)=0),TOther[Amount])))</f>
        <v/>
      </c>
      <c r="T931" s="8" t="str" cm="1">
        <f t="array" ref="T931">IF($A931="","",IF(COUNTIF(TOther[Frequency],T$1)=0,0,SUMPRODUCT(--(TOther[Frequency]=T$1),--(TOther[Start Date]&lt;=$A931),--(TOther[End Date Calc]&gt;=$A931),IF($B931="N",--(TOther[Start Day]=DAY($A931)),--(TOther[Start Day]&gt;=DAY($A931))),--(IFERROR(MOD(TOther[Start Month]-MONTH($A931)+4,4),1)=0),TOther[Amount])))</f>
        <v/>
      </c>
      <c r="U931" s="8" t="str" cm="1">
        <f t="array" ref="U931">IF(A931="","",IF(COUNTIF(TOther[Frequency],$U$1)=0,0,SUMPRODUCT(--(TOther[Frequency]=$U$1),--(TOther[Start Date]&lt;=A931),--(TOther[End Date Calc]&gt;=A931),IF(B931="N",--(TOther[Start Day]=DAY(A931)),--(TOther[Start Day]&gt;=DAY(A931))),--(IFERROR(MOD(TOther[Start Month]-MONTH(A931)+6,6),1)=0),TOther[Amount])))</f>
        <v/>
      </c>
      <c r="V931" s="8" t="str" cm="1">
        <f t="array" ref="V931">IF(A931="","",IF(COUNTIF(TOther[Frequency],$V$1)=0,0,SUMPRODUCT(--(TOther[Frequency]=$V$1),--(TOther[Start Date]&lt;=A931),--(TOther[End Date Calc]&gt;=A931),IF(B931="N",--(TOther[Start Day]=DAY(A931)),--(TOther[Start Day]&gt;=DAY(A931))),--(IFERROR(MOD(TOther[Start Month]-MONTH(A931)+12,12),1)=0),TOther[Amount])))</f>
        <v/>
      </c>
      <c r="W931" s="8" t="str">
        <f>IF(A931="","",SUMIFS(TOther[Amount],TOther[Start Date],A931,TOther[Frequency],$W$1))</f>
        <v/>
      </c>
      <c r="X931" s="9" t="str">
        <f t="shared" si="70"/>
        <v/>
      </c>
      <c r="Y931" s="9" t="str">
        <f t="shared" si="74"/>
        <v/>
      </c>
      <c r="Z931" s="8" t="str" cm="1">
        <f t="array" ref="Z931">IF(A931="","",IF(COUNTIF('2) Income'!$D$13:$D$32,"Weekly")=0,0,SUMPRODUCT(--(IFERROR(MOD(A931-'2) Income'!$F$13:$F$32,7),1)=0),--('2) Income'!$D$13:$D$32="Weekly"),--('2) Income'!$F$13:$F$32&lt;=A931),'2) Income'!$E$13:$E$32)))</f>
        <v/>
      </c>
      <c r="AA931" s="8" t="str" cm="1">
        <f t="array" ref="AA931">IF(A931="","",IF(COUNTIF('2) Income'!$D$13:$D$32,"Every Other Week")=0,0,SUMPRODUCT(--(IFERROR(MOD(A931-'2) Income'!$F$13:$F$32,14),1)=0),--('2) Income'!$D$13:$D$32="Every Other Week"),--('2) Income'!$F$13:$F$32&lt;=A931),'2) Income'!$E$13:$E$32)))</f>
        <v/>
      </c>
      <c r="AB931" s="8" t="str">
        <f>IF(A931="","",IF(COUNTIF('2) Income'!$D$13:$D$32,"1st and 15th")=0,0,IF(OR(DAY(A931)=1,DAY(A931)=15),SUMIFS('2) Income'!$E$13:$E$32,'2) Income'!$D$13:$D$32,"1st and 15th",'2) Income'!$F$13:$F$32,"&lt;="&amp;$A931),0)))</f>
        <v/>
      </c>
      <c r="AC931" s="8" t="str">
        <f>IF(A931="","",IF(COUNTIF('2) Income'!$D$13:$D$32,"2nd Wednesday")=0,0,IF(A931=(A931-DAY(A931)+1+2*7-WEEKDAY(A931-DAY(A931)+8-4,1)),SUMIFS('2) Income'!$E$13:$E$32,'2) Income'!$D$13:$D$32,"2nd Wednesday",'2) Income'!$F$13:$F$32,"&lt;="&amp;$A931),0)))</f>
        <v/>
      </c>
      <c r="AD931" s="8" t="str">
        <f>IF(A931="","",IF(COUNTIF('2) Income'!$D$13:$D$32,"3rd Wednesday")=0,0,IF(A931=(A931-DAY(A931)+1+3*7-WEEKDAY(A931-DAY(A931)+8-4,1)),SUMIFS('2) Income'!$E$13:$E$32,'2) Income'!$D$13:$D$32,"3rd Wednesday",'2) Income'!$F$13:$F$32,"&lt;="&amp;$A931),0)))</f>
        <v/>
      </c>
      <c r="AE931" s="8" t="str">
        <f>IF(A931="","",IF(COUNTIF('2) Income'!$D$13:$D$32,"4th Wednesday")=0,0,IF(A931=(A931-DAY(A931)+1+4*7-WEEKDAY(A931-DAY(A931)+8-4,1)),SUMIFS('2) Income'!$E$13:$E$32,'2) Income'!$D$13:$D$32,"4th Wednesday",'2) Income'!$F$13:$F$32,"&lt;="&amp;$A931),0)))</f>
        <v/>
      </c>
      <c r="AF931" s="8" t="str" cm="1">
        <f t="array" ref="AF931">IF(A931="","",IF(COUNTIF('2) Income'!$D$13:$D$32,"Every 4 Weeks")=0,0,SUMPRODUCT(--(IFERROR(MOD(A931-'2) Income'!$F$13:$F$32,28),1)=0),--('2) Income'!$D$13:$D$32="Every 4 Weeks"),--('2) Income'!$F$13:$F$32&lt;=A931),'2) Income'!$E$13:$E$32)))</f>
        <v/>
      </c>
      <c r="AG931" s="8" t="str">
        <f>IF(A931="","",IF(COUNTIF('2) Income'!$D$13:$D$32,"Monthly")=0,0,IF(B931="N",SUMIFS('2) Income'!$E$13:$E$32,'2) Income'!$D$13:$D$32,"monthly",'2) Income'!$F$13:$F$32,"&lt;="&amp;$A931,'2) Income'!$I$13:$I$32,DAY(A931)),SUMIFS('2) Income'!$E$13:$E$32,'2) Income'!$D$13:$D$32,"monthly",'2) Income'!$F$13:$F$32,"&lt;="&amp;$A931,'2) Income'!$I$13:$I$32,"&gt;="&amp;DAY(A931)))))</f>
        <v/>
      </c>
      <c r="AH931" s="8" t="str" cm="1">
        <f t="array" ref="AH931">IF(A931="","",IF(COUNTIF('2) Income'!$D$13:$D$32,"Yearly")=0,0,SUMPRODUCT(--('2) Income'!$D$13:$D$32="Yearly"),--('2) Income'!$F$13:$F$32&lt;=A931),IF(B931="N",--('2) Income'!$I$13:$I$32=DAY(A931)),--('2) Income'!$I$13:$I$32&gt;=DAY(A931))),--(IFERROR(MOD('2) Income'!$H$13:$H$32-MONTH(A931)+12,12),1)=0),'2) Income'!$E$13:$E$32)))</f>
        <v/>
      </c>
      <c r="AI931" s="8" t="str">
        <f>IF(A931="","",IF(COUNTIF('2) Income'!$D$13:$D$32,"one-time")=0,0,SUMIFS('2) Income'!$E$13:$E$32,'2) Income'!$D$13:$D$32,"one-time",'2) Income'!$F$13:$F$32,"="&amp;$A931)))</f>
        <v/>
      </c>
      <c r="AJ931" s="9" t="str">
        <f t="shared" si="71"/>
        <v/>
      </c>
    </row>
    <row r="932" spans="1:36">
      <c r="A932" s="7" t="str">
        <f>IF(A931="","",IF(A931+1&lt;='1) Period'!$E$21,A931+1,""))</f>
        <v/>
      </c>
      <c r="B932" s="7" t="e">
        <f t="shared" si="72"/>
        <v>#VALUE!</v>
      </c>
      <c r="C932" t="e">
        <f t="shared" si="73"/>
        <v>#VALUE!</v>
      </c>
      <c r="D932" s="8" t="str">
        <f>IF(A932="","",IF(TEXT(A932,"dddd")='4) Happy Money'!$E$23,WAllowance,0))</f>
        <v/>
      </c>
      <c r="E932" s="8" t="str">
        <f>IF(A932="","",IF(B932="N",SUMIF(TMonthly[Day of the Month],DAY(A932),TMonthly[Amount]),SUMIF(TMonthly[Day of the Month],"&gt;="&amp;DAY(A932),TMonthly[Amount])))</f>
        <v/>
      </c>
      <c r="F932" s="8" t="str" cm="1">
        <f t="array" ref="F932">IF(A932="","",SUMPRODUCT(--(TYearly[Due Date]&lt;=A932),IF(B932="N",--(TYearly[Day]=DAY(A932)),--(TYearly[Day]&gt;=DAY(A932))),--(IFERROR(MOD(TYearly[Month]-MONTH(A932)+12,12),1)=0),TYearly[Amount]))</f>
        <v/>
      </c>
      <c r="G932" s="8" t="str">
        <f>IF(A932="","",SUMIF(TOneTime[Due Date],A932,TOneTime[Amount]))</f>
        <v/>
      </c>
      <c r="H932" s="8" t="str" cm="1">
        <f t="array" ref="H932">IF(A932="","",IF(COUNTIF(TOther[Frequency],$H$1)=0,0,SUMPRODUCT(--(IFERROR(MOD(A932-TOther[Start Date],7),1)=0),--(TOther[Frequency]=$H$1),--(TOther[Start Date]&lt;=A932),--(TOther[End Date Calc]&gt;=A932),TOther[Amount])))</f>
        <v/>
      </c>
      <c r="I932" s="8" t="str" cm="1">
        <f t="array" ref="I932">IF(A932="","",IF(COUNTIF(TOther[Frequency],$I$1)=0,0,SUMPRODUCT(--(IFERROR(MOD(A932-TOther[Start Date],14),1)=0),--(TOther[Frequency]=$I$1),--(TOther[Start Date]&lt;=A932),--(TOther[End Date Calc]&gt;=A932),TOther[Amount])))</f>
        <v/>
      </c>
      <c r="J932" s="8" t="str">
        <f>IF(A932="","",IF(COUNTIF(TOther[Frequency],$J$1)=0,0,IF(OR(DAY(A932)=1,DAY(A932)=15),SUMIFS(TOther[Amount],TOther[Frequency],$J$1,TOther[Start Date],"&lt;="&amp;$A932,TOther[End Date Calc],"&gt;="&amp;A932),0)))</f>
        <v/>
      </c>
      <c r="K932" s="8" t="str">
        <f>IF(A932="","",IF(COUNTIF(TOther[Frequency],$K$1)=0,0,IF(A932=(A932-DAY(A932)+1+2*7-WEEKDAY(A932-DAY(A932)+8-4,1)),SUMIFS(TOther[Amount],TOther[Frequency],$K$1,TOther[Start Date],"&lt;="&amp;$A932,TOther[End Date Calc],"&gt;="&amp;A932),0)))</f>
        <v/>
      </c>
      <c r="L932" s="8" t="str">
        <f>IF(A932="","",IF(COUNTIF(TOther[Frequency],$L$1)=0,0,IF(A932=(A932-DAY(A932)+1+3*7-WEEKDAY(A932-DAY(A932)+8-4,1)),SUMIFS(TOther[Amount],TOther[Frequency],$L$1,TOther[Start Date],"&lt;="&amp;$A932,TOther[End Date Calc],"&gt;="&amp;A932),0)))</f>
        <v/>
      </c>
      <c r="M932" s="8" t="str">
        <f>IF(A932="","",IF(COUNTIF(TOther[Frequency],$M$1)=0,0,IF(A932=(A932-DAY(A932)+1+4*7-WEEKDAY(A932-DAY(A932)+8-4,1)),SUMIFS(TOther[Amount],TOther[Frequency],$M$1,TOther[Start Date],"&lt;="&amp;$A932,TOther[End Date Calc],"&gt;="&amp;A932),0)))</f>
        <v/>
      </c>
      <c r="N932" s="8" t="str" cm="1">
        <f t="array" ref="N932">IF(A932="","",IF(COUNTIF(TOther[Frequency],$N$1)=0,0,SUMPRODUCT(--(IFERROR(MOD(A932-TOther[Start Date],28),1)=0),--(TOther[Frequency]=$N$1),--(TOther[Start Date]&lt;=A932),--(TOther[End Date Calc]&gt;=A932),TOther[Amount])))</f>
        <v/>
      </c>
      <c r="O932" s="8" t="str" cm="1">
        <f t="array" ref="O932">IF(A932="","",IF(COUNTIF(TOther[Frequency],$O$1)=0,0,SUMPRODUCT(--(IFERROR(MOD(A932-TOther[Start Date],42),1)=0),--(TOther[Frequency]=$O$1),--(TOther[Start Date]&lt;=A932),--(TOther[End Date Calc]&gt;=A932),TOther[Amount])))</f>
        <v/>
      </c>
      <c r="P932" s="8" t="str" cm="1">
        <f t="array" ref="P932">IF(A932="","",IF(COUNTIF(TOther[Frequency],$P$1)=0,0,SUMPRODUCT(--(IFERROR(MOD(A932-TOther[Start Date],56),1)=0),--(TOther[Frequency]=$P$1),--(TOther[Start Date]&lt;=A932),--(TOther[End Date Calc]&gt;=A932),TOther[Amount])))</f>
        <v/>
      </c>
      <c r="Q932" s="8" t="str">
        <f>IF(A932="","",IF(COUNTIF(TOther[Frequency],$Q$1)=0,0,IF(B932="N",SUMIFS(TOther[Amount],TOther[Frequency],$Q$1,TOther[Start Date],"&lt;="&amp;$A932,TOther[End Date Calc],"&gt;="&amp;A932,TOther[Start Day],DAY(A932)),SUMIFS(TOther[Amount],TOther[Frequency],$Q$1,TOther[Start Date],"&lt;="&amp;$A932,TOther[End Date Calc],"&gt;="&amp;A932,TOther[Start Day],"&gt;="&amp;DAY(A932)))))</f>
        <v/>
      </c>
      <c r="R932" s="8" t="str" cm="1">
        <f t="array" ref="R932">IF(A932="","",IF(COUNTIF(TOther[Frequency],R$1)=0,0,SUMPRODUCT(--(TOther[Frequency]=R$1),--(TOther[Start Date]&lt;=A932),--(TOther[End Date Calc]&gt;=A932),IF(B932="N",--(TOther[Start Day]=DAY(A932)),--(TOther[Start Day]&gt;=DAY(A932))),--(IFERROR(MOD(TOther[Start Month]-MONTH(A932)+2,2),1)=0),TOther[Amount])))</f>
        <v/>
      </c>
      <c r="S932" s="8" t="str" cm="1">
        <f t="array" ref="S932">IF(A932="","",IF(COUNTIF(TOther[Frequency],S$1)=0,0,SUMPRODUCT(--(TOther[Frequency]=S$1),--(TOther[Start Date]&lt;=A932),--(TOther[End Date Calc]&gt;=A932),IF(B932="N",--(TOther[Start Day]=DAY(A932)),--(TOther[Start Day]&gt;=DAY(A932))),--(IFERROR(MOD(TOther[Start Month]-MONTH(A932)+3,3),1)=0),TOther[Amount])))</f>
        <v/>
      </c>
      <c r="T932" s="8" t="str" cm="1">
        <f t="array" ref="T932">IF($A932="","",IF(COUNTIF(TOther[Frequency],T$1)=0,0,SUMPRODUCT(--(TOther[Frequency]=T$1),--(TOther[Start Date]&lt;=$A932),--(TOther[End Date Calc]&gt;=$A932),IF($B932="N",--(TOther[Start Day]=DAY($A932)),--(TOther[Start Day]&gt;=DAY($A932))),--(IFERROR(MOD(TOther[Start Month]-MONTH($A932)+4,4),1)=0),TOther[Amount])))</f>
        <v/>
      </c>
      <c r="U932" s="8" t="str" cm="1">
        <f t="array" ref="U932">IF(A932="","",IF(COUNTIF(TOther[Frequency],$U$1)=0,0,SUMPRODUCT(--(TOther[Frequency]=$U$1),--(TOther[Start Date]&lt;=A932),--(TOther[End Date Calc]&gt;=A932),IF(B932="N",--(TOther[Start Day]=DAY(A932)),--(TOther[Start Day]&gt;=DAY(A932))),--(IFERROR(MOD(TOther[Start Month]-MONTH(A932)+6,6),1)=0),TOther[Amount])))</f>
        <v/>
      </c>
      <c r="V932" s="8" t="str" cm="1">
        <f t="array" ref="V932">IF(A932="","",IF(COUNTIF(TOther[Frequency],$V$1)=0,0,SUMPRODUCT(--(TOther[Frequency]=$V$1),--(TOther[Start Date]&lt;=A932),--(TOther[End Date Calc]&gt;=A932),IF(B932="N",--(TOther[Start Day]=DAY(A932)),--(TOther[Start Day]&gt;=DAY(A932))),--(IFERROR(MOD(TOther[Start Month]-MONTH(A932)+12,12),1)=0),TOther[Amount])))</f>
        <v/>
      </c>
      <c r="W932" s="8" t="str">
        <f>IF(A932="","",SUMIFS(TOther[Amount],TOther[Start Date],A932,TOther[Frequency],$W$1))</f>
        <v/>
      </c>
      <c r="X932" s="9" t="str">
        <f t="shared" si="70"/>
        <v/>
      </c>
      <c r="Y932" s="9" t="str">
        <f t="shared" si="74"/>
        <v/>
      </c>
      <c r="Z932" s="8" t="str" cm="1">
        <f t="array" ref="Z932">IF(A932="","",IF(COUNTIF('2) Income'!$D$13:$D$32,"Weekly")=0,0,SUMPRODUCT(--(IFERROR(MOD(A932-'2) Income'!$F$13:$F$32,7),1)=0),--('2) Income'!$D$13:$D$32="Weekly"),--('2) Income'!$F$13:$F$32&lt;=A932),'2) Income'!$E$13:$E$32)))</f>
        <v/>
      </c>
      <c r="AA932" s="8" t="str" cm="1">
        <f t="array" ref="AA932">IF(A932="","",IF(COUNTIF('2) Income'!$D$13:$D$32,"Every Other Week")=0,0,SUMPRODUCT(--(IFERROR(MOD(A932-'2) Income'!$F$13:$F$32,14),1)=0),--('2) Income'!$D$13:$D$32="Every Other Week"),--('2) Income'!$F$13:$F$32&lt;=A932),'2) Income'!$E$13:$E$32)))</f>
        <v/>
      </c>
      <c r="AB932" s="8" t="str">
        <f>IF(A932="","",IF(COUNTIF('2) Income'!$D$13:$D$32,"1st and 15th")=0,0,IF(OR(DAY(A932)=1,DAY(A932)=15),SUMIFS('2) Income'!$E$13:$E$32,'2) Income'!$D$13:$D$32,"1st and 15th",'2) Income'!$F$13:$F$32,"&lt;="&amp;$A932),0)))</f>
        <v/>
      </c>
      <c r="AC932" s="8" t="str">
        <f>IF(A932="","",IF(COUNTIF('2) Income'!$D$13:$D$32,"2nd Wednesday")=0,0,IF(A932=(A932-DAY(A932)+1+2*7-WEEKDAY(A932-DAY(A932)+8-4,1)),SUMIFS('2) Income'!$E$13:$E$32,'2) Income'!$D$13:$D$32,"2nd Wednesday",'2) Income'!$F$13:$F$32,"&lt;="&amp;$A932),0)))</f>
        <v/>
      </c>
      <c r="AD932" s="8" t="str">
        <f>IF(A932="","",IF(COUNTIF('2) Income'!$D$13:$D$32,"3rd Wednesday")=0,0,IF(A932=(A932-DAY(A932)+1+3*7-WEEKDAY(A932-DAY(A932)+8-4,1)),SUMIFS('2) Income'!$E$13:$E$32,'2) Income'!$D$13:$D$32,"3rd Wednesday",'2) Income'!$F$13:$F$32,"&lt;="&amp;$A932),0)))</f>
        <v/>
      </c>
      <c r="AE932" s="8" t="str">
        <f>IF(A932="","",IF(COUNTIF('2) Income'!$D$13:$D$32,"4th Wednesday")=0,0,IF(A932=(A932-DAY(A932)+1+4*7-WEEKDAY(A932-DAY(A932)+8-4,1)),SUMIFS('2) Income'!$E$13:$E$32,'2) Income'!$D$13:$D$32,"4th Wednesday",'2) Income'!$F$13:$F$32,"&lt;="&amp;$A932),0)))</f>
        <v/>
      </c>
      <c r="AF932" s="8" t="str" cm="1">
        <f t="array" ref="AF932">IF(A932="","",IF(COUNTIF('2) Income'!$D$13:$D$32,"Every 4 Weeks")=0,0,SUMPRODUCT(--(IFERROR(MOD(A932-'2) Income'!$F$13:$F$32,28),1)=0),--('2) Income'!$D$13:$D$32="Every 4 Weeks"),--('2) Income'!$F$13:$F$32&lt;=A932),'2) Income'!$E$13:$E$32)))</f>
        <v/>
      </c>
      <c r="AG932" s="8" t="str">
        <f>IF(A932="","",IF(COUNTIF('2) Income'!$D$13:$D$32,"Monthly")=0,0,IF(B932="N",SUMIFS('2) Income'!$E$13:$E$32,'2) Income'!$D$13:$D$32,"monthly",'2) Income'!$F$13:$F$32,"&lt;="&amp;$A932,'2) Income'!$I$13:$I$32,DAY(A932)),SUMIFS('2) Income'!$E$13:$E$32,'2) Income'!$D$13:$D$32,"monthly",'2) Income'!$F$13:$F$32,"&lt;="&amp;$A932,'2) Income'!$I$13:$I$32,"&gt;="&amp;DAY(A932)))))</f>
        <v/>
      </c>
      <c r="AH932" s="8" t="str" cm="1">
        <f t="array" ref="AH932">IF(A932="","",IF(COUNTIF('2) Income'!$D$13:$D$32,"Yearly")=0,0,SUMPRODUCT(--('2) Income'!$D$13:$D$32="Yearly"),--('2) Income'!$F$13:$F$32&lt;=A932),IF(B932="N",--('2) Income'!$I$13:$I$32=DAY(A932)),--('2) Income'!$I$13:$I$32&gt;=DAY(A932))),--(IFERROR(MOD('2) Income'!$H$13:$H$32-MONTH(A932)+12,12),1)=0),'2) Income'!$E$13:$E$32)))</f>
        <v/>
      </c>
      <c r="AI932" s="8" t="str">
        <f>IF(A932="","",IF(COUNTIF('2) Income'!$D$13:$D$32,"one-time")=0,0,SUMIFS('2) Income'!$E$13:$E$32,'2) Income'!$D$13:$D$32,"one-time",'2) Income'!$F$13:$F$32,"="&amp;$A932)))</f>
        <v/>
      </c>
      <c r="AJ932" s="9" t="str">
        <f t="shared" si="71"/>
        <v/>
      </c>
    </row>
    <row r="933" spans="1:36">
      <c r="A933" s="7" t="str">
        <f>IF(A932="","",IF(A932+1&lt;='1) Period'!$E$21,A932+1,""))</f>
        <v/>
      </c>
      <c r="B933" s="7" t="e">
        <f t="shared" si="72"/>
        <v>#VALUE!</v>
      </c>
      <c r="C933" t="e">
        <f t="shared" si="73"/>
        <v>#VALUE!</v>
      </c>
      <c r="D933" s="8" t="str">
        <f>IF(A933="","",IF(TEXT(A933,"dddd")='4) Happy Money'!$E$23,WAllowance,0))</f>
        <v/>
      </c>
      <c r="E933" s="8" t="str">
        <f>IF(A933="","",IF(B933="N",SUMIF(TMonthly[Day of the Month],DAY(A933),TMonthly[Amount]),SUMIF(TMonthly[Day of the Month],"&gt;="&amp;DAY(A933),TMonthly[Amount])))</f>
        <v/>
      </c>
      <c r="F933" s="8" t="str" cm="1">
        <f t="array" ref="F933">IF(A933="","",SUMPRODUCT(--(TYearly[Due Date]&lt;=A933),IF(B933="N",--(TYearly[Day]=DAY(A933)),--(TYearly[Day]&gt;=DAY(A933))),--(IFERROR(MOD(TYearly[Month]-MONTH(A933)+12,12),1)=0),TYearly[Amount]))</f>
        <v/>
      </c>
      <c r="G933" s="8" t="str">
        <f>IF(A933="","",SUMIF(TOneTime[Due Date],A933,TOneTime[Amount]))</f>
        <v/>
      </c>
      <c r="H933" s="8" t="str" cm="1">
        <f t="array" ref="H933">IF(A933="","",IF(COUNTIF(TOther[Frequency],$H$1)=0,0,SUMPRODUCT(--(IFERROR(MOD(A933-TOther[Start Date],7),1)=0),--(TOther[Frequency]=$H$1),--(TOther[Start Date]&lt;=A933),--(TOther[End Date Calc]&gt;=A933),TOther[Amount])))</f>
        <v/>
      </c>
      <c r="I933" s="8" t="str" cm="1">
        <f t="array" ref="I933">IF(A933="","",IF(COUNTIF(TOther[Frequency],$I$1)=0,0,SUMPRODUCT(--(IFERROR(MOD(A933-TOther[Start Date],14),1)=0),--(TOther[Frequency]=$I$1),--(TOther[Start Date]&lt;=A933),--(TOther[End Date Calc]&gt;=A933),TOther[Amount])))</f>
        <v/>
      </c>
      <c r="J933" s="8" t="str">
        <f>IF(A933="","",IF(COUNTIF(TOther[Frequency],$J$1)=0,0,IF(OR(DAY(A933)=1,DAY(A933)=15),SUMIFS(TOther[Amount],TOther[Frequency],$J$1,TOther[Start Date],"&lt;="&amp;$A933,TOther[End Date Calc],"&gt;="&amp;A933),0)))</f>
        <v/>
      </c>
      <c r="K933" s="8" t="str">
        <f>IF(A933="","",IF(COUNTIF(TOther[Frequency],$K$1)=0,0,IF(A933=(A933-DAY(A933)+1+2*7-WEEKDAY(A933-DAY(A933)+8-4,1)),SUMIFS(TOther[Amount],TOther[Frequency],$K$1,TOther[Start Date],"&lt;="&amp;$A933,TOther[End Date Calc],"&gt;="&amp;A933),0)))</f>
        <v/>
      </c>
      <c r="L933" s="8" t="str">
        <f>IF(A933="","",IF(COUNTIF(TOther[Frequency],$L$1)=0,0,IF(A933=(A933-DAY(A933)+1+3*7-WEEKDAY(A933-DAY(A933)+8-4,1)),SUMIFS(TOther[Amount],TOther[Frequency],$L$1,TOther[Start Date],"&lt;="&amp;$A933,TOther[End Date Calc],"&gt;="&amp;A933),0)))</f>
        <v/>
      </c>
      <c r="M933" s="8" t="str">
        <f>IF(A933="","",IF(COUNTIF(TOther[Frequency],$M$1)=0,0,IF(A933=(A933-DAY(A933)+1+4*7-WEEKDAY(A933-DAY(A933)+8-4,1)),SUMIFS(TOther[Amount],TOther[Frequency],$M$1,TOther[Start Date],"&lt;="&amp;$A933,TOther[End Date Calc],"&gt;="&amp;A933),0)))</f>
        <v/>
      </c>
      <c r="N933" s="8" t="str" cm="1">
        <f t="array" ref="N933">IF(A933="","",IF(COUNTIF(TOther[Frequency],$N$1)=0,0,SUMPRODUCT(--(IFERROR(MOD(A933-TOther[Start Date],28),1)=0),--(TOther[Frequency]=$N$1),--(TOther[Start Date]&lt;=A933),--(TOther[End Date Calc]&gt;=A933),TOther[Amount])))</f>
        <v/>
      </c>
      <c r="O933" s="8" t="str" cm="1">
        <f t="array" ref="O933">IF(A933="","",IF(COUNTIF(TOther[Frequency],$O$1)=0,0,SUMPRODUCT(--(IFERROR(MOD(A933-TOther[Start Date],42),1)=0),--(TOther[Frequency]=$O$1),--(TOther[Start Date]&lt;=A933),--(TOther[End Date Calc]&gt;=A933),TOther[Amount])))</f>
        <v/>
      </c>
      <c r="P933" s="8" t="str" cm="1">
        <f t="array" ref="P933">IF(A933="","",IF(COUNTIF(TOther[Frequency],$P$1)=0,0,SUMPRODUCT(--(IFERROR(MOD(A933-TOther[Start Date],56),1)=0),--(TOther[Frequency]=$P$1),--(TOther[Start Date]&lt;=A933),--(TOther[End Date Calc]&gt;=A933),TOther[Amount])))</f>
        <v/>
      </c>
      <c r="Q933" s="8" t="str">
        <f>IF(A933="","",IF(COUNTIF(TOther[Frequency],$Q$1)=0,0,IF(B933="N",SUMIFS(TOther[Amount],TOther[Frequency],$Q$1,TOther[Start Date],"&lt;="&amp;$A933,TOther[End Date Calc],"&gt;="&amp;A933,TOther[Start Day],DAY(A933)),SUMIFS(TOther[Amount],TOther[Frequency],$Q$1,TOther[Start Date],"&lt;="&amp;$A933,TOther[End Date Calc],"&gt;="&amp;A933,TOther[Start Day],"&gt;="&amp;DAY(A933)))))</f>
        <v/>
      </c>
      <c r="R933" s="8" t="str" cm="1">
        <f t="array" ref="R933">IF(A933="","",IF(COUNTIF(TOther[Frequency],R$1)=0,0,SUMPRODUCT(--(TOther[Frequency]=R$1),--(TOther[Start Date]&lt;=A933),--(TOther[End Date Calc]&gt;=A933),IF(B933="N",--(TOther[Start Day]=DAY(A933)),--(TOther[Start Day]&gt;=DAY(A933))),--(IFERROR(MOD(TOther[Start Month]-MONTH(A933)+2,2),1)=0),TOther[Amount])))</f>
        <v/>
      </c>
      <c r="S933" s="8" t="str" cm="1">
        <f t="array" ref="S933">IF(A933="","",IF(COUNTIF(TOther[Frequency],S$1)=0,0,SUMPRODUCT(--(TOther[Frequency]=S$1),--(TOther[Start Date]&lt;=A933),--(TOther[End Date Calc]&gt;=A933),IF(B933="N",--(TOther[Start Day]=DAY(A933)),--(TOther[Start Day]&gt;=DAY(A933))),--(IFERROR(MOD(TOther[Start Month]-MONTH(A933)+3,3),1)=0),TOther[Amount])))</f>
        <v/>
      </c>
      <c r="T933" s="8" t="str" cm="1">
        <f t="array" ref="T933">IF($A933="","",IF(COUNTIF(TOther[Frequency],T$1)=0,0,SUMPRODUCT(--(TOther[Frequency]=T$1),--(TOther[Start Date]&lt;=$A933),--(TOther[End Date Calc]&gt;=$A933),IF($B933="N",--(TOther[Start Day]=DAY($A933)),--(TOther[Start Day]&gt;=DAY($A933))),--(IFERROR(MOD(TOther[Start Month]-MONTH($A933)+4,4),1)=0),TOther[Amount])))</f>
        <v/>
      </c>
      <c r="U933" s="8" t="str" cm="1">
        <f t="array" ref="U933">IF(A933="","",IF(COUNTIF(TOther[Frequency],$U$1)=0,0,SUMPRODUCT(--(TOther[Frequency]=$U$1),--(TOther[Start Date]&lt;=A933),--(TOther[End Date Calc]&gt;=A933),IF(B933="N",--(TOther[Start Day]=DAY(A933)),--(TOther[Start Day]&gt;=DAY(A933))),--(IFERROR(MOD(TOther[Start Month]-MONTH(A933)+6,6),1)=0),TOther[Amount])))</f>
        <v/>
      </c>
      <c r="V933" s="8" t="str" cm="1">
        <f t="array" ref="V933">IF(A933="","",IF(COUNTIF(TOther[Frequency],$V$1)=0,0,SUMPRODUCT(--(TOther[Frequency]=$V$1),--(TOther[Start Date]&lt;=A933),--(TOther[End Date Calc]&gt;=A933),IF(B933="N",--(TOther[Start Day]=DAY(A933)),--(TOther[Start Day]&gt;=DAY(A933))),--(IFERROR(MOD(TOther[Start Month]-MONTH(A933)+12,12),1)=0),TOther[Amount])))</f>
        <v/>
      </c>
      <c r="W933" s="8" t="str">
        <f>IF(A933="","",SUMIFS(TOther[Amount],TOther[Start Date],A933,TOther[Frequency],$W$1))</f>
        <v/>
      </c>
      <c r="X933" s="9" t="str">
        <f t="shared" si="70"/>
        <v/>
      </c>
      <c r="Y933" s="9" t="str">
        <f t="shared" si="74"/>
        <v/>
      </c>
      <c r="Z933" s="8" t="str" cm="1">
        <f t="array" ref="Z933">IF(A933="","",IF(COUNTIF('2) Income'!$D$13:$D$32,"Weekly")=0,0,SUMPRODUCT(--(IFERROR(MOD(A933-'2) Income'!$F$13:$F$32,7),1)=0),--('2) Income'!$D$13:$D$32="Weekly"),--('2) Income'!$F$13:$F$32&lt;=A933),'2) Income'!$E$13:$E$32)))</f>
        <v/>
      </c>
      <c r="AA933" s="8" t="str" cm="1">
        <f t="array" ref="AA933">IF(A933="","",IF(COUNTIF('2) Income'!$D$13:$D$32,"Every Other Week")=0,0,SUMPRODUCT(--(IFERROR(MOD(A933-'2) Income'!$F$13:$F$32,14),1)=0),--('2) Income'!$D$13:$D$32="Every Other Week"),--('2) Income'!$F$13:$F$32&lt;=A933),'2) Income'!$E$13:$E$32)))</f>
        <v/>
      </c>
      <c r="AB933" s="8" t="str">
        <f>IF(A933="","",IF(COUNTIF('2) Income'!$D$13:$D$32,"1st and 15th")=0,0,IF(OR(DAY(A933)=1,DAY(A933)=15),SUMIFS('2) Income'!$E$13:$E$32,'2) Income'!$D$13:$D$32,"1st and 15th",'2) Income'!$F$13:$F$32,"&lt;="&amp;$A933),0)))</f>
        <v/>
      </c>
      <c r="AC933" s="8" t="str">
        <f>IF(A933="","",IF(COUNTIF('2) Income'!$D$13:$D$32,"2nd Wednesday")=0,0,IF(A933=(A933-DAY(A933)+1+2*7-WEEKDAY(A933-DAY(A933)+8-4,1)),SUMIFS('2) Income'!$E$13:$E$32,'2) Income'!$D$13:$D$32,"2nd Wednesday",'2) Income'!$F$13:$F$32,"&lt;="&amp;$A933),0)))</f>
        <v/>
      </c>
      <c r="AD933" s="8" t="str">
        <f>IF(A933="","",IF(COUNTIF('2) Income'!$D$13:$D$32,"3rd Wednesday")=0,0,IF(A933=(A933-DAY(A933)+1+3*7-WEEKDAY(A933-DAY(A933)+8-4,1)),SUMIFS('2) Income'!$E$13:$E$32,'2) Income'!$D$13:$D$32,"3rd Wednesday",'2) Income'!$F$13:$F$32,"&lt;="&amp;$A933),0)))</f>
        <v/>
      </c>
      <c r="AE933" s="8" t="str">
        <f>IF(A933="","",IF(COUNTIF('2) Income'!$D$13:$D$32,"4th Wednesday")=0,0,IF(A933=(A933-DAY(A933)+1+4*7-WEEKDAY(A933-DAY(A933)+8-4,1)),SUMIFS('2) Income'!$E$13:$E$32,'2) Income'!$D$13:$D$32,"4th Wednesday",'2) Income'!$F$13:$F$32,"&lt;="&amp;$A933),0)))</f>
        <v/>
      </c>
      <c r="AF933" s="8" t="str" cm="1">
        <f t="array" ref="AF933">IF(A933="","",IF(COUNTIF('2) Income'!$D$13:$D$32,"Every 4 Weeks")=0,0,SUMPRODUCT(--(IFERROR(MOD(A933-'2) Income'!$F$13:$F$32,28),1)=0),--('2) Income'!$D$13:$D$32="Every 4 Weeks"),--('2) Income'!$F$13:$F$32&lt;=A933),'2) Income'!$E$13:$E$32)))</f>
        <v/>
      </c>
      <c r="AG933" s="8" t="str">
        <f>IF(A933="","",IF(COUNTIF('2) Income'!$D$13:$D$32,"Monthly")=0,0,IF(B933="N",SUMIFS('2) Income'!$E$13:$E$32,'2) Income'!$D$13:$D$32,"monthly",'2) Income'!$F$13:$F$32,"&lt;="&amp;$A933,'2) Income'!$I$13:$I$32,DAY(A933)),SUMIFS('2) Income'!$E$13:$E$32,'2) Income'!$D$13:$D$32,"monthly",'2) Income'!$F$13:$F$32,"&lt;="&amp;$A933,'2) Income'!$I$13:$I$32,"&gt;="&amp;DAY(A933)))))</f>
        <v/>
      </c>
      <c r="AH933" s="8" t="str" cm="1">
        <f t="array" ref="AH933">IF(A933="","",IF(COUNTIF('2) Income'!$D$13:$D$32,"Yearly")=0,0,SUMPRODUCT(--('2) Income'!$D$13:$D$32="Yearly"),--('2) Income'!$F$13:$F$32&lt;=A933),IF(B933="N",--('2) Income'!$I$13:$I$32=DAY(A933)),--('2) Income'!$I$13:$I$32&gt;=DAY(A933))),--(IFERROR(MOD('2) Income'!$H$13:$H$32-MONTH(A933)+12,12),1)=0),'2) Income'!$E$13:$E$32)))</f>
        <v/>
      </c>
      <c r="AI933" s="8" t="str">
        <f>IF(A933="","",IF(COUNTIF('2) Income'!$D$13:$D$32,"one-time")=0,0,SUMIFS('2) Income'!$E$13:$E$32,'2) Income'!$D$13:$D$32,"one-time",'2) Income'!$F$13:$F$32,"="&amp;$A933)))</f>
        <v/>
      </c>
      <c r="AJ933" s="9" t="str">
        <f t="shared" si="71"/>
        <v/>
      </c>
    </row>
    <row r="934" spans="1:36">
      <c r="A934" s="7" t="str">
        <f>IF(A933="","",IF(A933+1&lt;='1) Period'!$E$21,A933+1,""))</f>
        <v/>
      </c>
      <c r="B934" s="7" t="e">
        <f t="shared" si="72"/>
        <v>#VALUE!</v>
      </c>
      <c r="C934" t="e">
        <f t="shared" si="73"/>
        <v>#VALUE!</v>
      </c>
      <c r="D934" s="8" t="str">
        <f>IF(A934="","",IF(TEXT(A934,"dddd")='4) Happy Money'!$E$23,WAllowance,0))</f>
        <v/>
      </c>
      <c r="E934" s="8" t="str">
        <f>IF(A934="","",IF(B934="N",SUMIF(TMonthly[Day of the Month],DAY(A934),TMonthly[Amount]),SUMIF(TMonthly[Day of the Month],"&gt;="&amp;DAY(A934),TMonthly[Amount])))</f>
        <v/>
      </c>
      <c r="F934" s="8" t="str" cm="1">
        <f t="array" ref="F934">IF(A934="","",SUMPRODUCT(--(TYearly[Due Date]&lt;=A934),IF(B934="N",--(TYearly[Day]=DAY(A934)),--(TYearly[Day]&gt;=DAY(A934))),--(IFERROR(MOD(TYearly[Month]-MONTH(A934)+12,12),1)=0),TYearly[Amount]))</f>
        <v/>
      </c>
      <c r="G934" s="8" t="str">
        <f>IF(A934="","",SUMIF(TOneTime[Due Date],A934,TOneTime[Amount]))</f>
        <v/>
      </c>
      <c r="H934" s="8" t="str" cm="1">
        <f t="array" ref="H934">IF(A934="","",IF(COUNTIF(TOther[Frequency],$H$1)=0,0,SUMPRODUCT(--(IFERROR(MOD(A934-TOther[Start Date],7),1)=0),--(TOther[Frequency]=$H$1),--(TOther[Start Date]&lt;=A934),--(TOther[End Date Calc]&gt;=A934),TOther[Amount])))</f>
        <v/>
      </c>
      <c r="I934" s="8" t="str" cm="1">
        <f t="array" ref="I934">IF(A934="","",IF(COUNTIF(TOther[Frequency],$I$1)=0,0,SUMPRODUCT(--(IFERROR(MOD(A934-TOther[Start Date],14),1)=0),--(TOther[Frequency]=$I$1),--(TOther[Start Date]&lt;=A934),--(TOther[End Date Calc]&gt;=A934),TOther[Amount])))</f>
        <v/>
      </c>
      <c r="J934" s="8" t="str">
        <f>IF(A934="","",IF(COUNTIF(TOther[Frequency],$J$1)=0,0,IF(OR(DAY(A934)=1,DAY(A934)=15),SUMIFS(TOther[Amount],TOther[Frequency],$J$1,TOther[Start Date],"&lt;="&amp;$A934,TOther[End Date Calc],"&gt;="&amp;A934),0)))</f>
        <v/>
      </c>
      <c r="K934" s="8" t="str">
        <f>IF(A934="","",IF(COUNTIF(TOther[Frequency],$K$1)=0,0,IF(A934=(A934-DAY(A934)+1+2*7-WEEKDAY(A934-DAY(A934)+8-4,1)),SUMIFS(TOther[Amount],TOther[Frequency],$K$1,TOther[Start Date],"&lt;="&amp;$A934,TOther[End Date Calc],"&gt;="&amp;A934),0)))</f>
        <v/>
      </c>
      <c r="L934" s="8" t="str">
        <f>IF(A934="","",IF(COUNTIF(TOther[Frequency],$L$1)=0,0,IF(A934=(A934-DAY(A934)+1+3*7-WEEKDAY(A934-DAY(A934)+8-4,1)),SUMIFS(TOther[Amount],TOther[Frequency],$L$1,TOther[Start Date],"&lt;="&amp;$A934,TOther[End Date Calc],"&gt;="&amp;A934),0)))</f>
        <v/>
      </c>
      <c r="M934" s="8" t="str">
        <f>IF(A934="","",IF(COUNTIF(TOther[Frequency],$M$1)=0,0,IF(A934=(A934-DAY(A934)+1+4*7-WEEKDAY(A934-DAY(A934)+8-4,1)),SUMIFS(TOther[Amount],TOther[Frequency],$M$1,TOther[Start Date],"&lt;="&amp;$A934,TOther[End Date Calc],"&gt;="&amp;A934),0)))</f>
        <v/>
      </c>
      <c r="N934" s="8" t="str" cm="1">
        <f t="array" ref="N934">IF(A934="","",IF(COUNTIF(TOther[Frequency],$N$1)=0,0,SUMPRODUCT(--(IFERROR(MOD(A934-TOther[Start Date],28),1)=0),--(TOther[Frequency]=$N$1),--(TOther[Start Date]&lt;=A934),--(TOther[End Date Calc]&gt;=A934),TOther[Amount])))</f>
        <v/>
      </c>
      <c r="O934" s="8" t="str" cm="1">
        <f t="array" ref="O934">IF(A934="","",IF(COUNTIF(TOther[Frequency],$O$1)=0,0,SUMPRODUCT(--(IFERROR(MOD(A934-TOther[Start Date],42),1)=0),--(TOther[Frequency]=$O$1),--(TOther[Start Date]&lt;=A934),--(TOther[End Date Calc]&gt;=A934),TOther[Amount])))</f>
        <v/>
      </c>
      <c r="P934" s="8" t="str" cm="1">
        <f t="array" ref="P934">IF(A934="","",IF(COUNTIF(TOther[Frequency],$P$1)=0,0,SUMPRODUCT(--(IFERROR(MOD(A934-TOther[Start Date],56),1)=0),--(TOther[Frequency]=$P$1),--(TOther[Start Date]&lt;=A934),--(TOther[End Date Calc]&gt;=A934),TOther[Amount])))</f>
        <v/>
      </c>
      <c r="Q934" s="8" t="str">
        <f>IF(A934="","",IF(COUNTIF(TOther[Frequency],$Q$1)=0,0,IF(B934="N",SUMIFS(TOther[Amount],TOther[Frequency],$Q$1,TOther[Start Date],"&lt;="&amp;$A934,TOther[End Date Calc],"&gt;="&amp;A934,TOther[Start Day],DAY(A934)),SUMIFS(TOther[Amount],TOther[Frequency],$Q$1,TOther[Start Date],"&lt;="&amp;$A934,TOther[End Date Calc],"&gt;="&amp;A934,TOther[Start Day],"&gt;="&amp;DAY(A934)))))</f>
        <v/>
      </c>
      <c r="R934" s="8" t="str" cm="1">
        <f t="array" ref="R934">IF(A934="","",IF(COUNTIF(TOther[Frequency],R$1)=0,0,SUMPRODUCT(--(TOther[Frequency]=R$1),--(TOther[Start Date]&lt;=A934),--(TOther[End Date Calc]&gt;=A934),IF(B934="N",--(TOther[Start Day]=DAY(A934)),--(TOther[Start Day]&gt;=DAY(A934))),--(IFERROR(MOD(TOther[Start Month]-MONTH(A934)+2,2),1)=0),TOther[Amount])))</f>
        <v/>
      </c>
      <c r="S934" s="8" t="str" cm="1">
        <f t="array" ref="S934">IF(A934="","",IF(COUNTIF(TOther[Frequency],S$1)=0,0,SUMPRODUCT(--(TOther[Frequency]=S$1),--(TOther[Start Date]&lt;=A934),--(TOther[End Date Calc]&gt;=A934),IF(B934="N",--(TOther[Start Day]=DAY(A934)),--(TOther[Start Day]&gt;=DAY(A934))),--(IFERROR(MOD(TOther[Start Month]-MONTH(A934)+3,3),1)=0),TOther[Amount])))</f>
        <v/>
      </c>
      <c r="T934" s="8" t="str" cm="1">
        <f t="array" ref="T934">IF($A934="","",IF(COUNTIF(TOther[Frequency],T$1)=0,0,SUMPRODUCT(--(TOther[Frequency]=T$1),--(TOther[Start Date]&lt;=$A934),--(TOther[End Date Calc]&gt;=$A934),IF($B934="N",--(TOther[Start Day]=DAY($A934)),--(TOther[Start Day]&gt;=DAY($A934))),--(IFERROR(MOD(TOther[Start Month]-MONTH($A934)+4,4),1)=0),TOther[Amount])))</f>
        <v/>
      </c>
      <c r="U934" s="8" t="str" cm="1">
        <f t="array" ref="U934">IF(A934="","",IF(COUNTIF(TOther[Frequency],$U$1)=0,0,SUMPRODUCT(--(TOther[Frequency]=$U$1),--(TOther[Start Date]&lt;=A934),--(TOther[End Date Calc]&gt;=A934),IF(B934="N",--(TOther[Start Day]=DAY(A934)),--(TOther[Start Day]&gt;=DAY(A934))),--(IFERROR(MOD(TOther[Start Month]-MONTH(A934)+6,6),1)=0),TOther[Amount])))</f>
        <v/>
      </c>
      <c r="V934" s="8" t="str" cm="1">
        <f t="array" ref="V934">IF(A934="","",IF(COUNTIF(TOther[Frequency],$V$1)=0,0,SUMPRODUCT(--(TOther[Frequency]=$V$1),--(TOther[Start Date]&lt;=A934),--(TOther[End Date Calc]&gt;=A934),IF(B934="N",--(TOther[Start Day]=DAY(A934)),--(TOther[Start Day]&gt;=DAY(A934))),--(IFERROR(MOD(TOther[Start Month]-MONTH(A934)+12,12),1)=0),TOther[Amount])))</f>
        <v/>
      </c>
      <c r="W934" s="8" t="str">
        <f>IF(A934="","",SUMIFS(TOther[Amount],TOther[Start Date],A934,TOther[Frequency],$W$1))</f>
        <v/>
      </c>
      <c r="X934" s="9" t="str">
        <f t="shared" si="70"/>
        <v/>
      </c>
      <c r="Y934" s="9" t="str">
        <f t="shared" si="74"/>
        <v/>
      </c>
      <c r="Z934" s="8" t="str" cm="1">
        <f t="array" ref="Z934">IF(A934="","",IF(COUNTIF('2) Income'!$D$13:$D$32,"Weekly")=0,0,SUMPRODUCT(--(IFERROR(MOD(A934-'2) Income'!$F$13:$F$32,7),1)=0),--('2) Income'!$D$13:$D$32="Weekly"),--('2) Income'!$F$13:$F$32&lt;=A934),'2) Income'!$E$13:$E$32)))</f>
        <v/>
      </c>
      <c r="AA934" s="8" t="str" cm="1">
        <f t="array" ref="AA934">IF(A934="","",IF(COUNTIF('2) Income'!$D$13:$D$32,"Every Other Week")=0,0,SUMPRODUCT(--(IFERROR(MOD(A934-'2) Income'!$F$13:$F$32,14),1)=0),--('2) Income'!$D$13:$D$32="Every Other Week"),--('2) Income'!$F$13:$F$32&lt;=A934),'2) Income'!$E$13:$E$32)))</f>
        <v/>
      </c>
      <c r="AB934" s="8" t="str">
        <f>IF(A934="","",IF(COUNTIF('2) Income'!$D$13:$D$32,"1st and 15th")=0,0,IF(OR(DAY(A934)=1,DAY(A934)=15),SUMIFS('2) Income'!$E$13:$E$32,'2) Income'!$D$13:$D$32,"1st and 15th",'2) Income'!$F$13:$F$32,"&lt;="&amp;$A934),0)))</f>
        <v/>
      </c>
      <c r="AC934" s="8" t="str">
        <f>IF(A934="","",IF(COUNTIF('2) Income'!$D$13:$D$32,"2nd Wednesday")=0,0,IF(A934=(A934-DAY(A934)+1+2*7-WEEKDAY(A934-DAY(A934)+8-4,1)),SUMIFS('2) Income'!$E$13:$E$32,'2) Income'!$D$13:$D$32,"2nd Wednesday",'2) Income'!$F$13:$F$32,"&lt;="&amp;$A934),0)))</f>
        <v/>
      </c>
      <c r="AD934" s="8" t="str">
        <f>IF(A934="","",IF(COUNTIF('2) Income'!$D$13:$D$32,"3rd Wednesday")=0,0,IF(A934=(A934-DAY(A934)+1+3*7-WEEKDAY(A934-DAY(A934)+8-4,1)),SUMIFS('2) Income'!$E$13:$E$32,'2) Income'!$D$13:$D$32,"3rd Wednesday",'2) Income'!$F$13:$F$32,"&lt;="&amp;$A934),0)))</f>
        <v/>
      </c>
      <c r="AE934" s="8" t="str">
        <f>IF(A934="","",IF(COUNTIF('2) Income'!$D$13:$D$32,"4th Wednesday")=0,0,IF(A934=(A934-DAY(A934)+1+4*7-WEEKDAY(A934-DAY(A934)+8-4,1)),SUMIFS('2) Income'!$E$13:$E$32,'2) Income'!$D$13:$D$32,"4th Wednesday",'2) Income'!$F$13:$F$32,"&lt;="&amp;$A934),0)))</f>
        <v/>
      </c>
      <c r="AF934" s="8" t="str" cm="1">
        <f t="array" ref="AF934">IF(A934="","",IF(COUNTIF('2) Income'!$D$13:$D$32,"Every 4 Weeks")=0,0,SUMPRODUCT(--(IFERROR(MOD(A934-'2) Income'!$F$13:$F$32,28),1)=0),--('2) Income'!$D$13:$D$32="Every 4 Weeks"),--('2) Income'!$F$13:$F$32&lt;=A934),'2) Income'!$E$13:$E$32)))</f>
        <v/>
      </c>
      <c r="AG934" s="8" t="str">
        <f>IF(A934="","",IF(COUNTIF('2) Income'!$D$13:$D$32,"Monthly")=0,0,IF(B934="N",SUMIFS('2) Income'!$E$13:$E$32,'2) Income'!$D$13:$D$32,"monthly",'2) Income'!$F$13:$F$32,"&lt;="&amp;$A934,'2) Income'!$I$13:$I$32,DAY(A934)),SUMIFS('2) Income'!$E$13:$E$32,'2) Income'!$D$13:$D$32,"monthly",'2) Income'!$F$13:$F$32,"&lt;="&amp;$A934,'2) Income'!$I$13:$I$32,"&gt;="&amp;DAY(A934)))))</f>
        <v/>
      </c>
      <c r="AH934" s="8" t="str" cm="1">
        <f t="array" ref="AH934">IF(A934="","",IF(COUNTIF('2) Income'!$D$13:$D$32,"Yearly")=0,0,SUMPRODUCT(--('2) Income'!$D$13:$D$32="Yearly"),--('2) Income'!$F$13:$F$32&lt;=A934),IF(B934="N",--('2) Income'!$I$13:$I$32=DAY(A934)),--('2) Income'!$I$13:$I$32&gt;=DAY(A934))),--(IFERROR(MOD('2) Income'!$H$13:$H$32-MONTH(A934)+12,12),1)=0),'2) Income'!$E$13:$E$32)))</f>
        <v/>
      </c>
      <c r="AI934" s="8" t="str">
        <f>IF(A934="","",IF(COUNTIF('2) Income'!$D$13:$D$32,"one-time")=0,0,SUMIFS('2) Income'!$E$13:$E$32,'2) Income'!$D$13:$D$32,"one-time",'2) Income'!$F$13:$F$32,"="&amp;$A934)))</f>
        <v/>
      </c>
      <c r="AJ934" s="9" t="str">
        <f t="shared" si="71"/>
        <v/>
      </c>
    </row>
    <row r="935" spans="1:36">
      <c r="A935" s="7" t="str">
        <f>IF(A934="","",IF(A934+1&lt;='1) Period'!$E$21,A934+1,""))</f>
        <v/>
      </c>
      <c r="B935" s="7" t="e">
        <f t="shared" si="72"/>
        <v>#VALUE!</v>
      </c>
      <c r="C935" t="e">
        <f t="shared" si="73"/>
        <v>#VALUE!</v>
      </c>
      <c r="D935" s="8" t="str">
        <f>IF(A935="","",IF(TEXT(A935,"dddd")='4) Happy Money'!$E$23,WAllowance,0))</f>
        <v/>
      </c>
      <c r="E935" s="8" t="str">
        <f>IF(A935="","",IF(B935="N",SUMIF(TMonthly[Day of the Month],DAY(A935),TMonthly[Amount]),SUMIF(TMonthly[Day of the Month],"&gt;="&amp;DAY(A935),TMonthly[Amount])))</f>
        <v/>
      </c>
      <c r="F935" s="8" t="str" cm="1">
        <f t="array" ref="F935">IF(A935="","",SUMPRODUCT(--(TYearly[Due Date]&lt;=A935),IF(B935="N",--(TYearly[Day]=DAY(A935)),--(TYearly[Day]&gt;=DAY(A935))),--(IFERROR(MOD(TYearly[Month]-MONTH(A935)+12,12),1)=0),TYearly[Amount]))</f>
        <v/>
      </c>
      <c r="G935" s="8" t="str">
        <f>IF(A935="","",SUMIF(TOneTime[Due Date],A935,TOneTime[Amount]))</f>
        <v/>
      </c>
      <c r="H935" s="8" t="str" cm="1">
        <f t="array" ref="H935">IF(A935="","",IF(COUNTIF(TOther[Frequency],$H$1)=0,0,SUMPRODUCT(--(IFERROR(MOD(A935-TOther[Start Date],7),1)=0),--(TOther[Frequency]=$H$1),--(TOther[Start Date]&lt;=A935),--(TOther[End Date Calc]&gt;=A935),TOther[Amount])))</f>
        <v/>
      </c>
      <c r="I935" s="8" t="str" cm="1">
        <f t="array" ref="I935">IF(A935="","",IF(COUNTIF(TOther[Frequency],$I$1)=0,0,SUMPRODUCT(--(IFERROR(MOD(A935-TOther[Start Date],14),1)=0),--(TOther[Frequency]=$I$1),--(TOther[Start Date]&lt;=A935),--(TOther[End Date Calc]&gt;=A935),TOther[Amount])))</f>
        <v/>
      </c>
      <c r="J935" s="8" t="str">
        <f>IF(A935="","",IF(COUNTIF(TOther[Frequency],$J$1)=0,0,IF(OR(DAY(A935)=1,DAY(A935)=15),SUMIFS(TOther[Amount],TOther[Frequency],$J$1,TOther[Start Date],"&lt;="&amp;$A935,TOther[End Date Calc],"&gt;="&amp;A935),0)))</f>
        <v/>
      </c>
      <c r="K935" s="8" t="str">
        <f>IF(A935="","",IF(COUNTIF(TOther[Frequency],$K$1)=0,0,IF(A935=(A935-DAY(A935)+1+2*7-WEEKDAY(A935-DAY(A935)+8-4,1)),SUMIFS(TOther[Amount],TOther[Frequency],$K$1,TOther[Start Date],"&lt;="&amp;$A935,TOther[End Date Calc],"&gt;="&amp;A935),0)))</f>
        <v/>
      </c>
      <c r="L935" s="8" t="str">
        <f>IF(A935="","",IF(COUNTIF(TOther[Frequency],$L$1)=0,0,IF(A935=(A935-DAY(A935)+1+3*7-WEEKDAY(A935-DAY(A935)+8-4,1)),SUMIFS(TOther[Amount],TOther[Frequency],$L$1,TOther[Start Date],"&lt;="&amp;$A935,TOther[End Date Calc],"&gt;="&amp;A935),0)))</f>
        <v/>
      </c>
      <c r="M935" s="8" t="str">
        <f>IF(A935="","",IF(COUNTIF(TOther[Frequency],$M$1)=0,0,IF(A935=(A935-DAY(A935)+1+4*7-WEEKDAY(A935-DAY(A935)+8-4,1)),SUMIFS(TOther[Amount],TOther[Frequency],$M$1,TOther[Start Date],"&lt;="&amp;$A935,TOther[End Date Calc],"&gt;="&amp;A935),0)))</f>
        <v/>
      </c>
      <c r="N935" s="8" t="str" cm="1">
        <f t="array" ref="N935">IF(A935="","",IF(COUNTIF(TOther[Frequency],$N$1)=0,0,SUMPRODUCT(--(IFERROR(MOD(A935-TOther[Start Date],28),1)=0),--(TOther[Frequency]=$N$1),--(TOther[Start Date]&lt;=A935),--(TOther[End Date Calc]&gt;=A935),TOther[Amount])))</f>
        <v/>
      </c>
      <c r="O935" s="8" t="str" cm="1">
        <f t="array" ref="O935">IF(A935="","",IF(COUNTIF(TOther[Frequency],$O$1)=0,0,SUMPRODUCT(--(IFERROR(MOD(A935-TOther[Start Date],42),1)=0),--(TOther[Frequency]=$O$1),--(TOther[Start Date]&lt;=A935),--(TOther[End Date Calc]&gt;=A935),TOther[Amount])))</f>
        <v/>
      </c>
      <c r="P935" s="8" t="str" cm="1">
        <f t="array" ref="P935">IF(A935="","",IF(COUNTIF(TOther[Frequency],$P$1)=0,0,SUMPRODUCT(--(IFERROR(MOD(A935-TOther[Start Date],56),1)=0),--(TOther[Frequency]=$P$1),--(TOther[Start Date]&lt;=A935),--(TOther[End Date Calc]&gt;=A935),TOther[Amount])))</f>
        <v/>
      </c>
      <c r="Q935" s="8" t="str">
        <f>IF(A935="","",IF(COUNTIF(TOther[Frequency],$Q$1)=0,0,IF(B935="N",SUMIFS(TOther[Amount],TOther[Frequency],$Q$1,TOther[Start Date],"&lt;="&amp;$A935,TOther[End Date Calc],"&gt;="&amp;A935,TOther[Start Day],DAY(A935)),SUMIFS(TOther[Amount],TOther[Frequency],$Q$1,TOther[Start Date],"&lt;="&amp;$A935,TOther[End Date Calc],"&gt;="&amp;A935,TOther[Start Day],"&gt;="&amp;DAY(A935)))))</f>
        <v/>
      </c>
      <c r="R935" s="8" t="str" cm="1">
        <f t="array" ref="R935">IF(A935="","",IF(COUNTIF(TOther[Frequency],R$1)=0,0,SUMPRODUCT(--(TOther[Frequency]=R$1),--(TOther[Start Date]&lt;=A935),--(TOther[End Date Calc]&gt;=A935),IF(B935="N",--(TOther[Start Day]=DAY(A935)),--(TOther[Start Day]&gt;=DAY(A935))),--(IFERROR(MOD(TOther[Start Month]-MONTH(A935)+2,2),1)=0),TOther[Amount])))</f>
        <v/>
      </c>
      <c r="S935" s="8" t="str" cm="1">
        <f t="array" ref="S935">IF(A935="","",IF(COUNTIF(TOther[Frequency],S$1)=0,0,SUMPRODUCT(--(TOther[Frequency]=S$1),--(TOther[Start Date]&lt;=A935),--(TOther[End Date Calc]&gt;=A935),IF(B935="N",--(TOther[Start Day]=DAY(A935)),--(TOther[Start Day]&gt;=DAY(A935))),--(IFERROR(MOD(TOther[Start Month]-MONTH(A935)+3,3),1)=0),TOther[Amount])))</f>
        <v/>
      </c>
      <c r="T935" s="8" t="str" cm="1">
        <f t="array" ref="T935">IF($A935="","",IF(COUNTIF(TOther[Frequency],T$1)=0,0,SUMPRODUCT(--(TOther[Frequency]=T$1),--(TOther[Start Date]&lt;=$A935),--(TOther[End Date Calc]&gt;=$A935),IF($B935="N",--(TOther[Start Day]=DAY($A935)),--(TOther[Start Day]&gt;=DAY($A935))),--(IFERROR(MOD(TOther[Start Month]-MONTH($A935)+4,4),1)=0),TOther[Amount])))</f>
        <v/>
      </c>
      <c r="U935" s="8" t="str" cm="1">
        <f t="array" ref="U935">IF(A935="","",IF(COUNTIF(TOther[Frequency],$U$1)=0,0,SUMPRODUCT(--(TOther[Frequency]=$U$1),--(TOther[Start Date]&lt;=A935),--(TOther[End Date Calc]&gt;=A935),IF(B935="N",--(TOther[Start Day]=DAY(A935)),--(TOther[Start Day]&gt;=DAY(A935))),--(IFERROR(MOD(TOther[Start Month]-MONTH(A935)+6,6),1)=0),TOther[Amount])))</f>
        <v/>
      </c>
      <c r="V935" s="8" t="str" cm="1">
        <f t="array" ref="V935">IF(A935="","",IF(COUNTIF(TOther[Frequency],$V$1)=0,0,SUMPRODUCT(--(TOther[Frequency]=$V$1),--(TOther[Start Date]&lt;=A935),--(TOther[End Date Calc]&gt;=A935),IF(B935="N",--(TOther[Start Day]=DAY(A935)),--(TOther[Start Day]&gt;=DAY(A935))),--(IFERROR(MOD(TOther[Start Month]-MONTH(A935)+12,12),1)=0),TOther[Amount])))</f>
        <v/>
      </c>
      <c r="W935" s="8" t="str">
        <f>IF(A935="","",SUMIFS(TOther[Amount],TOther[Start Date],A935,TOther[Frequency],$W$1))</f>
        <v/>
      </c>
      <c r="X935" s="9" t="str">
        <f t="shared" si="70"/>
        <v/>
      </c>
      <c r="Y935" s="9" t="str">
        <f t="shared" si="74"/>
        <v/>
      </c>
      <c r="Z935" s="8" t="str" cm="1">
        <f t="array" ref="Z935">IF(A935="","",IF(COUNTIF('2) Income'!$D$13:$D$32,"Weekly")=0,0,SUMPRODUCT(--(IFERROR(MOD(A935-'2) Income'!$F$13:$F$32,7),1)=0),--('2) Income'!$D$13:$D$32="Weekly"),--('2) Income'!$F$13:$F$32&lt;=A935),'2) Income'!$E$13:$E$32)))</f>
        <v/>
      </c>
      <c r="AA935" s="8" t="str" cm="1">
        <f t="array" ref="AA935">IF(A935="","",IF(COUNTIF('2) Income'!$D$13:$D$32,"Every Other Week")=0,0,SUMPRODUCT(--(IFERROR(MOD(A935-'2) Income'!$F$13:$F$32,14),1)=0),--('2) Income'!$D$13:$D$32="Every Other Week"),--('2) Income'!$F$13:$F$32&lt;=A935),'2) Income'!$E$13:$E$32)))</f>
        <v/>
      </c>
      <c r="AB935" s="8" t="str">
        <f>IF(A935="","",IF(COUNTIF('2) Income'!$D$13:$D$32,"1st and 15th")=0,0,IF(OR(DAY(A935)=1,DAY(A935)=15),SUMIFS('2) Income'!$E$13:$E$32,'2) Income'!$D$13:$D$32,"1st and 15th",'2) Income'!$F$13:$F$32,"&lt;="&amp;$A935),0)))</f>
        <v/>
      </c>
      <c r="AC935" s="8" t="str">
        <f>IF(A935="","",IF(COUNTIF('2) Income'!$D$13:$D$32,"2nd Wednesday")=0,0,IF(A935=(A935-DAY(A935)+1+2*7-WEEKDAY(A935-DAY(A935)+8-4,1)),SUMIFS('2) Income'!$E$13:$E$32,'2) Income'!$D$13:$D$32,"2nd Wednesday",'2) Income'!$F$13:$F$32,"&lt;="&amp;$A935),0)))</f>
        <v/>
      </c>
      <c r="AD935" s="8" t="str">
        <f>IF(A935="","",IF(COUNTIF('2) Income'!$D$13:$D$32,"3rd Wednesday")=0,0,IF(A935=(A935-DAY(A935)+1+3*7-WEEKDAY(A935-DAY(A935)+8-4,1)),SUMIFS('2) Income'!$E$13:$E$32,'2) Income'!$D$13:$D$32,"3rd Wednesday",'2) Income'!$F$13:$F$32,"&lt;="&amp;$A935),0)))</f>
        <v/>
      </c>
      <c r="AE935" s="8" t="str">
        <f>IF(A935="","",IF(COUNTIF('2) Income'!$D$13:$D$32,"4th Wednesday")=0,0,IF(A935=(A935-DAY(A935)+1+4*7-WEEKDAY(A935-DAY(A935)+8-4,1)),SUMIFS('2) Income'!$E$13:$E$32,'2) Income'!$D$13:$D$32,"4th Wednesday",'2) Income'!$F$13:$F$32,"&lt;="&amp;$A935),0)))</f>
        <v/>
      </c>
      <c r="AF935" s="8" t="str" cm="1">
        <f t="array" ref="AF935">IF(A935="","",IF(COUNTIF('2) Income'!$D$13:$D$32,"Every 4 Weeks")=0,0,SUMPRODUCT(--(IFERROR(MOD(A935-'2) Income'!$F$13:$F$32,28),1)=0),--('2) Income'!$D$13:$D$32="Every 4 Weeks"),--('2) Income'!$F$13:$F$32&lt;=A935),'2) Income'!$E$13:$E$32)))</f>
        <v/>
      </c>
      <c r="AG935" s="8" t="str">
        <f>IF(A935="","",IF(COUNTIF('2) Income'!$D$13:$D$32,"Monthly")=0,0,IF(B935="N",SUMIFS('2) Income'!$E$13:$E$32,'2) Income'!$D$13:$D$32,"monthly",'2) Income'!$F$13:$F$32,"&lt;="&amp;$A935,'2) Income'!$I$13:$I$32,DAY(A935)),SUMIFS('2) Income'!$E$13:$E$32,'2) Income'!$D$13:$D$32,"monthly",'2) Income'!$F$13:$F$32,"&lt;="&amp;$A935,'2) Income'!$I$13:$I$32,"&gt;="&amp;DAY(A935)))))</f>
        <v/>
      </c>
      <c r="AH935" s="8" t="str" cm="1">
        <f t="array" ref="AH935">IF(A935="","",IF(COUNTIF('2) Income'!$D$13:$D$32,"Yearly")=0,0,SUMPRODUCT(--('2) Income'!$D$13:$D$32="Yearly"),--('2) Income'!$F$13:$F$32&lt;=A935),IF(B935="N",--('2) Income'!$I$13:$I$32=DAY(A935)),--('2) Income'!$I$13:$I$32&gt;=DAY(A935))),--(IFERROR(MOD('2) Income'!$H$13:$H$32-MONTH(A935)+12,12),1)=0),'2) Income'!$E$13:$E$32)))</f>
        <v/>
      </c>
      <c r="AI935" s="8" t="str">
        <f>IF(A935="","",IF(COUNTIF('2) Income'!$D$13:$D$32,"one-time")=0,0,SUMIFS('2) Income'!$E$13:$E$32,'2) Income'!$D$13:$D$32,"one-time",'2) Income'!$F$13:$F$32,"="&amp;$A935)))</f>
        <v/>
      </c>
      <c r="AJ935" s="9" t="str">
        <f t="shared" si="71"/>
        <v/>
      </c>
    </row>
    <row r="936" spans="1:36">
      <c r="A936" s="7" t="str">
        <f>IF(A935="","",IF(A935+1&lt;='1) Period'!$E$21,A935+1,""))</f>
        <v/>
      </c>
      <c r="B936" s="7" t="e">
        <f t="shared" si="72"/>
        <v>#VALUE!</v>
      </c>
      <c r="C936" t="e">
        <f t="shared" si="73"/>
        <v>#VALUE!</v>
      </c>
      <c r="D936" s="8" t="str">
        <f>IF(A936="","",IF(TEXT(A936,"dddd")='4) Happy Money'!$E$23,WAllowance,0))</f>
        <v/>
      </c>
      <c r="E936" s="8" t="str">
        <f>IF(A936="","",IF(B936="N",SUMIF(TMonthly[Day of the Month],DAY(A936),TMonthly[Amount]),SUMIF(TMonthly[Day of the Month],"&gt;="&amp;DAY(A936),TMonthly[Amount])))</f>
        <v/>
      </c>
      <c r="F936" s="8" t="str" cm="1">
        <f t="array" ref="F936">IF(A936="","",SUMPRODUCT(--(TYearly[Due Date]&lt;=A936),IF(B936="N",--(TYearly[Day]=DAY(A936)),--(TYearly[Day]&gt;=DAY(A936))),--(IFERROR(MOD(TYearly[Month]-MONTH(A936)+12,12),1)=0),TYearly[Amount]))</f>
        <v/>
      </c>
      <c r="G936" s="8" t="str">
        <f>IF(A936="","",SUMIF(TOneTime[Due Date],A936,TOneTime[Amount]))</f>
        <v/>
      </c>
      <c r="H936" s="8" t="str" cm="1">
        <f t="array" ref="H936">IF(A936="","",IF(COUNTIF(TOther[Frequency],$H$1)=0,0,SUMPRODUCT(--(IFERROR(MOD(A936-TOther[Start Date],7),1)=0),--(TOther[Frequency]=$H$1),--(TOther[Start Date]&lt;=A936),--(TOther[End Date Calc]&gt;=A936),TOther[Amount])))</f>
        <v/>
      </c>
      <c r="I936" s="8" t="str" cm="1">
        <f t="array" ref="I936">IF(A936="","",IF(COUNTIF(TOther[Frequency],$I$1)=0,0,SUMPRODUCT(--(IFERROR(MOD(A936-TOther[Start Date],14),1)=0),--(TOther[Frequency]=$I$1),--(TOther[Start Date]&lt;=A936),--(TOther[End Date Calc]&gt;=A936),TOther[Amount])))</f>
        <v/>
      </c>
      <c r="J936" s="8" t="str">
        <f>IF(A936="","",IF(COUNTIF(TOther[Frequency],$J$1)=0,0,IF(OR(DAY(A936)=1,DAY(A936)=15),SUMIFS(TOther[Amount],TOther[Frequency],$J$1,TOther[Start Date],"&lt;="&amp;$A936,TOther[End Date Calc],"&gt;="&amp;A936),0)))</f>
        <v/>
      </c>
      <c r="K936" s="8" t="str">
        <f>IF(A936="","",IF(COUNTIF(TOther[Frequency],$K$1)=0,0,IF(A936=(A936-DAY(A936)+1+2*7-WEEKDAY(A936-DAY(A936)+8-4,1)),SUMIFS(TOther[Amount],TOther[Frequency],$K$1,TOther[Start Date],"&lt;="&amp;$A936,TOther[End Date Calc],"&gt;="&amp;A936),0)))</f>
        <v/>
      </c>
      <c r="L936" s="8" t="str">
        <f>IF(A936="","",IF(COUNTIF(TOther[Frequency],$L$1)=0,0,IF(A936=(A936-DAY(A936)+1+3*7-WEEKDAY(A936-DAY(A936)+8-4,1)),SUMIFS(TOther[Amount],TOther[Frequency],$L$1,TOther[Start Date],"&lt;="&amp;$A936,TOther[End Date Calc],"&gt;="&amp;A936),0)))</f>
        <v/>
      </c>
      <c r="M936" s="8" t="str">
        <f>IF(A936="","",IF(COUNTIF(TOther[Frequency],$M$1)=0,0,IF(A936=(A936-DAY(A936)+1+4*7-WEEKDAY(A936-DAY(A936)+8-4,1)),SUMIFS(TOther[Amount],TOther[Frequency],$M$1,TOther[Start Date],"&lt;="&amp;$A936,TOther[End Date Calc],"&gt;="&amp;A936),0)))</f>
        <v/>
      </c>
      <c r="N936" s="8" t="str" cm="1">
        <f t="array" ref="N936">IF(A936="","",IF(COUNTIF(TOther[Frequency],$N$1)=0,0,SUMPRODUCT(--(IFERROR(MOD(A936-TOther[Start Date],28),1)=0),--(TOther[Frequency]=$N$1),--(TOther[Start Date]&lt;=A936),--(TOther[End Date Calc]&gt;=A936),TOther[Amount])))</f>
        <v/>
      </c>
      <c r="O936" s="8" t="str" cm="1">
        <f t="array" ref="O936">IF(A936="","",IF(COUNTIF(TOther[Frequency],$O$1)=0,0,SUMPRODUCT(--(IFERROR(MOD(A936-TOther[Start Date],42),1)=0),--(TOther[Frequency]=$O$1),--(TOther[Start Date]&lt;=A936),--(TOther[End Date Calc]&gt;=A936),TOther[Amount])))</f>
        <v/>
      </c>
      <c r="P936" s="8" t="str" cm="1">
        <f t="array" ref="P936">IF(A936="","",IF(COUNTIF(TOther[Frequency],$P$1)=0,0,SUMPRODUCT(--(IFERROR(MOD(A936-TOther[Start Date],56),1)=0),--(TOther[Frequency]=$P$1),--(TOther[Start Date]&lt;=A936),--(TOther[End Date Calc]&gt;=A936),TOther[Amount])))</f>
        <v/>
      </c>
      <c r="Q936" s="8" t="str">
        <f>IF(A936="","",IF(COUNTIF(TOther[Frequency],$Q$1)=0,0,IF(B936="N",SUMIFS(TOther[Amount],TOther[Frequency],$Q$1,TOther[Start Date],"&lt;="&amp;$A936,TOther[End Date Calc],"&gt;="&amp;A936,TOther[Start Day],DAY(A936)),SUMIFS(TOther[Amount],TOther[Frequency],$Q$1,TOther[Start Date],"&lt;="&amp;$A936,TOther[End Date Calc],"&gt;="&amp;A936,TOther[Start Day],"&gt;="&amp;DAY(A936)))))</f>
        <v/>
      </c>
      <c r="R936" s="8" t="str" cm="1">
        <f t="array" ref="R936">IF(A936="","",IF(COUNTIF(TOther[Frequency],R$1)=0,0,SUMPRODUCT(--(TOther[Frequency]=R$1),--(TOther[Start Date]&lt;=A936),--(TOther[End Date Calc]&gt;=A936),IF(B936="N",--(TOther[Start Day]=DAY(A936)),--(TOther[Start Day]&gt;=DAY(A936))),--(IFERROR(MOD(TOther[Start Month]-MONTH(A936)+2,2),1)=0),TOther[Amount])))</f>
        <v/>
      </c>
      <c r="S936" s="8" t="str" cm="1">
        <f t="array" ref="S936">IF(A936="","",IF(COUNTIF(TOther[Frequency],S$1)=0,0,SUMPRODUCT(--(TOther[Frequency]=S$1),--(TOther[Start Date]&lt;=A936),--(TOther[End Date Calc]&gt;=A936),IF(B936="N",--(TOther[Start Day]=DAY(A936)),--(TOther[Start Day]&gt;=DAY(A936))),--(IFERROR(MOD(TOther[Start Month]-MONTH(A936)+3,3),1)=0),TOther[Amount])))</f>
        <v/>
      </c>
      <c r="T936" s="8" t="str" cm="1">
        <f t="array" ref="T936">IF($A936="","",IF(COUNTIF(TOther[Frequency],T$1)=0,0,SUMPRODUCT(--(TOther[Frequency]=T$1),--(TOther[Start Date]&lt;=$A936),--(TOther[End Date Calc]&gt;=$A936),IF($B936="N",--(TOther[Start Day]=DAY($A936)),--(TOther[Start Day]&gt;=DAY($A936))),--(IFERROR(MOD(TOther[Start Month]-MONTH($A936)+4,4),1)=0),TOther[Amount])))</f>
        <v/>
      </c>
      <c r="U936" s="8" t="str" cm="1">
        <f t="array" ref="U936">IF(A936="","",IF(COUNTIF(TOther[Frequency],$U$1)=0,0,SUMPRODUCT(--(TOther[Frequency]=$U$1),--(TOther[Start Date]&lt;=A936),--(TOther[End Date Calc]&gt;=A936),IF(B936="N",--(TOther[Start Day]=DAY(A936)),--(TOther[Start Day]&gt;=DAY(A936))),--(IFERROR(MOD(TOther[Start Month]-MONTH(A936)+6,6),1)=0),TOther[Amount])))</f>
        <v/>
      </c>
      <c r="V936" s="8" t="str" cm="1">
        <f t="array" ref="V936">IF(A936="","",IF(COUNTIF(TOther[Frequency],$V$1)=0,0,SUMPRODUCT(--(TOther[Frequency]=$V$1),--(TOther[Start Date]&lt;=A936),--(TOther[End Date Calc]&gt;=A936),IF(B936="N",--(TOther[Start Day]=DAY(A936)),--(TOther[Start Day]&gt;=DAY(A936))),--(IFERROR(MOD(TOther[Start Month]-MONTH(A936)+12,12),1)=0),TOther[Amount])))</f>
        <v/>
      </c>
      <c r="W936" s="8" t="str">
        <f>IF(A936="","",SUMIFS(TOther[Amount],TOther[Start Date],A936,TOther[Frequency],$W$1))</f>
        <v/>
      </c>
      <c r="X936" s="9" t="str">
        <f t="shared" si="70"/>
        <v/>
      </c>
      <c r="Y936" s="9" t="str">
        <f t="shared" si="74"/>
        <v/>
      </c>
      <c r="Z936" s="8" t="str" cm="1">
        <f t="array" ref="Z936">IF(A936="","",IF(COUNTIF('2) Income'!$D$13:$D$32,"Weekly")=0,0,SUMPRODUCT(--(IFERROR(MOD(A936-'2) Income'!$F$13:$F$32,7),1)=0),--('2) Income'!$D$13:$D$32="Weekly"),--('2) Income'!$F$13:$F$32&lt;=A936),'2) Income'!$E$13:$E$32)))</f>
        <v/>
      </c>
      <c r="AA936" s="8" t="str" cm="1">
        <f t="array" ref="AA936">IF(A936="","",IF(COUNTIF('2) Income'!$D$13:$D$32,"Every Other Week")=0,0,SUMPRODUCT(--(IFERROR(MOD(A936-'2) Income'!$F$13:$F$32,14),1)=0),--('2) Income'!$D$13:$D$32="Every Other Week"),--('2) Income'!$F$13:$F$32&lt;=A936),'2) Income'!$E$13:$E$32)))</f>
        <v/>
      </c>
      <c r="AB936" s="8" t="str">
        <f>IF(A936="","",IF(COUNTIF('2) Income'!$D$13:$D$32,"1st and 15th")=0,0,IF(OR(DAY(A936)=1,DAY(A936)=15),SUMIFS('2) Income'!$E$13:$E$32,'2) Income'!$D$13:$D$32,"1st and 15th",'2) Income'!$F$13:$F$32,"&lt;="&amp;$A936),0)))</f>
        <v/>
      </c>
      <c r="AC936" s="8" t="str">
        <f>IF(A936="","",IF(COUNTIF('2) Income'!$D$13:$D$32,"2nd Wednesday")=0,0,IF(A936=(A936-DAY(A936)+1+2*7-WEEKDAY(A936-DAY(A936)+8-4,1)),SUMIFS('2) Income'!$E$13:$E$32,'2) Income'!$D$13:$D$32,"2nd Wednesday",'2) Income'!$F$13:$F$32,"&lt;="&amp;$A936),0)))</f>
        <v/>
      </c>
      <c r="AD936" s="8" t="str">
        <f>IF(A936="","",IF(COUNTIF('2) Income'!$D$13:$D$32,"3rd Wednesday")=0,0,IF(A936=(A936-DAY(A936)+1+3*7-WEEKDAY(A936-DAY(A936)+8-4,1)),SUMIFS('2) Income'!$E$13:$E$32,'2) Income'!$D$13:$D$32,"3rd Wednesday",'2) Income'!$F$13:$F$32,"&lt;="&amp;$A936),0)))</f>
        <v/>
      </c>
      <c r="AE936" s="8" t="str">
        <f>IF(A936="","",IF(COUNTIF('2) Income'!$D$13:$D$32,"4th Wednesday")=0,0,IF(A936=(A936-DAY(A936)+1+4*7-WEEKDAY(A936-DAY(A936)+8-4,1)),SUMIFS('2) Income'!$E$13:$E$32,'2) Income'!$D$13:$D$32,"4th Wednesday",'2) Income'!$F$13:$F$32,"&lt;="&amp;$A936),0)))</f>
        <v/>
      </c>
      <c r="AF936" s="8" t="str" cm="1">
        <f t="array" ref="AF936">IF(A936="","",IF(COUNTIF('2) Income'!$D$13:$D$32,"Every 4 Weeks")=0,0,SUMPRODUCT(--(IFERROR(MOD(A936-'2) Income'!$F$13:$F$32,28),1)=0),--('2) Income'!$D$13:$D$32="Every 4 Weeks"),--('2) Income'!$F$13:$F$32&lt;=A936),'2) Income'!$E$13:$E$32)))</f>
        <v/>
      </c>
      <c r="AG936" s="8" t="str">
        <f>IF(A936="","",IF(COUNTIF('2) Income'!$D$13:$D$32,"Monthly")=0,0,IF(B936="N",SUMIFS('2) Income'!$E$13:$E$32,'2) Income'!$D$13:$D$32,"monthly",'2) Income'!$F$13:$F$32,"&lt;="&amp;$A936,'2) Income'!$I$13:$I$32,DAY(A936)),SUMIFS('2) Income'!$E$13:$E$32,'2) Income'!$D$13:$D$32,"monthly",'2) Income'!$F$13:$F$32,"&lt;="&amp;$A936,'2) Income'!$I$13:$I$32,"&gt;="&amp;DAY(A936)))))</f>
        <v/>
      </c>
      <c r="AH936" s="8" t="str" cm="1">
        <f t="array" ref="AH936">IF(A936="","",IF(COUNTIF('2) Income'!$D$13:$D$32,"Yearly")=0,0,SUMPRODUCT(--('2) Income'!$D$13:$D$32="Yearly"),--('2) Income'!$F$13:$F$32&lt;=A936),IF(B936="N",--('2) Income'!$I$13:$I$32=DAY(A936)),--('2) Income'!$I$13:$I$32&gt;=DAY(A936))),--(IFERROR(MOD('2) Income'!$H$13:$H$32-MONTH(A936)+12,12),1)=0),'2) Income'!$E$13:$E$32)))</f>
        <v/>
      </c>
      <c r="AI936" s="8" t="str">
        <f>IF(A936="","",IF(COUNTIF('2) Income'!$D$13:$D$32,"one-time")=0,0,SUMIFS('2) Income'!$E$13:$E$32,'2) Income'!$D$13:$D$32,"one-time",'2) Income'!$F$13:$F$32,"="&amp;$A936)))</f>
        <v/>
      </c>
      <c r="AJ936" s="9" t="str">
        <f t="shared" si="71"/>
        <v/>
      </c>
    </row>
    <row r="937" spans="1:36">
      <c r="A937" s="7" t="str">
        <f>IF(A936="","",IF(A936+1&lt;='1) Period'!$E$21,A936+1,""))</f>
        <v/>
      </c>
      <c r="B937" s="7" t="e">
        <f t="shared" si="72"/>
        <v>#VALUE!</v>
      </c>
      <c r="C937" t="e">
        <f t="shared" si="73"/>
        <v>#VALUE!</v>
      </c>
      <c r="D937" s="8" t="str">
        <f>IF(A937="","",IF(TEXT(A937,"dddd")='4) Happy Money'!$E$23,WAllowance,0))</f>
        <v/>
      </c>
      <c r="E937" s="8" t="str">
        <f>IF(A937="","",IF(B937="N",SUMIF(TMonthly[Day of the Month],DAY(A937),TMonthly[Amount]),SUMIF(TMonthly[Day of the Month],"&gt;="&amp;DAY(A937),TMonthly[Amount])))</f>
        <v/>
      </c>
      <c r="F937" s="8" t="str" cm="1">
        <f t="array" ref="F937">IF(A937="","",SUMPRODUCT(--(TYearly[Due Date]&lt;=A937),IF(B937="N",--(TYearly[Day]=DAY(A937)),--(TYearly[Day]&gt;=DAY(A937))),--(IFERROR(MOD(TYearly[Month]-MONTH(A937)+12,12),1)=0),TYearly[Amount]))</f>
        <v/>
      </c>
      <c r="G937" s="8" t="str">
        <f>IF(A937="","",SUMIF(TOneTime[Due Date],A937,TOneTime[Amount]))</f>
        <v/>
      </c>
      <c r="H937" s="8" t="str" cm="1">
        <f t="array" ref="H937">IF(A937="","",IF(COUNTIF(TOther[Frequency],$H$1)=0,0,SUMPRODUCT(--(IFERROR(MOD(A937-TOther[Start Date],7),1)=0),--(TOther[Frequency]=$H$1),--(TOther[Start Date]&lt;=A937),--(TOther[End Date Calc]&gt;=A937),TOther[Amount])))</f>
        <v/>
      </c>
      <c r="I937" s="8" t="str" cm="1">
        <f t="array" ref="I937">IF(A937="","",IF(COUNTIF(TOther[Frequency],$I$1)=0,0,SUMPRODUCT(--(IFERROR(MOD(A937-TOther[Start Date],14),1)=0),--(TOther[Frequency]=$I$1),--(TOther[Start Date]&lt;=A937),--(TOther[End Date Calc]&gt;=A937),TOther[Amount])))</f>
        <v/>
      </c>
      <c r="J937" s="8" t="str">
        <f>IF(A937="","",IF(COUNTIF(TOther[Frequency],$J$1)=0,0,IF(OR(DAY(A937)=1,DAY(A937)=15),SUMIFS(TOther[Amount],TOther[Frequency],$J$1,TOther[Start Date],"&lt;="&amp;$A937,TOther[End Date Calc],"&gt;="&amp;A937),0)))</f>
        <v/>
      </c>
      <c r="K937" s="8" t="str">
        <f>IF(A937="","",IF(COUNTIF(TOther[Frequency],$K$1)=0,0,IF(A937=(A937-DAY(A937)+1+2*7-WEEKDAY(A937-DAY(A937)+8-4,1)),SUMIFS(TOther[Amount],TOther[Frequency],$K$1,TOther[Start Date],"&lt;="&amp;$A937,TOther[End Date Calc],"&gt;="&amp;A937),0)))</f>
        <v/>
      </c>
      <c r="L937" s="8" t="str">
        <f>IF(A937="","",IF(COUNTIF(TOther[Frequency],$L$1)=0,0,IF(A937=(A937-DAY(A937)+1+3*7-WEEKDAY(A937-DAY(A937)+8-4,1)),SUMIFS(TOther[Amount],TOther[Frequency],$L$1,TOther[Start Date],"&lt;="&amp;$A937,TOther[End Date Calc],"&gt;="&amp;A937),0)))</f>
        <v/>
      </c>
      <c r="M937" s="8" t="str">
        <f>IF(A937="","",IF(COUNTIF(TOther[Frequency],$M$1)=0,0,IF(A937=(A937-DAY(A937)+1+4*7-WEEKDAY(A937-DAY(A937)+8-4,1)),SUMIFS(TOther[Amount],TOther[Frequency],$M$1,TOther[Start Date],"&lt;="&amp;$A937,TOther[End Date Calc],"&gt;="&amp;A937),0)))</f>
        <v/>
      </c>
      <c r="N937" s="8" t="str" cm="1">
        <f t="array" ref="N937">IF(A937="","",IF(COUNTIF(TOther[Frequency],$N$1)=0,0,SUMPRODUCT(--(IFERROR(MOD(A937-TOther[Start Date],28),1)=0),--(TOther[Frequency]=$N$1),--(TOther[Start Date]&lt;=A937),--(TOther[End Date Calc]&gt;=A937),TOther[Amount])))</f>
        <v/>
      </c>
      <c r="O937" s="8" t="str" cm="1">
        <f t="array" ref="O937">IF(A937="","",IF(COUNTIF(TOther[Frequency],$O$1)=0,0,SUMPRODUCT(--(IFERROR(MOD(A937-TOther[Start Date],42),1)=0),--(TOther[Frequency]=$O$1),--(TOther[Start Date]&lt;=A937),--(TOther[End Date Calc]&gt;=A937),TOther[Amount])))</f>
        <v/>
      </c>
      <c r="P937" s="8" t="str" cm="1">
        <f t="array" ref="P937">IF(A937="","",IF(COUNTIF(TOther[Frequency],$P$1)=0,0,SUMPRODUCT(--(IFERROR(MOD(A937-TOther[Start Date],56),1)=0),--(TOther[Frequency]=$P$1),--(TOther[Start Date]&lt;=A937),--(TOther[End Date Calc]&gt;=A937),TOther[Amount])))</f>
        <v/>
      </c>
      <c r="Q937" s="8" t="str">
        <f>IF(A937="","",IF(COUNTIF(TOther[Frequency],$Q$1)=0,0,IF(B937="N",SUMIFS(TOther[Amount],TOther[Frequency],$Q$1,TOther[Start Date],"&lt;="&amp;$A937,TOther[End Date Calc],"&gt;="&amp;A937,TOther[Start Day],DAY(A937)),SUMIFS(TOther[Amount],TOther[Frequency],$Q$1,TOther[Start Date],"&lt;="&amp;$A937,TOther[End Date Calc],"&gt;="&amp;A937,TOther[Start Day],"&gt;="&amp;DAY(A937)))))</f>
        <v/>
      </c>
      <c r="R937" s="8" t="str" cm="1">
        <f t="array" ref="R937">IF(A937="","",IF(COUNTIF(TOther[Frequency],R$1)=0,0,SUMPRODUCT(--(TOther[Frequency]=R$1),--(TOther[Start Date]&lt;=A937),--(TOther[End Date Calc]&gt;=A937),IF(B937="N",--(TOther[Start Day]=DAY(A937)),--(TOther[Start Day]&gt;=DAY(A937))),--(IFERROR(MOD(TOther[Start Month]-MONTH(A937)+2,2),1)=0),TOther[Amount])))</f>
        <v/>
      </c>
      <c r="S937" s="8" t="str" cm="1">
        <f t="array" ref="S937">IF(A937="","",IF(COUNTIF(TOther[Frequency],S$1)=0,0,SUMPRODUCT(--(TOther[Frequency]=S$1),--(TOther[Start Date]&lt;=A937),--(TOther[End Date Calc]&gt;=A937),IF(B937="N",--(TOther[Start Day]=DAY(A937)),--(TOther[Start Day]&gt;=DAY(A937))),--(IFERROR(MOD(TOther[Start Month]-MONTH(A937)+3,3),1)=0),TOther[Amount])))</f>
        <v/>
      </c>
      <c r="T937" s="8" t="str" cm="1">
        <f t="array" ref="T937">IF($A937="","",IF(COUNTIF(TOther[Frequency],T$1)=0,0,SUMPRODUCT(--(TOther[Frequency]=T$1),--(TOther[Start Date]&lt;=$A937),--(TOther[End Date Calc]&gt;=$A937),IF($B937="N",--(TOther[Start Day]=DAY($A937)),--(TOther[Start Day]&gt;=DAY($A937))),--(IFERROR(MOD(TOther[Start Month]-MONTH($A937)+4,4),1)=0),TOther[Amount])))</f>
        <v/>
      </c>
      <c r="U937" s="8" t="str" cm="1">
        <f t="array" ref="U937">IF(A937="","",IF(COUNTIF(TOther[Frequency],$U$1)=0,0,SUMPRODUCT(--(TOther[Frequency]=$U$1),--(TOther[Start Date]&lt;=A937),--(TOther[End Date Calc]&gt;=A937),IF(B937="N",--(TOther[Start Day]=DAY(A937)),--(TOther[Start Day]&gt;=DAY(A937))),--(IFERROR(MOD(TOther[Start Month]-MONTH(A937)+6,6),1)=0),TOther[Amount])))</f>
        <v/>
      </c>
      <c r="V937" s="8" t="str" cm="1">
        <f t="array" ref="V937">IF(A937="","",IF(COUNTIF(TOther[Frequency],$V$1)=0,0,SUMPRODUCT(--(TOther[Frequency]=$V$1),--(TOther[Start Date]&lt;=A937),--(TOther[End Date Calc]&gt;=A937),IF(B937="N",--(TOther[Start Day]=DAY(A937)),--(TOther[Start Day]&gt;=DAY(A937))),--(IFERROR(MOD(TOther[Start Month]-MONTH(A937)+12,12),1)=0),TOther[Amount])))</f>
        <v/>
      </c>
      <c r="W937" s="8" t="str">
        <f>IF(A937="","",SUMIFS(TOther[Amount],TOther[Start Date],A937,TOther[Frequency],$W$1))</f>
        <v/>
      </c>
      <c r="X937" s="9" t="str">
        <f t="shared" si="70"/>
        <v/>
      </c>
      <c r="Y937" s="9" t="str">
        <f t="shared" si="74"/>
        <v/>
      </c>
      <c r="Z937" s="8" t="str" cm="1">
        <f t="array" ref="Z937">IF(A937="","",IF(COUNTIF('2) Income'!$D$13:$D$32,"Weekly")=0,0,SUMPRODUCT(--(IFERROR(MOD(A937-'2) Income'!$F$13:$F$32,7),1)=0),--('2) Income'!$D$13:$D$32="Weekly"),--('2) Income'!$F$13:$F$32&lt;=A937),'2) Income'!$E$13:$E$32)))</f>
        <v/>
      </c>
      <c r="AA937" s="8" t="str" cm="1">
        <f t="array" ref="AA937">IF(A937="","",IF(COUNTIF('2) Income'!$D$13:$D$32,"Every Other Week")=0,0,SUMPRODUCT(--(IFERROR(MOD(A937-'2) Income'!$F$13:$F$32,14),1)=0),--('2) Income'!$D$13:$D$32="Every Other Week"),--('2) Income'!$F$13:$F$32&lt;=A937),'2) Income'!$E$13:$E$32)))</f>
        <v/>
      </c>
      <c r="AB937" s="8" t="str">
        <f>IF(A937="","",IF(COUNTIF('2) Income'!$D$13:$D$32,"1st and 15th")=0,0,IF(OR(DAY(A937)=1,DAY(A937)=15),SUMIFS('2) Income'!$E$13:$E$32,'2) Income'!$D$13:$D$32,"1st and 15th",'2) Income'!$F$13:$F$32,"&lt;="&amp;$A937),0)))</f>
        <v/>
      </c>
      <c r="AC937" s="8" t="str">
        <f>IF(A937="","",IF(COUNTIF('2) Income'!$D$13:$D$32,"2nd Wednesday")=0,0,IF(A937=(A937-DAY(A937)+1+2*7-WEEKDAY(A937-DAY(A937)+8-4,1)),SUMIFS('2) Income'!$E$13:$E$32,'2) Income'!$D$13:$D$32,"2nd Wednesday",'2) Income'!$F$13:$F$32,"&lt;="&amp;$A937),0)))</f>
        <v/>
      </c>
      <c r="AD937" s="8" t="str">
        <f>IF(A937="","",IF(COUNTIF('2) Income'!$D$13:$D$32,"3rd Wednesday")=0,0,IF(A937=(A937-DAY(A937)+1+3*7-WEEKDAY(A937-DAY(A937)+8-4,1)),SUMIFS('2) Income'!$E$13:$E$32,'2) Income'!$D$13:$D$32,"3rd Wednesday",'2) Income'!$F$13:$F$32,"&lt;="&amp;$A937),0)))</f>
        <v/>
      </c>
      <c r="AE937" s="8" t="str">
        <f>IF(A937="","",IF(COUNTIF('2) Income'!$D$13:$D$32,"4th Wednesday")=0,0,IF(A937=(A937-DAY(A937)+1+4*7-WEEKDAY(A937-DAY(A937)+8-4,1)),SUMIFS('2) Income'!$E$13:$E$32,'2) Income'!$D$13:$D$32,"4th Wednesday",'2) Income'!$F$13:$F$32,"&lt;="&amp;$A937),0)))</f>
        <v/>
      </c>
      <c r="AF937" s="8" t="str" cm="1">
        <f t="array" ref="AF937">IF(A937="","",IF(COUNTIF('2) Income'!$D$13:$D$32,"Every 4 Weeks")=0,0,SUMPRODUCT(--(IFERROR(MOD(A937-'2) Income'!$F$13:$F$32,28),1)=0),--('2) Income'!$D$13:$D$32="Every 4 Weeks"),--('2) Income'!$F$13:$F$32&lt;=A937),'2) Income'!$E$13:$E$32)))</f>
        <v/>
      </c>
      <c r="AG937" s="8" t="str">
        <f>IF(A937="","",IF(COUNTIF('2) Income'!$D$13:$D$32,"Monthly")=0,0,IF(B937="N",SUMIFS('2) Income'!$E$13:$E$32,'2) Income'!$D$13:$D$32,"monthly",'2) Income'!$F$13:$F$32,"&lt;="&amp;$A937,'2) Income'!$I$13:$I$32,DAY(A937)),SUMIFS('2) Income'!$E$13:$E$32,'2) Income'!$D$13:$D$32,"monthly",'2) Income'!$F$13:$F$32,"&lt;="&amp;$A937,'2) Income'!$I$13:$I$32,"&gt;="&amp;DAY(A937)))))</f>
        <v/>
      </c>
      <c r="AH937" s="8" t="str" cm="1">
        <f t="array" ref="AH937">IF(A937="","",IF(COUNTIF('2) Income'!$D$13:$D$32,"Yearly")=0,0,SUMPRODUCT(--('2) Income'!$D$13:$D$32="Yearly"),--('2) Income'!$F$13:$F$32&lt;=A937),IF(B937="N",--('2) Income'!$I$13:$I$32=DAY(A937)),--('2) Income'!$I$13:$I$32&gt;=DAY(A937))),--(IFERROR(MOD('2) Income'!$H$13:$H$32-MONTH(A937)+12,12),1)=0),'2) Income'!$E$13:$E$32)))</f>
        <v/>
      </c>
      <c r="AI937" s="8" t="str">
        <f>IF(A937="","",IF(COUNTIF('2) Income'!$D$13:$D$32,"one-time")=0,0,SUMIFS('2) Income'!$E$13:$E$32,'2) Income'!$D$13:$D$32,"one-time",'2) Income'!$F$13:$F$32,"="&amp;$A937)))</f>
        <v/>
      </c>
      <c r="AJ937" s="9" t="str">
        <f t="shared" si="71"/>
        <v/>
      </c>
    </row>
    <row r="938" spans="1:36">
      <c r="A938" s="7" t="str">
        <f>IF(A937="","",IF(A937+1&lt;='1) Period'!$E$21,A937+1,""))</f>
        <v/>
      </c>
      <c r="B938" s="7" t="e">
        <f t="shared" si="72"/>
        <v>#VALUE!</v>
      </c>
      <c r="C938" t="e">
        <f t="shared" si="73"/>
        <v>#VALUE!</v>
      </c>
      <c r="D938" s="8" t="str">
        <f>IF(A938="","",IF(TEXT(A938,"dddd")='4) Happy Money'!$E$23,WAllowance,0))</f>
        <v/>
      </c>
      <c r="E938" s="8" t="str">
        <f>IF(A938="","",IF(B938="N",SUMIF(TMonthly[Day of the Month],DAY(A938),TMonthly[Amount]),SUMIF(TMonthly[Day of the Month],"&gt;="&amp;DAY(A938),TMonthly[Amount])))</f>
        <v/>
      </c>
      <c r="F938" s="8" t="str" cm="1">
        <f t="array" ref="F938">IF(A938="","",SUMPRODUCT(--(TYearly[Due Date]&lt;=A938),IF(B938="N",--(TYearly[Day]=DAY(A938)),--(TYearly[Day]&gt;=DAY(A938))),--(IFERROR(MOD(TYearly[Month]-MONTH(A938)+12,12),1)=0),TYearly[Amount]))</f>
        <v/>
      </c>
      <c r="G938" s="8" t="str">
        <f>IF(A938="","",SUMIF(TOneTime[Due Date],A938,TOneTime[Amount]))</f>
        <v/>
      </c>
      <c r="H938" s="8" t="str" cm="1">
        <f t="array" ref="H938">IF(A938="","",IF(COUNTIF(TOther[Frequency],$H$1)=0,0,SUMPRODUCT(--(IFERROR(MOD(A938-TOther[Start Date],7),1)=0),--(TOther[Frequency]=$H$1),--(TOther[Start Date]&lt;=A938),--(TOther[End Date Calc]&gt;=A938),TOther[Amount])))</f>
        <v/>
      </c>
      <c r="I938" s="8" t="str" cm="1">
        <f t="array" ref="I938">IF(A938="","",IF(COUNTIF(TOther[Frequency],$I$1)=0,0,SUMPRODUCT(--(IFERROR(MOD(A938-TOther[Start Date],14),1)=0),--(TOther[Frequency]=$I$1),--(TOther[Start Date]&lt;=A938),--(TOther[End Date Calc]&gt;=A938),TOther[Amount])))</f>
        <v/>
      </c>
      <c r="J938" s="8" t="str">
        <f>IF(A938="","",IF(COUNTIF(TOther[Frequency],$J$1)=0,0,IF(OR(DAY(A938)=1,DAY(A938)=15),SUMIFS(TOther[Amount],TOther[Frequency],$J$1,TOther[Start Date],"&lt;="&amp;$A938,TOther[End Date Calc],"&gt;="&amp;A938),0)))</f>
        <v/>
      </c>
      <c r="K938" s="8" t="str">
        <f>IF(A938="","",IF(COUNTIF(TOther[Frequency],$K$1)=0,0,IF(A938=(A938-DAY(A938)+1+2*7-WEEKDAY(A938-DAY(A938)+8-4,1)),SUMIFS(TOther[Amount],TOther[Frequency],$K$1,TOther[Start Date],"&lt;="&amp;$A938,TOther[End Date Calc],"&gt;="&amp;A938),0)))</f>
        <v/>
      </c>
      <c r="L938" s="8" t="str">
        <f>IF(A938="","",IF(COUNTIF(TOther[Frequency],$L$1)=0,0,IF(A938=(A938-DAY(A938)+1+3*7-WEEKDAY(A938-DAY(A938)+8-4,1)),SUMIFS(TOther[Amount],TOther[Frequency],$L$1,TOther[Start Date],"&lt;="&amp;$A938,TOther[End Date Calc],"&gt;="&amp;A938),0)))</f>
        <v/>
      </c>
      <c r="M938" s="8" t="str">
        <f>IF(A938="","",IF(COUNTIF(TOther[Frequency],$M$1)=0,0,IF(A938=(A938-DAY(A938)+1+4*7-WEEKDAY(A938-DAY(A938)+8-4,1)),SUMIFS(TOther[Amount],TOther[Frequency],$M$1,TOther[Start Date],"&lt;="&amp;$A938,TOther[End Date Calc],"&gt;="&amp;A938),0)))</f>
        <v/>
      </c>
      <c r="N938" s="8" t="str" cm="1">
        <f t="array" ref="N938">IF(A938="","",IF(COUNTIF(TOther[Frequency],$N$1)=0,0,SUMPRODUCT(--(IFERROR(MOD(A938-TOther[Start Date],28),1)=0),--(TOther[Frequency]=$N$1),--(TOther[Start Date]&lt;=A938),--(TOther[End Date Calc]&gt;=A938),TOther[Amount])))</f>
        <v/>
      </c>
      <c r="O938" s="8" t="str" cm="1">
        <f t="array" ref="O938">IF(A938="","",IF(COUNTIF(TOther[Frequency],$O$1)=0,0,SUMPRODUCT(--(IFERROR(MOD(A938-TOther[Start Date],42),1)=0),--(TOther[Frequency]=$O$1),--(TOther[Start Date]&lt;=A938),--(TOther[End Date Calc]&gt;=A938),TOther[Amount])))</f>
        <v/>
      </c>
      <c r="P938" s="8" t="str" cm="1">
        <f t="array" ref="P938">IF(A938="","",IF(COUNTIF(TOther[Frequency],$P$1)=0,0,SUMPRODUCT(--(IFERROR(MOD(A938-TOther[Start Date],56),1)=0),--(TOther[Frequency]=$P$1),--(TOther[Start Date]&lt;=A938),--(TOther[End Date Calc]&gt;=A938),TOther[Amount])))</f>
        <v/>
      </c>
      <c r="Q938" s="8" t="str">
        <f>IF(A938="","",IF(COUNTIF(TOther[Frequency],$Q$1)=0,0,IF(B938="N",SUMIFS(TOther[Amount],TOther[Frequency],$Q$1,TOther[Start Date],"&lt;="&amp;$A938,TOther[End Date Calc],"&gt;="&amp;A938,TOther[Start Day],DAY(A938)),SUMIFS(TOther[Amount],TOther[Frequency],$Q$1,TOther[Start Date],"&lt;="&amp;$A938,TOther[End Date Calc],"&gt;="&amp;A938,TOther[Start Day],"&gt;="&amp;DAY(A938)))))</f>
        <v/>
      </c>
      <c r="R938" s="8" t="str" cm="1">
        <f t="array" ref="R938">IF(A938="","",IF(COUNTIF(TOther[Frequency],R$1)=0,0,SUMPRODUCT(--(TOther[Frequency]=R$1),--(TOther[Start Date]&lt;=A938),--(TOther[End Date Calc]&gt;=A938),IF(B938="N",--(TOther[Start Day]=DAY(A938)),--(TOther[Start Day]&gt;=DAY(A938))),--(IFERROR(MOD(TOther[Start Month]-MONTH(A938)+2,2),1)=0),TOther[Amount])))</f>
        <v/>
      </c>
      <c r="S938" s="8" t="str" cm="1">
        <f t="array" ref="S938">IF(A938="","",IF(COUNTIF(TOther[Frequency],S$1)=0,0,SUMPRODUCT(--(TOther[Frequency]=S$1),--(TOther[Start Date]&lt;=A938),--(TOther[End Date Calc]&gt;=A938),IF(B938="N",--(TOther[Start Day]=DAY(A938)),--(TOther[Start Day]&gt;=DAY(A938))),--(IFERROR(MOD(TOther[Start Month]-MONTH(A938)+3,3),1)=0),TOther[Amount])))</f>
        <v/>
      </c>
      <c r="T938" s="8" t="str" cm="1">
        <f t="array" ref="T938">IF($A938="","",IF(COUNTIF(TOther[Frequency],T$1)=0,0,SUMPRODUCT(--(TOther[Frequency]=T$1),--(TOther[Start Date]&lt;=$A938),--(TOther[End Date Calc]&gt;=$A938),IF($B938="N",--(TOther[Start Day]=DAY($A938)),--(TOther[Start Day]&gt;=DAY($A938))),--(IFERROR(MOD(TOther[Start Month]-MONTH($A938)+4,4),1)=0),TOther[Amount])))</f>
        <v/>
      </c>
      <c r="U938" s="8" t="str" cm="1">
        <f t="array" ref="U938">IF(A938="","",IF(COUNTIF(TOther[Frequency],$U$1)=0,0,SUMPRODUCT(--(TOther[Frequency]=$U$1),--(TOther[Start Date]&lt;=A938),--(TOther[End Date Calc]&gt;=A938),IF(B938="N",--(TOther[Start Day]=DAY(A938)),--(TOther[Start Day]&gt;=DAY(A938))),--(IFERROR(MOD(TOther[Start Month]-MONTH(A938)+6,6),1)=0),TOther[Amount])))</f>
        <v/>
      </c>
      <c r="V938" s="8" t="str" cm="1">
        <f t="array" ref="V938">IF(A938="","",IF(COUNTIF(TOther[Frequency],$V$1)=0,0,SUMPRODUCT(--(TOther[Frequency]=$V$1),--(TOther[Start Date]&lt;=A938),--(TOther[End Date Calc]&gt;=A938),IF(B938="N",--(TOther[Start Day]=DAY(A938)),--(TOther[Start Day]&gt;=DAY(A938))),--(IFERROR(MOD(TOther[Start Month]-MONTH(A938)+12,12),1)=0),TOther[Amount])))</f>
        <v/>
      </c>
      <c r="W938" s="8" t="str">
        <f>IF(A938="","",SUMIFS(TOther[Amount],TOther[Start Date],A938,TOther[Frequency],$W$1))</f>
        <v/>
      </c>
      <c r="X938" s="9" t="str">
        <f t="shared" si="70"/>
        <v/>
      </c>
      <c r="Y938" s="9" t="str">
        <f t="shared" si="74"/>
        <v/>
      </c>
      <c r="Z938" s="8" t="str" cm="1">
        <f t="array" ref="Z938">IF(A938="","",IF(COUNTIF('2) Income'!$D$13:$D$32,"Weekly")=0,0,SUMPRODUCT(--(IFERROR(MOD(A938-'2) Income'!$F$13:$F$32,7),1)=0),--('2) Income'!$D$13:$D$32="Weekly"),--('2) Income'!$F$13:$F$32&lt;=A938),'2) Income'!$E$13:$E$32)))</f>
        <v/>
      </c>
      <c r="AA938" s="8" t="str" cm="1">
        <f t="array" ref="AA938">IF(A938="","",IF(COUNTIF('2) Income'!$D$13:$D$32,"Every Other Week")=0,0,SUMPRODUCT(--(IFERROR(MOD(A938-'2) Income'!$F$13:$F$32,14),1)=0),--('2) Income'!$D$13:$D$32="Every Other Week"),--('2) Income'!$F$13:$F$32&lt;=A938),'2) Income'!$E$13:$E$32)))</f>
        <v/>
      </c>
      <c r="AB938" s="8" t="str">
        <f>IF(A938="","",IF(COUNTIF('2) Income'!$D$13:$D$32,"1st and 15th")=0,0,IF(OR(DAY(A938)=1,DAY(A938)=15),SUMIFS('2) Income'!$E$13:$E$32,'2) Income'!$D$13:$D$32,"1st and 15th",'2) Income'!$F$13:$F$32,"&lt;="&amp;$A938),0)))</f>
        <v/>
      </c>
      <c r="AC938" s="8" t="str">
        <f>IF(A938="","",IF(COUNTIF('2) Income'!$D$13:$D$32,"2nd Wednesday")=0,0,IF(A938=(A938-DAY(A938)+1+2*7-WEEKDAY(A938-DAY(A938)+8-4,1)),SUMIFS('2) Income'!$E$13:$E$32,'2) Income'!$D$13:$D$32,"2nd Wednesday",'2) Income'!$F$13:$F$32,"&lt;="&amp;$A938),0)))</f>
        <v/>
      </c>
      <c r="AD938" s="8" t="str">
        <f>IF(A938="","",IF(COUNTIF('2) Income'!$D$13:$D$32,"3rd Wednesday")=0,0,IF(A938=(A938-DAY(A938)+1+3*7-WEEKDAY(A938-DAY(A938)+8-4,1)),SUMIFS('2) Income'!$E$13:$E$32,'2) Income'!$D$13:$D$32,"3rd Wednesday",'2) Income'!$F$13:$F$32,"&lt;="&amp;$A938),0)))</f>
        <v/>
      </c>
      <c r="AE938" s="8" t="str">
        <f>IF(A938="","",IF(COUNTIF('2) Income'!$D$13:$D$32,"4th Wednesday")=0,0,IF(A938=(A938-DAY(A938)+1+4*7-WEEKDAY(A938-DAY(A938)+8-4,1)),SUMIFS('2) Income'!$E$13:$E$32,'2) Income'!$D$13:$D$32,"4th Wednesday",'2) Income'!$F$13:$F$32,"&lt;="&amp;$A938),0)))</f>
        <v/>
      </c>
      <c r="AF938" s="8" t="str" cm="1">
        <f t="array" ref="AF938">IF(A938="","",IF(COUNTIF('2) Income'!$D$13:$D$32,"Every 4 Weeks")=0,0,SUMPRODUCT(--(IFERROR(MOD(A938-'2) Income'!$F$13:$F$32,28),1)=0),--('2) Income'!$D$13:$D$32="Every 4 Weeks"),--('2) Income'!$F$13:$F$32&lt;=A938),'2) Income'!$E$13:$E$32)))</f>
        <v/>
      </c>
      <c r="AG938" s="8" t="str">
        <f>IF(A938="","",IF(COUNTIF('2) Income'!$D$13:$D$32,"Monthly")=0,0,IF(B938="N",SUMIFS('2) Income'!$E$13:$E$32,'2) Income'!$D$13:$D$32,"monthly",'2) Income'!$F$13:$F$32,"&lt;="&amp;$A938,'2) Income'!$I$13:$I$32,DAY(A938)),SUMIFS('2) Income'!$E$13:$E$32,'2) Income'!$D$13:$D$32,"monthly",'2) Income'!$F$13:$F$32,"&lt;="&amp;$A938,'2) Income'!$I$13:$I$32,"&gt;="&amp;DAY(A938)))))</f>
        <v/>
      </c>
      <c r="AH938" s="8" t="str" cm="1">
        <f t="array" ref="AH938">IF(A938="","",IF(COUNTIF('2) Income'!$D$13:$D$32,"Yearly")=0,0,SUMPRODUCT(--('2) Income'!$D$13:$D$32="Yearly"),--('2) Income'!$F$13:$F$32&lt;=A938),IF(B938="N",--('2) Income'!$I$13:$I$32=DAY(A938)),--('2) Income'!$I$13:$I$32&gt;=DAY(A938))),--(IFERROR(MOD('2) Income'!$H$13:$H$32-MONTH(A938)+12,12),1)=0),'2) Income'!$E$13:$E$32)))</f>
        <v/>
      </c>
      <c r="AI938" s="8" t="str">
        <f>IF(A938="","",IF(COUNTIF('2) Income'!$D$13:$D$32,"one-time")=0,0,SUMIFS('2) Income'!$E$13:$E$32,'2) Income'!$D$13:$D$32,"one-time",'2) Income'!$F$13:$F$32,"="&amp;$A938)))</f>
        <v/>
      </c>
      <c r="AJ938" s="9" t="str">
        <f t="shared" si="71"/>
        <v/>
      </c>
    </row>
    <row r="939" spans="1:36">
      <c r="A939" s="7" t="str">
        <f>IF(A938="","",IF(A938+1&lt;='1) Period'!$E$21,A938+1,""))</f>
        <v/>
      </c>
      <c r="B939" s="7" t="e">
        <f t="shared" si="72"/>
        <v>#VALUE!</v>
      </c>
      <c r="C939" t="e">
        <f t="shared" si="73"/>
        <v>#VALUE!</v>
      </c>
      <c r="D939" s="8" t="str">
        <f>IF(A939="","",IF(TEXT(A939,"dddd")='4) Happy Money'!$E$23,WAllowance,0))</f>
        <v/>
      </c>
      <c r="E939" s="8" t="str">
        <f>IF(A939="","",IF(B939="N",SUMIF(TMonthly[Day of the Month],DAY(A939),TMonthly[Amount]),SUMIF(TMonthly[Day of the Month],"&gt;="&amp;DAY(A939),TMonthly[Amount])))</f>
        <v/>
      </c>
      <c r="F939" s="8" t="str" cm="1">
        <f t="array" ref="F939">IF(A939="","",SUMPRODUCT(--(TYearly[Due Date]&lt;=A939),IF(B939="N",--(TYearly[Day]=DAY(A939)),--(TYearly[Day]&gt;=DAY(A939))),--(IFERROR(MOD(TYearly[Month]-MONTH(A939)+12,12),1)=0),TYearly[Amount]))</f>
        <v/>
      </c>
      <c r="G939" s="8" t="str">
        <f>IF(A939="","",SUMIF(TOneTime[Due Date],A939,TOneTime[Amount]))</f>
        <v/>
      </c>
      <c r="H939" s="8" t="str" cm="1">
        <f t="array" ref="H939">IF(A939="","",IF(COUNTIF(TOther[Frequency],$H$1)=0,0,SUMPRODUCT(--(IFERROR(MOD(A939-TOther[Start Date],7),1)=0),--(TOther[Frequency]=$H$1),--(TOther[Start Date]&lt;=A939),--(TOther[End Date Calc]&gt;=A939),TOther[Amount])))</f>
        <v/>
      </c>
      <c r="I939" s="8" t="str" cm="1">
        <f t="array" ref="I939">IF(A939="","",IF(COUNTIF(TOther[Frequency],$I$1)=0,0,SUMPRODUCT(--(IFERROR(MOD(A939-TOther[Start Date],14),1)=0),--(TOther[Frequency]=$I$1),--(TOther[Start Date]&lt;=A939),--(TOther[End Date Calc]&gt;=A939),TOther[Amount])))</f>
        <v/>
      </c>
      <c r="J939" s="8" t="str">
        <f>IF(A939="","",IF(COUNTIF(TOther[Frequency],$J$1)=0,0,IF(OR(DAY(A939)=1,DAY(A939)=15),SUMIFS(TOther[Amount],TOther[Frequency],$J$1,TOther[Start Date],"&lt;="&amp;$A939,TOther[End Date Calc],"&gt;="&amp;A939),0)))</f>
        <v/>
      </c>
      <c r="K939" s="8" t="str">
        <f>IF(A939="","",IF(COUNTIF(TOther[Frequency],$K$1)=0,0,IF(A939=(A939-DAY(A939)+1+2*7-WEEKDAY(A939-DAY(A939)+8-4,1)),SUMIFS(TOther[Amount],TOther[Frequency],$K$1,TOther[Start Date],"&lt;="&amp;$A939,TOther[End Date Calc],"&gt;="&amp;A939),0)))</f>
        <v/>
      </c>
      <c r="L939" s="8" t="str">
        <f>IF(A939="","",IF(COUNTIF(TOther[Frequency],$L$1)=0,0,IF(A939=(A939-DAY(A939)+1+3*7-WEEKDAY(A939-DAY(A939)+8-4,1)),SUMIFS(TOther[Amount],TOther[Frequency],$L$1,TOther[Start Date],"&lt;="&amp;$A939,TOther[End Date Calc],"&gt;="&amp;A939),0)))</f>
        <v/>
      </c>
      <c r="M939" s="8" t="str">
        <f>IF(A939="","",IF(COUNTIF(TOther[Frequency],$M$1)=0,0,IF(A939=(A939-DAY(A939)+1+4*7-WEEKDAY(A939-DAY(A939)+8-4,1)),SUMIFS(TOther[Amount],TOther[Frequency],$M$1,TOther[Start Date],"&lt;="&amp;$A939,TOther[End Date Calc],"&gt;="&amp;A939),0)))</f>
        <v/>
      </c>
      <c r="N939" s="8" t="str" cm="1">
        <f t="array" ref="N939">IF(A939="","",IF(COUNTIF(TOther[Frequency],$N$1)=0,0,SUMPRODUCT(--(IFERROR(MOD(A939-TOther[Start Date],28),1)=0),--(TOther[Frequency]=$N$1),--(TOther[Start Date]&lt;=A939),--(TOther[End Date Calc]&gt;=A939),TOther[Amount])))</f>
        <v/>
      </c>
      <c r="O939" s="8" t="str" cm="1">
        <f t="array" ref="O939">IF(A939="","",IF(COUNTIF(TOther[Frequency],$O$1)=0,0,SUMPRODUCT(--(IFERROR(MOD(A939-TOther[Start Date],42),1)=0),--(TOther[Frequency]=$O$1),--(TOther[Start Date]&lt;=A939),--(TOther[End Date Calc]&gt;=A939),TOther[Amount])))</f>
        <v/>
      </c>
      <c r="P939" s="8" t="str" cm="1">
        <f t="array" ref="P939">IF(A939="","",IF(COUNTIF(TOther[Frequency],$P$1)=0,0,SUMPRODUCT(--(IFERROR(MOD(A939-TOther[Start Date],56),1)=0),--(TOther[Frequency]=$P$1),--(TOther[Start Date]&lt;=A939),--(TOther[End Date Calc]&gt;=A939),TOther[Amount])))</f>
        <v/>
      </c>
      <c r="Q939" s="8" t="str">
        <f>IF(A939="","",IF(COUNTIF(TOther[Frequency],$Q$1)=0,0,IF(B939="N",SUMIFS(TOther[Amount],TOther[Frequency],$Q$1,TOther[Start Date],"&lt;="&amp;$A939,TOther[End Date Calc],"&gt;="&amp;A939,TOther[Start Day],DAY(A939)),SUMIFS(TOther[Amount],TOther[Frequency],$Q$1,TOther[Start Date],"&lt;="&amp;$A939,TOther[End Date Calc],"&gt;="&amp;A939,TOther[Start Day],"&gt;="&amp;DAY(A939)))))</f>
        <v/>
      </c>
      <c r="R939" s="8" t="str" cm="1">
        <f t="array" ref="R939">IF(A939="","",IF(COUNTIF(TOther[Frequency],R$1)=0,0,SUMPRODUCT(--(TOther[Frequency]=R$1),--(TOther[Start Date]&lt;=A939),--(TOther[End Date Calc]&gt;=A939),IF(B939="N",--(TOther[Start Day]=DAY(A939)),--(TOther[Start Day]&gt;=DAY(A939))),--(IFERROR(MOD(TOther[Start Month]-MONTH(A939)+2,2),1)=0),TOther[Amount])))</f>
        <v/>
      </c>
      <c r="S939" s="8" t="str" cm="1">
        <f t="array" ref="S939">IF(A939="","",IF(COUNTIF(TOther[Frequency],S$1)=0,0,SUMPRODUCT(--(TOther[Frequency]=S$1),--(TOther[Start Date]&lt;=A939),--(TOther[End Date Calc]&gt;=A939),IF(B939="N",--(TOther[Start Day]=DAY(A939)),--(TOther[Start Day]&gt;=DAY(A939))),--(IFERROR(MOD(TOther[Start Month]-MONTH(A939)+3,3),1)=0),TOther[Amount])))</f>
        <v/>
      </c>
      <c r="T939" s="8" t="str" cm="1">
        <f t="array" ref="T939">IF($A939="","",IF(COUNTIF(TOther[Frequency],T$1)=0,0,SUMPRODUCT(--(TOther[Frequency]=T$1),--(TOther[Start Date]&lt;=$A939),--(TOther[End Date Calc]&gt;=$A939),IF($B939="N",--(TOther[Start Day]=DAY($A939)),--(TOther[Start Day]&gt;=DAY($A939))),--(IFERROR(MOD(TOther[Start Month]-MONTH($A939)+4,4),1)=0),TOther[Amount])))</f>
        <v/>
      </c>
      <c r="U939" s="8" t="str" cm="1">
        <f t="array" ref="U939">IF(A939="","",IF(COUNTIF(TOther[Frequency],$U$1)=0,0,SUMPRODUCT(--(TOther[Frequency]=$U$1),--(TOther[Start Date]&lt;=A939),--(TOther[End Date Calc]&gt;=A939),IF(B939="N",--(TOther[Start Day]=DAY(A939)),--(TOther[Start Day]&gt;=DAY(A939))),--(IFERROR(MOD(TOther[Start Month]-MONTH(A939)+6,6),1)=0),TOther[Amount])))</f>
        <v/>
      </c>
      <c r="V939" s="8" t="str" cm="1">
        <f t="array" ref="V939">IF(A939="","",IF(COUNTIF(TOther[Frequency],$V$1)=0,0,SUMPRODUCT(--(TOther[Frequency]=$V$1),--(TOther[Start Date]&lt;=A939),--(TOther[End Date Calc]&gt;=A939),IF(B939="N",--(TOther[Start Day]=DAY(A939)),--(TOther[Start Day]&gt;=DAY(A939))),--(IFERROR(MOD(TOther[Start Month]-MONTH(A939)+12,12),1)=0),TOther[Amount])))</f>
        <v/>
      </c>
      <c r="W939" s="8" t="str">
        <f>IF(A939="","",SUMIFS(TOther[Amount],TOther[Start Date],A939,TOther[Frequency],$W$1))</f>
        <v/>
      </c>
      <c r="X939" s="9" t="str">
        <f t="shared" si="70"/>
        <v/>
      </c>
      <c r="Y939" s="9" t="str">
        <f t="shared" si="74"/>
        <v/>
      </c>
      <c r="Z939" s="8" t="str" cm="1">
        <f t="array" ref="Z939">IF(A939="","",IF(COUNTIF('2) Income'!$D$13:$D$32,"Weekly")=0,0,SUMPRODUCT(--(IFERROR(MOD(A939-'2) Income'!$F$13:$F$32,7),1)=0),--('2) Income'!$D$13:$D$32="Weekly"),--('2) Income'!$F$13:$F$32&lt;=A939),'2) Income'!$E$13:$E$32)))</f>
        <v/>
      </c>
      <c r="AA939" s="8" t="str" cm="1">
        <f t="array" ref="AA939">IF(A939="","",IF(COUNTIF('2) Income'!$D$13:$D$32,"Every Other Week")=0,0,SUMPRODUCT(--(IFERROR(MOD(A939-'2) Income'!$F$13:$F$32,14),1)=0),--('2) Income'!$D$13:$D$32="Every Other Week"),--('2) Income'!$F$13:$F$32&lt;=A939),'2) Income'!$E$13:$E$32)))</f>
        <v/>
      </c>
      <c r="AB939" s="8" t="str">
        <f>IF(A939="","",IF(COUNTIF('2) Income'!$D$13:$D$32,"1st and 15th")=0,0,IF(OR(DAY(A939)=1,DAY(A939)=15),SUMIFS('2) Income'!$E$13:$E$32,'2) Income'!$D$13:$D$32,"1st and 15th",'2) Income'!$F$13:$F$32,"&lt;="&amp;$A939),0)))</f>
        <v/>
      </c>
      <c r="AC939" s="8" t="str">
        <f>IF(A939="","",IF(COUNTIF('2) Income'!$D$13:$D$32,"2nd Wednesday")=0,0,IF(A939=(A939-DAY(A939)+1+2*7-WEEKDAY(A939-DAY(A939)+8-4,1)),SUMIFS('2) Income'!$E$13:$E$32,'2) Income'!$D$13:$D$32,"2nd Wednesday",'2) Income'!$F$13:$F$32,"&lt;="&amp;$A939),0)))</f>
        <v/>
      </c>
      <c r="AD939" s="8" t="str">
        <f>IF(A939="","",IF(COUNTIF('2) Income'!$D$13:$D$32,"3rd Wednesday")=0,0,IF(A939=(A939-DAY(A939)+1+3*7-WEEKDAY(A939-DAY(A939)+8-4,1)),SUMIFS('2) Income'!$E$13:$E$32,'2) Income'!$D$13:$D$32,"3rd Wednesday",'2) Income'!$F$13:$F$32,"&lt;="&amp;$A939),0)))</f>
        <v/>
      </c>
      <c r="AE939" s="8" t="str">
        <f>IF(A939="","",IF(COUNTIF('2) Income'!$D$13:$D$32,"4th Wednesday")=0,0,IF(A939=(A939-DAY(A939)+1+4*7-WEEKDAY(A939-DAY(A939)+8-4,1)),SUMIFS('2) Income'!$E$13:$E$32,'2) Income'!$D$13:$D$32,"4th Wednesday",'2) Income'!$F$13:$F$32,"&lt;="&amp;$A939),0)))</f>
        <v/>
      </c>
      <c r="AF939" s="8" t="str" cm="1">
        <f t="array" ref="AF939">IF(A939="","",IF(COUNTIF('2) Income'!$D$13:$D$32,"Every 4 Weeks")=0,0,SUMPRODUCT(--(IFERROR(MOD(A939-'2) Income'!$F$13:$F$32,28),1)=0),--('2) Income'!$D$13:$D$32="Every 4 Weeks"),--('2) Income'!$F$13:$F$32&lt;=A939),'2) Income'!$E$13:$E$32)))</f>
        <v/>
      </c>
      <c r="AG939" s="8" t="str">
        <f>IF(A939="","",IF(COUNTIF('2) Income'!$D$13:$D$32,"Monthly")=0,0,IF(B939="N",SUMIFS('2) Income'!$E$13:$E$32,'2) Income'!$D$13:$D$32,"monthly",'2) Income'!$F$13:$F$32,"&lt;="&amp;$A939,'2) Income'!$I$13:$I$32,DAY(A939)),SUMIFS('2) Income'!$E$13:$E$32,'2) Income'!$D$13:$D$32,"monthly",'2) Income'!$F$13:$F$32,"&lt;="&amp;$A939,'2) Income'!$I$13:$I$32,"&gt;="&amp;DAY(A939)))))</f>
        <v/>
      </c>
      <c r="AH939" s="8" t="str" cm="1">
        <f t="array" ref="AH939">IF(A939="","",IF(COUNTIF('2) Income'!$D$13:$D$32,"Yearly")=0,0,SUMPRODUCT(--('2) Income'!$D$13:$D$32="Yearly"),--('2) Income'!$F$13:$F$32&lt;=A939),IF(B939="N",--('2) Income'!$I$13:$I$32=DAY(A939)),--('2) Income'!$I$13:$I$32&gt;=DAY(A939))),--(IFERROR(MOD('2) Income'!$H$13:$H$32-MONTH(A939)+12,12),1)=0),'2) Income'!$E$13:$E$32)))</f>
        <v/>
      </c>
      <c r="AI939" s="8" t="str">
        <f>IF(A939="","",IF(COUNTIF('2) Income'!$D$13:$D$32,"one-time")=0,0,SUMIFS('2) Income'!$E$13:$E$32,'2) Income'!$D$13:$D$32,"one-time",'2) Income'!$F$13:$F$32,"="&amp;$A939)))</f>
        <v/>
      </c>
      <c r="AJ939" s="9" t="str">
        <f t="shared" si="71"/>
        <v/>
      </c>
    </row>
    <row r="940" spans="1:36">
      <c r="A940" s="7" t="str">
        <f>IF(A939="","",IF(A939+1&lt;='1) Period'!$E$21,A939+1,""))</f>
        <v/>
      </c>
      <c r="B940" s="7" t="e">
        <f t="shared" si="72"/>
        <v>#VALUE!</v>
      </c>
      <c r="C940" t="e">
        <f t="shared" si="73"/>
        <v>#VALUE!</v>
      </c>
      <c r="D940" s="8" t="str">
        <f>IF(A940="","",IF(TEXT(A940,"dddd")='4) Happy Money'!$E$23,WAllowance,0))</f>
        <v/>
      </c>
      <c r="E940" s="8" t="str">
        <f>IF(A940="","",IF(B940="N",SUMIF(TMonthly[Day of the Month],DAY(A940),TMonthly[Amount]),SUMIF(TMonthly[Day of the Month],"&gt;="&amp;DAY(A940),TMonthly[Amount])))</f>
        <v/>
      </c>
      <c r="F940" s="8" t="str" cm="1">
        <f t="array" ref="F940">IF(A940="","",SUMPRODUCT(--(TYearly[Due Date]&lt;=A940),IF(B940="N",--(TYearly[Day]=DAY(A940)),--(TYearly[Day]&gt;=DAY(A940))),--(IFERROR(MOD(TYearly[Month]-MONTH(A940)+12,12),1)=0),TYearly[Amount]))</f>
        <v/>
      </c>
      <c r="G940" s="8" t="str">
        <f>IF(A940="","",SUMIF(TOneTime[Due Date],A940,TOneTime[Amount]))</f>
        <v/>
      </c>
      <c r="H940" s="8" t="str" cm="1">
        <f t="array" ref="H940">IF(A940="","",IF(COUNTIF(TOther[Frequency],$H$1)=0,0,SUMPRODUCT(--(IFERROR(MOD(A940-TOther[Start Date],7),1)=0),--(TOther[Frequency]=$H$1),--(TOther[Start Date]&lt;=A940),--(TOther[End Date Calc]&gt;=A940),TOther[Amount])))</f>
        <v/>
      </c>
      <c r="I940" s="8" t="str" cm="1">
        <f t="array" ref="I940">IF(A940="","",IF(COUNTIF(TOther[Frequency],$I$1)=0,0,SUMPRODUCT(--(IFERROR(MOD(A940-TOther[Start Date],14),1)=0),--(TOther[Frequency]=$I$1),--(TOther[Start Date]&lt;=A940),--(TOther[End Date Calc]&gt;=A940),TOther[Amount])))</f>
        <v/>
      </c>
      <c r="J940" s="8" t="str">
        <f>IF(A940="","",IF(COUNTIF(TOther[Frequency],$J$1)=0,0,IF(OR(DAY(A940)=1,DAY(A940)=15),SUMIFS(TOther[Amount],TOther[Frequency],$J$1,TOther[Start Date],"&lt;="&amp;$A940,TOther[End Date Calc],"&gt;="&amp;A940),0)))</f>
        <v/>
      </c>
      <c r="K940" s="8" t="str">
        <f>IF(A940="","",IF(COUNTIF(TOther[Frequency],$K$1)=0,0,IF(A940=(A940-DAY(A940)+1+2*7-WEEKDAY(A940-DAY(A940)+8-4,1)),SUMIFS(TOther[Amount],TOther[Frequency],$K$1,TOther[Start Date],"&lt;="&amp;$A940,TOther[End Date Calc],"&gt;="&amp;A940),0)))</f>
        <v/>
      </c>
      <c r="L940" s="8" t="str">
        <f>IF(A940="","",IF(COUNTIF(TOther[Frequency],$L$1)=0,0,IF(A940=(A940-DAY(A940)+1+3*7-WEEKDAY(A940-DAY(A940)+8-4,1)),SUMIFS(TOther[Amount],TOther[Frequency],$L$1,TOther[Start Date],"&lt;="&amp;$A940,TOther[End Date Calc],"&gt;="&amp;A940),0)))</f>
        <v/>
      </c>
      <c r="M940" s="8" t="str">
        <f>IF(A940="","",IF(COUNTIF(TOther[Frequency],$M$1)=0,0,IF(A940=(A940-DAY(A940)+1+4*7-WEEKDAY(A940-DAY(A940)+8-4,1)),SUMIFS(TOther[Amount],TOther[Frequency],$M$1,TOther[Start Date],"&lt;="&amp;$A940,TOther[End Date Calc],"&gt;="&amp;A940),0)))</f>
        <v/>
      </c>
      <c r="N940" s="8" t="str" cm="1">
        <f t="array" ref="N940">IF(A940="","",IF(COUNTIF(TOther[Frequency],$N$1)=0,0,SUMPRODUCT(--(IFERROR(MOD(A940-TOther[Start Date],28),1)=0),--(TOther[Frequency]=$N$1),--(TOther[Start Date]&lt;=A940),--(TOther[End Date Calc]&gt;=A940),TOther[Amount])))</f>
        <v/>
      </c>
      <c r="O940" s="8" t="str" cm="1">
        <f t="array" ref="O940">IF(A940="","",IF(COUNTIF(TOther[Frequency],$O$1)=0,0,SUMPRODUCT(--(IFERROR(MOD(A940-TOther[Start Date],42),1)=0),--(TOther[Frequency]=$O$1),--(TOther[Start Date]&lt;=A940),--(TOther[End Date Calc]&gt;=A940),TOther[Amount])))</f>
        <v/>
      </c>
      <c r="P940" s="8" t="str" cm="1">
        <f t="array" ref="P940">IF(A940="","",IF(COUNTIF(TOther[Frequency],$P$1)=0,0,SUMPRODUCT(--(IFERROR(MOD(A940-TOther[Start Date],56),1)=0),--(TOther[Frequency]=$P$1),--(TOther[Start Date]&lt;=A940),--(TOther[End Date Calc]&gt;=A940),TOther[Amount])))</f>
        <v/>
      </c>
      <c r="Q940" s="8" t="str">
        <f>IF(A940="","",IF(COUNTIF(TOther[Frequency],$Q$1)=0,0,IF(B940="N",SUMIFS(TOther[Amount],TOther[Frequency],$Q$1,TOther[Start Date],"&lt;="&amp;$A940,TOther[End Date Calc],"&gt;="&amp;A940,TOther[Start Day],DAY(A940)),SUMIFS(TOther[Amount],TOther[Frequency],$Q$1,TOther[Start Date],"&lt;="&amp;$A940,TOther[End Date Calc],"&gt;="&amp;A940,TOther[Start Day],"&gt;="&amp;DAY(A940)))))</f>
        <v/>
      </c>
      <c r="R940" s="8" t="str" cm="1">
        <f t="array" ref="R940">IF(A940="","",IF(COUNTIF(TOther[Frequency],R$1)=0,0,SUMPRODUCT(--(TOther[Frequency]=R$1),--(TOther[Start Date]&lt;=A940),--(TOther[End Date Calc]&gt;=A940),IF(B940="N",--(TOther[Start Day]=DAY(A940)),--(TOther[Start Day]&gt;=DAY(A940))),--(IFERROR(MOD(TOther[Start Month]-MONTH(A940)+2,2),1)=0),TOther[Amount])))</f>
        <v/>
      </c>
      <c r="S940" s="8" t="str" cm="1">
        <f t="array" ref="S940">IF(A940="","",IF(COUNTIF(TOther[Frequency],S$1)=0,0,SUMPRODUCT(--(TOther[Frequency]=S$1),--(TOther[Start Date]&lt;=A940),--(TOther[End Date Calc]&gt;=A940),IF(B940="N",--(TOther[Start Day]=DAY(A940)),--(TOther[Start Day]&gt;=DAY(A940))),--(IFERROR(MOD(TOther[Start Month]-MONTH(A940)+3,3),1)=0),TOther[Amount])))</f>
        <v/>
      </c>
      <c r="T940" s="8" t="str" cm="1">
        <f t="array" ref="T940">IF($A940="","",IF(COUNTIF(TOther[Frequency],T$1)=0,0,SUMPRODUCT(--(TOther[Frequency]=T$1),--(TOther[Start Date]&lt;=$A940),--(TOther[End Date Calc]&gt;=$A940),IF($B940="N",--(TOther[Start Day]=DAY($A940)),--(TOther[Start Day]&gt;=DAY($A940))),--(IFERROR(MOD(TOther[Start Month]-MONTH($A940)+4,4),1)=0),TOther[Amount])))</f>
        <v/>
      </c>
      <c r="U940" s="8" t="str" cm="1">
        <f t="array" ref="U940">IF(A940="","",IF(COUNTIF(TOther[Frequency],$U$1)=0,0,SUMPRODUCT(--(TOther[Frequency]=$U$1),--(TOther[Start Date]&lt;=A940),--(TOther[End Date Calc]&gt;=A940),IF(B940="N",--(TOther[Start Day]=DAY(A940)),--(TOther[Start Day]&gt;=DAY(A940))),--(IFERROR(MOD(TOther[Start Month]-MONTH(A940)+6,6),1)=0),TOther[Amount])))</f>
        <v/>
      </c>
      <c r="V940" s="8" t="str" cm="1">
        <f t="array" ref="V940">IF(A940="","",IF(COUNTIF(TOther[Frequency],$V$1)=0,0,SUMPRODUCT(--(TOther[Frequency]=$V$1),--(TOther[Start Date]&lt;=A940),--(TOther[End Date Calc]&gt;=A940),IF(B940="N",--(TOther[Start Day]=DAY(A940)),--(TOther[Start Day]&gt;=DAY(A940))),--(IFERROR(MOD(TOther[Start Month]-MONTH(A940)+12,12),1)=0),TOther[Amount])))</f>
        <v/>
      </c>
      <c r="W940" s="8" t="str">
        <f>IF(A940="","",SUMIFS(TOther[Amount],TOther[Start Date],A940,TOther[Frequency],$W$1))</f>
        <v/>
      </c>
      <c r="X940" s="9" t="str">
        <f t="shared" si="70"/>
        <v/>
      </c>
      <c r="Y940" s="9" t="str">
        <f t="shared" si="74"/>
        <v/>
      </c>
      <c r="Z940" s="8" t="str" cm="1">
        <f t="array" ref="Z940">IF(A940="","",IF(COUNTIF('2) Income'!$D$13:$D$32,"Weekly")=0,0,SUMPRODUCT(--(IFERROR(MOD(A940-'2) Income'!$F$13:$F$32,7),1)=0),--('2) Income'!$D$13:$D$32="Weekly"),--('2) Income'!$F$13:$F$32&lt;=A940),'2) Income'!$E$13:$E$32)))</f>
        <v/>
      </c>
      <c r="AA940" s="8" t="str" cm="1">
        <f t="array" ref="AA940">IF(A940="","",IF(COUNTIF('2) Income'!$D$13:$D$32,"Every Other Week")=0,0,SUMPRODUCT(--(IFERROR(MOD(A940-'2) Income'!$F$13:$F$32,14),1)=0),--('2) Income'!$D$13:$D$32="Every Other Week"),--('2) Income'!$F$13:$F$32&lt;=A940),'2) Income'!$E$13:$E$32)))</f>
        <v/>
      </c>
      <c r="AB940" s="8" t="str">
        <f>IF(A940="","",IF(COUNTIF('2) Income'!$D$13:$D$32,"1st and 15th")=0,0,IF(OR(DAY(A940)=1,DAY(A940)=15),SUMIFS('2) Income'!$E$13:$E$32,'2) Income'!$D$13:$D$32,"1st and 15th",'2) Income'!$F$13:$F$32,"&lt;="&amp;$A940),0)))</f>
        <v/>
      </c>
      <c r="AC940" s="8" t="str">
        <f>IF(A940="","",IF(COUNTIF('2) Income'!$D$13:$D$32,"2nd Wednesday")=0,0,IF(A940=(A940-DAY(A940)+1+2*7-WEEKDAY(A940-DAY(A940)+8-4,1)),SUMIFS('2) Income'!$E$13:$E$32,'2) Income'!$D$13:$D$32,"2nd Wednesday",'2) Income'!$F$13:$F$32,"&lt;="&amp;$A940),0)))</f>
        <v/>
      </c>
      <c r="AD940" s="8" t="str">
        <f>IF(A940="","",IF(COUNTIF('2) Income'!$D$13:$D$32,"3rd Wednesday")=0,0,IF(A940=(A940-DAY(A940)+1+3*7-WEEKDAY(A940-DAY(A940)+8-4,1)),SUMIFS('2) Income'!$E$13:$E$32,'2) Income'!$D$13:$D$32,"3rd Wednesday",'2) Income'!$F$13:$F$32,"&lt;="&amp;$A940),0)))</f>
        <v/>
      </c>
      <c r="AE940" s="8" t="str">
        <f>IF(A940="","",IF(COUNTIF('2) Income'!$D$13:$D$32,"4th Wednesday")=0,0,IF(A940=(A940-DAY(A940)+1+4*7-WEEKDAY(A940-DAY(A940)+8-4,1)),SUMIFS('2) Income'!$E$13:$E$32,'2) Income'!$D$13:$D$32,"4th Wednesday",'2) Income'!$F$13:$F$32,"&lt;="&amp;$A940),0)))</f>
        <v/>
      </c>
      <c r="AF940" s="8" t="str" cm="1">
        <f t="array" ref="AF940">IF(A940="","",IF(COUNTIF('2) Income'!$D$13:$D$32,"Every 4 Weeks")=0,0,SUMPRODUCT(--(IFERROR(MOD(A940-'2) Income'!$F$13:$F$32,28),1)=0),--('2) Income'!$D$13:$D$32="Every 4 Weeks"),--('2) Income'!$F$13:$F$32&lt;=A940),'2) Income'!$E$13:$E$32)))</f>
        <v/>
      </c>
      <c r="AG940" s="8" t="str">
        <f>IF(A940="","",IF(COUNTIF('2) Income'!$D$13:$D$32,"Monthly")=0,0,IF(B940="N",SUMIFS('2) Income'!$E$13:$E$32,'2) Income'!$D$13:$D$32,"monthly",'2) Income'!$F$13:$F$32,"&lt;="&amp;$A940,'2) Income'!$I$13:$I$32,DAY(A940)),SUMIFS('2) Income'!$E$13:$E$32,'2) Income'!$D$13:$D$32,"monthly",'2) Income'!$F$13:$F$32,"&lt;="&amp;$A940,'2) Income'!$I$13:$I$32,"&gt;="&amp;DAY(A940)))))</f>
        <v/>
      </c>
      <c r="AH940" s="8" t="str" cm="1">
        <f t="array" ref="AH940">IF(A940="","",IF(COUNTIF('2) Income'!$D$13:$D$32,"Yearly")=0,0,SUMPRODUCT(--('2) Income'!$D$13:$D$32="Yearly"),--('2) Income'!$F$13:$F$32&lt;=A940),IF(B940="N",--('2) Income'!$I$13:$I$32=DAY(A940)),--('2) Income'!$I$13:$I$32&gt;=DAY(A940))),--(IFERROR(MOD('2) Income'!$H$13:$H$32-MONTH(A940)+12,12),1)=0),'2) Income'!$E$13:$E$32)))</f>
        <v/>
      </c>
      <c r="AI940" s="8" t="str">
        <f>IF(A940="","",IF(COUNTIF('2) Income'!$D$13:$D$32,"one-time")=0,0,SUMIFS('2) Income'!$E$13:$E$32,'2) Income'!$D$13:$D$32,"one-time",'2) Income'!$F$13:$F$32,"="&amp;$A940)))</f>
        <v/>
      </c>
      <c r="AJ940" s="9" t="str">
        <f t="shared" si="71"/>
        <v/>
      </c>
    </row>
    <row r="941" spans="1:36">
      <c r="A941" s="7" t="str">
        <f>IF(A940="","",IF(A940+1&lt;='1) Period'!$E$21,A940+1,""))</f>
        <v/>
      </c>
      <c r="B941" s="7" t="e">
        <f t="shared" si="72"/>
        <v>#VALUE!</v>
      </c>
      <c r="C941" t="e">
        <f t="shared" si="73"/>
        <v>#VALUE!</v>
      </c>
      <c r="D941" s="8" t="str">
        <f>IF(A941="","",IF(TEXT(A941,"dddd")='4) Happy Money'!$E$23,WAllowance,0))</f>
        <v/>
      </c>
      <c r="E941" s="8" t="str">
        <f>IF(A941="","",IF(B941="N",SUMIF(TMonthly[Day of the Month],DAY(A941),TMonthly[Amount]),SUMIF(TMonthly[Day of the Month],"&gt;="&amp;DAY(A941),TMonthly[Amount])))</f>
        <v/>
      </c>
      <c r="F941" s="8" t="str" cm="1">
        <f t="array" ref="F941">IF(A941="","",SUMPRODUCT(--(TYearly[Due Date]&lt;=A941),IF(B941="N",--(TYearly[Day]=DAY(A941)),--(TYearly[Day]&gt;=DAY(A941))),--(IFERROR(MOD(TYearly[Month]-MONTH(A941)+12,12),1)=0),TYearly[Amount]))</f>
        <v/>
      </c>
      <c r="G941" s="8" t="str">
        <f>IF(A941="","",SUMIF(TOneTime[Due Date],A941,TOneTime[Amount]))</f>
        <v/>
      </c>
      <c r="H941" s="8" t="str" cm="1">
        <f t="array" ref="H941">IF(A941="","",IF(COUNTIF(TOther[Frequency],$H$1)=0,0,SUMPRODUCT(--(IFERROR(MOD(A941-TOther[Start Date],7),1)=0),--(TOther[Frequency]=$H$1),--(TOther[Start Date]&lt;=A941),--(TOther[End Date Calc]&gt;=A941),TOther[Amount])))</f>
        <v/>
      </c>
      <c r="I941" s="8" t="str" cm="1">
        <f t="array" ref="I941">IF(A941="","",IF(COUNTIF(TOther[Frequency],$I$1)=0,0,SUMPRODUCT(--(IFERROR(MOD(A941-TOther[Start Date],14),1)=0),--(TOther[Frequency]=$I$1),--(TOther[Start Date]&lt;=A941),--(TOther[End Date Calc]&gt;=A941),TOther[Amount])))</f>
        <v/>
      </c>
      <c r="J941" s="8" t="str">
        <f>IF(A941="","",IF(COUNTIF(TOther[Frequency],$J$1)=0,0,IF(OR(DAY(A941)=1,DAY(A941)=15),SUMIFS(TOther[Amount],TOther[Frequency],$J$1,TOther[Start Date],"&lt;="&amp;$A941,TOther[End Date Calc],"&gt;="&amp;A941),0)))</f>
        <v/>
      </c>
      <c r="K941" s="8" t="str">
        <f>IF(A941="","",IF(COUNTIF(TOther[Frequency],$K$1)=0,0,IF(A941=(A941-DAY(A941)+1+2*7-WEEKDAY(A941-DAY(A941)+8-4,1)),SUMIFS(TOther[Amount],TOther[Frequency],$K$1,TOther[Start Date],"&lt;="&amp;$A941,TOther[End Date Calc],"&gt;="&amp;A941),0)))</f>
        <v/>
      </c>
      <c r="L941" s="8" t="str">
        <f>IF(A941="","",IF(COUNTIF(TOther[Frequency],$L$1)=0,0,IF(A941=(A941-DAY(A941)+1+3*7-WEEKDAY(A941-DAY(A941)+8-4,1)),SUMIFS(TOther[Amount],TOther[Frequency],$L$1,TOther[Start Date],"&lt;="&amp;$A941,TOther[End Date Calc],"&gt;="&amp;A941),0)))</f>
        <v/>
      </c>
      <c r="M941" s="8" t="str">
        <f>IF(A941="","",IF(COUNTIF(TOther[Frequency],$M$1)=0,0,IF(A941=(A941-DAY(A941)+1+4*7-WEEKDAY(A941-DAY(A941)+8-4,1)),SUMIFS(TOther[Amount],TOther[Frequency],$M$1,TOther[Start Date],"&lt;="&amp;$A941,TOther[End Date Calc],"&gt;="&amp;A941),0)))</f>
        <v/>
      </c>
      <c r="N941" s="8" t="str" cm="1">
        <f t="array" ref="N941">IF(A941="","",IF(COUNTIF(TOther[Frequency],$N$1)=0,0,SUMPRODUCT(--(IFERROR(MOD(A941-TOther[Start Date],28),1)=0),--(TOther[Frequency]=$N$1),--(TOther[Start Date]&lt;=A941),--(TOther[End Date Calc]&gt;=A941),TOther[Amount])))</f>
        <v/>
      </c>
      <c r="O941" s="8" t="str" cm="1">
        <f t="array" ref="O941">IF(A941="","",IF(COUNTIF(TOther[Frequency],$O$1)=0,0,SUMPRODUCT(--(IFERROR(MOD(A941-TOther[Start Date],42),1)=0),--(TOther[Frequency]=$O$1),--(TOther[Start Date]&lt;=A941),--(TOther[End Date Calc]&gt;=A941),TOther[Amount])))</f>
        <v/>
      </c>
      <c r="P941" s="8" t="str" cm="1">
        <f t="array" ref="P941">IF(A941="","",IF(COUNTIF(TOther[Frequency],$P$1)=0,0,SUMPRODUCT(--(IFERROR(MOD(A941-TOther[Start Date],56),1)=0),--(TOther[Frequency]=$P$1),--(TOther[Start Date]&lt;=A941),--(TOther[End Date Calc]&gt;=A941),TOther[Amount])))</f>
        <v/>
      </c>
      <c r="Q941" s="8" t="str">
        <f>IF(A941="","",IF(COUNTIF(TOther[Frequency],$Q$1)=0,0,IF(B941="N",SUMIFS(TOther[Amount],TOther[Frequency],$Q$1,TOther[Start Date],"&lt;="&amp;$A941,TOther[End Date Calc],"&gt;="&amp;A941,TOther[Start Day],DAY(A941)),SUMIFS(TOther[Amount],TOther[Frequency],$Q$1,TOther[Start Date],"&lt;="&amp;$A941,TOther[End Date Calc],"&gt;="&amp;A941,TOther[Start Day],"&gt;="&amp;DAY(A941)))))</f>
        <v/>
      </c>
      <c r="R941" s="8" t="str" cm="1">
        <f t="array" ref="R941">IF(A941="","",IF(COUNTIF(TOther[Frequency],R$1)=0,0,SUMPRODUCT(--(TOther[Frequency]=R$1),--(TOther[Start Date]&lt;=A941),--(TOther[End Date Calc]&gt;=A941),IF(B941="N",--(TOther[Start Day]=DAY(A941)),--(TOther[Start Day]&gt;=DAY(A941))),--(IFERROR(MOD(TOther[Start Month]-MONTH(A941)+2,2),1)=0),TOther[Amount])))</f>
        <v/>
      </c>
      <c r="S941" s="8" t="str" cm="1">
        <f t="array" ref="S941">IF(A941="","",IF(COUNTIF(TOther[Frequency],S$1)=0,0,SUMPRODUCT(--(TOther[Frequency]=S$1),--(TOther[Start Date]&lt;=A941),--(TOther[End Date Calc]&gt;=A941),IF(B941="N",--(TOther[Start Day]=DAY(A941)),--(TOther[Start Day]&gt;=DAY(A941))),--(IFERROR(MOD(TOther[Start Month]-MONTH(A941)+3,3),1)=0),TOther[Amount])))</f>
        <v/>
      </c>
      <c r="T941" s="8" t="str" cm="1">
        <f t="array" ref="T941">IF($A941="","",IF(COUNTIF(TOther[Frequency],T$1)=0,0,SUMPRODUCT(--(TOther[Frequency]=T$1),--(TOther[Start Date]&lt;=$A941),--(TOther[End Date Calc]&gt;=$A941),IF($B941="N",--(TOther[Start Day]=DAY($A941)),--(TOther[Start Day]&gt;=DAY($A941))),--(IFERROR(MOD(TOther[Start Month]-MONTH($A941)+4,4),1)=0),TOther[Amount])))</f>
        <v/>
      </c>
      <c r="U941" s="8" t="str" cm="1">
        <f t="array" ref="U941">IF(A941="","",IF(COUNTIF(TOther[Frequency],$U$1)=0,0,SUMPRODUCT(--(TOther[Frequency]=$U$1),--(TOther[Start Date]&lt;=A941),--(TOther[End Date Calc]&gt;=A941),IF(B941="N",--(TOther[Start Day]=DAY(A941)),--(TOther[Start Day]&gt;=DAY(A941))),--(IFERROR(MOD(TOther[Start Month]-MONTH(A941)+6,6),1)=0),TOther[Amount])))</f>
        <v/>
      </c>
      <c r="V941" s="8" t="str" cm="1">
        <f t="array" ref="V941">IF(A941="","",IF(COUNTIF(TOther[Frequency],$V$1)=0,0,SUMPRODUCT(--(TOther[Frequency]=$V$1),--(TOther[Start Date]&lt;=A941),--(TOther[End Date Calc]&gt;=A941),IF(B941="N",--(TOther[Start Day]=DAY(A941)),--(TOther[Start Day]&gt;=DAY(A941))),--(IFERROR(MOD(TOther[Start Month]-MONTH(A941)+12,12),1)=0),TOther[Amount])))</f>
        <v/>
      </c>
      <c r="W941" s="8" t="str">
        <f>IF(A941="","",SUMIFS(TOther[Amount],TOther[Start Date],A941,TOther[Frequency],$W$1))</f>
        <v/>
      </c>
      <c r="X941" s="9" t="str">
        <f t="shared" si="70"/>
        <v/>
      </c>
      <c r="Y941" s="9" t="str">
        <f t="shared" si="74"/>
        <v/>
      </c>
      <c r="Z941" s="8" t="str" cm="1">
        <f t="array" ref="Z941">IF(A941="","",IF(COUNTIF('2) Income'!$D$13:$D$32,"Weekly")=0,0,SUMPRODUCT(--(IFERROR(MOD(A941-'2) Income'!$F$13:$F$32,7),1)=0),--('2) Income'!$D$13:$D$32="Weekly"),--('2) Income'!$F$13:$F$32&lt;=A941),'2) Income'!$E$13:$E$32)))</f>
        <v/>
      </c>
      <c r="AA941" s="8" t="str" cm="1">
        <f t="array" ref="AA941">IF(A941="","",IF(COUNTIF('2) Income'!$D$13:$D$32,"Every Other Week")=0,0,SUMPRODUCT(--(IFERROR(MOD(A941-'2) Income'!$F$13:$F$32,14),1)=0),--('2) Income'!$D$13:$D$32="Every Other Week"),--('2) Income'!$F$13:$F$32&lt;=A941),'2) Income'!$E$13:$E$32)))</f>
        <v/>
      </c>
      <c r="AB941" s="8" t="str">
        <f>IF(A941="","",IF(COUNTIF('2) Income'!$D$13:$D$32,"1st and 15th")=0,0,IF(OR(DAY(A941)=1,DAY(A941)=15),SUMIFS('2) Income'!$E$13:$E$32,'2) Income'!$D$13:$D$32,"1st and 15th",'2) Income'!$F$13:$F$32,"&lt;="&amp;$A941),0)))</f>
        <v/>
      </c>
      <c r="AC941" s="8" t="str">
        <f>IF(A941="","",IF(COUNTIF('2) Income'!$D$13:$D$32,"2nd Wednesday")=0,0,IF(A941=(A941-DAY(A941)+1+2*7-WEEKDAY(A941-DAY(A941)+8-4,1)),SUMIFS('2) Income'!$E$13:$E$32,'2) Income'!$D$13:$D$32,"2nd Wednesday",'2) Income'!$F$13:$F$32,"&lt;="&amp;$A941),0)))</f>
        <v/>
      </c>
      <c r="AD941" s="8" t="str">
        <f>IF(A941="","",IF(COUNTIF('2) Income'!$D$13:$D$32,"3rd Wednesday")=0,0,IF(A941=(A941-DAY(A941)+1+3*7-WEEKDAY(A941-DAY(A941)+8-4,1)),SUMIFS('2) Income'!$E$13:$E$32,'2) Income'!$D$13:$D$32,"3rd Wednesday",'2) Income'!$F$13:$F$32,"&lt;="&amp;$A941),0)))</f>
        <v/>
      </c>
      <c r="AE941" s="8" t="str">
        <f>IF(A941="","",IF(COUNTIF('2) Income'!$D$13:$D$32,"4th Wednesday")=0,0,IF(A941=(A941-DAY(A941)+1+4*7-WEEKDAY(A941-DAY(A941)+8-4,1)),SUMIFS('2) Income'!$E$13:$E$32,'2) Income'!$D$13:$D$32,"4th Wednesday",'2) Income'!$F$13:$F$32,"&lt;="&amp;$A941),0)))</f>
        <v/>
      </c>
      <c r="AF941" s="8" t="str" cm="1">
        <f t="array" ref="AF941">IF(A941="","",IF(COUNTIF('2) Income'!$D$13:$D$32,"Every 4 Weeks")=0,0,SUMPRODUCT(--(IFERROR(MOD(A941-'2) Income'!$F$13:$F$32,28),1)=0),--('2) Income'!$D$13:$D$32="Every 4 Weeks"),--('2) Income'!$F$13:$F$32&lt;=A941),'2) Income'!$E$13:$E$32)))</f>
        <v/>
      </c>
      <c r="AG941" s="8" t="str">
        <f>IF(A941="","",IF(COUNTIF('2) Income'!$D$13:$D$32,"Monthly")=0,0,IF(B941="N",SUMIFS('2) Income'!$E$13:$E$32,'2) Income'!$D$13:$D$32,"monthly",'2) Income'!$F$13:$F$32,"&lt;="&amp;$A941,'2) Income'!$I$13:$I$32,DAY(A941)),SUMIFS('2) Income'!$E$13:$E$32,'2) Income'!$D$13:$D$32,"monthly",'2) Income'!$F$13:$F$32,"&lt;="&amp;$A941,'2) Income'!$I$13:$I$32,"&gt;="&amp;DAY(A941)))))</f>
        <v/>
      </c>
      <c r="AH941" s="8" t="str" cm="1">
        <f t="array" ref="AH941">IF(A941="","",IF(COUNTIF('2) Income'!$D$13:$D$32,"Yearly")=0,0,SUMPRODUCT(--('2) Income'!$D$13:$D$32="Yearly"),--('2) Income'!$F$13:$F$32&lt;=A941),IF(B941="N",--('2) Income'!$I$13:$I$32=DAY(A941)),--('2) Income'!$I$13:$I$32&gt;=DAY(A941))),--(IFERROR(MOD('2) Income'!$H$13:$H$32-MONTH(A941)+12,12),1)=0),'2) Income'!$E$13:$E$32)))</f>
        <v/>
      </c>
      <c r="AI941" s="8" t="str">
        <f>IF(A941="","",IF(COUNTIF('2) Income'!$D$13:$D$32,"one-time")=0,0,SUMIFS('2) Income'!$E$13:$E$32,'2) Income'!$D$13:$D$32,"one-time",'2) Income'!$F$13:$F$32,"="&amp;$A941)))</f>
        <v/>
      </c>
      <c r="AJ941" s="9" t="str">
        <f t="shared" si="71"/>
        <v/>
      </c>
    </row>
    <row r="942" spans="1:36">
      <c r="A942" s="7" t="str">
        <f>IF(A941="","",IF(A941+1&lt;='1) Period'!$E$21,A941+1,""))</f>
        <v/>
      </c>
      <c r="B942" s="7" t="e">
        <f t="shared" si="72"/>
        <v>#VALUE!</v>
      </c>
      <c r="C942" t="e">
        <f t="shared" si="73"/>
        <v>#VALUE!</v>
      </c>
      <c r="D942" s="8" t="str">
        <f>IF(A942="","",IF(TEXT(A942,"dddd")='4) Happy Money'!$E$23,WAllowance,0))</f>
        <v/>
      </c>
      <c r="E942" s="8" t="str">
        <f>IF(A942="","",IF(B942="N",SUMIF(TMonthly[Day of the Month],DAY(A942),TMonthly[Amount]),SUMIF(TMonthly[Day of the Month],"&gt;="&amp;DAY(A942),TMonthly[Amount])))</f>
        <v/>
      </c>
      <c r="F942" s="8" t="str" cm="1">
        <f t="array" ref="F942">IF(A942="","",SUMPRODUCT(--(TYearly[Due Date]&lt;=A942),IF(B942="N",--(TYearly[Day]=DAY(A942)),--(TYearly[Day]&gt;=DAY(A942))),--(IFERROR(MOD(TYearly[Month]-MONTH(A942)+12,12),1)=0),TYearly[Amount]))</f>
        <v/>
      </c>
      <c r="G942" s="8" t="str">
        <f>IF(A942="","",SUMIF(TOneTime[Due Date],A942,TOneTime[Amount]))</f>
        <v/>
      </c>
      <c r="H942" s="8" t="str" cm="1">
        <f t="array" ref="H942">IF(A942="","",IF(COUNTIF(TOther[Frequency],$H$1)=0,0,SUMPRODUCT(--(IFERROR(MOD(A942-TOther[Start Date],7),1)=0),--(TOther[Frequency]=$H$1),--(TOther[Start Date]&lt;=A942),--(TOther[End Date Calc]&gt;=A942),TOther[Amount])))</f>
        <v/>
      </c>
      <c r="I942" s="8" t="str" cm="1">
        <f t="array" ref="I942">IF(A942="","",IF(COUNTIF(TOther[Frequency],$I$1)=0,0,SUMPRODUCT(--(IFERROR(MOD(A942-TOther[Start Date],14),1)=0),--(TOther[Frequency]=$I$1),--(TOther[Start Date]&lt;=A942),--(TOther[End Date Calc]&gt;=A942),TOther[Amount])))</f>
        <v/>
      </c>
      <c r="J942" s="8" t="str">
        <f>IF(A942="","",IF(COUNTIF(TOther[Frequency],$J$1)=0,0,IF(OR(DAY(A942)=1,DAY(A942)=15),SUMIFS(TOther[Amount],TOther[Frequency],$J$1,TOther[Start Date],"&lt;="&amp;$A942,TOther[End Date Calc],"&gt;="&amp;A942),0)))</f>
        <v/>
      </c>
      <c r="K942" s="8" t="str">
        <f>IF(A942="","",IF(COUNTIF(TOther[Frequency],$K$1)=0,0,IF(A942=(A942-DAY(A942)+1+2*7-WEEKDAY(A942-DAY(A942)+8-4,1)),SUMIFS(TOther[Amount],TOther[Frequency],$K$1,TOther[Start Date],"&lt;="&amp;$A942,TOther[End Date Calc],"&gt;="&amp;A942),0)))</f>
        <v/>
      </c>
      <c r="L942" s="8" t="str">
        <f>IF(A942="","",IF(COUNTIF(TOther[Frequency],$L$1)=0,0,IF(A942=(A942-DAY(A942)+1+3*7-WEEKDAY(A942-DAY(A942)+8-4,1)),SUMIFS(TOther[Amount],TOther[Frequency],$L$1,TOther[Start Date],"&lt;="&amp;$A942,TOther[End Date Calc],"&gt;="&amp;A942),0)))</f>
        <v/>
      </c>
      <c r="M942" s="8" t="str">
        <f>IF(A942="","",IF(COUNTIF(TOther[Frequency],$M$1)=0,0,IF(A942=(A942-DAY(A942)+1+4*7-WEEKDAY(A942-DAY(A942)+8-4,1)),SUMIFS(TOther[Amount],TOther[Frequency],$M$1,TOther[Start Date],"&lt;="&amp;$A942,TOther[End Date Calc],"&gt;="&amp;A942),0)))</f>
        <v/>
      </c>
      <c r="N942" s="8" t="str" cm="1">
        <f t="array" ref="N942">IF(A942="","",IF(COUNTIF(TOther[Frequency],$N$1)=0,0,SUMPRODUCT(--(IFERROR(MOD(A942-TOther[Start Date],28),1)=0),--(TOther[Frequency]=$N$1),--(TOther[Start Date]&lt;=A942),--(TOther[End Date Calc]&gt;=A942),TOther[Amount])))</f>
        <v/>
      </c>
      <c r="O942" s="8" t="str" cm="1">
        <f t="array" ref="O942">IF(A942="","",IF(COUNTIF(TOther[Frequency],$O$1)=0,0,SUMPRODUCT(--(IFERROR(MOD(A942-TOther[Start Date],42),1)=0),--(TOther[Frequency]=$O$1),--(TOther[Start Date]&lt;=A942),--(TOther[End Date Calc]&gt;=A942),TOther[Amount])))</f>
        <v/>
      </c>
      <c r="P942" s="8" t="str" cm="1">
        <f t="array" ref="P942">IF(A942="","",IF(COUNTIF(TOther[Frequency],$P$1)=0,0,SUMPRODUCT(--(IFERROR(MOD(A942-TOther[Start Date],56),1)=0),--(TOther[Frequency]=$P$1),--(TOther[Start Date]&lt;=A942),--(TOther[End Date Calc]&gt;=A942),TOther[Amount])))</f>
        <v/>
      </c>
      <c r="Q942" s="8" t="str">
        <f>IF(A942="","",IF(COUNTIF(TOther[Frequency],$Q$1)=0,0,IF(B942="N",SUMIFS(TOther[Amount],TOther[Frequency],$Q$1,TOther[Start Date],"&lt;="&amp;$A942,TOther[End Date Calc],"&gt;="&amp;A942,TOther[Start Day],DAY(A942)),SUMIFS(TOther[Amount],TOther[Frequency],$Q$1,TOther[Start Date],"&lt;="&amp;$A942,TOther[End Date Calc],"&gt;="&amp;A942,TOther[Start Day],"&gt;="&amp;DAY(A942)))))</f>
        <v/>
      </c>
      <c r="R942" s="8" t="str" cm="1">
        <f t="array" ref="R942">IF(A942="","",IF(COUNTIF(TOther[Frequency],R$1)=0,0,SUMPRODUCT(--(TOther[Frequency]=R$1),--(TOther[Start Date]&lt;=A942),--(TOther[End Date Calc]&gt;=A942),IF(B942="N",--(TOther[Start Day]=DAY(A942)),--(TOther[Start Day]&gt;=DAY(A942))),--(IFERROR(MOD(TOther[Start Month]-MONTH(A942)+2,2),1)=0),TOther[Amount])))</f>
        <v/>
      </c>
      <c r="S942" s="8" t="str" cm="1">
        <f t="array" ref="S942">IF(A942="","",IF(COUNTIF(TOther[Frequency],S$1)=0,0,SUMPRODUCT(--(TOther[Frequency]=S$1),--(TOther[Start Date]&lt;=A942),--(TOther[End Date Calc]&gt;=A942),IF(B942="N",--(TOther[Start Day]=DAY(A942)),--(TOther[Start Day]&gt;=DAY(A942))),--(IFERROR(MOD(TOther[Start Month]-MONTH(A942)+3,3),1)=0),TOther[Amount])))</f>
        <v/>
      </c>
      <c r="T942" s="8" t="str" cm="1">
        <f t="array" ref="T942">IF($A942="","",IF(COUNTIF(TOther[Frequency],T$1)=0,0,SUMPRODUCT(--(TOther[Frequency]=T$1),--(TOther[Start Date]&lt;=$A942),--(TOther[End Date Calc]&gt;=$A942),IF($B942="N",--(TOther[Start Day]=DAY($A942)),--(TOther[Start Day]&gt;=DAY($A942))),--(IFERROR(MOD(TOther[Start Month]-MONTH($A942)+4,4),1)=0),TOther[Amount])))</f>
        <v/>
      </c>
      <c r="U942" s="8" t="str" cm="1">
        <f t="array" ref="U942">IF(A942="","",IF(COUNTIF(TOther[Frequency],$U$1)=0,0,SUMPRODUCT(--(TOther[Frequency]=$U$1),--(TOther[Start Date]&lt;=A942),--(TOther[End Date Calc]&gt;=A942),IF(B942="N",--(TOther[Start Day]=DAY(A942)),--(TOther[Start Day]&gt;=DAY(A942))),--(IFERROR(MOD(TOther[Start Month]-MONTH(A942)+6,6),1)=0),TOther[Amount])))</f>
        <v/>
      </c>
      <c r="V942" s="8" t="str" cm="1">
        <f t="array" ref="V942">IF(A942="","",IF(COUNTIF(TOther[Frequency],$V$1)=0,0,SUMPRODUCT(--(TOther[Frequency]=$V$1),--(TOther[Start Date]&lt;=A942),--(TOther[End Date Calc]&gt;=A942),IF(B942="N",--(TOther[Start Day]=DAY(A942)),--(TOther[Start Day]&gt;=DAY(A942))),--(IFERROR(MOD(TOther[Start Month]-MONTH(A942)+12,12),1)=0),TOther[Amount])))</f>
        <v/>
      </c>
      <c r="W942" s="8" t="str">
        <f>IF(A942="","",SUMIFS(TOther[Amount],TOther[Start Date],A942,TOther[Frequency],$W$1))</f>
        <v/>
      </c>
      <c r="X942" s="9" t="str">
        <f t="shared" si="70"/>
        <v/>
      </c>
      <c r="Y942" s="9" t="str">
        <f t="shared" si="74"/>
        <v/>
      </c>
      <c r="Z942" s="8" t="str" cm="1">
        <f t="array" ref="Z942">IF(A942="","",IF(COUNTIF('2) Income'!$D$13:$D$32,"Weekly")=0,0,SUMPRODUCT(--(IFERROR(MOD(A942-'2) Income'!$F$13:$F$32,7),1)=0),--('2) Income'!$D$13:$D$32="Weekly"),--('2) Income'!$F$13:$F$32&lt;=A942),'2) Income'!$E$13:$E$32)))</f>
        <v/>
      </c>
      <c r="AA942" s="8" t="str" cm="1">
        <f t="array" ref="AA942">IF(A942="","",IF(COUNTIF('2) Income'!$D$13:$D$32,"Every Other Week")=0,0,SUMPRODUCT(--(IFERROR(MOD(A942-'2) Income'!$F$13:$F$32,14),1)=0),--('2) Income'!$D$13:$D$32="Every Other Week"),--('2) Income'!$F$13:$F$32&lt;=A942),'2) Income'!$E$13:$E$32)))</f>
        <v/>
      </c>
      <c r="AB942" s="8" t="str">
        <f>IF(A942="","",IF(COUNTIF('2) Income'!$D$13:$D$32,"1st and 15th")=0,0,IF(OR(DAY(A942)=1,DAY(A942)=15),SUMIFS('2) Income'!$E$13:$E$32,'2) Income'!$D$13:$D$32,"1st and 15th",'2) Income'!$F$13:$F$32,"&lt;="&amp;$A942),0)))</f>
        <v/>
      </c>
      <c r="AC942" s="8" t="str">
        <f>IF(A942="","",IF(COUNTIF('2) Income'!$D$13:$D$32,"2nd Wednesday")=0,0,IF(A942=(A942-DAY(A942)+1+2*7-WEEKDAY(A942-DAY(A942)+8-4,1)),SUMIFS('2) Income'!$E$13:$E$32,'2) Income'!$D$13:$D$32,"2nd Wednesday",'2) Income'!$F$13:$F$32,"&lt;="&amp;$A942),0)))</f>
        <v/>
      </c>
      <c r="AD942" s="8" t="str">
        <f>IF(A942="","",IF(COUNTIF('2) Income'!$D$13:$D$32,"3rd Wednesday")=0,0,IF(A942=(A942-DAY(A942)+1+3*7-WEEKDAY(A942-DAY(A942)+8-4,1)),SUMIFS('2) Income'!$E$13:$E$32,'2) Income'!$D$13:$D$32,"3rd Wednesday",'2) Income'!$F$13:$F$32,"&lt;="&amp;$A942),0)))</f>
        <v/>
      </c>
      <c r="AE942" s="8" t="str">
        <f>IF(A942="","",IF(COUNTIF('2) Income'!$D$13:$D$32,"4th Wednesday")=0,0,IF(A942=(A942-DAY(A942)+1+4*7-WEEKDAY(A942-DAY(A942)+8-4,1)),SUMIFS('2) Income'!$E$13:$E$32,'2) Income'!$D$13:$D$32,"4th Wednesday",'2) Income'!$F$13:$F$32,"&lt;="&amp;$A942),0)))</f>
        <v/>
      </c>
      <c r="AF942" s="8" t="str" cm="1">
        <f t="array" ref="AF942">IF(A942="","",IF(COUNTIF('2) Income'!$D$13:$D$32,"Every 4 Weeks")=0,0,SUMPRODUCT(--(IFERROR(MOD(A942-'2) Income'!$F$13:$F$32,28),1)=0),--('2) Income'!$D$13:$D$32="Every 4 Weeks"),--('2) Income'!$F$13:$F$32&lt;=A942),'2) Income'!$E$13:$E$32)))</f>
        <v/>
      </c>
      <c r="AG942" s="8" t="str">
        <f>IF(A942="","",IF(COUNTIF('2) Income'!$D$13:$D$32,"Monthly")=0,0,IF(B942="N",SUMIFS('2) Income'!$E$13:$E$32,'2) Income'!$D$13:$D$32,"monthly",'2) Income'!$F$13:$F$32,"&lt;="&amp;$A942,'2) Income'!$I$13:$I$32,DAY(A942)),SUMIFS('2) Income'!$E$13:$E$32,'2) Income'!$D$13:$D$32,"monthly",'2) Income'!$F$13:$F$32,"&lt;="&amp;$A942,'2) Income'!$I$13:$I$32,"&gt;="&amp;DAY(A942)))))</f>
        <v/>
      </c>
      <c r="AH942" s="8" t="str" cm="1">
        <f t="array" ref="AH942">IF(A942="","",IF(COUNTIF('2) Income'!$D$13:$D$32,"Yearly")=0,0,SUMPRODUCT(--('2) Income'!$D$13:$D$32="Yearly"),--('2) Income'!$F$13:$F$32&lt;=A942),IF(B942="N",--('2) Income'!$I$13:$I$32=DAY(A942)),--('2) Income'!$I$13:$I$32&gt;=DAY(A942))),--(IFERROR(MOD('2) Income'!$H$13:$H$32-MONTH(A942)+12,12),1)=0),'2) Income'!$E$13:$E$32)))</f>
        <v/>
      </c>
      <c r="AI942" s="8" t="str">
        <f>IF(A942="","",IF(COUNTIF('2) Income'!$D$13:$D$32,"one-time")=0,0,SUMIFS('2) Income'!$E$13:$E$32,'2) Income'!$D$13:$D$32,"one-time",'2) Income'!$F$13:$F$32,"="&amp;$A942)))</f>
        <v/>
      </c>
      <c r="AJ942" s="9" t="str">
        <f t="shared" si="71"/>
        <v/>
      </c>
    </row>
    <row r="943" spans="1:36">
      <c r="A943" s="7" t="str">
        <f>IF(A942="","",IF(A942+1&lt;='1) Period'!$E$21,A942+1,""))</f>
        <v/>
      </c>
      <c r="B943" s="7" t="e">
        <f t="shared" si="72"/>
        <v>#VALUE!</v>
      </c>
      <c r="C943" t="e">
        <f t="shared" si="73"/>
        <v>#VALUE!</v>
      </c>
      <c r="D943" s="8" t="str">
        <f>IF(A943="","",IF(TEXT(A943,"dddd")='4) Happy Money'!$E$23,WAllowance,0))</f>
        <v/>
      </c>
      <c r="E943" s="8" t="str">
        <f>IF(A943="","",IF(B943="N",SUMIF(TMonthly[Day of the Month],DAY(A943),TMonthly[Amount]),SUMIF(TMonthly[Day of the Month],"&gt;="&amp;DAY(A943),TMonthly[Amount])))</f>
        <v/>
      </c>
      <c r="F943" s="8" t="str" cm="1">
        <f t="array" ref="F943">IF(A943="","",SUMPRODUCT(--(TYearly[Due Date]&lt;=A943),IF(B943="N",--(TYearly[Day]=DAY(A943)),--(TYearly[Day]&gt;=DAY(A943))),--(IFERROR(MOD(TYearly[Month]-MONTH(A943)+12,12),1)=0),TYearly[Amount]))</f>
        <v/>
      </c>
      <c r="G943" s="8" t="str">
        <f>IF(A943="","",SUMIF(TOneTime[Due Date],A943,TOneTime[Amount]))</f>
        <v/>
      </c>
      <c r="H943" s="8" t="str" cm="1">
        <f t="array" ref="H943">IF(A943="","",IF(COUNTIF(TOther[Frequency],$H$1)=0,0,SUMPRODUCT(--(IFERROR(MOD(A943-TOther[Start Date],7),1)=0),--(TOther[Frequency]=$H$1),--(TOther[Start Date]&lt;=A943),--(TOther[End Date Calc]&gt;=A943),TOther[Amount])))</f>
        <v/>
      </c>
      <c r="I943" s="8" t="str" cm="1">
        <f t="array" ref="I943">IF(A943="","",IF(COUNTIF(TOther[Frequency],$I$1)=0,0,SUMPRODUCT(--(IFERROR(MOD(A943-TOther[Start Date],14),1)=0),--(TOther[Frequency]=$I$1),--(TOther[Start Date]&lt;=A943),--(TOther[End Date Calc]&gt;=A943),TOther[Amount])))</f>
        <v/>
      </c>
      <c r="J943" s="8" t="str">
        <f>IF(A943="","",IF(COUNTIF(TOther[Frequency],$J$1)=0,0,IF(OR(DAY(A943)=1,DAY(A943)=15),SUMIFS(TOther[Amount],TOther[Frequency],$J$1,TOther[Start Date],"&lt;="&amp;$A943,TOther[End Date Calc],"&gt;="&amp;A943),0)))</f>
        <v/>
      </c>
      <c r="K943" s="8" t="str">
        <f>IF(A943="","",IF(COUNTIF(TOther[Frequency],$K$1)=0,0,IF(A943=(A943-DAY(A943)+1+2*7-WEEKDAY(A943-DAY(A943)+8-4,1)),SUMIFS(TOther[Amount],TOther[Frequency],$K$1,TOther[Start Date],"&lt;="&amp;$A943,TOther[End Date Calc],"&gt;="&amp;A943),0)))</f>
        <v/>
      </c>
      <c r="L943" s="8" t="str">
        <f>IF(A943="","",IF(COUNTIF(TOther[Frequency],$L$1)=0,0,IF(A943=(A943-DAY(A943)+1+3*7-WEEKDAY(A943-DAY(A943)+8-4,1)),SUMIFS(TOther[Amount],TOther[Frequency],$L$1,TOther[Start Date],"&lt;="&amp;$A943,TOther[End Date Calc],"&gt;="&amp;A943),0)))</f>
        <v/>
      </c>
      <c r="M943" s="8" t="str">
        <f>IF(A943="","",IF(COUNTIF(TOther[Frequency],$M$1)=0,0,IF(A943=(A943-DAY(A943)+1+4*7-WEEKDAY(A943-DAY(A943)+8-4,1)),SUMIFS(TOther[Amount],TOther[Frequency],$M$1,TOther[Start Date],"&lt;="&amp;$A943,TOther[End Date Calc],"&gt;="&amp;A943),0)))</f>
        <v/>
      </c>
      <c r="N943" s="8" t="str" cm="1">
        <f t="array" ref="N943">IF(A943="","",IF(COUNTIF(TOther[Frequency],$N$1)=0,0,SUMPRODUCT(--(IFERROR(MOD(A943-TOther[Start Date],28),1)=0),--(TOther[Frequency]=$N$1),--(TOther[Start Date]&lt;=A943),--(TOther[End Date Calc]&gt;=A943),TOther[Amount])))</f>
        <v/>
      </c>
      <c r="O943" s="8" t="str" cm="1">
        <f t="array" ref="O943">IF(A943="","",IF(COUNTIF(TOther[Frequency],$O$1)=0,0,SUMPRODUCT(--(IFERROR(MOD(A943-TOther[Start Date],42),1)=0),--(TOther[Frequency]=$O$1),--(TOther[Start Date]&lt;=A943),--(TOther[End Date Calc]&gt;=A943),TOther[Amount])))</f>
        <v/>
      </c>
      <c r="P943" s="8" t="str" cm="1">
        <f t="array" ref="P943">IF(A943="","",IF(COUNTIF(TOther[Frequency],$P$1)=0,0,SUMPRODUCT(--(IFERROR(MOD(A943-TOther[Start Date],56),1)=0),--(TOther[Frequency]=$P$1),--(TOther[Start Date]&lt;=A943),--(TOther[End Date Calc]&gt;=A943),TOther[Amount])))</f>
        <v/>
      </c>
      <c r="Q943" s="8" t="str">
        <f>IF(A943="","",IF(COUNTIF(TOther[Frequency],$Q$1)=0,0,IF(B943="N",SUMIFS(TOther[Amount],TOther[Frequency],$Q$1,TOther[Start Date],"&lt;="&amp;$A943,TOther[End Date Calc],"&gt;="&amp;A943,TOther[Start Day],DAY(A943)),SUMIFS(TOther[Amount],TOther[Frequency],$Q$1,TOther[Start Date],"&lt;="&amp;$A943,TOther[End Date Calc],"&gt;="&amp;A943,TOther[Start Day],"&gt;="&amp;DAY(A943)))))</f>
        <v/>
      </c>
      <c r="R943" s="8" t="str" cm="1">
        <f t="array" ref="R943">IF(A943="","",IF(COUNTIF(TOther[Frequency],R$1)=0,0,SUMPRODUCT(--(TOther[Frequency]=R$1),--(TOther[Start Date]&lt;=A943),--(TOther[End Date Calc]&gt;=A943),IF(B943="N",--(TOther[Start Day]=DAY(A943)),--(TOther[Start Day]&gt;=DAY(A943))),--(IFERROR(MOD(TOther[Start Month]-MONTH(A943)+2,2),1)=0),TOther[Amount])))</f>
        <v/>
      </c>
      <c r="S943" s="8" t="str" cm="1">
        <f t="array" ref="S943">IF(A943="","",IF(COUNTIF(TOther[Frequency],S$1)=0,0,SUMPRODUCT(--(TOther[Frequency]=S$1),--(TOther[Start Date]&lt;=A943),--(TOther[End Date Calc]&gt;=A943),IF(B943="N",--(TOther[Start Day]=DAY(A943)),--(TOther[Start Day]&gt;=DAY(A943))),--(IFERROR(MOD(TOther[Start Month]-MONTH(A943)+3,3),1)=0),TOther[Amount])))</f>
        <v/>
      </c>
      <c r="T943" s="8" t="str" cm="1">
        <f t="array" ref="T943">IF($A943="","",IF(COUNTIF(TOther[Frequency],T$1)=0,0,SUMPRODUCT(--(TOther[Frequency]=T$1),--(TOther[Start Date]&lt;=$A943),--(TOther[End Date Calc]&gt;=$A943),IF($B943="N",--(TOther[Start Day]=DAY($A943)),--(TOther[Start Day]&gt;=DAY($A943))),--(IFERROR(MOD(TOther[Start Month]-MONTH($A943)+4,4),1)=0),TOther[Amount])))</f>
        <v/>
      </c>
      <c r="U943" s="8" t="str" cm="1">
        <f t="array" ref="U943">IF(A943="","",IF(COUNTIF(TOther[Frequency],$U$1)=0,0,SUMPRODUCT(--(TOther[Frequency]=$U$1),--(TOther[Start Date]&lt;=A943),--(TOther[End Date Calc]&gt;=A943),IF(B943="N",--(TOther[Start Day]=DAY(A943)),--(TOther[Start Day]&gt;=DAY(A943))),--(IFERROR(MOD(TOther[Start Month]-MONTH(A943)+6,6),1)=0),TOther[Amount])))</f>
        <v/>
      </c>
      <c r="V943" s="8" t="str" cm="1">
        <f t="array" ref="V943">IF(A943="","",IF(COUNTIF(TOther[Frequency],$V$1)=0,0,SUMPRODUCT(--(TOther[Frequency]=$V$1),--(TOther[Start Date]&lt;=A943),--(TOther[End Date Calc]&gt;=A943),IF(B943="N",--(TOther[Start Day]=DAY(A943)),--(TOther[Start Day]&gt;=DAY(A943))),--(IFERROR(MOD(TOther[Start Month]-MONTH(A943)+12,12),1)=0),TOther[Amount])))</f>
        <v/>
      </c>
      <c r="W943" s="8" t="str">
        <f>IF(A943="","",SUMIFS(TOther[Amount],TOther[Start Date],A943,TOther[Frequency],$W$1))</f>
        <v/>
      </c>
      <c r="X943" s="9" t="str">
        <f t="shared" si="70"/>
        <v/>
      </c>
      <c r="Y943" s="9" t="str">
        <f t="shared" si="74"/>
        <v/>
      </c>
      <c r="Z943" s="8" t="str" cm="1">
        <f t="array" ref="Z943">IF(A943="","",IF(COUNTIF('2) Income'!$D$13:$D$32,"Weekly")=0,0,SUMPRODUCT(--(IFERROR(MOD(A943-'2) Income'!$F$13:$F$32,7),1)=0),--('2) Income'!$D$13:$D$32="Weekly"),--('2) Income'!$F$13:$F$32&lt;=A943),'2) Income'!$E$13:$E$32)))</f>
        <v/>
      </c>
      <c r="AA943" s="8" t="str" cm="1">
        <f t="array" ref="AA943">IF(A943="","",IF(COUNTIF('2) Income'!$D$13:$D$32,"Every Other Week")=0,0,SUMPRODUCT(--(IFERROR(MOD(A943-'2) Income'!$F$13:$F$32,14),1)=0),--('2) Income'!$D$13:$D$32="Every Other Week"),--('2) Income'!$F$13:$F$32&lt;=A943),'2) Income'!$E$13:$E$32)))</f>
        <v/>
      </c>
      <c r="AB943" s="8" t="str">
        <f>IF(A943="","",IF(COUNTIF('2) Income'!$D$13:$D$32,"1st and 15th")=0,0,IF(OR(DAY(A943)=1,DAY(A943)=15),SUMIFS('2) Income'!$E$13:$E$32,'2) Income'!$D$13:$D$32,"1st and 15th",'2) Income'!$F$13:$F$32,"&lt;="&amp;$A943),0)))</f>
        <v/>
      </c>
      <c r="AC943" s="8" t="str">
        <f>IF(A943="","",IF(COUNTIF('2) Income'!$D$13:$D$32,"2nd Wednesday")=0,0,IF(A943=(A943-DAY(A943)+1+2*7-WEEKDAY(A943-DAY(A943)+8-4,1)),SUMIFS('2) Income'!$E$13:$E$32,'2) Income'!$D$13:$D$32,"2nd Wednesday",'2) Income'!$F$13:$F$32,"&lt;="&amp;$A943),0)))</f>
        <v/>
      </c>
      <c r="AD943" s="8" t="str">
        <f>IF(A943="","",IF(COUNTIF('2) Income'!$D$13:$D$32,"3rd Wednesday")=0,0,IF(A943=(A943-DAY(A943)+1+3*7-WEEKDAY(A943-DAY(A943)+8-4,1)),SUMIFS('2) Income'!$E$13:$E$32,'2) Income'!$D$13:$D$32,"3rd Wednesday",'2) Income'!$F$13:$F$32,"&lt;="&amp;$A943),0)))</f>
        <v/>
      </c>
      <c r="AE943" s="8" t="str">
        <f>IF(A943="","",IF(COUNTIF('2) Income'!$D$13:$D$32,"4th Wednesday")=0,0,IF(A943=(A943-DAY(A943)+1+4*7-WEEKDAY(A943-DAY(A943)+8-4,1)),SUMIFS('2) Income'!$E$13:$E$32,'2) Income'!$D$13:$D$32,"4th Wednesday",'2) Income'!$F$13:$F$32,"&lt;="&amp;$A943),0)))</f>
        <v/>
      </c>
      <c r="AF943" s="8" t="str" cm="1">
        <f t="array" ref="AF943">IF(A943="","",IF(COUNTIF('2) Income'!$D$13:$D$32,"Every 4 Weeks")=0,0,SUMPRODUCT(--(IFERROR(MOD(A943-'2) Income'!$F$13:$F$32,28),1)=0),--('2) Income'!$D$13:$D$32="Every 4 Weeks"),--('2) Income'!$F$13:$F$32&lt;=A943),'2) Income'!$E$13:$E$32)))</f>
        <v/>
      </c>
      <c r="AG943" s="8" t="str">
        <f>IF(A943="","",IF(COUNTIF('2) Income'!$D$13:$D$32,"Monthly")=0,0,IF(B943="N",SUMIFS('2) Income'!$E$13:$E$32,'2) Income'!$D$13:$D$32,"monthly",'2) Income'!$F$13:$F$32,"&lt;="&amp;$A943,'2) Income'!$I$13:$I$32,DAY(A943)),SUMIFS('2) Income'!$E$13:$E$32,'2) Income'!$D$13:$D$32,"monthly",'2) Income'!$F$13:$F$32,"&lt;="&amp;$A943,'2) Income'!$I$13:$I$32,"&gt;="&amp;DAY(A943)))))</f>
        <v/>
      </c>
      <c r="AH943" s="8" t="str" cm="1">
        <f t="array" ref="AH943">IF(A943="","",IF(COUNTIF('2) Income'!$D$13:$D$32,"Yearly")=0,0,SUMPRODUCT(--('2) Income'!$D$13:$D$32="Yearly"),--('2) Income'!$F$13:$F$32&lt;=A943),IF(B943="N",--('2) Income'!$I$13:$I$32=DAY(A943)),--('2) Income'!$I$13:$I$32&gt;=DAY(A943))),--(IFERROR(MOD('2) Income'!$H$13:$H$32-MONTH(A943)+12,12),1)=0),'2) Income'!$E$13:$E$32)))</f>
        <v/>
      </c>
      <c r="AI943" s="8" t="str">
        <f>IF(A943="","",IF(COUNTIF('2) Income'!$D$13:$D$32,"one-time")=0,0,SUMIFS('2) Income'!$E$13:$E$32,'2) Income'!$D$13:$D$32,"one-time",'2) Income'!$F$13:$F$32,"="&amp;$A943)))</f>
        <v/>
      </c>
      <c r="AJ943" s="9" t="str">
        <f t="shared" si="71"/>
        <v/>
      </c>
    </row>
    <row r="944" spans="1:36">
      <c r="A944" s="7" t="str">
        <f>IF(A943="","",IF(A943+1&lt;='1) Period'!$E$21,A943+1,""))</f>
        <v/>
      </c>
      <c r="B944" s="7" t="e">
        <f t="shared" si="72"/>
        <v>#VALUE!</v>
      </c>
      <c r="C944" t="e">
        <f t="shared" si="73"/>
        <v>#VALUE!</v>
      </c>
      <c r="D944" s="8" t="str">
        <f>IF(A944="","",IF(TEXT(A944,"dddd")='4) Happy Money'!$E$23,WAllowance,0))</f>
        <v/>
      </c>
      <c r="E944" s="8" t="str">
        <f>IF(A944="","",IF(B944="N",SUMIF(TMonthly[Day of the Month],DAY(A944),TMonthly[Amount]),SUMIF(TMonthly[Day of the Month],"&gt;="&amp;DAY(A944),TMonthly[Amount])))</f>
        <v/>
      </c>
      <c r="F944" s="8" t="str" cm="1">
        <f t="array" ref="F944">IF(A944="","",SUMPRODUCT(--(TYearly[Due Date]&lt;=A944),IF(B944="N",--(TYearly[Day]=DAY(A944)),--(TYearly[Day]&gt;=DAY(A944))),--(IFERROR(MOD(TYearly[Month]-MONTH(A944)+12,12),1)=0),TYearly[Amount]))</f>
        <v/>
      </c>
      <c r="G944" s="8" t="str">
        <f>IF(A944="","",SUMIF(TOneTime[Due Date],A944,TOneTime[Amount]))</f>
        <v/>
      </c>
      <c r="H944" s="8" t="str" cm="1">
        <f t="array" ref="H944">IF(A944="","",IF(COUNTIF(TOther[Frequency],$H$1)=0,0,SUMPRODUCT(--(IFERROR(MOD(A944-TOther[Start Date],7),1)=0),--(TOther[Frequency]=$H$1),--(TOther[Start Date]&lt;=A944),--(TOther[End Date Calc]&gt;=A944),TOther[Amount])))</f>
        <v/>
      </c>
      <c r="I944" s="8" t="str" cm="1">
        <f t="array" ref="I944">IF(A944="","",IF(COUNTIF(TOther[Frequency],$I$1)=0,0,SUMPRODUCT(--(IFERROR(MOD(A944-TOther[Start Date],14),1)=0),--(TOther[Frequency]=$I$1),--(TOther[Start Date]&lt;=A944),--(TOther[End Date Calc]&gt;=A944),TOther[Amount])))</f>
        <v/>
      </c>
      <c r="J944" s="8" t="str">
        <f>IF(A944="","",IF(COUNTIF(TOther[Frequency],$J$1)=0,0,IF(OR(DAY(A944)=1,DAY(A944)=15),SUMIFS(TOther[Amount],TOther[Frequency],$J$1,TOther[Start Date],"&lt;="&amp;$A944,TOther[End Date Calc],"&gt;="&amp;A944),0)))</f>
        <v/>
      </c>
      <c r="K944" s="8" t="str">
        <f>IF(A944="","",IF(COUNTIF(TOther[Frequency],$K$1)=0,0,IF(A944=(A944-DAY(A944)+1+2*7-WEEKDAY(A944-DAY(A944)+8-4,1)),SUMIFS(TOther[Amount],TOther[Frequency],$K$1,TOther[Start Date],"&lt;="&amp;$A944,TOther[End Date Calc],"&gt;="&amp;A944),0)))</f>
        <v/>
      </c>
      <c r="L944" s="8" t="str">
        <f>IF(A944="","",IF(COUNTIF(TOther[Frequency],$L$1)=0,0,IF(A944=(A944-DAY(A944)+1+3*7-WEEKDAY(A944-DAY(A944)+8-4,1)),SUMIFS(TOther[Amount],TOther[Frequency],$L$1,TOther[Start Date],"&lt;="&amp;$A944,TOther[End Date Calc],"&gt;="&amp;A944),0)))</f>
        <v/>
      </c>
      <c r="M944" s="8" t="str">
        <f>IF(A944="","",IF(COUNTIF(TOther[Frequency],$M$1)=0,0,IF(A944=(A944-DAY(A944)+1+4*7-WEEKDAY(A944-DAY(A944)+8-4,1)),SUMIFS(TOther[Amount],TOther[Frequency],$M$1,TOther[Start Date],"&lt;="&amp;$A944,TOther[End Date Calc],"&gt;="&amp;A944),0)))</f>
        <v/>
      </c>
      <c r="N944" s="8" t="str" cm="1">
        <f t="array" ref="N944">IF(A944="","",IF(COUNTIF(TOther[Frequency],$N$1)=0,0,SUMPRODUCT(--(IFERROR(MOD(A944-TOther[Start Date],28),1)=0),--(TOther[Frequency]=$N$1),--(TOther[Start Date]&lt;=A944),--(TOther[End Date Calc]&gt;=A944),TOther[Amount])))</f>
        <v/>
      </c>
      <c r="O944" s="8" t="str" cm="1">
        <f t="array" ref="O944">IF(A944="","",IF(COUNTIF(TOther[Frequency],$O$1)=0,0,SUMPRODUCT(--(IFERROR(MOD(A944-TOther[Start Date],42),1)=0),--(TOther[Frequency]=$O$1),--(TOther[Start Date]&lt;=A944),--(TOther[End Date Calc]&gt;=A944),TOther[Amount])))</f>
        <v/>
      </c>
      <c r="P944" s="8" t="str" cm="1">
        <f t="array" ref="P944">IF(A944="","",IF(COUNTIF(TOther[Frequency],$P$1)=0,0,SUMPRODUCT(--(IFERROR(MOD(A944-TOther[Start Date],56),1)=0),--(TOther[Frequency]=$P$1),--(TOther[Start Date]&lt;=A944),--(TOther[End Date Calc]&gt;=A944),TOther[Amount])))</f>
        <v/>
      </c>
      <c r="Q944" s="8" t="str">
        <f>IF(A944="","",IF(COUNTIF(TOther[Frequency],$Q$1)=0,0,IF(B944="N",SUMIFS(TOther[Amount],TOther[Frequency],$Q$1,TOther[Start Date],"&lt;="&amp;$A944,TOther[End Date Calc],"&gt;="&amp;A944,TOther[Start Day],DAY(A944)),SUMIFS(TOther[Amount],TOther[Frequency],$Q$1,TOther[Start Date],"&lt;="&amp;$A944,TOther[End Date Calc],"&gt;="&amp;A944,TOther[Start Day],"&gt;="&amp;DAY(A944)))))</f>
        <v/>
      </c>
      <c r="R944" s="8" t="str" cm="1">
        <f t="array" ref="R944">IF(A944="","",IF(COUNTIF(TOther[Frequency],R$1)=0,0,SUMPRODUCT(--(TOther[Frequency]=R$1),--(TOther[Start Date]&lt;=A944),--(TOther[End Date Calc]&gt;=A944),IF(B944="N",--(TOther[Start Day]=DAY(A944)),--(TOther[Start Day]&gt;=DAY(A944))),--(IFERROR(MOD(TOther[Start Month]-MONTH(A944)+2,2),1)=0),TOther[Amount])))</f>
        <v/>
      </c>
      <c r="S944" s="8" t="str" cm="1">
        <f t="array" ref="S944">IF(A944="","",IF(COUNTIF(TOther[Frequency],S$1)=0,0,SUMPRODUCT(--(TOther[Frequency]=S$1),--(TOther[Start Date]&lt;=A944),--(TOther[End Date Calc]&gt;=A944),IF(B944="N",--(TOther[Start Day]=DAY(A944)),--(TOther[Start Day]&gt;=DAY(A944))),--(IFERROR(MOD(TOther[Start Month]-MONTH(A944)+3,3),1)=0),TOther[Amount])))</f>
        <v/>
      </c>
      <c r="T944" s="8" t="str" cm="1">
        <f t="array" ref="T944">IF($A944="","",IF(COUNTIF(TOther[Frequency],T$1)=0,0,SUMPRODUCT(--(TOther[Frequency]=T$1),--(TOther[Start Date]&lt;=$A944),--(TOther[End Date Calc]&gt;=$A944),IF($B944="N",--(TOther[Start Day]=DAY($A944)),--(TOther[Start Day]&gt;=DAY($A944))),--(IFERROR(MOD(TOther[Start Month]-MONTH($A944)+4,4),1)=0),TOther[Amount])))</f>
        <v/>
      </c>
      <c r="U944" s="8" t="str" cm="1">
        <f t="array" ref="U944">IF(A944="","",IF(COUNTIF(TOther[Frequency],$U$1)=0,0,SUMPRODUCT(--(TOther[Frequency]=$U$1),--(TOther[Start Date]&lt;=A944),--(TOther[End Date Calc]&gt;=A944),IF(B944="N",--(TOther[Start Day]=DAY(A944)),--(TOther[Start Day]&gt;=DAY(A944))),--(IFERROR(MOD(TOther[Start Month]-MONTH(A944)+6,6),1)=0),TOther[Amount])))</f>
        <v/>
      </c>
      <c r="V944" s="8" t="str" cm="1">
        <f t="array" ref="V944">IF(A944="","",IF(COUNTIF(TOther[Frequency],$V$1)=0,0,SUMPRODUCT(--(TOther[Frequency]=$V$1),--(TOther[Start Date]&lt;=A944),--(TOther[End Date Calc]&gt;=A944),IF(B944="N",--(TOther[Start Day]=DAY(A944)),--(TOther[Start Day]&gt;=DAY(A944))),--(IFERROR(MOD(TOther[Start Month]-MONTH(A944)+12,12),1)=0),TOther[Amount])))</f>
        <v/>
      </c>
      <c r="W944" s="8" t="str">
        <f>IF(A944="","",SUMIFS(TOther[Amount],TOther[Start Date],A944,TOther[Frequency],$W$1))</f>
        <v/>
      </c>
      <c r="X944" s="9" t="str">
        <f t="shared" si="70"/>
        <v/>
      </c>
      <c r="Y944" s="9" t="str">
        <f t="shared" si="74"/>
        <v/>
      </c>
      <c r="Z944" s="8" t="str" cm="1">
        <f t="array" ref="Z944">IF(A944="","",IF(COUNTIF('2) Income'!$D$13:$D$32,"Weekly")=0,0,SUMPRODUCT(--(IFERROR(MOD(A944-'2) Income'!$F$13:$F$32,7),1)=0),--('2) Income'!$D$13:$D$32="Weekly"),--('2) Income'!$F$13:$F$32&lt;=A944),'2) Income'!$E$13:$E$32)))</f>
        <v/>
      </c>
      <c r="AA944" s="8" t="str" cm="1">
        <f t="array" ref="AA944">IF(A944="","",IF(COUNTIF('2) Income'!$D$13:$D$32,"Every Other Week")=0,0,SUMPRODUCT(--(IFERROR(MOD(A944-'2) Income'!$F$13:$F$32,14),1)=0),--('2) Income'!$D$13:$D$32="Every Other Week"),--('2) Income'!$F$13:$F$32&lt;=A944),'2) Income'!$E$13:$E$32)))</f>
        <v/>
      </c>
      <c r="AB944" s="8" t="str">
        <f>IF(A944="","",IF(COUNTIF('2) Income'!$D$13:$D$32,"1st and 15th")=0,0,IF(OR(DAY(A944)=1,DAY(A944)=15),SUMIFS('2) Income'!$E$13:$E$32,'2) Income'!$D$13:$D$32,"1st and 15th",'2) Income'!$F$13:$F$32,"&lt;="&amp;$A944),0)))</f>
        <v/>
      </c>
      <c r="AC944" s="8" t="str">
        <f>IF(A944="","",IF(COUNTIF('2) Income'!$D$13:$D$32,"2nd Wednesday")=0,0,IF(A944=(A944-DAY(A944)+1+2*7-WEEKDAY(A944-DAY(A944)+8-4,1)),SUMIFS('2) Income'!$E$13:$E$32,'2) Income'!$D$13:$D$32,"2nd Wednesday",'2) Income'!$F$13:$F$32,"&lt;="&amp;$A944),0)))</f>
        <v/>
      </c>
      <c r="AD944" s="8" t="str">
        <f>IF(A944="","",IF(COUNTIF('2) Income'!$D$13:$D$32,"3rd Wednesday")=0,0,IF(A944=(A944-DAY(A944)+1+3*7-WEEKDAY(A944-DAY(A944)+8-4,1)),SUMIFS('2) Income'!$E$13:$E$32,'2) Income'!$D$13:$D$32,"3rd Wednesday",'2) Income'!$F$13:$F$32,"&lt;="&amp;$A944),0)))</f>
        <v/>
      </c>
      <c r="AE944" s="8" t="str">
        <f>IF(A944="","",IF(COUNTIF('2) Income'!$D$13:$D$32,"4th Wednesday")=0,0,IF(A944=(A944-DAY(A944)+1+4*7-WEEKDAY(A944-DAY(A944)+8-4,1)),SUMIFS('2) Income'!$E$13:$E$32,'2) Income'!$D$13:$D$32,"4th Wednesday",'2) Income'!$F$13:$F$32,"&lt;="&amp;$A944),0)))</f>
        <v/>
      </c>
      <c r="AF944" s="8" t="str" cm="1">
        <f t="array" ref="AF944">IF(A944="","",IF(COUNTIF('2) Income'!$D$13:$D$32,"Every 4 Weeks")=0,0,SUMPRODUCT(--(IFERROR(MOD(A944-'2) Income'!$F$13:$F$32,28),1)=0),--('2) Income'!$D$13:$D$32="Every 4 Weeks"),--('2) Income'!$F$13:$F$32&lt;=A944),'2) Income'!$E$13:$E$32)))</f>
        <v/>
      </c>
      <c r="AG944" s="8" t="str">
        <f>IF(A944="","",IF(COUNTIF('2) Income'!$D$13:$D$32,"Monthly")=0,0,IF(B944="N",SUMIFS('2) Income'!$E$13:$E$32,'2) Income'!$D$13:$D$32,"monthly",'2) Income'!$F$13:$F$32,"&lt;="&amp;$A944,'2) Income'!$I$13:$I$32,DAY(A944)),SUMIFS('2) Income'!$E$13:$E$32,'2) Income'!$D$13:$D$32,"monthly",'2) Income'!$F$13:$F$32,"&lt;="&amp;$A944,'2) Income'!$I$13:$I$32,"&gt;="&amp;DAY(A944)))))</f>
        <v/>
      </c>
      <c r="AH944" s="8" t="str" cm="1">
        <f t="array" ref="AH944">IF(A944="","",IF(COUNTIF('2) Income'!$D$13:$D$32,"Yearly")=0,0,SUMPRODUCT(--('2) Income'!$D$13:$D$32="Yearly"),--('2) Income'!$F$13:$F$32&lt;=A944),IF(B944="N",--('2) Income'!$I$13:$I$32=DAY(A944)),--('2) Income'!$I$13:$I$32&gt;=DAY(A944))),--(IFERROR(MOD('2) Income'!$H$13:$H$32-MONTH(A944)+12,12),1)=0),'2) Income'!$E$13:$E$32)))</f>
        <v/>
      </c>
      <c r="AI944" s="8" t="str">
        <f>IF(A944="","",IF(COUNTIF('2) Income'!$D$13:$D$32,"one-time")=0,0,SUMIFS('2) Income'!$E$13:$E$32,'2) Income'!$D$13:$D$32,"one-time",'2) Income'!$F$13:$F$32,"="&amp;$A944)))</f>
        <v/>
      </c>
      <c r="AJ944" s="9" t="str">
        <f t="shared" si="71"/>
        <v/>
      </c>
    </row>
    <row r="945" spans="1:36">
      <c r="A945" s="7" t="str">
        <f>IF(A944="","",IF(A944+1&lt;='1) Period'!$E$21,A944+1,""))</f>
        <v/>
      </c>
      <c r="B945" s="7" t="e">
        <f t="shared" si="72"/>
        <v>#VALUE!</v>
      </c>
      <c r="C945" t="e">
        <f t="shared" si="73"/>
        <v>#VALUE!</v>
      </c>
      <c r="D945" s="8" t="str">
        <f>IF(A945="","",IF(TEXT(A945,"dddd")='4) Happy Money'!$E$23,WAllowance,0))</f>
        <v/>
      </c>
      <c r="E945" s="8" t="str">
        <f>IF(A945="","",IF(B945="N",SUMIF(TMonthly[Day of the Month],DAY(A945),TMonthly[Amount]),SUMIF(TMonthly[Day of the Month],"&gt;="&amp;DAY(A945),TMonthly[Amount])))</f>
        <v/>
      </c>
      <c r="F945" s="8" t="str" cm="1">
        <f t="array" ref="F945">IF(A945="","",SUMPRODUCT(--(TYearly[Due Date]&lt;=A945),IF(B945="N",--(TYearly[Day]=DAY(A945)),--(TYearly[Day]&gt;=DAY(A945))),--(IFERROR(MOD(TYearly[Month]-MONTH(A945)+12,12),1)=0),TYearly[Amount]))</f>
        <v/>
      </c>
      <c r="G945" s="8" t="str">
        <f>IF(A945="","",SUMIF(TOneTime[Due Date],A945,TOneTime[Amount]))</f>
        <v/>
      </c>
      <c r="H945" s="8" t="str" cm="1">
        <f t="array" ref="H945">IF(A945="","",IF(COUNTIF(TOther[Frequency],$H$1)=0,0,SUMPRODUCT(--(IFERROR(MOD(A945-TOther[Start Date],7),1)=0),--(TOther[Frequency]=$H$1),--(TOther[Start Date]&lt;=A945),--(TOther[End Date Calc]&gt;=A945),TOther[Amount])))</f>
        <v/>
      </c>
      <c r="I945" s="8" t="str" cm="1">
        <f t="array" ref="I945">IF(A945="","",IF(COUNTIF(TOther[Frequency],$I$1)=0,0,SUMPRODUCT(--(IFERROR(MOD(A945-TOther[Start Date],14),1)=0),--(TOther[Frequency]=$I$1),--(TOther[Start Date]&lt;=A945),--(TOther[End Date Calc]&gt;=A945),TOther[Amount])))</f>
        <v/>
      </c>
      <c r="J945" s="8" t="str">
        <f>IF(A945="","",IF(COUNTIF(TOther[Frequency],$J$1)=0,0,IF(OR(DAY(A945)=1,DAY(A945)=15),SUMIFS(TOther[Amount],TOther[Frequency],$J$1,TOther[Start Date],"&lt;="&amp;$A945,TOther[End Date Calc],"&gt;="&amp;A945),0)))</f>
        <v/>
      </c>
      <c r="K945" s="8" t="str">
        <f>IF(A945="","",IF(COUNTIF(TOther[Frequency],$K$1)=0,0,IF(A945=(A945-DAY(A945)+1+2*7-WEEKDAY(A945-DAY(A945)+8-4,1)),SUMIFS(TOther[Amount],TOther[Frequency],$K$1,TOther[Start Date],"&lt;="&amp;$A945,TOther[End Date Calc],"&gt;="&amp;A945),0)))</f>
        <v/>
      </c>
      <c r="L945" s="8" t="str">
        <f>IF(A945="","",IF(COUNTIF(TOther[Frequency],$L$1)=0,0,IF(A945=(A945-DAY(A945)+1+3*7-WEEKDAY(A945-DAY(A945)+8-4,1)),SUMIFS(TOther[Amount],TOther[Frequency],$L$1,TOther[Start Date],"&lt;="&amp;$A945,TOther[End Date Calc],"&gt;="&amp;A945),0)))</f>
        <v/>
      </c>
      <c r="M945" s="8" t="str">
        <f>IF(A945="","",IF(COUNTIF(TOther[Frequency],$M$1)=0,0,IF(A945=(A945-DAY(A945)+1+4*7-WEEKDAY(A945-DAY(A945)+8-4,1)),SUMIFS(TOther[Amount],TOther[Frequency],$M$1,TOther[Start Date],"&lt;="&amp;$A945,TOther[End Date Calc],"&gt;="&amp;A945),0)))</f>
        <v/>
      </c>
      <c r="N945" s="8" t="str" cm="1">
        <f t="array" ref="N945">IF(A945="","",IF(COUNTIF(TOther[Frequency],$N$1)=0,0,SUMPRODUCT(--(IFERROR(MOD(A945-TOther[Start Date],28),1)=0),--(TOther[Frequency]=$N$1),--(TOther[Start Date]&lt;=A945),--(TOther[End Date Calc]&gt;=A945),TOther[Amount])))</f>
        <v/>
      </c>
      <c r="O945" s="8" t="str" cm="1">
        <f t="array" ref="O945">IF(A945="","",IF(COUNTIF(TOther[Frequency],$O$1)=0,0,SUMPRODUCT(--(IFERROR(MOD(A945-TOther[Start Date],42),1)=0),--(TOther[Frequency]=$O$1),--(TOther[Start Date]&lt;=A945),--(TOther[End Date Calc]&gt;=A945),TOther[Amount])))</f>
        <v/>
      </c>
      <c r="P945" s="8" t="str" cm="1">
        <f t="array" ref="P945">IF(A945="","",IF(COUNTIF(TOther[Frequency],$P$1)=0,0,SUMPRODUCT(--(IFERROR(MOD(A945-TOther[Start Date],56),1)=0),--(TOther[Frequency]=$P$1),--(TOther[Start Date]&lt;=A945),--(TOther[End Date Calc]&gt;=A945),TOther[Amount])))</f>
        <v/>
      </c>
      <c r="Q945" s="8" t="str">
        <f>IF(A945="","",IF(COUNTIF(TOther[Frequency],$Q$1)=0,0,IF(B945="N",SUMIFS(TOther[Amount],TOther[Frequency],$Q$1,TOther[Start Date],"&lt;="&amp;$A945,TOther[End Date Calc],"&gt;="&amp;A945,TOther[Start Day],DAY(A945)),SUMIFS(TOther[Amount],TOther[Frequency],$Q$1,TOther[Start Date],"&lt;="&amp;$A945,TOther[End Date Calc],"&gt;="&amp;A945,TOther[Start Day],"&gt;="&amp;DAY(A945)))))</f>
        <v/>
      </c>
      <c r="R945" s="8" t="str" cm="1">
        <f t="array" ref="R945">IF(A945="","",IF(COUNTIF(TOther[Frequency],R$1)=0,0,SUMPRODUCT(--(TOther[Frequency]=R$1),--(TOther[Start Date]&lt;=A945),--(TOther[End Date Calc]&gt;=A945),IF(B945="N",--(TOther[Start Day]=DAY(A945)),--(TOther[Start Day]&gt;=DAY(A945))),--(IFERROR(MOD(TOther[Start Month]-MONTH(A945)+2,2),1)=0),TOther[Amount])))</f>
        <v/>
      </c>
      <c r="S945" s="8" t="str" cm="1">
        <f t="array" ref="S945">IF(A945="","",IF(COUNTIF(TOther[Frequency],S$1)=0,0,SUMPRODUCT(--(TOther[Frequency]=S$1),--(TOther[Start Date]&lt;=A945),--(TOther[End Date Calc]&gt;=A945),IF(B945="N",--(TOther[Start Day]=DAY(A945)),--(TOther[Start Day]&gt;=DAY(A945))),--(IFERROR(MOD(TOther[Start Month]-MONTH(A945)+3,3),1)=0),TOther[Amount])))</f>
        <v/>
      </c>
      <c r="T945" s="8" t="str" cm="1">
        <f t="array" ref="T945">IF($A945="","",IF(COUNTIF(TOther[Frequency],T$1)=0,0,SUMPRODUCT(--(TOther[Frequency]=T$1),--(TOther[Start Date]&lt;=$A945),--(TOther[End Date Calc]&gt;=$A945),IF($B945="N",--(TOther[Start Day]=DAY($A945)),--(TOther[Start Day]&gt;=DAY($A945))),--(IFERROR(MOD(TOther[Start Month]-MONTH($A945)+4,4),1)=0),TOther[Amount])))</f>
        <v/>
      </c>
      <c r="U945" s="8" t="str" cm="1">
        <f t="array" ref="U945">IF(A945="","",IF(COUNTIF(TOther[Frequency],$U$1)=0,0,SUMPRODUCT(--(TOther[Frequency]=$U$1),--(TOther[Start Date]&lt;=A945),--(TOther[End Date Calc]&gt;=A945),IF(B945="N",--(TOther[Start Day]=DAY(A945)),--(TOther[Start Day]&gt;=DAY(A945))),--(IFERROR(MOD(TOther[Start Month]-MONTH(A945)+6,6),1)=0),TOther[Amount])))</f>
        <v/>
      </c>
      <c r="V945" s="8" t="str" cm="1">
        <f t="array" ref="V945">IF(A945="","",IF(COUNTIF(TOther[Frequency],$V$1)=0,0,SUMPRODUCT(--(TOther[Frequency]=$V$1),--(TOther[Start Date]&lt;=A945),--(TOther[End Date Calc]&gt;=A945),IF(B945="N",--(TOther[Start Day]=DAY(A945)),--(TOther[Start Day]&gt;=DAY(A945))),--(IFERROR(MOD(TOther[Start Month]-MONTH(A945)+12,12),1)=0),TOther[Amount])))</f>
        <v/>
      </c>
      <c r="W945" s="8" t="str">
        <f>IF(A945="","",SUMIFS(TOther[Amount],TOther[Start Date],A945,TOther[Frequency],$W$1))</f>
        <v/>
      </c>
      <c r="X945" s="9" t="str">
        <f t="shared" si="70"/>
        <v/>
      </c>
      <c r="Y945" s="9" t="str">
        <f t="shared" si="74"/>
        <v/>
      </c>
      <c r="Z945" s="8" t="str" cm="1">
        <f t="array" ref="Z945">IF(A945="","",IF(COUNTIF('2) Income'!$D$13:$D$32,"Weekly")=0,0,SUMPRODUCT(--(IFERROR(MOD(A945-'2) Income'!$F$13:$F$32,7),1)=0),--('2) Income'!$D$13:$D$32="Weekly"),--('2) Income'!$F$13:$F$32&lt;=A945),'2) Income'!$E$13:$E$32)))</f>
        <v/>
      </c>
      <c r="AA945" s="8" t="str" cm="1">
        <f t="array" ref="AA945">IF(A945="","",IF(COUNTIF('2) Income'!$D$13:$D$32,"Every Other Week")=0,0,SUMPRODUCT(--(IFERROR(MOD(A945-'2) Income'!$F$13:$F$32,14),1)=0),--('2) Income'!$D$13:$D$32="Every Other Week"),--('2) Income'!$F$13:$F$32&lt;=A945),'2) Income'!$E$13:$E$32)))</f>
        <v/>
      </c>
      <c r="AB945" s="8" t="str">
        <f>IF(A945="","",IF(COUNTIF('2) Income'!$D$13:$D$32,"1st and 15th")=0,0,IF(OR(DAY(A945)=1,DAY(A945)=15),SUMIFS('2) Income'!$E$13:$E$32,'2) Income'!$D$13:$D$32,"1st and 15th",'2) Income'!$F$13:$F$32,"&lt;="&amp;$A945),0)))</f>
        <v/>
      </c>
      <c r="AC945" s="8" t="str">
        <f>IF(A945="","",IF(COUNTIF('2) Income'!$D$13:$D$32,"2nd Wednesday")=0,0,IF(A945=(A945-DAY(A945)+1+2*7-WEEKDAY(A945-DAY(A945)+8-4,1)),SUMIFS('2) Income'!$E$13:$E$32,'2) Income'!$D$13:$D$32,"2nd Wednesday",'2) Income'!$F$13:$F$32,"&lt;="&amp;$A945),0)))</f>
        <v/>
      </c>
      <c r="AD945" s="8" t="str">
        <f>IF(A945="","",IF(COUNTIF('2) Income'!$D$13:$D$32,"3rd Wednesday")=0,0,IF(A945=(A945-DAY(A945)+1+3*7-WEEKDAY(A945-DAY(A945)+8-4,1)),SUMIFS('2) Income'!$E$13:$E$32,'2) Income'!$D$13:$D$32,"3rd Wednesday",'2) Income'!$F$13:$F$32,"&lt;="&amp;$A945),0)))</f>
        <v/>
      </c>
      <c r="AE945" s="8" t="str">
        <f>IF(A945="","",IF(COUNTIF('2) Income'!$D$13:$D$32,"4th Wednesday")=0,0,IF(A945=(A945-DAY(A945)+1+4*7-WEEKDAY(A945-DAY(A945)+8-4,1)),SUMIFS('2) Income'!$E$13:$E$32,'2) Income'!$D$13:$D$32,"4th Wednesday",'2) Income'!$F$13:$F$32,"&lt;="&amp;$A945),0)))</f>
        <v/>
      </c>
      <c r="AF945" s="8" t="str" cm="1">
        <f t="array" ref="AF945">IF(A945="","",IF(COUNTIF('2) Income'!$D$13:$D$32,"Every 4 Weeks")=0,0,SUMPRODUCT(--(IFERROR(MOD(A945-'2) Income'!$F$13:$F$32,28),1)=0),--('2) Income'!$D$13:$D$32="Every 4 Weeks"),--('2) Income'!$F$13:$F$32&lt;=A945),'2) Income'!$E$13:$E$32)))</f>
        <v/>
      </c>
      <c r="AG945" s="8" t="str">
        <f>IF(A945="","",IF(COUNTIF('2) Income'!$D$13:$D$32,"Monthly")=0,0,IF(B945="N",SUMIFS('2) Income'!$E$13:$E$32,'2) Income'!$D$13:$D$32,"monthly",'2) Income'!$F$13:$F$32,"&lt;="&amp;$A945,'2) Income'!$I$13:$I$32,DAY(A945)),SUMIFS('2) Income'!$E$13:$E$32,'2) Income'!$D$13:$D$32,"monthly",'2) Income'!$F$13:$F$32,"&lt;="&amp;$A945,'2) Income'!$I$13:$I$32,"&gt;="&amp;DAY(A945)))))</f>
        <v/>
      </c>
      <c r="AH945" s="8" t="str" cm="1">
        <f t="array" ref="AH945">IF(A945="","",IF(COUNTIF('2) Income'!$D$13:$D$32,"Yearly")=0,0,SUMPRODUCT(--('2) Income'!$D$13:$D$32="Yearly"),--('2) Income'!$F$13:$F$32&lt;=A945),IF(B945="N",--('2) Income'!$I$13:$I$32=DAY(A945)),--('2) Income'!$I$13:$I$32&gt;=DAY(A945))),--(IFERROR(MOD('2) Income'!$H$13:$H$32-MONTH(A945)+12,12),1)=0),'2) Income'!$E$13:$E$32)))</f>
        <v/>
      </c>
      <c r="AI945" s="8" t="str">
        <f>IF(A945="","",IF(COUNTIF('2) Income'!$D$13:$D$32,"one-time")=0,0,SUMIFS('2) Income'!$E$13:$E$32,'2) Income'!$D$13:$D$32,"one-time",'2) Income'!$F$13:$F$32,"="&amp;$A945)))</f>
        <v/>
      </c>
      <c r="AJ945" s="9" t="str">
        <f t="shared" si="71"/>
        <v/>
      </c>
    </row>
    <row r="946" spans="1:36">
      <c r="A946" s="7" t="str">
        <f>IF(A945="","",IF(A945+1&lt;='1) Period'!$E$21,A945+1,""))</f>
        <v/>
      </c>
      <c r="B946" s="7" t="e">
        <f t="shared" si="72"/>
        <v>#VALUE!</v>
      </c>
      <c r="C946" t="e">
        <f t="shared" si="73"/>
        <v>#VALUE!</v>
      </c>
      <c r="D946" s="8" t="str">
        <f>IF(A946="","",IF(TEXT(A946,"dddd")='4) Happy Money'!$E$23,WAllowance,0))</f>
        <v/>
      </c>
      <c r="E946" s="8" t="str">
        <f>IF(A946="","",IF(B946="N",SUMIF(TMonthly[Day of the Month],DAY(A946),TMonthly[Amount]),SUMIF(TMonthly[Day of the Month],"&gt;="&amp;DAY(A946),TMonthly[Amount])))</f>
        <v/>
      </c>
      <c r="F946" s="8" t="str" cm="1">
        <f t="array" ref="F946">IF(A946="","",SUMPRODUCT(--(TYearly[Due Date]&lt;=A946),IF(B946="N",--(TYearly[Day]=DAY(A946)),--(TYearly[Day]&gt;=DAY(A946))),--(IFERROR(MOD(TYearly[Month]-MONTH(A946)+12,12),1)=0),TYearly[Amount]))</f>
        <v/>
      </c>
      <c r="G946" s="8" t="str">
        <f>IF(A946="","",SUMIF(TOneTime[Due Date],A946,TOneTime[Amount]))</f>
        <v/>
      </c>
      <c r="H946" s="8" t="str" cm="1">
        <f t="array" ref="H946">IF(A946="","",IF(COUNTIF(TOther[Frequency],$H$1)=0,0,SUMPRODUCT(--(IFERROR(MOD(A946-TOther[Start Date],7),1)=0),--(TOther[Frequency]=$H$1),--(TOther[Start Date]&lt;=A946),--(TOther[End Date Calc]&gt;=A946),TOther[Amount])))</f>
        <v/>
      </c>
      <c r="I946" s="8" t="str" cm="1">
        <f t="array" ref="I946">IF(A946="","",IF(COUNTIF(TOther[Frequency],$I$1)=0,0,SUMPRODUCT(--(IFERROR(MOD(A946-TOther[Start Date],14),1)=0),--(TOther[Frequency]=$I$1),--(TOther[Start Date]&lt;=A946),--(TOther[End Date Calc]&gt;=A946),TOther[Amount])))</f>
        <v/>
      </c>
      <c r="J946" s="8" t="str">
        <f>IF(A946="","",IF(COUNTIF(TOther[Frequency],$J$1)=0,0,IF(OR(DAY(A946)=1,DAY(A946)=15),SUMIFS(TOther[Amount],TOther[Frequency],$J$1,TOther[Start Date],"&lt;="&amp;$A946,TOther[End Date Calc],"&gt;="&amp;A946),0)))</f>
        <v/>
      </c>
      <c r="K946" s="8" t="str">
        <f>IF(A946="","",IF(COUNTIF(TOther[Frequency],$K$1)=0,0,IF(A946=(A946-DAY(A946)+1+2*7-WEEKDAY(A946-DAY(A946)+8-4,1)),SUMIFS(TOther[Amount],TOther[Frequency],$K$1,TOther[Start Date],"&lt;="&amp;$A946,TOther[End Date Calc],"&gt;="&amp;A946),0)))</f>
        <v/>
      </c>
      <c r="L946" s="8" t="str">
        <f>IF(A946="","",IF(COUNTIF(TOther[Frequency],$L$1)=0,0,IF(A946=(A946-DAY(A946)+1+3*7-WEEKDAY(A946-DAY(A946)+8-4,1)),SUMIFS(TOther[Amount],TOther[Frequency],$L$1,TOther[Start Date],"&lt;="&amp;$A946,TOther[End Date Calc],"&gt;="&amp;A946),0)))</f>
        <v/>
      </c>
      <c r="M946" s="8" t="str">
        <f>IF(A946="","",IF(COUNTIF(TOther[Frequency],$M$1)=0,0,IF(A946=(A946-DAY(A946)+1+4*7-WEEKDAY(A946-DAY(A946)+8-4,1)),SUMIFS(TOther[Amount],TOther[Frequency],$M$1,TOther[Start Date],"&lt;="&amp;$A946,TOther[End Date Calc],"&gt;="&amp;A946),0)))</f>
        <v/>
      </c>
      <c r="N946" s="8" t="str" cm="1">
        <f t="array" ref="N946">IF(A946="","",IF(COUNTIF(TOther[Frequency],$N$1)=0,0,SUMPRODUCT(--(IFERROR(MOD(A946-TOther[Start Date],28),1)=0),--(TOther[Frequency]=$N$1),--(TOther[Start Date]&lt;=A946),--(TOther[End Date Calc]&gt;=A946),TOther[Amount])))</f>
        <v/>
      </c>
      <c r="O946" s="8" t="str" cm="1">
        <f t="array" ref="O946">IF(A946="","",IF(COUNTIF(TOther[Frequency],$O$1)=0,0,SUMPRODUCT(--(IFERROR(MOD(A946-TOther[Start Date],42),1)=0),--(TOther[Frequency]=$O$1),--(TOther[Start Date]&lt;=A946),--(TOther[End Date Calc]&gt;=A946),TOther[Amount])))</f>
        <v/>
      </c>
      <c r="P946" s="8" t="str" cm="1">
        <f t="array" ref="P946">IF(A946="","",IF(COUNTIF(TOther[Frequency],$P$1)=0,0,SUMPRODUCT(--(IFERROR(MOD(A946-TOther[Start Date],56),1)=0),--(TOther[Frequency]=$P$1),--(TOther[Start Date]&lt;=A946),--(TOther[End Date Calc]&gt;=A946),TOther[Amount])))</f>
        <v/>
      </c>
      <c r="Q946" s="8" t="str">
        <f>IF(A946="","",IF(COUNTIF(TOther[Frequency],$Q$1)=0,0,IF(B946="N",SUMIFS(TOther[Amount],TOther[Frequency],$Q$1,TOther[Start Date],"&lt;="&amp;$A946,TOther[End Date Calc],"&gt;="&amp;A946,TOther[Start Day],DAY(A946)),SUMIFS(TOther[Amount],TOther[Frequency],$Q$1,TOther[Start Date],"&lt;="&amp;$A946,TOther[End Date Calc],"&gt;="&amp;A946,TOther[Start Day],"&gt;="&amp;DAY(A946)))))</f>
        <v/>
      </c>
      <c r="R946" s="8" t="str" cm="1">
        <f t="array" ref="R946">IF(A946="","",IF(COUNTIF(TOther[Frequency],R$1)=0,0,SUMPRODUCT(--(TOther[Frequency]=R$1),--(TOther[Start Date]&lt;=A946),--(TOther[End Date Calc]&gt;=A946),IF(B946="N",--(TOther[Start Day]=DAY(A946)),--(TOther[Start Day]&gt;=DAY(A946))),--(IFERROR(MOD(TOther[Start Month]-MONTH(A946)+2,2),1)=0),TOther[Amount])))</f>
        <v/>
      </c>
      <c r="S946" s="8" t="str" cm="1">
        <f t="array" ref="S946">IF(A946="","",IF(COUNTIF(TOther[Frequency],S$1)=0,0,SUMPRODUCT(--(TOther[Frequency]=S$1),--(TOther[Start Date]&lt;=A946),--(TOther[End Date Calc]&gt;=A946),IF(B946="N",--(TOther[Start Day]=DAY(A946)),--(TOther[Start Day]&gt;=DAY(A946))),--(IFERROR(MOD(TOther[Start Month]-MONTH(A946)+3,3),1)=0),TOther[Amount])))</f>
        <v/>
      </c>
      <c r="T946" s="8" t="str" cm="1">
        <f t="array" ref="T946">IF($A946="","",IF(COUNTIF(TOther[Frequency],T$1)=0,0,SUMPRODUCT(--(TOther[Frequency]=T$1),--(TOther[Start Date]&lt;=$A946),--(TOther[End Date Calc]&gt;=$A946),IF($B946="N",--(TOther[Start Day]=DAY($A946)),--(TOther[Start Day]&gt;=DAY($A946))),--(IFERROR(MOD(TOther[Start Month]-MONTH($A946)+4,4),1)=0),TOther[Amount])))</f>
        <v/>
      </c>
      <c r="U946" s="8" t="str" cm="1">
        <f t="array" ref="U946">IF(A946="","",IF(COUNTIF(TOther[Frequency],$U$1)=0,0,SUMPRODUCT(--(TOther[Frequency]=$U$1),--(TOther[Start Date]&lt;=A946),--(TOther[End Date Calc]&gt;=A946),IF(B946="N",--(TOther[Start Day]=DAY(A946)),--(TOther[Start Day]&gt;=DAY(A946))),--(IFERROR(MOD(TOther[Start Month]-MONTH(A946)+6,6),1)=0),TOther[Amount])))</f>
        <v/>
      </c>
      <c r="V946" s="8" t="str" cm="1">
        <f t="array" ref="V946">IF(A946="","",IF(COUNTIF(TOther[Frequency],$V$1)=0,0,SUMPRODUCT(--(TOther[Frequency]=$V$1),--(TOther[Start Date]&lt;=A946),--(TOther[End Date Calc]&gt;=A946),IF(B946="N",--(TOther[Start Day]=DAY(A946)),--(TOther[Start Day]&gt;=DAY(A946))),--(IFERROR(MOD(TOther[Start Month]-MONTH(A946)+12,12),1)=0),TOther[Amount])))</f>
        <v/>
      </c>
      <c r="W946" s="8" t="str">
        <f>IF(A946="","",SUMIFS(TOther[Amount],TOther[Start Date],A946,TOther[Frequency],$W$1))</f>
        <v/>
      </c>
      <c r="X946" s="9" t="str">
        <f t="shared" si="70"/>
        <v/>
      </c>
      <c r="Y946" s="9" t="str">
        <f t="shared" si="74"/>
        <v/>
      </c>
      <c r="Z946" s="8" t="str" cm="1">
        <f t="array" ref="Z946">IF(A946="","",IF(COUNTIF('2) Income'!$D$13:$D$32,"Weekly")=0,0,SUMPRODUCT(--(IFERROR(MOD(A946-'2) Income'!$F$13:$F$32,7),1)=0),--('2) Income'!$D$13:$D$32="Weekly"),--('2) Income'!$F$13:$F$32&lt;=A946),'2) Income'!$E$13:$E$32)))</f>
        <v/>
      </c>
      <c r="AA946" s="8" t="str" cm="1">
        <f t="array" ref="AA946">IF(A946="","",IF(COUNTIF('2) Income'!$D$13:$D$32,"Every Other Week")=0,0,SUMPRODUCT(--(IFERROR(MOD(A946-'2) Income'!$F$13:$F$32,14),1)=0),--('2) Income'!$D$13:$D$32="Every Other Week"),--('2) Income'!$F$13:$F$32&lt;=A946),'2) Income'!$E$13:$E$32)))</f>
        <v/>
      </c>
      <c r="AB946" s="8" t="str">
        <f>IF(A946="","",IF(COUNTIF('2) Income'!$D$13:$D$32,"1st and 15th")=0,0,IF(OR(DAY(A946)=1,DAY(A946)=15),SUMIFS('2) Income'!$E$13:$E$32,'2) Income'!$D$13:$D$32,"1st and 15th",'2) Income'!$F$13:$F$32,"&lt;="&amp;$A946),0)))</f>
        <v/>
      </c>
      <c r="AC946" s="8" t="str">
        <f>IF(A946="","",IF(COUNTIF('2) Income'!$D$13:$D$32,"2nd Wednesday")=0,0,IF(A946=(A946-DAY(A946)+1+2*7-WEEKDAY(A946-DAY(A946)+8-4,1)),SUMIFS('2) Income'!$E$13:$E$32,'2) Income'!$D$13:$D$32,"2nd Wednesday",'2) Income'!$F$13:$F$32,"&lt;="&amp;$A946),0)))</f>
        <v/>
      </c>
      <c r="AD946" s="8" t="str">
        <f>IF(A946="","",IF(COUNTIF('2) Income'!$D$13:$D$32,"3rd Wednesday")=0,0,IF(A946=(A946-DAY(A946)+1+3*7-WEEKDAY(A946-DAY(A946)+8-4,1)),SUMIFS('2) Income'!$E$13:$E$32,'2) Income'!$D$13:$D$32,"3rd Wednesday",'2) Income'!$F$13:$F$32,"&lt;="&amp;$A946),0)))</f>
        <v/>
      </c>
      <c r="AE946" s="8" t="str">
        <f>IF(A946="","",IF(COUNTIF('2) Income'!$D$13:$D$32,"4th Wednesday")=0,0,IF(A946=(A946-DAY(A946)+1+4*7-WEEKDAY(A946-DAY(A946)+8-4,1)),SUMIFS('2) Income'!$E$13:$E$32,'2) Income'!$D$13:$D$32,"4th Wednesday",'2) Income'!$F$13:$F$32,"&lt;="&amp;$A946),0)))</f>
        <v/>
      </c>
      <c r="AF946" s="8" t="str" cm="1">
        <f t="array" ref="AF946">IF(A946="","",IF(COUNTIF('2) Income'!$D$13:$D$32,"Every 4 Weeks")=0,0,SUMPRODUCT(--(IFERROR(MOD(A946-'2) Income'!$F$13:$F$32,28),1)=0),--('2) Income'!$D$13:$D$32="Every 4 Weeks"),--('2) Income'!$F$13:$F$32&lt;=A946),'2) Income'!$E$13:$E$32)))</f>
        <v/>
      </c>
      <c r="AG946" s="8" t="str">
        <f>IF(A946="","",IF(COUNTIF('2) Income'!$D$13:$D$32,"Monthly")=0,0,IF(B946="N",SUMIFS('2) Income'!$E$13:$E$32,'2) Income'!$D$13:$D$32,"monthly",'2) Income'!$F$13:$F$32,"&lt;="&amp;$A946,'2) Income'!$I$13:$I$32,DAY(A946)),SUMIFS('2) Income'!$E$13:$E$32,'2) Income'!$D$13:$D$32,"monthly",'2) Income'!$F$13:$F$32,"&lt;="&amp;$A946,'2) Income'!$I$13:$I$32,"&gt;="&amp;DAY(A946)))))</f>
        <v/>
      </c>
      <c r="AH946" s="8" t="str" cm="1">
        <f t="array" ref="AH946">IF(A946="","",IF(COUNTIF('2) Income'!$D$13:$D$32,"Yearly")=0,0,SUMPRODUCT(--('2) Income'!$D$13:$D$32="Yearly"),--('2) Income'!$F$13:$F$32&lt;=A946),IF(B946="N",--('2) Income'!$I$13:$I$32=DAY(A946)),--('2) Income'!$I$13:$I$32&gt;=DAY(A946))),--(IFERROR(MOD('2) Income'!$H$13:$H$32-MONTH(A946)+12,12),1)=0),'2) Income'!$E$13:$E$32)))</f>
        <v/>
      </c>
      <c r="AI946" s="8" t="str">
        <f>IF(A946="","",IF(COUNTIF('2) Income'!$D$13:$D$32,"one-time")=0,0,SUMIFS('2) Income'!$E$13:$E$32,'2) Income'!$D$13:$D$32,"one-time",'2) Income'!$F$13:$F$32,"="&amp;$A946)))</f>
        <v/>
      </c>
      <c r="AJ946" s="9" t="str">
        <f t="shared" si="71"/>
        <v/>
      </c>
    </row>
    <row r="947" spans="1:36">
      <c r="A947" s="7" t="str">
        <f>IF(A946="","",IF(A946+1&lt;='1) Period'!$E$21,A946+1,""))</f>
        <v/>
      </c>
      <c r="B947" s="7" t="e">
        <f t="shared" si="72"/>
        <v>#VALUE!</v>
      </c>
      <c r="C947" t="e">
        <f t="shared" si="73"/>
        <v>#VALUE!</v>
      </c>
      <c r="D947" s="8" t="str">
        <f>IF(A947="","",IF(TEXT(A947,"dddd")='4) Happy Money'!$E$23,WAllowance,0))</f>
        <v/>
      </c>
      <c r="E947" s="8" t="str">
        <f>IF(A947="","",IF(B947="N",SUMIF(TMonthly[Day of the Month],DAY(A947),TMonthly[Amount]),SUMIF(TMonthly[Day of the Month],"&gt;="&amp;DAY(A947),TMonthly[Amount])))</f>
        <v/>
      </c>
      <c r="F947" s="8" t="str" cm="1">
        <f t="array" ref="F947">IF(A947="","",SUMPRODUCT(--(TYearly[Due Date]&lt;=A947),IF(B947="N",--(TYearly[Day]=DAY(A947)),--(TYearly[Day]&gt;=DAY(A947))),--(IFERROR(MOD(TYearly[Month]-MONTH(A947)+12,12),1)=0),TYearly[Amount]))</f>
        <v/>
      </c>
      <c r="G947" s="8" t="str">
        <f>IF(A947="","",SUMIF(TOneTime[Due Date],A947,TOneTime[Amount]))</f>
        <v/>
      </c>
      <c r="H947" s="8" t="str" cm="1">
        <f t="array" ref="H947">IF(A947="","",IF(COUNTIF(TOther[Frequency],$H$1)=0,0,SUMPRODUCT(--(IFERROR(MOD(A947-TOther[Start Date],7),1)=0),--(TOther[Frequency]=$H$1),--(TOther[Start Date]&lt;=A947),--(TOther[End Date Calc]&gt;=A947),TOther[Amount])))</f>
        <v/>
      </c>
      <c r="I947" s="8" t="str" cm="1">
        <f t="array" ref="I947">IF(A947="","",IF(COUNTIF(TOther[Frequency],$I$1)=0,0,SUMPRODUCT(--(IFERROR(MOD(A947-TOther[Start Date],14),1)=0),--(TOther[Frequency]=$I$1),--(TOther[Start Date]&lt;=A947),--(TOther[End Date Calc]&gt;=A947),TOther[Amount])))</f>
        <v/>
      </c>
      <c r="J947" s="8" t="str">
        <f>IF(A947="","",IF(COUNTIF(TOther[Frequency],$J$1)=0,0,IF(OR(DAY(A947)=1,DAY(A947)=15),SUMIFS(TOther[Amount],TOther[Frequency],$J$1,TOther[Start Date],"&lt;="&amp;$A947,TOther[End Date Calc],"&gt;="&amp;A947),0)))</f>
        <v/>
      </c>
      <c r="K947" s="8" t="str">
        <f>IF(A947="","",IF(COUNTIF(TOther[Frequency],$K$1)=0,0,IF(A947=(A947-DAY(A947)+1+2*7-WEEKDAY(A947-DAY(A947)+8-4,1)),SUMIFS(TOther[Amount],TOther[Frequency],$K$1,TOther[Start Date],"&lt;="&amp;$A947,TOther[End Date Calc],"&gt;="&amp;A947),0)))</f>
        <v/>
      </c>
      <c r="L947" s="8" t="str">
        <f>IF(A947="","",IF(COUNTIF(TOther[Frequency],$L$1)=0,0,IF(A947=(A947-DAY(A947)+1+3*7-WEEKDAY(A947-DAY(A947)+8-4,1)),SUMIFS(TOther[Amount],TOther[Frequency],$L$1,TOther[Start Date],"&lt;="&amp;$A947,TOther[End Date Calc],"&gt;="&amp;A947),0)))</f>
        <v/>
      </c>
      <c r="M947" s="8" t="str">
        <f>IF(A947="","",IF(COUNTIF(TOther[Frequency],$M$1)=0,0,IF(A947=(A947-DAY(A947)+1+4*7-WEEKDAY(A947-DAY(A947)+8-4,1)),SUMIFS(TOther[Amount],TOther[Frequency],$M$1,TOther[Start Date],"&lt;="&amp;$A947,TOther[End Date Calc],"&gt;="&amp;A947),0)))</f>
        <v/>
      </c>
      <c r="N947" s="8" t="str" cm="1">
        <f t="array" ref="N947">IF(A947="","",IF(COUNTIF(TOther[Frequency],$N$1)=0,0,SUMPRODUCT(--(IFERROR(MOD(A947-TOther[Start Date],28),1)=0),--(TOther[Frequency]=$N$1),--(TOther[Start Date]&lt;=A947),--(TOther[End Date Calc]&gt;=A947),TOther[Amount])))</f>
        <v/>
      </c>
      <c r="O947" s="8" t="str" cm="1">
        <f t="array" ref="O947">IF(A947="","",IF(COUNTIF(TOther[Frequency],$O$1)=0,0,SUMPRODUCT(--(IFERROR(MOD(A947-TOther[Start Date],42),1)=0),--(TOther[Frequency]=$O$1),--(TOther[Start Date]&lt;=A947),--(TOther[End Date Calc]&gt;=A947),TOther[Amount])))</f>
        <v/>
      </c>
      <c r="P947" s="8" t="str" cm="1">
        <f t="array" ref="P947">IF(A947="","",IF(COUNTIF(TOther[Frequency],$P$1)=0,0,SUMPRODUCT(--(IFERROR(MOD(A947-TOther[Start Date],56),1)=0),--(TOther[Frequency]=$P$1),--(TOther[Start Date]&lt;=A947),--(TOther[End Date Calc]&gt;=A947),TOther[Amount])))</f>
        <v/>
      </c>
      <c r="Q947" s="8" t="str">
        <f>IF(A947="","",IF(COUNTIF(TOther[Frequency],$Q$1)=0,0,IF(B947="N",SUMIFS(TOther[Amount],TOther[Frequency],$Q$1,TOther[Start Date],"&lt;="&amp;$A947,TOther[End Date Calc],"&gt;="&amp;A947,TOther[Start Day],DAY(A947)),SUMIFS(TOther[Amount],TOther[Frequency],$Q$1,TOther[Start Date],"&lt;="&amp;$A947,TOther[End Date Calc],"&gt;="&amp;A947,TOther[Start Day],"&gt;="&amp;DAY(A947)))))</f>
        <v/>
      </c>
      <c r="R947" s="8" t="str" cm="1">
        <f t="array" ref="R947">IF(A947="","",IF(COUNTIF(TOther[Frequency],R$1)=0,0,SUMPRODUCT(--(TOther[Frequency]=R$1),--(TOther[Start Date]&lt;=A947),--(TOther[End Date Calc]&gt;=A947),IF(B947="N",--(TOther[Start Day]=DAY(A947)),--(TOther[Start Day]&gt;=DAY(A947))),--(IFERROR(MOD(TOther[Start Month]-MONTH(A947)+2,2),1)=0),TOther[Amount])))</f>
        <v/>
      </c>
      <c r="S947" s="8" t="str" cm="1">
        <f t="array" ref="S947">IF(A947="","",IF(COUNTIF(TOther[Frequency],S$1)=0,0,SUMPRODUCT(--(TOther[Frequency]=S$1),--(TOther[Start Date]&lt;=A947),--(TOther[End Date Calc]&gt;=A947),IF(B947="N",--(TOther[Start Day]=DAY(A947)),--(TOther[Start Day]&gt;=DAY(A947))),--(IFERROR(MOD(TOther[Start Month]-MONTH(A947)+3,3),1)=0),TOther[Amount])))</f>
        <v/>
      </c>
      <c r="T947" s="8" t="str" cm="1">
        <f t="array" ref="T947">IF($A947="","",IF(COUNTIF(TOther[Frequency],T$1)=0,0,SUMPRODUCT(--(TOther[Frequency]=T$1),--(TOther[Start Date]&lt;=$A947),--(TOther[End Date Calc]&gt;=$A947),IF($B947="N",--(TOther[Start Day]=DAY($A947)),--(TOther[Start Day]&gt;=DAY($A947))),--(IFERROR(MOD(TOther[Start Month]-MONTH($A947)+4,4),1)=0),TOther[Amount])))</f>
        <v/>
      </c>
      <c r="U947" s="8" t="str" cm="1">
        <f t="array" ref="U947">IF(A947="","",IF(COUNTIF(TOther[Frequency],$U$1)=0,0,SUMPRODUCT(--(TOther[Frequency]=$U$1),--(TOther[Start Date]&lt;=A947),--(TOther[End Date Calc]&gt;=A947),IF(B947="N",--(TOther[Start Day]=DAY(A947)),--(TOther[Start Day]&gt;=DAY(A947))),--(IFERROR(MOD(TOther[Start Month]-MONTH(A947)+6,6),1)=0),TOther[Amount])))</f>
        <v/>
      </c>
      <c r="V947" s="8" t="str" cm="1">
        <f t="array" ref="V947">IF(A947="","",IF(COUNTIF(TOther[Frequency],$V$1)=0,0,SUMPRODUCT(--(TOther[Frequency]=$V$1),--(TOther[Start Date]&lt;=A947),--(TOther[End Date Calc]&gt;=A947),IF(B947="N",--(TOther[Start Day]=DAY(A947)),--(TOther[Start Day]&gt;=DAY(A947))),--(IFERROR(MOD(TOther[Start Month]-MONTH(A947)+12,12),1)=0),TOther[Amount])))</f>
        <v/>
      </c>
      <c r="W947" s="8" t="str">
        <f>IF(A947="","",SUMIFS(TOther[Amount],TOther[Start Date],A947,TOther[Frequency],$W$1))</f>
        <v/>
      </c>
      <c r="X947" s="9" t="str">
        <f t="shared" si="70"/>
        <v/>
      </c>
      <c r="Y947" s="9" t="str">
        <f t="shared" si="74"/>
        <v/>
      </c>
      <c r="Z947" s="8" t="str" cm="1">
        <f t="array" ref="Z947">IF(A947="","",IF(COUNTIF('2) Income'!$D$13:$D$32,"Weekly")=0,0,SUMPRODUCT(--(IFERROR(MOD(A947-'2) Income'!$F$13:$F$32,7),1)=0),--('2) Income'!$D$13:$D$32="Weekly"),--('2) Income'!$F$13:$F$32&lt;=A947),'2) Income'!$E$13:$E$32)))</f>
        <v/>
      </c>
      <c r="AA947" s="8" t="str" cm="1">
        <f t="array" ref="AA947">IF(A947="","",IF(COUNTIF('2) Income'!$D$13:$D$32,"Every Other Week")=0,0,SUMPRODUCT(--(IFERROR(MOD(A947-'2) Income'!$F$13:$F$32,14),1)=0),--('2) Income'!$D$13:$D$32="Every Other Week"),--('2) Income'!$F$13:$F$32&lt;=A947),'2) Income'!$E$13:$E$32)))</f>
        <v/>
      </c>
      <c r="AB947" s="8" t="str">
        <f>IF(A947="","",IF(COUNTIF('2) Income'!$D$13:$D$32,"1st and 15th")=0,0,IF(OR(DAY(A947)=1,DAY(A947)=15),SUMIFS('2) Income'!$E$13:$E$32,'2) Income'!$D$13:$D$32,"1st and 15th",'2) Income'!$F$13:$F$32,"&lt;="&amp;$A947),0)))</f>
        <v/>
      </c>
      <c r="AC947" s="8" t="str">
        <f>IF(A947="","",IF(COUNTIF('2) Income'!$D$13:$D$32,"2nd Wednesday")=0,0,IF(A947=(A947-DAY(A947)+1+2*7-WEEKDAY(A947-DAY(A947)+8-4,1)),SUMIFS('2) Income'!$E$13:$E$32,'2) Income'!$D$13:$D$32,"2nd Wednesday",'2) Income'!$F$13:$F$32,"&lt;="&amp;$A947),0)))</f>
        <v/>
      </c>
      <c r="AD947" s="8" t="str">
        <f>IF(A947="","",IF(COUNTIF('2) Income'!$D$13:$D$32,"3rd Wednesday")=0,0,IF(A947=(A947-DAY(A947)+1+3*7-WEEKDAY(A947-DAY(A947)+8-4,1)),SUMIFS('2) Income'!$E$13:$E$32,'2) Income'!$D$13:$D$32,"3rd Wednesday",'2) Income'!$F$13:$F$32,"&lt;="&amp;$A947),0)))</f>
        <v/>
      </c>
      <c r="AE947" s="8" t="str">
        <f>IF(A947="","",IF(COUNTIF('2) Income'!$D$13:$D$32,"4th Wednesday")=0,0,IF(A947=(A947-DAY(A947)+1+4*7-WEEKDAY(A947-DAY(A947)+8-4,1)),SUMIFS('2) Income'!$E$13:$E$32,'2) Income'!$D$13:$D$32,"4th Wednesday",'2) Income'!$F$13:$F$32,"&lt;="&amp;$A947),0)))</f>
        <v/>
      </c>
      <c r="AF947" s="8" t="str" cm="1">
        <f t="array" ref="AF947">IF(A947="","",IF(COUNTIF('2) Income'!$D$13:$D$32,"Every 4 Weeks")=0,0,SUMPRODUCT(--(IFERROR(MOD(A947-'2) Income'!$F$13:$F$32,28),1)=0),--('2) Income'!$D$13:$D$32="Every 4 Weeks"),--('2) Income'!$F$13:$F$32&lt;=A947),'2) Income'!$E$13:$E$32)))</f>
        <v/>
      </c>
      <c r="AG947" s="8" t="str">
        <f>IF(A947="","",IF(COUNTIF('2) Income'!$D$13:$D$32,"Monthly")=0,0,IF(B947="N",SUMIFS('2) Income'!$E$13:$E$32,'2) Income'!$D$13:$D$32,"monthly",'2) Income'!$F$13:$F$32,"&lt;="&amp;$A947,'2) Income'!$I$13:$I$32,DAY(A947)),SUMIFS('2) Income'!$E$13:$E$32,'2) Income'!$D$13:$D$32,"monthly",'2) Income'!$F$13:$F$32,"&lt;="&amp;$A947,'2) Income'!$I$13:$I$32,"&gt;="&amp;DAY(A947)))))</f>
        <v/>
      </c>
      <c r="AH947" s="8" t="str" cm="1">
        <f t="array" ref="AH947">IF(A947="","",IF(COUNTIF('2) Income'!$D$13:$D$32,"Yearly")=0,0,SUMPRODUCT(--('2) Income'!$D$13:$D$32="Yearly"),--('2) Income'!$F$13:$F$32&lt;=A947),IF(B947="N",--('2) Income'!$I$13:$I$32=DAY(A947)),--('2) Income'!$I$13:$I$32&gt;=DAY(A947))),--(IFERROR(MOD('2) Income'!$H$13:$H$32-MONTH(A947)+12,12),1)=0),'2) Income'!$E$13:$E$32)))</f>
        <v/>
      </c>
      <c r="AI947" s="8" t="str">
        <f>IF(A947="","",IF(COUNTIF('2) Income'!$D$13:$D$32,"one-time")=0,0,SUMIFS('2) Income'!$E$13:$E$32,'2) Income'!$D$13:$D$32,"one-time",'2) Income'!$F$13:$F$32,"="&amp;$A947)))</f>
        <v/>
      </c>
      <c r="AJ947" s="9" t="str">
        <f t="shared" si="71"/>
        <v/>
      </c>
    </row>
    <row r="948" spans="1:36">
      <c r="A948" s="7" t="str">
        <f>IF(A947="","",IF(A947+1&lt;='1) Period'!$E$21,A947+1,""))</f>
        <v/>
      </c>
      <c r="B948" s="7" t="e">
        <f t="shared" si="72"/>
        <v>#VALUE!</v>
      </c>
      <c r="C948" t="e">
        <f t="shared" si="73"/>
        <v>#VALUE!</v>
      </c>
      <c r="D948" s="8" t="str">
        <f>IF(A948="","",IF(TEXT(A948,"dddd")='4) Happy Money'!$E$23,WAllowance,0))</f>
        <v/>
      </c>
      <c r="E948" s="8" t="str">
        <f>IF(A948="","",IF(B948="N",SUMIF(TMonthly[Day of the Month],DAY(A948),TMonthly[Amount]),SUMIF(TMonthly[Day of the Month],"&gt;="&amp;DAY(A948),TMonthly[Amount])))</f>
        <v/>
      </c>
      <c r="F948" s="8" t="str" cm="1">
        <f t="array" ref="F948">IF(A948="","",SUMPRODUCT(--(TYearly[Due Date]&lt;=A948),IF(B948="N",--(TYearly[Day]=DAY(A948)),--(TYearly[Day]&gt;=DAY(A948))),--(IFERROR(MOD(TYearly[Month]-MONTH(A948)+12,12),1)=0),TYearly[Amount]))</f>
        <v/>
      </c>
      <c r="G948" s="8" t="str">
        <f>IF(A948="","",SUMIF(TOneTime[Due Date],A948,TOneTime[Amount]))</f>
        <v/>
      </c>
      <c r="H948" s="8" t="str" cm="1">
        <f t="array" ref="H948">IF(A948="","",IF(COUNTIF(TOther[Frequency],$H$1)=0,0,SUMPRODUCT(--(IFERROR(MOD(A948-TOther[Start Date],7),1)=0),--(TOther[Frequency]=$H$1),--(TOther[Start Date]&lt;=A948),--(TOther[End Date Calc]&gt;=A948),TOther[Amount])))</f>
        <v/>
      </c>
      <c r="I948" s="8" t="str" cm="1">
        <f t="array" ref="I948">IF(A948="","",IF(COUNTIF(TOther[Frequency],$I$1)=0,0,SUMPRODUCT(--(IFERROR(MOD(A948-TOther[Start Date],14),1)=0),--(TOther[Frequency]=$I$1),--(TOther[Start Date]&lt;=A948),--(TOther[End Date Calc]&gt;=A948),TOther[Amount])))</f>
        <v/>
      </c>
      <c r="J948" s="8" t="str">
        <f>IF(A948="","",IF(COUNTIF(TOther[Frequency],$J$1)=0,0,IF(OR(DAY(A948)=1,DAY(A948)=15),SUMIFS(TOther[Amount],TOther[Frequency],$J$1,TOther[Start Date],"&lt;="&amp;$A948,TOther[End Date Calc],"&gt;="&amp;A948),0)))</f>
        <v/>
      </c>
      <c r="K948" s="8" t="str">
        <f>IF(A948="","",IF(COUNTIF(TOther[Frequency],$K$1)=0,0,IF(A948=(A948-DAY(A948)+1+2*7-WEEKDAY(A948-DAY(A948)+8-4,1)),SUMIFS(TOther[Amount],TOther[Frequency],$K$1,TOther[Start Date],"&lt;="&amp;$A948,TOther[End Date Calc],"&gt;="&amp;A948),0)))</f>
        <v/>
      </c>
      <c r="L948" s="8" t="str">
        <f>IF(A948="","",IF(COUNTIF(TOther[Frequency],$L$1)=0,0,IF(A948=(A948-DAY(A948)+1+3*7-WEEKDAY(A948-DAY(A948)+8-4,1)),SUMIFS(TOther[Amount],TOther[Frequency],$L$1,TOther[Start Date],"&lt;="&amp;$A948,TOther[End Date Calc],"&gt;="&amp;A948),0)))</f>
        <v/>
      </c>
      <c r="M948" s="8" t="str">
        <f>IF(A948="","",IF(COUNTIF(TOther[Frequency],$M$1)=0,0,IF(A948=(A948-DAY(A948)+1+4*7-WEEKDAY(A948-DAY(A948)+8-4,1)),SUMIFS(TOther[Amount],TOther[Frequency],$M$1,TOther[Start Date],"&lt;="&amp;$A948,TOther[End Date Calc],"&gt;="&amp;A948),0)))</f>
        <v/>
      </c>
      <c r="N948" s="8" t="str" cm="1">
        <f t="array" ref="N948">IF(A948="","",IF(COUNTIF(TOther[Frequency],$N$1)=0,0,SUMPRODUCT(--(IFERROR(MOD(A948-TOther[Start Date],28),1)=0),--(TOther[Frequency]=$N$1),--(TOther[Start Date]&lt;=A948),--(TOther[End Date Calc]&gt;=A948),TOther[Amount])))</f>
        <v/>
      </c>
      <c r="O948" s="8" t="str" cm="1">
        <f t="array" ref="O948">IF(A948="","",IF(COUNTIF(TOther[Frequency],$O$1)=0,0,SUMPRODUCT(--(IFERROR(MOD(A948-TOther[Start Date],42),1)=0),--(TOther[Frequency]=$O$1),--(TOther[Start Date]&lt;=A948),--(TOther[End Date Calc]&gt;=A948),TOther[Amount])))</f>
        <v/>
      </c>
      <c r="P948" s="8" t="str" cm="1">
        <f t="array" ref="P948">IF(A948="","",IF(COUNTIF(TOther[Frequency],$P$1)=0,0,SUMPRODUCT(--(IFERROR(MOD(A948-TOther[Start Date],56),1)=0),--(TOther[Frequency]=$P$1),--(TOther[Start Date]&lt;=A948),--(TOther[End Date Calc]&gt;=A948),TOther[Amount])))</f>
        <v/>
      </c>
      <c r="Q948" s="8" t="str">
        <f>IF(A948="","",IF(COUNTIF(TOther[Frequency],$Q$1)=0,0,IF(B948="N",SUMIFS(TOther[Amount],TOther[Frequency],$Q$1,TOther[Start Date],"&lt;="&amp;$A948,TOther[End Date Calc],"&gt;="&amp;A948,TOther[Start Day],DAY(A948)),SUMIFS(TOther[Amount],TOther[Frequency],$Q$1,TOther[Start Date],"&lt;="&amp;$A948,TOther[End Date Calc],"&gt;="&amp;A948,TOther[Start Day],"&gt;="&amp;DAY(A948)))))</f>
        <v/>
      </c>
      <c r="R948" s="8" t="str" cm="1">
        <f t="array" ref="R948">IF(A948="","",IF(COUNTIF(TOther[Frequency],R$1)=0,0,SUMPRODUCT(--(TOther[Frequency]=R$1),--(TOther[Start Date]&lt;=A948),--(TOther[End Date Calc]&gt;=A948),IF(B948="N",--(TOther[Start Day]=DAY(A948)),--(TOther[Start Day]&gt;=DAY(A948))),--(IFERROR(MOD(TOther[Start Month]-MONTH(A948)+2,2),1)=0),TOther[Amount])))</f>
        <v/>
      </c>
      <c r="S948" s="8" t="str" cm="1">
        <f t="array" ref="S948">IF(A948="","",IF(COUNTIF(TOther[Frequency],S$1)=0,0,SUMPRODUCT(--(TOther[Frequency]=S$1),--(TOther[Start Date]&lt;=A948),--(TOther[End Date Calc]&gt;=A948),IF(B948="N",--(TOther[Start Day]=DAY(A948)),--(TOther[Start Day]&gt;=DAY(A948))),--(IFERROR(MOD(TOther[Start Month]-MONTH(A948)+3,3),1)=0),TOther[Amount])))</f>
        <v/>
      </c>
      <c r="T948" s="8" t="str" cm="1">
        <f t="array" ref="T948">IF($A948="","",IF(COUNTIF(TOther[Frequency],T$1)=0,0,SUMPRODUCT(--(TOther[Frequency]=T$1),--(TOther[Start Date]&lt;=$A948),--(TOther[End Date Calc]&gt;=$A948),IF($B948="N",--(TOther[Start Day]=DAY($A948)),--(TOther[Start Day]&gt;=DAY($A948))),--(IFERROR(MOD(TOther[Start Month]-MONTH($A948)+4,4),1)=0),TOther[Amount])))</f>
        <v/>
      </c>
      <c r="U948" s="8" t="str" cm="1">
        <f t="array" ref="U948">IF(A948="","",IF(COUNTIF(TOther[Frequency],$U$1)=0,0,SUMPRODUCT(--(TOther[Frequency]=$U$1),--(TOther[Start Date]&lt;=A948),--(TOther[End Date Calc]&gt;=A948),IF(B948="N",--(TOther[Start Day]=DAY(A948)),--(TOther[Start Day]&gt;=DAY(A948))),--(IFERROR(MOD(TOther[Start Month]-MONTH(A948)+6,6),1)=0),TOther[Amount])))</f>
        <v/>
      </c>
      <c r="V948" s="8" t="str" cm="1">
        <f t="array" ref="V948">IF(A948="","",IF(COUNTIF(TOther[Frequency],$V$1)=0,0,SUMPRODUCT(--(TOther[Frequency]=$V$1),--(TOther[Start Date]&lt;=A948),--(TOther[End Date Calc]&gt;=A948),IF(B948="N",--(TOther[Start Day]=DAY(A948)),--(TOther[Start Day]&gt;=DAY(A948))),--(IFERROR(MOD(TOther[Start Month]-MONTH(A948)+12,12),1)=0),TOther[Amount])))</f>
        <v/>
      </c>
      <c r="W948" s="8" t="str">
        <f>IF(A948="","",SUMIFS(TOther[Amount],TOther[Start Date],A948,TOther[Frequency],$W$1))</f>
        <v/>
      </c>
      <c r="X948" s="9" t="str">
        <f t="shared" si="70"/>
        <v/>
      </c>
      <c r="Y948" s="9" t="str">
        <f t="shared" si="74"/>
        <v/>
      </c>
      <c r="Z948" s="8" t="str" cm="1">
        <f t="array" ref="Z948">IF(A948="","",IF(COUNTIF('2) Income'!$D$13:$D$32,"Weekly")=0,0,SUMPRODUCT(--(IFERROR(MOD(A948-'2) Income'!$F$13:$F$32,7),1)=0),--('2) Income'!$D$13:$D$32="Weekly"),--('2) Income'!$F$13:$F$32&lt;=A948),'2) Income'!$E$13:$E$32)))</f>
        <v/>
      </c>
      <c r="AA948" s="8" t="str" cm="1">
        <f t="array" ref="AA948">IF(A948="","",IF(COUNTIF('2) Income'!$D$13:$D$32,"Every Other Week")=0,0,SUMPRODUCT(--(IFERROR(MOD(A948-'2) Income'!$F$13:$F$32,14),1)=0),--('2) Income'!$D$13:$D$32="Every Other Week"),--('2) Income'!$F$13:$F$32&lt;=A948),'2) Income'!$E$13:$E$32)))</f>
        <v/>
      </c>
      <c r="AB948" s="8" t="str">
        <f>IF(A948="","",IF(COUNTIF('2) Income'!$D$13:$D$32,"1st and 15th")=0,0,IF(OR(DAY(A948)=1,DAY(A948)=15),SUMIFS('2) Income'!$E$13:$E$32,'2) Income'!$D$13:$D$32,"1st and 15th",'2) Income'!$F$13:$F$32,"&lt;="&amp;$A948),0)))</f>
        <v/>
      </c>
      <c r="AC948" s="8" t="str">
        <f>IF(A948="","",IF(COUNTIF('2) Income'!$D$13:$D$32,"2nd Wednesday")=0,0,IF(A948=(A948-DAY(A948)+1+2*7-WEEKDAY(A948-DAY(A948)+8-4,1)),SUMIFS('2) Income'!$E$13:$E$32,'2) Income'!$D$13:$D$32,"2nd Wednesday",'2) Income'!$F$13:$F$32,"&lt;="&amp;$A948),0)))</f>
        <v/>
      </c>
      <c r="AD948" s="8" t="str">
        <f>IF(A948="","",IF(COUNTIF('2) Income'!$D$13:$D$32,"3rd Wednesday")=0,0,IF(A948=(A948-DAY(A948)+1+3*7-WEEKDAY(A948-DAY(A948)+8-4,1)),SUMIFS('2) Income'!$E$13:$E$32,'2) Income'!$D$13:$D$32,"3rd Wednesday",'2) Income'!$F$13:$F$32,"&lt;="&amp;$A948),0)))</f>
        <v/>
      </c>
      <c r="AE948" s="8" t="str">
        <f>IF(A948="","",IF(COUNTIF('2) Income'!$D$13:$D$32,"4th Wednesday")=0,0,IF(A948=(A948-DAY(A948)+1+4*7-WEEKDAY(A948-DAY(A948)+8-4,1)),SUMIFS('2) Income'!$E$13:$E$32,'2) Income'!$D$13:$D$32,"4th Wednesday",'2) Income'!$F$13:$F$32,"&lt;="&amp;$A948),0)))</f>
        <v/>
      </c>
      <c r="AF948" s="8" t="str" cm="1">
        <f t="array" ref="AF948">IF(A948="","",IF(COUNTIF('2) Income'!$D$13:$D$32,"Every 4 Weeks")=0,0,SUMPRODUCT(--(IFERROR(MOD(A948-'2) Income'!$F$13:$F$32,28),1)=0),--('2) Income'!$D$13:$D$32="Every 4 Weeks"),--('2) Income'!$F$13:$F$32&lt;=A948),'2) Income'!$E$13:$E$32)))</f>
        <v/>
      </c>
      <c r="AG948" s="8" t="str">
        <f>IF(A948="","",IF(COUNTIF('2) Income'!$D$13:$D$32,"Monthly")=0,0,IF(B948="N",SUMIFS('2) Income'!$E$13:$E$32,'2) Income'!$D$13:$D$32,"monthly",'2) Income'!$F$13:$F$32,"&lt;="&amp;$A948,'2) Income'!$I$13:$I$32,DAY(A948)),SUMIFS('2) Income'!$E$13:$E$32,'2) Income'!$D$13:$D$32,"monthly",'2) Income'!$F$13:$F$32,"&lt;="&amp;$A948,'2) Income'!$I$13:$I$32,"&gt;="&amp;DAY(A948)))))</f>
        <v/>
      </c>
      <c r="AH948" s="8" t="str" cm="1">
        <f t="array" ref="AH948">IF(A948="","",IF(COUNTIF('2) Income'!$D$13:$D$32,"Yearly")=0,0,SUMPRODUCT(--('2) Income'!$D$13:$D$32="Yearly"),--('2) Income'!$F$13:$F$32&lt;=A948),IF(B948="N",--('2) Income'!$I$13:$I$32=DAY(A948)),--('2) Income'!$I$13:$I$32&gt;=DAY(A948))),--(IFERROR(MOD('2) Income'!$H$13:$H$32-MONTH(A948)+12,12),1)=0),'2) Income'!$E$13:$E$32)))</f>
        <v/>
      </c>
      <c r="AI948" s="8" t="str">
        <f>IF(A948="","",IF(COUNTIF('2) Income'!$D$13:$D$32,"one-time")=0,0,SUMIFS('2) Income'!$E$13:$E$32,'2) Income'!$D$13:$D$32,"one-time",'2) Income'!$F$13:$F$32,"="&amp;$A948)))</f>
        <v/>
      </c>
      <c r="AJ948" s="9" t="str">
        <f t="shared" si="71"/>
        <v/>
      </c>
    </row>
    <row r="949" spans="1:36">
      <c r="A949" s="7" t="str">
        <f>IF(A948="","",IF(A948+1&lt;='1) Period'!$E$21,A948+1,""))</f>
        <v/>
      </c>
      <c r="B949" s="7" t="e">
        <f t="shared" si="72"/>
        <v>#VALUE!</v>
      </c>
      <c r="C949" t="e">
        <f t="shared" si="73"/>
        <v>#VALUE!</v>
      </c>
      <c r="D949" s="8" t="str">
        <f>IF(A949="","",IF(TEXT(A949,"dddd")='4) Happy Money'!$E$23,WAllowance,0))</f>
        <v/>
      </c>
      <c r="E949" s="8" t="str">
        <f>IF(A949="","",IF(B949="N",SUMIF(TMonthly[Day of the Month],DAY(A949),TMonthly[Amount]),SUMIF(TMonthly[Day of the Month],"&gt;="&amp;DAY(A949),TMonthly[Amount])))</f>
        <v/>
      </c>
      <c r="F949" s="8" t="str" cm="1">
        <f t="array" ref="F949">IF(A949="","",SUMPRODUCT(--(TYearly[Due Date]&lt;=A949),IF(B949="N",--(TYearly[Day]=DAY(A949)),--(TYearly[Day]&gt;=DAY(A949))),--(IFERROR(MOD(TYearly[Month]-MONTH(A949)+12,12),1)=0),TYearly[Amount]))</f>
        <v/>
      </c>
      <c r="G949" s="8" t="str">
        <f>IF(A949="","",SUMIF(TOneTime[Due Date],A949,TOneTime[Amount]))</f>
        <v/>
      </c>
      <c r="H949" s="8" t="str" cm="1">
        <f t="array" ref="H949">IF(A949="","",IF(COUNTIF(TOther[Frequency],$H$1)=0,0,SUMPRODUCT(--(IFERROR(MOD(A949-TOther[Start Date],7),1)=0),--(TOther[Frequency]=$H$1),--(TOther[Start Date]&lt;=A949),--(TOther[End Date Calc]&gt;=A949),TOther[Amount])))</f>
        <v/>
      </c>
      <c r="I949" s="8" t="str" cm="1">
        <f t="array" ref="I949">IF(A949="","",IF(COUNTIF(TOther[Frequency],$I$1)=0,0,SUMPRODUCT(--(IFERROR(MOD(A949-TOther[Start Date],14),1)=0),--(TOther[Frequency]=$I$1),--(TOther[Start Date]&lt;=A949),--(TOther[End Date Calc]&gt;=A949),TOther[Amount])))</f>
        <v/>
      </c>
      <c r="J949" s="8" t="str">
        <f>IF(A949="","",IF(COUNTIF(TOther[Frequency],$J$1)=0,0,IF(OR(DAY(A949)=1,DAY(A949)=15),SUMIFS(TOther[Amount],TOther[Frequency],$J$1,TOther[Start Date],"&lt;="&amp;$A949,TOther[End Date Calc],"&gt;="&amp;A949),0)))</f>
        <v/>
      </c>
      <c r="K949" s="8" t="str">
        <f>IF(A949="","",IF(COUNTIF(TOther[Frequency],$K$1)=0,0,IF(A949=(A949-DAY(A949)+1+2*7-WEEKDAY(A949-DAY(A949)+8-4,1)),SUMIFS(TOther[Amount],TOther[Frequency],$K$1,TOther[Start Date],"&lt;="&amp;$A949,TOther[End Date Calc],"&gt;="&amp;A949),0)))</f>
        <v/>
      </c>
      <c r="L949" s="8" t="str">
        <f>IF(A949="","",IF(COUNTIF(TOther[Frequency],$L$1)=0,0,IF(A949=(A949-DAY(A949)+1+3*7-WEEKDAY(A949-DAY(A949)+8-4,1)),SUMIFS(TOther[Amount],TOther[Frequency],$L$1,TOther[Start Date],"&lt;="&amp;$A949,TOther[End Date Calc],"&gt;="&amp;A949),0)))</f>
        <v/>
      </c>
      <c r="M949" s="8" t="str">
        <f>IF(A949="","",IF(COUNTIF(TOther[Frequency],$M$1)=0,0,IF(A949=(A949-DAY(A949)+1+4*7-WEEKDAY(A949-DAY(A949)+8-4,1)),SUMIFS(TOther[Amount],TOther[Frequency],$M$1,TOther[Start Date],"&lt;="&amp;$A949,TOther[End Date Calc],"&gt;="&amp;A949),0)))</f>
        <v/>
      </c>
      <c r="N949" s="8" t="str" cm="1">
        <f t="array" ref="N949">IF(A949="","",IF(COUNTIF(TOther[Frequency],$N$1)=0,0,SUMPRODUCT(--(IFERROR(MOD(A949-TOther[Start Date],28),1)=0),--(TOther[Frequency]=$N$1),--(TOther[Start Date]&lt;=A949),--(TOther[End Date Calc]&gt;=A949),TOther[Amount])))</f>
        <v/>
      </c>
      <c r="O949" s="8" t="str" cm="1">
        <f t="array" ref="O949">IF(A949="","",IF(COUNTIF(TOther[Frequency],$O$1)=0,0,SUMPRODUCT(--(IFERROR(MOD(A949-TOther[Start Date],42),1)=0),--(TOther[Frequency]=$O$1),--(TOther[Start Date]&lt;=A949),--(TOther[End Date Calc]&gt;=A949),TOther[Amount])))</f>
        <v/>
      </c>
      <c r="P949" s="8" t="str" cm="1">
        <f t="array" ref="P949">IF(A949="","",IF(COUNTIF(TOther[Frequency],$P$1)=0,0,SUMPRODUCT(--(IFERROR(MOD(A949-TOther[Start Date],56),1)=0),--(TOther[Frequency]=$P$1),--(TOther[Start Date]&lt;=A949),--(TOther[End Date Calc]&gt;=A949),TOther[Amount])))</f>
        <v/>
      </c>
      <c r="Q949" s="8" t="str">
        <f>IF(A949="","",IF(COUNTIF(TOther[Frequency],$Q$1)=0,0,IF(B949="N",SUMIFS(TOther[Amount],TOther[Frequency],$Q$1,TOther[Start Date],"&lt;="&amp;$A949,TOther[End Date Calc],"&gt;="&amp;A949,TOther[Start Day],DAY(A949)),SUMIFS(TOther[Amount],TOther[Frequency],$Q$1,TOther[Start Date],"&lt;="&amp;$A949,TOther[End Date Calc],"&gt;="&amp;A949,TOther[Start Day],"&gt;="&amp;DAY(A949)))))</f>
        <v/>
      </c>
      <c r="R949" s="8" t="str" cm="1">
        <f t="array" ref="R949">IF(A949="","",IF(COUNTIF(TOther[Frequency],R$1)=0,0,SUMPRODUCT(--(TOther[Frequency]=R$1),--(TOther[Start Date]&lt;=A949),--(TOther[End Date Calc]&gt;=A949),IF(B949="N",--(TOther[Start Day]=DAY(A949)),--(TOther[Start Day]&gt;=DAY(A949))),--(IFERROR(MOD(TOther[Start Month]-MONTH(A949)+2,2),1)=0),TOther[Amount])))</f>
        <v/>
      </c>
      <c r="S949" s="8" t="str" cm="1">
        <f t="array" ref="S949">IF(A949="","",IF(COUNTIF(TOther[Frequency],S$1)=0,0,SUMPRODUCT(--(TOther[Frequency]=S$1),--(TOther[Start Date]&lt;=A949),--(TOther[End Date Calc]&gt;=A949),IF(B949="N",--(TOther[Start Day]=DAY(A949)),--(TOther[Start Day]&gt;=DAY(A949))),--(IFERROR(MOD(TOther[Start Month]-MONTH(A949)+3,3),1)=0),TOther[Amount])))</f>
        <v/>
      </c>
      <c r="T949" s="8" t="str" cm="1">
        <f t="array" ref="T949">IF($A949="","",IF(COUNTIF(TOther[Frequency],T$1)=0,0,SUMPRODUCT(--(TOther[Frequency]=T$1),--(TOther[Start Date]&lt;=$A949),--(TOther[End Date Calc]&gt;=$A949),IF($B949="N",--(TOther[Start Day]=DAY($A949)),--(TOther[Start Day]&gt;=DAY($A949))),--(IFERROR(MOD(TOther[Start Month]-MONTH($A949)+4,4),1)=0),TOther[Amount])))</f>
        <v/>
      </c>
      <c r="U949" s="8" t="str" cm="1">
        <f t="array" ref="U949">IF(A949="","",IF(COUNTIF(TOther[Frequency],$U$1)=0,0,SUMPRODUCT(--(TOther[Frequency]=$U$1),--(TOther[Start Date]&lt;=A949),--(TOther[End Date Calc]&gt;=A949),IF(B949="N",--(TOther[Start Day]=DAY(A949)),--(TOther[Start Day]&gt;=DAY(A949))),--(IFERROR(MOD(TOther[Start Month]-MONTH(A949)+6,6),1)=0),TOther[Amount])))</f>
        <v/>
      </c>
      <c r="V949" s="8" t="str" cm="1">
        <f t="array" ref="V949">IF(A949="","",IF(COUNTIF(TOther[Frequency],$V$1)=0,0,SUMPRODUCT(--(TOther[Frequency]=$V$1),--(TOther[Start Date]&lt;=A949),--(TOther[End Date Calc]&gt;=A949),IF(B949="N",--(TOther[Start Day]=DAY(A949)),--(TOther[Start Day]&gt;=DAY(A949))),--(IFERROR(MOD(TOther[Start Month]-MONTH(A949)+12,12),1)=0),TOther[Amount])))</f>
        <v/>
      </c>
      <c r="W949" s="8" t="str">
        <f>IF(A949="","",SUMIFS(TOther[Amount],TOther[Start Date],A949,TOther[Frequency],$W$1))</f>
        <v/>
      </c>
      <c r="X949" s="9" t="str">
        <f t="shared" si="70"/>
        <v/>
      </c>
      <c r="Y949" s="9" t="str">
        <f t="shared" si="74"/>
        <v/>
      </c>
      <c r="Z949" s="8" t="str" cm="1">
        <f t="array" ref="Z949">IF(A949="","",IF(COUNTIF('2) Income'!$D$13:$D$32,"Weekly")=0,0,SUMPRODUCT(--(IFERROR(MOD(A949-'2) Income'!$F$13:$F$32,7),1)=0),--('2) Income'!$D$13:$D$32="Weekly"),--('2) Income'!$F$13:$F$32&lt;=A949),'2) Income'!$E$13:$E$32)))</f>
        <v/>
      </c>
      <c r="AA949" s="8" t="str" cm="1">
        <f t="array" ref="AA949">IF(A949="","",IF(COUNTIF('2) Income'!$D$13:$D$32,"Every Other Week")=0,0,SUMPRODUCT(--(IFERROR(MOD(A949-'2) Income'!$F$13:$F$32,14),1)=0),--('2) Income'!$D$13:$D$32="Every Other Week"),--('2) Income'!$F$13:$F$32&lt;=A949),'2) Income'!$E$13:$E$32)))</f>
        <v/>
      </c>
      <c r="AB949" s="8" t="str">
        <f>IF(A949="","",IF(COUNTIF('2) Income'!$D$13:$D$32,"1st and 15th")=0,0,IF(OR(DAY(A949)=1,DAY(A949)=15),SUMIFS('2) Income'!$E$13:$E$32,'2) Income'!$D$13:$D$32,"1st and 15th",'2) Income'!$F$13:$F$32,"&lt;="&amp;$A949),0)))</f>
        <v/>
      </c>
      <c r="AC949" s="8" t="str">
        <f>IF(A949="","",IF(COUNTIF('2) Income'!$D$13:$D$32,"2nd Wednesday")=0,0,IF(A949=(A949-DAY(A949)+1+2*7-WEEKDAY(A949-DAY(A949)+8-4,1)),SUMIFS('2) Income'!$E$13:$E$32,'2) Income'!$D$13:$D$32,"2nd Wednesday",'2) Income'!$F$13:$F$32,"&lt;="&amp;$A949),0)))</f>
        <v/>
      </c>
      <c r="AD949" s="8" t="str">
        <f>IF(A949="","",IF(COUNTIF('2) Income'!$D$13:$D$32,"3rd Wednesday")=0,0,IF(A949=(A949-DAY(A949)+1+3*7-WEEKDAY(A949-DAY(A949)+8-4,1)),SUMIFS('2) Income'!$E$13:$E$32,'2) Income'!$D$13:$D$32,"3rd Wednesday",'2) Income'!$F$13:$F$32,"&lt;="&amp;$A949),0)))</f>
        <v/>
      </c>
      <c r="AE949" s="8" t="str">
        <f>IF(A949="","",IF(COUNTIF('2) Income'!$D$13:$D$32,"4th Wednesday")=0,0,IF(A949=(A949-DAY(A949)+1+4*7-WEEKDAY(A949-DAY(A949)+8-4,1)),SUMIFS('2) Income'!$E$13:$E$32,'2) Income'!$D$13:$D$32,"4th Wednesday",'2) Income'!$F$13:$F$32,"&lt;="&amp;$A949),0)))</f>
        <v/>
      </c>
      <c r="AF949" s="8" t="str" cm="1">
        <f t="array" ref="AF949">IF(A949="","",IF(COUNTIF('2) Income'!$D$13:$D$32,"Every 4 Weeks")=0,0,SUMPRODUCT(--(IFERROR(MOD(A949-'2) Income'!$F$13:$F$32,28),1)=0),--('2) Income'!$D$13:$D$32="Every 4 Weeks"),--('2) Income'!$F$13:$F$32&lt;=A949),'2) Income'!$E$13:$E$32)))</f>
        <v/>
      </c>
      <c r="AG949" s="8" t="str">
        <f>IF(A949="","",IF(COUNTIF('2) Income'!$D$13:$D$32,"Monthly")=0,0,IF(B949="N",SUMIFS('2) Income'!$E$13:$E$32,'2) Income'!$D$13:$D$32,"monthly",'2) Income'!$F$13:$F$32,"&lt;="&amp;$A949,'2) Income'!$I$13:$I$32,DAY(A949)),SUMIFS('2) Income'!$E$13:$E$32,'2) Income'!$D$13:$D$32,"monthly",'2) Income'!$F$13:$F$32,"&lt;="&amp;$A949,'2) Income'!$I$13:$I$32,"&gt;="&amp;DAY(A949)))))</f>
        <v/>
      </c>
      <c r="AH949" s="8" t="str" cm="1">
        <f t="array" ref="AH949">IF(A949="","",IF(COUNTIF('2) Income'!$D$13:$D$32,"Yearly")=0,0,SUMPRODUCT(--('2) Income'!$D$13:$D$32="Yearly"),--('2) Income'!$F$13:$F$32&lt;=A949),IF(B949="N",--('2) Income'!$I$13:$I$32=DAY(A949)),--('2) Income'!$I$13:$I$32&gt;=DAY(A949))),--(IFERROR(MOD('2) Income'!$H$13:$H$32-MONTH(A949)+12,12),1)=0),'2) Income'!$E$13:$E$32)))</f>
        <v/>
      </c>
      <c r="AI949" s="8" t="str">
        <f>IF(A949="","",IF(COUNTIF('2) Income'!$D$13:$D$32,"one-time")=0,0,SUMIFS('2) Income'!$E$13:$E$32,'2) Income'!$D$13:$D$32,"one-time",'2) Income'!$F$13:$F$32,"="&amp;$A949)))</f>
        <v/>
      </c>
      <c r="AJ949" s="9" t="str">
        <f t="shared" si="71"/>
        <v/>
      </c>
    </row>
    <row r="950" spans="1:36">
      <c r="A950" s="7" t="str">
        <f>IF(A949="","",IF(A949+1&lt;='1) Period'!$E$21,A949+1,""))</f>
        <v/>
      </c>
      <c r="B950" s="7" t="e">
        <f t="shared" si="72"/>
        <v>#VALUE!</v>
      </c>
      <c r="C950" t="e">
        <f t="shared" si="73"/>
        <v>#VALUE!</v>
      </c>
      <c r="D950" s="8" t="str">
        <f>IF(A950="","",IF(TEXT(A950,"dddd")='4) Happy Money'!$E$23,WAllowance,0))</f>
        <v/>
      </c>
      <c r="E950" s="8" t="str">
        <f>IF(A950="","",IF(B950="N",SUMIF(TMonthly[Day of the Month],DAY(A950),TMonthly[Amount]),SUMIF(TMonthly[Day of the Month],"&gt;="&amp;DAY(A950),TMonthly[Amount])))</f>
        <v/>
      </c>
      <c r="F950" s="8" t="str" cm="1">
        <f t="array" ref="F950">IF(A950="","",SUMPRODUCT(--(TYearly[Due Date]&lt;=A950),IF(B950="N",--(TYearly[Day]=DAY(A950)),--(TYearly[Day]&gt;=DAY(A950))),--(IFERROR(MOD(TYearly[Month]-MONTH(A950)+12,12),1)=0),TYearly[Amount]))</f>
        <v/>
      </c>
      <c r="G950" s="8" t="str">
        <f>IF(A950="","",SUMIF(TOneTime[Due Date],A950,TOneTime[Amount]))</f>
        <v/>
      </c>
      <c r="H950" s="8" t="str" cm="1">
        <f t="array" ref="H950">IF(A950="","",IF(COUNTIF(TOther[Frequency],$H$1)=0,0,SUMPRODUCT(--(IFERROR(MOD(A950-TOther[Start Date],7),1)=0),--(TOther[Frequency]=$H$1),--(TOther[Start Date]&lt;=A950),--(TOther[End Date Calc]&gt;=A950),TOther[Amount])))</f>
        <v/>
      </c>
      <c r="I950" s="8" t="str" cm="1">
        <f t="array" ref="I950">IF(A950="","",IF(COUNTIF(TOther[Frequency],$I$1)=0,0,SUMPRODUCT(--(IFERROR(MOD(A950-TOther[Start Date],14),1)=0),--(TOther[Frequency]=$I$1),--(TOther[Start Date]&lt;=A950),--(TOther[End Date Calc]&gt;=A950),TOther[Amount])))</f>
        <v/>
      </c>
      <c r="J950" s="8" t="str">
        <f>IF(A950="","",IF(COUNTIF(TOther[Frequency],$J$1)=0,0,IF(OR(DAY(A950)=1,DAY(A950)=15),SUMIFS(TOther[Amount],TOther[Frequency],$J$1,TOther[Start Date],"&lt;="&amp;$A950,TOther[End Date Calc],"&gt;="&amp;A950),0)))</f>
        <v/>
      </c>
      <c r="K950" s="8" t="str">
        <f>IF(A950="","",IF(COUNTIF(TOther[Frequency],$K$1)=0,0,IF(A950=(A950-DAY(A950)+1+2*7-WEEKDAY(A950-DAY(A950)+8-4,1)),SUMIFS(TOther[Amount],TOther[Frequency],$K$1,TOther[Start Date],"&lt;="&amp;$A950,TOther[End Date Calc],"&gt;="&amp;A950),0)))</f>
        <v/>
      </c>
      <c r="L950" s="8" t="str">
        <f>IF(A950="","",IF(COUNTIF(TOther[Frequency],$L$1)=0,0,IF(A950=(A950-DAY(A950)+1+3*7-WEEKDAY(A950-DAY(A950)+8-4,1)),SUMIFS(TOther[Amount],TOther[Frequency],$L$1,TOther[Start Date],"&lt;="&amp;$A950,TOther[End Date Calc],"&gt;="&amp;A950),0)))</f>
        <v/>
      </c>
      <c r="M950" s="8" t="str">
        <f>IF(A950="","",IF(COUNTIF(TOther[Frequency],$M$1)=0,0,IF(A950=(A950-DAY(A950)+1+4*7-WEEKDAY(A950-DAY(A950)+8-4,1)),SUMIFS(TOther[Amount],TOther[Frequency],$M$1,TOther[Start Date],"&lt;="&amp;$A950,TOther[End Date Calc],"&gt;="&amp;A950),0)))</f>
        <v/>
      </c>
      <c r="N950" s="8" t="str" cm="1">
        <f t="array" ref="N950">IF(A950="","",IF(COUNTIF(TOther[Frequency],$N$1)=0,0,SUMPRODUCT(--(IFERROR(MOD(A950-TOther[Start Date],28),1)=0),--(TOther[Frequency]=$N$1),--(TOther[Start Date]&lt;=A950),--(TOther[End Date Calc]&gt;=A950),TOther[Amount])))</f>
        <v/>
      </c>
      <c r="O950" s="8" t="str" cm="1">
        <f t="array" ref="O950">IF(A950="","",IF(COUNTIF(TOther[Frequency],$O$1)=0,0,SUMPRODUCT(--(IFERROR(MOD(A950-TOther[Start Date],42),1)=0),--(TOther[Frequency]=$O$1),--(TOther[Start Date]&lt;=A950),--(TOther[End Date Calc]&gt;=A950),TOther[Amount])))</f>
        <v/>
      </c>
      <c r="P950" s="8" t="str" cm="1">
        <f t="array" ref="P950">IF(A950="","",IF(COUNTIF(TOther[Frequency],$P$1)=0,0,SUMPRODUCT(--(IFERROR(MOD(A950-TOther[Start Date],56),1)=0),--(TOther[Frequency]=$P$1),--(TOther[Start Date]&lt;=A950),--(TOther[End Date Calc]&gt;=A950),TOther[Amount])))</f>
        <v/>
      </c>
      <c r="Q950" s="8" t="str">
        <f>IF(A950="","",IF(COUNTIF(TOther[Frequency],$Q$1)=0,0,IF(B950="N",SUMIFS(TOther[Amount],TOther[Frequency],$Q$1,TOther[Start Date],"&lt;="&amp;$A950,TOther[End Date Calc],"&gt;="&amp;A950,TOther[Start Day],DAY(A950)),SUMIFS(TOther[Amount],TOther[Frequency],$Q$1,TOther[Start Date],"&lt;="&amp;$A950,TOther[End Date Calc],"&gt;="&amp;A950,TOther[Start Day],"&gt;="&amp;DAY(A950)))))</f>
        <v/>
      </c>
      <c r="R950" s="8" t="str" cm="1">
        <f t="array" ref="R950">IF(A950="","",IF(COUNTIF(TOther[Frequency],R$1)=0,0,SUMPRODUCT(--(TOther[Frequency]=R$1),--(TOther[Start Date]&lt;=A950),--(TOther[End Date Calc]&gt;=A950),IF(B950="N",--(TOther[Start Day]=DAY(A950)),--(TOther[Start Day]&gt;=DAY(A950))),--(IFERROR(MOD(TOther[Start Month]-MONTH(A950)+2,2),1)=0),TOther[Amount])))</f>
        <v/>
      </c>
      <c r="S950" s="8" t="str" cm="1">
        <f t="array" ref="S950">IF(A950="","",IF(COUNTIF(TOther[Frequency],S$1)=0,0,SUMPRODUCT(--(TOther[Frequency]=S$1),--(TOther[Start Date]&lt;=A950),--(TOther[End Date Calc]&gt;=A950),IF(B950="N",--(TOther[Start Day]=DAY(A950)),--(TOther[Start Day]&gt;=DAY(A950))),--(IFERROR(MOD(TOther[Start Month]-MONTH(A950)+3,3),1)=0),TOther[Amount])))</f>
        <v/>
      </c>
      <c r="T950" s="8" t="str" cm="1">
        <f t="array" ref="T950">IF($A950="","",IF(COUNTIF(TOther[Frequency],T$1)=0,0,SUMPRODUCT(--(TOther[Frequency]=T$1),--(TOther[Start Date]&lt;=$A950),--(TOther[End Date Calc]&gt;=$A950),IF($B950="N",--(TOther[Start Day]=DAY($A950)),--(TOther[Start Day]&gt;=DAY($A950))),--(IFERROR(MOD(TOther[Start Month]-MONTH($A950)+4,4),1)=0),TOther[Amount])))</f>
        <v/>
      </c>
      <c r="U950" s="8" t="str" cm="1">
        <f t="array" ref="U950">IF(A950="","",IF(COUNTIF(TOther[Frequency],$U$1)=0,0,SUMPRODUCT(--(TOther[Frequency]=$U$1),--(TOther[Start Date]&lt;=A950),--(TOther[End Date Calc]&gt;=A950),IF(B950="N",--(TOther[Start Day]=DAY(A950)),--(TOther[Start Day]&gt;=DAY(A950))),--(IFERROR(MOD(TOther[Start Month]-MONTH(A950)+6,6),1)=0),TOther[Amount])))</f>
        <v/>
      </c>
      <c r="V950" s="8" t="str" cm="1">
        <f t="array" ref="V950">IF(A950="","",IF(COUNTIF(TOther[Frequency],$V$1)=0,0,SUMPRODUCT(--(TOther[Frequency]=$V$1),--(TOther[Start Date]&lt;=A950),--(TOther[End Date Calc]&gt;=A950),IF(B950="N",--(TOther[Start Day]=DAY(A950)),--(TOther[Start Day]&gt;=DAY(A950))),--(IFERROR(MOD(TOther[Start Month]-MONTH(A950)+12,12),1)=0),TOther[Amount])))</f>
        <v/>
      </c>
      <c r="W950" s="8" t="str">
        <f>IF(A950="","",SUMIFS(TOther[Amount],TOther[Start Date],A950,TOther[Frequency],$W$1))</f>
        <v/>
      </c>
      <c r="X950" s="9" t="str">
        <f t="shared" si="70"/>
        <v/>
      </c>
      <c r="Y950" s="9" t="str">
        <f t="shared" si="74"/>
        <v/>
      </c>
      <c r="Z950" s="8" t="str" cm="1">
        <f t="array" ref="Z950">IF(A950="","",IF(COUNTIF('2) Income'!$D$13:$D$32,"Weekly")=0,0,SUMPRODUCT(--(IFERROR(MOD(A950-'2) Income'!$F$13:$F$32,7),1)=0),--('2) Income'!$D$13:$D$32="Weekly"),--('2) Income'!$F$13:$F$32&lt;=A950),'2) Income'!$E$13:$E$32)))</f>
        <v/>
      </c>
      <c r="AA950" s="8" t="str" cm="1">
        <f t="array" ref="AA950">IF(A950="","",IF(COUNTIF('2) Income'!$D$13:$D$32,"Every Other Week")=0,0,SUMPRODUCT(--(IFERROR(MOD(A950-'2) Income'!$F$13:$F$32,14),1)=0),--('2) Income'!$D$13:$D$32="Every Other Week"),--('2) Income'!$F$13:$F$32&lt;=A950),'2) Income'!$E$13:$E$32)))</f>
        <v/>
      </c>
      <c r="AB950" s="8" t="str">
        <f>IF(A950="","",IF(COUNTIF('2) Income'!$D$13:$D$32,"1st and 15th")=0,0,IF(OR(DAY(A950)=1,DAY(A950)=15),SUMIFS('2) Income'!$E$13:$E$32,'2) Income'!$D$13:$D$32,"1st and 15th",'2) Income'!$F$13:$F$32,"&lt;="&amp;$A950),0)))</f>
        <v/>
      </c>
      <c r="AC950" s="8" t="str">
        <f>IF(A950="","",IF(COUNTIF('2) Income'!$D$13:$D$32,"2nd Wednesday")=0,0,IF(A950=(A950-DAY(A950)+1+2*7-WEEKDAY(A950-DAY(A950)+8-4,1)),SUMIFS('2) Income'!$E$13:$E$32,'2) Income'!$D$13:$D$32,"2nd Wednesday",'2) Income'!$F$13:$F$32,"&lt;="&amp;$A950),0)))</f>
        <v/>
      </c>
      <c r="AD950" s="8" t="str">
        <f>IF(A950="","",IF(COUNTIF('2) Income'!$D$13:$D$32,"3rd Wednesday")=0,0,IF(A950=(A950-DAY(A950)+1+3*7-WEEKDAY(A950-DAY(A950)+8-4,1)),SUMIFS('2) Income'!$E$13:$E$32,'2) Income'!$D$13:$D$32,"3rd Wednesday",'2) Income'!$F$13:$F$32,"&lt;="&amp;$A950),0)))</f>
        <v/>
      </c>
      <c r="AE950" s="8" t="str">
        <f>IF(A950="","",IF(COUNTIF('2) Income'!$D$13:$D$32,"4th Wednesday")=0,0,IF(A950=(A950-DAY(A950)+1+4*7-WEEKDAY(A950-DAY(A950)+8-4,1)),SUMIFS('2) Income'!$E$13:$E$32,'2) Income'!$D$13:$D$32,"4th Wednesday",'2) Income'!$F$13:$F$32,"&lt;="&amp;$A950),0)))</f>
        <v/>
      </c>
      <c r="AF950" s="8" t="str" cm="1">
        <f t="array" ref="AF950">IF(A950="","",IF(COUNTIF('2) Income'!$D$13:$D$32,"Every 4 Weeks")=0,0,SUMPRODUCT(--(IFERROR(MOD(A950-'2) Income'!$F$13:$F$32,28),1)=0),--('2) Income'!$D$13:$D$32="Every 4 Weeks"),--('2) Income'!$F$13:$F$32&lt;=A950),'2) Income'!$E$13:$E$32)))</f>
        <v/>
      </c>
      <c r="AG950" s="8" t="str">
        <f>IF(A950="","",IF(COUNTIF('2) Income'!$D$13:$D$32,"Monthly")=0,0,IF(B950="N",SUMIFS('2) Income'!$E$13:$E$32,'2) Income'!$D$13:$D$32,"monthly",'2) Income'!$F$13:$F$32,"&lt;="&amp;$A950,'2) Income'!$I$13:$I$32,DAY(A950)),SUMIFS('2) Income'!$E$13:$E$32,'2) Income'!$D$13:$D$32,"monthly",'2) Income'!$F$13:$F$32,"&lt;="&amp;$A950,'2) Income'!$I$13:$I$32,"&gt;="&amp;DAY(A950)))))</f>
        <v/>
      </c>
      <c r="AH950" s="8" t="str" cm="1">
        <f t="array" ref="AH950">IF(A950="","",IF(COUNTIF('2) Income'!$D$13:$D$32,"Yearly")=0,0,SUMPRODUCT(--('2) Income'!$D$13:$D$32="Yearly"),--('2) Income'!$F$13:$F$32&lt;=A950),IF(B950="N",--('2) Income'!$I$13:$I$32=DAY(A950)),--('2) Income'!$I$13:$I$32&gt;=DAY(A950))),--(IFERROR(MOD('2) Income'!$H$13:$H$32-MONTH(A950)+12,12),1)=0),'2) Income'!$E$13:$E$32)))</f>
        <v/>
      </c>
      <c r="AI950" s="8" t="str">
        <f>IF(A950="","",IF(COUNTIF('2) Income'!$D$13:$D$32,"one-time")=0,0,SUMIFS('2) Income'!$E$13:$E$32,'2) Income'!$D$13:$D$32,"one-time",'2) Income'!$F$13:$F$32,"="&amp;$A950)))</f>
        <v/>
      </c>
      <c r="AJ950" s="9" t="str">
        <f t="shared" si="71"/>
        <v/>
      </c>
    </row>
    <row r="951" spans="1:36">
      <c r="A951" s="7" t="str">
        <f>IF(A950="","",IF(A950+1&lt;='1) Period'!$E$21,A950+1,""))</f>
        <v/>
      </c>
      <c r="B951" s="7" t="e">
        <f t="shared" si="72"/>
        <v>#VALUE!</v>
      </c>
      <c r="C951" t="e">
        <f t="shared" si="73"/>
        <v>#VALUE!</v>
      </c>
      <c r="D951" s="8" t="str">
        <f>IF(A951="","",IF(TEXT(A951,"dddd")='4) Happy Money'!$E$23,WAllowance,0))</f>
        <v/>
      </c>
      <c r="E951" s="8" t="str">
        <f>IF(A951="","",IF(B951="N",SUMIF(TMonthly[Day of the Month],DAY(A951),TMonthly[Amount]),SUMIF(TMonthly[Day of the Month],"&gt;="&amp;DAY(A951),TMonthly[Amount])))</f>
        <v/>
      </c>
      <c r="F951" s="8" t="str" cm="1">
        <f t="array" ref="F951">IF(A951="","",SUMPRODUCT(--(TYearly[Due Date]&lt;=A951),IF(B951="N",--(TYearly[Day]=DAY(A951)),--(TYearly[Day]&gt;=DAY(A951))),--(IFERROR(MOD(TYearly[Month]-MONTH(A951)+12,12),1)=0),TYearly[Amount]))</f>
        <v/>
      </c>
      <c r="G951" s="8" t="str">
        <f>IF(A951="","",SUMIF(TOneTime[Due Date],A951,TOneTime[Amount]))</f>
        <v/>
      </c>
      <c r="H951" s="8" t="str" cm="1">
        <f t="array" ref="H951">IF(A951="","",IF(COUNTIF(TOther[Frequency],$H$1)=0,0,SUMPRODUCT(--(IFERROR(MOD(A951-TOther[Start Date],7),1)=0),--(TOther[Frequency]=$H$1),--(TOther[Start Date]&lt;=A951),--(TOther[End Date Calc]&gt;=A951),TOther[Amount])))</f>
        <v/>
      </c>
      <c r="I951" s="8" t="str" cm="1">
        <f t="array" ref="I951">IF(A951="","",IF(COUNTIF(TOther[Frequency],$I$1)=0,0,SUMPRODUCT(--(IFERROR(MOD(A951-TOther[Start Date],14),1)=0),--(TOther[Frequency]=$I$1),--(TOther[Start Date]&lt;=A951),--(TOther[End Date Calc]&gt;=A951),TOther[Amount])))</f>
        <v/>
      </c>
      <c r="J951" s="8" t="str">
        <f>IF(A951="","",IF(COUNTIF(TOther[Frequency],$J$1)=0,0,IF(OR(DAY(A951)=1,DAY(A951)=15),SUMIFS(TOther[Amount],TOther[Frequency],$J$1,TOther[Start Date],"&lt;="&amp;$A951,TOther[End Date Calc],"&gt;="&amp;A951),0)))</f>
        <v/>
      </c>
      <c r="K951" s="8" t="str">
        <f>IF(A951="","",IF(COUNTIF(TOther[Frequency],$K$1)=0,0,IF(A951=(A951-DAY(A951)+1+2*7-WEEKDAY(A951-DAY(A951)+8-4,1)),SUMIFS(TOther[Amount],TOther[Frequency],$K$1,TOther[Start Date],"&lt;="&amp;$A951,TOther[End Date Calc],"&gt;="&amp;A951),0)))</f>
        <v/>
      </c>
      <c r="L951" s="8" t="str">
        <f>IF(A951="","",IF(COUNTIF(TOther[Frequency],$L$1)=0,0,IF(A951=(A951-DAY(A951)+1+3*7-WEEKDAY(A951-DAY(A951)+8-4,1)),SUMIFS(TOther[Amount],TOther[Frequency],$L$1,TOther[Start Date],"&lt;="&amp;$A951,TOther[End Date Calc],"&gt;="&amp;A951),0)))</f>
        <v/>
      </c>
      <c r="M951" s="8" t="str">
        <f>IF(A951="","",IF(COUNTIF(TOther[Frequency],$M$1)=0,0,IF(A951=(A951-DAY(A951)+1+4*7-WEEKDAY(A951-DAY(A951)+8-4,1)),SUMIFS(TOther[Amount],TOther[Frequency],$M$1,TOther[Start Date],"&lt;="&amp;$A951,TOther[End Date Calc],"&gt;="&amp;A951),0)))</f>
        <v/>
      </c>
      <c r="N951" s="8" t="str" cm="1">
        <f t="array" ref="N951">IF(A951="","",IF(COUNTIF(TOther[Frequency],$N$1)=0,0,SUMPRODUCT(--(IFERROR(MOD(A951-TOther[Start Date],28),1)=0),--(TOther[Frequency]=$N$1),--(TOther[Start Date]&lt;=A951),--(TOther[End Date Calc]&gt;=A951),TOther[Amount])))</f>
        <v/>
      </c>
      <c r="O951" s="8" t="str" cm="1">
        <f t="array" ref="O951">IF(A951="","",IF(COUNTIF(TOther[Frequency],$O$1)=0,0,SUMPRODUCT(--(IFERROR(MOD(A951-TOther[Start Date],42),1)=0),--(TOther[Frequency]=$O$1),--(TOther[Start Date]&lt;=A951),--(TOther[End Date Calc]&gt;=A951),TOther[Amount])))</f>
        <v/>
      </c>
      <c r="P951" s="8" t="str" cm="1">
        <f t="array" ref="P951">IF(A951="","",IF(COUNTIF(TOther[Frequency],$P$1)=0,0,SUMPRODUCT(--(IFERROR(MOD(A951-TOther[Start Date],56),1)=0),--(TOther[Frequency]=$P$1),--(TOther[Start Date]&lt;=A951),--(TOther[End Date Calc]&gt;=A951),TOther[Amount])))</f>
        <v/>
      </c>
      <c r="Q951" s="8" t="str">
        <f>IF(A951="","",IF(COUNTIF(TOther[Frequency],$Q$1)=0,0,IF(B951="N",SUMIFS(TOther[Amount],TOther[Frequency],$Q$1,TOther[Start Date],"&lt;="&amp;$A951,TOther[End Date Calc],"&gt;="&amp;A951,TOther[Start Day],DAY(A951)),SUMIFS(TOther[Amount],TOther[Frequency],$Q$1,TOther[Start Date],"&lt;="&amp;$A951,TOther[End Date Calc],"&gt;="&amp;A951,TOther[Start Day],"&gt;="&amp;DAY(A951)))))</f>
        <v/>
      </c>
      <c r="R951" s="8" t="str" cm="1">
        <f t="array" ref="R951">IF(A951="","",IF(COUNTIF(TOther[Frequency],R$1)=0,0,SUMPRODUCT(--(TOther[Frequency]=R$1),--(TOther[Start Date]&lt;=A951),--(TOther[End Date Calc]&gt;=A951),IF(B951="N",--(TOther[Start Day]=DAY(A951)),--(TOther[Start Day]&gt;=DAY(A951))),--(IFERROR(MOD(TOther[Start Month]-MONTH(A951)+2,2),1)=0),TOther[Amount])))</f>
        <v/>
      </c>
      <c r="S951" s="8" t="str" cm="1">
        <f t="array" ref="S951">IF(A951="","",IF(COUNTIF(TOther[Frequency],S$1)=0,0,SUMPRODUCT(--(TOther[Frequency]=S$1),--(TOther[Start Date]&lt;=A951),--(TOther[End Date Calc]&gt;=A951),IF(B951="N",--(TOther[Start Day]=DAY(A951)),--(TOther[Start Day]&gt;=DAY(A951))),--(IFERROR(MOD(TOther[Start Month]-MONTH(A951)+3,3),1)=0),TOther[Amount])))</f>
        <v/>
      </c>
      <c r="T951" s="8" t="str" cm="1">
        <f t="array" ref="T951">IF($A951="","",IF(COUNTIF(TOther[Frequency],T$1)=0,0,SUMPRODUCT(--(TOther[Frequency]=T$1),--(TOther[Start Date]&lt;=$A951),--(TOther[End Date Calc]&gt;=$A951),IF($B951="N",--(TOther[Start Day]=DAY($A951)),--(TOther[Start Day]&gt;=DAY($A951))),--(IFERROR(MOD(TOther[Start Month]-MONTH($A951)+4,4),1)=0),TOther[Amount])))</f>
        <v/>
      </c>
      <c r="U951" s="8" t="str" cm="1">
        <f t="array" ref="U951">IF(A951="","",IF(COUNTIF(TOther[Frequency],$U$1)=0,0,SUMPRODUCT(--(TOther[Frequency]=$U$1),--(TOther[Start Date]&lt;=A951),--(TOther[End Date Calc]&gt;=A951),IF(B951="N",--(TOther[Start Day]=DAY(A951)),--(TOther[Start Day]&gt;=DAY(A951))),--(IFERROR(MOD(TOther[Start Month]-MONTH(A951)+6,6),1)=0),TOther[Amount])))</f>
        <v/>
      </c>
      <c r="V951" s="8" t="str" cm="1">
        <f t="array" ref="V951">IF(A951="","",IF(COUNTIF(TOther[Frequency],$V$1)=0,0,SUMPRODUCT(--(TOther[Frequency]=$V$1),--(TOther[Start Date]&lt;=A951),--(TOther[End Date Calc]&gt;=A951),IF(B951="N",--(TOther[Start Day]=DAY(A951)),--(TOther[Start Day]&gt;=DAY(A951))),--(IFERROR(MOD(TOther[Start Month]-MONTH(A951)+12,12),1)=0),TOther[Amount])))</f>
        <v/>
      </c>
      <c r="W951" s="8" t="str">
        <f>IF(A951="","",SUMIFS(TOther[Amount],TOther[Start Date],A951,TOther[Frequency],$W$1))</f>
        <v/>
      </c>
      <c r="X951" s="9" t="str">
        <f t="shared" si="70"/>
        <v/>
      </c>
      <c r="Y951" s="9" t="str">
        <f t="shared" si="74"/>
        <v/>
      </c>
      <c r="Z951" s="8" t="str" cm="1">
        <f t="array" ref="Z951">IF(A951="","",IF(COUNTIF('2) Income'!$D$13:$D$32,"Weekly")=0,0,SUMPRODUCT(--(IFERROR(MOD(A951-'2) Income'!$F$13:$F$32,7),1)=0),--('2) Income'!$D$13:$D$32="Weekly"),--('2) Income'!$F$13:$F$32&lt;=A951),'2) Income'!$E$13:$E$32)))</f>
        <v/>
      </c>
      <c r="AA951" s="8" t="str" cm="1">
        <f t="array" ref="AA951">IF(A951="","",IF(COUNTIF('2) Income'!$D$13:$D$32,"Every Other Week")=0,0,SUMPRODUCT(--(IFERROR(MOD(A951-'2) Income'!$F$13:$F$32,14),1)=0),--('2) Income'!$D$13:$D$32="Every Other Week"),--('2) Income'!$F$13:$F$32&lt;=A951),'2) Income'!$E$13:$E$32)))</f>
        <v/>
      </c>
      <c r="AB951" s="8" t="str">
        <f>IF(A951="","",IF(COUNTIF('2) Income'!$D$13:$D$32,"1st and 15th")=0,0,IF(OR(DAY(A951)=1,DAY(A951)=15),SUMIFS('2) Income'!$E$13:$E$32,'2) Income'!$D$13:$D$32,"1st and 15th",'2) Income'!$F$13:$F$32,"&lt;="&amp;$A951),0)))</f>
        <v/>
      </c>
      <c r="AC951" s="8" t="str">
        <f>IF(A951="","",IF(COUNTIF('2) Income'!$D$13:$D$32,"2nd Wednesday")=0,0,IF(A951=(A951-DAY(A951)+1+2*7-WEEKDAY(A951-DAY(A951)+8-4,1)),SUMIFS('2) Income'!$E$13:$E$32,'2) Income'!$D$13:$D$32,"2nd Wednesday",'2) Income'!$F$13:$F$32,"&lt;="&amp;$A951),0)))</f>
        <v/>
      </c>
      <c r="AD951" s="8" t="str">
        <f>IF(A951="","",IF(COUNTIF('2) Income'!$D$13:$D$32,"3rd Wednesday")=0,0,IF(A951=(A951-DAY(A951)+1+3*7-WEEKDAY(A951-DAY(A951)+8-4,1)),SUMIFS('2) Income'!$E$13:$E$32,'2) Income'!$D$13:$D$32,"3rd Wednesday",'2) Income'!$F$13:$F$32,"&lt;="&amp;$A951),0)))</f>
        <v/>
      </c>
      <c r="AE951" s="8" t="str">
        <f>IF(A951="","",IF(COUNTIF('2) Income'!$D$13:$D$32,"4th Wednesday")=0,0,IF(A951=(A951-DAY(A951)+1+4*7-WEEKDAY(A951-DAY(A951)+8-4,1)),SUMIFS('2) Income'!$E$13:$E$32,'2) Income'!$D$13:$D$32,"4th Wednesday",'2) Income'!$F$13:$F$32,"&lt;="&amp;$A951),0)))</f>
        <v/>
      </c>
      <c r="AF951" s="8" t="str" cm="1">
        <f t="array" ref="AF951">IF(A951="","",IF(COUNTIF('2) Income'!$D$13:$D$32,"Every 4 Weeks")=0,0,SUMPRODUCT(--(IFERROR(MOD(A951-'2) Income'!$F$13:$F$32,28),1)=0),--('2) Income'!$D$13:$D$32="Every 4 Weeks"),--('2) Income'!$F$13:$F$32&lt;=A951),'2) Income'!$E$13:$E$32)))</f>
        <v/>
      </c>
      <c r="AG951" s="8" t="str">
        <f>IF(A951="","",IF(COUNTIF('2) Income'!$D$13:$D$32,"Monthly")=0,0,IF(B951="N",SUMIFS('2) Income'!$E$13:$E$32,'2) Income'!$D$13:$D$32,"monthly",'2) Income'!$F$13:$F$32,"&lt;="&amp;$A951,'2) Income'!$I$13:$I$32,DAY(A951)),SUMIFS('2) Income'!$E$13:$E$32,'2) Income'!$D$13:$D$32,"monthly",'2) Income'!$F$13:$F$32,"&lt;="&amp;$A951,'2) Income'!$I$13:$I$32,"&gt;="&amp;DAY(A951)))))</f>
        <v/>
      </c>
      <c r="AH951" s="8" t="str" cm="1">
        <f t="array" ref="AH951">IF(A951="","",IF(COUNTIF('2) Income'!$D$13:$D$32,"Yearly")=0,0,SUMPRODUCT(--('2) Income'!$D$13:$D$32="Yearly"),--('2) Income'!$F$13:$F$32&lt;=A951),IF(B951="N",--('2) Income'!$I$13:$I$32=DAY(A951)),--('2) Income'!$I$13:$I$32&gt;=DAY(A951))),--(IFERROR(MOD('2) Income'!$H$13:$H$32-MONTH(A951)+12,12),1)=0),'2) Income'!$E$13:$E$32)))</f>
        <v/>
      </c>
      <c r="AI951" s="8" t="str">
        <f>IF(A951="","",IF(COUNTIF('2) Income'!$D$13:$D$32,"one-time")=0,0,SUMIFS('2) Income'!$E$13:$E$32,'2) Income'!$D$13:$D$32,"one-time",'2) Income'!$F$13:$F$32,"="&amp;$A951)))</f>
        <v/>
      </c>
      <c r="AJ951" s="9" t="str">
        <f t="shared" si="71"/>
        <v/>
      </c>
    </row>
    <row r="952" spans="1:36">
      <c r="A952" s="7" t="str">
        <f>IF(A951="","",IF(A951+1&lt;='1) Period'!$E$21,A951+1,""))</f>
        <v/>
      </c>
      <c r="B952" s="7" t="e">
        <f t="shared" si="72"/>
        <v>#VALUE!</v>
      </c>
      <c r="C952" t="e">
        <f t="shared" si="73"/>
        <v>#VALUE!</v>
      </c>
      <c r="D952" s="8" t="str">
        <f>IF(A952="","",IF(TEXT(A952,"dddd")='4) Happy Money'!$E$23,WAllowance,0))</f>
        <v/>
      </c>
      <c r="E952" s="8" t="str">
        <f>IF(A952="","",IF(B952="N",SUMIF(TMonthly[Day of the Month],DAY(A952),TMonthly[Amount]),SUMIF(TMonthly[Day of the Month],"&gt;="&amp;DAY(A952),TMonthly[Amount])))</f>
        <v/>
      </c>
      <c r="F952" s="8" t="str" cm="1">
        <f t="array" ref="F952">IF(A952="","",SUMPRODUCT(--(TYearly[Due Date]&lt;=A952),IF(B952="N",--(TYearly[Day]=DAY(A952)),--(TYearly[Day]&gt;=DAY(A952))),--(IFERROR(MOD(TYearly[Month]-MONTH(A952)+12,12),1)=0),TYearly[Amount]))</f>
        <v/>
      </c>
      <c r="G952" s="8" t="str">
        <f>IF(A952="","",SUMIF(TOneTime[Due Date],A952,TOneTime[Amount]))</f>
        <v/>
      </c>
      <c r="H952" s="8" t="str" cm="1">
        <f t="array" ref="H952">IF(A952="","",IF(COUNTIF(TOther[Frequency],$H$1)=0,0,SUMPRODUCT(--(IFERROR(MOD(A952-TOther[Start Date],7),1)=0),--(TOther[Frequency]=$H$1),--(TOther[Start Date]&lt;=A952),--(TOther[End Date Calc]&gt;=A952),TOther[Amount])))</f>
        <v/>
      </c>
      <c r="I952" s="8" t="str" cm="1">
        <f t="array" ref="I952">IF(A952="","",IF(COUNTIF(TOther[Frequency],$I$1)=0,0,SUMPRODUCT(--(IFERROR(MOD(A952-TOther[Start Date],14),1)=0),--(TOther[Frequency]=$I$1),--(TOther[Start Date]&lt;=A952),--(TOther[End Date Calc]&gt;=A952),TOther[Amount])))</f>
        <v/>
      </c>
      <c r="J952" s="8" t="str">
        <f>IF(A952="","",IF(COUNTIF(TOther[Frequency],$J$1)=0,0,IF(OR(DAY(A952)=1,DAY(A952)=15),SUMIFS(TOther[Amount],TOther[Frequency],$J$1,TOther[Start Date],"&lt;="&amp;$A952,TOther[End Date Calc],"&gt;="&amp;A952),0)))</f>
        <v/>
      </c>
      <c r="K952" s="8" t="str">
        <f>IF(A952="","",IF(COUNTIF(TOther[Frequency],$K$1)=0,0,IF(A952=(A952-DAY(A952)+1+2*7-WEEKDAY(A952-DAY(A952)+8-4,1)),SUMIFS(TOther[Amount],TOther[Frequency],$K$1,TOther[Start Date],"&lt;="&amp;$A952,TOther[End Date Calc],"&gt;="&amp;A952),0)))</f>
        <v/>
      </c>
      <c r="L952" s="8" t="str">
        <f>IF(A952="","",IF(COUNTIF(TOther[Frequency],$L$1)=0,0,IF(A952=(A952-DAY(A952)+1+3*7-WEEKDAY(A952-DAY(A952)+8-4,1)),SUMIFS(TOther[Amount],TOther[Frequency],$L$1,TOther[Start Date],"&lt;="&amp;$A952,TOther[End Date Calc],"&gt;="&amp;A952),0)))</f>
        <v/>
      </c>
      <c r="M952" s="8" t="str">
        <f>IF(A952="","",IF(COUNTIF(TOther[Frequency],$M$1)=0,0,IF(A952=(A952-DAY(A952)+1+4*7-WEEKDAY(A952-DAY(A952)+8-4,1)),SUMIFS(TOther[Amount],TOther[Frequency],$M$1,TOther[Start Date],"&lt;="&amp;$A952,TOther[End Date Calc],"&gt;="&amp;A952),0)))</f>
        <v/>
      </c>
      <c r="N952" s="8" t="str" cm="1">
        <f t="array" ref="N952">IF(A952="","",IF(COUNTIF(TOther[Frequency],$N$1)=0,0,SUMPRODUCT(--(IFERROR(MOD(A952-TOther[Start Date],28),1)=0),--(TOther[Frequency]=$N$1),--(TOther[Start Date]&lt;=A952),--(TOther[End Date Calc]&gt;=A952),TOther[Amount])))</f>
        <v/>
      </c>
      <c r="O952" s="8" t="str" cm="1">
        <f t="array" ref="O952">IF(A952="","",IF(COUNTIF(TOther[Frequency],$O$1)=0,0,SUMPRODUCT(--(IFERROR(MOD(A952-TOther[Start Date],42),1)=0),--(TOther[Frequency]=$O$1),--(TOther[Start Date]&lt;=A952),--(TOther[End Date Calc]&gt;=A952),TOther[Amount])))</f>
        <v/>
      </c>
      <c r="P952" s="8" t="str" cm="1">
        <f t="array" ref="P952">IF(A952="","",IF(COUNTIF(TOther[Frequency],$P$1)=0,0,SUMPRODUCT(--(IFERROR(MOD(A952-TOther[Start Date],56),1)=0),--(TOther[Frequency]=$P$1),--(TOther[Start Date]&lt;=A952),--(TOther[End Date Calc]&gt;=A952),TOther[Amount])))</f>
        <v/>
      </c>
      <c r="Q952" s="8" t="str">
        <f>IF(A952="","",IF(COUNTIF(TOther[Frequency],$Q$1)=0,0,IF(B952="N",SUMIFS(TOther[Amount],TOther[Frequency],$Q$1,TOther[Start Date],"&lt;="&amp;$A952,TOther[End Date Calc],"&gt;="&amp;A952,TOther[Start Day],DAY(A952)),SUMIFS(TOther[Amount],TOther[Frequency],$Q$1,TOther[Start Date],"&lt;="&amp;$A952,TOther[End Date Calc],"&gt;="&amp;A952,TOther[Start Day],"&gt;="&amp;DAY(A952)))))</f>
        <v/>
      </c>
      <c r="R952" s="8" t="str" cm="1">
        <f t="array" ref="R952">IF(A952="","",IF(COUNTIF(TOther[Frequency],R$1)=0,0,SUMPRODUCT(--(TOther[Frequency]=R$1),--(TOther[Start Date]&lt;=A952),--(TOther[End Date Calc]&gt;=A952),IF(B952="N",--(TOther[Start Day]=DAY(A952)),--(TOther[Start Day]&gt;=DAY(A952))),--(IFERROR(MOD(TOther[Start Month]-MONTH(A952)+2,2),1)=0),TOther[Amount])))</f>
        <v/>
      </c>
      <c r="S952" s="8" t="str" cm="1">
        <f t="array" ref="S952">IF(A952="","",IF(COUNTIF(TOther[Frequency],S$1)=0,0,SUMPRODUCT(--(TOther[Frequency]=S$1),--(TOther[Start Date]&lt;=A952),--(TOther[End Date Calc]&gt;=A952),IF(B952="N",--(TOther[Start Day]=DAY(A952)),--(TOther[Start Day]&gt;=DAY(A952))),--(IFERROR(MOD(TOther[Start Month]-MONTH(A952)+3,3),1)=0),TOther[Amount])))</f>
        <v/>
      </c>
      <c r="T952" s="8" t="str" cm="1">
        <f t="array" ref="T952">IF($A952="","",IF(COUNTIF(TOther[Frequency],T$1)=0,0,SUMPRODUCT(--(TOther[Frequency]=T$1),--(TOther[Start Date]&lt;=$A952),--(TOther[End Date Calc]&gt;=$A952),IF($B952="N",--(TOther[Start Day]=DAY($A952)),--(TOther[Start Day]&gt;=DAY($A952))),--(IFERROR(MOD(TOther[Start Month]-MONTH($A952)+4,4),1)=0),TOther[Amount])))</f>
        <v/>
      </c>
      <c r="U952" s="8" t="str" cm="1">
        <f t="array" ref="U952">IF(A952="","",IF(COUNTIF(TOther[Frequency],$U$1)=0,0,SUMPRODUCT(--(TOther[Frequency]=$U$1),--(TOther[Start Date]&lt;=A952),--(TOther[End Date Calc]&gt;=A952),IF(B952="N",--(TOther[Start Day]=DAY(A952)),--(TOther[Start Day]&gt;=DAY(A952))),--(IFERROR(MOD(TOther[Start Month]-MONTH(A952)+6,6),1)=0),TOther[Amount])))</f>
        <v/>
      </c>
      <c r="V952" s="8" t="str" cm="1">
        <f t="array" ref="V952">IF(A952="","",IF(COUNTIF(TOther[Frequency],$V$1)=0,0,SUMPRODUCT(--(TOther[Frequency]=$V$1),--(TOther[Start Date]&lt;=A952),--(TOther[End Date Calc]&gt;=A952),IF(B952="N",--(TOther[Start Day]=DAY(A952)),--(TOther[Start Day]&gt;=DAY(A952))),--(IFERROR(MOD(TOther[Start Month]-MONTH(A952)+12,12),1)=0),TOther[Amount])))</f>
        <v/>
      </c>
      <c r="W952" s="8" t="str">
        <f>IF(A952="","",SUMIFS(TOther[Amount],TOther[Start Date],A952,TOther[Frequency],$W$1))</f>
        <v/>
      </c>
      <c r="X952" s="9" t="str">
        <f t="shared" si="70"/>
        <v/>
      </c>
      <c r="Y952" s="9" t="str">
        <f t="shared" si="74"/>
        <v/>
      </c>
      <c r="Z952" s="8" t="str" cm="1">
        <f t="array" ref="Z952">IF(A952="","",IF(COUNTIF('2) Income'!$D$13:$D$32,"Weekly")=0,0,SUMPRODUCT(--(IFERROR(MOD(A952-'2) Income'!$F$13:$F$32,7),1)=0),--('2) Income'!$D$13:$D$32="Weekly"),--('2) Income'!$F$13:$F$32&lt;=A952),'2) Income'!$E$13:$E$32)))</f>
        <v/>
      </c>
      <c r="AA952" s="8" t="str" cm="1">
        <f t="array" ref="AA952">IF(A952="","",IF(COUNTIF('2) Income'!$D$13:$D$32,"Every Other Week")=0,0,SUMPRODUCT(--(IFERROR(MOD(A952-'2) Income'!$F$13:$F$32,14),1)=0),--('2) Income'!$D$13:$D$32="Every Other Week"),--('2) Income'!$F$13:$F$32&lt;=A952),'2) Income'!$E$13:$E$32)))</f>
        <v/>
      </c>
      <c r="AB952" s="8" t="str">
        <f>IF(A952="","",IF(COUNTIF('2) Income'!$D$13:$D$32,"1st and 15th")=0,0,IF(OR(DAY(A952)=1,DAY(A952)=15),SUMIFS('2) Income'!$E$13:$E$32,'2) Income'!$D$13:$D$32,"1st and 15th",'2) Income'!$F$13:$F$32,"&lt;="&amp;$A952),0)))</f>
        <v/>
      </c>
      <c r="AC952" s="8" t="str">
        <f>IF(A952="","",IF(COUNTIF('2) Income'!$D$13:$D$32,"2nd Wednesday")=0,0,IF(A952=(A952-DAY(A952)+1+2*7-WEEKDAY(A952-DAY(A952)+8-4,1)),SUMIFS('2) Income'!$E$13:$E$32,'2) Income'!$D$13:$D$32,"2nd Wednesday",'2) Income'!$F$13:$F$32,"&lt;="&amp;$A952),0)))</f>
        <v/>
      </c>
      <c r="AD952" s="8" t="str">
        <f>IF(A952="","",IF(COUNTIF('2) Income'!$D$13:$D$32,"3rd Wednesday")=0,0,IF(A952=(A952-DAY(A952)+1+3*7-WEEKDAY(A952-DAY(A952)+8-4,1)),SUMIFS('2) Income'!$E$13:$E$32,'2) Income'!$D$13:$D$32,"3rd Wednesday",'2) Income'!$F$13:$F$32,"&lt;="&amp;$A952),0)))</f>
        <v/>
      </c>
      <c r="AE952" s="8" t="str">
        <f>IF(A952="","",IF(COUNTIF('2) Income'!$D$13:$D$32,"4th Wednesday")=0,0,IF(A952=(A952-DAY(A952)+1+4*7-WEEKDAY(A952-DAY(A952)+8-4,1)),SUMIFS('2) Income'!$E$13:$E$32,'2) Income'!$D$13:$D$32,"4th Wednesday",'2) Income'!$F$13:$F$32,"&lt;="&amp;$A952),0)))</f>
        <v/>
      </c>
      <c r="AF952" s="8" t="str" cm="1">
        <f t="array" ref="AF952">IF(A952="","",IF(COUNTIF('2) Income'!$D$13:$D$32,"Every 4 Weeks")=0,0,SUMPRODUCT(--(IFERROR(MOD(A952-'2) Income'!$F$13:$F$32,28),1)=0),--('2) Income'!$D$13:$D$32="Every 4 Weeks"),--('2) Income'!$F$13:$F$32&lt;=A952),'2) Income'!$E$13:$E$32)))</f>
        <v/>
      </c>
      <c r="AG952" s="8" t="str">
        <f>IF(A952="","",IF(COUNTIF('2) Income'!$D$13:$D$32,"Monthly")=0,0,IF(B952="N",SUMIFS('2) Income'!$E$13:$E$32,'2) Income'!$D$13:$D$32,"monthly",'2) Income'!$F$13:$F$32,"&lt;="&amp;$A952,'2) Income'!$I$13:$I$32,DAY(A952)),SUMIFS('2) Income'!$E$13:$E$32,'2) Income'!$D$13:$D$32,"monthly",'2) Income'!$F$13:$F$32,"&lt;="&amp;$A952,'2) Income'!$I$13:$I$32,"&gt;="&amp;DAY(A952)))))</f>
        <v/>
      </c>
      <c r="AH952" s="8" t="str" cm="1">
        <f t="array" ref="AH952">IF(A952="","",IF(COUNTIF('2) Income'!$D$13:$D$32,"Yearly")=0,0,SUMPRODUCT(--('2) Income'!$D$13:$D$32="Yearly"),--('2) Income'!$F$13:$F$32&lt;=A952),IF(B952="N",--('2) Income'!$I$13:$I$32=DAY(A952)),--('2) Income'!$I$13:$I$32&gt;=DAY(A952))),--(IFERROR(MOD('2) Income'!$H$13:$H$32-MONTH(A952)+12,12),1)=0),'2) Income'!$E$13:$E$32)))</f>
        <v/>
      </c>
      <c r="AI952" s="8" t="str">
        <f>IF(A952="","",IF(COUNTIF('2) Income'!$D$13:$D$32,"one-time")=0,0,SUMIFS('2) Income'!$E$13:$E$32,'2) Income'!$D$13:$D$32,"one-time",'2) Income'!$F$13:$F$32,"="&amp;$A952)))</f>
        <v/>
      </c>
      <c r="AJ952" s="9" t="str">
        <f t="shared" si="71"/>
        <v/>
      </c>
    </row>
    <row r="953" spans="1:36">
      <c r="A953" s="7" t="str">
        <f>IF(A952="","",IF(A952+1&lt;='1) Period'!$E$21,A952+1,""))</f>
        <v/>
      </c>
      <c r="B953" s="7" t="e">
        <f t="shared" si="72"/>
        <v>#VALUE!</v>
      </c>
      <c r="C953" t="e">
        <f t="shared" si="73"/>
        <v>#VALUE!</v>
      </c>
      <c r="D953" s="8" t="str">
        <f>IF(A953="","",IF(TEXT(A953,"dddd")='4) Happy Money'!$E$23,WAllowance,0))</f>
        <v/>
      </c>
      <c r="E953" s="8" t="str">
        <f>IF(A953="","",IF(B953="N",SUMIF(TMonthly[Day of the Month],DAY(A953),TMonthly[Amount]),SUMIF(TMonthly[Day of the Month],"&gt;="&amp;DAY(A953),TMonthly[Amount])))</f>
        <v/>
      </c>
      <c r="F953" s="8" t="str" cm="1">
        <f t="array" ref="F953">IF(A953="","",SUMPRODUCT(--(TYearly[Due Date]&lt;=A953),IF(B953="N",--(TYearly[Day]=DAY(A953)),--(TYearly[Day]&gt;=DAY(A953))),--(IFERROR(MOD(TYearly[Month]-MONTH(A953)+12,12),1)=0),TYearly[Amount]))</f>
        <v/>
      </c>
      <c r="G953" s="8" t="str">
        <f>IF(A953="","",SUMIF(TOneTime[Due Date],A953,TOneTime[Amount]))</f>
        <v/>
      </c>
      <c r="H953" s="8" t="str" cm="1">
        <f t="array" ref="H953">IF(A953="","",IF(COUNTIF(TOther[Frequency],$H$1)=0,0,SUMPRODUCT(--(IFERROR(MOD(A953-TOther[Start Date],7),1)=0),--(TOther[Frequency]=$H$1),--(TOther[Start Date]&lt;=A953),--(TOther[End Date Calc]&gt;=A953),TOther[Amount])))</f>
        <v/>
      </c>
      <c r="I953" s="8" t="str" cm="1">
        <f t="array" ref="I953">IF(A953="","",IF(COUNTIF(TOther[Frequency],$I$1)=0,0,SUMPRODUCT(--(IFERROR(MOD(A953-TOther[Start Date],14),1)=0),--(TOther[Frequency]=$I$1),--(TOther[Start Date]&lt;=A953),--(TOther[End Date Calc]&gt;=A953),TOther[Amount])))</f>
        <v/>
      </c>
      <c r="J953" s="8" t="str">
        <f>IF(A953="","",IF(COUNTIF(TOther[Frequency],$J$1)=0,0,IF(OR(DAY(A953)=1,DAY(A953)=15),SUMIFS(TOther[Amount],TOther[Frequency],$J$1,TOther[Start Date],"&lt;="&amp;$A953,TOther[End Date Calc],"&gt;="&amp;A953),0)))</f>
        <v/>
      </c>
      <c r="K953" s="8" t="str">
        <f>IF(A953="","",IF(COUNTIF(TOther[Frequency],$K$1)=0,0,IF(A953=(A953-DAY(A953)+1+2*7-WEEKDAY(A953-DAY(A953)+8-4,1)),SUMIFS(TOther[Amount],TOther[Frequency],$K$1,TOther[Start Date],"&lt;="&amp;$A953,TOther[End Date Calc],"&gt;="&amp;A953),0)))</f>
        <v/>
      </c>
      <c r="L953" s="8" t="str">
        <f>IF(A953="","",IF(COUNTIF(TOther[Frequency],$L$1)=0,0,IF(A953=(A953-DAY(A953)+1+3*7-WEEKDAY(A953-DAY(A953)+8-4,1)),SUMIFS(TOther[Amount],TOther[Frequency],$L$1,TOther[Start Date],"&lt;="&amp;$A953,TOther[End Date Calc],"&gt;="&amp;A953),0)))</f>
        <v/>
      </c>
      <c r="M953" s="8" t="str">
        <f>IF(A953="","",IF(COUNTIF(TOther[Frequency],$M$1)=0,0,IF(A953=(A953-DAY(A953)+1+4*7-WEEKDAY(A953-DAY(A953)+8-4,1)),SUMIFS(TOther[Amount],TOther[Frequency],$M$1,TOther[Start Date],"&lt;="&amp;$A953,TOther[End Date Calc],"&gt;="&amp;A953),0)))</f>
        <v/>
      </c>
      <c r="N953" s="8" t="str" cm="1">
        <f t="array" ref="N953">IF(A953="","",IF(COUNTIF(TOther[Frequency],$N$1)=0,0,SUMPRODUCT(--(IFERROR(MOD(A953-TOther[Start Date],28),1)=0),--(TOther[Frequency]=$N$1),--(TOther[Start Date]&lt;=A953),--(TOther[End Date Calc]&gt;=A953),TOther[Amount])))</f>
        <v/>
      </c>
      <c r="O953" s="8" t="str" cm="1">
        <f t="array" ref="O953">IF(A953="","",IF(COUNTIF(TOther[Frequency],$O$1)=0,0,SUMPRODUCT(--(IFERROR(MOD(A953-TOther[Start Date],42),1)=0),--(TOther[Frequency]=$O$1),--(TOther[Start Date]&lt;=A953),--(TOther[End Date Calc]&gt;=A953),TOther[Amount])))</f>
        <v/>
      </c>
      <c r="P953" s="8" t="str" cm="1">
        <f t="array" ref="P953">IF(A953="","",IF(COUNTIF(TOther[Frequency],$P$1)=0,0,SUMPRODUCT(--(IFERROR(MOD(A953-TOther[Start Date],56),1)=0),--(TOther[Frequency]=$P$1),--(TOther[Start Date]&lt;=A953),--(TOther[End Date Calc]&gt;=A953),TOther[Amount])))</f>
        <v/>
      </c>
      <c r="Q953" s="8" t="str">
        <f>IF(A953="","",IF(COUNTIF(TOther[Frequency],$Q$1)=0,0,IF(B953="N",SUMIFS(TOther[Amount],TOther[Frequency],$Q$1,TOther[Start Date],"&lt;="&amp;$A953,TOther[End Date Calc],"&gt;="&amp;A953,TOther[Start Day],DAY(A953)),SUMIFS(TOther[Amount],TOther[Frequency],$Q$1,TOther[Start Date],"&lt;="&amp;$A953,TOther[End Date Calc],"&gt;="&amp;A953,TOther[Start Day],"&gt;="&amp;DAY(A953)))))</f>
        <v/>
      </c>
      <c r="R953" s="8" t="str" cm="1">
        <f t="array" ref="R953">IF(A953="","",IF(COUNTIF(TOther[Frequency],R$1)=0,0,SUMPRODUCT(--(TOther[Frequency]=R$1),--(TOther[Start Date]&lt;=A953),--(TOther[End Date Calc]&gt;=A953),IF(B953="N",--(TOther[Start Day]=DAY(A953)),--(TOther[Start Day]&gt;=DAY(A953))),--(IFERROR(MOD(TOther[Start Month]-MONTH(A953)+2,2),1)=0),TOther[Amount])))</f>
        <v/>
      </c>
      <c r="S953" s="8" t="str" cm="1">
        <f t="array" ref="S953">IF(A953="","",IF(COUNTIF(TOther[Frequency],S$1)=0,0,SUMPRODUCT(--(TOther[Frequency]=S$1),--(TOther[Start Date]&lt;=A953),--(TOther[End Date Calc]&gt;=A953),IF(B953="N",--(TOther[Start Day]=DAY(A953)),--(TOther[Start Day]&gt;=DAY(A953))),--(IFERROR(MOD(TOther[Start Month]-MONTH(A953)+3,3),1)=0),TOther[Amount])))</f>
        <v/>
      </c>
      <c r="T953" s="8" t="str" cm="1">
        <f t="array" ref="T953">IF($A953="","",IF(COUNTIF(TOther[Frequency],T$1)=0,0,SUMPRODUCT(--(TOther[Frequency]=T$1),--(TOther[Start Date]&lt;=$A953),--(TOther[End Date Calc]&gt;=$A953),IF($B953="N",--(TOther[Start Day]=DAY($A953)),--(TOther[Start Day]&gt;=DAY($A953))),--(IFERROR(MOD(TOther[Start Month]-MONTH($A953)+4,4),1)=0),TOther[Amount])))</f>
        <v/>
      </c>
      <c r="U953" s="8" t="str" cm="1">
        <f t="array" ref="U953">IF(A953="","",IF(COUNTIF(TOther[Frequency],$U$1)=0,0,SUMPRODUCT(--(TOther[Frequency]=$U$1),--(TOther[Start Date]&lt;=A953),--(TOther[End Date Calc]&gt;=A953),IF(B953="N",--(TOther[Start Day]=DAY(A953)),--(TOther[Start Day]&gt;=DAY(A953))),--(IFERROR(MOD(TOther[Start Month]-MONTH(A953)+6,6),1)=0),TOther[Amount])))</f>
        <v/>
      </c>
      <c r="V953" s="8" t="str" cm="1">
        <f t="array" ref="V953">IF(A953="","",IF(COUNTIF(TOther[Frequency],$V$1)=0,0,SUMPRODUCT(--(TOther[Frequency]=$V$1),--(TOther[Start Date]&lt;=A953),--(TOther[End Date Calc]&gt;=A953),IF(B953="N",--(TOther[Start Day]=DAY(A953)),--(TOther[Start Day]&gt;=DAY(A953))),--(IFERROR(MOD(TOther[Start Month]-MONTH(A953)+12,12),1)=0),TOther[Amount])))</f>
        <v/>
      </c>
      <c r="W953" s="8" t="str">
        <f>IF(A953="","",SUMIFS(TOther[Amount],TOther[Start Date],A953,TOther[Frequency],$W$1))</f>
        <v/>
      </c>
      <c r="X953" s="9" t="str">
        <f t="shared" si="70"/>
        <v/>
      </c>
      <c r="Y953" s="9" t="str">
        <f t="shared" si="74"/>
        <v/>
      </c>
      <c r="Z953" s="8" t="str" cm="1">
        <f t="array" ref="Z953">IF(A953="","",IF(COUNTIF('2) Income'!$D$13:$D$32,"Weekly")=0,0,SUMPRODUCT(--(IFERROR(MOD(A953-'2) Income'!$F$13:$F$32,7),1)=0),--('2) Income'!$D$13:$D$32="Weekly"),--('2) Income'!$F$13:$F$32&lt;=A953),'2) Income'!$E$13:$E$32)))</f>
        <v/>
      </c>
      <c r="AA953" s="8" t="str" cm="1">
        <f t="array" ref="AA953">IF(A953="","",IF(COUNTIF('2) Income'!$D$13:$D$32,"Every Other Week")=0,0,SUMPRODUCT(--(IFERROR(MOD(A953-'2) Income'!$F$13:$F$32,14),1)=0),--('2) Income'!$D$13:$D$32="Every Other Week"),--('2) Income'!$F$13:$F$32&lt;=A953),'2) Income'!$E$13:$E$32)))</f>
        <v/>
      </c>
      <c r="AB953" s="8" t="str">
        <f>IF(A953="","",IF(COUNTIF('2) Income'!$D$13:$D$32,"1st and 15th")=0,0,IF(OR(DAY(A953)=1,DAY(A953)=15),SUMIFS('2) Income'!$E$13:$E$32,'2) Income'!$D$13:$D$32,"1st and 15th",'2) Income'!$F$13:$F$32,"&lt;="&amp;$A953),0)))</f>
        <v/>
      </c>
      <c r="AC953" s="8" t="str">
        <f>IF(A953="","",IF(COUNTIF('2) Income'!$D$13:$D$32,"2nd Wednesday")=0,0,IF(A953=(A953-DAY(A953)+1+2*7-WEEKDAY(A953-DAY(A953)+8-4,1)),SUMIFS('2) Income'!$E$13:$E$32,'2) Income'!$D$13:$D$32,"2nd Wednesday",'2) Income'!$F$13:$F$32,"&lt;="&amp;$A953),0)))</f>
        <v/>
      </c>
      <c r="AD953" s="8" t="str">
        <f>IF(A953="","",IF(COUNTIF('2) Income'!$D$13:$D$32,"3rd Wednesday")=0,0,IF(A953=(A953-DAY(A953)+1+3*7-WEEKDAY(A953-DAY(A953)+8-4,1)),SUMIFS('2) Income'!$E$13:$E$32,'2) Income'!$D$13:$D$32,"3rd Wednesday",'2) Income'!$F$13:$F$32,"&lt;="&amp;$A953),0)))</f>
        <v/>
      </c>
      <c r="AE953" s="8" t="str">
        <f>IF(A953="","",IF(COUNTIF('2) Income'!$D$13:$D$32,"4th Wednesday")=0,0,IF(A953=(A953-DAY(A953)+1+4*7-WEEKDAY(A953-DAY(A953)+8-4,1)),SUMIFS('2) Income'!$E$13:$E$32,'2) Income'!$D$13:$D$32,"4th Wednesday",'2) Income'!$F$13:$F$32,"&lt;="&amp;$A953),0)))</f>
        <v/>
      </c>
      <c r="AF953" s="8" t="str" cm="1">
        <f t="array" ref="AF953">IF(A953="","",IF(COUNTIF('2) Income'!$D$13:$D$32,"Every 4 Weeks")=0,0,SUMPRODUCT(--(IFERROR(MOD(A953-'2) Income'!$F$13:$F$32,28),1)=0),--('2) Income'!$D$13:$D$32="Every 4 Weeks"),--('2) Income'!$F$13:$F$32&lt;=A953),'2) Income'!$E$13:$E$32)))</f>
        <v/>
      </c>
      <c r="AG953" s="8" t="str">
        <f>IF(A953="","",IF(COUNTIF('2) Income'!$D$13:$D$32,"Monthly")=0,0,IF(B953="N",SUMIFS('2) Income'!$E$13:$E$32,'2) Income'!$D$13:$D$32,"monthly",'2) Income'!$F$13:$F$32,"&lt;="&amp;$A953,'2) Income'!$I$13:$I$32,DAY(A953)),SUMIFS('2) Income'!$E$13:$E$32,'2) Income'!$D$13:$D$32,"monthly",'2) Income'!$F$13:$F$32,"&lt;="&amp;$A953,'2) Income'!$I$13:$I$32,"&gt;="&amp;DAY(A953)))))</f>
        <v/>
      </c>
      <c r="AH953" s="8" t="str" cm="1">
        <f t="array" ref="AH953">IF(A953="","",IF(COUNTIF('2) Income'!$D$13:$D$32,"Yearly")=0,0,SUMPRODUCT(--('2) Income'!$D$13:$D$32="Yearly"),--('2) Income'!$F$13:$F$32&lt;=A953),IF(B953="N",--('2) Income'!$I$13:$I$32=DAY(A953)),--('2) Income'!$I$13:$I$32&gt;=DAY(A953))),--(IFERROR(MOD('2) Income'!$H$13:$H$32-MONTH(A953)+12,12),1)=0),'2) Income'!$E$13:$E$32)))</f>
        <v/>
      </c>
      <c r="AI953" s="8" t="str">
        <f>IF(A953="","",IF(COUNTIF('2) Income'!$D$13:$D$32,"one-time")=0,0,SUMIFS('2) Income'!$E$13:$E$32,'2) Income'!$D$13:$D$32,"one-time",'2) Income'!$F$13:$F$32,"="&amp;$A953)))</f>
        <v/>
      </c>
      <c r="AJ953" s="9" t="str">
        <f t="shared" si="71"/>
        <v/>
      </c>
    </row>
    <row r="954" spans="1:36">
      <c r="A954" s="7" t="str">
        <f>IF(A953="","",IF(A953+1&lt;='1) Period'!$E$21,A953+1,""))</f>
        <v/>
      </c>
      <c r="B954" s="7" t="e">
        <f t="shared" si="72"/>
        <v>#VALUE!</v>
      </c>
      <c r="C954" t="e">
        <f t="shared" si="73"/>
        <v>#VALUE!</v>
      </c>
      <c r="D954" s="8" t="str">
        <f>IF(A954="","",IF(TEXT(A954,"dddd")='4) Happy Money'!$E$23,WAllowance,0))</f>
        <v/>
      </c>
      <c r="E954" s="8" t="str">
        <f>IF(A954="","",IF(B954="N",SUMIF(TMonthly[Day of the Month],DAY(A954),TMonthly[Amount]),SUMIF(TMonthly[Day of the Month],"&gt;="&amp;DAY(A954),TMonthly[Amount])))</f>
        <v/>
      </c>
      <c r="F954" s="8" t="str" cm="1">
        <f t="array" ref="F954">IF(A954="","",SUMPRODUCT(--(TYearly[Due Date]&lt;=A954),IF(B954="N",--(TYearly[Day]=DAY(A954)),--(TYearly[Day]&gt;=DAY(A954))),--(IFERROR(MOD(TYearly[Month]-MONTH(A954)+12,12),1)=0),TYearly[Amount]))</f>
        <v/>
      </c>
      <c r="G954" s="8" t="str">
        <f>IF(A954="","",SUMIF(TOneTime[Due Date],A954,TOneTime[Amount]))</f>
        <v/>
      </c>
      <c r="H954" s="8" t="str" cm="1">
        <f t="array" ref="H954">IF(A954="","",IF(COUNTIF(TOther[Frequency],$H$1)=0,0,SUMPRODUCT(--(IFERROR(MOD(A954-TOther[Start Date],7),1)=0),--(TOther[Frequency]=$H$1),--(TOther[Start Date]&lt;=A954),--(TOther[End Date Calc]&gt;=A954),TOther[Amount])))</f>
        <v/>
      </c>
      <c r="I954" s="8" t="str" cm="1">
        <f t="array" ref="I954">IF(A954="","",IF(COUNTIF(TOther[Frequency],$I$1)=0,0,SUMPRODUCT(--(IFERROR(MOD(A954-TOther[Start Date],14),1)=0),--(TOther[Frequency]=$I$1),--(TOther[Start Date]&lt;=A954),--(TOther[End Date Calc]&gt;=A954),TOther[Amount])))</f>
        <v/>
      </c>
      <c r="J954" s="8" t="str">
        <f>IF(A954="","",IF(COUNTIF(TOther[Frequency],$J$1)=0,0,IF(OR(DAY(A954)=1,DAY(A954)=15),SUMIFS(TOther[Amount],TOther[Frequency],$J$1,TOther[Start Date],"&lt;="&amp;$A954,TOther[End Date Calc],"&gt;="&amp;A954),0)))</f>
        <v/>
      </c>
      <c r="K954" s="8" t="str">
        <f>IF(A954="","",IF(COUNTIF(TOther[Frequency],$K$1)=0,0,IF(A954=(A954-DAY(A954)+1+2*7-WEEKDAY(A954-DAY(A954)+8-4,1)),SUMIFS(TOther[Amount],TOther[Frequency],$K$1,TOther[Start Date],"&lt;="&amp;$A954,TOther[End Date Calc],"&gt;="&amp;A954),0)))</f>
        <v/>
      </c>
      <c r="L954" s="8" t="str">
        <f>IF(A954="","",IF(COUNTIF(TOther[Frequency],$L$1)=0,0,IF(A954=(A954-DAY(A954)+1+3*7-WEEKDAY(A954-DAY(A954)+8-4,1)),SUMIFS(TOther[Amount],TOther[Frequency],$L$1,TOther[Start Date],"&lt;="&amp;$A954,TOther[End Date Calc],"&gt;="&amp;A954),0)))</f>
        <v/>
      </c>
      <c r="M954" s="8" t="str">
        <f>IF(A954="","",IF(COUNTIF(TOther[Frequency],$M$1)=0,0,IF(A954=(A954-DAY(A954)+1+4*7-WEEKDAY(A954-DAY(A954)+8-4,1)),SUMIFS(TOther[Amount],TOther[Frequency],$M$1,TOther[Start Date],"&lt;="&amp;$A954,TOther[End Date Calc],"&gt;="&amp;A954),0)))</f>
        <v/>
      </c>
      <c r="N954" s="8" t="str" cm="1">
        <f t="array" ref="N954">IF(A954="","",IF(COUNTIF(TOther[Frequency],$N$1)=0,0,SUMPRODUCT(--(IFERROR(MOD(A954-TOther[Start Date],28),1)=0),--(TOther[Frequency]=$N$1),--(TOther[Start Date]&lt;=A954),--(TOther[End Date Calc]&gt;=A954),TOther[Amount])))</f>
        <v/>
      </c>
      <c r="O954" s="8" t="str" cm="1">
        <f t="array" ref="O954">IF(A954="","",IF(COUNTIF(TOther[Frequency],$O$1)=0,0,SUMPRODUCT(--(IFERROR(MOD(A954-TOther[Start Date],42),1)=0),--(TOther[Frequency]=$O$1),--(TOther[Start Date]&lt;=A954),--(TOther[End Date Calc]&gt;=A954),TOther[Amount])))</f>
        <v/>
      </c>
      <c r="P954" s="8" t="str" cm="1">
        <f t="array" ref="P954">IF(A954="","",IF(COUNTIF(TOther[Frequency],$P$1)=0,0,SUMPRODUCT(--(IFERROR(MOD(A954-TOther[Start Date],56),1)=0),--(TOther[Frequency]=$P$1),--(TOther[Start Date]&lt;=A954),--(TOther[End Date Calc]&gt;=A954),TOther[Amount])))</f>
        <v/>
      </c>
      <c r="Q954" s="8" t="str">
        <f>IF(A954="","",IF(COUNTIF(TOther[Frequency],$Q$1)=0,0,IF(B954="N",SUMIFS(TOther[Amount],TOther[Frequency],$Q$1,TOther[Start Date],"&lt;="&amp;$A954,TOther[End Date Calc],"&gt;="&amp;A954,TOther[Start Day],DAY(A954)),SUMIFS(TOther[Amount],TOther[Frequency],$Q$1,TOther[Start Date],"&lt;="&amp;$A954,TOther[End Date Calc],"&gt;="&amp;A954,TOther[Start Day],"&gt;="&amp;DAY(A954)))))</f>
        <v/>
      </c>
      <c r="R954" s="8" t="str" cm="1">
        <f t="array" ref="R954">IF(A954="","",IF(COUNTIF(TOther[Frequency],R$1)=0,0,SUMPRODUCT(--(TOther[Frequency]=R$1),--(TOther[Start Date]&lt;=A954),--(TOther[End Date Calc]&gt;=A954),IF(B954="N",--(TOther[Start Day]=DAY(A954)),--(TOther[Start Day]&gt;=DAY(A954))),--(IFERROR(MOD(TOther[Start Month]-MONTH(A954)+2,2),1)=0),TOther[Amount])))</f>
        <v/>
      </c>
      <c r="S954" s="8" t="str" cm="1">
        <f t="array" ref="S954">IF(A954="","",IF(COUNTIF(TOther[Frequency],S$1)=0,0,SUMPRODUCT(--(TOther[Frequency]=S$1),--(TOther[Start Date]&lt;=A954),--(TOther[End Date Calc]&gt;=A954),IF(B954="N",--(TOther[Start Day]=DAY(A954)),--(TOther[Start Day]&gt;=DAY(A954))),--(IFERROR(MOD(TOther[Start Month]-MONTH(A954)+3,3),1)=0),TOther[Amount])))</f>
        <v/>
      </c>
      <c r="T954" s="8" t="str" cm="1">
        <f t="array" ref="T954">IF($A954="","",IF(COUNTIF(TOther[Frequency],T$1)=0,0,SUMPRODUCT(--(TOther[Frequency]=T$1),--(TOther[Start Date]&lt;=$A954),--(TOther[End Date Calc]&gt;=$A954),IF($B954="N",--(TOther[Start Day]=DAY($A954)),--(TOther[Start Day]&gt;=DAY($A954))),--(IFERROR(MOD(TOther[Start Month]-MONTH($A954)+4,4),1)=0),TOther[Amount])))</f>
        <v/>
      </c>
      <c r="U954" s="8" t="str" cm="1">
        <f t="array" ref="U954">IF(A954="","",IF(COUNTIF(TOther[Frequency],$U$1)=0,0,SUMPRODUCT(--(TOther[Frequency]=$U$1),--(TOther[Start Date]&lt;=A954),--(TOther[End Date Calc]&gt;=A954),IF(B954="N",--(TOther[Start Day]=DAY(A954)),--(TOther[Start Day]&gt;=DAY(A954))),--(IFERROR(MOD(TOther[Start Month]-MONTH(A954)+6,6),1)=0),TOther[Amount])))</f>
        <v/>
      </c>
      <c r="V954" s="8" t="str" cm="1">
        <f t="array" ref="V954">IF(A954="","",IF(COUNTIF(TOther[Frequency],$V$1)=0,0,SUMPRODUCT(--(TOther[Frequency]=$V$1),--(TOther[Start Date]&lt;=A954),--(TOther[End Date Calc]&gt;=A954),IF(B954="N",--(TOther[Start Day]=DAY(A954)),--(TOther[Start Day]&gt;=DAY(A954))),--(IFERROR(MOD(TOther[Start Month]-MONTH(A954)+12,12),1)=0),TOther[Amount])))</f>
        <v/>
      </c>
      <c r="W954" s="8" t="str">
        <f>IF(A954="","",SUMIFS(TOther[Amount],TOther[Start Date],A954,TOther[Frequency],$W$1))</f>
        <v/>
      </c>
      <c r="X954" s="9" t="str">
        <f t="shared" si="70"/>
        <v/>
      </c>
      <c r="Y954" s="9" t="str">
        <f t="shared" si="74"/>
        <v/>
      </c>
      <c r="Z954" s="8" t="str" cm="1">
        <f t="array" ref="Z954">IF(A954="","",IF(COUNTIF('2) Income'!$D$13:$D$32,"Weekly")=0,0,SUMPRODUCT(--(IFERROR(MOD(A954-'2) Income'!$F$13:$F$32,7),1)=0),--('2) Income'!$D$13:$D$32="Weekly"),--('2) Income'!$F$13:$F$32&lt;=A954),'2) Income'!$E$13:$E$32)))</f>
        <v/>
      </c>
      <c r="AA954" s="8" t="str" cm="1">
        <f t="array" ref="AA954">IF(A954="","",IF(COUNTIF('2) Income'!$D$13:$D$32,"Every Other Week")=0,0,SUMPRODUCT(--(IFERROR(MOD(A954-'2) Income'!$F$13:$F$32,14),1)=0),--('2) Income'!$D$13:$D$32="Every Other Week"),--('2) Income'!$F$13:$F$32&lt;=A954),'2) Income'!$E$13:$E$32)))</f>
        <v/>
      </c>
      <c r="AB954" s="8" t="str">
        <f>IF(A954="","",IF(COUNTIF('2) Income'!$D$13:$D$32,"1st and 15th")=0,0,IF(OR(DAY(A954)=1,DAY(A954)=15),SUMIFS('2) Income'!$E$13:$E$32,'2) Income'!$D$13:$D$32,"1st and 15th",'2) Income'!$F$13:$F$32,"&lt;="&amp;$A954),0)))</f>
        <v/>
      </c>
      <c r="AC954" s="8" t="str">
        <f>IF(A954="","",IF(COUNTIF('2) Income'!$D$13:$D$32,"2nd Wednesday")=0,0,IF(A954=(A954-DAY(A954)+1+2*7-WEEKDAY(A954-DAY(A954)+8-4,1)),SUMIFS('2) Income'!$E$13:$E$32,'2) Income'!$D$13:$D$32,"2nd Wednesday",'2) Income'!$F$13:$F$32,"&lt;="&amp;$A954),0)))</f>
        <v/>
      </c>
      <c r="AD954" s="8" t="str">
        <f>IF(A954="","",IF(COUNTIF('2) Income'!$D$13:$D$32,"3rd Wednesday")=0,0,IF(A954=(A954-DAY(A954)+1+3*7-WEEKDAY(A954-DAY(A954)+8-4,1)),SUMIFS('2) Income'!$E$13:$E$32,'2) Income'!$D$13:$D$32,"3rd Wednesday",'2) Income'!$F$13:$F$32,"&lt;="&amp;$A954),0)))</f>
        <v/>
      </c>
      <c r="AE954" s="8" t="str">
        <f>IF(A954="","",IF(COUNTIF('2) Income'!$D$13:$D$32,"4th Wednesday")=0,0,IF(A954=(A954-DAY(A954)+1+4*7-WEEKDAY(A954-DAY(A954)+8-4,1)),SUMIFS('2) Income'!$E$13:$E$32,'2) Income'!$D$13:$D$32,"4th Wednesday",'2) Income'!$F$13:$F$32,"&lt;="&amp;$A954),0)))</f>
        <v/>
      </c>
      <c r="AF954" s="8" t="str" cm="1">
        <f t="array" ref="AF954">IF(A954="","",IF(COUNTIF('2) Income'!$D$13:$D$32,"Every 4 Weeks")=0,0,SUMPRODUCT(--(IFERROR(MOD(A954-'2) Income'!$F$13:$F$32,28),1)=0),--('2) Income'!$D$13:$D$32="Every 4 Weeks"),--('2) Income'!$F$13:$F$32&lt;=A954),'2) Income'!$E$13:$E$32)))</f>
        <v/>
      </c>
      <c r="AG954" s="8" t="str">
        <f>IF(A954="","",IF(COUNTIF('2) Income'!$D$13:$D$32,"Monthly")=0,0,IF(B954="N",SUMIFS('2) Income'!$E$13:$E$32,'2) Income'!$D$13:$D$32,"monthly",'2) Income'!$F$13:$F$32,"&lt;="&amp;$A954,'2) Income'!$I$13:$I$32,DAY(A954)),SUMIFS('2) Income'!$E$13:$E$32,'2) Income'!$D$13:$D$32,"monthly",'2) Income'!$F$13:$F$32,"&lt;="&amp;$A954,'2) Income'!$I$13:$I$32,"&gt;="&amp;DAY(A954)))))</f>
        <v/>
      </c>
      <c r="AH954" s="8" t="str" cm="1">
        <f t="array" ref="AH954">IF(A954="","",IF(COUNTIF('2) Income'!$D$13:$D$32,"Yearly")=0,0,SUMPRODUCT(--('2) Income'!$D$13:$D$32="Yearly"),--('2) Income'!$F$13:$F$32&lt;=A954),IF(B954="N",--('2) Income'!$I$13:$I$32=DAY(A954)),--('2) Income'!$I$13:$I$32&gt;=DAY(A954))),--(IFERROR(MOD('2) Income'!$H$13:$H$32-MONTH(A954)+12,12),1)=0),'2) Income'!$E$13:$E$32)))</f>
        <v/>
      </c>
      <c r="AI954" s="8" t="str">
        <f>IF(A954="","",IF(COUNTIF('2) Income'!$D$13:$D$32,"one-time")=0,0,SUMIFS('2) Income'!$E$13:$E$32,'2) Income'!$D$13:$D$32,"one-time",'2) Income'!$F$13:$F$32,"="&amp;$A954)))</f>
        <v/>
      </c>
      <c r="AJ954" s="9" t="str">
        <f t="shared" si="71"/>
        <v/>
      </c>
    </row>
    <row r="955" spans="1:36">
      <c r="A955" s="7" t="str">
        <f>IF(A954="","",IF(A954+1&lt;='1) Period'!$E$21,A954+1,""))</f>
        <v/>
      </c>
      <c r="B955" s="7" t="e">
        <f t="shared" si="72"/>
        <v>#VALUE!</v>
      </c>
      <c r="C955" t="e">
        <f t="shared" si="73"/>
        <v>#VALUE!</v>
      </c>
      <c r="D955" s="8" t="str">
        <f>IF(A955="","",IF(TEXT(A955,"dddd")='4) Happy Money'!$E$23,WAllowance,0))</f>
        <v/>
      </c>
      <c r="E955" s="8" t="str">
        <f>IF(A955="","",IF(B955="N",SUMIF(TMonthly[Day of the Month],DAY(A955),TMonthly[Amount]),SUMIF(TMonthly[Day of the Month],"&gt;="&amp;DAY(A955),TMonthly[Amount])))</f>
        <v/>
      </c>
      <c r="F955" s="8" t="str" cm="1">
        <f t="array" ref="F955">IF(A955="","",SUMPRODUCT(--(TYearly[Due Date]&lt;=A955),IF(B955="N",--(TYearly[Day]=DAY(A955)),--(TYearly[Day]&gt;=DAY(A955))),--(IFERROR(MOD(TYearly[Month]-MONTH(A955)+12,12),1)=0),TYearly[Amount]))</f>
        <v/>
      </c>
      <c r="G955" s="8" t="str">
        <f>IF(A955="","",SUMIF(TOneTime[Due Date],A955,TOneTime[Amount]))</f>
        <v/>
      </c>
      <c r="H955" s="8" t="str" cm="1">
        <f t="array" ref="H955">IF(A955="","",IF(COUNTIF(TOther[Frequency],$H$1)=0,0,SUMPRODUCT(--(IFERROR(MOD(A955-TOther[Start Date],7),1)=0),--(TOther[Frequency]=$H$1),--(TOther[Start Date]&lt;=A955),--(TOther[End Date Calc]&gt;=A955),TOther[Amount])))</f>
        <v/>
      </c>
      <c r="I955" s="8" t="str" cm="1">
        <f t="array" ref="I955">IF(A955="","",IF(COUNTIF(TOther[Frequency],$I$1)=0,0,SUMPRODUCT(--(IFERROR(MOD(A955-TOther[Start Date],14),1)=0),--(TOther[Frequency]=$I$1),--(TOther[Start Date]&lt;=A955),--(TOther[End Date Calc]&gt;=A955),TOther[Amount])))</f>
        <v/>
      </c>
      <c r="J955" s="8" t="str">
        <f>IF(A955="","",IF(COUNTIF(TOther[Frequency],$J$1)=0,0,IF(OR(DAY(A955)=1,DAY(A955)=15),SUMIFS(TOther[Amount],TOther[Frequency],$J$1,TOther[Start Date],"&lt;="&amp;$A955,TOther[End Date Calc],"&gt;="&amp;A955),0)))</f>
        <v/>
      </c>
      <c r="K955" s="8" t="str">
        <f>IF(A955="","",IF(COUNTIF(TOther[Frequency],$K$1)=0,0,IF(A955=(A955-DAY(A955)+1+2*7-WEEKDAY(A955-DAY(A955)+8-4,1)),SUMIFS(TOther[Amount],TOther[Frequency],$K$1,TOther[Start Date],"&lt;="&amp;$A955,TOther[End Date Calc],"&gt;="&amp;A955),0)))</f>
        <v/>
      </c>
      <c r="L955" s="8" t="str">
        <f>IF(A955="","",IF(COUNTIF(TOther[Frequency],$L$1)=0,0,IF(A955=(A955-DAY(A955)+1+3*7-WEEKDAY(A955-DAY(A955)+8-4,1)),SUMIFS(TOther[Amount],TOther[Frequency],$L$1,TOther[Start Date],"&lt;="&amp;$A955,TOther[End Date Calc],"&gt;="&amp;A955),0)))</f>
        <v/>
      </c>
      <c r="M955" s="8" t="str">
        <f>IF(A955="","",IF(COUNTIF(TOther[Frequency],$M$1)=0,0,IF(A955=(A955-DAY(A955)+1+4*7-WEEKDAY(A955-DAY(A955)+8-4,1)),SUMIFS(TOther[Amount],TOther[Frequency],$M$1,TOther[Start Date],"&lt;="&amp;$A955,TOther[End Date Calc],"&gt;="&amp;A955),0)))</f>
        <v/>
      </c>
      <c r="N955" s="8" t="str" cm="1">
        <f t="array" ref="N955">IF(A955="","",IF(COUNTIF(TOther[Frequency],$N$1)=0,0,SUMPRODUCT(--(IFERROR(MOD(A955-TOther[Start Date],28),1)=0),--(TOther[Frequency]=$N$1),--(TOther[Start Date]&lt;=A955),--(TOther[End Date Calc]&gt;=A955),TOther[Amount])))</f>
        <v/>
      </c>
      <c r="O955" s="8" t="str" cm="1">
        <f t="array" ref="O955">IF(A955="","",IF(COUNTIF(TOther[Frequency],$O$1)=0,0,SUMPRODUCT(--(IFERROR(MOD(A955-TOther[Start Date],42),1)=0),--(TOther[Frequency]=$O$1),--(TOther[Start Date]&lt;=A955),--(TOther[End Date Calc]&gt;=A955),TOther[Amount])))</f>
        <v/>
      </c>
      <c r="P955" s="8" t="str" cm="1">
        <f t="array" ref="P955">IF(A955="","",IF(COUNTIF(TOther[Frequency],$P$1)=0,0,SUMPRODUCT(--(IFERROR(MOD(A955-TOther[Start Date],56),1)=0),--(TOther[Frequency]=$P$1),--(TOther[Start Date]&lt;=A955),--(TOther[End Date Calc]&gt;=A955),TOther[Amount])))</f>
        <v/>
      </c>
      <c r="Q955" s="8" t="str">
        <f>IF(A955="","",IF(COUNTIF(TOther[Frequency],$Q$1)=0,0,IF(B955="N",SUMIFS(TOther[Amount],TOther[Frequency],$Q$1,TOther[Start Date],"&lt;="&amp;$A955,TOther[End Date Calc],"&gt;="&amp;A955,TOther[Start Day],DAY(A955)),SUMIFS(TOther[Amount],TOther[Frequency],$Q$1,TOther[Start Date],"&lt;="&amp;$A955,TOther[End Date Calc],"&gt;="&amp;A955,TOther[Start Day],"&gt;="&amp;DAY(A955)))))</f>
        <v/>
      </c>
      <c r="R955" s="8" t="str" cm="1">
        <f t="array" ref="R955">IF(A955="","",IF(COUNTIF(TOther[Frequency],R$1)=0,0,SUMPRODUCT(--(TOther[Frequency]=R$1),--(TOther[Start Date]&lt;=A955),--(TOther[End Date Calc]&gt;=A955),IF(B955="N",--(TOther[Start Day]=DAY(A955)),--(TOther[Start Day]&gt;=DAY(A955))),--(IFERROR(MOD(TOther[Start Month]-MONTH(A955)+2,2),1)=0),TOther[Amount])))</f>
        <v/>
      </c>
      <c r="S955" s="8" t="str" cm="1">
        <f t="array" ref="S955">IF(A955="","",IF(COUNTIF(TOther[Frequency],S$1)=0,0,SUMPRODUCT(--(TOther[Frequency]=S$1),--(TOther[Start Date]&lt;=A955),--(TOther[End Date Calc]&gt;=A955),IF(B955="N",--(TOther[Start Day]=DAY(A955)),--(TOther[Start Day]&gt;=DAY(A955))),--(IFERROR(MOD(TOther[Start Month]-MONTH(A955)+3,3),1)=0),TOther[Amount])))</f>
        <v/>
      </c>
      <c r="T955" s="8" t="str" cm="1">
        <f t="array" ref="T955">IF($A955="","",IF(COUNTIF(TOther[Frequency],T$1)=0,0,SUMPRODUCT(--(TOther[Frequency]=T$1),--(TOther[Start Date]&lt;=$A955),--(TOther[End Date Calc]&gt;=$A955),IF($B955="N",--(TOther[Start Day]=DAY($A955)),--(TOther[Start Day]&gt;=DAY($A955))),--(IFERROR(MOD(TOther[Start Month]-MONTH($A955)+4,4),1)=0),TOther[Amount])))</f>
        <v/>
      </c>
      <c r="U955" s="8" t="str" cm="1">
        <f t="array" ref="U955">IF(A955="","",IF(COUNTIF(TOther[Frequency],$U$1)=0,0,SUMPRODUCT(--(TOther[Frequency]=$U$1),--(TOther[Start Date]&lt;=A955),--(TOther[End Date Calc]&gt;=A955),IF(B955="N",--(TOther[Start Day]=DAY(A955)),--(TOther[Start Day]&gt;=DAY(A955))),--(IFERROR(MOD(TOther[Start Month]-MONTH(A955)+6,6),1)=0),TOther[Amount])))</f>
        <v/>
      </c>
      <c r="V955" s="8" t="str" cm="1">
        <f t="array" ref="V955">IF(A955="","",IF(COUNTIF(TOther[Frequency],$V$1)=0,0,SUMPRODUCT(--(TOther[Frequency]=$V$1),--(TOther[Start Date]&lt;=A955),--(TOther[End Date Calc]&gt;=A955),IF(B955="N",--(TOther[Start Day]=DAY(A955)),--(TOther[Start Day]&gt;=DAY(A955))),--(IFERROR(MOD(TOther[Start Month]-MONTH(A955)+12,12),1)=0),TOther[Amount])))</f>
        <v/>
      </c>
      <c r="W955" s="8" t="str">
        <f>IF(A955="","",SUMIFS(TOther[Amount],TOther[Start Date],A955,TOther[Frequency],$W$1))</f>
        <v/>
      </c>
      <c r="X955" s="9" t="str">
        <f t="shared" si="70"/>
        <v/>
      </c>
      <c r="Y955" s="9" t="str">
        <f t="shared" si="74"/>
        <v/>
      </c>
      <c r="Z955" s="8" t="str" cm="1">
        <f t="array" ref="Z955">IF(A955="","",IF(COUNTIF('2) Income'!$D$13:$D$32,"Weekly")=0,0,SUMPRODUCT(--(IFERROR(MOD(A955-'2) Income'!$F$13:$F$32,7),1)=0),--('2) Income'!$D$13:$D$32="Weekly"),--('2) Income'!$F$13:$F$32&lt;=A955),'2) Income'!$E$13:$E$32)))</f>
        <v/>
      </c>
      <c r="AA955" s="8" t="str" cm="1">
        <f t="array" ref="AA955">IF(A955="","",IF(COUNTIF('2) Income'!$D$13:$D$32,"Every Other Week")=0,0,SUMPRODUCT(--(IFERROR(MOD(A955-'2) Income'!$F$13:$F$32,14),1)=0),--('2) Income'!$D$13:$D$32="Every Other Week"),--('2) Income'!$F$13:$F$32&lt;=A955),'2) Income'!$E$13:$E$32)))</f>
        <v/>
      </c>
      <c r="AB955" s="8" t="str">
        <f>IF(A955="","",IF(COUNTIF('2) Income'!$D$13:$D$32,"1st and 15th")=0,0,IF(OR(DAY(A955)=1,DAY(A955)=15),SUMIFS('2) Income'!$E$13:$E$32,'2) Income'!$D$13:$D$32,"1st and 15th",'2) Income'!$F$13:$F$32,"&lt;="&amp;$A955),0)))</f>
        <v/>
      </c>
      <c r="AC955" s="8" t="str">
        <f>IF(A955="","",IF(COUNTIF('2) Income'!$D$13:$D$32,"2nd Wednesday")=0,0,IF(A955=(A955-DAY(A955)+1+2*7-WEEKDAY(A955-DAY(A955)+8-4,1)),SUMIFS('2) Income'!$E$13:$E$32,'2) Income'!$D$13:$D$32,"2nd Wednesday",'2) Income'!$F$13:$F$32,"&lt;="&amp;$A955),0)))</f>
        <v/>
      </c>
      <c r="AD955" s="8" t="str">
        <f>IF(A955="","",IF(COUNTIF('2) Income'!$D$13:$D$32,"3rd Wednesday")=0,0,IF(A955=(A955-DAY(A955)+1+3*7-WEEKDAY(A955-DAY(A955)+8-4,1)),SUMIFS('2) Income'!$E$13:$E$32,'2) Income'!$D$13:$D$32,"3rd Wednesday",'2) Income'!$F$13:$F$32,"&lt;="&amp;$A955),0)))</f>
        <v/>
      </c>
      <c r="AE955" s="8" t="str">
        <f>IF(A955="","",IF(COUNTIF('2) Income'!$D$13:$D$32,"4th Wednesday")=0,0,IF(A955=(A955-DAY(A955)+1+4*7-WEEKDAY(A955-DAY(A955)+8-4,1)),SUMIFS('2) Income'!$E$13:$E$32,'2) Income'!$D$13:$D$32,"4th Wednesday",'2) Income'!$F$13:$F$32,"&lt;="&amp;$A955),0)))</f>
        <v/>
      </c>
      <c r="AF955" s="8" t="str" cm="1">
        <f t="array" ref="AF955">IF(A955="","",IF(COUNTIF('2) Income'!$D$13:$D$32,"Every 4 Weeks")=0,0,SUMPRODUCT(--(IFERROR(MOD(A955-'2) Income'!$F$13:$F$32,28),1)=0),--('2) Income'!$D$13:$D$32="Every 4 Weeks"),--('2) Income'!$F$13:$F$32&lt;=A955),'2) Income'!$E$13:$E$32)))</f>
        <v/>
      </c>
      <c r="AG955" s="8" t="str">
        <f>IF(A955="","",IF(COUNTIF('2) Income'!$D$13:$D$32,"Monthly")=0,0,IF(B955="N",SUMIFS('2) Income'!$E$13:$E$32,'2) Income'!$D$13:$D$32,"monthly",'2) Income'!$F$13:$F$32,"&lt;="&amp;$A955,'2) Income'!$I$13:$I$32,DAY(A955)),SUMIFS('2) Income'!$E$13:$E$32,'2) Income'!$D$13:$D$32,"monthly",'2) Income'!$F$13:$F$32,"&lt;="&amp;$A955,'2) Income'!$I$13:$I$32,"&gt;="&amp;DAY(A955)))))</f>
        <v/>
      </c>
      <c r="AH955" s="8" t="str" cm="1">
        <f t="array" ref="AH955">IF(A955="","",IF(COUNTIF('2) Income'!$D$13:$D$32,"Yearly")=0,0,SUMPRODUCT(--('2) Income'!$D$13:$D$32="Yearly"),--('2) Income'!$F$13:$F$32&lt;=A955),IF(B955="N",--('2) Income'!$I$13:$I$32=DAY(A955)),--('2) Income'!$I$13:$I$32&gt;=DAY(A955))),--(IFERROR(MOD('2) Income'!$H$13:$H$32-MONTH(A955)+12,12),1)=0),'2) Income'!$E$13:$E$32)))</f>
        <v/>
      </c>
      <c r="AI955" s="8" t="str">
        <f>IF(A955="","",IF(COUNTIF('2) Income'!$D$13:$D$32,"one-time")=0,0,SUMIFS('2) Income'!$E$13:$E$32,'2) Income'!$D$13:$D$32,"one-time",'2) Income'!$F$13:$F$32,"="&amp;$A955)))</f>
        <v/>
      </c>
      <c r="AJ955" s="9" t="str">
        <f t="shared" si="71"/>
        <v/>
      </c>
    </row>
    <row r="956" spans="1:36">
      <c r="A956" s="7" t="str">
        <f>IF(A955="","",IF(A955+1&lt;='1) Period'!$E$21,A955+1,""))</f>
        <v/>
      </c>
      <c r="B956" s="7" t="e">
        <f t="shared" si="72"/>
        <v>#VALUE!</v>
      </c>
      <c r="C956" t="e">
        <f t="shared" si="73"/>
        <v>#VALUE!</v>
      </c>
      <c r="D956" s="8" t="str">
        <f>IF(A956="","",IF(TEXT(A956,"dddd")='4) Happy Money'!$E$23,WAllowance,0))</f>
        <v/>
      </c>
      <c r="E956" s="8" t="str">
        <f>IF(A956="","",IF(B956="N",SUMIF(TMonthly[Day of the Month],DAY(A956),TMonthly[Amount]),SUMIF(TMonthly[Day of the Month],"&gt;="&amp;DAY(A956),TMonthly[Amount])))</f>
        <v/>
      </c>
      <c r="F956" s="8" t="str" cm="1">
        <f t="array" ref="F956">IF(A956="","",SUMPRODUCT(--(TYearly[Due Date]&lt;=A956),IF(B956="N",--(TYearly[Day]=DAY(A956)),--(TYearly[Day]&gt;=DAY(A956))),--(IFERROR(MOD(TYearly[Month]-MONTH(A956)+12,12),1)=0),TYearly[Amount]))</f>
        <v/>
      </c>
      <c r="G956" s="8" t="str">
        <f>IF(A956="","",SUMIF(TOneTime[Due Date],A956,TOneTime[Amount]))</f>
        <v/>
      </c>
      <c r="H956" s="8" t="str" cm="1">
        <f t="array" ref="H956">IF(A956="","",IF(COUNTIF(TOther[Frequency],$H$1)=0,0,SUMPRODUCT(--(IFERROR(MOD(A956-TOther[Start Date],7),1)=0),--(TOther[Frequency]=$H$1),--(TOther[Start Date]&lt;=A956),--(TOther[End Date Calc]&gt;=A956),TOther[Amount])))</f>
        <v/>
      </c>
      <c r="I956" s="8" t="str" cm="1">
        <f t="array" ref="I956">IF(A956="","",IF(COUNTIF(TOther[Frequency],$I$1)=0,0,SUMPRODUCT(--(IFERROR(MOD(A956-TOther[Start Date],14),1)=0),--(TOther[Frequency]=$I$1),--(TOther[Start Date]&lt;=A956),--(TOther[End Date Calc]&gt;=A956),TOther[Amount])))</f>
        <v/>
      </c>
      <c r="J956" s="8" t="str">
        <f>IF(A956="","",IF(COUNTIF(TOther[Frequency],$J$1)=0,0,IF(OR(DAY(A956)=1,DAY(A956)=15),SUMIFS(TOther[Amount],TOther[Frequency],$J$1,TOther[Start Date],"&lt;="&amp;$A956,TOther[End Date Calc],"&gt;="&amp;A956),0)))</f>
        <v/>
      </c>
      <c r="K956" s="8" t="str">
        <f>IF(A956="","",IF(COUNTIF(TOther[Frequency],$K$1)=0,0,IF(A956=(A956-DAY(A956)+1+2*7-WEEKDAY(A956-DAY(A956)+8-4,1)),SUMIFS(TOther[Amount],TOther[Frequency],$K$1,TOther[Start Date],"&lt;="&amp;$A956,TOther[End Date Calc],"&gt;="&amp;A956),0)))</f>
        <v/>
      </c>
      <c r="L956" s="8" t="str">
        <f>IF(A956="","",IF(COUNTIF(TOther[Frequency],$L$1)=0,0,IF(A956=(A956-DAY(A956)+1+3*7-WEEKDAY(A956-DAY(A956)+8-4,1)),SUMIFS(TOther[Amount],TOther[Frequency],$L$1,TOther[Start Date],"&lt;="&amp;$A956,TOther[End Date Calc],"&gt;="&amp;A956),0)))</f>
        <v/>
      </c>
      <c r="M956" s="8" t="str">
        <f>IF(A956="","",IF(COUNTIF(TOther[Frequency],$M$1)=0,0,IF(A956=(A956-DAY(A956)+1+4*7-WEEKDAY(A956-DAY(A956)+8-4,1)),SUMIFS(TOther[Amount],TOther[Frequency],$M$1,TOther[Start Date],"&lt;="&amp;$A956,TOther[End Date Calc],"&gt;="&amp;A956),0)))</f>
        <v/>
      </c>
      <c r="N956" s="8" t="str" cm="1">
        <f t="array" ref="N956">IF(A956="","",IF(COUNTIF(TOther[Frequency],$N$1)=0,0,SUMPRODUCT(--(IFERROR(MOD(A956-TOther[Start Date],28),1)=0),--(TOther[Frequency]=$N$1),--(TOther[Start Date]&lt;=A956),--(TOther[End Date Calc]&gt;=A956),TOther[Amount])))</f>
        <v/>
      </c>
      <c r="O956" s="8" t="str" cm="1">
        <f t="array" ref="O956">IF(A956="","",IF(COUNTIF(TOther[Frequency],$O$1)=0,0,SUMPRODUCT(--(IFERROR(MOD(A956-TOther[Start Date],42),1)=0),--(TOther[Frequency]=$O$1),--(TOther[Start Date]&lt;=A956),--(TOther[End Date Calc]&gt;=A956),TOther[Amount])))</f>
        <v/>
      </c>
      <c r="P956" s="8" t="str" cm="1">
        <f t="array" ref="P956">IF(A956="","",IF(COUNTIF(TOther[Frequency],$P$1)=0,0,SUMPRODUCT(--(IFERROR(MOD(A956-TOther[Start Date],56),1)=0),--(TOther[Frequency]=$P$1),--(TOther[Start Date]&lt;=A956),--(TOther[End Date Calc]&gt;=A956),TOther[Amount])))</f>
        <v/>
      </c>
      <c r="Q956" s="8" t="str">
        <f>IF(A956="","",IF(COUNTIF(TOther[Frequency],$Q$1)=0,0,IF(B956="N",SUMIFS(TOther[Amount],TOther[Frequency],$Q$1,TOther[Start Date],"&lt;="&amp;$A956,TOther[End Date Calc],"&gt;="&amp;A956,TOther[Start Day],DAY(A956)),SUMIFS(TOther[Amount],TOther[Frequency],$Q$1,TOther[Start Date],"&lt;="&amp;$A956,TOther[End Date Calc],"&gt;="&amp;A956,TOther[Start Day],"&gt;="&amp;DAY(A956)))))</f>
        <v/>
      </c>
      <c r="R956" s="8" t="str" cm="1">
        <f t="array" ref="R956">IF(A956="","",IF(COUNTIF(TOther[Frequency],R$1)=0,0,SUMPRODUCT(--(TOther[Frequency]=R$1),--(TOther[Start Date]&lt;=A956),--(TOther[End Date Calc]&gt;=A956),IF(B956="N",--(TOther[Start Day]=DAY(A956)),--(TOther[Start Day]&gt;=DAY(A956))),--(IFERROR(MOD(TOther[Start Month]-MONTH(A956)+2,2),1)=0),TOther[Amount])))</f>
        <v/>
      </c>
      <c r="S956" s="8" t="str" cm="1">
        <f t="array" ref="S956">IF(A956="","",IF(COUNTIF(TOther[Frequency],S$1)=0,0,SUMPRODUCT(--(TOther[Frequency]=S$1),--(TOther[Start Date]&lt;=A956),--(TOther[End Date Calc]&gt;=A956),IF(B956="N",--(TOther[Start Day]=DAY(A956)),--(TOther[Start Day]&gt;=DAY(A956))),--(IFERROR(MOD(TOther[Start Month]-MONTH(A956)+3,3),1)=0),TOther[Amount])))</f>
        <v/>
      </c>
      <c r="T956" s="8" t="str" cm="1">
        <f t="array" ref="T956">IF($A956="","",IF(COUNTIF(TOther[Frequency],T$1)=0,0,SUMPRODUCT(--(TOther[Frequency]=T$1),--(TOther[Start Date]&lt;=$A956),--(TOther[End Date Calc]&gt;=$A956),IF($B956="N",--(TOther[Start Day]=DAY($A956)),--(TOther[Start Day]&gt;=DAY($A956))),--(IFERROR(MOD(TOther[Start Month]-MONTH($A956)+4,4),1)=0),TOther[Amount])))</f>
        <v/>
      </c>
      <c r="U956" s="8" t="str" cm="1">
        <f t="array" ref="U956">IF(A956="","",IF(COUNTIF(TOther[Frequency],$U$1)=0,0,SUMPRODUCT(--(TOther[Frequency]=$U$1),--(TOther[Start Date]&lt;=A956),--(TOther[End Date Calc]&gt;=A956),IF(B956="N",--(TOther[Start Day]=DAY(A956)),--(TOther[Start Day]&gt;=DAY(A956))),--(IFERROR(MOD(TOther[Start Month]-MONTH(A956)+6,6),1)=0),TOther[Amount])))</f>
        <v/>
      </c>
      <c r="V956" s="8" t="str" cm="1">
        <f t="array" ref="V956">IF(A956="","",IF(COUNTIF(TOther[Frequency],$V$1)=0,0,SUMPRODUCT(--(TOther[Frequency]=$V$1),--(TOther[Start Date]&lt;=A956),--(TOther[End Date Calc]&gt;=A956),IF(B956="N",--(TOther[Start Day]=DAY(A956)),--(TOther[Start Day]&gt;=DAY(A956))),--(IFERROR(MOD(TOther[Start Month]-MONTH(A956)+12,12),1)=0),TOther[Amount])))</f>
        <v/>
      </c>
      <c r="W956" s="8" t="str">
        <f>IF(A956="","",SUMIFS(TOther[Amount],TOther[Start Date],A956,TOther[Frequency],$W$1))</f>
        <v/>
      </c>
      <c r="X956" s="9" t="str">
        <f t="shared" si="70"/>
        <v/>
      </c>
      <c r="Y956" s="9" t="str">
        <f t="shared" si="74"/>
        <v/>
      </c>
      <c r="Z956" s="8" t="str" cm="1">
        <f t="array" ref="Z956">IF(A956="","",IF(COUNTIF('2) Income'!$D$13:$D$32,"Weekly")=0,0,SUMPRODUCT(--(IFERROR(MOD(A956-'2) Income'!$F$13:$F$32,7),1)=0),--('2) Income'!$D$13:$D$32="Weekly"),--('2) Income'!$F$13:$F$32&lt;=A956),'2) Income'!$E$13:$E$32)))</f>
        <v/>
      </c>
      <c r="AA956" s="8" t="str" cm="1">
        <f t="array" ref="AA956">IF(A956="","",IF(COUNTIF('2) Income'!$D$13:$D$32,"Every Other Week")=0,0,SUMPRODUCT(--(IFERROR(MOD(A956-'2) Income'!$F$13:$F$32,14),1)=0),--('2) Income'!$D$13:$D$32="Every Other Week"),--('2) Income'!$F$13:$F$32&lt;=A956),'2) Income'!$E$13:$E$32)))</f>
        <v/>
      </c>
      <c r="AB956" s="8" t="str">
        <f>IF(A956="","",IF(COUNTIF('2) Income'!$D$13:$D$32,"1st and 15th")=0,0,IF(OR(DAY(A956)=1,DAY(A956)=15),SUMIFS('2) Income'!$E$13:$E$32,'2) Income'!$D$13:$D$32,"1st and 15th",'2) Income'!$F$13:$F$32,"&lt;="&amp;$A956),0)))</f>
        <v/>
      </c>
      <c r="AC956" s="8" t="str">
        <f>IF(A956="","",IF(COUNTIF('2) Income'!$D$13:$D$32,"2nd Wednesday")=0,0,IF(A956=(A956-DAY(A956)+1+2*7-WEEKDAY(A956-DAY(A956)+8-4,1)),SUMIFS('2) Income'!$E$13:$E$32,'2) Income'!$D$13:$D$32,"2nd Wednesday",'2) Income'!$F$13:$F$32,"&lt;="&amp;$A956),0)))</f>
        <v/>
      </c>
      <c r="AD956" s="8" t="str">
        <f>IF(A956="","",IF(COUNTIF('2) Income'!$D$13:$D$32,"3rd Wednesday")=0,0,IF(A956=(A956-DAY(A956)+1+3*7-WEEKDAY(A956-DAY(A956)+8-4,1)),SUMIFS('2) Income'!$E$13:$E$32,'2) Income'!$D$13:$D$32,"3rd Wednesday",'2) Income'!$F$13:$F$32,"&lt;="&amp;$A956),0)))</f>
        <v/>
      </c>
      <c r="AE956" s="8" t="str">
        <f>IF(A956="","",IF(COUNTIF('2) Income'!$D$13:$D$32,"4th Wednesday")=0,0,IF(A956=(A956-DAY(A956)+1+4*7-WEEKDAY(A956-DAY(A956)+8-4,1)),SUMIFS('2) Income'!$E$13:$E$32,'2) Income'!$D$13:$D$32,"4th Wednesday",'2) Income'!$F$13:$F$32,"&lt;="&amp;$A956),0)))</f>
        <v/>
      </c>
      <c r="AF956" s="8" t="str" cm="1">
        <f t="array" ref="AF956">IF(A956="","",IF(COUNTIF('2) Income'!$D$13:$D$32,"Every 4 Weeks")=0,0,SUMPRODUCT(--(IFERROR(MOD(A956-'2) Income'!$F$13:$F$32,28),1)=0),--('2) Income'!$D$13:$D$32="Every 4 Weeks"),--('2) Income'!$F$13:$F$32&lt;=A956),'2) Income'!$E$13:$E$32)))</f>
        <v/>
      </c>
      <c r="AG956" s="8" t="str">
        <f>IF(A956="","",IF(COUNTIF('2) Income'!$D$13:$D$32,"Monthly")=0,0,IF(B956="N",SUMIFS('2) Income'!$E$13:$E$32,'2) Income'!$D$13:$D$32,"monthly",'2) Income'!$F$13:$F$32,"&lt;="&amp;$A956,'2) Income'!$I$13:$I$32,DAY(A956)),SUMIFS('2) Income'!$E$13:$E$32,'2) Income'!$D$13:$D$32,"monthly",'2) Income'!$F$13:$F$32,"&lt;="&amp;$A956,'2) Income'!$I$13:$I$32,"&gt;="&amp;DAY(A956)))))</f>
        <v/>
      </c>
      <c r="AH956" s="8" t="str" cm="1">
        <f t="array" ref="AH956">IF(A956="","",IF(COUNTIF('2) Income'!$D$13:$D$32,"Yearly")=0,0,SUMPRODUCT(--('2) Income'!$D$13:$D$32="Yearly"),--('2) Income'!$F$13:$F$32&lt;=A956),IF(B956="N",--('2) Income'!$I$13:$I$32=DAY(A956)),--('2) Income'!$I$13:$I$32&gt;=DAY(A956))),--(IFERROR(MOD('2) Income'!$H$13:$H$32-MONTH(A956)+12,12),1)=0),'2) Income'!$E$13:$E$32)))</f>
        <v/>
      </c>
      <c r="AI956" s="8" t="str">
        <f>IF(A956="","",IF(COUNTIF('2) Income'!$D$13:$D$32,"one-time")=0,0,SUMIFS('2) Income'!$E$13:$E$32,'2) Income'!$D$13:$D$32,"one-time",'2) Income'!$F$13:$F$32,"="&amp;$A956)))</f>
        <v/>
      </c>
      <c r="AJ956" s="9" t="str">
        <f t="shared" si="71"/>
        <v/>
      </c>
    </row>
    <row r="957" spans="1:36">
      <c r="A957" s="7" t="str">
        <f>IF(A956="","",IF(A956+1&lt;='1) Period'!$E$21,A956+1,""))</f>
        <v/>
      </c>
      <c r="B957" s="7" t="e">
        <f t="shared" si="72"/>
        <v>#VALUE!</v>
      </c>
      <c r="C957" t="e">
        <f t="shared" si="73"/>
        <v>#VALUE!</v>
      </c>
      <c r="D957" s="8" t="str">
        <f>IF(A957="","",IF(TEXT(A957,"dddd")='4) Happy Money'!$E$23,WAllowance,0))</f>
        <v/>
      </c>
      <c r="E957" s="8" t="str">
        <f>IF(A957="","",IF(B957="N",SUMIF(TMonthly[Day of the Month],DAY(A957),TMonthly[Amount]),SUMIF(TMonthly[Day of the Month],"&gt;="&amp;DAY(A957),TMonthly[Amount])))</f>
        <v/>
      </c>
      <c r="F957" s="8" t="str" cm="1">
        <f t="array" ref="F957">IF(A957="","",SUMPRODUCT(--(TYearly[Due Date]&lt;=A957),IF(B957="N",--(TYearly[Day]=DAY(A957)),--(TYearly[Day]&gt;=DAY(A957))),--(IFERROR(MOD(TYearly[Month]-MONTH(A957)+12,12),1)=0),TYearly[Amount]))</f>
        <v/>
      </c>
      <c r="G957" s="8" t="str">
        <f>IF(A957="","",SUMIF(TOneTime[Due Date],A957,TOneTime[Amount]))</f>
        <v/>
      </c>
      <c r="H957" s="8" t="str" cm="1">
        <f t="array" ref="H957">IF(A957="","",IF(COUNTIF(TOther[Frequency],$H$1)=0,0,SUMPRODUCT(--(IFERROR(MOD(A957-TOther[Start Date],7),1)=0),--(TOther[Frequency]=$H$1),--(TOther[Start Date]&lt;=A957),--(TOther[End Date Calc]&gt;=A957),TOther[Amount])))</f>
        <v/>
      </c>
      <c r="I957" s="8" t="str" cm="1">
        <f t="array" ref="I957">IF(A957="","",IF(COUNTIF(TOther[Frequency],$I$1)=0,0,SUMPRODUCT(--(IFERROR(MOD(A957-TOther[Start Date],14),1)=0),--(TOther[Frequency]=$I$1),--(TOther[Start Date]&lt;=A957),--(TOther[End Date Calc]&gt;=A957),TOther[Amount])))</f>
        <v/>
      </c>
      <c r="J957" s="8" t="str">
        <f>IF(A957="","",IF(COUNTIF(TOther[Frequency],$J$1)=0,0,IF(OR(DAY(A957)=1,DAY(A957)=15),SUMIFS(TOther[Amount],TOther[Frequency],$J$1,TOther[Start Date],"&lt;="&amp;$A957,TOther[End Date Calc],"&gt;="&amp;A957),0)))</f>
        <v/>
      </c>
      <c r="K957" s="8" t="str">
        <f>IF(A957="","",IF(COUNTIF(TOther[Frequency],$K$1)=0,0,IF(A957=(A957-DAY(A957)+1+2*7-WEEKDAY(A957-DAY(A957)+8-4,1)),SUMIFS(TOther[Amount],TOther[Frequency],$K$1,TOther[Start Date],"&lt;="&amp;$A957,TOther[End Date Calc],"&gt;="&amp;A957),0)))</f>
        <v/>
      </c>
      <c r="L957" s="8" t="str">
        <f>IF(A957="","",IF(COUNTIF(TOther[Frequency],$L$1)=0,0,IF(A957=(A957-DAY(A957)+1+3*7-WEEKDAY(A957-DAY(A957)+8-4,1)),SUMIFS(TOther[Amount],TOther[Frequency],$L$1,TOther[Start Date],"&lt;="&amp;$A957,TOther[End Date Calc],"&gt;="&amp;A957),0)))</f>
        <v/>
      </c>
      <c r="M957" s="8" t="str">
        <f>IF(A957="","",IF(COUNTIF(TOther[Frequency],$M$1)=0,0,IF(A957=(A957-DAY(A957)+1+4*7-WEEKDAY(A957-DAY(A957)+8-4,1)),SUMIFS(TOther[Amount],TOther[Frequency],$M$1,TOther[Start Date],"&lt;="&amp;$A957,TOther[End Date Calc],"&gt;="&amp;A957),0)))</f>
        <v/>
      </c>
      <c r="N957" s="8" t="str" cm="1">
        <f t="array" ref="N957">IF(A957="","",IF(COUNTIF(TOther[Frequency],$N$1)=0,0,SUMPRODUCT(--(IFERROR(MOD(A957-TOther[Start Date],28),1)=0),--(TOther[Frequency]=$N$1),--(TOther[Start Date]&lt;=A957),--(TOther[End Date Calc]&gt;=A957),TOther[Amount])))</f>
        <v/>
      </c>
      <c r="O957" s="8" t="str" cm="1">
        <f t="array" ref="O957">IF(A957="","",IF(COUNTIF(TOther[Frequency],$O$1)=0,0,SUMPRODUCT(--(IFERROR(MOD(A957-TOther[Start Date],42),1)=0),--(TOther[Frequency]=$O$1),--(TOther[Start Date]&lt;=A957),--(TOther[End Date Calc]&gt;=A957),TOther[Amount])))</f>
        <v/>
      </c>
      <c r="P957" s="8" t="str" cm="1">
        <f t="array" ref="P957">IF(A957="","",IF(COUNTIF(TOther[Frequency],$P$1)=0,0,SUMPRODUCT(--(IFERROR(MOD(A957-TOther[Start Date],56),1)=0),--(TOther[Frequency]=$P$1),--(TOther[Start Date]&lt;=A957),--(TOther[End Date Calc]&gt;=A957),TOther[Amount])))</f>
        <v/>
      </c>
      <c r="Q957" s="8" t="str">
        <f>IF(A957="","",IF(COUNTIF(TOther[Frequency],$Q$1)=0,0,IF(B957="N",SUMIFS(TOther[Amount],TOther[Frequency],$Q$1,TOther[Start Date],"&lt;="&amp;$A957,TOther[End Date Calc],"&gt;="&amp;A957,TOther[Start Day],DAY(A957)),SUMIFS(TOther[Amount],TOther[Frequency],$Q$1,TOther[Start Date],"&lt;="&amp;$A957,TOther[End Date Calc],"&gt;="&amp;A957,TOther[Start Day],"&gt;="&amp;DAY(A957)))))</f>
        <v/>
      </c>
      <c r="R957" s="8" t="str" cm="1">
        <f t="array" ref="R957">IF(A957="","",IF(COUNTIF(TOther[Frequency],R$1)=0,0,SUMPRODUCT(--(TOther[Frequency]=R$1),--(TOther[Start Date]&lt;=A957),--(TOther[End Date Calc]&gt;=A957),IF(B957="N",--(TOther[Start Day]=DAY(A957)),--(TOther[Start Day]&gt;=DAY(A957))),--(IFERROR(MOD(TOther[Start Month]-MONTH(A957)+2,2),1)=0),TOther[Amount])))</f>
        <v/>
      </c>
      <c r="S957" s="8" t="str" cm="1">
        <f t="array" ref="S957">IF(A957="","",IF(COUNTIF(TOther[Frequency],S$1)=0,0,SUMPRODUCT(--(TOther[Frequency]=S$1),--(TOther[Start Date]&lt;=A957),--(TOther[End Date Calc]&gt;=A957),IF(B957="N",--(TOther[Start Day]=DAY(A957)),--(TOther[Start Day]&gt;=DAY(A957))),--(IFERROR(MOD(TOther[Start Month]-MONTH(A957)+3,3),1)=0),TOther[Amount])))</f>
        <v/>
      </c>
      <c r="T957" s="8" t="str" cm="1">
        <f t="array" ref="T957">IF($A957="","",IF(COUNTIF(TOther[Frequency],T$1)=0,0,SUMPRODUCT(--(TOther[Frequency]=T$1),--(TOther[Start Date]&lt;=$A957),--(TOther[End Date Calc]&gt;=$A957),IF($B957="N",--(TOther[Start Day]=DAY($A957)),--(TOther[Start Day]&gt;=DAY($A957))),--(IFERROR(MOD(TOther[Start Month]-MONTH($A957)+4,4),1)=0),TOther[Amount])))</f>
        <v/>
      </c>
      <c r="U957" s="8" t="str" cm="1">
        <f t="array" ref="U957">IF(A957="","",IF(COUNTIF(TOther[Frequency],$U$1)=0,0,SUMPRODUCT(--(TOther[Frequency]=$U$1),--(TOther[Start Date]&lt;=A957),--(TOther[End Date Calc]&gt;=A957),IF(B957="N",--(TOther[Start Day]=DAY(A957)),--(TOther[Start Day]&gt;=DAY(A957))),--(IFERROR(MOD(TOther[Start Month]-MONTH(A957)+6,6),1)=0),TOther[Amount])))</f>
        <v/>
      </c>
      <c r="V957" s="8" t="str" cm="1">
        <f t="array" ref="V957">IF(A957="","",IF(COUNTIF(TOther[Frequency],$V$1)=0,0,SUMPRODUCT(--(TOther[Frequency]=$V$1),--(TOther[Start Date]&lt;=A957),--(TOther[End Date Calc]&gt;=A957),IF(B957="N",--(TOther[Start Day]=DAY(A957)),--(TOther[Start Day]&gt;=DAY(A957))),--(IFERROR(MOD(TOther[Start Month]-MONTH(A957)+12,12),1)=0),TOther[Amount])))</f>
        <v/>
      </c>
      <c r="W957" s="8" t="str">
        <f>IF(A957="","",SUMIFS(TOther[Amount],TOther[Start Date],A957,TOther[Frequency],$W$1))</f>
        <v/>
      </c>
      <c r="X957" s="9" t="str">
        <f t="shared" si="70"/>
        <v/>
      </c>
      <c r="Y957" s="9" t="str">
        <f t="shared" si="74"/>
        <v/>
      </c>
      <c r="Z957" s="8" t="str" cm="1">
        <f t="array" ref="Z957">IF(A957="","",IF(COUNTIF('2) Income'!$D$13:$D$32,"Weekly")=0,0,SUMPRODUCT(--(IFERROR(MOD(A957-'2) Income'!$F$13:$F$32,7),1)=0),--('2) Income'!$D$13:$D$32="Weekly"),--('2) Income'!$F$13:$F$32&lt;=A957),'2) Income'!$E$13:$E$32)))</f>
        <v/>
      </c>
      <c r="AA957" s="8" t="str" cm="1">
        <f t="array" ref="AA957">IF(A957="","",IF(COUNTIF('2) Income'!$D$13:$D$32,"Every Other Week")=0,0,SUMPRODUCT(--(IFERROR(MOD(A957-'2) Income'!$F$13:$F$32,14),1)=0),--('2) Income'!$D$13:$D$32="Every Other Week"),--('2) Income'!$F$13:$F$32&lt;=A957),'2) Income'!$E$13:$E$32)))</f>
        <v/>
      </c>
      <c r="AB957" s="8" t="str">
        <f>IF(A957="","",IF(COUNTIF('2) Income'!$D$13:$D$32,"1st and 15th")=0,0,IF(OR(DAY(A957)=1,DAY(A957)=15),SUMIFS('2) Income'!$E$13:$E$32,'2) Income'!$D$13:$D$32,"1st and 15th",'2) Income'!$F$13:$F$32,"&lt;="&amp;$A957),0)))</f>
        <v/>
      </c>
      <c r="AC957" s="8" t="str">
        <f>IF(A957="","",IF(COUNTIF('2) Income'!$D$13:$D$32,"2nd Wednesday")=0,0,IF(A957=(A957-DAY(A957)+1+2*7-WEEKDAY(A957-DAY(A957)+8-4,1)),SUMIFS('2) Income'!$E$13:$E$32,'2) Income'!$D$13:$D$32,"2nd Wednesday",'2) Income'!$F$13:$F$32,"&lt;="&amp;$A957),0)))</f>
        <v/>
      </c>
      <c r="AD957" s="8" t="str">
        <f>IF(A957="","",IF(COUNTIF('2) Income'!$D$13:$D$32,"3rd Wednesday")=0,0,IF(A957=(A957-DAY(A957)+1+3*7-WEEKDAY(A957-DAY(A957)+8-4,1)),SUMIFS('2) Income'!$E$13:$E$32,'2) Income'!$D$13:$D$32,"3rd Wednesday",'2) Income'!$F$13:$F$32,"&lt;="&amp;$A957),0)))</f>
        <v/>
      </c>
      <c r="AE957" s="8" t="str">
        <f>IF(A957="","",IF(COUNTIF('2) Income'!$D$13:$D$32,"4th Wednesday")=0,0,IF(A957=(A957-DAY(A957)+1+4*7-WEEKDAY(A957-DAY(A957)+8-4,1)),SUMIFS('2) Income'!$E$13:$E$32,'2) Income'!$D$13:$D$32,"4th Wednesday",'2) Income'!$F$13:$F$32,"&lt;="&amp;$A957),0)))</f>
        <v/>
      </c>
      <c r="AF957" s="8" t="str" cm="1">
        <f t="array" ref="AF957">IF(A957="","",IF(COUNTIF('2) Income'!$D$13:$D$32,"Every 4 Weeks")=0,0,SUMPRODUCT(--(IFERROR(MOD(A957-'2) Income'!$F$13:$F$32,28),1)=0),--('2) Income'!$D$13:$D$32="Every 4 Weeks"),--('2) Income'!$F$13:$F$32&lt;=A957),'2) Income'!$E$13:$E$32)))</f>
        <v/>
      </c>
      <c r="AG957" s="8" t="str">
        <f>IF(A957="","",IF(COUNTIF('2) Income'!$D$13:$D$32,"Monthly")=0,0,IF(B957="N",SUMIFS('2) Income'!$E$13:$E$32,'2) Income'!$D$13:$D$32,"monthly",'2) Income'!$F$13:$F$32,"&lt;="&amp;$A957,'2) Income'!$I$13:$I$32,DAY(A957)),SUMIFS('2) Income'!$E$13:$E$32,'2) Income'!$D$13:$D$32,"monthly",'2) Income'!$F$13:$F$32,"&lt;="&amp;$A957,'2) Income'!$I$13:$I$32,"&gt;="&amp;DAY(A957)))))</f>
        <v/>
      </c>
      <c r="AH957" s="8" t="str" cm="1">
        <f t="array" ref="AH957">IF(A957="","",IF(COUNTIF('2) Income'!$D$13:$D$32,"Yearly")=0,0,SUMPRODUCT(--('2) Income'!$D$13:$D$32="Yearly"),--('2) Income'!$F$13:$F$32&lt;=A957),IF(B957="N",--('2) Income'!$I$13:$I$32=DAY(A957)),--('2) Income'!$I$13:$I$32&gt;=DAY(A957))),--(IFERROR(MOD('2) Income'!$H$13:$H$32-MONTH(A957)+12,12),1)=0),'2) Income'!$E$13:$E$32)))</f>
        <v/>
      </c>
      <c r="AI957" s="8" t="str">
        <f>IF(A957="","",IF(COUNTIF('2) Income'!$D$13:$D$32,"one-time")=0,0,SUMIFS('2) Income'!$E$13:$E$32,'2) Income'!$D$13:$D$32,"one-time",'2) Income'!$F$13:$F$32,"="&amp;$A957)))</f>
        <v/>
      </c>
      <c r="AJ957" s="9" t="str">
        <f t="shared" si="71"/>
        <v/>
      </c>
    </row>
    <row r="958" spans="1:36">
      <c r="A958" s="7" t="str">
        <f>IF(A957="","",IF(A957+1&lt;='1) Period'!$E$21,A957+1,""))</f>
        <v/>
      </c>
      <c r="B958" s="7" t="e">
        <f t="shared" si="72"/>
        <v>#VALUE!</v>
      </c>
      <c r="C958" t="e">
        <f t="shared" si="73"/>
        <v>#VALUE!</v>
      </c>
      <c r="D958" s="8" t="str">
        <f>IF(A958="","",IF(TEXT(A958,"dddd")='4) Happy Money'!$E$23,WAllowance,0))</f>
        <v/>
      </c>
      <c r="E958" s="8" t="str">
        <f>IF(A958="","",IF(B958="N",SUMIF(TMonthly[Day of the Month],DAY(A958),TMonthly[Amount]),SUMIF(TMonthly[Day of the Month],"&gt;="&amp;DAY(A958),TMonthly[Amount])))</f>
        <v/>
      </c>
      <c r="F958" s="8" t="str" cm="1">
        <f t="array" ref="F958">IF(A958="","",SUMPRODUCT(--(TYearly[Due Date]&lt;=A958),IF(B958="N",--(TYearly[Day]=DAY(A958)),--(TYearly[Day]&gt;=DAY(A958))),--(IFERROR(MOD(TYearly[Month]-MONTH(A958)+12,12),1)=0),TYearly[Amount]))</f>
        <v/>
      </c>
      <c r="G958" s="8" t="str">
        <f>IF(A958="","",SUMIF(TOneTime[Due Date],A958,TOneTime[Amount]))</f>
        <v/>
      </c>
      <c r="H958" s="8" t="str" cm="1">
        <f t="array" ref="H958">IF(A958="","",IF(COUNTIF(TOther[Frequency],$H$1)=0,0,SUMPRODUCT(--(IFERROR(MOD(A958-TOther[Start Date],7),1)=0),--(TOther[Frequency]=$H$1),--(TOther[Start Date]&lt;=A958),--(TOther[End Date Calc]&gt;=A958),TOther[Amount])))</f>
        <v/>
      </c>
      <c r="I958" s="8" t="str" cm="1">
        <f t="array" ref="I958">IF(A958="","",IF(COUNTIF(TOther[Frequency],$I$1)=0,0,SUMPRODUCT(--(IFERROR(MOD(A958-TOther[Start Date],14),1)=0),--(TOther[Frequency]=$I$1),--(TOther[Start Date]&lt;=A958),--(TOther[End Date Calc]&gt;=A958),TOther[Amount])))</f>
        <v/>
      </c>
      <c r="J958" s="8" t="str">
        <f>IF(A958="","",IF(COUNTIF(TOther[Frequency],$J$1)=0,0,IF(OR(DAY(A958)=1,DAY(A958)=15),SUMIFS(TOther[Amount],TOther[Frequency],$J$1,TOther[Start Date],"&lt;="&amp;$A958,TOther[End Date Calc],"&gt;="&amp;A958),0)))</f>
        <v/>
      </c>
      <c r="K958" s="8" t="str">
        <f>IF(A958="","",IF(COUNTIF(TOther[Frequency],$K$1)=0,0,IF(A958=(A958-DAY(A958)+1+2*7-WEEKDAY(A958-DAY(A958)+8-4,1)),SUMIFS(TOther[Amount],TOther[Frequency],$K$1,TOther[Start Date],"&lt;="&amp;$A958,TOther[End Date Calc],"&gt;="&amp;A958),0)))</f>
        <v/>
      </c>
      <c r="L958" s="8" t="str">
        <f>IF(A958="","",IF(COUNTIF(TOther[Frequency],$L$1)=0,0,IF(A958=(A958-DAY(A958)+1+3*7-WEEKDAY(A958-DAY(A958)+8-4,1)),SUMIFS(TOther[Amount],TOther[Frequency],$L$1,TOther[Start Date],"&lt;="&amp;$A958,TOther[End Date Calc],"&gt;="&amp;A958),0)))</f>
        <v/>
      </c>
      <c r="M958" s="8" t="str">
        <f>IF(A958="","",IF(COUNTIF(TOther[Frequency],$M$1)=0,0,IF(A958=(A958-DAY(A958)+1+4*7-WEEKDAY(A958-DAY(A958)+8-4,1)),SUMIFS(TOther[Amount],TOther[Frequency],$M$1,TOther[Start Date],"&lt;="&amp;$A958,TOther[End Date Calc],"&gt;="&amp;A958),0)))</f>
        <v/>
      </c>
      <c r="N958" s="8" t="str" cm="1">
        <f t="array" ref="N958">IF(A958="","",IF(COUNTIF(TOther[Frequency],$N$1)=0,0,SUMPRODUCT(--(IFERROR(MOD(A958-TOther[Start Date],28),1)=0),--(TOther[Frequency]=$N$1),--(TOther[Start Date]&lt;=A958),--(TOther[End Date Calc]&gt;=A958),TOther[Amount])))</f>
        <v/>
      </c>
      <c r="O958" s="8" t="str" cm="1">
        <f t="array" ref="O958">IF(A958="","",IF(COUNTIF(TOther[Frequency],$O$1)=0,0,SUMPRODUCT(--(IFERROR(MOD(A958-TOther[Start Date],42),1)=0),--(TOther[Frequency]=$O$1),--(TOther[Start Date]&lt;=A958),--(TOther[End Date Calc]&gt;=A958),TOther[Amount])))</f>
        <v/>
      </c>
      <c r="P958" s="8" t="str" cm="1">
        <f t="array" ref="P958">IF(A958="","",IF(COUNTIF(TOther[Frequency],$P$1)=0,0,SUMPRODUCT(--(IFERROR(MOD(A958-TOther[Start Date],56),1)=0),--(TOther[Frequency]=$P$1),--(TOther[Start Date]&lt;=A958),--(TOther[End Date Calc]&gt;=A958),TOther[Amount])))</f>
        <v/>
      </c>
      <c r="Q958" s="8" t="str">
        <f>IF(A958="","",IF(COUNTIF(TOther[Frequency],$Q$1)=0,0,IF(B958="N",SUMIFS(TOther[Amount],TOther[Frequency],$Q$1,TOther[Start Date],"&lt;="&amp;$A958,TOther[End Date Calc],"&gt;="&amp;A958,TOther[Start Day],DAY(A958)),SUMIFS(TOther[Amount],TOther[Frequency],$Q$1,TOther[Start Date],"&lt;="&amp;$A958,TOther[End Date Calc],"&gt;="&amp;A958,TOther[Start Day],"&gt;="&amp;DAY(A958)))))</f>
        <v/>
      </c>
      <c r="R958" s="8" t="str" cm="1">
        <f t="array" ref="R958">IF(A958="","",IF(COUNTIF(TOther[Frequency],R$1)=0,0,SUMPRODUCT(--(TOther[Frequency]=R$1),--(TOther[Start Date]&lt;=A958),--(TOther[End Date Calc]&gt;=A958),IF(B958="N",--(TOther[Start Day]=DAY(A958)),--(TOther[Start Day]&gt;=DAY(A958))),--(IFERROR(MOD(TOther[Start Month]-MONTH(A958)+2,2),1)=0),TOther[Amount])))</f>
        <v/>
      </c>
      <c r="S958" s="8" t="str" cm="1">
        <f t="array" ref="S958">IF(A958="","",IF(COUNTIF(TOther[Frequency],S$1)=0,0,SUMPRODUCT(--(TOther[Frequency]=S$1),--(TOther[Start Date]&lt;=A958),--(TOther[End Date Calc]&gt;=A958),IF(B958="N",--(TOther[Start Day]=DAY(A958)),--(TOther[Start Day]&gt;=DAY(A958))),--(IFERROR(MOD(TOther[Start Month]-MONTH(A958)+3,3),1)=0),TOther[Amount])))</f>
        <v/>
      </c>
      <c r="T958" s="8" t="str" cm="1">
        <f t="array" ref="T958">IF($A958="","",IF(COUNTIF(TOther[Frequency],T$1)=0,0,SUMPRODUCT(--(TOther[Frequency]=T$1),--(TOther[Start Date]&lt;=$A958),--(TOther[End Date Calc]&gt;=$A958),IF($B958="N",--(TOther[Start Day]=DAY($A958)),--(TOther[Start Day]&gt;=DAY($A958))),--(IFERROR(MOD(TOther[Start Month]-MONTH($A958)+4,4),1)=0),TOther[Amount])))</f>
        <v/>
      </c>
      <c r="U958" s="8" t="str" cm="1">
        <f t="array" ref="U958">IF(A958="","",IF(COUNTIF(TOther[Frequency],$U$1)=0,0,SUMPRODUCT(--(TOther[Frequency]=$U$1),--(TOther[Start Date]&lt;=A958),--(TOther[End Date Calc]&gt;=A958),IF(B958="N",--(TOther[Start Day]=DAY(A958)),--(TOther[Start Day]&gt;=DAY(A958))),--(IFERROR(MOD(TOther[Start Month]-MONTH(A958)+6,6),1)=0),TOther[Amount])))</f>
        <v/>
      </c>
      <c r="V958" s="8" t="str" cm="1">
        <f t="array" ref="V958">IF(A958="","",IF(COUNTIF(TOther[Frequency],$V$1)=0,0,SUMPRODUCT(--(TOther[Frequency]=$V$1),--(TOther[Start Date]&lt;=A958),--(TOther[End Date Calc]&gt;=A958),IF(B958="N",--(TOther[Start Day]=DAY(A958)),--(TOther[Start Day]&gt;=DAY(A958))),--(IFERROR(MOD(TOther[Start Month]-MONTH(A958)+12,12),1)=0),TOther[Amount])))</f>
        <v/>
      </c>
      <c r="W958" s="8" t="str">
        <f>IF(A958="","",SUMIFS(TOther[Amount],TOther[Start Date],A958,TOther[Frequency],$W$1))</f>
        <v/>
      </c>
      <c r="X958" s="9" t="str">
        <f t="shared" si="70"/>
        <v/>
      </c>
      <c r="Y958" s="9" t="str">
        <f t="shared" si="74"/>
        <v/>
      </c>
      <c r="Z958" s="8" t="str" cm="1">
        <f t="array" ref="Z958">IF(A958="","",IF(COUNTIF('2) Income'!$D$13:$D$32,"Weekly")=0,0,SUMPRODUCT(--(IFERROR(MOD(A958-'2) Income'!$F$13:$F$32,7),1)=0),--('2) Income'!$D$13:$D$32="Weekly"),--('2) Income'!$F$13:$F$32&lt;=A958),'2) Income'!$E$13:$E$32)))</f>
        <v/>
      </c>
      <c r="AA958" s="8" t="str" cm="1">
        <f t="array" ref="AA958">IF(A958="","",IF(COUNTIF('2) Income'!$D$13:$D$32,"Every Other Week")=0,0,SUMPRODUCT(--(IFERROR(MOD(A958-'2) Income'!$F$13:$F$32,14),1)=0),--('2) Income'!$D$13:$D$32="Every Other Week"),--('2) Income'!$F$13:$F$32&lt;=A958),'2) Income'!$E$13:$E$32)))</f>
        <v/>
      </c>
      <c r="AB958" s="8" t="str">
        <f>IF(A958="","",IF(COUNTIF('2) Income'!$D$13:$D$32,"1st and 15th")=0,0,IF(OR(DAY(A958)=1,DAY(A958)=15),SUMIFS('2) Income'!$E$13:$E$32,'2) Income'!$D$13:$D$32,"1st and 15th",'2) Income'!$F$13:$F$32,"&lt;="&amp;$A958),0)))</f>
        <v/>
      </c>
      <c r="AC958" s="8" t="str">
        <f>IF(A958="","",IF(COUNTIF('2) Income'!$D$13:$D$32,"2nd Wednesday")=0,0,IF(A958=(A958-DAY(A958)+1+2*7-WEEKDAY(A958-DAY(A958)+8-4,1)),SUMIFS('2) Income'!$E$13:$E$32,'2) Income'!$D$13:$D$32,"2nd Wednesday",'2) Income'!$F$13:$F$32,"&lt;="&amp;$A958),0)))</f>
        <v/>
      </c>
      <c r="AD958" s="8" t="str">
        <f>IF(A958="","",IF(COUNTIF('2) Income'!$D$13:$D$32,"3rd Wednesday")=0,0,IF(A958=(A958-DAY(A958)+1+3*7-WEEKDAY(A958-DAY(A958)+8-4,1)),SUMIFS('2) Income'!$E$13:$E$32,'2) Income'!$D$13:$D$32,"3rd Wednesday",'2) Income'!$F$13:$F$32,"&lt;="&amp;$A958),0)))</f>
        <v/>
      </c>
      <c r="AE958" s="8" t="str">
        <f>IF(A958="","",IF(COUNTIF('2) Income'!$D$13:$D$32,"4th Wednesday")=0,0,IF(A958=(A958-DAY(A958)+1+4*7-WEEKDAY(A958-DAY(A958)+8-4,1)),SUMIFS('2) Income'!$E$13:$E$32,'2) Income'!$D$13:$D$32,"4th Wednesday",'2) Income'!$F$13:$F$32,"&lt;="&amp;$A958),0)))</f>
        <v/>
      </c>
      <c r="AF958" s="8" t="str" cm="1">
        <f t="array" ref="AF958">IF(A958="","",IF(COUNTIF('2) Income'!$D$13:$D$32,"Every 4 Weeks")=0,0,SUMPRODUCT(--(IFERROR(MOD(A958-'2) Income'!$F$13:$F$32,28),1)=0),--('2) Income'!$D$13:$D$32="Every 4 Weeks"),--('2) Income'!$F$13:$F$32&lt;=A958),'2) Income'!$E$13:$E$32)))</f>
        <v/>
      </c>
      <c r="AG958" s="8" t="str">
        <f>IF(A958="","",IF(COUNTIF('2) Income'!$D$13:$D$32,"Monthly")=0,0,IF(B958="N",SUMIFS('2) Income'!$E$13:$E$32,'2) Income'!$D$13:$D$32,"monthly",'2) Income'!$F$13:$F$32,"&lt;="&amp;$A958,'2) Income'!$I$13:$I$32,DAY(A958)),SUMIFS('2) Income'!$E$13:$E$32,'2) Income'!$D$13:$D$32,"monthly",'2) Income'!$F$13:$F$32,"&lt;="&amp;$A958,'2) Income'!$I$13:$I$32,"&gt;="&amp;DAY(A958)))))</f>
        <v/>
      </c>
      <c r="AH958" s="8" t="str" cm="1">
        <f t="array" ref="AH958">IF(A958="","",IF(COUNTIF('2) Income'!$D$13:$D$32,"Yearly")=0,0,SUMPRODUCT(--('2) Income'!$D$13:$D$32="Yearly"),--('2) Income'!$F$13:$F$32&lt;=A958),IF(B958="N",--('2) Income'!$I$13:$I$32=DAY(A958)),--('2) Income'!$I$13:$I$32&gt;=DAY(A958))),--(IFERROR(MOD('2) Income'!$H$13:$H$32-MONTH(A958)+12,12),1)=0),'2) Income'!$E$13:$E$32)))</f>
        <v/>
      </c>
      <c r="AI958" s="8" t="str">
        <f>IF(A958="","",IF(COUNTIF('2) Income'!$D$13:$D$32,"one-time")=0,0,SUMIFS('2) Income'!$E$13:$E$32,'2) Income'!$D$13:$D$32,"one-time",'2) Income'!$F$13:$F$32,"="&amp;$A958)))</f>
        <v/>
      </c>
      <c r="AJ958" s="9" t="str">
        <f t="shared" si="71"/>
        <v/>
      </c>
    </row>
    <row r="959" spans="1:36">
      <c r="A959" s="7" t="str">
        <f>IF(A958="","",IF(A958+1&lt;='1) Period'!$E$21,A958+1,""))</f>
        <v/>
      </c>
      <c r="B959" s="7" t="e">
        <f t="shared" si="72"/>
        <v>#VALUE!</v>
      </c>
      <c r="C959" t="e">
        <f t="shared" si="73"/>
        <v>#VALUE!</v>
      </c>
      <c r="D959" s="8" t="str">
        <f>IF(A959="","",IF(TEXT(A959,"dddd")='4) Happy Money'!$E$23,WAllowance,0))</f>
        <v/>
      </c>
      <c r="E959" s="8" t="str">
        <f>IF(A959="","",IF(B959="N",SUMIF(TMonthly[Day of the Month],DAY(A959),TMonthly[Amount]),SUMIF(TMonthly[Day of the Month],"&gt;="&amp;DAY(A959),TMonthly[Amount])))</f>
        <v/>
      </c>
      <c r="F959" s="8" t="str" cm="1">
        <f t="array" ref="F959">IF(A959="","",SUMPRODUCT(--(TYearly[Due Date]&lt;=A959),IF(B959="N",--(TYearly[Day]=DAY(A959)),--(TYearly[Day]&gt;=DAY(A959))),--(IFERROR(MOD(TYearly[Month]-MONTH(A959)+12,12),1)=0),TYearly[Amount]))</f>
        <v/>
      </c>
      <c r="G959" s="8" t="str">
        <f>IF(A959="","",SUMIF(TOneTime[Due Date],A959,TOneTime[Amount]))</f>
        <v/>
      </c>
      <c r="H959" s="8" t="str" cm="1">
        <f t="array" ref="H959">IF(A959="","",IF(COUNTIF(TOther[Frequency],$H$1)=0,0,SUMPRODUCT(--(IFERROR(MOD(A959-TOther[Start Date],7),1)=0),--(TOther[Frequency]=$H$1),--(TOther[Start Date]&lt;=A959),--(TOther[End Date Calc]&gt;=A959),TOther[Amount])))</f>
        <v/>
      </c>
      <c r="I959" s="8" t="str" cm="1">
        <f t="array" ref="I959">IF(A959="","",IF(COUNTIF(TOther[Frequency],$I$1)=0,0,SUMPRODUCT(--(IFERROR(MOD(A959-TOther[Start Date],14),1)=0),--(TOther[Frequency]=$I$1),--(TOther[Start Date]&lt;=A959),--(TOther[End Date Calc]&gt;=A959),TOther[Amount])))</f>
        <v/>
      </c>
      <c r="J959" s="8" t="str">
        <f>IF(A959="","",IF(COUNTIF(TOther[Frequency],$J$1)=0,0,IF(OR(DAY(A959)=1,DAY(A959)=15),SUMIFS(TOther[Amount],TOther[Frequency],$J$1,TOther[Start Date],"&lt;="&amp;$A959,TOther[End Date Calc],"&gt;="&amp;A959),0)))</f>
        <v/>
      </c>
      <c r="K959" s="8" t="str">
        <f>IF(A959="","",IF(COUNTIF(TOther[Frequency],$K$1)=0,0,IF(A959=(A959-DAY(A959)+1+2*7-WEEKDAY(A959-DAY(A959)+8-4,1)),SUMIFS(TOther[Amount],TOther[Frequency],$K$1,TOther[Start Date],"&lt;="&amp;$A959,TOther[End Date Calc],"&gt;="&amp;A959),0)))</f>
        <v/>
      </c>
      <c r="L959" s="8" t="str">
        <f>IF(A959="","",IF(COUNTIF(TOther[Frequency],$L$1)=0,0,IF(A959=(A959-DAY(A959)+1+3*7-WEEKDAY(A959-DAY(A959)+8-4,1)),SUMIFS(TOther[Amount],TOther[Frequency],$L$1,TOther[Start Date],"&lt;="&amp;$A959,TOther[End Date Calc],"&gt;="&amp;A959),0)))</f>
        <v/>
      </c>
      <c r="M959" s="8" t="str">
        <f>IF(A959="","",IF(COUNTIF(TOther[Frequency],$M$1)=0,0,IF(A959=(A959-DAY(A959)+1+4*7-WEEKDAY(A959-DAY(A959)+8-4,1)),SUMIFS(TOther[Amount],TOther[Frequency],$M$1,TOther[Start Date],"&lt;="&amp;$A959,TOther[End Date Calc],"&gt;="&amp;A959),0)))</f>
        <v/>
      </c>
      <c r="N959" s="8" t="str" cm="1">
        <f t="array" ref="N959">IF(A959="","",IF(COUNTIF(TOther[Frequency],$N$1)=0,0,SUMPRODUCT(--(IFERROR(MOD(A959-TOther[Start Date],28),1)=0),--(TOther[Frequency]=$N$1),--(TOther[Start Date]&lt;=A959),--(TOther[End Date Calc]&gt;=A959),TOther[Amount])))</f>
        <v/>
      </c>
      <c r="O959" s="8" t="str" cm="1">
        <f t="array" ref="O959">IF(A959="","",IF(COUNTIF(TOther[Frequency],$O$1)=0,0,SUMPRODUCT(--(IFERROR(MOD(A959-TOther[Start Date],42),1)=0),--(TOther[Frequency]=$O$1),--(TOther[Start Date]&lt;=A959),--(TOther[End Date Calc]&gt;=A959),TOther[Amount])))</f>
        <v/>
      </c>
      <c r="P959" s="8" t="str" cm="1">
        <f t="array" ref="P959">IF(A959="","",IF(COUNTIF(TOther[Frequency],$P$1)=0,0,SUMPRODUCT(--(IFERROR(MOD(A959-TOther[Start Date],56),1)=0),--(TOther[Frequency]=$P$1),--(TOther[Start Date]&lt;=A959),--(TOther[End Date Calc]&gt;=A959),TOther[Amount])))</f>
        <v/>
      </c>
      <c r="Q959" s="8" t="str">
        <f>IF(A959="","",IF(COUNTIF(TOther[Frequency],$Q$1)=0,0,IF(B959="N",SUMIFS(TOther[Amount],TOther[Frequency],$Q$1,TOther[Start Date],"&lt;="&amp;$A959,TOther[End Date Calc],"&gt;="&amp;A959,TOther[Start Day],DAY(A959)),SUMIFS(TOther[Amount],TOther[Frequency],$Q$1,TOther[Start Date],"&lt;="&amp;$A959,TOther[End Date Calc],"&gt;="&amp;A959,TOther[Start Day],"&gt;="&amp;DAY(A959)))))</f>
        <v/>
      </c>
      <c r="R959" s="8" t="str" cm="1">
        <f t="array" ref="R959">IF(A959="","",IF(COUNTIF(TOther[Frequency],R$1)=0,0,SUMPRODUCT(--(TOther[Frequency]=R$1),--(TOther[Start Date]&lt;=A959),--(TOther[End Date Calc]&gt;=A959),IF(B959="N",--(TOther[Start Day]=DAY(A959)),--(TOther[Start Day]&gt;=DAY(A959))),--(IFERROR(MOD(TOther[Start Month]-MONTH(A959)+2,2),1)=0),TOther[Amount])))</f>
        <v/>
      </c>
      <c r="S959" s="8" t="str" cm="1">
        <f t="array" ref="S959">IF(A959="","",IF(COUNTIF(TOther[Frequency],S$1)=0,0,SUMPRODUCT(--(TOther[Frequency]=S$1),--(TOther[Start Date]&lt;=A959),--(TOther[End Date Calc]&gt;=A959),IF(B959="N",--(TOther[Start Day]=DAY(A959)),--(TOther[Start Day]&gt;=DAY(A959))),--(IFERROR(MOD(TOther[Start Month]-MONTH(A959)+3,3),1)=0),TOther[Amount])))</f>
        <v/>
      </c>
      <c r="T959" s="8" t="str" cm="1">
        <f t="array" ref="T959">IF($A959="","",IF(COUNTIF(TOther[Frequency],T$1)=0,0,SUMPRODUCT(--(TOther[Frequency]=T$1),--(TOther[Start Date]&lt;=$A959),--(TOther[End Date Calc]&gt;=$A959),IF($B959="N",--(TOther[Start Day]=DAY($A959)),--(TOther[Start Day]&gt;=DAY($A959))),--(IFERROR(MOD(TOther[Start Month]-MONTH($A959)+4,4),1)=0),TOther[Amount])))</f>
        <v/>
      </c>
      <c r="U959" s="8" t="str" cm="1">
        <f t="array" ref="U959">IF(A959="","",IF(COUNTIF(TOther[Frequency],$U$1)=0,0,SUMPRODUCT(--(TOther[Frequency]=$U$1),--(TOther[Start Date]&lt;=A959),--(TOther[End Date Calc]&gt;=A959),IF(B959="N",--(TOther[Start Day]=DAY(A959)),--(TOther[Start Day]&gt;=DAY(A959))),--(IFERROR(MOD(TOther[Start Month]-MONTH(A959)+6,6),1)=0),TOther[Amount])))</f>
        <v/>
      </c>
      <c r="V959" s="8" t="str" cm="1">
        <f t="array" ref="V959">IF(A959="","",IF(COUNTIF(TOther[Frequency],$V$1)=0,0,SUMPRODUCT(--(TOther[Frequency]=$V$1),--(TOther[Start Date]&lt;=A959),--(TOther[End Date Calc]&gt;=A959),IF(B959="N",--(TOther[Start Day]=DAY(A959)),--(TOther[Start Day]&gt;=DAY(A959))),--(IFERROR(MOD(TOther[Start Month]-MONTH(A959)+12,12),1)=0),TOther[Amount])))</f>
        <v/>
      </c>
      <c r="W959" s="8" t="str">
        <f>IF(A959="","",SUMIFS(TOther[Amount],TOther[Start Date],A959,TOther[Frequency],$W$1))</f>
        <v/>
      </c>
      <c r="X959" s="9" t="str">
        <f t="shared" si="70"/>
        <v/>
      </c>
      <c r="Y959" s="9" t="str">
        <f t="shared" si="74"/>
        <v/>
      </c>
      <c r="Z959" s="8" t="str" cm="1">
        <f t="array" ref="Z959">IF(A959="","",IF(COUNTIF('2) Income'!$D$13:$D$32,"Weekly")=0,0,SUMPRODUCT(--(IFERROR(MOD(A959-'2) Income'!$F$13:$F$32,7),1)=0),--('2) Income'!$D$13:$D$32="Weekly"),--('2) Income'!$F$13:$F$32&lt;=A959),'2) Income'!$E$13:$E$32)))</f>
        <v/>
      </c>
      <c r="AA959" s="8" t="str" cm="1">
        <f t="array" ref="AA959">IF(A959="","",IF(COUNTIF('2) Income'!$D$13:$D$32,"Every Other Week")=0,0,SUMPRODUCT(--(IFERROR(MOD(A959-'2) Income'!$F$13:$F$32,14),1)=0),--('2) Income'!$D$13:$D$32="Every Other Week"),--('2) Income'!$F$13:$F$32&lt;=A959),'2) Income'!$E$13:$E$32)))</f>
        <v/>
      </c>
      <c r="AB959" s="8" t="str">
        <f>IF(A959="","",IF(COUNTIF('2) Income'!$D$13:$D$32,"1st and 15th")=0,0,IF(OR(DAY(A959)=1,DAY(A959)=15),SUMIFS('2) Income'!$E$13:$E$32,'2) Income'!$D$13:$D$32,"1st and 15th",'2) Income'!$F$13:$F$32,"&lt;="&amp;$A959),0)))</f>
        <v/>
      </c>
      <c r="AC959" s="8" t="str">
        <f>IF(A959="","",IF(COUNTIF('2) Income'!$D$13:$D$32,"2nd Wednesday")=0,0,IF(A959=(A959-DAY(A959)+1+2*7-WEEKDAY(A959-DAY(A959)+8-4,1)),SUMIFS('2) Income'!$E$13:$E$32,'2) Income'!$D$13:$D$32,"2nd Wednesday",'2) Income'!$F$13:$F$32,"&lt;="&amp;$A959),0)))</f>
        <v/>
      </c>
      <c r="AD959" s="8" t="str">
        <f>IF(A959="","",IF(COUNTIF('2) Income'!$D$13:$D$32,"3rd Wednesday")=0,0,IF(A959=(A959-DAY(A959)+1+3*7-WEEKDAY(A959-DAY(A959)+8-4,1)),SUMIFS('2) Income'!$E$13:$E$32,'2) Income'!$D$13:$D$32,"3rd Wednesday",'2) Income'!$F$13:$F$32,"&lt;="&amp;$A959),0)))</f>
        <v/>
      </c>
      <c r="AE959" s="8" t="str">
        <f>IF(A959="","",IF(COUNTIF('2) Income'!$D$13:$D$32,"4th Wednesday")=0,0,IF(A959=(A959-DAY(A959)+1+4*7-WEEKDAY(A959-DAY(A959)+8-4,1)),SUMIFS('2) Income'!$E$13:$E$32,'2) Income'!$D$13:$D$32,"4th Wednesday",'2) Income'!$F$13:$F$32,"&lt;="&amp;$A959),0)))</f>
        <v/>
      </c>
      <c r="AF959" s="8" t="str" cm="1">
        <f t="array" ref="AF959">IF(A959="","",IF(COUNTIF('2) Income'!$D$13:$D$32,"Every 4 Weeks")=0,0,SUMPRODUCT(--(IFERROR(MOD(A959-'2) Income'!$F$13:$F$32,28),1)=0),--('2) Income'!$D$13:$D$32="Every 4 Weeks"),--('2) Income'!$F$13:$F$32&lt;=A959),'2) Income'!$E$13:$E$32)))</f>
        <v/>
      </c>
      <c r="AG959" s="8" t="str">
        <f>IF(A959="","",IF(COUNTIF('2) Income'!$D$13:$D$32,"Monthly")=0,0,IF(B959="N",SUMIFS('2) Income'!$E$13:$E$32,'2) Income'!$D$13:$D$32,"monthly",'2) Income'!$F$13:$F$32,"&lt;="&amp;$A959,'2) Income'!$I$13:$I$32,DAY(A959)),SUMIFS('2) Income'!$E$13:$E$32,'2) Income'!$D$13:$D$32,"monthly",'2) Income'!$F$13:$F$32,"&lt;="&amp;$A959,'2) Income'!$I$13:$I$32,"&gt;="&amp;DAY(A959)))))</f>
        <v/>
      </c>
      <c r="AH959" s="8" t="str" cm="1">
        <f t="array" ref="AH959">IF(A959="","",IF(COUNTIF('2) Income'!$D$13:$D$32,"Yearly")=0,0,SUMPRODUCT(--('2) Income'!$D$13:$D$32="Yearly"),--('2) Income'!$F$13:$F$32&lt;=A959),IF(B959="N",--('2) Income'!$I$13:$I$32=DAY(A959)),--('2) Income'!$I$13:$I$32&gt;=DAY(A959))),--(IFERROR(MOD('2) Income'!$H$13:$H$32-MONTH(A959)+12,12),1)=0),'2) Income'!$E$13:$E$32)))</f>
        <v/>
      </c>
      <c r="AI959" s="8" t="str">
        <f>IF(A959="","",IF(COUNTIF('2) Income'!$D$13:$D$32,"one-time")=0,0,SUMIFS('2) Income'!$E$13:$E$32,'2) Income'!$D$13:$D$32,"one-time",'2) Income'!$F$13:$F$32,"="&amp;$A959)))</f>
        <v/>
      </c>
      <c r="AJ959" s="9" t="str">
        <f t="shared" si="71"/>
        <v/>
      </c>
    </row>
    <row r="960" spans="1:36">
      <c r="A960" s="7" t="str">
        <f>IF(A959="","",IF(A959+1&lt;='1) Period'!$E$21,A959+1,""))</f>
        <v/>
      </c>
      <c r="B960" s="7" t="e">
        <f t="shared" si="72"/>
        <v>#VALUE!</v>
      </c>
      <c r="C960" t="e">
        <f t="shared" si="73"/>
        <v>#VALUE!</v>
      </c>
      <c r="D960" s="8" t="str">
        <f>IF(A960="","",IF(TEXT(A960,"dddd")='4) Happy Money'!$E$23,WAllowance,0))</f>
        <v/>
      </c>
      <c r="E960" s="8" t="str">
        <f>IF(A960="","",IF(B960="N",SUMIF(TMonthly[Day of the Month],DAY(A960),TMonthly[Amount]),SUMIF(TMonthly[Day of the Month],"&gt;="&amp;DAY(A960),TMonthly[Amount])))</f>
        <v/>
      </c>
      <c r="F960" s="8" t="str" cm="1">
        <f t="array" ref="F960">IF(A960="","",SUMPRODUCT(--(TYearly[Due Date]&lt;=A960),IF(B960="N",--(TYearly[Day]=DAY(A960)),--(TYearly[Day]&gt;=DAY(A960))),--(IFERROR(MOD(TYearly[Month]-MONTH(A960)+12,12),1)=0),TYearly[Amount]))</f>
        <v/>
      </c>
      <c r="G960" s="8" t="str">
        <f>IF(A960="","",SUMIF(TOneTime[Due Date],A960,TOneTime[Amount]))</f>
        <v/>
      </c>
      <c r="H960" s="8" t="str" cm="1">
        <f t="array" ref="H960">IF(A960="","",IF(COUNTIF(TOther[Frequency],$H$1)=0,0,SUMPRODUCT(--(IFERROR(MOD(A960-TOther[Start Date],7),1)=0),--(TOther[Frequency]=$H$1),--(TOther[Start Date]&lt;=A960),--(TOther[End Date Calc]&gt;=A960),TOther[Amount])))</f>
        <v/>
      </c>
      <c r="I960" s="8" t="str" cm="1">
        <f t="array" ref="I960">IF(A960="","",IF(COUNTIF(TOther[Frequency],$I$1)=0,0,SUMPRODUCT(--(IFERROR(MOD(A960-TOther[Start Date],14),1)=0),--(TOther[Frequency]=$I$1),--(TOther[Start Date]&lt;=A960),--(TOther[End Date Calc]&gt;=A960),TOther[Amount])))</f>
        <v/>
      </c>
      <c r="J960" s="8" t="str">
        <f>IF(A960="","",IF(COUNTIF(TOther[Frequency],$J$1)=0,0,IF(OR(DAY(A960)=1,DAY(A960)=15),SUMIFS(TOther[Amount],TOther[Frequency],$J$1,TOther[Start Date],"&lt;="&amp;$A960,TOther[End Date Calc],"&gt;="&amp;A960),0)))</f>
        <v/>
      </c>
      <c r="K960" s="8" t="str">
        <f>IF(A960="","",IF(COUNTIF(TOther[Frequency],$K$1)=0,0,IF(A960=(A960-DAY(A960)+1+2*7-WEEKDAY(A960-DAY(A960)+8-4,1)),SUMIFS(TOther[Amount],TOther[Frequency],$K$1,TOther[Start Date],"&lt;="&amp;$A960,TOther[End Date Calc],"&gt;="&amp;A960),0)))</f>
        <v/>
      </c>
      <c r="L960" s="8" t="str">
        <f>IF(A960="","",IF(COUNTIF(TOther[Frequency],$L$1)=0,0,IF(A960=(A960-DAY(A960)+1+3*7-WEEKDAY(A960-DAY(A960)+8-4,1)),SUMIFS(TOther[Amount],TOther[Frequency],$L$1,TOther[Start Date],"&lt;="&amp;$A960,TOther[End Date Calc],"&gt;="&amp;A960),0)))</f>
        <v/>
      </c>
      <c r="M960" s="8" t="str">
        <f>IF(A960="","",IF(COUNTIF(TOther[Frequency],$M$1)=0,0,IF(A960=(A960-DAY(A960)+1+4*7-WEEKDAY(A960-DAY(A960)+8-4,1)),SUMIFS(TOther[Amount],TOther[Frequency],$M$1,TOther[Start Date],"&lt;="&amp;$A960,TOther[End Date Calc],"&gt;="&amp;A960),0)))</f>
        <v/>
      </c>
      <c r="N960" s="8" t="str" cm="1">
        <f t="array" ref="N960">IF(A960="","",IF(COUNTIF(TOther[Frequency],$N$1)=0,0,SUMPRODUCT(--(IFERROR(MOD(A960-TOther[Start Date],28),1)=0),--(TOther[Frequency]=$N$1),--(TOther[Start Date]&lt;=A960),--(TOther[End Date Calc]&gt;=A960),TOther[Amount])))</f>
        <v/>
      </c>
      <c r="O960" s="8" t="str" cm="1">
        <f t="array" ref="O960">IF(A960="","",IF(COUNTIF(TOther[Frequency],$O$1)=0,0,SUMPRODUCT(--(IFERROR(MOD(A960-TOther[Start Date],42),1)=0),--(TOther[Frequency]=$O$1),--(TOther[Start Date]&lt;=A960),--(TOther[End Date Calc]&gt;=A960),TOther[Amount])))</f>
        <v/>
      </c>
      <c r="P960" s="8" t="str" cm="1">
        <f t="array" ref="P960">IF(A960="","",IF(COUNTIF(TOther[Frequency],$P$1)=0,0,SUMPRODUCT(--(IFERROR(MOD(A960-TOther[Start Date],56),1)=0),--(TOther[Frequency]=$P$1),--(TOther[Start Date]&lt;=A960),--(TOther[End Date Calc]&gt;=A960),TOther[Amount])))</f>
        <v/>
      </c>
      <c r="Q960" s="8" t="str">
        <f>IF(A960="","",IF(COUNTIF(TOther[Frequency],$Q$1)=0,0,IF(B960="N",SUMIFS(TOther[Amount],TOther[Frequency],$Q$1,TOther[Start Date],"&lt;="&amp;$A960,TOther[End Date Calc],"&gt;="&amp;A960,TOther[Start Day],DAY(A960)),SUMIFS(TOther[Amount],TOther[Frequency],$Q$1,TOther[Start Date],"&lt;="&amp;$A960,TOther[End Date Calc],"&gt;="&amp;A960,TOther[Start Day],"&gt;="&amp;DAY(A960)))))</f>
        <v/>
      </c>
      <c r="R960" s="8" t="str" cm="1">
        <f t="array" ref="R960">IF(A960="","",IF(COUNTIF(TOther[Frequency],R$1)=0,0,SUMPRODUCT(--(TOther[Frequency]=R$1),--(TOther[Start Date]&lt;=A960),--(TOther[End Date Calc]&gt;=A960),IF(B960="N",--(TOther[Start Day]=DAY(A960)),--(TOther[Start Day]&gt;=DAY(A960))),--(IFERROR(MOD(TOther[Start Month]-MONTH(A960)+2,2),1)=0),TOther[Amount])))</f>
        <v/>
      </c>
      <c r="S960" s="8" t="str" cm="1">
        <f t="array" ref="S960">IF(A960="","",IF(COUNTIF(TOther[Frequency],S$1)=0,0,SUMPRODUCT(--(TOther[Frequency]=S$1),--(TOther[Start Date]&lt;=A960),--(TOther[End Date Calc]&gt;=A960),IF(B960="N",--(TOther[Start Day]=DAY(A960)),--(TOther[Start Day]&gt;=DAY(A960))),--(IFERROR(MOD(TOther[Start Month]-MONTH(A960)+3,3),1)=0),TOther[Amount])))</f>
        <v/>
      </c>
      <c r="T960" s="8" t="str" cm="1">
        <f t="array" ref="T960">IF($A960="","",IF(COUNTIF(TOther[Frequency],T$1)=0,0,SUMPRODUCT(--(TOther[Frequency]=T$1),--(TOther[Start Date]&lt;=$A960),--(TOther[End Date Calc]&gt;=$A960),IF($B960="N",--(TOther[Start Day]=DAY($A960)),--(TOther[Start Day]&gt;=DAY($A960))),--(IFERROR(MOD(TOther[Start Month]-MONTH($A960)+4,4),1)=0),TOther[Amount])))</f>
        <v/>
      </c>
      <c r="U960" s="8" t="str" cm="1">
        <f t="array" ref="U960">IF(A960="","",IF(COUNTIF(TOther[Frequency],$U$1)=0,0,SUMPRODUCT(--(TOther[Frequency]=$U$1),--(TOther[Start Date]&lt;=A960),--(TOther[End Date Calc]&gt;=A960),IF(B960="N",--(TOther[Start Day]=DAY(A960)),--(TOther[Start Day]&gt;=DAY(A960))),--(IFERROR(MOD(TOther[Start Month]-MONTH(A960)+6,6),1)=0),TOther[Amount])))</f>
        <v/>
      </c>
      <c r="V960" s="8" t="str" cm="1">
        <f t="array" ref="V960">IF(A960="","",IF(COUNTIF(TOther[Frequency],$V$1)=0,0,SUMPRODUCT(--(TOther[Frequency]=$V$1),--(TOther[Start Date]&lt;=A960),--(TOther[End Date Calc]&gt;=A960),IF(B960="N",--(TOther[Start Day]=DAY(A960)),--(TOther[Start Day]&gt;=DAY(A960))),--(IFERROR(MOD(TOther[Start Month]-MONTH(A960)+12,12),1)=0),TOther[Amount])))</f>
        <v/>
      </c>
      <c r="W960" s="8" t="str">
        <f>IF(A960="","",SUMIFS(TOther[Amount],TOther[Start Date],A960,TOther[Frequency],$W$1))</f>
        <v/>
      </c>
      <c r="X960" s="9" t="str">
        <f t="shared" si="70"/>
        <v/>
      </c>
      <c r="Y960" s="9" t="str">
        <f t="shared" si="74"/>
        <v/>
      </c>
      <c r="Z960" s="8" t="str" cm="1">
        <f t="array" ref="Z960">IF(A960="","",IF(COUNTIF('2) Income'!$D$13:$D$32,"Weekly")=0,0,SUMPRODUCT(--(IFERROR(MOD(A960-'2) Income'!$F$13:$F$32,7),1)=0),--('2) Income'!$D$13:$D$32="Weekly"),--('2) Income'!$F$13:$F$32&lt;=A960),'2) Income'!$E$13:$E$32)))</f>
        <v/>
      </c>
      <c r="AA960" s="8" t="str" cm="1">
        <f t="array" ref="AA960">IF(A960="","",IF(COUNTIF('2) Income'!$D$13:$D$32,"Every Other Week")=0,0,SUMPRODUCT(--(IFERROR(MOD(A960-'2) Income'!$F$13:$F$32,14),1)=0),--('2) Income'!$D$13:$D$32="Every Other Week"),--('2) Income'!$F$13:$F$32&lt;=A960),'2) Income'!$E$13:$E$32)))</f>
        <v/>
      </c>
      <c r="AB960" s="8" t="str">
        <f>IF(A960="","",IF(COUNTIF('2) Income'!$D$13:$D$32,"1st and 15th")=0,0,IF(OR(DAY(A960)=1,DAY(A960)=15),SUMIFS('2) Income'!$E$13:$E$32,'2) Income'!$D$13:$D$32,"1st and 15th",'2) Income'!$F$13:$F$32,"&lt;="&amp;$A960),0)))</f>
        <v/>
      </c>
      <c r="AC960" s="8" t="str">
        <f>IF(A960="","",IF(COUNTIF('2) Income'!$D$13:$D$32,"2nd Wednesday")=0,0,IF(A960=(A960-DAY(A960)+1+2*7-WEEKDAY(A960-DAY(A960)+8-4,1)),SUMIFS('2) Income'!$E$13:$E$32,'2) Income'!$D$13:$D$32,"2nd Wednesday",'2) Income'!$F$13:$F$32,"&lt;="&amp;$A960),0)))</f>
        <v/>
      </c>
      <c r="AD960" s="8" t="str">
        <f>IF(A960="","",IF(COUNTIF('2) Income'!$D$13:$D$32,"3rd Wednesday")=0,0,IF(A960=(A960-DAY(A960)+1+3*7-WEEKDAY(A960-DAY(A960)+8-4,1)),SUMIFS('2) Income'!$E$13:$E$32,'2) Income'!$D$13:$D$32,"3rd Wednesday",'2) Income'!$F$13:$F$32,"&lt;="&amp;$A960),0)))</f>
        <v/>
      </c>
      <c r="AE960" s="8" t="str">
        <f>IF(A960="","",IF(COUNTIF('2) Income'!$D$13:$D$32,"4th Wednesday")=0,0,IF(A960=(A960-DAY(A960)+1+4*7-WEEKDAY(A960-DAY(A960)+8-4,1)),SUMIFS('2) Income'!$E$13:$E$32,'2) Income'!$D$13:$D$32,"4th Wednesday",'2) Income'!$F$13:$F$32,"&lt;="&amp;$A960),0)))</f>
        <v/>
      </c>
      <c r="AF960" s="8" t="str" cm="1">
        <f t="array" ref="AF960">IF(A960="","",IF(COUNTIF('2) Income'!$D$13:$D$32,"Every 4 Weeks")=0,0,SUMPRODUCT(--(IFERROR(MOD(A960-'2) Income'!$F$13:$F$32,28),1)=0),--('2) Income'!$D$13:$D$32="Every 4 Weeks"),--('2) Income'!$F$13:$F$32&lt;=A960),'2) Income'!$E$13:$E$32)))</f>
        <v/>
      </c>
      <c r="AG960" s="8" t="str">
        <f>IF(A960="","",IF(COUNTIF('2) Income'!$D$13:$D$32,"Monthly")=0,0,IF(B960="N",SUMIFS('2) Income'!$E$13:$E$32,'2) Income'!$D$13:$D$32,"monthly",'2) Income'!$F$13:$F$32,"&lt;="&amp;$A960,'2) Income'!$I$13:$I$32,DAY(A960)),SUMIFS('2) Income'!$E$13:$E$32,'2) Income'!$D$13:$D$32,"monthly",'2) Income'!$F$13:$F$32,"&lt;="&amp;$A960,'2) Income'!$I$13:$I$32,"&gt;="&amp;DAY(A960)))))</f>
        <v/>
      </c>
      <c r="AH960" s="8" t="str" cm="1">
        <f t="array" ref="AH960">IF(A960="","",IF(COUNTIF('2) Income'!$D$13:$D$32,"Yearly")=0,0,SUMPRODUCT(--('2) Income'!$D$13:$D$32="Yearly"),--('2) Income'!$F$13:$F$32&lt;=A960),IF(B960="N",--('2) Income'!$I$13:$I$32=DAY(A960)),--('2) Income'!$I$13:$I$32&gt;=DAY(A960))),--(IFERROR(MOD('2) Income'!$H$13:$H$32-MONTH(A960)+12,12),1)=0),'2) Income'!$E$13:$E$32)))</f>
        <v/>
      </c>
      <c r="AI960" s="8" t="str">
        <f>IF(A960="","",IF(COUNTIF('2) Income'!$D$13:$D$32,"one-time")=0,0,SUMIFS('2) Income'!$E$13:$E$32,'2) Income'!$D$13:$D$32,"one-time",'2) Income'!$F$13:$F$32,"="&amp;$A960)))</f>
        <v/>
      </c>
      <c r="AJ960" s="9" t="str">
        <f t="shared" si="71"/>
        <v/>
      </c>
    </row>
    <row r="961" spans="1:36">
      <c r="A961" s="7" t="str">
        <f>IF(A960="","",IF(A960+1&lt;='1) Period'!$E$21,A960+1,""))</f>
        <v/>
      </c>
      <c r="B961" s="7" t="e">
        <f t="shared" si="72"/>
        <v>#VALUE!</v>
      </c>
      <c r="C961" t="e">
        <f t="shared" si="73"/>
        <v>#VALUE!</v>
      </c>
      <c r="D961" s="8" t="str">
        <f>IF(A961="","",IF(TEXT(A961,"dddd")='4) Happy Money'!$E$23,WAllowance,0))</f>
        <v/>
      </c>
      <c r="E961" s="8" t="str">
        <f>IF(A961="","",IF(B961="N",SUMIF(TMonthly[Day of the Month],DAY(A961),TMonthly[Amount]),SUMIF(TMonthly[Day of the Month],"&gt;="&amp;DAY(A961),TMonthly[Amount])))</f>
        <v/>
      </c>
      <c r="F961" s="8" t="str" cm="1">
        <f t="array" ref="F961">IF(A961="","",SUMPRODUCT(--(TYearly[Due Date]&lt;=A961),IF(B961="N",--(TYearly[Day]=DAY(A961)),--(TYearly[Day]&gt;=DAY(A961))),--(IFERROR(MOD(TYearly[Month]-MONTH(A961)+12,12),1)=0),TYearly[Amount]))</f>
        <v/>
      </c>
      <c r="G961" s="8" t="str">
        <f>IF(A961="","",SUMIF(TOneTime[Due Date],A961,TOneTime[Amount]))</f>
        <v/>
      </c>
      <c r="H961" s="8" t="str" cm="1">
        <f t="array" ref="H961">IF(A961="","",IF(COUNTIF(TOther[Frequency],$H$1)=0,0,SUMPRODUCT(--(IFERROR(MOD(A961-TOther[Start Date],7),1)=0),--(TOther[Frequency]=$H$1),--(TOther[Start Date]&lt;=A961),--(TOther[End Date Calc]&gt;=A961),TOther[Amount])))</f>
        <v/>
      </c>
      <c r="I961" s="8" t="str" cm="1">
        <f t="array" ref="I961">IF(A961="","",IF(COUNTIF(TOther[Frequency],$I$1)=0,0,SUMPRODUCT(--(IFERROR(MOD(A961-TOther[Start Date],14),1)=0),--(TOther[Frequency]=$I$1),--(TOther[Start Date]&lt;=A961),--(TOther[End Date Calc]&gt;=A961),TOther[Amount])))</f>
        <v/>
      </c>
      <c r="J961" s="8" t="str">
        <f>IF(A961="","",IF(COUNTIF(TOther[Frequency],$J$1)=0,0,IF(OR(DAY(A961)=1,DAY(A961)=15),SUMIFS(TOther[Amount],TOther[Frequency],$J$1,TOther[Start Date],"&lt;="&amp;$A961,TOther[End Date Calc],"&gt;="&amp;A961),0)))</f>
        <v/>
      </c>
      <c r="K961" s="8" t="str">
        <f>IF(A961="","",IF(COUNTIF(TOther[Frequency],$K$1)=0,0,IF(A961=(A961-DAY(A961)+1+2*7-WEEKDAY(A961-DAY(A961)+8-4,1)),SUMIFS(TOther[Amount],TOther[Frequency],$K$1,TOther[Start Date],"&lt;="&amp;$A961,TOther[End Date Calc],"&gt;="&amp;A961),0)))</f>
        <v/>
      </c>
      <c r="L961" s="8" t="str">
        <f>IF(A961="","",IF(COUNTIF(TOther[Frequency],$L$1)=0,0,IF(A961=(A961-DAY(A961)+1+3*7-WEEKDAY(A961-DAY(A961)+8-4,1)),SUMIFS(TOther[Amount],TOther[Frequency],$L$1,TOther[Start Date],"&lt;="&amp;$A961,TOther[End Date Calc],"&gt;="&amp;A961),0)))</f>
        <v/>
      </c>
      <c r="M961" s="8" t="str">
        <f>IF(A961="","",IF(COUNTIF(TOther[Frequency],$M$1)=0,0,IF(A961=(A961-DAY(A961)+1+4*7-WEEKDAY(A961-DAY(A961)+8-4,1)),SUMIFS(TOther[Amount],TOther[Frequency],$M$1,TOther[Start Date],"&lt;="&amp;$A961,TOther[End Date Calc],"&gt;="&amp;A961),0)))</f>
        <v/>
      </c>
      <c r="N961" s="8" t="str" cm="1">
        <f t="array" ref="N961">IF(A961="","",IF(COUNTIF(TOther[Frequency],$N$1)=0,0,SUMPRODUCT(--(IFERROR(MOD(A961-TOther[Start Date],28),1)=0),--(TOther[Frequency]=$N$1),--(TOther[Start Date]&lt;=A961),--(TOther[End Date Calc]&gt;=A961),TOther[Amount])))</f>
        <v/>
      </c>
      <c r="O961" s="8" t="str" cm="1">
        <f t="array" ref="O961">IF(A961="","",IF(COUNTIF(TOther[Frequency],$O$1)=0,0,SUMPRODUCT(--(IFERROR(MOD(A961-TOther[Start Date],42),1)=0),--(TOther[Frequency]=$O$1),--(TOther[Start Date]&lt;=A961),--(TOther[End Date Calc]&gt;=A961),TOther[Amount])))</f>
        <v/>
      </c>
      <c r="P961" s="8" t="str" cm="1">
        <f t="array" ref="P961">IF(A961="","",IF(COUNTIF(TOther[Frequency],$P$1)=0,0,SUMPRODUCT(--(IFERROR(MOD(A961-TOther[Start Date],56),1)=0),--(TOther[Frequency]=$P$1),--(TOther[Start Date]&lt;=A961),--(TOther[End Date Calc]&gt;=A961),TOther[Amount])))</f>
        <v/>
      </c>
      <c r="Q961" s="8" t="str">
        <f>IF(A961="","",IF(COUNTIF(TOther[Frequency],$Q$1)=0,0,IF(B961="N",SUMIFS(TOther[Amount],TOther[Frequency],$Q$1,TOther[Start Date],"&lt;="&amp;$A961,TOther[End Date Calc],"&gt;="&amp;A961,TOther[Start Day],DAY(A961)),SUMIFS(TOther[Amount],TOther[Frequency],$Q$1,TOther[Start Date],"&lt;="&amp;$A961,TOther[End Date Calc],"&gt;="&amp;A961,TOther[Start Day],"&gt;="&amp;DAY(A961)))))</f>
        <v/>
      </c>
      <c r="R961" s="8" t="str" cm="1">
        <f t="array" ref="R961">IF(A961="","",IF(COUNTIF(TOther[Frequency],R$1)=0,0,SUMPRODUCT(--(TOther[Frequency]=R$1),--(TOther[Start Date]&lt;=A961),--(TOther[End Date Calc]&gt;=A961),IF(B961="N",--(TOther[Start Day]=DAY(A961)),--(TOther[Start Day]&gt;=DAY(A961))),--(IFERROR(MOD(TOther[Start Month]-MONTH(A961)+2,2),1)=0),TOther[Amount])))</f>
        <v/>
      </c>
      <c r="S961" s="8" t="str" cm="1">
        <f t="array" ref="S961">IF(A961="","",IF(COUNTIF(TOther[Frequency],S$1)=0,0,SUMPRODUCT(--(TOther[Frequency]=S$1),--(TOther[Start Date]&lt;=A961),--(TOther[End Date Calc]&gt;=A961),IF(B961="N",--(TOther[Start Day]=DAY(A961)),--(TOther[Start Day]&gt;=DAY(A961))),--(IFERROR(MOD(TOther[Start Month]-MONTH(A961)+3,3),1)=0),TOther[Amount])))</f>
        <v/>
      </c>
      <c r="T961" s="8" t="str" cm="1">
        <f t="array" ref="T961">IF($A961="","",IF(COUNTIF(TOther[Frequency],T$1)=0,0,SUMPRODUCT(--(TOther[Frequency]=T$1),--(TOther[Start Date]&lt;=$A961),--(TOther[End Date Calc]&gt;=$A961),IF($B961="N",--(TOther[Start Day]=DAY($A961)),--(TOther[Start Day]&gt;=DAY($A961))),--(IFERROR(MOD(TOther[Start Month]-MONTH($A961)+4,4),1)=0),TOther[Amount])))</f>
        <v/>
      </c>
      <c r="U961" s="8" t="str" cm="1">
        <f t="array" ref="U961">IF(A961="","",IF(COUNTIF(TOther[Frequency],$U$1)=0,0,SUMPRODUCT(--(TOther[Frequency]=$U$1),--(TOther[Start Date]&lt;=A961),--(TOther[End Date Calc]&gt;=A961),IF(B961="N",--(TOther[Start Day]=DAY(A961)),--(TOther[Start Day]&gt;=DAY(A961))),--(IFERROR(MOD(TOther[Start Month]-MONTH(A961)+6,6),1)=0),TOther[Amount])))</f>
        <v/>
      </c>
      <c r="V961" s="8" t="str" cm="1">
        <f t="array" ref="V961">IF(A961="","",IF(COUNTIF(TOther[Frequency],$V$1)=0,0,SUMPRODUCT(--(TOther[Frequency]=$V$1),--(TOther[Start Date]&lt;=A961),--(TOther[End Date Calc]&gt;=A961),IF(B961="N",--(TOther[Start Day]=DAY(A961)),--(TOther[Start Day]&gt;=DAY(A961))),--(IFERROR(MOD(TOther[Start Month]-MONTH(A961)+12,12),1)=0),TOther[Amount])))</f>
        <v/>
      </c>
      <c r="W961" s="8" t="str">
        <f>IF(A961="","",SUMIFS(TOther[Amount],TOther[Start Date],A961,TOther[Frequency],$W$1))</f>
        <v/>
      </c>
      <c r="X961" s="9" t="str">
        <f t="shared" si="70"/>
        <v/>
      </c>
      <c r="Y961" s="9" t="str">
        <f t="shared" si="74"/>
        <v/>
      </c>
      <c r="Z961" s="8" t="str" cm="1">
        <f t="array" ref="Z961">IF(A961="","",IF(COUNTIF('2) Income'!$D$13:$D$32,"Weekly")=0,0,SUMPRODUCT(--(IFERROR(MOD(A961-'2) Income'!$F$13:$F$32,7),1)=0),--('2) Income'!$D$13:$D$32="Weekly"),--('2) Income'!$F$13:$F$32&lt;=A961),'2) Income'!$E$13:$E$32)))</f>
        <v/>
      </c>
      <c r="AA961" s="8" t="str" cm="1">
        <f t="array" ref="AA961">IF(A961="","",IF(COUNTIF('2) Income'!$D$13:$D$32,"Every Other Week")=0,0,SUMPRODUCT(--(IFERROR(MOD(A961-'2) Income'!$F$13:$F$32,14),1)=0),--('2) Income'!$D$13:$D$32="Every Other Week"),--('2) Income'!$F$13:$F$32&lt;=A961),'2) Income'!$E$13:$E$32)))</f>
        <v/>
      </c>
      <c r="AB961" s="8" t="str">
        <f>IF(A961="","",IF(COUNTIF('2) Income'!$D$13:$D$32,"1st and 15th")=0,0,IF(OR(DAY(A961)=1,DAY(A961)=15),SUMIFS('2) Income'!$E$13:$E$32,'2) Income'!$D$13:$D$32,"1st and 15th",'2) Income'!$F$13:$F$32,"&lt;="&amp;$A961),0)))</f>
        <v/>
      </c>
      <c r="AC961" s="8" t="str">
        <f>IF(A961="","",IF(COUNTIF('2) Income'!$D$13:$D$32,"2nd Wednesday")=0,0,IF(A961=(A961-DAY(A961)+1+2*7-WEEKDAY(A961-DAY(A961)+8-4,1)),SUMIFS('2) Income'!$E$13:$E$32,'2) Income'!$D$13:$D$32,"2nd Wednesday",'2) Income'!$F$13:$F$32,"&lt;="&amp;$A961),0)))</f>
        <v/>
      </c>
      <c r="AD961" s="8" t="str">
        <f>IF(A961="","",IF(COUNTIF('2) Income'!$D$13:$D$32,"3rd Wednesday")=0,0,IF(A961=(A961-DAY(A961)+1+3*7-WEEKDAY(A961-DAY(A961)+8-4,1)),SUMIFS('2) Income'!$E$13:$E$32,'2) Income'!$D$13:$D$32,"3rd Wednesday",'2) Income'!$F$13:$F$32,"&lt;="&amp;$A961),0)))</f>
        <v/>
      </c>
      <c r="AE961" s="8" t="str">
        <f>IF(A961="","",IF(COUNTIF('2) Income'!$D$13:$D$32,"4th Wednesday")=0,0,IF(A961=(A961-DAY(A961)+1+4*7-WEEKDAY(A961-DAY(A961)+8-4,1)),SUMIFS('2) Income'!$E$13:$E$32,'2) Income'!$D$13:$D$32,"4th Wednesday",'2) Income'!$F$13:$F$32,"&lt;="&amp;$A961),0)))</f>
        <v/>
      </c>
      <c r="AF961" s="8" t="str" cm="1">
        <f t="array" ref="AF961">IF(A961="","",IF(COUNTIF('2) Income'!$D$13:$D$32,"Every 4 Weeks")=0,0,SUMPRODUCT(--(IFERROR(MOD(A961-'2) Income'!$F$13:$F$32,28),1)=0),--('2) Income'!$D$13:$D$32="Every 4 Weeks"),--('2) Income'!$F$13:$F$32&lt;=A961),'2) Income'!$E$13:$E$32)))</f>
        <v/>
      </c>
      <c r="AG961" s="8" t="str">
        <f>IF(A961="","",IF(COUNTIF('2) Income'!$D$13:$D$32,"Monthly")=0,0,IF(B961="N",SUMIFS('2) Income'!$E$13:$E$32,'2) Income'!$D$13:$D$32,"monthly",'2) Income'!$F$13:$F$32,"&lt;="&amp;$A961,'2) Income'!$I$13:$I$32,DAY(A961)),SUMIFS('2) Income'!$E$13:$E$32,'2) Income'!$D$13:$D$32,"monthly",'2) Income'!$F$13:$F$32,"&lt;="&amp;$A961,'2) Income'!$I$13:$I$32,"&gt;="&amp;DAY(A961)))))</f>
        <v/>
      </c>
      <c r="AH961" s="8" t="str" cm="1">
        <f t="array" ref="AH961">IF(A961="","",IF(COUNTIF('2) Income'!$D$13:$D$32,"Yearly")=0,0,SUMPRODUCT(--('2) Income'!$D$13:$D$32="Yearly"),--('2) Income'!$F$13:$F$32&lt;=A961),IF(B961="N",--('2) Income'!$I$13:$I$32=DAY(A961)),--('2) Income'!$I$13:$I$32&gt;=DAY(A961))),--(IFERROR(MOD('2) Income'!$H$13:$H$32-MONTH(A961)+12,12),1)=0),'2) Income'!$E$13:$E$32)))</f>
        <v/>
      </c>
      <c r="AI961" s="8" t="str">
        <f>IF(A961="","",IF(COUNTIF('2) Income'!$D$13:$D$32,"one-time")=0,0,SUMIFS('2) Income'!$E$13:$E$32,'2) Income'!$D$13:$D$32,"one-time",'2) Income'!$F$13:$F$32,"="&amp;$A961)))</f>
        <v/>
      </c>
      <c r="AJ961" s="9" t="str">
        <f t="shared" si="71"/>
        <v/>
      </c>
    </row>
    <row r="962" spans="1:36">
      <c r="A962" s="7" t="str">
        <f>IF(A961="","",IF(A961+1&lt;='1) Period'!$E$21,A961+1,""))</f>
        <v/>
      </c>
      <c r="B962" s="7" t="e">
        <f t="shared" si="72"/>
        <v>#VALUE!</v>
      </c>
      <c r="C962" t="e">
        <f t="shared" si="73"/>
        <v>#VALUE!</v>
      </c>
      <c r="D962" s="8" t="str">
        <f>IF(A962="","",IF(TEXT(A962,"dddd")='4) Happy Money'!$E$23,WAllowance,0))</f>
        <v/>
      </c>
      <c r="E962" s="8" t="str">
        <f>IF(A962="","",IF(B962="N",SUMIF(TMonthly[Day of the Month],DAY(A962),TMonthly[Amount]),SUMIF(TMonthly[Day of the Month],"&gt;="&amp;DAY(A962),TMonthly[Amount])))</f>
        <v/>
      </c>
      <c r="F962" s="8" t="str" cm="1">
        <f t="array" ref="F962">IF(A962="","",SUMPRODUCT(--(TYearly[Due Date]&lt;=A962),IF(B962="N",--(TYearly[Day]=DAY(A962)),--(TYearly[Day]&gt;=DAY(A962))),--(IFERROR(MOD(TYearly[Month]-MONTH(A962)+12,12),1)=0),TYearly[Amount]))</f>
        <v/>
      </c>
      <c r="G962" s="8" t="str">
        <f>IF(A962="","",SUMIF(TOneTime[Due Date],A962,TOneTime[Amount]))</f>
        <v/>
      </c>
      <c r="H962" s="8" t="str" cm="1">
        <f t="array" ref="H962">IF(A962="","",IF(COUNTIF(TOther[Frequency],$H$1)=0,0,SUMPRODUCT(--(IFERROR(MOD(A962-TOther[Start Date],7),1)=0),--(TOther[Frequency]=$H$1),--(TOther[Start Date]&lt;=A962),--(TOther[End Date Calc]&gt;=A962),TOther[Amount])))</f>
        <v/>
      </c>
      <c r="I962" s="8" t="str" cm="1">
        <f t="array" ref="I962">IF(A962="","",IF(COUNTIF(TOther[Frequency],$I$1)=0,0,SUMPRODUCT(--(IFERROR(MOD(A962-TOther[Start Date],14),1)=0),--(TOther[Frequency]=$I$1),--(TOther[Start Date]&lt;=A962),--(TOther[End Date Calc]&gt;=A962),TOther[Amount])))</f>
        <v/>
      </c>
      <c r="J962" s="8" t="str">
        <f>IF(A962="","",IF(COUNTIF(TOther[Frequency],$J$1)=0,0,IF(OR(DAY(A962)=1,DAY(A962)=15),SUMIFS(TOther[Amount],TOther[Frequency],$J$1,TOther[Start Date],"&lt;="&amp;$A962,TOther[End Date Calc],"&gt;="&amp;A962),0)))</f>
        <v/>
      </c>
      <c r="K962" s="8" t="str">
        <f>IF(A962="","",IF(COUNTIF(TOther[Frequency],$K$1)=0,0,IF(A962=(A962-DAY(A962)+1+2*7-WEEKDAY(A962-DAY(A962)+8-4,1)),SUMIFS(TOther[Amount],TOther[Frequency],$K$1,TOther[Start Date],"&lt;="&amp;$A962,TOther[End Date Calc],"&gt;="&amp;A962),0)))</f>
        <v/>
      </c>
      <c r="L962" s="8" t="str">
        <f>IF(A962="","",IF(COUNTIF(TOther[Frequency],$L$1)=0,0,IF(A962=(A962-DAY(A962)+1+3*7-WEEKDAY(A962-DAY(A962)+8-4,1)),SUMIFS(TOther[Amount],TOther[Frequency],$L$1,TOther[Start Date],"&lt;="&amp;$A962,TOther[End Date Calc],"&gt;="&amp;A962),0)))</f>
        <v/>
      </c>
      <c r="M962" s="8" t="str">
        <f>IF(A962="","",IF(COUNTIF(TOther[Frequency],$M$1)=0,0,IF(A962=(A962-DAY(A962)+1+4*7-WEEKDAY(A962-DAY(A962)+8-4,1)),SUMIFS(TOther[Amount],TOther[Frequency],$M$1,TOther[Start Date],"&lt;="&amp;$A962,TOther[End Date Calc],"&gt;="&amp;A962),0)))</f>
        <v/>
      </c>
      <c r="N962" s="8" t="str" cm="1">
        <f t="array" ref="N962">IF(A962="","",IF(COUNTIF(TOther[Frequency],$N$1)=0,0,SUMPRODUCT(--(IFERROR(MOD(A962-TOther[Start Date],28),1)=0),--(TOther[Frequency]=$N$1),--(TOther[Start Date]&lt;=A962),--(TOther[End Date Calc]&gt;=A962),TOther[Amount])))</f>
        <v/>
      </c>
      <c r="O962" s="8" t="str" cm="1">
        <f t="array" ref="O962">IF(A962="","",IF(COUNTIF(TOther[Frequency],$O$1)=0,0,SUMPRODUCT(--(IFERROR(MOD(A962-TOther[Start Date],42),1)=0),--(TOther[Frequency]=$O$1),--(TOther[Start Date]&lt;=A962),--(TOther[End Date Calc]&gt;=A962),TOther[Amount])))</f>
        <v/>
      </c>
      <c r="P962" s="8" t="str" cm="1">
        <f t="array" ref="P962">IF(A962="","",IF(COUNTIF(TOther[Frequency],$P$1)=0,0,SUMPRODUCT(--(IFERROR(MOD(A962-TOther[Start Date],56),1)=0),--(TOther[Frequency]=$P$1),--(TOther[Start Date]&lt;=A962),--(TOther[End Date Calc]&gt;=A962),TOther[Amount])))</f>
        <v/>
      </c>
      <c r="Q962" s="8" t="str">
        <f>IF(A962="","",IF(COUNTIF(TOther[Frequency],$Q$1)=0,0,IF(B962="N",SUMIFS(TOther[Amount],TOther[Frequency],$Q$1,TOther[Start Date],"&lt;="&amp;$A962,TOther[End Date Calc],"&gt;="&amp;A962,TOther[Start Day],DAY(A962)),SUMIFS(TOther[Amount],TOther[Frequency],$Q$1,TOther[Start Date],"&lt;="&amp;$A962,TOther[End Date Calc],"&gt;="&amp;A962,TOther[Start Day],"&gt;="&amp;DAY(A962)))))</f>
        <v/>
      </c>
      <c r="R962" s="8" t="str" cm="1">
        <f t="array" ref="R962">IF(A962="","",IF(COUNTIF(TOther[Frequency],R$1)=0,0,SUMPRODUCT(--(TOther[Frequency]=R$1),--(TOther[Start Date]&lt;=A962),--(TOther[End Date Calc]&gt;=A962),IF(B962="N",--(TOther[Start Day]=DAY(A962)),--(TOther[Start Day]&gt;=DAY(A962))),--(IFERROR(MOD(TOther[Start Month]-MONTH(A962)+2,2),1)=0),TOther[Amount])))</f>
        <v/>
      </c>
      <c r="S962" s="8" t="str" cm="1">
        <f t="array" ref="S962">IF(A962="","",IF(COUNTIF(TOther[Frequency],S$1)=0,0,SUMPRODUCT(--(TOther[Frequency]=S$1),--(TOther[Start Date]&lt;=A962),--(TOther[End Date Calc]&gt;=A962),IF(B962="N",--(TOther[Start Day]=DAY(A962)),--(TOther[Start Day]&gt;=DAY(A962))),--(IFERROR(MOD(TOther[Start Month]-MONTH(A962)+3,3),1)=0),TOther[Amount])))</f>
        <v/>
      </c>
      <c r="T962" s="8" t="str" cm="1">
        <f t="array" ref="T962">IF($A962="","",IF(COUNTIF(TOther[Frequency],T$1)=0,0,SUMPRODUCT(--(TOther[Frequency]=T$1),--(TOther[Start Date]&lt;=$A962),--(TOther[End Date Calc]&gt;=$A962),IF($B962="N",--(TOther[Start Day]=DAY($A962)),--(TOther[Start Day]&gt;=DAY($A962))),--(IFERROR(MOD(TOther[Start Month]-MONTH($A962)+4,4),1)=0),TOther[Amount])))</f>
        <v/>
      </c>
      <c r="U962" s="8" t="str" cm="1">
        <f t="array" ref="U962">IF(A962="","",IF(COUNTIF(TOther[Frequency],$U$1)=0,0,SUMPRODUCT(--(TOther[Frequency]=$U$1),--(TOther[Start Date]&lt;=A962),--(TOther[End Date Calc]&gt;=A962),IF(B962="N",--(TOther[Start Day]=DAY(A962)),--(TOther[Start Day]&gt;=DAY(A962))),--(IFERROR(MOD(TOther[Start Month]-MONTH(A962)+6,6),1)=0),TOther[Amount])))</f>
        <v/>
      </c>
      <c r="V962" s="8" t="str" cm="1">
        <f t="array" ref="V962">IF(A962="","",IF(COUNTIF(TOther[Frequency],$V$1)=0,0,SUMPRODUCT(--(TOther[Frequency]=$V$1),--(TOther[Start Date]&lt;=A962),--(TOther[End Date Calc]&gt;=A962),IF(B962="N",--(TOther[Start Day]=DAY(A962)),--(TOther[Start Day]&gt;=DAY(A962))),--(IFERROR(MOD(TOther[Start Month]-MONTH(A962)+12,12),1)=0),TOther[Amount])))</f>
        <v/>
      </c>
      <c r="W962" s="8" t="str">
        <f>IF(A962="","",SUMIFS(TOther[Amount],TOther[Start Date],A962,TOther[Frequency],$W$1))</f>
        <v/>
      </c>
      <c r="X962" s="9" t="str">
        <f t="shared" ref="X962:X1025" si="75">IF(A962="","",SUM(E962:W962))</f>
        <v/>
      </c>
      <c r="Y962" s="9" t="str">
        <f t="shared" si="74"/>
        <v/>
      </c>
      <c r="Z962" s="8" t="str" cm="1">
        <f t="array" ref="Z962">IF(A962="","",IF(COUNTIF('2) Income'!$D$13:$D$32,"Weekly")=0,0,SUMPRODUCT(--(IFERROR(MOD(A962-'2) Income'!$F$13:$F$32,7),1)=0),--('2) Income'!$D$13:$D$32="Weekly"),--('2) Income'!$F$13:$F$32&lt;=A962),'2) Income'!$E$13:$E$32)))</f>
        <v/>
      </c>
      <c r="AA962" s="8" t="str" cm="1">
        <f t="array" ref="AA962">IF(A962="","",IF(COUNTIF('2) Income'!$D$13:$D$32,"Every Other Week")=0,0,SUMPRODUCT(--(IFERROR(MOD(A962-'2) Income'!$F$13:$F$32,14),1)=0),--('2) Income'!$D$13:$D$32="Every Other Week"),--('2) Income'!$F$13:$F$32&lt;=A962),'2) Income'!$E$13:$E$32)))</f>
        <v/>
      </c>
      <c r="AB962" s="8" t="str">
        <f>IF(A962="","",IF(COUNTIF('2) Income'!$D$13:$D$32,"1st and 15th")=0,0,IF(OR(DAY(A962)=1,DAY(A962)=15),SUMIFS('2) Income'!$E$13:$E$32,'2) Income'!$D$13:$D$32,"1st and 15th",'2) Income'!$F$13:$F$32,"&lt;="&amp;$A962),0)))</f>
        <v/>
      </c>
      <c r="AC962" s="8" t="str">
        <f>IF(A962="","",IF(COUNTIF('2) Income'!$D$13:$D$32,"2nd Wednesday")=0,0,IF(A962=(A962-DAY(A962)+1+2*7-WEEKDAY(A962-DAY(A962)+8-4,1)),SUMIFS('2) Income'!$E$13:$E$32,'2) Income'!$D$13:$D$32,"2nd Wednesday",'2) Income'!$F$13:$F$32,"&lt;="&amp;$A962),0)))</f>
        <v/>
      </c>
      <c r="AD962" s="8" t="str">
        <f>IF(A962="","",IF(COUNTIF('2) Income'!$D$13:$D$32,"3rd Wednesday")=0,0,IF(A962=(A962-DAY(A962)+1+3*7-WEEKDAY(A962-DAY(A962)+8-4,1)),SUMIFS('2) Income'!$E$13:$E$32,'2) Income'!$D$13:$D$32,"3rd Wednesday",'2) Income'!$F$13:$F$32,"&lt;="&amp;$A962),0)))</f>
        <v/>
      </c>
      <c r="AE962" s="8" t="str">
        <f>IF(A962="","",IF(COUNTIF('2) Income'!$D$13:$D$32,"4th Wednesday")=0,0,IF(A962=(A962-DAY(A962)+1+4*7-WEEKDAY(A962-DAY(A962)+8-4,1)),SUMIFS('2) Income'!$E$13:$E$32,'2) Income'!$D$13:$D$32,"4th Wednesday",'2) Income'!$F$13:$F$32,"&lt;="&amp;$A962),0)))</f>
        <v/>
      </c>
      <c r="AF962" s="8" t="str" cm="1">
        <f t="array" ref="AF962">IF(A962="","",IF(COUNTIF('2) Income'!$D$13:$D$32,"Every 4 Weeks")=0,0,SUMPRODUCT(--(IFERROR(MOD(A962-'2) Income'!$F$13:$F$32,28),1)=0),--('2) Income'!$D$13:$D$32="Every 4 Weeks"),--('2) Income'!$F$13:$F$32&lt;=A962),'2) Income'!$E$13:$E$32)))</f>
        <v/>
      </c>
      <c r="AG962" s="8" t="str">
        <f>IF(A962="","",IF(COUNTIF('2) Income'!$D$13:$D$32,"Monthly")=0,0,IF(B962="N",SUMIFS('2) Income'!$E$13:$E$32,'2) Income'!$D$13:$D$32,"monthly",'2) Income'!$F$13:$F$32,"&lt;="&amp;$A962,'2) Income'!$I$13:$I$32,DAY(A962)),SUMIFS('2) Income'!$E$13:$E$32,'2) Income'!$D$13:$D$32,"monthly",'2) Income'!$F$13:$F$32,"&lt;="&amp;$A962,'2) Income'!$I$13:$I$32,"&gt;="&amp;DAY(A962)))))</f>
        <v/>
      </c>
      <c r="AH962" s="8" t="str" cm="1">
        <f t="array" ref="AH962">IF(A962="","",IF(COUNTIF('2) Income'!$D$13:$D$32,"Yearly")=0,0,SUMPRODUCT(--('2) Income'!$D$13:$D$32="Yearly"),--('2) Income'!$F$13:$F$32&lt;=A962),IF(B962="N",--('2) Income'!$I$13:$I$32=DAY(A962)),--('2) Income'!$I$13:$I$32&gt;=DAY(A962))),--(IFERROR(MOD('2) Income'!$H$13:$H$32-MONTH(A962)+12,12),1)=0),'2) Income'!$E$13:$E$32)))</f>
        <v/>
      </c>
      <c r="AI962" s="8" t="str">
        <f>IF(A962="","",IF(COUNTIF('2) Income'!$D$13:$D$32,"one-time")=0,0,SUMIFS('2) Income'!$E$13:$E$32,'2) Income'!$D$13:$D$32,"one-time",'2) Income'!$F$13:$F$32,"="&amp;$A962)))</f>
        <v/>
      </c>
      <c r="AJ962" s="9" t="str">
        <f t="shared" ref="AJ962:AJ1025" si="76">IF(A962="","",SUM(Z962:AI962))</f>
        <v/>
      </c>
    </row>
    <row r="963" spans="1:36">
      <c r="A963" s="7" t="str">
        <f>IF(A962="","",IF(A962+1&lt;='1) Period'!$E$21,A962+1,""))</f>
        <v/>
      </c>
      <c r="B963" s="7" t="e">
        <f t="shared" ref="B963:B1026" si="77">IF(DAY(A963)&gt;DAY(A963+1),"Y","N")</f>
        <v>#VALUE!</v>
      </c>
      <c r="C963" t="e">
        <f t="shared" ref="C963:C1026" si="78">IF(WEEKDAY(A963,2)&gt;5,"Y","F")</f>
        <v>#VALUE!</v>
      </c>
      <c r="D963" s="8" t="str">
        <f>IF(A963="","",IF(TEXT(A963,"dddd")='4) Happy Money'!$E$23,WAllowance,0))</f>
        <v/>
      </c>
      <c r="E963" s="8" t="str">
        <f>IF(A963="","",IF(B963="N",SUMIF(TMonthly[Day of the Month],DAY(A963),TMonthly[Amount]),SUMIF(TMonthly[Day of the Month],"&gt;="&amp;DAY(A963),TMonthly[Amount])))</f>
        <v/>
      </c>
      <c r="F963" s="8" t="str" cm="1">
        <f t="array" ref="F963">IF(A963="","",SUMPRODUCT(--(TYearly[Due Date]&lt;=A963),IF(B963="N",--(TYearly[Day]=DAY(A963)),--(TYearly[Day]&gt;=DAY(A963))),--(IFERROR(MOD(TYearly[Month]-MONTH(A963)+12,12),1)=0),TYearly[Amount]))</f>
        <v/>
      </c>
      <c r="G963" s="8" t="str">
        <f>IF(A963="","",SUMIF(TOneTime[Due Date],A963,TOneTime[Amount]))</f>
        <v/>
      </c>
      <c r="H963" s="8" t="str" cm="1">
        <f t="array" ref="H963">IF(A963="","",IF(COUNTIF(TOther[Frequency],$H$1)=0,0,SUMPRODUCT(--(IFERROR(MOD(A963-TOther[Start Date],7),1)=0),--(TOther[Frequency]=$H$1),--(TOther[Start Date]&lt;=A963),--(TOther[End Date Calc]&gt;=A963),TOther[Amount])))</f>
        <v/>
      </c>
      <c r="I963" s="8" t="str" cm="1">
        <f t="array" ref="I963">IF(A963="","",IF(COUNTIF(TOther[Frequency],$I$1)=0,0,SUMPRODUCT(--(IFERROR(MOD(A963-TOther[Start Date],14),1)=0),--(TOther[Frequency]=$I$1),--(TOther[Start Date]&lt;=A963),--(TOther[End Date Calc]&gt;=A963),TOther[Amount])))</f>
        <v/>
      </c>
      <c r="J963" s="8" t="str">
        <f>IF(A963="","",IF(COUNTIF(TOther[Frequency],$J$1)=0,0,IF(OR(DAY(A963)=1,DAY(A963)=15),SUMIFS(TOther[Amount],TOther[Frequency],$J$1,TOther[Start Date],"&lt;="&amp;$A963,TOther[End Date Calc],"&gt;="&amp;A963),0)))</f>
        <v/>
      </c>
      <c r="K963" s="8" t="str">
        <f>IF(A963="","",IF(COUNTIF(TOther[Frequency],$K$1)=0,0,IF(A963=(A963-DAY(A963)+1+2*7-WEEKDAY(A963-DAY(A963)+8-4,1)),SUMIFS(TOther[Amount],TOther[Frequency],$K$1,TOther[Start Date],"&lt;="&amp;$A963,TOther[End Date Calc],"&gt;="&amp;A963),0)))</f>
        <v/>
      </c>
      <c r="L963" s="8" t="str">
        <f>IF(A963="","",IF(COUNTIF(TOther[Frequency],$L$1)=0,0,IF(A963=(A963-DAY(A963)+1+3*7-WEEKDAY(A963-DAY(A963)+8-4,1)),SUMIFS(TOther[Amount],TOther[Frequency],$L$1,TOther[Start Date],"&lt;="&amp;$A963,TOther[End Date Calc],"&gt;="&amp;A963),0)))</f>
        <v/>
      </c>
      <c r="M963" s="8" t="str">
        <f>IF(A963="","",IF(COUNTIF(TOther[Frequency],$M$1)=0,0,IF(A963=(A963-DAY(A963)+1+4*7-WEEKDAY(A963-DAY(A963)+8-4,1)),SUMIFS(TOther[Amount],TOther[Frequency],$M$1,TOther[Start Date],"&lt;="&amp;$A963,TOther[End Date Calc],"&gt;="&amp;A963),0)))</f>
        <v/>
      </c>
      <c r="N963" s="8" t="str" cm="1">
        <f t="array" ref="N963">IF(A963="","",IF(COUNTIF(TOther[Frequency],$N$1)=0,0,SUMPRODUCT(--(IFERROR(MOD(A963-TOther[Start Date],28),1)=0),--(TOther[Frequency]=$N$1),--(TOther[Start Date]&lt;=A963),--(TOther[End Date Calc]&gt;=A963),TOther[Amount])))</f>
        <v/>
      </c>
      <c r="O963" s="8" t="str" cm="1">
        <f t="array" ref="O963">IF(A963="","",IF(COUNTIF(TOther[Frequency],$O$1)=0,0,SUMPRODUCT(--(IFERROR(MOD(A963-TOther[Start Date],42),1)=0),--(TOther[Frequency]=$O$1),--(TOther[Start Date]&lt;=A963),--(TOther[End Date Calc]&gt;=A963),TOther[Amount])))</f>
        <v/>
      </c>
      <c r="P963" s="8" t="str" cm="1">
        <f t="array" ref="P963">IF(A963="","",IF(COUNTIF(TOther[Frequency],$P$1)=0,0,SUMPRODUCT(--(IFERROR(MOD(A963-TOther[Start Date],56),1)=0),--(TOther[Frequency]=$P$1),--(TOther[Start Date]&lt;=A963),--(TOther[End Date Calc]&gt;=A963),TOther[Amount])))</f>
        <v/>
      </c>
      <c r="Q963" s="8" t="str">
        <f>IF(A963="","",IF(COUNTIF(TOther[Frequency],$Q$1)=0,0,IF(B963="N",SUMIFS(TOther[Amount],TOther[Frequency],$Q$1,TOther[Start Date],"&lt;="&amp;$A963,TOther[End Date Calc],"&gt;="&amp;A963,TOther[Start Day],DAY(A963)),SUMIFS(TOther[Amount],TOther[Frequency],$Q$1,TOther[Start Date],"&lt;="&amp;$A963,TOther[End Date Calc],"&gt;="&amp;A963,TOther[Start Day],"&gt;="&amp;DAY(A963)))))</f>
        <v/>
      </c>
      <c r="R963" s="8" t="str" cm="1">
        <f t="array" ref="R963">IF(A963="","",IF(COUNTIF(TOther[Frequency],R$1)=0,0,SUMPRODUCT(--(TOther[Frequency]=R$1),--(TOther[Start Date]&lt;=A963),--(TOther[End Date Calc]&gt;=A963),IF(B963="N",--(TOther[Start Day]=DAY(A963)),--(TOther[Start Day]&gt;=DAY(A963))),--(IFERROR(MOD(TOther[Start Month]-MONTH(A963)+2,2),1)=0),TOther[Amount])))</f>
        <v/>
      </c>
      <c r="S963" s="8" t="str" cm="1">
        <f t="array" ref="S963">IF(A963="","",IF(COUNTIF(TOther[Frequency],S$1)=0,0,SUMPRODUCT(--(TOther[Frequency]=S$1),--(TOther[Start Date]&lt;=A963),--(TOther[End Date Calc]&gt;=A963),IF(B963="N",--(TOther[Start Day]=DAY(A963)),--(TOther[Start Day]&gt;=DAY(A963))),--(IFERROR(MOD(TOther[Start Month]-MONTH(A963)+3,3),1)=0),TOther[Amount])))</f>
        <v/>
      </c>
      <c r="T963" s="8" t="str" cm="1">
        <f t="array" ref="T963">IF($A963="","",IF(COUNTIF(TOther[Frequency],T$1)=0,0,SUMPRODUCT(--(TOther[Frequency]=T$1),--(TOther[Start Date]&lt;=$A963),--(TOther[End Date Calc]&gt;=$A963),IF($B963="N",--(TOther[Start Day]=DAY($A963)),--(TOther[Start Day]&gt;=DAY($A963))),--(IFERROR(MOD(TOther[Start Month]-MONTH($A963)+4,4),1)=0),TOther[Amount])))</f>
        <v/>
      </c>
      <c r="U963" s="8" t="str" cm="1">
        <f t="array" ref="U963">IF(A963="","",IF(COUNTIF(TOther[Frequency],$U$1)=0,0,SUMPRODUCT(--(TOther[Frequency]=$U$1),--(TOther[Start Date]&lt;=A963),--(TOther[End Date Calc]&gt;=A963),IF(B963="N",--(TOther[Start Day]=DAY(A963)),--(TOther[Start Day]&gt;=DAY(A963))),--(IFERROR(MOD(TOther[Start Month]-MONTH(A963)+6,6),1)=0),TOther[Amount])))</f>
        <v/>
      </c>
      <c r="V963" s="8" t="str" cm="1">
        <f t="array" ref="V963">IF(A963="","",IF(COUNTIF(TOther[Frequency],$V$1)=0,0,SUMPRODUCT(--(TOther[Frequency]=$V$1),--(TOther[Start Date]&lt;=A963),--(TOther[End Date Calc]&gt;=A963),IF(B963="N",--(TOther[Start Day]=DAY(A963)),--(TOther[Start Day]&gt;=DAY(A963))),--(IFERROR(MOD(TOther[Start Month]-MONTH(A963)+12,12),1)=0),TOther[Amount])))</f>
        <v/>
      </c>
      <c r="W963" s="8" t="str">
        <f>IF(A963="","",SUMIFS(TOther[Amount],TOther[Start Date],A963,TOther[Frequency],$W$1))</f>
        <v/>
      </c>
      <c r="X963" s="9" t="str">
        <f t="shared" si="75"/>
        <v/>
      </c>
      <c r="Y963" s="9" t="str">
        <f t="shared" ref="Y963:Y1026" si="79">IF(A963="","",SUM(H963:W963))</f>
        <v/>
      </c>
      <c r="Z963" s="8" t="str" cm="1">
        <f t="array" ref="Z963">IF(A963="","",IF(COUNTIF('2) Income'!$D$13:$D$32,"Weekly")=0,0,SUMPRODUCT(--(IFERROR(MOD(A963-'2) Income'!$F$13:$F$32,7),1)=0),--('2) Income'!$D$13:$D$32="Weekly"),--('2) Income'!$F$13:$F$32&lt;=A963),'2) Income'!$E$13:$E$32)))</f>
        <v/>
      </c>
      <c r="AA963" s="8" t="str" cm="1">
        <f t="array" ref="AA963">IF(A963="","",IF(COUNTIF('2) Income'!$D$13:$D$32,"Every Other Week")=0,0,SUMPRODUCT(--(IFERROR(MOD(A963-'2) Income'!$F$13:$F$32,14),1)=0),--('2) Income'!$D$13:$D$32="Every Other Week"),--('2) Income'!$F$13:$F$32&lt;=A963),'2) Income'!$E$13:$E$32)))</f>
        <v/>
      </c>
      <c r="AB963" s="8" t="str">
        <f>IF(A963="","",IF(COUNTIF('2) Income'!$D$13:$D$32,"1st and 15th")=0,0,IF(OR(DAY(A963)=1,DAY(A963)=15),SUMIFS('2) Income'!$E$13:$E$32,'2) Income'!$D$13:$D$32,"1st and 15th",'2) Income'!$F$13:$F$32,"&lt;="&amp;$A963),0)))</f>
        <v/>
      </c>
      <c r="AC963" s="8" t="str">
        <f>IF(A963="","",IF(COUNTIF('2) Income'!$D$13:$D$32,"2nd Wednesday")=0,0,IF(A963=(A963-DAY(A963)+1+2*7-WEEKDAY(A963-DAY(A963)+8-4,1)),SUMIFS('2) Income'!$E$13:$E$32,'2) Income'!$D$13:$D$32,"2nd Wednesday",'2) Income'!$F$13:$F$32,"&lt;="&amp;$A963),0)))</f>
        <v/>
      </c>
      <c r="AD963" s="8" t="str">
        <f>IF(A963="","",IF(COUNTIF('2) Income'!$D$13:$D$32,"3rd Wednesday")=0,0,IF(A963=(A963-DAY(A963)+1+3*7-WEEKDAY(A963-DAY(A963)+8-4,1)),SUMIFS('2) Income'!$E$13:$E$32,'2) Income'!$D$13:$D$32,"3rd Wednesday",'2) Income'!$F$13:$F$32,"&lt;="&amp;$A963),0)))</f>
        <v/>
      </c>
      <c r="AE963" s="8" t="str">
        <f>IF(A963="","",IF(COUNTIF('2) Income'!$D$13:$D$32,"4th Wednesday")=0,0,IF(A963=(A963-DAY(A963)+1+4*7-WEEKDAY(A963-DAY(A963)+8-4,1)),SUMIFS('2) Income'!$E$13:$E$32,'2) Income'!$D$13:$D$32,"4th Wednesday",'2) Income'!$F$13:$F$32,"&lt;="&amp;$A963),0)))</f>
        <v/>
      </c>
      <c r="AF963" s="8" t="str" cm="1">
        <f t="array" ref="AF963">IF(A963="","",IF(COUNTIF('2) Income'!$D$13:$D$32,"Every 4 Weeks")=0,0,SUMPRODUCT(--(IFERROR(MOD(A963-'2) Income'!$F$13:$F$32,28),1)=0),--('2) Income'!$D$13:$D$32="Every 4 Weeks"),--('2) Income'!$F$13:$F$32&lt;=A963),'2) Income'!$E$13:$E$32)))</f>
        <v/>
      </c>
      <c r="AG963" s="8" t="str">
        <f>IF(A963="","",IF(COUNTIF('2) Income'!$D$13:$D$32,"Monthly")=0,0,IF(B963="N",SUMIFS('2) Income'!$E$13:$E$32,'2) Income'!$D$13:$D$32,"monthly",'2) Income'!$F$13:$F$32,"&lt;="&amp;$A963,'2) Income'!$I$13:$I$32,DAY(A963)),SUMIFS('2) Income'!$E$13:$E$32,'2) Income'!$D$13:$D$32,"monthly",'2) Income'!$F$13:$F$32,"&lt;="&amp;$A963,'2) Income'!$I$13:$I$32,"&gt;="&amp;DAY(A963)))))</f>
        <v/>
      </c>
      <c r="AH963" s="8" t="str" cm="1">
        <f t="array" ref="AH963">IF(A963="","",IF(COUNTIF('2) Income'!$D$13:$D$32,"Yearly")=0,0,SUMPRODUCT(--('2) Income'!$D$13:$D$32="Yearly"),--('2) Income'!$F$13:$F$32&lt;=A963),IF(B963="N",--('2) Income'!$I$13:$I$32=DAY(A963)),--('2) Income'!$I$13:$I$32&gt;=DAY(A963))),--(IFERROR(MOD('2) Income'!$H$13:$H$32-MONTH(A963)+12,12),1)=0),'2) Income'!$E$13:$E$32)))</f>
        <v/>
      </c>
      <c r="AI963" s="8" t="str">
        <f>IF(A963="","",IF(COUNTIF('2) Income'!$D$13:$D$32,"one-time")=0,0,SUMIFS('2) Income'!$E$13:$E$32,'2) Income'!$D$13:$D$32,"one-time",'2) Income'!$F$13:$F$32,"="&amp;$A963)))</f>
        <v/>
      </c>
      <c r="AJ963" s="9" t="str">
        <f t="shared" si="76"/>
        <v/>
      </c>
    </row>
    <row r="964" spans="1:36">
      <c r="A964" s="7" t="str">
        <f>IF(A963="","",IF(A963+1&lt;='1) Period'!$E$21,A963+1,""))</f>
        <v/>
      </c>
      <c r="B964" s="7" t="e">
        <f t="shared" si="77"/>
        <v>#VALUE!</v>
      </c>
      <c r="C964" t="e">
        <f t="shared" si="78"/>
        <v>#VALUE!</v>
      </c>
      <c r="D964" s="8" t="str">
        <f>IF(A964="","",IF(TEXT(A964,"dddd")='4) Happy Money'!$E$23,WAllowance,0))</f>
        <v/>
      </c>
      <c r="E964" s="8" t="str">
        <f>IF(A964="","",IF(B964="N",SUMIF(TMonthly[Day of the Month],DAY(A964),TMonthly[Amount]),SUMIF(TMonthly[Day of the Month],"&gt;="&amp;DAY(A964),TMonthly[Amount])))</f>
        <v/>
      </c>
      <c r="F964" s="8" t="str" cm="1">
        <f t="array" ref="F964">IF(A964="","",SUMPRODUCT(--(TYearly[Due Date]&lt;=A964),IF(B964="N",--(TYearly[Day]=DAY(A964)),--(TYearly[Day]&gt;=DAY(A964))),--(IFERROR(MOD(TYearly[Month]-MONTH(A964)+12,12),1)=0),TYearly[Amount]))</f>
        <v/>
      </c>
      <c r="G964" s="8" t="str">
        <f>IF(A964="","",SUMIF(TOneTime[Due Date],A964,TOneTime[Amount]))</f>
        <v/>
      </c>
      <c r="H964" s="8" t="str" cm="1">
        <f t="array" ref="H964">IF(A964="","",IF(COUNTIF(TOther[Frequency],$H$1)=0,0,SUMPRODUCT(--(IFERROR(MOD(A964-TOther[Start Date],7),1)=0),--(TOther[Frequency]=$H$1),--(TOther[Start Date]&lt;=A964),--(TOther[End Date Calc]&gt;=A964),TOther[Amount])))</f>
        <v/>
      </c>
      <c r="I964" s="8" t="str" cm="1">
        <f t="array" ref="I964">IF(A964="","",IF(COUNTIF(TOther[Frequency],$I$1)=0,0,SUMPRODUCT(--(IFERROR(MOD(A964-TOther[Start Date],14),1)=0),--(TOther[Frequency]=$I$1),--(TOther[Start Date]&lt;=A964),--(TOther[End Date Calc]&gt;=A964),TOther[Amount])))</f>
        <v/>
      </c>
      <c r="J964" s="8" t="str">
        <f>IF(A964="","",IF(COUNTIF(TOther[Frequency],$J$1)=0,0,IF(OR(DAY(A964)=1,DAY(A964)=15),SUMIFS(TOther[Amount],TOther[Frequency],$J$1,TOther[Start Date],"&lt;="&amp;$A964,TOther[End Date Calc],"&gt;="&amp;A964),0)))</f>
        <v/>
      </c>
      <c r="K964" s="8" t="str">
        <f>IF(A964="","",IF(COUNTIF(TOther[Frequency],$K$1)=0,0,IF(A964=(A964-DAY(A964)+1+2*7-WEEKDAY(A964-DAY(A964)+8-4,1)),SUMIFS(TOther[Amount],TOther[Frequency],$K$1,TOther[Start Date],"&lt;="&amp;$A964,TOther[End Date Calc],"&gt;="&amp;A964),0)))</f>
        <v/>
      </c>
      <c r="L964" s="8" t="str">
        <f>IF(A964="","",IF(COUNTIF(TOther[Frequency],$L$1)=0,0,IF(A964=(A964-DAY(A964)+1+3*7-WEEKDAY(A964-DAY(A964)+8-4,1)),SUMIFS(TOther[Amount],TOther[Frequency],$L$1,TOther[Start Date],"&lt;="&amp;$A964,TOther[End Date Calc],"&gt;="&amp;A964),0)))</f>
        <v/>
      </c>
      <c r="M964" s="8" t="str">
        <f>IF(A964="","",IF(COUNTIF(TOther[Frequency],$M$1)=0,0,IF(A964=(A964-DAY(A964)+1+4*7-WEEKDAY(A964-DAY(A964)+8-4,1)),SUMIFS(TOther[Amount],TOther[Frequency],$M$1,TOther[Start Date],"&lt;="&amp;$A964,TOther[End Date Calc],"&gt;="&amp;A964),0)))</f>
        <v/>
      </c>
      <c r="N964" s="8" t="str" cm="1">
        <f t="array" ref="N964">IF(A964="","",IF(COUNTIF(TOther[Frequency],$N$1)=0,0,SUMPRODUCT(--(IFERROR(MOD(A964-TOther[Start Date],28),1)=0),--(TOther[Frequency]=$N$1),--(TOther[Start Date]&lt;=A964),--(TOther[End Date Calc]&gt;=A964),TOther[Amount])))</f>
        <v/>
      </c>
      <c r="O964" s="8" t="str" cm="1">
        <f t="array" ref="O964">IF(A964="","",IF(COUNTIF(TOther[Frequency],$O$1)=0,0,SUMPRODUCT(--(IFERROR(MOD(A964-TOther[Start Date],42),1)=0),--(TOther[Frequency]=$O$1),--(TOther[Start Date]&lt;=A964),--(TOther[End Date Calc]&gt;=A964),TOther[Amount])))</f>
        <v/>
      </c>
      <c r="P964" s="8" t="str" cm="1">
        <f t="array" ref="P964">IF(A964="","",IF(COUNTIF(TOther[Frequency],$P$1)=0,0,SUMPRODUCT(--(IFERROR(MOD(A964-TOther[Start Date],56),1)=0),--(TOther[Frequency]=$P$1),--(TOther[Start Date]&lt;=A964),--(TOther[End Date Calc]&gt;=A964),TOther[Amount])))</f>
        <v/>
      </c>
      <c r="Q964" s="8" t="str">
        <f>IF(A964="","",IF(COUNTIF(TOther[Frequency],$Q$1)=0,0,IF(B964="N",SUMIFS(TOther[Amount],TOther[Frequency],$Q$1,TOther[Start Date],"&lt;="&amp;$A964,TOther[End Date Calc],"&gt;="&amp;A964,TOther[Start Day],DAY(A964)),SUMIFS(TOther[Amount],TOther[Frequency],$Q$1,TOther[Start Date],"&lt;="&amp;$A964,TOther[End Date Calc],"&gt;="&amp;A964,TOther[Start Day],"&gt;="&amp;DAY(A964)))))</f>
        <v/>
      </c>
      <c r="R964" s="8" t="str" cm="1">
        <f t="array" ref="R964">IF(A964="","",IF(COUNTIF(TOther[Frequency],R$1)=0,0,SUMPRODUCT(--(TOther[Frequency]=R$1),--(TOther[Start Date]&lt;=A964),--(TOther[End Date Calc]&gt;=A964),IF(B964="N",--(TOther[Start Day]=DAY(A964)),--(TOther[Start Day]&gt;=DAY(A964))),--(IFERROR(MOD(TOther[Start Month]-MONTH(A964)+2,2),1)=0),TOther[Amount])))</f>
        <v/>
      </c>
      <c r="S964" s="8" t="str" cm="1">
        <f t="array" ref="S964">IF(A964="","",IF(COUNTIF(TOther[Frequency],S$1)=0,0,SUMPRODUCT(--(TOther[Frequency]=S$1),--(TOther[Start Date]&lt;=A964),--(TOther[End Date Calc]&gt;=A964),IF(B964="N",--(TOther[Start Day]=DAY(A964)),--(TOther[Start Day]&gt;=DAY(A964))),--(IFERROR(MOD(TOther[Start Month]-MONTH(A964)+3,3),1)=0),TOther[Amount])))</f>
        <v/>
      </c>
      <c r="T964" s="8" t="str" cm="1">
        <f t="array" ref="T964">IF($A964="","",IF(COUNTIF(TOther[Frequency],T$1)=0,0,SUMPRODUCT(--(TOther[Frequency]=T$1),--(TOther[Start Date]&lt;=$A964),--(TOther[End Date Calc]&gt;=$A964),IF($B964="N",--(TOther[Start Day]=DAY($A964)),--(TOther[Start Day]&gt;=DAY($A964))),--(IFERROR(MOD(TOther[Start Month]-MONTH($A964)+4,4),1)=0),TOther[Amount])))</f>
        <v/>
      </c>
      <c r="U964" s="8" t="str" cm="1">
        <f t="array" ref="U964">IF(A964="","",IF(COUNTIF(TOther[Frequency],$U$1)=0,0,SUMPRODUCT(--(TOther[Frequency]=$U$1),--(TOther[Start Date]&lt;=A964),--(TOther[End Date Calc]&gt;=A964),IF(B964="N",--(TOther[Start Day]=DAY(A964)),--(TOther[Start Day]&gt;=DAY(A964))),--(IFERROR(MOD(TOther[Start Month]-MONTH(A964)+6,6),1)=0),TOther[Amount])))</f>
        <v/>
      </c>
      <c r="V964" s="8" t="str" cm="1">
        <f t="array" ref="V964">IF(A964="","",IF(COUNTIF(TOther[Frequency],$V$1)=0,0,SUMPRODUCT(--(TOther[Frequency]=$V$1),--(TOther[Start Date]&lt;=A964),--(TOther[End Date Calc]&gt;=A964),IF(B964="N",--(TOther[Start Day]=DAY(A964)),--(TOther[Start Day]&gt;=DAY(A964))),--(IFERROR(MOD(TOther[Start Month]-MONTH(A964)+12,12),1)=0),TOther[Amount])))</f>
        <v/>
      </c>
      <c r="W964" s="8" t="str">
        <f>IF(A964="","",SUMIFS(TOther[Amount],TOther[Start Date],A964,TOther[Frequency],$W$1))</f>
        <v/>
      </c>
      <c r="X964" s="9" t="str">
        <f t="shared" si="75"/>
        <v/>
      </c>
      <c r="Y964" s="9" t="str">
        <f t="shared" si="79"/>
        <v/>
      </c>
      <c r="Z964" s="8" t="str" cm="1">
        <f t="array" ref="Z964">IF(A964="","",IF(COUNTIF('2) Income'!$D$13:$D$32,"Weekly")=0,0,SUMPRODUCT(--(IFERROR(MOD(A964-'2) Income'!$F$13:$F$32,7),1)=0),--('2) Income'!$D$13:$D$32="Weekly"),--('2) Income'!$F$13:$F$32&lt;=A964),'2) Income'!$E$13:$E$32)))</f>
        <v/>
      </c>
      <c r="AA964" s="8" t="str" cm="1">
        <f t="array" ref="AA964">IF(A964="","",IF(COUNTIF('2) Income'!$D$13:$D$32,"Every Other Week")=0,0,SUMPRODUCT(--(IFERROR(MOD(A964-'2) Income'!$F$13:$F$32,14),1)=0),--('2) Income'!$D$13:$D$32="Every Other Week"),--('2) Income'!$F$13:$F$32&lt;=A964),'2) Income'!$E$13:$E$32)))</f>
        <v/>
      </c>
      <c r="AB964" s="8" t="str">
        <f>IF(A964="","",IF(COUNTIF('2) Income'!$D$13:$D$32,"1st and 15th")=0,0,IF(OR(DAY(A964)=1,DAY(A964)=15),SUMIFS('2) Income'!$E$13:$E$32,'2) Income'!$D$13:$D$32,"1st and 15th",'2) Income'!$F$13:$F$32,"&lt;="&amp;$A964),0)))</f>
        <v/>
      </c>
      <c r="AC964" s="8" t="str">
        <f>IF(A964="","",IF(COUNTIF('2) Income'!$D$13:$D$32,"2nd Wednesday")=0,0,IF(A964=(A964-DAY(A964)+1+2*7-WEEKDAY(A964-DAY(A964)+8-4,1)),SUMIFS('2) Income'!$E$13:$E$32,'2) Income'!$D$13:$D$32,"2nd Wednesday",'2) Income'!$F$13:$F$32,"&lt;="&amp;$A964),0)))</f>
        <v/>
      </c>
      <c r="AD964" s="8" t="str">
        <f>IF(A964="","",IF(COUNTIF('2) Income'!$D$13:$D$32,"3rd Wednesday")=0,0,IF(A964=(A964-DAY(A964)+1+3*7-WEEKDAY(A964-DAY(A964)+8-4,1)),SUMIFS('2) Income'!$E$13:$E$32,'2) Income'!$D$13:$D$32,"3rd Wednesday",'2) Income'!$F$13:$F$32,"&lt;="&amp;$A964),0)))</f>
        <v/>
      </c>
      <c r="AE964" s="8" t="str">
        <f>IF(A964="","",IF(COUNTIF('2) Income'!$D$13:$D$32,"4th Wednesday")=0,0,IF(A964=(A964-DAY(A964)+1+4*7-WEEKDAY(A964-DAY(A964)+8-4,1)),SUMIFS('2) Income'!$E$13:$E$32,'2) Income'!$D$13:$D$32,"4th Wednesday",'2) Income'!$F$13:$F$32,"&lt;="&amp;$A964),0)))</f>
        <v/>
      </c>
      <c r="AF964" s="8" t="str" cm="1">
        <f t="array" ref="AF964">IF(A964="","",IF(COUNTIF('2) Income'!$D$13:$D$32,"Every 4 Weeks")=0,0,SUMPRODUCT(--(IFERROR(MOD(A964-'2) Income'!$F$13:$F$32,28),1)=0),--('2) Income'!$D$13:$D$32="Every 4 Weeks"),--('2) Income'!$F$13:$F$32&lt;=A964),'2) Income'!$E$13:$E$32)))</f>
        <v/>
      </c>
      <c r="AG964" s="8" t="str">
        <f>IF(A964="","",IF(COUNTIF('2) Income'!$D$13:$D$32,"Monthly")=0,0,IF(B964="N",SUMIFS('2) Income'!$E$13:$E$32,'2) Income'!$D$13:$D$32,"monthly",'2) Income'!$F$13:$F$32,"&lt;="&amp;$A964,'2) Income'!$I$13:$I$32,DAY(A964)),SUMIFS('2) Income'!$E$13:$E$32,'2) Income'!$D$13:$D$32,"monthly",'2) Income'!$F$13:$F$32,"&lt;="&amp;$A964,'2) Income'!$I$13:$I$32,"&gt;="&amp;DAY(A964)))))</f>
        <v/>
      </c>
      <c r="AH964" s="8" t="str" cm="1">
        <f t="array" ref="AH964">IF(A964="","",IF(COUNTIF('2) Income'!$D$13:$D$32,"Yearly")=0,0,SUMPRODUCT(--('2) Income'!$D$13:$D$32="Yearly"),--('2) Income'!$F$13:$F$32&lt;=A964),IF(B964="N",--('2) Income'!$I$13:$I$32=DAY(A964)),--('2) Income'!$I$13:$I$32&gt;=DAY(A964))),--(IFERROR(MOD('2) Income'!$H$13:$H$32-MONTH(A964)+12,12),1)=0),'2) Income'!$E$13:$E$32)))</f>
        <v/>
      </c>
      <c r="AI964" s="8" t="str">
        <f>IF(A964="","",IF(COUNTIF('2) Income'!$D$13:$D$32,"one-time")=0,0,SUMIFS('2) Income'!$E$13:$E$32,'2) Income'!$D$13:$D$32,"one-time",'2) Income'!$F$13:$F$32,"="&amp;$A964)))</f>
        <v/>
      </c>
      <c r="AJ964" s="9" t="str">
        <f t="shared" si="76"/>
        <v/>
      </c>
    </row>
    <row r="965" spans="1:36">
      <c r="A965" s="7" t="str">
        <f>IF(A964="","",IF(A964+1&lt;='1) Period'!$E$21,A964+1,""))</f>
        <v/>
      </c>
      <c r="B965" s="7" t="e">
        <f t="shared" si="77"/>
        <v>#VALUE!</v>
      </c>
      <c r="C965" t="e">
        <f t="shared" si="78"/>
        <v>#VALUE!</v>
      </c>
      <c r="D965" s="8" t="str">
        <f>IF(A965="","",IF(TEXT(A965,"dddd")='4) Happy Money'!$E$23,WAllowance,0))</f>
        <v/>
      </c>
      <c r="E965" s="8" t="str">
        <f>IF(A965="","",IF(B965="N",SUMIF(TMonthly[Day of the Month],DAY(A965),TMonthly[Amount]),SUMIF(TMonthly[Day of the Month],"&gt;="&amp;DAY(A965),TMonthly[Amount])))</f>
        <v/>
      </c>
      <c r="F965" s="8" t="str" cm="1">
        <f t="array" ref="F965">IF(A965="","",SUMPRODUCT(--(TYearly[Due Date]&lt;=A965),IF(B965="N",--(TYearly[Day]=DAY(A965)),--(TYearly[Day]&gt;=DAY(A965))),--(IFERROR(MOD(TYearly[Month]-MONTH(A965)+12,12),1)=0),TYearly[Amount]))</f>
        <v/>
      </c>
      <c r="G965" s="8" t="str">
        <f>IF(A965="","",SUMIF(TOneTime[Due Date],A965,TOneTime[Amount]))</f>
        <v/>
      </c>
      <c r="H965" s="8" t="str" cm="1">
        <f t="array" ref="H965">IF(A965="","",IF(COUNTIF(TOther[Frequency],$H$1)=0,0,SUMPRODUCT(--(IFERROR(MOD(A965-TOther[Start Date],7),1)=0),--(TOther[Frequency]=$H$1),--(TOther[Start Date]&lt;=A965),--(TOther[End Date Calc]&gt;=A965),TOther[Amount])))</f>
        <v/>
      </c>
      <c r="I965" s="8" t="str" cm="1">
        <f t="array" ref="I965">IF(A965="","",IF(COUNTIF(TOther[Frequency],$I$1)=0,0,SUMPRODUCT(--(IFERROR(MOD(A965-TOther[Start Date],14),1)=0),--(TOther[Frequency]=$I$1),--(TOther[Start Date]&lt;=A965),--(TOther[End Date Calc]&gt;=A965),TOther[Amount])))</f>
        <v/>
      </c>
      <c r="J965" s="8" t="str">
        <f>IF(A965="","",IF(COUNTIF(TOther[Frequency],$J$1)=0,0,IF(OR(DAY(A965)=1,DAY(A965)=15),SUMIFS(TOther[Amount],TOther[Frequency],$J$1,TOther[Start Date],"&lt;="&amp;$A965,TOther[End Date Calc],"&gt;="&amp;A965),0)))</f>
        <v/>
      </c>
      <c r="K965" s="8" t="str">
        <f>IF(A965="","",IF(COUNTIF(TOther[Frequency],$K$1)=0,0,IF(A965=(A965-DAY(A965)+1+2*7-WEEKDAY(A965-DAY(A965)+8-4,1)),SUMIFS(TOther[Amount],TOther[Frequency],$K$1,TOther[Start Date],"&lt;="&amp;$A965,TOther[End Date Calc],"&gt;="&amp;A965),0)))</f>
        <v/>
      </c>
      <c r="L965" s="8" t="str">
        <f>IF(A965="","",IF(COUNTIF(TOther[Frequency],$L$1)=0,0,IF(A965=(A965-DAY(A965)+1+3*7-WEEKDAY(A965-DAY(A965)+8-4,1)),SUMIFS(TOther[Amount],TOther[Frequency],$L$1,TOther[Start Date],"&lt;="&amp;$A965,TOther[End Date Calc],"&gt;="&amp;A965),0)))</f>
        <v/>
      </c>
      <c r="M965" s="8" t="str">
        <f>IF(A965="","",IF(COUNTIF(TOther[Frequency],$M$1)=0,0,IF(A965=(A965-DAY(A965)+1+4*7-WEEKDAY(A965-DAY(A965)+8-4,1)),SUMIFS(TOther[Amount],TOther[Frequency],$M$1,TOther[Start Date],"&lt;="&amp;$A965,TOther[End Date Calc],"&gt;="&amp;A965),0)))</f>
        <v/>
      </c>
      <c r="N965" s="8" t="str" cm="1">
        <f t="array" ref="N965">IF(A965="","",IF(COUNTIF(TOther[Frequency],$N$1)=0,0,SUMPRODUCT(--(IFERROR(MOD(A965-TOther[Start Date],28),1)=0),--(TOther[Frequency]=$N$1),--(TOther[Start Date]&lt;=A965),--(TOther[End Date Calc]&gt;=A965),TOther[Amount])))</f>
        <v/>
      </c>
      <c r="O965" s="8" t="str" cm="1">
        <f t="array" ref="O965">IF(A965="","",IF(COUNTIF(TOther[Frequency],$O$1)=0,0,SUMPRODUCT(--(IFERROR(MOD(A965-TOther[Start Date],42),1)=0),--(TOther[Frequency]=$O$1),--(TOther[Start Date]&lt;=A965),--(TOther[End Date Calc]&gt;=A965),TOther[Amount])))</f>
        <v/>
      </c>
      <c r="P965" s="8" t="str" cm="1">
        <f t="array" ref="P965">IF(A965="","",IF(COUNTIF(TOther[Frequency],$P$1)=0,0,SUMPRODUCT(--(IFERROR(MOD(A965-TOther[Start Date],56),1)=0),--(TOther[Frequency]=$P$1),--(TOther[Start Date]&lt;=A965),--(TOther[End Date Calc]&gt;=A965),TOther[Amount])))</f>
        <v/>
      </c>
      <c r="Q965" s="8" t="str">
        <f>IF(A965="","",IF(COUNTIF(TOther[Frequency],$Q$1)=0,0,IF(B965="N",SUMIFS(TOther[Amount],TOther[Frequency],$Q$1,TOther[Start Date],"&lt;="&amp;$A965,TOther[End Date Calc],"&gt;="&amp;A965,TOther[Start Day],DAY(A965)),SUMIFS(TOther[Amount],TOther[Frequency],$Q$1,TOther[Start Date],"&lt;="&amp;$A965,TOther[End Date Calc],"&gt;="&amp;A965,TOther[Start Day],"&gt;="&amp;DAY(A965)))))</f>
        <v/>
      </c>
      <c r="R965" s="8" t="str" cm="1">
        <f t="array" ref="R965">IF(A965="","",IF(COUNTIF(TOther[Frequency],R$1)=0,0,SUMPRODUCT(--(TOther[Frequency]=R$1),--(TOther[Start Date]&lt;=A965),--(TOther[End Date Calc]&gt;=A965),IF(B965="N",--(TOther[Start Day]=DAY(A965)),--(TOther[Start Day]&gt;=DAY(A965))),--(IFERROR(MOD(TOther[Start Month]-MONTH(A965)+2,2),1)=0),TOther[Amount])))</f>
        <v/>
      </c>
      <c r="S965" s="8" t="str" cm="1">
        <f t="array" ref="S965">IF(A965="","",IF(COUNTIF(TOther[Frequency],S$1)=0,0,SUMPRODUCT(--(TOther[Frequency]=S$1),--(TOther[Start Date]&lt;=A965),--(TOther[End Date Calc]&gt;=A965),IF(B965="N",--(TOther[Start Day]=DAY(A965)),--(TOther[Start Day]&gt;=DAY(A965))),--(IFERROR(MOD(TOther[Start Month]-MONTH(A965)+3,3),1)=0),TOther[Amount])))</f>
        <v/>
      </c>
      <c r="T965" s="8" t="str" cm="1">
        <f t="array" ref="T965">IF($A965="","",IF(COUNTIF(TOther[Frequency],T$1)=0,0,SUMPRODUCT(--(TOther[Frequency]=T$1),--(TOther[Start Date]&lt;=$A965),--(TOther[End Date Calc]&gt;=$A965),IF($B965="N",--(TOther[Start Day]=DAY($A965)),--(TOther[Start Day]&gt;=DAY($A965))),--(IFERROR(MOD(TOther[Start Month]-MONTH($A965)+4,4),1)=0),TOther[Amount])))</f>
        <v/>
      </c>
      <c r="U965" s="8" t="str" cm="1">
        <f t="array" ref="U965">IF(A965="","",IF(COUNTIF(TOther[Frequency],$U$1)=0,0,SUMPRODUCT(--(TOther[Frequency]=$U$1),--(TOther[Start Date]&lt;=A965),--(TOther[End Date Calc]&gt;=A965),IF(B965="N",--(TOther[Start Day]=DAY(A965)),--(TOther[Start Day]&gt;=DAY(A965))),--(IFERROR(MOD(TOther[Start Month]-MONTH(A965)+6,6),1)=0),TOther[Amount])))</f>
        <v/>
      </c>
      <c r="V965" s="8" t="str" cm="1">
        <f t="array" ref="V965">IF(A965="","",IF(COUNTIF(TOther[Frequency],$V$1)=0,0,SUMPRODUCT(--(TOther[Frequency]=$V$1),--(TOther[Start Date]&lt;=A965),--(TOther[End Date Calc]&gt;=A965),IF(B965="N",--(TOther[Start Day]=DAY(A965)),--(TOther[Start Day]&gt;=DAY(A965))),--(IFERROR(MOD(TOther[Start Month]-MONTH(A965)+12,12),1)=0),TOther[Amount])))</f>
        <v/>
      </c>
      <c r="W965" s="8" t="str">
        <f>IF(A965="","",SUMIFS(TOther[Amount],TOther[Start Date],A965,TOther[Frequency],$W$1))</f>
        <v/>
      </c>
      <c r="X965" s="9" t="str">
        <f t="shared" si="75"/>
        <v/>
      </c>
      <c r="Y965" s="9" t="str">
        <f t="shared" si="79"/>
        <v/>
      </c>
      <c r="Z965" s="8" t="str" cm="1">
        <f t="array" ref="Z965">IF(A965="","",IF(COUNTIF('2) Income'!$D$13:$D$32,"Weekly")=0,0,SUMPRODUCT(--(IFERROR(MOD(A965-'2) Income'!$F$13:$F$32,7),1)=0),--('2) Income'!$D$13:$D$32="Weekly"),--('2) Income'!$F$13:$F$32&lt;=A965),'2) Income'!$E$13:$E$32)))</f>
        <v/>
      </c>
      <c r="AA965" s="8" t="str" cm="1">
        <f t="array" ref="AA965">IF(A965="","",IF(COUNTIF('2) Income'!$D$13:$D$32,"Every Other Week")=0,0,SUMPRODUCT(--(IFERROR(MOD(A965-'2) Income'!$F$13:$F$32,14),1)=0),--('2) Income'!$D$13:$D$32="Every Other Week"),--('2) Income'!$F$13:$F$32&lt;=A965),'2) Income'!$E$13:$E$32)))</f>
        <v/>
      </c>
      <c r="AB965" s="8" t="str">
        <f>IF(A965="","",IF(COUNTIF('2) Income'!$D$13:$D$32,"1st and 15th")=0,0,IF(OR(DAY(A965)=1,DAY(A965)=15),SUMIFS('2) Income'!$E$13:$E$32,'2) Income'!$D$13:$D$32,"1st and 15th",'2) Income'!$F$13:$F$32,"&lt;="&amp;$A965),0)))</f>
        <v/>
      </c>
      <c r="AC965" s="8" t="str">
        <f>IF(A965="","",IF(COUNTIF('2) Income'!$D$13:$D$32,"2nd Wednesday")=0,0,IF(A965=(A965-DAY(A965)+1+2*7-WEEKDAY(A965-DAY(A965)+8-4,1)),SUMIFS('2) Income'!$E$13:$E$32,'2) Income'!$D$13:$D$32,"2nd Wednesday",'2) Income'!$F$13:$F$32,"&lt;="&amp;$A965),0)))</f>
        <v/>
      </c>
      <c r="AD965" s="8" t="str">
        <f>IF(A965="","",IF(COUNTIF('2) Income'!$D$13:$D$32,"3rd Wednesday")=0,0,IF(A965=(A965-DAY(A965)+1+3*7-WEEKDAY(A965-DAY(A965)+8-4,1)),SUMIFS('2) Income'!$E$13:$E$32,'2) Income'!$D$13:$D$32,"3rd Wednesday",'2) Income'!$F$13:$F$32,"&lt;="&amp;$A965),0)))</f>
        <v/>
      </c>
      <c r="AE965" s="8" t="str">
        <f>IF(A965="","",IF(COUNTIF('2) Income'!$D$13:$D$32,"4th Wednesday")=0,0,IF(A965=(A965-DAY(A965)+1+4*7-WEEKDAY(A965-DAY(A965)+8-4,1)),SUMIFS('2) Income'!$E$13:$E$32,'2) Income'!$D$13:$D$32,"4th Wednesday",'2) Income'!$F$13:$F$32,"&lt;="&amp;$A965),0)))</f>
        <v/>
      </c>
      <c r="AF965" s="8" t="str" cm="1">
        <f t="array" ref="AF965">IF(A965="","",IF(COUNTIF('2) Income'!$D$13:$D$32,"Every 4 Weeks")=0,0,SUMPRODUCT(--(IFERROR(MOD(A965-'2) Income'!$F$13:$F$32,28),1)=0),--('2) Income'!$D$13:$D$32="Every 4 Weeks"),--('2) Income'!$F$13:$F$32&lt;=A965),'2) Income'!$E$13:$E$32)))</f>
        <v/>
      </c>
      <c r="AG965" s="8" t="str">
        <f>IF(A965="","",IF(COUNTIF('2) Income'!$D$13:$D$32,"Monthly")=0,0,IF(B965="N",SUMIFS('2) Income'!$E$13:$E$32,'2) Income'!$D$13:$D$32,"monthly",'2) Income'!$F$13:$F$32,"&lt;="&amp;$A965,'2) Income'!$I$13:$I$32,DAY(A965)),SUMIFS('2) Income'!$E$13:$E$32,'2) Income'!$D$13:$D$32,"monthly",'2) Income'!$F$13:$F$32,"&lt;="&amp;$A965,'2) Income'!$I$13:$I$32,"&gt;="&amp;DAY(A965)))))</f>
        <v/>
      </c>
      <c r="AH965" s="8" t="str" cm="1">
        <f t="array" ref="AH965">IF(A965="","",IF(COUNTIF('2) Income'!$D$13:$D$32,"Yearly")=0,0,SUMPRODUCT(--('2) Income'!$D$13:$D$32="Yearly"),--('2) Income'!$F$13:$F$32&lt;=A965),IF(B965="N",--('2) Income'!$I$13:$I$32=DAY(A965)),--('2) Income'!$I$13:$I$32&gt;=DAY(A965))),--(IFERROR(MOD('2) Income'!$H$13:$H$32-MONTH(A965)+12,12),1)=0),'2) Income'!$E$13:$E$32)))</f>
        <v/>
      </c>
      <c r="AI965" s="8" t="str">
        <f>IF(A965="","",IF(COUNTIF('2) Income'!$D$13:$D$32,"one-time")=0,0,SUMIFS('2) Income'!$E$13:$E$32,'2) Income'!$D$13:$D$32,"one-time",'2) Income'!$F$13:$F$32,"="&amp;$A965)))</f>
        <v/>
      </c>
      <c r="AJ965" s="9" t="str">
        <f t="shared" si="76"/>
        <v/>
      </c>
    </row>
    <row r="966" spans="1:36">
      <c r="A966" s="7" t="str">
        <f>IF(A965="","",IF(A965+1&lt;='1) Period'!$E$21,A965+1,""))</f>
        <v/>
      </c>
      <c r="B966" s="7" t="e">
        <f t="shared" si="77"/>
        <v>#VALUE!</v>
      </c>
      <c r="C966" t="e">
        <f t="shared" si="78"/>
        <v>#VALUE!</v>
      </c>
      <c r="D966" s="8" t="str">
        <f>IF(A966="","",IF(TEXT(A966,"dddd")='4) Happy Money'!$E$23,WAllowance,0))</f>
        <v/>
      </c>
      <c r="E966" s="8" t="str">
        <f>IF(A966="","",IF(B966="N",SUMIF(TMonthly[Day of the Month],DAY(A966),TMonthly[Amount]),SUMIF(TMonthly[Day of the Month],"&gt;="&amp;DAY(A966),TMonthly[Amount])))</f>
        <v/>
      </c>
      <c r="F966" s="8" t="str" cm="1">
        <f t="array" ref="F966">IF(A966="","",SUMPRODUCT(--(TYearly[Due Date]&lt;=A966),IF(B966="N",--(TYearly[Day]=DAY(A966)),--(TYearly[Day]&gt;=DAY(A966))),--(IFERROR(MOD(TYearly[Month]-MONTH(A966)+12,12),1)=0),TYearly[Amount]))</f>
        <v/>
      </c>
      <c r="G966" s="8" t="str">
        <f>IF(A966="","",SUMIF(TOneTime[Due Date],A966,TOneTime[Amount]))</f>
        <v/>
      </c>
      <c r="H966" s="8" t="str" cm="1">
        <f t="array" ref="H966">IF(A966="","",IF(COUNTIF(TOther[Frequency],$H$1)=0,0,SUMPRODUCT(--(IFERROR(MOD(A966-TOther[Start Date],7),1)=0),--(TOther[Frequency]=$H$1),--(TOther[Start Date]&lt;=A966),--(TOther[End Date Calc]&gt;=A966),TOther[Amount])))</f>
        <v/>
      </c>
      <c r="I966" s="8" t="str" cm="1">
        <f t="array" ref="I966">IF(A966="","",IF(COUNTIF(TOther[Frequency],$I$1)=0,0,SUMPRODUCT(--(IFERROR(MOD(A966-TOther[Start Date],14),1)=0),--(TOther[Frequency]=$I$1),--(TOther[Start Date]&lt;=A966),--(TOther[End Date Calc]&gt;=A966),TOther[Amount])))</f>
        <v/>
      </c>
      <c r="J966" s="8" t="str">
        <f>IF(A966="","",IF(COUNTIF(TOther[Frequency],$J$1)=0,0,IF(OR(DAY(A966)=1,DAY(A966)=15),SUMIFS(TOther[Amount],TOther[Frequency],$J$1,TOther[Start Date],"&lt;="&amp;$A966,TOther[End Date Calc],"&gt;="&amp;A966),0)))</f>
        <v/>
      </c>
      <c r="K966" s="8" t="str">
        <f>IF(A966="","",IF(COUNTIF(TOther[Frequency],$K$1)=0,0,IF(A966=(A966-DAY(A966)+1+2*7-WEEKDAY(A966-DAY(A966)+8-4,1)),SUMIFS(TOther[Amount],TOther[Frequency],$K$1,TOther[Start Date],"&lt;="&amp;$A966,TOther[End Date Calc],"&gt;="&amp;A966),0)))</f>
        <v/>
      </c>
      <c r="L966" s="8" t="str">
        <f>IF(A966="","",IF(COUNTIF(TOther[Frequency],$L$1)=0,0,IF(A966=(A966-DAY(A966)+1+3*7-WEEKDAY(A966-DAY(A966)+8-4,1)),SUMIFS(TOther[Amount],TOther[Frequency],$L$1,TOther[Start Date],"&lt;="&amp;$A966,TOther[End Date Calc],"&gt;="&amp;A966),0)))</f>
        <v/>
      </c>
      <c r="M966" s="8" t="str">
        <f>IF(A966="","",IF(COUNTIF(TOther[Frequency],$M$1)=0,0,IF(A966=(A966-DAY(A966)+1+4*7-WEEKDAY(A966-DAY(A966)+8-4,1)),SUMIFS(TOther[Amount],TOther[Frequency],$M$1,TOther[Start Date],"&lt;="&amp;$A966,TOther[End Date Calc],"&gt;="&amp;A966),0)))</f>
        <v/>
      </c>
      <c r="N966" s="8" t="str" cm="1">
        <f t="array" ref="N966">IF(A966="","",IF(COUNTIF(TOther[Frequency],$N$1)=0,0,SUMPRODUCT(--(IFERROR(MOD(A966-TOther[Start Date],28),1)=0),--(TOther[Frequency]=$N$1),--(TOther[Start Date]&lt;=A966),--(TOther[End Date Calc]&gt;=A966),TOther[Amount])))</f>
        <v/>
      </c>
      <c r="O966" s="8" t="str" cm="1">
        <f t="array" ref="O966">IF(A966="","",IF(COUNTIF(TOther[Frequency],$O$1)=0,0,SUMPRODUCT(--(IFERROR(MOD(A966-TOther[Start Date],42),1)=0),--(TOther[Frequency]=$O$1),--(TOther[Start Date]&lt;=A966),--(TOther[End Date Calc]&gt;=A966),TOther[Amount])))</f>
        <v/>
      </c>
      <c r="P966" s="8" t="str" cm="1">
        <f t="array" ref="P966">IF(A966="","",IF(COUNTIF(TOther[Frequency],$P$1)=0,0,SUMPRODUCT(--(IFERROR(MOD(A966-TOther[Start Date],56),1)=0),--(TOther[Frequency]=$P$1),--(TOther[Start Date]&lt;=A966),--(TOther[End Date Calc]&gt;=A966),TOther[Amount])))</f>
        <v/>
      </c>
      <c r="Q966" s="8" t="str">
        <f>IF(A966="","",IF(COUNTIF(TOther[Frequency],$Q$1)=0,0,IF(B966="N",SUMIFS(TOther[Amount],TOther[Frequency],$Q$1,TOther[Start Date],"&lt;="&amp;$A966,TOther[End Date Calc],"&gt;="&amp;A966,TOther[Start Day],DAY(A966)),SUMIFS(TOther[Amount],TOther[Frequency],$Q$1,TOther[Start Date],"&lt;="&amp;$A966,TOther[End Date Calc],"&gt;="&amp;A966,TOther[Start Day],"&gt;="&amp;DAY(A966)))))</f>
        <v/>
      </c>
      <c r="R966" s="8" t="str" cm="1">
        <f t="array" ref="R966">IF(A966="","",IF(COUNTIF(TOther[Frequency],R$1)=0,0,SUMPRODUCT(--(TOther[Frequency]=R$1),--(TOther[Start Date]&lt;=A966),--(TOther[End Date Calc]&gt;=A966),IF(B966="N",--(TOther[Start Day]=DAY(A966)),--(TOther[Start Day]&gt;=DAY(A966))),--(IFERROR(MOD(TOther[Start Month]-MONTH(A966)+2,2),1)=0),TOther[Amount])))</f>
        <v/>
      </c>
      <c r="S966" s="8" t="str" cm="1">
        <f t="array" ref="S966">IF(A966="","",IF(COUNTIF(TOther[Frequency],S$1)=0,0,SUMPRODUCT(--(TOther[Frequency]=S$1),--(TOther[Start Date]&lt;=A966),--(TOther[End Date Calc]&gt;=A966),IF(B966="N",--(TOther[Start Day]=DAY(A966)),--(TOther[Start Day]&gt;=DAY(A966))),--(IFERROR(MOD(TOther[Start Month]-MONTH(A966)+3,3),1)=0),TOther[Amount])))</f>
        <v/>
      </c>
      <c r="T966" s="8" t="str" cm="1">
        <f t="array" ref="T966">IF($A966="","",IF(COUNTIF(TOther[Frequency],T$1)=0,0,SUMPRODUCT(--(TOther[Frequency]=T$1),--(TOther[Start Date]&lt;=$A966),--(TOther[End Date Calc]&gt;=$A966),IF($B966="N",--(TOther[Start Day]=DAY($A966)),--(TOther[Start Day]&gt;=DAY($A966))),--(IFERROR(MOD(TOther[Start Month]-MONTH($A966)+4,4),1)=0),TOther[Amount])))</f>
        <v/>
      </c>
      <c r="U966" s="8" t="str" cm="1">
        <f t="array" ref="U966">IF(A966="","",IF(COUNTIF(TOther[Frequency],$U$1)=0,0,SUMPRODUCT(--(TOther[Frequency]=$U$1),--(TOther[Start Date]&lt;=A966),--(TOther[End Date Calc]&gt;=A966),IF(B966="N",--(TOther[Start Day]=DAY(A966)),--(TOther[Start Day]&gt;=DAY(A966))),--(IFERROR(MOD(TOther[Start Month]-MONTH(A966)+6,6),1)=0),TOther[Amount])))</f>
        <v/>
      </c>
      <c r="V966" s="8" t="str" cm="1">
        <f t="array" ref="V966">IF(A966="","",IF(COUNTIF(TOther[Frequency],$V$1)=0,0,SUMPRODUCT(--(TOther[Frequency]=$V$1),--(TOther[Start Date]&lt;=A966),--(TOther[End Date Calc]&gt;=A966),IF(B966="N",--(TOther[Start Day]=DAY(A966)),--(TOther[Start Day]&gt;=DAY(A966))),--(IFERROR(MOD(TOther[Start Month]-MONTH(A966)+12,12),1)=0),TOther[Amount])))</f>
        <v/>
      </c>
      <c r="W966" s="8" t="str">
        <f>IF(A966="","",SUMIFS(TOther[Amount],TOther[Start Date],A966,TOther[Frequency],$W$1))</f>
        <v/>
      </c>
      <c r="X966" s="9" t="str">
        <f t="shared" si="75"/>
        <v/>
      </c>
      <c r="Y966" s="9" t="str">
        <f t="shared" si="79"/>
        <v/>
      </c>
      <c r="Z966" s="8" t="str" cm="1">
        <f t="array" ref="Z966">IF(A966="","",IF(COUNTIF('2) Income'!$D$13:$D$32,"Weekly")=0,0,SUMPRODUCT(--(IFERROR(MOD(A966-'2) Income'!$F$13:$F$32,7),1)=0),--('2) Income'!$D$13:$D$32="Weekly"),--('2) Income'!$F$13:$F$32&lt;=A966),'2) Income'!$E$13:$E$32)))</f>
        <v/>
      </c>
      <c r="AA966" s="8" t="str" cm="1">
        <f t="array" ref="AA966">IF(A966="","",IF(COUNTIF('2) Income'!$D$13:$D$32,"Every Other Week")=0,0,SUMPRODUCT(--(IFERROR(MOD(A966-'2) Income'!$F$13:$F$32,14),1)=0),--('2) Income'!$D$13:$D$32="Every Other Week"),--('2) Income'!$F$13:$F$32&lt;=A966),'2) Income'!$E$13:$E$32)))</f>
        <v/>
      </c>
      <c r="AB966" s="8" t="str">
        <f>IF(A966="","",IF(COUNTIF('2) Income'!$D$13:$D$32,"1st and 15th")=0,0,IF(OR(DAY(A966)=1,DAY(A966)=15),SUMIFS('2) Income'!$E$13:$E$32,'2) Income'!$D$13:$D$32,"1st and 15th",'2) Income'!$F$13:$F$32,"&lt;="&amp;$A966),0)))</f>
        <v/>
      </c>
      <c r="AC966" s="8" t="str">
        <f>IF(A966="","",IF(COUNTIF('2) Income'!$D$13:$D$32,"2nd Wednesday")=0,0,IF(A966=(A966-DAY(A966)+1+2*7-WEEKDAY(A966-DAY(A966)+8-4,1)),SUMIFS('2) Income'!$E$13:$E$32,'2) Income'!$D$13:$D$32,"2nd Wednesday",'2) Income'!$F$13:$F$32,"&lt;="&amp;$A966),0)))</f>
        <v/>
      </c>
      <c r="AD966" s="8" t="str">
        <f>IF(A966="","",IF(COUNTIF('2) Income'!$D$13:$D$32,"3rd Wednesday")=0,0,IF(A966=(A966-DAY(A966)+1+3*7-WEEKDAY(A966-DAY(A966)+8-4,1)),SUMIFS('2) Income'!$E$13:$E$32,'2) Income'!$D$13:$D$32,"3rd Wednesday",'2) Income'!$F$13:$F$32,"&lt;="&amp;$A966),0)))</f>
        <v/>
      </c>
      <c r="AE966" s="8" t="str">
        <f>IF(A966="","",IF(COUNTIF('2) Income'!$D$13:$D$32,"4th Wednesday")=0,0,IF(A966=(A966-DAY(A966)+1+4*7-WEEKDAY(A966-DAY(A966)+8-4,1)),SUMIFS('2) Income'!$E$13:$E$32,'2) Income'!$D$13:$D$32,"4th Wednesday",'2) Income'!$F$13:$F$32,"&lt;="&amp;$A966),0)))</f>
        <v/>
      </c>
      <c r="AF966" s="8" t="str" cm="1">
        <f t="array" ref="AF966">IF(A966="","",IF(COUNTIF('2) Income'!$D$13:$D$32,"Every 4 Weeks")=0,0,SUMPRODUCT(--(IFERROR(MOD(A966-'2) Income'!$F$13:$F$32,28),1)=0),--('2) Income'!$D$13:$D$32="Every 4 Weeks"),--('2) Income'!$F$13:$F$32&lt;=A966),'2) Income'!$E$13:$E$32)))</f>
        <v/>
      </c>
      <c r="AG966" s="8" t="str">
        <f>IF(A966="","",IF(COUNTIF('2) Income'!$D$13:$D$32,"Monthly")=0,0,IF(B966="N",SUMIFS('2) Income'!$E$13:$E$32,'2) Income'!$D$13:$D$32,"monthly",'2) Income'!$F$13:$F$32,"&lt;="&amp;$A966,'2) Income'!$I$13:$I$32,DAY(A966)),SUMIFS('2) Income'!$E$13:$E$32,'2) Income'!$D$13:$D$32,"monthly",'2) Income'!$F$13:$F$32,"&lt;="&amp;$A966,'2) Income'!$I$13:$I$32,"&gt;="&amp;DAY(A966)))))</f>
        <v/>
      </c>
      <c r="AH966" s="8" t="str" cm="1">
        <f t="array" ref="AH966">IF(A966="","",IF(COUNTIF('2) Income'!$D$13:$D$32,"Yearly")=0,0,SUMPRODUCT(--('2) Income'!$D$13:$D$32="Yearly"),--('2) Income'!$F$13:$F$32&lt;=A966),IF(B966="N",--('2) Income'!$I$13:$I$32=DAY(A966)),--('2) Income'!$I$13:$I$32&gt;=DAY(A966))),--(IFERROR(MOD('2) Income'!$H$13:$H$32-MONTH(A966)+12,12),1)=0),'2) Income'!$E$13:$E$32)))</f>
        <v/>
      </c>
      <c r="AI966" s="8" t="str">
        <f>IF(A966="","",IF(COUNTIF('2) Income'!$D$13:$D$32,"one-time")=0,0,SUMIFS('2) Income'!$E$13:$E$32,'2) Income'!$D$13:$D$32,"one-time",'2) Income'!$F$13:$F$32,"="&amp;$A966)))</f>
        <v/>
      </c>
      <c r="AJ966" s="9" t="str">
        <f t="shared" si="76"/>
        <v/>
      </c>
    </row>
    <row r="967" spans="1:36">
      <c r="A967" s="7" t="str">
        <f>IF(A966="","",IF(A966+1&lt;='1) Period'!$E$21,A966+1,""))</f>
        <v/>
      </c>
      <c r="B967" s="7" t="e">
        <f t="shared" si="77"/>
        <v>#VALUE!</v>
      </c>
      <c r="C967" t="e">
        <f t="shared" si="78"/>
        <v>#VALUE!</v>
      </c>
      <c r="D967" s="8" t="str">
        <f>IF(A967="","",IF(TEXT(A967,"dddd")='4) Happy Money'!$E$23,WAllowance,0))</f>
        <v/>
      </c>
      <c r="E967" s="8" t="str">
        <f>IF(A967="","",IF(B967="N",SUMIF(TMonthly[Day of the Month],DAY(A967),TMonthly[Amount]),SUMIF(TMonthly[Day of the Month],"&gt;="&amp;DAY(A967),TMonthly[Amount])))</f>
        <v/>
      </c>
      <c r="F967" s="8" t="str" cm="1">
        <f t="array" ref="F967">IF(A967="","",SUMPRODUCT(--(TYearly[Due Date]&lt;=A967),IF(B967="N",--(TYearly[Day]=DAY(A967)),--(TYearly[Day]&gt;=DAY(A967))),--(IFERROR(MOD(TYearly[Month]-MONTH(A967)+12,12),1)=0),TYearly[Amount]))</f>
        <v/>
      </c>
      <c r="G967" s="8" t="str">
        <f>IF(A967="","",SUMIF(TOneTime[Due Date],A967,TOneTime[Amount]))</f>
        <v/>
      </c>
      <c r="H967" s="8" t="str" cm="1">
        <f t="array" ref="H967">IF(A967="","",IF(COUNTIF(TOther[Frequency],$H$1)=0,0,SUMPRODUCT(--(IFERROR(MOD(A967-TOther[Start Date],7),1)=0),--(TOther[Frequency]=$H$1),--(TOther[Start Date]&lt;=A967),--(TOther[End Date Calc]&gt;=A967),TOther[Amount])))</f>
        <v/>
      </c>
      <c r="I967" s="8" t="str" cm="1">
        <f t="array" ref="I967">IF(A967="","",IF(COUNTIF(TOther[Frequency],$I$1)=0,0,SUMPRODUCT(--(IFERROR(MOD(A967-TOther[Start Date],14),1)=0),--(TOther[Frequency]=$I$1),--(TOther[Start Date]&lt;=A967),--(TOther[End Date Calc]&gt;=A967),TOther[Amount])))</f>
        <v/>
      </c>
      <c r="J967" s="8" t="str">
        <f>IF(A967="","",IF(COUNTIF(TOther[Frequency],$J$1)=0,0,IF(OR(DAY(A967)=1,DAY(A967)=15),SUMIFS(TOther[Amount],TOther[Frequency],$J$1,TOther[Start Date],"&lt;="&amp;$A967,TOther[End Date Calc],"&gt;="&amp;A967),0)))</f>
        <v/>
      </c>
      <c r="K967" s="8" t="str">
        <f>IF(A967="","",IF(COUNTIF(TOther[Frequency],$K$1)=0,0,IF(A967=(A967-DAY(A967)+1+2*7-WEEKDAY(A967-DAY(A967)+8-4,1)),SUMIFS(TOther[Amount],TOther[Frequency],$K$1,TOther[Start Date],"&lt;="&amp;$A967,TOther[End Date Calc],"&gt;="&amp;A967),0)))</f>
        <v/>
      </c>
      <c r="L967" s="8" t="str">
        <f>IF(A967="","",IF(COUNTIF(TOther[Frequency],$L$1)=0,0,IF(A967=(A967-DAY(A967)+1+3*7-WEEKDAY(A967-DAY(A967)+8-4,1)),SUMIFS(TOther[Amount],TOther[Frequency],$L$1,TOther[Start Date],"&lt;="&amp;$A967,TOther[End Date Calc],"&gt;="&amp;A967),0)))</f>
        <v/>
      </c>
      <c r="M967" s="8" t="str">
        <f>IF(A967="","",IF(COUNTIF(TOther[Frequency],$M$1)=0,0,IF(A967=(A967-DAY(A967)+1+4*7-WEEKDAY(A967-DAY(A967)+8-4,1)),SUMIFS(TOther[Amount],TOther[Frequency],$M$1,TOther[Start Date],"&lt;="&amp;$A967,TOther[End Date Calc],"&gt;="&amp;A967),0)))</f>
        <v/>
      </c>
      <c r="N967" s="8" t="str" cm="1">
        <f t="array" ref="N967">IF(A967="","",IF(COUNTIF(TOther[Frequency],$N$1)=0,0,SUMPRODUCT(--(IFERROR(MOD(A967-TOther[Start Date],28),1)=0),--(TOther[Frequency]=$N$1),--(TOther[Start Date]&lt;=A967),--(TOther[End Date Calc]&gt;=A967),TOther[Amount])))</f>
        <v/>
      </c>
      <c r="O967" s="8" t="str" cm="1">
        <f t="array" ref="O967">IF(A967="","",IF(COUNTIF(TOther[Frequency],$O$1)=0,0,SUMPRODUCT(--(IFERROR(MOD(A967-TOther[Start Date],42),1)=0),--(TOther[Frequency]=$O$1),--(TOther[Start Date]&lt;=A967),--(TOther[End Date Calc]&gt;=A967),TOther[Amount])))</f>
        <v/>
      </c>
      <c r="P967" s="8" t="str" cm="1">
        <f t="array" ref="P967">IF(A967="","",IF(COUNTIF(TOther[Frequency],$P$1)=0,0,SUMPRODUCT(--(IFERROR(MOD(A967-TOther[Start Date],56),1)=0),--(TOther[Frequency]=$P$1),--(TOther[Start Date]&lt;=A967),--(TOther[End Date Calc]&gt;=A967),TOther[Amount])))</f>
        <v/>
      </c>
      <c r="Q967" s="8" t="str">
        <f>IF(A967="","",IF(COUNTIF(TOther[Frequency],$Q$1)=0,0,IF(B967="N",SUMIFS(TOther[Amount],TOther[Frequency],$Q$1,TOther[Start Date],"&lt;="&amp;$A967,TOther[End Date Calc],"&gt;="&amp;A967,TOther[Start Day],DAY(A967)),SUMIFS(TOther[Amount],TOther[Frequency],$Q$1,TOther[Start Date],"&lt;="&amp;$A967,TOther[End Date Calc],"&gt;="&amp;A967,TOther[Start Day],"&gt;="&amp;DAY(A967)))))</f>
        <v/>
      </c>
      <c r="R967" s="8" t="str" cm="1">
        <f t="array" ref="R967">IF(A967="","",IF(COUNTIF(TOther[Frequency],R$1)=0,0,SUMPRODUCT(--(TOther[Frequency]=R$1),--(TOther[Start Date]&lt;=A967),--(TOther[End Date Calc]&gt;=A967),IF(B967="N",--(TOther[Start Day]=DAY(A967)),--(TOther[Start Day]&gt;=DAY(A967))),--(IFERROR(MOD(TOther[Start Month]-MONTH(A967)+2,2),1)=0),TOther[Amount])))</f>
        <v/>
      </c>
      <c r="S967" s="8" t="str" cm="1">
        <f t="array" ref="S967">IF(A967="","",IF(COUNTIF(TOther[Frequency],S$1)=0,0,SUMPRODUCT(--(TOther[Frequency]=S$1),--(TOther[Start Date]&lt;=A967),--(TOther[End Date Calc]&gt;=A967),IF(B967="N",--(TOther[Start Day]=DAY(A967)),--(TOther[Start Day]&gt;=DAY(A967))),--(IFERROR(MOD(TOther[Start Month]-MONTH(A967)+3,3),1)=0),TOther[Amount])))</f>
        <v/>
      </c>
      <c r="T967" s="8" t="str" cm="1">
        <f t="array" ref="T967">IF($A967="","",IF(COUNTIF(TOther[Frequency],T$1)=0,0,SUMPRODUCT(--(TOther[Frequency]=T$1),--(TOther[Start Date]&lt;=$A967),--(TOther[End Date Calc]&gt;=$A967),IF($B967="N",--(TOther[Start Day]=DAY($A967)),--(TOther[Start Day]&gt;=DAY($A967))),--(IFERROR(MOD(TOther[Start Month]-MONTH($A967)+4,4),1)=0),TOther[Amount])))</f>
        <v/>
      </c>
      <c r="U967" s="8" t="str" cm="1">
        <f t="array" ref="U967">IF(A967="","",IF(COUNTIF(TOther[Frequency],$U$1)=0,0,SUMPRODUCT(--(TOther[Frequency]=$U$1),--(TOther[Start Date]&lt;=A967),--(TOther[End Date Calc]&gt;=A967),IF(B967="N",--(TOther[Start Day]=DAY(A967)),--(TOther[Start Day]&gt;=DAY(A967))),--(IFERROR(MOD(TOther[Start Month]-MONTH(A967)+6,6),1)=0),TOther[Amount])))</f>
        <v/>
      </c>
      <c r="V967" s="8" t="str" cm="1">
        <f t="array" ref="V967">IF(A967="","",IF(COUNTIF(TOther[Frequency],$V$1)=0,0,SUMPRODUCT(--(TOther[Frequency]=$V$1),--(TOther[Start Date]&lt;=A967),--(TOther[End Date Calc]&gt;=A967),IF(B967="N",--(TOther[Start Day]=DAY(A967)),--(TOther[Start Day]&gt;=DAY(A967))),--(IFERROR(MOD(TOther[Start Month]-MONTH(A967)+12,12),1)=0),TOther[Amount])))</f>
        <v/>
      </c>
      <c r="W967" s="8" t="str">
        <f>IF(A967="","",SUMIFS(TOther[Amount],TOther[Start Date],A967,TOther[Frequency],$W$1))</f>
        <v/>
      </c>
      <c r="X967" s="9" t="str">
        <f t="shared" si="75"/>
        <v/>
      </c>
      <c r="Y967" s="9" t="str">
        <f t="shared" si="79"/>
        <v/>
      </c>
      <c r="Z967" s="8" t="str" cm="1">
        <f t="array" ref="Z967">IF(A967="","",IF(COUNTIF('2) Income'!$D$13:$D$32,"Weekly")=0,0,SUMPRODUCT(--(IFERROR(MOD(A967-'2) Income'!$F$13:$F$32,7),1)=0),--('2) Income'!$D$13:$D$32="Weekly"),--('2) Income'!$F$13:$F$32&lt;=A967),'2) Income'!$E$13:$E$32)))</f>
        <v/>
      </c>
      <c r="AA967" s="8" t="str" cm="1">
        <f t="array" ref="AA967">IF(A967="","",IF(COUNTIF('2) Income'!$D$13:$D$32,"Every Other Week")=0,0,SUMPRODUCT(--(IFERROR(MOD(A967-'2) Income'!$F$13:$F$32,14),1)=0),--('2) Income'!$D$13:$D$32="Every Other Week"),--('2) Income'!$F$13:$F$32&lt;=A967),'2) Income'!$E$13:$E$32)))</f>
        <v/>
      </c>
      <c r="AB967" s="8" t="str">
        <f>IF(A967="","",IF(COUNTIF('2) Income'!$D$13:$D$32,"1st and 15th")=0,0,IF(OR(DAY(A967)=1,DAY(A967)=15),SUMIFS('2) Income'!$E$13:$E$32,'2) Income'!$D$13:$D$32,"1st and 15th",'2) Income'!$F$13:$F$32,"&lt;="&amp;$A967),0)))</f>
        <v/>
      </c>
      <c r="AC967" s="8" t="str">
        <f>IF(A967="","",IF(COUNTIF('2) Income'!$D$13:$D$32,"2nd Wednesday")=0,0,IF(A967=(A967-DAY(A967)+1+2*7-WEEKDAY(A967-DAY(A967)+8-4,1)),SUMIFS('2) Income'!$E$13:$E$32,'2) Income'!$D$13:$D$32,"2nd Wednesday",'2) Income'!$F$13:$F$32,"&lt;="&amp;$A967),0)))</f>
        <v/>
      </c>
      <c r="AD967" s="8" t="str">
        <f>IF(A967="","",IF(COUNTIF('2) Income'!$D$13:$D$32,"3rd Wednesday")=0,0,IF(A967=(A967-DAY(A967)+1+3*7-WEEKDAY(A967-DAY(A967)+8-4,1)),SUMIFS('2) Income'!$E$13:$E$32,'2) Income'!$D$13:$D$32,"3rd Wednesday",'2) Income'!$F$13:$F$32,"&lt;="&amp;$A967),0)))</f>
        <v/>
      </c>
      <c r="AE967" s="8" t="str">
        <f>IF(A967="","",IF(COUNTIF('2) Income'!$D$13:$D$32,"4th Wednesday")=0,0,IF(A967=(A967-DAY(A967)+1+4*7-WEEKDAY(A967-DAY(A967)+8-4,1)),SUMIFS('2) Income'!$E$13:$E$32,'2) Income'!$D$13:$D$32,"4th Wednesday",'2) Income'!$F$13:$F$32,"&lt;="&amp;$A967),0)))</f>
        <v/>
      </c>
      <c r="AF967" s="8" t="str" cm="1">
        <f t="array" ref="AF967">IF(A967="","",IF(COUNTIF('2) Income'!$D$13:$D$32,"Every 4 Weeks")=0,0,SUMPRODUCT(--(IFERROR(MOD(A967-'2) Income'!$F$13:$F$32,28),1)=0),--('2) Income'!$D$13:$D$32="Every 4 Weeks"),--('2) Income'!$F$13:$F$32&lt;=A967),'2) Income'!$E$13:$E$32)))</f>
        <v/>
      </c>
      <c r="AG967" s="8" t="str">
        <f>IF(A967="","",IF(COUNTIF('2) Income'!$D$13:$D$32,"Monthly")=0,0,IF(B967="N",SUMIFS('2) Income'!$E$13:$E$32,'2) Income'!$D$13:$D$32,"monthly",'2) Income'!$F$13:$F$32,"&lt;="&amp;$A967,'2) Income'!$I$13:$I$32,DAY(A967)),SUMIFS('2) Income'!$E$13:$E$32,'2) Income'!$D$13:$D$32,"monthly",'2) Income'!$F$13:$F$32,"&lt;="&amp;$A967,'2) Income'!$I$13:$I$32,"&gt;="&amp;DAY(A967)))))</f>
        <v/>
      </c>
      <c r="AH967" s="8" t="str" cm="1">
        <f t="array" ref="AH967">IF(A967="","",IF(COUNTIF('2) Income'!$D$13:$D$32,"Yearly")=0,0,SUMPRODUCT(--('2) Income'!$D$13:$D$32="Yearly"),--('2) Income'!$F$13:$F$32&lt;=A967),IF(B967="N",--('2) Income'!$I$13:$I$32=DAY(A967)),--('2) Income'!$I$13:$I$32&gt;=DAY(A967))),--(IFERROR(MOD('2) Income'!$H$13:$H$32-MONTH(A967)+12,12),1)=0),'2) Income'!$E$13:$E$32)))</f>
        <v/>
      </c>
      <c r="AI967" s="8" t="str">
        <f>IF(A967="","",IF(COUNTIF('2) Income'!$D$13:$D$32,"one-time")=0,0,SUMIFS('2) Income'!$E$13:$E$32,'2) Income'!$D$13:$D$32,"one-time",'2) Income'!$F$13:$F$32,"="&amp;$A967)))</f>
        <v/>
      </c>
      <c r="AJ967" s="9" t="str">
        <f t="shared" si="76"/>
        <v/>
      </c>
    </row>
    <row r="968" spans="1:36">
      <c r="A968" s="7" t="str">
        <f>IF(A967="","",IF(A967+1&lt;='1) Period'!$E$21,A967+1,""))</f>
        <v/>
      </c>
      <c r="B968" s="7" t="e">
        <f t="shared" si="77"/>
        <v>#VALUE!</v>
      </c>
      <c r="C968" t="e">
        <f t="shared" si="78"/>
        <v>#VALUE!</v>
      </c>
      <c r="D968" s="8" t="str">
        <f>IF(A968="","",IF(TEXT(A968,"dddd")='4) Happy Money'!$E$23,WAllowance,0))</f>
        <v/>
      </c>
      <c r="E968" s="8" t="str">
        <f>IF(A968="","",IF(B968="N",SUMIF(TMonthly[Day of the Month],DAY(A968),TMonthly[Amount]),SUMIF(TMonthly[Day of the Month],"&gt;="&amp;DAY(A968),TMonthly[Amount])))</f>
        <v/>
      </c>
      <c r="F968" s="8" t="str" cm="1">
        <f t="array" ref="F968">IF(A968="","",SUMPRODUCT(--(TYearly[Due Date]&lt;=A968),IF(B968="N",--(TYearly[Day]=DAY(A968)),--(TYearly[Day]&gt;=DAY(A968))),--(IFERROR(MOD(TYearly[Month]-MONTH(A968)+12,12),1)=0),TYearly[Amount]))</f>
        <v/>
      </c>
      <c r="G968" s="8" t="str">
        <f>IF(A968="","",SUMIF(TOneTime[Due Date],A968,TOneTime[Amount]))</f>
        <v/>
      </c>
      <c r="H968" s="8" t="str" cm="1">
        <f t="array" ref="H968">IF(A968="","",IF(COUNTIF(TOther[Frequency],$H$1)=0,0,SUMPRODUCT(--(IFERROR(MOD(A968-TOther[Start Date],7),1)=0),--(TOther[Frequency]=$H$1),--(TOther[Start Date]&lt;=A968),--(TOther[End Date Calc]&gt;=A968),TOther[Amount])))</f>
        <v/>
      </c>
      <c r="I968" s="8" t="str" cm="1">
        <f t="array" ref="I968">IF(A968="","",IF(COUNTIF(TOther[Frequency],$I$1)=0,0,SUMPRODUCT(--(IFERROR(MOD(A968-TOther[Start Date],14),1)=0),--(TOther[Frequency]=$I$1),--(TOther[Start Date]&lt;=A968),--(TOther[End Date Calc]&gt;=A968),TOther[Amount])))</f>
        <v/>
      </c>
      <c r="J968" s="8" t="str">
        <f>IF(A968="","",IF(COUNTIF(TOther[Frequency],$J$1)=0,0,IF(OR(DAY(A968)=1,DAY(A968)=15),SUMIFS(TOther[Amount],TOther[Frequency],$J$1,TOther[Start Date],"&lt;="&amp;$A968,TOther[End Date Calc],"&gt;="&amp;A968),0)))</f>
        <v/>
      </c>
      <c r="K968" s="8" t="str">
        <f>IF(A968="","",IF(COUNTIF(TOther[Frequency],$K$1)=0,0,IF(A968=(A968-DAY(A968)+1+2*7-WEEKDAY(A968-DAY(A968)+8-4,1)),SUMIFS(TOther[Amount],TOther[Frequency],$K$1,TOther[Start Date],"&lt;="&amp;$A968,TOther[End Date Calc],"&gt;="&amp;A968),0)))</f>
        <v/>
      </c>
      <c r="L968" s="8" t="str">
        <f>IF(A968="","",IF(COUNTIF(TOther[Frequency],$L$1)=0,0,IF(A968=(A968-DAY(A968)+1+3*7-WEEKDAY(A968-DAY(A968)+8-4,1)),SUMIFS(TOther[Amount],TOther[Frequency],$L$1,TOther[Start Date],"&lt;="&amp;$A968,TOther[End Date Calc],"&gt;="&amp;A968),0)))</f>
        <v/>
      </c>
      <c r="M968" s="8" t="str">
        <f>IF(A968="","",IF(COUNTIF(TOther[Frequency],$M$1)=0,0,IF(A968=(A968-DAY(A968)+1+4*7-WEEKDAY(A968-DAY(A968)+8-4,1)),SUMIFS(TOther[Amount],TOther[Frequency],$M$1,TOther[Start Date],"&lt;="&amp;$A968,TOther[End Date Calc],"&gt;="&amp;A968),0)))</f>
        <v/>
      </c>
      <c r="N968" s="8" t="str" cm="1">
        <f t="array" ref="N968">IF(A968="","",IF(COUNTIF(TOther[Frequency],$N$1)=0,0,SUMPRODUCT(--(IFERROR(MOD(A968-TOther[Start Date],28),1)=0),--(TOther[Frequency]=$N$1),--(TOther[Start Date]&lt;=A968),--(TOther[End Date Calc]&gt;=A968),TOther[Amount])))</f>
        <v/>
      </c>
      <c r="O968" s="8" t="str" cm="1">
        <f t="array" ref="O968">IF(A968="","",IF(COUNTIF(TOther[Frequency],$O$1)=0,0,SUMPRODUCT(--(IFERROR(MOD(A968-TOther[Start Date],42),1)=0),--(TOther[Frequency]=$O$1),--(TOther[Start Date]&lt;=A968),--(TOther[End Date Calc]&gt;=A968),TOther[Amount])))</f>
        <v/>
      </c>
      <c r="P968" s="8" t="str" cm="1">
        <f t="array" ref="P968">IF(A968="","",IF(COUNTIF(TOther[Frequency],$P$1)=0,0,SUMPRODUCT(--(IFERROR(MOD(A968-TOther[Start Date],56),1)=0),--(TOther[Frequency]=$P$1),--(TOther[Start Date]&lt;=A968),--(TOther[End Date Calc]&gt;=A968),TOther[Amount])))</f>
        <v/>
      </c>
      <c r="Q968" s="8" t="str">
        <f>IF(A968="","",IF(COUNTIF(TOther[Frequency],$Q$1)=0,0,IF(B968="N",SUMIFS(TOther[Amount],TOther[Frequency],$Q$1,TOther[Start Date],"&lt;="&amp;$A968,TOther[End Date Calc],"&gt;="&amp;A968,TOther[Start Day],DAY(A968)),SUMIFS(TOther[Amount],TOther[Frequency],$Q$1,TOther[Start Date],"&lt;="&amp;$A968,TOther[End Date Calc],"&gt;="&amp;A968,TOther[Start Day],"&gt;="&amp;DAY(A968)))))</f>
        <v/>
      </c>
      <c r="R968" s="8" t="str" cm="1">
        <f t="array" ref="R968">IF(A968="","",IF(COUNTIF(TOther[Frequency],R$1)=0,0,SUMPRODUCT(--(TOther[Frequency]=R$1),--(TOther[Start Date]&lt;=A968),--(TOther[End Date Calc]&gt;=A968),IF(B968="N",--(TOther[Start Day]=DAY(A968)),--(TOther[Start Day]&gt;=DAY(A968))),--(IFERROR(MOD(TOther[Start Month]-MONTH(A968)+2,2),1)=0),TOther[Amount])))</f>
        <v/>
      </c>
      <c r="S968" s="8" t="str" cm="1">
        <f t="array" ref="S968">IF(A968="","",IF(COUNTIF(TOther[Frequency],S$1)=0,0,SUMPRODUCT(--(TOther[Frequency]=S$1),--(TOther[Start Date]&lt;=A968),--(TOther[End Date Calc]&gt;=A968),IF(B968="N",--(TOther[Start Day]=DAY(A968)),--(TOther[Start Day]&gt;=DAY(A968))),--(IFERROR(MOD(TOther[Start Month]-MONTH(A968)+3,3),1)=0),TOther[Amount])))</f>
        <v/>
      </c>
      <c r="T968" s="8" t="str" cm="1">
        <f t="array" ref="T968">IF($A968="","",IF(COUNTIF(TOther[Frequency],T$1)=0,0,SUMPRODUCT(--(TOther[Frequency]=T$1),--(TOther[Start Date]&lt;=$A968),--(TOther[End Date Calc]&gt;=$A968),IF($B968="N",--(TOther[Start Day]=DAY($A968)),--(TOther[Start Day]&gt;=DAY($A968))),--(IFERROR(MOD(TOther[Start Month]-MONTH($A968)+4,4),1)=0),TOther[Amount])))</f>
        <v/>
      </c>
      <c r="U968" s="8" t="str" cm="1">
        <f t="array" ref="U968">IF(A968="","",IF(COUNTIF(TOther[Frequency],$U$1)=0,0,SUMPRODUCT(--(TOther[Frequency]=$U$1),--(TOther[Start Date]&lt;=A968),--(TOther[End Date Calc]&gt;=A968),IF(B968="N",--(TOther[Start Day]=DAY(A968)),--(TOther[Start Day]&gt;=DAY(A968))),--(IFERROR(MOD(TOther[Start Month]-MONTH(A968)+6,6),1)=0),TOther[Amount])))</f>
        <v/>
      </c>
      <c r="V968" s="8" t="str" cm="1">
        <f t="array" ref="V968">IF(A968="","",IF(COUNTIF(TOther[Frequency],$V$1)=0,0,SUMPRODUCT(--(TOther[Frequency]=$V$1),--(TOther[Start Date]&lt;=A968),--(TOther[End Date Calc]&gt;=A968),IF(B968="N",--(TOther[Start Day]=DAY(A968)),--(TOther[Start Day]&gt;=DAY(A968))),--(IFERROR(MOD(TOther[Start Month]-MONTH(A968)+12,12),1)=0),TOther[Amount])))</f>
        <v/>
      </c>
      <c r="W968" s="8" t="str">
        <f>IF(A968="","",SUMIFS(TOther[Amount],TOther[Start Date],A968,TOther[Frequency],$W$1))</f>
        <v/>
      </c>
      <c r="X968" s="9" t="str">
        <f t="shared" si="75"/>
        <v/>
      </c>
      <c r="Y968" s="9" t="str">
        <f t="shared" si="79"/>
        <v/>
      </c>
      <c r="Z968" s="8" t="str" cm="1">
        <f t="array" ref="Z968">IF(A968="","",IF(COUNTIF('2) Income'!$D$13:$D$32,"Weekly")=0,0,SUMPRODUCT(--(IFERROR(MOD(A968-'2) Income'!$F$13:$F$32,7),1)=0),--('2) Income'!$D$13:$D$32="Weekly"),--('2) Income'!$F$13:$F$32&lt;=A968),'2) Income'!$E$13:$E$32)))</f>
        <v/>
      </c>
      <c r="AA968" s="8" t="str" cm="1">
        <f t="array" ref="AA968">IF(A968="","",IF(COUNTIF('2) Income'!$D$13:$D$32,"Every Other Week")=0,0,SUMPRODUCT(--(IFERROR(MOD(A968-'2) Income'!$F$13:$F$32,14),1)=0),--('2) Income'!$D$13:$D$32="Every Other Week"),--('2) Income'!$F$13:$F$32&lt;=A968),'2) Income'!$E$13:$E$32)))</f>
        <v/>
      </c>
      <c r="AB968" s="8" t="str">
        <f>IF(A968="","",IF(COUNTIF('2) Income'!$D$13:$D$32,"1st and 15th")=0,0,IF(OR(DAY(A968)=1,DAY(A968)=15),SUMIFS('2) Income'!$E$13:$E$32,'2) Income'!$D$13:$D$32,"1st and 15th",'2) Income'!$F$13:$F$32,"&lt;="&amp;$A968),0)))</f>
        <v/>
      </c>
      <c r="AC968" s="8" t="str">
        <f>IF(A968="","",IF(COUNTIF('2) Income'!$D$13:$D$32,"2nd Wednesday")=0,0,IF(A968=(A968-DAY(A968)+1+2*7-WEEKDAY(A968-DAY(A968)+8-4,1)),SUMIFS('2) Income'!$E$13:$E$32,'2) Income'!$D$13:$D$32,"2nd Wednesday",'2) Income'!$F$13:$F$32,"&lt;="&amp;$A968),0)))</f>
        <v/>
      </c>
      <c r="AD968" s="8" t="str">
        <f>IF(A968="","",IF(COUNTIF('2) Income'!$D$13:$D$32,"3rd Wednesday")=0,0,IF(A968=(A968-DAY(A968)+1+3*7-WEEKDAY(A968-DAY(A968)+8-4,1)),SUMIFS('2) Income'!$E$13:$E$32,'2) Income'!$D$13:$D$32,"3rd Wednesday",'2) Income'!$F$13:$F$32,"&lt;="&amp;$A968),0)))</f>
        <v/>
      </c>
      <c r="AE968" s="8" t="str">
        <f>IF(A968="","",IF(COUNTIF('2) Income'!$D$13:$D$32,"4th Wednesday")=0,0,IF(A968=(A968-DAY(A968)+1+4*7-WEEKDAY(A968-DAY(A968)+8-4,1)),SUMIFS('2) Income'!$E$13:$E$32,'2) Income'!$D$13:$D$32,"4th Wednesday",'2) Income'!$F$13:$F$32,"&lt;="&amp;$A968),0)))</f>
        <v/>
      </c>
      <c r="AF968" s="8" t="str" cm="1">
        <f t="array" ref="AF968">IF(A968="","",IF(COUNTIF('2) Income'!$D$13:$D$32,"Every 4 Weeks")=0,0,SUMPRODUCT(--(IFERROR(MOD(A968-'2) Income'!$F$13:$F$32,28),1)=0),--('2) Income'!$D$13:$D$32="Every 4 Weeks"),--('2) Income'!$F$13:$F$32&lt;=A968),'2) Income'!$E$13:$E$32)))</f>
        <v/>
      </c>
      <c r="AG968" s="8" t="str">
        <f>IF(A968="","",IF(COUNTIF('2) Income'!$D$13:$D$32,"Monthly")=0,0,IF(B968="N",SUMIFS('2) Income'!$E$13:$E$32,'2) Income'!$D$13:$D$32,"monthly",'2) Income'!$F$13:$F$32,"&lt;="&amp;$A968,'2) Income'!$I$13:$I$32,DAY(A968)),SUMIFS('2) Income'!$E$13:$E$32,'2) Income'!$D$13:$D$32,"monthly",'2) Income'!$F$13:$F$32,"&lt;="&amp;$A968,'2) Income'!$I$13:$I$32,"&gt;="&amp;DAY(A968)))))</f>
        <v/>
      </c>
      <c r="AH968" s="8" t="str" cm="1">
        <f t="array" ref="AH968">IF(A968="","",IF(COUNTIF('2) Income'!$D$13:$D$32,"Yearly")=0,0,SUMPRODUCT(--('2) Income'!$D$13:$D$32="Yearly"),--('2) Income'!$F$13:$F$32&lt;=A968),IF(B968="N",--('2) Income'!$I$13:$I$32=DAY(A968)),--('2) Income'!$I$13:$I$32&gt;=DAY(A968))),--(IFERROR(MOD('2) Income'!$H$13:$H$32-MONTH(A968)+12,12),1)=0),'2) Income'!$E$13:$E$32)))</f>
        <v/>
      </c>
      <c r="AI968" s="8" t="str">
        <f>IF(A968="","",IF(COUNTIF('2) Income'!$D$13:$D$32,"one-time")=0,0,SUMIFS('2) Income'!$E$13:$E$32,'2) Income'!$D$13:$D$32,"one-time",'2) Income'!$F$13:$F$32,"="&amp;$A968)))</f>
        <v/>
      </c>
      <c r="AJ968" s="9" t="str">
        <f t="shared" si="76"/>
        <v/>
      </c>
    </row>
    <row r="969" spans="1:36">
      <c r="A969" s="7" t="str">
        <f>IF(A968="","",IF(A968+1&lt;='1) Period'!$E$21,A968+1,""))</f>
        <v/>
      </c>
      <c r="B969" s="7" t="e">
        <f t="shared" si="77"/>
        <v>#VALUE!</v>
      </c>
      <c r="C969" t="e">
        <f t="shared" si="78"/>
        <v>#VALUE!</v>
      </c>
      <c r="D969" s="8" t="str">
        <f>IF(A969="","",IF(TEXT(A969,"dddd")='4) Happy Money'!$E$23,WAllowance,0))</f>
        <v/>
      </c>
      <c r="E969" s="8" t="str">
        <f>IF(A969="","",IF(B969="N",SUMIF(TMonthly[Day of the Month],DAY(A969),TMonthly[Amount]),SUMIF(TMonthly[Day of the Month],"&gt;="&amp;DAY(A969),TMonthly[Amount])))</f>
        <v/>
      </c>
      <c r="F969" s="8" t="str" cm="1">
        <f t="array" ref="F969">IF(A969="","",SUMPRODUCT(--(TYearly[Due Date]&lt;=A969),IF(B969="N",--(TYearly[Day]=DAY(A969)),--(TYearly[Day]&gt;=DAY(A969))),--(IFERROR(MOD(TYearly[Month]-MONTH(A969)+12,12),1)=0),TYearly[Amount]))</f>
        <v/>
      </c>
      <c r="G969" s="8" t="str">
        <f>IF(A969="","",SUMIF(TOneTime[Due Date],A969,TOneTime[Amount]))</f>
        <v/>
      </c>
      <c r="H969" s="8" t="str" cm="1">
        <f t="array" ref="H969">IF(A969="","",IF(COUNTIF(TOther[Frequency],$H$1)=0,0,SUMPRODUCT(--(IFERROR(MOD(A969-TOther[Start Date],7),1)=0),--(TOther[Frequency]=$H$1),--(TOther[Start Date]&lt;=A969),--(TOther[End Date Calc]&gt;=A969),TOther[Amount])))</f>
        <v/>
      </c>
      <c r="I969" s="8" t="str" cm="1">
        <f t="array" ref="I969">IF(A969="","",IF(COUNTIF(TOther[Frequency],$I$1)=0,0,SUMPRODUCT(--(IFERROR(MOD(A969-TOther[Start Date],14),1)=0),--(TOther[Frequency]=$I$1),--(TOther[Start Date]&lt;=A969),--(TOther[End Date Calc]&gt;=A969),TOther[Amount])))</f>
        <v/>
      </c>
      <c r="J969" s="8" t="str">
        <f>IF(A969="","",IF(COUNTIF(TOther[Frequency],$J$1)=0,0,IF(OR(DAY(A969)=1,DAY(A969)=15),SUMIFS(TOther[Amount],TOther[Frequency],$J$1,TOther[Start Date],"&lt;="&amp;$A969,TOther[End Date Calc],"&gt;="&amp;A969),0)))</f>
        <v/>
      </c>
      <c r="K969" s="8" t="str">
        <f>IF(A969="","",IF(COUNTIF(TOther[Frequency],$K$1)=0,0,IF(A969=(A969-DAY(A969)+1+2*7-WEEKDAY(A969-DAY(A969)+8-4,1)),SUMIFS(TOther[Amount],TOther[Frequency],$K$1,TOther[Start Date],"&lt;="&amp;$A969,TOther[End Date Calc],"&gt;="&amp;A969),0)))</f>
        <v/>
      </c>
      <c r="L969" s="8" t="str">
        <f>IF(A969="","",IF(COUNTIF(TOther[Frequency],$L$1)=0,0,IF(A969=(A969-DAY(A969)+1+3*7-WEEKDAY(A969-DAY(A969)+8-4,1)),SUMIFS(TOther[Amount],TOther[Frequency],$L$1,TOther[Start Date],"&lt;="&amp;$A969,TOther[End Date Calc],"&gt;="&amp;A969),0)))</f>
        <v/>
      </c>
      <c r="M969" s="8" t="str">
        <f>IF(A969="","",IF(COUNTIF(TOther[Frequency],$M$1)=0,0,IF(A969=(A969-DAY(A969)+1+4*7-WEEKDAY(A969-DAY(A969)+8-4,1)),SUMIFS(TOther[Amount],TOther[Frequency],$M$1,TOther[Start Date],"&lt;="&amp;$A969,TOther[End Date Calc],"&gt;="&amp;A969),0)))</f>
        <v/>
      </c>
      <c r="N969" s="8" t="str" cm="1">
        <f t="array" ref="N969">IF(A969="","",IF(COUNTIF(TOther[Frequency],$N$1)=0,0,SUMPRODUCT(--(IFERROR(MOD(A969-TOther[Start Date],28),1)=0),--(TOther[Frequency]=$N$1),--(TOther[Start Date]&lt;=A969),--(TOther[End Date Calc]&gt;=A969),TOther[Amount])))</f>
        <v/>
      </c>
      <c r="O969" s="8" t="str" cm="1">
        <f t="array" ref="O969">IF(A969="","",IF(COUNTIF(TOther[Frequency],$O$1)=0,0,SUMPRODUCT(--(IFERROR(MOD(A969-TOther[Start Date],42),1)=0),--(TOther[Frequency]=$O$1),--(TOther[Start Date]&lt;=A969),--(TOther[End Date Calc]&gt;=A969),TOther[Amount])))</f>
        <v/>
      </c>
      <c r="P969" s="8" t="str" cm="1">
        <f t="array" ref="P969">IF(A969="","",IF(COUNTIF(TOther[Frequency],$P$1)=0,0,SUMPRODUCT(--(IFERROR(MOD(A969-TOther[Start Date],56),1)=0),--(TOther[Frequency]=$P$1),--(TOther[Start Date]&lt;=A969),--(TOther[End Date Calc]&gt;=A969),TOther[Amount])))</f>
        <v/>
      </c>
      <c r="Q969" s="8" t="str">
        <f>IF(A969="","",IF(COUNTIF(TOther[Frequency],$Q$1)=0,0,IF(B969="N",SUMIFS(TOther[Amount],TOther[Frequency],$Q$1,TOther[Start Date],"&lt;="&amp;$A969,TOther[End Date Calc],"&gt;="&amp;A969,TOther[Start Day],DAY(A969)),SUMIFS(TOther[Amount],TOther[Frequency],$Q$1,TOther[Start Date],"&lt;="&amp;$A969,TOther[End Date Calc],"&gt;="&amp;A969,TOther[Start Day],"&gt;="&amp;DAY(A969)))))</f>
        <v/>
      </c>
      <c r="R969" s="8" t="str" cm="1">
        <f t="array" ref="R969">IF(A969="","",IF(COUNTIF(TOther[Frequency],R$1)=0,0,SUMPRODUCT(--(TOther[Frequency]=R$1),--(TOther[Start Date]&lt;=A969),--(TOther[End Date Calc]&gt;=A969),IF(B969="N",--(TOther[Start Day]=DAY(A969)),--(TOther[Start Day]&gt;=DAY(A969))),--(IFERROR(MOD(TOther[Start Month]-MONTH(A969)+2,2),1)=0),TOther[Amount])))</f>
        <v/>
      </c>
      <c r="S969" s="8" t="str" cm="1">
        <f t="array" ref="S969">IF(A969="","",IF(COUNTIF(TOther[Frequency],S$1)=0,0,SUMPRODUCT(--(TOther[Frequency]=S$1),--(TOther[Start Date]&lt;=A969),--(TOther[End Date Calc]&gt;=A969),IF(B969="N",--(TOther[Start Day]=DAY(A969)),--(TOther[Start Day]&gt;=DAY(A969))),--(IFERROR(MOD(TOther[Start Month]-MONTH(A969)+3,3),1)=0),TOther[Amount])))</f>
        <v/>
      </c>
      <c r="T969" s="8" t="str" cm="1">
        <f t="array" ref="T969">IF($A969="","",IF(COUNTIF(TOther[Frequency],T$1)=0,0,SUMPRODUCT(--(TOther[Frequency]=T$1),--(TOther[Start Date]&lt;=$A969),--(TOther[End Date Calc]&gt;=$A969),IF($B969="N",--(TOther[Start Day]=DAY($A969)),--(TOther[Start Day]&gt;=DAY($A969))),--(IFERROR(MOD(TOther[Start Month]-MONTH($A969)+4,4),1)=0),TOther[Amount])))</f>
        <v/>
      </c>
      <c r="U969" s="8" t="str" cm="1">
        <f t="array" ref="U969">IF(A969="","",IF(COUNTIF(TOther[Frequency],$U$1)=0,0,SUMPRODUCT(--(TOther[Frequency]=$U$1),--(TOther[Start Date]&lt;=A969),--(TOther[End Date Calc]&gt;=A969),IF(B969="N",--(TOther[Start Day]=DAY(A969)),--(TOther[Start Day]&gt;=DAY(A969))),--(IFERROR(MOD(TOther[Start Month]-MONTH(A969)+6,6),1)=0),TOther[Amount])))</f>
        <v/>
      </c>
      <c r="V969" s="8" t="str" cm="1">
        <f t="array" ref="V969">IF(A969="","",IF(COUNTIF(TOther[Frequency],$V$1)=0,0,SUMPRODUCT(--(TOther[Frequency]=$V$1),--(TOther[Start Date]&lt;=A969),--(TOther[End Date Calc]&gt;=A969),IF(B969="N",--(TOther[Start Day]=DAY(A969)),--(TOther[Start Day]&gt;=DAY(A969))),--(IFERROR(MOD(TOther[Start Month]-MONTH(A969)+12,12),1)=0),TOther[Amount])))</f>
        <v/>
      </c>
      <c r="W969" s="8" t="str">
        <f>IF(A969="","",SUMIFS(TOther[Amount],TOther[Start Date],A969,TOther[Frequency],$W$1))</f>
        <v/>
      </c>
      <c r="X969" s="9" t="str">
        <f t="shared" si="75"/>
        <v/>
      </c>
      <c r="Y969" s="9" t="str">
        <f t="shared" si="79"/>
        <v/>
      </c>
      <c r="Z969" s="8" t="str" cm="1">
        <f t="array" ref="Z969">IF(A969="","",IF(COUNTIF('2) Income'!$D$13:$D$32,"Weekly")=0,0,SUMPRODUCT(--(IFERROR(MOD(A969-'2) Income'!$F$13:$F$32,7),1)=0),--('2) Income'!$D$13:$D$32="Weekly"),--('2) Income'!$F$13:$F$32&lt;=A969),'2) Income'!$E$13:$E$32)))</f>
        <v/>
      </c>
      <c r="AA969" s="8" t="str" cm="1">
        <f t="array" ref="AA969">IF(A969="","",IF(COUNTIF('2) Income'!$D$13:$D$32,"Every Other Week")=0,0,SUMPRODUCT(--(IFERROR(MOD(A969-'2) Income'!$F$13:$F$32,14),1)=0),--('2) Income'!$D$13:$D$32="Every Other Week"),--('2) Income'!$F$13:$F$32&lt;=A969),'2) Income'!$E$13:$E$32)))</f>
        <v/>
      </c>
      <c r="AB969" s="8" t="str">
        <f>IF(A969="","",IF(COUNTIF('2) Income'!$D$13:$D$32,"1st and 15th")=0,0,IF(OR(DAY(A969)=1,DAY(A969)=15),SUMIFS('2) Income'!$E$13:$E$32,'2) Income'!$D$13:$D$32,"1st and 15th",'2) Income'!$F$13:$F$32,"&lt;="&amp;$A969),0)))</f>
        <v/>
      </c>
      <c r="AC969" s="8" t="str">
        <f>IF(A969="","",IF(COUNTIF('2) Income'!$D$13:$D$32,"2nd Wednesday")=0,0,IF(A969=(A969-DAY(A969)+1+2*7-WEEKDAY(A969-DAY(A969)+8-4,1)),SUMIFS('2) Income'!$E$13:$E$32,'2) Income'!$D$13:$D$32,"2nd Wednesday",'2) Income'!$F$13:$F$32,"&lt;="&amp;$A969),0)))</f>
        <v/>
      </c>
      <c r="AD969" s="8" t="str">
        <f>IF(A969="","",IF(COUNTIF('2) Income'!$D$13:$D$32,"3rd Wednesday")=0,0,IF(A969=(A969-DAY(A969)+1+3*7-WEEKDAY(A969-DAY(A969)+8-4,1)),SUMIFS('2) Income'!$E$13:$E$32,'2) Income'!$D$13:$D$32,"3rd Wednesday",'2) Income'!$F$13:$F$32,"&lt;="&amp;$A969),0)))</f>
        <v/>
      </c>
      <c r="AE969" s="8" t="str">
        <f>IF(A969="","",IF(COUNTIF('2) Income'!$D$13:$D$32,"4th Wednesday")=0,0,IF(A969=(A969-DAY(A969)+1+4*7-WEEKDAY(A969-DAY(A969)+8-4,1)),SUMIFS('2) Income'!$E$13:$E$32,'2) Income'!$D$13:$D$32,"4th Wednesday",'2) Income'!$F$13:$F$32,"&lt;="&amp;$A969),0)))</f>
        <v/>
      </c>
      <c r="AF969" s="8" t="str" cm="1">
        <f t="array" ref="AF969">IF(A969="","",IF(COUNTIF('2) Income'!$D$13:$D$32,"Every 4 Weeks")=0,0,SUMPRODUCT(--(IFERROR(MOD(A969-'2) Income'!$F$13:$F$32,28),1)=0),--('2) Income'!$D$13:$D$32="Every 4 Weeks"),--('2) Income'!$F$13:$F$32&lt;=A969),'2) Income'!$E$13:$E$32)))</f>
        <v/>
      </c>
      <c r="AG969" s="8" t="str">
        <f>IF(A969="","",IF(COUNTIF('2) Income'!$D$13:$D$32,"Monthly")=0,0,IF(B969="N",SUMIFS('2) Income'!$E$13:$E$32,'2) Income'!$D$13:$D$32,"monthly",'2) Income'!$F$13:$F$32,"&lt;="&amp;$A969,'2) Income'!$I$13:$I$32,DAY(A969)),SUMIFS('2) Income'!$E$13:$E$32,'2) Income'!$D$13:$D$32,"monthly",'2) Income'!$F$13:$F$32,"&lt;="&amp;$A969,'2) Income'!$I$13:$I$32,"&gt;="&amp;DAY(A969)))))</f>
        <v/>
      </c>
      <c r="AH969" s="8" t="str" cm="1">
        <f t="array" ref="AH969">IF(A969="","",IF(COUNTIF('2) Income'!$D$13:$D$32,"Yearly")=0,0,SUMPRODUCT(--('2) Income'!$D$13:$D$32="Yearly"),--('2) Income'!$F$13:$F$32&lt;=A969),IF(B969="N",--('2) Income'!$I$13:$I$32=DAY(A969)),--('2) Income'!$I$13:$I$32&gt;=DAY(A969))),--(IFERROR(MOD('2) Income'!$H$13:$H$32-MONTH(A969)+12,12),1)=0),'2) Income'!$E$13:$E$32)))</f>
        <v/>
      </c>
      <c r="AI969" s="8" t="str">
        <f>IF(A969="","",IF(COUNTIF('2) Income'!$D$13:$D$32,"one-time")=0,0,SUMIFS('2) Income'!$E$13:$E$32,'2) Income'!$D$13:$D$32,"one-time",'2) Income'!$F$13:$F$32,"="&amp;$A969)))</f>
        <v/>
      </c>
      <c r="AJ969" s="9" t="str">
        <f t="shared" si="76"/>
        <v/>
      </c>
    </row>
    <row r="970" spans="1:36">
      <c r="A970" s="7" t="str">
        <f>IF(A969="","",IF(A969+1&lt;='1) Period'!$E$21,A969+1,""))</f>
        <v/>
      </c>
      <c r="B970" s="7" t="e">
        <f t="shared" si="77"/>
        <v>#VALUE!</v>
      </c>
      <c r="C970" t="e">
        <f t="shared" si="78"/>
        <v>#VALUE!</v>
      </c>
      <c r="D970" s="8" t="str">
        <f>IF(A970="","",IF(TEXT(A970,"dddd")='4) Happy Money'!$E$23,WAllowance,0))</f>
        <v/>
      </c>
      <c r="E970" s="8" t="str">
        <f>IF(A970="","",IF(B970="N",SUMIF(TMonthly[Day of the Month],DAY(A970),TMonthly[Amount]),SUMIF(TMonthly[Day of the Month],"&gt;="&amp;DAY(A970),TMonthly[Amount])))</f>
        <v/>
      </c>
      <c r="F970" s="8" t="str" cm="1">
        <f t="array" ref="F970">IF(A970="","",SUMPRODUCT(--(TYearly[Due Date]&lt;=A970),IF(B970="N",--(TYearly[Day]=DAY(A970)),--(TYearly[Day]&gt;=DAY(A970))),--(IFERROR(MOD(TYearly[Month]-MONTH(A970)+12,12),1)=0),TYearly[Amount]))</f>
        <v/>
      </c>
      <c r="G970" s="8" t="str">
        <f>IF(A970="","",SUMIF(TOneTime[Due Date],A970,TOneTime[Amount]))</f>
        <v/>
      </c>
      <c r="H970" s="8" t="str" cm="1">
        <f t="array" ref="H970">IF(A970="","",IF(COUNTIF(TOther[Frequency],$H$1)=0,0,SUMPRODUCT(--(IFERROR(MOD(A970-TOther[Start Date],7),1)=0),--(TOther[Frequency]=$H$1),--(TOther[Start Date]&lt;=A970),--(TOther[End Date Calc]&gt;=A970),TOther[Amount])))</f>
        <v/>
      </c>
      <c r="I970" s="8" t="str" cm="1">
        <f t="array" ref="I970">IF(A970="","",IF(COUNTIF(TOther[Frequency],$I$1)=0,0,SUMPRODUCT(--(IFERROR(MOD(A970-TOther[Start Date],14),1)=0),--(TOther[Frequency]=$I$1),--(TOther[Start Date]&lt;=A970),--(TOther[End Date Calc]&gt;=A970),TOther[Amount])))</f>
        <v/>
      </c>
      <c r="J970" s="8" t="str">
        <f>IF(A970="","",IF(COUNTIF(TOther[Frequency],$J$1)=0,0,IF(OR(DAY(A970)=1,DAY(A970)=15),SUMIFS(TOther[Amount],TOther[Frequency],$J$1,TOther[Start Date],"&lt;="&amp;$A970,TOther[End Date Calc],"&gt;="&amp;A970),0)))</f>
        <v/>
      </c>
      <c r="K970" s="8" t="str">
        <f>IF(A970="","",IF(COUNTIF(TOther[Frequency],$K$1)=0,0,IF(A970=(A970-DAY(A970)+1+2*7-WEEKDAY(A970-DAY(A970)+8-4,1)),SUMIFS(TOther[Amount],TOther[Frequency],$K$1,TOther[Start Date],"&lt;="&amp;$A970,TOther[End Date Calc],"&gt;="&amp;A970),0)))</f>
        <v/>
      </c>
      <c r="L970" s="8" t="str">
        <f>IF(A970="","",IF(COUNTIF(TOther[Frequency],$L$1)=0,0,IF(A970=(A970-DAY(A970)+1+3*7-WEEKDAY(A970-DAY(A970)+8-4,1)),SUMIFS(TOther[Amount],TOther[Frequency],$L$1,TOther[Start Date],"&lt;="&amp;$A970,TOther[End Date Calc],"&gt;="&amp;A970),0)))</f>
        <v/>
      </c>
      <c r="M970" s="8" t="str">
        <f>IF(A970="","",IF(COUNTIF(TOther[Frequency],$M$1)=0,0,IF(A970=(A970-DAY(A970)+1+4*7-WEEKDAY(A970-DAY(A970)+8-4,1)),SUMIFS(TOther[Amount],TOther[Frequency],$M$1,TOther[Start Date],"&lt;="&amp;$A970,TOther[End Date Calc],"&gt;="&amp;A970),0)))</f>
        <v/>
      </c>
      <c r="N970" s="8" t="str" cm="1">
        <f t="array" ref="N970">IF(A970="","",IF(COUNTIF(TOther[Frequency],$N$1)=0,0,SUMPRODUCT(--(IFERROR(MOD(A970-TOther[Start Date],28),1)=0),--(TOther[Frequency]=$N$1),--(TOther[Start Date]&lt;=A970),--(TOther[End Date Calc]&gt;=A970),TOther[Amount])))</f>
        <v/>
      </c>
      <c r="O970" s="8" t="str" cm="1">
        <f t="array" ref="O970">IF(A970="","",IF(COUNTIF(TOther[Frequency],$O$1)=0,0,SUMPRODUCT(--(IFERROR(MOD(A970-TOther[Start Date],42),1)=0),--(TOther[Frequency]=$O$1),--(TOther[Start Date]&lt;=A970),--(TOther[End Date Calc]&gt;=A970),TOther[Amount])))</f>
        <v/>
      </c>
      <c r="P970" s="8" t="str" cm="1">
        <f t="array" ref="P970">IF(A970="","",IF(COUNTIF(TOther[Frequency],$P$1)=0,0,SUMPRODUCT(--(IFERROR(MOD(A970-TOther[Start Date],56),1)=0),--(TOther[Frequency]=$P$1),--(TOther[Start Date]&lt;=A970),--(TOther[End Date Calc]&gt;=A970),TOther[Amount])))</f>
        <v/>
      </c>
      <c r="Q970" s="8" t="str">
        <f>IF(A970="","",IF(COUNTIF(TOther[Frequency],$Q$1)=0,0,IF(B970="N",SUMIFS(TOther[Amount],TOther[Frequency],$Q$1,TOther[Start Date],"&lt;="&amp;$A970,TOther[End Date Calc],"&gt;="&amp;A970,TOther[Start Day],DAY(A970)),SUMIFS(TOther[Amount],TOther[Frequency],$Q$1,TOther[Start Date],"&lt;="&amp;$A970,TOther[End Date Calc],"&gt;="&amp;A970,TOther[Start Day],"&gt;="&amp;DAY(A970)))))</f>
        <v/>
      </c>
      <c r="R970" s="8" t="str" cm="1">
        <f t="array" ref="R970">IF(A970="","",IF(COUNTIF(TOther[Frequency],R$1)=0,0,SUMPRODUCT(--(TOther[Frequency]=R$1),--(TOther[Start Date]&lt;=A970),--(TOther[End Date Calc]&gt;=A970),IF(B970="N",--(TOther[Start Day]=DAY(A970)),--(TOther[Start Day]&gt;=DAY(A970))),--(IFERROR(MOD(TOther[Start Month]-MONTH(A970)+2,2),1)=0),TOther[Amount])))</f>
        <v/>
      </c>
      <c r="S970" s="8" t="str" cm="1">
        <f t="array" ref="S970">IF(A970="","",IF(COUNTIF(TOther[Frequency],S$1)=0,0,SUMPRODUCT(--(TOther[Frequency]=S$1),--(TOther[Start Date]&lt;=A970),--(TOther[End Date Calc]&gt;=A970),IF(B970="N",--(TOther[Start Day]=DAY(A970)),--(TOther[Start Day]&gt;=DAY(A970))),--(IFERROR(MOD(TOther[Start Month]-MONTH(A970)+3,3),1)=0),TOther[Amount])))</f>
        <v/>
      </c>
      <c r="T970" s="8" t="str" cm="1">
        <f t="array" ref="T970">IF($A970="","",IF(COUNTIF(TOther[Frequency],T$1)=0,0,SUMPRODUCT(--(TOther[Frequency]=T$1),--(TOther[Start Date]&lt;=$A970),--(TOther[End Date Calc]&gt;=$A970),IF($B970="N",--(TOther[Start Day]=DAY($A970)),--(TOther[Start Day]&gt;=DAY($A970))),--(IFERROR(MOD(TOther[Start Month]-MONTH($A970)+4,4),1)=0),TOther[Amount])))</f>
        <v/>
      </c>
      <c r="U970" s="8" t="str" cm="1">
        <f t="array" ref="U970">IF(A970="","",IF(COUNTIF(TOther[Frequency],$U$1)=0,0,SUMPRODUCT(--(TOther[Frequency]=$U$1),--(TOther[Start Date]&lt;=A970),--(TOther[End Date Calc]&gt;=A970),IF(B970="N",--(TOther[Start Day]=DAY(A970)),--(TOther[Start Day]&gt;=DAY(A970))),--(IFERROR(MOD(TOther[Start Month]-MONTH(A970)+6,6),1)=0),TOther[Amount])))</f>
        <v/>
      </c>
      <c r="V970" s="8" t="str" cm="1">
        <f t="array" ref="V970">IF(A970="","",IF(COUNTIF(TOther[Frequency],$V$1)=0,0,SUMPRODUCT(--(TOther[Frequency]=$V$1),--(TOther[Start Date]&lt;=A970),--(TOther[End Date Calc]&gt;=A970),IF(B970="N",--(TOther[Start Day]=DAY(A970)),--(TOther[Start Day]&gt;=DAY(A970))),--(IFERROR(MOD(TOther[Start Month]-MONTH(A970)+12,12),1)=0),TOther[Amount])))</f>
        <v/>
      </c>
      <c r="W970" s="8" t="str">
        <f>IF(A970="","",SUMIFS(TOther[Amount],TOther[Start Date],A970,TOther[Frequency],$W$1))</f>
        <v/>
      </c>
      <c r="X970" s="9" t="str">
        <f t="shared" si="75"/>
        <v/>
      </c>
      <c r="Y970" s="9" t="str">
        <f t="shared" si="79"/>
        <v/>
      </c>
      <c r="Z970" s="8" t="str" cm="1">
        <f t="array" ref="Z970">IF(A970="","",IF(COUNTIF('2) Income'!$D$13:$D$32,"Weekly")=0,0,SUMPRODUCT(--(IFERROR(MOD(A970-'2) Income'!$F$13:$F$32,7),1)=0),--('2) Income'!$D$13:$D$32="Weekly"),--('2) Income'!$F$13:$F$32&lt;=A970),'2) Income'!$E$13:$E$32)))</f>
        <v/>
      </c>
      <c r="AA970" s="8" t="str" cm="1">
        <f t="array" ref="AA970">IF(A970="","",IF(COUNTIF('2) Income'!$D$13:$D$32,"Every Other Week")=0,0,SUMPRODUCT(--(IFERROR(MOD(A970-'2) Income'!$F$13:$F$32,14),1)=0),--('2) Income'!$D$13:$D$32="Every Other Week"),--('2) Income'!$F$13:$F$32&lt;=A970),'2) Income'!$E$13:$E$32)))</f>
        <v/>
      </c>
      <c r="AB970" s="8" t="str">
        <f>IF(A970="","",IF(COUNTIF('2) Income'!$D$13:$D$32,"1st and 15th")=0,0,IF(OR(DAY(A970)=1,DAY(A970)=15),SUMIFS('2) Income'!$E$13:$E$32,'2) Income'!$D$13:$D$32,"1st and 15th",'2) Income'!$F$13:$F$32,"&lt;="&amp;$A970),0)))</f>
        <v/>
      </c>
      <c r="AC970" s="8" t="str">
        <f>IF(A970="","",IF(COUNTIF('2) Income'!$D$13:$D$32,"2nd Wednesday")=0,0,IF(A970=(A970-DAY(A970)+1+2*7-WEEKDAY(A970-DAY(A970)+8-4,1)),SUMIFS('2) Income'!$E$13:$E$32,'2) Income'!$D$13:$D$32,"2nd Wednesday",'2) Income'!$F$13:$F$32,"&lt;="&amp;$A970),0)))</f>
        <v/>
      </c>
      <c r="AD970" s="8" t="str">
        <f>IF(A970="","",IF(COUNTIF('2) Income'!$D$13:$D$32,"3rd Wednesday")=0,0,IF(A970=(A970-DAY(A970)+1+3*7-WEEKDAY(A970-DAY(A970)+8-4,1)),SUMIFS('2) Income'!$E$13:$E$32,'2) Income'!$D$13:$D$32,"3rd Wednesday",'2) Income'!$F$13:$F$32,"&lt;="&amp;$A970),0)))</f>
        <v/>
      </c>
      <c r="AE970" s="8" t="str">
        <f>IF(A970="","",IF(COUNTIF('2) Income'!$D$13:$D$32,"4th Wednesday")=0,0,IF(A970=(A970-DAY(A970)+1+4*7-WEEKDAY(A970-DAY(A970)+8-4,1)),SUMIFS('2) Income'!$E$13:$E$32,'2) Income'!$D$13:$D$32,"4th Wednesday",'2) Income'!$F$13:$F$32,"&lt;="&amp;$A970),0)))</f>
        <v/>
      </c>
      <c r="AF970" s="8" t="str" cm="1">
        <f t="array" ref="AF970">IF(A970="","",IF(COUNTIF('2) Income'!$D$13:$D$32,"Every 4 Weeks")=0,0,SUMPRODUCT(--(IFERROR(MOD(A970-'2) Income'!$F$13:$F$32,28),1)=0),--('2) Income'!$D$13:$D$32="Every 4 Weeks"),--('2) Income'!$F$13:$F$32&lt;=A970),'2) Income'!$E$13:$E$32)))</f>
        <v/>
      </c>
      <c r="AG970" s="8" t="str">
        <f>IF(A970="","",IF(COUNTIF('2) Income'!$D$13:$D$32,"Monthly")=0,0,IF(B970="N",SUMIFS('2) Income'!$E$13:$E$32,'2) Income'!$D$13:$D$32,"monthly",'2) Income'!$F$13:$F$32,"&lt;="&amp;$A970,'2) Income'!$I$13:$I$32,DAY(A970)),SUMIFS('2) Income'!$E$13:$E$32,'2) Income'!$D$13:$D$32,"monthly",'2) Income'!$F$13:$F$32,"&lt;="&amp;$A970,'2) Income'!$I$13:$I$32,"&gt;="&amp;DAY(A970)))))</f>
        <v/>
      </c>
      <c r="AH970" s="8" t="str" cm="1">
        <f t="array" ref="AH970">IF(A970="","",IF(COUNTIF('2) Income'!$D$13:$D$32,"Yearly")=0,0,SUMPRODUCT(--('2) Income'!$D$13:$D$32="Yearly"),--('2) Income'!$F$13:$F$32&lt;=A970),IF(B970="N",--('2) Income'!$I$13:$I$32=DAY(A970)),--('2) Income'!$I$13:$I$32&gt;=DAY(A970))),--(IFERROR(MOD('2) Income'!$H$13:$H$32-MONTH(A970)+12,12),1)=0),'2) Income'!$E$13:$E$32)))</f>
        <v/>
      </c>
      <c r="AI970" s="8" t="str">
        <f>IF(A970="","",IF(COUNTIF('2) Income'!$D$13:$D$32,"one-time")=0,0,SUMIFS('2) Income'!$E$13:$E$32,'2) Income'!$D$13:$D$32,"one-time",'2) Income'!$F$13:$F$32,"="&amp;$A970)))</f>
        <v/>
      </c>
      <c r="AJ970" s="9" t="str">
        <f t="shared" si="76"/>
        <v/>
      </c>
    </row>
    <row r="971" spans="1:36">
      <c r="A971" s="7" t="str">
        <f>IF(A970="","",IF(A970+1&lt;='1) Period'!$E$21,A970+1,""))</f>
        <v/>
      </c>
      <c r="B971" s="7" t="e">
        <f t="shared" si="77"/>
        <v>#VALUE!</v>
      </c>
      <c r="C971" t="e">
        <f t="shared" si="78"/>
        <v>#VALUE!</v>
      </c>
      <c r="D971" s="8" t="str">
        <f>IF(A971="","",IF(TEXT(A971,"dddd")='4) Happy Money'!$E$23,WAllowance,0))</f>
        <v/>
      </c>
      <c r="E971" s="8" t="str">
        <f>IF(A971="","",IF(B971="N",SUMIF(TMonthly[Day of the Month],DAY(A971),TMonthly[Amount]),SUMIF(TMonthly[Day of the Month],"&gt;="&amp;DAY(A971),TMonthly[Amount])))</f>
        <v/>
      </c>
      <c r="F971" s="8" t="str" cm="1">
        <f t="array" ref="F971">IF(A971="","",SUMPRODUCT(--(TYearly[Due Date]&lt;=A971),IF(B971="N",--(TYearly[Day]=DAY(A971)),--(TYearly[Day]&gt;=DAY(A971))),--(IFERROR(MOD(TYearly[Month]-MONTH(A971)+12,12),1)=0),TYearly[Amount]))</f>
        <v/>
      </c>
      <c r="G971" s="8" t="str">
        <f>IF(A971="","",SUMIF(TOneTime[Due Date],A971,TOneTime[Amount]))</f>
        <v/>
      </c>
      <c r="H971" s="8" t="str" cm="1">
        <f t="array" ref="H971">IF(A971="","",IF(COUNTIF(TOther[Frequency],$H$1)=0,0,SUMPRODUCT(--(IFERROR(MOD(A971-TOther[Start Date],7),1)=0),--(TOther[Frequency]=$H$1),--(TOther[Start Date]&lt;=A971),--(TOther[End Date Calc]&gt;=A971),TOther[Amount])))</f>
        <v/>
      </c>
      <c r="I971" s="8" t="str" cm="1">
        <f t="array" ref="I971">IF(A971="","",IF(COUNTIF(TOther[Frequency],$I$1)=0,0,SUMPRODUCT(--(IFERROR(MOD(A971-TOther[Start Date],14),1)=0),--(TOther[Frequency]=$I$1),--(TOther[Start Date]&lt;=A971),--(TOther[End Date Calc]&gt;=A971),TOther[Amount])))</f>
        <v/>
      </c>
      <c r="J971" s="8" t="str">
        <f>IF(A971="","",IF(COUNTIF(TOther[Frequency],$J$1)=0,0,IF(OR(DAY(A971)=1,DAY(A971)=15),SUMIFS(TOther[Amount],TOther[Frequency],$J$1,TOther[Start Date],"&lt;="&amp;$A971,TOther[End Date Calc],"&gt;="&amp;A971),0)))</f>
        <v/>
      </c>
      <c r="K971" s="8" t="str">
        <f>IF(A971="","",IF(COUNTIF(TOther[Frequency],$K$1)=0,0,IF(A971=(A971-DAY(A971)+1+2*7-WEEKDAY(A971-DAY(A971)+8-4,1)),SUMIFS(TOther[Amount],TOther[Frequency],$K$1,TOther[Start Date],"&lt;="&amp;$A971,TOther[End Date Calc],"&gt;="&amp;A971),0)))</f>
        <v/>
      </c>
      <c r="L971" s="8" t="str">
        <f>IF(A971="","",IF(COUNTIF(TOther[Frequency],$L$1)=0,0,IF(A971=(A971-DAY(A971)+1+3*7-WEEKDAY(A971-DAY(A971)+8-4,1)),SUMIFS(TOther[Amount],TOther[Frequency],$L$1,TOther[Start Date],"&lt;="&amp;$A971,TOther[End Date Calc],"&gt;="&amp;A971),0)))</f>
        <v/>
      </c>
      <c r="M971" s="8" t="str">
        <f>IF(A971="","",IF(COUNTIF(TOther[Frequency],$M$1)=0,0,IF(A971=(A971-DAY(A971)+1+4*7-WEEKDAY(A971-DAY(A971)+8-4,1)),SUMIFS(TOther[Amount],TOther[Frequency],$M$1,TOther[Start Date],"&lt;="&amp;$A971,TOther[End Date Calc],"&gt;="&amp;A971),0)))</f>
        <v/>
      </c>
      <c r="N971" s="8" t="str" cm="1">
        <f t="array" ref="N971">IF(A971="","",IF(COUNTIF(TOther[Frequency],$N$1)=0,0,SUMPRODUCT(--(IFERROR(MOD(A971-TOther[Start Date],28),1)=0),--(TOther[Frequency]=$N$1),--(TOther[Start Date]&lt;=A971),--(TOther[End Date Calc]&gt;=A971),TOther[Amount])))</f>
        <v/>
      </c>
      <c r="O971" s="8" t="str" cm="1">
        <f t="array" ref="O971">IF(A971="","",IF(COUNTIF(TOther[Frequency],$O$1)=0,0,SUMPRODUCT(--(IFERROR(MOD(A971-TOther[Start Date],42),1)=0),--(TOther[Frequency]=$O$1),--(TOther[Start Date]&lt;=A971),--(TOther[End Date Calc]&gt;=A971),TOther[Amount])))</f>
        <v/>
      </c>
      <c r="P971" s="8" t="str" cm="1">
        <f t="array" ref="P971">IF(A971="","",IF(COUNTIF(TOther[Frequency],$P$1)=0,0,SUMPRODUCT(--(IFERROR(MOD(A971-TOther[Start Date],56),1)=0),--(TOther[Frequency]=$P$1),--(TOther[Start Date]&lt;=A971),--(TOther[End Date Calc]&gt;=A971),TOther[Amount])))</f>
        <v/>
      </c>
      <c r="Q971" s="8" t="str">
        <f>IF(A971="","",IF(COUNTIF(TOther[Frequency],$Q$1)=0,0,IF(B971="N",SUMIFS(TOther[Amount],TOther[Frequency],$Q$1,TOther[Start Date],"&lt;="&amp;$A971,TOther[End Date Calc],"&gt;="&amp;A971,TOther[Start Day],DAY(A971)),SUMIFS(TOther[Amount],TOther[Frequency],$Q$1,TOther[Start Date],"&lt;="&amp;$A971,TOther[End Date Calc],"&gt;="&amp;A971,TOther[Start Day],"&gt;="&amp;DAY(A971)))))</f>
        <v/>
      </c>
      <c r="R971" s="8" t="str" cm="1">
        <f t="array" ref="R971">IF(A971="","",IF(COUNTIF(TOther[Frequency],R$1)=0,0,SUMPRODUCT(--(TOther[Frequency]=R$1),--(TOther[Start Date]&lt;=A971),--(TOther[End Date Calc]&gt;=A971),IF(B971="N",--(TOther[Start Day]=DAY(A971)),--(TOther[Start Day]&gt;=DAY(A971))),--(IFERROR(MOD(TOther[Start Month]-MONTH(A971)+2,2),1)=0),TOther[Amount])))</f>
        <v/>
      </c>
      <c r="S971" s="8" t="str" cm="1">
        <f t="array" ref="S971">IF(A971="","",IF(COUNTIF(TOther[Frequency],S$1)=0,0,SUMPRODUCT(--(TOther[Frequency]=S$1),--(TOther[Start Date]&lt;=A971),--(TOther[End Date Calc]&gt;=A971),IF(B971="N",--(TOther[Start Day]=DAY(A971)),--(TOther[Start Day]&gt;=DAY(A971))),--(IFERROR(MOD(TOther[Start Month]-MONTH(A971)+3,3),1)=0),TOther[Amount])))</f>
        <v/>
      </c>
      <c r="T971" s="8" t="str" cm="1">
        <f t="array" ref="T971">IF($A971="","",IF(COUNTIF(TOther[Frequency],T$1)=0,0,SUMPRODUCT(--(TOther[Frequency]=T$1),--(TOther[Start Date]&lt;=$A971),--(TOther[End Date Calc]&gt;=$A971),IF($B971="N",--(TOther[Start Day]=DAY($A971)),--(TOther[Start Day]&gt;=DAY($A971))),--(IFERROR(MOD(TOther[Start Month]-MONTH($A971)+4,4),1)=0),TOther[Amount])))</f>
        <v/>
      </c>
      <c r="U971" s="8" t="str" cm="1">
        <f t="array" ref="U971">IF(A971="","",IF(COUNTIF(TOther[Frequency],$U$1)=0,0,SUMPRODUCT(--(TOther[Frequency]=$U$1),--(TOther[Start Date]&lt;=A971),--(TOther[End Date Calc]&gt;=A971),IF(B971="N",--(TOther[Start Day]=DAY(A971)),--(TOther[Start Day]&gt;=DAY(A971))),--(IFERROR(MOD(TOther[Start Month]-MONTH(A971)+6,6),1)=0),TOther[Amount])))</f>
        <v/>
      </c>
      <c r="V971" s="8" t="str" cm="1">
        <f t="array" ref="V971">IF(A971="","",IF(COUNTIF(TOther[Frequency],$V$1)=0,0,SUMPRODUCT(--(TOther[Frequency]=$V$1),--(TOther[Start Date]&lt;=A971),--(TOther[End Date Calc]&gt;=A971),IF(B971="N",--(TOther[Start Day]=DAY(A971)),--(TOther[Start Day]&gt;=DAY(A971))),--(IFERROR(MOD(TOther[Start Month]-MONTH(A971)+12,12),1)=0),TOther[Amount])))</f>
        <v/>
      </c>
      <c r="W971" s="8" t="str">
        <f>IF(A971="","",SUMIFS(TOther[Amount],TOther[Start Date],A971,TOther[Frequency],$W$1))</f>
        <v/>
      </c>
      <c r="X971" s="9" t="str">
        <f t="shared" si="75"/>
        <v/>
      </c>
      <c r="Y971" s="9" t="str">
        <f t="shared" si="79"/>
        <v/>
      </c>
      <c r="Z971" s="8" t="str" cm="1">
        <f t="array" ref="Z971">IF(A971="","",IF(COUNTIF('2) Income'!$D$13:$D$32,"Weekly")=0,0,SUMPRODUCT(--(IFERROR(MOD(A971-'2) Income'!$F$13:$F$32,7),1)=0),--('2) Income'!$D$13:$D$32="Weekly"),--('2) Income'!$F$13:$F$32&lt;=A971),'2) Income'!$E$13:$E$32)))</f>
        <v/>
      </c>
      <c r="AA971" s="8" t="str" cm="1">
        <f t="array" ref="AA971">IF(A971="","",IF(COUNTIF('2) Income'!$D$13:$D$32,"Every Other Week")=0,0,SUMPRODUCT(--(IFERROR(MOD(A971-'2) Income'!$F$13:$F$32,14),1)=0),--('2) Income'!$D$13:$D$32="Every Other Week"),--('2) Income'!$F$13:$F$32&lt;=A971),'2) Income'!$E$13:$E$32)))</f>
        <v/>
      </c>
      <c r="AB971" s="8" t="str">
        <f>IF(A971="","",IF(COUNTIF('2) Income'!$D$13:$D$32,"1st and 15th")=0,0,IF(OR(DAY(A971)=1,DAY(A971)=15),SUMIFS('2) Income'!$E$13:$E$32,'2) Income'!$D$13:$D$32,"1st and 15th",'2) Income'!$F$13:$F$32,"&lt;="&amp;$A971),0)))</f>
        <v/>
      </c>
      <c r="AC971" s="8" t="str">
        <f>IF(A971="","",IF(COUNTIF('2) Income'!$D$13:$D$32,"2nd Wednesday")=0,0,IF(A971=(A971-DAY(A971)+1+2*7-WEEKDAY(A971-DAY(A971)+8-4,1)),SUMIFS('2) Income'!$E$13:$E$32,'2) Income'!$D$13:$D$32,"2nd Wednesday",'2) Income'!$F$13:$F$32,"&lt;="&amp;$A971),0)))</f>
        <v/>
      </c>
      <c r="AD971" s="8" t="str">
        <f>IF(A971="","",IF(COUNTIF('2) Income'!$D$13:$D$32,"3rd Wednesday")=0,0,IF(A971=(A971-DAY(A971)+1+3*7-WEEKDAY(A971-DAY(A971)+8-4,1)),SUMIFS('2) Income'!$E$13:$E$32,'2) Income'!$D$13:$D$32,"3rd Wednesday",'2) Income'!$F$13:$F$32,"&lt;="&amp;$A971),0)))</f>
        <v/>
      </c>
      <c r="AE971" s="8" t="str">
        <f>IF(A971="","",IF(COUNTIF('2) Income'!$D$13:$D$32,"4th Wednesday")=0,0,IF(A971=(A971-DAY(A971)+1+4*7-WEEKDAY(A971-DAY(A971)+8-4,1)),SUMIFS('2) Income'!$E$13:$E$32,'2) Income'!$D$13:$D$32,"4th Wednesday",'2) Income'!$F$13:$F$32,"&lt;="&amp;$A971),0)))</f>
        <v/>
      </c>
      <c r="AF971" s="8" t="str" cm="1">
        <f t="array" ref="AF971">IF(A971="","",IF(COUNTIF('2) Income'!$D$13:$D$32,"Every 4 Weeks")=0,0,SUMPRODUCT(--(IFERROR(MOD(A971-'2) Income'!$F$13:$F$32,28),1)=0),--('2) Income'!$D$13:$D$32="Every 4 Weeks"),--('2) Income'!$F$13:$F$32&lt;=A971),'2) Income'!$E$13:$E$32)))</f>
        <v/>
      </c>
      <c r="AG971" s="8" t="str">
        <f>IF(A971="","",IF(COUNTIF('2) Income'!$D$13:$D$32,"Monthly")=0,0,IF(B971="N",SUMIFS('2) Income'!$E$13:$E$32,'2) Income'!$D$13:$D$32,"monthly",'2) Income'!$F$13:$F$32,"&lt;="&amp;$A971,'2) Income'!$I$13:$I$32,DAY(A971)),SUMIFS('2) Income'!$E$13:$E$32,'2) Income'!$D$13:$D$32,"monthly",'2) Income'!$F$13:$F$32,"&lt;="&amp;$A971,'2) Income'!$I$13:$I$32,"&gt;="&amp;DAY(A971)))))</f>
        <v/>
      </c>
      <c r="AH971" s="8" t="str" cm="1">
        <f t="array" ref="AH971">IF(A971="","",IF(COUNTIF('2) Income'!$D$13:$D$32,"Yearly")=0,0,SUMPRODUCT(--('2) Income'!$D$13:$D$32="Yearly"),--('2) Income'!$F$13:$F$32&lt;=A971),IF(B971="N",--('2) Income'!$I$13:$I$32=DAY(A971)),--('2) Income'!$I$13:$I$32&gt;=DAY(A971))),--(IFERROR(MOD('2) Income'!$H$13:$H$32-MONTH(A971)+12,12),1)=0),'2) Income'!$E$13:$E$32)))</f>
        <v/>
      </c>
      <c r="AI971" s="8" t="str">
        <f>IF(A971="","",IF(COUNTIF('2) Income'!$D$13:$D$32,"one-time")=0,0,SUMIFS('2) Income'!$E$13:$E$32,'2) Income'!$D$13:$D$32,"one-time",'2) Income'!$F$13:$F$32,"="&amp;$A971)))</f>
        <v/>
      </c>
      <c r="AJ971" s="9" t="str">
        <f t="shared" si="76"/>
        <v/>
      </c>
    </row>
    <row r="972" spans="1:36">
      <c r="A972" s="7" t="str">
        <f>IF(A971="","",IF(A971+1&lt;='1) Period'!$E$21,A971+1,""))</f>
        <v/>
      </c>
      <c r="B972" s="7" t="e">
        <f t="shared" si="77"/>
        <v>#VALUE!</v>
      </c>
      <c r="C972" t="e">
        <f t="shared" si="78"/>
        <v>#VALUE!</v>
      </c>
      <c r="D972" s="8" t="str">
        <f>IF(A972="","",IF(TEXT(A972,"dddd")='4) Happy Money'!$E$23,WAllowance,0))</f>
        <v/>
      </c>
      <c r="E972" s="8" t="str">
        <f>IF(A972="","",IF(B972="N",SUMIF(TMonthly[Day of the Month],DAY(A972),TMonthly[Amount]),SUMIF(TMonthly[Day of the Month],"&gt;="&amp;DAY(A972),TMonthly[Amount])))</f>
        <v/>
      </c>
      <c r="F972" s="8" t="str" cm="1">
        <f t="array" ref="F972">IF(A972="","",SUMPRODUCT(--(TYearly[Due Date]&lt;=A972),IF(B972="N",--(TYearly[Day]=DAY(A972)),--(TYearly[Day]&gt;=DAY(A972))),--(IFERROR(MOD(TYearly[Month]-MONTH(A972)+12,12),1)=0),TYearly[Amount]))</f>
        <v/>
      </c>
      <c r="G972" s="8" t="str">
        <f>IF(A972="","",SUMIF(TOneTime[Due Date],A972,TOneTime[Amount]))</f>
        <v/>
      </c>
      <c r="H972" s="8" t="str" cm="1">
        <f t="array" ref="H972">IF(A972="","",IF(COUNTIF(TOther[Frequency],$H$1)=0,0,SUMPRODUCT(--(IFERROR(MOD(A972-TOther[Start Date],7),1)=0),--(TOther[Frequency]=$H$1),--(TOther[Start Date]&lt;=A972),--(TOther[End Date Calc]&gt;=A972),TOther[Amount])))</f>
        <v/>
      </c>
      <c r="I972" s="8" t="str" cm="1">
        <f t="array" ref="I972">IF(A972="","",IF(COUNTIF(TOther[Frequency],$I$1)=0,0,SUMPRODUCT(--(IFERROR(MOD(A972-TOther[Start Date],14),1)=0),--(TOther[Frequency]=$I$1),--(TOther[Start Date]&lt;=A972),--(TOther[End Date Calc]&gt;=A972),TOther[Amount])))</f>
        <v/>
      </c>
      <c r="J972" s="8" t="str">
        <f>IF(A972="","",IF(COUNTIF(TOther[Frequency],$J$1)=0,0,IF(OR(DAY(A972)=1,DAY(A972)=15),SUMIFS(TOther[Amount],TOther[Frequency],$J$1,TOther[Start Date],"&lt;="&amp;$A972,TOther[End Date Calc],"&gt;="&amp;A972),0)))</f>
        <v/>
      </c>
      <c r="K972" s="8" t="str">
        <f>IF(A972="","",IF(COUNTIF(TOther[Frequency],$K$1)=0,0,IF(A972=(A972-DAY(A972)+1+2*7-WEEKDAY(A972-DAY(A972)+8-4,1)),SUMIFS(TOther[Amount],TOther[Frequency],$K$1,TOther[Start Date],"&lt;="&amp;$A972,TOther[End Date Calc],"&gt;="&amp;A972),0)))</f>
        <v/>
      </c>
      <c r="L972" s="8" t="str">
        <f>IF(A972="","",IF(COUNTIF(TOther[Frequency],$L$1)=0,0,IF(A972=(A972-DAY(A972)+1+3*7-WEEKDAY(A972-DAY(A972)+8-4,1)),SUMIFS(TOther[Amount],TOther[Frequency],$L$1,TOther[Start Date],"&lt;="&amp;$A972,TOther[End Date Calc],"&gt;="&amp;A972),0)))</f>
        <v/>
      </c>
      <c r="M972" s="8" t="str">
        <f>IF(A972="","",IF(COUNTIF(TOther[Frequency],$M$1)=0,0,IF(A972=(A972-DAY(A972)+1+4*7-WEEKDAY(A972-DAY(A972)+8-4,1)),SUMIFS(TOther[Amount],TOther[Frequency],$M$1,TOther[Start Date],"&lt;="&amp;$A972,TOther[End Date Calc],"&gt;="&amp;A972),0)))</f>
        <v/>
      </c>
      <c r="N972" s="8" t="str" cm="1">
        <f t="array" ref="N972">IF(A972="","",IF(COUNTIF(TOther[Frequency],$N$1)=0,0,SUMPRODUCT(--(IFERROR(MOD(A972-TOther[Start Date],28),1)=0),--(TOther[Frequency]=$N$1),--(TOther[Start Date]&lt;=A972),--(TOther[End Date Calc]&gt;=A972),TOther[Amount])))</f>
        <v/>
      </c>
      <c r="O972" s="8" t="str" cm="1">
        <f t="array" ref="O972">IF(A972="","",IF(COUNTIF(TOther[Frequency],$O$1)=0,0,SUMPRODUCT(--(IFERROR(MOD(A972-TOther[Start Date],42),1)=0),--(TOther[Frequency]=$O$1),--(TOther[Start Date]&lt;=A972),--(TOther[End Date Calc]&gt;=A972),TOther[Amount])))</f>
        <v/>
      </c>
      <c r="P972" s="8" t="str" cm="1">
        <f t="array" ref="P972">IF(A972="","",IF(COUNTIF(TOther[Frequency],$P$1)=0,0,SUMPRODUCT(--(IFERROR(MOD(A972-TOther[Start Date],56),1)=0),--(TOther[Frequency]=$P$1),--(TOther[Start Date]&lt;=A972),--(TOther[End Date Calc]&gt;=A972),TOther[Amount])))</f>
        <v/>
      </c>
      <c r="Q972" s="8" t="str">
        <f>IF(A972="","",IF(COUNTIF(TOther[Frequency],$Q$1)=0,0,IF(B972="N",SUMIFS(TOther[Amount],TOther[Frequency],$Q$1,TOther[Start Date],"&lt;="&amp;$A972,TOther[End Date Calc],"&gt;="&amp;A972,TOther[Start Day],DAY(A972)),SUMIFS(TOther[Amount],TOther[Frequency],$Q$1,TOther[Start Date],"&lt;="&amp;$A972,TOther[End Date Calc],"&gt;="&amp;A972,TOther[Start Day],"&gt;="&amp;DAY(A972)))))</f>
        <v/>
      </c>
      <c r="R972" s="8" t="str" cm="1">
        <f t="array" ref="R972">IF(A972="","",IF(COUNTIF(TOther[Frequency],R$1)=0,0,SUMPRODUCT(--(TOther[Frequency]=R$1),--(TOther[Start Date]&lt;=A972),--(TOther[End Date Calc]&gt;=A972),IF(B972="N",--(TOther[Start Day]=DAY(A972)),--(TOther[Start Day]&gt;=DAY(A972))),--(IFERROR(MOD(TOther[Start Month]-MONTH(A972)+2,2),1)=0),TOther[Amount])))</f>
        <v/>
      </c>
      <c r="S972" s="8" t="str" cm="1">
        <f t="array" ref="S972">IF(A972="","",IF(COUNTIF(TOther[Frequency],S$1)=0,0,SUMPRODUCT(--(TOther[Frequency]=S$1),--(TOther[Start Date]&lt;=A972),--(TOther[End Date Calc]&gt;=A972),IF(B972="N",--(TOther[Start Day]=DAY(A972)),--(TOther[Start Day]&gt;=DAY(A972))),--(IFERROR(MOD(TOther[Start Month]-MONTH(A972)+3,3),1)=0),TOther[Amount])))</f>
        <v/>
      </c>
      <c r="T972" s="8" t="str" cm="1">
        <f t="array" ref="T972">IF($A972="","",IF(COUNTIF(TOther[Frequency],T$1)=0,0,SUMPRODUCT(--(TOther[Frequency]=T$1),--(TOther[Start Date]&lt;=$A972),--(TOther[End Date Calc]&gt;=$A972),IF($B972="N",--(TOther[Start Day]=DAY($A972)),--(TOther[Start Day]&gt;=DAY($A972))),--(IFERROR(MOD(TOther[Start Month]-MONTH($A972)+4,4),1)=0),TOther[Amount])))</f>
        <v/>
      </c>
      <c r="U972" s="8" t="str" cm="1">
        <f t="array" ref="U972">IF(A972="","",IF(COUNTIF(TOther[Frequency],$U$1)=0,0,SUMPRODUCT(--(TOther[Frequency]=$U$1),--(TOther[Start Date]&lt;=A972),--(TOther[End Date Calc]&gt;=A972),IF(B972="N",--(TOther[Start Day]=DAY(A972)),--(TOther[Start Day]&gt;=DAY(A972))),--(IFERROR(MOD(TOther[Start Month]-MONTH(A972)+6,6),1)=0),TOther[Amount])))</f>
        <v/>
      </c>
      <c r="V972" s="8" t="str" cm="1">
        <f t="array" ref="V972">IF(A972="","",IF(COUNTIF(TOther[Frequency],$V$1)=0,0,SUMPRODUCT(--(TOther[Frequency]=$V$1),--(TOther[Start Date]&lt;=A972),--(TOther[End Date Calc]&gt;=A972),IF(B972="N",--(TOther[Start Day]=DAY(A972)),--(TOther[Start Day]&gt;=DAY(A972))),--(IFERROR(MOD(TOther[Start Month]-MONTH(A972)+12,12),1)=0),TOther[Amount])))</f>
        <v/>
      </c>
      <c r="W972" s="8" t="str">
        <f>IF(A972="","",SUMIFS(TOther[Amount],TOther[Start Date],A972,TOther[Frequency],$W$1))</f>
        <v/>
      </c>
      <c r="X972" s="9" t="str">
        <f t="shared" si="75"/>
        <v/>
      </c>
      <c r="Y972" s="9" t="str">
        <f t="shared" si="79"/>
        <v/>
      </c>
      <c r="Z972" s="8" t="str" cm="1">
        <f t="array" ref="Z972">IF(A972="","",IF(COUNTIF('2) Income'!$D$13:$D$32,"Weekly")=0,0,SUMPRODUCT(--(IFERROR(MOD(A972-'2) Income'!$F$13:$F$32,7),1)=0),--('2) Income'!$D$13:$D$32="Weekly"),--('2) Income'!$F$13:$F$32&lt;=A972),'2) Income'!$E$13:$E$32)))</f>
        <v/>
      </c>
      <c r="AA972" s="8" t="str" cm="1">
        <f t="array" ref="AA972">IF(A972="","",IF(COUNTIF('2) Income'!$D$13:$D$32,"Every Other Week")=0,0,SUMPRODUCT(--(IFERROR(MOD(A972-'2) Income'!$F$13:$F$32,14),1)=0),--('2) Income'!$D$13:$D$32="Every Other Week"),--('2) Income'!$F$13:$F$32&lt;=A972),'2) Income'!$E$13:$E$32)))</f>
        <v/>
      </c>
      <c r="AB972" s="8" t="str">
        <f>IF(A972="","",IF(COUNTIF('2) Income'!$D$13:$D$32,"1st and 15th")=0,0,IF(OR(DAY(A972)=1,DAY(A972)=15),SUMIFS('2) Income'!$E$13:$E$32,'2) Income'!$D$13:$D$32,"1st and 15th",'2) Income'!$F$13:$F$32,"&lt;="&amp;$A972),0)))</f>
        <v/>
      </c>
      <c r="AC972" s="8" t="str">
        <f>IF(A972="","",IF(COUNTIF('2) Income'!$D$13:$D$32,"2nd Wednesday")=0,0,IF(A972=(A972-DAY(A972)+1+2*7-WEEKDAY(A972-DAY(A972)+8-4,1)),SUMIFS('2) Income'!$E$13:$E$32,'2) Income'!$D$13:$D$32,"2nd Wednesday",'2) Income'!$F$13:$F$32,"&lt;="&amp;$A972),0)))</f>
        <v/>
      </c>
      <c r="AD972" s="8" t="str">
        <f>IF(A972="","",IF(COUNTIF('2) Income'!$D$13:$D$32,"3rd Wednesday")=0,0,IF(A972=(A972-DAY(A972)+1+3*7-WEEKDAY(A972-DAY(A972)+8-4,1)),SUMIFS('2) Income'!$E$13:$E$32,'2) Income'!$D$13:$D$32,"3rd Wednesday",'2) Income'!$F$13:$F$32,"&lt;="&amp;$A972),0)))</f>
        <v/>
      </c>
      <c r="AE972" s="8" t="str">
        <f>IF(A972="","",IF(COUNTIF('2) Income'!$D$13:$D$32,"4th Wednesday")=0,0,IF(A972=(A972-DAY(A972)+1+4*7-WEEKDAY(A972-DAY(A972)+8-4,1)),SUMIFS('2) Income'!$E$13:$E$32,'2) Income'!$D$13:$D$32,"4th Wednesday",'2) Income'!$F$13:$F$32,"&lt;="&amp;$A972),0)))</f>
        <v/>
      </c>
      <c r="AF972" s="8" t="str" cm="1">
        <f t="array" ref="AF972">IF(A972="","",IF(COUNTIF('2) Income'!$D$13:$D$32,"Every 4 Weeks")=0,0,SUMPRODUCT(--(IFERROR(MOD(A972-'2) Income'!$F$13:$F$32,28),1)=0),--('2) Income'!$D$13:$D$32="Every 4 Weeks"),--('2) Income'!$F$13:$F$32&lt;=A972),'2) Income'!$E$13:$E$32)))</f>
        <v/>
      </c>
      <c r="AG972" s="8" t="str">
        <f>IF(A972="","",IF(COUNTIF('2) Income'!$D$13:$D$32,"Monthly")=0,0,IF(B972="N",SUMIFS('2) Income'!$E$13:$E$32,'2) Income'!$D$13:$D$32,"monthly",'2) Income'!$F$13:$F$32,"&lt;="&amp;$A972,'2) Income'!$I$13:$I$32,DAY(A972)),SUMIFS('2) Income'!$E$13:$E$32,'2) Income'!$D$13:$D$32,"monthly",'2) Income'!$F$13:$F$32,"&lt;="&amp;$A972,'2) Income'!$I$13:$I$32,"&gt;="&amp;DAY(A972)))))</f>
        <v/>
      </c>
      <c r="AH972" s="8" t="str" cm="1">
        <f t="array" ref="AH972">IF(A972="","",IF(COUNTIF('2) Income'!$D$13:$D$32,"Yearly")=0,0,SUMPRODUCT(--('2) Income'!$D$13:$D$32="Yearly"),--('2) Income'!$F$13:$F$32&lt;=A972),IF(B972="N",--('2) Income'!$I$13:$I$32=DAY(A972)),--('2) Income'!$I$13:$I$32&gt;=DAY(A972))),--(IFERROR(MOD('2) Income'!$H$13:$H$32-MONTH(A972)+12,12),1)=0),'2) Income'!$E$13:$E$32)))</f>
        <v/>
      </c>
      <c r="AI972" s="8" t="str">
        <f>IF(A972="","",IF(COUNTIF('2) Income'!$D$13:$D$32,"one-time")=0,0,SUMIFS('2) Income'!$E$13:$E$32,'2) Income'!$D$13:$D$32,"one-time",'2) Income'!$F$13:$F$32,"="&amp;$A972)))</f>
        <v/>
      </c>
      <c r="AJ972" s="9" t="str">
        <f t="shared" si="76"/>
        <v/>
      </c>
    </row>
    <row r="973" spans="1:36">
      <c r="A973" s="7" t="str">
        <f>IF(A972="","",IF(A972+1&lt;='1) Period'!$E$21,A972+1,""))</f>
        <v/>
      </c>
      <c r="B973" s="7" t="e">
        <f t="shared" si="77"/>
        <v>#VALUE!</v>
      </c>
      <c r="C973" t="e">
        <f t="shared" si="78"/>
        <v>#VALUE!</v>
      </c>
      <c r="D973" s="8" t="str">
        <f>IF(A973="","",IF(TEXT(A973,"dddd")='4) Happy Money'!$E$23,WAllowance,0))</f>
        <v/>
      </c>
      <c r="E973" s="8" t="str">
        <f>IF(A973="","",IF(B973="N",SUMIF(TMonthly[Day of the Month],DAY(A973),TMonthly[Amount]),SUMIF(TMonthly[Day of the Month],"&gt;="&amp;DAY(A973),TMonthly[Amount])))</f>
        <v/>
      </c>
      <c r="F973" s="8" t="str" cm="1">
        <f t="array" ref="F973">IF(A973="","",SUMPRODUCT(--(TYearly[Due Date]&lt;=A973),IF(B973="N",--(TYearly[Day]=DAY(A973)),--(TYearly[Day]&gt;=DAY(A973))),--(IFERROR(MOD(TYearly[Month]-MONTH(A973)+12,12),1)=0),TYearly[Amount]))</f>
        <v/>
      </c>
      <c r="G973" s="8" t="str">
        <f>IF(A973="","",SUMIF(TOneTime[Due Date],A973,TOneTime[Amount]))</f>
        <v/>
      </c>
      <c r="H973" s="8" t="str" cm="1">
        <f t="array" ref="H973">IF(A973="","",IF(COUNTIF(TOther[Frequency],$H$1)=0,0,SUMPRODUCT(--(IFERROR(MOD(A973-TOther[Start Date],7),1)=0),--(TOther[Frequency]=$H$1),--(TOther[Start Date]&lt;=A973),--(TOther[End Date Calc]&gt;=A973),TOther[Amount])))</f>
        <v/>
      </c>
      <c r="I973" s="8" t="str" cm="1">
        <f t="array" ref="I973">IF(A973="","",IF(COUNTIF(TOther[Frequency],$I$1)=0,0,SUMPRODUCT(--(IFERROR(MOD(A973-TOther[Start Date],14),1)=0),--(TOther[Frequency]=$I$1),--(TOther[Start Date]&lt;=A973),--(TOther[End Date Calc]&gt;=A973),TOther[Amount])))</f>
        <v/>
      </c>
      <c r="J973" s="8" t="str">
        <f>IF(A973="","",IF(COUNTIF(TOther[Frequency],$J$1)=0,0,IF(OR(DAY(A973)=1,DAY(A973)=15),SUMIFS(TOther[Amount],TOther[Frequency],$J$1,TOther[Start Date],"&lt;="&amp;$A973,TOther[End Date Calc],"&gt;="&amp;A973),0)))</f>
        <v/>
      </c>
      <c r="K973" s="8" t="str">
        <f>IF(A973="","",IF(COUNTIF(TOther[Frequency],$K$1)=0,0,IF(A973=(A973-DAY(A973)+1+2*7-WEEKDAY(A973-DAY(A973)+8-4,1)),SUMIFS(TOther[Amount],TOther[Frequency],$K$1,TOther[Start Date],"&lt;="&amp;$A973,TOther[End Date Calc],"&gt;="&amp;A973),0)))</f>
        <v/>
      </c>
      <c r="L973" s="8" t="str">
        <f>IF(A973="","",IF(COUNTIF(TOther[Frequency],$L$1)=0,0,IF(A973=(A973-DAY(A973)+1+3*7-WEEKDAY(A973-DAY(A973)+8-4,1)),SUMIFS(TOther[Amount],TOther[Frequency],$L$1,TOther[Start Date],"&lt;="&amp;$A973,TOther[End Date Calc],"&gt;="&amp;A973),0)))</f>
        <v/>
      </c>
      <c r="M973" s="8" t="str">
        <f>IF(A973="","",IF(COUNTIF(TOther[Frequency],$M$1)=0,0,IF(A973=(A973-DAY(A973)+1+4*7-WEEKDAY(A973-DAY(A973)+8-4,1)),SUMIFS(TOther[Amount],TOther[Frequency],$M$1,TOther[Start Date],"&lt;="&amp;$A973,TOther[End Date Calc],"&gt;="&amp;A973),0)))</f>
        <v/>
      </c>
      <c r="N973" s="8" t="str" cm="1">
        <f t="array" ref="N973">IF(A973="","",IF(COUNTIF(TOther[Frequency],$N$1)=0,0,SUMPRODUCT(--(IFERROR(MOD(A973-TOther[Start Date],28),1)=0),--(TOther[Frequency]=$N$1),--(TOther[Start Date]&lt;=A973),--(TOther[End Date Calc]&gt;=A973),TOther[Amount])))</f>
        <v/>
      </c>
      <c r="O973" s="8" t="str" cm="1">
        <f t="array" ref="O973">IF(A973="","",IF(COUNTIF(TOther[Frequency],$O$1)=0,0,SUMPRODUCT(--(IFERROR(MOD(A973-TOther[Start Date],42),1)=0),--(TOther[Frequency]=$O$1),--(TOther[Start Date]&lt;=A973),--(TOther[End Date Calc]&gt;=A973),TOther[Amount])))</f>
        <v/>
      </c>
      <c r="P973" s="8" t="str" cm="1">
        <f t="array" ref="P973">IF(A973="","",IF(COUNTIF(TOther[Frequency],$P$1)=0,0,SUMPRODUCT(--(IFERROR(MOD(A973-TOther[Start Date],56),1)=0),--(TOther[Frequency]=$P$1),--(TOther[Start Date]&lt;=A973),--(TOther[End Date Calc]&gt;=A973),TOther[Amount])))</f>
        <v/>
      </c>
      <c r="Q973" s="8" t="str">
        <f>IF(A973="","",IF(COUNTIF(TOther[Frequency],$Q$1)=0,0,IF(B973="N",SUMIFS(TOther[Amount],TOther[Frequency],$Q$1,TOther[Start Date],"&lt;="&amp;$A973,TOther[End Date Calc],"&gt;="&amp;A973,TOther[Start Day],DAY(A973)),SUMIFS(TOther[Amount],TOther[Frequency],$Q$1,TOther[Start Date],"&lt;="&amp;$A973,TOther[End Date Calc],"&gt;="&amp;A973,TOther[Start Day],"&gt;="&amp;DAY(A973)))))</f>
        <v/>
      </c>
      <c r="R973" s="8" t="str" cm="1">
        <f t="array" ref="R973">IF(A973="","",IF(COUNTIF(TOther[Frequency],R$1)=0,0,SUMPRODUCT(--(TOther[Frequency]=R$1),--(TOther[Start Date]&lt;=A973),--(TOther[End Date Calc]&gt;=A973),IF(B973="N",--(TOther[Start Day]=DAY(A973)),--(TOther[Start Day]&gt;=DAY(A973))),--(IFERROR(MOD(TOther[Start Month]-MONTH(A973)+2,2),1)=0),TOther[Amount])))</f>
        <v/>
      </c>
      <c r="S973" s="8" t="str" cm="1">
        <f t="array" ref="S973">IF(A973="","",IF(COUNTIF(TOther[Frequency],S$1)=0,0,SUMPRODUCT(--(TOther[Frequency]=S$1),--(TOther[Start Date]&lt;=A973),--(TOther[End Date Calc]&gt;=A973),IF(B973="N",--(TOther[Start Day]=DAY(A973)),--(TOther[Start Day]&gt;=DAY(A973))),--(IFERROR(MOD(TOther[Start Month]-MONTH(A973)+3,3),1)=0),TOther[Amount])))</f>
        <v/>
      </c>
      <c r="T973" s="8" t="str" cm="1">
        <f t="array" ref="T973">IF($A973="","",IF(COUNTIF(TOther[Frequency],T$1)=0,0,SUMPRODUCT(--(TOther[Frequency]=T$1),--(TOther[Start Date]&lt;=$A973),--(TOther[End Date Calc]&gt;=$A973),IF($B973="N",--(TOther[Start Day]=DAY($A973)),--(TOther[Start Day]&gt;=DAY($A973))),--(IFERROR(MOD(TOther[Start Month]-MONTH($A973)+4,4),1)=0),TOther[Amount])))</f>
        <v/>
      </c>
      <c r="U973" s="8" t="str" cm="1">
        <f t="array" ref="U973">IF(A973="","",IF(COUNTIF(TOther[Frequency],$U$1)=0,0,SUMPRODUCT(--(TOther[Frequency]=$U$1),--(TOther[Start Date]&lt;=A973),--(TOther[End Date Calc]&gt;=A973),IF(B973="N",--(TOther[Start Day]=DAY(A973)),--(TOther[Start Day]&gt;=DAY(A973))),--(IFERROR(MOD(TOther[Start Month]-MONTH(A973)+6,6),1)=0),TOther[Amount])))</f>
        <v/>
      </c>
      <c r="V973" s="8" t="str" cm="1">
        <f t="array" ref="V973">IF(A973="","",IF(COUNTIF(TOther[Frequency],$V$1)=0,0,SUMPRODUCT(--(TOther[Frequency]=$V$1),--(TOther[Start Date]&lt;=A973),--(TOther[End Date Calc]&gt;=A973),IF(B973="N",--(TOther[Start Day]=DAY(A973)),--(TOther[Start Day]&gt;=DAY(A973))),--(IFERROR(MOD(TOther[Start Month]-MONTH(A973)+12,12),1)=0),TOther[Amount])))</f>
        <v/>
      </c>
      <c r="W973" s="8" t="str">
        <f>IF(A973="","",SUMIFS(TOther[Amount],TOther[Start Date],A973,TOther[Frequency],$W$1))</f>
        <v/>
      </c>
      <c r="X973" s="9" t="str">
        <f t="shared" si="75"/>
        <v/>
      </c>
      <c r="Y973" s="9" t="str">
        <f t="shared" si="79"/>
        <v/>
      </c>
      <c r="Z973" s="8" t="str" cm="1">
        <f t="array" ref="Z973">IF(A973="","",IF(COUNTIF('2) Income'!$D$13:$D$32,"Weekly")=0,0,SUMPRODUCT(--(IFERROR(MOD(A973-'2) Income'!$F$13:$F$32,7),1)=0),--('2) Income'!$D$13:$D$32="Weekly"),--('2) Income'!$F$13:$F$32&lt;=A973),'2) Income'!$E$13:$E$32)))</f>
        <v/>
      </c>
      <c r="AA973" s="8" t="str" cm="1">
        <f t="array" ref="AA973">IF(A973="","",IF(COUNTIF('2) Income'!$D$13:$D$32,"Every Other Week")=0,0,SUMPRODUCT(--(IFERROR(MOD(A973-'2) Income'!$F$13:$F$32,14),1)=0),--('2) Income'!$D$13:$D$32="Every Other Week"),--('2) Income'!$F$13:$F$32&lt;=A973),'2) Income'!$E$13:$E$32)))</f>
        <v/>
      </c>
      <c r="AB973" s="8" t="str">
        <f>IF(A973="","",IF(COUNTIF('2) Income'!$D$13:$D$32,"1st and 15th")=0,0,IF(OR(DAY(A973)=1,DAY(A973)=15),SUMIFS('2) Income'!$E$13:$E$32,'2) Income'!$D$13:$D$32,"1st and 15th",'2) Income'!$F$13:$F$32,"&lt;="&amp;$A973),0)))</f>
        <v/>
      </c>
      <c r="AC973" s="8" t="str">
        <f>IF(A973="","",IF(COUNTIF('2) Income'!$D$13:$D$32,"2nd Wednesday")=0,0,IF(A973=(A973-DAY(A973)+1+2*7-WEEKDAY(A973-DAY(A973)+8-4,1)),SUMIFS('2) Income'!$E$13:$E$32,'2) Income'!$D$13:$D$32,"2nd Wednesday",'2) Income'!$F$13:$F$32,"&lt;="&amp;$A973),0)))</f>
        <v/>
      </c>
      <c r="AD973" s="8" t="str">
        <f>IF(A973="","",IF(COUNTIF('2) Income'!$D$13:$D$32,"3rd Wednesday")=0,0,IF(A973=(A973-DAY(A973)+1+3*7-WEEKDAY(A973-DAY(A973)+8-4,1)),SUMIFS('2) Income'!$E$13:$E$32,'2) Income'!$D$13:$D$32,"3rd Wednesday",'2) Income'!$F$13:$F$32,"&lt;="&amp;$A973),0)))</f>
        <v/>
      </c>
      <c r="AE973" s="8" t="str">
        <f>IF(A973="","",IF(COUNTIF('2) Income'!$D$13:$D$32,"4th Wednesday")=0,0,IF(A973=(A973-DAY(A973)+1+4*7-WEEKDAY(A973-DAY(A973)+8-4,1)),SUMIFS('2) Income'!$E$13:$E$32,'2) Income'!$D$13:$D$32,"4th Wednesday",'2) Income'!$F$13:$F$32,"&lt;="&amp;$A973),0)))</f>
        <v/>
      </c>
      <c r="AF973" s="8" t="str" cm="1">
        <f t="array" ref="AF973">IF(A973="","",IF(COUNTIF('2) Income'!$D$13:$D$32,"Every 4 Weeks")=0,0,SUMPRODUCT(--(IFERROR(MOD(A973-'2) Income'!$F$13:$F$32,28),1)=0),--('2) Income'!$D$13:$D$32="Every 4 Weeks"),--('2) Income'!$F$13:$F$32&lt;=A973),'2) Income'!$E$13:$E$32)))</f>
        <v/>
      </c>
      <c r="AG973" s="8" t="str">
        <f>IF(A973="","",IF(COUNTIF('2) Income'!$D$13:$D$32,"Monthly")=0,0,IF(B973="N",SUMIFS('2) Income'!$E$13:$E$32,'2) Income'!$D$13:$D$32,"monthly",'2) Income'!$F$13:$F$32,"&lt;="&amp;$A973,'2) Income'!$I$13:$I$32,DAY(A973)),SUMIFS('2) Income'!$E$13:$E$32,'2) Income'!$D$13:$D$32,"monthly",'2) Income'!$F$13:$F$32,"&lt;="&amp;$A973,'2) Income'!$I$13:$I$32,"&gt;="&amp;DAY(A973)))))</f>
        <v/>
      </c>
      <c r="AH973" s="8" t="str" cm="1">
        <f t="array" ref="AH973">IF(A973="","",IF(COUNTIF('2) Income'!$D$13:$D$32,"Yearly")=0,0,SUMPRODUCT(--('2) Income'!$D$13:$D$32="Yearly"),--('2) Income'!$F$13:$F$32&lt;=A973),IF(B973="N",--('2) Income'!$I$13:$I$32=DAY(A973)),--('2) Income'!$I$13:$I$32&gt;=DAY(A973))),--(IFERROR(MOD('2) Income'!$H$13:$H$32-MONTH(A973)+12,12),1)=0),'2) Income'!$E$13:$E$32)))</f>
        <v/>
      </c>
      <c r="AI973" s="8" t="str">
        <f>IF(A973="","",IF(COUNTIF('2) Income'!$D$13:$D$32,"one-time")=0,0,SUMIFS('2) Income'!$E$13:$E$32,'2) Income'!$D$13:$D$32,"one-time",'2) Income'!$F$13:$F$32,"="&amp;$A973)))</f>
        <v/>
      </c>
      <c r="AJ973" s="9" t="str">
        <f t="shared" si="76"/>
        <v/>
      </c>
    </row>
    <row r="974" spans="1:36">
      <c r="A974" s="7" t="str">
        <f>IF(A973="","",IF(A973+1&lt;='1) Period'!$E$21,A973+1,""))</f>
        <v/>
      </c>
      <c r="B974" s="7" t="e">
        <f t="shared" si="77"/>
        <v>#VALUE!</v>
      </c>
      <c r="C974" t="e">
        <f t="shared" si="78"/>
        <v>#VALUE!</v>
      </c>
      <c r="D974" s="8" t="str">
        <f>IF(A974="","",IF(TEXT(A974,"dddd")='4) Happy Money'!$E$23,WAllowance,0))</f>
        <v/>
      </c>
      <c r="E974" s="8" t="str">
        <f>IF(A974="","",IF(B974="N",SUMIF(TMonthly[Day of the Month],DAY(A974),TMonthly[Amount]),SUMIF(TMonthly[Day of the Month],"&gt;="&amp;DAY(A974),TMonthly[Amount])))</f>
        <v/>
      </c>
      <c r="F974" s="8" t="str" cm="1">
        <f t="array" ref="F974">IF(A974="","",SUMPRODUCT(--(TYearly[Due Date]&lt;=A974),IF(B974="N",--(TYearly[Day]=DAY(A974)),--(TYearly[Day]&gt;=DAY(A974))),--(IFERROR(MOD(TYearly[Month]-MONTH(A974)+12,12),1)=0),TYearly[Amount]))</f>
        <v/>
      </c>
      <c r="G974" s="8" t="str">
        <f>IF(A974="","",SUMIF(TOneTime[Due Date],A974,TOneTime[Amount]))</f>
        <v/>
      </c>
      <c r="H974" s="8" t="str" cm="1">
        <f t="array" ref="H974">IF(A974="","",IF(COUNTIF(TOther[Frequency],$H$1)=0,0,SUMPRODUCT(--(IFERROR(MOD(A974-TOther[Start Date],7),1)=0),--(TOther[Frequency]=$H$1),--(TOther[Start Date]&lt;=A974),--(TOther[End Date Calc]&gt;=A974),TOther[Amount])))</f>
        <v/>
      </c>
      <c r="I974" s="8" t="str" cm="1">
        <f t="array" ref="I974">IF(A974="","",IF(COUNTIF(TOther[Frequency],$I$1)=0,0,SUMPRODUCT(--(IFERROR(MOD(A974-TOther[Start Date],14),1)=0),--(TOther[Frequency]=$I$1),--(TOther[Start Date]&lt;=A974),--(TOther[End Date Calc]&gt;=A974),TOther[Amount])))</f>
        <v/>
      </c>
      <c r="J974" s="8" t="str">
        <f>IF(A974="","",IF(COUNTIF(TOther[Frequency],$J$1)=0,0,IF(OR(DAY(A974)=1,DAY(A974)=15),SUMIFS(TOther[Amount],TOther[Frequency],$J$1,TOther[Start Date],"&lt;="&amp;$A974,TOther[End Date Calc],"&gt;="&amp;A974),0)))</f>
        <v/>
      </c>
      <c r="K974" s="8" t="str">
        <f>IF(A974="","",IF(COUNTIF(TOther[Frequency],$K$1)=0,0,IF(A974=(A974-DAY(A974)+1+2*7-WEEKDAY(A974-DAY(A974)+8-4,1)),SUMIFS(TOther[Amount],TOther[Frequency],$K$1,TOther[Start Date],"&lt;="&amp;$A974,TOther[End Date Calc],"&gt;="&amp;A974),0)))</f>
        <v/>
      </c>
      <c r="L974" s="8" t="str">
        <f>IF(A974="","",IF(COUNTIF(TOther[Frequency],$L$1)=0,0,IF(A974=(A974-DAY(A974)+1+3*7-WEEKDAY(A974-DAY(A974)+8-4,1)),SUMIFS(TOther[Amount],TOther[Frequency],$L$1,TOther[Start Date],"&lt;="&amp;$A974,TOther[End Date Calc],"&gt;="&amp;A974),0)))</f>
        <v/>
      </c>
      <c r="M974" s="8" t="str">
        <f>IF(A974="","",IF(COUNTIF(TOther[Frequency],$M$1)=0,0,IF(A974=(A974-DAY(A974)+1+4*7-WEEKDAY(A974-DAY(A974)+8-4,1)),SUMIFS(TOther[Amount],TOther[Frequency],$M$1,TOther[Start Date],"&lt;="&amp;$A974,TOther[End Date Calc],"&gt;="&amp;A974),0)))</f>
        <v/>
      </c>
      <c r="N974" s="8" t="str" cm="1">
        <f t="array" ref="N974">IF(A974="","",IF(COUNTIF(TOther[Frequency],$N$1)=0,0,SUMPRODUCT(--(IFERROR(MOD(A974-TOther[Start Date],28),1)=0),--(TOther[Frequency]=$N$1),--(TOther[Start Date]&lt;=A974),--(TOther[End Date Calc]&gt;=A974),TOther[Amount])))</f>
        <v/>
      </c>
      <c r="O974" s="8" t="str" cm="1">
        <f t="array" ref="O974">IF(A974="","",IF(COUNTIF(TOther[Frequency],$O$1)=0,0,SUMPRODUCT(--(IFERROR(MOD(A974-TOther[Start Date],42),1)=0),--(TOther[Frequency]=$O$1),--(TOther[Start Date]&lt;=A974),--(TOther[End Date Calc]&gt;=A974),TOther[Amount])))</f>
        <v/>
      </c>
      <c r="P974" s="8" t="str" cm="1">
        <f t="array" ref="P974">IF(A974="","",IF(COUNTIF(TOther[Frequency],$P$1)=0,0,SUMPRODUCT(--(IFERROR(MOD(A974-TOther[Start Date],56),1)=0),--(TOther[Frequency]=$P$1),--(TOther[Start Date]&lt;=A974),--(TOther[End Date Calc]&gt;=A974),TOther[Amount])))</f>
        <v/>
      </c>
      <c r="Q974" s="8" t="str">
        <f>IF(A974="","",IF(COUNTIF(TOther[Frequency],$Q$1)=0,0,IF(B974="N",SUMIFS(TOther[Amount],TOther[Frequency],$Q$1,TOther[Start Date],"&lt;="&amp;$A974,TOther[End Date Calc],"&gt;="&amp;A974,TOther[Start Day],DAY(A974)),SUMIFS(TOther[Amount],TOther[Frequency],$Q$1,TOther[Start Date],"&lt;="&amp;$A974,TOther[End Date Calc],"&gt;="&amp;A974,TOther[Start Day],"&gt;="&amp;DAY(A974)))))</f>
        <v/>
      </c>
      <c r="R974" s="8" t="str" cm="1">
        <f t="array" ref="R974">IF(A974="","",IF(COUNTIF(TOther[Frequency],R$1)=0,0,SUMPRODUCT(--(TOther[Frequency]=R$1),--(TOther[Start Date]&lt;=A974),--(TOther[End Date Calc]&gt;=A974),IF(B974="N",--(TOther[Start Day]=DAY(A974)),--(TOther[Start Day]&gt;=DAY(A974))),--(IFERROR(MOD(TOther[Start Month]-MONTH(A974)+2,2),1)=0),TOther[Amount])))</f>
        <v/>
      </c>
      <c r="S974" s="8" t="str" cm="1">
        <f t="array" ref="S974">IF(A974="","",IF(COUNTIF(TOther[Frequency],S$1)=0,0,SUMPRODUCT(--(TOther[Frequency]=S$1),--(TOther[Start Date]&lt;=A974),--(TOther[End Date Calc]&gt;=A974),IF(B974="N",--(TOther[Start Day]=DAY(A974)),--(TOther[Start Day]&gt;=DAY(A974))),--(IFERROR(MOD(TOther[Start Month]-MONTH(A974)+3,3),1)=0),TOther[Amount])))</f>
        <v/>
      </c>
      <c r="T974" s="8" t="str" cm="1">
        <f t="array" ref="T974">IF($A974="","",IF(COUNTIF(TOther[Frequency],T$1)=0,0,SUMPRODUCT(--(TOther[Frequency]=T$1),--(TOther[Start Date]&lt;=$A974),--(TOther[End Date Calc]&gt;=$A974),IF($B974="N",--(TOther[Start Day]=DAY($A974)),--(TOther[Start Day]&gt;=DAY($A974))),--(IFERROR(MOD(TOther[Start Month]-MONTH($A974)+4,4),1)=0),TOther[Amount])))</f>
        <v/>
      </c>
      <c r="U974" s="8" t="str" cm="1">
        <f t="array" ref="U974">IF(A974="","",IF(COUNTIF(TOther[Frequency],$U$1)=0,0,SUMPRODUCT(--(TOther[Frequency]=$U$1),--(TOther[Start Date]&lt;=A974),--(TOther[End Date Calc]&gt;=A974),IF(B974="N",--(TOther[Start Day]=DAY(A974)),--(TOther[Start Day]&gt;=DAY(A974))),--(IFERROR(MOD(TOther[Start Month]-MONTH(A974)+6,6),1)=0),TOther[Amount])))</f>
        <v/>
      </c>
      <c r="V974" s="8" t="str" cm="1">
        <f t="array" ref="V974">IF(A974="","",IF(COUNTIF(TOther[Frequency],$V$1)=0,0,SUMPRODUCT(--(TOther[Frequency]=$V$1),--(TOther[Start Date]&lt;=A974),--(TOther[End Date Calc]&gt;=A974),IF(B974="N",--(TOther[Start Day]=DAY(A974)),--(TOther[Start Day]&gt;=DAY(A974))),--(IFERROR(MOD(TOther[Start Month]-MONTH(A974)+12,12),1)=0),TOther[Amount])))</f>
        <v/>
      </c>
      <c r="W974" s="8" t="str">
        <f>IF(A974="","",SUMIFS(TOther[Amount],TOther[Start Date],A974,TOther[Frequency],$W$1))</f>
        <v/>
      </c>
      <c r="X974" s="9" t="str">
        <f t="shared" si="75"/>
        <v/>
      </c>
      <c r="Y974" s="9" t="str">
        <f t="shared" si="79"/>
        <v/>
      </c>
      <c r="Z974" s="8" t="str" cm="1">
        <f t="array" ref="Z974">IF(A974="","",IF(COUNTIF('2) Income'!$D$13:$D$32,"Weekly")=0,0,SUMPRODUCT(--(IFERROR(MOD(A974-'2) Income'!$F$13:$F$32,7),1)=0),--('2) Income'!$D$13:$D$32="Weekly"),--('2) Income'!$F$13:$F$32&lt;=A974),'2) Income'!$E$13:$E$32)))</f>
        <v/>
      </c>
      <c r="AA974" s="8" t="str" cm="1">
        <f t="array" ref="AA974">IF(A974="","",IF(COUNTIF('2) Income'!$D$13:$D$32,"Every Other Week")=0,0,SUMPRODUCT(--(IFERROR(MOD(A974-'2) Income'!$F$13:$F$32,14),1)=0),--('2) Income'!$D$13:$D$32="Every Other Week"),--('2) Income'!$F$13:$F$32&lt;=A974),'2) Income'!$E$13:$E$32)))</f>
        <v/>
      </c>
      <c r="AB974" s="8" t="str">
        <f>IF(A974="","",IF(COUNTIF('2) Income'!$D$13:$D$32,"1st and 15th")=0,0,IF(OR(DAY(A974)=1,DAY(A974)=15),SUMIFS('2) Income'!$E$13:$E$32,'2) Income'!$D$13:$D$32,"1st and 15th",'2) Income'!$F$13:$F$32,"&lt;="&amp;$A974),0)))</f>
        <v/>
      </c>
      <c r="AC974" s="8" t="str">
        <f>IF(A974="","",IF(COUNTIF('2) Income'!$D$13:$D$32,"2nd Wednesday")=0,0,IF(A974=(A974-DAY(A974)+1+2*7-WEEKDAY(A974-DAY(A974)+8-4,1)),SUMIFS('2) Income'!$E$13:$E$32,'2) Income'!$D$13:$D$32,"2nd Wednesday",'2) Income'!$F$13:$F$32,"&lt;="&amp;$A974),0)))</f>
        <v/>
      </c>
      <c r="AD974" s="8" t="str">
        <f>IF(A974="","",IF(COUNTIF('2) Income'!$D$13:$D$32,"3rd Wednesday")=0,0,IF(A974=(A974-DAY(A974)+1+3*7-WEEKDAY(A974-DAY(A974)+8-4,1)),SUMIFS('2) Income'!$E$13:$E$32,'2) Income'!$D$13:$D$32,"3rd Wednesday",'2) Income'!$F$13:$F$32,"&lt;="&amp;$A974),0)))</f>
        <v/>
      </c>
      <c r="AE974" s="8" t="str">
        <f>IF(A974="","",IF(COUNTIF('2) Income'!$D$13:$D$32,"4th Wednesday")=0,0,IF(A974=(A974-DAY(A974)+1+4*7-WEEKDAY(A974-DAY(A974)+8-4,1)),SUMIFS('2) Income'!$E$13:$E$32,'2) Income'!$D$13:$D$32,"4th Wednesday",'2) Income'!$F$13:$F$32,"&lt;="&amp;$A974),0)))</f>
        <v/>
      </c>
      <c r="AF974" s="8" t="str" cm="1">
        <f t="array" ref="AF974">IF(A974="","",IF(COUNTIF('2) Income'!$D$13:$D$32,"Every 4 Weeks")=0,0,SUMPRODUCT(--(IFERROR(MOD(A974-'2) Income'!$F$13:$F$32,28),1)=0),--('2) Income'!$D$13:$D$32="Every 4 Weeks"),--('2) Income'!$F$13:$F$32&lt;=A974),'2) Income'!$E$13:$E$32)))</f>
        <v/>
      </c>
      <c r="AG974" s="8" t="str">
        <f>IF(A974="","",IF(COUNTIF('2) Income'!$D$13:$D$32,"Monthly")=0,0,IF(B974="N",SUMIFS('2) Income'!$E$13:$E$32,'2) Income'!$D$13:$D$32,"monthly",'2) Income'!$F$13:$F$32,"&lt;="&amp;$A974,'2) Income'!$I$13:$I$32,DAY(A974)),SUMIFS('2) Income'!$E$13:$E$32,'2) Income'!$D$13:$D$32,"monthly",'2) Income'!$F$13:$F$32,"&lt;="&amp;$A974,'2) Income'!$I$13:$I$32,"&gt;="&amp;DAY(A974)))))</f>
        <v/>
      </c>
      <c r="AH974" s="8" t="str" cm="1">
        <f t="array" ref="AH974">IF(A974="","",IF(COUNTIF('2) Income'!$D$13:$D$32,"Yearly")=0,0,SUMPRODUCT(--('2) Income'!$D$13:$D$32="Yearly"),--('2) Income'!$F$13:$F$32&lt;=A974),IF(B974="N",--('2) Income'!$I$13:$I$32=DAY(A974)),--('2) Income'!$I$13:$I$32&gt;=DAY(A974))),--(IFERROR(MOD('2) Income'!$H$13:$H$32-MONTH(A974)+12,12),1)=0),'2) Income'!$E$13:$E$32)))</f>
        <v/>
      </c>
      <c r="AI974" s="8" t="str">
        <f>IF(A974="","",IF(COUNTIF('2) Income'!$D$13:$D$32,"one-time")=0,0,SUMIFS('2) Income'!$E$13:$E$32,'2) Income'!$D$13:$D$32,"one-time",'2) Income'!$F$13:$F$32,"="&amp;$A974)))</f>
        <v/>
      </c>
      <c r="AJ974" s="9" t="str">
        <f t="shared" si="76"/>
        <v/>
      </c>
    </row>
    <row r="975" spans="1:36">
      <c r="A975" s="7" t="str">
        <f>IF(A974="","",IF(A974+1&lt;='1) Period'!$E$21,A974+1,""))</f>
        <v/>
      </c>
      <c r="B975" s="7" t="e">
        <f t="shared" si="77"/>
        <v>#VALUE!</v>
      </c>
      <c r="C975" t="e">
        <f t="shared" si="78"/>
        <v>#VALUE!</v>
      </c>
      <c r="D975" s="8" t="str">
        <f>IF(A975="","",IF(TEXT(A975,"dddd")='4) Happy Money'!$E$23,WAllowance,0))</f>
        <v/>
      </c>
      <c r="E975" s="8" t="str">
        <f>IF(A975="","",IF(B975="N",SUMIF(TMonthly[Day of the Month],DAY(A975),TMonthly[Amount]),SUMIF(TMonthly[Day of the Month],"&gt;="&amp;DAY(A975),TMonthly[Amount])))</f>
        <v/>
      </c>
      <c r="F975" s="8" t="str" cm="1">
        <f t="array" ref="F975">IF(A975="","",SUMPRODUCT(--(TYearly[Due Date]&lt;=A975),IF(B975="N",--(TYearly[Day]=DAY(A975)),--(TYearly[Day]&gt;=DAY(A975))),--(IFERROR(MOD(TYearly[Month]-MONTH(A975)+12,12),1)=0),TYearly[Amount]))</f>
        <v/>
      </c>
      <c r="G975" s="8" t="str">
        <f>IF(A975="","",SUMIF(TOneTime[Due Date],A975,TOneTime[Amount]))</f>
        <v/>
      </c>
      <c r="H975" s="8" t="str" cm="1">
        <f t="array" ref="H975">IF(A975="","",IF(COUNTIF(TOther[Frequency],$H$1)=0,0,SUMPRODUCT(--(IFERROR(MOD(A975-TOther[Start Date],7),1)=0),--(TOther[Frequency]=$H$1),--(TOther[Start Date]&lt;=A975),--(TOther[End Date Calc]&gt;=A975),TOther[Amount])))</f>
        <v/>
      </c>
      <c r="I975" s="8" t="str" cm="1">
        <f t="array" ref="I975">IF(A975="","",IF(COUNTIF(TOther[Frequency],$I$1)=0,0,SUMPRODUCT(--(IFERROR(MOD(A975-TOther[Start Date],14),1)=0),--(TOther[Frequency]=$I$1),--(TOther[Start Date]&lt;=A975),--(TOther[End Date Calc]&gt;=A975),TOther[Amount])))</f>
        <v/>
      </c>
      <c r="J975" s="8" t="str">
        <f>IF(A975="","",IF(COUNTIF(TOther[Frequency],$J$1)=0,0,IF(OR(DAY(A975)=1,DAY(A975)=15),SUMIFS(TOther[Amount],TOther[Frequency],$J$1,TOther[Start Date],"&lt;="&amp;$A975,TOther[End Date Calc],"&gt;="&amp;A975),0)))</f>
        <v/>
      </c>
      <c r="K975" s="8" t="str">
        <f>IF(A975="","",IF(COUNTIF(TOther[Frequency],$K$1)=0,0,IF(A975=(A975-DAY(A975)+1+2*7-WEEKDAY(A975-DAY(A975)+8-4,1)),SUMIFS(TOther[Amount],TOther[Frequency],$K$1,TOther[Start Date],"&lt;="&amp;$A975,TOther[End Date Calc],"&gt;="&amp;A975),0)))</f>
        <v/>
      </c>
      <c r="L975" s="8" t="str">
        <f>IF(A975="","",IF(COUNTIF(TOther[Frequency],$L$1)=0,0,IF(A975=(A975-DAY(A975)+1+3*7-WEEKDAY(A975-DAY(A975)+8-4,1)),SUMIFS(TOther[Amount],TOther[Frequency],$L$1,TOther[Start Date],"&lt;="&amp;$A975,TOther[End Date Calc],"&gt;="&amp;A975),0)))</f>
        <v/>
      </c>
      <c r="M975" s="8" t="str">
        <f>IF(A975="","",IF(COUNTIF(TOther[Frequency],$M$1)=0,0,IF(A975=(A975-DAY(A975)+1+4*7-WEEKDAY(A975-DAY(A975)+8-4,1)),SUMIFS(TOther[Amount],TOther[Frequency],$M$1,TOther[Start Date],"&lt;="&amp;$A975,TOther[End Date Calc],"&gt;="&amp;A975),0)))</f>
        <v/>
      </c>
      <c r="N975" s="8" t="str" cm="1">
        <f t="array" ref="N975">IF(A975="","",IF(COUNTIF(TOther[Frequency],$N$1)=0,0,SUMPRODUCT(--(IFERROR(MOD(A975-TOther[Start Date],28),1)=0),--(TOther[Frequency]=$N$1),--(TOther[Start Date]&lt;=A975),--(TOther[End Date Calc]&gt;=A975),TOther[Amount])))</f>
        <v/>
      </c>
      <c r="O975" s="8" t="str" cm="1">
        <f t="array" ref="O975">IF(A975="","",IF(COUNTIF(TOther[Frequency],$O$1)=0,0,SUMPRODUCT(--(IFERROR(MOD(A975-TOther[Start Date],42),1)=0),--(TOther[Frequency]=$O$1),--(TOther[Start Date]&lt;=A975),--(TOther[End Date Calc]&gt;=A975),TOther[Amount])))</f>
        <v/>
      </c>
      <c r="P975" s="8" t="str" cm="1">
        <f t="array" ref="P975">IF(A975="","",IF(COUNTIF(TOther[Frequency],$P$1)=0,0,SUMPRODUCT(--(IFERROR(MOD(A975-TOther[Start Date],56),1)=0),--(TOther[Frequency]=$P$1),--(TOther[Start Date]&lt;=A975),--(TOther[End Date Calc]&gt;=A975),TOther[Amount])))</f>
        <v/>
      </c>
      <c r="Q975" s="8" t="str">
        <f>IF(A975="","",IF(COUNTIF(TOther[Frequency],$Q$1)=0,0,IF(B975="N",SUMIFS(TOther[Amount],TOther[Frequency],$Q$1,TOther[Start Date],"&lt;="&amp;$A975,TOther[End Date Calc],"&gt;="&amp;A975,TOther[Start Day],DAY(A975)),SUMIFS(TOther[Amount],TOther[Frequency],$Q$1,TOther[Start Date],"&lt;="&amp;$A975,TOther[End Date Calc],"&gt;="&amp;A975,TOther[Start Day],"&gt;="&amp;DAY(A975)))))</f>
        <v/>
      </c>
      <c r="R975" s="8" t="str" cm="1">
        <f t="array" ref="R975">IF(A975="","",IF(COUNTIF(TOther[Frequency],R$1)=0,0,SUMPRODUCT(--(TOther[Frequency]=R$1),--(TOther[Start Date]&lt;=A975),--(TOther[End Date Calc]&gt;=A975),IF(B975="N",--(TOther[Start Day]=DAY(A975)),--(TOther[Start Day]&gt;=DAY(A975))),--(IFERROR(MOD(TOther[Start Month]-MONTH(A975)+2,2),1)=0),TOther[Amount])))</f>
        <v/>
      </c>
      <c r="S975" s="8" t="str" cm="1">
        <f t="array" ref="S975">IF(A975="","",IF(COUNTIF(TOther[Frequency],S$1)=0,0,SUMPRODUCT(--(TOther[Frequency]=S$1),--(TOther[Start Date]&lt;=A975),--(TOther[End Date Calc]&gt;=A975),IF(B975="N",--(TOther[Start Day]=DAY(A975)),--(TOther[Start Day]&gt;=DAY(A975))),--(IFERROR(MOD(TOther[Start Month]-MONTH(A975)+3,3),1)=0),TOther[Amount])))</f>
        <v/>
      </c>
      <c r="T975" s="8" t="str" cm="1">
        <f t="array" ref="T975">IF($A975="","",IF(COUNTIF(TOther[Frequency],T$1)=0,0,SUMPRODUCT(--(TOther[Frequency]=T$1),--(TOther[Start Date]&lt;=$A975),--(TOther[End Date Calc]&gt;=$A975),IF($B975="N",--(TOther[Start Day]=DAY($A975)),--(TOther[Start Day]&gt;=DAY($A975))),--(IFERROR(MOD(TOther[Start Month]-MONTH($A975)+4,4),1)=0),TOther[Amount])))</f>
        <v/>
      </c>
      <c r="U975" s="8" t="str" cm="1">
        <f t="array" ref="U975">IF(A975="","",IF(COUNTIF(TOther[Frequency],$U$1)=0,0,SUMPRODUCT(--(TOther[Frequency]=$U$1),--(TOther[Start Date]&lt;=A975),--(TOther[End Date Calc]&gt;=A975),IF(B975="N",--(TOther[Start Day]=DAY(A975)),--(TOther[Start Day]&gt;=DAY(A975))),--(IFERROR(MOD(TOther[Start Month]-MONTH(A975)+6,6),1)=0),TOther[Amount])))</f>
        <v/>
      </c>
      <c r="V975" s="8" t="str" cm="1">
        <f t="array" ref="V975">IF(A975="","",IF(COUNTIF(TOther[Frequency],$V$1)=0,0,SUMPRODUCT(--(TOther[Frequency]=$V$1),--(TOther[Start Date]&lt;=A975),--(TOther[End Date Calc]&gt;=A975),IF(B975="N",--(TOther[Start Day]=DAY(A975)),--(TOther[Start Day]&gt;=DAY(A975))),--(IFERROR(MOD(TOther[Start Month]-MONTH(A975)+12,12),1)=0),TOther[Amount])))</f>
        <v/>
      </c>
      <c r="W975" s="8" t="str">
        <f>IF(A975="","",SUMIFS(TOther[Amount],TOther[Start Date],A975,TOther[Frequency],$W$1))</f>
        <v/>
      </c>
      <c r="X975" s="9" t="str">
        <f t="shared" si="75"/>
        <v/>
      </c>
      <c r="Y975" s="9" t="str">
        <f t="shared" si="79"/>
        <v/>
      </c>
      <c r="Z975" s="8" t="str" cm="1">
        <f t="array" ref="Z975">IF(A975="","",IF(COUNTIF('2) Income'!$D$13:$D$32,"Weekly")=0,0,SUMPRODUCT(--(IFERROR(MOD(A975-'2) Income'!$F$13:$F$32,7),1)=0),--('2) Income'!$D$13:$D$32="Weekly"),--('2) Income'!$F$13:$F$32&lt;=A975),'2) Income'!$E$13:$E$32)))</f>
        <v/>
      </c>
      <c r="AA975" s="8" t="str" cm="1">
        <f t="array" ref="AA975">IF(A975="","",IF(COUNTIF('2) Income'!$D$13:$D$32,"Every Other Week")=0,0,SUMPRODUCT(--(IFERROR(MOD(A975-'2) Income'!$F$13:$F$32,14),1)=0),--('2) Income'!$D$13:$D$32="Every Other Week"),--('2) Income'!$F$13:$F$32&lt;=A975),'2) Income'!$E$13:$E$32)))</f>
        <v/>
      </c>
      <c r="AB975" s="8" t="str">
        <f>IF(A975="","",IF(COUNTIF('2) Income'!$D$13:$D$32,"1st and 15th")=0,0,IF(OR(DAY(A975)=1,DAY(A975)=15),SUMIFS('2) Income'!$E$13:$E$32,'2) Income'!$D$13:$D$32,"1st and 15th",'2) Income'!$F$13:$F$32,"&lt;="&amp;$A975),0)))</f>
        <v/>
      </c>
      <c r="AC975" s="8" t="str">
        <f>IF(A975="","",IF(COUNTIF('2) Income'!$D$13:$D$32,"2nd Wednesday")=0,0,IF(A975=(A975-DAY(A975)+1+2*7-WEEKDAY(A975-DAY(A975)+8-4,1)),SUMIFS('2) Income'!$E$13:$E$32,'2) Income'!$D$13:$D$32,"2nd Wednesday",'2) Income'!$F$13:$F$32,"&lt;="&amp;$A975),0)))</f>
        <v/>
      </c>
      <c r="AD975" s="8" t="str">
        <f>IF(A975="","",IF(COUNTIF('2) Income'!$D$13:$D$32,"3rd Wednesday")=0,0,IF(A975=(A975-DAY(A975)+1+3*7-WEEKDAY(A975-DAY(A975)+8-4,1)),SUMIFS('2) Income'!$E$13:$E$32,'2) Income'!$D$13:$D$32,"3rd Wednesday",'2) Income'!$F$13:$F$32,"&lt;="&amp;$A975),0)))</f>
        <v/>
      </c>
      <c r="AE975" s="8" t="str">
        <f>IF(A975="","",IF(COUNTIF('2) Income'!$D$13:$D$32,"4th Wednesday")=0,0,IF(A975=(A975-DAY(A975)+1+4*7-WEEKDAY(A975-DAY(A975)+8-4,1)),SUMIFS('2) Income'!$E$13:$E$32,'2) Income'!$D$13:$D$32,"4th Wednesday",'2) Income'!$F$13:$F$32,"&lt;="&amp;$A975),0)))</f>
        <v/>
      </c>
      <c r="AF975" s="8" t="str" cm="1">
        <f t="array" ref="AF975">IF(A975="","",IF(COUNTIF('2) Income'!$D$13:$D$32,"Every 4 Weeks")=0,0,SUMPRODUCT(--(IFERROR(MOD(A975-'2) Income'!$F$13:$F$32,28),1)=0),--('2) Income'!$D$13:$D$32="Every 4 Weeks"),--('2) Income'!$F$13:$F$32&lt;=A975),'2) Income'!$E$13:$E$32)))</f>
        <v/>
      </c>
      <c r="AG975" s="8" t="str">
        <f>IF(A975="","",IF(COUNTIF('2) Income'!$D$13:$D$32,"Monthly")=0,0,IF(B975="N",SUMIFS('2) Income'!$E$13:$E$32,'2) Income'!$D$13:$D$32,"monthly",'2) Income'!$F$13:$F$32,"&lt;="&amp;$A975,'2) Income'!$I$13:$I$32,DAY(A975)),SUMIFS('2) Income'!$E$13:$E$32,'2) Income'!$D$13:$D$32,"monthly",'2) Income'!$F$13:$F$32,"&lt;="&amp;$A975,'2) Income'!$I$13:$I$32,"&gt;="&amp;DAY(A975)))))</f>
        <v/>
      </c>
      <c r="AH975" s="8" t="str" cm="1">
        <f t="array" ref="AH975">IF(A975="","",IF(COUNTIF('2) Income'!$D$13:$D$32,"Yearly")=0,0,SUMPRODUCT(--('2) Income'!$D$13:$D$32="Yearly"),--('2) Income'!$F$13:$F$32&lt;=A975),IF(B975="N",--('2) Income'!$I$13:$I$32=DAY(A975)),--('2) Income'!$I$13:$I$32&gt;=DAY(A975))),--(IFERROR(MOD('2) Income'!$H$13:$H$32-MONTH(A975)+12,12),1)=0),'2) Income'!$E$13:$E$32)))</f>
        <v/>
      </c>
      <c r="AI975" s="8" t="str">
        <f>IF(A975="","",IF(COUNTIF('2) Income'!$D$13:$D$32,"one-time")=0,0,SUMIFS('2) Income'!$E$13:$E$32,'2) Income'!$D$13:$D$32,"one-time",'2) Income'!$F$13:$F$32,"="&amp;$A975)))</f>
        <v/>
      </c>
      <c r="AJ975" s="9" t="str">
        <f t="shared" si="76"/>
        <v/>
      </c>
    </row>
    <row r="976" spans="1:36">
      <c r="A976" s="7" t="str">
        <f>IF(A975="","",IF(A975+1&lt;='1) Period'!$E$21,A975+1,""))</f>
        <v/>
      </c>
      <c r="B976" s="7" t="e">
        <f t="shared" si="77"/>
        <v>#VALUE!</v>
      </c>
      <c r="C976" t="e">
        <f t="shared" si="78"/>
        <v>#VALUE!</v>
      </c>
      <c r="D976" s="8" t="str">
        <f>IF(A976="","",IF(TEXT(A976,"dddd")='4) Happy Money'!$E$23,WAllowance,0))</f>
        <v/>
      </c>
      <c r="E976" s="8" t="str">
        <f>IF(A976="","",IF(B976="N",SUMIF(TMonthly[Day of the Month],DAY(A976),TMonthly[Amount]),SUMIF(TMonthly[Day of the Month],"&gt;="&amp;DAY(A976),TMonthly[Amount])))</f>
        <v/>
      </c>
      <c r="F976" s="8" t="str" cm="1">
        <f t="array" ref="F976">IF(A976="","",SUMPRODUCT(--(TYearly[Due Date]&lt;=A976),IF(B976="N",--(TYearly[Day]=DAY(A976)),--(TYearly[Day]&gt;=DAY(A976))),--(IFERROR(MOD(TYearly[Month]-MONTH(A976)+12,12),1)=0),TYearly[Amount]))</f>
        <v/>
      </c>
      <c r="G976" s="8" t="str">
        <f>IF(A976="","",SUMIF(TOneTime[Due Date],A976,TOneTime[Amount]))</f>
        <v/>
      </c>
      <c r="H976" s="8" t="str" cm="1">
        <f t="array" ref="H976">IF(A976="","",IF(COUNTIF(TOther[Frequency],$H$1)=0,0,SUMPRODUCT(--(IFERROR(MOD(A976-TOther[Start Date],7),1)=0),--(TOther[Frequency]=$H$1),--(TOther[Start Date]&lt;=A976),--(TOther[End Date Calc]&gt;=A976),TOther[Amount])))</f>
        <v/>
      </c>
      <c r="I976" s="8" t="str" cm="1">
        <f t="array" ref="I976">IF(A976="","",IF(COUNTIF(TOther[Frequency],$I$1)=0,0,SUMPRODUCT(--(IFERROR(MOD(A976-TOther[Start Date],14),1)=0),--(TOther[Frequency]=$I$1),--(TOther[Start Date]&lt;=A976),--(TOther[End Date Calc]&gt;=A976),TOther[Amount])))</f>
        <v/>
      </c>
      <c r="J976" s="8" t="str">
        <f>IF(A976="","",IF(COUNTIF(TOther[Frequency],$J$1)=0,0,IF(OR(DAY(A976)=1,DAY(A976)=15),SUMIFS(TOther[Amount],TOther[Frequency],$J$1,TOther[Start Date],"&lt;="&amp;$A976,TOther[End Date Calc],"&gt;="&amp;A976),0)))</f>
        <v/>
      </c>
      <c r="K976" s="8" t="str">
        <f>IF(A976="","",IF(COUNTIF(TOther[Frequency],$K$1)=0,0,IF(A976=(A976-DAY(A976)+1+2*7-WEEKDAY(A976-DAY(A976)+8-4,1)),SUMIFS(TOther[Amount],TOther[Frequency],$K$1,TOther[Start Date],"&lt;="&amp;$A976,TOther[End Date Calc],"&gt;="&amp;A976),0)))</f>
        <v/>
      </c>
      <c r="L976" s="8" t="str">
        <f>IF(A976="","",IF(COUNTIF(TOther[Frequency],$L$1)=0,0,IF(A976=(A976-DAY(A976)+1+3*7-WEEKDAY(A976-DAY(A976)+8-4,1)),SUMIFS(TOther[Amount],TOther[Frequency],$L$1,TOther[Start Date],"&lt;="&amp;$A976,TOther[End Date Calc],"&gt;="&amp;A976),0)))</f>
        <v/>
      </c>
      <c r="M976" s="8" t="str">
        <f>IF(A976="","",IF(COUNTIF(TOther[Frequency],$M$1)=0,0,IF(A976=(A976-DAY(A976)+1+4*7-WEEKDAY(A976-DAY(A976)+8-4,1)),SUMIFS(TOther[Amount],TOther[Frequency],$M$1,TOther[Start Date],"&lt;="&amp;$A976,TOther[End Date Calc],"&gt;="&amp;A976),0)))</f>
        <v/>
      </c>
      <c r="N976" s="8" t="str" cm="1">
        <f t="array" ref="N976">IF(A976="","",IF(COUNTIF(TOther[Frequency],$N$1)=0,0,SUMPRODUCT(--(IFERROR(MOD(A976-TOther[Start Date],28),1)=0),--(TOther[Frequency]=$N$1),--(TOther[Start Date]&lt;=A976),--(TOther[End Date Calc]&gt;=A976),TOther[Amount])))</f>
        <v/>
      </c>
      <c r="O976" s="8" t="str" cm="1">
        <f t="array" ref="O976">IF(A976="","",IF(COUNTIF(TOther[Frequency],$O$1)=0,0,SUMPRODUCT(--(IFERROR(MOD(A976-TOther[Start Date],42),1)=0),--(TOther[Frequency]=$O$1),--(TOther[Start Date]&lt;=A976),--(TOther[End Date Calc]&gt;=A976),TOther[Amount])))</f>
        <v/>
      </c>
      <c r="P976" s="8" t="str" cm="1">
        <f t="array" ref="P976">IF(A976="","",IF(COUNTIF(TOther[Frequency],$P$1)=0,0,SUMPRODUCT(--(IFERROR(MOD(A976-TOther[Start Date],56),1)=0),--(TOther[Frequency]=$P$1),--(TOther[Start Date]&lt;=A976),--(TOther[End Date Calc]&gt;=A976),TOther[Amount])))</f>
        <v/>
      </c>
      <c r="Q976" s="8" t="str">
        <f>IF(A976="","",IF(COUNTIF(TOther[Frequency],$Q$1)=0,0,IF(B976="N",SUMIFS(TOther[Amount],TOther[Frequency],$Q$1,TOther[Start Date],"&lt;="&amp;$A976,TOther[End Date Calc],"&gt;="&amp;A976,TOther[Start Day],DAY(A976)),SUMIFS(TOther[Amount],TOther[Frequency],$Q$1,TOther[Start Date],"&lt;="&amp;$A976,TOther[End Date Calc],"&gt;="&amp;A976,TOther[Start Day],"&gt;="&amp;DAY(A976)))))</f>
        <v/>
      </c>
      <c r="R976" s="8" t="str" cm="1">
        <f t="array" ref="R976">IF(A976="","",IF(COUNTIF(TOther[Frequency],R$1)=0,0,SUMPRODUCT(--(TOther[Frequency]=R$1),--(TOther[Start Date]&lt;=A976),--(TOther[End Date Calc]&gt;=A976),IF(B976="N",--(TOther[Start Day]=DAY(A976)),--(TOther[Start Day]&gt;=DAY(A976))),--(IFERROR(MOD(TOther[Start Month]-MONTH(A976)+2,2),1)=0),TOther[Amount])))</f>
        <v/>
      </c>
      <c r="S976" s="8" t="str" cm="1">
        <f t="array" ref="S976">IF(A976="","",IF(COUNTIF(TOther[Frequency],S$1)=0,0,SUMPRODUCT(--(TOther[Frequency]=S$1),--(TOther[Start Date]&lt;=A976),--(TOther[End Date Calc]&gt;=A976),IF(B976="N",--(TOther[Start Day]=DAY(A976)),--(TOther[Start Day]&gt;=DAY(A976))),--(IFERROR(MOD(TOther[Start Month]-MONTH(A976)+3,3),1)=0),TOther[Amount])))</f>
        <v/>
      </c>
      <c r="T976" s="8" t="str" cm="1">
        <f t="array" ref="T976">IF($A976="","",IF(COUNTIF(TOther[Frequency],T$1)=0,0,SUMPRODUCT(--(TOther[Frequency]=T$1),--(TOther[Start Date]&lt;=$A976),--(TOther[End Date Calc]&gt;=$A976),IF($B976="N",--(TOther[Start Day]=DAY($A976)),--(TOther[Start Day]&gt;=DAY($A976))),--(IFERROR(MOD(TOther[Start Month]-MONTH($A976)+4,4),1)=0),TOther[Amount])))</f>
        <v/>
      </c>
      <c r="U976" s="8" t="str" cm="1">
        <f t="array" ref="U976">IF(A976="","",IF(COUNTIF(TOther[Frequency],$U$1)=0,0,SUMPRODUCT(--(TOther[Frequency]=$U$1),--(TOther[Start Date]&lt;=A976),--(TOther[End Date Calc]&gt;=A976),IF(B976="N",--(TOther[Start Day]=DAY(A976)),--(TOther[Start Day]&gt;=DAY(A976))),--(IFERROR(MOD(TOther[Start Month]-MONTH(A976)+6,6),1)=0),TOther[Amount])))</f>
        <v/>
      </c>
      <c r="V976" s="8" t="str" cm="1">
        <f t="array" ref="V976">IF(A976="","",IF(COUNTIF(TOther[Frequency],$V$1)=0,0,SUMPRODUCT(--(TOther[Frequency]=$V$1),--(TOther[Start Date]&lt;=A976),--(TOther[End Date Calc]&gt;=A976),IF(B976="N",--(TOther[Start Day]=DAY(A976)),--(TOther[Start Day]&gt;=DAY(A976))),--(IFERROR(MOD(TOther[Start Month]-MONTH(A976)+12,12),1)=0),TOther[Amount])))</f>
        <v/>
      </c>
      <c r="W976" s="8" t="str">
        <f>IF(A976="","",SUMIFS(TOther[Amount],TOther[Start Date],A976,TOther[Frequency],$W$1))</f>
        <v/>
      </c>
      <c r="X976" s="9" t="str">
        <f t="shared" si="75"/>
        <v/>
      </c>
      <c r="Y976" s="9" t="str">
        <f t="shared" si="79"/>
        <v/>
      </c>
      <c r="Z976" s="8" t="str" cm="1">
        <f t="array" ref="Z976">IF(A976="","",IF(COUNTIF('2) Income'!$D$13:$D$32,"Weekly")=0,0,SUMPRODUCT(--(IFERROR(MOD(A976-'2) Income'!$F$13:$F$32,7),1)=0),--('2) Income'!$D$13:$D$32="Weekly"),--('2) Income'!$F$13:$F$32&lt;=A976),'2) Income'!$E$13:$E$32)))</f>
        <v/>
      </c>
      <c r="AA976" s="8" t="str" cm="1">
        <f t="array" ref="AA976">IF(A976="","",IF(COUNTIF('2) Income'!$D$13:$D$32,"Every Other Week")=0,0,SUMPRODUCT(--(IFERROR(MOD(A976-'2) Income'!$F$13:$F$32,14),1)=0),--('2) Income'!$D$13:$D$32="Every Other Week"),--('2) Income'!$F$13:$F$32&lt;=A976),'2) Income'!$E$13:$E$32)))</f>
        <v/>
      </c>
      <c r="AB976" s="8" t="str">
        <f>IF(A976="","",IF(COUNTIF('2) Income'!$D$13:$D$32,"1st and 15th")=0,0,IF(OR(DAY(A976)=1,DAY(A976)=15),SUMIFS('2) Income'!$E$13:$E$32,'2) Income'!$D$13:$D$32,"1st and 15th",'2) Income'!$F$13:$F$32,"&lt;="&amp;$A976),0)))</f>
        <v/>
      </c>
      <c r="AC976" s="8" t="str">
        <f>IF(A976="","",IF(COUNTIF('2) Income'!$D$13:$D$32,"2nd Wednesday")=0,0,IF(A976=(A976-DAY(A976)+1+2*7-WEEKDAY(A976-DAY(A976)+8-4,1)),SUMIFS('2) Income'!$E$13:$E$32,'2) Income'!$D$13:$D$32,"2nd Wednesday",'2) Income'!$F$13:$F$32,"&lt;="&amp;$A976),0)))</f>
        <v/>
      </c>
      <c r="AD976" s="8" t="str">
        <f>IF(A976="","",IF(COUNTIF('2) Income'!$D$13:$D$32,"3rd Wednesday")=0,0,IF(A976=(A976-DAY(A976)+1+3*7-WEEKDAY(A976-DAY(A976)+8-4,1)),SUMIFS('2) Income'!$E$13:$E$32,'2) Income'!$D$13:$D$32,"3rd Wednesday",'2) Income'!$F$13:$F$32,"&lt;="&amp;$A976),0)))</f>
        <v/>
      </c>
      <c r="AE976" s="8" t="str">
        <f>IF(A976="","",IF(COUNTIF('2) Income'!$D$13:$D$32,"4th Wednesday")=0,0,IF(A976=(A976-DAY(A976)+1+4*7-WEEKDAY(A976-DAY(A976)+8-4,1)),SUMIFS('2) Income'!$E$13:$E$32,'2) Income'!$D$13:$D$32,"4th Wednesday",'2) Income'!$F$13:$F$32,"&lt;="&amp;$A976),0)))</f>
        <v/>
      </c>
      <c r="AF976" s="8" t="str" cm="1">
        <f t="array" ref="AF976">IF(A976="","",IF(COUNTIF('2) Income'!$D$13:$D$32,"Every 4 Weeks")=0,0,SUMPRODUCT(--(IFERROR(MOD(A976-'2) Income'!$F$13:$F$32,28),1)=0),--('2) Income'!$D$13:$D$32="Every 4 Weeks"),--('2) Income'!$F$13:$F$32&lt;=A976),'2) Income'!$E$13:$E$32)))</f>
        <v/>
      </c>
      <c r="AG976" s="8" t="str">
        <f>IF(A976="","",IF(COUNTIF('2) Income'!$D$13:$D$32,"Monthly")=0,0,IF(B976="N",SUMIFS('2) Income'!$E$13:$E$32,'2) Income'!$D$13:$D$32,"monthly",'2) Income'!$F$13:$F$32,"&lt;="&amp;$A976,'2) Income'!$I$13:$I$32,DAY(A976)),SUMIFS('2) Income'!$E$13:$E$32,'2) Income'!$D$13:$D$32,"monthly",'2) Income'!$F$13:$F$32,"&lt;="&amp;$A976,'2) Income'!$I$13:$I$32,"&gt;="&amp;DAY(A976)))))</f>
        <v/>
      </c>
      <c r="AH976" s="8" t="str" cm="1">
        <f t="array" ref="AH976">IF(A976="","",IF(COUNTIF('2) Income'!$D$13:$D$32,"Yearly")=0,0,SUMPRODUCT(--('2) Income'!$D$13:$D$32="Yearly"),--('2) Income'!$F$13:$F$32&lt;=A976),IF(B976="N",--('2) Income'!$I$13:$I$32=DAY(A976)),--('2) Income'!$I$13:$I$32&gt;=DAY(A976))),--(IFERROR(MOD('2) Income'!$H$13:$H$32-MONTH(A976)+12,12),1)=0),'2) Income'!$E$13:$E$32)))</f>
        <v/>
      </c>
      <c r="AI976" s="8" t="str">
        <f>IF(A976="","",IF(COUNTIF('2) Income'!$D$13:$D$32,"one-time")=0,0,SUMIFS('2) Income'!$E$13:$E$32,'2) Income'!$D$13:$D$32,"one-time",'2) Income'!$F$13:$F$32,"="&amp;$A976)))</f>
        <v/>
      </c>
      <c r="AJ976" s="9" t="str">
        <f t="shared" si="76"/>
        <v/>
      </c>
    </row>
    <row r="977" spans="1:36">
      <c r="A977" s="7" t="str">
        <f>IF(A976="","",IF(A976+1&lt;='1) Period'!$E$21,A976+1,""))</f>
        <v/>
      </c>
      <c r="B977" s="7" t="e">
        <f t="shared" si="77"/>
        <v>#VALUE!</v>
      </c>
      <c r="C977" t="e">
        <f t="shared" si="78"/>
        <v>#VALUE!</v>
      </c>
      <c r="D977" s="8" t="str">
        <f>IF(A977="","",IF(TEXT(A977,"dddd")='4) Happy Money'!$E$23,WAllowance,0))</f>
        <v/>
      </c>
      <c r="E977" s="8" t="str">
        <f>IF(A977="","",IF(B977="N",SUMIF(TMonthly[Day of the Month],DAY(A977),TMonthly[Amount]),SUMIF(TMonthly[Day of the Month],"&gt;="&amp;DAY(A977),TMonthly[Amount])))</f>
        <v/>
      </c>
      <c r="F977" s="8" t="str" cm="1">
        <f t="array" ref="F977">IF(A977="","",SUMPRODUCT(--(TYearly[Due Date]&lt;=A977),IF(B977="N",--(TYearly[Day]=DAY(A977)),--(TYearly[Day]&gt;=DAY(A977))),--(IFERROR(MOD(TYearly[Month]-MONTH(A977)+12,12),1)=0),TYearly[Amount]))</f>
        <v/>
      </c>
      <c r="G977" s="8" t="str">
        <f>IF(A977="","",SUMIF(TOneTime[Due Date],A977,TOneTime[Amount]))</f>
        <v/>
      </c>
      <c r="H977" s="8" t="str" cm="1">
        <f t="array" ref="H977">IF(A977="","",IF(COUNTIF(TOther[Frequency],$H$1)=0,0,SUMPRODUCT(--(IFERROR(MOD(A977-TOther[Start Date],7),1)=0),--(TOther[Frequency]=$H$1),--(TOther[Start Date]&lt;=A977),--(TOther[End Date Calc]&gt;=A977),TOther[Amount])))</f>
        <v/>
      </c>
      <c r="I977" s="8" t="str" cm="1">
        <f t="array" ref="I977">IF(A977="","",IF(COUNTIF(TOther[Frequency],$I$1)=0,0,SUMPRODUCT(--(IFERROR(MOD(A977-TOther[Start Date],14),1)=0),--(TOther[Frequency]=$I$1),--(TOther[Start Date]&lt;=A977),--(TOther[End Date Calc]&gt;=A977),TOther[Amount])))</f>
        <v/>
      </c>
      <c r="J977" s="8" t="str">
        <f>IF(A977="","",IF(COUNTIF(TOther[Frequency],$J$1)=0,0,IF(OR(DAY(A977)=1,DAY(A977)=15),SUMIFS(TOther[Amount],TOther[Frequency],$J$1,TOther[Start Date],"&lt;="&amp;$A977,TOther[End Date Calc],"&gt;="&amp;A977),0)))</f>
        <v/>
      </c>
      <c r="K977" s="8" t="str">
        <f>IF(A977="","",IF(COUNTIF(TOther[Frequency],$K$1)=0,0,IF(A977=(A977-DAY(A977)+1+2*7-WEEKDAY(A977-DAY(A977)+8-4,1)),SUMIFS(TOther[Amount],TOther[Frequency],$K$1,TOther[Start Date],"&lt;="&amp;$A977,TOther[End Date Calc],"&gt;="&amp;A977),0)))</f>
        <v/>
      </c>
      <c r="L977" s="8" t="str">
        <f>IF(A977="","",IF(COUNTIF(TOther[Frequency],$L$1)=0,0,IF(A977=(A977-DAY(A977)+1+3*7-WEEKDAY(A977-DAY(A977)+8-4,1)),SUMIFS(TOther[Amount],TOther[Frequency],$L$1,TOther[Start Date],"&lt;="&amp;$A977,TOther[End Date Calc],"&gt;="&amp;A977),0)))</f>
        <v/>
      </c>
      <c r="M977" s="8" t="str">
        <f>IF(A977="","",IF(COUNTIF(TOther[Frequency],$M$1)=0,0,IF(A977=(A977-DAY(A977)+1+4*7-WEEKDAY(A977-DAY(A977)+8-4,1)),SUMIFS(TOther[Amount],TOther[Frequency],$M$1,TOther[Start Date],"&lt;="&amp;$A977,TOther[End Date Calc],"&gt;="&amp;A977),0)))</f>
        <v/>
      </c>
      <c r="N977" s="8" t="str" cm="1">
        <f t="array" ref="N977">IF(A977="","",IF(COUNTIF(TOther[Frequency],$N$1)=0,0,SUMPRODUCT(--(IFERROR(MOD(A977-TOther[Start Date],28),1)=0),--(TOther[Frequency]=$N$1),--(TOther[Start Date]&lt;=A977),--(TOther[End Date Calc]&gt;=A977),TOther[Amount])))</f>
        <v/>
      </c>
      <c r="O977" s="8" t="str" cm="1">
        <f t="array" ref="O977">IF(A977="","",IF(COUNTIF(TOther[Frequency],$O$1)=0,0,SUMPRODUCT(--(IFERROR(MOD(A977-TOther[Start Date],42),1)=0),--(TOther[Frequency]=$O$1),--(TOther[Start Date]&lt;=A977),--(TOther[End Date Calc]&gt;=A977),TOther[Amount])))</f>
        <v/>
      </c>
      <c r="P977" s="8" t="str" cm="1">
        <f t="array" ref="P977">IF(A977="","",IF(COUNTIF(TOther[Frequency],$P$1)=0,0,SUMPRODUCT(--(IFERROR(MOD(A977-TOther[Start Date],56),1)=0),--(TOther[Frequency]=$P$1),--(TOther[Start Date]&lt;=A977),--(TOther[End Date Calc]&gt;=A977),TOther[Amount])))</f>
        <v/>
      </c>
      <c r="Q977" s="8" t="str">
        <f>IF(A977="","",IF(COUNTIF(TOther[Frequency],$Q$1)=0,0,IF(B977="N",SUMIFS(TOther[Amount],TOther[Frequency],$Q$1,TOther[Start Date],"&lt;="&amp;$A977,TOther[End Date Calc],"&gt;="&amp;A977,TOther[Start Day],DAY(A977)),SUMIFS(TOther[Amount],TOther[Frequency],$Q$1,TOther[Start Date],"&lt;="&amp;$A977,TOther[End Date Calc],"&gt;="&amp;A977,TOther[Start Day],"&gt;="&amp;DAY(A977)))))</f>
        <v/>
      </c>
      <c r="R977" s="8" t="str" cm="1">
        <f t="array" ref="R977">IF(A977="","",IF(COUNTIF(TOther[Frequency],R$1)=0,0,SUMPRODUCT(--(TOther[Frequency]=R$1),--(TOther[Start Date]&lt;=A977),--(TOther[End Date Calc]&gt;=A977),IF(B977="N",--(TOther[Start Day]=DAY(A977)),--(TOther[Start Day]&gt;=DAY(A977))),--(IFERROR(MOD(TOther[Start Month]-MONTH(A977)+2,2),1)=0),TOther[Amount])))</f>
        <v/>
      </c>
      <c r="S977" s="8" t="str" cm="1">
        <f t="array" ref="S977">IF(A977="","",IF(COUNTIF(TOther[Frequency],S$1)=0,0,SUMPRODUCT(--(TOther[Frequency]=S$1),--(TOther[Start Date]&lt;=A977),--(TOther[End Date Calc]&gt;=A977),IF(B977="N",--(TOther[Start Day]=DAY(A977)),--(TOther[Start Day]&gt;=DAY(A977))),--(IFERROR(MOD(TOther[Start Month]-MONTH(A977)+3,3),1)=0),TOther[Amount])))</f>
        <v/>
      </c>
      <c r="T977" s="8" t="str" cm="1">
        <f t="array" ref="T977">IF($A977="","",IF(COUNTIF(TOther[Frequency],T$1)=0,0,SUMPRODUCT(--(TOther[Frequency]=T$1),--(TOther[Start Date]&lt;=$A977),--(TOther[End Date Calc]&gt;=$A977),IF($B977="N",--(TOther[Start Day]=DAY($A977)),--(TOther[Start Day]&gt;=DAY($A977))),--(IFERROR(MOD(TOther[Start Month]-MONTH($A977)+4,4),1)=0),TOther[Amount])))</f>
        <v/>
      </c>
      <c r="U977" s="8" t="str" cm="1">
        <f t="array" ref="U977">IF(A977="","",IF(COUNTIF(TOther[Frequency],$U$1)=0,0,SUMPRODUCT(--(TOther[Frequency]=$U$1),--(TOther[Start Date]&lt;=A977),--(TOther[End Date Calc]&gt;=A977),IF(B977="N",--(TOther[Start Day]=DAY(A977)),--(TOther[Start Day]&gt;=DAY(A977))),--(IFERROR(MOD(TOther[Start Month]-MONTH(A977)+6,6),1)=0),TOther[Amount])))</f>
        <v/>
      </c>
      <c r="V977" s="8" t="str" cm="1">
        <f t="array" ref="V977">IF(A977="","",IF(COUNTIF(TOther[Frequency],$V$1)=0,0,SUMPRODUCT(--(TOther[Frequency]=$V$1),--(TOther[Start Date]&lt;=A977),--(TOther[End Date Calc]&gt;=A977),IF(B977="N",--(TOther[Start Day]=DAY(A977)),--(TOther[Start Day]&gt;=DAY(A977))),--(IFERROR(MOD(TOther[Start Month]-MONTH(A977)+12,12),1)=0),TOther[Amount])))</f>
        <v/>
      </c>
      <c r="W977" s="8" t="str">
        <f>IF(A977="","",SUMIFS(TOther[Amount],TOther[Start Date],A977,TOther[Frequency],$W$1))</f>
        <v/>
      </c>
      <c r="X977" s="9" t="str">
        <f t="shared" si="75"/>
        <v/>
      </c>
      <c r="Y977" s="9" t="str">
        <f t="shared" si="79"/>
        <v/>
      </c>
      <c r="Z977" s="8" t="str" cm="1">
        <f t="array" ref="Z977">IF(A977="","",IF(COUNTIF('2) Income'!$D$13:$D$32,"Weekly")=0,0,SUMPRODUCT(--(IFERROR(MOD(A977-'2) Income'!$F$13:$F$32,7),1)=0),--('2) Income'!$D$13:$D$32="Weekly"),--('2) Income'!$F$13:$F$32&lt;=A977),'2) Income'!$E$13:$E$32)))</f>
        <v/>
      </c>
      <c r="AA977" s="8" t="str" cm="1">
        <f t="array" ref="AA977">IF(A977="","",IF(COUNTIF('2) Income'!$D$13:$D$32,"Every Other Week")=0,0,SUMPRODUCT(--(IFERROR(MOD(A977-'2) Income'!$F$13:$F$32,14),1)=0),--('2) Income'!$D$13:$D$32="Every Other Week"),--('2) Income'!$F$13:$F$32&lt;=A977),'2) Income'!$E$13:$E$32)))</f>
        <v/>
      </c>
      <c r="AB977" s="8" t="str">
        <f>IF(A977="","",IF(COUNTIF('2) Income'!$D$13:$D$32,"1st and 15th")=0,0,IF(OR(DAY(A977)=1,DAY(A977)=15),SUMIFS('2) Income'!$E$13:$E$32,'2) Income'!$D$13:$D$32,"1st and 15th",'2) Income'!$F$13:$F$32,"&lt;="&amp;$A977),0)))</f>
        <v/>
      </c>
      <c r="AC977" s="8" t="str">
        <f>IF(A977="","",IF(COUNTIF('2) Income'!$D$13:$D$32,"2nd Wednesday")=0,0,IF(A977=(A977-DAY(A977)+1+2*7-WEEKDAY(A977-DAY(A977)+8-4,1)),SUMIFS('2) Income'!$E$13:$E$32,'2) Income'!$D$13:$D$32,"2nd Wednesday",'2) Income'!$F$13:$F$32,"&lt;="&amp;$A977),0)))</f>
        <v/>
      </c>
      <c r="AD977" s="8" t="str">
        <f>IF(A977="","",IF(COUNTIF('2) Income'!$D$13:$D$32,"3rd Wednesday")=0,0,IF(A977=(A977-DAY(A977)+1+3*7-WEEKDAY(A977-DAY(A977)+8-4,1)),SUMIFS('2) Income'!$E$13:$E$32,'2) Income'!$D$13:$D$32,"3rd Wednesday",'2) Income'!$F$13:$F$32,"&lt;="&amp;$A977),0)))</f>
        <v/>
      </c>
      <c r="AE977" s="8" t="str">
        <f>IF(A977="","",IF(COUNTIF('2) Income'!$D$13:$D$32,"4th Wednesday")=0,0,IF(A977=(A977-DAY(A977)+1+4*7-WEEKDAY(A977-DAY(A977)+8-4,1)),SUMIFS('2) Income'!$E$13:$E$32,'2) Income'!$D$13:$D$32,"4th Wednesday",'2) Income'!$F$13:$F$32,"&lt;="&amp;$A977),0)))</f>
        <v/>
      </c>
      <c r="AF977" s="8" t="str" cm="1">
        <f t="array" ref="AF977">IF(A977="","",IF(COUNTIF('2) Income'!$D$13:$D$32,"Every 4 Weeks")=0,0,SUMPRODUCT(--(IFERROR(MOD(A977-'2) Income'!$F$13:$F$32,28),1)=0),--('2) Income'!$D$13:$D$32="Every 4 Weeks"),--('2) Income'!$F$13:$F$32&lt;=A977),'2) Income'!$E$13:$E$32)))</f>
        <v/>
      </c>
      <c r="AG977" s="8" t="str">
        <f>IF(A977="","",IF(COUNTIF('2) Income'!$D$13:$D$32,"Monthly")=0,0,IF(B977="N",SUMIFS('2) Income'!$E$13:$E$32,'2) Income'!$D$13:$D$32,"monthly",'2) Income'!$F$13:$F$32,"&lt;="&amp;$A977,'2) Income'!$I$13:$I$32,DAY(A977)),SUMIFS('2) Income'!$E$13:$E$32,'2) Income'!$D$13:$D$32,"monthly",'2) Income'!$F$13:$F$32,"&lt;="&amp;$A977,'2) Income'!$I$13:$I$32,"&gt;="&amp;DAY(A977)))))</f>
        <v/>
      </c>
      <c r="AH977" s="8" t="str" cm="1">
        <f t="array" ref="AH977">IF(A977="","",IF(COUNTIF('2) Income'!$D$13:$D$32,"Yearly")=0,0,SUMPRODUCT(--('2) Income'!$D$13:$D$32="Yearly"),--('2) Income'!$F$13:$F$32&lt;=A977),IF(B977="N",--('2) Income'!$I$13:$I$32=DAY(A977)),--('2) Income'!$I$13:$I$32&gt;=DAY(A977))),--(IFERROR(MOD('2) Income'!$H$13:$H$32-MONTH(A977)+12,12),1)=0),'2) Income'!$E$13:$E$32)))</f>
        <v/>
      </c>
      <c r="AI977" s="8" t="str">
        <f>IF(A977="","",IF(COUNTIF('2) Income'!$D$13:$D$32,"one-time")=0,0,SUMIFS('2) Income'!$E$13:$E$32,'2) Income'!$D$13:$D$32,"one-time",'2) Income'!$F$13:$F$32,"="&amp;$A977)))</f>
        <v/>
      </c>
      <c r="AJ977" s="9" t="str">
        <f t="shared" si="76"/>
        <v/>
      </c>
    </row>
    <row r="978" spans="1:36">
      <c r="A978" s="7" t="str">
        <f>IF(A977="","",IF(A977+1&lt;='1) Period'!$E$21,A977+1,""))</f>
        <v/>
      </c>
      <c r="B978" s="7" t="e">
        <f t="shared" si="77"/>
        <v>#VALUE!</v>
      </c>
      <c r="C978" t="e">
        <f t="shared" si="78"/>
        <v>#VALUE!</v>
      </c>
      <c r="D978" s="8" t="str">
        <f>IF(A978="","",IF(TEXT(A978,"dddd")='4) Happy Money'!$E$23,WAllowance,0))</f>
        <v/>
      </c>
      <c r="E978" s="8" t="str">
        <f>IF(A978="","",IF(B978="N",SUMIF(TMonthly[Day of the Month],DAY(A978),TMonthly[Amount]),SUMIF(TMonthly[Day of the Month],"&gt;="&amp;DAY(A978),TMonthly[Amount])))</f>
        <v/>
      </c>
      <c r="F978" s="8" t="str" cm="1">
        <f t="array" ref="F978">IF(A978="","",SUMPRODUCT(--(TYearly[Due Date]&lt;=A978),IF(B978="N",--(TYearly[Day]=DAY(A978)),--(TYearly[Day]&gt;=DAY(A978))),--(IFERROR(MOD(TYearly[Month]-MONTH(A978)+12,12),1)=0),TYearly[Amount]))</f>
        <v/>
      </c>
      <c r="G978" s="8" t="str">
        <f>IF(A978="","",SUMIF(TOneTime[Due Date],A978,TOneTime[Amount]))</f>
        <v/>
      </c>
      <c r="H978" s="8" t="str" cm="1">
        <f t="array" ref="H978">IF(A978="","",IF(COUNTIF(TOther[Frequency],$H$1)=0,0,SUMPRODUCT(--(IFERROR(MOD(A978-TOther[Start Date],7),1)=0),--(TOther[Frequency]=$H$1),--(TOther[Start Date]&lt;=A978),--(TOther[End Date Calc]&gt;=A978),TOther[Amount])))</f>
        <v/>
      </c>
      <c r="I978" s="8" t="str" cm="1">
        <f t="array" ref="I978">IF(A978="","",IF(COUNTIF(TOther[Frequency],$I$1)=0,0,SUMPRODUCT(--(IFERROR(MOD(A978-TOther[Start Date],14),1)=0),--(TOther[Frequency]=$I$1),--(TOther[Start Date]&lt;=A978),--(TOther[End Date Calc]&gt;=A978),TOther[Amount])))</f>
        <v/>
      </c>
      <c r="J978" s="8" t="str">
        <f>IF(A978="","",IF(COUNTIF(TOther[Frequency],$J$1)=0,0,IF(OR(DAY(A978)=1,DAY(A978)=15),SUMIFS(TOther[Amount],TOther[Frequency],$J$1,TOther[Start Date],"&lt;="&amp;$A978,TOther[End Date Calc],"&gt;="&amp;A978),0)))</f>
        <v/>
      </c>
      <c r="K978" s="8" t="str">
        <f>IF(A978="","",IF(COUNTIF(TOther[Frequency],$K$1)=0,0,IF(A978=(A978-DAY(A978)+1+2*7-WEEKDAY(A978-DAY(A978)+8-4,1)),SUMIFS(TOther[Amount],TOther[Frequency],$K$1,TOther[Start Date],"&lt;="&amp;$A978,TOther[End Date Calc],"&gt;="&amp;A978),0)))</f>
        <v/>
      </c>
      <c r="L978" s="8" t="str">
        <f>IF(A978="","",IF(COUNTIF(TOther[Frequency],$L$1)=0,0,IF(A978=(A978-DAY(A978)+1+3*7-WEEKDAY(A978-DAY(A978)+8-4,1)),SUMIFS(TOther[Amount],TOther[Frequency],$L$1,TOther[Start Date],"&lt;="&amp;$A978,TOther[End Date Calc],"&gt;="&amp;A978),0)))</f>
        <v/>
      </c>
      <c r="M978" s="8" t="str">
        <f>IF(A978="","",IF(COUNTIF(TOther[Frequency],$M$1)=0,0,IF(A978=(A978-DAY(A978)+1+4*7-WEEKDAY(A978-DAY(A978)+8-4,1)),SUMIFS(TOther[Amount],TOther[Frequency],$M$1,TOther[Start Date],"&lt;="&amp;$A978,TOther[End Date Calc],"&gt;="&amp;A978),0)))</f>
        <v/>
      </c>
      <c r="N978" s="8" t="str" cm="1">
        <f t="array" ref="N978">IF(A978="","",IF(COUNTIF(TOther[Frequency],$N$1)=0,0,SUMPRODUCT(--(IFERROR(MOD(A978-TOther[Start Date],28),1)=0),--(TOther[Frequency]=$N$1),--(TOther[Start Date]&lt;=A978),--(TOther[End Date Calc]&gt;=A978),TOther[Amount])))</f>
        <v/>
      </c>
      <c r="O978" s="8" t="str" cm="1">
        <f t="array" ref="O978">IF(A978="","",IF(COUNTIF(TOther[Frequency],$O$1)=0,0,SUMPRODUCT(--(IFERROR(MOD(A978-TOther[Start Date],42),1)=0),--(TOther[Frequency]=$O$1),--(TOther[Start Date]&lt;=A978),--(TOther[End Date Calc]&gt;=A978),TOther[Amount])))</f>
        <v/>
      </c>
      <c r="P978" s="8" t="str" cm="1">
        <f t="array" ref="P978">IF(A978="","",IF(COUNTIF(TOther[Frequency],$P$1)=0,0,SUMPRODUCT(--(IFERROR(MOD(A978-TOther[Start Date],56),1)=0),--(TOther[Frequency]=$P$1),--(TOther[Start Date]&lt;=A978),--(TOther[End Date Calc]&gt;=A978),TOther[Amount])))</f>
        <v/>
      </c>
      <c r="Q978" s="8" t="str">
        <f>IF(A978="","",IF(COUNTIF(TOther[Frequency],$Q$1)=0,0,IF(B978="N",SUMIFS(TOther[Amount],TOther[Frequency],$Q$1,TOther[Start Date],"&lt;="&amp;$A978,TOther[End Date Calc],"&gt;="&amp;A978,TOther[Start Day],DAY(A978)),SUMIFS(TOther[Amount],TOther[Frequency],$Q$1,TOther[Start Date],"&lt;="&amp;$A978,TOther[End Date Calc],"&gt;="&amp;A978,TOther[Start Day],"&gt;="&amp;DAY(A978)))))</f>
        <v/>
      </c>
      <c r="R978" s="8" t="str" cm="1">
        <f t="array" ref="R978">IF(A978="","",IF(COUNTIF(TOther[Frequency],R$1)=0,0,SUMPRODUCT(--(TOther[Frequency]=R$1),--(TOther[Start Date]&lt;=A978),--(TOther[End Date Calc]&gt;=A978),IF(B978="N",--(TOther[Start Day]=DAY(A978)),--(TOther[Start Day]&gt;=DAY(A978))),--(IFERROR(MOD(TOther[Start Month]-MONTH(A978)+2,2),1)=0),TOther[Amount])))</f>
        <v/>
      </c>
      <c r="S978" s="8" t="str" cm="1">
        <f t="array" ref="S978">IF(A978="","",IF(COUNTIF(TOther[Frequency],S$1)=0,0,SUMPRODUCT(--(TOther[Frequency]=S$1),--(TOther[Start Date]&lt;=A978),--(TOther[End Date Calc]&gt;=A978),IF(B978="N",--(TOther[Start Day]=DAY(A978)),--(TOther[Start Day]&gt;=DAY(A978))),--(IFERROR(MOD(TOther[Start Month]-MONTH(A978)+3,3),1)=0),TOther[Amount])))</f>
        <v/>
      </c>
      <c r="T978" s="8" t="str" cm="1">
        <f t="array" ref="T978">IF($A978="","",IF(COUNTIF(TOther[Frequency],T$1)=0,0,SUMPRODUCT(--(TOther[Frequency]=T$1),--(TOther[Start Date]&lt;=$A978),--(TOther[End Date Calc]&gt;=$A978),IF($B978="N",--(TOther[Start Day]=DAY($A978)),--(TOther[Start Day]&gt;=DAY($A978))),--(IFERROR(MOD(TOther[Start Month]-MONTH($A978)+4,4),1)=0),TOther[Amount])))</f>
        <v/>
      </c>
      <c r="U978" s="8" t="str" cm="1">
        <f t="array" ref="U978">IF(A978="","",IF(COUNTIF(TOther[Frequency],$U$1)=0,0,SUMPRODUCT(--(TOther[Frequency]=$U$1),--(TOther[Start Date]&lt;=A978),--(TOther[End Date Calc]&gt;=A978),IF(B978="N",--(TOther[Start Day]=DAY(A978)),--(TOther[Start Day]&gt;=DAY(A978))),--(IFERROR(MOD(TOther[Start Month]-MONTH(A978)+6,6),1)=0),TOther[Amount])))</f>
        <v/>
      </c>
      <c r="V978" s="8" t="str" cm="1">
        <f t="array" ref="V978">IF(A978="","",IF(COUNTIF(TOther[Frequency],$V$1)=0,0,SUMPRODUCT(--(TOther[Frequency]=$V$1),--(TOther[Start Date]&lt;=A978),--(TOther[End Date Calc]&gt;=A978),IF(B978="N",--(TOther[Start Day]=DAY(A978)),--(TOther[Start Day]&gt;=DAY(A978))),--(IFERROR(MOD(TOther[Start Month]-MONTH(A978)+12,12),1)=0),TOther[Amount])))</f>
        <v/>
      </c>
      <c r="W978" s="8" t="str">
        <f>IF(A978="","",SUMIFS(TOther[Amount],TOther[Start Date],A978,TOther[Frequency],$W$1))</f>
        <v/>
      </c>
      <c r="X978" s="9" t="str">
        <f t="shared" si="75"/>
        <v/>
      </c>
      <c r="Y978" s="9" t="str">
        <f t="shared" si="79"/>
        <v/>
      </c>
      <c r="Z978" s="8" t="str" cm="1">
        <f t="array" ref="Z978">IF(A978="","",IF(COUNTIF('2) Income'!$D$13:$D$32,"Weekly")=0,0,SUMPRODUCT(--(IFERROR(MOD(A978-'2) Income'!$F$13:$F$32,7),1)=0),--('2) Income'!$D$13:$D$32="Weekly"),--('2) Income'!$F$13:$F$32&lt;=A978),'2) Income'!$E$13:$E$32)))</f>
        <v/>
      </c>
      <c r="AA978" s="8" t="str" cm="1">
        <f t="array" ref="AA978">IF(A978="","",IF(COUNTIF('2) Income'!$D$13:$D$32,"Every Other Week")=0,0,SUMPRODUCT(--(IFERROR(MOD(A978-'2) Income'!$F$13:$F$32,14),1)=0),--('2) Income'!$D$13:$D$32="Every Other Week"),--('2) Income'!$F$13:$F$32&lt;=A978),'2) Income'!$E$13:$E$32)))</f>
        <v/>
      </c>
      <c r="AB978" s="8" t="str">
        <f>IF(A978="","",IF(COUNTIF('2) Income'!$D$13:$D$32,"1st and 15th")=0,0,IF(OR(DAY(A978)=1,DAY(A978)=15),SUMIFS('2) Income'!$E$13:$E$32,'2) Income'!$D$13:$D$32,"1st and 15th",'2) Income'!$F$13:$F$32,"&lt;="&amp;$A978),0)))</f>
        <v/>
      </c>
      <c r="AC978" s="8" t="str">
        <f>IF(A978="","",IF(COUNTIF('2) Income'!$D$13:$D$32,"2nd Wednesday")=0,0,IF(A978=(A978-DAY(A978)+1+2*7-WEEKDAY(A978-DAY(A978)+8-4,1)),SUMIFS('2) Income'!$E$13:$E$32,'2) Income'!$D$13:$D$32,"2nd Wednesday",'2) Income'!$F$13:$F$32,"&lt;="&amp;$A978),0)))</f>
        <v/>
      </c>
      <c r="AD978" s="8" t="str">
        <f>IF(A978="","",IF(COUNTIF('2) Income'!$D$13:$D$32,"3rd Wednesday")=0,0,IF(A978=(A978-DAY(A978)+1+3*7-WEEKDAY(A978-DAY(A978)+8-4,1)),SUMIFS('2) Income'!$E$13:$E$32,'2) Income'!$D$13:$D$32,"3rd Wednesday",'2) Income'!$F$13:$F$32,"&lt;="&amp;$A978),0)))</f>
        <v/>
      </c>
      <c r="AE978" s="8" t="str">
        <f>IF(A978="","",IF(COUNTIF('2) Income'!$D$13:$D$32,"4th Wednesday")=0,0,IF(A978=(A978-DAY(A978)+1+4*7-WEEKDAY(A978-DAY(A978)+8-4,1)),SUMIFS('2) Income'!$E$13:$E$32,'2) Income'!$D$13:$D$32,"4th Wednesday",'2) Income'!$F$13:$F$32,"&lt;="&amp;$A978),0)))</f>
        <v/>
      </c>
      <c r="AF978" s="8" t="str" cm="1">
        <f t="array" ref="AF978">IF(A978="","",IF(COUNTIF('2) Income'!$D$13:$D$32,"Every 4 Weeks")=0,0,SUMPRODUCT(--(IFERROR(MOD(A978-'2) Income'!$F$13:$F$32,28),1)=0),--('2) Income'!$D$13:$D$32="Every 4 Weeks"),--('2) Income'!$F$13:$F$32&lt;=A978),'2) Income'!$E$13:$E$32)))</f>
        <v/>
      </c>
      <c r="AG978" s="8" t="str">
        <f>IF(A978="","",IF(COUNTIF('2) Income'!$D$13:$D$32,"Monthly")=0,0,IF(B978="N",SUMIFS('2) Income'!$E$13:$E$32,'2) Income'!$D$13:$D$32,"monthly",'2) Income'!$F$13:$F$32,"&lt;="&amp;$A978,'2) Income'!$I$13:$I$32,DAY(A978)),SUMIFS('2) Income'!$E$13:$E$32,'2) Income'!$D$13:$D$32,"monthly",'2) Income'!$F$13:$F$32,"&lt;="&amp;$A978,'2) Income'!$I$13:$I$32,"&gt;="&amp;DAY(A978)))))</f>
        <v/>
      </c>
      <c r="AH978" s="8" t="str" cm="1">
        <f t="array" ref="AH978">IF(A978="","",IF(COUNTIF('2) Income'!$D$13:$D$32,"Yearly")=0,0,SUMPRODUCT(--('2) Income'!$D$13:$D$32="Yearly"),--('2) Income'!$F$13:$F$32&lt;=A978),IF(B978="N",--('2) Income'!$I$13:$I$32=DAY(A978)),--('2) Income'!$I$13:$I$32&gt;=DAY(A978))),--(IFERROR(MOD('2) Income'!$H$13:$H$32-MONTH(A978)+12,12),1)=0),'2) Income'!$E$13:$E$32)))</f>
        <v/>
      </c>
      <c r="AI978" s="8" t="str">
        <f>IF(A978="","",IF(COUNTIF('2) Income'!$D$13:$D$32,"one-time")=0,0,SUMIFS('2) Income'!$E$13:$E$32,'2) Income'!$D$13:$D$32,"one-time",'2) Income'!$F$13:$F$32,"="&amp;$A978)))</f>
        <v/>
      </c>
      <c r="AJ978" s="9" t="str">
        <f t="shared" si="76"/>
        <v/>
      </c>
    </row>
    <row r="979" spans="1:36">
      <c r="A979" s="7" t="str">
        <f>IF(A978="","",IF(A978+1&lt;='1) Period'!$E$21,A978+1,""))</f>
        <v/>
      </c>
      <c r="B979" s="7" t="e">
        <f t="shared" si="77"/>
        <v>#VALUE!</v>
      </c>
      <c r="C979" t="e">
        <f t="shared" si="78"/>
        <v>#VALUE!</v>
      </c>
      <c r="D979" s="8" t="str">
        <f>IF(A979="","",IF(TEXT(A979,"dddd")='4) Happy Money'!$E$23,WAllowance,0))</f>
        <v/>
      </c>
      <c r="E979" s="8" t="str">
        <f>IF(A979="","",IF(B979="N",SUMIF(TMonthly[Day of the Month],DAY(A979),TMonthly[Amount]),SUMIF(TMonthly[Day of the Month],"&gt;="&amp;DAY(A979),TMonthly[Amount])))</f>
        <v/>
      </c>
      <c r="F979" s="8" t="str" cm="1">
        <f t="array" ref="F979">IF(A979="","",SUMPRODUCT(--(TYearly[Due Date]&lt;=A979),IF(B979="N",--(TYearly[Day]=DAY(A979)),--(TYearly[Day]&gt;=DAY(A979))),--(IFERROR(MOD(TYearly[Month]-MONTH(A979)+12,12),1)=0),TYearly[Amount]))</f>
        <v/>
      </c>
      <c r="G979" s="8" t="str">
        <f>IF(A979="","",SUMIF(TOneTime[Due Date],A979,TOneTime[Amount]))</f>
        <v/>
      </c>
      <c r="H979" s="8" t="str" cm="1">
        <f t="array" ref="H979">IF(A979="","",IF(COUNTIF(TOther[Frequency],$H$1)=0,0,SUMPRODUCT(--(IFERROR(MOD(A979-TOther[Start Date],7),1)=0),--(TOther[Frequency]=$H$1),--(TOther[Start Date]&lt;=A979),--(TOther[End Date Calc]&gt;=A979),TOther[Amount])))</f>
        <v/>
      </c>
      <c r="I979" s="8" t="str" cm="1">
        <f t="array" ref="I979">IF(A979="","",IF(COUNTIF(TOther[Frequency],$I$1)=0,0,SUMPRODUCT(--(IFERROR(MOD(A979-TOther[Start Date],14),1)=0),--(TOther[Frequency]=$I$1),--(TOther[Start Date]&lt;=A979),--(TOther[End Date Calc]&gt;=A979),TOther[Amount])))</f>
        <v/>
      </c>
      <c r="J979" s="8" t="str">
        <f>IF(A979="","",IF(COUNTIF(TOther[Frequency],$J$1)=0,0,IF(OR(DAY(A979)=1,DAY(A979)=15),SUMIFS(TOther[Amount],TOther[Frequency],$J$1,TOther[Start Date],"&lt;="&amp;$A979,TOther[End Date Calc],"&gt;="&amp;A979),0)))</f>
        <v/>
      </c>
      <c r="K979" s="8" t="str">
        <f>IF(A979="","",IF(COUNTIF(TOther[Frequency],$K$1)=0,0,IF(A979=(A979-DAY(A979)+1+2*7-WEEKDAY(A979-DAY(A979)+8-4,1)),SUMIFS(TOther[Amount],TOther[Frequency],$K$1,TOther[Start Date],"&lt;="&amp;$A979,TOther[End Date Calc],"&gt;="&amp;A979),0)))</f>
        <v/>
      </c>
      <c r="L979" s="8" t="str">
        <f>IF(A979="","",IF(COUNTIF(TOther[Frequency],$L$1)=0,0,IF(A979=(A979-DAY(A979)+1+3*7-WEEKDAY(A979-DAY(A979)+8-4,1)),SUMIFS(TOther[Amount],TOther[Frequency],$L$1,TOther[Start Date],"&lt;="&amp;$A979,TOther[End Date Calc],"&gt;="&amp;A979),0)))</f>
        <v/>
      </c>
      <c r="M979" s="8" t="str">
        <f>IF(A979="","",IF(COUNTIF(TOther[Frequency],$M$1)=0,0,IF(A979=(A979-DAY(A979)+1+4*7-WEEKDAY(A979-DAY(A979)+8-4,1)),SUMIFS(TOther[Amount],TOther[Frequency],$M$1,TOther[Start Date],"&lt;="&amp;$A979,TOther[End Date Calc],"&gt;="&amp;A979),0)))</f>
        <v/>
      </c>
      <c r="N979" s="8" t="str" cm="1">
        <f t="array" ref="N979">IF(A979="","",IF(COUNTIF(TOther[Frequency],$N$1)=0,0,SUMPRODUCT(--(IFERROR(MOD(A979-TOther[Start Date],28),1)=0),--(TOther[Frequency]=$N$1),--(TOther[Start Date]&lt;=A979),--(TOther[End Date Calc]&gt;=A979),TOther[Amount])))</f>
        <v/>
      </c>
      <c r="O979" s="8" t="str" cm="1">
        <f t="array" ref="O979">IF(A979="","",IF(COUNTIF(TOther[Frequency],$O$1)=0,0,SUMPRODUCT(--(IFERROR(MOD(A979-TOther[Start Date],42),1)=0),--(TOther[Frequency]=$O$1),--(TOther[Start Date]&lt;=A979),--(TOther[End Date Calc]&gt;=A979),TOther[Amount])))</f>
        <v/>
      </c>
      <c r="P979" s="8" t="str" cm="1">
        <f t="array" ref="P979">IF(A979="","",IF(COUNTIF(TOther[Frequency],$P$1)=0,0,SUMPRODUCT(--(IFERROR(MOD(A979-TOther[Start Date],56),1)=0),--(TOther[Frequency]=$P$1),--(TOther[Start Date]&lt;=A979),--(TOther[End Date Calc]&gt;=A979),TOther[Amount])))</f>
        <v/>
      </c>
      <c r="Q979" s="8" t="str">
        <f>IF(A979="","",IF(COUNTIF(TOther[Frequency],$Q$1)=0,0,IF(B979="N",SUMIFS(TOther[Amount],TOther[Frequency],$Q$1,TOther[Start Date],"&lt;="&amp;$A979,TOther[End Date Calc],"&gt;="&amp;A979,TOther[Start Day],DAY(A979)),SUMIFS(TOther[Amount],TOther[Frequency],$Q$1,TOther[Start Date],"&lt;="&amp;$A979,TOther[End Date Calc],"&gt;="&amp;A979,TOther[Start Day],"&gt;="&amp;DAY(A979)))))</f>
        <v/>
      </c>
      <c r="R979" s="8" t="str" cm="1">
        <f t="array" ref="R979">IF(A979="","",IF(COUNTIF(TOther[Frequency],R$1)=0,0,SUMPRODUCT(--(TOther[Frequency]=R$1),--(TOther[Start Date]&lt;=A979),--(TOther[End Date Calc]&gt;=A979),IF(B979="N",--(TOther[Start Day]=DAY(A979)),--(TOther[Start Day]&gt;=DAY(A979))),--(IFERROR(MOD(TOther[Start Month]-MONTH(A979)+2,2),1)=0),TOther[Amount])))</f>
        <v/>
      </c>
      <c r="S979" s="8" t="str" cm="1">
        <f t="array" ref="S979">IF(A979="","",IF(COUNTIF(TOther[Frequency],S$1)=0,0,SUMPRODUCT(--(TOther[Frequency]=S$1),--(TOther[Start Date]&lt;=A979),--(TOther[End Date Calc]&gt;=A979),IF(B979="N",--(TOther[Start Day]=DAY(A979)),--(TOther[Start Day]&gt;=DAY(A979))),--(IFERROR(MOD(TOther[Start Month]-MONTH(A979)+3,3),1)=0),TOther[Amount])))</f>
        <v/>
      </c>
      <c r="T979" s="8" t="str" cm="1">
        <f t="array" ref="T979">IF($A979="","",IF(COUNTIF(TOther[Frequency],T$1)=0,0,SUMPRODUCT(--(TOther[Frequency]=T$1),--(TOther[Start Date]&lt;=$A979),--(TOther[End Date Calc]&gt;=$A979),IF($B979="N",--(TOther[Start Day]=DAY($A979)),--(TOther[Start Day]&gt;=DAY($A979))),--(IFERROR(MOD(TOther[Start Month]-MONTH($A979)+4,4),1)=0),TOther[Amount])))</f>
        <v/>
      </c>
      <c r="U979" s="8" t="str" cm="1">
        <f t="array" ref="U979">IF(A979="","",IF(COUNTIF(TOther[Frequency],$U$1)=0,0,SUMPRODUCT(--(TOther[Frequency]=$U$1),--(TOther[Start Date]&lt;=A979),--(TOther[End Date Calc]&gt;=A979),IF(B979="N",--(TOther[Start Day]=DAY(A979)),--(TOther[Start Day]&gt;=DAY(A979))),--(IFERROR(MOD(TOther[Start Month]-MONTH(A979)+6,6),1)=0),TOther[Amount])))</f>
        <v/>
      </c>
      <c r="V979" s="8" t="str" cm="1">
        <f t="array" ref="V979">IF(A979="","",IF(COUNTIF(TOther[Frequency],$V$1)=0,0,SUMPRODUCT(--(TOther[Frequency]=$V$1),--(TOther[Start Date]&lt;=A979),--(TOther[End Date Calc]&gt;=A979),IF(B979="N",--(TOther[Start Day]=DAY(A979)),--(TOther[Start Day]&gt;=DAY(A979))),--(IFERROR(MOD(TOther[Start Month]-MONTH(A979)+12,12),1)=0),TOther[Amount])))</f>
        <v/>
      </c>
      <c r="W979" s="8" t="str">
        <f>IF(A979="","",SUMIFS(TOther[Amount],TOther[Start Date],A979,TOther[Frequency],$W$1))</f>
        <v/>
      </c>
      <c r="X979" s="9" t="str">
        <f t="shared" si="75"/>
        <v/>
      </c>
      <c r="Y979" s="9" t="str">
        <f t="shared" si="79"/>
        <v/>
      </c>
      <c r="Z979" s="8" t="str" cm="1">
        <f t="array" ref="Z979">IF(A979="","",IF(COUNTIF('2) Income'!$D$13:$D$32,"Weekly")=0,0,SUMPRODUCT(--(IFERROR(MOD(A979-'2) Income'!$F$13:$F$32,7),1)=0),--('2) Income'!$D$13:$D$32="Weekly"),--('2) Income'!$F$13:$F$32&lt;=A979),'2) Income'!$E$13:$E$32)))</f>
        <v/>
      </c>
      <c r="AA979" s="8" t="str" cm="1">
        <f t="array" ref="AA979">IF(A979="","",IF(COUNTIF('2) Income'!$D$13:$D$32,"Every Other Week")=0,0,SUMPRODUCT(--(IFERROR(MOD(A979-'2) Income'!$F$13:$F$32,14),1)=0),--('2) Income'!$D$13:$D$32="Every Other Week"),--('2) Income'!$F$13:$F$32&lt;=A979),'2) Income'!$E$13:$E$32)))</f>
        <v/>
      </c>
      <c r="AB979" s="8" t="str">
        <f>IF(A979="","",IF(COUNTIF('2) Income'!$D$13:$D$32,"1st and 15th")=0,0,IF(OR(DAY(A979)=1,DAY(A979)=15),SUMIFS('2) Income'!$E$13:$E$32,'2) Income'!$D$13:$D$32,"1st and 15th",'2) Income'!$F$13:$F$32,"&lt;="&amp;$A979),0)))</f>
        <v/>
      </c>
      <c r="AC979" s="8" t="str">
        <f>IF(A979="","",IF(COUNTIF('2) Income'!$D$13:$D$32,"2nd Wednesday")=0,0,IF(A979=(A979-DAY(A979)+1+2*7-WEEKDAY(A979-DAY(A979)+8-4,1)),SUMIFS('2) Income'!$E$13:$E$32,'2) Income'!$D$13:$D$32,"2nd Wednesday",'2) Income'!$F$13:$F$32,"&lt;="&amp;$A979),0)))</f>
        <v/>
      </c>
      <c r="AD979" s="8" t="str">
        <f>IF(A979="","",IF(COUNTIF('2) Income'!$D$13:$D$32,"3rd Wednesday")=0,0,IF(A979=(A979-DAY(A979)+1+3*7-WEEKDAY(A979-DAY(A979)+8-4,1)),SUMIFS('2) Income'!$E$13:$E$32,'2) Income'!$D$13:$D$32,"3rd Wednesday",'2) Income'!$F$13:$F$32,"&lt;="&amp;$A979),0)))</f>
        <v/>
      </c>
      <c r="AE979" s="8" t="str">
        <f>IF(A979="","",IF(COUNTIF('2) Income'!$D$13:$D$32,"4th Wednesday")=0,0,IF(A979=(A979-DAY(A979)+1+4*7-WEEKDAY(A979-DAY(A979)+8-4,1)),SUMIFS('2) Income'!$E$13:$E$32,'2) Income'!$D$13:$D$32,"4th Wednesday",'2) Income'!$F$13:$F$32,"&lt;="&amp;$A979),0)))</f>
        <v/>
      </c>
      <c r="AF979" s="8" t="str" cm="1">
        <f t="array" ref="AF979">IF(A979="","",IF(COUNTIF('2) Income'!$D$13:$D$32,"Every 4 Weeks")=0,0,SUMPRODUCT(--(IFERROR(MOD(A979-'2) Income'!$F$13:$F$32,28),1)=0),--('2) Income'!$D$13:$D$32="Every 4 Weeks"),--('2) Income'!$F$13:$F$32&lt;=A979),'2) Income'!$E$13:$E$32)))</f>
        <v/>
      </c>
      <c r="AG979" s="8" t="str">
        <f>IF(A979="","",IF(COUNTIF('2) Income'!$D$13:$D$32,"Monthly")=0,0,IF(B979="N",SUMIFS('2) Income'!$E$13:$E$32,'2) Income'!$D$13:$D$32,"monthly",'2) Income'!$F$13:$F$32,"&lt;="&amp;$A979,'2) Income'!$I$13:$I$32,DAY(A979)),SUMIFS('2) Income'!$E$13:$E$32,'2) Income'!$D$13:$D$32,"monthly",'2) Income'!$F$13:$F$32,"&lt;="&amp;$A979,'2) Income'!$I$13:$I$32,"&gt;="&amp;DAY(A979)))))</f>
        <v/>
      </c>
      <c r="AH979" s="8" t="str" cm="1">
        <f t="array" ref="AH979">IF(A979="","",IF(COUNTIF('2) Income'!$D$13:$D$32,"Yearly")=0,0,SUMPRODUCT(--('2) Income'!$D$13:$D$32="Yearly"),--('2) Income'!$F$13:$F$32&lt;=A979),IF(B979="N",--('2) Income'!$I$13:$I$32=DAY(A979)),--('2) Income'!$I$13:$I$32&gt;=DAY(A979))),--(IFERROR(MOD('2) Income'!$H$13:$H$32-MONTH(A979)+12,12),1)=0),'2) Income'!$E$13:$E$32)))</f>
        <v/>
      </c>
      <c r="AI979" s="8" t="str">
        <f>IF(A979="","",IF(COUNTIF('2) Income'!$D$13:$D$32,"one-time")=0,0,SUMIFS('2) Income'!$E$13:$E$32,'2) Income'!$D$13:$D$32,"one-time",'2) Income'!$F$13:$F$32,"="&amp;$A979)))</f>
        <v/>
      </c>
      <c r="AJ979" s="9" t="str">
        <f t="shared" si="76"/>
        <v/>
      </c>
    </row>
    <row r="980" spans="1:36">
      <c r="A980" s="7" t="str">
        <f>IF(A979="","",IF(A979+1&lt;='1) Period'!$E$21,A979+1,""))</f>
        <v/>
      </c>
      <c r="B980" s="7" t="e">
        <f t="shared" si="77"/>
        <v>#VALUE!</v>
      </c>
      <c r="C980" t="e">
        <f t="shared" si="78"/>
        <v>#VALUE!</v>
      </c>
      <c r="D980" s="8" t="str">
        <f>IF(A980="","",IF(TEXT(A980,"dddd")='4) Happy Money'!$E$23,WAllowance,0))</f>
        <v/>
      </c>
      <c r="E980" s="8" t="str">
        <f>IF(A980="","",IF(B980="N",SUMIF(TMonthly[Day of the Month],DAY(A980),TMonthly[Amount]),SUMIF(TMonthly[Day of the Month],"&gt;="&amp;DAY(A980),TMonthly[Amount])))</f>
        <v/>
      </c>
      <c r="F980" s="8" t="str" cm="1">
        <f t="array" ref="F980">IF(A980="","",SUMPRODUCT(--(TYearly[Due Date]&lt;=A980),IF(B980="N",--(TYearly[Day]=DAY(A980)),--(TYearly[Day]&gt;=DAY(A980))),--(IFERROR(MOD(TYearly[Month]-MONTH(A980)+12,12),1)=0),TYearly[Amount]))</f>
        <v/>
      </c>
      <c r="G980" s="8" t="str">
        <f>IF(A980="","",SUMIF(TOneTime[Due Date],A980,TOneTime[Amount]))</f>
        <v/>
      </c>
      <c r="H980" s="8" t="str" cm="1">
        <f t="array" ref="H980">IF(A980="","",IF(COUNTIF(TOther[Frequency],$H$1)=0,0,SUMPRODUCT(--(IFERROR(MOD(A980-TOther[Start Date],7),1)=0),--(TOther[Frequency]=$H$1),--(TOther[Start Date]&lt;=A980),--(TOther[End Date Calc]&gt;=A980),TOther[Amount])))</f>
        <v/>
      </c>
      <c r="I980" s="8" t="str" cm="1">
        <f t="array" ref="I980">IF(A980="","",IF(COUNTIF(TOther[Frequency],$I$1)=0,0,SUMPRODUCT(--(IFERROR(MOD(A980-TOther[Start Date],14),1)=0),--(TOther[Frequency]=$I$1),--(TOther[Start Date]&lt;=A980),--(TOther[End Date Calc]&gt;=A980),TOther[Amount])))</f>
        <v/>
      </c>
      <c r="J980" s="8" t="str">
        <f>IF(A980="","",IF(COUNTIF(TOther[Frequency],$J$1)=0,0,IF(OR(DAY(A980)=1,DAY(A980)=15),SUMIFS(TOther[Amount],TOther[Frequency],$J$1,TOther[Start Date],"&lt;="&amp;$A980,TOther[End Date Calc],"&gt;="&amp;A980),0)))</f>
        <v/>
      </c>
      <c r="K980" s="8" t="str">
        <f>IF(A980="","",IF(COUNTIF(TOther[Frequency],$K$1)=0,0,IF(A980=(A980-DAY(A980)+1+2*7-WEEKDAY(A980-DAY(A980)+8-4,1)),SUMIFS(TOther[Amount],TOther[Frequency],$K$1,TOther[Start Date],"&lt;="&amp;$A980,TOther[End Date Calc],"&gt;="&amp;A980),0)))</f>
        <v/>
      </c>
      <c r="L980" s="8" t="str">
        <f>IF(A980="","",IF(COUNTIF(TOther[Frequency],$L$1)=0,0,IF(A980=(A980-DAY(A980)+1+3*7-WEEKDAY(A980-DAY(A980)+8-4,1)),SUMIFS(TOther[Amount],TOther[Frequency],$L$1,TOther[Start Date],"&lt;="&amp;$A980,TOther[End Date Calc],"&gt;="&amp;A980),0)))</f>
        <v/>
      </c>
      <c r="M980" s="8" t="str">
        <f>IF(A980="","",IF(COUNTIF(TOther[Frequency],$M$1)=0,0,IF(A980=(A980-DAY(A980)+1+4*7-WEEKDAY(A980-DAY(A980)+8-4,1)),SUMIFS(TOther[Amount],TOther[Frequency],$M$1,TOther[Start Date],"&lt;="&amp;$A980,TOther[End Date Calc],"&gt;="&amp;A980),0)))</f>
        <v/>
      </c>
      <c r="N980" s="8" t="str" cm="1">
        <f t="array" ref="N980">IF(A980="","",IF(COUNTIF(TOther[Frequency],$N$1)=0,0,SUMPRODUCT(--(IFERROR(MOD(A980-TOther[Start Date],28),1)=0),--(TOther[Frequency]=$N$1),--(TOther[Start Date]&lt;=A980),--(TOther[End Date Calc]&gt;=A980),TOther[Amount])))</f>
        <v/>
      </c>
      <c r="O980" s="8" t="str" cm="1">
        <f t="array" ref="O980">IF(A980="","",IF(COUNTIF(TOther[Frequency],$O$1)=0,0,SUMPRODUCT(--(IFERROR(MOD(A980-TOther[Start Date],42),1)=0),--(TOther[Frequency]=$O$1),--(TOther[Start Date]&lt;=A980),--(TOther[End Date Calc]&gt;=A980),TOther[Amount])))</f>
        <v/>
      </c>
      <c r="P980" s="8" t="str" cm="1">
        <f t="array" ref="P980">IF(A980="","",IF(COUNTIF(TOther[Frequency],$P$1)=0,0,SUMPRODUCT(--(IFERROR(MOD(A980-TOther[Start Date],56),1)=0),--(TOther[Frequency]=$P$1),--(TOther[Start Date]&lt;=A980),--(TOther[End Date Calc]&gt;=A980),TOther[Amount])))</f>
        <v/>
      </c>
      <c r="Q980" s="8" t="str">
        <f>IF(A980="","",IF(COUNTIF(TOther[Frequency],$Q$1)=0,0,IF(B980="N",SUMIFS(TOther[Amount],TOther[Frequency],$Q$1,TOther[Start Date],"&lt;="&amp;$A980,TOther[End Date Calc],"&gt;="&amp;A980,TOther[Start Day],DAY(A980)),SUMIFS(TOther[Amount],TOther[Frequency],$Q$1,TOther[Start Date],"&lt;="&amp;$A980,TOther[End Date Calc],"&gt;="&amp;A980,TOther[Start Day],"&gt;="&amp;DAY(A980)))))</f>
        <v/>
      </c>
      <c r="R980" s="8" t="str" cm="1">
        <f t="array" ref="R980">IF(A980="","",IF(COUNTIF(TOther[Frequency],R$1)=0,0,SUMPRODUCT(--(TOther[Frequency]=R$1),--(TOther[Start Date]&lt;=A980),--(TOther[End Date Calc]&gt;=A980),IF(B980="N",--(TOther[Start Day]=DAY(A980)),--(TOther[Start Day]&gt;=DAY(A980))),--(IFERROR(MOD(TOther[Start Month]-MONTH(A980)+2,2),1)=0),TOther[Amount])))</f>
        <v/>
      </c>
      <c r="S980" s="8" t="str" cm="1">
        <f t="array" ref="S980">IF(A980="","",IF(COUNTIF(TOther[Frequency],S$1)=0,0,SUMPRODUCT(--(TOther[Frequency]=S$1),--(TOther[Start Date]&lt;=A980),--(TOther[End Date Calc]&gt;=A980),IF(B980="N",--(TOther[Start Day]=DAY(A980)),--(TOther[Start Day]&gt;=DAY(A980))),--(IFERROR(MOD(TOther[Start Month]-MONTH(A980)+3,3),1)=0),TOther[Amount])))</f>
        <v/>
      </c>
      <c r="T980" s="8" t="str" cm="1">
        <f t="array" ref="T980">IF($A980="","",IF(COUNTIF(TOther[Frequency],T$1)=0,0,SUMPRODUCT(--(TOther[Frequency]=T$1),--(TOther[Start Date]&lt;=$A980),--(TOther[End Date Calc]&gt;=$A980),IF($B980="N",--(TOther[Start Day]=DAY($A980)),--(TOther[Start Day]&gt;=DAY($A980))),--(IFERROR(MOD(TOther[Start Month]-MONTH($A980)+4,4),1)=0),TOther[Amount])))</f>
        <v/>
      </c>
      <c r="U980" s="8" t="str" cm="1">
        <f t="array" ref="U980">IF(A980="","",IF(COUNTIF(TOther[Frequency],$U$1)=0,0,SUMPRODUCT(--(TOther[Frequency]=$U$1),--(TOther[Start Date]&lt;=A980),--(TOther[End Date Calc]&gt;=A980),IF(B980="N",--(TOther[Start Day]=DAY(A980)),--(TOther[Start Day]&gt;=DAY(A980))),--(IFERROR(MOD(TOther[Start Month]-MONTH(A980)+6,6),1)=0),TOther[Amount])))</f>
        <v/>
      </c>
      <c r="V980" s="8" t="str" cm="1">
        <f t="array" ref="V980">IF(A980="","",IF(COUNTIF(TOther[Frequency],$V$1)=0,0,SUMPRODUCT(--(TOther[Frequency]=$V$1),--(TOther[Start Date]&lt;=A980),--(TOther[End Date Calc]&gt;=A980),IF(B980="N",--(TOther[Start Day]=DAY(A980)),--(TOther[Start Day]&gt;=DAY(A980))),--(IFERROR(MOD(TOther[Start Month]-MONTH(A980)+12,12),1)=0),TOther[Amount])))</f>
        <v/>
      </c>
      <c r="W980" s="8" t="str">
        <f>IF(A980="","",SUMIFS(TOther[Amount],TOther[Start Date],A980,TOther[Frequency],$W$1))</f>
        <v/>
      </c>
      <c r="X980" s="9" t="str">
        <f t="shared" si="75"/>
        <v/>
      </c>
      <c r="Y980" s="9" t="str">
        <f t="shared" si="79"/>
        <v/>
      </c>
      <c r="Z980" s="8" t="str" cm="1">
        <f t="array" ref="Z980">IF(A980="","",IF(COUNTIF('2) Income'!$D$13:$D$32,"Weekly")=0,0,SUMPRODUCT(--(IFERROR(MOD(A980-'2) Income'!$F$13:$F$32,7),1)=0),--('2) Income'!$D$13:$D$32="Weekly"),--('2) Income'!$F$13:$F$32&lt;=A980),'2) Income'!$E$13:$E$32)))</f>
        <v/>
      </c>
      <c r="AA980" s="8" t="str" cm="1">
        <f t="array" ref="AA980">IF(A980="","",IF(COUNTIF('2) Income'!$D$13:$D$32,"Every Other Week")=0,0,SUMPRODUCT(--(IFERROR(MOD(A980-'2) Income'!$F$13:$F$32,14),1)=0),--('2) Income'!$D$13:$D$32="Every Other Week"),--('2) Income'!$F$13:$F$32&lt;=A980),'2) Income'!$E$13:$E$32)))</f>
        <v/>
      </c>
      <c r="AB980" s="8" t="str">
        <f>IF(A980="","",IF(COUNTIF('2) Income'!$D$13:$D$32,"1st and 15th")=0,0,IF(OR(DAY(A980)=1,DAY(A980)=15),SUMIFS('2) Income'!$E$13:$E$32,'2) Income'!$D$13:$D$32,"1st and 15th",'2) Income'!$F$13:$F$32,"&lt;="&amp;$A980),0)))</f>
        <v/>
      </c>
      <c r="AC980" s="8" t="str">
        <f>IF(A980="","",IF(COUNTIF('2) Income'!$D$13:$D$32,"2nd Wednesday")=0,0,IF(A980=(A980-DAY(A980)+1+2*7-WEEKDAY(A980-DAY(A980)+8-4,1)),SUMIFS('2) Income'!$E$13:$E$32,'2) Income'!$D$13:$D$32,"2nd Wednesday",'2) Income'!$F$13:$F$32,"&lt;="&amp;$A980),0)))</f>
        <v/>
      </c>
      <c r="AD980" s="8" t="str">
        <f>IF(A980="","",IF(COUNTIF('2) Income'!$D$13:$D$32,"3rd Wednesday")=0,0,IF(A980=(A980-DAY(A980)+1+3*7-WEEKDAY(A980-DAY(A980)+8-4,1)),SUMIFS('2) Income'!$E$13:$E$32,'2) Income'!$D$13:$D$32,"3rd Wednesday",'2) Income'!$F$13:$F$32,"&lt;="&amp;$A980),0)))</f>
        <v/>
      </c>
      <c r="AE980" s="8" t="str">
        <f>IF(A980="","",IF(COUNTIF('2) Income'!$D$13:$D$32,"4th Wednesday")=0,0,IF(A980=(A980-DAY(A980)+1+4*7-WEEKDAY(A980-DAY(A980)+8-4,1)),SUMIFS('2) Income'!$E$13:$E$32,'2) Income'!$D$13:$D$32,"4th Wednesday",'2) Income'!$F$13:$F$32,"&lt;="&amp;$A980),0)))</f>
        <v/>
      </c>
      <c r="AF980" s="8" t="str" cm="1">
        <f t="array" ref="AF980">IF(A980="","",IF(COUNTIF('2) Income'!$D$13:$D$32,"Every 4 Weeks")=0,0,SUMPRODUCT(--(IFERROR(MOD(A980-'2) Income'!$F$13:$F$32,28),1)=0),--('2) Income'!$D$13:$D$32="Every 4 Weeks"),--('2) Income'!$F$13:$F$32&lt;=A980),'2) Income'!$E$13:$E$32)))</f>
        <v/>
      </c>
      <c r="AG980" s="8" t="str">
        <f>IF(A980="","",IF(COUNTIF('2) Income'!$D$13:$D$32,"Monthly")=0,0,IF(B980="N",SUMIFS('2) Income'!$E$13:$E$32,'2) Income'!$D$13:$D$32,"monthly",'2) Income'!$F$13:$F$32,"&lt;="&amp;$A980,'2) Income'!$I$13:$I$32,DAY(A980)),SUMIFS('2) Income'!$E$13:$E$32,'2) Income'!$D$13:$D$32,"monthly",'2) Income'!$F$13:$F$32,"&lt;="&amp;$A980,'2) Income'!$I$13:$I$32,"&gt;="&amp;DAY(A980)))))</f>
        <v/>
      </c>
      <c r="AH980" s="8" t="str" cm="1">
        <f t="array" ref="AH980">IF(A980="","",IF(COUNTIF('2) Income'!$D$13:$D$32,"Yearly")=0,0,SUMPRODUCT(--('2) Income'!$D$13:$D$32="Yearly"),--('2) Income'!$F$13:$F$32&lt;=A980),IF(B980="N",--('2) Income'!$I$13:$I$32=DAY(A980)),--('2) Income'!$I$13:$I$32&gt;=DAY(A980))),--(IFERROR(MOD('2) Income'!$H$13:$H$32-MONTH(A980)+12,12),1)=0),'2) Income'!$E$13:$E$32)))</f>
        <v/>
      </c>
      <c r="AI980" s="8" t="str">
        <f>IF(A980="","",IF(COUNTIF('2) Income'!$D$13:$D$32,"one-time")=0,0,SUMIFS('2) Income'!$E$13:$E$32,'2) Income'!$D$13:$D$32,"one-time",'2) Income'!$F$13:$F$32,"="&amp;$A980)))</f>
        <v/>
      </c>
      <c r="AJ980" s="9" t="str">
        <f t="shared" si="76"/>
        <v/>
      </c>
    </row>
    <row r="981" spans="1:36">
      <c r="A981" s="7" t="str">
        <f>IF(A980="","",IF(A980+1&lt;='1) Period'!$E$21,A980+1,""))</f>
        <v/>
      </c>
      <c r="B981" s="7" t="e">
        <f t="shared" si="77"/>
        <v>#VALUE!</v>
      </c>
      <c r="C981" t="e">
        <f t="shared" si="78"/>
        <v>#VALUE!</v>
      </c>
      <c r="D981" s="8" t="str">
        <f>IF(A981="","",IF(TEXT(A981,"dddd")='4) Happy Money'!$E$23,WAllowance,0))</f>
        <v/>
      </c>
      <c r="E981" s="8" t="str">
        <f>IF(A981="","",IF(B981="N",SUMIF(TMonthly[Day of the Month],DAY(A981),TMonthly[Amount]),SUMIF(TMonthly[Day of the Month],"&gt;="&amp;DAY(A981),TMonthly[Amount])))</f>
        <v/>
      </c>
      <c r="F981" s="8" t="str" cm="1">
        <f t="array" ref="F981">IF(A981="","",SUMPRODUCT(--(TYearly[Due Date]&lt;=A981),IF(B981="N",--(TYearly[Day]=DAY(A981)),--(TYearly[Day]&gt;=DAY(A981))),--(IFERROR(MOD(TYearly[Month]-MONTH(A981)+12,12),1)=0),TYearly[Amount]))</f>
        <v/>
      </c>
      <c r="G981" s="8" t="str">
        <f>IF(A981="","",SUMIF(TOneTime[Due Date],A981,TOneTime[Amount]))</f>
        <v/>
      </c>
      <c r="H981" s="8" t="str" cm="1">
        <f t="array" ref="H981">IF(A981="","",IF(COUNTIF(TOther[Frequency],$H$1)=0,0,SUMPRODUCT(--(IFERROR(MOD(A981-TOther[Start Date],7),1)=0),--(TOther[Frequency]=$H$1),--(TOther[Start Date]&lt;=A981),--(TOther[End Date Calc]&gt;=A981),TOther[Amount])))</f>
        <v/>
      </c>
      <c r="I981" s="8" t="str" cm="1">
        <f t="array" ref="I981">IF(A981="","",IF(COUNTIF(TOther[Frequency],$I$1)=0,0,SUMPRODUCT(--(IFERROR(MOD(A981-TOther[Start Date],14),1)=0),--(TOther[Frequency]=$I$1),--(TOther[Start Date]&lt;=A981),--(TOther[End Date Calc]&gt;=A981),TOther[Amount])))</f>
        <v/>
      </c>
      <c r="J981" s="8" t="str">
        <f>IF(A981="","",IF(COUNTIF(TOther[Frequency],$J$1)=0,0,IF(OR(DAY(A981)=1,DAY(A981)=15),SUMIFS(TOther[Amount],TOther[Frequency],$J$1,TOther[Start Date],"&lt;="&amp;$A981,TOther[End Date Calc],"&gt;="&amp;A981),0)))</f>
        <v/>
      </c>
      <c r="K981" s="8" t="str">
        <f>IF(A981="","",IF(COUNTIF(TOther[Frequency],$K$1)=0,0,IF(A981=(A981-DAY(A981)+1+2*7-WEEKDAY(A981-DAY(A981)+8-4,1)),SUMIFS(TOther[Amount],TOther[Frequency],$K$1,TOther[Start Date],"&lt;="&amp;$A981,TOther[End Date Calc],"&gt;="&amp;A981),0)))</f>
        <v/>
      </c>
      <c r="L981" s="8" t="str">
        <f>IF(A981="","",IF(COUNTIF(TOther[Frequency],$L$1)=0,0,IF(A981=(A981-DAY(A981)+1+3*7-WEEKDAY(A981-DAY(A981)+8-4,1)),SUMIFS(TOther[Amount],TOther[Frequency],$L$1,TOther[Start Date],"&lt;="&amp;$A981,TOther[End Date Calc],"&gt;="&amp;A981),0)))</f>
        <v/>
      </c>
      <c r="M981" s="8" t="str">
        <f>IF(A981="","",IF(COUNTIF(TOther[Frequency],$M$1)=0,0,IF(A981=(A981-DAY(A981)+1+4*7-WEEKDAY(A981-DAY(A981)+8-4,1)),SUMIFS(TOther[Amount],TOther[Frequency],$M$1,TOther[Start Date],"&lt;="&amp;$A981,TOther[End Date Calc],"&gt;="&amp;A981),0)))</f>
        <v/>
      </c>
      <c r="N981" s="8" t="str" cm="1">
        <f t="array" ref="N981">IF(A981="","",IF(COUNTIF(TOther[Frequency],$N$1)=0,0,SUMPRODUCT(--(IFERROR(MOD(A981-TOther[Start Date],28),1)=0),--(TOther[Frequency]=$N$1),--(TOther[Start Date]&lt;=A981),--(TOther[End Date Calc]&gt;=A981),TOther[Amount])))</f>
        <v/>
      </c>
      <c r="O981" s="8" t="str" cm="1">
        <f t="array" ref="O981">IF(A981="","",IF(COUNTIF(TOther[Frequency],$O$1)=0,0,SUMPRODUCT(--(IFERROR(MOD(A981-TOther[Start Date],42),1)=0),--(TOther[Frequency]=$O$1),--(TOther[Start Date]&lt;=A981),--(TOther[End Date Calc]&gt;=A981),TOther[Amount])))</f>
        <v/>
      </c>
      <c r="P981" s="8" t="str" cm="1">
        <f t="array" ref="P981">IF(A981="","",IF(COUNTIF(TOther[Frequency],$P$1)=0,0,SUMPRODUCT(--(IFERROR(MOD(A981-TOther[Start Date],56),1)=0),--(TOther[Frequency]=$P$1),--(TOther[Start Date]&lt;=A981),--(TOther[End Date Calc]&gt;=A981),TOther[Amount])))</f>
        <v/>
      </c>
      <c r="Q981" s="8" t="str">
        <f>IF(A981="","",IF(COUNTIF(TOther[Frequency],$Q$1)=0,0,IF(B981="N",SUMIFS(TOther[Amount],TOther[Frequency],$Q$1,TOther[Start Date],"&lt;="&amp;$A981,TOther[End Date Calc],"&gt;="&amp;A981,TOther[Start Day],DAY(A981)),SUMIFS(TOther[Amount],TOther[Frequency],$Q$1,TOther[Start Date],"&lt;="&amp;$A981,TOther[End Date Calc],"&gt;="&amp;A981,TOther[Start Day],"&gt;="&amp;DAY(A981)))))</f>
        <v/>
      </c>
      <c r="R981" s="8" t="str" cm="1">
        <f t="array" ref="R981">IF(A981="","",IF(COUNTIF(TOther[Frequency],R$1)=0,0,SUMPRODUCT(--(TOther[Frequency]=R$1),--(TOther[Start Date]&lt;=A981),--(TOther[End Date Calc]&gt;=A981),IF(B981="N",--(TOther[Start Day]=DAY(A981)),--(TOther[Start Day]&gt;=DAY(A981))),--(IFERROR(MOD(TOther[Start Month]-MONTH(A981)+2,2),1)=0),TOther[Amount])))</f>
        <v/>
      </c>
      <c r="S981" s="8" t="str" cm="1">
        <f t="array" ref="S981">IF(A981="","",IF(COUNTIF(TOther[Frequency],S$1)=0,0,SUMPRODUCT(--(TOther[Frequency]=S$1),--(TOther[Start Date]&lt;=A981),--(TOther[End Date Calc]&gt;=A981),IF(B981="N",--(TOther[Start Day]=DAY(A981)),--(TOther[Start Day]&gt;=DAY(A981))),--(IFERROR(MOD(TOther[Start Month]-MONTH(A981)+3,3),1)=0),TOther[Amount])))</f>
        <v/>
      </c>
      <c r="T981" s="8" t="str" cm="1">
        <f t="array" ref="T981">IF($A981="","",IF(COUNTIF(TOther[Frequency],T$1)=0,0,SUMPRODUCT(--(TOther[Frequency]=T$1),--(TOther[Start Date]&lt;=$A981),--(TOther[End Date Calc]&gt;=$A981),IF($B981="N",--(TOther[Start Day]=DAY($A981)),--(TOther[Start Day]&gt;=DAY($A981))),--(IFERROR(MOD(TOther[Start Month]-MONTH($A981)+4,4),1)=0),TOther[Amount])))</f>
        <v/>
      </c>
      <c r="U981" s="8" t="str" cm="1">
        <f t="array" ref="U981">IF(A981="","",IF(COUNTIF(TOther[Frequency],$U$1)=0,0,SUMPRODUCT(--(TOther[Frequency]=$U$1),--(TOther[Start Date]&lt;=A981),--(TOther[End Date Calc]&gt;=A981),IF(B981="N",--(TOther[Start Day]=DAY(A981)),--(TOther[Start Day]&gt;=DAY(A981))),--(IFERROR(MOD(TOther[Start Month]-MONTH(A981)+6,6),1)=0),TOther[Amount])))</f>
        <v/>
      </c>
      <c r="V981" s="8" t="str" cm="1">
        <f t="array" ref="V981">IF(A981="","",IF(COUNTIF(TOther[Frequency],$V$1)=0,0,SUMPRODUCT(--(TOther[Frequency]=$V$1),--(TOther[Start Date]&lt;=A981),--(TOther[End Date Calc]&gt;=A981),IF(B981="N",--(TOther[Start Day]=DAY(A981)),--(TOther[Start Day]&gt;=DAY(A981))),--(IFERROR(MOD(TOther[Start Month]-MONTH(A981)+12,12),1)=0),TOther[Amount])))</f>
        <v/>
      </c>
      <c r="W981" s="8" t="str">
        <f>IF(A981="","",SUMIFS(TOther[Amount],TOther[Start Date],A981,TOther[Frequency],$W$1))</f>
        <v/>
      </c>
      <c r="X981" s="9" t="str">
        <f t="shared" si="75"/>
        <v/>
      </c>
      <c r="Y981" s="9" t="str">
        <f t="shared" si="79"/>
        <v/>
      </c>
      <c r="Z981" s="8" t="str" cm="1">
        <f t="array" ref="Z981">IF(A981="","",IF(COUNTIF('2) Income'!$D$13:$D$32,"Weekly")=0,0,SUMPRODUCT(--(IFERROR(MOD(A981-'2) Income'!$F$13:$F$32,7),1)=0),--('2) Income'!$D$13:$D$32="Weekly"),--('2) Income'!$F$13:$F$32&lt;=A981),'2) Income'!$E$13:$E$32)))</f>
        <v/>
      </c>
      <c r="AA981" s="8" t="str" cm="1">
        <f t="array" ref="AA981">IF(A981="","",IF(COUNTIF('2) Income'!$D$13:$D$32,"Every Other Week")=0,0,SUMPRODUCT(--(IFERROR(MOD(A981-'2) Income'!$F$13:$F$32,14),1)=0),--('2) Income'!$D$13:$D$32="Every Other Week"),--('2) Income'!$F$13:$F$32&lt;=A981),'2) Income'!$E$13:$E$32)))</f>
        <v/>
      </c>
      <c r="AB981" s="8" t="str">
        <f>IF(A981="","",IF(COUNTIF('2) Income'!$D$13:$D$32,"1st and 15th")=0,0,IF(OR(DAY(A981)=1,DAY(A981)=15),SUMIFS('2) Income'!$E$13:$E$32,'2) Income'!$D$13:$D$32,"1st and 15th",'2) Income'!$F$13:$F$32,"&lt;="&amp;$A981),0)))</f>
        <v/>
      </c>
      <c r="AC981" s="8" t="str">
        <f>IF(A981="","",IF(COUNTIF('2) Income'!$D$13:$D$32,"2nd Wednesday")=0,0,IF(A981=(A981-DAY(A981)+1+2*7-WEEKDAY(A981-DAY(A981)+8-4,1)),SUMIFS('2) Income'!$E$13:$E$32,'2) Income'!$D$13:$D$32,"2nd Wednesday",'2) Income'!$F$13:$F$32,"&lt;="&amp;$A981),0)))</f>
        <v/>
      </c>
      <c r="AD981" s="8" t="str">
        <f>IF(A981="","",IF(COUNTIF('2) Income'!$D$13:$D$32,"3rd Wednesday")=0,0,IF(A981=(A981-DAY(A981)+1+3*7-WEEKDAY(A981-DAY(A981)+8-4,1)),SUMIFS('2) Income'!$E$13:$E$32,'2) Income'!$D$13:$D$32,"3rd Wednesday",'2) Income'!$F$13:$F$32,"&lt;="&amp;$A981),0)))</f>
        <v/>
      </c>
      <c r="AE981" s="8" t="str">
        <f>IF(A981="","",IF(COUNTIF('2) Income'!$D$13:$D$32,"4th Wednesday")=0,0,IF(A981=(A981-DAY(A981)+1+4*7-WEEKDAY(A981-DAY(A981)+8-4,1)),SUMIFS('2) Income'!$E$13:$E$32,'2) Income'!$D$13:$D$32,"4th Wednesday",'2) Income'!$F$13:$F$32,"&lt;="&amp;$A981),0)))</f>
        <v/>
      </c>
      <c r="AF981" s="8" t="str" cm="1">
        <f t="array" ref="AF981">IF(A981="","",IF(COUNTIF('2) Income'!$D$13:$D$32,"Every 4 Weeks")=0,0,SUMPRODUCT(--(IFERROR(MOD(A981-'2) Income'!$F$13:$F$32,28),1)=0),--('2) Income'!$D$13:$D$32="Every 4 Weeks"),--('2) Income'!$F$13:$F$32&lt;=A981),'2) Income'!$E$13:$E$32)))</f>
        <v/>
      </c>
      <c r="AG981" s="8" t="str">
        <f>IF(A981="","",IF(COUNTIF('2) Income'!$D$13:$D$32,"Monthly")=0,0,IF(B981="N",SUMIFS('2) Income'!$E$13:$E$32,'2) Income'!$D$13:$D$32,"monthly",'2) Income'!$F$13:$F$32,"&lt;="&amp;$A981,'2) Income'!$I$13:$I$32,DAY(A981)),SUMIFS('2) Income'!$E$13:$E$32,'2) Income'!$D$13:$D$32,"monthly",'2) Income'!$F$13:$F$32,"&lt;="&amp;$A981,'2) Income'!$I$13:$I$32,"&gt;="&amp;DAY(A981)))))</f>
        <v/>
      </c>
      <c r="AH981" s="8" t="str" cm="1">
        <f t="array" ref="AH981">IF(A981="","",IF(COUNTIF('2) Income'!$D$13:$D$32,"Yearly")=0,0,SUMPRODUCT(--('2) Income'!$D$13:$D$32="Yearly"),--('2) Income'!$F$13:$F$32&lt;=A981),IF(B981="N",--('2) Income'!$I$13:$I$32=DAY(A981)),--('2) Income'!$I$13:$I$32&gt;=DAY(A981))),--(IFERROR(MOD('2) Income'!$H$13:$H$32-MONTH(A981)+12,12),1)=0),'2) Income'!$E$13:$E$32)))</f>
        <v/>
      </c>
      <c r="AI981" s="8" t="str">
        <f>IF(A981="","",IF(COUNTIF('2) Income'!$D$13:$D$32,"one-time")=0,0,SUMIFS('2) Income'!$E$13:$E$32,'2) Income'!$D$13:$D$32,"one-time",'2) Income'!$F$13:$F$32,"="&amp;$A981)))</f>
        <v/>
      </c>
      <c r="AJ981" s="9" t="str">
        <f t="shared" si="76"/>
        <v/>
      </c>
    </row>
    <row r="982" spans="1:36">
      <c r="A982" s="7" t="str">
        <f>IF(A981="","",IF(A981+1&lt;='1) Period'!$E$21,A981+1,""))</f>
        <v/>
      </c>
      <c r="B982" s="7" t="e">
        <f t="shared" si="77"/>
        <v>#VALUE!</v>
      </c>
      <c r="C982" t="e">
        <f t="shared" si="78"/>
        <v>#VALUE!</v>
      </c>
      <c r="D982" s="8" t="str">
        <f>IF(A982="","",IF(TEXT(A982,"dddd")='4) Happy Money'!$E$23,WAllowance,0))</f>
        <v/>
      </c>
      <c r="E982" s="8" t="str">
        <f>IF(A982="","",IF(B982="N",SUMIF(TMonthly[Day of the Month],DAY(A982),TMonthly[Amount]),SUMIF(TMonthly[Day of the Month],"&gt;="&amp;DAY(A982),TMonthly[Amount])))</f>
        <v/>
      </c>
      <c r="F982" s="8" t="str" cm="1">
        <f t="array" ref="F982">IF(A982="","",SUMPRODUCT(--(TYearly[Due Date]&lt;=A982),IF(B982="N",--(TYearly[Day]=DAY(A982)),--(TYearly[Day]&gt;=DAY(A982))),--(IFERROR(MOD(TYearly[Month]-MONTH(A982)+12,12),1)=0),TYearly[Amount]))</f>
        <v/>
      </c>
      <c r="G982" s="8" t="str">
        <f>IF(A982="","",SUMIF(TOneTime[Due Date],A982,TOneTime[Amount]))</f>
        <v/>
      </c>
      <c r="H982" s="8" t="str" cm="1">
        <f t="array" ref="H982">IF(A982="","",IF(COUNTIF(TOther[Frequency],$H$1)=0,0,SUMPRODUCT(--(IFERROR(MOD(A982-TOther[Start Date],7),1)=0),--(TOther[Frequency]=$H$1),--(TOther[Start Date]&lt;=A982),--(TOther[End Date Calc]&gt;=A982),TOther[Amount])))</f>
        <v/>
      </c>
      <c r="I982" s="8" t="str" cm="1">
        <f t="array" ref="I982">IF(A982="","",IF(COUNTIF(TOther[Frequency],$I$1)=0,0,SUMPRODUCT(--(IFERROR(MOD(A982-TOther[Start Date],14),1)=0),--(TOther[Frequency]=$I$1),--(TOther[Start Date]&lt;=A982),--(TOther[End Date Calc]&gt;=A982),TOther[Amount])))</f>
        <v/>
      </c>
      <c r="J982" s="8" t="str">
        <f>IF(A982="","",IF(COUNTIF(TOther[Frequency],$J$1)=0,0,IF(OR(DAY(A982)=1,DAY(A982)=15),SUMIFS(TOther[Amount],TOther[Frequency],$J$1,TOther[Start Date],"&lt;="&amp;$A982,TOther[End Date Calc],"&gt;="&amp;A982),0)))</f>
        <v/>
      </c>
      <c r="K982" s="8" t="str">
        <f>IF(A982="","",IF(COUNTIF(TOther[Frequency],$K$1)=0,0,IF(A982=(A982-DAY(A982)+1+2*7-WEEKDAY(A982-DAY(A982)+8-4,1)),SUMIFS(TOther[Amount],TOther[Frequency],$K$1,TOther[Start Date],"&lt;="&amp;$A982,TOther[End Date Calc],"&gt;="&amp;A982),0)))</f>
        <v/>
      </c>
      <c r="L982" s="8" t="str">
        <f>IF(A982="","",IF(COUNTIF(TOther[Frequency],$L$1)=0,0,IF(A982=(A982-DAY(A982)+1+3*7-WEEKDAY(A982-DAY(A982)+8-4,1)),SUMIFS(TOther[Amount],TOther[Frequency],$L$1,TOther[Start Date],"&lt;="&amp;$A982,TOther[End Date Calc],"&gt;="&amp;A982),0)))</f>
        <v/>
      </c>
      <c r="M982" s="8" t="str">
        <f>IF(A982="","",IF(COUNTIF(TOther[Frequency],$M$1)=0,0,IF(A982=(A982-DAY(A982)+1+4*7-WEEKDAY(A982-DAY(A982)+8-4,1)),SUMIFS(TOther[Amount],TOther[Frequency],$M$1,TOther[Start Date],"&lt;="&amp;$A982,TOther[End Date Calc],"&gt;="&amp;A982),0)))</f>
        <v/>
      </c>
      <c r="N982" s="8" t="str" cm="1">
        <f t="array" ref="N982">IF(A982="","",IF(COUNTIF(TOther[Frequency],$N$1)=0,0,SUMPRODUCT(--(IFERROR(MOD(A982-TOther[Start Date],28),1)=0),--(TOther[Frequency]=$N$1),--(TOther[Start Date]&lt;=A982),--(TOther[End Date Calc]&gt;=A982),TOther[Amount])))</f>
        <v/>
      </c>
      <c r="O982" s="8" t="str" cm="1">
        <f t="array" ref="O982">IF(A982="","",IF(COUNTIF(TOther[Frequency],$O$1)=0,0,SUMPRODUCT(--(IFERROR(MOD(A982-TOther[Start Date],42),1)=0),--(TOther[Frequency]=$O$1),--(TOther[Start Date]&lt;=A982),--(TOther[End Date Calc]&gt;=A982),TOther[Amount])))</f>
        <v/>
      </c>
      <c r="P982" s="8" t="str" cm="1">
        <f t="array" ref="P982">IF(A982="","",IF(COUNTIF(TOther[Frequency],$P$1)=0,0,SUMPRODUCT(--(IFERROR(MOD(A982-TOther[Start Date],56),1)=0),--(TOther[Frequency]=$P$1),--(TOther[Start Date]&lt;=A982),--(TOther[End Date Calc]&gt;=A982),TOther[Amount])))</f>
        <v/>
      </c>
      <c r="Q982" s="8" t="str">
        <f>IF(A982="","",IF(COUNTIF(TOther[Frequency],$Q$1)=0,0,IF(B982="N",SUMIFS(TOther[Amount],TOther[Frequency],$Q$1,TOther[Start Date],"&lt;="&amp;$A982,TOther[End Date Calc],"&gt;="&amp;A982,TOther[Start Day],DAY(A982)),SUMIFS(TOther[Amount],TOther[Frequency],$Q$1,TOther[Start Date],"&lt;="&amp;$A982,TOther[End Date Calc],"&gt;="&amp;A982,TOther[Start Day],"&gt;="&amp;DAY(A982)))))</f>
        <v/>
      </c>
      <c r="R982" s="8" t="str" cm="1">
        <f t="array" ref="R982">IF(A982="","",IF(COUNTIF(TOther[Frequency],R$1)=0,0,SUMPRODUCT(--(TOther[Frequency]=R$1),--(TOther[Start Date]&lt;=A982),--(TOther[End Date Calc]&gt;=A982),IF(B982="N",--(TOther[Start Day]=DAY(A982)),--(TOther[Start Day]&gt;=DAY(A982))),--(IFERROR(MOD(TOther[Start Month]-MONTH(A982)+2,2),1)=0),TOther[Amount])))</f>
        <v/>
      </c>
      <c r="S982" s="8" t="str" cm="1">
        <f t="array" ref="S982">IF(A982="","",IF(COUNTIF(TOther[Frequency],S$1)=0,0,SUMPRODUCT(--(TOther[Frequency]=S$1),--(TOther[Start Date]&lt;=A982),--(TOther[End Date Calc]&gt;=A982),IF(B982="N",--(TOther[Start Day]=DAY(A982)),--(TOther[Start Day]&gt;=DAY(A982))),--(IFERROR(MOD(TOther[Start Month]-MONTH(A982)+3,3),1)=0),TOther[Amount])))</f>
        <v/>
      </c>
      <c r="T982" s="8" t="str" cm="1">
        <f t="array" ref="T982">IF($A982="","",IF(COUNTIF(TOther[Frequency],T$1)=0,0,SUMPRODUCT(--(TOther[Frequency]=T$1),--(TOther[Start Date]&lt;=$A982),--(TOther[End Date Calc]&gt;=$A982),IF($B982="N",--(TOther[Start Day]=DAY($A982)),--(TOther[Start Day]&gt;=DAY($A982))),--(IFERROR(MOD(TOther[Start Month]-MONTH($A982)+4,4),1)=0),TOther[Amount])))</f>
        <v/>
      </c>
      <c r="U982" s="8" t="str" cm="1">
        <f t="array" ref="U982">IF(A982="","",IF(COUNTIF(TOther[Frequency],$U$1)=0,0,SUMPRODUCT(--(TOther[Frequency]=$U$1),--(TOther[Start Date]&lt;=A982),--(TOther[End Date Calc]&gt;=A982),IF(B982="N",--(TOther[Start Day]=DAY(A982)),--(TOther[Start Day]&gt;=DAY(A982))),--(IFERROR(MOD(TOther[Start Month]-MONTH(A982)+6,6),1)=0),TOther[Amount])))</f>
        <v/>
      </c>
      <c r="V982" s="8" t="str" cm="1">
        <f t="array" ref="V982">IF(A982="","",IF(COUNTIF(TOther[Frequency],$V$1)=0,0,SUMPRODUCT(--(TOther[Frequency]=$V$1),--(TOther[Start Date]&lt;=A982),--(TOther[End Date Calc]&gt;=A982),IF(B982="N",--(TOther[Start Day]=DAY(A982)),--(TOther[Start Day]&gt;=DAY(A982))),--(IFERROR(MOD(TOther[Start Month]-MONTH(A982)+12,12),1)=0),TOther[Amount])))</f>
        <v/>
      </c>
      <c r="W982" s="8" t="str">
        <f>IF(A982="","",SUMIFS(TOther[Amount],TOther[Start Date],A982,TOther[Frequency],$W$1))</f>
        <v/>
      </c>
      <c r="X982" s="9" t="str">
        <f t="shared" si="75"/>
        <v/>
      </c>
      <c r="Y982" s="9" t="str">
        <f t="shared" si="79"/>
        <v/>
      </c>
      <c r="Z982" s="8" t="str" cm="1">
        <f t="array" ref="Z982">IF(A982="","",IF(COUNTIF('2) Income'!$D$13:$D$32,"Weekly")=0,0,SUMPRODUCT(--(IFERROR(MOD(A982-'2) Income'!$F$13:$F$32,7),1)=0),--('2) Income'!$D$13:$D$32="Weekly"),--('2) Income'!$F$13:$F$32&lt;=A982),'2) Income'!$E$13:$E$32)))</f>
        <v/>
      </c>
      <c r="AA982" s="8" t="str" cm="1">
        <f t="array" ref="AA982">IF(A982="","",IF(COUNTIF('2) Income'!$D$13:$D$32,"Every Other Week")=0,0,SUMPRODUCT(--(IFERROR(MOD(A982-'2) Income'!$F$13:$F$32,14),1)=0),--('2) Income'!$D$13:$D$32="Every Other Week"),--('2) Income'!$F$13:$F$32&lt;=A982),'2) Income'!$E$13:$E$32)))</f>
        <v/>
      </c>
      <c r="AB982" s="8" t="str">
        <f>IF(A982="","",IF(COUNTIF('2) Income'!$D$13:$D$32,"1st and 15th")=0,0,IF(OR(DAY(A982)=1,DAY(A982)=15),SUMIFS('2) Income'!$E$13:$E$32,'2) Income'!$D$13:$D$32,"1st and 15th",'2) Income'!$F$13:$F$32,"&lt;="&amp;$A982),0)))</f>
        <v/>
      </c>
      <c r="AC982" s="8" t="str">
        <f>IF(A982="","",IF(COUNTIF('2) Income'!$D$13:$D$32,"2nd Wednesday")=0,0,IF(A982=(A982-DAY(A982)+1+2*7-WEEKDAY(A982-DAY(A982)+8-4,1)),SUMIFS('2) Income'!$E$13:$E$32,'2) Income'!$D$13:$D$32,"2nd Wednesday",'2) Income'!$F$13:$F$32,"&lt;="&amp;$A982),0)))</f>
        <v/>
      </c>
      <c r="AD982" s="8" t="str">
        <f>IF(A982="","",IF(COUNTIF('2) Income'!$D$13:$D$32,"3rd Wednesday")=0,0,IF(A982=(A982-DAY(A982)+1+3*7-WEEKDAY(A982-DAY(A982)+8-4,1)),SUMIFS('2) Income'!$E$13:$E$32,'2) Income'!$D$13:$D$32,"3rd Wednesday",'2) Income'!$F$13:$F$32,"&lt;="&amp;$A982),0)))</f>
        <v/>
      </c>
      <c r="AE982" s="8" t="str">
        <f>IF(A982="","",IF(COUNTIF('2) Income'!$D$13:$D$32,"4th Wednesday")=0,0,IF(A982=(A982-DAY(A982)+1+4*7-WEEKDAY(A982-DAY(A982)+8-4,1)),SUMIFS('2) Income'!$E$13:$E$32,'2) Income'!$D$13:$D$32,"4th Wednesday",'2) Income'!$F$13:$F$32,"&lt;="&amp;$A982),0)))</f>
        <v/>
      </c>
      <c r="AF982" s="8" t="str" cm="1">
        <f t="array" ref="AF982">IF(A982="","",IF(COUNTIF('2) Income'!$D$13:$D$32,"Every 4 Weeks")=0,0,SUMPRODUCT(--(IFERROR(MOD(A982-'2) Income'!$F$13:$F$32,28),1)=0),--('2) Income'!$D$13:$D$32="Every 4 Weeks"),--('2) Income'!$F$13:$F$32&lt;=A982),'2) Income'!$E$13:$E$32)))</f>
        <v/>
      </c>
      <c r="AG982" s="8" t="str">
        <f>IF(A982="","",IF(COUNTIF('2) Income'!$D$13:$D$32,"Monthly")=0,0,IF(B982="N",SUMIFS('2) Income'!$E$13:$E$32,'2) Income'!$D$13:$D$32,"monthly",'2) Income'!$F$13:$F$32,"&lt;="&amp;$A982,'2) Income'!$I$13:$I$32,DAY(A982)),SUMIFS('2) Income'!$E$13:$E$32,'2) Income'!$D$13:$D$32,"monthly",'2) Income'!$F$13:$F$32,"&lt;="&amp;$A982,'2) Income'!$I$13:$I$32,"&gt;="&amp;DAY(A982)))))</f>
        <v/>
      </c>
      <c r="AH982" s="8" t="str" cm="1">
        <f t="array" ref="AH982">IF(A982="","",IF(COUNTIF('2) Income'!$D$13:$D$32,"Yearly")=0,0,SUMPRODUCT(--('2) Income'!$D$13:$D$32="Yearly"),--('2) Income'!$F$13:$F$32&lt;=A982),IF(B982="N",--('2) Income'!$I$13:$I$32=DAY(A982)),--('2) Income'!$I$13:$I$32&gt;=DAY(A982))),--(IFERROR(MOD('2) Income'!$H$13:$H$32-MONTH(A982)+12,12),1)=0),'2) Income'!$E$13:$E$32)))</f>
        <v/>
      </c>
      <c r="AI982" s="8" t="str">
        <f>IF(A982="","",IF(COUNTIF('2) Income'!$D$13:$D$32,"one-time")=0,0,SUMIFS('2) Income'!$E$13:$E$32,'2) Income'!$D$13:$D$32,"one-time",'2) Income'!$F$13:$F$32,"="&amp;$A982)))</f>
        <v/>
      </c>
      <c r="AJ982" s="9" t="str">
        <f t="shared" si="76"/>
        <v/>
      </c>
    </row>
    <row r="983" spans="1:36">
      <c r="A983" s="7" t="str">
        <f>IF(A982="","",IF(A982+1&lt;='1) Period'!$E$21,A982+1,""))</f>
        <v/>
      </c>
      <c r="B983" s="7" t="e">
        <f t="shared" si="77"/>
        <v>#VALUE!</v>
      </c>
      <c r="C983" t="e">
        <f t="shared" si="78"/>
        <v>#VALUE!</v>
      </c>
      <c r="D983" s="8" t="str">
        <f>IF(A983="","",IF(TEXT(A983,"dddd")='4) Happy Money'!$E$23,WAllowance,0))</f>
        <v/>
      </c>
      <c r="E983" s="8" t="str">
        <f>IF(A983="","",IF(B983="N",SUMIF(TMonthly[Day of the Month],DAY(A983),TMonthly[Amount]),SUMIF(TMonthly[Day of the Month],"&gt;="&amp;DAY(A983),TMonthly[Amount])))</f>
        <v/>
      </c>
      <c r="F983" s="8" t="str" cm="1">
        <f t="array" ref="F983">IF(A983="","",SUMPRODUCT(--(TYearly[Due Date]&lt;=A983),IF(B983="N",--(TYearly[Day]=DAY(A983)),--(TYearly[Day]&gt;=DAY(A983))),--(IFERROR(MOD(TYearly[Month]-MONTH(A983)+12,12),1)=0),TYearly[Amount]))</f>
        <v/>
      </c>
      <c r="G983" s="8" t="str">
        <f>IF(A983="","",SUMIF(TOneTime[Due Date],A983,TOneTime[Amount]))</f>
        <v/>
      </c>
      <c r="H983" s="8" t="str" cm="1">
        <f t="array" ref="H983">IF(A983="","",IF(COUNTIF(TOther[Frequency],$H$1)=0,0,SUMPRODUCT(--(IFERROR(MOD(A983-TOther[Start Date],7),1)=0),--(TOther[Frequency]=$H$1),--(TOther[Start Date]&lt;=A983),--(TOther[End Date Calc]&gt;=A983),TOther[Amount])))</f>
        <v/>
      </c>
      <c r="I983" s="8" t="str" cm="1">
        <f t="array" ref="I983">IF(A983="","",IF(COUNTIF(TOther[Frequency],$I$1)=0,0,SUMPRODUCT(--(IFERROR(MOD(A983-TOther[Start Date],14),1)=0),--(TOther[Frequency]=$I$1),--(TOther[Start Date]&lt;=A983),--(TOther[End Date Calc]&gt;=A983),TOther[Amount])))</f>
        <v/>
      </c>
      <c r="J983" s="8" t="str">
        <f>IF(A983="","",IF(COUNTIF(TOther[Frequency],$J$1)=0,0,IF(OR(DAY(A983)=1,DAY(A983)=15),SUMIFS(TOther[Amount],TOther[Frequency],$J$1,TOther[Start Date],"&lt;="&amp;$A983,TOther[End Date Calc],"&gt;="&amp;A983),0)))</f>
        <v/>
      </c>
      <c r="K983" s="8" t="str">
        <f>IF(A983="","",IF(COUNTIF(TOther[Frequency],$K$1)=0,0,IF(A983=(A983-DAY(A983)+1+2*7-WEEKDAY(A983-DAY(A983)+8-4,1)),SUMIFS(TOther[Amount],TOther[Frequency],$K$1,TOther[Start Date],"&lt;="&amp;$A983,TOther[End Date Calc],"&gt;="&amp;A983),0)))</f>
        <v/>
      </c>
      <c r="L983" s="8" t="str">
        <f>IF(A983="","",IF(COUNTIF(TOther[Frequency],$L$1)=0,0,IF(A983=(A983-DAY(A983)+1+3*7-WEEKDAY(A983-DAY(A983)+8-4,1)),SUMIFS(TOther[Amount],TOther[Frequency],$L$1,TOther[Start Date],"&lt;="&amp;$A983,TOther[End Date Calc],"&gt;="&amp;A983),0)))</f>
        <v/>
      </c>
      <c r="M983" s="8" t="str">
        <f>IF(A983="","",IF(COUNTIF(TOther[Frequency],$M$1)=0,0,IF(A983=(A983-DAY(A983)+1+4*7-WEEKDAY(A983-DAY(A983)+8-4,1)),SUMIFS(TOther[Amount],TOther[Frequency],$M$1,TOther[Start Date],"&lt;="&amp;$A983,TOther[End Date Calc],"&gt;="&amp;A983),0)))</f>
        <v/>
      </c>
      <c r="N983" s="8" t="str" cm="1">
        <f t="array" ref="N983">IF(A983="","",IF(COUNTIF(TOther[Frequency],$N$1)=0,0,SUMPRODUCT(--(IFERROR(MOD(A983-TOther[Start Date],28),1)=0),--(TOther[Frequency]=$N$1),--(TOther[Start Date]&lt;=A983),--(TOther[End Date Calc]&gt;=A983),TOther[Amount])))</f>
        <v/>
      </c>
      <c r="O983" s="8" t="str" cm="1">
        <f t="array" ref="O983">IF(A983="","",IF(COUNTIF(TOther[Frequency],$O$1)=0,0,SUMPRODUCT(--(IFERROR(MOD(A983-TOther[Start Date],42),1)=0),--(TOther[Frequency]=$O$1),--(TOther[Start Date]&lt;=A983),--(TOther[End Date Calc]&gt;=A983),TOther[Amount])))</f>
        <v/>
      </c>
      <c r="P983" s="8" t="str" cm="1">
        <f t="array" ref="P983">IF(A983="","",IF(COUNTIF(TOther[Frequency],$P$1)=0,0,SUMPRODUCT(--(IFERROR(MOD(A983-TOther[Start Date],56),1)=0),--(TOther[Frequency]=$P$1),--(TOther[Start Date]&lt;=A983),--(TOther[End Date Calc]&gt;=A983),TOther[Amount])))</f>
        <v/>
      </c>
      <c r="Q983" s="8" t="str">
        <f>IF(A983="","",IF(COUNTIF(TOther[Frequency],$Q$1)=0,0,IF(B983="N",SUMIFS(TOther[Amount],TOther[Frequency],$Q$1,TOther[Start Date],"&lt;="&amp;$A983,TOther[End Date Calc],"&gt;="&amp;A983,TOther[Start Day],DAY(A983)),SUMIFS(TOther[Amount],TOther[Frequency],$Q$1,TOther[Start Date],"&lt;="&amp;$A983,TOther[End Date Calc],"&gt;="&amp;A983,TOther[Start Day],"&gt;="&amp;DAY(A983)))))</f>
        <v/>
      </c>
      <c r="R983" s="8" t="str" cm="1">
        <f t="array" ref="R983">IF(A983="","",IF(COUNTIF(TOther[Frequency],R$1)=0,0,SUMPRODUCT(--(TOther[Frequency]=R$1),--(TOther[Start Date]&lt;=A983),--(TOther[End Date Calc]&gt;=A983),IF(B983="N",--(TOther[Start Day]=DAY(A983)),--(TOther[Start Day]&gt;=DAY(A983))),--(IFERROR(MOD(TOther[Start Month]-MONTH(A983)+2,2),1)=0),TOther[Amount])))</f>
        <v/>
      </c>
      <c r="S983" s="8" t="str" cm="1">
        <f t="array" ref="S983">IF(A983="","",IF(COUNTIF(TOther[Frequency],S$1)=0,0,SUMPRODUCT(--(TOther[Frequency]=S$1),--(TOther[Start Date]&lt;=A983),--(TOther[End Date Calc]&gt;=A983),IF(B983="N",--(TOther[Start Day]=DAY(A983)),--(TOther[Start Day]&gt;=DAY(A983))),--(IFERROR(MOD(TOther[Start Month]-MONTH(A983)+3,3),1)=0),TOther[Amount])))</f>
        <v/>
      </c>
      <c r="T983" s="8" t="str" cm="1">
        <f t="array" ref="T983">IF($A983="","",IF(COUNTIF(TOther[Frequency],T$1)=0,0,SUMPRODUCT(--(TOther[Frequency]=T$1),--(TOther[Start Date]&lt;=$A983),--(TOther[End Date Calc]&gt;=$A983),IF($B983="N",--(TOther[Start Day]=DAY($A983)),--(TOther[Start Day]&gt;=DAY($A983))),--(IFERROR(MOD(TOther[Start Month]-MONTH($A983)+4,4),1)=0),TOther[Amount])))</f>
        <v/>
      </c>
      <c r="U983" s="8" t="str" cm="1">
        <f t="array" ref="U983">IF(A983="","",IF(COUNTIF(TOther[Frequency],$U$1)=0,0,SUMPRODUCT(--(TOther[Frequency]=$U$1),--(TOther[Start Date]&lt;=A983),--(TOther[End Date Calc]&gt;=A983),IF(B983="N",--(TOther[Start Day]=DAY(A983)),--(TOther[Start Day]&gt;=DAY(A983))),--(IFERROR(MOD(TOther[Start Month]-MONTH(A983)+6,6),1)=0),TOther[Amount])))</f>
        <v/>
      </c>
      <c r="V983" s="8" t="str" cm="1">
        <f t="array" ref="V983">IF(A983="","",IF(COUNTIF(TOther[Frequency],$V$1)=0,0,SUMPRODUCT(--(TOther[Frequency]=$V$1),--(TOther[Start Date]&lt;=A983),--(TOther[End Date Calc]&gt;=A983),IF(B983="N",--(TOther[Start Day]=DAY(A983)),--(TOther[Start Day]&gt;=DAY(A983))),--(IFERROR(MOD(TOther[Start Month]-MONTH(A983)+12,12),1)=0),TOther[Amount])))</f>
        <v/>
      </c>
      <c r="W983" s="8" t="str">
        <f>IF(A983="","",SUMIFS(TOther[Amount],TOther[Start Date],A983,TOther[Frequency],$W$1))</f>
        <v/>
      </c>
      <c r="X983" s="9" t="str">
        <f t="shared" si="75"/>
        <v/>
      </c>
      <c r="Y983" s="9" t="str">
        <f t="shared" si="79"/>
        <v/>
      </c>
      <c r="Z983" s="8" t="str" cm="1">
        <f t="array" ref="Z983">IF(A983="","",IF(COUNTIF('2) Income'!$D$13:$D$32,"Weekly")=0,0,SUMPRODUCT(--(IFERROR(MOD(A983-'2) Income'!$F$13:$F$32,7),1)=0),--('2) Income'!$D$13:$D$32="Weekly"),--('2) Income'!$F$13:$F$32&lt;=A983),'2) Income'!$E$13:$E$32)))</f>
        <v/>
      </c>
      <c r="AA983" s="8" t="str" cm="1">
        <f t="array" ref="AA983">IF(A983="","",IF(COUNTIF('2) Income'!$D$13:$D$32,"Every Other Week")=0,0,SUMPRODUCT(--(IFERROR(MOD(A983-'2) Income'!$F$13:$F$32,14),1)=0),--('2) Income'!$D$13:$D$32="Every Other Week"),--('2) Income'!$F$13:$F$32&lt;=A983),'2) Income'!$E$13:$E$32)))</f>
        <v/>
      </c>
      <c r="AB983" s="8" t="str">
        <f>IF(A983="","",IF(COUNTIF('2) Income'!$D$13:$D$32,"1st and 15th")=0,0,IF(OR(DAY(A983)=1,DAY(A983)=15),SUMIFS('2) Income'!$E$13:$E$32,'2) Income'!$D$13:$D$32,"1st and 15th",'2) Income'!$F$13:$F$32,"&lt;="&amp;$A983),0)))</f>
        <v/>
      </c>
      <c r="AC983" s="8" t="str">
        <f>IF(A983="","",IF(COUNTIF('2) Income'!$D$13:$D$32,"2nd Wednesday")=0,0,IF(A983=(A983-DAY(A983)+1+2*7-WEEKDAY(A983-DAY(A983)+8-4,1)),SUMIFS('2) Income'!$E$13:$E$32,'2) Income'!$D$13:$D$32,"2nd Wednesday",'2) Income'!$F$13:$F$32,"&lt;="&amp;$A983),0)))</f>
        <v/>
      </c>
      <c r="AD983" s="8" t="str">
        <f>IF(A983="","",IF(COUNTIF('2) Income'!$D$13:$D$32,"3rd Wednesday")=0,0,IF(A983=(A983-DAY(A983)+1+3*7-WEEKDAY(A983-DAY(A983)+8-4,1)),SUMIFS('2) Income'!$E$13:$E$32,'2) Income'!$D$13:$D$32,"3rd Wednesday",'2) Income'!$F$13:$F$32,"&lt;="&amp;$A983),0)))</f>
        <v/>
      </c>
      <c r="AE983" s="8" t="str">
        <f>IF(A983="","",IF(COUNTIF('2) Income'!$D$13:$D$32,"4th Wednesday")=0,0,IF(A983=(A983-DAY(A983)+1+4*7-WEEKDAY(A983-DAY(A983)+8-4,1)),SUMIFS('2) Income'!$E$13:$E$32,'2) Income'!$D$13:$D$32,"4th Wednesday",'2) Income'!$F$13:$F$32,"&lt;="&amp;$A983),0)))</f>
        <v/>
      </c>
      <c r="AF983" s="8" t="str" cm="1">
        <f t="array" ref="AF983">IF(A983="","",IF(COUNTIF('2) Income'!$D$13:$D$32,"Every 4 Weeks")=0,0,SUMPRODUCT(--(IFERROR(MOD(A983-'2) Income'!$F$13:$F$32,28),1)=0),--('2) Income'!$D$13:$D$32="Every 4 Weeks"),--('2) Income'!$F$13:$F$32&lt;=A983),'2) Income'!$E$13:$E$32)))</f>
        <v/>
      </c>
      <c r="AG983" s="8" t="str">
        <f>IF(A983="","",IF(COUNTIF('2) Income'!$D$13:$D$32,"Monthly")=0,0,IF(B983="N",SUMIFS('2) Income'!$E$13:$E$32,'2) Income'!$D$13:$D$32,"monthly",'2) Income'!$F$13:$F$32,"&lt;="&amp;$A983,'2) Income'!$I$13:$I$32,DAY(A983)),SUMIFS('2) Income'!$E$13:$E$32,'2) Income'!$D$13:$D$32,"monthly",'2) Income'!$F$13:$F$32,"&lt;="&amp;$A983,'2) Income'!$I$13:$I$32,"&gt;="&amp;DAY(A983)))))</f>
        <v/>
      </c>
      <c r="AH983" s="8" t="str" cm="1">
        <f t="array" ref="AH983">IF(A983="","",IF(COUNTIF('2) Income'!$D$13:$D$32,"Yearly")=0,0,SUMPRODUCT(--('2) Income'!$D$13:$D$32="Yearly"),--('2) Income'!$F$13:$F$32&lt;=A983),IF(B983="N",--('2) Income'!$I$13:$I$32=DAY(A983)),--('2) Income'!$I$13:$I$32&gt;=DAY(A983))),--(IFERROR(MOD('2) Income'!$H$13:$H$32-MONTH(A983)+12,12),1)=0),'2) Income'!$E$13:$E$32)))</f>
        <v/>
      </c>
      <c r="AI983" s="8" t="str">
        <f>IF(A983="","",IF(COUNTIF('2) Income'!$D$13:$D$32,"one-time")=0,0,SUMIFS('2) Income'!$E$13:$E$32,'2) Income'!$D$13:$D$32,"one-time",'2) Income'!$F$13:$F$32,"="&amp;$A983)))</f>
        <v/>
      </c>
      <c r="AJ983" s="9" t="str">
        <f t="shared" si="76"/>
        <v/>
      </c>
    </row>
    <row r="984" spans="1:36">
      <c r="A984" s="7" t="str">
        <f>IF(A983="","",IF(A983+1&lt;='1) Period'!$E$21,A983+1,""))</f>
        <v/>
      </c>
      <c r="B984" s="7" t="e">
        <f t="shared" si="77"/>
        <v>#VALUE!</v>
      </c>
      <c r="C984" t="e">
        <f t="shared" si="78"/>
        <v>#VALUE!</v>
      </c>
      <c r="D984" s="8" t="str">
        <f>IF(A984="","",IF(TEXT(A984,"dddd")='4) Happy Money'!$E$23,WAllowance,0))</f>
        <v/>
      </c>
      <c r="E984" s="8" t="str">
        <f>IF(A984="","",IF(B984="N",SUMIF(TMonthly[Day of the Month],DAY(A984),TMonthly[Amount]),SUMIF(TMonthly[Day of the Month],"&gt;="&amp;DAY(A984),TMonthly[Amount])))</f>
        <v/>
      </c>
      <c r="F984" s="8" t="str" cm="1">
        <f t="array" ref="F984">IF(A984="","",SUMPRODUCT(--(TYearly[Due Date]&lt;=A984),IF(B984="N",--(TYearly[Day]=DAY(A984)),--(TYearly[Day]&gt;=DAY(A984))),--(IFERROR(MOD(TYearly[Month]-MONTH(A984)+12,12),1)=0),TYearly[Amount]))</f>
        <v/>
      </c>
      <c r="G984" s="8" t="str">
        <f>IF(A984="","",SUMIF(TOneTime[Due Date],A984,TOneTime[Amount]))</f>
        <v/>
      </c>
      <c r="H984" s="8" t="str" cm="1">
        <f t="array" ref="H984">IF(A984="","",IF(COUNTIF(TOther[Frequency],$H$1)=0,0,SUMPRODUCT(--(IFERROR(MOD(A984-TOther[Start Date],7),1)=0),--(TOther[Frequency]=$H$1),--(TOther[Start Date]&lt;=A984),--(TOther[End Date Calc]&gt;=A984),TOther[Amount])))</f>
        <v/>
      </c>
      <c r="I984" s="8" t="str" cm="1">
        <f t="array" ref="I984">IF(A984="","",IF(COUNTIF(TOther[Frequency],$I$1)=0,0,SUMPRODUCT(--(IFERROR(MOD(A984-TOther[Start Date],14),1)=0),--(TOther[Frequency]=$I$1),--(TOther[Start Date]&lt;=A984),--(TOther[End Date Calc]&gt;=A984),TOther[Amount])))</f>
        <v/>
      </c>
      <c r="J984" s="8" t="str">
        <f>IF(A984="","",IF(COUNTIF(TOther[Frequency],$J$1)=0,0,IF(OR(DAY(A984)=1,DAY(A984)=15),SUMIFS(TOther[Amount],TOther[Frequency],$J$1,TOther[Start Date],"&lt;="&amp;$A984,TOther[End Date Calc],"&gt;="&amp;A984),0)))</f>
        <v/>
      </c>
      <c r="K984" s="8" t="str">
        <f>IF(A984="","",IF(COUNTIF(TOther[Frequency],$K$1)=0,0,IF(A984=(A984-DAY(A984)+1+2*7-WEEKDAY(A984-DAY(A984)+8-4,1)),SUMIFS(TOther[Amount],TOther[Frequency],$K$1,TOther[Start Date],"&lt;="&amp;$A984,TOther[End Date Calc],"&gt;="&amp;A984),0)))</f>
        <v/>
      </c>
      <c r="L984" s="8" t="str">
        <f>IF(A984="","",IF(COUNTIF(TOther[Frequency],$L$1)=0,0,IF(A984=(A984-DAY(A984)+1+3*7-WEEKDAY(A984-DAY(A984)+8-4,1)),SUMIFS(TOther[Amount],TOther[Frequency],$L$1,TOther[Start Date],"&lt;="&amp;$A984,TOther[End Date Calc],"&gt;="&amp;A984),0)))</f>
        <v/>
      </c>
      <c r="M984" s="8" t="str">
        <f>IF(A984="","",IF(COUNTIF(TOther[Frequency],$M$1)=0,0,IF(A984=(A984-DAY(A984)+1+4*7-WEEKDAY(A984-DAY(A984)+8-4,1)),SUMIFS(TOther[Amount],TOther[Frequency],$M$1,TOther[Start Date],"&lt;="&amp;$A984,TOther[End Date Calc],"&gt;="&amp;A984),0)))</f>
        <v/>
      </c>
      <c r="N984" s="8" t="str" cm="1">
        <f t="array" ref="N984">IF(A984="","",IF(COUNTIF(TOther[Frequency],$N$1)=0,0,SUMPRODUCT(--(IFERROR(MOD(A984-TOther[Start Date],28),1)=0),--(TOther[Frequency]=$N$1),--(TOther[Start Date]&lt;=A984),--(TOther[End Date Calc]&gt;=A984),TOther[Amount])))</f>
        <v/>
      </c>
      <c r="O984" s="8" t="str" cm="1">
        <f t="array" ref="O984">IF(A984="","",IF(COUNTIF(TOther[Frequency],$O$1)=0,0,SUMPRODUCT(--(IFERROR(MOD(A984-TOther[Start Date],42),1)=0),--(TOther[Frequency]=$O$1),--(TOther[Start Date]&lt;=A984),--(TOther[End Date Calc]&gt;=A984),TOther[Amount])))</f>
        <v/>
      </c>
      <c r="P984" s="8" t="str" cm="1">
        <f t="array" ref="P984">IF(A984="","",IF(COUNTIF(TOther[Frequency],$P$1)=0,0,SUMPRODUCT(--(IFERROR(MOD(A984-TOther[Start Date],56),1)=0),--(TOther[Frequency]=$P$1),--(TOther[Start Date]&lt;=A984),--(TOther[End Date Calc]&gt;=A984),TOther[Amount])))</f>
        <v/>
      </c>
      <c r="Q984" s="8" t="str">
        <f>IF(A984="","",IF(COUNTIF(TOther[Frequency],$Q$1)=0,0,IF(B984="N",SUMIFS(TOther[Amount],TOther[Frequency],$Q$1,TOther[Start Date],"&lt;="&amp;$A984,TOther[End Date Calc],"&gt;="&amp;A984,TOther[Start Day],DAY(A984)),SUMIFS(TOther[Amount],TOther[Frequency],$Q$1,TOther[Start Date],"&lt;="&amp;$A984,TOther[End Date Calc],"&gt;="&amp;A984,TOther[Start Day],"&gt;="&amp;DAY(A984)))))</f>
        <v/>
      </c>
      <c r="R984" s="8" t="str" cm="1">
        <f t="array" ref="R984">IF(A984="","",IF(COUNTIF(TOther[Frequency],R$1)=0,0,SUMPRODUCT(--(TOther[Frequency]=R$1),--(TOther[Start Date]&lt;=A984),--(TOther[End Date Calc]&gt;=A984),IF(B984="N",--(TOther[Start Day]=DAY(A984)),--(TOther[Start Day]&gt;=DAY(A984))),--(IFERROR(MOD(TOther[Start Month]-MONTH(A984)+2,2),1)=0),TOther[Amount])))</f>
        <v/>
      </c>
      <c r="S984" s="8" t="str" cm="1">
        <f t="array" ref="S984">IF(A984="","",IF(COUNTIF(TOther[Frequency],S$1)=0,0,SUMPRODUCT(--(TOther[Frequency]=S$1),--(TOther[Start Date]&lt;=A984),--(TOther[End Date Calc]&gt;=A984),IF(B984="N",--(TOther[Start Day]=DAY(A984)),--(TOther[Start Day]&gt;=DAY(A984))),--(IFERROR(MOD(TOther[Start Month]-MONTH(A984)+3,3),1)=0),TOther[Amount])))</f>
        <v/>
      </c>
      <c r="T984" s="8" t="str" cm="1">
        <f t="array" ref="T984">IF($A984="","",IF(COUNTIF(TOther[Frequency],T$1)=0,0,SUMPRODUCT(--(TOther[Frequency]=T$1),--(TOther[Start Date]&lt;=$A984),--(TOther[End Date Calc]&gt;=$A984),IF($B984="N",--(TOther[Start Day]=DAY($A984)),--(TOther[Start Day]&gt;=DAY($A984))),--(IFERROR(MOD(TOther[Start Month]-MONTH($A984)+4,4),1)=0),TOther[Amount])))</f>
        <v/>
      </c>
      <c r="U984" s="8" t="str" cm="1">
        <f t="array" ref="U984">IF(A984="","",IF(COUNTIF(TOther[Frequency],$U$1)=0,0,SUMPRODUCT(--(TOther[Frequency]=$U$1),--(TOther[Start Date]&lt;=A984),--(TOther[End Date Calc]&gt;=A984),IF(B984="N",--(TOther[Start Day]=DAY(A984)),--(TOther[Start Day]&gt;=DAY(A984))),--(IFERROR(MOD(TOther[Start Month]-MONTH(A984)+6,6),1)=0),TOther[Amount])))</f>
        <v/>
      </c>
      <c r="V984" s="8" t="str" cm="1">
        <f t="array" ref="V984">IF(A984="","",IF(COUNTIF(TOther[Frequency],$V$1)=0,0,SUMPRODUCT(--(TOther[Frequency]=$V$1),--(TOther[Start Date]&lt;=A984),--(TOther[End Date Calc]&gt;=A984),IF(B984="N",--(TOther[Start Day]=DAY(A984)),--(TOther[Start Day]&gt;=DAY(A984))),--(IFERROR(MOD(TOther[Start Month]-MONTH(A984)+12,12),1)=0),TOther[Amount])))</f>
        <v/>
      </c>
      <c r="W984" s="8" t="str">
        <f>IF(A984="","",SUMIFS(TOther[Amount],TOther[Start Date],A984,TOther[Frequency],$W$1))</f>
        <v/>
      </c>
      <c r="X984" s="9" t="str">
        <f t="shared" si="75"/>
        <v/>
      </c>
      <c r="Y984" s="9" t="str">
        <f t="shared" si="79"/>
        <v/>
      </c>
      <c r="Z984" s="8" t="str" cm="1">
        <f t="array" ref="Z984">IF(A984="","",IF(COUNTIF('2) Income'!$D$13:$D$32,"Weekly")=0,0,SUMPRODUCT(--(IFERROR(MOD(A984-'2) Income'!$F$13:$F$32,7),1)=0),--('2) Income'!$D$13:$D$32="Weekly"),--('2) Income'!$F$13:$F$32&lt;=A984),'2) Income'!$E$13:$E$32)))</f>
        <v/>
      </c>
      <c r="AA984" s="8" t="str" cm="1">
        <f t="array" ref="AA984">IF(A984="","",IF(COUNTIF('2) Income'!$D$13:$D$32,"Every Other Week")=0,0,SUMPRODUCT(--(IFERROR(MOD(A984-'2) Income'!$F$13:$F$32,14),1)=0),--('2) Income'!$D$13:$D$32="Every Other Week"),--('2) Income'!$F$13:$F$32&lt;=A984),'2) Income'!$E$13:$E$32)))</f>
        <v/>
      </c>
      <c r="AB984" s="8" t="str">
        <f>IF(A984="","",IF(COUNTIF('2) Income'!$D$13:$D$32,"1st and 15th")=0,0,IF(OR(DAY(A984)=1,DAY(A984)=15),SUMIFS('2) Income'!$E$13:$E$32,'2) Income'!$D$13:$D$32,"1st and 15th",'2) Income'!$F$13:$F$32,"&lt;="&amp;$A984),0)))</f>
        <v/>
      </c>
      <c r="AC984" s="8" t="str">
        <f>IF(A984="","",IF(COUNTIF('2) Income'!$D$13:$D$32,"2nd Wednesday")=0,0,IF(A984=(A984-DAY(A984)+1+2*7-WEEKDAY(A984-DAY(A984)+8-4,1)),SUMIFS('2) Income'!$E$13:$E$32,'2) Income'!$D$13:$D$32,"2nd Wednesday",'2) Income'!$F$13:$F$32,"&lt;="&amp;$A984),0)))</f>
        <v/>
      </c>
      <c r="AD984" s="8" t="str">
        <f>IF(A984="","",IF(COUNTIF('2) Income'!$D$13:$D$32,"3rd Wednesday")=0,0,IF(A984=(A984-DAY(A984)+1+3*7-WEEKDAY(A984-DAY(A984)+8-4,1)),SUMIFS('2) Income'!$E$13:$E$32,'2) Income'!$D$13:$D$32,"3rd Wednesday",'2) Income'!$F$13:$F$32,"&lt;="&amp;$A984),0)))</f>
        <v/>
      </c>
      <c r="AE984" s="8" t="str">
        <f>IF(A984="","",IF(COUNTIF('2) Income'!$D$13:$D$32,"4th Wednesday")=0,0,IF(A984=(A984-DAY(A984)+1+4*7-WEEKDAY(A984-DAY(A984)+8-4,1)),SUMIFS('2) Income'!$E$13:$E$32,'2) Income'!$D$13:$D$32,"4th Wednesday",'2) Income'!$F$13:$F$32,"&lt;="&amp;$A984),0)))</f>
        <v/>
      </c>
      <c r="AF984" s="8" t="str" cm="1">
        <f t="array" ref="AF984">IF(A984="","",IF(COUNTIF('2) Income'!$D$13:$D$32,"Every 4 Weeks")=0,0,SUMPRODUCT(--(IFERROR(MOD(A984-'2) Income'!$F$13:$F$32,28),1)=0),--('2) Income'!$D$13:$D$32="Every 4 Weeks"),--('2) Income'!$F$13:$F$32&lt;=A984),'2) Income'!$E$13:$E$32)))</f>
        <v/>
      </c>
      <c r="AG984" s="8" t="str">
        <f>IF(A984="","",IF(COUNTIF('2) Income'!$D$13:$D$32,"Monthly")=0,0,IF(B984="N",SUMIFS('2) Income'!$E$13:$E$32,'2) Income'!$D$13:$D$32,"monthly",'2) Income'!$F$13:$F$32,"&lt;="&amp;$A984,'2) Income'!$I$13:$I$32,DAY(A984)),SUMIFS('2) Income'!$E$13:$E$32,'2) Income'!$D$13:$D$32,"monthly",'2) Income'!$F$13:$F$32,"&lt;="&amp;$A984,'2) Income'!$I$13:$I$32,"&gt;="&amp;DAY(A984)))))</f>
        <v/>
      </c>
      <c r="AH984" s="8" t="str" cm="1">
        <f t="array" ref="AH984">IF(A984="","",IF(COUNTIF('2) Income'!$D$13:$D$32,"Yearly")=0,0,SUMPRODUCT(--('2) Income'!$D$13:$D$32="Yearly"),--('2) Income'!$F$13:$F$32&lt;=A984),IF(B984="N",--('2) Income'!$I$13:$I$32=DAY(A984)),--('2) Income'!$I$13:$I$32&gt;=DAY(A984))),--(IFERROR(MOD('2) Income'!$H$13:$H$32-MONTH(A984)+12,12),1)=0),'2) Income'!$E$13:$E$32)))</f>
        <v/>
      </c>
      <c r="AI984" s="8" t="str">
        <f>IF(A984="","",IF(COUNTIF('2) Income'!$D$13:$D$32,"one-time")=0,0,SUMIFS('2) Income'!$E$13:$E$32,'2) Income'!$D$13:$D$32,"one-time",'2) Income'!$F$13:$F$32,"="&amp;$A984)))</f>
        <v/>
      </c>
      <c r="AJ984" s="9" t="str">
        <f t="shared" si="76"/>
        <v/>
      </c>
    </row>
    <row r="985" spans="1:36">
      <c r="A985" s="7" t="str">
        <f>IF(A984="","",IF(A984+1&lt;='1) Period'!$E$21,A984+1,""))</f>
        <v/>
      </c>
      <c r="B985" s="7" t="e">
        <f t="shared" si="77"/>
        <v>#VALUE!</v>
      </c>
      <c r="C985" t="e">
        <f t="shared" si="78"/>
        <v>#VALUE!</v>
      </c>
      <c r="D985" s="8" t="str">
        <f>IF(A985="","",IF(TEXT(A985,"dddd")='4) Happy Money'!$E$23,WAllowance,0))</f>
        <v/>
      </c>
      <c r="E985" s="8" t="str">
        <f>IF(A985="","",IF(B985="N",SUMIF(TMonthly[Day of the Month],DAY(A985),TMonthly[Amount]),SUMIF(TMonthly[Day of the Month],"&gt;="&amp;DAY(A985),TMonthly[Amount])))</f>
        <v/>
      </c>
      <c r="F985" s="8" t="str" cm="1">
        <f t="array" ref="F985">IF(A985="","",SUMPRODUCT(--(TYearly[Due Date]&lt;=A985),IF(B985="N",--(TYearly[Day]=DAY(A985)),--(TYearly[Day]&gt;=DAY(A985))),--(IFERROR(MOD(TYearly[Month]-MONTH(A985)+12,12),1)=0),TYearly[Amount]))</f>
        <v/>
      </c>
      <c r="G985" s="8" t="str">
        <f>IF(A985="","",SUMIF(TOneTime[Due Date],A985,TOneTime[Amount]))</f>
        <v/>
      </c>
      <c r="H985" s="8" t="str" cm="1">
        <f t="array" ref="H985">IF(A985="","",IF(COUNTIF(TOther[Frequency],$H$1)=0,0,SUMPRODUCT(--(IFERROR(MOD(A985-TOther[Start Date],7),1)=0),--(TOther[Frequency]=$H$1),--(TOther[Start Date]&lt;=A985),--(TOther[End Date Calc]&gt;=A985),TOther[Amount])))</f>
        <v/>
      </c>
      <c r="I985" s="8" t="str" cm="1">
        <f t="array" ref="I985">IF(A985="","",IF(COUNTIF(TOther[Frequency],$I$1)=0,0,SUMPRODUCT(--(IFERROR(MOD(A985-TOther[Start Date],14),1)=0),--(TOther[Frequency]=$I$1),--(TOther[Start Date]&lt;=A985),--(TOther[End Date Calc]&gt;=A985),TOther[Amount])))</f>
        <v/>
      </c>
      <c r="J985" s="8" t="str">
        <f>IF(A985="","",IF(COUNTIF(TOther[Frequency],$J$1)=0,0,IF(OR(DAY(A985)=1,DAY(A985)=15),SUMIFS(TOther[Amount],TOther[Frequency],$J$1,TOther[Start Date],"&lt;="&amp;$A985,TOther[End Date Calc],"&gt;="&amp;A985),0)))</f>
        <v/>
      </c>
      <c r="K985" s="8" t="str">
        <f>IF(A985="","",IF(COUNTIF(TOther[Frequency],$K$1)=0,0,IF(A985=(A985-DAY(A985)+1+2*7-WEEKDAY(A985-DAY(A985)+8-4,1)),SUMIFS(TOther[Amount],TOther[Frequency],$K$1,TOther[Start Date],"&lt;="&amp;$A985,TOther[End Date Calc],"&gt;="&amp;A985),0)))</f>
        <v/>
      </c>
      <c r="L985" s="8" t="str">
        <f>IF(A985="","",IF(COUNTIF(TOther[Frequency],$L$1)=0,0,IF(A985=(A985-DAY(A985)+1+3*7-WEEKDAY(A985-DAY(A985)+8-4,1)),SUMIFS(TOther[Amount],TOther[Frequency],$L$1,TOther[Start Date],"&lt;="&amp;$A985,TOther[End Date Calc],"&gt;="&amp;A985),0)))</f>
        <v/>
      </c>
      <c r="M985" s="8" t="str">
        <f>IF(A985="","",IF(COUNTIF(TOther[Frequency],$M$1)=0,0,IF(A985=(A985-DAY(A985)+1+4*7-WEEKDAY(A985-DAY(A985)+8-4,1)),SUMIFS(TOther[Amount],TOther[Frequency],$M$1,TOther[Start Date],"&lt;="&amp;$A985,TOther[End Date Calc],"&gt;="&amp;A985),0)))</f>
        <v/>
      </c>
      <c r="N985" s="8" t="str" cm="1">
        <f t="array" ref="N985">IF(A985="","",IF(COUNTIF(TOther[Frequency],$N$1)=0,0,SUMPRODUCT(--(IFERROR(MOD(A985-TOther[Start Date],28),1)=0),--(TOther[Frequency]=$N$1),--(TOther[Start Date]&lt;=A985),--(TOther[End Date Calc]&gt;=A985),TOther[Amount])))</f>
        <v/>
      </c>
      <c r="O985" s="8" t="str" cm="1">
        <f t="array" ref="O985">IF(A985="","",IF(COUNTIF(TOther[Frequency],$O$1)=0,0,SUMPRODUCT(--(IFERROR(MOD(A985-TOther[Start Date],42),1)=0),--(TOther[Frequency]=$O$1),--(TOther[Start Date]&lt;=A985),--(TOther[End Date Calc]&gt;=A985),TOther[Amount])))</f>
        <v/>
      </c>
      <c r="P985" s="8" t="str" cm="1">
        <f t="array" ref="P985">IF(A985="","",IF(COUNTIF(TOther[Frequency],$P$1)=0,0,SUMPRODUCT(--(IFERROR(MOD(A985-TOther[Start Date],56),1)=0),--(TOther[Frequency]=$P$1),--(TOther[Start Date]&lt;=A985),--(TOther[End Date Calc]&gt;=A985),TOther[Amount])))</f>
        <v/>
      </c>
      <c r="Q985" s="8" t="str">
        <f>IF(A985="","",IF(COUNTIF(TOther[Frequency],$Q$1)=0,0,IF(B985="N",SUMIFS(TOther[Amount],TOther[Frequency],$Q$1,TOther[Start Date],"&lt;="&amp;$A985,TOther[End Date Calc],"&gt;="&amp;A985,TOther[Start Day],DAY(A985)),SUMIFS(TOther[Amount],TOther[Frequency],$Q$1,TOther[Start Date],"&lt;="&amp;$A985,TOther[End Date Calc],"&gt;="&amp;A985,TOther[Start Day],"&gt;="&amp;DAY(A985)))))</f>
        <v/>
      </c>
      <c r="R985" s="8" t="str" cm="1">
        <f t="array" ref="R985">IF(A985="","",IF(COUNTIF(TOther[Frequency],R$1)=0,0,SUMPRODUCT(--(TOther[Frequency]=R$1),--(TOther[Start Date]&lt;=A985),--(TOther[End Date Calc]&gt;=A985),IF(B985="N",--(TOther[Start Day]=DAY(A985)),--(TOther[Start Day]&gt;=DAY(A985))),--(IFERROR(MOD(TOther[Start Month]-MONTH(A985)+2,2),1)=0),TOther[Amount])))</f>
        <v/>
      </c>
      <c r="S985" s="8" t="str" cm="1">
        <f t="array" ref="S985">IF(A985="","",IF(COUNTIF(TOther[Frequency],S$1)=0,0,SUMPRODUCT(--(TOther[Frequency]=S$1),--(TOther[Start Date]&lt;=A985),--(TOther[End Date Calc]&gt;=A985),IF(B985="N",--(TOther[Start Day]=DAY(A985)),--(TOther[Start Day]&gt;=DAY(A985))),--(IFERROR(MOD(TOther[Start Month]-MONTH(A985)+3,3),1)=0),TOther[Amount])))</f>
        <v/>
      </c>
      <c r="T985" s="8" t="str" cm="1">
        <f t="array" ref="T985">IF($A985="","",IF(COUNTIF(TOther[Frequency],T$1)=0,0,SUMPRODUCT(--(TOther[Frequency]=T$1),--(TOther[Start Date]&lt;=$A985),--(TOther[End Date Calc]&gt;=$A985),IF($B985="N",--(TOther[Start Day]=DAY($A985)),--(TOther[Start Day]&gt;=DAY($A985))),--(IFERROR(MOD(TOther[Start Month]-MONTH($A985)+4,4),1)=0),TOther[Amount])))</f>
        <v/>
      </c>
      <c r="U985" s="8" t="str" cm="1">
        <f t="array" ref="U985">IF(A985="","",IF(COUNTIF(TOther[Frequency],$U$1)=0,0,SUMPRODUCT(--(TOther[Frequency]=$U$1),--(TOther[Start Date]&lt;=A985),--(TOther[End Date Calc]&gt;=A985),IF(B985="N",--(TOther[Start Day]=DAY(A985)),--(TOther[Start Day]&gt;=DAY(A985))),--(IFERROR(MOD(TOther[Start Month]-MONTH(A985)+6,6),1)=0),TOther[Amount])))</f>
        <v/>
      </c>
      <c r="V985" s="8" t="str" cm="1">
        <f t="array" ref="V985">IF(A985="","",IF(COUNTIF(TOther[Frequency],$V$1)=0,0,SUMPRODUCT(--(TOther[Frequency]=$V$1),--(TOther[Start Date]&lt;=A985),--(TOther[End Date Calc]&gt;=A985),IF(B985="N",--(TOther[Start Day]=DAY(A985)),--(TOther[Start Day]&gt;=DAY(A985))),--(IFERROR(MOD(TOther[Start Month]-MONTH(A985)+12,12),1)=0),TOther[Amount])))</f>
        <v/>
      </c>
      <c r="W985" s="8" t="str">
        <f>IF(A985="","",SUMIFS(TOther[Amount],TOther[Start Date],A985,TOther[Frequency],$W$1))</f>
        <v/>
      </c>
      <c r="X985" s="9" t="str">
        <f t="shared" si="75"/>
        <v/>
      </c>
      <c r="Y985" s="9" t="str">
        <f t="shared" si="79"/>
        <v/>
      </c>
      <c r="Z985" s="8" t="str" cm="1">
        <f t="array" ref="Z985">IF(A985="","",IF(COUNTIF('2) Income'!$D$13:$D$32,"Weekly")=0,0,SUMPRODUCT(--(IFERROR(MOD(A985-'2) Income'!$F$13:$F$32,7),1)=0),--('2) Income'!$D$13:$D$32="Weekly"),--('2) Income'!$F$13:$F$32&lt;=A985),'2) Income'!$E$13:$E$32)))</f>
        <v/>
      </c>
      <c r="AA985" s="8" t="str" cm="1">
        <f t="array" ref="AA985">IF(A985="","",IF(COUNTIF('2) Income'!$D$13:$D$32,"Every Other Week")=0,0,SUMPRODUCT(--(IFERROR(MOD(A985-'2) Income'!$F$13:$F$32,14),1)=0),--('2) Income'!$D$13:$D$32="Every Other Week"),--('2) Income'!$F$13:$F$32&lt;=A985),'2) Income'!$E$13:$E$32)))</f>
        <v/>
      </c>
      <c r="AB985" s="8" t="str">
        <f>IF(A985="","",IF(COUNTIF('2) Income'!$D$13:$D$32,"1st and 15th")=0,0,IF(OR(DAY(A985)=1,DAY(A985)=15),SUMIFS('2) Income'!$E$13:$E$32,'2) Income'!$D$13:$D$32,"1st and 15th",'2) Income'!$F$13:$F$32,"&lt;="&amp;$A985),0)))</f>
        <v/>
      </c>
      <c r="AC985" s="8" t="str">
        <f>IF(A985="","",IF(COUNTIF('2) Income'!$D$13:$D$32,"2nd Wednesday")=0,0,IF(A985=(A985-DAY(A985)+1+2*7-WEEKDAY(A985-DAY(A985)+8-4,1)),SUMIFS('2) Income'!$E$13:$E$32,'2) Income'!$D$13:$D$32,"2nd Wednesday",'2) Income'!$F$13:$F$32,"&lt;="&amp;$A985),0)))</f>
        <v/>
      </c>
      <c r="AD985" s="8" t="str">
        <f>IF(A985="","",IF(COUNTIF('2) Income'!$D$13:$D$32,"3rd Wednesday")=0,0,IF(A985=(A985-DAY(A985)+1+3*7-WEEKDAY(A985-DAY(A985)+8-4,1)),SUMIFS('2) Income'!$E$13:$E$32,'2) Income'!$D$13:$D$32,"3rd Wednesday",'2) Income'!$F$13:$F$32,"&lt;="&amp;$A985),0)))</f>
        <v/>
      </c>
      <c r="AE985" s="8" t="str">
        <f>IF(A985="","",IF(COUNTIF('2) Income'!$D$13:$D$32,"4th Wednesday")=0,0,IF(A985=(A985-DAY(A985)+1+4*7-WEEKDAY(A985-DAY(A985)+8-4,1)),SUMIFS('2) Income'!$E$13:$E$32,'2) Income'!$D$13:$D$32,"4th Wednesday",'2) Income'!$F$13:$F$32,"&lt;="&amp;$A985),0)))</f>
        <v/>
      </c>
      <c r="AF985" s="8" t="str" cm="1">
        <f t="array" ref="AF985">IF(A985="","",IF(COUNTIF('2) Income'!$D$13:$D$32,"Every 4 Weeks")=0,0,SUMPRODUCT(--(IFERROR(MOD(A985-'2) Income'!$F$13:$F$32,28),1)=0),--('2) Income'!$D$13:$D$32="Every 4 Weeks"),--('2) Income'!$F$13:$F$32&lt;=A985),'2) Income'!$E$13:$E$32)))</f>
        <v/>
      </c>
      <c r="AG985" s="8" t="str">
        <f>IF(A985="","",IF(COUNTIF('2) Income'!$D$13:$D$32,"Monthly")=0,0,IF(B985="N",SUMIFS('2) Income'!$E$13:$E$32,'2) Income'!$D$13:$D$32,"monthly",'2) Income'!$F$13:$F$32,"&lt;="&amp;$A985,'2) Income'!$I$13:$I$32,DAY(A985)),SUMIFS('2) Income'!$E$13:$E$32,'2) Income'!$D$13:$D$32,"monthly",'2) Income'!$F$13:$F$32,"&lt;="&amp;$A985,'2) Income'!$I$13:$I$32,"&gt;="&amp;DAY(A985)))))</f>
        <v/>
      </c>
      <c r="AH985" s="8" t="str" cm="1">
        <f t="array" ref="AH985">IF(A985="","",IF(COUNTIF('2) Income'!$D$13:$D$32,"Yearly")=0,0,SUMPRODUCT(--('2) Income'!$D$13:$D$32="Yearly"),--('2) Income'!$F$13:$F$32&lt;=A985),IF(B985="N",--('2) Income'!$I$13:$I$32=DAY(A985)),--('2) Income'!$I$13:$I$32&gt;=DAY(A985))),--(IFERROR(MOD('2) Income'!$H$13:$H$32-MONTH(A985)+12,12),1)=0),'2) Income'!$E$13:$E$32)))</f>
        <v/>
      </c>
      <c r="AI985" s="8" t="str">
        <f>IF(A985="","",IF(COUNTIF('2) Income'!$D$13:$D$32,"one-time")=0,0,SUMIFS('2) Income'!$E$13:$E$32,'2) Income'!$D$13:$D$32,"one-time",'2) Income'!$F$13:$F$32,"="&amp;$A985)))</f>
        <v/>
      </c>
      <c r="AJ985" s="9" t="str">
        <f t="shared" si="76"/>
        <v/>
      </c>
    </row>
    <row r="986" spans="1:36">
      <c r="A986" s="7" t="str">
        <f>IF(A985="","",IF(A985+1&lt;='1) Period'!$E$21,A985+1,""))</f>
        <v/>
      </c>
      <c r="B986" s="7" t="e">
        <f t="shared" si="77"/>
        <v>#VALUE!</v>
      </c>
      <c r="C986" t="e">
        <f t="shared" si="78"/>
        <v>#VALUE!</v>
      </c>
      <c r="D986" s="8" t="str">
        <f>IF(A986="","",IF(TEXT(A986,"dddd")='4) Happy Money'!$E$23,WAllowance,0))</f>
        <v/>
      </c>
      <c r="E986" s="8" t="str">
        <f>IF(A986="","",IF(B986="N",SUMIF(TMonthly[Day of the Month],DAY(A986),TMonthly[Amount]),SUMIF(TMonthly[Day of the Month],"&gt;="&amp;DAY(A986),TMonthly[Amount])))</f>
        <v/>
      </c>
      <c r="F986" s="8" t="str" cm="1">
        <f t="array" ref="F986">IF(A986="","",SUMPRODUCT(--(TYearly[Due Date]&lt;=A986),IF(B986="N",--(TYearly[Day]=DAY(A986)),--(TYearly[Day]&gt;=DAY(A986))),--(IFERROR(MOD(TYearly[Month]-MONTH(A986)+12,12),1)=0),TYearly[Amount]))</f>
        <v/>
      </c>
      <c r="G986" s="8" t="str">
        <f>IF(A986="","",SUMIF(TOneTime[Due Date],A986,TOneTime[Amount]))</f>
        <v/>
      </c>
      <c r="H986" s="8" t="str" cm="1">
        <f t="array" ref="H986">IF(A986="","",IF(COUNTIF(TOther[Frequency],$H$1)=0,0,SUMPRODUCT(--(IFERROR(MOD(A986-TOther[Start Date],7),1)=0),--(TOther[Frequency]=$H$1),--(TOther[Start Date]&lt;=A986),--(TOther[End Date Calc]&gt;=A986),TOther[Amount])))</f>
        <v/>
      </c>
      <c r="I986" s="8" t="str" cm="1">
        <f t="array" ref="I986">IF(A986="","",IF(COUNTIF(TOther[Frequency],$I$1)=0,0,SUMPRODUCT(--(IFERROR(MOD(A986-TOther[Start Date],14),1)=0),--(TOther[Frequency]=$I$1),--(TOther[Start Date]&lt;=A986),--(TOther[End Date Calc]&gt;=A986),TOther[Amount])))</f>
        <v/>
      </c>
      <c r="J986" s="8" t="str">
        <f>IF(A986="","",IF(COUNTIF(TOther[Frequency],$J$1)=0,0,IF(OR(DAY(A986)=1,DAY(A986)=15),SUMIFS(TOther[Amount],TOther[Frequency],$J$1,TOther[Start Date],"&lt;="&amp;$A986,TOther[End Date Calc],"&gt;="&amp;A986),0)))</f>
        <v/>
      </c>
      <c r="K986" s="8" t="str">
        <f>IF(A986="","",IF(COUNTIF(TOther[Frequency],$K$1)=0,0,IF(A986=(A986-DAY(A986)+1+2*7-WEEKDAY(A986-DAY(A986)+8-4,1)),SUMIFS(TOther[Amount],TOther[Frequency],$K$1,TOther[Start Date],"&lt;="&amp;$A986,TOther[End Date Calc],"&gt;="&amp;A986),0)))</f>
        <v/>
      </c>
      <c r="L986" s="8" t="str">
        <f>IF(A986="","",IF(COUNTIF(TOther[Frequency],$L$1)=0,0,IF(A986=(A986-DAY(A986)+1+3*7-WEEKDAY(A986-DAY(A986)+8-4,1)),SUMIFS(TOther[Amount],TOther[Frequency],$L$1,TOther[Start Date],"&lt;="&amp;$A986,TOther[End Date Calc],"&gt;="&amp;A986),0)))</f>
        <v/>
      </c>
      <c r="M986" s="8" t="str">
        <f>IF(A986="","",IF(COUNTIF(TOther[Frequency],$M$1)=0,0,IF(A986=(A986-DAY(A986)+1+4*7-WEEKDAY(A986-DAY(A986)+8-4,1)),SUMIFS(TOther[Amount],TOther[Frequency],$M$1,TOther[Start Date],"&lt;="&amp;$A986,TOther[End Date Calc],"&gt;="&amp;A986),0)))</f>
        <v/>
      </c>
      <c r="N986" s="8" t="str" cm="1">
        <f t="array" ref="N986">IF(A986="","",IF(COUNTIF(TOther[Frequency],$N$1)=0,0,SUMPRODUCT(--(IFERROR(MOD(A986-TOther[Start Date],28),1)=0),--(TOther[Frequency]=$N$1),--(TOther[Start Date]&lt;=A986),--(TOther[End Date Calc]&gt;=A986),TOther[Amount])))</f>
        <v/>
      </c>
      <c r="O986" s="8" t="str" cm="1">
        <f t="array" ref="O986">IF(A986="","",IF(COUNTIF(TOther[Frequency],$O$1)=0,0,SUMPRODUCT(--(IFERROR(MOD(A986-TOther[Start Date],42),1)=0),--(TOther[Frequency]=$O$1),--(TOther[Start Date]&lt;=A986),--(TOther[End Date Calc]&gt;=A986),TOther[Amount])))</f>
        <v/>
      </c>
      <c r="P986" s="8" t="str" cm="1">
        <f t="array" ref="P986">IF(A986="","",IF(COUNTIF(TOther[Frequency],$P$1)=0,0,SUMPRODUCT(--(IFERROR(MOD(A986-TOther[Start Date],56),1)=0),--(TOther[Frequency]=$P$1),--(TOther[Start Date]&lt;=A986),--(TOther[End Date Calc]&gt;=A986),TOther[Amount])))</f>
        <v/>
      </c>
      <c r="Q986" s="8" t="str">
        <f>IF(A986="","",IF(COUNTIF(TOther[Frequency],$Q$1)=0,0,IF(B986="N",SUMIFS(TOther[Amount],TOther[Frequency],$Q$1,TOther[Start Date],"&lt;="&amp;$A986,TOther[End Date Calc],"&gt;="&amp;A986,TOther[Start Day],DAY(A986)),SUMIFS(TOther[Amount],TOther[Frequency],$Q$1,TOther[Start Date],"&lt;="&amp;$A986,TOther[End Date Calc],"&gt;="&amp;A986,TOther[Start Day],"&gt;="&amp;DAY(A986)))))</f>
        <v/>
      </c>
      <c r="R986" s="8" t="str" cm="1">
        <f t="array" ref="R986">IF(A986="","",IF(COUNTIF(TOther[Frequency],R$1)=0,0,SUMPRODUCT(--(TOther[Frequency]=R$1),--(TOther[Start Date]&lt;=A986),--(TOther[End Date Calc]&gt;=A986),IF(B986="N",--(TOther[Start Day]=DAY(A986)),--(TOther[Start Day]&gt;=DAY(A986))),--(IFERROR(MOD(TOther[Start Month]-MONTH(A986)+2,2),1)=0),TOther[Amount])))</f>
        <v/>
      </c>
      <c r="S986" s="8" t="str" cm="1">
        <f t="array" ref="S986">IF(A986="","",IF(COUNTIF(TOther[Frequency],S$1)=0,0,SUMPRODUCT(--(TOther[Frequency]=S$1),--(TOther[Start Date]&lt;=A986),--(TOther[End Date Calc]&gt;=A986),IF(B986="N",--(TOther[Start Day]=DAY(A986)),--(TOther[Start Day]&gt;=DAY(A986))),--(IFERROR(MOD(TOther[Start Month]-MONTH(A986)+3,3),1)=0),TOther[Amount])))</f>
        <v/>
      </c>
      <c r="T986" s="8" t="str" cm="1">
        <f t="array" ref="T986">IF($A986="","",IF(COUNTIF(TOther[Frequency],T$1)=0,0,SUMPRODUCT(--(TOther[Frequency]=T$1),--(TOther[Start Date]&lt;=$A986),--(TOther[End Date Calc]&gt;=$A986),IF($B986="N",--(TOther[Start Day]=DAY($A986)),--(TOther[Start Day]&gt;=DAY($A986))),--(IFERROR(MOD(TOther[Start Month]-MONTH($A986)+4,4),1)=0),TOther[Amount])))</f>
        <v/>
      </c>
      <c r="U986" s="8" t="str" cm="1">
        <f t="array" ref="U986">IF(A986="","",IF(COUNTIF(TOther[Frequency],$U$1)=0,0,SUMPRODUCT(--(TOther[Frequency]=$U$1),--(TOther[Start Date]&lt;=A986),--(TOther[End Date Calc]&gt;=A986),IF(B986="N",--(TOther[Start Day]=DAY(A986)),--(TOther[Start Day]&gt;=DAY(A986))),--(IFERROR(MOD(TOther[Start Month]-MONTH(A986)+6,6),1)=0),TOther[Amount])))</f>
        <v/>
      </c>
      <c r="V986" s="8" t="str" cm="1">
        <f t="array" ref="V986">IF(A986="","",IF(COUNTIF(TOther[Frequency],$V$1)=0,0,SUMPRODUCT(--(TOther[Frequency]=$V$1),--(TOther[Start Date]&lt;=A986),--(TOther[End Date Calc]&gt;=A986),IF(B986="N",--(TOther[Start Day]=DAY(A986)),--(TOther[Start Day]&gt;=DAY(A986))),--(IFERROR(MOD(TOther[Start Month]-MONTH(A986)+12,12),1)=0),TOther[Amount])))</f>
        <v/>
      </c>
      <c r="W986" s="8" t="str">
        <f>IF(A986="","",SUMIFS(TOther[Amount],TOther[Start Date],A986,TOther[Frequency],$W$1))</f>
        <v/>
      </c>
      <c r="X986" s="9" t="str">
        <f t="shared" si="75"/>
        <v/>
      </c>
      <c r="Y986" s="9" t="str">
        <f t="shared" si="79"/>
        <v/>
      </c>
      <c r="Z986" s="8" t="str" cm="1">
        <f t="array" ref="Z986">IF(A986="","",IF(COUNTIF('2) Income'!$D$13:$D$32,"Weekly")=0,0,SUMPRODUCT(--(IFERROR(MOD(A986-'2) Income'!$F$13:$F$32,7),1)=0),--('2) Income'!$D$13:$D$32="Weekly"),--('2) Income'!$F$13:$F$32&lt;=A986),'2) Income'!$E$13:$E$32)))</f>
        <v/>
      </c>
      <c r="AA986" s="8" t="str" cm="1">
        <f t="array" ref="AA986">IF(A986="","",IF(COUNTIF('2) Income'!$D$13:$D$32,"Every Other Week")=0,0,SUMPRODUCT(--(IFERROR(MOD(A986-'2) Income'!$F$13:$F$32,14),1)=0),--('2) Income'!$D$13:$D$32="Every Other Week"),--('2) Income'!$F$13:$F$32&lt;=A986),'2) Income'!$E$13:$E$32)))</f>
        <v/>
      </c>
      <c r="AB986" s="8" t="str">
        <f>IF(A986="","",IF(COUNTIF('2) Income'!$D$13:$D$32,"1st and 15th")=0,0,IF(OR(DAY(A986)=1,DAY(A986)=15),SUMIFS('2) Income'!$E$13:$E$32,'2) Income'!$D$13:$D$32,"1st and 15th",'2) Income'!$F$13:$F$32,"&lt;="&amp;$A986),0)))</f>
        <v/>
      </c>
      <c r="AC986" s="8" t="str">
        <f>IF(A986="","",IF(COUNTIF('2) Income'!$D$13:$D$32,"2nd Wednesday")=0,0,IF(A986=(A986-DAY(A986)+1+2*7-WEEKDAY(A986-DAY(A986)+8-4,1)),SUMIFS('2) Income'!$E$13:$E$32,'2) Income'!$D$13:$D$32,"2nd Wednesday",'2) Income'!$F$13:$F$32,"&lt;="&amp;$A986),0)))</f>
        <v/>
      </c>
      <c r="AD986" s="8" t="str">
        <f>IF(A986="","",IF(COUNTIF('2) Income'!$D$13:$D$32,"3rd Wednesday")=0,0,IF(A986=(A986-DAY(A986)+1+3*7-WEEKDAY(A986-DAY(A986)+8-4,1)),SUMIFS('2) Income'!$E$13:$E$32,'2) Income'!$D$13:$D$32,"3rd Wednesday",'2) Income'!$F$13:$F$32,"&lt;="&amp;$A986),0)))</f>
        <v/>
      </c>
      <c r="AE986" s="8" t="str">
        <f>IF(A986="","",IF(COUNTIF('2) Income'!$D$13:$D$32,"4th Wednesday")=0,0,IF(A986=(A986-DAY(A986)+1+4*7-WEEKDAY(A986-DAY(A986)+8-4,1)),SUMIFS('2) Income'!$E$13:$E$32,'2) Income'!$D$13:$D$32,"4th Wednesday",'2) Income'!$F$13:$F$32,"&lt;="&amp;$A986),0)))</f>
        <v/>
      </c>
      <c r="AF986" s="8" t="str" cm="1">
        <f t="array" ref="AF986">IF(A986="","",IF(COUNTIF('2) Income'!$D$13:$D$32,"Every 4 Weeks")=0,0,SUMPRODUCT(--(IFERROR(MOD(A986-'2) Income'!$F$13:$F$32,28),1)=0),--('2) Income'!$D$13:$D$32="Every 4 Weeks"),--('2) Income'!$F$13:$F$32&lt;=A986),'2) Income'!$E$13:$E$32)))</f>
        <v/>
      </c>
      <c r="AG986" s="8" t="str">
        <f>IF(A986="","",IF(COUNTIF('2) Income'!$D$13:$D$32,"Monthly")=0,0,IF(B986="N",SUMIFS('2) Income'!$E$13:$E$32,'2) Income'!$D$13:$D$32,"monthly",'2) Income'!$F$13:$F$32,"&lt;="&amp;$A986,'2) Income'!$I$13:$I$32,DAY(A986)),SUMIFS('2) Income'!$E$13:$E$32,'2) Income'!$D$13:$D$32,"monthly",'2) Income'!$F$13:$F$32,"&lt;="&amp;$A986,'2) Income'!$I$13:$I$32,"&gt;="&amp;DAY(A986)))))</f>
        <v/>
      </c>
      <c r="AH986" s="8" t="str" cm="1">
        <f t="array" ref="AH986">IF(A986="","",IF(COUNTIF('2) Income'!$D$13:$D$32,"Yearly")=0,0,SUMPRODUCT(--('2) Income'!$D$13:$D$32="Yearly"),--('2) Income'!$F$13:$F$32&lt;=A986),IF(B986="N",--('2) Income'!$I$13:$I$32=DAY(A986)),--('2) Income'!$I$13:$I$32&gt;=DAY(A986))),--(IFERROR(MOD('2) Income'!$H$13:$H$32-MONTH(A986)+12,12),1)=0),'2) Income'!$E$13:$E$32)))</f>
        <v/>
      </c>
      <c r="AI986" s="8" t="str">
        <f>IF(A986="","",IF(COUNTIF('2) Income'!$D$13:$D$32,"one-time")=0,0,SUMIFS('2) Income'!$E$13:$E$32,'2) Income'!$D$13:$D$32,"one-time",'2) Income'!$F$13:$F$32,"="&amp;$A986)))</f>
        <v/>
      </c>
      <c r="AJ986" s="9" t="str">
        <f t="shared" si="76"/>
        <v/>
      </c>
    </row>
    <row r="987" spans="1:36">
      <c r="A987" s="7" t="str">
        <f>IF(A986="","",IF(A986+1&lt;='1) Period'!$E$21,A986+1,""))</f>
        <v/>
      </c>
      <c r="B987" s="7" t="e">
        <f t="shared" si="77"/>
        <v>#VALUE!</v>
      </c>
      <c r="C987" t="e">
        <f t="shared" si="78"/>
        <v>#VALUE!</v>
      </c>
      <c r="D987" s="8" t="str">
        <f>IF(A987="","",IF(TEXT(A987,"dddd")='4) Happy Money'!$E$23,WAllowance,0))</f>
        <v/>
      </c>
      <c r="E987" s="8" t="str">
        <f>IF(A987="","",IF(B987="N",SUMIF(TMonthly[Day of the Month],DAY(A987),TMonthly[Amount]),SUMIF(TMonthly[Day of the Month],"&gt;="&amp;DAY(A987),TMonthly[Amount])))</f>
        <v/>
      </c>
      <c r="F987" s="8" t="str" cm="1">
        <f t="array" ref="F987">IF(A987="","",SUMPRODUCT(--(TYearly[Due Date]&lt;=A987),IF(B987="N",--(TYearly[Day]=DAY(A987)),--(TYearly[Day]&gt;=DAY(A987))),--(IFERROR(MOD(TYearly[Month]-MONTH(A987)+12,12),1)=0),TYearly[Amount]))</f>
        <v/>
      </c>
      <c r="G987" s="8" t="str">
        <f>IF(A987="","",SUMIF(TOneTime[Due Date],A987,TOneTime[Amount]))</f>
        <v/>
      </c>
      <c r="H987" s="8" t="str" cm="1">
        <f t="array" ref="H987">IF(A987="","",IF(COUNTIF(TOther[Frequency],$H$1)=0,0,SUMPRODUCT(--(IFERROR(MOD(A987-TOther[Start Date],7),1)=0),--(TOther[Frequency]=$H$1),--(TOther[Start Date]&lt;=A987),--(TOther[End Date Calc]&gt;=A987),TOther[Amount])))</f>
        <v/>
      </c>
      <c r="I987" s="8" t="str" cm="1">
        <f t="array" ref="I987">IF(A987="","",IF(COUNTIF(TOther[Frequency],$I$1)=0,0,SUMPRODUCT(--(IFERROR(MOD(A987-TOther[Start Date],14),1)=0),--(TOther[Frequency]=$I$1),--(TOther[Start Date]&lt;=A987),--(TOther[End Date Calc]&gt;=A987),TOther[Amount])))</f>
        <v/>
      </c>
      <c r="J987" s="8" t="str">
        <f>IF(A987="","",IF(COUNTIF(TOther[Frequency],$J$1)=0,0,IF(OR(DAY(A987)=1,DAY(A987)=15),SUMIFS(TOther[Amount],TOther[Frequency],$J$1,TOther[Start Date],"&lt;="&amp;$A987,TOther[End Date Calc],"&gt;="&amp;A987),0)))</f>
        <v/>
      </c>
      <c r="K987" s="8" t="str">
        <f>IF(A987="","",IF(COUNTIF(TOther[Frequency],$K$1)=0,0,IF(A987=(A987-DAY(A987)+1+2*7-WEEKDAY(A987-DAY(A987)+8-4,1)),SUMIFS(TOther[Amount],TOther[Frequency],$K$1,TOther[Start Date],"&lt;="&amp;$A987,TOther[End Date Calc],"&gt;="&amp;A987),0)))</f>
        <v/>
      </c>
      <c r="L987" s="8" t="str">
        <f>IF(A987="","",IF(COUNTIF(TOther[Frequency],$L$1)=0,0,IF(A987=(A987-DAY(A987)+1+3*7-WEEKDAY(A987-DAY(A987)+8-4,1)),SUMIFS(TOther[Amount],TOther[Frequency],$L$1,TOther[Start Date],"&lt;="&amp;$A987,TOther[End Date Calc],"&gt;="&amp;A987),0)))</f>
        <v/>
      </c>
      <c r="M987" s="8" t="str">
        <f>IF(A987="","",IF(COUNTIF(TOther[Frequency],$M$1)=0,0,IF(A987=(A987-DAY(A987)+1+4*7-WEEKDAY(A987-DAY(A987)+8-4,1)),SUMIFS(TOther[Amount],TOther[Frequency],$M$1,TOther[Start Date],"&lt;="&amp;$A987,TOther[End Date Calc],"&gt;="&amp;A987),0)))</f>
        <v/>
      </c>
      <c r="N987" s="8" t="str" cm="1">
        <f t="array" ref="N987">IF(A987="","",IF(COUNTIF(TOther[Frequency],$N$1)=0,0,SUMPRODUCT(--(IFERROR(MOD(A987-TOther[Start Date],28),1)=0),--(TOther[Frequency]=$N$1),--(TOther[Start Date]&lt;=A987),--(TOther[End Date Calc]&gt;=A987),TOther[Amount])))</f>
        <v/>
      </c>
      <c r="O987" s="8" t="str" cm="1">
        <f t="array" ref="O987">IF(A987="","",IF(COUNTIF(TOther[Frequency],$O$1)=0,0,SUMPRODUCT(--(IFERROR(MOD(A987-TOther[Start Date],42),1)=0),--(TOther[Frequency]=$O$1),--(TOther[Start Date]&lt;=A987),--(TOther[End Date Calc]&gt;=A987),TOther[Amount])))</f>
        <v/>
      </c>
      <c r="P987" s="8" t="str" cm="1">
        <f t="array" ref="P987">IF(A987="","",IF(COUNTIF(TOther[Frequency],$P$1)=0,0,SUMPRODUCT(--(IFERROR(MOD(A987-TOther[Start Date],56),1)=0),--(TOther[Frequency]=$P$1),--(TOther[Start Date]&lt;=A987),--(TOther[End Date Calc]&gt;=A987),TOther[Amount])))</f>
        <v/>
      </c>
      <c r="Q987" s="8" t="str">
        <f>IF(A987="","",IF(COUNTIF(TOther[Frequency],$Q$1)=0,0,IF(B987="N",SUMIFS(TOther[Amount],TOther[Frequency],$Q$1,TOther[Start Date],"&lt;="&amp;$A987,TOther[End Date Calc],"&gt;="&amp;A987,TOther[Start Day],DAY(A987)),SUMIFS(TOther[Amount],TOther[Frequency],$Q$1,TOther[Start Date],"&lt;="&amp;$A987,TOther[End Date Calc],"&gt;="&amp;A987,TOther[Start Day],"&gt;="&amp;DAY(A987)))))</f>
        <v/>
      </c>
      <c r="R987" s="8" t="str" cm="1">
        <f t="array" ref="R987">IF(A987="","",IF(COUNTIF(TOther[Frequency],R$1)=0,0,SUMPRODUCT(--(TOther[Frequency]=R$1),--(TOther[Start Date]&lt;=A987),--(TOther[End Date Calc]&gt;=A987),IF(B987="N",--(TOther[Start Day]=DAY(A987)),--(TOther[Start Day]&gt;=DAY(A987))),--(IFERROR(MOD(TOther[Start Month]-MONTH(A987)+2,2),1)=0),TOther[Amount])))</f>
        <v/>
      </c>
      <c r="S987" s="8" t="str" cm="1">
        <f t="array" ref="S987">IF(A987="","",IF(COUNTIF(TOther[Frequency],S$1)=0,0,SUMPRODUCT(--(TOther[Frequency]=S$1),--(TOther[Start Date]&lt;=A987),--(TOther[End Date Calc]&gt;=A987),IF(B987="N",--(TOther[Start Day]=DAY(A987)),--(TOther[Start Day]&gt;=DAY(A987))),--(IFERROR(MOD(TOther[Start Month]-MONTH(A987)+3,3),1)=0),TOther[Amount])))</f>
        <v/>
      </c>
      <c r="T987" s="8" t="str" cm="1">
        <f t="array" ref="T987">IF($A987="","",IF(COUNTIF(TOther[Frequency],T$1)=0,0,SUMPRODUCT(--(TOther[Frequency]=T$1),--(TOther[Start Date]&lt;=$A987),--(TOther[End Date Calc]&gt;=$A987),IF($B987="N",--(TOther[Start Day]=DAY($A987)),--(TOther[Start Day]&gt;=DAY($A987))),--(IFERROR(MOD(TOther[Start Month]-MONTH($A987)+4,4),1)=0),TOther[Amount])))</f>
        <v/>
      </c>
      <c r="U987" s="8" t="str" cm="1">
        <f t="array" ref="U987">IF(A987="","",IF(COUNTIF(TOther[Frequency],$U$1)=0,0,SUMPRODUCT(--(TOther[Frequency]=$U$1),--(TOther[Start Date]&lt;=A987),--(TOther[End Date Calc]&gt;=A987),IF(B987="N",--(TOther[Start Day]=DAY(A987)),--(TOther[Start Day]&gt;=DAY(A987))),--(IFERROR(MOD(TOther[Start Month]-MONTH(A987)+6,6),1)=0),TOther[Amount])))</f>
        <v/>
      </c>
      <c r="V987" s="8" t="str" cm="1">
        <f t="array" ref="V987">IF(A987="","",IF(COUNTIF(TOther[Frequency],$V$1)=0,0,SUMPRODUCT(--(TOther[Frequency]=$V$1),--(TOther[Start Date]&lt;=A987),--(TOther[End Date Calc]&gt;=A987),IF(B987="N",--(TOther[Start Day]=DAY(A987)),--(TOther[Start Day]&gt;=DAY(A987))),--(IFERROR(MOD(TOther[Start Month]-MONTH(A987)+12,12),1)=0),TOther[Amount])))</f>
        <v/>
      </c>
      <c r="W987" s="8" t="str">
        <f>IF(A987="","",SUMIFS(TOther[Amount],TOther[Start Date],A987,TOther[Frequency],$W$1))</f>
        <v/>
      </c>
      <c r="X987" s="9" t="str">
        <f t="shared" si="75"/>
        <v/>
      </c>
      <c r="Y987" s="9" t="str">
        <f t="shared" si="79"/>
        <v/>
      </c>
      <c r="Z987" s="8" t="str" cm="1">
        <f t="array" ref="Z987">IF(A987="","",IF(COUNTIF('2) Income'!$D$13:$D$32,"Weekly")=0,0,SUMPRODUCT(--(IFERROR(MOD(A987-'2) Income'!$F$13:$F$32,7),1)=0),--('2) Income'!$D$13:$D$32="Weekly"),--('2) Income'!$F$13:$F$32&lt;=A987),'2) Income'!$E$13:$E$32)))</f>
        <v/>
      </c>
      <c r="AA987" s="8" t="str" cm="1">
        <f t="array" ref="AA987">IF(A987="","",IF(COUNTIF('2) Income'!$D$13:$D$32,"Every Other Week")=0,0,SUMPRODUCT(--(IFERROR(MOD(A987-'2) Income'!$F$13:$F$32,14),1)=0),--('2) Income'!$D$13:$D$32="Every Other Week"),--('2) Income'!$F$13:$F$32&lt;=A987),'2) Income'!$E$13:$E$32)))</f>
        <v/>
      </c>
      <c r="AB987" s="8" t="str">
        <f>IF(A987="","",IF(COUNTIF('2) Income'!$D$13:$D$32,"1st and 15th")=0,0,IF(OR(DAY(A987)=1,DAY(A987)=15),SUMIFS('2) Income'!$E$13:$E$32,'2) Income'!$D$13:$D$32,"1st and 15th",'2) Income'!$F$13:$F$32,"&lt;="&amp;$A987),0)))</f>
        <v/>
      </c>
      <c r="AC987" s="8" t="str">
        <f>IF(A987="","",IF(COUNTIF('2) Income'!$D$13:$D$32,"2nd Wednesday")=0,0,IF(A987=(A987-DAY(A987)+1+2*7-WEEKDAY(A987-DAY(A987)+8-4,1)),SUMIFS('2) Income'!$E$13:$E$32,'2) Income'!$D$13:$D$32,"2nd Wednesday",'2) Income'!$F$13:$F$32,"&lt;="&amp;$A987),0)))</f>
        <v/>
      </c>
      <c r="AD987" s="8" t="str">
        <f>IF(A987="","",IF(COUNTIF('2) Income'!$D$13:$D$32,"3rd Wednesday")=0,0,IF(A987=(A987-DAY(A987)+1+3*7-WEEKDAY(A987-DAY(A987)+8-4,1)),SUMIFS('2) Income'!$E$13:$E$32,'2) Income'!$D$13:$D$32,"3rd Wednesday",'2) Income'!$F$13:$F$32,"&lt;="&amp;$A987),0)))</f>
        <v/>
      </c>
      <c r="AE987" s="8" t="str">
        <f>IF(A987="","",IF(COUNTIF('2) Income'!$D$13:$D$32,"4th Wednesday")=0,0,IF(A987=(A987-DAY(A987)+1+4*7-WEEKDAY(A987-DAY(A987)+8-4,1)),SUMIFS('2) Income'!$E$13:$E$32,'2) Income'!$D$13:$D$32,"4th Wednesday",'2) Income'!$F$13:$F$32,"&lt;="&amp;$A987),0)))</f>
        <v/>
      </c>
      <c r="AF987" s="8" t="str" cm="1">
        <f t="array" ref="AF987">IF(A987="","",IF(COUNTIF('2) Income'!$D$13:$D$32,"Every 4 Weeks")=0,0,SUMPRODUCT(--(IFERROR(MOD(A987-'2) Income'!$F$13:$F$32,28),1)=0),--('2) Income'!$D$13:$D$32="Every 4 Weeks"),--('2) Income'!$F$13:$F$32&lt;=A987),'2) Income'!$E$13:$E$32)))</f>
        <v/>
      </c>
      <c r="AG987" s="8" t="str">
        <f>IF(A987="","",IF(COUNTIF('2) Income'!$D$13:$D$32,"Monthly")=0,0,IF(B987="N",SUMIFS('2) Income'!$E$13:$E$32,'2) Income'!$D$13:$D$32,"monthly",'2) Income'!$F$13:$F$32,"&lt;="&amp;$A987,'2) Income'!$I$13:$I$32,DAY(A987)),SUMIFS('2) Income'!$E$13:$E$32,'2) Income'!$D$13:$D$32,"monthly",'2) Income'!$F$13:$F$32,"&lt;="&amp;$A987,'2) Income'!$I$13:$I$32,"&gt;="&amp;DAY(A987)))))</f>
        <v/>
      </c>
      <c r="AH987" s="8" t="str" cm="1">
        <f t="array" ref="AH987">IF(A987="","",IF(COUNTIF('2) Income'!$D$13:$D$32,"Yearly")=0,0,SUMPRODUCT(--('2) Income'!$D$13:$D$32="Yearly"),--('2) Income'!$F$13:$F$32&lt;=A987),IF(B987="N",--('2) Income'!$I$13:$I$32=DAY(A987)),--('2) Income'!$I$13:$I$32&gt;=DAY(A987))),--(IFERROR(MOD('2) Income'!$H$13:$H$32-MONTH(A987)+12,12),1)=0),'2) Income'!$E$13:$E$32)))</f>
        <v/>
      </c>
      <c r="AI987" s="8" t="str">
        <f>IF(A987="","",IF(COUNTIF('2) Income'!$D$13:$D$32,"one-time")=0,0,SUMIFS('2) Income'!$E$13:$E$32,'2) Income'!$D$13:$D$32,"one-time",'2) Income'!$F$13:$F$32,"="&amp;$A987)))</f>
        <v/>
      </c>
      <c r="AJ987" s="9" t="str">
        <f t="shared" si="76"/>
        <v/>
      </c>
    </row>
    <row r="988" spans="1:36">
      <c r="A988" s="7" t="str">
        <f>IF(A987="","",IF(A987+1&lt;='1) Period'!$E$21,A987+1,""))</f>
        <v/>
      </c>
      <c r="B988" s="7" t="e">
        <f t="shared" si="77"/>
        <v>#VALUE!</v>
      </c>
      <c r="C988" t="e">
        <f t="shared" si="78"/>
        <v>#VALUE!</v>
      </c>
      <c r="D988" s="8" t="str">
        <f>IF(A988="","",IF(TEXT(A988,"dddd")='4) Happy Money'!$E$23,WAllowance,0))</f>
        <v/>
      </c>
      <c r="E988" s="8" t="str">
        <f>IF(A988="","",IF(B988="N",SUMIF(TMonthly[Day of the Month],DAY(A988),TMonthly[Amount]),SUMIF(TMonthly[Day of the Month],"&gt;="&amp;DAY(A988),TMonthly[Amount])))</f>
        <v/>
      </c>
      <c r="F988" s="8" t="str" cm="1">
        <f t="array" ref="F988">IF(A988="","",SUMPRODUCT(--(TYearly[Due Date]&lt;=A988),IF(B988="N",--(TYearly[Day]=DAY(A988)),--(TYearly[Day]&gt;=DAY(A988))),--(IFERROR(MOD(TYearly[Month]-MONTH(A988)+12,12),1)=0),TYearly[Amount]))</f>
        <v/>
      </c>
      <c r="G988" s="8" t="str">
        <f>IF(A988="","",SUMIF(TOneTime[Due Date],A988,TOneTime[Amount]))</f>
        <v/>
      </c>
      <c r="H988" s="8" t="str" cm="1">
        <f t="array" ref="H988">IF(A988="","",IF(COUNTIF(TOther[Frequency],$H$1)=0,0,SUMPRODUCT(--(IFERROR(MOD(A988-TOther[Start Date],7),1)=0),--(TOther[Frequency]=$H$1),--(TOther[Start Date]&lt;=A988),--(TOther[End Date Calc]&gt;=A988),TOther[Amount])))</f>
        <v/>
      </c>
      <c r="I988" s="8" t="str" cm="1">
        <f t="array" ref="I988">IF(A988="","",IF(COUNTIF(TOther[Frequency],$I$1)=0,0,SUMPRODUCT(--(IFERROR(MOD(A988-TOther[Start Date],14),1)=0),--(TOther[Frequency]=$I$1),--(TOther[Start Date]&lt;=A988),--(TOther[End Date Calc]&gt;=A988),TOther[Amount])))</f>
        <v/>
      </c>
      <c r="J988" s="8" t="str">
        <f>IF(A988="","",IF(COUNTIF(TOther[Frequency],$J$1)=0,0,IF(OR(DAY(A988)=1,DAY(A988)=15),SUMIFS(TOther[Amount],TOther[Frequency],$J$1,TOther[Start Date],"&lt;="&amp;$A988,TOther[End Date Calc],"&gt;="&amp;A988),0)))</f>
        <v/>
      </c>
      <c r="K988" s="8" t="str">
        <f>IF(A988="","",IF(COUNTIF(TOther[Frequency],$K$1)=0,0,IF(A988=(A988-DAY(A988)+1+2*7-WEEKDAY(A988-DAY(A988)+8-4,1)),SUMIFS(TOther[Amount],TOther[Frequency],$K$1,TOther[Start Date],"&lt;="&amp;$A988,TOther[End Date Calc],"&gt;="&amp;A988),0)))</f>
        <v/>
      </c>
      <c r="L988" s="8" t="str">
        <f>IF(A988="","",IF(COUNTIF(TOther[Frequency],$L$1)=0,0,IF(A988=(A988-DAY(A988)+1+3*7-WEEKDAY(A988-DAY(A988)+8-4,1)),SUMIFS(TOther[Amount],TOther[Frequency],$L$1,TOther[Start Date],"&lt;="&amp;$A988,TOther[End Date Calc],"&gt;="&amp;A988),0)))</f>
        <v/>
      </c>
      <c r="M988" s="8" t="str">
        <f>IF(A988="","",IF(COUNTIF(TOther[Frequency],$M$1)=0,0,IF(A988=(A988-DAY(A988)+1+4*7-WEEKDAY(A988-DAY(A988)+8-4,1)),SUMIFS(TOther[Amount],TOther[Frequency],$M$1,TOther[Start Date],"&lt;="&amp;$A988,TOther[End Date Calc],"&gt;="&amp;A988),0)))</f>
        <v/>
      </c>
      <c r="N988" s="8" t="str" cm="1">
        <f t="array" ref="N988">IF(A988="","",IF(COUNTIF(TOther[Frequency],$N$1)=0,0,SUMPRODUCT(--(IFERROR(MOD(A988-TOther[Start Date],28),1)=0),--(TOther[Frequency]=$N$1),--(TOther[Start Date]&lt;=A988),--(TOther[End Date Calc]&gt;=A988),TOther[Amount])))</f>
        <v/>
      </c>
      <c r="O988" s="8" t="str" cm="1">
        <f t="array" ref="O988">IF(A988="","",IF(COUNTIF(TOther[Frequency],$O$1)=0,0,SUMPRODUCT(--(IFERROR(MOD(A988-TOther[Start Date],42),1)=0),--(TOther[Frequency]=$O$1),--(TOther[Start Date]&lt;=A988),--(TOther[End Date Calc]&gt;=A988),TOther[Amount])))</f>
        <v/>
      </c>
      <c r="P988" s="8" t="str" cm="1">
        <f t="array" ref="P988">IF(A988="","",IF(COUNTIF(TOther[Frequency],$P$1)=0,0,SUMPRODUCT(--(IFERROR(MOD(A988-TOther[Start Date],56),1)=0),--(TOther[Frequency]=$P$1),--(TOther[Start Date]&lt;=A988),--(TOther[End Date Calc]&gt;=A988),TOther[Amount])))</f>
        <v/>
      </c>
      <c r="Q988" s="8" t="str">
        <f>IF(A988="","",IF(COUNTIF(TOther[Frequency],$Q$1)=0,0,IF(B988="N",SUMIFS(TOther[Amount],TOther[Frequency],$Q$1,TOther[Start Date],"&lt;="&amp;$A988,TOther[End Date Calc],"&gt;="&amp;A988,TOther[Start Day],DAY(A988)),SUMIFS(TOther[Amount],TOther[Frequency],$Q$1,TOther[Start Date],"&lt;="&amp;$A988,TOther[End Date Calc],"&gt;="&amp;A988,TOther[Start Day],"&gt;="&amp;DAY(A988)))))</f>
        <v/>
      </c>
      <c r="R988" s="8" t="str" cm="1">
        <f t="array" ref="R988">IF(A988="","",IF(COUNTIF(TOther[Frequency],R$1)=0,0,SUMPRODUCT(--(TOther[Frequency]=R$1),--(TOther[Start Date]&lt;=A988),--(TOther[End Date Calc]&gt;=A988),IF(B988="N",--(TOther[Start Day]=DAY(A988)),--(TOther[Start Day]&gt;=DAY(A988))),--(IFERROR(MOD(TOther[Start Month]-MONTH(A988)+2,2),1)=0),TOther[Amount])))</f>
        <v/>
      </c>
      <c r="S988" s="8" t="str" cm="1">
        <f t="array" ref="S988">IF(A988="","",IF(COUNTIF(TOther[Frequency],S$1)=0,0,SUMPRODUCT(--(TOther[Frequency]=S$1),--(TOther[Start Date]&lt;=A988),--(TOther[End Date Calc]&gt;=A988),IF(B988="N",--(TOther[Start Day]=DAY(A988)),--(TOther[Start Day]&gt;=DAY(A988))),--(IFERROR(MOD(TOther[Start Month]-MONTH(A988)+3,3),1)=0),TOther[Amount])))</f>
        <v/>
      </c>
      <c r="T988" s="8" t="str" cm="1">
        <f t="array" ref="T988">IF($A988="","",IF(COUNTIF(TOther[Frequency],T$1)=0,0,SUMPRODUCT(--(TOther[Frequency]=T$1),--(TOther[Start Date]&lt;=$A988),--(TOther[End Date Calc]&gt;=$A988),IF($B988="N",--(TOther[Start Day]=DAY($A988)),--(TOther[Start Day]&gt;=DAY($A988))),--(IFERROR(MOD(TOther[Start Month]-MONTH($A988)+4,4),1)=0),TOther[Amount])))</f>
        <v/>
      </c>
      <c r="U988" s="8" t="str" cm="1">
        <f t="array" ref="U988">IF(A988="","",IF(COUNTIF(TOther[Frequency],$U$1)=0,0,SUMPRODUCT(--(TOther[Frequency]=$U$1),--(TOther[Start Date]&lt;=A988),--(TOther[End Date Calc]&gt;=A988),IF(B988="N",--(TOther[Start Day]=DAY(A988)),--(TOther[Start Day]&gt;=DAY(A988))),--(IFERROR(MOD(TOther[Start Month]-MONTH(A988)+6,6),1)=0),TOther[Amount])))</f>
        <v/>
      </c>
      <c r="V988" s="8" t="str" cm="1">
        <f t="array" ref="V988">IF(A988="","",IF(COUNTIF(TOther[Frequency],$V$1)=0,0,SUMPRODUCT(--(TOther[Frequency]=$V$1),--(TOther[Start Date]&lt;=A988),--(TOther[End Date Calc]&gt;=A988),IF(B988="N",--(TOther[Start Day]=DAY(A988)),--(TOther[Start Day]&gt;=DAY(A988))),--(IFERROR(MOD(TOther[Start Month]-MONTH(A988)+12,12),1)=0),TOther[Amount])))</f>
        <v/>
      </c>
      <c r="W988" s="8" t="str">
        <f>IF(A988="","",SUMIFS(TOther[Amount],TOther[Start Date],A988,TOther[Frequency],$W$1))</f>
        <v/>
      </c>
      <c r="X988" s="9" t="str">
        <f t="shared" si="75"/>
        <v/>
      </c>
      <c r="Y988" s="9" t="str">
        <f t="shared" si="79"/>
        <v/>
      </c>
      <c r="Z988" s="8" t="str" cm="1">
        <f t="array" ref="Z988">IF(A988="","",IF(COUNTIF('2) Income'!$D$13:$D$32,"Weekly")=0,0,SUMPRODUCT(--(IFERROR(MOD(A988-'2) Income'!$F$13:$F$32,7),1)=0),--('2) Income'!$D$13:$D$32="Weekly"),--('2) Income'!$F$13:$F$32&lt;=A988),'2) Income'!$E$13:$E$32)))</f>
        <v/>
      </c>
      <c r="AA988" s="8" t="str" cm="1">
        <f t="array" ref="AA988">IF(A988="","",IF(COUNTIF('2) Income'!$D$13:$D$32,"Every Other Week")=0,0,SUMPRODUCT(--(IFERROR(MOD(A988-'2) Income'!$F$13:$F$32,14),1)=0),--('2) Income'!$D$13:$D$32="Every Other Week"),--('2) Income'!$F$13:$F$32&lt;=A988),'2) Income'!$E$13:$E$32)))</f>
        <v/>
      </c>
      <c r="AB988" s="8" t="str">
        <f>IF(A988="","",IF(COUNTIF('2) Income'!$D$13:$D$32,"1st and 15th")=0,0,IF(OR(DAY(A988)=1,DAY(A988)=15),SUMIFS('2) Income'!$E$13:$E$32,'2) Income'!$D$13:$D$32,"1st and 15th",'2) Income'!$F$13:$F$32,"&lt;="&amp;$A988),0)))</f>
        <v/>
      </c>
      <c r="AC988" s="8" t="str">
        <f>IF(A988="","",IF(COUNTIF('2) Income'!$D$13:$D$32,"2nd Wednesday")=0,0,IF(A988=(A988-DAY(A988)+1+2*7-WEEKDAY(A988-DAY(A988)+8-4,1)),SUMIFS('2) Income'!$E$13:$E$32,'2) Income'!$D$13:$D$32,"2nd Wednesday",'2) Income'!$F$13:$F$32,"&lt;="&amp;$A988),0)))</f>
        <v/>
      </c>
      <c r="AD988" s="8" t="str">
        <f>IF(A988="","",IF(COUNTIF('2) Income'!$D$13:$D$32,"3rd Wednesday")=0,0,IF(A988=(A988-DAY(A988)+1+3*7-WEEKDAY(A988-DAY(A988)+8-4,1)),SUMIFS('2) Income'!$E$13:$E$32,'2) Income'!$D$13:$D$32,"3rd Wednesday",'2) Income'!$F$13:$F$32,"&lt;="&amp;$A988),0)))</f>
        <v/>
      </c>
      <c r="AE988" s="8" t="str">
        <f>IF(A988="","",IF(COUNTIF('2) Income'!$D$13:$D$32,"4th Wednesday")=0,0,IF(A988=(A988-DAY(A988)+1+4*7-WEEKDAY(A988-DAY(A988)+8-4,1)),SUMIFS('2) Income'!$E$13:$E$32,'2) Income'!$D$13:$D$32,"4th Wednesday",'2) Income'!$F$13:$F$32,"&lt;="&amp;$A988),0)))</f>
        <v/>
      </c>
      <c r="AF988" s="8" t="str" cm="1">
        <f t="array" ref="AF988">IF(A988="","",IF(COUNTIF('2) Income'!$D$13:$D$32,"Every 4 Weeks")=0,0,SUMPRODUCT(--(IFERROR(MOD(A988-'2) Income'!$F$13:$F$32,28),1)=0),--('2) Income'!$D$13:$D$32="Every 4 Weeks"),--('2) Income'!$F$13:$F$32&lt;=A988),'2) Income'!$E$13:$E$32)))</f>
        <v/>
      </c>
      <c r="AG988" s="8" t="str">
        <f>IF(A988="","",IF(COUNTIF('2) Income'!$D$13:$D$32,"Monthly")=0,0,IF(B988="N",SUMIFS('2) Income'!$E$13:$E$32,'2) Income'!$D$13:$D$32,"monthly",'2) Income'!$F$13:$F$32,"&lt;="&amp;$A988,'2) Income'!$I$13:$I$32,DAY(A988)),SUMIFS('2) Income'!$E$13:$E$32,'2) Income'!$D$13:$D$32,"monthly",'2) Income'!$F$13:$F$32,"&lt;="&amp;$A988,'2) Income'!$I$13:$I$32,"&gt;="&amp;DAY(A988)))))</f>
        <v/>
      </c>
      <c r="AH988" s="8" t="str" cm="1">
        <f t="array" ref="AH988">IF(A988="","",IF(COUNTIF('2) Income'!$D$13:$D$32,"Yearly")=0,0,SUMPRODUCT(--('2) Income'!$D$13:$D$32="Yearly"),--('2) Income'!$F$13:$F$32&lt;=A988),IF(B988="N",--('2) Income'!$I$13:$I$32=DAY(A988)),--('2) Income'!$I$13:$I$32&gt;=DAY(A988))),--(IFERROR(MOD('2) Income'!$H$13:$H$32-MONTH(A988)+12,12),1)=0),'2) Income'!$E$13:$E$32)))</f>
        <v/>
      </c>
      <c r="AI988" s="8" t="str">
        <f>IF(A988="","",IF(COUNTIF('2) Income'!$D$13:$D$32,"one-time")=0,0,SUMIFS('2) Income'!$E$13:$E$32,'2) Income'!$D$13:$D$32,"one-time",'2) Income'!$F$13:$F$32,"="&amp;$A988)))</f>
        <v/>
      </c>
      <c r="AJ988" s="9" t="str">
        <f t="shared" si="76"/>
        <v/>
      </c>
    </row>
    <row r="989" spans="1:36">
      <c r="A989" s="7" t="str">
        <f>IF(A988="","",IF(A988+1&lt;='1) Period'!$E$21,A988+1,""))</f>
        <v/>
      </c>
      <c r="B989" s="7" t="e">
        <f t="shared" si="77"/>
        <v>#VALUE!</v>
      </c>
      <c r="C989" t="e">
        <f t="shared" si="78"/>
        <v>#VALUE!</v>
      </c>
      <c r="D989" s="8" t="str">
        <f>IF(A989="","",IF(TEXT(A989,"dddd")='4) Happy Money'!$E$23,WAllowance,0))</f>
        <v/>
      </c>
      <c r="E989" s="8" t="str">
        <f>IF(A989="","",IF(B989="N",SUMIF(TMonthly[Day of the Month],DAY(A989),TMonthly[Amount]),SUMIF(TMonthly[Day of the Month],"&gt;="&amp;DAY(A989),TMonthly[Amount])))</f>
        <v/>
      </c>
      <c r="F989" s="8" t="str" cm="1">
        <f t="array" ref="F989">IF(A989="","",SUMPRODUCT(--(TYearly[Due Date]&lt;=A989),IF(B989="N",--(TYearly[Day]=DAY(A989)),--(TYearly[Day]&gt;=DAY(A989))),--(IFERROR(MOD(TYearly[Month]-MONTH(A989)+12,12),1)=0),TYearly[Amount]))</f>
        <v/>
      </c>
      <c r="G989" s="8" t="str">
        <f>IF(A989="","",SUMIF(TOneTime[Due Date],A989,TOneTime[Amount]))</f>
        <v/>
      </c>
      <c r="H989" s="8" t="str" cm="1">
        <f t="array" ref="H989">IF(A989="","",IF(COUNTIF(TOther[Frequency],$H$1)=0,0,SUMPRODUCT(--(IFERROR(MOD(A989-TOther[Start Date],7),1)=0),--(TOther[Frequency]=$H$1),--(TOther[Start Date]&lt;=A989),--(TOther[End Date Calc]&gt;=A989),TOther[Amount])))</f>
        <v/>
      </c>
      <c r="I989" s="8" t="str" cm="1">
        <f t="array" ref="I989">IF(A989="","",IF(COUNTIF(TOther[Frequency],$I$1)=0,0,SUMPRODUCT(--(IFERROR(MOD(A989-TOther[Start Date],14),1)=0),--(TOther[Frequency]=$I$1),--(TOther[Start Date]&lt;=A989),--(TOther[End Date Calc]&gt;=A989),TOther[Amount])))</f>
        <v/>
      </c>
      <c r="J989" s="8" t="str">
        <f>IF(A989="","",IF(COUNTIF(TOther[Frequency],$J$1)=0,0,IF(OR(DAY(A989)=1,DAY(A989)=15),SUMIFS(TOther[Amount],TOther[Frequency],$J$1,TOther[Start Date],"&lt;="&amp;$A989,TOther[End Date Calc],"&gt;="&amp;A989),0)))</f>
        <v/>
      </c>
      <c r="K989" s="8" t="str">
        <f>IF(A989="","",IF(COUNTIF(TOther[Frequency],$K$1)=0,0,IF(A989=(A989-DAY(A989)+1+2*7-WEEKDAY(A989-DAY(A989)+8-4,1)),SUMIFS(TOther[Amount],TOther[Frequency],$K$1,TOther[Start Date],"&lt;="&amp;$A989,TOther[End Date Calc],"&gt;="&amp;A989),0)))</f>
        <v/>
      </c>
      <c r="L989" s="8" t="str">
        <f>IF(A989="","",IF(COUNTIF(TOther[Frequency],$L$1)=0,0,IF(A989=(A989-DAY(A989)+1+3*7-WEEKDAY(A989-DAY(A989)+8-4,1)),SUMIFS(TOther[Amount],TOther[Frequency],$L$1,TOther[Start Date],"&lt;="&amp;$A989,TOther[End Date Calc],"&gt;="&amp;A989),0)))</f>
        <v/>
      </c>
      <c r="M989" s="8" t="str">
        <f>IF(A989="","",IF(COUNTIF(TOther[Frequency],$M$1)=0,0,IF(A989=(A989-DAY(A989)+1+4*7-WEEKDAY(A989-DAY(A989)+8-4,1)),SUMIFS(TOther[Amount],TOther[Frequency],$M$1,TOther[Start Date],"&lt;="&amp;$A989,TOther[End Date Calc],"&gt;="&amp;A989),0)))</f>
        <v/>
      </c>
      <c r="N989" s="8" t="str" cm="1">
        <f t="array" ref="N989">IF(A989="","",IF(COUNTIF(TOther[Frequency],$N$1)=0,0,SUMPRODUCT(--(IFERROR(MOD(A989-TOther[Start Date],28),1)=0),--(TOther[Frequency]=$N$1),--(TOther[Start Date]&lt;=A989),--(TOther[End Date Calc]&gt;=A989),TOther[Amount])))</f>
        <v/>
      </c>
      <c r="O989" s="8" t="str" cm="1">
        <f t="array" ref="O989">IF(A989="","",IF(COUNTIF(TOther[Frequency],$O$1)=0,0,SUMPRODUCT(--(IFERROR(MOD(A989-TOther[Start Date],42),1)=0),--(TOther[Frequency]=$O$1),--(TOther[Start Date]&lt;=A989),--(TOther[End Date Calc]&gt;=A989),TOther[Amount])))</f>
        <v/>
      </c>
      <c r="P989" s="8" t="str" cm="1">
        <f t="array" ref="P989">IF(A989="","",IF(COUNTIF(TOther[Frequency],$P$1)=0,0,SUMPRODUCT(--(IFERROR(MOD(A989-TOther[Start Date],56),1)=0),--(TOther[Frequency]=$P$1),--(TOther[Start Date]&lt;=A989),--(TOther[End Date Calc]&gt;=A989),TOther[Amount])))</f>
        <v/>
      </c>
      <c r="Q989" s="8" t="str">
        <f>IF(A989="","",IF(COUNTIF(TOther[Frequency],$Q$1)=0,0,IF(B989="N",SUMIFS(TOther[Amount],TOther[Frequency],$Q$1,TOther[Start Date],"&lt;="&amp;$A989,TOther[End Date Calc],"&gt;="&amp;A989,TOther[Start Day],DAY(A989)),SUMIFS(TOther[Amount],TOther[Frequency],$Q$1,TOther[Start Date],"&lt;="&amp;$A989,TOther[End Date Calc],"&gt;="&amp;A989,TOther[Start Day],"&gt;="&amp;DAY(A989)))))</f>
        <v/>
      </c>
      <c r="R989" s="8" t="str" cm="1">
        <f t="array" ref="R989">IF(A989="","",IF(COUNTIF(TOther[Frequency],R$1)=0,0,SUMPRODUCT(--(TOther[Frequency]=R$1),--(TOther[Start Date]&lt;=A989),--(TOther[End Date Calc]&gt;=A989),IF(B989="N",--(TOther[Start Day]=DAY(A989)),--(TOther[Start Day]&gt;=DAY(A989))),--(IFERROR(MOD(TOther[Start Month]-MONTH(A989)+2,2),1)=0),TOther[Amount])))</f>
        <v/>
      </c>
      <c r="S989" s="8" t="str" cm="1">
        <f t="array" ref="S989">IF(A989="","",IF(COUNTIF(TOther[Frequency],S$1)=0,0,SUMPRODUCT(--(TOther[Frequency]=S$1),--(TOther[Start Date]&lt;=A989),--(TOther[End Date Calc]&gt;=A989),IF(B989="N",--(TOther[Start Day]=DAY(A989)),--(TOther[Start Day]&gt;=DAY(A989))),--(IFERROR(MOD(TOther[Start Month]-MONTH(A989)+3,3),1)=0),TOther[Amount])))</f>
        <v/>
      </c>
      <c r="T989" s="8" t="str" cm="1">
        <f t="array" ref="T989">IF($A989="","",IF(COUNTIF(TOther[Frequency],T$1)=0,0,SUMPRODUCT(--(TOther[Frequency]=T$1),--(TOther[Start Date]&lt;=$A989),--(TOther[End Date Calc]&gt;=$A989),IF($B989="N",--(TOther[Start Day]=DAY($A989)),--(TOther[Start Day]&gt;=DAY($A989))),--(IFERROR(MOD(TOther[Start Month]-MONTH($A989)+4,4),1)=0),TOther[Amount])))</f>
        <v/>
      </c>
      <c r="U989" s="8" t="str" cm="1">
        <f t="array" ref="U989">IF(A989="","",IF(COUNTIF(TOther[Frequency],$U$1)=0,0,SUMPRODUCT(--(TOther[Frequency]=$U$1),--(TOther[Start Date]&lt;=A989),--(TOther[End Date Calc]&gt;=A989),IF(B989="N",--(TOther[Start Day]=DAY(A989)),--(TOther[Start Day]&gt;=DAY(A989))),--(IFERROR(MOD(TOther[Start Month]-MONTH(A989)+6,6),1)=0),TOther[Amount])))</f>
        <v/>
      </c>
      <c r="V989" s="8" t="str" cm="1">
        <f t="array" ref="V989">IF(A989="","",IF(COUNTIF(TOther[Frequency],$V$1)=0,0,SUMPRODUCT(--(TOther[Frequency]=$V$1),--(TOther[Start Date]&lt;=A989),--(TOther[End Date Calc]&gt;=A989),IF(B989="N",--(TOther[Start Day]=DAY(A989)),--(TOther[Start Day]&gt;=DAY(A989))),--(IFERROR(MOD(TOther[Start Month]-MONTH(A989)+12,12),1)=0),TOther[Amount])))</f>
        <v/>
      </c>
      <c r="W989" s="8" t="str">
        <f>IF(A989="","",SUMIFS(TOther[Amount],TOther[Start Date],A989,TOther[Frequency],$W$1))</f>
        <v/>
      </c>
      <c r="X989" s="9" t="str">
        <f t="shared" si="75"/>
        <v/>
      </c>
      <c r="Y989" s="9" t="str">
        <f t="shared" si="79"/>
        <v/>
      </c>
      <c r="Z989" s="8" t="str" cm="1">
        <f t="array" ref="Z989">IF(A989="","",IF(COUNTIF('2) Income'!$D$13:$D$32,"Weekly")=0,0,SUMPRODUCT(--(IFERROR(MOD(A989-'2) Income'!$F$13:$F$32,7),1)=0),--('2) Income'!$D$13:$D$32="Weekly"),--('2) Income'!$F$13:$F$32&lt;=A989),'2) Income'!$E$13:$E$32)))</f>
        <v/>
      </c>
      <c r="AA989" s="8" t="str" cm="1">
        <f t="array" ref="AA989">IF(A989="","",IF(COUNTIF('2) Income'!$D$13:$D$32,"Every Other Week")=0,0,SUMPRODUCT(--(IFERROR(MOD(A989-'2) Income'!$F$13:$F$32,14),1)=0),--('2) Income'!$D$13:$D$32="Every Other Week"),--('2) Income'!$F$13:$F$32&lt;=A989),'2) Income'!$E$13:$E$32)))</f>
        <v/>
      </c>
      <c r="AB989" s="8" t="str">
        <f>IF(A989="","",IF(COUNTIF('2) Income'!$D$13:$D$32,"1st and 15th")=0,0,IF(OR(DAY(A989)=1,DAY(A989)=15),SUMIFS('2) Income'!$E$13:$E$32,'2) Income'!$D$13:$D$32,"1st and 15th",'2) Income'!$F$13:$F$32,"&lt;="&amp;$A989),0)))</f>
        <v/>
      </c>
      <c r="AC989" s="8" t="str">
        <f>IF(A989="","",IF(COUNTIF('2) Income'!$D$13:$D$32,"2nd Wednesday")=0,0,IF(A989=(A989-DAY(A989)+1+2*7-WEEKDAY(A989-DAY(A989)+8-4,1)),SUMIFS('2) Income'!$E$13:$E$32,'2) Income'!$D$13:$D$32,"2nd Wednesday",'2) Income'!$F$13:$F$32,"&lt;="&amp;$A989),0)))</f>
        <v/>
      </c>
      <c r="AD989" s="8" t="str">
        <f>IF(A989="","",IF(COUNTIF('2) Income'!$D$13:$D$32,"3rd Wednesday")=0,0,IF(A989=(A989-DAY(A989)+1+3*7-WEEKDAY(A989-DAY(A989)+8-4,1)),SUMIFS('2) Income'!$E$13:$E$32,'2) Income'!$D$13:$D$32,"3rd Wednesday",'2) Income'!$F$13:$F$32,"&lt;="&amp;$A989),0)))</f>
        <v/>
      </c>
      <c r="AE989" s="8" t="str">
        <f>IF(A989="","",IF(COUNTIF('2) Income'!$D$13:$D$32,"4th Wednesday")=0,0,IF(A989=(A989-DAY(A989)+1+4*7-WEEKDAY(A989-DAY(A989)+8-4,1)),SUMIFS('2) Income'!$E$13:$E$32,'2) Income'!$D$13:$D$32,"4th Wednesday",'2) Income'!$F$13:$F$32,"&lt;="&amp;$A989),0)))</f>
        <v/>
      </c>
      <c r="AF989" s="8" t="str" cm="1">
        <f t="array" ref="AF989">IF(A989="","",IF(COUNTIF('2) Income'!$D$13:$D$32,"Every 4 Weeks")=0,0,SUMPRODUCT(--(IFERROR(MOD(A989-'2) Income'!$F$13:$F$32,28),1)=0),--('2) Income'!$D$13:$D$32="Every 4 Weeks"),--('2) Income'!$F$13:$F$32&lt;=A989),'2) Income'!$E$13:$E$32)))</f>
        <v/>
      </c>
      <c r="AG989" s="8" t="str">
        <f>IF(A989="","",IF(COUNTIF('2) Income'!$D$13:$D$32,"Monthly")=0,0,IF(B989="N",SUMIFS('2) Income'!$E$13:$E$32,'2) Income'!$D$13:$D$32,"monthly",'2) Income'!$F$13:$F$32,"&lt;="&amp;$A989,'2) Income'!$I$13:$I$32,DAY(A989)),SUMIFS('2) Income'!$E$13:$E$32,'2) Income'!$D$13:$D$32,"monthly",'2) Income'!$F$13:$F$32,"&lt;="&amp;$A989,'2) Income'!$I$13:$I$32,"&gt;="&amp;DAY(A989)))))</f>
        <v/>
      </c>
      <c r="AH989" s="8" t="str" cm="1">
        <f t="array" ref="AH989">IF(A989="","",IF(COUNTIF('2) Income'!$D$13:$D$32,"Yearly")=0,0,SUMPRODUCT(--('2) Income'!$D$13:$D$32="Yearly"),--('2) Income'!$F$13:$F$32&lt;=A989),IF(B989="N",--('2) Income'!$I$13:$I$32=DAY(A989)),--('2) Income'!$I$13:$I$32&gt;=DAY(A989))),--(IFERROR(MOD('2) Income'!$H$13:$H$32-MONTH(A989)+12,12),1)=0),'2) Income'!$E$13:$E$32)))</f>
        <v/>
      </c>
      <c r="AI989" s="8" t="str">
        <f>IF(A989="","",IF(COUNTIF('2) Income'!$D$13:$D$32,"one-time")=0,0,SUMIFS('2) Income'!$E$13:$E$32,'2) Income'!$D$13:$D$32,"one-time",'2) Income'!$F$13:$F$32,"="&amp;$A989)))</f>
        <v/>
      </c>
      <c r="AJ989" s="9" t="str">
        <f t="shared" si="76"/>
        <v/>
      </c>
    </row>
    <row r="990" spans="1:36">
      <c r="A990" s="7" t="str">
        <f>IF(A989="","",IF(A989+1&lt;='1) Period'!$E$21,A989+1,""))</f>
        <v/>
      </c>
      <c r="B990" s="7" t="e">
        <f t="shared" si="77"/>
        <v>#VALUE!</v>
      </c>
      <c r="C990" t="e">
        <f t="shared" si="78"/>
        <v>#VALUE!</v>
      </c>
      <c r="D990" s="8" t="str">
        <f>IF(A990="","",IF(TEXT(A990,"dddd")='4) Happy Money'!$E$23,WAllowance,0))</f>
        <v/>
      </c>
      <c r="E990" s="8" t="str">
        <f>IF(A990="","",IF(B990="N",SUMIF(TMonthly[Day of the Month],DAY(A990),TMonthly[Amount]),SUMIF(TMonthly[Day of the Month],"&gt;="&amp;DAY(A990),TMonthly[Amount])))</f>
        <v/>
      </c>
      <c r="F990" s="8" t="str" cm="1">
        <f t="array" ref="F990">IF(A990="","",SUMPRODUCT(--(TYearly[Due Date]&lt;=A990),IF(B990="N",--(TYearly[Day]=DAY(A990)),--(TYearly[Day]&gt;=DAY(A990))),--(IFERROR(MOD(TYearly[Month]-MONTH(A990)+12,12),1)=0),TYearly[Amount]))</f>
        <v/>
      </c>
      <c r="G990" s="8" t="str">
        <f>IF(A990="","",SUMIF(TOneTime[Due Date],A990,TOneTime[Amount]))</f>
        <v/>
      </c>
      <c r="H990" s="8" t="str" cm="1">
        <f t="array" ref="H990">IF(A990="","",IF(COUNTIF(TOther[Frequency],$H$1)=0,0,SUMPRODUCT(--(IFERROR(MOD(A990-TOther[Start Date],7),1)=0),--(TOther[Frequency]=$H$1),--(TOther[Start Date]&lt;=A990),--(TOther[End Date Calc]&gt;=A990),TOther[Amount])))</f>
        <v/>
      </c>
      <c r="I990" s="8" t="str" cm="1">
        <f t="array" ref="I990">IF(A990="","",IF(COUNTIF(TOther[Frequency],$I$1)=0,0,SUMPRODUCT(--(IFERROR(MOD(A990-TOther[Start Date],14),1)=0),--(TOther[Frequency]=$I$1),--(TOther[Start Date]&lt;=A990),--(TOther[End Date Calc]&gt;=A990),TOther[Amount])))</f>
        <v/>
      </c>
      <c r="J990" s="8" t="str">
        <f>IF(A990="","",IF(COUNTIF(TOther[Frequency],$J$1)=0,0,IF(OR(DAY(A990)=1,DAY(A990)=15),SUMIFS(TOther[Amount],TOther[Frequency],$J$1,TOther[Start Date],"&lt;="&amp;$A990,TOther[End Date Calc],"&gt;="&amp;A990),0)))</f>
        <v/>
      </c>
      <c r="K990" s="8" t="str">
        <f>IF(A990="","",IF(COUNTIF(TOther[Frequency],$K$1)=0,0,IF(A990=(A990-DAY(A990)+1+2*7-WEEKDAY(A990-DAY(A990)+8-4,1)),SUMIFS(TOther[Amount],TOther[Frequency],$K$1,TOther[Start Date],"&lt;="&amp;$A990,TOther[End Date Calc],"&gt;="&amp;A990),0)))</f>
        <v/>
      </c>
      <c r="L990" s="8" t="str">
        <f>IF(A990="","",IF(COUNTIF(TOther[Frequency],$L$1)=0,0,IF(A990=(A990-DAY(A990)+1+3*7-WEEKDAY(A990-DAY(A990)+8-4,1)),SUMIFS(TOther[Amount],TOther[Frequency],$L$1,TOther[Start Date],"&lt;="&amp;$A990,TOther[End Date Calc],"&gt;="&amp;A990),0)))</f>
        <v/>
      </c>
      <c r="M990" s="8" t="str">
        <f>IF(A990="","",IF(COUNTIF(TOther[Frequency],$M$1)=0,0,IF(A990=(A990-DAY(A990)+1+4*7-WEEKDAY(A990-DAY(A990)+8-4,1)),SUMIFS(TOther[Amount],TOther[Frequency],$M$1,TOther[Start Date],"&lt;="&amp;$A990,TOther[End Date Calc],"&gt;="&amp;A990),0)))</f>
        <v/>
      </c>
      <c r="N990" s="8" t="str" cm="1">
        <f t="array" ref="N990">IF(A990="","",IF(COUNTIF(TOther[Frequency],$N$1)=0,0,SUMPRODUCT(--(IFERROR(MOD(A990-TOther[Start Date],28),1)=0),--(TOther[Frequency]=$N$1),--(TOther[Start Date]&lt;=A990),--(TOther[End Date Calc]&gt;=A990),TOther[Amount])))</f>
        <v/>
      </c>
      <c r="O990" s="8" t="str" cm="1">
        <f t="array" ref="O990">IF(A990="","",IF(COUNTIF(TOther[Frequency],$O$1)=0,0,SUMPRODUCT(--(IFERROR(MOD(A990-TOther[Start Date],42),1)=0),--(TOther[Frequency]=$O$1),--(TOther[Start Date]&lt;=A990),--(TOther[End Date Calc]&gt;=A990),TOther[Amount])))</f>
        <v/>
      </c>
      <c r="P990" s="8" t="str" cm="1">
        <f t="array" ref="P990">IF(A990="","",IF(COUNTIF(TOther[Frequency],$P$1)=0,0,SUMPRODUCT(--(IFERROR(MOD(A990-TOther[Start Date],56),1)=0),--(TOther[Frequency]=$P$1),--(TOther[Start Date]&lt;=A990),--(TOther[End Date Calc]&gt;=A990),TOther[Amount])))</f>
        <v/>
      </c>
      <c r="Q990" s="8" t="str">
        <f>IF(A990="","",IF(COUNTIF(TOther[Frequency],$Q$1)=0,0,IF(B990="N",SUMIFS(TOther[Amount],TOther[Frequency],$Q$1,TOther[Start Date],"&lt;="&amp;$A990,TOther[End Date Calc],"&gt;="&amp;A990,TOther[Start Day],DAY(A990)),SUMIFS(TOther[Amount],TOther[Frequency],$Q$1,TOther[Start Date],"&lt;="&amp;$A990,TOther[End Date Calc],"&gt;="&amp;A990,TOther[Start Day],"&gt;="&amp;DAY(A990)))))</f>
        <v/>
      </c>
      <c r="R990" s="8" t="str" cm="1">
        <f t="array" ref="R990">IF(A990="","",IF(COUNTIF(TOther[Frequency],R$1)=0,0,SUMPRODUCT(--(TOther[Frequency]=R$1),--(TOther[Start Date]&lt;=A990),--(TOther[End Date Calc]&gt;=A990),IF(B990="N",--(TOther[Start Day]=DAY(A990)),--(TOther[Start Day]&gt;=DAY(A990))),--(IFERROR(MOD(TOther[Start Month]-MONTH(A990)+2,2),1)=0),TOther[Amount])))</f>
        <v/>
      </c>
      <c r="S990" s="8" t="str" cm="1">
        <f t="array" ref="S990">IF(A990="","",IF(COUNTIF(TOther[Frequency],S$1)=0,0,SUMPRODUCT(--(TOther[Frequency]=S$1),--(TOther[Start Date]&lt;=A990),--(TOther[End Date Calc]&gt;=A990),IF(B990="N",--(TOther[Start Day]=DAY(A990)),--(TOther[Start Day]&gt;=DAY(A990))),--(IFERROR(MOD(TOther[Start Month]-MONTH(A990)+3,3),1)=0),TOther[Amount])))</f>
        <v/>
      </c>
      <c r="T990" s="8" t="str" cm="1">
        <f t="array" ref="T990">IF($A990="","",IF(COUNTIF(TOther[Frequency],T$1)=0,0,SUMPRODUCT(--(TOther[Frequency]=T$1),--(TOther[Start Date]&lt;=$A990),--(TOther[End Date Calc]&gt;=$A990),IF($B990="N",--(TOther[Start Day]=DAY($A990)),--(TOther[Start Day]&gt;=DAY($A990))),--(IFERROR(MOD(TOther[Start Month]-MONTH($A990)+4,4),1)=0),TOther[Amount])))</f>
        <v/>
      </c>
      <c r="U990" s="8" t="str" cm="1">
        <f t="array" ref="U990">IF(A990="","",IF(COUNTIF(TOther[Frequency],$U$1)=0,0,SUMPRODUCT(--(TOther[Frequency]=$U$1),--(TOther[Start Date]&lt;=A990),--(TOther[End Date Calc]&gt;=A990),IF(B990="N",--(TOther[Start Day]=DAY(A990)),--(TOther[Start Day]&gt;=DAY(A990))),--(IFERROR(MOD(TOther[Start Month]-MONTH(A990)+6,6),1)=0),TOther[Amount])))</f>
        <v/>
      </c>
      <c r="V990" s="8" t="str" cm="1">
        <f t="array" ref="V990">IF(A990="","",IF(COUNTIF(TOther[Frequency],$V$1)=0,0,SUMPRODUCT(--(TOther[Frequency]=$V$1),--(TOther[Start Date]&lt;=A990),--(TOther[End Date Calc]&gt;=A990),IF(B990="N",--(TOther[Start Day]=DAY(A990)),--(TOther[Start Day]&gt;=DAY(A990))),--(IFERROR(MOD(TOther[Start Month]-MONTH(A990)+12,12),1)=0),TOther[Amount])))</f>
        <v/>
      </c>
      <c r="W990" s="8" t="str">
        <f>IF(A990="","",SUMIFS(TOther[Amount],TOther[Start Date],A990,TOther[Frequency],$W$1))</f>
        <v/>
      </c>
      <c r="X990" s="9" t="str">
        <f t="shared" si="75"/>
        <v/>
      </c>
      <c r="Y990" s="9" t="str">
        <f t="shared" si="79"/>
        <v/>
      </c>
      <c r="Z990" s="8" t="str" cm="1">
        <f t="array" ref="Z990">IF(A990="","",IF(COUNTIF('2) Income'!$D$13:$D$32,"Weekly")=0,0,SUMPRODUCT(--(IFERROR(MOD(A990-'2) Income'!$F$13:$F$32,7),1)=0),--('2) Income'!$D$13:$D$32="Weekly"),--('2) Income'!$F$13:$F$32&lt;=A990),'2) Income'!$E$13:$E$32)))</f>
        <v/>
      </c>
      <c r="AA990" s="8" t="str" cm="1">
        <f t="array" ref="AA990">IF(A990="","",IF(COUNTIF('2) Income'!$D$13:$D$32,"Every Other Week")=0,0,SUMPRODUCT(--(IFERROR(MOD(A990-'2) Income'!$F$13:$F$32,14),1)=0),--('2) Income'!$D$13:$D$32="Every Other Week"),--('2) Income'!$F$13:$F$32&lt;=A990),'2) Income'!$E$13:$E$32)))</f>
        <v/>
      </c>
      <c r="AB990" s="8" t="str">
        <f>IF(A990="","",IF(COUNTIF('2) Income'!$D$13:$D$32,"1st and 15th")=0,0,IF(OR(DAY(A990)=1,DAY(A990)=15),SUMIFS('2) Income'!$E$13:$E$32,'2) Income'!$D$13:$D$32,"1st and 15th",'2) Income'!$F$13:$F$32,"&lt;="&amp;$A990),0)))</f>
        <v/>
      </c>
      <c r="AC990" s="8" t="str">
        <f>IF(A990="","",IF(COUNTIF('2) Income'!$D$13:$D$32,"2nd Wednesday")=0,0,IF(A990=(A990-DAY(A990)+1+2*7-WEEKDAY(A990-DAY(A990)+8-4,1)),SUMIFS('2) Income'!$E$13:$E$32,'2) Income'!$D$13:$D$32,"2nd Wednesday",'2) Income'!$F$13:$F$32,"&lt;="&amp;$A990),0)))</f>
        <v/>
      </c>
      <c r="AD990" s="8" t="str">
        <f>IF(A990="","",IF(COUNTIF('2) Income'!$D$13:$D$32,"3rd Wednesday")=0,0,IF(A990=(A990-DAY(A990)+1+3*7-WEEKDAY(A990-DAY(A990)+8-4,1)),SUMIFS('2) Income'!$E$13:$E$32,'2) Income'!$D$13:$D$32,"3rd Wednesday",'2) Income'!$F$13:$F$32,"&lt;="&amp;$A990),0)))</f>
        <v/>
      </c>
      <c r="AE990" s="8" t="str">
        <f>IF(A990="","",IF(COUNTIF('2) Income'!$D$13:$D$32,"4th Wednesday")=0,0,IF(A990=(A990-DAY(A990)+1+4*7-WEEKDAY(A990-DAY(A990)+8-4,1)),SUMIFS('2) Income'!$E$13:$E$32,'2) Income'!$D$13:$D$32,"4th Wednesday",'2) Income'!$F$13:$F$32,"&lt;="&amp;$A990),0)))</f>
        <v/>
      </c>
      <c r="AF990" s="8" t="str" cm="1">
        <f t="array" ref="AF990">IF(A990="","",IF(COUNTIF('2) Income'!$D$13:$D$32,"Every 4 Weeks")=0,0,SUMPRODUCT(--(IFERROR(MOD(A990-'2) Income'!$F$13:$F$32,28),1)=0),--('2) Income'!$D$13:$D$32="Every 4 Weeks"),--('2) Income'!$F$13:$F$32&lt;=A990),'2) Income'!$E$13:$E$32)))</f>
        <v/>
      </c>
      <c r="AG990" s="8" t="str">
        <f>IF(A990="","",IF(COUNTIF('2) Income'!$D$13:$D$32,"Monthly")=0,0,IF(B990="N",SUMIFS('2) Income'!$E$13:$E$32,'2) Income'!$D$13:$D$32,"monthly",'2) Income'!$F$13:$F$32,"&lt;="&amp;$A990,'2) Income'!$I$13:$I$32,DAY(A990)),SUMIFS('2) Income'!$E$13:$E$32,'2) Income'!$D$13:$D$32,"monthly",'2) Income'!$F$13:$F$32,"&lt;="&amp;$A990,'2) Income'!$I$13:$I$32,"&gt;="&amp;DAY(A990)))))</f>
        <v/>
      </c>
      <c r="AH990" s="8" t="str" cm="1">
        <f t="array" ref="AH990">IF(A990="","",IF(COUNTIF('2) Income'!$D$13:$D$32,"Yearly")=0,0,SUMPRODUCT(--('2) Income'!$D$13:$D$32="Yearly"),--('2) Income'!$F$13:$F$32&lt;=A990),IF(B990="N",--('2) Income'!$I$13:$I$32=DAY(A990)),--('2) Income'!$I$13:$I$32&gt;=DAY(A990))),--(IFERROR(MOD('2) Income'!$H$13:$H$32-MONTH(A990)+12,12),1)=0),'2) Income'!$E$13:$E$32)))</f>
        <v/>
      </c>
      <c r="AI990" s="8" t="str">
        <f>IF(A990="","",IF(COUNTIF('2) Income'!$D$13:$D$32,"one-time")=0,0,SUMIFS('2) Income'!$E$13:$E$32,'2) Income'!$D$13:$D$32,"one-time",'2) Income'!$F$13:$F$32,"="&amp;$A990)))</f>
        <v/>
      </c>
      <c r="AJ990" s="9" t="str">
        <f t="shared" si="76"/>
        <v/>
      </c>
    </row>
    <row r="991" spans="1:36">
      <c r="A991" s="7" t="str">
        <f>IF(A990="","",IF(A990+1&lt;='1) Period'!$E$21,A990+1,""))</f>
        <v/>
      </c>
      <c r="B991" s="7" t="e">
        <f t="shared" si="77"/>
        <v>#VALUE!</v>
      </c>
      <c r="C991" t="e">
        <f t="shared" si="78"/>
        <v>#VALUE!</v>
      </c>
      <c r="D991" s="8" t="str">
        <f>IF(A991="","",IF(TEXT(A991,"dddd")='4) Happy Money'!$E$23,WAllowance,0))</f>
        <v/>
      </c>
      <c r="E991" s="8" t="str">
        <f>IF(A991="","",IF(B991="N",SUMIF(TMonthly[Day of the Month],DAY(A991),TMonthly[Amount]),SUMIF(TMonthly[Day of the Month],"&gt;="&amp;DAY(A991),TMonthly[Amount])))</f>
        <v/>
      </c>
      <c r="F991" s="8" t="str" cm="1">
        <f t="array" ref="F991">IF(A991="","",SUMPRODUCT(--(TYearly[Due Date]&lt;=A991),IF(B991="N",--(TYearly[Day]=DAY(A991)),--(TYearly[Day]&gt;=DAY(A991))),--(IFERROR(MOD(TYearly[Month]-MONTH(A991)+12,12),1)=0),TYearly[Amount]))</f>
        <v/>
      </c>
      <c r="G991" s="8" t="str">
        <f>IF(A991="","",SUMIF(TOneTime[Due Date],A991,TOneTime[Amount]))</f>
        <v/>
      </c>
      <c r="H991" s="8" t="str" cm="1">
        <f t="array" ref="H991">IF(A991="","",IF(COUNTIF(TOther[Frequency],$H$1)=0,0,SUMPRODUCT(--(IFERROR(MOD(A991-TOther[Start Date],7),1)=0),--(TOther[Frequency]=$H$1),--(TOther[Start Date]&lt;=A991),--(TOther[End Date Calc]&gt;=A991),TOther[Amount])))</f>
        <v/>
      </c>
      <c r="I991" s="8" t="str" cm="1">
        <f t="array" ref="I991">IF(A991="","",IF(COUNTIF(TOther[Frequency],$I$1)=0,0,SUMPRODUCT(--(IFERROR(MOD(A991-TOther[Start Date],14),1)=0),--(TOther[Frequency]=$I$1),--(TOther[Start Date]&lt;=A991),--(TOther[End Date Calc]&gt;=A991),TOther[Amount])))</f>
        <v/>
      </c>
      <c r="J991" s="8" t="str">
        <f>IF(A991="","",IF(COUNTIF(TOther[Frequency],$J$1)=0,0,IF(OR(DAY(A991)=1,DAY(A991)=15),SUMIFS(TOther[Amount],TOther[Frequency],$J$1,TOther[Start Date],"&lt;="&amp;$A991,TOther[End Date Calc],"&gt;="&amp;A991),0)))</f>
        <v/>
      </c>
      <c r="K991" s="8" t="str">
        <f>IF(A991="","",IF(COUNTIF(TOther[Frequency],$K$1)=0,0,IF(A991=(A991-DAY(A991)+1+2*7-WEEKDAY(A991-DAY(A991)+8-4,1)),SUMIFS(TOther[Amount],TOther[Frequency],$K$1,TOther[Start Date],"&lt;="&amp;$A991,TOther[End Date Calc],"&gt;="&amp;A991),0)))</f>
        <v/>
      </c>
      <c r="L991" s="8" t="str">
        <f>IF(A991="","",IF(COUNTIF(TOther[Frequency],$L$1)=0,0,IF(A991=(A991-DAY(A991)+1+3*7-WEEKDAY(A991-DAY(A991)+8-4,1)),SUMIFS(TOther[Amount],TOther[Frequency],$L$1,TOther[Start Date],"&lt;="&amp;$A991,TOther[End Date Calc],"&gt;="&amp;A991),0)))</f>
        <v/>
      </c>
      <c r="M991" s="8" t="str">
        <f>IF(A991="","",IF(COUNTIF(TOther[Frequency],$M$1)=0,0,IF(A991=(A991-DAY(A991)+1+4*7-WEEKDAY(A991-DAY(A991)+8-4,1)),SUMIFS(TOther[Amount],TOther[Frequency],$M$1,TOther[Start Date],"&lt;="&amp;$A991,TOther[End Date Calc],"&gt;="&amp;A991),0)))</f>
        <v/>
      </c>
      <c r="N991" s="8" t="str" cm="1">
        <f t="array" ref="N991">IF(A991="","",IF(COUNTIF(TOther[Frequency],$N$1)=0,0,SUMPRODUCT(--(IFERROR(MOD(A991-TOther[Start Date],28),1)=0),--(TOther[Frequency]=$N$1),--(TOther[Start Date]&lt;=A991),--(TOther[End Date Calc]&gt;=A991),TOther[Amount])))</f>
        <v/>
      </c>
      <c r="O991" s="8" t="str" cm="1">
        <f t="array" ref="O991">IF(A991="","",IF(COUNTIF(TOther[Frequency],$O$1)=0,0,SUMPRODUCT(--(IFERROR(MOD(A991-TOther[Start Date],42),1)=0),--(TOther[Frequency]=$O$1),--(TOther[Start Date]&lt;=A991),--(TOther[End Date Calc]&gt;=A991),TOther[Amount])))</f>
        <v/>
      </c>
      <c r="P991" s="8" t="str" cm="1">
        <f t="array" ref="P991">IF(A991="","",IF(COUNTIF(TOther[Frequency],$P$1)=0,0,SUMPRODUCT(--(IFERROR(MOD(A991-TOther[Start Date],56),1)=0),--(TOther[Frequency]=$P$1),--(TOther[Start Date]&lt;=A991),--(TOther[End Date Calc]&gt;=A991),TOther[Amount])))</f>
        <v/>
      </c>
      <c r="Q991" s="8" t="str">
        <f>IF(A991="","",IF(COUNTIF(TOther[Frequency],$Q$1)=0,0,IF(B991="N",SUMIFS(TOther[Amount],TOther[Frequency],$Q$1,TOther[Start Date],"&lt;="&amp;$A991,TOther[End Date Calc],"&gt;="&amp;A991,TOther[Start Day],DAY(A991)),SUMIFS(TOther[Amount],TOther[Frequency],$Q$1,TOther[Start Date],"&lt;="&amp;$A991,TOther[End Date Calc],"&gt;="&amp;A991,TOther[Start Day],"&gt;="&amp;DAY(A991)))))</f>
        <v/>
      </c>
      <c r="R991" s="8" t="str" cm="1">
        <f t="array" ref="R991">IF(A991="","",IF(COUNTIF(TOther[Frequency],R$1)=0,0,SUMPRODUCT(--(TOther[Frequency]=R$1),--(TOther[Start Date]&lt;=A991),--(TOther[End Date Calc]&gt;=A991),IF(B991="N",--(TOther[Start Day]=DAY(A991)),--(TOther[Start Day]&gt;=DAY(A991))),--(IFERROR(MOD(TOther[Start Month]-MONTH(A991)+2,2),1)=0),TOther[Amount])))</f>
        <v/>
      </c>
      <c r="S991" s="8" t="str" cm="1">
        <f t="array" ref="S991">IF(A991="","",IF(COUNTIF(TOther[Frequency],S$1)=0,0,SUMPRODUCT(--(TOther[Frequency]=S$1),--(TOther[Start Date]&lt;=A991),--(TOther[End Date Calc]&gt;=A991),IF(B991="N",--(TOther[Start Day]=DAY(A991)),--(TOther[Start Day]&gt;=DAY(A991))),--(IFERROR(MOD(TOther[Start Month]-MONTH(A991)+3,3),1)=0),TOther[Amount])))</f>
        <v/>
      </c>
      <c r="T991" s="8" t="str" cm="1">
        <f t="array" ref="T991">IF($A991="","",IF(COUNTIF(TOther[Frequency],T$1)=0,0,SUMPRODUCT(--(TOther[Frequency]=T$1),--(TOther[Start Date]&lt;=$A991),--(TOther[End Date Calc]&gt;=$A991),IF($B991="N",--(TOther[Start Day]=DAY($A991)),--(TOther[Start Day]&gt;=DAY($A991))),--(IFERROR(MOD(TOther[Start Month]-MONTH($A991)+4,4),1)=0),TOther[Amount])))</f>
        <v/>
      </c>
      <c r="U991" s="8" t="str" cm="1">
        <f t="array" ref="U991">IF(A991="","",IF(COUNTIF(TOther[Frequency],$U$1)=0,0,SUMPRODUCT(--(TOther[Frequency]=$U$1),--(TOther[Start Date]&lt;=A991),--(TOther[End Date Calc]&gt;=A991),IF(B991="N",--(TOther[Start Day]=DAY(A991)),--(TOther[Start Day]&gt;=DAY(A991))),--(IFERROR(MOD(TOther[Start Month]-MONTH(A991)+6,6),1)=0),TOther[Amount])))</f>
        <v/>
      </c>
      <c r="V991" s="8" t="str" cm="1">
        <f t="array" ref="V991">IF(A991="","",IF(COUNTIF(TOther[Frequency],$V$1)=0,0,SUMPRODUCT(--(TOther[Frequency]=$V$1),--(TOther[Start Date]&lt;=A991),--(TOther[End Date Calc]&gt;=A991),IF(B991="N",--(TOther[Start Day]=DAY(A991)),--(TOther[Start Day]&gt;=DAY(A991))),--(IFERROR(MOD(TOther[Start Month]-MONTH(A991)+12,12),1)=0),TOther[Amount])))</f>
        <v/>
      </c>
      <c r="W991" s="8" t="str">
        <f>IF(A991="","",SUMIFS(TOther[Amount],TOther[Start Date],A991,TOther[Frequency],$W$1))</f>
        <v/>
      </c>
      <c r="X991" s="9" t="str">
        <f t="shared" si="75"/>
        <v/>
      </c>
      <c r="Y991" s="9" t="str">
        <f t="shared" si="79"/>
        <v/>
      </c>
      <c r="Z991" s="8" t="str" cm="1">
        <f t="array" ref="Z991">IF(A991="","",IF(COUNTIF('2) Income'!$D$13:$D$32,"Weekly")=0,0,SUMPRODUCT(--(IFERROR(MOD(A991-'2) Income'!$F$13:$F$32,7),1)=0),--('2) Income'!$D$13:$D$32="Weekly"),--('2) Income'!$F$13:$F$32&lt;=A991),'2) Income'!$E$13:$E$32)))</f>
        <v/>
      </c>
      <c r="AA991" s="8" t="str" cm="1">
        <f t="array" ref="AA991">IF(A991="","",IF(COUNTIF('2) Income'!$D$13:$D$32,"Every Other Week")=0,0,SUMPRODUCT(--(IFERROR(MOD(A991-'2) Income'!$F$13:$F$32,14),1)=0),--('2) Income'!$D$13:$D$32="Every Other Week"),--('2) Income'!$F$13:$F$32&lt;=A991),'2) Income'!$E$13:$E$32)))</f>
        <v/>
      </c>
      <c r="AB991" s="8" t="str">
        <f>IF(A991="","",IF(COUNTIF('2) Income'!$D$13:$D$32,"1st and 15th")=0,0,IF(OR(DAY(A991)=1,DAY(A991)=15),SUMIFS('2) Income'!$E$13:$E$32,'2) Income'!$D$13:$D$32,"1st and 15th",'2) Income'!$F$13:$F$32,"&lt;="&amp;$A991),0)))</f>
        <v/>
      </c>
      <c r="AC991" s="8" t="str">
        <f>IF(A991="","",IF(COUNTIF('2) Income'!$D$13:$D$32,"2nd Wednesday")=0,0,IF(A991=(A991-DAY(A991)+1+2*7-WEEKDAY(A991-DAY(A991)+8-4,1)),SUMIFS('2) Income'!$E$13:$E$32,'2) Income'!$D$13:$D$32,"2nd Wednesday",'2) Income'!$F$13:$F$32,"&lt;="&amp;$A991),0)))</f>
        <v/>
      </c>
      <c r="AD991" s="8" t="str">
        <f>IF(A991="","",IF(COUNTIF('2) Income'!$D$13:$D$32,"3rd Wednesday")=0,0,IF(A991=(A991-DAY(A991)+1+3*7-WEEKDAY(A991-DAY(A991)+8-4,1)),SUMIFS('2) Income'!$E$13:$E$32,'2) Income'!$D$13:$D$32,"3rd Wednesday",'2) Income'!$F$13:$F$32,"&lt;="&amp;$A991),0)))</f>
        <v/>
      </c>
      <c r="AE991" s="8" t="str">
        <f>IF(A991="","",IF(COUNTIF('2) Income'!$D$13:$D$32,"4th Wednesday")=0,0,IF(A991=(A991-DAY(A991)+1+4*7-WEEKDAY(A991-DAY(A991)+8-4,1)),SUMIFS('2) Income'!$E$13:$E$32,'2) Income'!$D$13:$D$32,"4th Wednesday",'2) Income'!$F$13:$F$32,"&lt;="&amp;$A991),0)))</f>
        <v/>
      </c>
      <c r="AF991" s="8" t="str" cm="1">
        <f t="array" ref="AF991">IF(A991="","",IF(COUNTIF('2) Income'!$D$13:$D$32,"Every 4 Weeks")=0,0,SUMPRODUCT(--(IFERROR(MOD(A991-'2) Income'!$F$13:$F$32,28),1)=0),--('2) Income'!$D$13:$D$32="Every 4 Weeks"),--('2) Income'!$F$13:$F$32&lt;=A991),'2) Income'!$E$13:$E$32)))</f>
        <v/>
      </c>
      <c r="AG991" s="8" t="str">
        <f>IF(A991="","",IF(COUNTIF('2) Income'!$D$13:$D$32,"Monthly")=0,0,IF(B991="N",SUMIFS('2) Income'!$E$13:$E$32,'2) Income'!$D$13:$D$32,"monthly",'2) Income'!$F$13:$F$32,"&lt;="&amp;$A991,'2) Income'!$I$13:$I$32,DAY(A991)),SUMIFS('2) Income'!$E$13:$E$32,'2) Income'!$D$13:$D$32,"monthly",'2) Income'!$F$13:$F$32,"&lt;="&amp;$A991,'2) Income'!$I$13:$I$32,"&gt;="&amp;DAY(A991)))))</f>
        <v/>
      </c>
      <c r="AH991" s="8" t="str" cm="1">
        <f t="array" ref="AH991">IF(A991="","",IF(COUNTIF('2) Income'!$D$13:$D$32,"Yearly")=0,0,SUMPRODUCT(--('2) Income'!$D$13:$D$32="Yearly"),--('2) Income'!$F$13:$F$32&lt;=A991),IF(B991="N",--('2) Income'!$I$13:$I$32=DAY(A991)),--('2) Income'!$I$13:$I$32&gt;=DAY(A991))),--(IFERROR(MOD('2) Income'!$H$13:$H$32-MONTH(A991)+12,12),1)=0),'2) Income'!$E$13:$E$32)))</f>
        <v/>
      </c>
      <c r="AI991" s="8" t="str">
        <f>IF(A991="","",IF(COUNTIF('2) Income'!$D$13:$D$32,"one-time")=0,0,SUMIFS('2) Income'!$E$13:$E$32,'2) Income'!$D$13:$D$32,"one-time",'2) Income'!$F$13:$F$32,"="&amp;$A991)))</f>
        <v/>
      </c>
      <c r="AJ991" s="9" t="str">
        <f t="shared" si="76"/>
        <v/>
      </c>
    </row>
    <row r="992" spans="1:36">
      <c r="A992" s="7" t="str">
        <f>IF(A991="","",IF(A991+1&lt;='1) Period'!$E$21,A991+1,""))</f>
        <v/>
      </c>
      <c r="B992" s="7" t="e">
        <f t="shared" si="77"/>
        <v>#VALUE!</v>
      </c>
      <c r="C992" t="e">
        <f t="shared" si="78"/>
        <v>#VALUE!</v>
      </c>
      <c r="D992" s="8" t="str">
        <f>IF(A992="","",IF(TEXT(A992,"dddd")='4) Happy Money'!$E$23,WAllowance,0))</f>
        <v/>
      </c>
      <c r="E992" s="8" t="str">
        <f>IF(A992="","",IF(B992="N",SUMIF(TMonthly[Day of the Month],DAY(A992),TMonthly[Amount]),SUMIF(TMonthly[Day of the Month],"&gt;="&amp;DAY(A992),TMonthly[Amount])))</f>
        <v/>
      </c>
      <c r="F992" s="8" t="str" cm="1">
        <f t="array" ref="F992">IF(A992="","",SUMPRODUCT(--(TYearly[Due Date]&lt;=A992),IF(B992="N",--(TYearly[Day]=DAY(A992)),--(TYearly[Day]&gt;=DAY(A992))),--(IFERROR(MOD(TYearly[Month]-MONTH(A992)+12,12),1)=0),TYearly[Amount]))</f>
        <v/>
      </c>
      <c r="G992" s="8" t="str">
        <f>IF(A992="","",SUMIF(TOneTime[Due Date],A992,TOneTime[Amount]))</f>
        <v/>
      </c>
      <c r="H992" s="8" t="str" cm="1">
        <f t="array" ref="H992">IF(A992="","",IF(COUNTIF(TOther[Frequency],$H$1)=0,0,SUMPRODUCT(--(IFERROR(MOD(A992-TOther[Start Date],7),1)=0),--(TOther[Frequency]=$H$1),--(TOther[Start Date]&lt;=A992),--(TOther[End Date Calc]&gt;=A992),TOther[Amount])))</f>
        <v/>
      </c>
      <c r="I992" s="8" t="str" cm="1">
        <f t="array" ref="I992">IF(A992="","",IF(COUNTIF(TOther[Frequency],$I$1)=0,0,SUMPRODUCT(--(IFERROR(MOD(A992-TOther[Start Date],14),1)=0),--(TOther[Frequency]=$I$1),--(TOther[Start Date]&lt;=A992),--(TOther[End Date Calc]&gt;=A992),TOther[Amount])))</f>
        <v/>
      </c>
      <c r="J992" s="8" t="str">
        <f>IF(A992="","",IF(COUNTIF(TOther[Frequency],$J$1)=0,0,IF(OR(DAY(A992)=1,DAY(A992)=15),SUMIFS(TOther[Amount],TOther[Frequency],$J$1,TOther[Start Date],"&lt;="&amp;$A992,TOther[End Date Calc],"&gt;="&amp;A992),0)))</f>
        <v/>
      </c>
      <c r="K992" s="8" t="str">
        <f>IF(A992="","",IF(COUNTIF(TOther[Frequency],$K$1)=0,0,IF(A992=(A992-DAY(A992)+1+2*7-WEEKDAY(A992-DAY(A992)+8-4,1)),SUMIFS(TOther[Amount],TOther[Frequency],$K$1,TOther[Start Date],"&lt;="&amp;$A992,TOther[End Date Calc],"&gt;="&amp;A992),0)))</f>
        <v/>
      </c>
      <c r="L992" s="8" t="str">
        <f>IF(A992="","",IF(COUNTIF(TOther[Frequency],$L$1)=0,0,IF(A992=(A992-DAY(A992)+1+3*7-WEEKDAY(A992-DAY(A992)+8-4,1)),SUMIFS(TOther[Amount],TOther[Frequency],$L$1,TOther[Start Date],"&lt;="&amp;$A992,TOther[End Date Calc],"&gt;="&amp;A992),0)))</f>
        <v/>
      </c>
      <c r="M992" s="8" t="str">
        <f>IF(A992="","",IF(COUNTIF(TOther[Frequency],$M$1)=0,0,IF(A992=(A992-DAY(A992)+1+4*7-WEEKDAY(A992-DAY(A992)+8-4,1)),SUMIFS(TOther[Amount],TOther[Frequency],$M$1,TOther[Start Date],"&lt;="&amp;$A992,TOther[End Date Calc],"&gt;="&amp;A992),0)))</f>
        <v/>
      </c>
      <c r="N992" s="8" t="str" cm="1">
        <f t="array" ref="N992">IF(A992="","",IF(COUNTIF(TOther[Frequency],$N$1)=0,0,SUMPRODUCT(--(IFERROR(MOD(A992-TOther[Start Date],28),1)=0),--(TOther[Frequency]=$N$1),--(TOther[Start Date]&lt;=A992),--(TOther[End Date Calc]&gt;=A992),TOther[Amount])))</f>
        <v/>
      </c>
      <c r="O992" s="8" t="str" cm="1">
        <f t="array" ref="O992">IF(A992="","",IF(COUNTIF(TOther[Frequency],$O$1)=0,0,SUMPRODUCT(--(IFERROR(MOD(A992-TOther[Start Date],42),1)=0),--(TOther[Frequency]=$O$1),--(TOther[Start Date]&lt;=A992),--(TOther[End Date Calc]&gt;=A992),TOther[Amount])))</f>
        <v/>
      </c>
      <c r="P992" s="8" t="str" cm="1">
        <f t="array" ref="P992">IF(A992="","",IF(COUNTIF(TOther[Frequency],$P$1)=0,0,SUMPRODUCT(--(IFERROR(MOD(A992-TOther[Start Date],56),1)=0),--(TOther[Frequency]=$P$1),--(TOther[Start Date]&lt;=A992),--(TOther[End Date Calc]&gt;=A992),TOther[Amount])))</f>
        <v/>
      </c>
      <c r="Q992" s="8" t="str">
        <f>IF(A992="","",IF(COUNTIF(TOther[Frequency],$Q$1)=0,0,IF(B992="N",SUMIFS(TOther[Amount],TOther[Frequency],$Q$1,TOther[Start Date],"&lt;="&amp;$A992,TOther[End Date Calc],"&gt;="&amp;A992,TOther[Start Day],DAY(A992)),SUMIFS(TOther[Amount],TOther[Frequency],$Q$1,TOther[Start Date],"&lt;="&amp;$A992,TOther[End Date Calc],"&gt;="&amp;A992,TOther[Start Day],"&gt;="&amp;DAY(A992)))))</f>
        <v/>
      </c>
      <c r="R992" s="8" t="str" cm="1">
        <f t="array" ref="R992">IF(A992="","",IF(COUNTIF(TOther[Frequency],R$1)=0,0,SUMPRODUCT(--(TOther[Frequency]=R$1),--(TOther[Start Date]&lt;=A992),--(TOther[End Date Calc]&gt;=A992),IF(B992="N",--(TOther[Start Day]=DAY(A992)),--(TOther[Start Day]&gt;=DAY(A992))),--(IFERROR(MOD(TOther[Start Month]-MONTH(A992)+2,2),1)=0),TOther[Amount])))</f>
        <v/>
      </c>
      <c r="S992" s="8" t="str" cm="1">
        <f t="array" ref="S992">IF(A992="","",IF(COUNTIF(TOther[Frequency],S$1)=0,0,SUMPRODUCT(--(TOther[Frequency]=S$1),--(TOther[Start Date]&lt;=A992),--(TOther[End Date Calc]&gt;=A992),IF(B992="N",--(TOther[Start Day]=DAY(A992)),--(TOther[Start Day]&gt;=DAY(A992))),--(IFERROR(MOD(TOther[Start Month]-MONTH(A992)+3,3),1)=0),TOther[Amount])))</f>
        <v/>
      </c>
      <c r="T992" s="8" t="str" cm="1">
        <f t="array" ref="T992">IF($A992="","",IF(COUNTIF(TOther[Frequency],T$1)=0,0,SUMPRODUCT(--(TOther[Frequency]=T$1),--(TOther[Start Date]&lt;=$A992),--(TOther[End Date Calc]&gt;=$A992),IF($B992="N",--(TOther[Start Day]=DAY($A992)),--(TOther[Start Day]&gt;=DAY($A992))),--(IFERROR(MOD(TOther[Start Month]-MONTH($A992)+4,4),1)=0),TOther[Amount])))</f>
        <v/>
      </c>
      <c r="U992" s="8" t="str" cm="1">
        <f t="array" ref="U992">IF(A992="","",IF(COUNTIF(TOther[Frequency],$U$1)=0,0,SUMPRODUCT(--(TOther[Frequency]=$U$1),--(TOther[Start Date]&lt;=A992),--(TOther[End Date Calc]&gt;=A992),IF(B992="N",--(TOther[Start Day]=DAY(A992)),--(TOther[Start Day]&gt;=DAY(A992))),--(IFERROR(MOD(TOther[Start Month]-MONTH(A992)+6,6),1)=0),TOther[Amount])))</f>
        <v/>
      </c>
      <c r="V992" s="8" t="str" cm="1">
        <f t="array" ref="V992">IF(A992="","",IF(COUNTIF(TOther[Frequency],$V$1)=0,0,SUMPRODUCT(--(TOther[Frequency]=$V$1),--(TOther[Start Date]&lt;=A992),--(TOther[End Date Calc]&gt;=A992),IF(B992="N",--(TOther[Start Day]=DAY(A992)),--(TOther[Start Day]&gt;=DAY(A992))),--(IFERROR(MOD(TOther[Start Month]-MONTH(A992)+12,12),1)=0),TOther[Amount])))</f>
        <v/>
      </c>
      <c r="W992" s="8" t="str">
        <f>IF(A992="","",SUMIFS(TOther[Amount],TOther[Start Date],A992,TOther[Frequency],$W$1))</f>
        <v/>
      </c>
      <c r="X992" s="9" t="str">
        <f t="shared" si="75"/>
        <v/>
      </c>
      <c r="Y992" s="9" t="str">
        <f t="shared" si="79"/>
        <v/>
      </c>
      <c r="Z992" s="8" t="str" cm="1">
        <f t="array" ref="Z992">IF(A992="","",IF(COUNTIF('2) Income'!$D$13:$D$32,"Weekly")=0,0,SUMPRODUCT(--(IFERROR(MOD(A992-'2) Income'!$F$13:$F$32,7),1)=0),--('2) Income'!$D$13:$D$32="Weekly"),--('2) Income'!$F$13:$F$32&lt;=A992),'2) Income'!$E$13:$E$32)))</f>
        <v/>
      </c>
      <c r="AA992" s="8" t="str" cm="1">
        <f t="array" ref="AA992">IF(A992="","",IF(COUNTIF('2) Income'!$D$13:$D$32,"Every Other Week")=0,0,SUMPRODUCT(--(IFERROR(MOD(A992-'2) Income'!$F$13:$F$32,14),1)=0),--('2) Income'!$D$13:$D$32="Every Other Week"),--('2) Income'!$F$13:$F$32&lt;=A992),'2) Income'!$E$13:$E$32)))</f>
        <v/>
      </c>
      <c r="AB992" s="8" t="str">
        <f>IF(A992="","",IF(COUNTIF('2) Income'!$D$13:$D$32,"1st and 15th")=0,0,IF(OR(DAY(A992)=1,DAY(A992)=15),SUMIFS('2) Income'!$E$13:$E$32,'2) Income'!$D$13:$D$32,"1st and 15th",'2) Income'!$F$13:$F$32,"&lt;="&amp;$A992),0)))</f>
        <v/>
      </c>
      <c r="AC992" s="8" t="str">
        <f>IF(A992="","",IF(COUNTIF('2) Income'!$D$13:$D$32,"2nd Wednesday")=0,0,IF(A992=(A992-DAY(A992)+1+2*7-WEEKDAY(A992-DAY(A992)+8-4,1)),SUMIFS('2) Income'!$E$13:$E$32,'2) Income'!$D$13:$D$32,"2nd Wednesday",'2) Income'!$F$13:$F$32,"&lt;="&amp;$A992),0)))</f>
        <v/>
      </c>
      <c r="AD992" s="8" t="str">
        <f>IF(A992="","",IF(COUNTIF('2) Income'!$D$13:$D$32,"3rd Wednesday")=0,0,IF(A992=(A992-DAY(A992)+1+3*7-WEEKDAY(A992-DAY(A992)+8-4,1)),SUMIFS('2) Income'!$E$13:$E$32,'2) Income'!$D$13:$D$32,"3rd Wednesday",'2) Income'!$F$13:$F$32,"&lt;="&amp;$A992),0)))</f>
        <v/>
      </c>
      <c r="AE992" s="8" t="str">
        <f>IF(A992="","",IF(COUNTIF('2) Income'!$D$13:$D$32,"4th Wednesday")=0,0,IF(A992=(A992-DAY(A992)+1+4*7-WEEKDAY(A992-DAY(A992)+8-4,1)),SUMIFS('2) Income'!$E$13:$E$32,'2) Income'!$D$13:$D$32,"4th Wednesday",'2) Income'!$F$13:$F$32,"&lt;="&amp;$A992),0)))</f>
        <v/>
      </c>
      <c r="AF992" s="8" t="str" cm="1">
        <f t="array" ref="AF992">IF(A992="","",IF(COUNTIF('2) Income'!$D$13:$D$32,"Every 4 Weeks")=0,0,SUMPRODUCT(--(IFERROR(MOD(A992-'2) Income'!$F$13:$F$32,28),1)=0),--('2) Income'!$D$13:$D$32="Every 4 Weeks"),--('2) Income'!$F$13:$F$32&lt;=A992),'2) Income'!$E$13:$E$32)))</f>
        <v/>
      </c>
      <c r="AG992" s="8" t="str">
        <f>IF(A992="","",IF(COUNTIF('2) Income'!$D$13:$D$32,"Monthly")=0,0,IF(B992="N",SUMIFS('2) Income'!$E$13:$E$32,'2) Income'!$D$13:$D$32,"monthly",'2) Income'!$F$13:$F$32,"&lt;="&amp;$A992,'2) Income'!$I$13:$I$32,DAY(A992)),SUMIFS('2) Income'!$E$13:$E$32,'2) Income'!$D$13:$D$32,"monthly",'2) Income'!$F$13:$F$32,"&lt;="&amp;$A992,'2) Income'!$I$13:$I$32,"&gt;="&amp;DAY(A992)))))</f>
        <v/>
      </c>
      <c r="AH992" s="8" t="str" cm="1">
        <f t="array" ref="AH992">IF(A992="","",IF(COUNTIF('2) Income'!$D$13:$D$32,"Yearly")=0,0,SUMPRODUCT(--('2) Income'!$D$13:$D$32="Yearly"),--('2) Income'!$F$13:$F$32&lt;=A992),IF(B992="N",--('2) Income'!$I$13:$I$32=DAY(A992)),--('2) Income'!$I$13:$I$32&gt;=DAY(A992))),--(IFERROR(MOD('2) Income'!$H$13:$H$32-MONTH(A992)+12,12),1)=0),'2) Income'!$E$13:$E$32)))</f>
        <v/>
      </c>
      <c r="AI992" s="8" t="str">
        <f>IF(A992="","",IF(COUNTIF('2) Income'!$D$13:$D$32,"one-time")=0,0,SUMIFS('2) Income'!$E$13:$E$32,'2) Income'!$D$13:$D$32,"one-time",'2) Income'!$F$13:$F$32,"="&amp;$A992)))</f>
        <v/>
      </c>
      <c r="AJ992" s="9" t="str">
        <f t="shared" si="76"/>
        <v/>
      </c>
    </row>
    <row r="993" spans="1:36">
      <c r="A993" s="7" t="str">
        <f>IF(A992="","",IF(A992+1&lt;='1) Period'!$E$21,A992+1,""))</f>
        <v/>
      </c>
      <c r="B993" s="7" t="e">
        <f t="shared" si="77"/>
        <v>#VALUE!</v>
      </c>
      <c r="C993" t="e">
        <f t="shared" si="78"/>
        <v>#VALUE!</v>
      </c>
      <c r="D993" s="8" t="str">
        <f>IF(A993="","",IF(TEXT(A993,"dddd")='4) Happy Money'!$E$23,WAllowance,0))</f>
        <v/>
      </c>
      <c r="E993" s="8" t="str">
        <f>IF(A993="","",IF(B993="N",SUMIF(TMonthly[Day of the Month],DAY(A993),TMonthly[Amount]),SUMIF(TMonthly[Day of the Month],"&gt;="&amp;DAY(A993),TMonthly[Amount])))</f>
        <v/>
      </c>
      <c r="F993" s="8" t="str" cm="1">
        <f t="array" ref="F993">IF(A993="","",SUMPRODUCT(--(TYearly[Due Date]&lt;=A993),IF(B993="N",--(TYearly[Day]=DAY(A993)),--(TYearly[Day]&gt;=DAY(A993))),--(IFERROR(MOD(TYearly[Month]-MONTH(A993)+12,12),1)=0),TYearly[Amount]))</f>
        <v/>
      </c>
      <c r="G993" s="8" t="str">
        <f>IF(A993="","",SUMIF(TOneTime[Due Date],A993,TOneTime[Amount]))</f>
        <v/>
      </c>
      <c r="H993" s="8" t="str" cm="1">
        <f t="array" ref="H993">IF(A993="","",IF(COUNTIF(TOther[Frequency],$H$1)=0,0,SUMPRODUCT(--(IFERROR(MOD(A993-TOther[Start Date],7),1)=0),--(TOther[Frequency]=$H$1),--(TOther[Start Date]&lt;=A993),--(TOther[End Date Calc]&gt;=A993),TOther[Amount])))</f>
        <v/>
      </c>
      <c r="I993" s="8" t="str" cm="1">
        <f t="array" ref="I993">IF(A993="","",IF(COUNTIF(TOther[Frequency],$I$1)=0,0,SUMPRODUCT(--(IFERROR(MOD(A993-TOther[Start Date],14),1)=0),--(TOther[Frequency]=$I$1),--(TOther[Start Date]&lt;=A993),--(TOther[End Date Calc]&gt;=A993),TOther[Amount])))</f>
        <v/>
      </c>
      <c r="J993" s="8" t="str">
        <f>IF(A993="","",IF(COUNTIF(TOther[Frequency],$J$1)=0,0,IF(OR(DAY(A993)=1,DAY(A993)=15),SUMIFS(TOther[Amount],TOther[Frequency],$J$1,TOther[Start Date],"&lt;="&amp;$A993,TOther[End Date Calc],"&gt;="&amp;A993),0)))</f>
        <v/>
      </c>
      <c r="K993" s="8" t="str">
        <f>IF(A993="","",IF(COUNTIF(TOther[Frequency],$K$1)=0,0,IF(A993=(A993-DAY(A993)+1+2*7-WEEKDAY(A993-DAY(A993)+8-4,1)),SUMIFS(TOther[Amount],TOther[Frequency],$K$1,TOther[Start Date],"&lt;="&amp;$A993,TOther[End Date Calc],"&gt;="&amp;A993),0)))</f>
        <v/>
      </c>
      <c r="L993" s="8" t="str">
        <f>IF(A993="","",IF(COUNTIF(TOther[Frequency],$L$1)=0,0,IF(A993=(A993-DAY(A993)+1+3*7-WEEKDAY(A993-DAY(A993)+8-4,1)),SUMIFS(TOther[Amount],TOther[Frequency],$L$1,TOther[Start Date],"&lt;="&amp;$A993,TOther[End Date Calc],"&gt;="&amp;A993),0)))</f>
        <v/>
      </c>
      <c r="M993" s="8" t="str">
        <f>IF(A993="","",IF(COUNTIF(TOther[Frequency],$M$1)=0,0,IF(A993=(A993-DAY(A993)+1+4*7-WEEKDAY(A993-DAY(A993)+8-4,1)),SUMIFS(TOther[Amount],TOther[Frequency],$M$1,TOther[Start Date],"&lt;="&amp;$A993,TOther[End Date Calc],"&gt;="&amp;A993),0)))</f>
        <v/>
      </c>
      <c r="N993" s="8" t="str" cm="1">
        <f t="array" ref="N993">IF(A993="","",IF(COUNTIF(TOther[Frequency],$N$1)=0,0,SUMPRODUCT(--(IFERROR(MOD(A993-TOther[Start Date],28),1)=0),--(TOther[Frequency]=$N$1),--(TOther[Start Date]&lt;=A993),--(TOther[End Date Calc]&gt;=A993),TOther[Amount])))</f>
        <v/>
      </c>
      <c r="O993" s="8" t="str" cm="1">
        <f t="array" ref="O993">IF(A993="","",IF(COUNTIF(TOther[Frequency],$O$1)=0,0,SUMPRODUCT(--(IFERROR(MOD(A993-TOther[Start Date],42),1)=0),--(TOther[Frequency]=$O$1),--(TOther[Start Date]&lt;=A993),--(TOther[End Date Calc]&gt;=A993),TOther[Amount])))</f>
        <v/>
      </c>
      <c r="P993" s="8" t="str" cm="1">
        <f t="array" ref="P993">IF(A993="","",IF(COUNTIF(TOther[Frequency],$P$1)=0,0,SUMPRODUCT(--(IFERROR(MOD(A993-TOther[Start Date],56),1)=0),--(TOther[Frequency]=$P$1),--(TOther[Start Date]&lt;=A993),--(TOther[End Date Calc]&gt;=A993),TOther[Amount])))</f>
        <v/>
      </c>
      <c r="Q993" s="8" t="str">
        <f>IF(A993="","",IF(COUNTIF(TOther[Frequency],$Q$1)=0,0,IF(B993="N",SUMIFS(TOther[Amount],TOther[Frequency],$Q$1,TOther[Start Date],"&lt;="&amp;$A993,TOther[End Date Calc],"&gt;="&amp;A993,TOther[Start Day],DAY(A993)),SUMIFS(TOther[Amount],TOther[Frequency],$Q$1,TOther[Start Date],"&lt;="&amp;$A993,TOther[End Date Calc],"&gt;="&amp;A993,TOther[Start Day],"&gt;="&amp;DAY(A993)))))</f>
        <v/>
      </c>
      <c r="R993" s="8" t="str" cm="1">
        <f t="array" ref="R993">IF(A993="","",IF(COUNTIF(TOther[Frequency],R$1)=0,0,SUMPRODUCT(--(TOther[Frequency]=R$1),--(TOther[Start Date]&lt;=A993),--(TOther[End Date Calc]&gt;=A993),IF(B993="N",--(TOther[Start Day]=DAY(A993)),--(TOther[Start Day]&gt;=DAY(A993))),--(IFERROR(MOD(TOther[Start Month]-MONTH(A993)+2,2),1)=0),TOther[Amount])))</f>
        <v/>
      </c>
      <c r="S993" s="8" t="str" cm="1">
        <f t="array" ref="S993">IF(A993="","",IF(COUNTIF(TOther[Frequency],S$1)=0,0,SUMPRODUCT(--(TOther[Frequency]=S$1),--(TOther[Start Date]&lt;=A993),--(TOther[End Date Calc]&gt;=A993),IF(B993="N",--(TOther[Start Day]=DAY(A993)),--(TOther[Start Day]&gt;=DAY(A993))),--(IFERROR(MOD(TOther[Start Month]-MONTH(A993)+3,3),1)=0),TOther[Amount])))</f>
        <v/>
      </c>
      <c r="T993" s="8" t="str" cm="1">
        <f t="array" ref="T993">IF($A993="","",IF(COUNTIF(TOther[Frequency],T$1)=0,0,SUMPRODUCT(--(TOther[Frequency]=T$1),--(TOther[Start Date]&lt;=$A993),--(TOther[End Date Calc]&gt;=$A993),IF($B993="N",--(TOther[Start Day]=DAY($A993)),--(TOther[Start Day]&gt;=DAY($A993))),--(IFERROR(MOD(TOther[Start Month]-MONTH($A993)+4,4),1)=0),TOther[Amount])))</f>
        <v/>
      </c>
      <c r="U993" s="8" t="str" cm="1">
        <f t="array" ref="U993">IF(A993="","",IF(COUNTIF(TOther[Frequency],$U$1)=0,0,SUMPRODUCT(--(TOther[Frequency]=$U$1),--(TOther[Start Date]&lt;=A993),--(TOther[End Date Calc]&gt;=A993),IF(B993="N",--(TOther[Start Day]=DAY(A993)),--(TOther[Start Day]&gt;=DAY(A993))),--(IFERROR(MOD(TOther[Start Month]-MONTH(A993)+6,6),1)=0),TOther[Amount])))</f>
        <v/>
      </c>
      <c r="V993" s="8" t="str" cm="1">
        <f t="array" ref="V993">IF(A993="","",IF(COUNTIF(TOther[Frequency],$V$1)=0,0,SUMPRODUCT(--(TOther[Frequency]=$V$1),--(TOther[Start Date]&lt;=A993),--(TOther[End Date Calc]&gt;=A993),IF(B993="N",--(TOther[Start Day]=DAY(A993)),--(TOther[Start Day]&gt;=DAY(A993))),--(IFERROR(MOD(TOther[Start Month]-MONTH(A993)+12,12),1)=0),TOther[Amount])))</f>
        <v/>
      </c>
      <c r="W993" s="8" t="str">
        <f>IF(A993="","",SUMIFS(TOther[Amount],TOther[Start Date],A993,TOther[Frequency],$W$1))</f>
        <v/>
      </c>
      <c r="X993" s="9" t="str">
        <f t="shared" si="75"/>
        <v/>
      </c>
      <c r="Y993" s="9" t="str">
        <f t="shared" si="79"/>
        <v/>
      </c>
      <c r="Z993" s="8" t="str" cm="1">
        <f t="array" ref="Z993">IF(A993="","",IF(COUNTIF('2) Income'!$D$13:$D$32,"Weekly")=0,0,SUMPRODUCT(--(IFERROR(MOD(A993-'2) Income'!$F$13:$F$32,7),1)=0),--('2) Income'!$D$13:$D$32="Weekly"),--('2) Income'!$F$13:$F$32&lt;=A993),'2) Income'!$E$13:$E$32)))</f>
        <v/>
      </c>
      <c r="AA993" s="8" t="str" cm="1">
        <f t="array" ref="AA993">IF(A993="","",IF(COUNTIF('2) Income'!$D$13:$D$32,"Every Other Week")=0,0,SUMPRODUCT(--(IFERROR(MOD(A993-'2) Income'!$F$13:$F$32,14),1)=0),--('2) Income'!$D$13:$D$32="Every Other Week"),--('2) Income'!$F$13:$F$32&lt;=A993),'2) Income'!$E$13:$E$32)))</f>
        <v/>
      </c>
      <c r="AB993" s="8" t="str">
        <f>IF(A993="","",IF(COUNTIF('2) Income'!$D$13:$D$32,"1st and 15th")=0,0,IF(OR(DAY(A993)=1,DAY(A993)=15),SUMIFS('2) Income'!$E$13:$E$32,'2) Income'!$D$13:$D$32,"1st and 15th",'2) Income'!$F$13:$F$32,"&lt;="&amp;$A993),0)))</f>
        <v/>
      </c>
      <c r="AC993" s="8" t="str">
        <f>IF(A993="","",IF(COUNTIF('2) Income'!$D$13:$D$32,"2nd Wednesday")=0,0,IF(A993=(A993-DAY(A993)+1+2*7-WEEKDAY(A993-DAY(A993)+8-4,1)),SUMIFS('2) Income'!$E$13:$E$32,'2) Income'!$D$13:$D$32,"2nd Wednesday",'2) Income'!$F$13:$F$32,"&lt;="&amp;$A993),0)))</f>
        <v/>
      </c>
      <c r="AD993" s="8" t="str">
        <f>IF(A993="","",IF(COUNTIF('2) Income'!$D$13:$D$32,"3rd Wednesday")=0,0,IF(A993=(A993-DAY(A993)+1+3*7-WEEKDAY(A993-DAY(A993)+8-4,1)),SUMIFS('2) Income'!$E$13:$E$32,'2) Income'!$D$13:$D$32,"3rd Wednesday",'2) Income'!$F$13:$F$32,"&lt;="&amp;$A993),0)))</f>
        <v/>
      </c>
      <c r="AE993" s="8" t="str">
        <f>IF(A993="","",IF(COUNTIF('2) Income'!$D$13:$D$32,"4th Wednesday")=0,0,IF(A993=(A993-DAY(A993)+1+4*7-WEEKDAY(A993-DAY(A993)+8-4,1)),SUMIFS('2) Income'!$E$13:$E$32,'2) Income'!$D$13:$D$32,"4th Wednesday",'2) Income'!$F$13:$F$32,"&lt;="&amp;$A993),0)))</f>
        <v/>
      </c>
      <c r="AF993" s="8" t="str" cm="1">
        <f t="array" ref="AF993">IF(A993="","",IF(COUNTIF('2) Income'!$D$13:$D$32,"Every 4 Weeks")=0,0,SUMPRODUCT(--(IFERROR(MOD(A993-'2) Income'!$F$13:$F$32,28),1)=0),--('2) Income'!$D$13:$D$32="Every 4 Weeks"),--('2) Income'!$F$13:$F$32&lt;=A993),'2) Income'!$E$13:$E$32)))</f>
        <v/>
      </c>
      <c r="AG993" s="8" t="str">
        <f>IF(A993="","",IF(COUNTIF('2) Income'!$D$13:$D$32,"Monthly")=0,0,IF(B993="N",SUMIFS('2) Income'!$E$13:$E$32,'2) Income'!$D$13:$D$32,"monthly",'2) Income'!$F$13:$F$32,"&lt;="&amp;$A993,'2) Income'!$I$13:$I$32,DAY(A993)),SUMIFS('2) Income'!$E$13:$E$32,'2) Income'!$D$13:$D$32,"monthly",'2) Income'!$F$13:$F$32,"&lt;="&amp;$A993,'2) Income'!$I$13:$I$32,"&gt;="&amp;DAY(A993)))))</f>
        <v/>
      </c>
      <c r="AH993" s="8" t="str" cm="1">
        <f t="array" ref="AH993">IF(A993="","",IF(COUNTIF('2) Income'!$D$13:$D$32,"Yearly")=0,0,SUMPRODUCT(--('2) Income'!$D$13:$D$32="Yearly"),--('2) Income'!$F$13:$F$32&lt;=A993),IF(B993="N",--('2) Income'!$I$13:$I$32=DAY(A993)),--('2) Income'!$I$13:$I$32&gt;=DAY(A993))),--(IFERROR(MOD('2) Income'!$H$13:$H$32-MONTH(A993)+12,12),1)=0),'2) Income'!$E$13:$E$32)))</f>
        <v/>
      </c>
      <c r="AI993" s="8" t="str">
        <f>IF(A993="","",IF(COUNTIF('2) Income'!$D$13:$D$32,"one-time")=0,0,SUMIFS('2) Income'!$E$13:$E$32,'2) Income'!$D$13:$D$32,"one-time",'2) Income'!$F$13:$F$32,"="&amp;$A993)))</f>
        <v/>
      </c>
      <c r="AJ993" s="9" t="str">
        <f t="shared" si="76"/>
        <v/>
      </c>
    </row>
    <row r="994" spans="1:36">
      <c r="A994" s="7" t="str">
        <f>IF(A993="","",IF(A993+1&lt;='1) Period'!$E$21,A993+1,""))</f>
        <v/>
      </c>
      <c r="B994" s="7" t="e">
        <f t="shared" si="77"/>
        <v>#VALUE!</v>
      </c>
      <c r="C994" t="e">
        <f t="shared" si="78"/>
        <v>#VALUE!</v>
      </c>
      <c r="D994" s="8" t="str">
        <f>IF(A994="","",IF(TEXT(A994,"dddd")='4) Happy Money'!$E$23,WAllowance,0))</f>
        <v/>
      </c>
      <c r="E994" s="8" t="str">
        <f>IF(A994="","",IF(B994="N",SUMIF(TMonthly[Day of the Month],DAY(A994),TMonthly[Amount]),SUMIF(TMonthly[Day of the Month],"&gt;="&amp;DAY(A994),TMonthly[Amount])))</f>
        <v/>
      </c>
      <c r="F994" s="8" t="str" cm="1">
        <f t="array" ref="F994">IF(A994="","",SUMPRODUCT(--(TYearly[Due Date]&lt;=A994),IF(B994="N",--(TYearly[Day]=DAY(A994)),--(TYearly[Day]&gt;=DAY(A994))),--(IFERROR(MOD(TYearly[Month]-MONTH(A994)+12,12),1)=0),TYearly[Amount]))</f>
        <v/>
      </c>
      <c r="G994" s="8" t="str">
        <f>IF(A994="","",SUMIF(TOneTime[Due Date],A994,TOneTime[Amount]))</f>
        <v/>
      </c>
      <c r="H994" s="8" t="str" cm="1">
        <f t="array" ref="H994">IF(A994="","",IF(COUNTIF(TOther[Frequency],$H$1)=0,0,SUMPRODUCT(--(IFERROR(MOD(A994-TOther[Start Date],7),1)=0),--(TOther[Frequency]=$H$1),--(TOther[Start Date]&lt;=A994),--(TOther[End Date Calc]&gt;=A994),TOther[Amount])))</f>
        <v/>
      </c>
      <c r="I994" s="8" t="str" cm="1">
        <f t="array" ref="I994">IF(A994="","",IF(COUNTIF(TOther[Frequency],$I$1)=0,0,SUMPRODUCT(--(IFERROR(MOD(A994-TOther[Start Date],14),1)=0),--(TOther[Frequency]=$I$1),--(TOther[Start Date]&lt;=A994),--(TOther[End Date Calc]&gt;=A994),TOther[Amount])))</f>
        <v/>
      </c>
      <c r="J994" s="8" t="str">
        <f>IF(A994="","",IF(COUNTIF(TOther[Frequency],$J$1)=0,0,IF(OR(DAY(A994)=1,DAY(A994)=15),SUMIFS(TOther[Amount],TOther[Frequency],$J$1,TOther[Start Date],"&lt;="&amp;$A994,TOther[End Date Calc],"&gt;="&amp;A994),0)))</f>
        <v/>
      </c>
      <c r="K994" s="8" t="str">
        <f>IF(A994="","",IF(COUNTIF(TOther[Frequency],$K$1)=0,0,IF(A994=(A994-DAY(A994)+1+2*7-WEEKDAY(A994-DAY(A994)+8-4,1)),SUMIFS(TOther[Amount],TOther[Frequency],$K$1,TOther[Start Date],"&lt;="&amp;$A994,TOther[End Date Calc],"&gt;="&amp;A994),0)))</f>
        <v/>
      </c>
      <c r="L994" s="8" t="str">
        <f>IF(A994="","",IF(COUNTIF(TOther[Frequency],$L$1)=0,0,IF(A994=(A994-DAY(A994)+1+3*7-WEEKDAY(A994-DAY(A994)+8-4,1)),SUMIFS(TOther[Amount],TOther[Frequency],$L$1,TOther[Start Date],"&lt;="&amp;$A994,TOther[End Date Calc],"&gt;="&amp;A994),0)))</f>
        <v/>
      </c>
      <c r="M994" s="8" t="str">
        <f>IF(A994="","",IF(COUNTIF(TOther[Frequency],$M$1)=0,0,IF(A994=(A994-DAY(A994)+1+4*7-WEEKDAY(A994-DAY(A994)+8-4,1)),SUMIFS(TOther[Amount],TOther[Frequency],$M$1,TOther[Start Date],"&lt;="&amp;$A994,TOther[End Date Calc],"&gt;="&amp;A994),0)))</f>
        <v/>
      </c>
      <c r="N994" s="8" t="str" cm="1">
        <f t="array" ref="N994">IF(A994="","",IF(COUNTIF(TOther[Frequency],$N$1)=0,0,SUMPRODUCT(--(IFERROR(MOD(A994-TOther[Start Date],28),1)=0),--(TOther[Frequency]=$N$1),--(TOther[Start Date]&lt;=A994),--(TOther[End Date Calc]&gt;=A994),TOther[Amount])))</f>
        <v/>
      </c>
      <c r="O994" s="8" t="str" cm="1">
        <f t="array" ref="O994">IF(A994="","",IF(COUNTIF(TOther[Frequency],$O$1)=0,0,SUMPRODUCT(--(IFERROR(MOD(A994-TOther[Start Date],42),1)=0),--(TOther[Frequency]=$O$1),--(TOther[Start Date]&lt;=A994),--(TOther[End Date Calc]&gt;=A994),TOther[Amount])))</f>
        <v/>
      </c>
      <c r="P994" s="8" t="str" cm="1">
        <f t="array" ref="P994">IF(A994="","",IF(COUNTIF(TOther[Frequency],$P$1)=0,0,SUMPRODUCT(--(IFERROR(MOD(A994-TOther[Start Date],56),1)=0),--(TOther[Frequency]=$P$1),--(TOther[Start Date]&lt;=A994),--(TOther[End Date Calc]&gt;=A994),TOther[Amount])))</f>
        <v/>
      </c>
      <c r="Q994" s="8" t="str">
        <f>IF(A994="","",IF(COUNTIF(TOther[Frequency],$Q$1)=0,0,IF(B994="N",SUMIFS(TOther[Amount],TOther[Frequency],$Q$1,TOther[Start Date],"&lt;="&amp;$A994,TOther[End Date Calc],"&gt;="&amp;A994,TOther[Start Day],DAY(A994)),SUMIFS(TOther[Amount],TOther[Frequency],$Q$1,TOther[Start Date],"&lt;="&amp;$A994,TOther[End Date Calc],"&gt;="&amp;A994,TOther[Start Day],"&gt;="&amp;DAY(A994)))))</f>
        <v/>
      </c>
      <c r="R994" s="8" t="str" cm="1">
        <f t="array" ref="R994">IF(A994="","",IF(COUNTIF(TOther[Frequency],R$1)=0,0,SUMPRODUCT(--(TOther[Frequency]=R$1),--(TOther[Start Date]&lt;=A994),--(TOther[End Date Calc]&gt;=A994),IF(B994="N",--(TOther[Start Day]=DAY(A994)),--(TOther[Start Day]&gt;=DAY(A994))),--(IFERROR(MOD(TOther[Start Month]-MONTH(A994)+2,2),1)=0),TOther[Amount])))</f>
        <v/>
      </c>
      <c r="S994" s="8" t="str" cm="1">
        <f t="array" ref="S994">IF(A994="","",IF(COUNTIF(TOther[Frequency],S$1)=0,0,SUMPRODUCT(--(TOther[Frequency]=S$1),--(TOther[Start Date]&lt;=A994),--(TOther[End Date Calc]&gt;=A994),IF(B994="N",--(TOther[Start Day]=DAY(A994)),--(TOther[Start Day]&gt;=DAY(A994))),--(IFERROR(MOD(TOther[Start Month]-MONTH(A994)+3,3),1)=0),TOther[Amount])))</f>
        <v/>
      </c>
      <c r="T994" s="8" t="str" cm="1">
        <f t="array" ref="T994">IF($A994="","",IF(COUNTIF(TOther[Frequency],T$1)=0,0,SUMPRODUCT(--(TOther[Frequency]=T$1),--(TOther[Start Date]&lt;=$A994),--(TOther[End Date Calc]&gt;=$A994),IF($B994="N",--(TOther[Start Day]=DAY($A994)),--(TOther[Start Day]&gt;=DAY($A994))),--(IFERROR(MOD(TOther[Start Month]-MONTH($A994)+4,4),1)=0),TOther[Amount])))</f>
        <v/>
      </c>
      <c r="U994" s="8" t="str" cm="1">
        <f t="array" ref="U994">IF(A994="","",IF(COUNTIF(TOther[Frequency],$U$1)=0,0,SUMPRODUCT(--(TOther[Frequency]=$U$1),--(TOther[Start Date]&lt;=A994),--(TOther[End Date Calc]&gt;=A994),IF(B994="N",--(TOther[Start Day]=DAY(A994)),--(TOther[Start Day]&gt;=DAY(A994))),--(IFERROR(MOD(TOther[Start Month]-MONTH(A994)+6,6),1)=0),TOther[Amount])))</f>
        <v/>
      </c>
      <c r="V994" s="8" t="str" cm="1">
        <f t="array" ref="V994">IF(A994="","",IF(COUNTIF(TOther[Frequency],$V$1)=0,0,SUMPRODUCT(--(TOther[Frequency]=$V$1),--(TOther[Start Date]&lt;=A994),--(TOther[End Date Calc]&gt;=A994),IF(B994="N",--(TOther[Start Day]=DAY(A994)),--(TOther[Start Day]&gt;=DAY(A994))),--(IFERROR(MOD(TOther[Start Month]-MONTH(A994)+12,12),1)=0),TOther[Amount])))</f>
        <v/>
      </c>
      <c r="W994" s="8" t="str">
        <f>IF(A994="","",SUMIFS(TOther[Amount],TOther[Start Date],A994,TOther[Frequency],$W$1))</f>
        <v/>
      </c>
      <c r="X994" s="9" t="str">
        <f t="shared" si="75"/>
        <v/>
      </c>
      <c r="Y994" s="9" t="str">
        <f t="shared" si="79"/>
        <v/>
      </c>
      <c r="Z994" s="8" t="str" cm="1">
        <f t="array" ref="Z994">IF(A994="","",IF(COUNTIF('2) Income'!$D$13:$D$32,"Weekly")=0,0,SUMPRODUCT(--(IFERROR(MOD(A994-'2) Income'!$F$13:$F$32,7),1)=0),--('2) Income'!$D$13:$D$32="Weekly"),--('2) Income'!$F$13:$F$32&lt;=A994),'2) Income'!$E$13:$E$32)))</f>
        <v/>
      </c>
      <c r="AA994" s="8" t="str" cm="1">
        <f t="array" ref="AA994">IF(A994="","",IF(COUNTIF('2) Income'!$D$13:$D$32,"Every Other Week")=0,0,SUMPRODUCT(--(IFERROR(MOD(A994-'2) Income'!$F$13:$F$32,14),1)=0),--('2) Income'!$D$13:$D$32="Every Other Week"),--('2) Income'!$F$13:$F$32&lt;=A994),'2) Income'!$E$13:$E$32)))</f>
        <v/>
      </c>
      <c r="AB994" s="8" t="str">
        <f>IF(A994="","",IF(COUNTIF('2) Income'!$D$13:$D$32,"1st and 15th")=0,0,IF(OR(DAY(A994)=1,DAY(A994)=15),SUMIFS('2) Income'!$E$13:$E$32,'2) Income'!$D$13:$D$32,"1st and 15th",'2) Income'!$F$13:$F$32,"&lt;="&amp;$A994),0)))</f>
        <v/>
      </c>
      <c r="AC994" s="8" t="str">
        <f>IF(A994="","",IF(COUNTIF('2) Income'!$D$13:$D$32,"2nd Wednesday")=0,0,IF(A994=(A994-DAY(A994)+1+2*7-WEEKDAY(A994-DAY(A994)+8-4,1)),SUMIFS('2) Income'!$E$13:$E$32,'2) Income'!$D$13:$D$32,"2nd Wednesday",'2) Income'!$F$13:$F$32,"&lt;="&amp;$A994),0)))</f>
        <v/>
      </c>
      <c r="AD994" s="8" t="str">
        <f>IF(A994="","",IF(COUNTIF('2) Income'!$D$13:$D$32,"3rd Wednesday")=0,0,IF(A994=(A994-DAY(A994)+1+3*7-WEEKDAY(A994-DAY(A994)+8-4,1)),SUMIFS('2) Income'!$E$13:$E$32,'2) Income'!$D$13:$D$32,"3rd Wednesday",'2) Income'!$F$13:$F$32,"&lt;="&amp;$A994),0)))</f>
        <v/>
      </c>
      <c r="AE994" s="8" t="str">
        <f>IF(A994="","",IF(COUNTIF('2) Income'!$D$13:$D$32,"4th Wednesday")=0,0,IF(A994=(A994-DAY(A994)+1+4*7-WEEKDAY(A994-DAY(A994)+8-4,1)),SUMIFS('2) Income'!$E$13:$E$32,'2) Income'!$D$13:$D$32,"4th Wednesday",'2) Income'!$F$13:$F$32,"&lt;="&amp;$A994),0)))</f>
        <v/>
      </c>
      <c r="AF994" s="8" t="str" cm="1">
        <f t="array" ref="AF994">IF(A994="","",IF(COUNTIF('2) Income'!$D$13:$D$32,"Every 4 Weeks")=0,0,SUMPRODUCT(--(IFERROR(MOD(A994-'2) Income'!$F$13:$F$32,28),1)=0),--('2) Income'!$D$13:$D$32="Every 4 Weeks"),--('2) Income'!$F$13:$F$32&lt;=A994),'2) Income'!$E$13:$E$32)))</f>
        <v/>
      </c>
      <c r="AG994" s="8" t="str">
        <f>IF(A994="","",IF(COUNTIF('2) Income'!$D$13:$D$32,"Monthly")=0,0,IF(B994="N",SUMIFS('2) Income'!$E$13:$E$32,'2) Income'!$D$13:$D$32,"monthly",'2) Income'!$F$13:$F$32,"&lt;="&amp;$A994,'2) Income'!$I$13:$I$32,DAY(A994)),SUMIFS('2) Income'!$E$13:$E$32,'2) Income'!$D$13:$D$32,"monthly",'2) Income'!$F$13:$F$32,"&lt;="&amp;$A994,'2) Income'!$I$13:$I$32,"&gt;="&amp;DAY(A994)))))</f>
        <v/>
      </c>
      <c r="AH994" s="8" t="str" cm="1">
        <f t="array" ref="AH994">IF(A994="","",IF(COUNTIF('2) Income'!$D$13:$D$32,"Yearly")=0,0,SUMPRODUCT(--('2) Income'!$D$13:$D$32="Yearly"),--('2) Income'!$F$13:$F$32&lt;=A994),IF(B994="N",--('2) Income'!$I$13:$I$32=DAY(A994)),--('2) Income'!$I$13:$I$32&gt;=DAY(A994))),--(IFERROR(MOD('2) Income'!$H$13:$H$32-MONTH(A994)+12,12),1)=0),'2) Income'!$E$13:$E$32)))</f>
        <v/>
      </c>
      <c r="AI994" s="8" t="str">
        <f>IF(A994="","",IF(COUNTIF('2) Income'!$D$13:$D$32,"one-time")=0,0,SUMIFS('2) Income'!$E$13:$E$32,'2) Income'!$D$13:$D$32,"one-time",'2) Income'!$F$13:$F$32,"="&amp;$A994)))</f>
        <v/>
      </c>
      <c r="AJ994" s="9" t="str">
        <f t="shared" si="76"/>
        <v/>
      </c>
    </row>
    <row r="995" spans="1:36">
      <c r="A995" s="7" t="str">
        <f>IF(A994="","",IF(A994+1&lt;='1) Period'!$E$21,A994+1,""))</f>
        <v/>
      </c>
      <c r="B995" s="7" t="e">
        <f t="shared" si="77"/>
        <v>#VALUE!</v>
      </c>
      <c r="C995" t="e">
        <f t="shared" si="78"/>
        <v>#VALUE!</v>
      </c>
      <c r="D995" s="8" t="str">
        <f>IF(A995="","",IF(TEXT(A995,"dddd")='4) Happy Money'!$E$23,WAllowance,0))</f>
        <v/>
      </c>
      <c r="E995" s="8" t="str">
        <f>IF(A995="","",IF(B995="N",SUMIF(TMonthly[Day of the Month],DAY(A995),TMonthly[Amount]),SUMIF(TMonthly[Day of the Month],"&gt;="&amp;DAY(A995),TMonthly[Amount])))</f>
        <v/>
      </c>
      <c r="F995" s="8" t="str" cm="1">
        <f t="array" ref="F995">IF(A995="","",SUMPRODUCT(--(TYearly[Due Date]&lt;=A995),IF(B995="N",--(TYearly[Day]=DAY(A995)),--(TYearly[Day]&gt;=DAY(A995))),--(IFERROR(MOD(TYearly[Month]-MONTH(A995)+12,12),1)=0),TYearly[Amount]))</f>
        <v/>
      </c>
      <c r="G995" s="8" t="str">
        <f>IF(A995="","",SUMIF(TOneTime[Due Date],A995,TOneTime[Amount]))</f>
        <v/>
      </c>
      <c r="H995" s="8" t="str" cm="1">
        <f t="array" ref="H995">IF(A995="","",IF(COUNTIF(TOther[Frequency],$H$1)=0,0,SUMPRODUCT(--(IFERROR(MOD(A995-TOther[Start Date],7),1)=0),--(TOther[Frequency]=$H$1),--(TOther[Start Date]&lt;=A995),--(TOther[End Date Calc]&gt;=A995),TOther[Amount])))</f>
        <v/>
      </c>
      <c r="I995" s="8" t="str" cm="1">
        <f t="array" ref="I995">IF(A995="","",IF(COUNTIF(TOther[Frequency],$I$1)=0,0,SUMPRODUCT(--(IFERROR(MOD(A995-TOther[Start Date],14),1)=0),--(TOther[Frequency]=$I$1),--(TOther[Start Date]&lt;=A995),--(TOther[End Date Calc]&gt;=A995),TOther[Amount])))</f>
        <v/>
      </c>
      <c r="J995" s="8" t="str">
        <f>IF(A995="","",IF(COUNTIF(TOther[Frequency],$J$1)=0,0,IF(OR(DAY(A995)=1,DAY(A995)=15),SUMIFS(TOther[Amount],TOther[Frequency],$J$1,TOther[Start Date],"&lt;="&amp;$A995,TOther[End Date Calc],"&gt;="&amp;A995),0)))</f>
        <v/>
      </c>
      <c r="K995" s="8" t="str">
        <f>IF(A995="","",IF(COUNTIF(TOther[Frequency],$K$1)=0,0,IF(A995=(A995-DAY(A995)+1+2*7-WEEKDAY(A995-DAY(A995)+8-4,1)),SUMIFS(TOther[Amount],TOther[Frequency],$K$1,TOther[Start Date],"&lt;="&amp;$A995,TOther[End Date Calc],"&gt;="&amp;A995),0)))</f>
        <v/>
      </c>
      <c r="L995" s="8" t="str">
        <f>IF(A995="","",IF(COUNTIF(TOther[Frequency],$L$1)=0,0,IF(A995=(A995-DAY(A995)+1+3*7-WEEKDAY(A995-DAY(A995)+8-4,1)),SUMIFS(TOther[Amount],TOther[Frequency],$L$1,TOther[Start Date],"&lt;="&amp;$A995,TOther[End Date Calc],"&gt;="&amp;A995),0)))</f>
        <v/>
      </c>
      <c r="M995" s="8" t="str">
        <f>IF(A995="","",IF(COUNTIF(TOther[Frequency],$M$1)=0,0,IF(A995=(A995-DAY(A995)+1+4*7-WEEKDAY(A995-DAY(A995)+8-4,1)),SUMIFS(TOther[Amount],TOther[Frequency],$M$1,TOther[Start Date],"&lt;="&amp;$A995,TOther[End Date Calc],"&gt;="&amp;A995),0)))</f>
        <v/>
      </c>
      <c r="N995" s="8" t="str" cm="1">
        <f t="array" ref="N995">IF(A995="","",IF(COUNTIF(TOther[Frequency],$N$1)=0,0,SUMPRODUCT(--(IFERROR(MOD(A995-TOther[Start Date],28),1)=0),--(TOther[Frequency]=$N$1),--(TOther[Start Date]&lt;=A995),--(TOther[End Date Calc]&gt;=A995),TOther[Amount])))</f>
        <v/>
      </c>
      <c r="O995" s="8" t="str" cm="1">
        <f t="array" ref="O995">IF(A995="","",IF(COUNTIF(TOther[Frequency],$O$1)=0,0,SUMPRODUCT(--(IFERROR(MOD(A995-TOther[Start Date],42),1)=0),--(TOther[Frequency]=$O$1),--(TOther[Start Date]&lt;=A995),--(TOther[End Date Calc]&gt;=A995),TOther[Amount])))</f>
        <v/>
      </c>
      <c r="P995" s="8" t="str" cm="1">
        <f t="array" ref="P995">IF(A995="","",IF(COUNTIF(TOther[Frequency],$P$1)=0,0,SUMPRODUCT(--(IFERROR(MOD(A995-TOther[Start Date],56),1)=0),--(TOther[Frequency]=$P$1),--(TOther[Start Date]&lt;=A995),--(TOther[End Date Calc]&gt;=A995),TOther[Amount])))</f>
        <v/>
      </c>
      <c r="Q995" s="8" t="str">
        <f>IF(A995="","",IF(COUNTIF(TOther[Frequency],$Q$1)=0,0,IF(B995="N",SUMIFS(TOther[Amount],TOther[Frequency],$Q$1,TOther[Start Date],"&lt;="&amp;$A995,TOther[End Date Calc],"&gt;="&amp;A995,TOther[Start Day],DAY(A995)),SUMIFS(TOther[Amount],TOther[Frequency],$Q$1,TOther[Start Date],"&lt;="&amp;$A995,TOther[End Date Calc],"&gt;="&amp;A995,TOther[Start Day],"&gt;="&amp;DAY(A995)))))</f>
        <v/>
      </c>
      <c r="R995" s="8" t="str" cm="1">
        <f t="array" ref="R995">IF(A995="","",IF(COUNTIF(TOther[Frequency],R$1)=0,0,SUMPRODUCT(--(TOther[Frequency]=R$1),--(TOther[Start Date]&lt;=A995),--(TOther[End Date Calc]&gt;=A995),IF(B995="N",--(TOther[Start Day]=DAY(A995)),--(TOther[Start Day]&gt;=DAY(A995))),--(IFERROR(MOD(TOther[Start Month]-MONTH(A995)+2,2),1)=0),TOther[Amount])))</f>
        <v/>
      </c>
      <c r="S995" s="8" t="str" cm="1">
        <f t="array" ref="S995">IF(A995="","",IF(COUNTIF(TOther[Frequency],S$1)=0,0,SUMPRODUCT(--(TOther[Frequency]=S$1),--(TOther[Start Date]&lt;=A995),--(TOther[End Date Calc]&gt;=A995),IF(B995="N",--(TOther[Start Day]=DAY(A995)),--(TOther[Start Day]&gt;=DAY(A995))),--(IFERROR(MOD(TOther[Start Month]-MONTH(A995)+3,3),1)=0),TOther[Amount])))</f>
        <v/>
      </c>
      <c r="T995" s="8" t="str" cm="1">
        <f t="array" ref="T995">IF($A995="","",IF(COUNTIF(TOther[Frequency],T$1)=0,0,SUMPRODUCT(--(TOther[Frequency]=T$1),--(TOther[Start Date]&lt;=$A995),--(TOther[End Date Calc]&gt;=$A995),IF($B995="N",--(TOther[Start Day]=DAY($A995)),--(TOther[Start Day]&gt;=DAY($A995))),--(IFERROR(MOD(TOther[Start Month]-MONTH($A995)+4,4),1)=0),TOther[Amount])))</f>
        <v/>
      </c>
      <c r="U995" s="8" t="str" cm="1">
        <f t="array" ref="U995">IF(A995="","",IF(COUNTIF(TOther[Frequency],$U$1)=0,0,SUMPRODUCT(--(TOther[Frequency]=$U$1),--(TOther[Start Date]&lt;=A995),--(TOther[End Date Calc]&gt;=A995),IF(B995="N",--(TOther[Start Day]=DAY(A995)),--(TOther[Start Day]&gt;=DAY(A995))),--(IFERROR(MOD(TOther[Start Month]-MONTH(A995)+6,6),1)=0),TOther[Amount])))</f>
        <v/>
      </c>
      <c r="V995" s="8" t="str" cm="1">
        <f t="array" ref="V995">IF(A995="","",IF(COUNTIF(TOther[Frequency],$V$1)=0,0,SUMPRODUCT(--(TOther[Frequency]=$V$1),--(TOther[Start Date]&lt;=A995),--(TOther[End Date Calc]&gt;=A995),IF(B995="N",--(TOther[Start Day]=DAY(A995)),--(TOther[Start Day]&gt;=DAY(A995))),--(IFERROR(MOD(TOther[Start Month]-MONTH(A995)+12,12),1)=0),TOther[Amount])))</f>
        <v/>
      </c>
      <c r="W995" s="8" t="str">
        <f>IF(A995="","",SUMIFS(TOther[Amount],TOther[Start Date],A995,TOther[Frequency],$W$1))</f>
        <v/>
      </c>
      <c r="X995" s="9" t="str">
        <f t="shared" si="75"/>
        <v/>
      </c>
      <c r="Y995" s="9" t="str">
        <f t="shared" si="79"/>
        <v/>
      </c>
      <c r="Z995" s="8" t="str" cm="1">
        <f t="array" ref="Z995">IF(A995="","",IF(COUNTIF('2) Income'!$D$13:$D$32,"Weekly")=0,0,SUMPRODUCT(--(IFERROR(MOD(A995-'2) Income'!$F$13:$F$32,7),1)=0),--('2) Income'!$D$13:$D$32="Weekly"),--('2) Income'!$F$13:$F$32&lt;=A995),'2) Income'!$E$13:$E$32)))</f>
        <v/>
      </c>
      <c r="AA995" s="8" t="str" cm="1">
        <f t="array" ref="AA995">IF(A995="","",IF(COUNTIF('2) Income'!$D$13:$D$32,"Every Other Week")=0,0,SUMPRODUCT(--(IFERROR(MOD(A995-'2) Income'!$F$13:$F$32,14),1)=0),--('2) Income'!$D$13:$D$32="Every Other Week"),--('2) Income'!$F$13:$F$32&lt;=A995),'2) Income'!$E$13:$E$32)))</f>
        <v/>
      </c>
      <c r="AB995" s="8" t="str">
        <f>IF(A995="","",IF(COUNTIF('2) Income'!$D$13:$D$32,"1st and 15th")=0,0,IF(OR(DAY(A995)=1,DAY(A995)=15),SUMIFS('2) Income'!$E$13:$E$32,'2) Income'!$D$13:$D$32,"1st and 15th",'2) Income'!$F$13:$F$32,"&lt;="&amp;$A995),0)))</f>
        <v/>
      </c>
      <c r="AC995" s="8" t="str">
        <f>IF(A995="","",IF(COUNTIF('2) Income'!$D$13:$D$32,"2nd Wednesday")=0,0,IF(A995=(A995-DAY(A995)+1+2*7-WEEKDAY(A995-DAY(A995)+8-4,1)),SUMIFS('2) Income'!$E$13:$E$32,'2) Income'!$D$13:$D$32,"2nd Wednesday",'2) Income'!$F$13:$F$32,"&lt;="&amp;$A995),0)))</f>
        <v/>
      </c>
      <c r="AD995" s="8" t="str">
        <f>IF(A995="","",IF(COUNTIF('2) Income'!$D$13:$D$32,"3rd Wednesday")=0,0,IF(A995=(A995-DAY(A995)+1+3*7-WEEKDAY(A995-DAY(A995)+8-4,1)),SUMIFS('2) Income'!$E$13:$E$32,'2) Income'!$D$13:$D$32,"3rd Wednesday",'2) Income'!$F$13:$F$32,"&lt;="&amp;$A995),0)))</f>
        <v/>
      </c>
      <c r="AE995" s="8" t="str">
        <f>IF(A995="","",IF(COUNTIF('2) Income'!$D$13:$D$32,"4th Wednesday")=0,0,IF(A995=(A995-DAY(A995)+1+4*7-WEEKDAY(A995-DAY(A995)+8-4,1)),SUMIFS('2) Income'!$E$13:$E$32,'2) Income'!$D$13:$D$32,"4th Wednesday",'2) Income'!$F$13:$F$32,"&lt;="&amp;$A995),0)))</f>
        <v/>
      </c>
      <c r="AF995" s="8" t="str" cm="1">
        <f t="array" ref="AF995">IF(A995="","",IF(COUNTIF('2) Income'!$D$13:$D$32,"Every 4 Weeks")=0,0,SUMPRODUCT(--(IFERROR(MOD(A995-'2) Income'!$F$13:$F$32,28),1)=0),--('2) Income'!$D$13:$D$32="Every 4 Weeks"),--('2) Income'!$F$13:$F$32&lt;=A995),'2) Income'!$E$13:$E$32)))</f>
        <v/>
      </c>
      <c r="AG995" s="8" t="str">
        <f>IF(A995="","",IF(COUNTIF('2) Income'!$D$13:$D$32,"Monthly")=0,0,IF(B995="N",SUMIFS('2) Income'!$E$13:$E$32,'2) Income'!$D$13:$D$32,"monthly",'2) Income'!$F$13:$F$32,"&lt;="&amp;$A995,'2) Income'!$I$13:$I$32,DAY(A995)),SUMIFS('2) Income'!$E$13:$E$32,'2) Income'!$D$13:$D$32,"monthly",'2) Income'!$F$13:$F$32,"&lt;="&amp;$A995,'2) Income'!$I$13:$I$32,"&gt;="&amp;DAY(A995)))))</f>
        <v/>
      </c>
      <c r="AH995" s="8" t="str" cm="1">
        <f t="array" ref="AH995">IF(A995="","",IF(COUNTIF('2) Income'!$D$13:$D$32,"Yearly")=0,0,SUMPRODUCT(--('2) Income'!$D$13:$D$32="Yearly"),--('2) Income'!$F$13:$F$32&lt;=A995),IF(B995="N",--('2) Income'!$I$13:$I$32=DAY(A995)),--('2) Income'!$I$13:$I$32&gt;=DAY(A995))),--(IFERROR(MOD('2) Income'!$H$13:$H$32-MONTH(A995)+12,12),1)=0),'2) Income'!$E$13:$E$32)))</f>
        <v/>
      </c>
      <c r="AI995" s="8" t="str">
        <f>IF(A995="","",IF(COUNTIF('2) Income'!$D$13:$D$32,"one-time")=0,0,SUMIFS('2) Income'!$E$13:$E$32,'2) Income'!$D$13:$D$32,"one-time",'2) Income'!$F$13:$F$32,"="&amp;$A995)))</f>
        <v/>
      </c>
      <c r="AJ995" s="9" t="str">
        <f t="shared" si="76"/>
        <v/>
      </c>
    </row>
    <row r="996" spans="1:36">
      <c r="A996" s="7" t="str">
        <f>IF(A995="","",IF(A995+1&lt;='1) Period'!$E$21,A995+1,""))</f>
        <v/>
      </c>
      <c r="B996" s="7" t="e">
        <f t="shared" si="77"/>
        <v>#VALUE!</v>
      </c>
      <c r="C996" t="e">
        <f t="shared" si="78"/>
        <v>#VALUE!</v>
      </c>
      <c r="D996" s="8" t="str">
        <f>IF(A996="","",IF(TEXT(A996,"dddd")='4) Happy Money'!$E$23,WAllowance,0))</f>
        <v/>
      </c>
      <c r="E996" s="8" t="str">
        <f>IF(A996="","",IF(B996="N",SUMIF(TMonthly[Day of the Month],DAY(A996),TMonthly[Amount]),SUMIF(TMonthly[Day of the Month],"&gt;="&amp;DAY(A996),TMonthly[Amount])))</f>
        <v/>
      </c>
      <c r="F996" s="8" t="str" cm="1">
        <f t="array" ref="F996">IF(A996="","",SUMPRODUCT(--(TYearly[Due Date]&lt;=A996),IF(B996="N",--(TYearly[Day]=DAY(A996)),--(TYearly[Day]&gt;=DAY(A996))),--(IFERROR(MOD(TYearly[Month]-MONTH(A996)+12,12),1)=0),TYearly[Amount]))</f>
        <v/>
      </c>
      <c r="G996" s="8" t="str">
        <f>IF(A996="","",SUMIF(TOneTime[Due Date],A996,TOneTime[Amount]))</f>
        <v/>
      </c>
      <c r="H996" s="8" t="str" cm="1">
        <f t="array" ref="H996">IF(A996="","",IF(COUNTIF(TOther[Frequency],$H$1)=0,0,SUMPRODUCT(--(IFERROR(MOD(A996-TOther[Start Date],7),1)=0),--(TOther[Frequency]=$H$1),--(TOther[Start Date]&lt;=A996),--(TOther[End Date Calc]&gt;=A996),TOther[Amount])))</f>
        <v/>
      </c>
      <c r="I996" s="8" t="str" cm="1">
        <f t="array" ref="I996">IF(A996="","",IF(COUNTIF(TOther[Frequency],$I$1)=0,0,SUMPRODUCT(--(IFERROR(MOD(A996-TOther[Start Date],14),1)=0),--(TOther[Frequency]=$I$1),--(TOther[Start Date]&lt;=A996),--(TOther[End Date Calc]&gt;=A996),TOther[Amount])))</f>
        <v/>
      </c>
      <c r="J996" s="8" t="str">
        <f>IF(A996="","",IF(COUNTIF(TOther[Frequency],$J$1)=0,0,IF(OR(DAY(A996)=1,DAY(A996)=15),SUMIFS(TOther[Amount],TOther[Frequency],$J$1,TOther[Start Date],"&lt;="&amp;$A996,TOther[End Date Calc],"&gt;="&amp;A996),0)))</f>
        <v/>
      </c>
      <c r="K996" s="8" t="str">
        <f>IF(A996="","",IF(COUNTIF(TOther[Frequency],$K$1)=0,0,IF(A996=(A996-DAY(A996)+1+2*7-WEEKDAY(A996-DAY(A996)+8-4,1)),SUMIFS(TOther[Amount],TOther[Frequency],$K$1,TOther[Start Date],"&lt;="&amp;$A996,TOther[End Date Calc],"&gt;="&amp;A996),0)))</f>
        <v/>
      </c>
      <c r="L996" s="8" t="str">
        <f>IF(A996="","",IF(COUNTIF(TOther[Frequency],$L$1)=0,0,IF(A996=(A996-DAY(A996)+1+3*7-WEEKDAY(A996-DAY(A996)+8-4,1)),SUMIFS(TOther[Amount],TOther[Frequency],$L$1,TOther[Start Date],"&lt;="&amp;$A996,TOther[End Date Calc],"&gt;="&amp;A996),0)))</f>
        <v/>
      </c>
      <c r="M996" s="8" t="str">
        <f>IF(A996="","",IF(COUNTIF(TOther[Frequency],$M$1)=0,0,IF(A996=(A996-DAY(A996)+1+4*7-WEEKDAY(A996-DAY(A996)+8-4,1)),SUMIFS(TOther[Amount],TOther[Frequency],$M$1,TOther[Start Date],"&lt;="&amp;$A996,TOther[End Date Calc],"&gt;="&amp;A996),0)))</f>
        <v/>
      </c>
      <c r="N996" s="8" t="str" cm="1">
        <f t="array" ref="N996">IF(A996="","",IF(COUNTIF(TOther[Frequency],$N$1)=0,0,SUMPRODUCT(--(IFERROR(MOD(A996-TOther[Start Date],28),1)=0),--(TOther[Frequency]=$N$1),--(TOther[Start Date]&lt;=A996),--(TOther[End Date Calc]&gt;=A996),TOther[Amount])))</f>
        <v/>
      </c>
      <c r="O996" s="8" t="str" cm="1">
        <f t="array" ref="O996">IF(A996="","",IF(COUNTIF(TOther[Frequency],$O$1)=0,0,SUMPRODUCT(--(IFERROR(MOD(A996-TOther[Start Date],42),1)=0),--(TOther[Frequency]=$O$1),--(TOther[Start Date]&lt;=A996),--(TOther[End Date Calc]&gt;=A996),TOther[Amount])))</f>
        <v/>
      </c>
      <c r="P996" s="8" t="str" cm="1">
        <f t="array" ref="P996">IF(A996="","",IF(COUNTIF(TOther[Frequency],$P$1)=0,0,SUMPRODUCT(--(IFERROR(MOD(A996-TOther[Start Date],56),1)=0),--(TOther[Frequency]=$P$1),--(TOther[Start Date]&lt;=A996),--(TOther[End Date Calc]&gt;=A996),TOther[Amount])))</f>
        <v/>
      </c>
      <c r="Q996" s="8" t="str">
        <f>IF(A996="","",IF(COUNTIF(TOther[Frequency],$Q$1)=0,0,IF(B996="N",SUMIFS(TOther[Amount],TOther[Frequency],$Q$1,TOther[Start Date],"&lt;="&amp;$A996,TOther[End Date Calc],"&gt;="&amp;A996,TOther[Start Day],DAY(A996)),SUMIFS(TOther[Amount],TOther[Frequency],$Q$1,TOther[Start Date],"&lt;="&amp;$A996,TOther[End Date Calc],"&gt;="&amp;A996,TOther[Start Day],"&gt;="&amp;DAY(A996)))))</f>
        <v/>
      </c>
      <c r="R996" s="8" t="str" cm="1">
        <f t="array" ref="R996">IF(A996="","",IF(COUNTIF(TOther[Frequency],R$1)=0,0,SUMPRODUCT(--(TOther[Frequency]=R$1),--(TOther[Start Date]&lt;=A996),--(TOther[End Date Calc]&gt;=A996),IF(B996="N",--(TOther[Start Day]=DAY(A996)),--(TOther[Start Day]&gt;=DAY(A996))),--(IFERROR(MOD(TOther[Start Month]-MONTH(A996)+2,2),1)=0),TOther[Amount])))</f>
        <v/>
      </c>
      <c r="S996" s="8" t="str" cm="1">
        <f t="array" ref="S996">IF(A996="","",IF(COUNTIF(TOther[Frequency],S$1)=0,0,SUMPRODUCT(--(TOther[Frequency]=S$1),--(TOther[Start Date]&lt;=A996),--(TOther[End Date Calc]&gt;=A996),IF(B996="N",--(TOther[Start Day]=DAY(A996)),--(TOther[Start Day]&gt;=DAY(A996))),--(IFERROR(MOD(TOther[Start Month]-MONTH(A996)+3,3),1)=0),TOther[Amount])))</f>
        <v/>
      </c>
      <c r="T996" s="8" t="str" cm="1">
        <f t="array" ref="T996">IF($A996="","",IF(COUNTIF(TOther[Frequency],T$1)=0,0,SUMPRODUCT(--(TOther[Frequency]=T$1),--(TOther[Start Date]&lt;=$A996),--(TOther[End Date Calc]&gt;=$A996),IF($B996="N",--(TOther[Start Day]=DAY($A996)),--(TOther[Start Day]&gt;=DAY($A996))),--(IFERROR(MOD(TOther[Start Month]-MONTH($A996)+4,4),1)=0),TOther[Amount])))</f>
        <v/>
      </c>
      <c r="U996" s="8" t="str" cm="1">
        <f t="array" ref="U996">IF(A996="","",IF(COUNTIF(TOther[Frequency],$U$1)=0,0,SUMPRODUCT(--(TOther[Frequency]=$U$1),--(TOther[Start Date]&lt;=A996),--(TOther[End Date Calc]&gt;=A996),IF(B996="N",--(TOther[Start Day]=DAY(A996)),--(TOther[Start Day]&gt;=DAY(A996))),--(IFERROR(MOD(TOther[Start Month]-MONTH(A996)+6,6),1)=0),TOther[Amount])))</f>
        <v/>
      </c>
      <c r="V996" s="8" t="str" cm="1">
        <f t="array" ref="V996">IF(A996="","",IF(COUNTIF(TOther[Frequency],$V$1)=0,0,SUMPRODUCT(--(TOther[Frequency]=$V$1),--(TOther[Start Date]&lt;=A996),--(TOther[End Date Calc]&gt;=A996),IF(B996="N",--(TOther[Start Day]=DAY(A996)),--(TOther[Start Day]&gt;=DAY(A996))),--(IFERROR(MOD(TOther[Start Month]-MONTH(A996)+12,12),1)=0),TOther[Amount])))</f>
        <v/>
      </c>
      <c r="W996" s="8" t="str">
        <f>IF(A996="","",SUMIFS(TOther[Amount],TOther[Start Date],A996,TOther[Frequency],$W$1))</f>
        <v/>
      </c>
      <c r="X996" s="9" t="str">
        <f t="shared" si="75"/>
        <v/>
      </c>
      <c r="Y996" s="9" t="str">
        <f t="shared" si="79"/>
        <v/>
      </c>
      <c r="Z996" s="8" t="str" cm="1">
        <f t="array" ref="Z996">IF(A996="","",IF(COUNTIF('2) Income'!$D$13:$D$32,"Weekly")=0,0,SUMPRODUCT(--(IFERROR(MOD(A996-'2) Income'!$F$13:$F$32,7),1)=0),--('2) Income'!$D$13:$D$32="Weekly"),--('2) Income'!$F$13:$F$32&lt;=A996),'2) Income'!$E$13:$E$32)))</f>
        <v/>
      </c>
      <c r="AA996" s="8" t="str" cm="1">
        <f t="array" ref="AA996">IF(A996="","",IF(COUNTIF('2) Income'!$D$13:$D$32,"Every Other Week")=0,0,SUMPRODUCT(--(IFERROR(MOD(A996-'2) Income'!$F$13:$F$32,14),1)=0),--('2) Income'!$D$13:$D$32="Every Other Week"),--('2) Income'!$F$13:$F$32&lt;=A996),'2) Income'!$E$13:$E$32)))</f>
        <v/>
      </c>
      <c r="AB996" s="8" t="str">
        <f>IF(A996="","",IF(COUNTIF('2) Income'!$D$13:$D$32,"1st and 15th")=0,0,IF(OR(DAY(A996)=1,DAY(A996)=15),SUMIFS('2) Income'!$E$13:$E$32,'2) Income'!$D$13:$D$32,"1st and 15th",'2) Income'!$F$13:$F$32,"&lt;="&amp;$A996),0)))</f>
        <v/>
      </c>
      <c r="AC996" s="8" t="str">
        <f>IF(A996="","",IF(COUNTIF('2) Income'!$D$13:$D$32,"2nd Wednesday")=0,0,IF(A996=(A996-DAY(A996)+1+2*7-WEEKDAY(A996-DAY(A996)+8-4,1)),SUMIFS('2) Income'!$E$13:$E$32,'2) Income'!$D$13:$D$32,"2nd Wednesday",'2) Income'!$F$13:$F$32,"&lt;="&amp;$A996),0)))</f>
        <v/>
      </c>
      <c r="AD996" s="8" t="str">
        <f>IF(A996="","",IF(COUNTIF('2) Income'!$D$13:$D$32,"3rd Wednesday")=0,0,IF(A996=(A996-DAY(A996)+1+3*7-WEEKDAY(A996-DAY(A996)+8-4,1)),SUMIFS('2) Income'!$E$13:$E$32,'2) Income'!$D$13:$D$32,"3rd Wednesday",'2) Income'!$F$13:$F$32,"&lt;="&amp;$A996),0)))</f>
        <v/>
      </c>
      <c r="AE996" s="8" t="str">
        <f>IF(A996="","",IF(COUNTIF('2) Income'!$D$13:$D$32,"4th Wednesday")=0,0,IF(A996=(A996-DAY(A996)+1+4*7-WEEKDAY(A996-DAY(A996)+8-4,1)),SUMIFS('2) Income'!$E$13:$E$32,'2) Income'!$D$13:$D$32,"4th Wednesday",'2) Income'!$F$13:$F$32,"&lt;="&amp;$A996),0)))</f>
        <v/>
      </c>
      <c r="AF996" s="8" t="str" cm="1">
        <f t="array" ref="AF996">IF(A996="","",IF(COUNTIF('2) Income'!$D$13:$D$32,"Every 4 Weeks")=0,0,SUMPRODUCT(--(IFERROR(MOD(A996-'2) Income'!$F$13:$F$32,28),1)=0),--('2) Income'!$D$13:$D$32="Every 4 Weeks"),--('2) Income'!$F$13:$F$32&lt;=A996),'2) Income'!$E$13:$E$32)))</f>
        <v/>
      </c>
      <c r="AG996" s="8" t="str">
        <f>IF(A996="","",IF(COUNTIF('2) Income'!$D$13:$D$32,"Monthly")=0,0,IF(B996="N",SUMIFS('2) Income'!$E$13:$E$32,'2) Income'!$D$13:$D$32,"monthly",'2) Income'!$F$13:$F$32,"&lt;="&amp;$A996,'2) Income'!$I$13:$I$32,DAY(A996)),SUMIFS('2) Income'!$E$13:$E$32,'2) Income'!$D$13:$D$32,"monthly",'2) Income'!$F$13:$F$32,"&lt;="&amp;$A996,'2) Income'!$I$13:$I$32,"&gt;="&amp;DAY(A996)))))</f>
        <v/>
      </c>
      <c r="AH996" s="8" t="str" cm="1">
        <f t="array" ref="AH996">IF(A996="","",IF(COUNTIF('2) Income'!$D$13:$D$32,"Yearly")=0,0,SUMPRODUCT(--('2) Income'!$D$13:$D$32="Yearly"),--('2) Income'!$F$13:$F$32&lt;=A996),IF(B996="N",--('2) Income'!$I$13:$I$32=DAY(A996)),--('2) Income'!$I$13:$I$32&gt;=DAY(A996))),--(IFERROR(MOD('2) Income'!$H$13:$H$32-MONTH(A996)+12,12),1)=0),'2) Income'!$E$13:$E$32)))</f>
        <v/>
      </c>
      <c r="AI996" s="8" t="str">
        <f>IF(A996="","",IF(COUNTIF('2) Income'!$D$13:$D$32,"one-time")=0,0,SUMIFS('2) Income'!$E$13:$E$32,'2) Income'!$D$13:$D$32,"one-time",'2) Income'!$F$13:$F$32,"="&amp;$A996)))</f>
        <v/>
      </c>
      <c r="AJ996" s="9" t="str">
        <f t="shared" si="76"/>
        <v/>
      </c>
    </row>
    <row r="997" spans="1:36">
      <c r="A997" s="7" t="str">
        <f>IF(A996="","",IF(A996+1&lt;='1) Period'!$E$21,A996+1,""))</f>
        <v/>
      </c>
      <c r="B997" s="7" t="e">
        <f t="shared" si="77"/>
        <v>#VALUE!</v>
      </c>
      <c r="C997" t="e">
        <f t="shared" si="78"/>
        <v>#VALUE!</v>
      </c>
      <c r="D997" s="8" t="str">
        <f>IF(A997="","",IF(TEXT(A997,"dddd")='4) Happy Money'!$E$23,WAllowance,0))</f>
        <v/>
      </c>
      <c r="E997" s="8" t="str">
        <f>IF(A997="","",IF(B997="N",SUMIF(TMonthly[Day of the Month],DAY(A997),TMonthly[Amount]),SUMIF(TMonthly[Day of the Month],"&gt;="&amp;DAY(A997),TMonthly[Amount])))</f>
        <v/>
      </c>
      <c r="F997" s="8" t="str" cm="1">
        <f t="array" ref="F997">IF(A997="","",SUMPRODUCT(--(TYearly[Due Date]&lt;=A997),IF(B997="N",--(TYearly[Day]=DAY(A997)),--(TYearly[Day]&gt;=DAY(A997))),--(IFERROR(MOD(TYearly[Month]-MONTH(A997)+12,12),1)=0),TYearly[Amount]))</f>
        <v/>
      </c>
      <c r="G997" s="8" t="str">
        <f>IF(A997="","",SUMIF(TOneTime[Due Date],A997,TOneTime[Amount]))</f>
        <v/>
      </c>
      <c r="H997" s="8" t="str" cm="1">
        <f t="array" ref="H997">IF(A997="","",IF(COUNTIF(TOther[Frequency],$H$1)=0,0,SUMPRODUCT(--(IFERROR(MOD(A997-TOther[Start Date],7),1)=0),--(TOther[Frequency]=$H$1),--(TOther[Start Date]&lt;=A997),--(TOther[End Date Calc]&gt;=A997),TOther[Amount])))</f>
        <v/>
      </c>
      <c r="I997" s="8" t="str" cm="1">
        <f t="array" ref="I997">IF(A997="","",IF(COUNTIF(TOther[Frequency],$I$1)=0,0,SUMPRODUCT(--(IFERROR(MOD(A997-TOther[Start Date],14),1)=0),--(TOther[Frequency]=$I$1),--(TOther[Start Date]&lt;=A997),--(TOther[End Date Calc]&gt;=A997),TOther[Amount])))</f>
        <v/>
      </c>
      <c r="J997" s="8" t="str">
        <f>IF(A997="","",IF(COUNTIF(TOther[Frequency],$J$1)=0,0,IF(OR(DAY(A997)=1,DAY(A997)=15),SUMIFS(TOther[Amount],TOther[Frequency],$J$1,TOther[Start Date],"&lt;="&amp;$A997,TOther[End Date Calc],"&gt;="&amp;A997),0)))</f>
        <v/>
      </c>
      <c r="K997" s="8" t="str">
        <f>IF(A997="","",IF(COUNTIF(TOther[Frequency],$K$1)=0,0,IF(A997=(A997-DAY(A997)+1+2*7-WEEKDAY(A997-DAY(A997)+8-4,1)),SUMIFS(TOther[Amount],TOther[Frequency],$K$1,TOther[Start Date],"&lt;="&amp;$A997,TOther[End Date Calc],"&gt;="&amp;A997),0)))</f>
        <v/>
      </c>
      <c r="L997" s="8" t="str">
        <f>IF(A997="","",IF(COUNTIF(TOther[Frequency],$L$1)=0,0,IF(A997=(A997-DAY(A997)+1+3*7-WEEKDAY(A997-DAY(A997)+8-4,1)),SUMIFS(TOther[Amount],TOther[Frequency],$L$1,TOther[Start Date],"&lt;="&amp;$A997,TOther[End Date Calc],"&gt;="&amp;A997),0)))</f>
        <v/>
      </c>
      <c r="M997" s="8" t="str">
        <f>IF(A997="","",IF(COUNTIF(TOther[Frequency],$M$1)=0,0,IF(A997=(A997-DAY(A997)+1+4*7-WEEKDAY(A997-DAY(A997)+8-4,1)),SUMIFS(TOther[Amount],TOther[Frequency],$M$1,TOther[Start Date],"&lt;="&amp;$A997,TOther[End Date Calc],"&gt;="&amp;A997),0)))</f>
        <v/>
      </c>
      <c r="N997" s="8" t="str" cm="1">
        <f t="array" ref="N997">IF(A997="","",IF(COUNTIF(TOther[Frequency],$N$1)=0,0,SUMPRODUCT(--(IFERROR(MOD(A997-TOther[Start Date],28),1)=0),--(TOther[Frequency]=$N$1),--(TOther[Start Date]&lt;=A997),--(TOther[End Date Calc]&gt;=A997),TOther[Amount])))</f>
        <v/>
      </c>
      <c r="O997" s="8" t="str" cm="1">
        <f t="array" ref="O997">IF(A997="","",IF(COUNTIF(TOther[Frequency],$O$1)=0,0,SUMPRODUCT(--(IFERROR(MOD(A997-TOther[Start Date],42),1)=0),--(TOther[Frequency]=$O$1),--(TOther[Start Date]&lt;=A997),--(TOther[End Date Calc]&gt;=A997),TOther[Amount])))</f>
        <v/>
      </c>
      <c r="P997" s="8" t="str" cm="1">
        <f t="array" ref="P997">IF(A997="","",IF(COUNTIF(TOther[Frequency],$P$1)=0,0,SUMPRODUCT(--(IFERROR(MOD(A997-TOther[Start Date],56),1)=0),--(TOther[Frequency]=$P$1),--(TOther[Start Date]&lt;=A997),--(TOther[End Date Calc]&gt;=A997),TOther[Amount])))</f>
        <v/>
      </c>
      <c r="Q997" s="8" t="str">
        <f>IF(A997="","",IF(COUNTIF(TOther[Frequency],$Q$1)=0,0,IF(B997="N",SUMIFS(TOther[Amount],TOther[Frequency],$Q$1,TOther[Start Date],"&lt;="&amp;$A997,TOther[End Date Calc],"&gt;="&amp;A997,TOther[Start Day],DAY(A997)),SUMIFS(TOther[Amount],TOther[Frequency],$Q$1,TOther[Start Date],"&lt;="&amp;$A997,TOther[End Date Calc],"&gt;="&amp;A997,TOther[Start Day],"&gt;="&amp;DAY(A997)))))</f>
        <v/>
      </c>
      <c r="R997" s="8" t="str" cm="1">
        <f t="array" ref="R997">IF(A997="","",IF(COUNTIF(TOther[Frequency],R$1)=0,0,SUMPRODUCT(--(TOther[Frequency]=R$1),--(TOther[Start Date]&lt;=A997),--(TOther[End Date Calc]&gt;=A997),IF(B997="N",--(TOther[Start Day]=DAY(A997)),--(TOther[Start Day]&gt;=DAY(A997))),--(IFERROR(MOD(TOther[Start Month]-MONTH(A997)+2,2),1)=0),TOther[Amount])))</f>
        <v/>
      </c>
      <c r="S997" s="8" t="str" cm="1">
        <f t="array" ref="S997">IF(A997="","",IF(COUNTIF(TOther[Frequency],S$1)=0,0,SUMPRODUCT(--(TOther[Frequency]=S$1),--(TOther[Start Date]&lt;=A997),--(TOther[End Date Calc]&gt;=A997),IF(B997="N",--(TOther[Start Day]=DAY(A997)),--(TOther[Start Day]&gt;=DAY(A997))),--(IFERROR(MOD(TOther[Start Month]-MONTH(A997)+3,3),1)=0),TOther[Amount])))</f>
        <v/>
      </c>
      <c r="T997" s="8" t="str" cm="1">
        <f t="array" ref="T997">IF($A997="","",IF(COUNTIF(TOther[Frequency],T$1)=0,0,SUMPRODUCT(--(TOther[Frequency]=T$1),--(TOther[Start Date]&lt;=$A997),--(TOther[End Date Calc]&gt;=$A997),IF($B997="N",--(TOther[Start Day]=DAY($A997)),--(TOther[Start Day]&gt;=DAY($A997))),--(IFERROR(MOD(TOther[Start Month]-MONTH($A997)+4,4),1)=0),TOther[Amount])))</f>
        <v/>
      </c>
      <c r="U997" s="8" t="str" cm="1">
        <f t="array" ref="U997">IF(A997="","",IF(COUNTIF(TOther[Frequency],$U$1)=0,0,SUMPRODUCT(--(TOther[Frequency]=$U$1),--(TOther[Start Date]&lt;=A997),--(TOther[End Date Calc]&gt;=A997),IF(B997="N",--(TOther[Start Day]=DAY(A997)),--(TOther[Start Day]&gt;=DAY(A997))),--(IFERROR(MOD(TOther[Start Month]-MONTH(A997)+6,6),1)=0),TOther[Amount])))</f>
        <v/>
      </c>
      <c r="V997" s="8" t="str" cm="1">
        <f t="array" ref="V997">IF(A997="","",IF(COUNTIF(TOther[Frequency],$V$1)=0,0,SUMPRODUCT(--(TOther[Frequency]=$V$1),--(TOther[Start Date]&lt;=A997),--(TOther[End Date Calc]&gt;=A997),IF(B997="N",--(TOther[Start Day]=DAY(A997)),--(TOther[Start Day]&gt;=DAY(A997))),--(IFERROR(MOD(TOther[Start Month]-MONTH(A997)+12,12),1)=0),TOther[Amount])))</f>
        <v/>
      </c>
      <c r="W997" s="8" t="str">
        <f>IF(A997="","",SUMIFS(TOther[Amount],TOther[Start Date],A997,TOther[Frequency],$W$1))</f>
        <v/>
      </c>
      <c r="X997" s="9" t="str">
        <f t="shared" si="75"/>
        <v/>
      </c>
      <c r="Y997" s="9" t="str">
        <f t="shared" si="79"/>
        <v/>
      </c>
      <c r="Z997" s="8" t="str" cm="1">
        <f t="array" ref="Z997">IF(A997="","",IF(COUNTIF('2) Income'!$D$13:$D$32,"Weekly")=0,0,SUMPRODUCT(--(IFERROR(MOD(A997-'2) Income'!$F$13:$F$32,7),1)=0),--('2) Income'!$D$13:$D$32="Weekly"),--('2) Income'!$F$13:$F$32&lt;=A997),'2) Income'!$E$13:$E$32)))</f>
        <v/>
      </c>
      <c r="AA997" s="8" t="str" cm="1">
        <f t="array" ref="AA997">IF(A997="","",IF(COUNTIF('2) Income'!$D$13:$D$32,"Every Other Week")=0,0,SUMPRODUCT(--(IFERROR(MOD(A997-'2) Income'!$F$13:$F$32,14),1)=0),--('2) Income'!$D$13:$D$32="Every Other Week"),--('2) Income'!$F$13:$F$32&lt;=A997),'2) Income'!$E$13:$E$32)))</f>
        <v/>
      </c>
      <c r="AB997" s="8" t="str">
        <f>IF(A997="","",IF(COUNTIF('2) Income'!$D$13:$D$32,"1st and 15th")=0,0,IF(OR(DAY(A997)=1,DAY(A997)=15),SUMIFS('2) Income'!$E$13:$E$32,'2) Income'!$D$13:$D$32,"1st and 15th",'2) Income'!$F$13:$F$32,"&lt;="&amp;$A997),0)))</f>
        <v/>
      </c>
      <c r="AC997" s="8" t="str">
        <f>IF(A997="","",IF(COUNTIF('2) Income'!$D$13:$D$32,"2nd Wednesday")=0,0,IF(A997=(A997-DAY(A997)+1+2*7-WEEKDAY(A997-DAY(A997)+8-4,1)),SUMIFS('2) Income'!$E$13:$E$32,'2) Income'!$D$13:$D$32,"2nd Wednesday",'2) Income'!$F$13:$F$32,"&lt;="&amp;$A997),0)))</f>
        <v/>
      </c>
      <c r="AD997" s="8" t="str">
        <f>IF(A997="","",IF(COUNTIF('2) Income'!$D$13:$D$32,"3rd Wednesday")=0,0,IF(A997=(A997-DAY(A997)+1+3*7-WEEKDAY(A997-DAY(A997)+8-4,1)),SUMIFS('2) Income'!$E$13:$E$32,'2) Income'!$D$13:$D$32,"3rd Wednesday",'2) Income'!$F$13:$F$32,"&lt;="&amp;$A997),0)))</f>
        <v/>
      </c>
      <c r="AE997" s="8" t="str">
        <f>IF(A997="","",IF(COUNTIF('2) Income'!$D$13:$D$32,"4th Wednesday")=0,0,IF(A997=(A997-DAY(A997)+1+4*7-WEEKDAY(A997-DAY(A997)+8-4,1)),SUMIFS('2) Income'!$E$13:$E$32,'2) Income'!$D$13:$D$32,"4th Wednesday",'2) Income'!$F$13:$F$32,"&lt;="&amp;$A997),0)))</f>
        <v/>
      </c>
      <c r="AF997" s="8" t="str" cm="1">
        <f t="array" ref="AF997">IF(A997="","",IF(COUNTIF('2) Income'!$D$13:$D$32,"Every 4 Weeks")=0,0,SUMPRODUCT(--(IFERROR(MOD(A997-'2) Income'!$F$13:$F$32,28),1)=0),--('2) Income'!$D$13:$D$32="Every 4 Weeks"),--('2) Income'!$F$13:$F$32&lt;=A997),'2) Income'!$E$13:$E$32)))</f>
        <v/>
      </c>
      <c r="AG997" s="8" t="str">
        <f>IF(A997="","",IF(COUNTIF('2) Income'!$D$13:$D$32,"Monthly")=0,0,IF(B997="N",SUMIFS('2) Income'!$E$13:$E$32,'2) Income'!$D$13:$D$32,"monthly",'2) Income'!$F$13:$F$32,"&lt;="&amp;$A997,'2) Income'!$I$13:$I$32,DAY(A997)),SUMIFS('2) Income'!$E$13:$E$32,'2) Income'!$D$13:$D$32,"monthly",'2) Income'!$F$13:$F$32,"&lt;="&amp;$A997,'2) Income'!$I$13:$I$32,"&gt;="&amp;DAY(A997)))))</f>
        <v/>
      </c>
      <c r="AH997" s="8" t="str" cm="1">
        <f t="array" ref="AH997">IF(A997="","",IF(COUNTIF('2) Income'!$D$13:$D$32,"Yearly")=0,0,SUMPRODUCT(--('2) Income'!$D$13:$D$32="Yearly"),--('2) Income'!$F$13:$F$32&lt;=A997),IF(B997="N",--('2) Income'!$I$13:$I$32=DAY(A997)),--('2) Income'!$I$13:$I$32&gt;=DAY(A997))),--(IFERROR(MOD('2) Income'!$H$13:$H$32-MONTH(A997)+12,12),1)=0),'2) Income'!$E$13:$E$32)))</f>
        <v/>
      </c>
      <c r="AI997" s="8" t="str">
        <f>IF(A997="","",IF(COUNTIF('2) Income'!$D$13:$D$32,"one-time")=0,0,SUMIFS('2) Income'!$E$13:$E$32,'2) Income'!$D$13:$D$32,"one-time",'2) Income'!$F$13:$F$32,"="&amp;$A997)))</f>
        <v/>
      </c>
      <c r="AJ997" s="9" t="str">
        <f t="shared" si="76"/>
        <v/>
      </c>
    </row>
    <row r="998" spans="1:36">
      <c r="A998" s="7" t="str">
        <f>IF(A997="","",IF(A997+1&lt;='1) Period'!$E$21,A997+1,""))</f>
        <v/>
      </c>
      <c r="B998" s="7" t="e">
        <f t="shared" si="77"/>
        <v>#VALUE!</v>
      </c>
      <c r="C998" t="e">
        <f t="shared" si="78"/>
        <v>#VALUE!</v>
      </c>
      <c r="D998" s="8" t="str">
        <f>IF(A998="","",IF(TEXT(A998,"dddd")='4) Happy Money'!$E$23,WAllowance,0))</f>
        <v/>
      </c>
      <c r="E998" s="8" t="str">
        <f>IF(A998="","",IF(B998="N",SUMIF(TMonthly[Day of the Month],DAY(A998),TMonthly[Amount]),SUMIF(TMonthly[Day of the Month],"&gt;="&amp;DAY(A998),TMonthly[Amount])))</f>
        <v/>
      </c>
      <c r="F998" s="8" t="str" cm="1">
        <f t="array" ref="F998">IF(A998="","",SUMPRODUCT(--(TYearly[Due Date]&lt;=A998),IF(B998="N",--(TYearly[Day]=DAY(A998)),--(TYearly[Day]&gt;=DAY(A998))),--(IFERROR(MOD(TYearly[Month]-MONTH(A998)+12,12),1)=0),TYearly[Amount]))</f>
        <v/>
      </c>
      <c r="G998" s="8" t="str">
        <f>IF(A998="","",SUMIF(TOneTime[Due Date],A998,TOneTime[Amount]))</f>
        <v/>
      </c>
      <c r="H998" s="8" t="str" cm="1">
        <f t="array" ref="H998">IF(A998="","",IF(COUNTIF(TOther[Frequency],$H$1)=0,0,SUMPRODUCT(--(IFERROR(MOD(A998-TOther[Start Date],7),1)=0),--(TOther[Frequency]=$H$1),--(TOther[Start Date]&lt;=A998),--(TOther[End Date Calc]&gt;=A998),TOther[Amount])))</f>
        <v/>
      </c>
      <c r="I998" s="8" t="str" cm="1">
        <f t="array" ref="I998">IF(A998="","",IF(COUNTIF(TOther[Frequency],$I$1)=0,0,SUMPRODUCT(--(IFERROR(MOD(A998-TOther[Start Date],14),1)=0),--(TOther[Frequency]=$I$1),--(TOther[Start Date]&lt;=A998),--(TOther[End Date Calc]&gt;=A998),TOther[Amount])))</f>
        <v/>
      </c>
      <c r="J998" s="8" t="str">
        <f>IF(A998="","",IF(COUNTIF(TOther[Frequency],$J$1)=0,0,IF(OR(DAY(A998)=1,DAY(A998)=15),SUMIFS(TOther[Amount],TOther[Frequency],$J$1,TOther[Start Date],"&lt;="&amp;$A998,TOther[End Date Calc],"&gt;="&amp;A998),0)))</f>
        <v/>
      </c>
      <c r="K998" s="8" t="str">
        <f>IF(A998="","",IF(COUNTIF(TOther[Frequency],$K$1)=0,0,IF(A998=(A998-DAY(A998)+1+2*7-WEEKDAY(A998-DAY(A998)+8-4,1)),SUMIFS(TOther[Amount],TOther[Frequency],$K$1,TOther[Start Date],"&lt;="&amp;$A998,TOther[End Date Calc],"&gt;="&amp;A998),0)))</f>
        <v/>
      </c>
      <c r="L998" s="8" t="str">
        <f>IF(A998="","",IF(COUNTIF(TOther[Frequency],$L$1)=0,0,IF(A998=(A998-DAY(A998)+1+3*7-WEEKDAY(A998-DAY(A998)+8-4,1)),SUMIFS(TOther[Amount],TOther[Frequency],$L$1,TOther[Start Date],"&lt;="&amp;$A998,TOther[End Date Calc],"&gt;="&amp;A998),0)))</f>
        <v/>
      </c>
      <c r="M998" s="8" t="str">
        <f>IF(A998="","",IF(COUNTIF(TOther[Frequency],$M$1)=0,0,IF(A998=(A998-DAY(A998)+1+4*7-WEEKDAY(A998-DAY(A998)+8-4,1)),SUMIFS(TOther[Amount],TOther[Frequency],$M$1,TOther[Start Date],"&lt;="&amp;$A998,TOther[End Date Calc],"&gt;="&amp;A998),0)))</f>
        <v/>
      </c>
      <c r="N998" s="8" t="str" cm="1">
        <f t="array" ref="N998">IF(A998="","",IF(COUNTIF(TOther[Frequency],$N$1)=0,0,SUMPRODUCT(--(IFERROR(MOD(A998-TOther[Start Date],28),1)=0),--(TOther[Frequency]=$N$1),--(TOther[Start Date]&lt;=A998),--(TOther[End Date Calc]&gt;=A998),TOther[Amount])))</f>
        <v/>
      </c>
      <c r="O998" s="8" t="str" cm="1">
        <f t="array" ref="O998">IF(A998="","",IF(COUNTIF(TOther[Frequency],$O$1)=0,0,SUMPRODUCT(--(IFERROR(MOD(A998-TOther[Start Date],42),1)=0),--(TOther[Frequency]=$O$1),--(TOther[Start Date]&lt;=A998),--(TOther[End Date Calc]&gt;=A998),TOther[Amount])))</f>
        <v/>
      </c>
      <c r="P998" s="8" t="str" cm="1">
        <f t="array" ref="P998">IF(A998="","",IF(COUNTIF(TOther[Frequency],$P$1)=0,0,SUMPRODUCT(--(IFERROR(MOD(A998-TOther[Start Date],56),1)=0),--(TOther[Frequency]=$P$1),--(TOther[Start Date]&lt;=A998),--(TOther[End Date Calc]&gt;=A998),TOther[Amount])))</f>
        <v/>
      </c>
      <c r="Q998" s="8" t="str">
        <f>IF(A998="","",IF(COUNTIF(TOther[Frequency],$Q$1)=0,0,IF(B998="N",SUMIFS(TOther[Amount],TOther[Frequency],$Q$1,TOther[Start Date],"&lt;="&amp;$A998,TOther[End Date Calc],"&gt;="&amp;A998,TOther[Start Day],DAY(A998)),SUMIFS(TOther[Amount],TOther[Frequency],$Q$1,TOther[Start Date],"&lt;="&amp;$A998,TOther[End Date Calc],"&gt;="&amp;A998,TOther[Start Day],"&gt;="&amp;DAY(A998)))))</f>
        <v/>
      </c>
      <c r="R998" s="8" t="str" cm="1">
        <f t="array" ref="R998">IF(A998="","",IF(COUNTIF(TOther[Frequency],R$1)=0,0,SUMPRODUCT(--(TOther[Frequency]=R$1),--(TOther[Start Date]&lt;=A998),--(TOther[End Date Calc]&gt;=A998),IF(B998="N",--(TOther[Start Day]=DAY(A998)),--(TOther[Start Day]&gt;=DAY(A998))),--(IFERROR(MOD(TOther[Start Month]-MONTH(A998)+2,2),1)=0),TOther[Amount])))</f>
        <v/>
      </c>
      <c r="S998" s="8" t="str" cm="1">
        <f t="array" ref="S998">IF(A998="","",IF(COUNTIF(TOther[Frequency],S$1)=0,0,SUMPRODUCT(--(TOther[Frequency]=S$1),--(TOther[Start Date]&lt;=A998),--(TOther[End Date Calc]&gt;=A998),IF(B998="N",--(TOther[Start Day]=DAY(A998)),--(TOther[Start Day]&gt;=DAY(A998))),--(IFERROR(MOD(TOther[Start Month]-MONTH(A998)+3,3),1)=0),TOther[Amount])))</f>
        <v/>
      </c>
      <c r="T998" s="8" t="str" cm="1">
        <f t="array" ref="T998">IF($A998="","",IF(COUNTIF(TOther[Frequency],T$1)=0,0,SUMPRODUCT(--(TOther[Frequency]=T$1),--(TOther[Start Date]&lt;=$A998),--(TOther[End Date Calc]&gt;=$A998),IF($B998="N",--(TOther[Start Day]=DAY($A998)),--(TOther[Start Day]&gt;=DAY($A998))),--(IFERROR(MOD(TOther[Start Month]-MONTH($A998)+4,4),1)=0),TOther[Amount])))</f>
        <v/>
      </c>
      <c r="U998" s="8" t="str" cm="1">
        <f t="array" ref="U998">IF(A998="","",IF(COUNTIF(TOther[Frequency],$U$1)=0,0,SUMPRODUCT(--(TOther[Frequency]=$U$1),--(TOther[Start Date]&lt;=A998),--(TOther[End Date Calc]&gt;=A998),IF(B998="N",--(TOther[Start Day]=DAY(A998)),--(TOther[Start Day]&gt;=DAY(A998))),--(IFERROR(MOD(TOther[Start Month]-MONTH(A998)+6,6),1)=0),TOther[Amount])))</f>
        <v/>
      </c>
      <c r="V998" s="8" t="str" cm="1">
        <f t="array" ref="V998">IF(A998="","",IF(COUNTIF(TOther[Frequency],$V$1)=0,0,SUMPRODUCT(--(TOther[Frequency]=$V$1),--(TOther[Start Date]&lt;=A998),--(TOther[End Date Calc]&gt;=A998),IF(B998="N",--(TOther[Start Day]=DAY(A998)),--(TOther[Start Day]&gt;=DAY(A998))),--(IFERROR(MOD(TOther[Start Month]-MONTH(A998)+12,12),1)=0),TOther[Amount])))</f>
        <v/>
      </c>
      <c r="W998" s="8" t="str">
        <f>IF(A998="","",SUMIFS(TOther[Amount],TOther[Start Date],A998,TOther[Frequency],$W$1))</f>
        <v/>
      </c>
      <c r="X998" s="9" t="str">
        <f t="shared" si="75"/>
        <v/>
      </c>
      <c r="Y998" s="9" t="str">
        <f t="shared" si="79"/>
        <v/>
      </c>
      <c r="Z998" s="8" t="str" cm="1">
        <f t="array" ref="Z998">IF(A998="","",IF(COUNTIF('2) Income'!$D$13:$D$32,"Weekly")=0,0,SUMPRODUCT(--(IFERROR(MOD(A998-'2) Income'!$F$13:$F$32,7),1)=0),--('2) Income'!$D$13:$D$32="Weekly"),--('2) Income'!$F$13:$F$32&lt;=A998),'2) Income'!$E$13:$E$32)))</f>
        <v/>
      </c>
      <c r="AA998" s="8" t="str" cm="1">
        <f t="array" ref="AA998">IF(A998="","",IF(COUNTIF('2) Income'!$D$13:$D$32,"Every Other Week")=0,0,SUMPRODUCT(--(IFERROR(MOD(A998-'2) Income'!$F$13:$F$32,14),1)=0),--('2) Income'!$D$13:$D$32="Every Other Week"),--('2) Income'!$F$13:$F$32&lt;=A998),'2) Income'!$E$13:$E$32)))</f>
        <v/>
      </c>
      <c r="AB998" s="8" t="str">
        <f>IF(A998="","",IF(COUNTIF('2) Income'!$D$13:$D$32,"1st and 15th")=0,0,IF(OR(DAY(A998)=1,DAY(A998)=15),SUMIFS('2) Income'!$E$13:$E$32,'2) Income'!$D$13:$D$32,"1st and 15th",'2) Income'!$F$13:$F$32,"&lt;="&amp;$A998),0)))</f>
        <v/>
      </c>
      <c r="AC998" s="8" t="str">
        <f>IF(A998="","",IF(COUNTIF('2) Income'!$D$13:$D$32,"2nd Wednesday")=0,0,IF(A998=(A998-DAY(A998)+1+2*7-WEEKDAY(A998-DAY(A998)+8-4,1)),SUMIFS('2) Income'!$E$13:$E$32,'2) Income'!$D$13:$D$32,"2nd Wednesday",'2) Income'!$F$13:$F$32,"&lt;="&amp;$A998),0)))</f>
        <v/>
      </c>
      <c r="AD998" s="8" t="str">
        <f>IF(A998="","",IF(COUNTIF('2) Income'!$D$13:$D$32,"3rd Wednesday")=0,0,IF(A998=(A998-DAY(A998)+1+3*7-WEEKDAY(A998-DAY(A998)+8-4,1)),SUMIFS('2) Income'!$E$13:$E$32,'2) Income'!$D$13:$D$32,"3rd Wednesday",'2) Income'!$F$13:$F$32,"&lt;="&amp;$A998),0)))</f>
        <v/>
      </c>
      <c r="AE998" s="8" t="str">
        <f>IF(A998="","",IF(COUNTIF('2) Income'!$D$13:$D$32,"4th Wednesday")=0,0,IF(A998=(A998-DAY(A998)+1+4*7-WEEKDAY(A998-DAY(A998)+8-4,1)),SUMIFS('2) Income'!$E$13:$E$32,'2) Income'!$D$13:$D$32,"4th Wednesday",'2) Income'!$F$13:$F$32,"&lt;="&amp;$A998),0)))</f>
        <v/>
      </c>
      <c r="AF998" s="8" t="str" cm="1">
        <f t="array" ref="AF998">IF(A998="","",IF(COUNTIF('2) Income'!$D$13:$D$32,"Every 4 Weeks")=0,0,SUMPRODUCT(--(IFERROR(MOD(A998-'2) Income'!$F$13:$F$32,28),1)=0),--('2) Income'!$D$13:$D$32="Every 4 Weeks"),--('2) Income'!$F$13:$F$32&lt;=A998),'2) Income'!$E$13:$E$32)))</f>
        <v/>
      </c>
      <c r="AG998" s="8" t="str">
        <f>IF(A998="","",IF(COUNTIF('2) Income'!$D$13:$D$32,"Monthly")=0,0,IF(B998="N",SUMIFS('2) Income'!$E$13:$E$32,'2) Income'!$D$13:$D$32,"monthly",'2) Income'!$F$13:$F$32,"&lt;="&amp;$A998,'2) Income'!$I$13:$I$32,DAY(A998)),SUMIFS('2) Income'!$E$13:$E$32,'2) Income'!$D$13:$D$32,"monthly",'2) Income'!$F$13:$F$32,"&lt;="&amp;$A998,'2) Income'!$I$13:$I$32,"&gt;="&amp;DAY(A998)))))</f>
        <v/>
      </c>
      <c r="AH998" s="8" t="str" cm="1">
        <f t="array" ref="AH998">IF(A998="","",IF(COUNTIF('2) Income'!$D$13:$D$32,"Yearly")=0,0,SUMPRODUCT(--('2) Income'!$D$13:$D$32="Yearly"),--('2) Income'!$F$13:$F$32&lt;=A998),IF(B998="N",--('2) Income'!$I$13:$I$32=DAY(A998)),--('2) Income'!$I$13:$I$32&gt;=DAY(A998))),--(IFERROR(MOD('2) Income'!$H$13:$H$32-MONTH(A998)+12,12),1)=0),'2) Income'!$E$13:$E$32)))</f>
        <v/>
      </c>
      <c r="AI998" s="8" t="str">
        <f>IF(A998="","",IF(COUNTIF('2) Income'!$D$13:$D$32,"one-time")=0,0,SUMIFS('2) Income'!$E$13:$E$32,'2) Income'!$D$13:$D$32,"one-time",'2) Income'!$F$13:$F$32,"="&amp;$A998)))</f>
        <v/>
      </c>
      <c r="AJ998" s="9" t="str">
        <f t="shared" si="76"/>
        <v/>
      </c>
    </row>
    <row r="999" spans="1:36">
      <c r="A999" s="7" t="str">
        <f>IF(A998="","",IF(A998+1&lt;='1) Period'!$E$21,A998+1,""))</f>
        <v/>
      </c>
      <c r="B999" s="7" t="e">
        <f t="shared" si="77"/>
        <v>#VALUE!</v>
      </c>
      <c r="C999" t="e">
        <f t="shared" si="78"/>
        <v>#VALUE!</v>
      </c>
      <c r="D999" s="8" t="str">
        <f>IF(A999="","",IF(TEXT(A999,"dddd")='4) Happy Money'!$E$23,WAllowance,0))</f>
        <v/>
      </c>
      <c r="E999" s="8" t="str">
        <f>IF(A999="","",IF(B999="N",SUMIF(TMonthly[Day of the Month],DAY(A999),TMonthly[Amount]),SUMIF(TMonthly[Day of the Month],"&gt;="&amp;DAY(A999),TMonthly[Amount])))</f>
        <v/>
      </c>
      <c r="F999" s="8" t="str" cm="1">
        <f t="array" ref="F999">IF(A999="","",SUMPRODUCT(--(TYearly[Due Date]&lt;=A999),IF(B999="N",--(TYearly[Day]=DAY(A999)),--(TYearly[Day]&gt;=DAY(A999))),--(IFERROR(MOD(TYearly[Month]-MONTH(A999)+12,12),1)=0),TYearly[Amount]))</f>
        <v/>
      </c>
      <c r="G999" s="8" t="str">
        <f>IF(A999="","",SUMIF(TOneTime[Due Date],A999,TOneTime[Amount]))</f>
        <v/>
      </c>
      <c r="H999" s="8" t="str" cm="1">
        <f t="array" ref="H999">IF(A999="","",IF(COUNTIF(TOther[Frequency],$H$1)=0,0,SUMPRODUCT(--(IFERROR(MOD(A999-TOther[Start Date],7),1)=0),--(TOther[Frequency]=$H$1),--(TOther[Start Date]&lt;=A999),--(TOther[End Date Calc]&gt;=A999),TOther[Amount])))</f>
        <v/>
      </c>
      <c r="I999" s="8" t="str" cm="1">
        <f t="array" ref="I999">IF(A999="","",IF(COUNTIF(TOther[Frequency],$I$1)=0,0,SUMPRODUCT(--(IFERROR(MOD(A999-TOther[Start Date],14),1)=0),--(TOther[Frequency]=$I$1),--(TOther[Start Date]&lt;=A999),--(TOther[End Date Calc]&gt;=A999),TOther[Amount])))</f>
        <v/>
      </c>
      <c r="J999" s="8" t="str">
        <f>IF(A999="","",IF(COUNTIF(TOther[Frequency],$J$1)=0,0,IF(OR(DAY(A999)=1,DAY(A999)=15),SUMIFS(TOther[Amount],TOther[Frequency],$J$1,TOther[Start Date],"&lt;="&amp;$A999,TOther[End Date Calc],"&gt;="&amp;A999),0)))</f>
        <v/>
      </c>
      <c r="K999" s="8" t="str">
        <f>IF(A999="","",IF(COUNTIF(TOther[Frequency],$K$1)=0,0,IF(A999=(A999-DAY(A999)+1+2*7-WEEKDAY(A999-DAY(A999)+8-4,1)),SUMIFS(TOther[Amount],TOther[Frequency],$K$1,TOther[Start Date],"&lt;="&amp;$A999,TOther[End Date Calc],"&gt;="&amp;A999),0)))</f>
        <v/>
      </c>
      <c r="L999" s="8" t="str">
        <f>IF(A999="","",IF(COUNTIF(TOther[Frequency],$L$1)=0,0,IF(A999=(A999-DAY(A999)+1+3*7-WEEKDAY(A999-DAY(A999)+8-4,1)),SUMIFS(TOther[Amount],TOther[Frequency],$L$1,TOther[Start Date],"&lt;="&amp;$A999,TOther[End Date Calc],"&gt;="&amp;A999),0)))</f>
        <v/>
      </c>
      <c r="M999" s="8" t="str">
        <f>IF(A999="","",IF(COUNTIF(TOther[Frequency],$M$1)=0,0,IF(A999=(A999-DAY(A999)+1+4*7-WEEKDAY(A999-DAY(A999)+8-4,1)),SUMIFS(TOther[Amount],TOther[Frequency],$M$1,TOther[Start Date],"&lt;="&amp;$A999,TOther[End Date Calc],"&gt;="&amp;A999),0)))</f>
        <v/>
      </c>
      <c r="N999" s="8" t="str" cm="1">
        <f t="array" ref="N999">IF(A999="","",IF(COUNTIF(TOther[Frequency],$N$1)=0,0,SUMPRODUCT(--(IFERROR(MOD(A999-TOther[Start Date],28),1)=0),--(TOther[Frequency]=$N$1),--(TOther[Start Date]&lt;=A999),--(TOther[End Date Calc]&gt;=A999),TOther[Amount])))</f>
        <v/>
      </c>
      <c r="O999" s="8" t="str" cm="1">
        <f t="array" ref="O999">IF(A999="","",IF(COUNTIF(TOther[Frequency],$O$1)=0,0,SUMPRODUCT(--(IFERROR(MOD(A999-TOther[Start Date],42),1)=0),--(TOther[Frequency]=$O$1),--(TOther[Start Date]&lt;=A999),--(TOther[End Date Calc]&gt;=A999),TOther[Amount])))</f>
        <v/>
      </c>
      <c r="P999" s="8" t="str" cm="1">
        <f t="array" ref="P999">IF(A999="","",IF(COUNTIF(TOther[Frequency],$P$1)=0,0,SUMPRODUCT(--(IFERROR(MOD(A999-TOther[Start Date],56),1)=0),--(TOther[Frequency]=$P$1),--(TOther[Start Date]&lt;=A999),--(TOther[End Date Calc]&gt;=A999),TOther[Amount])))</f>
        <v/>
      </c>
      <c r="Q999" s="8" t="str">
        <f>IF(A999="","",IF(COUNTIF(TOther[Frequency],$Q$1)=0,0,IF(B999="N",SUMIFS(TOther[Amount],TOther[Frequency],$Q$1,TOther[Start Date],"&lt;="&amp;$A999,TOther[End Date Calc],"&gt;="&amp;A999,TOther[Start Day],DAY(A999)),SUMIFS(TOther[Amount],TOther[Frequency],$Q$1,TOther[Start Date],"&lt;="&amp;$A999,TOther[End Date Calc],"&gt;="&amp;A999,TOther[Start Day],"&gt;="&amp;DAY(A999)))))</f>
        <v/>
      </c>
      <c r="R999" s="8" t="str" cm="1">
        <f t="array" ref="R999">IF(A999="","",IF(COUNTIF(TOther[Frequency],R$1)=0,0,SUMPRODUCT(--(TOther[Frequency]=R$1),--(TOther[Start Date]&lt;=A999),--(TOther[End Date Calc]&gt;=A999),IF(B999="N",--(TOther[Start Day]=DAY(A999)),--(TOther[Start Day]&gt;=DAY(A999))),--(IFERROR(MOD(TOther[Start Month]-MONTH(A999)+2,2),1)=0),TOther[Amount])))</f>
        <v/>
      </c>
      <c r="S999" s="8" t="str" cm="1">
        <f t="array" ref="S999">IF(A999="","",IF(COUNTIF(TOther[Frequency],S$1)=0,0,SUMPRODUCT(--(TOther[Frequency]=S$1),--(TOther[Start Date]&lt;=A999),--(TOther[End Date Calc]&gt;=A999),IF(B999="N",--(TOther[Start Day]=DAY(A999)),--(TOther[Start Day]&gt;=DAY(A999))),--(IFERROR(MOD(TOther[Start Month]-MONTH(A999)+3,3),1)=0),TOther[Amount])))</f>
        <v/>
      </c>
      <c r="T999" s="8" t="str" cm="1">
        <f t="array" ref="T999">IF($A999="","",IF(COUNTIF(TOther[Frequency],T$1)=0,0,SUMPRODUCT(--(TOther[Frequency]=T$1),--(TOther[Start Date]&lt;=$A999),--(TOther[End Date Calc]&gt;=$A999),IF($B999="N",--(TOther[Start Day]=DAY($A999)),--(TOther[Start Day]&gt;=DAY($A999))),--(IFERROR(MOD(TOther[Start Month]-MONTH($A999)+4,4),1)=0),TOther[Amount])))</f>
        <v/>
      </c>
      <c r="U999" s="8" t="str" cm="1">
        <f t="array" ref="U999">IF(A999="","",IF(COUNTIF(TOther[Frequency],$U$1)=0,0,SUMPRODUCT(--(TOther[Frequency]=$U$1),--(TOther[Start Date]&lt;=A999),--(TOther[End Date Calc]&gt;=A999),IF(B999="N",--(TOther[Start Day]=DAY(A999)),--(TOther[Start Day]&gt;=DAY(A999))),--(IFERROR(MOD(TOther[Start Month]-MONTH(A999)+6,6),1)=0),TOther[Amount])))</f>
        <v/>
      </c>
      <c r="V999" s="8" t="str" cm="1">
        <f t="array" ref="V999">IF(A999="","",IF(COUNTIF(TOther[Frequency],$V$1)=0,0,SUMPRODUCT(--(TOther[Frequency]=$V$1),--(TOther[Start Date]&lt;=A999),--(TOther[End Date Calc]&gt;=A999),IF(B999="N",--(TOther[Start Day]=DAY(A999)),--(TOther[Start Day]&gt;=DAY(A999))),--(IFERROR(MOD(TOther[Start Month]-MONTH(A999)+12,12),1)=0),TOther[Amount])))</f>
        <v/>
      </c>
      <c r="W999" s="8" t="str">
        <f>IF(A999="","",SUMIFS(TOther[Amount],TOther[Start Date],A999,TOther[Frequency],$W$1))</f>
        <v/>
      </c>
      <c r="X999" s="9" t="str">
        <f t="shared" si="75"/>
        <v/>
      </c>
      <c r="Y999" s="9" t="str">
        <f t="shared" si="79"/>
        <v/>
      </c>
      <c r="Z999" s="8" t="str" cm="1">
        <f t="array" ref="Z999">IF(A999="","",IF(COUNTIF('2) Income'!$D$13:$D$32,"Weekly")=0,0,SUMPRODUCT(--(IFERROR(MOD(A999-'2) Income'!$F$13:$F$32,7),1)=0),--('2) Income'!$D$13:$D$32="Weekly"),--('2) Income'!$F$13:$F$32&lt;=A999),'2) Income'!$E$13:$E$32)))</f>
        <v/>
      </c>
      <c r="AA999" s="8" t="str" cm="1">
        <f t="array" ref="AA999">IF(A999="","",IF(COUNTIF('2) Income'!$D$13:$D$32,"Every Other Week")=0,0,SUMPRODUCT(--(IFERROR(MOD(A999-'2) Income'!$F$13:$F$32,14),1)=0),--('2) Income'!$D$13:$D$32="Every Other Week"),--('2) Income'!$F$13:$F$32&lt;=A999),'2) Income'!$E$13:$E$32)))</f>
        <v/>
      </c>
      <c r="AB999" s="8" t="str">
        <f>IF(A999="","",IF(COUNTIF('2) Income'!$D$13:$D$32,"1st and 15th")=0,0,IF(OR(DAY(A999)=1,DAY(A999)=15),SUMIFS('2) Income'!$E$13:$E$32,'2) Income'!$D$13:$D$32,"1st and 15th",'2) Income'!$F$13:$F$32,"&lt;="&amp;$A999),0)))</f>
        <v/>
      </c>
      <c r="AC999" s="8" t="str">
        <f>IF(A999="","",IF(COUNTIF('2) Income'!$D$13:$D$32,"2nd Wednesday")=0,0,IF(A999=(A999-DAY(A999)+1+2*7-WEEKDAY(A999-DAY(A999)+8-4,1)),SUMIFS('2) Income'!$E$13:$E$32,'2) Income'!$D$13:$D$32,"2nd Wednesday",'2) Income'!$F$13:$F$32,"&lt;="&amp;$A999),0)))</f>
        <v/>
      </c>
      <c r="AD999" s="8" t="str">
        <f>IF(A999="","",IF(COUNTIF('2) Income'!$D$13:$D$32,"3rd Wednesday")=0,0,IF(A999=(A999-DAY(A999)+1+3*7-WEEKDAY(A999-DAY(A999)+8-4,1)),SUMIFS('2) Income'!$E$13:$E$32,'2) Income'!$D$13:$D$32,"3rd Wednesday",'2) Income'!$F$13:$F$32,"&lt;="&amp;$A999),0)))</f>
        <v/>
      </c>
      <c r="AE999" s="8" t="str">
        <f>IF(A999="","",IF(COUNTIF('2) Income'!$D$13:$D$32,"4th Wednesday")=0,0,IF(A999=(A999-DAY(A999)+1+4*7-WEEKDAY(A999-DAY(A999)+8-4,1)),SUMIFS('2) Income'!$E$13:$E$32,'2) Income'!$D$13:$D$32,"4th Wednesday",'2) Income'!$F$13:$F$32,"&lt;="&amp;$A999),0)))</f>
        <v/>
      </c>
      <c r="AF999" s="8" t="str" cm="1">
        <f t="array" ref="AF999">IF(A999="","",IF(COUNTIF('2) Income'!$D$13:$D$32,"Every 4 Weeks")=0,0,SUMPRODUCT(--(IFERROR(MOD(A999-'2) Income'!$F$13:$F$32,28),1)=0),--('2) Income'!$D$13:$D$32="Every 4 Weeks"),--('2) Income'!$F$13:$F$32&lt;=A999),'2) Income'!$E$13:$E$32)))</f>
        <v/>
      </c>
      <c r="AG999" s="8" t="str">
        <f>IF(A999="","",IF(COUNTIF('2) Income'!$D$13:$D$32,"Monthly")=0,0,IF(B999="N",SUMIFS('2) Income'!$E$13:$E$32,'2) Income'!$D$13:$D$32,"monthly",'2) Income'!$F$13:$F$32,"&lt;="&amp;$A999,'2) Income'!$I$13:$I$32,DAY(A999)),SUMIFS('2) Income'!$E$13:$E$32,'2) Income'!$D$13:$D$32,"monthly",'2) Income'!$F$13:$F$32,"&lt;="&amp;$A999,'2) Income'!$I$13:$I$32,"&gt;="&amp;DAY(A999)))))</f>
        <v/>
      </c>
      <c r="AH999" s="8" t="str" cm="1">
        <f t="array" ref="AH999">IF(A999="","",IF(COUNTIF('2) Income'!$D$13:$D$32,"Yearly")=0,0,SUMPRODUCT(--('2) Income'!$D$13:$D$32="Yearly"),--('2) Income'!$F$13:$F$32&lt;=A999),IF(B999="N",--('2) Income'!$I$13:$I$32=DAY(A999)),--('2) Income'!$I$13:$I$32&gt;=DAY(A999))),--(IFERROR(MOD('2) Income'!$H$13:$H$32-MONTH(A999)+12,12),1)=0),'2) Income'!$E$13:$E$32)))</f>
        <v/>
      </c>
      <c r="AI999" s="8" t="str">
        <f>IF(A999="","",IF(COUNTIF('2) Income'!$D$13:$D$32,"one-time")=0,0,SUMIFS('2) Income'!$E$13:$E$32,'2) Income'!$D$13:$D$32,"one-time",'2) Income'!$F$13:$F$32,"="&amp;$A999)))</f>
        <v/>
      </c>
      <c r="AJ999" s="9" t="str">
        <f t="shared" si="76"/>
        <v/>
      </c>
    </row>
    <row r="1000" spans="1:36">
      <c r="A1000" s="7" t="str">
        <f>IF(A999="","",IF(A999+1&lt;='1) Period'!$E$21,A999+1,""))</f>
        <v/>
      </c>
      <c r="B1000" s="7" t="e">
        <f t="shared" si="77"/>
        <v>#VALUE!</v>
      </c>
      <c r="C1000" t="e">
        <f t="shared" si="78"/>
        <v>#VALUE!</v>
      </c>
      <c r="D1000" s="8" t="str">
        <f>IF(A1000="","",IF(TEXT(A1000,"dddd")='4) Happy Money'!$E$23,WAllowance,0))</f>
        <v/>
      </c>
      <c r="E1000" s="8" t="str">
        <f>IF(A1000="","",IF(B1000="N",SUMIF(TMonthly[Day of the Month],DAY(A1000),TMonthly[Amount]),SUMIF(TMonthly[Day of the Month],"&gt;="&amp;DAY(A1000),TMonthly[Amount])))</f>
        <v/>
      </c>
      <c r="F1000" s="8" t="str" cm="1">
        <f t="array" ref="F1000">IF(A1000="","",SUMPRODUCT(--(TYearly[Due Date]&lt;=A1000),IF(B1000="N",--(TYearly[Day]=DAY(A1000)),--(TYearly[Day]&gt;=DAY(A1000))),--(IFERROR(MOD(TYearly[Month]-MONTH(A1000)+12,12),1)=0),TYearly[Amount]))</f>
        <v/>
      </c>
      <c r="G1000" s="8" t="str">
        <f>IF(A1000="","",SUMIF(TOneTime[Due Date],A1000,TOneTime[Amount]))</f>
        <v/>
      </c>
      <c r="H1000" s="8" t="str" cm="1">
        <f t="array" ref="H1000">IF(A1000="","",IF(COUNTIF(TOther[Frequency],$H$1)=0,0,SUMPRODUCT(--(IFERROR(MOD(A1000-TOther[Start Date],7),1)=0),--(TOther[Frequency]=$H$1),--(TOther[Start Date]&lt;=A1000),--(TOther[End Date Calc]&gt;=A1000),TOther[Amount])))</f>
        <v/>
      </c>
      <c r="I1000" s="8" t="str" cm="1">
        <f t="array" ref="I1000">IF(A1000="","",IF(COUNTIF(TOther[Frequency],$I$1)=0,0,SUMPRODUCT(--(IFERROR(MOD(A1000-TOther[Start Date],14),1)=0),--(TOther[Frequency]=$I$1),--(TOther[Start Date]&lt;=A1000),--(TOther[End Date Calc]&gt;=A1000),TOther[Amount])))</f>
        <v/>
      </c>
      <c r="J1000" s="8" t="str">
        <f>IF(A1000="","",IF(COUNTIF(TOther[Frequency],$J$1)=0,0,IF(OR(DAY(A1000)=1,DAY(A1000)=15),SUMIFS(TOther[Amount],TOther[Frequency],$J$1,TOther[Start Date],"&lt;="&amp;$A1000,TOther[End Date Calc],"&gt;="&amp;A1000),0)))</f>
        <v/>
      </c>
      <c r="K1000" s="8" t="str">
        <f>IF(A1000="","",IF(COUNTIF(TOther[Frequency],$K$1)=0,0,IF(A1000=(A1000-DAY(A1000)+1+2*7-WEEKDAY(A1000-DAY(A1000)+8-4,1)),SUMIFS(TOther[Amount],TOther[Frequency],$K$1,TOther[Start Date],"&lt;="&amp;$A1000,TOther[End Date Calc],"&gt;="&amp;A1000),0)))</f>
        <v/>
      </c>
      <c r="L1000" s="8" t="str">
        <f>IF(A1000="","",IF(COUNTIF(TOther[Frequency],$L$1)=0,0,IF(A1000=(A1000-DAY(A1000)+1+3*7-WEEKDAY(A1000-DAY(A1000)+8-4,1)),SUMIFS(TOther[Amount],TOther[Frequency],$L$1,TOther[Start Date],"&lt;="&amp;$A1000,TOther[End Date Calc],"&gt;="&amp;A1000),0)))</f>
        <v/>
      </c>
      <c r="M1000" s="8" t="str">
        <f>IF(A1000="","",IF(COUNTIF(TOther[Frequency],$M$1)=0,0,IF(A1000=(A1000-DAY(A1000)+1+4*7-WEEKDAY(A1000-DAY(A1000)+8-4,1)),SUMIFS(TOther[Amount],TOther[Frequency],$M$1,TOther[Start Date],"&lt;="&amp;$A1000,TOther[End Date Calc],"&gt;="&amp;A1000),0)))</f>
        <v/>
      </c>
      <c r="N1000" s="8" t="str" cm="1">
        <f t="array" ref="N1000">IF(A1000="","",IF(COUNTIF(TOther[Frequency],$N$1)=0,0,SUMPRODUCT(--(IFERROR(MOD(A1000-TOther[Start Date],28),1)=0),--(TOther[Frequency]=$N$1),--(TOther[Start Date]&lt;=A1000),--(TOther[End Date Calc]&gt;=A1000),TOther[Amount])))</f>
        <v/>
      </c>
      <c r="O1000" s="8" t="str" cm="1">
        <f t="array" ref="O1000">IF(A1000="","",IF(COUNTIF(TOther[Frequency],$O$1)=0,0,SUMPRODUCT(--(IFERROR(MOD(A1000-TOther[Start Date],42),1)=0),--(TOther[Frequency]=$O$1),--(TOther[Start Date]&lt;=A1000),--(TOther[End Date Calc]&gt;=A1000),TOther[Amount])))</f>
        <v/>
      </c>
      <c r="P1000" s="8" t="str" cm="1">
        <f t="array" ref="P1000">IF(A1000="","",IF(COUNTIF(TOther[Frequency],$P$1)=0,0,SUMPRODUCT(--(IFERROR(MOD(A1000-TOther[Start Date],56),1)=0),--(TOther[Frequency]=$P$1),--(TOther[Start Date]&lt;=A1000),--(TOther[End Date Calc]&gt;=A1000),TOther[Amount])))</f>
        <v/>
      </c>
      <c r="Q1000" s="8" t="str">
        <f>IF(A1000="","",IF(COUNTIF(TOther[Frequency],$Q$1)=0,0,IF(B1000="N",SUMIFS(TOther[Amount],TOther[Frequency],$Q$1,TOther[Start Date],"&lt;="&amp;$A1000,TOther[End Date Calc],"&gt;="&amp;A1000,TOther[Start Day],DAY(A1000)),SUMIFS(TOther[Amount],TOther[Frequency],$Q$1,TOther[Start Date],"&lt;="&amp;$A1000,TOther[End Date Calc],"&gt;="&amp;A1000,TOther[Start Day],"&gt;="&amp;DAY(A1000)))))</f>
        <v/>
      </c>
      <c r="R1000" s="8" t="str" cm="1">
        <f t="array" ref="R1000">IF(A1000="","",IF(COUNTIF(TOther[Frequency],R$1)=0,0,SUMPRODUCT(--(TOther[Frequency]=R$1),--(TOther[Start Date]&lt;=A1000),--(TOther[End Date Calc]&gt;=A1000),IF(B1000="N",--(TOther[Start Day]=DAY(A1000)),--(TOther[Start Day]&gt;=DAY(A1000))),--(IFERROR(MOD(TOther[Start Month]-MONTH(A1000)+2,2),1)=0),TOther[Amount])))</f>
        <v/>
      </c>
      <c r="S1000" s="8" t="str" cm="1">
        <f t="array" ref="S1000">IF(A1000="","",IF(COUNTIF(TOther[Frequency],S$1)=0,0,SUMPRODUCT(--(TOther[Frequency]=S$1),--(TOther[Start Date]&lt;=A1000),--(TOther[End Date Calc]&gt;=A1000),IF(B1000="N",--(TOther[Start Day]=DAY(A1000)),--(TOther[Start Day]&gt;=DAY(A1000))),--(IFERROR(MOD(TOther[Start Month]-MONTH(A1000)+3,3),1)=0),TOther[Amount])))</f>
        <v/>
      </c>
      <c r="T1000" s="8" t="str" cm="1">
        <f t="array" ref="T1000">IF($A1000="","",IF(COUNTIF(TOther[Frequency],T$1)=0,0,SUMPRODUCT(--(TOther[Frequency]=T$1),--(TOther[Start Date]&lt;=$A1000),--(TOther[End Date Calc]&gt;=$A1000),IF($B1000="N",--(TOther[Start Day]=DAY($A1000)),--(TOther[Start Day]&gt;=DAY($A1000))),--(IFERROR(MOD(TOther[Start Month]-MONTH($A1000)+4,4),1)=0),TOther[Amount])))</f>
        <v/>
      </c>
      <c r="U1000" s="8" t="str" cm="1">
        <f t="array" ref="U1000">IF(A1000="","",IF(COUNTIF(TOther[Frequency],$U$1)=0,0,SUMPRODUCT(--(TOther[Frequency]=$U$1),--(TOther[Start Date]&lt;=A1000),--(TOther[End Date Calc]&gt;=A1000),IF(B1000="N",--(TOther[Start Day]=DAY(A1000)),--(TOther[Start Day]&gt;=DAY(A1000))),--(IFERROR(MOD(TOther[Start Month]-MONTH(A1000)+6,6),1)=0),TOther[Amount])))</f>
        <v/>
      </c>
      <c r="V1000" s="8" t="str" cm="1">
        <f t="array" ref="V1000">IF(A1000="","",IF(COUNTIF(TOther[Frequency],$V$1)=0,0,SUMPRODUCT(--(TOther[Frequency]=$V$1),--(TOther[Start Date]&lt;=A1000),--(TOther[End Date Calc]&gt;=A1000),IF(B1000="N",--(TOther[Start Day]=DAY(A1000)),--(TOther[Start Day]&gt;=DAY(A1000))),--(IFERROR(MOD(TOther[Start Month]-MONTH(A1000)+12,12),1)=0),TOther[Amount])))</f>
        <v/>
      </c>
      <c r="W1000" s="8" t="str">
        <f>IF(A1000="","",SUMIFS(TOther[Amount],TOther[Start Date],A1000,TOther[Frequency],$W$1))</f>
        <v/>
      </c>
      <c r="X1000" s="9" t="str">
        <f t="shared" si="75"/>
        <v/>
      </c>
      <c r="Y1000" s="9" t="str">
        <f t="shared" si="79"/>
        <v/>
      </c>
      <c r="Z1000" s="8" t="str" cm="1">
        <f t="array" ref="Z1000">IF(A1000="","",IF(COUNTIF('2) Income'!$D$13:$D$32,"Weekly")=0,0,SUMPRODUCT(--(IFERROR(MOD(A1000-'2) Income'!$F$13:$F$32,7),1)=0),--('2) Income'!$D$13:$D$32="Weekly"),--('2) Income'!$F$13:$F$32&lt;=A1000),'2) Income'!$E$13:$E$32)))</f>
        <v/>
      </c>
      <c r="AA1000" s="8" t="str" cm="1">
        <f t="array" ref="AA1000">IF(A1000="","",IF(COUNTIF('2) Income'!$D$13:$D$32,"Every Other Week")=0,0,SUMPRODUCT(--(IFERROR(MOD(A1000-'2) Income'!$F$13:$F$32,14),1)=0),--('2) Income'!$D$13:$D$32="Every Other Week"),--('2) Income'!$F$13:$F$32&lt;=A1000),'2) Income'!$E$13:$E$32)))</f>
        <v/>
      </c>
      <c r="AB1000" s="8" t="str">
        <f>IF(A1000="","",IF(COUNTIF('2) Income'!$D$13:$D$32,"1st and 15th")=0,0,IF(OR(DAY(A1000)=1,DAY(A1000)=15),SUMIFS('2) Income'!$E$13:$E$32,'2) Income'!$D$13:$D$32,"1st and 15th",'2) Income'!$F$13:$F$32,"&lt;="&amp;$A1000),0)))</f>
        <v/>
      </c>
      <c r="AC1000" s="8" t="str">
        <f>IF(A1000="","",IF(COUNTIF('2) Income'!$D$13:$D$32,"2nd Wednesday")=0,0,IF(A1000=(A1000-DAY(A1000)+1+2*7-WEEKDAY(A1000-DAY(A1000)+8-4,1)),SUMIFS('2) Income'!$E$13:$E$32,'2) Income'!$D$13:$D$32,"2nd Wednesday",'2) Income'!$F$13:$F$32,"&lt;="&amp;$A1000),0)))</f>
        <v/>
      </c>
      <c r="AD1000" s="8" t="str">
        <f>IF(A1000="","",IF(COUNTIF('2) Income'!$D$13:$D$32,"3rd Wednesday")=0,0,IF(A1000=(A1000-DAY(A1000)+1+3*7-WEEKDAY(A1000-DAY(A1000)+8-4,1)),SUMIFS('2) Income'!$E$13:$E$32,'2) Income'!$D$13:$D$32,"3rd Wednesday",'2) Income'!$F$13:$F$32,"&lt;="&amp;$A1000),0)))</f>
        <v/>
      </c>
      <c r="AE1000" s="8" t="str">
        <f>IF(A1000="","",IF(COUNTIF('2) Income'!$D$13:$D$32,"4th Wednesday")=0,0,IF(A1000=(A1000-DAY(A1000)+1+4*7-WEEKDAY(A1000-DAY(A1000)+8-4,1)),SUMIFS('2) Income'!$E$13:$E$32,'2) Income'!$D$13:$D$32,"4th Wednesday",'2) Income'!$F$13:$F$32,"&lt;="&amp;$A1000),0)))</f>
        <v/>
      </c>
      <c r="AF1000" s="8" t="str" cm="1">
        <f t="array" ref="AF1000">IF(A1000="","",IF(COUNTIF('2) Income'!$D$13:$D$32,"Every 4 Weeks")=0,0,SUMPRODUCT(--(IFERROR(MOD(A1000-'2) Income'!$F$13:$F$32,28),1)=0),--('2) Income'!$D$13:$D$32="Every 4 Weeks"),--('2) Income'!$F$13:$F$32&lt;=A1000),'2) Income'!$E$13:$E$32)))</f>
        <v/>
      </c>
      <c r="AG1000" s="8" t="str">
        <f>IF(A1000="","",IF(COUNTIF('2) Income'!$D$13:$D$32,"Monthly")=0,0,IF(B1000="N",SUMIFS('2) Income'!$E$13:$E$32,'2) Income'!$D$13:$D$32,"monthly",'2) Income'!$F$13:$F$32,"&lt;="&amp;$A1000,'2) Income'!$I$13:$I$32,DAY(A1000)),SUMIFS('2) Income'!$E$13:$E$32,'2) Income'!$D$13:$D$32,"monthly",'2) Income'!$F$13:$F$32,"&lt;="&amp;$A1000,'2) Income'!$I$13:$I$32,"&gt;="&amp;DAY(A1000)))))</f>
        <v/>
      </c>
      <c r="AH1000" s="8" t="str" cm="1">
        <f t="array" ref="AH1000">IF(A1000="","",IF(COUNTIF('2) Income'!$D$13:$D$32,"Yearly")=0,0,SUMPRODUCT(--('2) Income'!$D$13:$D$32="Yearly"),--('2) Income'!$F$13:$F$32&lt;=A1000),IF(B1000="N",--('2) Income'!$I$13:$I$32=DAY(A1000)),--('2) Income'!$I$13:$I$32&gt;=DAY(A1000))),--(IFERROR(MOD('2) Income'!$H$13:$H$32-MONTH(A1000)+12,12),1)=0),'2) Income'!$E$13:$E$32)))</f>
        <v/>
      </c>
      <c r="AI1000" s="8" t="str">
        <f>IF(A1000="","",IF(COUNTIF('2) Income'!$D$13:$D$32,"one-time")=0,0,SUMIFS('2) Income'!$E$13:$E$32,'2) Income'!$D$13:$D$32,"one-time",'2) Income'!$F$13:$F$32,"="&amp;$A1000)))</f>
        <v/>
      </c>
      <c r="AJ1000" s="9" t="str">
        <f t="shared" si="76"/>
        <v/>
      </c>
    </row>
    <row r="1001" spans="1:36">
      <c r="A1001" s="7" t="str">
        <f>IF(A1000="","",IF(A1000+1&lt;='1) Period'!$E$21,A1000+1,""))</f>
        <v/>
      </c>
      <c r="B1001" s="7" t="e">
        <f t="shared" si="77"/>
        <v>#VALUE!</v>
      </c>
      <c r="C1001" t="e">
        <f t="shared" si="78"/>
        <v>#VALUE!</v>
      </c>
      <c r="D1001" s="8" t="str">
        <f>IF(A1001="","",IF(TEXT(A1001,"dddd")='4) Happy Money'!$E$23,WAllowance,0))</f>
        <v/>
      </c>
      <c r="E1001" s="8" t="str">
        <f>IF(A1001="","",IF(B1001="N",SUMIF(TMonthly[Day of the Month],DAY(A1001),TMonthly[Amount]),SUMIF(TMonthly[Day of the Month],"&gt;="&amp;DAY(A1001),TMonthly[Amount])))</f>
        <v/>
      </c>
      <c r="F1001" s="8" t="str" cm="1">
        <f t="array" ref="F1001">IF(A1001="","",SUMPRODUCT(--(TYearly[Due Date]&lt;=A1001),IF(B1001="N",--(TYearly[Day]=DAY(A1001)),--(TYearly[Day]&gt;=DAY(A1001))),--(IFERROR(MOD(TYearly[Month]-MONTH(A1001)+12,12),1)=0),TYearly[Amount]))</f>
        <v/>
      </c>
      <c r="G1001" s="8" t="str">
        <f>IF(A1001="","",SUMIF(TOneTime[Due Date],A1001,TOneTime[Amount]))</f>
        <v/>
      </c>
      <c r="H1001" s="8" t="str" cm="1">
        <f t="array" ref="H1001">IF(A1001="","",IF(COUNTIF(TOther[Frequency],$H$1)=0,0,SUMPRODUCT(--(IFERROR(MOD(A1001-TOther[Start Date],7),1)=0),--(TOther[Frequency]=$H$1),--(TOther[Start Date]&lt;=A1001),--(TOther[End Date Calc]&gt;=A1001),TOther[Amount])))</f>
        <v/>
      </c>
      <c r="I1001" s="8" t="str" cm="1">
        <f t="array" ref="I1001">IF(A1001="","",IF(COUNTIF(TOther[Frequency],$I$1)=0,0,SUMPRODUCT(--(IFERROR(MOD(A1001-TOther[Start Date],14),1)=0),--(TOther[Frequency]=$I$1),--(TOther[Start Date]&lt;=A1001),--(TOther[End Date Calc]&gt;=A1001),TOther[Amount])))</f>
        <v/>
      </c>
      <c r="J1001" s="8" t="str">
        <f>IF(A1001="","",IF(COUNTIF(TOther[Frequency],$J$1)=0,0,IF(OR(DAY(A1001)=1,DAY(A1001)=15),SUMIFS(TOther[Amount],TOther[Frequency],$J$1,TOther[Start Date],"&lt;="&amp;$A1001,TOther[End Date Calc],"&gt;="&amp;A1001),0)))</f>
        <v/>
      </c>
      <c r="K1001" s="8" t="str">
        <f>IF(A1001="","",IF(COUNTIF(TOther[Frequency],$K$1)=0,0,IF(A1001=(A1001-DAY(A1001)+1+2*7-WEEKDAY(A1001-DAY(A1001)+8-4,1)),SUMIFS(TOther[Amount],TOther[Frequency],$K$1,TOther[Start Date],"&lt;="&amp;$A1001,TOther[End Date Calc],"&gt;="&amp;A1001),0)))</f>
        <v/>
      </c>
      <c r="L1001" s="8" t="str">
        <f>IF(A1001="","",IF(COUNTIF(TOther[Frequency],$L$1)=0,0,IF(A1001=(A1001-DAY(A1001)+1+3*7-WEEKDAY(A1001-DAY(A1001)+8-4,1)),SUMIFS(TOther[Amount],TOther[Frequency],$L$1,TOther[Start Date],"&lt;="&amp;$A1001,TOther[End Date Calc],"&gt;="&amp;A1001),0)))</f>
        <v/>
      </c>
      <c r="M1001" s="8" t="str">
        <f>IF(A1001="","",IF(COUNTIF(TOther[Frequency],$M$1)=0,0,IF(A1001=(A1001-DAY(A1001)+1+4*7-WEEKDAY(A1001-DAY(A1001)+8-4,1)),SUMIFS(TOther[Amount],TOther[Frequency],$M$1,TOther[Start Date],"&lt;="&amp;$A1001,TOther[End Date Calc],"&gt;="&amp;A1001),0)))</f>
        <v/>
      </c>
      <c r="N1001" s="8" t="str" cm="1">
        <f t="array" ref="N1001">IF(A1001="","",IF(COUNTIF(TOther[Frequency],$N$1)=0,0,SUMPRODUCT(--(IFERROR(MOD(A1001-TOther[Start Date],28),1)=0),--(TOther[Frequency]=$N$1),--(TOther[Start Date]&lt;=A1001),--(TOther[End Date Calc]&gt;=A1001),TOther[Amount])))</f>
        <v/>
      </c>
      <c r="O1001" s="8" t="str" cm="1">
        <f t="array" ref="O1001">IF(A1001="","",IF(COUNTIF(TOther[Frequency],$O$1)=0,0,SUMPRODUCT(--(IFERROR(MOD(A1001-TOther[Start Date],42),1)=0),--(TOther[Frequency]=$O$1),--(TOther[Start Date]&lt;=A1001),--(TOther[End Date Calc]&gt;=A1001),TOther[Amount])))</f>
        <v/>
      </c>
      <c r="P1001" s="8" t="str" cm="1">
        <f t="array" ref="P1001">IF(A1001="","",IF(COUNTIF(TOther[Frequency],$P$1)=0,0,SUMPRODUCT(--(IFERROR(MOD(A1001-TOther[Start Date],56),1)=0),--(TOther[Frequency]=$P$1),--(TOther[Start Date]&lt;=A1001),--(TOther[End Date Calc]&gt;=A1001),TOther[Amount])))</f>
        <v/>
      </c>
      <c r="Q1001" s="8" t="str">
        <f>IF(A1001="","",IF(COUNTIF(TOther[Frequency],$Q$1)=0,0,IF(B1001="N",SUMIFS(TOther[Amount],TOther[Frequency],$Q$1,TOther[Start Date],"&lt;="&amp;$A1001,TOther[End Date Calc],"&gt;="&amp;A1001,TOther[Start Day],DAY(A1001)),SUMIFS(TOther[Amount],TOther[Frequency],$Q$1,TOther[Start Date],"&lt;="&amp;$A1001,TOther[End Date Calc],"&gt;="&amp;A1001,TOther[Start Day],"&gt;="&amp;DAY(A1001)))))</f>
        <v/>
      </c>
      <c r="R1001" s="8" t="str" cm="1">
        <f t="array" ref="R1001">IF(A1001="","",IF(COUNTIF(TOther[Frequency],R$1)=0,0,SUMPRODUCT(--(TOther[Frequency]=R$1),--(TOther[Start Date]&lt;=A1001),--(TOther[End Date Calc]&gt;=A1001),IF(B1001="N",--(TOther[Start Day]=DAY(A1001)),--(TOther[Start Day]&gt;=DAY(A1001))),--(IFERROR(MOD(TOther[Start Month]-MONTH(A1001)+2,2),1)=0),TOther[Amount])))</f>
        <v/>
      </c>
      <c r="S1001" s="8" t="str" cm="1">
        <f t="array" ref="S1001">IF(A1001="","",IF(COUNTIF(TOther[Frequency],S$1)=0,0,SUMPRODUCT(--(TOther[Frequency]=S$1),--(TOther[Start Date]&lt;=A1001),--(TOther[End Date Calc]&gt;=A1001),IF(B1001="N",--(TOther[Start Day]=DAY(A1001)),--(TOther[Start Day]&gt;=DAY(A1001))),--(IFERROR(MOD(TOther[Start Month]-MONTH(A1001)+3,3),1)=0),TOther[Amount])))</f>
        <v/>
      </c>
      <c r="T1001" s="8" t="str" cm="1">
        <f t="array" ref="T1001">IF($A1001="","",IF(COUNTIF(TOther[Frequency],T$1)=0,0,SUMPRODUCT(--(TOther[Frequency]=T$1),--(TOther[Start Date]&lt;=$A1001),--(TOther[End Date Calc]&gt;=$A1001),IF($B1001="N",--(TOther[Start Day]=DAY($A1001)),--(TOther[Start Day]&gt;=DAY($A1001))),--(IFERROR(MOD(TOther[Start Month]-MONTH($A1001)+4,4),1)=0),TOther[Amount])))</f>
        <v/>
      </c>
      <c r="U1001" s="8" t="str" cm="1">
        <f t="array" ref="U1001">IF(A1001="","",IF(COUNTIF(TOther[Frequency],$U$1)=0,0,SUMPRODUCT(--(TOther[Frequency]=$U$1),--(TOther[Start Date]&lt;=A1001),--(TOther[End Date Calc]&gt;=A1001),IF(B1001="N",--(TOther[Start Day]=DAY(A1001)),--(TOther[Start Day]&gt;=DAY(A1001))),--(IFERROR(MOD(TOther[Start Month]-MONTH(A1001)+6,6),1)=0),TOther[Amount])))</f>
        <v/>
      </c>
      <c r="V1001" s="8" t="str" cm="1">
        <f t="array" ref="V1001">IF(A1001="","",IF(COUNTIF(TOther[Frequency],$V$1)=0,0,SUMPRODUCT(--(TOther[Frequency]=$V$1),--(TOther[Start Date]&lt;=A1001),--(TOther[End Date Calc]&gt;=A1001),IF(B1001="N",--(TOther[Start Day]=DAY(A1001)),--(TOther[Start Day]&gt;=DAY(A1001))),--(IFERROR(MOD(TOther[Start Month]-MONTH(A1001)+12,12),1)=0),TOther[Amount])))</f>
        <v/>
      </c>
      <c r="W1001" s="8" t="str">
        <f>IF(A1001="","",SUMIFS(TOther[Amount],TOther[Start Date],A1001,TOther[Frequency],$W$1))</f>
        <v/>
      </c>
      <c r="X1001" s="9" t="str">
        <f t="shared" si="75"/>
        <v/>
      </c>
      <c r="Y1001" s="9" t="str">
        <f t="shared" si="79"/>
        <v/>
      </c>
      <c r="Z1001" s="8" t="str" cm="1">
        <f t="array" ref="Z1001">IF(A1001="","",IF(COUNTIF('2) Income'!$D$13:$D$32,"Weekly")=0,0,SUMPRODUCT(--(IFERROR(MOD(A1001-'2) Income'!$F$13:$F$32,7),1)=0),--('2) Income'!$D$13:$D$32="Weekly"),--('2) Income'!$F$13:$F$32&lt;=A1001),'2) Income'!$E$13:$E$32)))</f>
        <v/>
      </c>
      <c r="AA1001" s="8" t="str" cm="1">
        <f t="array" ref="AA1001">IF(A1001="","",IF(COUNTIF('2) Income'!$D$13:$D$32,"Every Other Week")=0,0,SUMPRODUCT(--(IFERROR(MOD(A1001-'2) Income'!$F$13:$F$32,14),1)=0),--('2) Income'!$D$13:$D$32="Every Other Week"),--('2) Income'!$F$13:$F$32&lt;=A1001),'2) Income'!$E$13:$E$32)))</f>
        <v/>
      </c>
      <c r="AB1001" s="8" t="str">
        <f>IF(A1001="","",IF(COUNTIF('2) Income'!$D$13:$D$32,"1st and 15th")=0,0,IF(OR(DAY(A1001)=1,DAY(A1001)=15),SUMIFS('2) Income'!$E$13:$E$32,'2) Income'!$D$13:$D$32,"1st and 15th",'2) Income'!$F$13:$F$32,"&lt;="&amp;$A1001),0)))</f>
        <v/>
      </c>
      <c r="AC1001" s="8" t="str">
        <f>IF(A1001="","",IF(COUNTIF('2) Income'!$D$13:$D$32,"2nd Wednesday")=0,0,IF(A1001=(A1001-DAY(A1001)+1+2*7-WEEKDAY(A1001-DAY(A1001)+8-4,1)),SUMIFS('2) Income'!$E$13:$E$32,'2) Income'!$D$13:$D$32,"2nd Wednesday",'2) Income'!$F$13:$F$32,"&lt;="&amp;$A1001),0)))</f>
        <v/>
      </c>
      <c r="AD1001" s="8" t="str">
        <f>IF(A1001="","",IF(COUNTIF('2) Income'!$D$13:$D$32,"3rd Wednesday")=0,0,IF(A1001=(A1001-DAY(A1001)+1+3*7-WEEKDAY(A1001-DAY(A1001)+8-4,1)),SUMIFS('2) Income'!$E$13:$E$32,'2) Income'!$D$13:$D$32,"3rd Wednesday",'2) Income'!$F$13:$F$32,"&lt;="&amp;$A1001),0)))</f>
        <v/>
      </c>
      <c r="AE1001" s="8" t="str">
        <f>IF(A1001="","",IF(COUNTIF('2) Income'!$D$13:$D$32,"4th Wednesday")=0,0,IF(A1001=(A1001-DAY(A1001)+1+4*7-WEEKDAY(A1001-DAY(A1001)+8-4,1)),SUMIFS('2) Income'!$E$13:$E$32,'2) Income'!$D$13:$D$32,"4th Wednesday",'2) Income'!$F$13:$F$32,"&lt;="&amp;$A1001),0)))</f>
        <v/>
      </c>
      <c r="AF1001" s="8" t="str" cm="1">
        <f t="array" ref="AF1001">IF(A1001="","",IF(COUNTIF('2) Income'!$D$13:$D$32,"Every 4 Weeks")=0,0,SUMPRODUCT(--(IFERROR(MOD(A1001-'2) Income'!$F$13:$F$32,28),1)=0),--('2) Income'!$D$13:$D$32="Every 4 Weeks"),--('2) Income'!$F$13:$F$32&lt;=A1001),'2) Income'!$E$13:$E$32)))</f>
        <v/>
      </c>
      <c r="AG1001" s="8" t="str">
        <f>IF(A1001="","",IF(COUNTIF('2) Income'!$D$13:$D$32,"Monthly")=0,0,IF(B1001="N",SUMIFS('2) Income'!$E$13:$E$32,'2) Income'!$D$13:$D$32,"monthly",'2) Income'!$F$13:$F$32,"&lt;="&amp;$A1001,'2) Income'!$I$13:$I$32,DAY(A1001)),SUMIFS('2) Income'!$E$13:$E$32,'2) Income'!$D$13:$D$32,"monthly",'2) Income'!$F$13:$F$32,"&lt;="&amp;$A1001,'2) Income'!$I$13:$I$32,"&gt;="&amp;DAY(A1001)))))</f>
        <v/>
      </c>
      <c r="AH1001" s="8" t="str" cm="1">
        <f t="array" ref="AH1001">IF(A1001="","",IF(COUNTIF('2) Income'!$D$13:$D$32,"Yearly")=0,0,SUMPRODUCT(--('2) Income'!$D$13:$D$32="Yearly"),--('2) Income'!$F$13:$F$32&lt;=A1001),IF(B1001="N",--('2) Income'!$I$13:$I$32=DAY(A1001)),--('2) Income'!$I$13:$I$32&gt;=DAY(A1001))),--(IFERROR(MOD('2) Income'!$H$13:$H$32-MONTH(A1001)+12,12),1)=0),'2) Income'!$E$13:$E$32)))</f>
        <v/>
      </c>
      <c r="AI1001" s="8" t="str">
        <f>IF(A1001="","",IF(COUNTIF('2) Income'!$D$13:$D$32,"one-time")=0,0,SUMIFS('2) Income'!$E$13:$E$32,'2) Income'!$D$13:$D$32,"one-time",'2) Income'!$F$13:$F$32,"="&amp;$A1001)))</f>
        <v/>
      </c>
      <c r="AJ1001" s="9" t="str">
        <f t="shared" si="76"/>
        <v/>
      </c>
    </row>
    <row r="1002" spans="1:36">
      <c r="A1002" s="7" t="str">
        <f>IF(A1001="","",IF(A1001+1&lt;='1) Period'!$E$21,A1001+1,""))</f>
        <v/>
      </c>
      <c r="B1002" s="7" t="e">
        <f t="shared" si="77"/>
        <v>#VALUE!</v>
      </c>
      <c r="C1002" t="e">
        <f t="shared" si="78"/>
        <v>#VALUE!</v>
      </c>
      <c r="D1002" s="8" t="str">
        <f>IF(A1002="","",IF(TEXT(A1002,"dddd")='4) Happy Money'!$E$23,WAllowance,0))</f>
        <v/>
      </c>
      <c r="E1002" s="8" t="str">
        <f>IF(A1002="","",IF(B1002="N",SUMIF(TMonthly[Day of the Month],DAY(A1002),TMonthly[Amount]),SUMIF(TMonthly[Day of the Month],"&gt;="&amp;DAY(A1002),TMonthly[Amount])))</f>
        <v/>
      </c>
      <c r="F1002" s="8" t="str" cm="1">
        <f t="array" ref="F1002">IF(A1002="","",SUMPRODUCT(--(TYearly[Due Date]&lt;=A1002),IF(B1002="N",--(TYearly[Day]=DAY(A1002)),--(TYearly[Day]&gt;=DAY(A1002))),--(IFERROR(MOD(TYearly[Month]-MONTH(A1002)+12,12),1)=0),TYearly[Amount]))</f>
        <v/>
      </c>
      <c r="G1002" s="8" t="str">
        <f>IF(A1002="","",SUMIF(TOneTime[Due Date],A1002,TOneTime[Amount]))</f>
        <v/>
      </c>
      <c r="H1002" s="8" t="str" cm="1">
        <f t="array" ref="H1002">IF(A1002="","",IF(COUNTIF(TOther[Frequency],$H$1)=0,0,SUMPRODUCT(--(IFERROR(MOD(A1002-TOther[Start Date],7),1)=0),--(TOther[Frequency]=$H$1),--(TOther[Start Date]&lt;=A1002),--(TOther[End Date Calc]&gt;=A1002),TOther[Amount])))</f>
        <v/>
      </c>
      <c r="I1002" s="8" t="str" cm="1">
        <f t="array" ref="I1002">IF(A1002="","",IF(COUNTIF(TOther[Frequency],$I$1)=0,0,SUMPRODUCT(--(IFERROR(MOD(A1002-TOther[Start Date],14),1)=0),--(TOther[Frequency]=$I$1),--(TOther[Start Date]&lt;=A1002),--(TOther[End Date Calc]&gt;=A1002),TOther[Amount])))</f>
        <v/>
      </c>
      <c r="J1002" s="8" t="str">
        <f>IF(A1002="","",IF(COUNTIF(TOther[Frequency],$J$1)=0,0,IF(OR(DAY(A1002)=1,DAY(A1002)=15),SUMIFS(TOther[Amount],TOther[Frequency],$J$1,TOther[Start Date],"&lt;="&amp;$A1002,TOther[End Date Calc],"&gt;="&amp;A1002),0)))</f>
        <v/>
      </c>
      <c r="K1002" s="8" t="str">
        <f>IF(A1002="","",IF(COUNTIF(TOther[Frequency],$K$1)=0,0,IF(A1002=(A1002-DAY(A1002)+1+2*7-WEEKDAY(A1002-DAY(A1002)+8-4,1)),SUMIFS(TOther[Amount],TOther[Frequency],$K$1,TOther[Start Date],"&lt;="&amp;$A1002,TOther[End Date Calc],"&gt;="&amp;A1002),0)))</f>
        <v/>
      </c>
      <c r="L1002" s="8" t="str">
        <f>IF(A1002="","",IF(COUNTIF(TOther[Frequency],$L$1)=0,0,IF(A1002=(A1002-DAY(A1002)+1+3*7-WEEKDAY(A1002-DAY(A1002)+8-4,1)),SUMIFS(TOther[Amount],TOther[Frequency],$L$1,TOther[Start Date],"&lt;="&amp;$A1002,TOther[End Date Calc],"&gt;="&amp;A1002),0)))</f>
        <v/>
      </c>
      <c r="M1002" s="8" t="str">
        <f>IF(A1002="","",IF(COUNTIF(TOther[Frequency],$M$1)=0,0,IF(A1002=(A1002-DAY(A1002)+1+4*7-WEEKDAY(A1002-DAY(A1002)+8-4,1)),SUMIFS(TOther[Amount],TOther[Frequency],$M$1,TOther[Start Date],"&lt;="&amp;$A1002,TOther[End Date Calc],"&gt;="&amp;A1002),0)))</f>
        <v/>
      </c>
      <c r="N1002" s="8" t="str" cm="1">
        <f t="array" ref="N1002">IF(A1002="","",IF(COUNTIF(TOther[Frequency],$N$1)=0,0,SUMPRODUCT(--(IFERROR(MOD(A1002-TOther[Start Date],28),1)=0),--(TOther[Frequency]=$N$1),--(TOther[Start Date]&lt;=A1002),--(TOther[End Date Calc]&gt;=A1002),TOther[Amount])))</f>
        <v/>
      </c>
      <c r="O1002" s="8" t="str" cm="1">
        <f t="array" ref="O1002">IF(A1002="","",IF(COUNTIF(TOther[Frequency],$O$1)=0,0,SUMPRODUCT(--(IFERROR(MOD(A1002-TOther[Start Date],42),1)=0),--(TOther[Frequency]=$O$1),--(TOther[Start Date]&lt;=A1002),--(TOther[End Date Calc]&gt;=A1002),TOther[Amount])))</f>
        <v/>
      </c>
      <c r="P1002" s="8" t="str" cm="1">
        <f t="array" ref="P1002">IF(A1002="","",IF(COUNTIF(TOther[Frequency],$P$1)=0,0,SUMPRODUCT(--(IFERROR(MOD(A1002-TOther[Start Date],56),1)=0),--(TOther[Frequency]=$P$1),--(TOther[Start Date]&lt;=A1002),--(TOther[End Date Calc]&gt;=A1002),TOther[Amount])))</f>
        <v/>
      </c>
      <c r="Q1002" s="8" t="str">
        <f>IF(A1002="","",IF(COUNTIF(TOther[Frequency],$Q$1)=0,0,IF(B1002="N",SUMIFS(TOther[Amount],TOther[Frequency],$Q$1,TOther[Start Date],"&lt;="&amp;$A1002,TOther[End Date Calc],"&gt;="&amp;A1002,TOther[Start Day],DAY(A1002)),SUMIFS(TOther[Amount],TOther[Frequency],$Q$1,TOther[Start Date],"&lt;="&amp;$A1002,TOther[End Date Calc],"&gt;="&amp;A1002,TOther[Start Day],"&gt;="&amp;DAY(A1002)))))</f>
        <v/>
      </c>
      <c r="R1002" s="8" t="str" cm="1">
        <f t="array" ref="R1002">IF(A1002="","",IF(COUNTIF(TOther[Frequency],R$1)=0,0,SUMPRODUCT(--(TOther[Frequency]=R$1),--(TOther[Start Date]&lt;=A1002),--(TOther[End Date Calc]&gt;=A1002),IF(B1002="N",--(TOther[Start Day]=DAY(A1002)),--(TOther[Start Day]&gt;=DAY(A1002))),--(IFERROR(MOD(TOther[Start Month]-MONTH(A1002)+2,2),1)=0),TOther[Amount])))</f>
        <v/>
      </c>
      <c r="S1002" s="8" t="str" cm="1">
        <f t="array" ref="S1002">IF(A1002="","",IF(COUNTIF(TOther[Frequency],S$1)=0,0,SUMPRODUCT(--(TOther[Frequency]=S$1),--(TOther[Start Date]&lt;=A1002),--(TOther[End Date Calc]&gt;=A1002),IF(B1002="N",--(TOther[Start Day]=DAY(A1002)),--(TOther[Start Day]&gt;=DAY(A1002))),--(IFERROR(MOD(TOther[Start Month]-MONTH(A1002)+3,3),1)=0),TOther[Amount])))</f>
        <v/>
      </c>
      <c r="T1002" s="8" t="str" cm="1">
        <f t="array" ref="T1002">IF($A1002="","",IF(COUNTIF(TOther[Frequency],T$1)=0,0,SUMPRODUCT(--(TOther[Frequency]=T$1),--(TOther[Start Date]&lt;=$A1002),--(TOther[End Date Calc]&gt;=$A1002),IF($B1002="N",--(TOther[Start Day]=DAY($A1002)),--(TOther[Start Day]&gt;=DAY($A1002))),--(IFERROR(MOD(TOther[Start Month]-MONTH($A1002)+4,4),1)=0),TOther[Amount])))</f>
        <v/>
      </c>
      <c r="U1002" s="8" t="str" cm="1">
        <f t="array" ref="U1002">IF(A1002="","",IF(COUNTIF(TOther[Frequency],$U$1)=0,0,SUMPRODUCT(--(TOther[Frequency]=$U$1),--(TOther[Start Date]&lt;=A1002),--(TOther[End Date Calc]&gt;=A1002),IF(B1002="N",--(TOther[Start Day]=DAY(A1002)),--(TOther[Start Day]&gt;=DAY(A1002))),--(IFERROR(MOD(TOther[Start Month]-MONTH(A1002)+6,6),1)=0),TOther[Amount])))</f>
        <v/>
      </c>
      <c r="V1002" s="8" t="str" cm="1">
        <f t="array" ref="V1002">IF(A1002="","",IF(COUNTIF(TOther[Frequency],$V$1)=0,0,SUMPRODUCT(--(TOther[Frequency]=$V$1),--(TOther[Start Date]&lt;=A1002),--(TOther[End Date Calc]&gt;=A1002),IF(B1002="N",--(TOther[Start Day]=DAY(A1002)),--(TOther[Start Day]&gt;=DAY(A1002))),--(IFERROR(MOD(TOther[Start Month]-MONTH(A1002)+12,12),1)=0),TOther[Amount])))</f>
        <v/>
      </c>
      <c r="W1002" s="8" t="str">
        <f>IF(A1002="","",SUMIFS(TOther[Amount],TOther[Start Date],A1002,TOther[Frequency],$W$1))</f>
        <v/>
      </c>
      <c r="X1002" s="9" t="str">
        <f t="shared" si="75"/>
        <v/>
      </c>
      <c r="Y1002" s="9" t="str">
        <f t="shared" si="79"/>
        <v/>
      </c>
      <c r="Z1002" s="8" t="str" cm="1">
        <f t="array" ref="Z1002">IF(A1002="","",IF(COUNTIF('2) Income'!$D$13:$D$32,"Weekly")=0,0,SUMPRODUCT(--(IFERROR(MOD(A1002-'2) Income'!$F$13:$F$32,7),1)=0),--('2) Income'!$D$13:$D$32="Weekly"),--('2) Income'!$F$13:$F$32&lt;=A1002),'2) Income'!$E$13:$E$32)))</f>
        <v/>
      </c>
      <c r="AA1002" s="8" t="str" cm="1">
        <f t="array" ref="AA1002">IF(A1002="","",IF(COUNTIF('2) Income'!$D$13:$D$32,"Every Other Week")=0,0,SUMPRODUCT(--(IFERROR(MOD(A1002-'2) Income'!$F$13:$F$32,14),1)=0),--('2) Income'!$D$13:$D$32="Every Other Week"),--('2) Income'!$F$13:$F$32&lt;=A1002),'2) Income'!$E$13:$E$32)))</f>
        <v/>
      </c>
      <c r="AB1002" s="8" t="str">
        <f>IF(A1002="","",IF(COUNTIF('2) Income'!$D$13:$D$32,"1st and 15th")=0,0,IF(OR(DAY(A1002)=1,DAY(A1002)=15),SUMIFS('2) Income'!$E$13:$E$32,'2) Income'!$D$13:$D$32,"1st and 15th",'2) Income'!$F$13:$F$32,"&lt;="&amp;$A1002),0)))</f>
        <v/>
      </c>
      <c r="AC1002" s="8" t="str">
        <f>IF(A1002="","",IF(COUNTIF('2) Income'!$D$13:$D$32,"2nd Wednesday")=0,0,IF(A1002=(A1002-DAY(A1002)+1+2*7-WEEKDAY(A1002-DAY(A1002)+8-4,1)),SUMIFS('2) Income'!$E$13:$E$32,'2) Income'!$D$13:$D$32,"2nd Wednesday",'2) Income'!$F$13:$F$32,"&lt;="&amp;$A1002),0)))</f>
        <v/>
      </c>
      <c r="AD1002" s="8" t="str">
        <f>IF(A1002="","",IF(COUNTIF('2) Income'!$D$13:$D$32,"3rd Wednesday")=0,0,IF(A1002=(A1002-DAY(A1002)+1+3*7-WEEKDAY(A1002-DAY(A1002)+8-4,1)),SUMIFS('2) Income'!$E$13:$E$32,'2) Income'!$D$13:$D$32,"3rd Wednesday",'2) Income'!$F$13:$F$32,"&lt;="&amp;$A1002),0)))</f>
        <v/>
      </c>
      <c r="AE1002" s="8" t="str">
        <f>IF(A1002="","",IF(COUNTIF('2) Income'!$D$13:$D$32,"4th Wednesday")=0,0,IF(A1002=(A1002-DAY(A1002)+1+4*7-WEEKDAY(A1002-DAY(A1002)+8-4,1)),SUMIFS('2) Income'!$E$13:$E$32,'2) Income'!$D$13:$D$32,"4th Wednesday",'2) Income'!$F$13:$F$32,"&lt;="&amp;$A1002),0)))</f>
        <v/>
      </c>
      <c r="AF1002" s="8" t="str" cm="1">
        <f t="array" ref="AF1002">IF(A1002="","",IF(COUNTIF('2) Income'!$D$13:$D$32,"Every 4 Weeks")=0,0,SUMPRODUCT(--(IFERROR(MOD(A1002-'2) Income'!$F$13:$F$32,28),1)=0),--('2) Income'!$D$13:$D$32="Every 4 Weeks"),--('2) Income'!$F$13:$F$32&lt;=A1002),'2) Income'!$E$13:$E$32)))</f>
        <v/>
      </c>
      <c r="AG1002" s="8" t="str">
        <f>IF(A1002="","",IF(COUNTIF('2) Income'!$D$13:$D$32,"Monthly")=0,0,IF(B1002="N",SUMIFS('2) Income'!$E$13:$E$32,'2) Income'!$D$13:$D$32,"monthly",'2) Income'!$F$13:$F$32,"&lt;="&amp;$A1002,'2) Income'!$I$13:$I$32,DAY(A1002)),SUMIFS('2) Income'!$E$13:$E$32,'2) Income'!$D$13:$D$32,"monthly",'2) Income'!$F$13:$F$32,"&lt;="&amp;$A1002,'2) Income'!$I$13:$I$32,"&gt;="&amp;DAY(A1002)))))</f>
        <v/>
      </c>
      <c r="AH1002" s="8" t="str" cm="1">
        <f t="array" ref="AH1002">IF(A1002="","",IF(COUNTIF('2) Income'!$D$13:$D$32,"Yearly")=0,0,SUMPRODUCT(--('2) Income'!$D$13:$D$32="Yearly"),--('2) Income'!$F$13:$F$32&lt;=A1002),IF(B1002="N",--('2) Income'!$I$13:$I$32=DAY(A1002)),--('2) Income'!$I$13:$I$32&gt;=DAY(A1002))),--(IFERROR(MOD('2) Income'!$H$13:$H$32-MONTH(A1002)+12,12),1)=0),'2) Income'!$E$13:$E$32)))</f>
        <v/>
      </c>
      <c r="AI1002" s="8" t="str">
        <f>IF(A1002="","",IF(COUNTIF('2) Income'!$D$13:$D$32,"one-time")=0,0,SUMIFS('2) Income'!$E$13:$E$32,'2) Income'!$D$13:$D$32,"one-time",'2) Income'!$F$13:$F$32,"="&amp;$A1002)))</f>
        <v/>
      </c>
      <c r="AJ1002" s="9" t="str">
        <f t="shared" si="76"/>
        <v/>
      </c>
    </row>
    <row r="1003" spans="1:36">
      <c r="A1003" s="7" t="str">
        <f>IF(A1002="","",IF(A1002+1&lt;='1) Period'!$E$21,A1002+1,""))</f>
        <v/>
      </c>
      <c r="B1003" s="7" t="e">
        <f t="shared" si="77"/>
        <v>#VALUE!</v>
      </c>
      <c r="C1003" t="e">
        <f t="shared" si="78"/>
        <v>#VALUE!</v>
      </c>
      <c r="D1003" s="8" t="str">
        <f>IF(A1003="","",IF(TEXT(A1003,"dddd")='4) Happy Money'!$E$23,WAllowance,0))</f>
        <v/>
      </c>
      <c r="E1003" s="8" t="str">
        <f>IF(A1003="","",IF(B1003="N",SUMIF(TMonthly[Day of the Month],DAY(A1003),TMonthly[Amount]),SUMIF(TMonthly[Day of the Month],"&gt;="&amp;DAY(A1003),TMonthly[Amount])))</f>
        <v/>
      </c>
      <c r="F1003" s="8" t="str" cm="1">
        <f t="array" ref="F1003">IF(A1003="","",SUMPRODUCT(--(TYearly[Due Date]&lt;=A1003),IF(B1003="N",--(TYearly[Day]=DAY(A1003)),--(TYearly[Day]&gt;=DAY(A1003))),--(IFERROR(MOD(TYearly[Month]-MONTH(A1003)+12,12),1)=0),TYearly[Amount]))</f>
        <v/>
      </c>
      <c r="G1003" s="8" t="str">
        <f>IF(A1003="","",SUMIF(TOneTime[Due Date],A1003,TOneTime[Amount]))</f>
        <v/>
      </c>
      <c r="H1003" s="8" t="str" cm="1">
        <f t="array" ref="H1003">IF(A1003="","",IF(COUNTIF(TOther[Frequency],$H$1)=0,0,SUMPRODUCT(--(IFERROR(MOD(A1003-TOther[Start Date],7),1)=0),--(TOther[Frequency]=$H$1),--(TOther[Start Date]&lt;=A1003),--(TOther[End Date Calc]&gt;=A1003),TOther[Amount])))</f>
        <v/>
      </c>
      <c r="I1003" s="8" t="str" cm="1">
        <f t="array" ref="I1003">IF(A1003="","",IF(COUNTIF(TOther[Frequency],$I$1)=0,0,SUMPRODUCT(--(IFERROR(MOD(A1003-TOther[Start Date],14),1)=0),--(TOther[Frequency]=$I$1),--(TOther[Start Date]&lt;=A1003),--(TOther[End Date Calc]&gt;=A1003),TOther[Amount])))</f>
        <v/>
      </c>
      <c r="J1003" s="8" t="str">
        <f>IF(A1003="","",IF(COUNTIF(TOther[Frequency],$J$1)=0,0,IF(OR(DAY(A1003)=1,DAY(A1003)=15),SUMIFS(TOther[Amount],TOther[Frequency],$J$1,TOther[Start Date],"&lt;="&amp;$A1003,TOther[End Date Calc],"&gt;="&amp;A1003),0)))</f>
        <v/>
      </c>
      <c r="K1003" s="8" t="str">
        <f>IF(A1003="","",IF(COUNTIF(TOther[Frequency],$K$1)=0,0,IF(A1003=(A1003-DAY(A1003)+1+2*7-WEEKDAY(A1003-DAY(A1003)+8-4,1)),SUMIFS(TOther[Amount],TOther[Frequency],$K$1,TOther[Start Date],"&lt;="&amp;$A1003,TOther[End Date Calc],"&gt;="&amp;A1003),0)))</f>
        <v/>
      </c>
      <c r="L1003" s="8" t="str">
        <f>IF(A1003="","",IF(COUNTIF(TOther[Frequency],$L$1)=0,0,IF(A1003=(A1003-DAY(A1003)+1+3*7-WEEKDAY(A1003-DAY(A1003)+8-4,1)),SUMIFS(TOther[Amount],TOther[Frequency],$L$1,TOther[Start Date],"&lt;="&amp;$A1003,TOther[End Date Calc],"&gt;="&amp;A1003),0)))</f>
        <v/>
      </c>
      <c r="M1003" s="8" t="str">
        <f>IF(A1003="","",IF(COUNTIF(TOther[Frequency],$M$1)=0,0,IF(A1003=(A1003-DAY(A1003)+1+4*7-WEEKDAY(A1003-DAY(A1003)+8-4,1)),SUMIFS(TOther[Amount],TOther[Frequency],$M$1,TOther[Start Date],"&lt;="&amp;$A1003,TOther[End Date Calc],"&gt;="&amp;A1003),0)))</f>
        <v/>
      </c>
      <c r="N1003" s="8" t="str" cm="1">
        <f t="array" ref="N1003">IF(A1003="","",IF(COUNTIF(TOther[Frequency],$N$1)=0,0,SUMPRODUCT(--(IFERROR(MOD(A1003-TOther[Start Date],28),1)=0),--(TOther[Frequency]=$N$1),--(TOther[Start Date]&lt;=A1003),--(TOther[End Date Calc]&gt;=A1003),TOther[Amount])))</f>
        <v/>
      </c>
      <c r="O1003" s="8" t="str" cm="1">
        <f t="array" ref="O1003">IF(A1003="","",IF(COUNTIF(TOther[Frequency],$O$1)=0,0,SUMPRODUCT(--(IFERROR(MOD(A1003-TOther[Start Date],42),1)=0),--(TOther[Frequency]=$O$1),--(TOther[Start Date]&lt;=A1003),--(TOther[End Date Calc]&gt;=A1003),TOther[Amount])))</f>
        <v/>
      </c>
      <c r="P1003" s="8" t="str" cm="1">
        <f t="array" ref="P1003">IF(A1003="","",IF(COUNTIF(TOther[Frequency],$P$1)=0,0,SUMPRODUCT(--(IFERROR(MOD(A1003-TOther[Start Date],56),1)=0),--(TOther[Frequency]=$P$1),--(TOther[Start Date]&lt;=A1003),--(TOther[End Date Calc]&gt;=A1003),TOther[Amount])))</f>
        <v/>
      </c>
      <c r="Q1003" s="8" t="str">
        <f>IF(A1003="","",IF(COUNTIF(TOther[Frequency],$Q$1)=0,0,IF(B1003="N",SUMIFS(TOther[Amount],TOther[Frequency],$Q$1,TOther[Start Date],"&lt;="&amp;$A1003,TOther[End Date Calc],"&gt;="&amp;A1003,TOther[Start Day],DAY(A1003)),SUMIFS(TOther[Amount],TOther[Frequency],$Q$1,TOther[Start Date],"&lt;="&amp;$A1003,TOther[End Date Calc],"&gt;="&amp;A1003,TOther[Start Day],"&gt;="&amp;DAY(A1003)))))</f>
        <v/>
      </c>
      <c r="R1003" s="8" t="str" cm="1">
        <f t="array" ref="R1003">IF(A1003="","",IF(COUNTIF(TOther[Frequency],R$1)=0,0,SUMPRODUCT(--(TOther[Frequency]=R$1),--(TOther[Start Date]&lt;=A1003),--(TOther[End Date Calc]&gt;=A1003),IF(B1003="N",--(TOther[Start Day]=DAY(A1003)),--(TOther[Start Day]&gt;=DAY(A1003))),--(IFERROR(MOD(TOther[Start Month]-MONTH(A1003)+2,2),1)=0),TOther[Amount])))</f>
        <v/>
      </c>
      <c r="S1003" s="8" t="str" cm="1">
        <f t="array" ref="S1003">IF(A1003="","",IF(COUNTIF(TOther[Frequency],S$1)=0,0,SUMPRODUCT(--(TOther[Frequency]=S$1),--(TOther[Start Date]&lt;=A1003),--(TOther[End Date Calc]&gt;=A1003),IF(B1003="N",--(TOther[Start Day]=DAY(A1003)),--(TOther[Start Day]&gt;=DAY(A1003))),--(IFERROR(MOD(TOther[Start Month]-MONTH(A1003)+3,3),1)=0),TOther[Amount])))</f>
        <v/>
      </c>
      <c r="T1003" s="8" t="str" cm="1">
        <f t="array" ref="T1003">IF($A1003="","",IF(COUNTIF(TOther[Frequency],T$1)=0,0,SUMPRODUCT(--(TOther[Frequency]=T$1),--(TOther[Start Date]&lt;=$A1003),--(TOther[End Date Calc]&gt;=$A1003),IF($B1003="N",--(TOther[Start Day]=DAY($A1003)),--(TOther[Start Day]&gt;=DAY($A1003))),--(IFERROR(MOD(TOther[Start Month]-MONTH($A1003)+4,4),1)=0),TOther[Amount])))</f>
        <v/>
      </c>
      <c r="U1003" s="8" t="str" cm="1">
        <f t="array" ref="U1003">IF(A1003="","",IF(COUNTIF(TOther[Frequency],$U$1)=0,0,SUMPRODUCT(--(TOther[Frequency]=$U$1),--(TOther[Start Date]&lt;=A1003),--(TOther[End Date Calc]&gt;=A1003),IF(B1003="N",--(TOther[Start Day]=DAY(A1003)),--(TOther[Start Day]&gt;=DAY(A1003))),--(IFERROR(MOD(TOther[Start Month]-MONTH(A1003)+6,6),1)=0),TOther[Amount])))</f>
        <v/>
      </c>
      <c r="V1003" s="8" t="str" cm="1">
        <f t="array" ref="V1003">IF(A1003="","",IF(COUNTIF(TOther[Frequency],$V$1)=0,0,SUMPRODUCT(--(TOther[Frequency]=$V$1),--(TOther[Start Date]&lt;=A1003),--(TOther[End Date Calc]&gt;=A1003),IF(B1003="N",--(TOther[Start Day]=DAY(A1003)),--(TOther[Start Day]&gt;=DAY(A1003))),--(IFERROR(MOD(TOther[Start Month]-MONTH(A1003)+12,12),1)=0),TOther[Amount])))</f>
        <v/>
      </c>
      <c r="W1003" s="8" t="str">
        <f>IF(A1003="","",SUMIFS(TOther[Amount],TOther[Start Date],A1003,TOther[Frequency],$W$1))</f>
        <v/>
      </c>
      <c r="X1003" s="9" t="str">
        <f t="shared" si="75"/>
        <v/>
      </c>
      <c r="Y1003" s="9" t="str">
        <f t="shared" si="79"/>
        <v/>
      </c>
      <c r="Z1003" s="8" t="str" cm="1">
        <f t="array" ref="Z1003">IF(A1003="","",IF(COUNTIF('2) Income'!$D$13:$D$32,"Weekly")=0,0,SUMPRODUCT(--(IFERROR(MOD(A1003-'2) Income'!$F$13:$F$32,7),1)=0),--('2) Income'!$D$13:$D$32="Weekly"),--('2) Income'!$F$13:$F$32&lt;=A1003),'2) Income'!$E$13:$E$32)))</f>
        <v/>
      </c>
      <c r="AA1003" s="8" t="str" cm="1">
        <f t="array" ref="AA1003">IF(A1003="","",IF(COUNTIF('2) Income'!$D$13:$D$32,"Every Other Week")=0,0,SUMPRODUCT(--(IFERROR(MOD(A1003-'2) Income'!$F$13:$F$32,14),1)=0),--('2) Income'!$D$13:$D$32="Every Other Week"),--('2) Income'!$F$13:$F$32&lt;=A1003),'2) Income'!$E$13:$E$32)))</f>
        <v/>
      </c>
      <c r="AB1003" s="8" t="str">
        <f>IF(A1003="","",IF(COUNTIF('2) Income'!$D$13:$D$32,"1st and 15th")=0,0,IF(OR(DAY(A1003)=1,DAY(A1003)=15),SUMIFS('2) Income'!$E$13:$E$32,'2) Income'!$D$13:$D$32,"1st and 15th",'2) Income'!$F$13:$F$32,"&lt;="&amp;$A1003),0)))</f>
        <v/>
      </c>
      <c r="AC1003" s="8" t="str">
        <f>IF(A1003="","",IF(COUNTIF('2) Income'!$D$13:$D$32,"2nd Wednesday")=0,0,IF(A1003=(A1003-DAY(A1003)+1+2*7-WEEKDAY(A1003-DAY(A1003)+8-4,1)),SUMIFS('2) Income'!$E$13:$E$32,'2) Income'!$D$13:$D$32,"2nd Wednesday",'2) Income'!$F$13:$F$32,"&lt;="&amp;$A1003),0)))</f>
        <v/>
      </c>
      <c r="AD1003" s="8" t="str">
        <f>IF(A1003="","",IF(COUNTIF('2) Income'!$D$13:$D$32,"3rd Wednesday")=0,0,IF(A1003=(A1003-DAY(A1003)+1+3*7-WEEKDAY(A1003-DAY(A1003)+8-4,1)),SUMIFS('2) Income'!$E$13:$E$32,'2) Income'!$D$13:$D$32,"3rd Wednesday",'2) Income'!$F$13:$F$32,"&lt;="&amp;$A1003),0)))</f>
        <v/>
      </c>
      <c r="AE1003" s="8" t="str">
        <f>IF(A1003="","",IF(COUNTIF('2) Income'!$D$13:$D$32,"4th Wednesday")=0,0,IF(A1003=(A1003-DAY(A1003)+1+4*7-WEEKDAY(A1003-DAY(A1003)+8-4,1)),SUMIFS('2) Income'!$E$13:$E$32,'2) Income'!$D$13:$D$32,"4th Wednesday",'2) Income'!$F$13:$F$32,"&lt;="&amp;$A1003),0)))</f>
        <v/>
      </c>
      <c r="AF1003" s="8" t="str" cm="1">
        <f t="array" ref="AF1003">IF(A1003="","",IF(COUNTIF('2) Income'!$D$13:$D$32,"Every 4 Weeks")=0,0,SUMPRODUCT(--(IFERROR(MOD(A1003-'2) Income'!$F$13:$F$32,28),1)=0),--('2) Income'!$D$13:$D$32="Every 4 Weeks"),--('2) Income'!$F$13:$F$32&lt;=A1003),'2) Income'!$E$13:$E$32)))</f>
        <v/>
      </c>
      <c r="AG1003" s="8" t="str">
        <f>IF(A1003="","",IF(COUNTIF('2) Income'!$D$13:$D$32,"Monthly")=0,0,IF(B1003="N",SUMIFS('2) Income'!$E$13:$E$32,'2) Income'!$D$13:$D$32,"monthly",'2) Income'!$F$13:$F$32,"&lt;="&amp;$A1003,'2) Income'!$I$13:$I$32,DAY(A1003)),SUMIFS('2) Income'!$E$13:$E$32,'2) Income'!$D$13:$D$32,"monthly",'2) Income'!$F$13:$F$32,"&lt;="&amp;$A1003,'2) Income'!$I$13:$I$32,"&gt;="&amp;DAY(A1003)))))</f>
        <v/>
      </c>
      <c r="AH1003" s="8" t="str" cm="1">
        <f t="array" ref="AH1003">IF(A1003="","",IF(COUNTIF('2) Income'!$D$13:$D$32,"Yearly")=0,0,SUMPRODUCT(--('2) Income'!$D$13:$D$32="Yearly"),--('2) Income'!$F$13:$F$32&lt;=A1003),IF(B1003="N",--('2) Income'!$I$13:$I$32=DAY(A1003)),--('2) Income'!$I$13:$I$32&gt;=DAY(A1003))),--(IFERROR(MOD('2) Income'!$H$13:$H$32-MONTH(A1003)+12,12),1)=0),'2) Income'!$E$13:$E$32)))</f>
        <v/>
      </c>
      <c r="AI1003" s="8" t="str">
        <f>IF(A1003="","",IF(COUNTIF('2) Income'!$D$13:$D$32,"one-time")=0,0,SUMIFS('2) Income'!$E$13:$E$32,'2) Income'!$D$13:$D$32,"one-time",'2) Income'!$F$13:$F$32,"="&amp;$A1003)))</f>
        <v/>
      </c>
      <c r="AJ1003" s="9" t="str">
        <f t="shared" si="76"/>
        <v/>
      </c>
    </row>
    <row r="1004" spans="1:36">
      <c r="A1004" s="7" t="str">
        <f>IF(A1003="","",IF(A1003+1&lt;='1) Period'!$E$21,A1003+1,""))</f>
        <v/>
      </c>
      <c r="B1004" s="7" t="e">
        <f t="shared" si="77"/>
        <v>#VALUE!</v>
      </c>
      <c r="C1004" t="e">
        <f t="shared" si="78"/>
        <v>#VALUE!</v>
      </c>
      <c r="D1004" s="8" t="str">
        <f>IF(A1004="","",IF(TEXT(A1004,"dddd")='4) Happy Money'!$E$23,WAllowance,0))</f>
        <v/>
      </c>
      <c r="E1004" s="8" t="str">
        <f>IF(A1004="","",IF(B1004="N",SUMIF(TMonthly[Day of the Month],DAY(A1004),TMonthly[Amount]),SUMIF(TMonthly[Day of the Month],"&gt;="&amp;DAY(A1004),TMonthly[Amount])))</f>
        <v/>
      </c>
      <c r="F1004" s="8" t="str" cm="1">
        <f t="array" ref="F1004">IF(A1004="","",SUMPRODUCT(--(TYearly[Due Date]&lt;=A1004),IF(B1004="N",--(TYearly[Day]=DAY(A1004)),--(TYearly[Day]&gt;=DAY(A1004))),--(IFERROR(MOD(TYearly[Month]-MONTH(A1004)+12,12),1)=0),TYearly[Amount]))</f>
        <v/>
      </c>
      <c r="G1004" s="8" t="str">
        <f>IF(A1004="","",SUMIF(TOneTime[Due Date],A1004,TOneTime[Amount]))</f>
        <v/>
      </c>
      <c r="H1004" s="8" t="str" cm="1">
        <f t="array" ref="H1004">IF(A1004="","",IF(COUNTIF(TOther[Frequency],$H$1)=0,0,SUMPRODUCT(--(IFERROR(MOD(A1004-TOther[Start Date],7),1)=0),--(TOther[Frequency]=$H$1),--(TOther[Start Date]&lt;=A1004),--(TOther[End Date Calc]&gt;=A1004),TOther[Amount])))</f>
        <v/>
      </c>
      <c r="I1004" s="8" t="str" cm="1">
        <f t="array" ref="I1004">IF(A1004="","",IF(COUNTIF(TOther[Frequency],$I$1)=0,0,SUMPRODUCT(--(IFERROR(MOD(A1004-TOther[Start Date],14),1)=0),--(TOther[Frequency]=$I$1),--(TOther[Start Date]&lt;=A1004),--(TOther[End Date Calc]&gt;=A1004),TOther[Amount])))</f>
        <v/>
      </c>
      <c r="J1004" s="8" t="str">
        <f>IF(A1004="","",IF(COUNTIF(TOther[Frequency],$J$1)=0,0,IF(OR(DAY(A1004)=1,DAY(A1004)=15),SUMIFS(TOther[Amount],TOther[Frequency],$J$1,TOther[Start Date],"&lt;="&amp;$A1004,TOther[End Date Calc],"&gt;="&amp;A1004),0)))</f>
        <v/>
      </c>
      <c r="K1004" s="8" t="str">
        <f>IF(A1004="","",IF(COUNTIF(TOther[Frequency],$K$1)=0,0,IF(A1004=(A1004-DAY(A1004)+1+2*7-WEEKDAY(A1004-DAY(A1004)+8-4,1)),SUMIFS(TOther[Amount],TOther[Frequency],$K$1,TOther[Start Date],"&lt;="&amp;$A1004,TOther[End Date Calc],"&gt;="&amp;A1004),0)))</f>
        <v/>
      </c>
      <c r="L1004" s="8" t="str">
        <f>IF(A1004="","",IF(COUNTIF(TOther[Frequency],$L$1)=0,0,IF(A1004=(A1004-DAY(A1004)+1+3*7-WEEKDAY(A1004-DAY(A1004)+8-4,1)),SUMIFS(TOther[Amount],TOther[Frequency],$L$1,TOther[Start Date],"&lt;="&amp;$A1004,TOther[End Date Calc],"&gt;="&amp;A1004),0)))</f>
        <v/>
      </c>
      <c r="M1004" s="8" t="str">
        <f>IF(A1004="","",IF(COUNTIF(TOther[Frequency],$M$1)=0,0,IF(A1004=(A1004-DAY(A1004)+1+4*7-WEEKDAY(A1004-DAY(A1004)+8-4,1)),SUMIFS(TOther[Amount],TOther[Frequency],$M$1,TOther[Start Date],"&lt;="&amp;$A1004,TOther[End Date Calc],"&gt;="&amp;A1004),0)))</f>
        <v/>
      </c>
      <c r="N1004" s="8" t="str" cm="1">
        <f t="array" ref="N1004">IF(A1004="","",IF(COUNTIF(TOther[Frequency],$N$1)=0,0,SUMPRODUCT(--(IFERROR(MOD(A1004-TOther[Start Date],28),1)=0),--(TOther[Frequency]=$N$1),--(TOther[Start Date]&lt;=A1004),--(TOther[End Date Calc]&gt;=A1004),TOther[Amount])))</f>
        <v/>
      </c>
      <c r="O1004" s="8" t="str" cm="1">
        <f t="array" ref="O1004">IF(A1004="","",IF(COUNTIF(TOther[Frequency],$O$1)=0,0,SUMPRODUCT(--(IFERROR(MOD(A1004-TOther[Start Date],42),1)=0),--(TOther[Frequency]=$O$1),--(TOther[Start Date]&lt;=A1004),--(TOther[End Date Calc]&gt;=A1004),TOther[Amount])))</f>
        <v/>
      </c>
      <c r="P1004" s="8" t="str" cm="1">
        <f t="array" ref="P1004">IF(A1004="","",IF(COUNTIF(TOther[Frequency],$P$1)=0,0,SUMPRODUCT(--(IFERROR(MOD(A1004-TOther[Start Date],56),1)=0),--(TOther[Frequency]=$P$1),--(TOther[Start Date]&lt;=A1004),--(TOther[End Date Calc]&gt;=A1004),TOther[Amount])))</f>
        <v/>
      </c>
      <c r="Q1004" s="8" t="str">
        <f>IF(A1004="","",IF(COUNTIF(TOther[Frequency],$Q$1)=0,0,IF(B1004="N",SUMIFS(TOther[Amount],TOther[Frequency],$Q$1,TOther[Start Date],"&lt;="&amp;$A1004,TOther[End Date Calc],"&gt;="&amp;A1004,TOther[Start Day],DAY(A1004)),SUMIFS(TOther[Amount],TOther[Frequency],$Q$1,TOther[Start Date],"&lt;="&amp;$A1004,TOther[End Date Calc],"&gt;="&amp;A1004,TOther[Start Day],"&gt;="&amp;DAY(A1004)))))</f>
        <v/>
      </c>
      <c r="R1004" s="8" t="str" cm="1">
        <f t="array" ref="R1004">IF(A1004="","",IF(COUNTIF(TOther[Frequency],R$1)=0,0,SUMPRODUCT(--(TOther[Frequency]=R$1),--(TOther[Start Date]&lt;=A1004),--(TOther[End Date Calc]&gt;=A1004),IF(B1004="N",--(TOther[Start Day]=DAY(A1004)),--(TOther[Start Day]&gt;=DAY(A1004))),--(IFERROR(MOD(TOther[Start Month]-MONTH(A1004)+2,2),1)=0),TOther[Amount])))</f>
        <v/>
      </c>
      <c r="S1004" s="8" t="str" cm="1">
        <f t="array" ref="S1004">IF(A1004="","",IF(COUNTIF(TOther[Frequency],S$1)=0,0,SUMPRODUCT(--(TOther[Frequency]=S$1),--(TOther[Start Date]&lt;=A1004),--(TOther[End Date Calc]&gt;=A1004),IF(B1004="N",--(TOther[Start Day]=DAY(A1004)),--(TOther[Start Day]&gt;=DAY(A1004))),--(IFERROR(MOD(TOther[Start Month]-MONTH(A1004)+3,3),1)=0),TOther[Amount])))</f>
        <v/>
      </c>
      <c r="T1004" s="8" t="str" cm="1">
        <f t="array" ref="T1004">IF($A1004="","",IF(COUNTIF(TOther[Frequency],T$1)=0,0,SUMPRODUCT(--(TOther[Frequency]=T$1),--(TOther[Start Date]&lt;=$A1004),--(TOther[End Date Calc]&gt;=$A1004),IF($B1004="N",--(TOther[Start Day]=DAY($A1004)),--(TOther[Start Day]&gt;=DAY($A1004))),--(IFERROR(MOD(TOther[Start Month]-MONTH($A1004)+4,4),1)=0),TOther[Amount])))</f>
        <v/>
      </c>
      <c r="U1004" s="8" t="str" cm="1">
        <f t="array" ref="U1004">IF(A1004="","",IF(COUNTIF(TOther[Frequency],$U$1)=0,0,SUMPRODUCT(--(TOther[Frequency]=$U$1),--(TOther[Start Date]&lt;=A1004),--(TOther[End Date Calc]&gt;=A1004),IF(B1004="N",--(TOther[Start Day]=DAY(A1004)),--(TOther[Start Day]&gt;=DAY(A1004))),--(IFERROR(MOD(TOther[Start Month]-MONTH(A1004)+6,6),1)=0),TOther[Amount])))</f>
        <v/>
      </c>
      <c r="V1004" s="8" t="str" cm="1">
        <f t="array" ref="V1004">IF(A1004="","",IF(COUNTIF(TOther[Frequency],$V$1)=0,0,SUMPRODUCT(--(TOther[Frequency]=$V$1),--(TOther[Start Date]&lt;=A1004),--(TOther[End Date Calc]&gt;=A1004),IF(B1004="N",--(TOther[Start Day]=DAY(A1004)),--(TOther[Start Day]&gt;=DAY(A1004))),--(IFERROR(MOD(TOther[Start Month]-MONTH(A1004)+12,12),1)=0),TOther[Amount])))</f>
        <v/>
      </c>
      <c r="W1004" s="8" t="str">
        <f>IF(A1004="","",SUMIFS(TOther[Amount],TOther[Start Date],A1004,TOther[Frequency],$W$1))</f>
        <v/>
      </c>
      <c r="X1004" s="9" t="str">
        <f t="shared" si="75"/>
        <v/>
      </c>
      <c r="Y1004" s="9" t="str">
        <f t="shared" si="79"/>
        <v/>
      </c>
      <c r="Z1004" s="8" t="str" cm="1">
        <f t="array" ref="Z1004">IF(A1004="","",IF(COUNTIF('2) Income'!$D$13:$D$32,"Weekly")=0,0,SUMPRODUCT(--(IFERROR(MOD(A1004-'2) Income'!$F$13:$F$32,7),1)=0),--('2) Income'!$D$13:$D$32="Weekly"),--('2) Income'!$F$13:$F$32&lt;=A1004),'2) Income'!$E$13:$E$32)))</f>
        <v/>
      </c>
      <c r="AA1004" s="8" t="str" cm="1">
        <f t="array" ref="AA1004">IF(A1004="","",IF(COUNTIF('2) Income'!$D$13:$D$32,"Every Other Week")=0,0,SUMPRODUCT(--(IFERROR(MOD(A1004-'2) Income'!$F$13:$F$32,14),1)=0),--('2) Income'!$D$13:$D$32="Every Other Week"),--('2) Income'!$F$13:$F$32&lt;=A1004),'2) Income'!$E$13:$E$32)))</f>
        <v/>
      </c>
      <c r="AB1004" s="8" t="str">
        <f>IF(A1004="","",IF(COUNTIF('2) Income'!$D$13:$D$32,"1st and 15th")=0,0,IF(OR(DAY(A1004)=1,DAY(A1004)=15),SUMIFS('2) Income'!$E$13:$E$32,'2) Income'!$D$13:$D$32,"1st and 15th",'2) Income'!$F$13:$F$32,"&lt;="&amp;$A1004),0)))</f>
        <v/>
      </c>
      <c r="AC1004" s="8" t="str">
        <f>IF(A1004="","",IF(COUNTIF('2) Income'!$D$13:$D$32,"2nd Wednesday")=0,0,IF(A1004=(A1004-DAY(A1004)+1+2*7-WEEKDAY(A1004-DAY(A1004)+8-4,1)),SUMIFS('2) Income'!$E$13:$E$32,'2) Income'!$D$13:$D$32,"2nd Wednesday",'2) Income'!$F$13:$F$32,"&lt;="&amp;$A1004),0)))</f>
        <v/>
      </c>
      <c r="AD1004" s="8" t="str">
        <f>IF(A1004="","",IF(COUNTIF('2) Income'!$D$13:$D$32,"3rd Wednesday")=0,0,IF(A1004=(A1004-DAY(A1004)+1+3*7-WEEKDAY(A1004-DAY(A1004)+8-4,1)),SUMIFS('2) Income'!$E$13:$E$32,'2) Income'!$D$13:$D$32,"3rd Wednesday",'2) Income'!$F$13:$F$32,"&lt;="&amp;$A1004),0)))</f>
        <v/>
      </c>
      <c r="AE1004" s="8" t="str">
        <f>IF(A1004="","",IF(COUNTIF('2) Income'!$D$13:$D$32,"4th Wednesday")=0,0,IF(A1004=(A1004-DAY(A1004)+1+4*7-WEEKDAY(A1004-DAY(A1004)+8-4,1)),SUMIFS('2) Income'!$E$13:$E$32,'2) Income'!$D$13:$D$32,"4th Wednesday",'2) Income'!$F$13:$F$32,"&lt;="&amp;$A1004),0)))</f>
        <v/>
      </c>
      <c r="AF1004" s="8" t="str" cm="1">
        <f t="array" ref="AF1004">IF(A1004="","",IF(COUNTIF('2) Income'!$D$13:$D$32,"Every 4 Weeks")=0,0,SUMPRODUCT(--(IFERROR(MOD(A1004-'2) Income'!$F$13:$F$32,28),1)=0),--('2) Income'!$D$13:$D$32="Every 4 Weeks"),--('2) Income'!$F$13:$F$32&lt;=A1004),'2) Income'!$E$13:$E$32)))</f>
        <v/>
      </c>
      <c r="AG1004" s="8" t="str">
        <f>IF(A1004="","",IF(COUNTIF('2) Income'!$D$13:$D$32,"Monthly")=0,0,IF(B1004="N",SUMIFS('2) Income'!$E$13:$E$32,'2) Income'!$D$13:$D$32,"monthly",'2) Income'!$F$13:$F$32,"&lt;="&amp;$A1004,'2) Income'!$I$13:$I$32,DAY(A1004)),SUMIFS('2) Income'!$E$13:$E$32,'2) Income'!$D$13:$D$32,"monthly",'2) Income'!$F$13:$F$32,"&lt;="&amp;$A1004,'2) Income'!$I$13:$I$32,"&gt;="&amp;DAY(A1004)))))</f>
        <v/>
      </c>
      <c r="AH1004" s="8" t="str" cm="1">
        <f t="array" ref="AH1004">IF(A1004="","",IF(COUNTIF('2) Income'!$D$13:$D$32,"Yearly")=0,0,SUMPRODUCT(--('2) Income'!$D$13:$D$32="Yearly"),--('2) Income'!$F$13:$F$32&lt;=A1004),IF(B1004="N",--('2) Income'!$I$13:$I$32=DAY(A1004)),--('2) Income'!$I$13:$I$32&gt;=DAY(A1004))),--(IFERROR(MOD('2) Income'!$H$13:$H$32-MONTH(A1004)+12,12),1)=0),'2) Income'!$E$13:$E$32)))</f>
        <v/>
      </c>
      <c r="AI1004" s="8" t="str">
        <f>IF(A1004="","",IF(COUNTIF('2) Income'!$D$13:$D$32,"one-time")=0,0,SUMIFS('2) Income'!$E$13:$E$32,'2) Income'!$D$13:$D$32,"one-time",'2) Income'!$F$13:$F$32,"="&amp;$A1004)))</f>
        <v/>
      </c>
      <c r="AJ1004" s="9" t="str">
        <f t="shared" si="76"/>
        <v/>
      </c>
    </row>
    <row r="1005" spans="1:36">
      <c r="A1005" s="7" t="str">
        <f>IF(A1004="","",IF(A1004+1&lt;='1) Period'!$E$21,A1004+1,""))</f>
        <v/>
      </c>
      <c r="B1005" s="7" t="e">
        <f t="shared" si="77"/>
        <v>#VALUE!</v>
      </c>
      <c r="C1005" t="e">
        <f t="shared" si="78"/>
        <v>#VALUE!</v>
      </c>
      <c r="D1005" s="8" t="str">
        <f>IF(A1005="","",IF(TEXT(A1005,"dddd")='4) Happy Money'!$E$23,WAllowance,0))</f>
        <v/>
      </c>
      <c r="E1005" s="8" t="str">
        <f>IF(A1005="","",IF(B1005="N",SUMIF(TMonthly[Day of the Month],DAY(A1005),TMonthly[Amount]),SUMIF(TMonthly[Day of the Month],"&gt;="&amp;DAY(A1005),TMonthly[Amount])))</f>
        <v/>
      </c>
      <c r="F1005" s="8" t="str" cm="1">
        <f t="array" ref="F1005">IF(A1005="","",SUMPRODUCT(--(TYearly[Due Date]&lt;=A1005),IF(B1005="N",--(TYearly[Day]=DAY(A1005)),--(TYearly[Day]&gt;=DAY(A1005))),--(IFERROR(MOD(TYearly[Month]-MONTH(A1005)+12,12),1)=0),TYearly[Amount]))</f>
        <v/>
      </c>
      <c r="G1005" s="8" t="str">
        <f>IF(A1005="","",SUMIF(TOneTime[Due Date],A1005,TOneTime[Amount]))</f>
        <v/>
      </c>
      <c r="H1005" s="8" t="str" cm="1">
        <f t="array" ref="H1005">IF(A1005="","",IF(COUNTIF(TOther[Frequency],$H$1)=0,0,SUMPRODUCT(--(IFERROR(MOD(A1005-TOther[Start Date],7),1)=0),--(TOther[Frequency]=$H$1),--(TOther[Start Date]&lt;=A1005),--(TOther[End Date Calc]&gt;=A1005),TOther[Amount])))</f>
        <v/>
      </c>
      <c r="I1005" s="8" t="str" cm="1">
        <f t="array" ref="I1005">IF(A1005="","",IF(COUNTIF(TOther[Frequency],$I$1)=0,0,SUMPRODUCT(--(IFERROR(MOD(A1005-TOther[Start Date],14),1)=0),--(TOther[Frequency]=$I$1),--(TOther[Start Date]&lt;=A1005),--(TOther[End Date Calc]&gt;=A1005),TOther[Amount])))</f>
        <v/>
      </c>
      <c r="J1005" s="8" t="str">
        <f>IF(A1005="","",IF(COUNTIF(TOther[Frequency],$J$1)=0,0,IF(OR(DAY(A1005)=1,DAY(A1005)=15),SUMIFS(TOther[Amount],TOther[Frequency],$J$1,TOther[Start Date],"&lt;="&amp;$A1005,TOther[End Date Calc],"&gt;="&amp;A1005),0)))</f>
        <v/>
      </c>
      <c r="K1005" s="8" t="str">
        <f>IF(A1005="","",IF(COUNTIF(TOther[Frequency],$K$1)=0,0,IF(A1005=(A1005-DAY(A1005)+1+2*7-WEEKDAY(A1005-DAY(A1005)+8-4,1)),SUMIFS(TOther[Amount],TOther[Frequency],$K$1,TOther[Start Date],"&lt;="&amp;$A1005,TOther[End Date Calc],"&gt;="&amp;A1005),0)))</f>
        <v/>
      </c>
      <c r="L1005" s="8" t="str">
        <f>IF(A1005="","",IF(COUNTIF(TOther[Frequency],$L$1)=0,0,IF(A1005=(A1005-DAY(A1005)+1+3*7-WEEKDAY(A1005-DAY(A1005)+8-4,1)),SUMIFS(TOther[Amount],TOther[Frequency],$L$1,TOther[Start Date],"&lt;="&amp;$A1005,TOther[End Date Calc],"&gt;="&amp;A1005),0)))</f>
        <v/>
      </c>
      <c r="M1005" s="8" t="str">
        <f>IF(A1005="","",IF(COUNTIF(TOther[Frequency],$M$1)=0,0,IF(A1005=(A1005-DAY(A1005)+1+4*7-WEEKDAY(A1005-DAY(A1005)+8-4,1)),SUMIFS(TOther[Amount],TOther[Frequency],$M$1,TOther[Start Date],"&lt;="&amp;$A1005,TOther[End Date Calc],"&gt;="&amp;A1005),0)))</f>
        <v/>
      </c>
      <c r="N1005" s="8" t="str" cm="1">
        <f t="array" ref="N1005">IF(A1005="","",IF(COUNTIF(TOther[Frequency],$N$1)=0,0,SUMPRODUCT(--(IFERROR(MOD(A1005-TOther[Start Date],28),1)=0),--(TOther[Frequency]=$N$1),--(TOther[Start Date]&lt;=A1005),--(TOther[End Date Calc]&gt;=A1005),TOther[Amount])))</f>
        <v/>
      </c>
      <c r="O1005" s="8" t="str" cm="1">
        <f t="array" ref="O1005">IF(A1005="","",IF(COUNTIF(TOther[Frequency],$O$1)=0,0,SUMPRODUCT(--(IFERROR(MOD(A1005-TOther[Start Date],42),1)=0),--(TOther[Frequency]=$O$1),--(TOther[Start Date]&lt;=A1005),--(TOther[End Date Calc]&gt;=A1005),TOther[Amount])))</f>
        <v/>
      </c>
      <c r="P1005" s="8" t="str" cm="1">
        <f t="array" ref="P1005">IF(A1005="","",IF(COUNTIF(TOther[Frequency],$P$1)=0,0,SUMPRODUCT(--(IFERROR(MOD(A1005-TOther[Start Date],56),1)=0),--(TOther[Frequency]=$P$1),--(TOther[Start Date]&lt;=A1005),--(TOther[End Date Calc]&gt;=A1005),TOther[Amount])))</f>
        <v/>
      </c>
      <c r="Q1005" s="8" t="str">
        <f>IF(A1005="","",IF(COUNTIF(TOther[Frequency],$Q$1)=0,0,IF(B1005="N",SUMIFS(TOther[Amount],TOther[Frequency],$Q$1,TOther[Start Date],"&lt;="&amp;$A1005,TOther[End Date Calc],"&gt;="&amp;A1005,TOther[Start Day],DAY(A1005)),SUMIFS(TOther[Amount],TOther[Frequency],$Q$1,TOther[Start Date],"&lt;="&amp;$A1005,TOther[End Date Calc],"&gt;="&amp;A1005,TOther[Start Day],"&gt;="&amp;DAY(A1005)))))</f>
        <v/>
      </c>
      <c r="R1005" s="8" t="str" cm="1">
        <f t="array" ref="R1005">IF(A1005="","",IF(COUNTIF(TOther[Frequency],R$1)=0,0,SUMPRODUCT(--(TOther[Frequency]=R$1),--(TOther[Start Date]&lt;=A1005),--(TOther[End Date Calc]&gt;=A1005),IF(B1005="N",--(TOther[Start Day]=DAY(A1005)),--(TOther[Start Day]&gt;=DAY(A1005))),--(IFERROR(MOD(TOther[Start Month]-MONTH(A1005)+2,2),1)=0),TOther[Amount])))</f>
        <v/>
      </c>
      <c r="S1005" s="8" t="str" cm="1">
        <f t="array" ref="S1005">IF(A1005="","",IF(COUNTIF(TOther[Frequency],S$1)=0,0,SUMPRODUCT(--(TOther[Frequency]=S$1),--(TOther[Start Date]&lt;=A1005),--(TOther[End Date Calc]&gt;=A1005),IF(B1005="N",--(TOther[Start Day]=DAY(A1005)),--(TOther[Start Day]&gt;=DAY(A1005))),--(IFERROR(MOD(TOther[Start Month]-MONTH(A1005)+3,3),1)=0),TOther[Amount])))</f>
        <v/>
      </c>
      <c r="T1005" s="8" t="str" cm="1">
        <f t="array" ref="T1005">IF($A1005="","",IF(COUNTIF(TOther[Frequency],T$1)=0,0,SUMPRODUCT(--(TOther[Frequency]=T$1),--(TOther[Start Date]&lt;=$A1005),--(TOther[End Date Calc]&gt;=$A1005),IF($B1005="N",--(TOther[Start Day]=DAY($A1005)),--(TOther[Start Day]&gt;=DAY($A1005))),--(IFERROR(MOD(TOther[Start Month]-MONTH($A1005)+4,4),1)=0),TOther[Amount])))</f>
        <v/>
      </c>
      <c r="U1005" s="8" t="str" cm="1">
        <f t="array" ref="U1005">IF(A1005="","",IF(COUNTIF(TOther[Frequency],$U$1)=0,0,SUMPRODUCT(--(TOther[Frequency]=$U$1),--(TOther[Start Date]&lt;=A1005),--(TOther[End Date Calc]&gt;=A1005),IF(B1005="N",--(TOther[Start Day]=DAY(A1005)),--(TOther[Start Day]&gt;=DAY(A1005))),--(IFERROR(MOD(TOther[Start Month]-MONTH(A1005)+6,6),1)=0),TOther[Amount])))</f>
        <v/>
      </c>
      <c r="V1005" s="8" t="str" cm="1">
        <f t="array" ref="V1005">IF(A1005="","",IF(COUNTIF(TOther[Frequency],$V$1)=0,0,SUMPRODUCT(--(TOther[Frequency]=$V$1),--(TOther[Start Date]&lt;=A1005),--(TOther[End Date Calc]&gt;=A1005),IF(B1005="N",--(TOther[Start Day]=DAY(A1005)),--(TOther[Start Day]&gt;=DAY(A1005))),--(IFERROR(MOD(TOther[Start Month]-MONTH(A1005)+12,12),1)=0),TOther[Amount])))</f>
        <v/>
      </c>
      <c r="W1005" s="8" t="str">
        <f>IF(A1005="","",SUMIFS(TOther[Amount],TOther[Start Date],A1005,TOther[Frequency],$W$1))</f>
        <v/>
      </c>
      <c r="X1005" s="9" t="str">
        <f t="shared" si="75"/>
        <v/>
      </c>
      <c r="Y1005" s="9" t="str">
        <f t="shared" si="79"/>
        <v/>
      </c>
      <c r="Z1005" s="8" t="str" cm="1">
        <f t="array" ref="Z1005">IF(A1005="","",IF(COUNTIF('2) Income'!$D$13:$D$32,"Weekly")=0,0,SUMPRODUCT(--(IFERROR(MOD(A1005-'2) Income'!$F$13:$F$32,7),1)=0),--('2) Income'!$D$13:$D$32="Weekly"),--('2) Income'!$F$13:$F$32&lt;=A1005),'2) Income'!$E$13:$E$32)))</f>
        <v/>
      </c>
      <c r="AA1005" s="8" t="str" cm="1">
        <f t="array" ref="AA1005">IF(A1005="","",IF(COUNTIF('2) Income'!$D$13:$D$32,"Every Other Week")=0,0,SUMPRODUCT(--(IFERROR(MOD(A1005-'2) Income'!$F$13:$F$32,14),1)=0),--('2) Income'!$D$13:$D$32="Every Other Week"),--('2) Income'!$F$13:$F$32&lt;=A1005),'2) Income'!$E$13:$E$32)))</f>
        <v/>
      </c>
      <c r="AB1005" s="8" t="str">
        <f>IF(A1005="","",IF(COUNTIF('2) Income'!$D$13:$D$32,"1st and 15th")=0,0,IF(OR(DAY(A1005)=1,DAY(A1005)=15),SUMIFS('2) Income'!$E$13:$E$32,'2) Income'!$D$13:$D$32,"1st and 15th",'2) Income'!$F$13:$F$32,"&lt;="&amp;$A1005),0)))</f>
        <v/>
      </c>
      <c r="AC1005" s="8" t="str">
        <f>IF(A1005="","",IF(COUNTIF('2) Income'!$D$13:$D$32,"2nd Wednesday")=0,0,IF(A1005=(A1005-DAY(A1005)+1+2*7-WEEKDAY(A1005-DAY(A1005)+8-4,1)),SUMIFS('2) Income'!$E$13:$E$32,'2) Income'!$D$13:$D$32,"2nd Wednesday",'2) Income'!$F$13:$F$32,"&lt;="&amp;$A1005),0)))</f>
        <v/>
      </c>
      <c r="AD1005" s="8" t="str">
        <f>IF(A1005="","",IF(COUNTIF('2) Income'!$D$13:$D$32,"3rd Wednesday")=0,0,IF(A1005=(A1005-DAY(A1005)+1+3*7-WEEKDAY(A1005-DAY(A1005)+8-4,1)),SUMIFS('2) Income'!$E$13:$E$32,'2) Income'!$D$13:$D$32,"3rd Wednesday",'2) Income'!$F$13:$F$32,"&lt;="&amp;$A1005),0)))</f>
        <v/>
      </c>
      <c r="AE1005" s="8" t="str">
        <f>IF(A1005="","",IF(COUNTIF('2) Income'!$D$13:$D$32,"4th Wednesday")=0,0,IF(A1005=(A1005-DAY(A1005)+1+4*7-WEEKDAY(A1005-DAY(A1005)+8-4,1)),SUMIFS('2) Income'!$E$13:$E$32,'2) Income'!$D$13:$D$32,"4th Wednesday",'2) Income'!$F$13:$F$32,"&lt;="&amp;$A1005),0)))</f>
        <v/>
      </c>
      <c r="AF1005" s="8" t="str" cm="1">
        <f t="array" ref="AF1005">IF(A1005="","",IF(COUNTIF('2) Income'!$D$13:$D$32,"Every 4 Weeks")=0,0,SUMPRODUCT(--(IFERROR(MOD(A1005-'2) Income'!$F$13:$F$32,28),1)=0),--('2) Income'!$D$13:$D$32="Every 4 Weeks"),--('2) Income'!$F$13:$F$32&lt;=A1005),'2) Income'!$E$13:$E$32)))</f>
        <v/>
      </c>
      <c r="AG1005" s="8" t="str">
        <f>IF(A1005="","",IF(COUNTIF('2) Income'!$D$13:$D$32,"Monthly")=0,0,IF(B1005="N",SUMIFS('2) Income'!$E$13:$E$32,'2) Income'!$D$13:$D$32,"monthly",'2) Income'!$F$13:$F$32,"&lt;="&amp;$A1005,'2) Income'!$I$13:$I$32,DAY(A1005)),SUMIFS('2) Income'!$E$13:$E$32,'2) Income'!$D$13:$D$32,"monthly",'2) Income'!$F$13:$F$32,"&lt;="&amp;$A1005,'2) Income'!$I$13:$I$32,"&gt;="&amp;DAY(A1005)))))</f>
        <v/>
      </c>
      <c r="AH1005" s="8" t="str" cm="1">
        <f t="array" ref="AH1005">IF(A1005="","",IF(COUNTIF('2) Income'!$D$13:$D$32,"Yearly")=0,0,SUMPRODUCT(--('2) Income'!$D$13:$D$32="Yearly"),--('2) Income'!$F$13:$F$32&lt;=A1005),IF(B1005="N",--('2) Income'!$I$13:$I$32=DAY(A1005)),--('2) Income'!$I$13:$I$32&gt;=DAY(A1005))),--(IFERROR(MOD('2) Income'!$H$13:$H$32-MONTH(A1005)+12,12),1)=0),'2) Income'!$E$13:$E$32)))</f>
        <v/>
      </c>
      <c r="AI1005" s="8" t="str">
        <f>IF(A1005="","",IF(COUNTIF('2) Income'!$D$13:$D$32,"one-time")=0,0,SUMIFS('2) Income'!$E$13:$E$32,'2) Income'!$D$13:$D$32,"one-time",'2) Income'!$F$13:$F$32,"="&amp;$A1005)))</f>
        <v/>
      </c>
      <c r="AJ1005" s="9" t="str">
        <f t="shared" si="76"/>
        <v/>
      </c>
    </row>
    <row r="1006" spans="1:36">
      <c r="A1006" s="7" t="str">
        <f>IF(A1005="","",IF(A1005+1&lt;='1) Period'!$E$21,A1005+1,""))</f>
        <v/>
      </c>
      <c r="B1006" s="7" t="e">
        <f t="shared" si="77"/>
        <v>#VALUE!</v>
      </c>
      <c r="C1006" t="e">
        <f t="shared" si="78"/>
        <v>#VALUE!</v>
      </c>
      <c r="D1006" s="8" t="str">
        <f>IF(A1006="","",IF(TEXT(A1006,"dddd")='4) Happy Money'!$E$23,WAllowance,0))</f>
        <v/>
      </c>
      <c r="E1006" s="8" t="str">
        <f>IF(A1006="","",IF(B1006="N",SUMIF(TMonthly[Day of the Month],DAY(A1006),TMonthly[Amount]),SUMIF(TMonthly[Day of the Month],"&gt;="&amp;DAY(A1006),TMonthly[Amount])))</f>
        <v/>
      </c>
      <c r="F1006" s="8" t="str" cm="1">
        <f t="array" ref="F1006">IF(A1006="","",SUMPRODUCT(--(TYearly[Due Date]&lt;=A1006),IF(B1006="N",--(TYearly[Day]=DAY(A1006)),--(TYearly[Day]&gt;=DAY(A1006))),--(IFERROR(MOD(TYearly[Month]-MONTH(A1006)+12,12),1)=0),TYearly[Amount]))</f>
        <v/>
      </c>
      <c r="G1006" s="8" t="str">
        <f>IF(A1006="","",SUMIF(TOneTime[Due Date],A1006,TOneTime[Amount]))</f>
        <v/>
      </c>
      <c r="H1006" s="8" t="str" cm="1">
        <f t="array" ref="H1006">IF(A1006="","",IF(COUNTIF(TOther[Frequency],$H$1)=0,0,SUMPRODUCT(--(IFERROR(MOD(A1006-TOther[Start Date],7),1)=0),--(TOther[Frequency]=$H$1),--(TOther[Start Date]&lt;=A1006),--(TOther[End Date Calc]&gt;=A1006),TOther[Amount])))</f>
        <v/>
      </c>
      <c r="I1006" s="8" t="str" cm="1">
        <f t="array" ref="I1006">IF(A1006="","",IF(COUNTIF(TOther[Frequency],$I$1)=0,0,SUMPRODUCT(--(IFERROR(MOD(A1006-TOther[Start Date],14),1)=0),--(TOther[Frequency]=$I$1),--(TOther[Start Date]&lt;=A1006),--(TOther[End Date Calc]&gt;=A1006),TOther[Amount])))</f>
        <v/>
      </c>
      <c r="J1006" s="8" t="str">
        <f>IF(A1006="","",IF(COUNTIF(TOther[Frequency],$J$1)=0,0,IF(OR(DAY(A1006)=1,DAY(A1006)=15),SUMIFS(TOther[Amount],TOther[Frequency],$J$1,TOther[Start Date],"&lt;="&amp;$A1006,TOther[End Date Calc],"&gt;="&amp;A1006),0)))</f>
        <v/>
      </c>
      <c r="K1006" s="8" t="str">
        <f>IF(A1006="","",IF(COUNTIF(TOther[Frequency],$K$1)=0,0,IF(A1006=(A1006-DAY(A1006)+1+2*7-WEEKDAY(A1006-DAY(A1006)+8-4,1)),SUMIFS(TOther[Amount],TOther[Frequency],$K$1,TOther[Start Date],"&lt;="&amp;$A1006,TOther[End Date Calc],"&gt;="&amp;A1006),0)))</f>
        <v/>
      </c>
      <c r="L1006" s="8" t="str">
        <f>IF(A1006="","",IF(COUNTIF(TOther[Frequency],$L$1)=0,0,IF(A1006=(A1006-DAY(A1006)+1+3*7-WEEKDAY(A1006-DAY(A1006)+8-4,1)),SUMIFS(TOther[Amount],TOther[Frequency],$L$1,TOther[Start Date],"&lt;="&amp;$A1006,TOther[End Date Calc],"&gt;="&amp;A1006),0)))</f>
        <v/>
      </c>
      <c r="M1006" s="8" t="str">
        <f>IF(A1006="","",IF(COUNTIF(TOther[Frequency],$M$1)=0,0,IF(A1006=(A1006-DAY(A1006)+1+4*7-WEEKDAY(A1006-DAY(A1006)+8-4,1)),SUMIFS(TOther[Amount],TOther[Frequency],$M$1,TOther[Start Date],"&lt;="&amp;$A1006,TOther[End Date Calc],"&gt;="&amp;A1006),0)))</f>
        <v/>
      </c>
      <c r="N1006" s="8" t="str" cm="1">
        <f t="array" ref="N1006">IF(A1006="","",IF(COUNTIF(TOther[Frequency],$N$1)=0,0,SUMPRODUCT(--(IFERROR(MOD(A1006-TOther[Start Date],28),1)=0),--(TOther[Frequency]=$N$1),--(TOther[Start Date]&lt;=A1006),--(TOther[End Date Calc]&gt;=A1006),TOther[Amount])))</f>
        <v/>
      </c>
      <c r="O1006" s="8" t="str" cm="1">
        <f t="array" ref="O1006">IF(A1006="","",IF(COUNTIF(TOther[Frequency],$O$1)=0,0,SUMPRODUCT(--(IFERROR(MOD(A1006-TOther[Start Date],42),1)=0),--(TOther[Frequency]=$O$1),--(TOther[Start Date]&lt;=A1006),--(TOther[End Date Calc]&gt;=A1006),TOther[Amount])))</f>
        <v/>
      </c>
      <c r="P1006" s="8" t="str" cm="1">
        <f t="array" ref="P1006">IF(A1006="","",IF(COUNTIF(TOther[Frequency],$P$1)=0,0,SUMPRODUCT(--(IFERROR(MOD(A1006-TOther[Start Date],56),1)=0),--(TOther[Frequency]=$P$1),--(TOther[Start Date]&lt;=A1006),--(TOther[End Date Calc]&gt;=A1006),TOther[Amount])))</f>
        <v/>
      </c>
      <c r="Q1006" s="8" t="str">
        <f>IF(A1006="","",IF(COUNTIF(TOther[Frequency],$Q$1)=0,0,IF(B1006="N",SUMIFS(TOther[Amount],TOther[Frequency],$Q$1,TOther[Start Date],"&lt;="&amp;$A1006,TOther[End Date Calc],"&gt;="&amp;A1006,TOther[Start Day],DAY(A1006)),SUMIFS(TOther[Amount],TOther[Frequency],$Q$1,TOther[Start Date],"&lt;="&amp;$A1006,TOther[End Date Calc],"&gt;="&amp;A1006,TOther[Start Day],"&gt;="&amp;DAY(A1006)))))</f>
        <v/>
      </c>
      <c r="R1006" s="8" t="str" cm="1">
        <f t="array" ref="R1006">IF(A1006="","",IF(COUNTIF(TOther[Frequency],R$1)=0,0,SUMPRODUCT(--(TOther[Frequency]=R$1),--(TOther[Start Date]&lt;=A1006),--(TOther[End Date Calc]&gt;=A1006),IF(B1006="N",--(TOther[Start Day]=DAY(A1006)),--(TOther[Start Day]&gt;=DAY(A1006))),--(IFERROR(MOD(TOther[Start Month]-MONTH(A1006)+2,2),1)=0),TOther[Amount])))</f>
        <v/>
      </c>
      <c r="S1006" s="8" t="str" cm="1">
        <f t="array" ref="S1006">IF(A1006="","",IF(COUNTIF(TOther[Frequency],S$1)=0,0,SUMPRODUCT(--(TOther[Frequency]=S$1),--(TOther[Start Date]&lt;=A1006),--(TOther[End Date Calc]&gt;=A1006),IF(B1006="N",--(TOther[Start Day]=DAY(A1006)),--(TOther[Start Day]&gt;=DAY(A1006))),--(IFERROR(MOD(TOther[Start Month]-MONTH(A1006)+3,3),1)=0),TOther[Amount])))</f>
        <v/>
      </c>
      <c r="T1006" s="8" t="str" cm="1">
        <f t="array" ref="T1006">IF($A1006="","",IF(COUNTIF(TOther[Frequency],T$1)=0,0,SUMPRODUCT(--(TOther[Frequency]=T$1),--(TOther[Start Date]&lt;=$A1006),--(TOther[End Date Calc]&gt;=$A1006),IF($B1006="N",--(TOther[Start Day]=DAY($A1006)),--(TOther[Start Day]&gt;=DAY($A1006))),--(IFERROR(MOD(TOther[Start Month]-MONTH($A1006)+4,4),1)=0),TOther[Amount])))</f>
        <v/>
      </c>
      <c r="U1006" s="8" t="str" cm="1">
        <f t="array" ref="U1006">IF(A1006="","",IF(COUNTIF(TOther[Frequency],$U$1)=0,0,SUMPRODUCT(--(TOther[Frequency]=$U$1),--(TOther[Start Date]&lt;=A1006),--(TOther[End Date Calc]&gt;=A1006),IF(B1006="N",--(TOther[Start Day]=DAY(A1006)),--(TOther[Start Day]&gt;=DAY(A1006))),--(IFERROR(MOD(TOther[Start Month]-MONTH(A1006)+6,6),1)=0),TOther[Amount])))</f>
        <v/>
      </c>
      <c r="V1006" s="8" t="str" cm="1">
        <f t="array" ref="V1006">IF(A1006="","",IF(COUNTIF(TOther[Frequency],$V$1)=0,0,SUMPRODUCT(--(TOther[Frequency]=$V$1),--(TOther[Start Date]&lt;=A1006),--(TOther[End Date Calc]&gt;=A1006),IF(B1006="N",--(TOther[Start Day]=DAY(A1006)),--(TOther[Start Day]&gt;=DAY(A1006))),--(IFERROR(MOD(TOther[Start Month]-MONTH(A1006)+12,12),1)=0),TOther[Amount])))</f>
        <v/>
      </c>
      <c r="W1006" s="8" t="str">
        <f>IF(A1006="","",SUMIFS(TOther[Amount],TOther[Start Date],A1006,TOther[Frequency],$W$1))</f>
        <v/>
      </c>
      <c r="X1006" s="9" t="str">
        <f t="shared" si="75"/>
        <v/>
      </c>
      <c r="Y1006" s="9" t="str">
        <f t="shared" si="79"/>
        <v/>
      </c>
      <c r="Z1006" s="8" t="str" cm="1">
        <f t="array" ref="Z1006">IF(A1006="","",IF(COUNTIF('2) Income'!$D$13:$D$32,"Weekly")=0,0,SUMPRODUCT(--(IFERROR(MOD(A1006-'2) Income'!$F$13:$F$32,7),1)=0),--('2) Income'!$D$13:$D$32="Weekly"),--('2) Income'!$F$13:$F$32&lt;=A1006),'2) Income'!$E$13:$E$32)))</f>
        <v/>
      </c>
      <c r="AA1006" s="8" t="str" cm="1">
        <f t="array" ref="AA1006">IF(A1006="","",IF(COUNTIF('2) Income'!$D$13:$D$32,"Every Other Week")=0,0,SUMPRODUCT(--(IFERROR(MOD(A1006-'2) Income'!$F$13:$F$32,14),1)=0),--('2) Income'!$D$13:$D$32="Every Other Week"),--('2) Income'!$F$13:$F$32&lt;=A1006),'2) Income'!$E$13:$E$32)))</f>
        <v/>
      </c>
      <c r="AB1006" s="8" t="str">
        <f>IF(A1006="","",IF(COUNTIF('2) Income'!$D$13:$D$32,"1st and 15th")=0,0,IF(OR(DAY(A1006)=1,DAY(A1006)=15),SUMIFS('2) Income'!$E$13:$E$32,'2) Income'!$D$13:$D$32,"1st and 15th",'2) Income'!$F$13:$F$32,"&lt;="&amp;$A1006),0)))</f>
        <v/>
      </c>
      <c r="AC1006" s="8" t="str">
        <f>IF(A1006="","",IF(COUNTIF('2) Income'!$D$13:$D$32,"2nd Wednesday")=0,0,IF(A1006=(A1006-DAY(A1006)+1+2*7-WEEKDAY(A1006-DAY(A1006)+8-4,1)),SUMIFS('2) Income'!$E$13:$E$32,'2) Income'!$D$13:$D$32,"2nd Wednesday",'2) Income'!$F$13:$F$32,"&lt;="&amp;$A1006),0)))</f>
        <v/>
      </c>
      <c r="AD1006" s="8" t="str">
        <f>IF(A1006="","",IF(COUNTIF('2) Income'!$D$13:$D$32,"3rd Wednesday")=0,0,IF(A1006=(A1006-DAY(A1006)+1+3*7-WEEKDAY(A1006-DAY(A1006)+8-4,1)),SUMIFS('2) Income'!$E$13:$E$32,'2) Income'!$D$13:$D$32,"3rd Wednesday",'2) Income'!$F$13:$F$32,"&lt;="&amp;$A1006),0)))</f>
        <v/>
      </c>
      <c r="AE1006" s="8" t="str">
        <f>IF(A1006="","",IF(COUNTIF('2) Income'!$D$13:$D$32,"4th Wednesday")=0,0,IF(A1006=(A1006-DAY(A1006)+1+4*7-WEEKDAY(A1006-DAY(A1006)+8-4,1)),SUMIFS('2) Income'!$E$13:$E$32,'2) Income'!$D$13:$D$32,"4th Wednesday",'2) Income'!$F$13:$F$32,"&lt;="&amp;$A1006),0)))</f>
        <v/>
      </c>
      <c r="AF1006" s="8" t="str" cm="1">
        <f t="array" ref="AF1006">IF(A1006="","",IF(COUNTIF('2) Income'!$D$13:$D$32,"Every 4 Weeks")=0,0,SUMPRODUCT(--(IFERROR(MOD(A1006-'2) Income'!$F$13:$F$32,28),1)=0),--('2) Income'!$D$13:$D$32="Every 4 Weeks"),--('2) Income'!$F$13:$F$32&lt;=A1006),'2) Income'!$E$13:$E$32)))</f>
        <v/>
      </c>
      <c r="AG1006" s="8" t="str">
        <f>IF(A1006="","",IF(COUNTIF('2) Income'!$D$13:$D$32,"Monthly")=0,0,IF(B1006="N",SUMIFS('2) Income'!$E$13:$E$32,'2) Income'!$D$13:$D$32,"monthly",'2) Income'!$F$13:$F$32,"&lt;="&amp;$A1006,'2) Income'!$I$13:$I$32,DAY(A1006)),SUMIFS('2) Income'!$E$13:$E$32,'2) Income'!$D$13:$D$32,"monthly",'2) Income'!$F$13:$F$32,"&lt;="&amp;$A1006,'2) Income'!$I$13:$I$32,"&gt;="&amp;DAY(A1006)))))</f>
        <v/>
      </c>
      <c r="AH1006" s="8" t="str" cm="1">
        <f t="array" ref="AH1006">IF(A1006="","",IF(COUNTIF('2) Income'!$D$13:$D$32,"Yearly")=0,0,SUMPRODUCT(--('2) Income'!$D$13:$D$32="Yearly"),--('2) Income'!$F$13:$F$32&lt;=A1006),IF(B1006="N",--('2) Income'!$I$13:$I$32=DAY(A1006)),--('2) Income'!$I$13:$I$32&gt;=DAY(A1006))),--(IFERROR(MOD('2) Income'!$H$13:$H$32-MONTH(A1006)+12,12),1)=0),'2) Income'!$E$13:$E$32)))</f>
        <v/>
      </c>
      <c r="AI1006" s="8" t="str">
        <f>IF(A1006="","",IF(COUNTIF('2) Income'!$D$13:$D$32,"one-time")=0,0,SUMIFS('2) Income'!$E$13:$E$32,'2) Income'!$D$13:$D$32,"one-time",'2) Income'!$F$13:$F$32,"="&amp;$A1006)))</f>
        <v/>
      </c>
      <c r="AJ1006" s="9" t="str">
        <f t="shared" si="76"/>
        <v/>
      </c>
    </row>
    <row r="1007" spans="1:36">
      <c r="A1007" s="7" t="str">
        <f>IF(A1006="","",IF(A1006+1&lt;='1) Period'!$E$21,A1006+1,""))</f>
        <v/>
      </c>
      <c r="B1007" s="7" t="e">
        <f t="shared" si="77"/>
        <v>#VALUE!</v>
      </c>
      <c r="C1007" t="e">
        <f t="shared" si="78"/>
        <v>#VALUE!</v>
      </c>
      <c r="D1007" s="8" t="str">
        <f>IF(A1007="","",IF(TEXT(A1007,"dddd")='4) Happy Money'!$E$23,WAllowance,0))</f>
        <v/>
      </c>
      <c r="E1007" s="8" t="str">
        <f>IF(A1007="","",IF(B1007="N",SUMIF(TMonthly[Day of the Month],DAY(A1007),TMonthly[Amount]),SUMIF(TMonthly[Day of the Month],"&gt;="&amp;DAY(A1007),TMonthly[Amount])))</f>
        <v/>
      </c>
      <c r="F1007" s="8" t="str" cm="1">
        <f t="array" ref="F1007">IF(A1007="","",SUMPRODUCT(--(TYearly[Due Date]&lt;=A1007),IF(B1007="N",--(TYearly[Day]=DAY(A1007)),--(TYearly[Day]&gt;=DAY(A1007))),--(IFERROR(MOD(TYearly[Month]-MONTH(A1007)+12,12),1)=0),TYearly[Amount]))</f>
        <v/>
      </c>
      <c r="G1007" s="8" t="str">
        <f>IF(A1007="","",SUMIF(TOneTime[Due Date],A1007,TOneTime[Amount]))</f>
        <v/>
      </c>
      <c r="H1007" s="8" t="str" cm="1">
        <f t="array" ref="H1007">IF(A1007="","",IF(COUNTIF(TOther[Frequency],$H$1)=0,0,SUMPRODUCT(--(IFERROR(MOD(A1007-TOther[Start Date],7),1)=0),--(TOther[Frequency]=$H$1),--(TOther[Start Date]&lt;=A1007),--(TOther[End Date Calc]&gt;=A1007),TOther[Amount])))</f>
        <v/>
      </c>
      <c r="I1007" s="8" t="str" cm="1">
        <f t="array" ref="I1007">IF(A1007="","",IF(COUNTIF(TOther[Frequency],$I$1)=0,0,SUMPRODUCT(--(IFERROR(MOD(A1007-TOther[Start Date],14),1)=0),--(TOther[Frequency]=$I$1),--(TOther[Start Date]&lt;=A1007),--(TOther[End Date Calc]&gt;=A1007),TOther[Amount])))</f>
        <v/>
      </c>
      <c r="J1007" s="8" t="str">
        <f>IF(A1007="","",IF(COUNTIF(TOther[Frequency],$J$1)=0,0,IF(OR(DAY(A1007)=1,DAY(A1007)=15),SUMIFS(TOther[Amount],TOther[Frequency],$J$1,TOther[Start Date],"&lt;="&amp;$A1007,TOther[End Date Calc],"&gt;="&amp;A1007),0)))</f>
        <v/>
      </c>
      <c r="K1007" s="8" t="str">
        <f>IF(A1007="","",IF(COUNTIF(TOther[Frequency],$K$1)=0,0,IF(A1007=(A1007-DAY(A1007)+1+2*7-WEEKDAY(A1007-DAY(A1007)+8-4,1)),SUMIFS(TOther[Amount],TOther[Frequency],$K$1,TOther[Start Date],"&lt;="&amp;$A1007,TOther[End Date Calc],"&gt;="&amp;A1007),0)))</f>
        <v/>
      </c>
      <c r="L1007" s="8" t="str">
        <f>IF(A1007="","",IF(COUNTIF(TOther[Frequency],$L$1)=0,0,IF(A1007=(A1007-DAY(A1007)+1+3*7-WEEKDAY(A1007-DAY(A1007)+8-4,1)),SUMIFS(TOther[Amount],TOther[Frequency],$L$1,TOther[Start Date],"&lt;="&amp;$A1007,TOther[End Date Calc],"&gt;="&amp;A1007),0)))</f>
        <v/>
      </c>
      <c r="M1007" s="8" t="str">
        <f>IF(A1007="","",IF(COUNTIF(TOther[Frequency],$M$1)=0,0,IF(A1007=(A1007-DAY(A1007)+1+4*7-WEEKDAY(A1007-DAY(A1007)+8-4,1)),SUMIFS(TOther[Amount],TOther[Frequency],$M$1,TOther[Start Date],"&lt;="&amp;$A1007,TOther[End Date Calc],"&gt;="&amp;A1007),0)))</f>
        <v/>
      </c>
      <c r="N1007" s="8" t="str" cm="1">
        <f t="array" ref="N1007">IF(A1007="","",IF(COUNTIF(TOther[Frequency],$N$1)=0,0,SUMPRODUCT(--(IFERROR(MOD(A1007-TOther[Start Date],28),1)=0),--(TOther[Frequency]=$N$1),--(TOther[Start Date]&lt;=A1007),--(TOther[End Date Calc]&gt;=A1007),TOther[Amount])))</f>
        <v/>
      </c>
      <c r="O1007" s="8" t="str" cm="1">
        <f t="array" ref="O1007">IF(A1007="","",IF(COUNTIF(TOther[Frequency],$O$1)=0,0,SUMPRODUCT(--(IFERROR(MOD(A1007-TOther[Start Date],42),1)=0),--(TOther[Frequency]=$O$1),--(TOther[Start Date]&lt;=A1007),--(TOther[End Date Calc]&gt;=A1007),TOther[Amount])))</f>
        <v/>
      </c>
      <c r="P1007" s="8" t="str" cm="1">
        <f t="array" ref="P1007">IF(A1007="","",IF(COUNTIF(TOther[Frequency],$P$1)=0,0,SUMPRODUCT(--(IFERROR(MOD(A1007-TOther[Start Date],56),1)=0),--(TOther[Frequency]=$P$1),--(TOther[Start Date]&lt;=A1007),--(TOther[End Date Calc]&gt;=A1007),TOther[Amount])))</f>
        <v/>
      </c>
      <c r="Q1007" s="8" t="str">
        <f>IF(A1007="","",IF(COUNTIF(TOther[Frequency],$Q$1)=0,0,IF(B1007="N",SUMIFS(TOther[Amount],TOther[Frequency],$Q$1,TOther[Start Date],"&lt;="&amp;$A1007,TOther[End Date Calc],"&gt;="&amp;A1007,TOther[Start Day],DAY(A1007)),SUMIFS(TOther[Amount],TOther[Frequency],$Q$1,TOther[Start Date],"&lt;="&amp;$A1007,TOther[End Date Calc],"&gt;="&amp;A1007,TOther[Start Day],"&gt;="&amp;DAY(A1007)))))</f>
        <v/>
      </c>
      <c r="R1007" s="8" t="str" cm="1">
        <f t="array" ref="R1007">IF(A1007="","",IF(COUNTIF(TOther[Frequency],R$1)=0,0,SUMPRODUCT(--(TOther[Frequency]=R$1),--(TOther[Start Date]&lt;=A1007),--(TOther[End Date Calc]&gt;=A1007),IF(B1007="N",--(TOther[Start Day]=DAY(A1007)),--(TOther[Start Day]&gt;=DAY(A1007))),--(IFERROR(MOD(TOther[Start Month]-MONTH(A1007)+2,2),1)=0),TOther[Amount])))</f>
        <v/>
      </c>
      <c r="S1007" s="8" t="str" cm="1">
        <f t="array" ref="S1007">IF(A1007="","",IF(COUNTIF(TOther[Frequency],S$1)=0,0,SUMPRODUCT(--(TOther[Frequency]=S$1),--(TOther[Start Date]&lt;=A1007),--(TOther[End Date Calc]&gt;=A1007),IF(B1007="N",--(TOther[Start Day]=DAY(A1007)),--(TOther[Start Day]&gt;=DAY(A1007))),--(IFERROR(MOD(TOther[Start Month]-MONTH(A1007)+3,3),1)=0),TOther[Amount])))</f>
        <v/>
      </c>
      <c r="T1007" s="8" t="str" cm="1">
        <f t="array" ref="T1007">IF($A1007="","",IF(COUNTIF(TOther[Frequency],T$1)=0,0,SUMPRODUCT(--(TOther[Frequency]=T$1),--(TOther[Start Date]&lt;=$A1007),--(TOther[End Date Calc]&gt;=$A1007),IF($B1007="N",--(TOther[Start Day]=DAY($A1007)),--(TOther[Start Day]&gt;=DAY($A1007))),--(IFERROR(MOD(TOther[Start Month]-MONTH($A1007)+4,4),1)=0),TOther[Amount])))</f>
        <v/>
      </c>
      <c r="U1007" s="8" t="str" cm="1">
        <f t="array" ref="U1007">IF(A1007="","",IF(COUNTIF(TOther[Frequency],$U$1)=0,0,SUMPRODUCT(--(TOther[Frequency]=$U$1),--(TOther[Start Date]&lt;=A1007),--(TOther[End Date Calc]&gt;=A1007),IF(B1007="N",--(TOther[Start Day]=DAY(A1007)),--(TOther[Start Day]&gt;=DAY(A1007))),--(IFERROR(MOD(TOther[Start Month]-MONTH(A1007)+6,6),1)=0),TOther[Amount])))</f>
        <v/>
      </c>
      <c r="V1007" s="8" t="str" cm="1">
        <f t="array" ref="V1007">IF(A1007="","",IF(COUNTIF(TOther[Frequency],$V$1)=0,0,SUMPRODUCT(--(TOther[Frequency]=$V$1),--(TOther[Start Date]&lt;=A1007),--(TOther[End Date Calc]&gt;=A1007),IF(B1007="N",--(TOther[Start Day]=DAY(A1007)),--(TOther[Start Day]&gt;=DAY(A1007))),--(IFERROR(MOD(TOther[Start Month]-MONTH(A1007)+12,12),1)=0),TOther[Amount])))</f>
        <v/>
      </c>
      <c r="W1007" s="8" t="str">
        <f>IF(A1007="","",SUMIFS(TOther[Amount],TOther[Start Date],A1007,TOther[Frequency],$W$1))</f>
        <v/>
      </c>
      <c r="X1007" s="9" t="str">
        <f t="shared" si="75"/>
        <v/>
      </c>
      <c r="Y1007" s="9" t="str">
        <f t="shared" si="79"/>
        <v/>
      </c>
      <c r="Z1007" s="8" t="str" cm="1">
        <f t="array" ref="Z1007">IF(A1007="","",IF(COUNTIF('2) Income'!$D$13:$D$32,"Weekly")=0,0,SUMPRODUCT(--(IFERROR(MOD(A1007-'2) Income'!$F$13:$F$32,7),1)=0),--('2) Income'!$D$13:$D$32="Weekly"),--('2) Income'!$F$13:$F$32&lt;=A1007),'2) Income'!$E$13:$E$32)))</f>
        <v/>
      </c>
      <c r="AA1007" s="8" t="str" cm="1">
        <f t="array" ref="AA1007">IF(A1007="","",IF(COUNTIF('2) Income'!$D$13:$D$32,"Every Other Week")=0,0,SUMPRODUCT(--(IFERROR(MOD(A1007-'2) Income'!$F$13:$F$32,14),1)=0),--('2) Income'!$D$13:$D$32="Every Other Week"),--('2) Income'!$F$13:$F$32&lt;=A1007),'2) Income'!$E$13:$E$32)))</f>
        <v/>
      </c>
      <c r="AB1007" s="8" t="str">
        <f>IF(A1007="","",IF(COUNTIF('2) Income'!$D$13:$D$32,"1st and 15th")=0,0,IF(OR(DAY(A1007)=1,DAY(A1007)=15),SUMIFS('2) Income'!$E$13:$E$32,'2) Income'!$D$13:$D$32,"1st and 15th",'2) Income'!$F$13:$F$32,"&lt;="&amp;$A1007),0)))</f>
        <v/>
      </c>
      <c r="AC1007" s="8" t="str">
        <f>IF(A1007="","",IF(COUNTIF('2) Income'!$D$13:$D$32,"2nd Wednesday")=0,0,IF(A1007=(A1007-DAY(A1007)+1+2*7-WEEKDAY(A1007-DAY(A1007)+8-4,1)),SUMIFS('2) Income'!$E$13:$E$32,'2) Income'!$D$13:$D$32,"2nd Wednesday",'2) Income'!$F$13:$F$32,"&lt;="&amp;$A1007),0)))</f>
        <v/>
      </c>
      <c r="AD1007" s="8" t="str">
        <f>IF(A1007="","",IF(COUNTIF('2) Income'!$D$13:$D$32,"3rd Wednesday")=0,0,IF(A1007=(A1007-DAY(A1007)+1+3*7-WEEKDAY(A1007-DAY(A1007)+8-4,1)),SUMIFS('2) Income'!$E$13:$E$32,'2) Income'!$D$13:$D$32,"3rd Wednesday",'2) Income'!$F$13:$F$32,"&lt;="&amp;$A1007),0)))</f>
        <v/>
      </c>
      <c r="AE1007" s="8" t="str">
        <f>IF(A1007="","",IF(COUNTIF('2) Income'!$D$13:$D$32,"4th Wednesday")=0,0,IF(A1007=(A1007-DAY(A1007)+1+4*7-WEEKDAY(A1007-DAY(A1007)+8-4,1)),SUMIFS('2) Income'!$E$13:$E$32,'2) Income'!$D$13:$D$32,"4th Wednesday",'2) Income'!$F$13:$F$32,"&lt;="&amp;$A1007),0)))</f>
        <v/>
      </c>
      <c r="AF1007" s="8" t="str" cm="1">
        <f t="array" ref="AF1007">IF(A1007="","",IF(COUNTIF('2) Income'!$D$13:$D$32,"Every 4 Weeks")=0,0,SUMPRODUCT(--(IFERROR(MOD(A1007-'2) Income'!$F$13:$F$32,28),1)=0),--('2) Income'!$D$13:$D$32="Every 4 Weeks"),--('2) Income'!$F$13:$F$32&lt;=A1007),'2) Income'!$E$13:$E$32)))</f>
        <v/>
      </c>
      <c r="AG1007" s="8" t="str">
        <f>IF(A1007="","",IF(COUNTIF('2) Income'!$D$13:$D$32,"Monthly")=0,0,IF(B1007="N",SUMIFS('2) Income'!$E$13:$E$32,'2) Income'!$D$13:$D$32,"monthly",'2) Income'!$F$13:$F$32,"&lt;="&amp;$A1007,'2) Income'!$I$13:$I$32,DAY(A1007)),SUMIFS('2) Income'!$E$13:$E$32,'2) Income'!$D$13:$D$32,"monthly",'2) Income'!$F$13:$F$32,"&lt;="&amp;$A1007,'2) Income'!$I$13:$I$32,"&gt;="&amp;DAY(A1007)))))</f>
        <v/>
      </c>
      <c r="AH1007" s="8" t="str" cm="1">
        <f t="array" ref="AH1007">IF(A1007="","",IF(COUNTIF('2) Income'!$D$13:$D$32,"Yearly")=0,0,SUMPRODUCT(--('2) Income'!$D$13:$D$32="Yearly"),--('2) Income'!$F$13:$F$32&lt;=A1007),IF(B1007="N",--('2) Income'!$I$13:$I$32=DAY(A1007)),--('2) Income'!$I$13:$I$32&gt;=DAY(A1007))),--(IFERROR(MOD('2) Income'!$H$13:$H$32-MONTH(A1007)+12,12),1)=0),'2) Income'!$E$13:$E$32)))</f>
        <v/>
      </c>
      <c r="AI1007" s="8" t="str">
        <f>IF(A1007="","",IF(COUNTIF('2) Income'!$D$13:$D$32,"one-time")=0,0,SUMIFS('2) Income'!$E$13:$E$32,'2) Income'!$D$13:$D$32,"one-time",'2) Income'!$F$13:$F$32,"="&amp;$A1007)))</f>
        <v/>
      </c>
      <c r="AJ1007" s="9" t="str">
        <f t="shared" si="76"/>
        <v/>
      </c>
    </row>
    <row r="1008" spans="1:36">
      <c r="A1008" s="7" t="str">
        <f>IF(A1007="","",IF(A1007+1&lt;='1) Period'!$E$21,A1007+1,""))</f>
        <v/>
      </c>
      <c r="B1008" s="7" t="e">
        <f t="shared" si="77"/>
        <v>#VALUE!</v>
      </c>
      <c r="C1008" t="e">
        <f t="shared" si="78"/>
        <v>#VALUE!</v>
      </c>
      <c r="D1008" s="8" t="str">
        <f>IF(A1008="","",IF(TEXT(A1008,"dddd")='4) Happy Money'!$E$23,WAllowance,0))</f>
        <v/>
      </c>
      <c r="E1008" s="8" t="str">
        <f>IF(A1008="","",IF(B1008="N",SUMIF(TMonthly[Day of the Month],DAY(A1008),TMonthly[Amount]),SUMIF(TMonthly[Day of the Month],"&gt;="&amp;DAY(A1008),TMonthly[Amount])))</f>
        <v/>
      </c>
      <c r="F1008" s="8" t="str" cm="1">
        <f t="array" ref="F1008">IF(A1008="","",SUMPRODUCT(--(TYearly[Due Date]&lt;=A1008),IF(B1008="N",--(TYearly[Day]=DAY(A1008)),--(TYearly[Day]&gt;=DAY(A1008))),--(IFERROR(MOD(TYearly[Month]-MONTH(A1008)+12,12),1)=0),TYearly[Amount]))</f>
        <v/>
      </c>
      <c r="G1008" s="8" t="str">
        <f>IF(A1008="","",SUMIF(TOneTime[Due Date],A1008,TOneTime[Amount]))</f>
        <v/>
      </c>
      <c r="H1008" s="8" t="str" cm="1">
        <f t="array" ref="H1008">IF(A1008="","",IF(COUNTIF(TOther[Frequency],$H$1)=0,0,SUMPRODUCT(--(IFERROR(MOD(A1008-TOther[Start Date],7),1)=0),--(TOther[Frequency]=$H$1),--(TOther[Start Date]&lt;=A1008),--(TOther[End Date Calc]&gt;=A1008),TOther[Amount])))</f>
        <v/>
      </c>
      <c r="I1008" s="8" t="str" cm="1">
        <f t="array" ref="I1008">IF(A1008="","",IF(COUNTIF(TOther[Frequency],$I$1)=0,0,SUMPRODUCT(--(IFERROR(MOD(A1008-TOther[Start Date],14),1)=0),--(TOther[Frequency]=$I$1),--(TOther[Start Date]&lt;=A1008),--(TOther[End Date Calc]&gt;=A1008),TOther[Amount])))</f>
        <v/>
      </c>
      <c r="J1008" s="8" t="str">
        <f>IF(A1008="","",IF(COUNTIF(TOther[Frequency],$J$1)=0,0,IF(OR(DAY(A1008)=1,DAY(A1008)=15),SUMIFS(TOther[Amount],TOther[Frequency],$J$1,TOther[Start Date],"&lt;="&amp;$A1008,TOther[End Date Calc],"&gt;="&amp;A1008),0)))</f>
        <v/>
      </c>
      <c r="K1008" s="8" t="str">
        <f>IF(A1008="","",IF(COUNTIF(TOther[Frequency],$K$1)=0,0,IF(A1008=(A1008-DAY(A1008)+1+2*7-WEEKDAY(A1008-DAY(A1008)+8-4,1)),SUMIFS(TOther[Amount],TOther[Frequency],$K$1,TOther[Start Date],"&lt;="&amp;$A1008,TOther[End Date Calc],"&gt;="&amp;A1008),0)))</f>
        <v/>
      </c>
      <c r="L1008" s="8" t="str">
        <f>IF(A1008="","",IF(COUNTIF(TOther[Frequency],$L$1)=0,0,IF(A1008=(A1008-DAY(A1008)+1+3*7-WEEKDAY(A1008-DAY(A1008)+8-4,1)),SUMIFS(TOther[Amount],TOther[Frequency],$L$1,TOther[Start Date],"&lt;="&amp;$A1008,TOther[End Date Calc],"&gt;="&amp;A1008),0)))</f>
        <v/>
      </c>
      <c r="M1008" s="8" t="str">
        <f>IF(A1008="","",IF(COUNTIF(TOther[Frequency],$M$1)=0,0,IF(A1008=(A1008-DAY(A1008)+1+4*7-WEEKDAY(A1008-DAY(A1008)+8-4,1)),SUMIFS(TOther[Amount],TOther[Frequency],$M$1,TOther[Start Date],"&lt;="&amp;$A1008,TOther[End Date Calc],"&gt;="&amp;A1008),0)))</f>
        <v/>
      </c>
      <c r="N1008" s="8" t="str" cm="1">
        <f t="array" ref="N1008">IF(A1008="","",IF(COUNTIF(TOther[Frequency],$N$1)=0,0,SUMPRODUCT(--(IFERROR(MOD(A1008-TOther[Start Date],28),1)=0),--(TOther[Frequency]=$N$1),--(TOther[Start Date]&lt;=A1008),--(TOther[End Date Calc]&gt;=A1008),TOther[Amount])))</f>
        <v/>
      </c>
      <c r="O1008" s="8" t="str" cm="1">
        <f t="array" ref="O1008">IF(A1008="","",IF(COUNTIF(TOther[Frequency],$O$1)=0,0,SUMPRODUCT(--(IFERROR(MOD(A1008-TOther[Start Date],42),1)=0),--(TOther[Frequency]=$O$1),--(TOther[Start Date]&lt;=A1008),--(TOther[End Date Calc]&gt;=A1008),TOther[Amount])))</f>
        <v/>
      </c>
      <c r="P1008" s="8" t="str" cm="1">
        <f t="array" ref="P1008">IF(A1008="","",IF(COUNTIF(TOther[Frequency],$P$1)=0,0,SUMPRODUCT(--(IFERROR(MOD(A1008-TOther[Start Date],56),1)=0),--(TOther[Frequency]=$P$1),--(TOther[Start Date]&lt;=A1008),--(TOther[End Date Calc]&gt;=A1008),TOther[Amount])))</f>
        <v/>
      </c>
      <c r="Q1008" s="8" t="str">
        <f>IF(A1008="","",IF(COUNTIF(TOther[Frequency],$Q$1)=0,0,IF(B1008="N",SUMIFS(TOther[Amount],TOther[Frequency],$Q$1,TOther[Start Date],"&lt;="&amp;$A1008,TOther[End Date Calc],"&gt;="&amp;A1008,TOther[Start Day],DAY(A1008)),SUMIFS(TOther[Amount],TOther[Frequency],$Q$1,TOther[Start Date],"&lt;="&amp;$A1008,TOther[End Date Calc],"&gt;="&amp;A1008,TOther[Start Day],"&gt;="&amp;DAY(A1008)))))</f>
        <v/>
      </c>
      <c r="R1008" s="8" t="str" cm="1">
        <f t="array" ref="R1008">IF(A1008="","",IF(COUNTIF(TOther[Frequency],R$1)=0,0,SUMPRODUCT(--(TOther[Frequency]=R$1),--(TOther[Start Date]&lt;=A1008),--(TOther[End Date Calc]&gt;=A1008),IF(B1008="N",--(TOther[Start Day]=DAY(A1008)),--(TOther[Start Day]&gt;=DAY(A1008))),--(IFERROR(MOD(TOther[Start Month]-MONTH(A1008)+2,2),1)=0),TOther[Amount])))</f>
        <v/>
      </c>
      <c r="S1008" s="8" t="str" cm="1">
        <f t="array" ref="S1008">IF(A1008="","",IF(COUNTIF(TOther[Frequency],S$1)=0,0,SUMPRODUCT(--(TOther[Frequency]=S$1),--(TOther[Start Date]&lt;=A1008),--(TOther[End Date Calc]&gt;=A1008),IF(B1008="N",--(TOther[Start Day]=DAY(A1008)),--(TOther[Start Day]&gt;=DAY(A1008))),--(IFERROR(MOD(TOther[Start Month]-MONTH(A1008)+3,3),1)=0),TOther[Amount])))</f>
        <v/>
      </c>
      <c r="T1008" s="8" t="str" cm="1">
        <f t="array" ref="T1008">IF($A1008="","",IF(COUNTIF(TOther[Frequency],T$1)=0,0,SUMPRODUCT(--(TOther[Frequency]=T$1),--(TOther[Start Date]&lt;=$A1008),--(TOther[End Date Calc]&gt;=$A1008),IF($B1008="N",--(TOther[Start Day]=DAY($A1008)),--(TOther[Start Day]&gt;=DAY($A1008))),--(IFERROR(MOD(TOther[Start Month]-MONTH($A1008)+4,4),1)=0),TOther[Amount])))</f>
        <v/>
      </c>
      <c r="U1008" s="8" t="str" cm="1">
        <f t="array" ref="U1008">IF(A1008="","",IF(COUNTIF(TOther[Frequency],$U$1)=0,0,SUMPRODUCT(--(TOther[Frequency]=$U$1),--(TOther[Start Date]&lt;=A1008),--(TOther[End Date Calc]&gt;=A1008),IF(B1008="N",--(TOther[Start Day]=DAY(A1008)),--(TOther[Start Day]&gt;=DAY(A1008))),--(IFERROR(MOD(TOther[Start Month]-MONTH(A1008)+6,6),1)=0),TOther[Amount])))</f>
        <v/>
      </c>
      <c r="V1008" s="8" t="str" cm="1">
        <f t="array" ref="V1008">IF(A1008="","",IF(COUNTIF(TOther[Frequency],$V$1)=0,0,SUMPRODUCT(--(TOther[Frequency]=$V$1),--(TOther[Start Date]&lt;=A1008),--(TOther[End Date Calc]&gt;=A1008),IF(B1008="N",--(TOther[Start Day]=DAY(A1008)),--(TOther[Start Day]&gt;=DAY(A1008))),--(IFERROR(MOD(TOther[Start Month]-MONTH(A1008)+12,12),1)=0),TOther[Amount])))</f>
        <v/>
      </c>
      <c r="W1008" s="8" t="str">
        <f>IF(A1008="","",SUMIFS(TOther[Amount],TOther[Start Date],A1008,TOther[Frequency],$W$1))</f>
        <v/>
      </c>
      <c r="X1008" s="9" t="str">
        <f t="shared" si="75"/>
        <v/>
      </c>
      <c r="Y1008" s="9" t="str">
        <f t="shared" si="79"/>
        <v/>
      </c>
      <c r="Z1008" s="8" t="str" cm="1">
        <f t="array" ref="Z1008">IF(A1008="","",IF(COUNTIF('2) Income'!$D$13:$D$32,"Weekly")=0,0,SUMPRODUCT(--(IFERROR(MOD(A1008-'2) Income'!$F$13:$F$32,7),1)=0),--('2) Income'!$D$13:$D$32="Weekly"),--('2) Income'!$F$13:$F$32&lt;=A1008),'2) Income'!$E$13:$E$32)))</f>
        <v/>
      </c>
      <c r="AA1008" s="8" t="str" cm="1">
        <f t="array" ref="AA1008">IF(A1008="","",IF(COUNTIF('2) Income'!$D$13:$D$32,"Every Other Week")=0,0,SUMPRODUCT(--(IFERROR(MOD(A1008-'2) Income'!$F$13:$F$32,14),1)=0),--('2) Income'!$D$13:$D$32="Every Other Week"),--('2) Income'!$F$13:$F$32&lt;=A1008),'2) Income'!$E$13:$E$32)))</f>
        <v/>
      </c>
      <c r="AB1008" s="8" t="str">
        <f>IF(A1008="","",IF(COUNTIF('2) Income'!$D$13:$D$32,"1st and 15th")=0,0,IF(OR(DAY(A1008)=1,DAY(A1008)=15),SUMIFS('2) Income'!$E$13:$E$32,'2) Income'!$D$13:$D$32,"1st and 15th",'2) Income'!$F$13:$F$32,"&lt;="&amp;$A1008),0)))</f>
        <v/>
      </c>
      <c r="AC1008" s="8" t="str">
        <f>IF(A1008="","",IF(COUNTIF('2) Income'!$D$13:$D$32,"2nd Wednesday")=0,0,IF(A1008=(A1008-DAY(A1008)+1+2*7-WEEKDAY(A1008-DAY(A1008)+8-4,1)),SUMIFS('2) Income'!$E$13:$E$32,'2) Income'!$D$13:$D$32,"2nd Wednesday",'2) Income'!$F$13:$F$32,"&lt;="&amp;$A1008),0)))</f>
        <v/>
      </c>
      <c r="AD1008" s="8" t="str">
        <f>IF(A1008="","",IF(COUNTIF('2) Income'!$D$13:$D$32,"3rd Wednesday")=0,0,IF(A1008=(A1008-DAY(A1008)+1+3*7-WEEKDAY(A1008-DAY(A1008)+8-4,1)),SUMIFS('2) Income'!$E$13:$E$32,'2) Income'!$D$13:$D$32,"3rd Wednesday",'2) Income'!$F$13:$F$32,"&lt;="&amp;$A1008),0)))</f>
        <v/>
      </c>
      <c r="AE1008" s="8" t="str">
        <f>IF(A1008="","",IF(COUNTIF('2) Income'!$D$13:$D$32,"4th Wednesday")=0,0,IF(A1008=(A1008-DAY(A1008)+1+4*7-WEEKDAY(A1008-DAY(A1008)+8-4,1)),SUMIFS('2) Income'!$E$13:$E$32,'2) Income'!$D$13:$D$32,"4th Wednesday",'2) Income'!$F$13:$F$32,"&lt;="&amp;$A1008),0)))</f>
        <v/>
      </c>
      <c r="AF1008" s="8" t="str" cm="1">
        <f t="array" ref="AF1008">IF(A1008="","",IF(COUNTIF('2) Income'!$D$13:$D$32,"Every 4 Weeks")=0,0,SUMPRODUCT(--(IFERROR(MOD(A1008-'2) Income'!$F$13:$F$32,28),1)=0),--('2) Income'!$D$13:$D$32="Every 4 Weeks"),--('2) Income'!$F$13:$F$32&lt;=A1008),'2) Income'!$E$13:$E$32)))</f>
        <v/>
      </c>
      <c r="AG1008" s="8" t="str">
        <f>IF(A1008="","",IF(COUNTIF('2) Income'!$D$13:$D$32,"Monthly")=0,0,IF(B1008="N",SUMIFS('2) Income'!$E$13:$E$32,'2) Income'!$D$13:$D$32,"monthly",'2) Income'!$F$13:$F$32,"&lt;="&amp;$A1008,'2) Income'!$I$13:$I$32,DAY(A1008)),SUMIFS('2) Income'!$E$13:$E$32,'2) Income'!$D$13:$D$32,"monthly",'2) Income'!$F$13:$F$32,"&lt;="&amp;$A1008,'2) Income'!$I$13:$I$32,"&gt;="&amp;DAY(A1008)))))</f>
        <v/>
      </c>
      <c r="AH1008" s="8" t="str" cm="1">
        <f t="array" ref="AH1008">IF(A1008="","",IF(COUNTIF('2) Income'!$D$13:$D$32,"Yearly")=0,0,SUMPRODUCT(--('2) Income'!$D$13:$D$32="Yearly"),--('2) Income'!$F$13:$F$32&lt;=A1008),IF(B1008="N",--('2) Income'!$I$13:$I$32=DAY(A1008)),--('2) Income'!$I$13:$I$32&gt;=DAY(A1008))),--(IFERROR(MOD('2) Income'!$H$13:$H$32-MONTH(A1008)+12,12),1)=0),'2) Income'!$E$13:$E$32)))</f>
        <v/>
      </c>
      <c r="AI1008" s="8" t="str">
        <f>IF(A1008="","",IF(COUNTIF('2) Income'!$D$13:$D$32,"one-time")=0,0,SUMIFS('2) Income'!$E$13:$E$32,'2) Income'!$D$13:$D$32,"one-time",'2) Income'!$F$13:$F$32,"="&amp;$A1008)))</f>
        <v/>
      </c>
      <c r="AJ1008" s="9" t="str">
        <f t="shared" si="76"/>
        <v/>
      </c>
    </row>
    <row r="1009" spans="1:36">
      <c r="A1009" s="7" t="str">
        <f>IF(A1008="","",IF(A1008+1&lt;='1) Period'!$E$21,A1008+1,""))</f>
        <v/>
      </c>
      <c r="B1009" s="7" t="e">
        <f t="shared" si="77"/>
        <v>#VALUE!</v>
      </c>
      <c r="C1009" t="e">
        <f t="shared" si="78"/>
        <v>#VALUE!</v>
      </c>
      <c r="D1009" s="8" t="str">
        <f>IF(A1009="","",IF(TEXT(A1009,"dddd")='4) Happy Money'!$E$23,WAllowance,0))</f>
        <v/>
      </c>
      <c r="E1009" s="8" t="str">
        <f>IF(A1009="","",IF(B1009="N",SUMIF(TMonthly[Day of the Month],DAY(A1009),TMonthly[Amount]),SUMIF(TMonthly[Day of the Month],"&gt;="&amp;DAY(A1009),TMonthly[Amount])))</f>
        <v/>
      </c>
      <c r="F1009" s="8" t="str" cm="1">
        <f t="array" ref="F1009">IF(A1009="","",SUMPRODUCT(--(TYearly[Due Date]&lt;=A1009),IF(B1009="N",--(TYearly[Day]=DAY(A1009)),--(TYearly[Day]&gt;=DAY(A1009))),--(IFERROR(MOD(TYearly[Month]-MONTH(A1009)+12,12),1)=0),TYearly[Amount]))</f>
        <v/>
      </c>
      <c r="G1009" s="8" t="str">
        <f>IF(A1009="","",SUMIF(TOneTime[Due Date],A1009,TOneTime[Amount]))</f>
        <v/>
      </c>
      <c r="H1009" s="8" t="str" cm="1">
        <f t="array" ref="H1009">IF(A1009="","",IF(COUNTIF(TOther[Frequency],$H$1)=0,0,SUMPRODUCT(--(IFERROR(MOD(A1009-TOther[Start Date],7),1)=0),--(TOther[Frequency]=$H$1),--(TOther[Start Date]&lt;=A1009),--(TOther[End Date Calc]&gt;=A1009),TOther[Amount])))</f>
        <v/>
      </c>
      <c r="I1009" s="8" t="str" cm="1">
        <f t="array" ref="I1009">IF(A1009="","",IF(COUNTIF(TOther[Frequency],$I$1)=0,0,SUMPRODUCT(--(IFERROR(MOD(A1009-TOther[Start Date],14),1)=0),--(TOther[Frequency]=$I$1),--(TOther[Start Date]&lt;=A1009),--(TOther[End Date Calc]&gt;=A1009),TOther[Amount])))</f>
        <v/>
      </c>
      <c r="J1009" s="8" t="str">
        <f>IF(A1009="","",IF(COUNTIF(TOther[Frequency],$J$1)=0,0,IF(OR(DAY(A1009)=1,DAY(A1009)=15),SUMIFS(TOther[Amount],TOther[Frequency],$J$1,TOther[Start Date],"&lt;="&amp;$A1009,TOther[End Date Calc],"&gt;="&amp;A1009),0)))</f>
        <v/>
      </c>
      <c r="K1009" s="8" t="str">
        <f>IF(A1009="","",IF(COUNTIF(TOther[Frequency],$K$1)=0,0,IF(A1009=(A1009-DAY(A1009)+1+2*7-WEEKDAY(A1009-DAY(A1009)+8-4,1)),SUMIFS(TOther[Amount],TOther[Frequency],$K$1,TOther[Start Date],"&lt;="&amp;$A1009,TOther[End Date Calc],"&gt;="&amp;A1009),0)))</f>
        <v/>
      </c>
      <c r="L1009" s="8" t="str">
        <f>IF(A1009="","",IF(COUNTIF(TOther[Frequency],$L$1)=0,0,IF(A1009=(A1009-DAY(A1009)+1+3*7-WEEKDAY(A1009-DAY(A1009)+8-4,1)),SUMIFS(TOther[Amount],TOther[Frequency],$L$1,TOther[Start Date],"&lt;="&amp;$A1009,TOther[End Date Calc],"&gt;="&amp;A1009),0)))</f>
        <v/>
      </c>
      <c r="M1009" s="8" t="str">
        <f>IF(A1009="","",IF(COUNTIF(TOther[Frequency],$M$1)=0,0,IF(A1009=(A1009-DAY(A1009)+1+4*7-WEEKDAY(A1009-DAY(A1009)+8-4,1)),SUMIFS(TOther[Amount],TOther[Frequency],$M$1,TOther[Start Date],"&lt;="&amp;$A1009,TOther[End Date Calc],"&gt;="&amp;A1009),0)))</f>
        <v/>
      </c>
      <c r="N1009" s="8" t="str" cm="1">
        <f t="array" ref="N1009">IF(A1009="","",IF(COUNTIF(TOther[Frequency],$N$1)=0,0,SUMPRODUCT(--(IFERROR(MOD(A1009-TOther[Start Date],28),1)=0),--(TOther[Frequency]=$N$1),--(TOther[Start Date]&lt;=A1009),--(TOther[End Date Calc]&gt;=A1009),TOther[Amount])))</f>
        <v/>
      </c>
      <c r="O1009" s="8" t="str" cm="1">
        <f t="array" ref="O1009">IF(A1009="","",IF(COUNTIF(TOther[Frequency],$O$1)=0,0,SUMPRODUCT(--(IFERROR(MOD(A1009-TOther[Start Date],42),1)=0),--(TOther[Frequency]=$O$1),--(TOther[Start Date]&lt;=A1009),--(TOther[End Date Calc]&gt;=A1009),TOther[Amount])))</f>
        <v/>
      </c>
      <c r="P1009" s="8" t="str" cm="1">
        <f t="array" ref="P1009">IF(A1009="","",IF(COUNTIF(TOther[Frequency],$P$1)=0,0,SUMPRODUCT(--(IFERROR(MOD(A1009-TOther[Start Date],56),1)=0),--(TOther[Frequency]=$P$1),--(TOther[Start Date]&lt;=A1009),--(TOther[End Date Calc]&gt;=A1009),TOther[Amount])))</f>
        <v/>
      </c>
      <c r="Q1009" s="8" t="str">
        <f>IF(A1009="","",IF(COUNTIF(TOther[Frequency],$Q$1)=0,0,IF(B1009="N",SUMIFS(TOther[Amount],TOther[Frequency],$Q$1,TOther[Start Date],"&lt;="&amp;$A1009,TOther[End Date Calc],"&gt;="&amp;A1009,TOther[Start Day],DAY(A1009)),SUMIFS(TOther[Amount],TOther[Frequency],$Q$1,TOther[Start Date],"&lt;="&amp;$A1009,TOther[End Date Calc],"&gt;="&amp;A1009,TOther[Start Day],"&gt;="&amp;DAY(A1009)))))</f>
        <v/>
      </c>
      <c r="R1009" s="8" t="str" cm="1">
        <f t="array" ref="R1009">IF(A1009="","",IF(COUNTIF(TOther[Frequency],R$1)=0,0,SUMPRODUCT(--(TOther[Frequency]=R$1),--(TOther[Start Date]&lt;=A1009),--(TOther[End Date Calc]&gt;=A1009),IF(B1009="N",--(TOther[Start Day]=DAY(A1009)),--(TOther[Start Day]&gt;=DAY(A1009))),--(IFERROR(MOD(TOther[Start Month]-MONTH(A1009)+2,2),1)=0),TOther[Amount])))</f>
        <v/>
      </c>
      <c r="S1009" s="8" t="str" cm="1">
        <f t="array" ref="S1009">IF(A1009="","",IF(COUNTIF(TOther[Frequency],S$1)=0,0,SUMPRODUCT(--(TOther[Frequency]=S$1),--(TOther[Start Date]&lt;=A1009),--(TOther[End Date Calc]&gt;=A1009),IF(B1009="N",--(TOther[Start Day]=DAY(A1009)),--(TOther[Start Day]&gt;=DAY(A1009))),--(IFERROR(MOD(TOther[Start Month]-MONTH(A1009)+3,3),1)=0),TOther[Amount])))</f>
        <v/>
      </c>
      <c r="T1009" s="8" t="str" cm="1">
        <f t="array" ref="T1009">IF($A1009="","",IF(COUNTIF(TOther[Frequency],T$1)=0,0,SUMPRODUCT(--(TOther[Frequency]=T$1),--(TOther[Start Date]&lt;=$A1009),--(TOther[End Date Calc]&gt;=$A1009),IF($B1009="N",--(TOther[Start Day]=DAY($A1009)),--(TOther[Start Day]&gt;=DAY($A1009))),--(IFERROR(MOD(TOther[Start Month]-MONTH($A1009)+4,4),1)=0),TOther[Amount])))</f>
        <v/>
      </c>
      <c r="U1009" s="8" t="str" cm="1">
        <f t="array" ref="U1009">IF(A1009="","",IF(COUNTIF(TOther[Frequency],$U$1)=0,0,SUMPRODUCT(--(TOther[Frequency]=$U$1),--(TOther[Start Date]&lt;=A1009),--(TOther[End Date Calc]&gt;=A1009),IF(B1009="N",--(TOther[Start Day]=DAY(A1009)),--(TOther[Start Day]&gt;=DAY(A1009))),--(IFERROR(MOD(TOther[Start Month]-MONTH(A1009)+6,6),1)=0),TOther[Amount])))</f>
        <v/>
      </c>
      <c r="V1009" s="8" t="str" cm="1">
        <f t="array" ref="V1009">IF(A1009="","",IF(COUNTIF(TOther[Frequency],$V$1)=0,0,SUMPRODUCT(--(TOther[Frequency]=$V$1),--(TOther[Start Date]&lt;=A1009),--(TOther[End Date Calc]&gt;=A1009),IF(B1009="N",--(TOther[Start Day]=DAY(A1009)),--(TOther[Start Day]&gt;=DAY(A1009))),--(IFERROR(MOD(TOther[Start Month]-MONTH(A1009)+12,12),1)=0),TOther[Amount])))</f>
        <v/>
      </c>
      <c r="W1009" s="8" t="str">
        <f>IF(A1009="","",SUMIFS(TOther[Amount],TOther[Start Date],A1009,TOther[Frequency],$W$1))</f>
        <v/>
      </c>
      <c r="X1009" s="9" t="str">
        <f t="shared" si="75"/>
        <v/>
      </c>
      <c r="Y1009" s="9" t="str">
        <f t="shared" si="79"/>
        <v/>
      </c>
      <c r="Z1009" s="8" t="str" cm="1">
        <f t="array" ref="Z1009">IF(A1009="","",IF(COUNTIF('2) Income'!$D$13:$D$32,"Weekly")=0,0,SUMPRODUCT(--(IFERROR(MOD(A1009-'2) Income'!$F$13:$F$32,7),1)=0),--('2) Income'!$D$13:$D$32="Weekly"),--('2) Income'!$F$13:$F$32&lt;=A1009),'2) Income'!$E$13:$E$32)))</f>
        <v/>
      </c>
      <c r="AA1009" s="8" t="str" cm="1">
        <f t="array" ref="AA1009">IF(A1009="","",IF(COUNTIF('2) Income'!$D$13:$D$32,"Every Other Week")=0,0,SUMPRODUCT(--(IFERROR(MOD(A1009-'2) Income'!$F$13:$F$32,14),1)=0),--('2) Income'!$D$13:$D$32="Every Other Week"),--('2) Income'!$F$13:$F$32&lt;=A1009),'2) Income'!$E$13:$E$32)))</f>
        <v/>
      </c>
      <c r="AB1009" s="8" t="str">
        <f>IF(A1009="","",IF(COUNTIF('2) Income'!$D$13:$D$32,"1st and 15th")=0,0,IF(OR(DAY(A1009)=1,DAY(A1009)=15),SUMIFS('2) Income'!$E$13:$E$32,'2) Income'!$D$13:$D$32,"1st and 15th",'2) Income'!$F$13:$F$32,"&lt;="&amp;$A1009),0)))</f>
        <v/>
      </c>
      <c r="AC1009" s="8" t="str">
        <f>IF(A1009="","",IF(COUNTIF('2) Income'!$D$13:$D$32,"2nd Wednesday")=0,0,IF(A1009=(A1009-DAY(A1009)+1+2*7-WEEKDAY(A1009-DAY(A1009)+8-4,1)),SUMIFS('2) Income'!$E$13:$E$32,'2) Income'!$D$13:$D$32,"2nd Wednesday",'2) Income'!$F$13:$F$32,"&lt;="&amp;$A1009),0)))</f>
        <v/>
      </c>
      <c r="AD1009" s="8" t="str">
        <f>IF(A1009="","",IF(COUNTIF('2) Income'!$D$13:$D$32,"3rd Wednesday")=0,0,IF(A1009=(A1009-DAY(A1009)+1+3*7-WEEKDAY(A1009-DAY(A1009)+8-4,1)),SUMIFS('2) Income'!$E$13:$E$32,'2) Income'!$D$13:$D$32,"3rd Wednesday",'2) Income'!$F$13:$F$32,"&lt;="&amp;$A1009),0)))</f>
        <v/>
      </c>
      <c r="AE1009" s="8" t="str">
        <f>IF(A1009="","",IF(COUNTIF('2) Income'!$D$13:$D$32,"4th Wednesday")=0,0,IF(A1009=(A1009-DAY(A1009)+1+4*7-WEEKDAY(A1009-DAY(A1009)+8-4,1)),SUMIFS('2) Income'!$E$13:$E$32,'2) Income'!$D$13:$D$32,"4th Wednesday",'2) Income'!$F$13:$F$32,"&lt;="&amp;$A1009),0)))</f>
        <v/>
      </c>
      <c r="AF1009" s="8" t="str" cm="1">
        <f t="array" ref="AF1009">IF(A1009="","",IF(COUNTIF('2) Income'!$D$13:$D$32,"Every 4 Weeks")=0,0,SUMPRODUCT(--(IFERROR(MOD(A1009-'2) Income'!$F$13:$F$32,28),1)=0),--('2) Income'!$D$13:$D$32="Every 4 Weeks"),--('2) Income'!$F$13:$F$32&lt;=A1009),'2) Income'!$E$13:$E$32)))</f>
        <v/>
      </c>
      <c r="AG1009" s="8" t="str">
        <f>IF(A1009="","",IF(COUNTIF('2) Income'!$D$13:$D$32,"Monthly")=0,0,IF(B1009="N",SUMIFS('2) Income'!$E$13:$E$32,'2) Income'!$D$13:$D$32,"monthly",'2) Income'!$F$13:$F$32,"&lt;="&amp;$A1009,'2) Income'!$I$13:$I$32,DAY(A1009)),SUMIFS('2) Income'!$E$13:$E$32,'2) Income'!$D$13:$D$32,"monthly",'2) Income'!$F$13:$F$32,"&lt;="&amp;$A1009,'2) Income'!$I$13:$I$32,"&gt;="&amp;DAY(A1009)))))</f>
        <v/>
      </c>
      <c r="AH1009" s="8" t="str" cm="1">
        <f t="array" ref="AH1009">IF(A1009="","",IF(COUNTIF('2) Income'!$D$13:$D$32,"Yearly")=0,0,SUMPRODUCT(--('2) Income'!$D$13:$D$32="Yearly"),--('2) Income'!$F$13:$F$32&lt;=A1009),IF(B1009="N",--('2) Income'!$I$13:$I$32=DAY(A1009)),--('2) Income'!$I$13:$I$32&gt;=DAY(A1009))),--(IFERROR(MOD('2) Income'!$H$13:$H$32-MONTH(A1009)+12,12),1)=0),'2) Income'!$E$13:$E$32)))</f>
        <v/>
      </c>
      <c r="AI1009" s="8" t="str">
        <f>IF(A1009="","",IF(COUNTIF('2) Income'!$D$13:$D$32,"one-time")=0,0,SUMIFS('2) Income'!$E$13:$E$32,'2) Income'!$D$13:$D$32,"one-time",'2) Income'!$F$13:$F$32,"="&amp;$A1009)))</f>
        <v/>
      </c>
      <c r="AJ1009" s="9" t="str">
        <f t="shared" si="76"/>
        <v/>
      </c>
    </row>
    <row r="1010" spans="1:36">
      <c r="A1010" s="7" t="str">
        <f>IF(A1009="","",IF(A1009+1&lt;='1) Period'!$E$21,A1009+1,""))</f>
        <v/>
      </c>
      <c r="B1010" s="7" t="e">
        <f t="shared" si="77"/>
        <v>#VALUE!</v>
      </c>
      <c r="C1010" t="e">
        <f t="shared" si="78"/>
        <v>#VALUE!</v>
      </c>
      <c r="D1010" s="8" t="str">
        <f>IF(A1010="","",IF(TEXT(A1010,"dddd")='4) Happy Money'!$E$23,WAllowance,0))</f>
        <v/>
      </c>
      <c r="E1010" s="8" t="str">
        <f>IF(A1010="","",IF(B1010="N",SUMIF(TMonthly[Day of the Month],DAY(A1010),TMonthly[Amount]),SUMIF(TMonthly[Day of the Month],"&gt;="&amp;DAY(A1010),TMonthly[Amount])))</f>
        <v/>
      </c>
      <c r="F1010" s="8" t="str" cm="1">
        <f t="array" ref="F1010">IF(A1010="","",SUMPRODUCT(--(TYearly[Due Date]&lt;=A1010),IF(B1010="N",--(TYearly[Day]=DAY(A1010)),--(TYearly[Day]&gt;=DAY(A1010))),--(IFERROR(MOD(TYearly[Month]-MONTH(A1010)+12,12),1)=0),TYearly[Amount]))</f>
        <v/>
      </c>
      <c r="G1010" s="8" t="str">
        <f>IF(A1010="","",SUMIF(TOneTime[Due Date],A1010,TOneTime[Amount]))</f>
        <v/>
      </c>
      <c r="H1010" s="8" t="str" cm="1">
        <f t="array" ref="H1010">IF(A1010="","",IF(COUNTIF(TOther[Frequency],$H$1)=0,0,SUMPRODUCT(--(IFERROR(MOD(A1010-TOther[Start Date],7),1)=0),--(TOther[Frequency]=$H$1),--(TOther[Start Date]&lt;=A1010),--(TOther[End Date Calc]&gt;=A1010),TOther[Amount])))</f>
        <v/>
      </c>
      <c r="I1010" s="8" t="str" cm="1">
        <f t="array" ref="I1010">IF(A1010="","",IF(COUNTIF(TOther[Frequency],$I$1)=0,0,SUMPRODUCT(--(IFERROR(MOD(A1010-TOther[Start Date],14),1)=0),--(TOther[Frequency]=$I$1),--(TOther[Start Date]&lt;=A1010),--(TOther[End Date Calc]&gt;=A1010),TOther[Amount])))</f>
        <v/>
      </c>
      <c r="J1010" s="8" t="str">
        <f>IF(A1010="","",IF(COUNTIF(TOther[Frequency],$J$1)=0,0,IF(OR(DAY(A1010)=1,DAY(A1010)=15),SUMIFS(TOther[Amount],TOther[Frequency],$J$1,TOther[Start Date],"&lt;="&amp;$A1010,TOther[End Date Calc],"&gt;="&amp;A1010),0)))</f>
        <v/>
      </c>
      <c r="K1010" s="8" t="str">
        <f>IF(A1010="","",IF(COUNTIF(TOther[Frequency],$K$1)=0,0,IF(A1010=(A1010-DAY(A1010)+1+2*7-WEEKDAY(A1010-DAY(A1010)+8-4,1)),SUMIFS(TOther[Amount],TOther[Frequency],$K$1,TOther[Start Date],"&lt;="&amp;$A1010,TOther[End Date Calc],"&gt;="&amp;A1010),0)))</f>
        <v/>
      </c>
      <c r="L1010" s="8" t="str">
        <f>IF(A1010="","",IF(COUNTIF(TOther[Frequency],$L$1)=0,0,IF(A1010=(A1010-DAY(A1010)+1+3*7-WEEKDAY(A1010-DAY(A1010)+8-4,1)),SUMIFS(TOther[Amount],TOther[Frequency],$L$1,TOther[Start Date],"&lt;="&amp;$A1010,TOther[End Date Calc],"&gt;="&amp;A1010),0)))</f>
        <v/>
      </c>
      <c r="M1010" s="8" t="str">
        <f>IF(A1010="","",IF(COUNTIF(TOther[Frequency],$M$1)=0,0,IF(A1010=(A1010-DAY(A1010)+1+4*7-WEEKDAY(A1010-DAY(A1010)+8-4,1)),SUMIFS(TOther[Amount],TOther[Frequency],$M$1,TOther[Start Date],"&lt;="&amp;$A1010,TOther[End Date Calc],"&gt;="&amp;A1010),0)))</f>
        <v/>
      </c>
      <c r="N1010" s="8" t="str" cm="1">
        <f t="array" ref="N1010">IF(A1010="","",IF(COUNTIF(TOther[Frequency],$N$1)=0,0,SUMPRODUCT(--(IFERROR(MOD(A1010-TOther[Start Date],28),1)=0),--(TOther[Frequency]=$N$1),--(TOther[Start Date]&lt;=A1010),--(TOther[End Date Calc]&gt;=A1010),TOther[Amount])))</f>
        <v/>
      </c>
      <c r="O1010" s="8" t="str" cm="1">
        <f t="array" ref="O1010">IF(A1010="","",IF(COUNTIF(TOther[Frequency],$O$1)=0,0,SUMPRODUCT(--(IFERROR(MOD(A1010-TOther[Start Date],42),1)=0),--(TOther[Frequency]=$O$1),--(TOther[Start Date]&lt;=A1010),--(TOther[End Date Calc]&gt;=A1010),TOther[Amount])))</f>
        <v/>
      </c>
      <c r="P1010" s="8" t="str" cm="1">
        <f t="array" ref="P1010">IF(A1010="","",IF(COUNTIF(TOther[Frequency],$P$1)=0,0,SUMPRODUCT(--(IFERROR(MOD(A1010-TOther[Start Date],56),1)=0),--(TOther[Frequency]=$P$1),--(TOther[Start Date]&lt;=A1010),--(TOther[End Date Calc]&gt;=A1010),TOther[Amount])))</f>
        <v/>
      </c>
      <c r="Q1010" s="8" t="str">
        <f>IF(A1010="","",IF(COUNTIF(TOther[Frequency],$Q$1)=0,0,IF(B1010="N",SUMIFS(TOther[Amount],TOther[Frequency],$Q$1,TOther[Start Date],"&lt;="&amp;$A1010,TOther[End Date Calc],"&gt;="&amp;A1010,TOther[Start Day],DAY(A1010)),SUMIFS(TOther[Amount],TOther[Frequency],$Q$1,TOther[Start Date],"&lt;="&amp;$A1010,TOther[End Date Calc],"&gt;="&amp;A1010,TOther[Start Day],"&gt;="&amp;DAY(A1010)))))</f>
        <v/>
      </c>
      <c r="R1010" s="8" t="str" cm="1">
        <f t="array" ref="R1010">IF(A1010="","",IF(COUNTIF(TOther[Frequency],R$1)=0,0,SUMPRODUCT(--(TOther[Frequency]=R$1),--(TOther[Start Date]&lt;=A1010),--(TOther[End Date Calc]&gt;=A1010),IF(B1010="N",--(TOther[Start Day]=DAY(A1010)),--(TOther[Start Day]&gt;=DAY(A1010))),--(IFERROR(MOD(TOther[Start Month]-MONTH(A1010)+2,2),1)=0),TOther[Amount])))</f>
        <v/>
      </c>
      <c r="S1010" s="8" t="str" cm="1">
        <f t="array" ref="S1010">IF(A1010="","",IF(COUNTIF(TOther[Frequency],S$1)=0,0,SUMPRODUCT(--(TOther[Frequency]=S$1),--(TOther[Start Date]&lt;=A1010),--(TOther[End Date Calc]&gt;=A1010),IF(B1010="N",--(TOther[Start Day]=DAY(A1010)),--(TOther[Start Day]&gt;=DAY(A1010))),--(IFERROR(MOD(TOther[Start Month]-MONTH(A1010)+3,3),1)=0),TOther[Amount])))</f>
        <v/>
      </c>
      <c r="T1010" s="8" t="str" cm="1">
        <f t="array" ref="T1010">IF($A1010="","",IF(COUNTIF(TOther[Frequency],T$1)=0,0,SUMPRODUCT(--(TOther[Frequency]=T$1),--(TOther[Start Date]&lt;=$A1010),--(TOther[End Date Calc]&gt;=$A1010),IF($B1010="N",--(TOther[Start Day]=DAY($A1010)),--(TOther[Start Day]&gt;=DAY($A1010))),--(IFERROR(MOD(TOther[Start Month]-MONTH($A1010)+4,4),1)=0),TOther[Amount])))</f>
        <v/>
      </c>
      <c r="U1010" s="8" t="str" cm="1">
        <f t="array" ref="U1010">IF(A1010="","",IF(COUNTIF(TOther[Frequency],$U$1)=0,0,SUMPRODUCT(--(TOther[Frequency]=$U$1),--(TOther[Start Date]&lt;=A1010),--(TOther[End Date Calc]&gt;=A1010),IF(B1010="N",--(TOther[Start Day]=DAY(A1010)),--(TOther[Start Day]&gt;=DAY(A1010))),--(IFERROR(MOD(TOther[Start Month]-MONTH(A1010)+6,6),1)=0),TOther[Amount])))</f>
        <v/>
      </c>
      <c r="V1010" s="8" t="str" cm="1">
        <f t="array" ref="V1010">IF(A1010="","",IF(COUNTIF(TOther[Frequency],$V$1)=0,0,SUMPRODUCT(--(TOther[Frequency]=$V$1),--(TOther[Start Date]&lt;=A1010),--(TOther[End Date Calc]&gt;=A1010),IF(B1010="N",--(TOther[Start Day]=DAY(A1010)),--(TOther[Start Day]&gt;=DAY(A1010))),--(IFERROR(MOD(TOther[Start Month]-MONTH(A1010)+12,12),1)=0),TOther[Amount])))</f>
        <v/>
      </c>
      <c r="W1010" s="8" t="str">
        <f>IF(A1010="","",SUMIFS(TOther[Amount],TOther[Start Date],A1010,TOther[Frequency],$W$1))</f>
        <v/>
      </c>
      <c r="X1010" s="9" t="str">
        <f t="shared" si="75"/>
        <v/>
      </c>
      <c r="Y1010" s="9" t="str">
        <f t="shared" si="79"/>
        <v/>
      </c>
      <c r="Z1010" s="8" t="str" cm="1">
        <f t="array" ref="Z1010">IF(A1010="","",IF(COUNTIF('2) Income'!$D$13:$D$32,"Weekly")=0,0,SUMPRODUCT(--(IFERROR(MOD(A1010-'2) Income'!$F$13:$F$32,7),1)=0),--('2) Income'!$D$13:$D$32="Weekly"),--('2) Income'!$F$13:$F$32&lt;=A1010),'2) Income'!$E$13:$E$32)))</f>
        <v/>
      </c>
      <c r="AA1010" s="8" t="str" cm="1">
        <f t="array" ref="AA1010">IF(A1010="","",IF(COUNTIF('2) Income'!$D$13:$D$32,"Every Other Week")=0,0,SUMPRODUCT(--(IFERROR(MOD(A1010-'2) Income'!$F$13:$F$32,14),1)=0),--('2) Income'!$D$13:$D$32="Every Other Week"),--('2) Income'!$F$13:$F$32&lt;=A1010),'2) Income'!$E$13:$E$32)))</f>
        <v/>
      </c>
      <c r="AB1010" s="8" t="str">
        <f>IF(A1010="","",IF(COUNTIF('2) Income'!$D$13:$D$32,"1st and 15th")=0,0,IF(OR(DAY(A1010)=1,DAY(A1010)=15),SUMIFS('2) Income'!$E$13:$E$32,'2) Income'!$D$13:$D$32,"1st and 15th",'2) Income'!$F$13:$F$32,"&lt;="&amp;$A1010),0)))</f>
        <v/>
      </c>
      <c r="AC1010" s="8" t="str">
        <f>IF(A1010="","",IF(COUNTIF('2) Income'!$D$13:$D$32,"2nd Wednesday")=0,0,IF(A1010=(A1010-DAY(A1010)+1+2*7-WEEKDAY(A1010-DAY(A1010)+8-4,1)),SUMIFS('2) Income'!$E$13:$E$32,'2) Income'!$D$13:$D$32,"2nd Wednesday",'2) Income'!$F$13:$F$32,"&lt;="&amp;$A1010),0)))</f>
        <v/>
      </c>
      <c r="AD1010" s="8" t="str">
        <f>IF(A1010="","",IF(COUNTIF('2) Income'!$D$13:$D$32,"3rd Wednesday")=0,0,IF(A1010=(A1010-DAY(A1010)+1+3*7-WEEKDAY(A1010-DAY(A1010)+8-4,1)),SUMIFS('2) Income'!$E$13:$E$32,'2) Income'!$D$13:$D$32,"3rd Wednesday",'2) Income'!$F$13:$F$32,"&lt;="&amp;$A1010),0)))</f>
        <v/>
      </c>
      <c r="AE1010" s="8" t="str">
        <f>IF(A1010="","",IF(COUNTIF('2) Income'!$D$13:$D$32,"4th Wednesday")=0,0,IF(A1010=(A1010-DAY(A1010)+1+4*7-WEEKDAY(A1010-DAY(A1010)+8-4,1)),SUMIFS('2) Income'!$E$13:$E$32,'2) Income'!$D$13:$D$32,"4th Wednesday",'2) Income'!$F$13:$F$32,"&lt;="&amp;$A1010),0)))</f>
        <v/>
      </c>
      <c r="AF1010" s="8" t="str" cm="1">
        <f t="array" ref="AF1010">IF(A1010="","",IF(COUNTIF('2) Income'!$D$13:$D$32,"Every 4 Weeks")=0,0,SUMPRODUCT(--(IFERROR(MOD(A1010-'2) Income'!$F$13:$F$32,28),1)=0),--('2) Income'!$D$13:$D$32="Every 4 Weeks"),--('2) Income'!$F$13:$F$32&lt;=A1010),'2) Income'!$E$13:$E$32)))</f>
        <v/>
      </c>
      <c r="AG1010" s="8" t="str">
        <f>IF(A1010="","",IF(COUNTIF('2) Income'!$D$13:$D$32,"Monthly")=0,0,IF(B1010="N",SUMIFS('2) Income'!$E$13:$E$32,'2) Income'!$D$13:$D$32,"monthly",'2) Income'!$F$13:$F$32,"&lt;="&amp;$A1010,'2) Income'!$I$13:$I$32,DAY(A1010)),SUMIFS('2) Income'!$E$13:$E$32,'2) Income'!$D$13:$D$32,"monthly",'2) Income'!$F$13:$F$32,"&lt;="&amp;$A1010,'2) Income'!$I$13:$I$32,"&gt;="&amp;DAY(A1010)))))</f>
        <v/>
      </c>
      <c r="AH1010" s="8" t="str" cm="1">
        <f t="array" ref="AH1010">IF(A1010="","",IF(COUNTIF('2) Income'!$D$13:$D$32,"Yearly")=0,0,SUMPRODUCT(--('2) Income'!$D$13:$D$32="Yearly"),--('2) Income'!$F$13:$F$32&lt;=A1010),IF(B1010="N",--('2) Income'!$I$13:$I$32=DAY(A1010)),--('2) Income'!$I$13:$I$32&gt;=DAY(A1010))),--(IFERROR(MOD('2) Income'!$H$13:$H$32-MONTH(A1010)+12,12),1)=0),'2) Income'!$E$13:$E$32)))</f>
        <v/>
      </c>
      <c r="AI1010" s="8" t="str">
        <f>IF(A1010="","",IF(COUNTIF('2) Income'!$D$13:$D$32,"one-time")=0,0,SUMIFS('2) Income'!$E$13:$E$32,'2) Income'!$D$13:$D$32,"one-time",'2) Income'!$F$13:$F$32,"="&amp;$A1010)))</f>
        <v/>
      </c>
      <c r="AJ1010" s="9" t="str">
        <f t="shared" si="76"/>
        <v/>
      </c>
    </row>
    <row r="1011" spans="1:36">
      <c r="A1011" s="7" t="str">
        <f>IF(A1010="","",IF(A1010+1&lt;='1) Period'!$E$21,A1010+1,""))</f>
        <v/>
      </c>
      <c r="B1011" s="7" t="e">
        <f t="shared" si="77"/>
        <v>#VALUE!</v>
      </c>
      <c r="C1011" t="e">
        <f t="shared" si="78"/>
        <v>#VALUE!</v>
      </c>
      <c r="D1011" s="8" t="str">
        <f>IF(A1011="","",IF(TEXT(A1011,"dddd")='4) Happy Money'!$E$23,WAllowance,0))</f>
        <v/>
      </c>
      <c r="E1011" s="8" t="str">
        <f>IF(A1011="","",IF(B1011="N",SUMIF(TMonthly[Day of the Month],DAY(A1011),TMonthly[Amount]),SUMIF(TMonthly[Day of the Month],"&gt;="&amp;DAY(A1011),TMonthly[Amount])))</f>
        <v/>
      </c>
      <c r="F1011" s="8" t="str" cm="1">
        <f t="array" ref="F1011">IF(A1011="","",SUMPRODUCT(--(TYearly[Due Date]&lt;=A1011),IF(B1011="N",--(TYearly[Day]=DAY(A1011)),--(TYearly[Day]&gt;=DAY(A1011))),--(IFERROR(MOD(TYearly[Month]-MONTH(A1011)+12,12),1)=0),TYearly[Amount]))</f>
        <v/>
      </c>
      <c r="G1011" s="8" t="str">
        <f>IF(A1011="","",SUMIF(TOneTime[Due Date],A1011,TOneTime[Amount]))</f>
        <v/>
      </c>
      <c r="H1011" s="8" t="str" cm="1">
        <f t="array" ref="H1011">IF(A1011="","",IF(COUNTIF(TOther[Frequency],$H$1)=0,0,SUMPRODUCT(--(IFERROR(MOD(A1011-TOther[Start Date],7),1)=0),--(TOther[Frequency]=$H$1),--(TOther[Start Date]&lt;=A1011),--(TOther[End Date Calc]&gt;=A1011),TOther[Amount])))</f>
        <v/>
      </c>
      <c r="I1011" s="8" t="str" cm="1">
        <f t="array" ref="I1011">IF(A1011="","",IF(COUNTIF(TOther[Frequency],$I$1)=0,0,SUMPRODUCT(--(IFERROR(MOD(A1011-TOther[Start Date],14),1)=0),--(TOther[Frequency]=$I$1),--(TOther[Start Date]&lt;=A1011),--(TOther[End Date Calc]&gt;=A1011),TOther[Amount])))</f>
        <v/>
      </c>
      <c r="J1011" s="8" t="str">
        <f>IF(A1011="","",IF(COUNTIF(TOther[Frequency],$J$1)=0,0,IF(OR(DAY(A1011)=1,DAY(A1011)=15),SUMIFS(TOther[Amount],TOther[Frequency],$J$1,TOther[Start Date],"&lt;="&amp;$A1011,TOther[End Date Calc],"&gt;="&amp;A1011),0)))</f>
        <v/>
      </c>
      <c r="K1011" s="8" t="str">
        <f>IF(A1011="","",IF(COUNTIF(TOther[Frequency],$K$1)=0,0,IF(A1011=(A1011-DAY(A1011)+1+2*7-WEEKDAY(A1011-DAY(A1011)+8-4,1)),SUMIFS(TOther[Amount],TOther[Frequency],$K$1,TOther[Start Date],"&lt;="&amp;$A1011,TOther[End Date Calc],"&gt;="&amp;A1011),0)))</f>
        <v/>
      </c>
      <c r="L1011" s="8" t="str">
        <f>IF(A1011="","",IF(COUNTIF(TOther[Frequency],$L$1)=0,0,IF(A1011=(A1011-DAY(A1011)+1+3*7-WEEKDAY(A1011-DAY(A1011)+8-4,1)),SUMIFS(TOther[Amount],TOther[Frequency],$L$1,TOther[Start Date],"&lt;="&amp;$A1011,TOther[End Date Calc],"&gt;="&amp;A1011),0)))</f>
        <v/>
      </c>
      <c r="M1011" s="8" t="str">
        <f>IF(A1011="","",IF(COUNTIF(TOther[Frequency],$M$1)=0,0,IF(A1011=(A1011-DAY(A1011)+1+4*7-WEEKDAY(A1011-DAY(A1011)+8-4,1)),SUMIFS(TOther[Amount],TOther[Frequency],$M$1,TOther[Start Date],"&lt;="&amp;$A1011,TOther[End Date Calc],"&gt;="&amp;A1011),0)))</f>
        <v/>
      </c>
      <c r="N1011" s="8" t="str" cm="1">
        <f t="array" ref="N1011">IF(A1011="","",IF(COUNTIF(TOther[Frequency],$N$1)=0,0,SUMPRODUCT(--(IFERROR(MOD(A1011-TOther[Start Date],28),1)=0),--(TOther[Frequency]=$N$1),--(TOther[Start Date]&lt;=A1011),--(TOther[End Date Calc]&gt;=A1011),TOther[Amount])))</f>
        <v/>
      </c>
      <c r="O1011" s="8" t="str" cm="1">
        <f t="array" ref="O1011">IF(A1011="","",IF(COUNTIF(TOther[Frequency],$O$1)=0,0,SUMPRODUCT(--(IFERROR(MOD(A1011-TOther[Start Date],42),1)=0),--(TOther[Frequency]=$O$1),--(TOther[Start Date]&lt;=A1011),--(TOther[End Date Calc]&gt;=A1011),TOther[Amount])))</f>
        <v/>
      </c>
      <c r="P1011" s="8" t="str" cm="1">
        <f t="array" ref="P1011">IF(A1011="","",IF(COUNTIF(TOther[Frequency],$P$1)=0,0,SUMPRODUCT(--(IFERROR(MOD(A1011-TOther[Start Date],56),1)=0),--(TOther[Frequency]=$P$1),--(TOther[Start Date]&lt;=A1011),--(TOther[End Date Calc]&gt;=A1011),TOther[Amount])))</f>
        <v/>
      </c>
      <c r="Q1011" s="8" t="str">
        <f>IF(A1011="","",IF(COUNTIF(TOther[Frequency],$Q$1)=0,0,IF(B1011="N",SUMIFS(TOther[Amount],TOther[Frequency],$Q$1,TOther[Start Date],"&lt;="&amp;$A1011,TOther[End Date Calc],"&gt;="&amp;A1011,TOther[Start Day],DAY(A1011)),SUMIFS(TOther[Amount],TOther[Frequency],$Q$1,TOther[Start Date],"&lt;="&amp;$A1011,TOther[End Date Calc],"&gt;="&amp;A1011,TOther[Start Day],"&gt;="&amp;DAY(A1011)))))</f>
        <v/>
      </c>
      <c r="R1011" s="8" t="str" cm="1">
        <f t="array" ref="R1011">IF(A1011="","",IF(COUNTIF(TOther[Frequency],R$1)=0,0,SUMPRODUCT(--(TOther[Frequency]=R$1),--(TOther[Start Date]&lt;=A1011),--(TOther[End Date Calc]&gt;=A1011),IF(B1011="N",--(TOther[Start Day]=DAY(A1011)),--(TOther[Start Day]&gt;=DAY(A1011))),--(IFERROR(MOD(TOther[Start Month]-MONTH(A1011)+2,2),1)=0),TOther[Amount])))</f>
        <v/>
      </c>
      <c r="S1011" s="8" t="str" cm="1">
        <f t="array" ref="S1011">IF(A1011="","",IF(COUNTIF(TOther[Frequency],S$1)=0,0,SUMPRODUCT(--(TOther[Frequency]=S$1),--(TOther[Start Date]&lt;=A1011),--(TOther[End Date Calc]&gt;=A1011),IF(B1011="N",--(TOther[Start Day]=DAY(A1011)),--(TOther[Start Day]&gt;=DAY(A1011))),--(IFERROR(MOD(TOther[Start Month]-MONTH(A1011)+3,3),1)=0),TOther[Amount])))</f>
        <v/>
      </c>
      <c r="T1011" s="8" t="str" cm="1">
        <f t="array" ref="T1011">IF($A1011="","",IF(COUNTIF(TOther[Frequency],T$1)=0,0,SUMPRODUCT(--(TOther[Frequency]=T$1),--(TOther[Start Date]&lt;=$A1011),--(TOther[End Date Calc]&gt;=$A1011),IF($B1011="N",--(TOther[Start Day]=DAY($A1011)),--(TOther[Start Day]&gt;=DAY($A1011))),--(IFERROR(MOD(TOther[Start Month]-MONTH($A1011)+4,4),1)=0),TOther[Amount])))</f>
        <v/>
      </c>
      <c r="U1011" s="8" t="str" cm="1">
        <f t="array" ref="U1011">IF(A1011="","",IF(COUNTIF(TOther[Frequency],$U$1)=0,0,SUMPRODUCT(--(TOther[Frequency]=$U$1),--(TOther[Start Date]&lt;=A1011),--(TOther[End Date Calc]&gt;=A1011),IF(B1011="N",--(TOther[Start Day]=DAY(A1011)),--(TOther[Start Day]&gt;=DAY(A1011))),--(IFERROR(MOD(TOther[Start Month]-MONTH(A1011)+6,6),1)=0),TOther[Amount])))</f>
        <v/>
      </c>
      <c r="V1011" s="8" t="str" cm="1">
        <f t="array" ref="V1011">IF(A1011="","",IF(COUNTIF(TOther[Frequency],$V$1)=0,0,SUMPRODUCT(--(TOther[Frequency]=$V$1),--(TOther[Start Date]&lt;=A1011),--(TOther[End Date Calc]&gt;=A1011),IF(B1011="N",--(TOther[Start Day]=DAY(A1011)),--(TOther[Start Day]&gt;=DAY(A1011))),--(IFERROR(MOD(TOther[Start Month]-MONTH(A1011)+12,12),1)=0),TOther[Amount])))</f>
        <v/>
      </c>
      <c r="W1011" s="8" t="str">
        <f>IF(A1011="","",SUMIFS(TOther[Amount],TOther[Start Date],A1011,TOther[Frequency],$W$1))</f>
        <v/>
      </c>
      <c r="X1011" s="9" t="str">
        <f t="shared" si="75"/>
        <v/>
      </c>
      <c r="Y1011" s="9" t="str">
        <f t="shared" si="79"/>
        <v/>
      </c>
      <c r="Z1011" s="8" t="str" cm="1">
        <f t="array" ref="Z1011">IF(A1011="","",IF(COUNTIF('2) Income'!$D$13:$D$32,"Weekly")=0,0,SUMPRODUCT(--(IFERROR(MOD(A1011-'2) Income'!$F$13:$F$32,7),1)=0),--('2) Income'!$D$13:$D$32="Weekly"),--('2) Income'!$F$13:$F$32&lt;=A1011),'2) Income'!$E$13:$E$32)))</f>
        <v/>
      </c>
      <c r="AA1011" s="8" t="str" cm="1">
        <f t="array" ref="AA1011">IF(A1011="","",IF(COUNTIF('2) Income'!$D$13:$D$32,"Every Other Week")=0,0,SUMPRODUCT(--(IFERROR(MOD(A1011-'2) Income'!$F$13:$F$32,14),1)=0),--('2) Income'!$D$13:$D$32="Every Other Week"),--('2) Income'!$F$13:$F$32&lt;=A1011),'2) Income'!$E$13:$E$32)))</f>
        <v/>
      </c>
      <c r="AB1011" s="8" t="str">
        <f>IF(A1011="","",IF(COUNTIF('2) Income'!$D$13:$D$32,"1st and 15th")=0,0,IF(OR(DAY(A1011)=1,DAY(A1011)=15),SUMIFS('2) Income'!$E$13:$E$32,'2) Income'!$D$13:$D$32,"1st and 15th",'2) Income'!$F$13:$F$32,"&lt;="&amp;$A1011),0)))</f>
        <v/>
      </c>
      <c r="AC1011" s="8" t="str">
        <f>IF(A1011="","",IF(COUNTIF('2) Income'!$D$13:$D$32,"2nd Wednesday")=0,0,IF(A1011=(A1011-DAY(A1011)+1+2*7-WEEKDAY(A1011-DAY(A1011)+8-4,1)),SUMIFS('2) Income'!$E$13:$E$32,'2) Income'!$D$13:$D$32,"2nd Wednesday",'2) Income'!$F$13:$F$32,"&lt;="&amp;$A1011),0)))</f>
        <v/>
      </c>
      <c r="AD1011" s="8" t="str">
        <f>IF(A1011="","",IF(COUNTIF('2) Income'!$D$13:$D$32,"3rd Wednesday")=0,0,IF(A1011=(A1011-DAY(A1011)+1+3*7-WEEKDAY(A1011-DAY(A1011)+8-4,1)),SUMIFS('2) Income'!$E$13:$E$32,'2) Income'!$D$13:$D$32,"3rd Wednesday",'2) Income'!$F$13:$F$32,"&lt;="&amp;$A1011),0)))</f>
        <v/>
      </c>
      <c r="AE1011" s="8" t="str">
        <f>IF(A1011="","",IF(COUNTIF('2) Income'!$D$13:$D$32,"4th Wednesday")=0,0,IF(A1011=(A1011-DAY(A1011)+1+4*7-WEEKDAY(A1011-DAY(A1011)+8-4,1)),SUMIFS('2) Income'!$E$13:$E$32,'2) Income'!$D$13:$D$32,"4th Wednesday",'2) Income'!$F$13:$F$32,"&lt;="&amp;$A1011),0)))</f>
        <v/>
      </c>
      <c r="AF1011" s="8" t="str" cm="1">
        <f t="array" ref="AF1011">IF(A1011="","",IF(COUNTIF('2) Income'!$D$13:$D$32,"Every 4 Weeks")=0,0,SUMPRODUCT(--(IFERROR(MOD(A1011-'2) Income'!$F$13:$F$32,28),1)=0),--('2) Income'!$D$13:$D$32="Every 4 Weeks"),--('2) Income'!$F$13:$F$32&lt;=A1011),'2) Income'!$E$13:$E$32)))</f>
        <v/>
      </c>
      <c r="AG1011" s="8" t="str">
        <f>IF(A1011="","",IF(COUNTIF('2) Income'!$D$13:$D$32,"Monthly")=0,0,IF(B1011="N",SUMIFS('2) Income'!$E$13:$E$32,'2) Income'!$D$13:$D$32,"monthly",'2) Income'!$F$13:$F$32,"&lt;="&amp;$A1011,'2) Income'!$I$13:$I$32,DAY(A1011)),SUMIFS('2) Income'!$E$13:$E$32,'2) Income'!$D$13:$D$32,"monthly",'2) Income'!$F$13:$F$32,"&lt;="&amp;$A1011,'2) Income'!$I$13:$I$32,"&gt;="&amp;DAY(A1011)))))</f>
        <v/>
      </c>
      <c r="AH1011" s="8" t="str" cm="1">
        <f t="array" ref="AH1011">IF(A1011="","",IF(COUNTIF('2) Income'!$D$13:$D$32,"Yearly")=0,0,SUMPRODUCT(--('2) Income'!$D$13:$D$32="Yearly"),--('2) Income'!$F$13:$F$32&lt;=A1011),IF(B1011="N",--('2) Income'!$I$13:$I$32=DAY(A1011)),--('2) Income'!$I$13:$I$32&gt;=DAY(A1011))),--(IFERROR(MOD('2) Income'!$H$13:$H$32-MONTH(A1011)+12,12),1)=0),'2) Income'!$E$13:$E$32)))</f>
        <v/>
      </c>
      <c r="AI1011" s="8" t="str">
        <f>IF(A1011="","",IF(COUNTIF('2) Income'!$D$13:$D$32,"one-time")=0,0,SUMIFS('2) Income'!$E$13:$E$32,'2) Income'!$D$13:$D$32,"one-time",'2) Income'!$F$13:$F$32,"="&amp;$A1011)))</f>
        <v/>
      </c>
      <c r="AJ1011" s="9" t="str">
        <f t="shared" si="76"/>
        <v/>
      </c>
    </row>
    <row r="1012" spans="1:36">
      <c r="A1012" s="7" t="str">
        <f>IF(A1011="","",IF(A1011+1&lt;='1) Period'!$E$21,A1011+1,""))</f>
        <v/>
      </c>
      <c r="B1012" s="7" t="e">
        <f t="shared" si="77"/>
        <v>#VALUE!</v>
      </c>
      <c r="C1012" t="e">
        <f t="shared" si="78"/>
        <v>#VALUE!</v>
      </c>
      <c r="D1012" s="8" t="str">
        <f>IF(A1012="","",IF(TEXT(A1012,"dddd")='4) Happy Money'!$E$23,WAllowance,0))</f>
        <v/>
      </c>
      <c r="E1012" s="8" t="str">
        <f>IF(A1012="","",IF(B1012="N",SUMIF(TMonthly[Day of the Month],DAY(A1012),TMonthly[Amount]),SUMIF(TMonthly[Day of the Month],"&gt;="&amp;DAY(A1012),TMonthly[Amount])))</f>
        <v/>
      </c>
      <c r="F1012" s="8" t="str" cm="1">
        <f t="array" ref="F1012">IF(A1012="","",SUMPRODUCT(--(TYearly[Due Date]&lt;=A1012),IF(B1012="N",--(TYearly[Day]=DAY(A1012)),--(TYearly[Day]&gt;=DAY(A1012))),--(IFERROR(MOD(TYearly[Month]-MONTH(A1012)+12,12),1)=0),TYearly[Amount]))</f>
        <v/>
      </c>
      <c r="G1012" s="8" t="str">
        <f>IF(A1012="","",SUMIF(TOneTime[Due Date],A1012,TOneTime[Amount]))</f>
        <v/>
      </c>
      <c r="H1012" s="8" t="str" cm="1">
        <f t="array" ref="H1012">IF(A1012="","",IF(COUNTIF(TOther[Frequency],$H$1)=0,0,SUMPRODUCT(--(IFERROR(MOD(A1012-TOther[Start Date],7),1)=0),--(TOther[Frequency]=$H$1),--(TOther[Start Date]&lt;=A1012),--(TOther[End Date Calc]&gt;=A1012),TOther[Amount])))</f>
        <v/>
      </c>
      <c r="I1012" s="8" t="str" cm="1">
        <f t="array" ref="I1012">IF(A1012="","",IF(COUNTIF(TOther[Frequency],$I$1)=0,0,SUMPRODUCT(--(IFERROR(MOD(A1012-TOther[Start Date],14),1)=0),--(TOther[Frequency]=$I$1),--(TOther[Start Date]&lt;=A1012),--(TOther[End Date Calc]&gt;=A1012),TOther[Amount])))</f>
        <v/>
      </c>
      <c r="J1012" s="8" t="str">
        <f>IF(A1012="","",IF(COUNTIF(TOther[Frequency],$J$1)=0,0,IF(OR(DAY(A1012)=1,DAY(A1012)=15),SUMIFS(TOther[Amount],TOther[Frequency],$J$1,TOther[Start Date],"&lt;="&amp;$A1012,TOther[End Date Calc],"&gt;="&amp;A1012),0)))</f>
        <v/>
      </c>
      <c r="K1012" s="8" t="str">
        <f>IF(A1012="","",IF(COUNTIF(TOther[Frequency],$K$1)=0,0,IF(A1012=(A1012-DAY(A1012)+1+2*7-WEEKDAY(A1012-DAY(A1012)+8-4,1)),SUMIFS(TOther[Amount],TOther[Frequency],$K$1,TOther[Start Date],"&lt;="&amp;$A1012,TOther[End Date Calc],"&gt;="&amp;A1012),0)))</f>
        <v/>
      </c>
      <c r="L1012" s="8" t="str">
        <f>IF(A1012="","",IF(COUNTIF(TOther[Frequency],$L$1)=0,0,IF(A1012=(A1012-DAY(A1012)+1+3*7-WEEKDAY(A1012-DAY(A1012)+8-4,1)),SUMIFS(TOther[Amount],TOther[Frequency],$L$1,TOther[Start Date],"&lt;="&amp;$A1012,TOther[End Date Calc],"&gt;="&amp;A1012),0)))</f>
        <v/>
      </c>
      <c r="M1012" s="8" t="str">
        <f>IF(A1012="","",IF(COUNTIF(TOther[Frequency],$M$1)=0,0,IF(A1012=(A1012-DAY(A1012)+1+4*7-WEEKDAY(A1012-DAY(A1012)+8-4,1)),SUMIFS(TOther[Amount],TOther[Frequency],$M$1,TOther[Start Date],"&lt;="&amp;$A1012,TOther[End Date Calc],"&gt;="&amp;A1012),0)))</f>
        <v/>
      </c>
      <c r="N1012" s="8" t="str" cm="1">
        <f t="array" ref="N1012">IF(A1012="","",IF(COUNTIF(TOther[Frequency],$N$1)=0,0,SUMPRODUCT(--(IFERROR(MOD(A1012-TOther[Start Date],28),1)=0),--(TOther[Frequency]=$N$1),--(TOther[Start Date]&lt;=A1012),--(TOther[End Date Calc]&gt;=A1012),TOther[Amount])))</f>
        <v/>
      </c>
      <c r="O1012" s="8" t="str" cm="1">
        <f t="array" ref="O1012">IF(A1012="","",IF(COUNTIF(TOther[Frequency],$O$1)=0,0,SUMPRODUCT(--(IFERROR(MOD(A1012-TOther[Start Date],42),1)=0),--(TOther[Frequency]=$O$1),--(TOther[Start Date]&lt;=A1012),--(TOther[End Date Calc]&gt;=A1012),TOther[Amount])))</f>
        <v/>
      </c>
      <c r="P1012" s="8" t="str" cm="1">
        <f t="array" ref="P1012">IF(A1012="","",IF(COUNTIF(TOther[Frequency],$P$1)=0,0,SUMPRODUCT(--(IFERROR(MOD(A1012-TOther[Start Date],56),1)=0),--(TOther[Frequency]=$P$1),--(TOther[Start Date]&lt;=A1012),--(TOther[End Date Calc]&gt;=A1012),TOther[Amount])))</f>
        <v/>
      </c>
      <c r="Q1012" s="8" t="str">
        <f>IF(A1012="","",IF(COUNTIF(TOther[Frequency],$Q$1)=0,0,IF(B1012="N",SUMIFS(TOther[Amount],TOther[Frequency],$Q$1,TOther[Start Date],"&lt;="&amp;$A1012,TOther[End Date Calc],"&gt;="&amp;A1012,TOther[Start Day],DAY(A1012)),SUMIFS(TOther[Amount],TOther[Frequency],$Q$1,TOther[Start Date],"&lt;="&amp;$A1012,TOther[End Date Calc],"&gt;="&amp;A1012,TOther[Start Day],"&gt;="&amp;DAY(A1012)))))</f>
        <v/>
      </c>
      <c r="R1012" s="8" t="str" cm="1">
        <f t="array" ref="R1012">IF(A1012="","",IF(COUNTIF(TOther[Frequency],R$1)=0,0,SUMPRODUCT(--(TOther[Frequency]=R$1),--(TOther[Start Date]&lt;=A1012),--(TOther[End Date Calc]&gt;=A1012),IF(B1012="N",--(TOther[Start Day]=DAY(A1012)),--(TOther[Start Day]&gt;=DAY(A1012))),--(IFERROR(MOD(TOther[Start Month]-MONTH(A1012)+2,2),1)=0),TOther[Amount])))</f>
        <v/>
      </c>
      <c r="S1012" s="8" t="str" cm="1">
        <f t="array" ref="S1012">IF(A1012="","",IF(COUNTIF(TOther[Frequency],S$1)=0,0,SUMPRODUCT(--(TOther[Frequency]=S$1),--(TOther[Start Date]&lt;=A1012),--(TOther[End Date Calc]&gt;=A1012),IF(B1012="N",--(TOther[Start Day]=DAY(A1012)),--(TOther[Start Day]&gt;=DAY(A1012))),--(IFERROR(MOD(TOther[Start Month]-MONTH(A1012)+3,3),1)=0),TOther[Amount])))</f>
        <v/>
      </c>
      <c r="T1012" s="8" t="str" cm="1">
        <f t="array" ref="T1012">IF($A1012="","",IF(COUNTIF(TOther[Frequency],T$1)=0,0,SUMPRODUCT(--(TOther[Frequency]=T$1),--(TOther[Start Date]&lt;=$A1012),--(TOther[End Date Calc]&gt;=$A1012),IF($B1012="N",--(TOther[Start Day]=DAY($A1012)),--(TOther[Start Day]&gt;=DAY($A1012))),--(IFERROR(MOD(TOther[Start Month]-MONTH($A1012)+4,4),1)=0),TOther[Amount])))</f>
        <v/>
      </c>
      <c r="U1012" s="8" t="str" cm="1">
        <f t="array" ref="U1012">IF(A1012="","",IF(COUNTIF(TOther[Frequency],$U$1)=0,0,SUMPRODUCT(--(TOther[Frequency]=$U$1),--(TOther[Start Date]&lt;=A1012),--(TOther[End Date Calc]&gt;=A1012),IF(B1012="N",--(TOther[Start Day]=DAY(A1012)),--(TOther[Start Day]&gt;=DAY(A1012))),--(IFERROR(MOD(TOther[Start Month]-MONTH(A1012)+6,6),1)=0),TOther[Amount])))</f>
        <v/>
      </c>
      <c r="V1012" s="8" t="str" cm="1">
        <f t="array" ref="V1012">IF(A1012="","",IF(COUNTIF(TOther[Frequency],$V$1)=0,0,SUMPRODUCT(--(TOther[Frequency]=$V$1),--(TOther[Start Date]&lt;=A1012),--(TOther[End Date Calc]&gt;=A1012),IF(B1012="N",--(TOther[Start Day]=DAY(A1012)),--(TOther[Start Day]&gt;=DAY(A1012))),--(IFERROR(MOD(TOther[Start Month]-MONTH(A1012)+12,12),1)=0),TOther[Amount])))</f>
        <v/>
      </c>
      <c r="W1012" s="8" t="str">
        <f>IF(A1012="","",SUMIFS(TOther[Amount],TOther[Start Date],A1012,TOther[Frequency],$W$1))</f>
        <v/>
      </c>
      <c r="X1012" s="9" t="str">
        <f t="shared" si="75"/>
        <v/>
      </c>
      <c r="Y1012" s="9" t="str">
        <f t="shared" si="79"/>
        <v/>
      </c>
      <c r="Z1012" s="8" t="str" cm="1">
        <f t="array" ref="Z1012">IF(A1012="","",IF(COUNTIF('2) Income'!$D$13:$D$32,"Weekly")=0,0,SUMPRODUCT(--(IFERROR(MOD(A1012-'2) Income'!$F$13:$F$32,7),1)=0),--('2) Income'!$D$13:$D$32="Weekly"),--('2) Income'!$F$13:$F$32&lt;=A1012),'2) Income'!$E$13:$E$32)))</f>
        <v/>
      </c>
      <c r="AA1012" s="8" t="str" cm="1">
        <f t="array" ref="AA1012">IF(A1012="","",IF(COUNTIF('2) Income'!$D$13:$D$32,"Every Other Week")=0,0,SUMPRODUCT(--(IFERROR(MOD(A1012-'2) Income'!$F$13:$F$32,14),1)=0),--('2) Income'!$D$13:$D$32="Every Other Week"),--('2) Income'!$F$13:$F$32&lt;=A1012),'2) Income'!$E$13:$E$32)))</f>
        <v/>
      </c>
      <c r="AB1012" s="8" t="str">
        <f>IF(A1012="","",IF(COUNTIF('2) Income'!$D$13:$D$32,"1st and 15th")=0,0,IF(OR(DAY(A1012)=1,DAY(A1012)=15),SUMIFS('2) Income'!$E$13:$E$32,'2) Income'!$D$13:$D$32,"1st and 15th",'2) Income'!$F$13:$F$32,"&lt;="&amp;$A1012),0)))</f>
        <v/>
      </c>
      <c r="AC1012" s="8" t="str">
        <f>IF(A1012="","",IF(COUNTIF('2) Income'!$D$13:$D$32,"2nd Wednesday")=0,0,IF(A1012=(A1012-DAY(A1012)+1+2*7-WEEKDAY(A1012-DAY(A1012)+8-4,1)),SUMIFS('2) Income'!$E$13:$E$32,'2) Income'!$D$13:$D$32,"2nd Wednesday",'2) Income'!$F$13:$F$32,"&lt;="&amp;$A1012),0)))</f>
        <v/>
      </c>
      <c r="AD1012" s="8" t="str">
        <f>IF(A1012="","",IF(COUNTIF('2) Income'!$D$13:$D$32,"3rd Wednesday")=0,0,IF(A1012=(A1012-DAY(A1012)+1+3*7-WEEKDAY(A1012-DAY(A1012)+8-4,1)),SUMIFS('2) Income'!$E$13:$E$32,'2) Income'!$D$13:$D$32,"3rd Wednesday",'2) Income'!$F$13:$F$32,"&lt;="&amp;$A1012),0)))</f>
        <v/>
      </c>
      <c r="AE1012" s="8" t="str">
        <f>IF(A1012="","",IF(COUNTIF('2) Income'!$D$13:$D$32,"4th Wednesday")=0,0,IF(A1012=(A1012-DAY(A1012)+1+4*7-WEEKDAY(A1012-DAY(A1012)+8-4,1)),SUMIFS('2) Income'!$E$13:$E$32,'2) Income'!$D$13:$D$32,"4th Wednesday",'2) Income'!$F$13:$F$32,"&lt;="&amp;$A1012),0)))</f>
        <v/>
      </c>
      <c r="AF1012" s="8" t="str" cm="1">
        <f t="array" ref="AF1012">IF(A1012="","",IF(COUNTIF('2) Income'!$D$13:$D$32,"Every 4 Weeks")=0,0,SUMPRODUCT(--(IFERROR(MOD(A1012-'2) Income'!$F$13:$F$32,28),1)=0),--('2) Income'!$D$13:$D$32="Every 4 Weeks"),--('2) Income'!$F$13:$F$32&lt;=A1012),'2) Income'!$E$13:$E$32)))</f>
        <v/>
      </c>
      <c r="AG1012" s="8" t="str">
        <f>IF(A1012="","",IF(COUNTIF('2) Income'!$D$13:$D$32,"Monthly")=0,0,IF(B1012="N",SUMIFS('2) Income'!$E$13:$E$32,'2) Income'!$D$13:$D$32,"monthly",'2) Income'!$F$13:$F$32,"&lt;="&amp;$A1012,'2) Income'!$I$13:$I$32,DAY(A1012)),SUMIFS('2) Income'!$E$13:$E$32,'2) Income'!$D$13:$D$32,"monthly",'2) Income'!$F$13:$F$32,"&lt;="&amp;$A1012,'2) Income'!$I$13:$I$32,"&gt;="&amp;DAY(A1012)))))</f>
        <v/>
      </c>
      <c r="AH1012" s="8" t="str" cm="1">
        <f t="array" ref="AH1012">IF(A1012="","",IF(COUNTIF('2) Income'!$D$13:$D$32,"Yearly")=0,0,SUMPRODUCT(--('2) Income'!$D$13:$D$32="Yearly"),--('2) Income'!$F$13:$F$32&lt;=A1012),IF(B1012="N",--('2) Income'!$I$13:$I$32=DAY(A1012)),--('2) Income'!$I$13:$I$32&gt;=DAY(A1012))),--(IFERROR(MOD('2) Income'!$H$13:$H$32-MONTH(A1012)+12,12),1)=0),'2) Income'!$E$13:$E$32)))</f>
        <v/>
      </c>
      <c r="AI1012" s="8" t="str">
        <f>IF(A1012="","",IF(COUNTIF('2) Income'!$D$13:$D$32,"one-time")=0,0,SUMIFS('2) Income'!$E$13:$E$32,'2) Income'!$D$13:$D$32,"one-time",'2) Income'!$F$13:$F$32,"="&amp;$A1012)))</f>
        <v/>
      </c>
      <c r="AJ1012" s="9" t="str">
        <f t="shared" si="76"/>
        <v/>
      </c>
    </row>
    <row r="1013" spans="1:36">
      <c r="A1013" s="7" t="str">
        <f>IF(A1012="","",IF(A1012+1&lt;='1) Period'!$E$21,A1012+1,""))</f>
        <v/>
      </c>
      <c r="B1013" s="7" t="e">
        <f t="shared" si="77"/>
        <v>#VALUE!</v>
      </c>
      <c r="C1013" t="e">
        <f t="shared" si="78"/>
        <v>#VALUE!</v>
      </c>
      <c r="D1013" s="8" t="str">
        <f>IF(A1013="","",IF(TEXT(A1013,"dddd")='4) Happy Money'!$E$23,WAllowance,0))</f>
        <v/>
      </c>
      <c r="E1013" s="8" t="str">
        <f>IF(A1013="","",IF(B1013="N",SUMIF(TMonthly[Day of the Month],DAY(A1013),TMonthly[Amount]),SUMIF(TMonthly[Day of the Month],"&gt;="&amp;DAY(A1013),TMonthly[Amount])))</f>
        <v/>
      </c>
      <c r="F1013" s="8" t="str" cm="1">
        <f t="array" ref="F1013">IF(A1013="","",SUMPRODUCT(--(TYearly[Due Date]&lt;=A1013),IF(B1013="N",--(TYearly[Day]=DAY(A1013)),--(TYearly[Day]&gt;=DAY(A1013))),--(IFERROR(MOD(TYearly[Month]-MONTH(A1013)+12,12),1)=0),TYearly[Amount]))</f>
        <v/>
      </c>
      <c r="G1013" s="8" t="str">
        <f>IF(A1013="","",SUMIF(TOneTime[Due Date],A1013,TOneTime[Amount]))</f>
        <v/>
      </c>
      <c r="H1013" s="8" t="str" cm="1">
        <f t="array" ref="H1013">IF(A1013="","",IF(COUNTIF(TOther[Frequency],$H$1)=0,0,SUMPRODUCT(--(IFERROR(MOD(A1013-TOther[Start Date],7),1)=0),--(TOther[Frequency]=$H$1),--(TOther[Start Date]&lt;=A1013),--(TOther[End Date Calc]&gt;=A1013),TOther[Amount])))</f>
        <v/>
      </c>
      <c r="I1013" s="8" t="str" cm="1">
        <f t="array" ref="I1013">IF(A1013="","",IF(COUNTIF(TOther[Frequency],$I$1)=0,0,SUMPRODUCT(--(IFERROR(MOD(A1013-TOther[Start Date],14),1)=0),--(TOther[Frequency]=$I$1),--(TOther[Start Date]&lt;=A1013),--(TOther[End Date Calc]&gt;=A1013),TOther[Amount])))</f>
        <v/>
      </c>
      <c r="J1013" s="8" t="str">
        <f>IF(A1013="","",IF(COUNTIF(TOther[Frequency],$J$1)=0,0,IF(OR(DAY(A1013)=1,DAY(A1013)=15),SUMIFS(TOther[Amount],TOther[Frequency],$J$1,TOther[Start Date],"&lt;="&amp;$A1013,TOther[End Date Calc],"&gt;="&amp;A1013),0)))</f>
        <v/>
      </c>
      <c r="K1013" s="8" t="str">
        <f>IF(A1013="","",IF(COUNTIF(TOther[Frequency],$K$1)=0,0,IF(A1013=(A1013-DAY(A1013)+1+2*7-WEEKDAY(A1013-DAY(A1013)+8-4,1)),SUMIFS(TOther[Amount],TOther[Frequency],$K$1,TOther[Start Date],"&lt;="&amp;$A1013,TOther[End Date Calc],"&gt;="&amp;A1013),0)))</f>
        <v/>
      </c>
      <c r="L1013" s="8" t="str">
        <f>IF(A1013="","",IF(COUNTIF(TOther[Frequency],$L$1)=0,0,IF(A1013=(A1013-DAY(A1013)+1+3*7-WEEKDAY(A1013-DAY(A1013)+8-4,1)),SUMIFS(TOther[Amount],TOther[Frequency],$L$1,TOther[Start Date],"&lt;="&amp;$A1013,TOther[End Date Calc],"&gt;="&amp;A1013),0)))</f>
        <v/>
      </c>
      <c r="M1013" s="8" t="str">
        <f>IF(A1013="","",IF(COUNTIF(TOther[Frequency],$M$1)=0,0,IF(A1013=(A1013-DAY(A1013)+1+4*7-WEEKDAY(A1013-DAY(A1013)+8-4,1)),SUMIFS(TOther[Amount],TOther[Frequency],$M$1,TOther[Start Date],"&lt;="&amp;$A1013,TOther[End Date Calc],"&gt;="&amp;A1013),0)))</f>
        <v/>
      </c>
      <c r="N1013" s="8" t="str" cm="1">
        <f t="array" ref="N1013">IF(A1013="","",IF(COUNTIF(TOther[Frequency],$N$1)=0,0,SUMPRODUCT(--(IFERROR(MOD(A1013-TOther[Start Date],28),1)=0),--(TOther[Frequency]=$N$1),--(TOther[Start Date]&lt;=A1013),--(TOther[End Date Calc]&gt;=A1013),TOther[Amount])))</f>
        <v/>
      </c>
      <c r="O1013" s="8" t="str" cm="1">
        <f t="array" ref="O1013">IF(A1013="","",IF(COUNTIF(TOther[Frequency],$O$1)=0,0,SUMPRODUCT(--(IFERROR(MOD(A1013-TOther[Start Date],42),1)=0),--(TOther[Frequency]=$O$1),--(TOther[Start Date]&lt;=A1013),--(TOther[End Date Calc]&gt;=A1013),TOther[Amount])))</f>
        <v/>
      </c>
      <c r="P1013" s="8" t="str" cm="1">
        <f t="array" ref="P1013">IF(A1013="","",IF(COUNTIF(TOther[Frequency],$P$1)=0,0,SUMPRODUCT(--(IFERROR(MOD(A1013-TOther[Start Date],56),1)=0),--(TOther[Frequency]=$P$1),--(TOther[Start Date]&lt;=A1013),--(TOther[End Date Calc]&gt;=A1013),TOther[Amount])))</f>
        <v/>
      </c>
      <c r="Q1013" s="8" t="str">
        <f>IF(A1013="","",IF(COUNTIF(TOther[Frequency],$Q$1)=0,0,IF(B1013="N",SUMIFS(TOther[Amount],TOther[Frequency],$Q$1,TOther[Start Date],"&lt;="&amp;$A1013,TOther[End Date Calc],"&gt;="&amp;A1013,TOther[Start Day],DAY(A1013)),SUMIFS(TOther[Amount],TOther[Frequency],$Q$1,TOther[Start Date],"&lt;="&amp;$A1013,TOther[End Date Calc],"&gt;="&amp;A1013,TOther[Start Day],"&gt;="&amp;DAY(A1013)))))</f>
        <v/>
      </c>
      <c r="R1013" s="8" t="str" cm="1">
        <f t="array" ref="R1013">IF(A1013="","",IF(COUNTIF(TOther[Frequency],R$1)=0,0,SUMPRODUCT(--(TOther[Frequency]=R$1),--(TOther[Start Date]&lt;=A1013),--(TOther[End Date Calc]&gt;=A1013),IF(B1013="N",--(TOther[Start Day]=DAY(A1013)),--(TOther[Start Day]&gt;=DAY(A1013))),--(IFERROR(MOD(TOther[Start Month]-MONTH(A1013)+2,2),1)=0),TOther[Amount])))</f>
        <v/>
      </c>
      <c r="S1013" s="8" t="str" cm="1">
        <f t="array" ref="S1013">IF(A1013="","",IF(COUNTIF(TOther[Frequency],S$1)=0,0,SUMPRODUCT(--(TOther[Frequency]=S$1),--(TOther[Start Date]&lt;=A1013),--(TOther[End Date Calc]&gt;=A1013),IF(B1013="N",--(TOther[Start Day]=DAY(A1013)),--(TOther[Start Day]&gt;=DAY(A1013))),--(IFERROR(MOD(TOther[Start Month]-MONTH(A1013)+3,3),1)=0),TOther[Amount])))</f>
        <v/>
      </c>
      <c r="T1013" s="8" t="str" cm="1">
        <f t="array" ref="T1013">IF($A1013="","",IF(COUNTIF(TOther[Frequency],T$1)=0,0,SUMPRODUCT(--(TOther[Frequency]=T$1),--(TOther[Start Date]&lt;=$A1013),--(TOther[End Date Calc]&gt;=$A1013),IF($B1013="N",--(TOther[Start Day]=DAY($A1013)),--(TOther[Start Day]&gt;=DAY($A1013))),--(IFERROR(MOD(TOther[Start Month]-MONTH($A1013)+4,4),1)=0),TOther[Amount])))</f>
        <v/>
      </c>
      <c r="U1013" s="8" t="str" cm="1">
        <f t="array" ref="U1013">IF(A1013="","",IF(COUNTIF(TOther[Frequency],$U$1)=0,0,SUMPRODUCT(--(TOther[Frequency]=$U$1),--(TOther[Start Date]&lt;=A1013),--(TOther[End Date Calc]&gt;=A1013),IF(B1013="N",--(TOther[Start Day]=DAY(A1013)),--(TOther[Start Day]&gt;=DAY(A1013))),--(IFERROR(MOD(TOther[Start Month]-MONTH(A1013)+6,6),1)=0),TOther[Amount])))</f>
        <v/>
      </c>
      <c r="V1013" s="8" t="str" cm="1">
        <f t="array" ref="V1013">IF(A1013="","",IF(COUNTIF(TOther[Frequency],$V$1)=0,0,SUMPRODUCT(--(TOther[Frequency]=$V$1),--(TOther[Start Date]&lt;=A1013),--(TOther[End Date Calc]&gt;=A1013),IF(B1013="N",--(TOther[Start Day]=DAY(A1013)),--(TOther[Start Day]&gt;=DAY(A1013))),--(IFERROR(MOD(TOther[Start Month]-MONTH(A1013)+12,12),1)=0),TOther[Amount])))</f>
        <v/>
      </c>
      <c r="W1013" s="8" t="str">
        <f>IF(A1013="","",SUMIFS(TOther[Amount],TOther[Start Date],A1013,TOther[Frequency],$W$1))</f>
        <v/>
      </c>
      <c r="X1013" s="9" t="str">
        <f t="shared" si="75"/>
        <v/>
      </c>
      <c r="Y1013" s="9" t="str">
        <f t="shared" si="79"/>
        <v/>
      </c>
      <c r="Z1013" s="8" t="str" cm="1">
        <f t="array" ref="Z1013">IF(A1013="","",IF(COUNTIF('2) Income'!$D$13:$D$32,"Weekly")=0,0,SUMPRODUCT(--(IFERROR(MOD(A1013-'2) Income'!$F$13:$F$32,7),1)=0),--('2) Income'!$D$13:$D$32="Weekly"),--('2) Income'!$F$13:$F$32&lt;=A1013),'2) Income'!$E$13:$E$32)))</f>
        <v/>
      </c>
      <c r="AA1013" s="8" t="str" cm="1">
        <f t="array" ref="AA1013">IF(A1013="","",IF(COUNTIF('2) Income'!$D$13:$D$32,"Every Other Week")=0,0,SUMPRODUCT(--(IFERROR(MOD(A1013-'2) Income'!$F$13:$F$32,14),1)=0),--('2) Income'!$D$13:$D$32="Every Other Week"),--('2) Income'!$F$13:$F$32&lt;=A1013),'2) Income'!$E$13:$E$32)))</f>
        <v/>
      </c>
      <c r="AB1013" s="8" t="str">
        <f>IF(A1013="","",IF(COUNTIF('2) Income'!$D$13:$D$32,"1st and 15th")=0,0,IF(OR(DAY(A1013)=1,DAY(A1013)=15),SUMIFS('2) Income'!$E$13:$E$32,'2) Income'!$D$13:$D$32,"1st and 15th",'2) Income'!$F$13:$F$32,"&lt;="&amp;$A1013),0)))</f>
        <v/>
      </c>
      <c r="AC1013" s="8" t="str">
        <f>IF(A1013="","",IF(COUNTIF('2) Income'!$D$13:$D$32,"2nd Wednesday")=0,0,IF(A1013=(A1013-DAY(A1013)+1+2*7-WEEKDAY(A1013-DAY(A1013)+8-4,1)),SUMIFS('2) Income'!$E$13:$E$32,'2) Income'!$D$13:$D$32,"2nd Wednesday",'2) Income'!$F$13:$F$32,"&lt;="&amp;$A1013),0)))</f>
        <v/>
      </c>
      <c r="AD1013" s="8" t="str">
        <f>IF(A1013="","",IF(COUNTIF('2) Income'!$D$13:$D$32,"3rd Wednesday")=0,0,IF(A1013=(A1013-DAY(A1013)+1+3*7-WEEKDAY(A1013-DAY(A1013)+8-4,1)),SUMIFS('2) Income'!$E$13:$E$32,'2) Income'!$D$13:$D$32,"3rd Wednesday",'2) Income'!$F$13:$F$32,"&lt;="&amp;$A1013),0)))</f>
        <v/>
      </c>
      <c r="AE1013" s="8" t="str">
        <f>IF(A1013="","",IF(COUNTIF('2) Income'!$D$13:$D$32,"4th Wednesday")=0,0,IF(A1013=(A1013-DAY(A1013)+1+4*7-WEEKDAY(A1013-DAY(A1013)+8-4,1)),SUMIFS('2) Income'!$E$13:$E$32,'2) Income'!$D$13:$D$32,"4th Wednesday",'2) Income'!$F$13:$F$32,"&lt;="&amp;$A1013),0)))</f>
        <v/>
      </c>
      <c r="AF1013" s="8" t="str" cm="1">
        <f t="array" ref="AF1013">IF(A1013="","",IF(COUNTIF('2) Income'!$D$13:$D$32,"Every 4 Weeks")=0,0,SUMPRODUCT(--(IFERROR(MOD(A1013-'2) Income'!$F$13:$F$32,28),1)=0),--('2) Income'!$D$13:$D$32="Every 4 Weeks"),--('2) Income'!$F$13:$F$32&lt;=A1013),'2) Income'!$E$13:$E$32)))</f>
        <v/>
      </c>
      <c r="AG1013" s="8" t="str">
        <f>IF(A1013="","",IF(COUNTIF('2) Income'!$D$13:$D$32,"Monthly")=0,0,IF(B1013="N",SUMIFS('2) Income'!$E$13:$E$32,'2) Income'!$D$13:$D$32,"monthly",'2) Income'!$F$13:$F$32,"&lt;="&amp;$A1013,'2) Income'!$I$13:$I$32,DAY(A1013)),SUMIFS('2) Income'!$E$13:$E$32,'2) Income'!$D$13:$D$32,"monthly",'2) Income'!$F$13:$F$32,"&lt;="&amp;$A1013,'2) Income'!$I$13:$I$32,"&gt;="&amp;DAY(A1013)))))</f>
        <v/>
      </c>
      <c r="AH1013" s="8" t="str" cm="1">
        <f t="array" ref="AH1013">IF(A1013="","",IF(COUNTIF('2) Income'!$D$13:$D$32,"Yearly")=0,0,SUMPRODUCT(--('2) Income'!$D$13:$D$32="Yearly"),--('2) Income'!$F$13:$F$32&lt;=A1013),IF(B1013="N",--('2) Income'!$I$13:$I$32=DAY(A1013)),--('2) Income'!$I$13:$I$32&gt;=DAY(A1013))),--(IFERROR(MOD('2) Income'!$H$13:$H$32-MONTH(A1013)+12,12),1)=0),'2) Income'!$E$13:$E$32)))</f>
        <v/>
      </c>
      <c r="AI1013" s="8" t="str">
        <f>IF(A1013="","",IF(COUNTIF('2) Income'!$D$13:$D$32,"one-time")=0,0,SUMIFS('2) Income'!$E$13:$E$32,'2) Income'!$D$13:$D$32,"one-time",'2) Income'!$F$13:$F$32,"="&amp;$A1013)))</f>
        <v/>
      </c>
      <c r="AJ1013" s="9" t="str">
        <f t="shared" si="76"/>
        <v/>
      </c>
    </row>
    <row r="1014" spans="1:36">
      <c r="A1014" s="7" t="str">
        <f>IF(A1013="","",IF(A1013+1&lt;='1) Period'!$E$21,A1013+1,""))</f>
        <v/>
      </c>
      <c r="B1014" s="7" t="e">
        <f t="shared" si="77"/>
        <v>#VALUE!</v>
      </c>
      <c r="C1014" t="e">
        <f t="shared" si="78"/>
        <v>#VALUE!</v>
      </c>
      <c r="D1014" s="8" t="str">
        <f>IF(A1014="","",IF(TEXT(A1014,"dddd")='4) Happy Money'!$E$23,WAllowance,0))</f>
        <v/>
      </c>
      <c r="E1014" s="8" t="str">
        <f>IF(A1014="","",IF(B1014="N",SUMIF(TMonthly[Day of the Month],DAY(A1014),TMonthly[Amount]),SUMIF(TMonthly[Day of the Month],"&gt;="&amp;DAY(A1014),TMonthly[Amount])))</f>
        <v/>
      </c>
      <c r="F1014" s="8" t="str" cm="1">
        <f t="array" ref="F1014">IF(A1014="","",SUMPRODUCT(--(TYearly[Due Date]&lt;=A1014),IF(B1014="N",--(TYearly[Day]=DAY(A1014)),--(TYearly[Day]&gt;=DAY(A1014))),--(IFERROR(MOD(TYearly[Month]-MONTH(A1014)+12,12),1)=0),TYearly[Amount]))</f>
        <v/>
      </c>
      <c r="G1014" s="8" t="str">
        <f>IF(A1014="","",SUMIF(TOneTime[Due Date],A1014,TOneTime[Amount]))</f>
        <v/>
      </c>
      <c r="H1014" s="8" t="str" cm="1">
        <f t="array" ref="H1014">IF(A1014="","",IF(COUNTIF(TOther[Frequency],$H$1)=0,0,SUMPRODUCT(--(IFERROR(MOD(A1014-TOther[Start Date],7),1)=0),--(TOther[Frequency]=$H$1),--(TOther[Start Date]&lt;=A1014),--(TOther[End Date Calc]&gt;=A1014),TOther[Amount])))</f>
        <v/>
      </c>
      <c r="I1014" s="8" t="str" cm="1">
        <f t="array" ref="I1014">IF(A1014="","",IF(COUNTIF(TOther[Frequency],$I$1)=0,0,SUMPRODUCT(--(IFERROR(MOD(A1014-TOther[Start Date],14),1)=0),--(TOther[Frequency]=$I$1),--(TOther[Start Date]&lt;=A1014),--(TOther[End Date Calc]&gt;=A1014),TOther[Amount])))</f>
        <v/>
      </c>
      <c r="J1014" s="8" t="str">
        <f>IF(A1014="","",IF(COUNTIF(TOther[Frequency],$J$1)=0,0,IF(OR(DAY(A1014)=1,DAY(A1014)=15),SUMIFS(TOther[Amount],TOther[Frequency],$J$1,TOther[Start Date],"&lt;="&amp;$A1014,TOther[End Date Calc],"&gt;="&amp;A1014),0)))</f>
        <v/>
      </c>
      <c r="K1014" s="8" t="str">
        <f>IF(A1014="","",IF(COUNTIF(TOther[Frequency],$K$1)=0,0,IF(A1014=(A1014-DAY(A1014)+1+2*7-WEEKDAY(A1014-DAY(A1014)+8-4,1)),SUMIFS(TOther[Amount],TOther[Frequency],$K$1,TOther[Start Date],"&lt;="&amp;$A1014,TOther[End Date Calc],"&gt;="&amp;A1014),0)))</f>
        <v/>
      </c>
      <c r="L1014" s="8" t="str">
        <f>IF(A1014="","",IF(COUNTIF(TOther[Frequency],$L$1)=0,0,IF(A1014=(A1014-DAY(A1014)+1+3*7-WEEKDAY(A1014-DAY(A1014)+8-4,1)),SUMIFS(TOther[Amount],TOther[Frequency],$L$1,TOther[Start Date],"&lt;="&amp;$A1014,TOther[End Date Calc],"&gt;="&amp;A1014),0)))</f>
        <v/>
      </c>
      <c r="M1014" s="8" t="str">
        <f>IF(A1014="","",IF(COUNTIF(TOther[Frequency],$M$1)=0,0,IF(A1014=(A1014-DAY(A1014)+1+4*7-WEEKDAY(A1014-DAY(A1014)+8-4,1)),SUMIFS(TOther[Amount],TOther[Frequency],$M$1,TOther[Start Date],"&lt;="&amp;$A1014,TOther[End Date Calc],"&gt;="&amp;A1014),0)))</f>
        <v/>
      </c>
      <c r="N1014" s="8" t="str" cm="1">
        <f t="array" ref="N1014">IF(A1014="","",IF(COUNTIF(TOther[Frequency],$N$1)=0,0,SUMPRODUCT(--(IFERROR(MOD(A1014-TOther[Start Date],28),1)=0),--(TOther[Frequency]=$N$1),--(TOther[Start Date]&lt;=A1014),--(TOther[End Date Calc]&gt;=A1014),TOther[Amount])))</f>
        <v/>
      </c>
      <c r="O1014" s="8" t="str" cm="1">
        <f t="array" ref="O1014">IF(A1014="","",IF(COUNTIF(TOther[Frequency],$O$1)=0,0,SUMPRODUCT(--(IFERROR(MOD(A1014-TOther[Start Date],42),1)=0),--(TOther[Frequency]=$O$1),--(TOther[Start Date]&lt;=A1014),--(TOther[End Date Calc]&gt;=A1014),TOther[Amount])))</f>
        <v/>
      </c>
      <c r="P1014" s="8" t="str" cm="1">
        <f t="array" ref="P1014">IF(A1014="","",IF(COUNTIF(TOther[Frequency],$P$1)=0,0,SUMPRODUCT(--(IFERROR(MOD(A1014-TOther[Start Date],56),1)=0),--(TOther[Frequency]=$P$1),--(TOther[Start Date]&lt;=A1014),--(TOther[End Date Calc]&gt;=A1014),TOther[Amount])))</f>
        <v/>
      </c>
      <c r="Q1014" s="8" t="str">
        <f>IF(A1014="","",IF(COUNTIF(TOther[Frequency],$Q$1)=0,0,IF(B1014="N",SUMIFS(TOther[Amount],TOther[Frequency],$Q$1,TOther[Start Date],"&lt;="&amp;$A1014,TOther[End Date Calc],"&gt;="&amp;A1014,TOther[Start Day],DAY(A1014)),SUMIFS(TOther[Amount],TOther[Frequency],$Q$1,TOther[Start Date],"&lt;="&amp;$A1014,TOther[End Date Calc],"&gt;="&amp;A1014,TOther[Start Day],"&gt;="&amp;DAY(A1014)))))</f>
        <v/>
      </c>
      <c r="R1014" s="8" t="str" cm="1">
        <f t="array" ref="R1014">IF(A1014="","",IF(COUNTIF(TOther[Frequency],R$1)=0,0,SUMPRODUCT(--(TOther[Frequency]=R$1),--(TOther[Start Date]&lt;=A1014),--(TOther[End Date Calc]&gt;=A1014),IF(B1014="N",--(TOther[Start Day]=DAY(A1014)),--(TOther[Start Day]&gt;=DAY(A1014))),--(IFERROR(MOD(TOther[Start Month]-MONTH(A1014)+2,2),1)=0),TOther[Amount])))</f>
        <v/>
      </c>
      <c r="S1014" s="8" t="str" cm="1">
        <f t="array" ref="S1014">IF(A1014="","",IF(COUNTIF(TOther[Frequency],S$1)=0,0,SUMPRODUCT(--(TOther[Frequency]=S$1),--(TOther[Start Date]&lt;=A1014),--(TOther[End Date Calc]&gt;=A1014),IF(B1014="N",--(TOther[Start Day]=DAY(A1014)),--(TOther[Start Day]&gt;=DAY(A1014))),--(IFERROR(MOD(TOther[Start Month]-MONTH(A1014)+3,3),1)=0),TOther[Amount])))</f>
        <v/>
      </c>
      <c r="T1014" s="8" t="str" cm="1">
        <f t="array" ref="T1014">IF($A1014="","",IF(COUNTIF(TOther[Frequency],T$1)=0,0,SUMPRODUCT(--(TOther[Frequency]=T$1),--(TOther[Start Date]&lt;=$A1014),--(TOther[End Date Calc]&gt;=$A1014),IF($B1014="N",--(TOther[Start Day]=DAY($A1014)),--(TOther[Start Day]&gt;=DAY($A1014))),--(IFERROR(MOD(TOther[Start Month]-MONTH($A1014)+4,4),1)=0),TOther[Amount])))</f>
        <v/>
      </c>
      <c r="U1014" s="8" t="str" cm="1">
        <f t="array" ref="U1014">IF(A1014="","",IF(COUNTIF(TOther[Frequency],$U$1)=0,0,SUMPRODUCT(--(TOther[Frequency]=$U$1),--(TOther[Start Date]&lt;=A1014),--(TOther[End Date Calc]&gt;=A1014),IF(B1014="N",--(TOther[Start Day]=DAY(A1014)),--(TOther[Start Day]&gt;=DAY(A1014))),--(IFERROR(MOD(TOther[Start Month]-MONTH(A1014)+6,6),1)=0),TOther[Amount])))</f>
        <v/>
      </c>
      <c r="V1014" s="8" t="str" cm="1">
        <f t="array" ref="V1014">IF(A1014="","",IF(COUNTIF(TOther[Frequency],$V$1)=0,0,SUMPRODUCT(--(TOther[Frequency]=$V$1),--(TOther[Start Date]&lt;=A1014),--(TOther[End Date Calc]&gt;=A1014),IF(B1014="N",--(TOther[Start Day]=DAY(A1014)),--(TOther[Start Day]&gt;=DAY(A1014))),--(IFERROR(MOD(TOther[Start Month]-MONTH(A1014)+12,12),1)=0),TOther[Amount])))</f>
        <v/>
      </c>
      <c r="W1014" s="8" t="str">
        <f>IF(A1014="","",SUMIFS(TOther[Amount],TOther[Start Date],A1014,TOther[Frequency],$W$1))</f>
        <v/>
      </c>
      <c r="X1014" s="9" t="str">
        <f t="shared" si="75"/>
        <v/>
      </c>
      <c r="Y1014" s="9" t="str">
        <f t="shared" si="79"/>
        <v/>
      </c>
      <c r="Z1014" s="8" t="str" cm="1">
        <f t="array" ref="Z1014">IF(A1014="","",IF(COUNTIF('2) Income'!$D$13:$D$32,"Weekly")=0,0,SUMPRODUCT(--(IFERROR(MOD(A1014-'2) Income'!$F$13:$F$32,7),1)=0),--('2) Income'!$D$13:$D$32="Weekly"),--('2) Income'!$F$13:$F$32&lt;=A1014),'2) Income'!$E$13:$E$32)))</f>
        <v/>
      </c>
      <c r="AA1014" s="8" t="str" cm="1">
        <f t="array" ref="AA1014">IF(A1014="","",IF(COUNTIF('2) Income'!$D$13:$D$32,"Every Other Week")=0,0,SUMPRODUCT(--(IFERROR(MOD(A1014-'2) Income'!$F$13:$F$32,14),1)=0),--('2) Income'!$D$13:$D$32="Every Other Week"),--('2) Income'!$F$13:$F$32&lt;=A1014),'2) Income'!$E$13:$E$32)))</f>
        <v/>
      </c>
      <c r="AB1014" s="8" t="str">
        <f>IF(A1014="","",IF(COUNTIF('2) Income'!$D$13:$D$32,"1st and 15th")=0,0,IF(OR(DAY(A1014)=1,DAY(A1014)=15),SUMIFS('2) Income'!$E$13:$E$32,'2) Income'!$D$13:$D$32,"1st and 15th",'2) Income'!$F$13:$F$32,"&lt;="&amp;$A1014),0)))</f>
        <v/>
      </c>
      <c r="AC1014" s="8" t="str">
        <f>IF(A1014="","",IF(COUNTIF('2) Income'!$D$13:$D$32,"2nd Wednesday")=0,0,IF(A1014=(A1014-DAY(A1014)+1+2*7-WEEKDAY(A1014-DAY(A1014)+8-4,1)),SUMIFS('2) Income'!$E$13:$E$32,'2) Income'!$D$13:$D$32,"2nd Wednesday",'2) Income'!$F$13:$F$32,"&lt;="&amp;$A1014),0)))</f>
        <v/>
      </c>
      <c r="AD1014" s="8" t="str">
        <f>IF(A1014="","",IF(COUNTIF('2) Income'!$D$13:$D$32,"3rd Wednesday")=0,0,IF(A1014=(A1014-DAY(A1014)+1+3*7-WEEKDAY(A1014-DAY(A1014)+8-4,1)),SUMIFS('2) Income'!$E$13:$E$32,'2) Income'!$D$13:$D$32,"3rd Wednesday",'2) Income'!$F$13:$F$32,"&lt;="&amp;$A1014),0)))</f>
        <v/>
      </c>
      <c r="AE1014" s="8" t="str">
        <f>IF(A1014="","",IF(COUNTIF('2) Income'!$D$13:$D$32,"4th Wednesday")=0,0,IF(A1014=(A1014-DAY(A1014)+1+4*7-WEEKDAY(A1014-DAY(A1014)+8-4,1)),SUMIFS('2) Income'!$E$13:$E$32,'2) Income'!$D$13:$D$32,"4th Wednesday",'2) Income'!$F$13:$F$32,"&lt;="&amp;$A1014),0)))</f>
        <v/>
      </c>
      <c r="AF1014" s="8" t="str" cm="1">
        <f t="array" ref="AF1014">IF(A1014="","",IF(COUNTIF('2) Income'!$D$13:$D$32,"Every 4 Weeks")=0,0,SUMPRODUCT(--(IFERROR(MOD(A1014-'2) Income'!$F$13:$F$32,28),1)=0),--('2) Income'!$D$13:$D$32="Every 4 Weeks"),--('2) Income'!$F$13:$F$32&lt;=A1014),'2) Income'!$E$13:$E$32)))</f>
        <v/>
      </c>
      <c r="AG1014" s="8" t="str">
        <f>IF(A1014="","",IF(COUNTIF('2) Income'!$D$13:$D$32,"Monthly")=0,0,IF(B1014="N",SUMIFS('2) Income'!$E$13:$E$32,'2) Income'!$D$13:$D$32,"monthly",'2) Income'!$F$13:$F$32,"&lt;="&amp;$A1014,'2) Income'!$I$13:$I$32,DAY(A1014)),SUMIFS('2) Income'!$E$13:$E$32,'2) Income'!$D$13:$D$32,"monthly",'2) Income'!$F$13:$F$32,"&lt;="&amp;$A1014,'2) Income'!$I$13:$I$32,"&gt;="&amp;DAY(A1014)))))</f>
        <v/>
      </c>
      <c r="AH1014" s="8" t="str" cm="1">
        <f t="array" ref="AH1014">IF(A1014="","",IF(COUNTIF('2) Income'!$D$13:$D$32,"Yearly")=0,0,SUMPRODUCT(--('2) Income'!$D$13:$D$32="Yearly"),--('2) Income'!$F$13:$F$32&lt;=A1014),IF(B1014="N",--('2) Income'!$I$13:$I$32=DAY(A1014)),--('2) Income'!$I$13:$I$32&gt;=DAY(A1014))),--(IFERROR(MOD('2) Income'!$H$13:$H$32-MONTH(A1014)+12,12),1)=0),'2) Income'!$E$13:$E$32)))</f>
        <v/>
      </c>
      <c r="AI1014" s="8" t="str">
        <f>IF(A1014="","",IF(COUNTIF('2) Income'!$D$13:$D$32,"one-time")=0,0,SUMIFS('2) Income'!$E$13:$E$32,'2) Income'!$D$13:$D$32,"one-time",'2) Income'!$F$13:$F$32,"="&amp;$A1014)))</f>
        <v/>
      </c>
      <c r="AJ1014" s="9" t="str">
        <f t="shared" si="76"/>
        <v/>
      </c>
    </row>
    <row r="1015" spans="1:36">
      <c r="A1015" s="7" t="str">
        <f>IF(A1014="","",IF(A1014+1&lt;='1) Period'!$E$21,A1014+1,""))</f>
        <v/>
      </c>
      <c r="B1015" s="7" t="e">
        <f t="shared" si="77"/>
        <v>#VALUE!</v>
      </c>
      <c r="C1015" t="e">
        <f t="shared" si="78"/>
        <v>#VALUE!</v>
      </c>
      <c r="D1015" s="8" t="str">
        <f>IF(A1015="","",IF(TEXT(A1015,"dddd")='4) Happy Money'!$E$23,WAllowance,0))</f>
        <v/>
      </c>
      <c r="E1015" s="8" t="str">
        <f>IF(A1015="","",IF(B1015="N",SUMIF(TMonthly[Day of the Month],DAY(A1015),TMonthly[Amount]),SUMIF(TMonthly[Day of the Month],"&gt;="&amp;DAY(A1015),TMonthly[Amount])))</f>
        <v/>
      </c>
      <c r="F1015" s="8" t="str" cm="1">
        <f t="array" ref="F1015">IF(A1015="","",SUMPRODUCT(--(TYearly[Due Date]&lt;=A1015),IF(B1015="N",--(TYearly[Day]=DAY(A1015)),--(TYearly[Day]&gt;=DAY(A1015))),--(IFERROR(MOD(TYearly[Month]-MONTH(A1015)+12,12),1)=0),TYearly[Amount]))</f>
        <v/>
      </c>
      <c r="G1015" s="8" t="str">
        <f>IF(A1015="","",SUMIF(TOneTime[Due Date],A1015,TOneTime[Amount]))</f>
        <v/>
      </c>
      <c r="H1015" s="8" t="str" cm="1">
        <f t="array" ref="H1015">IF(A1015="","",IF(COUNTIF(TOther[Frequency],$H$1)=0,0,SUMPRODUCT(--(IFERROR(MOD(A1015-TOther[Start Date],7),1)=0),--(TOther[Frequency]=$H$1),--(TOther[Start Date]&lt;=A1015),--(TOther[End Date Calc]&gt;=A1015),TOther[Amount])))</f>
        <v/>
      </c>
      <c r="I1015" s="8" t="str" cm="1">
        <f t="array" ref="I1015">IF(A1015="","",IF(COUNTIF(TOther[Frequency],$I$1)=0,0,SUMPRODUCT(--(IFERROR(MOD(A1015-TOther[Start Date],14),1)=0),--(TOther[Frequency]=$I$1),--(TOther[Start Date]&lt;=A1015),--(TOther[End Date Calc]&gt;=A1015),TOther[Amount])))</f>
        <v/>
      </c>
      <c r="J1015" s="8" t="str">
        <f>IF(A1015="","",IF(COUNTIF(TOther[Frequency],$J$1)=0,0,IF(OR(DAY(A1015)=1,DAY(A1015)=15),SUMIFS(TOther[Amount],TOther[Frequency],$J$1,TOther[Start Date],"&lt;="&amp;$A1015,TOther[End Date Calc],"&gt;="&amp;A1015),0)))</f>
        <v/>
      </c>
      <c r="K1015" s="8" t="str">
        <f>IF(A1015="","",IF(COUNTIF(TOther[Frequency],$K$1)=0,0,IF(A1015=(A1015-DAY(A1015)+1+2*7-WEEKDAY(A1015-DAY(A1015)+8-4,1)),SUMIFS(TOther[Amount],TOther[Frequency],$K$1,TOther[Start Date],"&lt;="&amp;$A1015,TOther[End Date Calc],"&gt;="&amp;A1015),0)))</f>
        <v/>
      </c>
      <c r="L1015" s="8" t="str">
        <f>IF(A1015="","",IF(COUNTIF(TOther[Frequency],$L$1)=0,0,IF(A1015=(A1015-DAY(A1015)+1+3*7-WEEKDAY(A1015-DAY(A1015)+8-4,1)),SUMIFS(TOther[Amount],TOther[Frequency],$L$1,TOther[Start Date],"&lt;="&amp;$A1015,TOther[End Date Calc],"&gt;="&amp;A1015),0)))</f>
        <v/>
      </c>
      <c r="M1015" s="8" t="str">
        <f>IF(A1015="","",IF(COUNTIF(TOther[Frequency],$M$1)=0,0,IF(A1015=(A1015-DAY(A1015)+1+4*7-WEEKDAY(A1015-DAY(A1015)+8-4,1)),SUMIFS(TOther[Amount],TOther[Frequency],$M$1,TOther[Start Date],"&lt;="&amp;$A1015,TOther[End Date Calc],"&gt;="&amp;A1015),0)))</f>
        <v/>
      </c>
      <c r="N1015" s="8" t="str" cm="1">
        <f t="array" ref="N1015">IF(A1015="","",IF(COUNTIF(TOther[Frequency],$N$1)=0,0,SUMPRODUCT(--(IFERROR(MOD(A1015-TOther[Start Date],28),1)=0),--(TOther[Frequency]=$N$1),--(TOther[Start Date]&lt;=A1015),--(TOther[End Date Calc]&gt;=A1015),TOther[Amount])))</f>
        <v/>
      </c>
      <c r="O1015" s="8" t="str" cm="1">
        <f t="array" ref="O1015">IF(A1015="","",IF(COUNTIF(TOther[Frequency],$O$1)=0,0,SUMPRODUCT(--(IFERROR(MOD(A1015-TOther[Start Date],42),1)=0),--(TOther[Frequency]=$O$1),--(TOther[Start Date]&lt;=A1015),--(TOther[End Date Calc]&gt;=A1015),TOther[Amount])))</f>
        <v/>
      </c>
      <c r="P1015" s="8" t="str" cm="1">
        <f t="array" ref="P1015">IF(A1015="","",IF(COUNTIF(TOther[Frequency],$P$1)=0,0,SUMPRODUCT(--(IFERROR(MOD(A1015-TOther[Start Date],56),1)=0),--(TOther[Frequency]=$P$1),--(TOther[Start Date]&lt;=A1015),--(TOther[End Date Calc]&gt;=A1015),TOther[Amount])))</f>
        <v/>
      </c>
      <c r="Q1015" s="8" t="str">
        <f>IF(A1015="","",IF(COUNTIF(TOther[Frequency],$Q$1)=0,0,IF(B1015="N",SUMIFS(TOther[Amount],TOther[Frequency],$Q$1,TOther[Start Date],"&lt;="&amp;$A1015,TOther[End Date Calc],"&gt;="&amp;A1015,TOther[Start Day],DAY(A1015)),SUMIFS(TOther[Amount],TOther[Frequency],$Q$1,TOther[Start Date],"&lt;="&amp;$A1015,TOther[End Date Calc],"&gt;="&amp;A1015,TOther[Start Day],"&gt;="&amp;DAY(A1015)))))</f>
        <v/>
      </c>
      <c r="R1015" s="8" t="str" cm="1">
        <f t="array" ref="R1015">IF(A1015="","",IF(COUNTIF(TOther[Frequency],R$1)=0,0,SUMPRODUCT(--(TOther[Frequency]=R$1),--(TOther[Start Date]&lt;=A1015),--(TOther[End Date Calc]&gt;=A1015),IF(B1015="N",--(TOther[Start Day]=DAY(A1015)),--(TOther[Start Day]&gt;=DAY(A1015))),--(IFERROR(MOD(TOther[Start Month]-MONTH(A1015)+2,2),1)=0),TOther[Amount])))</f>
        <v/>
      </c>
      <c r="S1015" s="8" t="str" cm="1">
        <f t="array" ref="S1015">IF(A1015="","",IF(COUNTIF(TOther[Frequency],S$1)=0,0,SUMPRODUCT(--(TOther[Frequency]=S$1),--(TOther[Start Date]&lt;=A1015),--(TOther[End Date Calc]&gt;=A1015),IF(B1015="N",--(TOther[Start Day]=DAY(A1015)),--(TOther[Start Day]&gt;=DAY(A1015))),--(IFERROR(MOD(TOther[Start Month]-MONTH(A1015)+3,3),1)=0),TOther[Amount])))</f>
        <v/>
      </c>
      <c r="T1015" s="8" t="str" cm="1">
        <f t="array" ref="T1015">IF($A1015="","",IF(COUNTIF(TOther[Frequency],T$1)=0,0,SUMPRODUCT(--(TOther[Frequency]=T$1),--(TOther[Start Date]&lt;=$A1015),--(TOther[End Date Calc]&gt;=$A1015),IF($B1015="N",--(TOther[Start Day]=DAY($A1015)),--(TOther[Start Day]&gt;=DAY($A1015))),--(IFERROR(MOD(TOther[Start Month]-MONTH($A1015)+4,4),1)=0),TOther[Amount])))</f>
        <v/>
      </c>
      <c r="U1015" s="8" t="str" cm="1">
        <f t="array" ref="U1015">IF(A1015="","",IF(COUNTIF(TOther[Frequency],$U$1)=0,0,SUMPRODUCT(--(TOther[Frequency]=$U$1),--(TOther[Start Date]&lt;=A1015),--(TOther[End Date Calc]&gt;=A1015),IF(B1015="N",--(TOther[Start Day]=DAY(A1015)),--(TOther[Start Day]&gt;=DAY(A1015))),--(IFERROR(MOD(TOther[Start Month]-MONTH(A1015)+6,6),1)=0),TOther[Amount])))</f>
        <v/>
      </c>
      <c r="V1015" s="8" t="str" cm="1">
        <f t="array" ref="V1015">IF(A1015="","",IF(COUNTIF(TOther[Frequency],$V$1)=0,0,SUMPRODUCT(--(TOther[Frequency]=$V$1),--(TOther[Start Date]&lt;=A1015),--(TOther[End Date Calc]&gt;=A1015),IF(B1015="N",--(TOther[Start Day]=DAY(A1015)),--(TOther[Start Day]&gt;=DAY(A1015))),--(IFERROR(MOD(TOther[Start Month]-MONTH(A1015)+12,12),1)=0),TOther[Amount])))</f>
        <v/>
      </c>
      <c r="W1015" s="8" t="str">
        <f>IF(A1015="","",SUMIFS(TOther[Amount],TOther[Start Date],A1015,TOther[Frequency],$W$1))</f>
        <v/>
      </c>
      <c r="X1015" s="9" t="str">
        <f t="shared" si="75"/>
        <v/>
      </c>
      <c r="Y1015" s="9" t="str">
        <f t="shared" si="79"/>
        <v/>
      </c>
      <c r="Z1015" s="8" t="str" cm="1">
        <f t="array" ref="Z1015">IF(A1015="","",IF(COUNTIF('2) Income'!$D$13:$D$32,"Weekly")=0,0,SUMPRODUCT(--(IFERROR(MOD(A1015-'2) Income'!$F$13:$F$32,7),1)=0),--('2) Income'!$D$13:$D$32="Weekly"),--('2) Income'!$F$13:$F$32&lt;=A1015),'2) Income'!$E$13:$E$32)))</f>
        <v/>
      </c>
      <c r="AA1015" s="8" t="str" cm="1">
        <f t="array" ref="AA1015">IF(A1015="","",IF(COUNTIF('2) Income'!$D$13:$D$32,"Every Other Week")=0,0,SUMPRODUCT(--(IFERROR(MOD(A1015-'2) Income'!$F$13:$F$32,14),1)=0),--('2) Income'!$D$13:$D$32="Every Other Week"),--('2) Income'!$F$13:$F$32&lt;=A1015),'2) Income'!$E$13:$E$32)))</f>
        <v/>
      </c>
      <c r="AB1015" s="8" t="str">
        <f>IF(A1015="","",IF(COUNTIF('2) Income'!$D$13:$D$32,"1st and 15th")=0,0,IF(OR(DAY(A1015)=1,DAY(A1015)=15),SUMIFS('2) Income'!$E$13:$E$32,'2) Income'!$D$13:$D$32,"1st and 15th",'2) Income'!$F$13:$F$32,"&lt;="&amp;$A1015),0)))</f>
        <v/>
      </c>
      <c r="AC1015" s="8" t="str">
        <f>IF(A1015="","",IF(COUNTIF('2) Income'!$D$13:$D$32,"2nd Wednesday")=0,0,IF(A1015=(A1015-DAY(A1015)+1+2*7-WEEKDAY(A1015-DAY(A1015)+8-4,1)),SUMIFS('2) Income'!$E$13:$E$32,'2) Income'!$D$13:$D$32,"2nd Wednesday",'2) Income'!$F$13:$F$32,"&lt;="&amp;$A1015),0)))</f>
        <v/>
      </c>
      <c r="AD1015" s="8" t="str">
        <f>IF(A1015="","",IF(COUNTIF('2) Income'!$D$13:$D$32,"3rd Wednesday")=0,0,IF(A1015=(A1015-DAY(A1015)+1+3*7-WEEKDAY(A1015-DAY(A1015)+8-4,1)),SUMIFS('2) Income'!$E$13:$E$32,'2) Income'!$D$13:$D$32,"3rd Wednesday",'2) Income'!$F$13:$F$32,"&lt;="&amp;$A1015),0)))</f>
        <v/>
      </c>
      <c r="AE1015" s="8" t="str">
        <f>IF(A1015="","",IF(COUNTIF('2) Income'!$D$13:$D$32,"4th Wednesday")=0,0,IF(A1015=(A1015-DAY(A1015)+1+4*7-WEEKDAY(A1015-DAY(A1015)+8-4,1)),SUMIFS('2) Income'!$E$13:$E$32,'2) Income'!$D$13:$D$32,"4th Wednesday",'2) Income'!$F$13:$F$32,"&lt;="&amp;$A1015),0)))</f>
        <v/>
      </c>
      <c r="AF1015" s="8" t="str" cm="1">
        <f t="array" ref="AF1015">IF(A1015="","",IF(COUNTIF('2) Income'!$D$13:$D$32,"Every 4 Weeks")=0,0,SUMPRODUCT(--(IFERROR(MOD(A1015-'2) Income'!$F$13:$F$32,28),1)=0),--('2) Income'!$D$13:$D$32="Every 4 Weeks"),--('2) Income'!$F$13:$F$32&lt;=A1015),'2) Income'!$E$13:$E$32)))</f>
        <v/>
      </c>
      <c r="AG1015" s="8" t="str">
        <f>IF(A1015="","",IF(COUNTIF('2) Income'!$D$13:$D$32,"Monthly")=0,0,IF(B1015="N",SUMIFS('2) Income'!$E$13:$E$32,'2) Income'!$D$13:$D$32,"monthly",'2) Income'!$F$13:$F$32,"&lt;="&amp;$A1015,'2) Income'!$I$13:$I$32,DAY(A1015)),SUMIFS('2) Income'!$E$13:$E$32,'2) Income'!$D$13:$D$32,"monthly",'2) Income'!$F$13:$F$32,"&lt;="&amp;$A1015,'2) Income'!$I$13:$I$32,"&gt;="&amp;DAY(A1015)))))</f>
        <v/>
      </c>
      <c r="AH1015" s="8" t="str" cm="1">
        <f t="array" ref="AH1015">IF(A1015="","",IF(COUNTIF('2) Income'!$D$13:$D$32,"Yearly")=0,0,SUMPRODUCT(--('2) Income'!$D$13:$D$32="Yearly"),--('2) Income'!$F$13:$F$32&lt;=A1015),IF(B1015="N",--('2) Income'!$I$13:$I$32=DAY(A1015)),--('2) Income'!$I$13:$I$32&gt;=DAY(A1015))),--(IFERROR(MOD('2) Income'!$H$13:$H$32-MONTH(A1015)+12,12),1)=0),'2) Income'!$E$13:$E$32)))</f>
        <v/>
      </c>
      <c r="AI1015" s="8" t="str">
        <f>IF(A1015="","",IF(COUNTIF('2) Income'!$D$13:$D$32,"one-time")=0,0,SUMIFS('2) Income'!$E$13:$E$32,'2) Income'!$D$13:$D$32,"one-time",'2) Income'!$F$13:$F$32,"="&amp;$A1015)))</f>
        <v/>
      </c>
      <c r="AJ1015" s="9" t="str">
        <f t="shared" si="76"/>
        <v/>
      </c>
    </row>
    <row r="1016" spans="1:36">
      <c r="A1016" s="7" t="str">
        <f>IF(A1015="","",IF(A1015+1&lt;='1) Period'!$E$21,A1015+1,""))</f>
        <v/>
      </c>
      <c r="B1016" s="7" t="e">
        <f t="shared" si="77"/>
        <v>#VALUE!</v>
      </c>
      <c r="C1016" t="e">
        <f t="shared" si="78"/>
        <v>#VALUE!</v>
      </c>
      <c r="D1016" s="8" t="str">
        <f>IF(A1016="","",IF(TEXT(A1016,"dddd")='4) Happy Money'!$E$23,WAllowance,0))</f>
        <v/>
      </c>
      <c r="E1016" s="8" t="str">
        <f>IF(A1016="","",IF(B1016="N",SUMIF(TMonthly[Day of the Month],DAY(A1016),TMonthly[Amount]),SUMIF(TMonthly[Day of the Month],"&gt;="&amp;DAY(A1016),TMonthly[Amount])))</f>
        <v/>
      </c>
      <c r="F1016" s="8" t="str" cm="1">
        <f t="array" ref="F1016">IF(A1016="","",SUMPRODUCT(--(TYearly[Due Date]&lt;=A1016),IF(B1016="N",--(TYearly[Day]=DAY(A1016)),--(TYearly[Day]&gt;=DAY(A1016))),--(IFERROR(MOD(TYearly[Month]-MONTH(A1016)+12,12),1)=0),TYearly[Amount]))</f>
        <v/>
      </c>
      <c r="G1016" s="8" t="str">
        <f>IF(A1016="","",SUMIF(TOneTime[Due Date],A1016,TOneTime[Amount]))</f>
        <v/>
      </c>
      <c r="H1016" s="8" t="str" cm="1">
        <f t="array" ref="H1016">IF(A1016="","",IF(COUNTIF(TOther[Frequency],$H$1)=0,0,SUMPRODUCT(--(IFERROR(MOD(A1016-TOther[Start Date],7),1)=0),--(TOther[Frequency]=$H$1),--(TOther[Start Date]&lt;=A1016),--(TOther[End Date Calc]&gt;=A1016),TOther[Amount])))</f>
        <v/>
      </c>
      <c r="I1016" s="8" t="str" cm="1">
        <f t="array" ref="I1016">IF(A1016="","",IF(COUNTIF(TOther[Frequency],$I$1)=0,0,SUMPRODUCT(--(IFERROR(MOD(A1016-TOther[Start Date],14),1)=0),--(TOther[Frequency]=$I$1),--(TOther[Start Date]&lt;=A1016),--(TOther[End Date Calc]&gt;=A1016),TOther[Amount])))</f>
        <v/>
      </c>
      <c r="J1016" s="8" t="str">
        <f>IF(A1016="","",IF(COUNTIF(TOther[Frequency],$J$1)=0,0,IF(OR(DAY(A1016)=1,DAY(A1016)=15),SUMIFS(TOther[Amount],TOther[Frequency],$J$1,TOther[Start Date],"&lt;="&amp;$A1016,TOther[End Date Calc],"&gt;="&amp;A1016),0)))</f>
        <v/>
      </c>
      <c r="K1016" s="8" t="str">
        <f>IF(A1016="","",IF(COUNTIF(TOther[Frequency],$K$1)=0,0,IF(A1016=(A1016-DAY(A1016)+1+2*7-WEEKDAY(A1016-DAY(A1016)+8-4,1)),SUMIFS(TOther[Amount],TOther[Frequency],$K$1,TOther[Start Date],"&lt;="&amp;$A1016,TOther[End Date Calc],"&gt;="&amp;A1016),0)))</f>
        <v/>
      </c>
      <c r="L1016" s="8" t="str">
        <f>IF(A1016="","",IF(COUNTIF(TOther[Frequency],$L$1)=0,0,IF(A1016=(A1016-DAY(A1016)+1+3*7-WEEKDAY(A1016-DAY(A1016)+8-4,1)),SUMIFS(TOther[Amount],TOther[Frequency],$L$1,TOther[Start Date],"&lt;="&amp;$A1016,TOther[End Date Calc],"&gt;="&amp;A1016),0)))</f>
        <v/>
      </c>
      <c r="M1016" s="8" t="str">
        <f>IF(A1016="","",IF(COUNTIF(TOther[Frequency],$M$1)=0,0,IF(A1016=(A1016-DAY(A1016)+1+4*7-WEEKDAY(A1016-DAY(A1016)+8-4,1)),SUMIFS(TOther[Amount],TOther[Frequency],$M$1,TOther[Start Date],"&lt;="&amp;$A1016,TOther[End Date Calc],"&gt;="&amp;A1016),0)))</f>
        <v/>
      </c>
      <c r="N1016" s="8" t="str" cm="1">
        <f t="array" ref="N1016">IF(A1016="","",IF(COUNTIF(TOther[Frequency],$N$1)=0,0,SUMPRODUCT(--(IFERROR(MOD(A1016-TOther[Start Date],28),1)=0),--(TOther[Frequency]=$N$1),--(TOther[Start Date]&lt;=A1016),--(TOther[End Date Calc]&gt;=A1016),TOther[Amount])))</f>
        <v/>
      </c>
      <c r="O1016" s="8" t="str" cm="1">
        <f t="array" ref="O1016">IF(A1016="","",IF(COUNTIF(TOther[Frequency],$O$1)=0,0,SUMPRODUCT(--(IFERROR(MOD(A1016-TOther[Start Date],42),1)=0),--(TOther[Frequency]=$O$1),--(TOther[Start Date]&lt;=A1016),--(TOther[End Date Calc]&gt;=A1016),TOther[Amount])))</f>
        <v/>
      </c>
      <c r="P1016" s="8" t="str" cm="1">
        <f t="array" ref="P1016">IF(A1016="","",IF(COUNTIF(TOther[Frequency],$P$1)=0,0,SUMPRODUCT(--(IFERROR(MOD(A1016-TOther[Start Date],56),1)=0),--(TOther[Frequency]=$P$1),--(TOther[Start Date]&lt;=A1016),--(TOther[End Date Calc]&gt;=A1016),TOther[Amount])))</f>
        <v/>
      </c>
      <c r="Q1016" s="8" t="str">
        <f>IF(A1016="","",IF(COUNTIF(TOther[Frequency],$Q$1)=0,0,IF(B1016="N",SUMIFS(TOther[Amount],TOther[Frequency],$Q$1,TOther[Start Date],"&lt;="&amp;$A1016,TOther[End Date Calc],"&gt;="&amp;A1016,TOther[Start Day],DAY(A1016)),SUMIFS(TOther[Amount],TOther[Frequency],$Q$1,TOther[Start Date],"&lt;="&amp;$A1016,TOther[End Date Calc],"&gt;="&amp;A1016,TOther[Start Day],"&gt;="&amp;DAY(A1016)))))</f>
        <v/>
      </c>
      <c r="R1016" s="8" t="str" cm="1">
        <f t="array" ref="R1016">IF(A1016="","",IF(COUNTIF(TOther[Frequency],R$1)=0,0,SUMPRODUCT(--(TOther[Frequency]=R$1),--(TOther[Start Date]&lt;=A1016),--(TOther[End Date Calc]&gt;=A1016),IF(B1016="N",--(TOther[Start Day]=DAY(A1016)),--(TOther[Start Day]&gt;=DAY(A1016))),--(IFERROR(MOD(TOther[Start Month]-MONTH(A1016)+2,2),1)=0),TOther[Amount])))</f>
        <v/>
      </c>
      <c r="S1016" s="8" t="str" cm="1">
        <f t="array" ref="S1016">IF(A1016="","",IF(COUNTIF(TOther[Frequency],S$1)=0,0,SUMPRODUCT(--(TOther[Frequency]=S$1),--(TOther[Start Date]&lt;=A1016),--(TOther[End Date Calc]&gt;=A1016),IF(B1016="N",--(TOther[Start Day]=DAY(A1016)),--(TOther[Start Day]&gt;=DAY(A1016))),--(IFERROR(MOD(TOther[Start Month]-MONTH(A1016)+3,3),1)=0),TOther[Amount])))</f>
        <v/>
      </c>
      <c r="T1016" s="8" t="str" cm="1">
        <f t="array" ref="T1016">IF($A1016="","",IF(COUNTIF(TOther[Frequency],T$1)=0,0,SUMPRODUCT(--(TOther[Frequency]=T$1),--(TOther[Start Date]&lt;=$A1016),--(TOther[End Date Calc]&gt;=$A1016),IF($B1016="N",--(TOther[Start Day]=DAY($A1016)),--(TOther[Start Day]&gt;=DAY($A1016))),--(IFERROR(MOD(TOther[Start Month]-MONTH($A1016)+4,4),1)=0),TOther[Amount])))</f>
        <v/>
      </c>
      <c r="U1016" s="8" t="str" cm="1">
        <f t="array" ref="U1016">IF(A1016="","",IF(COUNTIF(TOther[Frequency],$U$1)=0,0,SUMPRODUCT(--(TOther[Frequency]=$U$1),--(TOther[Start Date]&lt;=A1016),--(TOther[End Date Calc]&gt;=A1016),IF(B1016="N",--(TOther[Start Day]=DAY(A1016)),--(TOther[Start Day]&gt;=DAY(A1016))),--(IFERROR(MOD(TOther[Start Month]-MONTH(A1016)+6,6),1)=0),TOther[Amount])))</f>
        <v/>
      </c>
      <c r="V1016" s="8" t="str" cm="1">
        <f t="array" ref="V1016">IF(A1016="","",IF(COUNTIF(TOther[Frequency],$V$1)=0,0,SUMPRODUCT(--(TOther[Frequency]=$V$1),--(TOther[Start Date]&lt;=A1016),--(TOther[End Date Calc]&gt;=A1016),IF(B1016="N",--(TOther[Start Day]=DAY(A1016)),--(TOther[Start Day]&gt;=DAY(A1016))),--(IFERROR(MOD(TOther[Start Month]-MONTH(A1016)+12,12),1)=0),TOther[Amount])))</f>
        <v/>
      </c>
      <c r="W1016" s="8" t="str">
        <f>IF(A1016="","",SUMIFS(TOther[Amount],TOther[Start Date],A1016,TOther[Frequency],$W$1))</f>
        <v/>
      </c>
      <c r="X1016" s="9" t="str">
        <f t="shared" si="75"/>
        <v/>
      </c>
      <c r="Y1016" s="9" t="str">
        <f t="shared" si="79"/>
        <v/>
      </c>
      <c r="Z1016" s="8" t="str" cm="1">
        <f t="array" ref="Z1016">IF(A1016="","",IF(COUNTIF('2) Income'!$D$13:$D$32,"Weekly")=0,0,SUMPRODUCT(--(IFERROR(MOD(A1016-'2) Income'!$F$13:$F$32,7),1)=0),--('2) Income'!$D$13:$D$32="Weekly"),--('2) Income'!$F$13:$F$32&lt;=A1016),'2) Income'!$E$13:$E$32)))</f>
        <v/>
      </c>
      <c r="AA1016" s="8" t="str" cm="1">
        <f t="array" ref="AA1016">IF(A1016="","",IF(COUNTIF('2) Income'!$D$13:$D$32,"Every Other Week")=0,0,SUMPRODUCT(--(IFERROR(MOD(A1016-'2) Income'!$F$13:$F$32,14),1)=0),--('2) Income'!$D$13:$D$32="Every Other Week"),--('2) Income'!$F$13:$F$32&lt;=A1016),'2) Income'!$E$13:$E$32)))</f>
        <v/>
      </c>
      <c r="AB1016" s="8" t="str">
        <f>IF(A1016="","",IF(COUNTIF('2) Income'!$D$13:$D$32,"1st and 15th")=0,0,IF(OR(DAY(A1016)=1,DAY(A1016)=15),SUMIFS('2) Income'!$E$13:$E$32,'2) Income'!$D$13:$D$32,"1st and 15th",'2) Income'!$F$13:$F$32,"&lt;="&amp;$A1016),0)))</f>
        <v/>
      </c>
      <c r="AC1016" s="8" t="str">
        <f>IF(A1016="","",IF(COUNTIF('2) Income'!$D$13:$D$32,"2nd Wednesday")=0,0,IF(A1016=(A1016-DAY(A1016)+1+2*7-WEEKDAY(A1016-DAY(A1016)+8-4,1)),SUMIFS('2) Income'!$E$13:$E$32,'2) Income'!$D$13:$D$32,"2nd Wednesday",'2) Income'!$F$13:$F$32,"&lt;="&amp;$A1016),0)))</f>
        <v/>
      </c>
      <c r="AD1016" s="8" t="str">
        <f>IF(A1016="","",IF(COUNTIF('2) Income'!$D$13:$D$32,"3rd Wednesday")=0,0,IF(A1016=(A1016-DAY(A1016)+1+3*7-WEEKDAY(A1016-DAY(A1016)+8-4,1)),SUMIFS('2) Income'!$E$13:$E$32,'2) Income'!$D$13:$D$32,"3rd Wednesday",'2) Income'!$F$13:$F$32,"&lt;="&amp;$A1016),0)))</f>
        <v/>
      </c>
      <c r="AE1016" s="8" t="str">
        <f>IF(A1016="","",IF(COUNTIF('2) Income'!$D$13:$D$32,"4th Wednesday")=0,0,IF(A1016=(A1016-DAY(A1016)+1+4*7-WEEKDAY(A1016-DAY(A1016)+8-4,1)),SUMIFS('2) Income'!$E$13:$E$32,'2) Income'!$D$13:$D$32,"4th Wednesday",'2) Income'!$F$13:$F$32,"&lt;="&amp;$A1016),0)))</f>
        <v/>
      </c>
      <c r="AF1016" s="8" t="str" cm="1">
        <f t="array" ref="AF1016">IF(A1016="","",IF(COUNTIF('2) Income'!$D$13:$D$32,"Every 4 Weeks")=0,0,SUMPRODUCT(--(IFERROR(MOD(A1016-'2) Income'!$F$13:$F$32,28),1)=0),--('2) Income'!$D$13:$D$32="Every 4 Weeks"),--('2) Income'!$F$13:$F$32&lt;=A1016),'2) Income'!$E$13:$E$32)))</f>
        <v/>
      </c>
      <c r="AG1016" s="8" t="str">
        <f>IF(A1016="","",IF(COUNTIF('2) Income'!$D$13:$D$32,"Monthly")=0,0,IF(B1016="N",SUMIFS('2) Income'!$E$13:$E$32,'2) Income'!$D$13:$D$32,"monthly",'2) Income'!$F$13:$F$32,"&lt;="&amp;$A1016,'2) Income'!$I$13:$I$32,DAY(A1016)),SUMIFS('2) Income'!$E$13:$E$32,'2) Income'!$D$13:$D$32,"monthly",'2) Income'!$F$13:$F$32,"&lt;="&amp;$A1016,'2) Income'!$I$13:$I$32,"&gt;="&amp;DAY(A1016)))))</f>
        <v/>
      </c>
      <c r="AH1016" s="8" t="str" cm="1">
        <f t="array" ref="AH1016">IF(A1016="","",IF(COUNTIF('2) Income'!$D$13:$D$32,"Yearly")=0,0,SUMPRODUCT(--('2) Income'!$D$13:$D$32="Yearly"),--('2) Income'!$F$13:$F$32&lt;=A1016),IF(B1016="N",--('2) Income'!$I$13:$I$32=DAY(A1016)),--('2) Income'!$I$13:$I$32&gt;=DAY(A1016))),--(IFERROR(MOD('2) Income'!$H$13:$H$32-MONTH(A1016)+12,12),1)=0),'2) Income'!$E$13:$E$32)))</f>
        <v/>
      </c>
      <c r="AI1016" s="8" t="str">
        <f>IF(A1016="","",IF(COUNTIF('2) Income'!$D$13:$D$32,"one-time")=0,0,SUMIFS('2) Income'!$E$13:$E$32,'2) Income'!$D$13:$D$32,"one-time",'2) Income'!$F$13:$F$32,"="&amp;$A1016)))</f>
        <v/>
      </c>
      <c r="AJ1016" s="9" t="str">
        <f t="shared" si="76"/>
        <v/>
      </c>
    </row>
    <row r="1017" spans="1:36">
      <c r="A1017" s="7" t="str">
        <f>IF(A1016="","",IF(A1016+1&lt;='1) Period'!$E$21,A1016+1,""))</f>
        <v/>
      </c>
      <c r="B1017" s="7" t="e">
        <f t="shared" si="77"/>
        <v>#VALUE!</v>
      </c>
      <c r="C1017" t="e">
        <f t="shared" si="78"/>
        <v>#VALUE!</v>
      </c>
      <c r="D1017" s="8" t="str">
        <f>IF(A1017="","",IF(TEXT(A1017,"dddd")='4) Happy Money'!$E$23,WAllowance,0))</f>
        <v/>
      </c>
      <c r="E1017" s="8" t="str">
        <f>IF(A1017="","",IF(B1017="N",SUMIF(TMonthly[Day of the Month],DAY(A1017),TMonthly[Amount]),SUMIF(TMonthly[Day of the Month],"&gt;="&amp;DAY(A1017),TMonthly[Amount])))</f>
        <v/>
      </c>
      <c r="F1017" s="8" t="str" cm="1">
        <f t="array" ref="F1017">IF(A1017="","",SUMPRODUCT(--(TYearly[Due Date]&lt;=A1017),IF(B1017="N",--(TYearly[Day]=DAY(A1017)),--(TYearly[Day]&gt;=DAY(A1017))),--(IFERROR(MOD(TYearly[Month]-MONTH(A1017)+12,12),1)=0),TYearly[Amount]))</f>
        <v/>
      </c>
      <c r="G1017" s="8" t="str">
        <f>IF(A1017="","",SUMIF(TOneTime[Due Date],A1017,TOneTime[Amount]))</f>
        <v/>
      </c>
      <c r="H1017" s="8" t="str" cm="1">
        <f t="array" ref="H1017">IF(A1017="","",IF(COUNTIF(TOther[Frequency],$H$1)=0,0,SUMPRODUCT(--(IFERROR(MOD(A1017-TOther[Start Date],7),1)=0),--(TOther[Frequency]=$H$1),--(TOther[Start Date]&lt;=A1017),--(TOther[End Date Calc]&gt;=A1017),TOther[Amount])))</f>
        <v/>
      </c>
      <c r="I1017" s="8" t="str" cm="1">
        <f t="array" ref="I1017">IF(A1017="","",IF(COUNTIF(TOther[Frequency],$I$1)=0,0,SUMPRODUCT(--(IFERROR(MOD(A1017-TOther[Start Date],14),1)=0),--(TOther[Frequency]=$I$1),--(TOther[Start Date]&lt;=A1017),--(TOther[End Date Calc]&gt;=A1017),TOther[Amount])))</f>
        <v/>
      </c>
      <c r="J1017" s="8" t="str">
        <f>IF(A1017="","",IF(COUNTIF(TOther[Frequency],$J$1)=0,0,IF(OR(DAY(A1017)=1,DAY(A1017)=15),SUMIFS(TOther[Amount],TOther[Frequency],$J$1,TOther[Start Date],"&lt;="&amp;$A1017,TOther[End Date Calc],"&gt;="&amp;A1017),0)))</f>
        <v/>
      </c>
      <c r="K1017" s="8" t="str">
        <f>IF(A1017="","",IF(COUNTIF(TOther[Frequency],$K$1)=0,0,IF(A1017=(A1017-DAY(A1017)+1+2*7-WEEKDAY(A1017-DAY(A1017)+8-4,1)),SUMIFS(TOther[Amount],TOther[Frequency],$K$1,TOther[Start Date],"&lt;="&amp;$A1017,TOther[End Date Calc],"&gt;="&amp;A1017),0)))</f>
        <v/>
      </c>
      <c r="L1017" s="8" t="str">
        <f>IF(A1017="","",IF(COUNTIF(TOther[Frequency],$L$1)=0,0,IF(A1017=(A1017-DAY(A1017)+1+3*7-WEEKDAY(A1017-DAY(A1017)+8-4,1)),SUMIFS(TOther[Amount],TOther[Frequency],$L$1,TOther[Start Date],"&lt;="&amp;$A1017,TOther[End Date Calc],"&gt;="&amp;A1017),0)))</f>
        <v/>
      </c>
      <c r="M1017" s="8" t="str">
        <f>IF(A1017="","",IF(COUNTIF(TOther[Frequency],$M$1)=0,0,IF(A1017=(A1017-DAY(A1017)+1+4*7-WEEKDAY(A1017-DAY(A1017)+8-4,1)),SUMIFS(TOther[Amount],TOther[Frequency],$M$1,TOther[Start Date],"&lt;="&amp;$A1017,TOther[End Date Calc],"&gt;="&amp;A1017),0)))</f>
        <v/>
      </c>
      <c r="N1017" s="8" t="str" cm="1">
        <f t="array" ref="N1017">IF(A1017="","",IF(COUNTIF(TOther[Frequency],$N$1)=0,0,SUMPRODUCT(--(IFERROR(MOD(A1017-TOther[Start Date],28),1)=0),--(TOther[Frequency]=$N$1),--(TOther[Start Date]&lt;=A1017),--(TOther[End Date Calc]&gt;=A1017),TOther[Amount])))</f>
        <v/>
      </c>
      <c r="O1017" s="8" t="str" cm="1">
        <f t="array" ref="O1017">IF(A1017="","",IF(COUNTIF(TOther[Frequency],$O$1)=0,0,SUMPRODUCT(--(IFERROR(MOD(A1017-TOther[Start Date],42),1)=0),--(TOther[Frequency]=$O$1),--(TOther[Start Date]&lt;=A1017),--(TOther[End Date Calc]&gt;=A1017),TOther[Amount])))</f>
        <v/>
      </c>
      <c r="P1017" s="8" t="str" cm="1">
        <f t="array" ref="P1017">IF(A1017="","",IF(COUNTIF(TOther[Frequency],$P$1)=0,0,SUMPRODUCT(--(IFERROR(MOD(A1017-TOther[Start Date],56),1)=0),--(TOther[Frequency]=$P$1),--(TOther[Start Date]&lt;=A1017),--(TOther[End Date Calc]&gt;=A1017),TOther[Amount])))</f>
        <v/>
      </c>
      <c r="Q1017" s="8" t="str">
        <f>IF(A1017="","",IF(COUNTIF(TOther[Frequency],$Q$1)=0,0,IF(B1017="N",SUMIFS(TOther[Amount],TOther[Frequency],$Q$1,TOther[Start Date],"&lt;="&amp;$A1017,TOther[End Date Calc],"&gt;="&amp;A1017,TOther[Start Day],DAY(A1017)),SUMIFS(TOther[Amount],TOther[Frequency],$Q$1,TOther[Start Date],"&lt;="&amp;$A1017,TOther[End Date Calc],"&gt;="&amp;A1017,TOther[Start Day],"&gt;="&amp;DAY(A1017)))))</f>
        <v/>
      </c>
      <c r="R1017" s="8" t="str" cm="1">
        <f t="array" ref="R1017">IF(A1017="","",IF(COUNTIF(TOther[Frequency],R$1)=0,0,SUMPRODUCT(--(TOther[Frequency]=R$1),--(TOther[Start Date]&lt;=A1017),--(TOther[End Date Calc]&gt;=A1017),IF(B1017="N",--(TOther[Start Day]=DAY(A1017)),--(TOther[Start Day]&gt;=DAY(A1017))),--(IFERROR(MOD(TOther[Start Month]-MONTH(A1017)+2,2),1)=0),TOther[Amount])))</f>
        <v/>
      </c>
      <c r="S1017" s="8" t="str" cm="1">
        <f t="array" ref="S1017">IF(A1017="","",IF(COUNTIF(TOther[Frequency],S$1)=0,0,SUMPRODUCT(--(TOther[Frequency]=S$1),--(TOther[Start Date]&lt;=A1017),--(TOther[End Date Calc]&gt;=A1017),IF(B1017="N",--(TOther[Start Day]=DAY(A1017)),--(TOther[Start Day]&gt;=DAY(A1017))),--(IFERROR(MOD(TOther[Start Month]-MONTH(A1017)+3,3),1)=0),TOther[Amount])))</f>
        <v/>
      </c>
      <c r="T1017" s="8" t="str" cm="1">
        <f t="array" ref="T1017">IF($A1017="","",IF(COUNTIF(TOther[Frequency],T$1)=0,0,SUMPRODUCT(--(TOther[Frequency]=T$1),--(TOther[Start Date]&lt;=$A1017),--(TOther[End Date Calc]&gt;=$A1017),IF($B1017="N",--(TOther[Start Day]=DAY($A1017)),--(TOther[Start Day]&gt;=DAY($A1017))),--(IFERROR(MOD(TOther[Start Month]-MONTH($A1017)+4,4),1)=0),TOther[Amount])))</f>
        <v/>
      </c>
      <c r="U1017" s="8" t="str" cm="1">
        <f t="array" ref="U1017">IF(A1017="","",IF(COUNTIF(TOther[Frequency],$U$1)=0,0,SUMPRODUCT(--(TOther[Frequency]=$U$1),--(TOther[Start Date]&lt;=A1017),--(TOther[End Date Calc]&gt;=A1017),IF(B1017="N",--(TOther[Start Day]=DAY(A1017)),--(TOther[Start Day]&gt;=DAY(A1017))),--(IFERROR(MOD(TOther[Start Month]-MONTH(A1017)+6,6),1)=0),TOther[Amount])))</f>
        <v/>
      </c>
      <c r="V1017" s="8" t="str" cm="1">
        <f t="array" ref="V1017">IF(A1017="","",IF(COUNTIF(TOther[Frequency],$V$1)=0,0,SUMPRODUCT(--(TOther[Frequency]=$V$1),--(TOther[Start Date]&lt;=A1017),--(TOther[End Date Calc]&gt;=A1017),IF(B1017="N",--(TOther[Start Day]=DAY(A1017)),--(TOther[Start Day]&gt;=DAY(A1017))),--(IFERROR(MOD(TOther[Start Month]-MONTH(A1017)+12,12),1)=0),TOther[Amount])))</f>
        <v/>
      </c>
      <c r="W1017" s="8" t="str">
        <f>IF(A1017="","",SUMIFS(TOther[Amount],TOther[Start Date],A1017,TOther[Frequency],$W$1))</f>
        <v/>
      </c>
      <c r="X1017" s="9" t="str">
        <f t="shared" si="75"/>
        <v/>
      </c>
      <c r="Y1017" s="9" t="str">
        <f t="shared" si="79"/>
        <v/>
      </c>
      <c r="Z1017" s="8" t="str" cm="1">
        <f t="array" ref="Z1017">IF(A1017="","",IF(COUNTIF('2) Income'!$D$13:$D$32,"Weekly")=0,0,SUMPRODUCT(--(IFERROR(MOD(A1017-'2) Income'!$F$13:$F$32,7),1)=0),--('2) Income'!$D$13:$D$32="Weekly"),--('2) Income'!$F$13:$F$32&lt;=A1017),'2) Income'!$E$13:$E$32)))</f>
        <v/>
      </c>
      <c r="AA1017" s="8" t="str" cm="1">
        <f t="array" ref="AA1017">IF(A1017="","",IF(COUNTIF('2) Income'!$D$13:$D$32,"Every Other Week")=0,0,SUMPRODUCT(--(IFERROR(MOD(A1017-'2) Income'!$F$13:$F$32,14),1)=0),--('2) Income'!$D$13:$D$32="Every Other Week"),--('2) Income'!$F$13:$F$32&lt;=A1017),'2) Income'!$E$13:$E$32)))</f>
        <v/>
      </c>
      <c r="AB1017" s="8" t="str">
        <f>IF(A1017="","",IF(COUNTIF('2) Income'!$D$13:$D$32,"1st and 15th")=0,0,IF(OR(DAY(A1017)=1,DAY(A1017)=15),SUMIFS('2) Income'!$E$13:$E$32,'2) Income'!$D$13:$D$32,"1st and 15th",'2) Income'!$F$13:$F$32,"&lt;="&amp;$A1017),0)))</f>
        <v/>
      </c>
      <c r="AC1017" s="8" t="str">
        <f>IF(A1017="","",IF(COUNTIF('2) Income'!$D$13:$D$32,"2nd Wednesday")=0,0,IF(A1017=(A1017-DAY(A1017)+1+2*7-WEEKDAY(A1017-DAY(A1017)+8-4,1)),SUMIFS('2) Income'!$E$13:$E$32,'2) Income'!$D$13:$D$32,"2nd Wednesday",'2) Income'!$F$13:$F$32,"&lt;="&amp;$A1017),0)))</f>
        <v/>
      </c>
      <c r="AD1017" s="8" t="str">
        <f>IF(A1017="","",IF(COUNTIF('2) Income'!$D$13:$D$32,"3rd Wednesday")=0,0,IF(A1017=(A1017-DAY(A1017)+1+3*7-WEEKDAY(A1017-DAY(A1017)+8-4,1)),SUMIFS('2) Income'!$E$13:$E$32,'2) Income'!$D$13:$D$32,"3rd Wednesday",'2) Income'!$F$13:$F$32,"&lt;="&amp;$A1017),0)))</f>
        <v/>
      </c>
      <c r="AE1017" s="8" t="str">
        <f>IF(A1017="","",IF(COUNTIF('2) Income'!$D$13:$D$32,"4th Wednesday")=0,0,IF(A1017=(A1017-DAY(A1017)+1+4*7-WEEKDAY(A1017-DAY(A1017)+8-4,1)),SUMIFS('2) Income'!$E$13:$E$32,'2) Income'!$D$13:$D$32,"4th Wednesday",'2) Income'!$F$13:$F$32,"&lt;="&amp;$A1017),0)))</f>
        <v/>
      </c>
      <c r="AF1017" s="8" t="str" cm="1">
        <f t="array" ref="AF1017">IF(A1017="","",IF(COUNTIF('2) Income'!$D$13:$D$32,"Every 4 Weeks")=0,0,SUMPRODUCT(--(IFERROR(MOD(A1017-'2) Income'!$F$13:$F$32,28),1)=0),--('2) Income'!$D$13:$D$32="Every 4 Weeks"),--('2) Income'!$F$13:$F$32&lt;=A1017),'2) Income'!$E$13:$E$32)))</f>
        <v/>
      </c>
      <c r="AG1017" s="8" t="str">
        <f>IF(A1017="","",IF(COUNTIF('2) Income'!$D$13:$D$32,"Monthly")=0,0,IF(B1017="N",SUMIFS('2) Income'!$E$13:$E$32,'2) Income'!$D$13:$D$32,"monthly",'2) Income'!$F$13:$F$32,"&lt;="&amp;$A1017,'2) Income'!$I$13:$I$32,DAY(A1017)),SUMIFS('2) Income'!$E$13:$E$32,'2) Income'!$D$13:$D$32,"monthly",'2) Income'!$F$13:$F$32,"&lt;="&amp;$A1017,'2) Income'!$I$13:$I$32,"&gt;="&amp;DAY(A1017)))))</f>
        <v/>
      </c>
      <c r="AH1017" s="8" t="str" cm="1">
        <f t="array" ref="AH1017">IF(A1017="","",IF(COUNTIF('2) Income'!$D$13:$D$32,"Yearly")=0,0,SUMPRODUCT(--('2) Income'!$D$13:$D$32="Yearly"),--('2) Income'!$F$13:$F$32&lt;=A1017),IF(B1017="N",--('2) Income'!$I$13:$I$32=DAY(A1017)),--('2) Income'!$I$13:$I$32&gt;=DAY(A1017))),--(IFERROR(MOD('2) Income'!$H$13:$H$32-MONTH(A1017)+12,12),1)=0),'2) Income'!$E$13:$E$32)))</f>
        <v/>
      </c>
      <c r="AI1017" s="8" t="str">
        <f>IF(A1017="","",IF(COUNTIF('2) Income'!$D$13:$D$32,"one-time")=0,0,SUMIFS('2) Income'!$E$13:$E$32,'2) Income'!$D$13:$D$32,"one-time",'2) Income'!$F$13:$F$32,"="&amp;$A1017)))</f>
        <v/>
      </c>
      <c r="AJ1017" s="9" t="str">
        <f t="shared" si="76"/>
        <v/>
      </c>
    </row>
    <row r="1018" spans="1:36">
      <c r="A1018" s="7" t="str">
        <f>IF(A1017="","",IF(A1017+1&lt;='1) Period'!$E$21,A1017+1,""))</f>
        <v/>
      </c>
      <c r="B1018" s="7" t="e">
        <f t="shared" si="77"/>
        <v>#VALUE!</v>
      </c>
      <c r="C1018" t="e">
        <f t="shared" si="78"/>
        <v>#VALUE!</v>
      </c>
      <c r="D1018" s="8" t="str">
        <f>IF(A1018="","",IF(TEXT(A1018,"dddd")='4) Happy Money'!$E$23,WAllowance,0))</f>
        <v/>
      </c>
      <c r="E1018" s="8" t="str">
        <f>IF(A1018="","",IF(B1018="N",SUMIF(TMonthly[Day of the Month],DAY(A1018),TMonthly[Amount]),SUMIF(TMonthly[Day of the Month],"&gt;="&amp;DAY(A1018),TMonthly[Amount])))</f>
        <v/>
      </c>
      <c r="F1018" s="8" t="str" cm="1">
        <f t="array" ref="F1018">IF(A1018="","",SUMPRODUCT(--(TYearly[Due Date]&lt;=A1018),IF(B1018="N",--(TYearly[Day]=DAY(A1018)),--(TYearly[Day]&gt;=DAY(A1018))),--(IFERROR(MOD(TYearly[Month]-MONTH(A1018)+12,12),1)=0),TYearly[Amount]))</f>
        <v/>
      </c>
      <c r="G1018" s="8" t="str">
        <f>IF(A1018="","",SUMIF(TOneTime[Due Date],A1018,TOneTime[Amount]))</f>
        <v/>
      </c>
      <c r="H1018" s="8" t="str" cm="1">
        <f t="array" ref="H1018">IF(A1018="","",IF(COUNTIF(TOther[Frequency],$H$1)=0,0,SUMPRODUCT(--(IFERROR(MOD(A1018-TOther[Start Date],7),1)=0),--(TOther[Frequency]=$H$1),--(TOther[Start Date]&lt;=A1018),--(TOther[End Date Calc]&gt;=A1018),TOther[Amount])))</f>
        <v/>
      </c>
      <c r="I1018" s="8" t="str" cm="1">
        <f t="array" ref="I1018">IF(A1018="","",IF(COUNTIF(TOther[Frequency],$I$1)=0,0,SUMPRODUCT(--(IFERROR(MOD(A1018-TOther[Start Date],14),1)=0),--(TOther[Frequency]=$I$1),--(TOther[Start Date]&lt;=A1018),--(TOther[End Date Calc]&gt;=A1018),TOther[Amount])))</f>
        <v/>
      </c>
      <c r="J1018" s="8" t="str">
        <f>IF(A1018="","",IF(COUNTIF(TOther[Frequency],$J$1)=0,0,IF(OR(DAY(A1018)=1,DAY(A1018)=15),SUMIFS(TOther[Amount],TOther[Frequency],$J$1,TOther[Start Date],"&lt;="&amp;$A1018,TOther[End Date Calc],"&gt;="&amp;A1018),0)))</f>
        <v/>
      </c>
      <c r="K1018" s="8" t="str">
        <f>IF(A1018="","",IF(COUNTIF(TOther[Frequency],$K$1)=0,0,IF(A1018=(A1018-DAY(A1018)+1+2*7-WEEKDAY(A1018-DAY(A1018)+8-4,1)),SUMIFS(TOther[Amount],TOther[Frequency],$K$1,TOther[Start Date],"&lt;="&amp;$A1018,TOther[End Date Calc],"&gt;="&amp;A1018),0)))</f>
        <v/>
      </c>
      <c r="L1018" s="8" t="str">
        <f>IF(A1018="","",IF(COUNTIF(TOther[Frequency],$L$1)=0,0,IF(A1018=(A1018-DAY(A1018)+1+3*7-WEEKDAY(A1018-DAY(A1018)+8-4,1)),SUMIFS(TOther[Amount],TOther[Frequency],$L$1,TOther[Start Date],"&lt;="&amp;$A1018,TOther[End Date Calc],"&gt;="&amp;A1018),0)))</f>
        <v/>
      </c>
      <c r="M1018" s="8" t="str">
        <f>IF(A1018="","",IF(COUNTIF(TOther[Frequency],$M$1)=0,0,IF(A1018=(A1018-DAY(A1018)+1+4*7-WEEKDAY(A1018-DAY(A1018)+8-4,1)),SUMIFS(TOther[Amount],TOther[Frequency],$M$1,TOther[Start Date],"&lt;="&amp;$A1018,TOther[End Date Calc],"&gt;="&amp;A1018),0)))</f>
        <v/>
      </c>
      <c r="N1018" s="8" t="str" cm="1">
        <f t="array" ref="N1018">IF(A1018="","",IF(COUNTIF(TOther[Frequency],$N$1)=0,0,SUMPRODUCT(--(IFERROR(MOD(A1018-TOther[Start Date],28),1)=0),--(TOther[Frequency]=$N$1),--(TOther[Start Date]&lt;=A1018),--(TOther[End Date Calc]&gt;=A1018),TOther[Amount])))</f>
        <v/>
      </c>
      <c r="O1018" s="8" t="str" cm="1">
        <f t="array" ref="O1018">IF(A1018="","",IF(COUNTIF(TOther[Frequency],$O$1)=0,0,SUMPRODUCT(--(IFERROR(MOD(A1018-TOther[Start Date],42),1)=0),--(TOther[Frequency]=$O$1),--(TOther[Start Date]&lt;=A1018),--(TOther[End Date Calc]&gt;=A1018),TOther[Amount])))</f>
        <v/>
      </c>
      <c r="P1018" s="8" t="str" cm="1">
        <f t="array" ref="P1018">IF(A1018="","",IF(COUNTIF(TOther[Frequency],$P$1)=0,0,SUMPRODUCT(--(IFERROR(MOD(A1018-TOther[Start Date],56),1)=0),--(TOther[Frequency]=$P$1),--(TOther[Start Date]&lt;=A1018),--(TOther[End Date Calc]&gt;=A1018),TOther[Amount])))</f>
        <v/>
      </c>
      <c r="Q1018" s="8" t="str">
        <f>IF(A1018="","",IF(COUNTIF(TOther[Frequency],$Q$1)=0,0,IF(B1018="N",SUMIFS(TOther[Amount],TOther[Frequency],$Q$1,TOther[Start Date],"&lt;="&amp;$A1018,TOther[End Date Calc],"&gt;="&amp;A1018,TOther[Start Day],DAY(A1018)),SUMIFS(TOther[Amount],TOther[Frequency],$Q$1,TOther[Start Date],"&lt;="&amp;$A1018,TOther[End Date Calc],"&gt;="&amp;A1018,TOther[Start Day],"&gt;="&amp;DAY(A1018)))))</f>
        <v/>
      </c>
      <c r="R1018" s="8" t="str" cm="1">
        <f t="array" ref="R1018">IF(A1018="","",IF(COUNTIF(TOther[Frequency],R$1)=0,0,SUMPRODUCT(--(TOther[Frequency]=R$1),--(TOther[Start Date]&lt;=A1018),--(TOther[End Date Calc]&gt;=A1018),IF(B1018="N",--(TOther[Start Day]=DAY(A1018)),--(TOther[Start Day]&gt;=DAY(A1018))),--(IFERROR(MOD(TOther[Start Month]-MONTH(A1018)+2,2),1)=0),TOther[Amount])))</f>
        <v/>
      </c>
      <c r="S1018" s="8" t="str" cm="1">
        <f t="array" ref="S1018">IF(A1018="","",IF(COUNTIF(TOther[Frequency],S$1)=0,0,SUMPRODUCT(--(TOther[Frequency]=S$1),--(TOther[Start Date]&lt;=A1018),--(TOther[End Date Calc]&gt;=A1018),IF(B1018="N",--(TOther[Start Day]=DAY(A1018)),--(TOther[Start Day]&gt;=DAY(A1018))),--(IFERROR(MOD(TOther[Start Month]-MONTH(A1018)+3,3),1)=0),TOther[Amount])))</f>
        <v/>
      </c>
      <c r="T1018" s="8" t="str" cm="1">
        <f t="array" ref="T1018">IF($A1018="","",IF(COUNTIF(TOther[Frequency],T$1)=0,0,SUMPRODUCT(--(TOther[Frequency]=T$1),--(TOther[Start Date]&lt;=$A1018),--(TOther[End Date Calc]&gt;=$A1018),IF($B1018="N",--(TOther[Start Day]=DAY($A1018)),--(TOther[Start Day]&gt;=DAY($A1018))),--(IFERROR(MOD(TOther[Start Month]-MONTH($A1018)+4,4),1)=0),TOther[Amount])))</f>
        <v/>
      </c>
      <c r="U1018" s="8" t="str" cm="1">
        <f t="array" ref="U1018">IF(A1018="","",IF(COUNTIF(TOther[Frequency],$U$1)=0,0,SUMPRODUCT(--(TOther[Frequency]=$U$1),--(TOther[Start Date]&lt;=A1018),--(TOther[End Date Calc]&gt;=A1018),IF(B1018="N",--(TOther[Start Day]=DAY(A1018)),--(TOther[Start Day]&gt;=DAY(A1018))),--(IFERROR(MOD(TOther[Start Month]-MONTH(A1018)+6,6),1)=0),TOther[Amount])))</f>
        <v/>
      </c>
      <c r="V1018" s="8" t="str" cm="1">
        <f t="array" ref="V1018">IF(A1018="","",IF(COUNTIF(TOther[Frequency],$V$1)=0,0,SUMPRODUCT(--(TOther[Frequency]=$V$1),--(TOther[Start Date]&lt;=A1018),--(TOther[End Date Calc]&gt;=A1018),IF(B1018="N",--(TOther[Start Day]=DAY(A1018)),--(TOther[Start Day]&gt;=DAY(A1018))),--(IFERROR(MOD(TOther[Start Month]-MONTH(A1018)+12,12),1)=0),TOther[Amount])))</f>
        <v/>
      </c>
      <c r="W1018" s="8" t="str">
        <f>IF(A1018="","",SUMIFS(TOther[Amount],TOther[Start Date],A1018,TOther[Frequency],$W$1))</f>
        <v/>
      </c>
      <c r="X1018" s="9" t="str">
        <f t="shared" si="75"/>
        <v/>
      </c>
      <c r="Y1018" s="9" t="str">
        <f t="shared" si="79"/>
        <v/>
      </c>
      <c r="Z1018" s="8" t="str" cm="1">
        <f t="array" ref="Z1018">IF(A1018="","",IF(COUNTIF('2) Income'!$D$13:$D$32,"Weekly")=0,0,SUMPRODUCT(--(IFERROR(MOD(A1018-'2) Income'!$F$13:$F$32,7),1)=0),--('2) Income'!$D$13:$D$32="Weekly"),--('2) Income'!$F$13:$F$32&lt;=A1018),'2) Income'!$E$13:$E$32)))</f>
        <v/>
      </c>
      <c r="AA1018" s="8" t="str" cm="1">
        <f t="array" ref="AA1018">IF(A1018="","",IF(COUNTIF('2) Income'!$D$13:$D$32,"Every Other Week")=0,0,SUMPRODUCT(--(IFERROR(MOD(A1018-'2) Income'!$F$13:$F$32,14),1)=0),--('2) Income'!$D$13:$D$32="Every Other Week"),--('2) Income'!$F$13:$F$32&lt;=A1018),'2) Income'!$E$13:$E$32)))</f>
        <v/>
      </c>
      <c r="AB1018" s="8" t="str">
        <f>IF(A1018="","",IF(COUNTIF('2) Income'!$D$13:$D$32,"1st and 15th")=0,0,IF(OR(DAY(A1018)=1,DAY(A1018)=15),SUMIFS('2) Income'!$E$13:$E$32,'2) Income'!$D$13:$D$32,"1st and 15th",'2) Income'!$F$13:$F$32,"&lt;="&amp;$A1018),0)))</f>
        <v/>
      </c>
      <c r="AC1018" s="8" t="str">
        <f>IF(A1018="","",IF(COUNTIF('2) Income'!$D$13:$D$32,"2nd Wednesday")=0,0,IF(A1018=(A1018-DAY(A1018)+1+2*7-WEEKDAY(A1018-DAY(A1018)+8-4,1)),SUMIFS('2) Income'!$E$13:$E$32,'2) Income'!$D$13:$D$32,"2nd Wednesday",'2) Income'!$F$13:$F$32,"&lt;="&amp;$A1018),0)))</f>
        <v/>
      </c>
      <c r="AD1018" s="8" t="str">
        <f>IF(A1018="","",IF(COUNTIF('2) Income'!$D$13:$D$32,"3rd Wednesday")=0,0,IF(A1018=(A1018-DAY(A1018)+1+3*7-WEEKDAY(A1018-DAY(A1018)+8-4,1)),SUMIFS('2) Income'!$E$13:$E$32,'2) Income'!$D$13:$D$32,"3rd Wednesday",'2) Income'!$F$13:$F$32,"&lt;="&amp;$A1018),0)))</f>
        <v/>
      </c>
      <c r="AE1018" s="8" t="str">
        <f>IF(A1018="","",IF(COUNTIF('2) Income'!$D$13:$D$32,"4th Wednesday")=0,0,IF(A1018=(A1018-DAY(A1018)+1+4*7-WEEKDAY(A1018-DAY(A1018)+8-4,1)),SUMIFS('2) Income'!$E$13:$E$32,'2) Income'!$D$13:$D$32,"4th Wednesday",'2) Income'!$F$13:$F$32,"&lt;="&amp;$A1018),0)))</f>
        <v/>
      </c>
      <c r="AF1018" s="8" t="str" cm="1">
        <f t="array" ref="AF1018">IF(A1018="","",IF(COUNTIF('2) Income'!$D$13:$D$32,"Every 4 Weeks")=0,0,SUMPRODUCT(--(IFERROR(MOD(A1018-'2) Income'!$F$13:$F$32,28),1)=0),--('2) Income'!$D$13:$D$32="Every 4 Weeks"),--('2) Income'!$F$13:$F$32&lt;=A1018),'2) Income'!$E$13:$E$32)))</f>
        <v/>
      </c>
      <c r="AG1018" s="8" t="str">
        <f>IF(A1018="","",IF(COUNTIF('2) Income'!$D$13:$D$32,"Monthly")=0,0,IF(B1018="N",SUMIFS('2) Income'!$E$13:$E$32,'2) Income'!$D$13:$D$32,"monthly",'2) Income'!$F$13:$F$32,"&lt;="&amp;$A1018,'2) Income'!$I$13:$I$32,DAY(A1018)),SUMIFS('2) Income'!$E$13:$E$32,'2) Income'!$D$13:$D$32,"monthly",'2) Income'!$F$13:$F$32,"&lt;="&amp;$A1018,'2) Income'!$I$13:$I$32,"&gt;="&amp;DAY(A1018)))))</f>
        <v/>
      </c>
      <c r="AH1018" s="8" t="str" cm="1">
        <f t="array" ref="AH1018">IF(A1018="","",IF(COUNTIF('2) Income'!$D$13:$D$32,"Yearly")=0,0,SUMPRODUCT(--('2) Income'!$D$13:$D$32="Yearly"),--('2) Income'!$F$13:$F$32&lt;=A1018),IF(B1018="N",--('2) Income'!$I$13:$I$32=DAY(A1018)),--('2) Income'!$I$13:$I$32&gt;=DAY(A1018))),--(IFERROR(MOD('2) Income'!$H$13:$H$32-MONTH(A1018)+12,12),1)=0),'2) Income'!$E$13:$E$32)))</f>
        <v/>
      </c>
      <c r="AI1018" s="8" t="str">
        <f>IF(A1018="","",IF(COUNTIF('2) Income'!$D$13:$D$32,"one-time")=0,0,SUMIFS('2) Income'!$E$13:$E$32,'2) Income'!$D$13:$D$32,"one-time",'2) Income'!$F$13:$F$32,"="&amp;$A1018)))</f>
        <v/>
      </c>
      <c r="AJ1018" s="9" t="str">
        <f t="shared" si="76"/>
        <v/>
      </c>
    </row>
    <row r="1019" spans="1:36">
      <c r="A1019" s="7" t="str">
        <f>IF(A1018="","",IF(A1018+1&lt;='1) Period'!$E$21,A1018+1,""))</f>
        <v/>
      </c>
      <c r="B1019" s="7" t="e">
        <f t="shared" si="77"/>
        <v>#VALUE!</v>
      </c>
      <c r="C1019" t="e">
        <f t="shared" si="78"/>
        <v>#VALUE!</v>
      </c>
      <c r="D1019" s="8" t="str">
        <f>IF(A1019="","",IF(TEXT(A1019,"dddd")='4) Happy Money'!$E$23,WAllowance,0))</f>
        <v/>
      </c>
      <c r="E1019" s="8" t="str">
        <f>IF(A1019="","",IF(B1019="N",SUMIF(TMonthly[Day of the Month],DAY(A1019),TMonthly[Amount]),SUMIF(TMonthly[Day of the Month],"&gt;="&amp;DAY(A1019),TMonthly[Amount])))</f>
        <v/>
      </c>
      <c r="F1019" s="8" t="str" cm="1">
        <f t="array" ref="F1019">IF(A1019="","",SUMPRODUCT(--(TYearly[Due Date]&lt;=A1019),IF(B1019="N",--(TYearly[Day]=DAY(A1019)),--(TYearly[Day]&gt;=DAY(A1019))),--(IFERROR(MOD(TYearly[Month]-MONTH(A1019)+12,12),1)=0),TYearly[Amount]))</f>
        <v/>
      </c>
      <c r="G1019" s="8" t="str">
        <f>IF(A1019="","",SUMIF(TOneTime[Due Date],A1019,TOneTime[Amount]))</f>
        <v/>
      </c>
      <c r="H1019" s="8" t="str" cm="1">
        <f t="array" ref="H1019">IF(A1019="","",IF(COUNTIF(TOther[Frequency],$H$1)=0,0,SUMPRODUCT(--(IFERROR(MOD(A1019-TOther[Start Date],7),1)=0),--(TOther[Frequency]=$H$1),--(TOther[Start Date]&lt;=A1019),--(TOther[End Date Calc]&gt;=A1019),TOther[Amount])))</f>
        <v/>
      </c>
      <c r="I1019" s="8" t="str" cm="1">
        <f t="array" ref="I1019">IF(A1019="","",IF(COUNTIF(TOther[Frequency],$I$1)=0,0,SUMPRODUCT(--(IFERROR(MOD(A1019-TOther[Start Date],14),1)=0),--(TOther[Frequency]=$I$1),--(TOther[Start Date]&lt;=A1019),--(TOther[End Date Calc]&gt;=A1019),TOther[Amount])))</f>
        <v/>
      </c>
      <c r="J1019" s="8" t="str">
        <f>IF(A1019="","",IF(COUNTIF(TOther[Frequency],$J$1)=0,0,IF(OR(DAY(A1019)=1,DAY(A1019)=15),SUMIFS(TOther[Amount],TOther[Frequency],$J$1,TOther[Start Date],"&lt;="&amp;$A1019,TOther[End Date Calc],"&gt;="&amp;A1019),0)))</f>
        <v/>
      </c>
      <c r="K1019" s="8" t="str">
        <f>IF(A1019="","",IF(COUNTIF(TOther[Frequency],$K$1)=0,0,IF(A1019=(A1019-DAY(A1019)+1+2*7-WEEKDAY(A1019-DAY(A1019)+8-4,1)),SUMIFS(TOther[Amount],TOther[Frequency],$K$1,TOther[Start Date],"&lt;="&amp;$A1019,TOther[End Date Calc],"&gt;="&amp;A1019),0)))</f>
        <v/>
      </c>
      <c r="L1019" s="8" t="str">
        <f>IF(A1019="","",IF(COUNTIF(TOther[Frequency],$L$1)=0,0,IF(A1019=(A1019-DAY(A1019)+1+3*7-WEEKDAY(A1019-DAY(A1019)+8-4,1)),SUMIFS(TOther[Amount],TOther[Frequency],$L$1,TOther[Start Date],"&lt;="&amp;$A1019,TOther[End Date Calc],"&gt;="&amp;A1019),0)))</f>
        <v/>
      </c>
      <c r="M1019" s="8" t="str">
        <f>IF(A1019="","",IF(COUNTIF(TOther[Frequency],$M$1)=0,0,IF(A1019=(A1019-DAY(A1019)+1+4*7-WEEKDAY(A1019-DAY(A1019)+8-4,1)),SUMIFS(TOther[Amount],TOther[Frequency],$M$1,TOther[Start Date],"&lt;="&amp;$A1019,TOther[End Date Calc],"&gt;="&amp;A1019),0)))</f>
        <v/>
      </c>
      <c r="N1019" s="8" t="str" cm="1">
        <f t="array" ref="N1019">IF(A1019="","",IF(COUNTIF(TOther[Frequency],$N$1)=0,0,SUMPRODUCT(--(IFERROR(MOD(A1019-TOther[Start Date],28),1)=0),--(TOther[Frequency]=$N$1),--(TOther[Start Date]&lt;=A1019),--(TOther[End Date Calc]&gt;=A1019),TOther[Amount])))</f>
        <v/>
      </c>
      <c r="O1019" s="8" t="str" cm="1">
        <f t="array" ref="O1019">IF(A1019="","",IF(COUNTIF(TOther[Frequency],$O$1)=0,0,SUMPRODUCT(--(IFERROR(MOD(A1019-TOther[Start Date],42),1)=0),--(TOther[Frequency]=$O$1),--(TOther[Start Date]&lt;=A1019),--(TOther[End Date Calc]&gt;=A1019),TOther[Amount])))</f>
        <v/>
      </c>
      <c r="P1019" s="8" t="str" cm="1">
        <f t="array" ref="P1019">IF(A1019="","",IF(COUNTIF(TOther[Frequency],$P$1)=0,0,SUMPRODUCT(--(IFERROR(MOD(A1019-TOther[Start Date],56),1)=0),--(TOther[Frequency]=$P$1),--(TOther[Start Date]&lt;=A1019),--(TOther[End Date Calc]&gt;=A1019),TOther[Amount])))</f>
        <v/>
      </c>
      <c r="Q1019" s="8" t="str">
        <f>IF(A1019="","",IF(COUNTIF(TOther[Frequency],$Q$1)=0,0,IF(B1019="N",SUMIFS(TOther[Amount],TOther[Frequency],$Q$1,TOther[Start Date],"&lt;="&amp;$A1019,TOther[End Date Calc],"&gt;="&amp;A1019,TOther[Start Day],DAY(A1019)),SUMIFS(TOther[Amount],TOther[Frequency],$Q$1,TOther[Start Date],"&lt;="&amp;$A1019,TOther[End Date Calc],"&gt;="&amp;A1019,TOther[Start Day],"&gt;="&amp;DAY(A1019)))))</f>
        <v/>
      </c>
      <c r="R1019" s="8" t="str" cm="1">
        <f t="array" ref="R1019">IF(A1019="","",IF(COUNTIF(TOther[Frequency],R$1)=0,0,SUMPRODUCT(--(TOther[Frequency]=R$1),--(TOther[Start Date]&lt;=A1019),--(TOther[End Date Calc]&gt;=A1019),IF(B1019="N",--(TOther[Start Day]=DAY(A1019)),--(TOther[Start Day]&gt;=DAY(A1019))),--(IFERROR(MOD(TOther[Start Month]-MONTH(A1019)+2,2),1)=0),TOther[Amount])))</f>
        <v/>
      </c>
      <c r="S1019" s="8" t="str" cm="1">
        <f t="array" ref="S1019">IF(A1019="","",IF(COUNTIF(TOther[Frequency],S$1)=0,0,SUMPRODUCT(--(TOther[Frequency]=S$1),--(TOther[Start Date]&lt;=A1019),--(TOther[End Date Calc]&gt;=A1019),IF(B1019="N",--(TOther[Start Day]=DAY(A1019)),--(TOther[Start Day]&gt;=DAY(A1019))),--(IFERROR(MOD(TOther[Start Month]-MONTH(A1019)+3,3),1)=0),TOther[Amount])))</f>
        <v/>
      </c>
      <c r="T1019" s="8" t="str" cm="1">
        <f t="array" ref="T1019">IF($A1019="","",IF(COUNTIF(TOther[Frequency],T$1)=0,0,SUMPRODUCT(--(TOther[Frequency]=T$1),--(TOther[Start Date]&lt;=$A1019),--(TOther[End Date Calc]&gt;=$A1019),IF($B1019="N",--(TOther[Start Day]=DAY($A1019)),--(TOther[Start Day]&gt;=DAY($A1019))),--(IFERROR(MOD(TOther[Start Month]-MONTH($A1019)+4,4),1)=0),TOther[Amount])))</f>
        <v/>
      </c>
      <c r="U1019" s="8" t="str" cm="1">
        <f t="array" ref="U1019">IF(A1019="","",IF(COUNTIF(TOther[Frequency],$U$1)=0,0,SUMPRODUCT(--(TOther[Frequency]=$U$1),--(TOther[Start Date]&lt;=A1019),--(TOther[End Date Calc]&gt;=A1019),IF(B1019="N",--(TOther[Start Day]=DAY(A1019)),--(TOther[Start Day]&gt;=DAY(A1019))),--(IFERROR(MOD(TOther[Start Month]-MONTH(A1019)+6,6),1)=0),TOther[Amount])))</f>
        <v/>
      </c>
      <c r="V1019" s="8" t="str" cm="1">
        <f t="array" ref="V1019">IF(A1019="","",IF(COUNTIF(TOther[Frequency],$V$1)=0,0,SUMPRODUCT(--(TOther[Frequency]=$V$1),--(TOther[Start Date]&lt;=A1019),--(TOther[End Date Calc]&gt;=A1019),IF(B1019="N",--(TOther[Start Day]=DAY(A1019)),--(TOther[Start Day]&gt;=DAY(A1019))),--(IFERROR(MOD(TOther[Start Month]-MONTH(A1019)+12,12),1)=0),TOther[Amount])))</f>
        <v/>
      </c>
      <c r="W1019" s="8" t="str">
        <f>IF(A1019="","",SUMIFS(TOther[Amount],TOther[Start Date],A1019,TOther[Frequency],$W$1))</f>
        <v/>
      </c>
      <c r="X1019" s="9" t="str">
        <f t="shared" si="75"/>
        <v/>
      </c>
      <c r="Y1019" s="9" t="str">
        <f t="shared" si="79"/>
        <v/>
      </c>
      <c r="Z1019" s="8" t="str" cm="1">
        <f t="array" ref="Z1019">IF(A1019="","",IF(COUNTIF('2) Income'!$D$13:$D$32,"Weekly")=0,0,SUMPRODUCT(--(IFERROR(MOD(A1019-'2) Income'!$F$13:$F$32,7),1)=0),--('2) Income'!$D$13:$D$32="Weekly"),--('2) Income'!$F$13:$F$32&lt;=A1019),'2) Income'!$E$13:$E$32)))</f>
        <v/>
      </c>
      <c r="AA1019" s="8" t="str" cm="1">
        <f t="array" ref="AA1019">IF(A1019="","",IF(COUNTIF('2) Income'!$D$13:$D$32,"Every Other Week")=0,0,SUMPRODUCT(--(IFERROR(MOD(A1019-'2) Income'!$F$13:$F$32,14),1)=0),--('2) Income'!$D$13:$D$32="Every Other Week"),--('2) Income'!$F$13:$F$32&lt;=A1019),'2) Income'!$E$13:$E$32)))</f>
        <v/>
      </c>
      <c r="AB1019" s="8" t="str">
        <f>IF(A1019="","",IF(COUNTIF('2) Income'!$D$13:$D$32,"1st and 15th")=0,0,IF(OR(DAY(A1019)=1,DAY(A1019)=15),SUMIFS('2) Income'!$E$13:$E$32,'2) Income'!$D$13:$D$32,"1st and 15th",'2) Income'!$F$13:$F$32,"&lt;="&amp;$A1019),0)))</f>
        <v/>
      </c>
      <c r="AC1019" s="8" t="str">
        <f>IF(A1019="","",IF(COUNTIF('2) Income'!$D$13:$D$32,"2nd Wednesday")=0,0,IF(A1019=(A1019-DAY(A1019)+1+2*7-WEEKDAY(A1019-DAY(A1019)+8-4,1)),SUMIFS('2) Income'!$E$13:$E$32,'2) Income'!$D$13:$D$32,"2nd Wednesday",'2) Income'!$F$13:$F$32,"&lt;="&amp;$A1019),0)))</f>
        <v/>
      </c>
      <c r="AD1019" s="8" t="str">
        <f>IF(A1019="","",IF(COUNTIF('2) Income'!$D$13:$D$32,"3rd Wednesday")=0,0,IF(A1019=(A1019-DAY(A1019)+1+3*7-WEEKDAY(A1019-DAY(A1019)+8-4,1)),SUMIFS('2) Income'!$E$13:$E$32,'2) Income'!$D$13:$D$32,"3rd Wednesday",'2) Income'!$F$13:$F$32,"&lt;="&amp;$A1019),0)))</f>
        <v/>
      </c>
      <c r="AE1019" s="8" t="str">
        <f>IF(A1019="","",IF(COUNTIF('2) Income'!$D$13:$D$32,"4th Wednesday")=0,0,IF(A1019=(A1019-DAY(A1019)+1+4*7-WEEKDAY(A1019-DAY(A1019)+8-4,1)),SUMIFS('2) Income'!$E$13:$E$32,'2) Income'!$D$13:$D$32,"4th Wednesday",'2) Income'!$F$13:$F$32,"&lt;="&amp;$A1019),0)))</f>
        <v/>
      </c>
      <c r="AF1019" s="8" t="str" cm="1">
        <f t="array" ref="AF1019">IF(A1019="","",IF(COUNTIF('2) Income'!$D$13:$D$32,"Every 4 Weeks")=0,0,SUMPRODUCT(--(IFERROR(MOD(A1019-'2) Income'!$F$13:$F$32,28),1)=0),--('2) Income'!$D$13:$D$32="Every 4 Weeks"),--('2) Income'!$F$13:$F$32&lt;=A1019),'2) Income'!$E$13:$E$32)))</f>
        <v/>
      </c>
      <c r="AG1019" s="8" t="str">
        <f>IF(A1019="","",IF(COUNTIF('2) Income'!$D$13:$D$32,"Monthly")=0,0,IF(B1019="N",SUMIFS('2) Income'!$E$13:$E$32,'2) Income'!$D$13:$D$32,"monthly",'2) Income'!$F$13:$F$32,"&lt;="&amp;$A1019,'2) Income'!$I$13:$I$32,DAY(A1019)),SUMIFS('2) Income'!$E$13:$E$32,'2) Income'!$D$13:$D$32,"monthly",'2) Income'!$F$13:$F$32,"&lt;="&amp;$A1019,'2) Income'!$I$13:$I$32,"&gt;="&amp;DAY(A1019)))))</f>
        <v/>
      </c>
      <c r="AH1019" s="8" t="str" cm="1">
        <f t="array" ref="AH1019">IF(A1019="","",IF(COUNTIF('2) Income'!$D$13:$D$32,"Yearly")=0,0,SUMPRODUCT(--('2) Income'!$D$13:$D$32="Yearly"),--('2) Income'!$F$13:$F$32&lt;=A1019),IF(B1019="N",--('2) Income'!$I$13:$I$32=DAY(A1019)),--('2) Income'!$I$13:$I$32&gt;=DAY(A1019))),--(IFERROR(MOD('2) Income'!$H$13:$H$32-MONTH(A1019)+12,12),1)=0),'2) Income'!$E$13:$E$32)))</f>
        <v/>
      </c>
      <c r="AI1019" s="8" t="str">
        <f>IF(A1019="","",IF(COUNTIF('2) Income'!$D$13:$D$32,"one-time")=0,0,SUMIFS('2) Income'!$E$13:$E$32,'2) Income'!$D$13:$D$32,"one-time",'2) Income'!$F$13:$F$32,"="&amp;$A1019)))</f>
        <v/>
      </c>
      <c r="AJ1019" s="9" t="str">
        <f t="shared" si="76"/>
        <v/>
      </c>
    </row>
    <row r="1020" spans="1:36">
      <c r="A1020" s="7" t="str">
        <f>IF(A1019="","",IF(A1019+1&lt;='1) Period'!$E$21,A1019+1,""))</f>
        <v/>
      </c>
      <c r="B1020" s="7" t="e">
        <f t="shared" si="77"/>
        <v>#VALUE!</v>
      </c>
      <c r="C1020" t="e">
        <f t="shared" si="78"/>
        <v>#VALUE!</v>
      </c>
      <c r="D1020" s="8" t="str">
        <f>IF(A1020="","",IF(TEXT(A1020,"dddd")='4) Happy Money'!$E$23,WAllowance,0))</f>
        <v/>
      </c>
      <c r="E1020" s="8" t="str">
        <f>IF(A1020="","",IF(B1020="N",SUMIF(TMonthly[Day of the Month],DAY(A1020),TMonthly[Amount]),SUMIF(TMonthly[Day of the Month],"&gt;="&amp;DAY(A1020),TMonthly[Amount])))</f>
        <v/>
      </c>
      <c r="F1020" s="8" t="str" cm="1">
        <f t="array" ref="F1020">IF(A1020="","",SUMPRODUCT(--(TYearly[Due Date]&lt;=A1020),IF(B1020="N",--(TYearly[Day]=DAY(A1020)),--(TYearly[Day]&gt;=DAY(A1020))),--(IFERROR(MOD(TYearly[Month]-MONTH(A1020)+12,12),1)=0),TYearly[Amount]))</f>
        <v/>
      </c>
      <c r="G1020" s="8" t="str">
        <f>IF(A1020="","",SUMIF(TOneTime[Due Date],A1020,TOneTime[Amount]))</f>
        <v/>
      </c>
      <c r="H1020" s="8" t="str" cm="1">
        <f t="array" ref="H1020">IF(A1020="","",IF(COUNTIF(TOther[Frequency],$H$1)=0,0,SUMPRODUCT(--(IFERROR(MOD(A1020-TOther[Start Date],7),1)=0),--(TOther[Frequency]=$H$1),--(TOther[Start Date]&lt;=A1020),--(TOther[End Date Calc]&gt;=A1020),TOther[Amount])))</f>
        <v/>
      </c>
      <c r="I1020" s="8" t="str" cm="1">
        <f t="array" ref="I1020">IF(A1020="","",IF(COUNTIF(TOther[Frequency],$I$1)=0,0,SUMPRODUCT(--(IFERROR(MOD(A1020-TOther[Start Date],14),1)=0),--(TOther[Frequency]=$I$1),--(TOther[Start Date]&lt;=A1020),--(TOther[End Date Calc]&gt;=A1020),TOther[Amount])))</f>
        <v/>
      </c>
      <c r="J1020" s="8" t="str">
        <f>IF(A1020="","",IF(COUNTIF(TOther[Frequency],$J$1)=0,0,IF(OR(DAY(A1020)=1,DAY(A1020)=15),SUMIFS(TOther[Amount],TOther[Frequency],$J$1,TOther[Start Date],"&lt;="&amp;$A1020,TOther[End Date Calc],"&gt;="&amp;A1020),0)))</f>
        <v/>
      </c>
      <c r="K1020" s="8" t="str">
        <f>IF(A1020="","",IF(COUNTIF(TOther[Frequency],$K$1)=0,0,IF(A1020=(A1020-DAY(A1020)+1+2*7-WEEKDAY(A1020-DAY(A1020)+8-4,1)),SUMIFS(TOther[Amount],TOther[Frequency],$K$1,TOther[Start Date],"&lt;="&amp;$A1020,TOther[End Date Calc],"&gt;="&amp;A1020),0)))</f>
        <v/>
      </c>
      <c r="L1020" s="8" t="str">
        <f>IF(A1020="","",IF(COUNTIF(TOther[Frequency],$L$1)=0,0,IF(A1020=(A1020-DAY(A1020)+1+3*7-WEEKDAY(A1020-DAY(A1020)+8-4,1)),SUMIFS(TOther[Amount],TOther[Frequency],$L$1,TOther[Start Date],"&lt;="&amp;$A1020,TOther[End Date Calc],"&gt;="&amp;A1020),0)))</f>
        <v/>
      </c>
      <c r="M1020" s="8" t="str">
        <f>IF(A1020="","",IF(COUNTIF(TOther[Frequency],$M$1)=0,0,IF(A1020=(A1020-DAY(A1020)+1+4*7-WEEKDAY(A1020-DAY(A1020)+8-4,1)),SUMIFS(TOther[Amount],TOther[Frequency],$M$1,TOther[Start Date],"&lt;="&amp;$A1020,TOther[End Date Calc],"&gt;="&amp;A1020),0)))</f>
        <v/>
      </c>
      <c r="N1020" s="8" t="str" cm="1">
        <f t="array" ref="N1020">IF(A1020="","",IF(COUNTIF(TOther[Frequency],$N$1)=0,0,SUMPRODUCT(--(IFERROR(MOD(A1020-TOther[Start Date],28),1)=0),--(TOther[Frequency]=$N$1),--(TOther[Start Date]&lt;=A1020),--(TOther[End Date Calc]&gt;=A1020),TOther[Amount])))</f>
        <v/>
      </c>
      <c r="O1020" s="8" t="str" cm="1">
        <f t="array" ref="O1020">IF(A1020="","",IF(COUNTIF(TOther[Frequency],$O$1)=0,0,SUMPRODUCT(--(IFERROR(MOD(A1020-TOther[Start Date],42),1)=0),--(TOther[Frequency]=$O$1),--(TOther[Start Date]&lt;=A1020),--(TOther[End Date Calc]&gt;=A1020),TOther[Amount])))</f>
        <v/>
      </c>
      <c r="P1020" s="8" t="str" cm="1">
        <f t="array" ref="P1020">IF(A1020="","",IF(COUNTIF(TOther[Frequency],$P$1)=0,0,SUMPRODUCT(--(IFERROR(MOD(A1020-TOther[Start Date],56),1)=0),--(TOther[Frequency]=$P$1),--(TOther[Start Date]&lt;=A1020),--(TOther[End Date Calc]&gt;=A1020),TOther[Amount])))</f>
        <v/>
      </c>
      <c r="Q1020" s="8" t="str">
        <f>IF(A1020="","",IF(COUNTIF(TOther[Frequency],$Q$1)=0,0,IF(B1020="N",SUMIFS(TOther[Amount],TOther[Frequency],$Q$1,TOther[Start Date],"&lt;="&amp;$A1020,TOther[End Date Calc],"&gt;="&amp;A1020,TOther[Start Day],DAY(A1020)),SUMIFS(TOther[Amount],TOther[Frequency],$Q$1,TOther[Start Date],"&lt;="&amp;$A1020,TOther[End Date Calc],"&gt;="&amp;A1020,TOther[Start Day],"&gt;="&amp;DAY(A1020)))))</f>
        <v/>
      </c>
      <c r="R1020" s="8" t="str" cm="1">
        <f t="array" ref="R1020">IF(A1020="","",IF(COUNTIF(TOther[Frequency],R$1)=0,0,SUMPRODUCT(--(TOther[Frequency]=R$1),--(TOther[Start Date]&lt;=A1020),--(TOther[End Date Calc]&gt;=A1020),IF(B1020="N",--(TOther[Start Day]=DAY(A1020)),--(TOther[Start Day]&gt;=DAY(A1020))),--(IFERROR(MOD(TOther[Start Month]-MONTH(A1020)+2,2),1)=0),TOther[Amount])))</f>
        <v/>
      </c>
      <c r="S1020" s="8" t="str" cm="1">
        <f t="array" ref="S1020">IF(A1020="","",IF(COUNTIF(TOther[Frequency],S$1)=0,0,SUMPRODUCT(--(TOther[Frequency]=S$1),--(TOther[Start Date]&lt;=A1020),--(TOther[End Date Calc]&gt;=A1020),IF(B1020="N",--(TOther[Start Day]=DAY(A1020)),--(TOther[Start Day]&gt;=DAY(A1020))),--(IFERROR(MOD(TOther[Start Month]-MONTH(A1020)+3,3),1)=0),TOther[Amount])))</f>
        <v/>
      </c>
      <c r="T1020" s="8" t="str" cm="1">
        <f t="array" ref="T1020">IF($A1020="","",IF(COUNTIF(TOther[Frequency],T$1)=0,0,SUMPRODUCT(--(TOther[Frequency]=T$1),--(TOther[Start Date]&lt;=$A1020),--(TOther[End Date Calc]&gt;=$A1020),IF($B1020="N",--(TOther[Start Day]=DAY($A1020)),--(TOther[Start Day]&gt;=DAY($A1020))),--(IFERROR(MOD(TOther[Start Month]-MONTH($A1020)+4,4),1)=0),TOther[Amount])))</f>
        <v/>
      </c>
      <c r="U1020" s="8" t="str" cm="1">
        <f t="array" ref="U1020">IF(A1020="","",IF(COUNTIF(TOther[Frequency],$U$1)=0,0,SUMPRODUCT(--(TOther[Frequency]=$U$1),--(TOther[Start Date]&lt;=A1020),--(TOther[End Date Calc]&gt;=A1020),IF(B1020="N",--(TOther[Start Day]=DAY(A1020)),--(TOther[Start Day]&gt;=DAY(A1020))),--(IFERROR(MOD(TOther[Start Month]-MONTH(A1020)+6,6),1)=0),TOther[Amount])))</f>
        <v/>
      </c>
      <c r="V1020" s="8" t="str" cm="1">
        <f t="array" ref="V1020">IF(A1020="","",IF(COUNTIF(TOther[Frequency],$V$1)=0,0,SUMPRODUCT(--(TOther[Frequency]=$V$1),--(TOther[Start Date]&lt;=A1020),--(TOther[End Date Calc]&gt;=A1020),IF(B1020="N",--(TOther[Start Day]=DAY(A1020)),--(TOther[Start Day]&gt;=DAY(A1020))),--(IFERROR(MOD(TOther[Start Month]-MONTH(A1020)+12,12),1)=0),TOther[Amount])))</f>
        <v/>
      </c>
      <c r="W1020" s="8" t="str">
        <f>IF(A1020="","",SUMIFS(TOther[Amount],TOther[Start Date],A1020,TOther[Frequency],$W$1))</f>
        <v/>
      </c>
      <c r="X1020" s="9" t="str">
        <f t="shared" si="75"/>
        <v/>
      </c>
      <c r="Y1020" s="9" t="str">
        <f t="shared" si="79"/>
        <v/>
      </c>
      <c r="Z1020" s="8" t="str" cm="1">
        <f t="array" ref="Z1020">IF(A1020="","",IF(COUNTIF('2) Income'!$D$13:$D$32,"Weekly")=0,0,SUMPRODUCT(--(IFERROR(MOD(A1020-'2) Income'!$F$13:$F$32,7),1)=0),--('2) Income'!$D$13:$D$32="Weekly"),--('2) Income'!$F$13:$F$32&lt;=A1020),'2) Income'!$E$13:$E$32)))</f>
        <v/>
      </c>
      <c r="AA1020" s="8" t="str" cm="1">
        <f t="array" ref="AA1020">IF(A1020="","",IF(COUNTIF('2) Income'!$D$13:$D$32,"Every Other Week")=0,0,SUMPRODUCT(--(IFERROR(MOD(A1020-'2) Income'!$F$13:$F$32,14),1)=0),--('2) Income'!$D$13:$D$32="Every Other Week"),--('2) Income'!$F$13:$F$32&lt;=A1020),'2) Income'!$E$13:$E$32)))</f>
        <v/>
      </c>
      <c r="AB1020" s="8" t="str">
        <f>IF(A1020="","",IF(COUNTIF('2) Income'!$D$13:$D$32,"1st and 15th")=0,0,IF(OR(DAY(A1020)=1,DAY(A1020)=15),SUMIFS('2) Income'!$E$13:$E$32,'2) Income'!$D$13:$D$32,"1st and 15th",'2) Income'!$F$13:$F$32,"&lt;="&amp;$A1020),0)))</f>
        <v/>
      </c>
      <c r="AC1020" s="8" t="str">
        <f>IF(A1020="","",IF(COUNTIF('2) Income'!$D$13:$D$32,"2nd Wednesday")=0,0,IF(A1020=(A1020-DAY(A1020)+1+2*7-WEEKDAY(A1020-DAY(A1020)+8-4,1)),SUMIFS('2) Income'!$E$13:$E$32,'2) Income'!$D$13:$D$32,"2nd Wednesday",'2) Income'!$F$13:$F$32,"&lt;="&amp;$A1020),0)))</f>
        <v/>
      </c>
      <c r="AD1020" s="8" t="str">
        <f>IF(A1020="","",IF(COUNTIF('2) Income'!$D$13:$D$32,"3rd Wednesday")=0,0,IF(A1020=(A1020-DAY(A1020)+1+3*7-WEEKDAY(A1020-DAY(A1020)+8-4,1)),SUMIFS('2) Income'!$E$13:$E$32,'2) Income'!$D$13:$D$32,"3rd Wednesday",'2) Income'!$F$13:$F$32,"&lt;="&amp;$A1020),0)))</f>
        <v/>
      </c>
      <c r="AE1020" s="8" t="str">
        <f>IF(A1020="","",IF(COUNTIF('2) Income'!$D$13:$D$32,"4th Wednesday")=0,0,IF(A1020=(A1020-DAY(A1020)+1+4*7-WEEKDAY(A1020-DAY(A1020)+8-4,1)),SUMIFS('2) Income'!$E$13:$E$32,'2) Income'!$D$13:$D$32,"4th Wednesday",'2) Income'!$F$13:$F$32,"&lt;="&amp;$A1020),0)))</f>
        <v/>
      </c>
      <c r="AF1020" s="8" t="str" cm="1">
        <f t="array" ref="AF1020">IF(A1020="","",IF(COUNTIF('2) Income'!$D$13:$D$32,"Every 4 Weeks")=0,0,SUMPRODUCT(--(IFERROR(MOD(A1020-'2) Income'!$F$13:$F$32,28),1)=0),--('2) Income'!$D$13:$D$32="Every 4 Weeks"),--('2) Income'!$F$13:$F$32&lt;=A1020),'2) Income'!$E$13:$E$32)))</f>
        <v/>
      </c>
      <c r="AG1020" s="8" t="str">
        <f>IF(A1020="","",IF(COUNTIF('2) Income'!$D$13:$D$32,"Monthly")=0,0,IF(B1020="N",SUMIFS('2) Income'!$E$13:$E$32,'2) Income'!$D$13:$D$32,"monthly",'2) Income'!$F$13:$F$32,"&lt;="&amp;$A1020,'2) Income'!$I$13:$I$32,DAY(A1020)),SUMIFS('2) Income'!$E$13:$E$32,'2) Income'!$D$13:$D$32,"monthly",'2) Income'!$F$13:$F$32,"&lt;="&amp;$A1020,'2) Income'!$I$13:$I$32,"&gt;="&amp;DAY(A1020)))))</f>
        <v/>
      </c>
      <c r="AH1020" s="8" t="str" cm="1">
        <f t="array" ref="AH1020">IF(A1020="","",IF(COUNTIF('2) Income'!$D$13:$D$32,"Yearly")=0,0,SUMPRODUCT(--('2) Income'!$D$13:$D$32="Yearly"),--('2) Income'!$F$13:$F$32&lt;=A1020),IF(B1020="N",--('2) Income'!$I$13:$I$32=DAY(A1020)),--('2) Income'!$I$13:$I$32&gt;=DAY(A1020))),--(IFERROR(MOD('2) Income'!$H$13:$H$32-MONTH(A1020)+12,12),1)=0),'2) Income'!$E$13:$E$32)))</f>
        <v/>
      </c>
      <c r="AI1020" s="8" t="str">
        <f>IF(A1020="","",IF(COUNTIF('2) Income'!$D$13:$D$32,"one-time")=0,0,SUMIFS('2) Income'!$E$13:$E$32,'2) Income'!$D$13:$D$32,"one-time",'2) Income'!$F$13:$F$32,"="&amp;$A1020)))</f>
        <v/>
      </c>
      <c r="AJ1020" s="9" t="str">
        <f t="shared" si="76"/>
        <v/>
      </c>
    </row>
    <row r="1021" spans="1:36">
      <c r="A1021" s="7" t="str">
        <f>IF(A1020="","",IF(A1020+1&lt;='1) Period'!$E$21,A1020+1,""))</f>
        <v/>
      </c>
      <c r="B1021" s="7" t="e">
        <f t="shared" si="77"/>
        <v>#VALUE!</v>
      </c>
      <c r="C1021" t="e">
        <f t="shared" si="78"/>
        <v>#VALUE!</v>
      </c>
      <c r="D1021" s="8" t="str">
        <f>IF(A1021="","",IF(TEXT(A1021,"dddd")='4) Happy Money'!$E$23,WAllowance,0))</f>
        <v/>
      </c>
      <c r="E1021" s="8" t="str">
        <f>IF(A1021="","",IF(B1021="N",SUMIF(TMonthly[Day of the Month],DAY(A1021),TMonthly[Amount]),SUMIF(TMonthly[Day of the Month],"&gt;="&amp;DAY(A1021),TMonthly[Amount])))</f>
        <v/>
      </c>
      <c r="F1021" s="8" t="str" cm="1">
        <f t="array" ref="F1021">IF(A1021="","",SUMPRODUCT(--(TYearly[Due Date]&lt;=A1021),IF(B1021="N",--(TYearly[Day]=DAY(A1021)),--(TYearly[Day]&gt;=DAY(A1021))),--(IFERROR(MOD(TYearly[Month]-MONTH(A1021)+12,12),1)=0),TYearly[Amount]))</f>
        <v/>
      </c>
      <c r="G1021" s="8" t="str">
        <f>IF(A1021="","",SUMIF(TOneTime[Due Date],A1021,TOneTime[Amount]))</f>
        <v/>
      </c>
      <c r="H1021" s="8" t="str" cm="1">
        <f t="array" ref="H1021">IF(A1021="","",IF(COUNTIF(TOther[Frequency],$H$1)=0,0,SUMPRODUCT(--(IFERROR(MOD(A1021-TOther[Start Date],7),1)=0),--(TOther[Frequency]=$H$1),--(TOther[Start Date]&lt;=A1021),--(TOther[End Date Calc]&gt;=A1021),TOther[Amount])))</f>
        <v/>
      </c>
      <c r="I1021" s="8" t="str" cm="1">
        <f t="array" ref="I1021">IF(A1021="","",IF(COUNTIF(TOther[Frequency],$I$1)=0,0,SUMPRODUCT(--(IFERROR(MOD(A1021-TOther[Start Date],14),1)=0),--(TOther[Frequency]=$I$1),--(TOther[Start Date]&lt;=A1021),--(TOther[End Date Calc]&gt;=A1021),TOther[Amount])))</f>
        <v/>
      </c>
      <c r="J1021" s="8" t="str">
        <f>IF(A1021="","",IF(COUNTIF(TOther[Frequency],$J$1)=0,0,IF(OR(DAY(A1021)=1,DAY(A1021)=15),SUMIFS(TOther[Amount],TOther[Frequency],$J$1,TOther[Start Date],"&lt;="&amp;$A1021,TOther[End Date Calc],"&gt;="&amp;A1021),0)))</f>
        <v/>
      </c>
      <c r="K1021" s="8" t="str">
        <f>IF(A1021="","",IF(COUNTIF(TOther[Frequency],$K$1)=0,0,IF(A1021=(A1021-DAY(A1021)+1+2*7-WEEKDAY(A1021-DAY(A1021)+8-4,1)),SUMIFS(TOther[Amount],TOther[Frequency],$K$1,TOther[Start Date],"&lt;="&amp;$A1021,TOther[End Date Calc],"&gt;="&amp;A1021),0)))</f>
        <v/>
      </c>
      <c r="L1021" s="8" t="str">
        <f>IF(A1021="","",IF(COUNTIF(TOther[Frequency],$L$1)=0,0,IF(A1021=(A1021-DAY(A1021)+1+3*7-WEEKDAY(A1021-DAY(A1021)+8-4,1)),SUMIFS(TOther[Amount],TOther[Frequency],$L$1,TOther[Start Date],"&lt;="&amp;$A1021,TOther[End Date Calc],"&gt;="&amp;A1021),0)))</f>
        <v/>
      </c>
      <c r="M1021" s="8" t="str">
        <f>IF(A1021="","",IF(COUNTIF(TOther[Frequency],$M$1)=0,0,IF(A1021=(A1021-DAY(A1021)+1+4*7-WEEKDAY(A1021-DAY(A1021)+8-4,1)),SUMIFS(TOther[Amount],TOther[Frequency],$M$1,TOther[Start Date],"&lt;="&amp;$A1021,TOther[End Date Calc],"&gt;="&amp;A1021),0)))</f>
        <v/>
      </c>
      <c r="N1021" s="8" t="str" cm="1">
        <f t="array" ref="N1021">IF(A1021="","",IF(COUNTIF(TOther[Frequency],$N$1)=0,0,SUMPRODUCT(--(IFERROR(MOD(A1021-TOther[Start Date],28),1)=0),--(TOther[Frequency]=$N$1),--(TOther[Start Date]&lt;=A1021),--(TOther[End Date Calc]&gt;=A1021),TOther[Amount])))</f>
        <v/>
      </c>
      <c r="O1021" s="8" t="str" cm="1">
        <f t="array" ref="O1021">IF(A1021="","",IF(COUNTIF(TOther[Frequency],$O$1)=0,0,SUMPRODUCT(--(IFERROR(MOD(A1021-TOther[Start Date],42),1)=0),--(TOther[Frequency]=$O$1),--(TOther[Start Date]&lt;=A1021),--(TOther[End Date Calc]&gt;=A1021),TOther[Amount])))</f>
        <v/>
      </c>
      <c r="P1021" s="8" t="str" cm="1">
        <f t="array" ref="P1021">IF(A1021="","",IF(COUNTIF(TOther[Frequency],$P$1)=0,0,SUMPRODUCT(--(IFERROR(MOD(A1021-TOther[Start Date],56),1)=0),--(TOther[Frequency]=$P$1),--(TOther[Start Date]&lt;=A1021),--(TOther[End Date Calc]&gt;=A1021),TOther[Amount])))</f>
        <v/>
      </c>
      <c r="Q1021" s="8" t="str">
        <f>IF(A1021="","",IF(COUNTIF(TOther[Frequency],$Q$1)=0,0,IF(B1021="N",SUMIFS(TOther[Amount],TOther[Frequency],$Q$1,TOther[Start Date],"&lt;="&amp;$A1021,TOther[End Date Calc],"&gt;="&amp;A1021,TOther[Start Day],DAY(A1021)),SUMIFS(TOther[Amount],TOther[Frequency],$Q$1,TOther[Start Date],"&lt;="&amp;$A1021,TOther[End Date Calc],"&gt;="&amp;A1021,TOther[Start Day],"&gt;="&amp;DAY(A1021)))))</f>
        <v/>
      </c>
      <c r="R1021" s="8" t="str" cm="1">
        <f t="array" ref="R1021">IF(A1021="","",IF(COUNTIF(TOther[Frequency],R$1)=0,0,SUMPRODUCT(--(TOther[Frequency]=R$1),--(TOther[Start Date]&lt;=A1021),--(TOther[End Date Calc]&gt;=A1021),IF(B1021="N",--(TOther[Start Day]=DAY(A1021)),--(TOther[Start Day]&gt;=DAY(A1021))),--(IFERROR(MOD(TOther[Start Month]-MONTH(A1021)+2,2),1)=0),TOther[Amount])))</f>
        <v/>
      </c>
      <c r="S1021" s="8" t="str" cm="1">
        <f t="array" ref="S1021">IF(A1021="","",IF(COUNTIF(TOther[Frequency],S$1)=0,0,SUMPRODUCT(--(TOther[Frequency]=S$1),--(TOther[Start Date]&lt;=A1021),--(TOther[End Date Calc]&gt;=A1021),IF(B1021="N",--(TOther[Start Day]=DAY(A1021)),--(TOther[Start Day]&gt;=DAY(A1021))),--(IFERROR(MOD(TOther[Start Month]-MONTH(A1021)+3,3),1)=0),TOther[Amount])))</f>
        <v/>
      </c>
      <c r="T1021" s="8" t="str" cm="1">
        <f t="array" ref="T1021">IF($A1021="","",IF(COUNTIF(TOther[Frequency],T$1)=0,0,SUMPRODUCT(--(TOther[Frequency]=T$1),--(TOther[Start Date]&lt;=$A1021),--(TOther[End Date Calc]&gt;=$A1021),IF($B1021="N",--(TOther[Start Day]=DAY($A1021)),--(TOther[Start Day]&gt;=DAY($A1021))),--(IFERROR(MOD(TOther[Start Month]-MONTH($A1021)+4,4),1)=0),TOther[Amount])))</f>
        <v/>
      </c>
      <c r="U1021" s="8" t="str" cm="1">
        <f t="array" ref="U1021">IF(A1021="","",IF(COUNTIF(TOther[Frequency],$U$1)=0,0,SUMPRODUCT(--(TOther[Frequency]=$U$1),--(TOther[Start Date]&lt;=A1021),--(TOther[End Date Calc]&gt;=A1021),IF(B1021="N",--(TOther[Start Day]=DAY(A1021)),--(TOther[Start Day]&gt;=DAY(A1021))),--(IFERROR(MOD(TOther[Start Month]-MONTH(A1021)+6,6),1)=0),TOther[Amount])))</f>
        <v/>
      </c>
      <c r="V1021" s="8" t="str" cm="1">
        <f t="array" ref="V1021">IF(A1021="","",IF(COUNTIF(TOther[Frequency],$V$1)=0,0,SUMPRODUCT(--(TOther[Frequency]=$V$1),--(TOther[Start Date]&lt;=A1021),--(TOther[End Date Calc]&gt;=A1021),IF(B1021="N",--(TOther[Start Day]=DAY(A1021)),--(TOther[Start Day]&gt;=DAY(A1021))),--(IFERROR(MOD(TOther[Start Month]-MONTH(A1021)+12,12),1)=0),TOther[Amount])))</f>
        <v/>
      </c>
      <c r="W1021" s="8" t="str">
        <f>IF(A1021="","",SUMIFS(TOther[Amount],TOther[Start Date],A1021,TOther[Frequency],$W$1))</f>
        <v/>
      </c>
      <c r="X1021" s="9" t="str">
        <f t="shared" si="75"/>
        <v/>
      </c>
      <c r="Y1021" s="9" t="str">
        <f t="shared" si="79"/>
        <v/>
      </c>
      <c r="Z1021" s="8" t="str" cm="1">
        <f t="array" ref="Z1021">IF(A1021="","",IF(COUNTIF('2) Income'!$D$13:$D$32,"Weekly")=0,0,SUMPRODUCT(--(IFERROR(MOD(A1021-'2) Income'!$F$13:$F$32,7),1)=0),--('2) Income'!$D$13:$D$32="Weekly"),--('2) Income'!$F$13:$F$32&lt;=A1021),'2) Income'!$E$13:$E$32)))</f>
        <v/>
      </c>
      <c r="AA1021" s="8" t="str" cm="1">
        <f t="array" ref="AA1021">IF(A1021="","",IF(COUNTIF('2) Income'!$D$13:$D$32,"Every Other Week")=0,0,SUMPRODUCT(--(IFERROR(MOD(A1021-'2) Income'!$F$13:$F$32,14),1)=0),--('2) Income'!$D$13:$D$32="Every Other Week"),--('2) Income'!$F$13:$F$32&lt;=A1021),'2) Income'!$E$13:$E$32)))</f>
        <v/>
      </c>
      <c r="AB1021" s="8" t="str">
        <f>IF(A1021="","",IF(COUNTIF('2) Income'!$D$13:$D$32,"1st and 15th")=0,0,IF(OR(DAY(A1021)=1,DAY(A1021)=15),SUMIFS('2) Income'!$E$13:$E$32,'2) Income'!$D$13:$D$32,"1st and 15th",'2) Income'!$F$13:$F$32,"&lt;="&amp;$A1021),0)))</f>
        <v/>
      </c>
      <c r="AC1021" s="8" t="str">
        <f>IF(A1021="","",IF(COUNTIF('2) Income'!$D$13:$D$32,"2nd Wednesday")=0,0,IF(A1021=(A1021-DAY(A1021)+1+2*7-WEEKDAY(A1021-DAY(A1021)+8-4,1)),SUMIFS('2) Income'!$E$13:$E$32,'2) Income'!$D$13:$D$32,"2nd Wednesday",'2) Income'!$F$13:$F$32,"&lt;="&amp;$A1021),0)))</f>
        <v/>
      </c>
      <c r="AD1021" s="8" t="str">
        <f>IF(A1021="","",IF(COUNTIF('2) Income'!$D$13:$D$32,"3rd Wednesday")=0,0,IF(A1021=(A1021-DAY(A1021)+1+3*7-WEEKDAY(A1021-DAY(A1021)+8-4,1)),SUMIFS('2) Income'!$E$13:$E$32,'2) Income'!$D$13:$D$32,"3rd Wednesday",'2) Income'!$F$13:$F$32,"&lt;="&amp;$A1021),0)))</f>
        <v/>
      </c>
      <c r="AE1021" s="8" t="str">
        <f>IF(A1021="","",IF(COUNTIF('2) Income'!$D$13:$D$32,"4th Wednesday")=0,0,IF(A1021=(A1021-DAY(A1021)+1+4*7-WEEKDAY(A1021-DAY(A1021)+8-4,1)),SUMIFS('2) Income'!$E$13:$E$32,'2) Income'!$D$13:$D$32,"4th Wednesday",'2) Income'!$F$13:$F$32,"&lt;="&amp;$A1021),0)))</f>
        <v/>
      </c>
      <c r="AF1021" s="8" t="str" cm="1">
        <f t="array" ref="AF1021">IF(A1021="","",IF(COUNTIF('2) Income'!$D$13:$D$32,"Every 4 Weeks")=0,0,SUMPRODUCT(--(IFERROR(MOD(A1021-'2) Income'!$F$13:$F$32,28),1)=0),--('2) Income'!$D$13:$D$32="Every 4 Weeks"),--('2) Income'!$F$13:$F$32&lt;=A1021),'2) Income'!$E$13:$E$32)))</f>
        <v/>
      </c>
      <c r="AG1021" s="8" t="str">
        <f>IF(A1021="","",IF(COUNTIF('2) Income'!$D$13:$D$32,"Monthly")=0,0,IF(B1021="N",SUMIFS('2) Income'!$E$13:$E$32,'2) Income'!$D$13:$D$32,"monthly",'2) Income'!$F$13:$F$32,"&lt;="&amp;$A1021,'2) Income'!$I$13:$I$32,DAY(A1021)),SUMIFS('2) Income'!$E$13:$E$32,'2) Income'!$D$13:$D$32,"monthly",'2) Income'!$F$13:$F$32,"&lt;="&amp;$A1021,'2) Income'!$I$13:$I$32,"&gt;="&amp;DAY(A1021)))))</f>
        <v/>
      </c>
      <c r="AH1021" s="8" t="str" cm="1">
        <f t="array" ref="AH1021">IF(A1021="","",IF(COUNTIF('2) Income'!$D$13:$D$32,"Yearly")=0,0,SUMPRODUCT(--('2) Income'!$D$13:$D$32="Yearly"),--('2) Income'!$F$13:$F$32&lt;=A1021),IF(B1021="N",--('2) Income'!$I$13:$I$32=DAY(A1021)),--('2) Income'!$I$13:$I$32&gt;=DAY(A1021))),--(IFERROR(MOD('2) Income'!$H$13:$H$32-MONTH(A1021)+12,12),1)=0),'2) Income'!$E$13:$E$32)))</f>
        <v/>
      </c>
      <c r="AI1021" s="8" t="str">
        <f>IF(A1021="","",IF(COUNTIF('2) Income'!$D$13:$D$32,"one-time")=0,0,SUMIFS('2) Income'!$E$13:$E$32,'2) Income'!$D$13:$D$32,"one-time",'2) Income'!$F$13:$F$32,"="&amp;$A1021)))</f>
        <v/>
      </c>
      <c r="AJ1021" s="9" t="str">
        <f t="shared" si="76"/>
        <v/>
      </c>
    </row>
    <row r="1022" spans="1:36">
      <c r="A1022" s="7" t="str">
        <f>IF(A1021="","",IF(A1021+1&lt;='1) Period'!$E$21,A1021+1,""))</f>
        <v/>
      </c>
      <c r="B1022" s="7" t="e">
        <f t="shared" si="77"/>
        <v>#VALUE!</v>
      </c>
      <c r="C1022" t="e">
        <f t="shared" si="78"/>
        <v>#VALUE!</v>
      </c>
      <c r="D1022" s="8" t="str">
        <f>IF(A1022="","",IF(TEXT(A1022,"dddd")='4) Happy Money'!$E$23,WAllowance,0))</f>
        <v/>
      </c>
      <c r="E1022" s="8" t="str">
        <f>IF(A1022="","",IF(B1022="N",SUMIF(TMonthly[Day of the Month],DAY(A1022),TMonthly[Amount]),SUMIF(TMonthly[Day of the Month],"&gt;="&amp;DAY(A1022),TMonthly[Amount])))</f>
        <v/>
      </c>
      <c r="F1022" s="8" t="str" cm="1">
        <f t="array" ref="F1022">IF(A1022="","",SUMPRODUCT(--(TYearly[Due Date]&lt;=A1022),IF(B1022="N",--(TYearly[Day]=DAY(A1022)),--(TYearly[Day]&gt;=DAY(A1022))),--(IFERROR(MOD(TYearly[Month]-MONTH(A1022)+12,12),1)=0),TYearly[Amount]))</f>
        <v/>
      </c>
      <c r="G1022" s="8" t="str">
        <f>IF(A1022="","",SUMIF(TOneTime[Due Date],A1022,TOneTime[Amount]))</f>
        <v/>
      </c>
      <c r="H1022" s="8" t="str" cm="1">
        <f t="array" ref="H1022">IF(A1022="","",IF(COUNTIF(TOther[Frequency],$H$1)=0,0,SUMPRODUCT(--(IFERROR(MOD(A1022-TOther[Start Date],7),1)=0),--(TOther[Frequency]=$H$1),--(TOther[Start Date]&lt;=A1022),--(TOther[End Date Calc]&gt;=A1022),TOther[Amount])))</f>
        <v/>
      </c>
      <c r="I1022" s="8" t="str" cm="1">
        <f t="array" ref="I1022">IF(A1022="","",IF(COUNTIF(TOther[Frequency],$I$1)=0,0,SUMPRODUCT(--(IFERROR(MOD(A1022-TOther[Start Date],14),1)=0),--(TOther[Frequency]=$I$1),--(TOther[Start Date]&lt;=A1022),--(TOther[End Date Calc]&gt;=A1022),TOther[Amount])))</f>
        <v/>
      </c>
      <c r="J1022" s="8" t="str">
        <f>IF(A1022="","",IF(COUNTIF(TOther[Frequency],$J$1)=0,0,IF(OR(DAY(A1022)=1,DAY(A1022)=15),SUMIFS(TOther[Amount],TOther[Frequency],$J$1,TOther[Start Date],"&lt;="&amp;$A1022,TOther[End Date Calc],"&gt;="&amp;A1022),0)))</f>
        <v/>
      </c>
      <c r="K1022" s="8" t="str">
        <f>IF(A1022="","",IF(COUNTIF(TOther[Frequency],$K$1)=0,0,IF(A1022=(A1022-DAY(A1022)+1+2*7-WEEKDAY(A1022-DAY(A1022)+8-4,1)),SUMIFS(TOther[Amount],TOther[Frequency],$K$1,TOther[Start Date],"&lt;="&amp;$A1022,TOther[End Date Calc],"&gt;="&amp;A1022),0)))</f>
        <v/>
      </c>
      <c r="L1022" s="8" t="str">
        <f>IF(A1022="","",IF(COUNTIF(TOther[Frequency],$L$1)=0,0,IF(A1022=(A1022-DAY(A1022)+1+3*7-WEEKDAY(A1022-DAY(A1022)+8-4,1)),SUMIFS(TOther[Amount],TOther[Frequency],$L$1,TOther[Start Date],"&lt;="&amp;$A1022,TOther[End Date Calc],"&gt;="&amp;A1022),0)))</f>
        <v/>
      </c>
      <c r="M1022" s="8" t="str">
        <f>IF(A1022="","",IF(COUNTIF(TOther[Frequency],$M$1)=0,0,IF(A1022=(A1022-DAY(A1022)+1+4*7-WEEKDAY(A1022-DAY(A1022)+8-4,1)),SUMIFS(TOther[Amount],TOther[Frequency],$M$1,TOther[Start Date],"&lt;="&amp;$A1022,TOther[End Date Calc],"&gt;="&amp;A1022),0)))</f>
        <v/>
      </c>
      <c r="N1022" s="8" t="str" cm="1">
        <f t="array" ref="N1022">IF(A1022="","",IF(COUNTIF(TOther[Frequency],$N$1)=0,0,SUMPRODUCT(--(IFERROR(MOD(A1022-TOther[Start Date],28),1)=0),--(TOther[Frequency]=$N$1),--(TOther[Start Date]&lt;=A1022),--(TOther[End Date Calc]&gt;=A1022),TOther[Amount])))</f>
        <v/>
      </c>
      <c r="O1022" s="8" t="str" cm="1">
        <f t="array" ref="O1022">IF(A1022="","",IF(COUNTIF(TOther[Frequency],$O$1)=0,0,SUMPRODUCT(--(IFERROR(MOD(A1022-TOther[Start Date],42),1)=0),--(TOther[Frequency]=$O$1),--(TOther[Start Date]&lt;=A1022),--(TOther[End Date Calc]&gt;=A1022),TOther[Amount])))</f>
        <v/>
      </c>
      <c r="P1022" s="8" t="str" cm="1">
        <f t="array" ref="P1022">IF(A1022="","",IF(COUNTIF(TOther[Frequency],$P$1)=0,0,SUMPRODUCT(--(IFERROR(MOD(A1022-TOther[Start Date],56),1)=0),--(TOther[Frequency]=$P$1),--(TOther[Start Date]&lt;=A1022),--(TOther[End Date Calc]&gt;=A1022),TOther[Amount])))</f>
        <v/>
      </c>
      <c r="Q1022" s="8" t="str">
        <f>IF(A1022="","",IF(COUNTIF(TOther[Frequency],$Q$1)=0,0,IF(B1022="N",SUMIFS(TOther[Amount],TOther[Frequency],$Q$1,TOther[Start Date],"&lt;="&amp;$A1022,TOther[End Date Calc],"&gt;="&amp;A1022,TOther[Start Day],DAY(A1022)),SUMIFS(TOther[Amount],TOther[Frequency],$Q$1,TOther[Start Date],"&lt;="&amp;$A1022,TOther[End Date Calc],"&gt;="&amp;A1022,TOther[Start Day],"&gt;="&amp;DAY(A1022)))))</f>
        <v/>
      </c>
      <c r="R1022" s="8" t="str" cm="1">
        <f t="array" ref="R1022">IF(A1022="","",IF(COUNTIF(TOther[Frequency],R$1)=0,0,SUMPRODUCT(--(TOther[Frequency]=R$1),--(TOther[Start Date]&lt;=A1022),--(TOther[End Date Calc]&gt;=A1022),IF(B1022="N",--(TOther[Start Day]=DAY(A1022)),--(TOther[Start Day]&gt;=DAY(A1022))),--(IFERROR(MOD(TOther[Start Month]-MONTH(A1022)+2,2),1)=0),TOther[Amount])))</f>
        <v/>
      </c>
      <c r="S1022" s="8" t="str" cm="1">
        <f t="array" ref="S1022">IF(A1022="","",IF(COUNTIF(TOther[Frequency],S$1)=0,0,SUMPRODUCT(--(TOther[Frequency]=S$1),--(TOther[Start Date]&lt;=A1022),--(TOther[End Date Calc]&gt;=A1022),IF(B1022="N",--(TOther[Start Day]=DAY(A1022)),--(TOther[Start Day]&gt;=DAY(A1022))),--(IFERROR(MOD(TOther[Start Month]-MONTH(A1022)+3,3),1)=0),TOther[Amount])))</f>
        <v/>
      </c>
      <c r="T1022" s="8" t="str" cm="1">
        <f t="array" ref="T1022">IF($A1022="","",IF(COUNTIF(TOther[Frequency],T$1)=0,0,SUMPRODUCT(--(TOther[Frequency]=T$1),--(TOther[Start Date]&lt;=$A1022),--(TOther[End Date Calc]&gt;=$A1022),IF($B1022="N",--(TOther[Start Day]=DAY($A1022)),--(TOther[Start Day]&gt;=DAY($A1022))),--(IFERROR(MOD(TOther[Start Month]-MONTH($A1022)+4,4),1)=0),TOther[Amount])))</f>
        <v/>
      </c>
      <c r="U1022" s="8" t="str" cm="1">
        <f t="array" ref="U1022">IF(A1022="","",IF(COUNTIF(TOther[Frequency],$U$1)=0,0,SUMPRODUCT(--(TOther[Frequency]=$U$1),--(TOther[Start Date]&lt;=A1022),--(TOther[End Date Calc]&gt;=A1022),IF(B1022="N",--(TOther[Start Day]=DAY(A1022)),--(TOther[Start Day]&gt;=DAY(A1022))),--(IFERROR(MOD(TOther[Start Month]-MONTH(A1022)+6,6),1)=0),TOther[Amount])))</f>
        <v/>
      </c>
      <c r="V1022" s="8" t="str" cm="1">
        <f t="array" ref="V1022">IF(A1022="","",IF(COUNTIF(TOther[Frequency],$V$1)=0,0,SUMPRODUCT(--(TOther[Frequency]=$V$1),--(TOther[Start Date]&lt;=A1022),--(TOther[End Date Calc]&gt;=A1022),IF(B1022="N",--(TOther[Start Day]=DAY(A1022)),--(TOther[Start Day]&gt;=DAY(A1022))),--(IFERROR(MOD(TOther[Start Month]-MONTH(A1022)+12,12),1)=0),TOther[Amount])))</f>
        <v/>
      </c>
      <c r="W1022" s="8" t="str">
        <f>IF(A1022="","",SUMIFS(TOther[Amount],TOther[Start Date],A1022,TOther[Frequency],$W$1))</f>
        <v/>
      </c>
      <c r="X1022" s="9" t="str">
        <f t="shared" si="75"/>
        <v/>
      </c>
      <c r="Y1022" s="9" t="str">
        <f t="shared" si="79"/>
        <v/>
      </c>
      <c r="Z1022" s="8" t="str" cm="1">
        <f t="array" ref="Z1022">IF(A1022="","",IF(COUNTIF('2) Income'!$D$13:$D$32,"Weekly")=0,0,SUMPRODUCT(--(IFERROR(MOD(A1022-'2) Income'!$F$13:$F$32,7),1)=0),--('2) Income'!$D$13:$D$32="Weekly"),--('2) Income'!$F$13:$F$32&lt;=A1022),'2) Income'!$E$13:$E$32)))</f>
        <v/>
      </c>
      <c r="AA1022" s="8" t="str" cm="1">
        <f t="array" ref="AA1022">IF(A1022="","",IF(COUNTIF('2) Income'!$D$13:$D$32,"Every Other Week")=0,0,SUMPRODUCT(--(IFERROR(MOD(A1022-'2) Income'!$F$13:$F$32,14),1)=0),--('2) Income'!$D$13:$D$32="Every Other Week"),--('2) Income'!$F$13:$F$32&lt;=A1022),'2) Income'!$E$13:$E$32)))</f>
        <v/>
      </c>
      <c r="AB1022" s="8" t="str">
        <f>IF(A1022="","",IF(COUNTIF('2) Income'!$D$13:$D$32,"1st and 15th")=0,0,IF(OR(DAY(A1022)=1,DAY(A1022)=15),SUMIFS('2) Income'!$E$13:$E$32,'2) Income'!$D$13:$D$32,"1st and 15th",'2) Income'!$F$13:$F$32,"&lt;="&amp;$A1022),0)))</f>
        <v/>
      </c>
      <c r="AC1022" s="8" t="str">
        <f>IF(A1022="","",IF(COUNTIF('2) Income'!$D$13:$D$32,"2nd Wednesday")=0,0,IF(A1022=(A1022-DAY(A1022)+1+2*7-WEEKDAY(A1022-DAY(A1022)+8-4,1)),SUMIFS('2) Income'!$E$13:$E$32,'2) Income'!$D$13:$D$32,"2nd Wednesday",'2) Income'!$F$13:$F$32,"&lt;="&amp;$A1022),0)))</f>
        <v/>
      </c>
      <c r="AD1022" s="8" t="str">
        <f>IF(A1022="","",IF(COUNTIF('2) Income'!$D$13:$D$32,"3rd Wednesday")=0,0,IF(A1022=(A1022-DAY(A1022)+1+3*7-WEEKDAY(A1022-DAY(A1022)+8-4,1)),SUMIFS('2) Income'!$E$13:$E$32,'2) Income'!$D$13:$D$32,"3rd Wednesday",'2) Income'!$F$13:$F$32,"&lt;="&amp;$A1022),0)))</f>
        <v/>
      </c>
      <c r="AE1022" s="8" t="str">
        <f>IF(A1022="","",IF(COUNTIF('2) Income'!$D$13:$D$32,"4th Wednesday")=0,0,IF(A1022=(A1022-DAY(A1022)+1+4*7-WEEKDAY(A1022-DAY(A1022)+8-4,1)),SUMIFS('2) Income'!$E$13:$E$32,'2) Income'!$D$13:$D$32,"4th Wednesday",'2) Income'!$F$13:$F$32,"&lt;="&amp;$A1022),0)))</f>
        <v/>
      </c>
      <c r="AF1022" s="8" t="str" cm="1">
        <f t="array" ref="AF1022">IF(A1022="","",IF(COUNTIF('2) Income'!$D$13:$D$32,"Every 4 Weeks")=0,0,SUMPRODUCT(--(IFERROR(MOD(A1022-'2) Income'!$F$13:$F$32,28),1)=0),--('2) Income'!$D$13:$D$32="Every 4 Weeks"),--('2) Income'!$F$13:$F$32&lt;=A1022),'2) Income'!$E$13:$E$32)))</f>
        <v/>
      </c>
      <c r="AG1022" s="8" t="str">
        <f>IF(A1022="","",IF(COUNTIF('2) Income'!$D$13:$D$32,"Monthly")=0,0,IF(B1022="N",SUMIFS('2) Income'!$E$13:$E$32,'2) Income'!$D$13:$D$32,"monthly",'2) Income'!$F$13:$F$32,"&lt;="&amp;$A1022,'2) Income'!$I$13:$I$32,DAY(A1022)),SUMIFS('2) Income'!$E$13:$E$32,'2) Income'!$D$13:$D$32,"monthly",'2) Income'!$F$13:$F$32,"&lt;="&amp;$A1022,'2) Income'!$I$13:$I$32,"&gt;="&amp;DAY(A1022)))))</f>
        <v/>
      </c>
      <c r="AH1022" s="8" t="str" cm="1">
        <f t="array" ref="AH1022">IF(A1022="","",IF(COUNTIF('2) Income'!$D$13:$D$32,"Yearly")=0,0,SUMPRODUCT(--('2) Income'!$D$13:$D$32="Yearly"),--('2) Income'!$F$13:$F$32&lt;=A1022),IF(B1022="N",--('2) Income'!$I$13:$I$32=DAY(A1022)),--('2) Income'!$I$13:$I$32&gt;=DAY(A1022))),--(IFERROR(MOD('2) Income'!$H$13:$H$32-MONTH(A1022)+12,12),1)=0),'2) Income'!$E$13:$E$32)))</f>
        <v/>
      </c>
      <c r="AI1022" s="8" t="str">
        <f>IF(A1022="","",IF(COUNTIF('2) Income'!$D$13:$D$32,"one-time")=0,0,SUMIFS('2) Income'!$E$13:$E$32,'2) Income'!$D$13:$D$32,"one-time",'2) Income'!$F$13:$F$32,"="&amp;$A1022)))</f>
        <v/>
      </c>
      <c r="AJ1022" s="9" t="str">
        <f t="shared" si="76"/>
        <v/>
      </c>
    </row>
    <row r="1023" spans="1:36">
      <c r="A1023" s="7" t="str">
        <f>IF(A1022="","",IF(A1022+1&lt;='1) Period'!$E$21,A1022+1,""))</f>
        <v/>
      </c>
      <c r="B1023" s="7" t="e">
        <f t="shared" si="77"/>
        <v>#VALUE!</v>
      </c>
      <c r="C1023" t="e">
        <f t="shared" si="78"/>
        <v>#VALUE!</v>
      </c>
      <c r="D1023" s="8" t="str">
        <f>IF(A1023="","",IF(TEXT(A1023,"dddd")='4) Happy Money'!$E$23,WAllowance,0))</f>
        <v/>
      </c>
      <c r="E1023" s="8" t="str">
        <f>IF(A1023="","",IF(B1023="N",SUMIF(TMonthly[Day of the Month],DAY(A1023),TMonthly[Amount]),SUMIF(TMonthly[Day of the Month],"&gt;="&amp;DAY(A1023),TMonthly[Amount])))</f>
        <v/>
      </c>
      <c r="F1023" s="8" t="str" cm="1">
        <f t="array" ref="F1023">IF(A1023="","",SUMPRODUCT(--(TYearly[Due Date]&lt;=A1023),IF(B1023="N",--(TYearly[Day]=DAY(A1023)),--(TYearly[Day]&gt;=DAY(A1023))),--(IFERROR(MOD(TYearly[Month]-MONTH(A1023)+12,12),1)=0),TYearly[Amount]))</f>
        <v/>
      </c>
      <c r="G1023" s="8" t="str">
        <f>IF(A1023="","",SUMIF(TOneTime[Due Date],A1023,TOneTime[Amount]))</f>
        <v/>
      </c>
      <c r="H1023" s="8" t="str" cm="1">
        <f t="array" ref="H1023">IF(A1023="","",IF(COUNTIF(TOther[Frequency],$H$1)=0,0,SUMPRODUCT(--(IFERROR(MOD(A1023-TOther[Start Date],7),1)=0),--(TOther[Frequency]=$H$1),--(TOther[Start Date]&lt;=A1023),--(TOther[End Date Calc]&gt;=A1023),TOther[Amount])))</f>
        <v/>
      </c>
      <c r="I1023" s="8" t="str" cm="1">
        <f t="array" ref="I1023">IF(A1023="","",IF(COUNTIF(TOther[Frequency],$I$1)=0,0,SUMPRODUCT(--(IFERROR(MOD(A1023-TOther[Start Date],14),1)=0),--(TOther[Frequency]=$I$1),--(TOther[Start Date]&lt;=A1023),--(TOther[End Date Calc]&gt;=A1023),TOther[Amount])))</f>
        <v/>
      </c>
      <c r="J1023" s="8" t="str">
        <f>IF(A1023="","",IF(COUNTIF(TOther[Frequency],$J$1)=0,0,IF(OR(DAY(A1023)=1,DAY(A1023)=15),SUMIFS(TOther[Amount],TOther[Frequency],$J$1,TOther[Start Date],"&lt;="&amp;$A1023,TOther[End Date Calc],"&gt;="&amp;A1023),0)))</f>
        <v/>
      </c>
      <c r="K1023" s="8" t="str">
        <f>IF(A1023="","",IF(COUNTIF(TOther[Frequency],$K$1)=0,0,IF(A1023=(A1023-DAY(A1023)+1+2*7-WEEKDAY(A1023-DAY(A1023)+8-4,1)),SUMIFS(TOther[Amount],TOther[Frequency],$K$1,TOther[Start Date],"&lt;="&amp;$A1023,TOther[End Date Calc],"&gt;="&amp;A1023),0)))</f>
        <v/>
      </c>
      <c r="L1023" s="8" t="str">
        <f>IF(A1023="","",IF(COUNTIF(TOther[Frequency],$L$1)=0,0,IF(A1023=(A1023-DAY(A1023)+1+3*7-WEEKDAY(A1023-DAY(A1023)+8-4,1)),SUMIFS(TOther[Amount],TOther[Frequency],$L$1,TOther[Start Date],"&lt;="&amp;$A1023,TOther[End Date Calc],"&gt;="&amp;A1023),0)))</f>
        <v/>
      </c>
      <c r="M1023" s="8" t="str">
        <f>IF(A1023="","",IF(COUNTIF(TOther[Frequency],$M$1)=0,0,IF(A1023=(A1023-DAY(A1023)+1+4*7-WEEKDAY(A1023-DAY(A1023)+8-4,1)),SUMIFS(TOther[Amount],TOther[Frequency],$M$1,TOther[Start Date],"&lt;="&amp;$A1023,TOther[End Date Calc],"&gt;="&amp;A1023),0)))</f>
        <v/>
      </c>
      <c r="N1023" s="8" t="str" cm="1">
        <f t="array" ref="N1023">IF(A1023="","",IF(COUNTIF(TOther[Frequency],$N$1)=0,0,SUMPRODUCT(--(IFERROR(MOD(A1023-TOther[Start Date],28),1)=0),--(TOther[Frequency]=$N$1),--(TOther[Start Date]&lt;=A1023),--(TOther[End Date Calc]&gt;=A1023),TOther[Amount])))</f>
        <v/>
      </c>
      <c r="O1023" s="8" t="str" cm="1">
        <f t="array" ref="O1023">IF(A1023="","",IF(COUNTIF(TOther[Frequency],$O$1)=0,0,SUMPRODUCT(--(IFERROR(MOD(A1023-TOther[Start Date],42),1)=0),--(TOther[Frequency]=$O$1),--(TOther[Start Date]&lt;=A1023),--(TOther[End Date Calc]&gt;=A1023),TOther[Amount])))</f>
        <v/>
      </c>
      <c r="P1023" s="8" t="str" cm="1">
        <f t="array" ref="P1023">IF(A1023="","",IF(COUNTIF(TOther[Frequency],$P$1)=0,0,SUMPRODUCT(--(IFERROR(MOD(A1023-TOther[Start Date],56),1)=0),--(TOther[Frequency]=$P$1),--(TOther[Start Date]&lt;=A1023),--(TOther[End Date Calc]&gt;=A1023),TOther[Amount])))</f>
        <v/>
      </c>
      <c r="Q1023" s="8" t="str">
        <f>IF(A1023="","",IF(COUNTIF(TOther[Frequency],$Q$1)=0,0,IF(B1023="N",SUMIFS(TOther[Amount],TOther[Frequency],$Q$1,TOther[Start Date],"&lt;="&amp;$A1023,TOther[End Date Calc],"&gt;="&amp;A1023,TOther[Start Day],DAY(A1023)),SUMIFS(TOther[Amount],TOther[Frequency],$Q$1,TOther[Start Date],"&lt;="&amp;$A1023,TOther[End Date Calc],"&gt;="&amp;A1023,TOther[Start Day],"&gt;="&amp;DAY(A1023)))))</f>
        <v/>
      </c>
      <c r="R1023" s="8" t="str" cm="1">
        <f t="array" ref="R1023">IF(A1023="","",IF(COUNTIF(TOther[Frequency],R$1)=0,0,SUMPRODUCT(--(TOther[Frequency]=R$1),--(TOther[Start Date]&lt;=A1023),--(TOther[End Date Calc]&gt;=A1023),IF(B1023="N",--(TOther[Start Day]=DAY(A1023)),--(TOther[Start Day]&gt;=DAY(A1023))),--(IFERROR(MOD(TOther[Start Month]-MONTH(A1023)+2,2),1)=0),TOther[Amount])))</f>
        <v/>
      </c>
      <c r="S1023" s="8" t="str" cm="1">
        <f t="array" ref="S1023">IF(A1023="","",IF(COUNTIF(TOther[Frequency],S$1)=0,0,SUMPRODUCT(--(TOther[Frequency]=S$1),--(TOther[Start Date]&lt;=A1023),--(TOther[End Date Calc]&gt;=A1023),IF(B1023="N",--(TOther[Start Day]=DAY(A1023)),--(TOther[Start Day]&gt;=DAY(A1023))),--(IFERROR(MOD(TOther[Start Month]-MONTH(A1023)+3,3),1)=0),TOther[Amount])))</f>
        <v/>
      </c>
      <c r="T1023" s="8" t="str" cm="1">
        <f t="array" ref="T1023">IF($A1023="","",IF(COUNTIF(TOther[Frequency],T$1)=0,0,SUMPRODUCT(--(TOther[Frequency]=T$1),--(TOther[Start Date]&lt;=$A1023),--(TOther[End Date Calc]&gt;=$A1023),IF($B1023="N",--(TOther[Start Day]=DAY($A1023)),--(TOther[Start Day]&gt;=DAY($A1023))),--(IFERROR(MOD(TOther[Start Month]-MONTH($A1023)+4,4),1)=0),TOther[Amount])))</f>
        <v/>
      </c>
      <c r="U1023" s="8" t="str" cm="1">
        <f t="array" ref="U1023">IF(A1023="","",IF(COUNTIF(TOther[Frequency],$U$1)=0,0,SUMPRODUCT(--(TOther[Frequency]=$U$1),--(TOther[Start Date]&lt;=A1023),--(TOther[End Date Calc]&gt;=A1023),IF(B1023="N",--(TOther[Start Day]=DAY(A1023)),--(TOther[Start Day]&gt;=DAY(A1023))),--(IFERROR(MOD(TOther[Start Month]-MONTH(A1023)+6,6),1)=0),TOther[Amount])))</f>
        <v/>
      </c>
      <c r="V1023" s="8" t="str" cm="1">
        <f t="array" ref="V1023">IF(A1023="","",IF(COUNTIF(TOther[Frequency],$V$1)=0,0,SUMPRODUCT(--(TOther[Frequency]=$V$1),--(TOther[Start Date]&lt;=A1023),--(TOther[End Date Calc]&gt;=A1023),IF(B1023="N",--(TOther[Start Day]=DAY(A1023)),--(TOther[Start Day]&gt;=DAY(A1023))),--(IFERROR(MOD(TOther[Start Month]-MONTH(A1023)+12,12),1)=0),TOther[Amount])))</f>
        <v/>
      </c>
      <c r="W1023" s="8" t="str">
        <f>IF(A1023="","",SUMIFS(TOther[Amount],TOther[Start Date],A1023,TOther[Frequency],$W$1))</f>
        <v/>
      </c>
      <c r="X1023" s="9" t="str">
        <f t="shared" si="75"/>
        <v/>
      </c>
      <c r="Y1023" s="9" t="str">
        <f t="shared" si="79"/>
        <v/>
      </c>
      <c r="Z1023" s="8" t="str" cm="1">
        <f t="array" ref="Z1023">IF(A1023="","",IF(COUNTIF('2) Income'!$D$13:$D$32,"Weekly")=0,0,SUMPRODUCT(--(IFERROR(MOD(A1023-'2) Income'!$F$13:$F$32,7),1)=0),--('2) Income'!$D$13:$D$32="Weekly"),--('2) Income'!$F$13:$F$32&lt;=A1023),'2) Income'!$E$13:$E$32)))</f>
        <v/>
      </c>
      <c r="AA1023" s="8" t="str" cm="1">
        <f t="array" ref="AA1023">IF(A1023="","",IF(COUNTIF('2) Income'!$D$13:$D$32,"Every Other Week")=0,0,SUMPRODUCT(--(IFERROR(MOD(A1023-'2) Income'!$F$13:$F$32,14),1)=0),--('2) Income'!$D$13:$D$32="Every Other Week"),--('2) Income'!$F$13:$F$32&lt;=A1023),'2) Income'!$E$13:$E$32)))</f>
        <v/>
      </c>
      <c r="AB1023" s="8" t="str">
        <f>IF(A1023="","",IF(COUNTIF('2) Income'!$D$13:$D$32,"1st and 15th")=0,0,IF(OR(DAY(A1023)=1,DAY(A1023)=15),SUMIFS('2) Income'!$E$13:$E$32,'2) Income'!$D$13:$D$32,"1st and 15th",'2) Income'!$F$13:$F$32,"&lt;="&amp;$A1023),0)))</f>
        <v/>
      </c>
      <c r="AC1023" s="8" t="str">
        <f>IF(A1023="","",IF(COUNTIF('2) Income'!$D$13:$D$32,"2nd Wednesday")=0,0,IF(A1023=(A1023-DAY(A1023)+1+2*7-WEEKDAY(A1023-DAY(A1023)+8-4,1)),SUMIFS('2) Income'!$E$13:$E$32,'2) Income'!$D$13:$D$32,"2nd Wednesday",'2) Income'!$F$13:$F$32,"&lt;="&amp;$A1023),0)))</f>
        <v/>
      </c>
      <c r="AD1023" s="8" t="str">
        <f>IF(A1023="","",IF(COUNTIF('2) Income'!$D$13:$D$32,"3rd Wednesday")=0,0,IF(A1023=(A1023-DAY(A1023)+1+3*7-WEEKDAY(A1023-DAY(A1023)+8-4,1)),SUMIFS('2) Income'!$E$13:$E$32,'2) Income'!$D$13:$D$32,"3rd Wednesday",'2) Income'!$F$13:$F$32,"&lt;="&amp;$A1023),0)))</f>
        <v/>
      </c>
      <c r="AE1023" s="8" t="str">
        <f>IF(A1023="","",IF(COUNTIF('2) Income'!$D$13:$D$32,"4th Wednesday")=0,0,IF(A1023=(A1023-DAY(A1023)+1+4*7-WEEKDAY(A1023-DAY(A1023)+8-4,1)),SUMIFS('2) Income'!$E$13:$E$32,'2) Income'!$D$13:$D$32,"4th Wednesday",'2) Income'!$F$13:$F$32,"&lt;="&amp;$A1023),0)))</f>
        <v/>
      </c>
      <c r="AF1023" s="8" t="str" cm="1">
        <f t="array" ref="AF1023">IF(A1023="","",IF(COUNTIF('2) Income'!$D$13:$D$32,"Every 4 Weeks")=0,0,SUMPRODUCT(--(IFERROR(MOD(A1023-'2) Income'!$F$13:$F$32,28),1)=0),--('2) Income'!$D$13:$D$32="Every 4 Weeks"),--('2) Income'!$F$13:$F$32&lt;=A1023),'2) Income'!$E$13:$E$32)))</f>
        <v/>
      </c>
      <c r="AG1023" s="8" t="str">
        <f>IF(A1023="","",IF(COUNTIF('2) Income'!$D$13:$D$32,"Monthly")=0,0,IF(B1023="N",SUMIFS('2) Income'!$E$13:$E$32,'2) Income'!$D$13:$D$32,"monthly",'2) Income'!$F$13:$F$32,"&lt;="&amp;$A1023,'2) Income'!$I$13:$I$32,DAY(A1023)),SUMIFS('2) Income'!$E$13:$E$32,'2) Income'!$D$13:$D$32,"monthly",'2) Income'!$F$13:$F$32,"&lt;="&amp;$A1023,'2) Income'!$I$13:$I$32,"&gt;="&amp;DAY(A1023)))))</f>
        <v/>
      </c>
      <c r="AH1023" s="8" t="str" cm="1">
        <f t="array" ref="AH1023">IF(A1023="","",IF(COUNTIF('2) Income'!$D$13:$D$32,"Yearly")=0,0,SUMPRODUCT(--('2) Income'!$D$13:$D$32="Yearly"),--('2) Income'!$F$13:$F$32&lt;=A1023),IF(B1023="N",--('2) Income'!$I$13:$I$32=DAY(A1023)),--('2) Income'!$I$13:$I$32&gt;=DAY(A1023))),--(IFERROR(MOD('2) Income'!$H$13:$H$32-MONTH(A1023)+12,12),1)=0),'2) Income'!$E$13:$E$32)))</f>
        <v/>
      </c>
      <c r="AI1023" s="8" t="str">
        <f>IF(A1023="","",IF(COUNTIF('2) Income'!$D$13:$D$32,"one-time")=0,0,SUMIFS('2) Income'!$E$13:$E$32,'2) Income'!$D$13:$D$32,"one-time",'2) Income'!$F$13:$F$32,"="&amp;$A1023)))</f>
        <v/>
      </c>
      <c r="AJ1023" s="9" t="str">
        <f t="shared" si="76"/>
        <v/>
      </c>
    </row>
    <row r="1024" spans="1:36">
      <c r="A1024" s="7" t="str">
        <f>IF(A1023="","",IF(A1023+1&lt;='1) Period'!$E$21,A1023+1,""))</f>
        <v/>
      </c>
      <c r="B1024" s="7" t="e">
        <f t="shared" si="77"/>
        <v>#VALUE!</v>
      </c>
      <c r="C1024" t="e">
        <f t="shared" si="78"/>
        <v>#VALUE!</v>
      </c>
      <c r="D1024" s="8" t="str">
        <f>IF(A1024="","",IF(TEXT(A1024,"dddd")='4) Happy Money'!$E$23,WAllowance,0))</f>
        <v/>
      </c>
      <c r="E1024" s="8" t="str">
        <f>IF(A1024="","",IF(B1024="N",SUMIF(TMonthly[Day of the Month],DAY(A1024),TMonthly[Amount]),SUMIF(TMonthly[Day of the Month],"&gt;="&amp;DAY(A1024),TMonthly[Amount])))</f>
        <v/>
      </c>
      <c r="F1024" s="8" t="str" cm="1">
        <f t="array" ref="F1024">IF(A1024="","",SUMPRODUCT(--(TYearly[Due Date]&lt;=A1024),IF(B1024="N",--(TYearly[Day]=DAY(A1024)),--(TYearly[Day]&gt;=DAY(A1024))),--(IFERROR(MOD(TYearly[Month]-MONTH(A1024)+12,12),1)=0),TYearly[Amount]))</f>
        <v/>
      </c>
      <c r="G1024" s="8" t="str">
        <f>IF(A1024="","",SUMIF(TOneTime[Due Date],A1024,TOneTime[Amount]))</f>
        <v/>
      </c>
      <c r="H1024" s="8" t="str" cm="1">
        <f t="array" ref="H1024">IF(A1024="","",IF(COUNTIF(TOther[Frequency],$H$1)=0,0,SUMPRODUCT(--(IFERROR(MOD(A1024-TOther[Start Date],7),1)=0),--(TOther[Frequency]=$H$1),--(TOther[Start Date]&lt;=A1024),--(TOther[End Date Calc]&gt;=A1024),TOther[Amount])))</f>
        <v/>
      </c>
      <c r="I1024" s="8" t="str" cm="1">
        <f t="array" ref="I1024">IF(A1024="","",IF(COUNTIF(TOther[Frequency],$I$1)=0,0,SUMPRODUCT(--(IFERROR(MOD(A1024-TOther[Start Date],14),1)=0),--(TOther[Frequency]=$I$1),--(TOther[Start Date]&lt;=A1024),--(TOther[End Date Calc]&gt;=A1024),TOther[Amount])))</f>
        <v/>
      </c>
      <c r="J1024" s="8" t="str">
        <f>IF(A1024="","",IF(COUNTIF(TOther[Frequency],$J$1)=0,0,IF(OR(DAY(A1024)=1,DAY(A1024)=15),SUMIFS(TOther[Amount],TOther[Frequency],$J$1,TOther[Start Date],"&lt;="&amp;$A1024,TOther[End Date Calc],"&gt;="&amp;A1024),0)))</f>
        <v/>
      </c>
      <c r="K1024" s="8" t="str">
        <f>IF(A1024="","",IF(COUNTIF(TOther[Frequency],$K$1)=0,0,IF(A1024=(A1024-DAY(A1024)+1+2*7-WEEKDAY(A1024-DAY(A1024)+8-4,1)),SUMIFS(TOther[Amount],TOther[Frequency],$K$1,TOther[Start Date],"&lt;="&amp;$A1024,TOther[End Date Calc],"&gt;="&amp;A1024),0)))</f>
        <v/>
      </c>
      <c r="L1024" s="8" t="str">
        <f>IF(A1024="","",IF(COUNTIF(TOther[Frequency],$L$1)=0,0,IF(A1024=(A1024-DAY(A1024)+1+3*7-WEEKDAY(A1024-DAY(A1024)+8-4,1)),SUMIFS(TOther[Amount],TOther[Frequency],$L$1,TOther[Start Date],"&lt;="&amp;$A1024,TOther[End Date Calc],"&gt;="&amp;A1024),0)))</f>
        <v/>
      </c>
      <c r="M1024" s="8" t="str">
        <f>IF(A1024="","",IF(COUNTIF(TOther[Frequency],$M$1)=0,0,IF(A1024=(A1024-DAY(A1024)+1+4*7-WEEKDAY(A1024-DAY(A1024)+8-4,1)),SUMIFS(TOther[Amount],TOther[Frequency],$M$1,TOther[Start Date],"&lt;="&amp;$A1024,TOther[End Date Calc],"&gt;="&amp;A1024),0)))</f>
        <v/>
      </c>
      <c r="N1024" s="8" t="str" cm="1">
        <f t="array" ref="N1024">IF(A1024="","",IF(COUNTIF(TOther[Frequency],$N$1)=0,0,SUMPRODUCT(--(IFERROR(MOD(A1024-TOther[Start Date],28),1)=0),--(TOther[Frequency]=$N$1),--(TOther[Start Date]&lt;=A1024),--(TOther[End Date Calc]&gt;=A1024),TOther[Amount])))</f>
        <v/>
      </c>
      <c r="O1024" s="8" t="str" cm="1">
        <f t="array" ref="O1024">IF(A1024="","",IF(COUNTIF(TOther[Frequency],$O$1)=0,0,SUMPRODUCT(--(IFERROR(MOD(A1024-TOther[Start Date],42),1)=0),--(TOther[Frequency]=$O$1),--(TOther[Start Date]&lt;=A1024),--(TOther[End Date Calc]&gt;=A1024),TOther[Amount])))</f>
        <v/>
      </c>
      <c r="P1024" s="8" t="str" cm="1">
        <f t="array" ref="P1024">IF(A1024="","",IF(COUNTIF(TOther[Frequency],$P$1)=0,0,SUMPRODUCT(--(IFERROR(MOD(A1024-TOther[Start Date],56),1)=0),--(TOther[Frequency]=$P$1),--(TOther[Start Date]&lt;=A1024),--(TOther[End Date Calc]&gt;=A1024),TOther[Amount])))</f>
        <v/>
      </c>
      <c r="Q1024" s="8" t="str">
        <f>IF(A1024="","",IF(COUNTIF(TOther[Frequency],$Q$1)=0,0,IF(B1024="N",SUMIFS(TOther[Amount],TOther[Frequency],$Q$1,TOther[Start Date],"&lt;="&amp;$A1024,TOther[End Date Calc],"&gt;="&amp;A1024,TOther[Start Day],DAY(A1024)),SUMIFS(TOther[Amount],TOther[Frequency],$Q$1,TOther[Start Date],"&lt;="&amp;$A1024,TOther[End Date Calc],"&gt;="&amp;A1024,TOther[Start Day],"&gt;="&amp;DAY(A1024)))))</f>
        <v/>
      </c>
      <c r="R1024" s="8" t="str" cm="1">
        <f t="array" ref="R1024">IF(A1024="","",IF(COUNTIF(TOther[Frequency],R$1)=0,0,SUMPRODUCT(--(TOther[Frequency]=R$1),--(TOther[Start Date]&lt;=A1024),--(TOther[End Date Calc]&gt;=A1024),IF(B1024="N",--(TOther[Start Day]=DAY(A1024)),--(TOther[Start Day]&gt;=DAY(A1024))),--(IFERROR(MOD(TOther[Start Month]-MONTH(A1024)+2,2),1)=0),TOther[Amount])))</f>
        <v/>
      </c>
      <c r="S1024" s="8" t="str" cm="1">
        <f t="array" ref="S1024">IF(A1024="","",IF(COUNTIF(TOther[Frequency],S$1)=0,0,SUMPRODUCT(--(TOther[Frequency]=S$1),--(TOther[Start Date]&lt;=A1024),--(TOther[End Date Calc]&gt;=A1024),IF(B1024="N",--(TOther[Start Day]=DAY(A1024)),--(TOther[Start Day]&gt;=DAY(A1024))),--(IFERROR(MOD(TOther[Start Month]-MONTH(A1024)+3,3),1)=0),TOther[Amount])))</f>
        <v/>
      </c>
      <c r="T1024" s="8" t="str" cm="1">
        <f t="array" ref="T1024">IF($A1024="","",IF(COUNTIF(TOther[Frequency],T$1)=0,0,SUMPRODUCT(--(TOther[Frequency]=T$1),--(TOther[Start Date]&lt;=$A1024),--(TOther[End Date Calc]&gt;=$A1024),IF($B1024="N",--(TOther[Start Day]=DAY($A1024)),--(TOther[Start Day]&gt;=DAY($A1024))),--(IFERROR(MOD(TOther[Start Month]-MONTH($A1024)+4,4),1)=0),TOther[Amount])))</f>
        <v/>
      </c>
      <c r="U1024" s="8" t="str" cm="1">
        <f t="array" ref="U1024">IF(A1024="","",IF(COUNTIF(TOther[Frequency],$U$1)=0,0,SUMPRODUCT(--(TOther[Frequency]=$U$1),--(TOther[Start Date]&lt;=A1024),--(TOther[End Date Calc]&gt;=A1024),IF(B1024="N",--(TOther[Start Day]=DAY(A1024)),--(TOther[Start Day]&gt;=DAY(A1024))),--(IFERROR(MOD(TOther[Start Month]-MONTH(A1024)+6,6),1)=0),TOther[Amount])))</f>
        <v/>
      </c>
      <c r="V1024" s="8" t="str" cm="1">
        <f t="array" ref="V1024">IF(A1024="","",IF(COUNTIF(TOther[Frequency],$V$1)=0,0,SUMPRODUCT(--(TOther[Frequency]=$V$1),--(TOther[Start Date]&lt;=A1024),--(TOther[End Date Calc]&gt;=A1024),IF(B1024="N",--(TOther[Start Day]=DAY(A1024)),--(TOther[Start Day]&gt;=DAY(A1024))),--(IFERROR(MOD(TOther[Start Month]-MONTH(A1024)+12,12),1)=0),TOther[Amount])))</f>
        <v/>
      </c>
      <c r="W1024" s="8" t="str">
        <f>IF(A1024="","",SUMIFS(TOther[Amount],TOther[Start Date],A1024,TOther[Frequency],$W$1))</f>
        <v/>
      </c>
      <c r="X1024" s="9" t="str">
        <f t="shared" si="75"/>
        <v/>
      </c>
      <c r="Y1024" s="9" t="str">
        <f t="shared" si="79"/>
        <v/>
      </c>
      <c r="Z1024" s="8" t="str" cm="1">
        <f t="array" ref="Z1024">IF(A1024="","",IF(COUNTIF('2) Income'!$D$13:$D$32,"Weekly")=0,0,SUMPRODUCT(--(IFERROR(MOD(A1024-'2) Income'!$F$13:$F$32,7),1)=0),--('2) Income'!$D$13:$D$32="Weekly"),--('2) Income'!$F$13:$F$32&lt;=A1024),'2) Income'!$E$13:$E$32)))</f>
        <v/>
      </c>
      <c r="AA1024" s="8" t="str" cm="1">
        <f t="array" ref="AA1024">IF(A1024="","",IF(COUNTIF('2) Income'!$D$13:$D$32,"Every Other Week")=0,0,SUMPRODUCT(--(IFERROR(MOD(A1024-'2) Income'!$F$13:$F$32,14),1)=0),--('2) Income'!$D$13:$D$32="Every Other Week"),--('2) Income'!$F$13:$F$32&lt;=A1024),'2) Income'!$E$13:$E$32)))</f>
        <v/>
      </c>
      <c r="AB1024" s="8" t="str">
        <f>IF(A1024="","",IF(COUNTIF('2) Income'!$D$13:$D$32,"1st and 15th")=0,0,IF(OR(DAY(A1024)=1,DAY(A1024)=15),SUMIFS('2) Income'!$E$13:$E$32,'2) Income'!$D$13:$D$32,"1st and 15th",'2) Income'!$F$13:$F$32,"&lt;="&amp;$A1024),0)))</f>
        <v/>
      </c>
      <c r="AC1024" s="8" t="str">
        <f>IF(A1024="","",IF(COUNTIF('2) Income'!$D$13:$D$32,"2nd Wednesday")=0,0,IF(A1024=(A1024-DAY(A1024)+1+2*7-WEEKDAY(A1024-DAY(A1024)+8-4,1)),SUMIFS('2) Income'!$E$13:$E$32,'2) Income'!$D$13:$D$32,"2nd Wednesday",'2) Income'!$F$13:$F$32,"&lt;="&amp;$A1024),0)))</f>
        <v/>
      </c>
      <c r="AD1024" s="8" t="str">
        <f>IF(A1024="","",IF(COUNTIF('2) Income'!$D$13:$D$32,"3rd Wednesday")=0,0,IF(A1024=(A1024-DAY(A1024)+1+3*7-WEEKDAY(A1024-DAY(A1024)+8-4,1)),SUMIFS('2) Income'!$E$13:$E$32,'2) Income'!$D$13:$D$32,"3rd Wednesday",'2) Income'!$F$13:$F$32,"&lt;="&amp;$A1024),0)))</f>
        <v/>
      </c>
      <c r="AE1024" s="8" t="str">
        <f>IF(A1024="","",IF(COUNTIF('2) Income'!$D$13:$D$32,"4th Wednesday")=0,0,IF(A1024=(A1024-DAY(A1024)+1+4*7-WEEKDAY(A1024-DAY(A1024)+8-4,1)),SUMIFS('2) Income'!$E$13:$E$32,'2) Income'!$D$13:$D$32,"4th Wednesday",'2) Income'!$F$13:$F$32,"&lt;="&amp;$A1024),0)))</f>
        <v/>
      </c>
      <c r="AF1024" s="8" t="str" cm="1">
        <f t="array" ref="AF1024">IF(A1024="","",IF(COUNTIF('2) Income'!$D$13:$D$32,"Every 4 Weeks")=0,0,SUMPRODUCT(--(IFERROR(MOD(A1024-'2) Income'!$F$13:$F$32,28),1)=0),--('2) Income'!$D$13:$D$32="Every 4 Weeks"),--('2) Income'!$F$13:$F$32&lt;=A1024),'2) Income'!$E$13:$E$32)))</f>
        <v/>
      </c>
      <c r="AG1024" s="8" t="str">
        <f>IF(A1024="","",IF(COUNTIF('2) Income'!$D$13:$D$32,"Monthly")=0,0,IF(B1024="N",SUMIFS('2) Income'!$E$13:$E$32,'2) Income'!$D$13:$D$32,"monthly",'2) Income'!$F$13:$F$32,"&lt;="&amp;$A1024,'2) Income'!$I$13:$I$32,DAY(A1024)),SUMIFS('2) Income'!$E$13:$E$32,'2) Income'!$D$13:$D$32,"monthly",'2) Income'!$F$13:$F$32,"&lt;="&amp;$A1024,'2) Income'!$I$13:$I$32,"&gt;="&amp;DAY(A1024)))))</f>
        <v/>
      </c>
      <c r="AH1024" s="8" t="str" cm="1">
        <f t="array" ref="AH1024">IF(A1024="","",IF(COUNTIF('2) Income'!$D$13:$D$32,"Yearly")=0,0,SUMPRODUCT(--('2) Income'!$D$13:$D$32="Yearly"),--('2) Income'!$F$13:$F$32&lt;=A1024),IF(B1024="N",--('2) Income'!$I$13:$I$32=DAY(A1024)),--('2) Income'!$I$13:$I$32&gt;=DAY(A1024))),--(IFERROR(MOD('2) Income'!$H$13:$H$32-MONTH(A1024)+12,12),1)=0),'2) Income'!$E$13:$E$32)))</f>
        <v/>
      </c>
      <c r="AI1024" s="8" t="str">
        <f>IF(A1024="","",IF(COUNTIF('2) Income'!$D$13:$D$32,"one-time")=0,0,SUMIFS('2) Income'!$E$13:$E$32,'2) Income'!$D$13:$D$32,"one-time",'2) Income'!$F$13:$F$32,"="&amp;$A1024)))</f>
        <v/>
      </c>
      <c r="AJ1024" s="9" t="str">
        <f t="shared" si="76"/>
        <v/>
      </c>
    </row>
    <row r="1025" spans="1:36">
      <c r="A1025" s="7" t="str">
        <f>IF(A1024="","",IF(A1024+1&lt;='1) Period'!$E$21,A1024+1,""))</f>
        <v/>
      </c>
      <c r="B1025" s="7" t="e">
        <f t="shared" si="77"/>
        <v>#VALUE!</v>
      </c>
      <c r="C1025" t="e">
        <f t="shared" si="78"/>
        <v>#VALUE!</v>
      </c>
      <c r="D1025" s="8" t="str">
        <f>IF(A1025="","",IF(TEXT(A1025,"dddd")='4) Happy Money'!$E$23,WAllowance,0))</f>
        <v/>
      </c>
      <c r="E1025" s="8" t="str">
        <f>IF(A1025="","",IF(B1025="N",SUMIF(TMonthly[Day of the Month],DAY(A1025),TMonthly[Amount]),SUMIF(TMonthly[Day of the Month],"&gt;="&amp;DAY(A1025),TMonthly[Amount])))</f>
        <v/>
      </c>
      <c r="F1025" s="8" t="str" cm="1">
        <f t="array" ref="F1025">IF(A1025="","",SUMPRODUCT(--(TYearly[Due Date]&lt;=A1025),IF(B1025="N",--(TYearly[Day]=DAY(A1025)),--(TYearly[Day]&gt;=DAY(A1025))),--(IFERROR(MOD(TYearly[Month]-MONTH(A1025)+12,12),1)=0),TYearly[Amount]))</f>
        <v/>
      </c>
      <c r="G1025" s="8" t="str">
        <f>IF(A1025="","",SUMIF(TOneTime[Due Date],A1025,TOneTime[Amount]))</f>
        <v/>
      </c>
      <c r="H1025" s="8" t="str" cm="1">
        <f t="array" ref="H1025">IF(A1025="","",IF(COUNTIF(TOther[Frequency],$H$1)=0,0,SUMPRODUCT(--(IFERROR(MOD(A1025-TOther[Start Date],7),1)=0),--(TOther[Frequency]=$H$1),--(TOther[Start Date]&lt;=A1025),--(TOther[End Date Calc]&gt;=A1025),TOther[Amount])))</f>
        <v/>
      </c>
      <c r="I1025" s="8" t="str" cm="1">
        <f t="array" ref="I1025">IF(A1025="","",IF(COUNTIF(TOther[Frequency],$I$1)=0,0,SUMPRODUCT(--(IFERROR(MOD(A1025-TOther[Start Date],14),1)=0),--(TOther[Frequency]=$I$1),--(TOther[Start Date]&lt;=A1025),--(TOther[End Date Calc]&gt;=A1025),TOther[Amount])))</f>
        <v/>
      </c>
      <c r="J1025" s="8" t="str">
        <f>IF(A1025="","",IF(COUNTIF(TOther[Frequency],$J$1)=0,0,IF(OR(DAY(A1025)=1,DAY(A1025)=15),SUMIFS(TOther[Amount],TOther[Frequency],$J$1,TOther[Start Date],"&lt;="&amp;$A1025,TOther[End Date Calc],"&gt;="&amp;A1025),0)))</f>
        <v/>
      </c>
      <c r="K1025" s="8" t="str">
        <f>IF(A1025="","",IF(COUNTIF(TOther[Frequency],$K$1)=0,0,IF(A1025=(A1025-DAY(A1025)+1+2*7-WEEKDAY(A1025-DAY(A1025)+8-4,1)),SUMIFS(TOther[Amount],TOther[Frequency],$K$1,TOther[Start Date],"&lt;="&amp;$A1025,TOther[End Date Calc],"&gt;="&amp;A1025),0)))</f>
        <v/>
      </c>
      <c r="L1025" s="8" t="str">
        <f>IF(A1025="","",IF(COUNTIF(TOther[Frequency],$L$1)=0,0,IF(A1025=(A1025-DAY(A1025)+1+3*7-WEEKDAY(A1025-DAY(A1025)+8-4,1)),SUMIFS(TOther[Amount],TOther[Frequency],$L$1,TOther[Start Date],"&lt;="&amp;$A1025,TOther[End Date Calc],"&gt;="&amp;A1025),0)))</f>
        <v/>
      </c>
      <c r="M1025" s="8" t="str">
        <f>IF(A1025="","",IF(COUNTIF(TOther[Frequency],$M$1)=0,0,IF(A1025=(A1025-DAY(A1025)+1+4*7-WEEKDAY(A1025-DAY(A1025)+8-4,1)),SUMIFS(TOther[Amount],TOther[Frequency],$M$1,TOther[Start Date],"&lt;="&amp;$A1025,TOther[End Date Calc],"&gt;="&amp;A1025),0)))</f>
        <v/>
      </c>
      <c r="N1025" s="8" t="str" cm="1">
        <f t="array" ref="N1025">IF(A1025="","",IF(COUNTIF(TOther[Frequency],$N$1)=0,0,SUMPRODUCT(--(IFERROR(MOD(A1025-TOther[Start Date],28),1)=0),--(TOther[Frequency]=$N$1),--(TOther[Start Date]&lt;=A1025),--(TOther[End Date Calc]&gt;=A1025),TOther[Amount])))</f>
        <v/>
      </c>
      <c r="O1025" s="8" t="str" cm="1">
        <f t="array" ref="O1025">IF(A1025="","",IF(COUNTIF(TOther[Frequency],$O$1)=0,0,SUMPRODUCT(--(IFERROR(MOD(A1025-TOther[Start Date],42),1)=0),--(TOther[Frequency]=$O$1),--(TOther[Start Date]&lt;=A1025),--(TOther[End Date Calc]&gt;=A1025),TOther[Amount])))</f>
        <v/>
      </c>
      <c r="P1025" s="8" t="str" cm="1">
        <f t="array" ref="P1025">IF(A1025="","",IF(COUNTIF(TOther[Frequency],$P$1)=0,0,SUMPRODUCT(--(IFERROR(MOD(A1025-TOther[Start Date],56),1)=0),--(TOther[Frequency]=$P$1),--(TOther[Start Date]&lt;=A1025),--(TOther[End Date Calc]&gt;=A1025),TOther[Amount])))</f>
        <v/>
      </c>
      <c r="Q1025" s="8" t="str">
        <f>IF(A1025="","",IF(COUNTIF(TOther[Frequency],$Q$1)=0,0,IF(B1025="N",SUMIFS(TOther[Amount],TOther[Frequency],$Q$1,TOther[Start Date],"&lt;="&amp;$A1025,TOther[End Date Calc],"&gt;="&amp;A1025,TOther[Start Day],DAY(A1025)),SUMIFS(TOther[Amount],TOther[Frequency],$Q$1,TOther[Start Date],"&lt;="&amp;$A1025,TOther[End Date Calc],"&gt;="&amp;A1025,TOther[Start Day],"&gt;="&amp;DAY(A1025)))))</f>
        <v/>
      </c>
      <c r="R1025" s="8" t="str" cm="1">
        <f t="array" ref="R1025">IF(A1025="","",IF(COUNTIF(TOther[Frequency],R$1)=0,0,SUMPRODUCT(--(TOther[Frequency]=R$1),--(TOther[Start Date]&lt;=A1025),--(TOther[End Date Calc]&gt;=A1025),IF(B1025="N",--(TOther[Start Day]=DAY(A1025)),--(TOther[Start Day]&gt;=DAY(A1025))),--(IFERROR(MOD(TOther[Start Month]-MONTH(A1025)+2,2),1)=0),TOther[Amount])))</f>
        <v/>
      </c>
      <c r="S1025" s="8" t="str" cm="1">
        <f t="array" ref="S1025">IF(A1025="","",IF(COUNTIF(TOther[Frequency],S$1)=0,0,SUMPRODUCT(--(TOther[Frequency]=S$1),--(TOther[Start Date]&lt;=A1025),--(TOther[End Date Calc]&gt;=A1025),IF(B1025="N",--(TOther[Start Day]=DAY(A1025)),--(TOther[Start Day]&gt;=DAY(A1025))),--(IFERROR(MOD(TOther[Start Month]-MONTH(A1025)+3,3),1)=0),TOther[Amount])))</f>
        <v/>
      </c>
      <c r="T1025" s="8" t="str" cm="1">
        <f t="array" ref="T1025">IF($A1025="","",IF(COUNTIF(TOther[Frequency],T$1)=0,0,SUMPRODUCT(--(TOther[Frequency]=T$1),--(TOther[Start Date]&lt;=$A1025),--(TOther[End Date Calc]&gt;=$A1025),IF($B1025="N",--(TOther[Start Day]=DAY($A1025)),--(TOther[Start Day]&gt;=DAY($A1025))),--(IFERROR(MOD(TOther[Start Month]-MONTH($A1025)+4,4),1)=0),TOther[Amount])))</f>
        <v/>
      </c>
      <c r="U1025" s="8" t="str" cm="1">
        <f t="array" ref="U1025">IF(A1025="","",IF(COUNTIF(TOther[Frequency],$U$1)=0,0,SUMPRODUCT(--(TOther[Frequency]=$U$1),--(TOther[Start Date]&lt;=A1025),--(TOther[End Date Calc]&gt;=A1025),IF(B1025="N",--(TOther[Start Day]=DAY(A1025)),--(TOther[Start Day]&gt;=DAY(A1025))),--(IFERROR(MOD(TOther[Start Month]-MONTH(A1025)+6,6),1)=0),TOther[Amount])))</f>
        <v/>
      </c>
      <c r="V1025" s="8" t="str" cm="1">
        <f t="array" ref="V1025">IF(A1025="","",IF(COUNTIF(TOther[Frequency],$V$1)=0,0,SUMPRODUCT(--(TOther[Frequency]=$V$1),--(TOther[Start Date]&lt;=A1025),--(TOther[End Date Calc]&gt;=A1025),IF(B1025="N",--(TOther[Start Day]=DAY(A1025)),--(TOther[Start Day]&gt;=DAY(A1025))),--(IFERROR(MOD(TOther[Start Month]-MONTH(A1025)+12,12),1)=0),TOther[Amount])))</f>
        <v/>
      </c>
      <c r="W1025" s="8" t="str">
        <f>IF(A1025="","",SUMIFS(TOther[Amount],TOther[Start Date],A1025,TOther[Frequency],$W$1))</f>
        <v/>
      </c>
      <c r="X1025" s="9" t="str">
        <f t="shared" si="75"/>
        <v/>
      </c>
      <c r="Y1025" s="9" t="str">
        <f t="shared" si="79"/>
        <v/>
      </c>
      <c r="Z1025" s="8" t="str" cm="1">
        <f t="array" ref="Z1025">IF(A1025="","",IF(COUNTIF('2) Income'!$D$13:$D$32,"Weekly")=0,0,SUMPRODUCT(--(IFERROR(MOD(A1025-'2) Income'!$F$13:$F$32,7),1)=0),--('2) Income'!$D$13:$D$32="Weekly"),--('2) Income'!$F$13:$F$32&lt;=A1025),'2) Income'!$E$13:$E$32)))</f>
        <v/>
      </c>
      <c r="AA1025" s="8" t="str" cm="1">
        <f t="array" ref="AA1025">IF(A1025="","",IF(COUNTIF('2) Income'!$D$13:$D$32,"Every Other Week")=0,0,SUMPRODUCT(--(IFERROR(MOD(A1025-'2) Income'!$F$13:$F$32,14),1)=0),--('2) Income'!$D$13:$D$32="Every Other Week"),--('2) Income'!$F$13:$F$32&lt;=A1025),'2) Income'!$E$13:$E$32)))</f>
        <v/>
      </c>
      <c r="AB1025" s="8" t="str">
        <f>IF(A1025="","",IF(COUNTIF('2) Income'!$D$13:$D$32,"1st and 15th")=0,0,IF(OR(DAY(A1025)=1,DAY(A1025)=15),SUMIFS('2) Income'!$E$13:$E$32,'2) Income'!$D$13:$D$32,"1st and 15th",'2) Income'!$F$13:$F$32,"&lt;="&amp;$A1025),0)))</f>
        <v/>
      </c>
      <c r="AC1025" s="8" t="str">
        <f>IF(A1025="","",IF(COUNTIF('2) Income'!$D$13:$D$32,"2nd Wednesday")=0,0,IF(A1025=(A1025-DAY(A1025)+1+2*7-WEEKDAY(A1025-DAY(A1025)+8-4,1)),SUMIFS('2) Income'!$E$13:$E$32,'2) Income'!$D$13:$D$32,"2nd Wednesday",'2) Income'!$F$13:$F$32,"&lt;="&amp;$A1025),0)))</f>
        <v/>
      </c>
      <c r="AD1025" s="8" t="str">
        <f>IF(A1025="","",IF(COUNTIF('2) Income'!$D$13:$D$32,"3rd Wednesday")=0,0,IF(A1025=(A1025-DAY(A1025)+1+3*7-WEEKDAY(A1025-DAY(A1025)+8-4,1)),SUMIFS('2) Income'!$E$13:$E$32,'2) Income'!$D$13:$D$32,"3rd Wednesday",'2) Income'!$F$13:$F$32,"&lt;="&amp;$A1025),0)))</f>
        <v/>
      </c>
      <c r="AE1025" s="8" t="str">
        <f>IF(A1025="","",IF(COUNTIF('2) Income'!$D$13:$D$32,"4th Wednesday")=0,0,IF(A1025=(A1025-DAY(A1025)+1+4*7-WEEKDAY(A1025-DAY(A1025)+8-4,1)),SUMIFS('2) Income'!$E$13:$E$32,'2) Income'!$D$13:$D$32,"4th Wednesday",'2) Income'!$F$13:$F$32,"&lt;="&amp;$A1025),0)))</f>
        <v/>
      </c>
      <c r="AF1025" s="8" t="str" cm="1">
        <f t="array" ref="AF1025">IF(A1025="","",IF(COUNTIF('2) Income'!$D$13:$D$32,"Every 4 Weeks")=0,0,SUMPRODUCT(--(IFERROR(MOD(A1025-'2) Income'!$F$13:$F$32,28),1)=0),--('2) Income'!$D$13:$D$32="Every 4 Weeks"),--('2) Income'!$F$13:$F$32&lt;=A1025),'2) Income'!$E$13:$E$32)))</f>
        <v/>
      </c>
      <c r="AG1025" s="8" t="str">
        <f>IF(A1025="","",IF(COUNTIF('2) Income'!$D$13:$D$32,"Monthly")=0,0,IF(B1025="N",SUMIFS('2) Income'!$E$13:$E$32,'2) Income'!$D$13:$D$32,"monthly",'2) Income'!$F$13:$F$32,"&lt;="&amp;$A1025,'2) Income'!$I$13:$I$32,DAY(A1025)),SUMIFS('2) Income'!$E$13:$E$32,'2) Income'!$D$13:$D$32,"monthly",'2) Income'!$F$13:$F$32,"&lt;="&amp;$A1025,'2) Income'!$I$13:$I$32,"&gt;="&amp;DAY(A1025)))))</f>
        <v/>
      </c>
      <c r="AH1025" s="8" t="str" cm="1">
        <f t="array" ref="AH1025">IF(A1025="","",IF(COUNTIF('2) Income'!$D$13:$D$32,"Yearly")=0,0,SUMPRODUCT(--('2) Income'!$D$13:$D$32="Yearly"),--('2) Income'!$F$13:$F$32&lt;=A1025),IF(B1025="N",--('2) Income'!$I$13:$I$32=DAY(A1025)),--('2) Income'!$I$13:$I$32&gt;=DAY(A1025))),--(IFERROR(MOD('2) Income'!$H$13:$H$32-MONTH(A1025)+12,12),1)=0),'2) Income'!$E$13:$E$32)))</f>
        <v/>
      </c>
      <c r="AI1025" s="8" t="str">
        <f>IF(A1025="","",IF(COUNTIF('2) Income'!$D$13:$D$32,"one-time")=0,0,SUMIFS('2) Income'!$E$13:$E$32,'2) Income'!$D$13:$D$32,"one-time",'2) Income'!$F$13:$F$32,"="&amp;$A1025)))</f>
        <v/>
      </c>
      <c r="AJ1025" s="9" t="str">
        <f t="shared" si="76"/>
        <v/>
      </c>
    </row>
    <row r="1026" spans="1:36">
      <c r="A1026" s="7" t="str">
        <f>IF(A1025="","",IF(A1025+1&lt;='1) Period'!$E$21,A1025+1,""))</f>
        <v/>
      </c>
      <c r="B1026" s="7" t="e">
        <f t="shared" si="77"/>
        <v>#VALUE!</v>
      </c>
      <c r="C1026" t="e">
        <f t="shared" si="78"/>
        <v>#VALUE!</v>
      </c>
      <c r="D1026" s="8" t="str">
        <f>IF(A1026="","",IF(TEXT(A1026,"dddd")='4) Happy Money'!$E$23,WAllowance,0))</f>
        <v/>
      </c>
      <c r="E1026" s="8" t="str">
        <f>IF(A1026="","",IF(B1026="N",SUMIF(TMonthly[Day of the Month],DAY(A1026),TMonthly[Amount]),SUMIF(TMonthly[Day of the Month],"&gt;="&amp;DAY(A1026),TMonthly[Amount])))</f>
        <v/>
      </c>
      <c r="F1026" s="8" t="str" cm="1">
        <f t="array" ref="F1026">IF(A1026="","",SUMPRODUCT(--(TYearly[Due Date]&lt;=A1026),IF(B1026="N",--(TYearly[Day]=DAY(A1026)),--(TYearly[Day]&gt;=DAY(A1026))),--(IFERROR(MOD(TYearly[Month]-MONTH(A1026)+12,12),1)=0),TYearly[Amount]))</f>
        <v/>
      </c>
      <c r="G1026" s="8" t="str">
        <f>IF(A1026="","",SUMIF(TOneTime[Due Date],A1026,TOneTime[Amount]))</f>
        <v/>
      </c>
      <c r="H1026" s="8" t="str" cm="1">
        <f t="array" ref="H1026">IF(A1026="","",IF(COUNTIF(TOther[Frequency],$H$1)=0,0,SUMPRODUCT(--(IFERROR(MOD(A1026-TOther[Start Date],7),1)=0),--(TOther[Frequency]=$H$1),--(TOther[Start Date]&lt;=A1026),--(TOther[End Date Calc]&gt;=A1026),TOther[Amount])))</f>
        <v/>
      </c>
      <c r="I1026" s="8" t="str" cm="1">
        <f t="array" ref="I1026">IF(A1026="","",IF(COUNTIF(TOther[Frequency],$I$1)=0,0,SUMPRODUCT(--(IFERROR(MOD(A1026-TOther[Start Date],14),1)=0),--(TOther[Frequency]=$I$1),--(TOther[Start Date]&lt;=A1026),--(TOther[End Date Calc]&gt;=A1026),TOther[Amount])))</f>
        <v/>
      </c>
      <c r="J1026" s="8" t="str">
        <f>IF(A1026="","",IF(COUNTIF(TOther[Frequency],$J$1)=0,0,IF(OR(DAY(A1026)=1,DAY(A1026)=15),SUMIFS(TOther[Amount],TOther[Frequency],$J$1,TOther[Start Date],"&lt;="&amp;$A1026,TOther[End Date Calc],"&gt;="&amp;A1026),0)))</f>
        <v/>
      </c>
      <c r="K1026" s="8" t="str">
        <f>IF(A1026="","",IF(COUNTIF(TOther[Frequency],$K$1)=0,0,IF(A1026=(A1026-DAY(A1026)+1+2*7-WEEKDAY(A1026-DAY(A1026)+8-4,1)),SUMIFS(TOther[Amount],TOther[Frequency],$K$1,TOther[Start Date],"&lt;="&amp;$A1026,TOther[End Date Calc],"&gt;="&amp;A1026),0)))</f>
        <v/>
      </c>
      <c r="L1026" s="8" t="str">
        <f>IF(A1026="","",IF(COUNTIF(TOther[Frequency],$L$1)=0,0,IF(A1026=(A1026-DAY(A1026)+1+3*7-WEEKDAY(A1026-DAY(A1026)+8-4,1)),SUMIFS(TOther[Amount],TOther[Frequency],$L$1,TOther[Start Date],"&lt;="&amp;$A1026,TOther[End Date Calc],"&gt;="&amp;A1026),0)))</f>
        <v/>
      </c>
      <c r="M1026" s="8" t="str">
        <f>IF(A1026="","",IF(COUNTIF(TOther[Frequency],$M$1)=0,0,IF(A1026=(A1026-DAY(A1026)+1+4*7-WEEKDAY(A1026-DAY(A1026)+8-4,1)),SUMIFS(TOther[Amount],TOther[Frequency],$M$1,TOther[Start Date],"&lt;="&amp;$A1026,TOther[End Date Calc],"&gt;="&amp;A1026),0)))</f>
        <v/>
      </c>
      <c r="N1026" s="8" t="str" cm="1">
        <f t="array" ref="N1026">IF(A1026="","",IF(COUNTIF(TOther[Frequency],$N$1)=0,0,SUMPRODUCT(--(IFERROR(MOD(A1026-TOther[Start Date],28),1)=0),--(TOther[Frequency]=$N$1),--(TOther[Start Date]&lt;=A1026),--(TOther[End Date Calc]&gt;=A1026),TOther[Amount])))</f>
        <v/>
      </c>
      <c r="O1026" s="8" t="str" cm="1">
        <f t="array" ref="O1026">IF(A1026="","",IF(COUNTIF(TOther[Frequency],$O$1)=0,0,SUMPRODUCT(--(IFERROR(MOD(A1026-TOther[Start Date],42),1)=0),--(TOther[Frequency]=$O$1),--(TOther[Start Date]&lt;=A1026),--(TOther[End Date Calc]&gt;=A1026),TOther[Amount])))</f>
        <v/>
      </c>
      <c r="P1026" s="8" t="str" cm="1">
        <f t="array" ref="P1026">IF(A1026="","",IF(COUNTIF(TOther[Frequency],$P$1)=0,0,SUMPRODUCT(--(IFERROR(MOD(A1026-TOther[Start Date],56),1)=0),--(TOther[Frequency]=$P$1),--(TOther[Start Date]&lt;=A1026),--(TOther[End Date Calc]&gt;=A1026),TOther[Amount])))</f>
        <v/>
      </c>
      <c r="Q1026" s="8" t="str">
        <f>IF(A1026="","",IF(COUNTIF(TOther[Frequency],$Q$1)=0,0,IF(B1026="N",SUMIFS(TOther[Amount],TOther[Frequency],$Q$1,TOther[Start Date],"&lt;="&amp;$A1026,TOther[End Date Calc],"&gt;="&amp;A1026,TOther[Start Day],DAY(A1026)),SUMIFS(TOther[Amount],TOther[Frequency],$Q$1,TOther[Start Date],"&lt;="&amp;$A1026,TOther[End Date Calc],"&gt;="&amp;A1026,TOther[Start Day],"&gt;="&amp;DAY(A1026)))))</f>
        <v/>
      </c>
      <c r="R1026" s="8" t="str" cm="1">
        <f t="array" ref="R1026">IF(A1026="","",IF(COUNTIF(TOther[Frequency],R$1)=0,0,SUMPRODUCT(--(TOther[Frequency]=R$1),--(TOther[Start Date]&lt;=A1026),--(TOther[End Date Calc]&gt;=A1026),IF(B1026="N",--(TOther[Start Day]=DAY(A1026)),--(TOther[Start Day]&gt;=DAY(A1026))),--(IFERROR(MOD(TOther[Start Month]-MONTH(A1026)+2,2),1)=0),TOther[Amount])))</f>
        <v/>
      </c>
      <c r="S1026" s="8" t="str" cm="1">
        <f t="array" ref="S1026">IF(A1026="","",IF(COUNTIF(TOther[Frequency],S$1)=0,0,SUMPRODUCT(--(TOther[Frequency]=S$1),--(TOther[Start Date]&lt;=A1026),--(TOther[End Date Calc]&gt;=A1026),IF(B1026="N",--(TOther[Start Day]=DAY(A1026)),--(TOther[Start Day]&gt;=DAY(A1026))),--(IFERROR(MOD(TOther[Start Month]-MONTH(A1026)+3,3),1)=0),TOther[Amount])))</f>
        <v/>
      </c>
      <c r="T1026" s="8" t="str" cm="1">
        <f t="array" ref="T1026">IF($A1026="","",IF(COUNTIF(TOther[Frequency],T$1)=0,0,SUMPRODUCT(--(TOther[Frequency]=T$1),--(TOther[Start Date]&lt;=$A1026),--(TOther[End Date Calc]&gt;=$A1026),IF($B1026="N",--(TOther[Start Day]=DAY($A1026)),--(TOther[Start Day]&gt;=DAY($A1026))),--(IFERROR(MOD(TOther[Start Month]-MONTH($A1026)+4,4),1)=0),TOther[Amount])))</f>
        <v/>
      </c>
      <c r="U1026" s="8" t="str" cm="1">
        <f t="array" ref="U1026">IF(A1026="","",IF(COUNTIF(TOther[Frequency],$U$1)=0,0,SUMPRODUCT(--(TOther[Frequency]=$U$1),--(TOther[Start Date]&lt;=A1026),--(TOther[End Date Calc]&gt;=A1026),IF(B1026="N",--(TOther[Start Day]=DAY(A1026)),--(TOther[Start Day]&gt;=DAY(A1026))),--(IFERROR(MOD(TOther[Start Month]-MONTH(A1026)+6,6),1)=0),TOther[Amount])))</f>
        <v/>
      </c>
      <c r="V1026" s="8" t="str" cm="1">
        <f t="array" ref="V1026">IF(A1026="","",IF(COUNTIF(TOther[Frequency],$V$1)=0,0,SUMPRODUCT(--(TOther[Frequency]=$V$1),--(TOther[Start Date]&lt;=A1026),--(TOther[End Date Calc]&gt;=A1026),IF(B1026="N",--(TOther[Start Day]=DAY(A1026)),--(TOther[Start Day]&gt;=DAY(A1026))),--(IFERROR(MOD(TOther[Start Month]-MONTH(A1026)+12,12),1)=0),TOther[Amount])))</f>
        <v/>
      </c>
      <c r="W1026" s="8" t="str">
        <f>IF(A1026="","",SUMIFS(TOther[Amount],TOther[Start Date],A1026,TOther[Frequency],$W$1))</f>
        <v/>
      </c>
      <c r="X1026" s="9" t="str">
        <f t="shared" ref="X1026:X1089" si="80">IF(A1026="","",SUM(E1026:W1026))</f>
        <v/>
      </c>
      <c r="Y1026" s="9" t="str">
        <f t="shared" si="79"/>
        <v/>
      </c>
      <c r="Z1026" s="8" t="str" cm="1">
        <f t="array" ref="Z1026">IF(A1026="","",IF(COUNTIF('2) Income'!$D$13:$D$32,"Weekly")=0,0,SUMPRODUCT(--(IFERROR(MOD(A1026-'2) Income'!$F$13:$F$32,7),1)=0),--('2) Income'!$D$13:$D$32="Weekly"),--('2) Income'!$F$13:$F$32&lt;=A1026),'2) Income'!$E$13:$E$32)))</f>
        <v/>
      </c>
      <c r="AA1026" s="8" t="str" cm="1">
        <f t="array" ref="AA1026">IF(A1026="","",IF(COUNTIF('2) Income'!$D$13:$D$32,"Every Other Week")=0,0,SUMPRODUCT(--(IFERROR(MOD(A1026-'2) Income'!$F$13:$F$32,14),1)=0),--('2) Income'!$D$13:$D$32="Every Other Week"),--('2) Income'!$F$13:$F$32&lt;=A1026),'2) Income'!$E$13:$E$32)))</f>
        <v/>
      </c>
      <c r="AB1026" s="8" t="str">
        <f>IF(A1026="","",IF(COUNTIF('2) Income'!$D$13:$D$32,"1st and 15th")=0,0,IF(OR(DAY(A1026)=1,DAY(A1026)=15),SUMIFS('2) Income'!$E$13:$E$32,'2) Income'!$D$13:$D$32,"1st and 15th",'2) Income'!$F$13:$F$32,"&lt;="&amp;$A1026),0)))</f>
        <v/>
      </c>
      <c r="AC1026" s="8" t="str">
        <f>IF(A1026="","",IF(COUNTIF('2) Income'!$D$13:$D$32,"2nd Wednesday")=0,0,IF(A1026=(A1026-DAY(A1026)+1+2*7-WEEKDAY(A1026-DAY(A1026)+8-4,1)),SUMIFS('2) Income'!$E$13:$E$32,'2) Income'!$D$13:$D$32,"2nd Wednesday",'2) Income'!$F$13:$F$32,"&lt;="&amp;$A1026),0)))</f>
        <v/>
      </c>
      <c r="AD1026" s="8" t="str">
        <f>IF(A1026="","",IF(COUNTIF('2) Income'!$D$13:$D$32,"3rd Wednesday")=0,0,IF(A1026=(A1026-DAY(A1026)+1+3*7-WEEKDAY(A1026-DAY(A1026)+8-4,1)),SUMIFS('2) Income'!$E$13:$E$32,'2) Income'!$D$13:$D$32,"3rd Wednesday",'2) Income'!$F$13:$F$32,"&lt;="&amp;$A1026),0)))</f>
        <v/>
      </c>
      <c r="AE1026" s="8" t="str">
        <f>IF(A1026="","",IF(COUNTIF('2) Income'!$D$13:$D$32,"4th Wednesday")=0,0,IF(A1026=(A1026-DAY(A1026)+1+4*7-WEEKDAY(A1026-DAY(A1026)+8-4,1)),SUMIFS('2) Income'!$E$13:$E$32,'2) Income'!$D$13:$D$32,"4th Wednesday",'2) Income'!$F$13:$F$32,"&lt;="&amp;$A1026),0)))</f>
        <v/>
      </c>
      <c r="AF1026" s="8" t="str" cm="1">
        <f t="array" ref="AF1026">IF(A1026="","",IF(COUNTIF('2) Income'!$D$13:$D$32,"Every 4 Weeks")=0,0,SUMPRODUCT(--(IFERROR(MOD(A1026-'2) Income'!$F$13:$F$32,28),1)=0),--('2) Income'!$D$13:$D$32="Every 4 Weeks"),--('2) Income'!$F$13:$F$32&lt;=A1026),'2) Income'!$E$13:$E$32)))</f>
        <v/>
      </c>
      <c r="AG1026" s="8" t="str">
        <f>IF(A1026="","",IF(COUNTIF('2) Income'!$D$13:$D$32,"Monthly")=0,0,IF(B1026="N",SUMIFS('2) Income'!$E$13:$E$32,'2) Income'!$D$13:$D$32,"monthly",'2) Income'!$F$13:$F$32,"&lt;="&amp;$A1026,'2) Income'!$I$13:$I$32,DAY(A1026)),SUMIFS('2) Income'!$E$13:$E$32,'2) Income'!$D$13:$D$32,"monthly",'2) Income'!$F$13:$F$32,"&lt;="&amp;$A1026,'2) Income'!$I$13:$I$32,"&gt;="&amp;DAY(A1026)))))</f>
        <v/>
      </c>
      <c r="AH1026" s="8" t="str" cm="1">
        <f t="array" ref="AH1026">IF(A1026="","",IF(COUNTIF('2) Income'!$D$13:$D$32,"Yearly")=0,0,SUMPRODUCT(--('2) Income'!$D$13:$D$32="Yearly"),--('2) Income'!$F$13:$F$32&lt;=A1026),IF(B1026="N",--('2) Income'!$I$13:$I$32=DAY(A1026)),--('2) Income'!$I$13:$I$32&gt;=DAY(A1026))),--(IFERROR(MOD('2) Income'!$H$13:$H$32-MONTH(A1026)+12,12),1)=0),'2) Income'!$E$13:$E$32)))</f>
        <v/>
      </c>
      <c r="AI1026" s="8" t="str">
        <f>IF(A1026="","",IF(COUNTIF('2) Income'!$D$13:$D$32,"one-time")=0,0,SUMIFS('2) Income'!$E$13:$E$32,'2) Income'!$D$13:$D$32,"one-time",'2) Income'!$F$13:$F$32,"="&amp;$A1026)))</f>
        <v/>
      </c>
      <c r="AJ1026" s="9" t="str">
        <f t="shared" ref="AJ1026:AJ1089" si="81">IF(A1026="","",SUM(Z1026:AI1026))</f>
        <v/>
      </c>
    </row>
    <row r="1027" spans="1:36">
      <c r="A1027" s="7" t="str">
        <f>IF(A1026="","",IF(A1026+1&lt;='1) Period'!$E$21,A1026+1,""))</f>
        <v/>
      </c>
      <c r="B1027" s="7" t="e">
        <f t="shared" ref="B1027:B1090" si="82">IF(DAY(A1027)&gt;DAY(A1027+1),"Y","N")</f>
        <v>#VALUE!</v>
      </c>
      <c r="C1027" t="e">
        <f t="shared" ref="C1027:C1090" si="83">IF(WEEKDAY(A1027,2)&gt;5,"Y","F")</f>
        <v>#VALUE!</v>
      </c>
      <c r="D1027" s="8" t="str">
        <f>IF(A1027="","",IF(TEXT(A1027,"dddd")='4) Happy Money'!$E$23,WAllowance,0))</f>
        <v/>
      </c>
      <c r="E1027" s="8" t="str">
        <f>IF(A1027="","",IF(B1027="N",SUMIF(TMonthly[Day of the Month],DAY(A1027),TMonthly[Amount]),SUMIF(TMonthly[Day of the Month],"&gt;="&amp;DAY(A1027),TMonthly[Amount])))</f>
        <v/>
      </c>
      <c r="F1027" s="8" t="str" cm="1">
        <f t="array" ref="F1027">IF(A1027="","",SUMPRODUCT(--(TYearly[Due Date]&lt;=A1027),IF(B1027="N",--(TYearly[Day]=DAY(A1027)),--(TYearly[Day]&gt;=DAY(A1027))),--(IFERROR(MOD(TYearly[Month]-MONTH(A1027)+12,12),1)=0),TYearly[Amount]))</f>
        <v/>
      </c>
      <c r="G1027" s="8" t="str">
        <f>IF(A1027="","",SUMIF(TOneTime[Due Date],A1027,TOneTime[Amount]))</f>
        <v/>
      </c>
      <c r="H1027" s="8" t="str" cm="1">
        <f t="array" ref="H1027">IF(A1027="","",IF(COUNTIF(TOther[Frequency],$H$1)=0,0,SUMPRODUCT(--(IFERROR(MOD(A1027-TOther[Start Date],7),1)=0),--(TOther[Frequency]=$H$1),--(TOther[Start Date]&lt;=A1027),--(TOther[End Date Calc]&gt;=A1027),TOther[Amount])))</f>
        <v/>
      </c>
      <c r="I1027" s="8" t="str" cm="1">
        <f t="array" ref="I1027">IF(A1027="","",IF(COUNTIF(TOther[Frequency],$I$1)=0,0,SUMPRODUCT(--(IFERROR(MOD(A1027-TOther[Start Date],14),1)=0),--(TOther[Frequency]=$I$1),--(TOther[Start Date]&lt;=A1027),--(TOther[End Date Calc]&gt;=A1027),TOther[Amount])))</f>
        <v/>
      </c>
      <c r="J1027" s="8" t="str">
        <f>IF(A1027="","",IF(COUNTIF(TOther[Frequency],$J$1)=0,0,IF(OR(DAY(A1027)=1,DAY(A1027)=15),SUMIFS(TOther[Amount],TOther[Frequency],$J$1,TOther[Start Date],"&lt;="&amp;$A1027,TOther[End Date Calc],"&gt;="&amp;A1027),0)))</f>
        <v/>
      </c>
      <c r="K1027" s="8" t="str">
        <f>IF(A1027="","",IF(COUNTIF(TOther[Frequency],$K$1)=0,0,IF(A1027=(A1027-DAY(A1027)+1+2*7-WEEKDAY(A1027-DAY(A1027)+8-4,1)),SUMIFS(TOther[Amount],TOther[Frequency],$K$1,TOther[Start Date],"&lt;="&amp;$A1027,TOther[End Date Calc],"&gt;="&amp;A1027),0)))</f>
        <v/>
      </c>
      <c r="L1027" s="8" t="str">
        <f>IF(A1027="","",IF(COUNTIF(TOther[Frequency],$L$1)=0,0,IF(A1027=(A1027-DAY(A1027)+1+3*7-WEEKDAY(A1027-DAY(A1027)+8-4,1)),SUMIFS(TOther[Amount],TOther[Frequency],$L$1,TOther[Start Date],"&lt;="&amp;$A1027,TOther[End Date Calc],"&gt;="&amp;A1027),0)))</f>
        <v/>
      </c>
      <c r="M1027" s="8" t="str">
        <f>IF(A1027="","",IF(COUNTIF(TOther[Frequency],$M$1)=0,0,IF(A1027=(A1027-DAY(A1027)+1+4*7-WEEKDAY(A1027-DAY(A1027)+8-4,1)),SUMIFS(TOther[Amount],TOther[Frequency],$M$1,TOther[Start Date],"&lt;="&amp;$A1027,TOther[End Date Calc],"&gt;="&amp;A1027),0)))</f>
        <v/>
      </c>
      <c r="N1027" s="8" t="str" cm="1">
        <f t="array" ref="N1027">IF(A1027="","",IF(COUNTIF(TOther[Frequency],$N$1)=0,0,SUMPRODUCT(--(IFERROR(MOD(A1027-TOther[Start Date],28),1)=0),--(TOther[Frequency]=$N$1),--(TOther[Start Date]&lt;=A1027),--(TOther[End Date Calc]&gt;=A1027),TOther[Amount])))</f>
        <v/>
      </c>
      <c r="O1027" s="8" t="str" cm="1">
        <f t="array" ref="O1027">IF(A1027="","",IF(COUNTIF(TOther[Frequency],$O$1)=0,0,SUMPRODUCT(--(IFERROR(MOD(A1027-TOther[Start Date],42),1)=0),--(TOther[Frequency]=$O$1),--(TOther[Start Date]&lt;=A1027),--(TOther[End Date Calc]&gt;=A1027),TOther[Amount])))</f>
        <v/>
      </c>
      <c r="P1027" s="8" t="str" cm="1">
        <f t="array" ref="P1027">IF(A1027="","",IF(COUNTIF(TOther[Frequency],$P$1)=0,0,SUMPRODUCT(--(IFERROR(MOD(A1027-TOther[Start Date],56),1)=0),--(TOther[Frequency]=$P$1),--(TOther[Start Date]&lt;=A1027),--(TOther[End Date Calc]&gt;=A1027),TOther[Amount])))</f>
        <v/>
      </c>
      <c r="Q1027" s="8" t="str">
        <f>IF(A1027="","",IF(COUNTIF(TOther[Frequency],$Q$1)=0,0,IF(B1027="N",SUMIFS(TOther[Amount],TOther[Frequency],$Q$1,TOther[Start Date],"&lt;="&amp;$A1027,TOther[End Date Calc],"&gt;="&amp;A1027,TOther[Start Day],DAY(A1027)),SUMIFS(TOther[Amount],TOther[Frequency],$Q$1,TOther[Start Date],"&lt;="&amp;$A1027,TOther[End Date Calc],"&gt;="&amp;A1027,TOther[Start Day],"&gt;="&amp;DAY(A1027)))))</f>
        <v/>
      </c>
      <c r="R1027" s="8" t="str" cm="1">
        <f t="array" ref="R1027">IF(A1027="","",IF(COUNTIF(TOther[Frequency],R$1)=0,0,SUMPRODUCT(--(TOther[Frequency]=R$1),--(TOther[Start Date]&lt;=A1027),--(TOther[End Date Calc]&gt;=A1027),IF(B1027="N",--(TOther[Start Day]=DAY(A1027)),--(TOther[Start Day]&gt;=DAY(A1027))),--(IFERROR(MOD(TOther[Start Month]-MONTH(A1027)+2,2),1)=0),TOther[Amount])))</f>
        <v/>
      </c>
      <c r="S1027" s="8" t="str" cm="1">
        <f t="array" ref="S1027">IF(A1027="","",IF(COUNTIF(TOther[Frequency],S$1)=0,0,SUMPRODUCT(--(TOther[Frequency]=S$1),--(TOther[Start Date]&lt;=A1027),--(TOther[End Date Calc]&gt;=A1027),IF(B1027="N",--(TOther[Start Day]=DAY(A1027)),--(TOther[Start Day]&gt;=DAY(A1027))),--(IFERROR(MOD(TOther[Start Month]-MONTH(A1027)+3,3),1)=0),TOther[Amount])))</f>
        <v/>
      </c>
      <c r="T1027" s="8" t="str" cm="1">
        <f t="array" ref="T1027">IF($A1027="","",IF(COUNTIF(TOther[Frequency],T$1)=0,0,SUMPRODUCT(--(TOther[Frequency]=T$1),--(TOther[Start Date]&lt;=$A1027),--(TOther[End Date Calc]&gt;=$A1027),IF($B1027="N",--(TOther[Start Day]=DAY($A1027)),--(TOther[Start Day]&gt;=DAY($A1027))),--(IFERROR(MOD(TOther[Start Month]-MONTH($A1027)+4,4),1)=0),TOther[Amount])))</f>
        <v/>
      </c>
      <c r="U1027" s="8" t="str" cm="1">
        <f t="array" ref="U1027">IF(A1027="","",IF(COUNTIF(TOther[Frequency],$U$1)=0,0,SUMPRODUCT(--(TOther[Frequency]=$U$1),--(TOther[Start Date]&lt;=A1027),--(TOther[End Date Calc]&gt;=A1027),IF(B1027="N",--(TOther[Start Day]=DAY(A1027)),--(TOther[Start Day]&gt;=DAY(A1027))),--(IFERROR(MOD(TOther[Start Month]-MONTH(A1027)+6,6),1)=0),TOther[Amount])))</f>
        <v/>
      </c>
      <c r="V1027" s="8" t="str" cm="1">
        <f t="array" ref="V1027">IF(A1027="","",IF(COUNTIF(TOther[Frequency],$V$1)=0,0,SUMPRODUCT(--(TOther[Frequency]=$V$1),--(TOther[Start Date]&lt;=A1027),--(TOther[End Date Calc]&gt;=A1027),IF(B1027="N",--(TOther[Start Day]=DAY(A1027)),--(TOther[Start Day]&gt;=DAY(A1027))),--(IFERROR(MOD(TOther[Start Month]-MONTH(A1027)+12,12),1)=0),TOther[Amount])))</f>
        <v/>
      </c>
      <c r="W1027" s="8" t="str">
        <f>IF(A1027="","",SUMIFS(TOther[Amount],TOther[Start Date],A1027,TOther[Frequency],$W$1))</f>
        <v/>
      </c>
      <c r="X1027" s="9" t="str">
        <f t="shared" si="80"/>
        <v/>
      </c>
      <c r="Y1027" s="9" t="str">
        <f t="shared" ref="Y1027:Y1090" si="84">IF(A1027="","",SUM(H1027:W1027))</f>
        <v/>
      </c>
      <c r="Z1027" s="8" t="str" cm="1">
        <f t="array" ref="Z1027">IF(A1027="","",IF(COUNTIF('2) Income'!$D$13:$D$32,"Weekly")=0,0,SUMPRODUCT(--(IFERROR(MOD(A1027-'2) Income'!$F$13:$F$32,7),1)=0),--('2) Income'!$D$13:$D$32="Weekly"),--('2) Income'!$F$13:$F$32&lt;=A1027),'2) Income'!$E$13:$E$32)))</f>
        <v/>
      </c>
      <c r="AA1027" s="8" t="str" cm="1">
        <f t="array" ref="AA1027">IF(A1027="","",IF(COUNTIF('2) Income'!$D$13:$D$32,"Every Other Week")=0,0,SUMPRODUCT(--(IFERROR(MOD(A1027-'2) Income'!$F$13:$F$32,14),1)=0),--('2) Income'!$D$13:$D$32="Every Other Week"),--('2) Income'!$F$13:$F$32&lt;=A1027),'2) Income'!$E$13:$E$32)))</f>
        <v/>
      </c>
      <c r="AB1027" s="8" t="str">
        <f>IF(A1027="","",IF(COUNTIF('2) Income'!$D$13:$D$32,"1st and 15th")=0,0,IF(OR(DAY(A1027)=1,DAY(A1027)=15),SUMIFS('2) Income'!$E$13:$E$32,'2) Income'!$D$13:$D$32,"1st and 15th",'2) Income'!$F$13:$F$32,"&lt;="&amp;$A1027),0)))</f>
        <v/>
      </c>
      <c r="AC1027" s="8" t="str">
        <f>IF(A1027="","",IF(COUNTIF('2) Income'!$D$13:$D$32,"2nd Wednesday")=0,0,IF(A1027=(A1027-DAY(A1027)+1+2*7-WEEKDAY(A1027-DAY(A1027)+8-4,1)),SUMIFS('2) Income'!$E$13:$E$32,'2) Income'!$D$13:$D$32,"2nd Wednesday",'2) Income'!$F$13:$F$32,"&lt;="&amp;$A1027),0)))</f>
        <v/>
      </c>
      <c r="AD1027" s="8" t="str">
        <f>IF(A1027="","",IF(COUNTIF('2) Income'!$D$13:$D$32,"3rd Wednesday")=0,0,IF(A1027=(A1027-DAY(A1027)+1+3*7-WEEKDAY(A1027-DAY(A1027)+8-4,1)),SUMIFS('2) Income'!$E$13:$E$32,'2) Income'!$D$13:$D$32,"3rd Wednesday",'2) Income'!$F$13:$F$32,"&lt;="&amp;$A1027),0)))</f>
        <v/>
      </c>
      <c r="AE1027" s="8" t="str">
        <f>IF(A1027="","",IF(COUNTIF('2) Income'!$D$13:$D$32,"4th Wednesday")=0,0,IF(A1027=(A1027-DAY(A1027)+1+4*7-WEEKDAY(A1027-DAY(A1027)+8-4,1)),SUMIFS('2) Income'!$E$13:$E$32,'2) Income'!$D$13:$D$32,"4th Wednesday",'2) Income'!$F$13:$F$32,"&lt;="&amp;$A1027),0)))</f>
        <v/>
      </c>
      <c r="AF1027" s="8" t="str" cm="1">
        <f t="array" ref="AF1027">IF(A1027="","",IF(COUNTIF('2) Income'!$D$13:$D$32,"Every 4 Weeks")=0,0,SUMPRODUCT(--(IFERROR(MOD(A1027-'2) Income'!$F$13:$F$32,28),1)=0),--('2) Income'!$D$13:$D$32="Every 4 Weeks"),--('2) Income'!$F$13:$F$32&lt;=A1027),'2) Income'!$E$13:$E$32)))</f>
        <v/>
      </c>
      <c r="AG1027" s="8" t="str">
        <f>IF(A1027="","",IF(COUNTIF('2) Income'!$D$13:$D$32,"Monthly")=0,0,IF(B1027="N",SUMIFS('2) Income'!$E$13:$E$32,'2) Income'!$D$13:$D$32,"monthly",'2) Income'!$F$13:$F$32,"&lt;="&amp;$A1027,'2) Income'!$I$13:$I$32,DAY(A1027)),SUMIFS('2) Income'!$E$13:$E$32,'2) Income'!$D$13:$D$32,"monthly",'2) Income'!$F$13:$F$32,"&lt;="&amp;$A1027,'2) Income'!$I$13:$I$32,"&gt;="&amp;DAY(A1027)))))</f>
        <v/>
      </c>
      <c r="AH1027" s="8" t="str" cm="1">
        <f t="array" ref="AH1027">IF(A1027="","",IF(COUNTIF('2) Income'!$D$13:$D$32,"Yearly")=0,0,SUMPRODUCT(--('2) Income'!$D$13:$D$32="Yearly"),--('2) Income'!$F$13:$F$32&lt;=A1027),IF(B1027="N",--('2) Income'!$I$13:$I$32=DAY(A1027)),--('2) Income'!$I$13:$I$32&gt;=DAY(A1027))),--(IFERROR(MOD('2) Income'!$H$13:$H$32-MONTH(A1027)+12,12),1)=0),'2) Income'!$E$13:$E$32)))</f>
        <v/>
      </c>
      <c r="AI1027" s="8" t="str">
        <f>IF(A1027="","",IF(COUNTIF('2) Income'!$D$13:$D$32,"one-time")=0,0,SUMIFS('2) Income'!$E$13:$E$32,'2) Income'!$D$13:$D$32,"one-time",'2) Income'!$F$13:$F$32,"="&amp;$A1027)))</f>
        <v/>
      </c>
      <c r="AJ1027" s="9" t="str">
        <f t="shared" si="81"/>
        <v/>
      </c>
    </row>
    <row r="1028" spans="1:36">
      <c r="A1028" s="7" t="str">
        <f>IF(A1027="","",IF(A1027+1&lt;='1) Period'!$E$21,A1027+1,""))</f>
        <v/>
      </c>
      <c r="B1028" s="7" t="e">
        <f t="shared" si="82"/>
        <v>#VALUE!</v>
      </c>
      <c r="C1028" t="e">
        <f t="shared" si="83"/>
        <v>#VALUE!</v>
      </c>
      <c r="D1028" s="8" t="str">
        <f>IF(A1028="","",IF(TEXT(A1028,"dddd")='4) Happy Money'!$E$23,WAllowance,0))</f>
        <v/>
      </c>
      <c r="E1028" s="8" t="str">
        <f>IF(A1028="","",IF(B1028="N",SUMIF(TMonthly[Day of the Month],DAY(A1028),TMonthly[Amount]),SUMIF(TMonthly[Day of the Month],"&gt;="&amp;DAY(A1028),TMonthly[Amount])))</f>
        <v/>
      </c>
      <c r="F1028" s="8" t="str" cm="1">
        <f t="array" ref="F1028">IF(A1028="","",SUMPRODUCT(--(TYearly[Due Date]&lt;=A1028),IF(B1028="N",--(TYearly[Day]=DAY(A1028)),--(TYearly[Day]&gt;=DAY(A1028))),--(IFERROR(MOD(TYearly[Month]-MONTH(A1028)+12,12),1)=0),TYearly[Amount]))</f>
        <v/>
      </c>
      <c r="G1028" s="8" t="str">
        <f>IF(A1028="","",SUMIF(TOneTime[Due Date],A1028,TOneTime[Amount]))</f>
        <v/>
      </c>
      <c r="H1028" s="8" t="str" cm="1">
        <f t="array" ref="H1028">IF(A1028="","",IF(COUNTIF(TOther[Frequency],$H$1)=0,0,SUMPRODUCT(--(IFERROR(MOD(A1028-TOther[Start Date],7),1)=0),--(TOther[Frequency]=$H$1),--(TOther[Start Date]&lt;=A1028),--(TOther[End Date Calc]&gt;=A1028),TOther[Amount])))</f>
        <v/>
      </c>
      <c r="I1028" s="8" t="str" cm="1">
        <f t="array" ref="I1028">IF(A1028="","",IF(COUNTIF(TOther[Frequency],$I$1)=0,0,SUMPRODUCT(--(IFERROR(MOD(A1028-TOther[Start Date],14),1)=0),--(TOther[Frequency]=$I$1),--(TOther[Start Date]&lt;=A1028),--(TOther[End Date Calc]&gt;=A1028),TOther[Amount])))</f>
        <v/>
      </c>
      <c r="J1028" s="8" t="str">
        <f>IF(A1028="","",IF(COUNTIF(TOther[Frequency],$J$1)=0,0,IF(OR(DAY(A1028)=1,DAY(A1028)=15),SUMIFS(TOther[Amount],TOther[Frequency],$J$1,TOther[Start Date],"&lt;="&amp;$A1028,TOther[End Date Calc],"&gt;="&amp;A1028),0)))</f>
        <v/>
      </c>
      <c r="K1028" s="8" t="str">
        <f>IF(A1028="","",IF(COUNTIF(TOther[Frequency],$K$1)=0,0,IF(A1028=(A1028-DAY(A1028)+1+2*7-WEEKDAY(A1028-DAY(A1028)+8-4,1)),SUMIFS(TOther[Amount],TOther[Frequency],$K$1,TOther[Start Date],"&lt;="&amp;$A1028,TOther[End Date Calc],"&gt;="&amp;A1028),0)))</f>
        <v/>
      </c>
      <c r="L1028" s="8" t="str">
        <f>IF(A1028="","",IF(COUNTIF(TOther[Frequency],$L$1)=0,0,IF(A1028=(A1028-DAY(A1028)+1+3*7-WEEKDAY(A1028-DAY(A1028)+8-4,1)),SUMIFS(TOther[Amount],TOther[Frequency],$L$1,TOther[Start Date],"&lt;="&amp;$A1028,TOther[End Date Calc],"&gt;="&amp;A1028),0)))</f>
        <v/>
      </c>
      <c r="M1028" s="8" t="str">
        <f>IF(A1028="","",IF(COUNTIF(TOther[Frequency],$M$1)=0,0,IF(A1028=(A1028-DAY(A1028)+1+4*7-WEEKDAY(A1028-DAY(A1028)+8-4,1)),SUMIFS(TOther[Amount],TOther[Frequency],$M$1,TOther[Start Date],"&lt;="&amp;$A1028,TOther[End Date Calc],"&gt;="&amp;A1028),0)))</f>
        <v/>
      </c>
      <c r="N1028" s="8" t="str" cm="1">
        <f t="array" ref="N1028">IF(A1028="","",IF(COUNTIF(TOther[Frequency],$N$1)=0,0,SUMPRODUCT(--(IFERROR(MOD(A1028-TOther[Start Date],28),1)=0),--(TOther[Frequency]=$N$1),--(TOther[Start Date]&lt;=A1028),--(TOther[End Date Calc]&gt;=A1028),TOther[Amount])))</f>
        <v/>
      </c>
      <c r="O1028" s="8" t="str" cm="1">
        <f t="array" ref="O1028">IF(A1028="","",IF(COUNTIF(TOther[Frequency],$O$1)=0,0,SUMPRODUCT(--(IFERROR(MOD(A1028-TOther[Start Date],42),1)=0),--(TOther[Frequency]=$O$1),--(TOther[Start Date]&lt;=A1028),--(TOther[End Date Calc]&gt;=A1028),TOther[Amount])))</f>
        <v/>
      </c>
      <c r="P1028" s="8" t="str" cm="1">
        <f t="array" ref="P1028">IF(A1028="","",IF(COUNTIF(TOther[Frequency],$P$1)=0,0,SUMPRODUCT(--(IFERROR(MOD(A1028-TOther[Start Date],56),1)=0),--(TOther[Frequency]=$P$1),--(TOther[Start Date]&lt;=A1028),--(TOther[End Date Calc]&gt;=A1028),TOther[Amount])))</f>
        <v/>
      </c>
      <c r="Q1028" s="8" t="str">
        <f>IF(A1028="","",IF(COUNTIF(TOther[Frequency],$Q$1)=0,0,IF(B1028="N",SUMIFS(TOther[Amount],TOther[Frequency],$Q$1,TOther[Start Date],"&lt;="&amp;$A1028,TOther[End Date Calc],"&gt;="&amp;A1028,TOther[Start Day],DAY(A1028)),SUMIFS(TOther[Amount],TOther[Frequency],$Q$1,TOther[Start Date],"&lt;="&amp;$A1028,TOther[End Date Calc],"&gt;="&amp;A1028,TOther[Start Day],"&gt;="&amp;DAY(A1028)))))</f>
        <v/>
      </c>
      <c r="R1028" s="8" t="str" cm="1">
        <f t="array" ref="R1028">IF(A1028="","",IF(COUNTIF(TOther[Frequency],R$1)=0,0,SUMPRODUCT(--(TOther[Frequency]=R$1),--(TOther[Start Date]&lt;=A1028),--(TOther[End Date Calc]&gt;=A1028),IF(B1028="N",--(TOther[Start Day]=DAY(A1028)),--(TOther[Start Day]&gt;=DAY(A1028))),--(IFERROR(MOD(TOther[Start Month]-MONTH(A1028)+2,2),1)=0),TOther[Amount])))</f>
        <v/>
      </c>
      <c r="S1028" s="8" t="str" cm="1">
        <f t="array" ref="S1028">IF(A1028="","",IF(COUNTIF(TOther[Frequency],S$1)=0,0,SUMPRODUCT(--(TOther[Frequency]=S$1),--(TOther[Start Date]&lt;=A1028),--(TOther[End Date Calc]&gt;=A1028),IF(B1028="N",--(TOther[Start Day]=DAY(A1028)),--(TOther[Start Day]&gt;=DAY(A1028))),--(IFERROR(MOD(TOther[Start Month]-MONTH(A1028)+3,3),1)=0),TOther[Amount])))</f>
        <v/>
      </c>
      <c r="T1028" s="8" t="str" cm="1">
        <f t="array" ref="T1028">IF($A1028="","",IF(COUNTIF(TOther[Frequency],T$1)=0,0,SUMPRODUCT(--(TOther[Frequency]=T$1),--(TOther[Start Date]&lt;=$A1028),--(TOther[End Date Calc]&gt;=$A1028),IF($B1028="N",--(TOther[Start Day]=DAY($A1028)),--(TOther[Start Day]&gt;=DAY($A1028))),--(IFERROR(MOD(TOther[Start Month]-MONTH($A1028)+4,4),1)=0),TOther[Amount])))</f>
        <v/>
      </c>
      <c r="U1028" s="8" t="str" cm="1">
        <f t="array" ref="U1028">IF(A1028="","",IF(COUNTIF(TOther[Frequency],$U$1)=0,0,SUMPRODUCT(--(TOther[Frequency]=$U$1),--(TOther[Start Date]&lt;=A1028),--(TOther[End Date Calc]&gt;=A1028),IF(B1028="N",--(TOther[Start Day]=DAY(A1028)),--(TOther[Start Day]&gt;=DAY(A1028))),--(IFERROR(MOD(TOther[Start Month]-MONTH(A1028)+6,6),1)=0),TOther[Amount])))</f>
        <v/>
      </c>
      <c r="V1028" s="8" t="str" cm="1">
        <f t="array" ref="V1028">IF(A1028="","",IF(COUNTIF(TOther[Frequency],$V$1)=0,0,SUMPRODUCT(--(TOther[Frequency]=$V$1),--(TOther[Start Date]&lt;=A1028),--(TOther[End Date Calc]&gt;=A1028),IF(B1028="N",--(TOther[Start Day]=DAY(A1028)),--(TOther[Start Day]&gt;=DAY(A1028))),--(IFERROR(MOD(TOther[Start Month]-MONTH(A1028)+12,12),1)=0),TOther[Amount])))</f>
        <v/>
      </c>
      <c r="W1028" s="8" t="str">
        <f>IF(A1028="","",SUMIFS(TOther[Amount],TOther[Start Date],A1028,TOther[Frequency],$W$1))</f>
        <v/>
      </c>
      <c r="X1028" s="9" t="str">
        <f t="shared" si="80"/>
        <v/>
      </c>
      <c r="Y1028" s="9" t="str">
        <f t="shared" si="84"/>
        <v/>
      </c>
      <c r="Z1028" s="8" t="str" cm="1">
        <f t="array" ref="Z1028">IF(A1028="","",IF(COUNTIF('2) Income'!$D$13:$D$32,"Weekly")=0,0,SUMPRODUCT(--(IFERROR(MOD(A1028-'2) Income'!$F$13:$F$32,7),1)=0),--('2) Income'!$D$13:$D$32="Weekly"),--('2) Income'!$F$13:$F$32&lt;=A1028),'2) Income'!$E$13:$E$32)))</f>
        <v/>
      </c>
      <c r="AA1028" s="8" t="str" cm="1">
        <f t="array" ref="AA1028">IF(A1028="","",IF(COUNTIF('2) Income'!$D$13:$D$32,"Every Other Week")=0,0,SUMPRODUCT(--(IFERROR(MOD(A1028-'2) Income'!$F$13:$F$32,14),1)=0),--('2) Income'!$D$13:$D$32="Every Other Week"),--('2) Income'!$F$13:$F$32&lt;=A1028),'2) Income'!$E$13:$E$32)))</f>
        <v/>
      </c>
      <c r="AB1028" s="8" t="str">
        <f>IF(A1028="","",IF(COUNTIF('2) Income'!$D$13:$D$32,"1st and 15th")=0,0,IF(OR(DAY(A1028)=1,DAY(A1028)=15),SUMIFS('2) Income'!$E$13:$E$32,'2) Income'!$D$13:$D$32,"1st and 15th",'2) Income'!$F$13:$F$32,"&lt;="&amp;$A1028),0)))</f>
        <v/>
      </c>
      <c r="AC1028" s="8" t="str">
        <f>IF(A1028="","",IF(COUNTIF('2) Income'!$D$13:$D$32,"2nd Wednesday")=0,0,IF(A1028=(A1028-DAY(A1028)+1+2*7-WEEKDAY(A1028-DAY(A1028)+8-4,1)),SUMIFS('2) Income'!$E$13:$E$32,'2) Income'!$D$13:$D$32,"2nd Wednesday",'2) Income'!$F$13:$F$32,"&lt;="&amp;$A1028),0)))</f>
        <v/>
      </c>
      <c r="AD1028" s="8" t="str">
        <f>IF(A1028="","",IF(COUNTIF('2) Income'!$D$13:$D$32,"3rd Wednesday")=0,0,IF(A1028=(A1028-DAY(A1028)+1+3*7-WEEKDAY(A1028-DAY(A1028)+8-4,1)),SUMIFS('2) Income'!$E$13:$E$32,'2) Income'!$D$13:$D$32,"3rd Wednesday",'2) Income'!$F$13:$F$32,"&lt;="&amp;$A1028),0)))</f>
        <v/>
      </c>
      <c r="AE1028" s="8" t="str">
        <f>IF(A1028="","",IF(COUNTIF('2) Income'!$D$13:$D$32,"4th Wednesday")=0,0,IF(A1028=(A1028-DAY(A1028)+1+4*7-WEEKDAY(A1028-DAY(A1028)+8-4,1)),SUMIFS('2) Income'!$E$13:$E$32,'2) Income'!$D$13:$D$32,"4th Wednesday",'2) Income'!$F$13:$F$32,"&lt;="&amp;$A1028),0)))</f>
        <v/>
      </c>
      <c r="AF1028" s="8" t="str" cm="1">
        <f t="array" ref="AF1028">IF(A1028="","",IF(COUNTIF('2) Income'!$D$13:$D$32,"Every 4 Weeks")=0,0,SUMPRODUCT(--(IFERROR(MOD(A1028-'2) Income'!$F$13:$F$32,28),1)=0),--('2) Income'!$D$13:$D$32="Every 4 Weeks"),--('2) Income'!$F$13:$F$32&lt;=A1028),'2) Income'!$E$13:$E$32)))</f>
        <v/>
      </c>
      <c r="AG1028" s="8" t="str">
        <f>IF(A1028="","",IF(COUNTIF('2) Income'!$D$13:$D$32,"Monthly")=0,0,IF(B1028="N",SUMIFS('2) Income'!$E$13:$E$32,'2) Income'!$D$13:$D$32,"monthly",'2) Income'!$F$13:$F$32,"&lt;="&amp;$A1028,'2) Income'!$I$13:$I$32,DAY(A1028)),SUMIFS('2) Income'!$E$13:$E$32,'2) Income'!$D$13:$D$32,"monthly",'2) Income'!$F$13:$F$32,"&lt;="&amp;$A1028,'2) Income'!$I$13:$I$32,"&gt;="&amp;DAY(A1028)))))</f>
        <v/>
      </c>
      <c r="AH1028" s="8" t="str" cm="1">
        <f t="array" ref="AH1028">IF(A1028="","",IF(COUNTIF('2) Income'!$D$13:$D$32,"Yearly")=0,0,SUMPRODUCT(--('2) Income'!$D$13:$D$32="Yearly"),--('2) Income'!$F$13:$F$32&lt;=A1028),IF(B1028="N",--('2) Income'!$I$13:$I$32=DAY(A1028)),--('2) Income'!$I$13:$I$32&gt;=DAY(A1028))),--(IFERROR(MOD('2) Income'!$H$13:$H$32-MONTH(A1028)+12,12),1)=0),'2) Income'!$E$13:$E$32)))</f>
        <v/>
      </c>
      <c r="AI1028" s="8" t="str">
        <f>IF(A1028="","",IF(COUNTIF('2) Income'!$D$13:$D$32,"one-time")=0,0,SUMIFS('2) Income'!$E$13:$E$32,'2) Income'!$D$13:$D$32,"one-time",'2) Income'!$F$13:$F$32,"="&amp;$A1028)))</f>
        <v/>
      </c>
      <c r="AJ1028" s="9" t="str">
        <f t="shared" si="81"/>
        <v/>
      </c>
    </row>
    <row r="1029" spans="1:36">
      <c r="A1029" s="7" t="str">
        <f>IF(A1028="","",IF(A1028+1&lt;='1) Period'!$E$21,A1028+1,""))</f>
        <v/>
      </c>
      <c r="B1029" s="7" t="e">
        <f t="shared" si="82"/>
        <v>#VALUE!</v>
      </c>
      <c r="C1029" t="e">
        <f t="shared" si="83"/>
        <v>#VALUE!</v>
      </c>
      <c r="D1029" s="8" t="str">
        <f>IF(A1029="","",IF(TEXT(A1029,"dddd")='4) Happy Money'!$E$23,WAllowance,0))</f>
        <v/>
      </c>
      <c r="E1029" s="8" t="str">
        <f>IF(A1029="","",IF(B1029="N",SUMIF(TMonthly[Day of the Month],DAY(A1029),TMonthly[Amount]),SUMIF(TMonthly[Day of the Month],"&gt;="&amp;DAY(A1029),TMonthly[Amount])))</f>
        <v/>
      </c>
      <c r="F1029" s="8" t="str" cm="1">
        <f t="array" ref="F1029">IF(A1029="","",SUMPRODUCT(--(TYearly[Due Date]&lt;=A1029),IF(B1029="N",--(TYearly[Day]=DAY(A1029)),--(TYearly[Day]&gt;=DAY(A1029))),--(IFERROR(MOD(TYearly[Month]-MONTH(A1029)+12,12),1)=0),TYearly[Amount]))</f>
        <v/>
      </c>
      <c r="G1029" s="8" t="str">
        <f>IF(A1029="","",SUMIF(TOneTime[Due Date],A1029,TOneTime[Amount]))</f>
        <v/>
      </c>
      <c r="H1029" s="8" t="str" cm="1">
        <f t="array" ref="H1029">IF(A1029="","",IF(COUNTIF(TOther[Frequency],$H$1)=0,0,SUMPRODUCT(--(IFERROR(MOD(A1029-TOther[Start Date],7),1)=0),--(TOther[Frequency]=$H$1),--(TOther[Start Date]&lt;=A1029),--(TOther[End Date Calc]&gt;=A1029),TOther[Amount])))</f>
        <v/>
      </c>
      <c r="I1029" s="8" t="str" cm="1">
        <f t="array" ref="I1029">IF(A1029="","",IF(COUNTIF(TOther[Frequency],$I$1)=0,0,SUMPRODUCT(--(IFERROR(MOD(A1029-TOther[Start Date],14),1)=0),--(TOther[Frequency]=$I$1),--(TOther[Start Date]&lt;=A1029),--(TOther[End Date Calc]&gt;=A1029),TOther[Amount])))</f>
        <v/>
      </c>
      <c r="J1029" s="8" t="str">
        <f>IF(A1029="","",IF(COUNTIF(TOther[Frequency],$J$1)=0,0,IF(OR(DAY(A1029)=1,DAY(A1029)=15),SUMIFS(TOther[Amount],TOther[Frequency],$J$1,TOther[Start Date],"&lt;="&amp;$A1029,TOther[End Date Calc],"&gt;="&amp;A1029),0)))</f>
        <v/>
      </c>
      <c r="K1029" s="8" t="str">
        <f>IF(A1029="","",IF(COUNTIF(TOther[Frequency],$K$1)=0,0,IF(A1029=(A1029-DAY(A1029)+1+2*7-WEEKDAY(A1029-DAY(A1029)+8-4,1)),SUMIFS(TOther[Amount],TOther[Frequency],$K$1,TOther[Start Date],"&lt;="&amp;$A1029,TOther[End Date Calc],"&gt;="&amp;A1029),0)))</f>
        <v/>
      </c>
      <c r="L1029" s="8" t="str">
        <f>IF(A1029="","",IF(COUNTIF(TOther[Frequency],$L$1)=0,0,IF(A1029=(A1029-DAY(A1029)+1+3*7-WEEKDAY(A1029-DAY(A1029)+8-4,1)),SUMIFS(TOther[Amount],TOther[Frequency],$L$1,TOther[Start Date],"&lt;="&amp;$A1029,TOther[End Date Calc],"&gt;="&amp;A1029),0)))</f>
        <v/>
      </c>
      <c r="M1029" s="8" t="str">
        <f>IF(A1029="","",IF(COUNTIF(TOther[Frequency],$M$1)=0,0,IF(A1029=(A1029-DAY(A1029)+1+4*7-WEEKDAY(A1029-DAY(A1029)+8-4,1)),SUMIFS(TOther[Amount],TOther[Frequency],$M$1,TOther[Start Date],"&lt;="&amp;$A1029,TOther[End Date Calc],"&gt;="&amp;A1029),0)))</f>
        <v/>
      </c>
      <c r="N1029" s="8" t="str" cm="1">
        <f t="array" ref="N1029">IF(A1029="","",IF(COUNTIF(TOther[Frequency],$N$1)=0,0,SUMPRODUCT(--(IFERROR(MOD(A1029-TOther[Start Date],28),1)=0),--(TOther[Frequency]=$N$1),--(TOther[Start Date]&lt;=A1029),--(TOther[End Date Calc]&gt;=A1029),TOther[Amount])))</f>
        <v/>
      </c>
      <c r="O1029" s="8" t="str" cm="1">
        <f t="array" ref="O1029">IF(A1029="","",IF(COUNTIF(TOther[Frequency],$O$1)=0,0,SUMPRODUCT(--(IFERROR(MOD(A1029-TOther[Start Date],42),1)=0),--(TOther[Frequency]=$O$1),--(TOther[Start Date]&lt;=A1029),--(TOther[End Date Calc]&gt;=A1029),TOther[Amount])))</f>
        <v/>
      </c>
      <c r="P1029" s="8" t="str" cm="1">
        <f t="array" ref="P1029">IF(A1029="","",IF(COUNTIF(TOther[Frequency],$P$1)=0,0,SUMPRODUCT(--(IFERROR(MOD(A1029-TOther[Start Date],56),1)=0),--(TOther[Frequency]=$P$1),--(TOther[Start Date]&lt;=A1029),--(TOther[End Date Calc]&gt;=A1029),TOther[Amount])))</f>
        <v/>
      </c>
      <c r="Q1029" s="8" t="str">
        <f>IF(A1029="","",IF(COUNTIF(TOther[Frequency],$Q$1)=0,0,IF(B1029="N",SUMIFS(TOther[Amount],TOther[Frequency],$Q$1,TOther[Start Date],"&lt;="&amp;$A1029,TOther[End Date Calc],"&gt;="&amp;A1029,TOther[Start Day],DAY(A1029)),SUMIFS(TOther[Amount],TOther[Frequency],$Q$1,TOther[Start Date],"&lt;="&amp;$A1029,TOther[End Date Calc],"&gt;="&amp;A1029,TOther[Start Day],"&gt;="&amp;DAY(A1029)))))</f>
        <v/>
      </c>
      <c r="R1029" s="8" t="str" cm="1">
        <f t="array" ref="R1029">IF(A1029="","",IF(COUNTIF(TOther[Frequency],R$1)=0,0,SUMPRODUCT(--(TOther[Frequency]=R$1),--(TOther[Start Date]&lt;=A1029),--(TOther[End Date Calc]&gt;=A1029),IF(B1029="N",--(TOther[Start Day]=DAY(A1029)),--(TOther[Start Day]&gt;=DAY(A1029))),--(IFERROR(MOD(TOther[Start Month]-MONTH(A1029)+2,2),1)=0),TOther[Amount])))</f>
        <v/>
      </c>
      <c r="S1029" s="8" t="str" cm="1">
        <f t="array" ref="S1029">IF(A1029="","",IF(COUNTIF(TOther[Frequency],S$1)=0,0,SUMPRODUCT(--(TOther[Frequency]=S$1),--(TOther[Start Date]&lt;=A1029),--(TOther[End Date Calc]&gt;=A1029),IF(B1029="N",--(TOther[Start Day]=DAY(A1029)),--(TOther[Start Day]&gt;=DAY(A1029))),--(IFERROR(MOD(TOther[Start Month]-MONTH(A1029)+3,3),1)=0),TOther[Amount])))</f>
        <v/>
      </c>
      <c r="T1029" s="8" t="str" cm="1">
        <f t="array" ref="T1029">IF($A1029="","",IF(COUNTIF(TOther[Frequency],T$1)=0,0,SUMPRODUCT(--(TOther[Frequency]=T$1),--(TOther[Start Date]&lt;=$A1029),--(TOther[End Date Calc]&gt;=$A1029),IF($B1029="N",--(TOther[Start Day]=DAY($A1029)),--(TOther[Start Day]&gt;=DAY($A1029))),--(IFERROR(MOD(TOther[Start Month]-MONTH($A1029)+4,4),1)=0),TOther[Amount])))</f>
        <v/>
      </c>
      <c r="U1029" s="8" t="str" cm="1">
        <f t="array" ref="U1029">IF(A1029="","",IF(COUNTIF(TOther[Frequency],$U$1)=0,0,SUMPRODUCT(--(TOther[Frequency]=$U$1),--(TOther[Start Date]&lt;=A1029),--(TOther[End Date Calc]&gt;=A1029),IF(B1029="N",--(TOther[Start Day]=DAY(A1029)),--(TOther[Start Day]&gt;=DAY(A1029))),--(IFERROR(MOD(TOther[Start Month]-MONTH(A1029)+6,6),1)=0),TOther[Amount])))</f>
        <v/>
      </c>
      <c r="V1029" s="8" t="str" cm="1">
        <f t="array" ref="V1029">IF(A1029="","",IF(COUNTIF(TOther[Frequency],$V$1)=0,0,SUMPRODUCT(--(TOther[Frequency]=$V$1),--(TOther[Start Date]&lt;=A1029),--(TOther[End Date Calc]&gt;=A1029),IF(B1029="N",--(TOther[Start Day]=DAY(A1029)),--(TOther[Start Day]&gt;=DAY(A1029))),--(IFERROR(MOD(TOther[Start Month]-MONTH(A1029)+12,12),1)=0),TOther[Amount])))</f>
        <v/>
      </c>
      <c r="W1029" s="8" t="str">
        <f>IF(A1029="","",SUMIFS(TOther[Amount],TOther[Start Date],A1029,TOther[Frequency],$W$1))</f>
        <v/>
      </c>
      <c r="X1029" s="9" t="str">
        <f t="shared" si="80"/>
        <v/>
      </c>
      <c r="Y1029" s="9" t="str">
        <f t="shared" si="84"/>
        <v/>
      </c>
      <c r="Z1029" s="8" t="str" cm="1">
        <f t="array" ref="Z1029">IF(A1029="","",IF(COUNTIF('2) Income'!$D$13:$D$32,"Weekly")=0,0,SUMPRODUCT(--(IFERROR(MOD(A1029-'2) Income'!$F$13:$F$32,7),1)=0),--('2) Income'!$D$13:$D$32="Weekly"),--('2) Income'!$F$13:$F$32&lt;=A1029),'2) Income'!$E$13:$E$32)))</f>
        <v/>
      </c>
      <c r="AA1029" s="8" t="str" cm="1">
        <f t="array" ref="AA1029">IF(A1029="","",IF(COUNTIF('2) Income'!$D$13:$D$32,"Every Other Week")=0,0,SUMPRODUCT(--(IFERROR(MOD(A1029-'2) Income'!$F$13:$F$32,14),1)=0),--('2) Income'!$D$13:$D$32="Every Other Week"),--('2) Income'!$F$13:$F$32&lt;=A1029),'2) Income'!$E$13:$E$32)))</f>
        <v/>
      </c>
      <c r="AB1029" s="8" t="str">
        <f>IF(A1029="","",IF(COUNTIF('2) Income'!$D$13:$D$32,"1st and 15th")=0,0,IF(OR(DAY(A1029)=1,DAY(A1029)=15),SUMIFS('2) Income'!$E$13:$E$32,'2) Income'!$D$13:$D$32,"1st and 15th",'2) Income'!$F$13:$F$32,"&lt;="&amp;$A1029),0)))</f>
        <v/>
      </c>
      <c r="AC1029" s="8" t="str">
        <f>IF(A1029="","",IF(COUNTIF('2) Income'!$D$13:$D$32,"2nd Wednesday")=0,0,IF(A1029=(A1029-DAY(A1029)+1+2*7-WEEKDAY(A1029-DAY(A1029)+8-4,1)),SUMIFS('2) Income'!$E$13:$E$32,'2) Income'!$D$13:$D$32,"2nd Wednesday",'2) Income'!$F$13:$F$32,"&lt;="&amp;$A1029),0)))</f>
        <v/>
      </c>
      <c r="AD1029" s="8" t="str">
        <f>IF(A1029="","",IF(COUNTIF('2) Income'!$D$13:$D$32,"3rd Wednesday")=0,0,IF(A1029=(A1029-DAY(A1029)+1+3*7-WEEKDAY(A1029-DAY(A1029)+8-4,1)),SUMIFS('2) Income'!$E$13:$E$32,'2) Income'!$D$13:$D$32,"3rd Wednesday",'2) Income'!$F$13:$F$32,"&lt;="&amp;$A1029),0)))</f>
        <v/>
      </c>
      <c r="AE1029" s="8" t="str">
        <f>IF(A1029="","",IF(COUNTIF('2) Income'!$D$13:$D$32,"4th Wednesday")=0,0,IF(A1029=(A1029-DAY(A1029)+1+4*7-WEEKDAY(A1029-DAY(A1029)+8-4,1)),SUMIFS('2) Income'!$E$13:$E$32,'2) Income'!$D$13:$D$32,"4th Wednesday",'2) Income'!$F$13:$F$32,"&lt;="&amp;$A1029),0)))</f>
        <v/>
      </c>
      <c r="AF1029" s="8" t="str" cm="1">
        <f t="array" ref="AF1029">IF(A1029="","",IF(COUNTIF('2) Income'!$D$13:$D$32,"Every 4 Weeks")=0,0,SUMPRODUCT(--(IFERROR(MOD(A1029-'2) Income'!$F$13:$F$32,28),1)=0),--('2) Income'!$D$13:$D$32="Every 4 Weeks"),--('2) Income'!$F$13:$F$32&lt;=A1029),'2) Income'!$E$13:$E$32)))</f>
        <v/>
      </c>
      <c r="AG1029" s="8" t="str">
        <f>IF(A1029="","",IF(COUNTIF('2) Income'!$D$13:$D$32,"Monthly")=0,0,IF(B1029="N",SUMIFS('2) Income'!$E$13:$E$32,'2) Income'!$D$13:$D$32,"monthly",'2) Income'!$F$13:$F$32,"&lt;="&amp;$A1029,'2) Income'!$I$13:$I$32,DAY(A1029)),SUMIFS('2) Income'!$E$13:$E$32,'2) Income'!$D$13:$D$32,"monthly",'2) Income'!$F$13:$F$32,"&lt;="&amp;$A1029,'2) Income'!$I$13:$I$32,"&gt;="&amp;DAY(A1029)))))</f>
        <v/>
      </c>
      <c r="AH1029" s="8" t="str" cm="1">
        <f t="array" ref="AH1029">IF(A1029="","",IF(COUNTIF('2) Income'!$D$13:$D$32,"Yearly")=0,0,SUMPRODUCT(--('2) Income'!$D$13:$D$32="Yearly"),--('2) Income'!$F$13:$F$32&lt;=A1029),IF(B1029="N",--('2) Income'!$I$13:$I$32=DAY(A1029)),--('2) Income'!$I$13:$I$32&gt;=DAY(A1029))),--(IFERROR(MOD('2) Income'!$H$13:$H$32-MONTH(A1029)+12,12),1)=0),'2) Income'!$E$13:$E$32)))</f>
        <v/>
      </c>
      <c r="AI1029" s="8" t="str">
        <f>IF(A1029="","",IF(COUNTIF('2) Income'!$D$13:$D$32,"one-time")=0,0,SUMIFS('2) Income'!$E$13:$E$32,'2) Income'!$D$13:$D$32,"one-time",'2) Income'!$F$13:$F$32,"="&amp;$A1029)))</f>
        <v/>
      </c>
      <c r="AJ1029" s="9" t="str">
        <f t="shared" si="81"/>
        <v/>
      </c>
    </row>
    <row r="1030" spans="1:36">
      <c r="A1030" s="7" t="str">
        <f>IF(A1029="","",IF(A1029+1&lt;='1) Period'!$E$21,A1029+1,""))</f>
        <v/>
      </c>
      <c r="B1030" s="7" t="e">
        <f t="shared" si="82"/>
        <v>#VALUE!</v>
      </c>
      <c r="C1030" t="e">
        <f t="shared" si="83"/>
        <v>#VALUE!</v>
      </c>
      <c r="D1030" s="8" t="str">
        <f>IF(A1030="","",IF(TEXT(A1030,"dddd")='4) Happy Money'!$E$23,WAllowance,0))</f>
        <v/>
      </c>
      <c r="E1030" s="8" t="str">
        <f>IF(A1030="","",IF(B1030="N",SUMIF(TMonthly[Day of the Month],DAY(A1030),TMonthly[Amount]),SUMIF(TMonthly[Day of the Month],"&gt;="&amp;DAY(A1030),TMonthly[Amount])))</f>
        <v/>
      </c>
      <c r="F1030" s="8" t="str" cm="1">
        <f t="array" ref="F1030">IF(A1030="","",SUMPRODUCT(--(TYearly[Due Date]&lt;=A1030),IF(B1030="N",--(TYearly[Day]=DAY(A1030)),--(TYearly[Day]&gt;=DAY(A1030))),--(IFERROR(MOD(TYearly[Month]-MONTH(A1030)+12,12),1)=0),TYearly[Amount]))</f>
        <v/>
      </c>
      <c r="G1030" s="8" t="str">
        <f>IF(A1030="","",SUMIF(TOneTime[Due Date],A1030,TOneTime[Amount]))</f>
        <v/>
      </c>
      <c r="H1030" s="8" t="str" cm="1">
        <f t="array" ref="H1030">IF(A1030="","",IF(COUNTIF(TOther[Frequency],$H$1)=0,0,SUMPRODUCT(--(IFERROR(MOD(A1030-TOther[Start Date],7),1)=0),--(TOther[Frequency]=$H$1),--(TOther[Start Date]&lt;=A1030),--(TOther[End Date Calc]&gt;=A1030),TOther[Amount])))</f>
        <v/>
      </c>
      <c r="I1030" s="8" t="str" cm="1">
        <f t="array" ref="I1030">IF(A1030="","",IF(COUNTIF(TOther[Frequency],$I$1)=0,0,SUMPRODUCT(--(IFERROR(MOD(A1030-TOther[Start Date],14),1)=0),--(TOther[Frequency]=$I$1),--(TOther[Start Date]&lt;=A1030),--(TOther[End Date Calc]&gt;=A1030),TOther[Amount])))</f>
        <v/>
      </c>
      <c r="J1030" s="8" t="str">
        <f>IF(A1030="","",IF(COUNTIF(TOther[Frequency],$J$1)=0,0,IF(OR(DAY(A1030)=1,DAY(A1030)=15),SUMIFS(TOther[Amount],TOther[Frequency],$J$1,TOther[Start Date],"&lt;="&amp;$A1030,TOther[End Date Calc],"&gt;="&amp;A1030),0)))</f>
        <v/>
      </c>
      <c r="K1030" s="8" t="str">
        <f>IF(A1030="","",IF(COUNTIF(TOther[Frequency],$K$1)=0,0,IF(A1030=(A1030-DAY(A1030)+1+2*7-WEEKDAY(A1030-DAY(A1030)+8-4,1)),SUMIFS(TOther[Amount],TOther[Frequency],$K$1,TOther[Start Date],"&lt;="&amp;$A1030,TOther[End Date Calc],"&gt;="&amp;A1030),0)))</f>
        <v/>
      </c>
      <c r="L1030" s="8" t="str">
        <f>IF(A1030="","",IF(COUNTIF(TOther[Frequency],$L$1)=0,0,IF(A1030=(A1030-DAY(A1030)+1+3*7-WEEKDAY(A1030-DAY(A1030)+8-4,1)),SUMIFS(TOther[Amount],TOther[Frequency],$L$1,TOther[Start Date],"&lt;="&amp;$A1030,TOther[End Date Calc],"&gt;="&amp;A1030),0)))</f>
        <v/>
      </c>
      <c r="M1030" s="8" t="str">
        <f>IF(A1030="","",IF(COUNTIF(TOther[Frequency],$M$1)=0,0,IF(A1030=(A1030-DAY(A1030)+1+4*7-WEEKDAY(A1030-DAY(A1030)+8-4,1)),SUMIFS(TOther[Amount],TOther[Frequency],$M$1,TOther[Start Date],"&lt;="&amp;$A1030,TOther[End Date Calc],"&gt;="&amp;A1030),0)))</f>
        <v/>
      </c>
      <c r="N1030" s="8" t="str" cm="1">
        <f t="array" ref="N1030">IF(A1030="","",IF(COUNTIF(TOther[Frequency],$N$1)=0,0,SUMPRODUCT(--(IFERROR(MOD(A1030-TOther[Start Date],28),1)=0),--(TOther[Frequency]=$N$1),--(TOther[Start Date]&lt;=A1030),--(TOther[End Date Calc]&gt;=A1030),TOther[Amount])))</f>
        <v/>
      </c>
      <c r="O1030" s="8" t="str" cm="1">
        <f t="array" ref="O1030">IF(A1030="","",IF(COUNTIF(TOther[Frequency],$O$1)=0,0,SUMPRODUCT(--(IFERROR(MOD(A1030-TOther[Start Date],42),1)=0),--(TOther[Frequency]=$O$1),--(TOther[Start Date]&lt;=A1030),--(TOther[End Date Calc]&gt;=A1030),TOther[Amount])))</f>
        <v/>
      </c>
      <c r="P1030" s="8" t="str" cm="1">
        <f t="array" ref="P1030">IF(A1030="","",IF(COUNTIF(TOther[Frequency],$P$1)=0,0,SUMPRODUCT(--(IFERROR(MOD(A1030-TOther[Start Date],56),1)=0),--(TOther[Frequency]=$P$1),--(TOther[Start Date]&lt;=A1030),--(TOther[End Date Calc]&gt;=A1030),TOther[Amount])))</f>
        <v/>
      </c>
      <c r="Q1030" s="8" t="str">
        <f>IF(A1030="","",IF(COUNTIF(TOther[Frequency],$Q$1)=0,0,IF(B1030="N",SUMIFS(TOther[Amount],TOther[Frequency],$Q$1,TOther[Start Date],"&lt;="&amp;$A1030,TOther[End Date Calc],"&gt;="&amp;A1030,TOther[Start Day],DAY(A1030)),SUMIFS(TOther[Amount],TOther[Frequency],$Q$1,TOther[Start Date],"&lt;="&amp;$A1030,TOther[End Date Calc],"&gt;="&amp;A1030,TOther[Start Day],"&gt;="&amp;DAY(A1030)))))</f>
        <v/>
      </c>
      <c r="R1030" s="8" t="str" cm="1">
        <f t="array" ref="R1030">IF(A1030="","",IF(COUNTIF(TOther[Frequency],R$1)=0,0,SUMPRODUCT(--(TOther[Frequency]=R$1),--(TOther[Start Date]&lt;=A1030),--(TOther[End Date Calc]&gt;=A1030),IF(B1030="N",--(TOther[Start Day]=DAY(A1030)),--(TOther[Start Day]&gt;=DAY(A1030))),--(IFERROR(MOD(TOther[Start Month]-MONTH(A1030)+2,2),1)=0),TOther[Amount])))</f>
        <v/>
      </c>
      <c r="S1030" s="8" t="str" cm="1">
        <f t="array" ref="S1030">IF(A1030="","",IF(COUNTIF(TOther[Frequency],S$1)=0,0,SUMPRODUCT(--(TOther[Frequency]=S$1),--(TOther[Start Date]&lt;=A1030),--(TOther[End Date Calc]&gt;=A1030),IF(B1030="N",--(TOther[Start Day]=DAY(A1030)),--(TOther[Start Day]&gt;=DAY(A1030))),--(IFERROR(MOD(TOther[Start Month]-MONTH(A1030)+3,3),1)=0),TOther[Amount])))</f>
        <v/>
      </c>
      <c r="T1030" s="8" t="str" cm="1">
        <f t="array" ref="T1030">IF($A1030="","",IF(COUNTIF(TOther[Frequency],T$1)=0,0,SUMPRODUCT(--(TOther[Frequency]=T$1),--(TOther[Start Date]&lt;=$A1030),--(TOther[End Date Calc]&gt;=$A1030),IF($B1030="N",--(TOther[Start Day]=DAY($A1030)),--(TOther[Start Day]&gt;=DAY($A1030))),--(IFERROR(MOD(TOther[Start Month]-MONTH($A1030)+4,4),1)=0),TOther[Amount])))</f>
        <v/>
      </c>
      <c r="U1030" s="8" t="str" cm="1">
        <f t="array" ref="U1030">IF(A1030="","",IF(COUNTIF(TOther[Frequency],$U$1)=0,0,SUMPRODUCT(--(TOther[Frequency]=$U$1),--(TOther[Start Date]&lt;=A1030),--(TOther[End Date Calc]&gt;=A1030),IF(B1030="N",--(TOther[Start Day]=DAY(A1030)),--(TOther[Start Day]&gt;=DAY(A1030))),--(IFERROR(MOD(TOther[Start Month]-MONTH(A1030)+6,6),1)=0),TOther[Amount])))</f>
        <v/>
      </c>
      <c r="V1030" s="8" t="str" cm="1">
        <f t="array" ref="V1030">IF(A1030="","",IF(COUNTIF(TOther[Frequency],$V$1)=0,0,SUMPRODUCT(--(TOther[Frequency]=$V$1),--(TOther[Start Date]&lt;=A1030),--(TOther[End Date Calc]&gt;=A1030),IF(B1030="N",--(TOther[Start Day]=DAY(A1030)),--(TOther[Start Day]&gt;=DAY(A1030))),--(IFERROR(MOD(TOther[Start Month]-MONTH(A1030)+12,12),1)=0),TOther[Amount])))</f>
        <v/>
      </c>
      <c r="W1030" s="8" t="str">
        <f>IF(A1030="","",SUMIFS(TOther[Amount],TOther[Start Date],A1030,TOther[Frequency],$W$1))</f>
        <v/>
      </c>
      <c r="X1030" s="9" t="str">
        <f t="shared" si="80"/>
        <v/>
      </c>
      <c r="Y1030" s="9" t="str">
        <f t="shared" si="84"/>
        <v/>
      </c>
      <c r="Z1030" s="8" t="str" cm="1">
        <f t="array" ref="Z1030">IF(A1030="","",IF(COUNTIF('2) Income'!$D$13:$D$32,"Weekly")=0,0,SUMPRODUCT(--(IFERROR(MOD(A1030-'2) Income'!$F$13:$F$32,7),1)=0),--('2) Income'!$D$13:$D$32="Weekly"),--('2) Income'!$F$13:$F$32&lt;=A1030),'2) Income'!$E$13:$E$32)))</f>
        <v/>
      </c>
      <c r="AA1030" s="8" t="str" cm="1">
        <f t="array" ref="AA1030">IF(A1030="","",IF(COUNTIF('2) Income'!$D$13:$D$32,"Every Other Week")=0,0,SUMPRODUCT(--(IFERROR(MOD(A1030-'2) Income'!$F$13:$F$32,14),1)=0),--('2) Income'!$D$13:$D$32="Every Other Week"),--('2) Income'!$F$13:$F$32&lt;=A1030),'2) Income'!$E$13:$E$32)))</f>
        <v/>
      </c>
      <c r="AB1030" s="8" t="str">
        <f>IF(A1030="","",IF(COUNTIF('2) Income'!$D$13:$D$32,"1st and 15th")=0,0,IF(OR(DAY(A1030)=1,DAY(A1030)=15),SUMIFS('2) Income'!$E$13:$E$32,'2) Income'!$D$13:$D$32,"1st and 15th",'2) Income'!$F$13:$F$32,"&lt;="&amp;$A1030),0)))</f>
        <v/>
      </c>
      <c r="AC1030" s="8" t="str">
        <f>IF(A1030="","",IF(COUNTIF('2) Income'!$D$13:$D$32,"2nd Wednesday")=0,0,IF(A1030=(A1030-DAY(A1030)+1+2*7-WEEKDAY(A1030-DAY(A1030)+8-4,1)),SUMIFS('2) Income'!$E$13:$E$32,'2) Income'!$D$13:$D$32,"2nd Wednesday",'2) Income'!$F$13:$F$32,"&lt;="&amp;$A1030),0)))</f>
        <v/>
      </c>
      <c r="AD1030" s="8" t="str">
        <f>IF(A1030="","",IF(COUNTIF('2) Income'!$D$13:$D$32,"3rd Wednesday")=0,0,IF(A1030=(A1030-DAY(A1030)+1+3*7-WEEKDAY(A1030-DAY(A1030)+8-4,1)),SUMIFS('2) Income'!$E$13:$E$32,'2) Income'!$D$13:$D$32,"3rd Wednesday",'2) Income'!$F$13:$F$32,"&lt;="&amp;$A1030),0)))</f>
        <v/>
      </c>
      <c r="AE1030" s="8" t="str">
        <f>IF(A1030="","",IF(COUNTIF('2) Income'!$D$13:$D$32,"4th Wednesday")=0,0,IF(A1030=(A1030-DAY(A1030)+1+4*7-WEEKDAY(A1030-DAY(A1030)+8-4,1)),SUMIFS('2) Income'!$E$13:$E$32,'2) Income'!$D$13:$D$32,"4th Wednesday",'2) Income'!$F$13:$F$32,"&lt;="&amp;$A1030),0)))</f>
        <v/>
      </c>
      <c r="AF1030" s="8" t="str" cm="1">
        <f t="array" ref="AF1030">IF(A1030="","",IF(COUNTIF('2) Income'!$D$13:$D$32,"Every 4 Weeks")=0,0,SUMPRODUCT(--(IFERROR(MOD(A1030-'2) Income'!$F$13:$F$32,28),1)=0),--('2) Income'!$D$13:$D$32="Every 4 Weeks"),--('2) Income'!$F$13:$F$32&lt;=A1030),'2) Income'!$E$13:$E$32)))</f>
        <v/>
      </c>
      <c r="AG1030" s="8" t="str">
        <f>IF(A1030="","",IF(COUNTIF('2) Income'!$D$13:$D$32,"Monthly")=0,0,IF(B1030="N",SUMIFS('2) Income'!$E$13:$E$32,'2) Income'!$D$13:$D$32,"monthly",'2) Income'!$F$13:$F$32,"&lt;="&amp;$A1030,'2) Income'!$I$13:$I$32,DAY(A1030)),SUMIFS('2) Income'!$E$13:$E$32,'2) Income'!$D$13:$D$32,"monthly",'2) Income'!$F$13:$F$32,"&lt;="&amp;$A1030,'2) Income'!$I$13:$I$32,"&gt;="&amp;DAY(A1030)))))</f>
        <v/>
      </c>
      <c r="AH1030" s="8" t="str" cm="1">
        <f t="array" ref="AH1030">IF(A1030="","",IF(COUNTIF('2) Income'!$D$13:$D$32,"Yearly")=0,0,SUMPRODUCT(--('2) Income'!$D$13:$D$32="Yearly"),--('2) Income'!$F$13:$F$32&lt;=A1030),IF(B1030="N",--('2) Income'!$I$13:$I$32=DAY(A1030)),--('2) Income'!$I$13:$I$32&gt;=DAY(A1030))),--(IFERROR(MOD('2) Income'!$H$13:$H$32-MONTH(A1030)+12,12),1)=0),'2) Income'!$E$13:$E$32)))</f>
        <v/>
      </c>
      <c r="AI1030" s="8" t="str">
        <f>IF(A1030="","",IF(COUNTIF('2) Income'!$D$13:$D$32,"one-time")=0,0,SUMIFS('2) Income'!$E$13:$E$32,'2) Income'!$D$13:$D$32,"one-time",'2) Income'!$F$13:$F$32,"="&amp;$A1030)))</f>
        <v/>
      </c>
      <c r="AJ1030" s="9" t="str">
        <f t="shared" si="81"/>
        <v/>
      </c>
    </row>
    <row r="1031" spans="1:36">
      <c r="A1031" s="7" t="str">
        <f>IF(A1030="","",IF(A1030+1&lt;='1) Period'!$E$21,A1030+1,""))</f>
        <v/>
      </c>
      <c r="B1031" s="7" t="e">
        <f t="shared" si="82"/>
        <v>#VALUE!</v>
      </c>
      <c r="C1031" t="e">
        <f t="shared" si="83"/>
        <v>#VALUE!</v>
      </c>
      <c r="D1031" s="8" t="str">
        <f>IF(A1031="","",IF(TEXT(A1031,"dddd")='4) Happy Money'!$E$23,WAllowance,0))</f>
        <v/>
      </c>
      <c r="E1031" s="8" t="str">
        <f>IF(A1031="","",IF(B1031="N",SUMIF(TMonthly[Day of the Month],DAY(A1031),TMonthly[Amount]),SUMIF(TMonthly[Day of the Month],"&gt;="&amp;DAY(A1031),TMonthly[Amount])))</f>
        <v/>
      </c>
      <c r="F1031" s="8" t="str" cm="1">
        <f t="array" ref="F1031">IF(A1031="","",SUMPRODUCT(--(TYearly[Due Date]&lt;=A1031),IF(B1031="N",--(TYearly[Day]=DAY(A1031)),--(TYearly[Day]&gt;=DAY(A1031))),--(IFERROR(MOD(TYearly[Month]-MONTH(A1031)+12,12),1)=0),TYearly[Amount]))</f>
        <v/>
      </c>
      <c r="G1031" s="8" t="str">
        <f>IF(A1031="","",SUMIF(TOneTime[Due Date],A1031,TOneTime[Amount]))</f>
        <v/>
      </c>
      <c r="H1031" s="8" t="str" cm="1">
        <f t="array" ref="H1031">IF(A1031="","",IF(COUNTIF(TOther[Frequency],$H$1)=0,0,SUMPRODUCT(--(IFERROR(MOD(A1031-TOther[Start Date],7),1)=0),--(TOther[Frequency]=$H$1),--(TOther[Start Date]&lt;=A1031),--(TOther[End Date Calc]&gt;=A1031),TOther[Amount])))</f>
        <v/>
      </c>
      <c r="I1031" s="8" t="str" cm="1">
        <f t="array" ref="I1031">IF(A1031="","",IF(COUNTIF(TOther[Frequency],$I$1)=0,0,SUMPRODUCT(--(IFERROR(MOD(A1031-TOther[Start Date],14),1)=0),--(TOther[Frequency]=$I$1),--(TOther[Start Date]&lt;=A1031),--(TOther[End Date Calc]&gt;=A1031),TOther[Amount])))</f>
        <v/>
      </c>
      <c r="J1031" s="8" t="str">
        <f>IF(A1031="","",IF(COUNTIF(TOther[Frequency],$J$1)=0,0,IF(OR(DAY(A1031)=1,DAY(A1031)=15),SUMIFS(TOther[Amount],TOther[Frequency],$J$1,TOther[Start Date],"&lt;="&amp;$A1031,TOther[End Date Calc],"&gt;="&amp;A1031),0)))</f>
        <v/>
      </c>
      <c r="K1031" s="8" t="str">
        <f>IF(A1031="","",IF(COUNTIF(TOther[Frequency],$K$1)=0,0,IF(A1031=(A1031-DAY(A1031)+1+2*7-WEEKDAY(A1031-DAY(A1031)+8-4,1)),SUMIFS(TOther[Amount],TOther[Frequency],$K$1,TOther[Start Date],"&lt;="&amp;$A1031,TOther[End Date Calc],"&gt;="&amp;A1031),0)))</f>
        <v/>
      </c>
      <c r="L1031" s="8" t="str">
        <f>IF(A1031="","",IF(COUNTIF(TOther[Frequency],$L$1)=0,0,IF(A1031=(A1031-DAY(A1031)+1+3*7-WEEKDAY(A1031-DAY(A1031)+8-4,1)),SUMIFS(TOther[Amount],TOther[Frequency],$L$1,TOther[Start Date],"&lt;="&amp;$A1031,TOther[End Date Calc],"&gt;="&amp;A1031),0)))</f>
        <v/>
      </c>
      <c r="M1031" s="8" t="str">
        <f>IF(A1031="","",IF(COUNTIF(TOther[Frequency],$M$1)=0,0,IF(A1031=(A1031-DAY(A1031)+1+4*7-WEEKDAY(A1031-DAY(A1031)+8-4,1)),SUMIFS(TOther[Amount],TOther[Frequency],$M$1,TOther[Start Date],"&lt;="&amp;$A1031,TOther[End Date Calc],"&gt;="&amp;A1031),0)))</f>
        <v/>
      </c>
      <c r="N1031" s="8" t="str" cm="1">
        <f t="array" ref="N1031">IF(A1031="","",IF(COUNTIF(TOther[Frequency],$N$1)=0,0,SUMPRODUCT(--(IFERROR(MOD(A1031-TOther[Start Date],28),1)=0),--(TOther[Frequency]=$N$1),--(TOther[Start Date]&lt;=A1031),--(TOther[End Date Calc]&gt;=A1031),TOther[Amount])))</f>
        <v/>
      </c>
      <c r="O1031" s="8" t="str" cm="1">
        <f t="array" ref="O1031">IF(A1031="","",IF(COUNTIF(TOther[Frequency],$O$1)=0,0,SUMPRODUCT(--(IFERROR(MOD(A1031-TOther[Start Date],42),1)=0),--(TOther[Frequency]=$O$1),--(TOther[Start Date]&lt;=A1031),--(TOther[End Date Calc]&gt;=A1031),TOther[Amount])))</f>
        <v/>
      </c>
      <c r="P1031" s="8" t="str" cm="1">
        <f t="array" ref="P1031">IF(A1031="","",IF(COUNTIF(TOther[Frequency],$P$1)=0,0,SUMPRODUCT(--(IFERROR(MOD(A1031-TOther[Start Date],56),1)=0),--(TOther[Frequency]=$P$1),--(TOther[Start Date]&lt;=A1031),--(TOther[End Date Calc]&gt;=A1031),TOther[Amount])))</f>
        <v/>
      </c>
      <c r="Q1031" s="8" t="str">
        <f>IF(A1031="","",IF(COUNTIF(TOther[Frequency],$Q$1)=0,0,IF(B1031="N",SUMIFS(TOther[Amount],TOther[Frequency],$Q$1,TOther[Start Date],"&lt;="&amp;$A1031,TOther[End Date Calc],"&gt;="&amp;A1031,TOther[Start Day],DAY(A1031)),SUMIFS(TOther[Amount],TOther[Frequency],$Q$1,TOther[Start Date],"&lt;="&amp;$A1031,TOther[End Date Calc],"&gt;="&amp;A1031,TOther[Start Day],"&gt;="&amp;DAY(A1031)))))</f>
        <v/>
      </c>
      <c r="R1031" s="8" t="str" cm="1">
        <f t="array" ref="R1031">IF(A1031="","",IF(COUNTIF(TOther[Frequency],R$1)=0,0,SUMPRODUCT(--(TOther[Frequency]=R$1),--(TOther[Start Date]&lt;=A1031),--(TOther[End Date Calc]&gt;=A1031),IF(B1031="N",--(TOther[Start Day]=DAY(A1031)),--(TOther[Start Day]&gt;=DAY(A1031))),--(IFERROR(MOD(TOther[Start Month]-MONTH(A1031)+2,2),1)=0),TOther[Amount])))</f>
        <v/>
      </c>
      <c r="S1031" s="8" t="str" cm="1">
        <f t="array" ref="S1031">IF(A1031="","",IF(COUNTIF(TOther[Frequency],S$1)=0,0,SUMPRODUCT(--(TOther[Frequency]=S$1),--(TOther[Start Date]&lt;=A1031),--(TOther[End Date Calc]&gt;=A1031),IF(B1031="N",--(TOther[Start Day]=DAY(A1031)),--(TOther[Start Day]&gt;=DAY(A1031))),--(IFERROR(MOD(TOther[Start Month]-MONTH(A1031)+3,3),1)=0),TOther[Amount])))</f>
        <v/>
      </c>
      <c r="T1031" s="8" t="str" cm="1">
        <f t="array" ref="T1031">IF($A1031="","",IF(COUNTIF(TOther[Frequency],T$1)=0,0,SUMPRODUCT(--(TOther[Frequency]=T$1),--(TOther[Start Date]&lt;=$A1031),--(TOther[End Date Calc]&gt;=$A1031),IF($B1031="N",--(TOther[Start Day]=DAY($A1031)),--(TOther[Start Day]&gt;=DAY($A1031))),--(IFERROR(MOD(TOther[Start Month]-MONTH($A1031)+4,4),1)=0),TOther[Amount])))</f>
        <v/>
      </c>
      <c r="U1031" s="8" t="str" cm="1">
        <f t="array" ref="U1031">IF(A1031="","",IF(COUNTIF(TOther[Frequency],$U$1)=0,0,SUMPRODUCT(--(TOther[Frequency]=$U$1),--(TOther[Start Date]&lt;=A1031),--(TOther[End Date Calc]&gt;=A1031),IF(B1031="N",--(TOther[Start Day]=DAY(A1031)),--(TOther[Start Day]&gt;=DAY(A1031))),--(IFERROR(MOD(TOther[Start Month]-MONTH(A1031)+6,6),1)=0),TOther[Amount])))</f>
        <v/>
      </c>
      <c r="V1031" s="8" t="str" cm="1">
        <f t="array" ref="V1031">IF(A1031="","",IF(COUNTIF(TOther[Frequency],$V$1)=0,0,SUMPRODUCT(--(TOther[Frequency]=$V$1),--(TOther[Start Date]&lt;=A1031),--(TOther[End Date Calc]&gt;=A1031),IF(B1031="N",--(TOther[Start Day]=DAY(A1031)),--(TOther[Start Day]&gt;=DAY(A1031))),--(IFERROR(MOD(TOther[Start Month]-MONTH(A1031)+12,12),1)=0),TOther[Amount])))</f>
        <v/>
      </c>
      <c r="W1031" s="8" t="str">
        <f>IF(A1031="","",SUMIFS(TOther[Amount],TOther[Start Date],A1031,TOther[Frequency],$W$1))</f>
        <v/>
      </c>
      <c r="X1031" s="9" t="str">
        <f t="shared" si="80"/>
        <v/>
      </c>
      <c r="Y1031" s="9" t="str">
        <f t="shared" si="84"/>
        <v/>
      </c>
      <c r="Z1031" s="8" t="str" cm="1">
        <f t="array" ref="Z1031">IF(A1031="","",IF(COUNTIF('2) Income'!$D$13:$D$32,"Weekly")=0,0,SUMPRODUCT(--(IFERROR(MOD(A1031-'2) Income'!$F$13:$F$32,7),1)=0),--('2) Income'!$D$13:$D$32="Weekly"),--('2) Income'!$F$13:$F$32&lt;=A1031),'2) Income'!$E$13:$E$32)))</f>
        <v/>
      </c>
      <c r="AA1031" s="8" t="str" cm="1">
        <f t="array" ref="AA1031">IF(A1031="","",IF(COUNTIF('2) Income'!$D$13:$D$32,"Every Other Week")=0,0,SUMPRODUCT(--(IFERROR(MOD(A1031-'2) Income'!$F$13:$F$32,14),1)=0),--('2) Income'!$D$13:$D$32="Every Other Week"),--('2) Income'!$F$13:$F$32&lt;=A1031),'2) Income'!$E$13:$E$32)))</f>
        <v/>
      </c>
      <c r="AB1031" s="8" t="str">
        <f>IF(A1031="","",IF(COUNTIF('2) Income'!$D$13:$D$32,"1st and 15th")=0,0,IF(OR(DAY(A1031)=1,DAY(A1031)=15),SUMIFS('2) Income'!$E$13:$E$32,'2) Income'!$D$13:$D$32,"1st and 15th",'2) Income'!$F$13:$F$32,"&lt;="&amp;$A1031),0)))</f>
        <v/>
      </c>
      <c r="AC1031" s="8" t="str">
        <f>IF(A1031="","",IF(COUNTIF('2) Income'!$D$13:$D$32,"2nd Wednesday")=0,0,IF(A1031=(A1031-DAY(A1031)+1+2*7-WEEKDAY(A1031-DAY(A1031)+8-4,1)),SUMIFS('2) Income'!$E$13:$E$32,'2) Income'!$D$13:$D$32,"2nd Wednesday",'2) Income'!$F$13:$F$32,"&lt;="&amp;$A1031),0)))</f>
        <v/>
      </c>
      <c r="AD1031" s="8" t="str">
        <f>IF(A1031="","",IF(COUNTIF('2) Income'!$D$13:$D$32,"3rd Wednesday")=0,0,IF(A1031=(A1031-DAY(A1031)+1+3*7-WEEKDAY(A1031-DAY(A1031)+8-4,1)),SUMIFS('2) Income'!$E$13:$E$32,'2) Income'!$D$13:$D$32,"3rd Wednesday",'2) Income'!$F$13:$F$32,"&lt;="&amp;$A1031),0)))</f>
        <v/>
      </c>
      <c r="AE1031" s="8" t="str">
        <f>IF(A1031="","",IF(COUNTIF('2) Income'!$D$13:$D$32,"4th Wednesday")=0,0,IF(A1031=(A1031-DAY(A1031)+1+4*7-WEEKDAY(A1031-DAY(A1031)+8-4,1)),SUMIFS('2) Income'!$E$13:$E$32,'2) Income'!$D$13:$D$32,"4th Wednesday",'2) Income'!$F$13:$F$32,"&lt;="&amp;$A1031),0)))</f>
        <v/>
      </c>
      <c r="AF1031" s="8" t="str" cm="1">
        <f t="array" ref="AF1031">IF(A1031="","",IF(COUNTIF('2) Income'!$D$13:$D$32,"Every 4 Weeks")=0,0,SUMPRODUCT(--(IFERROR(MOD(A1031-'2) Income'!$F$13:$F$32,28),1)=0),--('2) Income'!$D$13:$D$32="Every 4 Weeks"),--('2) Income'!$F$13:$F$32&lt;=A1031),'2) Income'!$E$13:$E$32)))</f>
        <v/>
      </c>
      <c r="AG1031" s="8" t="str">
        <f>IF(A1031="","",IF(COUNTIF('2) Income'!$D$13:$D$32,"Monthly")=0,0,IF(B1031="N",SUMIFS('2) Income'!$E$13:$E$32,'2) Income'!$D$13:$D$32,"monthly",'2) Income'!$F$13:$F$32,"&lt;="&amp;$A1031,'2) Income'!$I$13:$I$32,DAY(A1031)),SUMIFS('2) Income'!$E$13:$E$32,'2) Income'!$D$13:$D$32,"monthly",'2) Income'!$F$13:$F$32,"&lt;="&amp;$A1031,'2) Income'!$I$13:$I$32,"&gt;="&amp;DAY(A1031)))))</f>
        <v/>
      </c>
      <c r="AH1031" s="8" t="str" cm="1">
        <f t="array" ref="AH1031">IF(A1031="","",IF(COUNTIF('2) Income'!$D$13:$D$32,"Yearly")=0,0,SUMPRODUCT(--('2) Income'!$D$13:$D$32="Yearly"),--('2) Income'!$F$13:$F$32&lt;=A1031),IF(B1031="N",--('2) Income'!$I$13:$I$32=DAY(A1031)),--('2) Income'!$I$13:$I$32&gt;=DAY(A1031))),--(IFERROR(MOD('2) Income'!$H$13:$H$32-MONTH(A1031)+12,12),1)=0),'2) Income'!$E$13:$E$32)))</f>
        <v/>
      </c>
      <c r="AI1031" s="8" t="str">
        <f>IF(A1031="","",IF(COUNTIF('2) Income'!$D$13:$D$32,"one-time")=0,0,SUMIFS('2) Income'!$E$13:$E$32,'2) Income'!$D$13:$D$32,"one-time",'2) Income'!$F$13:$F$32,"="&amp;$A1031)))</f>
        <v/>
      </c>
      <c r="AJ1031" s="9" t="str">
        <f t="shared" si="81"/>
        <v/>
      </c>
    </row>
    <row r="1032" spans="1:36">
      <c r="A1032" s="7" t="str">
        <f>IF(A1031="","",IF(A1031+1&lt;='1) Period'!$E$21,A1031+1,""))</f>
        <v/>
      </c>
      <c r="B1032" s="7" t="e">
        <f t="shared" si="82"/>
        <v>#VALUE!</v>
      </c>
      <c r="C1032" t="e">
        <f t="shared" si="83"/>
        <v>#VALUE!</v>
      </c>
      <c r="D1032" s="8" t="str">
        <f>IF(A1032="","",IF(TEXT(A1032,"dddd")='4) Happy Money'!$E$23,WAllowance,0))</f>
        <v/>
      </c>
      <c r="E1032" s="8" t="str">
        <f>IF(A1032="","",IF(B1032="N",SUMIF(TMonthly[Day of the Month],DAY(A1032),TMonthly[Amount]),SUMIF(TMonthly[Day of the Month],"&gt;="&amp;DAY(A1032),TMonthly[Amount])))</f>
        <v/>
      </c>
      <c r="F1032" s="8" t="str" cm="1">
        <f t="array" ref="F1032">IF(A1032="","",SUMPRODUCT(--(TYearly[Due Date]&lt;=A1032),IF(B1032="N",--(TYearly[Day]=DAY(A1032)),--(TYearly[Day]&gt;=DAY(A1032))),--(IFERROR(MOD(TYearly[Month]-MONTH(A1032)+12,12),1)=0),TYearly[Amount]))</f>
        <v/>
      </c>
      <c r="G1032" s="8" t="str">
        <f>IF(A1032="","",SUMIF(TOneTime[Due Date],A1032,TOneTime[Amount]))</f>
        <v/>
      </c>
      <c r="H1032" s="8" t="str" cm="1">
        <f t="array" ref="H1032">IF(A1032="","",IF(COUNTIF(TOther[Frequency],$H$1)=0,0,SUMPRODUCT(--(IFERROR(MOD(A1032-TOther[Start Date],7),1)=0),--(TOther[Frequency]=$H$1),--(TOther[Start Date]&lt;=A1032),--(TOther[End Date Calc]&gt;=A1032),TOther[Amount])))</f>
        <v/>
      </c>
      <c r="I1032" s="8" t="str" cm="1">
        <f t="array" ref="I1032">IF(A1032="","",IF(COUNTIF(TOther[Frequency],$I$1)=0,0,SUMPRODUCT(--(IFERROR(MOD(A1032-TOther[Start Date],14),1)=0),--(TOther[Frequency]=$I$1),--(TOther[Start Date]&lt;=A1032),--(TOther[End Date Calc]&gt;=A1032),TOther[Amount])))</f>
        <v/>
      </c>
      <c r="J1032" s="8" t="str">
        <f>IF(A1032="","",IF(COUNTIF(TOther[Frequency],$J$1)=0,0,IF(OR(DAY(A1032)=1,DAY(A1032)=15),SUMIFS(TOther[Amount],TOther[Frequency],$J$1,TOther[Start Date],"&lt;="&amp;$A1032,TOther[End Date Calc],"&gt;="&amp;A1032),0)))</f>
        <v/>
      </c>
      <c r="K1032" s="8" t="str">
        <f>IF(A1032="","",IF(COUNTIF(TOther[Frequency],$K$1)=0,0,IF(A1032=(A1032-DAY(A1032)+1+2*7-WEEKDAY(A1032-DAY(A1032)+8-4,1)),SUMIFS(TOther[Amount],TOther[Frequency],$K$1,TOther[Start Date],"&lt;="&amp;$A1032,TOther[End Date Calc],"&gt;="&amp;A1032),0)))</f>
        <v/>
      </c>
      <c r="L1032" s="8" t="str">
        <f>IF(A1032="","",IF(COUNTIF(TOther[Frequency],$L$1)=0,0,IF(A1032=(A1032-DAY(A1032)+1+3*7-WEEKDAY(A1032-DAY(A1032)+8-4,1)),SUMIFS(TOther[Amount],TOther[Frequency],$L$1,TOther[Start Date],"&lt;="&amp;$A1032,TOther[End Date Calc],"&gt;="&amp;A1032),0)))</f>
        <v/>
      </c>
      <c r="M1032" s="8" t="str">
        <f>IF(A1032="","",IF(COUNTIF(TOther[Frequency],$M$1)=0,0,IF(A1032=(A1032-DAY(A1032)+1+4*7-WEEKDAY(A1032-DAY(A1032)+8-4,1)),SUMIFS(TOther[Amount],TOther[Frequency],$M$1,TOther[Start Date],"&lt;="&amp;$A1032,TOther[End Date Calc],"&gt;="&amp;A1032),0)))</f>
        <v/>
      </c>
      <c r="N1032" s="8" t="str" cm="1">
        <f t="array" ref="N1032">IF(A1032="","",IF(COUNTIF(TOther[Frequency],$N$1)=0,0,SUMPRODUCT(--(IFERROR(MOD(A1032-TOther[Start Date],28),1)=0),--(TOther[Frequency]=$N$1),--(TOther[Start Date]&lt;=A1032),--(TOther[End Date Calc]&gt;=A1032),TOther[Amount])))</f>
        <v/>
      </c>
      <c r="O1032" s="8" t="str" cm="1">
        <f t="array" ref="O1032">IF(A1032="","",IF(COUNTIF(TOther[Frequency],$O$1)=0,0,SUMPRODUCT(--(IFERROR(MOD(A1032-TOther[Start Date],42),1)=0),--(TOther[Frequency]=$O$1),--(TOther[Start Date]&lt;=A1032),--(TOther[End Date Calc]&gt;=A1032),TOther[Amount])))</f>
        <v/>
      </c>
      <c r="P1032" s="8" t="str" cm="1">
        <f t="array" ref="P1032">IF(A1032="","",IF(COUNTIF(TOther[Frequency],$P$1)=0,0,SUMPRODUCT(--(IFERROR(MOD(A1032-TOther[Start Date],56),1)=0),--(TOther[Frequency]=$P$1),--(TOther[Start Date]&lt;=A1032),--(TOther[End Date Calc]&gt;=A1032),TOther[Amount])))</f>
        <v/>
      </c>
      <c r="Q1032" s="8" t="str">
        <f>IF(A1032="","",IF(COUNTIF(TOther[Frequency],$Q$1)=0,0,IF(B1032="N",SUMIFS(TOther[Amount],TOther[Frequency],$Q$1,TOther[Start Date],"&lt;="&amp;$A1032,TOther[End Date Calc],"&gt;="&amp;A1032,TOther[Start Day],DAY(A1032)),SUMIFS(TOther[Amount],TOther[Frequency],$Q$1,TOther[Start Date],"&lt;="&amp;$A1032,TOther[End Date Calc],"&gt;="&amp;A1032,TOther[Start Day],"&gt;="&amp;DAY(A1032)))))</f>
        <v/>
      </c>
      <c r="R1032" s="8" t="str" cm="1">
        <f t="array" ref="R1032">IF(A1032="","",IF(COUNTIF(TOther[Frequency],R$1)=0,0,SUMPRODUCT(--(TOther[Frequency]=R$1),--(TOther[Start Date]&lt;=A1032),--(TOther[End Date Calc]&gt;=A1032),IF(B1032="N",--(TOther[Start Day]=DAY(A1032)),--(TOther[Start Day]&gt;=DAY(A1032))),--(IFERROR(MOD(TOther[Start Month]-MONTH(A1032)+2,2),1)=0),TOther[Amount])))</f>
        <v/>
      </c>
      <c r="S1032" s="8" t="str" cm="1">
        <f t="array" ref="S1032">IF(A1032="","",IF(COUNTIF(TOther[Frequency],S$1)=0,0,SUMPRODUCT(--(TOther[Frequency]=S$1),--(TOther[Start Date]&lt;=A1032),--(TOther[End Date Calc]&gt;=A1032),IF(B1032="N",--(TOther[Start Day]=DAY(A1032)),--(TOther[Start Day]&gt;=DAY(A1032))),--(IFERROR(MOD(TOther[Start Month]-MONTH(A1032)+3,3),1)=0),TOther[Amount])))</f>
        <v/>
      </c>
      <c r="T1032" s="8" t="str" cm="1">
        <f t="array" ref="T1032">IF($A1032="","",IF(COUNTIF(TOther[Frequency],T$1)=0,0,SUMPRODUCT(--(TOther[Frequency]=T$1),--(TOther[Start Date]&lt;=$A1032),--(TOther[End Date Calc]&gt;=$A1032),IF($B1032="N",--(TOther[Start Day]=DAY($A1032)),--(TOther[Start Day]&gt;=DAY($A1032))),--(IFERROR(MOD(TOther[Start Month]-MONTH($A1032)+4,4),1)=0),TOther[Amount])))</f>
        <v/>
      </c>
      <c r="U1032" s="8" t="str" cm="1">
        <f t="array" ref="U1032">IF(A1032="","",IF(COUNTIF(TOther[Frequency],$U$1)=0,0,SUMPRODUCT(--(TOther[Frequency]=$U$1),--(TOther[Start Date]&lt;=A1032),--(TOther[End Date Calc]&gt;=A1032),IF(B1032="N",--(TOther[Start Day]=DAY(A1032)),--(TOther[Start Day]&gt;=DAY(A1032))),--(IFERROR(MOD(TOther[Start Month]-MONTH(A1032)+6,6),1)=0),TOther[Amount])))</f>
        <v/>
      </c>
      <c r="V1032" s="8" t="str" cm="1">
        <f t="array" ref="V1032">IF(A1032="","",IF(COUNTIF(TOther[Frequency],$V$1)=0,0,SUMPRODUCT(--(TOther[Frequency]=$V$1),--(TOther[Start Date]&lt;=A1032),--(TOther[End Date Calc]&gt;=A1032),IF(B1032="N",--(TOther[Start Day]=DAY(A1032)),--(TOther[Start Day]&gt;=DAY(A1032))),--(IFERROR(MOD(TOther[Start Month]-MONTH(A1032)+12,12),1)=0),TOther[Amount])))</f>
        <v/>
      </c>
      <c r="W1032" s="8" t="str">
        <f>IF(A1032="","",SUMIFS(TOther[Amount],TOther[Start Date],A1032,TOther[Frequency],$W$1))</f>
        <v/>
      </c>
      <c r="X1032" s="9" t="str">
        <f t="shared" si="80"/>
        <v/>
      </c>
      <c r="Y1032" s="9" t="str">
        <f t="shared" si="84"/>
        <v/>
      </c>
      <c r="Z1032" s="8" t="str" cm="1">
        <f t="array" ref="Z1032">IF(A1032="","",IF(COUNTIF('2) Income'!$D$13:$D$32,"Weekly")=0,0,SUMPRODUCT(--(IFERROR(MOD(A1032-'2) Income'!$F$13:$F$32,7),1)=0),--('2) Income'!$D$13:$D$32="Weekly"),--('2) Income'!$F$13:$F$32&lt;=A1032),'2) Income'!$E$13:$E$32)))</f>
        <v/>
      </c>
      <c r="AA1032" s="8" t="str" cm="1">
        <f t="array" ref="AA1032">IF(A1032="","",IF(COUNTIF('2) Income'!$D$13:$D$32,"Every Other Week")=0,0,SUMPRODUCT(--(IFERROR(MOD(A1032-'2) Income'!$F$13:$F$32,14),1)=0),--('2) Income'!$D$13:$D$32="Every Other Week"),--('2) Income'!$F$13:$F$32&lt;=A1032),'2) Income'!$E$13:$E$32)))</f>
        <v/>
      </c>
      <c r="AB1032" s="8" t="str">
        <f>IF(A1032="","",IF(COUNTIF('2) Income'!$D$13:$D$32,"1st and 15th")=0,0,IF(OR(DAY(A1032)=1,DAY(A1032)=15),SUMIFS('2) Income'!$E$13:$E$32,'2) Income'!$D$13:$D$32,"1st and 15th",'2) Income'!$F$13:$F$32,"&lt;="&amp;$A1032),0)))</f>
        <v/>
      </c>
      <c r="AC1032" s="8" t="str">
        <f>IF(A1032="","",IF(COUNTIF('2) Income'!$D$13:$D$32,"2nd Wednesday")=0,0,IF(A1032=(A1032-DAY(A1032)+1+2*7-WEEKDAY(A1032-DAY(A1032)+8-4,1)),SUMIFS('2) Income'!$E$13:$E$32,'2) Income'!$D$13:$D$32,"2nd Wednesday",'2) Income'!$F$13:$F$32,"&lt;="&amp;$A1032),0)))</f>
        <v/>
      </c>
      <c r="AD1032" s="8" t="str">
        <f>IF(A1032="","",IF(COUNTIF('2) Income'!$D$13:$D$32,"3rd Wednesday")=0,0,IF(A1032=(A1032-DAY(A1032)+1+3*7-WEEKDAY(A1032-DAY(A1032)+8-4,1)),SUMIFS('2) Income'!$E$13:$E$32,'2) Income'!$D$13:$D$32,"3rd Wednesday",'2) Income'!$F$13:$F$32,"&lt;="&amp;$A1032),0)))</f>
        <v/>
      </c>
      <c r="AE1032" s="8" t="str">
        <f>IF(A1032="","",IF(COUNTIF('2) Income'!$D$13:$D$32,"4th Wednesday")=0,0,IF(A1032=(A1032-DAY(A1032)+1+4*7-WEEKDAY(A1032-DAY(A1032)+8-4,1)),SUMIFS('2) Income'!$E$13:$E$32,'2) Income'!$D$13:$D$32,"4th Wednesday",'2) Income'!$F$13:$F$32,"&lt;="&amp;$A1032),0)))</f>
        <v/>
      </c>
      <c r="AF1032" s="8" t="str" cm="1">
        <f t="array" ref="AF1032">IF(A1032="","",IF(COUNTIF('2) Income'!$D$13:$D$32,"Every 4 Weeks")=0,0,SUMPRODUCT(--(IFERROR(MOD(A1032-'2) Income'!$F$13:$F$32,28),1)=0),--('2) Income'!$D$13:$D$32="Every 4 Weeks"),--('2) Income'!$F$13:$F$32&lt;=A1032),'2) Income'!$E$13:$E$32)))</f>
        <v/>
      </c>
      <c r="AG1032" s="8" t="str">
        <f>IF(A1032="","",IF(COUNTIF('2) Income'!$D$13:$D$32,"Monthly")=0,0,IF(B1032="N",SUMIFS('2) Income'!$E$13:$E$32,'2) Income'!$D$13:$D$32,"monthly",'2) Income'!$F$13:$F$32,"&lt;="&amp;$A1032,'2) Income'!$I$13:$I$32,DAY(A1032)),SUMIFS('2) Income'!$E$13:$E$32,'2) Income'!$D$13:$D$32,"monthly",'2) Income'!$F$13:$F$32,"&lt;="&amp;$A1032,'2) Income'!$I$13:$I$32,"&gt;="&amp;DAY(A1032)))))</f>
        <v/>
      </c>
      <c r="AH1032" s="8" t="str" cm="1">
        <f t="array" ref="AH1032">IF(A1032="","",IF(COUNTIF('2) Income'!$D$13:$D$32,"Yearly")=0,0,SUMPRODUCT(--('2) Income'!$D$13:$D$32="Yearly"),--('2) Income'!$F$13:$F$32&lt;=A1032),IF(B1032="N",--('2) Income'!$I$13:$I$32=DAY(A1032)),--('2) Income'!$I$13:$I$32&gt;=DAY(A1032))),--(IFERROR(MOD('2) Income'!$H$13:$H$32-MONTH(A1032)+12,12),1)=0),'2) Income'!$E$13:$E$32)))</f>
        <v/>
      </c>
      <c r="AI1032" s="8" t="str">
        <f>IF(A1032="","",IF(COUNTIF('2) Income'!$D$13:$D$32,"one-time")=0,0,SUMIFS('2) Income'!$E$13:$E$32,'2) Income'!$D$13:$D$32,"one-time",'2) Income'!$F$13:$F$32,"="&amp;$A1032)))</f>
        <v/>
      </c>
      <c r="AJ1032" s="9" t="str">
        <f t="shared" si="81"/>
        <v/>
      </c>
    </row>
    <row r="1033" spans="1:36">
      <c r="A1033" s="7" t="str">
        <f>IF(A1032="","",IF(A1032+1&lt;='1) Period'!$E$21,A1032+1,""))</f>
        <v/>
      </c>
      <c r="B1033" s="7" t="e">
        <f t="shared" si="82"/>
        <v>#VALUE!</v>
      </c>
      <c r="C1033" t="e">
        <f t="shared" si="83"/>
        <v>#VALUE!</v>
      </c>
      <c r="D1033" s="8" t="str">
        <f>IF(A1033="","",IF(TEXT(A1033,"dddd")='4) Happy Money'!$E$23,WAllowance,0))</f>
        <v/>
      </c>
      <c r="E1033" s="8" t="str">
        <f>IF(A1033="","",IF(B1033="N",SUMIF(TMonthly[Day of the Month],DAY(A1033),TMonthly[Amount]),SUMIF(TMonthly[Day of the Month],"&gt;="&amp;DAY(A1033),TMonthly[Amount])))</f>
        <v/>
      </c>
      <c r="F1033" s="8" t="str" cm="1">
        <f t="array" ref="F1033">IF(A1033="","",SUMPRODUCT(--(TYearly[Due Date]&lt;=A1033),IF(B1033="N",--(TYearly[Day]=DAY(A1033)),--(TYearly[Day]&gt;=DAY(A1033))),--(IFERROR(MOD(TYearly[Month]-MONTH(A1033)+12,12),1)=0),TYearly[Amount]))</f>
        <v/>
      </c>
      <c r="G1033" s="8" t="str">
        <f>IF(A1033="","",SUMIF(TOneTime[Due Date],A1033,TOneTime[Amount]))</f>
        <v/>
      </c>
      <c r="H1033" s="8" t="str" cm="1">
        <f t="array" ref="H1033">IF(A1033="","",IF(COUNTIF(TOther[Frequency],$H$1)=0,0,SUMPRODUCT(--(IFERROR(MOD(A1033-TOther[Start Date],7),1)=0),--(TOther[Frequency]=$H$1),--(TOther[Start Date]&lt;=A1033),--(TOther[End Date Calc]&gt;=A1033),TOther[Amount])))</f>
        <v/>
      </c>
      <c r="I1033" s="8" t="str" cm="1">
        <f t="array" ref="I1033">IF(A1033="","",IF(COUNTIF(TOther[Frequency],$I$1)=0,0,SUMPRODUCT(--(IFERROR(MOD(A1033-TOther[Start Date],14),1)=0),--(TOther[Frequency]=$I$1),--(TOther[Start Date]&lt;=A1033),--(TOther[End Date Calc]&gt;=A1033),TOther[Amount])))</f>
        <v/>
      </c>
      <c r="J1033" s="8" t="str">
        <f>IF(A1033="","",IF(COUNTIF(TOther[Frequency],$J$1)=0,0,IF(OR(DAY(A1033)=1,DAY(A1033)=15),SUMIFS(TOther[Amount],TOther[Frequency],$J$1,TOther[Start Date],"&lt;="&amp;$A1033,TOther[End Date Calc],"&gt;="&amp;A1033),0)))</f>
        <v/>
      </c>
      <c r="K1033" s="8" t="str">
        <f>IF(A1033="","",IF(COUNTIF(TOther[Frequency],$K$1)=0,0,IF(A1033=(A1033-DAY(A1033)+1+2*7-WEEKDAY(A1033-DAY(A1033)+8-4,1)),SUMIFS(TOther[Amount],TOther[Frequency],$K$1,TOther[Start Date],"&lt;="&amp;$A1033,TOther[End Date Calc],"&gt;="&amp;A1033),0)))</f>
        <v/>
      </c>
      <c r="L1033" s="8" t="str">
        <f>IF(A1033="","",IF(COUNTIF(TOther[Frequency],$L$1)=0,0,IF(A1033=(A1033-DAY(A1033)+1+3*7-WEEKDAY(A1033-DAY(A1033)+8-4,1)),SUMIFS(TOther[Amount],TOther[Frequency],$L$1,TOther[Start Date],"&lt;="&amp;$A1033,TOther[End Date Calc],"&gt;="&amp;A1033),0)))</f>
        <v/>
      </c>
      <c r="M1033" s="8" t="str">
        <f>IF(A1033="","",IF(COUNTIF(TOther[Frequency],$M$1)=0,0,IF(A1033=(A1033-DAY(A1033)+1+4*7-WEEKDAY(A1033-DAY(A1033)+8-4,1)),SUMIFS(TOther[Amount],TOther[Frequency],$M$1,TOther[Start Date],"&lt;="&amp;$A1033,TOther[End Date Calc],"&gt;="&amp;A1033),0)))</f>
        <v/>
      </c>
      <c r="N1033" s="8" t="str" cm="1">
        <f t="array" ref="N1033">IF(A1033="","",IF(COUNTIF(TOther[Frequency],$N$1)=0,0,SUMPRODUCT(--(IFERROR(MOD(A1033-TOther[Start Date],28),1)=0),--(TOther[Frequency]=$N$1),--(TOther[Start Date]&lt;=A1033),--(TOther[End Date Calc]&gt;=A1033),TOther[Amount])))</f>
        <v/>
      </c>
      <c r="O1033" s="8" t="str" cm="1">
        <f t="array" ref="O1033">IF(A1033="","",IF(COUNTIF(TOther[Frequency],$O$1)=0,0,SUMPRODUCT(--(IFERROR(MOD(A1033-TOther[Start Date],42),1)=0),--(TOther[Frequency]=$O$1),--(TOther[Start Date]&lt;=A1033),--(TOther[End Date Calc]&gt;=A1033),TOther[Amount])))</f>
        <v/>
      </c>
      <c r="P1033" s="8" t="str" cm="1">
        <f t="array" ref="P1033">IF(A1033="","",IF(COUNTIF(TOther[Frequency],$P$1)=0,0,SUMPRODUCT(--(IFERROR(MOD(A1033-TOther[Start Date],56),1)=0),--(TOther[Frequency]=$P$1),--(TOther[Start Date]&lt;=A1033),--(TOther[End Date Calc]&gt;=A1033),TOther[Amount])))</f>
        <v/>
      </c>
      <c r="Q1033" s="8" t="str">
        <f>IF(A1033="","",IF(COUNTIF(TOther[Frequency],$Q$1)=0,0,IF(B1033="N",SUMIFS(TOther[Amount],TOther[Frequency],$Q$1,TOther[Start Date],"&lt;="&amp;$A1033,TOther[End Date Calc],"&gt;="&amp;A1033,TOther[Start Day],DAY(A1033)),SUMIFS(TOther[Amount],TOther[Frequency],$Q$1,TOther[Start Date],"&lt;="&amp;$A1033,TOther[End Date Calc],"&gt;="&amp;A1033,TOther[Start Day],"&gt;="&amp;DAY(A1033)))))</f>
        <v/>
      </c>
      <c r="R1033" s="8" t="str" cm="1">
        <f t="array" ref="R1033">IF(A1033="","",IF(COUNTIF(TOther[Frequency],R$1)=0,0,SUMPRODUCT(--(TOther[Frequency]=R$1),--(TOther[Start Date]&lt;=A1033),--(TOther[End Date Calc]&gt;=A1033),IF(B1033="N",--(TOther[Start Day]=DAY(A1033)),--(TOther[Start Day]&gt;=DAY(A1033))),--(IFERROR(MOD(TOther[Start Month]-MONTH(A1033)+2,2),1)=0),TOther[Amount])))</f>
        <v/>
      </c>
      <c r="S1033" s="8" t="str" cm="1">
        <f t="array" ref="S1033">IF(A1033="","",IF(COUNTIF(TOther[Frequency],S$1)=0,0,SUMPRODUCT(--(TOther[Frequency]=S$1),--(TOther[Start Date]&lt;=A1033),--(TOther[End Date Calc]&gt;=A1033),IF(B1033="N",--(TOther[Start Day]=DAY(A1033)),--(TOther[Start Day]&gt;=DAY(A1033))),--(IFERROR(MOD(TOther[Start Month]-MONTH(A1033)+3,3),1)=0),TOther[Amount])))</f>
        <v/>
      </c>
      <c r="T1033" s="8" t="str" cm="1">
        <f t="array" ref="T1033">IF($A1033="","",IF(COUNTIF(TOther[Frequency],T$1)=0,0,SUMPRODUCT(--(TOther[Frequency]=T$1),--(TOther[Start Date]&lt;=$A1033),--(TOther[End Date Calc]&gt;=$A1033),IF($B1033="N",--(TOther[Start Day]=DAY($A1033)),--(TOther[Start Day]&gt;=DAY($A1033))),--(IFERROR(MOD(TOther[Start Month]-MONTH($A1033)+4,4),1)=0),TOther[Amount])))</f>
        <v/>
      </c>
      <c r="U1033" s="8" t="str" cm="1">
        <f t="array" ref="U1033">IF(A1033="","",IF(COUNTIF(TOther[Frequency],$U$1)=0,0,SUMPRODUCT(--(TOther[Frequency]=$U$1),--(TOther[Start Date]&lt;=A1033),--(TOther[End Date Calc]&gt;=A1033),IF(B1033="N",--(TOther[Start Day]=DAY(A1033)),--(TOther[Start Day]&gt;=DAY(A1033))),--(IFERROR(MOD(TOther[Start Month]-MONTH(A1033)+6,6),1)=0),TOther[Amount])))</f>
        <v/>
      </c>
      <c r="V1033" s="8" t="str" cm="1">
        <f t="array" ref="V1033">IF(A1033="","",IF(COUNTIF(TOther[Frequency],$V$1)=0,0,SUMPRODUCT(--(TOther[Frequency]=$V$1),--(TOther[Start Date]&lt;=A1033),--(TOther[End Date Calc]&gt;=A1033),IF(B1033="N",--(TOther[Start Day]=DAY(A1033)),--(TOther[Start Day]&gt;=DAY(A1033))),--(IFERROR(MOD(TOther[Start Month]-MONTH(A1033)+12,12),1)=0),TOther[Amount])))</f>
        <v/>
      </c>
      <c r="W1033" s="8" t="str">
        <f>IF(A1033="","",SUMIFS(TOther[Amount],TOther[Start Date],A1033,TOther[Frequency],$W$1))</f>
        <v/>
      </c>
      <c r="X1033" s="9" t="str">
        <f t="shared" si="80"/>
        <v/>
      </c>
      <c r="Y1033" s="9" t="str">
        <f t="shared" si="84"/>
        <v/>
      </c>
      <c r="Z1033" s="8" t="str" cm="1">
        <f t="array" ref="Z1033">IF(A1033="","",IF(COUNTIF('2) Income'!$D$13:$D$32,"Weekly")=0,0,SUMPRODUCT(--(IFERROR(MOD(A1033-'2) Income'!$F$13:$F$32,7),1)=0),--('2) Income'!$D$13:$D$32="Weekly"),--('2) Income'!$F$13:$F$32&lt;=A1033),'2) Income'!$E$13:$E$32)))</f>
        <v/>
      </c>
      <c r="AA1033" s="8" t="str" cm="1">
        <f t="array" ref="AA1033">IF(A1033="","",IF(COUNTIF('2) Income'!$D$13:$D$32,"Every Other Week")=0,0,SUMPRODUCT(--(IFERROR(MOD(A1033-'2) Income'!$F$13:$F$32,14),1)=0),--('2) Income'!$D$13:$D$32="Every Other Week"),--('2) Income'!$F$13:$F$32&lt;=A1033),'2) Income'!$E$13:$E$32)))</f>
        <v/>
      </c>
      <c r="AB1033" s="8" t="str">
        <f>IF(A1033="","",IF(COUNTIF('2) Income'!$D$13:$D$32,"1st and 15th")=0,0,IF(OR(DAY(A1033)=1,DAY(A1033)=15),SUMIFS('2) Income'!$E$13:$E$32,'2) Income'!$D$13:$D$32,"1st and 15th",'2) Income'!$F$13:$F$32,"&lt;="&amp;$A1033),0)))</f>
        <v/>
      </c>
      <c r="AC1033" s="8" t="str">
        <f>IF(A1033="","",IF(COUNTIF('2) Income'!$D$13:$D$32,"2nd Wednesday")=0,0,IF(A1033=(A1033-DAY(A1033)+1+2*7-WEEKDAY(A1033-DAY(A1033)+8-4,1)),SUMIFS('2) Income'!$E$13:$E$32,'2) Income'!$D$13:$D$32,"2nd Wednesday",'2) Income'!$F$13:$F$32,"&lt;="&amp;$A1033),0)))</f>
        <v/>
      </c>
      <c r="AD1033" s="8" t="str">
        <f>IF(A1033="","",IF(COUNTIF('2) Income'!$D$13:$D$32,"3rd Wednesday")=0,0,IF(A1033=(A1033-DAY(A1033)+1+3*7-WEEKDAY(A1033-DAY(A1033)+8-4,1)),SUMIFS('2) Income'!$E$13:$E$32,'2) Income'!$D$13:$D$32,"3rd Wednesday",'2) Income'!$F$13:$F$32,"&lt;="&amp;$A1033),0)))</f>
        <v/>
      </c>
      <c r="AE1033" s="8" t="str">
        <f>IF(A1033="","",IF(COUNTIF('2) Income'!$D$13:$D$32,"4th Wednesday")=0,0,IF(A1033=(A1033-DAY(A1033)+1+4*7-WEEKDAY(A1033-DAY(A1033)+8-4,1)),SUMIFS('2) Income'!$E$13:$E$32,'2) Income'!$D$13:$D$32,"4th Wednesday",'2) Income'!$F$13:$F$32,"&lt;="&amp;$A1033),0)))</f>
        <v/>
      </c>
      <c r="AF1033" s="8" t="str" cm="1">
        <f t="array" ref="AF1033">IF(A1033="","",IF(COUNTIF('2) Income'!$D$13:$D$32,"Every 4 Weeks")=0,0,SUMPRODUCT(--(IFERROR(MOD(A1033-'2) Income'!$F$13:$F$32,28),1)=0),--('2) Income'!$D$13:$D$32="Every 4 Weeks"),--('2) Income'!$F$13:$F$32&lt;=A1033),'2) Income'!$E$13:$E$32)))</f>
        <v/>
      </c>
      <c r="AG1033" s="8" t="str">
        <f>IF(A1033="","",IF(COUNTIF('2) Income'!$D$13:$D$32,"Monthly")=0,0,IF(B1033="N",SUMIFS('2) Income'!$E$13:$E$32,'2) Income'!$D$13:$D$32,"monthly",'2) Income'!$F$13:$F$32,"&lt;="&amp;$A1033,'2) Income'!$I$13:$I$32,DAY(A1033)),SUMIFS('2) Income'!$E$13:$E$32,'2) Income'!$D$13:$D$32,"monthly",'2) Income'!$F$13:$F$32,"&lt;="&amp;$A1033,'2) Income'!$I$13:$I$32,"&gt;="&amp;DAY(A1033)))))</f>
        <v/>
      </c>
      <c r="AH1033" s="8" t="str" cm="1">
        <f t="array" ref="AH1033">IF(A1033="","",IF(COUNTIF('2) Income'!$D$13:$D$32,"Yearly")=0,0,SUMPRODUCT(--('2) Income'!$D$13:$D$32="Yearly"),--('2) Income'!$F$13:$F$32&lt;=A1033),IF(B1033="N",--('2) Income'!$I$13:$I$32=DAY(A1033)),--('2) Income'!$I$13:$I$32&gt;=DAY(A1033))),--(IFERROR(MOD('2) Income'!$H$13:$H$32-MONTH(A1033)+12,12),1)=0),'2) Income'!$E$13:$E$32)))</f>
        <v/>
      </c>
      <c r="AI1033" s="8" t="str">
        <f>IF(A1033="","",IF(COUNTIF('2) Income'!$D$13:$D$32,"one-time")=0,0,SUMIFS('2) Income'!$E$13:$E$32,'2) Income'!$D$13:$D$32,"one-time",'2) Income'!$F$13:$F$32,"="&amp;$A1033)))</f>
        <v/>
      </c>
      <c r="AJ1033" s="9" t="str">
        <f t="shared" si="81"/>
        <v/>
      </c>
    </row>
    <row r="1034" spans="1:36">
      <c r="A1034" s="7" t="str">
        <f>IF(A1033="","",IF(A1033+1&lt;='1) Period'!$E$21,A1033+1,""))</f>
        <v/>
      </c>
      <c r="B1034" s="7" t="e">
        <f t="shared" si="82"/>
        <v>#VALUE!</v>
      </c>
      <c r="C1034" t="e">
        <f t="shared" si="83"/>
        <v>#VALUE!</v>
      </c>
      <c r="D1034" s="8" t="str">
        <f>IF(A1034="","",IF(TEXT(A1034,"dddd")='4) Happy Money'!$E$23,WAllowance,0))</f>
        <v/>
      </c>
      <c r="E1034" s="8" t="str">
        <f>IF(A1034="","",IF(B1034="N",SUMIF(TMonthly[Day of the Month],DAY(A1034),TMonthly[Amount]),SUMIF(TMonthly[Day of the Month],"&gt;="&amp;DAY(A1034),TMonthly[Amount])))</f>
        <v/>
      </c>
      <c r="F1034" s="8" t="str" cm="1">
        <f t="array" ref="F1034">IF(A1034="","",SUMPRODUCT(--(TYearly[Due Date]&lt;=A1034),IF(B1034="N",--(TYearly[Day]=DAY(A1034)),--(TYearly[Day]&gt;=DAY(A1034))),--(IFERROR(MOD(TYearly[Month]-MONTH(A1034)+12,12),1)=0),TYearly[Amount]))</f>
        <v/>
      </c>
      <c r="G1034" s="8" t="str">
        <f>IF(A1034="","",SUMIF(TOneTime[Due Date],A1034,TOneTime[Amount]))</f>
        <v/>
      </c>
      <c r="H1034" s="8" t="str" cm="1">
        <f t="array" ref="H1034">IF(A1034="","",IF(COUNTIF(TOther[Frequency],$H$1)=0,0,SUMPRODUCT(--(IFERROR(MOD(A1034-TOther[Start Date],7),1)=0),--(TOther[Frequency]=$H$1),--(TOther[Start Date]&lt;=A1034),--(TOther[End Date Calc]&gt;=A1034),TOther[Amount])))</f>
        <v/>
      </c>
      <c r="I1034" s="8" t="str" cm="1">
        <f t="array" ref="I1034">IF(A1034="","",IF(COUNTIF(TOther[Frequency],$I$1)=0,0,SUMPRODUCT(--(IFERROR(MOD(A1034-TOther[Start Date],14),1)=0),--(TOther[Frequency]=$I$1),--(TOther[Start Date]&lt;=A1034),--(TOther[End Date Calc]&gt;=A1034),TOther[Amount])))</f>
        <v/>
      </c>
      <c r="J1034" s="8" t="str">
        <f>IF(A1034="","",IF(COUNTIF(TOther[Frequency],$J$1)=0,0,IF(OR(DAY(A1034)=1,DAY(A1034)=15),SUMIFS(TOther[Amount],TOther[Frequency],$J$1,TOther[Start Date],"&lt;="&amp;$A1034,TOther[End Date Calc],"&gt;="&amp;A1034),0)))</f>
        <v/>
      </c>
      <c r="K1034" s="8" t="str">
        <f>IF(A1034="","",IF(COUNTIF(TOther[Frequency],$K$1)=0,0,IF(A1034=(A1034-DAY(A1034)+1+2*7-WEEKDAY(A1034-DAY(A1034)+8-4,1)),SUMIFS(TOther[Amount],TOther[Frequency],$K$1,TOther[Start Date],"&lt;="&amp;$A1034,TOther[End Date Calc],"&gt;="&amp;A1034),0)))</f>
        <v/>
      </c>
      <c r="L1034" s="8" t="str">
        <f>IF(A1034="","",IF(COUNTIF(TOther[Frequency],$L$1)=0,0,IF(A1034=(A1034-DAY(A1034)+1+3*7-WEEKDAY(A1034-DAY(A1034)+8-4,1)),SUMIFS(TOther[Amount],TOther[Frequency],$L$1,TOther[Start Date],"&lt;="&amp;$A1034,TOther[End Date Calc],"&gt;="&amp;A1034),0)))</f>
        <v/>
      </c>
      <c r="M1034" s="8" t="str">
        <f>IF(A1034="","",IF(COUNTIF(TOther[Frequency],$M$1)=0,0,IF(A1034=(A1034-DAY(A1034)+1+4*7-WEEKDAY(A1034-DAY(A1034)+8-4,1)),SUMIFS(TOther[Amount],TOther[Frequency],$M$1,TOther[Start Date],"&lt;="&amp;$A1034,TOther[End Date Calc],"&gt;="&amp;A1034),0)))</f>
        <v/>
      </c>
      <c r="N1034" s="8" t="str" cm="1">
        <f t="array" ref="N1034">IF(A1034="","",IF(COUNTIF(TOther[Frequency],$N$1)=0,0,SUMPRODUCT(--(IFERROR(MOD(A1034-TOther[Start Date],28),1)=0),--(TOther[Frequency]=$N$1),--(TOther[Start Date]&lt;=A1034),--(TOther[End Date Calc]&gt;=A1034),TOther[Amount])))</f>
        <v/>
      </c>
      <c r="O1034" s="8" t="str" cm="1">
        <f t="array" ref="O1034">IF(A1034="","",IF(COUNTIF(TOther[Frequency],$O$1)=0,0,SUMPRODUCT(--(IFERROR(MOD(A1034-TOther[Start Date],42),1)=0),--(TOther[Frequency]=$O$1),--(TOther[Start Date]&lt;=A1034),--(TOther[End Date Calc]&gt;=A1034),TOther[Amount])))</f>
        <v/>
      </c>
      <c r="P1034" s="8" t="str" cm="1">
        <f t="array" ref="P1034">IF(A1034="","",IF(COUNTIF(TOther[Frequency],$P$1)=0,0,SUMPRODUCT(--(IFERROR(MOD(A1034-TOther[Start Date],56),1)=0),--(TOther[Frequency]=$P$1),--(TOther[Start Date]&lt;=A1034),--(TOther[End Date Calc]&gt;=A1034),TOther[Amount])))</f>
        <v/>
      </c>
      <c r="Q1034" s="8" t="str">
        <f>IF(A1034="","",IF(COUNTIF(TOther[Frequency],$Q$1)=0,0,IF(B1034="N",SUMIFS(TOther[Amount],TOther[Frequency],$Q$1,TOther[Start Date],"&lt;="&amp;$A1034,TOther[End Date Calc],"&gt;="&amp;A1034,TOther[Start Day],DAY(A1034)),SUMIFS(TOther[Amount],TOther[Frequency],$Q$1,TOther[Start Date],"&lt;="&amp;$A1034,TOther[End Date Calc],"&gt;="&amp;A1034,TOther[Start Day],"&gt;="&amp;DAY(A1034)))))</f>
        <v/>
      </c>
      <c r="R1034" s="8" t="str" cm="1">
        <f t="array" ref="R1034">IF(A1034="","",IF(COUNTIF(TOther[Frequency],R$1)=0,0,SUMPRODUCT(--(TOther[Frequency]=R$1),--(TOther[Start Date]&lt;=A1034),--(TOther[End Date Calc]&gt;=A1034),IF(B1034="N",--(TOther[Start Day]=DAY(A1034)),--(TOther[Start Day]&gt;=DAY(A1034))),--(IFERROR(MOD(TOther[Start Month]-MONTH(A1034)+2,2),1)=0),TOther[Amount])))</f>
        <v/>
      </c>
      <c r="S1034" s="8" t="str" cm="1">
        <f t="array" ref="S1034">IF(A1034="","",IF(COUNTIF(TOther[Frequency],S$1)=0,0,SUMPRODUCT(--(TOther[Frequency]=S$1),--(TOther[Start Date]&lt;=A1034),--(TOther[End Date Calc]&gt;=A1034),IF(B1034="N",--(TOther[Start Day]=DAY(A1034)),--(TOther[Start Day]&gt;=DAY(A1034))),--(IFERROR(MOD(TOther[Start Month]-MONTH(A1034)+3,3),1)=0),TOther[Amount])))</f>
        <v/>
      </c>
      <c r="T1034" s="8" t="str" cm="1">
        <f t="array" ref="T1034">IF($A1034="","",IF(COUNTIF(TOther[Frequency],T$1)=0,0,SUMPRODUCT(--(TOther[Frequency]=T$1),--(TOther[Start Date]&lt;=$A1034),--(TOther[End Date Calc]&gt;=$A1034),IF($B1034="N",--(TOther[Start Day]=DAY($A1034)),--(TOther[Start Day]&gt;=DAY($A1034))),--(IFERROR(MOD(TOther[Start Month]-MONTH($A1034)+4,4),1)=0),TOther[Amount])))</f>
        <v/>
      </c>
      <c r="U1034" s="8" t="str" cm="1">
        <f t="array" ref="U1034">IF(A1034="","",IF(COUNTIF(TOther[Frequency],$U$1)=0,0,SUMPRODUCT(--(TOther[Frequency]=$U$1),--(TOther[Start Date]&lt;=A1034),--(TOther[End Date Calc]&gt;=A1034),IF(B1034="N",--(TOther[Start Day]=DAY(A1034)),--(TOther[Start Day]&gt;=DAY(A1034))),--(IFERROR(MOD(TOther[Start Month]-MONTH(A1034)+6,6),1)=0),TOther[Amount])))</f>
        <v/>
      </c>
      <c r="V1034" s="8" t="str" cm="1">
        <f t="array" ref="V1034">IF(A1034="","",IF(COUNTIF(TOther[Frequency],$V$1)=0,0,SUMPRODUCT(--(TOther[Frequency]=$V$1),--(TOther[Start Date]&lt;=A1034),--(TOther[End Date Calc]&gt;=A1034),IF(B1034="N",--(TOther[Start Day]=DAY(A1034)),--(TOther[Start Day]&gt;=DAY(A1034))),--(IFERROR(MOD(TOther[Start Month]-MONTH(A1034)+12,12),1)=0),TOther[Amount])))</f>
        <v/>
      </c>
      <c r="W1034" s="8" t="str">
        <f>IF(A1034="","",SUMIFS(TOther[Amount],TOther[Start Date],A1034,TOther[Frequency],$W$1))</f>
        <v/>
      </c>
      <c r="X1034" s="9" t="str">
        <f t="shared" si="80"/>
        <v/>
      </c>
      <c r="Y1034" s="9" t="str">
        <f t="shared" si="84"/>
        <v/>
      </c>
      <c r="Z1034" s="8" t="str" cm="1">
        <f t="array" ref="Z1034">IF(A1034="","",IF(COUNTIF('2) Income'!$D$13:$D$32,"Weekly")=0,0,SUMPRODUCT(--(IFERROR(MOD(A1034-'2) Income'!$F$13:$F$32,7),1)=0),--('2) Income'!$D$13:$D$32="Weekly"),--('2) Income'!$F$13:$F$32&lt;=A1034),'2) Income'!$E$13:$E$32)))</f>
        <v/>
      </c>
      <c r="AA1034" s="8" t="str" cm="1">
        <f t="array" ref="AA1034">IF(A1034="","",IF(COUNTIF('2) Income'!$D$13:$D$32,"Every Other Week")=0,0,SUMPRODUCT(--(IFERROR(MOD(A1034-'2) Income'!$F$13:$F$32,14),1)=0),--('2) Income'!$D$13:$D$32="Every Other Week"),--('2) Income'!$F$13:$F$32&lt;=A1034),'2) Income'!$E$13:$E$32)))</f>
        <v/>
      </c>
      <c r="AB1034" s="8" t="str">
        <f>IF(A1034="","",IF(COUNTIF('2) Income'!$D$13:$D$32,"1st and 15th")=0,0,IF(OR(DAY(A1034)=1,DAY(A1034)=15),SUMIFS('2) Income'!$E$13:$E$32,'2) Income'!$D$13:$D$32,"1st and 15th",'2) Income'!$F$13:$F$32,"&lt;="&amp;$A1034),0)))</f>
        <v/>
      </c>
      <c r="AC1034" s="8" t="str">
        <f>IF(A1034="","",IF(COUNTIF('2) Income'!$D$13:$D$32,"2nd Wednesday")=0,0,IF(A1034=(A1034-DAY(A1034)+1+2*7-WEEKDAY(A1034-DAY(A1034)+8-4,1)),SUMIFS('2) Income'!$E$13:$E$32,'2) Income'!$D$13:$D$32,"2nd Wednesday",'2) Income'!$F$13:$F$32,"&lt;="&amp;$A1034),0)))</f>
        <v/>
      </c>
      <c r="AD1034" s="8" t="str">
        <f>IF(A1034="","",IF(COUNTIF('2) Income'!$D$13:$D$32,"3rd Wednesday")=0,0,IF(A1034=(A1034-DAY(A1034)+1+3*7-WEEKDAY(A1034-DAY(A1034)+8-4,1)),SUMIFS('2) Income'!$E$13:$E$32,'2) Income'!$D$13:$D$32,"3rd Wednesday",'2) Income'!$F$13:$F$32,"&lt;="&amp;$A1034),0)))</f>
        <v/>
      </c>
      <c r="AE1034" s="8" t="str">
        <f>IF(A1034="","",IF(COUNTIF('2) Income'!$D$13:$D$32,"4th Wednesday")=0,0,IF(A1034=(A1034-DAY(A1034)+1+4*7-WEEKDAY(A1034-DAY(A1034)+8-4,1)),SUMIFS('2) Income'!$E$13:$E$32,'2) Income'!$D$13:$D$32,"4th Wednesday",'2) Income'!$F$13:$F$32,"&lt;="&amp;$A1034),0)))</f>
        <v/>
      </c>
      <c r="AF1034" s="8" t="str" cm="1">
        <f t="array" ref="AF1034">IF(A1034="","",IF(COUNTIF('2) Income'!$D$13:$D$32,"Every 4 Weeks")=0,0,SUMPRODUCT(--(IFERROR(MOD(A1034-'2) Income'!$F$13:$F$32,28),1)=0),--('2) Income'!$D$13:$D$32="Every 4 Weeks"),--('2) Income'!$F$13:$F$32&lt;=A1034),'2) Income'!$E$13:$E$32)))</f>
        <v/>
      </c>
      <c r="AG1034" s="8" t="str">
        <f>IF(A1034="","",IF(COUNTIF('2) Income'!$D$13:$D$32,"Monthly")=0,0,IF(B1034="N",SUMIFS('2) Income'!$E$13:$E$32,'2) Income'!$D$13:$D$32,"monthly",'2) Income'!$F$13:$F$32,"&lt;="&amp;$A1034,'2) Income'!$I$13:$I$32,DAY(A1034)),SUMIFS('2) Income'!$E$13:$E$32,'2) Income'!$D$13:$D$32,"monthly",'2) Income'!$F$13:$F$32,"&lt;="&amp;$A1034,'2) Income'!$I$13:$I$32,"&gt;="&amp;DAY(A1034)))))</f>
        <v/>
      </c>
      <c r="AH1034" s="8" t="str" cm="1">
        <f t="array" ref="AH1034">IF(A1034="","",IF(COUNTIF('2) Income'!$D$13:$D$32,"Yearly")=0,0,SUMPRODUCT(--('2) Income'!$D$13:$D$32="Yearly"),--('2) Income'!$F$13:$F$32&lt;=A1034),IF(B1034="N",--('2) Income'!$I$13:$I$32=DAY(A1034)),--('2) Income'!$I$13:$I$32&gt;=DAY(A1034))),--(IFERROR(MOD('2) Income'!$H$13:$H$32-MONTH(A1034)+12,12),1)=0),'2) Income'!$E$13:$E$32)))</f>
        <v/>
      </c>
      <c r="AI1034" s="8" t="str">
        <f>IF(A1034="","",IF(COUNTIF('2) Income'!$D$13:$D$32,"one-time")=0,0,SUMIFS('2) Income'!$E$13:$E$32,'2) Income'!$D$13:$D$32,"one-time",'2) Income'!$F$13:$F$32,"="&amp;$A1034)))</f>
        <v/>
      </c>
      <c r="AJ1034" s="9" t="str">
        <f t="shared" si="81"/>
        <v/>
      </c>
    </row>
    <row r="1035" spans="1:36">
      <c r="A1035" s="7" t="str">
        <f>IF(A1034="","",IF(A1034+1&lt;='1) Period'!$E$21,A1034+1,""))</f>
        <v/>
      </c>
      <c r="B1035" s="7" t="e">
        <f t="shared" si="82"/>
        <v>#VALUE!</v>
      </c>
      <c r="C1035" t="e">
        <f t="shared" si="83"/>
        <v>#VALUE!</v>
      </c>
      <c r="D1035" s="8" t="str">
        <f>IF(A1035="","",IF(TEXT(A1035,"dddd")='4) Happy Money'!$E$23,WAllowance,0))</f>
        <v/>
      </c>
      <c r="E1035" s="8" t="str">
        <f>IF(A1035="","",IF(B1035="N",SUMIF(TMonthly[Day of the Month],DAY(A1035),TMonthly[Amount]),SUMIF(TMonthly[Day of the Month],"&gt;="&amp;DAY(A1035),TMonthly[Amount])))</f>
        <v/>
      </c>
      <c r="F1035" s="8" t="str" cm="1">
        <f t="array" ref="F1035">IF(A1035="","",SUMPRODUCT(--(TYearly[Due Date]&lt;=A1035),IF(B1035="N",--(TYearly[Day]=DAY(A1035)),--(TYearly[Day]&gt;=DAY(A1035))),--(IFERROR(MOD(TYearly[Month]-MONTH(A1035)+12,12),1)=0),TYearly[Amount]))</f>
        <v/>
      </c>
      <c r="G1035" s="8" t="str">
        <f>IF(A1035="","",SUMIF(TOneTime[Due Date],A1035,TOneTime[Amount]))</f>
        <v/>
      </c>
      <c r="H1035" s="8" t="str" cm="1">
        <f t="array" ref="H1035">IF(A1035="","",IF(COUNTIF(TOther[Frequency],$H$1)=0,0,SUMPRODUCT(--(IFERROR(MOD(A1035-TOther[Start Date],7),1)=0),--(TOther[Frequency]=$H$1),--(TOther[Start Date]&lt;=A1035),--(TOther[End Date Calc]&gt;=A1035),TOther[Amount])))</f>
        <v/>
      </c>
      <c r="I1035" s="8" t="str" cm="1">
        <f t="array" ref="I1035">IF(A1035="","",IF(COUNTIF(TOther[Frequency],$I$1)=0,0,SUMPRODUCT(--(IFERROR(MOD(A1035-TOther[Start Date],14),1)=0),--(TOther[Frequency]=$I$1),--(TOther[Start Date]&lt;=A1035),--(TOther[End Date Calc]&gt;=A1035),TOther[Amount])))</f>
        <v/>
      </c>
      <c r="J1035" s="8" t="str">
        <f>IF(A1035="","",IF(COUNTIF(TOther[Frequency],$J$1)=0,0,IF(OR(DAY(A1035)=1,DAY(A1035)=15),SUMIFS(TOther[Amount],TOther[Frequency],$J$1,TOther[Start Date],"&lt;="&amp;$A1035,TOther[End Date Calc],"&gt;="&amp;A1035),0)))</f>
        <v/>
      </c>
      <c r="K1035" s="8" t="str">
        <f>IF(A1035="","",IF(COUNTIF(TOther[Frequency],$K$1)=0,0,IF(A1035=(A1035-DAY(A1035)+1+2*7-WEEKDAY(A1035-DAY(A1035)+8-4,1)),SUMIFS(TOther[Amount],TOther[Frequency],$K$1,TOther[Start Date],"&lt;="&amp;$A1035,TOther[End Date Calc],"&gt;="&amp;A1035),0)))</f>
        <v/>
      </c>
      <c r="L1035" s="8" t="str">
        <f>IF(A1035="","",IF(COUNTIF(TOther[Frequency],$L$1)=0,0,IF(A1035=(A1035-DAY(A1035)+1+3*7-WEEKDAY(A1035-DAY(A1035)+8-4,1)),SUMIFS(TOther[Amount],TOther[Frequency],$L$1,TOther[Start Date],"&lt;="&amp;$A1035,TOther[End Date Calc],"&gt;="&amp;A1035),0)))</f>
        <v/>
      </c>
      <c r="M1035" s="8" t="str">
        <f>IF(A1035="","",IF(COUNTIF(TOther[Frequency],$M$1)=0,0,IF(A1035=(A1035-DAY(A1035)+1+4*7-WEEKDAY(A1035-DAY(A1035)+8-4,1)),SUMIFS(TOther[Amount],TOther[Frequency],$M$1,TOther[Start Date],"&lt;="&amp;$A1035,TOther[End Date Calc],"&gt;="&amp;A1035),0)))</f>
        <v/>
      </c>
      <c r="N1035" s="8" t="str" cm="1">
        <f t="array" ref="N1035">IF(A1035="","",IF(COUNTIF(TOther[Frequency],$N$1)=0,0,SUMPRODUCT(--(IFERROR(MOD(A1035-TOther[Start Date],28),1)=0),--(TOther[Frequency]=$N$1),--(TOther[Start Date]&lt;=A1035),--(TOther[End Date Calc]&gt;=A1035),TOther[Amount])))</f>
        <v/>
      </c>
      <c r="O1035" s="8" t="str" cm="1">
        <f t="array" ref="O1035">IF(A1035="","",IF(COUNTIF(TOther[Frequency],$O$1)=0,0,SUMPRODUCT(--(IFERROR(MOD(A1035-TOther[Start Date],42),1)=0),--(TOther[Frequency]=$O$1),--(TOther[Start Date]&lt;=A1035),--(TOther[End Date Calc]&gt;=A1035),TOther[Amount])))</f>
        <v/>
      </c>
      <c r="P1035" s="8" t="str" cm="1">
        <f t="array" ref="P1035">IF(A1035="","",IF(COUNTIF(TOther[Frequency],$P$1)=0,0,SUMPRODUCT(--(IFERROR(MOD(A1035-TOther[Start Date],56),1)=0),--(TOther[Frequency]=$P$1),--(TOther[Start Date]&lt;=A1035),--(TOther[End Date Calc]&gt;=A1035),TOther[Amount])))</f>
        <v/>
      </c>
      <c r="Q1035" s="8" t="str">
        <f>IF(A1035="","",IF(COUNTIF(TOther[Frequency],$Q$1)=0,0,IF(B1035="N",SUMIFS(TOther[Amount],TOther[Frequency],$Q$1,TOther[Start Date],"&lt;="&amp;$A1035,TOther[End Date Calc],"&gt;="&amp;A1035,TOther[Start Day],DAY(A1035)),SUMIFS(TOther[Amount],TOther[Frequency],$Q$1,TOther[Start Date],"&lt;="&amp;$A1035,TOther[End Date Calc],"&gt;="&amp;A1035,TOther[Start Day],"&gt;="&amp;DAY(A1035)))))</f>
        <v/>
      </c>
      <c r="R1035" s="8" t="str" cm="1">
        <f t="array" ref="R1035">IF(A1035="","",IF(COUNTIF(TOther[Frequency],R$1)=0,0,SUMPRODUCT(--(TOther[Frequency]=R$1),--(TOther[Start Date]&lt;=A1035),--(TOther[End Date Calc]&gt;=A1035),IF(B1035="N",--(TOther[Start Day]=DAY(A1035)),--(TOther[Start Day]&gt;=DAY(A1035))),--(IFERROR(MOD(TOther[Start Month]-MONTH(A1035)+2,2),1)=0),TOther[Amount])))</f>
        <v/>
      </c>
      <c r="S1035" s="8" t="str" cm="1">
        <f t="array" ref="S1035">IF(A1035="","",IF(COUNTIF(TOther[Frequency],S$1)=0,0,SUMPRODUCT(--(TOther[Frequency]=S$1),--(TOther[Start Date]&lt;=A1035),--(TOther[End Date Calc]&gt;=A1035),IF(B1035="N",--(TOther[Start Day]=DAY(A1035)),--(TOther[Start Day]&gt;=DAY(A1035))),--(IFERROR(MOD(TOther[Start Month]-MONTH(A1035)+3,3),1)=0),TOther[Amount])))</f>
        <v/>
      </c>
      <c r="T1035" s="8" t="str" cm="1">
        <f t="array" ref="T1035">IF($A1035="","",IF(COUNTIF(TOther[Frequency],T$1)=0,0,SUMPRODUCT(--(TOther[Frequency]=T$1),--(TOther[Start Date]&lt;=$A1035),--(TOther[End Date Calc]&gt;=$A1035),IF($B1035="N",--(TOther[Start Day]=DAY($A1035)),--(TOther[Start Day]&gt;=DAY($A1035))),--(IFERROR(MOD(TOther[Start Month]-MONTH($A1035)+4,4),1)=0),TOther[Amount])))</f>
        <v/>
      </c>
      <c r="U1035" s="8" t="str" cm="1">
        <f t="array" ref="U1035">IF(A1035="","",IF(COUNTIF(TOther[Frequency],$U$1)=0,0,SUMPRODUCT(--(TOther[Frequency]=$U$1),--(TOther[Start Date]&lt;=A1035),--(TOther[End Date Calc]&gt;=A1035),IF(B1035="N",--(TOther[Start Day]=DAY(A1035)),--(TOther[Start Day]&gt;=DAY(A1035))),--(IFERROR(MOD(TOther[Start Month]-MONTH(A1035)+6,6),1)=0),TOther[Amount])))</f>
        <v/>
      </c>
      <c r="V1035" s="8" t="str" cm="1">
        <f t="array" ref="V1035">IF(A1035="","",IF(COUNTIF(TOther[Frequency],$V$1)=0,0,SUMPRODUCT(--(TOther[Frequency]=$V$1),--(TOther[Start Date]&lt;=A1035),--(TOther[End Date Calc]&gt;=A1035),IF(B1035="N",--(TOther[Start Day]=DAY(A1035)),--(TOther[Start Day]&gt;=DAY(A1035))),--(IFERROR(MOD(TOther[Start Month]-MONTH(A1035)+12,12),1)=0),TOther[Amount])))</f>
        <v/>
      </c>
      <c r="W1035" s="8" t="str">
        <f>IF(A1035="","",SUMIFS(TOther[Amount],TOther[Start Date],A1035,TOther[Frequency],$W$1))</f>
        <v/>
      </c>
      <c r="X1035" s="9" t="str">
        <f t="shared" si="80"/>
        <v/>
      </c>
      <c r="Y1035" s="9" t="str">
        <f t="shared" si="84"/>
        <v/>
      </c>
      <c r="Z1035" s="8" t="str" cm="1">
        <f t="array" ref="Z1035">IF(A1035="","",IF(COUNTIF('2) Income'!$D$13:$D$32,"Weekly")=0,0,SUMPRODUCT(--(IFERROR(MOD(A1035-'2) Income'!$F$13:$F$32,7),1)=0),--('2) Income'!$D$13:$D$32="Weekly"),--('2) Income'!$F$13:$F$32&lt;=A1035),'2) Income'!$E$13:$E$32)))</f>
        <v/>
      </c>
      <c r="AA1035" s="8" t="str" cm="1">
        <f t="array" ref="AA1035">IF(A1035="","",IF(COUNTIF('2) Income'!$D$13:$D$32,"Every Other Week")=0,0,SUMPRODUCT(--(IFERROR(MOD(A1035-'2) Income'!$F$13:$F$32,14),1)=0),--('2) Income'!$D$13:$D$32="Every Other Week"),--('2) Income'!$F$13:$F$32&lt;=A1035),'2) Income'!$E$13:$E$32)))</f>
        <v/>
      </c>
      <c r="AB1035" s="8" t="str">
        <f>IF(A1035="","",IF(COUNTIF('2) Income'!$D$13:$D$32,"1st and 15th")=0,0,IF(OR(DAY(A1035)=1,DAY(A1035)=15),SUMIFS('2) Income'!$E$13:$E$32,'2) Income'!$D$13:$D$32,"1st and 15th",'2) Income'!$F$13:$F$32,"&lt;="&amp;$A1035),0)))</f>
        <v/>
      </c>
      <c r="AC1035" s="8" t="str">
        <f>IF(A1035="","",IF(COUNTIF('2) Income'!$D$13:$D$32,"2nd Wednesday")=0,0,IF(A1035=(A1035-DAY(A1035)+1+2*7-WEEKDAY(A1035-DAY(A1035)+8-4,1)),SUMIFS('2) Income'!$E$13:$E$32,'2) Income'!$D$13:$D$32,"2nd Wednesday",'2) Income'!$F$13:$F$32,"&lt;="&amp;$A1035),0)))</f>
        <v/>
      </c>
      <c r="AD1035" s="8" t="str">
        <f>IF(A1035="","",IF(COUNTIF('2) Income'!$D$13:$D$32,"3rd Wednesday")=0,0,IF(A1035=(A1035-DAY(A1035)+1+3*7-WEEKDAY(A1035-DAY(A1035)+8-4,1)),SUMIFS('2) Income'!$E$13:$E$32,'2) Income'!$D$13:$D$32,"3rd Wednesday",'2) Income'!$F$13:$F$32,"&lt;="&amp;$A1035),0)))</f>
        <v/>
      </c>
      <c r="AE1035" s="8" t="str">
        <f>IF(A1035="","",IF(COUNTIF('2) Income'!$D$13:$D$32,"4th Wednesday")=0,0,IF(A1035=(A1035-DAY(A1035)+1+4*7-WEEKDAY(A1035-DAY(A1035)+8-4,1)),SUMIFS('2) Income'!$E$13:$E$32,'2) Income'!$D$13:$D$32,"4th Wednesday",'2) Income'!$F$13:$F$32,"&lt;="&amp;$A1035),0)))</f>
        <v/>
      </c>
      <c r="AF1035" s="8" t="str" cm="1">
        <f t="array" ref="AF1035">IF(A1035="","",IF(COUNTIF('2) Income'!$D$13:$D$32,"Every 4 Weeks")=0,0,SUMPRODUCT(--(IFERROR(MOD(A1035-'2) Income'!$F$13:$F$32,28),1)=0),--('2) Income'!$D$13:$D$32="Every 4 Weeks"),--('2) Income'!$F$13:$F$32&lt;=A1035),'2) Income'!$E$13:$E$32)))</f>
        <v/>
      </c>
      <c r="AG1035" s="8" t="str">
        <f>IF(A1035="","",IF(COUNTIF('2) Income'!$D$13:$D$32,"Monthly")=0,0,IF(B1035="N",SUMIFS('2) Income'!$E$13:$E$32,'2) Income'!$D$13:$D$32,"monthly",'2) Income'!$F$13:$F$32,"&lt;="&amp;$A1035,'2) Income'!$I$13:$I$32,DAY(A1035)),SUMIFS('2) Income'!$E$13:$E$32,'2) Income'!$D$13:$D$32,"monthly",'2) Income'!$F$13:$F$32,"&lt;="&amp;$A1035,'2) Income'!$I$13:$I$32,"&gt;="&amp;DAY(A1035)))))</f>
        <v/>
      </c>
      <c r="AH1035" s="8" t="str" cm="1">
        <f t="array" ref="AH1035">IF(A1035="","",IF(COUNTIF('2) Income'!$D$13:$D$32,"Yearly")=0,0,SUMPRODUCT(--('2) Income'!$D$13:$D$32="Yearly"),--('2) Income'!$F$13:$F$32&lt;=A1035),IF(B1035="N",--('2) Income'!$I$13:$I$32=DAY(A1035)),--('2) Income'!$I$13:$I$32&gt;=DAY(A1035))),--(IFERROR(MOD('2) Income'!$H$13:$H$32-MONTH(A1035)+12,12),1)=0),'2) Income'!$E$13:$E$32)))</f>
        <v/>
      </c>
      <c r="AI1035" s="8" t="str">
        <f>IF(A1035="","",IF(COUNTIF('2) Income'!$D$13:$D$32,"one-time")=0,0,SUMIFS('2) Income'!$E$13:$E$32,'2) Income'!$D$13:$D$32,"one-time",'2) Income'!$F$13:$F$32,"="&amp;$A1035)))</f>
        <v/>
      </c>
      <c r="AJ1035" s="9" t="str">
        <f t="shared" si="81"/>
        <v/>
      </c>
    </row>
    <row r="1036" spans="1:36">
      <c r="A1036" s="7" t="str">
        <f>IF(A1035="","",IF(A1035+1&lt;='1) Period'!$E$21,A1035+1,""))</f>
        <v/>
      </c>
      <c r="B1036" s="7" t="e">
        <f t="shared" si="82"/>
        <v>#VALUE!</v>
      </c>
      <c r="C1036" t="e">
        <f t="shared" si="83"/>
        <v>#VALUE!</v>
      </c>
      <c r="D1036" s="8" t="str">
        <f>IF(A1036="","",IF(TEXT(A1036,"dddd")='4) Happy Money'!$E$23,WAllowance,0))</f>
        <v/>
      </c>
      <c r="E1036" s="8" t="str">
        <f>IF(A1036="","",IF(B1036="N",SUMIF(TMonthly[Day of the Month],DAY(A1036),TMonthly[Amount]),SUMIF(TMonthly[Day of the Month],"&gt;="&amp;DAY(A1036),TMonthly[Amount])))</f>
        <v/>
      </c>
      <c r="F1036" s="8" t="str" cm="1">
        <f t="array" ref="F1036">IF(A1036="","",SUMPRODUCT(--(TYearly[Due Date]&lt;=A1036),IF(B1036="N",--(TYearly[Day]=DAY(A1036)),--(TYearly[Day]&gt;=DAY(A1036))),--(IFERROR(MOD(TYearly[Month]-MONTH(A1036)+12,12),1)=0),TYearly[Amount]))</f>
        <v/>
      </c>
      <c r="G1036" s="8" t="str">
        <f>IF(A1036="","",SUMIF(TOneTime[Due Date],A1036,TOneTime[Amount]))</f>
        <v/>
      </c>
      <c r="H1036" s="8" t="str" cm="1">
        <f t="array" ref="H1036">IF(A1036="","",IF(COUNTIF(TOther[Frequency],$H$1)=0,0,SUMPRODUCT(--(IFERROR(MOD(A1036-TOther[Start Date],7),1)=0),--(TOther[Frequency]=$H$1),--(TOther[Start Date]&lt;=A1036),--(TOther[End Date Calc]&gt;=A1036),TOther[Amount])))</f>
        <v/>
      </c>
      <c r="I1036" s="8" t="str" cm="1">
        <f t="array" ref="I1036">IF(A1036="","",IF(COUNTIF(TOther[Frequency],$I$1)=0,0,SUMPRODUCT(--(IFERROR(MOD(A1036-TOther[Start Date],14),1)=0),--(TOther[Frequency]=$I$1),--(TOther[Start Date]&lt;=A1036),--(TOther[End Date Calc]&gt;=A1036),TOther[Amount])))</f>
        <v/>
      </c>
      <c r="J1036" s="8" t="str">
        <f>IF(A1036="","",IF(COUNTIF(TOther[Frequency],$J$1)=0,0,IF(OR(DAY(A1036)=1,DAY(A1036)=15),SUMIFS(TOther[Amount],TOther[Frequency],$J$1,TOther[Start Date],"&lt;="&amp;$A1036,TOther[End Date Calc],"&gt;="&amp;A1036),0)))</f>
        <v/>
      </c>
      <c r="K1036" s="8" t="str">
        <f>IF(A1036="","",IF(COUNTIF(TOther[Frequency],$K$1)=0,0,IF(A1036=(A1036-DAY(A1036)+1+2*7-WEEKDAY(A1036-DAY(A1036)+8-4,1)),SUMIFS(TOther[Amount],TOther[Frequency],$K$1,TOther[Start Date],"&lt;="&amp;$A1036,TOther[End Date Calc],"&gt;="&amp;A1036),0)))</f>
        <v/>
      </c>
      <c r="L1036" s="8" t="str">
        <f>IF(A1036="","",IF(COUNTIF(TOther[Frequency],$L$1)=0,0,IF(A1036=(A1036-DAY(A1036)+1+3*7-WEEKDAY(A1036-DAY(A1036)+8-4,1)),SUMIFS(TOther[Amount],TOther[Frequency],$L$1,TOther[Start Date],"&lt;="&amp;$A1036,TOther[End Date Calc],"&gt;="&amp;A1036),0)))</f>
        <v/>
      </c>
      <c r="M1036" s="8" t="str">
        <f>IF(A1036="","",IF(COUNTIF(TOther[Frequency],$M$1)=0,0,IF(A1036=(A1036-DAY(A1036)+1+4*7-WEEKDAY(A1036-DAY(A1036)+8-4,1)),SUMIFS(TOther[Amount],TOther[Frequency],$M$1,TOther[Start Date],"&lt;="&amp;$A1036,TOther[End Date Calc],"&gt;="&amp;A1036),0)))</f>
        <v/>
      </c>
      <c r="N1036" s="8" t="str" cm="1">
        <f t="array" ref="N1036">IF(A1036="","",IF(COUNTIF(TOther[Frequency],$N$1)=0,0,SUMPRODUCT(--(IFERROR(MOD(A1036-TOther[Start Date],28),1)=0),--(TOther[Frequency]=$N$1),--(TOther[Start Date]&lt;=A1036),--(TOther[End Date Calc]&gt;=A1036),TOther[Amount])))</f>
        <v/>
      </c>
      <c r="O1036" s="8" t="str" cm="1">
        <f t="array" ref="O1036">IF(A1036="","",IF(COUNTIF(TOther[Frequency],$O$1)=0,0,SUMPRODUCT(--(IFERROR(MOD(A1036-TOther[Start Date],42),1)=0),--(TOther[Frequency]=$O$1),--(TOther[Start Date]&lt;=A1036),--(TOther[End Date Calc]&gt;=A1036),TOther[Amount])))</f>
        <v/>
      </c>
      <c r="P1036" s="8" t="str" cm="1">
        <f t="array" ref="P1036">IF(A1036="","",IF(COUNTIF(TOther[Frequency],$P$1)=0,0,SUMPRODUCT(--(IFERROR(MOD(A1036-TOther[Start Date],56),1)=0),--(TOther[Frequency]=$P$1),--(TOther[Start Date]&lt;=A1036),--(TOther[End Date Calc]&gt;=A1036),TOther[Amount])))</f>
        <v/>
      </c>
      <c r="Q1036" s="8" t="str">
        <f>IF(A1036="","",IF(COUNTIF(TOther[Frequency],$Q$1)=0,0,IF(B1036="N",SUMIFS(TOther[Amount],TOther[Frequency],$Q$1,TOther[Start Date],"&lt;="&amp;$A1036,TOther[End Date Calc],"&gt;="&amp;A1036,TOther[Start Day],DAY(A1036)),SUMIFS(TOther[Amount],TOther[Frequency],$Q$1,TOther[Start Date],"&lt;="&amp;$A1036,TOther[End Date Calc],"&gt;="&amp;A1036,TOther[Start Day],"&gt;="&amp;DAY(A1036)))))</f>
        <v/>
      </c>
      <c r="R1036" s="8" t="str" cm="1">
        <f t="array" ref="R1036">IF(A1036="","",IF(COUNTIF(TOther[Frequency],R$1)=0,0,SUMPRODUCT(--(TOther[Frequency]=R$1),--(TOther[Start Date]&lt;=A1036),--(TOther[End Date Calc]&gt;=A1036),IF(B1036="N",--(TOther[Start Day]=DAY(A1036)),--(TOther[Start Day]&gt;=DAY(A1036))),--(IFERROR(MOD(TOther[Start Month]-MONTH(A1036)+2,2),1)=0),TOther[Amount])))</f>
        <v/>
      </c>
      <c r="S1036" s="8" t="str" cm="1">
        <f t="array" ref="S1036">IF(A1036="","",IF(COUNTIF(TOther[Frequency],S$1)=0,0,SUMPRODUCT(--(TOther[Frequency]=S$1),--(TOther[Start Date]&lt;=A1036),--(TOther[End Date Calc]&gt;=A1036),IF(B1036="N",--(TOther[Start Day]=DAY(A1036)),--(TOther[Start Day]&gt;=DAY(A1036))),--(IFERROR(MOD(TOther[Start Month]-MONTH(A1036)+3,3),1)=0),TOther[Amount])))</f>
        <v/>
      </c>
      <c r="T1036" s="8" t="str" cm="1">
        <f t="array" ref="T1036">IF($A1036="","",IF(COUNTIF(TOther[Frequency],T$1)=0,0,SUMPRODUCT(--(TOther[Frequency]=T$1),--(TOther[Start Date]&lt;=$A1036),--(TOther[End Date Calc]&gt;=$A1036),IF($B1036="N",--(TOther[Start Day]=DAY($A1036)),--(TOther[Start Day]&gt;=DAY($A1036))),--(IFERROR(MOD(TOther[Start Month]-MONTH($A1036)+4,4),1)=0),TOther[Amount])))</f>
        <v/>
      </c>
      <c r="U1036" s="8" t="str" cm="1">
        <f t="array" ref="U1036">IF(A1036="","",IF(COUNTIF(TOther[Frequency],$U$1)=0,0,SUMPRODUCT(--(TOther[Frequency]=$U$1),--(TOther[Start Date]&lt;=A1036),--(TOther[End Date Calc]&gt;=A1036),IF(B1036="N",--(TOther[Start Day]=DAY(A1036)),--(TOther[Start Day]&gt;=DAY(A1036))),--(IFERROR(MOD(TOther[Start Month]-MONTH(A1036)+6,6),1)=0),TOther[Amount])))</f>
        <v/>
      </c>
      <c r="V1036" s="8" t="str" cm="1">
        <f t="array" ref="V1036">IF(A1036="","",IF(COUNTIF(TOther[Frequency],$V$1)=0,0,SUMPRODUCT(--(TOther[Frequency]=$V$1),--(TOther[Start Date]&lt;=A1036),--(TOther[End Date Calc]&gt;=A1036),IF(B1036="N",--(TOther[Start Day]=DAY(A1036)),--(TOther[Start Day]&gt;=DAY(A1036))),--(IFERROR(MOD(TOther[Start Month]-MONTH(A1036)+12,12),1)=0),TOther[Amount])))</f>
        <v/>
      </c>
      <c r="W1036" s="8" t="str">
        <f>IF(A1036="","",SUMIFS(TOther[Amount],TOther[Start Date],A1036,TOther[Frequency],$W$1))</f>
        <v/>
      </c>
      <c r="X1036" s="9" t="str">
        <f t="shared" si="80"/>
        <v/>
      </c>
      <c r="Y1036" s="9" t="str">
        <f t="shared" si="84"/>
        <v/>
      </c>
      <c r="Z1036" s="8" t="str" cm="1">
        <f t="array" ref="Z1036">IF(A1036="","",IF(COUNTIF('2) Income'!$D$13:$D$32,"Weekly")=0,0,SUMPRODUCT(--(IFERROR(MOD(A1036-'2) Income'!$F$13:$F$32,7),1)=0),--('2) Income'!$D$13:$D$32="Weekly"),--('2) Income'!$F$13:$F$32&lt;=A1036),'2) Income'!$E$13:$E$32)))</f>
        <v/>
      </c>
      <c r="AA1036" s="8" t="str" cm="1">
        <f t="array" ref="AA1036">IF(A1036="","",IF(COUNTIF('2) Income'!$D$13:$D$32,"Every Other Week")=0,0,SUMPRODUCT(--(IFERROR(MOD(A1036-'2) Income'!$F$13:$F$32,14),1)=0),--('2) Income'!$D$13:$D$32="Every Other Week"),--('2) Income'!$F$13:$F$32&lt;=A1036),'2) Income'!$E$13:$E$32)))</f>
        <v/>
      </c>
      <c r="AB1036" s="8" t="str">
        <f>IF(A1036="","",IF(COUNTIF('2) Income'!$D$13:$D$32,"1st and 15th")=0,0,IF(OR(DAY(A1036)=1,DAY(A1036)=15),SUMIFS('2) Income'!$E$13:$E$32,'2) Income'!$D$13:$D$32,"1st and 15th",'2) Income'!$F$13:$F$32,"&lt;="&amp;$A1036),0)))</f>
        <v/>
      </c>
      <c r="AC1036" s="8" t="str">
        <f>IF(A1036="","",IF(COUNTIF('2) Income'!$D$13:$D$32,"2nd Wednesday")=0,0,IF(A1036=(A1036-DAY(A1036)+1+2*7-WEEKDAY(A1036-DAY(A1036)+8-4,1)),SUMIFS('2) Income'!$E$13:$E$32,'2) Income'!$D$13:$D$32,"2nd Wednesday",'2) Income'!$F$13:$F$32,"&lt;="&amp;$A1036),0)))</f>
        <v/>
      </c>
      <c r="AD1036" s="8" t="str">
        <f>IF(A1036="","",IF(COUNTIF('2) Income'!$D$13:$D$32,"3rd Wednesday")=0,0,IF(A1036=(A1036-DAY(A1036)+1+3*7-WEEKDAY(A1036-DAY(A1036)+8-4,1)),SUMIFS('2) Income'!$E$13:$E$32,'2) Income'!$D$13:$D$32,"3rd Wednesday",'2) Income'!$F$13:$F$32,"&lt;="&amp;$A1036),0)))</f>
        <v/>
      </c>
      <c r="AE1036" s="8" t="str">
        <f>IF(A1036="","",IF(COUNTIF('2) Income'!$D$13:$D$32,"4th Wednesday")=0,0,IF(A1036=(A1036-DAY(A1036)+1+4*7-WEEKDAY(A1036-DAY(A1036)+8-4,1)),SUMIFS('2) Income'!$E$13:$E$32,'2) Income'!$D$13:$D$32,"4th Wednesday",'2) Income'!$F$13:$F$32,"&lt;="&amp;$A1036),0)))</f>
        <v/>
      </c>
      <c r="AF1036" s="8" t="str" cm="1">
        <f t="array" ref="AF1036">IF(A1036="","",IF(COUNTIF('2) Income'!$D$13:$D$32,"Every 4 Weeks")=0,0,SUMPRODUCT(--(IFERROR(MOD(A1036-'2) Income'!$F$13:$F$32,28),1)=0),--('2) Income'!$D$13:$D$32="Every 4 Weeks"),--('2) Income'!$F$13:$F$32&lt;=A1036),'2) Income'!$E$13:$E$32)))</f>
        <v/>
      </c>
      <c r="AG1036" s="8" t="str">
        <f>IF(A1036="","",IF(COUNTIF('2) Income'!$D$13:$D$32,"Monthly")=0,0,IF(B1036="N",SUMIFS('2) Income'!$E$13:$E$32,'2) Income'!$D$13:$D$32,"monthly",'2) Income'!$F$13:$F$32,"&lt;="&amp;$A1036,'2) Income'!$I$13:$I$32,DAY(A1036)),SUMIFS('2) Income'!$E$13:$E$32,'2) Income'!$D$13:$D$32,"monthly",'2) Income'!$F$13:$F$32,"&lt;="&amp;$A1036,'2) Income'!$I$13:$I$32,"&gt;="&amp;DAY(A1036)))))</f>
        <v/>
      </c>
      <c r="AH1036" s="8" t="str" cm="1">
        <f t="array" ref="AH1036">IF(A1036="","",IF(COUNTIF('2) Income'!$D$13:$D$32,"Yearly")=0,0,SUMPRODUCT(--('2) Income'!$D$13:$D$32="Yearly"),--('2) Income'!$F$13:$F$32&lt;=A1036),IF(B1036="N",--('2) Income'!$I$13:$I$32=DAY(A1036)),--('2) Income'!$I$13:$I$32&gt;=DAY(A1036))),--(IFERROR(MOD('2) Income'!$H$13:$H$32-MONTH(A1036)+12,12),1)=0),'2) Income'!$E$13:$E$32)))</f>
        <v/>
      </c>
      <c r="AI1036" s="8" t="str">
        <f>IF(A1036="","",IF(COUNTIF('2) Income'!$D$13:$D$32,"one-time")=0,0,SUMIFS('2) Income'!$E$13:$E$32,'2) Income'!$D$13:$D$32,"one-time",'2) Income'!$F$13:$F$32,"="&amp;$A1036)))</f>
        <v/>
      </c>
      <c r="AJ1036" s="9" t="str">
        <f t="shared" si="81"/>
        <v/>
      </c>
    </row>
    <row r="1037" spans="1:36">
      <c r="A1037" s="7" t="str">
        <f>IF(A1036="","",IF(A1036+1&lt;='1) Period'!$E$21,A1036+1,""))</f>
        <v/>
      </c>
      <c r="B1037" s="7" t="e">
        <f t="shared" si="82"/>
        <v>#VALUE!</v>
      </c>
      <c r="C1037" t="e">
        <f t="shared" si="83"/>
        <v>#VALUE!</v>
      </c>
      <c r="D1037" s="8" t="str">
        <f>IF(A1037="","",IF(TEXT(A1037,"dddd")='4) Happy Money'!$E$23,WAllowance,0))</f>
        <v/>
      </c>
      <c r="E1037" s="8" t="str">
        <f>IF(A1037="","",IF(B1037="N",SUMIF(TMonthly[Day of the Month],DAY(A1037),TMonthly[Amount]),SUMIF(TMonthly[Day of the Month],"&gt;="&amp;DAY(A1037),TMonthly[Amount])))</f>
        <v/>
      </c>
      <c r="F1037" s="8" t="str" cm="1">
        <f t="array" ref="F1037">IF(A1037="","",SUMPRODUCT(--(TYearly[Due Date]&lt;=A1037),IF(B1037="N",--(TYearly[Day]=DAY(A1037)),--(TYearly[Day]&gt;=DAY(A1037))),--(IFERROR(MOD(TYearly[Month]-MONTH(A1037)+12,12),1)=0),TYearly[Amount]))</f>
        <v/>
      </c>
      <c r="G1037" s="8" t="str">
        <f>IF(A1037="","",SUMIF(TOneTime[Due Date],A1037,TOneTime[Amount]))</f>
        <v/>
      </c>
      <c r="H1037" s="8" t="str" cm="1">
        <f t="array" ref="H1037">IF(A1037="","",IF(COUNTIF(TOther[Frequency],$H$1)=0,0,SUMPRODUCT(--(IFERROR(MOD(A1037-TOther[Start Date],7),1)=0),--(TOther[Frequency]=$H$1),--(TOther[Start Date]&lt;=A1037),--(TOther[End Date Calc]&gt;=A1037),TOther[Amount])))</f>
        <v/>
      </c>
      <c r="I1037" s="8" t="str" cm="1">
        <f t="array" ref="I1037">IF(A1037="","",IF(COUNTIF(TOther[Frequency],$I$1)=0,0,SUMPRODUCT(--(IFERROR(MOD(A1037-TOther[Start Date],14),1)=0),--(TOther[Frequency]=$I$1),--(TOther[Start Date]&lt;=A1037),--(TOther[End Date Calc]&gt;=A1037),TOther[Amount])))</f>
        <v/>
      </c>
      <c r="J1037" s="8" t="str">
        <f>IF(A1037="","",IF(COUNTIF(TOther[Frequency],$J$1)=0,0,IF(OR(DAY(A1037)=1,DAY(A1037)=15),SUMIFS(TOther[Amount],TOther[Frequency],$J$1,TOther[Start Date],"&lt;="&amp;$A1037,TOther[End Date Calc],"&gt;="&amp;A1037),0)))</f>
        <v/>
      </c>
      <c r="K1037" s="8" t="str">
        <f>IF(A1037="","",IF(COUNTIF(TOther[Frequency],$K$1)=0,0,IF(A1037=(A1037-DAY(A1037)+1+2*7-WEEKDAY(A1037-DAY(A1037)+8-4,1)),SUMIFS(TOther[Amount],TOther[Frequency],$K$1,TOther[Start Date],"&lt;="&amp;$A1037,TOther[End Date Calc],"&gt;="&amp;A1037),0)))</f>
        <v/>
      </c>
      <c r="L1037" s="8" t="str">
        <f>IF(A1037="","",IF(COUNTIF(TOther[Frequency],$L$1)=0,0,IF(A1037=(A1037-DAY(A1037)+1+3*7-WEEKDAY(A1037-DAY(A1037)+8-4,1)),SUMIFS(TOther[Amount],TOther[Frequency],$L$1,TOther[Start Date],"&lt;="&amp;$A1037,TOther[End Date Calc],"&gt;="&amp;A1037),0)))</f>
        <v/>
      </c>
      <c r="M1037" s="8" t="str">
        <f>IF(A1037="","",IF(COUNTIF(TOther[Frequency],$M$1)=0,0,IF(A1037=(A1037-DAY(A1037)+1+4*7-WEEKDAY(A1037-DAY(A1037)+8-4,1)),SUMIFS(TOther[Amount],TOther[Frequency],$M$1,TOther[Start Date],"&lt;="&amp;$A1037,TOther[End Date Calc],"&gt;="&amp;A1037),0)))</f>
        <v/>
      </c>
      <c r="N1037" s="8" t="str" cm="1">
        <f t="array" ref="N1037">IF(A1037="","",IF(COUNTIF(TOther[Frequency],$N$1)=0,0,SUMPRODUCT(--(IFERROR(MOD(A1037-TOther[Start Date],28),1)=0),--(TOther[Frequency]=$N$1),--(TOther[Start Date]&lt;=A1037),--(TOther[End Date Calc]&gt;=A1037),TOther[Amount])))</f>
        <v/>
      </c>
      <c r="O1037" s="8" t="str" cm="1">
        <f t="array" ref="O1037">IF(A1037="","",IF(COUNTIF(TOther[Frequency],$O$1)=0,0,SUMPRODUCT(--(IFERROR(MOD(A1037-TOther[Start Date],42),1)=0),--(TOther[Frequency]=$O$1),--(TOther[Start Date]&lt;=A1037),--(TOther[End Date Calc]&gt;=A1037),TOther[Amount])))</f>
        <v/>
      </c>
      <c r="P1037" s="8" t="str" cm="1">
        <f t="array" ref="P1037">IF(A1037="","",IF(COUNTIF(TOther[Frequency],$P$1)=0,0,SUMPRODUCT(--(IFERROR(MOD(A1037-TOther[Start Date],56),1)=0),--(TOther[Frequency]=$P$1),--(TOther[Start Date]&lt;=A1037),--(TOther[End Date Calc]&gt;=A1037),TOther[Amount])))</f>
        <v/>
      </c>
      <c r="Q1037" s="8" t="str">
        <f>IF(A1037="","",IF(COUNTIF(TOther[Frequency],$Q$1)=0,0,IF(B1037="N",SUMIFS(TOther[Amount],TOther[Frequency],$Q$1,TOther[Start Date],"&lt;="&amp;$A1037,TOther[End Date Calc],"&gt;="&amp;A1037,TOther[Start Day],DAY(A1037)),SUMIFS(TOther[Amount],TOther[Frequency],$Q$1,TOther[Start Date],"&lt;="&amp;$A1037,TOther[End Date Calc],"&gt;="&amp;A1037,TOther[Start Day],"&gt;="&amp;DAY(A1037)))))</f>
        <v/>
      </c>
      <c r="R1037" s="8" t="str" cm="1">
        <f t="array" ref="R1037">IF(A1037="","",IF(COUNTIF(TOther[Frequency],R$1)=0,0,SUMPRODUCT(--(TOther[Frequency]=R$1),--(TOther[Start Date]&lt;=A1037),--(TOther[End Date Calc]&gt;=A1037),IF(B1037="N",--(TOther[Start Day]=DAY(A1037)),--(TOther[Start Day]&gt;=DAY(A1037))),--(IFERROR(MOD(TOther[Start Month]-MONTH(A1037)+2,2),1)=0),TOther[Amount])))</f>
        <v/>
      </c>
      <c r="S1037" s="8" t="str" cm="1">
        <f t="array" ref="S1037">IF(A1037="","",IF(COUNTIF(TOther[Frequency],S$1)=0,0,SUMPRODUCT(--(TOther[Frequency]=S$1),--(TOther[Start Date]&lt;=A1037),--(TOther[End Date Calc]&gt;=A1037),IF(B1037="N",--(TOther[Start Day]=DAY(A1037)),--(TOther[Start Day]&gt;=DAY(A1037))),--(IFERROR(MOD(TOther[Start Month]-MONTH(A1037)+3,3),1)=0),TOther[Amount])))</f>
        <v/>
      </c>
      <c r="T1037" s="8" t="str" cm="1">
        <f t="array" ref="T1037">IF($A1037="","",IF(COUNTIF(TOther[Frequency],T$1)=0,0,SUMPRODUCT(--(TOther[Frequency]=T$1),--(TOther[Start Date]&lt;=$A1037),--(TOther[End Date Calc]&gt;=$A1037),IF($B1037="N",--(TOther[Start Day]=DAY($A1037)),--(TOther[Start Day]&gt;=DAY($A1037))),--(IFERROR(MOD(TOther[Start Month]-MONTH($A1037)+4,4),1)=0),TOther[Amount])))</f>
        <v/>
      </c>
      <c r="U1037" s="8" t="str" cm="1">
        <f t="array" ref="U1037">IF(A1037="","",IF(COUNTIF(TOther[Frequency],$U$1)=0,0,SUMPRODUCT(--(TOther[Frequency]=$U$1),--(TOther[Start Date]&lt;=A1037),--(TOther[End Date Calc]&gt;=A1037),IF(B1037="N",--(TOther[Start Day]=DAY(A1037)),--(TOther[Start Day]&gt;=DAY(A1037))),--(IFERROR(MOD(TOther[Start Month]-MONTH(A1037)+6,6),1)=0),TOther[Amount])))</f>
        <v/>
      </c>
      <c r="V1037" s="8" t="str" cm="1">
        <f t="array" ref="V1037">IF(A1037="","",IF(COUNTIF(TOther[Frequency],$V$1)=0,0,SUMPRODUCT(--(TOther[Frequency]=$V$1),--(TOther[Start Date]&lt;=A1037),--(TOther[End Date Calc]&gt;=A1037),IF(B1037="N",--(TOther[Start Day]=DAY(A1037)),--(TOther[Start Day]&gt;=DAY(A1037))),--(IFERROR(MOD(TOther[Start Month]-MONTH(A1037)+12,12),1)=0),TOther[Amount])))</f>
        <v/>
      </c>
      <c r="W1037" s="8" t="str">
        <f>IF(A1037="","",SUMIFS(TOther[Amount],TOther[Start Date],A1037,TOther[Frequency],$W$1))</f>
        <v/>
      </c>
      <c r="X1037" s="9" t="str">
        <f t="shared" si="80"/>
        <v/>
      </c>
      <c r="Y1037" s="9" t="str">
        <f t="shared" si="84"/>
        <v/>
      </c>
      <c r="Z1037" s="8" t="str" cm="1">
        <f t="array" ref="Z1037">IF(A1037="","",IF(COUNTIF('2) Income'!$D$13:$D$32,"Weekly")=0,0,SUMPRODUCT(--(IFERROR(MOD(A1037-'2) Income'!$F$13:$F$32,7),1)=0),--('2) Income'!$D$13:$D$32="Weekly"),--('2) Income'!$F$13:$F$32&lt;=A1037),'2) Income'!$E$13:$E$32)))</f>
        <v/>
      </c>
      <c r="AA1037" s="8" t="str" cm="1">
        <f t="array" ref="AA1037">IF(A1037="","",IF(COUNTIF('2) Income'!$D$13:$D$32,"Every Other Week")=0,0,SUMPRODUCT(--(IFERROR(MOD(A1037-'2) Income'!$F$13:$F$32,14),1)=0),--('2) Income'!$D$13:$D$32="Every Other Week"),--('2) Income'!$F$13:$F$32&lt;=A1037),'2) Income'!$E$13:$E$32)))</f>
        <v/>
      </c>
      <c r="AB1037" s="8" t="str">
        <f>IF(A1037="","",IF(COUNTIF('2) Income'!$D$13:$D$32,"1st and 15th")=0,0,IF(OR(DAY(A1037)=1,DAY(A1037)=15),SUMIFS('2) Income'!$E$13:$E$32,'2) Income'!$D$13:$D$32,"1st and 15th",'2) Income'!$F$13:$F$32,"&lt;="&amp;$A1037),0)))</f>
        <v/>
      </c>
      <c r="AC1037" s="8" t="str">
        <f>IF(A1037="","",IF(COUNTIF('2) Income'!$D$13:$D$32,"2nd Wednesday")=0,0,IF(A1037=(A1037-DAY(A1037)+1+2*7-WEEKDAY(A1037-DAY(A1037)+8-4,1)),SUMIFS('2) Income'!$E$13:$E$32,'2) Income'!$D$13:$D$32,"2nd Wednesday",'2) Income'!$F$13:$F$32,"&lt;="&amp;$A1037),0)))</f>
        <v/>
      </c>
      <c r="AD1037" s="8" t="str">
        <f>IF(A1037="","",IF(COUNTIF('2) Income'!$D$13:$D$32,"3rd Wednesday")=0,0,IF(A1037=(A1037-DAY(A1037)+1+3*7-WEEKDAY(A1037-DAY(A1037)+8-4,1)),SUMIFS('2) Income'!$E$13:$E$32,'2) Income'!$D$13:$D$32,"3rd Wednesday",'2) Income'!$F$13:$F$32,"&lt;="&amp;$A1037),0)))</f>
        <v/>
      </c>
      <c r="AE1037" s="8" t="str">
        <f>IF(A1037="","",IF(COUNTIF('2) Income'!$D$13:$D$32,"4th Wednesday")=0,0,IF(A1037=(A1037-DAY(A1037)+1+4*7-WEEKDAY(A1037-DAY(A1037)+8-4,1)),SUMIFS('2) Income'!$E$13:$E$32,'2) Income'!$D$13:$D$32,"4th Wednesday",'2) Income'!$F$13:$F$32,"&lt;="&amp;$A1037),0)))</f>
        <v/>
      </c>
      <c r="AF1037" s="8" t="str" cm="1">
        <f t="array" ref="AF1037">IF(A1037="","",IF(COUNTIF('2) Income'!$D$13:$D$32,"Every 4 Weeks")=0,0,SUMPRODUCT(--(IFERROR(MOD(A1037-'2) Income'!$F$13:$F$32,28),1)=0),--('2) Income'!$D$13:$D$32="Every 4 Weeks"),--('2) Income'!$F$13:$F$32&lt;=A1037),'2) Income'!$E$13:$E$32)))</f>
        <v/>
      </c>
      <c r="AG1037" s="8" t="str">
        <f>IF(A1037="","",IF(COUNTIF('2) Income'!$D$13:$D$32,"Monthly")=0,0,IF(B1037="N",SUMIFS('2) Income'!$E$13:$E$32,'2) Income'!$D$13:$D$32,"monthly",'2) Income'!$F$13:$F$32,"&lt;="&amp;$A1037,'2) Income'!$I$13:$I$32,DAY(A1037)),SUMIFS('2) Income'!$E$13:$E$32,'2) Income'!$D$13:$D$32,"monthly",'2) Income'!$F$13:$F$32,"&lt;="&amp;$A1037,'2) Income'!$I$13:$I$32,"&gt;="&amp;DAY(A1037)))))</f>
        <v/>
      </c>
      <c r="AH1037" s="8" t="str" cm="1">
        <f t="array" ref="AH1037">IF(A1037="","",IF(COUNTIF('2) Income'!$D$13:$D$32,"Yearly")=0,0,SUMPRODUCT(--('2) Income'!$D$13:$D$32="Yearly"),--('2) Income'!$F$13:$F$32&lt;=A1037),IF(B1037="N",--('2) Income'!$I$13:$I$32=DAY(A1037)),--('2) Income'!$I$13:$I$32&gt;=DAY(A1037))),--(IFERROR(MOD('2) Income'!$H$13:$H$32-MONTH(A1037)+12,12),1)=0),'2) Income'!$E$13:$E$32)))</f>
        <v/>
      </c>
      <c r="AI1037" s="8" t="str">
        <f>IF(A1037="","",IF(COUNTIF('2) Income'!$D$13:$D$32,"one-time")=0,0,SUMIFS('2) Income'!$E$13:$E$32,'2) Income'!$D$13:$D$32,"one-time",'2) Income'!$F$13:$F$32,"="&amp;$A1037)))</f>
        <v/>
      </c>
      <c r="AJ1037" s="9" t="str">
        <f t="shared" si="81"/>
        <v/>
      </c>
    </row>
    <row r="1038" spans="1:36">
      <c r="A1038" s="7" t="str">
        <f>IF(A1037="","",IF(A1037+1&lt;='1) Period'!$E$21,A1037+1,""))</f>
        <v/>
      </c>
      <c r="B1038" s="7" t="e">
        <f t="shared" si="82"/>
        <v>#VALUE!</v>
      </c>
      <c r="C1038" t="e">
        <f t="shared" si="83"/>
        <v>#VALUE!</v>
      </c>
      <c r="D1038" s="8" t="str">
        <f>IF(A1038="","",IF(TEXT(A1038,"dddd")='4) Happy Money'!$E$23,WAllowance,0))</f>
        <v/>
      </c>
      <c r="E1038" s="8" t="str">
        <f>IF(A1038="","",IF(B1038="N",SUMIF(TMonthly[Day of the Month],DAY(A1038),TMonthly[Amount]),SUMIF(TMonthly[Day of the Month],"&gt;="&amp;DAY(A1038),TMonthly[Amount])))</f>
        <v/>
      </c>
      <c r="F1038" s="8" t="str" cm="1">
        <f t="array" ref="F1038">IF(A1038="","",SUMPRODUCT(--(TYearly[Due Date]&lt;=A1038),IF(B1038="N",--(TYearly[Day]=DAY(A1038)),--(TYearly[Day]&gt;=DAY(A1038))),--(IFERROR(MOD(TYearly[Month]-MONTH(A1038)+12,12),1)=0),TYearly[Amount]))</f>
        <v/>
      </c>
      <c r="G1038" s="8" t="str">
        <f>IF(A1038="","",SUMIF(TOneTime[Due Date],A1038,TOneTime[Amount]))</f>
        <v/>
      </c>
      <c r="H1038" s="8" t="str" cm="1">
        <f t="array" ref="H1038">IF(A1038="","",IF(COUNTIF(TOther[Frequency],$H$1)=0,0,SUMPRODUCT(--(IFERROR(MOD(A1038-TOther[Start Date],7),1)=0),--(TOther[Frequency]=$H$1),--(TOther[Start Date]&lt;=A1038),--(TOther[End Date Calc]&gt;=A1038),TOther[Amount])))</f>
        <v/>
      </c>
      <c r="I1038" s="8" t="str" cm="1">
        <f t="array" ref="I1038">IF(A1038="","",IF(COUNTIF(TOther[Frequency],$I$1)=0,0,SUMPRODUCT(--(IFERROR(MOD(A1038-TOther[Start Date],14),1)=0),--(TOther[Frequency]=$I$1),--(TOther[Start Date]&lt;=A1038),--(TOther[End Date Calc]&gt;=A1038),TOther[Amount])))</f>
        <v/>
      </c>
      <c r="J1038" s="8" t="str">
        <f>IF(A1038="","",IF(COUNTIF(TOther[Frequency],$J$1)=0,0,IF(OR(DAY(A1038)=1,DAY(A1038)=15),SUMIFS(TOther[Amount],TOther[Frequency],$J$1,TOther[Start Date],"&lt;="&amp;$A1038,TOther[End Date Calc],"&gt;="&amp;A1038),0)))</f>
        <v/>
      </c>
      <c r="K1038" s="8" t="str">
        <f>IF(A1038="","",IF(COUNTIF(TOther[Frequency],$K$1)=0,0,IF(A1038=(A1038-DAY(A1038)+1+2*7-WEEKDAY(A1038-DAY(A1038)+8-4,1)),SUMIFS(TOther[Amount],TOther[Frequency],$K$1,TOther[Start Date],"&lt;="&amp;$A1038,TOther[End Date Calc],"&gt;="&amp;A1038),0)))</f>
        <v/>
      </c>
      <c r="L1038" s="8" t="str">
        <f>IF(A1038="","",IF(COUNTIF(TOther[Frequency],$L$1)=0,0,IF(A1038=(A1038-DAY(A1038)+1+3*7-WEEKDAY(A1038-DAY(A1038)+8-4,1)),SUMIFS(TOther[Amount],TOther[Frequency],$L$1,TOther[Start Date],"&lt;="&amp;$A1038,TOther[End Date Calc],"&gt;="&amp;A1038),0)))</f>
        <v/>
      </c>
      <c r="M1038" s="8" t="str">
        <f>IF(A1038="","",IF(COUNTIF(TOther[Frequency],$M$1)=0,0,IF(A1038=(A1038-DAY(A1038)+1+4*7-WEEKDAY(A1038-DAY(A1038)+8-4,1)),SUMIFS(TOther[Amount],TOther[Frequency],$M$1,TOther[Start Date],"&lt;="&amp;$A1038,TOther[End Date Calc],"&gt;="&amp;A1038),0)))</f>
        <v/>
      </c>
      <c r="N1038" s="8" t="str" cm="1">
        <f t="array" ref="N1038">IF(A1038="","",IF(COUNTIF(TOther[Frequency],$N$1)=0,0,SUMPRODUCT(--(IFERROR(MOD(A1038-TOther[Start Date],28),1)=0),--(TOther[Frequency]=$N$1),--(TOther[Start Date]&lt;=A1038),--(TOther[End Date Calc]&gt;=A1038),TOther[Amount])))</f>
        <v/>
      </c>
      <c r="O1038" s="8" t="str" cm="1">
        <f t="array" ref="O1038">IF(A1038="","",IF(COUNTIF(TOther[Frequency],$O$1)=0,0,SUMPRODUCT(--(IFERROR(MOD(A1038-TOther[Start Date],42),1)=0),--(TOther[Frequency]=$O$1),--(TOther[Start Date]&lt;=A1038),--(TOther[End Date Calc]&gt;=A1038),TOther[Amount])))</f>
        <v/>
      </c>
      <c r="P1038" s="8" t="str" cm="1">
        <f t="array" ref="P1038">IF(A1038="","",IF(COUNTIF(TOther[Frequency],$P$1)=0,0,SUMPRODUCT(--(IFERROR(MOD(A1038-TOther[Start Date],56),1)=0),--(TOther[Frequency]=$P$1),--(TOther[Start Date]&lt;=A1038),--(TOther[End Date Calc]&gt;=A1038),TOther[Amount])))</f>
        <v/>
      </c>
      <c r="Q1038" s="8" t="str">
        <f>IF(A1038="","",IF(COUNTIF(TOther[Frequency],$Q$1)=0,0,IF(B1038="N",SUMIFS(TOther[Amount],TOther[Frequency],$Q$1,TOther[Start Date],"&lt;="&amp;$A1038,TOther[End Date Calc],"&gt;="&amp;A1038,TOther[Start Day],DAY(A1038)),SUMIFS(TOther[Amount],TOther[Frequency],$Q$1,TOther[Start Date],"&lt;="&amp;$A1038,TOther[End Date Calc],"&gt;="&amp;A1038,TOther[Start Day],"&gt;="&amp;DAY(A1038)))))</f>
        <v/>
      </c>
      <c r="R1038" s="8" t="str" cm="1">
        <f t="array" ref="R1038">IF(A1038="","",IF(COUNTIF(TOther[Frequency],R$1)=0,0,SUMPRODUCT(--(TOther[Frequency]=R$1),--(TOther[Start Date]&lt;=A1038),--(TOther[End Date Calc]&gt;=A1038),IF(B1038="N",--(TOther[Start Day]=DAY(A1038)),--(TOther[Start Day]&gt;=DAY(A1038))),--(IFERROR(MOD(TOther[Start Month]-MONTH(A1038)+2,2),1)=0),TOther[Amount])))</f>
        <v/>
      </c>
      <c r="S1038" s="8" t="str" cm="1">
        <f t="array" ref="S1038">IF(A1038="","",IF(COUNTIF(TOther[Frequency],S$1)=0,0,SUMPRODUCT(--(TOther[Frequency]=S$1),--(TOther[Start Date]&lt;=A1038),--(TOther[End Date Calc]&gt;=A1038),IF(B1038="N",--(TOther[Start Day]=DAY(A1038)),--(TOther[Start Day]&gt;=DAY(A1038))),--(IFERROR(MOD(TOther[Start Month]-MONTH(A1038)+3,3),1)=0),TOther[Amount])))</f>
        <v/>
      </c>
      <c r="T1038" s="8" t="str" cm="1">
        <f t="array" ref="T1038">IF($A1038="","",IF(COUNTIF(TOther[Frequency],T$1)=0,0,SUMPRODUCT(--(TOther[Frequency]=T$1),--(TOther[Start Date]&lt;=$A1038),--(TOther[End Date Calc]&gt;=$A1038),IF($B1038="N",--(TOther[Start Day]=DAY($A1038)),--(TOther[Start Day]&gt;=DAY($A1038))),--(IFERROR(MOD(TOther[Start Month]-MONTH($A1038)+4,4),1)=0),TOther[Amount])))</f>
        <v/>
      </c>
      <c r="U1038" s="8" t="str" cm="1">
        <f t="array" ref="U1038">IF(A1038="","",IF(COUNTIF(TOther[Frequency],$U$1)=0,0,SUMPRODUCT(--(TOther[Frequency]=$U$1),--(TOther[Start Date]&lt;=A1038),--(TOther[End Date Calc]&gt;=A1038),IF(B1038="N",--(TOther[Start Day]=DAY(A1038)),--(TOther[Start Day]&gt;=DAY(A1038))),--(IFERROR(MOD(TOther[Start Month]-MONTH(A1038)+6,6),1)=0),TOther[Amount])))</f>
        <v/>
      </c>
      <c r="V1038" s="8" t="str" cm="1">
        <f t="array" ref="V1038">IF(A1038="","",IF(COUNTIF(TOther[Frequency],$V$1)=0,0,SUMPRODUCT(--(TOther[Frequency]=$V$1),--(TOther[Start Date]&lt;=A1038),--(TOther[End Date Calc]&gt;=A1038),IF(B1038="N",--(TOther[Start Day]=DAY(A1038)),--(TOther[Start Day]&gt;=DAY(A1038))),--(IFERROR(MOD(TOther[Start Month]-MONTH(A1038)+12,12),1)=0),TOther[Amount])))</f>
        <v/>
      </c>
      <c r="W1038" s="8" t="str">
        <f>IF(A1038="","",SUMIFS(TOther[Amount],TOther[Start Date],A1038,TOther[Frequency],$W$1))</f>
        <v/>
      </c>
      <c r="X1038" s="9" t="str">
        <f t="shared" si="80"/>
        <v/>
      </c>
      <c r="Y1038" s="9" t="str">
        <f t="shared" si="84"/>
        <v/>
      </c>
      <c r="Z1038" s="8" t="str" cm="1">
        <f t="array" ref="Z1038">IF(A1038="","",IF(COUNTIF('2) Income'!$D$13:$D$32,"Weekly")=0,0,SUMPRODUCT(--(IFERROR(MOD(A1038-'2) Income'!$F$13:$F$32,7),1)=0),--('2) Income'!$D$13:$D$32="Weekly"),--('2) Income'!$F$13:$F$32&lt;=A1038),'2) Income'!$E$13:$E$32)))</f>
        <v/>
      </c>
      <c r="AA1038" s="8" t="str" cm="1">
        <f t="array" ref="AA1038">IF(A1038="","",IF(COUNTIF('2) Income'!$D$13:$D$32,"Every Other Week")=0,0,SUMPRODUCT(--(IFERROR(MOD(A1038-'2) Income'!$F$13:$F$32,14),1)=0),--('2) Income'!$D$13:$D$32="Every Other Week"),--('2) Income'!$F$13:$F$32&lt;=A1038),'2) Income'!$E$13:$E$32)))</f>
        <v/>
      </c>
      <c r="AB1038" s="8" t="str">
        <f>IF(A1038="","",IF(COUNTIF('2) Income'!$D$13:$D$32,"1st and 15th")=0,0,IF(OR(DAY(A1038)=1,DAY(A1038)=15),SUMIFS('2) Income'!$E$13:$E$32,'2) Income'!$D$13:$D$32,"1st and 15th",'2) Income'!$F$13:$F$32,"&lt;="&amp;$A1038),0)))</f>
        <v/>
      </c>
      <c r="AC1038" s="8" t="str">
        <f>IF(A1038="","",IF(COUNTIF('2) Income'!$D$13:$D$32,"2nd Wednesday")=0,0,IF(A1038=(A1038-DAY(A1038)+1+2*7-WEEKDAY(A1038-DAY(A1038)+8-4,1)),SUMIFS('2) Income'!$E$13:$E$32,'2) Income'!$D$13:$D$32,"2nd Wednesday",'2) Income'!$F$13:$F$32,"&lt;="&amp;$A1038),0)))</f>
        <v/>
      </c>
      <c r="AD1038" s="8" t="str">
        <f>IF(A1038="","",IF(COUNTIF('2) Income'!$D$13:$D$32,"3rd Wednesday")=0,0,IF(A1038=(A1038-DAY(A1038)+1+3*7-WEEKDAY(A1038-DAY(A1038)+8-4,1)),SUMIFS('2) Income'!$E$13:$E$32,'2) Income'!$D$13:$D$32,"3rd Wednesday",'2) Income'!$F$13:$F$32,"&lt;="&amp;$A1038),0)))</f>
        <v/>
      </c>
      <c r="AE1038" s="8" t="str">
        <f>IF(A1038="","",IF(COUNTIF('2) Income'!$D$13:$D$32,"4th Wednesday")=0,0,IF(A1038=(A1038-DAY(A1038)+1+4*7-WEEKDAY(A1038-DAY(A1038)+8-4,1)),SUMIFS('2) Income'!$E$13:$E$32,'2) Income'!$D$13:$D$32,"4th Wednesday",'2) Income'!$F$13:$F$32,"&lt;="&amp;$A1038),0)))</f>
        <v/>
      </c>
      <c r="AF1038" s="8" t="str" cm="1">
        <f t="array" ref="AF1038">IF(A1038="","",IF(COUNTIF('2) Income'!$D$13:$D$32,"Every 4 Weeks")=0,0,SUMPRODUCT(--(IFERROR(MOD(A1038-'2) Income'!$F$13:$F$32,28),1)=0),--('2) Income'!$D$13:$D$32="Every 4 Weeks"),--('2) Income'!$F$13:$F$32&lt;=A1038),'2) Income'!$E$13:$E$32)))</f>
        <v/>
      </c>
      <c r="AG1038" s="8" t="str">
        <f>IF(A1038="","",IF(COUNTIF('2) Income'!$D$13:$D$32,"Monthly")=0,0,IF(B1038="N",SUMIFS('2) Income'!$E$13:$E$32,'2) Income'!$D$13:$D$32,"monthly",'2) Income'!$F$13:$F$32,"&lt;="&amp;$A1038,'2) Income'!$I$13:$I$32,DAY(A1038)),SUMIFS('2) Income'!$E$13:$E$32,'2) Income'!$D$13:$D$32,"monthly",'2) Income'!$F$13:$F$32,"&lt;="&amp;$A1038,'2) Income'!$I$13:$I$32,"&gt;="&amp;DAY(A1038)))))</f>
        <v/>
      </c>
      <c r="AH1038" s="8" t="str" cm="1">
        <f t="array" ref="AH1038">IF(A1038="","",IF(COUNTIF('2) Income'!$D$13:$D$32,"Yearly")=0,0,SUMPRODUCT(--('2) Income'!$D$13:$D$32="Yearly"),--('2) Income'!$F$13:$F$32&lt;=A1038),IF(B1038="N",--('2) Income'!$I$13:$I$32=DAY(A1038)),--('2) Income'!$I$13:$I$32&gt;=DAY(A1038))),--(IFERROR(MOD('2) Income'!$H$13:$H$32-MONTH(A1038)+12,12),1)=0),'2) Income'!$E$13:$E$32)))</f>
        <v/>
      </c>
      <c r="AI1038" s="8" t="str">
        <f>IF(A1038="","",IF(COUNTIF('2) Income'!$D$13:$D$32,"one-time")=0,0,SUMIFS('2) Income'!$E$13:$E$32,'2) Income'!$D$13:$D$32,"one-time",'2) Income'!$F$13:$F$32,"="&amp;$A1038)))</f>
        <v/>
      </c>
      <c r="AJ1038" s="9" t="str">
        <f t="shared" si="81"/>
        <v/>
      </c>
    </row>
    <row r="1039" spans="1:36">
      <c r="A1039" s="7" t="str">
        <f>IF(A1038="","",IF(A1038+1&lt;='1) Period'!$E$21,A1038+1,""))</f>
        <v/>
      </c>
      <c r="B1039" s="7" t="e">
        <f t="shared" si="82"/>
        <v>#VALUE!</v>
      </c>
      <c r="C1039" t="e">
        <f t="shared" si="83"/>
        <v>#VALUE!</v>
      </c>
      <c r="D1039" s="8" t="str">
        <f>IF(A1039="","",IF(TEXT(A1039,"dddd")='4) Happy Money'!$E$23,WAllowance,0))</f>
        <v/>
      </c>
      <c r="E1039" s="8" t="str">
        <f>IF(A1039="","",IF(B1039="N",SUMIF(TMonthly[Day of the Month],DAY(A1039),TMonthly[Amount]),SUMIF(TMonthly[Day of the Month],"&gt;="&amp;DAY(A1039),TMonthly[Amount])))</f>
        <v/>
      </c>
      <c r="F1039" s="8" t="str" cm="1">
        <f t="array" ref="F1039">IF(A1039="","",SUMPRODUCT(--(TYearly[Due Date]&lt;=A1039),IF(B1039="N",--(TYearly[Day]=DAY(A1039)),--(TYearly[Day]&gt;=DAY(A1039))),--(IFERROR(MOD(TYearly[Month]-MONTH(A1039)+12,12),1)=0),TYearly[Amount]))</f>
        <v/>
      </c>
      <c r="G1039" s="8" t="str">
        <f>IF(A1039="","",SUMIF(TOneTime[Due Date],A1039,TOneTime[Amount]))</f>
        <v/>
      </c>
      <c r="H1039" s="8" t="str" cm="1">
        <f t="array" ref="H1039">IF(A1039="","",IF(COUNTIF(TOther[Frequency],$H$1)=0,0,SUMPRODUCT(--(IFERROR(MOD(A1039-TOther[Start Date],7),1)=0),--(TOther[Frequency]=$H$1),--(TOther[Start Date]&lt;=A1039),--(TOther[End Date Calc]&gt;=A1039),TOther[Amount])))</f>
        <v/>
      </c>
      <c r="I1039" s="8" t="str" cm="1">
        <f t="array" ref="I1039">IF(A1039="","",IF(COUNTIF(TOther[Frequency],$I$1)=0,0,SUMPRODUCT(--(IFERROR(MOD(A1039-TOther[Start Date],14),1)=0),--(TOther[Frequency]=$I$1),--(TOther[Start Date]&lt;=A1039),--(TOther[End Date Calc]&gt;=A1039),TOther[Amount])))</f>
        <v/>
      </c>
      <c r="J1039" s="8" t="str">
        <f>IF(A1039="","",IF(COUNTIF(TOther[Frequency],$J$1)=0,0,IF(OR(DAY(A1039)=1,DAY(A1039)=15),SUMIFS(TOther[Amount],TOther[Frequency],$J$1,TOther[Start Date],"&lt;="&amp;$A1039,TOther[End Date Calc],"&gt;="&amp;A1039),0)))</f>
        <v/>
      </c>
      <c r="K1039" s="8" t="str">
        <f>IF(A1039="","",IF(COUNTIF(TOther[Frequency],$K$1)=0,0,IF(A1039=(A1039-DAY(A1039)+1+2*7-WEEKDAY(A1039-DAY(A1039)+8-4,1)),SUMIFS(TOther[Amount],TOther[Frequency],$K$1,TOther[Start Date],"&lt;="&amp;$A1039,TOther[End Date Calc],"&gt;="&amp;A1039),0)))</f>
        <v/>
      </c>
      <c r="L1039" s="8" t="str">
        <f>IF(A1039="","",IF(COUNTIF(TOther[Frequency],$L$1)=0,0,IF(A1039=(A1039-DAY(A1039)+1+3*7-WEEKDAY(A1039-DAY(A1039)+8-4,1)),SUMIFS(TOther[Amount],TOther[Frequency],$L$1,TOther[Start Date],"&lt;="&amp;$A1039,TOther[End Date Calc],"&gt;="&amp;A1039),0)))</f>
        <v/>
      </c>
      <c r="M1039" s="8" t="str">
        <f>IF(A1039="","",IF(COUNTIF(TOther[Frequency],$M$1)=0,0,IF(A1039=(A1039-DAY(A1039)+1+4*7-WEEKDAY(A1039-DAY(A1039)+8-4,1)),SUMIFS(TOther[Amount],TOther[Frequency],$M$1,TOther[Start Date],"&lt;="&amp;$A1039,TOther[End Date Calc],"&gt;="&amp;A1039),0)))</f>
        <v/>
      </c>
      <c r="N1039" s="8" t="str" cm="1">
        <f t="array" ref="N1039">IF(A1039="","",IF(COUNTIF(TOther[Frequency],$N$1)=0,0,SUMPRODUCT(--(IFERROR(MOD(A1039-TOther[Start Date],28),1)=0),--(TOther[Frequency]=$N$1),--(TOther[Start Date]&lt;=A1039),--(TOther[End Date Calc]&gt;=A1039),TOther[Amount])))</f>
        <v/>
      </c>
      <c r="O1039" s="8" t="str" cm="1">
        <f t="array" ref="O1039">IF(A1039="","",IF(COUNTIF(TOther[Frequency],$O$1)=0,0,SUMPRODUCT(--(IFERROR(MOD(A1039-TOther[Start Date],42),1)=0),--(TOther[Frequency]=$O$1),--(TOther[Start Date]&lt;=A1039),--(TOther[End Date Calc]&gt;=A1039),TOther[Amount])))</f>
        <v/>
      </c>
      <c r="P1039" s="8" t="str" cm="1">
        <f t="array" ref="P1039">IF(A1039="","",IF(COUNTIF(TOther[Frequency],$P$1)=0,0,SUMPRODUCT(--(IFERROR(MOD(A1039-TOther[Start Date],56),1)=0),--(TOther[Frequency]=$P$1),--(TOther[Start Date]&lt;=A1039),--(TOther[End Date Calc]&gt;=A1039),TOther[Amount])))</f>
        <v/>
      </c>
      <c r="Q1039" s="8" t="str">
        <f>IF(A1039="","",IF(COUNTIF(TOther[Frequency],$Q$1)=0,0,IF(B1039="N",SUMIFS(TOther[Amount],TOther[Frequency],$Q$1,TOther[Start Date],"&lt;="&amp;$A1039,TOther[End Date Calc],"&gt;="&amp;A1039,TOther[Start Day],DAY(A1039)),SUMIFS(TOther[Amount],TOther[Frequency],$Q$1,TOther[Start Date],"&lt;="&amp;$A1039,TOther[End Date Calc],"&gt;="&amp;A1039,TOther[Start Day],"&gt;="&amp;DAY(A1039)))))</f>
        <v/>
      </c>
      <c r="R1039" s="8" t="str" cm="1">
        <f t="array" ref="R1039">IF(A1039="","",IF(COUNTIF(TOther[Frequency],R$1)=0,0,SUMPRODUCT(--(TOther[Frequency]=R$1),--(TOther[Start Date]&lt;=A1039),--(TOther[End Date Calc]&gt;=A1039),IF(B1039="N",--(TOther[Start Day]=DAY(A1039)),--(TOther[Start Day]&gt;=DAY(A1039))),--(IFERROR(MOD(TOther[Start Month]-MONTH(A1039)+2,2),1)=0),TOther[Amount])))</f>
        <v/>
      </c>
      <c r="S1039" s="8" t="str" cm="1">
        <f t="array" ref="S1039">IF(A1039="","",IF(COUNTIF(TOther[Frequency],S$1)=0,0,SUMPRODUCT(--(TOther[Frequency]=S$1),--(TOther[Start Date]&lt;=A1039),--(TOther[End Date Calc]&gt;=A1039),IF(B1039="N",--(TOther[Start Day]=DAY(A1039)),--(TOther[Start Day]&gt;=DAY(A1039))),--(IFERROR(MOD(TOther[Start Month]-MONTH(A1039)+3,3),1)=0),TOther[Amount])))</f>
        <v/>
      </c>
      <c r="T1039" s="8" t="str" cm="1">
        <f t="array" ref="T1039">IF($A1039="","",IF(COUNTIF(TOther[Frequency],T$1)=0,0,SUMPRODUCT(--(TOther[Frequency]=T$1),--(TOther[Start Date]&lt;=$A1039),--(TOther[End Date Calc]&gt;=$A1039),IF($B1039="N",--(TOther[Start Day]=DAY($A1039)),--(TOther[Start Day]&gt;=DAY($A1039))),--(IFERROR(MOD(TOther[Start Month]-MONTH($A1039)+4,4),1)=0),TOther[Amount])))</f>
        <v/>
      </c>
      <c r="U1039" s="8" t="str" cm="1">
        <f t="array" ref="U1039">IF(A1039="","",IF(COUNTIF(TOther[Frequency],$U$1)=0,0,SUMPRODUCT(--(TOther[Frequency]=$U$1),--(TOther[Start Date]&lt;=A1039),--(TOther[End Date Calc]&gt;=A1039),IF(B1039="N",--(TOther[Start Day]=DAY(A1039)),--(TOther[Start Day]&gt;=DAY(A1039))),--(IFERROR(MOD(TOther[Start Month]-MONTH(A1039)+6,6),1)=0),TOther[Amount])))</f>
        <v/>
      </c>
      <c r="V1039" s="8" t="str" cm="1">
        <f t="array" ref="V1039">IF(A1039="","",IF(COUNTIF(TOther[Frequency],$V$1)=0,0,SUMPRODUCT(--(TOther[Frequency]=$V$1),--(TOther[Start Date]&lt;=A1039),--(TOther[End Date Calc]&gt;=A1039),IF(B1039="N",--(TOther[Start Day]=DAY(A1039)),--(TOther[Start Day]&gt;=DAY(A1039))),--(IFERROR(MOD(TOther[Start Month]-MONTH(A1039)+12,12),1)=0),TOther[Amount])))</f>
        <v/>
      </c>
      <c r="W1039" s="8" t="str">
        <f>IF(A1039="","",SUMIFS(TOther[Amount],TOther[Start Date],A1039,TOther[Frequency],$W$1))</f>
        <v/>
      </c>
      <c r="X1039" s="9" t="str">
        <f t="shared" si="80"/>
        <v/>
      </c>
      <c r="Y1039" s="9" t="str">
        <f t="shared" si="84"/>
        <v/>
      </c>
      <c r="Z1039" s="8" t="str" cm="1">
        <f t="array" ref="Z1039">IF(A1039="","",IF(COUNTIF('2) Income'!$D$13:$D$32,"Weekly")=0,0,SUMPRODUCT(--(IFERROR(MOD(A1039-'2) Income'!$F$13:$F$32,7),1)=0),--('2) Income'!$D$13:$D$32="Weekly"),--('2) Income'!$F$13:$F$32&lt;=A1039),'2) Income'!$E$13:$E$32)))</f>
        <v/>
      </c>
      <c r="AA1039" s="8" t="str" cm="1">
        <f t="array" ref="AA1039">IF(A1039="","",IF(COUNTIF('2) Income'!$D$13:$D$32,"Every Other Week")=0,0,SUMPRODUCT(--(IFERROR(MOD(A1039-'2) Income'!$F$13:$F$32,14),1)=0),--('2) Income'!$D$13:$D$32="Every Other Week"),--('2) Income'!$F$13:$F$32&lt;=A1039),'2) Income'!$E$13:$E$32)))</f>
        <v/>
      </c>
      <c r="AB1039" s="8" t="str">
        <f>IF(A1039="","",IF(COUNTIF('2) Income'!$D$13:$D$32,"1st and 15th")=0,0,IF(OR(DAY(A1039)=1,DAY(A1039)=15),SUMIFS('2) Income'!$E$13:$E$32,'2) Income'!$D$13:$D$32,"1st and 15th",'2) Income'!$F$13:$F$32,"&lt;="&amp;$A1039),0)))</f>
        <v/>
      </c>
      <c r="AC1039" s="8" t="str">
        <f>IF(A1039="","",IF(COUNTIF('2) Income'!$D$13:$D$32,"2nd Wednesday")=0,0,IF(A1039=(A1039-DAY(A1039)+1+2*7-WEEKDAY(A1039-DAY(A1039)+8-4,1)),SUMIFS('2) Income'!$E$13:$E$32,'2) Income'!$D$13:$D$32,"2nd Wednesday",'2) Income'!$F$13:$F$32,"&lt;="&amp;$A1039),0)))</f>
        <v/>
      </c>
      <c r="AD1039" s="8" t="str">
        <f>IF(A1039="","",IF(COUNTIF('2) Income'!$D$13:$D$32,"3rd Wednesday")=0,0,IF(A1039=(A1039-DAY(A1039)+1+3*7-WEEKDAY(A1039-DAY(A1039)+8-4,1)),SUMIFS('2) Income'!$E$13:$E$32,'2) Income'!$D$13:$D$32,"3rd Wednesday",'2) Income'!$F$13:$F$32,"&lt;="&amp;$A1039),0)))</f>
        <v/>
      </c>
      <c r="AE1039" s="8" t="str">
        <f>IF(A1039="","",IF(COUNTIF('2) Income'!$D$13:$D$32,"4th Wednesday")=0,0,IF(A1039=(A1039-DAY(A1039)+1+4*7-WEEKDAY(A1039-DAY(A1039)+8-4,1)),SUMIFS('2) Income'!$E$13:$E$32,'2) Income'!$D$13:$D$32,"4th Wednesday",'2) Income'!$F$13:$F$32,"&lt;="&amp;$A1039),0)))</f>
        <v/>
      </c>
      <c r="AF1039" s="8" t="str" cm="1">
        <f t="array" ref="AF1039">IF(A1039="","",IF(COUNTIF('2) Income'!$D$13:$D$32,"Every 4 Weeks")=0,0,SUMPRODUCT(--(IFERROR(MOD(A1039-'2) Income'!$F$13:$F$32,28),1)=0),--('2) Income'!$D$13:$D$32="Every 4 Weeks"),--('2) Income'!$F$13:$F$32&lt;=A1039),'2) Income'!$E$13:$E$32)))</f>
        <v/>
      </c>
      <c r="AG1039" s="8" t="str">
        <f>IF(A1039="","",IF(COUNTIF('2) Income'!$D$13:$D$32,"Monthly")=0,0,IF(B1039="N",SUMIFS('2) Income'!$E$13:$E$32,'2) Income'!$D$13:$D$32,"monthly",'2) Income'!$F$13:$F$32,"&lt;="&amp;$A1039,'2) Income'!$I$13:$I$32,DAY(A1039)),SUMIFS('2) Income'!$E$13:$E$32,'2) Income'!$D$13:$D$32,"monthly",'2) Income'!$F$13:$F$32,"&lt;="&amp;$A1039,'2) Income'!$I$13:$I$32,"&gt;="&amp;DAY(A1039)))))</f>
        <v/>
      </c>
      <c r="AH1039" s="8" t="str" cm="1">
        <f t="array" ref="AH1039">IF(A1039="","",IF(COUNTIF('2) Income'!$D$13:$D$32,"Yearly")=0,0,SUMPRODUCT(--('2) Income'!$D$13:$D$32="Yearly"),--('2) Income'!$F$13:$F$32&lt;=A1039),IF(B1039="N",--('2) Income'!$I$13:$I$32=DAY(A1039)),--('2) Income'!$I$13:$I$32&gt;=DAY(A1039))),--(IFERROR(MOD('2) Income'!$H$13:$H$32-MONTH(A1039)+12,12),1)=0),'2) Income'!$E$13:$E$32)))</f>
        <v/>
      </c>
      <c r="AI1039" s="8" t="str">
        <f>IF(A1039="","",IF(COUNTIF('2) Income'!$D$13:$D$32,"one-time")=0,0,SUMIFS('2) Income'!$E$13:$E$32,'2) Income'!$D$13:$D$32,"one-time",'2) Income'!$F$13:$F$32,"="&amp;$A1039)))</f>
        <v/>
      </c>
      <c r="AJ1039" s="9" t="str">
        <f t="shared" si="81"/>
        <v/>
      </c>
    </row>
    <row r="1040" spans="1:36">
      <c r="A1040" s="7" t="str">
        <f>IF(A1039="","",IF(A1039+1&lt;='1) Period'!$E$21,A1039+1,""))</f>
        <v/>
      </c>
      <c r="B1040" s="7" t="e">
        <f t="shared" si="82"/>
        <v>#VALUE!</v>
      </c>
      <c r="C1040" t="e">
        <f t="shared" si="83"/>
        <v>#VALUE!</v>
      </c>
      <c r="D1040" s="8" t="str">
        <f>IF(A1040="","",IF(TEXT(A1040,"dddd")='4) Happy Money'!$E$23,WAllowance,0))</f>
        <v/>
      </c>
      <c r="E1040" s="8" t="str">
        <f>IF(A1040="","",IF(B1040="N",SUMIF(TMonthly[Day of the Month],DAY(A1040),TMonthly[Amount]),SUMIF(TMonthly[Day of the Month],"&gt;="&amp;DAY(A1040),TMonthly[Amount])))</f>
        <v/>
      </c>
      <c r="F1040" s="8" t="str" cm="1">
        <f t="array" ref="F1040">IF(A1040="","",SUMPRODUCT(--(TYearly[Due Date]&lt;=A1040),IF(B1040="N",--(TYearly[Day]=DAY(A1040)),--(TYearly[Day]&gt;=DAY(A1040))),--(IFERROR(MOD(TYearly[Month]-MONTH(A1040)+12,12),1)=0),TYearly[Amount]))</f>
        <v/>
      </c>
      <c r="G1040" s="8" t="str">
        <f>IF(A1040="","",SUMIF(TOneTime[Due Date],A1040,TOneTime[Amount]))</f>
        <v/>
      </c>
      <c r="H1040" s="8" t="str" cm="1">
        <f t="array" ref="H1040">IF(A1040="","",IF(COUNTIF(TOther[Frequency],$H$1)=0,0,SUMPRODUCT(--(IFERROR(MOD(A1040-TOther[Start Date],7),1)=0),--(TOther[Frequency]=$H$1),--(TOther[Start Date]&lt;=A1040),--(TOther[End Date Calc]&gt;=A1040),TOther[Amount])))</f>
        <v/>
      </c>
      <c r="I1040" s="8" t="str" cm="1">
        <f t="array" ref="I1040">IF(A1040="","",IF(COUNTIF(TOther[Frequency],$I$1)=0,0,SUMPRODUCT(--(IFERROR(MOD(A1040-TOther[Start Date],14),1)=0),--(TOther[Frequency]=$I$1),--(TOther[Start Date]&lt;=A1040),--(TOther[End Date Calc]&gt;=A1040),TOther[Amount])))</f>
        <v/>
      </c>
      <c r="J1040" s="8" t="str">
        <f>IF(A1040="","",IF(COUNTIF(TOther[Frequency],$J$1)=0,0,IF(OR(DAY(A1040)=1,DAY(A1040)=15),SUMIFS(TOther[Amount],TOther[Frequency],$J$1,TOther[Start Date],"&lt;="&amp;$A1040,TOther[End Date Calc],"&gt;="&amp;A1040),0)))</f>
        <v/>
      </c>
      <c r="K1040" s="8" t="str">
        <f>IF(A1040="","",IF(COUNTIF(TOther[Frequency],$K$1)=0,0,IF(A1040=(A1040-DAY(A1040)+1+2*7-WEEKDAY(A1040-DAY(A1040)+8-4,1)),SUMIFS(TOther[Amount],TOther[Frequency],$K$1,TOther[Start Date],"&lt;="&amp;$A1040,TOther[End Date Calc],"&gt;="&amp;A1040),0)))</f>
        <v/>
      </c>
      <c r="L1040" s="8" t="str">
        <f>IF(A1040="","",IF(COUNTIF(TOther[Frequency],$L$1)=0,0,IF(A1040=(A1040-DAY(A1040)+1+3*7-WEEKDAY(A1040-DAY(A1040)+8-4,1)),SUMIFS(TOther[Amount],TOther[Frequency],$L$1,TOther[Start Date],"&lt;="&amp;$A1040,TOther[End Date Calc],"&gt;="&amp;A1040),0)))</f>
        <v/>
      </c>
      <c r="M1040" s="8" t="str">
        <f>IF(A1040="","",IF(COUNTIF(TOther[Frequency],$M$1)=0,0,IF(A1040=(A1040-DAY(A1040)+1+4*7-WEEKDAY(A1040-DAY(A1040)+8-4,1)),SUMIFS(TOther[Amount],TOther[Frequency],$M$1,TOther[Start Date],"&lt;="&amp;$A1040,TOther[End Date Calc],"&gt;="&amp;A1040),0)))</f>
        <v/>
      </c>
      <c r="N1040" s="8" t="str" cm="1">
        <f t="array" ref="N1040">IF(A1040="","",IF(COUNTIF(TOther[Frequency],$N$1)=0,0,SUMPRODUCT(--(IFERROR(MOD(A1040-TOther[Start Date],28),1)=0),--(TOther[Frequency]=$N$1),--(TOther[Start Date]&lt;=A1040),--(TOther[End Date Calc]&gt;=A1040),TOther[Amount])))</f>
        <v/>
      </c>
      <c r="O1040" s="8" t="str" cm="1">
        <f t="array" ref="O1040">IF(A1040="","",IF(COUNTIF(TOther[Frequency],$O$1)=0,0,SUMPRODUCT(--(IFERROR(MOD(A1040-TOther[Start Date],42),1)=0),--(TOther[Frequency]=$O$1),--(TOther[Start Date]&lt;=A1040),--(TOther[End Date Calc]&gt;=A1040),TOther[Amount])))</f>
        <v/>
      </c>
      <c r="P1040" s="8" t="str" cm="1">
        <f t="array" ref="P1040">IF(A1040="","",IF(COUNTIF(TOther[Frequency],$P$1)=0,0,SUMPRODUCT(--(IFERROR(MOD(A1040-TOther[Start Date],56),1)=0),--(TOther[Frequency]=$P$1),--(TOther[Start Date]&lt;=A1040),--(TOther[End Date Calc]&gt;=A1040),TOther[Amount])))</f>
        <v/>
      </c>
      <c r="Q1040" s="8" t="str">
        <f>IF(A1040="","",IF(COUNTIF(TOther[Frequency],$Q$1)=0,0,IF(B1040="N",SUMIFS(TOther[Amount],TOther[Frequency],$Q$1,TOther[Start Date],"&lt;="&amp;$A1040,TOther[End Date Calc],"&gt;="&amp;A1040,TOther[Start Day],DAY(A1040)),SUMIFS(TOther[Amount],TOther[Frequency],$Q$1,TOther[Start Date],"&lt;="&amp;$A1040,TOther[End Date Calc],"&gt;="&amp;A1040,TOther[Start Day],"&gt;="&amp;DAY(A1040)))))</f>
        <v/>
      </c>
      <c r="R1040" s="8" t="str" cm="1">
        <f t="array" ref="R1040">IF(A1040="","",IF(COUNTIF(TOther[Frequency],R$1)=0,0,SUMPRODUCT(--(TOther[Frequency]=R$1),--(TOther[Start Date]&lt;=A1040),--(TOther[End Date Calc]&gt;=A1040),IF(B1040="N",--(TOther[Start Day]=DAY(A1040)),--(TOther[Start Day]&gt;=DAY(A1040))),--(IFERROR(MOD(TOther[Start Month]-MONTH(A1040)+2,2),1)=0),TOther[Amount])))</f>
        <v/>
      </c>
      <c r="S1040" s="8" t="str" cm="1">
        <f t="array" ref="S1040">IF(A1040="","",IF(COUNTIF(TOther[Frequency],S$1)=0,0,SUMPRODUCT(--(TOther[Frequency]=S$1),--(TOther[Start Date]&lt;=A1040),--(TOther[End Date Calc]&gt;=A1040),IF(B1040="N",--(TOther[Start Day]=DAY(A1040)),--(TOther[Start Day]&gt;=DAY(A1040))),--(IFERROR(MOD(TOther[Start Month]-MONTH(A1040)+3,3),1)=0),TOther[Amount])))</f>
        <v/>
      </c>
      <c r="T1040" s="8" t="str" cm="1">
        <f t="array" ref="T1040">IF($A1040="","",IF(COUNTIF(TOther[Frequency],T$1)=0,0,SUMPRODUCT(--(TOther[Frequency]=T$1),--(TOther[Start Date]&lt;=$A1040),--(TOther[End Date Calc]&gt;=$A1040),IF($B1040="N",--(TOther[Start Day]=DAY($A1040)),--(TOther[Start Day]&gt;=DAY($A1040))),--(IFERROR(MOD(TOther[Start Month]-MONTH($A1040)+4,4),1)=0),TOther[Amount])))</f>
        <v/>
      </c>
      <c r="U1040" s="8" t="str" cm="1">
        <f t="array" ref="U1040">IF(A1040="","",IF(COUNTIF(TOther[Frequency],$U$1)=0,0,SUMPRODUCT(--(TOther[Frequency]=$U$1),--(TOther[Start Date]&lt;=A1040),--(TOther[End Date Calc]&gt;=A1040),IF(B1040="N",--(TOther[Start Day]=DAY(A1040)),--(TOther[Start Day]&gt;=DAY(A1040))),--(IFERROR(MOD(TOther[Start Month]-MONTH(A1040)+6,6),1)=0),TOther[Amount])))</f>
        <v/>
      </c>
      <c r="V1040" s="8" t="str" cm="1">
        <f t="array" ref="V1040">IF(A1040="","",IF(COUNTIF(TOther[Frequency],$V$1)=0,0,SUMPRODUCT(--(TOther[Frequency]=$V$1),--(TOther[Start Date]&lt;=A1040),--(TOther[End Date Calc]&gt;=A1040),IF(B1040="N",--(TOther[Start Day]=DAY(A1040)),--(TOther[Start Day]&gt;=DAY(A1040))),--(IFERROR(MOD(TOther[Start Month]-MONTH(A1040)+12,12),1)=0),TOther[Amount])))</f>
        <v/>
      </c>
      <c r="W1040" s="8" t="str">
        <f>IF(A1040="","",SUMIFS(TOther[Amount],TOther[Start Date],A1040,TOther[Frequency],$W$1))</f>
        <v/>
      </c>
      <c r="X1040" s="9" t="str">
        <f t="shared" si="80"/>
        <v/>
      </c>
      <c r="Y1040" s="9" t="str">
        <f t="shared" si="84"/>
        <v/>
      </c>
      <c r="Z1040" s="8" t="str" cm="1">
        <f t="array" ref="Z1040">IF(A1040="","",IF(COUNTIF('2) Income'!$D$13:$D$32,"Weekly")=0,0,SUMPRODUCT(--(IFERROR(MOD(A1040-'2) Income'!$F$13:$F$32,7),1)=0),--('2) Income'!$D$13:$D$32="Weekly"),--('2) Income'!$F$13:$F$32&lt;=A1040),'2) Income'!$E$13:$E$32)))</f>
        <v/>
      </c>
      <c r="AA1040" s="8" t="str" cm="1">
        <f t="array" ref="AA1040">IF(A1040="","",IF(COUNTIF('2) Income'!$D$13:$D$32,"Every Other Week")=0,0,SUMPRODUCT(--(IFERROR(MOD(A1040-'2) Income'!$F$13:$F$32,14),1)=0),--('2) Income'!$D$13:$D$32="Every Other Week"),--('2) Income'!$F$13:$F$32&lt;=A1040),'2) Income'!$E$13:$E$32)))</f>
        <v/>
      </c>
      <c r="AB1040" s="8" t="str">
        <f>IF(A1040="","",IF(COUNTIF('2) Income'!$D$13:$D$32,"1st and 15th")=0,0,IF(OR(DAY(A1040)=1,DAY(A1040)=15),SUMIFS('2) Income'!$E$13:$E$32,'2) Income'!$D$13:$D$32,"1st and 15th",'2) Income'!$F$13:$F$32,"&lt;="&amp;$A1040),0)))</f>
        <v/>
      </c>
      <c r="AC1040" s="8" t="str">
        <f>IF(A1040="","",IF(COUNTIF('2) Income'!$D$13:$D$32,"2nd Wednesday")=0,0,IF(A1040=(A1040-DAY(A1040)+1+2*7-WEEKDAY(A1040-DAY(A1040)+8-4,1)),SUMIFS('2) Income'!$E$13:$E$32,'2) Income'!$D$13:$D$32,"2nd Wednesday",'2) Income'!$F$13:$F$32,"&lt;="&amp;$A1040),0)))</f>
        <v/>
      </c>
      <c r="AD1040" s="8" t="str">
        <f>IF(A1040="","",IF(COUNTIF('2) Income'!$D$13:$D$32,"3rd Wednesday")=0,0,IF(A1040=(A1040-DAY(A1040)+1+3*7-WEEKDAY(A1040-DAY(A1040)+8-4,1)),SUMIFS('2) Income'!$E$13:$E$32,'2) Income'!$D$13:$D$32,"3rd Wednesday",'2) Income'!$F$13:$F$32,"&lt;="&amp;$A1040),0)))</f>
        <v/>
      </c>
      <c r="AE1040" s="8" t="str">
        <f>IF(A1040="","",IF(COUNTIF('2) Income'!$D$13:$D$32,"4th Wednesday")=0,0,IF(A1040=(A1040-DAY(A1040)+1+4*7-WEEKDAY(A1040-DAY(A1040)+8-4,1)),SUMIFS('2) Income'!$E$13:$E$32,'2) Income'!$D$13:$D$32,"4th Wednesday",'2) Income'!$F$13:$F$32,"&lt;="&amp;$A1040),0)))</f>
        <v/>
      </c>
      <c r="AF1040" s="8" t="str" cm="1">
        <f t="array" ref="AF1040">IF(A1040="","",IF(COUNTIF('2) Income'!$D$13:$D$32,"Every 4 Weeks")=0,0,SUMPRODUCT(--(IFERROR(MOD(A1040-'2) Income'!$F$13:$F$32,28),1)=0),--('2) Income'!$D$13:$D$32="Every 4 Weeks"),--('2) Income'!$F$13:$F$32&lt;=A1040),'2) Income'!$E$13:$E$32)))</f>
        <v/>
      </c>
      <c r="AG1040" s="8" t="str">
        <f>IF(A1040="","",IF(COUNTIF('2) Income'!$D$13:$D$32,"Monthly")=0,0,IF(B1040="N",SUMIFS('2) Income'!$E$13:$E$32,'2) Income'!$D$13:$D$32,"monthly",'2) Income'!$F$13:$F$32,"&lt;="&amp;$A1040,'2) Income'!$I$13:$I$32,DAY(A1040)),SUMIFS('2) Income'!$E$13:$E$32,'2) Income'!$D$13:$D$32,"monthly",'2) Income'!$F$13:$F$32,"&lt;="&amp;$A1040,'2) Income'!$I$13:$I$32,"&gt;="&amp;DAY(A1040)))))</f>
        <v/>
      </c>
      <c r="AH1040" s="8" t="str" cm="1">
        <f t="array" ref="AH1040">IF(A1040="","",IF(COUNTIF('2) Income'!$D$13:$D$32,"Yearly")=0,0,SUMPRODUCT(--('2) Income'!$D$13:$D$32="Yearly"),--('2) Income'!$F$13:$F$32&lt;=A1040),IF(B1040="N",--('2) Income'!$I$13:$I$32=DAY(A1040)),--('2) Income'!$I$13:$I$32&gt;=DAY(A1040))),--(IFERROR(MOD('2) Income'!$H$13:$H$32-MONTH(A1040)+12,12),1)=0),'2) Income'!$E$13:$E$32)))</f>
        <v/>
      </c>
      <c r="AI1040" s="8" t="str">
        <f>IF(A1040="","",IF(COUNTIF('2) Income'!$D$13:$D$32,"one-time")=0,0,SUMIFS('2) Income'!$E$13:$E$32,'2) Income'!$D$13:$D$32,"one-time",'2) Income'!$F$13:$F$32,"="&amp;$A1040)))</f>
        <v/>
      </c>
      <c r="AJ1040" s="9" t="str">
        <f t="shared" si="81"/>
        <v/>
      </c>
    </row>
    <row r="1041" spans="1:36">
      <c r="A1041" s="7" t="str">
        <f>IF(A1040="","",IF(A1040+1&lt;='1) Period'!$E$21,A1040+1,""))</f>
        <v/>
      </c>
      <c r="B1041" s="7" t="e">
        <f t="shared" si="82"/>
        <v>#VALUE!</v>
      </c>
      <c r="C1041" t="e">
        <f t="shared" si="83"/>
        <v>#VALUE!</v>
      </c>
      <c r="D1041" s="8" t="str">
        <f>IF(A1041="","",IF(TEXT(A1041,"dddd")='4) Happy Money'!$E$23,WAllowance,0))</f>
        <v/>
      </c>
      <c r="E1041" s="8" t="str">
        <f>IF(A1041="","",IF(B1041="N",SUMIF(TMonthly[Day of the Month],DAY(A1041),TMonthly[Amount]),SUMIF(TMonthly[Day of the Month],"&gt;="&amp;DAY(A1041),TMonthly[Amount])))</f>
        <v/>
      </c>
      <c r="F1041" s="8" t="str" cm="1">
        <f t="array" ref="F1041">IF(A1041="","",SUMPRODUCT(--(TYearly[Due Date]&lt;=A1041),IF(B1041="N",--(TYearly[Day]=DAY(A1041)),--(TYearly[Day]&gt;=DAY(A1041))),--(IFERROR(MOD(TYearly[Month]-MONTH(A1041)+12,12),1)=0),TYearly[Amount]))</f>
        <v/>
      </c>
      <c r="G1041" s="8" t="str">
        <f>IF(A1041="","",SUMIF(TOneTime[Due Date],A1041,TOneTime[Amount]))</f>
        <v/>
      </c>
      <c r="H1041" s="8" t="str" cm="1">
        <f t="array" ref="H1041">IF(A1041="","",IF(COUNTIF(TOther[Frequency],$H$1)=0,0,SUMPRODUCT(--(IFERROR(MOD(A1041-TOther[Start Date],7),1)=0),--(TOther[Frequency]=$H$1),--(TOther[Start Date]&lt;=A1041),--(TOther[End Date Calc]&gt;=A1041),TOther[Amount])))</f>
        <v/>
      </c>
      <c r="I1041" s="8" t="str" cm="1">
        <f t="array" ref="I1041">IF(A1041="","",IF(COUNTIF(TOther[Frequency],$I$1)=0,0,SUMPRODUCT(--(IFERROR(MOD(A1041-TOther[Start Date],14),1)=0),--(TOther[Frequency]=$I$1),--(TOther[Start Date]&lt;=A1041),--(TOther[End Date Calc]&gt;=A1041),TOther[Amount])))</f>
        <v/>
      </c>
      <c r="J1041" s="8" t="str">
        <f>IF(A1041="","",IF(COUNTIF(TOther[Frequency],$J$1)=0,0,IF(OR(DAY(A1041)=1,DAY(A1041)=15),SUMIFS(TOther[Amount],TOther[Frequency],$J$1,TOther[Start Date],"&lt;="&amp;$A1041,TOther[End Date Calc],"&gt;="&amp;A1041),0)))</f>
        <v/>
      </c>
      <c r="K1041" s="8" t="str">
        <f>IF(A1041="","",IF(COUNTIF(TOther[Frequency],$K$1)=0,0,IF(A1041=(A1041-DAY(A1041)+1+2*7-WEEKDAY(A1041-DAY(A1041)+8-4,1)),SUMIFS(TOther[Amount],TOther[Frequency],$K$1,TOther[Start Date],"&lt;="&amp;$A1041,TOther[End Date Calc],"&gt;="&amp;A1041),0)))</f>
        <v/>
      </c>
      <c r="L1041" s="8" t="str">
        <f>IF(A1041="","",IF(COUNTIF(TOther[Frequency],$L$1)=0,0,IF(A1041=(A1041-DAY(A1041)+1+3*7-WEEKDAY(A1041-DAY(A1041)+8-4,1)),SUMIFS(TOther[Amount],TOther[Frequency],$L$1,TOther[Start Date],"&lt;="&amp;$A1041,TOther[End Date Calc],"&gt;="&amp;A1041),0)))</f>
        <v/>
      </c>
      <c r="M1041" s="8" t="str">
        <f>IF(A1041="","",IF(COUNTIF(TOther[Frequency],$M$1)=0,0,IF(A1041=(A1041-DAY(A1041)+1+4*7-WEEKDAY(A1041-DAY(A1041)+8-4,1)),SUMIFS(TOther[Amount],TOther[Frequency],$M$1,TOther[Start Date],"&lt;="&amp;$A1041,TOther[End Date Calc],"&gt;="&amp;A1041),0)))</f>
        <v/>
      </c>
      <c r="N1041" s="8" t="str" cm="1">
        <f t="array" ref="N1041">IF(A1041="","",IF(COUNTIF(TOther[Frequency],$N$1)=0,0,SUMPRODUCT(--(IFERROR(MOD(A1041-TOther[Start Date],28),1)=0),--(TOther[Frequency]=$N$1),--(TOther[Start Date]&lt;=A1041),--(TOther[End Date Calc]&gt;=A1041),TOther[Amount])))</f>
        <v/>
      </c>
      <c r="O1041" s="8" t="str" cm="1">
        <f t="array" ref="O1041">IF(A1041="","",IF(COUNTIF(TOther[Frequency],$O$1)=0,0,SUMPRODUCT(--(IFERROR(MOD(A1041-TOther[Start Date],42),1)=0),--(TOther[Frequency]=$O$1),--(TOther[Start Date]&lt;=A1041),--(TOther[End Date Calc]&gt;=A1041),TOther[Amount])))</f>
        <v/>
      </c>
      <c r="P1041" s="8" t="str" cm="1">
        <f t="array" ref="P1041">IF(A1041="","",IF(COUNTIF(TOther[Frequency],$P$1)=0,0,SUMPRODUCT(--(IFERROR(MOD(A1041-TOther[Start Date],56),1)=0),--(TOther[Frequency]=$P$1),--(TOther[Start Date]&lt;=A1041),--(TOther[End Date Calc]&gt;=A1041),TOther[Amount])))</f>
        <v/>
      </c>
      <c r="Q1041" s="8" t="str">
        <f>IF(A1041="","",IF(COUNTIF(TOther[Frequency],$Q$1)=0,0,IF(B1041="N",SUMIFS(TOther[Amount],TOther[Frequency],$Q$1,TOther[Start Date],"&lt;="&amp;$A1041,TOther[End Date Calc],"&gt;="&amp;A1041,TOther[Start Day],DAY(A1041)),SUMIFS(TOther[Amount],TOther[Frequency],$Q$1,TOther[Start Date],"&lt;="&amp;$A1041,TOther[End Date Calc],"&gt;="&amp;A1041,TOther[Start Day],"&gt;="&amp;DAY(A1041)))))</f>
        <v/>
      </c>
      <c r="R1041" s="8" t="str" cm="1">
        <f t="array" ref="R1041">IF(A1041="","",IF(COUNTIF(TOther[Frequency],R$1)=0,0,SUMPRODUCT(--(TOther[Frequency]=R$1),--(TOther[Start Date]&lt;=A1041),--(TOther[End Date Calc]&gt;=A1041),IF(B1041="N",--(TOther[Start Day]=DAY(A1041)),--(TOther[Start Day]&gt;=DAY(A1041))),--(IFERROR(MOD(TOther[Start Month]-MONTH(A1041)+2,2),1)=0),TOther[Amount])))</f>
        <v/>
      </c>
      <c r="S1041" s="8" t="str" cm="1">
        <f t="array" ref="S1041">IF(A1041="","",IF(COUNTIF(TOther[Frequency],S$1)=0,0,SUMPRODUCT(--(TOther[Frequency]=S$1),--(TOther[Start Date]&lt;=A1041),--(TOther[End Date Calc]&gt;=A1041),IF(B1041="N",--(TOther[Start Day]=DAY(A1041)),--(TOther[Start Day]&gt;=DAY(A1041))),--(IFERROR(MOD(TOther[Start Month]-MONTH(A1041)+3,3),1)=0),TOther[Amount])))</f>
        <v/>
      </c>
      <c r="T1041" s="8" t="str" cm="1">
        <f t="array" ref="T1041">IF($A1041="","",IF(COUNTIF(TOther[Frequency],T$1)=0,0,SUMPRODUCT(--(TOther[Frequency]=T$1),--(TOther[Start Date]&lt;=$A1041),--(TOther[End Date Calc]&gt;=$A1041),IF($B1041="N",--(TOther[Start Day]=DAY($A1041)),--(TOther[Start Day]&gt;=DAY($A1041))),--(IFERROR(MOD(TOther[Start Month]-MONTH($A1041)+4,4),1)=0),TOther[Amount])))</f>
        <v/>
      </c>
      <c r="U1041" s="8" t="str" cm="1">
        <f t="array" ref="U1041">IF(A1041="","",IF(COUNTIF(TOther[Frequency],$U$1)=0,0,SUMPRODUCT(--(TOther[Frequency]=$U$1),--(TOther[Start Date]&lt;=A1041),--(TOther[End Date Calc]&gt;=A1041),IF(B1041="N",--(TOther[Start Day]=DAY(A1041)),--(TOther[Start Day]&gt;=DAY(A1041))),--(IFERROR(MOD(TOther[Start Month]-MONTH(A1041)+6,6),1)=0),TOther[Amount])))</f>
        <v/>
      </c>
      <c r="V1041" s="8" t="str" cm="1">
        <f t="array" ref="V1041">IF(A1041="","",IF(COUNTIF(TOther[Frequency],$V$1)=0,0,SUMPRODUCT(--(TOther[Frequency]=$V$1),--(TOther[Start Date]&lt;=A1041),--(TOther[End Date Calc]&gt;=A1041),IF(B1041="N",--(TOther[Start Day]=DAY(A1041)),--(TOther[Start Day]&gt;=DAY(A1041))),--(IFERROR(MOD(TOther[Start Month]-MONTH(A1041)+12,12),1)=0),TOther[Amount])))</f>
        <v/>
      </c>
      <c r="W1041" s="8" t="str">
        <f>IF(A1041="","",SUMIFS(TOther[Amount],TOther[Start Date],A1041,TOther[Frequency],$W$1))</f>
        <v/>
      </c>
      <c r="X1041" s="9" t="str">
        <f t="shared" si="80"/>
        <v/>
      </c>
      <c r="Y1041" s="9" t="str">
        <f t="shared" si="84"/>
        <v/>
      </c>
      <c r="Z1041" s="8" t="str" cm="1">
        <f t="array" ref="Z1041">IF(A1041="","",IF(COUNTIF('2) Income'!$D$13:$D$32,"Weekly")=0,0,SUMPRODUCT(--(IFERROR(MOD(A1041-'2) Income'!$F$13:$F$32,7),1)=0),--('2) Income'!$D$13:$D$32="Weekly"),--('2) Income'!$F$13:$F$32&lt;=A1041),'2) Income'!$E$13:$E$32)))</f>
        <v/>
      </c>
      <c r="AA1041" s="8" t="str" cm="1">
        <f t="array" ref="AA1041">IF(A1041="","",IF(COUNTIF('2) Income'!$D$13:$D$32,"Every Other Week")=0,0,SUMPRODUCT(--(IFERROR(MOD(A1041-'2) Income'!$F$13:$F$32,14),1)=0),--('2) Income'!$D$13:$D$32="Every Other Week"),--('2) Income'!$F$13:$F$32&lt;=A1041),'2) Income'!$E$13:$E$32)))</f>
        <v/>
      </c>
      <c r="AB1041" s="8" t="str">
        <f>IF(A1041="","",IF(COUNTIF('2) Income'!$D$13:$D$32,"1st and 15th")=0,0,IF(OR(DAY(A1041)=1,DAY(A1041)=15),SUMIFS('2) Income'!$E$13:$E$32,'2) Income'!$D$13:$D$32,"1st and 15th",'2) Income'!$F$13:$F$32,"&lt;="&amp;$A1041),0)))</f>
        <v/>
      </c>
      <c r="AC1041" s="8" t="str">
        <f>IF(A1041="","",IF(COUNTIF('2) Income'!$D$13:$D$32,"2nd Wednesday")=0,0,IF(A1041=(A1041-DAY(A1041)+1+2*7-WEEKDAY(A1041-DAY(A1041)+8-4,1)),SUMIFS('2) Income'!$E$13:$E$32,'2) Income'!$D$13:$D$32,"2nd Wednesday",'2) Income'!$F$13:$F$32,"&lt;="&amp;$A1041),0)))</f>
        <v/>
      </c>
      <c r="AD1041" s="8" t="str">
        <f>IF(A1041="","",IF(COUNTIF('2) Income'!$D$13:$D$32,"3rd Wednesday")=0,0,IF(A1041=(A1041-DAY(A1041)+1+3*7-WEEKDAY(A1041-DAY(A1041)+8-4,1)),SUMIFS('2) Income'!$E$13:$E$32,'2) Income'!$D$13:$D$32,"3rd Wednesday",'2) Income'!$F$13:$F$32,"&lt;="&amp;$A1041),0)))</f>
        <v/>
      </c>
      <c r="AE1041" s="8" t="str">
        <f>IF(A1041="","",IF(COUNTIF('2) Income'!$D$13:$D$32,"4th Wednesday")=0,0,IF(A1041=(A1041-DAY(A1041)+1+4*7-WEEKDAY(A1041-DAY(A1041)+8-4,1)),SUMIFS('2) Income'!$E$13:$E$32,'2) Income'!$D$13:$D$32,"4th Wednesday",'2) Income'!$F$13:$F$32,"&lt;="&amp;$A1041),0)))</f>
        <v/>
      </c>
      <c r="AF1041" s="8" t="str" cm="1">
        <f t="array" ref="AF1041">IF(A1041="","",IF(COUNTIF('2) Income'!$D$13:$D$32,"Every 4 Weeks")=0,0,SUMPRODUCT(--(IFERROR(MOD(A1041-'2) Income'!$F$13:$F$32,28),1)=0),--('2) Income'!$D$13:$D$32="Every 4 Weeks"),--('2) Income'!$F$13:$F$32&lt;=A1041),'2) Income'!$E$13:$E$32)))</f>
        <v/>
      </c>
      <c r="AG1041" s="8" t="str">
        <f>IF(A1041="","",IF(COUNTIF('2) Income'!$D$13:$D$32,"Monthly")=0,0,IF(B1041="N",SUMIFS('2) Income'!$E$13:$E$32,'2) Income'!$D$13:$D$32,"monthly",'2) Income'!$F$13:$F$32,"&lt;="&amp;$A1041,'2) Income'!$I$13:$I$32,DAY(A1041)),SUMIFS('2) Income'!$E$13:$E$32,'2) Income'!$D$13:$D$32,"monthly",'2) Income'!$F$13:$F$32,"&lt;="&amp;$A1041,'2) Income'!$I$13:$I$32,"&gt;="&amp;DAY(A1041)))))</f>
        <v/>
      </c>
      <c r="AH1041" s="8" t="str" cm="1">
        <f t="array" ref="AH1041">IF(A1041="","",IF(COUNTIF('2) Income'!$D$13:$D$32,"Yearly")=0,0,SUMPRODUCT(--('2) Income'!$D$13:$D$32="Yearly"),--('2) Income'!$F$13:$F$32&lt;=A1041),IF(B1041="N",--('2) Income'!$I$13:$I$32=DAY(A1041)),--('2) Income'!$I$13:$I$32&gt;=DAY(A1041))),--(IFERROR(MOD('2) Income'!$H$13:$H$32-MONTH(A1041)+12,12),1)=0),'2) Income'!$E$13:$E$32)))</f>
        <v/>
      </c>
      <c r="AI1041" s="8" t="str">
        <f>IF(A1041="","",IF(COUNTIF('2) Income'!$D$13:$D$32,"one-time")=0,0,SUMIFS('2) Income'!$E$13:$E$32,'2) Income'!$D$13:$D$32,"one-time",'2) Income'!$F$13:$F$32,"="&amp;$A1041)))</f>
        <v/>
      </c>
      <c r="AJ1041" s="9" t="str">
        <f t="shared" si="81"/>
        <v/>
      </c>
    </row>
    <row r="1042" spans="1:36">
      <c r="A1042" s="7" t="str">
        <f>IF(A1041="","",IF(A1041+1&lt;='1) Period'!$E$21,A1041+1,""))</f>
        <v/>
      </c>
      <c r="B1042" s="7" t="e">
        <f t="shared" si="82"/>
        <v>#VALUE!</v>
      </c>
      <c r="C1042" t="e">
        <f t="shared" si="83"/>
        <v>#VALUE!</v>
      </c>
      <c r="D1042" s="8" t="str">
        <f>IF(A1042="","",IF(TEXT(A1042,"dddd")='4) Happy Money'!$E$23,WAllowance,0))</f>
        <v/>
      </c>
      <c r="E1042" s="8" t="str">
        <f>IF(A1042="","",IF(B1042="N",SUMIF(TMonthly[Day of the Month],DAY(A1042),TMonthly[Amount]),SUMIF(TMonthly[Day of the Month],"&gt;="&amp;DAY(A1042),TMonthly[Amount])))</f>
        <v/>
      </c>
      <c r="F1042" s="8" t="str" cm="1">
        <f t="array" ref="F1042">IF(A1042="","",SUMPRODUCT(--(TYearly[Due Date]&lt;=A1042),IF(B1042="N",--(TYearly[Day]=DAY(A1042)),--(TYearly[Day]&gt;=DAY(A1042))),--(IFERROR(MOD(TYearly[Month]-MONTH(A1042)+12,12),1)=0),TYearly[Amount]))</f>
        <v/>
      </c>
      <c r="G1042" s="8" t="str">
        <f>IF(A1042="","",SUMIF(TOneTime[Due Date],A1042,TOneTime[Amount]))</f>
        <v/>
      </c>
      <c r="H1042" s="8" t="str" cm="1">
        <f t="array" ref="H1042">IF(A1042="","",IF(COUNTIF(TOther[Frequency],$H$1)=0,0,SUMPRODUCT(--(IFERROR(MOD(A1042-TOther[Start Date],7),1)=0),--(TOther[Frequency]=$H$1),--(TOther[Start Date]&lt;=A1042),--(TOther[End Date Calc]&gt;=A1042),TOther[Amount])))</f>
        <v/>
      </c>
      <c r="I1042" s="8" t="str" cm="1">
        <f t="array" ref="I1042">IF(A1042="","",IF(COUNTIF(TOther[Frequency],$I$1)=0,0,SUMPRODUCT(--(IFERROR(MOD(A1042-TOther[Start Date],14),1)=0),--(TOther[Frequency]=$I$1),--(TOther[Start Date]&lt;=A1042),--(TOther[End Date Calc]&gt;=A1042),TOther[Amount])))</f>
        <v/>
      </c>
      <c r="J1042" s="8" t="str">
        <f>IF(A1042="","",IF(COUNTIF(TOther[Frequency],$J$1)=0,0,IF(OR(DAY(A1042)=1,DAY(A1042)=15),SUMIFS(TOther[Amount],TOther[Frequency],$J$1,TOther[Start Date],"&lt;="&amp;$A1042,TOther[End Date Calc],"&gt;="&amp;A1042),0)))</f>
        <v/>
      </c>
      <c r="K1042" s="8" t="str">
        <f>IF(A1042="","",IF(COUNTIF(TOther[Frequency],$K$1)=0,0,IF(A1042=(A1042-DAY(A1042)+1+2*7-WEEKDAY(A1042-DAY(A1042)+8-4,1)),SUMIFS(TOther[Amount],TOther[Frequency],$K$1,TOther[Start Date],"&lt;="&amp;$A1042,TOther[End Date Calc],"&gt;="&amp;A1042),0)))</f>
        <v/>
      </c>
      <c r="L1042" s="8" t="str">
        <f>IF(A1042="","",IF(COUNTIF(TOther[Frequency],$L$1)=0,0,IF(A1042=(A1042-DAY(A1042)+1+3*7-WEEKDAY(A1042-DAY(A1042)+8-4,1)),SUMIFS(TOther[Amount],TOther[Frequency],$L$1,TOther[Start Date],"&lt;="&amp;$A1042,TOther[End Date Calc],"&gt;="&amp;A1042),0)))</f>
        <v/>
      </c>
      <c r="M1042" s="8" t="str">
        <f>IF(A1042="","",IF(COUNTIF(TOther[Frequency],$M$1)=0,0,IF(A1042=(A1042-DAY(A1042)+1+4*7-WEEKDAY(A1042-DAY(A1042)+8-4,1)),SUMIFS(TOther[Amount],TOther[Frequency],$M$1,TOther[Start Date],"&lt;="&amp;$A1042,TOther[End Date Calc],"&gt;="&amp;A1042),0)))</f>
        <v/>
      </c>
      <c r="N1042" s="8" t="str" cm="1">
        <f t="array" ref="N1042">IF(A1042="","",IF(COUNTIF(TOther[Frequency],$N$1)=0,0,SUMPRODUCT(--(IFERROR(MOD(A1042-TOther[Start Date],28),1)=0),--(TOther[Frequency]=$N$1),--(TOther[Start Date]&lt;=A1042),--(TOther[End Date Calc]&gt;=A1042),TOther[Amount])))</f>
        <v/>
      </c>
      <c r="O1042" s="8" t="str" cm="1">
        <f t="array" ref="O1042">IF(A1042="","",IF(COUNTIF(TOther[Frequency],$O$1)=0,0,SUMPRODUCT(--(IFERROR(MOD(A1042-TOther[Start Date],42),1)=0),--(TOther[Frequency]=$O$1),--(TOther[Start Date]&lt;=A1042),--(TOther[End Date Calc]&gt;=A1042),TOther[Amount])))</f>
        <v/>
      </c>
      <c r="P1042" s="8" t="str" cm="1">
        <f t="array" ref="P1042">IF(A1042="","",IF(COUNTIF(TOther[Frequency],$P$1)=0,0,SUMPRODUCT(--(IFERROR(MOD(A1042-TOther[Start Date],56),1)=0),--(TOther[Frequency]=$P$1),--(TOther[Start Date]&lt;=A1042),--(TOther[End Date Calc]&gt;=A1042),TOther[Amount])))</f>
        <v/>
      </c>
      <c r="Q1042" s="8" t="str">
        <f>IF(A1042="","",IF(COUNTIF(TOther[Frequency],$Q$1)=0,0,IF(B1042="N",SUMIFS(TOther[Amount],TOther[Frequency],$Q$1,TOther[Start Date],"&lt;="&amp;$A1042,TOther[End Date Calc],"&gt;="&amp;A1042,TOther[Start Day],DAY(A1042)),SUMIFS(TOther[Amount],TOther[Frequency],$Q$1,TOther[Start Date],"&lt;="&amp;$A1042,TOther[End Date Calc],"&gt;="&amp;A1042,TOther[Start Day],"&gt;="&amp;DAY(A1042)))))</f>
        <v/>
      </c>
      <c r="R1042" s="8" t="str" cm="1">
        <f t="array" ref="R1042">IF(A1042="","",IF(COUNTIF(TOther[Frequency],R$1)=0,0,SUMPRODUCT(--(TOther[Frequency]=R$1),--(TOther[Start Date]&lt;=A1042),--(TOther[End Date Calc]&gt;=A1042),IF(B1042="N",--(TOther[Start Day]=DAY(A1042)),--(TOther[Start Day]&gt;=DAY(A1042))),--(IFERROR(MOD(TOther[Start Month]-MONTH(A1042)+2,2),1)=0),TOther[Amount])))</f>
        <v/>
      </c>
      <c r="S1042" s="8" t="str" cm="1">
        <f t="array" ref="S1042">IF(A1042="","",IF(COUNTIF(TOther[Frequency],S$1)=0,0,SUMPRODUCT(--(TOther[Frequency]=S$1),--(TOther[Start Date]&lt;=A1042),--(TOther[End Date Calc]&gt;=A1042),IF(B1042="N",--(TOther[Start Day]=DAY(A1042)),--(TOther[Start Day]&gt;=DAY(A1042))),--(IFERROR(MOD(TOther[Start Month]-MONTH(A1042)+3,3),1)=0),TOther[Amount])))</f>
        <v/>
      </c>
      <c r="T1042" s="8" t="str" cm="1">
        <f t="array" ref="T1042">IF($A1042="","",IF(COUNTIF(TOther[Frequency],T$1)=0,0,SUMPRODUCT(--(TOther[Frequency]=T$1),--(TOther[Start Date]&lt;=$A1042),--(TOther[End Date Calc]&gt;=$A1042),IF($B1042="N",--(TOther[Start Day]=DAY($A1042)),--(TOther[Start Day]&gt;=DAY($A1042))),--(IFERROR(MOD(TOther[Start Month]-MONTH($A1042)+4,4),1)=0),TOther[Amount])))</f>
        <v/>
      </c>
      <c r="U1042" s="8" t="str" cm="1">
        <f t="array" ref="U1042">IF(A1042="","",IF(COUNTIF(TOther[Frequency],$U$1)=0,0,SUMPRODUCT(--(TOther[Frequency]=$U$1),--(TOther[Start Date]&lt;=A1042),--(TOther[End Date Calc]&gt;=A1042),IF(B1042="N",--(TOther[Start Day]=DAY(A1042)),--(TOther[Start Day]&gt;=DAY(A1042))),--(IFERROR(MOD(TOther[Start Month]-MONTH(A1042)+6,6),1)=0),TOther[Amount])))</f>
        <v/>
      </c>
      <c r="V1042" s="8" t="str" cm="1">
        <f t="array" ref="V1042">IF(A1042="","",IF(COUNTIF(TOther[Frequency],$V$1)=0,0,SUMPRODUCT(--(TOther[Frequency]=$V$1),--(TOther[Start Date]&lt;=A1042),--(TOther[End Date Calc]&gt;=A1042),IF(B1042="N",--(TOther[Start Day]=DAY(A1042)),--(TOther[Start Day]&gt;=DAY(A1042))),--(IFERROR(MOD(TOther[Start Month]-MONTH(A1042)+12,12),1)=0),TOther[Amount])))</f>
        <v/>
      </c>
      <c r="W1042" s="8" t="str">
        <f>IF(A1042="","",SUMIFS(TOther[Amount],TOther[Start Date],A1042,TOther[Frequency],$W$1))</f>
        <v/>
      </c>
      <c r="X1042" s="9" t="str">
        <f t="shared" si="80"/>
        <v/>
      </c>
      <c r="Y1042" s="9" t="str">
        <f t="shared" si="84"/>
        <v/>
      </c>
      <c r="Z1042" s="8" t="str" cm="1">
        <f t="array" ref="Z1042">IF(A1042="","",IF(COUNTIF('2) Income'!$D$13:$D$32,"Weekly")=0,0,SUMPRODUCT(--(IFERROR(MOD(A1042-'2) Income'!$F$13:$F$32,7),1)=0),--('2) Income'!$D$13:$D$32="Weekly"),--('2) Income'!$F$13:$F$32&lt;=A1042),'2) Income'!$E$13:$E$32)))</f>
        <v/>
      </c>
      <c r="AA1042" s="8" t="str" cm="1">
        <f t="array" ref="AA1042">IF(A1042="","",IF(COUNTIF('2) Income'!$D$13:$D$32,"Every Other Week")=0,0,SUMPRODUCT(--(IFERROR(MOD(A1042-'2) Income'!$F$13:$F$32,14),1)=0),--('2) Income'!$D$13:$D$32="Every Other Week"),--('2) Income'!$F$13:$F$32&lt;=A1042),'2) Income'!$E$13:$E$32)))</f>
        <v/>
      </c>
      <c r="AB1042" s="8" t="str">
        <f>IF(A1042="","",IF(COUNTIF('2) Income'!$D$13:$D$32,"1st and 15th")=0,0,IF(OR(DAY(A1042)=1,DAY(A1042)=15),SUMIFS('2) Income'!$E$13:$E$32,'2) Income'!$D$13:$D$32,"1st and 15th",'2) Income'!$F$13:$F$32,"&lt;="&amp;$A1042),0)))</f>
        <v/>
      </c>
      <c r="AC1042" s="8" t="str">
        <f>IF(A1042="","",IF(COUNTIF('2) Income'!$D$13:$D$32,"2nd Wednesday")=0,0,IF(A1042=(A1042-DAY(A1042)+1+2*7-WEEKDAY(A1042-DAY(A1042)+8-4,1)),SUMIFS('2) Income'!$E$13:$E$32,'2) Income'!$D$13:$D$32,"2nd Wednesday",'2) Income'!$F$13:$F$32,"&lt;="&amp;$A1042),0)))</f>
        <v/>
      </c>
      <c r="AD1042" s="8" t="str">
        <f>IF(A1042="","",IF(COUNTIF('2) Income'!$D$13:$D$32,"3rd Wednesday")=0,0,IF(A1042=(A1042-DAY(A1042)+1+3*7-WEEKDAY(A1042-DAY(A1042)+8-4,1)),SUMIFS('2) Income'!$E$13:$E$32,'2) Income'!$D$13:$D$32,"3rd Wednesday",'2) Income'!$F$13:$F$32,"&lt;="&amp;$A1042),0)))</f>
        <v/>
      </c>
      <c r="AE1042" s="8" t="str">
        <f>IF(A1042="","",IF(COUNTIF('2) Income'!$D$13:$D$32,"4th Wednesday")=0,0,IF(A1042=(A1042-DAY(A1042)+1+4*7-WEEKDAY(A1042-DAY(A1042)+8-4,1)),SUMIFS('2) Income'!$E$13:$E$32,'2) Income'!$D$13:$D$32,"4th Wednesday",'2) Income'!$F$13:$F$32,"&lt;="&amp;$A1042),0)))</f>
        <v/>
      </c>
      <c r="AF1042" s="8" t="str" cm="1">
        <f t="array" ref="AF1042">IF(A1042="","",IF(COUNTIF('2) Income'!$D$13:$D$32,"Every 4 Weeks")=0,0,SUMPRODUCT(--(IFERROR(MOD(A1042-'2) Income'!$F$13:$F$32,28),1)=0),--('2) Income'!$D$13:$D$32="Every 4 Weeks"),--('2) Income'!$F$13:$F$32&lt;=A1042),'2) Income'!$E$13:$E$32)))</f>
        <v/>
      </c>
      <c r="AG1042" s="8" t="str">
        <f>IF(A1042="","",IF(COUNTIF('2) Income'!$D$13:$D$32,"Monthly")=0,0,IF(B1042="N",SUMIFS('2) Income'!$E$13:$E$32,'2) Income'!$D$13:$D$32,"monthly",'2) Income'!$F$13:$F$32,"&lt;="&amp;$A1042,'2) Income'!$I$13:$I$32,DAY(A1042)),SUMIFS('2) Income'!$E$13:$E$32,'2) Income'!$D$13:$D$32,"monthly",'2) Income'!$F$13:$F$32,"&lt;="&amp;$A1042,'2) Income'!$I$13:$I$32,"&gt;="&amp;DAY(A1042)))))</f>
        <v/>
      </c>
      <c r="AH1042" s="8" t="str" cm="1">
        <f t="array" ref="AH1042">IF(A1042="","",IF(COUNTIF('2) Income'!$D$13:$D$32,"Yearly")=0,0,SUMPRODUCT(--('2) Income'!$D$13:$D$32="Yearly"),--('2) Income'!$F$13:$F$32&lt;=A1042),IF(B1042="N",--('2) Income'!$I$13:$I$32=DAY(A1042)),--('2) Income'!$I$13:$I$32&gt;=DAY(A1042))),--(IFERROR(MOD('2) Income'!$H$13:$H$32-MONTH(A1042)+12,12),1)=0),'2) Income'!$E$13:$E$32)))</f>
        <v/>
      </c>
      <c r="AI1042" s="8" t="str">
        <f>IF(A1042="","",IF(COUNTIF('2) Income'!$D$13:$D$32,"one-time")=0,0,SUMIFS('2) Income'!$E$13:$E$32,'2) Income'!$D$13:$D$32,"one-time",'2) Income'!$F$13:$F$32,"="&amp;$A1042)))</f>
        <v/>
      </c>
      <c r="AJ1042" s="9" t="str">
        <f t="shared" si="81"/>
        <v/>
      </c>
    </row>
    <row r="1043" spans="1:36">
      <c r="A1043" s="7" t="str">
        <f>IF(A1042="","",IF(A1042+1&lt;='1) Period'!$E$21,A1042+1,""))</f>
        <v/>
      </c>
      <c r="B1043" s="7" t="e">
        <f t="shared" si="82"/>
        <v>#VALUE!</v>
      </c>
      <c r="C1043" t="e">
        <f t="shared" si="83"/>
        <v>#VALUE!</v>
      </c>
      <c r="D1043" s="8" t="str">
        <f>IF(A1043="","",IF(TEXT(A1043,"dddd")='4) Happy Money'!$E$23,WAllowance,0))</f>
        <v/>
      </c>
      <c r="E1043" s="8" t="str">
        <f>IF(A1043="","",IF(B1043="N",SUMIF(TMonthly[Day of the Month],DAY(A1043),TMonthly[Amount]),SUMIF(TMonthly[Day of the Month],"&gt;="&amp;DAY(A1043),TMonthly[Amount])))</f>
        <v/>
      </c>
      <c r="F1043" s="8" t="str" cm="1">
        <f t="array" ref="F1043">IF(A1043="","",SUMPRODUCT(--(TYearly[Due Date]&lt;=A1043),IF(B1043="N",--(TYearly[Day]=DAY(A1043)),--(TYearly[Day]&gt;=DAY(A1043))),--(IFERROR(MOD(TYearly[Month]-MONTH(A1043)+12,12),1)=0),TYearly[Amount]))</f>
        <v/>
      </c>
      <c r="G1043" s="8" t="str">
        <f>IF(A1043="","",SUMIF(TOneTime[Due Date],A1043,TOneTime[Amount]))</f>
        <v/>
      </c>
      <c r="H1043" s="8" t="str" cm="1">
        <f t="array" ref="H1043">IF(A1043="","",IF(COUNTIF(TOther[Frequency],$H$1)=0,0,SUMPRODUCT(--(IFERROR(MOD(A1043-TOther[Start Date],7),1)=0),--(TOther[Frequency]=$H$1),--(TOther[Start Date]&lt;=A1043),--(TOther[End Date Calc]&gt;=A1043),TOther[Amount])))</f>
        <v/>
      </c>
      <c r="I1043" s="8" t="str" cm="1">
        <f t="array" ref="I1043">IF(A1043="","",IF(COUNTIF(TOther[Frequency],$I$1)=0,0,SUMPRODUCT(--(IFERROR(MOD(A1043-TOther[Start Date],14),1)=0),--(TOther[Frequency]=$I$1),--(TOther[Start Date]&lt;=A1043),--(TOther[End Date Calc]&gt;=A1043),TOther[Amount])))</f>
        <v/>
      </c>
      <c r="J1043" s="8" t="str">
        <f>IF(A1043="","",IF(COUNTIF(TOther[Frequency],$J$1)=0,0,IF(OR(DAY(A1043)=1,DAY(A1043)=15),SUMIFS(TOther[Amount],TOther[Frequency],$J$1,TOther[Start Date],"&lt;="&amp;$A1043,TOther[End Date Calc],"&gt;="&amp;A1043),0)))</f>
        <v/>
      </c>
      <c r="K1043" s="8" t="str">
        <f>IF(A1043="","",IF(COUNTIF(TOther[Frequency],$K$1)=0,0,IF(A1043=(A1043-DAY(A1043)+1+2*7-WEEKDAY(A1043-DAY(A1043)+8-4,1)),SUMIFS(TOther[Amount],TOther[Frequency],$K$1,TOther[Start Date],"&lt;="&amp;$A1043,TOther[End Date Calc],"&gt;="&amp;A1043),0)))</f>
        <v/>
      </c>
      <c r="L1043" s="8" t="str">
        <f>IF(A1043="","",IF(COUNTIF(TOther[Frequency],$L$1)=0,0,IF(A1043=(A1043-DAY(A1043)+1+3*7-WEEKDAY(A1043-DAY(A1043)+8-4,1)),SUMIFS(TOther[Amount],TOther[Frequency],$L$1,TOther[Start Date],"&lt;="&amp;$A1043,TOther[End Date Calc],"&gt;="&amp;A1043),0)))</f>
        <v/>
      </c>
      <c r="M1043" s="8" t="str">
        <f>IF(A1043="","",IF(COUNTIF(TOther[Frequency],$M$1)=0,0,IF(A1043=(A1043-DAY(A1043)+1+4*7-WEEKDAY(A1043-DAY(A1043)+8-4,1)),SUMIFS(TOther[Amount],TOther[Frequency],$M$1,TOther[Start Date],"&lt;="&amp;$A1043,TOther[End Date Calc],"&gt;="&amp;A1043),0)))</f>
        <v/>
      </c>
      <c r="N1043" s="8" t="str" cm="1">
        <f t="array" ref="N1043">IF(A1043="","",IF(COUNTIF(TOther[Frequency],$N$1)=0,0,SUMPRODUCT(--(IFERROR(MOD(A1043-TOther[Start Date],28),1)=0),--(TOther[Frequency]=$N$1),--(TOther[Start Date]&lt;=A1043),--(TOther[End Date Calc]&gt;=A1043),TOther[Amount])))</f>
        <v/>
      </c>
      <c r="O1043" s="8" t="str" cm="1">
        <f t="array" ref="O1043">IF(A1043="","",IF(COUNTIF(TOther[Frequency],$O$1)=0,0,SUMPRODUCT(--(IFERROR(MOD(A1043-TOther[Start Date],42),1)=0),--(TOther[Frequency]=$O$1),--(TOther[Start Date]&lt;=A1043),--(TOther[End Date Calc]&gt;=A1043),TOther[Amount])))</f>
        <v/>
      </c>
      <c r="P1043" s="8" t="str" cm="1">
        <f t="array" ref="P1043">IF(A1043="","",IF(COUNTIF(TOther[Frequency],$P$1)=0,0,SUMPRODUCT(--(IFERROR(MOD(A1043-TOther[Start Date],56),1)=0),--(TOther[Frequency]=$P$1),--(TOther[Start Date]&lt;=A1043),--(TOther[End Date Calc]&gt;=A1043),TOther[Amount])))</f>
        <v/>
      </c>
      <c r="Q1043" s="8" t="str">
        <f>IF(A1043="","",IF(COUNTIF(TOther[Frequency],$Q$1)=0,0,IF(B1043="N",SUMIFS(TOther[Amount],TOther[Frequency],$Q$1,TOther[Start Date],"&lt;="&amp;$A1043,TOther[End Date Calc],"&gt;="&amp;A1043,TOther[Start Day],DAY(A1043)),SUMIFS(TOther[Amount],TOther[Frequency],$Q$1,TOther[Start Date],"&lt;="&amp;$A1043,TOther[End Date Calc],"&gt;="&amp;A1043,TOther[Start Day],"&gt;="&amp;DAY(A1043)))))</f>
        <v/>
      </c>
      <c r="R1043" s="8" t="str" cm="1">
        <f t="array" ref="R1043">IF(A1043="","",IF(COUNTIF(TOther[Frequency],R$1)=0,0,SUMPRODUCT(--(TOther[Frequency]=R$1),--(TOther[Start Date]&lt;=A1043),--(TOther[End Date Calc]&gt;=A1043),IF(B1043="N",--(TOther[Start Day]=DAY(A1043)),--(TOther[Start Day]&gt;=DAY(A1043))),--(IFERROR(MOD(TOther[Start Month]-MONTH(A1043)+2,2),1)=0),TOther[Amount])))</f>
        <v/>
      </c>
      <c r="S1043" s="8" t="str" cm="1">
        <f t="array" ref="S1043">IF(A1043="","",IF(COUNTIF(TOther[Frequency],S$1)=0,0,SUMPRODUCT(--(TOther[Frequency]=S$1),--(TOther[Start Date]&lt;=A1043),--(TOther[End Date Calc]&gt;=A1043),IF(B1043="N",--(TOther[Start Day]=DAY(A1043)),--(TOther[Start Day]&gt;=DAY(A1043))),--(IFERROR(MOD(TOther[Start Month]-MONTH(A1043)+3,3),1)=0),TOther[Amount])))</f>
        <v/>
      </c>
      <c r="T1043" s="8" t="str" cm="1">
        <f t="array" ref="T1043">IF($A1043="","",IF(COUNTIF(TOther[Frequency],T$1)=0,0,SUMPRODUCT(--(TOther[Frequency]=T$1),--(TOther[Start Date]&lt;=$A1043),--(TOther[End Date Calc]&gt;=$A1043),IF($B1043="N",--(TOther[Start Day]=DAY($A1043)),--(TOther[Start Day]&gt;=DAY($A1043))),--(IFERROR(MOD(TOther[Start Month]-MONTH($A1043)+4,4),1)=0),TOther[Amount])))</f>
        <v/>
      </c>
      <c r="U1043" s="8" t="str" cm="1">
        <f t="array" ref="U1043">IF(A1043="","",IF(COUNTIF(TOther[Frequency],$U$1)=0,0,SUMPRODUCT(--(TOther[Frequency]=$U$1),--(TOther[Start Date]&lt;=A1043),--(TOther[End Date Calc]&gt;=A1043),IF(B1043="N",--(TOther[Start Day]=DAY(A1043)),--(TOther[Start Day]&gt;=DAY(A1043))),--(IFERROR(MOD(TOther[Start Month]-MONTH(A1043)+6,6),1)=0),TOther[Amount])))</f>
        <v/>
      </c>
      <c r="V1043" s="8" t="str" cm="1">
        <f t="array" ref="V1043">IF(A1043="","",IF(COUNTIF(TOther[Frequency],$V$1)=0,0,SUMPRODUCT(--(TOther[Frequency]=$V$1),--(TOther[Start Date]&lt;=A1043),--(TOther[End Date Calc]&gt;=A1043),IF(B1043="N",--(TOther[Start Day]=DAY(A1043)),--(TOther[Start Day]&gt;=DAY(A1043))),--(IFERROR(MOD(TOther[Start Month]-MONTH(A1043)+12,12),1)=0),TOther[Amount])))</f>
        <v/>
      </c>
      <c r="W1043" s="8" t="str">
        <f>IF(A1043="","",SUMIFS(TOther[Amount],TOther[Start Date],A1043,TOther[Frequency],$W$1))</f>
        <v/>
      </c>
      <c r="X1043" s="9" t="str">
        <f t="shared" si="80"/>
        <v/>
      </c>
      <c r="Y1043" s="9" t="str">
        <f t="shared" si="84"/>
        <v/>
      </c>
      <c r="Z1043" s="8" t="str" cm="1">
        <f t="array" ref="Z1043">IF(A1043="","",IF(COUNTIF('2) Income'!$D$13:$D$32,"Weekly")=0,0,SUMPRODUCT(--(IFERROR(MOD(A1043-'2) Income'!$F$13:$F$32,7),1)=0),--('2) Income'!$D$13:$D$32="Weekly"),--('2) Income'!$F$13:$F$32&lt;=A1043),'2) Income'!$E$13:$E$32)))</f>
        <v/>
      </c>
      <c r="AA1043" s="8" t="str" cm="1">
        <f t="array" ref="AA1043">IF(A1043="","",IF(COUNTIF('2) Income'!$D$13:$D$32,"Every Other Week")=0,0,SUMPRODUCT(--(IFERROR(MOD(A1043-'2) Income'!$F$13:$F$32,14),1)=0),--('2) Income'!$D$13:$D$32="Every Other Week"),--('2) Income'!$F$13:$F$32&lt;=A1043),'2) Income'!$E$13:$E$32)))</f>
        <v/>
      </c>
      <c r="AB1043" s="8" t="str">
        <f>IF(A1043="","",IF(COUNTIF('2) Income'!$D$13:$D$32,"1st and 15th")=0,0,IF(OR(DAY(A1043)=1,DAY(A1043)=15),SUMIFS('2) Income'!$E$13:$E$32,'2) Income'!$D$13:$D$32,"1st and 15th",'2) Income'!$F$13:$F$32,"&lt;="&amp;$A1043),0)))</f>
        <v/>
      </c>
      <c r="AC1043" s="8" t="str">
        <f>IF(A1043="","",IF(COUNTIF('2) Income'!$D$13:$D$32,"2nd Wednesday")=0,0,IF(A1043=(A1043-DAY(A1043)+1+2*7-WEEKDAY(A1043-DAY(A1043)+8-4,1)),SUMIFS('2) Income'!$E$13:$E$32,'2) Income'!$D$13:$D$32,"2nd Wednesday",'2) Income'!$F$13:$F$32,"&lt;="&amp;$A1043),0)))</f>
        <v/>
      </c>
      <c r="AD1043" s="8" t="str">
        <f>IF(A1043="","",IF(COUNTIF('2) Income'!$D$13:$D$32,"3rd Wednesday")=0,0,IF(A1043=(A1043-DAY(A1043)+1+3*7-WEEKDAY(A1043-DAY(A1043)+8-4,1)),SUMIFS('2) Income'!$E$13:$E$32,'2) Income'!$D$13:$D$32,"3rd Wednesday",'2) Income'!$F$13:$F$32,"&lt;="&amp;$A1043),0)))</f>
        <v/>
      </c>
      <c r="AE1043" s="8" t="str">
        <f>IF(A1043="","",IF(COUNTIF('2) Income'!$D$13:$D$32,"4th Wednesday")=0,0,IF(A1043=(A1043-DAY(A1043)+1+4*7-WEEKDAY(A1043-DAY(A1043)+8-4,1)),SUMIFS('2) Income'!$E$13:$E$32,'2) Income'!$D$13:$D$32,"4th Wednesday",'2) Income'!$F$13:$F$32,"&lt;="&amp;$A1043),0)))</f>
        <v/>
      </c>
      <c r="AF1043" s="8" t="str" cm="1">
        <f t="array" ref="AF1043">IF(A1043="","",IF(COUNTIF('2) Income'!$D$13:$D$32,"Every 4 Weeks")=0,0,SUMPRODUCT(--(IFERROR(MOD(A1043-'2) Income'!$F$13:$F$32,28),1)=0),--('2) Income'!$D$13:$D$32="Every 4 Weeks"),--('2) Income'!$F$13:$F$32&lt;=A1043),'2) Income'!$E$13:$E$32)))</f>
        <v/>
      </c>
      <c r="AG1043" s="8" t="str">
        <f>IF(A1043="","",IF(COUNTIF('2) Income'!$D$13:$D$32,"Monthly")=0,0,IF(B1043="N",SUMIFS('2) Income'!$E$13:$E$32,'2) Income'!$D$13:$D$32,"monthly",'2) Income'!$F$13:$F$32,"&lt;="&amp;$A1043,'2) Income'!$I$13:$I$32,DAY(A1043)),SUMIFS('2) Income'!$E$13:$E$32,'2) Income'!$D$13:$D$32,"monthly",'2) Income'!$F$13:$F$32,"&lt;="&amp;$A1043,'2) Income'!$I$13:$I$32,"&gt;="&amp;DAY(A1043)))))</f>
        <v/>
      </c>
      <c r="AH1043" s="8" t="str" cm="1">
        <f t="array" ref="AH1043">IF(A1043="","",IF(COUNTIF('2) Income'!$D$13:$D$32,"Yearly")=0,0,SUMPRODUCT(--('2) Income'!$D$13:$D$32="Yearly"),--('2) Income'!$F$13:$F$32&lt;=A1043),IF(B1043="N",--('2) Income'!$I$13:$I$32=DAY(A1043)),--('2) Income'!$I$13:$I$32&gt;=DAY(A1043))),--(IFERROR(MOD('2) Income'!$H$13:$H$32-MONTH(A1043)+12,12),1)=0),'2) Income'!$E$13:$E$32)))</f>
        <v/>
      </c>
      <c r="AI1043" s="8" t="str">
        <f>IF(A1043="","",IF(COUNTIF('2) Income'!$D$13:$D$32,"one-time")=0,0,SUMIFS('2) Income'!$E$13:$E$32,'2) Income'!$D$13:$D$32,"one-time",'2) Income'!$F$13:$F$32,"="&amp;$A1043)))</f>
        <v/>
      </c>
      <c r="AJ1043" s="9" t="str">
        <f t="shared" si="81"/>
        <v/>
      </c>
    </row>
    <row r="1044" spans="1:36">
      <c r="A1044" s="7" t="str">
        <f>IF(A1043="","",IF(A1043+1&lt;='1) Period'!$E$21,A1043+1,""))</f>
        <v/>
      </c>
      <c r="B1044" s="7" t="e">
        <f t="shared" si="82"/>
        <v>#VALUE!</v>
      </c>
      <c r="C1044" t="e">
        <f t="shared" si="83"/>
        <v>#VALUE!</v>
      </c>
      <c r="D1044" s="8" t="str">
        <f>IF(A1044="","",IF(TEXT(A1044,"dddd")='4) Happy Money'!$E$23,WAllowance,0))</f>
        <v/>
      </c>
      <c r="E1044" s="8" t="str">
        <f>IF(A1044="","",IF(B1044="N",SUMIF(TMonthly[Day of the Month],DAY(A1044),TMonthly[Amount]),SUMIF(TMonthly[Day of the Month],"&gt;="&amp;DAY(A1044),TMonthly[Amount])))</f>
        <v/>
      </c>
      <c r="F1044" s="8" t="str" cm="1">
        <f t="array" ref="F1044">IF(A1044="","",SUMPRODUCT(--(TYearly[Due Date]&lt;=A1044),IF(B1044="N",--(TYearly[Day]=DAY(A1044)),--(TYearly[Day]&gt;=DAY(A1044))),--(IFERROR(MOD(TYearly[Month]-MONTH(A1044)+12,12),1)=0),TYearly[Amount]))</f>
        <v/>
      </c>
      <c r="G1044" s="8" t="str">
        <f>IF(A1044="","",SUMIF(TOneTime[Due Date],A1044,TOneTime[Amount]))</f>
        <v/>
      </c>
      <c r="H1044" s="8" t="str" cm="1">
        <f t="array" ref="H1044">IF(A1044="","",IF(COUNTIF(TOther[Frequency],$H$1)=0,0,SUMPRODUCT(--(IFERROR(MOD(A1044-TOther[Start Date],7),1)=0),--(TOther[Frequency]=$H$1),--(TOther[Start Date]&lt;=A1044),--(TOther[End Date Calc]&gt;=A1044),TOther[Amount])))</f>
        <v/>
      </c>
      <c r="I1044" s="8" t="str" cm="1">
        <f t="array" ref="I1044">IF(A1044="","",IF(COUNTIF(TOther[Frequency],$I$1)=0,0,SUMPRODUCT(--(IFERROR(MOD(A1044-TOther[Start Date],14),1)=0),--(TOther[Frequency]=$I$1),--(TOther[Start Date]&lt;=A1044),--(TOther[End Date Calc]&gt;=A1044),TOther[Amount])))</f>
        <v/>
      </c>
      <c r="J1044" s="8" t="str">
        <f>IF(A1044="","",IF(COUNTIF(TOther[Frequency],$J$1)=0,0,IF(OR(DAY(A1044)=1,DAY(A1044)=15),SUMIFS(TOther[Amount],TOther[Frequency],$J$1,TOther[Start Date],"&lt;="&amp;$A1044,TOther[End Date Calc],"&gt;="&amp;A1044),0)))</f>
        <v/>
      </c>
      <c r="K1044" s="8" t="str">
        <f>IF(A1044="","",IF(COUNTIF(TOther[Frequency],$K$1)=0,0,IF(A1044=(A1044-DAY(A1044)+1+2*7-WEEKDAY(A1044-DAY(A1044)+8-4,1)),SUMIFS(TOther[Amount],TOther[Frequency],$K$1,TOther[Start Date],"&lt;="&amp;$A1044,TOther[End Date Calc],"&gt;="&amp;A1044),0)))</f>
        <v/>
      </c>
      <c r="L1044" s="8" t="str">
        <f>IF(A1044="","",IF(COUNTIF(TOther[Frequency],$L$1)=0,0,IF(A1044=(A1044-DAY(A1044)+1+3*7-WEEKDAY(A1044-DAY(A1044)+8-4,1)),SUMIFS(TOther[Amount],TOther[Frequency],$L$1,TOther[Start Date],"&lt;="&amp;$A1044,TOther[End Date Calc],"&gt;="&amp;A1044),0)))</f>
        <v/>
      </c>
      <c r="M1044" s="8" t="str">
        <f>IF(A1044="","",IF(COUNTIF(TOther[Frequency],$M$1)=0,0,IF(A1044=(A1044-DAY(A1044)+1+4*7-WEEKDAY(A1044-DAY(A1044)+8-4,1)),SUMIFS(TOther[Amount],TOther[Frequency],$M$1,TOther[Start Date],"&lt;="&amp;$A1044,TOther[End Date Calc],"&gt;="&amp;A1044),0)))</f>
        <v/>
      </c>
      <c r="N1044" s="8" t="str" cm="1">
        <f t="array" ref="N1044">IF(A1044="","",IF(COUNTIF(TOther[Frequency],$N$1)=0,0,SUMPRODUCT(--(IFERROR(MOD(A1044-TOther[Start Date],28),1)=0),--(TOther[Frequency]=$N$1),--(TOther[Start Date]&lt;=A1044),--(TOther[End Date Calc]&gt;=A1044),TOther[Amount])))</f>
        <v/>
      </c>
      <c r="O1044" s="8" t="str" cm="1">
        <f t="array" ref="O1044">IF(A1044="","",IF(COUNTIF(TOther[Frequency],$O$1)=0,0,SUMPRODUCT(--(IFERROR(MOD(A1044-TOther[Start Date],42),1)=0),--(TOther[Frequency]=$O$1),--(TOther[Start Date]&lt;=A1044),--(TOther[End Date Calc]&gt;=A1044),TOther[Amount])))</f>
        <v/>
      </c>
      <c r="P1044" s="8" t="str" cm="1">
        <f t="array" ref="P1044">IF(A1044="","",IF(COUNTIF(TOther[Frequency],$P$1)=0,0,SUMPRODUCT(--(IFERROR(MOD(A1044-TOther[Start Date],56),1)=0),--(TOther[Frequency]=$P$1),--(TOther[Start Date]&lt;=A1044),--(TOther[End Date Calc]&gt;=A1044),TOther[Amount])))</f>
        <v/>
      </c>
      <c r="Q1044" s="8" t="str">
        <f>IF(A1044="","",IF(COUNTIF(TOther[Frequency],$Q$1)=0,0,IF(B1044="N",SUMIFS(TOther[Amount],TOther[Frequency],$Q$1,TOther[Start Date],"&lt;="&amp;$A1044,TOther[End Date Calc],"&gt;="&amp;A1044,TOther[Start Day],DAY(A1044)),SUMIFS(TOther[Amount],TOther[Frequency],$Q$1,TOther[Start Date],"&lt;="&amp;$A1044,TOther[End Date Calc],"&gt;="&amp;A1044,TOther[Start Day],"&gt;="&amp;DAY(A1044)))))</f>
        <v/>
      </c>
      <c r="R1044" s="8" t="str" cm="1">
        <f t="array" ref="R1044">IF(A1044="","",IF(COUNTIF(TOther[Frequency],R$1)=0,0,SUMPRODUCT(--(TOther[Frequency]=R$1),--(TOther[Start Date]&lt;=A1044),--(TOther[End Date Calc]&gt;=A1044),IF(B1044="N",--(TOther[Start Day]=DAY(A1044)),--(TOther[Start Day]&gt;=DAY(A1044))),--(IFERROR(MOD(TOther[Start Month]-MONTH(A1044)+2,2),1)=0),TOther[Amount])))</f>
        <v/>
      </c>
      <c r="S1044" s="8" t="str" cm="1">
        <f t="array" ref="S1044">IF(A1044="","",IF(COUNTIF(TOther[Frequency],S$1)=0,0,SUMPRODUCT(--(TOther[Frequency]=S$1),--(TOther[Start Date]&lt;=A1044),--(TOther[End Date Calc]&gt;=A1044),IF(B1044="N",--(TOther[Start Day]=DAY(A1044)),--(TOther[Start Day]&gt;=DAY(A1044))),--(IFERROR(MOD(TOther[Start Month]-MONTH(A1044)+3,3),1)=0),TOther[Amount])))</f>
        <v/>
      </c>
      <c r="T1044" s="8" t="str" cm="1">
        <f t="array" ref="T1044">IF($A1044="","",IF(COUNTIF(TOther[Frequency],T$1)=0,0,SUMPRODUCT(--(TOther[Frequency]=T$1),--(TOther[Start Date]&lt;=$A1044),--(TOther[End Date Calc]&gt;=$A1044),IF($B1044="N",--(TOther[Start Day]=DAY($A1044)),--(TOther[Start Day]&gt;=DAY($A1044))),--(IFERROR(MOD(TOther[Start Month]-MONTH($A1044)+4,4),1)=0),TOther[Amount])))</f>
        <v/>
      </c>
      <c r="U1044" s="8" t="str" cm="1">
        <f t="array" ref="U1044">IF(A1044="","",IF(COUNTIF(TOther[Frequency],$U$1)=0,0,SUMPRODUCT(--(TOther[Frequency]=$U$1),--(TOther[Start Date]&lt;=A1044),--(TOther[End Date Calc]&gt;=A1044),IF(B1044="N",--(TOther[Start Day]=DAY(A1044)),--(TOther[Start Day]&gt;=DAY(A1044))),--(IFERROR(MOD(TOther[Start Month]-MONTH(A1044)+6,6),1)=0),TOther[Amount])))</f>
        <v/>
      </c>
      <c r="V1044" s="8" t="str" cm="1">
        <f t="array" ref="V1044">IF(A1044="","",IF(COUNTIF(TOther[Frequency],$V$1)=0,0,SUMPRODUCT(--(TOther[Frequency]=$V$1),--(TOther[Start Date]&lt;=A1044),--(TOther[End Date Calc]&gt;=A1044),IF(B1044="N",--(TOther[Start Day]=DAY(A1044)),--(TOther[Start Day]&gt;=DAY(A1044))),--(IFERROR(MOD(TOther[Start Month]-MONTH(A1044)+12,12),1)=0),TOther[Amount])))</f>
        <v/>
      </c>
      <c r="W1044" s="8" t="str">
        <f>IF(A1044="","",SUMIFS(TOther[Amount],TOther[Start Date],A1044,TOther[Frequency],$W$1))</f>
        <v/>
      </c>
      <c r="X1044" s="9" t="str">
        <f t="shared" si="80"/>
        <v/>
      </c>
      <c r="Y1044" s="9" t="str">
        <f t="shared" si="84"/>
        <v/>
      </c>
      <c r="Z1044" s="8" t="str" cm="1">
        <f t="array" ref="Z1044">IF(A1044="","",IF(COUNTIF('2) Income'!$D$13:$D$32,"Weekly")=0,0,SUMPRODUCT(--(IFERROR(MOD(A1044-'2) Income'!$F$13:$F$32,7),1)=0),--('2) Income'!$D$13:$D$32="Weekly"),--('2) Income'!$F$13:$F$32&lt;=A1044),'2) Income'!$E$13:$E$32)))</f>
        <v/>
      </c>
      <c r="AA1044" s="8" t="str" cm="1">
        <f t="array" ref="AA1044">IF(A1044="","",IF(COUNTIF('2) Income'!$D$13:$D$32,"Every Other Week")=0,0,SUMPRODUCT(--(IFERROR(MOD(A1044-'2) Income'!$F$13:$F$32,14),1)=0),--('2) Income'!$D$13:$D$32="Every Other Week"),--('2) Income'!$F$13:$F$32&lt;=A1044),'2) Income'!$E$13:$E$32)))</f>
        <v/>
      </c>
      <c r="AB1044" s="8" t="str">
        <f>IF(A1044="","",IF(COUNTIF('2) Income'!$D$13:$D$32,"1st and 15th")=0,0,IF(OR(DAY(A1044)=1,DAY(A1044)=15),SUMIFS('2) Income'!$E$13:$E$32,'2) Income'!$D$13:$D$32,"1st and 15th",'2) Income'!$F$13:$F$32,"&lt;="&amp;$A1044),0)))</f>
        <v/>
      </c>
      <c r="AC1044" s="8" t="str">
        <f>IF(A1044="","",IF(COUNTIF('2) Income'!$D$13:$D$32,"2nd Wednesday")=0,0,IF(A1044=(A1044-DAY(A1044)+1+2*7-WEEKDAY(A1044-DAY(A1044)+8-4,1)),SUMIFS('2) Income'!$E$13:$E$32,'2) Income'!$D$13:$D$32,"2nd Wednesday",'2) Income'!$F$13:$F$32,"&lt;="&amp;$A1044),0)))</f>
        <v/>
      </c>
      <c r="AD1044" s="8" t="str">
        <f>IF(A1044="","",IF(COUNTIF('2) Income'!$D$13:$D$32,"3rd Wednesday")=0,0,IF(A1044=(A1044-DAY(A1044)+1+3*7-WEEKDAY(A1044-DAY(A1044)+8-4,1)),SUMIFS('2) Income'!$E$13:$E$32,'2) Income'!$D$13:$D$32,"3rd Wednesday",'2) Income'!$F$13:$F$32,"&lt;="&amp;$A1044),0)))</f>
        <v/>
      </c>
      <c r="AE1044" s="8" t="str">
        <f>IF(A1044="","",IF(COUNTIF('2) Income'!$D$13:$D$32,"4th Wednesday")=0,0,IF(A1044=(A1044-DAY(A1044)+1+4*7-WEEKDAY(A1044-DAY(A1044)+8-4,1)),SUMIFS('2) Income'!$E$13:$E$32,'2) Income'!$D$13:$D$32,"4th Wednesday",'2) Income'!$F$13:$F$32,"&lt;="&amp;$A1044),0)))</f>
        <v/>
      </c>
      <c r="AF1044" s="8" t="str" cm="1">
        <f t="array" ref="AF1044">IF(A1044="","",IF(COUNTIF('2) Income'!$D$13:$D$32,"Every 4 Weeks")=0,0,SUMPRODUCT(--(IFERROR(MOD(A1044-'2) Income'!$F$13:$F$32,28),1)=0),--('2) Income'!$D$13:$D$32="Every 4 Weeks"),--('2) Income'!$F$13:$F$32&lt;=A1044),'2) Income'!$E$13:$E$32)))</f>
        <v/>
      </c>
      <c r="AG1044" s="8" t="str">
        <f>IF(A1044="","",IF(COUNTIF('2) Income'!$D$13:$D$32,"Monthly")=0,0,IF(B1044="N",SUMIFS('2) Income'!$E$13:$E$32,'2) Income'!$D$13:$D$32,"monthly",'2) Income'!$F$13:$F$32,"&lt;="&amp;$A1044,'2) Income'!$I$13:$I$32,DAY(A1044)),SUMIFS('2) Income'!$E$13:$E$32,'2) Income'!$D$13:$D$32,"monthly",'2) Income'!$F$13:$F$32,"&lt;="&amp;$A1044,'2) Income'!$I$13:$I$32,"&gt;="&amp;DAY(A1044)))))</f>
        <v/>
      </c>
      <c r="AH1044" s="8" t="str" cm="1">
        <f t="array" ref="AH1044">IF(A1044="","",IF(COUNTIF('2) Income'!$D$13:$D$32,"Yearly")=0,0,SUMPRODUCT(--('2) Income'!$D$13:$D$32="Yearly"),--('2) Income'!$F$13:$F$32&lt;=A1044),IF(B1044="N",--('2) Income'!$I$13:$I$32=DAY(A1044)),--('2) Income'!$I$13:$I$32&gt;=DAY(A1044))),--(IFERROR(MOD('2) Income'!$H$13:$H$32-MONTH(A1044)+12,12),1)=0),'2) Income'!$E$13:$E$32)))</f>
        <v/>
      </c>
      <c r="AI1044" s="8" t="str">
        <f>IF(A1044="","",IF(COUNTIF('2) Income'!$D$13:$D$32,"one-time")=0,0,SUMIFS('2) Income'!$E$13:$E$32,'2) Income'!$D$13:$D$32,"one-time",'2) Income'!$F$13:$F$32,"="&amp;$A1044)))</f>
        <v/>
      </c>
      <c r="AJ1044" s="9" t="str">
        <f t="shared" si="81"/>
        <v/>
      </c>
    </row>
    <row r="1045" spans="1:36">
      <c r="A1045" s="7" t="str">
        <f>IF(A1044="","",IF(A1044+1&lt;='1) Period'!$E$21,A1044+1,""))</f>
        <v/>
      </c>
      <c r="B1045" s="7" t="e">
        <f t="shared" si="82"/>
        <v>#VALUE!</v>
      </c>
      <c r="C1045" t="e">
        <f t="shared" si="83"/>
        <v>#VALUE!</v>
      </c>
      <c r="D1045" s="8" t="str">
        <f>IF(A1045="","",IF(TEXT(A1045,"dddd")='4) Happy Money'!$E$23,WAllowance,0))</f>
        <v/>
      </c>
      <c r="E1045" s="8" t="str">
        <f>IF(A1045="","",IF(B1045="N",SUMIF(TMonthly[Day of the Month],DAY(A1045),TMonthly[Amount]),SUMIF(TMonthly[Day of the Month],"&gt;="&amp;DAY(A1045),TMonthly[Amount])))</f>
        <v/>
      </c>
      <c r="F1045" s="8" t="str" cm="1">
        <f t="array" ref="F1045">IF(A1045="","",SUMPRODUCT(--(TYearly[Due Date]&lt;=A1045),IF(B1045="N",--(TYearly[Day]=DAY(A1045)),--(TYearly[Day]&gt;=DAY(A1045))),--(IFERROR(MOD(TYearly[Month]-MONTH(A1045)+12,12),1)=0),TYearly[Amount]))</f>
        <v/>
      </c>
      <c r="G1045" s="8" t="str">
        <f>IF(A1045="","",SUMIF(TOneTime[Due Date],A1045,TOneTime[Amount]))</f>
        <v/>
      </c>
      <c r="H1045" s="8" t="str" cm="1">
        <f t="array" ref="H1045">IF(A1045="","",IF(COUNTIF(TOther[Frequency],$H$1)=0,0,SUMPRODUCT(--(IFERROR(MOD(A1045-TOther[Start Date],7),1)=0),--(TOther[Frequency]=$H$1),--(TOther[Start Date]&lt;=A1045),--(TOther[End Date Calc]&gt;=A1045),TOther[Amount])))</f>
        <v/>
      </c>
      <c r="I1045" s="8" t="str" cm="1">
        <f t="array" ref="I1045">IF(A1045="","",IF(COUNTIF(TOther[Frequency],$I$1)=0,0,SUMPRODUCT(--(IFERROR(MOD(A1045-TOther[Start Date],14),1)=0),--(TOther[Frequency]=$I$1),--(TOther[Start Date]&lt;=A1045),--(TOther[End Date Calc]&gt;=A1045),TOther[Amount])))</f>
        <v/>
      </c>
      <c r="J1045" s="8" t="str">
        <f>IF(A1045="","",IF(COUNTIF(TOther[Frequency],$J$1)=0,0,IF(OR(DAY(A1045)=1,DAY(A1045)=15),SUMIFS(TOther[Amount],TOther[Frequency],$J$1,TOther[Start Date],"&lt;="&amp;$A1045,TOther[End Date Calc],"&gt;="&amp;A1045),0)))</f>
        <v/>
      </c>
      <c r="K1045" s="8" t="str">
        <f>IF(A1045="","",IF(COUNTIF(TOther[Frequency],$K$1)=0,0,IF(A1045=(A1045-DAY(A1045)+1+2*7-WEEKDAY(A1045-DAY(A1045)+8-4,1)),SUMIFS(TOther[Amount],TOther[Frequency],$K$1,TOther[Start Date],"&lt;="&amp;$A1045,TOther[End Date Calc],"&gt;="&amp;A1045),0)))</f>
        <v/>
      </c>
      <c r="L1045" s="8" t="str">
        <f>IF(A1045="","",IF(COUNTIF(TOther[Frequency],$L$1)=0,0,IF(A1045=(A1045-DAY(A1045)+1+3*7-WEEKDAY(A1045-DAY(A1045)+8-4,1)),SUMIFS(TOther[Amount],TOther[Frequency],$L$1,TOther[Start Date],"&lt;="&amp;$A1045,TOther[End Date Calc],"&gt;="&amp;A1045),0)))</f>
        <v/>
      </c>
      <c r="M1045" s="8" t="str">
        <f>IF(A1045="","",IF(COUNTIF(TOther[Frequency],$M$1)=0,0,IF(A1045=(A1045-DAY(A1045)+1+4*7-WEEKDAY(A1045-DAY(A1045)+8-4,1)),SUMIFS(TOther[Amount],TOther[Frequency],$M$1,TOther[Start Date],"&lt;="&amp;$A1045,TOther[End Date Calc],"&gt;="&amp;A1045),0)))</f>
        <v/>
      </c>
      <c r="N1045" s="8" t="str" cm="1">
        <f t="array" ref="N1045">IF(A1045="","",IF(COUNTIF(TOther[Frequency],$N$1)=0,0,SUMPRODUCT(--(IFERROR(MOD(A1045-TOther[Start Date],28),1)=0),--(TOther[Frequency]=$N$1),--(TOther[Start Date]&lt;=A1045),--(TOther[End Date Calc]&gt;=A1045),TOther[Amount])))</f>
        <v/>
      </c>
      <c r="O1045" s="8" t="str" cm="1">
        <f t="array" ref="O1045">IF(A1045="","",IF(COUNTIF(TOther[Frequency],$O$1)=0,0,SUMPRODUCT(--(IFERROR(MOD(A1045-TOther[Start Date],42),1)=0),--(TOther[Frequency]=$O$1),--(TOther[Start Date]&lt;=A1045),--(TOther[End Date Calc]&gt;=A1045),TOther[Amount])))</f>
        <v/>
      </c>
      <c r="P1045" s="8" t="str" cm="1">
        <f t="array" ref="P1045">IF(A1045="","",IF(COUNTIF(TOther[Frequency],$P$1)=0,0,SUMPRODUCT(--(IFERROR(MOD(A1045-TOther[Start Date],56),1)=0),--(TOther[Frequency]=$P$1),--(TOther[Start Date]&lt;=A1045),--(TOther[End Date Calc]&gt;=A1045),TOther[Amount])))</f>
        <v/>
      </c>
      <c r="Q1045" s="8" t="str">
        <f>IF(A1045="","",IF(COUNTIF(TOther[Frequency],$Q$1)=0,0,IF(B1045="N",SUMIFS(TOther[Amount],TOther[Frequency],$Q$1,TOther[Start Date],"&lt;="&amp;$A1045,TOther[End Date Calc],"&gt;="&amp;A1045,TOther[Start Day],DAY(A1045)),SUMIFS(TOther[Amount],TOther[Frequency],$Q$1,TOther[Start Date],"&lt;="&amp;$A1045,TOther[End Date Calc],"&gt;="&amp;A1045,TOther[Start Day],"&gt;="&amp;DAY(A1045)))))</f>
        <v/>
      </c>
      <c r="R1045" s="8" t="str" cm="1">
        <f t="array" ref="R1045">IF(A1045="","",IF(COUNTIF(TOther[Frequency],R$1)=0,0,SUMPRODUCT(--(TOther[Frequency]=R$1),--(TOther[Start Date]&lt;=A1045),--(TOther[End Date Calc]&gt;=A1045),IF(B1045="N",--(TOther[Start Day]=DAY(A1045)),--(TOther[Start Day]&gt;=DAY(A1045))),--(IFERROR(MOD(TOther[Start Month]-MONTH(A1045)+2,2),1)=0),TOther[Amount])))</f>
        <v/>
      </c>
      <c r="S1045" s="8" t="str" cm="1">
        <f t="array" ref="S1045">IF(A1045="","",IF(COUNTIF(TOther[Frequency],S$1)=0,0,SUMPRODUCT(--(TOther[Frequency]=S$1),--(TOther[Start Date]&lt;=A1045),--(TOther[End Date Calc]&gt;=A1045),IF(B1045="N",--(TOther[Start Day]=DAY(A1045)),--(TOther[Start Day]&gt;=DAY(A1045))),--(IFERROR(MOD(TOther[Start Month]-MONTH(A1045)+3,3),1)=0),TOther[Amount])))</f>
        <v/>
      </c>
      <c r="T1045" s="8" t="str" cm="1">
        <f t="array" ref="T1045">IF($A1045="","",IF(COUNTIF(TOther[Frequency],T$1)=0,0,SUMPRODUCT(--(TOther[Frequency]=T$1),--(TOther[Start Date]&lt;=$A1045),--(TOther[End Date Calc]&gt;=$A1045),IF($B1045="N",--(TOther[Start Day]=DAY($A1045)),--(TOther[Start Day]&gt;=DAY($A1045))),--(IFERROR(MOD(TOther[Start Month]-MONTH($A1045)+4,4),1)=0),TOther[Amount])))</f>
        <v/>
      </c>
      <c r="U1045" s="8" t="str" cm="1">
        <f t="array" ref="U1045">IF(A1045="","",IF(COUNTIF(TOther[Frequency],$U$1)=0,0,SUMPRODUCT(--(TOther[Frequency]=$U$1),--(TOther[Start Date]&lt;=A1045),--(TOther[End Date Calc]&gt;=A1045),IF(B1045="N",--(TOther[Start Day]=DAY(A1045)),--(TOther[Start Day]&gt;=DAY(A1045))),--(IFERROR(MOD(TOther[Start Month]-MONTH(A1045)+6,6),1)=0),TOther[Amount])))</f>
        <v/>
      </c>
      <c r="V1045" s="8" t="str" cm="1">
        <f t="array" ref="V1045">IF(A1045="","",IF(COUNTIF(TOther[Frequency],$V$1)=0,0,SUMPRODUCT(--(TOther[Frequency]=$V$1),--(TOther[Start Date]&lt;=A1045),--(TOther[End Date Calc]&gt;=A1045),IF(B1045="N",--(TOther[Start Day]=DAY(A1045)),--(TOther[Start Day]&gt;=DAY(A1045))),--(IFERROR(MOD(TOther[Start Month]-MONTH(A1045)+12,12),1)=0),TOther[Amount])))</f>
        <v/>
      </c>
      <c r="W1045" s="8" t="str">
        <f>IF(A1045="","",SUMIFS(TOther[Amount],TOther[Start Date],A1045,TOther[Frequency],$W$1))</f>
        <v/>
      </c>
      <c r="X1045" s="9" t="str">
        <f t="shared" si="80"/>
        <v/>
      </c>
      <c r="Y1045" s="9" t="str">
        <f t="shared" si="84"/>
        <v/>
      </c>
      <c r="Z1045" s="8" t="str" cm="1">
        <f t="array" ref="Z1045">IF(A1045="","",IF(COUNTIF('2) Income'!$D$13:$D$32,"Weekly")=0,0,SUMPRODUCT(--(IFERROR(MOD(A1045-'2) Income'!$F$13:$F$32,7),1)=0),--('2) Income'!$D$13:$D$32="Weekly"),--('2) Income'!$F$13:$F$32&lt;=A1045),'2) Income'!$E$13:$E$32)))</f>
        <v/>
      </c>
      <c r="AA1045" s="8" t="str" cm="1">
        <f t="array" ref="AA1045">IF(A1045="","",IF(COUNTIF('2) Income'!$D$13:$D$32,"Every Other Week")=0,0,SUMPRODUCT(--(IFERROR(MOD(A1045-'2) Income'!$F$13:$F$32,14),1)=0),--('2) Income'!$D$13:$D$32="Every Other Week"),--('2) Income'!$F$13:$F$32&lt;=A1045),'2) Income'!$E$13:$E$32)))</f>
        <v/>
      </c>
      <c r="AB1045" s="8" t="str">
        <f>IF(A1045="","",IF(COUNTIF('2) Income'!$D$13:$D$32,"1st and 15th")=0,0,IF(OR(DAY(A1045)=1,DAY(A1045)=15),SUMIFS('2) Income'!$E$13:$E$32,'2) Income'!$D$13:$D$32,"1st and 15th",'2) Income'!$F$13:$F$32,"&lt;="&amp;$A1045),0)))</f>
        <v/>
      </c>
      <c r="AC1045" s="8" t="str">
        <f>IF(A1045="","",IF(COUNTIF('2) Income'!$D$13:$D$32,"2nd Wednesday")=0,0,IF(A1045=(A1045-DAY(A1045)+1+2*7-WEEKDAY(A1045-DAY(A1045)+8-4,1)),SUMIFS('2) Income'!$E$13:$E$32,'2) Income'!$D$13:$D$32,"2nd Wednesday",'2) Income'!$F$13:$F$32,"&lt;="&amp;$A1045),0)))</f>
        <v/>
      </c>
      <c r="AD1045" s="8" t="str">
        <f>IF(A1045="","",IF(COUNTIF('2) Income'!$D$13:$D$32,"3rd Wednesday")=0,0,IF(A1045=(A1045-DAY(A1045)+1+3*7-WEEKDAY(A1045-DAY(A1045)+8-4,1)),SUMIFS('2) Income'!$E$13:$E$32,'2) Income'!$D$13:$D$32,"3rd Wednesday",'2) Income'!$F$13:$F$32,"&lt;="&amp;$A1045),0)))</f>
        <v/>
      </c>
      <c r="AE1045" s="8" t="str">
        <f>IF(A1045="","",IF(COUNTIF('2) Income'!$D$13:$D$32,"4th Wednesday")=0,0,IF(A1045=(A1045-DAY(A1045)+1+4*7-WEEKDAY(A1045-DAY(A1045)+8-4,1)),SUMIFS('2) Income'!$E$13:$E$32,'2) Income'!$D$13:$D$32,"4th Wednesday",'2) Income'!$F$13:$F$32,"&lt;="&amp;$A1045),0)))</f>
        <v/>
      </c>
      <c r="AF1045" s="8" t="str" cm="1">
        <f t="array" ref="AF1045">IF(A1045="","",IF(COUNTIF('2) Income'!$D$13:$D$32,"Every 4 Weeks")=0,0,SUMPRODUCT(--(IFERROR(MOD(A1045-'2) Income'!$F$13:$F$32,28),1)=0),--('2) Income'!$D$13:$D$32="Every 4 Weeks"),--('2) Income'!$F$13:$F$32&lt;=A1045),'2) Income'!$E$13:$E$32)))</f>
        <v/>
      </c>
      <c r="AG1045" s="8" t="str">
        <f>IF(A1045="","",IF(COUNTIF('2) Income'!$D$13:$D$32,"Monthly")=0,0,IF(B1045="N",SUMIFS('2) Income'!$E$13:$E$32,'2) Income'!$D$13:$D$32,"monthly",'2) Income'!$F$13:$F$32,"&lt;="&amp;$A1045,'2) Income'!$I$13:$I$32,DAY(A1045)),SUMIFS('2) Income'!$E$13:$E$32,'2) Income'!$D$13:$D$32,"monthly",'2) Income'!$F$13:$F$32,"&lt;="&amp;$A1045,'2) Income'!$I$13:$I$32,"&gt;="&amp;DAY(A1045)))))</f>
        <v/>
      </c>
      <c r="AH1045" s="8" t="str" cm="1">
        <f t="array" ref="AH1045">IF(A1045="","",IF(COUNTIF('2) Income'!$D$13:$D$32,"Yearly")=0,0,SUMPRODUCT(--('2) Income'!$D$13:$D$32="Yearly"),--('2) Income'!$F$13:$F$32&lt;=A1045),IF(B1045="N",--('2) Income'!$I$13:$I$32=DAY(A1045)),--('2) Income'!$I$13:$I$32&gt;=DAY(A1045))),--(IFERROR(MOD('2) Income'!$H$13:$H$32-MONTH(A1045)+12,12),1)=0),'2) Income'!$E$13:$E$32)))</f>
        <v/>
      </c>
      <c r="AI1045" s="8" t="str">
        <f>IF(A1045="","",IF(COUNTIF('2) Income'!$D$13:$D$32,"one-time")=0,0,SUMIFS('2) Income'!$E$13:$E$32,'2) Income'!$D$13:$D$32,"one-time",'2) Income'!$F$13:$F$32,"="&amp;$A1045)))</f>
        <v/>
      </c>
      <c r="AJ1045" s="9" t="str">
        <f t="shared" si="81"/>
        <v/>
      </c>
    </row>
    <row r="1046" spans="1:36">
      <c r="A1046" s="7" t="str">
        <f>IF(A1045="","",IF(A1045+1&lt;='1) Period'!$E$21,A1045+1,""))</f>
        <v/>
      </c>
      <c r="B1046" s="7" t="e">
        <f t="shared" si="82"/>
        <v>#VALUE!</v>
      </c>
      <c r="C1046" t="e">
        <f t="shared" si="83"/>
        <v>#VALUE!</v>
      </c>
      <c r="D1046" s="8" t="str">
        <f>IF(A1046="","",IF(TEXT(A1046,"dddd")='4) Happy Money'!$E$23,WAllowance,0))</f>
        <v/>
      </c>
      <c r="E1046" s="8" t="str">
        <f>IF(A1046="","",IF(B1046="N",SUMIF(TMonthly[Day of the Month],DAY(A1046),TMonthly[Amount]),SUMIF(TMonthly[Day of the Month],"&gt;="&amp;DAY(A1046),TMonthly[Amount])))</f>
        <v/>
      </c>
      <c r="F1046" s="8" t="str" cm="1">
        <f t="array" ref="F1046">IF(A1046="","",SUMPRODUCT(--(TYearly[Due Date]&lt;=A1046),IF(B1046="N",--(TYearly[Day]=DAY(A1046)),--(TYearly[Day]&gt;=DAY(A1046))),--(IFERROR(MOD(TYearly[Month]-MONTH(A1046)+12,12),1)=0),TYearly[Amount]))</f>
        <v/>
      </c>
      <c r="G1046" s="8" t="str">
        <f>IF(A1046="","",SUMIF(TOneTime[Due Date],A1046,TOneTime[Amount]))</f>
        <v/>
      </c>
      <c r="H1046" s="8" t="str" cm="1">
        <f t="array" ref="H1046">IF(A1046="","",IF(COUNTIF(TOther[Frequency],$H$1)=0,0,SUMPRODUCT(--(IFERROR(MOD(A1046-TOther[Start Date],7),1)=0),--(TOther[Frequency]=$H$1),--(TOther[Start Date]&lt;=A1046),--(TOther[End Date Calc]&gt;=A1046),TOther[Amount])))</f>
        <v/>
      </c>
      <c r="I1046" s="8" t="str" cm="1">
        <f t="array" ref="I1046">IF(A1046="","",IF(COUNTIF(TOther[Frequency],$I$1)=0,0,SUMPRODUCT(--(IFERROR(MOD(A1046-TOther[Start Date],14),1)=0),--(TOther[Frequency]=$I$1),--(TOther[Start Date]&lt;=A1046),--(TOther[End Date Calc]&gt;=A1046),TOther[Amount])))</f>
        <v/>
      </c>
      <c r="J1046" s="8" t="str">
        <f>IF(A1046="","",IF(COUNTIF(TOther[Frequency],$J$1)=0,0,IF(OR(DAY(A1046)=1,DAY(A1046)=15),SUMIFS(TOther[Amount],TOther[Frequency],$J$1,TOther[Start Date],"&lt;="&amp;$A1046,TOther[End Date Calc],"&gt;="&amp;A1046),0)))</f>
        <v/>
      </c>
      <c r="K1046" s="8" t="str">
        <f>IF(A1046="","",IF(COUNTIF(TOther[Frequency],$K$1)=0,0,IF(A1046=(A1046-DAY(A1046)+1+2*7-WEEKDAY(A1046-DAY(A1046)+8-4,1)),SUMIFS(TOther[Amount],TOther[Frequency],$K$1,TOther[Start Date],"&lt;="&amp;$A1046,TOther[End Date Calc],"&gt;="&amp;A1046),0)))</f>
        <v/>
      </c>
      <c r="L1046" s="8" t="str">
        <f>IF(A1046="","",IF(COUNTIF(TOther[Frequency],$L$1)=0,0,IF(A1046=(A1046-DAY(A1046)+1+3*7-WEEKDAY(A1046-DAY(A1046)+8-4,1)),SUMIFS(TOther[Amount],TOther[Frequency],$L$1,TOther[Start Date],"&lt;="&amp;$A1046,TOther[End Date Calc],"&gt;="&amp;A1046),0)))</f>
        <v/>
      </c>
      <c r="M1046" s="8" t="str">
        <f>IF(A1046="","",IF(COUNTIF(TOther[Frequency],$M$1)=0,0,IF(A1046=(A1046-DAY(A1046)+1+4*7-WEEKDAY(A1046-DAY(A1046)+8-4,1)),SUMIFS(TOther[Amount],TOther[Frequency],$M$1,TOther[Start Date],"&lt;="&amp;$A1046,TOther[End Date Calc],"&gt;="&amp;A1046),0)))</f>
        <v/>
      </c>
      <c r="N1046" s="8" t="str" cm="1">
        <f t="array" ref="N1046">IF(A1046="","",IF(COUNTIF(TOther[Frequency],$N$1)=0,0,SUMPRODUCT(--(IFERROR(MOD(A1046-TOther[Start Date],28),1)=0),--(TOther[Frequency]=$N$1),--(TOther[Start Date]&lt;=A1046),--(TOther[End Date Calc]&gt;=A1046),TOther[Amount])))</f>
        <v/>
      </c>
      <c r="O1046" s="8" t="str" cm="1">
        <f t="array" ref="O1046">IF(A1046="","",IF(COUNTIF(TOther[Frequency],$O$1)=0,0,SUMPRODUCT(--(IFERROR(MOD(A1046-TOther[Start Date],42),1)=0),--(TOther[Frequency]=$O$1),--(TOther[Start Date]&lt;=A1046),--(TOther[End Date Calc]&gt;=A1046),TOther[Amount])))</f>
        <v/>
      </c>
      <c r="P1046" s="8" t="str" cm="1">
        <f t="array" ref="P1046">IF(A1046="","",IF(COUNTIF(TOther[Frequency],$P$1)=0,0,SUMPRODUCT(--(IFERROR(MOD(A1046-TOther[Start Date],56),1)=0),--(TOther[Frequency]=$P$1),--(TOther[Start Date]&lt;=A1046),--(TOther[End Date Calc]&gt;=A1046),TOther[Amount])))</f>
        <v/>
      </c>
      <c r="Q1046" s="8" t="str">
        <f>IF(A1046="","",IF(COUNTIF(TOther[Frequency],$Q$1)=0,0,IF(B1046="N",SUMIFS(TOther[Amount],TOther[Frequency],$Q$1,TOther[Start Date],"&lt;="&amp;$A1046,TOther[End Date Calc],"&gt;="&amp;A1046,TOther[Start Day],DAY(A1046)),SUMIFS(TOther[Amount],TOther[Frequency],$Q$1,TOther[Start Date],"&lt;="&amp;$A1046,TOther[End Date Calc],"&gt;="&amp;A1046,TOther[Start Day],"&gt;="&amp;DAY(A1046)))))</f>
        <v/>
      </c>
      <c r="R1046" s="8" t="str" cm="1">
        <f t="array" ref="R1046">IF(A1046="","",IF(COUNTIF(TOther[Frequency],R$1)=0,0,SUMPRODUCT(--(TOther[Frequency]=R$1),--(TOther[Start Date]&lt;=A1046),--(TOther[End Date Calc]&gt;=A1046),IF(B1046="N",--(TOther[Start Day]=DAY(A1046)),--(TOther[Start Day]&gt;=DAY(A1046))),--(IFERROR(MOD(TOther[Start Month]-MONTH(A1046)+2,2),1)=0),TOther[Amount])))</f>
        <v/>
      </c>
      <c r="S1046" s="8" t="str" cm="1">
        <f t="array" ref="S1046">IF(A1046="","",IF(COUNTIF(TOther[Frequency],S$1)=0,0,SUMPRODUCT(--(TOther[Frequency]=S$1),--(TOther[Start Date]&lt;=A1046),--(TOther[End Date Calc]&gt;=A1046),IF(B1046="N",--(TOther[Start Day]=DAY(A1046)),--(TOther[Start Day]&gt;=DAY(A1046))),--(IFERROR(MOD(TOther[Start Month]-MONTH(A1046)+3,3),1)=0),TOther[Amount])))</f>
        <v/>
      </c>
      <c r="T1046" s="8" t="str" cm="1">
        <f t="array" ref="T1046">IF($A1046="","",IF(COUNTIF(TOther[Frequency],T$1)=0,0,SUMPRODUCT(--(TOther[Frequency]=T$1),--(TOther[Start Date]&lt;=$A1046),--(TOther[End Date Calc]&gt;=$A1046),IF($B1046="N",--(TOther[Start Day]=DAY($A1046)),--(TOther[Start Day]&gt;=DAY($A1046))),--(IFERROR(MOD(TOther[Start Month]-MONTH($A1046)+4,4),1)=0),TOther[Amount])))</f>
        <v/>
      </c>
      <c r="U1046" s="8" t="str" cm="1">
        <f t="array" ref="U1046">IF(A1046="","",IF(COUNTIF(TOther[Frequency],$U$1)=0,0,SUMPRODUCT(--(TOther[Frequency]=$U$1),--(TOther[Start Date]&lt;=A1046),--(TOther[End Date Calc]&gt;=A1046),IF(B1046="N",--(TOther[Start Day]=DAY(A1046)),--(TOther[Start Day]&gt;=DAY(A1046))),--(IFERROR(MOD(TOther[Start Month]-MONTH(A1046)+6,6),1)=0),TOther[Amount])))</f>
        <v/>
      </c>
      <c r="V1046" s="8" t="str" cm="1">
        <f t="array" ref="V1046">IF(A1046="","",IF(COUNTIF(TOther[Frequency],$V$1)=0,0,SUMPRODUCT(--(TOther[Frequency]=$V$1),--(TOther[Start Date]&lt;=A1046),--(TOther[End Date Calc]&gt;=A1046),IF(B1046="N",--(TOther[Start Day]=DAY(A1046)),--(TOther[Start Day]&gt;=DAY(A1046))),--(IFERROR(MOD(TOther[Start Month]-MONTH(A1046)+12,12),1)=0),TOther[Amount])))</f>
        <v/>
      </c>
      <c r="W1046" s="8" t="str">
        <f>IF(A1046="","",SUMIFS(TOther[Amount],TOther[Start Date],A1046,TOther[Frequency],$W$1))</f>
        <v/>
      </c>
      <c r="X1046" s="9" t="str">
        <f t="shared" si="80"/>
        <v/>
      </c>
      <c r="Y1046" s="9" t="str">
        <f t="shared" si="84"/>
        <v/>
      </c>
      <c r="Z1046" s="8" t="str" cm="1">
        <f t="array" ref="Z1046">IF(A1046="","",IF(COUNTIF('2) Income'!$D$13:$D$32,"Weekly")=0,0,SUMPRODUCT(--(IFERROR(MOD(A1046-'2) Income'!$F$13:$F$32,7),1)=0),--('2) Income'!$D$13:$D$32="Weekly"),--('2) Income'!$F$13:$F$32&lt;=A1046),'2) Income'!$E$13:$E$32)))</f>
        <v/>
      </c>
      <c r="AA1046" s="8" t="str" cm="1">
        <f t="array" ref="AA1046">IF(A1046="","",IF(COUNTIF('2) Income'!$D$13:$D$32,"Every Other Week")=0,0,SUMPRODUCT(--(IFERROR(MOD(A1046-'2) Income'!$F$13:$F$32,14),1)=0),--('2) Income'!$D$13:$D$32="Every Other Week"),--('2) Income'!$F$13:$F$32&lt;=A1046),'2) Income'!$E$13:$E$32)))</f>
        <v/>
      </c>
      <c r="AB1046" s="8" t="str">
        <f>IF(A1046="","",IF(COUNTIF('2) Income'!$D$13:$D$32,"1st and 15th")=0,0,IF(OR(DAY(A1046)=1,DAY(A1046)=15),SUMIFS('2) Income'!$E$13:$E$32,'2) Income'!$D$13:$D$32,"1st and 15th",'2) Income'!$F$13:$F$32,"&lt;="&amp;$A1046),0)))</f>
        <v/>
      </c>
      <c r="AC1046" s="8" t="str">
        <f>IF(A1046="","",IF(COUNTIF('2) Income'!$D$13:$D$32,"2nd Wednesday")=0,0,IF(A1046=(A1046-DAY(A1046)+1+2*7-WEEKDAY(A1046-DAY(A1046)+8-4,1)),SUMIFS('2) Income'!$E$13:$E$32,'2) Income'!$D$13:$D$32,"2nd Wednesday",'2) Income'!$F$13:$F$32,"&lt;="&amp;$A1046),0)))</f>
        <v/>
      </c>
      <c r="AD1046" s="8" t="str">
        <f>IF(A1046="","",IF(COUNTIF('2) Income'!$D$13:$D$32,"3rd Wednesday")=0,0,IF(A1046=(A1046-DAY(A1046)+1+3*7-WEEKDAY(A1046-DAY(A1046)+8-4,1)),SUMIFS('2) Income'!$E$13:$E$32,'2) Income'!$D$13:$D$32,"3rd Wednesday",'2) Income'!$F$13:$F$32,"&lt;="&amp;$A1046),0)))</f>
        <v/>
      </c>
      <c r="AE1046" s="8" t="str">
        <f>IF(A1046="","",IF(COUNTIF('2) Income'!$D$13:$D$32,"4th Wednesday")=0,0,IF(A1046=(A1046-DAY(A1046)+1+4*7-WEEKDAY(A1046-DAY(A1046)+8-4,1)),SUMIFS('2) Income'!$E$13:$E$32,'2) Income'!$D$13:$D$32,"4th Wednesday",'2) Income'!$F$13:$F$32,"&lt;="&amp;$A1046),0)))</f>
        <v/>
      </c>
      <c r="AF1046" s="8" t="str" cm="1">
        <f t="array" ref="AF1046">IF(A1046="","",IF(COUNTIF('2) Income'!$D$13:$D$32,"Every 4 Weeks")=0,0,SUMPRODUCT(--(IFERROR(MOD(A1046-'2) Income'!$F$13:$F$32,28),1)=0),--('2) Income'!$D$13:$D$32="Every 4 Weeks"),--('2) Income'!$F$13:$F$32&lt;=A1046),'2) Income'!$E$13:$E$32)))</f>
        <v/>
      </c>
      <c r="AG1046" s="8" t="str">
        <f>IF(A1046="","",IF(COUNTIF('2) Income'!$D$13:$D$32,"Monthly")=0,0,IF(B1046="N",SUMIFS('2) Income'!$E$13:$E$32,'2) Income'!$D$13:$D$32,"monthly",'2) Income'!$F$13:$F$32,"&lt;="&amp;$A1046,'2) Income'!$I$13:$I$32,DAY(A1046)),SUMIFS('2) Income'!$E$13:$E$32,'2) Income'!$D$13:$D$32,"monthly",'2) Income'!$F$13:$F$32,"&lt;="&amp;$A1046,'2) Income'!$I$13:$I$32,"&gt;="&amp;DAY(A1046)))))</f>
        <v/>
      </c>
      <c r="AH1046" s="8" t="str" cm="1">
        <f t="array" ref="AH1046">IF(A1046="","",IF(COUNTIF('2) Income'!$D$13:$D$32,"Yearly")=0,0,SUMPRODUCT(--('2) Income'!$D$13:$D$32="Yearly"),--('2) Income'!$F$13:$F$32&lt;=A1046),IF(B1046="N",--('2) Income'!$I$13:$I$32=DAY(A1046)),--('2) Income'!$I$13:$I$32&gt;=DAY(A1046))),--(IFERROR(MOD('2) Income'!$H$13:$H$32-MONTH(A1046)+12,12),1)=0),'2) Income'!$E$13:$E$32)))</f>
        <v/>
      </c>
      <c r="AI1046" s="8" t="str">
        <f>IF(A1046="","",IF(COUNTIF('2) Income'!$D$13:$D$32,"one-time")=0,0,SUMIFS('2) Income'!$E$13:$E$32,'2) Income'!$D$13:$D$32,"one-time",'2) Income'!$F$13:$F$32,"="&amp;$A1046)))</f>
        <v/>
      </c>
      <c r="AJ1046" s="9" t="str">
        <f t="shared" si="81"/>
        <v/>
      </c>
    </row>
    <row r="1047" spans="1:36">
      <c r="A1047" s="7" t="str">
        <f>IF(A1046="","",IF(A1046+1&lt;='1) Period'!$E$21,A1046+1,""))</f>
        <v/>
      </c>
      <c r="B1047" s="7" t="e">
        <f t="shared" si="82"/>
        <v>#VALUE!</v>
      </c>
      <c r="C1047" t="e">
        <f t="shared" si="83"/>
        <v>#VALUE!</v>
      </c>
      <c r="D1047" s="8" t="str">
        <f>IF(A1047="","",IF(TEXT(A1047,"dddd")='4) Happy Money'!$E$23,WAllowance,0))</f>
        <v/>
      </c>
      <c r="E1047" s="8" t="str">
        <f>IF(A1047="","",IF(B1047="N",SUMIF(TMonthly[Day of the Month],DAY(A1047),TMonthly[Amount]),SUMIF(TMonthly[Day of the Month],"&gt;="&amp;DAY(A1047),TMonthly[Amount])))</f>
        <v/>
      </c>
      <c r="F1047" s="8" t="str" cm="1">
        <f t="array" ref="F1047">IF(A1047="","",SUMPRODUCT(--(TYearly[Due Date]&lt;=A1047),IF(B1047="N",--(TYearly[Day]=DAY(A1047)),--(TYearly[Day]&gt;=DAY(A1047))),--(IFERROR(MOD(TYearly[Month]-MONTH(A1047)+12,12),1)=0),TYearly[Amount]))</f>
        <v/>
      </c>
      <c r="G1047" s="8" t="str">
        <f>IF(A1047="","",SUMIF(TOneTime[Due Date],A1047,TOneTime[Amount]))</f>
        <v/>
      </c>
      <c r="H1047" s="8" t="str" cm="1">
        <f t="array" ref="H1047">IF(A1047="","",IF(COUNTIF(TOther[Frequency],$H$1)=0,0,SUMPRODUCT(--(IFERROR(MOD(A1047-TOther[Start Date],7),1)=0),--(TOther[Frequency]=$H$1),--(TOther[Start Date]&lt;=A1047),--(TOther[End Date Calc]&gt;=A1047),TOther[Amount])))</f>
        <v/>
      </c>
      <c r="I1047" s="8" t="str" cm="1">
        <f t="array" ref="I1047">IF(A1047="","",IF(COUNTIF(TOther[Frequency],$I$1)=0,0,SUMPRODUCT(--(IFERROR(MOD(A1047-TOther[Start Date],14),1)=0),--(TOther[Frequency]=$I$1),--(TOther[Start Date]&lt;=A1047),--(TOther[End Date Calc]&gt;=A1047),TOther[Amount])))</f>
        <v/>
      </c>
      <c r="J1047" s="8" t="str">
        <f>IF(A1047="","",IF(COUNTIF(TOther[Frequency],$J$1)=0,0,IF(OR(DAY(A1047)=1,DAY(A1047)=15),SUMIFS(TOther[Amount],TOther[Frequency],$J$1,TOther[Start Date],"&lt;="&amp;$A1047,TOther[End Date Calc],"&gt;="&amp;A1047),0)))</f>
        <v/>
      </c>
      <c r="K1047" s="8" t="str">
        <f>IF(A1047="","",IF(COUNTIF(TOther[Frequency],$K$1)=0,0,IF(A1047=(A1047-DAY(A1047)+1+2*7-WEEKDAY(A1047-DAY(A1047)+8-4,1)),SUMIFS(TOther[Amount],TOther[Frequency],$K$1,TOther[Start Date],"&lt;="&amp;$A1047,TOther[End Date Calc],"&gt;="&amp;A1047),0)))</f>
        <v/>
      </c>
      <c r="L1047" s="8" t="str">
        <f>IF(A1047="","",IF(COUNTIF(TOther[Frequency],$L$1)=0,0,IF(A1047=(A1047-DAY(A1047)+1+3*7-WEEKDAY(A1047-DAY(A1047)+8-4,1)),SUMIFS(TOther[Amount],TOther[Frequency],$L$1,TOther[Start Date],"&lt;="&amp;$A1047,TOther[End Date Calc],"&gt;="&amp;A1047),0)))</f>
        <v/>
      </c>
      <c r="M1047" s="8" t="str">
        <f>IF(A1047="","",IF(COUNTIF(TOther[Frequency],$M$1)=0,0,IF(A1047=(A1047-DAY(A1047)+1+4*7-WEEKDAY(A1047-DAY(A1047)+8-4,1)),SUMIFS(TOther[Amount],TOther[Frequency],$M$1,TOther[Start Date],"&lt;="&amp;$A1047,TOther[End Date Calc],"&gt;="&amp;A1047),0)))</f>
        <v/>
      </c>
      <c r="N1047" s="8" t="str" cm="1">
        <f t="array" ref="N1047">IF(A1047="","",IF(COUNTIF(TOther[Frequency],$N$1)=0,0,SUMPRODUCT(--(IFERROR(MOD(A1047-TOther[Start Date],28),1)=0),--(TOther[Frequency]=$N$1),--(TOther[Start Date]&lt;=A1047),--(TOther[End Date Calc]&gt;=A1047),TOther[Amount])))</f>
        <v/>
      </c>
      <c r="O1047" s="8" t="str" cm="1">
        <f t="array" ref="O1047">IF(A1047="","",IF(COUNTIF(TOther[Frequency],$O$1)=0,0,SUMPRODUCT(--(IFERROR(MOD(A1047-TOther[Start Date],42),1)=0),--(TOther[Frequency]=$O$1),--(TOther[Start Date]&lt;=A1047),--(TOther[End Date Calc]&gt;=A1047),TOther[Amount])))</f>
        <v/>
      </c>
      <c r="P1047" s="8" t="str" cm="1">
        <f t="array" ref="P1047">IF(A1047="","",IF(COUNTIF(TOther[Frequency],$P$1)=0,0,SUMPRODUCT(--(IFERROR(MOD(A1047-TOther[Start Date],56),1)=0),--(TOther[Frequency]=$P$1),--(TOther[Start Date]&lt;=A1047),--(TOther[End Date Calc]&gt;=A1047),TOther[Amount])))</f>
        <v/>
      </c>
      <c r="Q1047" s="8" t="str">
        <f>IF(A1047="","",IF(COUNTIF(TOther[Frequency],$Q$1)=0,0,IF(B1047="N",SUMIFS(TOther[Amount],TOther[Frequency],$Q$1,TOther[Start Date],"&lt;="&amp;$A1047,TOther[End Date Calc],"&gt;="&amp;A1047,TOther[Start Day],DAY(A1047)),SUMIFS(TOther[Amount],TOther[Frequency],$Q$1,TOther[Start Date],"&lt;="&amp;$A1047,TOther[End Date Calc],"&gt;="&amp;A1047,TOther[Start Day],"&gt;="&amp;DAY(A1047)))))</f>
        <v/>
      </c>
      <c r="R1047" s="8" t="str" cm="1">
        <f t="array" ref="R1047">IF(A1047="","",IF(COUNTIF(TOther[Frequency],R$1)=0,0,SUMPRODUCT(--(TOther[Frequency]=R$1),--(TOther[Start Date]&lt;=A1047),--(TOther[End Date Calc]&gt;=A1047),IF(B1047="N",--(TOther[Start Day]=DAY(A1047)),--(TOther[Start Day]&gt;=DAY(A1047))),--(IFERROR(MOD(TOther[Start Month]-MONTH(A1047)+2,2),1)=0),TOther[Amount])))</f>
        <v/>
      </c>
      <c r="S1047" s="8" t="str" cm="1">
        <f t="array" ref="S1047">IF(A1047="","",IF(COUNTIF(TOther[Frequency],S$1)=0,0,SUMPRODUCT(--(TOther[Frequency]=S$1),--(TOther[Start Date]&lt;=A1047),--(TOther[End Date Calc]&gt;=A1047),IF(B1047="N",--(TOther[Start Day]=DAY(A1047)),--(TOther[Start Day]&gt;=DAY(A1047))),--(IFERROR(MOD(TOther[Start Month]-MONTH(A1047)+3,3),1)=0),TOther[Amount])))</f>
        <v/>
      </c>
      <c r="T1047" s="8" t="str" cm="1">
        <f t="array" ref="T1047">IF($A1047="","",IF(COUNTIF(TOther[Frequency],T$1)=0,0,SUMPRODUCT(--(TOther[Frequency]=T$1),--(TOther[Start Date]&lt;=$A1047),--(TOther[End Date Calc]&gt;=$A1047),IF($B1047="N",--(TOther[Start Day]=DAY($A1047)),--(TOther[Start Day]&gt;=DAY($A1047))),--(IFERROR(MOD(TOther[Start Month]-MONTH($A1047)+4,4),1)=0),TOther[Amount])))</f>
        <v/>
      </c>
      <c r="U1047" s="8" t="str" cm="1">
        <f t="array" ref="U1047">IF(A1047="","",IF(COUNTIF(TOther[Frequency],$U$1)=0,0,SUMPRODUCT(--(TOther[Frequency]=$U$1),--(TOther[Start Date]&lt;=A1047),--(TOther[End Date Calc]&gt;=A1047),IF(B1047="N",--(TOther[Start Day]=DAY(A1047)),--(TOther[Start Day]&gt;=DAY(A1047))),--(IFERROR(MOD(TOther[Start Month]-MONTH(A1047)+6,6),1)=0),TOther[Amount])))</f>
        <v/>
      </c>
      <c r="V1047" s="8" t="str" cm="1">
        <f t="array" ref="V1047">IF(A1047="","",IF(COUNTIF(TOther[Frequency],$V$1)=0,0,SUMPRODUCT(--(TOther[Frequency]=$V$1),--(TOther[Start Date]&lt;=A1047),--(TOther[End Date Calc]&gt;=A1047),IF(B1047="N",--(TOther[Start Day]=DAY(A1047)),--(TOther[Start Day]&gt;=DAY(A1047))),--(IFERROR(MOD(TOther[Start Month]-MONTH(A1047)+12,12),1)=0),TOther[Amount])))</f>
        <v/>
      </c>
      <c r="W1047" s="8" t="str">
        <f>IF(A1047="","",SUMIFS(TOther[Amount],TOther[Start Date],A1047,TOther[Frequency],$W$1))</f>
        <v/>
      </c>
      <c r="X1047" s="9" t="str">
        <f t="shared" si="80"/>
        <v/>
      </c>
      <c r="Y1047" s="9" t="str">
        <f t="shared" si="84"/>
        <v/>
      </c>
      <c r="Z1047" s="8" t="str" cm="1">
        <f t="array" ref="Z1047">IF(A1047="","",IF(COUNTIF('2) Income'!$D$13:$D$32,"Weekly")=0,0,SUMPRODUCT(--(IFERROR(MOD(A1047-'2) Income'!$F$13:$F$32,7),1)=0),--('2) Income'!$D$13:$D$32="Weekly"),--('2) Income'!$F$13:$F$32&lt;=A1047),'2) Income'!$E$13:$E$32)))</f>
        <v/>
      </c>
      <c r="AA1047" s="8" t="str" cm="1">
        <f t="array" ref="AA1047">IF(A1047="","",IF(COUNTIF('2) Income'!$D$13:$D$32,"Every Other Week")=0,0,SUMPRODUCT(--(IFERROR(MOD(A1047-'2) Income'!$F$13:$F$32,14),1)=0),--('2) Income'!$D$13:$D$32="Every Other Week"),--('2) Income'!$F$13:$F$32&lt;=A1047),'2) Income'!$E$13:$E$32)))</f>
        <v/>
      </c>
      <c r="AB1047" s="8" t="str">
        <f>IF(A1047="","",IF(COUNTIF('2) Income'!$D$13:$D$32,"1st and 15th")=0,0,IF(OR(DAY(A1047)=1,DAY(A1047)=15),SUMIFS('2) Income'!$E$13:$E$32,'2) Income'!$D$13:$D$32,"1st and 15th",'2) Income'!$F$13:$F$32,"&lt;="&amp;$A1047),0)))</f>
        <v/>
      </c>
      <c r="AC1047" s="8" t="str">
        <f>IF(A1047="","",IF(COUNTIF('2) Income'!$D$13:$D$32,"2nd Wednesday")=0,0,IF(A1047=(A1047-DAY(A1047)+1+2*7-WEEKDAY(A1047-DAY(A1047)+8-4,1)),SUMIFS('2) Income'!$E$13:$E$32,'2) Income'!$D$13:$D$32,"2nd Wednesday",'2) Income'!$F$13:$F$32,"&lt;="&amp;$A1047),0)))</f>
        <v/>
      </c>
      <c r="AD1047" s="8" t="str">
        <f>IF(A1047="","",IF(COUNTIF('2) Income'!$D$13:$D$32,"3rd Wednesday")=0,0,IF(A1047=(A1047-DAY(A1047)+1+3*7-WEEKDAY(A1047-DAY(A1047)+8-4,1)),SUMIFS('2) Income'!$E$13:$E$32,'2) Income'!$D$13:$D$32,"3rd Wednesday",'2) Income'!$F$13:$F$32,"&lt;="&amp;$A1047),0)))</f>
        <v/>
      </c>
      <c r="AE1047" s="8" t="str">
        <f>IF(A1047="","",IF(COUNTIF('2) Income'!$D$13:$D$32,"4th Wednesday")=0,0,IF(A1047=(A1047-DAY(A1047)+1+4*7-WEEKDAY(A1047-DAY(A1047)+8-4,1)),SUMIFS('2) Income'!$E$13:$E$32,'2) Income'!$D$13:$D$32,"4th Wednesday",'2) Income'!$F$13:$F$32,"&lt;="&amp;$A1047),0)))</f>
        <v/>
      </c>
      <c r="AF1047" s="8" t="str" cm="1">
        <f t="array" ref="AF1047">IF(A1047="","",IF(COUNTIF('2) Income'!$D$13:$D$32,"Every 4 Weeks")=0,0,SUMPRODUCT(--(IFERROR(MOD(A1047-'2) Income'!$F$13:$F$32,28),1)=0),--('2) Income'!$D$13:$D$32="Every 4 Weeks"),--('2) Income'!$F$13:$F$32&lt;=A1047),'2) Income'!$E$13:$E$32)))</f>
        <v/>
      </c>
      <c r="AG1047" s="8" t="str">
        <f>IF(A1047="","",IF(COUNTIF('2) Income'!$D$13:$D$32,"Monthly")=0,0,IF(B1047="N",SUMIFS('2) Income'!$E$13:$E$32,'2) Income'!$D$13:$D$32,"monthly",'2) Income'!$F$13:$F$32,"&lt;="&amp;$A1047,'2) Income'!$I$13:$I$32,DAY(A1047)),SUMIFS('2) Income'!$E$13:$E$32,'2) Income'!$D$13:$D$32,"monthly",'2) Income'!$F$13:$F$32,"&lt;="&amp;$A1047,'2) Income'!$I$13:$I$32,"&gt;="&amp;DAY(A1047)))))</f>
        <v/>
      </c>
      <c r="AH1047" s="8" t="str" cm="1">
        <f t="array" ref="AH1047">IF(A1047="","",IF(COUNTIF('2) Income'!$D$13:$D$32,"Yearly")=0,0,SUMPRODUCT(--('2) Income'!$D$13:$D$32="Yearly"),--('2) Income'!$F$13:$F$32&lt;=A1047),IF(B1047="N",--('2) Income'!$I$13:$I$32=DAY(A1047)),--('2) Income'!$I$13:$I$32&gt;=DAY(A1047))),--(IFERROR(MOD('2) Income'!$H$13:$H$32-MONTH(A1047)+12,12),1)=0),'2) Income'!$E$13:$E$32)))</f>
        <v/>
      </c>
      <c r="AI1047" s="8" t="str">
        <f>IF(A1047="","",IF(COUNTIF('2) Income'!$D$13:$D$32,"one-time")=0,0,SUMIFS('2) Income'!$E$13:$E$32,'2) Income'!$D$13:$D$32,"one-time",'2) Income'!$F$13:$F$32,"="&amp;$A1047)))</f>
        <v/>
      </c>
      <c r="AJ1047" s="9" t="str">
        <f t="shared" si="81"/>
        <v/>
      </c>
    </row>
    <row r="1048" spans="1:36">
      <c r="A1048" s="7" t="str">
        <f>IF(A1047="","",IF(A1047+1&lt;='1) Period'!$E$21,A1047+1,""))</f>
        <v/>
      </c>
      <c r="B1048" s="7" t="e">
        <f t="shared" si="82"/>
        <v>#VALUE!</v>
      </c>
      <c r="C1048" t="e">
        <f t="shared" si="83"/>
        <v>#VALUE!</v>
      </c>
      <c r="D1048" s="8" t="str">
        <f>IF(A1048="","",IF(TEXT(A1048,"dddd")='4) Happy Money'!$E$23,WAllowance,0))</f>
        <v/>
      </c>
      <c r="E1048" s="8" t="str">
        <f>IF(A1048="","",IF(B1048="N",SUMIF(TMonthly[Day of the Month],DAY(A1048),TMonthly[Amount]),SUMIF(TMonthly[Day of the Month],"&gt;="&amp;DAY(A1048),TMonthly[Amount])))</f>
        <v/>
      </c>
      <c r="F1048" s="8" t="str" cm="1">
        <f t="array" ref="F1048">IF(A1048="","",SUMPRODUCT(--(TYearly[Due Date]&lt;=A1048),IF(B1048="N",--(TYearly[Day]=DAY(A1048)),--(TYearly[Day]&gt;=DAY(A1048))),--(IFERROR(MOD(TYearly[Month]-MONTH(A1048)+12,12),1)=0),TYearly[Amount]))</f>
        <v/>
      </c>
      <c r="G1048" s="8" t="str">
        <f>IF(A1048="","",SUMIF(TOneTime[Due Date],A1048,TOneTime[Amount]))</f>
        <v/>
      </c>
      <c r="H1048" s="8" t="str" cm="1">
        <f t="array" ref="H1048">IF(A1048="","",IF(COUNTIF(TOther[Frequency],$H$1)=0,0,SUMPRODUCT(--(IFERROR(MOD(A1048-TOther[Start Date],7),1)=0),--(TOther[Frequency]=$H$1),--(TOther[Start Date]&lt;=A1048),--(TOther[End Date Calc]&gt;=A1048),TOther[Amount])))</f>
        <v/>
      </c>
      <c r="I1048" s="8" t="str" cm="1">
        <f t="array" ref="I1048">IF(A1048="","",IF(COUNTIF(TOther[Frequency],$I$1)=0,0,SUMPRODUCT(--(IFERROR(MOD(A1048-TOther[Start Date],14),1)=0),--(TOther[Frequency]=$I$1),--(TOther[Start Date]&lt;=A1048),--(TOther[End Date Calc]&gt;=A1048),TOther[Amount])))</f>
        <v/>
      </c>
      <c r="J1048" s="8" t="str">
        <f>IF(A1048="","",IF(COUNTIF(TOther[Frequency],$J$1)=0,0,IF(OR(DAY(A1048)=1,DAY(A1048)=15),SUMIFS(TOther[Amount],TOther[Frequency],$J$1,TOther[Start Date],"&lt;="&amp;$A1048,TOther[End Date Calc],"&gt;="&amp;A1048),0)))</f>
        <v/>
      </c>
      <c r="K1048" s="8" t="str">
        <f>IF(A1048="","",IF(COUNTIF(TOther[Frequency],$K$1)=0,0,IF(A1048=(A1048-DAY(A1048)+1+2*7-WEEKDAY(A1048-DAY(A1048)+8-4,1)),SUMIFS(TOther[Amount],TOther[Frequency],$K$1,TOther[Start Date],"&lt;="&amp;$A1048,TOther[End Date Calc],"&gt;="&amp;A1048),0)))</f>
        <v/>
      </c>
      <c r="L1048" s="8" t="str">
        <f>IF(A1048="","",IF(COUNTIF(TOther[Frequency],$L$1)=0,0,IF(A1048=(A1048-DAY(A1048)+1+3*7-WEEKDAY(A1048-DAY(A1048)+8-4,1)),SUMIFS(TOther[Amount],TOther[Frequency],$L$1,TOther[Start Date],"&lt;="&amp;$A1048,TOther[End Date Calc],"&gt;="&amp;A1048),0)))</f>
        <v/>
      </c>
      <c r="M1048" s="8" t="str">
        <f>IF(A1048="","",IF(COUNTIF(TOther[Frequency],$M$1)=0,0,IF(A1048=(A1048-DAY(A1048)+1+4*7-WEEKDAY(A1048-DAY(A1048)+8-4,1)),SUMIFS(TOther[Amount],TOther[Frequency],$M$1,TOther[Start Date],"&lt;="&amp;$A1048,TOther[End Date Calc],"&gt;="&amp;A1048),0)))</f>
        <v/>
      </c>
      <c r="N1048" s="8" t="str" cm="1">
        <f t="array" ref="N1048">IF(A1048="","",IF(COUNTIF(TOther[Frequency],$N$1)=0,0,SUMPRODUCT(--(IFERROR(MOD(A1048-TOther[Start Date],28),1)=0),--(TOther[Frequency]=$N$1),--(TOther[Start Date]&lt;=A1048),--(TOther[End Date Calc]&gt;=A1048),TOther[Amount])))</f>
        <v/>
      </c>
      <c r="O1048" s="8" t="str" cm="1">
        <f t="array" ref="O1048">IF(A1048="","",IF(COUNTIF(TOther[Frequency],$O$1)=0,0,SUMPRODUCT(--(IFERROR(MOD(A1048-TOther[Start Date],42),1)=0),--(TOther[Frequency]=$O$1),--(TOther[Start Date]&lt;=A1048),--(TOther[End Date Calc]&gt;=A1048),TOther[Amount])))</f>
        <v/>
      </c>
      <c r="P1048" s="8" t="str" cm="1">
        <f t="array" ref="P1048">IF(A1048="","",IF(COUNTIF(TOther[Frequency],$P$1)=0,0,SUMPRODUCT(--(IFERROR(MOD(A1048-TOther[Start Date],56),1)=0),--(TOther[Frequency]=$P$1),--(TOther[Start Date]&lt;=A1048),--(TOther[End Date Calc]&gt;=A1048),TOther[Amount])))</f>
        <v/>
      </c>
      <c r="Q1048" s="8" t="str">
        <f>IF(A1048="","",IF(COUNTIF(TOther[Frequency],$Q$1)=0,0,IF(B1048="N",SUMIFS(TOther[Amount],TOther[Frequency],$Q$1,TOther[Start Date],"&lt;="&amp;$A1048,TOther[End Date Calc],"&gt;="&amp;A1048,TOther[Start Day],DAY(A1048)),SUMIFS(TOther[Amount],TOther[Frequency],$Q$1,TOther[Start Date],"&lt;="&amp;$A1048,TOther[End Date Calc],"&gt;="&amp;A1048,TOther[Start Day],"&gt;="&amp;DAY(A1048)))))</f>
        <v/>
      </c>
      <c r="R1048" s="8" t="str" cm="1">
        <f t="array" ref="R1048">IF(A1048="","",IF(COUNTIF(TOther[Frequency],R$1)=0,0,SUMPRODUCT(--(TOther[Frequency]=R$1),--(TOther[Start Date]&lt;=A1048),--(TOther[End Date Calc]&gt;=A1048),IF(B1048="N",--(TOther[Start Day]=DAY(A1048)),--(TOther[Start Day]&gt;=DAY(A1048))),--(IFERROR(MOD(TOther[Start Month]-MONTH(A1048)+2,2),1)=0),TOther[Amount])))</f>
        <v/>
      </c>
      <c r="S1048" s="8" t="str" cm="1">
        <f t="array" ref="S1048">IF(A1048="","",IF(COUNTIF(TOther[Frequency],S$1)=0,0,SUMPRODUCT(--(TOther[Frequency]=S$1),--(TOther[Start Date]&lt;=A1048),--(TOther[End Date Calc]&gt;=A1048),IF(B1048="N",--(TOther[Start Day]=DAY(A1048)),--(TOther[Start Day]&gt;=DAY(A1048))),--(IFERROR(MOD(TOther[Start Month]-MONTH(A1048)+3,3),1)=0),TOther[Amount])))</f>
        <v/>
      </c>
      <c r="T1048" s="8" t="str" cm="1">
        <f t="array" ref="T1048">IF($A1048="","",IF(COUNTIF(TOther[Frequency],T$1)=0,0,SUMPRODUCT(--(TOther[Frequency]=T$1),--(TOther[Start Date]&lt;=$A1048),--(TOther[End Date Calc]&gt;=$A1048),IF($B1048="N",--(TOther[Start Day]=DAY($A1048)),--(TOther[Start Day]&gt;=DAY($A1048))),--(IFERROR(MOD(TOther[Start Month]-MONTH($A1048)+4,4),1)=0),TOther[Amount])))</f>
        <v/>
      </c>
      <c r="U1048" s="8" t="str" cm="1">
        <f t="array" ref="U1048">IF(A1048="","",IF(COUNTIF(TOther[Frequency],$U$1)=0,0,SUMPRODUCT(--(TOther[Frequency]=$U$1),--(TOther[Start Date]&lt;=A1048),--(TOther[End Date Calc]&gt;=A1048),IF(B1048="N",--(TOther[Start Day]=DAY(A1048)),--(TOther[Start Day]&gt;=DAY(A1048))),--(IFERROR(MOD(TOther[Start Month]-MONTH(A1048)+6,6),1)=0),TOther[Amount])))</f>
        <v/>
      </c>
      <c r="V1048" s="8" t="str" cm="1">
        <f t="array" ref="V1048">IF(A1048="","",IF(COUNTIF(TOther[Frequency],$V$1)=0,0,SUMPRODUCT(--(TOther[Frequency]=$V$1),--(TOther[Start Date]&lt;=A1048),--(TOther[End Date Calc]&gt;=A1048),IF(B1048="N",--(TOther[Start Day]=DAY(A1048)),--(TOther[Start Day]&gt;=DAY(A1048))),--(IFERROR(MOD(TOther[Start Month]-MONTH(A1048)+12,12),1)=0),TOther[Amount])))</f>
        <v/>
      </c>
      <c r="W1048" s="8" t="str">
        <f>IF(A1048="","",SUMIFS(TOther[Amount],TOther[Start Date],A1048,TOther[Frequency],$W$1))</f>
        <v/>
      </c>
      <c r="X1048" s="9" t="str">
        <f t="shared" si="80"/>
        <v/>
      </c>
      <c r="Y1048" s="9" t="str">
        <f t="shared" si="84"/>
        <v/>
      </c>
      <c r="Z1048" s="8" t="str" cm="1">
        <f t="array" ref="Z1048">IF(A1048="","",IF(COUNTIF('2) Income'!$D$13:$D$32,"Weekly")=0,0,SUMPRODUCT(--(IFERROR(MOD(A1048-'2) Income'!$F$13:$F$32,7),1)=0),--('2) Income'!$D$13:$D$32="Weekly"),--('2) Income'!$F$13:$F$32&lt;=A1048),'2) Income'!$E$13:$E$32)))</f>
        <v/>
      </c>
      <c r="AA1048" s="8" t="str" cm="1">
        <f t="array" ref="AA1048">IF(A1048="","",IF(COUNTIF('2) Income'!$D$13:$D$32,"Every Other Week")=0,0,SUMPRODUCT(--(IFERROR(MOD(A1048-'2) Income'!$F$13:$F$32,14),1)=0),--('2) Income'!$D$13:$D$32="Every Other Week"),--('2) Income'!$F$13:$F$32&lt;=A1048),'2) Income'!$E$13:$E$32)))</f>
        <v/>
      </c>
      <c r="AB1048" s="8" t="str">
        <f>IF(A1048="","",IF(COUNTIF('2) Income'!$D$13:$D$32,"1st and 15th")=0,0,IF(OR(DAY(A1048)=1,DAY(A1048)=15),SUMIFS('2) Income'!$E$13:$E$32,'2) Income'!$D$13:$D$32,"1st and 15th",'2) Income'!$F$13:$F$32,"&lt;="&amp;$A1048),0)))</f>
        <v/>
      </c>
      <c r="AC1048" s="8" t="str">
        <f>IF(A1048="","",IF(COUNTIF('2) Income'!$D$13:$D$32,"2nd Wednesday")=0,0,IF(A1048=(A1048-DAY(A1048)+1+2*7-WEEKDAY(A1048-DAY(A1048)+8-4,1)),SUMIFS('2) Income'!$E$13:$E$32,'2) Income'!$D$13:$D$32,"2nd Wednesday",'2) Income'!$F$13:$F$32,"&lt;="&amp;$A1048),0)))</f>
        <v/>
      </c>
      <c r="AD1048" s="8" t="str">
        <f>IF(A1048="","",IF(COUNTIF('2) Income'!$D$13:$D$32,"3rd Wednesday")=0,0,IF(A1048=(A1048-DAY(A1048)+1+3*7-WEEKDAY(A1048-DAY(A1048)+8-4,1)),SUMIFS('2) Income'!$E$13:$E$32,'2) Income'!$D$13:$D$32,"3rd Wednesday",'2) Income'!$F$13:$F$32,"&lt;="&amp;$A1048),0)))</f>
        <v/>
      </c>
      <c r="AE1048" s="8" t="str">
        <f>IF(A1048="","",IF(COUNTIF('2) Income'!$D$13:$D$32,"4th Wednesday")=0,0,IF(A1048=(A1048-DAY(A1048)+1+4*7-WEEKDAY(A1048-DAY(A1048)+8-4,1)),SUMIFS('2) Income'!$E$13:$E$32,'2) Income'!$D$13:$D$32,"4th Wednesday",'2) Income'!$F$13:$F$32,"&lt;="&amp;$A1048),0)))</f>
        <v/>
      </c>
      <c r="AF1048" s="8" t="str" cm="1">
        <f t="array" ref="AF1048">IF(A1048="","",IF(COUNTIF('2) Income'!$D$13:$D$32,"Every 4 Weeks")=0,0,SUMPRODUCT(--(IFERROR(MOD(A1048-'2) Income'!$F$13:$F$32,28),1)=0),--('2) Income'!$D$13:$D$32="Every 4 Weeks"),--('2) Income'!$F$13:$F$32&lt;=A1048),'2) Income'!$E$13:$E$32)))</f>
        <v/>
      </c>
      <c r="AG1048" s="8" t="str">
        <f>IF(A1048="","",IF(COUNTIF('2) Income'!$D$13:$D$32,"Monthly")=0,0,IF(B1048="N",SUMIFS('2) Income'!$E$13:$E$32,'2) Income'!$D$13:$D$32,"monthly",'2) Income'!$F$13:$F$32,"&lt;="&amp;$A1048,'2) Income'!$I$13:$I$32,DAY(A1048)),SUMIFS('2) Income'!$E$13:$E$32,'2) Income'!$D$13:$D$32,"monthly",'2) Income'!$F$13:$F$32,"&lt;="&amp;$A1048,'2) Income'!$I$13:$I$32,"&gt;="&amp;DAY(A1048)))))</f>
        <v/>
      </c>
      <c r="AH1048" s="8" t="str" cm="1">
        <f t="array" ref="AH1048">IF(A1048="","",IF(COUNTIF('2) Income'!$D$13:$D$32,"Yearly")=0,0,SUMPRODUCT(--('2) Income'!$D$13:$D$32="Yearly"),--('2) Income'!$F$13:$F$32&lt;=A1048),IF(B1048="N",--('2) Income'!$I$13:$I$32=DAY(A1048)),--('2) Income'!$I$13:$I$32&gt;=DAY(A1048))),--(IFERROR(MOD('2) Income'!$H$13:$H$32-MONTH(A1048)+12,12),1)=0),'2) Income'!$E$13:$E$32)))</f>
        <v/>
      </c>
      <c r="AI1048" s="8" t="str">
        <f>IF(A1048="","",IF(COUNTIF('2) Income'!$D$13:$D$32,"one-time")=0,0,SUMIFS('2) Income'!$E$13:$E$32,'2) Income'!$D$13:$D$32,"one-time",'2) Income'!$F$13:$F$32,"="&amp;$A1048)))</f>
        <v/>
      </c>
      <c r="AJ1048" s="9" t="str">
        <f t="shared" si="81"/>
        <v/>
      </c>
    </row>
    <row r="1049" spans="1:36">
      <c r="A1049" s="7" t="str">
        <f>IF(A1048="","",IF(A1048+1&lt;='1) Period'!$E$21,A1048+1,""))</f>
        <v/>
      </c>
      <c r="B1049" s="7" t="e">
        <f t="shared" si="82"/>
        <v>#VALUE!</v>
      </c>
      <c r="C1049" t="e">
        <f t="shared" si="83"/>
        <v>#VALUE!</v>
      </c>
      <c r="D1049" s="8" t="str">
        <f>IF(A1049="","",IF(TEXT(A1049,"dddd")='4) Happy Money'!$E$23,WAllowance,0))</f>
        <v/>
      </c>
      <c r="E1049" s="8" t="str">
        <f>IF(A1049="","",IF(B1049="N",SUMIF(TMonthly[Day of the Month],DAY(A1049),TMonthly[Amount]),SUMIF(TMonthly[Day of the Month],"&gt;="&amp;DAY(A1049),TMonthly[Amount])))</f>
        <v/>
      </c>
      <c r="F1049" s="8" t="str" cm="1">
        <f t="array" ref="F1049">IF(A1049="","",SUMPRODUCT(--(TYearly[Due Date]&lt;=A1049),IF(B1049="N",--(TYearly[Day]=DAY(A1049)),--(TYearly[Day]&gt;=DAY(A1049))),--(IFERROR(MOD(TYearly[Month]-MONTH(A1049)+12,12),1)=0),TYearly[Amount]))</f>
        <v/>
      </c>
      <c r="G1049" s="8" t="str">
        <f>IF(A1049="","",SUMIF(TOneTime[Due Date],A1049,TOneTime[Amount]))</f>
        <v/>
      </c>
      <c r="H1049" s="8" t="str" cm="1">
        <f t="array" ref="H1049">IF(A1049="","",IF(COUNTIF(TOther[Frequency],$H$1)=0,0,SUMPRODUCT(--(IFERROR(MOD(A1049-TOther[Start Date],7),1)=0),--(TOther[Frequency]=$H$1),--(TOther[Start Date]&lt;=A1049),--(TOther[End Date Calc]&gt;=A1049),TOther[Amount])))</f>
        <v/>
      </c>
      <c r="I1049" s="8" t="str" cm="1">
        <f t="array" ref="I1049">IF(A1049="","",IF(COUNTIF(TOther[Frequency],$I$1)=0,0,SUMPRODUCT(--(IFERROR(MOD(A1049-TOther[Start Date],14),1)=0),--(TOther[Frequency]=$I$1),--(TOther[Start Date]&lt;=A1049),--(TOther[End Date Calc]&gt;=A1049),TOther[Amount])))</f>
        <v/>
      </c>
      <c r="J1049" s="8" t="str">
        <f>IF(A1049="","",IF(COUNTIF(TOther[Frequency],$J$1)=0,0,IF(OR(DAY(A1049)=1,DAY(A1049)=15),SUMIFS(TOther[Amount],TOther[Frequency],$J$1,TOther[Start Date],"&lt;="&amp;$A1049,TOther[End Date Calc],"&gt;="&amp;A1049),0)))</f>
        <v/>
      </c>
      <c r="K1049" s="8" t="str">
        <f>IF(A1049="","",IF(COUNTIF(TOther[Frequency],$K$1)=0,0,IF(A1049=(A1049-DAY(A1049)+1+2*7-WEEKDAY(A1049-DAY(A1049)+8-4,1)),SUMIFS(TOther[Amount],TOther[Frequency],$K$1,TOther[Start Date],"&lt;="&amp;$A1049,TOther[End Date Calc],"&gt;="&amp;A1049),0)))</f>
        <v/>
      </c>
      <c r="L1049" s="8" t="str">
        <f>IF(A1049="","",IF(COUNTIF(TOther[Frequency],$L$1)=0,0,IF(A1049=(A1049-DAY(A1049)+1+3*7-WEEKDAY(A1049-DAY(A1049)+8-4,1)),SUMIFS(TOther[Amount],TOther[Frequency],$L$1,TOther[Start Date],"&lt;="&amp;$A1049,TOther[End Date Calc],"&gt;="&amp;A1049),0)))</f>
        <v/>
      </c>
      <c r="M1049" s="8" t="str">
        <f>IF(A1049="","",IF(COUNTIF(TOther[Frequency],$M$1)=0,0,IF(A1049=(A1049-DAY(A1049)+1+4*7-WEEKDAY(A1049-DAY(A1049)+8-4,1)),SUMIFS(TOther[Amount],TOther[Frequency],$M$1,TOther[Start Date],"&lt;="&amp;$A1049,TOther[End Date Calc],"&gt;="&amp;A1049),0)))</f>
        <v/>
      </c>
      <c r="N1049" s="8" t="str" cm="1">
        <f t="array" ref="N1049">IF(A1049="","",IF(COUNTIF(TOther[Frequency],$N$1)=0,0,SUMPRODUCT(--(IFERROR(MOD(A1049-TOther[Start Date],28),1)=0),--(TOther[Frequency]=$N$1),--(TOther[Start Date]&lt;=A1049),--(TOther[End Date Calc]&gt;=A1049),TOther[Amount])))</f>
        <v/>
      </c>
      <c r="O1049" s="8" t="str" cm="1">
        <f t="array" ref="O1049">IF(A1049="","",IF(COUNTIF(TOther[Frequency],$O$1)=0,0,SUMPRODUCT(--(IFERROR(MOD(A1049-TOther[Start Date],42),1)=0),--(TOther[Frequency]=$O$1),--(TOther[Start Date]&lt;=A1049),--(TOther[End Date Calc]&gt;=A1049),TOther[Amount])))</f>
        <v/>
      </c>
      <c r="P1049" s="8" t="str" cm="1">
        <f t="array" ref="P1049">IF(A1049="","",IF(COUNTIF(TOther[Frequency],$P$1)=0,0,SUMPRODUCT(--(IFERROR(MOD(A1049-TOther[Start Date],56),1)=0),--(TOther[Frequency]=$P$1),--(TOther[Start Date]&lt;=A1049),--(TOther[End Date Calc]&gt;=A1049),TOther[Amount])))</f>
        <v/>
      </c>
      <c r="Q1049" s="8" t="str">
        <f>IF(A1049="","",IF(COUNTIF(TOther[Frequency],$Q$1)=0,0,IF(B1049="N",SUMIFS(TOther[Amount],TOther[Frequency],$Q$1,TOther[Start Date],"&lt;="&amp;$A1049,TOther[End Date Calc],"&gt;="&amp;A1049,TOther[Start Day],DAY(A1049)),SUMIFS(TOther[Amount],TOther[Frequency],$Q$1,TOther[Start Date],"&lt;="&amp;$A1049,TOther[End Date Calc],"&gt;="&amp;A1049,TOther[Start Day],"&gt;="&amp;DAY(A1049)))))</f>
        <v/>
      </c>
      <c r="R1049" s="8" t="str" cm="1">
        <f t="array" ref="R1049">IF(A1049="","",IF(COUNTIF(TOther[Frequency],R$1)=0,0,SUMPRODUCT(--(TOther[Frequency]=R$1),--(TOther[Start Date]&lt;=A1049),--(TOther[End Date Calc]&gt;=A1049),IF(B1049="N",--(TOther[Start Day]=DAY(A1049)),--(TOther[Start Day]&gt;=DAY(A1049))),--(IFERROR(MOD(TOther[Start Month]-MONTH(A1049)+2,2),1)=0),TOther[Amount])))</f>
        <v/>
      </c>
      <c r="S1049" s="8" t="str" cm="1">
        <f t="array" ref="S1049">IF(A1049="","",IF(COUNTIF(TOther[Frequency],S$1)=0,0,SUMPRODUCT(--(TOther[Frequency]=S$1),--(TOther[Start Date]&lt;=A1049),--(TOther[End Date Calc]&gt;=A1049),IF(B1049="N",--(TOther[Start Day]=DAY(A1049)),--(TOther[Start Day]&gt;=DAY(A1049))),--(IFERROR(MOD(TOther[Start Month]-MONTH(A1049)+3,3),1)=0),TOther[Amount])))</f>
        <v/>
      </c>
      <c r="T1049" s="8" t="str" cm="1">
        <f t="array" ref="T1049">IF($A1049="","",IF(COUNTIF(TOther[Frequency],T$1)=0,0,SUMPRODUCT(--(TOther[Frequency]=T$1),--(TOther[Start Date]&lt;=$A1049),--(TOther[End Date Calc]&gt;=$A1049),IF($B1049="N",--(TOther[Start Day]=DAY($A1049)),--(TOther[Start Day]&gt;=DAY($A1049))),--(IFERROR(MOD(TOther[Start Month]-MONTH($A1049)+4,4),1)=0),TOther[Amount])))</f>
        <v/>
      </c>
      <c r="U1049" s="8" t="str" cm="1">
        <f t="array" ref="U1049">IF(A1049="","",IF(COUNTIF(TOther[Frequency],$U$1)=0,0,SUMPRODUCT(--(TOther[Frequency]=$U$1),--(TOther[Start Date]&lt;=A1049),--(TOther[End Date Calc]&gt;=A1049),IF(B1049="N",--(TOther[Start Day]=DAY(A1049)),--(TOther[Start Day]&gt;=DAY(A1049))),--(IFERROR(MOD(TOther[Start Month]-MONTH(A1049)+6,6),1)=0),TOther[Amount])))</f>
        <v/>
      </c>
      <c r="V1049" s="8" t="str" cm="1">
        <f t="array" ref="V1049">IF(A1049="","",IF(COUNTIF(TOther[Frequency],$V$1)=0,0,SUMPRODUCT(--(TOther[Frequency]=$V$1),--(TOther[Start Date]&lt;=A1049),--(TOther[End Date Calc]&gt;=A1049),IF(B1049="N",--(TOther[Start Day]=DAY(A1049)),--(TOther[Start Day]&gt;=DAY(A1049))),--(IFERROR(MOD(TOther[Start Month]-MONTH(A1049)+12,12),1)=0),TOther[Amount])))</f>
        <v/>
      </c>
      <c r="W1049" s="8" t="str">
        <f>IF(A1049="","",SUMIFS(TOther[Amount],TOther[Start Date],A1049,TOther[Frequency],$W$1))</f>
        <v/>
      </c>
      <c r="X1049" s="9" t="str">
        <f t="shared" si="80"/>
        <v/>
      </c>
      <c r="Y1049" s="9" t="str">
        <f t="shared" si="84"/>
        <v/>
      </c>
      <c r="Z1049" s="8" t="str" cm="1">
        <f t="array" ref="Z1049">IF(A1049="","",IF(COUNTIF('2) Income'!$D$13:$D$32,"Weekly")=0,0,SUMPRODUCT(--(IFERROR(MOD(A1049-'2) Income'!$F$13:$F$32,7),1)=0),--('2) Income'!$D$13:$D$32="Weekly"),--('2) Income'!$F$13:$F$32&lt;=A1049),'2) Income'!$E$13:$E$32)))</f>
        <v/>
      </c>
      <c r="AA1049" s="8" t="str" cm="1">
        <f t="array" ref="AA1049">IF(A1049="","",IF(COUNTIF('2) Income'!$D$13:$D$32,"Every Other Week")=0,0,SUMPRODUCT(--(IFERROR(MOD(A1049-'2) Income'!$F$13:$F$32,14),1)=0),--('2) Income'!$D$13:$D$32="Every Other Week"),--('2) Income'!$F$13:$F$32&lt;=A1049),'2) Income'!$E$13:$E$32)))</f>
        <v/>
      </c>
      <c r="AB1049" s="8" t="str">
        <f>IF(A1049="","",IF(COUNTIF('2) Income'!$D$13:$D$32,"1st and 15th")=0,0,IF(OR(DAY(A1049)=1,DAY(A1049)=15),SUMIFS('2) Income'!$E$13:$E$32,'2) Income'!$D$13:$D$32,"1st and 15th",'2) Income'!$F$13:$F$32,"&lt;="&amp;$A1049),0)))</f>
        <v/>
      </c>
      <c r="AC1049" s="8" t="str">
        <f>IF(A1049="","",IF(COUNTIF('2) Income'!$D$13:$D$32,"2nd Wednesday")=0,0,IF(A1049=(A1049-DAY(A1049)+1+2*7-WEEKDAY(A1049-DAY(A1049)+8-4,1)),SUMIFS('2) Income'!$E$13:$E$32,'2) Income'!$D$13:$D$32,"2nd Wednesday",'2) Income'!$F$13:$F$32,"&lt;="&amp;$A1049),0)))</f>
        <v/>
      </c>
      <c r="AD1049" s="8" t="str">
        <f>IF(A1049="","",IF(COUNTIF('2) Income'!$D$13:$D$32,"3rd Wednesday")=0,0,IF(A1049=(A1049-DAY(A1049)+1+3*7-WEEKDAY(A1049-DAY(A1049)+8-4,1)),SUMIFS('2) Income'!$E$13:$E$32,'2) Income'!$D$13:$D$32,"3rd Wednesday",'2) Income'!$F$13:$F$32,"&lt;="&amp;$A1049),0)))</f>
        <v/>
      </c>
      <c r="AE1049" s="8" t="str">
        <f>IF(A1049="","",IF(COUNTIF('2) Income'!$D$13:$D$32,"4th Wednesday")=0,0,IF(A1049=(A1049-DAY(A1049)+1+4*7-WEEKDAY(A1049-DAY(A1049)+8-4,1)),SUMIFS('2) Income'!$E$13:$E$32,'2) Income'!$D$13:$D$32,"4th Wednesday",'2) Income'!$F$13:$F$32,"&lt;="&amp;$A1049),0)))</f>
        <v/>
      </c>
      <c r="AF1049" s="8" t="str" cm="1">
        <f t="array" ref="AF1049">IF(A1049="","",IF(COUNTIF('2) Income'!$D$13:$D$32,"Every 4 Weeks")=0,0,SUMPRODUCT(--(IFERROR(MOD(A1049-'2) Income'!$F$13:$F$32,28),1)=0),--('2) Income'!$D$13:$D$32="Every 4 Weeks"),--('2) Income'!$F$13:$F$32&lt;=A1049),'2) Income'!$E$13:$E$32)))</f>
        <v/>
      </c>
      <c r="AG1049" s="8" t="str">
        <f>IF(A1049="","",IF(COUNTIF('2) Income'!$D$13:$D$32,"Monthly")=0,0,IF(B1049="N",SUMIFS('2) Income'!$E$13:$E$32,'2) Income'!$D$13:$D$32,"monthly",'2) Income'!$F$13:$F$32,"&lt;="&amp;$A1049,'2) Income'!$I$13:$I$32,DAY(A1049)),SUMIFS('2) Income'!$E$13:$E$32,'2) Income'!$D$13:$D$32,"monthly",'2) Income'!$F$13:$F$32,"&lt;="&amp;$A1049,'2) Income'!$I$13:$I$32,"&gt;="&amp;DAY(A1049)))))</f>
        <v/>
      </c>
      <c r="AH1049" s="8" t="str" cm="1">
        <f t="array" ref="AH1049">IF(A1049="","",IF(COUNTIF('2) Income'!$D$13:$D$32,"Yearly")=0,0,SUMPRODUCT(--('2) Income'!$D$13:$D$32="Yearly"),--('2) Income'!$F$13:$F$32&lt;=A1049),IF(B1049="N",--('2) Income'!$I$13:$I$32=DAY(A1049)),--('2) Income'!$I$13:$I$32&gt;=DAY(A1049))),--(IFERROR(MOD('2) Income'!$H$13:$H$32-MONTH(A1049)+12,12),1)=0),'2) Income'!$E$13:$E$32)))</f>
        <v/>
      </c>
      <c r="AI1049" s="8" t="str">
        <f>IF(A1049="","",IF(COUNTIF('2) Income'!$D$13:$D$32,"one-time")=0,0,SUMIFS('2) Income'!$E$13:$E$32,'2) Income'!$D$13:$D$32,"one-time",'2) Income'!$F$13:$F$32,"="&amp;$A1049)))</f>
        <v/>
      </c>
      <c r="AJ1049" s="9" t="str">
        <f t="shared" si="81"/>
        <v/>
      </c>
    </row>
    <row r="1050" spans="1:36">
      <c r="A1050" s="7" t="str">
        <f>IF(A1049="","",IF(A1049+1&lt;='1) Period'!$E$21,A1049+1,""))</f>
        <v/>
      </c>
      <c r="B1050" s="7" t="e">
        <f t="shared" si="82"/>
        <v>#VALUE!</v>
      </c>
      <c r="C1050" t="e">
        <f t="shared" si="83"/>
        <v>#VALUE!</v>
      </c>
      <c r="D1050" s="8" t="str">
        <f>IF(A1050="","",IF(TEXT(A1050,"dddd")='4) Happy Money'!$E$23,WAllowance,0))</f>
        <v/>
      </c>
      <c r="E1050" s="8" t="str">
        <f>IF(A1050="","",IF(B1050="N",SUMIF(TMonthly[Day of the Month],DAY(A1050),TMonthly[Amount]),SUMIF(TMonthly[Day of the Month],"&gt;="&amp;DAY(A1050),TMonthly[Amount])))</f>
        <v/>
      </c>
      <c r="F1050" s="8" t="str" cm="1">
        <f t="array" ref="F1050">IF(A1050="","",SUMPRODUCT(--(TYearly[Due Date]&lt;=A1050),IF(B1050="N",--(TYearly[Day]=DAY(A1050)),--(TYearly[Day]&gt;=DAY(A1050))),--(IFERROR(MOD(TYearly[Month]-MONTH(A1050)+12,12),1)=0),TYearly[Amount]))</f>
        <v/>
      </c>
      <c r="G1050" s="8" t="str">
        <f>IF(A1050="","",SUMIF(TOneTime[Due Date],A1050,TOneTime[Amount]))</f>
        <v/>
      </c>
      <c r="H1050" s="8" t="str" cm="1">
        <f t="array" ref="H1050">IF(A1050="","",IF(COUNTIF(TOther[Frequency],$H$1)=0,0,SUMPRODUCT(--(IFERROR(MOD(A1050-TOther[Start Date],7),1)=0),--(TOther[Frequency]=$H$1),--(TOther[Start Date]&lt;=A1050),--(TOther[End Date Calc]&gt;=A1050),TOther[Amount])))</f>
        <v/>
      </c>
      <c r="I1050" s="8" t="str" cm="1">
        <f t="array" ref="I1050">IF(A1050="","",IF(COUNTIF(TOther[Frequency],$I$1)=0,0,SUMPRODUCT(--(IFERROR(MOD(A1050-TOther[Start Date],14),1)=0),--(TOther[Frequency]=$I$1),--(TOther[Start Date]&lt;=A1050),--(TOther[End Date Calc]&gt;=A1050),TOther[Amount])))</f>
        <v/>
      </c>
      <c r="J1050" s="8" t="str">
        <f>IF(A1050="","",IF(COUNTIF(TOther[Frequency],$J$1)=0,0,IF(OR(DAY(A1050)=1,DAY(A1050)=15),SUMIFS(TOther[Amount],TOther[Frequency],$J$1,TOther[Start Date],"&lt;="&amp;$A1050,TOther[End Date Calc],"&gt;="&amp;A1050),0)))</f>
        <v/>
      </c>
      <c r="K1050" s="8" t="str">
        <f>IF(A1050="","",IF(COUNTIF(TOther[Frequency],$K$1)=0,0,IF(A1050=(A1050-DAY(A1050)+1+2*7-WEEKDAY(A1050-DAY(A1050)+8-4,1)),SUMIFS(TOther[Amount],TOther[Frequency],$K$1,TOther[Start Date],"&lt;="&amp;$A1050,TOther[End Date Calc],"&gt;="&amp;A1050),0)))</f>
        <v/>
      </c>
      <c r="L1050" s="8" t="str">
        <f>IF(A1050="","",IF(COUNTIF(TOther[Frequency],$L$1)=0,0,IF(A1050=(A1050-DAY(A1050)+1+3*7-WEEKDAY(A1050-DAY(A1050)+8-4,1)),SUMIFS(TOther[Amount],TOther[Frequency],$L$1,TOther[Start Date],"&lt;="&amp;$A1050,TOther[End Date Calc],"&gt;="&amp;A1050),0)))</f>
        <v/>
      </c>
      <c r="M1050" s="8" t="str">
        <f>IF(A1050="","",IF(COUNTIF(TOther[Frequency],$M$1)=0,0,IF(A1050=(A1050-DAY(A1050)+1+4*7-WEEKDAY(A1050-DAY(A1050)+8-4,1)),SUMIFS(TOther[Amount],TOther[Frequency],$M$1,TOther[Start Date],"&lt;="&amp;$A1050,TOther[End Date Calc],"&gt;="&amp;A1050),0)))</f>
        <v/>
      </c>
      <c r="N1050" s="8" t="str" cm="1">
        <f t="array" ref="N1050">IF(A1050="","",IF(COUNTIF(TOther[Frequency],$N$1)=0,0,SUMPRODUCT(--(IFERROR(MOD(A1050-TOther[Start Date],28),1)=0),--(TOther[Frequency]=$N$1),--(TOther[Start Date]&lt;=A1050),--(TOther[End Date Calc]&gt;=A1050),TOther[Amount])))</f>
        <v/>
      </c>
      <c r="O1050" s="8" t="str" cm="1">
        <f t="array" ref="O1050">IF(A1050="","",IF(COUNTIF(TOther[Frequency],$O$1)=0,0,SUMPRODUCT(--(IFERROR(MOD(A1050-TOther[Start Date],42),1)=0),--(TOther[Frequency]=$O$1),--(TOther[Start Date]&lt;=A1050),--(TOther[End Date Calc]&gt;=A1050),TOther[Amount])))</f>
        <v/>
      </c>
      <c r="P1050" s="8" t="str" cm="1">
        <f t="array" ref="P1050">IF(A1050="","",IF(COUNTIF(TOther[Frequency],$P$1)=0,0,SUMPRODUCT(--(IFERROR(MOD(A1050-TOther[Start Date],56),1)=0),--(TOther[Frequency]=$P$1),--(TOther[Start Date]&lt;=A1050),--(TOther[End Date Calc]&gt;=A1050),TOther[Amount])))</f>
        <v/>
      </c>
      <c r="Q1050" s="8" t="str">
        <f>IF(A1050="","",IF(COUNTIF(TOther[Frequency],$Q$1)=0,0,IF(B1050="N",SUMIFS(TOther[Amount],TOther[Frequency],$Q$1,TOther[Start Date],"&lt;="&amp;$A1050,TOther[End Date Calc],"&gt;="&amp;A1050,TOther[Start Day],DAY(A1050)),SUMIFS(TOther[Amount],TOther[Frequency],$Q$1,TOther[Start Date],"&lt;="&amp;$A1050,TOther[End Date Calc],"&gt;="&amp;A1050,TOther[Start Day],"&gt;="&amp;DAY(A1050)))))</f>
        <v/>
      </c>
      <c r="R1050" s="8" t="str" cm="1">
        <f t="array" ref="R1050">IF(A1050="","",IF(COUNTIF(TOther[Frequency],R$1)=0,0,SUMPRODUCT(--(TOther[Frequency]=R$1),--(TOther[Start Date]&lt;=A1050),--(TOther[End Date Calc]&gt;=A1050),IF(B1050="N",--(TOther[Start Day]=DAY(A1050)),--(TOther[Start Day]&gt;=DAY(A1050))),--(IFERROR(MOD(TOther[Start Month]-MONTH(A1050)+2,2),1)=0),TOther[Amount])))</f>
        <v/>
      </c>
      <c r="S1050" s="8" t="str" cm="1">
        <f t="array" ref="S1050">IF(A1050="","",IF(COUNTIF(TOther[Frequency],S$1)=0,0,SUMPRODUCT(--(TOther[Frequency]=S$1),--(TOther[Start Date]&lt;=A1050),--(TOther[End Date Calc]&gt;=A1050),IF(B1050="N",--(TOther[Start Day]=DAY(A1050)),--(TOther[Start Day]&gt;=DAY(A1050))),--(IFERROR(MOD(TOther[Start Month]-MONTH(A1050)+3,3),1)=0),TOther[Amount])))</f>
        <v/>
      </c>
      <c r="T1050" s="8" t="str" cm="1">
        <f t="array" ref="T1050">IF($A1050="","",IF(COUNTIF(TOther[Frequency],T$1)=0,0,SUMPRODUCT(--(TOther[Frequency]=T$1),--(TOther[Start Date]&lt;=$A1050),--(TOther[End Date Calc]&gt;=$A1050),IF($B1050="N",--(TOther[Start Day]=DAY($A1050)),--(TOther[Start Day]&gt;=DAY($A1050))),--(IFERROR(MOD(TOther[Start Month]-MONTH($A1050)+4,4),1)=0),TOther[Amount])))</f>
        <v/>
      </c>
      <c r="U1050" s="8" t="str" cm="1">
        <f t="array" ref="U1050">IF(A1050="","",IF(COUNTIF(TOther[Frequency],$U$1)=0,0,SUMPRODUCT(--(TOther[Frequency]=$U$1),--(TOther[Start Date]&lt;=A1050),--(TOther[End Date Calc]&gt;=A1050),IF(B1050="N",--(TOther[Start Day]=DAY(A1050)),--(TOther[Start Day]&gt;=DAY(A1050))),--(IFERROR(MOD(TOther[Start Month]-MONTH(A1050)+6,6),1)=0),TOther[Amount])))</f>
        <v/>
      </c>
      <c r="V1050" s="8" t="str" cm="1">
        <f t="array" ref="V1050">IF(A1050="","",IF(COUNTIF(TOther[Frequency],$V$1)=0,0,SUMPRODUCT(--(TOther[Frequency]=$V$1),--(TOther[Start Date]&lt;=A1050),--(TOther[End Date Calc]&gt;=A1050),IF(B1050="N",--(TOther[Start Day]=DAY(A1050)),--(TOther[Start Day]&gt;=DAY(A1050))),--(IFERROR(MOD(TOther[Start Month]-MONTH(A1050)+12,12),1)=0),TOther[Amount])))</f>
        <v/>
      </c>
      <c r="W1050" s="8" t="str">
        <f>IF(A1050="","",SUMIFS(TOther[Amount],TOther[Start Date],A1050,TOther[Frequency],$W$1))</f>
        <v/>
      </c>
      <c r="X1050" s="9" t="str">
        <f t="shared" si="80"/>
        <v/>
      </c>
      <c r="Y1050" s="9" t="str">
        <f t="shared" si="84"/>
        <v/>
      </c>
      <c r="Z1050" s="8" t="str" cm="1">
        <f t="array" ref="Z1050">IF(A1050="","",IF(COUNTIF('2) Income'!$D$13:$D$32,"Weekly")=0,0,SUMPRODUCT(--(IFERROR(MOD(A1050-'2) Income'!$F$13:$F$32,7),1)=0),--('2) Income'!$D$13:$D$32="Weekly"),--('2) Income'!$F$13:$F$32&lt;=A1050),'2) Income'!$E$13:$E$32)))</f>
        <v/>
      </c>
      <c r="AA1050" s="8" t="str" cm="1">
        <f t="array" ref="AA1050">IF(A1050="","",IF(COUNTIF('2) Income'!$D$13:$D$32,"Every Other Week")=0,0,SUMPRODUCT(--(IFERROR(MOD(A1050-'2) Income'!$F$13:$F$32,14),1)=0),--('2) Income'!$D$13:$D$32="Every Other Week"),--('2) Income'!$F$13:$F$32&lt;=A1050),'2) Income'!$E$13:$E$32)))</f>
        <v/>
      </c>
      <c r="AB1050" s="8" t="str">
        <f>IF(A1050="","",IF(COUNTIF('2) Income'!$D$13:$D$32,"1st and 15th")=0,0,IF(OR(DAY(A1050)=1,DAY(A1050)=15),SUMIFS('2) Income'!$E$13:$E$32,'2) Income'!$D$13:$D$32,"1st and 15th",'2) Income'!$F$13:$F$32,"&lt;="&amp;$A1050),0)))</f>
        <v/>
      </c>
      <c r="AC1050" s="8" t="str">
        <f>IF(A1050="","",IF(COUNTIF('2) Income'!$D$13:$D$32,"2nd Wednesday")=0,0,IF(A1050=(A1050-DAY(A1050)+1+2*7-WEEKDAY(A1050-DAY(A1050)+8-4,1)),SUMIFS('2) Income'!$E$13:$E$32,'2) Income'!$D$13:$D$32,"2nd Wednesday",'2) Income'!$F$13:$F$32,"&lt;="&amp;$A1050),0)))</f>
        <v/>
      </c>
      <c r="AD1050" s="8" t="str">
        <f>IF(A1050="","",IF(COUNTIF('2) Income'!$D$13:$D$32,"3rd Wednesday")=0,0,IF(A1050=(A1050-DAY(A1050)+1+3*7-WEEKDAY(A1050-DAY(A1050)+8-4,1)),SUMIFS('2) Income'!$E$13:$E$32,'2) Income'!$D$13:$D$32,"3rd Wednesday",'2) Income'!$F$13:$F$32,"&lt;="&amp;$A1050),0)))</f>
        <v/>
      </c>
      <c r="AE1050" s="8" t="str">
        <f>IF(A1050="","",IF(COUNTIF('2) Income'!$D$13:$D$32,"4th Wednesday")=0,0,IF(A1050=(A1050-DAY(A1050)+1+4*7-WEEKDAY(A1050-DAY(A1050)+8-4,1)),SUMIFS('2) Income'!$E$13:$E$32,'2) Income'!$D$13:$D$32,"4th Wednesday",'2) Income'!$F$13:$F$32,"&lt;="&amp;$A1050),0)))</f>
        <v/>
      </c>
      <c r="AF1050" s="8" t="str" cm="1">
        <f t="array" ref="AF1050">IF(A1050="","",IF(COUNTIF('2) Income'!$D$13:$D$32,"Every 4 Weeks")=0,0,SUMPRODUCT(--(IFERROR(MOD(A1050-'2) Income'!$F$13:$F$32,28),1)=0),--('2) Income'!$D$13:$D$32="Every 4 Weeks"),--('2) Income'!$F$13:$F$32&lt;=A1050),'2) Income'!$E$13:$E$32)))</f>
        <v/>
      </c>
      <c r="AG1050" s="8" t="str">
        <f>IF(A1050="","",IF(COUNTIF('2) Income'!$D$13:$D$32,"Monthly")=0,0,IF(B1050="N",SUMIFS('2) Income'!$E$13:$E$32,'2) Income'!$D$13:$D$32,"monthly",'2) Income'!$F$13:$F$32,"&lt;="&amp;$A1050,'2) Income'!$I$13:$I$32,DAY(A1050)),SUMIFS('2) Income'!$E$13:$E$32,'2) Income'!$D$13:$D$32,"monthly",'2) Income'!$F$13:$F$32,"&lt;="&amp;$A1050,'2) Income'!$I$13:$I$32,"&gt;="&amp;DAY(A1050)))))</f>
        <v/>
      </c>
      <c r="AH1050" s="8" t="str" cm="1">
        <f t="array" ref="AH1050">IF(A1050="","",IF(COUNTIF('2) Income'!$D$13:$D$32,"Yearly")=0,0,SUMPRODUCT(--('2) Income'!$D$13:$D$32="Yearly"),--('2) Income'!$F$13:$F$32&lt;=A1050),IF(B1050="N",--('2) Income'!$I$13:$I$32=DAY(A1050)),--('2) Income'!$I$13:$I$32&gt;=DAY(A1050))),--(IFERROR(MOD('2) Income'!$H$13:$H$32-MONTH(A1050)+12,12),1)=0),'2) Income'!$E$13:$E$32)))</f>
        <v/>
      </c>
      <c r="AI1050" s="8" t="str">
        <f>IF(A1050="","",IF(COUNTIF('2) Income'!$D$13:$D$32,"one-time")=0,0,SUMIFS('2) Income'!$E$13:$E$32,'2) Income'!$D$13:$D$32,"one-time",'2) Income'!$F$13:$F$32,"="&amp;$A1050)))</f>
        <v/>
      </c>
      <c r="AJ1050" s="9" t="str">
        <f t="shared" si="81"/>
        <v/>
      </c>
    </row>
    <row r="1051" spans="1:36">
      <c r="A1051" s="7" t="str">
        <f>IF(A1050="","",IF(A1050+1&lt;='1) Period'!$E$21,A1050+1,""))</f>
        <v/>
      </c>
      <c r="B1051" s="7" t="e">
        <f t="shared" si="82"/>
        <v>#VALUE!</v>
      </c>
      <c r="C1051" t="e">
        <f t="shared" si="83"/>
        <v>#VALUE!</v>
      </c>
      <c r="D1051" s="8" t="str">
        <f>IF(A1051="","",IF(TEXT(A1051,"dddd")='4) Happy Money'!$E$23,WAllowance,0))</f>
        <v/>
      </c>
      <c r="E1051" s="8" t="str">
        <f>IF(A1051="","",IF(B1051="N",SUMIF(TMonthly[Day of the Month],DAY(A1051),TMonthly[Amount]),SUMIF(TMonthly[Day of the Month],"&gt;="&amp;DAY(A1051),TMonthly[Amount])))</f>
        <v/>
      </c>
      <c r="F1051" s="8" t="str" cm="1">
        <f t="array" ref="F1051">IF(A1051="","",SUMPRODUCT(--(TYearly[Due Date]&lt;=A1051),IF(B1051="N",--(TYearly[Day]=DAY(A1051)),--(TYearly[Day]&gt;=DAY(A1051))),--(IFERROR(MOD(TYearly[Month]-MONTH(A1051)+12,12),1)=0),TYearly[Amount]))</f>
        <v/>
      </c>
      <c r="G1051" s="8" t="str">
        <f>IF(A1051="","",SUMIF(TOneTime[Due Date],A1051,TOneTime[Amount]))</f>
        <v/>
      </c>
      <c r="H1051" s="8" t="str" cm="1">
        <f t="array" ref="H1051">IF(A1051="","",IF(COUNTIF(TOther[Frequency],$H$1)=0,0,SUMPRODUCT(--(IFERROR(MOD(A1051-TOther[Start Date],7),1)=0),--(TOther[Frequency]=$H$1),--(TOther[Start Date]&lt;=A1051),--(TOther[End Date Calc]&gt;=A1051),TOther[Amount])))</f>
        <v/>
      </c>
      <c r="I1051" s="8" t="str" cm="1">
        <f t="array" ref="I1051">IF(A1051="","",IF(COUNTIF(TOther[Frequency],$I$1)=0,0,SUMPRODUCT(--(IFERROR(MOD(A1051-TOther[Start Date],14),1)=0),--(TOther[Frequency]=$I$1),--(TOther[Start Date]&lt;=A1051),--(TOther[End Date Calc]&gt;=A1051),TOther[Amount])))</f>
        <v/>
      </c>
      <c r="J1051" s="8" t="str">
        <f>IF(A1051="","",IF(COUNTIF(TOther[Frequency],$J$1)=0,0,IF(OR(DAY(A1051)=1,DAY(A1051)=15),SUMIFS(TOther[Amount],TOther[Frequency],$J$1,TOther[Start Date],"&lt;="&amp;$A1051,TOther[End Date Calc],"&gt;="&amp;A1051),0)))</f>
        <v/>
      </c>
      <c r="K1051" s="8" t="str">
        <f>IF(A1051="","",IF(COUNTIF(TOther[Frequency],$K$1)=0,0,IF(A1051=(A1051-DAY(A1051)+1+2*7-WEEKDAY(A1051-DAY(A1051)+8-4,1)),SUMIFS(TOther[Amount],TOther[Frequency],$K$1,TOther[Start Date],"&lt;="&amp;$A1051,TOther[End Date Calc],"&gt;="&amp;A1051),0)))</f>
        <v/>
      </c>
      <c r="L1051" s="8" t="str">
        <f>IF(A1051="","",IF(COUNTIF(TOther[Frequency],$L$1)=0,0,IF(A1051=(A1051-DAY(A1051)+1+3*7-WEEKDAY(A1051-DAY(A1051)+8-4,1)),SUMIFS(TOther[Amount],TOther[Frequency],$L$1,TOther[Start Date],"&lt;="&amp;$A1051,TOther[End Date Calc],"&gt;="&amp;A1051),0)))</f>
        <v/>
      </c>
      <c r="M1051" s="8" t="str">
        <f>IF(A1051="","",IF(COUNTIF(TOther[Frequency],$M$1)=0,0,IF(A1051=(A1051-DAY(A1051)+1+4*7-WEEKDAY(A1051-DAY(A1051)+8-4,1)),SUMIFS(TOther[Amount],TOther[Frequency],$M$1,TOther[Start Date],"&lt;="&amp;$A1051,TOther[End Date Calc],"&gt;="&amp;A1051),0)))</f>
        <v/>
      </c>
      <c r="N1051" s="8" t="str" cm="1">
        <f t="array" ref="N1051">IF(A1051="","",IF(COUNTIF(TOther[Frequency],$N$1)=0,0,SUMPRODUCT(--(IFERROR(MOD(A1051-TOther[Start Date],28),1)=0),--(TOther[Frequency]=$N$1),--(TOther[Start Date]&lt;=A1051),--(TOther[End Date Calc]&gt;=A1051),TOther[Amount])))</f>
        <v/>
      </c>
      <c r="O1051" s="8" t="str" cm="1">
        <f t="array" ref="O1051">IF(A1051="","",IF(COUNTIF(TOther[Frequency],$O$1)=0,0,SUMPRODUCT(--(IFERROR(MOD(A1051-TOther[Start Date],42),1)=0),--(TOther[Frequency]=$O$1),--(TOther[Start Date]&lt;=A1051),--(TOther[End Date Calc]&gt;=A1051),TOther[Amount])))</f>
        <v/>
      </c>
      <c r="P1051" s="8" t="str" cm="1">
        <f t="array" ref="P1051">IF(A1051="","",IF(COUNTIF(TOther[Frequency],$P$1)=0,0,SUMPRODUCT(--(IFERROR(MOD(A1051-TOther[Start Date],56),1)=0),--(TOther[Frequency]=$P$1),--(TOther[Start Date]&lt;=A1051),--(TOther[End Date Calc]&gt;=A1051),TOther[Amount])))</f>
        <v/>
      </c>
      <c r="Q1051" s="8" t="str">
        <f>IF(A1051="","",IF(COUNTIF(TOther[Frequency],$Q$1)=0,0,IF(B1051="N",SUMIFS(TOther[Amount],TOther[Frequency],$Q$1,TOther[Start Date],"&lt;="&amp;$A1051,TOther[End Date Calc],"&gt;="&amp;A1051,TOther[Start Day],DAY(A1051)),SUMIFS(TOther[Amount],TOther[Frequency],$Q$1,TOther[Start Date],"&lt;="&amp;$A1051,TOther[End Date Calc],"&gt;="&amp;A1051,TOther[Start Day],"&gt;="&amp;DAY(A1051)))))</f>
        <v/>
      </c>
      <c r="R1051" s="8" t="str" cm="1">
        <f t="array" ref="R1051">IF(A1051="","",IF(COUNTIF(TOther[Frequency],R$1)=0,0,SUMPRODUCT(--(TOther[Frequency]=R$1),--(TOther[Start Date]&lt;=A1051),--(TOther[End Date Calc]&gt;=A1051),IF(B1051="N",--(TOther[Start Day]=DAY(A1051)),--(TOther[Start Day]&gt;=DAY(A1051))),--(IFERROR(MOD(TOther[Start Month]-MONTH(A1051)+2,2),1)=0),TOther[Amount])))</f>
        <v/>
      </c>
      <c r="S1051" s="8" t="str" cm="1">
        <f t="array" ref="S1051">IF(A1051="","",IF(COUNTIF(TOther[Frequency],S$1)=0,0,SUMPRODUCT(--(TOther[Frequency]=S$1),--(TOther[Start Date]&lt;=A1051),--(TOther[End Date Calc]&gt;=A1051),IF(B1051="N",--(TOther[Start Day]=DAY(A1051)),--(TOther[Start Day]&gt;=DAY(A1051))),--(IFERROR(MOD(TOther[Start Month]-MONTH(A1051)+3,3),1)=0),TOther[Amount])))</f>
        <v/>
      </c>
      <c r="T1051" s="8" t="str" cm="1">
        <f t="array" ref="T1051">IF($A1051="","",IF(COUNTIF(TOther[Frequency],T$1)=0,0,SUMPRODUCT(--(TOther[Frequency]=T$1),--(TOther[Start Date]&lt;=$A1051),--(TOther[End Date Calc]&gt;=$A1051),IF($B1051="N",--(TOther[Start Day]=DAY($A1051)),--(TOther[Start Day]&gt;=DAY($A1051))),--(IFERROR(MOD(TOther[Start Month]-MONTH($A1051)+4,4),1)=0),TOther[Amount])))</f>
        <v/>
      </c>
      <c r="U1051" s="8" t="str" cm="1">
        <f t="array" ref="U1051">IF(A1051="","",IF(COUNTIF(TOther[Frequency],$U$1)=0,0,SUMPRODUCT(--(TOther[Frequency]=$U$1),--(TOther[Start Date]&lt;=A1051),--(TOther[End Date Calc]&gt;=A1051),IF(B1051="N",--(TOther[Start Day]=DAY(A1051)),--(TOther[Start Day]&gt;=DAY(A1051))),--(IFERROR(MOD(TOther[Start Month]-MONTH(A1051)+6,6),1)=0),TOther[Amount])))</f>
        <v/>
      </c>
      <c r="V1051" s="8" t="str" cm="1">
        <f t="array" ref="V1051">IF(A1051="","",IF(COUNTIF(TOther[Frequency],$V$1)=0,0,SUMPRODUCT(--(TOther[Frequency]=$V$1),--(TOther[Start Date]&lt;=A1051),--(TOther[End Date Calc]&gt;=A1051),IF(B1051="N",--(TOther[Start Day]=DAY(A1051)),--(TOther[Start Day]&gt;=DAY(A1051))),--(IFERROR(MOD(TOther[Start Month]-MONTH(A1051)+12,12),1)=0),TOther[Amount])))</f>
        <v/>
      </c>
      <c r="W1051" s="8" t="str">
        <f>IF(A1051="","",SUMIFS(TOther[Amount],TOther[Start Date],A1051,TOther[Frequency],$W$1))</f>
        <v/>
      </c>
      <c r="X1051" s="9" t="str">
        <f t="shared" si="80"/>
        <v/>
      </c>
      <c r="Y1051" s="9" t="str">
        <f t="shared" si="84"/>
        <v/>
      </c>
      <c r="Z1051" s="8" t="str" cm="1">
        <f t="array" ref="Z1051">IF(A1051="","",IF(COUNTIF('2) Income'!$D$13:$D$32,"Weekly")=0,0,SUMPRODUCT(--(IFERROR(MOD(A1051-'2) Income'!$F$13:$F$32,7),1)=0),--('2) Income'!$D$13:$D$32="Weekly"),--('2) Income'!$F$13:$F$32&lt;=A1051),'2) Income'!$E$13:$E$32)))</f>
        <v/>
      </c>
      <c r="AA1051" s="8" t="str" cm="1">
        <f t="array" ref="AA1051">IF(A1051="","",IF(COUNTIF('2) Income'!$D$13:$D$32,"Every Other Week")=0,0,SUMPRODUCT(--(IFERROR(MOD(A1051-'2) Income'!$F$13:$F$32,14),1)=0),--('2) Income'!$D$13:$D$32="Every Other Week"),--('2) Income'!$F$13:$F$32&lt;=A1051),'2) Income'!$E$13:$E$32)))</f>
        <v/>
      </c>
      <c r="AB1051" s="8" t="str">
        <f>IF(A1051="","",IF(COUNTIF('2) Income'!$D$13:$D$32,"1st and 15th")=0,0,IF(OR(DAY(A1051)=1,DAY(A1051)=15),SUMIFS('2) Income'!$E$13:$E$32,'2) Income'!$D$13:$D$32,"1st and 15th",'2) Income'!$F$13:$F$32,"&lt;="&amp;$A1051),0)))</f>
        <v/>
      </c>
      <c r="AC1051" s="8" t="str">
        <f>IF(A1051="","",IF(COUNTIF('2) Income'!$D$13:$D$32,"2nd Wednesday")=0,0,IF(A1051=(A1051-DAY(A1051)+1+2*7-WEEKDAY(A1051-DAY(A1051)+8-4,1)),SUMIFS('2) Income'!$E$13:$E$32,'2) Income'!$D$13:$D$32,"2nd Wednesday",'2) Income'!$F$13:$F$32,"&lt;="&amp;$A1051),0)))</f>
        <v/>
      </c>
      <c r="AD1051" s="8" t="str">
        <f>IF(A1051="","",IF(COUNTIF('2) Income'!$D$13:$D$32,"3rd Wednesday")=0,0,IF(A1051=(A1051-DAY(A1051)+1+3*7-WEEKDAY(A1051-DAY(A1051)+8-4,1)),SUMIFS('2) Income'!$E$13:$E$32,'2) Income'!$D$13:$D$32,"3rd Wednesday",'2) Income'!$F$13:$F$32,"&lt;="&amp;$A1051),0)))</f>
        <v/>
      </c>
      <c r="AE1051" s="8" t="str">
        <f>IF(A1051="","",IF(COUNTIF('2) Income'!$D$13:$D$32,"4th Wednesday")=0,0,IF(A1051=(A1051-DAY(A1051)+1+4*7-WEEKDAY(A1051-DAY(A1051)+8-4,1)),SUMIFS('2) Income'!$E$13:$E$32,'2) Income'!$D$13:$D$32,"4th Wednesday",'2) Income'!$F$13:$F$32,"&lt;="&amp;$A1051),0)))</f>
        <v/>
      </c>
      <c r="AF1051" s="8" t="str" cm="1">
        <f t="array" ref="AF1051">IF(A1051="","",IF(COUNTIF('2) Income'!$D$13:$D$32,"Every 4 Weeks")=0,0,SUMPRODUCT(--(IFERROR(MOD(A1051-'2) Income'!$F$13:$F$32,28),1)=0),--('2) Income'!$D$13:$D$32="Every 4 Weeks"),--('2) Income'!$F$13:$F$32&lt;=A1051),'2) Income'!$E$13:$E$32)))</f>
        <v/>
      </c>
      <c r="AG1051" s="8" t="str">
        <f>IF(A1051="","",IF(COUNTIF('2) Income'!$D$13:$D$32,"Monthly")=0,0,IF(B1051="N",SUMIFS('2) Income'!$E$13:$E$32,'2) Income'!$D$13:$D$32,"monthly",'2) Income'!$F$13:$F$32,"&lt;="&amp;$A1051,'2) Income'!$I$13:$I$32,DAY(A1051)),SUMIFS('2) Income'!$E$13:$E$32,'2) Income'!$D$13:$D$32,"monthly",'2) Income'!$F$13:$F$32,"&lt;="&amp;$A1051,'2) Income'!$I$13:$I$32,"&gt;="&amp;DAY(A1051)))))</f>
        <v/>
      </c>
      <c r="AH1051" s="8" t="str" cm="1">
        <f t="array" ref="AH1051">IF(A1051="","",IF(COUNTIF('2) Income'!$D$13:$D$32,"Yearly")=0,0,SUMPRODUCT(--('2) Income'!$D$13:$D$32="Yearly"),--('2) Income'!$F$13:$F$32&lt;=A1051),IF(B1051="N",--('2) Income'!$I$13:$I$32=DAY(A1051)),--('2) Income'!$I$13:$I$32&gt;=DAY(A1051))),--(IFERROR(MOD('2) Income'!$H$13:$H$32-MONTH(A1051)+12,12),1)=0),'2) Income'!$E$13:$E$32)))</f>
        <v/>
      </c>
      <c r="AI1051" s="8" t="str">
        <f>IF(A1051="","",IF(COUNTIF('2) Income'!$D$13:$D$32,"one-time")=0,0,SUMIFS('2) Income'!$E$13:$E$32,'2) Income'!$D$13:$D$32,"one-time",'2) Income'!$F$13:$F$32,"="&amp;$A1051)))</f>
        <v/>
      </c>
      <c r="AJ1051" s="9" t="str">
        <f t="shared" si="81"/>
        <v/>
      </c>
    </row>
    <row r="1052" spans="1:36">
      <c r="A1052" s="7" t="str">
        <f>IF(A1051="","",IF(A1051+1&lt;='1) Period'!$E$21,A1051+1,""))</f>
        <v/>
      </c>
      <c r="B1052" s="7" t="e">
        <f t="shared" si="82"/>
        <v>#VALUE!</v>
      </c>
      <c r="C1052" t="e">
        <f t="shared" si="83"/>
        <v>#VALUE!</v>
      </c>
      <c r="D1052" s="8" t="str">
        <f>IF(A1052="","",IF(TEXT(A1052,"dddd")='4) Happy Money'!$E$23,WAllowance,0))</f>
        <v/>
      </c>
      <c r="E1052" s="8" t="str">
        <f>IF(A1052="","",IF(B1052="N",SUMIF(TMonthly[Day of the Month],DAY(A1052),TMonthly[Amount]),SUMIF(TMonthly[Day of the Month],"&gt;="&amp;DAY(A1052),TMonthly[Amount])))</f>
        <v/>
      </c>
      <c r="F1052" s="8" t="str" cm="1">
        <f t="array" ref="F1052">IF(A1052="","",SUMPRODUCT(--(TYearly[Due Date]&lt;=A1052),IF(B1052="N",--(TYearly[Day]=DAY(A1052)),--(TYearly[Day]&gt;=DAY(A1052))),--(IFERROR(MOD(TYearly[Month]-MONTH(A1052)+12,12),1)=0),TYearly[Amount]))</f>
        <v/>
      </c>
      <c r="G1052" s="8" t="str">
        <f>IF(A1052="","",SUMIF(TOneTime[Due Date],A1052,TOneTime[Amount]))</f>
        <v/>
      </c>
      <c r="H1052" s="8" t="str" cm="1">
        <f t="array" ref="H1052">IF(A1052="","",IF(COUNTIF(TOther[Frequency],$H$1)=0,0,SUMPRODUCT(--(IFERROR(MOD(A1052-TOther[Start Date],7),1)=0),--(TOther[Frequency]=$H$1),--(TOther[Start Date]&lt;=A1052),--(TOther[End Date Calc]&gt;=A1052),TOther[Amount])))</f>
        <v/>
      </c>
      <c r="I1052" s="8" t="str" cm="1">
        <f t="array" ref="I1052">IF(A1052="","",IF(COUNTIF(TOther[Frequency],$I$1)=0,0,SUMPRODUCT(--(IFERROR(MOD(A1052-TOther[Start Date],14),1)=0),--(TOther[Frequency]=$I$1),--(TOther[Start Date]&lt;=A1052),--(TOther[End Date Calc]&gt;=A1052),TOther[Amount])))</f>
        <v/>
      </c>
      <c r="J1052" s="8" t="str">
        <f>IF(A1052="","",IF(COUNTIF(TOther[Frequency],$J$1)=0,0,IF(OR(DAY(A1052)=1,DAY(A1052)=15),SUMIFS(TOther[Amount],TOther[Frequency],$J$1,TOther[Start Date],"&lt;="&amp;$A1052,TOther[End Date Calc],"&gt;="&amp;A1052),0)))</f>
        <v/>
      </c>
      <c r="K1052" s="8" t="str">
        <f>IF(A1052="","",IF(COUNTIF(TOther[Frequency],$K$1)=0,0,IF(A1052=(A1052-DAY(A1052)+1+2*7-WEEKDAY(A1052-DAY(A1052)+8-4,1)),SUMIFS(TOther[Amount],TOther[Frequency],$K$1,TOther[Start Date],"&lt;="&amp;$A1052,TOther[End Date Calc],"&gt;="&amp;A1052),0)))</f>
        <v/>
      </c>
      <c r="L1052" s="8" t="str">
        <f>IF(A1052="","",IF(COUNTIF(TOther[Frequency],$L$1)=0,0,IF(A1052=(A1052-DAY(A1052)+1+3*7-WEEKDAY(A1052-DAY(A1052)+8-4,1)),SUMIFS(TOther[Amount],TOther[Frequency],$L$1,TOther[Start Date],"&lt;="&amp;$A1052,TOther[End Date Calc],"&gt;="&amp;A1052),0)))</f>
        <v/>
      </c>
      <c r="M1052" s="8" t="str">
        <f>IF(A1052="","",IF(COUNTIF(TOther[Frequency],$M$1)=0,0,IF(A1052=(A1052-DAY(A1052)+1+4*7-WEEKDAY(A1052-DAY(A1052)+8-4,1)),SUMIFS(TOther[Amount],TOther[Frequency],$M$1,TOther[Start Date],"&lt;="&amp;$A1052,TOther[End Date Calc],"&gt;="&amp;A1052),0)))</f>
        <v/>
      </c>
      <c r="N1052" s="8" t="str" cm="1">
        <f t="array" ref="N1052">IF(A1052="","",IF(COUNTIF(TOther[Frequency],$N$1)=0,0,SUMPRODUCT(--(IFERROR(MOD(A1052-TOther[Start Date],28),1)=0),--(TOther[Frequency]=$N$1),--(TOther[Start Date]&lt;=A1052),--(TOther[End Date Calc]&gt;=A1052),TOther[Amount])))</f>
        <v/>
      </c>
      <c r="O1052" s="8" t="str" cm="1">
        <f t="array" ref="O1052">IF(A1052="","",IF(COUNTIF(TOther[Frequency],$O$1)=0,0,SUMPRODUCT(--(IFERROR(MOD(A1052-TOther[Start Date],42),1)=0),--(TOther[Frequency]=$O$1),--(TOther[Start Date]&lt;=A1052),--(TOther[End Date Calc]&gt;=A1052),TOther[Amount])))</f>
        <v/>
      </c>
      <c r="P1052" s="8" t="str" cm="1">
        <f t="array" ref="P1052">IF(A1052="","",IF(COUNTIF(TOther[Frequency],$P$1)=0,0,SUMPRODUCT(--(IFERROR(MOD(A1052-TOther[Start Date],56),1)=0),--(TOther[Frequency]=$P$1),--(TOther[Start Date]&lt;=A1052),--(TOther[End Date Calc]&gt;=A1052),TOther[Amount])))</f>
        <v/>
      </c>
      <c r="Q1052" s="8" t="str">
        <f>IF(A1052="","",IF(COUNTIF(TOther[Frequency],$Q$1)=0,0,IF(B1052="N",SUMIFS(TOther[Amount],TOther[Frequency],$Q$1,TOther[Start Date],"&lt;="&amp;$A1052,TOther[End Date Calc],"&gt;="&amp;A1052,TOther[Start Day],DAY(A1052)),SUMIFS(TOther[Amount],TOther[Frequency],$Q$1,TOther[Start Date],"&lt;="&amp;$A1052,TOther[End Date Calc],"&gt;="&amp;A1052,TOther[Start Day],"&gt;="&amp;DAY(A1052)))))</f>
        <v/>
      </c>
      <c r="R1052" s="8" t="str" cm="1">
        <f t="array" ref="R1052">IF(A1052="","",IF(COUNTIF(TOther[Frequency],R$1)=0,0,SUMPRODUCT(--(TOther[Frequency]=R$1),--(TOther[Start Date]&lt;=A1052),--(TOther[End Date Calc]&gt;=A1052),IF(B1052="N",--(TOther[Start Day]=DAY(A1052)),--(TOther[Start Day]&gt;=DAY(A1052))),--(IFERROR(MOD(TOther[Start Month]-MONTH(A1052)+2,2),1)=0),TOther[Amount])))</f>
        <v/>
      </c>
      <c r="S1052" s="8" t="str" cm="1">
        <f t="array" ref="S1052">IF(A1052="","",IF(COUNTIF(TOther[Frequency],S$1)=0,0,SUMPRODUCT(--(TOther[Frequency]=S$1),--(TOther[Start Date]&lt;=A1052),--(TOther[End Date Calc]&gt;=A1052),IF(B1052="N",--(TOther[Start Day]=DAY(A1052)),--(TOther[Start Day]&gt;=DAY(A1052))),--(IFERROR(MOD(TOther[Start Month]-MONTH(A1052)+3,3),1)=0),TOther[Amount])))</f>
        <v/>
      </c>
      <c r="T1052" s="8" t="str" cm="1">
        <f t="array" ref="T1052">IF($A1052="","",IF(COUNTIF(TOther[Frequency],T$1)=0,0,SUMPRODUCT(--(TOther[Frequency]=T$1),--(TOther[Start Date]&lt;=$A1052),--(TOther[End Date Calc]&gt;=$A1052),IF($B1052="N",--(TOther[Start Day]=DAY($A1052)),--(TOther[Start Day]&gt;=DAY($A1052))),--(IFERROR(MOD(TOther[Start Month]-MONTH($A1052)+4,4),1)=0),TOther[Amount])))</f>
        <v/>
      </c>
      <c r="U1052" s="8" t="str" cm="1">
        <f t="array" ref="U1052">IF(A1052="","",IF(COUNTIF(TOther[Frequency],$U$1)=0,0,SUMPRODUCT(--(TOther[Frequency]=$U$1),--(TOther[Start Date]&lt;=A1052),--(TOther[End Date Calc]&gt;=A1052),IF(B1052="N",--(TOther[Start Day]=DAY(A1052)),--(TOther[Start Day]&gt;=DAY(A1052))),--(IFERROR(MOD(TOther[Start Month]-MONTH(A1052)+6,6),1)=0),TOther[Amount])))</f>
        <v/>
      </c>
      <c r="V1052" s="8" t="str" cm="1">
        <f t="array" ref="V1052">IF(A1052="","",IF(COUNTIF(TOther[Frequency],$V$1)=0,0,SUMPRODUCT(--(TOther[Frequency]=$V$1),--(TOther[Start Date]&lt;=A1052),--(TOther[End Date Calc]&gt;=A1052),IF(B1052="N",--(TOther[Start Day]=DAY(A1052)),--(TOther[Start Day]&gt;=DAY(A1052))),--(IFERROR(MOD(TOther[Start Month]-MONTH(A1052)+12,12),1)=0),TOther[Amount])))</f>
        <v/>
      </c>
      <c r="W1052" s="8" t="str">
        <f>IF(A1052="","",SUMIFS(TOther[Amount],TOther[Start Date],A1052,TOther[Frequency],$W$1))</f>
        <v/>
      </c>
      <c r="X1052" s="9" t="str">
        <f t="shared" si="80"/>
        <v/>
      </c>
      <c r="Y1052" s="9" t="str">
        <f t="shared" si="84"/>
        <v/>
      </c>
      <c r="Z1052" s="8" t="str" cm="1">
        <f t="array" ref="Z1052">IF(A1052="","",IF(COUNTIF('2) Income'!$D$13:$D$32,"Weekly")=0,0,SUMPRODUCT(--(IFERROR(MOD(A1052-'2) Income'!$F$13:$F$32,7),1)=0),--('2) Income'!$D$13:$D$32="Weekly"),--('2) Income'!$F$13:$F$32&lt;=A1052),'2) Income'!$E$13:$E$32)))</f>
        <v/>
      </c>
      <c r="AA1052" s="8" t="str" cm="1">
        <f t="array" ref="AA1052">IF(A1052="","",IF(COUNTIF('2) Income'!$D$13:$D$32,"Every Other Week")=0,0,SUMPRODUCT(--(IFERROR(MOD(A1052-'2) Income'!$F$13:$F$32,14),1)=0),--('2) Income'!$D$13:$D$32="Every Other Week"),--('2) Income'!$F$13:$F$32&lt;=A1052),'2) Income'!$E$13:$E$32)))</f>
        <v/>
      </c>
      <c r="AB1052" s="8" t="str">
        <f>IF(A1052="","",IF(COUNTIF('2) Income'!$D$13:$D$32,"1st and 15th")=0,0,IF(OR(DAY(A1052)=1,DAY(A1052)=15),SUMIFS('2) Income'!$E$13:$E$32,'2) Income'!$D$13:$D$32,"1st and 15th",'2) Income'!$F$13:$F$32,"&lt;="&amp;$A1052),0)))</f>
        <v/>
      </c>
      <c r="AC1052" s="8" t="str">
        <f>IF(A1052="","",IF(COUNTIF('2) Income'!$D$13:$D$32,"2nd Wednesday")=0,0,IF(A1052=(A1052-DAY(A1052)+1+2*7-WEEKDAY(A1052-DAY(A1052)+8-4,1)),SUMIFS('2) Income'!$E$13:$E$32,'2) Income'!$D$13:$D$32,"2nd Wednesday",'2) Income'!$F$13:$F$32,"&lt;="&amp;$A1052),0)))</f>
        <v/>
      </c>
      <c r="AD1052" s="8" t="str">
        <f>IF(A1052="","",IF(COUNTIF('2) Income'!$D$13:$D$32,"3rd Wednesday")=0,0,IF(A1052=(A1052-DAY(A1052)+1+3*7-WEEKDAY(A1052-DAY(A1052)+8-4,1)),SUMIFS('2) Income'!$E$13:$E$32,'2) Income'!$D$13:$D$32,"3rd Wednesday",'2) Income'!$F$13:$F$32,"&lt;="&amp;$A1052),0)))</f>
        <v/>
      </c>
      <c r="AE1052" s="8" t="str">
        <f>IF(A1052="","",IF(COUNTIF('2) Income'!$D$13:$D$32,"4th Wednesday")=0,0,IF(A1052=(A1052-DAY(A1052)+1+4*7-WEEKDAY(A1052-DAY(A1052)+8-4,1)),SUMIFS('2) Income'!$E$13:$E$32,'2) Income'!$D$13:$D$32,"4th Wednesday",'2) Income'!$F$13:$F$32,"&lt;="&amp;$A1052),0)))</f>
        <v/>
      </c>
      <c r="AF1052" s="8" t="str" cm="1">
        <f t="array" ref="AF1052">IF(A1052="","",IF(COUNTIF('2) Income'!$D$13:$D$32,"Every 4 Weeks")=0,0,SUMPRODUCT(--(IFERROR(MOD(A1052-'2) Income'!$F$13:$F$32,28),1)=0),--('2) Income'!$D$13:$D$32="Every 4 Weeks"),--('2) Income'!$F$13:$F$32&lt;=A1052),'2) Income'!$E$13:$E$32)))</f>
        <v/>
      </c>
      <c r="AG1052" s="8" t="str">
        <f>IF(A1052="","",IF(COUNTIF('2) Income'!$D$13:$D$32,"Monthly")=0,0,IF(B1052="N",SUMIFS('2) Income'!$E$13:$E$32,'2) Income'!$D$13:$D$32,"monthly",'2) Income'!$F$13:$F$32,"&lt;="&amp;$A1052,'2) Income'!$I$13:$I$32,DAY(A1052)),SUMIFS('2) Income'!$E$13:$E$32,'2) Income'!$D$13:$D$32,"monthly",'2) Income'!$F$13:$F$32,"&lt;="&amp;$A1052,'2) Income'!$I$13:$I$32,"&gt;="&amp;DAY(A1052)))))</f>
        <v/>
      </c>
      <c r="AH1052" s="8" t="str" cm="1">
        <f t="array" ref="AH1052">IF(A1052="","",IF(COUNTIF('2) Income'!$D$13:$D$32,"Yearly")=0,0,SUMPRODUCT(--('2) Income'!$D$13:$D$32="Yearly"),--('2) Income'!$F$13:$F$32&lt;=A1052),IF(B1052="N",--('2) Income'!$I$13:$I$32=DAY(A1052)),--('2) Income'!$I$13:$I$32&gt;=DAY(A1052))),--(IFERROR(MOD('2) Income'!$H$13:$H$32-MONTH(A1052)+12,12),1)=0),'2) Income'!$E$13:$E$32)))</f>
        <v/>
      </c>
      <c r="AI1052" s="8" t="str">
        <f>IF(A1052="","",IF(COUNTIF('2) Income'!$D$13:$D$32,"one-time")=0,0,SUMIFS('2) Income'!$E$13:$E$32,'2) Income'!$D$13:$D$32,"one-time",'2) Income'!$F$13:$F$32,"="&amp;$A1052)))</f>
        <v/>
      </c>
      <c r="AJ1052" s="9" t="str">
        <f t="shared" si="81"/>
        <v/>
      </c>
    </row>
    <row r="1053" spans="1:36">
      <c r="A1053" s="7" t="str">
        <f>IF(A1052="","",IF(A1052+1&lt;='1) Period'!$E$21,A1052+1,""))</f>
        <v/>
      </c>
      <c r="B1053" s="7" t="e">
        <f t="shared" si="82"/>
        <v>#VALUE!</v>
      </c>
      <c r="C1053" t="e">
        <f t="shared" si="83"/>
        <v>#VALUE!</v>
      </c>
      <c r="D1053" s="8" t="str">
        <f>IF(A1053="","",IF(TEXT(A1053,"dddd")='4) Happy Money'!$E$23,WAllowance,0))</f>
        <v/>
      </c>
      <c r="E1053" s="8" t="str">
        <f>IF(A1053="","",IF(B1053="N",SUMIF(TMonthly[Day of the Month],DAY(A1053),TMonthly[Amount]),SUMIF(TMonthly[Day of the Month],"&gt;="&amp;DAY(A1053),TMonthly[Amount])))</f>
        <v/>
      </c>
      <c r="F1053" s="8" t="str" cm="1">
        <f t="array" ref="F1053">IF(A1053="","",SUMPRODUCT(--(TYearly[Due Date]&lt;=A1053),IF(B1053="N",--(TYearly[Day]=DAY(A1053)),--(TYearly[Day]&gt;=DAY(A1053))),--(IFERROR(MOD(TYearly[Month]-MONTH(A1053)+12,12),1)=0),TYearly[Amount]))</f>
        <v/>
      </c>
      <c r="G1053" s="8" t="str">
        <f>IF(A1053="","",SUMIF(TOneTime[Due Date],A1053,TOneTime[Amount]))</f>
        <v/>
      </c>
      <c r="H1053" s="8" t="str" cm="1">
        <f t="array" ref="H1053">IF(A1053="","",IF(COUNTIF(TOther[Frequency],$H$1)=0,0,SUMPRODUCT(--(IFERROR(MOD(A1053-TOther[Start Date],7),1)=0),--(TOther[Frequency]=$H$1),--(TOther[Start Date]&lt;=A1053),--(TOther[End Date Calc]&gt;=A1053),TOther[Amount])))</f>
        <v/>
      </c>
      <c r="I1053" s="8" t="str" cm="1">
        <f t="array" ref="I1053">IF(A1053="","",IF(COUNTIF(TOther[Frequency],$I$1)=0,0,SUMPRODUCT(--(IFERROR(MOD(A1053-TOther[Start Date],14),1)=0),--(TOther[Frequency]=$I$1),--(TOther[Start Date]&lt;=A1053),--(TOther[End Date Calc]&gt;=A1053),TOther[Amount])))</f>
        <v/>
      </c>
      <c r="J1053" s="8" t="str">
        <f>IF(A1053="","",IF(COUNTIF(TOther[Frequency],$J$1)=0,0,IF(OR(DAY(A1053)=1,DAY(A1053)=15),SUMIFS(TOther[Amount],TOther[Frequency],$J$1,TOther[Start Date],"&lt;="&amp;$A1053,TOther[End Date Calc],"&gt;="&amp;A1053),0)))</f>
        <v/>
      </c>
      <c r="K1053" s="8" t="str">
        <f>IF(A1053="","",IF(COUNTIF(TOther[Frequency],$K$1)=0,0,IF(A1053=(A1053-DAY(A1053)+1+2*7-WEEKDAY(A1053-DAY(A1053)+8-4,1)),SUMIFS(TOther[Amount],TOther[Frequency],$K$1,TOther[Start Date],"&lt;="&amp;$A1053,TOther[End Date Calc],"&gt;="&amp;A1053),0)))</f>
        <v/>
      </c>
      <c r="L1053" s="8" t="str">
        <f>IF(A1053="","",IF(COUNTIF(TOther[Frequency],$L$1)=0,0,IF(A1053=(A1053-DAY(A1053)+1+3*7-WEEKDAY(A1053-DAY(A1053)+8-4,1)),SUMIFS(TOther[Amount],TOther[Frequency],$L$1,TOther[Start Date],"&lt;="&amp;$A1053,TOther[End Date Calc],"&gt;="&amp;A1053),0)))</f>
        <v/>
      </c>
      <c r="M1053" s="8" t="str">
        <f>IF(A1053="","",IF(COUNTIF(TOther[Frequency],$M$1)=0,0,IF(A1053=(A1053-DAY(A1053)+1+4*7-WEEKDAY(A1053-DAY(A1053)+8-4,1)),SUMIFS(TOther[Amount],TOther[Frequency],$M$1,TOther[Start Date],"&lt;="&amp;$A1053,TOther[End Date Calc],"&gt;="&amp;A1053),0)))</f>
        <v/>
      </c>
      <c r="N1053" s="8" t="str" cm="1">
        <f t="array" ref="N1053">IF(A1053="","",IF(COUNTIF(TOther[Frequency],$N$1)=0,0,SUMPRODUCT(--(IFERROR(MOD(A1053-TOther[Start Date],28),1)=0),--(TOther[Frequency]=$N$1),--(TOther[Start Date]&lt;=A1053),--(TOther[End Date Calc]&gt;=A1053),TOther[Amount])))</f>
        <v/>
      </c>
      <c r="O1053" s="8" t="str" cm="1">
        <f t="array" ref="O1053">IF(A1053="","",IF(COUNTIF(TOther[Frequency],$O$1)=0,0,SUMPRODUCT(--(IFERROR(MOD(A1053-TOther[Start Date],42),1)=0),--(TOther[Frequency]=$O$1),--(TOther[Start Date]&lt;=A1053),--(TOther[End Date Calc]&gt;=A1053),TOther[Amount])))</f>
        <v/>
      </c>
      <c r="P1053" s="8" t="str" cm="1">
        <f t="array" ref="P1053">IF(A1053="","",IF(COUNTIF(TOther[Frequency],$P$1)=0,0,SUMPRODUCT(--(IFERROR(MOD(A1053-TOther[Start Date],56),1)=0),--(TOther[Frequency]=$P$1),--(TOther[Start Date]&lt;=A1053),--(TOther[End Date Calc]&gt;=A1053),TOther[Amount])))</f>
        <v/>
      </c>
      <c r="Q1053" s="8" t="str">
        <f>IF(A1053="","",IF(COUNTIF(TOther[Frequency],$Q$1)=0,0,IF(B1053="N",SUMIFS(TOther[Amount],TOther[Frequency],$Q$1,TOther[Start Date],"&lt;="&amp;$A1053,TOther[End Date Calc],"&gt;="&amp;A1053,TOther[Start Day],DAY(A1053)),SUMIFS(TOther[Amount],TOther[Frequency],$Q$1,TOther[Start Date],"&lt;="&amp;$A1053,TOther[End Date Calc],"&gt;="&amp;A1053,TOther[Start Day],"&gt;="&amp;DAY(A1053)))))</f>
        <v/>
      </c>
      <c r="R1053" s="8" t="str" cm="1">
        <f t="array" ref="R1053">IF(A1053="","",IF(COUNTIF(TOther[Frequency],R$1)=0,0,SUMPRODUCT(--(TOther[Frequency]=R$1),--(TOther[Start Date]&lt;=A1053),--(TOther[End Date Calc]&gt;=A1053),IF(B1053="N",--(TOther[Start Day]=DAY(A1053)),--(TOther[Start Day]&gt;=DAY(A1053))),--(IFERROR(MOD(TOther[Start Month]-MONTH(A1053)+2,2),1)=0),TOther[Amount])))</f>
        <v/>
      </c>
      <c r="S1053" s="8" t="str" cm="1">
        <f t="array" ref="S1053">IF(A1053="","",IF(COUNTIF(TOther[Frequency],S$1)=0,0,SUMPRODUCT(--(TOther[Frequency]=S$1),--(TOther[Start Date]&lt;=A1053),--(TOther[End Date Calc]&gt;=A1053),IF(B1053="N",--(TOther[Start Day]=DAY(A1053)),--(TOther[Start Day]&gt;=DAY(A1053))),--(IFERROR(MOD(TOther[Start Month]-MONTH(A1053)+3,3),1)=0),TOther[Amount])))</f>
        <v/>
      </c>
      <c r="T1053" s="8" t="str" cm="1">
        <f t="array" ref="T1053">IF($A1053="","",IF(COUNTIF(TOther[Frequency],T$1)=0,0,SUMPRODUCT(--(TOther[Frequency]=T$1),--(TOther[Start Date]&lt;=$A1053),--(TOther[End Date Calc]&gt;=$A1053),IF($B1053="N",--(TOther[Start Day]=DAY($A1053)),--(TOther[Start Day]&gt;=DAY($A1053))),--(IFERROR(MOD(TOther[Start Month]-MONTH($A1053)+4,4),1)=0),TOther[Amount])))</f>
        <v/>
      </c>
      <c r="U1053" s="8" t="str" cm="1">
        <f t="array" ref="U1053">IF(A1053="","",IF(COUNTIF(TOther[Frequency],$U$1)=0,0,SUMPRODUCT(--(TOther[Frequency]=$U$1),--(TOther[Start Date]&lt;=A1053),--(TOther[End Date Calc]&gt;=A1053),IF(B1053="N",--(TOther[Start Day]=DAY(A1053)),--(TOther[Start Day]&gt;=DAY(A1053))),--(IFERROR(MOD(TOther[Start Month]-MONTH(A1053)+6,6),1)=0),TOther[Amount])))</f>
        <v/>
      </c>
      <c r="V1053" s="8" t="str" cm="1">
        <f t="array" ref="V1053">IF(A1053="","",IF(COUNTIF(TOther[Frequency],$V$1)=0,0,SUMPRODUCT(--(TOther[Frequency]=$V$1),--(TOther[Start Date]&lt;=A1053),--(TOther[End Date Calc]&gt;=A1053),IF(B1053="N",--(TOther[Start Day]=DAY(A1053)),--(TOther[Start Day]&gt;=DAY(A1053))),--(IFERROR(MOD(TOther[Start Month]-MONTH(A1053)+12,12),1)=0),TOther[Amount])))</f>
        <v/>
      </c>
      <c r="W1053" s="8" t="str">
        <f>IF(A1053="","",SUMIFS(TOther[Amount],TOther[Start Date],A1053,TOther[Frequency],$W$1))</f>
        <v/>
      </c>
      <c r="X1053" s="9" t="str">
        <f t="shared" si="80"/>
        <v/>
      </c>
      <c r="Y1053" s="9" t="str">
        <f t="shared" si="84"/>
        <v/>
      </c>
      <c r="Z1053" s="8" t="str" cm="1">
        <f t="array" ref="Z1053">IF(A1053="","",IF(COUNTIF('2) Income'!$D$13:$D$32,"Weekly")=0,0,SUMPRODUCT(--(IFERROR(MOD(A1053-'2) Income'!$F$13:$F$32,7),1)=0),--('2) Income'!$D$13:$D$32="Weekly"),--('2) Income'!$F$13:$F$32&lt;=A1053),'2) Income'!$E$13:$E$32)))</f>
        <v/>
      </c>
      <c r="AA1053" s="8" t="str" cm="1">
        <f t="array" ref="AA1053">IF(A1053="","",IF(COUNTIF('2) Income'!$D$13:$D$32,"Every Other Week")=0,0,SUMPRODUCT(--(IFERROR(MOD(A1053-'2) Income'!$F$13:$F$32,14),1)=0),--('2) Income'!$D$13:$D$32="Every Other Week"),--('2) Income'!$F$13:$F$32&lt;=A1053),'2) Income'!$E$13:$E$32)))</f>
        <v/>
      </c>
      <c r="AB1053" s="8" t="str">
        <f>IF(A1053="","",IF(COUNTIF('2) Income'!$D$13:$D$32,"1st and 15th")=0,0,IF(OR(DAY(A1053)=1,DAY(A1053)=15),SUMIFS('2) Income'!$E$13:$E$32,'2) Income'!$D$13:$D$32,"1st and 15th",'2) Income'!$F$13:$F$32,"&lt;="&amp;$A1053),0)))</f>
        <v/>
      </c>
      <c r="AC1053" s="8" t="str">
        <f>IF(A1053="","",IF(COUNTIF('2) Income'!$D$13:$D$32,"2nd Wednesday")=0,0,IF(A1053=(A1053-DAY(A1053)+1+2*7-WEEKDAY(A1053-DAY(A1053)+8-4,1)),SUMIFS('2) Income'!$E$13:$E$32,'2) Income'!$D$13:$D$32,"2nd Wednesday",'2) Income'!$F$13:$F$32,"&lt;="&amp;$A1053),0)))</f>
        <v/>
      </c>
      <c r="AD1053" s="8" t="str">
        <f>IF(A1053="","",IF(COUNTIF('2) Income'!$D$13:$D$32,"3rd Wednesday")=0,0,IF(A1053=(A1053-DAY(A1053)+1+3*7-WEEKDAY(A1053-DAY(A1053)+8-4,1)),SUMIFS('2) Income'!$E$13:$E$32,'2) Income'!$D$13:$D$32,"3rd Wednesday",'2) Income'!$F$13:$F$32,"&lt;="&amp;$A1053),0)))</f>
        <v/>
      </c>
      <c r="AE1053" s="8" t="str">
        <f>IF(A1053="","",IF(COUNTIF('2) Income'!$D$13:$D$32,"4th Wednesday")=0,0,IF(A1053=(A1053-DAY(A1053)+1+4*7-WEEKDAY(A1053-DAY(A1053)+8-4,1)),SUMIFS('2) Income'!$E$13:$E$32,'2) Income'!$D$13:$D$32,"4th Wednesday",'2) Income'!$F$13:$F$32,"&lt;="&amp;$A1053),0)))</f>
        <v/>
      </c>
      <c r="AF1053" s="8" t="str" cm="1">
        <f t="array" ref="AF1053">IF(A1053="","",IF(COUNTIF('2) Income'!$D$13:$D$32,"Every 4 Weeks")=0,0,SUMPRODUCT(--(IFERROR(MOD(A1053-'2) Income'!$F$13:$F$32,28),1)=0),--('2) Income'!$D$13:$D$32="Every 4 Weeks"),--('2) Income'!$F$13:$F$32&lt;=A1053),'2) Income'!$E$13:$E$32)))</f>
        <v/>
      </c>
      <c r="AG1053" s="8" t="str">
        <f>IF(A1053="","",IF(COUNTIF('2) Income'!$D$13:$D$32,"Monthly")=0,0,IF(B1053="N",SUMIFS('2) Income'!$E$13:$E$32,'2) Income'!$D$13:$D$32,"monthly",'2) Income'!$F$13:$F$32,"&lt;="&amp;$A1053,'2) Income'!$I$13:$I$32,DAY(A1053)),SUMIFS('2) Income'!$E$13:$E$32,'2) Income'!$D$13:$D$32,"monthly",'2) Income'!$F$13:$F$32,"&lt;="&amp;$A1053,'2) Income'!$I$13:$I$32,"&gt;="&amp;DAY(A1053)))))</f>
        <v/>
      </c>
      <c r="AH1053" s="8" t="str" cm="1">
        <f t="array" ref="AH1053">IF(A1053="","",IF(COUNTIF('2) Income'!$D$13:$D$32,"Yearly")=0,0,SUMPRODUCT(--('2) Income'!$D$13:$D$32="Yearly"),--('2) Income'!$F$13:$F$32&lt;=A1053),IF(B1053="N",--('2) Income'!$I$13:$I$32=DAY(A1053)),--('2) Income'!$I$13:$I$32&gt;=DAY(A1053))),--(IFERROR(MOD('2) Income'!$H$13:$H$32-MONTH(A1053)+12,12),1)=0),'2) Income'!$E$13:$E$32)))</f>
        <v/>
      </c>
      <c r="AI1053" s="8" t="str">
        <f>IF(A1053="","",IF(COUNTIF('2) Income'!$D$13:$D$32,"one-time")=0,0,SUMIFS('2) Income'!$E$13:$E$32,'2) Income'!$D$13:$D$32,"one-time",'2) Income'!$F$13:$F$32,"="&amp;$A1053)))</f>
        <v/>
      </c>
      <c r="AJ1053" s="9" t="str">
        <f t="shared" si="81"/>
        <v/>
      </c>
    </row>
    <row r="1054" spans="1:36">
      <c r="A1054" s="7" t="str">
        <f>IF(A1053="","",IF(A1053+1&lt;='1) Period'!$E$21,A1053+1,""))</f>
        <v/>
      </c>
      <c r="B1054" s="7" t="e">
        <f t="shared" si="82"/>
        <v>#VALUE!</v>
      </c>
      <c r="C1054" t="e">
        <f t="shared" si="83"/>
        <v>#VALUE!</v>
      </c>
      <c r="D1054" s="8" t="str">
        <f>IF(A1054="","",IF(TEXT(A1054,"dddd")='4) Happy Money'!$E$23,WAllowance,0))</f>
        <v/>
      </c>
      <c r="E1054" s="8" t="str">
        <f>IF(A1054="","",IF(B1054="N",SUMIF(TMonthly[Day of the Month],DAY(A1054),TMonthly[Amount]),SUMIF(TMonthly[Day of the Month],"&gt;="&amp;DAY(A1054),TMonthly[Amount])))</f>
        <v/>
      </c>
      <c r="F1054" s="8" t="str" cm="1">
        <f t="array" ref="F1054">IF(A1054="","",SUMPRODUCT(--(TYearly[Due Date]&lt;=A1054),IF(B1054="N",--(TYearly[Day]=DAY(A1054)),--(TYearly[Day]&gt;=DAY(A1054))),--(IFERROR(MOD(TYearly[Month]-MONTH(A1054)+12,12),1)=0),TYearly[Amount]))</f>
        <v/>
      </c>
      <c r="G1054" s="8" t="str">
        <f>IF(A1054="","",SUMIF(TOneTime[Due Date],A1054,TOneTime[Amount]))</f>
        <v/>
      </c>
      <c r="H1054" s="8" t="str" cm="1">
        <f t="array" ref="H1054">IF(A1054="","",IF(COUNTIF(TOther[Frequency],$H$1)=0,0,SUMPRODUCT(--(IFERROR(MOD(A1054-TOther[Start Date],7),1)=0),--(TOther[Frequency]=$H$1),--(TOther[Start Date]&lt;=A1054),--(TOther[End Date Calc]&gt;=A1054),TOther[Amount])))</f>
        <v/>
      </c>
      <c r="I1054" s="8" t="str" cm="1">
        <f t="array" ref="I1054">IF(A1054="","",IF(COUNTIF(TOther[Frequency],$I$1)=0,0,SUMPRODUCT(--(IFERROR(MOD(A1054-TOther[Start Date],14),1)=0),--(TOther[Frequency]=$I$1),--(TOther[Start Date]&lt;=A1054),--(TOther[End Date Calc]&gt;=A1054),TOther[Amount])))</f>
        <v/>
      </c>
      <c r="J1054" s="8" t="str">
        <f>IF(A1054="","",IF(COUNTIF(TOther[Frequency],$J$1)=0,0,IF(OR(DAY(A1054)=1,DAY(A1054)=15),SUMIFS(TOther[Amount],TOther[Frequency],$J$1,TOther[Start Date],"&lt;="&amp;$A1054,TOther[End Date Calc],"&gt;="&amp;A1054),0)))</f>
        <v/>
      </c>
      <c r="K1054" s="8" t="str">
        <f>IF(A1054="","",IF(COUNTIF(TOther[Frequency],$K$1)=0,0,IF(A1054=(A1054-DAY(A1054)+1+2*7-WEEKDAY(A1054-DAY(A1054)+8-4,1)),SUMIFS(TOther[Amount],TOther[Frequency],$K$1,TOther[Start Date],"&lt;="&amp;$A1054,TOther[End Date Calc],"&gt;="&amp;A1054),0)))</f>
        <v/>
      </c>
      <c r="L1054" s="8" t="str">
        <f>IF(A1054="","",IF(COUNTIF(TOther[Frequency],$L$1)=0,0,IF(A1054=(A1054-DAY(A1054)+1+3*7-WEEKDAY(A1054-DAY(A1054)+8-4,1)),SUMIFS(TOther[Amount],TOther[Frequency],$L$1,TOther[Start Date],"&lt;="&amp;$A1054,TOther[End Date Calc],"&gt;="&amp;A1054),0)))</f>
        <v/>
      </c>
      <c r="M1054" s="8" t="str">
        <f>IF(A1054="","",IF(COUNTIF(TOther[Frequency],$M$1)=0,0,IF(A1054=(A1054-DAY(A1054)+1+4*7-WEEKDAY(A1054-DAY(A1054)+8-4,1)),SUMIFS(TOther[Amount],TOther[Frequency],$M$1,TOther[Start Date],"&lt;="&amp;$A1054,TOther[End Date Calc],"&gt;="&amp;A1054),0)))</f>
        <v/>
      </c>
      <c r="N1054" s="8" t="str" cm="1">
        <f t="array" ref="N1054">IF(A1054="","",IF(COUNTIF(TOther[Frequency],$N$1)=0,0,SUMPRODUCT(--(IFERROR(MOD(A1054-TOther[Start Date],28),1)=0),--(TOther[Frequency]=$N$1),--(TOther[Start Date]&lt;=A1054),--(TOther[End Date Calc]&gt;=A1054),TOther[Amount])))</f>
        <v/>
      </c>
      <c r="O1054" s="8" t="str" cm="1">
        <f t="array" ref="O1054">IF(A1054="","",IF(COUNTIF(TOther[Frequency],$O$1)=0,0,SUMPRODUCT(--(IFERROR(MOD(A1054-TOther[Start Date],42),1)=0),--(TOther[Frequency]=$O$1),--(TOther[Start Date]&lt;=A1054),--(TOther[End Date Calc]&gt;=A1054),TOther[Amount])))</f>
        <v/>
      </c>
      <c r="P1054" s="8" t="str" cm="1">
        <f t="array" ref="P1054">IF(A1054="","",IF(COUNTIF(TOther[Frequency],$P$1)=0,0,SUMPRODUCT(--(IFERROR(MOD(A1054-TOther[Start Date],56),1)=0),--(TOther[Frequency]=$P$1),--(TOther[Start Date]&lt;=A1054),--(TOther[End Date Calc]&gt;=A1054),TOther[Amount])))</f>
        <v/>
      </c>
      <c r="Q1054" s="8" t="str">
        <f>IF(A1054="","",IF(COUNTIF(TOther[Frequency],$Q$1)=0,0,IF(B1054="N",SUMIFS(TOther[Amount],TOther[Frequency],$Q$1,TOther[Start Date],"&lt;="&amp;$A1054,TOther[End Date Calc],"&gt;="&amp;A1054,TOther[Start Day],DAY(A1054)),SUMIFS(TOther[Amount],TOther[Frequency],$Q$1,TOther[Start Date],"&lt;="&amp;$A1054,TOther[End Date Calc],"&gt;="&amp;A1054,TOther[Start Day],"&gt;="&amp;DAY(A1054)))))</f>
        <v/>
      </c>
      <c r="R1054" s="8" t="str" cm="1">
        <f t="array" ref="R1054">IF(A1054="","",IF(COUNTIF(TOther[Frequency],R$1)=0,0,SUMPRODUCT(--(TOther[Frequency]=R$1),--(TOther[Start Date]&lt;=A1054),--(TOther[End Date Calc]&gt;=A1054),IF(B1054="N",--(TOther[Start Day]=DAY(A1054)),--(TOther[Start Day]&gt;=DAY(A1054))),--(IFERROR(MOD(TOther[Start Month]-MONTH(A1054)+2,2),1)=0),TOther[Amount])))</f>
        <v/>
      </c>
      <c r="S1054" s="8" t="str" cm="1">
        <f t="array" ref="S1054">IF(A1054="","",IF(COUNTIF(TOther[Frequency],S$1)=0,0,SUMPRODUCT(--(TOther[Frequency]=S$1),--(TOther[Start Date]&lt;=A1054),--(TOther[End Date Calc]&gt;=A1054),IF(B1054="N",--(TOther[Start Day]=DAY(A1054)),--(TOther[Start Day]&gt;=DAY(A1054))),--(IFERROR(MOD(TOther[Start Month]-MONTH(A1054)+3,3),1)=0),TOther[Amount])))</f>
        <v/>
      </c>
      <c r="T1054" s="8" t="str" cm="1">
        <f t="array" ref="T1054">IF($A1054="","",IF(COUNTIF(TOther[Frequency],T$1)=0,0,SUMPRODUCT(--(TOther[Frequency]=T$1),--(TOther[Start Date]&lt;=$A1054),--(TOther[End Date Calc]&gt;=$A1054),IF($B1054="N",--(TOther[Start Day]=DAY($A1054)),--(TOther[Start Day]&gt;=DAY($A1054))),--(IFERROR(MOD(TOther[Start Month]-MONTH($A1054)+4,4),1)=0),TOther[Amount])))</f>
        <v/>
      </c>
      <c r="U1054" s="8" t="str" cm="1">
        <f t="array" ref="U1054">IF(A1054="","",IF(COUNTIF(TOther[Frequency],$U$1)=0,0,SUMPRODUCT(--(TOther[Frequency]=$U$1),--(TOther[Start Date]&lt;=A1054),--(TOther[End Date Calc]&gt;=A1054),IF(B1054="N",--(TOther[Start Day]=DAY(A1054)),--(TOther[Start Day]&gt;=DAY(A1054))),--(IFERROR(MOD(TOther[Start Month]-MONTH(A1054)+6,6),1)=0),TOther[Amount])))</f>
        <v/>
      </c>
      <c r="V1054" s="8" t="str" cm="1">
        <f t="array" ref="V1054">IF(A1054="","",IF(COUNTIF(TOther[Frequency],$V$1)=0,0,SUMPRODUCT(--(TOther[Frequency]=$V$1),--(TOther[Start Date]&lt;=A1054),--(TOther[End Date Calc]&gt;=A1054),IF(B1054="N",--(TOther[Start Day]=DAY(A1054)),--(TOther[Start Day]&gt;=DAY(A1054))),--(IFERROR(MOD(TOther[Start Month]-MONTH(A1054)+12,12),1)=0),TOther[Amount])))</f>
        <v/>
      </c>
      <c r="W1054" s="8" t="str">
        <f>IF(A1054="","",SUMIFS(TOther[Amount],TOther[Start Date],A1054,TOther[Frequency],$W$1))</f>
        <v/>
      </c>
      <c r="X1054" s="9" t="str">
        <f t="shared" si="80"/>
        <v/>
      </c>
      <c r="Y1054" s="9" t="str">
        <f t="shared" si="84"/>
        <v/>
      </c>
      <c r="Z1054" s="8" t="str" cm="1">
        <f t="array" ref="Z1054">IF(A1054="","",IF(COUNTIF('2) Income'!$D$13:$D$32,"Weekly")=0,0,SUMPRODUCT(--(IFERROR(MOD(A1054-'2) Income'!$F$13:$F$32,7),1)=0),--('2) Income'!$D$13:$D$32="Weekly"),--('2) Income'!$F$13:$F$32&lt;=A1054),'2) Income'!$E$13:$E$32)))</f>
        <v/>
      </c>
      <c r="AA1054" s="8" t="str" cm="1">
        <f t="array" ref="AA1054">IF(A1054="","",IF(COUNTIF('2) Income'!$D$13:$D$32,"Every Other Week")=0,0,SUMPRODUCT(--(IFERROR(MOD(A1054-'2) Income'!$F$13:$F$32,14),1)=0),--('2) Income'!$D$13:$D$32="Every Other Week"),--('2) Income'!$F$13:$F$32&lt;=A1054),'2) Income'!$E$13:$E$32)))</f>
        <v/>
      </c>
      <c r="AB1054" s="8" t="str">
        <f>IF(A1054="","",IF(COUNTIF('2) Income'!$D$13:$D$32,"1st and 15th")=0,0,IF(OR(DAY(A1054)=1,DAY(A1054)=15),SUMIFS('2) Income'!$E$13:$E$32,'2) Income'!$D$13:$D$32,"1st and 15th",'2) Income'!$F$13:$F$32,"&lt;="&amp;$A1054),0)))</f>
        <v/>
      </c>
      <c r="AC1054" s="8" t="str">
        <f>IF(A1054="","",IF(COUNTIF('2) Income'!$D$13:$D$32,"2nd Wednesday")=0,0,IF(A1054=(A1054-DAY(A1054)+1+2*7-WEEKDAY(A1054-DAY(A1054)+8-4,1)),SUMIFS('2) Income'!$E$13:$E$32,'2) Income'!$D$13:$D$32,"2nd Wednesday",'2) Income'!$F$13:$F$32,"&lt;="&amp;$A1054),0)))</f>
        <v/>
      </c>
      <c r="AD1054" s="8" t="str">
        <f>IF(A1054="","",IF(COUNTIF('2) Income'!$D$13:$D$32,"3rd Wednesday")=0,0,IF(A1054=(A1054-DAY(A1054)+1+3*7-WEEKDAY(A1054-DAY(A1054)+8-4,1)),SUMIFS('2) Income'!$E$13:$E$32,'2) Income'!$D$13:$D$32,"3rd Wednesday",'2) Income'!$F$13:$F$32,"&lt;="&amp;$A1054),0)))</f>
        <v/>
      </c>
      <c r="AE1054" s="8" t="str">
        <f>IF(A1054="","",IF(COUNTIF('2) Income'!$D$13:$D$32,"4th Wednesday")=0,0,IF(A1054=(A1054-DAY(A1054)+1+4*7-WEEKDAY(A1054-DAY(A1054)+8-4,1)),SUMIFS('2) Income'!$E$13:$E$32,'2) Income'!$D$13:$D$32,"4th Wednesday",'2) Income'!$F$13:$F$32,"&lt;="&amp;$A1054),0)))</f>
        <v/>
      </c>
      <c r="AF1054" s="8" t="str" cm="1">
        <f t="array" ref="AF1054">IF(A1054="","",IF(COUNTIF('2) Income'!$D$13:$D$32,"Every 4 Weeks")=0,0,SUMPRODUCT(--(IFERROR(MOD(A1054-'2) Income'!$F$13:$F$32,28),1)=0),--('2) Income'!$D$13:$D$32="Every 4 Weeks"),--('2) Income'!$F$13:$F$32&lt;=A1054),'2) Income'!$E$13:$E$32)))</f>
        <v/>
      </c>
      <c r="AG1054" s="8" t="str">
        <f>IF(A1054="","",IF(COUNTIF('2) Income'!$D$13:$D$32,"Monthly")=0,0,IF(B1054="N",SUMIFS('2) Income'!$E$13:$E$32,'2) Income'!$D$13:$D$32,"monthly",'2) Income'!$F$13:$F$32,"&lt;="&amp;$A1054,'2) Income'!$I$13:$I$32,DAY(A1054)),SUMIFS('2) Income'!$E$13:$E$32,'2) Income'!$D$13:$D$32,"monthly",'2) Income'!$F$13:$F$32,"&lt;="&amp;$A1054,'2) Income'!$I$13:$I$32,"&gt;="&amp;DAY(A1054)))))</f>
        <v/>
      </c>
      <c r="AH1054" s="8" t="str" cm="1">
        <f t="array" ref="AH1054">IF(A1054="","",IF(COUNTIF('2) Income'!$D$13:$D$32,"Yearly")=0,0,SUMPRODUCT(--('2) Income'!$D$13:$D$32="Yearly"),--('2) Income'!$F$13:$F$32&lt;=A1054),IF(B1054="N",--('2) Income'!$I$13:$I$32=DAY(A1054)),--('2) Income'!$I$13:$I$32&gt;=DAY(A1054))),--(IFERROR(MOD('2) Income'!$H$13:$H$32-MONTH(A1054)+12,12),1)=0),'2) Income'!$E$13:$E$32)))</f>
        <v/>
      </c>
      <c r="AI1054" s="8" t="str">
        <f>IF(A1054="","",IF(COUNTIF('2) Income'!$D$13:$D$32,"one-time")=0,0,SUMIFS('2) Income'!$E$13:$E$32,'2) Income'!$D$13:$D$32,"one-time",'2) Income'!$F$13:$F$32,"="&amp;$A1054)))</f>
        <v/>
      </c>
      <c r="AJ1054" s="9" t="str">
        <f t="shared" si="81"/>
        <v/>
      </c>
    </row>
    <row r="1055" spans="1:36">
      <c r="A1055" s="7" t="str">
        <f>IF(A1054="","",IF(A1054+1&lt;='1) Period'!$E$21,A1054+1,""))</f>
        <v/>
      </c>
      <c r="B1055" s="7" t="e">
        <f t="shared" si="82"/>
        <v>#VALUE!</v>
      </c>
      <c r="C1055" t="e">
        <f t="shared" si="83"/>
        <v>#VALUE!</v>
      </c>
      <c r="D1055" s="8" t="str">
        <f>IF(A1055="","",IF(TEXT(A1055,"dddd")='4) Happy Money'!$E$23,WAllowance,0))</f>
        <v/>
      </c>
      <c r="E1055" s="8" t="str">
        <f>IF(A1055="","",IF(B1055="N",SUMIF(TMonthly[Day of the Month],DAY(A1055),TMonthly[Amount]),SUMIF(TMonthly[Day of the Month],"&gt;="&amp;DAY(A1055),TMonthly[Amount])))</f>
        <v/>
      </c>
      <c r="F1055" s="8" t="str" cm="1">
        <f t="array" ref="F1055">IF(A1055="","",SUMPRODUCT(--(TYearly[Due Date]&lt;=A1055),IF(B1055="N",--(TYearly[Day]=DAY(A1055)),--(TYearly[Day]&gt;=DAY(A1055))),--(IFERROR(MOD(TYearly[Month]-MONTH(A1055)+12,12),1)=0),TYearly[Amount]))</f>
        <v/>
      </c>
      <c r="G1055" s="8" t="str">
        <f>IF(A1055="","",SUMIF(TOneTime[Due Date],A1055,TOneTime[Amount]))</f>
        <v/>
      </c>
      <c r="H1055" s="8" t="str" cm="1">
        <f t="array" ref="H1055">IF(A1055="","",IF(COUNTIF(TOther[Frequency],$H$1)=0,0,SUMPRODUCT(--(IFERROR(MOD(A1055-TOther[Start Date],7),1)=0),--(TOther[Frequency]=$H$1),--(TOther[Start Date]&lt;=A1055),--(TOther[End Date Calc]&gt;=A1055),TOther[Amount])))</f>
        <v/>
      </c>
      <c r="I1055" s="8" t="str" cm="1">
        <f t="array" ref="I1055">IF(A1055="","",IF(COUNTIF(TOther[Frequency],$I$1)=0,0,SUMPRODUCT(--(IFERROR(MOD(A1055-TOther[Start Date],14),1)=0),--(TOther[Frequency]=$I$1),--(TOther[Start Date]&lt;=A1055),--(TOther[End Date Calc]&gt;=A1055),TOther[Amount])))</f>
        <v/>
      </c>
      <c r="J1055" s="8" t="str">
        <f>IF(A1055="","",IF(COUNTIF(TOther[Frequency],$J$1)=0,0,IF(OR(DAY(A1055)=1,DAY(A1055)=15),SUMIFS(TOther[Amount],TOther[Frequency],$J$1,TOther[Start Date],"&lt;="&amp;$A1055,TOther[End Date Calc],"&gt;="&amp;A1055),0)))</f>
        <v/>
      </c>
      <c r="K1055" s="8" t="str">
        <f>IF(A1055="","",IF(COUNTIF(TOther[Frequency],$K$1)=0,0,IF(A1055=(A1055-DAY(A1055)+1+2*7-WEEKDAY(A1055-DAY(A1055)+8-4,1)),SUMIFS(TOther[Amount],TOther[Frequency],$K$1,TOther[Start Date],"&lt;="&amp;$A1055,TOther[End Date Calc],"&gt;="&amp;A1055),0)))</f>
        <v/>
      </c>
      <c r="L1055" s="8" t="str">
        <f>IF(A1055="","",IF(COUNTIF(TOther[Frequency],$L$1)=0,0,IF(A1055=(A1055-DAY(A1055)+1+3*7-WEEKDAY(A1055-DAY(A1055)+8-4,1)),SUMIFS(TOther[Amount],TOther[Frequency],$L$1,TOther[Start Date],"&lt;="&amp;$A1055,TOther[End Date Calc],"&gt;="&amp;A1055),0)))</f>
        <v/>
      </c>
      <c r="M1055" s="8" t="str">
        <f>IF(A1055="","",IF(COUNTIF(TOther[Frequency],$M$1)=0,0,IF(A1055=(A1055-DAY(A1055)+1+4*7-WEEKDAY(A1055-DAY(A1055)+8-4,1)),SUMIFS(TOther[Amount],TOther[Frequency],$M$1,TOther[Start Date],"&lt;="&amp;$A1055,TOther[End Date Calc],"&gt;="&amp;A1055),0)))</f>
        <v/>
      </c>
      <c r="N1055" s="8" t="str" cm="1">
        <f t="array" ref="N1055">IF(A1055="","",IF(COUNTIF(TOther[Frequency],$N$1)=0,0,SUMPRODUCT(--(IFERROR(MOD(A1055-TOther[Start Date],28),1)=0),--(TOther[Frequency]=$N$1),--(TOther[Start Date]&lt;=A1055),--(TOther[End Date Calc]&gt;=A1055),TOther[Amount])))</f>
        <v/>
      </c>
      <c r="O1055" s="8" t="str" cm="1">
        <f t="array" ref="O1055">IF(A1055="","",IF(COUNTIF(TOther[Frequency],$O$1)=0,0,SUMPRODUCT(--(IFERROR(MOD(A1055-TOther[Start Date],42),1)=0),--(TOther[Frequency]=$O$1),--(TOther[Start Date]&lt;=A1055),--(TOther[End Date Calc]&gt;=A1055),TOther[Amount])))</f>
        <v/>
      </c>
      <c r="P1055" s="8" t="str" cm="1">
        <f t="array" ref="P1055">IF(A1055="","",IF(COUNTIF(TOther[Frequency],$P$1)=0,0,SUMPRODUCT(--(IFERROR(MOD(A1055-TOther[Start Date],56),1)=0),--(TOther[Frequency]=$P$1),--(TOther[Start Date]&lt;=A1055),--(TOther[End Date Calc]&gt;=A1055),TOther[Amount])))</f>
        <v/>
      </c>
      <c r="Q1055" s="8" t="str">
        <f>IF(A1055="","",IF(COUNTIF(TOther[Frequency],$Q$1)=0,0,IF(B1055="N",SUMIFS(TOther[Amount],TOther[Frequency],$Q$1,TOther[Start Date],"&lt;="&amp;$A1055,TOther[End Date Calc],"&gt;="&amp;A1055,TOther[Start Day],DAY(A1055)),SUMIFS(TOther[Amount],TOther[Frequency],$Q$1,TOther[Start Date],"&lt;="&amp;$A1055,TOther[End Date Calc],"&gt;="&amp;A1055,TOther[Start Day],"&gt;="&amp;DAY(A1055)))))</f>
        <v/>
      </c>
      <c r="R1055" s="8" t="str" cm="1">
        <f t="array" ref="R1055">IF(A1055="","",IF(COUNTIF(TOther[Frequency],R$1)=0,0,SUMPRODUCT(--(TOther[Frequency]=R$1),--(TOther[Start Date]&lt;=A1055),--(TOther[End Date Calc]&gt;=A1055),IF(B1055="N",--(TOther[Start Day]=DAY(A1055)),--(TOther[Start Day]&gt;=DAY(A1055))),--(IFERROR(MOD(TOther[Start Month]-MONTH(A1055)+2,2),1)=0),TOther[Amount])))</f>
        <v/>
      </c>
      <c r="S1055" s="8" t="str" cm="1">
        <f t="array" ref="S1055">IF(A1055="","",IF(COUNTIF(TOther[Frequency],S$1)=0,0,SUMPRODUCT(--(TOther[Frequency]=S$1),--(TOther[Start Date]&lt;=A1055),--(TOther[End Date Calc]&gt;=A1055),IF(B1055="N",--(TOther[Start Day]=DAY(A1055)),--(TOther[Start Day]&gt;=DAY(A1055))),--(IFERROR(MOD(TOther[Start Month]-MONTH(A1055)+3,3),1)=0),TOther[Amount])))</f>
        <v/>
      </c>
      <c r="T1055" s="8" t="str" cm="1">
        <f t="array" ref="T1055">IF($A1055="","",IF(COUNTIF(TOther[Frequency],T$1)=0,0,SUMPRODUCT(--(TOther[Frequency]=T$1),--(TOther[Start Date]&lt;=$A1055),--(TOther[End Date Calc]&gt;=$A1055),IF($B1055="N",--(TOther[Start Day]=DAY($A1055)),--(TOther[Start Day]&gt;=DAY($A1055))),--(IFERROR(MOD(TOther[Start Month]-MONTH($A1055)+4,4),1)=0),TOther[Amount])))</f>
        <v/>
      </c>
      <c r="U1055" s="8" t="str" cm="1">
        <f t="array" ref="U1055">IF(A1055="","",IF(COUNTIF(TOther[Frequency],$U$1)=0,0,SUMPRODUCT(--(TOther[Frequency]=$U$1),--(TOther[Start Date]&lt;=A1055),--(TOther[End Date Calc]&gt;=A1055),IF(B1055="N",--(TOther[Start Day]=DAY(A1055)),--(TOther[Start Day]&gt;=DAY(A1055))),--(IFERROR(MOD(TOther[Start Month]-MONTH(A1055)+6,6),1)=0),TOther[Amount])))</f>
        <v/>
      </c>
      <c r="V1055" s="8" t="str" cm="1">
        <f t="array" ref="V1055">IF(A1055="","",IF(COUNTIF(TOther[Frequency],$V$1)=0,0,SUMPRODUCT(--(TOther[Frequency]=$V$1),--(TOther[Start Date]&lt;=A1055),--(TOther[End Date Calc]&gt;=A1055),IF(B1055="N",--(TOther[Start Day]=DAY(A1055)),--(TOther[Start Day]&gt;=DAY(A1055))),--(IFERROR(MOD(TOther[Start Month]-MONTH(A1055)+12,12),1)=0),TOther[Amount])))</f>
        <v/>
      </c>
      <c r="W1055" s="8" t="str">
        <f>IF(A1055="","",SUMIFS(TOther[Amount],TOther[Start Date],A1055,TOther[Frequency],$W$1))</f>
        <v/>
      </c>
      <c r="X1055" s="9" t="str">
        <f t="shared" si="80"/>
        <v/>
      </c>
      <c r="Y1055" s="9" t="str">
        <f t="shared" si="84"/>
        <v/>
      </c>
      <c r="Z1055" s="8" t="str" cm="1">
        <f t="array" ref="Z1055">IF(A1055="","",IF(COUNTIF('2) Income'!$D$13:$D$32,"Weekly")=0,0,SUMPRODUCT(--(IFERROR(MOD(A1055-'2) Income'!$F$13:$F$32,7),1)=0),--('2) Income'!$D$13:$D$32="Weekly"),--('2) Income'!$F$13:$F$32&lt;=A1055),'2) Income'!$E$13:$E$32)))</f>
        <v/>
      </c>
      <c r="AA1055" s="8" t="str" cm="1">
        <f t="array" ref="AA1055">IF(A1055="","",IF(COUNTIF('2) Income'!$D$13:$D$32,"Every Other Week")=0,0,SUMPRODUCT(--(IFERROR(MOD(A1055-'2) Income'!$F$13:$F$32,14),1)=0),--('2) Income'!$D$13:$D$32="Every Other Week"),--('2) Income'!$F$13:$F$32&lt;=A1055),'2) Income'!$E$13:$E$32)))</f>
        <v/>
      </c>
      <c r="AB1055" s="8" t="str">
        <f>IF(A1055="","",IF(COUNTIF('2) Income'!$D$13:$D$32,"1st and 15th")=0,0,IF(OR(DAY(A1055)=1,DAY(A1055)=15),SUMIFS('2) Income'!$E$13:$E$32,'2) Income'!$D$13:$D$32,"1st and 15th",'2) Income'!$F$13:$F$32,"&lt;="&amp;$A1055),0)))</f>
        <v/>
      </c>
      <c r="AC1055" s="8" t="str">
        <f>IF(A1055="","",IF(COUNTIF('2) Income'!$D$13:$D$32,"2nd Wednesday")=0,0,IF(A1055=(A1055-DAY(A1055)+1+2*7-WEEKDAY(A1055-DAY(A1055)+8-4,1)),SUMIFS('2) Income'!$E$13:$E$32,'2) Income'!$D$13:$D$32,"2nd Wednesday",'2) Income'!$F$13:$F$32,"&lt;="&amp;$A1055),0)))</f>
        <v/>
      </c>
      <c r="AD1055" s="8" t="str">
        <f>IF(A1055="","",IF(COUNTIF('2) Income'!$D$13:$D$32,"3rd Wednesday")=0,0,IF(A1055=(A1055-DAY(A1055)+1+3*7-WEEKDAY(A1055-DAY(A1055)+8-4,1)),SUMIFS('2) Income'!$E$13:$E$32,'2) Income'!$D$13:$D$32,"3rd Wednesday",'2) Income'!$F$13:$F$32,"&lt;="&amp;$A1055),0)))</f>
        <v/>
      </c>
      <c r="AE1055" s="8" t="str">
        <f>IF(A1055="","",IF(COUNTIF('2) Income'!$D$13:$D$32,"4th Wednesday")=0,0,IF(A1055=(A1055-DAY(A1055)+1+4*7-WEEKDAY(A1055-DAY(A1055)+8-4,1)),SUMIFS('2) Income'!$E$13:$E$32,'2) Income'!$D$13:$D$32,"4th Wednesday",'2) Income'!$F$13:$F$32,"&lt;="&amp;$A1055),0)))</f>
        <v/>
      </c>
      <c r="AF1055" s="8" t="str" cm="1">
        <f t="array" ref="AF1055">IF(A1055="","",IF(COUNTIF('2) Income'!$D$13:$D$32,"Every 4 Weeks")=0,0,SUMPRODUCT(--(IFERROR(MOD(A1055-'2) Income'!$F$13:$F$32,28),1)=0),--('2) Income'!$D$13:$D$32="Every 4 Weeks"),--('2) Income'!$F$13:$F$32&lt;=A1055),'2) Income'!$E$13:$E$32)))</f>
        <v/>
      </c>
      <c r="AG1055" s="8" t="str">
        <f>IF(A1055="","",IF(COUNTIF('2) Income'!$D$13:$D$32,"Monthly")=0,0,IF(B1055="N",SUMIFS('2) Income'!$E$13:$E$32,'2) Income'!$D$13:$D$32,"monthly",'2) Income'!$F$13:$F$32,"&lt;="&amp;$A1055,'2) Income'!$I$13:$I$32,DAY(A1055)),SUMIFS('2) Income'!$E$13:$E$32,'2) Income'!$D$13:$D$32,"monthly",'2) Income'!$F$13:$F$32,"&lt;="&amp;$A1055,'2) Income'!$I$13:$I$32,"&gt;="&amp;DAY(A1055)))))</f>
        <v/>
      </c>
      <c r="AH1055" s="8" t="str" cm="1">
        <f t="array" ref="AH1055">IF(A1055="","",IF(COUNTIF('2) Income'!$D$13:$D$32,"Yearly")=0,0,SUMPRODUCT(--('2) Income'!$D$13:$D$32="Yearly"),--('2) Income'!$F$13:$F$32&lt;=A1055),IF(B1055="N",--('2) Income'!$I$13:$I$32=DAY(A1055)),--('2) Income'!$I$13:$I$32&gt;=DAY(A1055))),--(IFERROR(MOD('2) Income'!$H$13:$H$32-MONTH(A1055)+12,12),1)=0),'2) Income'!$E$13:$E$32)))</f>
        <v/>
      </c>
      <c r="AI1055" s="8" t="str">
        <f>IF(A1055="","",IF(COUNTIF('2) Income'!$D$13:$D$32,"one-time")=0,0,SUMIFS('2) Income'!$E$13:$E$32,'2) Income'!$D$13:$D$32,"one-time",'2) Income'!$F$13:$F$32,"="&amp;$A1055)))</f>
        <v/>
      </c>
      <c r="AJ1055" s="9" t="str">
        <f t="shared" si="81"/>
        <v/>
      </c>
    </row>
    <row r="1056" spans="1:36">
      <c r="A1056" s="7" t="str">
        <f>IF(A1055="","",IF(A1055+1&lt;='1) Period'!$E$21,A1055+1,""))</f>
        <v/>
      </c>
      <c r="B1056" s="7" t="e">
        <f t="shared" si="82"/>
        <v>#VALUE!</v>
      </c>
      <c r="C1056" t="e">
        <f t="shared" si="83"/>
        <v>#VALUE!</v>
      </c>
      <c r="D1056" s="8" t="str">
        <f>IF(A1056="","",IF(TEXT(A1056,"dddd")='4) Happy Money'!$E$23,WAllowance,0))</f>
        <v/>
      </c>
      <c r="E1056" s="8" t="str">
        <f>IF(A1056="","",IF(B1056="N",SUMIF(TMonthly[Day of the Month],DAY(A1056),TMonthly[Amount]),SUMIF(TMonthly[Day of the Month],"&gt;="&amp;DAY(A1056),TMonthly[Amount])))</f>
        <v/>
      </c>
      <c r="F1056" s="8" t="str" cm="1">
        <f t="array" ref="F1056">IF(A1056="","",SUMPRODUCT(--(TYearly[Due Date]&lt;=A1056),IF(B1056="N",--(TYearly[Day]=DAY(A1056)),--(TYearly[Day]&gt;=DAY(A1056))),--(IFERROR(MOD(TYearly[Month]-MONTH(A1056)+12,12),1)=0),TYearly[Amount]))</f>
        <v/>
      </c>
      <c r="G1056" s="8" t="str">
        <f>IF(A1056="","",SUMIF(TOneTime[Due Date],A1056,TOneTime[Amount]))</f>
        <v/>
      </c>
      <c r="H1056" s="8" t="str" cm="1">
        <f t="array" ref="H1056">IF(A1056="","",IF(COUNTIF(TOther[Frequency],$H$1)=0,0,SUMPRODUCT(--(IFERROR(MOD(A1056-TOther[Start Date],7),1)=0),--(TOther[Frequency]=$H$1),--(TOther[Start Date]&lt;=A1056),--(TOther[End Date Calc]&gt;=A1056),TOther[Amount])))</f>
        <v/>
      </c>
      <c r="I1056" s="8" t="str" cm="1">
        <f t="array" ref="I1056">IF(A1056="","",IF(COUNTIF(TOther[Frequency],$I$1)=0,0,SUMPRODUCT(--(IFERROR(MOD(A1056-TOther[Start Date],14),1)=0),--(TOther[Frequency]=$I$1),--(TOther[Start Date]&lt;=A1056),--(TOther[End Date Calc]&gt;=A1056),TOther[Amount])))</f>
        <v/>
      </c>
      <c r="J1056" s="8" t="str">
        <f>IF(A1056="","",IF(COUNTIF(TOther[Frequency],$J$1)=0,0,IF(OR(DAY(A1056)=1,DAY(A1056)=15),SUMIFS(TOther[Amount],TOther[Frequency],$J$1,TOther[Start Date],"&lt;="&amp;$A1056,TOther[End Date Calc],"&gt;="&amp;A1056),0)))</f>
        <v/>
      </c>
      <c r="K1056" s="8" t="str">
        <f>IF(A1056="","",IF(COUNTIF(TOther[Frequency],$K$1)=0,0,IF(A1056=(A1056-DAY(A1056)+1+2*7-WEEKDAY(A1056-DAY(A1056)+8-4,1)),SUMIFS(TOther[Amount],TOther[Frequency],$K$1,TOther[Start Date],"&lt;="&amp;$A1056,TOther[End Date Calc],"&gt;="&amp;A1056),0)))</f>
        <v/>
      </c>
      <c r="L1056" s="8" t="str">
        <f>IF(A1056="","",IF(COUNTIF(TOther[Frequency],$L$1)=0,0,IF(A1056=(A1056-DAY(A1056)+1+3*7-WEEKDAY(A1056-DAY(A1056)+8-4,1)),SUMIFS(TOther[Amount],TOther[Frequency],$L$1,TOther[Start Date],"&lt;="&amp;$A1056,TOther[End Date Calc],"&gt;="&amp;A1056),0)))</f>
        <v/>
      </c>
      <c r="M1056" s="8" t="str">
        <f>IF(A1056="","",IF(COUNTIF(TOther[Frequency],$M$1)=0,0,IF(A1056=(A1056-DAY(A1056)+1+4*7-WEEKDAY(A1056-DAY(A1056)+8-4,1)),SUMIFS(TOther[Amount],TOther[Frequency],$M$1,TOther[Start Date],"&lt;="&amp;$A1056,TOther[End Date Calc],"&gt;="&amp;A1056),0)))</f>
        <v/>
      </c>
      <c r="N1056" s="8" t="str" cm="1">
        <f t="array" ref="N1056">IF(A1056="","",IF(COUNTIF(TOther[Frequency],$N$1)=0,0,SUMPRODUCT(--(IFERROR(MOD(A1056-TOther[Start Date],28),1)=0),--(TOther[Frequency]=$N$1),--(TOther[Start Date]&lt;=A1056),--(TOther[End Date Calc]&gt;=A1056),TOther[Amount])))</f>
        <v/>
      </c>
      <c r="O1056" s="8" t="str" cm="1">
        <f t="array" ref="O1056">IF(A1056="","",IF(COUNTIF(TOther[Frequency],$O$1)=0,0,SUMPRODUCT(--(IFERROR(MOD(A1056-TOther[Start Date],42),1)=0),--(TOther[Frequency]=$O$1),--(TOther[Start Date]&lt;=A1056),--(TOther[End Date Calc]&gt;=A1056),TOther[Amount])))</f>
        <v/>
      </c>
      <c r="P1056" s="8" t="str" cm="1">
        <f t="array" ref="P1056">IF(A1056="","",IF(COUNTIF(TOther[Frequency],$P$1)=0,0,SUMPRODUCT(--(IFERROR(MOD(A1056-TOther[Start Date],56),1)=0),--(TOther[Frequency]=$P$1),--(TOther[Start Date]&lt;=A1056),--(TOther[End Date Calc]&gt;=A1056),TOther[Amount])))</f>
        <v/>
      </c>
      <c r="Q1056" s="8" t="str">
        <f>IF(A1056="","",IF(COUNTIF(TOther[Frequency],$Q$1)=0,0,IF(B1056="N",SUMIFS(TOther[Amount],TOther[Frequency],$Q$1,TOther[Start Date],"&lt;="&amp;$A1056,TOther[End Date Calc],"&gt;="&amp;A1056,TOther[Start Day],DAY(A1056)),SUMIFS(TOther[Amount],TOther[Frequency],$Q$1,TOther[Start Date],"&lt;="&amp;$A1056,TOther[End Date Calc],"&gt;="&amp;A1056,TOther[Start Day],"&gt;="&amp;DAY(A1056)))))</f>
        <v/>
      </c>
      <c r="R1056" s="8" t="str" cm="1">
        <f t="array" ref="R1056">IF(A1056="","",IF(COUNTIF(TOther[Frequency],R$1)=0,0,SUMPRODUCT(--(TOther[Frequency]=R$1),--(TOther[Start Date]&lt;=A1056),--(TOther[End Date Calc]&gt;=A1056),IF(B1056="N",--(TOther[Start Day]=DAY(A1056)),--(TOther[Start Day]&gt;=DAY(A1056))),--(IFERROR(MOD(TOther[Start Month]-MONTH(A1056)+2,2),1)=0),TOther[Amount])))</f>
        <v/>
      </c>
      <c r="S1056" s="8" t="str" cm="1">
        <f t="array" ref="S1056">IF(A1056="","",IF(COUNTIF(TOther[Frequency],S$1)=0,0,SUMPRODUCT(--(TOther[Frequency]=S$1),--(TOther[Start Date]&lt;=A1056),--(TOther[End Date Calc]&gt;=A1056),IF(B1056="N",--(TOther[Start Day]=DAY(A1056)),--(TOther[Start Day]&gt;=DAY(A1056))),--(IFERROR(MOD(TOther[Start Month]-MONTH(A1056)+3,3),1)=0),TOther[Amount])))</f>
        <v/>
      </c>
      <c r="T1056" s="8" t="str" cm="1">
        <f t="array" ref="T1056">IF($A1056="","",IF(COUNTIF(TOther[Frequency],T$1)=0,0,SUMPRODUCT(--(TOther[Frequency]=T$1),--(TOther[Start Date]&lt;=$A1056),--(TOther[End Date Calc]&gt;=$A1056),IF($B1056="N",--(TOther[Start Day]=DAY($A1056)),--(TOther[Start Day]&gt;=DAY($A1056))),--(IFERROR(MOD(TOther[Start Month]-MONTH($A1056)+4,4),1)=0),TOther[Amount])))</f>
        <v/>
      </c>
      <c r="U1056" s="8" t="str" cm="1">
        <f t="array" ref="U1056">IF(A1056="","",IF(COUNTIF(TOther[Frequency],$U$1)=0,0,SUMPRODUCT(--(TOther[Frequency]=$U$1),--(TOther[Start Date]&lt;=A1056),--(TOther[End Date Calc]&gt;=A1056),IF(B1056="N",--(TOther[Start Day]=DAY(A1056)),--(TOther[Start Day]&gt;=DAY(A1056))),--(IFERROR(MOD(TOther[Start Month]-MONTH(A1056)+6,6),1)=0),TOther[Amount])))</f>
        <v/>
      </c>
      <c r="V1056" s="8" t="str" cm="1">
        <f t="array" ref="V1056">IF(A1056="","",IF(COUNTIF(TOther[Frequency],$V$1)=0,0,SUMPRODUCT(--(TOther[Frequency]=$V$1),--(TOther[Start Date]&lt;=A1056),--(TOther[End Date Calc]&gt;=A1056),IF(B1056="N",--(TOther[Start Day]=DAY(A1056)),--(TOther[Start Day]&gt;=DAY(A1056))),--(IFERROR(MOD(TOther[Start Month]-MONTH(A1056)+12,12),1)=0),TOther[Amount])))</f>
        <v/>
      </c>
      <c r="W1056" s="8" t="str">
        <f>IF(A1056="","",SUMIFS(TOther[Amount],TOther[Start Date],A1056,TOther[Frequency],$W$1))</f>
        <v/>
      </c>
      <c r="X1056" s="9" t="str">
        <f t="shared" si="80"/>
        <v/>
      </c>
      <c r="Y1056" s="9" t="str">
        <f t="shared" si="84"/>
        <v/>
      </c>
      <c r="Z1056" s="8" t="str" cm="1">
        <f t="array" ref="Z1056">IF(A1056="","",IF(COUNTIF('2) Income'!$D$13:$D$32,"Weekly")=0,0,SUMPRODUCT(--(IFERROR(MOD(A1056-'2) Income'!$F$13:$F$32,7),1)=0),--('2) Income'!$D$13:$D$32="Weekly"),--('2) Income'!$F$13:$F$32&lt;=A1056),'2) Income'!$E$13:$E$32)))</f>
        <v/>
      </c>
      <c r="AA1056" s="8" t="str" cm="1">
        <f t="array" ref="AA1056">IF(A1056="","",IF(COUNTIF('2) Income'!$D$13:$D$32,"Every Other Week")=0,0,SUMPRODUCT(--(IFERROR(MOD(A1056-'2) Income'!$F$13:$F$32,14),1)=0),--('2) Income'!$D$13:$D$32="Every Other Week"),--('2) Income'!$F$13:$F$32&lt;=A1056),'2) Income'!$E$13:$E$32)))</f>
        <v/>
      </c>
      <c r="AB1056" s="8" t="str">
        <f>IF(A1056="","",IF(COUNTIF('2) Income'!$D$13:$D$32,"1st and 15th")=0,0,IF(OR(DAY(A1056)=1,DAY(A1056)=15),SUMIFS('2) Income'!$E$13:$E$32,'2) Income'!$D$13:$D$32,"1st and 15th",'2) Income'!$F$13:$F$32,"&lt;="&amp;$A1056),0)))</f>
        <v/>
      </c>
      <c r="AC1056" s="8" t="str">
        <f>IF(A1056="","",IF(COUNTIF('2) Income'!$D$13:$D$32,"2nd Wednesday")=0,0,IF(A1056=(A1056-DAY(A1056)+1+2*7-WEEKDAY(A1056-DAY(A1056)+8-4,1)),SUMIFS('2) Income'!$E$13:$E$32,'2) Income'!$D$13:$D$32,"2nd Wednesday",'2) Income'!$F$13:$F$32,"&lt;="&amp;$A1056),0)))</f>
        <v/>
      </c>
      <c r="AD1056" s="8" t="str">
        <f>IF(A1056="","",IF(COUNTIF('2) Income'!$D$13:$D$32,"3rd Wednesday")=0,0,IF(A1056=(A1056-DAY(A1056)+1+3*7-WEEKDAY(A1056-DAY(A1056)+8-4,1)),SUMIFS('2) Income'!$E$13:$E$32,'2) Income'!$D$13:$D$32,"3rd Wednesday",'2) Income'!$F$13:$F$32,"&lt;="&amp;$A1056),0)))</f>
        <v/>
      </c>
      <c r="AE1056" s="8" t="str">
        <f>IF(A1056="","",IF(COUNTIF('2) Income'!$D$13:$D$32,"4th Wednesday")=0,0,IF(A1056=(A1056-DAY(A1056)+1+4*7-WEEKDAY(A1056-DAY(A1056)+8-4,1)),SUMIFS('2) Income'!$E$13:$E$32,'2) Income'!$D$13:$D$32,"4th Wednesday",'2) Income'!$F$13:$F$32,"&lt;="&amp;$A1056),0)))</f>
        <v/>
      </c>
      <c r="AF1056" s="8" t="str" cm="1">
        <f t="array" ref="AF1056">IF(A1056="","",IF(COUNTIF('2) Income'!$D$13:$D$32,"Every 4 Weeks")=0,0,SUMPRODUCT(--(IFERROR(MOD(A1056-'2) Income'!$F$13:$F$32,28),1)=0),--('2) Income'!$D$13:$D$32="Every 4 Weeks"),--('2) Income'!$F$13:$F$32&lt;=A1056),'2) Income'!$E$13:$E$32)))</f>
        <v/>
      </c>
      <c r="AG1056" s="8" t="str">
        <f>IF(A1056="","",IF(COUNTIF('2) Income'!$D$13:$D$32,"Monthly")=0,0,IF(B1056="N",SUMIFS('2) Income'!$E$13:$E$32,'2) Income'!$D$13:$D$32,"monthly",'2) Income'!$F$13:$F$32,"&lt;="&amp;$A1056,'2) Income'!$I$13:$I$32,DAY(A1056)),SUMIFS('2) Income'!$E$13:$E$32,'2) Income'!$D$13:$D$32,"monthly",'2) Income'!$F$13:$F$32,"&lt;="&amp;$A1056,'2) Income'!$I$13:$I$32,"&gt;="&amp;DAY(A1056)))))</f>
        <v/>
      </c>
      <c r="AH1056" s="8" t="str" cm="1">
        <f t="array" ref="AH1056">IF(A1056="","",IF(COUNTIF('2) Income'!$D$13:$D$32,"Yearly")=0,0,SUMPRODUCT(--('2) Income'!$D$13:$D$32="Yearly"),--('2) Income'!$F$13:$F$32&lt;=A1056),IF(B1056="N",--('2) Income'!$I$13:$I$32=DAY(A1056)),--('2) Income'!$I$13:$I$32&gt;=DAY(A1056))),--(IFERROR(MOD('2) Income'!$H$13:$H$32-MONTH(A1056)+12,12),1)=0),'2) Income'!$E$13:$E$32)))</f>
        <v/>
      </c>
      <c r="AI1056" s="8" t="str">
        <f>IF(A1056="","",IF(COUNTIF('2) Income'!$D$13:$D$32,"one-time")=0,0,SUMIFS('2) Income'!$E$13:$E$32,'2) Income'!$D$13:$D$32,"one-time",'2) Income'!$F$13:$F$32,"="&amp;$A1056)))</f>
        <v/>
      </c>
      <c r="AJ1056" s="9" t="str">
        <f t="shared" si="81"/>
        <v/>
      </c>
    </row>
    <row r="1057" spans="1:36">
      <c r="A1057" s="7" t="str">
        <f>IF(A1056="","",IF(A1056+1&lt;='1) Period'!$E$21,A1056+1,""))</f>
        <v/>
      </c>
      <c r="B1057" s="7" t="e">
        <f t="shared" si="82"/>
        <v>#VALUE!</v>
      </c>
      <c r="C1057" t="e">
        <f t="shared" si="83"/>
        <v>#VALUE!</v>
      </c>
      <c r="D1057" s="8" t="str">
        <f>IF(A1057="","",IF(TEXT(A1057,"dddd")='4) Happy Money'!$E$23,WAllowance,0))</f>
        <v/>
      </c>
      <c r="E1057" s="8" t="str">
        <f>IF(A1057="","",IF(B1057="N",SUMIF(TMonthly[Day of the Month],DAY(A1057),TMonthly[Amount]),SUMIF(TMonthly[Day of the Month],"&gt;="&amp;DAY(A1057),TMonthly[Amount])))</f>
        <v/>
      </c>
      <c r="F1057" s="8" t="str" cm="1">
        <f t="array" ref="F1057">IF(A1057="","",SUMPRODUCT(--(TYearly[Due Date]&lt;=A1057),IF(B1057="N",--(TYearly[Day]=DAY(A1057)),--(TYearly[Day]&gt;=DAY(A1057))),--(IFERROR(MOD(TYearly[Month]-MONTH(A1057)+12,12),1)=0),TYearly[Amount]))</f>
        <v/>
      </c>
      <c r="G1057" s="8" t="str">
        <f>IF(A1057="","",SUMIF(TOneTime[Due Date],A1057,TOneTime[Amount]))</f>
        <v/>
      </c>
      <c r="H1057" s="8" t="str" cm="1">
        <f t="array" ref="H1057">IF(A1057="","",IF(COUNTIF(TOther[Frequency],$H$1)=0,0,SUMPRODUCT(--(IFERROR(MOD(A1057-TOther[Start Date],7),1)=0),--(TOther[Frequency]=$H$1),--(TOther[Start Date]&lt;=A1057),--(TOther[End Date Calc]&gt;=A1057),TOther[Amount])))</f>
        <v/>
      </c>
      <c r="I1057" s="8" t="str" cm="1">
        <f t="array" ref="I1057">IF(A1057="","",IF(COUNTIF(TOther[Frequency],$I$1)=0,0,SUMPRODUCT(--(IFERROR(MOD(A1057-TOther[Start Date],14),1)=0),--(TOther[Frequency]=$I$1),--(TOther[Start Date]&lt;=A1057),--(TOther[End Date Calc]&gt;=A1057),TOther[Amount])))</f>
        <v/>
      </c>
      <c r="J1057" s="8" t="str">
        <f>IF(A1057="","",IF(COUNTIF(TOther[Frequency],$J$1)=0,0,IF(OR(DAY(A1057)=1,DAY(A1057)=15),SUMIFS(TOther[Amount],TOther[Frequency],$J$1,TOther[Start Date],"&lt;="&amp;$A1057,TOther[End Date Calc],"&gt;="&amp;A1057),0)))</f>
        <v/>
      </c>
      <c r="K1057" s="8" t="str">
        <f>IF(A1057="","",IF(COUNTIF(TOther[Frequency],$K$1)=0,0,IF(A1057=(A1057-DAY(A1057)+1+2*7-WEEKDAY(A1057-DAY(A1057)+8-4,1)),SUMIFS(TOther[Amount],TOther[Frequency],$K$1,TOther[Start Date],"&lt;="&amp;$A1057,TOther[End Date Calc],"&gt;="&amp;A1057),0)))</f>
        <v/>
      </c>
      <c r="L1057" s="8" t="str">
        <f>IF(A1057="","",IF(COUNTIF(TOther[Frequency],$L$1)=0,0,IF(A1057=(A1057-DAY(A1057)+1+3*7-WEEKDAY(A1057-DAY(A1057)+8-4,1)),SUMIFS(TOther[Amount],TOther[Frequency],$L$1,TOther[Start Date],"&lt;="&amp;$A1057,TOther[End Date Calc],"&gt;="&amp;A1057),0)))</f>
        <v/>
      </c>
      <c r="M1057" s="8" t="str">
        <f>IF(A1057="","",IF(COUNTIF(TOther[Frequency],$M$1)=0,0,IF(A1057=(A1057-DAY(A1057)+1+4*7-WEEKDAY(A1057-DAY(A1057)+8-4,1)),SUMIFS(TOther[Amount],TOther[Frequency],$M$1,TOther[Start Date],"&lt;="&amp;$A1057,TOther[End Date Calc],"&gt;="&amp;A1057),0)))</f>
        <v/>
      </c>
      <c r="N1057" s="8" t="str" cm="1">
        <f t="array" ref="N1057">IF(A1057="","",IF(COUNTIF(TOther[Frequency],$N$1)=0,0,SUMPRODUCT(--(IFERROR(MOD(A1057-TOther[Start Date],28),1)=0),--(TOther[Frequency]=$N$1),--(TOther[Start Date]&lt;=A1057),--(TOther[End Date Calc]&gt;=A1057),TOther[Amount])))</f>
        <v/>
      </c>
      <c r="O1057" s="8" t="str" cm="1">
        <f t="array" ref="O1057">IF(A1057="","",IF(COUNTIF(TOther[Frequency],$O$1)=0,0,SUMPRODUCT(--(IFERROR(MOD(A1057-TOther[Start Date],42),1)=0),--(TOther[Frequency]=$O$1),--(TOther[Start Date]&lt;=A1057),--(TOther[End Date Calc]&gt;=A1057),TOther[Amount])))</f>
        <v/>
      </c>
      <c r="P1057" s="8" t="str" cm="1">
        <f t="array" ref="P1057">IF(A1057="","",IF(COUNTIF(TOther[Frequency],$P$1)=0,0,SUMPRODUCT(--(IFERROR(MOD(A1057-TOther[Start Date],56),1)=0),--(TOther[Frequency]=$P$1),--(TOther[Start Date]&lt;=A1057),--(TOther[End Date Calc]&gt;=A1057),TOther[Amount])))</f>
        <v/>
      </c>
      <c r="Q1057" s="8" t="str">
        <f>IF(A1057="","",IF(COUNTIF(TOther[Frequency],$Q$1)=0,0,IF(B1057="N",SUMIFS(TOther[Amount],TOther[Frequency],$Q$1,TOther[Start Date],"&lt;="&amp;$A1057,TOther[End Date Calc],"&gt;="&amp;A1057,TOther[Start Day],DAY(A1057)),SUMIFS(TOther[Amount],TOther[Frequency],$Q$1,TOther[Start Date],"&lt;="&amp;$A1057,TOther[End Date Calc],"&gt;="&amp;A1057,TOther[Start Day],"&gt;="&amp;DAY(A1057)))))</f>
        <v/>
      </c>
      <c r="R1057" s="8" t="str" cm="1">
        <f t="array" ref="R1057">IF(A1057="","",IF(COUNTIF(TOther[Frequency],R$1)=0,0,SUMPRODUCT(--(TOther[Frequency]=R$1),--(TOther[Start Date]&lt;=A1057),--(TOther[End Date Calc]&gt;=A1057),IF(B1057="N",--(TOther[Start Day]=DAY(A1057)),--(TOther[Start Day]&gt;=DAY(A1057))),--(IFERROR(MOD(TOther[Start Month]-MONTH(A1057)+2,2),1)=0),TOther[Amount])))</f>
        <v/>
      </c>
      <c r="S1057" s="8" t="str" cm="1">
        <f t="array" ref="S1057">IF(A1057="","",IF(COUNTIF(TOther[Frequency],S$1)=0,0,SUMPRODUCT(--(TOther[Frequency]=S$1),--(TOther[Start Date]&lt;=A1057),--(TOther[End Date Calc]&gt;=A1057),IF(B1057="N",--(TOther[Start Day]=DAY(A1057)),--(TOther[Start Day]&gt;=DAY(A1057))),--(IFERROR(MOD(TOther[Start Month]-MONTH(A1057)+3,3),1)=0),TOther[Amount])))</f>
        <v/>
      </c>
      <c r="T1057" s="8" t="str" cm="1">
        <f t="array" ref="T1057">IF($A1057="","",IF(COUNTIF(TOther[Frequency],T$1)=0,0,SUMPRODUCT(--(TOther[Frequency]=T$1),--(TOther[Start Date]&lt;=$A1057),--(TOther[End Date Calc]&gt;=$A1057),IF($B1057="N",--(TOther[Start Day]=DAY($A1057)),--(TOther[Start Day]&gt;=DAY($A1057))),--(IFERROR(MOD(TOther[Start Month]-MONTH($A1057)+4,4),1)=0),TOther[Amount])))</f>
        <v/>
      </c>
      <c r="U1057" s="8" t="str" cm="1">
        <f t="array" ref="U1057">IF(A1057="","",IF(COUNTIF(TOther[Frequency],$U$1)=0,0,SUMPRODUCT(--(TOther[Frequency]=$U$1),--(TOther[Start Date]&lt;=A1057),--(TOther[End Date Calc]&gt;=A1057),IF(B1057="N",--(TOther[Start Day]=DAY(A1057)),--(TOther[Start Day]&gt;=DAY(A1057))),--(IFERROR(MOD(TOther[Start Month]-MONTH(A1057)+6,6),1)=0),TOther[Amount])))</f>
        <v/>
      </c>
      <c r="V1057" s="8" t="str" cm="1">
        <f t="array" ref="V1057">IF(A1057="","",IF(COUNTIF(TOther[Frequency],$V$1)=0,0,SUMPRODUCT(--(TOther[Frequency]=$V$1),--(TOther[Start Date]&lt;=A1057),--(TOther[End Date Calc]&gt;=A1057),IF(B1057="N",--(TOther[Start Day]=DAY(A1057)),--(TOther[Start Day]&gt;=DAY(A1057))),--(IFERROR(MOD(TOther[Start Month]-MONTH(A1057)+12,12),1)=0),TOther[Amount])))</f>
        <v/>
      </c>
      <c r="W1057" s="8" t="str">
        <f>IF(A1057="","",SUMIFS(TOther[Amount],TOther[Start Date],A1057,TOther[Frequency],$W$1))</f>
        <v/>
      </c>
      <c r="X1057" s="9" t="str">
        <f t="shared" si="80"/>
        <v/>
      </c>
      <c r="Y1057" s="9" t="str">
        <f t="shared" si="84"/>
        <v/>
      </c>
      <c r="Z1057" s="8" t="str" cm="1">
        <f t="array" ref="Z1057">IF(A1057="","",IF(COUNTIF('2) Income'!$D$13:$D$32,"Weekly")=0,0,SUMPRODUCT(--(IFERROR(MOD(A1057-'2) Income'!$F$13:$F$32,7),1)=0),--('2) Income'!$D$13:$D$32="Weekly"),--('2) Income'!$F$13:$F$32&lt;=A1057),'2) Income'!$E$13:$E$32)))</f>
        <v/>
      </c>
      <c r="AA1057" s="8" t="str" cm="1">
        <f t="array" ref="AA1057">IF(A1057="","",IF(COUNTIF('2) Income'!$D$13:$D$32,"Every Other Week")=0,0,SUMPRODUCT(--(IFERROR(MOD(A1057-'2) Income'!$F$13:$F$32,14),1)=0),--('2) Income'!$D$13:$D$32="Every Other Week"),--('2) Income'!$F$13:$F$32&lt;=A1057),'2) Income'!$E$13:$E$32)))</f>
        <v/>
      </c>
      <c r="AB1057" s="8" t="str">
        <f>IF(A1057="","",IF(COUNTIF('2) Income'!$D$13:$D$32,"1st and 15th")=0,0,IF(OR(DAY(A1057)=1,DAY(A1057)=15),SUMIFS('2) Income'!$E$13:$E$32,'2) Income'!$D$13:$D$32,"1st and 15th",'2) Income'!$F$13:$F$32,"&lt;="&amp;$A1057),0)))</f>
        <v/>
      </c>
      <c r="AC1057" s="8" t="str">
        <f>IF(A1057="","",IF(COUNTIF('2) Income'!$D$13:$D$32,"2nd Wednesday")=0,0,IF(A1057=(A1057-DAY(A1057)+1+2*7-WEEKDAY(A1057-DAY(A1057)+8-4,1)),SUMIFS('2) Income'!$E$13:$E$32,'2) Income'!$D$13:$D$32,"2nd Wednesday",'2) Income'!$F$13:$F$32,"&lt;="&amp;$A1057),0)))</f>
        <v/>
      </c>
      <c r="AD1057" s="8" t="str">
        <f>IF(A1057="","",IF(COUNTIF('2) Income'!$D$13:$D$32,"3rd Wednesday")=0,0,IF(A1057=(A1057-DAY(A1057)+1+3*7-WEEKDAY(A1057-DAY(A1057)+8-4,1)),SUMIFS('2) Income'!$E$13:$E$32,'2) Income'!$D$13:$D$32,"3rd Wednesday",'2) Income'!$F$13:$F$32,"&lt;="&amp;$A1057),0)))</f>
        <v/>
      </c>
      <c r="AE1057" s="8" t="str">
        <f>IF(A1057="","",IF(COUNTIF('2) Income'!$D$13:$D$32,"4th Wednesday")=0,0,IF(A1057=(A1057-DAY(A1057)+1+4*7-WEEKDAY(A1057-DAY(A1057)+8-4,1)),SUMIFS('2) Income'!$E$13:$E$32,'2) Income'!$D$13:$D$32,"4th Wednesday",'2) Income'!$F$13:$F$32,"&lt;="&amp;$A1057),0)))</f>
        <v/>
      </c>
      <c r="AF1057" s="8" t="str" cm="1">
        <f t="array" ref="AF1057">IF(A1057="","",IF(COUNTIF('2) Income'!$D$13:$D$32,"Every 4 Weeks")=0,0,SUMPRODUCT(--(IFERROR(MOD(A1057-'2) Income'!$F$13:$F$32,28),1)=0),--('2) Income'!$D$13:$D$32="Every 4 Weeks"),--('2) Income'!$F$13:$F$32&lt;=A1057),'2) Income'!$E$13:$E$32)))</f>
        <v/>
      </c>
      <c r="AG1057" s="8" t="str">
        <f>IF(A1057="","",IF(COUNTIF('2) Income'!$D$13:$D$32,"Monthly")=0,0,IF(B1057="N",SUMIFS('2) Income'!$E$13:$E$32,'2) Income'!$D$13:$D$32,"monthly",'2) Income'!$F$13:$F$32,"&lt;="&amp;$A1057,'2) Income'!$I$13:$I$32,DAY(A1057)),SUMIFS('2) Income'!$E$13:$E$32,'2) Income'!$D$13:$D$32,"monthly",'2) Income'!$F$13:$F$32,"&lt;="&amp;$A1057,'2) Income'!$I$13:$I$32,"&gt;="&amp;DAY(A1057)))))</f>
        <v/>
      </c>
      <c r="AH1057" s="8" t="str" cm="1">
        <f t="array" ref="AH1057">IF(A1057="","",IF(COUNTIF('2) Income'!$D$13:$D$32,"Yearly")=0,0,SUMPRODUCT(--('2) Income'!$D$13:$D$32="Yearly"),--('2) Income'!$F$13:$F$32&lt;=A1057),IF(B1057="N",--('2) Income'!$I$13:$I$32=DAY(A1057)),--('2) Income'!$I$13:$I$32&gt;=DAY(A1057))),--(IFERROR(MOD('2) Income'!$H$13:$H$32-MONTH(A1057)+12,12),1)=0),'2) Income'!$E$13:$E$32)))</f>
        <v/>
      </c>
      <c r="AI1057" s="8" t="str">
        <f>IF(A1057="","",IF(COUNTIF('2) Income'!$D$13:$D$32,"one-time")=0,0,SUMIFS('2) Income'!$E$13:$E$32,'2) Income'!$D$13:$D$32,"one-time",'2) Income'!$F$13:$F$32,"="&amp;$A1057)))</f>
        <v/>
      </c>
      <c r="AJ1057" s="9" t="str">
        <f t="shared" si="81"/>
        <v/>
      </c>
    </row>
    <row r="1058" spans="1:36">
      <c r="A1058" s="7" t="str">
        <f>IF(A1057="","",IF(A1057+1&lt;='1) Period'!$E$21,A1057+1,""))</f>
        <v/>
      </c>
      <c r="B1058" s="7" t="e">
        <f t="shared" si="82"/>
        <v>#VALUE!</v>
      </c>
      <c r="C1058" t="e">
        <f t="shared" si="83"/>
        <v>#VALUE!</v>
      </c>
      <c r="D1058" s="8" t="str">
        <f>IF(A1058="","",IF(TEXT(A1058,"dddd")='4) Happy Money'!$E$23,WAllowance,0))</f>
        <v/>
      </c>
      <c r="E1058" s="8" t="str">
        <f>IF(A1058="","",IF(B1058="N",SUMIF(TMonthly[Day of the Month],DAY(A1058),TMonthly[Amount]),SUMIF(TMonthly[Day of the Month],"&gt;="&amp;DAY(A1058),TMonthly[Amount])))</f>
        <v/>
      </c>
      <c r="F1058" s="8" t="str" cm="1">
        <f t="array" ref="F1058">IF(A1058="","",SUMPRODUCT(--(TYearly[Due Date]&lt;=A1058),IF(B1058="N",--(TYearly[Day]=DAY(A1058)),--(TYearly[Day]&gt;=DAY(A1058))),--(IFERROR(MOD(TYearly[Month]-MONTH(A1058)+12,12),1)=0),TYearly[Amount]))</f>
        <v/>
      </c>
      <c r="G1058" s="8" t="str">
        <f>IF(A1058="","",SUMIF(TOneTime[Due Date],A1058,TOneTime[Amount]))</f>
        <v/>
      </c>
      <c r="H1058" s="8" t="str" cm="1">
        <f t="array" ref="H1058">IF(A1058="","",IF(COUNTIF(TOther[Frequency],$H$1)=0,0,SUMPRODUCT(--(IFERROR(MOD(A1058-TOther[Start Date],7),1)=0),--(TOther[Frequency]=$H$1),--(TOther[Start Date]&lt;=A1058),--(TOther[End Date Calc]&gt;=A1058),TOther[Amount])))</f>
        <v/>
      </c>
      <c r="I1058" s="8" t="str" cm="1">
        <f t="array" ref="I1058">IF(A1058="","",IF(COUNTIF(TOther[Frequency],$I$1)=0,0,SUMPRODUCT(--(IFERROR(MOD(A1058-TOther[Start Date],14),1)=0),--(TOther[Frequency]=$I$1),--(TOther[Start Date]&lt;=A1058),--(TOther[End Date Calc]&gt;=A1058),TOther[Amount])))</f>
        <v/>
      </c>
      <c r="J1058" s="8" t="str">
        <f>IF(A1058="","",IF(COUNTIF(TOther[Frequency],$J$1)=0,0,IF(OR(DAY(A1058)=1,DAY(A1058)=15),SUMIFS(TOther[Amount],TOther[Frequency],$J$1,TOther[Start Date],"&lt;="&amp;$A1058,TOther[End Date Calc],"&gt;="&amp;A1058),0)))</f>
        <v/>
      </c>
      <c r="K1058" s="8" t="str">
        <f>IF(A1058="","",IF(COUNTIF(TOther[Frequency],$K$1)=0,0,IF(A1058=(A1058-DAY(A1058)+1+2*7-WEEKDAY(A1058-DAY(A1058)+8-4,1)),SUMIFS(TOther[Amount],TOther[Frequency],$K$1,TOther[Start Date],"&lt;="&amp;$A1058,TOther[End Date Calc],"&gt;="&amp;A1058),0)))</f>
        <v/>
      </c>
      <c r="L1058" s="8" t="str">
        <f>IF(A1058="","",IF(COUNTIF(TOther[Frequency],$L$1)=0,0,IF(A1058=(A1058-DAY(A1058)+1+3*7-WEEKDAY(A1058-DAY(A1058)+8-4,1)),SUMIFS(TOther[Amount],TOther[Frequency],$L$1,TOther[Start Date],"&lt;="&amp;$A1058,TOther[End Date Calc],"&gt;="&amp;A1058),0)))</f>
        <v/>
      </c>
      <c r="M1058" s="8" t="str">
        <f>IF(A1058="","",IF(COUNTIF(TOther[Frequency],$M$1)=0,0,IF(A1058=(A1058-DAY(A1058)+1+4*7-WEEKDAY(A1058-DAY(A1058)+8-4,1)),SUMIFS(TOther[Amount],TOther[Frequency],$M$1,TOther[Start Date],"&lt;="&amp;$A1058,TOther[End Date Calc],"&gt;="&amp;A1058),0)))</f>
        <v/>
      </c>
      <c r="N1058" s="8" t="str" cm="1">
        <f t="array" ref="N1058">IF(A1058="","",IF(COUNTIF(TOther[Frequency],$N$1)=0,0,SUMPRODUCT(--(IFERROR(MOD(A1058-TOther[Start Date],28),1)=0),--(TOther[Frequency]=$N$1),--(TOther[Start Date]&lt;=A1058),--(TOther[End Date Calc]&gt;=A1058),TOther[Amount])))</f>
        <v/>
      </c>
      <c r="O1058" s="8" t="str" cm="1">
        <f t="array" ref="O1058">IF(A1058="","",IF(COUNTIF(TOther[Frequency],$O$1)=0,0,SUMPRODUCT(--(IFERROR(MOD(A1058-TOther[Start Date],42),1)=0),--(TOther[Frequency]=$O$1),--(TOther[Start Date]&lt;=A1058),--(TOther[End Date Calc]&gt;=A1058),TOther[Amount])))</f>
        <v/>
      </c>
      <c r="P1058" s="8" t="str" cm="1">
        <f t="array" ref="P1058">IF(A1058="","",IF(COUNTIF(TOther[Frequency],$P$1)=0,0,SUMPRODUCT(--(IFERROR(MOD(A1058-TOther[Start Date],56),1)=0),--(TOther[Frequency]=$P$1),--(TOther[Start Date]&lt;=A1058),--(TOther[End Date Calc]&gt;=A1058),TOther[Amount])))</f>
        <v/>
      </c>
      <c r="Q1058" s="8" t="str">
        <f>IF(A1058="","",IF(COUNTIF(TOther[Frequency],$Q$1)=0,0,IF(B1058="N",SUMIFS(TOther[Amount],TOther[Frequency],$Q$1,TOther[Start Date],"&lt;="&amp;$A1058,TOther[End Date Calc],"&gt;="&amp;A1058,TOther[Start Day],DAY(A1058)),SUMIFS(TOther[Amount],TOther[Frequency],$Q$1,TOther[Start Date],"&lt;="&amp;$A1058,TOther[End Date Calc],"&gt;="&amp;A1058,TOther[Start Day],"&gt;="&amp;DAY(A1058)))))</f>
        <v/>
      </c>
      <c r="R1058" s="8" t="str" cm="1">
        <f t="array" ref="R1058">IF(A1058="","",IF(COUNTIF(TOther[Frequency],R$1)=0,0,SUMPRODUCT(--(TOther[Frequency]=R$1),--(TOther[Start Date]&lt;=A1058),--(TOther[End Date Calc]&gt;=A1058),IF(B1058="N",--(TOther[Start Day]=DAY(A1058)),--(TOther[Start Day]&gt;=DAY(A1058))),--(IFERROR(MOD(TOther[Start Month]-MONTH(A1058)+2,2),1)=0),TOther[Amount])))</f>
        <v/>
      </c>
      <c r="S1058" s="8" t="str" cm="1">
        <f t="array" ref="S1058">IF(A1058="","",IF(COUNTIF(TOther[Frequency],S$1)=0,0,SUMPRODUCT(--(TOther[Frequency]=S$1),--(TOther[Start Date]&lt;=A1058),--(TOther[End Date Calc]&gt;=A1058),IF(B1058="N",--(TOther[Start Day]=DAY(A1058)),--(TOther[Start Day]&gt;=DAY(A1058))),--(IFERROR(MOD(TOther[Start Month]-MONTH(A1058)+3,3),1)=0),TOther[Amount])))</f>
        <v/>
      </c>
      <c r="T1058" s="8" t="str" cm="1">
        <f t="array" ref="T1058">IF($A1058="","",IF(COUNTIF(TOther[Frequency],T$1)=0,0,SUMPRODUCT(--(TOther[Frequency]=T$1),--(TOther[Start Date]&lt;=$A1058),--(TOther[End Date Calc]&gt;=$A1058),IF($B1058="N",--(TOther[Start Day]=DAY($A1058)),--(TOther[Start Day]&gt;=DAY($A1058))),--(IFERROR(MOD(TOther[Start Month]-MONTH($A1058)+4,4),1)=0),TOther[Amount])))</f>
        <v/>
      </c>
      <c r="U1058" s="8" t="str" cm="1">
        <f t="array" ref="U1058">IF(A1058="","",IF(COUNTIF(TOther[Frequency],$U$1)=0,0,SUMPRODUCT(--(TOther[Frequency]=$U$1),--(TOther[Start Date]&lt;=A1058),--(TOther[End Date Calc]&gt;=A1058),IF(B1058="N",--(TOther[Start Day]=DAY(A1058)),--(TOther[Start Day]&gt;=DAY(A1058))),--(IFERROR(MOD(TOther[Start Month]-MONTH(A1058)+6,6),1)=0),TOther[Amount])))</f>
        <v/>
      </c>
      <c r="V1058" s="8" t="str" cm="1">
        <f t="array" ref="V1058">IF(A1058="","",IF(COUNTIF(TOther[Frequency],$V$1)=0,0,SUMPRODUCT(--(TOther[Frequency]=$V$1),--(TOther[Start Date]&lt;=A1058),--(TOther[End Date Calc]&gt;=A1058),IF(B1058="N",--(TOther[Start Day]=DAY(A1058)),--(TOther[Start Day]&gt;=DAY(A1058))),--(IFERROR(MOD(TOther[Start Month]-MONTH(A1058)+12,12),1)=0),TOther[Amount])))</f>
        <v/>
      </c>
      <c r="W1058" s="8" t="str">
        <f>IF(A1058="","",SUMIFS(TOther[Amount],TOther[Start Date],A1058,TOther[Frequency],$W$1))</f>
        <v/>
      </c>
      <c r="X1058" s="9" t="str">
        <f t="shared" si="80"/>
        <v/>
      </c>
      <c r="Y1058" s="9" t="str">
        <f t="shared" si="84"/>
        <v/>
      </c>
      <c r="Z1058" s="8" t="str" cm="1">
        <f t="array" ref="Z1058">IF(A1058="","",IF(COUNTIF('2) Income'!$D$13:$D$32,"Weekly")=0,0,SUMPRODUCT(--(IFERROR(MOD(A1058-'2) Income'!$F$13:$F$32,7),1)=0),--('2) Income'!$D$13:$D$32="Weekly"),--('2) Income'!$F$13:$F$32&lt;=A1058),'2) Income'!$E$13:$E$32)))</f>
        <v/>
      </c>
      <c r="AA1058" s="8" t="str" cm="1">
        <f t="array" ref="AA1058">IF(A1058="","",IF(COUNTIF('2) Income'!$D$13:$D$32,"Every Other Week")=0,0,SUMPRODUCT(--(IFERROR(MOD(A1058-'2) Income'!$F$13:$F$32,14),1)=0),--('2) Income'!$D$13:$D$32="Every Other Week"),--('2) Income'!$F$13:$F$32&lt;=A1058),'2) Income'!$E$13:$E$32)))</f>
        <v/>
      </c>
      <c r="AB1058" s="8" t="str">
        <f>IF(A1058="","",IF(COUNTIF('2) Income'!$D$13:$D$32,"1st and 15th")=0,0,IF(OR(DAY(A1058)=1,DAY(A1058)=15),SUMIFS('2) Income'!$E$13:$E$32,'2) Income'!$D$13:$D$32,"1st and 15th",'2) Income'!$F$13:$F$32,"&lt;="&amp;$A1058),0)))</f>
        <v/>
      </c>
      <c r="AC1058" s="8" t="str">
        <f>IF(A1058="","",IF(COUNTIF('2) Income'!$D$13:$D$32,"2nd Wednesday")=0,0,IF(A1058=(A1058-DAY(A1058)+1+2*7-WEEKDAY(A1058-DAY(A1058)+8-4,1)),SUMIFS('2) Income'!$E$13:$E$32,'2) Income'!$D$13:$D$32,"2nd Wednesday",'2) Income'!$F$13:$F$32,"&lt;="&amp;$A1058),0)))</f>
        <v/>
      </c>
      <c r="AD1058" s="8" t="str">
        <f>IF(A1058="","",IF(COUNTIF('2) Income'!$D$13:$D$32,"3rd Wednesday")=0,0,IF(A1058=(A1058-DAY(A1058)+1+3*7-WEEKDAY(A1058-DAY(A1058)+8-4,1)),SUMIFS('2) Income'!$E$13:$E$32,'2) Income'!$D$13:$D$32,"3rd Wednesday",'2) Income'!$F$13:$F$32,"&lt;="&amp;$A1058),0)))</f>
        <v/>
      </c>
      <c r="AE1058" s="8" t="str">
        <f>IF(A1058="","",IF(COUNTIF('2) Income'!$D$13:$D$32,"4th Wednesday")=0,0,IF(A1058=(A1058-DAY(A1058)+1+4*7-WEEKDAY(A1058-DAY(A1058)+8-4,1)),SUMIFS('2) Income'!$E$13:$E$32,'2) Income'!$D$13:$D$32,"4th Wednesday",'2) Income'!$F$13:$F$32,"&lt;="&amp;$A1058),0)))</f>
        <v/>
      </c>
      <c r="AF1058" s="8" t="str" cm="1">
        <f t="array" ref="AF1058">IF(A1058="","",IF(COUNTIF('2) Income'!$D$13:$D$32,"Every 4 Weeks")=0,0,SUMPRODUCT(--(IFERROR(MOD(A1058-'2) Income'!$F$13:$F$32,28),1)=0),--('2) Income'!$D$13:$D$32="Every 4 Weeks"),--('2) Income'!$F$13:$F$32&lt;=A1058),'2) Income'!$E$13:$E$32)))</f>
        <v/>
      </c>
      <c r="AG1058" s="8" t="str">
        <f>IF(A1058="","",IF(COUNTIF('2) Income'!$D$13:$D$32,"Monthly")=0,0,IF(B1058="N",SUMIFS('2) Income'!$E$13:$E$32,'2) Income'!$D$13:$D$32,"monthly",'2) Income'!$F$13:$F$32,"&lt;="&amp;$A1058,'2) Income'!$I$13:$I$32,DAY(A1058)),SUMIFS('2) Income'!$E$13:$E$32,'2) Income'!$D$13:$D$32,"monthly",'2) Income'!$F$13:$F$32,"&lt;="&amp;$A1058,'2) Income'!$I$13:$I$32,"&gt;="&amp;DAY(A1058)))))</f>
        <v/>
      </c>
      <c r="AH1058" s="8" t="str" cm="1">
        <f t="array" ref="AH1058">IF(A1058="","",IF(COUNTIF('2) Income'!$D$13:$D$32,"Yearly")=0,0,SUMPRODUCT(--('2) Income'!$D$13:$D$32="Yearly"),--('2) Income'!$F$13:$F$32&lt;=A1058),IF(B1058="N",--('2) Income'!$I$13:$I$32=DAY(A1058)),--('2) Income'!$I$13:$I$32&gt;=DAY(A1058))),--(IFERROR(MOD('2) Income'!$H$13:$H$32-MONTH(A1058)+12,12),1)=0),'2) Income'!$E$13:$E$32)))</f>
        <v/>
      </c>
      <c r="AI1058" s="8" t="str">
        <f>IF(A1058="","",IF(COUNTIF('2) Income'!$D$13:$D$32,"one-time")=0,0,SUMIFS('2) Income'!$E$13:$E$32,'2) Income'!$D$13:$D$32,"one-time",'2) Income'!$F$13:$F$32,"="&amp;$A1058)))</f>
        <v/>
      </c>
      <c r="AJ1058" s="9" t="str">
        <f t="shared" si="81"/>
        <v/>
      </c>
    </row>
    <row r="1059" spans="1:36">
      <c r="A1059" s="7" t="str">
        <f>IF(A1058="","",IF(A1058+1&lt;='1) Period'!$E$21,A1058+1,""))</f>
        <v/>
      </c>
      <c r="B1059" s="7" t="e">
        <f t="shared" si="82"/>
        <v>#VALUE!</v>
      </c>
      <c r="C1059" t="e">
        <f t="shared" si="83"/>
        <v>#VALUE!</v>
      </c>
      <c r="D1059" s="8" t="str">
        <f>IF(A1059="","",IF(TEXT(A1059,"dddd")='4) Happy Money'!$E$23,WAllowance,0))</f>
        <v/>
      </c>
      <c r="E1059" s="8" t="str">
        <f>IF(A1059="","",IF(B1059="N",SUMIF(TMonthly[Day of the Month],DAY(A1059),TMonthly[Amount]),SUMIF(TMonthly[Day of the Month],"&gt;="&amp;DAY(A1059),TMonthly[Amount])))</f>
        <v/>
      </c>
      <c r="F1059" s="8" t="str" cm="1">
        <f t="array" ref="F1059">IF(A1059="","",SUMPRODUCT(--(TYearly[Due Date]&lt;=A1059),IF(B1059="N",--(TYearly[Day]=DAY(A1059)),--(TYearly[Day]&gt;=DAY(A1059))),--(IFERROR(MOD(TYearly[Month]-MONTH(A1059)+12,12),1)=0),TYearly[Amount]))</f>
        <v/>
      </c>
      <c r="G1059" s="8" t="str">
        <f>IF(A1059="","",SUMIF(TOneTime[Due Date],A1059,TOneTime[Amount]))</f>
        <v/>
      </c>
      <c r="H1059" s="8" t="str" cm="1">
        <f t="array" ref="H1059">IF(A1059="","",IF(COUNTIF(TOther[Frequency],$H$1)=0,0,SUMPRODUCT(--(IFERROR(MOD(A1059-TOther[Start Date],7),1)=0),--(TOther[Frequency]=$H$1),--(TOther[Start Date]&lt;=A1059),--(TOther[End Date Calc]&gt;=A1059),TOther[Amount])))</f>
        <v/>
      </c>
      <c r="I1059" s="8" t="str" cm="1">
        <f t="array" ref="I1059">IF(A1059="","",IF(COUNTIF(TOther[Frequency],$I$1)=0,0,SUMPRODUCT(--(IFERROR(MOD(A1059-TOther[Start Date],14),1)=0),--(TOther[Frequency]=$I$1),--(TOther[Start Date]&lt;=A1059),--(TOther[End Date Calc]&gt;=A1059),TOther[Amount])))</f>
        <v/>
      </c>
      <c r="J1059" s="8" t="str">
        <f>IF(A1059="","",IF(COUNTIF(TOther[Frequency],$J$1)=0,0,IF(OR(DAY(A1059)=1,DAY(A1059)=15),SUMIFS(TOther[Amount],TOther[Frequency],$J$1,TOther[Start Date],"&lt;="&amp;$A1059,TOther[End Date Calc],"&gt;="&amp;A1059),0)))</f>
        <v/>
      </c>
      <c r="K1059" s="8" t="str">
        <f>IF(A1059="","",IF(COUNTIF(TOther[Frequency],$K$1)=0,0,IF(A1059=(A1059-DAY(A1059)+1+2*7-WEEKDAY(A1059-DAY(A1059)+8-4,1)),SUMIFS(TOther[Amount],TOther[Frequency],$K$1,TOther[Start Date],"&lt;="&amp;$A1059,TOther[End Date Calc],"&gt;="&amp;A1059),0)))</f>
        <v/>
      </c>
      <c r="L1059" s="8" t="str">
        <f>IF(A1059="","",IF(COUNTIF(TOther[Frequency],$L$1)=0,0,IF(A1059=(A1059-DAY(A1059)+1+3*7-WEEKDAY(A1059-DAY(A1059)+8-4,1)),SUMIFS(TOther[Amount],TOther[Frequency],$L$1,TOther[Start Date],"&lt;="&amp;$A1059,TOther[End Date Calc],"&gt;="&amp;A1059),0)))</f>
        <v/>
      </c>
      <c r="M1059" s="8" t="str">
        <f>IF(A1059="","",IF(COUNTIF(TOther[Frequency],$M$1)=0,0,IF(A1059=(A1059-DAY(A1059)+1+4*7-WEEKDAY(A1059-DAY(A1059)+8-4,1)),SUMIFS(TOther[Amount],TOther[Frequency],$M$1,TOther[Start Date],"&lt;="&amp;$A1059,TOther[End Date Calc],"&gt;="&amp;A1059),0)))</f>
        <v/>
      </c>
      <c r="N1059" s="8" t="str" cm="1">
        <f t="array" ref="N1059">IF(A1059="","",IF(COUNTIF(TOther[Frequency],$N$1)=0,0,SUMPRODUCT(--(IFERROR(MOD(A1059-TOther[Start Date],28),1)=0),--(TOther[Frequency]=$N$1),--(TOther[Start Date]&lt;=A1059),--(TOther[End Date Calc]&gt;=A1059),TOther[Amount])))</f>
        <v/>
      </c>
      <c r="O1059" s="8" t="str" cm="1">
        <f t="array" ref="O1059">IF(A1059="","",IF(COUNTIF(TOther[Frequency],$O$1)=0,0,SUMPRODUCT(--(IFERROR(MOD(A1059-TOther[Start Date],42),1)=0),--(TOther[Frequency]=$O$1),--(TOther[Start Date]&lt;=A1059),--(TOther[End Date Calc]&gt;=A1059),TOther[Amount])))</f>
        <v/>
      </c>
      <c r="P1059" s="8" t="str" cm="1">
        <f t="array" ref="P1059">IF(A1059="","",IF(COUNTIF(TOther[Frequency],$P$1)=0,0,SUMPRODUCT(--(IFERROR(MOD(A1059-TOther[Start Date],56),1)=0),--(TOther[Frequency]=$P$1),--(TOther[Start Date]&lt;=A1059),--(TOther[End Date Calc]&gt;=A1059),TOther[Amount])))</f>
        <v/>
      </c>
      <c r="Q1059" s="8" t="str">
        <f>IF(A1059="","",IF(COUNTIF(TOther[Frequency],$Q$1)=0,0,IF(B1059="N",SUMIFS(TOther[Amount],TOther[Frequency],$Q$1,TOther[Start Date],"&lt;="&amp;$A1059,TOther[End Date Calc],"&gt;="&amp;A1059,TOther[Start Day],DAY(A1059)),SUMIFS(TOther[Amount],TOther[Frequency],$Q$1,TOther[Start Date],"&lt;="&amp;$A1059,TOther[End Date Calc],"&gt;="&amp;A1059,TOther[Start Day],"&gt;="&amp;DAY(A1059)))))</f>
        <v/>
      </c>
      <c r="R1059" s="8" t="str" cm="1">
        <f t="array" ref="R1059">IF(A1059="","",IF(COUNTIF(TOther[Frequency],R$1)=0,0,SUMPRODUCT(--(TOther[Frequency]=R$1),--(TOther[Start Date]&lt;=A1059),--(TOther[End Date Calc]&gt;=A1059),IF(B1059="N",--(TOther[Start Day]=DAY(A1059)),--(TOther[Start Day]&gt;=DAY(A1059))),--(IFERROR(MOD(TOther[Start Month]-MONTH(A1059)+2,2),1)=0),TOther[Amount])))</f>
        <v/>
      </c>
      <c r="S1059" s="8" t="str" cm="1">
        <f t="array" ref="S1059">IF(A1059="","",IF(COUNTIF(TOther[Frequency],S$1)=0,0,SUMPRODUCT(--(TOther[Frequency]=S$1),--(TOther[Start Date]&lt;=A1059),--(TOther[End Date Calc]&gt;=A1059),IF(B1059="N",--(TOther[Start Day]=DAY(A1059)),--(TOther[Start Day]&gt;=DAY(A1059))),--(IFERROR(MOD(TOther[Start Month]-MONTH(A1059)+3,3),1)=0),TOther[Amount])))</f>
        <v/>
      </c>
      <c r="T1059" s="8" t="str" cm="1">
        <f t="array" ref="T1059">IF($A1059="","",IF(COUNTIF(TOther[Frequency],T$1)=0,0,SUMPRODUCT(--(TOther[Frequency]=T$1),--(TOther[Start Date]&lt;=$A1059),--(TOther[End Date Calc]&gt;=$A1059),IF($B1059="N",--(TOther[Start Day]=DAY($A1059)),--(TOther[Start Day]&gt;=DAY($A1059))),--(IFERROR(MOD(TOther[Start Month]-MONTH($A1059)+4,4),1)=0),TOther[Amount])))</f>
        <v/>
      </c>
      <c r="U1059" s="8" t="str" cm="1">
        <f t="array" ref="U1059">IF(A1059="","",IF(COUNTIF(TOther[Frequency],$U$1)=0,0,SUMPRODUCT(--(TOther[Frequency]=$U$1),--(TOther[Start Date]&lt;=A1059),--(TOther[End Date Calc]&gt;=A1059),IF(B1059="N",--(TOther[Start Day]=DAY(A1059)),--(TOther[Start Day]&gt;=DAY(A1059))),--(IFERROR(MOD(TOther[Start Month]-MONTH(A1059)+6,6),1)=0),TOther[Amount])))</f>
        <v/>
      </c>
      <c r="V1059" s="8" t="str" cm="1">
        <f t="array" ref="V1059">IF(A1059="","",IF(COUNTIF(TOther[Frequency],$V$1)=0,0,SUMPRODUCT(--(TOther[Frequency]=$V$1),--(TOther[Start Date]&lt;=A1059),--(TOther[End Date Calc]&gt;=A1059),IF(B1059="N",--(TOther[Start Day]=DAY(A1059)),--(TOther[Start Day]&gt;=DAY(A1059))),--(IFERROR(MOD(TOther[Start Month]-MONTH(A1059)+12,12),1)=0),TOther[Amount])))</f>
        <v/>
      </c>
      <c r="W1059" s="8" t="str">
        <f>IF(A1059="","",SUMIFS(TOther[Amount],TOther[Start Date],A1059,TOther[Frequency],$W$1))</f>
        <v/>
      </c>
      <c r="X1059" s="9" t="str">
        <f t="shared" si="80"/>
        <v/>
      </c>
      <c r="Y1059" s="9" t="str">
        <f t="shared" si="84"/>
        <v/>
      </c>
      <c r="Z1059" s="8" t="str" cm="1">
        <f t="array" ref="Z1059">IF(A1059="","",IF(COUNTIF('2) Income'!$D$13:$D$32,"Weekly")=0,0,SUMPRODUCT(--(IFERROR(MOD(A1059-'2) Income'!$F$13:$F$32,7),1)=0),--('2) Income'!$D$13:$D$32="Weekly"),--('2) Income'!$F$13:$F$32&lt;=A1059),'2) Income'!$E$13:$E$32)))</f>
        <v/>
      </c>
      <c r="AA1059" s="8" t="str" cm="1">
        <f t="array" ref="AA1059">IF(A1059="","",IF(COUNTIF('2) Income'!$D$13:$D$32,"Every Other Week")=0,0,SUMPRODUCT(--(IFERROR(MOD(A1059-'2) Income'!$F$13:$F$32,14),1)=0),--('2) Income'!$D$13:$D$32="Every Other Week"),--('2) Income'!$F$13:$F$32&lt;=A1059),'2) Income'!$E$13:$E$32)))</f>
        <v/>
      </c>
      <c r="AB1059" s="8" t="str">
        <f>IF(A1059="","",IF(COUNTIF('2) Income'!$D$13:$D$32,"1st and 15th")=0,0,IF(OR(DAY(A1059)=1,DAY(A1059)=15),SUMIFS('2) Income'!$E$13:$E$32,'2) Income'!$D$13:$D$32,"1st and 15th",'2) Income'!$F$13:$F$32,"&lt;="&amp;$A1059),0)))</f>
        <v/>
      </c>
      <c r="AC1059" s="8" t="str">
        <f>IF(A1059="","",IF(COUNTIF('2) Income'!$D$13:$D$32,"2nd Wednesday")=0,0,IF(A1059=(A1059-DAY(A1059)+1+2*7-WEEKDAY(A1059-DAY(A1059)+8-4,1)),SUMIFS('2) Income'!$E$13:$E$32,'2) Income'!$D$13:$D$32,"2nd Wednesday",'2) Income'!$F$13:$F$32,"&lt;="&amp;$A1059),0)))</f>
        <v/>
      </c>
      <c r="AD1059" s="8" t="str">
        <f>IF(A1059="","",IF(COUNTIF('2) Income'!$D$13:$D$32,"3rd Wednesday")=0,0,IF(A1059=(A1059-DAY(A1059)+1+3*7-WEEKDAY(A1059-DAY(A1059)+8-4,1)),SUMIFS('2) Income'!$E$13:$E$32,'2) Income'!$D$13:$D$32,"3rd Wednesday",'2) Income'!$F$13:$F$32,"&lt;="&amp;$A1059),0)))</f>
        <v/>
      </c>
      <c r="AE1059" s="8" t="str">
        <f>IF(A1059="","",IF(COUNTIF('2) Income'!$D$13:$D$32,"4th Wednesday")=0,0,IF(A1059=(A1059-DAY(A1059)+1+4*7-WEEKDAY(A1059-DAY(A1059)+8-4,1)),SUMIFS('2) Income'!$E$13:$E$32,'2) Income'!$D$13:$D$32,"4th Wednesday",'2) Income'!$F$13:$F$32,"&lt;="&amp;$A1059),0)))</f>
        <v/>
      </c>
      <c r="AF1059" s="8" t="str" cm="1">
        <f t="array" ref="AF1059">IF(A1059="","",IF(COUNTIF('2) Income'!$D$13:$D$32,"Every 4 Weeks")=0,0,SUMPRODUCT(--(IFERROR(MOD(A1059-'2) Income'!$F$13:$F$32,28),1)=0),--('2) Income'!$D$13:$D$32="Every 4 Weeks"),--('2) Income'!$F$13:$F$32&lt;=A1059),'2) Income'!$E$13:$E$32)))</f>
        <v/>
      </c>
      <c r="AG1059" s="8" t="str">
        <f>IF(A1059="","",IF(COUNTIF('2) Income'!$D$13:$D$32,"Monthly")=0,0,IF(B1059="N",SUMIFS('2) Income'!$E$13:$E$32,'2) Income'!$D$13:$D$32,"monthly",'2) Income'!$F$13:$F$32,"&lt;="&amp;$A1059,'2) Income'!$I$13:$I$32,DAY(A1059)),SUMIFS('2) Income'!$E$13:$E$32,'2) Income'!$D$13:$D$32,"monthly",'2) Income'!$F$13:$F$32,"&lt;="&amp;$A1059,'2) Income'!$I$13:$I$32,"&gt;="&amp;DAY(A1059)))))</f>
        <v/>
      </c>
      <c r="AH1059" s="8" t="str" cm="1">
        <f t="array" ref="AH1059">IF(A1059="","",IF(COUNTIF('2) Income'!$D$13:$D$32,"Yearly")=0,0,SUMPRODUCT(--('2) Income'!$D$13:$D$32="Yearly"),--('2) Income'!$F$13:$F$32&lt;=A1059),IF(B1059="N",--('2) Income'!$I$13:$I$32=DAY(A1059)),--('2) Income'!$I$13:$I$32&gt;=DAY(A1059))),--(IFERROR(MOD('2) Income'!$H$13:$H$32-MONTH(A1059)+12,12),1)=0),'2) Income'!$E$13:$E$32)))</f>
        <v/>
      </c>
      <c r="AI1059" s="8" t="str">
        <f>IF(A1059="","",IF(COUNTIF('2) Income'!$D$13:$D$32,"one-time")=0,0,SUMIFS('2) Income'!$E$13:$E$32,'2) Income'!$D$13:$D$32,"one-time",'2) Income'!$F$13:$F$32,"="&amp;$A1059)))</f>
        <v/>
      </c>
      <c r="AJ1059" s="9" t="str">
        <f t="shared" si="81"/>
        <v/>
      </c>
    </row>
    <row r="1060" spans="1:36">
      <c r="A1060" s="7" t="str">
        <f>IF(A1059="","",IF(A1059+1&lt;='1) Period'!$E$21,A1059+1,""))</f>
        <v/>
      </c>
      <c r="B1060" s="7" t="e">
        <f t="shared" si="82"/>
        <v>#VALUE!</v>
      </c>
      <c r="C1060" t="e">
        <f t="shared" si="83"/>
        <v>#VALUE!</v>
      </c>
      <c r="D1060" s="8" t="str">
        <f>IF(A1060="","",IF(TEXT(A1060,"dddd")='4) Happy Money'!$E$23,WAllowance,0))</f>
        <v/>
      </c>
      <c r="E1060" s="8" t="str">
        <f>IF(A1060="","",IF(B1060="N",SUMIF(TMonthly[Day of the Month],DAY(A1060),TMonthly[Amount]),SUMIF(TMonthly[Day of the Month],"&gt;="&amp;DAY(A1060),TMonthly[Amount])))</f>
        <v/>
      </c>
      <c r="F1060" s="8" t="str" cm="1">
        <f t="array" ref="F1060">IF(A1060="","",SUMPRODUCT(--(TYearly[Due Date]&lt;=A1060),IF(B1060="N",--(TYearly[Day]=DAY(A1060)),--(TYearly[Day]&gt;=DAY(A1060))),--(IFERROR(MOD(TYearly[Month]-MONTH(A1060)+12,12),1)=0),TYearly[Amount]))</f>
        <v/>
      </c>
      <c r="G1060" s="8" t="str">
        <f>IF(A1060="","",SUMIF(TOneTime[Due Date],A1060,TOneTime[Amount]))</f>
        <v/>
      </c>
      <c r="H1060" s="8" t="str" cm="1">
        <f t="array" ref="H1060">IF(A1060="","",IF(COUNTIF(TOther[Frequency],$H$1)=0,0,SUMPRODUCT(--(IFERROR(MOD(A1060-TOther[Start Date],7),1)=0),--(TOther[Frequency]=$H$1),--(TOther[Start Date]&lt;=A1060),--(TOther[End Date Calc]&gt;=A1060),TOther[Amount])))</f>
        <v/>
      </c>
      <c r="I1060" s="8" t="str" cm="1">
        <f t="array" ref="I1060">IF(A1060="","",IF(COUNTIF(TOther[Frequency],$I$1)=0,0,SUMPRODUCT(--(IFERROR(MOD(A1060-TOther[Start Date],14),1)=0),--(TOther[Frequency]=$I$1),--(TOther[Start Date]&lt;=A1060),--(TOther[End Date Calc]&gt;=A1060),TOther[Amount])))</f>
        <v/>
      </c>
      <c r="J1060" s="8" t="str">
        <f>IF(A1060="","",IF(COUNTIF(TOther[Frequency],$J$1)=0,0,IF(OR(DAY(A1060)=1,DAY(A1060)=15),SUMIFS(TOther[Amount],TOther[Frequency],$J$1,TOther[Start Date],"&lt;="&amp;$A1060,TOther[End Date Calc],"&gt;="&amp;A1060),0)))</f>
        <v/>
      </c>
      <c r="K1060" s="8" t="str">
        <f>IF(A1060="","",IF(COUNTIF(TOther[Frequency],$K$1)=0,0,IF(A1060=(A1060-DAY(A1060)+1+2*7-WEEKDAY(A1060-DAY(A1060)+8-4,1)),SUMIFS(TOther[Amount],TOther[Frequency],$K$1,TOther[Start Date],"&lt;="&amp;$A1060,TOther[End Date Calc],"&gt;="&amp;A1060),0)))</f>
        <v/>
      </c>
      <c r="L1060" s="8" t="str">
        <f>IF(A1060="","",IF(COUNTIF(TOther[Frequency],$L$1)=0,0,IF(A1060=(A1060-DAY(A1060)+1+3*7-WEEKDAY(A1060-DAY(A1060)+8-4,1)),SUMIFS(TOther[Amount],TOther[Frequency],$L$1,TOther[Start Date],"&lt;="&amp;$A1060,TOther[End Date Calc],"&gt;="&amp;A1060),0)))</f>
        <v/>
      </c>
      <c r="M1060" s="8" t="str">
        <f>IF(A1060="","",IF(COUNTIF(TOther[Frequency],$M$1)=0,0,IF(A1060=(A1060-DAY(A1060)+1+4*7-WEEKDAY(A1060-DAY(A1060)+8-4,1)),SUMIFS(TOther[Amount],TOther[Frequency],$M$1,TOther[Start Date],"&lt;="&amp;$A1060,TOther[End Date Calc],"&gt;="&amp;A1060),0)))</f>
        <v/>
      </c>
      <c r="N1060" s="8" t="str" cm="1">
        <f t="array" ref="N1060">IF(A1060="","",IF(COUNTIF(TOther[Frequency],$N$1)=0,0,SUMPRODUCT(--(IFERROR(MOD(A1060-TOther[Start Date],28),1)=0),--(TOther[Frequency]=$N$1),--(TOther[Start Date]&lt;=A1060),--(TOther[End Date Calc]&gt;=A1060),TOther[Amount])))</f>
        <v/>
      </c>
      <c r="O1060" s="8" t="str" cm="1">
        <f t="array" ref="O1060">IF(A1060="","",IF(COUNTIF(TOther[Frequency],$O$1)=0,0,SUMPRODUCT(--(IFERROR(MOD(A1060-TOther[Start Date],42),1)=0),--(TOther[Frequency]=$O$1),--(TOther[Start Date]&lt;=A1060),--(TOther[End Date Calc]&gt;=A1060),TOther[Amount])))</f>
        <v/>
      </c>
      <c r="P1060" s="8" t="str" cm="1">
        <f t="array" ref="P1060">IF(A1060="","",IF(COUNTIF(TOther[Frequency],$P$1)=0,0,SUMPRODUCT(--(IFERROR(MOD(A1060-TOther[Start Date],56),1)=0),--(TOther[Frequency]=$P$1),--(TOther[Start Date]&lt;=A1060),--(TOther[End Date Calc]&gt;=A1060),TOther[Amount])))</f>
        <v/>
      </c>
      <c r="Q1060" s="8" t="str">
        <f>IF(A1060="","",IF(COUNTIF(TOther[Frequency],$Q$1)=0,0,IF(B1060="N",SUMIFS(TOther[Amount],TOther[Frequency],$Q$1,TOther[Start Date],"&lt;="&amp;$A1060,TOther[End Date Calc],"&gt;="&amp;A1060,TOther[Start Day],DAY(A1060)),SUMIFS(TOther[Amount],TOther[Frequency],$Q$1,TOther[Start Date],"&lt;="&amp;$A1060,TOther[End Date Calc],"&gt;="&amp;A1060,TOther[Start Day],"&gt;="&amp;DAY(A1060)))))</f>
        <v/>
      </c>
      <c r="R1060" s="8" t="str" cm="1">
        <f t="array" ref="R1060">IF(A1060="","",IF(COUNTIF(TOther[Frequency],R$1)=0,0,SUMPRODUCT(--(TOther[Frequency]=R$1),--(TOther[Start Date]&lt;=A1060),--(TOther[End Date Calc]&gt;=A1060),IF(B1060="N",--(TOther[Start Day]=DAY(A1060)),--(TOther[Start Day]&gt;=DAY(A1060))),--(IFERROR(MOD(TOther[Start Month]-MONTH(A1060)+2,2),1)=0),TOther[Amount])))</f>
        <v/>
      </c>
      <c r="S1060" s="8" t="str" cm="1">
        <f t="array" ref="S1060">IF(A1060="","",IF(COUNTIF(TOther[Frequency],S$1)=0,0,SUMPRODUCT(--(TOther[Frequency]=S$1),--(TOther[Start Date]&lt;=A1060),--(TOther[End Date Calc]&gt;=A1060),IF(B1060="N",--(TOther[Start Day]=DAY(A1060)),--(TOther[Start Day]&gt;=DAY(A1060))),--(IFERROR(MOD(TOther[Start Month]-MONTH(A1060)+3,3),1)=0),TOther[Amount])))</f>
        <v/>
      </c>
      <c r="T1060" s="8" t="str" cm="1">
        <f t="array" ref="T1060">IF($A1060="","",IF(COUNTIF(TOther[Frequency],T$1)=0,0,SUMPRODUCT(--(TOther[Frequency]=T$1),--(TOther[Start Date]&lt;=$A1060),--(TOther[End Date Calc]&gt;=$A1060),IF($B1060="N",--(TOther[Start Day]=DAY($A1060)),--(TOther[Start Day]&gt;=DAY($A1060))),--(IFERROR(MOD(TOther[Start Month]-MONTH($A1060)+4,4),1)=0),TOther[Amount])))</f>
        <v/>
      </c>
      <c r="U1060" s="8" t="str" cm="1">
        <f t="array" ref="U1060">IF(A1060="","",IF(COUNTIF(TOther[Frequency],$U$1)=0,0,SUMPRODUCT(--(TOther[Frequency]=$U$1),--(TOther[Start Date]&lt;=A1060),--(TOther[End Date Calc]&gt;=A1060),IF(B1060="N",--(TOther[Start Day]=DAY(A1060)),--(TOther[Start Day]&gt;=DAY(A1060))),--(IFERROR(MOD(TOther[Start Month]-MONTH(A1060)+6,6),1)=0),TOther[Amount])))</f>
        <v/>
      </c>
      <c r="V1060" s="8" t="str" cm="1">
        <f t="array" ref="V1060">IF(A1060="","",IF(COUNTIF(TOther[Frequency],$V$1)=0,0,SUMPRODUCT(--(TOther[Frequency]=$V$1),--(TOther[Start Date]&lt;=A1060),--(TOther[End Date Calc]&gt;=A1060),IF(B1060="N",--(TOther[Start Day]=DAY(A1060)),--(TOther[Start Day]&gt;=DAY(A1060))),--(IFERROR(MOD(TOther[Start Month]-MONTH(A1060)+12,12),1)=0),TOther[Amount])))</f>
        <v/>
      </c>
      <c r="W1060" s="8" t="str">
        <f>IF(A1060="","",SUMIFS(TOther[Amount],TOther[Start Date],A1060,TOther[Frequency],$W$1))</f>
        <v/>
      </c>
      <c r="X1060" s="9" t="str">
        <f t="shared" si="80"/>
        <v/>
      </c>
      <c r="Y1060" s="9" t="str">
        <f t="shared" si="84"/>
        <v/>
      </c>
      <c r="Z1060" s="8" t="str" cm="1">
        <f t="array" ref="Z1060">IF(A1060="","",IF(COUNTIF('2) Income'!$D$13:$D$32,"Weekly")=0,0,SUMPRODUCT(--(IFERROR(MOD(A1060-'2) Income'!$F$13:$F$32,7),1)=0),--('2) Income'!$D$13:$D$32="Weekly"),--('2) Income'!$F$13:$F$32&lt;=A1060),'2) Income'!$E$13:$E$32)))</f>
        <v/>
      </c>
      <c r="AA1060" s="8" t="str" cm="1">
        <f t="array" ref="AA1060">IF(A1060="","",IF(COUNTIF('2) Income'!$D$13:$D$32,"Every Other Week")=0,0,SUMPRODUCT(--(IFERROR(MOD(A1060-'2) Income'!$F$13:$F$32,14),1)=0),--('2) Income'!$D$13:$D$32="Every Other Week"),--('2) Income'!$F$13:$F$32&lt;=A1060),'2) Income'!$E$13:$E$32)))</f>
        <v/>
      </c>
      <c r="AB1060" s="8" t="str">
        <f>IF(A1060="","",IF(COUNTIF('2) Income'!$D$13:$D$32,"1st and 15th")=0,0,IF(OR(DAY(A1060)=1,DAY(A1060)=15),SUMIFS('2) Income'!$E$13:$E$32,'2) Income'!$D$13:$D$32,"1st and 15th",'2) Income'!$F$13:$F$32,"&lt;="&amp;$A1060),0)))</f>
        <v/>
      </c>
      <c r="AC1060" s="8" t="str">
        <f>IF(A1060="","",IF(COUNTIF('2) Income'!$D$13:$D$32,"2nd Wednesday")=0,0,IF(A1060=(A1060-DAY(A1060)+1+2*7-WEEKDAY(A1060-DAY(A1060)+8-4,1)),SUMIFS('2) Income'!$E$13:$E$32,'2) Income'!$D$13:$D$32,"2nd Wednesday",'2) Income'!$F$13:$F$32,"&lt;="&amp;$A1060),0)))</f>
        <v/>
      </c>
      <c r="AD1060" s="8" t="str">
        <f>IF(A1060="","",IF(COUNTIF('2) Income'!$D$13:$D$32,"3rd Wednesday")=0,0,IF(A1060=(A1060-DAY(A1060)+1+3*7-WEEKDAY(A1060-DAY(A1060)+8-4,1)),SUMIFS('2) Income'!$E$13:$E$32,'2) Income'!$D$13:$D$32,"3rd Wednesday",'2) Income'!$F$13:$F$32,"&lt;="&amp;$A1060),0)))</f>
        <v/>
      </c>
      <c r="AE1060" s="8" t="str">
        <f>IF(A1060="","",IF(COUNTIF('2) Income'!$D$13:$D$32,"4th Wednesday")=0,0,IF(A1060=(A1060-DAY(A1060)+1+4*7-WEEKDAY(A1060-DAY(A1060)+8-4,1)),SUMIFS('2) Income'!$E$13:$E$32,'2) Income'!$D$13:$D$32,"4th Wednesday",'2) Income'!$F$13:$F$32,"&lt;="&amp;$A1060),0)))</f>
        <v/>
      </c>
      <c r="AF1060" s="8" t="str" cm="1">
        <f t="array" ref="AF1060">IF(A1060="","",IF(COUNTIF('2) Income'!$D$13:$D$32,"Every 4 Weeks")=0,0,SUMPRODUCT(--(IFERROR(MOD(A1060-'2) Income'!$F$13:$F$32,28),1)=0),--('2) Income'!$D$13:$D$32="Every 4 Weeks"),--('2) Income'!$F$13:$F$32&lt;=A1060),'2) Income'!$E$13:$E$32)))</f>
        <v/>
      </c>
      <c r="AG1060" s="8" t="str">
        <f>IF(A1060="","",IF(COUNTIF('2) Income'!$D$13:$D$32,"Monthly")=0,0,IF(B1060="N",SUMIFS('2) Income'!$E$13:$E$32,'2) Income'!$D$13:$D$32,"monthly",'2) Income'!$F$13:$F$32,"&lt;="&amp;$A1060,'2) Income'!$I$13:$I$32,DAY(A1060)),SUMIFS('2) Income'!$E$13:$E$32,'2) Income'!$D$13:$D$32,"monthly",'2) Income'!$F$13:$F$32,"&lt;="&amp;$A1060,'2) Income'!$I$13:$I$32,"&gt;="&amp;DAY(A1060)))))</f>
        <v/>
      </c>
      <c r="AH1060" s="8" t="str" cm="1">
        <f t="array" ref="AH1060">IF(A1060="","",IF(COUNTIF('2) Income'!$D$13:$D$32,"Yearly")=0,0,SUMPRODUCT(--('2) Income'!$D$13:$D$32="Yearly"),--('2) Income'!$F$13:$F$32&lt;=A1060),IF(B1060="N",--('2) Income'!$I$13:$I$32=DAY(A1060)),--('2) Income'!$I$13:$I$32&gt;=DAY(A1060))),--(IFERROR(MOD('2) Income'!$H$13:$H$32-MONTH(A1060)+12,12),1)=0),'2) Income'!$E$13:$E$32)))</f>
        <v/>
      </c>
      <c r="AI1060" s="8" t="str">
        <f>IF(A1060="","",IF(COUNTIF('2) Income'!$D$13:$D$32,"one-time")=0,0,SUMIFS('2) Income'!$E$13:$E$32,'2) Income'!$D$13:$D$32,"one-time",'2) Income'!$F$13:$F$32,"="&amp;$A1060)))</f>
        <v/>
      </c>
      <c r="AJ1060" s="9" t="str">
        <f t="shared" si="81"/>
        <v/>
      </c>
    </row>
    <row r="1061" spans="1:36">
      <c r="A1061" s="7" t="str">
        <f>IF(A1060="","",IF(A1060+1&lt;='1) Period'!$E$21,A1060+1,""))</f>
        <v/>
      </c>
      <c r="B1061" s="7" t="e">
        <f t="shared" si="82"/>
        <v>#VALUE!</v>
      </c>
      <c r="C1061" t="e">
        <f t="shared" si="83"/>
        <v>#VALUE!</v>
      </c>
      <c r="D1061" s="8" t="str">
        <f>IF(A1061="","",IF(TEXT(A1061,"dddd")='4) Happy Money'!$E$23,WAllowance,0))</f>
        <v/>
      </c>
      <c r="E1061" s="8" t="str">
        <f>IF(A1061="","",IF(B1061="N",SUMIF(TMonthly[Day of the Month],DAY(A1061),TMonthly[Amount]),SUMIF(TMonthly[Day of the Month],"&gt;="&amp;DAY(A1061),TMonthly[Amount])))</f>
        <v/>
      </c>
      <c r="F1061" s="8" t="str" cm="1">
        <f t="array" ref="F1061">IF(A1061="","",SUMPRODUCT(--(TYearly[Due Date]&lt;=A1061),IF(B1061="N",--(TYearly[Day]=DAY(A1061)),--(TYearly[Day]&gt;=DAY(A1061))),--(IFERROR(MOD(TYearly[Month]-MONTH(A1061)+12,12),1)=0),TYearly[Amount]))</f>
        <v/>
      </c>
      <c r="G1061" s="8" t="str">
        <f>IF(A1061="","",SUMIF(TOneTime[Due Date],A1061,TOneTime[Amount]))</f>
        <v/>
      </c>
      <c r="H1061" s="8" t="str" cm="1">
        <f t="array" ref="H1061">IF(A1061="","",IF(COUNTIF(TOther[Frequency],$H$1)=0,0,SUMPRODUCT(--(IFERROR(MOD(A1061-TOther[Start Date],7),1)=0),--(TOther[Frequency]=$H$1),--(TOther[Start Date]&lt;=A1061),--(TOther[End Date Calc]&gt;=A1061),TOther[Amount])))</f>
        <v/>
      </c>
      <c r="I1061" s="8" t="str" cm="1">
        <f t="array" ref="I1061">IF(A1061="","",IF(COUNTIF(TOther[Frequency],$I$1)=0,0,SUMPRODUCT(--(IFERROR(MOD(A1061-TOther[Start Date],14),1)=0),--(TOther[Frequency]=$I$1),--(TOther[Start Date]&lt;=A1061),--(TOther[End Date Calc]&gt;=A1061),TOther[Amount])))</f>
        <v/>
      </c>
      <c r="J1061" s="8" t="str">
        <f>IF(A1061="","",IF(COUNTIF(TOther[Frequency],$J$1)=0,0,IF(OR(DAY(A1061)=1,DAY(A1061)=15),SUMIFS(TOther[Amount],TOther[Frequency],$J$1,TOther[Start Date],"&lt;="&amp;$A1061,TOther[End Date Calc],"&gt;="&amp;A1061),0)))</f>
        <v/>
      </c>
      <c r="K1061" s="8" t="str">
        <f>IF(A1061="","",IF(COUNTIF(TOther[Frequency],$K$1)=0,0,IF(A1061=(A1061-DAY(A1061)+1+2*7-WEEKDAY(A1061-DAY(A1061)+8-4,1)),SUMIFS(TOther[Amount],TOther[Frequency],$K$1,TOther[Start Date],"&lt;="&amp;$A1061,TOther[End Date Calc],"&gt;="&amp;A1061),0)))</f>
        <v/>
      </c>
      <c r="L1061" s="8" t="str">
        <f>IF(A1061="","",IF(COUNTIF(TOther[Frequency],$L$1)=0,0,IF(A1061=(A1061-DAY(A1061)+1+3*7-WEEKDAY(A1061-DAY(A1061)+8-4,1)),SUMIFS(TOther[Amount],TOther[Frequency],$L$1,TOther[Start Date],"&lt;="&amp;$A1061,TOther[End Date Calc],"&gt;="&amp;A1061),0)))</f>
        <v/>
      </c>
      <c r="M1061" s="8" t="str">
        <f>IF(A1061="","",IF(COUNTIF(TOther[Frequency],$M$1)=0,0,IF(A1061=(A1061-DAY(A1061)+1+4*7-WEEKDAY(A1061-DAY(A1061)+8-4,1)),SUMIFS(TOther[Amount],TOther[Frequency],$M$1,TOther[Start Date],"&lt;="&amp;$A1061,TOther[End Date Calc],"&gt;="&amp;A1061),0)))</f>
        <v/>
      </c>
      <c r="N1061" s="8" t="str" cm="1">
        <f t="array" ref="N1061">IF(A1061="","",IF(COUNTIF(TOther[Frequency],$N$1)=0,0,SUMPRODUCT(--(IFERROR(MOD(A1061-TOther[Start Date],28),1)=0),--(TOther[Frequency]=$N$1),--(TOther[Start Date]&lt;=A1061),--(TOther[End Date Calc]&gt;=A1061),TOther[Amount])))</f>
        <v/>
      </c>
      <c r="O1061" s="8" t="str" cm="1">
        <f t="array" ref="O1061">IF(A1061="","",IF(COUNTIF(TOther[Frequency],$O$1)=0,0,SUMPRODUCT(--(IFERROR(MOD(A1061-TOther[Start Date],42),1)=0),--(TOther[Frequency]=$O$1),--(TOther[Start Date]&lt;=A1061),--(TOther[End Date Calc]&gt;=A1061),TOther[Amount])))</f>
        <v/>
      </c>
      <c r="P1061" s="8" t="str" cm="1">
        <f t="array" ref="P1061">IF(A1061="","",IF(COUNTIF(TOther[Frequency],$P$1)=0,0,SUMPRODUCT(--(IFERROR(MOD(A1061-TOther[Start Date],56),1)=0),--(TOther[Frequency]=$P$1),--(TOther[Start Date]&lt;=A1061),--(TOther[End Date Calc]&gt;=A1061),TOther[Amount])))</f>
        <v/>
      </c>
      <c r="Q1061" s="8" t="str">
        <f>IF(A1061="","",IF(COUNTIF(TOther[Frequency],$Q$1)=0,0,IF(B1061="N",SUMIFS(TOther[Amount],TOther[Frequency],$Q$1,TOther[Start Date],"&lt;="&amp;$A1061,TOther[End Date Calc],"&gt;="&amp;A1061,TOther[Start Day],DAY(A1061)),SUMIFS(TOther[Amount],TOther[Frequency],$Q$1,TOther[Start Date],"&lt;="&amp;$A1061,TOther[End Date Calc],"&gt;="&amp;A1061,TOther[Start Day],"&gt;="&amp;DAY(A1061)))))</f>
        <v/>
      </c>
      <c r="R1061" s="8" t="str" cm="1">
        <f t="array" ref="R1061">IF(A1061="","",IF(COUNTIF(TOther[Frequency],R$1)=0,0,SUMPRODUCT(--(TOther[Frequency]=R$1),--(TOther[Start Date]&lt;=A1061),--(TOther[End Date Calc]&gt;=A1061),IF(B1061="N",--(TOther[Start Day]=DAY(A1061)),--(TOther[Start Day]&gt;=DAY(A1061))),--(IFERROR(MOD(TOther[Start Month]-MONTH(A1061)+2,2),1)=0),TOther[Amount])))</f>
        <v/>
      </c>
      <c r="S1061" s="8" t="str" cm="1">
        <f t="array" ref="S1061">IF(A1061="","",IF(COUNTIF(TOther[Frequency],S$1)=0,0,SUMPRODUCT(--(TOther[Frequency]=S$1),--(TOther[Start Date]&lt;=A1061),--(TOther[End Date Calc]&gt;=A1061),IF(B1061="N",--(TOther[Start Day]=DAY(A1061)),--(TOther[Start Day]&gt;=DAY(A1061))),--(IFERROR(MOD(TOther[Start Month]-MONTH(A1061)+3,3),1)=0),TOther[Amount])))</f>
        <v/>
      </c>
      <c r="T1061" s="8" t="str" cm="1">
        <f t="array" ref="T1061">IF($A1061="","",IF(COUNTIF(TOther[Frequency],T$1)=0,0,SUMPRODUCT(--(TOther[Frequency]=T$1),--(TOther[Start Date]&lt;=$A1061),--(TOther[End Date Calc]&gt;=$A1061),IF($B1061="N",--(TOther[Start Day]=DAY($A1061)),--(TOther[Start Day]&gt;=DAY($A1061))),--(IFERROR(MOD(TOther[Start Month]-MONTH($A1061)+4,4),1)=0),TOther[Amount])))</f>
        <v/>
      </c>
      <c r="U1061" s="8" t="str" cm="1">
        <f t="array" ref="U1061">IF(A1061="","",IF(COUNTIF(TOther[Frequency],$U$1)=0,0,SUMPRODUCT(--(TOther[Frequency]=$U$1),--(TOther[Start Date]&lt;=A1061),--(TOther[End Date Calc]&gt;=A1061),IF(B1061="N",--(TOther[Start Day]=DAY(A1061)),--(TOther[Start Day]&gt;=DAY(A1061))),--(IFERROR(MOD(TOther[Start Month]-MONTH(A1061)+6,6),1)=0),TOther[Amount])))</f>
        <v/>
      </c>
      <c r="V1061" s="8" t="str" cm="1">
        <f t="array" ref="V1061">IF(A1061="","",IF(COUNTIF(TOther[Frequency],$V$1)=0,0,SUMPRODUCT(--(TOther[Frequency]=$V$1),--(TOther[Start Date]&lt;=A1061),--(TOther[End Date Calc]&gt;=A1061),IF(B1061="N",--(TOther[Start Day]=DAY(A1061)),--(TOther[Start Day]&gt;=DAY(A1061))),--(IFERROR(MOD(TOther[Start Month]-MONTH(A1061)+12,12),1)=0),TOther[Amount])))</f>
        <v/>
      </c>
      <c r="W1061" s="8" t="str">
        <f>IF(A1061="","",SUMIFS(TOther[Amount],TOther[Start Date],A1061,TOther[Frequency],$W$1))</f>
        <v/>
      </c>
      <c r="X1061" s="9" t="str">
        <f t="shared" si="80"/>
        <v/>
      </c>
      <c r="Y1061" s="9" t="str">
        <f t="shared" si="84"/>
        <v/>
      </c>
      <c r="Z1061" s="8" t="str" cm="1">
        <f t="array" ref="Z1061">IF(A1061="","",IF(COUNTIF('2) Income'!$D$13:$D$32,"Weekly")=0,0,SUMPRODUCT(--(IFERROR(MOD(A1061-'2) Income'!$F$13:$F$32,7),1)=0),--('2) Income'!$D$13:$D$32="Weekly"),--('2) Income'!$F$13:$F$32&lt;=A1061),'2) Income'!$E$13:$E$32)))</f>
        <v/>
      </c>
      <c r="AA1061" s="8" t="str" cm="1">
        <f t="array" ref="AA1061">IF(A1061="","",IF(COUNTIF('2) Income'!$D$13:$D$32,"Every Other Week")=0,0,SUMPRODUCT(--(IFERROR(MOD(A1061-'2) Income'!$F$13:$F$32,14),1)=0),--('2) Income'!$D$13:$D$32="Every Other Week"),--('2) Income'!$F$13:$F$32&lt;=A1061),'2) Income'!$E$13:$E$32)))</f>
        <v/>
      </c>
      <c r="AB1061" s="8" t="str">
        <f>IF(A1061="","",IF(COUNTIF('2) Income'!$D$13:$D$32,"1st and 15th")=0,0,IF(OR(DAY(A1061)=1,DAY(A1061)=15),SUMIFS('2) Income'!$E$13:$E$32,'2) Income'!$D$13:$D$32,"1st and 15th",'2) Income'!$F$13:$F$32,"&lt;="&amp;$A1061),0)))</f>
        <v/>
      </c>
      <c r="AC1061" s="8" t="str">
        <f>IF(A1061="","",IF(COUNTIF('2) Income'!$D$13:$D$32,"2nd Wednesday")=0,0,IF(A1061=(A1061-DAY(A1061)+1+2*7-WEEKDAY(A1061-DAY(A1061)+8-4,1)),SUMIFS('2) Income'!$E$13:$E$32,'2) Income'!$D$13:$D$32,"2nd Wednesday",'2) Income'!$F$13:$F$32,"&lt;="&amp;$A1061),0)))</f>
        <v/>
      </c>
      <c r="AD1061" s="8" t="str">
        <f>IF(A1061="","",IF(COUNTIF('2) Income'!$D$13:$D$32,"3rd Wednesday")=0,0,IF(A1061=(A1061-DAY(A1061)+1+3*7-WEEKDAY(A1061-DAY(A1061)+8-4,1)),SUMIFS('2) Income'!$E$13:$E$32,'2) Income'!$D$13:$D$32,"3rd Wednesday",'2) Income'!$F$13:$F$32,"&lt;="&amp;$A1061),0)))</f>
        <v/>
      </c>
      <c r="AE1061" s="8" t="str">
        <f>IF(A1061="","",IF(COUNTIF('2) Income'!$D$13:$D$32,"4th Wednesday")=0,0,IF(A1061=(A1061-DAY(A1061)+1+4*7-WEEKDAY(A1061-DAY(A1061)+8-4,1)),SUMIFS('2) Income'!$E$13:$E$32,'2) Income'!$D$13:$D$32,"4th Wednesday",'2) Income'!$F$13:$F$32,"&lt;="&amp;$A1061),0)))</f>
        <v/>
      </c>
      <c r="AF1061" s="8" t="str" cm="1">
        <f t="array" ref="AF1061">IF(A1061="","",IF(COUNTIF('2) Income'!$D$13:$D$32,"Every 4 Weeks")=0,0,SUMPRODUCT(--(IFERROR(MOD(A1061-'2) Income'!$F$13:$F$32,28),1)=0),--('2) Income'!$D$13:$D$32="Every 4 Weeks"),--('2) Income'!$F$13:$F$32&lt;=A1061),'2) Income'!$E$13:$E$32)))</f>
        <v/>
      </c>
      <c r="AG1061" s="8" t="str">
        <f>IF(A1061="","",IF(COUNTIF('2) Income'!$D$13:$D$32,"Monthly")=0,0,IF(B1061="N",SUMIFS('2) Income'!$E$13:$E$32,'2) Income'!$D$13:$D$32,"monthly",'2) Income'!$F$13:$F$32,"&lt;="&amp;$A1061,'2) Income'!$I$13:$I$32,DAY(A1061)),SUMIFS('2) Income'!$E$13:$E$32,'2) Income'!$D$13:$D$32,"monthly",'2) Income'!$F$13:$F$32,"&lt;="&amp;$A1061,'2) Income'!$I$13:$I$32,"&gt;="&amp;DAY(A1061)))))</f>
        <v/>
      </c>
      <c r="AH1061" s="8" t="str" cm="1">
        <f t="array" ref="AH1061">IF(A1061="","",IF(COUNTIF('2) Income'!$D$13:$D$32,"Yearly")=0,0,SUMPRODUCT(--('2) Income'!$D$13:$D$32="Yearly"),--('2) Income'!$F$13:$F$32&lt;=A1061),IF(B1061="N",--('2) Income'!$I$13:$I$32=DAY(A1061)),--('2) Income'!$I$13:$I$32&gt;=DAY(A1061))),--(IFERROR(MOD('2) Income'!$H$13:$H$32-MONTH(A1061)+12,12),1)=0),'2) Income'!$E$13:$E$32)))</f>
        <v/>
      </c>
      <c r="AI1061" s="8" t="str">
        <f>IF(A1061="","",IF(COUNTIF('2) Income'!$D$13:$D$32,"one-time")=0,0,SUMIFS('2) Income'!$E$13:$E$32,'2) Income'!$D$13:$D$32,"one-time",'2) Income'!$F$13:$F$32,"="&amp;$A1061)))</f>
        <v/>
      </c>
      <c r="AJ1061" s="9" t="str">
        <f t="shared" si="81"/>
        <v/>
      </c>
    </row>
    <row r="1062" spans="1:36">
      <c r="A1062" s="7" t="str">
        <f>IF(A1061="","",IF(A1061+1&lt;='1) Period'!$E$21,A1061+1,""))</f>
        <v/>
      </c>
      <c r="B1062" s="7" t="e">
        <f t="shared" si="82"/>
        <v>#VALUE!</v>
      </c>
      <c r="C1062" t="e">
        <f t="shared" si="83"/>
        <v>#VALUE!</v>
      </c>
      <c r="D1062" s="8" t="str">
        <f>IF(A1062="","",IF(TEXT(A1062,"dddd")='4) Happy Money'!$E$23,WAllowance,0))</f>
        <v/>
      </c>
      <c r="E1062" s="8" t="str">
        <f>IF(A1062="","",IF(B1062="N",SUMIF(TMonthly[Day of the Month],DAY(A1062),TMonthly[Amount]),SUMIF(TMonthly[Day of the Month],"&gt;="&amp;DAY(A1062),TMonthly[Amount])))</f>
        <v/>
      </c>
      <c r="F1062" s="8" t="str" cm="1">
        <f t="array" ref="F1062">IF(A1062="","",SUMPRODUCT(--(TYearly[Due Date]&lt;=A1062),IF(B1062="N",--(TYearly[Day]=DAY(A1062)),--(TYearly[Day]&gt;=DAY(A1062))),--(IFERROR(MOD(TYearly[Month]-MONTH(A1062)+12,12),1)=0),TYearly[Amount]))</f>
        <v/>
      </c>
      <c r="G1062" s="8" t="str">
        <f>IF(A1062="","",SUMIF(TOneTime[Due Date],A1062,TOneTime[Amount]))</f>
        <v/>
      </c>
      <c r="H1062" s="8" t="str" cm="1">
        <f t="array" ref="H1062">IF(A1062="","",IF(COUNTIF(TOther[Frequency],$H$1)=0,0,SUMPRODUCT(--(IFERROR(MOD(A1062-TOther[Start Date],7),1)=0),--(TOther[Frequency]=$H$1),--(TOther[Start Date]&lt;=A1062),--(TOther[End Date Calc]&gt;=A1062),TOther[Amount])))</f>
        <v/>
      </c>
      <c r="I1062" s="8" t="str" cm="1">
        <f t="array" ref="I1062">IF(A1062="","",IF(COUNTIF(TOther[Frequency],$I$1)=0,0,SUMPRODUCT(--(IFERROR(MOD(A1062-TOther[Start Date],14),1)=0),--(TOther[Frequency]=$I$1),--(TOther[Start Date]&lt;=A1062),--(TOther[End Date Calc]&gt;=A1062),TOther[Amount])))</f>
        <v/>
      </c>
      <c r="J1062" s="8" t="str">
        <f>IF(A1062="","",IF(COUNTIF(TOther[Frequency],$J$1)=0,0,IF(OR(DAY(A1062)=1,DAY(A1062)=15),SUMIFS(TOther[Amount],TOther[Frequency],$J$1,TOther[Start Date],"&lt;="&amp;$A1062,TOther[End Date Calc],"&gt;="&amp;A1062),0)))</f>
        <v/>
      </c>
      <c r="K1062" s="8" t="str">
        <f>IF(A1062="","",IF(COUNTIF(TOther[Frequency],$K$1)=0,0,IF(A1062=(A1062-DAY(A1062)+1+2*7-WEEKDAY(A1062-DAY(A1062)+8-4,1)),SUMIFS(TOther[Amount],TOther[Frequency],$K$1,TOther[Start Date],"&lt;="&amp;$A1062,TOther[End Date Calc],"&gt;="&amp;A1062),0)))</f>
        <v/>
      </c>
      <c r="L1062" s="8" t="str">
        <f>IF(A1062="","",IF(COUNTIF(TOther[Frequency],$L$1)=0,0,IF(A1062=(A1062-DAY(A1062)+1+3*7-WEEKDAY(A1062-DAY(A1062)+8-4,1)),SUMIFS(TOther[Amount],TOther[Frequency],$L$1,TOther[Start Date],"&lt;="&amp;$A1062,TOther[End Date Calc],"&gt;="&amp;A1062),0)))</f>
        <v/>
      </c>
      <c r="M1062" s="8" t="str">
        <f>IF(A1062="","",IF(COUNTIF(TOther[Frequency],$M$1)=0,0,IF(A1062=(A1062-DAY(A1062)+1+4*7-WEEKDAY(A1062-DAY(A1062)+8-4,1)),SUMIFS(TOther[Amount],TOther[Frequency],$M$1,TOther[Start Date],"&lt;="&amp;$A1062,TOther[End Date Calc],"&gt;="&amp;A1062),0)))</f>
        <v/>
      </c>
      <c r="N1062" s="8" t="str" cm="1">
        <f t="array" ref="N1062">IF(A1062="","",IF(COUNTIF(TOther[Frequency],$N$1)=0,0,SUMPRODUCT(--(IFERROR(MOD(A1062-TOther[Start Date],28),1)=0),--(TOther[Frequency]=$N$1),--(TOther[Start Date]&lt;=A1062),--(TOther[End Date Calc]&gt;=A1062),TOther[Amount])))</f>
        <v/>
      </c>
      <c r="O1062" s="8" t="str" cm="1">
        <f t="array" ref="O1062">IF(A1062="","",IF(COUNTIF(TOther[Frequency],$O$1)=0,0,SUMPRODUCT(--(IFERROR(MOD(A1062-TOther[Start Date],42),1)=0),--(TOther[Frequency]=$O$1),--(TOther[Start Date]&lt;=A1062),--(TOther[End Date Calc]&gt;=A1062),TOther[Amount])))</f>
        <v/>
      </c>
      <c r="P1062" s="8" t="str" cm="1">
        <f t="array" ref="P1062">IF(A1062="","",IF(COUNTIF(TOther[Frequency],$P$1)=0,0,SUMPRODUCT(--(IFERROR(MOD(A1062-TOther[Start Date],56),1)=0),--(TOther[Frequency]=$P$1),--(TOther[Start Date]&lt;=A1062),--(TOther[End Date Calc]&gt;=A1062),TOther[Amount])))</f>
        <v/>
      </c>
      <c r="Q1062" s="8" t="str">
        <f>IF(A1062="","",IF(COUNTIF(TOther[Frequency],$Q$1)=0,0,IF(B1062="N",SUMIFS(TOther[Amount],TOther[Frequency],$Q$1,TOther[Start Date],"&lt;="&amp;$A1062,TOther[End Date Calc],"&gt;="&amp;A1062,TOther[Start Day],DAY(A1062)),SUMIFS(TOther[Amount],TOther[Frequency],$Q$1,TOther[Start Date],"&lt;="&amp;$A1062,TOther[End Date Calc],"&gt;="&amp;A1062,TOther[Start Day],"&gt;="&amp;DAY(A1062)))))</f>
        <v/>
      </c>
      <c r="R1062" s="8" t="str" cm="1">
        <f t="array" ref="R1062">IF(A1062="","",IF(COUNTIF(TOther[Frequency],R$1)=0,0,SUMPRODUCT(--(TOther[Frequency]=R$1),--(TOther[Start Date]&lt;=A1062),--(TOther[End Date Calc]&gt;=A1062),IF(B1062="N",--(TOther[Start Day]=DAY(A1062)),--(TOther[Start Day]&gt;=DAY(A1062))),--(IFERROR(MOD(TOther[Start Month]-MONTH(A1062)+2,2),1)=0),TOther[Amount])))</f>
        <v/>
      </c>
      <c r="S1062" s="8" t="str" cm="1">
        <f t="array" ref="S1062">IF(A1062="","",IF(COUNTIF(TOther[Frequency],S$1)=0,0,SUMPRODUCT(--(TOther[Frequency]=S$1),--(TOther[Start Date]&lt;=A1062),--(TOther[End Date Calc]&gt;=A1062),IF(B1062="N",--(TOther[Start Day]=DAY(A1062)),--(TOther[Start Day]&gt;=DAY(A1062))),--(IFERROR(MOD(TOther[Start Month]-MONTH(A1062)+3,3),1)=0),TOther[Amount])))</f>
        <v/>
      </c>
      <c r="T1062" s="8" t="str" cm="1">
        <f t="array" ref="T1062">IF($A1062="","",IF(COUNTIF(TOther[Frequency],T$1)=0,0,SUMPRODUCT(--(TOther[Frequency]=T$1),--(TOther[Start Date]&lt;=$A1062),--(TOther[End Date Calc]&gt;=$A1062),IF($B1062="N",--(TOther[Start Day]=DAY($A1062)),--(TOther[Start Day]&gt;=DAY($A1062))),--(IFERROR(MOD(TOther[Start Month]-MONTH($A1062)+4,4),1)=0),TOther[Amount])))</f>
        <v/>
      </c>
      <c r="U1062" s="8" t="str" cm="1">
        <f t="array" ref="U1062">IF(A1062="","",IF(COUNTIF(TOther[Frequency],$U$1)=0,0,SUMPRODUCT(--(TOther[Frequency]=$U$1),--(TOther[Start Date]&lt;=A1062),--(TOther[End Date Calc]&gt;=A1062),IF(B1062="N",--(TOther[Start Day]=DAY(A1062)),--(TOther[Start Day]&gt;=DAY(A1062))),--(IFERROR(MOD(TOther[Start Month]-MONTH(A1062)+6,6),1)=0),TOther[Amount])))</f>
        <v/>
      </c>
      <c r="V1062" s="8" t="str" cm="1">
        <f t="array" ref="V1062">IF(A1062="","",IF(COUNTIF(TOther[Frequency],$V$1)=0,0,SUMPRODUCT(--(TOther[Frequency]=$V$1),--(TOther[Start Date]&lt;=A1062),--(TOther[End Date Calc]&gt;=A1062),IF(B1062="N",--(TOther[Start Day]=DAY(A1062)),--(TOther[Start Day]&gt;=DAY(A1062))),--(IFERROR(MOD(TOther[Start Month]-MONTH(A1062)+12,12),1)=0),TOther[Amount])))</f>
        <v/>
      </c>
      <c r="W1062" s="8" t="str">
        <f>IF(A1062="","",SUMIFS(TOther[Amount],TOther[Start Date],A1062,TOther[Frequency],$W$1))</f>
        <v/>
      </c>
      <c r="X1062" s="9" t="str">
        <f t="shared" si="80"/>
        <v/>
      </c>
      <c r="Y1062" s="9" t="str">
        <f t="shared" si="84"/>
        <v/>
      </c>
      <c r="Z1062" s="8" t="str" cm="1">
        <f t="array" ref="Z1062">IF(A1062="","",IF(COUNTIF('2) Income'!$D$13:$D$32,"Weekly")=0,0,SUMPRODUCT(--(IFERROR(MOD(A1062-'2) Income'!$F$13:$F$32,7),1)=0),--('2) Income'!$D$13:$D$32="Weekly"),--('2) Income'!$F$13:$F$32&lt;=A1062),'2) Income'!$E$13:$E$32)))</f>
        <v/>
      </c>
      <c r="AA1062" s="8" t="str" cm="1">
        <f t="array" ref="AA1062">IF(A1062="","",IF(COUNTIF('2) Income'!$D$13:$D$32,"Every Other Week")=0,0,SUMPRODUCT(--(IFERROR(MOD(A1062-'2) Income'!$F$13:$F$32,14),1)=0),--('2) Income'!$D$13:$D$32="Every Other Week"),--('2) Income'!$F$13:$F$32&lt;=A1062),'2) Income'!$E$13:$E$32)))</f>
        <v/>
      </c>
      <c r="AB1062" s="8" t="str">
        <f>IF(A1062="","",IF(COUNTIF('2) Income'!$D$13:$D$32,"1st and 15th")=0,0,IF(OR(DAY(A1062)=1,DAY(A1062)=15),SUMIFS('2) Income'!$E$13:$E$32,'2) Income'!$D$13:$D$32,"1st and 15th",'2) Income'!$F$13:$F$32,"&lt;="&amp;$A1062),0)))</f>
        <v/>
      </c>
      <c r="AC1062" s="8" t="str">
        <f>IF(A1062="","",IF(COUNTIF('2) Income'!$D$13:$D$32,"2nd Wednesday")=0,0,IF(A1062=(A1062-DAY(A1062)+1+2*7-WEEKDAY(A1062-DAY(A1062)+8-4,1)),SUMIFS('2) Income'!$E$13:$E$32,'2) Income'!$D$13:$D$32,"2nd Wednesday",'2) Income'!$F$13:$F$32,"&lt;="&amp;$A1062),0)))</f>
        <v/>
      </c>
      <c r="AD1062" s="8" t="str">
        <f>IF(A1062="","",IF(COUNTIF('2) Income'!$D$13:$D$32,"3rd Wednesday")=0,0,IF(A1062=(A1062-DAY(A1062)+1+3*7-WEEKDAY(A1062-DAY(A1062)+8-4,1)),SUMIFS('2) Income'!$E$13:$E$32,'2) Income'!$D$13:$D$32,"3rd Wednesday",'2) Income'!$F$13:$F$32,"&lt;="&amp;$A1062),0)))</f>
        <v/>
      </c>
      <c r="AE1062" s="8" t="str">
        <f>IF(A1062="","",IF(COUNTIF('2) Income'!$D$13:$D$32,"4th Wednesday")=0,0,IF(A1062=(A1062-DAY(A1062)+1+4*7-WEEKDAY(A1062-DAY(A1062)+8-4,1)),SUMIFS('2) Income'!$E$13:$E$32,'2) Income'!$D$13:$D$32,"4th Wednesday",'2) Income'!$F$13:$F$32,"&lt;="&amp;$A1062),0)))</f>
        <v/>
      </c>
      <c r="AF1062" s="8" t="str" cm="1">
        <f t="array" ref="AF1062">IF(A1062="","",IF(COUNTIF('2) Income'!$D$13:$D$32,"Every 4 Weeks")=0,0,SUMPRODUCT(--(IFERROR(MOD(A1062-'2) Income'!$F$13:$F$32,28),1)=0),--('2) Income'!$D$13:$D$32="Every 4 Weeks"),--('2) Income'!$F$13:$F$32&lt;=A1062),'2) Income'!$E$13:$E$32)))</f>
        <v/>
      </c>
      <c r="AG1062" s="8" t="str">
        <f>IF(A1062="","",IF(COUNTIF('2) Income'!$D$13:$D$32,"Monthly")=0,0,IF(B1062="N",SUMIFS('2) Income'!$E$13:$E$32,'2) Income'!$D$13:$D$32,"monthly",'2) Income'!$F$13:$F$32,"&lt;="&amp;$A1062,'2) Income'!$I$13:$I$32,DAY(A1062)),SUMIFS('2) Income'!$E$13:$E$32,'2) Income'!$D$13:$D$32,"monthly",'2) Income'!$F$13:$F$32,"&lt;="&amp;$A1062,'2) Income'!$I$13:$I$32,"&gt;="&amp;DAY(A1062)))))</f>
        <v/>
      </c>
      <c r="AH1062" s="8" t="str" cm="1">
        <f t="array" ref="AH1062">IF(A1062="","",IF(COUNTIF('2) Income'!$D$13:$D$32,"Yearly")=0,0,SUMPRODUCT(--('2) Income'!$D$13:$D$32="Yearly"),--('2) Income'!$F$13:$F$32&lt;=A1062),IF(B1062="N",--('2) Income'!$I$13:$I$32=DAY(A1062)),--('2) Income'!$I$13:$I$32&gt;=DAY(A1062))),--(IFERROR(MOD('2) Income'!$H$13:$H$32-MONTH(A1062)+12,12),1)=0),'2) Income'!$E$13:$E$32)))</f>
        <v/>
      </c>
      <c r="AI1062" s="8" t="str">
        <f>IF(A1062="","",IF(COUNTIF('2) Income'!$D$13:$D$32,"one-time")=0,0,SUMIFS('2) Income'!$E$13:$E$32,'2) Income'!$D$13:$D$32,"one-time",'2) Income'!$F$13:$F$32,"="&amp;$A1062)))</f>
        <v/>
      </c>
      <c r="AJ1062" s="9" t="str">
        <f t="shared" si="81"/>
        <v/>
      </c>
    </row>
    <row r="1063" spans="1:36">
      <c r="A1063" s="7" t="str">
        <f>IF(A1062="","",IF(A1062+1&lt;='1) Period'!$E$21,A1062+1,""))</f>
        <v/>
      </c>
      <c r="B1063" s="7" t="e">
        <f t="shared" si="82"/>
        <v>#VALUE!</v>
      </c>
      <c r="C1063" t="e">
        <f t="shared" si="83"/>
        <v>#VALUE!</v>
      </c>
      <c r="D1063" s="8" t="str">
        <f>IF(A1063="","",IF(TEXT(A1063,"dddd")='4) Happy Money'!$E$23,WAllowance,0))</f>
        <v/>
      </c>
      <c r="E1063" s="8" t="str">
        <f>IF(A1063="","",IF(B1063="N",SUMIF(TMonthly[Day of the Month],DAY(A1063),TMonthly[Amount]),SUMIF(TMonthly[Day of the Month],"&gt;="&amp;DAY(A1063),TMonthly[Amount])))</f>
        <v/>
      </c>
      <c r="F1063" s="8" t="str" cm="1">
        <f t="array" ref="F1063">IF(A1063="","",SUMPRODUCT(--(TYearly[Due Date]&lt;=A1063),IF(B1063="N",--(TYearly[Day]=DAY(A1063)),--(TYearly[Day]&gt;=DAY(A1063))),--(IFERROR(MOD(TYearly[Month]-MONTH(A1063)+12,12),1)=0),TYearly[Amount]))</f>
        <v/>
      </c>
      <c r="G1063" s="8" t="str">
        <f>IF(A1063="","",SUMIF(TOneTime[Due Date],A1063,TOneTime[Amount]))</f>
        <v/>
      </c>
      <c r="H1063" s="8" t="str" cm="1">
        <f t="array" ref="H1063">IF(A1063="","",IF(COUNTIF(TOther[Frequency],$H$1)=0,0,SUMPRODUCT(--(IFERROR(MOD(A1063-TOther[Start Date],7),1)=0),--(TOther[Frequency]=$H$1),--(TOther[Start Date]&lt;=A1063),--(TOther[End Date Calc]&gt;=A1063),TOther[Amount])))</f>
        <v/>
      </c>
      <c r="I1063" s="8" t="str" cm="1">
        <f t="array" ref="I1063">IF(A1063="","",IF(COUNTIF(TOther[Frequency],$I$1)=0,0,SUMPRODUCT(--(IFERROR(MOD(A1063-TOther[Start Date],14),1)=0),--(TOther[Frequency]=$I$1),--(TOther[Start Date]&lt;=A1063),--(TOther[End Date Calc]&gt;=A1063),TOther[Amount])))</f>
        <v/>
      </c>
      <c r="J1063" s="8" t="str">
        <f>IF(A1063="","",IF(COUNTIF(TOther[Frequency],$J$1)=0,0,IF(OR(DAY(A1063)=1,DAY(A1063)=15),SUMIFS(TOther[Amount],TOther[Frequency],$J$1,TOther[Start Date],"&lt;="&amp;$A1063,TOther[End Date Calc],"&gt;="&amp;A1063),0)))</f>
        <v/>
      </c>
      <c r="K1063" s="8" t="str">
        <f>IF(A1063="","",IF(COUNTIF(TOther[Frequency],$K$1)=0,0,IF(A1063=(A1063-DAY(A1063)+1+2*7-WEEKDAY(A1063-DAY(A1063)+8-4,1)),SUMIFS(TOther[Amount],TOther[Frequency],$K$1,TOther[Start Date],"&lt;="&amp;$A1063,TOther[End Date Calc],"&gt;="&amp;A1063),0)))</f>
        <v/>
      </c>
      <c r="L1063" s="8" t="str">
        <f>IF(A1063="","",IF(COUNTIF(TOther[Frequency],$L$1)=0,0,IF(A1063=(A1063-DAY(A1063)+1+3*7-WEEKDAY(A1063-DAY(A1063)+8-4,1)),SUMIFS(TOther[Amount],TOther[Frequency],$L$1,TOther[Start Date],"&lt;="&amp;$A1063,TOther[End Date Calc],"&gt;="&amp;A1063),0)))</f>
        <v/>
      </c>
      <c r="M1063" s="8" t="str">
        <f>IF(A1063="","",IF(COUNTIF(TOther[Frequency],$M$1)=0,0,IF(A1063=(A1063-DAY(A1063)+1+4*7-WEEKDAY(A1063-DAY(A1063)+8-4,1)),SUMIFS(TOther[Amount],TOther[Frequency],$M$1,TOther[Start Date],"&lt;="&amp;$A1063,TOther[End Date Calc],"&gt;="&amp;A1063),0)))</f>
        <v/>
      </c>
      <c r="N1063" s="8" t="str" cm="1">
        <f t="array" ref="N1063">IF(A1063="","",IF(COUNTIF(TOther[Frequency],$N$1)=0,0,SUMPRODUCT(--(IFERROR(MOD(A1063-TOther[Start Date],28),1)=0),--(TOther[Frequency]=$N$1),--(TOther[Start Date]&lt;=A1063),--(TOther[End Date Calc]&gt;=A1063),TOther[Amount])))</f>
        <v/>
      </c>
      <c r="O1063" s="8" t="str" cm="1">
        <f t="array" ref="O1063">IF(A1063="","",IF(COUNTIF(TOther[Frequency],$O$1)=0,0,SUMPRODUCT(--(IFERROR(MOD(A1063-TOther[Start Date],42),1)=0),--(TOther[Frequency]=$O$1),--(TOther[Start Date]&lt;=A1063),--(TOther[End Date Calc]&gt;=A1063),TOther[Amount])))</f>
        <v/>
      </c>
      <c r="P1063" s="8" t="str" cm="1">
        <f t="array" ref="P1063">IF(A1063="","",IF(COUNTIF(TOther[Frequency],$P$1)=0,0,SUMPRODUCT(--(IFERROR(MOD(A1063-TOther[Start Date],56),1)=0),--(TOther[Frequency]=$P$1),--(TOther[Start Date]&lt;=A1063),--(TOther[End Date Calc]&gt;=A1063),TOther[Amount])))</f>
        <v/>
      </c>
      <c r="Q1063" s="8" t="str">
        <f>IF(A1063="","",IF(COUNTIF(TOther[Frequency],$Q$1)=0,0,IF(B1063="N",SUMIFS(TOther[Amount],TOther[Frequency],$Q$1,TOther[Start Date],"&lt;="&amp;$A1063,TOther[End Date Calc],"&gt;="&amp;A1063,TOther[Start Day],DAY(A1063)),SUMIFS(TOther[Amount],TOther[Frequency],$Q$1,TOther[Start Date],"&lt;="&amp;$A1063,TOther[End Date Calc],"&gt;="&amp;A1063,TOther[Start Day],"&gt;="&amp;DAY(A1063)))))</f>
        <v/>
      </c>
      <c r="R1063" s="8" t="str" cm="1">
        <f t="array" ref="R1063">IF(A1063="","",IF(COUNTIF(TOther[Frequency],R$1)=0,0,SUMPRODUCT(--(TOther[Frequency]=R$1),--(TOther[Start Date]&lt;=A1063),--(TOther[End Date Calc]&gt;=A1063),IF(B1063="N",--(TOther[Start Day]=DAY(A1063)),--(TOther[Start Day]&gt;=DAY(A1063))),--(IFERROR(MOD(TOther[Start Month]-MONTH(A1063)+2,2),1)=0),TOther[Amount])))</f>
        <v/>
      </c>
      <c r="S1063" s="8" t="str" cm="1">
        <f t="array" ref="S1063">IF(A1063="","",IF(COUNTIF(TOther[Frequency],S$1)=0,0,SUMPRODUCT(--(TOther[Frequency]=S$1),--(TOther[Start Date]&lt;=A1063),--(TOther[End Date Calc]&gt;=A1063),IF(B1063="N",--(TOther[Start Day]=DAY(A1063)),--(TOther[Start Day]&gt;=DAY(A1063))),--(IFERROR(MOD(TOther[Start Month]-MONTH(A1063)+3,3),1)=0),TOther[Amount])))</f>
        <v/>
      </c>
      <c r="T1063" s="8" t="str" cm="1">
        <f t="array" ref="T1063">IF($A1063="","",IF(COUNTIF(TOther[Frequency],T$1)=0,0,SUMPRODUCT(--(TOther[Frequency]=T$1),--(TOther[Start Date]&lt;=$A1063),--(TOther[End Date Calc]&gt;=$A1063),IF($B1063="N",--(TOther[Start Day]=DAY($A1063)),--(TOther[Start Day]&gt;=DAY($A1063))),--(IFERROR(MOD(TOther[Start Month]-MONTH($A1063)+4,4),1)=0),TOther[Amount])))</f>
        <v/>
      </c>
      <c r="U1063" s="8" t="str" cm="1">
        <f t="array" ref="U1063">IF(A1063="","",IF(COUNTIF(TOther[Frequency],$U$1)=0,0,SUMPRODUCT(--(TOther[Frequency]=$U$1),--(TOther[Start Date]&lt;=A1063),--(TOther[End Date Calc]&gt;=A1063),IF(B1063="N",--(TOther[Start Day]=DAY(A1063)),--(TOther[Start Day]&gt;=DAY(A1063))),--(IFERROR(MOD(TOther[Start Month]-MONTH(A1063)+6,6),1)=0),TOther[Amount])))</f>
        <v/>
      </c>
      <c r="V1063" s="8" t="str" cm="1">
        <f t="array" ref="V1063">IF(A1063="","",IF(COUNTIF(TOther[Frequency],$V$1)=0,0,SUMPRODUCT(--(TOther[Frequency]=$V$1),--(TOther[Start Date]&lt;=A1063),--(TOther[End Date Calc]&gt;=A1063),IF(B1063="N",--(TOther[Start Day]=DAY(A1063)),--(TOther[Start Day]&gt;=DAY(A1063))),--(IFERROR(MOD(TOther[Start Month]-MONTH(A1063)+12,12),1)=0),TOther[Amount])))</f>
        <v/>
      </c>
      <c r="W1063" s="8" t="str">
        <f>IF(A1063="","",SUMIFS(TOther[Amount],TOther[Start Date],A1063,TOther[Frequency],$W$1))</f>
        <v/>
      </c>
      <c r="X1063" s="9" t="str">
        <f t="shared" si="80"/>
        <v/>
      </c>
      <c r="Y1063" s="9" t="str">
        <f t="shared" si="84"/>
        <v/>
      </c>
      <c r="Z1063" s="8" t="str" cm="1">
        <f t="array" ref="Z1063">IF(A1063="","",IF(COUNTIF('2) Income'!$D$13:$D$32,"Weekly")=0,0,SUMPRODUCT(--(IFERROR(MOD(A1063-'2) Income'!$F$13:$F$32,7),1)=0),--('2) Income'!$D$13:$D$32="Weekly"),--('2) Income'!$F$13:$F$32&lt;=A1063),'2) Income'!$E$13:$E$32)))</f>
        <v/>
      </c>
      <c r="AA1063" s="8" t="str" cm="1">
        <f t="array" ref="AA1063">IF(A1063="","",IF(COUNTIF('2) Income'!$D$13:$D$32,"Every Other Week")=0,0,SUMPRODUCT(--(IFERROR(MOD(A1063-'2) Income'!$F$13:$F$32,14),1)=0),--('2) Income'!$D$13:$D$32="Every Other Week"),--('2) Income'!$F$13:$F$32&lt;=A1063),'2) Income'!$E$13:$E$32)))</f>
        <v/>
      </c>
      <c r="AB1063" s="8" t="str">
        <f>IF(A1063="","",IF(COUNTIF('2) Income'!$D$13:$D$32,"1st and 15th")=0,0,IF(OR(DAY(A1063)=1,DAY(A1063)=15),SUMIFS('2) Income'!$E$13:$E$32,'2) Income'!$D$13:$D$32,"1st and 15th",'2) Income'!$F$13:$F$32,"&lt;="&amp;$A1063),0)))</f>
        <v/>
      </c>
      <c r="AC1063" s="8" t="str">
        <f>IF(A1063="","",IF(COUNTIF('2) Income'!$D$13:$D$32,"2nd Wednesday")=0,0,IF(A1063=(A1063-DAY(A1063)+1+2*7-WEEKDAY(A1063-DAY(A1063)+8-4,1)),SUMIFS('2) Income'!$E$13:$E$32,'2) Income'!$D$13:$D$32,"2nd Wednesday",'2) Income'!$F$13:$F$32,"&lt;="&amp;$A1063),0)))</f>
        <v/>
      </c>
      <c r="AD1063" s="8" t="str">
        <f>IF(A1063="","",IF(COUNTIF('2) Income'!$D$13:$D$32,"3rd Wednesday")=0,0,IF(A1063=(A1063-DAY(A1063)+1+3*7-WEEKDAY(A1063-DAY(A1063)+8-4,1)),SUMIFS('2) Income'!$E$13:$E$32,'2) Income'!$D$13:$D$32,"3rd Wednesday",'2) Income'!$F$13:$F$32,"&lt;="&amp;$A1063),0)))</f>
        <v/>
      </c>
      <c r="AE1063" s="8" t="str">
        <f>IF(A1063="","",IF(COUNTIF('2) Income'!$D$13:$D$32,"4th Wednesday")=0,0,IF(A1063=(A1063-DAY(A1063)+1+4*7-WEEKDAY(A1063-DAY(A1063)+8-4,1)),SUMIFS('2) Income'!$E$13:$E$32,'2) Income'!$D$13:$D$32,"4th Wednesday",'2) Income'!$F$13:$F$32,"&lt;="&amp;$A1063),0)))</f>
        <v/>
      </c>
      <c r="AF1063" s="8" t="str" cm="1">
        <f t="array" ref="AF1063">IF(A1063="","",IF(COUNTIF('2) Income'!$D$13:$D$32,"Every 4 Weeks")=0,0,SUMPRODUCT(--(IFERROR(MOD(A1063-'2) Income'!$F$13:$F$32,28),1)=0),--('2) Income'!$D$13:$D$32="Every 4 Weeks"),--('2) Income'!$F$13:$F$32&lt;=A1063),'2) Income'!$E$13:$E$32)))</f>
        <v/>
      </c>
      <c r="AG1063" s="8" t="str">
        <f>IF(A1063="","",IF(COUNTIF('2) Income'!$D$13:$D$32,"Monthly")=0,0,IF(B1063="N",SUMIFS('2) Income'!$E$13:$E$32,'2) Income'!$D$13:$D$32,"monthly",'2) Income'!$F$13:$F$32,"&lt;="&amp;$A1063,'2) Income'!$I$13:$I$32,DAY(A1063)),SUMIFS('2) Income'!$E$13:$E$32,'2) Income'!$D$13:$D$32,"monthly",'2) Income'!$F$13:$F$32,"&lt;="&amp;$A1063,'2) Income'!$I$13:$I$32,"&gt;="&amp;DAY(A1063)))))</f>
        <v/>
      </c>
      <c r="AH1063" s="8" t="str" cm="1">
        <f t="array" ref="AH1063">IF(A1063="","",IF(COUNTIF('2) Income'!$D$13:$D$32,"Yearly")=0,0,SUMPRODUCT(--('2) Income'!$D$13:$D$32="Yearly"),--('2) Income'!$F$13:$F$32&lt;=A1063),IF(B1063="N",--('2) Income'!$I$13:$I$32=DAY(A1063)),--('2) Income'!$I$13:$I$32&gt;=DAY(A1063))),--(IFERROR(MOD('2) Income'!$H$13:$H$32-MONTH(A1063)+12,12),1)=0),'2) Income'!$E$13:$E$32)))</f>
        <v/>
      </c>
      <c r="AI1063" s="8" t="str">
        <f>IF(A1063="","",IF(COUNTIF('2) Income'!$D$13:$D$32,"one-time")=0,0,SUMIFS('2) Income'!$E$13:$E$32,'2) Income'!$D$13:$D$32,"one-time",'2) Income'!$F$13:$F$32,"="&amp;$A1063)))</f>
        <v/>
      </c>
      <c r="AJ1063" s="9" t="str">
        <f t="shared" si="81"/>
        <v/>
      </c>
    </row>
    <row r="1064" spans="1:36">
      <c r="A1064" s="7" t="str">
        <f>IF(A1063="","",IF(A1063+1&lt;='1) Period'!$E$21,A1063+1,""))</f>
        <v/>
      </c>
      <c r="B1064" s="7" t="e">
        <f t="shared" si="82"/>
        <v>#VALUE!</v>
      </c>
      <c r="C1064" t="e">
        <f t="shared" si="83"/>
        <v>#VALUE!</v>
      </c>
      <c r="D1064" s="8" t="str">
        <f>IF(A1064="","",IF(TEXT(A1064,"dddd")='4) Happy Money'!$E$23,WAllowance,0))</f>
        <v/>
      </c>
      <c r="E1064" s="8" t="str">
        <f>IF(A1064="","",IF(B1064="N",SUMIF(TMonthly[Day of the Month],DAY(A1064),TMonthly[Amount]),SUMIF(TMonthly[Day of the Month],"&gt;="&amp;DAY(A1064),TMonthly[Amount])))</f>
        <v/>
      </c>
      <c r="F1064" s="8" t="str" cm="1">
        <f t="array" ref="F1064">IF(A1064="","",SUMPRODUCT(--(TYearly[Due Date]&lt;=A1064),IF(B1064="N",--(TYearly[Day]=DAY(A1064)),--(TYearly[Day]&gt;=DAY(A1064))),--(IFERROR(MOD(TYearly[Month]-MONTH(A1064)+12,12),1)=0),TYearly[Amount]))</f>
        <v/>
      </c>
      <c r="G1064" s="8" t="str">
        <f>IF(A1064="","",SUMIF(TOneTime[Due Date],A1064,TOneTime[Amount]))</f>
        <v/>
      </c>
      <c r="H1064" s="8" t="str" cm="1">
        <f t="array" ref="H1064">IF(A1064="","",IF(COUNTIF(TOther[Frequency],$H$1)=0,0,SUMPRODUCT(--(IFERROR(MOD(A1064-TOther[Start Date],7),1)=0),--(TOther[Frequency]=$H$1),--(TOther[Start Date]&lt;=A1064),--(TOther[End Date Calc]&gt;=A1064),TOther[Amount])))</f>
        <v/>
      </c>
      <c r="I1064" s="8" t="str" cm="1">
        <f t="array" ref="I1064">IF(A1064="","",IF(COUNTIF(TOther[Frequency],$I$1)=0,0,SUMPRODUCT(--(IFERROR(MOD(A1064-TOther[Start Date],14),1)=0),--(TOther[Frequency]=$I$1),--(TOther[Start Date]&lt;=A1064),--(TOther[End Date Calc]&gt;=A1064),TOther[Amount])))</f>
        <v/>
      </c>
      <c r="J1064" s="8" t="str">
        <f>IF(A1064="","",IF(COUNTIF(TOther[Frequency],$J$1)=0,0,IF(OR(DAY(A1064)=1,DAY(A1064)=15),SUMIFS(TOther[Amount],TOther[Frequency],$J$1,TOther[Start Date],"&lt;="&amp;$A1064,TOther[End Date Calc],"&gt;="&amp;A1064),0)))</f>
        <v/>
      </c>
      <c r="K1064" s="8" t="str">
        <f>IF(A1064="","",IF(COUNTIF(TOther[Frequency],$K$1)=0,0,IF(A1064=(A1064-DAY(A1064)+1+2*7-WEEKDAY(A1064-DAY(A1064)+8-4,1)),SUMIFS(TOther[Amount],TOther[Frequency],$K$1,TOther[Start Date],"&lt;="&amp;$A1064,TOther[End Date Calc],"&gt;="&amp;A1064),0)))</f>
        <v/>
      </c>
      <c r="L1064" s="8" t="str">
        <f>IF(A1064="","",IF(COUNTIF(TOther[Frequency],$L$1)=0,0,IF(A1064=(A1064-DAY(A1064)+1+3*7-WEEKDAY(A1064-DAY(A1064)+8-4,1)),SUMIFS(TOther[Amount],TOther[Frequency],$L$1,TOther[Start Date],"&lt;="&amp;$A1064,TOther[End Date Calc],"&gt;="&amp;A1064),0)))</f>
        <v/>
      </c>
      <c r="M1064" s="8" t="str">
        <f>IF(A1064="","",IF(COUNTIF(TOther[Frequency],$M$1)=0,0,IF(A1064=(A1064-DAY(A1064)+1+4*7-WEEKDAY(A1064-DAY(A1064)+8-4,1)),SUMIFS(TOther[Amount],TOther[Frequency],$M$1,TOther[Start Date],"&lt;="&amp;$A1064,TOther[End Date Calc],"&gt;="&amp;A1064),0)))</f>
        <v/>
      </c>
      <c r="N1064" s="8" t="str" cm="1">
        <f t="array" ref="N1064">IF(A1064="","",IF(COUNTIF(TOther[Frequency],$N$1)=0,0,SUMPRODUCT(--(IFERROR(MOD(A1064-TOther[Start Date],28),1)=0),--(TOther[Frequency]=$N$1),--(TOther[Start Date]&lt;=A1064),--(TOther[End Date Calc]&gt;=A1064),TOther[Amount])))</f>
        <v/>
      </c>
      <c r="O1064" s="8" t="str" cm="1">
        <f t="array" ref="O1064">IF(A1064="","",IF(COUNTIF(TOther[Frequency],$O$1)=0,0,SUMPRODUCT(--(IFERROR(MOD(A1064-TOther[Start Date],42),1)=0),--(TOther[Frequency]=$O$1),--(TOther[Start Date]&lt;=A1064),--(TOther[End Date Calc]&gt;=A1064),TOther[Amount])))</f>
        <v/>
      </c>
      <c r="P1064" s="8" t="str" cm="1">
        <f t="array" ref="P1064">IF(A1064="","",IF(COUNTIF(TOther[Frequency],$P$1)=0,0,SUMPRODUCT(--(IFERROR(MOD(A1064-TOther[Start Date],56),1)=0),--(TOther[Frequency]=$P$1),--(TOther[Start Date]&lt;=A1064),--(TOther[End Date Calc]&gt;=A1064),TOther[Amount])))</f>
        <v/>
      </c>
      <c r="Q1064" s="8" t="str">
        <f>IF(A1064="","",IF(COUNTIF(TOther[Frequency],$Q$1)=0,0,IF(B1064="N",SUMIFS(TOther[Amount],TOther[Frequency],$Q$1,TOther[Start Date],"&lt;="&amp;$A1064,TOther[End Date Calc],"&gt;="&amp;A1064,TOther[Start Day],DAY(A1064)),SUMIFS(TOther[Amount],TOther[Frequency],$Q$1,TOther[Start Date],"&lt;="&amp;$A1064,TOther[End Date Calc],"&gt;="&amp;A1064,TOther[Start Day],"&gt;="&amp;DAY(A1064)))))</f>
        <v/>
      </c>
      <c r="R1064" s="8" t="str" cm="1">
        <f t="array" ref="R1064">IF(A1064="","",IF(COUNTIF(TOther[Frequency],R$1)=0,0,SUMPRODUCT(--(TOther[Frequency]=R$1),--(TOther[Start Date]&lt;=A1064),--(TOther[End Date Calc]&gt;=A1064),IF(B1064="N",--(TOther[Start Day]=DAY(A1064)),--(TOther[Start Day]&gt;=DAY(A1064))),--(IFERROR(MOD(TOther[Start Month]-MONTH(A1064)+2,2),1)=0),TOther[Amount])))</f>
        <v/>
      </c>
      <c r="S1064" s="8" t="str" cm="1">
        <f t="array" ref="S1064">IF(A1064="","",IF(COUNTIF(TOther[Frequency],S$1)=0,0,SUMPRODUCT(--(TOther[Frequency]=S$1),--(TOther[Start Date]&lt;=A1064),--(TOther[End Date Calc]&gt;=A1064),IF(B1064="N",--(TOther[Start Day]=DAY(A1064)),--(TOther[Start Day]&gt;=DAY(A1064))),--(IFERROR(MOD(TOther[Start Month]-MONTH(A1064)+3,3),1)=0),TOther[Amount])))</f>
        <v/>
      </c>
      <c r="T1064" s="8" t="str" cm="1">
        <f t="array" ref="T1064">IF($A1064="","",IF(COUNTIF(TOther[Frequency],T$1)=0,0,SUMPRODUCT(--(TOther[Frequency]=T$1),--(TOther[Start Date]&lt;=$A1064),--(TOther[End Date Calc]&gt;=$A1064),IF($B1064="N",--(TOther[Start Day]=DAY($A1064)),--(TOther[Start Day]&gt;=DAY($A1064))),--(IFERROR(MOD(TOther[Start Month]-MONTH($A1064)+4,4),1)=0),TOther[Amount])))</f>
        <v/>
      </c>
      <c r="U1064" s="8" t="str" cm="1">
        <f t="array" ref="U1064">IF(A1064="","",IF(COUNTIF(TOther[Frequency],$U$1)=0,0,SUMPRODUCT(--(TOther[Frequency]=$U$1),--(TOther[Start Date]&lt;=A1064),--(TOther[End Date Calc]&gt;=A1064),IF(B1064="N",--(TOther[Start Day]=DAY(A1064)),--(TOther[Start Day]&gt;=DAY(A1064))),--(IFERROR(MOD(TOther[Start Month]-MONTH(A1064)+6,6),1)=0),TOther[Amount])))</f>
        <v/>
      </c>
      <c r="V1064" s="8" t="str" cm="1">
        <f t="array" ref="V1064">IF(A1064="","",IF(COUNTIF(TOther[Frequency],$V$1)=0,0,SUMPRODUCT(--(TOther[Frequency]=$V$1),--(TOther[Start Date]&lt;=A1064),--(TOther[End Date Calc]&gt;=A1064),IF(B1064="N",--(TOther[Start Day]=DAY(A1064)),--(TOther[Start Day]&gt;=DAY(A1064))),--(IFERROR(MOD(TOther[Start Month]-MONTH(A1064)+12,12),1)=0),TOther[Amount])))</f>
        <v/>
      </c>
      <c r="W1064" s="8" t="str">
        <f>IF(A1064="","",SUMIFS(TOther[Amount],TOther[Start Date],A1064,TOther[Frequency],$W$1))</f>
        <v/>
      </c>
      <c r="X1064" s="9" t="str">
        <f t="shared" si="80"/>
        <v/>
      </c>
      <c r="Y1064" s="9" t="str">
        <f t="shared" si="84"/>
        <v/>
      </c>
      <c r="Z1064" s="8" t="str" cm="1">
        <f t="array" ref="Z1064">IF(A1064="","",IF(COUNTIF('2) Income'!$D$13:$D$32,"Weekly")=0,0,SUMPRODUCT(--(IFERROR(MOD(A1064-'2) Income'!$F$13:$F$32,7),1)=0),--('2) Income'!$D$13:$D$32="Weekly"),--('2) Income'!$F$13:$F$32&lt;=A1064),'2) Income'!$E$13:$E$32)))</f>
        <v/>
      </c>
      <c r="AA1064" s="8" t="str" cm="1">
        <f t="array" ref="AA1064">IF(A1064="","",IF(COUNTIF('2) Income'!$D$13:$D$32,"Every Other Week")=0,0,SUMPRODUCT(--(IFERROR(MOD(A1064-'2) Income'!$F$13:$F$32,14),1)=0),--('2) Income'!$D$13:$D$32="Every Other Week"),--('2) Income'!$F$13:$F$32&lt;=A1064),'2) Income'!$E$13:$E$32)))</f>
        <v/>
      </c>
      <c r="AB1064" s="8" t="str">
        <f>IF(A1064="","",IF(COUNTIF('2) Income'!$D$13:$D$32,"1st and 15th")=0,0,IF(OR(DAY(A1064)=1,DAY(A1064)=15),SUMIFS('2) Income'!$E$13:$E$32,'2) Income'!$D$13:$D$32,"1st and 15th",'2) Income'!$F$13:$F$32,"&lt;="&amp;$A1064),0)))</f>
        <v/>
      </c>
      <c r="AC1064" s="8" t="str">
        <f>IF(A1064="","",IF(COUNTIF('2) Income'!$D$13:$D$32,"2nd Wednesday")=0,0,IF(A1064=(A1064-DAY(A1064)+1+2*7-WEEKDAY(A1064-DAY(A1064)+8-4,1)),SUMIFS('2) Income'!$E$13:$E$32,'2) Income'!$D$13:$D$32,"2nd Wednesday",'2) Income'!$F$13:$F$32,"&lt;="&amp;$A1064),0)))</f>
        <v/>
      </c>
      <c r="AD1064" s="8" t="str">
        <f>IF(A1064="","",IF(COUNTIF('2) Income'!$D$13:$D$32,"3rd Wednesday")=0,0,IF(A1064=(A1064-DAY(A1064)+1+3*7-WEEKDAY(A1064-DAY(A1064)+8-4,1)),SUMIFS('2) Income'!$E$13:$E$32,'2) Income'!$D$13:$D$32,"3rd Wednesday",'2) Income'!$F$13:$F$32,"&lt;="&amp;$A1064),0)))</f>
        <v/>
      </c>
      <c r="AE1064" s="8" t="str">
        <f>IF(A1064="","",IF(COUNTIF('2) Income'!$D$13:$D$32,"4th Wednesday")=0,0,IF(A1064=(A1064-DAY(A1064)+1+4*7-WEEKDAY(A1064-DAY(A1064)+8-4,1)),SUMIFS('2) Income'!$E$13:$E$32,'2) Income'!$D$13:$D$32,"4th Wednesday",'2) Income'!$F$13:$F$32,"&lt;="&amp;$A1064),0)))</f>
        <v/>
      </c>
      <c r="AF1064" s="8" t="str" cm="1">
        <f t="array" ref="AF1064">IF(A1064="","",IF(COUNTIF('2) Income'!$D$13:$D$32,"Every 4 Weeks")=0,0,SUMPRODUCT(--(IFERROR(MOD(A1064-'2) Income'!$F$13:$F$32,28),1)=0),--('2) Income'!$D$13:$D$32="Every 4 Weeks"),--('2) Income'!$F$13:$F$32&lt;=A1064),'2) Income'!$E$13:$E$32)))</f>
        <v/>
      </c>
      <c r="AG1064" s="8" t="str">
        <f>IF(A1064="","",IF(COUNTIF('2) Income'!$D$13:$D$32,"Monthly")=0,0,IF(B1064="N",SUMIFS('2) Income'!$E$13:$E$32,'2) Income'!$D$13:$D$32,"monthly",'2) Income'!$F$13:$F$32,"&lt;="&amp;$A1064,'2) Income'!$I$13:$I$32,DAY(A1064)),SUMIFS('2) Income'!$E$13:$E$32,'2) Income'!$D$13:$D$32,"monthly",'2) Income'!$F$13:$F$32,"&lt;="&amp;$A1064,'2) Income'!$I$13:$I$32,"&gt;="&amp;DAY(A1064)))))</f>
        <v/>
      </c>
      <c r="AH1064" s="8" t="str" cm="1">
        <f t="array" ref="AH1064">IF(A1064="","",IF(COUNTIF('2) Income'!$D$13:$D$32,"Yearly")=0,0,SUMPRODUCT(--('2) Income'!$D$13:$D$32="Yearly"),--('2) Income'!$F$13:$F$32&lt;=A1064),IF(B1064="N",--('2) Income'!$I$13:$I$32=DAY(A1064)),--('2) Income'!$I$13:$I$32&gt;=DAY(A1064))),--(IFERROR(MOD('2) Income'!$H$13:$H$32-MONTH(A1064)+12,12),1)=0),'2) Income'!$E$13:$E$32)))</f>
        <v/>
      </c>
      <c r="AI1064" s="8" t="str">
        <f>IF(A1064="","",IF(COUNTIF('2) Income'!$D$13:$D$32,"one-time")=0,0,SUMIFS('2) Income'!$E$13:$E$32,'2) Income'!$D$13:$D$32,"one-time",'2) Income'!$F$13:$F$32,"="&amp;$A1064)))</f>
        <v/>
      </c>
      <c r="AJ1064" s="9" t="str">
        <f t="shared" si="81"/>
        <v/>
      </c>
    </row>
    <row r="1065" spans="1:36">
      <c r="A1065" s="7" t="str">
        <f>IF(A1064="","",IF(A1064+1&lt;='1) Period'!$E$21,A1064+1,""))</f>
        <v/>
      </c>
      <c r="B1065" s="7" t="e">
        <f t="shared" si="82"/>
        <v>#VALUE!</v>
      </c>
      <c r="C1065" t="e">
        <f t="shared" si="83"/>
        <v>#VALUE!</v>
      </c>
      <c r="D1065" s="8" t="str">
        <f>IF(A1065="","",IF(TEXT(A1065,"dddd")='4) Happy Money'!$E$23,WAllowance,0))</f>
        <v/>
      </c>
      <c r="E1065" s="8" t="str">
        <f>IF(A1065="","",IF(B1065="N",SUMIF(TMonthly[Day of the Month],DAY(A1065),TMonthly[Amount]),SUMIF(TMonthly[Day of the Month],"&gt;="&amp;DAY(A1065),TMonthly[Amount])))</f>
        <v/>
      </c>
      <c r="F1065" s="8" t="str" cm="1">
        <f t="array" ref="F1065">IF(A1065="","",SUMPRODUCT(--(TYearly[Due Date]&lt;=A1065),IF(B1065="N",--(TYearly[Day]=DAY(A1065)),--(TYearly[Day]&gt;=DAY(A1065))),--(IFERROR(MOD(TYearly[Month]-MONTH(A1065)+12,12),1)=0),TYearly[Amount]))</f>
        <v/>
      </c>
      <c r="G1065" s="8" t="str">
        <f>IF(A1065="","",SUMIF(TOneTime[Due Date],A1065,TOneTime[Amount]))</f>
        <v/>
      </c>
      <c r="H1065" s="8" t="str" cm="1">
        <f t="array" ref="H1065">IF(A1065="","",IF(COUNTIF(TOther[Frequency],$H$1)=0,0,SUMPRODUCT(--(IFERROR(MOD(A1065-TOther[Start Date],7),1)=0),--(TOther[Frequency]=$H$1),--(TOther[Start Date]&lt;=A1065),--(TOther[End Date Calc]&gt;=A1065),TOther[Amount])))</f>
        <v/>
      </c>
      <c r="I1065" s="8" t="str" cm="1">
        <f t="array" ref="I1065">IF(A1065="","",IF(COUNTIF(TOther[Frequency],$I$1)=0,0,SUMPRODUCT(--(IFERROR(MOD(A1065-TOther[Start Date],14),1)=0),--(TOther[Frequency]=$I$1),--(TOther[Start Date]&lt;=A1065),--(TOther[End Date Calc]&gt;=A1065),TOther[Amount])))</f>
        <v/>
      </c>
      <c r="J1065" s="8" t="str">
        <f>IF(A1065="","",IF(COUNTIF(TOther[Frequency],$J$1)=0,0,IF(OR(DAY(A1065)=1,DAY(A1065)=15),SUMIFS(TOther[Amount],TOther[Frequency],$J$1,TOther[Start Date],"&lt;="&amp;$A1065,TOther[End Date Calc],"&gt;="&amp;A1065),0)))</f>
        <v/>
      </c>
      <c r="K1065" s="8" t="str">
        <f>IF(A1065="","",IF(COUNTIF(TOther[Frequency],$K$1)=0,0,IF(A1065=(A1065-DAY(A1065)+1+2*7-WEEKDAY(A1065-DAY(A1065)+8-4,1)),SUMIFS(TOther[Amount],TOther[Frequency],$K$1,TOther[Start Date],"&lt;="&amp;$A1065,TOther[End Date Calc],"&gt;="&amp;A1065),0)))</f>
        <v/>
      </c>
      <c r="L1065" s="8" t="str">
        <f>IF(A1065="","",IF(COUNTIF(TOther[Frequency],$L$1)=0,0,IF(A1065=(A1065-DAY(A1065)+1+3*7-WEEKDAY(A1065-DAY(A1065)+8-4,1)),SUMIFS(TOther[Amount],TOther[Frequency],$L$1,TOther[Start Date],"&lt;="&amp;$A1065,TOther[End Date Calc],"&gt;="&amp;A1065),0)))</f>
        <v/>
      </c>
      <c r="M1065" s="8" t="str">
        <f>IF(A1065="","",IF(COUNTIF(TOther[Frequency],$M$1)=0,0,IF(A1065=(A1065-DAY(A1065)+1+4*7-WEEKDAY(A1065-DAY(A1065)+8-4,1)),SUMIFS(TOther[Amount],TOther[Frequency],$M$1,TOther[Start Date],"&lt;="&amp;$A1065,TOther[End Date Calc],"&gt;="&amp;A1065),0)))</f>
        <v/>
      </c>
      <c r="N1065" s="8" t="str" cm="1">
        <f t="array" ref="N1065">IF(A1065="","",IF(COUNTIF(TOther[Frequency],$N$1)=0,0,SUMPRODUCT(--(IFERROR(MOD(A1065-TOther[Start Date],28),1)=0),--(TOther[Frequency]=$N$1),--(TOther[Start Date]&lt;=A1065),--(TOther[End Date Calc]&gt;=A1065),TOther[Amount])))</f>
        <v/>
      </c>
      <c r="O1065" s="8" t="str" cm="1">
        <f t="array" ref="O1065">IF(A1065="","",IF(COUNTIF(TOther[Frequency],$O$1)=0,0,SUMPRODUCT(--(IFERROR(MOD(A1065-TOther[Start Date],42),1)=0),--(TOther[Frequency]=$O$1),--(TOther[Start Date]&lt;=A1065),--(TOther[End Date Calc]&gt;=A1065),TOther[Amount])))</f>
        <v/>
      </c>
      <c r="P1065" s="8" t="str" cm="1">
        <f t="array" ref="P1065">IF(A1065="","",IF(COUNTIF(TOther[Frequency],$P$1)=0,0,SUMPRODUCT(--(IFERROR(MOD(A1065-TOther[Start Date],56),1)=0),--(TOther[Frequency]=$P$1),--(TOther[Start Date]&lt;=A1065),--(TOther[End Date Calc]&gt;=A1065),TOther[Amount])))</f>
        <v/>
      </c>
      <c r="Q1065" s="8" t="str">
        <f>IF(A1065="","",IF(COUNTIF(TOther[Frequency],$Q$1)=0,0,IF(B1065="N",SUMIFS(TOther[Amount],TOther[Frequency],$Q$1,TOther[Start Date],"&lt;="&amp;$A1065,TOther[End Date Calc],"&gt;="&amp;A1065,TOther[Start Day],DAY(A1065)),SUMIFS(TOther[Amount],TOther[Frequency],$Q$1,TOther[Start Date],"&lt;="&amp;$A1065,TOther[End Date Calc],"&gt;="&amp;A1065,TOther[Start Day],"&gt;="&amp;DAY(A1065)))))</f>
        <v/>
      </c>
      <c r="R1065" s="8" t="str" cm="1">
        <f t="array" ref="R1065">IF(A1065="","",IF(COUNTIF(TOther[Frequency],R$1)=0,0,SUMPRODUCT(--(TOther[Frequency]=R$1),--(TOther[Start Date]&lt;=A1065),--(TOther[End Date Calc]&gt;=A1065),IF(B1065="N",--(TOther[Start Day]=DAY(A1065)),--(TOther[Start Day]&gt;=DAY(A1065))),--(IFERROR(MOD(TOther[Start Month]-MONTH(A1065)+2,2),1)=0),TOther[Amount])))</f>
        <v/>
      </c>
      <c r="S1065" s="8" t="str" cm="1">
        <f t="array" ref="S1065">IF(A1065="","",IF(COUNTIF(TOther[Frequency],S$1)=0,0,SUMPRODUCT(--(TOther[Frequency]=S$1),--(TOther[Start Date]&lt;=A1065),--(TOther[End Date Calc]&gt;=A1065),IF(B1065="N",--(TOther[Start Day]=DAY(A1065)),--(TOther[Start Day]&gt;=DAY(A1065))),--(IFERROR(MOD(TOther[Start Month]-MONTH(A1065)+3,3),1)=0),TOther[Amount])))</f>
        <v/>
      </c>
      <c r="T1065" s="8" t="str" cm="1">
        <f t="array" ref="T1065">IF($A1065="","",IF(COUNTIF(TOther[Frequency],T$1)=0,0,SUMPRODUCT(--(TOther[Frequency]=T$1),--(TOther[Start Date]&lt;=$A1065),--(TOther[End Date Calc]&gt;=$A1065),IF($B1065="N",--(TOther[Start Day]=DAY($A1065)),--(TOther[Start Day]&gt;=DAY($A1065))),--(IFERROR(MOD(TOther[Start Month]-MONTH($A1065)+4,4),1)=0),TOther[Amount])))</f>
        <v/>
      </c>
      <c r="U1065" s="8" t="str" cm="1">
        <f t="array" ref="U1065">IF(A1065="","",IF(COUNTIF(TOther[Frequency],$U$1)=0,0,SUMPRODUCT(--(TOther[Frequency]=$U$1),--(TOther[Start Date]&lt;=A1065),--(TOther[End Date Calc]&gt;=A1065),IF(B1065="N",--(TOther[Start Day]=DAY(A1065)),--(TOther[Start Day]&gt;=DAY(A1065))),--(IFERROR(MOD(TOther[Start Month]-MONTH(A1065)+6,6),1)=0),TOther[Amount])))</f>
        <v/>
      </c>
      <c r="V1065" s="8" t="str" cm="1">
        <f t="array" ref="V1065">IF(A1065="","",IF(COUNTIF(TOther[Frequency],$V$1)=0,0,SUMPRODUCT(--(TOther[Frequency]=$V$1),--(TOther[Start Date]&lt;=A1065),--(TOther[End Date Calc]&gt;=A1065),IF(B1065="N",--(TOther[Start Day]=DAY(A1065)),--(TOther[Start Day]&gt;=DAY(A1065))),--(IFERROR(MOD(TOther[Start Month]-MONTH(A1065)+12,12),1)=0),TOther[Amount])))</f>
        <v/>
      </c>
      <c r="W1065" s="8" t="str">
        <f>IF(A1065="","",SUMIFS(TOther[Amount],TOther[Start Date],A1065,TOther[Frequency],$W$1))</f>
        <v/>
      </c>
      <c r="X1065" s="9" t="str">
        <f t="shared" si="80"/>
        <v/>
      </c>
      <c r="Y1065" s="9" t="str">
        <f t="shared" si="84"/>
        <v/>
      </c>
      <c r="Z1065" s="8" t="str" cm="1">
        <f t="array" ref="Z1065">IF(A1065="","",IF(COUNTIF('2) Income'!$D$13:$D$32,"Weekly")=0,0,SUMPRODUCT(--(IFERROR(MOD(A1065-'2) Income'!$F$13:$F$32,7),1)=0),--('2) Income'!$D$13:$D$32="Weekly"),--('2) Income'!$F$13:$F$32&lt;=A1065),'2) Income'!$E$13:$E$32)))</f>
        <v/>
      </c>
      <c r="AA1065" s="8" t="str" cm="1">
        <f t="array" ref="AA1065">IF(A1065="","",IF(COUNTIF('2) Income'!$D$13:$D$32,"Every Other Week")=0,0,SUMPRODUCT(--(IFERROR(MOD(A1065-'2) Income'!$F$13:$F$32,14),1)=0),--('2) Income'!$D$13:$D$32="Every Other Week"),--('2) Income'!$F$13:$F$32&lt;=A1065),'2) Income'!$E$13:$E$32)))</f>
        <v/>
      </c>
      <c r="AB1065" s="8" t="str">
        <f>IF(A1065="","",IF(COUNTIF('2) Income'!$D$13:$D$32,"1st and 15th")=0,0,IF(OR(DAY(A1065)=1,DAY(A1065)=15),SUMIFS('2) Income'!$E$13:$E$32,'2) Income'!$D$13:$D$32,"1st and 15th",'2) Income'!$F$13:$F$32,"&lt;="&amp;$A1065),0)))</f>
        <v/>
      </c>
      <c r="AC1065" s="8" t="str">
        <f>IF(A1065="","",IF(COUNTIF('2) Income'!$D$13:$D$32,"2nd Wednesday")=0,0,IF(A1065=(A1065-DAY(A1065)+1+2*7-WEEKDAY(A1065-DAY(A1065)+8-4,1)),SUMIFS('2) Income'!$E$13:$E$32,'2) Income'!$D$13:$D$32,"2nd Wednesday",'2) Income'!$F$13:$F$32,"&lt;="&amp;$A1065),0)))</f>
        <v/>
      </c>
      <c r="AD1065" s="8" t="str">
        <f>IF(A1065="","",IF(COUNTIF('2) Income'!$D$13:$D$32,"3rd Wednesday")=0,0,IF(A1065=(A1065-DAY(A1065)+1+3*7-WEEKDAY(A1065-DAY(A1065)+8-4,1)),SUMIFS('2) Income'!$E$13:$E$32,'2) Income'!$D$13:$D$32,"3rd Wednesday",'2) Income'!$F$13:$F$32,"&lt;="&amp;$A1065),0)))</f>
        <v/>
      </c>
      <c r="AE1065" s="8" t="str">
        <f>IF(A1065="","",IF(COUNTIF('2) Income'!$D$13:$D$32,"4th Wednesday")=0,0,IF(A1065=(A1065-DAY(A1065)+1+4*7-WEEKDAY(A1065-DAY(A1065)+8-4,1)),SUMIFS('2) Income'!$E$13:$E$32,'2) Income'!$D$13:$D$32,"4th Wednesday",'2) Income'!$F$13:$F$32,"&lt;="&amp;$A1065),0)))</f>
        <v/>
      </c>
      <c r="AF1065" s="8" t="str" cm="1">
        <f t="array" ref="AF1065">IF(A1065="","",IF(COUNTIF('2) Income'!$D$13:$D$32,"Every 4 Weeks")=0,0,SUMPRODUCT(--(IFERROR(MOD(A1065-'2) Income'!$F$13:$F$32,28),1)=0),--('2) Income'!$D$13:$D$32="Every 4 Weeks"),--('2) Income'!$F$13:$F$32&lt;=A1065),'2) Income'!$E$13:$E$32)))</f>
        <v/>
      </c>
      <c r="AG1065" s="8" t="str">
        <f>IF(A1065="","",IF(COUNTIF('2) Income'!$D$13:$D$32,"Monthly")=0,0,IF(B1065="N",SUMIFS('2) Income'!$E$13:$E$32,'2) Income'!$D$13:$D$32,"monthly",'2) Income'!$F$13:$F$32,"&lt;="&amp;$A1065,'2) Income'!$I$13:$I$32,DAY(A1065)),SUMIFS('2) Income'!$E$13:$E$32,'2) Income'!$D$13:$D$32,"monthly",'2) Income'!$F$13:$F$32,"&lt;="&amp;$A1065,'2) Income'!$I$13:$I$32,"&gt;="&amp;DAY(A1065)))))</f>
        <v/>
      </c>
      <c r="AH1065" s="8" t="str" cm="1">
        <f t="array" ref="AH1065">IF(A1065="","",IF(COUNTIF('2) Income'!$D$13:$D$32,"Yearly")=0,0,SUMPRODUCT(--('2) Income'!$D$13:$D$32="Yearly"),--('2) Income'!$F$13:$F$32&lt;=A1065),IF(B1065="N",--('2) Income'!$I$13:$I$32=DAY(A1065)),--('2) Income'!$I$13:$I$32&gt;=DAY(A1065))),--(IFERROR(MOD('2) Income'!$H$13:$H$32-MONTH(A1065)+12,12),1)=0),'2) Income'!$E$13:$E$32)))</f>
        <v/>
      </c>
      <c r="AI1065" s="8" t="str">
        <f>IF(A1065="","",IF(COUNTIF('2) Income'!$D$13:$D$32,"one-time")=0,0,SUMIFS('2) Income'!$E$13:$E$32,'2) Income'!$D$13:$D$32,"one-time",'2) Income'!$F$13:$F$32,"="&amp;$A1065)))</f>
        <v/>
      </c>
      <c r="AJ1065" s="9" t="str">
        <f t="shared" si="81"/>
        <v/>
      </c>
    </row>
    <row r="1066" spans="1:36">
      <c r="A1066" s="7" t="str">
        <f>IF(A1065="","",IF(A1065+1&lt;='1) Period'!$E$21,A1065+1,""))</f>
        <v/>
      </c>
      <c r="B1066" s="7" t="e">
        <f t="shared" si="82"/>
        <v>#VALUE!</v>
      </c>
      <c r="C1066" t="e">
        <f t="shared" si="83"/>
        <v>#VALUE!</v>
      </c>
      <c r="D1066" s="8" t="str">
        <f>IF(A1066="","",IF(TEXT(A1066,"dddd")='4) Happy Money'!$E$23,WAllowance,0))</f>
        <v/>
      </c>
      <c r="E1066" s="8" t="str">
        <f>IF(A1066="","",IF(B1066="N",SUMIF(TMonthly[Day of the Month],DAY(A1066),TMonthly[Amount]),SUMIF(TMonthly[Day of the Month],"&gt;="&amp;DAY(A1066),TMonthly[Amount])))</f>
        <v/>
      </c>
      <c r="F1066" s="8" t="str" cm="1">
        <f t="array" ref="F1066">IF(A1066="","",SUMPRODUCT(--(TYearly[Due Date]&lt;=A1066),IF(B1066="N",--(TYearly[Day]=DAY(A1066)),--(TYearly[Day]&gt;=DAY(A1066))),--(IFERROR(MOD(TYearly[Month]-MONTH(A1066)+12,12),1)=0),TYearly[Amount]))</f>
        <v/>
      </c>
      <c r="G1066" s="8" t="str">
        <f>IF(A1066="","",SUMIF(TOneTime[Due Date],A1066,TOneTime[Amount]))</f>
        <v/>
      </c>
      <c r="H1066" s="8" t="str" cm="1">
        <f t="array" ref="H1066">IF(A1066="","",IF(COUNTIF(TOther[Frequency],$H$1)=0,0,SUMPRODUCT(--(IFERROR(MOD(A1066-TOther[Start Date],7),1)=0),--(TOther[Frequency]=$H$1),--(TOther[Start Date]&lt;=A1066),--(TOther[End Date Calc]&gt;=A1066),TOther[Amount])))</f>
        <v/>
      </c>
      <c r="I1066" s="8" t="str" cm="1">
        <f t="array" ref="I1066">IF(A1066="","",IF(COUNTIF(TOther[Frequency],$I$1)=0,0,SUMPRODUCT(--(IFERROR(MOD(A1066-TOther[Start Date],14),1)=0),--(TOther[Frequency]=$I$1),--(TOther[Start Date]&lt;=A1066),--(TOther[End Date Calc]&gt;=A1066),TOther[Amount])))</f>
        <v/>
      </c>
      <c r="J1066" s="8" t="str">
        <f>IF(A1066="","",IF(COUNTIF(TOther[Frequency],$J$1)=0,0,IF(OR(DAY(A1066)=1,DAY(A1066)=15),SUMIFS(TOther[Amount],TOther[Frequency],$J$1,TOther[Start Date],"&lt;="&amp;$A1066,TOther[End Date Calc],"&gt;="&amp;A1066),0)))</f>
        <v/>
      </c>
      <c r="K1066" s="8" t="str">
        <f>IF(A1066="","",IF(COUNTIF(TOther[Frequency],$K$1)=0,0,IF(A1066=(A1066-DAY(A1066)+1+2*7-WEEKDAY(A1066-DAY(A1066)+8-4,1)),SUMIFS(TOther[Amount],TOther[Frequency],$K$1,TOther[Start Date],"&lt;="&amp;$A1066,TOther[End Date Calc],"&gt;="&amp;A1066),0)))</f>
        <v/>
      </c>
      <c r="L1066" s="8" t="str">
        <f>IF(A1066="","",IF(COUNTIF(TOther[Frequency],$L$1)=0,0,IF(A1066=(A1066-DAY(A1066)+1+3*7-WEEKDAY(A1066-DAY(A1066)+8-4,1)),SUMIFS(TOther[Amount],TOther[Frequency],$L$1,TOther[Start Date],"&lt;="&amp;$A1066,TOther[End Date Calc],"&gt;="&amp;A1066),0)))</f>
        <v/>
      </c>
      <c r="M1066" s="8" t="str">
        <f>IF(A1066="","",IF(COUNTIF(TOther[Frequency],$M$1)=0,0,IF(A1066=(A1066-DAY(A1066)+1+4*7-WEEKDAY(A1066-DAY(A1066)+8-4,1)),SUMIFS(TOther[Amount],TOther[Frequency],$M$1,TOther[Start Date],"&lt;="&amp;$A1066,TOther[End Date Calc],"&gt;="&amp;A1066),0)))</f>
        <v/>
      </c>
      <c r="N1066" s="8" t="str" cm="1">
        <f t="array" ref="N1066">IF(A1066="","",IF(COUNTIF(TOther[Frequency],$N$1)=0,0,SUMPRODUCT(--(IFERROR(MOD(A1066-TOther[Start Date],28),1)=0),--(TOther[Frequency]=$N$1),--(TOther[Start Date]&lt;=A1066),--(TOther[End Date Calc]&gt;=A1066),TOther[Amount])))</f>
        <v/>
      </c>
      <c r="O1066" s="8" t="str" cm="1">
        <f t="array" ref="O1066">IF(A1066="","",IF(COUNTIF(TOther[Frequency],$O$1)=0,0,SUMPRODUCT(--(IFERROR(MOD(A1066-TOther[Start Date],42),1)=0),--(TOther[Frequency]=$O$1),--(TOther[Start Date]&lt;=A1066),--(TOther[End Date Calc]&gt;=A1066),TOther[Amount])))</f>
        <v/>
      </c>
      <c r="P1066" s="8" t="str" cm="1">
        <f t="array" ref="P1066">IF(A1066="","",IF(COUNTIF(TOther[Frequency],$P$1)=0,0,SUMPRODUCT(--(IFERROR(MOD(A1066-TOther[Start Date],56),1)=0),--(TOther[Frequency]=$P$1),--(TOther[Start Date]&lt;=A1066),--(TOther[End Date Calc]&gt;=A1066),TOther[Amount])))</f>
        <v/>
      </c>
      <c r="Q1066" s="8" t="str">
        <f>IF(A1066="","",IF(COUNTIF(TOther[Frequency],$Q$1)=0,0,IF(B1066="N",SUMIFS(TOther[Amount],TOther[Frequency],$Q$1,TOther[Start Date],"&lt;="&amp;$A1066,TOther[End Date Calc],"&gt;="&amp;A1066,TOther[Start Day],DAY(A1066)),SUMIFS(TOther[Amount],TOther[Frequency],$Q$1,TOther[Start Date],"&lt;="&amp;$A1066,TOther[End Date Calc],"&gt;="&amp;A1066,TOther[Start Day],"&gt;="&amp;DAY(A1066)))))</f>
        <v/>
      </c>
      <c r="R1066" s="8" t="str" cm="1">
        <f t="array" ref="R1066">IF(A1066="","",IF(COUNTIF(TOther[Frequency],R$1)=0,0,SUMPRODUCT(--(TOther[Frequency]=R$1),--(TOther[Start Date]&lt;=A1066),--(TOther[End Date Calc]&gt;=A1066),IF(B1066="N",--(TOther[Start Day]=DAY(A1066)),--(TOther[Start Day]&gt;=DAY(A1066))),--(IFERROR(MOD(TOther[Start Month]-MONTH(A1066)+2,2),1)=0),TOther[Amount])))</f>
        <v/>
      </c>
      <c r="S1066" s="8" t="str" cm="1">
        <f t="array" ref="S1066">IF(A1066="","",IF(COUNTIF(TOther[Frequency],S$1)=0,0,SUMPRODUCT(--(TOther[Frequency]=S$1),--(TOther[Start Date]&lt;=A1066),--(TOther[End Date Calc]&gt;=A1066),IF(B1066="N",--(TOther[Start Day]=DAY(A1066)),--(TOther[Start Day]&gt;=DAY(A1066))),--(IFERROR(MOD(TOther[Start Month]-MONTH(A1066)+3,3),1)=0),TOther[Amount])))</f>
        <v/>
      </c>
      <c r="T1066" s="8" t="str" cm="1">
        <f t="array" ref="T1066">IF($A1066="","",IF(COUNTIF(TOther[Frequency],T$1)=0,0,SUMPRODUCT(--(TOther[Frequency]=T$1),--(TOther[Start Date]&lt;=$A1066),--(TOther[End Date Calc]&gt;=$A1066),IF($B1066="N",--(TOther[Start Day]=DAY($A1066)),--(TOther[Start Day]&gt;=DAY($A1066))),--(IFERROR(MOD(TOther[Start Month]-MONTH($A1066)+4,4),1)=0),TOther[Amount])))</f>
        <v/>
      </c>
      <c r="U1066" s="8" t="str" cm="1">
        <f t="array" ref="U1066">IF(A1066="","",IF(COUNTIF(TOther[Frequency],$U$1)=0,0,SUMPRODUCT(--(TOther[Frequency]=$U$1),--(TOther[Start Date]&lt;=A1066),--(TOther[End Date Calc]&gt;=A1066),IF(B1066="N",--(TOther[Start Day]=DAY(A1066)),--(TOther[Start Day]&gt;=DAY(A1066))),--(IFERROR(MOD(TOther[Start Month]-MONTH(A1066)+6,6),1)=0),TOther[Amount])))</f>
        <v/>
      </c>
      <c r="V1066" s="8" t="str" cm="1">
        <f t="array" ref="V1066">IF(A1066="","",IF(COUNTIF(TOther[Frequency],$V$1)=0,0,SUMPRODUCT(--(TOther[Frequency]=$V$1),--(TOther[Start Date]&lt;=A1066),--(TOther[End Date Calc]&gt;=A1066),IF(B1066="N",--(TOther[Start Day]=DAY(A1066)),--(TOther[Start Day]&gt;=DAY(A1066))),--(IFERROR(MOD(TOther[Start Month]-MONTH(A1066)+12,12),1)=0),TOther[Amount])))</f>
        <v/>
      </c>
      <c r="W1066" s="8" t="str">
        <f>IF(A1066="","",SUMIFS(TOther[Amount],TOther[Start Date],A1066,TOther[Frequency],$W$1))</f>
        <v/>
      </c>
      <c r="X1066" s="9" t="str">
        <f t="shared" si="80"/>
        <v/>
      </c>
      <c r="Y1066" s="9" t="str">
        <f t="shared" si="84"/>
        <v/>
      </c>
      <c r="Z1066" s="8" t="str" cm="1">
        <f t="array" ref="Z1066">IF(A1066="","",IF(COUNTIF('2) Income'!$D$13:$D$32,"Weekly")=0,0,SUMPRODUCT(--(IFERROR(MOD(A1066-'2) Income'!$F$13:$F$32,7),1)=0),--('2) Income'!$D$13:$D$32="Weekly"),--('2) Income'!$F$13:$F$32&lt;=A1066),'2) Income'!$E$13:$E$32)))</f>
        <v/>
      </c>
      <c r="AA1066" s="8" t="str" cm="1">
        <f t="array" ref="AA1066">IF(A1066="","",IF(COUNTIF('2) Income'!$D$13:$D$32,"Every Other Week")=0,0,SUMPRODUCT(--(IFERROR(MOD(A1066-'2) Income'!$F$13:$F$32,14),1)=0),--('2) Income'!$D$13:$D$32="Every Other Week"),--('2) Income'!$F$13:$F$32&lt;=A1066),'2) Income'!$E$13:$E$32)))</f>
        <v/>
      </c>
      <c r="AB1066" s="8" t="str">
        <f>IF(A1066="","",IF(COUNTIF('2) Income'!$D$13:$D$32,"1st and 15th")=0,0,IF(OR(DAY(A1066)=1,DAY(A1066)=15),SUMIFS('2) Income'!$E$13:$E$32,'2) Income'!$D$13:$D$32,"1st and 15th",'2) Income'!$F$13:$F$32,"&lt;="&amp;$A1066),0)))</f>
        <v/>
      </c>
      <c r="AC1066" s="8" t="str">
        <f>IF(A1066="","",IF(COUNTIF('2) Income'!$D$13:$D$32,"2nd Wednesday")=0,0,IF(A1066=(A1066-DAY(A1066)+1+2*7-WEEKDAY(A1066-DAY(A1066)+8-4,1)),SUMIFS('2) Income'!$E$13:$E$32,'2) Income'!$D$13:$D$32,"2nd Wednesday",'2) Income'!$F$13:$F$32,"&lt;="&amp;$A1066),0)))</f>
        <v/>
      </c>
      <c r="AD1066" s="8" t="str">
        <f>IF(A1066="","",IF(COUNTIF('2) Income'!$D$13:$D$32,"3rd Wednesday")=0,0,IF(A1066=(A1066-DAY(A1066)+1+3*7-WEEKDAY(A1066-DAY(A1066)+8-4,1)),SUMIFS('2) Income'!$E$13:$E$32,'2) Income'!$D$13:$D$32,"3rd Wednesday",'2) Income'!$F$13:$F$32,"&lt;="&amp;$A1066),0)))</f>
        <v/>
      </c>
      <c r="AE1066" s="8" t="str">
        <f>IF(A1066="","",IF(COUNTIF('2) Income'!$D$13:$D$32,"4th Wednesday")=0,0,IF(A1066=(A1066-DAY(A1066)+1+4*7-WEEKDAY(A1066-DAY(A1066)+8-4,1)),SUMIFS('2) Income'!$E$13:$E$32,'2) Income'!$D$13:$D$32,"4th Wednesday",'2) Income'!$F$13:$F$32,"&lt;="&amp;$A1066),0)))</f>
        <v/>
      </c>
      <c r="AF1066" s="8" t="str" cm="1">
        <f t="array" ref="AF1066">IF(A1066="","",IF(COUNTIF('2) Income'!$D$13:$D$32,"Every 4 Weeks")=0,0,SUMPRODUCT(--(IFERROR(MOD(A1066-'2) Income'!$F$13:$F$32,28),1)=0),--('2) Income'!$D$13:$D$32="Every 4 Weeks"),--('2) Income'!$F$13:$F$32&lt;=A1066),'2) Income'!$E$13:$E$32)))</f>
        <v/>
      </c>
      <c r="AG1066" s="8" t="str">
        <f>IF(A1066="","",IF(COUNTIF('2) Income'!$D$13:$D$32,"Monthly")=0,0,IF(B1066="N",SUMIFS('2) Income'!$E$13:$E$32,'2) Income'!$D$13:$D$32,"monthly",'2) Income'!$F$13:$F$32,"&lt;="&amp;$A1066,'2) Income'!$I$13:$I$32,DAY(A1066)),SUMIFS('2) Income'!$E$13:$E$32,'2) Income'!$D$13:$D$32,"monthly",'2) Income'!$F$13:$F$32,"&lt;="&amp;$A1066,'2) Income'!$I$13:$I$32,"&gt;="&amp;DAY(A1066)))))</f>
        <v/>
      </c>
      <c r="AH1066" s="8" t="str" cm="1">
        <f t="array" ref="AH1066">IF(A1066="","",IF(COUNTIF('2) Income'!$D$13:$D$32,"Yearly")=0,0,SUMPRODUCT(--('2) Income'!$D$13:$D$32="Yearly"),--('2) Income'!$F$13:$F$32&lt;=A1066),IF(B1066="N",--('2) Income'!$I$13:$I$32=DAY(A1066)),--('2) Income'!$I$13:$I$32&gt;=DAY(A1066))),--(IFERROR(MOD('2) Income'!$H$13:$H$32-MONTH(A1066)+12,12),1)=0),'2) Income'!$E$13:$E$32)))</f>
        <v/>
      </c>
      <c r="AI1066" s="8" t="str">
        <f>IF(A1066="","",IF(COUNTIF('2) Income'!$D$13:$D$32,"one-time")=0,0,SUMIFS('2) Income'!$E$13:$E$32,'2) Income'!$D$13:$D$32,"one-time",'2) Income'!$F$13:$F$32,"="&amp;$A1066)))</f>
        <v/>
      </c>
      <c r="AJ1066" s="9" t="str">
        <f t="shared" si="81"/>
        <v/>
      </c>
    </row>
    <row r="1067" spans="1:36">
      <c r="A1067" s="7" t="str">
        <f>IF(A1066="","",IF(A1066+1&lt;='1) Period'!$E$21,A1066+1,""))</f>
        <v/>
      </c>
      <c r="B1067" s="7" t="e">
        <f t="shared" si="82"/>
        <v>#VALUE!</v>
      </c>
      <c r="C1067" t="e">
        <f t="shared" si="83"/>
        <v>#VALUE!</v>
      </c>
      <c r="D1067" s="8" t="str">
        <f>IF(A1067="","",IF(TEXT(A1067,"dddd")='4) Happy Money'!$E$23,WAllowance,0))</f>
        <v/>
      </c>
      <c r="E1067" s="8" t="str">
        <f>IF(A1067="","",IF(B1067="N",SUMIF(TMonthly[Day of the Month],DAY(A1067),TMonthly[Amount]),SUMIF(TMonthly[Day of the Month],"&gt;="&amp;DAY(A1067),TMonthly[Amount])))</f>
        <v/>
      </c>
      <c r="F1067" s="8" t="str" cm="1">
        <f t="array" ref="F1067">IF(A1067="","",SUMPRODUCT(--(TYearly[Due Date]&lt;=A1067),IF(B1067="N",--(TYearly[Day]=DAY(A1067)),--(TYearly[Day]&gt;=DAY(A1067))),--(IFERROR(MOD(TYearly[Month]-MONTH(A1067)+12,12),1)=0),TYearly[Amount]))</f>
        <v/>
      </c>
      <c r="G1067" s="8" t="str">
        <f>IF(A1067="","",SUMIF(TOneTime[Due Date],A1067,TOneTime[Amount]))</f>
        <v/>
      </c>
      <c r="H1067" s="8" t="str" cm="1">
        <f t="array" ref="H1067">IF(A1067="","",IF(COUNTIF(TOther[Frequency],$H$1)=0,0,SUMPRODUCT(--(IFERROR(MOD(A1067-TOther[Start Date],7),1)=0),--(TOther[Frequency]=$H$1),--(TOther[Start Date]&lt;=A1067),--(TOther[End Date Calc]&gt;=A1067),TOther[Amount])))</f>
        <v/>
      </c>
      <c r="I1067" s="8" t="str" cm="1">
        <f t="array" ref="I1067">IF(A1067="","",IF(COUNTIF(TOther[Frequency],$I$1)=0,0,SUMPRODUCT(--(IFERROR(MOD(A1067-TOther[Start Date],14),1)=0),--(TOther[Frequency]=$I$1),--(TOther[Start Date]&lt;=A1067),--(TOther[End Date Calc]&gt;=A1067),TOther[Amount])))</f>
        <v/>
      </c>
      <c r="J1067" s="8" t="str">
        <f>IF(A1067="","",IF(COUNTIF(TOther[Frequency],$J$1)=0,0,IF(OR(DAY(A1067)=1,DAY(A1067)=15),SUMIFS(TOther[Amount],TOther[Frequency],$J$1,TOther[Start Date],"&lt;="&amp;$A1067,TOther[End Date Calc],"&gt;="&amp;A1067),0)))</f>
        <v/>
      </c>
      <c r="K1067" s="8" t="str">
        <f>IF(A1067="","",IF(COUNTIF(TOther[Frequency],$K$1)=0,0,IF(A1067=(A1067-DAY(A1067)+1+2*7-WEEKDAY(A1067-DAY(A1067)+8-4,1)),SUMIFS(TOther[Amount],TOther[Frequency],$K$1,TOther[Start Date],"&lt;="&amp;$A1067,TOther[End Date Calc],"&gt;="&amp;A1067),0)))</f>
        <v/>
      </c>
      <c r="L1067" s="8" t="str">
        <f>IF(A1067="","",IF(COUNTIF(TOther[Frequency],$L$1)=0,0,IF(A1067=(A1067-DAY(A1067)+1+3*7-WEEKDAY(A1067-DAY(A1067)+8-4,1)),SUMIFS(TOther[Amount],TOther[Frequency],$L$1,TOther[Start Date],"&lt;="&amp;$A1067,TOther[End Date Calc],"&gt;="&amp;A1067),0)))</f>
        <v/>
      </c>
      <c r="M1067" s="8" t="str">
        <f>IF(A1067="","",IF(COUNTIF(TOther[Frequency],$M$1)=0,0,IF(A1067=(A1067-DAY(A1067)+1+4*7-WEEKDAY(A1067-DAY(A1067)+8-4,1)),SUMIFS(TOther[Amount],TOther[Frequency],$M$1,TOther[Start Date],"&lt;="&amp;$A1067,TOther[End Date Calc],"&gt;="&amp;A1067),0)))</f>
        <v/>
      </c>
      <c r="N1067" s="8" t="str" cm="1">
        <f t="array" ref="N1067">IF(A1067="","",IF(COUNTIF(TOther[Frequency],$N$1)=0,0,SUMPRODUCT(--(IFERROR(MOD(A1067-TOther[Start Date],28),1)=0),--(TOther[Frequency]=$N$1),--(TOther[Start Date]&lt;=A1067),--(TOther[End Date Calc]&gt;=A1067),TOther[Amount])))</f>
        <v/>
      </c>
      <c r="O1067" s="8" t="str" cm="1">
        <f t="array" ref="O1067">IF(A1067="","",IF(COUNTIF(TOther[Frequency],$O$1)=0,0,SUMPRODUCT(--(IFERROR(MOD(A1067-TOther[Start Date],42),1)=0),--(TOther[Frequency]=$O$1),--(TOther[Start Date]&lt;=A1067),--(TOther[End Date Calc]&gt;=A1067),TOther[Amount])))</f>
        <v/>
      </c>
      <c r="P1067" s="8" t="str" cm="1">
        <f t="array" ref="P1067">IF(A1067="","",IF(COUNTIF(TOther[Frequency],$P$1)=0,0,SUMPRODUCT(--(IFERROR(MOD(A1067-TOther[Start Date],56),1)=0),--(TOther[Frequency]=$P$1),--(TOther[Start Date]&lt;=A1067),--(TOther[End Date Calc]&gt;=A1067),TOther[Amount])))</f>
        <v/>
      </c>
      <c r="Q1067" s="8" t="str">
        <f>IF(A1067="","",IF(COUNTIF(TOther[Frequency],$Q$1)=0,0,IF(B1067="N",SUMIFS(TOther[Amount],TOther[Frequency],$Q$1,TOther[Start Date],"&lt;="&amp;$A1067,TOther[End Date Calc],"&gt;="&amp;A1067,TOther[Start Day],DAY(A1067)),SUMIFS(TOther[Amount],TOther[Frequency],$Q$1,TOther[Start Date],"&lt;="&amp;$A1067,TOther[End Date Calc],"&gt;="&amp;A1067,TOther[Start Day],"&gt;="&amp;DAY(A1067)))))</f>
        <v/>
      </c>
      <c r="R1067" s="8" t="str" cm="1">
        <f t="array" ref="R1067">IF(A1067="","",IF(COUNTIF(TOther[Frequency],R$1)=0,0,SUMPRODUCT(--(TOther[Frequency]=R$1),--(TOther[Start Date]&lt;=A1067),--(TOther[End Date Calc]&gt;=A1067),IF(B1067="N",--(TOther[Start Day]=DAY(A1067)),--(TOther[Start Day]&gt;=DAY(A1067))),--(IFERROR(MOD(TOther[Start Month]-MONTH(A1067)+2,2),1)=0),TOther[Amount])))</f>
        <v/>
      </c>
      <c r="S1067" s="8" t="str" cm="1">
        <f t="array" ref="S1067">IF(A1067="","",IF(COUNTIF(TOther[Frequency],S$1)=0,0,SUMPRODUCT(--(TOther[Frequency]=S$1),--(TOther[Start Date]&lt;=A1067),--(TOther[End Date Calc]&gt;=A1067),IF(B1067="N",--(TOther[Start Day]=DAY(A1067)),--(TOther[Start Day]&gt;=DAY(A1067))),--(IFERROR(MOD(TOther[Start Month]-MONTH(A1067)+3,3),1)=0),TOther[Amount])))</f>
        <v/>
      </c>
      <c r="T1067" s="8" t="str" cm="1">
        <f t="array" ref="T1067">IF($A1067="","",IF(COUNTIF(TOther[Frequency],T$1)=0,0,SUMPRODUCT(--(TOther[Frequency]=T$1),--(TOther[Start Date]&lt;=$A1067),--(TOther[End Date Calc]&gt;=$A1067),IF($B1067="N",--(TOther[Start Day]=DAY($A1067)),--(TOther[Start Day]&gt;=DAY($A1067))),--(IFERROR(MOD(TOther[Start Month]-MONTH($A1067)+4,4),1)=0),TOther[Amount])))</f>
        <v/>
      </c>
      <c r="U1067" s="8" t="str" cm="1">
        <f t="array" ref="U1067">IF(A1067="","",IF(COUNTIF(TOther[Frequency],$U$1)=0,0,SUMPRODUCT(--(TOther[Frequency]=$U$1),--(TOther[Start Date]&lt;=A1067),--(TOther[End Date Calc]&gt;=A1067),IF(B1067="N",--(TOther[Start Day]=DAY(A1067)),--(TOther[Start Day]&gt;=DAY(A1067))),--(IFERROR(MOD(TOther[Start Month]-MONTH(A1067)+6,6),1)=0),TOther[Amount])))</f>
        <v/>
      </c>
      <c r="V1067" s="8" t="str" cm="1">
        <f t="array" ref="V1067">IF(A1067="","",IF(COUNTIF(TOther[Frequency],$V$1)=0,0,SUMPRODUCT(--(TOther[Frequency]=$V$1),--(TOther[Start Date]&lt;=A1067),--(TOther[End Date Calc]&gt;=A1067),IF(B1067="N",--(TOther[Start Day]=DAY(A1067)),--(TOther[Start Day]&gt;=DAY(A1067))),--(IFERROR(MOD(TOther[Start Month]-MONTH(A1067)+12,12),1)=0),TOther[Amount])))</f>
        <v/>
      </c>
      <c r="W1067" s="8" t="str">
        <f>IF(A1067="","",SUMIFS(TOther[Amount],TOther[Start Date],A1067,TOther[Frequency],$W$1))</f>
        <v/>
      </c>
      <c r="X1067" s="9" t="str">
        <f t="shared" si="80"/>
        <v/>
      </c>
      <c r="Y1067" s="9" t="str">
        <f t="shared" si="84"/>
        <v/>
      </c>
      <c r="Z1067" s="8" t="str" cm="1">
        <f t="array" ref="Z1067">IF(A1067="","",IF(COUNTIF('2) Income'!$D$13:$D$32,"Weekly")=0,0,SUMPRODUCT(--(IFERROR(MOD(A1067-'2) Income'!$F$13:$F$32,7),1)=0),--('2) Income'!$D$13:$D$32="Weekly"),--('2) Income'!$F$13:$F$32&lt;=A1067),'2) Income'!$E$13:$E$32)))</f>
        <v/>
      </c>
      <c r="AA1067" s="8" t="str" cm="1">
        <f t="array" ref="AA1067">IF(A1067="","",IF(COUNTIF('2) Income'!$D$13:$D$32,"Every Other Week")=0,0,SUMPRODUCT(--(IFERROR(MOD(A1067-'2) Income'!$F$13:$F$32,14),1)=0),--('2) Income'!$D$13:$D$32="Every Other Week"),--('2) Income'!$F$13:$F$32&lt;=A1067),'2) Income'!$E$13:$E$32)))</f>
        <v/>
      </c>
      <c r="AB1067" s="8" t="str">
        <f>IF(A1067="","",IF(COUNTIF('2) Income'!$D$13:$D$32,"1st and 15th")=0,0,IF(OR(DAY(A1067)=1,DAY(A1067)=15),SUMIFS('2) Income'!$E$13:$E$32,'2) Income'!$D$13:$D$32,"1st and 15th",'2) Income'!$F$13:$F$32,"&lt;="&amp;$A1067),0)))</f>
        <v/>
      </c>
      <c r="AC1067" s="8" t="str">
        <f>IF(A1067="","",IF(COUNTIF('2) Income'!$D$13:$D$32,"2nd Wednesday")=0,0,IF(A1067=(A1067-DAY(A1067)+1+2*7-WEEKDAY(A1067-DAY(A1067)+8-4,1)),SUMIFS('2) Income'!$E$13:$E$32,'2) Income'!$D$13:$D$32,"2nd Wednesday",'2) Income'!$F$13:$F$32,"&lt;="&amp;$A1067),0)))</f>
        <v/>
      </c>
      <c r="AD1067" s="8" t="str">
        <f>IF(A1067="","",IF(COUNTIF('2) Income'!$D$13:$D$32,"3rd Wednesday")=0,0,IF(A1067=(A1067-DAY(A1067)+1+3*7-WEEKDAY(A1067-DAY(A1067)+8-4,1)),SUMIFS('2) Income'!$E$13:$E$32,'2) Income'!$D$13:$D$32,"3rd Wednesday",'2) Income'!$F$13:$F$32,"&lt;="&amp;$A1067),0)))</f>
        <v/>
      </c>
      <c r="AE1067" s="8" t="str">
        <f>IF(A1067="","",IF(COUNTIF('2) Income'!$D$13:$D$32,"4th Wednesday")=0,0,IF(A1067=(A1067-DAY(A1067)+1+4*7-WEEKDAY(A1067-DAY(A1067)+8-4,1)),SUMIFS('2) Income'!$E$13:$E$32,'2) Income'!$D$13:$D$32,"4th Wednesday",'2) Income'!$F$13:$F$32,"&lt;="&amp;$A1067),0)))</f>
        <v/>
      </c>
      <c r="AF1067" s="8" t="str" cm="1">
        <f t="array" ref="AF1067">IF(A1067="","",IF(COUNTIF('2) Income'!$D$13:$D$32,"Every 4 Weeks")=0,0,SUMPRODUCT(--(IFERROR(MOD(A1067-'2) Income'!$F$13:$F$32,28),1)=0),--('2) Income'!$D$13:$D$32="Every 4 Weeks"),--('2) Income'!$F$13:$F$32&lt;=A1067),'2) Income'!$E$13:$E$32)))</f>
        <v/>
      </c>
      <c r="AG1067" s="8" t="str">
        <f>IF(A1067="","",IF(COUNTIF('2) Income'!$D$13:$D$32,"Monthly")=0,0,IF(B1067="N",SUMIFS('2) Income'!$E$13:$E$32,'2) Income'!$D$13:$D$32,"monthly",'2) Income'!$F$13:$F$32,"&lt;="&amp;$A1067,'2) Income'!$I$13:$I$32,DAY(A1067)),SUMIFS('2) Income'!$E$13:$E$32,'2) Income'!$D$13:$D$32,"monthly",'2) Income'!$F$13:$F$32,"&lt;="&amp;$A1067,'2) Income'!$I$13:$I$32,"&gt;="&amp;DAY(A1067)))))</f>
        <v/>
      </c>
      <c r="AH1067" s="8" t="str" cm="1">
        <f t="array" ref="AH1067">IF(A1067="","",IF(COUNTIF('2) Income'!$D$13:$D$32,"Yearly")=0,0,SUMPRODUCT(--('2) Income'!$D$13:$D$32="Yearly"),--('2) Income'!$F$13:$F$32&lt;=A1067),IF(B1067="N",--('2) Income'!$I$13:$I$32=DAY(A1067)),--('2) Income'!$I$13:$I$32&gt;=DAY(A1067))),--(IFERROR(MOD('2) Income'!$H$13:$H$32-MONTH(A1067)+12,12),1)=0),'2) Income'!$E$13:$E$32)))</f>
        <v/>
      </c>
      <c r="AI1067" s="8" t="str">
        <f>IF(A1067="","",IF(COUNTIF('2) Income'!$D$13:$D$32,"one-time")=0,0,SUMIFS('2) Income'!$E$13:$E$32,'2) Income'!$D$13:$D$32,"one-time",'2) Income'!$F$13:$F$32,"="&amp;$A1067)))</f>
        <v/>
      </c>
      <c r="AJ1067" s="9" t="str">
        <f t="shared" si="81"/>
        <v/>
      </c>
    </row>
    <row r="1068" spans="1:36">
      <c r="A1068" s="7" t="str">
        <f>IF(A1067="","",IF(A1067+1&lt;='1) Period'!$E$21,A1067+1,""))</f>
        <v/>
      </c>
      <c r="B1068" s="7" t="e">
        <f t="shared" si="82"/>
        <v>#VALUE!</v>
      </c>
      <c r="C1068" t="e">
        <f t="shared" si="83"/>
        <v>#VALUE!</v>
      </c>
      <c r="D1068" s="8" t="str">
        <f>IF(A1068="","",IF(TEXT(A1068,"dddd")='4) Happy Money'!$E$23,WAllowance,0))</f>
        <v/>
      </c>
      <c r="E1068" s="8" t="str">
        <f>IF(A1068="","",IF(B1068="N",SUMIF(TMonthly[Day of the Month],DAY(A1068),TMonthly[Amount]),SUMIF(TMonthly[Day of the Month],"&gt;="&amp;DAY(A1068),TMonthly[Amount])))</f>
        <v/>
      </c>
      <c r="F1068" s="8" t="str" cm="1">
        <f t="array" ref="F1068">IF(A1068="","",SUMPRODUCT(--(TYearly[Due Date]&lt;=A1068),IF(B1068="N",--(TYearly[Day]=DAY(A1068)),--(TYearly[Day]&gt;=DAY(A1068))),--(IFERROR(MOD(TYearly[Month]-MONTH(A1068)+12,12),1)=0),TYearly[Amount]))</f>
        <v/>
      </c>
      <c r="G1068" s="8" t="str">
        <f>IF(A1068="","",SUMIF(TOneTime[Due Date],A1068,TOneTime[Amount]))</f>
        <v/>
      </c>
      <c r="H1068" s="8" t="str" cm="1">
        <f t="array" ref="H1068">IF(A1068="","",IF(COUNTIF(TOther[Frequency],$H$1)=0,0,SUMPRODUCT(--(IFERROR(MOD(A1068-TOther[Start Date],7),1)=0),--(TOther[Frequency]=$H$1),--(TOther[Start Date]&lt;=A1068),--(TOther[End Date Calc]&gt;=A1068),TOther[Amount])))</f>
        <v/>
      </c>
      <c r="I1068" s="8" t="str" cm="1">
        <f t="array" ref="I1068">IF(A1068="","",IF(COUNTIF(TOther[Frequency],$I$1)=0,0,SUMPRODUCT(--(IFERROR(MOD(A1068-TOther[Start Date],14),1)=0),--(TOther[Frequency]=$I$1),--(TOther[Start Date]&lt;=A1068),--(TOther[End Date Calc]&gt;=A1068),TOther[Amount])))</f>
        <v/>
      </c>
      <c r="J1068" s="8" t="str">
        <f>IF(A1068="","",IF(COUNTIF(TOther[Frequency],$J$1)=0,0,IF(OR(DAY(A1068)=1,DAY(A1068)=15),SUMIFS(TOther[Amount],TOther[Frequency],$J$1,TOther[Start Date],"&lt;="&amp;$A1068,TOther[End Date Calc],"&gt;="&amp;A1068),0)))</f>
        <v/>
      </c>
      <c r="K1068" s="8" t="str">
        <f>IF(A1068="","",IF(COUNTIF(TOther[Frequency],$K$1)=0,0,IF(A1068=(A1068-DAY(A1068)+1+2*7-WEEKDAY(A1068-DAY(A1068)+8-4,1)),SUMIFS(TOther[Amount],TOther[Frequency],$K$1,TOther[Start Date],"&lt;="&amp;$A1068,TOther[End Date Calc],"&gt;="&amp;A1068),0)))</f>
        <v/>
      </c>
      <c r="L1068" s="8" t="str">
        <f>IF(A1068="","",IF(COUNTIF(TOther[Frequency],$L$1)=0,0,IF(A1068=(A1068-DAY(A1068)+1+3*7-WEEKDAY(A1068-DAY(A1068)+8-4,1)),SUMIFS(TOther[Amount],TOther[Frequency],$L$1,TOther[Start Date],"&lt;="&amp;$A1068,TOther[End Date Calc],"&gt;="&amp;A1068),0)))</f>
        <v/>
      </c>
      <c r="M1068" s="8" t="str">
        <f>IF(A1068="","",IF(COUNTIF(TOther[Frequency],$M$1)=0,0,IF(A1068=(A1068-DAY(A1068)+1+4*7-WEEKDAY(A1068-DAY(A1068)+8-4,1)),SUMIFS(TOther[Amount],TOther[Frequency],$M$1,TOther[Start Date],"&lt;="&amp;$A1068,TOther[End Date Calc],"&gt;="&amp;A1068),0)))</f>
        <v/>
      </c>
      <c r="N1068" s="8" t="str" cm="1">
        <f t="array" ref="N1068">IF(A1068="","",IF(COUNTIF(TOther[Frequency],$N$1)=0,0,SUMPRODUCT(--(IFERROR(MOD(A1068-TOther[Start Date],28),1)=0),--(TOther[Frequency]=$N$1),--(TOther[Start Date]&lt;=A1068),--(TOther[End Date Calc]&gt;=A1068),TOther[Amount])))</f>
        <v/>
      </c>
      <c r="O1068" s="8" t="str" cm="1">
        <f t="array" ref="O1068">IF(A1068="","",IF(COUNTIF(TOther[Frequency],$O$1)=0,0,SUMPRODUCT(--(IFERROR(MOD(A1068-TOther[Start Date],42),1)=0),--(TOther[Frequency]=$O$1),--(TOther[Start Date]&lt;=A1068),--(TOther[End Date Calc]&gt;=A1068),TOther[Amount])))</f>
        <v/>
      </c>
      <c r="P1068" s="8" t="str" cm="1">
        <f t="array" ref="P1068">IF(A1068="","",IF(COUNTIF(TOther[Frequency],$P$1)=0,0,SUMPRODUCT(--(IFERROR(MOD(A1068-TOther[Start Date],56),1)=0),--(TOther[Frequency]=$P$1),--(TOther[Start Date]&lt;=A1068),--(TOther[End Date Calc]&gt;=A1068),TOther[Amount])))</f>
        <v/>
      </c>
      <c r="Q1068" s="8" t="str">
        <f>IF(A1068="","",IF(COUNTIF(TOther[Frequency],$Q$1)=0,0,IF(B1068="N",SUMIFS(TOther[Amount],TOther[Frequency],$Q$1,TOther[Start Date],"&lt;="&amp;$A1068,TOther[End Date Calc],"&gt;="&amp;A1068,TOther[Start Day],DAY(A1068)),SUMIFS(TOther[Amount],TOther[Frequency],$Q$1,TOther[Start Date],"&lt;="&amp;$A1068,TOther[End Date Calc],"&gt;="&amp;A1068,TOther[Start Day],"&gt;="&amp;DAY(A1068)))))</f>
        <v/>
      </c>
      <c r="R1068" s="8" t="str" cm="1">
        <f t="array" ref="R1068">IF(A1068="","",IF(COUNTIF(TOther[Frequency],R$1)=0,0,SUMPRODUCT(--(TOther[Frequency]=R$1),--(TOther[Start Date]&lt;=A1068),--(TOther[End Date Calc]&gt;=A1068),IF(B1068="N",--(TOther[Start Day]=DAY(A1068)),--(TOther[Start Day]&gt;=DAY(A1068))),--(IFERROR(MOD(TOther[Start Month]-MONTH(A1068)+2,2),1)=0),TOther[Amount])))</f>
        <v/>
      </c>
      <c r="S1068" s="8" t="str" cm="1">
        <f t="array" ref="S1068">IF(A1068="","",IF(COUNTIF(TOther[Frequency],S$1)=0,0,SUMPRODUCT(--(TOther[Frequency]=S$1),--(TOther[Start Date]&lt;=A1068),--(TOther[End Date Calc]&gt;=A1068),IF(B1068="N",--(TOther[Start Day]=DAY(A1068)),--(TOther[Start Day]&gt;=DAY(A1068))),--(IFERROR(MOD(TOther[Start Month]-MONTH(A1068)+3,3),1)=0),TOther[Amount])))</f>
        <v/>
      </c>
      <c r="T1068" s="8" t="str" cm="1">
        <f t="array" ref="T1068">IF($A1068="","",IF(COUNTIF(TOther[Frequency],T$1)=0,0,SUMPRODUCT(--(TOther[Frequency]=T$1),--(TOther[Start Date]&lt;=$A1068),--(TOther[End Date Calc]&gt;=$A1068),IF($B1068="N",--(TOther[Start Day]=DAY($A1068)),--(TOther[Start Day]&gt;=DAY($A1068))),--(IFERROR(MOD(TOther[Start Month]-MONTH($A1068)+4,4),1)=0),TOther[Amount])))</f>
        <v/>
      </c>
      <c r="U1068" s="8" t="str" cm="1">
        <f t="array" ref="U1068">IF(A1068="","",IF(COUNTIF(TOther[Frequency],$U$1)=0,0,SUMPRODUCT(--(TOther[Frequency]=$U$1),--(TOther[Start Date]&lt;=A1068),--(TOther[End Date Calc]&gt;=A1068),IF(B1068="N",--(TOther[Start Day]=DAY(A1068)),--(TOther[Start Day]&gt;=DAY(A1068))),--(IFERROR(MOD(TOther[Start Month]-MONTH(A1068)+6,6),1)=0),TOther[Amount])))</f>
        <v/>
      </c>
      <c r="V1068" s="8" t="str" cm="1">
        <f t="array" ref="V1068">IF(A1068="","",IF(COUNTIF(TOther[Frequency],$V$1)=0,0,SUMPRODUCT(--(TOther[Frequency]=$V$1),--(TOther[Start Date]&lt;=A1068),--(TOther[End Date Calc]&gt;=A1068),IF(B1068="N",--(TOther[Start Day]=DAY(A1068)),--(TOther[Start Day]&gt;=DAY(A1068))),--(IFERROR(MOD(TOther[Start Month]-MONTH(A1068)+12,12),1)=0),TOther[Amount])))</f>
        <v/>
      </c>
      <c r="W1068" s="8" t="str">
        <f>IF(A1068="","",SUMIFS(TOther[Amount],TOther[Start Date],A1068,TOther[Frequency],$W$1))</f>
        <v/>
      </c>
      <c r="X1068" s="9" t="str">
        <f t="shared" si="80"/>
        <v/>
      </c>
      <c r="Y1068" s="9" t="str">
        <f t="shared" si="84"/>
        <v/>
      </c>
      <c r="Z1068" s="8" t="str" cm="1">
        <f t="array" ref="Z1068">IF(A1068="","",IF(COUNTIF('2) Income'!$D$13:$D$32,"Weekly")=0,0,SUMPRODUCT(--(IFERROR(MOD(A1068-'2) Income'!$F$13:$F$32,7),1)=0),--('2) Income'!$D$13:$D$32="Weekly"),--('2) Income'!$F$13:$F$32&lt;=A1068),'2) Income'!$E$13:$E$32)))</f>
        <v/>
      </c>
      <c r="AA1068" s="8" t="str" cm="1">
        <f t="array" ref="AA1068">IF(A1068="","",IF(COUNTIF('2) Income'!$D$13:$D$32,"Every Other Week")=0,0,SUMPRODUCT(--(IFERROR(MOD(A1068-'2) Income'!$F$13:$F$32,14),1)=0),--('2) Income'!$D$13:$D$32="Every Other Week"),--('2) Income'!$F$13:$F$32&lt;=A1068),'2) Income'!$E$13:$E$32)))</f>
        <v/>
      </c>
      <c r="AB1068" s="8" t="str">
        <f>IF(A1068="","",IF(COUNTIF('2) Income'!$D$13:$D$32,"1st and 15th")=0,0,IF(OR(DAY(A1068)=1,DAY(A1068)=15),SUMIFS('2) Income'!$E$13:$E$32,'2) Income'!$D$13:$D$32,"1st and 15th",'2) Income'!$F$13:$F$32,"&lt;="&amp;$A1068),0)))</f>
        <v/>
      </c>
      <c r="AC1068" s="8" t="str">
        <f>IF(A1068="","",IF(COUNTIF('2) Income'!$D$13:$D$32,"2nd Wednesday")=0,0,IF(A1068=(A1068-DAY(A1068)+1+2*7-WEEKDAY(A1068-DAY(A1068)+8-4,1)),SUMIFS('2) Income'!$E$13:$E$32,'2) Income'!$D$13:$D$32,"2nd Wednesday",'2) Income'!$F$13:$F$32,"&lt;="&amp;$A1068),0)))</f>
        <v/>
      </c>
      <c r="AD1068" s="8" t="str">
        <f>IF(A1068="","",IF(COUNTIF('2) Income'!$D$13:$D$32,"3rd Wednesday")=0,0,IF(A1068=(A1068-DAY(A1068)+1+3*7-WEEKDAY(A1068-DAY(A1068)+8-4,1)),SUMIFS('2) Income'!$E$13:$E$32,'2) Income'!$D$13:$D$32,"3rd Wednesday",'2) Income'!$F$13:$F$32,"&lt;="&amp;$A1068),0)))</f>
        <v/>
      </c>
      <c r="AE1068" s="8" t="str">
        <f>IF(A1068="","",IF(COUNTIF('2) Income'!$D$13:$D$32,"4th Wednesday")=0,0,IF(A1068=(A1068-DAY(A1068)+1+4*7-WEEKDAY(A1068-DAY(A1068)+8-4,1)),SUMIFS('2) Income'!$E$13:$E$32,'2) Income'!$D$13:$D$32,"4th Wednesday",'2) Income'!$F$13:$F$32,"&lt;="&amp;$A1068),0)))</f>
        <v/>
      </c>
      <c r="AF1068" s="8" t="str" cm="1">
        <f t="array" ref="AF1068">IF(A1068="","",IF(COUNTIF('2) Income'!$D$13:$D$32,"Every 4 Weeks")=0,0,SUMPRODUCT(--(IFERROR(MOD(A1068-'2) Income'!$F$13:$F$32,28),1)=0),--('2) Income'!$D$13:$D$32="Every 4 Weeks"),--('2) Income'!$F$13:$F$32&lt;=A1068),'2) Income'!$E$13:$E$32)))</f>
        <v/>
      </c>
      <c r="AG1068" s="8" t="str">
        <f>IF(A1068="","",IF(COUNTIF('2) Income'!$D$13:$D$32,"Monthly")=0,0,IF(B1068="N",SUMIFS('2) Income'!$E$13:$E$32,'2) Income'!$D$13:$D$32,"monthly",'2) Income'!$F$13:$F$32,"&lt;="&amp;$A1068,'2) Income'!$I$13:$I$32,DAY(A1068)),SUMIFS('2) Income'!$E$13:$E$32,'2) Income'!$D$13:$D$32,"monthly",'2) Income'!$F$13:$F$32,"&lt;="&amp;$A1068,'2) Income'!$I$13:$I$32,"&gt;="&amp;DAY(A1068)))))</f>
        <v/>
      </c>
      <c r="AH1068" s="8" t="str" cm="1">
        <f t="array" ref="AH1068">IF(A1068="","",IF(COUNTIF('2) Income'!$D$13:$D$32,"Yearly")=0,0,SUMPRODUCT(--('2) Income'!$D$13:$D$32="Yearly"),--('2) Income'!$F$13:$F$32&lt;=A1068),IF(B1068="N",--('2) Income'!$I$13:$I$32=DAY(A1068)),--('2) Income'!$I$13:$I$32&gt;=DAY(A1068))),--(IFERROR(MOD('2) Income'!$H$13:$H$32-MONTH(A1068)+12,12),1)=0),'2) Income'!$E$13:$E$32)))</f>
        <v/>
      </c>
      <c r="AI1068" s="8" t="str">
        <f>IF(A1068="","",IF(COUNTIF('2) Income'!$D$13:$D$32,"one-time")=0,0,SUMIFS('2) Income'!$E$13:$E$32,'2) Income'!$D$13:$D$32,"one-time",'2) Income'!$F$13:$F$32,"="&amp;$A1068)))</f>
        <v/>
      </c>
      <c r="AJ1068" s="9" t="str">
        <f t="shared" si="81"/>
        <v/>
      </c>
    </row>
    <row r="1069" spans="1:36">
      <c r="A1069" s="7" t="str">
        <f>IF(A1068="","",IF(A1068+1&lt;='1) Period'!$E$21,A1068+1,""))</f>
        <v/>
      </c>
      <c r="B1069" s="7" t="e">
        <f t="shared" si="82"/>
        <v>#VALUE!</v>
      </c>
      <c r="C1069" t="e">
        <f t="shared" si="83"/>
        <v>#VALUE!</v>
      </c>
      <c r="D1069" s="8" t="str">
        <f>IF(A1069="","",IF(TEXT(A1069,"dddd")='4) Happy Money'!$E$23,WAllowance,0))</f>
        <v/>
      </c>
      <c r="E1069" s="8" t="str">
        <f>IF(A1069="","",IF(B1069="N",SUMIF(TMonthly[Day of the Month],DAY(A1069),TMonthly[Amount]),SUMIF(TMonthly[Day of the Month],"&gt;="&amp;DAY(A1069),TMonthly[Amount])))</f>
        <v/>
      </c>
      <c r="F1069" s="8" t="str" cm="1">
        <f t="array" ref="F1069">IF(A1069="","",SUMPRODUCT(--(TYearly[Due Date]&lt;=A1069),IF(B1069="N",--(TYearly[Day]=DAY(A1069)),--(TYearly[Day]&gt;=DAY(A1069))),--(IFERROR(MOD(TYearly[Month]-MONTH(A1069)+12,12),1)=0),TYearly[Amount]))</f>
        <v/>
      </c>
      <c r="G1069" s="8" t="str">
        <f>IF(A1069="","",SUMIF(TOneTime[Due Date],A1069,TOneTime[Amount]))</f>
        <v/>
      </c>
      <c r="H1069" s="8" t="str" cm="1">
        <f t="array" ref="H1069">IF(A1069="","",IF(COUNTIF(TOther[Frequency],$H$1)=0,0,SUMPRODUCT(--(IFERROR(MOD(A1069-TOther[Start Date],7),1)=0),--(TOther[Frequency]=$H$1),--(TOther[Start Date]&lt;=A1069),--(TOther[End Date Calc]&gt;=A1069),TOther[Amount])))</f>
        <v/>
      </c>
      <c r="I1069" s="8" t="str" cm="1">
        <f t="array" ref="I1069">IF(A1069="","",IF(COUNTIF(TOther[Frequency],$I$1)=0,0,SUMPRODUCT(--(IFERROR(MOD(A1069-TOther[Start Date],14),1)=0),--(TOther[Frequency]=$I$1),--(TOther[Start Date]&lt;=A1069),--(TOther[End Date Calc]&gt;=A1069),TOther[Amount])))</f>
        <v/>
      </c>
      <c r="J1069" s="8" t="str">
        <f>IF(A1069="","",IF(COUNTIF(TOther[Frequency],$J$1)=0,0,IF(OR(DAY(A1069)=1,DAY(A1069)=15),SUMIFS(TOther[Amount],TOther[Frequency],$J$1,TOther[Start Date],"&lt;="&amp;$A1069,TOther[End Date Calc],"&gt;="&amp;A1069),0)))</f>
        <v/>
      </c>
      <c r="K1069" s="8" t="str">
        <f>IF(A1069="","",IF(COUNTIF(TOther[Frequency],$K$1)=0,0,IF(A1069=(A1069-DAY(A1069)+1+2*7-WEEKDAY(A1069-DAY(A1069)+8-4,1)),SUMIFS(TOther[Amount],TOther[Frequency],$K$1,TOther[Start Date],"&lt;="&amp;$A1069,TOther[End Date Calc],"&gt;="&amp;A1069),0)))</f>
        <v/>
      </c>
      <c r="L1069" s="8" t="str">
        <f>IF(A1069="","",IF(COUNTIF(TOther[Frequency],$L$1)=0,0,IF(A1069=(A1069-DAY(A1069)+1+3*7-WEEKDAY(A1069-DAY(A1069)+8-4,1)),SUMIFS(TOther[Amount],TOther[Frequency],$L$1,TOther[Start Date],"&lt;="&amp;$A1069,TOther[End Date Calc],"&gt;="&amp;A1069),0)))</f>
        <v/>
      </c>
      <c r="M1069" s="8" t="str">
        <f>IF(A1069="","",IF(COUNTIF(TOther[Frequency],$M$1)=0,0,IF(A1069=(A1069-DAY(A1069)+1+4*7-WEEKDAY(A1069-DAY(A1069)+8-4,1)),SUMIFS(TOther[Amount],TOther[Frequency],$M$1,TOther[Start Date],"&lt;="&amp;$A1069,TOther[End Date Calc],"&gt;="&amp;A1069),0)))</f>
        <v/>
      </c>
      <c r="N1069" s="8" t="str" cm="1">
        <f t="array" ref="N1069">IF(A1069="","",IF(COUNTIF(TOther[Frequency],$N$1)=0,0,SUMPRODUCT(--(IFERROR(MOD(A1069-TOther[Start Date],28),1)=0),--(TOther[Frequency]=$N$1),--(TOther[Start Date]&lt;=A1069),--(TOther[End Date Calc]&gt;=A1069),TOther[Amount])))</f>
        <v/>
      </c>
      <c r="O1069" s="8" t="str" cm="1">
        <f t="array" ref="O1069">IF(A1069="","",IF(COUNTIF(TOther[Frequency],$O$1)=0,0,SUMPRODUCT(--(IFERROR(MOD(A1069-TOther[Start Date],42),1)=0),--(TOther[Frequency]=$O$1),--(TOther[Start Date]&lt;=A1069),--(TOther[End Date Calc]&gt;=A1069),TOther[Amount])))</f>
        <v/>
      </c>
      <c r="P1069" s="8" t="str" cm="1">
        <f t="array" ref="P1069">IF(A1069="","",IF(COUNTIF(TOther[Frequency],$P$1)=0,0,SUMPRODUCT(--(IFERROR(MOD(A1069-TOther[Start Date],56),1)=0),--(TOther[Frequency]=$P$1),--(TOther[Start Date]&lt;=A1069),--(TOther[End Date Calc]&gt;=A1069),TOther[Amount])))</f>
        <v/>
      </c>
      <c r="Q1069" s="8" t="str">
        <f>IF(A1069="","",IF(COUNTIF(TOther[Frequency],$Q$1)=0,0,IF(B1069="N",SUMIFS(TOther[Amount],TOther[Frequency],$Q$1,TOther[Start Date],"&lt;="&amp;$A1069,TOther[End Date Calc],"&gt;="&amp;A1069,TOther[Start Day],DAY(A1069)),SUMIFS(TOther[Amount],TOther[Frequency],$Q$1,TOther[Start Date],"&lt;="&amp;$A1069,TOther[End Date Calc],"&gt;="&amp;A1069,TOther[Start Day],"&gt;="&amp;DAY(A1069)))))</f>
        <v/>
      </c>
      <c r="R1069" s="8" t="str" cm="1">
        <f t="array" ref="R1069">IF(A1069="","",IF(COUNTIF(TOther[Frequency],R$1)=0,0,SUMPRODUCT(--(TOther[Frequency]=R$1),--(TOther[Start Date]&lt;=A1069),--(TOther[End Date Calc]&gt;=A1069),IF(B1069="N",--(TOther[Start Day]=DAY(A1069)),--(TOther[Start Day]&gt;=DAY(A1069))),--(IFERROR(MOD(TOther[Start Month]-MONTH(A1069)+2,2),1)=0),TOther[Amount])))</f>
        <v/>
      </c>
      <c r="S1069" s="8" t="str" cm="1">
        <f t="array" ref="S1069">IF(A1069="","",IF(COUNTIF(TOther[Frequency],S$1)=0,0,SUMPRODUCT(--(TOther[Frequency]=S$1),--(TOther[Start Date]&lt;=A1069),--(TOther[End Date Calc]&gt;=A1069),IF(B1069="N",--(TOther[Start Day]=DAY(A1069)),--(TOther[Start Day]&gt;=DAY(A1069))),--(IFERROR(MOD(TOther[Start Month]-MONTH(A1069)+3,3),1)=0),TOther[Amount])))</f>
        <v/>
      </c>
      <c r="T1069" s="8" t="str" cm="1">
        <f t="array" ref="T1069">IF($A1069="","",IF(COUNTIF(TOther[Frequency],T$1)=0,0,SUMPRODUCT(--(TOther[Frequency]=T$1),--(TOther[Start Date]&lt;=$A1069),--(TOther[End Date Calc]&gt;=$A1069),IF($B1069="N",--(TOther[Start Day]=DAY($A1069)),--(TOther[Start Day]&gt;=DAY($A1069))),--(IFERROR(MOD(TOther[Start Month]-MONTH($A1069)+4,4),1)=0),TOther[Amount])))</f>
        <v/>
      </c>
      <c r="U1069" s="8" t="str" cm="1">
        <f t="array" ref="U1069">IF(A1069="","",IF(COUNTIF(TOther[Frequency],$U$1)=0,0,SUMPRODUCT(--(TOther[Frequency]=$U$1),--(TOther[Start Date]&lt;=A1069),--(TOther[End Date Calc]&gt;=A1069),IF(B1069="N",--(TOther[Start Day]=DAY(A1069)),--(TOther[Start Day]&gt;=DAY(A1069))),--(IFERROR(MOD(TOther[Start Month]-MONTH(A1069)+6,6),1)=0),TOther[Amount])))</f>
        <v/>
      </c>
      <c r="V1069" s="8" t="str" cm="1">
        <f t="array" ref="V1069">IF(A1069="","",IF(COUNTIF(TOther[Frequency],$V$1)=0,0,SUMPRODUCT(--(TOther[Frequency]=$V$1),--(TOther[Start Date]&lt;=A1069),--(TOther[End Date Calc]&gt;=A1069),IF(B1069="N",--(TOther[Start Day]=DAY(A1069)),--(TOther[Start Day]&gt;=DAY(A1069))),--(IFERROR(MOD(TOther[Start Month]-MONTH(A1069)+12,12),1)=0),TOther[Amount])))</f>
        <v/>
      </c>
      <c r="W1069" s="8" t="str">
        <f>IF(A1069="","",SUMIFS(TOther[Amount],TOther[Start Date],A1069,TOther[Frequency],$W$1))</f>
        <v/>
      </c>
      <c r="X1069" s="9" t="str">
        <f t="shared" si="80"/>
        <v/>
      </c>
      <c r="Y1069" s="9" t="str">
        <f t="shared" si="84"/>
        <v/>
      </c>
      <c r="Z1069" s="8" t="str" cm="1">
        <f t="array" ref="Z1069">IF(A1069="","",IF(COUNTIF('2) Income'!$D$13:$D$32,"Weekly")=0,0,SUMPRODUCT(--(IFERROR(MOD(A1069-'2) Income'!$F$13:$F$32,7),1)=0),--('2) Income'!$D$13:$D$32="Weekly"),--('2) Income'!$F$13:$F$32&lt;=A1069),'2) Income'!$E$13:$E$32)))</f>
        <v/>
      </c>
      <c r="AA1069" s="8" t="str" cm="1">
        <f t="array" ref="AA1069">IF(A1069="","",IF(COUNTIF('2) Income'!$D$13:$D$32,"Every Other Week")=0,0,SUMPRODUCT(--(IFERROR(MOD(A1069-'2) Income'!$F$13:$F$32,14),1)=0),--('2) Income'!$D$13:$D$32="Every Other Week"),--('2) Income'!$F$13:$F$32&lt;=A1069),'2) Income'!$E$13:$E$32)))</f>
        <v/>
      </c>
      <c r="AB1069" s="8" t="str">
        <f>IF(A1069="","",IF(COUNTIF('2) Income'!$D$13:$D$32,"1st and 15th")=0,0,IF(OR(DAY(A1069)=1,DAY(A1069)=15),SUMIFS('2) Income'!$E$13:$E$32,'2) Income'!$D$13:$D$32,"1st and 15th",'2) Income'!$F$13:$F$32,"&lt;="&amp;$A1069),0)))</f>
        <v/>
      </c>
      <c r="AC1069" s="8" t="str">
        <f>IF(A1069="","",IF(COUNTIF('2) Income'!$D$13:$D$32,"2nd Wednesday")=0,0,IF(A1069=(A1069-DAY(A1069)+1+2*7-WEEKDAY(A1069-DAY(A1069)+8-4,1)),SUMIFS('2) Income'!$E$13:$E$32,'2) Income'!$D$13:$D$32,"2nd Wednesday",'2) Income'!$F$13:$F$32,"&lt;="&amp;$A1069),0)))</f>
        <v/>
      </c>
      <c r="AD1069" s="8" t="str">
        <f>IF(A1069="","",IF(COUNTIF('2) Income'!$D$13:$D$32,"3rd Wednesday")=0,0,IF(A1069=(A1069-DAY(A1069)+1+3*7-WEEKDAY(A1069-DAY(A1069)+8-4,1)),SUMIFS('2) Income'!$E$13:$E$32,'2) Income'!$D$13:$D$32,"3rd Wednesday",'2) Income'!$F$13:$F$32,"&lt;="&amp;$A1069),0)))</f>
        <v/>
      </c>
      <c r="AE1069" s="8" t="str">
        <f>IF(A1069="","",IF(COUNTIF('2) Income'!$D$13:$D$32,"4th Wednesday")=0,0,IF(A1069=(A1069-DAY(A1069)+1+4*7-WEEKDAY(A1069-DAY(A1069)+8-4,1)),SUMIFS('2) Income'!$E$13:$E$32,'2) Income'!$D$13:$D$32,"4th Wednesday",'2) Income'!$F$13:$F$32,"&lt;="&amp;$A1069),0)))</f>
        <v/>
      </c>
      <c r="AF1069" s="8" t="str" cm="1">
        <f t="array" ref="AF1069">IF(A1069="","",IF(COUNTIF('2) Income'!$D$13:$D$32,"Every 4 Weeks")=0,0,SUMPRODUCT(--(IFERROR(MOD(A1069-'2) Income'!$F$13:$F$32,28),1)=0),--('2) Income'!$D$13:$D$32="Every 4 Weeks"),--('2) Income'!$F$13:$F$32&lt;=A1069),'2) Income'!$E$13:$E$32)))</f>
        <v/>
      </c>
      <c r="AG1069" s="8" t="str">
        <f>IF(A1069="","",IF(COUNTIF('2) Income'!$D$13:$D$32,"Monthly")=0,0,IF(B1069="N",SUMIFS('2) Income'!$E$13:$E$32,'2) Income'!$D$13:$D$32,"monthly",'2) Income'!$F$13:$F$32,"&lt;="&amp;$A1069,'2) Income'!$I$13:$I$32,DAY(A1069)),SUMIFS('2) Income'!$E$13:$E$32,'2) Income'!$D$13:$D$32,"monthly",'2) Income'!$F$13:$F$32,"&lt;="&amp;$A1069,'2) Income'!$I$13:$I$32,"&gt;="&amp;DAY(A1069)))))</f>
        <v/>
      </c>
      <c r="AH1069" s="8" t="str" cm="1">
        <f t="array" ref="AH1069">IF(A1069="","",IF(COUNTIF('2) Income'!$D$13:$D$32,"Yearly")=0,0,SUMPRODUCT(--('2) Income'!$D$13:$D$32="Yearly"),--('2) Income'!$F$13:$F$32&lt;=A1069),IF(B1069="N",--('2) Income'!$I$13:$I$32=DAY(A1069)),--('2) Income'!$I$13:$I$32&gt;=DAY(A1069))),--(IFERROR(MOD('2) Income'!$H$13:$H$32-MONTH(A1069)+12,12),1)=0),'2) Income'!$E$13:$E$32)))</f>
        <v/>
      </c>
      <c r="AI1069" s="8" t="str">
        <f>IF(A1069="","",IF(COUNTIF('2) Income'!$D$13:$D$32,"one-time")=0,0,SUMIFS('2) Income'!$E$13:$E$32,'2) Income'!$D$13:$D$32,"one-time",'2) Income'!$F$13:$F$32,"="&amp;$A1069)))</f>
        <v/>
      </c>
      <c r="AJ1069" s="9" t="str">
        <f t="shared" si="81"/>
        <v/>
      </c>
    </row>
    <row r="1070" spans="1:36">
      <c r="A1070" s="7" t="str">
        <f>IF(A1069="","",IF(A1069+1&lt;='1) Period'!$E$21,A1069+1,""))</f>
        <v/>
      </c>
      <c r="B1070" s="7" t="e">
        <f t="shared" si="82"/>
        <v>#VALUE!</v>
      </c>
      <c r="C1070" t="e">
        <f t="shared" si="83"/>
        <v>#VALUE!</v>
      </c>
      <c r="D1070" s="8" t="str">
        <f>IF(A1070="","",IF(TEXT(A1070,"dddd")='4) Happy Money'!$E$23,WAllowance,0))</f>
        <v/>
      </c>
      <c r="E1070" s="8" t="str">
        <f>IF(A1070="","",IF(B1070="N",SUMIF(TMonthly[Day of the Month],DAY(A1070),TMonthly[Amount]),SUMIF(TMonthly[Day of the Month],"&gt;="&amp;DAY(A1070),TMonthly[Amount])))</f>
        <v/>
      </c>
      <c r="F1070" s="8" t="str" cm="1">
        <f t="array" ref="F1070">IF(A1070="","",SUMPRODUCT(--(TYearly[Due Date]&lt;=A1070),IF(B1070="N",--(TYearly[Day]=DAY(A1070)),--(TYearly[Day]&gt;=DAY(A1070))),--(IFERROR(MOD(TYearly[Month]-MONTH(A1070)+12,12),1)=0),TYearly[Amount]))</f>
        <v/>
      </c>
      <c r="G1070" s="8" t="str">
        <f>IF(A1070="","",SUMIF(TOneTime[Due Date],A1070,TOneTime[Amount]))</f>
        <v/>
      </c>
      <c r="H1070" s="8" t="str" cm="1">
        <f t="array" ref="H1070">IF(A1070="","",IF(COUNTIF(TOther[Frequency],$H$1)=0,0,SUMPRODUCT(--(IFERROR(MOD(A1070-TOther[Start Date],7),1)=0),--(TOther[Frequency]=$H$1),--(TOther[Start Date]&lt;=A1070),--(TOther[End Date Calc]&gt;=A1070),TOther[Amount])))</f>
        <v/>
      </c>
      <c r="I1070" s="8" t="str" cm="1">
        <f t="array" ref="I1070">IF(A1070="","",IF(COUNTIF(TOther[Frequency],$I$1)=0,0,SUMPRODUCT(--(IFERROR(MOD(A1070-TOther[Start Date],14),1)=0),--(TOther[Frequency]=$I$1),--(TOther[Start Date]&lt;=A1070),--(TOther[End Date Calc]&gt;=A1070),TOther[Amount])))</f>
        <v/>
      </c>
      <c r="J1070" s="8" t="str">
        <f>IF(A1070="","",IF(COUNTIF(TOther[Frequency],$J$1)=0,0,IF(OR(DAY(A1070)=1,DAY(A1070)=15),SUMIFS(TOther[Amount],TOther[Frequency],$J$1,TOther[Start Date],"&lt;="&amp;$A1070,TOther[End Date Calc],"&gt;="&amp;A1070),0)))</f>
        <v/>
      </c>
      <c r="K1070" s="8" t="str">
        <f>IF(A1070="","",IF(COUNTIF(TOther[Frequency],$K$1)=0,0,IF(A1070=(A1070-DAY(A1070)+1+2*7-WEEKDAY(A1070-DAY(A1070)+8-4,1)),SUMIFS(TOther[Amount],TOther[Frequency],$K$1,TOther[Start Date],"&lt;="&amp;$A1070,TOther[End Date Calc],"&gt;="&amp;A1070),0)))</f>
        <v/>
      </c>
      <c r="L1070" s="8" t="str">
        <f>IF(A1070="","",IF(COUNTIF(TOther[Frequency],$L$1)=0,0,IF(A1070=(A1070-DAY(A1070)+1+3*7-WEEKDAY(A1070-DAY(A1070)+8-4,1)),SUMIFS(TOther[Amount],TOther[Frequency],$L$1,TOther[Start Date],"&lt;="&amp;$A1070,TOther[End Date Calc],"&gt;="&amp;A1070),0)))</f>
        <v/>
      </c>
      <c r="M1070" s="8" t="str">
        <f>IF(A1070="","",IF(COUNTIF(TOther[Frequency],$M$1)=0,0,IF(A1070=(A1070-DAY(A1070)+1+4*7-WEEKDAY(A1070-DAY(A1070)+8-4,1)),SUMIFS(TOther[Amount],TOther[Frequency],$M$1,TOther[Start Date],"&lt;="&amp;$A1070,TOther[End Date Calc],"&gt;="&amp;A1070),0)))</f>
        <v/>
      </c>
      <c r="N1070" s="8" t="str" cm="1">
        <f t="array" ref="N1070">IF(A1070="","",IF(COUNTIF(TOther[Frequency],$N$1)=0,0,SUMPRODUCT(--(IFERROR(MOD(A1070-TOther[Start Date],28),1)=0),--(TOther[Frequency]=$N$1),--(TOther[Start Date]&lt;=A1070),--(TOther[End Date Calc]&gt;=A1070),TOther[Amount])))</f>
        <v/>
      </c>
      <c r="O1070" s="8" t="str" cm="1">
        <f t="array" ref="O1070">IF(A1070="","",IF(COUNTIF(TOther[Frequency],$O$1)=0,0,SUMPRODUCT(--(IFERROR(MOD(A1070-TOther[Start Date],42),1)=0),--(TOther[Frequency]=$O$1),--(TOther[Start Date]&lt;=A1070),--(TOther[End Date Calc]&gt;=A1070),TOther[Amount])))</f>
        <v/>
      </c>
      <c r="P1070" s="8" t="str" cm="1">
        <f t="array" ref="P1070">IF(A1070="","",IF(COUNTIF(TOther[Frequency],$P$1)=0,0,SUMPRODUCT(--(IFERROR(MOD(A1070-TOther[Start Date],56),1)=0),--(TOther[Frequency]=$P$1),--(TOther[Start Date]&lt;=A1070),--(TOther[End Date Calc]&gt;=A1070),TOther[Amount])))</f>
        <v/>
      </c>
      <c r="Q1070" s="8" t="str">
        <f>IF(A1070="","",IF(COUNTIF(TOther[Frequency],$Q$1)=0,0,IF(B1070="N",SUMIFS(TOther[Amount],TOther[Frequency],$Q$1,TOther[Start Date],"&lt;="&amp;$A1070,TOther[End Date Calc],"&gt;="&amp;A1070,TOther[Start Day],DAY(A1070)),SUMIFS(TOther[Amount],TOther[Frequency],$Q$1,TOther[Start Date],"&lt;="&amp;$A1070,TOther[End Date Calc],"&gt;="&amp;A1070,TOther[Start Day],"&gt;="&amp;DAY(A1070)))))</f>
        <v/>
      </c>
      <c r="R1070" s="8" t="str" cm="1">
        <f t="array" ref="R1070">IF(A1070="","",IF(COUNTIF(TOther[Frequency],R$1)=0,0,SUMPRODUCT(--(TOther[Frequency]=R$1),--(TOther[Start Date]&lt;=A1070),--(TOther[End Date Calc]&gt;=A1070),IF(B1070="N",--(TOther[Start Day]=DAY(A1070)),--(TOther[Start Day]&gt;=DAY(A1070))),--(IFERROR(MOD(TOther[Start Month]-MONTH(A1070)+2,2),1)=0),TOther[Amount])))</f>
        <v/>
      </c>
      <c r="S1070" s="8" t="str" cm="1">
        <f t="array" ref="S1070">IF(A1070="","",IF(COUNTIF(TOther[Frequency],S$1)=0,0,SUMPRODUCT(--(TOther[Frequency]=S$1),--(TOther[Start Date]&lt;=A1070),--(TOther[End Date Calc]&gt;=A1070),IF(B1070="N",--(TOther[Start Day]=DAY(A1070)),--(TOther[Start Day]&gt;=DAY(A1070))),--(IFERROR(MOD(TOther[Start Month]-MONTH(A1070)+3,3),1)=0),TOther[Amount])))</f>
        <v/>
      </c>
      <c r="T1070" s="8" t="str" cm="1">
        <f t="array" ref="T1070">IF($A1070="","",IF(COUNTIF(TOther[Frequency],T$1)=0,0,SUMPRODUCT(--(TOther[Frequency]=T$1),--(TOther[Start Date]&lt;=$A1070),--(TOther[End Date Calc]&gt;=$A1070),IF($B1070="N",--(TOther[Start Day]=DAY($A1070)),--(TOther[Start Day]&gt;=DAY($A1070))),--(IFERROR(MOD(TOther[Start Month]-MONTH($A1070)+4,4),1)=0),TOther[Amount])))</f>
        <v/>
      </c>
      <c r="U1070" s="8" t="str" cm="1">
        <f t="array" ref="U1070">IF(A1070="","",IF(COUNTIF(TOther[Frequency],$U$1)=0,0,SUMPRODUCT(--(TOther[Frequency]=$U$1),--(TOther[Start Date]&lt;=A1070),--(TOther[End Date Calc]&gt;=A1070),IF(B1070="N",--(TOther[Start Day]=DAY(A1070)),--(TOther[Start Day]&gt;=DAY(A1070))),--(IFERROR(MOD(TOther[Start Month]-MONTH(A1070)+6,6),1)=0),TOther[Amount])))</f>
        <v/>
      </c>
      <c r="V1070" s="8" t="str" cm="1">
        <f t="array" ref="V1070">IF(A1070="","",IF(COUNTIF(TOther[Frequency],$V$1)=0,0,SUMPRODUCT(--(TOther[Frequency]=$V$1),--(TOther[Start Date]&lt;=A1070),--(TOther[End Date Calc]&gt;=A1070),IF(B1070="N",--(TOther[Start Day]=DAY(A1070)),--(TOther[Start Day]&gt;=DAY(A1070))),--(IFERROR(MOD(TOther[Start Month]-MONTH(A1070)+12,12),1)=0),TOther[Amount])))</f>
        <v/>
      </c>
      <c r="W1070" s="8" t="str">
        <f>IF(A1070="","",SUMIFS(TOther[Amount],TOther[Start Date],A1070,TOther[Frequency],$W$1))</f>
        <v/>
      </c>
      <c r="X1070" s="9" t="str">
        <f t="shared" si="80"/>
        <v/>
      </c>
      <c r="Y1070" s="9" t="str">
        <f t="shared" si="84"/>
        <v/>
      </c>
      <c r="Z1070" s="8" t="str" cm="1">
        <f t="array" ref="Z1070">IF(A1070="","",IF(COUNTIF('2) Income'!$D$13:$D$32,"Weekly")=0,0,SUMPRODUCT(--(IFERROR(MOD(A1070-'2) Income'!$F$13:$F$32,7),1)=0),--('2) Income'!$D$13:$D$32="Weekly"),--('2) Income'!$F$13:$F$32&lt;=A1070),'2) Income'!$E$13:$E$32)))</f>
        <v/>
      </c>
      <c r="AA1070" s="8" t="str" cm="1">
        <f t="array" ref="AA1070">IF(A1070="","",IF(COUNTIF('2) Income'!$D$13:$D$32,"Every Other Week")=0,0,SUMPRODUCT(--(IFERROR(MOD(A1070-'2) Income'!$F$13:$F$32,14),1)=0),--('2) Income'!$D$13:$D$32="Every Other Week"),--('2) Income'!$F$13:$F$32&lt;=A1070),'2) Income'!$E$13:$E$32)))</f>
        <v/>
      </c>
      <c r="AB1070" s="8" t="str">
        <f>IF(A1070="","",IF(COUNTIF('2) Income'!$D$13:$D$32,"1st and 15th")=0,0,IF(OR(DAY(A1070)=1,DAY(A1070)=15),SUMIFS('2) Income'!$E$13:$E$32,'2) Income'!$D$13:$D$32,"1st and 15th",'2) Income'!$F$13:$F$32,"&lt;="&amp;$A1070),0)))</f>
        <v/>
      </c>
      <c r="AC1070" s="8" t="str">
        <f>IF(A1070="","",IF(COUNTIF('2) Income'!$D$13:$D$32,"2nd Wednesday")=0,0,IF(A1070=(A1070-DAY(A1070)+1+2*7-WEEKDAY(A1070-DAY(A1070)+8-4,1)),SUMIFS('2) Income'!$E$13:$E$32,'2) Income'!$D$13:$D$32,"2nd Wednesday",'2) Income'!$F$13:$F$32,"&lt;="&amp;$A1070),0)))</f>
        <v/>
      </c>
      <c r="AD1070" s="8" t="str">
        <f>IF(A1070="","",IF(COUNTIF('2) Income'!$D$13:$D$32,"3rd Wednesday")=0,0,IF(A1070=(A1070-DAY(A1070)+1+3*7-WEEKDAY(A1070-DAY(A1070)+8-4,1)),SUMIFS('2) Income'!$E$13:$E$32,'2) Income'!$D$13:$D$32,"3rd Wednesday",'2) Income'!$F$13:$F$32,"&lt;="&amp;$A1070),0)))</f>
        <v/>
      </c>
      <c r="AE1070" s="8" t="str">
        <f>IF(A1070="","",IF(COUNTIF('2) Income'!$D$13:$D$32,"4th Wednesday")=0,0,IF(A1070=(A1070-DAY(A1070)+1+4*7-WEEKDAY(A1070-DAY(A1070)+8-4,1)),SUMIFS('2) Income'!$E$13:$E$32,'2) Income'!$D$13:$D$32,"4th Wednesday",'2) Income'!$F$13:$F$32,"&lt;="&amp;$A1070),0)))</f>
        <v/>
      </c>
      <c r="AF1070" s="8" t="str" cm="1">
        <f t="array" ref="AF1070">IF(A1070="","",IF(COUNTIF('2) Income'!$D$13:$D$32,"Every 4 Weeks")=0,0,SUMPRODUCT(--(IFERROR(MOD(A1070-'2) Income'!$F$13:$F$32,28),1)=0),--('2) Income'!$D$13:$D$32="Every 4 Weeks"),--('2) Income'!$F$13:$F$32&lt;=A1070),'2) Income'!$E$13:$E$32)))</f>
        <v/>
      </c>
      <c r="AG1070" s="8" t="str">
        <f>IF(A1070="","",IF(COUNTIF('2) Income'!$D$13:$D$32,"Monthly")=0,0,IF(B1070="N",SUMIFS('2) Income'!$E$13:$E$32,'2) Income'!$D$13:$D$32,"monthly",'2) Income'!$F$13:$F$32,"&lt;="&amp;$A1070,'2) Income'!$I$13:$I$32,DAY(A1070)),SUMIFS('2) Income'!$E$13:$E$32,'2) Income'!$D$13:$D$32,"monthly",'2) Income'!$F$13:$F$32,"&lt;="&amp;$A1070,'2) Income'!$I$13:$I$32,"&gt;="&amp;DAY(A1070)))))</f>
        <v/>
      </c>
      <c r="AH1070" s="8" t="str" cm="1">
        <f t="array" ref="AH1070">IF(A1070="","",IF(COUNTIF('2) Income'!$D$13:$D$32,"Yearly")=0,0,SUMPRODUCT(--('2) Income'!$D$13:$D$32="Yearly"),--('2) Income'!$F$13:$F$32&lt;=A1070),IF(B1070="N",--('2) Income'!$I$13:$I$32=DAY(A1070)),--('2) Income'!$I$13:$I$32&gt;=DAY(A1070))),--(IFERROR(MOD('2) Income'!$H$13:$H$32-MONTH(A1070)+12,12),1)=0),'2) Income'!$E$13:$E$32)))</f>
        <v/>
      </c>
      <c r="AI1070" s="8" t="str">
        <f>IF(A1070="","",IF(COUNTIF('2) Income'!$D$13:$D$32,"one-time")=0,0,SUMIFS('2) Income'!$E$13:$E$32,'2) Income'!$D$13:$D$32,"one-time",'2) Income'!$F$13:$F$32,"="&amp;$A1070)))</f>
        <v/>
      </c>
      <c r="AJ1070" s="9" t="str">
        <f t="shared" si="81"/>
        <v/>
      </c>
    </row>
    <row r="1071" spans="1:36">
      <c r="A1071" s="7" t="str">
        <f>IF(A1070="","",IF(A1070+1&lt;='1) Period'!$E$21,A1070+1,""))</f>
        <v/>
      </c>
      <c r="B1071" s="7" t="e">
        <f t="shared" si="82"/>
        <v>#VALUE!</v>
      </c>
      <c r="C1071" t="e">
        <f t="shared" si="83"/>
        <v>#VALUE!</v>
      </c>
      <c r="D1071" s="8" t="str">
        <f>IF(A1071="","",IF(TEXT(A1071,"dddd")='4) Happy Money'!$E$23,WAllowance,0))</f>
        <v/>
      </c>
      <c r="E1071" s="8" t="str">
        <f>IF(A1071="","",IF(B1071="N",SUMIF(TMonthly[Day of the Month],DAY(A1071),TMonthly[Amount]),SUMIF(TMonthly[Day of the Month],"&gt;="&amp;DAY(A1071),TMonthly[Amount])))</f>
        <v/>
      </c>
      <c r="F1071" s="8" t="str" cm="1">
        <f t="array" ref="F1071">IF(A1071="","",SUMPRODUCT(--(TYearly[Due Date]&lt;=A1071),IF(B1071="N",--(TYearly[Day]=DAY(A1071)),--(TYearly[Day]&gt;=DAY(A1071))),--(IFERROR(MOD(TYearly[Month]-MONTH(A1071)+12,12),1)=0),TYearly[Amount]))</f>
        <v/>
      </c>
      <c r="G1071" s="8" t="str">
        <f>IF(A1071="","",SUMIF(TOneTime[Due Date],A1071,TOneTime[Amount]))</f>
        <v/>
      </c>
      <c r="H1071" s="8" t="str" cm="1">
        <f t="array" ref="H1071">IF(A1071="","",IF(COUNTIF(TOther[Frequency],$H$1)=0,0,SUMPRODUCT(--(IFERROR(MOD(A1071-TOther[Start Date],7),1)=0),--(TOther[Frequency]=$H$1),--(TOther[Start Date]&lt;=A1071),--(TOther[End Date Calc]&gt;=A1071),TOther[Amount])))</f>
        <v/>
      </c>
      <c r="I1071" s="8" t="str" cm="1">
        <f t="array" ref="I1071">IF(A1071="","",IF(COUNTIF(TOther[Frequency],$I$1)=0,0,SUMPRODUCT(--(IFERROR(MOD(A1071-TOther[Start Date],14),1)=0),--(TOther[Frequency]=$I$1),--(TOther[Start Date]&lt;=A1071),--(TOther[End Date Calc]&gt;=A1071),TOther[Amount])))</f>
        <v/>
      </c>
      <c r="J1071" s="8" t="str">
        <f>IF(A1071="","",IF(COUNTIF(TOther[Frequency],$J$1)=0,0,IF(OR(DAY(A1071)=1,DAY(A1071)=15),SUMIFS(TOther[Amount],TOther[Frequency],$J$1,TOther[Start Date],"&lt;="&amp;$A1071,TOther[End Date Calc],"&gt;="&amp;A1071),0)))</f>
        <v/>
      </c>
      <c r="K1071" s="8" t="str">
        <f>IF(A1071="","",IF(COUNTIF(TOther[Frequency],$K$1)=0,0,IF(A1071=(A1071-DAY(A1071)+1+2*7-WEEKDAY(A1071-DAY(A1071)+8-4,1)),SUMIFS(TOther[Amount],TOther[Frequency],$K$1,TOther[Start Date],"&lt;="&amp;$A1071,TOther[End Date Calc],"&gt;="&amp;A1071),0)))</f>
        <v/>
      </c>
      <c r="L1071" s="8" t="str">
        <f>IF(A1071="","",IF(COUNTIF(TOther[Frequency],$L$1)=0,0,IF(A1071=(A1071-DAY(A1071)+1+3*7-WEEKDAY(A1071-DAY(A1071)+8-4,1)),SUMIFS(TOther[Amount],TOther[Frequency],$L$1,TOther[Start Date],"&lt;="&amp;$A1071,TOther[End Date Calc],"&gt;="&amp;A1071),0)))</f>
        <v/>
      </c>
      <c r="M1071" s="8" t="str">
        <f>IF(A1071="","",IF(COUNTIF(TOther[Frequency],$M$1)=0,0,IF(A1071=(A1071-DAY(A1071)+1+4*7-WEEKDAY(A1071-DAY(A1071)+8-4,1)),SUMIFS(TOther[Amount],TOther[Frequency],$M$1,TOther[Start Date],"&lt;="&amp;$A1071,TOther[End Date Calc],"&gt;="&amp;A1071),0)))</f>
        <v/>
      </c>
      <c r="N1071" s="8" t="str" cm="1">
        <f t="array" ref="N1071">IF(A1071="","",IF(COUNTIF(TOther[Frequency],$N$1)=0,0,SUMPRODUCT(--(IFERROR(MOD(A1071-TOther[Start Date],28),1)=0),--(TOther[Frequency]=$N$1),--(TOther[Start Date]&lt;=A1071),--(TOther[End Date Calc]&gt;=A1071),TOther[Amount])))</f>
        <v/>
      </c>
      <c r="O1071" s="8" t="str" cm="1">
        <f t="array" ref="O1071">IF(A1071="","",IF(COUNTIF(TOther[Frequency],$O$1)=0,0,SUMPRODUCT(--(IFERROR(MOD(A1071-TOther[Start Date],42),1)=0),--(TOther[Frequency]=$O$1),--(TOther[Start Date]&lt;=A1071),--(TOther[End Date Calc]&gt;=A1071),TOther[Amount])))</f>
        <v/>
      </c>
      <c r="P1071" s="8" t="str" cm="1">
        <f t="array" ref="P1071">IF(A1071="","",IF(COUNTIF(TOther[Frequency],$P$1)=0,0,SUMPRODUCT(--(IFERROR(MOD(A1071-TOther[Start Date],56),1)=0),--(TOther[Frequency]=$P$1),--(TOther[Start Date]&lt;=A1071),--(TOther[End Date Calc]&gt;=A1071),TOther[Amount])))</f>
        <v/>
      </c>
      <c r="Q1071" s="8" t="str">
        <f>IF(A1071="","",IF(COUNTIF(TOther[Frequency],$Q$1)=0,0,IF(B1071="N",SUMIFS(TOther[Amount],TOther[Frequency],$Q$1,TOther[Start Date],"&lt;="&amp;$A1071,TOther[End Date Calc],"&gt;="&amp;A1071,TOther[Start Day],DAY(A1071)),SUMIFS(TOther[Amount],TOther[Frequency],$Q$1,TOther[Start Date],"&lt;="&amp;$A1071,TOther[End Date Calc],"&gt;="&amp;A1071,TOther[Start Day],"&gt;="&amp;DAY(A1071)))))</f>
        <v/>
      </c>
      <c r="R1071" s="8" t="str" cm="1">
        <f t="array" ref="R1071">IF(A1071="","",IF(COUNTIF(TOther[Frequency],R$1)=0,0,SUMPRODUCT(--(TOther[Frequency]=R$1),--(TOther[Start Date]&lt;=A1071),--(TOther[End Date Calc]&gt;=A1071),IF(B1071="N",--(TOther[Start Day]=DAY(A1071)),--(TOther[Start Day]&gt;=DAY(A1071))),--(IFERROR(MOD(TOther[Start Month]-MONTH(A1071)+2,2),1)=0),TOther[Amount])))</f>
        <v/>
      </c>
      <c r="S1071" s="8" t="str" cm="1">
        <f t="array" ref="S1071">IF(A1071="","",IF(COUNTIF(TOther[Frequency],S$1)=0,0,SUMPRODUCT(--(TOther[Frequency]=S$1),--(TOther[Start Date]&lt;=A1071),--(TOther[End Date Calc]&gt;=A1071),IF(B1071="N",--(TOther[Start Day]=DAY(A1071)),--(TOther[Start Day]&gt;=DAY(A1071))),--(IFERROR(MOD(TOther[Start Month]-MONTH(A1071)+3,3),1)=0),TOther[Amount])))</f>
        <v/>
      </c>
      <c r="T1071" s="8" t="str" cm="1">
        <f t="array" ref="T1071">IF($A1071="","",IF(COUNTIF(TOther[Frequency],T$1)=0,0,SUMPRODUCT(--(TOther[Frequency]=T$1),--(TOther[Start Date]&lt;=$A1071),--(TOther[End Date Calc]&gt;=$A1071),IF($B1071="N",--(TOther[Start Day]=DAY($A1071)),--(TOther[Start Day]&gt;=DAY($A1071))),--(IFERROR(MOD(TOther[Start Month]-MONTH($A1071)+4,4),1)=0),TOther[Amount])))</f>
        <v/>
      </c>
      <c r="U1071" s="8" t="str" cm="1">
        <f t="array" ref="U1071">IF(A1071="","",IF(COUNTIF(TOther[Frequency],$U$1)=0,0,SUMPRODUCT(--(TOther[Frequency]=$U$1),--(TOther[Start Date]&lt;=A1071),--(TOther[End Date Calc]&gt;=A1071),IF(B1071="N",--(TOther[Start Day]=DAY(A1071)),--(TOther[Start Day]&gt;=DAY(A1071))),--(IFERROR(MOD(TOther[Start Month]-MONTH(A1071)+6,6),1)=0),TOther[Amount])))</f>
        <v/>
      </c>
      <c r="V1071" s="8" t="str" cm="1">
        <f t="array" ref="V1071">IF(A1071="","",IF(COUNTIF(TOther[Frequency],$V$1)=0,0,SUMPRODUCT(--(TOther[Frequency]=$V$1),--(TOther[Start Date]&lt;=A1071),--(TOther[End Date Calc]&gt;=A1071),IF(B1071="N",--(TOther[Start Day]=DAY(A1071)),--(TOther[Start Day]&gt;=DAY(A1071))),--(IFERROR(MOD(TOther[Start Month]-MONTH(A1071)+12,12),1)=0),TOther[Amount])))</f>
        <v/>
      </c>
      <c r="W1071" s="8" t="str">
        <f>IF(A1071="","",SUMIFS(TOther[Amount],TOther[Start Date],A1071,TOther[Frequency],$W$1))</f>
        <v/>
      </c>
      <c r="X1071" s="9" t="str">
        <f t="shared" si="80"/>
        <v/>
      </c>
      <c r="Y1071" s="9" t="str">
        <f t="shared" si="84"/>
        <v/>
      </c>
      <c r="Z1071" s="8" t="str" cm="1">
        <f t="array" ref="Z1071">IF(A1071="","",IF(COUNTIF('2) Income'!$D$13:$D$32,"Weekly")=0,0,SUMPRODUCT(--(IFERROR(MOD(A1071-'2) Income'!$F$13:$F$32,7),1)=0),--('2) Income'!$D$13:$D$32="Weekly"),--('2) Income'!$F$13:$F$32&lt;=A1071),'2) Income'!$E$13:$E$32)))</f>
        <v/>
      </c>
      <c r="AA1071" s="8" t="str" cm="1">
        <f t="array" ref="AA1071">IF(A1071="","",IF(COUNTIF('2) Income'!$D$13:$D$32,"Every Other Week")=0,0,SUMPRODUCT(--(IFERROR(MOD(A1071-'2) Income'!$F$13:$F$32,14),1)=0),--('2) Income'!$D$13:$D$32="Every Other Week"),--('2) Income'!$F$13:$F$32&lt;=A1071),'2) Income'!$E$13:$E$32)))</f>
        <v/>
      </c>
      <c r="AB1071" s="8" t="str">
        <f>IF(A1071="","",IF(COUNTIF('2) Income'!$D$13:$D$32,"1st and 15th")=0,0,IF(OR(DAY(A1071)=1,DAY(A1071)=15),SUMIFS('2) Income'!$E$13:$E$32,'2) Income'!$D$13:$D$32,"1st and 15th",'2) Income'!$F$13:$F$32,"&lt;="&amp;$A1071),0)))</f>
        <v/>
      </c>
      <c r="AC1071" s="8" t="str">
        <f>IF(A1071="","",IF(COUNTIF('2) Income'!$D$13:$D$32,"2nd Wednesday")=0,0,IF(A1071=(A1071-DAY(A1071)+1+2*7-WEEKDAY(A1071-DAY(A1071)+8-4,1)),SUMIFS('2) Income'!$E$13:$E$32,'2) Income'!$D$13:$D$32,"2nd Wednesday",'2) Income'!$F$13:$F$32,"&lt;="&amp;$A1071),0)))</f>
        <v/>
      </c>
      <c r="AD1071" s="8" t="str">
        <f>IF(A1071="","",IF(COUNTIF('2) Income'!$D$13:$D$32,"3rd Wednesday")=0,0,IF(A1071=(A1071-DAY(A1071)+1+3*7-WEEKDAY(A1071-DAY(A1071)+8-4,1)),SUMIFS('2) Income'!$E$13:$E$32,'2) Income'!$D$13:$D$32,"3rd Wednesday",'2) Income'!$F$13:$F$32,"&lt;="&amp;$A1071),0)))</f>
        <v/>
      </c>
      <c r="AE1071" s="8" t="str">
        <f>IF(A1071="","",IF(COUNTIF('2) Income'!$D$13:$D$32,"4th Wednesday")=0,0,IF(A1071=(A1071-DAY(A1071)+1+4*7-WEEKDAY(A1071-DAY(A1071)+8-4,1)),SUMIFS('2) Income'!$E$13:$E$32,'2) Income'!$D$13:$D$32,"4th Wednesday",'2) Income'!$F$13:$F$32,"&lt;="&amp;$A1071),0)))</f>
        <v/>
      </c>
      <c r="AF1071" s="8" t="str" cm="1">
        <f t="array" ref="AF1071">IF(A1071="","",IF(COUNTIF('2) Income'!$D$13:$D$32,"Every 4 Weeks")=0,0,SUMPRODUCT(--(IFERROR(MOD(A1071-'2) Income'!$F$13:$F$32,28),1)=0),--('2) Income'!$D$13:$D$32="Every 4 Weeks"),--('2) Income'!$F$13:$F$32&lt;=A1071),'2) Income'!$E$13:$E$32)))</f>
        <v/>
      </c>
      <c r="AG1071" s="8" t="str">
        <f>IF(A1071="","",IF(COUNTIF('2) Income'!$D$13:$D$32,"Monthly")=0,0,IF(B1071="N",SUMIFS('2) Income'!$E$13:$E$32,'2) Income'!$D$13:$D$32,"monthly",'2) Income'!$F$13:$F$32,"&lt;="&amp;$A1071,'2) Income'!$I$13:$I$32,DAY(A1071)),SUMIFS('2) Income'!$E$13:$E$32,'2) Income'!$D$13:$D$32,"monthly",'2) Income'!$F$13:$F$32,"&lt;="&amp;$A1071,'2) Income'!$I$13:$I$32,"&gt;="&amp;DAY(A1071)))))</f>
        <v/>
      </c>
      <c r="AH1071" s="8" t="str" cm="1">
        <f t="array" ref="AH1071">IF(A1071="","",IF(COUNTIF('2) Income'!$D$13:$D$32,"Yearly")=0,0,SUMPRODUCT(--('2) Income'!$D$13:$D$32="Yearly"),--('2) Income'!$F$13:$F$32&lt;=A1071),IF(B1071="N",--('2) Income'!$I$13:$I$32=DAY(A1071)),--('2) Income'!$I$13:$I$32&gt;=DAY(A1071))),--(IFERROR(MOD('2) Income'!$H$13:$H$32-MONTH(A1071)+12,12),1)=0),'2) Income'!$E$13:$E$32)))</f>
        <v/>
      </c>
      <c r="AI1071" s="8" t="str">
        <f>IF(A1071="","",IF(COUNTIF('2) Income'!$D$13:$D$32,"one-time")=0,0,SUMIFS('2) Income'!$E$13:$E$32,'2) Income'!$D$13:$D$32,"one-time",'2) Income'!$F$13:$F$32,"="&amp;$A1071)))</f>
        <v/>
      </c>
      <c r="AJ1071" s="9" t="str">
        <f t="shared" si="81"/>
        <v/>
      </c>
    </row>
    <row r="1072" spans="1:36">
      <c r="A1072" s="7" t="str">
        <f>IF(A1071="","",IF(A1071+1&lt;='1) Period'!$E$21,A1071+1,""))</f>
        <v/>
      </c>
      <c r="B1072" s="7" t="e">
        <f t="shared" si="82"/>
        <v>#VALUE!</v>
      </c>
      <c r="C1072" t="e">
        <f t="shared" si="83"/>
        <v>#VALUE!</v>
      </c>
      <c r="D1072" s="8" t="str">
        <f>IF(A1072="","",IF(TEXT(A1072,"dddd")='4) Happy Money'!$E$23,WAllowance,0))</f>
        <v/>
      </c>
      <c r="E1072" s="8" t="str">
        <f>IF(A1072="","",IF(B1072="N",SUMIF(TMonthly[Day of the Month],DAY(A1072),TMonthly[Amount]),SUMIF(TMonthly[Day of the Month],"&gt;="&amp;DAY(A1072),TMonthly[Amount])))</f>
        <v/>
      </c>
      <c r="F1072" s="8" t="str" cm="1">
        <f t="array" ref="F1072">IF(A1072="","",SUMPRODUCT(--(TYearly[Due Date]&lt;=A1072),IF(B1072="N",--(TYearly[Day]=DAY(A1072)),--(TYearly[Day]&gt;=DAY(A1072))),--(IFERROR(MOD(TYearly[Month]-MONTH(A1072)+12,12),1)=0),TYearly[Amount]))</f>
        <v/>
      </c>
      <c r="G1072" s="8" t="str">
        <f>IF(A1072="","",SUMIF(TOneTime[Due Date],A1072,TOneTime[Amount]))</f>
        <v/>
      </c>
      <c r="H1072" s="8" t="str" cm="1">
        <f t="array" ref="H1072">IF(A1072="","",IF(COUNTIF(TOther[Frequency],$H$1)=0,0,SUMPRODUCT(--(IFERROR(MOD(A1072-TOther[Start Date],7),1)=0),--(TOther[Frequency]=$H$1),--(TOther[Start Date]&lt;=A1072),--(TOther[End Date Calc]&gt;=A1072),TOther[Amount])))</f>
        <v/>
      </c>
      <c r="I1072" s="8" t="str" cm="1">
        <f t="array" ref="I1072">IF(A1072="","",IF(COUNTIF(TOther[Frequency],$I$1)=0,0,SUMPRODUCT(--(IFERROR(MOD(A1072-TOther[Start Date],14),1)=0),--(TOther[Frequency]=$I$1),--(TOther[Start Date]&lt;=A1072),--(TOther[End Date Calc]&gt;=A1072),TOther[Amount])))</f>
        <v/>
      </c>
      <c r="J1072" s="8" t="str">
        <f>IF(A1072="","",IF(COUNTIF(TOther[Frequency],$J$1)=0,0,IF(OR(DAY(A1072)=1,DAY(A1072)=15),SUMIFS(TOther[Amount],TOther[Frequency],$J$1,TOther[Start Date],"&lt;="&amp;$A1072,TOther[End Date Calc],"&gt;="&amp;A1072),0)))</f>
        <v/>
      </c>
      <c r="K1072" s="8" t="str">
        <f>IF(A1072="","",IF(COUNTIF(TOther[Frequency],$K$1)=0,0,IF(A1072=(A1072-DAY(A1072)+1+2*7-WEEKDAY(A1072-DAY(A1072)+8-4,1)),SUMIFS(TOther[Amount],TOther[Frequency],$K$1,TOther[Start Date],"&lt;="&amp;$A1072,TOther[End Date Calc],"&gt;="&amp;A1072),0)))</f>
        <v/>
      </c>
      <c r="L1072" s="8" t="str">
        <f>IF(A1072="","",IF(COUNTIF(TOther[Frequency],$L$1)=0,0,IF(A1072=(A1072-DAY(A1072)+1+3*7-WEEKDAY(A1072-DAY(A1072)+8-4,1)),SUMIFS(TOther[Amount],TOther[Frequency],$L$1,TOther[Start Date],"&lt;="&amp;$A1072,TOther[End Date Calc],"&gt;="&amp;A1072),0)))</f>
        <v/>
      </c>
      <c r="M1072" s="8" t="str">
        <f>IF(A1072="","",IF(COUNTIF(TOther[Frequency],$M$1)=0,0,IF(A1072=(A1072-DAY(A1072)+1+4*7-WEEKDAY(A1072-DAY(A1072)+8-4,1)),SUMIFS(TOther[Amount],TOther[Frequency],$M$1,TOther[Start Date],"&lt;="&amp;$A1072,TOther[End Date Calc],"&gt;="&amp;A1072),0)))</f>
        <v/>
      </c>
      <c r="N1072" s="8" t="str" cm="1">
        <f t="array" ref="N1072">IF(A1072="","",IF(COUNTIF(TOther[Frequency],$N$1)=0,0,SUMPRODUCT(--(IFERROR(MOD(A1072-TOther[Start Date],28),1)=0),--(TOther[Frequency]=$N$1),--(TOther[Start Date]&lt;=A1072),--(TOther[End Date Calc]&gt;=A1072),TOther[Amount])))</f>
        <v/>
      </c>
      <c r="O1072" s="8" t="str" cm="1">
        <f t="array" ref="O1072">IF(A1072="","",IF(COUNTIF(TOther[Frequency],$O$1)=0,0,SUMPRODUCT(--(IFERROR(MOD(A1072-TOther[Start Date],42),1)=0),--(TOther[Frequency]=$O$1),--(TOther[Start Date]&lt;=A1072),--(TOther[End Date Calc]&gt;=A1072),TOther[Amount])))</f>
        <v/>
      </c>
      <c r="P1072" s="8" t="str" cm="1">
        <f t="array" ref="P1072">IF(A1072="","",IF(COUNTIF(TOther[Frequency],$P$1)=0,0,SUMPRODUCT(--(IFERROR(MOD(A1072-TOther[Start Date],56),1)=0),--(TOther[Frequency]=$P$1),--(TOther[Start Date]&lt;=A1072),--(TOther[End Date Calc]&gt;=A1072),TOther[Amount])))</f>
        <v/>
      </c>
      <c r="Q1072" s="8" t="str">
        <f>IF(A1072="","",IF(COUNTIF(TOther[Frequency],$Q$1)=0,0,IF(B1072="N",SUMIFS(TOther[Amount],TOther[Frequency],$Q$1,TOther[Start Date],"&lt;="&amp;$A1072,TOther[End Date Calc],"&gt;="&amp;A1072,TOther[Start Day],DAY(A1072)),SUMIFS(TOther[Amount],TOther[Frequency],$Q$1,TOther[Start Date],"&lt;="&amp;$A1072,TOther[End Date Calc],"&gt;="&amp;A1072,TOther[Start Day],"&gt;="&amp;DAY(A1072)))))</f>
        <v/>
      </c>
      <c r="R1072" s="8" t="str" cm="1">
        <f t="array" ref="R1072">IF(A1072="","",IF(COUNTIF(TOther[Frequency],R$1)=0,0,SUMPRODUCT(--(TOther[Frequency]=R$1),--(TOther[Start Date]&lt;=A1072),--(TOther[End Date Calc]&gt;=A1072),IF(B1072="N",--(TOther[Start Day]=DAY(A1072)),--(TOther[Start Day]&gt;=DAY(A1072))),--(IFERROR(MOD(TOther[Start Month]-MONTH(A1072)+2,2),1)=0),TOther[Amount])))</f>
        <v/>
      </c>
      <c r="S1072" s="8" t="str" cm="1">
        <f t="array" ref="S1072">IF(A1072="","",IF(COUNTIF(TOther[Frequency],S$1)=0,0,SUMPRODUCT(--(TOther[Frequency]=S$1),--(TOther[Start Date]&lt;=A1072),--(TOther[End Date Calc]&gt;=A1072),IF(B1072="N",--(TOther[Start Day]=DAY(A1072)),--(TOther[Start Day]&gt;=DAY(A1072))),--(IFERROR(MOD(TOther[Start Month]-MONTH(A1072)+3,3),1)=0),TOther[Amount])))</f>
        <v/>
      </c>
      <c r="T1072" s="8" t="str" cm="1">
        <f t="array" ref="T1072">IF($A1072="","",IF(COUNTIF(TOther[Frequency],T$1)=0,0,SUMPRODUCT(--(TOther[Frequency]=T$1),--(TOther[Start Date]&lt;=$A1072),--(TOther[End Date Calc]&gt;=$A1072),IF($B1072="N",--(TOther[Start Day]=DAY($A1072)),--(TOther[Start Day]&gt;=DAY($A1072))),--(IFERROR(MOD(TOther[Start Month]-MONTH($A1072)+4,4),1)=0),TOther[Amount])))</f>
        <v/>
      </c>
      <c r="U1072" s="8" t="str" cm="1">
        <f t="array" ref="U1072">IF(A1072="","",IF(COUNTIF(TOther[Frequency],$U$1)=0,0,SUMPRODUCT(--(TOther[Frequency]=$U$1),--(TOther[Start Date]&lt;=A1072),--(TOther[End Date Calc]&gt;=A1072),IF(B1072="N",--(TOther[Start Day]=DAY(A1072)),--(TOther[Start Day]&gt;=DAY(A1072))),--(IFERROR(MOD(TOther[Start Month]-MONTH(A1072)+6,6),1)=0),TOther[Amount])))</f>
        <v/>
      </c>
      <c r="V1072" s="8" t="str" cm="1">
        <f t="array" ref="V1072">IF(A1072="","",IF(COUNTIF(TOther[Frequency],$V$1)=0,0,SUMPRODUCT(--(TOther[Frequency]=$V$1),--(TOther[Start Date]&lt;=A1072),--(TOther[End Date Calc]&gt;=A1072),IF(B1072="N",--(TOther[Start Day]=DAY(A1072)),--(TOther[Start Day]&gt;=DAY(A1072))),--(IFERROR(MOD(TOther[Start Month]-MONTH(A1072)+12,12),1)=0),TOther[Amount])))</f>
        <v/>
      </c>
      <c r="W1072" s="8" t="str">
        <f>IF(A1072="","",SUMIFS(TOther[Amount],TOther[Start Date],A1072,TOther[Frequency],$W$1))</f>
        <v/>
      </c>
      <c r="X1072" s="9" t="str">
        <f t="shared" si="80"/>
        <v/>
      </c>
      <c r="Y1072" s="9" t="str">
        <f t="shared" si="84"/>
        <v/>
      </c>
      <c r="Z1072" s="8" t="str" cm="1">
        <f t="array" ref="Z1072">IF(A1072="","",IF(COUNTIF('2) Income'!$D$13:$D$32,"Weekly")=0,0,SUMPRODUCT(--(IFERROR(MOD(A1072-'2) Income'!$F$13:$F$32,7),1)=0),--('2) Income'!$D$13:$D$32="Weekly"),--('2) Income'!$F$13:$F$32&lt;=A1072),'2) Income'!$E$13:$E$32)))</f>
        <v/>
      </c>
      <c r="AA1072" s="8" t="str" cm="1">
        <f t="array" ref="AA1072">IF(A1072="","",IF(COUNTIF('2) Income'!$D$13:$D$32,"Every Other Week")=0,0,SUMPRODUCT(--(IFERROR(MOD(A1072-'2) Income'!$F$13:$F$32,14),1)=0),--('2) Income'!$D$13:$D$32="Every Other Week"),--('2) Income'!$F$13:$F$32&lt;=A1072),'2) Income'!$E$13:$E$32)))</f>
        <v/>
      </c>
      <c r="AB1072" s="8" t="str">
        <f>IF(A1072="","",IF(COUNTIF('2) Income'!$D$13:$D$32,"1st and 15th")=0,0,IF(OR(DAY(A1072)=1,DAY(A1072)=15),SUMIFS('2) Income'!$E$13:$E$32,'2) Income'!$D$13:$D$32,"1st and 15th",'2) Income'!$F$13:$F$32,"&lt;="&amp;$A1072),0)))</f>
        <v/>
      </c>
      <c r="AC1072" s="8" t="str">
        <f>IF(A1072="","",IF(COUNTIF('2) Income'!$D$13:$D$32,"2nd Wednesday")=0,0,IF(A1072=(A1072-DAY(A1072)+1+2*7-WEEKDAY(A1072-DAY(A1072)+8-4,1)),SUMIFS('2) Income'!$E$13:$E$32,'2) Income'!$D$13:$D$32,"2nd Wednesday",'2) Income'!$F$13:$F$32,"&lt;="&amp;$A1072),0)))</f>
        <v/>
      </c>
      <c r="AD1072" s="8" t="str">
        <f>IF(A1072="","",IF(COUNTIF('2) Income'!$D$13:$D$32,"3rd Wednesday")=0,0,IF(A1072=(A1072-DAY(A1072)+1+3*7-WEEKDAY(A1072-DAY(A1072)+8-4,1)),SUMIFS('2) Income'!$E$13:$E$32,'2) Income'!$D$13:$D$32,"3rd Wednesday",'2) Income'!$F$13:$F$32,"&lt;="&amp;$A1072),0)))</f>
        <v/>
      </c>
      <c r="AE1072" s="8" t="str">
        <f>IF(A1072="","",IF(COUNTIF('2) Income'!$D$13:$D$32,"4th Wednesday")=0,0,IF(A1072=(A1072-DAY(A1072)+1+4*7-WEEKDAY(A1072-DAY(A1072)+8-4,1)),SUMIFS('2) Income'!$E$13:$E$32,'2) Income'!$D$13:$D$32,"4th Wednesday",'2) Income'!$F$13:$F$32,"&lt;="&amp;$A1072),0)))</f>
        <v/>
      </c>
      <c r="AF1072" s="8" t="str" cm="1">
        <f t="array" ref="AF1072">IF(A1072="","",IF(COUNTIF('2) Income'!$D$13:$D$32,"Every 4 Weeks")=0,0,SUMPRODUCT(--(IFERROR(MOD(A1072-'2) Income'!$F$13:$F$32,28),1)=0),--('2) Income'!$D$13:$D$32="Every 4 Weeks"),--('2) Income'!$F$13:$F$32&lt;=A1072),'2) Income'!$E$13:$E$32)))</f>
        <v/>
      </c>
      <c r="AG1072" s="8" t="str">
        <f>IF(A1072="","",IF(COUNTIF('2) Income'!$D$13:$D$32,"Monthly")=0,0,IF(B1072="N",SUMIFS('2) Income'!$E$13:$E$32,'2) Income'!$D$13:$D$32,"monthly",'2) Income'!$F$13:$F$32,"&lt;="&amp;$A1072,'2) Income'!$I$13:$I$32,DAY(A1072)),SUMIFS('2) Income'!$E$13:$E$32,'2) Income'!$D$13:$D$32,"monthly",'2) Income'!$F$13:$F$32,"&lt;="&amp;$A1072,'2) Income'!$I$13:$I$32,"&gt;="&amp;DAY(A1072)))))</f>
        <v/>
      </c>
      <c r="AH1072" s="8" t="str" cm="1">
        <f t="array" ref="AH1072">IF(A1072="","",IF(COUNTIF('2) Income'!$D$13:$D$32,"Yearly")=0,0,SUMPRODUCT(--('2) Income'!$D$13:$D$32="Yearly"),--('2) Income'!$F$13:$F$32&lt;=A1072),IF(B1072="N",--('2) Income'!$I$13:$I$32=DAY(A1072)),--('2) Income'!$I$13:$I$32&gt;=DAY(A1072))),--(IFERROR(MOD('2) Income'!$H$13:$H$32-MONTH(A1072)+12,12),1)=0),'2) Income'!$E$13:$E$32)))</f>
        <v/>
      </c>
      <c r="AI1072" s="8" t="str">
        <f>IF(A1072="","",IF(COUNTIF('2) Income'!$D$13:$D$32,"one-time")=0,0,SUMIFS('2) Income'!$E$13:$E$32,'2) Income'!$D$13:$D$32,"one-time",'2) Income'!$F$13:$F$32,"="&amp;$A1072)))</f>
        <v/>
      </c>
      <c r="AJ1072" s="9" t="str">
        <f t="shared" si="81"/>
        <v/>
      </c>
    </row>
    <row r="1073" spans="1:36">
      <c r="A1073" s="7" t="str">
        <f>IF(A1072="","",IF(A1072+1&lt;='1) Period'!$E$21,A1072+1,""))</f>
        <v/>
      </c>
      <c r="B1073" s="7" t="e">
        <f t="shared" si="82"/>
        <v>#VALUE!</v>
      </c>
      <c r="C1073" t="e">
        <f t="shared" si="83"/>
        <v>#VALUE!</v>
      </c>
      <c r="D1073" s="8" t="str">
        <f>IF(A1073="","",IF(TEXT(A1073,"dddd")='4) Happy Money'!$E$23,WAllowance,0))</f>
        <v/>
      </c>
      <c r="E1073" s="8" t="str">
        <f>IF(A1073="","",IF(B1073="N",SUMIF(TMonthly[Day of the Month],DAY(A1073),TMonthly[Amount]),SUMIF(TMonthly[Day of the Month],"&gt;="&amp;DAY(A1073),TMonthly[Amount])))</f>
        <v/>
      </c>
      <c r="F1073" s="8" t="str" cm="1">
        <f t="array" ref="F1073">IF(A1073="","",SUMPRODUCT(--(TYearly[Due Date]&lt;=A1073),IF(B1073="N",--(TYearly[Day]=DAY(A1073)),--(TYearly[Day]&gt;=DAY(A1073))),--(IFERROR(MOD(TYearly[Month]-MONTH(A1073)+12,12),1)=0),TYearly[Amount]))</f>
        <v/>
      </c>
      <c r="G1073" s="8" t="str">
        <f>IF(A1073="","",SUMIF(TOneTime[Due Date],A1073,TOneTime[Amount]))</f>
        <v/>
      </c>
      <c r="H1073" s="8" t="str" cm="1">
        <f t="array" ref="H1073">IF(A1073="","",IF(COUNTIF(TOther[Frequency],$H$1)=0,0,SUMPRODUCT(--(IFERROR(MOD(A1073-TOther[Start Date],7),1)=0),--(TOther[Frequency]=$H$1),--(TOther[Start Date]&lt;=A1073),--(TOther[End Date Calc]&gt;=A1073),TOther[Amount])))</f>
        <v/>
      </c>
      <c r="I1073" s="8" t="str" cm="1">
        <f t="array" ref="I1073">IF(A1073="","",IF(COUNTIF(TOther[Frequency],$I$1)=0,0,SUMPRODUCT(--(IFERROR(MOD(A1073-TOther[Start Date],14),1)=0),--(TOther[Frequency]=$I$1),--(TOther[Start Date]&lt;=A1073),--(TOther[End Date Calc]&gt;=A1073),TOther[Amount])))</f>
        <v/>
      </c>
      <c r="J1073" s="8" t="str">
        <f>IF(A1073="","",IF(COUNTIF(TOther[Frequency],$J$1)=0,0,IF(OR(DAY(A1073)=1,DAY(A1073)=15),SUMIFS(TOther[Amount],TOther[Frequency],$J$1,TOther[Start Date],"&lt;="&amp;$A1073,TOther[End Date Calc],"&gt;="&amp;A1073),0)))</f>
        <v/>
      </c>
      <c r="K1073" s="8" t="str">
        <f>IF(A1073="","",IF(COUNTIF(TOther[Frequency],$K$1)=0,0,IF(A1073=(A1073-DAY(A1073)+1+2*7-WEEKDAY(A1073-DAY(A1073)+8-4,1)),SUMIFS(TOther[Amount],TOther[Frequency],$K$1,TOther[Start Date],"&lt;="&amp;$A1073,TOther[End Date Calc],"&gt;="&amp;A1073),0)))</f>
        <v/>
      </c>
      <c r="L1073" s="8" t="str">
        <f>IF(A1073="","",IF(COUNTIF(TOther[Frequency],$L$1)=0,0,IF(A1073=(A1073-DAY(A1073)+1+3*7-WEEKDAY(A1073-DAY(A1073)+8-4,1)),SUMIFS(TOther[Amount],TOther[Frequency],$L$1,TOther[Start Date],"&lt;="&amp;$A1073,TOther[End Date Calc],"&gt;="&amp;A1073),0)))</f>
        <v/>
      </c>
      <c r="M1073" s="8" t="str">
        <f>IF(A1073="","",IF(COUNTIF(TOther[Frequency],$M$1)=0,0,IF(A1073=(A1073-DAY(A1073)+1+4*7-WEEKDAY(A1073-DAY(A1073)+8-4,1)),SUMIFS(TOther[Amount],TOther[Frequency],$M$1,TOther[Start Date],"&lt;="&amp;$A1073,TOther[End Date Calc],"&gt;="&amp;A1073),0)))</f>
        <v/>
      </c>
      <c r="N1073" s="8" t="str" cm="1">
        <f t="array" ref="N1073">IF(A1073="","",IF(COUNTIF(TOther[Frequency],$N$1)=0,0,SUMPRODUCT(--(IFERROR(MOD(A1073-TOther[Start Date],28),1)=0),--(TOther[Frequency]=$N$1),--(TOther[Start Date]&lt;=A1073),--(TOther[End Date Calc]&gt;=A1073),TOther[Amount])))</f>
        <v/>
      </c>
      <c r="O1073" s="8" t="str" cm="1">
        <f t="array" ref="O1073">IF(A1073="","",IF(COUNTIF(TOther[Frequency],$O$1)=0,0,SUMPRODUCT(--(IFERROR(MOD(A1073-TOther[Start Date],42),1)=0),--(TOther[Frequency]=$O$1),--(TOther[Start Date]&lt;=A1073),--(TOther[End Date Calc]&gt;=A1073),TOther[Amount])))</f>
        <v/>
      </c>
      <c r="P1073" s="8" t="str" cm="1">
        <f t="array" ref="P1073">IF(A1073="","",IF(COUNTIF(TOther[Frequency],$P$1)=0,0,SUMPRODUCT(--(IFERROR(MOD(A1073-TOther[Start Date],56),1)=0),--(TOther[Frequency]=$P$1),--(TOther[Start Date]&lt;=A1073),--(TOther[End Date Calc]&gt;=A1073),TOther[Amount])))</f>
        <v/>
      </c>
      <c r="Q1073" s="8" t="str">
        <f>IF(A1073="","",IF(COUNTIF(TOther[Frequency],$Q$1)=0,0,IF(B1073="N",SUMIFS(TOther[Amount],TOther[Frequency],$Q$1,TOther[Start Date],"&lt;="&amp;$A1073,TOther[End Date Calc],"&gt;="&amp;A1073,TOther[Start Day],DAY(A1073)),SUMIFS(TOther[Amount],TOther[Frequency],$Q$1,TOther[Start Date],"&lt;="&amp;$A1073,TOther[End Date Calc],"&gt;="&amp;A1073,TOther[Start Day],"&gt;="&amp;DAY(A1073)))))</f>
        <v/>
      </c>
      <c r="R1073" s="8" t="str" cm="1">
        <f t="array" ref="R1073">IF(A1073="","",IF(COUNTIF(TOther[Frequency],R$1)=0,0,SUMPRODUCT(--(TOther[Frequency]=R$1),--(TOther[Start Date]&lt;=A1073),--(TOther[End Date Calc]&gt;=A1073),IF(B1073="N",--(TOther[Start Day]=DAY(A1073)),--(TOther[Start Day]&gt;=DAY(A1073))),--(IFERROR(MOD(TOther[Start Month]-MONTH(A1073)+2,2),1)=0),TOther[Amount])))</f>
        <v/>
      </c>
      <c r="S1073" s="8" t="str" cm="1">
        <f t="array" ref="S1073">IF(A1073="","",IF(COUNTIF(TOther[Frequency],S$1)=0,0,SUMPRODUCT(--(TOther[Frequency]=S$1),--(TOther[Start Date]&lt;=A1073),--(TOther[End Date Calc]&gt;=A1073),IF(B1073="N",--(TOther[Start Day]=DAY(A1073)),--(TOther[Start Day]&gt;=DAY(A1073))),--(IFERROR(MOD(TOther[Start Month]-MONTH(A1073)+3,3),1)=0),TOther[Amount])))</f>
        <v/>
      </c>
      <c r="T1073" s="8" t="str" cm="1">
        <f t="array" ref="T1073">IF($A1073="","",IF(COUNTIF(TOther[Frequency],T$1)=0,0,SUMPRODUCT(--(TOther[Frequency]=T$1),--(TOther[Start Date]&lt;=$A1073),--(TOther[End Date Calc]&gt;=$A1073),IF($B1073="N",--(TOther[Start Day]=DAY($A1073)),--(TOther[Start Day]&gt;=DAY($A1073))),--(IFERROR(MOD(TOther[Start Month]-MONTH($A1073)+4,4),1)=0),TOther[Amount])))</f>
        <v/>
      </c>
      <c r="U1073" s="8" t="str" cm="1">
        <f t="array" ref="U1073">IF(A1073="","",IF(COUNTIF(TOther[Frequency],$U$1)=0,0,SUMPRODUCT(--(TOther[Frequency]=$U$1),--(TOther[Start Date]&lt;=A1073),--(TOther[End Date Calc]&gt;=A1073),IF(B1073="N",--(TOther[Start Day]=DAY(A1073)),--(TOther[Start Day]&gt;=DAY(A1073))),--(IFERROR(MOD(TOther[Start Month]-MONTH(A1073)+6,6),1)=0),TOther[Amount])))</f>
        <v/>
      </c>
      <c r="V1073" s="8" t="str" cm="1">
        <f t="array" ref="V1073">IF(A1073="","",IF(COUNTIF(TOther[Frequency],$V$1)=0,0,SUMPRODUCT(--(TOther[Frequency]=$V$1),--(TOther[Start Date]&lt;=A1073),--(TOther[End Date Calc]&gt;=A1073),IF(B1073="N",--(TOther[Start Day]=DAY(A1073)),--(TOther[Start Day]&gt;=DAY(A1073))),--(IFERROR(MOD(TOther[Start Month]-MONTH(A1073)+12,12),1)=0),TOther[Amount])))</f>
        <v/>
      </c>
      <c r="W1073" s="8" t="str">
        <f>IF(A1073="","",SUMIFS(TOther[Amount],TOther[Start Date],A1073,TOther[Frequency],$W$1))</f>
        <v/>
      </c>
      <c r="X1073" s="9" t="str">
        <f t="shared" si="80"/>
        <v/>
      </c>
      <c r="Y1073" s="9" t="str">
        <f t="shared" si="84"/>
        <v/>
      </c>
      <c r="Z1073" s="8" t="str" cm="1">
        <f t="array" ref="Z1073">IF(A1073="","",IF(COUNTIF('2) Income'!$D$13:$D$32,"Weekly")=0,0,SUMPRODUCT(--(IFERROR(MOD(A1073-'2) Income'!$F$13:$F$32,7),1)=0),--('2) Income'!$D$13:$D$32="Weekly"),--('2) Income'!$F$13:$F$32&lt;=A1073),'2) Income'!$E$13:$E$32)))</f>
        <v/>
      </c>
      <c r="AA1073" s="8" t="str" cm="1">
        <f t="array" ref="AA1073">IF(A1073="","",IF(COUNTIF('2) Income'!$D$13:$D$32,"Every Other Week")=0,0,SUMPRODUCT(--(IFERROR(MOD(A1073-'2) Income'!$F$13:$F$32,14),1)=0),--('2) Income'!$D$13:$D$32="Every Other Week"),--('2) Income'!$F$13:$F$32&lt;=A1073),'2) Income'!$E$13:$E$32)))</f>
        <v/>
      </c>
      <c r="AB1073" s="8" t="str">
        <f>IF(A1073="","",IF(COUNTIF('2) Income'!$D$13:$D$32,"1st and 15th")=0,0,IF(OR(DAY(A1073)=1,DAY(A1073)=15),SUMIFS('2) Income'!$E$13:$E$32,'2) Income'!$D$13:$D$32,"1st and 15th",'2) Income'!$F$13:$F$32,"&lt;="&amp;$A1073),0)))</f>
        <v/>
      </c>
      <c r="AC1073" s="8" t="str">
        <f>IF(A1073="","",IF(COUNTIF('2) Income'!$D$13:$D$32,"2nd Wednesday")=0,0,IF(A1073=(A1073-DAY(A1073)+1+2*7-WEEKDAY(A1073-DAY(A1073)+8-4,1)),SUMIFS('2) Income'!$E$13:$E$32,'2) Income'!$D$13:$D$32,"2nd Wednesday",'2) Income'!$F$13:$F$32,"&lt;="&amp;$A1073),0)))</f>
        <v/>
      </c>
      <c r="AD1073" s="8" t="str">
        <f>IF(A1073="","",IF(COUNTIF('2) Income'!$D$13:$D$32,"3rd Wednesday")=0,0,IF(A1073=(A1073-DAY(A1073)+1+3*7-WEEKDAY(A1073-DAY(A1073)+8-4,1)),SUMIFS('2) Income'!$E$13:$E$32,'2) Income'!$D$13:$D$32,"3rd Wednesday",'2) Income'!$F$13:$F$32,"&lt;="&amp;$A1073),0)))</f>
        <v/>
      </c>
      <c r="AE1073" s="8" t="str">
        <f>IF(A1073="","",IF(COUNTIF('2) Income'!$D$13:$D$32,"4th Wednesday")=0,0,IF(A1073=(A1073-DAY(A1073)+1+4*7-WEEKDAY(A1073-DAY(A1073)+8-4,1)),SUMIFS('2) Income'!$E$13:$E$32,'2) Income'!$D$13:$D$32,"4th Wednesday",'2) Income'!$F$13:$F$32,"&lt;="&amp;$A1073),0)))</f>
        <v/>
      </c>
      <c r="AF1073" s="8" t="str" cm="1">
        <f t="array" ref="AF1073">IF(A1073="","",IF(COUNTIF('2) Income'!$D$13:$D$32,"Every 4 Weeks")=0,0,SUMPRODUCT(--(IFERROR(MOD(A1073-'2) Income'!$F$13:$F$32,28),1)=0),--('2) Income'!$D$13:$D$32="Every 4 Weeks"),--('2) Income'!$F$13:$F$32&lt;=A1073),'2) Income'!$E$13:$E$32)))</f>
        <v/>
      </c>
      <c r="AG1073" s="8" t="str">
        <f>IF(A1073="","",IF(COUNTIF('2) Income'!$D$13:$D$32,"Monthly")=0,0,IF(B1073="N",SUMIFS('2) Income'!$E$13:$E$32,'2) Income'!$D$13:$D$32,"monthly",'2) Income'!$F$13:$F$32,"&lt;="&amp;$A1073,'2) Income'!$I$13:$I$32,DAY(A1073)),SUMIFS('2) Income'!$E$13:$E$32,'2) Income'!$D$13:$D$32,"monthly",'2) Income'!$F$13:$F$32,"&lt;="&amp;$A1073,'2) Income'!$I$13:$I$32,"&gt;="&amp;DAY(A1073)))))</f>
        <v/>
      </c>
      <c r="AH1073" s="8" t="str" cm="1">
        <f t="array" ref="AH1073">IF(A1073="","",IF(COUNTIF('2) Income'!$D$13:$D$32,"Yearly")=0,0,SUMPRODUCT(--('2) Income'!$D$13:$D$32="Yearly"),--('2) Income'!$F$13:$F$32&lt;=A1073),IF(B1073="N",--('2) Income'!$I$13:$I$32=DAY(A1073)),--('2) Income'!$I$13:$I$32&gt;=DAY(A1073))),--(IFERROR(MOD('2) Income'!$H$13:$H$32-MONTH(A1073)+12,12),1)=0),'2) Income'!$E$13:$E$32)))</f>
        <v/>
      </c>
      <c r="AI1073" s="8" t="str">
        <f>IF(A1073="","",IF(COUNTIF('2) Income'!$D$13:$D$32,"one-time")=0,0,SUMIFS('2) Income'!$E$13:$E$32,'2) Income'!$D$13:$D$32,"one-time",'2) Income'!$F$13:$F$32,"="&amp;$A1073)))</f>
        <v/>
      </c>
      <c r="AJ1073" s="9" t="str">
        <f t="shared" si="81"/>
        <v/>
      </c>
    </row>
    <row r="1074" spans="1:36">
      <c r="A1074" s="7" t="str">
        <f>IF(A1073="","",IF(A1073+1&lt;='1) Period'!$E$21,A1073+1,""))</f>
        <v/>
      </c>
      <c r="B1074" s="7" t="e">
        <f t="shared" si="82"/>
        <v>#VALUE!</v>
      </c>
      <c r="C1074" t="e">
        <f t="shared" si="83"/>
        <v>#VALUE!</v>
      </c>
      <c r="D1074" s="8" t="str">
        <f>IF(A1074="","",IF(TEXT(A1074,"dddd")='4) Happy Money'!$E$23,WAllowance,0))</f>
        <v/>
      </c>
      <c r="E1074" s="8" t="str">
        <f>IF(A1074="","",IF(B1074="N",SUMIF(TMonthly[Day of the Month],DAY(A1074),TMonthly[Amount]),SUMIF(TMonthly[Day of the Month],"&gt;="&amp;DAY(A1074),TMonthly[Amount])))</f>
        <v/>
      </c>
      <c r="F1074" s="8" t="str" cm="1">
        <f t="array" ref="F1074">IF(A1074="","",SUMPRODUCT(--(TYearly[Due Date]&lt;=A1074),IF(B1074="N",--(TYearly[Day]=DAY(A1074)),--(TYearly[Day]&gt;=DAY(A1074))),--(IFERROR(MOD(TYearly[Month]-MONTH(A1074)+12,12),1)=0),TYearly[Amount]))</f>
        <v/>
      </c>
      <c r="G1074" s="8" t="str">
        <f>IF(A1074="","",SUMIF(TOneTime[Due Date],A1074,TOneTime[Amount]))</f>
        <v/>
      </c>
      <c r="H1074" s="8" t="str" cm="1">
        <f t="array" ref="H1074">IF(A1074="","",IF(COUNTIF(TOther[Frequency],$H$1)=0,0,SUMPRODUCT(--(IFERROR(MOD(A1074-TOther[Start Date],7),1)=0),--(TOther[Frequency]=$H$1),--(TOther[Start Date]&lt;=A1074),--(TOther[End Date Calc]&gt;=A1074),TOther[Amount])))</f>
        <v/>
      </c>
      <c r="I1074" s="8" t="str" cm="1">
        <f t="array" ref="I1074">IF(A1074="","",IF(COUNTIF(TOther[Frequency],$I$1)=0,0,SUMPRODUCT(--(IFERROR(MOD(A1074-TOther[Start Date],14),1)=0),--(TOther[Frequency]=$I$1),--(TOther[Start Date]&lt;=A1074),--(TOther[End Date Calc]&gt;=A1074),TOther[Amount])))</f>
        <v/>
      </c>
      <c r="J1074" s="8" t="str">
        <f>IF(A1074="","",IF(COUNTIF(TOther[Frequency],$J$1)=0,0,IF(OR(DAY(A1074)=1,DAY(A1074)=15),SUMIFS(TOther[Amount],TOther[Frequency],$J$1,TOther[Start Date],"&lt;="&amp;$A1074,TOther[End Date Calc],"&gt;="&amp;A1074),0)))</f>
        <v/>
      </c>
      <c r="K1074" s="8" t="str">
        <f>IF(A1074="","",IF(COUNTIF(TOther[Frequency],$K$1)=0,0,IF(A1074=(A1074-DAY(A1074)+1+2*7-WEEKDAY(A1074-DAY(A1074)+8-4,1)),SUMIFS(TOther[Amount],TOther[Frequency],$K$1,TOther[Start Date],"&lt;="&amp;$A1074,TOther[End Date Calc],"&gt;="&amp;A1074),0)))</f>
        <v/>
      </c>
      <c r="L1074" s="8" t="str">
        <f>IF(A1074="","",IF(COUNTIF(TOther[Frequency],$L$1)=0,0,IF(A1074=(A1074-DAY(A1074)+1+3*7-WEEKDAY(A1074-DAY(A1074)+8-4,1)),SUMIFS(TOther[Amount],TOther[Frequency],$L$1,TOther[Start Date],"&lt;="&amp;$A1074,TOther[End Date Calc],"&gt;="&amp;A1074),0)))</f>
        <v/>
      </c>
      <c r="M1074" s="8" t="str">
        <f>IF(A1074="","",IF(COUNTIF(TOther[Frequency],$M$1)=0,0,IF(A1074=(A1074-DAY(A1074)+1+4*7-WEEKDAY(A1074-DAY(A1074)+8-4,1)),SUMIFS(TOther[Amount],TOther[Frequency],$M$1,TOther[Start Date],"&lt;="&amp;$A1074,TOther[End Date Calc],"&gt;="&amp;A1074),0)))</f>
        <v/>
      </c>
      <c r="N1074" s="8" t="str" cm="1">
        <f t="array" ref="N1074">IF(A1074="","",IF(COUNTIF(TOther[Frequency],$N$1)=0,0,SUMPRODUCT(--(IFERROR(MOD(A1074-TOther[Start Date],28),1)=0),--(TOther[Frequency]=$N$1),--(TOther[Start Date]&lt;=A1074),--(TOther[End Date Calc]&gt;=A1074),TOther[Amount])))</f>
        <v/>
      </c>
      <c r="O1074" s="8" t="str" cm="1">
        <f t="array" ref="O1074">IF(A1074="","",IF(COUNTIF(TOther[Frequency],$O$1)=0,0,SUMPRODUCT(--(IFERROR(MOD(A1074-TOther[Start Date],42),1)=0),--(TOther[Frequency]=$O$1),--(TOther[Start Date]&lt;=A1074),--(TOther[End Date Calc]&gt;=A1074),TOther[Amount])))</f>
        <v/>
      </c>
      <c r="P1074" s="8" t="str" cm="1">
        <f t="array" ref="P1074">IF(A1074="","",IF(COUNTIF(TOther[Frequency],$P$1)=0,0,SUMPRODUCT(--(IFERROR(MOD(A1074-TOther[Start Date],56),1)=0),--(TOther[Frequency]=$P$1),--(TOther[Start Date]&lt;=A1074),--(TOther[End Date Calc]&gt;=A1074),TOther[Amount])))</f>
        <v/>
      </c>
      <c r="Q1074" s="8" t="str">
        <f>IF(A1074="","",IF(COUNTIF(TOther[Frequency],$Q$1)=0,0,IF(B1074="N",SUMIFS(TOther[Amount],TOther[Frequency],$Q$1,TOther[Start Date],"&lt;="&amp;$A1074,TOther[End Date Calc],"&gt;="&amp;A1074,TOther[Start Day],DAY(A1074)),SUMIFS(TOther[Amount],TOther[Frequency],$Q$1,TOther[Start Date],"&lt;="&amp;$A1074,TOther[End Date Calc],"&gt;="&amp;A1074,TOther[Start Day],"&gt;="&amp;DAY(A1074)))))</f>
        <v/>
      </c>
      <c r="R1074" s="8" t="str" cm="1">
        <f t="array" ref="R1074">IF(A1074="","",IF(COUNTIF(TOther[Frequency],R$1)=0,0,SUMPRODUCT(--(TOther[Frequency]=R$1),--(TOther[Start Date]&lt;=A1074),--(TOther[End Date Calc]&gt;=A1074),IF(B1074="N",--(TOther[Start Day]=DAY(A1074)),--(TOther[Start Day]&gt;=DAY(A1074))),--(IFERROR(MOD(TOther[Start Month]-MONTH(A1074)+2,2),1)=0),TOther[Amount])))</f>
        <v/>
      </c>
      <c r="S1074" s="8" t="str" cm="1">
        <f t="array" ref="S1074">IF(A1074="","",IF(COUNTIF(TOther[Frequency],S$1)=0,0,SUMPRODUCT(--(TOther[Frequency]=S$1),--(TOther[Start Date]&lt;=A1074),--(TOther[End Date Calc]&gt;=A1074),IF(B1074="N",--(TOther[Start Day]=DAY(A1074)),--(TOther[Start Day]&gt;=DAY(A1074))),--(IFERROR(MOD(TOther[Start Month]-MONTH(A1074)+3,3),1)=0),TOther[Amount])))</f>
        <v/>
      </c>
      <c r="T1074" s="8" t="str" cm="1">
        <f t="array" ref="T1074">IF($A1074="","",IF(COUNTIF(TOther[Frequency],T$1)=0,0,SUMPRODUCT(--(TOther[Frequency]=T$1),--(TOther[Start Date]&lt;=$A1074),--(TOther[End Date Calc]&gt;=$A1074),IF($B1074="N",--(TOther[Start Day]=DAY($A1074)),--(TOther[Start Day]&gt;=DAY($A1074))),--(IFERROR(MOD(TOther[Start Month]-MONTH($A1074)+4,4),1)=0),TOther[Amount])))</f>
        <v/>
      </c>
      <c r="U1074" s="8" t="str" cm="1">
        <f t="array" ref="U1074">IF(A1074="","",IF(COUNTIF(TOther[Frequency],$U$1)=0,0,SUMPRODUCT(--(TOther[Frequency]=$U$1),--(TOther[Start Date]&lt;=A1074),--(TOther[End Date Calc]&gt;=A1074),IF(B1074="N",--(TOther[Start Day]=DAY(A1074)),--(TOther[Start Day]&gt;=DAY(A1074))),--(IFERROR(MOD(TOther[Start Month]-MONTH(A1074)+6,6),1)=0),TOther[Amount])))</f>
        <v/>
      </c>
      <c r="V1074" s="8" t="str" cm="1">
        <f t="array" ref="V1074">IF(A1074="","",IF(COUNTIF(TOther[Frequency],$V$1)=0,0,SUMPRODUCT(--(TOther[Frequency]=$V$1),--(TOther[Start Date]&lt;=A1074),--(TOther[End Date Calc]&gt;=A1074),IF(B1074="N",--(TOther[Start Day]=DAY(A1074)),--(TOther[Start Day]&gt;=DAY(A1074))),--(IFERROR(MOD(TOther[Start Month]-MONTH(A1074)+12,12),1)=0),TOther[Amount])))</f>
        <v/>
      </c>
      <c r="W1074" s="8" t="str">
        <f>IF(A1074="","",SUMIFS(TOther[Amount],TOther[Start Date],A1074,TOther[Frequency],$W$1))</f>
        <v/>
      </c>
      <c r="X1074" s="9" t="str">
        <f t="shared" si="80"/>
        <v/>
      </c>
      <c r="Y1074" s="9" t="str">
        <f t="shared" si="84"/>
        <v/>
      </c>
      <c r="Z1074" s="8" t="str" cm="1">
        <f t="array" ref="Z1074">IF(A1074="","",IF(COUNTIF('2) Income'!$D$13:$D$32,"Weekly")=0,0,SUMPRODUCT(--(IFERROR(MOD(A1074-'2) Income'!$F$13:$F$32,7),1)=0),--('2) Income'!$D$13:$D$32="Weekly"),--('2) Income'!$F$13:$F$32&lt;=A1074),'2) Income'!$E$13:$E$32)))</f>
        <v/>
      </c>
      <c r="AA1074" s="8" t="str" cm="1">
        <f t="array" ref="AA1074">IF(A1074="","",IF(COUNTIF('2) Income'!$D$13:$D$32,"Every Other Week")=0,0,SUMPRODUCT(--(IFERROR(MOD(A1074-'2) Income'!$F$13:$F$32,14),1)=0),--('2) Income'!$D$13:$D$32="Every Other Week"),--('2) Income'!$F$13:$F$32&lt;=A1074),'2) Income'!$E$13:$E$32)))</f>
        <v/>
      </c>
      <c r="AB1074" s="8" t="str">
        <f>IF(A1074="","",IF(COUNTIF('2) Income'!$D$13:$D$32,"1st and 15th")=0,0,IF(OR(DAY(A1074)=1,DAY(A1074)=15),SUMIFS('2) Income'!$E$13:$E$32,'2) Income'!$D$13:$D$32,"1st and 15th",'2) Income'!$F$13:$F$32,"&lt;="&amp;$A1074),0)))</f>
        <v/>
      </c>
      <c r="AC1074" s="8" t="str">
        <f>IF(A1074="","",IF(COUNTIF('2) Income'!$D$13:$D$32,"2nd Wednesday")=0,0,IF(A1074=(A1074-DAY(A1074)+1+2*7-WEEKDAY(A1074-DAY(A1074)+8-4,1)),SUMIFS('2) Income'!$E$13:$E$32,'2) Income'!$D$13:$D$32,"2nd Wednesday",'2) Income'!$F$13:$F$32,"&lt;="&amp;$A1074),0)))</f>
        <v/>
      </c>
      <c r="AD1074" s="8" t="str">
        <f>IF(A1074="","",IF(COUNTIF('2) Income'!$D$13:$D$32,"3rd Wednesday")=0,0,IF(A1074=(A1074-DAY(A1074)+1+3*7-WEEKDAY(A1074-DAY(A1074)+8-4,1)),SUMIFS('2) Income'!$E$13:$E$32,'2) Income'!$D$13:$D$32,"3rd Wednesday",'2) Income'!$F$13:$F$32,"&lt;="&amp;$A1074),0)))</f>
        <v/>
      </c>
      <c r="AE1074" s="8" t="str">
        <f>IF(A1074="","",IF(COUNTIF('2) Income'!$D$13:$D$32,"4th Wednesday")=0,0,IF(A1074=(A1074-DAY(A1074)+1+4*7-WEEKDAY(A1074-DAY(A1074)+8-4,1)),SUMIFS('2) Income'!$E$13:$E$32,'2) Income'!$D$13:$D$32,"4th Wednesday",'2) Income'!$F$13:$F$32,"&lt;="&amp;$A1074),0)))</f>
        <v/>
      </c>
      <c r="AF1074" s="8" t="str" cm="1">
        <f t="array" ref="AF1074">IF(A1074="","",IF(COUNTIF('2) Income'!$D$13:$D$32,"Every 4 Weeks")=0,0,SUMPRODUCT(--(IFERROR(MOD(A1074-'2) Income'!$F$13:$F$32,28),1)=0),--('2) Income'!$D$13:$D$32="Every 4 Weeks"),--('2) Income'!$F$13:$F$32&lt;=A1074),'2) Income'!$E$13:$E$32)))</f>
        <v/>
      </c>
      <c r="AG1074" s="8" t="str">
        <f>IF(A1074="","",IF(COUNTIF('2) Income'!$D$13:$D$32,"Monthly")=0,0,IF(B1074="N",SUMIFS('2) Income'!$E$13:$E$32,'2) Income'!$D$13:$D$32,"monthly",'2) Income'!$F$13:$F$32,"&lt;="&amp;$A1074,'2) Income'!$I$13:$I$32,DAY(A1074)),SUMIFS('2) Income'!$E$13:$E$32,'2) Income'!$D$13:$D$32,"monthly",'2) Income'!$F$13:$F$32,"&lt;="&amp;$A1074,'2) Income'!$I$13:$I$32,"&gt;="&amp;DAY(A1074)))))</f>
        <v/>
      </c>
      <c r="AH1074" s="8" t="str" cm="1">
        <f t="array" ref="AH1074">IF(A1074="","",IF(COUNTIF('2) Income'!$D$13:$D$32,"Yearly")=0,0,SUMPRODUCT(--('2) Income'!$D$13:$D$32="Yearly"),--('2) Income'!$F$13:$F$32&lt;=A1074),IF(B1074="N",--('2) Income'!$I$13:$I$32=DAY(A1074)),--('2) Income'!$I$13:$I$32&gt;=DAY(A1074))),--(IFERROR(MOD('2) Income'!$H$13:$H$32-MONTH(A1074)+12,12),1)=0),'2) Income'!$E$13:$E$32)))</f>
        <v/>
      </c>
      <c r="AI1074" s="8" t="str">
        <f>IF(A1074="","",IF(COUNTIF('2) Income'!$D$13:$D$32,"one-time")=0,0,SUMIFS('2) Income'!$E$13:$E$32,'2) Income'!$D$13:$D$32,"one-time",'2) Income'!$F$13:$F$32,"="&amp;$A1074)))</f>
        <v/>
      </c>
      <c r="AJ1074" s="9" t="str">
        <f t="shared" si="81"/>
        <v/>
      </c>
    </row>
    <row r="1075" spans="1:36">
      <c r="A1075" s="7" t="str">
        <f>IF(A1074="","",IF(A1074+1&lt;='1) Period'!$E$21,A1074+1,""))</f>
        <v/>
      </c>
      <c r="B1075" s="7" t="e">
        <f t="shared" si="82"/>
        <v>#VALUE!</v>
      </c>
      <c r="C1075" t="e">
        <f t="shared" si="83"/>
        <v>#VALUE!</v>
      </c>
      <c r="D1075" s="8" t="str">
        <f>IF(A1075="","",IF(TEXT(A1075,"dddd")='4) Happy Money'!$E$23,WAllowance,0))</f>
        <v/>
      </c>
      <c r="E1075" s="8" t="str">
        <f>IF(A1075="","",IF(B1075="N",SUMIF(TMonthly[Day of the Month],DAY(A1075),TMonthly[Amount]),SUMIF(TMonthly[Day of the Month],"&gt;="&amp;DAY(A1075),TMonthly[Amount])))</f>
        <v/>
      </c>
      <c r="F1075" s="8" t="str" cm="1">
        <f t="array" ref="F1075">IF(A1075="","",SUMPRODUCT(--(TYearly[Due Date]&lt;=A1075),IF(B1075="N",--(TYearly[Day]=DAY(A1075)),--(TYearly[Day]&gt;=DAY(A1075))),--(IFERROR(MOD(TYearly[Month]-MONTH(A1075)+12,12),1)=0),TYearly[Amount]))</f>
        <v/>
      </c>
      <c r="G1075" s="8" t="str">
        <f>IF(A1075="","",SUMIF(TOneTime[Due Date],A1075,TOneTime[Amount]))</f>
        <v/>
      </c>
      <c r="H1075" s="8" t="str" cm="1">
        <f t="array" ref="H1075">IF(A1075="","",IF(COUNTIF(TOther[Frequency],$H$1)=0,0,SUMPRODUCT(--(IFERROR(MOD(A1075-TOther[Start Date],7),1)=0),--(TOther[Frequency]=$H$1),--(TOther[Start Date]&lt;=A1075),--(TOther[End Date Calc]&gt;=A1075),TOther[Amount])))</f>
        <v/>
      </c>
      <c r="I1075" s="8" t="str" cm="1">
        <f t="array" ref="I1075">IF(A1075="","",IF(COUNTIF(TOther[Frequency],$I$1)=0,0,SUMPRODUCT(--(IFERROR(MOD(A1075-TOther[Start Date],14),1)=0),--(TOther[Frequency]=$I$1),--(TOther[Start Date]&lt;=A1075),--(TOther[End Date Calc]&gt;=A1075),TOther[Amount])))</f>
        <v/>
      </c>
      <c r="J1075" s="8" t="str">
        <f>IF(A1075="","",IF(COUNTIF(TOther[Frequency],$J$1)=0,0,IF(OR(DAY(A1075)=1,DAY(A1075)=15),SUMIFS(TOther[Amount],TOther[Frequency],$J$1,TOther[Start Date],"&lt;="&amp;$A1075,TOther[End Date Calc],"&gt;="&amp;A1075),0)))</f>
        <v/>
      </c>
      <c r="K1075" s="8" t="str">
        <f>IF(A1075="","",IF(COUNTIF(TOther[Frequency],$K$1)=0,0,IF(A1075=(A1075-DAY(A1075)+1+2*7-WEEKDAY(A1075-DAY(A1075)+8-4,1)),SUMIFS(TOther[Amount],TOther[Frequency],$K$1,TOther[Start Date],"&lt;="&amp;$A1075,TOther[End Date Calc],"&gt;="&amp;A1075),0)))</f>
        <v/>
      </c>
      <c r="L1075" s="8" t="str">
        <f>IF(A1075="","",IF(COUNTIF(TOther[Frequency],$L$1)=0,0,IF(A1075=(A1075-DAY(A1075)+1+3*7-WEEKDAY(A1075-DAY(A1075)+8-4,1)),SUMIFS(TOther[Amount],TOther[Frequency],$L$1,TOther[Start Date],"&lt;="&amp;$A1075,TOther[End Date Calc],"&gt;="&amp;A1075),0)))</f>
        <v/>
      </c>
      <c r="M1075" s="8" t="str">
        <f>IF(A1075="","",IF(COUNTIF(TOther[Frequency],$M$1)=0,0,IF(A1075=(A1075-DAY(A1075)+1+4*7-WEEKDAY(A1075-DAY(A1075)+8-4,1)),SUMIFS(TOther[Amount],TOther[Frequency],$M$1,TOther[Start Date],"&lt;="&amp;$A1075,TOther[End Date Calc],"&gt;="&amp;A1075),0)))</f>
        <v/>
      </c>
      <c r="N1075" s="8" t="str" cm="1">
        <f t="array" ref="N1075">IF(A1075="","",IF(COUNTIF(TOther[Frequency],$N$1)=0,0,SUMPRODUCT(--(IFERROR(MOD(A1075-TOther[Start Date],28),1)=0),--(TOther[Frequency]=$N$1),--(TOther[Start Date]&lt;=A1075),--(TOther[End Date Calc]&gt;=A1075),TOther[Amount])))</f>
        <v/>
      </c>
      <c r="O1075" s="8" t="str" cm="1">
        <f t="array" ref="O1075">IF(A1075="","",IF(COUNTIF(TOther[Frequency],$O$1)=0,0,SUMPRODUCT(--(IFERROR(MOD(A1075-TOther[Start Date],42),1)=0),--(TOther[Frequency]=$O$1),--(TOther[Start Date]&lt;=A1075),--(TOther[End Date Calc]&gt;=A1075),TOther[Amount])))</f>
        <v/>
      </c>
      <c r="P1075" s="8" t="str" cm="1">
        <f t="array" ref="P1075">IF(A1075="","",IF(COUNTIF(TOther[Frequency],$P$1)=0,0,SUMPRODUCT(--(IFERROR(MOD(A1075-TOther[Start Date],56),1)=0),--(TOther[Frequency]=$P$1),--(TOther[Start Date]&lt;=A1075),--(TOther[End Date Calc]&gt;=A1075),TOther[Amount])))</f>
        <v/>
      </c>
      <c r="Q1075" s="8" t="str">
        <f>IF(A1075="","",IF(COUNTIF(TOther[Frequency],$Q$1)=0,0,IF(B1075="N",SUMIFS(TOther[Amount],TOther[Frequency],$Q$1,TOther[Start Date],"&lt;="&amp;$A1075,TOther[End Date Calc],"&gt;="&amp;A1075,TOther[Start Day],DAY(A1075)),SUMIFS(TOther[Amount],TOther[Frequency],$Q$1,TOther[Start Date],"&lt;="&amp;$A1075,TOther[End Date Calc],"&gt;="&amp;A1075,TOther[Start Day],"&gt;="&amp;DAY(A1075)))))</f>
        <v/>
      </c>
      <c r="R1075" s="8" t="str" cm="1">
        <f t="array" ref="R1075">IF(A1075="","",IF(COUNTIF(TOther[Frequency],R$1)=0,0,SUMPRODUCT(--(TOther[Frequency]=R$1),--(TOther[Start Date]&lt;=A1075),--(TOther[End Date Calc]&gt;=A1075),IF(B1075="N",--(TOther[Start Day]=DAY(A1075)),--(TOther[Start Day]&gt;=DAY(A1075))),--(IFERROR(MOD(TOther[Start Month]-MONTH(A1075)+2,2),1)=0),TOther[Amount])))</f>
        <v/>
      </c>
      <c r="S1075" s="8" t="str" cm="1">
        <f t="array" ref="S1075">IF(A1075="","",IF(COUNTIF(TOther[Frequency],S$1)=0,0,SUMPRODUCT(--(TOther[Frequency]=S$1),--(TOther[Start Date]&lt;=A1075),--(TOther[End Date Calc]&gt;=A1075),IF(B1075="N",--(TOther[Start Day]=DAY(A1075)),--(TOther[Start Day]&gt;=DAY(A1075))),--(IFERROR(MOD(TOther[Start Month]-MONTH(A1075)+3,3),1)=0),TOther[Amount])))</f>
        <v/>
      </c>
      <c r="T1075" s="8" t="str" cm="1">
        <f t="array" ref="T1075">IF($A1075="","",IF(COUNTIF(TOther[Frequency],T$1)=0,0,SUMPRODUCT(--(TOther[Frequency]=T$1),--(TOther[Start Date]&lt;=$A1075),--(TOther[End Date Calc]&gt;=$A1075),IF($B1075="N",--(TOther[Start Day]=DAY($A1075)),--(TOther[Start Day]&gt;=DAY($A1075))),--(IFERROR(MOD(TOther[Start Month]-MONTH($A1075)+4,4),1)=0),TOther[Amount])))</f>
        <v/>
      </c>
      <c r="U1075" s="8" t="str" cm="1">
        <f t="array" ref="U1075">IF(A1075="","",IF(COUNTIF(TOther[Frequency],$U$1)=0,0,SUMPRODUCT(--(TOther[Frequency]=$U$1),--(TOther[Start Date]&lt;=A1075),--(TOther[End Date Calc]&gt;=A1075),IF(B1075="N",--(TOther[Start Day]=DAY(A1075)),--(TOther[Start Day]&gt;=DAY(A1075))),--(IFERROR(MOD(TOther[Start Month]-MONTH(A1075)+6,6),1)=0),TOther[Amount])))</f>
        <v/>
      </c>
      <c r="V1075" s="8" t="str" cm="1">
        <f t="array" ref="V1075">IF(A1075="","",IF(COUNTIF(TOther[Frequency],$V$1)=0,0,SUMPRODUCT(--(TOther[Frequency]=$V$1),--(TOther[Start Date]&lt;=A1075),--(TOther[End Date Calc]&gt;=A1075),IF(B1075="N",--(TOther[Start Day]=DAY(A1075)),--(TOther[Start Day]&gt;=DAY(A1075))),--(IFERROR(MOD(TOther[Start Month]-MONTH(A1075)+12,12),1)=0),TOther[Amount])))</f>
        <v/>
      </c>
      <c r="W1075" s="8" t="str">
        <f>IF(A1075="","",SUMIFS(TOther[Amount],TOther[Start Date],A1075,TOther[Frequency],$W$1))</f>
        <v/>
      </c>
      <c r="X1075" s="9" t="str">
        <f t="shared" si="80"/>
        <v/>
      </c>
      <c r="Y1075" s="9" t="str">
        <f t="shared" si="84"/>
        <v/>
      </c>
      <c r="Z1075" s="8" t="str" cm="1">
        <f t="array" ref="Z1075">IF(A1075="","",IF(COUNTIF('2) Income'!$D$13:$D$32,"Weekly")=0,0,SUMPRODUCT(--(IFERROR(MOD(A1075-'2) Income'!$F$13:$F$32,7),1)=0),--('2) Income'!$D$13:$D$32="Weekly"),--('2) Income'!$F$13:$F$32&lt;=A1075),'2) Income'!$E$13:$E$32)))</f>
        <v/>
      </c>
      <c r="AA1075" s="8" t="str" cm="1">
        <f t="array" ref="AA1075">IF(A1075="","",IF(COUNTIF('2) Income'!$D$13:$D$32,"Every Other Week")=0,0,SUMPRODUCT(--(IFERROR(MOD(A1075-'2) Income'!$F$13:$F$32,14),1)=0),--('2) Income'!$D$13:$D$32="Every Other Week"),--('2) Income'!$F$13:$F$32&lt;=A1075),'2) Income'!$E$13:$E$32)))</f>
        <v/>
      </c>
      <c r="AB1075" s="8" t="str">
        <f>IF(A1075="","",IF(COUNTIF('2) Income'!$D$13:$D$32,"1st and 15th")=0,0,IF(OR(DAY(A1075)=1,DAY(A1075)=15),SUMIFS('2) Income'!$E$13:$E$32,'2) Income'!$D$13:$D$32,"1st and 15th",'2) Income'!$F$13:$F$32,"&lt;="&amp;$A1075),0)))</f>
        <v/>
      </c>
      <c r="AC1075" s="8" t="str">
        <f>IF(A1075="","",IF(COUNTIF('2) Income'!$D$13:$D$32,"2nd Wednesday")=0,0,IF(A1075=(A1075-DAY(A1075)+1+2*7-WEEKDAY(A1075-DAY(A1075)+8-4,1)),SUMIFS('2) Income'!$E$13:$E$32,'2) Income'!$D$13:$D$32,"2nd Wednesday",'2) Income'!$F$13:$F$32,"&lt;="&amp;$A1075),0)))</f>
        <v/>
      </c>
      <c r="AD1075" s="8" t="str">
        <f>IF(A1075="","",IF(COUNTIF('2) Income'!$D$13:$D$32,"3rd Wednesday")=0,0,IF(A1075=(A1075-DAY(A1075)+1+3*7-WEEKDAY(A1075-DAY(A1075)+8-4,1)),SUMIFS('2) Income'!$E$13:$E$32,'2) Income'!$D$13:$D$32,"3rd Wednesday",'2) Income'!$F$13:$F$32,"&lt;="&amp;$A1075),0)))</f>
        <v/>
      </c>
      <c r="AE1075" s="8" t="str">
        <f>IF(A1075="","",IF(COUNTIF('2) Income'!$D$13:$D$32,"4th Wednesday")=0,0,IF(A1075=(A1075-DAY(A1075)+1+4*7-WEEKDAY(A1075-DAY(A1075)+8-4,1)),SUMIFS('2) Income'!$E$13:$E$32,'2) Income'!$D$13:$D$32,"4th Wednesday",'2) Income'!$F$13:$F$32,"&lt;="&amp;$A1075),0)))</f>
        <v/>
      </c>
      <c r="AF1075" s="8" t="str" cm="1">
        <f t="array" ref="AF1075">IF(A1075="","",IF(COUNTIF('2) Income'!$D$13:$D$32,"Every 4 Weeks")=0,0,SUMPRODUCT(--(IFERROR(MOD(A1075-'2) Income'!$F$13:$F$32,28),1)=0),--('2) Income'!$D$13:$D$32="Every 4 Weeks"),--('2) Income'!$F$13:$F$32&lt;=A1075),'2) Income'!$E$13:$E$32)))</f>
        <v/>
      </c>
      <c r="AG1075" s="8" t="str">
        <f>IF(A1075="","",IF(COUNTIF('2) Income'!$D$13:$D$32,"Monthly")=0,0,IF(B1075="N",SUMIFS('2) Income'!$E$13:$E$32,'2) Income'!$D$13:$D$32,"monthly",'2) Income'!$F$13:$F$32,"&lt;="&amp;$A1075,'2) Income'!$I$13:$I$32,DAY(A1075)),SUMIFS('2) Income'!$E$13:$E$32,'2) Income'!$D$13:$D$32,"monthly",'2) Income'!$F$13:$F$32,"&lt;="&amp;$A1075,'2) Income'!$I$13:$I$32,"&gt;="&amp;DAY(A1075)))))</f>
        <v/>
      </c>
      <c r="AH1075" s="8" t="str" cm="1">
        <f t="array" ref="AH1075">IF(A1075="","",IF(COUNTIF('2) Income'!$D$13:$D$32,"Yearly")=0,0,SUMPRODUCT(--('2) Income'!$D$13:$D$32="Yearly"),--('2) Income'!$F$13:$F$32&lt;=A1075),IF(B1075="N",--('2) Income'!$I$13:$I$32=DAY(A1075)),--('2) Income'!$I$13:$I$32&gt;=DAY(A1075))),--(IFERROR(MOD('2) Income'!$H$13:$H$32-MONTH(A1075)+12,12),1)=0),'2) Income'!$E$13:$E$32)))</f>
        <v/>
      </c>
      <c r="AI1075" s="8" t="str">
        <f>IF(A1075="","",IF(COUNTIF('2) Income'!$D$13:$D$32,"one-time")=0,0,SUMIFS('2) Income'!$E$13:$E$32,'2) Income'!$D$13:$D$32,"one-time",'2) Income'!$F$13:$F$32,"="&amp;$A1075)))</f>
        <v/>
      </c>
      <c r="AJ1075" s="9" t="str">
        <f t="shared" si="81"/>
        <v/>
      </c>
    </row>
    <row r="1076" spans="1:36">
      <c r="A1076" s="7" t="str">
        <f>IF(A1075="","",IF(A1075+1&lt;='1) Period'!$E$21,A1075+1,""))</f>
        <v/>
      </c>
      <c r="B1076" s="7" t="e">
        <f t="shared" si="82"/>
        <v>#VALUE!</v>
      </c>
      <c r="C1076" t="e">
        <f t="shared" si="83"/>
        <v>#VALUE!</v>
      </c>
      <c r="D1076" s="8" t="str">
        <f>IF(A1076="","",IF(TEXT(A1076,"dddd")='4) Happy Money'!$E$23,WAllowance,0))</f>
        <v/>
      </c>
      <c r="E1076" s="8" t="str">
        <f>IF(A1076="","",IF(B1076="N",SUMIF(TMonthly[Day of the Month],DAY(A1076),TMonthly[Amount]),SUMIF(TMonthly[Day of the Month],"&gt;="&amp;DAY(A1076),TMonthly[Amount])))</f>
        <v/>
      </c>
      <c r="F1076" s="8" t="str" cm="1">
        <f t="array" ref="F1076">IF(A1076="","",SUMPRODUCT(--(TYearly[Due Date]&lt;=A1076),IF(B1076="N",--(TYearly[Day]=DAY(A1076)),--(TYearly[Day]&gt;=DAY(A1076))),--(IFERROR(MOD(TYearly[Month]-MONTH(A1076)+12,12),1)=0),TYearly[Amount]))</f>
        <v/>
      </c>
      <c r="G1076" s="8" t="str">
        <f>IF(A1076="","",SUMIF(TOneTime[Due Date],A1076,TOneTime[Amount]))</f>
        <v/>
      </c>
      <c r="H1076" s="8" t="str" cm="1">
        <f t="array" ref="H1076">IF(A1076="","",IF(COUNTIF(TOther[Frequency],$H$1)=0,0,SUMPRODUCT(--(IFERROR(MOD(A1076-TOther[Start Date],7),1)=0),--(TOther[Frequency]=$H$1),--(TOther[Start Date]&lt;=A1076),--(TOther[End Date Calc]&gt;=A1076),TOther[Amount])))</f>
        <v/>
      </c>
      <c r="I1076" s="8" t="str" cm="1">
        <f t="array" ref="I1076">IF(A1076="","",IF(COUNTIF(TOther[Frequency],$I$1)=0,0,SUMPRODUCT(--(IFERROR(MOD(A1076-TOther[Start Date],14),1)=0),--(TOther[Frequency]=$I$1),--(TOther[Start Date]&lt;=A1076),--(TOther[End Date Calc]&gt;=A1076),TOther[Amount])))</f>
        <v/>
      </c>
      <c r="J1076" s="8" t="str">
        <f>IF(A1076="","",IF(COUNTIF(TOther[Frequency],$J$1)=0,0,IF(OR(DAY(A1076)=1,DAY(A1076)=15),SUMIFS(TOther[Amount],TOther[Frequency],$J$1,TOther[Start Date],"&lt;="&amp;$A1076,TOther[End Date Calc],"&gt;="&amp;A1076),0)))</f>
        <v/>
      </c>
      <c r="K1076" s="8" t="str">
        <f>IF(A1076="","",IF(COUNTIF(TOther[Frequency],$K$1)=0,0,IF(A1076=(A1076-DAY(A1076)+1+2*7-WEEKDAY(A1076-DAY(A1076)+8-4,1)),SUMIFS(TOther[Amount],TOther[Frequency],$K$1,TOther[Start Date],"&lt;="&amp;$A1076,TOther[End Date Calc],"&gt;="&amp;A1076),0)))</f>
        <v/>
      </c>
      <c r="L1076" s="8" t="str">
        <f>IF(A1076="","",IF(COUNTIF(TOther[Frequency],$L$1)=0,0,IF(A1076=(A1076-DAY(A1076)+1+3*7-WEEKDAY(A1076-DAY(A1076)+8-4,1)),SUMIFS(TOther[Amount],TOther[Frequency],$L$1,TOther[Start Date],"&lt;="&amp;$A1076,TOther[End Date Calc],"&gt;="&amp;A1076),0)))</f>
        <v/>
      </c>
      <c r="M1076" s="8" t="str">
        <f>IF(A1076="","",IF(COUNTIF(TOther[Frequency],$M$1)=0,0,IF(A1076=(A1076-DAY(A1076)+1+4*7-WEEKDAY(A1076-DAY(A1076)+8-4,1)),SUMIFS(TOther[Amount],TOther[Frequency],$M$1,TOther[Start Date],"&lt;="&amp;$A1076,TOther[End Date Calc],"&gt;="&amp;A1076),0)))</f>
        <v/>
      </c>
      <c r="N1076" s="8" t="str" cm="1">
        <f t="array" ref="N1076">IF(A1076="","",IF(COUNTIF(TOther[Frequency],$N$1)=0,0,SUMPRODUCT(--(IFERROR(MOD(A1076-TOther[Start Date],28),1)=0),--(TOther[Frequency]=$N$1),--(TOther[Start Date]&lt;=A1076),--(TOther[End Date Calc]&gt;=A1076),TOther[Amount])))</f>
        <v/>
      </c>
      <c r="O1076" s="8" t="str" cm="1">
        <f t="array" ref="O1076">IF(A1076="","",IF(COUNTIF(TOther[Frequency],$O$1)=0,0,SUMPRODUCT(--(IFERROR(MOD(A1076-TOther[Start Date],42),1)=0),--(TOther[Frequency]=$O$1),--(TOther[Start Date]&lt;=A1076),--(TOther[End Date Calc]&gt;=A1076),TOther[Amount])))</f>
        <v/>
      </c>
      <c r="P1076" s="8" t="str" cm="1">
        <f t="array" ref="P1076">IF(A1076="","",IF(COUNTIF(TOther[Frequency],$P$1)=0,0,SUMPRODUCT(--(IFERROR(MOD(A1076-TOther[Start Date],56),1)=0),--(TOther[Frequency]=$P$1),--(TOther[Start Date]&lt;=A1076),--(TOther[End Date Calc]&gt;=A1076),TOther[Amount])))</f>
        <v/>
      </c>
      <c r="Q1076" s="8" t="str">
        <f>IF(A1076="","",IF(COUNTIF(TOther[Frequency],$Q$1)=0,0,IF(B1076="N",SUMIFS(TOther[Amount],TOther[Frequency],$Q$1,TOther[Start Date],"&lt;="&amp;$A1076,TOther[End Date Calc],"&gt;="&amp;A1076,TOther[Start Day],DAY(A1076)),SUMIFS(TOther[Amount],TOther[Frequency],$Q$1,TOther[Start Date],"&lt;="&amp;$A1076,TOther[End Date Calc],"&gt;="&amp;A1076,TOther[Start Day],"&gt;="&amp;DAY(A1076)))))</f>
        <v/>
      </c>
      <c r="R1076" s="8" t="str" cm="1">
        <f t="array" ref="R1076">IF(A1076="","",IF(COUNTIF(TOther[Frequency],R$1)=0,0,SUMPRODUCT(--(TOther[Frequency]=R$1),--(TOther[Start Date]&lt;=A1076),--(TOther[End Date Calc]&gt;=A1076),IF(B1076="N",--(TOther[Start Day]=DAY(A1076)),--(TOther[Start Day]&gt;=DAY(A1076))),--(IFERROR(MOD(TOther[Start Month]-MONTH(A1076)+2,2),1)=0),TOther[Amount])))</f>
        <v/>
      </c>
      <c r="S1076" s="8" t="str" cm="1">
        <f t="array" ref="S1076">IF(A1076="","",IF(COUNTIF(TOther[Frequency],S$1)=0,0,SUMPRODUCT(--(TOther[Frequency]=S$1),--(TOther[Start Date]&lt;=A1076),--(TOther[End Date Calc]&gt;=A1076),IF(B1076="N",--(TOther[Start Day]=DAY(A1076)),--(TOther[Start Day]&gt;=DAY(A1076))),--(IFERROR(MOD(TOther[Start Month]-MONTH(A1076)+3,3),1)=0),TOther[Amount])))</f>
        <v/>
      </c>
      <c r="T1076" s="8" t="str" cm="1">
        <f t="array" ref="T1076">IF($A1076="","",IF(COUNTIF(TOther[Frequency],T$1)=0,0,SUMPRODUCT(--(TOther[Frequency]=T$1),--(TOther[Start Date]&lt;=$A1076),--(TOther[End Date Calc]&gt;=$A1076),IF($B1076="N",--(TOther[Start Day]=DAY($A1076)),--(TOther[Start Day]&gt;=DAY($A1076))),--(IFERROR(MOD(TOther[Start Month]-MONTH($A1076)+4,4),1)=0),TOther[Amount])))</f>
        <v/>
      </c>
      <c r="U1076" s="8" t="str" cm="1">
        <f t="array" ref="U1076">IF(A1076="","",IF(COUNTIF(TOther[Frequency],$U$1)=0,0,SUMPRODUCT(--(TOther[Frequency]=$U$1),--(TOther[Start Date]&lt;=A1076),--(TOther[End Date Calc]&gt;=A1076),IF(B1076="N",--(TOther[Start Day]=DAY(A1076)),--(TOther[Start Day]&gt;=DAY(A1076))),--(IFERROR(MOD(TOther[Start Month]-MONTH(A1076)+6,6),1)=0),TOther[Amount])))</f>
        <v/>
      </c>
      <c r="V1076" s="8" t="str" cm="1">
        <f t="array" ref="V1076">IF(A1076="","",IF(COUNTIF(TOther[Frequency],$V$1)=0,0,SUMPRODUCT(--(TOther[Frequency]=$V$1),--(TOther[Start Date]&lt;=A1076),--(TOther[End Date Calc]&gt;=A1076),IF(B1076="N",--(TOther[Start Day]=DAY(A1076)),--(TOther[Start Day]&gt;=DAY(A1076))),--(IFERROR(MOD(TOther[Start Month]-MONTH(A1076)+12,12),1)=0),TOther[Amount])))</f>
        <v/>
      </c>
      <c r="W1076" s="8" t="str">
        <f>IF(A1076="","",SUMIFS(TOther[Amount],TOther[Start Date],A1076,TOther[Frequency],$W$1))</f>
        <v/>
      </c>
      <c r="X1076" s="9" t="str">
        <f t="shared" si="80"/>
        <v/>
      </c>
      <c r="Y1076" s="9" t="str">
        <f t="shared" si="84"/>
        <v/>
      </c>
      <c r="Z1076" s="8" t="str" cm="1">
        <f t="array" ref="Z1076">IF(A1076="","",IF(COUNTIF('2) Income'!$D$13:$D$32,"Weekly")=0,0,SUMPRODUCT(--(IFERROR(MOD(A1076-'2) Income'!$F$13:$F$32,7),1)=0),--('2) Income'!$D$13:$D$32="Weekly"),--('2) Income'!$F$13:$F$32&lt;=A1076),'2) Income'!$E$13:$E$32)))</f>
        <v/>
      </c>
      <c r="AA1076" s="8" t="str" cm="1">
        <f t="array" ref="AA1076">IF(A1076="","",IF(COUNTIF('2) Income'!$D$13:$D$32,"Every Other Week")=0,0,SUMPRODUCT(--(IFERROR(MOD(A1076-'2) Income'!$F$13:$F$32,14),1)=0),--('2) Income'!$D$13:$D$32="Every Other Week"),--('2) Income'!$F$13:$F$32&lt;=A1076),'2) Income'!$E$13:$E$32)))</f>
        <v/>
      </c>
      <c r="AB1076" s="8" t="str">
        <f>IF(A1076="","",IF(COUNTIF('2) Income'!$D$13:$D$32,"1st and 15th")=0,0,IF(OR(DAY(A1076)=1,DAY(A1076)=15),SUMIFS('2) Income'!$E$13:$E$32,'2) Income'!$D$13:$D$32,"1st and 15th",'2) Income'!$F$13:$F$32,"&lt;="&amp;$A1076),0)))</f>
        <v/>
      </c>
      <c r="AC1076" s="8" t="str">
        <f>IF(A1076="","",IF(COUNTIF('2) Income'!$D$13:$D$32,"2nd Wednesday")=0,0,IF(A1076=(A1076-DAY(A1076)+1+2*7-WEEKDAY(A1076-DAY(A1076)+8-4,1)),SUMIFS('2) Income'!$E$13:$E$32,'2) Income'!$D$13:$D$32,"2nd Wednesday",'2) Income'!$F$13:$F$32,"&lt;="&amp;$A1076),0)))</f>
        <v/>
      </c>
      <c r="AD1076" s="8" t="str">
        <f>IF(A1076="","",IF(COUNTIF('2) Income'!$D$13:$D$32,"3rd Wednesday")=0,0,IF(A1076=(A1076-DAY(A1076)+1+3*7-WEEKDAY(A1076-DAY(A1076)+8-4,1)),SUMIFS('2) Income'!$E$13:$E$32,'2) Income'!$D$13:$D$32,"3rd Wednesday",'2) Income'!$F$13:$F$32,"&lt;="&amp;$A1076),0)))</f>
        <v/>
      </c>
      <c r="AE1076" s="8" t="str">
        <f>IF(A1076="","",IF(COUNTIF('2) Income'!$D$13:$D$32,"4th Wednesday")=0,0,IF(A1076=(A1076-DAY(A1076)+1+4*7-WEEKDAY(A1076-DAY(A1076)+8-4,1)),SUMIFS('2) Income'!$E$13:$E$32,'2) Income'!$D$13:$D$32,"4th Wednesday",'2) Income'!$F$13:$F$32,"&lt;="&amp;$A1076),0)))</f>
        <v/>
      </c>
      <c r="AF1076" s="8" t="str" cm="1">
        <f t="array" ref="AF1076">IF(A1076="","",IF(COUNTIF('2) Income'!$D$13:$D$32,"Every 4 Weeks")=0,0,SUMPRODUCT(--(IFERROR(MOD(A1076-'2) Income'!$F$13:$F$32,28),1)=0),--('2) Income'!$D$13:$D$32="Every 4 Weeks"),--('2) Income'!$F$13:$F$32&lt;=A1076),'2) Income'!$E$13:$E$32)))</f>
        <v/>
      </c>
      <c r="AG1076" s="8" t="str">
        <f>IF(A1076="","",IF(COUNTIF('2) Income'!$D$13:$D$32,"Monthly")=0,0,IF(B1076="N",SUMIFS('2) Income'!$E$13:$E$32,'2) Income'!$D$13:$D$32,"monthly",'2) Income'!$F$13:$F$32,"&lt;="&amp;$A1076,'2) Income'!$I$13:$I$32,DAY(A1076)),SUMIFS('2) Income'!$E$13:$E$32,'2) Income'!$D$13:$D$32,"monthly",'2) Income'!$F$13:$F$32,"&lt;="&amp;$A1076,'2) Income'!$I$13:$I$32,"&gt;="&amp;DAY(A1076)))))</f>
        <v/>
      </c>
      <c r="AH1076" s="8" t="str" cm="1">
        <f t="array" ref="AH1076">IF(A1076="","",IF(COUNTIF('2) Income'!$D$13:$D$32,"Yearly")=0,0,SUMPRODUCT(--('2) Income'!$D$13:$D$32="Yearly"),--('2) Income'!$F$13:$F$32&lt;=A1076),IF(B1076="N",--('2) Income'!$I$13:$I$32=DAY(A1076)),--('2) Income'!$I$13:$I$32&gt;=DAY(A1076))),--(IFERROR(MOD('2) Income'!$H$13:$H$32-MONTH(A1076)+12,12),1)=0),'2) Income'!$E$13:$E$32)))</f>
        <v/>
      </c>
      <c r="AI1076" s="8" t="str">
        <f>IF(A1076="","",IF(COUNTIF('2) Income'!$D$13:$D$32,"one-time")=0,0,SUMIFS('2) Income'!$E$13:$E$32,'2) Income'!$D$13:$D$32,"one-time",'2) Income'!$F$13:$F$32,"="&amp;$A1076)))</f>
        <v/>
      </c>
      <c r="AJ1076" s="9" t="str">
        <f t="shared" si="81"/>
        <v/>
      </c>
    </row>
    <row r="1077" spans="1:36">
      <c r="A1077" s="7" t="str">
        <f>IF(A1076="","",IF(A1076+1&lt;='1) Period'!$E$21,A1076+1,""))</f>
        <v/>
      </c>
      <c r="B1077" s="7" t="e">
        <f t="shared" si="82"/>
        <v>#VALUE!</v>
      </c>
      <c r="C1077" t="e">
        <f t="shared" si="83"/>
        <v>#VALUE!</v>
      </c>
      <c r="D1077" s="8" t="str">
        <f>IF(A1077="","",IF(TEXT(A1077,"dddd")='4) Happy Money'!$E$23,WAllowance,0))</f>
        <v/>
      </c>
      <c r="E1077" s="8" t="str">
        <f>IF(A1077="","",IF(B1077="N",SUMIF(TMonthly[Day of the Month],DAY(A1077),TMonthly[Amount]),SUMIF(TMonthly[Day of the Month],"&gt;="&amp;DAY(A1077),TMonthly[Amount])))</f>
        <v/>
      </c>
      <c r="F1077" s="8" t="str" cm="1">
        <f t="array" ref="F1077">IF(A1077="","",SUMPRODUCT(--(TYearly[Due Date]&lt;=A1077),IF(B1077="N",--(TYearly[Day]=DAY(A1077)),--(TYearly[Day]&gt;=DAY(A1077))),--(IFERROR(MOD(TYearly[Month]-MONTH(A1077)+12,12),1)=0),TYearly[Amount]))</f>
        <v/>
      </c>
      <c r="G1077" s="8" t="str">
        <f>IF(A1077="","",SUMIF(TOneTime[Due Date],A1077,TOneTime[Amount]))</f>
        <v/>
      </c>
      <c r="H1077" s="8" t="str" cm="1">
        <f t="array" ref="H1077">IF(A1077="","",IF(COUNTIF(TOther[Frequency],$H$1)=0,0,SUMPRODUCT(--(IFERROR(MOD(A1077-TOther[Start Date],7),1)=0),--(TOther[Frequency]=$H$1),--(TOther[Start Date]&lt;=A1077),--(TOther[End Date Calc]&gt;=A1077),TOther[Amount])))</f>
        <v/>
      </c>
      <c r="I1077" s="8" t="str" cm="1">
        <f t="array" ref="I1077">IF(A1077="","",IF(COUNTIF(TOther[Frequency],$I$1)=0,0,SUMPRODUCT(--(IFERROR(MOD(A1077-TOther[Start Date],14),1)=0),--(TOther[Frequency]=$I$1),--(TOther[Start Date]&lt;=A1077),--(TOther[End Date Calc]&gt;=A1077),TOther[Amount])))</f>
        <v/>
      </c>
      <c r="J1077" s="8" t="str">
        <f>IF(A1077="","",IF(COUNTIF(TOther[Frequency],$J$1)=0,0,IF(OR(DAY(A1077)=1,DAY(A1077)=15),SUMIFS(TOther[Amount],TOther[Frequency],$J$1,TOther[Start Date],"&lt;="&amp;$A1077,TOther[End Date Calc],"&gt;="&amp;A1077),0)))</f>
        <v/>
      </c>
      <c r="K1077" s="8" t="str">
        <f>IF(A1077="","",IF(COUNTIF(TOther[Frequency],$K$1)=0,0,IF(A1077=(A1077-DAY(A1077)+1+2*7-WEEKDAY(A1077-DAY(A1077)+8-4,1)),SUMIFS(TOther[Amount],TOther[Frequency],$K$1,TOther[Start Date],"&lt;="&amp;$A1077,TOther[End Date Calc],"&gt;="&amp;A1077),0)))</f>
        <v/>
      </c>
      <c r="L1077" s="8" t="str">
        <f>IF(A1077="","",IF(COUNTIF(TOther[Frequency],$L$1)=0,0,IF(A1077=(A1077-DAY(A1077)+1+3*7-WEEKDAY(A1077-DAY(A1077)+8-4,1)),SUMIFS(TOther[Amount],TOther[Frequency],$L$1,TOther[Start Date],"&lt;="&amp;$A1077,TOther[End Date Calc],"&gt;="&amp;A1077),0)))</f>
        <v/>
      </c>
      <c r="M1077" s="8" t="str">
        <f>IF(A1077="","",IF(COUNTIF(TOther[Frequency],$M$1)=0,0,IF(A1077=(A1077-DAY(A1077)+1+4*7-WEEKDAY(A1077-DAY(A1077)+8-4,1)),SUMIFS(TOther[Amount],TOther[Frequency],$M$1,TOther[Start Date],"&lt;="&amp;$A1077,TOther[End Date Calc],"&gt;="&amp;A1077),0)))</f>
        <v/>
      </c>
      <c r="N1077" s="8" t="str" cm="1">
        <f t="array" ref="N1077">IF(A1077="","",IF(COUNTIF(TOther[Frequency],$N$1)=0,0,SUMPRODUCT(--(IFERROR(MOD(A1077-TOther[Start Date],28),1)=0),--(TOther[Frequency]=$N$1),--(TOther[Start Date]&lt;=A1077),--(TOther[End Date Calc]&gt;=A1077),TOther[Amount])))</f>
        <v/>
      </c>
      <c r="O1077" s="8" t="str" cm="1">
        <f t="array" ref="O1077">IF(A1077="","",IF(COUNTIF(TOther[Frequency],$O$1)=0,0,SUMPRODUCT(--(IFERROR(MOD(A1077-TOther[Start Date],42),1)=0),--(TOther[Frequency]=$O$1),--(TOther[Start Date]&lt;=A1077),--(TOther[End Date Calc]&gt;=A1077),TOther[Amount])))</f>
        <v/>
      </c>
      <c r="P1077" s="8" t="str" cm="1">
        <f t="array" ref="P1077">IF(A1077="","",IF(COUNTIF(TOther[Frequency],$P$1)=0,0,SUMPRODUCT(--(IFERROR(MOD(A1077-TOther[Start Date],56),1)=0),--(TOther[Frequency]=$P$1),--(TOther[Start Date]&lt;=A1077),--(TOther[End Date Calc]&gt;=A1077),TOther[Amount])))</f>
        <v/>
      </c>
      <c r="Q1077" s="8" t="str">
        <f>IF(A1077="","",IF(COUNTIF(TOther[Frequency],$Q$1)=0,0,IF(B1077="N",SUMIFS(TOther[Amount],TOther[Frequency],$Q$1,TOther[Start Date],"&lt;="&amp;$A1077,TOther[End Date Calc],"&gt;="&amp;A1077,TOther[Start Day],DAY(A1077)),SUMIFS(TOther[Amount],TOther[Frequency],$Q$1,TOther[Start Date],"&lt;="&amp;$A1077,TOther[End Date Calc],"&gt;="&amp;A1077,TOther[Start Day],"&gt;="&amp;DAY(A1077)))))</f>
        <v/>
      </c>
      <c r="R1077" s="8" t="str" cm="1">
        <f t="array" ref="R1077">IF(A1077="","",IF(COUNTIF(TOther[Frequency],R$1)=0,0,SUMPRODUCT(--(TOther[Frequency]=R$1),--(TOther[Start Date]&lt;=A1077),--(TOther[End Date Calc]&gt;=A1077),IF(B1077="N",--(TOther[Start Day]=DAY(A1077)),--(TOther[Start Day]&gt;=DAY(A1077))),--(IFERROR(MOD(TOther[Start Month]-MONTH(A1077)+2,2),1)=0),TOther[Amount])))</f>
        <v/>
      </c>
      <c r="S1077" s="8" t="str" cm="1">
        <f t="array" ref="S1077">IF(A1077="","",IF(COUNTIF(TOther[Frequency],S$1)=0,0,SUMPRODUCT(--(TOther[Frequency]=S$1),--(TOther[Start Date]&lt;=A1077),--(TOther[End Date Calc]&gt;=A1077),IF(B1077="N",--(TOther[Start Day]=DAY(A1077)),--(TOther[Start Day]&gt;=DAY(A1077))),--(IFERROR(MOD(TOther[Start Month]-MONTH(A1077)+3,3),1)=0),TOther[Amount])))</f>
        <v/>
      </c>
      <c r="T1077" s="8" t="str" cm="1">
        <f t="array" ref="T1077">IF($A1077="","",IF(COUNTIF(TOther[Frequency],T$1)=0,0,SUMPRODUCT(--(TOther[Frequency]=T$1),--(TOther[Start Date]&lt;=$A1077),--(TOther[End Date Calc]&gt;=$A1077),IF($B1077="N",--(TOther[Start Day]=DAY($A1077)),--(TOther[Start Day]&gt;=DAY($A1077))),--(IFERROR(MOD(TOther[Start Month]-MONTH($A1077)+4,4),1)=0),TOther[Amount])))</f>
        <v/>
      </c>
      <c r="U1077" s="8" t="str" cm="1">
        <f t="array" ref="U1077">IF(A1077="","",IF(COUNTIF(TOther[Frequency],$U$1)=0,0,SUMPRODUCT(--(TOther[Frequency]=$U$1),--(TOther[Start Date]&lt;=A1077),--(TOther[End Date Calc]&gt;=A1077),IF(B1077="N",--(TOther[Start Day]=DAY(A1077)),--(TOther[Start Day]&gt;=DAY(A1077))),--(IFERROR(MOD(TOther[Start Month]-MONTH(A1077)+6,6),1)=0),TOther[Amount])))</f>
        <v/>
      </c>
      <c r="V1077" s="8" t="str" cm="1">
        <f t="array" ref="V1077">IF(A1077="","",IF(COUNTIF(TOther[Frequency],$V$1)=0,0,SUMPRODUCT(--(TOther[Frequency]=$V$1),--(TOther[Start Date]&lt;=A1077),--(TOther[End Date Calc]&gt;=A1077),IF(B1077="N",--(TOther[Start Day]=DAY(A1077)),--(TOther[Start Day]&gt;=DAY(A1077))),--(IFERROR(MOD(TOther[Start Month]-MONTH(A1077)+12,12),1)=0),TOther[Amount])))</f>
        <v/>
      </c>
      <c r="W1077" s="8" t="str">
        <f>IF(A1077="","",SUMIFS(TOther[Amount],TOther[Start Date],A1077,TOther[Frequency],$W$1))</f>
        <v/>
      </c>
      <c r="X1077" s="9" t="str">
        <f t="shared" si="80"/>
        <v/>
      </c>
      <c r="Y1077" s="9" t="str">
        <f t="shared" si="84"/>
        <v/>
      </c>
      <c r="Z1077" s="8" t="str" cm="1">
        <f t="array" ref="Z1077">IF(A1077="","",IF(COUNTIF('2) Income'!$D$13:$D$32,"Weekly")=0,0,SUMPRODUCT(--(IFERROR(MOD(A1077-'2) Income'!$F$13:$F$32,7),1)=0),--('2) Income'!$D$13:$D$32="Weekly"),--('2) Income'!$F$13:$F$32&lt;=A1077),'2) Income'!$E$13:$E$32)))</f>
        <v/>
      </c>
      <c r="AA1077" s="8" t="str" cm="1">
        <f t="array" ref="AA1077">IF(A1077="","",IF(COUNTIF('2) Income'!$D$13:$D$32,"Every Other Week")=0,0,SUMPRODUCT(--(IFERROR(MOD(A1077-'2) Income'!$F$13:$F$32,14),1)=0),--('2) Income'!$D$13:$D$32="Every Other Week"),--('2) Income'!$F$13:$F$32&lt;=A1077),'2) Income'!$E$13:$E$32)))</f>
        <v/>
      </c>
      <c r="AB1077" s="8" t="str">
        <f>IF(A1077="","",IF(COUNTIF('2) Income'!$D$13:$D$32,"1st and 15th")=0,0,IF(OR(DAY(A1077)=1,DAY(A1077)=15),SUMIFS('2) Income'!$E$13:$E$32,'2) Income'!$D$13:$D$32,"1st and 15th",'2) Income'!$F$13:$F$32,"&lt;="&amp;$A1077),0)))</f>
        <v/>
      </c>
      <c r="AC1077" s="8" t="str">
        <f>IF(A1077="","",IF(COUNTIF('2) Income'!$D$13:$D$32,"2nd Wednesday")=0,0,IF(A1077=(A1077-DAY(A1077)+1+2*7-WEEKDAY(A1077-DAY(A1077)+8-4,1)),SUMIFS('2) Income'!$E$13:$E$32,'2) Income'!$D$13:$D$32,"2nd Wednesday",'2) Income'!$F$13:$F$32,"&lt;="&amp;$A1077),0)))</f>
        <v/>
      </c>
      <c r="AD1077" s="8" t="str">
        <f>IF(A1077="","",IF(COUNTIF('2) Income'!$D$13:$D$32,"3rd Wednesday")=0,0,IF(A1077=(A1077-DAY(A1077)+1+3*7-WEEKDAY(A1077-DAY(A1077)+8-4,1)),SUMIFS('2) Income'!$E$13:$E$32,'2) Income'!$D$13:$D$32,"3rd Wednesday",'2) Income'!$F$13:$F$32,"&lt;="&amp;$A1077),0)))</f>
        <v/>
      </c>
      <c r="AE1077" s="8" t="str">
        <f>IF(A1077="","",IF(COUNTIF('2) Income'!$D$13:$D$32,"4th Wednesday")=0,0,IF(A1077=(A1077-DAY(A1077)+1+4*7-WEEKDAY(A1077-DAY(A1077)+8-4,1)),SUMIFS('2) Income'!$E$13:$E$32,'2) Income'!$D$13:$D$32,"4th Wednesday",'2) Income'!$F$13:$F$32,"&lt;="&amp;$A1077),0)))</f>
        <v/>
      </c>
      <c r="AF1077" s="8" t="str" cm="1">
        <f t="array" ref="AF1077">IF(A1077="","",IF(COUNTIF('2) Income'!$D$13:$D$32,"Every 4 Weeks")=0,0,SUMPRODUCT(--(IFERROR(MOD(A1077-'2) Income'!$F$13:$F$32,28),1)=0),--('2) Income'!$D$13:$D$32="Every 4 Weeks"),--('2) Income'!$F$13:$F$32&lt;=A1077),'2) Income'!$E$13:$E$32)))</f>
        <v/>
      </c>
      <c r="AG1077" s="8" t="str">
        <f>IF(A1077="","",IF(COUNTIF('2) Income'!$D$13:$D$32,"Monthly")=0,0,IF(B1077="N",SUMIFS('2) Income'!$E$13:$E$32,'2) Income'!$D$13:$D$32,"monthly",'2) Income'!$F$13:$F$32,"&lt;="&amp;$A1077,'2) Income'!$I$13:$I$32,DAY(A1077)),SUMIFS('2) Income'!$E$13:$E$32,'2) Income'!$D$13:$D$32,"monthly",'2) Income'!$F$13:$F$32,"&lt;="&amp;$A1077,'2) Income'!$I$13:$I$32,"&gt;="&amp;DAY(A1077)))))</f>
        <v/>
      </c>
      <c r="AH1077" s="8" t="str" cm="1">
        <f t="array" ref="AH1077">IF(A1077="","",IF(COUNTIF('2) Income'!$D$13:$D$32,"Yearly")=0,0,SUMPRODUCT(--('2) Income'!$D$13:$D$32="Yearly"),--('2) Income'!$F$13:$F$32&lt;=A1077),IF(B1077="N",--('2) Income'!$I$13:$I$32=DAY(A1077)),--('2) Income'!$I$13:$I$32&gt;=DAY(A1077))),--(IFERROR(MOD('2) Income'!$H$13:$H$32-MONTH(A1077)+12,12),1)=0),'2) Income'!$E$13:$E$32)))</f>
        <v/>
      </c>
      <c r="AI1077" s="8" t="str">
        <f>IF(A1077="","",IF(COUNTIF('2) Income'!$D$13:$D$32,"one-time")=0,0,SUMIFS('2) Income'!$E$13:$E$32,'2) Income'!$D$13:$D$32,"one-time",'2) Income'!$F$13:$F$32,"="&amp;$A1077)))</f>
        <v/>
      </c>
      <c r="AJ1077" s="9" t="str">
        <f t="shared" si="81"/>
        <v/>
      </c>
    </row>
    <row r="1078" spans="1:36">
      <c r="A1078" s="7" t="str">
        <f>IF(A1077="","",IF(A1077+1&lt;='1) Period'!$E$21,A1077+1,""))</f>
        <v/>
      </c>
      <c r="B1078" s="7" t="e">
        <f t="shared" si="82"/>
        <v>#VALUE!</v>
      </c>
      <c r="C1078" t="e">
        <f t="shared" si="83"/>
        <v>#VALUE!</v>
      </c>
      <c r="D1078" s="8" t="str">
        <f>IF(A1078="","",IF(TEXT(A1078,"dddd")='4) Happy Money'!$E$23,WAllowance,0))</f>
        <v/>
      </c>
      <c r="E1078" s="8" t="str">
        <f>IF(A1078="","",IF(B1078="N",SUMIF(TMonthly[Day of the Month],DAY(A1078),TMonthly[Amount]),SUMIF(TMonthly[Day of the Month],"&gt;="&amp;DAY(A1078),TMonthly[Amount])))</f>
        <v/>
      </c>
      <c r="F1078" s="8" t="str" cm="1">
        <f t="array" ref="F1078">IF(A1078="","",SUMPRODUCT(--(TYearly[Due Date]&lt;=A1078),IF(B1078="N",--(TYearly[Day]=DAY(A1078)),--(TYearly[Day]&gt;=DAY(A1078))),--(IFERROR(MOD(TYearly[Month]-MONTH(A1078)+12,12),1)=0),TYearly[Amount]))</f>
        <v/>
      </c>
      <c r="G1078" s="8" t="str">
        <f>IF(A1078="","",SUMIF(TOneTime[Due Date],A1078,TOneTime[Amount]))</f>
        <v/>
      </c>
      <c r="H1078" s="8" t="str" cm="1">
        <f t="array" ref="H1078">IF(A1078="","",IF(COUNTIF(TOther[Frequency],$H$1)=0,0,SUMPRODUCT(--(IFERROR(MOD(A1078-TOther[Start Date],7),1)=0),--(TOther[Frequency]=$H$1),--(TOther[Start Date]&lt;=A1078),--(TOther[End Date Calc]&gt;=A1078),TOther[Amount])))</f>
        <v/>
      </c>
      <c r="I1078" s="8" t="str" cm="1">
        <f t="array" ref="I1078">IF(A1078="","",IF(COUNTIF(TOther[Frequency],$I$1)=0,0,SUMPRODUCT(--(IFERROR(MOD(A1078-TOther[Start Date],14),1)=0),--(TOther[Frequency]=$I$1),--(TOther[Start Date]&lt;=A1078),--(TOther[End Date Calc]&gt;=A1078),TOther[Amount])))</f>
        <v/>
      </c>
      <c r="J1078" s="8" t="str">
        <f>IF(A1078="","",IF(COUNTIF(TOther[Frequency],$J$1)=0,0,IF(OR(DAY(A1078)=1,DAY(A1078)=15),SUMIFS(TOther[Amount],TOther[Frequency],$J$1,TOther[Start Date],"&lt;="&amp;$A1078,TOther[End Date Calc],"&gt;="&amp;A1078),0)))</f>
        <v/>
      </c>
      <c r="K1078" s="8" t="str">
        <f>IF(A1078="","",IF(COUNTIF(TOther[Frequency],$K$1)=0,0,IF(A1078=(A1078-DAY(A1078)+1+2*7-WEEKDAY(A1078-DAY(A1078)+8-4,1)),SUMIFS(TOther[Amount],TOther[Frequency],$K$1,TOther[Start Date],"&lt;="&amp;$A1078,TOther[End Date Calc],"&gt;="&amp;A1078),0)))</f>
        <v/>
      </c>
      <c r="L1078" s="8" t="str">
        <f>IF(A1078="","",IF(COUNTIF(TOther[Frequency],$L$1)=0,0,IF(A1078=(A1078-DAY(A1078)+1+3*7-WEEKDAY(A1078-DAY(A1078)+8-4,1)),SUMIFS(TOther[Amount],TOther[Frequency],$L$1,TOther[Start Date],"&lt;="&amp;$A1078,TOther[End Date Calc],"&gt;="&amp;A1078),0)))</f>
        <v/>
      </c>
      <c r="M1078" s="8" t="str">
        <f>IF(A1078="","",IF(COUNTIF(TOther[Frequency],$M$1)=0,0,IF(A1078=(A1078-DAY(A1078)+1+4*7-WEEKDAY(A1078-DAY(A1078)+8-4,1)),SUMIFS(TOther[Amount],TOther[Frequency],$M$1,TOther[Start Date],"&lt;="&amp;$A1078,TOther[End Date Calc],"&gt;="&amp;A1078),0)))</f>
        <v/>
      </c>
      <c r="N1078" s="8" t="str" cm="1">
        <f t="array" ref="N1078">IF(A1078="","",IF(COUNTIF(TOther[Frequency],$N$1)=0,0,SUMPRODUCT(--(IFERROR(MOD(A1078-TOther[Start Date],28),1)=0),--(TOther[Frequency]=$N$1),--(TOther[Start Date]&lt;=A1078),--(TOther[End Date Calc]&gt;=A1078),TOther[Amount])))</f>
        <v/>
      </c>
      <c r="O1078" s="8" t="str" cm="1">
        <f t="array" ref="O1078">IF(A1078="","",IF(COUNTIF(TOther[Frequency],$O$1)=0,0,SUMPRODUCT(--(IFERROR(MOD(A1078-TOther[Start Date],42),1)=0),--(TOther[Frequency]=$O$1),--(TOther[Start Date]&lt;=A1078),--(TOther[End Date Calc]&gt;=A1078),TOther[Amount])))</f>
        <v/>
      </c>
      <c r="P1078" s="8" t="str" cm="1">
        <f t="array" ref="P1078">IF(A1078="","",IF(COUNTIF(TOther[Frequency],$P$1)=0,0,SUMPRODUCT(--(IFERROR(MOD(A1078-TOther[Start Date],56),1)=0),--(TOther[Frequency]=$P$1),--(TOther[Start Date]&lt;=A1078),--(TOther[End Date Calc]&gt;=A1078),TOther[Amount])))</f>
        <v/>
      </c>
      <c r="Q1078" s="8" t="str">
        <f>IF(A1078="","",IF(COUNTIF(TOther[Frequency],$Q$1)=0,0,IF(B1078="N",SUMIFS(TOther[Amount],TOther[Frequency],$Q$1,TOther[Start Date],"&lt;="&amp;$A1078,TOther[End Date Calc],"&gt;="&amp;A1078,TOther[Start Day],DAY(A1078)),SUMIFS(TOther[Amount],TOther[Frequency],$Q$1,TOther[Start Date],"&lt;="&amp;$A1078,TOther[End Date Calc],"&gt;="&amp;A1078,TOther[Start Day],"&gt;="&amp;DAY(A1078)))))</f>
        <v/>
      </c>
      <c r="R1078" s="8" t="str" cm="1">
        <f t="array" ref="R1078">IF(A1078="","",IF(COUNTIF(TOther[Frequency],R$1)=0,0,SUMPRODUCT(--(TOther[Frequency]=R$1),--(TOther[Start Date]&lt;=A1078),--(TOther[End Date Calc]&gt;=A1078),IF(B1078="N",--(TOther[Start Day]=DAY(A1078)),--(TOther[Start Day]&gt;=DAY(A1078))),--(IFERROR(MOD(TOther[Start Month]-MONTH(A1078)+2,2),1)=0),TOther[Amount])))</f>
        <v/>
      </c>
      <c r="S1078" s="8" t="str" cm="1">
        <f t="array" ref="S1078">IF(A1078="","",IF(COUNTIF(TOther[Frequency],S$1)=0,0,SUMPRODUCT(--(TOther[Frequency]=S$1),--(TOther[Start Date]&lt;=A1078),--(TOther[End Date Calc]&gt;=A1078),IF(B1078="N",--(TOther[Start Day]=DAY(A1078)),--(TOther[Start Day]&gt;=DAY(A1078))),--(IFERROR(MOD(TOther[Start Month]-MONTH(A1078)+3,3),1)=0),TOther[Amount])))</f>
        <v/>
      </c>
      <c r="T1078" s="8" t="str" cm="1">
        <f t="array" ref="T1078">IF($A1078="","",IF(COUNTIF(TOther[Frequency],T$1)=0,0,SUMPRODUCT(--(TOther[Frequency]=T$1),--(TOther[Start Date]&lt;=$A1078),--(TOther[End Date Calc]&gt;=$A1078),IF($B1078="N",--(TOther[Start Day]=DAY($A1078)),--(TOther[Start Day]&gt;=DAY($A1078))),--(IFERROR(MOD(TOther[Start Month]-MONTH($A1078)+4,4),1)=0),TOther[Amount])))</f>
        <v/>
      </c>
      <c r="U1078" s="8" t="str" cm="1">
        <f t="array" ref="U1078">IF(A1078="","",IF(COUNTIF(TOther[Frequency],$U$1)=0,0,SUMPRODUCT(--(TOther[Frequency]=$U$1),--(TOther[Start Date]&lt;=A1078),--(TOther[End Date Calc]&gt;=A1078),IF(B1078="N",--(TOther[Start Day]=DAY(A1078)),--(TOther[Start Day]&gt;=DAY(A1078))),--(IFERROR(MOD(TOther[Start Month]-MONTH(A1078)+6,6),1)=0),TOther[Amount])))</f>
        <v/>
      </c>
      <c r="V1078" s="8" t="str" cm="1">
        <f t="array" ref="V1078">IF(A1078="","",IF(COUNTIF(TOther[Frequency],$V$1)=0,0,SUMPRODUCT(--(TOther[Frequency]=$V$1),--(TOther[Start Date]&lt;=A1078),--(TOther[End Date Calc]&gt;=A1078),IF(B1078="N",--(TOther[Start Day]=DAY(A1078)),--(TOther[Start Day]&gt;=DAY(A1078))),--(IFERROR(MOD(TOther[Start Month]-MONTH(A1078)+12,12),1)=0),TOther[Amount])))</f>
        <v/>
      </c>
      <c r="W1078" s="8" t="str">
        <f>IF(A1078="","",SUMIFS(TOther[Amount],TOther[Start Date],A1078,TOther[Frequency],$W$1))</f>
        <v/>
      </c>
      <c r="X1078" s="9" t="str">
        <f t="shared" si="80"/>
        <v/>
      </c>
      <c r="Y1078" s="9" t="str">
        <f t="shared" si="84"/>
        <v/>
      </c>
      <c r="Z1078" s="8" t="str" cm="1">
        <f t="array" ref="Z1078">IF(A1078="","",IF(COUNTIF('2) Income'!$D$13:$D$32,"Weekly")=0,0,SUMPRODUCT(--(IFERROR(MOD(A1078-'2) Income'!$F$13:$F$32,7),1)=0),--('2) Income'!$D$13:$D$32="Weekly"),--('2) Income'!$F$13:$F$32&lt;=A1078),'2) Income'!$E$13:$E$32)))</f>
        <v/>
      </c>
      <c r="AA1078" s="8" t="str" cm="1">
        <f t="array" ref="AA1078">IF(A1078="","",IF(COUNTIF('2) Income'!$D$13:$D$32,"Every Other Week")=0,0,SUMPRODUCT(--(IFERROR(MOD(A1078-'2) Income'!$F$13:$F$32,14),1)=0),--('2) Income'!$D$13:$D$32="Every Other Week"),--('2) Income'!$F$13:$F$32&lt;=A1078),'2) Income'!$E$13:$E$32)))</f>
        <v/>
      </c>
      <c r="AB1078" s="8" t="str">
        <f>IF(A1078="","",IF(COUNTIF('2) Income'!$D$13:$D$32,"1st and 15th")=0,0,IF(OR(DAY(A1078)=1,DAY(A1078)=15),SUMIFS('2) Income'!$E$13:$E$32,'2) Income'!$D$13:$D$32,"1st and 15th",'2) Income'!$F$13:$F$32,"&lt;="&amp;$A1078),0)))</f>
        <v/>
      </c>
      <c r="AC1078" s="8" t="str">
        <f>IF(A1078="","",IF(COUNTIF('2) Income'!$D$13:$D$32,"2nd Wednesday")=0,0,IF(A1078=(A1078-DAY(A1078)+1+2*7-WEEKDAY(A1078-DAY(A1078)+8-4,1)),SUMIFS('2) Income'!$E$13:$E$32,'2) Income'!$D$13:$D$32,"2nd Wednesday",'2) Income'!$F$13:$F$32,"&lt;="&amp;$A1078),0)))</f>
        <v/>
      </c>
      <c r="AD1078" s="8" t="str">
        <f>IF(A1078="","",IF(COUNTIF('2) Income'!$D$13:$D$32,"3rd Wednesday")=0,0,IF(A1078=(A1078-DAY(A1078)+1+3*7-WEEKDAY(A1078-DAY(A1078)+8-4,1)),SUMIFS('2) Income'!$E$13:$E$32,'2) Income'!$D$13:$D$32,"3rd Wednesday",'2) Income'!$F$13:$F$32,"&lt;="&amp;$A1078),0)))</f>
        <v/>
      </c>
      <c r="AE1078" s="8" t="str">
        <f>IF(A1078="","",IF(COUNTIF('2) Income'!$D$13:$D$32,"4th Wednesday")=0,0,IF(A1078=(A1078-DAY(A1078)+1+4*7-WEEKDAY(A1078-DAY(A1078)+8-4,1)),SUMIFS('2) Income'!$E$13:$E$32,'2) Income'!$D$13:$D$32,"4th Wednesday",'2) Income'!$F$13:$F$32,"&lt;="&amp;$A1078),0)))</f>
        <v/>
      </c>
      <c r="AF1078" s="8" t="str" cm="1">
        <f t="array" ref="AF1078">IF(A1078="","",IF(COUNTIF('2) Income'!$D$13:$D$32,"Every 4 Weeks")=0,0,SUMPRODUCT(--(IFERROR(MOD(A1078-'2) Income'!$F$13:$F$32,28),1)=0),--('2) Income'!$D$13:$D$32="Every 4 Weeks"),--('2) Income'!$F$13:$F$32&lt;=A1078),'2) Income'!$E$13:$E$32)))</f>
        <v/>
      </c>
      <c r="AG1078" s="8" t="str">
        <f>IF(A1078="","",IF(COUNTIF('2) Income'!$D$13:$D$32,"Monthly")=0,0,IF(B1078="N",SUMIFS('2) Income'!$E$13:$E$32,'2) Income'!$D$13:$D$32,"monthly",'2) Income'!$F$13:$F$32,"&lt;="&amp;$A1078,'2) Income'!$I$13:$I$32,DAY(A1078)),SUMIFS('2) Income'!$E$13:$E$32,'2) Income'!$D$13:$D$32,"monthly",'2) Income'!$F$13:$F$32,"&lt;="&amp;$A1078,'2) Income'!$I$13:$I$32,"&gt;="&amp;DAY(A1078)))))</f>
        <v/>
      </c>
      <c r="AH1078" s="8" t="str" cm="1">
        <f t="array" ref="AH1078">IF(A1078="","",IF(COUNTIF('2) Income'!$D$13:$D$32,"Yearly")=0,0,SUMPRODUCT(--('2) Income'!$D$13:$D$32="Yearly"),--('2) Income'!$F$13:$F$32&lt;=A1078),IF(B1078="N",--('2) Income'!$I$13:$I$32=DAY(A1078)),--('2) Income'!$I$13:$I$32&gt;=DAY(A1078))),--(IFERROR(MOD('2) Income'!$H$13:$H$32-MONTH(A1078)+12,12),1)=0),'2) Income'!$E$13:$E$32)))</f>
        <v/>
      </c>
      <c r="AI1078" s="8" t="str">
        <f>IF(A1078="","",IF(COUNTIF('2) Income'!$D$13:$D$32,"one-time")=0,0,SUMIFS('2) Income'!$E$13:$E$32,'2) Income'!$D$13:$D$32,"one-time",'2) Income'!$F$13:$F$32,"="&amp;$A1078)))</f>
        <v/>
      </c>
      <c r="AJ1078" s="9" t="str">
        <f t="shared" si="81"/>
        <v/>
      </c>
    </row>
    <row r="1079" spans="1:36">
      <c r="A1079" s="7" t="str">
        <f>IF(A1078="","",IF(A1078+1&lt;='1) Period'!$E$21,A1078+1,""))</f>
        <v/>
      </c>
      <c r="B1079" s="7" t="e">
        <f t="shared" si="82"/>
        <v>#VALUE!</v>
      </c>
      <c r="C1079" t="e">
        <f t="shared" si="83"/>
        <v>#VALUE!</v>
      </c>
      <c r="D1079" s="8" t="str">
        <f>IF(A1079="","",IF(TEXT(A1079,"dddd")='4) Happy Money'!$E$23,WAllowance,0))</f>
        <v/>
      </c>
      <c r="E1079" s="8" t="str">
        <f>IF(A1079="","",IF(B1079="N",SUMIF(TMonthly[Day of the Month],DAY(A1079),TMonthly[Amount]),SUMIF(TMonthly[Day of the Month],"&gt;="&amp;DAY(A1079),TMonthly[Amount])))</f>
        <v/>
      </c>
      <c r="F1079" s="8" t="str" cm="1">
        <f t="array" ref="F1079">IF(A1079="","",SUMPRODUCT(--(TYearly[Due Date]&lt;=A1079),IF(B1079="N",--(TYearly[Day]=DAY(A1079)),--(TYearly[Day]&gt;=DAY(A1079))),--(IFERROR(MOD(TYearly[Month]-MONTH(A1079)+12,12),1)=0),TYearly[Amount]))</f>
        <v/>
      </c>
      <c r="G1079" s="8" t="str">
        <f>IF(A1079="","",SUMIF(TOneTime[Due Date],A1079,TOneTime[Amount]))</f>
        <v/>
      </c>
      <c r="H1079" s="8" t="str" cm="1">
        <f t="array" ref="H1079">IF(A1079="","",IF(COUNTIF(TOther[Frequency],$H$1)=0,0,SUMPRODUCT(--(IFERROR(MOD(A1079-TOther[Start Date],7),1)=0),--(TOther[Frequency]=$H$1),--(TOther[Start Date]&lt;=A1079),--(TOther[End Date Calc]&gt;=A1079),TOther[Amount])))</f>
        <v/>
      </c>
      <c r="I1079" s="8" t="str" cm="1">
        <f t="array" ref="I1079">IF(A1079="","",IF(COUNTIF(TOther[Frequency],$I$1)=0,0,SUMPRODUCT(--(IFERROR(MOD(A1079-TOther[Start Date],14),1)=0),--(TOther[Frequency]=$I$1),--(TOther[Start Date]&lt;=A1079),--(TOther[End Date Calc]&gt;=A1079),TOther[Amount])))</f>
        <v/>
      </c>
      <c r="J1079" s="8" t="str">
        <f>IF(A1079="","",IF(COUNTIF(TOther[Frequency],$J$1)=0,0,IF(OR(DAY(A1079)=1,DAY(A1079)=15),SUMIFS(TOther[Amount],TOther[Frequency],$J$1,TOther[Start Date],"&lt;="&amp;$A1079,TOther[End Date Calc],"&gt;="&amp;A1079),0)))</f>
        <v/>
      </c>
      <c r="K1079" s="8" t="str">
        <f>IF(A1079="","",IF(COUNTIF(TOther[Frequency],$K$1)=0,0,IF(A1079=(A1079-DAY(A1079)+1+2*7-WEEKDAY(A1079-DAY(A1079)+8-4,1)),SUMIFS(TOther[Amount],TOther[Frequency],$K$1,TOther[Start Date],"&lt;="&amp;$A1079,TOther[End Date Calc],"&gt;="&amp;A1079),0)))</f>
        <v/>
      </c>
      <c r="L1079" s="8" t="str">
        <f>IF(A1079="","",IF(COUNTIF(TOther[Frequency],$L$1)=0,0,IF(A1079=(A1079-DAY(A1079)+1+3*7-WEEKDAY(A1079-DAY(A1079)+8-4,1)),SUMIFS(TOther[Amount],TOther[Frequency],$L$1,TOther[Start Date],"&lt;="&amp;$A1079,TOther[End Date Calc],"&gt;="&amp;A1079),0)))</f>
        <v/>
      </c>
      <c r="M1079" s="8" t="str">
        <f>IF(A1079="","",IF(COUNTIF(TOther[Frequency],$M$1)=0,0,IF(A1079=(A1079-DAY(A1079)+1+4*7-WEEKDAY(A1079-DAY(A1079)+8-4,1)),SUMIFS(TOther[Amount],TOther[Frequency],$M$1,TOther[Start Date],"&lt;="&amp;$A1079,TOther[End Date Calc],"&gt;="&amp;A1079),0)))</f>
        <v/>
      </c>
      <c r="N1079" s="8" t="str" cm="1">
        <f t="array" ref="N1079">IF(A1079="","",IF(COUNTIF(TOther[Frequency],$N$1)=0,0,SUMPRODUCT(--(IFERROR(MOD(A1079-TOther[Start Date],28),1)=0),--(TOther[Frequency]=$N$1),--(TOther[Start Date]&lt;=A1079),--(TOther[End Date Calc]&gt;=A1079),TOther[Amount])))</f>
        <v/>
      </c>
      <c r="O1079" s="8" t="str" cm="1">
        <f t="array" ref="O1079">IF(A1079="","",IF(COUNTIF(TOther[Frequency],$O$1)=0,0,SUMPRODUCT(--(IFERROR(MOD(A1079-TOther[Start Date],42),1)=0),--(TOther[Frequency]=$O$1),--(TOther[Start Date]&lt;=A1079),--(TOther[End Date Calc]&gt;=A1079),TOther[Amount])))</f>
        <v/>
      </c>
      <c r="P1079" s="8" t="str" cm="1">
        <f t="array" ref="P1079">IF(A1079="","",IF(COUNTIF(TOther[Frequency],$P$1)=0,0,SUMPRODUCT(--(IFERROR(MOD(A1079-TOther[Start Date],56),1)=0),--(TOther[Frequency]=$P$1),--(TOther[Start Date]&lt;=A1079),--(TOther[End Date Calc]&gt;=A1079),TOther[Amount])))</f>
        <v/>
      </c>
      <c r="Q1079" s="8" t="str">
        <f>IF(A1079="","",IF(COUNTIF(TOther[Frequency],$Q$1)=0,0,IF(B1079="N",SUMIFS(TOther[Amount],TOther[Frequency],$Q$1,TOther[Start Date],"&lt;="&amp;$A1079,TOther[End Date Calc],"&gt;="&amp;A1079,TOther[Start Day],DAY(A1079)),SUMIFS(TOther[Amount],TOther[Frequency],$Q$1,TOther[Start Date],"&lt;="&amp;$A1079,TOther[End Date Calc],"&gt;="&amp;A1079,TOther[Start Day],"&gt;="&amp;DAY(A1079)))))</f>
        <v/>
      </c>
      <c r="R1079" s="8" t="str" cm="1">
        <f t="array" ref="R1079">IF(A1079="","",IF(COUNTIF(TOther[Frequency],R$1)=0,0,SUMPRODUCT(--(TOther[Frequency]=R$1),--(TOther[Start Date]&lt;=A1079),--(TOther[End Date Calc]&gt;=A1079),IF(B1079="N",--(TOther[Start Day]=DAY(A1079)),--(TOther[Start Day]&gt;=DAY(A1079))),--(IFERROR(MOD(TOther[Start Month]-MONTH(A1079)+2,2),1)=0),TOther[Amount])))</f>
        <v/>
      </c>
      <c r="S1079" s="8" t="str" cm="1">
        <f t="array" ref="S1079">IF(A1079="","",IF(COUNTIF(TOther[Frequency],S$1)=0,0,SUMPRODUCT(--(TOther[Frequency]=S$1),--(TOther[Start Date]&lt;=A1079),--(TOther[End Date Calc]&gt;=A1079),IF(B1079="N",--(TOther[Start Day]=DAY(A1079)),--(TOther[Start Day]&gt;=DAY(A1079))),--(IFERROR(MOD(TOther[Start Month]-MONTH(A1079)+3,3),1)=0),TOther[Amount])))</f>
        <v/>
      </c>
      <c r="T1079" s="8" t="str" cm="1">
        <f t="array" ref="T1079">IF($A1079="","",IF(COUNTIF(TOther[Frequency],T$1)=0,0,SUMPRODUCT(--(TOther[Frequency]=T$1),--(TOther[Start Date]&lt;=$A1079),--(TOther[End Date Calc]&gt;=$A1079),IF($B1079="N",--(TOther[Start Day]=DAY($A1079)),--(TOther[Start Day]&gt;=DAY($A1079))),--(IFERROR(MOD(TOther[Start Month]-MONTH($A1079)+4,4),1)=0),TOther[Amount])))</f>
        <v/>
      </c>
      <c r="U1079" s="8" t="str" cm="1">
        <f t="array" ref="U1079">IF(A1079="","",IF(COUNTIF(TOther[Frequency],$U$1)=0,0,SUMPRODUCT(--(TOther[Frequency]=$U$1),--(TOther[Start Date]&lt;=A1079),--(TOther[End Date Calc]&gt;=A1079),IF(B1079="N",--(TOther[Start Day]=DAY(A1079)),--(TOther[Start Day]&gt;=DAY(A1079))),--(IFERROR(MOD(TOther[Start Month]-MONTH(A1079)+6,6),1)=0),TOther[Amount])))</f>
        <v/>
      </c>
      <c r="V1079" s="8" t="str" cm="1">
        <f t="array" ref="V1079">IF(A1079="","",IF(COUNTIF(TOther[Frequency],$V$1)=0,0,SUMPRODUCT(--(TOther[Frequency]=$V$1),--(TOther[Start Date]&lt;=A1079),--(TOther[End Date Calc]&gt;=A1079),IF(B1079="N",--(TOther[Start Day]=DAY(A1079)),--(TOther[Start Day]&gt;=DAY(A1079))),--(IFERROR(MOD(TOther[Start Month]-MONTH(A1079)+12,12),1)=0),TOther[Amount])))</f>
        <v/>
      </c>
      <c r="W1079" s="8" t="str">
        <f>IF(A1079="","",SUMIFS(TOther[Amount],TOther[Start Date],A1079,TOther[Frequency],$W$1))</f>
        <v/>
      </c>
      <c r="X1079" s="9" t="str">
        <f t="shared" si="80"/>
        <v/>
      </c>
      <c r="Y1079" s="9" t="str">
        <f t="shared" si="84"/>
        <v/>
      </c>
      <c r="Z1079" s="8" t="str" cm="1">
        <f t="array" ref="Z1079">IF(A1079="","",IF(COUNTIF('2) Income'!$D$13:$D$32,"Weekly")=0,0,SUMPRODUCT(--(IFERROR(MOD(A1079-'2) Income'!$F$13:$F$32,7),1)=0),--('2) Income'!$D$13:$D$32="Weekly"),--('2) Income'!$F$13:$F$32&lt;=A1079),'2) Income'!$E$13:$E$32)))</f>
        <v/>
      </c>
      <c r="AA1079" s="8" t="str" cm="1">
        <f t="array" ref="AA1079">IF(A1079="","",IF(COUNTIF('2) Income'!$D$13:$D$32,"Every Other Week")=0,0,SUMPRODUCT(--(IFERROR(MOD(A1079-'2) Income'!$F$13:$F$32,14),1)=0),--('2) Income'!$D$13:$D$32="Every Other Week"),--('2) Income'!$F$13:$F$32&lt;=A1079),'2) Income'!$E$13:$E$32)))</f>
        <v/>
      </c>
      <c r="AB1079" s="8" t="str">
        <f>IF(A1079="","",IF(COUNTIF('2) Income'!$D$13:$D$32,"1st and 15th")=0,0,IF(OR(DAY(A1079)=1,DAY(A1079)=15),SUMIFS('2) Income'!$E$13:$E$32,'2) Income'!$D$13:$D$32,"1st and 15th",'2) Income'!$F$13:$F$32,"&lt;="&amp;$A1079),0)))</f>
        <v/>
      </c>
      <c r="AC1079" s="8" t="str">
        <f>IF(A1079="","",IF(COUNTIF('2) Income'!$D$13:$D$32,"2nd Wednesday")=0,0,IF(A1079=(A1079-DAY(A1079)+1+2*7-WEEKDAY(A1079-DAY(A1079)+8-4,1)),SUMIFS('2) Income'!$E$13:$E$32,'2) Income'!$D$13:$D$32,"2nd Wednesday",'2) Income'!$F$13:$F$32,"&lt;="&amp;$A1079),0)))</f>
        <v/>
      </c>
      <c r="AD1079" s="8" t="str">
        <f>IF(A1079="","",IF(COUNTIF('2) Income'!$D$13:$D$32,"3rd Wednesday")=0,0,IF(A1079=(A1079-DAY(A1079)+1+3*7-WEEKDAY(A1079-DAY(A1079)+8-4,1)),SUMIFS('2) Income'!$E$13:$E$32,'2) Income'!$D$13:$D$32,"3rd Wednesday",'2) Income'!$F$13:$F$32,"&lt;="&amp;$A1079),0)))</f>
        <v/>
      </c>
      <c r="AE1079" s="8" t="str">
        <f>IF(A1079="","",IF(COUNTIF('2) Income'!$D$13:$D$32,"4th Wednesday")=0,0,IF(A1079=(A1079-DAY(A1079)+1+4*7-WEEKDAY(A1079-DAY(A1079)+8-4,1)),SUMIFS('2) Income'!$E$13:$E$32,'2) Income'!$D$13:$D$32,"4th Wednesday",'2) Income'!$F$13:$F$32,"&lt;="&amp;$A1079),0)))</f>
        <v/>
      </c>
      <c r="AF1079" s="8" t="str" cm="1">
        <f t="array" ref="AF1079">IF(A1079="","",IF(COUNTIF('2) Income'!$D$13:$D$32,"Every 4 Weeks")=0,0,SUMPRODUCT(--(IFERROR(MOD(A1079-'2) Income'!$F$13:$F$32,28),1)=0),--('2) Income'!$D$13:$D$32="Every 4 Weeks"),--('2) Income'!$F$13:$F$32&lt;=A1079),'2) Income'!$E$13:$E$32)))</f>
        <v/>
      </c>
      <c r="AG1079" s="8" t="str">
        <f>IF(A1079="","",IF(COUNTIF('2) Income'!$D$13:$D$32,"Monthly")=0,0,IF(B1079="N",SUMIFS('2) Income'!$E$13:$E$32,'2) Income'!$D$13:$D$32,"monthly",'2) Income'!$F$13:$F$32,"&lt;="&amp;$A1079,'2) Income'!$I$13:$I$32,DAY(A1079)),SUMIFS('2) Income'!$E$13:$E$32,'2) Income'!$D$13:$D$32,"monthly",'2) Income'!$F$13:$F$32,"&lt;="&amp;$A1079,'2) Income'!$I$13:$I$32,"&gt;="&amp;DAY(A1079)))))</f>
        <v/>
      </c>
      <c r="AH1079" s="8" t="str" cm="1">
        <f t="array" ref="AH1079">IF(A1079="","",IF(COUNTIF('2) Income'!$D$13:$D$32,"Yearly")=0,0,SUMPRODUCT(--('2) Income'!$D$13:$D$32="Yearly"),--('2) Income'!$F$13:$F$32&lt;=A1079),IF(B1079="N",--('2) Income'!$I$13:$I$32=DAY(A1079)),--('2) Income'!$I$13:$I$32&gt;=DAY(A1079))),--(IFERROR(MOD('2) Income'!$H$13:$H$32-MONTH(A1079)+12,12),1)=0),'2) Income'!$E$13:$E$32)))</f>
        <v/>
      </c>
      <c r="AI1079" s="8" t="str">
        <f>IF(A1079="","",IF(COUNTIF('2) Income'!$D$13:$D$32,"one-time")=0,0,SUMIFS('2) Income'!$E$13:$E$32,'2) Income'!$D$13:$D$32,"one-time",'2) Income'!$F$13:$F$32,"="&amp;$A1079)))</f>
        <v/>
      </c>
      <c r="AJ1079" s="9" t="str">
        <f t="shared" si="81"/>
        <v/>
      </c>
    </row>
    <row r="1080" spans="1:36">
      <c r="A1080" s="7" t="str">
        <f>IF(A1079="","",IF(A1079+1&lt;='1) Period'!$E$21,A1079+1,""))</f>
        <v/>
      </c>
      <c r="B1080" s="7" t="e">
        <f t="shared" si="82"/>
        <v>#VALUE!</v>
      </c>
      <c r="C1080" t="e">
        <f t="shared" si="83"/>
        <v>#VALUE!</v>
      </c>
      <c r="D1080" s="8" t="str">
        <f>IF(A1080="","",IF(TEXT(A1080,"dddd")='4) Happy Money'!$E$23,WAllowance,0))</f>
        <v/>
      </c>
      <c r="E1080" s="8" t="str">
        <f>IF(A1080="","",IF(B1080="N",SUMIF(TMonthly[Day of the Month],DAY(A1080),TMonthly[Amount]),SUMIF(TMonthly[Day of the Month],"&gt;="&amp;DAY(A1080),TMonthly[Amount])))</f>
        <v/>
      </c>
      <c r="F1080" s="8" t="str" cm="1">
        <f t="array" ref="F1080">IF(A1080="","",SUMPRODUCT(--(TYearly[Due Date]&lt;=A1080),IF(B1080="N",--(TYearly[Day]=DAY(A1080)),--(TYearly[Day]&gt;=DAY(A1080))),--(IFERROR(MOD(TYearly[Month]-MONTH(A1080)+12,12),1)=0),TYearly[Amount]))</f>
        <v/>
      </c>
      <c r="G1080" s="8" t="str">
        <f>IF(A1080="","",SUMIF(TOneTime[Due Date],A1080,TOneTime[Amount]))</f>
        <v/>
      </c>
      <c r="H1080" s="8" t="str" cm="1">
        <f t="array" ref="H1080">IF(A1080="","",IF(COUNTIF(TOther[Frequency],$H$1)=0,0,SUMPRODUCT(--(IFERROR(MOD(A1080-TOther[Start Date],7),1)=0),--(TOther[Frequency]=$H$1),--(TOther[Start Date]&lt;=A1080),--(TOther[End Date Calc]&gt;=A1080),TOther[Amount])))</f>
        <v/>
      </c>
      <c r="I1080" s="8" t="str" cm="1">
        <f t="array" ref="I1080">IF(A1080="","",IF(COUNTIF(TOther[Frequency],$I$1)=0,0,SUMPRODUCT(--(IFERROR(MOD(A1080-TOther[Start Date],14),1)=0),--(TOther[Frequency]=$I$1),--(TOther[Start Date]&lt;=A1080),--(TOther[End Date Calc]&gt;=A1080),TOther[Amount])))</f>
        <v/>
      </c>
      <c r="J1080" s="8" t="str">
        <f>IF(A1080="","",IF(COUNTIF(TOther[Frequency],$J$1)=0,0,IF(OR(DAY(A1080)=1,DAY(A1080)=15),SUMIFS(TOther[Amount],TOther[Frequency],$J$1,TOther[Start Date],"&lt;="&amp;$A1080,TOther[End Date Calc],"&gt;="&amp;A1080),0)))</f>
        <v/>
      </c>
      <c r="K1080" s="8" t="str">
        <f>IF(A1080="","",IF(COUNTIF(TOther[Frequency],$K$1)=0,0,IF(A1080=(A1080-DAY(A1080)+1+2*7-WEEKDAY(A1080-DAY(A1080)+8-4,1)),SUMIFS(TOther[Amount],TOther[Frequency],$K$1,TOther[Start Date],"&lt;="&amp;$A1080,TOther[End Date Calc],"&gt;="&amp;A1080),0)))</f>
        <v/>
      </c>
      <c r="L1080" s="8" t="str">
        <f>IF(A1080="","",IF(COUNTIF(TOther[Frequency],$L$1)=0,0,IF(A1080=(A1080-DAY(A1080)+1+3*7-WEEKDAY(A1080-DAY(A1080)+8-4,1)),SUMIFS(TOther[Amount],TOther[Frequency],$L$1,TOther[Start Date],"&lt;="&amp;$A1080,TOther[End Date Calc],"&gt;="&amp;A1080),0)))</f>
        <v/>
      </c>
      <c r="M1080" s="8" t="str">
        <f>IF(A1080="","",IF(COUNTIF(TOther[Frequency],$M$1)=0,0,IF(A1080=(A1080-DAY(A1080)+1+4*7-WEEKDAY(A1080-DAY(A1080)+8-4,1)),SUMIFS(TOther[Amount],TOther[Frequency],$M$1,TOther[Start Date],"&lt;="&amp;$A1080,TOther[End Date Calc],"&gt;="&amp;A1080),0)))</f>
        <v/>
      </c>
      <c r="N1080" s="8" t="str" cm="1">
        <f t="array" ref="N1080">IF(A1080="","",IF(COUNTIF(TOther[Frequency],$N$1)=0,0,SUMPRODUCT(--(IFERROR(MOD(A1080-TOther[Start Date],28),1)=0),--(TOther[Frequency]=$N$1),--(TOther[Start Date]&lt;=A1080),--(TOther[End Date Calc]&gt;=A1080),TOther[Amount])))</f>
        <v/>
      </c>
      <c r="O1080" s="8" t="str" cm="1">
        <f t="array" ref="O1080">IF(A1080="","",IF(COUNTIF(TOther[Frequency],$O$1)=0,0,SUMPRODUCT(--(IFERROR(MOD(A1080-TOther[Start Date],42),1)=0),--(TOther[Frequency]=$O$1),--(TOther[Start Date]&lt;=A1080),--(TOther[End Date Calc]&gt;=A1080),TOther[Amount])))</f>
        <v/>
      </c>
      <c r="P1080" s="8" t="str" cm="1">
        <f t="array" ref="P1080">IF(A1080="","",IF(COUNTIF(TOther[Frequency],$P$1)=0,0,SUMPRODUCT(--(IFERROR(MOD(A1080-TOther[Start Date],56),1)=0),--(TOther[Frequency]=$P$1),--(TOther[Start Date]&lt;=A1080),--(TOther[End Date Calc]&gt;=A1080),TOther[Amount])))</f>
        <v/>
      </c>
      <c r="Q1080" s="8" t="str">
        <f>IF(A1080="","",IF(COUNTIF(TOther[Frequency],$Q$1)=0,0,IF(B1080="N",SUMIFS(TOther[Amount],TOther[Frequency],$Q$1,TOther[Start Date],"&lt;="&amp;$A1080,TOther[End Date Calc],"&gt;="&amp;A1080,TOther[Start Day],DAY(A1080)),SUMIFS(TOther[Amount],TOther[Frequency],$Q$1,TOther[Start Date],"&lt;="&amp;$A1080,TOther[End Date Calc],"&gt;="&amp;A1080,TOther[Start Day],"&gt;="&amp;DAY(A1080)))))</f>
        <v/>
      </c>
      <c r="R1080" s="8" t="str" cm="1">
        <f t="array" ref="R1080">IF(A1080="","",IF(COUNTIF(TOther[Frequency],R$1)=0,0,SUMPRODUCT(--(TOther[Frequency]=R$1),--(TOther[Start Date]&lt;=A1080),--(TOther[End Date Calc]&gt;=A1080),IF(B1080="N",--(TOther[Start Day]=DAY(A1080)),--(TOther[Start Day]&gt;=DAY(A1080))),--(IFERROR(MOD(TOther[Start Month]-MONTH(A1080)+2,2),1)=0),TOther[Amount])))</f>
        <v/>
      </c>
      <c r="S1080" s="8" t="str" cm="1">
        <f t="array" ref="S1080">IF(A1080="","",IF(COUNTIF(TOther[Frequency],S$1)=0,0,SUMPRODUCT(--(TOther[Frequency]=S$1),--(TOther[Start Date]&lt;=A1080),--(TOther[End Date Calc]&gt;=A1080),IF(B1080="N",--(TOther[Start Day]=DAY(A1080)),--(TOther[Start Day]&gt;=DAY(A1080))),--(IFERROR(MOD(TOther[Start Month]-MONTH(A1080)+3,3),1)=0),TOther[Amount])))</f>
        <v/>
      </c>
      <c r="T1080" s="8" t="str" cm="1">
        <f t="array" ref="T1080">IF($A1080="","",IF(COUNTIF(TOther[Frequency],T$1)=0,0,SUMPRODUCT(--(TOther[Frequency]=T$1),--(TOther[Start Date]&lt;=$A1080),--(TOther[End Date Calc]&gt;=$A1080),IF($B1080="N",--(TOther[Start Day]=DAY($A1080)),--(TOther[Start Day]&gt;=DAY($A1080))),--(IFERROR(MOD(TOther[Start Month]-MONTH($A1080)+4,4),1)=0),TOther[Amount])))</f>
        <v/>
      </c>
      <c r="U1080" s="8" t="str" cm="1">
        <f t="array" ref="U1080">IF(A1080="","",IF(COUNTIF(TOther[Frequency],$U$1)=0,0,SUMPRODUCT(--(TOther[Frequency]=$U$1),--(TOther[Start Date]&lt;=A1080),--(TOther[End Date Calc]&gt;=A1080),IF(B1080="N",--(TOther[Start Day]=DAY(A1080)),--(TOther[Start Day]&gt;=DAY(A1080))),--(IFERROR(MOD(TOther[Start Month]-MONTH(A1080)+6,6),1)=0),TOther[Amount])))</f>
        <v/>
      </c>
      <c r="V1080" s="8" t="str" cm="1">
        <f t="array" ref="V1080">IF(A1080="","",IF(COUNTIF(TOther[Frequency],$V$1)=0,0,SUMPRODUCT(--(TOther[Frequency]=$V$1),--(TOther[Start Date]&lt;=A1080),--(TOther[End Date Calc]&gt;=A1080),IF(B1080="N",--(TOther[Start Day]=DAY(A1080)),--(TOther[Start Day]&gt;=DAY(A1080))),--(IFERROR(MOD(TOther[Start Month]-MONTH(A1080)+12,12),1)=0),TOther[Amount])))</f>
        <v/>
      </c>
      <c r="W1080" s="8" t="str">
        <f>IF(A1080="","",SUMIFS(TOther[Amount],TOther[Start Date],A1080,TOther[Frequency],$W$1))</f>
        <v/>
      </c>
      <c r="X1080" s="9" t="str">
        <f t="shared" si="80"/>
        <v/>
      </c>
      <c r="Y1080" s="9" t="str">
        <f t="shared" si="84"/>
        <v/>
      </c>
      <c r="Z1080" s="8" t="str" cm="1">
        <f t="array" ref="Z1080">IF(A1080="","",IF(COUNTIF('2) Income'!$D$13:$D$32,"Weekly")=0,0,SUMPRODUCT(--(IFERROR(MOD(A1080-'2) Income'!$F$13:$F$32,7),1)=0),--('2) Income'!$D$13:$D$32="Weekly"),--('2) Income'!$F$13:$F$32&lt;=A1080),'2) Income'!$E$13:$E$32)))</f>
        <v/>
      </c>
      <c r="AA1080" s="8" t="str" cm="1">
        <f t="array" ref="AA1080">IF(A1080="","",IF(COUNTIF('2) Income'!$D$13:$D$32,"Every Other Week")=0,0,SUMPRODUCT(--(IFERROR(MOD(A1080-'2) Income'!$F$13:$F$32,14),1)=0),--('2) Income'!$D$13:$D$32="Every Other Week"),--('2) Income'!$F$13:$F$32&lt;=A1080),'2) Income'!$E$13:$E$32)))</f>
        <v/>
      </c>
      <c r="AB1080" s="8" t="str">
        <f>IF(A1080="","",IF(COUNTIF('2) Income'!$D$13:$D$32,"1st and 15th")=0,0,IF(OR(DAY(A1080)=1,DAY(A1080)=15),SUMIFS('2) Income'!$E$13:$E$32,'2) Income'!$D$13:$D$32,"1st and 15th",'2) Income'!$F$13:$F$32,"&lt;="&amp;$A1080),0)))</f>
        <v/>
      </c>
      <c r="AC1080" s="8" t="str">
        <f>IF(A1080="","",IF(COUNTIF('2) Income'!$D$13:$D$32,"2nd Wednesday")=0,0,IF(A1080=(A1080-DAY(A1080)+1+2*7-WEEKDAY(A1080-DAY(A1080)+8-4,1)),SUMIFS('2) Income'!$E$13:$E$32,'2) Income'!$D$13:$D$32,"2nd Wednesday",'2) Income'!$F$13:$F$32,"&lt;="&amp;$A1080),0)))</f>
        <v/>
      </c>
      <c r="AD1080" s="8" t="str">
        <f>IF(A1080="","",IF(COUNTIF('2) Income'!$D$13:$D$32,"3rd Wednesday")=0,0,IF(A1080=(A1080-DAY(A1080)+1+3*7-WEEKDAY(A1080-DAY(A1080)+8-4,1)),SUMIFS('2) Income'!$E$13:$E$32,'2) Income'!$D$13:$D$32,"3rd Wednesday",'2) Income'!$F$13:$F$32,"&lt;="&amp;$A1080),0)))</f>
        <v/>
      </c>
      <c r="AE1080" s="8" t="str">
        <f>IF(A1080="","",IF(COUNTIF('2) Income'!$D$13:$D$32,"4th Wednesday")=0,0,IF(A1080=(A1080-DAY(A1080)+1+4*7-WEEKDAY(A1080-DAY(A1080)+8-4,1)),SUMIFS('2) Income'!$E$13:$E$32,'2) Income'!$D$13:$D$32,"4th Wednesday",'2) Income'!$F$13:$F$32,"&lt;="&amp;$A1080),0)))</f>
        <v/>
      </c>
      <c r="AF1080" s="8" t="str" cm="1">
        <f t="array" ref="AF1080">IF(A1080="","",IF(COUNTIF('2) Income'!$D$13:$D$32,"Every 4 Weeks")=0,0,SUMPRODUCT(--(IFERROR(MOD(A1080-'2) Income'!$F$13:$F$32,28),1)=0),--('2) Income'!$D$13:$D$32="Every 4 Weeks"),--('2) Income'!$F$13:$F$32&lt;=A1080),'2) Income'!$E$13:$E$32)))</f>
        <v/>
      </c>
      <c r="AG1080" s="8" t="str">
        <f>IF(A1080="","",IF(COUNTIF('2) Income'!$D$13:$D$32,"Monthly")=0,0,IF(B1080="N",SUMIFS('2) Income'!$E$13:$E$32,'2) Income'!$D$13:$D$32,"monthly",'2) Income'!$F$13:$F$32,"&lt;="&amp;$A1080,'2) Income'!$I$13:$I$32,DAY(A1080)),SUMIFS('2) Income'!$E$13:$E$32,'2) Income'!$D$13:$D$32,"monthly",'2) Income'!$F$13:$F$32,"&lt;="&amp;$A1080,'2) Income'!$I$13:$I$32,"&gt;="&amp;DAY(A1080)))))</f>
        <v/>
      </c>
      <c r="AH1080" s="8" t="str" cm="1">
        <f t="array" ref="AH1080">IF(A1080="","",IF(COUNTIF('2) Income'!$D$13:$D$32,"Yearly")=0,0,SUMPRODUCT(--('2) Income'!$D$13:$D$32="Yearly"),--('2) Income'!$F$13:$F$32&lt;=A1080),IF(B1080="N",--('2) Income'!$I$13:$I$32=DAY(A1080)),--('2) Income'!$I$13:$I$32&gt;=DAY(A1080))),--(IFERROR(MOD('2) Income'!$H$13:$H$32-MONTH(A1080)+12,12),1)=0),'2) Income'!$E$13:$E$32)))</f>
        <v/>
      </c>
      <c r="AI1080" s="8" t="str">
        <f>IF(A1080="","",IF(COUNTIF('2) Income'!$D$13:$D$32,"one-time")=0,0,SUMIFS('2) Income'!$E$13:$E$32,'2) Income'!$D$13:$D$32,"one-time",'2) Income'!$F$13:$F$32,"="&amp;$A1080)))</f>
        <v/>
      </c>
      <c r="AJ1080" s="9" t="str">
        <f t="shared" si="81"/>
        <v/>
      </c>
    </row>
    <row r="1081" spans="1:36">
      <c r="A1081" s="7" t="str">
        <f>IF(A1080="","",IF(A1080+1&lt;='1) Period'!$E$21,A1080+1,""))</f>
        <v/>
      </c>
      <c r="B1081" s="7" t="e">
        <f t="shared" si="82"/>
        <v>#VALUE!</v>
      </c>
      <c r="C1081" t="e">
        <f t="shared" si="83"/>
        <v>#VALUE!</v>
      </c>
      <c r="D1081" s="8" t="str">
        <f>IF(A1081="","",IF(TEXT(A1081,"dddd")='4) Happy Money'!$E$23,WAllowance,0))</f>
        <v/>
      </c>
      <c r="E1081" s="8" t="str">
        <f>IF(A1081="","",IF(B1081="N",SUMIF(TMonthly[Day of the Month],DAY(A1081),TMonthly[Amount]),SUMIF(TMonthly[Day of the Month],"&gt;="&amp;DAY(A1081),TMonthly[Amount])))</f>
        <v/>
      </c>
      <c r="F1081" s="8" t="str" cm="1">
        <f t="array" ref="F1081">IF(A1081="","",SUMPRODUCT(--(TYearly[Due Date]&lt;=A1081),IF(B1081="N",--(TYearly[Day]=DAY(A1081)),--(TYearly[Day]&gt;=DAY(A1081))),--(IFERROR(MOD(TYearly[Month]-MONTH(A1081)+12,12),1)=0),TYearly[Amount]))</f>
        <v/>
      </c>
      <c r="G1081" s="8" t="str">
        <f>IF(A1081="","",SUMIF(TOneTime[Due Date],A1081,TOneTime[Amount]))</f>
        <v/>
      </c>
      <c r="H1081" s="8" t="str" cm="1">
        <f t="array" ref="H1081">IF(A1081="","",IF(COUNTIF(TOther[Frequency],$H$1)=0,0,SUMPRODUCT(--(IFERROR(MOD(A1081-TOther[Start Date],7),1)=0),--(TOther[Frequency]=$H$1),--(TOther[Start Date]&lt;=A1081),--(TOther[End Date Calc]&gt;=A1081),TOther[Amount])))</f>
        <v/>
      </c>
      <c r="I1081" s="8" t="str" cm="1">
        <f t="array" ref="I1081">IF(A1081="","",IF(COUNTIF(TOther[Frequency],$I$1)=0,0,SUMPRODUCT(--(IFERROR(MOD(A1081-TOther[Start Date],14),1)=0),--(TOther[Frequency]=$I$1),--(TOther[Start Date]&lt;=A1081),--(TOther[End Date Calc]&gt;=A1081),TOther[Amount])))</f>
        <v/>
      </c>
      <c r="J1081" s="8" t="str">
        <f>IF(A1081="","",IF(COUNTIF(TOther[Frequency],$J$1)=0,0,IF(OR(DAY(A1081)=1,DAY(A1081)=15),SUMIFS(TOther[Amount],TOther[Frequency],$J$1,TOther[Start Date],"&lt;="&amp;$A1081,TOther[End Date Calc],"&gt;="&amp;A1081),0)))</f>
        <v/>
      </c>
      <c r="K1081" s="8" t="str">
        <f>IF(A1081="","",IF(COUNTIF(TOther[Frequency],$K$1)=0,0,IF(A1081=(A1081-DAY(A1081)+1+2*7-WEEKDAY(A1081-DAY(A1081)+8-4,1)),SUMIFS(TOther[Amount],TOther[Frequency],$K$1,TOther[Start Date],"&lt;="&amp;$A1081,TOther[End Date Calc],"&gt;="&amp;A1081),0)))</f>
        <v/>
      </c>
      <c r="L1081" s="8" t="str">
        <f>IF(A1081="","",IF(COUNTIF(TOther[Frequency],$L$1)=0,0,IF(A1081=(A1081-DAY(A1081)+1+3*7-WEEKDAY(A1081-DAY(A1081)+8-4,1)),SUMIFS(TOther[Amount],TOther[Frequency],$L$1,TOther[Start Date],"&lt;="&amp;$A1081,TOther[End Date Calc],"&gt;="&amp;A1081),0)))</f>
        <v/>
      </c>
      <c r="M1081" s="8" t="str">
        <f>IF(A1081="","",IF(COUNTIF(TOther[Frequency],$M$1)=0,0,IF(A1081=(A1081-DAY(A1081)+1+4*7-WEEKDAY(A1081-DAY(A1081)+8-4,1)),SUMIFS(TOther[Amount],TOther[Frequency],$M$1,TOther[Start Date],"&lt;="&amp;$A1081,TOther[End Date Calc],"&gt;="&amp;A1081),0)))</f>
        <v/>
      </c>
      <c r="N1081" s="8" t="str" cm="1">
        <f t="array" ref="N1081">IF(A1081="","",IF(COUNTIF(TOther[Frequency],$N$1)=0,0,SUMPRODUCT(--(IFERROR(MOD(A1081-TOther[Start Date],28),1)=0),--(TOther[Frequency]=$N$1),--(TOther[Start Date]&lt;=A1081),--(TOther[End Date Calc]&gt;=A1081),TOther[Amount])))</f>
        <v/>
      </c>
      <c r="O1081" s="8" t="str" cm="1">
        <f t="array" ref="O1081">IF(A1081="","",IF(COUNTIF(TOther[Frequency],$O$1)=0,0,SUMPRODUCT(--(IFERROR(MOD(A1081-TOther[Start Date],42),1)=0),--(TOther[Frequency]=$O$1),--(TOther[Start Date]&lt;=A1081),--(TOther[End Date Calc]&gt;=A1081),TOther[Amount])))</f>
        <v/>
      </c>
      <c r="P1081" s="8" t="str" cm="1">
        <f t="array" ref="P1081">IF(A1081="","",IF(COUNTIF(TOther[Frequency],$P$1)=0,0,SUMPRODUCT(--(IFERROR(MOD(A1081-TOther[Start Date],56),1)=0),--(TOther[Frequency]=$P$1),--(TOther[Start Date]&lt;=A1081),--(TOther[End Date Calc]&gt;=A1081),TOther[Amount])))</f>
        <v/>
      </c>
      <c r="Q1081" s="8" t="str">
        <f>IF(A1081="","",IF(COUNTIF(TOther[Frequency],$Q$1)=0,0,IF(B1081="N",SUMIFS(TOther[Amount],TOther[Frequency],$Q$1,TOther[Start Date],"&lt;="&amp;$A1081,TOther[End Date Calc],"&gt;="&amp;A1081,TOther[Start Day],DAY(A1081)),SUMIFS(TOther[Amount],TOther[Frequency],$Q$1,TOther[Start Date],"&lt;="&amp;$A1081,TOther[End Date Calc],"&gt;="&amp;A1081,TOther[Start Day],"&gt;="&amp;DAY(A1081)))))</f>
        <v/>
      </c>
      <c r="R1081" s="8" t="str" cm="1">
        <f t="array" ref="R1081">IF(A1081="","",IF(COUNTIF(TOther[Frequency],R$1)=0,0,SUMPRODUCT(--(TOther[Frequency]=R$1),--(TOther[Start Date]&lt;=A1081),--(TOther[End Date Calc]&gt;=A1081),IF(B1081="N",--(TOther[Start Day]=DAY(A1081)),--(TOther[Start Day]&gt;=DAY(A1081))),--(IFERROR(MOD(TOther[Start Month]-MONTH(A1081)+2,2),1)=0),TOther[Amount])))</f>
        <v/>
      </c>
      <c r="S1081" s="8" t="str" cm="1">
        <f t="array" ref="S1081">IF(A1081="","",IF(COUNTIF(TOther[Frequency],S$1)=0,0,SUMPRODUCT(--(TOther[Frequency]=S$1),--(TOther[Start Date]&lt;=A1081),--(TOther[End Date Calc]&gt;=A1081),IF(B1081="N",--(TOther[Start Day]=DAY(A1081)),--(TOther[Start Day]&gt;=DAY(A1081))),--(IFERROR(MOD(TOther[Start Month]-MONTH(A1081)+3,3),1)=0),TOther[Amount])))</f>
        <v/>
      </c>
      <c r="T1081" s="8" t="str" cm="1">
        <f t="array" ref="T1081">IF($A1081="","",IF(COUNTIF(TOther[Frequency],T$1)=0,0,SUMPRODUCT(--(TOther[Frequency]=T$1),--(TOther[Start Date]&lt;=$A1081),--(TOther[End Date Calc]&gt;=$A1081),IF($B1081="N",--(TOther[Start Day]=DAY($A1081)),--(TOther[Start Day]&gt;=DAY($A1081))),--(IFERROR(MOD(TOther[Start Month]-MONTH($A1081)+4,4),1)=0),TOther[Amount])))</f>
        <v/>
      </c>
      <c r="U1081" s="8" t="str" cm="1">
        <f t="array" ref="U1081">IF(A1081="","",IF(COUNTIF(TOther[Frequency],$U$1)=0,0,SUMPRODUCT(--(TOther[Frequency]=$U$1),--(TOther[Start Date]&lt;=A1081),--(TOther[End Date Calc]&gt;=A1081),IF(B1081="N",--(TOther[Start Day]=DAY(A1081)),--(TOther[Start Day]&gt;=DAY(A1081))),--(IFERROR(MOD(TOther[Start Month]-MONTH(A1081)+6,6),1)=0),TOther[Amount])))</f>
        <v/>
      </c>
      <c r="V1081" s="8" t="str" cm="1">
        <f t="array" ref="V1081">IF(A1081="","",IF(COUNTIF(TOther[Frequency],$V$1)=0,0,SUMPRODUCT(--(TOther[Frequency]=$V$1),--(TOther[Start Date]&lt;=A1081),--(TOther[End Date Calc]&gt;=A1081),IF(B1081="N",--(TOther[Start Day]=DAY(A1081)),--(TOther[Start Day]&gt;=DAY(A1081))),--(IFERROR(MOD(TOther[Start Month]-MONTH(A1081)+12,12),1)=0),TOther[Amount])))</f>
        <v/>
      </c>
      <c r="W1081" s="8" t="str">
        <f>IF(A1081="","",SUMIFS(TOther[Amount],TOther[Start Date],A1081,TOther[Frequency],$W$1))</f>
        <v/>
      </c>
      <c r="X1081" s="9" t="str">
        <f t="shared" si="80"/>
        <v/>
      </c>
      <c r="Y1081" s="9" t="str">
        <f t="shared" si="84"/>
        <v/>
      </c>
      <c r="Z1081" s="8" t="str" cm="1">
        <f t="array" ref="Z1081">IF(A1081="","",IF(COUNTIF('2) Income'!$D$13:$D$32,"Weekly")=0,0,SUMPRODUCT(--(IFERROR(MOD(A1081-'2) Income'!$F$13:$F$32,7),1)=0),--('2) Income'!$D$13:$D$32="Weekly"),--('2) Income'!$F$13:$F$32&lt;=A1081),'2) Income'!$E$13:$E$32)))</f>
        <v/>
      </c>
      <c r="AA1081" s="8" t="str" cm="1">
        <f t="array" ref="AA1081">IF(A1081="","",IF(COUNTIF('2) Income'!$D$13:$D$32,"Every Other Week")=0,0,SUMPRODUCT(--(IFERROR(MOD(A1081-'2) Income'!$F$13:$F$32,14),1)=0),--('2) Income'!$D$13:$D$32="Every Other Week"),--('2) Income'!$F$13:$F$32&lt;=A1081),'2) Income'!$E$13:$E$32)))</f>
        <v/>
      </c>
      <c r="AB1081" s="8" t="str">
        <f>IF(A1081="","",IF(COUNTIF('2) Income'!$D$13:$D$32,"1st and 15th")=0,0,IF(OR(DAY(A1081)=1,DAY(A1081)=15),SUMIFS('2) Income'!$E$13:$E$32,'2) Income'!$D$13:$D$32,"1st and 15th",'2) Income'!$F$13:$F$32,"&lt;="&amp;$A1081),0)))</f>
        <v/>
      </c>
      <c r="AC1081" s="8" t="str">
        <f>IF(A1081="","",IF(COUNTIF('2) Income'!$D$13:$D$32,"2nd Wednesday")=0,0,IF(A1081=(A1081-DAY(A1081)+1+2*7-WEEKDAY(A1081-DAY(A1081)+8-4,1)),SUMIFS('2) Income'!$E$13:$E$32,'2) Income'!$D$13:$D$32,"2nd Wednesday",'2) Income'!$F$13:$F$32,"&lt;="&amp;$A1081),0)))</f>
        <v/>
      </c>
      <c r="AD1081" s="8" t="str">
        <f>IF(A1081="","",IF(COUNTIF('2) Income'!$D$13:$D$32,"3rd Wednesday")=0,0,IF(A1081=(A1081-DAY(A1081)+1+3*7-WEEKDAY(A1081-DAY(A1081)+8-4,1)),SUMIFS('2) Income'!$E$13:$E$32,'2) Income'!$D$13:$D$32,"3rd Wednesday",'2) Income'!$F$13:$F$32,"&lt;="&amp;$A1081),0)))</f>
        <v/>
      </c>
      <c r="AE1081" s="8" t="str">
        <f>IF(A1081="","",IF(COUNTIF('2) Income'!$D$13:$D$32,"4th Wednesday")=0,0,IF(A1081=(A1081-DAY(A1081)+1+4*7-WEEKDAY(A1081-DAY(A1081)+8-4,1)),SUMIFS('2) Income'!$E$13:$E$32,'2) Income'!$D$13:$D$32,"4th Wednesday",'2) Income'!$F$13:$F$32,"&lt;="&amp;$A1081),0)))</f>
        <v/>
      </c>
      <c r="AF1081" s="8" t="str" cm="1">
        <f t="array" ref="AF1081">IF(A1081="","",IF(COUNTIF('2) Income'!$D$13:$D$32,"Every 4 Weeks")=0,0,SUMPRODUCT(--(IFERROR(MOD(A1081-'2) Income'!$F$13:$F$32,28),1)=0),--('2) Income'!$D$13:$D$32="Every 4 Weeks"),--('2) Income'!$F$13:$F$32&lt;=A1081),'2) Income'!$E$13:$E$32)))</f>
        <v/>
      </c>
      <c r="AG1081" s="8" t="str">
        <f>IF(A1081="","",IF(COUNTIF('2) Income'!$D$13:$D$32,"Monthly")=0,0,IF(B1081="N",SUMIFS('2) Income'!$E$13:$E$32,'2) Income'!$D$13:$D$32,"monthly",'2) Income'!$F$13:$F$32,"&lt;="&amp;$A1081,'2) Income'!$I$13:$I$32,DAY(A1081)),SUMIFS('2) Income'!$E$13:$E$32,'2) Income'!$D$13:$D$32,"monthly",'2) Income'!$F$13:$F$32,"&lt;="&amp;$A1081,'2) Income'!$I$13:$I$32,"&gt;="&amp;DAY(A1081)))))</f>
        <v/>
      </c>
      <c r="AH1081" s="8" t="str" cm="1">
        <f t="array" ref="AH1081">IF(A1081="","",IF(COUNTIF('2) Income'!$D$13:$D$32,"Yearly")=0,0,SUMPRODUCT(--('2) Income'!$D$13:$D$32="Yearly"),--('2) Income'!$F$13:$F$32&lt;=A1081),IF(B1081="N",--('2) Income'!$I$13:$I$32=DAY(A1081)),--('2) Income'!$I$13:$I$32&gt;=DAY(A1081))),--(IFERROR(MOD('2) Income'!$H$13:$H$32-MONTH(A1081)+12,12),1)=0),'2) Income'!$E$13:$E$32)))</f>
        <v/>
      </c>
      <c r="AI1081" s="8" t="str">
        <f>IF(A1081="","",IF(COUNTIF('2) Income'!$D$13:$D$32,"one-time")=0,0,SUMIFS('2) Income'!$E$13:$E$32,'2) Income'!$D$13:$D$32,"one-time",'2) Income'!$F$13:$F$32,"="&amp;$A1081)))</f>
        <v/>
      </c>
      <c r="AJ1081" s="9" t="str">
        <f t="shared" si="81"/>
        <v/>
      </c>
    </row>
    <row r="1082" spans="1:36">
      <c r="A1082" s="7" t="str">
        <f>IF(A1081="","",IF(A1081+1&lt;='1) Period'!$E$21,A1081+1,""))</f>
        <v/>
      </c>
      <c r="B1082" s="7" t="e">
        <f t="shared" si="82"/>
        <v>#VALUE!</v>
      </c>
      <c r="C1082" t="e">
        <f t="shared" si="83"/>
        <v>#VALUE!</v>
      </c>
      <c r="D1082" s="8" t="str">
        <f>IF(A1082="","",IF(TEXT(A1082,"dddd")='4) Happy Money'!$E$23,WAllowance,0))</f>
        <v/>
      </c>
      <c r="E1082" s="8" t="str">
        <f>IF(A1082="","",IF(B1082="N",SUMIF(TMonthly[Day of the Month],DAY(A1082),TMonthly[Amount]),SUMIF(TMonthly[Day of the Month],"&gt;="&amp;DAY(A1082),TMonthly[Amount])))</f>
        <v/>
      </c>
      <c r="F1082" s="8" t="str" cm="1">
        <f t="array" ref="F1082">IF(A1082="","",SUMPRODUCT(--(TYearly[Due Date]&lt;=A1082),IF(B1082="N",--(TYearly[Day]=DAY(A1082)),--(TYearly[Day]&gt;=DAY(A1082))),--(IFERROR(MOD(TYearly[Month]-MONTH(A1082)+12,12),1)=0),TYearly[Amount]))</f>
        <v/>
      </c>
      <c r="G1082" s="8" t="str">
        <f>IF(A1082="","",SUMIF(TOneTime[Due Date],A1082,TOneTime[Amount]))</f>
        <v/>
      </c>
      <c r="H1082" s="8" t="str" cm="1">
        <f t="array" ref="H1082">IF(A1082="","",IF(COUNTIF(TOther[Frequency],$H$1)=0,0,SUMPRODUCT(--(IFERROR(MOD(A1082-TOther[Start Date],7),1)=0),--(TOther[Frequency]=$H$1),--(TOther[Start Date]&lt;=A1082),--(TOther[End Date Calc]&gt;=A1082),TOther[Amount])))</f>
        <v/>
      </c>
      <c r="I1082" s="8" t="str" cm="1">
        <f t="array" ref="I1082">IF(A1082="","",IF(COUNTIF(TOther[Frequency],$I$1)=0,0,SUMPRODUCT(--(IFERROR(MOD(A1082-TOther[Start Date],14),1)=0),--(TOther[Frequency]=$I$1),--(TOther[Start Date]&lt;=A1082),--(TOther[End Date Calc]&gt;=A1082),TOther[Amount])))</f>
        <v/>
      </c>
      <c r="J1082" s="8" t="str">
        <f>IF(A1082="","",IF(COUNTIF(TOther[Frequency],$J$1)=0,0,IF(OR(DAY(A1082)=1,DAY(A1082)=15),SUMIFS(TOther[Amount],TOther[Frequency],$J$1,TOther[Start Date],"&lt;="&amp;$A1082,TOther[End Date Calc],"&gt;="&amp;A1082),0)))</f>
        <v/>
      </c>
      <c r="K1082" s="8" t="str">
        <f>IF(A1082="","",IF(COUNTIF(TOther[Frequency],$K$1)=0,0,IF(A1082=(A1082-DAY(A1082)+1+2*7-WEEKDAY(A1082-DAY(A1082)+8-4,1)),SUMIFS(TOther[Amount],TOther[Frequency],$K$1,TOther[Start Date],"&lt;="&amp;$A1082,TOther[End Date Calc],"&gt;="&amp;A1082),0)))</f>
        <v/>
      </c>
      <c r="L1082" s="8" t="str">
        <f>IF(A1082="","",IF(COUNTIF(TOther[Frequency],$L$1)=0,0,IF(A1082=(A1082-DAY(A1082)+1+3*7-WEEKDAY(A1082-DAY(A1082)+8-4,1)),SUMIFS(TOther[Amount],TOther[Frequency],$L$1,TOther[Start Date],"&lt;="&amp;$A1082,TOther[End Date Calc],"&gt;="&amp;A1082),0)))</f>
        <v/>
      </c>
      <c r="M1082" s="8" t="str">
        <f>IF(A1082="","",IF(COUNTIF(TOther[Frequency],$M$1)=0,0,IF(A1082=(A1082-DAY(A1082)+1+4*7-WEEKDAY(A1082-DAY(A1082)+8-4,1)),SUMIFS(TOther[Amount],TOther[Frequency],$M$1,TOther[Start Date],"&lt;="&amp;$A1082,TOther[End Date Calc],"&gt;="&amp;A1082),0)))</f>
        <v/>
      </c>
      <c r="N1082" s="8" t="str" cm="1">
        <f t="array" ref="N1082">IF(A1082="","",IF(COUNTIF(TOther[Frequency],$N$1)=0,0,SUMPRODUCT(--(IFERROR(MOD(A1082-TOther[Start Date],28),1)=0),--(TOther[Frequency]=$N$1),--(TOther[Start Date]&lt;=A1082),--(TOther[End Date Calc]&gt;=A1082),TOther[Amount])))</f>
        <v/>
      </c>
      <c r="O1082" s="8" t="str" cm="1">
        <f t="array" ref="O1082">IF(A1082="","",IF(COUNTIF(TOther[Frequency],$O$1)=0,0,SUMPRODUCT(--(IFERROR(MOD(A1082-TOther[Start Date],42),1)=0),--(TOther[Frequency]=$O$1),--(TOther[Start Date]&lt;=A1082),--(TOther[End Date Calc]&gt;=A1082),TOther[Amount])))</f>
        <v/>
      </c>
      <c r="P1082" s="8" t="str" cm="1">
        <f t="array" ref="P1082">IF(A1082="","",IF(COUNTIF(TOther[Frequency],$P$1)=0,0,SUMPRODUCT(--(IFERROR(MOD(A1082-TOther[Start Date],56),1)=0),--(TOther[Frequency]=$P$1),--(TOther[Start Date]&lt;=A1082),--(TOther[End Date Calc]&gt;=A1082),TOther[Amount])))</f>
        <v/>
      </c>
      <c r="Q1082" s="8" t="str">
        <f>IF(A1082="","",IF(COUNTIF(TOther[Frequency],$Q$1)=0,0,IF(B1082="N",SUMIFS(TOther[Amount],TOther[Frequency],$Q$1,TOther[Start Date],"&lt;="&amp;$A1082,TOther[End Date Calc],"&gt;="&amp;A1082,TOther[Start Day],DAY(A1082)),SUMIFS(TOther[Amount],TOther[Frequency],$Q$1,TOther[Start Date],"&lt;="&amp;$A1082,TOther[End Date Calc],"&gt;="&amp;A1082,TOther[Start Day],"&gt;="&amp;DAY(A1082)))))</f>
        <v/>
      </c>
      <c r="R1082" s="8" t="str" cm="1">
        <f t="array" ref="R1082">IF(A1082="","",IF(COUNTIF(TOther[Frequency],R$1)=0,0,SUMPRODUCT(--(TOther[Frequency]=R$1),--(TOther[Start Date]&lt;=A1082),--(TOther[End Date Calc]&gt;=A1082),IF(B1082="N",--(TOther[Start Day]=DAY(A1082)),--(TOther[Start Day]&gt;=DAY(A1082))),--(IFERROR(MOD(TOther[Start Month]-MONTH(A1082)+2,2),1)=0),TOther[Amount])))</f>
        <v/>
      </c>
      <c r="S1082" s="8" t="str" cm="1">
        <f t="array" ref="S1082">IF(A1082="","",IF(COUNTIF(TOther[Frequency],S$1)=0,0,SUMPRODUCT(--(TOther[Frequency]=S$1),--(TOther[Start Date]&lt;=A1082),--(TOther[End Date Calc]&gt;=A1082),IF(B1082="N",--(TOther[Start Day]=DAY(A1082)),--(TOther[Start Day]&gt;=DAY(A1082))),--(IFERROR(MOD(TOther[Start Month]-MONTH(A1082)+3,3),1)=0),TOther[Amount])))</f>
        <v/>
      </c>
      <c r="T1082" s="8" t="str" cm="1">
        <f t="array" ref="T1082">IF($A1082="","",IF(COUNTIF(TOther[Frequency],T$1)=0,0,SUMPRODUCT(--(TOther[Frequency]=T$1),--(TOther[Start Date]&lt;=$A1082),--(TOther[End Date Calc]&gt;=$A1082),IF($B1082="N",--(TOther[Start Day]=DAY($A1082)),--(TOther[Start Day]&gt;=DAY($A1082))),--(IFERROR(MOD(TOther[Start Month]-MONTH($A1082)+4,4),1)=0),TOther[Amount])))</f>
        <v/>
      </c>
      <c r="U1082" s="8" t="str" cm="1">
        <f t="array" ref="U1082">IF(A1082="","",IF(COUNTIF(TOther[Frequency],$U$1)=0,0,SUMPRODUCT(--(TOther[Frequency]=$U$1),--(TOther[Start Date]&lt;=A1082),--(TOther[End Date Calc]&gt;=A1082),IF(B1082="N",--(TOther[Start Day]=DAY(A1082)),--(TOther[Start Day]&gt;=DAY(A1082))),--(IFERROR(MOD(TOther[Start Month]-MONTH(A1082)+6,6),1)=0),TOther[Amount])))</f>
        <v/>
      </c>
      <c r="V1082" s="8" t="str" cm="1">
        <f t="array" ref="V1082">IF(A1082="","",IF(COUNTIF(TOther[Frequency],$V$1)=0,0,SUMPRODUCT(--(TOther[Frequency]=$V$1),--(TOther[Start Date]&lt;=A1082),--(TOther[End Date Calc]&gt;=A1082),IF(B1082="N",--(TOther[Start Day]=DAY(A1082)),--(TOther[Start Day]&gt;=DAY(A1082))),--(IFERROR(MOD(TOther[Start Month]-MONTH(A1082)+12,12),1)=0),TOther[Amount])))</f>
        <v/>
      </c>
      <c r="W1082" s="8" t="str">
        <f>IF(A1082="","",SUMIFS(TOther[Amount],TOther[Start Date],A1082,TOther[Frequency],$W$1))</f>
        <v/>
      </c>
      <c r="X1082" s="9" t="str">
        <f t="shared" si="80"/>
        <v/>
      </c>
      <c r="Y1082" s="9" t="str">
        <f t="shared" si="84"/>
        <v/>
      </c>
      <c r="Z1082" s="8" t="str" cm="1">
        <f t="array" ref="Z1082">IF(A1082="","",IF(COUNTIF('2) Income'!$D$13:$D$32,"Weekly")=0,0,SUMPRODUCT(--(IFERROR(MOD(A1082-'2) Income'!$F$13:$F$32,7),1)=0),--('2) Income'!$D$13:$D$32="Weekly"),--('2) Income'!$F$13:$F$32&lt;=A1082),'2) Income'!$E$13:$E$32)))</f>
        <v/>
      </c>
      <c r="AA1082" s="8" t="str" cm="1">
        <f t="array" ref="AA1082">IF(A1082="","",IF(COUNTIF('2) Income'!$D$13:$D$32,"Every Other Week")=0,0,SUMPRODUCT(--(IFERROR(MOD(A1082-'2) Income'!$F$13:$F$32,14),1)=0),--('2) Income'!$D$13:$D$32="Every Other Week"),--('2) Income'!$F$13:$F$32&lt;=A1082),'2) Income'!$E$13:$E$32)))</f>
        <v/>
      </c>
      <c r="AB1082" s="8" t="str">
        <f>IF(A1082="","",IF(COUNTIF('2) Income'!$D$13:$D$32,"1st and 15th")=0,0,IF(OR(DAY(A1082)=1,DAY(A1082)=15),SUMIFS('2) Income'!$E$13:$E$32,'2) Income'!$D$13:$D$32,"1st and 15th",'2) Income'!$F$13:$F$32,"&lt;="&amp;$A1082),0)))</f>
        <v/>
      </c>
      <c r="AC1082" s="8" t="str">
        <f>IF(A1082="","",IF(COUNTIF('2) Income'!$D$13:$D$32,"2nd Wednesday")=0,0,IF(A1082=(A1082-DAY(A1082)+1+2*7-WEEKDAY(A1082-DAY(A1082)+8-4,1)),SUMIFS('2) Income'!$E$13:$E$32,'2) Income'!$D$13:$D$32,"2nd Wednesday",'2) Income'!$F$13:$F$32,"&lt;="&amp;$A1082),0)))</f>
        <v/>
      </c>
      <c r="AD1082" s="8" t="str">
        <f>IF(A1082="","",IF(COUNTIF('2) Income'!$D$13:$D$32,"3rd Wednesday")=0,0,IF(A1082=(A1082-DAY(A1082)+1+3*7-WEEKDAY(A1082-DAY(A1082)+8-4,1)),SUMIFS('2) Income'!$E$13:$E$32,'2) Income'!$D$13:$D$32,"3rd Wednesday",'2) Income'!$F$13:$F$32,"&lt;="&amp;$A1082),0)))</f>
        <v/>
      </c>
      <c r="AE1082" s="8" t="str">
        <f>IF(A1082="","",IF(COUNTIF('2) Income'!$D$13:$D$32,"4th Wednesday")=0,0,IF(A1082=(A1082-DAY(A1082)+1+4*7-WEEKDAY(A1082-DAY(A1082)+8-4,1)),SUMIFS('2) Income'!$E$13:$E$32,'2) Income'!$D$13:$D$32,"4th Wednesday",'2) Income'!$F$13:$F$32,"&lt;="&amp;$A1082),0)))</f>
        <v/>
      </c>
      <c r="AF1082" s="8" t="str" cm="1">
        <f t="array" ref="AF1082">IF(A1082="","",IF(COUNTIF('2) Income'!$D$13:$D$32,"Every 4 Weeks")=0,0,SUMPRODUCT(--(IFERROR(MOD(A1082-'2) Income'!$F$13:$F$32,28),1)=0),--('2) Income'!$D$13:$D$32="Every 4 Weeks"),--('2) Income'!$F$13:$F$32&lt;=A1082),'2) Income'!$E$13:$E$32)))</f>
        <v/>
      </c>
      <c r="AG1082" s="8" t="str">
        <f>IF(A1082="","",IF(COUNTIF('2) Income'!$D$13:$D$32,"Monthly")=0,0,IF(B1082="N",SUMIFS('2) Income'!$E$13:$E$32,'2) Income'!$D$13:$D$32,"monthly",'2) Income'!$F$13:$F$32,"&lt;="&amp;$A1082,'2) Income'!$I$13:$I$32,DAY(A1082)),SUMIFS('2) Income'!$E$13:$E$32,'2) Income'!$D$13:$D$32,"monthly",'2) Income'!$F$13:$F$32,"&lt;="&amp;$A1082,'2) Income'!$I$13:$I$32,"&gt;="&amp;DAY(A1082)))))</f>
        <v/>
      </c>
      <c r="AH1082" s="8" t="str" cm="1">
        <f t="array" ref="AH1082">IF(A1082="","",IF(COUNTIF('2) Income'!$D$13:$D$32,"Yearly")=0,0,SUMPRODUCT(--('2) Income'!$D$13:$D$32="Yearly"),--('2) Income'!$F$13:$F$32&lt;=A1082),IF(B1082="N",--('2) Income'!$I$13:$I$32=DAY(A1082)),--('2) Income'!$I$13:$I$32&gt;=DAY(A1082))),--(IFERROR(MOD('2) Income'!$H$13:$H$32-MONTH(A1082)+12,12),1)=0),'2) Income'!$E$13:$E$32)))</f>
        <v/>
      </c>
      <c r="AI1082" s="8" t="str">
        <f>IF(A1082="","",IF(COUNTIF('2) Income'!$D$13:$D$32,"one-time")=0,0,SUMIFS('2) Income'!$E$13:$E$32,'2) Income'!$D$13:$D$32,"one-time",'2) Income'!$F$13:$F$32,"="&amp;$A1082)))</f>
        <v/>
      </c>
      <c r="AJ1082" s="9" t="str">
        <f t="shared" si="81"/>
        <v/>
      </c>
    </row>
    <row r="1083" spans="1:36">
      <c r="A1083" s="7" t="str">
        <f>IF(A1082="","",IF(A1082+1&lt;='1) Period'!$E$21,A1082+1,""))</f>
        <v/>
      </c>
      <c r="B1083" s="7" t="e">
        <f t="shared" si="82"/>
        <v>#VALUE!</v>
      </c>
      <c r="C1083" t="e">
        <f t="shared" si="83"/>
        <v>#VALUE!</v>
      </c>
      <c r="D1083" s="8" t="str">
        <f>IF(A1083="","",IF(TEXT(A1083,"dddd")='4) Happy Money'!$E$23,WAllowance,0))</f>
        <v/>
      </c>
      <c r="E1083" s="8" t="str">
        <f>IF(A1083="","",IF(B1083="N",SUMIF(TMonthly[Day of the Month],DAY(A1083),TMonthly[Amount]),SUMIF(TMonthly[Day of the Month],"&gt;="&amp;DAY(A1083),TMonthly[Amount])))</f>
        <v/>
      </c>
      <c r="F1083" s="8" t="str" cm="1">
        <f t="array" ref="F1083">IF(A1083="","",SUMPRODUCT(--(TYearly[Due Date]&lt;=A1083),IF(B1083="N",--(TYearly[Day]=DAY(A1083)),--(TYearly[Day]&gt;=DAY(A1083))),--(IFERROR(MOD(TYearly[Month]-MONTH(A1083)+12,12),1)=0),TYearly[Amount]))</f>
        <v/>
      </c>
      <c r="G1083" s="8" t="str">
        <f>IF(A1083="","",SUMIF(TOneTime[Due Date],A1083,TOneTime[Amount]))</f>
        <v/>
      </c>
      <c r="H1083" s="8" t="str" cm="1">
        <f t="array" ref="H1083">IF(A1083="","",IF(COUNTIF(TOther[Frequency],$H$1)=0,0,SUMPRODUCT(--(IFERROR(MOD(A1083-TOther[Start Date],7),1)=0),--(TOther[Frequency]=$H$1),--(TOther[Start Date]&lt;=A1083),--(TOther[End Date Calc]&gt;=A1083),TOther[Amount])))</f>
        <v/>
      </c>
      <c r="I1083" s="8" t="str" cm="1">
        <f t="array" ref="I1083">IF(A1083="","",IF(COUNTIF(TOther[Frequency],$I$1)=0,0,SUMPRODUCT(--(IFERROR(MOD(A1083-TOther[Start Date],14),1)=0),--(TOther[Frequency]=$I$1),--(TOther[Start Date]&lt;=A1083),--(TOther[End Date Calc]&gt;=A1083),TOther[Amount])))</f>
        <v/>
      </c>
      <c r="J1083" s="8" t="str">
        <f>IF(A1083="","",IF(COUNTIF(TOther[Frequency],$J$1)=0,0,IF(OR(DAY(A1083)=1,DAY(A1083)=15),SUMIFS(TOther[Amount],TOther[Frequency],$J$1,TOther[Start Date],"&lt;="&amp;$A1083,TOther[End Date Calc],"&gt;="&amp;A1083),0)))</f>
        <v/>
      </c>
      <c r="K1083" s="8" t="str">
        <f>IF(A1083="","",IF(COUNTIF(TOther[Frequency],$K$1)=0,0,IF(A1083=(A1083-DAY(A1083)+1+2*7-WEEKDAY(A1083-DAY(A1083)+8-4,1)),SUMIFS(TOther[Amount],TOther[Frequency],$K$1,TOther[Start Date],"&lt;="&amp;$A1083,TOther[End Date Calc],"&gt;="&amp;A1083),0)))</f>
        <v/>
      </c>
      <c r="L1083" s="8" t="str">
        <f>IF(A1083="","",IF(COUNTIF(TOther[Frequency],$L$1)=0,0,IF(A1083=(A1083-DAY(A1083)+1+3*7-WEEKDAY(A1083-DAY(A1083)+8-4,1)),SUMIFS(TOther[Amount],TOther[Frequency],$L$1,TOther[Start Date],"&lt;="&amp;$A1083,TOther[End Date Calc],"&gt;="&amp;A1083),0)))</f>
        <v/>
      </c>
      <c r="M1083" s="8" t="str">
        <f>IF(A1083="","",IF(COUNTIF(TOther[Frequency],$M$1)=0,0,IF(A1083=(A1083-DAY(A1083)+1+4*7-WEEKDAY(A1083-DAY(A1083)+8-4,1)),SUMIFS(TOther[Amount],TOther[Frequency],$M$1,TOther[Start Date],"&lt;="&amp;$A1083,TOther[End Date Calc],"&gt;="&amp;A1083),0)))</f>
        <v/>
      </c>
      <c r="N1083" s="8" t="str" cm="1">
        <f t="array" ref="N1083">IF(A1083="","",IF(COUNTIF(TOther[Frequency],$N$1)=0,0,SUMPRODUCT(--(IFERROR(MOD(A1083-TOther[Start Date],28),1)=0),--(TOther[Frequency]=$N$1),--(TOther[Start Date]&lt;=A1083),--(TOther[End Date Calc]&gt;=A1083),TOther[Amount])))</f>
        <v/>
      </c>
      <c r="O1083" s="8" t="str" cm="1">
        <f t="array" ref="O1083">IF(A1083="","",IF(COUNTIF(TOther[Frequency],$O$1)=0,0,SUMPRODUCT(--(IFERROR(MOD(A1083-TOther[Start Date],42),1)=0),--(TOther[Frequency]=$O$1),--(TOther[Start Date]&lt;=A1083),--(TOther[End Date Calc]&gt;=A1083),TOther[Amount])))</f>
        <v/>
      </c>
      <c r="P1083" s="8" t="str" cm="1">
        <f t="array" ref="P1083">IF(A1083="","",IF(COUNTIF(TOther[Frequency],$P$1)=0,0,SUMPRODUCT(--(IFERROR(MOD(A1083-TOther[Start Date],56),1)=0),--(TOther[Frequency]=$P$1),--(TOther[Start Date]&lt;=A1083),--(TOther[End Date Calc]&gt;=A1083),TOther[Amount])))</f>
        <v/>
      </c>
      <c r="Q1083" s="8" t="str">
        <f>IF(A1083="","",IF(COUNTIF(TOther[Frequency],$Q$1)=0,0,IF(B1083="N",SUMIFS(TOther[Amount],TOther[Frequency],$Q$1,TOther[Start Date],"&lt;="&amp;$A1083,TOther[End Date Calc],"&gt;="&amp;A1083,TOther[Start Day],DAY(A1083)),SUMIFS(TOther[Amount],TOther[Frequency],$Q$1,TOther[Start Date],"&lt;="&amp;$A1083,TOther[End Date Calc],"&gt;="&amp;A1083,TOther[Start Day],"&gt;="&amp;DAY(A1083)))))</f>
        <v/>
      </c>
      <c r="R1083" s="8" t="str" cm="1">
        <f t="array" ref="R1083">IF(A1083="","",IF(COUNTIF(TOther[Frequency],R$1)=0,0,SUMPRODUCT(--(TOther[Frequency]=R$1),--(TOther[Start Date]&lt;=A1083),--(TOther[End Date Calc]&gt;=A1083),IF(B1083="N",--(TOther[Start Day]=DAY(A1083)),--(TOther[Start Day]&gt;=DAY(A1083))),--(IFERROR(MOD(TOther[Start Month]-MONTH(A1083)+2,2),1)=0),TOther[Amount])))</f>
        <v/>
      </c>
      <c r="S1083" s="8" t="str" cm="1">
        <f t="array" ref="S1083">IF(A1083="","",IF(COUNTIF(TOther[Frequency],S$1)=0,0,SUMPRODUCT(--(TOther[Frequency]=S$1),--(TOther[Start Date]&lt;=A1083),--(TOther[End Date Calc]&gt;=A1083),IF(B1083="N",--(TOther[Start Day]=DAY(A1083)),--(TOther[Start Day]&gt;=DAY(A1083))),--(IFERROR(MOD(TOther[Start Month]-MONTH(A1083)+3,3),1)=0),TOther[Amount])))</f>
        <v/>
      </c>
      <c r="T1083" s="8" t="str" cm="1">
        <f t="array" ref="T1083">IF($A1083="","",IF(COUNTIF(TOther[Frequency],T$1)=0,0,SUMPRODUCT(--(TOther[Frequency]=T$1),--(TOther[Start Date]&lt;=$A1083),--(TOther[End Date Calc]&gt;=$A1083),IF($B1083="N",--(TOther[Start Day]=DAY($A1083)),--(TOther[Start Day]&gt;=DAY($A1083))),--(IFERROR(MOD(TOther[Start Month]-MONTH($A1083)+4,4),1)=0),TOther[Amount])))</f>
        <v/>
      </c>
      <c r="U1083" s="8" t="str" cm="1">
        <f t="array" ref="U1083">IF(A1083="","",IF(COUNTIF(TOther[Frequency],$U$1)=0,0,SUMPRODUCT(--(TOther[Frequency]=$U$1),--(TOther[Start Date]&lt;=A1083),--(TOther[End Date Calc]&gt;=A1083),IF(B1083="N",--(TOther[Start Day]=DAY(A1083)),--(TOther[Start Day]&gt;=DAY(A1083))),--(IFERROR(MOD(TOther[Start Month]-MONTH(A1083)+6,6),1)=0),TOther[Amount])))</f>
        <v/>
      </c>
      <c r="V1083" s="8" t="str" cm="1">
        <f t="array" ref="V1083">IF(A1083="","",IF(COUNTIF(TOther[Frequency],$V$1)=0,0,SUMPRODUCT(--(TOther[Frequency]=$V$1),--(TOther[Start Date]&lt;=A1083),--(TOther[End Date Calc]&gt;=A1083),IF(B1083="N",--(TOther[Start Day]=DAY(A1083)),--(TOther[Start Day]&gt;=DAY(A1083))),--(IFERROR(MOD(TOther[Start Month]-MONTH(A1083)+12,12),1)=0),TOther[Amount])))</f>
        <v/>
      </c>
      <c r="W1083" s="8" t="str">
        <f>IF(A1083="","",SUMIFS(TOther[Amount],TOther[Start Date],A1083,TOther[Frequency],$W$1))</f>
        <v/>
      </c>
      <c r="X1083" s="9" t="str">
        <f t="shared" si="80"/>
        <v/>
      </c>
      <c r="Y1083" s="9" t="str">
        <f t="shared" si="84"/>
        <v/>
      </c>
      <c r="Z1083" s="8" t="str" cm="1">
        <f t="array" ref="Z1083">IF(A1083="","",IF(COUNTIF('2) Income'!$D$13:$D$32,"Weekly")=0,0,SUMPRODUCT(--(IFERROR(MOD(A1083-'2) Income'!$F$13:$F$32,7),1)=0),--('2) Income'!$D$13:$D$32="Weekly"),--('2) Income'!$F$13:$F$32&lt;=A1083),'2) Income'!$E$13:$E$32)))</f>
        <v/>
      </c>
      <c r="AA1083" s="8" t="str" cm="1">
        <f t="array" ref="AA1083">IF(A1083="","",IF(COUNTIF('2) Income'!$D$13:$D$32,"Every Other Week")=0,0,SUMPRODUCT(--(IFERROR(MOD(A1083-'2) Income'!$F$13:$F$32,14),1)=0),--('2) Income'!$D$13:$D$32="Every Other Week"),--('2) Income'!$F$13:$F$32&lt;=A1083),'2) Income'!$E$13:$E$32)))</f>
        <v/>
      </c>
      <c r="AB1083" s="8" t="str">
        <f>IF(A1083="","",IF(COUNTIF('2) Income'!$D$13:$D$32,"1st and 15th")=0,0,IF(OR(DAY(A1083)=1,DAY(A1083)=15),SUMIFS('2) Income'!$E$13:$E$32,'2) Income'!$D$13:$D$32,"1st and 15th",'2) Income'!$F$13:$F$32,"&lt;="&amp;$A1083),0)))</f>
        <v/>
      </c>
      <c r="AC1083" s="8" t="str">
        <f>IF(A1083="","",IF(COUNTIF('2) Income'!$D$13:$D$32,"2nd Wednesday")=0,0,IF(A1083=(A1083-DAY(A1083)+1+2*7-WEEKDAY(A1083-DAY(A1083)+8-4,1)),SUMIFS('2) Income'!$E$13:$E$32,'2) Income'!$D$13:$D$32,"2nd Wednesday",'2) Income'!$F$13:$F$32,"&lt;="&amp;$A1083),0)))</f>
        <v/>
      </c>
      <c r="AD1083" s="8" t="str">
        <f>IF(A1083="","",IF(COUNTIF('2) Income'!$D$13:$D$32,"3rd Wednesday")=0,0,IF(A1083=(A1083-DAY(A1083)+1+3*7-WEEKDAY(A1083-DAY(A1083)+8-4,1)),SUMIFS('2) Income'!$E$13:$E$32,'2) Income'!$D$13:$D$32,"3rd Wednesday",'2) Income'!$F$13:$F$32,"&lt;="&amp;$A1083),0)))</f>
        <v/>
      </c>
      <c r="AE1083" s="8" t="str">
        <f>IF(A1083="","",IF(COUNTIF('2) Income'!$D$13:$D$32,"4th Wednesday")=0,0,IF(A1083=(A1083-DAY(A1083)+1+4*7-WEEKDAY(A1083-DAY(A1083)+8-4,1)),SUMIFS('2) Income'!$E$13:$E$32,'2) Income'!$D$13:$D$32,"4th Wednesday",'2) Income'!$F$13:$F$32,"&lt;="&amp;$A1083),0)))</f>
        <v/>
      </c>
      <c r="AF1083" s="8" t="str" cm="1">
        <f t="array" ref="AF1083">IF(A1083="","",IF(COUNTIF('2) Income'!$D$13:$D$32,"Every 4 Weeks")=0,0,SUMPRODUCT(--(IFERROR(MOD(A1083-'2) Income'!$F$13:$F$32,28),1)=0),--('2) Income'!$D$13:$D$32="Every 4 Weeks"),--('2) Income'!$F$13:$F$32&lt;=A1083),'2) Income'!$E$13:$E$32)))</f>
        <v/>
      </c>
      <c r="AG1083" s="8" t="str">
        <f>IF(A1083="","",IF(COUNTIF('2) Income'!$D$13:$D$32,"Monthly")=0,0,IF(B1083="N",SUMIFS('2) Income'!$E$13:$E$32,'2) Income'!$D$13:$D$32,"monthly",'2) Income'!$F$13:$F$32,"&lt;="&amp;$A1083,'2) Income'!$I$13:$I$32,DAY(A1083)),SUMIFS('2) Income'!$E$13:$E$32,'2) Income'!$D$13:$D$32,"monthly",'2) Income'!$F$13:$F$32,"&lt;="&amp;$A1083,'2) Income'!$I$13:$I$32,"&gt;="&amp;DAY(A1083)))))</f>
        <v/>
      </c>
      <c r="AH1083" s="8" t="str" cm="1">
        <f t="array" ref="AH1083">IF(A1083="","",IF(COUNTIF('2) Income'!$D$13:$D$32,"Yearly")=0,0,SUMPRODUCT(--('2) Income'!$D$13:$D$32="Yearly"),--('2) Income'!$F$13:$F$32&lt;=A1083),IF(B1083="N",--('2) Income'!$I$13:$I$32=DAY(A1083)),--('2) Income'!$I$13:$I$32&gt;=DAY(A1083))),--(IFERROR(MOD('2) Income'!$H$13:$H$32-MONTH(A1083)+12,12),1)=0),'2) Income'!$E$13:$E$32)))</f>
        <v/>
      </c>
      <c r="AI1083" s="8" t="str">
        <f>IF(A1083="","",IF(COUNTIF('2) Income'!$D$13:$D$32,"one-time")=0,0,SUMIFS('2) Income'!$E$13:$E$32,'2) Income'!$D$13:$D$32,"one-time",'2) Income'!$F$13:$F$32,"="&amp;$A1083)))</f>
        <v/>
      </c>
      <c r="AJ1083" s="9" t="str">
        <f t="shared" si="81"/>
        <v/>
      </c>
    </row>
    <row r="1084" spans="1:36">
      <c r="A1084" s="7" t="str">
        <f>IF(A1083="","",IF(A1083+1&lt;='1) Period'!$E$21,A1083+1,""))</f>
        <v/>
      </c>
      <c r="B1084" s="7" t="e">
        <f t="shared" si="82"/>
        <v>#VALUE!</v>
      </c>
      <c r="C1084" t="e">
        <f t="shared" si="83"/>
        <v>#VALUE!</v>
      </c>
      <c r="D1084" s="8" t="str">
        <f>IF(A1084="","",IF(TEXT(A1084,"dddd")='4) Happy Money'!$E$23,WAllowance,0))</f>
        <v/>
      </c>
      <c r="E1084" s="8" t="str">
        <f>IF(A1084="","",IF(B1084="N",SUMIF(TMonthly[Day of the Month],DAY(A1084),TMonthly[Amount]),SUMIF(TMonthly[Day of the Month],"&gt;="&amp;DAY(A1084),TMonthly[Amount])))</f>
        <v/>
      </c>
      <c r="F1084" s="8" t="str" cm="1">
        <f t="array" ref="F1084">IF(A1084="","",SUMPRODUCT(--(TYearly[Due Date]&lt;=A1084),IF(B1084="N",--(TYearly[Day]=DAY(A1084)),--(TYearly[Day]&gt;=DAY(A1084))),--(IFERROR(MOD(TYearly[Month]-MONTH(A1084)+12,12),1)=0),TYearly[Amount]))</f>
        <v/>
      </c>
      <c r="G1084" s="8" t="str">
        <f>IF(A1084="","",SUMIF(TOneTime[Due Date],A1084,TOneTime[Amount]))</f>
        <v/>
      </c>
      <c r="H1084" s="8" t="str" cm="1">
        <f t="array" ref="H1084">IF(A1084="","",IF(COUNTIF(TOther[Frequency],$H$1)=0,0,SUMPRODUCT(--(IFERROR(MOD(A1084-TOther[Start Date],7),1)=0),--(TOther[Frequency]=$H$1),--(TOther[Start Date]&lt;=A1084),--(TOther[End Date Calc]&gt;=A1084),TOther[Amount])))</f>
        <v/>
      </c>
      <c r="I1084" s="8" t="str" cm="1">
        <f t="array" ref="I1084">IF(A1084="","",IF(COUNTIF(TOther[Frequency],$I$1)=0,0,SUMPRODUCT(--(IFERROR(MOD(A1084-TOther[Start Date],14),1)=0),--(TOther[Frequency]=$I$1),--(TOther[Start Date]&lt;=A1084),--(TOther[End Date Calc]&gt;=A1084),TOther[Amount])))</f>
        <v/>
      </c>
      <c r="J1084" s="8" t="str">
        <f>IF(A1084="","",IF(COUNTIF(TOther[Frequency],$J$1)=0,0,IF(OR(DAY(A1084)=1,DAY(A1084)=15),SUMIFS(TOther[Amount],TOther[Frequency],$J$1,TOther[Start Date],"&lt;="&amp;$A1084,TOther[End Date Calc],"&gt;="&amp;A1084),0)))</f>
        <v/>
      </c>
      <c r="K1084" s="8" t="str">
        <f>IF(A1084="","",IF(COUNTIF(TOther[Frequency],$K$1)=0,0,IF(A1084=(A1084-DAY(A1084)+1+2*7-WEEKDAY(A1084-DAY(A1084)+8-4,1)),SUMIFS(TOther[Amount],TOther[Frequency],$K$1,TOther[Start Date],"&lt;="&amp;$A1084,TOther[End Date Calc],"&gt;="&amp;A1084),0)))</f>
        <v/>
      </c>
      <c r="L1084" s="8" t="str">
        <f>IF(A1084="","",IF(COUNTIF(TOther[Frequency],$L$1)=0,0,IF(A1084=(A1084-DAY(A1084)+1+3*7-WEEKDAY(A1084-DAY(A1084)+8-4,1)),SUMIFS(TOther[Amount],TOther[Frequency],$L$1,TOther[Start Date],"&lt;="&amp;$A1084,TOther[End Date Calc],"&gt;="&amp;A1084),0)))</f>
        <v/>
      </c>
      <c r="M1084" s="8" t="str">
        <f>IF(A1084="","",IF(COUNTIF(TOther[Frequency],$M$1)=0,0,IF(A1084=(A1084-DAY(A1084)+1+4*7-WEEKDAY(A1084-DAY(A1084)+8-4,1)),SUMIFS(TOther[Amount],TOther[Frequency],$M$1,TOther[Start Date],"&lt;="&amp;$A1084,TOther[End Date Calc],"&gt;="&amp;A1084),0)))</f>
        <v/>
      </c>
      <c r="N1084" s="8" t="str" cm="1">
        <f t="array" ref="N1084">IF(A1084="","",IF(COUNTIF(TOther[Frequency],$N$1)=0,0,SUMPRODUCT(--(IFERROR(MOD(A1084-TOther[Start Date],28),1)=0),--(TOther[Frequency]=$N$1),--(TOther[Start Date]&lt;=A1084),--(TOther[End Date Calc]&gt;=A1084),TOther[Amount])))</f>
        <v/>
      </c>
      <c r="O1084" s="8" t="str" cm="1">
        <f t="array" ref="O1084">IF(A1084="","",IF(COUNTIF(TOther[Frequency],$O$1)=0,0,SUMPRODUCT(--(IFERROR(MOD(A1084-TOther[Start Date],42),1)=0),--(TOther[Frequency]=$O$1),--(TOther[Start Date]&lt;=A1084),--(TOther[End Date Calc]&gt;=A1084),TOther[Amount])))</f>
        <v/>
      </c>
      <c r="P1084" s="8" t="str" cm="1">
        <f t="array" ref="P1084">IF(A1084="","",IF(COUNTIF(TOther[Frequency],$P$1)=0,0,SUMPRODUCT(--(IFERROR(MOD(A1084-TOther[Start Date],56),1)=0),--(TOther[Frequency]=$P$1),--(TOther[Start Date]&lt;=A1084),--(TOther[End Date Calc]&gt;=A1084),TOther[Amount])))</f>
        <v/>
      </c>
      <c r="Q1084" s="8" t="str">
        <f>IF(A1084="","",IF(COUNTIF(TOther[Frequency],$Q$1)=0,0,IF(B1084="N",SUMIFS(TOther[Amount],TOther[Frequency],$Q$1,TOther[Start Date],"&lt;="&amp;$A1084,TOther[End Date Calc],"&gt;="&amp;A1084,TOther[Start Day],DAY(A1084)),SUMIFS(TOther[Amount],TOther[Frequency],$Q$1,TOther[Start Date],"&lt;="&amp;$A1084,TOther[End Date Calc],"&gt;="&amp;A1084,TOther[Start Day],"&gt;="&amp;DAY(A1084)))))</f>
        <v/>
      </c>
      <c r="R1084" s="8" t="str" cm="1">
        <f t="array" ref="R1084">IF(A1084="","",IF(COUNTIF(TOther[Frequency],R$1)=0,0,SUMPRODUCT(--(TOther[Frequency]=R$1),--(TOther[Start Date]&lt;=A1084),--(TOther[End Date Calc]&gt;=A1084),IF(B1084="N",--(TOther[Start Day]=DAY(A1084)),--(TOther[Start Day]&gt;=DAY(A1084))),--(IFERROR(MOD(TOther[Start Month]-MONTH(A1084)+2,2),1)=0),TOther[Amount])))</f>
        <v/>
      </c>
      <c r="S1084" s="8" t="str" cm="1">
        <f t="array" ref="S1084">IF(A1084="","",IF(COUNTIF(TOther[Frequency],S$1)=0,0,SUMPRODUCT(--(TOther[Frequency]=S$1),--(TOther[Start Date]&lt;=A1084),--(TOther[End Date Calc]&gt;=A1084),IF(B1084="N",--(TOther[Start Day]=DAY(A1084)),--(TOther[Start Day]&gt;=DAY(A1084))),--(IFERROR(MOD(TOther[Start Month]-MONTH(A1084)+3,3),1)=0),TOther[Amount])))</f>
        <v/>
      </c>
      <c r="T1084" s="8" t="str" cm="1">
        <f t="array" ref="T1084">IF($A1084="","",IF(COUNTIF(TOther[Frequency],T$1)=0,0,SUMPRODUCT(--(TOther[Frequency]=T$1),--(TOther[Start Date]&lt;=$A1084),--(TOther[End Date Calc]&gt;=$A1084),IF($B1084="N",--(TOther[Start Day]=DAY($A1084)),--(TOther[Start Day]&gt;=DAY($A1084))),--(IFERROR(MOD(TOther[Start Month]-MONTH($A1084)+4,4),1)=0),TOther[Amount])))</f>
        <v/>
      </c>
      <c r="U1084" s="8" t="str" cm="1">
        <f t="array" ref="U1084">IF(A1084="","",IF(COUNTIF(TOther[Frequency],$U$1)=0,0,SUMPRODUCT(--(TOther[Frequency]=$U$1),--(TOther[Start Date]&lt;=A1084),--(TOther[End Date Calc]&gt;=A1084),IF(B1084="N",--(TOther[Start Day]=DAY(A1084)),--(TOther[Start Day]&gt;=DAY(A1084))),--(IFERROR(MOD(TOther[Start Month]-MONTH(A1084)+6,6),1)=0),TOther[Amount])))</f>
        <v/>
      </c>
      <c r="V1084" s="8" t="str" cm="1">
        <f t="array" ref="V1084">IF(A1084="","",IF(COUNTIF(TOther[Frequency],$V$1)=0,0,SUMPRODUCT(--(TOther[Frequency]=$V$1),--(TOther[Start Date]&lt;=A1084),--(TOther[End Date Calc]&gt;=A1084),IF(B1084="N",--(TOther[Start Day]=DAY(A1084)),--(TOther[Start Day]&gt;=DAY(A1084))),--(IFERROR(MOD(TOther[Start Month]-MONTH(A1084)+12,12),1)=0),TOther[Amount])))</f>
        <v/>
      </c>
      <c r="W1084" s="8" t="str">
        <f>IF(A1084="","",SUMIFS(TOther[Amount],TOther[Start Date],A1084,TOther[Frequency],$W$1))</f>
        <v/>
      </c>
      <c r="X1084" s="9" t="str">
        <f t="shared" si="80"/>
        <v/>
      </c>
      <c r="Y1084" s="9" t="str">
        <f t="shared" si="84"/>
        <v/>
      </c>
      <c r="Z1084" s="8" t="str" cm="1">
        <f t="array" ref="Z1084">IF(A1084="","",IF(COUNTIF('2) Income'!$D$13:$D$32,"Weekly")=0,0,SUMPRODUCT(--(IFERROR(MOD(A1084-'2) Income'!$F$13:$F$32,7),1)=0),--('2) Income'!$D$13:$D$32="Weekly"),--('2) Income'!$F$13:$F$32&lt;=A1084),'2) Income'!$E$13:$E$32)))</f>
        <v/>
      </c>
      <c r="AA1084" s="8" t="str" cm="1">
        <f t="array" ref="AA1084">IF(A1084="","",IF(COUNTIF('2) Income'!$D$13:$D$32,"Every Other Week")=0,0,SUMPRODUCT(--(IFERROR(MOD(A1084-'2) Income'!$F$13:$F$32,14),1)=0),--('2) Income'!$D$13:$D$32="Every Other Week"),--('2) Income'!$F$13:$F$32&lt;=A1084),'2) Income'!$E$13:$E$32)))</f>
        <v/>
      </c>
      <c r="AB1084" s="8" t="str">
        <f>IF(A1084="","",IF(COUNTIF('2) Income'!$D$13:$D$32,"1st and 15th")=0,0,IF(OR(DAY(A1084)=1,DAY(A1084)=15),SUMIFS('2) Income'!$E$13:$E$32,'2) Income'!$D$13:$D$32,"1st and 15th",'2) Income'!$F$13:$F$32,"&lt;="&amp;$A1084),0)))</f>
        <v/>
      </c>
      <c r="AC1084" s="8" t="str">
        <f>IF(A1084="","",IF(COUNTIF('2) Income'!$D$13:$D$32,"2nd Wednesday")=0,0,IF(A1084=(A1084-DAY(A1084)+1+2*7-WEEKDAY(A1084-DAY(A1084)+8-4,1)),SUMIFS('2) Income'!$E$13:$E$32,'2) Income'!$D$13:$D$32,"2nd Wednesday",'2) Income'!$F$13:$F$32,"&lt;="&amp;$A1084),0)))</f>
        <v/>
      </c>
      <c r="AD1084" s="8" t="str">
        <f>IF(A1084="","",IF(COUNTIF('2) Income'!$D$13:$D$32,"3rd Wednesday")=0,0,IF(A1084=(A1084-DAY(A1084)+1+3*7-WEEKDAY(A1084-DAY(A1084)+8-4,1)),SUMIFS('2) Income'!$E$13:$E$32,'2) Income'!$D$13:$D$32,"3rd Wednesday",'2) Income'!$F$13:$F$32,"&lt;="&amp;$A1084),0)))</f>
        <v/>
      </c>
      <c r="AE1084" s="8" t="str">
        <f>IF(A1084="","",IF(COUNTIF('2) Income'!$D$13:$D$32,"4th Wednesday")=0,0,IF(A1084=(A1084-DAY(A1084)+1+4*7-WEEKDAY(A1084-DAY(A1084)+8-4,1)),SUMIFS('2) Income'!$E$13:$E$32,'2) Income'!$D$13:$D$32,"4th Wednesday",'2) Income'!$F$13:$F$32,"&lt;="&amp;$A1084),0)))</f>
        <v/>
      </c>
      <c r="AF1084" s="8" t="str" cm="1">
        <f t="array" ref="AF1084">IF(A1084="","",IF(COUNTIF('2) Income'!$D$13:$D$32,"Every 4 Weeks")=0,0,SUMPRODUCT(--(IFERROR(MOD(A1084-'2) Income'!$F$13:$F$32,28),1)=0),--('2) Income'!$D$13:$D$32="Every 4 Weeks"),--('2) Income'!$F$13:$F$32&lt;=A1084),'2) Income'!$E$13:$E$32)))</f>
        <v/>
      </c>
      <c r="AG1084" s="8" t="str">
        <f>IF(A1084="","",IF(COUNTIF('2) Income'!$D$13:$D$32,"Monthly")=0,0,IF(B1084="N",SUMIFS('2) Income'!$E$13:$E$32,'2) Income'!$D$13:$D$32,"monthly",'2) Income'!$F$13:$F$32,"&lt;="&amp;$A1084,'2) Income'!$I$13:$I$32,DAY(A1084)),SUMIFS('2) Income'!$E$13:$E$32,'2) Income'!$D$13:$D$32,"monthly",'2) Income'!$F$13:$F$32,"&lt;="&amp;$A1084,'2) Income'!$I$13:$I$32,"&gt;="&amp;DAY(A1084)))))</f>
        <v/>
      </c>
      <c r="AH1084" s="8" t="str" cm="1">
        <f t="array" ref="AH1084">IF(A1084="","",IF(COUNTIF('2) Income'!$D$13:$D$32,"Yearly")=0,0,SUMPRODUCT(--('2) Income'!$D$13:$D$32="Yearly"),--('2) Income'!$F$13:$F$32&lt;=A1084),IF(B1084="N",--('2) Income'!$I$13:$I$32=DAY(A1084)),--('2) Income'!$I$13:$I$32&gt;=DAY(A1084))),--(IFERROR(MOD('2) Income'!$H$13:$H$32-MONTH(A1084)+12,12),1)=0),'2) Income'!$E$13:$E$32)))</f>
        <v/>
      </c>
      <c r="AI1084" s="8" t="str">
        <f>IF(A1084="","",IF(COUNTIF('2) Income'!$D$13:$D$32,"one-time")=0,0,SUMIFS('2) Income'!$E$13:$E$32,'2) Income'!$D$13:$D$32,"one-time",'2) Income'!$F$13:$F$32,"="&amp;$A1084)))</f>
        <v/>
      </c>
      <c r="AJ1084" s="9" t="str">
        <f t="shared" si="81"/>
        <v/>
      </c>
    </row>
    <row r="1085" spans="1:36">
      <c r="A1085" s="7" t="str">
        <f>IF(A1084="","",IF(A1084+1&lt;='1) Period'!$E$21,A1084+1,""))</f>
        <v/>
      </c>
      <c r="B1085" s="7" t="e">
        <f t="shared" si="82"/>
        <v>#VALUE!</v>
      </c>
      <c r="C1085" t="e">
        <f t="shared" si="83"/>
        <v>#VALUE!</v>
      </c>
      <c r="D1085" s="8" t="str">
        <f>IF(A1085="","",IF(TEXT(A1085,"dddd")='4) Happy Money'!$E$23,WAllowance,0))</f>
        <v/>
      </c>
      <c r="E1085" s="8" t="str">
        <f>IF(A1085="","",IF(B1085="N",SUMIF(TMonthly[Day of the Month],DAY(A1085),TMonthly[Amount]),SUMIF(TMonthly[Day of the Month],"&gt;="&amp;DAY(A1085),TMonthly[Amount])))</f>
        <v/>
      </c>
      <c r="F1085" s="8" t="str" cm="1">
        <f t="array" ref="F1085">IF(A1085="","",SUMPRODUCT(--(TYearly[Due Date]&lt;=A1085),IF(B1085="N",--(TYearly[Day]=DAY(A1085)),--(TYearly[Day]&gt;=DAY(A1085))),--(IFERROR(MOD(TYearly[Month]-MONTH(A1085)+12,12),1)=0),TYearly[Amount]))</f>
        <v/>
      </c>
      <c r="G1085" s="8" t="str">
        <f>IF(A1085="","",SUMIF(TOneTime[Due Date],A1085,TOneTime[Amount]))</f>
        <v/>
      </c>
      <c r="H1085" s="8" t="str" cm="1">
        <f t="array" ref="H1085">IF(A1085="","",IF(COUNTIF(TOther[Frequency],$H$1)=0,0,SUMPRODUCT(--(IFERROR(MOD(A1085-TOther[Start Date],7),1)=0),--(TOther[Frequency]=$H$1),--(TOther[Start Date]&lt;=A1085),--(TOther[End Date Calc]&gt;=A1085),TOther[Amount])))</f>
        <v/>
      </c>
      <c r="I1085" s="8" t="str" cm="1">
        <f t="array" ref="I1085">IF(A1085="","",IF(COUNTIF(TOther[Frequency],$I$1)=0,0,SUMPRODUCT(--(IFERROR(MOD(A1085-TOther[Start Date],14),1)=0),--(TOther[Frequency]=$I$1),--(TOther[Start Date]&lt;=A1085),--(TOther[End Date Calc]&gt;=A1085),TOther[Amount])))</f>
        <v/>
      </c>
      <c r="J1085" s="8" t="str">
        <f>IF(A1085="","",IF(COUNTIF(TOther[Frequency],$J$1)=0,0,IF(OR(DAY(A1085)=1,DAY(A1085)=15),SUMIFS(TOther[Amount],TOther[Frequency],$J$1,TOther[Start Date],"&lt;="&amp;$A1085,TOther[End Date Calc],"&gt;="&amp;A1085),0)))</f>
        <v/>
      </c>
      <c r="K1085" s="8" t="str">
        <f>IF(A1085="","",IF(COUNTIF(TOther[Frequency],$K$1)=0,0,IF(A1085=(A1085-DAY(A1085)+1+2*7-WEEKDAY(A1085-DAY(A1085)+8-4,1)),SUMIFS(TOther[Amount],TOther[Frequency],$K$1,TOther[Start Date],"&lt;="&amp;$A1085,TOther[End Date Calc],"&gt;="&amp;A1085),0)))</f>
        <v/>
      </c>
      <c r="L1085" s="8" t="str">
        <f>IF(A1085="","",IF(COUNTIF(TOther[Frequency],$L$1)=0,0,IF(A1085=(A1085-DAY(A1085)+1+3*7-WEEKDAY(A1085-DAY(A1085)+8-4,1)),SUMIFS(TOther[Amount],TOther[Frequency],$L$1,TOther[Start Date],"&lt;="&amp;$A1085,TOther[End Date Calc],"&gt;="&amp;A1085),0)))</f>
        <v/>
      </c>
      <c r="M1085" s="8" t="str">
        <f>IF(A1085="","",IF(COUNTIF(TOther[Frequency],$M$1)=0,0,IF(A1085=(A1085-DAY(A1085)+1+4*7-WEEKDAY(A1085-DAY(A1085)+8-4,1)),SUMIFS(TOther[Amount],TOther[Frequency],$M$1,TOther[Start Date],"&lt;="&amp;$A1085,TOther[End Date Calc],"&gt;="&amp;A1085),0)))</f>
        <v/>
      </c>
      <c r="N1085" s="8" t="str" cm="1">
        <f t="array" ref="N1085">IF(A1085="","",IF(COUNTIF(TOther[Frequency],$N$1)=0,0,SUMPRODUCT(--(IFERROR(MOD(A1085-TOther[Start Date],28),1)=0),--(TOther[Frequency]=$N$1),--(TOther[Start Date]&lt;=A1085),--(TOther[End Date Calc]&gt;=A1085),TOther[Amount])))</f>
        <v/>
      </c>
      <c r="O1085" s="8" t="str" cm="1">
        <f t="array" ref="O1085">IF(A1085="","",IF(COUNTIF(TOther[Frequency],$O$1)=0,0,SUMPRODUCT(--(IFERROR(MOD(A1085-TOther[Start Date],42),1)=0),--(TOther[Frequency]=$O$1),--(TOther[Start Date]&lt;=A1085),--(TOther[End Date Calc]&gt;=A1085),TOther[Amount])))</f>
        <v/>
      </c>
      <c r="P1085" s="8" t="str" cm="1">
        <f t="array" ref="P1085">IF(A1085="","",IF(COUNTIF(TOther[Frequency],$P$1)=0,0,SUMPRODUCT(--(IFERROR(MOD(A1085-TOther[Start Date],56),1)=0),--(TOther[Frequency]=$P$1),--(TOther[Start Date]&lt;=A1085),--(TOther[End Date Calc]&gt;=A1085),TOther[Amount])))</f>
        <v/>
      </c>
      <c r="Q1085" s="8" t="str">
        <f>IF(A1085="","",IF(COUNTIF(TOther[Frequency],$Q$1)=0,0,IF(B1085="N",SUMIFS(TOther[Amount],TOther[Frequency],$Q$1,TOther[Start Date],"&lt;="&amp;$A1085,TOther[End Date Calc],"&gt;="&amp;A1085,TOther[Start Day],DAY(A1085)),SUMIFS(TOther[Amount],TOther[Frequency],$Q$1,TOther[Start Date],"&lt;="&amp;$A1085,TOther[End Date Calc],"&gt;="&amp;A1085,TOther[Start Day],"&gt;="&amp;DAY(A1085)))))</f>
        <v/>
      </c>
      <c r="R1085" s="8" t="str" cm="1">
        <f t="array" ref="R1085">IF(A1085="","",IF(COUNTIF(TOther[Frequency],R$1)=0,0,SUMPRODUCT(--(TOther[Frequency]=R$1),--(TOther[Start Date]&lt;=A1085),--(TOther[End Date Calc]&gt;=A1085),IF(B1085="N",--(TOther[Start Day]=DAY(A1085)),--(TOther[Start Day]&gt;=DAY(A1085))),--(IFERROR(MOD(TOther[Start Month]-MONTH(A1085)+2,2),1)=0),TOther[Amount])))</f>
        <v/>
      </c>
      <c r="S1085" s="8" t="str" cm="1">
        <f t="array" ref="S1085">IF(A1085="","",IF(COUNTIF(TOther[Frequency],S$1)=0,0,SUMPRODUCT(--(TOther[Frequency]=S$1),--(TOther[Start Date]&lt;=A1085),--(TOther[End Date Calc]&gt;=A1085),IF(B1085="N",--(TOther[Start Day]=DAY(A1085)),--(TOther[Start Day]&gt;=DAY(A1085))),--(IFERROR(MOD(TOther[Start Month]-MONTH(A1085)+3,3),1)=0),TOther[Amount])))</f>
        <v/>
      </c>
      <c r="T1085" s="8" t="str" cm="1">
        <f t="array" ref="T1085">IF($A1085="","",IF(COUNTIF(TOther[Frequency],T$1)=0,0,SUMPRODUCT(--(TOther[Frequency]=T$1),--(TOther[Start Date]&lt;=$A1085),--(TOther[End Date Calc]&gt;=$A1085),IF($B1085="N",--(TOther[Start Day]=DAY($A1085)),--(TOther[Start Day]&gt;=DAY($A1085))),--(IFERROR(MOD(TOther[Start Month]-MONTH($A1085)+4,4),1)=0),TOther[Amount])))</f>
        <v/>
      </c>
      <c r="U1085" s="8" t="str" cm="1">
        <f t="array" ref="U1085">IF(A1085="","",IF(COUNTIF(TOther[Frequency],$U$1)=0,0,SUMPRODUCT(--(TOther[Frequency]=$U$1),--(TOther[Start Date]&lt;=A1085),--(TOther[End Date Calc]&gt;=A1085),IF(B1085="N",--(TOther[Start Day]=DAY(A1085)),--(TOther[Start Day]&gt;=DAY(A1085))),--(IFERROR(MOD(TOther[Start Month]-MONTH(A1085)+6,6),1)=0),TOther[Amount])))</f>
        <v/>
      </c>
      <c r="V1085" s="8" t="str" cm="1">
        <f t="array" ref="V1085">IF(A1085="","",IF(COUNTIF(TOther[Frequency],$V$1)=0,0,SUMPRODUCT(--(TOther[Frequency]=$V$1),--(TOther[Start Date]&lt;=A1085),--(TOther[End Date Calc]&gt;=A1085),IF(B1085="N",--(TOther[Start Day]=DAY(A1085)),--(TOther[Start Day]&gt;=DAY(A1085))),--(IFERROR(MOD(TOther[Start Month]-MONTH(A1085)+12,12),1)=0),TOther[Amount])))</f>
        <v/>
      </c>
      <c r="W1085" s="8" t="str">
        <f>IF(A1085="","",SUMIFS(TOther[Amount],TOther[Start Date],A1085,TOther[Frequency],$W$1))</f>
        <v/>
      </c>
      <c r="X1085" s="9" t="str">
        <f t="shared" si="80"/>
        <v/>
      </c>
      <c r="Y1085" s="9" t="str">
        <f t="shared" si="84"/>
        <v/>
      </c>
      <c r="Z1085" s="8" t="str" cm="1">
        <f t="array" ref="Z1085">IF(A1085="","",IF(COUNTIF('2) Income'!$D$13:$D$32,"Weekly")=0,0,SUMPRODUCT(--(IFERROR(MOD(A1085-'2) Income'!$F$13:$F$32,7),1)=0),--('2) Income'!$D$13:$D$32="Weekly"),--('2) Income'!$F$13:$F$32&lt;=A1085),'2) Income'!$E$13:$E$32)))</f>
        <v/>
      </c>
      <c r="AA1085" s="8" t="str" cm="1">
        <f t="array" ref="AA1085">IF(A1085="","",IF(COUNTIF('2) Income'!$D$13:$D$32,"Every Other Week")=0,0,SUMPRODUCT(--(IFERROR(MOD(A1085-'2) Income'!$F$13:$F$32,14),1)=0),--('2) Income'!$D$13:$D$32="Every Other Week"),--('2) Income'!$F$13:$F$32&lt;=A1085),'2) Income'!$E$13:$E$32)))</f>
        <v/>
      </c>
      <c r="AB1085" s="8" t="str">
        <f>IF(A1085="","",IF(COUNTIF('2) Income'!$D$13:$D$32,"1st and 15th")=0,0,IF(OR(DAY(A1085)=1,DAY(A1085)=15),SUMIFS('2) Income'!$E$13:$E$32,'2) Income'!$D$13:$D$32,"1st and 15th",'2) Income'!$F$13:$F$32,"&lt;="&amp;$A1085),0)))</f>
        <v/>
      </c>
      <c r="AC1085" s="8" t="str">
        <f>IF(A1085="","",IF(COUNTIF('2) Income'!$D$13:$D$32,"2nd Wednesday")=0,0,IF(A1085=(A1085-DAY(A1085)+1+2*7-WEEKDAY(A1085-DAY(A1085)+8-4,1)),SUMIFS('2) Income'!$E$13:$E$32,'2) Income'!$D$13:$D$32,"2nd Wednesday",'2) Income'!$F$13:$F$32,"&lt;="&amp;$A1085),0)))</f>
        <v/>
      </c>
      <c r="AD1085" s="8" t="str">
        <f>IF(A1085="","",IF(COUNTIF('2) Income'!$D$13:$D$32,"3rd Wednesday")=0,0,IF(A1085=(A1085-DAY(A1085)+1+3*7-WEEKDAY(A1085-DAY(A1085)+8-4,1)),SUMIFS('2) Income'!$E$13:$E$32,'2) Income'!$D$13:$D$32,"3rd Wednesday",'2) Income'!$F$13:$F$32,"&lt;="&amp;$A1085),0)))</f>
        <v/>
      </c>
      <c r="AE1085" s="8" t="str">
        <f>IF(A1085="","",IF(COUNTIF('2) Income'!$D$13:$D$32,"4th Wednesday")=0,0,IF(A1085=(A1085-DAY(A1085)+1+4*7-WEEKDAY(A1085-DAY(A1085)+8-4,1)),SUMIFS('2) Income'!$E$13:$E$32,'2) Income'!$D$13:$D$32,"4th Wednesday",'2) Income'!$F$13:$F$32,"&lt;="&amp;$A1085),0)))</f>
        <v/>
      </c>
      <c r="AF1085" s="8" t="str" cm="1">
        <f t="array" ref="AF1085">IF(A1085="","",IF(COUNTIF('2) Income'!$D$13:$D$32,"Every 4 Weeks")=0,0,SUMPRODUCT(--(IFERROR(MOD(A1085-'2) Income'!$F$13:$F$32,28),1)=0),--('2) Income'!$D$13:$D$32="Every 4 Weeks"),--('2) Income'!$F$13:$F$32&lt;=A1085),'2) Income'!$E$13:$E$32)))</f>
        <v/>
      </c>
      <c r="AG1085" s="8" t="str">
        <f>IF(A1085="","",IF(COUNTIF('2) Income'!$D$13:$D$32,"Monthly")=0,0,IF(B1085="N",SUMIFS('2) Income'!$E$13:$E$32,'2) Income'!$D$13:$D$32,"monthly",'2) Income'!$F$13:$F$32,"&lt;="&amp;$A1085,'2) Income'!$I$13:$I$32,DAY(A1085)),SUMIFS('2) Income'!$E$13:$E$32,'2) Income'!$D$13:$D$32,"monthly",'2) Income'!$F$13:$F$32,"&lt;="&amp;$A1085,'2) Income'!$I$13:$I$32,"&gt;="&amp;DAY(A1085)))))</f>
        <v/>
      </c>
      <c r="AH1085" s="8" t="str" cm="1">
        <f t="array" ref="AH1085">IF(A1085="","",IF(COUNTIF('2) Income'!$D$13:$D$32,"Yearly")=0,0,SUMPRODUCT(--('2) Income'!$D$13:$D$32="Yearly"),--('2) Income'!$F$13:$F$32&lt;=A1085),IF(B1085="N",--('2) Income'!$I$13:$I$32=DAY(A1085)),--('2) Income'!$I$13:$I$32&gt;=DAY(A1085))),--(IFERROR(MOD('2) Income'!$H$13:$H$32-MONTH(A1085)+12,12),1)=0),'2) Income'!$E$13:$E$32)))</f>
        <v/>
      </c>
      <c r="AI1085" s="8" t="str">
        <f>IF(A1085="","",IF(COUNTIF('2) Income'!$D$13:$D$32,"one-time")=0,0,SUMIFS('2) Income'!$E$13:$E$32,'2) Income'!$D$13:$D$32,"one-time",'2) Income'!$F$13:$F$32,"="&amp;$A1085)))</f>
        <v/>
      </c>
      <c r="AJ1085" s="9" t="str">
        <f t="shared" si="81"/>
        <v/>
      </c>
    </row>
    <row r="1086" spans="1:36">
      <c r="A1086" s="7" t="str">
        <f>IF(A1085="","",IF(A1085+1&lt;='1) Period'!$E$21,A1085+1,""))</f>
        <v/>
      </c>
      <c r="B1086" s="7" t="e">
        <f t="shared" si="82"/>
        <v>#VALUE!</v>
      </c>
      <c r="C1086" t="e">
        <f t="shared" si="83"/>
        <v>#VALUE!</v>
      </c>
      <c r="D1086" s="8" t="str">
        <f>IF(A1086="","",IF(TEXT(A1086,"dddd")='4) Happy Money'!$E$23,WAllowance,0))</f>
        <v/>
      </c>
      <c r="E1086" s="8" t="str">
        <f>IF(A1086="","",IF(B1086="N",SUMIF(TMonthly[Day of the Month],DAY(A1086),TMonthly[Amount]),SUMIF(TMonthly[Day of the Month],"&gt;="&amp;DAY(A1086),TMonthly[Amount])))</f>
        <v/>
      </c>
      <c r="F1086" s="8" t="str" cm="1">
        <f t="array" ref="F1086">IF(A1086="","",SUMPRODUCT(--(TYearly[Due Date]&lt;=A1086),IF(B1086="N",--(TYearly[Day]=DAY(A1086)),--(TYearly[Day]&gt;=DAY(A1086))),--(IFERROR(MOD(TYearly[Month]-MONTH(A1086)+12,12),1)=0),TYearly[Amount]))</f>
        <v/>
      </c>
      <c r="G1086" s="8" t="str">
        <f>IF(A1086="","",SUMIF(TOneTime[Due Date],A1086,TOneTime[Amount]))</f>
        <v/>
      </c>
      <c r="H1086" s="8" t="str" cm="1">
        <f t="array" ref="H1086">IF(A1086="","",IF(COUNTIF(TOther[Frequency],$H$1)=0,0,SUMPRODUCT(--(IFERROR(MOD(A1086-TOther[Start Date],7),1)=0),--(TOther[Frequency]=$H$1),--(TOther[Start Date]&lt;=A1086),--(TOther[End Date Calc]&gt;=A1086),TOther[Amount])))</f>
        <v/>
      </c>
      <c r="I1086" s="8" t="str" cm="1">
        <f t="array" ref="I1086">IF(A1086="","",IF(COUNTIF(TOther[Frequency],$I$1)=0,0,SUMPRODUCT(--(IFERROR(MOD(A1086-TOther[Start Date],14),1)=0),--(TOther[Frequency]=$I$1),--(TOther[Start Date]&lt;=A1086),--(TOther[End Date Calc]&gt;=A1086),TOther[Amount])))</f>
        <v/>
      </c>
      <c r="J1086" s="8" t="str">
        <f>IF(A1086="","",IF(COUNTIF(TOther[Frequency],$J$1)=0,0,IF(OR(DAY(A1086)=1,DAY(A1086)=15),SUMIFS(TOther[Amount],TOther[Frequency],$J$1,TOther[Start Date],"&lt;="&amp;$A1086,TOther[End Date Calc],"&gt;="&amp;A1086),0)))</f>
        <v/>
      </c>
      <c r="K1086" s="8" t="str">
        <f>IF(A1086="","",IF(COUNTIF(TOther[Frequency],$K$1)=0,0,IF(A1086=(A1086-DAY(A1086)+1+2*7-WEEKDAY(A1086-DAY(A1086)+8-4,1)),SUMIFS(TOther[Amount],TOther[Frequency],$K$1,TOther[Start Date],"&lt;="&amp;$A1086,TOther[End Date Calc],"&gt;="&amp;A1086),0)))</f>
        <v/>
      </c>
      <c r="L1086" s="8" t="str">
        <f>IF(A1086="","",IF(COUNTIF(TOther[Frequency],$L$1)=0,0,IF(A1086=(A1086-DAY(A1086)+1+3*7-WEEKDAY(A1086-DAY(A1086)+8-4,1)),SUMIFS(TOther[Amount],TOther[Frequency],$L$1,TOther[Start Date],"&lt;="&amp;$A1086,TOther[End Date Calc],"&gt;="&amp;A1086),0)))</f>
        <v/>
      </c>
      <c r="M1086" s="8" t="str">
        <f>IF(A1086="","",IF(COUNTIF(TOther[Frequency],$M$1)=0,0,IF(A1086=(A1086-DAY(A1086)+1+4*7-WEEKDAY(A1086-DAY(A1086)+8-4,1)),SUMIFS(TOther[Amount],TOther[Frequency],$M$1,TOther[Start Date],"&lt;="&amp;$A1086,TOther[End Date Calc],"&gt;="&amp;A1086),0)))</f>
        <v/>
      </c>
      <c r="N1086" s="8" t="str" cm="1">
        <f t="array" ref="N1086">IF(A1086="","",IF(COUNTIF(TOther[Frequency],$N$1)=0,0,SUMPRODUCT(--(IFERROR(MOD(A1086-TOther[Start Date],28),1)=0),--(TOther[Frequency]=$N$1),--(TOther[Start Date]&lt;=A1086),--(TOther[End Date Calc]&gt;=A1086),TOther[Amount])))</f>
        <v/>
      </c>
      <c r="O1086" s="8" t="str" cm="1">
        <f t="array" ref="O1086">IF(A1086="","",IF(COUNTIF(TOther[Frequency],$O$1)=0,0,SUMPRODUCT(--(IFERROR(MOD(A1086-TOther[Start Date],42),1)=0),--(TOther[Frequency]=$O$1),--(TOther[Start Date]&lt;=A1086),--(TOther[End Date Calc]&gt;=A1086),TOther[Amount])))</f>
        <v/>
      </c>
      <c r="P1086" s="8" t="str" cm="1">
        <f t="array" ref="P1086">IF(A1086="","",IF(COUNTIF(TOther[Frequency],$P$1)=0,0,SUMPRODUCT(--(IFERROR(MOD(A1086-TOther[Start Date],56),1)=0),--(TOther[Frequency]=$P$1),--(TOther[Start Date]&lt;=A1086),--(TOther[End Date Calc]&gt;=A1086),TOther[Amount])))</f>
        <v/>
      </c>
      <c r="Q1086" s="8" t="str">
        <f>IF(A1086="","",IF(COUNTIF(TOther[Frequency],$Q$1)=0,0,IF(B1086="N",SUMIFS(TOther[Amount],TOther[Frequency],$Q$1,TOther[Start Date],"&lt;="&amp;$A1086,TOther[End Date Calc],"&gt;="&amp;A1086,TOther[Start Day],DAY(A1086)),SUMIFS(TOther[Amount],TOther[Frequency],$Q$1,TOther[Start Date],"&lt;="&amp;$A1086,TOther[End Date Calc],"&gt;="&amp;A1086,TOther[Start Day],"&gt;="&amp;DAY(A1086)))))</f>
        <v/>
      </c>
      <c r="R1086" s="8" t="str" cm="1">
        <f t="array" ref="R1086">IF(A1086="","",IF(COUNTIF(TOther[Frequency],R$1)=0,0,SUMPRODUCT(--(TOther[Frequency]=R$1),--(TOther[Start Date]&lt;=A1086),--(TOther[End Date Calc]&gt;=A1086),IF(B1086="N",--(TOther[Start Day]=DAY(A1086)),--(TOther[Start Day]&gt;=DAY(A1086))),--(IFERROR(MOD(TOther[Start Month]-MONTH(A1086)+2,2),1)=0),TOther[Amount])))</f>
        <v/>
      </c>
      <c r="S1086" s="8" t="str" cm="1">
        <f t="array" ref="S1086">IF(A1086="","",IF(COUNTIF(TOther[Frequency],S$1)=0,0,SUMPRODUCT(--(TOther[Frequency]=S$1),--(TOther[Start Date]&lt;=A1086),--(TOther[End Date Calc]&gt;=A1086),IF(B1086="N",--(TOther[Start Day]=DAY(A1086)),--(TOther[Start Day]&gt;=DAY(A1086))),--(IFERROR(MOD(TOther[Start Month]-MONTH(A1086)+3,3),1)=0),TOther[Amount])))</f>
        <v/>
      </c>
      <c r="T1086" s="8" t="str" cm="1">
        <f t="array" ref="T1086">IF($A1086="","",IF(COUNTIF(TOther[Frequency],T$1)=0,0,SUMPRODUCT(--(TOther[Frequency]=T$1),--(TOther[Start Date]&lt;=$A1086),--(TOther[End Date Calc]&gt;=$A1086),IF($B1086="N",--(TOther[Start Day]=DAY($A1086)),--(TOther[Start Day]&gt;=DAY($A1086))),--(IFERROR(MOD(TOther[Start Month]-MONTH($A1086)+4,4),1)=0),TOther[Amount])))</f>
        <v/>
      </c>
      <c r="U1086" s="8" t="str" cm="1">
        <f t="array" ref="U1086">IF(A1086="","",IF(COUNTIF(TOther[Frequency],$U$1)=0,0,SUMPRODUCT(--(TOther[Frequency]=$U$1),--(TOther[Start Date]&lt;=A1086),--(TOther[End Date Calc]&gt;=A1086),IF(B1086="N",--(TOther[Start Day]=DAY(A1086)),--(TOther[Start Day]&gt;=DAY(A1086))),--(IFERROR(MOD(TOther[Start Month]-MONTH(A1086)+6,6),1)=0),TOther[Amount])))</f>
        <v/>
      </c>
      <c r="V1086" s="8" t="str" cm="1">
        <f t="array" ref="V1086">IF(A1086="","",IF(COUNTIF(TOther[Frequency],$V$1)=0,0,SUMPRODUCT(--(TOther[Frequency]=$V$1),--(TOther[Start Date]&lt;=A1086),--(TOther[End Date Calc]&gt;=A1086),IF(B1086="N",--(TOther[Start Day]=DAY(A1086)),--(TOther[Start Day]&gt;=DAY(A1086))),--(IFERROR(MOD(TOther[Start Month]-MONTH(A1086)+12,12),1)=0),TOther[Amount])))</f>
        <v/>
      </c>
      <c r="W1086" s="8" t="str">
        <f>IF(A1086="","",SUMIFS(TOther[Amount],TOther[Start Date],A1086,TOther[Frequency],$W$1))</f>
        <v/>
      </c>
      <c r="X1086" s="9" t="str">
        <f t="shared" si="80"/>
        <v/>
      </c>
      <c r="Y1086" s="9" t="str">
        <f t="shared" si="84"/>
        <v/>
      </c>
      <c r="Z1086" s="8" t="str" cm="1">
        <f t="array" ref="Z1086">IF(A1086="","",IF(COUNTIF('2) Income'!$D$13:$D$32,"Weekly")=0,0,SUMPRODUCT(--(IFERROR(MOD(A1086-'2) Income'!$F$13:$F$32,7),1)=0),--('2) Income'!$D$13:$D$32="Weekly"),--('2) Income'!$F$13:$F$32&lt;=A1086),'2) Income'!$E$13:$E$32)))</f>
        <v/>
      </c>
      <c r="AA1086" s="8" t="str" cm="1">
        <f t="array" ref="AA1086">IF(A1086="","",IF(COUNTIF('2) Income'!$D$13:$D$32,"Every Other Week")=0,0,SUMPRODUCT(--(IFERROR(MOD(A1086-'2) Income'!$F$13:$F$32,14),1)=0),--('2) Income'!$D$13:$D$32="Every Other Week"),--('2) Income'!$F$13:$F$32&lt;=A1086),'2) Income'!$E$13:$E$32)))</f>
        <v/>
      </c>
      <c r="AB1086" s="8" t="str">
        <f>IF(A1086="","",IF(COUNTIF('2) Income'!$D$13:$D$32,"1st and 15th")=0,0,IF(OR(DAY(A1086)=1,DAY(A1086)=15),SUMIFS('2) Income'!$E$13:$E$32,'2) Income'!$D$13:$D$32,"1st and 15th",'2) Income'!$F$13:$F$32,"&lt;="&amp;$A1086),0)))</f>
        <v/>
      </c>
      <c r="AC1086" s="8" t="str">
        <f>IF(A1086="","",IF(COUNTIF('2) Income'!$D$13:$D$32,"2nd Wednesday")=0,0,IF(A1086=(A1086-DAY(A1086)+1+2*7-WEEKDAY(A1086-DAY(A1086)+8-4,1)),SUMIFS('2) Income'!$E$13:$E$32,'2) Income'!$D$13:$D$32,"2nd Wednesday",'2) Income'!$F$13:$F$32,"&lt;="&amp;$A1086),0)))</f>
        <v/>
      </c>
      <c r="AD1086" s="8" t="str">
        <f>IF(A1086="","",IF(COUNTIF('2) Income'!$D$13:$D$32,"3rd Wednesday")=0,0,IF(A1086=(A1086-DAY(A1086)+1+3*7-WEEKDAY(A1086-DAY(A1086)+8-4,1)),SUMIFS('2) Income'!$E$13:$E$32,'2) Income'!$D$13:$D$32,"3rd Wednesday",'2) Income'!$F$13:$F$32,"&lt;="&amp;$A1086),0)))</f>
        <v/>
      </c>
      <c r="AE1086" s="8" t="str">
        <f>IF(A1086="","",IF(COUNTIF('2) Income'!$D$13:$D$32,"4th Wednesday")=0,0,IF(A1086=(A1086-DAY(A1086)+1+4*7-WEEKDAY(A1086-DAY(A1086)+8-4,1)),SUMIFS('2) Income'!$E$13:$E$32,'2) Income'!$D$13:$D$32,"4th Wednesday",'2) Income'!$F$13:$F$32,"&lt;="&amp;$A1086),0)))</f>
        <v/>
      </c>
      <c r="AF1086" s="8" t="str" cm="1">
        <f t="array" ref="AF1086">IF(A1086="","",IF(COUNTIF('2) Income'!$D$13:$D$32,"Every 4 Weeks")=0,0,SUMPRODUCT(--(IFERROR(MOD(A1086-'2) Income'!$F$13:$F$32,28),1)=0),--('2) Income'!$D$13:$D$32="Every 4 Weeks"),--('2) Income'!$F$13:$F$32&lt;=A1086),'2) Income'!$E$13:$E$32)))</f>
        <v/>
      </c>
      <c r="AG1086" s="8" t="str">
        <f>IF(A1086="","",IF(COUNTIF('2) Income'!$D$13:$D$32,"Monthly")=0,0,IF(B1086="N",SUMIFS('2) Income'!$E$13:$E$32,'2) Income'!$D$13:$D$32,"monthly",'2) Income'!$F$13:$F$32,"&lt;="&amp;$A1086,'2) Income'!$I$13:$I$32,DAY(A1086)),SUMIFS('2) Income'!$E$13:$E$32,'2) Income'!$D$13:$D$32,"monthly",'2) Income'!$F$13:$F$32,"&lt;="&amp;$A1086,'2) Income'!$I$13:$I$32,"&gt;="&amp;DAY(A1086)))))</f>
        <v/>
      </c>
      <c r="AH1086" s="8" t="str" cm="1">
        <f t="array" ref="AH1086">IF(A1086="","",IF(COUNTIF('2) Income'!$D$13:$D$32,"Yearly")=0,0,SUMPRODUCT(--('2) Income'!$D$13:$D$32="Yearly"),--('2) Income'!$F$13:$F$32&lt;=A1086),IF(B1086="N",--('2) Income'!$I$13:$I$32=DAY(A1086)),--('2) Income'!$I$13:$I$32&gt;=DAY(A1086))),--(IFERROR(MOD('2) Income'!$H$13:$H$32-MONTH(A1086)+12,12),1)=0),'2) Income'!$E$13:$E$32)))</f>
        <v/>
      </c>
      <c r="AI1086" s="8" t="str">
        <f>IF(A1086="","",IF(COUNTIF('2) Income'!$D$13:$D$32,"one-time")=0,0,SUMIFS('2) Income'!$E$13:$E$32,'2) Income'!$D$13:$D$32,"one-time",'2) Income'!$F$13:$F$32,"="&amp;$A1086)))</f>
        <v/>
      </c>
      <c r="AJ1086" s="9" t="str">
        <f t="shared" si="81"/>
        <v/>
      </c>
    </row>
    <row r="1087" spans="1:36">
      <c r="A1087" s="7" t="str">
        <f>IF(A1086="","",IF(A1086+1&lt;='1) Period'!$E$21,A1086+1,""))</f>
        <v/>
      </c>
      <c r="B1087" s="7" t="e">
        <f t="shared" si="82"/>
        <v>#VALUE!</v>
      </c>
      <c r="C1087" t="e">
        <f t="shared" si="83"/>
        <v>#VALUE!</v>
      </c>
      <c r="D1087" s="8" t="str">
        <f>IF(A1087="","",IF(TEXT(A1087,"dddd")='4) Happy Money'!$E$23,WAllowance,0))</f>
        <v/>
      </c>
      <c r="E1087" s="8" t="str">
        <f>IF(A1087="","",IF(B1087="N",SUMIF(TMonthly[Day of the Month],DAY(A1087),TMonthly[Amount]),SUMIF(TMonthly[Day of the Month],"&gt;="&amp;DAY(A1087),TMonthly[Amount])))</f>
        <v/>
      </c>
      <c r="F1087" s="8" t="str" cm="1">
        <f t="array" ref="F1087">IF(A1087="","",SUMPRODUCT(--(TYearly[Due Date]&lt;=A1087),IF(B1087="N",--(TYearly[Day]=DAY(A1087)),--(TYearly[Day]&gt;=DAY(A1087))),--(IFERROR(MOD(TYearly[Month]-MONTH(A1087)+12,12),1)=0),TYearly[Amount]))</f>
        <v/>
      </c>
      <c r="G1087" s="8" t="str">
        <f>IF(A1087="","",SUMIF(TOneTime[Due Date],A1087,TOneTime[Amount]))</f>
        <v/>
      </c>
      <c r="H1087" s="8" t="str" cm="1">
        <f t="array" ref="H1087">IF(A1087="","",IF(COUNTIF(TOther[Frequency],$H$1)=0,0,SUMPRODUCT(--(IFERROR(MOD(A1087-TOther[Start Date],7),1)=0),--(TOther[Frequency]=$H$1),--(TOther[Start Date]&lt;=A1087),--(TOther[End Date Calc]&gt;=A1087),TOther[Amount])))</f>
        <v/>
      </c>
      <c r="I1087" s="8" t="str" cm="1">
        <f t="array" ref="I1087">IF(A1087="","",IF(COUNTIF(TOther[Frequency],$I$1)=0,0,SUMPRODUCT(--(IFERROR(MOD(A1087-TOther[Start Date],14),1)=0),--(TOther[Frequency]=$I$1),--(TOther[Start Date]&lt;=A1087),--(TOther[End Date Calc]&gt;=A1087),TOther[Amount])))</f>
        <v/>
      </c>
      <c r="J1087" s="8" t="str">
        <f>IF(A1087="","",IF(COUNTIF(TOther[Frequency],$J$1)=0,0,IF(OR(DAY(A1087)=1,DAY(A1087)=15),SUMIFS(TOther[Amount],TOther[Frequency],$J$1,TOther[Start Date],"&lt;="&amp;$A1087,TOther[End Date Calc],"&gt;="&amp;A1087),0)))</f>
        <v/>
      </c>
      <c r="K1087" s="8" t="str">
        <f>IF(A1087="","",IF(COUNTIF(TOther[Frequency],$K$1)=0,0,IF(A1087=(A1087-DAY(A1087)+1+2*7-WEEKDAY(A1087-DAY(A1087)+8-4,1)),SUMIFS(TOther[Amount],TOther[Frequency],$K$1,TOther[Start Date],"&lt;="&amp;$A1087,TOther[End Date Calc],"&gt;="&amp;A1087),0)))</f>
        <v/>
      </c>
      <c r="L1087" s="8" t="str">
        <f>IF(A1087="","",IF(COUNTIF(TOther[Frequency],$L$1)=0,0,IF(A1087=(A1087-DAY(A1087)+1+3*7-WEEKDAY(A1087-DAY(A1087)+8-4,1)),SUMIFS(TOther[Amount],TOther[Frequency],$L$1,TOther[Start Date],"&lt;="&amp;$A1087,TOther[End Date Calc],"&gt;="&amp;A1087),0)))</f>
        <v/>
      </c>
      <c r="M1087" s="8" t="str">
        <f>IF(A1087="","",IF(COUNTIF(TOther[Frequency],$M$1)=0,0,IF(A1087=(A1087-DAY(A1087)+1+4*7-WEEKDAY(A1087-DAY(A1087)+8-4,1)),SUMIFS(TOther[Amount],TOther[Frequency],$M$1,TOther[Start Date],"&lt;="&amp;$A1087,TOther[End Date Calc],"&gt;="&amp;A1087),0)))</f>
        <v/>
      </c>
      <c r="N1087" s="8" t="str" cm="1">
        <f t="array" ref="N1087">IF(A1087="","",IF(COUNTIF(TOther[Frequency],$N$1)=0,0,SUMPRODUCT(--(IFERROR(MOD(A1087-TOther[Start Date],28),1)=0),--(TOther[Frequency]=$N$1),--(TOther[Start Date]&lt;=A1087),--(TOther[End Date Calc]&gt;=A1087),TOther[Amount])))</f>
        <v/>
      </c>
      <c r="O1087" s="8" t="str" cm="1">
        <f t="array" ref="O1087">IF(A1087="","",IF(COUNTIF(TOther[Frequency],$O$1)=0,0,SUMPRODUCT(--(IFERROR(MOD(A1087-TOther[Start Date],42),1)=0),--(TOther[Frequency]=$O$1),--(TOther[Start Date]&lt;=A1087),--(TOther[End Date Calc]&gt;=A1087),TOther[Amount])))</f>
        <v/>
      </c>
      <c r="P1087" s="8" t="str" cm="1">
        <f t="array" ref="P1087">IF(A1087="","",IF(COUNTIF(TOther[Frequency],$P$1)=0,0,SUMPRODUCT(--(IFERROR(MOD(A1087-TOther[Start Date],56),1)=0),--(TOther[Frequency]=$P$1),--(TOther[Start Date]&lt;=A1087),--(TOther[End Date Calc]&gt;=A1087),TOther[Amount])))</f>
        <v/>
      </c>
      <c r="Q1087" s="8" t="str">
        <f>IF(A1087="","",IF(COUNTIF(TOther[Frequency],$Q$1)=0,0,IF(B1087="N",SUMIFS(TOther[Amount],TOther[Frequency],$Q$1,TOther[Start Date],"&lt;="&amp;$A1087,TOther[End Date Calc],"&gt;="&amp;A1087,TOther[Start Day],DAY(A1087)),SUMIFS(TOther[Amount],TOther[Frequency],$Q$1,TOther[Start Date],"&lt;="&amp;$A1087,TOther[End Date Calc],"&gt;="&amp;A1087,TOther[Start Day],"&gt;="&amp;DAY(A1087)))))</f>
        <v/>
      </c>
      <c r="R1087" s="8" t="str" cm="1">
        <f t="array" ref="R1087">IF(A1087="","",IF(COUNTIF(TOther[Frequency],R$1)=0,0,SUMPRODUCT(--(TOther[Frequency]=R$1),--(TOther[Start Date]&lt;=A1087),--(TOther[End Date Calc]&gt;=A1087),IF(B1087="N",--(TOther[Start Day]=DAY(A1087)),--(TOther[Start Day]&gt;=DAY(A1087))),--(IFERROR(MOD(TOther[Start Month]-MONTH(A1087)+2,2),1)=0),TOther[Amount])))</f>
        <v/>
      </c>
      <c r="S1087" s="8" t="str" cm="1">
        <f t="array" ref="S1087">IF(A1087="","",IF(COUNTIF(TOther[Frequency],S$1)=0,0,SUMPRODUCT(--(TOther[Frequency]=S$1),--(TOther[Start Date]&lt;=A1087),--(TOther[End Date Calc]&gt;=A1087),IF(B1087="N",--(TOther[Start Day]=DAY(A1087)),--(TOther[Start Day]&gt;=DAY(A1087))),--(IFERROR(MOD(TOther[Start Month]-MONTH(A1087)+3,3),1)=0),TOther[Amount])))</f>
        <v/>
      </c>
      <c r="T1087" s="8" t="str" cm="1">
        <f t="array" ref="T1087">IF($A1087="","",IF(COUNTIF(TOther[Frequency],T$1)=0,0,SUMPRODUCT(--(TOther[Frequency]=T$1),--(TOther[Start Date]&lt;=$A1087),--(TOther[End Date Calc]&gt;=$A1087),IF($B1087="N",--(TOther[Start Day]=DAY($A1087)),--(TOther[Start Day]&gt;=DAY($A1087))),--(IFERROR(MOD(TOther[Start Month]-MONTH($A1087)+4,4),1)=0),TOther[Amount])))</f>
        <v/>
      </c>
      <c r="U1087" s="8" t="str" cm="1">
        <f t="array" ref="U1087">IF(A1087="","",IF(COUNTIF(TOther[Frequency],$U$1)=0,0,SUMPRODUCT(--(TOther[Frequency]=$U$1),--(TOther[Start Date]&lt;=A1087),--(TOther[End Date Calc]&gt;=A1087),IF(B1087="N",--(TOther[Start Day]=DAY(A1087)),--(TOther[Start Day]&gt;=DAY(A1087))),--(IFERROR(MOD(TOther[Start Month]-MONTH(A1087)+6,6),1)=0),TOther[Amount])))</f>
        <v/>
      </c>
      <c r="V1087" s="8" t="str" cm="1">
        <f t="array" ref="V1087">IF(A1087="","",IF(COUNTIF(TOther[Frequency],$V$1)=0,0,SUMPRODUCT(--(TOther[Frequency]=$V$1),--(TOther[Start Date]&lt;=A1087),--(TOther[End Date Calc]&gt;=A1087),IF(B1087="N",--(TOther[Start Day]=DAY(A1087)),--(TOther[Start Day]&gt;=DAY(A1087))),--(IFERROR(MOD(TOther[Start Month]-MONTH(A1087)+12,12),1)=0),TOther[Amount])))</f>
        <v/>
      </c>
      <c r="W1087" s="8" t="str">
        <f>IF(A1087="","",SUMIFS(TOther[Amount],TOther[Start Date],A1087,TOther[Frequency],$W$1))</f>
        <v/>
      </c>
      <c r="X1087" s="9" t="str">
        <f t="shared" si="80"/>
        <v/>
      </c>
      <c r="Y1087" s="9" t="str">
        <f t="shared" si="84"/>
        <v/>
      </c>
      <c r="Z1087" s="8" t="str" cm="1">
        <f t="array" ref="Z1087">IF(A1087="","",IF(COUNTIF('2) Income'!$D$13:$D$32,"Weekly")=0,0,SUMPRODUCT(--(IFERROR(MOD(A1087-'2) Income'!$F$13:$F$32,7),1)=0),--('2) Income'!$D$13:$D$32="Weekly"),--('2) Income'!$F$13:$F$32&lt;=A1087),'2) Income'!$E$13:$E$32)))</f>
        <v/>
      </c>
      <c r="AA1087" s="8" t="str" cm="1">
        <f t="array" ref="AA1087">IF(A1087="","",IF(COUNTIF('2) Income'!$D$13:$D$32,"Every Other Week")=0,0,SUMPRODUCT(--(IFERROR(MOD(A1087-'2) Income'!$F$13:$F$32,14),1)=0),--('2) Income'!$D$13:$D$32="Every Other Week"),--('2) Income'!$F$13:$F$32&lt;=A1087),'2) Income'!$E$13:$E$32)))</f>
        <v/>
      </c>
      <c r="AB1087" s="8" t="str">
        <f>IF(A1087="","",IF(COUNTIF('2) Income'!$D$13:$D$32,"1st and 15th")=0,0,IF(OR(DAY(A1087)=1,DAY(A1087)=15),SUMIFS('2) Income'!$E$13:$E$32,'2) Income'!$D$13:$D$32,"1st and 15th",'2) Income'!$F$13:$F$32,"&lt;="&amp;$A1087),0)))</f>
        <v/>
      </c>
      <c r="AC1087" s="8" t="str">
        <f>IF(A1087="","",IF(COUNTIF('2) Income'!$D$13:$D$32,"2nd Wednesday")=0,0,IF(A1087=(A1087-DAY(A1087)+1+2*7-WEEKDAY(A1087-DAY(A1087)+8-4,1)),SUMIFS('2) Income'!$E$13:$E$32,'2) Income'!$D$13:$D$32,"2nd Wednesday",'2) Income'!$F$13:$F$32,"&lt;="&amp;$A1087),0)))</f>
        <v/>
      </c>
      <c r="AD1087" s="8" t="str">
        <f>IF(A1087="","",IF(COUNTIF('2) Income'!$D$13:$D$32,"3rd Wednesday")=0,0,IF(A1087=(A1087-DAY(A1087)+1+3*7-WEEKDAY(A1087-DAY(A1087)+8-4,1)),SUMIFS('2) Income'!$E$13:$E$32,'2) Income'!$D$13:$D$32,"3rd Wednesday",'2) Income'!$F$13:$F$32,"&lt;="&amp;$A1087),0)))</f>
        <v/>
      </c>
      <c r="AE1087" s="8" t="str">
        <f>IF(A1087="","",IF(COUNTIF('2) Income'!$D$13:$D$32,"4th Wednesday")=0,0,IF(A1087=(A1087-DAY(A1087)+1+4*7-WEEKDAY(A1087-DAY(A1087)+8-4,1)),SUMIFS('2) Income'!$E$13:$E$32,'2) Income'!$D$13:$D$32,"4th Wednesday",'2) Income'!$F$13:$F$32,"&lt;="&amp;$A1087),0)))</f>
        <v/>
      </c>
      <c r="AF1087" s="8" t="str" cm="1">
        <f t="array" ref="AF1087">IF(A1087="","",IF(COUNTIF('2) Income'!$D$13:$D$32,"Every 4 Weeks")=0,0,SUMPRODUCT(--(IFERROR(MOD(A1087-'2) Income'!$F$13:$F$32,28),1)=0),--('2) Income'!$D$13:$D$32="Every 4 Weeks"),--('2) Income'!$F$13:$F$32&lt;=A1087),'2) Income'!$E$13:$E$32)))</f>
        <v/>
      </c>
      <c r="AG1087" s="8" t="str">
        <f>IF(A1087="","",IF(COUNTIF('2) Income'!$D$13:$D$32,"Monthly")=0,0,IF(B1087="N",SUMIFS('2) Income'!$E$13:$E$32,'2) Income'!$D$13:$D$32,"monthly",'2) Income'!$F$13:$F$32,"&lt;="&amp;$A1087,'2) Income'!$I$13:$I$32,DAY(A1087)),SUMIFS('2) Income'!$E$13:$E$32,'2) Income'!$D$13:$D$32,"monthly",'2) Income'!$F$13:$F$32,"&lt;="&amp;$A1087,'2) Income'!$I$13:$I$32,"&gt;="&amp;DAY(A1087)))))</f>
        <v/>
      </c>
      <c r="AH1087" s="8" t="str" cm="1">
        <f t="array" ref="AH1087">IF(A1087="","",IF(COUNTIF('2) Income'!$D$13:$D$32,"Yearly")=0,0,SUMPRODUCT(--('2) Income'!$D$13:$D$32="Yearly"),--('2) Income'!$F$13:$F$32&lt;=A1087),IF(B1087="N",--('2) Income'!$I$13:$I$32=DAY(A1087)),--('2) Income'!$I$13:$I$32&gt;=DAY(A1087))),--(IFERROR(MOD('2) Income'!$H$13:$H$32-MONTH(A1087)+12,12),1)=0),'2) Income'!$E$13:$E$32)))</f>
        <v/>
      </c>
      <c r="AI1087" s="8" t="str">
        <f>IF(A1087="","",IF(COUNTIF('2) Income'!$D$13:$D$32,"one-time")=0,0,SUMIFS('2) Income'!$E$13:$E$32,'2) Income'!$D$13:$D$32,"one-time",'2) Income'!$F$13:$F$32,"="&amp;$A1087)))</f>
        <v/>
      </c>
      <c r="AJ1087" s="9" t="str">
        <f t="shared" si="81"/>
        <v/>
      </c>
    </row>
    <row r="1088" spans="1:36">
      <c r="A1088" s="7" t="str">
        <f>IF(A1087="","",IF(A1087+1&lt;='1) Period'!$E$21,A1087+1,""))</f>
        <v/>
      </c>
      <c r="B1088" s="7" t="e">
        <f t="shared" si="82"/>
        <v>#VALUE!</v>
      </c>
      <c r="C1088" t="e">
        <f t="shared" si="83"/>
        <v>#VALUE!</v>
      </c>
      <c r="D1088" s="8" t="str">
        <f>IF(A1088="","",IF(TEXT(A1088,"dddd")='4) Happy Money'!$E$23,WAllowance,0))</f>
        <v/>
      </c>
      <c r="E1088" s="8" t="str">
        <f>IF(A1088="","",IF(B1088="N",SUMIF(TMonthly[Day of the Month],DAY(A1088),TMonthly[Amount]),SUMIF(TMonthly[Day of the Month],"&gt;="&amp;DAY(A1088),TMonthly[Amount])))</f>
        <v/>
      </c>
      <c r="F1088" s="8" t="str" cm="1">
        <f t="array" ref="F1088">IF(A1088="","",SUMPRODUCT(--(TYearly[Due Date]&lt;=A1088),IF(B1088="N",--(TYearly[Day]=DAY(A1088)),--(TYearly[Day]&gt;=DAY(A1088))),--(IFERROR(MOD(TYearly[Month]-MONTH(A1088)+12,12),1)=0),TYearly[Amount]))</f>
        <v/>
      </c>
      <c r="G1088" s="8" t="str">
        <f>IF(A1088="","",SUMIF(TOneTime[Due Date],A1088,TOneTime[Amount]))</f>
        <v/>
      </c>
      <c r="H1088" s="8" t="str" cm="1">
        <f t="array" ref="H1088">IF(A1088="","",IF(COUNTIF(TOther[Frequency],$H$1)=0,0,SUMPRODUCT(--(IFERROR(MOD(A1088-TOther[Start Date],7),1)=0),--(TOther[Frequency]=$H$1),--(TOther[Start Date]&lt;=A1088),--(TOther[End Date Calc]&gt;=A1088),TOther[Amount])))</f>
        <v/>
      </c>
      <c r="I1088" s="8" t="str" cm="1">
        <f t="array" ref="I1088">IF(A1088="","",IF(COUNTIF(TOther[Frequency],$I$1)=0,0,SUMPRODUCT(--(IFERROR(MOD(A1088-TOther[Start Date],14),1)=0),--(TOther[Frequency]=$I$1),--(TOther[Start Date]&lt;=A1088),--(TOther[End Date Calc]&gt;=A1088),TOther[Amount])))</f>
        <v/>
      </c>
      <c r="J1088" s="8" t="str">
        <f>IF(A1088="","",IF(COUNTIF(TOther[Frequency],$J$1)=0,0,IF(OR(DAY(A1088)=1,DAY(A1088)=15),SUMIFS(TOther[Amount],TOther[Frequency],$J$1,TOther[Start Date],"&lt;="&amp;$A1088,TOther[End Date Calc],"&gt;="&amp;A1088),0)))</f>
        <v/>
      </c>
      <c r="K1088" s="8" t="str">
        <f>IF(A1088="","",IF(COUNTIF(TOther[Frequency],$K$1)=0,0,IF(A1088=(A1088-DAY(A1088)+1+2*7-WEEKDAY(A1088-DAY(A1088)+8-4,1)),SUMIFS(TOther[Amount],TOther[Frequency],$K$1,TOther[Start Date],"&lt;="&amp;$A1088,TOther[End Date Calc],"&gt;="&amp;A1088),0)))</f>
        <v/>
      </c>
      <c r="L1088" s="8" t="str">
        <f>IF(A1088="","",IF(COUNTIF(TOther[Frequency],$L$1)=0,0,IF(A1088=(A1088-DAY(A1088)+1+3*7-WEEKDAY(A1088-DAY(A1088)+8-4,1)),SUMIFS(TOther[Amount],TOther[Frequency],$L$1,TOther[Start Date],"&lt;="&amp;$A1088,TOther[End Date Calc],"&gt;="&amp;A1088),0)))</f>
        <v/>
      </c>
      <c r="M1088" s="8" t="str">
        <f>IF(A1088="","",IF(COUNTIF(TOther[Frequency],$M$1)=0,0,IF(A1088=(A1088-DAY(A1088)+1+4*7-WEEKDAY(A1088-DAY(A1088)+8-4,1)),SUMIFS(TOther[Amount],TOther[Frequency],$M$1,TOther[Start Date],"&lt;="&amp;$A1088,TOther[End Date Calc],"&gt;="&amp;A1088),0)))</f>
        <v/>
      </c>
      <c r="N1088" s="8" t="str" cm="1">
        <f t="array" ref="N1088">IF(A1088="","",IF(COUNTIF(TOther[Frequency],$N$1)=0,0,SUMPRODUCT(--(IFERROR(MOD(A1088-TOther[Start Date],28),1)=0),--(TOther[Frequency]=$N$1),--(TOther[Start Date]&lt;=A1088),--(TOther[End Date Calc]&gt;=A1088),TOther[Amount])))</f>
        <v/>
      </c>
      <c r="O1088" s="8" t="str" cm="1">
        <f t="array" ref="O1088">IF(A1088="","",IF(COUNTIF(TOther[Frequency],$O$1)=0,0,SUMPRODUCT(--(IFERROR(MOD(A1088-TOther[Start Date],42),1)=0),--(TOther[Frequency]=$O$1),--(TOther[Start Date]&lt;=A1088),--(TOther[End Date Calc]&gt;=A1088),TOther[Amount])))</f>
        <v/>
      </c>
      <c r="P1088" s="8" t="str" cm="1">
        <f t="array" ref="P1088">IF(A1088="","",IF(COUNTIF(TOther[Frequency],$P$1)=0,0,SUMPRODUCT(--(IFERROR(MOD(A1088-TOther[Start Date],56),1)=0),--(TOther[Frequency]=$P$1),--(TOther[Start Date]&lt;=A1088),--(TOther[End Date Calc]&gt;=A1088),TOther[Amount])))</f>
        <v/>
      </c>
      <c r="Q1088" s="8" t="str">
        <f>IF(A1088="","",IF(COUNTIF(TOther[Frequency],$Q$1)=0,0,IF(B1088="N",SUMIFS(TOther[Amount],TOther[Frequency],$Q$1,TOther[Start Date],"&lt;="&amp;$A1088,TOther[End Date Calc],"&gt;="&amp;A1088,TOther[Start Day],DAY(A1088)),SUMIFS(TOther[Amount],TOther[Frequency],$Q$1,TOther[Start Date],"&lt;="&amp;$A1088,TOther[End Date Calc],"&gt;="&amp;A1088,TOther[Start Day],"&gt;="&amp;DAY(A1088)))))</f>
        <v/>
      </c>
      <c r="R1088" s="8" t="str" cm="1">
        <f t="array" ref="R1088">IF(A1088="","",IF(COUNTIF(TOther[Frequency],R$1)=0,0,SUMPRODUCT(--(TOther[Frequency]=R$1),--(TOther[Start Date]&lt;=A1088),--(TOther[End Date Calc]&gt;=A1088),IF(B1088="N",--(TOther[Start Day]=DAY(A1088)),--(TOther[Start Day]&gt;=DAY(A1088))),--(IFERROR(MOD(TOther[Start Month]-MONTH(A1088)+2,2),1)=0),TOther[Amount])))</f>
        <v/>
      </c>
      <c r="S1088" s="8" t="str" cm="1">
        <f t="array" ref="S1088">IF(A1088="","",IF(COUNTIF(TOther[Frequency],S$1)=0,0,SUMPRODUCT(--(TOther[Frequency]=S$1),--(TOther[Start Date]&lt;=A1088),--(TOther[End Date Calc]&gt;=A1088),IF(B1088="N",--(TOther[Start Day]=DAY(A1088)),--(TOther[Start Day]&gt;=DAY(A1088))),--(IFERROR(MOD(TOther[Start Month]-MONTH(A1088)+3,3),1)=0),TOther[Amount])))</f>
        <v/>
      </c>
      <c r="T1088" s="8" t="str" cm="1">
        <f t="array" ref="T1088">IF($A1088="","",IF(COUNTIF(TOther[Frequency],T$1)=0,0,SUMPRODUCT(--(TOther[Frequency]=T$1),--(TOther[Start Date]&lt;=$A1088),--(TOther[End Date Calc]&gt;=$A1088),IF($B1088="N",--(TOther[Start Day]=DAY($A1088)),--(TOther[Start Day]&gt;=DAY($A1088))),--(IFERROR(MOD(TOther[Start Month]-MONTH($A1088)+4,4),1)=0),TOther[Amount])))</f>
        <v/>
      </c>
      <c r="U1088" s="8" t="str" cm="1">
        <f t="array" ref="U1088">IF(A1088="","",IF(COUNTIF(TOther[Frequency],$U$1)=0,0,SUMPRODUCT(--(TOther[Frequency]=$U$1),--(TOther[Start Date]&lt;=A1088),--(TOther[End Date Calc]&gt;=A1088),IF(B1088="N",--(TOther[Start Day]=DAY(A1088)),--(TOther[Start Day]&gt;=DAY(A1088))),--(IFERROR(MOD(TOther[Start Month]-MONTH(A1088)+6,6),1)=0),TOther[Amount])))</f>
        <v/>
      </c>
      <c r="V1088" s="8" t="str" cm="1">
        <f t="array" ref="V1088">IF(A1088="","",IF(COUNTIF(TOther[Frequency],$V$1)=0,0,SUMPRODUCT(--(TOther[Frequency]=$V$1),--(TOther[Start Date]&lt;=A1088),--(TOther[End Date Calc]&gt;=A1088),IF(B1088="N",--(TOther[Start Day]=DAY(A1088)),--(TOther[Start Day]&gt;=DAY(A1088))),--(IFERROR(MOD(TOther[Start Month]-MONTH(A1088)+12,12),1)=0),TOther[Amount])))</f>
        <v/>
      </c>
      <c r="W1088" s="8" t="str">
        <f>IF(A1088="","",SUMIFS(TOther[Amount],TOther[Start Date],A1088,TOther[Frequency],$W$1))</f>
        <v/>
      </c>
      <c r="X1088" s="9" t="str">
        <f t="shared" si="80"/>
        <v/>
      </c>
      <c r="Y1088" s="9" t="str">
        <f t="shared" si="84"/>
        <v/>
      </c>
      <c r="Z1088" s="8" t="str" cm="1">
        <f t="array" ref="Z1088">IF(A1088="","",IF(COUNTIF('2) Income'!$D$13:$D$32,"Weekly")=0,0,SUMPRODUCT(--(IFERROR(MOD(A1088-'2) Income'!$F$13:$F$32,7),1)=0),--('2) Income'!$D$13:$D$32="Weekly"),--('2) Income'!$F$13:$F$32&lt;=A1088),'2) Income'!$E$13:$E$32)))</f>
        <v/>
      </c>
      <c r="AA1088" s="8" t="str" cm="1">
        <f t="array" ref="AA1088">IF(A1088="","",IF(COUNTIF('2) Income'!$D$13:$D$32,"Every Other Week")=0,0,SUMPRODUCT(--(IFERROR(MOD(A1088-'2) Income'!$F$13:$F$32,14),1)=0),--('2) Income'!$D$13:$D$32="Every Other Week"),--('2) Income'!$F$13:$F$32&lt;=A1088),'2) Income'!$E$13:$E$32)))</f>
        <v/>
      </c>
      <c r="AB1088" s="8" t="str">
        <f>IF(A1088="","",IF(COUNTIF('2) Income'!$D$13:$D$32,"1st and 15th")=0,0,IF(OR(DAY(A1088)=1,DAY(A1088)=15),SUMIFS('2) Income'!$E$13:$E$32,'2) Income'!$D$13:$D$32,"1st and 15th",'2) Income'!$F$13:$F$32,"&lt;="&amp;$A1088),0)))</f>
        <v/>
      </c>
      <c r="AC1088" s="8" t="str">
        <f>IF(A1088="","",IF(COUNTIF('2) Income'!$D$13:$D$32,"2nd Wednesday")=0,0,IF(A1088=(A1088-DAY(A1088)+1+2*7-WEEKDAY(A1088-DAY(A1088)+8-4,1)),SUMIFS('2) Income'!$E$13:$E$32,'2) Income'!$D$13:$D$32,"2nd Wednesday",'2) Income'!$F$13:$F$32,"&lt;="&amp;$A1088),0)))</f>
        <v/>
      </c>
      <c r="AD1088" s="8" t="str">
        <f>IF(A1088="","",IF(COUNTIF('2) Income'!$D$13:$D$32,"3rd Wednesday")=0,0,IF(A1088=(A1088-DAY(A1088)+1+3*7-WEEKDAY(A1088-DAY(A1088)+8-4,1)),SUMIFS('2) Income'!$E$13:$E$32,'2) Income'!$D$13:$D$32,"3rd Wednesday",'2) Income'!$F$13:$F$32,"&lt;="&amp;$A1088),0)))</f>
        <v/>
      </c>
      <c r="AE1088" s="8" t="str">
        <f>IF(A1088="","",IF(COUNTIF('2) Income'!$D$13:$D$32,"4th Wednesday")=0,0,IF(A1088=(A1088-DAY(A1088)+1+4*7-WEEKDAY(A1088-DAY(A1088)+8-4,1)),SUMIFS('2) Income'!$E$13:$E$32,'2) Income'!$D$13:$D$32,"4th Wednesday",'2) Income'!$F$13:$F$32,"&lt;="&amp;$A1088),0)))</f>
        <v/>
      </c>
      <c r="AF1088" s="8" t="str" cm="1">
        <f t="array" ref="AF1088">IF(A1088="","",IF(COUNTIF('2) Income'!$D$13:$D$32,"Every 4 Weeks")=0,0,SUMPRODUCT(--(IFERROR(MOD(A1088-'2) Income'!$F$13:$F$32,28),1)=0),--('2) Income'!$D$13:$D$32="Every 4 Weeks"),--('2) Income'!$F$13:$F$32&lt;=A1088),'2) Income'!$E$13:$E$32)))</f>
        <v/>
      </c>
      <c r="AG1088" s="8" t="str">
        <f>IF(A1088="","",IF(COUNTIF('2) Income'!$D$13:$D$32,"Monthly")=0,0,IF(B1088="N",SUMIFS('2) Income'!$E$13:$E$32,'2) Income'!$D$13:$D$32,"monthly",'2) Income'!$F$13:$F$32,"&lt;="&amp;$A1088,'2) Income'!$I$13:$I$32,DAY(A1088)),SUMIFS('2) Income'!$E$13:$E$32,'2) Income'!$D$13:$D$32,"monthly",'2) Income'!$F$13:$F$32,"&lt;="&amp;$A1088,'2) Income'!$I$13:$I$32,"&gt;="&amp;DAY(A1088)))))</f>
        <v/>
      </c>
      <c r="AH1088" s="8" t="str" cm="1">
        <f t="array" ref="AH1088">IF(A1088="","",IF(COUNTIF('2) Income'!$D$13:$D$32,"Yearly")=0,0,SUMPRODUCT(--('2) Income'!$D$13:$D$32="Yearly"),--('2) Income'!$F$13:$F$32&lt;=A1088),IF(B1088="N",--('2) Income'!$I$13:$I$32=DAY(A1088)),--('2) Income'!$I$13:$I$32&gt;=DAY(A1088))),--(IFERROR(MOD('2) Income'!$H$13:$H$32-MONTH(A1088)+12,12),1)=0),'2) Income'!$E$13:$E$32)))</f>
        <v/>
      </c>
      <c r="AI1088" s="8" t="str">
        <f>IF(A1088="","",IF(COUNTIF('2) Income'!$D$13:$D$32,"one-time")=0,0,SUMIFS('2) Income'!$E$13:$E$32,'2) Income'!$D$13:$D$32,"one-time",'2) Income'!$F$13:$F$32,"="&amp;$A1088)))</f>
        <v/>
      </c>
      <c r="AJ1088" s="9" t="str">
        <f t="shared" si="81"/>
        <v/>
      </c>
    </row>
    <row r="1089" spans="1:36">
      <c r="A1089" s="7" t="str">
        <f>IF(A1088="","",IF(A1088+1&lt;='1) Period'!$E$21,A1088+1,""))</f>
        <v/>
      </c>
      <c r="B1089" s="7" t="e">
        <f t="shared" si="82"/>
        <v>#VALUE!</v>
      </c>
      <c r="C1089" t="e">
        <f t="shared" si="83"/>
        <v>#VALUE!</v>
      </c>
      <c r="D1089" s="8" t="str">
        <f>IF(A1089="","",IF(TEXT(A1089,"dddd")='4) Happy Money'!$E$23,WAllowance,0))</f>
        <v/>
      </c>
      <c r="E1089" s="8" t="str">
        <f>IF(A1089="","",IF(B1089="N",SUMIF(TMonthly[Day of the Month],DAY(A1089),TMonthly[Amount]),SUMIF(TMonthly[Day of the Month],"&gt;="&amp;DAY(A1089),TMonthly[Amount])))</f>
        <v/>
      </c>
      <c r="F1089" s="8" t="str" cm="1">
        <f t="array" ref="F1089">IF(A1089="","",SUMPRODUCT(--(TYearly[Due Date]&lt;=A1089),IF(B1089="N",--(TYearly[Day]=DAY(A1089)),--(TYearly[Day]&gt;=DAY(A1089))),--(IFERROR(MOD(TYearly[Month]-MONTH(A1089)+12,12),1)=0),TYearly[Amount]))</f>
        <v/>
      </c>
      <c r="G1089" s="8" t="str">
        <f>IF(A1089="","",SUMIF(TOneTime[Due Date],A1089,TOneTime[Amount]))</f>
        <v/>
      </c>
      <c r="H1089" s="8" t="str" cm="1">
        <f t="array" ref="H1089">IF(A1089="","",IF(COUNTIF(TOther[Frequency],$H$1)=0,0,SUMPRODUCT(--(IFERROR(MOD(A1089-TOther[Start Date],7),1)=0),--(TOther[Frequency]=$H$1),--(TOther[Start Date]&lt;=A1089),--(TOther[End Date Calc]&gt;=A1089),TOther[Amount])))</f>
        <v/>
      </c>
      <c r="I1089" s="8" t="str" cm="1">
        <f t="array" ref="I1089">IF(A1089="","",IF(COUNTIF(TOther[Frequency],$I$1)=0,0,SUMPRODUCT(--(IFERROR(MOD(A1089-TOther[Start Date],14),1)=0),--(TOther[Frequency]=$I$1),--(TOther[Start Date]&lt;=A1089),--(TOther[End Date Calc]&gt;=A1089),TOther[Amount])))</f>
        <v/>
      </c>
      <c r="J1089" s="8" t="str">
        <f>IF(A1089="","",IF(COUNTIF(TOther[Frequency],$J$1)=0,0,IF(OR(DAY(A1089)=1,DAY(A1089)=15),SUMIFS(TOther[Amount],TOther[Frequency],$J$1,TOther[Start Date],"&lt;="&amp;$A1089,TOther[End Date Calc],"&gt;="&amp;A1089),0)))</f>
        <v/>
      </c>
      <c r="K1089" s="8" t="str">
        <f>IF(A1089="","",IF(COUNTIF(TOther[Frequency],$K$1)=0,0,IF(A1089=(A1089-DAY(A1089)+1+2*7-WEEKDAY(A1089-DAY(A1089)+8-4,1)),SUMIFS(TOther[Amount],TOther[Frequency],$K$1,TOther[Start Date],"&lt;="&amp;$A1089,TOther[End Date Calc],"&gt;="&amp;A1089),0)))</f>
        <v/>
      </c>
      <c r="L1089" s="8" t="str">
        <f>IF(A1089="","",IF(COUNTIF(TOther[Frequency],$L$1)=0,0,IF(A1089=(A1089-DAY(A1089)+1+3*7-WEEKDAY(A1089-DAY(A1089)+8-4,1)),SUMIFS(TOther[Amount],TOther[Frequency],$L$1,TOther[Start Date],"&lt;="&amp;$A1089,TOther[End Date Calc],"&gt;="&amp;A1089),0)))</f>
        <v/>
      </c>
      <c r="M1089" s="8" t="str">
        <f>IF(A1089="","",IF(COUNTIF(TOther[Frequency],$M$1)=0,0,IF(A1089=(A1089-DAY(A1089)+1+4*7-WEEKDAY(A1089-DAY(A1089)+8-4,1)),SUMIFS(TOther[Amount],TOther[Frequency],$M$1,TOther[Start Date],"&lt;="&amp;$A1089,TOther[End Date Calc],"&gt;="&amp;A1089),0)))</f>
        <v/>
      </c>
      <c r="N1089" s="8" t="str" cm="1">
        <f t="array" ref="N1089">IF(A1089="","",IF(COUNTIF(TOther[Frequency],$N$1)=0,0,SUMPRODUCT(--(IFERROR(MOD(A1089-TOther[Start Date],28),1)=0),--(TOther[Frequency]=$N$1),--(TOther[Start Date]&lt;=A1089),--(TOther[End Date Calc]&gt;=A1089),TOther[Amount])))</f>
        <v/>
      </c>
      <c r="O1089" s="8" t="str" cm="1">
        <f t="array" ref="O1089">IF(A1089="","",IF(COUNTIF(TOther[Frequency],$O$1)=0,0,SUMPRODUCT(--(IFERROR(MOD(A1089-TOther[Start Date],42),1)=0),--(TOther[Frequency]=$O$1),--(TOther[Start Date]&lt;=A1089),--(TOther[End Date Calc]&gt;=A1089),TOther[Amount])))</f>
        <v/>
      </c>
      <c r="P1089" s="8" t="str" cm="1">
        <f t="array" ref="P1089">IF(A1089="","",IF(COUNTIF(TOther[Frequency],$P$1)=0,0,SUMPRODUCT(--(IFERROR(MOD(A1089-TOther[Start Date],56),1)=0),--(TOther[Frequency]=$P$1),--(TOther[Start Date]&lt;=A1089),--(TOther[End Date Calc]&gt;=A1089),TOther[Amount])))</f>
        <v/>
      </c>
      <c r="Q1089" s="8" t="str">
        <f>IF(A1089="","",IF(COUNTIF(TOther[Frequency],$Q$1)=0,0,IF(B1089="N",SUMIFS(TOther[Amount],TOther[Frequency],$Q$1,TOther[Start Date],"&lt;="&amp;$A1089,TOther[End Date Calc],"&gt;="&amp;A1089,TOther[Start Day],DAY(A1089)),SUMIFS(TOther[Amount],TOther[Frequency],$Q$1,TOther[Start Date],"&lt;="&amp;$A1089,TOther[End Date Calc],"&gt;="&amp;A1089,TOther[Start Day],"&gt;="&amp;DAY(A1089)))))</f>
        <v/>
      </c>
      <c r="R1089" s="8" t="str" cm="1">
        <f t="array" ref="R1089">IF(A1089="","",IF(COUNTIF(TOther[Frequency],R$1)=0,0,SUMPRODUCT(--(TOther[Frequency]=R$1),--(TOther[Start Date]&lt;=A1089),--(TOther[End Date Calc]&gt;=A1089),IF(B1089="N",--(TOther[Start Day]=DAY(A1089)),--(TOther[Start Day]&gt;=DAY(A1089))),--(IFERROR(MOD(TOther[Start Month]-MONTH(A1089)+2,2),1)=0),TOther[Amount])))</f>
        <v/>
      </c>
      <c r="S1089" s="8" t="str" cm="1">
        <f t="array" ref="S1089">IF(A1089="","",IF(COUNTIF(TOther[Frequency],S$1)=0,0,SUMPRODUCT(--(TOther[Frequency]=S$1),--(TOther[Start Date]&lt;=A1089),--(TOther[End Date Calc]&gt;=A1089),IF(B1089="N",--(TOther[Start Day]=DAY(A1089)),--(TOther[Start Day]&gt;=DAY(A1089))),--(IFERROR(MOD(TOther[Start Month]-MONTH(A1089)+3,3),1)=0),TOther[Amount])))</f>
        <v/>
      </c>
      <c r="T1089" s="8" t="str" cm="1">
        <f t="array" ref="T1089">IF($A1089="","",IF(COUNTIF(TOther[Frequency],T$1)=0,0,SUMPRODUCT(--(TOther[Frequency]=T$1),--(TOther[Start Date]&lt;=$A1089),--(TOther[End Date Calc]&gt;=$A1089),IF($B1089="N",--(TOther[Start Day]=DAY($A1089)),--(TOther[Start Day]&gt;=DAY($A1089))),--(IFERROR(MOD(TOther[Start Month]-MONTH($A1089)+4,4),1)=0),TOther[Amount])))</f>
        <v/>
      </c>
      <c r="U1089" s="8" t="str" cm="1">
        <f t="array" ref="U1089">IF(A1089="","",IF(COUNTIF(TOther[Frequency],$U$1)=0,0,SUMPRODUCT(--(TOther[Frequency]=$U$1),--(TOther[Start Date]&lt;=A1089),--(TOther[End Date Calc]&gt;=A1089),IF(B1089="N",--(TOther[Start Day]=DAY(A1089)),--(TOther[Start Day]&gt;=DAY(A1089))),--(IFERROR(MOD(TOther[Start Month]-MONTH(A1089)+6,6),1)=0),TOther[Amount])))</f>
        <v/>
      </c>
      <c r="V1089" s="8" t="str" cm="1">
        <f t="array" ref="V1089">IF(A1089="","",IF(COUNTIF(TOther[Frequency],$V$1)=0,0,SUMPRODUCT(--(TOther[Frequency]=$V$1),--(TOther[Start Date]&lt;=A1089),--(TOther[End Date Calc]&gt;=A1089),IF(B1089="N",--(TOther[Start Day]=DAY(A1089)),--(TOther[Start Day]&gt;=DAY(A1089))),--(IFERROR(MOD(TOther[Start Month]-MONTH(A1089)+12,12),1)=0),TOther[Amount])))</f>
        <v/>
      </c>
      <c r="W1089" s="8" t="str">
        <f>IF(A1089="","",SUMIFS(TOther[Amount],TOther[Start Date],A1089,TOther[Frequency],$W$1))</f>
        <v/>
      </c>
      <c r="X1089" s="9" t="str">
        <f t="shared" si="80"/>
        <v/>
      </c>
      <c r="Y1089" s="9" t="str">
        <f t="shared" si="84"/>
        <v/>
      </c>
      <c r="Z1089" s="8" t="str" cm="1">
        <f t="array" ref="Z1089">IF(A1089="","",IF(COUNTIF('2) Income'!$D$13:$D$32,"Weekly")=0,0,SUMPRODUCT(--(IFERROR(MOD(A1089-'2) Income'!$F$13:$F$32,7),1)=0),--('2) Income'!$D$13:$D$32="Weekly"),--('2) Income'!$F$13:$F$32&lt;=A1089),'2) Income'!$E$13:$E$32)))</f>
        <v/>
      </c>
      <c r="AA1089" s="8" t="str" cm="1">
        <f t="array" ref="AA1089">IF(A1089="","",IF(COUNTIF('2) Income'!$D$13:$D$32,"Every Other Week")=0,0,SUMPRODUCT(--(IFERROR(MOD(A1089-'2) Income'!$F$13:$F$32,14),1)=0),--('2) Income'!$D$13:$D$32="Every Other Week"),--('2) Income'!$F$13:$F$32&lt;=A1089),'2) Income'!$E$13:$E$32)))</f>
        <v/>
      </c>
      <c r="AB1089" s="8" t="str">
        <f>IF(A1089="","",IF(COUNTIF('2) Income'!$D$13:$D$32,"1st and 15th")=0,0,IF(OR(DAY(A1089)=1,DAY(A1089)=15),SUMIFS('2) Income'!$E$13:$E$32,'2) Income'!$D$13:$D$32,"1st and 15th",'2) Income'!$F$13:$F$32,"&lt;="&amp;$A1089),0)))</f>
        <v/>
      </c>
      <c r="AC1089" s="8" t="str">
        <f>IF(A1089="","",IF(COUNTIF('2) Income'!$D$13:$D$32,"2nd Wednesday")=0,0,IF(A1089=(A1089-DAY(A1089)+1+2*7-WEEKDAY(A1089-DAY(A1089)+8-4,1)),SUMIFS('2) Income'!$E$13:$E$32,'2) Income'!$D$13:$D$32,"2nd Wednesday",'2) Income'!$F$13:$F$32,"&lt;="&amp;$A1089),0)))</f>
        <v/>
      </c>
      <c r="AD1089" s="8" t="str">
        <f>IF(A1089="","",IF(COUNTIF('2) Income'!$D$13:$D$32,"3rd Wednesday")=0,0,IF(A1089=(A1089-DAY(A1089)+1+3*7-WEEKDAY(A1089-DAY(A1089)+8-4,1)),SUMIFS('2) Income'!$E$13:$E$32,'2) Income'!$D$13:$D$32,"3rd Wednesday",'2) Income'!$F$13:$F$32,"&lt;="&amp;$A1089),0)))</f>
        <v/>
      </c>
      <c r="AE1089" s="8" t="str">
        <f>IF(A1089="","",IF(COUNTIF('2) Income'!$D$13:$D$32,"4th Wednesday")=0,0,IF(A1089=(A1089-DAY(A1089)+1+4*7-WEEKDAY(A1089-DAY(A1089)+8-4,1)),SUMIFS('2) Income'!$E$13:$E$32,'2) Income'!$D$13:$D$32,"4th Wednesday",'2) Income'!$F$13:$F$32,"&lt;="&amp;$A1089),0)))</f>
        <v/>
      </c>
      <c r="AF1089" s="8" t="str" cm="1">
        <f t="array" ref="AF1089">IF(A1089="","",IF(COUNTIF('2) Income'!$D$13:$D$32,"Every 4 Weeks")=0,0,SUMPRODUCT(--(IFERROR(MOD(A1089-'2) Income'!$F$13:$F$32,28),1)=0),--('2) Income'!$D$13:$D$32="Every 4 Weeks"),--('2) Income'!$F$13:$F$32&lt;=A1089),'2) Income'!$E$13:$E$32)))</f>
        <v/>
      </c>
      <c r="AG1089" s="8" t="str">
        <f>IF(A1089="","",IF(COUNTIF('2) Income'!$D$13:$D$32,"Monthly")=0,0,IF(B1089="N",SUMIFS('2) Income'!$E$13:$E$32,'2) Income'!$D$13:$D$32,"monthly",'2) Income'!$F$13:$F$32,"&lt;="&amp;$A1089,'2) Income'!$I$13:$I$32,DAY(A1089)),SUMIFS('2) Income'!$E$13:$E$32,'2) Income'!$D$13:$D$32,"monthly",'2) Income'!$F$13:$F$32,"&lt;="&amp;$A1089,'2) Income'!$I$13:$I$32,"&gt;="&amp;DAY(A1089)))))</f>
        <v/>
      </c>
      <c r="AH1089" s="8" t="str" cm="1">
        <f t="array" ref="AH1089">IF(A1089="","",IF(COUNTIF('2) Income'!$D$13:$D$32,"Yearly")=0,0,SUMPRODUCT(--('2) Income'!$D$13:$D$32="Yearly"),--('2) Income'!$F$13:$F$32&lt;=A1089),IF(B1089="N",--('2) Income'!$I$13:$I$32=DAY(A1089)),--('2) Income'!$I$13:$I$32&gt;=DAY(A1089))),--(IFERROR(MOD('2) Income'!$H$13:$H$32-MONTH(A1089)+12,12),1)=0),'2) Income'!$E$13:$E$32)))</f>
        <v/>
      </c>
      <c r="AI1089" s="8" t="str">
        <f>IF(A1089="","",IF(COUNTIF('2) Income'!$D$13:$D$32,"one-time")=0,0,SUMIFS('2) Income'!$E$13:$E$32,'2) Income'!$D$13:$D$32,"one-time",'2) Income'!$F$13:$F$32,"="&amp;$A1089)))</f>
        <v/>
      </c>
      <c r="AJ1089" s="9" t="str">
        <f t="shared" si="81"/>
        <v/>
      </c>
    </row>
    <row r="1090" spans="1:36">
      <c r="A1090" s="7" t="str">
        <f>IF(A1089="","",IF(A1089+1&lt;='1) Period'!$E$21,A1089+1,""))</f>
        <v/>
      </c>
      <c r="B1090" s="7" t="e">
        <f t="shared" si="82"/>
        <v>#VALUE!</v>
      </c>
      <c r="C1090" t="e">
        <f t="shared" si="83"/>
        <v>#VALUE!</v>
      </c>
      <c r="D1090" s="8" t="str">
        <f>IF(A1090="","",IF(TEXT(A1090,"dddd")='4) Happy Money'!$E$23,WAllowance,0))</f>
        <v/>
      </c>
      <c r="E1090" s="8" t="str">
        <f>IF(A1090="","",IF(B1090="N",SUMIF(TMonthly[Day of the Month],DAY(A1090),TMonthly[Amount]),SUMIF(TMonthly[Day of the Month],"&gt;="&amp;DAY(A1090),TMonthly[Amount])))</f>
        <v/>
      </c>
      <c r="F1090" s="8" t="str" cm="1">
        <f t="array" ref="F1090">IF(A1090="","",SUMPRODUCT(--(TYearly[Due Date]&lt;=A1090),IF(B1090="N",--(TYearly[Day]=DAY(A1090)),--(TYearly[Day]&gt;=DAY(A1090))),--(IFERROR(MOD(TYearly[Month]-MONTH(A1090)+12,12),1)=0),TYearly[Amount]))</f>
        <v/>
      </c>
      <c r="G1090" s="8" t="str">
        <f>IF(A1090="","",SUMIF(TOneTime[Due Date],A1090,TOneTime[Amount]))</f>
        <v/>
      </c>
      <c r="H1090" s="8" t="str" cm="1">
        <f t="array" ref="H1090">IF(A1090="","",IF(COUNTIF(TOther[Frequency],$H$1)=0,0,SUMPRODUCT(--(IFERROR(MOD(A1090-TOther[Start Date],7),1)=0),--(TOther[Frequency]=$H$1),--(TOther[Start Date]&lt;=A1090),--(TOther[End Date Calc]&gt;=A1090),TOther[Amount])))</f>
        <v/>
      </c>
      <c r="I1090" s="8" t="str" cm="1">
        <f t="array" ref="I1090">IF(A1090="","",IF(COUNTIF(TOther[Frequency],$I$1)=0,0,SUMPRODUCT(--(IFERROR(MOD(A1090-TOther[Start Date],14),1)=0),--(TOther[Frequency]=$I$1),--(TOther[Start Date]&lt;=A1090),--(TOther[End Date Calc]&gt;=A1090),TOther[Amount])))</f>
        <v/>
      </c>
      <c r="J1090" s="8" t="str">
        <f>IF(A1090="","",IF(COUNTIF(TOther[Frequency],$J$1)=0,0,IF(OR(DAY(A1090)=1,DAY(A1090)=15),SUMIFS(TOther[Amount],TOther[Frequency],$J$1,TOther[Start Date],"&lt;="&amp;$A1090,TOther[End Date Calc],"&gt;="&amp;A1090),0)))</f>
        <v/>
      </c>
      <c r="K1090" s="8" t="str">
        <f>IF(A1090="","",IF(COUNTIF(TOther[Frequency],$K$1)=0,0,IF(A1090=(A1090-DAY(A1090)+1+2*7-WEEKDAY(A1090-DAY(A1090)+8-4,1)),SUMIFS(TOther[Amount],TOther[Frequency],$K$1,TOther[Start Date],"&lt;="&amp;$A1090,TOther[End Date Calc],"&gt;="&amp;A1090),0)))</f>
        <v/>
      </c>
      <c r="L1090" s="8" t="str">
        <f>IF(A1090="","",IF(COUNTIF(TOther[Frequency],$L$1)=0,0,IF(A1090=(A1090-DAY(A1090)+1+3*7-WEEKDAY(A1090-DAY(A1090)+8-4,1)),SUMIFS(TOther[Amount],TOther[Frequency],$L$1,TOther[Start Date],"&lt;="&amp;$A1090,TOther[End Date Calc],"&gt;="&amp;A1090),0)))</f>
        <v/>
      </c>
      <c r="M1090" s="8" t="str">
        <f>IF(A1090="","",IF(COUNTIF(TOther[Frequency],$M$1)=0,0,IF(A1090=(A1090-DAY(A1090)+1+4*7-WEEKDAY(A1090-DAY(A1090)+8-4,1)),SUMIFS(TOther[Amount],TOther[Frequency],$M$1,TOther[Start Date],"&lt;="&amp;$A1090,TOther[End Date Calc],"&gt;="&amp;A1090),0)))</f>
        <v/>
      </c>
      <c r="N1090" s="8" t="str" cm="1">
        <f t="array" ref="N1090">IF(A1090="","",IF(COUNTIF(TOther[Frequency],$N$1)=0,0,SUMPRODUCT(--(IFERROR(MOD(A1090-TOther[Start Date],28),1)=0),--(TOther[Frequency]=$N$1),--(TOther[Start Date]&lt;=A1090),--(TOther[End Date Calc]&gt;=A1090),TOther[Amount])))</f>
        <v/>
      </c>
      <c r="O1090" s="8" t="str" cm="1">
        <f t="array" ref="O1090">IF(A1090="","",IF(COUNTIF(TOther[Frequency],$O$1)=0,0,SUMPRODUCT(--(IFERROR(MOD(A1090-TOther[Start Date],42),1)=0),--(TOther[Frequency]=$O$1),--(TOther[Start Date]&lt;=A1090),--(TOther[End Date Calc]&gt;=A1090),TOther[Amount])))</f>
        <v/>
      </c>
      <c r="P1090" s="8" t="str" cm="1">
        <f t="array" ref="P1090">IF(A1090="","",IF(COUNTIF(TOther[Frequency],$P$1)=0,0,SUMPRODUCT(--(IFERROR(MOD(A1090-TOther[Start Date],56),1)=0),--(TOther[Frequency]=$P$1),--(TOther[Start Date]&lt;=A1090),--(TOther[End Date Calc]&gt;=A1090),TOther[Amount])))</f>
        <v/>
      </c>
      <c r="Q1090" s="8" t="str">
        <f>IF(A1090="","",IF(COUNTIF(TOther[Frequency],$Q$1)=0,0,IF(B1090="N",SUMIFS(TOther[Amount],TOther[Frequency],$Q$1,TOther[Start Date],"&lt;="&amp;$A1090,TOther[End Date Calc],"&gt;="&amp;A1090,TOther[Start Day],DAY(A1090)),SUMIFS(TOther[Amount],TOther[Frequency],$Q$1,TOther[Start Date],"&lt;="&amp;$A1090,TOther[End Date Calc],"&gt;="&amp;A1090,TOther[Start Day],"&gt;="&amp;DAY(A1090)))))</f>
        <v/>
      </c>
      <c r="R1090" s="8" t="str" cm="1">
        <f t="array" ref="R1090">IF(A1090="","",IF(COUNTIF(TOther[Frequency],R$1)=0,0,SUMPRODUCT(--(TOther[Frequency]=R$1),--(TOther[Start Date]&lt;=A1090),--(TOther[End Date Calc]&gt;=A1090),IF(B1090="N",--(TOther[Start Day]=DAY(A1090)),--(TOther[Start Day]&gt;=DAY(A1090))),--(IFERROR(MOD(TOther[Start Month]-MONTH(A1090)+2,2),1)=0),TOther[Amount])))</f>
        <v/>
      </c>
      <c r="S1090" s="8" t="str" cm="1">
        <f t="array" ref="S1090">IF(A1090="","",IF(COUNTIF(TOther[Frequency],S$1)=0,0,SUMPRODUCT(--(TOther[Frequency]=S$1),--(TOther[Start Date]&lt;=A1090),--(TOther[End Date Calc]&gt;=A1090),IF(B1090="N",--(TOther[Start Day]=DAY(A1090)),--(TOther[Start Day]&gt;=DAY(A1090))),--(IFERROR(MOD(TOther[Start Month]-MONTH(A1090)+3,3),1)=0),TOther[Amount])))</f>
        <v/>
      </c>
      <c r="T1090" s="8" t="str" cm="1">
        <f t="array" ref="T1090">IF($A1090="","",IF(COUNTIF(TOther[Frequency],T$1)=0,0,SUMPRODUCT(--(TOther[Frequency]=T$1),--(TOther[Start Date]&lt;=$A1090),--(TOther[End Date Calc]&gt;=$A1090),IF($B1090="N",--(TOther[Start Day]=DAY($A1090)),--(TOther[Start Day]&gt;=DAY($A1090))),--(IFERROR(MOD(TOther[Start Month]-MONTH($A1090)+4,4),1)=0),TOther[Amount])))</f>
        <v/>
      </c>
      <c r="U1090" s="8" t="str" cm="1">
        <f t="array" ref="U1090">IF(A1090="","",IF(COUNTIF(TOther[Frequency],$U$1)=0,0,SUMPRODUCT(--(TOther[Frequency]=$U$1),--(TOther[Start Date]&lt;=A1090),--(TOther[End Date Calc]&gt;=A1090),IF(B1090="N",--(TOther[Start Day]=DAY(A1090)),--(TOther[Start Day]&gt;=DAY(A1090))),--(IFERROR(MOD(TOther[Start Month]-MONTH(A1090)+6,6),1)=0),TOther[Amount])))</f>
        <v/>
      </c>
      <c r="V1090" s="8" t="str" cm="1">
        <f t="array" ref="V1090">IF(A1090="","",IF(COUNTIF(TOther[Frequency],$V$1)=0,0,SUMPRODUCT(--(TOther[Frequency]=$V$1),--(TOther[Start Date]&lt;=A1090),--(TOther[End Date Calc]&gt;=A1090),IF(B1090="N",--(TOther[Start Day]=DAY(A1090)),--(TOther[Start Day]&gt;=DAY(A1090))),--(IFERROR(MOD(TOther[Start Month]-MONTH(A1090)+12,12),1)=0),TOther[Amount])))</f>
        <v/>
      </c>
      <c r="W1090" s="8" t="str">
        <f>IF(A1090="","",SUMIFS(TOther[Amount],TOther[Start Date],A1090,TOther[Frequency],$W$1))</f>
        <v/>
      </c>
      <c r="X1090" s="9" t="str">
        <f t="shared" ref="X1090:X1153" si="85">IF(A1090="","",SUM(E1090:W1090))</f>
        <v/>
      </c>
      <c r="Y1090" s="9" t="str">
        <f t="shared" si="84"/>
        <v/>
      </c>
      <c r="Z1090" s="8" t="str" cm="1">
        <f t="array" ref="Z1090">IF(A1090="","",IF(COUNTIF('2) Income'!$D$13:$D$32,"Weekly")=0,0,SUMPRODUCT(--(IFERROR(MOD(A1090-'2) Income'!$F$13:$F$32,7),1)=0),--('2) Income'!$D$13:$D$32="Weekly"),--('2) Income'!$F$13:$F$32&lt;=A1090),'2) Income'!$E$13:$E$32)))</f>
        <v/>
      </c>
      <c r="AA1090" s="8" t="str" cm="1">
        <f t="array" ref="AA1090">IF(A1090="","",IF(COUNTIF('2) Income'!$D$13:$D$32,"Every Other Week")=0,0,SUMPRODUCT(--(IFERROR(MOD(A1090-'2) Income'!$F$13:$F$32,14),1)=0),--('2) Income'!$D$13:$D$32="Every Other Week"),--('2) Income'!$F$13:$F$32&lt;=A1090),'2) Income'!$E$13:$E$32)))</f>
        <v/>
      </c>
      <c r="AB1090" s="8" t="str">
        <f>IF(A1090="","",IF(COUNTIF('2) Income'!$D$13:$D$32,"1st and 15th")=0,0,IF(OR(DAY(A1090)=1,DAY(A1090)=15),SUMIFS('2) Income'!$E$13:$E$32,'2) Income'!$D$13:$D$32,"1st and 15th",'2) Income'!$F$13:$F$32,"&lt;="&amp;$A1090),0)))</f>
        <v/>
      </c>
      <c r="AC1090" s="8" t="str">
        <f>IF(A1090="","",IF(COUNTIF('2) Income'!$D$13:$D$32,"2nd Wednesday")=0,0,IF(A1090=(A1090-DAY(A1090)+1+2*7-WEEKDAY(A1090-DAY(A1090)+8-4,1)),SUMIFS('2) Income'!$E$13:$E$32,'2) Income'!$D$13:$D$32,"2nd Wednesday",'2) Income'!$F$13:$F$32,"&lt;="&amp;$A1090),0)))</f>
        <v/>
      </c>
      <c r="AD1090" s="8" t="str">
        <f>IF(A1090="","",IF(COUNTIF('2) Income'!$D$13:$D$32,"3rd Wednesday")=0,0,IF(A1090=(A1090-DAY(A1090)+1+3*7-WEEKDAY(A1090-DAY(A1090)+8-4,1)),SUMIFS('2) Income'!$E$13:$E$32,'2) Income'!$D$13:$D$32,"3rd Wednesday",'2) Income'!$F$13:$F$32,"&lt;="&amp;$A1090),0)))</f>
        <v/>
      </c>
      <c r="AE1090" s="8" t="str">
        <f>IF(A1090="","",IF(COUNTIF('2) Income'!$D$13:$D$32,"4th Wednesday")=0,0,IF(A1090=(A1090-DAY(A1090)+1+4*7-WEEKDAY(A1090-DAY(A1090)+8-4,1)),SUMIFS('2) Income'!$E$13:$E$32,'2) Income'!$D$13:$D$32,"4th Wednesday",'2) Income'!$F$13:$F$32,"&lt;="&amp;$A1090),0)))</f>
        <v/>
      </c>
      <c r="AF1090" s="8" t="str" cm="1">
        <f t="array" ref="AF1090">IF(A1090="","",IF(COUNTIF('2) Income'!$D$13:$D$32,"Every 4 Weeks")=0,0,SUMPRODUCT(--(IFERROR(MOD(A1090-'2) Income'!$F$13:$F$32,28),1)=0),--('2) Income'!$D$13:$D$32="Every 4 Weeks"),--('2) Income'!$F$13:$F$32&lt;=A1090),'2) Income'!$E$13:$E$32)))</f>
        <v/>
      </c>
      <c r="AG1090" s="8" t="str">
        <f>IF(A1090="","",IF(COUNTIF('2) Income'!$D$13:$D$32,"Monthly")=0,0,IF(B1090="N",SUMIFS('2) Income'!$E$13:$E$32,'2) Income'!$D$13:$D$32,"monthly",'2) Income'!$F$13:$F$32,"&lt;="&amp;$A1090,'2) Income'!$I$13:$I$32,DAY(A1090)),SUMIFS('2) Income'!$E$13:$E$32,'2) Income'!$D$13:$D$32,"monthly",'2) Income'!$F$13:$F$32,"&lt;="&amp;$A1090,'2) Income'!$I$13:$I$32,"&gt;="&amp;DAY(A1090)))))</f>
        <v/>
      </c>
      <c r="AH1090" s="8" t="str" cm="1">
        <f t="array" ref="AH1090">IF(A1090="","",IF(COUNTIF('2) Income'!$D$13:$D$32,"Yearly")=0,0,SUMPRODUCT(--('2) Income'!$D$13:$D$32="Yearly"),--('2) Income'!$F$13:$F$32&lt;=A1090),IF(B1090="N",--('2) Income'!$I$13:$I$32=DAY(A1090)),--('2) Income'!$I$13:$I$32&gt;=DAY(A1090))),--(IFERROR(MOD('2) Income'!$H$13:$H$32-MONTH(A1090)+12,12),1)=0),'2) Income'!$E$13:$E$32)))</f>
        <v/>
      </c>
      <c r="AI1090" s="8" t="str">
        <f>IF(A1090="","",IF(COUNTIF('2) Income'!$D$13:$D$32,"one-time")=0,0,SUMIFS('2) Income'!$E$13:$E$32,'2) Income'!$D$13:$D$32,"one-time",'2) Income'!$F$13:$F$32,"="&amp;$A1090)))</f>
        <v/>
      </c>
      <c r="AJ1090" s="9" t="str">
        <f t="shared" ref="AJ1090:AJ1153" si="86">IF(A1090="","",SUM(Z1090:AI1090))</f>
        <v/>
      </c>
    </row>
    <row r="1091" spans="1:36">
      <c r="A1091" s="7" t="str">
        <f>IF(A1090="","",IF(A1090+1&lt;='1) Period'!$E$21,A1090+1,""))</f>
        <v/>
      </c>
      <c r="B1091" s="7" t="e">
        <f t="shared" ref="B1091:B1154" si="87">IF(DAY(A1091)&gt;DAY(A1091+1),"Y","N")</f>
        <v>#VALUE!</v>
      </c>
      <c r="C1091" t="e">
        <f t="shared" ref="C1091:C1154" si="88">IF(WEEKDAY(A1091,2)&gt;5,"Y","F")</f>
        <v>#VALUE!</v>
      </c>
      <c r="D1091" s="8" t="str">
        <f>IF(A1091="","",IF(TEXT(A1091,"dddd")='4) Happy Money'!$E$23,WAllowance,0))</f>
        <v/>
      </c>
      <c r="E1091" s="8" t="str">
        <f>IF(A1091="","",IF(B1091="N",SUMIF(TMonthly[Day of the Month],DAY(A1091),TMonthly[Amount]),SUMIF(TMonthly[Day of the Month],"&gt;="&amp;DAY(A1091),TMonthly[Amount])))</f>
        <v/>
      </c>
      <c r="F1091" s="8" t="str" cm="1">
        <f t="array" ref="F1091">IF(A1091="","",SUMPRODUCT(--(TYearly[Due Date]&lt;=A1091),IF(B1091="N",--(TYearly[Day]=DAY(A1091)),--(TYearly[Day]&gt;=DAY(A1091))),--(IFERROR(MOD(TYearly[Month]-MONTH(A1091)+12,12),1)=0),TYearly[Amount]))</f>
        <v/>
      </c>
      <c r="G1091" s="8" t="str">
        <f>IF(A1091="","",SUMIF(TOneTime[Due Date],A1091,TOneTime[Amount]))</f>
        <v/>
      </c>
      <c r="H1091" s="8" t="str" cm="1">
        <f t="array" ref="H1091">IF(A1091="","",IF(COUNTIF(TOther[Frequency],$H$1)=0,0,SUMPRODUCT(--(IFERROR(MOD(A1091-TOther[Start Date],7),1)=0),--(TOther[Frequency]=$H$1),--(TOther[Start Date]&lt;=A1091),--(TOther[End Date Calc]&gt;=A1091),TOther[Amount])))</f>
        <v/>
      </c>
      <c r="I1091" s="8" t="str" cm="1">
        <f t="array" ref="I1091">IF(A1091="","",IF(COUNTIF(TOther[Frequency],$I$1)=0,0,SUMPRODUCT(--(IFERROR(MOD(A1091-TOther[Start Date],14),1)=0),--(TOther[Frequency]=$I$1),--(TOther[Start Date]&lt;=A1091),--(TOther[End Date Calc]&gt;=A1091),TOther[Amount])))</f>
        <v/>
      </c>
      <c r="J1091" s="8" t="str">
        <f>IF(A1091="","",IF(COUNTIF(TOther[Frequency],$J$1)=0,0,IF(OR(DAY(A1091)=1,DAY(A1091)=15),SUMIFS(TOther[Amount],TOther[Frequency],$J$1,TOther[Start Date],"&lt;="&amp;$A1091,TOther[End Date Calc],"&gt;="&amp;A1091),0)))</f>
        <v/>
      </c>
      <c r="K1091" s="8" t="str">
        <f>IF(A1091="","",IF(COUNTIF(TOther[Frequency],$K$1)=0,0,IF(A1091=(A1091-DAY(A1091)+1+2*7-WEEKDAY(A1091-DAY(A1091)+8-4,1)),SUMIFS(TOther[Amount],TOther[Frequency],$K$1,TOther[Start Date],"&lt;="&amp;$A1091,TOther[End Date Calc],"&gt;="&amp;A1091),0)))</f>
        <v/>
      </c>
      <c r="L1091" s="8" t="str">
        <f>IF(A1091="","",IF(COUNTIF(TOther[Frequency],$L$1)=0,0,IF(A1091=(A1091-DAY(A1091)+1+3*7-WEEKDAY(A1091-DAY(A1091)+8-4,1)),SUMIFS(TOther[Amount],TOther[Frequency],$L$1,TOther[Start Date],"&lt;="&amp;$A1091,TOther[End Date Calc],"&gt;="&amp;A1091),0)))</f>
        <v/>
      </c>
      <c r="M1091" s="8" t="str">
        <f>IF(A1091="","",IF(COUNTIF(TOther[Frequency],$M$1)=0,0,IF(A1091=(A1091-DAY(A1091)+1+4*7-WEEKDAY(A1091-DAY(A1091)+8-4,1)),SUMIFS(TOther[Amount],TOther[Frequency],$M$1,TOther[Start Date],"&lt;="&amp;$A1091,TOther[End Date Calc],"&gt;="&amp;A1091),0)))</f>
        <v/>
      </c>
      <c r="N1091" s="8" t="str" cm="1">
        <f t="array" ref="N1091">IF(A1091="","",IF(COUNTIF(TOther[Frequency],$N$1)=0,0,SUMPRODUCT(--(IFERROR(MOD(A1091-TOther[Start Date],28),1)=0),--(TOther[Frequency]=$N$1),--(TOther[Start Date]&lt;=A1091),--(TOther[End Date Calc]&gt;=A1091),TOther[Amount])))</f>
        <v/>
      </c>
      <c r="O1091" s="8" t="str" cm="1">
        <f t="array" ref="O1091">IF(A1091="","",IF(COUNTIF(TOther[Frequency],$O$1)=0,0,SUMPRODUCT(--(IFERROR(MOD(A1091-TOther[Start Date],42),1)=0),--(TOther[Frequency]=$O$1),--(TOther[Start Date]&lt;=A1091),--(TOther[End Date Calc]&gt;=A1091),TOther[Amount])))</f>
        <v/>
      </c>
      <c r="P1091" s="8" t="str" cm="1">
        <f t="array" ref="P1091">IF(A1091="","",IF(COUNTIF(TOther[Frequency],$P$1)=0,0,SUMPRODUCT(--(IFERROR(MOD(A1091-TOther[Start Date],56),1)=0),--(TOther[Frequency]=$P$1),--(TOther[Start Date]&lt;=A1091),--(TOther[End Date Calc]&gt;=A1091),TOther[Amount])))</f>
        <v/>
      </c>
      <c r="Q1091" s="8" t="str">
        <f>IF(A1091="","",IF(COUNTIF(TOther[Frequency],$Q$1)=0,0,IF(B1091="N",SUMIFS(TOther[Amount],TOther[Frequency],$Q$1,TOther[Start Date],"&lt;="&amp;$A1091,TOther[End Date Calc],"&gt;="&amp;A1091,TOther[Start Day],DAY(A1091)),SUMIFS(TOther[Amount],TOther[Frequency],$Q$1,TOther[Start Date],"&lt;="&amp;$A1091,TOther[End Date Calc],"&gt;="&amp;A1091,TOther[Start Day],"&gt;="&amp;DAY(A1091)))))</f>
        <v/>
      </c>
      <c r="R1091" s="8" t="str" cm="1">
        <f t="array" ref="R1091">IF(A1091="","",IF(COUNTIF(TOther[Frequency],R$1)=0,0,SUMPRODUCT(--(TOther[Frequency]=R$1),--(TOther[Start Date]&lt;=A1091),--(TOther[End Date Calc]&gt;=A1091),IF(B1091="N",--(TOther[Start Day]=DAY(A1091)),--(TOther[Start Day]&gt;=DAY(A1091))),--(IFERROR(MOD(TOther[Start Month]-MONTH(A1091)+2,2),1)=0),TOther[Amount])))</f>
        <v/>
      </c>
      <c r="S1091" s="8" t="str" cm="1">
        <f t="array" ref="S1091">IF(A1091="","",IF(COUNTIF(TOther[Frequency],S$1)=0,0,SUMPRODUCT(--(TOther[Frequency]=S$1),--(TOther[Start Date]&lt;=A1091),--(TOther[End Date Calc]&gt;=A1091),IF(B1091="N",--(TOther[Start Day]=DAY(A1091)),--(TOther[Start Day]&gt;=DAY(A1091))),--(IFERROR(MOD(TOther[Start Month]-MONTH(A1091)+3,3),1)=0),TOther[Amount])))</f>
        <v/>
      </c>
      <c r="T1091" s="8" t="str" cm="1">
        <f t="array" ref="T1091">IF($A1091="","",IF(COUNTIF(TOther[Frequency],T$1)=0,0,SUMPRODUCT(--(TOther[Frequency]=T$1),--(TOther[Start Date]&lt;=$A1091),--(TOther[End Date Calc]&gt;=$A1091),IF($B1091="N",--(TOther[Start Day]=DAY($A1091)),--(TOther[Start Day]&gt;=DAY($A1091))),--(IFERROR(MOD(TOther[Start Month]-MONTH($A1091)+4,4),1)=0),TOther[Amount])))</f>
        <v/>
      </c>
      <c r="U1091" s="8" t="str" cm="1">
        <f t="array" ref="U1091">IF(A1091="","",IF(COUNTIF(TOther[Frequency],$U$1)=0,0,SUMPRODUCT(--(TOther[Frequency]=$U$1),--(TOther[Start Date]&lt;=A1091),--(TOther[End Date Calc]&gt;=A1091),IF(B1091="N",--(TOther[Start Day]=DAY(A1091)),--(TOther[Start Day]&gt;=DAY(A1091))),--(IFERROR(MOD(TOther[Start Month]-MONTH(A1091)+6,6),1)=0),TOther[Amount])))</f>
        <v/>
      </c>
      <c r="V1091" s="8" t="str" cm="1">
        <f t="array" ref="V1091">IF(A1091="","",IF(COUNTIF(TOther[Frequency],$V$1)=0,0,SUMPRODUCT(--(TOther[Frequency]=$V$1),--(TOther[Start Date]&lt;=A1091),--(TOther[End Date Calc]&gt;=A1091),IF(B1091="N",--(TOther[Start Day]=DAY(A1091)),--(TOther[Start Day]&gt;=DAY(A1091))),--(IFERROR(MOD(TOther[Start Month]-MONTH(A1091)+12,12),1)=0),TOther[Amount])))</f>
        <v/>
      </c>
      <c r="W1091" s="8" t="str">
        <f>IF(A1091="","",SUMIFS(TOther[Amount],TOther[Start Date],A1091,TOther[Frequency],$W$1))</f>
        <v/>
      </c>
      <c r="X1091" s="9" t="str">
        <f t="shared" si="85"/>
        <v/>
      </c>
      <c r="Y1091" s="9" t="str">
        <f t="shared" ref="Y1091:Y1154" si="89">IF(A1091="","",SUM(H1091:W1091))</f>
        <v/>
      </c>
      <c r="Z1091" s="8" t="str" cm="1">
        <f t="array" ref="Z1091">IF(A1091="","",IF(COUNTIF('2) Income'!$D$13:$D$32,"Weekly")=0,0,SUMPRODUCT(--(IFERROR(MOD(A1091-'2) Income'!$F$13:$F$32,7),1)=0),--('2) Income'!$D$13:$D$32="Weekly"),--('2) Income'!$F$13:$F$32&lt;=A1091),'2) Income'!$E$13:$E$32)))</f>
        <v/>
      </c>
      <c r="AA1091" s="8" t="str" cm="1">
        <f t="array" ref="AA1091">IF(A1091="","",IF(COUNTIF('2) Income'!$D$13:$D$32,"Every Other Week")=0,0,SUMPRODUCT(--(IFERROR(MOD(A1091-'2) Income'!$F$13:$F$32,14),1)=0),--('2) Income'!$D$13:$D$32="Every Other Week"),--('2) Income'!$F$13:$F$32&lt;=A1091),'2) Income'!$E$13:$E$32)))</f>
        <v/>
      </c>
      <c r="AB1091" s="8" t="str">
        <f>IF(A1091="","",IF(COUNTIF('2) Income'!$D$13:$D$32,"1st and 15th")=0,0,IF(OR(DAY(A1091)=1,DAY(A1091)=15),SUMIFS('2) Income'!$E$13:$E$32,'2) Income'!$D$13:$D$32,"1st and 15th",'2) Income'!$F$13:$F$32,"&lt;="&amp;$A1091),0)))</f>
        <v/>
      </c>
      <c r="AC1091" s="8" t="str">
        <f>IF(A1091="","",IF(COUNTIF('2) Income'!$D$13:$D$32,"2nd Wednesday")=0,0,IF(A1091=(A1091-DAY(A1091)+1+2*7-WEEKDAY(A1091-DAY(A1091)+8-4,1)),SUMIFS('2) Income'!$E$13:$E$32,'2) Income'!$D$13:$D$32,"2nd Wednesday",'2) Income'!$F$13:$F$32,"&lt;="&amp;$A1091),0)))</f>
        <v/>
      </c>
      <c r="AD1091" s="8" t="str">
        <f>IF(A1091="","",IF(COUNTIF('2) Income'!$D$13:$D$32,"3rd Wednesday")=0,0,IF(A1091=(A1091-DAY(A1091)+1+3*7-WEEKDAY(A1091-DAY(A1091)+8-4,1)),SUMIFS('2) Income'!$E$13:$E$32,'2) Income'!$D$13:$D$32,"3rd Wednesday",'2) Income'!$F$13:$F$32,"&lt;="&amp;$A1091),0)))</f>
        <v/>
      </c>
      <c r="AE1091" s="8" t="str">
        <f>IF(A1091="","",IF(COUNTIF('2) Income'!$D$13:$D$32,"4th Wednesday")=0,0,IF(A1091=(A1091-DAY(A1091)+1+4*7-WEEKDAY(A1091-DAY(A1091)+8-4,1)),SUMIFS('2) Income'!$E$13:$E$32,'2) Income'!$D$13:$D$32,"4th Wednesday",'2) Income'!$F$13:$F$32,"&lt;="&amp;$A1091),0)))</f>
        <v/>
      </c>
      <c r="AF1091" s="8" t="str" cm="1">
        <f t="array" ref="AF1091">IF(A1091="","",IF(COUNTIF('2) Income'!$D$13:$D$32,"Every 4 Weeks")=0,0,SUMPRODUCT(--(IFERROR(MOD(A1091-'2) Income'!$F$13:$F$32,28),1)=0),--('2) Income'!$D$13:$D$32="Every 4 Weeks"),--('2) Income'!$F$13:$F$32&lt;=A1091),'2) Income'!$E$13:$E$32)))</f>
        <v/>
      </c>
      <c r="AG1091" s="8" t="str">
        <f>IF(A1091="","",IF(COUNTIF('2) Income'!$D$13:$D$32,"Monthly")=0,0,IF(B1091="N",SUMIFS('2) Income'!$E$13:$E$32,'2) Income'!$D$13:$D$32,"monthly",'2) Income'!$F$13:$F$32,"&lt;="&amp;$A1091,'2) Income'!$I$13:$I$32,DAY(A1091)),SUMIFS('2) Income'!$E$13:$E$32,'2) Income'!$D$13:$D$32,"monthly",'2) Income'!$F$13:$F$32,"&lt;="&amp;$A1091,'2) Income'!$I$13:$I$32,"&gt;="&amp;DAY(A1091)))))</f>
        <v/>
      </c>
      <c r="AH1091" s="8" t="str" cm="1">
        <f t="array" ref="AH1091">IF(A1091="","",IF(COUNTIF('2) Income'!$D$13:$D$32,"Yearly")=0,0,SUMPRODUCT(--('2) Income'!$D$13:$D$32="Yearly"),--('2) Income'!$F$13:$F$32&lt;=A1091),IF(B1091="N",--('2) Income'!$I$13:$I$32=DAY(A1091)),--('2) Income'!$I$13:$I$32&gt;=DAY(A1091))),--(IFERROR(MOD('2) Income'!$H$13:$H$32-MONTH(A1091)+12,12),1)=0),'2) Income'!$E$13:$E$32)))</f>
        <v/>
      </c>
      <c r="AI1091" s="8" t="str">
        <f>IF(A1091="","",IF(COUNTIF('2) Income'!$D$13:$D$32,"one-time")=0,0,SUMIFS('2) Income'!$E$13:$E$32,'2) Income'!$D$13:$D$32,"one-time",'2) Income'!$F$13:$F$32,"="&amp;$A1091)))</f>
        <v/>
      </c>
      <c r="AJ1091" s="9" t="str">
        <f t="shared" si="86"/>
        <v/>
      </c>
    </row>
    <row r="1092" spans="1:36">
      <c r="A1092" s="7" t="str">
        <f>IF(A1091="","",IF(A1091+1&lt;='1) Period'!$E$21,A1091+1,""))</f>
        <v/>
      </c>
      <c r="B1092" s="7" t="e">
        <f t="shared" si="87"/>
        <v>#VALUE!</v>
      </c>
      <c r="C1092" t="e">
        <f t="shared" si="88"/>
        <v>#VALUE!</v>
      </c>
      <c r="D1092" s="8" t="str">
        <f>IF(A1092="","",IF(TEXT(A1092,"dddd")='4) Happy Money'!$E$23,WAllowance,0))</f>
        <v/>
      </c>
      <c r="E1092" s="8" t="str">
        <f>IF(A1092="","",IF(B1092="N",SUMIF(TMonthly[Day of the Month],DAY(A1092),TMonthly[Amount]),SUMIF(TMonthly[Day of the Month],"&gt;="&amp;DAY(A1092),TMonthly[Amount])))</f>
        <v/>
      </c>
      <c r="F1092" s="8" t="str" cm="1">
        <f t="array" ref="F1092">IF(A1092="","",SUMPRODUCT(--(TYearly[Due Date]&lt;=A1092),IF(B1092="N",--(TYearly[Day]=DAY(A1092)),--(TYearly[Day]&gt;=DAY(A1092))),--(IFERROR(MOD(TYearly[Month]-MONTH(A1092)+12,12),1)=0),TYearly[Amount]))</f>
        <v/>
      </c>
      <c r="G1092" s="8" t="str">
        <f>IF(A1092="","",SUMIF(TOneTime[Due Date],A1092,TOneTime[Amount]))</f>
        <v/>
      </c>
      <c r="H1092" s="8" t="str" cm="1">
        <f t="array" ref="H1092">IF(A1092="","",IF(COUNTIF(TOther[Frequency],$H$1)=0,0,SUMPRODUCT(--(IFERROR(MOD(A1092-TOther[Start Date],7),1)=0),--(TOther[Frequency]=$H$1),--(TOther[Start Date]&lt;=A1092),--(TOther[End Date Calc]&gt;=A1092),TOther[Amount])))</f>
        <v/>
      </c>
      <c r="I1092" s="8" t="str" cm="1">
        <f t="array" ref="I1092">IF(A1092="","",IF(COUNTIF(TOther[Frequency],$I$1)=0,0,SUMPRODUCT(--(IFERROR(MOD(A1092-TOther[Start Date],14),1)=0),--(TOther[Frequency]=$I$1),--(TOther[Start Date]&lt;=A1092),--(TOther[End Date Calc]&gt;=A1092),TOther[Amount])))</f>
        <v/>
      </c>
      <c r="J1092" s="8" t="str">
        <f>IF(A1092="","",IF(COUNTIF(TOther[Frequency],$J$1)=0,0,IF(OR(DAY(A1092)=1,DAY(A1092)=15),SUMIFS(TOther[Amount],TOther[Frequency],$J$1,TOther[Start Date],"&lt;="&amp;$A1092,TOther[End Date Calc],"&gt;="&amp;A1092),0)))</f>
        <v/>
      </c>
      <c r="K1092" s="8" t="str">
        <f>IF(A1092="","",IF(COUNTIF(TOther[Frequency],$K$1)=0,0,IF(A1092=(A1092-DAY(A1092)+1+2*7-WEEKDAY(A1092-DAY(A1092)+8-4,1)),SUMIFS(TOther[Amount],TOther[Frequency],$K$1,TOther[Start Date],"&lt;="&amp;$A1092,TOther[End Date Calc],"&gt;="&amp;A1092),0)))</f>
        <v/>
      </c>
      <c r="L1092" s="8" t="str">
        <f>IF(A1092="","",IF(COUNTIF(TOther[Frequency],$L$1)=0,0,IF(A1092=(A1092-DAY(A1092)+1+3*7-WEEKDAY(A1092-DAY(A1092)+8-4,1)),SUMIFS(TOther[Amount],TOther[Frequency],$L$1,TOther[Start Date],"&lt;="&amp;$A1092,TOther[End Date Calc],"&gt;="&amp;A1092),0)))</f>
        <v/>
      </c>
      <c r="M1092" s="8" t="str">
        <f>IF(A1092="","",IF(COUNTIF(TOther[Frequency],$M$1)=0,0,IF(A1092=(A1092-DAY(A1092)+1+4*7-WEEKDAY(A1092-DAY(A1092)+8-4,1)),SUMIFS(TOther[Amount],TOther[Frequency],$M$1,TOther[Start Date],"&lt;="&amp;$A1092,TOther[End Date Calc],"&gt;="&amp;A1092),0)))</f>
        <v/>
      </c>
      <c r="N1092" s="8" t="str" cm="1">
        <f t="array" ref="N1092">IF(A1092="","",IF(COUNTIF(TOther[Frequency],$N$1)=0,0,SUMPRODUCT(--(IFERROR(MOD(A1092-TOther[Start Date],28),1)=0),--(TOther[Frequency]=$N$1),--(TOther[Start Date]&lt;=A1092),--(TOther[End Date Calc]&gt;=A1092),TOther[Amount])))</f>
        <v/>
      </c>
      <c r="O1092" s="8" t="str" cm="1">
        <f t="array" ref="O1092">IF(A1092="","",IF(COUNTIF(TOther[Frequency],$O$1)=0,0,SUMPRODUCT(--(IFERROR(MOD(A1092-TOther[Start Date],42),1)=0),--(TOther[Frequency]=$O$1),--(TOther[Start Date]&lt;=A1092),--(TOther[End Date Calc]&gt;=A1092),TOther[Amount])))</f>
        <v/>
      </c>
      <c r="P1092" s="8" t="str" cm="1">
        <f t="array" ref="P1092">IF(A1092="","",IF(COUNTIF(TOther[Frequency],$P$1)=0,0,SUMPRODUCT(--(IFERROR(MOD(A1092-TOther[Start Date],56),1)=0),--(TOther[Frequency]=$P$1),--(TOther[Start Date]&lt;=A1092),--(TOther[End Date Calc]&gt;=A1092),TOther[Amount])))</f>
        <v/>
      </c>
      <c r="Q1092" s="8" t="str">
        <f>IF(A1092="","",IF(COUNTIF(TOther[Frequency],$Q$1)=0,0,IF(B1092="N",SUMIFS(TOther[Amount],TOther[Frequency],$Q$1,TOther[Start Date],"&lt;="&amp;$A1092,TOther[End Date Calc],"&gt;="&amp;A1092,TOther[Start Day],DAY(A1092)),SUMIFS(TOther[Amount],TOther[Frequency],$Q$1,TOther[Start Date],"&lt;="&amp;$A1092,TOther[End Date Calc],"&gt;="&amp;A1092,TOther[Start Day],"&gt;="&amp;DAY(A1092)))))</f>
        <v/>
      </c>
      <c r="R1092" s="8" t="str" cm="1">
        <f t="array" ref="R1092">IF(A1092="","",IF(COUNTIF(TOther[Frequency],R$1)=0,0,SUMPRODUCT(--(TOther[Frequency]=R$1),--(TOther[Start Date]&lt;=A1092),--(TOther[End Date Calc]&gt;=A1092),IF(B1092="N",--(TOther[Start Day]=DAY(A1092)),--(TOther[Start Day]&gt;=DAY(A1092))),--(IFERROR(MOD(TOther[Start Month]-MONTH(A1092)+2,2),1)=0),TOther[Amount])))</f>
        <v/>
      </c>
      <c r="S1092" s="8" t="str" cm="1">
        <f t="array" ref="S1092">IF(A1092="","",IF(COUNTIF(TOther[Frequency],S$1)=0,0,SUMPRODUCT(--(TOther[Frequency]=S$1),--(TOther[Start Date]&lt;=A1092),--(TOther[End Date Calc]&gt;=A1092),IF(B1092="N",--(TOther[Start Day]=DAY(A1092)),--(TOther[Start Day]&gt;=DAY(A1092))),--(IFERROR(MOD(TOther[Start Month]-MONTH(A1092)+3,3),1)=0),TOther[Amount])))</f>
        <v/>
      </c>
      <c r="T1092" s="8" t="str" cm="1">
        <f t="array" ref="T1092">IF($A1092="","",IF(COUNTIF(TOther[Frequency],T$1)=0,0,SUMPRODUCT(--(TOther[Frequency]=T$1),--(TOther[Start Date]&lt;=$A1092),--(TOther[End Date Calc]&gt;=$A1092),IF($B1092="N",--(TOther[Start Day]=DAY($A1092)),--(TOther[Start Day]&gt;=DAY($A1092))),--(IFERROR(MOD(TOther[Start Month]-MONTH($A1092)+4,4),1)=0),TOther[Amount])))</f>
        <v/>
      </c>
      <c r="U1092" s="8" t="str" cm="1">
        <f t="array" ref="U1092">IF(A1092="","",IF(COUNTIF(TOther[Frequency],$U$1)=0,0,SUMPRODUCT(--(TOther[Frequency]=$U$1),--(TOther[Start Date]&lt;=A1092),--(TOther[End Date Calc]&gt;=A1092),IF(B1092="N",--(TOther[Start Day]=DAY(A1092)),--(TOther[Start Day]&gt;=DAY(A1092))),--(IFERROR(MOD(TOther[Start Month]-MONTH(A1092)+6,6),1)=0),TOther[Amount])))</f>
        <v/>
      </c>
      <c r="V1092" s="8" t="str" cm="1">
        <f t="array" ref="V1092">IF(A1092="","",IF(COUNTIF(TOther[Frequency],$V$1)=0,0,SUMPRODUCT(--(TOther[Frequency]=$V$1),--(TOther[Start Date]&lt;=A1092),--(TOther[End Date Calc]&gt;=A1092),IF(B1092="N",--(TOther[Start Day]=DAY(A1092)),--(TOther[Start Day]&gt;=DAY(A1092))),--(IFERROR(MOD(TOther[Start Month]-MONTH(A1092)+12,12),1)=0),TOther[Amount])))</f>
        <v/>
      </c>
      <c r="W1092" s="8" t="str">
        <f>IF(A1092="","",SUMIFS(TOther[Amount],TOther[Start Date],A1092,TOther[Frequency],$W$1))</f>
        <v/>
      </c>
      <c r="X1092" s="9" t="str">
        <f t="shared" si="85"/>
        <v/>
      </c>
      <c r="Y1092" s="9" t="str">
        <f t="shared" si="89"/>
        <v/>
      </c>
      <c r="Z1092" s="8" t="str" cm="1">
        <f t="array" ref="Z1092">IF(A1092="","",IF(COUNTIF('2) Income'!$D$13:$D$32,"Weekly")=0,0,SUMPRODUCT(--(IFERROR(MOD(A1092-'2) Income'!$F$13:$F$32,7),1)=0),--('2) Income'!$D$13:$D$32="Weekly"),--('2) Income'!$F$13:$F$32&lt;=A1092),'2) Income'!$E$13:$E$32)))</f>
        <v/>
      </c>
      <c r="AA1092" s="8" t="str" cm="1">
        <f t="array" ref="AA1092">IF(A1092="","",IF(COUNTIF('2) Income'!$D$13:$D$32,"Every Other Week")=0,0,SUMPRODUCT(--(IFERROR(MOD(A1092-'2) Income'!$F$13:$F$32,14),1)=0),--('2) Income'!$D$13:$D$32="Every Other Week"),--('2) Income'!$F$13:$F$32&lt;=A1092),'2) Income'!$E$13:$E$32)))</f>
        <v/>
      </c>
      <c r="AB1092" s="8" t="str">
        <f>IF(A1092="","",IF(COUNTIF('2) Income'!$D$13:$D$32,"1st and 15th")=0,0,IF(OR(DAY(A1092)=1,DAY(A1092)=15),SUMIFS('2) Income'!$E$13:$E$32,'2) Income'!$D$13:$D$32,"1st and 15th",'2) Income'!$F$13:$F$32,"&lt;="&amp;$A1092),0)))</f>
        <v/>
      </c>
      <c r="AC1092" s="8" t="str">
        <f>IF(A1092="","",IF(COUNTIF('2) Income'!$D$13:$D$32,"2nd Wednesday")=0,0,IF(A1092=(A1092-DAY(A1092)+1+2*7-WEEKDAY(A1092-DAY(A1092)+8-4,1)),SUMIFS('2) Income'!$E$13:$E$32,'2) Income'!$D$13:$D$32,"2nd Wednesday",'2) Income'!$F$13:$F$32,"&lt;="&amp;$A1092),0)))</f>
        <v/>
      </c>
      <c r="AD1092" s="8" t="str">
        <f>IF(A1092="","",IF(COUNTIF('2) Income'!$D$13:$D$32,"3rd Wednesday")=0,0,IF(A1092=(A1092-DAY(A1092)+1+3*7-WEEKDAY(A1092-DAY(A1092)+8-4,1)),SUMIFS('2) Income'!$E$13:$E$32,'2) Income'!$D$13:$D$32,"3rd Wednesday",'2) Income'!$F$13:$F$32,"&lt;="&amp;$A1092),0)))</f>
        <v/>
      </c>
      <c r="AE1092" s="8" t="str">
        <f>IF(A1092="","",IF(COUNTIF('2) Income'!$D$13:$D$32,"4th Wednesday")=0,0,IF(A1092=(A1092-DAY(A1092)+1+4*7-WEEKDAY(A1092-DAY(A1092)+8-4,1)),SUMIFS('2) Income'!$E$13:$E$32,'2) Income'!$D$13:$D$32,"4th Wednesday",'2) Income'!$F$13:$F$32,"&lt;="&amp;$A1092),0)))</f>
        <v/>
      </c>
      <c r="AF1092" s="8" t="str" cm="1">
        <f t="array" ref="AF1092">IF(A1092="","",IF(COUNTIF('2) Income'!$D$13:$D$32,"Every 4 Weeks")=0,0,SUMPRODUCT(--(IFERROR(MOD(A1092-'2) Income'!$F$13:$F$32,28),1)=0),--('2) Income'!$D$13:$D$32="Every 4 Weeks"),--('2) Income'!$F$13:$F$32&lt;=A1092),'2) Income'!$E$13:$E$32)))</f>
        <v/>
      </c>
      <c r="AG1092" s="8" t="str">
        <f>IF(A1092="","",IF(COUNTIF('2) Income'!$D$13:$D$32,"Monthly")=0,0,IF(B1092="N",SUMIFS('2) Income'!$E$13:$E$32,'2) Income'!$D$13:$D$32,"monthly",'2) Income'!$F$13:$F$32,"&lt;="&amp;$A1092,'2) Income'!$I$13:$I$32,DAY(A1092)),SUMIFS('2) Income'!$E$13:$E$32,'2) Income'!$D$13:$D$32,"monthly",'2) Income'!$F$13:$F$32,"&lt;="&amp;$A1092,'2) Income'!$I$13:$I$32,"&gt;="&amp;DAY(A1092)))))</f>
        <v/>
      </c>
      <c r="AH1092" s="8" t="str" cm="1">
        <f t="array" ref="AH1092">IF(A1092="","",IF(COUNTIF('2) Income'!$D$13:$D$32,"Yearly")=0,0,SUMPRODUCT(--('2) Income'!$D$13:$D$32="Yearly"),--('2) Income'!$F$13:$F$32&lt;=A1092),IF(B1092="N",--('2) Income'!$I$13:$I$32=DAY(A1092)),--('2) Income'!$I$13:$I$32&gt;=DAY(A1092))),--(IFERROR(MOD('2) Income'!$H$13:$H$32-MONTH(A1092)+12,12),1)=0),'2) Income'!$E$13:$E$32)))</f>
        <v/>
      </c>
      <c r="AI1092" s="8" t="str">
        <f>IF(A1092="","",IF(COUNTIF('2) Income'!$D$13:$D$32,"one-time")=0,0,SUMIFS('2) Income'!$E$13:$E$32,'2) Income'!$D$13:$D$32,"one-time",'2) Income'!$F$13:$F$32,"="&amp;$A1092)))</f>
        <v/>
      </c>
      <c r="AJ1092" s="9" t="str">
        <f t="shared" si="86"/>
        <v/>
      </c>
    </row>
    <row r="1093" spans="1:36">
      <c r="A1093" s="7" t="str">
        <f>IF(A1092="","",IF(A1092+1&lt;='1) Period'!$E$21,A1092+1,""))</f>
        <v/>
      </c>
      <c r="B1093" s="7" t="e">
        <f t="shared" si="87"/>
        <v>#VALUE!</v>
      </c>
      <c r="C1093" t="e">
        <f t="shared" si="88"/>
        <v>#VALUE!</v>
      </c>
      <c r="D1093" s="8" t="str">
        <f>IF(A1093="","",IF(TEXT(A1093,"dddd")='4) Happy Money'!$E$23,WAllowance,0))</f>
        <v/>
      </c>
      <c r="E1093" s="8" t="str">
        <f>IF(A1093="","",IF(B1093="N",SUMIF(TMonthly[Day of the Month],DAY(A1093),TMonthly[Amount]),SUMIF(TMonthly[Day of the Month],"&gt;="&amp;DAY(A1093),TMonthly[Amount])))</f>
        <v/>
      </c>
      <c r="F1093" s="8" t="str" cm="1">
        <f t="array" ref="F1093">IF(A1093="","",SUMPRODUCT(--(TYearly[Due Date]&lt;=A1093),IF(B1093="N",--(TYearly[Day]=DAY(A1093)),--(TYearly[Day]&gt;=DAY(A1093))),--(IFERROR(MOD(TYearly[Month]-MONTH(A1093)+12,12),1)=0),TYearly[Amount]))</f>
        <v/>
      </c>
      <c r="G1093" s="8" t="str">
        <f>IF(A1093="","",SUMIF(TOneTime[Due Date],A1093,TOneTime[Amount]))</f>
        <v/>
      </c>
      <c r="H1093" s="8" t="str" cm="1">
        <f t="array" ref="H1093">IF(A1093="","",IF(COUNTIF(TOther[Frequency],$H$1)=0,0,SUMPRODUCT(--(IFERROR(MOD(A1093-TOther[Start Date],7),1)=0),--(TOther[Frequency]=$H$1),--(TOther[Start Date]&lt;=A1093),--(TOther[End Date Calc]&gt;=A1093),TOther[Amount])))</f>
        <v/>
      </c>
      <c r="I1093" s="8" t="str" cm="1">
        <f t="array" ref="I1093">IF(A1093="","",IF(COUNTIF(TOther[Frequency],$I$1)=0,0,SUMPRODUCT(--(IFERROR(MOD(A1093-TOther[Start Date],14),1)=0),--(TOther[Frequency]=$I$1),--(TOther[Start Date]&lt;=A1093),--(TOther[End Date Calc]&gt;=A1093),TOther[Amount])))</f>
        <v/>
      </c>
      <c r="J1093" s="8" t="str">
        <f>IF(A1093="","",IF(COUNTIF(TOther[Frequency],$J$1)=0,0,IF(OR(DAY(A1093)=1,DAY(A1093)=15),SUMIFS(TOther[Amount],TOther[Frequency],$J$1,TOther[Start Date],"&lt;="&amp;$A1093,TOther[End Date Calc],"&gt;="&amp;A1093),0)))</f>
        <v/>
      </c>
      <c r="K1093" s="8" t="str">
        <f>IF(A1093="","",IF(COUNTIF(TOther[Frequency],$K$1)=0,0,IF(A1093=(A1093-DAY(A1093)+1+2*7-WEEKDAY(A1093-DAY(A1093)+8-4,1)),SUMIFS(TOther[Amount],TOther[Frequency],$K$1,TOther[Start Date],"&lt;="&amp;$A1093,TOther[End Date Calc],"&gt;="&amp;A1093),0)))</f>
        <v/>
      </c>
      <c r="L1093" s="8" t="str">
        <f>IF(A1093="","",IF(COUNTIF(TOther[Frequency],$L$1)=0,0,IF(A1093=(A1093-DAY(A1093)+1+3*7-WEEKDAY(A1093-DAY(A1093)+8-4,1)),SUMIFS(TOther[Amount],TOther[Frequency],$L$1,TOther[Start Date],"&lt;="&amp;$A1093,TOther[End Date Calc],"&gt;="&amp;A1093),0)))</f>
        <v/>
      </c>
      <c r="M1093" s="8" t="str">
        <f>IF(A1093="","",IF(COUNTIF(TOther[Frequency],$M$1)=0,0,IF(A1093=(A1093-DAY(A1093)+1+4*7-WEEKDAY(A1093-DAY(A1093)+8-4,1)),SUMIFS(TOther[Amount],TOther[Frequency],$M$1,TOther[Start Date],"&lt;="&amp;$A1093,TOther[End Date Calc],"&gt;="&amp;A1093),0)))</f>
        <v/>
      </c>
      <c r="N1093" s="8" t="str" cm="1">
        <f t="array" ref="N1093">IF(A1093="","",IF(COUNTIF(TOther[Frequency],$N$1)=0,0,SUMPRODUCT(--(IFERROR(MOD(A1093-TOther[Start Date],28),1)=0),--(TOther[Frequency]=$N$1),--(TOther[Start Date]&lt;=A1093),--(TOther[End Date Calc]&gt;=A1093),TOther[Amount])))</f>
        <v/>
      </c>
      <c r="O1093" s="8" t="str" cm="1">
        <f t="array" ref="O1093">IF(A1093="","",IF(COUNTIF(TOther[Frequency],$O$1)=0,0,SUMPRODUCT(--(IFERROR(MOD(A1093-TOther[Start Date],42),1)=0),--(TOther[Frequency]=$O$1),--(TOther[Start Date]&lt;=A1093),--(TOther[End Date Calc]&gt;=A1093),TOther[Amount])))</f>
        <v/>
      </c>
      <c r="P1093" s="8" t="str" cm="1">
        <f t="array" ref="P1093">IF(A1093="","",IF(COUNTIF(TOther[Frequency],$P$1)=0,0,SUMPRODUCT(--(IFERROR(MOD(A1093-TOther[Start Date],56),1)=0),--(TOther[Frequency]=$P$1),--(TOther[Start Date]&lt;=A1093),--(TOther[End Date Calc]&gt;=A1093),TOther[Amount])))</f>
        <v/>
      </c>
      <c r="Q1093" s="8" t="str">
        <f>IF(A1093="","",IF(COUNTIF(TOther[Frequency],$Q$1)=0,0,IF(B1093="N",SUMIFS(TOther[Amount],TOther[Frequency],$Q$1,TOther[Start Date],"&lt;="&amp;$A1093,TOther[End Date Calc],"&gt;="&amp;A1093,TOther[Start Day],DAY(A1093)),SUMIFS(TOther[Amount],TOther[Frequency],$Q$1,TOther[Start Date],"&lt;="&amp;$A1093,TOther[End Date Calc],"&gt;="&amp;A1093,TOther[Start Day],"&gt;="&amp;DAY(A1093)))))</f>
        <v/>
      </c>
      <c r="R1093" s="8" t="str" cm="1">
        <f t="array" ref="R1093">IF(A1093="","",IF(COUNTIF(TOther[Frequency],R$1)=0,0,SUMPRODUCT(--(TOther[Frequency]=R$1),--(TOther[Start Date]&lt;=A1093),--(TOther[End Date Calc]&gt;=A1093),IF(B1093="N",--(TOther[Start Day]=DAY(A1093)),--(TOther[Start Day]&gt;=DAY(A1093))),--(IFERROR(MOD(TOther[Start Month]-MONTH(A1093)+2,2),1)=0),TOther[Amount])))</f>
        <v/>
      </c>
      <c r="S1093" s="8" t="str" cm="1">
        <f t="array" ref="S1093">IF(A1093="","",IF(COUNTIF(TOther[Frequency],S$1)=0,0,SUMPRODUCT(--(TOther[Frequency]=S$1),--(TOther[Start Date]&lt;=A1093),--(TOther[End Date Calc]&gt;=A1093),IF(B1093="N",--(TOther[Start Day]=DAY(A1093)),--(TOther[Start Day]&gt;=DAY(A1093))),--(IFERROR(MOD(TOther[Start Month]-MONTH(A1093)+3,3),1)=0),TOther[Amount])))</f>
        <v/>
      </c>
      <c r="T1093" s="8" t="str" cm="1">
        <f t="array" ref="T1093">IF($A1093="","",IF(COUNTIF(TOther[Frequency],T$1)=0,0,SUMPRODUCT(--(TOther[Frequency]=T$1),--(TOther[Start Date]&lt;=$A1093),--(TOther[End Date Calc]&gt;=$A1093),IF($B1093="N",--(TOther[Start Day]=DAY($A1093)),--(TOther[Start Day]&gt;=DAY($A1093))),--(IFERROR(MOD(TOther[Start Month]-MONTH($A1093)+4,4),1)=0),TOther[Amount])))</f>
        <v/>
      </c>
      <c r="U1093" s="8" t="str" cm="1">
        <f t="array" ref="U1093">IF(A1093="","",IF(COUNTIF(TOther[Frequency],$U$1)=0,0,SUMPRODUCT(--(TOther[Frequency]=$U$1),--(TOther[Start Date]&lt;=A1093),--(TOther[End Date Calc]&gt;=A1093),IF(B1093="N",--(TOther[Start Day]=DAY(A1093)),--(TOther[Start Day]&gt;=DAY(A1093))),--(IFERROR(MOD(TOther[Start Month]-MONTH(A1093)+6,6),1)=0),TOther[Amount])))</f>
        <v/>
      </c>
      <c r="V1093" s="8" t="str" cm="1">
        <f t="array" ref="V1093">IF(A1093="","",IF(COUNTIF(TOther[Frequency],$V$1)=0,0,SUMPRODUCT(--(TOther[Frequency]=$V$1),--(TOther[Start Date]&lt;=A1093),--(TOther[End Date Calc]&gt;=A1093),IF(B1093="N",--(TOther[Start Day]=DAY(A1093)),--(TOther[Start Day]&gt;=DAY(A1093))),--(IFERROR(MOD(TOther[Start Month]-MONTH(A1093)+12,12),1)=0),TOther[Amount])))</f>
        <v/>
      </c>
      <c r="W1093" s="8" t="str">
        <f>IF(A1093="","",SUMIFS(TOther[Amount],TOther[Start Date],A1093,TOther[Frequency],$W$1))</f>
        <v/>
      </c>
      <c r="X1093" s="9" t="str">
        <f t="shared" si="85"/>
        <v/>
      </c>
      <c r="Y1093" s="9" t="str">
        <f t="shared" si="89"/>
        <v/>
      </c>
      <c r="Z1093" s="8" t="str" cm="1">
        <f t="array" ref="Z1093">IF(A1093="","",IF(COUNTIF('2) Income'!$D$13:$D$32,"Weekly")=0,0,SUMPRODUCT(--(IFERROR(MOD(A1093-'2) Income'!$F$13:$F$32,7),1)=0),--('2) Income'!$D$13:$D$32="Weekly"),--('2) Income'!$F$13:$F$32&lt;=A1093),'2) Income'!$E$13:$E$32)))</f>
        <v/>
      </c>
      <c r="AA1093" s="8" t="str" cm="1">
        <f t="array" ref="AA1093">IF(A1093="","",IF(COUNTIF('2) Income'!$D$13:$D$32,"Every Other Week")=0,0,SUMPRODUCT(--(IFERROR(MOD(A1093-'2) Income'!$F$13:$F$32,14),1)=0),--('2) Income'!$D$13:$D$32="Every Other Week"),--('2) Income'!$F$13:$F$32&lt;=A1093),'2) Income'!$E$13:$E$32)))</f>
        <v/>
      </c>
      <c r="AB1093" s="8" t="str">
        <f>IF(A1093="","",IF(COUNTIF('2) Income'!$D$13:$D$32,"1st and 15th")=0,0,IF(OR(DAY(A1093)=1,DAY(A1093)=15),SUMIFS('2) Income'!$E$13:$E$32,'2) Income'!$D$13:$D$32,"1st and 15th",'2) Income'!$F$13:$F$32,"&lt;="&amp;$A1093),0)))</f>
        <v/>
      </c>
      <c r="AC1093" s="8" t="str">
        <f>IF(A1093="","",IF(COUNTIF('2) Income'!$D$13:$D$32,"2nd Wednesday")=0,0,IF(A1093=(A1093-DAY(A1093)+1+2*7-WEEKDAY(A1093-DAY(A1093)+8-4,1)),SUMIFS('2) Income'!$E$13:$E$32,'2) Income'!$D$13:$D$32,"2nd Wednesday",'2) Income'!$F$13:$F$32,"&lt;="&amp;$A1093),0)))</f>
        <v/>
      </c>
      <c r="AD1093" s="8" t="str">
        <f>IF(A1093="","",IF(COUNTIF('2) Income'!$D$13:$D$32,"3rd Wednesday")=0,0,IF(A1093=(A1093-DAY(A1093)+1+3*7-WEEKDAY(A1093-DAY(A1093)+8-4,1)),SUMIFS('2) Income'!$E$13:$E$32,'2) Income'!$D$13:$D$32,"3rd Wednesday",'2) Income'!$F$13:$F$32,"&lt;="&amp;$A1093),0)))</f>
        <v/>
      </c>
      <c r="AE1093" s="8" t="str">
        <f>IF(A1093="","",IF(COUNTIF('2) Income'!$D$13:$D$32,"4th Wednesday")=0,0,IF(A1093=(A1093-DAY(A1093)+1+4*7-WEEKDAY(A1093-DAY(A1093)+8-4,1)),SUMIFS('2) Income'!$E$13:$E$32,'2) Income'!$D$13:$D$32,"4th Wednesday",'2) Income'!$F$13:$F$32,"&lt;="&amp;$A1093),0)))</f>
        <v/>
      </c>
      <c r="AF1093" s="8" t="str" cm="1">
        <f t="array" ref="AF1093">IF(A1093="","",IF(COUNTIF('2) Income'!$D$13:$D$32,"Every 4 Weeks")=0,0,SUMPRODUCT(--(IFERROR(MOD(A1093-'2) Income'!$F$13:$F$32,28),1)=0),--('2) Income'!$D$13:$D$32="Every 4 Weeks"),--('2) Income'!$F$13:$F$32&lt;=A1093),'2) Income'!$E$13:$E$32)))</f>
        <v/>
      </c>
      <c r="AG1093" s="8" t="str">
        <f>IF(A1093="","",IF(COUNTIF('2) Income'!$D$13:$D$32,"Monthly")=0,0,IF(B1093="N",SUMIFS('2) Income'!$E$13:$E$32,'2) Income'!$D$13:$D$32,"monthly",'2) Income'!$F$13:$F$32,"&lt;="&amp;$A1093,'2) Income'!$I$13:$I$32,DAY(A1093)),SUMIFS('2) Income'!$E$13:$E$32,'2) Income'!$D$13:$D$32,"monthly",'2) Income'!$F$13:$F$32,"&lt;="&amp;$A1093,'2) Income'!$I$13:$I$32,"&gt;="&amp;DAY(A1093)))))</f>
        <v/>
      </c>
      <c r="AH1093" s="8" t="str" cm="1">
        <f t="array" ref="AH1093">IF(A1093="","",IF(COUNTIF('2) Income'!$D$13:$D$32,"Yearly")=0,0,SUMPRODUCT(--('2) Income'!$D$13:$D$32="Yearly"),--('2) Income'!$F$13:$F$32&lt;=A1093),IF(B1093="N",--('2) Income'!$I$13:$I$32=DAY(A1093)),--('2) Income'!$I$13:$I$32&gt;=DAY(A1093))),--(IFERROR(MOD('2) Income'!$H$13:$H$32-MONTH(A1093)+12,12),1)=0),'2) Income'!$E$13:$E$32)))</f>
        <v/>
      </c>
      <c r="AI1093" s="8" t="str">
        <f>IF(A1093="","",IF(COUNTIF('2) Income'!$D$13:$D$32,"one-time")=0,0,SUMIFS('2) Income'!$E$13:$E$32,'2) Income'!$D$13:$D$32,"one-time",'2) Income'!$F$13:$F$32,"="&amp;$A1093)))</f>
        <v/>
      </c>
      <c r="AJ1093" s="9" t="str">
        <f t="shared" si="86"/>
        <v/>
      </c>
    </row>
    <row r="1094" spans="1:36">
      <c r="A1094" s="7" t="str">
        <f>IF(A1093="","",IF(A1093+1&lt;='1) Period'!$E$21,A1093+1,""))</f>
        <v/>
      </c>
      <c r="B1094" s="7" t="e">
        <f t="shared" si="87"/>
        <v>#VALUE!</v>
      </c>
      <c r="C1094" t="e">
        <f t="shared" si="88"/>
        <v>#VALUE!</v>
      </c>
      <c r="D1094" s="8" t="str">
        <f>IF(A1094="","",IF(TEXT(A1094,"dddd")='4) Happy Money'!$E$23,WAllowance,0))</f>
        <v/>
      </c>
      <c r="E1094" s="8" t="str">
        <f>IF(A1094="","",IF(B1094="N",SUMIF(TMonthly[Day of the Month],DAY(A1094),TMonthly[Amount]),SUMIF(TMonthly[Day of the Month],"&gt;="&amp;DAY(A1094),TMonthly[Amount])))</f>
        <v/>
      </c>
      <c r="F1094" s="8" t="str" cm="1">
        <f t="array" ref="F1094">IF(A1094="","",SUMPRODUCT(--(TYearly[Due Date]&lt;=A1094),IF(B1094="N",--(TYearly[Day]=DAY(A1094)),--(TYearly[Day]&gt;=DAY(A1094))),--(IFERROR(MOD(TYearly[Month]-MONTH(A1094)+12,12),1)=0),TYearly[Amount]))</f>
        <v/>
      </c>
      <c r="G1094" s="8" t="str">
        <f>IF(A1094="","",SUMIF(TOneTime[Due Date],A1094,TOneTime[Amount]))</f>
        <v/>
      </c>
      <c r="H1094" s="8" t="str" cm="1">
        <f t="array" ref="H1094">IF(A1094="","",IF(COUNTIF(TOther[Frequency],$H$1)=0,0,SUMPRODUCT(--(IFERROR(MOD(A1094-TOther[Start Date],7),1)=0),--(TOther[Frequency]=$H$1),--(TOther[Start Date]&lt;=A1094),--(TOther[End Date Calc]&gt;=A1094),TOther[Amount])))</f>
        <v/>
      </c>
      <c r="I1094" s="8" t="str" cm="1">
        <f t="array" ref="I1094">IF(A1094="","",IF(COUNTIF(TOther[Frequency],$I$1)=0,0,SUMPRODUCT(--(IFERROR(MOD(A1094-TOther[Start Date],14),1)=0),--(TOther[Frequency]=$I$1),--(TOther[Start Date]&lt;=A1094),--(TOther[End Date Calc]&gt;=A1094),TOther[Amount])))</f>
        <v/>
      </c>
      <c r="J1094" s="8" t="str">
        <f>IF(A1094="","",IF(COUNTIF(TOther[Frequency],$J$1)=0,0,IF(OR(DAY(A1094)=1,DAY(A1094)=15),SUMIFS(TOther[Amount],TOther[Frequency],$J$1,TOther[Start Date],"&lt;="&amp;$A1094,TOther[End Date Calc],"&gt;="&amp;A1094),0)))</f>
        <v/>
      </c>
      <c r="K1094" s="8" t="str">
        <f>IF(A1094="","",IF(COUNTIF(TOther[Frequency],$K$1)=0,0,IF(A1094=(A1094-DAY(A1094)+1+2*7-WEEKDAY(A1094-DAY(A1094)+8-4,1)),SUMIFS(TOther[Amount],TOther[Frequency],$K$1,TOther[Start Date],"&lt;="&amp;$A1094,TOther[End Date Calc],"&gt;="&amp;A1094),0)))</f>
        <v/>
      </c>
      <c r="L1094" s="8" t="str">
        <f>IF(A1094="","",IF(COUNTIF(TOther[Frequency],$L$1)=0,0,IF(A1094=(A1094-DAY(A1094)+1+3*7-WEEKDAY(A1094-DAY(A1094)+8-4,1)),SUMIFS(TOther[Amount],TOther[Frequency],$L$1,TOther[Start Date],"&lt;="&amp;$A1094,TOther[End Date Calc],"&gt;="&amp;A1094),0)))</f>
        <v/>
      </c>
      <c r="M1094" s="8" t="str">
        <f>IF(A1094="","",IF(COUNTIF(TOther[Frequency],$M$1)=0,0,IF(A1094=(A1094-DAY(A1094)+1+4*7-WEEKDAY(A1094-DAY(A1094)+8-4,1)),SUMIFS(TOther[Amount],TOther[Frequency],$M$1,TOther[Start Date],"&lt;="&amp;$A1094,TOther[End Date Calc],"&gt;="&amp;A1094),0)))</f>
        <v/>
      </c>
      <c r="N1094" s="8" t="str" cm="1">
        <f t="array" ref="N1094">IF(A1094="","",IF(COUNTIF(TOther[Frequency],$N$1)=0,0,SUMPRODUCT(--(IFERROR(MOD(A1094-TOther[Start Date],28),1)=0),--(TOther[Frequency]=$N$1),--(TOther[Start Date]&lt;=A1094),--(TOther[End Date Calc]&gt;=A1094),TOther[Amount])))</f>
        <v/>
      </c>
      <c r="O1094" s="8" t="str" cm="1">
        <f t="array" ref="O1094">IF(A1094="","",IF(COUNTIF(TOther[Frequency],$O$1)=0,0,SUMPRODUCT(--(IFERROR(MOD(A1094-TOther[Start Date],42),1)=0),--(TOther[Frequency]=$O$1),--(TOther[Start Date]&lt;=A1094),--(TOther[End Date Calc]&gt;=A1094),TOther[Amount])))</f>
        <v/>
      </c>
      <c r="P1094" s="8" t="str" cm="1">
        <f t="array" ref="P1094">IF(A1094="","",IF(COUNTIF(TOther[Frequency],$P$1)=0,0,SUMPRODUCT(--(IFERROR(MOD(A1094-TOther[Start Date],56),1)=0),--(TOther[Frequency]=$P$1),--(TOther[Start Date]&lt;=A1094),--(TOther[End Date Calc]&gt;=A1094),TOther[Amount])))</f>
        <v/>
      </c>
      <c r="Q1094" s="8" t="str">
        <f>IF(A1094="","",IF(COUNTIF(TOther[Frequency],$Q$1)=0,0,IF(B1094="N",SUMIFS(TOther[Amount],TOther[Frequency],$Q$1,TOther[Start Date],"&lt;="&amp;$A1094,TOther[End Date Calc],"&gt;="&amp;A1094,TOther[Start Day],DAY(A1094)),SUMIFS(TOther[Amount],TOther[Frequency],$Q$1,TOther[Start Date],"&lt;="&amp;$A1094,TOther[End Date Calc],"&gt;="&amp;A1094,TOther[Start Day],"&gt;="&amp;DAY(A1094)))))</f>
        <v/>
      </c>
      <c r="R1094" s="8" t="str" cm="1">
        <f t="array" ref="R1094">IF(A1094="","",IF(COUNTIF(TOther[Frequency],R$1)=0,0,SUMPRODUCT(--(TOther[Frequency]=R$1),--(TOther[Start Date]&lt;=A1094),--(TOther[End Date Calc]&gt;=A1094),IF(B1094="N",--(TOther[Start Day]=DAY(A1094)),--(TOther[Start Day]&gt;=DAY(A1094))),--(IFERROR(MOD(TOther[Start Month]-MONTH(A1094)+2,2),1)=0),TOther[Amount])))</f>
        <v/>
      </c>
      <c r="S1094" s="8" t="str" cm="1">
        <f t="array" ref="S1094">IF(A1094="","",IF(COUNTIF(TOther[Frequency],S$1)=0,0,SUMPRODUCT(--(TOther[Frequency]=S$1),--(TOther[Start Date]&lt;=A1094),--(TOther[End Date Calc]&gt;=A1094),IF(B1094="N",--(TOther[Start Day]=DAY(A1094)),--(TOther[Start Day]&gt;=DAY(A1094))),--(IFERROR(MOD(TOther[Start Month]-MONTH(A1094)+3,3),1)=0),TOther[Amount])))</f>
        <v/>
      </c>
      <c r="T1094" s="8" t="str" cm="1">
        <f t="array" ref="T1094">IF($A1094="","",IF(COUNTIF(TOther[Frequency],T$1)=0,0,SUMPRODUCT(--(TOther[Frequency]=T$1),--(TOther[Start Date]&lt;=$A1094),--(TOther[End Date Calc]&gt;=$A1094),IF($B1094="N",--(TOther[Start Day]=DAY($A1094)),--(TOther[Start Day]&gt;=DAY($A1094))),--(IFERROR(MOD(TOther[Start Month]-MONTH($A1094)+4,4),1)=0),TOther[Amount])))</f>
        <v/>
      </c>
      <c r="U1094" s="8" t="str" cm="1">
        <f t="array" ref="U1094">IF(A1094="","",IF(COUNTIF(TOther[Frequency],$U$1)=0,0,SUMPRODUCT(--(TOther[Frequency]=$U$1),--(TOther[Start Date]&lt;=A1094),--(TOther[End Date Calc]&gt;=A1094),IF(B1094="N",--(TOther[Start Day]=DAY(A1094)),--(TOther[Start Day]&gt;=DAY(A1094))),--(IFERROR(MOD(TOther[Start Month]-MONTH(A1094)+6,6),1)=0),TOther[Amount])))</f>
        <v/>
      </c>
      <c r="V1094" s="8" t="str" cm="1">
        <f t="array" ref="V1094">IF(A1094="","",IF(COUNTIF(TOther[Frequency],$V$1)=0,0,SUMPRODUCT(--(TOther[Frequency]=$V$1),--(TOther[Start Date]&lt;=A1094),--(TOther[End Date Calc]&gt;=A1094),IF(B1094="N",--(TOther[Start Day]=DAY(A1094)),--(TOther[Start Day]&gt;=DAY(A1094))),--(IFERROR(MOD(TOther[Start Month]-MONTH(A1094)+12,12),1)=0),TOther[Amount])))</f>
        <v/>
      </c>
      <c r="W1094" s="8" t="str">
        <f>IF(A1094="","",SUMIFS(TOther[Amount],TOther[Start Date],A1094,TOther[Frequency],$W$1))</f>
        <v/>
      </c>
      <c r="X1094" s="9" t="str">
        <f t="shared" si="85"/>
        <v/>
      </c>
      <c r="Y1094" s="9" t="str">
        <f t="shared" si="89"/>
        <v/>
      </c>
      <c r="Z1094" s="8" t="str" cm="1">
        <f t="array" ref="Z1094">IF(A1094="","",IF(COUNTIF('2) Income'!$D$13:$D$32,"Weekly")=0,0,SUMPRODUCT(--(IFERROR(MOD(A1094-'2) Income'!$F$13:$F$32,7),1)=0),--('2) Income'!$D$13:$D$32="Weekly"),--('2) Income'!$F$13:$F$32&lt;=A1094),'2) Income'!$E$13:$E$32)))</f>
        <v/>
      </c>
      <c r="AA1094" s="8" t="str" cm="1">
        <f t="array" ref="AA1094">IF(A1094="","",IF(COUNTIF('2) Income'!$D$13:$D$32,"Every Other Week")=0,0,SUMPRODUCT(--(IFERROR(MOD(A1094-'2) Income'!$F$13:$F$32,14),1)=0),--('2) Income'!$D$13:$D$32="Every Other Week"),--('2) Income'!$F$13:$F$32&lt;=A1094),'2) Income'!$E$13:$E$32)))</f>
        <v/>
      </c>
      <c r="AB1094" s="8" t="str">
        <f>IF(A1094="","",IF(COUNTIF('2) Income'!$D$13:$D$32,"1st and 15th")=0,0,IF(OR(DAY(A1094)=1,DAY(A1094)=15),SUMIFS('2) Income'!$E$13:$E$32,'2) Income'!$D$13:$D$32,"1st and 15th",'2) Income'!$F$13:$F$32,"&lt;="&amp;$A1094),0)))</f>
        <v/>
      </c>
      <c r="AC1094" s="8" t="str">
        <f>IF(A1094="","",IF(COUNTIF('2) Income'!$D$13:$D$32,"2nd Wednesday")=0,0,IF(A1094=(A1094-DAY(A1094)+1+2*7-WEEKDAY(A1094-DAY(A1094)+8-4,1)),SUMIFS('2) Income'!$E$13:$E$32,'2) Income'!$D$13:$D$32,"2nd Wednesday",'2) Income'!$F$13:$F$32,"&lt;="&amp;$A1094),0)))</f>
        <v/>
      </c>
      <c r="AD1094" s="8" t="str">
        <f>IF(A1094="","",IF(COUNTIF('2) Income'!$D$13:$D$32,"3rd Wednesday")=0,0,IF(A1094=(A1094-DAY(A1094)+1+3*7-WEEKDAY(A1094-DAY(A1094)+8-4,1)),SUMIFS('2) Income'!$E$13:$E$32,'2) Income'!$D$13:$D$32,"3rd Wednesday",'2) Income'!$F$13:$F$32,"&lt;="&amp;$A1094),0)))</f>
        <v/>
      </c>
      <c r="AE1094" s="8" t="str">
        <f>IF(A1094="","",IF(COUNTIF('2) Income'!$D$13:$D$32,"4th Wednesday")=0,0,IF(A1094=(A1094-DAY(A1094)+1+4*7-WEEKDAY(A1094-DAY(A1094)+8-4,1)),SUMIFS('2) Income'!$E$13:$E$32,'2) Income'!$D$13:$D$32,"4th Wednesday",'2) Income'!$F$13:$F$32,"&lt;="&amp;$A1094),0)))</f>
        <v/>
      </c>
      <c r="AF1094" s="8" t="str" cm="1">
        <f t="array" ref="AF1094">IF(A1094="","",IF(COUNTIF('2) Income'!$D$13:$D$32,"Every 4 Weeks")=0,0,SUMPRODUCT(--(IFERROR(MOD(A1094-'2) Income'!$F$13:$F$32,28),1)=0),--('2) Income'!$D$13:$D$32="Every 4 Weeks"),--('2) Income'!$F$13:$F$32&lt;=A1094),'2) Income'!$E$13:$E$32)))</f>
        <v/>
      </c>
      <c r="AG1094" s="8" t="str">
        <f>IF(A1094="","",IF(COUNTIF('2) Income'!$D$13:$D$32,"Monthly")=0,0,IF(B1094="N",SUMIFS('2) Income'!$E$13:$E$32,'2) Income'!$D$13:$D$32,"monthly",'2) Income'!$F$13:$F$32,"&lt;="&amp;$A1094,'2) Income'!$I$13:$I$32,DAY(A1094)),SUMIFS('2) Income'!$E$13:$E$32,'2) Income'!$D$13:$D$32,"monthly",'2) Income'!$F$13:$F$32,"&lt;="&amp;$A1094,'2) Income'!$I$13:$I$32,"&gt;="&amp;DAY(A1094)))))</f>
        <v/>
      </c>
      <c r="AH1094" s="8" t="str" cm="1">
        <f t="array" ref="AH1094">IF(A1094="","",IF(COUNTIF('2) Income'!$D$13:$D$32,"Yearly")=0,0,SUMPRODUCT(--('2) Income'!$D$13:$D$32="Yearly"),--('2) Income'!$F$13:$F$32&lt;=A1094),IF(B1094="N",--('2) Income'!$I$13:$I$32=DAY(A1094)),--('2) Income'!$I$13:$I$32&gt;=DAY(A1094))),--(IFERROR(MOD('2) Income'!$H$13:$H$32-MONTH(A1094)+12,12),1)=0),'2) Income'!$E$13:$E$32)))</f>
        <v/>
      </c>
      <c r="AI1094" s="8" t="str">
        <f>IF(A1094="","",IF(COUNTIF('2) Income'!$D$13:$D$32,"one-time")=0,0,SUMIFS('2) Income'!$E$13:$E$32,'2) Income'!$D$13:$D$32,"one-time",'2) Income'!$F$13:$F$32,"="&amp;$A1094)))</f>
        <v/>
      </c>
      <c r="AJ1094" s="9" t="str">
        <f t="shared" si="86"/>
        <v/>
      </c>
    </row>
    <row r="1095" spans="1:36">
      <c r="A1095" s="7" t="str">
        <f>IF(A1094="","",IF(A1094+1&lt;='1) Period'!$E$21,A1094+1,""))</f>
        <v/>
      </c>
      <c r="B1095" s="7" t="e">
        <f t="shared" si="87"/>
        <v>#VALUE!</v>
      </c>
      <c r="C1095" t="e">
        <f t="shared" si="88"/>
        <v>#VALUE!</v>
      </c>
      <c r="D1095" s="8" t="str">
        <f>IF(A1095="","",IF(TEXT(A1095,"dddd")='4) Happy Money'!$E$23,WAllowance,0))</f>
        <v/>
      </c>
      <c r="E1095" s="8" t="str">
        <f>IF(A1095="","",IF(B1095="N",SUMIF(TMonthly[Day of the Month],DAY(A1095),TMonthly[Amount]),SUMIF(TMonthly[Day of the Month],"&gt;="&amp;DAY(A1095),TMonthly[Amount])))</f>
        <v/>
      </c>
      <c r="F1095" s="8" t="str" cm="1">
        <f t="array" ref="F1095">IF(A1095="","",SUMPRODUCT(--(TYearly[Due Date]&lt;=A1095),IF(B1095="N",--(TYearly[Day]=DAY(A1095)),--(TYearly[Day]&gt;=DAY(A1095))),--(IFERROR(MOD(TYearly[Month]-MONTH(A1095)+12,12),1)=0),TYearly[Amount]))</f>
        <v/>
      </c>
      <c r="G1095" s="8" t="str">
        <f>IF(A1095="","",SUMIF(TOneTime[Due Date],A1095,TOneTime[Amount]))</f>
        <v/>
      </c>
      <c r="H1095" s="8" t="str" cm="1">
        <f t="array" ref="H1095">IF(A1095="","",IF(COUNTIF(TOther[Frequency],$H$1)=0,0,SUMPRODUCT(--(IFERROR(MOD(A1095-TOther[Start Date],7),1)=0),--(TOther[Frequency]=$H$1),--(TOther[Start Date]&lt;=A1095),--(TOther[End Date Calc]&gt;=A1095),TOther[Amount])))</f>
        <v/>
      </c>
      <c r="I1095" s="8" t="str" cm="1">
        <f t="array" ref="I1095">IF(A1095="","",IF(COUNTIF(TOther[Frequency],$I$1)=0,0,SUMPRODUCT(--(IFERROR(MOD(A1095-TOther[Start Date],14),1)=0),--(TOther[Frequency]=$I$1),--(TOther[Start Date]&lt;=A1095),--(TOther[End Date Calc]&gt;=A1095),TOther[Amount])))</f>
        <v/>
      </c>
      <c r="J1095" s="8" t="str">
        <f>IF(A1095="","",IF(COUNTIF(TOther[Frequency],$J$1)=0,0,IF(OR(DAY(A1095)=1,DAY(A1095)=15),SUMIFS(TOther[Amount],TOther[Frequency],$J$1,TOther[Start Date],"&lt;="&amp;$A1095,TOther[End Date Calc],"&gt;="&amp;A1095),0)))</f>
        <v/>
      </c>
      <c r="K1095" s="8" t="str">
        <f>IF(A1095="","",IF(COUNTIF(TOther[Frequency],$K$1)=0,0,IF(A1095=(A1095-DAY(A1095)+1+2*7-WEEKDAY(A1095-DAY(A1095)+8-4,1)),SUMIFS(TOther[Amount],TOther[Frequency],$K$1,TOther[Start Date],"&lt;="&amp;$A1095,TOther[End Date Calc],"&gt;="&amp;A1095),0)))</f>
        <v/>
      </c>
      <c r="L1095" s="8" t="str">
        <f>IF(A1095="","",IF(COUNTIF(TOther[Frequency],$L$1)=0,0,IF(A1095=(A1095-DAY(A1095)+1+3*7-WEEKDAY(A1095-DAY(A1095)+8-4,1)),SUMIFS(TOther[Amount],TOther[Frequency],$L$1,TOther[Start Date],"&lt;="&amp;$A1095,TOther[End Date Calc],"&gt;="&amp;A1095),0)))</f>
        <v/>
      </c>
      <c r="M1095" s="8" t="str">
        <f>IF(A1095="","",IF(COUNTIF(TOther[Frequency],$M$1)=0,0,IF(A1095=(A1095-DAY(A1095)+1+4*7-WEEKDAY(A1095-DAY(A1095)+8-4,1)),SUMIFS(TOther[Amount],TOther[Frequency],$M$1,TOther[Start Date],"&lt;="&amp;$A1095,TOther[End Date Calc],"&gt;="&amp;A1095),0)))</f>
        <v/>
      </c>
      <c r="N1095" s="8" t="str" cm="1">
        <f t="array" ref="N1095">IF(A1095="","",IF(COUNTIF(TOther[Frequency],$N$1)=0,0,SUMPRODUCT(--(IFERROR(MOD(A1095-TOther[Start Date],28),1)=0),--(TOther[Frequency]=$N$1),--(TOther[Start Date]&lt;=A1095),--(TOther[End Date Calc]&gt;=A1095),TOther[Amount])))</f>
        <v/>
      </c>
      <c r="O1095" s="8" t="str" cm="1">
        <f t="array" ref="O1095">IF(A1095="","",IF(COUNTIF(TOther[Frequency],$O$1)=0,0,SUMPRODUCT(--(IFERROR(MOD(A1095-TOther[Start Date],42),1)=0),--(TOther[Frequency]=$O$1),--(TOther[Start Date]&lt;=A1095),--(TOther[End Date Calc]&gt;=A1095),TOther[Amount])))</f>
        <v/>
      </c>
      <c r="P1095" s="8" t="str" cm="1">
        <f t="array" ref="P1095">IF(A1095="","",IF(COUNTIF(TOther[Frequency],$P$1)=0,0,SUMPRODUCT(--(IFERROR(MOD(A1095-TOther[Start Date],56),1)=0),--(TOther[Frequency]=$P$1),--(TOther[Start Date]&lt;=A1095),--(TOther[End Date Calc]&gt;=A1095),TOther[Amount])))</f>
        <v/>
      </c>
      <c r="Q1095" s="8" t="str">
        <f>IF(A1095="","",IF(COUNTIF(TOther[Frequency],$Q$1)=0,0,IF(B1095="N",SUMIFS(TOther[Amount],TOther[Frequency],$Q$1,TOther[Start Date],"&lt;="&amp;$A1095,TOther[End Date Calc],"&gt;="&amp;A1095,TOther[Start Day],DAY(A1095)),SUMIFS(TOther[Amount],TOther[Frequency],$Q$1,TOther[Start Date],"&lt;="&amp;$A1095,TOther[End Date Calc],"&gt;="&amp;A1095,TOther[Start Day],"&gt;="&amp;DAY(A1095)))))</f>
        <v/>
      </c>
      <c r="R1095" s="8" t="str" cm="1">
        <f t="array" ref="R1095">IF(A1095="","",IF(COUNTIF(TOther[Frequency],R$1)=0,0,SUMPRODUCT(--(TOther[Frequency]=R$1),--(TOther[Start Date]&lt;=A1095),--(TOther[End Date Calc]&gt;=A1095),IF(B1095="N",--(TOther[Start Day]=DAY(A1095)),--(TOther[Start Day]&gt;=DAY(A1095))),--(IFERROR(MOD(TOther[Start Month]-MONTH(A1095)+2,2),1)=0),TOther[Amount])))</f>
        <v/>
      </c>
      <c r="S1095" s="8" t="str" cm="1">
        <f t="array" ref="S1095">IF(A1095="","",IF(COUNTIF(TOther[Frequency],S$1)=0,0,SUMPRODUCT(--(TOther[Frequency]=S$1),--(TOther[Start Date]&lt;=A1095),--(TOther[End Date Calc]&gt;=A1095),IF(B1095="N",--(TOther[Start Day]=DAY(A1095)),--(TOther[Start Day]&gt;=DAY(A1095))),--(IFERROR(MOD(TOther[Start Month]-MONTH(A1095)+3,3),1)=0),TOther[Amount])))</f>
        <v/>
      </c>
      <c r="T1095" s="8" t="str" cm="1">
        <f t="array" ref="T1095">IF($A1095="","",IF(COUNTIF(TOther[Frequency],T$1)=0,0,SUMPRODUCT(--(TOther[Frequency]=T$1),--(TOther[Start Date]&lt;=$A1095),--(TOther[End Date Calc]&gt;=$A1095),IF($B1095="N",--(TOther[Start Day]=DAY($A1095)),--(TOther[Start Day]&gt;=DAY($A1095))),--(IFERROR(MOD(TOther[Start Month]-MONTH($A1095)+4,4),1)=0),TOther[Amount])))</f>
        <v/>
      </c>
      <c r="U1095" s="8" t="str" cm="1">
        <f t="array" ref="U1095">IF(A1095="","",IF(COUNTIF(TOther[Frequency],$U$1)=0,0,SUMPRODUCT(--(TOther[Frequency]=$U$1),--(TOther[Start Date]&lt;=A1095),--(TOther[End Date Calc]&gt;=A1095),IF(B1095="N",--(TOther[Start Day]=DAY(A1095)),--(TOther[Start Day]&gt;=DAY(A1095))),--(IFERROR(MOD(TOther[Start Month]-MONTH(A1095)+6,6),1)=0),TOther[Amount])))</f>
        <v/>
      </c>
      <c r="V1095" s="8" t="str" cm="1">
        <f t="array" ref="V1095">IF(A1095="","",IF(COUNTIF(TOther[Frequency],$V$1)=0,0,SUMPRODUCT(--(TOther[Frequency]=$V$1),--(TOther[Start Date]&lt;=A1095),--(TOther[End Date Calc]&gt;=A1095),IF(B1095="N",--(TOther[Start Day]=DAY(A1095)),--(TOther[Start Day]&gt;=DAY(A1095))),--(IFERROR(MOD(TOther[Start Month]-MONTH(A1095)+12,12),1)=0),TOther[Amount])))</f>
        <v/>
      </c>
      <c r="W1095" s="8" t="str">
        <f>IF(A1095="","",SUMIFS(TOther[Amount],TOther[Start Date],A1095,TOther[Frequency],$W$1))</f>
        <v/>
      </c>
      <c r="X1095" s="9" t="str">
        <f t="shared" si="85"/>
        <v/>
      </c>
      <c r="Y1095" s="9" t="str">
        <f t="shared" si="89"/>
        <v/>
      </c>
      <c r="Z1095" s="8" t="str" cm="1">
        <f t="array" ref="Z1095">IF(A1095="","",IF(COUNTIF('2) Income'!$D$13:$D$32,"Weekly")=0,0,SUMPRODUCT(--(IFERROR(MOD(A1095-'2) Income'!$F$13:$F$32,7),1)=0),--('2) Income'!$D$13:$D$32="Weekly"),--('2) Income'!$F$13:$F$32&lt;=A1095),'2) Income'!$E$13:$E$32)))</f>
        <v/>
      </c>
      <c r="AA1095" s="8" t="str" cm="1">
        <f t="array" ref="AA1095">IF(A1095="","",IF(COUNTIF('2) Income'!$D$13:$D$32,"Every Other Week")=0,0,SUMPRODUCT(--(IFERROR(MOD(A1095-'2) Income'!$F$13:$F$32,14),1)=0),--('2) Income'!$D$13:$D$32="Every Other Week"),--('2) Income'!$F$13:$F$32&lt;=A1095),'2) Income'!$E$13:$E$32)))</f>
        <v/>
      </c>
      <c r="AB1095" s="8" t="str">
        <f>IF(A1095="","",IF(COUNTIF('2) Income'!$D$13:$D$32,"1st and 15th")=0,0,IF(OR(DAY(A1095)=1,DAY(A1095)=15),SUMIFS('2) Income'!$E$13:$E$32,'2) Income'!$D$13:$D$32,"1st and 15th",'2) Income'!$F$13:$F$32,"&lt;="&amp;$A1095),0)))</f>
        <v/>
      </c>
      <c r="AC1095" s="8" t="str">
        <f>IF(A1095="","",IF(COUNTIF('2) Income'!$D$13:$D$32,"2nd Wednesday")=0,0,IF(A1095=(A1095-DAY(A1095)+1+2*7-WEEKDAY(A1095-DAY(A1095)+8-4,1)),SUMIFS('2) Income'!$E$13:$E$32,'2) Income'!$D$13:$D$32,"2nd Wednesday",'2) Income'!$F$13:$F$32,"&lt;="&amp;$A1095),0)))</f>
        <v/>
      </c>
      <c r="AD1095" s="8" t="str">
        <f>IF(A1095="","",IF(COUNTIF('2) Income'!$D$13:$D$32,"3rd Wednesday")=0,0,IF(A1095=(A1095-DAY(A1095)+1+3*7-WEEKDAY(A1095-DAY(A1095)+8-4,1)),SUMIFS('2) Income'!$E$13:$E$32,'2) Income'!$D$13:$D$32,"3rd Wednesday",'2) Income'!$F$13:$F$32,"&lt;="&amp;$A1095),0)))</f>
        <v/>
      </c>
      <c r="AE1095" s="8" t="str">
        <f>IF(A1095="","",IF(COUNTIF('2) Income'!$D$13:$D$32,"4th Wednesday")=0,0,IF(A1095=(A1095-DAY(A1095)+1+4*7-WEEKDAY(A1095-DAY(A1095)+8-4,1)),SUMIFS('2) Income'!$E$13:$E$32,'2) Income'!$D$13:$D$32,"4th Wednesday",'2) Income'!$F$13:$F$32,"&lt;="&amp;$A1095),0)))</f>
        <v/>
      </c>
      <c r="AF1095" s="8" t="str" cm="1">
        <f t="array" ref="AF1095">IF(A1095="","",IF(COUNTIF('2) Income'!$D$13:$D$32,"Every 4 Weeks")=0,0,SUMPRODUCT(--(IFERROR(MOD(A1095-'2) Income'!$F$13:$F$32,28),1)=0),--('2) Income'!$D$13:$D$32="Every 4 Weeks"),--('2) Income'!$F$13:$F$32&lt;=A1095),'2) Income'!$E$13:$E$32)))</f>
        <v/>
      </c>
      <c r="AG1095" s="8" t="str">
        <f>IF(A1095="","",IF(COUNTIF('2) Income'!$D$13:$D$32,"Monthly")=0,0,IF(B1095="N",SUMIFS('2) Income'!$E$13:$E$32,'2) Income'!$D$13:$D$32,"monthly",'2) Income'!$F$13:$F$32,"&lt;="&amp;$A1095,'2) Income'!$I$13:$I$32,DAY(A1095)),SUMIFS('2) Income'!$E$13:$E$32,'2) Income'!$D$13:$D$32,"monthly",'2) Income'!$F$13:$F$32,"&lt;="&amp;$A1095,'2) Income'!$I$13:$I$32,"&gt;="&amp;DAY(A1095)))))</f>
        <v/>
      </c>
      <c r="AH1095" s="8" t="str" cm="1">
        <f t="array" ref="AH1095">IF(A1095="","",IF(COUNTIF('2) Income'!$D$13:$D$32,"Yearly")=0,0,SUMPRODUCT(--('2) Income'!$D$13:$D$32="Yearly"),--('2) Income'!$F$13:$F$32&lt;=A1095),IF(B1095="N",--('2) Income'!$I$13:$I$32=DAY(A1095)),--('2) Income'!$I$13:$I$32&gt;=DAY(A1095))),--(IFERROR(MOD('2) Income'!$H$13:$H$32-MONTH(A1095)+12,12),1)=0),'2) Income'!$E$13:$E$32)))</f>
        <v/>
      </c>
      <c r="AI1095" s="8" t="str">
        <f>IF(A1095="","",IF(COUNTIF('2) Income'!$D$13:$D$32,"one-time")=0,0,SUMIFS('2) Income'!$E$13:$E$32,'2) Income'!$D$13:$D$32,"one-time",'2) Income'!$F$13:$F$32,"="&amp;$A1095)))</f>
        <v/>
      </c>
      <c r="AJ1095" s="9" t="str">
        <f t="shared" si="86"/>
        <v/>
      </c>
    </row>
    <row r="1096" spans="1:36">
      <c r="A1096" s="7" t="str">
        <f>IF(A1095="","",IF(A1095+1&lt;='1) Period'!$E$21,A1095+1,""))</f>
        <v/>
      </c>
      <c r="B1096" s="7" t="e">
        <f t="shared" si="87"/>
        <v>#VALUE!</v>
      </c>
      <c r="C1096" t="e">
        <f t="shared" si="88"/>
        <v>#VALUE!</v>
      </c>
      <c r="D1096" s="8" t="str">
        <f>IF(A1096="","",IF(TEXT(A1096,"dddd")='4) Happy Money'!$E$23,WAllowance,0))</f>
        <v/>
      </c>
      <c r="E1096" s="8" t="str">
        <f>IF(A1096="","",IF(B1096="N",SUMIF(TMonthly[Day of the Month],DAY(A1096),TMonthly[Amount]),SUMIF(TMonthly[Day of the Month],"&gt;="&amp;DAY(A1096),TMonthly[Amount])))</f>
        <v/>
      </c>
      <c r="F1096" s="8" t="str" cm="1">
        <f t="array" ref="F1096">IF(A1096="","",SUMPRODUCT(--(TYearly[Due Date]&lt;=A1096),IF(B1096="N",--(TYearly[Day]=DAY(A1096)),--(TYearly[Day]&gt;=DAY(A1096))),--(IFERROR(MOD(TYearly[Month]-MONTH(A1096)+12,12),1)=0),TYearly[Amount]))</f>
        <v/>
      </c>
      <c r="G1096" s="8" t="str">
        <f>IF(A1096="","",SUMIF(TOneTime[Due Date],A1096,TOneTime[Amount]))</f>
        <v/>
      </c>
      <c r="H1096" s="8" t="str" cm="1">
        <f t="array" ref="H1096">IF(A1096="","",IF(COUNTIF(TOther[Frequency],$H$1)=0,0,SUMPRODUCT(--(IFERROR(MOD(A1096-TOther[Start Date],7),1)=0),--(TOther[Frequency]=$H$1),--(TOther[Start Date]&lt;=A1096),--(TOther[End Date Calc]&gt;=A1096),TOther[Amount])))</f>
        <v/>
      </c>
      <c r="I1096" s="8" t="str" cm="1">
        <f t="array" ref="I1096">IF(A1096="","",IF(COUNTIF(TOther[Frequency],$I$1)=0,0,SUMPRODUCT(--(IFERROR(MOD(A1096-TOther[Start Date],14),1)=0),--(TOther[Frequency]=$I$1),--(TOther[Start Date]&lt;=A1096),--(TOther[End Date Calc]&gt;=A1096),TOther[Amount])))</f>
        <v/>
      </c>
      <c r="J1096" s="8" t="str">
        <f>IF(A1096="","",IF(COUNTIF(TOther[Frequency],$J$1)=0,0,IF(OR(DAY(A1096)=1,DAY(A1096)=15),SUMIFS(TOther[Amount],TOther[Frequency],$J$1,TOther[Start Date],"&lt;="&amp;$A1096,TOther[End Date Calc],"&gt;="&amp;A1096),0)))</f>
        <v/>
      </c>
      <c r="K1096" s="8" t="str">
        <f>IF(A1096="","",IF(COUNTIF(TOther[Frequency],$K$1)=0,0,IF(A1096=(A1096-DAY(A1096)+1+2*7-WEEKDAY(A1096-DAY(A1096)+8-4,1)),SUMIFS(TOther[Amount],TOther[Frequency],$K$1,TOther[Start Date],"&lt;="&amp;$A1096,TOther[End Date Calc],"&gt;="&amp;A1096),0)))</f>
        <v/>
      </c>
      <c r="L1096" s="8" t="str">
        <f>IF(A1096="","",IF(COUNTIF(TOther[Frequency],$L$1)=0,0,IF(A1096=(A1096-DAY(A1096)+1+3*7-WEEKDAY(A1096-DAY(A1096)+8-4,1)),SUMIFS(TOther[Amount],TOther[Frequency],$L$1,TOther[Start Date],"&lt;="&amp;$A1096,TOther[End Date Calc],"&gt;="&amp;A1096),0)))</f>
        <v/>
      </c>
      <c r="M1096" s="8" t="str">
        <f>IF(A1096="","",IF(COUNTIF(TOther[Frequency],$M$1)=0,0,IF(A1096=(A1096-DAY(A1096)+1+4*7-WEEKDAY(A1096-DAY(A1096)+8-4,1)),SUMIFS(TOther[Amount],TOther[Frequency],$M$1,TOther[Start Date],"&lt;="&amp;$A1096,TOther[End Date Calc],"&gt;="&amp;A1096),0)))</f>
        <v/>
      </c>
      <c r="N1096" s="8" t="str" cm="1">
        <f t="array" ref="N1096">IF(A1096="","",IF(COUNTIF(TOther[Frequency],$N$1)=0,0,SUMPRODUCT(--(IFERROR(MOD(A1096-TOther[Start Date],28),1)=0),--(TOther[Frequency]=$N$1),--(TOther[Start Date]&lt;=A1096),--(TOther[End Date Calc]&gt;=A1096),TOther[Amount])))</f>
        <v/>
      </c>
      <c r="O1096" s="8" t="str" cm="1">
        <f t="array" ref="O1096">IF(A1096="","",IF(COUNTIF(TOther[Frequency],$O$1)=0,0,SUMPRODUCT(--(IFERROR(MOD(A1096-TOther[Start Date],42),1)=0),--(TOther[Frequency]=$O$1),--(TOther[Start Date]&lt;=A1096),--(TOther[End Date Calc]&gt;=A1096),TOther[Amount])))</f>
        <v/>
      </c>
      <c r="P1096" s="8" t="str" cm="1">
        <f t="array" ref="P1096">IF(A1096="","",IF(COUNTIF(TOther[Frequency],$P$1)=0,0,SUMPRODUCT(--(IFERROR(MOD(A1096-TOther[Start Date],56),1)=0),--(TOther[Frequency]=$P$1),--(TOther[Start Date]&lt;=A1096),--(TOther[End Date Calc]&gt;=A1096),TOther[Amount])))</f>
        <v/>
      </c>
      <c r="Q1096" s="8" t="str">
        <f>IF(A1096="","",IF(COUNTIF(TOther[Frequency],$Q$1)=0,0,IF(B1096="N",SUMIFS(TOther[Amount],TOther[Frequency],$Q$1,TOther[Start Date],"&lt;="&amp;$A1096,TOther[End Date Calc],"&gt;="&amp;A1096,TOther[Start Day],DAY(A1096)),SUMIFS(TOther[Amount],TOther[Frequency],$Q$1,TOther[Start Date],"&lt;="&amp;$A1096,TOther[End Date Calc],"&gt;="&amp;A1096,TOther[Start Day],"&gt;="&amp;DAY(A1096)))))</f>
        <v/>
      </c>
      <c r="R1096" s="8" t="str" cm="1">
        <f t="array" ref="R1096">IF(A1096="","",IF(COUNTIF(TOther[Frequency],R$1)=0,0,SUMPRODUCT(--(TOther[Frequency]=R$1),--(TOther[Start Date]&lt;=A1096),--(TOther[End Date Calc]&gt;=A1096),IF(B1096="N",--(TOther[Start Day]=DAY(A1096)),--(TOther[Start Day]&gt;=DAY(A1096))),--(IFERROR(MOD(TOther[Start Month]-MONTH(A1096)+2,2),1)=0),TOther[Amount])))</f>
        <v/>
      </c>
      <c r="S1096" s="8" t="str" cm="1">
        <f t="array" ref="S1096">IF(A1096="","",IF(COUNTIF(TOther[Frequency],S$1)=0,0,SUMPRODUCT(--(TOther[Frequency]=S$1),--(TOther[Start Date]&lt;=A1096),--(TOther[End Date Calc]&gt;=A1096),IF(B1096="N",--(TOther[Start Day]=DAY(A1096)),--(TOther[Start Day]&gt;=DAY(A1096))),--(IFERROR(MOD(TOther[Start Month]-MONTH(A1096)+3,3),1)=0),TOther[Amount])))</f>
        <v/>
      </c>
      <c r="T1096" s="8" t="str" cm="1">
        <f t="array" ref="T1096">IF($A1096="","",IF(COUNTIF(TOther[Frequency],T$1)=0,0,SUMPRODUCT(--(TOther[Frequency]=T$1),--(TOther[Start Date]&lt;=$A1096),--(TOther[End Date Calc]&gt;=$A1096),IF($B1096="N",--(TOther[Start Day]=DAY($A1096)),--(TOther[Start Day]&gt;=DAY($A1096))),--(IFERROR(MOD(TOther[Start Month]-MONTH($A1096)+4,4),1)=0),TOther[Amount])))</f>
        <v/>
      </c>
      <c r="U1096" s="8" t="str" cm="1">
        <f t="array" ref="U1096">IF(A1096="","",IF(COUNTIF(TOther[Frequency],$U$1)=0,0,SUMPRODUCT(--(TOther[Frequency]=$U$1),--(TOther[Start Date]&lt;=A1096),--(TOther[End Date Calc]&gt;=A1096),IF(B1096="N",--(TOther[Start Day]=DAY(A1096)),--(TOther[Start Day]&gt;=DAY(A1096))),--(IFERROR(MOD(TOther[Start Month]-MONTH(A1096)+6,6),1)=0),TOther[Amount])))</f>
        <v/>
      </c>
      <c r="V1096" s="8" t="str" cm="1">
        <f t="array" ref="V1096">IF(A1096="","",IF(COUNTIF(TOther[Frequency],$V$1)=0,0,SUMPRODUCT(--(TOther[Frequency]=$V$1),--(TOther[Start Date]&lt;=A1096),--(TOther[End Date Calc]&gt;=A1096),IF(B1096="N",--(TOther[Start Day]=DAY(A1096)),--(TOther[Start Day]&gt;=DAY(A1096))),--(IFERROR(MOD(TOther[Start Month]-MONTH(A1096)+12,12),1)=0),TOther[Amount])))</f>
        <v/>
      </c>
      <c r="W1096" s="8" t="str">
        <f>IF(A1096="","",SUMIFS(TOther[Amount],TOther[Start Date],A1096,TOther[Frequency],$W$1))</f>
        <v/>
      </c>
      <c r="X1096" s="9" t="str">
        <f t="shared" si="85"/>
        <v/>
      </c>
      <c r="Y1096" s="9" t="str">
        <f t="shared" si="89"/>
        <v/>
      </c>
      <c r="Z1096" s="8" t="str" cm="1">
        <f t="array" ref="Z1096">IF(A1096="","",IF(COUNTIF('2) Income'!$D$13:$D$32,"Weekly")=0,0,SUMPRODUCT(--(IFERROR(MOD(A1096-'2) Income'!$F$13:$F$32,7),1)=0),--('2) Income'!$D$13:$D$32="Weekly"),--('2) Income'!$F$13:$F$32&lt;=A1096),'2) Income'!$E$13:$E$32)))</f>
        <v/>
      </c>
      <c r="AA1096" s="8" t="str" cm="1">
        <f t="array" ref="AA1096">IF(A1096="","",IF(COUNTIF('2) Income'!$D$13:$D$32,"Every Other Week")=0,0,SUMPRODUCT(--(IFERROR(MOD(A1096-'2) Income'!$F$13:$F$32,14),1)=0),--('2) Income'!$D$13:$D$32="Every Other Week"),--('2) Income'!$F$13:$F$32&lt;=A1096),'2) Income'!$E$13:$E$32)))</f>
        <v/>
      </c>
      <c r="AB1096" s="8" t="str">
        <f>IF(A1096="","",IF(COUNTIF('2) Income'!$D$13:$D$32,"1st and 15th")=0,0,IF(OR(DAY(A1096)=1,DAY(A1096)=15),SUMIFS('2) Income'!$E$13:$E$32,'2) Income'!$D$13:$D$32,"1st and 15th",'2) Income'!$F$13:$F$32,"&lt;="&amp;$A1096),0)))</f>
        <v/>
      </c>
      <c r="AC1096" s="8" t="str">
        <f>IF(A1096="","",IF(COUNTIF('2) Income'!$D$13:$D$32,"2nd Wednesday")=0,0,IF(A1096=(A1096-DAY(A1096)+1+2*7-WEEKDAY(A1096-DAY(A1096)+8-4,1)),SUMIFS('2) Income'!$E$13:$E$32,'2) Income'!$D$13:$D$32,"2nd Wednesday",'2) Income'!$F$13:$F$32,"&lt;="&amp;$A1096),0)))</f>
        <v/>
      </c>
      <c r="AD1096" s="8" t="str">
        <f>IF(A1096="","",IF(COUNTIF('2) Income'!$D$13:$D$32,"3rd Wednesday")=0,0,IF(A1096=(A1096-DAY(A1096)+1+3*7-WEEKDAY(A1096-DAY(A1096)+8-4,1)),SUMIFS('2) Income'!$E$13:$E$32,'2) Income'!$D$13:$D$32,"3rd Wednesday",'2) Income'!$F$13:$F$32,"&lt;="&amp;$A1096),0)))</f>
        <v/>
      </c>
      <c r="AE1096" s="8" t="str">
        <f>IF(A1096="","",IF(COUNTIF('2) Income'!$D$13:$D$32,"4th Wednesday")=0,0,IF(A1096=(A1096-DAY(A1096)+1+4*7-WEEKDAY(A1096-DAY(A1096)+8-4,1)),SUMIFS('2) Income'!$E$13:$E$32,'2) Income'!$D$13:$D$32,"4th Wednesday",'2) Income'!$F$13:$F$32,"&lt;="&amp;$A1096),0)))</f>
        <v/>
      </c>
      <c r="AF1096" s="8" t="str" cm="1">
        <f t="array" ref="AF1096">IF(A1096="","",IF(COUNTIF('2) Income'!$D$13:$D$32,"Every 4 Weeks")=0,0,SUMPRODUCT(--(IFERROR(MOD(A1096-'2) Income'!$F$13:$F$32,28),1)=0),--('2) Income'!$D$13:$D$32="Every 4 Weeks"),--('2) Income'!$F$13:$F$32&lt;=A1096),'2) Income'!$E$13:$E$32)))</f>
        <v/>
      </c>
      <c r="AG1096" s="8" t="str">
        <f>IF(A1096="","",IF(COUNTIF('2) Income'!$D$13:$D$32,"Monthly")=0,0,IF(B1096="N",SUMIFS('2) Income'!$E$13:$E$32,'2) Income'!$D$13:$D$32,"monthly",'2) Income'!$F$13:$F$32,"&lt;="&amp;$A1096,'2) Income'!$I$13:$I$32,DAY(A1096)),SUMIFS('2) Income'!$E$13:$E$32,'2) Income'!$D$13:$D$32,"monthly",'2) Income'!$F$13:$F$32,"&lt;="&amp;$A1096,'2) Income'!$I$13:$I$32,"&gt;="&amp;DAY(A1096)))))</f>
        <v/>
      </c>
      <c r="AH1096" s="8" t="str" cm="1">
        <f t="array" ref="AH1096">IF(A1096="","",IF(COUNTIF('2) Income'!$D$13:$D$32,"Yearly")=0,0,SUMPRODUCT(--('2) Income'!$D$13:$D$32="Yearly"),--('2) Income'!$F$13:$F$32&lt;=A1096),IF(B1096="N",--('2) Income'!$I$13:$I$32=DAY(A1096)),--('2) Income'!$I$13:$I$32&gt;=DAY(A1096))),--(IFERROR(MOD('2) Income'!$H$13:$H$32-MONTH(A1096)+12,12),1)=0),'2) Income'!$E$13:$E$32)))</f>
        <v/>
      </c>
      <c r="AI1096" s="8" t="str">
        <f>IF(A1096="","",IF(COUNTIF('2) Income'!$D$13:$D$32,"one-time")=0,0,SUMIFS('2) Income'!$E$13:$E$32,'2) Income'!$D$13:$D$32,"one-time",'2) Income'!$F$13:$F$32,"="&amp;$A1096)))</f>
        <v/>
      </c>
      <c r="AJ1096" s="9" t="str">
        <f t="shared" si="86"/>
        <v/>
      </c>
    </row>
    <row r="1097" spans="1:36">
      <c r="A1097" s="7" t="str">
        <f>IF(A1096="","",IF(A1096+1&lt;='1) Period'!$E$21,A1096+1,""))</f>
        <v/>
      </c>
      <c r="B1097" s="7" t="e">
        <f t="shared" si="87"/>
        <v>#VALUE!</v>
      </c>
      <c r="C1097" t="e">
        <f t="shared" si="88"/>
        <v>#VALUE!</v>
      </c>
      <c r="D1097" s="8" t="str">
        <f>IF(A1097="","",IF(TEXT(A1097,"dddd")='4) Happy Money'!$E$23,WAllowance,0))</f>
        <v/>
      </c>
      <c r="E1097" s="8" t="str">
        <f>IF(A1097="","",IF(B1097="N",SUMIF(TMonthly[Day of the Month],DAY(A1097),TMonthly[Amount]),SUMIF(TMonthly[Day of the Month],"&gt;="&amp;DAY(A1097),TMonthly[Amount])))</f>
        <v/>
      </c>
      <c r="F1097" s="8" t="str" cm="1">
        <f t="array" ref="F1097">IF(A1097="","",SUMPRODUCT(--(TYearly[Due Date]&lt;=A1097),IF(B1097="N",--(TYearly[Day]=DAY(A1097)),--(TYearly[Day]&gt;=DAY(A1097))),--(IFERROR(MOD(TYearly[Month]-MONTH(A1097)+12,12),1)=0),TYearly[Amount]))</f>
        <v/>
      </c>
      <c r="G1097" s="8" t="str">
        <f>IF(A1097="","",SUMIF(TOneTime[Due Date],A1097,TOneTime[Amount]))</f>
        <v/>
      </c>
      <c r="H1097" s="8" t="str" cm="1">
        <f t="array" ref="H1097">IF(A1097="","",IF(COUNTIF(TOther[Frequency],$H$1)=0,0,SUMPRODUCT(--(IFERROR(MOD(A1097-TOther[Start Date],7),1)=0),--(TOther[Frequency]=$H$1),--(TOther[Start Date]&lt;=A1097),--(TOther[End Date Calc]&gt;=A1097),TOther[Amount])))</f>
        <v/>
      </c>
      <c r="I1097" s="8" t="str" cm="1">
        <f t="array" ref="I1097">IF(A1097="","",IF(COUNTIF(TOther[Frequency],$I$1)=0,0,SUMPRODUCT(--(IFERROR(MOD(A1097-TOther[Start Date],14),1)=0),--(TOther[Frequency]=$I$1),--(TOther[Start Date]&lt;=A1097),--(TOther[End Date Calc]&gt;=A1097),TOther[Amount])))</f>
        <v/>
      </c>
      <c r="J1097" s="8" t="str">
        <f>IF(A1097="","",IF(COUNTIF(TOther[Frequency],$J$1)=0,0,IF(OR(DAY(A1097)=1,DAY(A1097)=15),SUMIFS(TOther[Amount],TOther[Frequency],$J$1,TOther[Start Date],"&lt;="&amp;$A1097,TOther[End Date Calc],"&gt;="&amp;A1097),0)))</f>
        <v/>
      </c>
      <c r="K1097" s="8" t="str">
        <f>IF(A1097="","",IF(COUNTIF(TOther[Frequency],$K$1)=0,0,IF(A1097=(A1097-DAY(A1097)+1+2*7-WEEKDAY(A1097-DAY(A1097)+8-4,1)),SUMIFS(TOther[Amount],TOther[Frequency],$K$1,TOther[Start Date],"&lt;="&amp;$A1097,TOther[End Date Calc],"&gt;="&amp;A1097),0)))</f>
        <v/>
      </c>
      <c r="L1097" s="8" t="str">
        <f>IF(A1097="","",IF(COUNTIF(TOther[Frequency],$L$1)=0,0,IF(A1097=(A1097-DAY(A1097)+1+3*7-WEEKDAY(A1097-DAY(A1097)+8-4,1)),SUMIFS(TOther[Amount],TOther[Frequency],$L$1,TOther[Start Date],"&lt;="&amp;$A1097,TOther[End Date Calc],"&gt;="&amp;A1097),0)))</f>
        <v/>
      </c>
      <c r="M1097" s="8" t="str">
        <f>IF(A1097="","",IF(COUNTIF(TOther[Frequency],$M$1)=0,0,IF(A1097=(A1097-DAY(A1097)+1+4*7-WEEKDAY(A1097-DAY(A1097)+8-4,1)),SUMIFS(TOther[Amount],TOther[Frequency],$M$1,TOther[Start Date],"&lt;="&amp;$A1097,TOther[End Date Calc],"&gt;="&amp;A1097),0)))</f>
        <v/>
      </c>
      <c r="N1097" s="8" t="str" cm="1">
        <f t="array" ref="N1097">IF(A1097="","",IF(COUNTIF(TOther[Frequency],$N$1)=0,0,SUMPRODUCT(--(IFERROR(MOD(A1097-TOther[Start Date],28),1)=0),--(TOther[Frequency]=$N$1),--(TOther[Start Date]&lt;=A1097),--(TOther[End Date Calc]&gt;=A1097),TOther[Amount])))</f>
        <v/>
      </c>
      <c r="O1097" s="8" t="str" cm="1">
        <f t="array" ref="O1097">IF(A1097="","",IF(COUNTIF(TOther[Frequency],$O$1)=0,0,SUMPRODUCT(--(IFERROR(MOD(A1097-TOther[Start Date],42),1)=0),--(TOther[Frequency]=$O$1),--(TOther[Start Date]&lt;=A1097),--(TOther[End Date Calc]&gt;=A1097),TOther[Amount])))</f>
        <v/>
      </c>
      <c r="P1097" s="8" t="str" cm="1">
        <f t="array" ref="P1097">IF(A1097="","",IF(COUNTIF(TOther[Frequency],$P$1)=0,0,SUMPRODUCT(--(IFERROR(MOD(A1097-TOther[Start Date],56),1)=0),--(TOther[Frequency]=$P$1),--(TOther[Start Date]&lt;=A1097),--(TOther[End Date Calc]&gt;=A1097),TOther[Amount])))</f>
        <v/>
      </c>
      <c r="Q1097" s="8" t="str">
        <f>IF(A1097="","",IF(COUNTIF(TOther[Frequency],$Q$1)=0,0,IF(B1097="N",SUMIFS(TOther[Amount],TOther[Frequency],$Q$1,TOther[Start Date],"&lt;="&amp;$A1097,TOther[End Date Calc],"&gt;="&amp;A1097,TOther[Start Day],DAY(A1097)),SUMIFS(TOther[Amount],TOther[Frequency],$Q$1,TOther[Start Date],"&lt;="&amp;$A1097,TOther[End Date Calc],"&gt;="&amp;A1097,TOther[Start Day],"&gt;="&amp;DAY(A1097)))))</f>
        <v/>
      </c>
      <c r="R1097" s="8" t="str" cm="1">
        <f t="array" ref="R1097">IF(A1097="","",IF(COUNTIF(TOther[Frequency],R$1)=0,0,SUMPRODUCT(--(TOther[Frequency]=R$1),--(TOther[Start Date]&lt;=A1097),--(TOther[End Date Calc]&gt;=A1097),IF(B1097="N",--(TOther[Start Day]=DAY(A1097)),--(TOther[Start Day]&gt;=DAY(A1097))),--(IFERROR(MOD(TOther[Start Month]-MONTH(A1097)+2,2),1)=0),TOther[Amount])))</f>
        <v/>
      </c>
      <c r="S1097" s="8" t="str" cm="1">
        <f t="array" ref="S1097">IF(A1097="","",IF(COUNTIF(TOther[Frequency],S$1)=0,0,SUMPRODUCT(--(TOther[Frequency]=S$1),--(TOther[Start Date]&lt;=A1097),--(TOther[End Date Calc]&gt;=A1097),IF(B1097="N",--(TOther[Start Day]=DAY(A1097)),--(TOther[Start Day]&gt;=DAY(A1097))),--(IFERROR(MOD(TOther[Start Month]-MONTH(A1097)+3,3),1)=0),TOther[Amount])))</f>
        <v/>
      </c>
      <c r="T1097" s="8" t="str" cm="1">
        <f t="array" ref="T1097">IF($A1097="","",IF(COUNTIF(TOther[Frequency],T$1)=0,0,SUMPRODUCT(--(TOther[Frequency]=T$1),--(TOther[Start Date]&lt;=$A1097),--(TOther[End Date Calc]&gt;=$A1097),IF($B1097="N",--(TOther[Start Day]=DAY($A1097)),--(TOther[Start Day]&gt;=DAY($A1097))),--(IFERROR(MOD(TOther[Start Month]-MONTH($A1097)+4,4),1)=0),TOther[Amount])))</f>
        <v/>
      </c>
      <c r="U1097" s="8" t="str" cm="1">
        <f t="array" ref="U1097">IF(A1097="","",IF(COUNTIF(TOther[Frequency],$U$1)=0,0,SUMPRODUCT(--(TOther[Frequency]=$U$1),--(TOther[Start Date]&lt;=A1097),--(TOther[End Date Calc]&gt;=A1097),IF(B1097="N",--(TOther[Start Day]=DAY(A1097)),--(TOther[Start Day]&gt;=DAY(A1097))),--(IFERROR(MOD(TOther[Start Month]-MONTH(A1097)+6,6),1)=0),TOther[Amount])))</f>
        <v/>
      </c>
      <c r="V1097" s="8" t="str" cm="1">
        <f t="array" ref="V1097">IF(A1097="","",IF(COUNTIF(TOther[Frequency],$V$1)=0,0,SUMPRODUCT(--(TOther[Frequency]=$V$1),--(TOther[Start Date]&lt;=A1097),--(TOther[End Date Calc]&gt;=A1097),IF(B1097="N",--(TOther[Start Day]=DAY(A1097)),--(TOther[Start Day]&gt;=DAY(A1097))),--(IFERROR(MOD(TOther[Start Month]-MONTH(A1097)+12,12),1)=0),TOther[Amount])))</f>
        <v/>
      </c>
      <c r="W1097" s="8" t="str">
        <f>IF(A1097="","",SUMIFS(TOther[Amount],TOther[Start Date],A1097,TOther[Frequency],$W$1))</f>
        <v/>
      </c>
      <c r="X1097" s="9" t="str">
        <f t="shared" si="85"/>
        <v/>
      </c>
      <c r="Y1097" s="9" t="str">
        <f t="shared" si="89"/>
        <v/>
      </c>
      <c r="Z1097" s="8" t="str" cm="1">
        <f t="array" ref="Z1097">IF(A1097="","",IF(COUNTIF('2) Income'!$D$13:$D$32,"Weekly")=0,0,SUMPRODUCT(--(IFERROR(MOD(A1097-'2) Income'!$F$13:$F$32,7),1)=0),--('2) Income'!$D$13:$D$32="Weekly"),--('2) Income'!$F$13:$F$32&lt;=A1097),'2) Income'!$E$13:$E$32)))</f>
        <v/>
      </c>
      <c r="AA1097" s="8" t="str" cm="1">
        <f t="array" ref="AA1097">IF(A1097="","",IF(COUNTIF('2) Income'!$D$13:$D$32,"Every Other Week")=0,0,SUMPRODUCT(--(IFERROR(MOD(A1097-'2) Income'!$F$13:$F$32,14),1)=0),--('2) Income'!$D$13:$D$32="Every Other Week"),--('2) Income'!$F$13:$F$32&lt;=A1097),'2) Income'!$E$13:$E$32)))</f>
        <v/>
      </c>
      <c r="AB1097" s="8" t="str">
        <f>IF(A1097="","",IF(COUNTIF('2) Income'!$D$13:$D$32,"1st and 15th")=0,0,IF(OR(DAY(A1097)=1,DAY(A1097)=15),SUMIFS('2) Income'!$E$13:$E$32,'2) Income'!$D$13:$D$32,"1st and 15th",'2) Income'!$F$13:$F$32,"&lt;="&amp;$A1097),0)))</f>
        <v/>
      </c>
      <c r="AC1097" s="8" t="str">
        <f>IF(A1097="","",IF(COUNTIF('2) Income'!$D$13:$D$32,"2nd Wednesday")=0,0,IF(A1097=(A1097-DAY(A1097)+1+2*7-WEEKDAY(A1097-DAY(A1097)+8-4,1)),SUMIFS('2) Income'!$E$13:$E$32,'2) Income'!$D$13:$D$32,"2nd Wednesday",'2) Income'!$F$13:$F$32,"&lt;="&amp;$A1097),0)))</f>
        <v/>
      </c>
      <c r="AD1097" s="8" t="str">
        <f>IF(A1097="","",IF(COUNTIF('2) Income'!$D$13:$D$32,"3rd Wednesday")=0,0,IF(A1097=(A1097-DAY(A1097)+1+3*7-WEEKDAY(A1097-DAY(A1097)+8-4,1)),SUMIFS('2) Income'!$E$13:$E$32,'2) Income'!$D$13:$D$32,"3rd Wednesday",'2) Income'!$F$13:$F$32,"&lt;="&amp;$A1097),0)))</f>
        <v/>
      </c>
      <c r="AE1097" s="8" t="str">
        <f>IF(A1097="","",IF(COUNTIF('2) Income'!$D$13:$D$32,"4th Wednesday")=0,0,IF(A1097=(A1097-DAY(A1097)+1+4*7-WEEKDAY(A1097-DAY(A1097)+8-4,1)),SUMIFS('2) Income'!$E$13:$E$32,'2) Income'!$D$13:$D$32,"4th Wednesday",'2) Income'!$F$13:$F$32,"&lt;="&amp;$A1097),0)))</f>
        <v/>
      </c>
      <c r="AF1097" s="8" t="str" cm="1">
        <f t="array" ref="AF1097">IF(A1097="","",IF(COUNTIF('2) Income'!$D$13:$D$32,"Every 4 Weeks")=0,0,SUMPRODUCT(--(IFERROR(MOD(A1097-'2) Income'!$F$13:$F$32,28),1)=0),--('2) Income'!$D$13:$D$32="Every 4 Weeks"),--('2) Income'!$F$13:$F$32&lt;=A1097),'2) Income'!$E$13:$E$32)))</f>
        <v/>
      </c>
      <c r="AG1097" s="8" t="str">
        <f>IF(A1097="","",IF(COUNTIF('2) Income'!$D$13:$D$32,"Monthly")=0,0,IF(B1097="N",SUMIFS('2) Income'!$E$13:$E$32,'2) Income'!$D$13:$D$32,"monthly",'2) Income'!$F$13:$F$32,"&lt;="&amp;$A1097,'2) Income'!$I$13:$I$32,DAY(A1097)),SUMIFS('2) Income'!$E$13:$E$32,'2) Income'!$D$13:$D$32,"monthly",'2) Income'!$F$13:$F$32,"&lt;="&amp;$A1097,'2) Income'!$I$13:$I$32,"&gt;="&amp;DAY(A1097)))))</f>
        <v/>
      </c>
      <c r="AH1097" s="8" t="str" cm="1">
        <f t="array" ref="AH1097">IF(A1097="","",IF(COUNTIF('2) Income'!$D$13:$D$32,"Yearly")=0,0,SUMPRODUCT(--('2) Income'!$D$13:$D$32="Yearly"),--('2) Income'!$F$13:$F$32&lt;=A1097),IF(B1097="N",--('2) Income'!$I$13:$I$32=DAY(A1097)),--('2) Income'!$I$13:$I$32&gt;=DAY(A1097))),--(IFERROR(MOD('2) Income'!$H$13:$H$32-MONTH(A1097)+12,12),1)=0),'2) Income'!$E$13:$E$32)))</f>
        <v/>
      </c>
      <c r="AI1097" s="8" t="str">
        <f>IF(A1097="","",IF(COUNTIF('2) Income'!$D$13:$D$32,"one-time")=0,0,SUMIFS('2) Income'!$E$13:$E$32,'2) Income'!$D$13:$D$32,"one-time",'2) Income'!$F$13:$F$32,"="&amp;$A1097)))</f>
        <v/>
      </c>
      <c r="AJ1097" s="9" t="str">
        <f t="shared" si="86"/>
        <v/>
      </c>
    </row>
    <row r="1098" spans="1:36">
      <c r="A1098" s="7" t="str">
        <f>IF(A1097="","",IF(A1097+1&lt;='1) Period'!$E$21,A1097+1,""))</f>
        <v/>
      </c>
      <c r="B1098" s="7" t="e">
        <f t="shared" si="87"/>
        <v>#VALUE!</v>
      </c>
      <c r="C1098" t="e">
        <f t="shared" si="88"/>
        <v>#VALUE!</v>
      </c>
      <c r="D1098" s="8" t="str">
        <f>IF(A1098="","",IF(TEXT(A1098,"dddd")='4) Happy Money'!$E$23,WAllowance,0))</f>
        <v/>
      </c>
      <c r="E1098" s="8" t="str">
        <f>IF(A1098="","",IF(B1098="N",SUMIF(TMonthly[Day of the Month],DAY(A1098),TMonthly[Amount]),SUMIF(TMonthly[Day of the Month],"&gt;="&amp;DAY(A1098),TMonthly[Amount])))</f>
        <v/>
      </c>
      <c r="F1098" s="8" t="str" cm="1">
        <f t="array" ref="F1098">IF(A1098="","",SUMPRODUCT(--(TYearly[Due Date]&lt;=A1098),IF(B1098="N",--(TYearly[Day]=DAY(A1098)),--(TYearly[Day]&gt;=DAY(A1098))),--(IFERROR(MOD(TYearly[Month]-MONTH(A1098)+12,12),1)=0),TYearly[Amount]))</f>
        <v/>
      </c>
      <c r="G1098" s="8" t="str">
        <f>IF(A1098="","",SUMIF(TOneTime[Due Date],A1098,TOneTime[Amount]))</f>
        <v/>
      </c>
      <c r="H1098" s="8" t="str" cm="1">
        <f t="array" ref="H1098">IF(A1098="","",IF(COUNTIF(TOther[Frequency],$H$1)=0,0,SUMPRODUCT(--(IFERROR(MOD(A1098-TOther[Start Date],7),1)=0),--(TOther[Frequency]=$H$1),--(TOther[Start Date]&lt;=A1098),--(TOther[End Date Calc]&gt;=A1098),TOther[Amount])))</f>
        <v/>
      </c>
      <c r="I1098" s="8" t="str" cm="1">
        <f t="array" ref="I1098">IF(A1098="","",IF(COUNTIF(TOther[Frequency],$I$1)=0,0,SUMPRODUCT(--(IFERROR(MOD(A1098-TOther[Start Date],14),1)=0),--(TOther[Frequency]=$I$1),--(TOther[Start Date]&lt;=A1098),--(TOther[End Date Calc]&gt;=A1098),TOther[Amount])))</f>
        <v/>
      </c>
      <c r="J1098" s="8" t="str">
        <f>IF(A1098="","",IF(COUNTIF(TOther[Frequency],$J$1)=0,0,IF(OR(DAY(A1098)=1,DAY(A1098)=15),SUMIFS(TOther[Amount],TOther[Frequency],$J$1,TOther[Start Date],"&lt;="&amp;$A1098,TOther[End Date Calc],"&gt;="&amp;A1098),0)))</f>
        <v/>
      </c>
      <c r="K1098" s="8" t="str">
        <f>IF(A1098="","",IF(COUNTIF(TOther[Frequency],$K$1)=0,0,IF(A1098=(A1098-DAY(A1098)+1+2*7-WEEKDAY(A1098-DAY(A1098)+8-4,1)),SUMIFS(TOther[Amount],TOther[Frequency],$K$1,TOther[Start Date],"&lt;="&amp;$A1098,TOther[End Date Calc],"&gt;="&amp;A1098),0)))</f>
        <v/>
      </c>
      <c r="L1098" s="8" t="str">
        <f>IF(A1098="","",IF(COUNTIF(TOther[Frequency],$L$1)=0,0,IF(A1098=(A1098-DAY(A1098)+1+3*7-WEEKDAY(A1098-DAY(A1098)+8-4,1)),SUMIFS(TOther[Amount],TOther[Frequency],$L$1,TOther[Start Date],"&lt;="&amp;$A1098,TOther[End Date Calc],"&gt;="&amp;A1098),0)))</f>
        <v/>
      </c>
      <c r="M1098" s="8" t="str">
        <f>IF(A1098="","",IF(COUNTIF(TOther[Frequency],$M$1)=0,0,IF(A1098=(A1098-DAY(A1098)+1+4*7-WEEKDAY(A1098-DAY(A1098)+8-4,1)),SUMIFS(TOther[Amount],TOther[Frequency],$M$1,TOther[Start Date],"&lt;="&amp;$A1098,TOther[End Date Calc],"&gt;="&amp;A1098),0)))</f>
        <v/>
      </c>
      <c r="N1098" s="8" t="str" cm="1">
        <f t="array" ref="N1098">IF(A1098="","",IF(COUNTIF(TOther[Frequency],$N$1)=0,0,SUMPRODUCT(--(IFERROR(MOD(A1098-TOther[Start Date],28),1)=0),--(TOther[Frequency]=$N$1),--(TOther[Start Date]&lt;=A1098),--(TOther[End Date Calc]&gt;=A1098),TOther[Amount])))</f>
        <v/>
      </c>
      <c r="O1098" s="8" t="str" cm="1">
        <f t="array" ref="O1098">IF(A1098="","",IF(COUNTIF(TOther[Frequency],$O$1)=0,0,SUMPRODUCT(--(IFERROR(MOD(A1098-TOther[Start Date],42),1)=0),--(TOther[Frequency]=$O$1),--(TOther[Start Date]&lt;=A1098),--(TOther[End Date Calc]&gt;=A1098),TOther[Amount])))</f>
        <v/>
      </c>
      <c r="P1098" s="8" t="str" cm="1">
        <f t="array" ref="P1098">IF(A1098="","",IF(COUNTIF(TOther[Frequency],$P$1)=0,0,SUMPRODUCT(--(IFERROR(MOD(A1098-TOther[Start Date],56),1)=0),--(TOther[Frequency]=$P$1),--(TOther[Start Date]&lt;=A1098),--(TOther[End Date Calc]&gt;=A1098),TOther[Amount])))</f>
        <v/>
      </c>
      <c r="Q1098" s="8" t="str">
        <f>IF(A1098="","",IF(COUNTIF(TOther[Frequency],$Q$1)=0,0,IF(B1098="N",SUMIFS(TOther[Amount],TOther[Frequency],$Q$1,TOther[Start Date],"&lt;="&amp;$A1098,TOther[End Date Calc],"&gt;="&amp;A1098,TOther[Start Day],DAY(A1098)),SUMIFS(TOther[Amount],TOther[Frequency],$Q$1,TOther[Start Date],"&lt;="&amp;$A1098,TOther[End Date Calc],"&gt;="&amp;A1098,TOther[Start Day],"&gt;="&amp;DAY(A1098)))))</f>
        <v/>
      </c>
      <c r="R1098" s="8" t="str" cm="1">
        <f t="array" ref="R1098">IF(A1098="","",IF(COUNTIF(TOther[Frequency],R$1)=0,0,SUMPRODUCT(--(TOther[Frequency]=R$1),--(TOther[Start Date]&lt;=A1098),--(TOther[End Date Calc]&gt;=A1098),IF(B1098="N",--(TOther[Start Day]=DAY(A1098)),--(TOther[Start Day]&gt;=DAY(A1098))),--(IFERROR(MOD(TOther[Start Month]-MONTH(A1098)+2,2),1)=0),TOther[Amount])))</f>
        <v/>
      </c>
      <c r="S1098" s="8" t="str" cm="1">
        <f t="array" ref="S1098">IF(A1098="","",IF(COUNTIF(TOther[Frequency],S$1)=0,0,SUMPRODUCT(--(TOther[Frequency]=S$1),--(TOther[Start Date]&lt;=A1098),--(TOther[End Date Calc]&gt;=A1098),IF(B1098="N",--(TOther[Start Day]=DAY(A1098)),--(TOther[Start Day]&gt;=DAY(A1098))),--(IFERROR(MOD(TOther[Start Month]-MONTH(A1098)+3,3),1)=0),TOther[Amount])))</f>
        <v/>
      </c>
      <c r="T1098" s="8" t="str" cm="1">
        <f t="array" ref="T1098">IF($A1098="","",IF(COUNTIF(TOther[Frequency],T$1)=0,0,SUMPRODUCT(--(TOther[Frequency]=T$1),--(TOther[Start Date]&lt;=$A1098),--(TOther[End Date Calc]&gt;=$A1098),IF($B1098="N",--(TOther[Start Day]=DAY($A1098)),--(TOther[Start Day]&gt;=DAY($A1098))),--(IFERROR(MOD(TOther[Start Month]-MONTH($A1098)+4,4),1)=0),TOther[Amount])))</f>
        <v/>
      </c>
      <c r="U1098" s="8" t="str" cm="1">
        <f t="array" ref="U1098">IF(A1098="","",IF(COUNTIF(TOther[Frequency],$U$1)=0,0,SUMPRODUCT(--(TOther[Frequency]=$U$1),--(TOther[Start Date]&lt;=A1098),--(TOther[End Date Calc]&gt;=A1098),IF(B1098="N",--(TOther[Start Day]=DAY(A1098)),--(TOther[Start Day]&gt;=DAY(A1098))),--(IFERROR(MOD(TOther[Start Month]-MONTH(A1098)+6,6),1)=0),TOther[Amount])))</f>
        <v/>
      </c>
      <c r="V1098" s="8" t="str" cm="1">
        <f t="array" ref="V1098">IF(A1098="","",IF(COUNTIF(TOther[Frequency],$V$1)=0,0,SUMPRODUCT(--(TOther[Frequency]=$V$1),--(TOther[Start Date]&lt;=A1098),--(TOther[End Date Calc]&gt;=A1098),IF(B1098="N",--(TOther[Start Day]=DAY(A1098)),--(TOther[Start Day]&gt;=DAY(A1098))),--(IFERROR(MOD(TOther[Start Month]-MONTH(A1098)+12,12),1)=0),TOther[Amount])))</f>
        <v/>
      </c>
      <c r="W1098" s="8" t="str">
        <f>IF(A1098="","",SUMIFS(TOther[Amount],TOther[Start Date],A1098,TOther[Frequency],$W$1))</f>
        <v/>
      </c>
      <c r="X1098" s="9" t="str">
        <f t="shared" si="85"/>
        <v/>
      </c>
      <c r="Y1098" s="9" t="str">
        <f t="shared" si="89"/>
        <v/>
      </c>
      <c r="Z1098" s="8" t="str" cm="1">
        <f t="array" ref="Z1098">IF(A1098="","",IF(COUNTIF('2) Income'!$D$13:$D$32,"Weekly")=0,0,SUMPRODUCT(--(IFERROR(MOD(A1098-'2) Income'!$F$13:$F$32,7),1)=0),--('2) Income'!$D$13:$D$32="Weekly"),--('2) Income'!$F$13:$F$32&lt;=A1098),'2) Income'!$E$13:$E$32)))</f>
        <v/>
      </c>
      <c r="AA1098" s="8" t="str" cm="1">
        <f t="array" ref="AA1098">IF(A1098="","",IF(COUNTIF('2) Income'!$D$13:$D$32,"Every Other Week")=0,0,SUMPRODUCT(--(IFERROR(MOD(A1098-'2) Income'!$F$13:$F$32,14),1)=0),--('2) Income'!$D$13:$D$32="Every Other Week"),--('2) Income'!$F$13:$F$32&lt;=A1098),'2) Income'!$E$13:$E$32)))</f>
        <v/>
      </c>
      <c r="AB1098" s="8" t="str">
        <f>IF(A1098="","",IF(COUNTIF('2) Income'!$D$13:$D$32,"1st and 15th")=0,0,IF(OR(DAY(A1098)=1,DAY(A1098)=15),SUMIFS('2) Income'!$E$13:$E$32,'2) Income'!$D$13:$D$32,"1st and 15th",'2) Income'!$F$13:$F$32,"&lt;="&amp;$A1098),0)))</f>
        <v/>
      </c>
      <c r="AC1098" s="8" t="str">
        <f>IF(A1098="","",IF(COUNTIF('2) Income'!$D$13:$D$32,"2nd Wednesday")=0,0,IF(A1098=(A1098-DAY(A1098)+1+2*7-WEEKDAY(A1098-DAY(A1098)+8-4,1)),SUMIFS('2) Income'!$E$13:$E$32,'2) Income'!$D$13:$D$32,"2nd Wednesday",'2) Income'!$F$13:$F$32,"&lt;="&amp;$A1098),0)))</f>
        <v/>
      </c>
      <c r="AD1098" s="8" t="str">
        <f>IF(A1098="","",IF(COUNTIF('2) Income'!$D$13:$D$32,"3rd Wednesday")=0,0,IF(A1098=(A1098-DAY(A1098)+1+3*7-WEEKDAY(A1098-DAY(A1098)+8-4,1)),SUMIFS('2) Income'!$E$13:$E$32,'2) Income'!$D$13:$D$32,"3rd Wednesday",'2) Income'!$F$13:$F$32,"&lt;="&amp;$A1098),0)))</f>
        <v/>
      </c>
      <c r="AE1098" s="8" t="str">
        <f>IF(A1098="","",IF(COUNTIF('2) Income'!$D$13:$D$32,"4th Wednesday")=0,0,IF(A1098=(A1098-DAY(A1098)+1+4*7-WEEKDAY(A1098-DAY(A1098)+8-4,1)),SUMIFS('2) Income'!$E$13:$E$32,'2) Income'!$D$13:$D$32,"4th Wednesday",'2) Income'!$F$13:$F$32,"&lt;="&amp;$A1098),0)))</f>
        <v/>
      </c>
      <c r="AF1098" s="8" t="str" cm="1">
        <f t="array" ref="AF1098">IF(A1098="","",IF(COUNTIF('2) Income'!$D$13:$D$32,"Every 4 Weeks")=0,0,SUMPRODUCT(--(IFERROR(MOD(A1098-'2) Income'!$F$13:$F$32,28),1)=0),--('2) Income'!$D$13:$D$32="Every 4 Weeks"),--('2) Income'!$F$13:$F$32&lt;=A1098),'2) Income'!$E$13:$E$32)))</f>
        <v/>
      </c>
      <c r="AG1098" s="8" t="str">
        <f>IF(A1098="","",IF(COUNTIF('2) Income'!$D$13:$D$32,"Monthly")=0,0,IF(B1098="N",SUMIFS('2) Income'!$E$13:$E$32,'2) Income'!$D$13:$D$32,"monthly",'2) Income'!$F$13:$F$32,"&lt;="&amp;$A1098,'2) Income'!$I$13:$I$32,DAY(A1098)),SUMIFS('2) Income'!$E$13:$E$32,'2) Income'!$D$13:$D$32,"monthly",'2) Income'!$F$13:$F$32,"&lt;="&amp;$A1098,'2) Income'!$I$13:$I$32,"&gt;="&amp;DAY(A1098)))))</f>
        <v/>
      </c>
      <c r="AH1098" s="8" t="str" cm="1">
        <f t="array" ref="AH1098">IF(A1098="","",IF(COUNTIF('2) Income'!$D$13:$D$32,"Yearly")=0,0,SUMPRODUCT(--('2) Income'!$D$13:$D$32="Yearly"),--('2) Income'!$F$13:$F$32&lt;=A1098),IF(B1098="N",--('2) Income'!$I$13:$I$32=DAY(A1098)),--('2) Income'!$I$13:$I$32&gt;=DAY(A1098))),--(IFERROR(MOD('2) Income'!$H$13:$H$32-MONTH(A1098)+12,12),1)=0),'2) Income'!$E$13:$E$32)))</f>
        <v/>
      </c>
      <c r="AI1098" s="8" t="str">
        <f>IF(A1098="","",IF(COUNTIF('2) Income'!$D$13:$D$32,"one-time")=0,0,SUMIFS('2) Income'!$E$13:$E$32,'2) Income'!$D$13:$D$32,"one-time",'2) Income'!$F$13:$F$32,"="&amp;$A1098)))</f>
        <v/>
      </c>
      <c r="AJ1098" s="9" t="str">
        <f t="shared" si="86"/>
        <v/>
      </c>
    </row>
    <row r="1099" spans="1:36">
      <c r="A1099" s="7" t="str">
        <f>IF(A1098="","",IF(A1098+1&lt;='1) Period'!$E$21,A1098+1,""))</f>
        <v/>
      </c>
      <c r="B1099" s="7" t="e">
        <f t="shared" si="87"/>
        <v>#VALUE!</v>
      </c>
      <c r="C1099" t="e">
        <f t="shared" si="88"/>
        <v>#VALUE!</v>
      </c>
      <c r="D1099" s="8" t="str">
        <f>IF(A1099="","",IF(TEXT(A1099,"dddd")='4) Happy Money'!$E$23,WAllowance,0))</f>
        <v/>
      </c>
      <c r="E1099" s="8" t="str">
        <f>IF(A1099="","",IF(B1099="N",SUMIF(TMonthly[Day of the Month],DAY(A1099),TMonthly[Amount]),SUMIF(TMonthly[Day of the Month],"&gt;="&amp;DAY(A1099),TMonthly[Amount])))</f>
        <v/>
      </c>
      <c r="F1099" s="8" t="str" cm="1">
        <f t="array" ref="F1099">IF(A1099="","",SUMPRODUCT(--(TYearly[Due Date]&lt;=A1099),IF(B1099="N",--(TYearly[Day]=DAY(A1099)),--(TYearly[Day]&gt;=DAY(A1099))),--(IFERROR(MOD(TYearly[Month]-MONTH(A1099)+12,12),1)=0),TYearly[Amount]))</f>
        <v/>
      </c>
      <c r="G1099" s="8" t="str">
        <f>IF(A1099="","",SUMIF(TOneTime[Due Date],A1099,TOneTime[Amount]))</f>
        <v/>
      </c>
      <c r="H1099" s="8" t="str" cm="1">
        <f t="array" ref="H1099">IF(A1099="","",IF(COUNTIF(TOther[Frequency],$H$1)=0,0,SUMPRODUCT(--(IFERROR(MOD(A1099-TOther[Start Date],7),1)=0),--(TOther[Frequency]=$H$1),--(TOther[Start Date]&lt;=A1099),--(TOther[End Date Calc]&gt;=A1099),TOther[Amount])))</f>
        <v/>
      </c>
      <c r="I1099" s="8" t="str" cm="1">
        <f t="array" ref="I1099">IF(A1099="","",IF(COUNTIF(TOther[Frequency],$I$1)=0,0,SUMPRODUCT(--(IFERROR(MOD(A1099-TOther[Start Date],14),1)=0),--(TOther[Frequency]=$I$1),--(TOther[Start Date]&lt;=A1099),--(TOther[End Date Calc]&gt;=A1099),TOther[Amount])))</f>
        <v/>
      </c>
      <c r="J1099" s="8" t="str">
        <f>IF(A1099="","",IF(COUNTIF(TOther[Frequency],$J$1)=0,0,IF(OR(DAY(A1099)=1,DAY(A1099)=15),SUMIFS(TOther[Amount],TOther[Frequency],$J$1,TOther[Start Date],"&lt;="&amp;$A1099,TOther[End Date Calc],"&gt;="&amp;A1099),0)))</f>
        <v/>
      </c>
      <c r="K1099" s="8" t="str">
        <f>IF(A1099="","",IF(COUNTIF(TOther[Frequency],$K$1)=0,0,IF(A1099=(A1099-DAY(A1099)+1+2*7-WEEKDAY(A1099-DAY(A1099)+8-4,1)),SUMIFS(TOther[Amount],TOther[Frequency],$K$1,TOther[Start Date],"&lt;="&amp;$A1099,TOther[End Date Calc],"&gt;="&amp;A1099),0)))</f>
        <v/>
      </c>
      <c r="L1099" s="8" t="str">
        <f>IF(A1099="","",IF(COUNTIF(TOther[Frequency],$L$1)=0,0,IF(A1099=(A1099-DAY(A1099)+1+3*7-WEEKDAY(A1099-DAY(A1099)+8-4,1)),SUMIFS(TOther[Amount],TOther[Frequency],$L$1,TOther[Start Date],"&lt;="&amp;$A1099,TOther[End Date Calc],"&gt;="&amp;A1099),0)))</f>
        <v/>
      </c>
      <c r="M1099" s="8" t="str">
        <f>IF(A1099="","",IF(COUNTIF(TOther[Frequency],$M$1)=0,0,IF(A1099=(A1099-DAY(A1099)+1+4*7-WEEKDAY(A1099-DAY(A1099)+8-4,1)),SUMIFS(TOther[Amount],TOther[Frequency],$M$1,TOther[Start Date],"&lt;="&amp;$A1099,TOther[End Date Calc],"&gt;="&amp;A1099),0)))</f>
        <v/>
      </c>
      <c r="N1099" s="8" t="str" cm="1">
        <f t="array" ref="N1099">IF(A1099="","",IF(COUNTIF(TOther[Frequency],$N$1)=0,0,SUMPRODUCT(--(IFERROR(MOD(A1099-TOther[Start Date],28),1)=0),--(TOther[Frequency]=$N$1),--(TOther[Start Date]&lt;=A1099),--(TOther[End Date Calc]&gt;=A1099),TOther[Amount])))</f>
        <v/>
      </c>
      <c r="O1099" s="8" t="str" cm="1">
        <f t="array" ref="O1099">IF(A1099="","",IF(COUNTIF(TOther[Frequency],$O$1)=0,0,SUMPRODUCT(--(IFERROR(MOD(A1099-TOther[Start Date],42),1)=0),--(TOther[Frequency]=$O$1),--(TOther[Start Date]&lt;=A1099),--(TOther[End Date Calc]&gt;=A1099),TOther[Amount])))</f>
        <v/>
      </c>
      <c r="P1099" s="8" t="str" cm="1">
        <f t="array" ref="P1099">IF(A1099="","",IF(COUNTIF(TOther[Frequency],$P$1)=0,0,SUMPRODUCT(--(IFERROR(MOD(A1099-TOther[Start Date],56),1)=0),--(TOther[Frequency]=$P$1),--(TOther[Start Date]&lt;=A1099),--(TOther[End Date Calc]&gt;=A1099),TOther[Amount])))</f>
        <v/>
      </c>
      <c r="Q1099" s="8" t="str">
        <f>IF(A1099="","",IF(COUNTIF(TOther[Frequency],$Q$1)=0,0,IF(B1099="N",SUMIFS(TOther[Amount],TOther[Frequency],$Q$1,TOther[Start Date],"&lt;="&amp;$A1099,TOther[End Date Calc],"&gt;="&amp;A1099,TOther[Start Day],DAY(A1099)),SUMIFS(TOther[Amount],TOther[Frequency],$Q$1,TOther[Start Date],"&lt;="&amp;$A1099,TOther[End Date Calc],"&gt;="&amp;A1099,TOther[Start Day],"&gt;="&amp;DAY(A1099)))))</f>
        <v/>
      </c>
      <c r="R1099" s="8" t="str" cm="1">
        <f t="array" ref="R1099">IF(A1099="","",IF(COUNTIF(TOther[Frequency],R$1)=0,0,SUMPRODUCT(--(TOther[Frequency]=R$1),--(TOther[Start Date]&lt;=A1099),--(TOther[End Date Calc]&gt;=A1099),IF(B1099="N",--(TOther[Start Day]=DAY(A1099)),--(TOther[Start Day]&gt;=DAY(A1099))),--(IFERROR(MOD(TOther[Start Month]-MONTH(A1099)+2,2),1)=0),TOther[Amount])))</f>
        <v/>
      </c>
      <c r="S1099" s="8" t="str" cm="1">
        <f t="array" ref="S1099">IF(A1099="","",IF(COUNTIF(TOther[Frequency],S$1)=0,0,SUMPRODUCT(--(TOther[Frequency]=S$1),--(TOther[Start Date]&lt;=A1099),--(TOther[End Date Calc]&gt;=A1099),IF(B1099="N",--(TOther[Start Day]=DAY(A1099)),--(TOther[Start Day]&gt;=DAY(A1099))),--(IFERROR(MOD(TOther[Start Month]-MONTH(A1099)+3,3),1)=0),TOther[Amount])))</f>
        <v/>
      </c>
      <c r="T1099" s="8" t="str" cm="1">
        <f t="array" ref="T1099">IF($A1099="","",IF(COUNTIF(TOther[Frequency],T$1)=0,0,SUMPRODUCT(--(TOther[Frequency]=T$1),--(TOther[Start Date]&lt;=$A1099),--(TOther[End Date Calc]&gt;=$A1099),IF($B1099="N",--(TOther[Start Day]=DAY($A1099)),--(TOther[Start Day]&gt;=DAY($A1099))),--(IFERROR(MOD(TOther[Start Month]-MONTH($A1099)+4,4),1)=0),TOther[Amount])))</f>
        <v/>
      </c>
      <c r="U1099" s="8" t="str" cm="1">
        <f t="array" ref="U1099">IF(A1099="","",IF(COUNTIF(TOther[Frequency],$U$1)=0,0,SUMPRODUCT(--(TOther[Frequency]=$U$1),--(TOther[Start Date]&lt;=A1099),--(TOther[End Date Calc]&gt;=A1099),IF(B1099="N",--(TOther[Start Day]=DAY(A1099)),--(TOther[Start Day]&gt;=DAY(A1099))),--(IFERROR(MOD(TOther[Start Month]-MONTH(A1099)+6,6),1)=0),TOther[Amount])))</f>
        <v/>
      </c>
      <c r="V1099" s="8" t="str" cm="1">
        <f t="array" ref="V1099">IF(A1099="","",IF(COUNTIF(TOther[Frequency],$V$1)=0,0,SUMPRODUCT(--(TOther[Frequency]=$V$1),--(TOther[Start Date]&lt;=A1099),--(TOther[End Date Calc]&gt;=A1099),IF(B1099="N",--(TOther[Start Day]=DAY(A1099)),--(TOther[Start Day]&gt;=DAY(A1099))),--(IFERROR(MOD(TOther[Start Month]-MONTH(A1099)+12,12),1)=0),TOther[Amount])))</f>
        <v/>
      </c>
      <c r="W1099" s="8" t="str">
        <f>IF(A1099="","",SUMIFS(TOther[Amount],TOther[Start Date],A1099,TOther[Frequency],$W$1))</f>
        <v/>
      </c>
      <c r="X1099" s="9" t="str">
        <f t="shared" si="85"/>
        <v/>
      </c>
      <c r="Y1099" s="9" t="str">
        <f t="shared" si="89"/>
        <v/>
      </c>
      <c r="Z1099" s="8" t="str" cm="1">
        <f t="array" ref="Z1099">IF(A1099="","",IF(COUNTIF('2) Income'!$D$13:$D$32,"Weekly")=0,0,SUMPRODUCT(--(IFERROR(MOD(A1099-'2) Income'!$F$13:$F$32,7),1)=0),--('2) Income'!$D$13:$D$32="Weekly"),--('2) Income'!$F$13:$F$32&lt;=A1099),'2) Income'!$E$13:$E$32)))</f>
        <v/>
      </c>
      <c r="AA1099" s="8" t="str" cm="1">
        <f t="array" ref="AA1099">IF(A1099="","",IF(COUNTIF('2) Income'!$D$13:$D$32,"Every Other Week")=0,0,SUMPRODUCT(--(IFERROR(MOD(A1099-'2) Income'!$F$13:$F$32,14),1)=0),--('2) Income'!$D$13:$D$32="Every Other Week"),--('2) Income'!$F$13:$F$32&lt;=A1099),'2) Income'!$E$13:$E$32)))</f>
        <v/>
      </c>
      <c r="AB1099" s="8" t="str">
        <f>IF(A1099="","",IF(COUNTIF('2) Income'!$D$13:$D$32,"1st and 15th")=0,0,IF(OR(DAY(A1099)=1,DAY(A1099)=15),SUMIFS('2) Income'!$E$13:$E$32,'2) Income'!$D$13:$D$32,"1st and 15th",'2) Income'!$F$13:$F$32,"&lt;="&amp;$A1099),0)))</f>
        <v/>
      </c>
      <c r="AC1099" s="8" t="str">
        <f>IF(A1099="","",IF(COUNTIF('2) Income'!$D$13:$D$32,"2nd Wednesday")=0,0,IF(A1099=(A1099-DAY(A1099)+1+2*7-WEEKDAY(A1099-DAY(A1099)+8-4,1)),SUMIFS('2) Income'!$E$13:$E$32,'2) Income'!$D$13:$D$32,"2nd Wednesday",'2) Income'!$F$13:$F$32,"&lt;="&amp;$A1099),0)))</f>
        <v/>
      </c>
      <c r="AD1099" s="8" t="str">
        <f>IF(A1099="","",IF(COUNTIF('2) Income'!$D$13:$D$32,"3rd Wednesday")=0,0,IF(A1099=(A1099-DAY(A1099)+1+3*7-WEEKDAY(A1099-DAY(A1099)+8-4,1)),SUMIFS('2) Income'!$E$13:$E$32,'2) Income'!$D$13:$D$32,"3rd Wednesday",'2) Income'!$F$13:$F$32,"&lt;="&amp;$A1099),0)))</f>
        <v/>
      </c>
      <c r="AE1099" s="8" t="str">
        <f>IF(A1099="","",IF(COUNTIF('2) Income'!$D$13:$D$32,"4th Wednesday")=0,0,IF(A1099=(A1099-DAY(A1099)+1+4*7-WEEKDAY(A1099-DAY(A1099)+8-4,1)),SUMIFS('2) Income'!$E$13:$E$32,'2) Income'!$D$13:$D$32,"4th Wednesday",'2) Income'!$F$13:$F$32,"&lt;="&amp;$A1099),0)))</f>
        <v/>
      </c>
      <c r="AF1099" s="8" t="str" cm="1">
        <f t="array" ref="AF1099">IF(A1099="","",IF(COUNTIF('2) Income'!$D$13:$D$32,"Every 4 Weeks")=0,0,SUMPRODUCT(--(IFERROR(MOD(A1099-'2) Income'!$F$13:$F$32,28),1)=0),--('2) Income'!$D$13:$D$32="Every 4 Weeks"),--('2) Income'!$F$13:$F$32&lt;=A1099),'2) Income'!$E$13:$E$32)))</f>
        <v/>
      </c>
      <c r="AG1099" s="8" t="str">
        <f>IF(A1099="","",IF(COUNTIF('2) Income'!$D$13:$D$32,"Monthly")=0,0,IF(B1099="N",SUMIFS('2) Income'!$E$13:$E$32,'2) Income'!$D$13:$D$32,"monthly",'2) Income'!$F$13:$F$32,"&lt;="&amp;$A1099,'2) Income'!$I$13:$I$32,DAY(A1099)),SUMIFS('2) Income'!$E$13:$E$32,'2) Income'!$D$13:$D$32,"monthly",'2) Income'!$F$13:$F$32,"&lt;="&amp;$A1099,'2) Income'!$I$13:$I$32,"&gt;="&amp;DAY(A1099)))))</f>
        <v/>
      </c>
      <c r="AH1099" s="8" t="str" cm="1">
        <f t="array" ref="AH1099">IF(A1099="","",IF(COUNTIF('2) Income'!$D$13:$D$32,"Yearly")=0,0,SUMPRODUCT(--('2) Income'!$D$13:$D$32="Yearly"),--('2) Income'!$F$13:$F$32&lt;=A1099),IF(B1099="N",--('2) Income'!$I$13:$I$32=DAY(A1099)),--('2) Income'!$I$13:$I$32&gt;=DAY(A1099))),--(IFERROR(MOD('2) Income'!$H$13:$H$32-MONTH(A1099)+12,12),1)=0),'2) Income'!$E$13:$E$32)))</f>
        <v/>
      </c>
      <c r="AI1099" s="8" t="str">
        <f>IF(A1099="","",IF(COUNTIF('2) Income'!$D$13:$D$32,"one-time")=0,0,SUMIFS('2) Income'!$E$13:$E$32,'2) Income'!$D$13:$D$32,"one-time",'2) Income'!$F$13:$F$32,"="&amp;$A1099)))</f>
        <v/>
      </c>
      <c r="AJ1099" s="9" t="str">
        <f t="shared" si="86"/>
        <v/>
      </c>
    </row>
    <row r="1100" spans="1:36">
      <c r="A1100" s="7" t="str">
        <f>IF(A1099="","",IF(A1099+1&lt;='1) Period'!$E$21,A1099+1,""))</f>
        <v/>
      </c>
      <c r="B1100" s="7" t="e">
        <f t="shared" si="87"/>
        <v>#VALUE!</v>
      </c>
      <c r="C1100" t="e">
        <f t="shared" si="88"/>
        <v>#VALUE!</v>
      </c>
      <c r="D1100" s="8" t="str">
        <f>IF(A1100="","",IF(TEXT(A1100,"dddd")='4) Happy Money'!$E$23,WAllowance,0))</f>
        <v/>
      </c>
      <c r="E1100" s="8" t="str">
        <f>IF(A1100="","",IF(B1100="N",SUMIF(TMonthly[Day of the Month],DAY(A1100),TMonthly[Amount]),SUMIF(TMonthly[Day of the Month],"&gt;="&amp;DAY(A1100),TMonthly[Amount])))</f>
        <v/>
      </c>
      <c r="F1100" s="8" t="str" cm="1">
        <f t="array" ref="F1100">IF(A1100="","",SUMPRODUCT(--(TYearly[Due Date]&lt;=A1100),IF(B1100="N",--(TYearly[Day]=DAY(A1100)),--(TYearly[Day]&gt;=DAY(A1100))),--(IFERROR(MOD(TYearly[Month]-MONTH(A1100)+12,12),1)=0),TYearly[Amount]))</f>
        <v/>
      </c>
      <c r="G1100" s="8" t="str">
        <f>IF(A1100="","",SUMIF(TOneTime[Due Date],A1100,TOneTime[Amount]))</f>
        <v/>
      </c>
      <c r="H1100" s="8" t="str" cm="1">
        <f t="array" ref="H1100">IF(A1100="","",IF(COUNTIF(TOther[Frequency],$H$1)=0,0,SUMPRODUCT(--(IFERROR(MOD(A1100-TOther[Start Date],7),1)=0),--(TOther[Frequency]=$H$1),--(TOther[Start Date]&lt;=A1100),--(TOther[End Date Calc]&gt;=A1100),TOther[Amount])))</f>
        <v/>
      </c>
      <c r="I1100" s="8" t="str" cm="1">
        <f t="array" ref="I1100">IF(A1100="","",IF(COUNTIF(TOther[Frequency],$I$1)=0,0,SUMPRODUCT(--(IFERROR(MOD(A1100-TOther[Start Date],14),1)=0),--(TOther[Frequency]=$I$1),--(TOther[Start Date]&lt;=A1100),--(TOther[End Date Calc]&gt;=A1100),TOther[Amount])))</f>
        <v/>
      </c>
      <c r="J1100" s="8" t="str">
        <f>IF(A1100="","",IF(COUNTIF(TOther[Frequency],$J$1)=0,0,IF(OR(DAY(A1100)=1,DAY(A1100)=15),SUMIFS(TOther[Amount],TOther[Frequency],$J$1,TOther[Start Date],"&lt;="&amp;$A1100,TOther[End Date Calc],"&gt;="&amp;A1100),0)))</f>
        <v/>
      </c>
      <c r="K1100" s="8" t="str">
        <f>IF(A1100="","",IF(COUNTIF(TOther[Frequency],$K$1)=0,0,IF(A1100=(A1100-DAY(A1100)+1+2*7-WEEKDAY(A1100-DAY(A1100)+8-4,1)),SUMIFS(TOther[Amount],TOther[Frequency],$K$1,TOther[Start Date],"&lt;="&amp;$A1100,TOther[End Date Calc],"&gt;="&amp;A1100),0)))</f>
        <v/>
      </c>
      <c r="L1100" s="8" t="str">
        <f>IF(A1100="","",IF(COUNTIF(TOther[Frequency],$L$1)=0,0,IF(A1100=(A1100-DAY(A1100)+1+3*7-WEEKDAY(A1100-DAY(A1100)+8-4,1)),SUMIFS(TOther[Amount],TOther[Frequency],$L$1,TOther[Start Date],"&lt;="&amp;$A1100,TOther[End Date Calc],"&gt;="&amp;A1100),0)))</f>
        <v/>
      </c>
      <c r="M1100" s="8" t="str">
        <f>IF(A1100="","",IF(COUNTIF(TOther[Frequency],$M$1)=0,0,IF(A1100=(A1100-DAY(A1100)+1+4*7-WEEKDAY(A1100-DAY(A1100)+8-4,1)),SUMIFS(TOther[Amount],TOther[Frequency],$M$1,TOther[Start Date],"&lt;="&amp;$A1100,TOther[End Date Calc],"&gt;="&amp;A1100),0)))</f>
        <v/>
      </c>
      <c r="N1100" s="8" t="str" cm="1">
        <f t="array" ref="N1100">IF(A1100="","",IF(COUNTIF(TOther[Frequency],$N$1)=0,0,SUMPRODUCT(--(IFERROR(MOD(A1100-TOther[Start Date],28),1)=0),--(TOther[Frequency]=$N$1),--(TOther[Start Date]&lt;=A1100),--(TOther[End Date Calc]&gt;=A1100),TOther[Amount])))</f>
        <v/>
      </c>
      <c r="O1100" s="8" t="str" cm="1">
        <f t="array" ref="O1100">IF(A1100="","",IF(COUNTIF(TOther[Frequency],$O$1)=0,0,SUMPRODUCT(--(IFERROR(MOD(A1100-TOther[Start Date],42),1)=0),--(TOther[Frequency]=$O$1),--(TOther[Start Date]&lt;=A1100),--(TOther[End Date Calc]&gt;=A1100),TOther[Amount])))</f>
        <v/>
      </c>
      <c r="P1100" s="8" t="str" cm="1">
        <f t="array" ref="P1100">IF(A1100="","",IF(COUNTIF(TOther[Frequency],$P$1)=0,0,SUMPRODUCT(--(IFERROR(MOD(A1100-TOther[Start Date],56),1)=0),--(TOther[Frequency]=$P$1),--(TOther[Start Date]&lt;=A1100),--(TOther[End Date Calc]&gt;=A1100),TOther[Amount])))</f>
        <v/>
      </c>
      <c r="Q1100" s="8" t="str">
        <f>IF(A1100="","",IF(COUNTIF(TOther[Frequency],$Q$1)=0,0,IF(B1100="N",SUMIFS(TOther[Amount],TOther[Frequency],$Q$1,TOther[Start Date],"&lt;="&amp;$A1100,TOther[End Date Calc],"&gt;="&amp;A1100,TOther[Start Day],DAY(A1100)),SUMIFS(TOther[Amount],TOther[Frequency],$Q$1,TOther[Start Date],"&lt;="&amp;$A1100,TOther[End Date Calc],"&gt;="&amp;A1100,TOther[Start Day],"&gt;="&amp;DAY(A1100)))))</f>
        <v/>
      </c>
      <c r="R1100" s="8" t="str" cm="1">
        <f t="array" ref="R1100">IF(A1100="","",IF(COUNTIF(TOther[Frequency],R$1)=0,0,SUMPRODUCT(--(TOther[Frequency]=R$1),--(TOther[Start Date]&lt;=A1100),--(TOther[End Date Calc]&gt;=A1100),IF(B1100="N",--(TOther[Start Day]=DAY(A1100)),--(TOther[Start Day]&gt;=DAY(A1100))),--(IFERROR(MOD(TOther[Start Month]-MONTH(A1100)+2,2),1)=0),TOther[Amount])))</f>
        <v/>
      </c>
      <c r="S1100" s="8" t="str" cm="1">
        <f t="array" ref="S1100">IF(A1100="","",IF(COUNTIF(TOther[Frequency],S$1)=0,0,SUMPRODUCT(--(TOther[Frequency]=S$1),--(TOther[Start Date]&lt;=A1100),--(TOther[End Date Calc]&gt;=A1100),IF(B1100="N",--(TOther[Start Day]=DAY(A1100)),--(TOther[Start Day]&gt;=DAY(A1100))),--(IFERROR(MOD(TOther[Start Month]-MONTH(A1100)+3,3),1)=0),TOther[Amount])))</f>
        <v/>
      </c>
      <c r="T1100" s="8" t="str" cm="1">
        <f t="array" ref="T1100">IF($A1100="","",IF(COUNTIF(TOther[Frequency],T$1)=0,0,SUMPRODUCT(--(TOther[Frequency]=T$1),--(TOther[Start Date]&lt;=$A1100),--(TOther[End Date Calc]&gt;=$A1100),IF($B1100="N",--(TOther[Start Day]=DAY($A1100)),--(TOther[Start Day]&gt;=DAY($A1100))),--(IFERROR(MOD(TOther[Start Month]-MONTH($A1100)+4,4),1)=0),TOther[Amount])))</f>
        <v/>
      </c>
      <c r="U1100" s="8" t="str" cm="1">
        <f t="array" ref="U1100">IF(A1100="","",IF(COUNTIF(TOther[Frequency],$U$1)=0,0,SUMPRODUCT(--(TOther[Frequency]=$U$1),--(TOther[Start Date]&lt;=A1100),--(TOther[End Date Calc]&gt;=A1100),IF(B1100="N",--(TOther[Start Day]=DAY(A1100)),--(TOther[Start Day]&gt;=DAY(A1100))),--(IFERROR(MOD(TOther[Start Month]-MONTH(A1100)+6,6),1)=0),TOther[Amount])))</f>
        <v/>
      </c>
      <c r="V1100" s="8" t="str" cm="1">
        <f t="array" ref="V1100">IF(A1100="","",IF(COUNTIF(TOther[Frequency],$V$1)=0,0,SUMPRODUCT(--(TOther[Frequency]=$V$1),--(TOther[Start Date]&lt;=A1100),--(TOther[End Date Calc]&gt;=A1100),IF(B1100="N",--(TOther[Start Day]=DAY(A1100)),--(TOther[Start Day]&gt;=DAY(A1100))),--(IFERROR(MOD(TOther[Start Month]-MONTH(A1100)+12,12),1)=0),TOther[Amount])))</f>
        <v/>
      </c>
      <c r="W1100" s="8" t="str">
        <f>IF(A1100="","",SUMIFS(TOther[Amount],TOther[Start Date],A1100,TOther[Frequency],$W$1))</f>
        <v/>
      </c>
      <c r="X1100" s="9" t="str">
        <f t="shared" si="85"/>
        <v/>
      </c>
      <c r="Y1100" s="9" t="str">
        <f t="shared" si="89"/>
        <v/>
      </c>
      <c r="Z1100" s="8" t="str" cm="1">
        <f t="array" ref="Z1100">IF(A1100="","",IF(COUNTIF('2) Income'!$D$13:$D$32,"Weekly")=0,0,SUMPRODUCT(--(IFERROR(MOD(A1100-'2) Income'!$F$13:$F$32,7),1)=0),--('2) Income'!$D$13:$D$32="Weekly"),--('2) Income'!$F$13:$F$32&lt;=A1100),'2) Income'!$E$13:$E$32)))</f>
        <v/>
      </c>
      <c r="AA1100" s="8" t="str" cm="1">
        <f t="array" ref="AA1100">IF(A1100="","",IF(COUNTIF('2) Income'!$D$13:$D$32,"Every Other Week")=0,0,SUMPRODUCT(--(IFERROR(MOD(A1100-'2) Income'!$F$13:$F$32,14),1)=0),--('2) Income'!$D$13:$D$32="Every Other Week"),--('2) Income'!$F$13:$F$32&lt;=A1100),'2) Income'!$E$13:$E$32)))</f>
        <v/>
      </c>
      <c r="AB1100" s="8" t="str">
        <f>IF(A1100="","",IF(COUNTIF('2) Income'!$D$13:$D$32,"1st and 15th")=0,0,IF(OR(DAY(A1100)=1,DAY(A1100)=15),SUMIFS('2) Income'!$E$13:$E$32,'2) Income'!$D$13:$D$32,"1st and 15th",'2) Income'!$F$13:$F$32,"&lt;="&amp;$A1100),0)))</f>
        <v/>
      </c>
      <c r="AC1100" s="8" t="str">
        <f>IF(A1100="","",IF(COUNTIF('2) Income'!$D$13:$D$32,"2nd Wednesday")=0,0,IF(A1100=(A1100-DAY(A1100)+1+2*7-WEEKDAY(A1100-DAY(A1100)+8-4,1)),SUMIFS('2) Income'!$E$13:$E$32,'2) Income'!$D$13:$D$32,"2nd Wednesday",'2) Income'!$F$13:$F$32,"&lt;="&amp;$A1100),0)))</f>
        <v/>
      </c>
      <c r="AD1100" s="8" t="str">
        <f>IF(A1100="","",IF(COUNTIF('2) Income'!$D$13:$D$32,"3rd Wednesday")=0,0,IF(A1100=(A1100-DAY(A1100)+1+3*7-WEEKDAY(A1100-DAY(A1100)+8-4,1)),SUMIFS('2) Income'!$E$13:$E$32,'2) Income'!$D$13:$D$32,"3rd Wednesday",'2) Income'!$F$13:$F$32,"&lt;="&amp;$A1100),0)))</f>
        <v/>
      </c>
      <c r="AE1100" s="8" t="str">
        <f>IF(A1100="","",IF(COUNTIF('2) Income'!$D$13:$D$32,"4th Wednesday")=0,0,IF(A1100=(A1100-DAY(A1100)+1+4*7-WEEKDAY(A1100-DAY(A1100)+8-4,1)),SUMIFS('2) Income'!$E$13:$E$32,'2) Income'!$D$13:$D$32,"4th Wednesday",'2) Income'!$F$13:$F$32,"&lt;="&amp;$A1100),0)))</f>
        <v/>
      </c>
      <c r="AF1100" s="8" t="str" cm="1">
        <f t="array" ref="AF1100">IF(A1100="","",IF(COUNTIF('2) Income'!$D$13:$D$32,"Every 4 Weeks")=0,0,SUMPRODUCT(--(IFERROR(MOD(A1100-'2) Income'!$F$13:$F$32,28),1)=0),--('2) Income'!$D$13:$D$32="Every 4 Weeks"),--('2) Income'!$F$13:$F$32&lt;=A1100),'2) Income'!$E$13:$E$32)))</f>
        <v/>
      </c>
      <c r="AG1100" s="8" t="str">
        <f>IF(A1100="","",IF(COUNTIF('2) Income'!$D$13:$D$32,"Monthly")=0,0,IF(B1100="N",SUMIFS('2) Income'!$E$13:$E$32,'2) Income'!$D$13:$D$32,"monthly",'2) Income'!$F$13:$F$32,"&lt;="&amp;$A1100,'2) Income'!$I$13:$I$32,DAY(A1100)),SUMIFS('2) Income'!$E$13:$E$32,'2) Income'!$D$13:$D$32,"monthly",'2) Income'!$F$13:$F$32,"&lt;="&amp;$A1100,'2) Income'!$I$13:$I$32,"&gt;="&amp;DAY(A1100)))))</f>
        <v/>
      </c>
      <c r="AH1100" s="8" t="str" cm="1">
        <f t="array" ref="AH1100">IF(A1100="","",IF(COUNTIF('2) Income'!$D$13:$D$32,"Yearly")=0,0,SUMPRODUCT(--('2) Income'!$D$13:$D$32="Yearly"),--('2) Income'!$F$13:$F$32&lt;=A1100),IF(B1100="N",--('2) Income'!$I$13:$I$32=DAY(A1100)),--('2) Income'!$I$13:$I$32&gt;=DAY(A1100))),--(IFERROR(MOD('2) Income'!$H$13:$H$32-MONTH(A1100)+12,12),1)=0),'2) Income'!$E$13:$E$32)))</f>
        <v/>
      </c>
      <c r="AI1100" s="8" t="str">
        <f>IF(A1100="","",IF(COUNTIF('2) Income'!$D$13:$D$32,"one-time")=0,0,SUMIFS('2) Income'!$E$13:$E$32,'2) Income'!$D$13:$D$32,"one-time",'2) Income'!$F$13:$F$32,"="&amp;$A1100)))</f>
        <v/>
      </c>
      <c r="AJ1100" s="9" t="str">
        <f t="shared" si="86"/>
        <v/>
      </c>
    </row>
    <row r="1101" spans="1:36">
      <c r="A1101" s="7" t="str">
        <f>IF(A1100="","",IF(A1100+1&lt;='1) Period'!$E$21,A1100+1,""))</f>
        <v/>
      </c>
      <c r="B1101" s="7" t="e">
        <f t="shared" si="87"/>
        <v>#VALUE!</v>
      </c>
      <c r="C1101" t="e">
        <f t="shared" si="88"/>
        <v>#VALUE!</v>
      </c>
      <c r="D1101" s="8" t="str">
        <f>IF(A1101="","",IF(TEXT(A1101,"dddd")='4) Happy Money'!$E$23,WAllowance,0))</f>
        <v/>
      </c>
      <c r="E1101" s="8" t="str">
        <f>IF(A1101="","",IF(B1101="N",SUMIF(TMonthly[Day of the Month],DAY(A1101),TMonthly[Amount]),SUMIF(TMonthly[Day of the Month],"&gt;="&amp;DAY(A1101),TMonthly[Amount])))</f>
        <v/>
      </c>
      <c r="F1101" s="8" t="str" cm="1">
        <f t="array" ref="F1101">IF(A1101="","",SUMPRODUCT(--(TYearly[Due Date]&lt;=A1101),IF(B1101="N",--(TYearly[Day]=DAY(A1101)),--(TYearly[Day]&gt;=DAY(A1101))),--(IFERROR(MOD(TYearly[Month]-MONTH(A1101)+12,12),1)=0),TYearly[Amount]))</f>
        <v/>
      </c>
      <c r="G1101" s="8" t="str">
        <f>IF(A1101="","",SUMIF(TOneTime[Due Date],A1101,TOneTime[Amount]))</f>
        <v/>
      </c>
      <c r="H1101" s="8" t="str" cm="1">
        <f t="array" ref="H1101">IF(A1101="","",IF(COUNTIF(TOther[Frequency],$H$1)=0,0,SUMPRODUCT(--(IFERROR(MOD(A1101-TOther[Start Date],7),1)=0),--(TOther[Frequency]=$H$1),--(TOther[Start Date]&lt;=A1101),--(TOther[End Date Calc]&gt;=A1101),TOther[Amount])))</f>
        <v/>
      </c>
      <c r="I1101" s="8" t="str" cm="1">
        <f t="array" ref="I1101">IF(A1101="","",IF(COUNTIF(TOther[Frequency],$I$1)=0,0,SUMPRODUCT(--(IFERROR(MOD(A1101-TOther[Start Date],14),1)=0),--(TOther[Frequency]=$I$1),--(TOther[Start Date]&lt;=A1101),--(TOther[End Date Calc]&gt;=A1101),TOther[Amount])))</f>
        <v/>
      </c>
      <c r="J1101" s="8" t="str">
        <f>IF(A1101="","",IF(COUNTIF(TOther[Frequency],$J$1)=0,0,IF(OR(DAY(A1101)=1,DAY(A1101)=15),SUMIFS(TOther[Amount],TOther[Frequency],$J$1,TOther[Start Date],"&lt;="&amp;$A1101,TOther[End Date Calc],"&gt;="&amp;A1101),0)))</f>
        <v/>
      </c>
      <c r="K1101" s="8" t="str">
        <f>IF(A1101="","",IF(COUNTIF(TOther[Frequency],$K$1)=0,0,IF(A1101=(A1101-DAY(A1101)+1+2*7-WEEKDAY(A1101-DAY(A1101)+8-4,1)),SUMIFS(TOther[Amount],TOther[Frequency],$K$1,TOther[Start Date],"&lt;="&amp;$A1101,TOther[End Date Calc],"&gt;="&amp;A1101),0)))</f>
        <v/>
      </c>
      <c r="L1101" s="8" t="str">
        <f>IF(A1101="","",IF(COUNTIF(TOther[Frequency],$L$1)=0,0,IF(A1101=(A1101-DAY(A1101)+1+3*7-WEEKDAY(A1101-DAY(A1101)+8-4,1)),SUMIFS(TOther[Amount],TOther[Frequency],$L$1,TOther[Start Date],"&lt;="&amp;$A1101,TOther[End Date Calc],"&gt;="&amp;A1101),0)))</f>
        <v/>
      </c>
      <c r="M1101" s="8" t="str">
        <f>IF(A1101="","",IF(COUNTIF(TOther[Frequency],$M$1)=0,0,IF(A1101=(A1101-DAY(A1101)+1+4*7-WEEKDAY(A1101-DAY(A1101)+8-4,1)),SUMIFS(TOther[Amount],TOther[Frequency],$M$1,TOther[Start Date],"&lt;="&amp;$A1101,TOther[End Date Calc],"&gt;="&amp;A1101),0)))</f>
        <v/>
      </c>
      <c r="N1101" s="8" t="str" cm="1">
        <f t="array" ref="N1101">IF(A1101="","",IF(COUNTIF(TOther[Frequency],$N$1)=0,0,SUMPRODUCT(--(IFERROR(MOD(A1101-TOther[Start Date],28),1)=0),--(TOther[Frequency]=$N$1),--(TOther[Start Date]&lt;=A1101),--(TOther[End Date Calc]&gt;=A1101),TOther[Amount])))</f>
        <v/>
      </c>
      <c r="O1101" s="8" t="str" cm="1">
        <f t="array" ref="O1101">IF(A1101="","",IF(COUNTIF(TOther[Frequency],$O$1)=0,0,SUMPRODUCT(--(IFERROR(MOD(A1101-TOther[Start Date],42),1)=0),--(TOther[Frequency]=$O$1),--(TOther[Start Date]&lt;=A1101),--(TOther[End Date Calc]&gt;=A1101),TOther[Amount])))</f>
        <v/>
      </c>
      <c r="P1101" s="8" t="str" cm="1">
        <f t="array" ref="P1101">IF(A1101="","",IF(COUNTIF(TOther[Frequency],$P$1)=0,0,SUMPRODUCT(--(IFERROR(MOD(A1101-TOther[Start Date],56),1)=0),--(TOther[Frequency]=$P$1),--(TOther[Start Date]&lt;=A1101),--(TOther[End Date Calc]&gt;=A1101),TOther[Amount])))</f>
        <v/>
      </c>
      <c r="Q1101" s="8" t="str">
        <f>IF(A1101="","",IF(COUNTIF(TOther[Frequency],$Q$1)=0,0,IF(B1101="N",SUMIFS(TOther[Amount],TOther[Frequency],$Q$1,TOther[Start Date],"&lt;="&amp;$A1101,TOther[End Date Calc],"&gt;="&amp;A1101,TOther[Start Day],DAY(A1101)),SUMIFS(TOther[Amount],TOther[Frequency],$Q$1,TOther[Start Date],"&lt;="&amp;$A1101,TOther[End Date Calc],"&gt;="&amp;A1101,TOther[Start Day],"&gt;="&amp;DAY(A1101)))))</f>
        <v/>
      </c>
      <c r="R1101" s="8" t="str" cm="1">
        <f t="array" ref="R1101">IF(A1101="","",IF(COUNTIF(TOther[Frequency],R$1)=0,0,SUMPRODUCT(--(TOther[Frequency]=R$1),--(TOther[Start Date]&lt;=A1101),--(TOther[End Date Calc]&gt;=A1101),IF(B1101="N",--(TOther[Start Day]=DAY(A1101)),--(TOther[Start Day]&gt;=DAY(A1101))),--(IFERROR(MOD(TOther[Start Month]-MONTH(A1101)+2,2),1)=0),TOther[Amount])))</f>
        <v/>
      </c>
      <c r="S1101" s="8" t="str" cm="1">
        <f t="array" ref="S1101">IF(A1101="","",IF(COUNTIF(TOther[Frequency],S$1)=0,0,SUMPRODUCT(--(TOther[Frequency]=S$1),--(TOther[Start Date]&lt;=A1101),--(TOther[End Date Calc]&gt;=A1101),IF(B1101="N",--(TOther[Start Day]=DAY(A1101)),--(TOther[Start Day]&gt;=DAY(A1101))),--(IFERROR(MOD(TOther[Start Month]-MONTH(A1101)+3,3),1)=0),TOther[Amount])))</f>
        <v/>
      </c>
      <c r="T1101" s="8" t="str" cm="1">
        <f t="array" ref="T1101">IF($A1101="","",IF(COUNTIF(TOther[Frequency],T$1)=0,0,SUMPRODUCT(--(TOther[Frequency]=T$1),--(TOther[Start Date]&lt;=$A1101),--(TOther[End Date Calc]&gt;=$A1101),IF($B1101="N",--(TOther[Start Day]=DAY($A1101)),--(TOther[Start Day]&gt;=DAY($A1101))),--(IFERROR(MOD(TOther[Start Month]-MONTH($A1101)+4,4),1)=0),TOther[Amount])))</f>
        <v/>
      </c>
      <c r="U1101" s="8" t="str" cm="1">
        <f t="array" ref="U1101">IF(A1101="","",IF(COUNTIF(TOther[Frequency],$U$1)=0,0,SUMPRODUCT(--(TOther[Frequency]=$U$1),--(TOther[Start Date]&lt;=A1101),--(TOther[End Date Calc]&gt;=A1101),IF(B1101="N",--(TOther[Start Day]=DAY(A1101)),--(TOther[Start Day]&gt;=DAY(A1101))),--(IFERROR(MOD(TOther[Start Month]-MONTH(A1101)+6,6),1)=0),TOther[Amount])))</f>
        <v/>
      </c>
      <c r="V1101" s="8" t="str" cm="1">
        <f t="array" ref="V1101">IF(A1101="","",IF(COUNTIF(TOther[Frequency],$V$1)=0,0,SUMPRODUCT(--(TOther[Frequency]=$V$1),--(TOther[Start Date]&lt;=A1101),--(TOther[End Date Calc]&gt;=A1101),IF(B1101="N",--(TOther[Start Day]=DAY(A1101)),--(TOther[Start Day]&gt;=DAY(A1101))),--(IFERROR(MOD(TOther[Start Month]-MONTH(A1101)+12,12),1)=0),TOther[Amount])))</f>
        <v/>
      </c>
      <c r="W1101" s="8" t="str">
        <f>IF(A1101="","",SUMIFS(TOther[Amount],TOther[Start Date],A1101,TOther[Frequency],$W$1))</f>
        <v/>
      </c>
      <c r="X1101" s="9" t="str">
        <f t="shared" si="85"/>
        <v/>
      </c>
      <c r="Y1101" s="9" t="str">
        <f t="shared" si="89"/>
        <v/>
      </c>
      <c r="Z1101" s="8" t="str" cm="1">
        <f t="array" ref="Z1101">IF(A1101="","",IF(COUNTIF('2) Income'!$D$13:$D$32,"Weekly")=0,0,SUMPRODUCT(--(IFERROR(MOD(A1101-'2) Income'!$F$13:$F$32,7),1)=0),--('2) Income'!$D$13:$D$32="Weekly"),--('2) Income'!$F$13:$F$32&lt;=A1101),'2) Income'!$E$13:$E$32)))</f>
        <v/>
      </c>
      <c r="AA1101" s="8" t="str" cm="1">
        <f t="array" ref="AA1101">IF(A1101="","",IF(COUNTIF('2) Income'!$D$13:$D$32,"Every Other Week")=0,0,SUMPRODUCT(--(IFERROR(MOD(A1101-'2) Income'!$F$13:$F$32,14),1)=0),--('2) Income'!$D$13:$D$32="Every Other Week"),--('2) Income'!$F$13:$F$32&lt;=A1101),'2) Income'!$E$13:$E$32)))</f>
        <v/>
      </c>
      <c r="AB1101" s="8" t="str">
        <f>IF(A1101="","",IF(COUNTIF('2) Income'!$D$13:$D$32,"1st and 15th")=0,0,IF(OR(DAY(A1101)=1,DAY(A1101)=15),SUMIFS('2) Income'!$E$13:$E$32,'2) Income'!$D$13:$D$32,"1st and 15th",'2) Income'!$F$13:$F$32,"&lt;="&amp;$A1101),0)))</f>
        <v/>
      </c>
      <c r="AC1101" s="8" t="str">
        <f>IF(A1101="","",IF(COUNTIF('2) Income'!$D$13:$D$32,"2nd Wednesday")=0,0,IF(A1101=(A1101-DAY(A1101)+1+2*7-WEEKDAY(A1101-DAY(A1101)+8-4,1)),SUMIFS('2) Income'!$E$13:$E$32,'2) Income'!$D$13:$D$32,"2nd Wednesday",'2) Income'!$F$13:$F$32,"&lt;="&amp;$A1101),0)))</f>
        <v/>
      </c>
      <c r="AD1101" s="8" t="str">
        <f>IF(A1101="","",IF(COUNTIF('2) Income'!$D$13:$D$32,"3rd Wednesday")=0,0,IF(A1101=(A1101-DAY(A1101)+1+3*7-WEEKDAY(A1101-DAY(A1101)+8-4,1)),SUMIFS('2) Income'!$E$13:$E$32,'2) Income'!$D$13:$D$32,"3rd Wednesday",'2) Income'!$F$13:$F$32,"&lt;="&amp;$A1101),0)))</f>
        <v/>
      </c>
      <c r="AE1101" s="8" t="str">
        <f>IF(A1101="","",IF(COUNTIF('2) Income'!$D$13:$D$32,"4th Wednesday")=0,0,IF(A1101=(A1101-DAY(A1101)+1+4*7-WEEKDAY(A1101-DAY(A1101)+8-4,1)),SUMIFS('2) Income'!$E$13:$E$32,'2) Income'!$D$13:$D$32,"4th Wednesday",'2) Income'!$F$13:$F$32,"&lt;="&amp;$A1101),0)))</f>
        <v/>
      </c>
      <c r="AF1101" s="8" t="str" cm="1">
        <f t="array" ref="AF1101">IF(A1101="","",IF(COUNTIF('2) Income'!$D$13:$D$32,"Every 4 Weeks")=0,0,SUMPRODUCT(--(IFERROR(MOD(A1101-'2) Income'!$F$13:$F$32,28),1)=0),--('2) Income'!$D$13:$D$32="Every 4 Weeks"),--('2) Income'!$F$13:$F$32&lt;=A1101),'2) Income'!$E$13:$E$32)))</f>
        <v/>
      </c>
      <c r="AG1101" s="8" t="str">
        <f>IF(A1101="","",IF(COUNTIF('2) Income'!$D$13:$D$32,"Monthly")=0,0,IF(B1101="N",SUMIFS('2) Income'!$E$13:$E$32,'2) Income'!$D$13:$D$32,"monthly",'2) Income'!$F$13:$F$32,"&lt;="&amp;$A1101,'2) Income'!$I$13:$I$32,DAY(A1101)),SUMIFS('2) Income'!$E$13:$E$32,'2) Income'!$D$13:$D$32,"monthly",'2) Income'!$F$13:$F$32,"&lt;="&amp;$A1101,'2) Income'!$I$13:$I$32,"&gt;="&amp;DAY(A1101)))))</f>
        <v/>
      </c>
      <c r="AH1101" s="8" t="str" cm="1">
        <f t="array" ref="AH1101">IF(A1101="","",IF(COUNTIF('2) Income'!$D$13:$D$32,"Yearly")=0,0,SUMPRODUCT(--('2) Income'!$D$13:$D$32="Yearly"),--('2) Income'!$F$13:$F$32&lt;=A1101),IF(B1101="N",--('2) Income'!$I$13:$I$32=DAY(A1101)),--('2) Income'!$I$13:$I$32&gt;=DAY(A1101))),--(IFERROR(MOD('2) Income'!$H$13:$H$32-MONTH(A1101)+12,12),1)=0),'2) Income'!$E$13:$E$32)))</f>
        <v/>
      </c>
      <c r="AI1101" s="8" t="str">
        <f>IF(A1101="","",IF(COUNTIF('2) Income'!$D$13:$D$32,"one-time")=0,0,SUMIFS('2) Income'!$E$13:$E$32,'2) Income'!$D$13:$D$32,"one-time",'2) Income'!$F$13:$F$32,"="&amp;$A1101)))</f>
        <v/>
      </c>
      <c r="AJ1101" s="9" t="str">
        <f t="shared" si="86"/>
        <v/>
      </c>
    </row>
    <row r="1102" spans="1:36">
      <c r="A1102" s="7" t="str">
        <f>IF(A1101="","",IF(A1101+1&lt;='1) Period'!$E$21,A1101+1,""))</f>
        <v/>
      </c>
      <c r="B1102" s="7" t="e">
        <f t="shared" si="87"/>
        <v>#VALUE!</v>
      </c>
      <c r="C1102" t="e">
        <f t="shared" si="88"/>
        <v>#VALUE!</v>
      </c>
      <c r="D1102" s="8" t="str">
        <f>IF(A1102="","",IF(TEXT(A1102,"dddd")='4) Happy Money'!$E$23,WAllowance,0))</f>
        <v/>
      </c>
      <c r="E1102" s="8" t="str">
        <f>IF(A1102="","",IF(B1102="N",SUMIF(TMonthly[Day of the Month],DAY(A1102),TMonthly[Amount]),SUMIF(TMonthly[Day of the Month],"&gt;="&amp;DAY(A1102),TMonthly[Amount])))</f>
        <v/>
      </c>
      <c r="F1102" s="8" t="str" cm="1">
        <f t="array" ref="F1102">IF(A1102="","",SUMPRODUCT(--(TYearly[Due Date]&lt;=A1102),IF(B1102="N",--(TYearly[Day]=DAY(A1102)),--(TYearly[Day]&gt;=DAY(A1102))),--(IFERROR(MOD(TYearly[Month]-MONTH(A1102)+12,12),1)=0),TYearly[Amount]))</f>
        <v/>
      </c>
      <c r="G1102" s="8" t="str">
        <f>IF(A1102="","",SUMIF(TOneTime[Due Date],A1102,TOneTime[Amount]))</f>
        <v/>
      </c>
      <c r="H1102" s="8" t="str" cm="1">
        <f t="array" ref="H1102">IF(A1102="","",IF(COUNTIF(TOther[Frequency],$H$1)=0,0,SUMPRODUCT(--(IFERROR(MOD(A1102-TOther[Start Date],7),1)=0),--(TOther[Frequency]=$H$1),--(TOther[Start Date]&lt;=A1102),--(TOther[End Date Calc]&gt;=A1102),TOther[Amount])))</f>
        <v/>
      </c>
      <c r="I1102" s="8" t="str" cm="1">
        <f t="array" ref="I1102">IF(A1102="","",IF(COUNTIF(TOther[Frequency],$I$1)=0,0,SUMPRODUCT(--(IFERROR(MOD(A1102-TOther[Start Date],14),1)=0),--(TOther[Frequency]=$I$1),--(TOther[Start Date]&lt;=A1102),--(TOther[End Date Calc]&gt;=A1102),TOther[Amount])))</f>
        <v/>
      </c>
      <c r="J1102" s="8" t="str">
        <f>IF(A1102="","",IF(COUNTIF(TOther[Frequency],$J$1)=0,0,IF(OR(DAY(A1102)=1,DAY(A1102)=15),SUMIFS(TOther[Amount],TOther[Frequency],$J$1,TOther[Start Date],"&lt;="&amp;$A1102,TOther[End Date Calc],"&gt;="&amp;A1102),0)))</f>
        <v/>
      </c>
      <c r="K1102" s="8" t="str">
        <f>IF(A1102="","",IF(COUNTIF(TOther[Frequency],$K$1)=0,0,IF(A1102=(A1102-DAY(A1102)+1+2*7-WEEKDAY(A1102-DAY(A1102)+8-4,1)),SUMIFS(TOther[Amount],TOther[Frequency],$K$1,TOther[Start Date],"&lt;="&amp;$A1102,TOther[End Date Calc],"&gt;="&amp;A1102),0)))</f>
        <v/>
      </c>
      <c r="L1102" s="8" t="str">
        <f>IF(A1102="","",IF(COUNTIF(TOther[Frequency],$L$1)=0,0,IF(A1102=(A1102-DAY(A1102)+1+3*7-WEEKDAY(A1102-DAY(A1102)+8-4,1)),SUMIFS(TOther[Amount],TOther[Frequency],$L$1,TOther[Start Date],"&lt;="&amp;$A1102,TOther[End Date Calc],"&gt;="&amp;A1102),0)))</f>
        <v/>
      </c>
      <c r="M1102" s="8" t="str">
        <f>IF(A1102="","",IF(COUNTIF(TOther[Frequency],$M$1)=0,0,IF(A1102=(A1102-DAY(A1102)+1+4*7-WEEKDAY(A1102-DAY(A1102)+8-4,1)),SUMIFS(TOther[Amount],TOther[Frequency],$M$1,TOther[Start Date],"&lt;="&amp;$A1102,TOther[End Date Calc],"&gt;="&amp;A1102),0)))</f>
        <v/>
      </c>
      <c r="N1102" s="8" t="str" cm="1">
        <f t="array" ref="N1102">IF(A1102="","",IF(COUNTIF(TOther[Frequency],$N$1)=0,0,SUMPRODUCT(--(IFERROR(MOD(A1102-TOther[Start Date],28),1)=0),--(TOther[Frequency]=$N$1),--(TOther[Start Date]&lt;=A1102),--(TOther[End Date Calc]&gt;=A1102),TOther[Amount])))</f>
        <v/>
      </c>
      <c r="O1102" s="8" t="str" cm="1">
        <f t="array" ref="O1102">IF(A1102="","",IF(COUNTIF(TOther[Frequency],$O$1)=0,0,SUMPRODUCT(--(IFERROR(MOD(A1102-TOther[Start Date],42),1)=0),--(TOther[Frequency]=$O$1),--(TOther[Start Date]&lt;=A1102),--(TOther[End Date Calc]&gt;=A1102),TOther[Amount])))</f>
        <v/>
      </c>
      <c r="P1102" s="8" t="str" cm="1">
        <f t="array" ref="P1102">IF(A1102="","",IF(COUNTIF(TOther[Frequency],$P$1)=0,0,SUMPRODUCT(--(IFERROR(MOD(A1102-TOther[Start Date],56),1)=0),--(TOther[Frequency]=$P$1),--(TOther[Start Date]&lt;=A1102),--(TOther[End Date Calc]&gt;=A1102),TOther[Amount])))</f>
        <v/>
      </c>
      <c r="Q1102" s="8" t="str">
        <f>IF(A1102="","",IF(COUNTIF(TOther[Frequency],$Q$1)=0,0,IF(B1102="N",SUMIFS(TOther[Amount],TOther[Frequency],$Q$1,TOther[Start Date],"&lt;="&amp;$A1102,TOther[End Date Calc],"&gt;="&amp;A1102,TOther[Start Day],DAY(A1102)),SUMIFS(TOther[Amount],TOther[Frequency],$Q$1,TOther[Start Date],"&lt;="&amp;$A1102,TOther[End Date Calc],"&gt;="&amp;A1102,TOther[Start Day],"&gt;="&amp;DAY(A1102)))))</f>
        <v/>
      </c>
      <c r="R1102" s="8" t="str" cm="1">
        <f t="array" ref="R1102">IF(A1102="","",IF(COUNTIF(TOther[Frequency],R$1)=0,0,SUMPRODUCT(--(TOther[Frequency]=R$1),--(TOther[Start Date]&lt;=A1102),--(TOther[End Date Calc]&gt;=A1102),IF(B1102="N",--(TOther[Start Day]=DAY(A1102)),--(TOther[Start Day]&gt;=DAY(A1102))),--(IFERROR(MOD(TOther[Start Month]-MONTH(A1102)+2,2),1)=0),TOther[Amount])))</f>
        <v/>
      </c>
      <c r="S1102" s="8" t="str" cm="1">
        <f t="array" ref="S1102">IF(A1102="","",IF(COUNTIF(TOther[Frequency],S$1)=0,0,SUMPRODUCT(--(TOther[Frequency]=S$1),--(TOther[Start Date]&lt;=A1102),--(TOther[End Date Calc]&gt;=A1102),IF(B1102="N",--(TOther[Start Day]=DAY(A1102)),--(TOther[Start Day]&gt;=DAY(A1102))),--(IFERROR(MOD(TOther[Start Month]-MONTH(A1102)+3,3),1)=0),TOther[Amount])))</f>
        <v/>
      </c>
      <c r="T1102" s="8" t="str" cm="1">
        <f t="array" ref="T1102">IF($A1102="","",IF(COUNTIF(TOther[Frequency],T$1)=0,0,SUMPRODUCT(--(TOther[Frequency]=T$1),--(TOther[Start Date]&lt;=$A1102),--(TOther[End Date Calc]&gt;=$A1102),IF($B1102="N",--(TOther[Start Day]=DAY($A1102)),--(TOther[Start Day]&gt;=DAY($A1102))),--(IFERROR(MOD(TOther[Start Month]-MONTH($A1102)+4,4),1)=0),TOther[Amount])))</f>
        <v/>
      </c>
      <c r="U1102" s="8" t="str" cm="1">
        <f t="array" ref="U1102">IF(A1102="","",IF(COUNTIF(TOther[Frequency],$U$1)=0,0,SUMPRODUCT(--(TOther[Frequency]=$U$1),--(TOther[Start Date]&lt;=A1102),--(TOther[End Date Calc]&gt;=A1102),IF(B1102="N",--(TOther[Start Day]=DAY(A1102)),--(TOther[Start Day]&gt;=DAY(A1102))),--(IFERROR(MOD(TOther[Start Month]-MONTH(A1102)+6,6),1)=0),TOther[Amount])))</f>
        <v/>
      </c>
      <c r="V1102" s="8" t="str" cm="1">
        <f t="array" ref="V1102">IF(A1102="","",IF(COUNTIF(TOther[Frequency],$V$1)=0,0,SUMPRODUCT(--(TOther[Frequency]=$V$1),--(TOther[Start Date]&lt;=A1102),--(TOther[End Date Calc]&gt;=A1102),IF(B1102="N",--(TOther[Start Day]=DAY(A1102)),--(TOther[Start Day]&gt;=DAY(A1102))),--(IFERROR(MOD(TOther[Start Month]-MONTH(A1102)+12,12),1)=0),TOther[Amount])))</f>
        <v/>
      </c>
      <c r="W1102" s="8" t="str">
        <f>IF(A1102="","",SUMIFS(TOther[Amount],TOther[Start Date],A1102,TOther[Frequency],$W$1))</f>
        <v/>
      </c>
      <c r="X1102" s="9" t="str">
        <f t="shared" si="85"/>
        <v/>
      </c>
      <c r="Y1102" s="9" t="str">
        <f t="shared" si="89"/>
        <v/>
      </c>
      <c r="Z1102" s="8" t="str" cm="1">
        <f t="array" ref="Z1102">IF(A1102="","",IF(COUNTIF('2) Income'!$D$13:$D$32,"Weekly")=0,0,SUMPRODUCT(--(IFERROR(MOD(A1102-'2) Income'!$F$13:$F$32,7),1)=0),--('2) Income'!$D$13:$D$32="Weekly"),--('2) Income'!$F$13:$F$32&lt;=A1102),'2) Income'!$E$13:$E$32)))</f>
        <v/>
      </c>
      <c r="AA1102" s="8" t="str" cm="1">
        <f t="array" ref="AA1102">IF(A1102="","",IF(COUNTIF('2) Income'!$D$13:$D$32,"Every Other Week")=0,0,SUMPRODUCT(--(IFERROR(MOD(A1102-'2) Income'!$F$13:$F$32,14),1)=0),--('2) Income'!$D$13:$D$32="Every Other Week"),--('2) Income'!$F$13:$F$32&lt;=A1102),'2) Income'!$E$13:$E$32)))</f>
        <v/>
      </c>
      <c r="AB1102" s="8" t="str">
        <f>IF(A1102="","",IF(COUNTIF('2) Income'!$D$13:$D$32,"1st and 15th")=0,0,IF(OR(DAY(A1102)=1,DAY(A1102)=15),SUMIFS('2) Income'!$E$13:$E$32,'2) Income'!$D$13:$D$32,"1st and 15th",'2) Income'!$F$13:$F$32,"&lt;="&amp;$A1102),0)))</f>
        <v/>
      </c>
      <c r="AC1102" s="8" t="str">
        <f>IF(A1102="","",IF(COUNTIF('2) Income'!$D$13:$D$32,"2nd Wednesday")=0,0,IF(A1102=(A1102-DAY(A1102)+1+2*7-WEEKDAY(A1102-DAY(A1102)+8-4,1)),SUMIFS('2) Income'!$E$13:$E$32,'2) Income'!$D$13:$D$32,"2nd Wednesday",'2) Income'!$F$13:$F$32,"&lt;="&amp;$A1102),0)))</f>
        <v/>
      </c>
      <c r="AD1102" s="8" t="str">
        <f>IF(A1102="","",IF(COUNTIF('2) Income'!$D$13:$D$32,"3rd Wednesday")=0,0,IF(A1102=(A1102-DAY(A1102)+1+3*7-WEEKDAY(A1102-DAY(A1102)+8-4,1)),SUMIFS('2) Income'!$E$13:$E$32,'2) Income'!$D$13:$D$32,"3rd Wednesday",'2) Income'!$F$13:$F$32,"&lt;="&amp;$A1102),0)))</f>
        <v/>
      </c>
      <c r="AE1102" s="8" t="str">
        <f>IF(A1102="","",IF(COUNTIF('2) Income'!$D$13:$D$32,"4th Wednesday")=0,0,IF(A1102=(A1102-DAY(A1102)+1+4*7-WEEKDAY(A1102-DAY(A1102)+8-4,1)),SUMIFS('2) Income'!$E$13:$E$32,'2) Income'!$D$13:$D$32,"4th Wednesday",'2) Income'!$F$13:$F$32,"&lt;="&amp;$A1102),0)))</f>
        <v/>
      </c>
      <c r="AF1102" s="8" t="str" cm="1">
        <f t="array" ref="AF1102">IF(A1102="","",IF(COUNTIF('2) Income'!$D$13:$D$32,"Every 4 Weeks")=0,0,SUMPRODUCT(--(IFERROR(MOD(A1102-'2) Income'!$F$13:$F$32,28),1)=0),--('2) Income'!$D$13:$D$32="Every 4 Weeks"),--('2) Income'!$F$13:$F$32&lt;=A1102),'2) Income'!$E$13:$E$32)))</f>
        <v/>
      </c>
      <c r="AG1102" s="8" t="str">
        <f>IF(A1102="","",IF(COUNTIF('2) Income'!$D$13:$D$32,"Monthly")=0,0,IF(B1102="N",SUMIFS('2) Income'!$E$13:$E$32,'2) Income'!$D$13:$D$32,"monthly",'2) Income'!$F$13:$F$32,"&lt;="&amp;$A1102,'2) Income'!$I$13:$I$32,DAY(A1102)),SUMIFS('2) Income'!$E$13:$E$32,'2) Income'!$D$13:$D$32,"monthly",'2) Income'!$F$13:$F$32,"&lt;="&amp;$A1102,'2) Income'!$I$13:$I$32,"&gt;="&amp;DAY(A1102)))))</f>
        <v/>
      </c>
      <c r="AH1102" s="8" t="str" cm="1">
        <f t="array" ref="AH1102">IF(A1102="","",IF(COUNTIF('2) Income'!$D$13:$D$32,"Yearly")=0,0,SUMPRODUCT(--('2) Income'!$D$13:$D$32="Yearly"),--('2) Income'!$F$13:$F$32&lt;=A1102),IF(B1102="N",--('2) Income'!$I$13:$I$32=DAY(A1102)),--('2) Income'!$I$13:$I$32&gt;=DAY(A1102))),--(IFERROR(MOD('2) Income'!$H$13:$H$32-MONTH(A1102)+12,12),1)=0),'2) Income'!$E$13:$E$32)))</f>
        <v/>
      </c>
      <c r="AI1102" s="8" t="str">
        <f>IF(A1102="","",IF(COUNTIF('2) Income'!$D$13:$D$32,"one-time")=0,0,SUMIFS('2) Income'!$E$13:$E$32,'2) Income'!$D$13:$D$32,"one-time",'2) Income'!$F$13:$F$32,"="&amp;$A1102)))</f>
        <v/>
      </c>
      <c r="AJ1102" s="9" t="str">
        <f t="shared" si="86"/>
        <v/>
      </c>
    </row>
    <row r="1103" spans="1:36">
      <c r="A1103" s="7" t="str">
        <f>IF(A1102="","",IF(A1102+1&lt;='1) Period'!$E$21,A1102+1,""))</f>
        <v/>
      </c>
      <c r="B1103" s="7" t="e">
        <f t="shared" si="87"/>
        <v>#VALUE!</v>
      </c>
      <c r="C1103" t="e">
        <f t="shared" si="88"/>
        <v>#VALUE!</v>
      </c>
      <c r="D1103" s="8" t="str">
        <f>IF(A1103="","",IF(TEXT(A1103,"dddd")='4) Happy Money'!$E$23,WAllowance,0))</f>
        <v/>
      </c>
      <c r="E1103" s="8" t="str">
        <f>IF(A1103="","",IF(B1103="N",SUMIF(TMonthly[Day of the Month],DAY(A1103),TMonthly[Amount]),SUMIF(TMonthly[Day of the Month],"&gt;="&amp;DAY(A1103),TMonthly[Amount])))</f>
        <v/>
      </c>
      <c r="F1103" s="8" t="str" cm="1">
        <f t="array" ref="F1103">IF(A1103="","",SUMPRODUCT(--(TYearly[Due Date]&lt;=A1103),IF(B1103="N",--(TYearly[Day]=DAY(A1103)),--(TYearly[Day]&gt;=DAY(A1103))),--(IFERROR(MOD(TYearly[Month]-MONTH(A1103)+12,12),1)=0),TYearly[Amount]))</f>
        <v/>
      </c>
      <c r="G1103" s="8" t="str">
        <f>IF(A1103="","",SUMIF(TOneTime[Due Date],A1103,TOneTime[Amount]))</f>
        <v/>
      </c>
      <c r="H1103" s="8" t="str" cm="1">
        <f t="array" ref="H1103">IF(A1103="","",IF(COUNTIF(TOther[Frequency],$H$1)=0,0,SUMPRODUCT(--(IFERROR(MOD(A1103-TOther[Start Date],7),1)=0),--(TOther[Frequency]=$H$1),--(TOther[Start Date]&lt;=A1103),--(TOther[End Date Calc]&gt;=A1103),TOther[Amount])))</f>
        <v/>
      </c>
      <c r="I1103" s="8" t="str" cm="1">
        <f t="array" ref="I1103">IF(A1103="","",IF(COUNTIF(TOther[Frequency],$I$1)=0,0,SUMPRODUCT(--(IFERROR(MOD(A1103-TOther[Start Date],14),1)=0),--(TOther[Frequency]=$I$1),--(TOther[Start Date]&lt;=A1103),--(TOther[End Date Calc]&gt;=A1103),TOther[Amount])))</f>
        <v/>
      </c>
      <c r="J1103" s="8" t="str">
        <f>IF(A1103="","",IF(COUNTIF(TOther[Frequency],$J$1)=0,0,IF(OR(DAY(A1103)=1,DAY(A1103)=15),SUMIFS(TOther[Amount],TOther[Frequency],$J$1,TOther[Start Date],"&lt;="&amp;$A1103,TOther[End Date Calc],"&gt;="&amp;A1103),0)))</f>
        <v/>
      </c>
      <c r="K1103" s="8" t="str">
        <f>IF(A1103="","",IF(COUNTIF(TOther[Frequency],$K$1)=0,0,IF(A1103=(A1103-DAY(A1103)+1+2*7-WEEKDAY(A1103-DAY(A1103)+8-4,1)),SUMIFS(TOther[Amount],TOther[Frequency],$K$1,TOther[Start Date],"&lt;="&amp;$A1103,TOther[End Date Calc],"&gt;="&amp;A1103),0)))</f>
        <v/>
      </c>
      <c r="L1103" s="8" t="str">
        <f>IF(A1103="","",IF(COUNTIF(TOther[Frequency],$L$1)=0,0,IF(A1103=(A1103-DAY(A1103)+1+3*7-WEEKDAY(A1103-DAY(A1103)+8-4,1)),SUMIFS(TOther[Amount],TOther[Frequency],$L$1,TOther[Start Date],"&lt;="&amp;$A1103,TOther[End Date Calc],"&gt;="&amp;A1103),0)))</f>
        <v/>
      </c>
      <c r="M1103" s="8" t="str">
        <f>IF(A1103="","",IF(COUNTIF(TOther[Frequency],$M$1)=0,0,IF(A1103=(A1103-DAY(A1103)+1+4*7-WEEKDAY(A1103-DAY(A1103)+8-4,1)),SUMIFS(TOther[Amount],TOther[Frequency],$M$1,TOther[Start Date],"&lt;="&amp;$A1103,TOther[End Date Calc],"&gt;="&amp;A1103),0)))</f>
        <v/>
      </c>
      <c r="N1103" s="8" t="str" cm="1">
        <f t="array" ref="N1103">IF(A1103="","",IF(COUNTIF(TOther[Frequency],$N$1)=0,0,SUMPRODUCT(--(IFERROR(MOD(A1103-TOther[Start Date],28),1)=0),--(TOther[Frequency]=$N$1),--(TOther[Start Date]&lt;=A1103),--(TOther[End Date Calc]&gt;=A1103),TOther[Amount])))</f>
        <v/>
      </c>
      <c r="O1103" s="8" t="str" cm="1">
        <f t="array" ref="O1103">IF(A1103="","",IF(COUNTIF(TOther[Frequency],$O$1)=0,0,SUMPRODUCT(--(IFERROR(MOD(A1103-TOther[Start Date],42),1)=0),--(TOther[Frequency]=$O$1),--(TOther[Start Date]&lt;=A1103),--(TOther[End Date Calc]&gt;=A1103),TOther[Amount])))</f>
        <v/>
      </c>
      <c r="P1103" s="8" t="str" cm="1">
        <f t="array" ref="P1103">IF(A1103="","",IF(COUNTIF(TOther[Frequency],$P$1)=0,0,SUMPRODUCT(--(IFERROR(MOD(A1103-TOther[Start Date],56),1)=0),--(TOther[Frequency]=$P$1),--(TOther[Start Date]&lt;=A1103),--(TOther[End Date Calc]&gt;=A1103),TOther[Amount])))</f>
        <v/>
      </c>
      <c r="Q1103" s="8" t="str">
        <f>IF(A1103="","",IF(COUNTIF(TOther[Frequency],$Q$1)=0,0,IF(B1103="N",SUMIFS(TOther[Amount],TOther[Frequency],$Q$1,TOther[Start Date],"&lt;="&amp;$A1103,TOther[End Date Calc],"&gt;="&amp;A1103,TOther[Start Day],DAY(A1103)),SUMIFS(TOther[Amount],TOther[Frequency],$Q$1,TOther[Start Date],"&lt;="&amp;$A1103,TOther[End Date Calc],"&gt;="&amp;A1103,TOther[Start Day],"&gt;="&amp;DAY(A1103)))))</f>
        <v/>
      </c>
      <c r="R1103" s="8" t="str" cm="1">
        <f t="array" ref="R1103">IF(A1103="","",IF(COUNTIF(TOther[Frequency],R$1)=0,0,SUMPRODUCT(--(TOther[Frequency]=R$1),--(TOther[Start Date]&lt;=A1103),--(TOther[End Date Calc]&gt;=A1103),IF(B1103="N",--(TOther[Start Day]=DAY(A1103)),--(TOther[Start Day]&gt;=DAY(A1103))),--(IFERROR(MOD(TOther[Start Month]-MONTH(A1103)+2,2),1)=0),TOther[Amount])))</f>
        <v/>
      </c>
      <c r="S1103" s="8" t="str" cm="1">
        <f t="array" ref="S1103">IF(A1103="","",IF(COUNTIF(TOther[Frequency],S$1)=0,0,SUMPRODUCT(--(TOther[Frequency]=S$1),--(TOther[Start Date]&lt;=A1103),--(TOther[End Date Calc]&gt;=A1103),IF(B1103="N",--(TOther[Start Day]=DAY(A1103)),--(TOther[Start Day]&gt;=DAY(A1103))),--(IFERROR(MOD(TOther[Start Month]-MONTH(A1103)+3,3),1)=0),TOther[Amount])))</f>
        <v/>
      </c>
      <c r="T1103" s="8" t="str" cm="1">
        <f t="array" ref="T1103">IF($A1103="","",IF(COUNTIF(TOther[Frequency],T$1)=0,0,SUMPRODUCT(--(TOther[Frequency]=T$1),--(TOther[Start Date]&lt;=$A1103),--(TOther[End Date Calc]&gt;=$A1103),IF($B1103="N",--(TOther[Start Day]=DAY($A1103)),--(TOther[Start Day]&gt;=DAY($A1103))),--(IFERROR(MOD(TOther[Start Month]-MONTH($A1103)+4,4),1)=0),TOther[Amount])))</f>
        <v/>
      </c>
      <c r="U1103" s="8" t="str" cm="1">
        <f t="array" ref="U1103">IF(A1103="","",IF(COUNTIF(TOther[Frequency],$U$1)=0,0,SUMPRODUCT(--(TOther[Frequency]=$U$1),--(TOther[Start Date]&lt;=A1103),--(TOther[End Date Calc]&gt;=A1103),IF(B1103="N",--(TOther[Start Day]=DAY(A1103)),--(TOther[Start Day]&gt;=DAY(A1103))),--(IFERROR(MOD(TOther[Start Month]-MONTH(A1103)+6,6),1)=0),TOther[Amount])))</f>
        <v/>
      </c>
      <c r="V1103" s="8" t="str" cm="1">
        <f t="array" ref="V1103">IF(A1103="","",IF(COUNTIF(TOther[Frequency],$V$1)=0,0,SUMPRODUCT(--(TOther[Frequency]=$V$1),--(TOther[Start Date]&lt;=A1103),--(TOther[End Date Calc]&gt;=A1103),IF(B1103="N",--(TOther[Start Day]=DAY(A1103)),--(TOther[Start Day]&gt;=DAY(A1103))),--(IFERROR(MOD(TOther[Start Month]-MONTH(A1103)+12,12),1)=0),TOther[Amount])))</f>
        <v/>
      </c>
      <c r="W1103" s="8" t="str">
        <f>IF(A1103="","",SUMIFS(TOther[Amount],TOther[Start Date],A1103,TOther[Frequency],$W$1))</f>
        <v/>
      </c>
      <c r="X1103" s="9" t="str">
        <f t="shared" si="85"/>
        <v/>
      </c>
      <c r="Y1103" s="9" t="str">
        <f t="shared" si="89"/>
        <v/>
      </c>
      <c r="Z1103" s="8" t="str" cm="1">
        <f t="array" ref="Z1103">IF(A1103="","",IF(COUNTIF('2) Income'!$D$13:$D$32,"Weekly")=0,0,SUMPRODUCT(--(IFERROR(MOD(A1103-'2) Income'!$F$13:$F$32,7),1)=0),--('2) Income'!$D$13:$D$32="Weekly"),--('2) Income'!$F$13:$F$32&lt;=A1103),'2) Income'!$E$13:$E$32)))</f>
        <v/>
      </c>
      <c r="AA1103" s="8" t="str" cm="1">
        <f t="array" ref="AA1103">IF(A1103="","",IF(COUNTIF('2) Income'!$D$13:$D$32,"Every Other Week")=0,0,SUMPRODUCT(--(IFERROR(MOD(A1103-'2) Income'!$F$13:$F$32,14),1)=0),--('2) Income'!$D$13:$D$32="Every Other Week"),--('2) Income'!$F$13:$F$32&lt;=A1103),'2) Income'!$E$13:$E$32)))</f>
        <v/>
      </c>
      <c r="AB1103" s="8" t="str">
        <f>IF(A1103="","",IF(COUNTIF('2) Income'!$D$13:$D$32,"1st and 15th")=0,0,IF(OR(DAY(A1103)=1,DAY(A1103)=15),SUMIFS('2) Income'!$E$13:$E$32,'2) Income'!$D$13:$D$32,"1st and 15th",'2) Income'!$F$13:$F$32,"&lt;="&amp;$A1103),0)))</f>
        <v/>
      </c>
      <c r="AC1103" s="8" t="str">
        <f>IF(A1103="","",IF(COUNTIF('2) Income'!$D$13:$D$32,"2nd Wednesday")=0,0,IF(A1103=(A1103-DAY(A1103)+1+2*7-WEEKDAY(A1103-DAY(A1103)+8-4,1)),SUMIFS('2) Income'!$E$13:$E$32,'2) Income'!$D$13:$D$32,"2nd Wednesday",'2) Income'!$F$13:$F$32,"&lt;="&amp;$A1103),0)))</f>
        <v/>
      </c>
      <c r="AD1103" s="8" t="str">
        <f>IF(A1103="","",IF(COUNTIF('2) Income'!$D$13:$D$32,"3rd Wednesday")=0,0,IF(A1103=(A1103-DAY(A1103)+1+3*7-WEEKDAY(A1103-DAY(A1103)+8-4,1)),SUMIFS('2) Income'!$E$13:$E$32,'2) Income'!$D$13:$D$32,"3rd Wednesday",'2) Income'!$F$13:$F$32,"&lt;="&amp;$A1103),0)))</f>
        <v/>
      </c>
      <c r="AE1103" s="8" t="str">
        <f>IF(A1103="","",IF(COUNTIF('2) Income'!$D$13:$D$32,"4th Wednesday")=0,0,IF(A1103=(A1103-DAY(A1103)+1+4*7-WEEKDAY(A1103-DAY(A1103)+8-4,1)),SUMIFS('2) Income'!$E$13:$E$32,'2) Income'!$D$13:$D$32,"4th Wednesday",'2) Income'!$F$13:$F$32,"&lt;="&amp;$A1103),0)))</f>
        <v/>
      </c>
      <c r="AF1103" s="8" t="str" cm="1">
        <f t="array" ref="AF1103">IF(A1103="","",IF(COUNTIF('2) Income'!$D$13:$D$32,"Every 4 Weeks")=0,0,SUMPRODUCT(--(IFERROR(MOD(A1103-'2) Income'!$F$13:$F$32,28),1)=0),--('2) Income'!$D$13:$D$32="Every 4 Weeks"),--('2) Income'!$F$13:$F$32&lt;=A1103),'2) Income'!$E$13:$E$32)))</f>
        <v/>
      </c>
      <c r="AG1103" s="8" t="str">
        <f>IF(A1103="","",IF(COUNTIF('2) Income'!$D$13:$D$32,"Monthly")=0,0,IF(B1103="N",SUMIFS('2) Income'!$E$13:$E$32,'2) Income'!$D$13:$D$32,"monthly",'2) Income'!$F$13:$F$32,"&lt;="&amp;$A1103,'2) Income'!$I$13:$I$32,DAY(A1103)),SUMIFS('2) Income'!$E$13:$E$32,'2) Income'!$D$13:$D$32,"monthly",'2) Income'!$F$13:$F$32,"&lt;="&amp;$A1103,'2) Income'!$I$13:$I$32,"&gt;="&amp;DAY(A1103)))))</f>
        <v/>
      </c>
      <c r="AH1103" s="8" t="str" cm="1">
        <f t="array" ref="AH1103">IF(A1103="","",IF(COUNTIF('2) Income'!$D$13:$D$32,"Yearly")=0,0,SUMPRODUCT(--('2) Income'!$D$13:$D$32="Yearly"),--('2) Income'!$F$13:$F$32&lt;=A1103),IF(B1103="N",--('2) Income'!$I$13:$I$32=DAY(A1103)),--('2) Income'!$I$13:$I$32&gt;=DAY(A1103))),--(IFERROR(MOD('2) Income'!$H$13:$H$32-MONTH(A1103)+12,12),1)=0),'2) Income'!$E$13:$E$32)))</f>
        <v/>
      </c>
      <c r="AI1103" s="8" t="str">
        <f>IF(A1103="","",IF(COUNTIF('2) Income'!$D$13:$D$32,"one-time")=0,0,SUMIFS('2) Income'!$E$13:$E$32,'2) Income'!$D$13:$D$32,"one-time",'2) Income'!$F$13:$F$32,"="&amp;$A1103)))</f>
        <v/>
      </c>
      <c r="AJ1103" s="9" t="str">
        <f t="shared" si="86"/>
        <v/>
      </c>
    </row>
    <row r="1104" spans="1:36">
      <c r="A1104" s="7" t="str">
        <f>IF(A1103="","",IF(A1103+1&lt;='1) Period'!$E$21,A1103+1,""))</f>
        <v/>
      </c>
      <c r="B1104" s="7" t="e">
        <f t="shared" si="87"/>
        <v>#VALUE!</v>
      </c>
      <c r="C1104" t="e">
        <f t="shared" si="88"/>
        <v>#VALUE!</v>
      </c>
      <c r="D1104" s="8" t="str">
        <f>IF(A1104="","",IF(TEXT(A1104,"dddd")='4) Happy Money'!$E$23,WAllowance,0))</f>
        <v/>
      </c>
      <c r="E1104" s="8" t="str">
        <f>IF(A1104="","",IF(B1104="N",SUMIF(TMonthly[Day of the Month],DAY(A1104),TMonthly[Amount]),SUMIF(TMonthly[Day of the Month],"&gt;="&amp;DAY(A1104),TMonthly[Amount])))</f>
        <v/>
      </c>
      <c r="F1104" s="8" t="str" cm="1">
        <f t="array" ref="F1104">IF(A1104="","",SUMPRODUCT(--(TYearly[Due Date]&lt;=A1104),IF(B1104="N",--(TYearly[Day]=DAY(A1104)),--(TYearly[Day]&gt;=DAY(A1104))),--(IFERROR(MOD(TYearly[Month]-MONTH(A1104)+12,12),1)=0),TYearly[Amount]))</f>
        <v/>
      </c>
      <c r="G1104" s="8" t="str">
        <f>IF(A1104="","",SUMIF(TOneTime[Due Date],A1104,TOneTime[Amount]))</f>
        <v/>
      </c>
      <c r="H1104" s="8" t="str" cm="1">
        <f t="array" ref="H1104">IF(A1104="","",IF(COUNTIF(TOther[Frequency],$H$1)=0,0,SUMPRODUCT(--(IFERROR(MOD(A1104-TOther[Start Date],7),1)=0),--(TOther[Frequency]=$H$1),--(TOther[Start Date]&lt;=A1104),--(TOther[End Date Calc]&gt;=A1104),TOther[Amount])))</f>
        <v/>
      </c>
      <c r="I1104" s="8" t="str" cm="1">
        <f t="array" ref="I1104">IF(A1104="","",IF(COUNTIF(TOther[Frequency],$I$1)=0,0,SUMPRODUCT(--(IFERROR(MOD(A1104-TOther[Start Date],14),1)=0),--(TOther[Frequency]=$I$1),--(TOther[Start Date]&lt;=A1104),--(TOther[End Date Calc]&gt;=A1104),TOther[Amount])))</f>
        <v/>
      </c>
      <c r="J1104" s="8" t="str">
        <f>IF(A1104="","",IF(COUNTIF(TOther[Frequency],$J$1)=0,0,IF(OR(DAY(A1104)=1,DAY(A1104)=15),SUMIFS(TOther[Amount],TOther[Frequency],$J$1,TOther[Start Date],"&lt;="&amp;$A1104,TOther[End Date Calc],"&gt;="&amp;A1104),0)))</f>
        <v/>
      </c>
      <c r="K1104" s="8" t="str">
        <f>IF(A1104="","",IF(COUNTIF(TOther[Frequency],$K$1)=0,0,IF(A1104=(A1104-DAY(A1104)+1+2*7-WEEKDAY(A1104-DAY(A1104)+8-4,1)),SUMIFS(TOther[Amount],TOther[Frequency],$K$1,TOther[Start Date],"&lt;="&amp;$A1104,TOther[End Date Calc],"&gt;="&amp;A1104),0)))</f>
        <v/>
      </c>
      <c r="L1104" s="8" t="str">
        <f>IF(A1104="","",IF(COUNTIF(TOther[Frequency],$L$1)=0,0,IF(A1104=(A1104-DAY(A1104)+1+3*7-WEEKDAY(A1104-DAY(A1104)+8-4,1)),SUMIFS(TOther[Amount],TOther[Frequency],$L$1,TOther[Start Date],"&lt;="&amp;$A1104,TOther[End Date Calc],"&gt;="&amp;A1104),0)))</f>
        <v/>
      </c>
      <c r="M1104" s="8" t="str">
        <f>IF(A1104="","",IF(COUNTIF(TOther[Frequency],$M$1)=0,0,IF(A1104=(A1104-DAY(A1104)+1+4*7-WEEKDAY(A1104-DAY(A1104)+8-4,1)),SUMIFS(TOther[Amount],TOther[Frequency],$M$1,TOther[Start Date],"&lt;="&amp;$A1104,TOther[End Date Calc],"&gt;="&amp;A1104),0)))</f>
        <v/>
      </c>
      <c r="N1104" s="8" t="str" cm="1">
        <f t="array" ref="N1104">IF(A1104="","",IF(COUNTIF(TOther[Frequency],$N$1)=0,0,SUMPRODUCT(--(IFERROR(MOD(A1104-TOther[Start Date],28),1)=0),--(TOther[Frequency]=$N$1),--(TOther[Start Date]&lt;=A1104),--(TOther[End Date Calc]&gt;=A1104),TOther[Amount])))</f>
        <v/>
      </c>
      <c r="O1104" s="8" t="str" cm="1">
        <f t="array" ref="O1104">IF(A1104="","",IF(COUNTIF(TOther[Frequency],$O$1)=0,0,SUMPRODUCT(--(IFERROR(MOD(A1104-TOther[Start Date],42),1)=0),--(TOther[Frequency]=$O$1),--(TOther[Start Date]&lt;=A1104),--(TOther[End Date Calc]&gt;=A1104),TOther[Amount])))</f>
        <v/>
      </c>
      <c r="P1104" s="8" t="str" cm="1">
        <f t="array" ref="P1104">IF(A1104="","",IF(COUNTIF(TOther[Frequency],$P$1)=0,0,SUMPRODUCT(--(IFERROR(MOD(A1104-TOther[Start Date],56),1)=0),--(TOther[Frequency]=$P$1),--(TOther[Start Date]&lt;=A1104),--(TOther[End Date Calc]&gt;=A1104),TOther[Amount])))</f>
        <v/>
      </c>
      <c r="Q1104" s="8" t="str">
        <f>IF(A1104="","",IF(COUNTIF(TOther[Frequency],$Q$1)=0,0,IF(B1104="N",SUMIFS(TOther[Amount],TOther[Frequency],$Q$1,TOther[Start Date],"&lt;="&amp;$A1104,TOther[End Date Calc],"&gt;="&amp;A1104,TOther[Start Day],DAY(A1104)),SUMIFS(TOther[Amount],TOther[Frequency],$Q$1,TOther[Start Date],"&lt;="&amp;$A1104,TOther[End Date Calc],"&gt;="&amp;A1104,TOther[Start Day],"&gt;="&amp;DAY(A1104)))))</f>
        <v/>
      </c>
      <c r="R1104" s="8" t="str" cm="1">
        <f t="array" ref="R1104">IF(A1104="","",IF(COUNTIF(TOther[Frequency],R$1)=0,0,SUMPRODUCT(--(TOther[Frequency]=R$1),--(TOther[Start Date]&lt;=A1104),--(TOther[End Date Calc]&gt;=A1104),IF(B1104="N",--(TOther[Start Day]=DAY(A1104)),--(TOther[Start Day]&gt;=DAY(A1104))),--(IFERROR(MOD(TOther[Start Month]-MONTH(A1104)+2,2),1)=0),TOther[Amount])))</f>
        <v/>
      </c>
      <c r="S1104" s="8" t="str" cm="1">
        <f t="array" ref="S1104">IF(A1104="","",IF(COUNTIF(TOther[Frequency],S$1)=0,0,SUMPRODUCT(--(TOther[Frequency]=S$1),--(TOther[Start Date]&lt;=A1104),--(TOther[End Date Calc]&gt;=A1104),IF(B1104="N",--(TOther[Start Day]=DAY(A1104)),--(TOther[Start Day]&gt;=DAY(A1104))),--(IFERROR(MOD(TOther[Start Month]-MONTH(A1104)+3,3),1)=0),TOther[Amount])))</f>
        <v/>
      </c>
      <c r="T1104" s="8" t="str" cm="1">
        <f t="array" ref="T1104">IF($A1104="","",IF(COUNTIF(TOther[Frequency],T$1)=0,0,SUMPRODUCT(--(TOther[Frequency]=T$1),--(TOther[Start Date]&lt;=$A1104),--(TOther[End Date Calc]&gt;=$A1104),IF($B1104="N",--(TOther[Start Day]=DAY($A1104)),--(TOther[Start Day]&gt;=DAY($A1104))),--(IFERROR(MOD(TOther[Start Month]-MONTH($A1104)+4,4),1)=0),TOther[Amount])))</f>
        <v/>
      </c>
      <c r="U1104" s="8" t="str" cm="1">
        <f t="array" ref="U1104">IF(A1104="","",IF(COUNTIF(TOther[Frequency],$U$1)=0,0,SUMPRODUCT(--(TOther[Frequency]=$U$1),--(TOther[Start Date]&lt;=A1104),--(TOther[End Date Calc]&gt;=A1104),IF(B1104="N",--(TOther[Start Day]=DAY(A1104)),--(TOther[Start Day]&gt;=DAY(A1104))),--(IFERROR(MOD(TOther[Start Month]-MONTH(A1104)+6,6),1)=0),TOther[Amount])))</f>
        <v/>
      </c>
      <c r="V1104" s="8" t="str" cm="1">
        <f t="array" ref="V1104">IF(A1104="","",IF(COUNTIF(TOther[Frequency],$V$1)=0,0,SUMPRODUCT(--(TOther[Frequency]=$V$1),--(TOther[Start Date]&lt;=A1104),--(TOther[End Date Calc]&gt;=A1104),IF(B1104="N",--(TOther[Start Day]=DAY(A1104)),--(TOther[Start Day]&gt;=DAY(A1104))),--(IFERROR(MOD(TOther[Start Month]-MONTH(A1104)+12,12),1)=0),TOther[Amount])))</f>
        <v/>
      </c>
      <c r="W1104" s="8" t="str">
        <f>IF(A1104="","",SUMIFS(TOther[Amount],TOther[Start Date],A1104,TOther[Frequency],$W$1))</f>
        <v/>
      </c>
      <c r="X1104" s="9" t="str">
        <f t="shared" si="85"/>
        <v/>
      </c>
      <c r="Y1104" s="9" t="str">
        <f t="shared" si="89"/>
        <v/>
      </c>
      <c r="Z1104" s="8" t="str" cm="1">
        <f t="array" ref="Z1104">IF(A1104="","",IF(COUNTIF('2) Income'!$D$13:$D$32,"Weekly")=0,0,SUMPRODUCT(--(IFERROR(MOD(A1104-'2) Income'!$F$13:$F$32,7),1)=0),--('2) Income'!$D$13:$D$32="Weekly"),--('2) Income'!$F$13:$F$32&lt;=A1104),'2) Income'!$E$13:$E$32)))</f>
        <v/>
      </c>
      <c r="AA1104" s="8" t="str" cm="1">
        <f t="array" ref="AA1104">IF(A1104="","",IF(COUNTIF('2) Income'!$D$13:$D$32,"Every Other Week")=0,0,SUMPRODUCT(--(IFERROR(MOD(A1104-'2) Income'!$F$13:$F$32,14),1)=0),--('2) Income'!$D$13:$D$32="Every Other Week"),--('2) Income'!$F$13:$F$32&lt;=A1104),'2) Income'!$E$13:$E$32)))</f>
        <v/>
      </c>
      <c r="AB1104" s="8" t="str">
        <f>IF(A1104="","",IF(COUNTIF('2) Income'!$D$13:$D$32,"1st and 15th")=0,0,IF(OR(DAY(A1104)=1,DAY(A1104)=15),SUMIFS('2) Income'!$E$13:$E$32,'2) Income'!$D$13:$D$32,"1st and 15th",'2) Income'!$F$13:$F$32,"&lt;="&amp;$A1104),0)))</f>
        <v/>
      </c>
      <c r="AC1104" s="8" t="str">
        <f>IF(A1104="","",IF(COUNTIF('2) Income'!$D$13:$D$32,"2nd Wednesday")=0,0,IF(A1104=(A1104-DAY(A1104)+1+2*7-WEEKDAY(A1104-DAY(A1104)+8-4,1)),SUMIFS('2) Income'!$E$13:$E$32,'2) Income'!$D$13:$D$32,"2nd Wednesday",'2) Income'!$F$13:$F$32,"&lt;="&amp;$A1104),0)))</f>
        <v/>
      </c>
      <c r="AD1104" s="8" t="str">
        <f>IF(A1104="","",IF(COUNTIF('2) Income'!$D$13:$D$32,"3rd Wednesday")=0,0,IF(A1104=(A1104-DAY(A1104)+1+3*7-WEEKDAY(A1104-DAY(A1104)+8-4,1)),SUMIFS('2) Income'!$E$13:$E$32,'2) Income'!$D$13:$D$32,"3rd Wednesday",'2) Income'!$F$13:$F$32,"&lt;="&amp;$A1104),0)))</f>
        <v/>
      </c>
      <c r="AE1104" s="8" t="str">
        <f>IF(A1104="","",IF(COUNTIF('2) Income'!$D$13:$D$32,"4th Wednesday")=0,0,IF(A1104=(A1104-DAY(A1104)+1+4*7-WEEKDAY(A1104-DAY(A1104)+8-4,1)),SUMIFS('2) Income'!$E$13:$E$32,'2) Income'!$D$13:$D$32,"4th Wednesday",'2) Income'!$F$13:$F$32,"&lt;="&amp;$A1104),0)))</f>
        <v/>
      </c>
      <c r="AF1104" s="8" t="str" cm="1">
        <f t="array" ref="AF1104">IF(A1104="","",IF(COUNTIF('2) Income'!$D$13:$D$32,"Every 4 Weeks")=0,0,SUMPRODUCT(--(IFERROR(MOD(A1104-'2) Income'!$F$13:$F$32,28),1)=0),--('2) Income'!$D$13:$D$32="Every 4 Weeks"),--('2) Income'!$F$13:$F$32&lt;=A1104),'2) Income'!$E$13:$E$32)))</f>
        <v/>
      </c>
      <c r="AG1104" s="8" t="str">
        <f>IF(A1104="","",IF(COUNTIF('2) Income'!$D$13:$D$32,"Monthly")=0,0,IF(B1104="N",SUMIFS('2) Income'!$E$13:$E$32,'2) Income'!$D$13:$D$32,"monthly",'2) Income'!$F$13:$F$32,"&lt;="&amp;$A1104,'2) Income'!$I$13:$I$32,DAY(A1104)),SUMIFS('2) Income'!$E$13:$E$32,'2) Income'!$D$13:$D$32,"monthly",'2) Income'!$F$13:$F$32,"&lt;="&amp;$A1104,'2) Income'!$I$13:$I$32,"&gt;="&amp;DAY(A1104)))))</f>
        <v/>
      </c>
      <c r="AH1104" s="8" t="str" cm="1">
        <f t="array" ref="AH1104">IF(A1104="","",IF(COUNTIF('2) Income'!$D$13:$D$32,"Yearly")=0,0,SUMPRODUCT(--('2) Income'!$D$13:$D$32="Yearly"),--('2) Income'!$F$13:$F$32&lt;=A1104),IF(B1104="N",--('2) Income'!$I$13:$I$32=DAY(A1104)),--('2) Income'!$I$13:$I$32&gt;=DAY(A1104))),--(IFERROR(MOD('2) Income'!$H$13:$H$32-MONTH(A1104)+12,12),1)=0),'2) Income'!$E$13:$E$32)))</f>
        <v/>
      </c>
      <c r="AI1104" s="8" t="str">
        <f>IF(A1104="","",IF(COUNTIF('2) Income'!$D$13:$D$32,"one-time")=0,0,SUMIFS('2) Income'!$E$13:$E$32,'2) Income'!$D$13:$D$32,"one-time",'2) Income'!$F$13:$F$32,"="&amp;$A1104)))</f>
        <v/>
      </c>
      <c r="AJ1104" s="9" t="str">
        <f t="shared" si="86"/>
        <v/>
      </c>
    </row>
    <row r="1105" spans="1:36">
      <c r="A1105" s="7" t="str">
        <f>IF(A1104="","",IF(A1104+1&lt;='1) Period'!$E$21,A1104+1,""))</f>
        <v/>
      </c>
      <c r="B1105" s="7" t="e">
        <f t="shared" si="87"/>
        <v>#VALUE!</v>
      </c>
      <c r="C1105" t="e">
        <f t="shared" si="88"/>
        <v>#VALUE!</v>
      </c>
      <c r="D1105" s="8" t="str">
        <f>IF(A1105="","",IF(TEXT(A1105,"dddd")='4) Happy Money'!$E$23,WAllowance,0))</f>
        <v/>
      </c>
      <c r="E1105" s="8" t="str">
        <f>IF(A1105="","",IF(B1105="N",SUMIF(TMonthly[Day of the Month],DAY(A1105),TMonthly[Amount]),SUMIF(TMonthly[Day of the Month],"&gt;="&amp;DAY(A1105),TMonthly[Amount])))</f>
        <v/>
      </c>
      <c r="F1105" s="8" t="str" cm="1">
        <f t="array" ref="F1105">IF(A1105="","",SUMPRODUCT(--(TYearly[Due Date]&lt;=A1105),IF(B1105="N",--(TYearly[Day]=DAY(A1105)),--(TYearly[Day]&gt;=DAY(A1105))),--(IFERROR(MOD(TYearly[Month]-MONTH(A1105)+12,12),1)=0),TYearly[Amount]))</f>
        <v/>
      </c>
      <c r="G1105" s="8" t="str">
        <f>IF(A1105="","",SUMIF(TOneTime[Due Date],A1105,TOneTime[Amount]))</f>
        <v/>
      </c>
      <c r="H1105" s="8" t="str" cm="1">
        <f t="array" ref="H1105">IF(A1105="","",IF(COUNTIF(TOther[Frequency],$H$1)=0,0,SUMPRODUCT(--(IFERROR(MOD(A1105-TOther[Start Date],7),1)=0),--(TOther[Frequency]=$H$1),--(TOther[Start Date]&lt;=A1105),--(TOther[End Date Calc]&gt;=A1105),TOther[Amount])))</f>
        <v/>
      </c>
      <c r="I1105" s="8" t="str" cm="1">
        <f t="array" ref="I1105">IF(A1105="","",IF(COUNTIF(TOther[Frequency],$I$1)=0,0,SUMPRODUCT(--(IFERROR(MOD(A1105-TOther[Start Date],14),1)=0),--(TOther[Frequency]=$I$1),--(TOther[Start Date]&lt;=A1105),--(TOther[End Date Calc]&gt;=A1105),TOther[Amount])))</f>
        <v/>
      </c>
      <c r="J1105" s="8" t="str">
        <f>IF(A1105="","",IF(COUNTIF(TOther[Frequency],$J$1)=0,0,IF(OR(DAY(A1105)=1,DAY(A1105)=15),SUMIFS(TOther[Amount],TOther[Frequency],$J$1,TOther[Start Date],"&lt;="&amp;$A1105,TOther[End Date Calc],"&gt;="&amp;A1105),0)))</f>
        <v/>
      </c>
      <c r="K1105" s="8" t="str">
        <f>IF(A1105="","",IF(COUNTIF(TOther[Frequency],$K$1)=0,0,IF(A1105=(A1105-DAY(A1105)+1+2*7-WEEKDAY(A1105-DAY(A1105)+8-4,1)),SUMIFS(TOther[Amount],TOther[Frequency],$K$1,TOther[Start Date],"&lt;="&amp;$A1105,TOther[End Date Calc],"&gt;="&amp;A1105),0)))</f>
        <v/>
      </c>
      <c r="L1105" s="8" t="str">
        <f>IF(A1105="","",IF(COUNTIF(TOther[Frequency],$L$1)=0,0,IF(A1105=(A1105-DAY(A1105)+1+3*7-WEEKDAY(A1105-DAY(A1105)+8-4,1)),SUMIFS(TOther[Amount],TOther[Frequency],$L$1,TOther[Start Date],"&lt;="&amp;$A1105,TOther[End Date Calc],"&gt;="&amp;A1105),0)))</f>
        <v/>
      </c>
      <c r="M1105" s="8" t="str">
        <f>IF(A1105="","",IF(COUNTIF(TOther[Frequency],$M$1)=0,0,IF(A1105=(A1105-DAY(A1105)+1+4*7-WEEKDAY(A1105-DAY(A1105)+8-4,1)),SUMIFS(TOther[Amount],TOther[Frequency],$M$1,TOther[Start Date],"&lt;="&amp;$A1105,TOther[End Date Calc],"&gt;="&amp;A1105),0)))</f>
        <v/>
      </c>
      <c r="N1105" s="8" t="str" cm="1">
        <f t="array" ref="N1105">IF(A1105="","",IF(COUNTIF(TOther[Frequency],$N$1)=0,0,SUMPRODUCT(--(IFERROR(MOD(A1105-TOther[Start Date],28),1)=0),--(TOther[Frequency]=$N$1),--(TOther[Start Date]&lt;=A1105),--(TOther[End Date Calc]&gt;=A1105),TOther[Amount])))</f>
        <v/>
      </c>
      <c r="O1105" s="8" t="str" cm="1">
        <f t="array" ref="O1105">IF(A1105="","",IF(COUNTIF(TOther[Frequency],$O$1)=0,0,SUMPRODUCT(--(IFERROR(MOD(A1105-TOther[Start Date],42),1)=0),--(TOther[Frequency]=$O$1),--(TOther[Start Date]&lt;=A1105),--(TOther[End Date Calc]&gt;=A1105),TOther[Amount])))</f>
        <v/>
      </c>
      <c r="P1105" s="8" t="str" cm="1">
        <f t="array" ref="P1105">IF(A1105="","",IF(COUNTIF(TOther[Frequency],$P$1)=0,0,SUMPRODUCT(--(IFERROR(MOD(A1105-TOther[Start Date],56),1)=0),--(TOther[Frequency]=$P$1),--(TOther[Start Date]&lt;=A1105),--(TOther[End Date Calc]&gt;=A1105),TOther[Amount])))</f>
        <v/>
      </c>
      <c r="Q1105" s="8" t="str">
        <f>IF(A1105="","",IF(COUNTIF(TOther[Frequency],$Q$1)=0,0,IF(B1105="N",SUMIFS(TOther[Amount],TOther[Frequency],$Q$1,TOther[Start Date],"&lt;="&amp;$A1105,TOther[End Date Calc],"&gt;="&amp;A1105,TOther[Start Day],DAY(A1105)),SUMIFS(TOther[Amount],TOther[Frequency],$Q$1,TOther[Start Date],"&lt;="&amp;$A1105,TOther[End Date Calc],"&gt;="&amp;A1105,TOther[Start Day],"&gt;="&amp;DAY(A1105)))))</f>
        <v/>
      </c>
      <c r="R1105" s="8" t="str" cm="1">
        <f t="array" ref="R1105">IF(A1105="","",IF(COUNTIF(TOther[Frequency],R$1)=0,0,SUMPRODUCT(--(TOther[Frequency]=R$1),--(TOther[Start Date]&lt;=A1105),--(TOther[End Date Calc]&gt;=A1105),IF(B1105="N",--(TOther[Start Day]=DAY(A1105)),--(TOther[Start Day]&gt;=DAY(A1105))),--(IFERROR(MOD(TOther[Start Month]-MONTH(A1105)+2,2),1)=0),TOther[Amount])))</f>
        <v/>
      </c>
      <c r="S1105" s="8" t="str" cm="1">
        <f t="array" ref="S1105">IF(A1105="","",IF(COUNTIF(TOther[Frequency],S$1)=0,0,SUMPRODUCT(--(TOther[Frequency]=S$1),--(TOther[Start Date]&lt;=A1105),--(TOther[End Date Calc]&gt;=A1105),IF(B1105="N",--(TOther[Start Day]=DAY(A1105)),--(TOther[Start Day]&gt;=DAY(A1105))),--(IFERROR(MOD(TOther[Start Month]-MONTH(A1105)+3,3),1)=0),TOther[Amount])))</f>
        <v/>
      </c>
      <c r="T1105" s="8" t="str" cm="1">
        <f t="array" ref="T1105">IF($A1105="","",IF(COUNTIF(TOther[Frequency],T$1)=0,0,SUMPRODUCT(--(TOther[Frequency]=T$1),--(TOther[Start Date]&lt;=$A1105),--(TOther[End Date Calc]&gt;=$A1105),IF($B1105="N",--(TOther[Start Day]=DAY($A1105)),--(TOther[Start Day]&gt;=DAY($A1105))),--(IFERROR(MOD(TOther[Start Month]-MONTH($A1105)+4,4),1)=0),TOther[Amount])))</f>
        <v/>
      </c>
      <c r="U1105" s="8" t="str" cm="1">
        <f t="array" ref="U1105">IF(A1105="","",IF(COUNTIF(TOther[Frequency],$U$1)=0,0,SUMPRODUCT(--(TOther[Frequency]=$U$1),--(TOther[Start Date]&lt;=A1105),--(TOther[End Date Calc]&gt;=A1105),IF(B1105="N",--(TOther[Start Day]=DAY(A1105)),--(TOther[Start Day]&gt;=DAY(A1105))),--(IFERROR(MOD(TOther[Start Month]-MONTH(A1105)+6,6),1)=0),TOther[Amount])))</f>
        <v/>
      </c>
      <c r="V1105" s="8" t="str" cm="1">
        <f t="array" ref="V1105">IF(A1105="","",IF(COUNTIF(TOther[Frequency],$V$1)=0,0,SUMPRODUCT(--(TOther[Frequency]=$V$1),--(TOther[Start Date]&lt;=A1105),--(TOther[End Date Calc]&gt;=A1105),IF(B1105="N",--(TOther[Start Day]=DAY(A1105)),--(TOther[Start Day]&gt;=DAY(A1105))),--(IFERROR(MOD(TOther[Start Month]-MONTH(A1105)+12,12),1)=0),TOther[Amount])))</f>
        <v/>
      </c>
      <c r="W1105" s="8" t="str">
        <f>IF(A1105="","",SUMIFS(TOther[Amount],TOther[Start Date],A1105,TOther[Frequency],$W$1))</f>
        <v/>
      </c>
      <c r="X1105" s="9" t="str">
        <f t="shared" si="85"/>
        <v/>
      </c>
      <c r="Y1105" s="9" t="str">
        <f t="shared" si="89"/>
        <v/>
      </c>
      <c r="Z1105" s="8" t="str" cm="1">
        <f t="array" ref="Z1105">IF(A1105="","",IF(COUNTIF('2) Income'!$D$13:$D$32,"Weekly")=0,0,SUMPRODUCT(--(IFERROR(MOD(A1105-'2) Income'!$F$13:$F$32,7),1)=0),--('2) Income'!$D$13:$D$32="Weekly"),--('2) Income'!$F$13:$F$32&lt;=A1105),'2) Income'!$E$13:$E$32)))</f>
        <v/>
      </c>
      <c r="AA1105" s="8" t="str" cm="1">
        <f t="array" ref="AA1105">IF(A1105="","",IF(COUNTIF('2) Income'!$D$13:$D$32,"Every Other Week")=0,0,SUMPRODUCT(--(IFERROR(MOD(A1105-'2) Income'!$F$13:$F$32,14),1)=0),--('2) Income'!$D$13:$D$32="Every Other Week"),--('2) Income'!$F$13:$F$32&lt;=A1105),'2) Income'!$E$13:$E$32)))</f>
        <v/>
      </c>
      <c r="AB1105" s="8" t="str">
        <f>IF(A1105="","",IF(COUNTIF('2) Income'!$D$13:$D$32,"1st and 15th")=0,0,IF(OR(DAY(A1105)=1,DAY(A1105)=15),SUMIFS('2) Income'!$E$13:$E$32,'2) Income'!$D$13:$D$32,"1st and 15th",'2) Income'!$F$13:$F$32,"&lt;="&amp;$A1105),0)))</f>
        <v/>
      </c>
      <c r="AC1105" s="8" t="str">
        <f>IF(A1105="","",IF(COUNTIF('2) Income'!$D$13:$D$32,"2nd Wednesday")=0,0,IF(A1105=(A1105-DAY(A1105)+1+2*7-WEEKDAY(A1105-DAY(A1105)+8-4,1)),SUMIFS('2) Income'!$E$13:$E$32,'2) Income'!$D$13:$D$32,"2nd Wednesday",'2) Income'!$F$13:$F$32,"&lt;="&amp;$A1105),0)))</f>
        <v/>
      </c>
      <c r="AD1105" s="8" t="str">
        <f>IF(A1105="","",IF(COUNTIF('2) Income'!$D$13:$D$32,"3rd Wednesday")=0,0,IF(A1105=(A1105-DAY(A1105)+1+3*7-WEEKDAY(A1105-DAY(A1105)+8-4,1)),SUMIFS('2) Income'!$E$13:$E$32,'2) Income'!$D$13:$D$32,"3rd Wednesday",'2) Income'!$F$13:$F$32,"&lt;="&amp;$A1105),0)))</f>
        <v/>
      </c>
      <c r="AE1105" s="8" t="str">
        <f>IF(A1105="","",IF(COUNTIF('2) Income'!$D$13:$D$32,"4th Wednesday")=0,0,IF(A1105=(A1105-DAY(A1105)+1+4*7-WEEKDAY(A1105-DAY(A1105)+8-4,1)),SUMIFS('2) Income'!$E$13:$E$32,'2) Income'!$D$13:$D$32,"4th Wednesday",'2) Income'!$F$13:$F$32,"&lt;="&amp;$A1105),0)))</f>
        <v/>
      </c>
      <c r="AF1105" s="8" t="str" cm="1">
        <f t="array" ref="AF1105">IF(A1105="","",IF(COUNTIF('2) Income'!$D$13:$D$32,"Every 4 Weeks")=0,0,SUMPRODUCT(--(IFERROR(MOD(A1105-'2) Income'!$F$13:$F$32,28),1)=0),--('2) Income'!$D$13:$D$32="Every 4 Weeks"),--('2) Income'!$F$13:$F$32&lt;=A1105),'2) Income'!$E$13:$E$32)))</f>
        <v/>
      </c>
      <c r="AG1105" s="8" t="str">
        <f>IF(A1105="","",IF(COUNTIF('2) Income'!$D$13:$D$32,"Monthly")=0,0,IF(B1105="N",SUMIFS('2) Income'!$E$13:$E$32,'2) Income'!$D$13:$D$32,"monthly",'2) Income'!$F$13:$F$32,"&lt;="&amp;$A1105,'2) Income'!$I$13:$I$32,DAY(A1105)),SUMIFS('2) Income'!$E$13:$E$32,'2) Income'!$D$13:$D$32,"monthly",'2) Income'!$F$13:$F$32,"&lt;="&amp;$A1105,'2) Income'!$I$13:$I$32,"&gt;="&amp;DAY(A1105)))))</f>
        <v/>
      </c>
      <c r="AH1105" s="8" t="str" cm="1">
        <f t="array" ref="AH1105">IF(A1105="","",IF(COUNTIF('2) Income'!$D$13:$D$32,"Yearly")=0,0,SUMPRODUCT(--('2) Income'!$D$13:$D$32="Yearly"),--('2) Income'!$F$13:$F$32&lt;=A1105),IF(B1105="N",--('2) Income'!$I$13:$I$32=DAY(A1105)),--('2) Income'!$I$13:$I$32&gt;=DAY(A1105))),--(IFERROR(MOD('2) Income'!$H$13:$H$32-MONTH(A1105)+12,12),1)=0),'2) Income'!$E$13:$E$32)))</f>
        <v/>
      </c>
      <c r="AI1105" s="8" t="str">
        <f>IF(A1105="","",IF(COUNTIF('2) Income'!$D$13:$D$32,"one-time")=0,0,SUMIFS('2) Income'!$E$13:$E$32,'2) Income'!$D$13:$D$32,"one-time",'2) Income'!$F$13:$F$32,"="&amp;$A1105)))</f>
        <v/>
      </c>
      <c r="AJ1105" s="9" t="str">
        <f t="shared" si="86"/>
        <v/>
      </c>
    </row>
    <row r="1106" spans="1:36">
      <c r="A1106" s="7" t="str">
        <f>IF(A1105="","",IF(A1105+1&lt;='1) Period'!$E$21,A1105+1,""))</f>
        <v/>
      </c>
      <c r="B1106" s="7" t="e">
        <f t="shared" si="87"/>
        <v>#VALUE!</v>
      </c>
      <c r="C1106" t="e">
        <f t="shared" si="88"/>
        <v>#VALUE!</v>
      </c>
      <c r="D1106" s="8" t="str">
        <f>IF(A1106="","",IF(TEXT(A1106,"dddd")='4) Happy Money'!$E$23,WAllowance,0))</f>
        <v/>
      </c>
      <c r="E1106" s="8" t="str">
        <f>IF(A1106="","",IF(B1106="N",SUMIF(TMonthly[Day of the Month],DAY(A1106),TMonthly[Amount]),SUMIF(TMonthly[Day of the Month],"&gt;="&amp;DAY(A1106),TMonthly[Amount])))</f>
        <v/>
      </c>
      <c r="F1106" s="8" t="str" cm="1">
        <f t="array" ref="F1106">IF(A1106="","",SUMPRODUCT(--(TYearly[Due Date]&lt;=A1106),IF(B1106="N",--(TYearly[Day]=DAY(A1106)),--(TYearly[Day]&gt;=DAY(A1106))),--(IFERROR(MOD(TYearly[Month]-MONTH(A1106)+12,12),1)=0),TYearly[Amount]))</f>
        <v/>
      </c>
      <c r="G1106" s="8" t="str">
        <f>IF(A1106="","",SUMIF(TOneTime[Due Date],A1106,TOneTime[Amount]))</f>
        <v/>
      </c>
      <c r="H1106" s="8" t="str" cm="1">
        <f t="array" ref="H1106">IF(A1106="","",IF(COUNTIF(TOther[Frequency],$H$1)=0,0,SUMPRODUCT(--(IFERROR(MOD(A1106-TOther[Start Date],7),1)=0),--(TOther[Frequency]=$H$1),--(TOther[Start Date]&lt;=A1106),--(TOther[End Date Calc]&gt;=A1106),TOther[Amount])))</f>
        <v/>
      </c>
      <c r="I1106" s="8" t="str" cm="1">
        <f t="array" ref="I1106">IF(A1106="","",IF(COUNTIF(TOther[Frequency],$I$1)=0,0,SUMPRODUCT(--(IFERROR(MOD(A1106-TOther[Start Date],14),1)=0),--(TOther[Frequency]=$I$1),--(TOther[Start Date]&lt;=A1106),--(TOther[End Date Calc]&gt;=A1106),TOther[Amount])))</f>
        <v/>
      </c>
      <c r="J1106" s="8" t="str">
        <f>IF(A1106="","",IF(COUNTIF(TOther[Frequency],$J$1)=0,0,IF(OR(DAY(A1106)=1,DAY(A1106)=15),SUMIFS(TOther[Amount],TOther[Frequency],$J$1,TOther[Start Date],"&lt;="&amp;$A1106,TOther[End Date Calc],"&gt;="&amp;A1106),0)))</f>
        <v/>
      </c>
      <c r="K1106" s="8" t="str">
        <f>IF(A1106="","",IF(COUNTIF(TOther[Frequency],$K$1)=0,0,IF(A1106=(A1106-DAY(A1106)+1+2*7-WEEKDAY(A1106-DAY(A1106)+8-4,1)),SUMIFS(TOther[Amount],TOther[Frequency],$K$1,TOther[Start Date],"&lt;="&amp;$A1106,TOther[End Date Calc],"&gt;="&amp;A1106),0)))</f>
        <v/>
      </c>
      <c r="L1106" s="8" t="str">
        <f>IF(A1106="","",IF(COUNTIF(TOther[Frequency],$L$1)=0,0,IF(A1106=(A1106-DAY(A1106)+1+3*7-WEEKDAY(A1106-DAY(A1106)+8-4,1)),SUMIFS(TOther[Amount],TOther[Frequency],$L$1,TOther[Start Date],"&lt;="&amp;$A1106,TOther[End Date Calc],"&gt;="&amp;A1106),0)))</f>
        <v/>
      </c>
      <c r="M1106" s="8" t="str">
        <f>IF(A1106="","",IF(COUNTIF(TOther[Frequency],$M$1)=0,0,IF(A1106=(A1106-DAY(A1106)+1+4*7-WEEKDAY(A1106-DAY(A1106)+8-4,1)),SUMIFS(TOther[Amount],TOther[Frequency],$M$1,TOther[Start Date],"&lt;="&amp;$A1106,TOther[End Date Calc],"&gt;="&amp;A1106),0)))</f>
        <v/>
      </c>
      <c r="N1106" s="8" t="str" cm="1">
        <f t="array" ref="N1106">IF(A1106="","",IF(COUNTIF(TOther[Frequency],$N$1)=0,0,SUMPRODUCT(--(IFERROR(MOD(A1106-TOther[Start Date],28),1)=0),--(TOther[Frequency]=$N$1),--(TOther[Start Date]&lt;=A1106),--(TOther[End Date Calc]&gt;=A1106),TOther[Amount])))</f>
        <v/>
      </c>
      <c r="O1106" s="8" t="str" cm="1">
        <f t="array" ref="O1106">IF(A1106="","",IF(COUNTIF(TOther[Frequency],$O$1)=0,0,SUMPRODUCT(--(IFERROR(MOD(A1106-TOther[Start Date],42),1)=0),--(TOther[Frequency]=$O$1),--(TOther[Start Date]&lt;=A1106),--(TOther[End Date Calc]&gt;=A1106),TOther[Amount])))</f>
        <v/>
      </c>
      <c r="P1106" s="8" t="str" cm="1">
        <f t="array" ref="P1106">IF(A1106="","",IF(COUNTIF(TOther[Frequency],$P$1)=0,0,SUMPRODUCT(--(IFERROR(MOD(A1106-TOther[Start Date],56),1)=0),--(TOther[Frequency]=$P$1),--(TOther[Start Date]&lt;=A1106),--(TOther[End Date Calc]&gt;=A1106),TOther[Amount])))</f>
        <v/>
      </c>
      <c r="Q1106" s="8" t="str">
        <f>IF(A1106="","",IF(COUNTIF(TOther[Frequency],$Q$1)=0,0,IF(B1106="N",SUMIFS(TOther[Amount],TOther[Frequency],$Q$1,TOther[Start Date],"&lt;="&amp;$A1106,TOther[End Date Calc],"&gt;="&amp;A1106,TOther[Start Day],DAY(A1106)),SUMIFS(TOther[Amount],TOther[Frequency],$Q$1,TOther[Start Date],"&lt;="&amp;$A1106,TOther[End Date Calc],"&gt;="&amp;A1106,TOther[Start Day],"&gt;="&amp;DAY(A1106)))))</f>
        <v/>
      </c>
      <c r="R1106" s="8" t="str" cm="1">
        <f t="array" ref="R1106">IF(A1106="","",IF(COUNTIF(TOther[Frequency],R$1)=0,0,SUMPRODUCT(--(TOther[Frequency]=R$1),--(TOther[Start Date]&lt;=A1106),--(TOther[End Date Calc]&gt;=A1106),IF(B1106="N",--(TOther[Start Day]=DAY(A1106)),--(TOther[Start Day]&gt;=DAY(A1106))),--(IFERROR(MOD(TOther[Start Month]-MONTH(A1106)+2,2),1)=0),TOther[Amount])))</f>
        <v/>
      </c>
      <c r="S1106" s="8" t="str" cm="1">
        <f t="array" ref="S1106">IF(A1106="","",IF(COUNTIF(TOther[Frequency],S$1)=0,0,SUMPRODUCT(--(TOther[Frequency]=S$1),--(TOther[Start Date]&lt;=A1106),--(TOther[End Date Calc]&gt;=A1106),IF(B1106="N",--(TOther[Start Day]=DAY(A1106)),--(TOther[Start Day]&gt;=DAY(A1106))),--(IFERROR(MOD(TOther[Start Month]-MONTH(A1106)+3,3),1)=0),TOther[Amount])))</f>
        <v/>
      </c>
      <c r="T1106" s="8" t="str" cm="1">
        <f t="array" ref="T1106">IF($A1106="","",IF(COUNTIF(TOther[Frequency],T$1)=0,0,SUMPRODUCT(--(TOther[Frequency]=T$1),--(TOther[Start Date]&lt;=$A1106),--(TOther[End Date Calc]&gt;=$A1106),IF($B1106="N",--(TOther[Start Day]=DAY($A1106)),--(TOther[Start Day]&gt;=DAY($A1106))),--(IFERROR(MOD(TOther[Start Month]-MONTH($A1106)+4,4),1)=0),TOther[Amount])))</f>
        <v/>
      </c>
      <c r="U1106" s="8" t="str" cm="1">
        <f t="array" ref="U1106">IF(A1106="","",IF(COUNTIF(TOther[Frequency],$U$1)=0,0,SUMPRODUCT(--(TOther[Frequency]=$U$1),--(TOther[Start Date]&lt;=A1106),--(TOther[End Date Calc]&gt;=A1106),IF(B1106="N",--(TOther[Start Day]=DAY(A1106)),--(TOther[Start Day]&gt;=DAY(A1106))),--(IFERROR(MOD(TOther[Start Month]-MONTH(A1106)+6,6),1)=0),TOther[Amount])))</f>
        <v/>
      </c>
      <c r="V1106" s="8" t="str" cm="1">
        <f t="array" ref="V1106">IF(A1106="","",IF(COUNTIF(TOther[Frequency],$V$1)=0,0,SUMPRODUCT(--(TOther[Frequency]=$V$1),--(TOther[Start Date]&lt;=A1106),--(TOther[End Date Calc]&gt;=A1106),IF(B1106="N",--(TOther[Start Day]=DAY(A1106)),--(TOther[Start Day]&gt;=DAY(A1106))),--(IFERROR(MOD(TOther[Start Month]-MONTH(A1106)+12,12),1)=0),TOther[Amount])))</f>
        <v/>
      </c>
      <c r="W1106" s="8" t="str">
        <f>IF(A1106="","",SUMIFS(TOther[Amount],TOther[Start Date],A1106,TOther[Frequency],$W$1))</f>
        <v/>
      </c>
      <c r="X1106" s="9" t="str">
        <f t="shared" si="85"/>
        <v/>
      </c>
      <c r="Y1106" s="9" t="str">
        <f t="shared" si="89"/>
        <v/>
      </c>
      <c r="Z1106" s="8" t="str" cm="1">
        <f t="array" ref="Z1106">IF(A1106="","",IF(COUNTIF('2) Income'!$D$13:$D$32,"Weekly")=0,0,SUMPRODUCT(--(IFERROR(MOD(A1106-'2) Income'!$F$13:$F$32,7),1)=0),--('2) Income'!$D$13:$D$32="Weekly"),--('2) Income'!$F$13:$F$32&lt;=A1106),'2) Income'!$E$13:$E$32)))</f>
        <v/>
      </c>
      <c r="AA1106" s="8" t="str" cm="1">
        <f t="array" ref="AA1106">IF(A1106="","",IF(COUNTIF('2) Income'!$D$13:$D$32,"Every Other Week")=0,0,SUMPRODUCT(--(IFERROR(MOD(A1106-'2) Income'!$F$13:$F$32,14),1)=0),--('2) Income'!$D$13:$D$32="Every Other Week"),--('2) Income'!$F$13:$F$32&lt;=A1106),'2) Income'!$E$13:$E$32)))</f>
        <v/>
      </c>
      <c r="AB1106" s="8" t="str">
        <f>IF(A1106="","",IF(COUNTIF('2) Income'!$D$13:$D$32,"1st and 15th")=0,0,IF(OR(DAY(A1106)=1,DAY(A1106)=15),SUMIFS('2) Income'!$E$13:$E$32,'2) Income'!$D$13:$D$32,"1st and 15th",'2) Income'!$F$13:$F$32,"&lt;="&amp;$A1106),0)))</f>
        <v/>
      </c>
      <c r="AC1106" s="8" t="str">
        <f>IF(A1106="","",IF(COUNTIF('2) Income'!$D$13:$D$32,"2nd Wednesday")=0,0,IF(A1106=(A1106-DAY(A1106)+1+2*7-WEEKDAY(A1106-DAY(A1106)+8-4,1)),SUMIFS('2) Income'!$E$13:$E$32,'2) Income'!$D$13:$D$32,"2nd Wednesday",'2) Income'!$F$13:$F$32,"&lt;="&amp;$A1106),0)))</f>
        <v/>
      </c>
      <c r="AD1106" s="8" t="str">
        <f>IF(A1106="","",IF(COUNTIF('2) Income'!$D$13:$D$32,"3rd Wednesday")=0,0,IF(A1106=(A1106-DAY(A1106)+1+3*7-WEEKDAY(A1106-DAY(A1106)+8-4,1)),SUMIFS('2) Income'!$E$13:$E$32,'2) Income'!$D$13:$D$32,"3rd Wednesday",'2) Income'!$F$13:$F$32,"&lt;="&amp;$A1106),0)))</f>
        <v/>
      </c>
      <c r="AE1106" s="8" t="str">
        <f>IF(A1106="","",IF(COUNTIF('2) Income'!$D$13:$D$32,"4th Wednesday")=0,0,IF(A1106=(A1106-DAY(A1106)+1+4*7-WEEKDAY(A1106-DAY(A1106)+8-4,1)),SUMIFS('2) Income'!$E$13:$E$32,'2) Income'!$D$13:$D$32,"4th Wednesday",'2) Income'!$F$13:$F$32,"&lt;="&amp;$A1106),0)))</f>
        <v/>
      </c>
      <c r="AF1106" s="8" t="str" cm="1">
        <f t="array" ref="AF1106">IF(A1106="","",IF(COUNTIF('2) Income'!$D$13:$D$32,"Every 4 Weeks")=0,0,SUMPRODUCT(--(IFERROR(MOD(A1106-'2) Income'!$F$13:$F$32,28),1)=0),--('2) Income'!$D$13:$D$32="Every 4 Weeks"),--('2) Income'!$F$13:$F$32&lt;=A1106),'2) Income'!$E$13:$E$32)))</f>
        <v/>
      </c>
      <c r="AG1106" s="8" t="str">
        <f>IF(A1106="","",IF(COUNTIF('2) Income'!$D$13:$D$32,"Monthly")=0,0,IF(B1106="N",SUMIFS('2) Income'!$E$13:$E$32,'2) Income'!$D$13:$D$32,"monthly",'2) Income'!$F$13:$F$32,"&lt;="&amp;$A1106,'2) Income'!$I$13:$I$32,DAY(A1106)),SUMIFS('2) Income'!$E$13:$E$32,'2) Income'!$D$13:$D$32,"monthly",'2) Income'!$F$13:$F$32,"&lt;="&amp;$A1106,'2) Income'!$I$13:$I$32,"&gt;="&amp;DAY(A1106)))))</f>
        <v/>
      </c>
      <c r="AH1106" s="8" t="str" cm="1">
        <f t="array" ref="AH1106">IF(A1106="","",IF(COUNTIF('2) Income'!$D$13:$D$32,"Yearly")=0,0,SUMPRODUCT(--('2) Income'!$D$13:$D$32="Yearly"),--('2) Income'!$F$13:$F$32&lt;=A1106),IF(B1106="N",--('2) Income'!$I$13:$I$32=DAY(A1106)),--('2) Income'!$I$13:$I$32&gt;=DAY(A1106))),--(IFERROR(MOD('2) Income'!$H$13:$H$32-MONTH(A1106)+12,12),1)=0),'2) Income'!$E$13:$E$32)))</f>
        <v/>
      </c>
      <c r="AI1106" s="8" t="str">
        <f>IF(A1106="","",IF(COUNTIF('2) Income'!$D$13:$D$32,"one-time")=0,0,SUMIFS('2) Income'!$E$13:$E$32,'2) Income'!$D$13:$D$32,"one-time",'2) Income'!$F$13:$F$32,"="&amp;$A1106)))</f>
        <v/>
      </c>
      <c r="AJ1106" s="9" t="str">
        <f t="shared" si="86"/>
        <v/>
      </c>
    </row>
    <row r="1107" spans="1:36">
      <c r="A1107" s="7" t="str">
        <f>IF(A1106="","",IF(A1106+1&lt;='1) Period'!$E$21,A1106+1,""))</f>
        <v/>
      </c>
      <c r="B1107" s="7" t="e">
        <f t="shared" si="87"/>
        <v>#VALUE!</v>
      </c>
      <c r="C1107" t="e">
        <f t="shared" si="88"/>
        <v>#VALUE!</v>
      </c>
      <c r="D1107" s="8" t="str">
        <f>IF(A1107="","",IF(TEXT(A1107,"dddd")='4) Happy Money'!$E$23,WAllowance,0))</f>
        <v/>
      </c>
      <c r="E1107" s="8" t="str">
        <f>IF(A1107="","",IF(B1107="N",SUMIF(TMonthly[Day of the Month],DAY(A1107),TMonthly[Amount]),SUMIF(TMonthly[Day of the Month],"&gt;="&amp;DAY(A1107),TMonthly[Amount])))</f>
        <v/>
      </c>
      <c r="F1107" s="8" t="str" cm="1">
        <f t="array" ref="F1107">IF(A1107="","",SUMPRODUCT(--(TYearly[Due Date]&lt;=A1107),IF(B1107="N",--(TYearly[Day]=DAY(A1107)),--(TYearly[Day]&gt;=DAY(A1107))),--(IFERROR(MOD(TYearly[Month]-MONTH(A1107)+12,12),1)=0),TYearly[Amount]))</f>
        <v/>
      </c>
      <c r="G1107" s="8" t="str">
        <f>IF(A1107="","",SUMIF(TOneTime[Due Date],A1107,TOneTime[Amount]))</f>
        <v/>
      </c>
      <c r="H1107" s="8" t="str" cm="1">
        <f t="array" ref="H1107">IF(A1107="","",IF(COUNTIF(TOther[Frequency],$H$1)=0,0,SUMPRODUCT(--(IFERROR(MOD(A1107-TOther[Start Date],7),1)=0),--(TOther[Frequency]=$H$1),--(TOther[Start Date]&lt;=A1107),--(TOther[End Date Calc]&gt;=A1107),TOther[Amount])))</f>
        <v/>
      </c>
      <c r="I1107" s="8" t="str" cm="1">
        <f t="array" ref="I1107">IF(A1107="","",IF(COUNTIF(TOther[Frequency],$I$1)=0,0,SUMPRODUCT(--(IFERROR(MOD(A1107-TOther[Start Date],14),1)=0),--(TOther[Frequency]=$I$1),--(TOther[Start Date]&lt;=A1107),--(TOther[End Date Calc]&gt;=A1107),TOther[Amount])))</f>
        <v/>
      </c>
      <c r="J1107" s="8" t="str">
        <f>IF(A1107="","",IF(COUNTIF(TOther[Frequency],$J$1)=0,0,IF(OR(DAY(A1107)=1,DAY(A1107)=15),SUMIFS(TOther[Amount],TOther[Frequency],$J$1,TOther[Start Date],"&lt;="&amp;$A1107,TOther[End Date Calc],"&gt;="&amp;A1107),0)))</f>
        <v/>
      </c>
      <c r="K1107" s="8" t="str">
        <f>IF(A1107="","",IF(COUNTIF(TOther[Frequency],$K$1)=0,0,IF(A1107=(A1107-DAY(A1107)+1+2*7-WEEKDAY(A1107-DAY(A1107)+8-4,1)),SUMIFS(TOther[Amount],TOther[Frequency],$K$1,TOther[Start Date],"&lt;="&amp;$A1107,TOther[End Date Calc],"&gt;="&amp;A1107),0)))</f>
        <v/>
      </c>
      <c r="L1107" s="8" t="str">
        <f>IF(A1107="","",IF(COUNTIF(TOther[Frequency],$L$1)=0,0,IF(A1107=(A1107-DAY(A1107)+1+3*7-WEEKDAY(A1107-DAY(A1107)+8-4,1)),SUMIFS(TOther[Amount],TOther[Frequency],$L$1,TOther[Start Date],"&lt;="&amp;$A1107,TOther[End Date Calc],"&gt;="&amp;A1107),0)))</f>
        <v/>
      </c>
      <c r="M1107" s="8" t="str">
        <f>IF(A1107="","",IF(COUNTIF(TOther[Frequency],$M$1)=0,0,IF(A1107=(A1107-DAY(A1107)+1+4*7-WEEKDAY(A1107-DAY(A1107)+8-4,1)),SUMIFS(TOther[Amount],TOther[Frequency],$M$1,TOther[Start Date],"&lt;="&amp;$A1107,TOther[End Date Calc],"&gt;="&amp;A1107),0)))</f>
        <v/>
      </c>
      <c r="N1107" s="8" t="str" cm="1">
        <f t="array" ref="N1107">IF(A1107="","",IF(COUNTIF(TOther[Frequency],$N$1)=0,0,SUMPRODUCT(--(IFERROR(MOD(A1107-TOther[Start Date],28),1)=0),--(TOther[Frequency]=$N$1),--(TOther[Start Date]&lt;=A1107),--(TOther[End Date Calc]&gt;=A1107),TOther[Amount])))</f>
        <v/>
      </c>
      <c r="O1107" s="8" t="str" cm="1">
        <f t="array" ref="O1107">IF(A1107="","",IF(COUNTIF(TOther[Frequency],$O$1)=0,0,SUMPRODUCT(--(IFERROR(MOD(A1107-TOther[Start Date],42),1)=0),--(TOther[Frequency]=$O$1),--(TOther[Start Date]&lt;=A1107),--(TOther[End Date Calc]&gt;=A1107),TOther[Amount])))</f>
        <v/>
      </c>
      <c r="P1107" s="8" t="str" cm="1">
        <f t="array" ref="P1107">IF(A1107="","",IF(COUNTIF(TOther[Frequency],$P$1)=0,0,SUMPRODUCT(--(IFERROR(MOD(A1107-TOther[Start Date],56),1)=0),--(TOther[Frequency]=$P$1),--(TOther[Start Date]&lt;=A1107),--(TOther[End Date Calc]&gt;=A1107),TOther[Amount])))</f>
        <v/>
      </c>
      <c r="Q1107" s="8" t="str">
        <f>IF(A1107="","",IF(COUNTIF(TOther[Frequency],$Q$1)=0,0,IF(B1107="N",SUMIFS(TOther[Amount],TOther[Frequency],$Q$1,TOther[Start Date],"&lt;="&amp;$A1107,TOther[End Date Calc],"&gt;="&amp;A1107,TOther[Start Day],DAY(A1107)),SUMIFS(TOther[Amount],TOther[Frequency],$Q$1,TOther[Start Date],"&lt;="&amp;$A1107,TOther[End Date Calc],"&gt;="&amp;A1107,TOther[Start Day],"&gt;="&amp;DAY(A1107)))))</f>
        <v/>
      </c>
      <c r="R1107" s="8" t="str" cm="1">
        <f t="array" ref="R1107">IF(A1107="","",IF(COUNTIF(TOther[Frequency],R$1)=0,0,SUMPRODUCT(--(TOther[Frequency]=R$1),--(TOther[Start Date]&lt;=A1107),--(TOther[End Date Calc]&gt;=A1107),IF(B1107="N",--(TOther[Start Day]=DAY(A1107)),--(TOther[Start Day]&gt;=DAY(A1107))),--(IFERROR(MOD(TOther[Start Month]-MONTH(A1107)+2,2),1)=0),TOther[Amount])))</f>
        <v/>
      </c>
      <c r="S1107" s="8" t="str" cm="1">
        <f t="array" ref="S1107">IF(A1107="","",IF(COUNTIF(TOther[Frequency],S$1)=0,0,SUMPRODUCT(--(TOther[Frequency]=S$1),--(TOther[Start Date]&lt;=A1107),--(TOther[End Date Calc]&gt;=A1107),IF(B1107="N",--(TOther[Start Day]=DAY(A1107)),--(TOther[Start Day]&gt;=DAY(A1107))),--(IFERROR(MOD(TOther[Start Month]-MONTH(A1107)+3,3),1)=0),TOther[Amount])))</f>
        <v/>
      </c>
      <c r="T1107" s="8" t="str" cm="1">
        <f t="array" ref="T1107">IF($A1107="","",IF(COUNTIF(TOther[Frequency],T$1)=0,0,SUMPRODUCT(--(TOther[Frequency]=T$1),--(TOther[Start Date]&lt;=$A1107),--(TOther[End Date Calc]&gt;=$A1107),IF($B1107="N",--(TOther[Start Day]=DAY($A1107)),--(TOther[Start Day]&gt;=DAY($A1107))),--(IFERROR(MOD(TOther[Start Month]-MONTH($A1107)+4,4),1)=0),TOther[Amount])))</f>
        <v/>
      </c>
      <c r="U1107" s="8" t="str" cm="1">
        <f t="array" ref="U1107">IF(A1107="","",IF(COUNTIF(TOther[Frequency],$U$1)=0,0,SUMPRODUCT(--(TOther[Frequency]=$U$1),--(TOther[Start Date]&lt;=A1107),--(TOther[End Date Calc]&gt;=A1107),IF(B1107="N",--(TOther[Start Day]=DAY(A1107)),--(TOther[Start Day]&gt;=DAY(A1107))),--(IFERROR(MOD(TOther[Start Month]-MONTH(A1107)+6,6),1)=0),TOther[Amount])))</f>
        <v/>
      </c>
      <c r="V1107" s="8" t="str" cm="1">
        <f t="array" ref="V1107">IF(A1107="","",IF(COUNTIF(TOther[Frequency],$V$1)=0,0,SUMPRODUCT(--(TOther[Frequency]=$V$1),--(TOther[Start Date]&lt;=A1107),--(TOther[End Date Calc]&gt;=A1107),IF(B1107="N",--(TOther[Start Day]=DAY(A1107)),--(TOther[Start Day]&gt;=DAY(A1107))),--(IFERROR(MOD(TOther[Start Month]-MONTH(A1107)+12,12),1)=0),TOther[Amount])))</f>
        <v/>
      </c>
      <c r="W1107" s="8" t="str">
        <f>IF(A1107="","",SUMIFS(TOther[Amount],TOther[Start Date],A1107,TOther[Frequency],$W$1))</f>
        <v/>
      </c>
      <c r="X1107" s="9" t="str">
        <f t="shared" si="85"/>
        <v/>
      </c>
      <c r="Y1107" s="9" t="str">
        <f t="shared" si="89"/>
        <v/>
      </c>
      <c r="Z1107" s="8" t="str" cm="1">
        <f t="array" ref="Z1107">IF(A1107="","",IF(COUNTIF('2) Income'!$D$13:$D$32,"Weekly")=0,0,SUMPRODUCT(--(IFERROR(MOD(A1107-'2) Income'!$F$13:$F$32,7),1)=0),--('2) Income'!$D$13:$D$32="Weekly"),--('2) Income'!$F$13:$F$32&lt;=A1107),'2) Income'!$E$13:$E$32)))</f>
        <v/>
      </c>
      <c r="AA1107" s="8" t="str" cm="1">
        <f t="array" ref="AA1107">IF(A1107="","",IF(COUNTIF('2) Income'!$D$13:$D$32,"Every Other Week")=0,0,SUMPRODUCT(--(IFERROR(MOD(A1107-'2) Income'!$F$13:$F$32,14),1)=0),--('2) Income'!$D$13:$D$32="Every Other Week"),--('2) Income'!$F$13:$F$32&lt;=A1107),'2) Income'!$E$13:$E$32)))</f>
        <v/>
      </c>
      <c r="AB1107" s="8" t="str">
        <f>IF(A1107="","",IF(COUNTIF('2) Income'!$D$13:$D$32,"1st and 15th")=0,0,IF(OR(DAY(A1107)=1,DAY(A1107)=15),SUMIFS('2) Income'!$E$13:$E$32,'2) Income'!$D$13:$D$32,"1st and 15th",'2) Income'!$F$13:$F$32,"&lt;="&amp;$A1107),0)))</f>
        <v/>
      </c>
      <c r="AC1107" s="8" t="str">
        <f>IF(A1107="","",IF(COUNTIF('2) Income'!$D$13:$D$32,"2nd Wednesday")=0,0,IF(A1107=(A1107-DAY(A1107)+1+2*7-WEEKDAY(A1107-DAY(A1107)+8-4,1)),SUMIFS('2) Income'!$E$13:$E$32,'2) Income'!$D$13:$D$32,"2nd Wednesday",'2) Income'!$F$13:$F$32,"&lt;="&amp;$A1107),0)))</f>
        <v/>
      </c>
      <c r="AD1107" s="8" t="str">
        <f>IF(A1107="","",IF(COUNTIF('2) Income'!$D$13:$D$32,"3rd Wednesday")=0,0,IF(A1107=(A1107-DAY(A1107)+1+3*7-WEEKDAY(A1107-DAY(A1107)+8-4,1)),SUMIFS('2) Income'!$E$13:$E$32,'2) Income'!$D$13:$D$32,"3rd Wednesday",'2) Income'!$F$13:$F$32,"&lt;="&amp;$A1107),0)))</f>
        <v/>
      </c>
      <c r="AE1107" s="8" t="str">
        <f>IF(A1107="","",IF(COUNTIF('2) Income'!$D$13:$D$32,"4th Wednesday")=0,0,IF(A1107=(A1107-DAY(A1107)+1+4*7-WEEKDAY(A1107-DAY(A1107)+8-4,1)),SUMIFS('2) Income'!$E$13:$E$32,'2) Income'!$D$13:$D$32,"4th Wednesday",'2) Income'!$F$13:$F$32,"&lt;="&amp;$A1107),0)))</f>
        <v/>
      </c>
      <c r="AF1107" s="8" t="str" cm="1">
        <f t="array" ref="AF1107">IF(A1107="","",IF(COUNTIF('2) Income'!$D$13:$D$32,"Every 4 Weeks")=0,0,SUMPRODUCT(--(IFERROR(MOD(A1107-'2) Income'!$F$13:$F$32,28),1)=0),--('2) Income'!$D$13:$D$32="Every 4 Weeks"),--('2) Income'!$F$13:$F$32&lt;=A1107),'2) Income'!$E$13:$E$32)))</f>
        <v/>
      </c>
      <c r="AG1107" s="8" t="str">
        <f>IF(A1107="","",IF(COUNTIF('2) Income'!$D$13:$D$32,"Monthly")=0,0,IF(B1107="N",SUMIFS('2) Income'!$E$13:$E$32,'2) Income'!$D$13:$D$32,"monthly",'2) Income'!$F$13:$F$32,"&lt;="&amp;$A1107,'2) Income'!$I$13:$I$32,DAY(A1107)),SUMIFS('2) Income'!$E$13:$E$32,'2) Income'!$D$13:$D$32,"monthly",'2) Income'!$F$13:$F$32,"&lt;="&amp;$A1107,'2) Income'!$I$13:$I$32,"&gt;="&amp;DAY(A1107)))))</f>
        <v/>
      </c>
      <c r="AH1107" s="8" t="str" cm="1">
        <f t="array" ref="AH1107">IF(A1107="","",IF(COUNTIF('2) Income'!$D$13:$D$32,"Yearly")=0,0,SUMPRODUCT(--('2) Income'!$D$13:$D$32="Yearly"),--('2) Income'!$F$13:$F$32&lt;=A1107),IF(B1107="N",--('2) Income'!$I$13:$I$32=DAY(A1107)),--('2) Income'!$I$13:$I$32&gt;=DAY(A1107))),--(IFERROR(MOD('2) Income'!$H$13:$H$32-MONTH(A1107)+12,12),1)=0),'2) Income'!$E$13:$E$32)))</f>
        <v/>
      </c>
      <c r="AI1107" s="8" t="str">
        <f>IF(A1107="","",IF(COUNTIF('2) Income'!$D$13:$D$32,"one-time")=0,0,SUMIFS('2) Income'!$E$13:$E$32,'2) Income'!$D$13:$D$32,"one-time",'2) Income'!$F$13:$F$32,"="&amp;$A1107)))</f>
        <v/>
      </c>
      <c r="AJ1107" s="9" t="str">
        <f t="shared" si="86"/>
        <v/>
      </c>
    </row>
    <row r="1108" spans="1:36">
      <c r="A1108" s="7" t="str">
        <f>IF(A1107="","",IF(A1107+1&lt;='1) Period'!$E$21,A1107+1,""))</f>
        <v/>
      </c>
      <c r="B1108" s="7" t="e">
        <f t="shared" si="87"/>
        <v>#VALUE!</v>
      </c>
      <c r="C1108" t="e">
        <f t="shared" si="88"/>
        <v>#VALUE!</v>
      </c>
      <c r="D1108" s="8" t="str">
        <f>IF(A1108="","",IF(TEXT(A1108,"dddd")='4) Happy Money'!$E$23,WAllowance,0))</f>
        <v/>
      </c>
      <c r="E1108" s="8" t="str">
        <f>IF(A1108="","",IF(B1108="N",SUMIF(TMonthly[Day of the Month],DAY(A1108),TMonthly[Amount]),SUMIF(TMonthly[Day of the Month],"&gt;="&amp;DAY(A1108),TMonthly[Amount])))</f>
        <v/>
      </c>
      <c r="F1108" s="8" t="str" cm="1">
        <f t="array" ref="F1108">IF(A1108="","",SUMPRODUCT(--(TYearly[Due Date]&lt;=A1108),IF(B1108="N",--(TYearly[Day]=DAY(A1108)),--(TYearly[Day]&gt;=DAY(A1108))),--(IFERROR(MOD(TYearly[Month]-MONTH(A1108)+12,12),1)=0),TYearly[Amount]))</f>
        <v/>
      </c>
      <c r="G1108" s="8" t="str">
        <f>IF(A1108="","",SUMIF(TOneTime[Due Date],A1108,TOneTime[Amount]))</f>
        <v/>
      </c>
      <c r="H1108" s="8" t="str" cm="1">
        <f t="array" ref="H1108">IF(A1108="","",IF(COUNTIF(TOther[Frequency],$H$1)=0,0,SUMPRODUCT(--(IFERROR(MOD(A1108-TOther[Start Date],7),1)=0),--(TOther[Frequency]=$H$1),--(TOther[Start Date]&lt;=A1108),--(TOther[End Date Calc]&gt;=A1108),TOther[Amount])))</f>
        <v/>
      </c>
      <c r="I1108" s="8" t="str" cm="1">
        <f t="array" ref="I1108">IF(A1108="","",IF(COUNTIF(TOther[Frequency],$I$1)=0,0,SUMPRODUCT(--(IFERROR(MOD(A1108-TOther[Start Date],14),1)=0),--(TOther[Frequency]=$I$1),--(TOther[Start Date]&lt;=A1108),--(TOther[End Date Calc]&gt;=A1108),TOther[Amount])))</f>
        <v/>
      </c>
      <c r="J1108" s="8" t="str">
        <f>IF(A1108="","",IF(COUNTIF(TOther[Frequency],$J$1)=0,0,IF(OR(DAY(A1108)=1,DAY(A1108)=15),SUMIFS(TOther[Amount],TOther[Frequency],$J$1,TOther[Start Date],"&lt;="&amp;$A1108,TOther[End Date Calc],"&gt;="&amp;A1108),0)))</f>
        <v/>
      </c>
      <c r="K1108" s="8" t="str">
        <f>IF(A1108="","",IF(COUNTIF(TOther[Frequency],$K$1)=0,0,IF(A1108=(A1108-DAY(A1108)+1+2*7-WEEKDAY(A1108-DAY(A1108)+8-4,1)),SUMIFS(TOther[Amount],TOther[Frequency],$K$1,TOther[Start Date],"&lt;="&amp;$A1108,TOther[End Date Calc],"&gt;="&amp;A1108),0)))</f>
        <v/>
      </c>
      <c r="L1108" s="8" t="str">
        <f>IF(A1108="","",IF(COUNTIF(TOther[Frequency],$L$1)=0,0,IF(A1108=(A1108-DAY(A1108)+1+3*7-WEEKDAY(A1108-DAY(A1108)+8-4,1)),SUMIFS(TOther[Amount],TOther[Frequency],$L$1,TOther[Start Date],"&lt;="&amp;$A1108,TOther[End Date Calc],"&gt;="&amp;A1108),0)))</f>
        <v/>
      </c>
      <c r="M1108" s="8" t="str">
        <f>IF(A1108="","",IF(COUNTIF(TOther[Frequency],$M$1)=0,0,IF(A1108=(A1108-DAY(A1108)+1+4*7-WEEKDAY(A1108-DAY(A1108)+8-4,1)),SUMIFS(TOther[Amount],TOther[Frequency],$M$1,TOther[Start Date],"&lt;="&amp;$A1108,TOther[End Date Calc],"&gt;="&amp;A1108),0)))</f>
        <v/>
      </c>
      <c r="N1108" s="8" t="str" cm="1">
        <f t="array" ref="N1108">IF(A1108="","",IF(COUNTIF(TOther[Frequency],$N$1)=0,0,SUMPRODUCT(--(IFERROR(MOD(A1108-TOther[Start Date],28),1)=0),--(TOther[Frequency]=$N$1),--(TOther[Start Date]&lt;=A1108),--(TOther[End Date Calc]&gt;=A1108),TOther[Amount])))</f>
        <v/>
      </c>
      <c r="O1108" s="8" t="str" cm="1">
        <f t="array" ref="O1108">IF(A1108="","",IF(COUNTIF(TOther[Frequency],$O$1)=0,0,SUMPRODUCT(--(IFERROR(MOD(A1108-TOther[Start Date],42),1)=0),--(TOther[Frequency]=$O$1),--(TOther[Start Date]&lt;=A1108),--(TOther[End Date Calc]&gt;=A1108),TOther[Amount])))</f>
        <v/>
      </c>
      <c r="P1108" s="8" t="str" cm="1">
        <f t="array" ref="P1108">IF(A1108="","",IF(COUNTIF(TOther[Frequency],$P$1)=0,0,SUMPRODUCT(--(IFERROR(MOD(A1108-TOther[Start Date],56),1)=0),--(TOther[Frequency]=$P$1),--(TOther[Start Date]&lt;=A1108),--(TOther[End Date Calc]&gt;=A1108),TOther[Amount])))</f>
        <v/>
      </c>
      <c r="Q1108" s="8" t="str">
        <f>IF(A1108="","",IF(COUNTIF(TOther[Frequency],$Q$1)=0,0,IF(B1108="N",SUMIFS(TOther[Amount],TOther[Frequency],$Q$1,TOther[Start Date],"&lt;="&amp;$A1108,TOther[End Date Calc],"&gt;="&amp;A1108,TOther[Start Day],DAY(A1108)),SUMIFS(TOther[Amount],TOther[Frequency],$Q$1,TOther[Start Date],"&lt;="&amp;$A1108,TOther[End Date Calc],"&gt;="&amp;A1108,TOther[Start Day],"&gt;="&amp;DAY(A1108)))))</f>
        <v/>
      </c>
      <c r="R1108" s="8" t="str" cm="1">
        <f t="array" ref="R1108">IF(A1108="","",IF(COUNTIF(TOther[Frequency],R$1)=0,0,SUMPRODUCT(--(TOther[Frequency]=R$1),--(TOther[Start Date]&lt;=A1108),--(TOther[End Date Calc]&gt;=A1108),IF(B1108="N",--(TOther[Start Day]=DAY(A1108)),--(TOther[Start Day]&gt;=DAY(A1108))),--(IFERROR(MOD(TOther[Start Month]-MONTH(A1108)+2,2),1)=0),TOther[Amount])))</f>
        <v/>
      </c>
      <c r="S1108" s="8" t="str" cm="1">
        <f t="array" ref="S1108">IF(A1108="","",IF(COUNTIF(TOther[Frequency],S$1)=0,0,SUMPRODUCT(--(TOther[Frequency]=S$1),--(TOther[Start Date]&lt;=A1108),--(TOther[End Date Calc]&gt;=A1108),IF(B1108="N",--(TOther[Start Day]=DAY(A1108)),--(TOther[Start Day]&gt;=DAY(A1108))),--(IFERROR(MOD(TOther[Start Month]-MONTH(A1108)+3,3),1)=0),TOther[Amount])))</f>
        <v/>
      </c>
      <c r="T1108" s="8" t="str" cm="1">
        <f t="array" ref="T1108">IF($A1108="","",IF(COUNTIF(TOther[Frequency],T$1)=0,0,SUMPRODUCT(--(TOther[Frequency]=T$1),--(TOther[Start Date]&lt;=$A1108),--(TOther[End Date Calc]&gt;=$A1108),IF($B1108="N",--(TOther[Start Day]=DAY($A1108)),--(TOther[Start Day]&gt;=DAY($A1108))),--(IFERROR(MOD(TOther[Start Month]-MONTH($A1108)+4,4),1)=0),TOther[Amount])))</f>
        <v/>
      </c>
      <c r="U1108" s="8" t="str" cm="1">
        <f t="array" ref="U1108">IF(A1108="","",IF(COUNTIF(TOther[Frequency],$U$1)=0,0,SUMPRODUCT(--(TOther[Frequency]=$U$1),--(TOther[Start Date]&lt;=A1108),--(TOther[End Date Calc]&gt;=A1108),IF(B1108="N",--(TOther[Start Day]=DAY(A1108)),--(TOther[Start Day]&gt;=DAY(A1108))),--(IFERROR(MOD(TOther[Start Month]-MONTH(A1108)+6,6),1)=0),TOther[Amount])))</f>
        <v/>
      </c>
      <c r="V1108" s="8" t="str" cm="1">
        <f t="array" ref="V1108">IF(A1108="","",IF(COUNTIF(TOther[Frequency],$V$1)=0,0,SUMPRODUCT(--(TOther[Frequency]=$V$1),--(TOther[Start Date]&lt;=A1108),--(TOther[End Date Calc]&gt;=A1108),IF(B1108="N",--(TOther[Start Day]=DAY(A1108)),--(TOther[Start Day]&gt;=DAY(A1108))),--(IFERROR(MOD(TOther[Start Month]-MONTH(A1108)+12,12),1)=0),TOther[Amount])))</f>
        <v/>
      </c>
      <c r="W1108" s="8" t="str">
        <f>IF(A1108="","",SUMIFS(TOther[Amount],TOther[Start Date],A1108,TOther[Frequency],$W$1))</f>
        <v/>
      </c>
      <c r="X1108" s="9" t="str">
        <f t="shared" si="85"/>
        <v/>
      </c>
      <c r="Y1108" s="9" t="str">
        <f t="shared" si="89"/>
        <v/>
      </c>
      <c r="Z1108" s="8" t="str" cm="1">
        <f t="array" ref="Z1108">IF(A1108="","",IF(COUNTIF('2) Income'!$D$13:$D$32,"Weekly")=0,0,SUMPRODUCT(--(IFERROR(MOD(A1108-'2) Income'!$F$13:$F$32,7),1)=0),--('2) Income'!$D$13:$D$32="Weekly"),--('2) Income'!$F$13:$F$32&lt;=A1108),'2) Income'!$E$13:$E$32)))</f>
        <v/>
      </c>
      <c r="AA1108" s="8" t="str" cm="1">
        <f t="array" ref="AA1108">IF(A1108="","",IF(COUNTIF('2) Income'!$D$13:$D$32,"Every Other Week")=0,0,SUMPRODUCT(--(IFERROR(MOD(A1108-'2) Income'!$F$13:$F$32,14),1)=0),--('2) Income'!$D$13:$D$32="Every Other Week"),--('2) Income'!$F$13:$F$32&lt;=A1108),'2) Income'!$E$13:$E$32)))</f>
        <v/>
      </c>
      <c r="AB1108" s="8" t="str">
        <f>IF(A1108="","",IF(COUNTIF('2) Income'!$D$13:$D$32,"1st and 15th")=0,0,IF(OR(DAY(A1108)=1,DAY(A1108)=15),SUMIFS('2) Income'!$E$13:$E$32,'2) Income'!$D$13:$D$32,"1st and 15th",'2) Income'!$F$13:$F$32,"&lt;="&amp;$A1108),0)))</f>
        <v/>
      </c>
      <c r="AC1108" s="8" t="str">
        <f>IF(A1108="","",IF(COUNTIF('2) Income'!$D$13:$D$32,"2nd Wednesday")=0,0,IF(A1108=(A1108-DAY(A1108)+1+2*7-WEEKDAY(A1108-DAY(A1108)+8-4,1)),SUMIFS('2) Income'!$E$13:$E$32,'2) Income'!$D$13:$D$32,"2nd Wednesday",'2) Income'!$F$13:$F$32,"&lt;="&amp;$A1108),0)))</f>
        <v/>
      </c>
      <c r="AD1108" s="8" t="str">
        <f>IF(A1108="","",IF(COUNTIF('2) Income'!$D$13:$D$32,"3rd Wednesday")=0,0,IF(A1108=(A1108-DAY(A1108)+1+3*7-WEEKDAY(A1108-DAY(A1108)+8-4,1)),SUMIFS('2) Income'!$E$13:$E$32,'2) Income'!$D$13:$D$32,"3rd Wednesday",'2) Income'!$F$13:$F$32,"&lt;="&amp;$A1108),0)))</f>
        <v/>
      </c>
      <c r="AE1108" s="8" t="str">
        <f>IF(A1108="","",IF(COUNTIF('2) Income'!$D$13:$D$32,"4th Wednesday")=0,0,IF(A1108=(A1108-DAY(A1108)+1+4*7-WEEKDAY(A1108-DAY(A1108)+8-4,1)),SUMIFS('2) Income'!$E$13:$E$32,'2) Income'!$D$13:$D$32,"4th Wednesday",'2) Income'!$F$13:$F$32,"&lt;="&amp;$A1108),0)))</f>
        <v/>
      </c>
      <c r="AF1108" s="8" t="str" cm="1">
        <f t="array" ref="AF1108">IF(A1108="","",IF(COUNTIF('2) Income'!$D$13:$D$32,"Every 4 Weeks")=0,0,SUMPRODUCT(--(IFERROR(MOD(A1108-'2) Income'!$F$13:$F$32,28),1)=0),--('2) Income'!$D$13:$D$32="Every 4 Weeks"),--('2) Income'!$F$13:$F$32&lt;=A1108),'2) Income'!$E$13:$E$32)))</f>
        <v/>
      </c>
      <c r="AG1108" s="8" t="str">
        <f>IF(A1108="","",IF(COUNTIF('2) Income'!$D$13:$D$32,"Monthly")=0,0,IF(B1108="N",SUMIFS('2) Income'!$E$13:$E$32,'2) Income'!$D$13:$D$32,"monthly",'2) Income'!$F$13:$F$32,"&lt;="&amp;$A1108,'2) Income'!$I$13:$I$32,DAY(A1108)),SUMIFS('2) Income'!$E$13:$E$32,'2) Income'!$D$13:$D$32,"monthly",'2) Income'!$F$13:$F$32,"&lt;="&amp;$A1108,'2) Income'!$I$13:$I$32,"&gt;="&amp;DAY(A1108)))))</f>
        <v/>
      </c>
      <c r="AH1108" s="8" t="str" cm="1">
        <f t="array" ref="AH1108">IF(A1108="","",IF(COUNTIF('2) Income'!$D$13:$D$32,"Yearly")=0,0,SUMPRODUCT(--('2) Income'!$D$13:$D$32="Yearly"),--('2) Income'!$F$13:$F$32&lt;=A1108),IF(B1108="N",--('2) Income'!$I$13:$I$32=DAY(A1108)),--('2) Income'!$I$13:$I$32&gt;=DAY(A1108))),--(IFERROR(MOD('2) Income'!$H$13:$H$32-MONTH(A1108)+12,12),1)=0),'2) Income'!$E$13:$E$32)))</f>
        <v/>
      </c>
      <c r="AI1108" s="8" t="str">
        <f>IF(A1108="","",IF(COUNTIF('2) Income'!$D$13:$D$32,"one-time")=0,0,SUMIFS('2) Income'!$E$13:$E$32,'2) Income'!$D$13:$D$32,"one-time",'2) Income'!$F$13:$F$32,"="&amp;$A1108)))</f>
        <v/>
      </c>
      <c r="AJ1108" s="9" t="str">
        <f t="shared" si="86"/>
        <v/>
      </c>
    </row>
    <row r="1109" spans="1:36">
      <c r="A1109" s="7" t="str">
        <f>IF(A1108="","",IF(A1108+1&lt;='1) Period'!$E$21,A1108+1,""))</f>
        <v/>
      </c>
      <c r="B1109" s="7" t="e">
        <f t="shared" si="87"/>
        <v>#VALUE!</v>
      </c>
      <c r="C1109" t="e">
        <f t="shared" si="88"/>
        <v>#VALUE!</v>
      </c>
      <c r="D1109" s="8" t="str">
        <f>IF(A1109="","",IF(TEXT(A1109,"dddd")='4) Happy Money'!$E$23,WAllowance,0))</f>
        <v/>
      </c>
      <c r="E1109" s="8" t="str">
        <f>IF(A1109="","",IF(B1109="N",SUMIF(TMonthly[Day of the Month],DAY(A1109),TMonthly[Amount]),SUMIF(TMonthly[Day of the Month],"&gt;="&amp;DAY(A1109),TMonthly[Amount])))</f>
        <v/>
      </c>
      <c r="F1109" s="8" t="str" cm="1">
        <f t="array" ref="F1109">IF(A1109="","",SUMPRODUCT(--(TYearly[Due Date]&lt;=A1109),IF(B1109="N",--(TYearly[Day]=DAY(A1109)),--(TYearly[Day]&gt;=DAY(A1109))),--(IFERROR(MOD(TYearly[Month]-MONTH(A1109)+12,12),1)=0),TYearly[Amount]))</f>
        <v/>
      </c>
      <c r="G1109" s="8" t="str">
        <f>IF(A1109="","",SUMIF(TOneTime[Due Date],A1109,TOneTime[Amount]))</f>
        <v/>
      </c>
      <c r="H1109" s="8" t="str" cm="1">
        <f t="array" ref="H1109">IF(A1109="","",IF(COUNTIF(TOther[Frequency],$H$1)=0,0,SUMPRODUCT(--(IFERROR(MOD(A1109-TOther[Start Date],7),1)=0),--(TOther[Frequency]=$H$1),--(TOther[Start Date]&lt;=A1109),--(TOther[End Date Calc]&gt;=A1109),TOther[Amount])))</f>
        <v/>
      </c>
      <c r="I1109" s="8" t="str" cm="1">
        <f t="array" ref="I1109">IF(A1109="","",IF(COUNTIF(TOther[Frequency],$I$1)=0,0,SUMPRODUCT(--(IFERROR(MOD(A1109-TOther[Start Date],14),1)=0),--(TOther[Frequency]=$I$1),--(TOther[Start Date]&lt;=A1109),--(TOther[End Date Calc]&gt;=A1109),TOther[Amount])))</f>
        <v/>
      </c>
      <c r="J1109" s="8" t="str">
        <f>IF(A1109="","",IF(COUNTIF(TOther[Frequency],$J$1)=0,0,IF(OR(DAY(A1109)=1,DAY(A1109)=15),SUMIFS(TOther[Amount],TOther[Frequency],$J$1,TOther[Start Date],"&lt;="&amp;$A1109,TOther[End Date Calc],"&gt;="&amp;A1109),0)))</f>
        <v/>
      </c>
      <c r="K1109" s="8" t="str">
        <f>IF(A1109="","",IF(COUNTIF(TOther[Frequency],$K$1)=0,0,IF(A1109=(A1109-DAY(A1109)+1+2*7-WEEKDAY(A1109-DAY(A1109)+8-4,1)),SUMIFS(TOther[Amount],TOther[Frequency],$K$1,TOther[Start Date],"&lt;="&amp;$A1109,TOther[End Date Calc],"&gt;="&amp;A1109),0)))</f>
        <v/>
      </c>
      <c r="L1109" s="8" t="str">
        <f>IF(A1109="","",IF(COUNTIF(TOther[Frequency],$L$1)=0,0,IF(A1109=(A1109-DAY(A1109)+1+3*7-WEEKDAY(A1109-DAY(A1109)+8-4,1)),SUMIFS(TOther[Amount],TOther[Frequency],$L$1,TOther[Start Date],"&lt;="&amp;$A1109,TOther[End Date Calc],"&gt;="&amp;A1109),0)))</f>
        <v/>
      </c>
      <c r="M1109" s="8" t="str">
        <f>IF(A1109="","",IF(COUNTIF(TOther[Frequency],$M$1)=0,0,IF(A1109=(A1109-DAY(A1109)+1+4*7-WEEKDAY(A1109-DAY(A1109)+8-4,1)),SUMIFS(TOther[Amount],TOther[Frequency],$M$1,TOther[Start Date],"&lt;="&amp;$A1109,TOther[End Date Calc],"&gt;="&amp;A1109),0)))</f>
        <v/>
      </c>
      <c r="N1109" s="8" t="str" cm="1">
        <f t="array" ref="N1109">IF(A1109="","",IF(COUNTIF(TOther[Frequency],$N$1)=0,0,SUMPRODUCT(--(IFERROR(MOD(A1109-TOther[Start Date],28),1)=0),--(TOther[Frequency]=$N$1),--(TOther[Start Date]&lt;=A1109),--(TOther[End Date Calc]&gt;=A1109),TOther[Amount])))</f>
        <v/>
      </c>
      <c r="O1109" s="8" t="str" cm="1">
        <f t="array" ref="O1109">IF(A1109="","",IF(COUNTIF(TOther[Frequency],$O$1)=0,0,SUMPRODUCT(--(IFERROR(MOD(A1109-TOther[Start Date],42),1)=0),--(TOther[Frequency]=$O$1),--(TOther[Start Date]&lt;=A1109),--(TOther[End Date Calc]&gt;=A1109),TOther[Amount])))</f>
        <v/>
      </c>
      <c r="P1109" s="8" t="str" cm="1">
        <f t="array" ref="P1109">IF(A1109="","",IF(COUNTIF(TOther[Frequency],$P$1)=0,0,SUMPRODUCT(--(IFERROR(MOD(A1109-TOther[Start Date],56),1)=0),--(TOther[Frequency]=$P$1),--(TOther[Start Date]&lt;=A1109),--(TOther[End Date Calc]&gt;=A1109),TOther[Amount])))</f>
        <v/>
      </c>
      <c r="Q1109" s="8" t="str">
        <f>IF(A1109="","",IF(COUNTIF(TOther[Frequency],$Q$1)=0,0,IF(B1109="N",SUMIFS(TOther[Amount],TOther[Frequency],$Q$1,TOther[Start Date],"&lt;="&amp;$A1109,TOther[End Date Calc],"&gt;="&amp;A1109,TOther[Start Day],DAY(A1109)),SUMIFS(TOther[Amount],TOther[Frequency],$Q$1,TOther[Start Date],"&lt;="&amp;$A1109,TOther[End Date Calc],"&gt;="&amp;A1109,TOther[Start Day],"&gt;="&amp;DAY(A1109)))))</f>
        <v/>
      </c>
      <c r="R1109" s="8" t="str" cm="1">
        <f t="array" ref="R1109">IF(A1109="","",IF(COUNTIF(TOther[Frequency],R$1)=0,0,SUMPRODUCT(--(TOther[Frequency]=R$1),--(TOther[Start Date]&lt;=A1109),--(TOther[End Date Calc]&gt;=A1109),IF(B1109="N",--(TOther[Start Day]=DAY(A1109)),--(TOther[Start Day]&gt;=DAY(A1109))),--(IFERROR(MOD(TOther[Start Month]-MONTH(A1109)+2,2),1)=0),TOther[Amount])))</f>
        <v/>
      </c>
      <c r="S1109" s="8" t="str" cm="1">
        <f t="array" ref="S1109">IF(A1109="","",IF(COUNTIF(TOther[Frequency],S$1)=0,0,SUMPRODUCT(--(TOther[Frequency]=S$1),--(TOther[Start Date]&lt;=A1109),--(TOther[End Date Calc]&gt;=A1109),IF(B1109="N",--(TOther[Start Day]=DAY(A1109)),--(TOther[Start Day]&gt;=DAY(A1109))),--(IFERROR(MOD(TOther[Start Month]-MONTH(A1109)+3,3),1)=0),TOther[Amount])))</f>
        <v/>
      </c>
      <c r="T1109" s="8" t="str" cm="1">
        <f t="array" ref="T1109">IF($A1109="","",IF(COUNTIF(TOther[Frequency],T$1)=0,0,SUMPRODUCT(--(TOther[Frequency]=T$1),--(TOther[Start Date]&lt;=$A1109),--(TOther[End Date Calc]&gt;=$A1109),IF($B1109="N",--(TOther[Start Day]=DAY($A1109)),--(TOther[Start Day]&gt;=DAY($A1109))),--(IFERROR(MOD(TOther[Start Month]-MONTH($A1109)+4,4),1)=0),TOther[Amount])))</f>
        <v/>
      </c>
      <c r="U1109" s="8" t="str" cm="1">
        <f t="array" ref="U1109">IF(A1109="","",IF(COUNTIF(TOther[Frequency],$U$1)=0,0,SUMPRODUCT(--(TOther[Frequency]=$U$1),--(TOther[Start Date]&lt;=A1109),--(TOther[End Date Calc]&gt;=A1109),IF(B1109="N",--(TOther[Start Day]=DAY(A1109)),--(TOther[Start Day]&gt;=DAY(A1109))),--(IFERROR(MOD(TOther[Start Month]-MONTH(A1109)+6,6),1)=0),TOther[Amount])))</f>
        <v/>
      </c>
      <c r="V1109" s="8" t="str" cm="1">
        <f t="array" ref="V1109">IF(A1109="","",IF(COUNTIF(TOther[Frequency],$V$1)=0,0,SUMPRODUCT(--(TOther[Frequency]=$V$1),--(TOther[Start Date]&lt;=A1109),--(TOther[End Date Calc]&gt;=A1109),IF(B1109="N",--(TOther[Start Day]=DAY(A1109)),--(TOther[Start Day]&gt;=DAY(A1109))),--(IFERROR(MOD(TOther[Start Month]-MONTH(A1109)+12,12),1)=0),TOther[Amount])))</f>
        <v/>
      </c>
      <c r="W1109" s="8" t="str">
        <f>IF(A1109="","",SUMIFS(TOther[Amount],TOther[Start Date],A1109,TOther[Frequency],$W$1))</f>
        <v/>
      </c>
      <c r="X1109" s="9" t="str">
        <f t="shared" si="85"/>
        <v/>
      </c>
      <c r="Y1109" s="9" t="str">
        <f t="shared" si="89"/>
        <v/>
      </c>
      <c r="Z1109" s="8" t="str" cm="1">
        <f t="array" ref="Z1109">IF(A1109="","",IF(COUNTIF('2) Income'!$D$13:$D$32,"Weekly")=0,0,SUMPRODUCT(--(IFERROR(MOD(A1109-'2) Income'!$F$13:$F$32,7),1)=0),--('2) Income'!$D$13:$D$32="Weekly"),--('2) Income'!$F$13:$F$32&lt;=A1109),'2) Income'!$E$13:$E$32)))</f>
        <v/>
      </c>
      <c r="AA1109" s="8" t="str" cm="1">
        <f t="array" ref="AA1109">IF(A1109="","",IF(COUNTIF('2) Income'!$D$13:$D$32,"Every Other Week")=0,0,SUMPRODUCT(--(IFERROR(MOD(A1109-'2) Income'!$F$13:$F$32,14),1)=0),--('2) Income'!$D$13:$D$32="Every Other Week"),--('2) Income'!$F$13:$F$32&lt;=A1109),'2) Income'!$E$13:$E$32)))</f>
        <v/>
      </c>
      <c r="AB1109" s="8" t="str">
        <f>IF(A1109="","",IF(COUNTIF('2) Income'!$D$13:$D$32,"1st and 15th")=0,0,IF(OR(DAY(A1109)=1,DAY(A1109)=15),SUMIFS('2) Income'!$E$13:$E$32,'2) Income'!$D$13:$D$32,"1st and 15th",'2) Income'!$F$13:$F$32,"&lt;="&amp;$A1109),0)))</f>
        <v/>
      </c>
      <c r="AC1109" s="8" t="str">
        <f>IF(A1109="","",IF(COUNTIF('2) Income'!$D$13:$D$32,"2nd Wednesday")=0,0,IF(A1109=(A1109-DAY(A1109)+1+2*7-WEEKDAY(A1109-DAY(A1109)+8-4,1)),SUMIFS('2) Income'!$E$13:$E$32,'2) Income'!$D$13:$D$32,"2nd Wednesday",'2) Income'!$F$13:$F$32,"&lt;="&amp;$A1109),0)))</f>
        <v/>
      </c>
      <c r="AD1109" s="8" t="str">
        <f>IF(A1109="","",IF(COUNTIF('2) Income'!$D$13:$D$32,"3rd Wednesday")=0,0,IF(A1109=(A1109-DAY(A1109)+1+3*7-WEEKDAY(A1109-DAY(A1109)+8-4,1)),SUMIFS('2) Income'!$E$13:$E$32,'2) Income'!$D$13:$D$32,"3rd Wednesday",'2) Income'!$F$13:$F$32,"&lt;="&amp;$A1109),0)))</f>
        <v/>
      </c>
      <c r="AE1109" s="8" t="str">
        <f>IF(A1109="","",IF(COUNTIF('2) Income'!$D$13:$D$32,"4th Wednesday")=0,0,IF(A1109=(A1109-DAY(A1109)+1+4*7-WEEKDAY(A1109-DAY(A1109)+8-4,1)),SUMIFS('2) Income'!$E$13:$E$32,'2) Income'!$D$13:$D$32,"4th Wednesday",'2) Income'!$F$13:$F$32,"&lt;="&amp;$A1109),0)))</f>
        <v/>
      </c>
      <c r="AF1109" s="8" t="str" cm="1">
        <f t="array" ref="AF1109">IF(A1109="","",IF(COUNTIF('2) Income'!$D$13:$D$32,"Every 4 Weeks")=0,0,SUMPRODUCT(--(IFERROR(MOD(A1109-'2) Income'!$F$13:$F$32,28),1)=0),--('2) Income'!$D$13:$D$32="Every 4 Weeks"),--('2) Income'!$F$13:$F$32&lt;=A1109),'2) Income'!$E$13:$E$32)))</f>
        <v/>
      </c>
      <c r="AG1109" s="8" t="str">
        <f>IF(A1109="","",IF(COUNTIF('2) Income'!$D$13:$D$32,"Monthly")=0,0,IF(B1109="N",SUMIFS('2) Income'!$E$13:$E$32,'2) Income'!$D$13:$D$32,"monthly",'2) Income'!$F$13:$F$32,"&lt;="&amp;$A1109,'2) Income'!$I$13:$I$32,DAY(A1109)),SUMIFS('2) Income'!$E$13:$E$32,'2) Income'!$D$13:$D$32,"monthly",'2) Income'!$F$13:$F$32,"&lt;="&amp;$A1109,'2) Income'!$I$13:$I$32,"&gt;="&amp;DAY(A1109)))))</f>
        <v/>
      </c>
      <c r="AH1109" s="8" t="str" cm="1">
        <f t="array" ref="AH1109">IF(A1109="","",IF(COUNTIF('2) Income'!$D$13:$D$32,"Yearly")=0,0,SUMPRODUCT(--('2) Income'!$D$13:$D$32="Yearly"),--('2) Income'!$F$13:$F$32&lt;=A1109),IF(B1109="N",--('2) Income'!$I$13:$I$32=DAY(A1109)),--('2) Income'!$I$13:$I$32&gt;=DAY(A1109))),--(IFERROR(MOD('2) Income'!$H$13:$H$32-MONTH(A1109)+12,12),1)=0),'2) Income'!$E$13:$E$32)))</f>
        <v/>
      </c>
      <c r="AI1109" s="8" t="str">
        <f>IF(A1109="","",IF(COUNTIF('2) Income'!$D$13:$D$32,"one-time")=0,0,SUMIFS('2) Income'!$E$13:$E$32,'2) Income'!$D$13:$D$32,"one-time",'2) Income'!$F$13:$F$32,"="&amp;$A1109)))</f>
        <v/>
      </c>
      <c r="AJ1109" s="9" t="str">
        <f t="shared" si="86"/>
        <v/>
      </c>
    </row>
    <row r="1110" spans="1:36">
      <c r="A1110" s="7" t="str">
        <f>IF(A1109="","",IF(A1109+1&lt;='1) Period'!$E$21,A1109+1,""))</f>
        <v/>
      </c>
      <c r="B1110" s="7" t="e">
        <f t="shared" si="87"/>
        <v>#VALUE!</v>
      </c>
      <c r="C1110" t="e">
        <f t="shared" si="88"/>
        <v>#VALUE!</v>
      </c>
      <c r="D1110" s="8" t="str">
        <f>IF(A1110="","",IF(TEXT(A1110,"dddd")='4) Happy Money'!$E$23,WAllowance,0))</f>
        <v/>
      </c>
      <c r="E1110" s="8" t="str">
        <f>IF(A1110="","",IF(B1110="N",SUMIF(TMonthly[Day of the Month],DAY(A1110),TMonthly[Amount]),SUMIF(TMonthly[Day of the Month],"&gt;="&amp;DAY(A1110),TMonthly[Amount])))</f>
        <v/>
      </c>
      <c r="F1110" s="8" t="str" cm="1">
        <f t="array" ref="F1110">IF(A1110="","",SUMPRODUCT(--(TYearly[Due Date]&lt;=A1110),IF(B1110="N",--(TYearly[Day]=DAY(A1110)),--(TYearly[Day]&gt;=DAY(A1110))),--(IFERROR(MOD(TYearly[Month]-MONTH(A1110)+12,12),1)=0),TYearly[Amount]))</f>
        <v/>
      </c>
      <c r="G1110" s="8" t="str">
        <f>IF(A1110="","",SUMIF(TOneTime[Due Date],A1110,TOneTime[Amount]))</f>
        <v/>
      </c>
      <c r="H1110" s="8" t="str" cm="1">
        <f t="array" ref="H1110">IF(A1110="","",IF(COUNTIF(TOther[Frequency],$H$1)=0,0,SUMPRODUCT(--(IFERROR(MOD(A1110-TOther[Start Date],7),1)=0),--(TOther[Frequency]=$H$1),--(TOther[Start Date]&lt;=A1110),--(TOther[End Date Calc]&gt;=A1110),TOther[Amount])))</f>
        <v/>
      </c>
      <c r="I1110" s="8" t="str" cm="1">
        <f t="array" ref="I1110">IF(A1110="","",IF(COUNTIF(TOther[Frequency],$I$1)=0,0,SUMPRODUCT(--(IFERROR(MOD(A1110-TOther[Start Date],14),1)=0),--(TOther[Frequency]=$I$1),--(TOther[Start Date]&lt;=A1110),--(TOther[End Date Calc]&gt;=A1110),TOther[Amount])))</f>
        <v/>
      </c>
      <c r="J1110" s="8" t="str">
        <f>IF(A1110="","",IF(COUNTIF(TOther[Frequency],$J$1)=0,0,IF(OR(DAY(A1110)=1,DAY(A1110)=15),SUMIFS(TOther[Amount],TOther[Frequency],$J$1,TOther[Start Date],"&lt;="&amp;$A1110,TOther[End Date Calc],"&gt;="&amp;A1110),0)))</f>
        <v/>
      </c>
      <c r="K1110" s="8" t="str">
        <f>IF(A1110="","",IF(COUNTIF(TOther[Frequency],$K$1)=0,0,IF(A1110=(A1110-DAY(A1110)+1+2*7-WEEKDAY(A1110-DAY(A1110)+8-4,1)),SUMIFS(TOther[Amount],TOther[Frequency],$K$1,TOther[Start Date],"&lt;="&amp;$A1110,TOther[End Date Calc],"&gt;="&amp;A1110),0)))</f>
        <v/>
      </c>
      <c r="L1110" s="8" t="str">
        <f>IF(A1110="","",IF(COUNTIF(TOther[Frequency],$L$1)=0,0,IF(A1110=(A1110-DAY(A1110)+1+3*7-WEEKDAY(A1110-DAY(A1110)+8-4,1)),SUMIFS(TOther[Amount],TOther[Frequency],$L$1,TOther[Start Date],"&lt;="&amp;$A1110,TOther[End Date Calc],"&gt;="&amp;A1110),0)))</f>
        <v/>
      </c>
      <c r="M1110" s="8" t="str">
        <f>IF(A1110="","",IF(COUNTIF(TOther[Frequency],$M$1)=0,0,IF(A1110=(A1110-DAY(A1110)+1+4*7-WEEKDAY(A1110-DAY(A1110)+8-4,1)),SUMIFS(TOther[Amount],TOther[Frequency],$M$1,TOther[Start Date],"&lt;="&amp;$A1110,TOther[End Date Calc],"&gt;="&amp;A1110),0)))</f>
        <v/>
      </c>
      <c r="N1110" s="8" t="str" cm="1">
        <f t="array" ref="N1110">IF(A1110="","",IF(COUNTIF(TOther[Frequency],$N$1)=0,0,SUMPRODUCT(--(IFERROR(MOD(A1110-TOther[Start Date],28),1)=0),--(TOther[Frequency]=$N$1),--(TOther[Start Date]&lt;=A1110),--(TOther[End Date Calc]&gt;=A1110),TOther[Amount])))</f>
        <v/>
      </c>
      <c r="O1110" s="8" t="str" cm="1">
        <f t="array" ref="O1110">IF(A1110="","",IF(COUNTIF(TOther[Frequency],$O$1)=0,0,SUMPRODUCT(--(IFERROR(MOD(A1110-TOther[Start Date],42),1)=0),--(TOther[Frequency]=$O$1),--(TOther[Start Date]&lt;=A1110),--(TOther[End Date Calc]&gt;=A1110),TOther[Amount])))</f>
        <v/>
      </c>
      <c r="P1110" s="8" t="str" cm="1">
        <f t="array" ref="P1110">IF(A1110="","",IF(COUNTIF(TOther[Frequency],$P$1)=0,0,SUMPRODUCT(--(IFERROR(MOD(A1110-TOther[Start Date],56),1)=0),--(TOther[Frequency]=$P$1),--(TOther[Start Date]&lt;=A1110),--(TOther[End Date Calc]&gt;=A1110),TOther[Amount])))</f>
        <v/>
      </c>
      <c r="Q1110" s="8" t="str">
        <f>IF(A1110="","",IF(COUNTIF(TOther[Frequency],$Q$1)=0,0,IF(B1110="N",SUMIFS(TOther[Amount],TOther[Frequency],$Q$1,TOther[Start Date],"&lt;="&amp;$A1110,TOther[End Date Calc],"&gt;="&amp;A1110,TOther[Start Day],DAY(A1110)),SUMIFS(TOther[Amount],TOther[Frequency],$Q$1,TOther[Start Date],"&lt;="&amp;$A1110,TOther[End Date Calc],"&gt;="&amp;A1110,TOther[Start Day],"&gt;="&amp;DAY(A1110)))))</f>
        <v/>
      </c>
      <c r="R1110" s="8" t="str" cm="1">
        <f t="array" ref="R1110">IF(A1110="","",IF(COUNTIF(TOther[Frequency],R$1)=0,0,SUMPRODUCT(--(TOther[Frequency]=R$1),--(TOther[Start Date]&lt;=A1110),--(TOther[End Date Calc]&gt;=A1110),IF(B1110="N",--(TOther[Start Day]=DAY(A1110)),--(TOther[Start Day]&gt;=DAY(A1110))),--(IFERROR(MOD(TOther[Start Month]-MONTH(A1110)+2,2),1)=0),TOther[Amount])))</f>
        <v/>
      </c>
      <c r="S1110" s="8" t="str" cm="1">
        <f t="array" ref="S1110">IF(A1110="","",IF(COUNTIF(TOther[Frequency],S$1)=0,0,SUMPRODUCT(--(TOther[Frequency]=S$1),--(TOther[Start Date]&lt;=A1110),--(TOther[End Date Calc]&gt;=A1110),IF(B1110="N",--(TOther[Start Day]=DAY(A1110)),--(TOther[Start Day]&gt;=DAY(A1110))),--(IFERROR(MOD(TOther[Start Month]-MONTH(A1110)+3,3),1)=0),TOther[Amount])))</f>
        <v/>
      </c>
      <c r="T1110" s="8" t="str" cm="1">
        <f t="array" ref="T1110">IF($A1110="","",IF(COUNTIF(TOther[Frequency],T$1)=0,0,SUMPRODUCT(--(TOther[Frequency]=T$1),--(TOther[Start Date]&lt;=$A1110),--(TOther[End Date Calc]&gt;=$A1110),IF($B1110="N",--(TOther[Start Day]=DAY($A1110)),--(TOther[Start Day]&gt;=DAY($A1110))),--(IFERROR(MOD(TOther[Start Month]-MONTH($A1110)+4,4),1)=0),TOther[Amount])))</f>
        <v/>
      </c>
      <c r="U1110" s="8" t="str" cm="1">
        <f t="array" ref="U1110">IF(A1110="","",IF(COUNTIF(TOther[Frequency],$U$1)=0,0,SUMPRODUCT(--(TOther[Frequency]=$U$1),--(TOther[Start Date]&lt;=A1110),--(TOther[End Date Calc]&gt;=A1110),IF(B1110="N",--(TOther[Start Day]=DAY(A1110)),--(TOther[Start Day]&gt;=DAY(A1110))),--(IFERROR(MOD(TOther[Start Month]-MONTH(A1110)+6,6),1)=0),TOther[Amount])))</f>
        <v/>
      </c>
      <c r="V1110" s="8" t="str" cm="1">
        <f t="array" ref="V1110">IF(A1110="","",IF(COUNTIF(TOther[Frequency],$V$1)=0,0,SUMPRODUCT(--(TOther[Frequency]=$V$1),--(TOther[Start Date]&lt;=A1110),--(TOther[End Date Calc]&gt;=A1110),IF(B1110="N",--(TOther[Start Day]=DAY(A1110)),--(TOther[Start Day]&gt;=DAY(A1110))),--(IFERROR(MOD(TOther[Start Month]-MONTH(A1110)+12,12),1)=0),TOther[Amount])))</f>
        <v/>
      </c>
      <c r="W1110" s="8" t="str">
        <f>IF(A1110="","",SUMIFS(TOther[Amount],TOther[Start Date],A1110,TOther[Frequency],$W$1))</f>
        <v/>
      </c>
      <c r="X1110" s="9" t="str">
        <f t="shared" si="85"/>
        <v/>
      </c>
      <c r="Y1110" s="9" t="str">
        <f t="shared" si="89"/>
        <v/>
      </c>
      <c r="Z1110" s="8" t="str" cm="1">
        <f t="array" ref="Z1110">IF(A1110="","",IF(COUNTIF('2) Income'!$D$13:$D$32,"Weekly")=0,0,SUMPRODUCT(--(IFERROR(MOD(A1110-'2) Income'!$F$13:$F$32,7),1)=0),--('2) Income'!$D$13:$D$32="Weekly"),--('2) Income'!$F$13:$F$32&lt;=A1110),'2) Income'!$E$13:$E$32)))</f>
        <v/>
      </c>
      <c r="AA1110" s="8" t="str" cm="1">
        <f t="array" ref="AA1110">IF(A1110="","",IF(COUNTIF('2) Income'!$D$13:$D$32,"Every Other Week")=0,0,SUMPRODUCT(--(IFERROR(MOD(A1110-'2) Income'!$F$13:$F$32,14),1)=0),--('2) Income'!$D$13:$D$32="Every Other Week"),--('2) Income'!$F$13:$F$32&lt;=A1110),'2) Income'!$E$13:$E$32)))</f>
        <v/>
      </c>
      <c r="AB1110" s="8" t="str">
        <f>IF(A1110="","",IF(COUNTIF('2) Income'!$D$13:$D$32,"1st and 15th")=0,0,IF(OR(DAY(A1110)=1,DAY(A1110)=15),SUMIFS('2) Income'!$E$13:$E$32,'2) Income'!$D$13:$D$32,"1st and 15th",'2) Income'!$F$13:$F$32,"&lt;="&amp;$A1110),0)))</f>
        <v/>
      </c>
      <c r="AC1110" s="8" t="str">
        <f>IF(A1110="","",IF(COUNTIF('2) Income'!$D$13:$D$32,"2nd Wednesday")=0,0,IF(A1110=(A1110-DAY(A1110)+1+2*7-WEEKDAY(A1110-DAY(A1110)+8-4,1)),SUMIFS('2) Income'!$E$13:$E$32,'2) Income'!$D$13:$D$32,"2nd Wednesday",'2) Income'!$F$13:$F$32,"&lt;="&amp;$A1110),0)))</f>
        <v/>
      </c>
      <c r="AD1110" s="8" t="str">
        <f>IF(A1110="","",IF(COUNTIF('2) Income'!$D$13:$D$32,"3rd Wednesday")=0,0,IF(A1110=(A1110-DAY(A1110)+1+3*7-WEEKDAY(A1110-DAY(A1110)+8-4,1)),SUMIFS('2) Income'!$E$13:$E$32,'2) Income'!$D$13:$D$32,"3rd Wednesday",'2) Income'!$F$13:$F$32,"&lt;="&amp;$A1110),0)))</f>
        <v/>
      </c>
      <c r="AE1110" s="8" t="str">
        <f>IF(A1110="","",IF(COUNTIF('2) Income'!$D$13:$D$32,"4th Wednesday")=0,0,IF(A1110=(A1110-DAY(A1110)+1+4*7-WEEKDAY(A1110-DAY(A1110)+8-4,1)),SUMIFS('2) Income'!$E$13:$E$32,'2) Income'!$D$13:$D$32,"4th Wednesday",'2) Income'!$F$13:$F$32,"&lt;="&amp;$A1110),0)))</f>
        <v/>
      </c>
      <c r="AF1110" s="8" t="str" cm="1">
        <f t="array" ref="AF1110">IF(A1110="","",IF(COUNTIF('2) Income'!$D$13:$D$32,"Every 4 Weeks")=0,0,SUMPRODUCT(--(IFERROR(MOD(A1110-'2) Income'!$F$13:$F$32,28),1)=0),--('2) Income'!$D$13:$D$32="Every 4 Weeks"),--('2) Income'!$F$13:$F$32&lt;=A1110),'2) Income'!$E$13:$E$32)))</f>
        <v/>
      </c>
      <c r="AG1110" s="8" t="str">
        <f>IF(A1110="","",IF(COUNTIF('2) Income'!$D$13:$D$32,"Monthly")=0,0,IF(B1110="N",SUMIFS('2) Income'!$E$13:$E$32,'2) Income'!$D$13:$D$32,"monthly",'2) Income'!$F$13:$F$32,"&lt;="&amp;$A1110,'2) Income'!$I$13:$I$32,DAY(A1110)),SUMIFS('2) Income'!$E$13:$E$32,'2) Income'!$D$13:$D$32,"monthly",'2) Income'!$F$13:$F$32,"&lt;="&amp;$A1110,'2) Income'!$I$13:$I$32,"&gt;="&amp;DAY(A1110)))))</f>
        <v/>
      </c>
      <c r="AH1110" s="8" t="str" cm="1">
        <f t="array" ref="AH1110">IF(A1110="","",IF(COUNTIF('2) Income'!$D$13:$D$32,"Yearly")=0,0,SUMPRODUCT(--('2) Income'!$D$13:$D$32="Yearly"),--('2) Income'!$F$13:$F$32&lt;=A1110),IF(B1110="N",--('2) Income'!$I$13:$I$32=DAY(A1110)),--('2) Income'!$I$13:$I$32&gt;=DAY(A1110))),--(IFERROR(MOD('2) Income'!$H$13:$H$32-MONTH(A1110)+12,12),1)=0),'2) Income'!$E$13:$E$32)))</f>
        <v/>
      </c>
      <c r="AI1110" s="8" t="str">
        <f>IF(A1110="","",IF(COUNTIF('2) Income'!$D$13:$D$32,"one-time")=0,0,SUMIFS('2) Income'!$E$13:$E$32,'2) Income'!$D$13:$D$32,"one-time",'2) Income'!$F$13:$F$32,"="&amp;$A1110)))</f>
        <v/>
      </c>
      <c r="AJ1110" s="9" t="str">
        <f t="shared" si="86"/>
        <v/>
      </c>
    </row>
    <row r="1111" spans="1:36">
      <c r="A1111" s="7" t="str">
        <f>IF(A1110="","",IF(A1110+1&lt;='1) Period'!$E$21,A1110+1,""))</f>
        <v/>
      </c>
      <c r="B1111" s="7" t="e">
        <f t="shared" si="87"/>
        <v>#VALUE!</v>
      </c>
      <c r="C1111" t="e">
        <f t="shared" si="88"/>
        <v>#VALUE!</v>
      </c>
      <c r="D1111" s="8" t="str">
        <f>IF(A1111="","",IF(TEXT(A1111,"dddd")='4) Happy Money'!$E$23,WAllowance,0))</f>
        <v/>
      </c>
      <c r="E1111" s="8" t="str">
        <f>IF(A1111="","",IF(B1111="N",SUMIF(TMonthly[Day of the Month],DAY(A1111),TMonthly[Amount]),SUMIF(TMonthly[Day of the Month],"&gt;="&amp;DAY(A1111),TMonthly[Amount])))</f>
        <v/>
      </c>
      <c r="F1111" s="8" t="str" cm="1">
        <f t="array" ref="F1111">IF(A1111="","",SUMPRODUCT(--(TYearly[Due Date]&lt;=A1111),IF(B1111="N",--(TYearly[Day]=DAY(A1111)),--(TYearly[Day]&gt;=DAY(A1111))),--(IFERROR(MOD(TYearly[Month]-MONTH(A1111)+12,12),1)=0),TYearly[Amount]))</f>
        <v/>
      </c>
      <c r="G1111" s="8" t="str">
        <f>IF(A1111="","",SUMIF(TOneTime[Due Date],A1111,TOneTime[Amount]))</f>
        <v/>
      </c>
      <c r="H1111" s="8" t="str" cm="1">
        <f t="array" ref="H1111">IF(A1111="","",IF(COUNTIF(TOther[Frequency],$H$1)=0,0,SUMPRODUCT(--(IFERROR(MOD(A1111-TOther[Start Date],7),1)=0),--(TOther[Frequency]=$H$1),--(TOther[Start Date]&lt;=A1111),--(TOther[End Date Calc]&gt;=A1111),TOther[Amount])))</f>
        <v/>
      </c>
      <c r="I1111" s="8" t="str" cm="1">
        <f t="array" ref="I1111">IF(A1111="","",IF(COUNTIF(TOther[Frequency],$I$1)=0,0,SUMPRODUCT(--(IFERROR(MOD(A1111-TOther[Start Date],14),1)=0),--(TOther[Frequency]=$I$1),--(TOther[Start Date]&lt;=A1111),--(TOther[End Date Calc]&gt;=A1111),TOther[Amount])))</f>
        <v/>
      </c>
      <c r="J1111" s="8" t="str">
        <f>IF(A1111="","",IF(COUNTIF(TOther[Frequency],$J$1)=0,0,IF(OR(DAY(A1111)=1,DAY(A1111)=15),SUMIFS(TOther[Amount],TOther[Frequency],$J$1,TOther[Start Date],"&lt;="&amp;$A1111,TOther[End Date Calc],"&gt;="&amp;A1111),0)))</f>
        <v/>
      </c>
      <c r="K1111" s="8" t="str">
        <f>IF(A1111="","",IF(COUNTIF(TOther[Frequency],$K$1)=0,0,IF(A1111=(A1111-DAY(A1111)+1+2*7-WEEKDAY(A1111-DAY(A1111)+8-4,1)),SUMIFS(TOther[Amount],TOther[Frequency],$K$1,TOther[Start Date],"&lt;="&amp;$A1111,TOther[End Date Calc],"&gt;="&amp;A1111),0)))</f>
        <v/>
      </c>
      <c r="L1111" s="8" t="str">
        <f>IF(A1111="","",IF(COUNTIF(TOther[Frequency],$L$1)=0,0,IF(A1111=(A1111-DAY(A1111)+1+3*7-WEEKDAY(A1111-DAY(A1111)+8-4,1)),SUMIFS(TOther[Amount],TOther[Frequency],$L$1,TOther[Start Date],"&lt;="&amp;$A1111,TOther[End Date Calc],"&gt;="&amp;A1111),0)))</f>
        <v/>
      </c>
      <c r="M1111" s="8" t="str">
        <f>IF(A1111="","",IF(COUNTIF(TOther[Frequency],$M$1)=0,0,IF(A1111=(A1111-DAY(A1111)+1+4*7-WEEKDAY(A1111-DAY(A1111)+8-4,1)),SUMIFS(TOther[Amount],TOther[Frequency],$M$1,TOther[Start Date],"&lt;="&amp;$A1111,TOther[End Date Calc],"&gt;="&amp;A1111),0)))</f>
        <v/>
      </c>
      <c r="N1111" s="8" t="str" cm="1">
        <f t="array" ref="N1111">IF(A1111="","",IF(COUNTIF(TOther[Frequency],$N$1)=0,0,SUMPRODUCT(--(IFERROR(MOD(A1111-TOther[Start Date],28),1)=0),--(TOther[Frequency]=$N$1),--(TOther[Start Date]&lt;=A1111),--(TOther[End Date Calc]&gt;=A1111),TOther[Amount])))</f>
        <v/>
      </c>
      <c r="O1111" s="8" t="str" cm="1">
        <f t="array" ref="O1111">IF(A1111="","",IF(COUNTIF(TOther[Frequency],$O$1)=0,0,SUMPRODUCT(--(IFERROR(MOD(A1111-TOther[Start Date],42),1)=0),--(TOther[Frequency]=$O$1),--(TOther[Start Date]&lt;=A1111),--(TOther[End Date Calc]&gt;=A1111),TOther[Amount])))</f>
        <v/>
      </c>
      <c r="P1111" s="8" t="str" cm="1">
        <f t="array" ref="P1111">IF(A1111="","",IF(COUNTIF(TOther[Frequency],$P$1)=0,0,SUMPRODUCT(--(IFERROR(MOD(A1111-TOther[Start Date],56),1)=0),--(TOther[Frequency]=$P$1),--(TOther[Start Date]&lt;=A1111),--(TOther[End Date Calc]&gt;=A1111),TOther[Amount])))</f>
        <v/>
      </c>
      <c r="Q1111" s="8" t="str">
        <f>IF(A1111="","",IF(COUNTIF(TOther[Frequency],$Q$1)=0,0,IF(B1111="N",SUMIFS(TOther[Amount],TOther[Frequency],$Q$1,TOther[Start Date],"&lt;="&amp;$A1111,TOther[End Date Calc],"&gt;="&amp;A1111,TOther[Start Day],DAY(A1111)),SUMIFS(TOther[Amount],TOther[Frequency],$Q$1,TOther[Start Date],"&lt;="&amp;$A1111,TOther[End Date Calc],"&gt;="&amp;A1111,TOther[Start Day],"&gt;="&amp;DAY(A1111)))))</f>
        <v/>
      </c>
      <c r="R1111" s="8" t="str" cm="1">
        <f t="array" ref="R1111">IF(A1111="","",IF(COUNTIF(TOther[Frequency],R$1)=0,0,SUMPRODUCT(--(TOther[Frequency]=R$1),--(TOther[Start Date]&lt;=A1111),--(TOther[End Date Calc]&gt;=A1111),IF(B1111="N",--(TOther[Start Day]=DAY(A1111)),--(TOther[Start Day]&gt;=DAY(A1111))),--(IFERROR(MOD(TOther[Start Month]-MONTH(A1111)+2,2),1)=0),TOther[Amount])))</f>
        <v/>
      </c>
      <c r="S1111" s="8" t="str" cm="1">
        <f t="array" ref="S1111">IF(A1111="","",IF(COUNTIF(TOther[Frequency],S$1)=0,0,SUMPRODUCT(--(TOther[Frequency]=S$1),--(TOther[Start Date]&lt;=A1111),--(TOther[End Date Calc]&gt;=A1111),IF(B1111="N",--(TOther[Start Day]=DAY(A1111)),--(TOther[Start Day]&gt;=DAY(A1111))),--(IFERROR(MOD(TOther[Start Month]-MONTH(A1111)+3,3),1)=0),TOther[Amount])))</f>
        <v/>
      </c>
      <c r="T1111" s="8" t="str" cm="1">
        <f t="array" ref="T1111">IF($A1111="","",IF(COUNTIF(TOther[Frequency],T$1)=0,0,SUMPRODUCT(--(TOther[Frequency]=T$1),--(TOther[Start Date]&lt;=$A1111),--(TOther[End Date Calc]&gt;=$A1111),IF($B1111="N",--(TOther[Start Day]=DAY($A1111)),--(TOther[Start Day]&gt;=DAY($A1111))),--(IFERROR(MOD(TOther[Start Month]-MONTH($A1111)+4,4),1)=0),TOther[Amount])))</f>
        <v/>
      </c>
      <c r="U1111" s="8" t="str" cm="1">
        <f t="array" ref="U1111">IF(A1111="","",IF(COUNTIF(TOther[Frequency],$U$1)=0,0,SUMPRODUCT(--(TOther[Frequency]=$U$1),--(TOther[Start Date]&lt;=A1111),--(TOther[End Date Calc]&gt;=A1111),IF(B1111="N",--(TOther[Start Day]=DAY(A1111)),--(TOther[Start Day]&gt;=DAY(A1111))),--(IFERROR(MOD(TOther[Start Month]-MONTH(A1111)+6,6),1)=0),TOther[Amount])))</f>
        <v/>
      </c>
      <c r="V1111" s="8" t="str" cm="1">
        <f t="array" ref="V1111">IF(A1111="","",IF(COUNTIF(TOther[Frequency],$V$1)=0,0,SUMPRODUCT(--(TOther[Frequency]=$V$1),--(TOther[Start Date]&lt;=A1111),--(TOther[End Date Calc]&gt;=A1111),IF(B1111="N",--(TOther[Start Day]=DAY(A1111)),--(TOther[Start Day]&gt;=DAY(A1111))),--(IFERROR(MOD(TOther[Start Month]-MONTH(A1111)+12,12),1)=0),TOther[Amount])))</f>
        <v/>
      </c>
      <c r="W1111" s="8" t="str">
        <f>IF(A1111="","",SUMIFS(TOther[Amount],TOther[Start Date],A1111,TOther[Frequency],$W$1))</f>
        <v/>
      </c>
      <c r="X1111" s="9" t="str">
        <f t="shared" si="85"/>
        <v/>
      </c>
      <c r="Y1111" s="9" t="str">
        <f t="shared" si="89"/>
        <v/>
      </c>
      <c r="Z1111" s="8" t="str" cm="1">
        <f t="array" ref="Z1111">IF(A1111="","",IF(COUNTIF('2) Income'!$D$13:$D$32,"Weekly")=0,0,SUMPRODUCT(--(IFERROR(MOD(A1111-'2) Income'!$F$13:$F$32,7),1)=0),--('2) Income'!$D$13:$D$32="Weekly"),--('2) Income'!$F$13:$F$32&lt;=A1111),'2) Income'!$E$13:$E$32)))</f>
        <v/>
      </c>
      <c r="AA1111" s="8" t="str" cm="1">
        <f t="array" ref="AA1111">IF(A1111="","",IF(COUNTIF('2) Income'!$D$13:$D$32,"Every Other Week")=0,0,SUMPRODUCT(--(IFERROR(MOD(A1111-'2) Income'!$F$13:$F$32,14),1)=0),--('2) Income'!$D$13:$D$32="Every Other Week"),--('2) Income'!$F$13:$F$32&lt;=A1111),'2) Income'!$E$13:$E$32)))</f>
        <v/>
      </c>
      <c r="AB1111" s="8" t="str">
        <f>IF(A1111="","",IF(COUNTIF('2) Income'!$D$13:$D$32,"1st and 15th")=0,0,IF(OR(DAY(A1111)=1,DAY(A1111)=15),SUMIFS('2) Income'!$E$13:$E$32,'2) Income'!$D$13:$D$32,"1st and 15th",'2) Income'!$F$13:$F$32,"&lt;="&amp;$A1111),0)))</f>
        <v/>
      </c>
      <c r="AC1111" s="8" t="str">
        <f>IF(A1111="","",IF(COUNTIF('2) Income'!$D$13:$D$32,"2nd Wednesday")=0,0,IF(A1111=(A1111-DAY(A1111)+1+2*7-WEEKDAY(A1111-DAY(A1111)+8-4,1)),SUMIFS('2) Income'!$E$13:$E$32,'2) Income'!$D$13:$D$32,"2nd Wednesday",'2) Income'!$F$13:$F$32,"&lt;="&amp;$A1111),0)))</f>
        <v/>
      </c>
      <c r="AD1111" s="8" t="str">
        <f>IF(A1111="","",IF(COUNTIF('2) Income'!$D$13:$D$32,"3rd Wednesday")=0,0,IF(A1111=(A1111-DAY(A1111)+1+3*7-WEEKDAY(A1111-DAY(A1111)+8-4,1)),SUMIFS('2) Income'!$E$13:$E$32,'2) Income'!$D$13:$D$32,"3rd Wednesday",'2) Income'!$F$13:$F$32,"&lt;="&amp;$A1111),0)))</f>
        <v/>
      </c>
      <c r="AE1111" s="8" t="str">
        <f>IF(A1111="","",IF(COUNTIF('2) Income'!$D$13:$D$32,"4th Wednesday")=0,0,IF(A1111=(A1111-DAY(A1111)+1+4*7-WEEKDAY(A1111-DAY(A1111)+8-4,1)),SUMIFS('2) Income'!$E$13:$E$32,'2) Income'!$D$13:$D$32,"4th Wednesday",'2) Income'!$F$13:$F$32,"&lt;="&amp;$A1111),0)))</f>
        <v/>
      </c>
      <c r="AF1111" s="8" t="str" cm="1">
        <f t="array" ref="AF1111">IF(A1111="","",IF(COUNTIF('2) Income'!$D$13:$D$32,"Every 4 Weeks")=0,0,SUMPRODUCT(--(IFERROR(MOD(A1111-'2) Income'!$F$13:$F$32,28),1)=0),--('2) Income'!$D$13:$D$32="Every 4 Weeks"),--('2) Income'!$F$13:$F$32&lt;=A1111),'2) Income'!$E$13:$E$32)))</f>
        <v/>
      </c>
      <c r="AG1111" s="8" t="str">
        <f>IF(A1111="","",IF(COUNTIF('2) Income'!$D$13:$D$32,"Monthly")=0,0,IF(B1111="N",SUMIFS('2) Income'!$E$13:$E$32,'2) Income'!$D$13:$D$32,"monthly",'2) Income'!$F$13:$F$32,"&lt;="&amp;$A1111,'2) Income'!$I$13:$I$32,DAY(A1111)),SUMIFS('2) Income'!$E$13:$E$32,'2) Income'!$D$13:$D$32,"monthly",'2) Income'!$F$13:$F$32,"&lt;="&amp;$A1111,'2) Income'!$I$13:$I$32,"&gt;="&amp;DAY(A1111)))))</f>
        <v/>
      </c>
      <c r="AH1111" s="8" t="str" cm="1">
        <f t="array" ref="AH1111">IF(A1111="","",IF(COUNTIF('2) Income'!$D$13:$D$32,"Yearly")=0,0,SUMPRODUCT(--('2) Income'!$D$13:$D$32="Yearly"),--('2) Income'!$F$13:$F$32&lt;=A1111),IF(B1111="N",--('2) Income'!$I$13:$I$32=DAY(A1111)),--('2) Income'!$I$13:$I$32&gt;=DAY(A1111))),--(IFERROR(MOD('2) Income'!$H$13:$H$32-MONTH(A1111)+12,12),1)=0),'2) Income'!$E$13:$E$32)))</f>
        <v/>
      </c>
      <c r="AI1111" s="8" t="str">
        <f>IF(A1111="","",IF(COUNTIF('2) Income'!$D$13:$D$32,"one-time")=0,0,SUMIFS('2) Income'!$E$13:$E$32,'2) Income'!$D$13:$D$32,"one-time",'2) Income'!$F$13:$F$32,"="&amp;$A1111)))</f>
        <v/>
      </c>
      <c r="AJ1111" s="9" t="str">
        <f t="shared" si="86"/>
        <v/>
      </c>
    </row>
    <row r="1112" spans="1:36">
      <c r="A1112" s="7" t="str">
        <f>IF(A1111="","",IF(A1111+1&lt;='1) Period'!$E$21,A1111+1,""))</f>
        <v/>
      </c>
      <c r="B1112" s="7" t="e">
        <f t="shared" si="87"/>
        <v>#VALUE!</v>
      </c>
      <c r="C1112" t="e">
        <f t="shared" si="88"/>
        <v>#VALUE!</v>
      </c>
      <c r="D1112" s="8" t="str">
        <f>IF(A1112="","",IF(TEXT(A1112,"dddd")='4) Happy Money'!$E$23,WAllowance,0))</f>
        <v/>
      </c>
      <c r="E1112" s="8" t="str">
        <f>IF(A1112="","",IF(B1112="N",SUMIF(TMonthly[Day of the Month],DAY(A1112),TMonthly[Amount]),SUMIF(TMonthly[Day of the Month],"&gt;="&amp;DAY(A1112),TMonthly[Amount])))</f>
        <v/>
      </c>
      <c r="F1112" s="8" t="str" cm="1">
        <f t="array" ref="F1112">IF(A1112="","",SUMPRODUCT(--(TYearly[Due Date]&lt;=A1112),IF(B1112="N",--(TYearly[Day]=DAY(A1112)),--(TYearly[Day]&gt;=DAY(A1112))),--(IFERROR(MOD(TYearly[Month]-MONTH(A1112)+12,12),1)=0),TYearly[Amount]))</f>
        <v/>
      </c>
      <c r="G1112" s="8" t="str">
        <f>IF(A1112="","",SUMIF(TOneTime[Due Date],A1112,TOneTime[Amount]))</f>
        <v/>
      </c>
      <c r="H1112" s="8" t="str" cm="1">
        <f t="array" ref="H1112">IF(A1112="","",IF(COUNTIF(TOther[Frequency],$H$1)=0,0,SUMPRODUCT(--(IFERROR(MOD(A1112-TOther[Start Date],7),1)=0),--(TOther[Frequency]=$H$1),--(TOther[Start Date]&lt;=A1112),--(TOther[End Date Calc]&gt;=A1112),TOther[Amount])))</f>
        <v/>
      </c>
      <c r="I1112" s="8" t="str" cm="1">
        <f t="array" ref="I1112">IF(A1112="","",IF(COUNTIF(TOther[Frequency],$I$1)=0,0,SUMPRODUCT(--(IFERROR(MOD(A1112-TOther[Start Date],14),1)=0),--(TOther[Frequency]=$I$1),--(TOther[Start Date]&lt;=A1112),--(TOther[End Date Calc]&gt;=A1112),TOther[Amount])))</f>
        <v/>
      </c>
      <c r="J1112" s="8" t="str">
        <f>IF(A1112="","",IF(COUNTIF(TOther[Frequency],$J$1)=0,0,IF(OR(DAY(A1112)=1,DAY(A1112)=15),SUMIFS(TOther[Amount],TOther[Frequency],$J$1,TOther[Start Date],"&lt;="&amp;$A1112,TOther[End Date Calc],"&gt;="&amp;A1112),0)))</f>
        <v/>
      </c>
      <c r="K1112" s="8" t="str">
        <f>IF(A1112="","",IF(COUNTIF(TOther[Frequency],$K$1)=0,0,IF(A1112=(A1112-DAY(A1112)+1+2*7-WEEKDAY(A1112-DAY(A1112)+8-4,1)),SUMIFS(TOther[Amount],TOther[Frequency],$K$1,TOther[Start Date],"&lt;="&amp;$A1112,TOther[End Date Calc],"&gt;="&amp;A1112),0)))</f>
        <v/>
      </c>
      <c r="L1112" s="8" t="str">
        <f>IF(A1112="","",IF(COUNTIF(TOther[Frequency],$L$1)=0,0,IF(A1112=(A1112-DAY(A1112)+1+3*7-WEEKDAY(A1112-DAY(A1112)+8-4,1)),SUMIFS(TOther[Amount],TOther[Frequency],$L$1,TOther[Start Date],"&lt;="&amp;$A1112,TOther[End Date Calc],"&gt;="&amp;A1112),0)))</f>
        <v/>
      </c>
      <c r="M1112" s="8" t="str">
        <f>IF(A1112="","",IF(COUNTIF(TOther[Frequency],$M$1)=0,0,IF(A1112=(A1112-DAY(A1112)+1+4*7-WEEKDAY(A1112-DAY(A1112)+8-4,1)),SUMIFS(TOther[Amount],TOther[Frequency],$M$1,TOther[Start Date],"&lt;="&amp;$A1112,TOther[End Date Calc],"&gt;="&amp;A1112),0)))</f>
        <v/>
      </c>
      <c r="N1112" s="8" t="str" cm="1">
        <f t="array" ref="N1112">IF(A1112="","",IF(COUNTIF(TOther[Frequency],$N$1)=0,0,SUMPRODUCT(--(IFERROR(MOD(A1112-TOther[Start Date],28),1)=0),--(TOther[Frequency]=$N$1),--(TOther[Start Date]&lt;=A1112),--(TOther[End Date Calc]&gt;=A1112),TOther[Amount])))</f>
        <v/>
      </c>
      <c r="O1112" s="8" t="str" cm="1">
        <f t="array" ref="O1112">IF(A1112="","",IF(COUNTIF(TOther[Frequency],$O$1)=0,0,SUMPRODUCT(--(IFERROR(MOD(A1112-TOther[Start Date],42),1)=0),--(TOther[Frequency]=$O$1),--(TOther[Start Date]&lt;=A1112),--(TOther[End Date Calc]&gt;=A1112),TOther[Amount])))</f>
        <v/>
      </c>
      <c r="P1112" s="8" t="str" cm="1">
        <f t="array" ref="P1112">IF(A1112="","",IF(COUNTIF(TOther[Frequency],$P$1)=0,0,SUMPRODUCT(--(IFERROR(MOD(A1112-TOther[Start Date],56),1)=0),--(TOther[Frequency]=$P$1),--(TOther[Start Date]&lt;=A1112),--(TOther[End Date Calc]&gt;=A1112),TOther[Amount])))</f>
        <v/>
      </c>
      <c r="Q1112" s="8" t="str">
        <f>IF(A1112="","",IF(COUNTIF(TOther[Frequency],$Q$1)=0,0,IF(B1112="N",SUMIFS(TOther[Amount],TOther[Frequency],$Q$1,TOther[Start Date],"&lt;="&amp;$A1112,TOther[End Date Calc],"&gt;="&amp;A1112,TOther[Start Day],DAY(A1112)),SUMIFS(TOther[Amount],TOther[Frequency],$Q$1,TOther[Start Date],"&lt;="&amp;$A1112,TOther[End Date Calc],"&gt;="&amp;A1112,TOther[Start Day],"&gt;="&amp;DAY(A1112)))))</f>
        <v/>
      </c>
      <c r="R1112" s="8" t="str" cm="1">
        <f t="array" ref="R1112">IF(A1112="","",IF(COUNTIF(TOther[Frequency],R$1)=0,0,SUMPRODUCT(--(TOther[Frequency]=R$1),--(TOther[Start Date]&lt;=A1112),--(TOther[End Date Calc]&gt;=A1112),IF(B1112="N",--(TOther[Start Day]=DAY(A1112)),--(TOther[Start Day]&gt;=DAY(A1112))),--(IFERROR(MOD(TOther[Start Month]-MONTH(A1112)+2,2),1)=0),TOther[Amount])))</f>
        <v/>
      </c>
      <c r="S1112" s="8" t="str" cm="1">
        <f t="array" ref="S1112">IF(A1112="","",IF(COUNTIF(TOther[Frequency],S$1)=0,0,SUMPRODUCT(--(TOther[Frequency]=S$1),--(TOther[Start Date]&lt;=A1112),--(TOther[End Date Calc]&gt;=A1112),IF(B1112="N",--(TOther[Start Day]=DAY(A1112)),--(TOther[Start Day]&gt;=DAY(A1112))),--(IFERROR(MOD(TOther[Start Month]-MONTH(A1112)+3,3),1)=0),TOther[Amount])))</f>
        <v/>
      </c>
      <c r="T1112" s="8" t="str" cm="1">
        <f t="array" ref="T1112">IF($A1112="","",IF(COUNTIF(TOther[Frequency],T$1)=0,0,SUMPRODUCT(--(TOther[Frequency]=T$1),--(TOther[Start Date]&lt;=$A1112),--(TOther[End Date Calc]&gt;=$A1112),IF($B1112="N",--(TOther[Start Day]=DAY($A1112)),--(TOther[Start Day]&gt;=DAY($A1112))),--(IFERROR(MOD(TOther[Start Month]-MONTH($A1112)+4,4),1)=0),TOther[Amount])))</f>
        <v/>
      </c>
      <c r="U1112" s="8" t="str" cm="1">
        <f t="array" ref="U1112">IF(A1112="","",IF(COUNTIF(TOther[Frequency],$U$1)=0,0,SUMPRODUCT(--(TOther[Frequency]=$U$1),--(TOther[Start Date]&lt;=A1112),--(TOther[End Date Calc]&gt;=A1112),IF(B1112="N",--(TOther[Start Day]=DAY(A1112)),--(TOther[Start Day]&gt;=DAY(A1112))),--(IFERROR(MOD(TOther[Start Month]-MONTH(A1112)+6,6),1)=0),TOther[Amount])))</f>
        <v/>
      </c>
      <c r="V1112" s="8" t="str" cm="1">
        <f t="array" ref="V1112">IF(A1112="","",IF(COUNTIF(TOther[Frequency],$V$1)=0,0,SUMPRODUCT(--(TOther[Frequency]=$V$1),--(TOther[Start Date]&lt;=A1112),--(TOther[End Date Calc]&gt;=A1112),IF(B1112="N",--(TOther[Start Day]=DAY(A1112)),--(TOther[Start Day]&gt;=DAY(A1112))),--(IFERROR(MOD(TOther[Start Month]-MONTH(A1112)+12,12),1)=0),TOther[Amount])))</f>
        <v/>
      </c>
      <c r="W1112" s="8" t="str">
        <f>IF(A1112="","",SUMIFS(TOther[Amount],TOther[Start Date],A1112,TOther[Frequency],$W$1))</f>
        <v/>
      </c>
      <c r="X1112" s="9" t="str">
        <f t="shared" si="85"/>
        <v/>
      </c>
      <c r="Y1112" s="9" t="str">
        <f t="shared" si="89"/>
        <v/>
      </c>
      <c r="Z1112" s="8" t="str" cm="1">
        <f t="array" ref="Z1112">IF(A1112="","",IF(COUNTIF('2) Income'!$D$13:$D$32,"Weekly")=0,0,SUMPRODUCT(--(IFERROR(MOD(A1112-'2) Income'!$F$13:$F$32,7),1)=0),--('2) Income'!$D$13:$D$32="Weekly"),--('2) Income'!$F$13:$F$32&lt;=A1112),'2) Income'!$E$13:$E$32)))</f>
        <v/>
      </c>
      <c r="AA1112" s="8" t="str" cm="1">
        <f t="array" ref="AA1112">IF(A1112="","",IF(COUNTIF('2) Income'!$D$13:$D$32,"Every Other Week")=0,0,SUMPRODUCT(--(IFERROR(MOD(A1112-'2) Income'!$F$13:$F$32,14),1)=0),--('2) Income'!$D$13:$D$32="Every Other Week"),--('2) Income'!$F$13:$F$32&lt;=A1112),'2) Income'!$E$13:$E$32)))</f>
        <v/>
      </c>
      <c r="AB1112" s="8" t="str">
        <f>IF(A1112="","",IF(COUNTIF('2) Income'!$D$13:$D$32,"1st and 15th")=0,0,IF(OR(DAY(A1112)=1,DAY(A1112)=15),SUMIFS('2) Income'!$E$13:$E$32,'2) Income'!$D$13:$D$32,"1st and 15th",'2) Income'!$F$13:$F$32,"&lt;="&amp;$A1112),0)))</f>
        <v/>
      </c>
      <c r="AC1112" s="8" t="str">
        <f>IF(A1112="","",IF(COUNTIF('2) Income'!$D$13:$D$32,"2nd Wednesday")=0,0,IF(A1112=(A1112-DAY(A1112)+1+2*7-WEEKDAY(A1112-DAY(A1112)+8-4,1)),SUMIFS('2) Income'!$E$13:$E$32,'2) Income'!$D$13:$D$32,"2nd Wednesday",'2) Income'!$F$13:$F$32,"&lt;="&amp;$A1112),0)))</f>
        <v/>
      </c>
      <c r="AD1112" s="8" t="str">
        <f>IF(A1112="","",IF(COUNTIF('2) Income'!$D$13:$D$32,"3rd Wednesday")=0,0,IF(A1112=(A1112-DAY(A1112)+1+3*7-WEEKDAY(A1112-DAY(A1112)+8-4,1)),SUMIFS('2) Income'!$E$13:$E$32,'2) Income'!$D$13:$D$32,"3rd Wednesday",'2) Income'!$F$13:$F$32,"&lt;="&amp;$A1112),0)))</f>
        <v/>
      </c>
      <c r="AE1112" s="8" t="str">
        <f>IF(A1112="","",IF(COUNTIF('2) Income'!$D$13:$D$32,"4th Wednesday")=0,0,IF(A1112=(A1112-DAY(A1112)+1+4*7-WEEKDAY(A1112-DAY(A1112)+8-4,1)),SUMIFS('2) Income'!$E$13:$E$32,'2) Income'!$D$13:$D$32,"4th Wednesday",'2) Income'!$F$13:$F$32,"&lt;="&amp;$A1112),0)))</f>
        <v/>
      </c>
      <c r="AF1112" s="8" t="str" cm="1">
        <f t="array" ref="AF1112">IF(A1112="","",IF(COUNTIF('2) Income'!$D$13:$D$32,"Every 4 Weeks")=0,0,SUMPRODUCT(--(IFERROR(MOD(A1112-'2) Income'!$F$13:$F$32,28),1)=0),--('2) Income'!$D$13:$D$32="Every 4 Weeks"),--('2) Income'!$F$13:$F$32&lt;=A1112),'2) Income'!$E$13:$E$32)))</f>
        <v/>
      </c>
      <c r="AG1112" s="8" t="str">
        <f>IF(A1112="","",IF(COUNTIF('2) Income'!$D$13:$D$32,"Monthly")=0,0,IF(B1112="N",SUMIFS('2) Income'!$E$13:$E$32,'2) Income'!$D$13:$D$32,"monthly",'2) Income'!$F$13:$F$32,"&lt;="&amp;$A1112,'2) Income'!$I$13:$I$32,DAY(A1112)),SUMIFS('2) Income'!$E$13:$E$32,'2) Income'!$D$13:$D$32,"monthly",'2) Income'!$F$13:$F$32,"&lt;="&amp;$A1112,'2) Income'!$I$13:$I$32,"&gt;="&amp;DAY(A1112)))))</f>
        <v/>
      </c>
      <c r="AH1112" s="8" t="str" cm="1">
        <f t="array" ref="AH1112">IF(A1112="","",IF(COUNTIF('2) Income'!$D$13:$D$32,"Yearly")=0,0,SUMPRODUCT(--('2) Income'!$D$13:$D$32="Yearly"),--('2) Income'!$F$13:$F$32&lt;=A1112),IF(B1112="N",--('2) Income'!$I$13:$I$32=DAY(A1112)),--('2) Income'!$I$13:$I$32&gt;=DAY(A1112))),--(IFERROR(MOD('2) Income'!$H$13:$H$32-MONTH(A1112)+12,12),1)=0),'2) Income'!$E$13:$E$32)))</f>
        <v/>
      </c>
      <c r="AI1112" s="8" t="str">
        <f>IF(A1112="","",IF(COUNTIF('2) Income'!$D$13:$D$32,"one-time")=0,0,SUMIFS('2) Income'!$E$13:$E$32,'2) Income'!$D$13:$D$32,"one-time",'2) Income'!$F$13:$F$32,"="&amp;$A1112)))</f>
        <v/>
      </c>
      <c r="AJ1112" s="9" t="str">
        <f t="shared" si="86"/>
        <v/>
      </c>
    </row>
    <row r="1113" spans="1:36">
      <c r="A1113" s="7" t="str">
        <f>IF(A1112="","",IF(A1112+1&lt;='1) Period'!$E$21,A1112+1,""))</f>
        <v/>
      </c>
      <c r="B1113" s="7" t="e">
        <f t="shared" si="87"/>
        <v>#VALUE!</v>
      </c>
      <c r="C1113" t="e">
        <f t="shared" si="88"/>
        <v>#VALUE!</v>
      </c>
      <c r="D1113" s="8" t="str">
        <f>IF(A1113="","",IF(TEXT(A1113,"dddd")='4) Happy Money'!$E$23,WAllowance,0))</f>
        <v/>
      </c>
      <c r="E1113" s="8" t="str">
        <f>IF(A1113="","",IF(B1113="N",SUMIF(TMonthly[Day of the Month],DAY(A1113),TMonthly[Amount]),SUMIF(TMonthly[Day of the Month],"&gt;="&amp;DAY(A1113),TMonthly[Amount])))</f>
        <v/>
      </c>
      <c r="F1113" s="8" t="str" cm="1">
        <f t="array" ref="F1113">IF(A1113="","",SUMPRODUCT(--(TYearly[Due Date]&lt;=A1113),IF(B1113="N",--(TYearly[Day]=DAY(A1113)),--(TYearly[Day]&gt;=DAY(A1113))),--(IFERROR(MOD(TYearly[Month]-MONTH(A1113)+12,12),1)=0),TYearly[Amount]))</f>
        <v/>
      </c>
      <c r="G1113" s="8" t="str">
        <f>IF(A1113="","",SUMIF(TOneTime[Due Date],A1113,TOneTime[Amount]))</f>
        <v/>
      </c>
      <c r="H1113" s="8" t="str" cm="1">
        <f t="array" ref="H1113">IF(A1113="","",IF(COUNTIF(TOther[Frequency],$H$1)=0,0,SUMPRODUCT(--(IFERROR(MOD(A1113-TOther[Start Date],7),1)=0),--(TOther[Frequency]=$H$1),--(TOther[Start Date]&lt;=A1113),--(TOther[End Date Calc]&gt;=A1113),TOther[Amount])))</f>
        <v/>
      </c>
      <c r="I1113" s="8" t="str" cm="1">
        <f t="array" ref="I1113">IF(A1113="","",IF(COUNTIF(TOther[Frequency],$I$1)=0,0,SUMPRODUCT(--(IFERROR(MOD(A1113-TOther[Start Date],14),1)=0),--(TOther[Frequency]=$I$1),--(TOther[Start Date]&lt;=A1113),--(TOther[End Date Calc]&gt;=A1113),TOther[Amount])))</f>
        <v/>
      </c>
      <c r="J1113" s="8" t="str">
        <f>IF(A1113="","",IF(COUNTIF(TOther[Frequency],$J$1)=0,0,IF(OR(DAY(A1113)=1,DAY(A1113)=15),SUMIFS(TOther[Amount],TOther[Frequency],$J$1,TOther[Start Date],"&lt;="&amp;$A1113,TOther[End Date Calc],"&gt;="&amp;A1113),0)))</f>
        <v/>
      </c>
      <c r="K1113" s="8" t="str">
        <f>IF(A1113="","",IF(COUNTIF(TOther[Frequency],$K$1)=0,0,IF(A1113=(A1113-DAY(A1113)+1+2*7-WEEKDAY(A1113-DAY(A1113)+8-4,1)),SUMIFS(TOther[Amount],TOther[Frequency],$K$1,TOther[Start Date],"&lt;="&amp;$A1113,TOther[End Date Calc],"&gt;="&amp;A1113),0)))</f>
        <v/>
      </c>
      <c r="L1113" s="8" t="str">
        <f>IF(A1113="","",IF(COUNTIF(TOther[Frequency],$L$1)=0,0,IF(A1113=(A1113-DAY(A1113)+1+3*7-WEEKDAY(A1113-DAY(A1113)+8-4,1)),SUMIFS(TOther[Amount],TOther[Frequency],$L$1,TOther[Start Date],"&lt;="&amp;$A1113,TOther[End Date Calc],"&gt;="&amp;A1113),0)))</f>
        <v/>
      </c>
      <c r="M1113" s="8" t="str">
        <f>IF(A1113="","",IF(COUNTIF(TOther[Frequency],$M$1)=0,0,IF(A1113=(A1113-DAY(A1113)+1+4*7-WEEKDAY(A1113-DAY(A1113)+8-4,1)),SUMIFS(TOther[Amount],TOther[Frequency],$M$1,TOther[Start Date],"&lt;="&amp;$A1113,TOther[End Date Calc],"&gt;="&amp;A1113),0)))</f>
        <v/>
      </c>
      <c r="N1113" s="8" t="str" cm="1">
        <f t="array" ref="N1113">IF(A1113="","",IF(COUNTIF(TOther[Frequency],$N$1)=0,0,SUMPRODUCT(--(IFERROR(MOD(A1113-TOther[Start Date],28),1)=0),--(TOther[Frequency]=$N$1),--(TOther[Start Date]&lt;=A1113),--(TOther[End Date Calc]&gt;=A1113),TOther[Amount])))</f>
        <v/>
      </c>
      <c r="O1113" s="8" t="str" cm="1">
        <f t="array" ref="O1113">IF(A1113="","",IF(COUNTIF(TOther[Frequency],$O$1)=0,0,SUMPRODUCT(--(IFERROR(MOD(A1113-TOther[Start Date],42),1)=0),--(TOther[Frequency]=$O$1),--(TOther[Start Date]&lt;=A1113),--(TOther[End Date Calc]&gt;=A1113),TOther[Amount])))</f>
        <v/>
      </c>
      <c r="P1113" s="8" t="str" cm="1">
        <f t="array" ref="P1113">IF(A1113="","",IF(COUNTIF(TOther[Frequency],$P$1)=0,0,SUMPRODUCT(--(IFERROR(MOD(A1113-TOther[Start Date],56),1)=0),--(TOther[Frequency]=$P$1),--(TOther[Start Date]&lt;=A1113),--(TOther[End Date Calc]&gt;=A1113),TOther[Amount])))</f>
        <v/>
      </c>
      <c r="Q1113" s="8" t="str">
        <f>IF(A1113="","",IF(COUNTIF(TOther[Frequency],$Q$1)=0,0,IF(B1113="N",SUMIFS(TOther[Amount],TOther[Frequency],$Q$1,TOther[Start Date],"&lt;="&amp;$A1113,TOther[End Date Calc],"&gt;="&amp;A1113,TOther[Start Day],DAY(A1113)),SUMIFS(TOther[Amount],TOther[Frequency],$Q$1,TOther[Start Date],"&lt;="&amp;$A1113,TOther[End Date Calc],"&gt;="&amp;A1113,TOther[Start Day],"&gt;="&amp;DAY(A1113)))))</f>
        <v/>
      </c>
      <c r="R1113" s="8" t="str" cm="1">
        <f t="array" ref="R1113">IF(A1113="","",IF(COUNTIF(TOther[Frequency],R$1)=0,0,SUMPRODUCT(--(TOther[Frequency]=R$1),--(TOther[Start Date]&lt;=A1113),--(TOther[End Date Calc]&gt;=A1113),IF(B1113="N",--(TOther[Start Day]=DAY(A1113)),--(TOther[Start Day]&gt;=DAY(A1113))),--(IFERROR(MOD(TOther[Start Month]-MONTH(A1113)+2,2),1)=0),TOther[Amount])))</f>
        <v/>
      </c>
      <c r="S1113" s="8" t="str" cm="1">
        <f t="array" ref="S1113">IF(A1113="","",IF(COUNTIF(TOther[Frequency],S$1)=0,0,SUMPRODUCT(--(TOther[Frequency]=S$1),--(TOther[Start Date]&lt;=A1113),--(TOther[End Date Calc]&gt;=A1113),IF(B1113="N",--(TOther[Start Day]=DAY(A1113)),--(TOther[Start Day]&gt;=DAY(A1113))),--(IFERROR(MOD(TOther[Start Month]-MONTH(A1113)+3,3),1)=0),TOther[Amount])))</f>
        <v/>
      </c>
      <c r="T1113" s="8" t="str" cm="1">
        <f t="array" ref="T1113">IF($A1113="","",IF(COUNTIF(TOther[Frequency],T$1)=0,0,SUMPRODUCT(--(TOther[Frequency]=T$1),--(TOther[Start Date]&lt;=$A1113),--(TOther[End Date Calc]&gt;=$A1113),IF($B1113="N",--(TOther[Start Day]=DAY($A1113)),--(TOther[Start Day]&gt;=DAY($A1113))),--(IFERROR(MOD(TOther[Start Month]-MONTH($A1113)+4,4),1)=0),TOther[Amount])))</f>
        <v/>
      </c>
      <c r="U1113" s="8" t="str" cm="1">
        <f t="array" ref="U1113">IF(A1113="","",IF(COUNTIF(TOther[Frequency],$U$1)=0,0,SUMPRODUCT(--(TOther[Frequency]=$U$1),--(TOther[Start Date]&lt;=A1113),--(TOther[End Date Calc]&gt;=A1113),IF(B1113="N",--(TOther[Start Day]=DAY(A1113)),--(TOther[Start Day]&gt;=DAY(A1113))),--(IFERROR(MOD(TOther[Start Month]-MONTH(A1113)+6,6),1)=0),TOther[Amount])))</f>
        <v/>
      </c>
      <c r="V1113" s="8" t="str" cm="1">
        <f t="array" ref="V1113">IF(A1113="","",IF(COUNTIF(TOther[Frequency],$V$1)=0,0,SUMPRODUCT(--(TOther[Frequency]=$V$1),--(TOther[Start Date]&lt;=A1113),--(TOther[End Date Calc]&gt;=A1113),IF(B1113="N",--(TOther[Start Day]=DAY(A1113)),--(TOther[Start Day]&gt;=DAY(A1113))),--(IFERROR(MOD(TOther[Start Month]-MONTH(A1113)+12,12),1)=0),TOther[Amount])))</f>
        <v/>
      </c>
      <c r="W1113" s="8" t="str">
        <f>IF(A1113="","",SUMIFS(TOther[Amount],TOther[Start Date],A1113,TOther[Frequency],$W$1))</f>
        <v/>
      </c>
      <c r="X1113" s="9" t="str">
        <f t="shared" si="85"/>
        <v/>
      </c>
      <c r="Y1113" s="9" t="str">
        <f t="shared" si="89"/>
        <v/>
      </c>
      <c r="Z1113" s="8" t="str" cm="1">
        <f t="array" ref="Z1113">IF(A1113="","",IF(COUNTIF('2) Income'!$D$13:$D$32,"Weekly")=0,0,SUMPRODUCT(--(IFERROR(MOD(A1113-'2) Income'!$F$13:$F$32,7),1)=0),--('2) Income'!$D$13:$D$32="Weekly"),--('2) Income'!$F$13:$F$32&lt;=A1113),'2) Income'!$E$13:$E$32)))</f>
        <v/>
      </c>
      <c r="AA1113" s="8" t="str" cm="1">
        <f t="array" ref="AA1113">IF(A1113="","",IF(COUNTIF('2) Income'!$D$13:$D$32,"Every Other Week")=0,0,SUMPRODUCT(--(IFERROR(MOD(A1113-'2) Income'!$F$13:$F$32,14),1)=0),--('2) Income'!$D$13:$D$32="Every Other Week"),--('2) Income'!$F$13:$F$32&lt;=A1113),'2) Income'!$E$13:$E$32)))</f>
        <v/>
      </c>
      <c r="AB1113" s="8" t="str">
        <f>IF(A1113="","",IF(COUNTIF('2) Income'!$D$13:$D$32,"1st and 15th")=0,0,IF(OR(DAY(A1113)=1,DAY(A1113)=15),SUMIFS('2) Income'!$E$13:$E$32,'2) Income'!$D$13:$D$32,"1st and 15th",'2) Income'!$F$13:$F$32,"&lt;="&amp;$A1113),0)))</f>
        <v/>
      </c>
      <c r="AC1113" s="8" t="str">
        <f>IF(A1113="","",IF(COUNTIF('2) Income'!$D$13:$D$32,"2nd Wednesday")=0,0,IF(A1113=(A1113-DAY(A1113)+1+2*7-WEEKDAY(A1113-DAY(A1113)+8-4,1)),SUMIFS('2) Income'!$E$13:$E$32,'2) Income'!$D$13:$D$32,"2nd Wednesday",'2) Income'!$F$13:$F$32,"&lt;="&amp;$A1113),0)))</f>
        <v/>
      </c>
      <c r="AD1113" s="8" t="str">
        <f>IF(A1113="","",IF(COUNTIF('2) Income'!$D$13:$D$32,"3rd Wednesday")=0,0,IF(A1113=(A1113-DAY(A1113)+1+3*7-WEEKDAY(A1113-DAY(A1113)+8-4,1)),SUMIFS('2) Income'!$E$13:$E$32,'2) Income'!$D$13:$D$32,"3rd Wednesday",'2) Income'!$F$13:$F$32,"&lt;="&amp;$A1113),0)))</f>
        <v/>
      </c>
      <c r="AE1113" s="8" t="str">
        <f>IF(A1113="","",IF(COUNTIF('2) Income'!$D$13:$D$32,"4th Wednesday")=0,0,IF(A1113=(A1113-DAY(A1113)+1+4*7-WEEKDAY(A1113-DAY(A1113)+8-4,1)),SUMIFS('2) Income'!$E$13:$E$32,'2) Income'!$D$13:$D$32,"4th Wednesday",'2) Income'!$F$13:$F$32,"&lt;="&amp;$A1113),0)))</f>
        <v/>
      </c>
      <c r="AF1113" s="8" t="str" cm="1">
        <f t="array" ref="AF1113">IF(A1113="","",IF(COUNTIF('2) Income'!$D$13:$D$32,"Every 4 Weeks")=0,0,SUMPRODUCT(--(IFERROR(MOD(A1113-'2) Income'!$F$13:$F$32,28),1)=0),--('2) Income'!$D$13:$D$32="Every 4 Weeks"),--('2) Income'!$F$13:$F$32&lt;=A1113),'2) Income'!$E$13:$E$32)))</f>
        <v/>
      </c>
      <c r="AG1113" s="8" t="str">
        <f>IF(A1113="","",IF(COUNTIF('2) Income'!$D$13:$D$32,"Monthly")=0,0,IF(B1113="N",SUMIFS('2) Income'!$E$13:$E$32,'2) Income'!$D$13:$D$32,"monthly",'2) Income'!$F$13:$F$32,"&lt;="&amp;$A1113,'2) Income'!$I$13:$I$32,DAY(A1113)),SUMIFS('2) Income'!$E$13:$E$32,'2) Income'!$D$13:$D$32,"monthly",'2) Income'!$F$13:$F$32,"&lt;="&amp;$A1113,'2) Income'!$I$13:$I$32,"&gt;="&amp;DAY(A1113)))))</f>
        <v/>
      </c>
      <c r="AH1113" s="8" t="str" cm="1">
        <f t="array" ref="AH1113">IF(A1113="","",IF(COUNTIF('2) Income'!$D$13:$D$32,"Yearly")=0,0,SUMPRODUCT(--('2) Income'!$D$13:$D$32="Yearly"),--('2) Income'!$F$13:$F$32&lt;=A1113),IF(B1113="N",--('2) Income'!$I$13:$I$32=DAY(A1113)),--('2) Income'!$I$13:$I$32&gt;=DAY(A1113))),--(IFERROR(MOD('2) Income'!$H$13:$H$32-MONTH(A1113)+12,12),1)=0),'2) Income'!$E$13:$E$32)))</f>
        <v/>
      </c>
      <c r="AI1113" s="8" t="str">
        <f>IF(A1113="","",IF(COUNTIF('2) Income'!$D$13:$D$32,"one-time")=0,0,SUMIFS('2) Income'!$E$13:$E$32,'2) Income'!$D$13:$D$32,"one-time",'2) Income'!$F$13:$F$32,"="&amp;$A1113)))</f>
        <v/>
      </c>
      <c r="AJ1113" s="9" t="str">
        <f t="shared" si="86"/>
        <v/>
      </c>
    </row>
    <row r="1114" spans="1:36">
      <c r="A1114" s="7" t="str">
        <f>IF(A1113="","",IF(A1113+1&lt;='1) Period'!$E$21,A1113+1,""))</f>
        <v/>
      </c>
      <c r="B1114" s="7" t="e">
        <f t="shared" si="87"/>
        <v>#VALUE!</v>
      </c>
      <c r="C1114" t="e">
        <f t="shared" si="88"/>
        <v>#VALUE!</v>
      </c>
      <c r="D1114" s="8" t="str">
        <f>IF(A1114="","",IF(TEXT(A1114,"dddd")='4) Happy Money'!$E$23,WAllowance,0))</f>
        <v/>
      </c>
      <c r="E1114" s="8" t="str">
        <f>IF(A1114="","",IF(B1114="N",SUMIF(TMonthly[Day of the Month],DAY(A1114),TMonthly[Amount]),SUMIF(TMonthly[Day of the Month],"&gt;="&amp;DAY(A1114),TMonthly[Amount])))</f>
        <v/>
      </c>
      <c r="F1114" s="8" t="str" cm="1">
        <f t="array" ref="F1114">IF(A1114="","",SUMPRODUCT(--(TYearly[Due Date]&lt;=A1114),IF(B1114="N",--(TYearly[Day]=DAY(A1114)),--(TYearly[Day]&gt;=DAY(A1114))),--(IFERROR(MOD(TYearly[Month]-MONTH(A1114)+12,12),1)=0),TYearly[Amount]))</f>
        <v/>
      </c>
      <c r="G1114" s="8" t="str">
        <f>IF(A1114="","",SUMIF(TOneTime[Due Date],A1114,TOneTime[Amount]))</f>
        <v/>
      </c>
      <c r="H1114" s="8" t="str" cm="1">
        <f t="array" ref="H1114">IF(A1114="","",IF(COUNTIF(TOther[Frequency],$H$1)=0,0,SUMPRODUCT(--(IFERROR(MOD(A1114-TOther[Start Date],7),1)=0),--(TOther[Frequency]=$H$1),--(TOther[Start Date]&lt;=A1114),--(TOther[End Date Calc]&gt;=A1114),TOther[Amount])))</f>
        <v/>
      </c>
      <c r="I1114" s="8" t="str" cm="1">
        <f t="array" ref="I1114">IF(A1114="","",IF(COUNTIF(TOther[Frequency],$I$1)=0,0,SUMPRODUCT(--(IFERROR(MOD(A1114-TOther[Start Date],14),1)=0),--(TOther[Frequency]=$I$1),--(TOther[Start Date]&lt;=A1114),--(TOther[End Date Calc]&gt;=A1114),TOther[Amount])))</f>
        <v/>
      </c>
      <c r="J1114" s="8" t="str">
        <f>IF(A1114="","",IF(COUNTIF(TOther[Frequency],$J$1)=0,0,IF(OR(DAY(A1114)=1,DAY(A1114)=15),SUMIFS(TOther[Amount],TOther[Frequency],$J$1,TOther[Start Date],"&lt;="&amp;$A1114,TOther[End Date Calc],"&gt;="&amp;A1114),0)))</f>
        <v/>
      </c>
      <c r="K1114" s="8" t="str">
        <f>IF(A1114="","",IF(COUNTIF(TOther[Frequency],$K$1)=0,0,IF(A1114=(A1114-DAY(A1114)+1+2*7-WEEKDAY(A1114-DAY(A1114)+8-4,1)),SUMIFS(TOther[Amount],TOther[Frequency],$K$1,TOther[Start Date],"&lt;="&amp;$A1114,TOther[End Date Calc],"&gt;="&amp;A1114),0)))</f>
        <v/>
      </c>
      <c r="L1114" s="8" t="str">
        <f>IF(A1114="","",IF(COUNTIF(TOther[Frequency],$L$1)=0,0,IF(A1114=(A1114-DAY(A1114)+1+3*7-WEEKDAY(A1114-DAY(A1114)+8-4,1)),SUMIFS(TOther[Amount],TOther[Frequency],$L$1,TOther[Start Date],"&lt;="&amp;$A1114,TOther[End Date Calc],"&gt;="&amp;A1114),0)))</f>
        <v/>
      </c>
      <c r="M1114" s="8" t="str">
        <f>IF(A1114="","",IF(COUNTIF(TOther[Frequency],$M$1)=0,0,IF(A1114=(A1114-DAY(A1114)+1+4*7-WEEKDAY(A1114-DAY(A1114)+8-4,1)),SUMIFS(TOther[Amount],TOther[Frequency],$M$1,TOther[Start Date],"&lt;="&amp;$A1114,TOther[End Date Calc],"&gt;="&amp;A1114),0)))</f>
        <v/>
      </c>
      <c r="N1114" s="8" t="str" cm="1">
        <f t="array" ref="N1114">IF(A1114="","",IF(COUNTIF(TOther[Frequency],$N$1)=0,0,SUMPRODUCT(--(IFERROR(MOD(A1114-TOther[Start Date],28),1)=0),--(TOther[Frequency]=$N$1),--(TOther[Start Date]&lt;=A1114),--(TOther[End Date Calc]&gt;=A1114),TOther[Amount])))</f>
        <v/>
      </c>
      <c r="O1114" s="8" t="str" cm="1">
        <f t="array" ref="O1114">IF(A1114="","",IF(COUNTIF(TOther[Frequency],$O$1)=0,0,SUMPRODUCT(--(IFERROR(MOD(A1114-TOther[Start Date],42),1)=0),--(TOther[Frequency]=$O$1),--(TOther[Start Date]&lt;=A1114),--(TOther[End Date Calc]&gt;=A1114),TOther[Amount])))</f>
        <v/>
      </c>
      <c r="P1114" s="8" t="str" cm="1">
        <f t="array" ref="P1114">IF(A1114="","",IF(COUNTIF(TOther[Frequency],$P$1)=0,0,SUMPRODUCT(--(IFERROR(MOD(A1114-TOther[Start Date],56),1)=0),--(TOther[Frequency]=$P$1),--(TOther[Start Date]&lt;=A1114),--(TOther[End Date Calc]&gt;=A1114),TOther[Amount])))</f>
        <v/>
      </c>
      <c r="Q1114" s="8" t="str">
        <f>IF(A1114="","",IF(COUNTIF(TOther[Frequency],$Q$1)=0,0,IF(B1114="N",SUMIFS(TOther[Amount],TOther[Frequency],$Q$1,TOther[Start Date],"&lt;="&amp;$A1114,TOther[End Date Calc],"&gt;="&amp;A1114,TOther[Start Day],DAY(A1114)),SUMIFS(TOther[Amount],TOther[Frequency],$Q$1,TOther[Start Date],"&lt;="&amp;$A1114,TOther[End Date Calc],"&gt;="&amp;A1114,TOther[Start Day],"&gt;="&amp;DAY(A1114)))))</f>
        <v/>
      </c>
      <c r="R1114" s="8" t="str" cm="1">
        <f t="array" ref="R1114">IF(A1114="","",IF(COUNTIF(TOther[Frequency],R$1)=0,0,SUMPRODUCT(--(TOther[Frequency]=R$1),--(TOther[Start Date]&lt;=A1114),--(TOther[End Date Calc]&gt;=A1114),IF(B1114="N",--(TOther[Start Day]=DAY(A1114)),--(TOther[Start Day]&gt;=DAY(A1114))),--(IFERROR(MOD(TOther[Start Month]-MONTH(A1114)+2,2),1)=0),TOther[Amount])))</f>
        <v/>
      </c>
      <c r="S1114" s="8" t="str" cm="1">
        <f t="array" ref="S1114">IF(A1114="","",IF(COUNTIF(TOther[Frequency],S$1)=0,0,SUMPRODUCT(--(TOther[Frequency]=S$1),--(TOther[Start Date]&lt;=A1114),--(TOther[End Date Calc]&gt;=A1114),IF(B1114="N",--(TOther[Start Day]=DAY(A1114)),--(TOther[Start Day]&gt;=DAY(A1114))),--(IFERROR(MOD(TOther[Start Month]-MONTH(A1114)+3,3),1)=0),TOther[Amount])))</f>
        <v/>
      </c>
      <c r="T1114" s="8" t="str" cm="1">
        <f t="array" ref="T1114">IF($A1114="","",IF(COUNTIF(TOther[Frequency],T$1)=0,0,SUMPRODUCT(--(TOther[Frequency]=T$1),--(TOther[Start Date]&lt;=$A1114),--(TOther[End Date Calc]&gt;=$A1114),IF($B1114="N",--(TOther[Start Day]=DAY($A1114)),--(TOther[Start Day]&gt;=DAY($A1114))),--(IFERROR(MOD(TOther[Start Month]-MONTH($A1114)+4,4),1)=0),TOther[Amount])))</f>
        <v/>
      </c>
      <c r="U1114" s="8" t="str" cm="1">
        <f t="array" ref="U1114">IF(A1114="","",IF(COUNTIF(TOther[Frequency],$U$1)=0,0,SUMPRODUCT(--(TOther[Frequency]=$U$1),--(TOther[Start Date]&lt;=A1114),--(TOther[End Date Calc]&gt;=A1114),IF(B1114="N",--(TOther[Start Day]=DAY(A1114)),--(TOther[Start Day]&gt;=DAY(A1114))),--(IFERROR(MOD(TOther[Start Month]-MONTH(A1114)+6,6),1)=0),TOther[Amount])))</f>
        <v/>
      </c>
      <c r="V1114" s="8" t="str" cm="1">
        <f t="array" ref="V1114">IF(A1114="","",IF(COUNTIF(TOther[Frequency],$V$1)=0,0,SUMPRODUCT(--(TOther[Frequency]=$V$1),--(TOther[Start Date]&lt;=A1114),--(TOther[End Date Calc]&gt;=A1114),IF(B1114="N",--(TOther[Start Day]=DAY(A1114)),--(TOther[Start Day]&gt;=DAY(A1114))),--(IFERROR(MOD(TOther[Start Month]-MONTH(A1114)+12,12),1)=0),TOther[Amount])))</f>
        <v/>
      </c>
      <c r="W1114" s="8" t="str">
        <f>IF(A1114="","",SUMIFS(TOther[Amount],TOther[Start Date],A1114,TOther[Frequency],$W$1))</f>
        <v/>
      </c>
      <c r="X1114" s="9" t="str">
        <f t="shared" si="85"/>
        <v/>
      </c>
      <c r="Y1114" s="9" t="str">
        <f t="shared" si="89"/>
        <v/>
      </c>
      <c r="Z1114" s="8" t="str" cm="1">
        <f t="array" ref="Z1114">IF(A1114="","",IF(COUNTIF('2) Income'!$D$13:$D$32,"Weekly")=0,0,SUMPRODUCT(--(IFERROR(MOD(A1114-'2) Income'!$F$13:$F$32,7),1)=0),--('2) Income'!$D$13:$D$32="Weekly"),--('2) Income'!$F$13:$F$32&lt;=A1114),'2) Income'!$E$13:$E$32)))</f>
        <v/>
      </c>
      <c r="AA1114" s="8" t="str" cm="1">
        <f t="array" ref="AA1114">IF(A1114="","",IF(COUNTIF('2) Income'!$D$13:$D$32,"Every Other Week")=0,0,SUMPRODUCT(--(IFERROR(MOD(A1114-'2) Income'!$F$13:$F$32,14),1)=0),--('2) Income'!$D$13:$D$32="Every Other Week"),--('2) Income'!$F$13:$F$32&lt;=A1114),'2) Income'!$E$13:$E$32)))</f>
        <v/>
      </c>
      <c r="AB1114" s="8" t="str">
        <f>IF(A1114="","",IF(COUNTIF('2) Income'!$D$13:$D$32,"1st and 15th")=0,0,IF(OR(DAY(A1114)=1,DAY(A1114)=15),SUMIFS('2) Income'!$E$13:$E$32,'2) Income'!$D$13:$D$32,"1st and 15th",'2) Income'!$F$13:$F$32,"&lt;="&amp;$A1114),0)))</f>
        <v/>
      </c>
      <c r="AC1114" s="8" t="str">
        <f>IF(A1114="","",IF(COUNTIF('2) Income'!$D$13:$D$32,"2nd Wednesday")=0,0,IF(A1114=(A1114-DAY(A1114)+1+2*7-WEEKDAY(A1114-DAY(A1114)+8-4,1)),SUMIFS('2) Income'!$E$13:$E$32,'2) Income'!$D$13:$D$32,"2nd Wednesday",'2) Income'!$F$13:$F$32,"&lt;="&amp;$A1114),0)))</f>
        <v/>
      </c>
      <c r="AD1114" s="8" t="str">
        <f>IF(A1114="","",IF(COUNTIF('2) Income'!$D$13:$D$32,"3rd Wednesday")=0,0,IF(A1114=(A1114-DAY(A1114)+1+3*7-WEEKDAY(A1114-DAY(A1114)+8-4,1)),SUMIFS('2) Income'!$E$13:$E$32,'2) Income'!$D$13:$D$32,"3rd Wednesday",'2) Income'!$F$13:$F$32,"&lt;="&amp;$A1114),0)))</f>
        <v/>
      </c>
      <c r="AE1114" s="8" t="str">
        <f>IF(A1114="","",IF(COUNTIF('2) Income'!$D$13:$D$32,"4th Wednesday")=0,0,IF(A1114=(A1114-DAY(A1114)+1+4*7-WEEKDAY(A1114-DAY(A1114)+8-4,1)),SUMIFS('2) Income'!$E$13:$E$32,'2) Income'!$D$13:$D$32,"4th Wednesday",'2) Income'!$F$13:$F$32,"&lt;="&amp;$A1114),0)))</f>
        <v/>
      </c>
      <c r="AF1114" s="8" t="str" cm="1">
        <f t="array" ref="AF1114">IF(A1114="","",IF(COUNTIF('2) Income'!$D$13:$D$32,"Every 4 Weeks")=0,0,SUMPRODUCT(--(IFERROR(MOD(A1114-'2) Income'!$F$13:$F$32,28),1)=0),--('2) Income'!$D$13:$D$32="Every 4 Weeks"),--('2) Income'!$F$13:$F$32&lt;=A1114),'2) Income'!$E$13:$E$32)))</f>
        <v/>
      </c>
      <c r="AG1114" s="8" t="str">
        <f>IF(A1114="","",IF(COUNTIF('2) Income'!$D$13:$D$32,"Monthly")=0,0,IF(B1114="N",SUMIFS('2) Income'!$E$13:$E$32,'2) Income'!$D$13:$D$32,"monthly",'2) Income'!$F$13:$F$32,"&lt;="&amp;$A1114,'2) Income'!$I$13:$I$32,DAY(A1114)),SUMIFS('2) Income'!$E$13:$E$32,'2) Income'!$D$13:$D$32,"monthly",'2) Income'!$F$13:$F$32,"&lt;="&amp;$A1114,'2) Income'!$I$13:$I$32,"&gt;="&amp;DAY(A1114)))))</f>
        <v/>
      </c>
      <c r="AH1114" s="8" t="str" cm="1">
        <f t="array" ref="AH1114">IF(A1114="","",IF(COUNTIF('2) Income'!$D$13:$D$32,"Yearly")=0,0,SUMPRODUCT(--('2) Income'!$D$13:$D$32="Yearly"),--('2) Income'!$F$13:$F$32&lt;=A1114),IF(B1114="N",--('2) Income'!$I$13:$I$32=DAY(A1114)),--('2) Income'!$I$13:$I$32&gt;=DAY(A1114))),--(IFERROR(MOD('2) Income'!$H$13:$H$32-MONTH(A1114)+12,12),1)=0),'2) Income'!$E$13:$E$32)))</f>
        <v/>
      </c>
      <c r="AI1114" s="8" t="str">
        <f>IF(A1114="","",IF(COUNTIF('2) Income'!$D$13:$D$32,"one-time")=0,0,SUMIFS('2) Income'!$E$13:$E$32,'2) Income'!$D$13:$D$32,"one-time",'2) Income'!$F$13:$F$32,"="&amp;$A1114)))</f>
        <v/>
      </c>
      <c r="AJ1114" s="9" t="str">
        <f t="shared" si="86"/>
        <v/>
      </c>
    </row>
    <row r="1115" spans="1:36">
      <c r="A1115" s="7" t="str">
        <f>IF(A1114="","",IF(A1114+1&lt;='1) Period'!$E$21,A1114+1,""))</f>
        <v/>
      </c>
      <c r="B1115" s="7" t="e">
        <f t="shared" si="87"/>
        <v>#VALUE!</v>
      </c>
      <c r="C1115" t="e">
        <f t="shared" si="88"/>
        <v>#VALUE!</v>
      </c>
      <c r="D1115" s="8" t="str">
        <f>IF(A1115="","",IF(TEXT(A1115,"dddd")='4) Happy Money'!$E$23,WAllowance,0))</f>
        <v/>
      </c>
      <c r="E1115" s="8" t="str">
        <f>IF(A1115="","",IF(B1115="N",SUMIF(TMonthly[Day of the Month],DAY(A1115),TMonthly[Amount]),SUMIF(TMonthly[Day of the Month],"&gt;="&amp;DAY(A1115),TMonthly[Amount])))</f>
        <v/>
      </c>
      <c r="F1115" s="8" t="str" cm="1">
        <f t="array" ref="F1115">IF(A1115="","",SUMPRODUCT(--(TYearly[Due Date]&lt;=A1115),IF(B1115="N",--(TYearly[Day]=DAY(A1115)),--(TYearly[Day]&gt;=DAY(A1115))),--(IFERROR(MOD(TYearly[Month]-MONTH(A1115)+12,12),1)=0),TYearly[Amount]))</f>
        <v/>
      </c>
      <c r="G1115" s="8" t="str">
        <f>IF(A1115="","",SUMIF(TOneTime[Due Date],A1115,TOneTime[Amount]))</f>
        <v/>
      </c>
      <c r="H1115" s="8" t="str" cm="1">
        <f t="array" ref="H1115">IF(A1115="","",IF(COUNTIF(TOther[Frequency],$H$1)=0,0,SUMPRODUCT(--(IFERROR(MOD(A1115-TOther[Start Date],7),1)=0),--(TOther[Frequency]=$H$1),--(TOther[Start Date]&lt;=A1115),--(TOther[End Date Calc]&gt;=A1115),TOther[Amount])))</f>
        <v/>
      </c>
      <c r="I1115" s="8" t="str" cm="1">
        <f t="array" ref="I1115">IF(A1115="","",IF(COUNTIF(TOther[Frequency],$I$1)=0,0,SUMPRODUCT(--(IFERROR(MOD(A1115-TOther[Start Date],14),1)=0),--(TOther[Frequency]=$I$1),--(TOther[Start Date]&lt;=A1115),--(TOther[End Date Calc]&gt;=A1115),TOther[Amount])))</f>
        <v/>
      </c>
      <c r="J1115" s="8" t="str">
        <f>IF(A1115="","",IF(COUNTIF(TOther[Frequency],$J$1)=0,0,IF(OR(DAY(A1115)=1,DAY(A1115)=15),SUMIFS(TOther[Amount],TOther[Frequency],$J$1,TOther[Start Date],"&lt;="&amp;$A1115,TOther[End Date Calc],"&gt;="&amp;A1115),0)))</f>
        <v/>
      </c>
      <c r="K1115" s="8" t="str">
        <f>IF(A1115="","",IF(COUNTIF(TOther[Frequency],$K$1)=0,0,IF(A1115=(A1115-DAY(A1115)+1+2*7-WEEKDAY(A1115-DAY(A1115)+8-4,1)),SUMIFS(TOther[Amount],TOther[Frequency],$K$1,TOther[Start Date],"&lt;="&amp;$A1115,TOther[End Date Calc],"&gt;="&amp;A1115),0)))</f>
        <v/>
      </c>
      <c r="L1115" s="8" t="str">
        <f>IF(A1115="","",IF(COUNTIF(TOther[Frequency],$L$1)=0,0,IF(A1115=(A1115-DAY(A1115)+1+3*7-WEEKDAY(A1115-DAY(A1115)+8-4,1)),SUMIFS(TOther[Amount],TOther[Frequency],$L$1,TOther[Start Date],"&lt;="&amp;$A1115,TOther[End Date Calc],"&gt;="&amp;A1115),0)))</f>
        <v/>
      </c>
      <c r="M1115" s="8" t="str">
        <f>IF(A1115="","",IF(COUNTIF(TOther[Frequency],$M$1)=0,0,IF(A1115=(A1115-DAY(A1115)+1+4*7-WEEKDAY(A1115-DAY(A1115)+8-4,1)),SUMIFS(TOther[Amount],TOther[Frequency],$M$1,TOther[Start Date],"&lt;="&amp;$A1115,TOther[End Date Calc],"&gt;="&amp;A1115),0)))</f>
        <v/>
      </c>
      <c r="N1115" s="8" t="str" cm="1">
        <f t="array" ref="N1115">IF(A1115="","",IF(COUNTIF(TOther[Frequency],$N$1)=0,0,SUMPRODUCT(--(IFERROR(MOD(A1115-TOther[Start Date],28),1)=0),--(TOther[Frequency]=$N$1),--(TOther[Start Date]&lt;=A1115),--(TOther[End Date Calc]&gt;=A1115),TOther[Amount])))</f>
        <v/>
      </c>
      <c r="O1115" s="8" t="str" cm="1">
        <f t="array" ref="O1115">IF(A1115="","",IF(COUNTIF(TOther[Frequency],$O$1)=0,0,SUMPRODUCT(--(IFERROR(MOD(A1115-TOther[Start Date],42),1)=0),--(TOther[Frequency]=$O$1),--(TOther[Start Date]&lt;=A1115),--(TOther[End Date Calc]&gt;=A1115),TOther[Amount])))</f>
        <v/>
      </c>
      <c r="P1115" s="8" t="str" cm="1">
        <f t="array" ref="P1115">IF(A1115="","",IF(COUNTIF(TOther[Frequency],$P$1)=0,0,SUMPRODUCT(--(IFERROR(MOD(A1115-TOther[Start Date],56),1)=0),--(TOther[Frequency]=$P$1),--(TOther[Start Date]&lt;=A1115),--(TOther[End Date Calc]&gt;=A1115),TOther[Amount])))</f>
        <v/>
      </c>
      <c r="Q1115" s="8" t="str">
        <f>IF(A1115="","",IF(COUNTIF(TOther[Frequency],$Q$1)=0,0,IF(B1115="N",SUMIFS(TOther[Amount],TOther[Frequency],$Q$1,TOther[Start Date],"&lt;="&amp;$A1115,TOther[End Date Calc],"&gt;="&amp;A1115,TOther[Start Day],DAY(A1115)),SUMIFS(TOther[Amount],TOther[Frequency],$Q$1,TOther[Start Date],"&lt;="&amp;$A1115,TOther[End Date Calc],"&gt;="&amp;A1115,TOther[Start Day],"&gt;="&amp;DAY(A1115)))))</f>
        <v/>
      </c>
      <c r="R1115" s="8" t="str" cm="1">
        <f t="array" ref="R1115">IF(A1115="","",IF(COUNTIF(TOther[Frequency],R$1)=0,0,SUMPRODUCT(--(TOther[Frequency]=R$1),--(TOther[Start Date]&lt;=A1115),--(TOther[End Date Calc]&gt;=A1115),IF(B1115="N",--(TOther[Start Day]=DAY(A1115)),--(TOther[Start Day]&gt;=DAY(A1115))),--(IFERROR(MOD(TOther[Start Month]-MONTH(A1115)+2,2),1)=0),TOther[Amount])))</f>
        <v/>
      </c>
      <c r="S1115" s="8" t="str" cm="1">
        <f t="array" ref="S1115">IF(A1115="","",IF(COUNTIF(TOther[Frequency],S$1)=0,0,SUMPRODUCT(--(TOther[Frequency]=S$1),--(TOther[Start Date]&lt;=A1115),--(TOther[End Date Calc]&gt;=A1115),IF(B1115="N",--(TOther[Start Day]=DAY(A1115)),--(TOther[Start Day]&gt;=DAY(A1115))),--(IFERROR(MOD(TOther[Start Month]-MONTH(A1115)+3,3),1)=0),TOther[Amount])))</f>
        <v/>
      </c>
      <c r="T1115" s="8" t="str" cm="1">
        <f t="array" ref="T1115">IF($A1115="","",IF(COUNTIF(TOther[Frequency],T$1)=0,0,SUMPRODUCT(--(TOther[Frequency]=T$1),--(TOther[Start Date]&lt;=$A1115),--(TOther[End Date Calc]&gt;=$A1115),IF($B1115="N",--(TOther[Start Day]=DAY($A1115)),--(TOther[Start Day]&gt;=DAY($A1115))),--(IFERROR(MOD(TOther[Start Month]-MONTH($A1115)+4,4),1)=0),TOther[Amount])))</f>
        <v/>
      </c>
      <c r="U1115" s="8" t="str" cm="1">
        <f t="array" ref="U1115">IF(A1115="","",IF(COUNTIF(TOther[Frequency],$U$1)=0,0,SUMPRODUCT(--(TOther[Frequency]=$U$1),--(TOther[Start Date]&lt;=A1115),--(TOther[End Date Calc]&gt;=A1115),IF(B1115="N",--(TOther[Start Day]=DAY(A1115)),--(TOther[Start Day]&gt;=DAY(A1115))),--(IFERROR(MOD(TOther[Start Month]-MONTH(A1115)+6,6),1)=0),TOther[Amount])))</f>
        <v/>
      </c>
      <c r="V1115" s="8" t="str" cm="1">
        <f t="array" ref="V1115">IF(A1115="","",IF(COUNTIF(TOther[Frequency],$V$1)=0,0,SUMPRODUCT(--(TOther[Frequency]=$V$1),--(TOther[Start Date]&lt;=A1115),--(TOther[End Date Calc]&gt;=A1115),IF(B1115="N",--(TOther[Start Day]=DAY(A1115)),--(TOther[Start Day]&gt;=DAY(A1115))),--(IFERROR(MOD(TOther[Start Month]-MONTH(A1115)+12,12),1)=0),TOther[Amount])))</f>
        <v/>
      </c>
      <c r="W1115" s="8" t="str">
        <f>IF(A1115="","",SUMIFS(TOther[Amount],TOther[Start Date],A1115,TOther[Frequency],$W$1))</f>
        <v/>
      </c>
      <c r="X1115" s="9" t="str">
        <f t="shared" si="85"/>
        <v/>
      </c>
      <c r="Y1115" s="9" t="str">
        <f t="shared" si="89"/>
        <v/>
      </c>
      <c r="Z1115" s="8" t="str" cm="1">
        <f t="array" ref="Z1115">IF(A1115="","",IF(COUNTIF('2) Income'!$D$13:$D$32,"Weekly")=0,0,SUMPRODUCT(--(IFERROR(MOD(A1115-'2) Income'!$F$13:$F$32,7),1)=0),--('2) Income'!$D$13:$D$32="Weekly"),--('2) Income'!$F$13:$F$32&lt;=A1115),'2) Income'!$E$13:$E$32)))</f>
        <v/>
      </c>
      <c r="AA1115" s="8" t="str" cm="1">
        <f t="array" ref="AA1115">IF(A1115="","",IF(COUNTIF('2) Income'!$D$13:$D$32,"Every Other Week")=0,0,SUMPRODUCT(--(IFERROR(MOD(A1115-'2) Income'!$F$13:$F$32,14),1)=0),--('2) Income'!$D$13:$D$32="Every Other Week"),--('2) Income'!$F$13:$F$32&lt;=A1115),'2) Income'!$E$13:$E$32)))</f>
        <v/>
      </c>
      <c r="AB1115" s="8" t="str">
        <f>IF(A1115="","",IF(COUNTIF('2) Income'!$D$13:$D$32,"1st and 15th")=0,0,IF(OR(DAY(A1115)=1,DAY(A1115)=15),SUMIFS('2) Income'!$E$13:$E$32,'2) Income'!$D$13:$D$32,"1st and 15th",'2) Income'!$F$13:$F$32,"&lt;="&amp;$A1115),0)))</f>
        <v/>
      </c>
      <c r="AC1115" s="8" t="str">
        <f>IF(A1115="","",IF(COUNTIF('2) Income'!$D$13:$D$32,"2nd Wednesday")=0,0,IF(A1115=(A1115-DAY(A1115)+1+2*7-WEEKDAY(A1115-DAY(A1115)+8-4,1)),SUMIFS('2) Income'!$E$13:$E$32,'2) Income'!$D$13:$D$32,"2nd Wednesday",'2) Income'!$F$13:$F$32,"&lt;="&amp;$A1115),0)))</f>
        <v/>
      </c>
      <c r="AD1115" s="8" t="str">
        <f>IF(A1115="","",IF(COUNTIF('2) Income'!$D$13:$D$32,"3rd Wednesday")=0,0,IF(A1115=(A1115-DAY(A1115)+1+3*7-WEEKDAY(A1115-DAY(A1115)+8-4,1)),SUMIFS('2) Income'!$E$13:$E$32,'2) Income'!$D$13:$D$32,"3rd Wednesday",'2) Income'!$F$13:$F$32,"&lt;="&amp;$A1115),0)))</f>
        <v/>
      </c>
      <c r="AE1115" s="8" t="str">
        <f>IF(A1115="","",IF(COUNTIF('2) Income'!$D$13:$D$32,"4th Wednesday")=0,0,IF(A1115=(A1115-DAY(A1115)+1+4*7-WEEKDAY(A1115-DAY(A1115)+8-4,1)),SUMIFS('2) Income'!$E$13:$E$32,'2) Income'!$D$13:$D$32,"4th Wednesday",'2) Income'!$F$13:$F$32,"&lt;="&amp;$A1115),0)))</f>
        <v/>
      </c>
      <c r="AF1115" s="8" t="str" cm="1">
        <f t="array" ref="AF1115">IF(A1115="","",IF(COUNTIF('2) Income'!$D$13:$D$32,"Every 4 Weeks")=0,0,SUMPRODUCT(--(IFERROR(MOD(A1115-'2) Income'!$F$13:$F$32,28),1)=0),--('2) Income'!$D$13:$D$32="Every 4 Weeks"),--('2) Income'!$F$13:$F$32&lt;=A1115),'2) Income'!$E$13:$E$32)))</f>
        <v/>
      </c>
      <c r="AG1115" s="8" t="str">
        <f>IF(A1115="","",IF(COUNTIF('2) Income'!$D$13:$D$32,"Monthly")=0,0,IF(B1115="N",SUMIFS('2) Income'!$E$13:$E$32,'2) Income'!$D$13:$D$32,"monthly",'2) Income'!$F$13:$F$32,"&lt;="&amp;$A1115,'2) Income'!$I$13:$I$32,DAY(A1115)),SUMIFS('2) Income'!$E$13:$E$32,'2) Income'!$D$13:$D$32,"monthly",'2) Income'!$F$13:$F$32,"&lt;="&amp;$A1115,'2) Income'!$I$13:$I$32,"&gt;="&amp;DAY(A1115)))))</f>
        <v/>
      </c>
      <c r="AH1115" s="8" t="str" cm="1">
        <f t="array" ref="AH1115">IF(A1115="","",IF(COUNTIF('2) Income'!$D$13:$D$32,"Yearly")=0,0,SUMPRODUCT(--('2) Income'!$D$13:$D$32="Yearly"),--('2) Income'!$F$13:$F$32&lt;=A1115),IF(B1115="N",--('2) Income'!$I$13:$I$32=DAY(A1115)),--('2) Income'!$I$13:$I$32&gt;=DAY(A1115))),--(IFERROR(MOD('2) Income'!$H$13:$H$32-MONTH(A1115)+12,12),1)=0),'2) Income'!$E$13:$E$32)))</f>
        <v/>
      </c>
      <c r="AI1115" s="8" t="str">
        <f>IF(A1115="","",IF(COUNTIF('2) Income'!$D$13:$D$32,"one-time")=0,0,SUMIFS('2) Income'!$E$13:$E$32,'2) Income'!$D$13:$D$32,"one-time",'2) Income'!$F$13:$F$32,"="&amp;$A1115)))</f>
        <v/>
      </c>
      <c r="AJ1115" s="9" t="str">
        <f t="shared" si="86"/>
        <v/>
      </c>
    </row>
    <row r="1116" spans="1:36">
      <c r="A1116" s="7" t="str">
        <f>IF(A1115="","",IF(A1115+1&lt;='1) Period'!$E$21,A1115+1,""))</f>
        <v/>
      </c>
      <c r="B1116" s="7" t="e">
        <f t="shared" si="87"/>
        <v>#VALUE!</v>
      </c>
      <c r="C1116" t="e">
        <f t="shared" si="88"/>
        <v>#VALUE!</v>
      </c>
      <c r="D1116" s="8" t="str">
        <f>IF(A1116="","",IF(TEXT(A1116,"dddd")='4) Happy Money'!$E$23,WAllowance,0))</f>
        <v/>
      </c>
      <c r="E1116" s="8" t="str">
        <f>IF(A1116="","",IF(B1116="N",SUMIF(TMonthly[Day of the Month],DAY(A1116),TMonthly[Amount]),SUMIF(TMonthly[Day of the Month],"&gt;="&amp;DAY(A1116),TMonthly[Amount])))</f>
        <v/>
      </c>
      <c r="F1116" s="8" t="str" cm="1">
        <f t="array" ref="F1116">IF(A1116="","",SUMPRODUCT(--(TYearly[Due Date]&lt;=A1116),IF(B1116="N",--(TYearly[Day]=DAY(A1116)),--(TYearly[Day]&gt;=DAY(A1116))),--(IFERROR(MOD(TYearly[Month]-MONTH(A1116)+12,12),1)=0),TYearly[Amount]))</f>
        <v/>
      </c>
      <c r="G1116" s="8" t="str">
        <f>IF(A1116="","",SUMIF(TOneTime[Due Date],A1116,TOneTime[Amount]))</f>
        <v/>
      </c>
      <c r="H1116" s="8" t="str" cm="1">
        <f t="array" ref="H1116">IF(A1116="","",IF(COUNTIF(TOther[Frequency],$H$1)=0,0,SUMPRODUCT(--(IFERROR(MOD(A1116-TOther[Start Date],7),1)=0),--(TOther[Frequency]=$H$1),--(TOther[Start Date]&lt;=A1116),--(TOther[End Date Calc]&gt;=A1116),TOther[Amount])))</f>
        <v/>
      </c>
      <c r="I1116" s="8" t="str" cm="1">
        <f t="array" ref="I1116">IF(A1116="","",IF(COUNTIF(TOther[Frequency],$I$1)=0,0,SUMPRODUCT(--(IFERROR(MOD(A1116-TOther[Start Date],14),1)=0),--(TOther[Frequency]=$I$1),--(TOther[Start Date]&lt;=A1116),--(TOther[End Date Calc]&gt;=A1116),TOther[Amount])))</f>
        <v/>
      </c>
      <c r="J1116" s="8" t="str">
        <f>IF(A1116="","",IF(COUNTIF(TOther[Frequency],$J$1)=0,0,IF(OR(DAY(A1116)=1,DAY(A1116)=15),SUMIFS(TOther[Amount],TOther[Frequency],$J$1,TOther[Start Date],"&lt;="&amp;$A1116,TOther[End Date Calc],"&gt;="&amp;A1116),0)))</f>
        <v/>
      </c>
      <c r="K1116" s="8" t="str">
        <f>IF(A1116="","",IF(COUNTIF(TOther[Frequency],$K$1)=0,0,IF(A1116=(A1116-DAY(A1116)+1+2*7-WEEKDAY(A1116-DAY(A1116)+8-4,1)),SUMIFS(TOther[Amount],TOther[Frequency],$K$1,TOther[Start Date],"&lt;="&amp;$A1116,TOther[End Date Calc],"&gt;="&amp;A1116),0)))</f>
        <v/>
      </c>
      <c r="L1116" s="8" t="str">
        <f>IF(A1116="","",IF(COUNTIF(TOther[Frequency],$L$1)=0,0,IF(A1116=(A1116-DAY(A1116)+1+3*7-WEEKDAY(A1116-DAY(A1116)+8-4,1)),SUMIFS(TOther[Amount],TOther[Frequency],$L$1,TOther[Start Date],"&lt;="&amp;$A1116,TOther[End Date Calc],"&gt;="&amp;A1116),0)))</f>
        <v/>
      </c>
      <c r="M1116" s="8" t="str">
        <f>IF(A1116="","",IF(COUNTIF(TOther[Frequency],$M$1)=0,0,IF(A1116=(A1116-DAY(A1116)+1+4*7-WEEKDAY(A1116-DAY(A1116)+8-4,1)),SUMIFS(TOther[Amount],TOther[Frequency],$M$1,TOther[Start Date],"&lt;="&amp;$A1116,TOther[End Date Calc],"&gt;="&amp;A1116),0)))</f>
        <v/>
      </c>
      <c r="N1116" s="8" t="str" cm="1">
        <f t="array" ref="N1116">IF(A1116="","",IF(COUNTIF(TOther[Frequency],$N$1)=0,0,SUMPRODUCT(--(IFERROR(MOD(A1116-TOther[Start Date],28),1)=0),--(TOther[Frequency]=$N$1),--(TOther[Start Date]&lt;=A1116),--(TOther[End Date Calc]&gt;=A1116),TOther[Amount])))</f>
        <v/>
      </c>
      <c r="O1116" s="8" t="str" cm="1">
        <f t="array" ref="O1116">IF(A1116="","",IF(COUNTIF(TOther[Frequency],$O$1)=0,0,SUMPRODUCT(--(IFERROR(MOD(A1116-TOther[Start Date],42),1)=0),--(TOther[Frequency]=$O$1),--(TOther[Start Date]&lt;=A1116),--(TOther[End Date Calc]&gt;=A1116),TOther[Amount])))</f>
        <v/>
      </c>
      <c r="P1116" s="8" t="str" cm="1">
        <f t="array" ref="P1116">IF(A1116="","",IF(COUNTIF(TOther[Frequency],$P$1)=0,0,SUMPRODUCT(--(IFERROR(MOD(A1116-TOther[Start Date],56),1)=0),--(TOther[Frequency]=$P$1),--(TOther[Start Date]&lt;=A1116),--(TOther[End Date Calc]&gt;=A1116),TOther[Amount])))</f>
        <v/>
      </c>
      <c r="Q1116" s="8" t="str">
        <f>IF(A1116="","",IF(COUNTIF(TOther[Frequency],$Q$1)=0,0,IF(B1116="N",SUMIFS(TOther[Amount],TOther[Frequency],$Q$1,TOther[Start Date],"&lt;="&amp;$A1116,TOther[End Date Calc],"&gt;="&amp;A1116,TOther[Start Day],DAY(A1116)),SUMIFS(TOther[Amount],TOther[Frequency],$Q$1,TOther[Start Date],"&lt;="&amp;$A1116,TOther[End Date Calc],"&gt;="&amp;A1116,TOther[Start Day],"&gt;="&amp;DAY(A1116)))))</f>
        <v/>
      </c>
      <c r="R1116" s="8" t="str" cm="1">
        <f t="array" ref="R1116">IF(A1116="","",IF(COUNTIF(TOther[Frequency],R$1)=0,0,SUMPRODUCT(--(TOther[Frequency]=R$1),--(TOther[Start Date]&lt;=A1116),--(TOther[End Date Calc]&gt;=A1116),IF(B1116="N",--(TOther[Start Day]=DAY(A1116)),--(TOther[Start Day]&gt;=DAY(A1116))),--(IFERROR(MOD(TOther[Start Month]-MONTH(A1116)+2,2),1)=0),TOther[Amount])))</f>
        <v/>
      </c>
      <c r="S1116" s="8" t="str" cm="1">
        <f t="array" ref="S1116">IF(A1116="","",IF(COUNTIF(TOther[Frequency],S$1)=0,0,SUMPRODUCT(--(TOther[Frequency]=S$1),--(TOther[Start Date]&lt;=A1116),--(TOther[End Date Calc]&gt;=A1116),IF(B1116="N",--(TOther[Start Day]=DAY(A1116)),--(TOther[Start Day]&gt;=DAY(A1116))),--(IFERROR(MOD(TOther[Start Month]-MONTH(A1116)+3,3),1)=0),TOther[Amount])))</f>
        <v/>
      </c>
      <c r="T1116" s="8" t="str" cm="1">
        <f t="array" ref="T1116">IF($A1116="","",IF(COUNTIF(TOther[Frequency],T$1)=0,0,SUMPRODUCT(--(TOther[Frequency]=T$1),--(TOther[Start Date]&lt;=$A1116),--(TOther[End Date Calc]&gt;=$A1116),IF($B1116="N",--(TOther[Start Day]=DAY($A1116)),--(TOther[Start Day]&gt;=DAY($A1116))),--(IFERROR(MOD(TOther[Start Month]-MONTH($A1116)+4,4),1)=0),TOther[Amount])))</f>
        <v/>
      </c>
      <c r="U1116" s="8" t="str" cm="1">
        <f t="array" ref="U1116">IF(A1116="","",IF(COUNTIF(TOther[Frequency],$U$1)=0,0,SUMPRODUCT(--(TOther[Frequency]=$U$1),--(TOther[Start Date]&lt;=A1116),--(TOther[End Date Calc]&gt;=A1116),IF(B1116="N",--(TOther[Start Day]=DAY(A1116)),--(TOther[Start Day]&gt;=DAY(A1116))),--(IFERROR(MOD(TOther[Start Month]-MONTH(A1116)+6,6),1)=0),TOther[Amount])))</f>
        <v/>
      </c>
      <c r="V1116" s="8" t="str" cm="1">
        <f t="array" ref="V1116">IF(A1116="","",IF(COUNTIF(TOther[Frequency],$V$1)=0,0,SUMPRODUCT(--(TOther[Frequency]=$V$1),--(TOther[Start Date]&lt;=A1116),--(TOther[End Date Calc]&gt;=A1116),IF(B1116="N",--(TOther[Start Day]=DAY(A1116)),--(TOther[Start Day]&gt;=DAY(A1116))),--(IFERROR(MOD(TOther[Start Month]-MONTH(A1116)+12,12),1)=0),TOther[Amount])))</f>
        <v/>
      </c>
      <c r="W1116" s="8" t="str">
        <f>IF(A1116="","",SUMIFS(TOther[Amount],TOther[Start Date],A1116,TOther[Frequency],$W$1))</f>
        <v/>
      </c>
      <c r="X1116" s="9" t="str">
        <f t="shared" si="85"/>
        <v/>
      </c>
      <c r="Y1116" s="9" t="str">
        <f t="shared" si="89"/>
        <v/>
      </c>
      <c r="Z1116" s="8" t="str" cm="1">
        <f t="array" ref="Z1116">IF(A1116="","",IF(COUNTIF('2) Income'!$D$13:$D$32,"Weekly")=0,0,SUMPRODUCT(--(IFERROR(MOD(A1116-'2) Income'!$F$13:$F$32,7),1)=0),--('2) Income'!$D$13:$D$32="Weekly"),--('2) Income'!$F$13:$F$32&lt;=A1116),'2) Income'!$E$13:$E$32)))</f>
        <v/>
      </c>
      <c r="AA1116" s="8" t="str" cm="1">
        <f t="array" ref="AA1116">IF(A1116="","",IF(COUNTIF('2) Income'!$D$13:$D$32,"Every Other Week")=0,0,SUMPRODUCT(--(IFERROR(MOD(A1116-'2) Income'!$F$13:$F$32,14),1)=0),--('2) Income'!$D$13:$D$32="Every Other Week"),--('2) Income'!$F$13:$F$32&lt;=A1116),'2) Income'!$E$13:$E$32)))</f>
        <v/>
      </c>
      <c r="AB1116" s="8" t="str">
        <f>IF(A1116="","",IF(COUNTIF('2) Income'!$D$13:$D$32,"1st and 15th")=0,0,IF(OR(DAY(A1116)=1,DAY(A1116)=15),SUMIFS('2) Income'!$E$13:$E$32,'2) Income'!$D$13:$D$32,"1st and 15th",'2) Income'!$F$13:$F$32,"&lt;="&amp;$A1116),0)))</f>
        <v/>
      </c>
      <c r="AC1116" s="8" t="str">
        <f>IF(A1116="","",IF(COUNTIF('2) Income'!$D$13:$D$32,"2nd Wednesday")=0,0,IF(A1116=(A1116-DAY(A1116)+1+2*7-WEEKDAY(A1116-DAY(A1116)+8-4,1)),SUMIFS('2) Income'!$E$13:$E$32,'2) Income'!$D$13:$D$32,"2nd Wednesday",'2) Income'!$F$13:$F$32,"&lt;="&amp;$A1116),0)))</f>
        <v/>
      </c>
      <c r="AD1116" s="8" t="str">
        <f>IF(A1116="","",IF(COUNTIF('2) Income'!$D$13:$D$32,"3rd Wednesday")=0,0,IF(A1116=(A1116-DAY(A1116)+1+3*7-WEEKDAY(A1116-DAY(A1116)+8-4,1)),SUMIFS('2) Income'!$E$13:$E$32,'2) Income'!$D$13:$D$32,"3rd Wednesday",'2) Income'!$F$13:$F$32,"&lt;="&amp;$A1116),0)))</f>
        <v/>
      </c>
      <c r="AE1116" s="8" t="str">
        <f>IF(A1116="","",IF(COUNTIF('2) Income'!$D$13:$D$32,"4th Wednesday")=0,0,IF(A1116=(A1116-DAY(A1116)+1+4*7-WEEKDAY(A1116-DAY(A1116)+8-4,1)),SUMIFS('2) Income'!$E$13:$E$32,'2) Income'!$D$13:$D$32,"4th Wednesday",'2) Income'!$F$13:$F$32,"&lt;="&amp;$A1116),0)))</f>
        <v/>
      </c>
      <c r="AF1116" s="8" t="str" cm="1">
        <f t="array" ref="AF1116">IF(A1116="","",IF(COUNTIF('2) Income'!$D$13:$D$32,"Every 4 Weeks")=0,0,SUMPRODUCT(--(IFERROR(MOD(A1116-'2) Income'!$F$13:$F$32,28),1)=0),--('2) Income'!$D$13:$D$32="Every 4 Weeks"),--('2) Income'!$F$13:$F$32&lt;=A1116),'2) Income'!$E$13:$E$32)))</f>
        <v/>
      </c>
      <c r="AG1116" s="8" t="str">
        <f>IF(A1116="","",IF(COUNTIF('2) Income'!$D$13:$D$32,"Monthly")=0,0,IF(B1116="N",SUMIFS('2) Income'!$E$13:$E$32,'2) Income'!$D$13:$D$32,"monthly",'2) Income'!$F$13:$F$32,"&lt;="&amp;$A1116,'2) Income'!$I$13:$I$32,DAY(A1116)),SUMIFS('2) Income'!$E$13:$E$32,'2) Income'!$D$13:$D$32,"monthly",'2) Income'!$F$13:$F$32,"&lt;="&amp;$A1116,'2) Income'!$I$13:$I$32,"&gt;="&amp;DAY(A1116)))))</f>
        <v/>
      </c>
      <c r="AH1116" s="8" t="str" cm="1">
        <f t="array" ref="AH1116">IF(A1116="","",IF(COUNTIF('2) Income'!$D$13:$D$32,"Yearly")=0,0,SUMPRODUCT(--('2) Income'!$D$13:$D$32="Yearly"),--('2) Income'!$F$13:$F$32&lt;=A1116),IF(B1116="N",--('2) Income'!$I$13:$I$32=DAY(A1116)),--('2) Income'!$I$13:$I$32&gt;=DAY(A1116))),--(IFERROR(MOD('2) Income'!$H$13:$H$32-MONTH(A1116)+12,12),1)=0),'2) Income'!$E$13:$E$32)))</f>
        <v/>
      </c>
      <c r="AI1116" s="8" t="str">
        <f>IF(A1116="","",IF(COUNTIF('2) Income'!$D$13:$D$32,"one-time")=0,0,SUMIFS('2) Income'!$E$13:$E$32,'2) Income'!$D$13:$D$32,"one-time",'2) Income'!$F$13:$F$32,"="&amp;$A1116)))</f>
        <v/>
      </c>
      <c r="AJ1116" s="9" t="str">
        <f t="shared" si="86"/>
        <v/>
      </c>
    </row>
    <row r="1117" spans="1:36">
      <c r="A1117" s="7" t="str">
        <f>IF(A1116="","",IF(A1116+1&lt;='1) Period'!$E$21,A1116+1,""))</f>
        <v/>
      </c>
      <c r="B1117" s="7" t="e">
        <f t="shared" si="87"/>
        <v>#VALUE!</v>
      </c>
      <c r="C1117" t="e">
        <f t="shared" si="88"/>
        <v>#VALUE!</v>
      </c>
      <c r="D1117" s="8" t="str">
        <f>IF(A1117="","",IF(TEXT(A1117,"dddd")='4) Happy Money'!$E$23,WAllowance,0))</f>
        <v/>
      </c>
      <c r="E1117" s="8" t="str">
        <f>IF(A1117="","",IF(B1117="N",SUMIF(TMonthly[Day of the Month],DAY(A1117),TMonthly[Amount]),SUMIF(TMonthly[Day of the Month],"&gt;="&amp;DAY(A1117),TMonthly[Amount])))</f>
        <v/>
      </c>
      <c r="F1117" s="8" t="str" cm="1">
        <f t="array" ref="F1117">IF(A1117="","",SUMPRODUCT(--(TYearly[Due Date]&lt;=A1117),IF(B1117="N",--(TYearly[Day]=DAY(A1117)),--(TYearly[Day]&gt;=DAY(A1117))),--(IFERROR(MOD(TYearly[Month]-MONTH(A1117)+12,12),1)=0),TYearly[Amount]))</f>
        <v/>
      </c>
      <c r="G1117" s="8" t="str">
        <f>IF(A1117="","",SUMIF(TOneTime[Due Date],A1117,TOneTime[Amount]))</f>
        <v/>
      </c>
      <c r="H1117" s="8" t="str" cm="1">
        <f t="array" ref="H1117">IF(A1117="","",IF(COUNTIF(TOther[Frequency],$H$1)=0,0,SUMPRODUCT(--(IFERROR(MOD(A1117-TOther[Start Date],7),1)=0),--(TOther[Frequency]=$H$1),--(TOther[Start Date]&lt;=A1117),--(TOther[End Date Calc]&gt;=A1117),TOther[Amount])))</f>
        <v/>
      </c>
      <c r="I1117" s="8" t="str" cm="1">
        <f t="array" ref="I1117">IF(A1117="","",IF(COUNTIF(TOther[Frequency],$I$1)=0,0,SUMPRODUCT(--(IFERROR(MOD(A1117-TOther[Start Date],14),1)=0),--(TOther[Frequency]=$I$1),--(TOther[Start Date]&lt;=A1117),--(TOther[End Date Calc]&gt;=A1117),TOther[Amount])))</f>
        <v/>
      </c>
      <c r="J1117" s="8" t="str">
        <f>IF(A1117="","",IF(COUNTIF(TOther[Frequency],$J$1)=0,0,IF(OR(DAY(A1117)=1,DAY(A1117)=15),SUMIFS(TOther[Amount],TOther[Frequency],$J$1,TOther[Start Date],"&lt;="&amp;$A1117,TOther[End Date Calc],"&gt;="&amp;A1117),0)))</f>
        <v/>
      </c>
      <c r="K1117" s="8" t="str">
        <f>IF(A1117="","",IF(COUNTIF(TOther[Frequency],$K$1)=0,0,IF(A1117=(A1117-DAY(A1117)+1+2*7-WEEKDAY(A1117-DAY(A1117)+8-4,1)),SUMIFS(TOther[Amount],TOther[Frequency],$K$1,TOther[Start Date],"&lt;="&amp;$A1117,TOther[End Date Calc],"&gt;="&amp;A1117),0)))</f>
        <v/>
      </c>
      <c r="L1117" s="8" t="str">
        <f>IF(A1117="","",IF(COUNTIF(TOther[Frequency],$L$1)=0,0,IF(A1117=(A1117-DAY(A1117)+1+3*7-WEEKDAY(A1117-DAY(A1117)+8-4,1)),SUMIFS(TOther[Amount],TOther[Frequency],$L$1,TOther[Start Date],"&lt;="&amp;$A1117,TOther[End Date Calc],"&gt;="&amp;A1117),0)))</f>
        <v/>
      </c>
      <c r="M1117" s="8" t="str">
        <f>IF(A1117="","",IF(COUNTIF(TOther[Frequency],$M$1)=0,0,IF(A1117=(A1117-DAY(A1117)+1+4*7-WEEKDAY(A1117-DAY(A1117)+8-4,1)),SUMIFS(TOther[Amount],TOther[Frequency],$M$1,TOther[Start Date],"&lt;="&amp;$A1117,TOther[End Date Calc],"&gt;="&amp;A1117),0)))</f>
        <v/>
      </c>
      <c r="N1117" s="8" t="str" cm="1">
        <f t="array" ref="N1117">IF(A1117="","",IF(COUNTIF(TOther[Frequency],$N$1)=0,0,SUMPRODUCT(--(IFERROR(MOD(A1117-TOther[Start Date],28),1)=0),--(TOther[Frequency]=$N$1),--(TOther[Start Date]&lt;=A1117),--(TOther[End Date Calc]&gt;=A1117),TOther[Amount])))</f>
        <v/>
      </c>
      <c r="O1117" s="8" t="str" cm="1">
        <f t="array" ref="O1117">IF(A1117="","",IF(COUNTIF(TOther[Frequency],$O$1)=0,0,SUMPRODUCT(--(IFERROR(MOD(A1117-TOther[Start Date],42),1)=0),--(TOther[Frequency]=$O$1),--(TOther[Start Date]&lt;=A1117),--(TOther[End Date Calc]&gt;=A1117),TOther[Amount])))</f>
        <v/>
      </c>
      <c r="P1117" s="8" t="str" cm="1">
        <f t="array" ref="P1117">IF(A1117="","",IF(COUNTIF(TOther[Frequency],$P$1)=0,0,SUMPRODUCT(--(IFERROR(MOD(A1117-TOther[Start Date],56),1)=0),--(TOther[Frequency]=$P$1),--(TOther[Start Date]&lt;=A1117),--(TOther[End Date Calc]&gt;=A1117),TOther[Amount])))</f>
        <v/>
      </c>
      <c r="Q1117" s="8" t="str">
        <f>IF(A1117="","",IF(COUNTIF(TOther[Frequency],$Q$1)=0,0,IF(B1117="N",SUMIFS(TOther[Amount],TOther[Frequency],$Q$1,TOther[Start Date],"&lt;="&amp;$A1117,TOther[End Date Calc],"&gt;="&amp;A1117,TOther[Start Day],DAY(A1117)),SUMIFS(TOther[Amount],TOther[Frequency],$Q$1,TOther[Start Date],"&lt;="&amp;$A1117,TOther[End Date Calc],"&gt;="&amp;A1117,TOther[Start Day],"&gt;="&amp;DAY(A1117)))))</f>
        <v/>
      </c>
      <c r="R1117" s="8" t="str" cm="1">
        <f t="array" ref="R1117">IF(A1117="","",IF(COUNTIF(TOther[Frequency],R$1)=0,0,SUMPRODUCT(--(TOther[Frequency]=R$1),--(TOther[Start Date]&lt;=A1117),--(TOther[End Date Calc]&gt;=A1117),IF(B1117="N",--(TOther[Start Day]=DAY(A1117)),--(TOther[Start Day]&gt;=DAY(A1117))),--(IFERROR(MOD(TOther[Start Month]-MONTH(A1117)+2,2),1)=0),TOther[Amount])))</f>
        <v/>
      </c>
      <c r="S1117" s="8" t="str" cm="1">
        <f t="array" ref="S1117">IF(A1117="","",IF(COUNTIF(TOther[Frequency],S$1)=0,0,SUMPRODUCT(--(TOther[Frequency]=S$1),--(TOther[Start Date]&lt;=A1117),--(TOther[End Date Calc]&gt;=A1117),IF(B1117="N",--(TOther[Start Day]=DAY(A1117)),--(TOther[Start Day]&gt;=DAY(A1117))),--(IFERROR(MOD(TOther[Start Month]-MONTH(A1117)+3,3),1)=0),TOther[Amount])))</f>
        <v/>
      </c>
      <c r="T1117" s="8" t="str" cm="1">
        <f t="array" ref="T1117">IF($A1117="","",IF(COUNTIF(TOther[Frequency],T$1)=0,0,SUMPRODUCT(--(TOther[Frequency]=T$1),--(TOther[Start Date]&lt;=$A1117),--(TOther[End Date Calc]&gt;=$A1117),IF($B1117="N",--(TOther[Start Day]=DAY($A1117)),--(TOther[Start Day]&gt;=DAY($A1117))),--(IFERROR(MOD(TOther[Start Month]-MONTH($A1117)+4,4),1)=0),TOther[Amount])))</f>
        <v/>
      </c>
      <c r="U1117" s="8" t="str" cm="1">
        <f t="array" ref="U1117">IF(A1117="","",IF(COUNTIF(TOther[Frequency],$U$1)=0,0,SUMPRODUCT(--(TOther[Frequency]=$U$1),--(TOther[Start Date]&lt;=A1117),--(TOther[End Date Calc]&gt;=A1117),IF(B1117="N",--(TOther[Start Day]=DAY(A1117)),--(TOther[Start Day]&gt;=DAY(A1117))),--(IFERROR(MOD(TOther[Start Month]-MONTH(A1117)+6,6),1)=0),TOther[Amount])))</f>
        <v/>
      </c>
      <c r="V1117" s="8" t="str" cm="1">
        <f t="array" ref="V1117">IF(A1117="","",IF(COUNTIF(TOther[Frequency],$V$1)=0,0,SUMPRODUCT(--(TOther[Frequency]=$V$1),--(TOther[Start Date]&lt;=A1117),--(TOther[End Date Calc]&gt;=A1117),IF(B1117="N",--(TOther[Start Day]=DAY(A1117)),--(TOther[Start Day]&gt;=DAY(A1117))),--(IFERROR(MOD(TOther[Start Month]-MONTH(A1117)+12,12),1)=0),TOther[Amount])))</f>
        <v/>
      </c>
      <c r="W1117" s="8" t="str">
        <f>IF(A1117="","",SUMIFS(TOther[Amount],TOther[Start Date],A1117,TOther[Frequency],$W$1))</f>
        <v/>
      </c>
      <c r="X1117" s="9" t="str">
        <f t="shared" si="85"/>
        <v/>
      </c>
      <c r="Y1117" s="9" t="str">
        <f t="shared" si="89"/>
        <v/>
      </c>
      <c r="Z1117" s="8" t="str" cm="1">
        <f t="array" ref="Z1117">IF(A1117="","",IF(COUNTIF('2) Income'!$D$13:$D$32,"Weekly")=0,0,SUMPRODUCT(--(IFERROR(MOD(A1117-'2) Income'!$F$13:$F$32,7),1)=0),--('2) Income'!$D$13:$D$32="Weekly"),--('2) Income'!$F$13:$F$32&lt;=A1117),'2) Income'!$E$13:$E$32)))</f>
        <v/>
      </c>
      <c r="AA1117" s="8" t="str" cm="1">
        <f t="array" ref="AA1117">IF(A1117="","",IF(COUNTIF('2) Income'!$D$13:$D$32,"Every Other Week")=0,0,SUMPRODUCT(--(IFERROR(MOD(A1117-'2) Income'!$F$13:$F$32,14),1)=0),--('2) Income'!$D$13:$D$32="Every Other Week"),--('2) Income'!$F$13:$F$32&lt;=A1117),'2) Income'!$E$13:$E$32)))</f>
        <v/>
      </c>
      <c r="AB1117" s="8" t="str">
        <f>IF(A1117="","",IF(COUNTIF('2) Income'!$D$13:$D$32,"1st and 15th")=0,0,IF(OR(DAY(A1117)=1,DAY(A1117)=15),SUMIFS('2) Income'!$E$13:$E$32,'2) Income'!$D$13:$D$32,"1st and 15th",'2) Income'!$F$13:$F$32,"&lt;="&amp;$A1117),0)))</f>
        <v/>
      </c>
      <c r="AC1117" s="8" t="str">
        <f>IF(A1117="","",IF(COUNTIF('2) Income'!$D$13:$D$32,"2nd Wednesday")=0,0,IF(A1117=(A1117-DAY(A1117)+1+2*7-WEEKDAY(A1117-DAY(A1117)+8-4,1)),SUMIFS('2) Income'!$E$13:$E$32,'2) Income'!$D$13:$D$32,"2nd Wednesday",'2) Income'!$F$13:$F$32,"&lt;="&amp;$A1117),0)))</f>
        <v/>
      </c>
      <c r="AD1117" s="8" t="str">
        <f>IF(A1117="","",IF(COUNTIF('2) Income'!$D$13:$D$32,"3rd Wednesday")=0,0,IF(A1117=(A1117-DAY(A1117)+1+3*7-WEEKDAY(A1117-DAY(A1117)+8-4,1)),SUMIFS('2) Income'!$E$13:$E$32,'2) Income'!$D$13:$D$32,"3rd Wednesday",'2) Income'!$F$13:$F$32,"&lt;="&amp;$A1117),0)))</f>
        <v/>
      </c>
      <c r="AE1117" s="8" t="str">
        <f>IF(A1117="","",IF(COUNTIF('2) Income'!$D$13:$D$32,"4th Wednesday")=0,0,IF(A1117=(A1117-DAY(A1117)+1+4*7-WEEKDAY(A1117-DAY(A1117)+8-4,1)),SUMIFS('2) Income'!$E$13:$E$32,'2) Income'!$D$13:$D$32,"4th Wednesday",'2) Income'!$F$13:$F$32,"&lt;="&amp;$A1117),0)))</f>
        <v/>
      </c>
      <c r="AF1117" s="8" t="str" cm="1">
        <f t="array" ref="AF1117">IF(A1117="","",IF(COUNTIF('2) Income'!$D$13:$D$32,"Every 4 Weeks")=0,0,SUMPRODUCT(--(IFERROR(MOD(A1117-'2) Income'!$F$13:$F$32,28),1)=0),--('2) Income'!$D$13:$D$32="Every 4 Weeks"),--('2) Income'!$F$13:$F$32&lt;=A1117),'2) Income'!$E$13:$E$32)))</f>
        <v/>
      </c>
      <c r="AG1117" s="8" t="str">
        <f>IF(A1117="","",IF(COUNTIF('2) Income'!$D$13:$D$32,"Monthly")=0,0,IF(B1117="N",SUMIFS('2) Income'!$E$13:$E$32,'2) Income'!$D$13:$D$32,"monthly",'2) Income'!$F$13:$F$32,"&lt;="&amp;$A1117,'2) Income'!$I$13:$I$32,DAY(A1117)),SUMIFS('2) Income'!$E$13:$E$32,'2) Income'!$D$13:$D$32,"monthly",'2) Income'!$F$13:$F$32,"&lt;="&amp;$A1117,'2) Income'!$I$13:$I$32,"&gt;="&amp;DAY(A1117)))))</f>
        <v/>
      </c>
      <c r="AH1117" s="8" t="str" cm="1">
        <f t="array" ref="AH1117">IF(A1117="","",IF(COUNTIF('2) Income'!$D$13:$D$32,"Yearly")=0,0,SUMPRODUCT(--('2) Income'!$D$13:$D$32="Yearly"),--('2) Income'!$F$13:$F$32&lt;=A1117),IF(B1117="N",--('2) Income'!$I$13:$I$32=DAY(A1117)),--('2) Income'!$I$13:$I$32&gt;=DAY(A1117))),--(IFERROR(MOD('2) Income'!$H$13:$H$32-MONTH(A1117)+12,12),1)=0),'2) Income'!$E$13:$E$32)))</f>
        <v/>
      </c>
      <c r="AI1117" s="8" t="str">
        <f>IF(A1117="","",IF(COUNTIF('2) Income'!$D$13:$D$32,"one-time")=0,0,SUMIFS('2) Income'!$E$13:$E$32,'2) Income'!$D$13:$D$32,"one-time",'2) Income'!$F$13:$F$32,"="&amp;$A1117)))</f>
        <v/>
      </c>
      <c r="AJ1117" s="9" t="str">
        <f t="shared" si="86"/>
        <v/>
      </c>
    </row>
    <row r="1118" spans="1:36">
      <c r="A1118" s="7" t="str">
        <f>IF(A1117="","",IF(A1117+1&lt;='1) Period'!$E$21,A1117+1,""))</f>
        <v/>
      </c>
      <c r="B1118" s="7" t="e">
        <f t="shared" si="87"/>
        <v>#VALUE!</v>
      </c>
      <c r="C1118" t="e">
        <f t="shared" si="88"/>
        <v>#VALUE!</v>
      </c>
      <c r="D1118" s="8" t="str">
        <f>IF(A1118="","",IF(TEXT(A1118,"dddd")='4) Happy Money'!$E$23,WAllowance,0))</f>
        <v/>
      </c>
      <c r="E1118" s="8" t="str">
        <f>IF(A1118="","",IF(B1118="N",SUMIF(TMonthly[Day of the Month],DAY(A1118),TMonthly[Amount]),SUMIF(TMonthly[Day of the Month],"&gt;="&amp;DAY(A1118),TMonthly[Amount])))</f>
        <v/>
      </c>
      <c r="F1118" s="8" t="str" cm="1">
        <f t="array" ref="F1118">IF(A1118="","",SUMPRODUCT(--(TYearly[Due Date]&lt;=A1118),IF(B1118="N",--(TYearly[Day]=DAY(A1118)),--(TYearly[Day]&gt;=DAY(A1118))),--(IFERROR(MOD(TYearly[Month]-MONTH(A1118)+12,12),1)=0),TYearly[Amount]))</f>
        <v/>
      </c>
      <c r="G1118" s="8" t="str">
        <f>IF(A1118="","",SUMIF(TOneTime[Due Date],A1118,TOneTime[Amount]))</f>
        <v/>
      </c>
      <c r="H1118" s="8" t="str" cm="1">
        <f t="array" ref="H1118">IF(A1118="","",IF(COUNTIF(TOther[Frequency],$H$1)=0,0,SUMPRODUCT(--(IFERROR(MOD(A1118-TOther[Start Date],7),1)=0),--(TOther[Frequency]=$H$1),--(TOther[Start Date]&lt;=A1118),--(TOther[End Date Calc]&gt;=A1118),TOther[Amount])))</f>
        <v/>
      </c>
      <c r="I1118" s="8" t="str" cm="1">
        <f t="array" ref="I1118">IF(A1118="","",IF(COUNTIF(TOther[Frequency],$I$1)=0,0,SUMPRODUCT(--(IFERROR(MOD(A1118-TOther[Start Date],14),1)=0),--(TOther[Frequency]=$I$1),--(TOther[Start Date]&lt;=A1118),--(TOther[End Date Calc]&gt;=A1118),TOther[Amount])))</f>
        <v/>
      </c>
      <c r="J1118" s="8" t="str">
        <f>IF(A1118="","",IF(COUNTIF(TOther[Frequency],$J$1)=0,0,IF(OR(DAY(A1118)=1,DAY(A1118)=15),SUMIFS(TOther[Amount],TOther[Frequency],$J$1,TOther[Start Date],"&lt;="&amp;$A1118,TOther[End Date Calc],"&gt;="&amp;A1118),0)))</f>
        <v/>
      </c>
      <c r="K1118" s="8" t="str">
        <f>IF(A1118="","",IF(COUNTIF(TOther[Frequency],$K$1)=0,0,IF(A1118=(A1118-DAY(A1118)+1+2*7-WEEKDAY(A1118-DAY(A1118)+8-4,1)),SUMIFS(TOther[Amount],TOther[Frequency],$K$1,TOther[Start Date],"&lt;="&amp;$A1118,TOther[End Date Calc],"&gt;="&amp;A1118),0)))</f>
        <v/>
      </c>
      <c r="L1118" s="8" t="str">
        <f>IF(A1118="","",IF(COUNTIF(TOther[Frequency],$L$1)=0,0,IF(A1118=(A1118-DAY(A1118)+1+3*7-WEEKDAY(A1118-DAY(A1118)+8-4,1)),SUMIFS(TOther[Amount],TOther[Frequency],$L$1,TOther[Start Date],"&lt;="&amp;$A1118,TOther[End Date Calc],"&gt;="&amp;A1118),0)))</f>
        <v/>
      </c>
      <c r="M1118" s="8" t="str">
        <f>IF(A1118="","",IF(COUNTIF(TOther[Frequency],$M$1)=0,0,IF(A1118=(A1118-DAY(A1118)+1+4*7-WEEKDAY(A1118-DAY(A1118)+8-4,1)),SUMIFS(TOther[Amount],TOther[Frequency],$M$1,TOther[Start Date],"&lt;="&amp;$A1118,TOther[End Date Calc],"&gt;="&amp;A1118),0)))</f>
        <v/>
      </c>
      <c r="N1118" s="8" t="str" cm="1">
        <f t="array" ref="N1118">IF(A1118="","",IF(COUNTIF(TOther[Frequency],$N$1)=0,0,SUMPRODUCT(--(IFERROR(MOD(A1118-TOther[Start Date],28),1)=0),--(TOther[Frequency]=$N$1),--(TOther[Start Date]&lt;=A1118),--(TOther[End Date Calc]&gt;=A1118),TOther[Amount])))</f>
        <v/>
      </c>
      <c r="O1118" s="8" t="str" cm="1">
        <f t="array" ref="O1118">IF(A1118="","",IF(COUNTIF(TOther[Frequency],$O$1)=0,0,SUMPRODUCT(--(IFERROR(MOD(A1118-TOther[Start Date],42),1)=0),--(TOther[Frequency]=$O$1),--(TOther[Start Date]&lt;=A1118),--(TOther[End Date Calc]&gt;=A1118),TOther[Amount])))</f>
        <v/>
      </c>
      <c r="P1118" s="8" t="str" cm="1">
        <f t="array" ref="P1118">IF(A1118="","",IF(COUNTIF(TOther[Frequency],$P$1)=0,0,SUMPRODUCT(--(IFERROR(MOD(A1118-TOther[Start Date],56),1)=0),--(TOther[Frequency]=$P$1),--(TOther[Start Date]&lt;=A1118),--(TOther[End Date Calc]&gt;=A1118),TOther[Amount])))</f>
        <v/>
      </c>
      <c r="Q1118" s="8" t="str">
        <f>IF(A1118="","",IF(COUNTIF(TOther[Frequency],$Q$1)=0,0,IF(B1118="N",SUMIFS(TOther[Amount],TOther[Frequency],$Q$1,TOther[Start Date],"&lt;="&amp;$A1118,TOther[End Date Calc],"&gt;="&amp;A1118,TOther[Start Day],DAY(A1118)),SUMIFS(TOther[Amount],TOther[Frequency],$Q$1,TOther[Start Date],"&lt;="&amp;$A1118,TOther[End Date Calc],"&gt;="&amp;A1118,TOther[Start Day],"&gt;="&amp;DAY(A1118)))))</f>
        <v/>
      </c>
      <c r="R1118" s="8" t="str" cm="1">
        <f t="array" ref="R1118">IF(A1118="","",IF(COUNTIF(TOther[Frequency],R$1)=0,0,SUMPRODUCT(--(TOther[Frequency]=R$1),--(TOther[Start Date]&lt;=A1118),--(TOther[End Date Calc]&gt;=A1118),IF(B1118="N",--(TOther[Start Day]=DAY(A1118)),--(TOther[Start Day]&gt;=DAY(A1118))),--(IFERROR(MOD(TOther[Start Month]-MONTH(A1118)+2,2),1)=0),TOther[Amount])))</f>
        <v/>
      </c>
      <c r="S1118" s="8" t="str" cm="1">
        <f t="array" ref="S1118">IF(A1118="","",IF(COUNTIF(TOther[Frequency],S$1)=0,0,SUMPRODUCT(--(TOther[Frequency]=S$1),--(TOther[Start Date]&lt;=A1118),--(TOther[End Date Calc]&gt;=A1118),IF(B1118="N",--(TOther[Start Day]=DAY(A1118)),--(TOther[Start Day]&gt;=DAY(A1118))),--(IFERROR(MOD(TOther[Start Month]-MONTH(A1118)+3,3),1)=0),TOther[Amount])))</f>
        <v/>
      </c>
      <c r="T1118" s="8" t="str" cm="1">
        <f t="array" ref="T1118">IF($A1118="","",IF(COUNTIF(TOther[Frequency],T$1)=0,0,SUMPRODUCT(--(TOther[Frequency]=T$1),--(TOther[Start Date]&lt;=$A1118),--(TOther[End Date Calc]&gt;=$A1118),IF($B1118="N",--(TOther[Start Day]=DAY($A1118)),--(TOther[Start Day]&gt;=DAY($A1118))),--(IFERROR(MOD(TOther[Start Month]-MONTH($A1118)+4,4),1)=0),TOther[Amount])))</f>
        <v/>
      </c>
      <c r="U1118" s="8" t="str" cm="1">
        <f t="array" ref="U1118">IF(A1118="","",IF(COUNTIF(TOther[Frequency],$U$1)=0,0,SUMPRODUCT(--(TOther[Frequency]=$U$1),--(TOther[Start Date]&lt;=A1118),--(TOther[End Date Calc]&gt;=A1118),IF(B1118="N",--(TOther[Start Day]=DAY(A1118)),--(TOther[Start Day]&gt;=DAY(A1118))),--(IFERROR(MOD(TOther[Start Month]-MONTH(A1118)+6,6),1)=0),TOther[Amount])))</f>
        <v/>
      </c>
      <c r="V1118" s="8" t="str" cm="1">
        <f t="array" ref="V1118">IF(A1118="","",IF(COUNTIF(TOther[Frequency],$V$1)=0,0,SUMPRODUCT(--(TOther[Frequency]=$V$1),--(TOther[Start Date]&lt;=A1118),--(TOther[End Date Calc]&gt;=A1118),IF(B1118="N",--(TOther[Start Day]=DAY(A1118)),--(TOther[Start Day]&gt;=DAY(A1118))),--(IFERROR(MOD(TOther[Start Month]-MONTH(A1118)+12,12),1)=0),TOther[Amount])))</f>
        <v/>
      </c>
      <c r="W1118" s="8" t="str">
        <f>IF(A1118="","",SUMIFS(TOther[Amount],TOther[Start Date],A1118,TOther[Frequency],$W$1))</f>
        <v/>
      </c>
      <c r="X1118" s="9" t="str">
        <f t="shared" si="85"/>
        <v/>
      </c>
      <c r="Y1118" s="9" t="str">
        <f t="shared" si="89"/>
        <v/>
      </c>
      <c r="Z1118" s="8" t="str" cm="1">
        <f t="array" ref="Z1118">IF(A1118="","",IF(COUNTIF('2) Income'!$D$13:$D$32,"Weekly")=0,0,SUMPRODUCT(--(IFERROR(MOD(A1118-'2) Income'!$F$13:$F$32,7),1)=0),--('2) Income'!$D$13:$D$32="Weekly"),--('2) Income'!$F$13:$F$32&lt;=A1118),'2) Income'!$E$13:$E$32)))</f>
        <v/>
      </c>
      <c r="AA1118" s="8" t="str" cm="1">
        <f t="array" ref="AA1118">IF(A1118="","",IF(COUNTIF('2) Income'!$D$13:$D$32,"Every Other Week")=0,0,SUMPRODUCT(--(IFERROR(MOD(A1118-'2) Income'!$F$13:$F$32,14),1)=0),--('2) Income'!$D$13:$D$32="Every Other Week"),--('2) Income'!$F$13:$F$32&lt;=A1118),'2) Income'!$E$13:$E$32)))</f>
        <v/>
      </c>
      <c r="AB1118" s="8" t="str">
        <f>IF(A1118="","",IF(COUNTIF('2) Income'!$D$13:$D$32,"1st and 15th")=0,0,IF(OR(DAY(A1118)=1,DAY(A1118)=15),SUMIFS('2) Income'!$E$13:$E$32,'2) Income'!$D$13:$D$32,"1st and 15th",'2) Income'!$F$13:$F$32,"&lt;="&amp;$A1118),0)))</f>
        <v/>
      </c>
      <c r="AC1118" s="8" t="str">
        <f>IF(A1118="","",IF(COUNTIF('2) Income'!$D$13:$D$32,"2nd Wednesday")=0,0,IF(A1118=(A1118-DAY(A1118)+1+2*7-WEEKDAY(A1118-DAY(A1118)+8-4,1)),SUMIFS('2) Income'!$E$13:$E$32,'2) Income'!$D$13:$D$32,"2nd Wednesday",'2) Income'!$F$13:$F$32,"&lt;="&amp;$A1118),0)))</f>
        <v/>
      </c>
      <c r="AD1118" s="8" t="str">
        <f>IF(A1118="","",IF(COUNTIF('2) Income'!$D$13:$D$32,"3rd Wednesday")=0,0,IF(A1118=(A1118-DAY(A1118)+1+3*7-WEEKDAY(A1118-DAY(A1118)+8-4,1)),SUMIFS('2) Income'!$E$13:$E$32,'2) Income'!$D$13:$D$32,"3rd Wednesday",'2) Income'!$F$13:$F$32,"&lt;="&amp;$A1118),0)))</f>
        <v/>
      </c>
      <c r="AE1118" s="8" t="str">
        <f>IF(A1118="","",IF(COUNTIF('2) Income'!$D$13:$D$32,"4th Wednesday")=0,0,IF(A1118=(A1118-DAY(A1118)+1+4*7-WEEKDAY(A1118-DAY(A1118)+8-4,1)),SUMIFS('2) Income'!$E$13:$E$32,'2) Income'!$D$13:$D$32,"4th Wednesday",'2) Income'!$F$13:$F$32,"&lt;="&amp;$A1118),0)))</f>
        <v/>
      </c>
      <c r="AF1118" s="8" t="str" cm="1">
        <f t="array" ref="AF1118">IF(A1118="","",IF(COUNTIF('2) Income'!$D$13:$D$32,"Every 4 Weeks")=0,0,SUMPRODUCT(--(IFERROR(MOD(A1118-'2) Income'!$F$13:$F$32,28),1)=0),--('2) Income'!$D$13:$D$32="Every 4 Weeks"),--('2) Income'!$F$13:$F$32&lt;=A1118),'2) Income'!$E$13:$E$32)))</f>
        <v/>
      </c>
      <c r="AG1118" s="8" t="str">
        <f>IF(A1118="","",IF(COUNTIF('2) Income'!$D$13:$D$32,"Monthly")=0,0,IF(B1118="N",SUMIFS('2) Income'!$E$13:$E$32,'2) Income'!$D$13:$D$32,"monthly",'2) Income'!$F$13:$F$32,"&lt;="&amp;$A1118,'2) Income'!$I$13:$I$32,DAY(A1118)),SUMIFS('2) Income'!$E$13:$E$32,'2) Income'!$D$13:$D$32,"monthly",'2) Income'!$F$13:$F$32,"&lt;="&amp;$A1118,'2) Income'!$I$13:$I$32,"&gt;="&amp;DAY(A1118)))))</f>
        <v/>
      </c>
      <c r="AH1118" s="8" t="str" cm="1">
        <f t="array" ref="AH1118">IF(A1118="","",IF(COUNTIF('2) Income'!$D$13:$D$32,"Yearly")=0,0,SUMPRODUCT(--('2) Income'!$D$13:$D$32="Yearly"),--('2) Income'!$F$13:$F$32&lt;=A1118),IF(B1118="N",--('2) Income'!$I$13:$I$32=DAY(A1118)),--('2) Income'!$I$13:$I$32&gt;=DAY(A1118))),--(IFERROR(MOD('2) Income'!$H$13:$H$32-MONTH(A1118)+12,12),1)=0),'2) Income'!$E$13:$E$32)))</f>
        <v/>
      </c>
      <c r="AI1118" s="8" t="str">
        <f>IF(A1118="","",IF(COUNTIF('2) Income'!$D$13:$D$32,"one-time")=0,0,SUMIFS('2) Income'!$E$13:$E$32,'2) Income'!$D$13:$D$32,"one-time",'2) Income'!$F$13:$F$32,"="&amp;$A1118)))</f>
        <v/>
      </c>
      <c r="AJ1118" s="9" t="str">
        <f t="shared" si="86"/>
        <v/>
      </c>
    </row>
    <row r="1119" spans="1:36">
      <c r="A1119" s="7" t="str">
        <f>IF(A1118="","",IF(A1118+1&lt;='1) Period'!$E$21,A1118+1,""))</f>
        <v/>
      </c>
      <c r="B1119" s="7" t="e">
        <f t="shared" si="87"/>
        <v>#VALUE!</v>
      </c>
      <c r="C1119" t="e">
        <f t="shared" si="88"/>
        <v>#VALUE!</v>
      </c>
      <c r="D1119" s="8" t="str">
        <f>IF(A1119="","",IF(TEXT(A1119,"dddd")='4) Happy Money'!$E$23,WAllowance,0))</f>
        <v/>
      </c>
      <c r="E1119" s="8" t="str">
        <f>IF(A1119="","",IF(B1119="N",SUMIF(TMonthly[Day of the Month],DAY(A1119),TMonthly[Amount]),SUMIF(TMonthly[Day of the Month],"&gt;="&amp;DAY(A1119),TMonthly[Amount])))</f>
        <v/>
      </c>
      <c r="F1119" s="8" t="str" cm="1">
        <f t="array" ref="F1119">IF(A1119="","",SUMPRODUCT(--(TYearly[Due Date]&lt;=A1119),IF(B1119="N",--(TYearly[Day]=DAY(A1119)),--(TYearly[Day]&gt;=DAY(A1119))),--(IFERROR(MOD(TYearly[Month]-MONTH(A1119)+12,12),1)=0),TYearly[Amount]))</f>
        <v/>
      </c>
      <c r="G1119" s="8" t="str">
        <f>IF(A1119="","",SUMIF(TOneTime[Due Date],A1119,TOneTime[Amount]))</f>
        <v/>
      </c>
      <c r="H1119" s="8" t="str" cm="1">
        <f t="array" ref="H1119">IF(A1119="","",IF(COUNTIF(TOther[Frequency],$H$1)=0,0,SUMPRODUCT(--(IFERROR(MOD(A1119-TOther[Start Date],7),1)=0),--(TOther[Frequency]=$H$1),--(TOther[Start Date]&lt;=A1119),--(TOther[End Date Calc]&gt;=A1119),TOther[Amount])))</f>
        <v/>
      </c>
      <c r="I1119" s="8" t="str" cm="1">
        <f t="array" ref="I1119">IF(A1119="","",IF(COUNTIF(TOther[Frequency],$I$1)=0,0,SUMPRODUCT(--(IFERROR(MOD(A1119-TOther[Start Date],14),1)=0),--(TOther[Frequency]=$I$1),--(TOther[Start Date]&lt;=A1119),--(TOther[End Date Calc]&gt;=A1119),TOther[Amount])))</f>
        <v/>
      </c>
      <c r="J1119" s="8" t="str">
        <f>IF(A1119="","",IF(COUNTIF(TOther[Frequency],$J$1)=0,0,IF(OR(DAY(A1119)=1,DAY(A1119)=15),SUMIFS(TOther[Amount],TOther[Frequency],$J$1,TOther[Start Date],"&lt;="&amp;$A1119,TOther[End Date Calc],"&gt;="&amp;A1119),0)))</f>
        <v/>
      </c>
      <c r="K1119" s="8" t="str">
        <f>IF(A1119="","",IF(COUNTIF(TOther[Frequency],$K$1)=0,0,IF(A1119=(A1119-DAY(A1119)+1+2*7-WEEKDAY(A1119-DAY(A1119)+8-4,1)),SUMIFS(TOther[Amount],TOther[Frequency],$K$1,TOther[Start Date],"&lt;="&amp;$A1119,TOther[End Date Calc],"&gt;="&amp;A1119),0)))</f>
        <v/>
      </c>
      <c r="L1119" s="8" t="str">
        <f>IF(A1119="","",IF(COUNTIF(TOther[Frequency],$L$1)=0,0,IF(A1119=(A1119-DAY(A1119)+1+3*7-WEEKDAY(A1119-DAY(A1119)+8-4,1)),SUMIFS(TOther[Amount],TOther[Frequency],$L$1,TOther[Start Date],"&lt;="&amp;$A1119,TOther[End Date Calc],"&gt;="&amp;A1119),0)))</f>
        <v/>
      </c>
      <c r="M1119" s="8" t="str">
        <f>IF(A1119="","",IF(COUNTIF(TOther[Frequency],$M$1)=0,0,IF(A1119=(A1119-DAY(A1119)+1+4*7-WEEKDAY(A1119-DAY(A1119)+8-4,1)),SUMIFS(TOther[Amount],TOther[Frequency],$M$1,TOther[Start Date],"&lt;="&amp;$A1119,TOther[End Date Calc],"&gt;="&amp;A1119),0)))</f>
        <v/>
      </c>
      <c r="N1119" s="8" t="str" cm="1">
        <f t="array" ref="N1119">IF(A1119="","",IF(COUNTIF(TOther[Frequency],$N$1)=0,0,SUMPRODUCT(--(IFERROR(MOD(A1119-TOther[Start Date],28),1)=0),--(TOther[Frequency]=$N$1),--(TOther[Start Date]&lt;=A1119),--(TOther[End Date Calc]&gt;=A1119),TOther[Amount])))</f>
        <v/>
      </c>
      <c r="O1119" s="8" t="str" cm="1">
        <f t="array" ref="O1119">IF(A1119="","",IF(COUNTIF(TOther[Frequency],$O$1)=0,0,SUMPRODUCT(--(IFERROR(MOD(A1119-TOther[Start Date],42),1)=0),--(TOther[Frequency]=$O$1),--(TOther[Start Date]&lt;=A1119),--(TOther[End Date Calc]&gt;=A1119),TOther[Amount])))</f>
        <v/>
      </c>
      <c r="P1119" s="8" t="str" cm="1">
        <f t="array" ref="P1119">IF(A1119="","",IF(COUNTIF(TOther[Frequency],$P$1)=0,0,SUMPRODUCT(--(IFERROR(MOD(A1119-TOther[Start Date],56),1)=0),--(TOther[Frequency]=$P$1),--(TOther[Start Date]&lt;=A1119),--(TOther[End Date Calc]&gt;=A1119),TOther[Amount])))</f>
        <v/>
      </c>
      <c r="Q1119" s="8" t="str">
        <f>IF(A1119="","",IF(COUNTIF(TOther[Frequency],$Q$1)=0,0,IF(B1119="N",SUMIFS(TOther[Amount],TOther[Frequency],$Q$1,TOther[Start Date],"&lt;="&amp;$A1119,TOther[End Date Calc],"&gt;="&amp;A1119,TOther[Start Day],DAY(A1119)),SUMIFS(TOther[Amount],TOther[Frequency],$Q$1,TOther[Start Date],"&lt;="&amp;$A1119,TOther[End Date Calc],"&gt;="&amp;A1119,TOther[Start Day],"&gt;="&amp;DAY(A1119)))))</f>
        <v/>
      </c>
      <c r="R1119" s="8" t="str" cm="1">
        <f t="array" ref="R1119">IF(A1119="","",IF(COUNTIF(TOther[Frequency],R$1)=0,0,SUMPRODUCT(--(TOther[Frequency]=R$1),--(TOther[Start Date]&lt;=A1119),--(TOther[End Date Calc]&gt;=A1119),IF(B1119="N",--(TOther[Start Day]=DAY(A1119)),--(TOther[Start Day]&gt;=DAY(A1119))),--(IFERROR(MOD(TOther[Start Month]-MONTH(A1119)+2,2),1)=0),TOther[Amount])))</f>
        <v/>
      </c>
      <c r="S1119" s="8" t="str" cm="1">
        <f t="array" ref="S1119">IF(A1119="","",IF(COUNTIF(TOther[Frequency],S$1)=0,0,SUMPRODUCT(--(TOther[Frequency]=S$1),--(TOther[Start Date]&lt;=A1119),--(TOther[End Date Calc]&gt;=A1119),IF(B1119="N",--(TOther[Start Day]=DAY(A1119)),--(TOther[Start Day]&gt;=DAY(A1119))),--(IFERROR(MOD(TOther[Start Month]-MONTH(A1119)+3,3),1)=0),TOther[Amount])))</f>
        <v/>
      </c>
      <c r="T1119" s="8" t="str" cm="1">
        <f t="array" ref="T1119">IF($A1119="","",IF(COUNTIF(TOther[Frequency],T$1)=0,0,SUMPRODUCT(--(TOther[Frequency]=T$1),--(TOther[Start Date]&lt;=$A1119),--(TOther[End Date Calc]&gt;=$A1119),IF($B1119="N",--(TOther[Start Day]=DAY($A1119)),--(TOther[Start Day]&gt;=DAY($A1119))),--(IFERROR(MOD(TOther[Start Month]-MONTH($A1119)+4,4),1)=0),TOther[Amount])))</f>
        <v/>
      </c>
      <c r="U1119" s="8" t="str" cm="1">
        <f t="array" ref="U1119">IF(A1119="","",IF(COUNTIF(TOther[Frequency],$U$1)=0,0,SUMPRODUCT(--(TOther[Frequency]=$U$1),--(TOther[Start Date]&lt;=A1119),--(TOther[End Date Calc]&gt;=A1119),IF(B1119="N",--(TOther[Start Day]=DAY(A1119)),--(TOther[Start Day]&gt;=DAY(A1119))),--(IFERROR(MOD(TOther[Start Month]-MONTH(A1119)+6,6),1)=0),TOther[Amount])))</f>
        <v/>
      </c>
      <c r="V1119" s="8" t="str" cm="1">
        <f t="array" ref="V1119">IF(A1119="","",IF(COUNTIF(TOther[Frequency],$V$1)=0,0,SUMPRODUCT(--(TOther[Frequency]=$V$1),--(TOther[Start Date]&lt;=A1119),--(TOther[End Date Calc]&gt;=A1119),IF(B1119="N",--(TOther[Start Day]=DAY(A1119)),--(TOther[Start Day]&gt;=DAY(A1119))),--(IFERROR(MOD(TOther[Start Month]-MONTH(A1119)+12,12),1)=0),TOther[Amount])))</f>
        <v/>
      </c>
      <c r="W1119" s="8" t="str">
        <f>IF(A1119="","",SUMIFS(TOther[Amount],TOther[Start Date],A1119,TOther[Frequency],$W$1))</f>
        <v/>
      </c>
      <c r="X1119" s="9" t="str">
        <f t="shared" si="85"/>
        <v/>
      </c>
      <c r="Y1119" s="9" t="str">
        <f t="shared" si="89"/>
        <v/>
      </c>
      <c r="Z1119" s="8" t="str" cm="1">
        <f t="array" ref="Z1119">IF(A1119="","",IF(COUNTIF('2) Income'!$D$13:$D$32,"Weekly")=0,0,SUMPRODUCT(--(IFERROR(MOD(A1119-'2) Income'!$F$13:$F$32,7),1)=0),--('2) Income'!$D$13:$D$32="Weekly"),--('2) Income'!$F$13:$F$32&lt;=A1119),'2) Income'!$E$13:$E$32)))</f>
        <v/>
      </c>
      <c r="AA1119" s="8" t="str" cm="1">
        <f t="array" ref="AA1119">IF(A1119="","",IF(COUNTIF('2) Income'!$D$13:$D$32,"Every Other Week")=0,0,SUMPRODUCT(--(IFERROR(MOD(A1119-'2) Income'!$F$13:$F$32,14),1)=0),--('2) Income'!$D$13:$D$32="Every Other Week"),--('2) Income'!$F$13:$F$32&lt;=A1119),'2) Income'!$E$13:$E$32)))</f>
        <v/>
      </c>
      <c r="AB1119" s="8" t="str">
        <f>IF(A1119="","",IF(COUNTIF('2) Income'!$D$13:$D$32,"1st and 15th")=0,0,IF(OR(DAY(A1119)=1,DAY(A1119)=15),SUMIFS('2) Income'!$E$13:$E$32,'2) Income'!$D$13:$D$32,"1st and 15th",'2) Income'!$F$13:$F$32,"&lt;="&amp;$A1119),0)))</f>
        <v/>
      </c>
      <c r="AC1119" s="8" t="str">
        <f>IF(A1119="","",IF(COUNTIF('2) Income'!$D$13:$D$32,"2nd Wednesday")=0,0,IF(A1119=(A1119-DAY(A1119)+1+2*7-WEEKDAY(A1119-DAY(A1119)+8-4,1)),SUMIFS('2) Income'!$E$13:$E$32,'2) Income'!$D$13:$D$32,"2nd Wednesday",'2) Income'!$F$13:$F$32,"&lt;="&amp;$A1119),0)))</f>
        <v/>
      </c>
      <c r="AD1119" s="8" t="str">
        <f>IF(A1119="","",IF(COUNTIF('2) Income'!$D$13:$D$32,"3rd Wednesday")=0,0,IF(A1119=(A1119-DAY(A1119)+1+3*7-WEEKDAY(A1119-DAY(A1119)+8-4,1)),SUMIFS('2) Income'!$E$13:$E$32,'2) Income'!$D$13:$D$32,"3rd Wednesday",'2) Income'!$F$13:$F$32,"&lt;="&amp;$A1119),0)))</f>
        <v/>
      </c>
      <c r="AE1119" s="8" t="str">
        <f>IF(A1119="","",IF(COUNTIF('2) Income'!$D$13:$D$32,"4th Wednesday")=0,0,IF(A1119=(A1119-DAY(A1119)+1+4*7-WEEKDAY(A1119-DAY(A1119)+8-4,1)),SUMIFS('2) Income'!$E$13:$E$32,'2) Income'!$D$13:$D$32,"4th Wednesday",'2) Income'!$F$13:$F$32,"&lt;="&amp;$A1119),0)))</f>
        <v/>
      </c>
      <c r="AF1119" s="8" t="str" cm="1">
        <f t="array" ref="AF1119">IF(A1119="","",IF(COUNTIF('2) Income'!$D$13:$D$32,"Every 4 Weeks")=0,0,SUMPRODUCT(--(IFERROR(MOD(A1119-'2) Income'!$F$13:$F$32,28),1)=0),--('2) Income'!$D$13:$D$32="Every 4 Weeks"),--('2) Income'!$F$13:$F$32&lt;=A1119),'2) Income'!$E$13:$E$32)))</f>
        <v/>
      </c>
      <c r="AG1119" s="8" t="str">
        <f>IF(A1119="","",IF(COUNTIF('2) Income'!$D$13:$D$32,"Monthly")=0,0,IF(B1119="N",SUMIFS('2) Income'!$E$13:$E$32,'2) Income'!$D$13:$D$32,"monthly",'2) Income'!$F$13:$F$32,"&lt;="&amp;$A1119,'2) Income'!$I$13:$I$32,DAY(A1119)),SUMIFS('2) Income'!$E$13:$E$32,'2) Income'!$D$13:$D$32,"monthly",'2) Income'!$F$13:$F$32,"&lt;="&amp;$A1119,'2) Income'!$I$13:$I$32,"&gt;="&amp;DAY(A1119)))))</f>
        <v/>
      </c>
      <c r="AH1119" s="8" t="str" cm="1">
        <f t="array" ref="AH1119">IF(A1119="","",IF(COUNTIF('2) Income'!$D$13:$D$32,"Yearly")=0,0,SUMPRODUCT(--('2) Income'!$D$13:$D$32="Yearly"),--('2) Income'!$F$13:$F$32&lt;=A1119),IF(B1119="N",--('2) Income'!$I$13:$I$32=DAY(A1119)),--('2) Income'!$I$13:$I$32&gt;=DAY(A1119))),--(IFERROR(MOD('2) Income'!$H$13:$H$32-MONTH(A1119)+12,12),1)=0),'2) Income'!$E$13:$E$32)))</f>
        <v/>
      </c>
      <c r="AI1119" s="8" t="str">
        <f>IF(A1119="","",IF(COUNTIF('2) Income'!$D$13:$D$32,"one-time")=0,0,SUMIFS('2) Income'!$E$13:$E$32,'2) Income'!$D$13:$D$32,"one-time",'2) Income'!$F$13:$F$32,"="&amp;$A1119)))</f>
        <v/>
      </c>
      <c r="AJ1119" s="9" t="str">
        <f t="shared" si="86"/>
        <v/>
      </c>
    </row>
    <row r="1120" spans="1:36">
      <c r="A1120" s="7" t="str">
        <f>IF(A1119="","",IF(A1119+1&lt;='1) Period'!$E$21,A1119+1,""))</f>
        <v/>
      </c>
      <c r="B1120" s="7" t="e">
        <f t="shared" si="87"/>
        <v>#VALUE!</v>
      </c>
      <c r="C1120" t="e">
        <f t="shared" si="88"/>
        <v>#VALUE!</v>
      </c>
      <c r="D1120" s="8" t="str">
        <f>IF(A1120="","",IF(TEXT(A1120,"dddd")='4) Happy Money'!$E$23,WAllowance,0))</f>
        <v/>
      </c>
      <c r="E1120" s="8" t="str">
        <f>IF(A1120="","",IF(B1120="N",SUMIF(TMonthly[Day of the Month],DAY(A1120),TMonthly[Amount]),SUMIF(TMonthly[Day of the Month],"&gt;="&amp;DAY(A1120),TMonthly[Amount])))</f>
        <v/>
      </c>
      <c r="F1120" s="8" t="str" cm="1">
        <f t="array" ref="F1120">IF(A1120="","",SUMPRODUCT(--(TYearly[Due Date]&lt;=A1120),IF(B1120="N",--(TYearly[Day]=DAY(A1120)),--(TYearly[Day]&gt;=DAY(A1120))),--(IFERROR(MOD(TYearly[Month]-MONTH(A1120)+12,12),1)=0),TYearly[Amount]))</f>
        <v/>
      </c>
      <c r="G1120" s="8" t="str">
        <f>IF(A1120="","",SUMIF(TOneTime[Due Date],A1120,TOneTime[Amount]))</f>
        <v/>
      </c>
      <c r="H1120" s="8" t="str" cm="1">
        <f t="array" ref="H1120">IF(A1120="","",IF(COUNTIF(TOther[Frequency],$H$1)=0,0,SUMPRODUCT(--(IFERROR(MOD(A1120-TOther[Start Date],7),1)=0),--(TOther[Frequency]=$H$1),--(TOther[Start Date]&lt;=A1120),--(TOther[End Date Calc]&gt;=A1120),TOther[Amount])))</f>
        <v/>
      </c>
      <c r="I1120" s="8" t="str" cm="1">
        <f t="array" ref="I1120">IF(A1120="","",IF(COUNTIF(TOther[Frequency],$I$1)=0,0,SUMPRODUCT(--(IFERROR(MOD(A1120-TOther[Start Date],14),1)=0),--(TOther[Frequency]=$I$1),--(TOther[Start Date]&lt;=A1120),--(TOther[End Date Calc]&gt;=A1120),TOther[Amount])))</f>
        <v/>
      </c>
      <c r="J1120" s="8" t="str">
        <f>IF(A1120="","",IF(COUNTIF(TOther[Frequency],$J$1)=0,0,IF(OR(DAY(A1120)=1,DAY(A1120)=15),SUMIFS(TOther[Amount],TOther[Frequency],$J$1,TOther[Start Date],"&lt;="&amp;$A1120,TOther[End Date Calc],"&gt;="&amp;A1120),0)))</f>
        <v/>
      </c>
      <c r="K1120" s="8" t="str">
        <f>IF(A1120="","",IF(COUNTIF(TOther[Frequency],$K$1)=0,0,IF(A1120=(A1120-DAY(A1120)+1+2*7-WEEKDAY(A1120-DAY(A1120)+8-4,1)),SUMIFS(TOther[Amount],TOther[Frequency],$K$1,TOther[Start Date],"&lt;="&amp;$A1120,TOther[End Date Calc],"&gt;="&amp;A1120),0)))</f>
        <v/>
      </c>
      <c r="L1120" s="8" t="str">
        <f>IF(A1120="","",IF(COUNTIF(TOther[Frequency],$L$1)=0,0,IF(A1120=(A1120-DAY(A1120)+1+3*7-WEEKDAY(A1120-DAY(A1120)+8-4,1)),SUMIFS(TOther[Amount],TOther[Frequency],$L$1,TOther[Start Date],"&lt;="&amp;$A1120,TOther[End Date Calc],"&gt;="&amp;A1120),0)))</f>
        <v/>
      </c>
      <c r="M1120" s="8" t="str">
        <f>IF(A1120="","",IF(COUNTIF(TOther[Frequency],$M$1)=0,0,IF(A1120=(A1120-DAY(A1120)+1+4*7-WEEKDAY(A1120-DAY(A1120)+8-4,1)),SUMIFS(TOther[Amount],TOther[Frequency],$M$1,TOther[Start Date],"&lt;="&amp;$A1120,TOther[End Date Calc],"&gt;="&amp;A1120),0)))</f>
        <v/>
      </c>
      <c r="N1120" s="8" t="str" cm="1">
        <f t="array" ref="N1120">IF(A1120="","",IF(COUNTIF(TOther[Frequency],$N$1)=0,0,SUMPRODUCT(--(IFERROR(MOD(A1120-TOther[Start Date],28),1)=0),--(TOther[Frequency]=$N$1),--(TOther[Start Date]&lt;=A1120),--(TOther[End Date Calc]&gt;=A1120),TOther[Amount])))</f>
        <v/>
      </c>
      <c r="O1120" s="8" t="str" cm="1">
        <f t="array" ref="O1120">IF(A1120="","",IF(COUNTIF(TOther[Frequency],$O$1)=0,0,SUMPRODUCT(--(IFERROR(MOD(A1120-TOther[Start Date],42),1)=0),--(TOther[Frequency]=$O$1),--(TOther[Start Date]&lt;=A1120),--(TOther[End Date Calc]&gt;=A1120),TOther[Amount])))</f>
        <v/>
      </c>
      <c r="P1120" s="8" t="str" cm="1">
        <f t="array" ref="P1120">IF(A1120="","",IF(COUNTIF(TOther[Frequency],$P$1)=0,0,SUMPRODUCT(--(IFERROR(MOD(A1120-TOther[Start Date],56),1)=0),--(TOther[Frequency]=$P$1),--(TOther[Start Date]&lt;=A1120),--(TOther[End Date Calc]&gt;=A1120),TOther[Amount])))</f>
        <v/>
      </c>
      <c r="Q1120" s="8" t="str">
        <f>IF(A1120="","",IF(COUNTIF(TOther[Frequency],$Q$1)=0,0,IF(B1120="N",SUMIFS(TOther[Amount],TOther[Frequency],$Q$1,TOther[Start Date],"&lt;="&amp;$A1120,TOther[End Date Calc],"&gt;="&amp;A1120,TOther[Start Day],DAY(A1120)),SUMIFS(TOther[Amount],TOther[Frequency],$Q$1,TOther[Start Date],"&lt;="&amp;$A1120,TOther[End Date Calc],"&gt;="&amp;A1120,TOther[Start Day],"&gt;="&amp;DAY(A1120)))))</f>
        <v/>
      </c>
      <c r="R1120" s="8" t="str" cm="1">
        <f t="array" ref="R1120">IF(A1120="","",IF(COUNTIF(TOther[Frequency],R$1)=0,0,SUMPRODUCT(--(TOther[Frequency]=R$1),--(TOther[Start Date]&lt;=A1120),--(TOther[End Date Calc]&gt;=A1120),IF(B1120="N",--(TOther[Start Day]=DAY(A1120)),--(TOther[Start Day]&gt;=DAY(A1120))),--(IFERROR(MOD(TOther[Start Month]-MONTH(A1120)+2,2),1)=0),TOther[Amount])))</f>
        <v/>
      </c>
      <c r="S1120" s="8" t="str" cm="1">
        <f t="array" ref="S1120">IF(A1120="","",IF(COUNTIF(TOther[Frequency],S$1)=0,0,SUMPRODUCT(--(TOther[Frequency]=S$1),--(TOther[Start Date]&lt;=A1120),--(TOther[End Date Calc]&gt;=A1120),IF(B1120="N",--(TOther[Start Day]=DAY(A1120)),--(TOther[Start Day]&gt;=DAY(A1120))),--(IFERROR(MOD(TOther[Start Month]-MONTH(A1120)+3,3),1)=0),TOther[Amount])))</f>
        <v/>
      </c>
      <c r="T1120" s="8" t="str" cm="1">
        <f t="array" ref="T1120">IF($A1120="","",IF(COUNTIF(TOther[Frequency],T$1)=0,0,SUMPRODUCT(--(TOther[Frequency]=T$1),--(TOther[Start Date]&lt;=$A1120),--(TOther[End Date Calc]&gt;=$A1120),IF($B1120="N",--(TOther[Start Day]=DAY($A1120)),--(TOther[Start Day]&gt;=DAY($A1120))),--(IFERROR(MOD(TOther[Start Month]-MONTH($A1120)+4,4),1)=0),TOther[Amount])))</f>
        <v/>
      </c>
      <c r="U1120" s="8" t="str" cm="1">
        <f t="array" ref="U1120">IF(A1120="","",IF(COUNTIF(TOther[Frequency],$U$1)=0,0,SUMPRODUCT(--(TOther[Frequency]=$U$1),--(TOther[Start Date]&lt;=A1120),--(TOther[End Date Calc]&gt;=A1120),IF(B1120="N",--(TOther[Start Day]=DAY(A1120)),--(TOther[Start Day]&gt;=DAY(A1120))),--(IFERROR(MOD(TOther[Start Month]-MONTH(A1120)+6,6),1)=0),TOther[Amount])))</f>
        <v/>
      </c>
      <c r="V1120" s="8" t="str" cm="1">
        <f t="array" ref="V1120">IF(A1120="","",IF(COUNTIF(TOther[Frequency],$V$1)=0,0,SUMPRODUCT(--(TOther[Frequency]=$V$1),--(TOther[Start Date]&lt;=A1120),--(TOther[End Date Calc]&gt;=A1120),IF(B1120="N",--(TOther[Start Day]=DAY(A1120)),--(TOther[Start Day]&gt;=DAY(A1120))),--(IFERROR(MOD(TOther[Start Month]-MONTH(A1120)+12,12),1)=0),TOther[Amount])))</f>
        <v/>
      </c>
      <c r="W1120" s="8" t="str">
        <f>IF(A1120="","",SUMIFS(TOther[Amount],TOther[Start Date],A1120,TOther[Frequency],$W$1))</f>
        <v/>
      </c>
      <c r="X1120" s="9" t="str">
        <f t="shared" si="85"/>
        <v/>
      </c>
      <c r="Y1120" s="9" t="str">
        <f t="shared" si="89"/>
        <v/>
      </c>
      <c r="Z1120" s="8" t="str" cm="1">
        <f t="array" ref="Z1120">IF(A1120="","",IF(COUNTIF('2) Income'!$D$13:$D$32,"Weekly")=0,0,SUMPRODUCT(--(IFERROR(MOD(A1120-'2) Income'!$F$13:$F$32,7),1)=0),--('2) Income'!$D$13:$D$32="Weekly"),--('2) Income'!$F$13:$F$32&lt;=A1120),'2) Income'!$E$13:$E$32)))</f>
        <v/>
      </c>
      <c r="AA1120" s="8" t="str" cm="1">
        <f t="array" ref="AA1120">IF(A1120="","",IF(COUNTIF('2) Income'!$D$13:$D$32,"Every Other Week")=0,0,SUMPRODUCT(--(IFERROR(MOD(A1120-'2) Income'!$F$13:$F$32,14),1)=0),--('2) Income'!$D$13:$D$32="Every Other Week"),--('2) Income'!$F$13:$F$32&lt;=A1120),'2) Income'!$E$13:$E$32)))</f>
        <v/>
      </c>
      <c r="AB1120" s="8" t="str">
        <f>IF(A1120="","",IF(COUNTIF('2) Income'!$D$13:$D$32,"1st and 15th")=0,0,IF(OR(DAY(A1120)=1,DAY(A1120)=15),SUMIFS('2) Income'!$E$13:$E$32,'2) Income'!$D$13:$D$32,"1st and 15th",'2) Income'!$F$13:$F$32,"&lt;="&amp;$A1120),0)))</f>
        <v/>
      </c>
      <c r="AC1120" s="8" t="str">
        <f>IF(A1120="","",IF(COUNTIF('2) Income'!$D$13:$D$32,"2nd Wednesday")=0,0,IF(A1120=(A1120-DAY(A1120)+1+2*7-WEEKDAY(A1120-DAY(A1120)+8-4,1)),SUMIFS('2) Income'!$E$13:$E$32,'2) Income'!$D$13:$D$32,"2nd Wednesday",'2) Income'!$F$13:$F$32,"&lt;="&amp;$A1120),0)))</f>
        <v/>
      </c>
      <c r="AD1120" s="8" t="str">
        <f>IF(A1120="","",IF(COUNTIF('2) Income'!$D$13:$D$32,"3rd Wednesday")=0,0,IF(A1120=(A1120-DAY(A1120)+1+3*7-WEEKDAY(A1120-DAY(A1120)+8-4,1)),SUMIFS('2) Income'!$E$13:$E$32,'2) Income'!$D$13:$D$32,"3rd Wednesday",'2) Income'!$F$13:$F$32,"&lt;="&amp;$A1120),0)))</f>
        <v/>
      </c>
      <c r="AE1120" s="8" t="str">
        <f>IF(A1120="","",IF(COUNTIF('2) Income'!$D$13:$D$32,"4th Wednesday")=0,0,IF(A1120=(A1120-DAY(A1120)+1+4*7-WEEKDAY(A1120-DAY(A1120)+8-4,1)),SUMIFS('2) Income'!$E$13:$E$32,'2) Income'!$D$13:$D$32,"4th Wednesday",'2) Income'!$F$13:$F$32,"&lt;="&amp;$A1120),0)))</f>
        <v/>
      </c>
      <c r="AF1120" s="8" t="str" cm="1">
        <f t="array" ref="AF1120">IF(A1120="","",IF(COUNTIF('2) Income'!$D$13:$D$32,"Every 4 Weeks")=0,0,SUMPRODUCT(--(IFERROR(MOD(A1120-'2) Income'!$F$13:$F$32,28),1)=0),--('2) Income'!$D$13:$D$32="Every 4 Weeks"),--('2) Income'!$F$13:$F$32&lt;=A1120),'2) Income'!$E$13:$E$32)))</f>
        <v/>
      </c>
      <c r="AG1120" s="8" t="str">
        <f>IF(A1120="","",IF(COUNTIF('2) Income'!$D$13:$D$32,"Monthly")=0,0,IF(B1120="N",SUMIFS('2) Income'!$E$13:$E$32,'2) Income'!$D$13:$D$32,"monthly",'2) Income'!$F$13:$F$32,"&lt;="&amp;$A1120,'2) Income'!$I$13:$I$32,DAY(A1120)),SUMIFS('2) Income'!$E$13:$E$32,'2) Income'!$D$13:$D$32,"monthly",'2) Income'!$F$13:$F$32,"&lt;="&amp;$A1120,'2) Income'!$I$13:$I$32,"&gt;="&amp;DAY(A1120)))))</f>
        <v/>
      </c>
      <c r="AH1120" s="8" t="str" cm="1">
        <f t="array" ref="AH1120">IF(A1120="","",IF(COUNTIF('2) Income'!$D$13:$D$32,"Yearly")=0,0,SUMPRODUCT(--('2) Income'!$D$13:$D$32="Yearly"),--('2) Income'!$F$13:$F$32&lt;=A1120),IF(B1120="N",--('2) Income'!$I$13:$I$32=DAY(A1120)),--('2) Income'!$I$13:$I$32&gt;=DAY(A1120))),--(IFERROR(MOD('2) Income'!$H$13:$H$32-MONTH(A1120)+12,12),1)=0),'2) Income'!$E$13:$E$32)))</f>
        <v/>
      </c>
      <c r="AI1120" s="8" t="str">
        <f>IF(A1120="","",IF(COUNTIF('2) Income'!$D$13:$D$32,"one-time")=0,0,SUMIFS('2) Income'!$E$13:$E$32,'2) Income'!$D$13:$D$32,"one-time",'2) Income'!$F$13:$F$32,"="&amp;$A1120)))</f>
        <v/>
      </c>
      <c r="AJ1120" s="9" t="str">
        <f t="shared" si="86"/>
        <v/>
      </c>
    </row>
    <row r="1121" spans="1:36">
      <c r="A1121" s="7" t="str">
        <f>IF(A1120="","",IF(A1120+1&lt;='1) Period'!$E$21,A1120+1,""))</f>
        <v/>
      </c>
      <c r="B1121" s="7" t="e">
        <f t="shared" si="87"/>
        <v>#VALUE!</v>
      </c>
      <c r="C1121" t="e">
        <f t="shared" si="88"/>
        <v>#VALUE!</v>
      </c>
      <c r="D1121" s="8" t="str">
        <f>IF(A1121="","",IF(TEXT(A1121,"dddd")='4) Happy Money'!$E$23,WAllowance,0))</f>
        <v/>
      </c>
      <c r="E1121" s="8" t="str">
        <f>IF(A1121="","",IF(B1121="N",SUMIF(TMonthly[Day of the Month],DAY(A1121),TMonthly[Amount]),SUMIF(TMonthly[Day of the Month],"&gt;="&amp;DAY(A1121),TMonthly[Amount])))</f>
        <v/>
      </c>
      <c r="F1121" s="8" t="str" cm="1">
        <f t="array" ref="F1121">IF(A1121="","",SUMPRODUCT(--(TYearly[Due Date]&lt;=A1121),IF(B1121="N",--(TYearly[Day]=DAY(A1121)),--(TYearly[Day]&gt;=DAY(A1121))),--(IFERROR(MOD(TYearly[Month]-MONTH(A1121)+12,12),1)=0),TYearly[Amount]))</f>
        <v/>
      </c>
      <c r="G1121" s="8" t="str">
        <f>IF(A1121="","",SUMIF(TOneTime[Due Date],A1121,TOneTime[Amount]))</f>
        <v/>
      </c>
      <c r="H1121" s="8" t="str" cm="1">
        <f t="array" ref="H1121">IF(A1121="","",IF(COUNTIF(TOther[Frequency],$H$1)=0,0,SUMPRODUCT(--(IFERROR(MOD(A1121-TOther[Start Date],7),1)=0),--(TOther[Frequency]=$H$1),--(TOther[Start Date]&lt;=A1121),--(TOther[End Date Calc]&gt;=A1121),TOther[Amount])))</f>
        <v/>
      </c>
      <c r="I1121" s="8" t="str" cm="1">
        <f t="array" ref="I1121">IF(A1121="","",IF(COUNTIF(TOther[Frequency],$I$1)=0,0,SUMPRODUCT(--(IFERROR(MOD(A1121-TOther[Start Date],14),1)=0),--(TOther[Frequency]=$I$1),--(TOther[Start Date]&lt;=A1121),--(TOther[End Date Calc]&gt;=A1121),TOther[Amount])))</f>
        <v/>
      </c>
      <c r="J1121" s="8" t="str">
        <f>IF(A1121="","",IF(COUNTIF(TOther[Frequency],$J$1)=0,0,IF(OR(DAY(A1121)=1,DAY(A1121)=15),SUMIFS(TOther[Amount],TOther[Frequency],$J$1,TOther[Start Date],"&lt;="&amp;$A1121,TOther[End Date Calc],"&gt;="&amp;A1121),0)))</f>
        <v/>
      </c>
      <c r="K1121" s="8" t="str">
        <f>IF(A1121="","",IF(COUNTIF(TOther[Frequency],$K$1)=0,0,IF(A1121=(A1121-DAY(A1121)+1+2*7-WEEKDAY(A1121-DAY(A1121)+8-4,1)),SUMIFS(TOther[Amount],TOther[Frequency],$K$1,TOther[Start Date],"&lt;="&amp;$A1121,TOther[End Date Calc],"&gt;="&amp;A1121),0)))</f>
        <v/>
      </c>
      <c r="L1121" s="8" t="str">
        <f>IF(A1121="","",IF(COUNTIF(TOther[Frequency],$L$1)=0,0,IF(A1121=(A1121-DAY(A1121)+1+3*7-WEEKDAY(A1121-DAY(A1121)+8-4,1)),SUMIFS(TOther[Amount],TOther[Frequency],$L$1,TOther[Start Date],"&lt;="&amp;$A1121,TOther[End Date Calc],"&gt;="&amp;A1121),0)))</f>
        <v/>
      </c>
      <c r="M1121" s="8" t="str">
        <f>IF(A1121="","",IF(COUNTIF(TOther[Frequency],$M$1)=0,0,IF(A1121=(A1121-DAY(A1121)+1+4*7-WEEKDAY(A1121-DAY(A1121)+8-4,1)),SUMIFS(TOther[Amount],TOther[Frequency],$M$1,TOther[Start Date],"&lt;="&amp;$A1121,TOther[End Date Calc],"&gt;="&amp;A1121),0)))</f>
        <v/>
      </c>
      <c r="N1121" s="8" t="str" cm="1">
        <f t="array" ref="N1121">IF(A1121="","",IF(COUNTIF(TOther[Frequency],$N$1)=0,0,SUMPRODUCT(--(IFERROR(MOD(A1121-TOther[Start Date],28),1)=0),--(TOther[Frequency]=$N$1),--(TOther[Start Date]&lt;=A1121),--(TOther[End Date Calc]&gt;=A1121),TOther[Amount])))</f>
        <v/>
      </c>
      <c r="O1121" s="8" t="str" cm="1">
        <f t="array" ref="O1121">IF(A1121="","",IF(COUNTIF(TOther[Frequency],$O$1)=0,0,SUMPRODUCT(--(IFERROR(MOD(A1121-TOther[Start Date],42),1)=0),--(TOther[Frequency]=$O$1),--(TOther[Start Date]&lt;=A1121),--(TOther[End Date Calc]&gt;=A1121),TOther[Amount])))</f>
        <v/>
      </c>
      <c r="P1121" s="8" t="str" cm="1">
        <f t="array" ref="P1121">IF(A1121="","",IF(COUNTIF(TOther[Frequency],$P$1)=0,0,SUMPRODUCT(--(IFERROR(MOD(A1121-TOther[Start Date],56),1)=0),--(TOther[Frequency]=$P$1),--(TOther[Start Date]&lt;=A1121),--(TOther[End Date Calc]&gt;=A1121),TOther[Amount])))</f>
        <v/>
      </c>
      <c r="Q1121" s="8" t="str">
        <f>IF(A1121="","",IF(COUNTIF(TOther[Frequency],$Q$1)=0,0,IF(B1121="N",SUMIFS(TOther[Amount],TOther[Frequency],$Q$1,TOther[Start Date],"&lt;="&amp;$A1121,TOther[End Date Calc],"&gt;="&amp;A1121,TOther[Start Day],DAY(A1121)),SUMIFS(TOther[Amount],TOther[Frequency],$Q$1,TOther[Start Date],"&lt;="&amp;$A1121,TOther[End Date Calc],"&gt;="&amp;A1121,TOther[Start Day],"&gt;="&amp;DAY(A1121)))))</f>
        <v/>
      </c>
      <c r="R1121" s="8" t="str" cm="1">
        <f t="array" ref="R1121">IF(A1121="","",IF(COUNTIF(TOther[Frequency],R$1)=0,0,SUMPRODUCT(--(TOther[Frequency]=R$1),--(TOther[Start Date]&lt;=A1121),--(TOther[End Date Calc]&gt;=A1121),IF(B1121="N",--(TOther[Start Day]=DAY(A1121)),--(TOther[Start Day]&gt;=DAY(A1121))),--(IFERROR(MOD(TOther[Start Month]-MONTH(A1121)+2,2),1)=0),TOther[Amount])))</f>
        <v/>
      </c>
      <c r="S1121" s="8" t="str" cm="1">
        <f t="array" ref="S1121">IF(A1121="","",IF(COUNTIF(TOther[Frequency],S$1)=0,0,SUMPRODUCT(--(TOther[Frequency]=S$1),--(TOther[Start Date]&lt;=A1121),--(TOther[End Date Calc]&gt;=A1121),IF(B1121="N",--(TOther[Start Day]=DAY(A1121)),--(TOther[Start Day]&gt;=DAY(A1121))),--(IFERROR(MOD(TOther[Start Month]-MONTH(A1121)+3,3),1)=0),TOther[Amount])))</f>
        <v/>
      </c>
      <c r="T1121" s="8" t="str" cm="1">
        <f t="array" ref="T1121">IF($A1121="","",IF(COUNTIF(TOther[Frequency],T$1)=0,0,SUMPRODUCT(--(TOther[Frequency]=T$1),--(TOther[Start Date]&lt;=$A1121),--(TOther[End Date Calc]&gt;=$A1121),IF($B1121="N",--(TOther[Start Day]=DAY($A1121)),--(TOther[Start Day]&gt;=DAY($A1121))),--(IFERROR(MOD(TOther[Start Month]-MONTH($A1121)+4,4),1)=0),TOther[Amount])))</f>
        <v/>
      </c>
      <c r="U1121" s="8" t="str" cm="1">
        <f t="array" ref="U1121">IF(A1121="","",IF(COUNTIF(TOther[Frequency],$U$1)=0,0,SUMPRODUCT(--(TOther[Frequency]=$U$1),--(TOther[Start Date]&lt;=A1121),--(TOther[End Date Calc]&gt;=A1121),IF(B1121="N",--(TOther[Start Day]=DAY(A1121)),--(TOther[Start Day]&gt;=DAY(A1121))),--(IFERROR(MOD(TOther[Start Month]-MONTH(A1121)+6,6),1)=0),TOther[Amount])))</f>
        <v/>
      </c>
      <c r="V1121" s="8" t="str" cm="1">
        <f t="array" ref="V1121">IF(A1121="","",IF(COUNTIF(TOther[Frequency],$V$1)=0,0,SUMPRODUCT(--(TOther[Frequency]=$V$1),--(TOther[Start Date]&lt;=A1121),--(TOther[End Date Calc]&gt;=A1121),IF(B1121="N",--(TOther[Start Day]=DAY(A1121)),--(TOther[Start Day]&gt;=DAY(A1121))),--(IFERROR(MOD(TOther[Start Month]-MONTH(A1121)+12,12),1)=0),TOther[Amount])))</f>
        <v/>
      </c>
      <c r="W1121" s="8" t="str">
        <f>IF(A1121="","",SUMIFS(TOther[Amount],TOther[Start Date],A1121,TOther[Frequency],$W$1))</f>
        <v/>
      </c>
      <c r="X1121" s="9" t="str">
        <f t="shared" si="85"/>
        <v/>
      </c>
      <c r="Y1121" s="9" t="str">
        <f t="shared" si="89"/>
        <v/>
      </c>
      <c r="Z1121" s="8" t="str" cm="1">
        <f t="array" ref="Z1121">IF(A1121="","",IF(COUNTIF('2) Income'!$D$13:$D$32,"Weekly")=0,0,SUMPRODUCT(--(IFERROR(MOD(A1121-'2) Income'!$F$13:$F$32,7),1)=0),--('2) Income'!$D$13:$D$32="Weekly"),--('2) Income'!$F$13:$F$32&lt;=A1121),'2) Income'!$E$13:$E$32)))</f>
        <v/>
      </c>
      <c r="AA1121" s="8" t="str" cm="1">
        <f t="array" ref="AA1121">IF(A1121="","",IF(COUNTIF('2) Income'!$D$13:$D$32,"Every Other Week")=0,0,SUMPRODUCT(--(IFERROR(MOD(A1121-'2) Income'!$F$13:$F$32,14),1)=0),--('2) Income'!$D$13:$D$32="Every Other Week"),--('2) Income'!$F$13:$F$32&lt;=A1121),'2) Income'!$E$13:$E$32)))</f>
        <v/>
      </c>
      <c r="AB1121" s="8" t="str">
        <f>IF(A1121="","",IF(COUNTIF('2) Income'!$D$13:$D$32,"1st and 15th")=0,0,IF(OR(DAY(A1121)=1,DAY(A1121)=15),SUMIFS('2) Income'!$E$13:$E$32,'2) Income'!$D$13:$D$32,"1st and 15th",'2) Income'!$F$13:$F$32,"&lt;="&amp;$A1121),0)))</f>
        <v/>
      </c>
      <c r="AC1121" s="8" t="str">
        <f>IF(A1121="","",IF(COUNTIF('2) Income'!$D$13:$D$32,"2nd Wednesday")=0,0,IF(A1121=(A1121-DAY(A1121)+1+2*7-WEEKDAY(A1121-DAY(A1121)+8-4,1)),SUMIFS('2) Income'!$E$13:$E$32,'2) Income'!$D$13:$D$32,"2nd Wednesday",'2) Income'!$F$13:$F$32,"&lt;="&amp;$A1121),0)))</f>
        <v/>
      </c>
      <c r="AD1121" s="8" t="str">
        <f>IF(A1121="","",IF(COUNTIF('2) Income'!$D$13:$D$32,"3rd Wednesday")=0,0,IF(A1121=(A1121-DAY(A1121)+1+3*7-WEEKDAY(A1121-DAY(A1121)+8-4,1)),SUMIFS('2) Income'!$E$13:$E$32,'2) Income'!$D$13:$D$32,"3rd Wednesday",'2) Income'!$F$13:$F$32,"&lt;="&amp;$A1121),0)))</f>
        <v/>
      </c>
      <c r="AE1121" s="8" t="str">
        <f>IF(A1121="","",IF(COUNTIF('2) Income'!$D$13:$D$32,"4th Wednesday")=0,0,IF(A1121=(A1121-DAY(A1121)+1+4*7-WEEKDAY(A1121-DAY(A1121)+8-4,1)),SUMIFS('2) Income'!$E$13:$E$32,'2) Income'!$D$13:$D$32,"4th Wednesday",'2) Income'!$F$13:$F$32,"&lt;="&amp;$A1121),0)))</f>
        <v/>
      </c>
      <c r="AF1121" s="8" t="str" cm="1">
        <f t="array" ref="AF1121">IF(A1121="","",IF(COUNTIF('2) Income'!$D$13:$D$32,"Every 4 Weeks")=0,0,SUMPRODUCT(--(IFERROR(MOD(A1121-'2) Income'!$F$13:$F$32,28),1)=0),--('2) Income'!$D$13:$D$32="Every 4 Weeks"),--('2) Income'!$F$13:$F$32&lt;=A1121),'2) Income'!$E$13:$E$32)))</f>
        <v/>
      </c>
      <c r="AG1121" s="8" t="str">
        <f>IF(A1121="","",IF(COUNTIF('2) Income'!$D$13:$D$32,"Monthly")=0,0,IF(B1121="N",SUMIFS('2) Income'!$E$13:$E$32,'2) Income'!$D$13:$D$32,"monthly",'2) Income'!$F$13:$F$32,"&lt;="&amp;$A1121,'2) Income'!$I$13:$I$32,DAY(A1121)),SUMIFS('2) Income'!$E$13:$E$32,'2) Income'!$D$13:$D$32,"monthly",'2) Income'!$F$13:$F$32,"&lt;="&amp;$A1121,'2) Income'!$I$13:$I$32,"&gt;="&amp;DAY(A1121)))))</f>
        <v/>
      </c>
      <c r="AH1121" s="8" t="str" cm="1">
        <f t="array" ref="AH1121">IF(A1121="","",IF(COUNTIF('2) Income'!$D$13:$D$32,"Yearly")=0,0,SUMPRODUCT(--('2) Income'!$D$13:$D$32="Yearly"),--('2) Income'!$F$13:$F$32&lt;=A1121),IF(B1121="N",--('2) Income'!$I$13:$I$32=DAY(A1121)),--('2) Income'!$I$13:$I$32&gt;=DAY(A1121))),--(IFERROR(MOD('2) Income'!$H$13:$H$32-MONTH(A1121)+12,12),1)=0),'2) Income'!$E$13:$E$32)))</f>
        <v/>
      </c>
      <c r="AI1121" s="8" t="str">
        <f>IF(A1121="","",IF(COUNTIF('2) Income'!$D$13:$D$32,"one-time")=0,0,SUMIFS('2) Income'!$E$13:$E$32,'2) Income'!$D$13:$D$32,"one-time",'2) Income'!$F$13:$F$32,"="&amp;$A1121)))</f>
        <v/>
      </c>
      <c r="AJ1121" s="9" t="str">
        <f t="shared" si="86"/>
        <v/>
      </c>
    </row>
    <row r="1122" spans="1:36">
      <c r="A1122" s="7" t="str">
        <f>IF(A1121="","",IF(A1121+1&lt;='1) Period'!$E$21,A1121+1,""))</f>
        <v/>
      </c>
      <c r="B1122" s="7" t="e">
        <f t="shared" si="87"/>
        <v>#VALUE!</v>
      </c>
      <c r="C1122" t="e">
        <f t="shared" si="88"/>
        <v>#VALUE!</v>
      </c>
      <c r="D1122" s="8" t="str">
        <f>IF(A1122="","",IF(TEXT(A1122,"dddd")='4) Happy Money'!$E$23,WAllowance,0))</f>
        <v/>
      </c>
      <c r="E1122" s="8" t="str">
        <f>IF(A1122="","",IF(B1122="N",SUMIF(TMonthly[Day of the Month],DAY(A1122),TMonthly[Amount]),SUMIF(TMonthly[Day of the Month],"&gt;="&amp;DAY(A1122),TMonthly[Amount])))</f>
        <v/>
      </c>
      <c r="F1122" s="8" t="str" cm="1">
        <f t="array" ref="F1122">IF(A1122="","",SUMPRODUCT(--(TYearly[Due Date]&lt;=A1122),IF(B1122="N",--(TYearly[Day]=DAY(A1122)),--(TYearly[Day]&gt;=DAY(A1122))),--(IFERROR(MOD(TYearly[Month]-MONTH(A1122)+12,12),1)=0),TYearly[Amount]))</f>
        <v/>
      </c>
      <c r="G1122" s="8" t="str">
        <f>IF(A1122="","",SUMIF(TOneTime[Due Date],A1122,TOneTime[Amount]))</f>
        <v/>
      </c>
      <c r="H1122" s="8" t="str" cm="1">
        <f t="array" ref="H1122">IF(A1122="","",IF(COUNTIF(TOther[Frequency],$H$1)=0,0,SUMPRODUCT(--(IFERROR(MOD(A1122-TOther[Start Date],7),1)=0),--(TOther[Frequency]=$H$1),--(TOther[Start Date]&lt;=A1122),--(TOther[End Date Calc]&gt;=A1122),TOther[Amount])))</f>
        <v/>
      </c>
      <c r="I1122" s="8" t="str" cm="1">
        <f t="array" ref="I1122">IF(A1122="","",IF(COUNTIF(TOther[Frequency],$I$1)=0,0,SUMPRODUCT(--(IFERROR(MOD(A1122-TOther[Start Date],14),1)=0),--(TOther[Frequency]=$I$1),--(TOther[Start Date]&lt;=A1122),--(TOther[End Date Calc]&gt;=A1122),TOther[Amount])))</f>
        <v/>
      </c>
      <c r="J1122" s="8" t="str">
        <f>IF(A1122="","",IF(COUNTIF(TOther[Frequency],$J$1)=0,0,IF(OR(DAY(A1122)=1,DAY(A1122)=15),SUMIFS(TOther[Amount],TOther[Frequency],$J$1,TOther[Start Date],"&lt;="&amp;$A1122,TOther[End Date Calc],"&gt;="&amp;A1122),0)))</f>
        <v/>
      </c>
      <c r="K1122" s="8" t="str">
        <f>IF(A1122="","",IF(COUNTIF(TOther[Frequency],$K$1)=0,0,IF(A1122=(A1122-DAY(A1122)+1+2*7-WEEKDAY(A1122-DAY(A1122)+8-4,1)),SUMIFS(TOther[Amount],TOther[Frequency],$K$1,TOther[Start Date],"&lt;="&amp;$A1122,TOther[End Date Calc],"&gt;="&amp;A1122),0)))</f>
        <v/>
      </c>
      <c r="L1122" s="8" t="str">
        <f>IF(A1122="","",IF(COUNTIF(TOther[Frequency],$L$1)=0,0,IF(A1122=(A1122-DAY(A1122)+1+3*7-WEEKDAY(A1122-DAY(A1122)+8-4,1)),SUMIFS(TOther[Amount],TOther[Frequency],$L$1,TOther[Start Date],"&lt;="&amp;$A1122,TOther[End Date Calc],"&gt;="&amp;A1122),0)))</f>
        <v/>
      </c>
      <c r="M1122" s="8" t="str">
        <f>IF(A1122="","",IF(COUNTIF(TOther[Frequency],$M$1)=0,0,IF(A1122=(A1122-DAY(A1122)+1+4*7-WEEKDAY(A1122-DAY(A1122)+8-4,1)),SUMIFS(TOther[Amount],TOther[Frequency],$M$1,TOther[Start Date],"&lt;="&amp;$A1122,TOther[End Date Calc],"&gt;="&amp;A1122),0)))</f>
        <v/>
      </c>
      <c r="N1122" s="8" t="str" cm="1">
        <f t="array" ref="N1122">IF(A1122="","",IF(COUNTIF(TOther[Frequency],$N$1)=0,0,SUMPRODUCT(--(IFERROR(MOD(A1122-TOther[Start Date],28),1)=0),--(TOther[Frequency]=$N$1),--(TOther[Start Date]&lt;=A1122),--(TOther[End Date Calc]&gt;=A1122),TOther[Amount])))</f>
        <v/>
      </c>
      <c r="O1122" s="8" t="str" cm="1">
        <f t="array" ref="O1122">IF(A1122="","",IF(COUNTIF(TOther[Frequency],$O$1)=0,0,SUMPRODUCT(--(IFERROR(MOD(A1122-TOther[Start Date],42),1)=0),--(TOther[Frequency]=$O$1),--(TOther[Start Date]&lt;=A1122),--(TOther[End Date Calc]&gt;=A1122),TOther[Amount])))</f>
        <v/>
      </c>
      <c r="P1122" s="8" t="str" cm="1">
        <f t="array" ref="P1122">IF(A1122="","",IF(COUNTIF(TOther[Frequency],$P$1)=0,0,SUMPRODUCT(--(IFERROR(MOD(A1122-TOther[Start Date],56),1)=0),--(TOther[Frequency]=$P$1),--(TOther[Start Date]&lt;=A1122),--(TOther[End Date Calc]&gt;=A1122),TOther[Amount])))</f>
        <v/>
      </c>
      <c r="Q1122" s="8" t="str">
        <f>IF(A1122="","",IF(COUNTIF(TOther[Frequency],$Q$1)=0,0,IF(B1122="N",SUMIFS(TOther[Amount],TOther[Frequency],$Q$1,TOther[Start Date],"&lt;="&amp;$A1122,TOther[End Date Calc],"&gt;="&amp;A1122,TOther[Start Day],DAY(A1122)),SUMIFS(TOther[Amount],TOther[Frequency],$Q$1,TOther[Start Date],"&lt;="&amp;$A1122,TOther[End Date Calc],"&gt;="&amp;A1122,TOther[Start Day],"&gt;="&amp;DAY(A1122)))))</f>
        <v/>
      </c>
      <c r="R1122" s="8" t="str" cm="1">
        <f t="array" ref="R1122">IF(A1122="","",IF(COUNTIF(TOther[Frequency],R$1)=0,0,SUMPRODUCT(--(TOther[Frequency]=R$1),--(TOther[Start Date]&lt;=A1122),--(TOther[End Date Calc]&gt;=A1122),IF(B1122="N",--(TOther[Start Day]=DAY(A1122)),--(TOther[Start Day]&gt;=DAY(A1122))),--(IFERROR(MOD(TOther[Start Month]-MONTH(A1122)+2,2),1)=0),TOther[Amount])))</f>
        <v/>
      </c>
      <c r="S1122" s="8" t="str" cm="1">
        <f t="array" ref="S1122">IF(A1122="","",IF(COUNTIF(TOther[Frequency],S$1)=0,0,SUMPRODUCT(--(TOther[Frequency]=S$1),--(TOther[Start Date]&lt;=A1122),--(TOther[End Date Calc]&gt;=A1122),IF(B1122="N",--(TOther[Start Day]=DAY(A1122)),--(TOther[Start Day]&gt;=DAY(A1122))),--(IFERROR(MOD(TOther[Start Month]-MONTH(A1122)+3,3),1)=0),TOther[Amount])))</f>
        <v/>
      </c>
      <c r="T1122" s="8" t="str" cm="1">
        <f t="array" ref="T1122">IF($A1122="","",IF(COUNTIF(TOther[Frequency],T$1)=0,0,SUMPRODUCT(--(TOther[Frequency]=T$1),--(TOther[Start Date]&lt;=$A1122),--(TOther[End Date Calc]&gt;=$A1122),IF($B1122="N",--(TOther[Start Day]=DAY($A1122)),--(TOther[Start Day]&gt;=DAY($A1122))),--(IFERROR(MOD(TOther[Start Month]-MONTH($A1122)+4,4),1)=0),TOther[Amount])))</f>
        <v/>
      </c>
      <c r="U1122" s="8" t="str" cm="1">
        <f t="array" ref="U1122">IF(A1122="","",IF(COUNTIF(TOther[Frequency],$U$1)=0,0,SUMPRODUCT(--(TOther[Frequency]=$U$1),--(TOther[Start Date]&lt;=A1122),--(TOther[End Date Calc]&gt;=A1122),IF(B1122="N",--(TOther[Start Day]=DAY(A1122)),--(TOther[Start Day]&gt;=DAY(A1122))),--(IFERROR(MOD(TOther[Start Month]-MONTH(A1122)+6,6),1)=0),TOther[Amount])))</f>
        <v/>
      </c>
      <c r="V1122" s="8" t="str" cm="1">
        <f t="array" ref="V1122">IF(A1122="","",IF(COUNTIF(TOther[Frequency],$V$1)=0,0,SUMPRODUCT(--(TOther[Frequency]=$V$1),--(TOther[Start Date]&lt;=A1122),--(TOther[End Date Calc]&gt;=A1122),IF(B1122="N",--(TOther[Start Day]=DAY(A1122)),--(TOther[Start Day]&gt;=DAY(A1122))),--(IFERROR(MOD(TOther[Start Month]-MONTH(A1122)+12,12),1)=0),TOther[Amount])))</f>
        <v/>
      </c>
      <c r="W1122" s="8" t="str">
        <f>IF(A1122="","",SUMIFS(TOther[Amount],TOther[Start Date],A1122,TOther[Frequency],$W$1))</f>
        <v/>
      </c>
      <c r="X1122" s="9" t="str">
        <f t="shared" si="85"/>
        <v/>
      </c>
      <c r="Y1122" s="9" t="str">
        <f t="shared" si="89"/>
        <v/>
      </c>
      <c r="Z1122" s="8" t="str" cm="1">
        <f t="array" ref="Z1122">IF(A1122="","",IF(COUNTIF('2) Income'!$D$13:$D$32,"Weekly")=0,0,SUMPRODUCT(--(IFERROR(MOD(A1122-'2) Income'!$F$13:$F$32,7),1)=0),--('2) Income'!$D$13:$D$32="Weekly"),--('2) Income'!$F$13:$F$32&lt;=A1122),'2) Income'!$E$13:$E$32)))</f>
        <v/>
      </c>
      <c r="AA1122" s="8" t="str" cm="1">
        <f t="array" ref="AA1122">IF(A1122="","",IF(COUNTIF('2) Income'!$D$13:$D$32,"Every Other Week")=0,0,SUMPRODUCT(--(IFERROR(MOD(A1122-'2) Income'!$F$13:$F$32,14),1)=0),--('2) Income'!$D$13:$D$32="Every Other Week"),--('2) Income'!$F$13:$F$32&lt;=A1122),'2) Income'!$E$13:$E$32)))</f>
        <v/>
      </c>
      <c r="AB1122" s="8" t="str">
        <f>IF(A1122="","",IF(COUNTIF('2) Income'!$D$13:$D$32,"1st and 15th")=0,0,IF(OR(DAY(A1122)=1,DAY(A1122)=15),SUMIFS('2) Income'!$E$13:$E$32,'2) Income'!$D$13:$D$32,"1st and 15th",'2) Income'!$F$13:$F$32,"&lt;="&amp;$A1122),0)))</f>
        <v/>
      </c>
      <c r="AC1122" s="8" t="str">
        <f>IF(A1122="","",IF(COUNTIF('2) Income'!$D$13:$D$32,"2nd Wednesday")=0,0,IF(A1122=(A1122-DAY(A1122)+1+2*7-WEEKDAY(A1122-DAY(A1122)+8-4,1)),SUMIFS('2) Income'!$E$13:$E$32,'2) Income'!$D$13:$D$32,"2nd Wednesday",'2) Income'!$F$13:$F$32,"&lt;="&amp;$A1122),0)))</f>
        <v/>
      </c>
      <c r="AD1122" s="8" t="str">
        <f>IF(A1122="","",IF(COUNTIF('2) Income'!$D$13:$D$32,"3rd Wednesday")=0,0,IF(A1122=(A1122-DAY(A1122)+1+3*7-WEEKDAY(A1122-DAY(A1122)+8-4,1)),SUMIFS('2) Income'!$E$13:$E$32,'2) Income'!$D$13:$D$32,"3rd Wednesday",'2) Income'!$F$13:$F$32,"&lt;="&amp;$A1122),0)))</f>
        <v/>
      </c>
      <c r="AE1122" s="8" t="str">
        <f>IF(A1122="","",IF(COUNTIF('2) Income'!$D$13:$D$32,"4th Wednesday")=0,0,IF(A1122=(A1122-DAY(A1122)+1+4*7-WEEKDAY(A1122-DAY(A1122)+8-4,1)),SUMIFS('2) Income'!$E$13:$E$32,'2) Income'!$D$13:$D$32,"4th Wednesday",'2) Income'!$F$13:$F$32,"&lt;="&amp;$A1122),0)))</f>
        <v/>
      </c>
      <c r="AF1122" s="8" t="str" cm="1">
        <f t="array" ref="AF1122">IF(A1122="","",IF(COUNTIF('2) Income'!$D$13:$D$32,"Every 4 Weeks")=0,0,SUMPRODUCT(--(IFERROR(MOD(A1122-'2) Income'!$F$13:$F$32,28),1)=0),--('2) Income'!$D$13:$D$32="Every 4 Weeks"),--('2) Income'!$F$13:$F$32&lt;=A1122),'2) Income'!$E$13:$E$32)))</f>
        <v/>
      </c>
      <c r="AG1122" s="8" t="str">
        <f>IF(A1122="","",IF(COUNTIF('2) Income'!$D$13:$D$32,"Monthly")=0,0,IF(B1122="N",SUMIFS('2) Income'!$E$13:$E$32,'2) Income'!$D$13:$D$32,"monthly",'2) Income'!$F$13:$F$32,"&lt;="&amp;$A1122,'2) Income'!$I$13:$I$32,DAY(A1122)),SUMIFS('2) Income'!$E$13:$E$32,'2) Income'!$D$13:$D$32,"monthly",'2) Income'!$F$13:$F$32,"&lt;="&amp;$A1122,'2) Income'!$I$13:$I$32,"&gt;="&amp;DAY(A1122)))))</f>
        <v/>
      </c>
      <c r="AH1122" s="8" t="str" cm="1">
        <f t="array" ref="AH1122">IF(A1122="","",IF(COUNTIF('2) Income'!$D$13:$D$32,"Yearly")=0,0,SUMPRODUCT(--('2) Income'!$D$13:$D$32="Yearly"),--('2) Income'!$F$13:$F$32&lt;=A1122),IF(B1122="N",--('2) Income'!$I$13:$I$32=DAY(A1122)),--('2) Income'!$I$13:$I$32&gt;=DAY(A1122))),--(IFERROR(MOD('2) Income'!$H$13:$H$32-MONTH(A1122)+12,12),1)=0),'2) Income'!$E$13:$E$32)))</f>
        <v/>
      </c>
      <c r="AI1122" s="8" t="str">
        <f>IF(A1122="","",IF(COUNTIF('2) Income'!$D$13:$D$32,"one-time")=0,0,SUMIFS('2) Income'!$E$13:$E$32,'2) Income'!$D$13:$D$32,"one-time",'2) Income'!$F$13:$F$32,"="&amp;$A1122)))</f>
        <v/>
      </c>
      <c r="AJ1122" s="9" t="str">
        <f t="shared" si="86"/>
        <v/>
      </c>
    </row>
    <row r="1123" spans="1:36">
      <c r="A1123" s="7" t="str">
        <f>IF(A1122="","",IF(A1122+1&lt;='1) Period'!$E$21,A1122+1,""))</f>
        <v/>
      </c>
      <c r="B1123" s="7" t="e">
        <f t="shared" si="87"/>
        <v>#VALUE!</v>
      </c>
      <c r="C1123" t="e">
        <f t="shared" si="88"/>
        <v>#VALUE!</v>
      </c>
      <c r="D1123" s="8" t="str">
        <f>IF(A1123="","",IF(TEXT(A1123,"dddd")='4) Happy Money'!$E$23,WAllowance,0))</f>
        <v/>
      </c>
      <c r="E1123" s="8" t="str">
        <f>IF(A1123="","",IF(B1123="N",SUMIF(TMonthly[Day of the Month],DAY(A1123),TMonthly[Amount]),SUMIF(TMonthly[Day of the Month],"&gt;="&amp;DAY(A1123),TMonthly[Amount])))</f>
        <v/>
      </c>
      <c r="F1123" s="8" t="str" cm="1">
        <f t="array" ref="F1123">IF(A1123="","",SUMPRODUCT(--(TYearly[Due Date]&lt;=A1123),IF(B1123="N",--(TYearly[Day]=DAY(A1123)),--(TYearly[Day]&gt;=DAY(A1123))),--(IFERROR(MOD(TYearly[Month]-MONTH(A1123)+12,12),1)=0),TYearly[Amount]))</f>
        <v/>
      </c>
      <c r="G1123" s="8" t="str">
        <f>IF(A1123="","",SUMIF(TOneTime[Due Date],A1123,TOneTime[Amount]))</f>
        <v/>
      </c>
      <c r="H1123" s="8" t="str" cm="1">
        <f t="array" ref="H1123">IF(A1123="","",IF(COUNTIF(TOther[Frequency],$H$1)=0,0,SUMPRODUCT(--(IFERROR(MOD(A1123-TOther[Start Date],7),1)=0),--(TOther[Frequency]=$H$1),--(TOther[Start Date]&lt;=A1123),--(TOther[End Date Calc]&gt;=A1123),TOther[Amount])))</f>
        <v/>
      </c>
      <c r="I1123" s="8" t="str" cm="1">
        <f t="array" ref="I1123">IF(A1123="","",IF(COUNTIF(TOther[Frequency],$I$1)=0,0,SUMPRODUCT(--(IFERROR(MOD(A1123-TOther[Start Date],14),1)=0),--(TOther[Frequency]=$I$1),--(TOther[Start Date]&lt;=A1123),--(TOther[End Date Calc]&gt;=A1123),TOther[Amount])))</f>
        <v/>
      </c>
      <c r="J1123" s="8" t="str">
        <f>IF(A1123="","",IF(COUNTIF(TOther[Frequency],$J$1)=0,0,IF(OR(DAY(A1123)=1,DAY(A1123)=15),SUMIFS(TOther[Amount],TOther[Frequency],$J$1,TOther[Start Date],"&lt;="&amp;$A1123,TOther[End Date Calc],"&gt;="&amp;A1123),0)))</f>
        <v/>
      </c>
      <c r="K1123" s="8" t="str">
        <f>IF(A1123="","",IF(COUNTIF(TOther[Frequency],$K$1)=0,0,IF(A1123=(A1123-DAY(A1123)+1+2*7-WEEKDAY(A1123-DAY(A1123)+8-4,1)),SUMIFS(TOther[Amount],TOther[Frequency],$K$1,TOther[Start Date],"&lt;="&amp;$A1123,TOther[End Date Calc],"&gt;="&amp;A1123),0)))</f>
        <v/>
      </c>
      <c r="L1123" s="8" t="str">
        <f>IF(A1123="","",IF(COUNTIF(TOther[Frequency],$L$1)=0,0,IF(A1123=(A1123-DAY(A1123)+1+3*7-WEEKDAY(A1123-DAY(A1123)+8-4,1)),SUMIFS(TOther[Amount],TOther[Frequency],$L$1,TOther[Start Date],"&lt;="&amp;$A1123,TOther[End Date Calc],"&gt;="&amp;A1123),0)))</f>
        <v/>
      </c>
      <c r="M1123" s="8" t="str">
        <f>IF(A1123="","",IF(COUNTIF(TOther[Frequency],$M$1)=0,0,IF(A1123=(A1123-DAY(A1123)+1+4*7-WEEKDAY(A1123-DAY(A1123)+8-4,1)),SUMIFS(TOther[Amount],TOther[Frequency],$M$1,TOther[Start Date],"&lt;="&amp;$A1123,TOther[End Date Calc],"&gt;="&amp;A1123),0)))</f>
        <v/>
      </c>
      <c r="N1123" s="8" t="str" cm="1">
        <f t="array" ref="N1123">IF(A1123="","",IF(COUNTIF(TOther[Frequency],$N$1)=0,0,SUMPRODUCT(--(IFERROR(MOD(A1123-TOther[Start Date],28),1)=0),--(TOther[Frequency]=$N$1),--(TOther[Start Date]&lt;=A1123),--(TOther[End Date Calc]&gt;=A1123),TOther[Amount])))</f>
        <v/>
      </c>
      <c r="O1123" s="8" t="str" cm="1">
        <f t="array" ref="O1123">IF(A1123="","",IF(COUNTIF(TOther[Frequency],$O$1)=0,0,SUMPRODUCT(--(IFERROR(MOD(A1123-TOther[Start Date],42),1)=0),--(TOther[Frequency]=$O$1),--(TOther[Start Date]&lt;=A1123),--(TOther[End Date Calc]&gt;=A1123),TOther[Amount])))</f>
        <v/>
      </c>
      <c r="P1123" s="8" t="str" cm="1">
        <f t="array" ref="P1123">IF(A1123="","",IF(COUNTIF(TOther[Frequency],$P$1)=0,0,SUMPRODUCT(--(IFERROR(MOD(A1123-TOther[Start Date],56),1)=0),--(TOther[Frequency]=$P$1),--(TOther[Start Date]&lt;=A1123),--(TOther[End Date Calc]&gt;=A1123),TOther[Amount])))</f>
        <v/>
      </c>
      <c r="Q1123" s="8" t="str">
        <f>IF(A1123="","",IF(COUNTIF(TOther[Frequency],$Q$1)=0,0,IF(B1123="N",SUMIFS(TOther[Amount],TOther[Frequency],$Q$1,TOther[Start Date],"&lt;="&amp;$A1123,TOther[End Date Calc],"&gt;="&amp;A1123,TOther[Start Day],DAY(A1123)),SUMIFS(TOther[Amount],TOther[Frequency],$Q$1,TOther[Start Date],"&lt;="&amp;$A1123,TOther[End Date Calc],"&gt;="&amp;A1123,TOther[Start Day],"&gt;="&amp;DAY(A1123)))))</f>
        <v/>
      </c>
      <c r="R1123" s="8" t="str" cm="1">
        <f t="array" ref="R1123">IF(A1123="","",IF(COUNTIF(TOther[Frequency],R$1)=0,0,SUMPRODUCT(--(TOther[Frequency]=R$1),--(TOther[Start Date]&lt;=A1123),--(TOther[End Date Calc]&gt;=A1123),IF(B1123="N",--(TOther[Start Day]=DAY(A1123)),--(TOther[Start Day]&gt;=DAY(A1123))),--(IFERROR(MOD(TOther[Start Month]-MONTH(A1123)+2,2),1)=0),TOther[Amount])))</f>
        <v/>
      </c>
      <c r="S1123" s="8" t="str" cm="1">
        <f t="array" ref="S1123">IF(A1123="","",IF(COUNTIF(TOther[Frequency],S$1)=0,0,SUMPRODUCT(--(TOther[Frequency]=S$1),--(TOther[Start Date]&lt;=A1123),--(TOther[End Date Calc]&gt;=A1123),IF(B1123="N",--(TOther[Start Day]=DAY(A1123)),--(TOther[Start Day]&gt;=DAY(A1123))),--(IFERROR(MOD(TOther[Start Month]-MONTH(A1123)+3,3),1)=0),TOther[Amount])))</f>
        <v/>
      </c>
      <c r="T1123" s="8" t="str" cm="1">
        <f t="array" ref="T1123">IF($A1123="","",IF(COUNTIF(TOther[Frequency],T$1)=0,0,SUMPRODUCT(--(TOther[Frequency]=T$1),--(TOther[Start Date]&lt;=$A1123),--(TOther[End Date Calc]&gt;=$A1123),IF($B1123="N",--(TOther[Start Day]=DAY($A1123)),--(TOther[Start Day]&gt;=DAY($A1123))),--(IFERROR(MOD(TOther[Start Month]-MONTH($A1123)+4,4),1)=0),TOther[Amount])))</f>
        <v/>
      </c>
      <c r="U1123" s="8" t="str" cm="1">
        <f t="array" ref="U1123">IF(A1123="","",IF(COUNTIF(TOther[Frequency],$U$1)=0,0,SUMPRODUCT(--(TOther[Frequency]=$U$1),--(TOther[Start Date]&lt;=A1123),--(TOther[End Date Calc]&gt;=A1123),IF(B1123="N",--(TOther[Start Day]=DAY(A1123)),--(TOther[Start Day]&gt;=DAY(A1123))),--(IFERROR(MOD(TOther[Start Month]-MONTH(A1123)+6,6),1)=0),TOther[Amount])))</f>
        <v/>
      </c>
      <c r="V1123" s="8" t="str" cm="1">
        <f t="array" ref="V1123">IF(A1123="","",IF(COUNTIF(TOther[Frequency],$V$1)=0,0,SUMPRODUCT(--(TOther[Frequency]=$V$1),--(TOther[Start Date]&lt;=A1123),--(TOther[End Date Calc]&gt;=A1123),IF(B1123="N",--(TOther[Start Day]=DAY(A1123)),--(TOther[Start Day]&gt;=DAY(A1123))),--(IFERROR(MOD(TOther[Start Month]-MONTH(A1123)+12,12),1)=0),TOther[Amount])))</f>
        <v/>
      </c>
      <c r="W1123" s="8" t="str">
        <f>IF(A1123="","",SUMIFS(TOther[Amount],TOther[Start Date],A1123,TOther[Frequency],$W$1))</f>
        <v/>
      </c>
      <c r="X1123" s="9" t="str">
        <f t="shared" si="85"/>
        <v/>
      </c>
      <c r="Y1123" s="9" t="str">
        <f t="shared" si="89"/>
        <v/>
      </c>
      <c r="Z1123" s="8" t="str" cm="1">
        <f t="array" ref="Z1123">IF(A1123="","",IF(COUNTIF('2) Income'!$D$13:$D$32,"Weekly")=0,0,SUMPRODUCT(--(IFERROR(MOD(A1123-'2) Income'!$F$13:$F$32,7),1)=0),--('2) Income'!$D$13:$D$32="Weekly"),--('2) Income'!$F$13:$F$32&lt;=A1123),'2) Income'!$E$13:$E$32)))</f>
        <v/>
      </c>
      <c r="AA1123" s="8" t="str" cm="1">
        <f t="array" ref="AA1123">IF(A1123="","",IF(COUNTIF('2) Income'!$D$13:$D$32,"Every Other Week")=0,0,SUMPRODUCT(--(IFERROR(MOD(A1123-'2) Income'!$F$13:$F$32,14),1)=0),--('2) Income'!$D$13:$D$32="Every Other Week"),--('2) Income'!$F$13:$F$32&lt;=A1123),'2) Income'!$E$13:$E$32)))</f>
        <v/>
      </c>
      <c r="AB1123" s="8" t="str">
        <f>IF(A1123="","",IF(COUNTIF('2) Income'!$D$13:$D$32,"1st and 15th")=0,0,IF(OR(DAY(A1123)=1,DAY(A1123)=15),SUMIFS('2) Income'!$E$13:$E$32,'2) Income'!$D$13:$D$32,"1st and 15th",'2) Income'!$F$13:$F$32,"&lt;="&amp;$A1123),0)))</f>
        <v/>
      </c>
      <c r="AC1123" s="8" t="str">
        <f>IF(A1123="","",IF(COUNTIF('2) Income'!$D$13:$D$32,"2nd Wednesday")=0,0,IF(A1123=(A1123-DAY(A1123)+1+2*7-WEEKDAY(A1123-DAY(A1123)+8-4,1)),SUMIFS('2) Income'!$E$13:$E$32,'2) Income'!$D$13:$D$32,"2nd Wednesday",'2) Income'!$F$13:$F$32,"&lt;="&amp;$A1123),0)))</f>
        <v/>
      </c>
      <c r="AD1123" s="8" t="str">
        <f>IF(A1123="","",IF(COUNTIF('2) Income'!$D$13:$D$32,"3rd Wednesday")=0,0,IF(A1123=(A1123-DAY(A1123)+1+3*7-WEEKDAY(A1123-DAY(A1123)+8-4,1)),SUMIFS('2) Income'!$E$13:$E$32,'2) Income'!$D$13:$D$32,"3rd Wednesday",'2) Income'!$F$13:$F$32,"&lt;="&amp;$A1123),0)))</f>
        <v/>
      </c>
      <c r="AE1123" s="8" t="str">
        <f>IF(A1123="","",IF(COUNTIF('2) Income'!$D$13:$D$32,"4th Wednesday")=0,0,IF(A1123=(A1123-DAY(A1123)+1+4*7-WEEKDAY(A1123-DAY(A1123)+8-4,1)),SUMIFS('2) Income'!$E$13:$E$32,'2) Income'!$D$13:$D$32,"4th Wednesday",'2) Income'!$F$13:$F$32,"&lt;="&amp;$A1123),0)))</f>
        <v/>
      </c>
      <c r="AF1123" s="8" t="str" cm="1">
        <f t="array" ref="AF1123">IF(A1123="","",IF(COUNTIF('2) Income'!$D$13:$D$32,"Every 4 Weeks")=0,0,SUMPRODUCT(--(IFERROR(MOD(A1123-'2) Income'!$F$13:$F$32,28),1)=0),--('2) Income'!$D$13:$D$32="Every 4 Weeks"),--('2) Income'!$F$13:$F$32&lt;=A1123),'2) Income'!$E$13:$E$32)))</f>
        <v/>
      </c>
      <c r="AG1123" s="8" t="str">
        <f>IF(A1123="","",IF(COUNTIF('2) Income'!$D$13:$D$32,"Monthly")=0,0,IF(B1123="N",SUMIFS('2) Income'!$E$13:$E$32,'2) Income'!$D$13:$D$32,"monthly",'2) Income'!$F$13:$F$32,"&lt;="&amp;$A1123,'2) Income'!$I$13:$I$32,DAY(A1123)),SUMIFS('2) Income'!$E$13:$E$32,'2) Income'!$D$13:$D$32,"monthly",'2) Income'!$F$13:$F$32,"&lt;="&amp;$A1123,'2) Income'!$I$13:$I$32,"&gt;="&amp;DAY(A1123)))))</f>
        <v/>
      </c>
      <c r="AH1123" s="8" t="str" cm="1">
        <f t="array" ref="AH1123">IF(A1123="","",IF(COUNTIF('2) Income'!$D$13:$D$32,"Yearly")=0,0,SUMPRODUCT(--('2) Income'!$D$13:$D$32="Yearly"),--('2) Income'!$F$13:$F$32&lt;=A1123),IF(B1123="N",--('2) Income'!$I$13:$I$32=DAY(A1123)),--('2) Income'!$I$13:$I$32&gt;=DAY(A1123))),--(IFERROR(MOD('2) Income'!$H$13:$H$32-MONTH(A1123)+12,12),1)=0),'2) Income'!$E$13:$E$32)))</f>
        <v/>
      </c>
      <c r="AI1123" s="8" t="str">
        <f>IF(A1123="","",IF(COUNTIF('2) Income'!$D$13:$D$32,"one-time")=0,0,SUMIFS('2) Income'!$E$13:$E$32,'2) Income'!$D$13:$D$32,"one-time",'2) Income'!$F$13:$F$32,"="&amp;$A1123)))</f>
        <v/>
      </c>
      <c r="AJ1123" s="9" t="str">
        <f t="shared" si="86"/>
        <v/>
      </c>
    </row>
    <row r="1124" spans="1:36">
      <c r="A1124" s="7" t="str">
        <f>IF(A1123="","",IF(A1123+1&lt;='1) Period'!$E$21,A1123+1,""))</f>
        <v/>
      </c>
      <c r="B1124" s="7" t="e">
        <f t="shared" si="87"/>
        <v>#VALUE!</v>
      </c>
      <c r="C1124" t="e">
        <f t="shared" si="88"/>
        <v>#VALUE!</v>
      </c>
      <c r="D1124" s="8" t="str">
        <f>IF(A1124="","",IF(TEXT(A1124,"dddd")='4) Happy Money'!$E$23,WAllowance,0))</f>
        <v/>
      </c>
      <c r="E1124" s="8" t="str">
        <f>IF(A1124="","",IF(B1124="N",SUMIF(TMonthly[Day of the Month],DAY(A1124),TMonthly[Amount]),SUMIF(TMonthly[Day of the Month],"&gt;="&amp;DAY(A1124),TMonthly[Amount])))</f>
        <v/>
      </c>
      <c r="F1124" s="8" t="str" cm="1">
        <f t="array" ref="F1124">IF(A1124="","",SUMPRODUCT(--(TYearly[Due Date]&lt;=A1124),IF(B1124="N",--(TYearly[Day]=DAY(A1124)),--(TYearly[Day]&gt;=DAY(A1124))),--(IFERROR(MOD(TYearly[Month]-MONTH(A1124)+12,12),1)=0),TYearly[Amount]))</f>
        <v/>
      </c>
      <c r="G1124" s="8" t="str">
        <f>IF(A1124="","",SUMIF(TOneTime[Due Date],A1124,TOneTime[Amount]))</f>
        <v/>
      </c>
      <c r="H1124" s="8" t="str" cm="1">
        <f t="array" ref="H1124">IF(A1124="","",IF(COUNTIF(TOther[Frequency],$H$1)=0,0,SUMPRODUCT(--(IFERROR(MOD(A1124-TOther[Start Date],7),1)=0),--(TOther[Frequency]=$H$1),--(TOther[Start Date]&lt;=A1124),--(TOther[End Date Calc]&gt;=A1124),TOther[Amount])))</f>
        <v/>
      </c>
      <c r="I1124" s="8" t="str" cm="1">
        <f t="array" ref="I1124">IF(A1124="","",IF(COUNTIF(TOther[Frequency],$I$1)=0,0,SUMPRODUCT(--(IFERROR(MOD(A1124-TOther[Start Date],14),1)=0),--(TOther[Frequency]=$I$1),--(TOther[Start Date]&lt;=A1124),--(TOther[End Date Calc]&gt;=A1124),TOther[Amount])))</f>
        <v/>
      </c>
      <c r="J1124" s="8" t="str">
        <f>IF(A1124="","",IF(COUNTIF(TOther[Frequency],$J$1)=0,0,IF(OR(DAY(A1124)=1,DAY(A1124)=15),SUMIFS(TOther[Amount],TOther[Frequency],$J$1,TOther[Start Date],"&lt;="&amp;$A1124,TOther[End Date Calc],"&gt;="&amp;A1124),0)))</f>
        <v/>
      </c>
      <c r="K1124" s="8" t="str">
        <f>IF(A1124="","",IF(COUNTIF(TOther[Frequency],$K$1)=0,0,IF(A1124=(A1124-DAY(A1124)+1+2*7-WEEKDAY(A1124-DAY(A1124)+8-4,1)),SUMIFS(TOther[Amount],TOther[Frequency],$K$1,TOther[Start Date],"&lt;="&amp;$A1124,TOther[End Date Calc],"&gt;="&amp;A1124),0)))</f>
        <v/>
      </c>
      <c r="L1124" s="8" t="str">
        <f>IF(A1124="","",IF(COUNTIF(TOther[Frequency],$L$1)=0,0,IF(A1124=(A1124-DAY(A1124)+1+3*7-WEEKDAY(A1124-DAY(A1124)+8-4,1)),SUMIFS(TOther[Amount],TOther[Frequency],$L$1,TOther[Start Date],"&lt;="&amp;$A1124,TOther[End Date Calc],"&gt;="&amp;A1124),0)))</f>
        <v/>
      </c>
      <c r="M1124" s="8" t="str">
        <f>IF(A1124="","",IF(COUNTIF(TOther[Frequency],$M$1)=0,0,IF(A1124=(A1124-DAY(A1124)+1+4*7-WEEKDAY(A1124-DAY(A1124)+8-4,1)),SUMIFS(TOther[Amount],TOther[Frequency],$M$1,TOther[Start Date],"&lt;="&amp;$A1124,TOther[End Date Calc],"&gt;="&amp;A1124),0)))</f>
        <v/>
      </c>
      <c r="N1124" s="8" t="str" cm="1">
        <f t="array" ref="N1124">IF(A1124="","",IF(COUNTIF(TOther[Frequency],$N$1)=0,0,SUMPRODUCT(--(IFERROR(MOD(A1124-TOther[Start Date],28),1)=0),--(TOther[Frequency]=$N$1),--(TOther[Start Date]&lt;=A1124),--(TOther[End Date Calc]&gt;=A1124),TOther[Amount])))</f>
        <v/>
      </c>
      <c r="O1124" s="8" t="str" cm="1">
        <f t="array" ref="O1124">IF(A1124="","",IF(COUNTIF(TOther[Frequency],$O$1)=0,0,SUMPRODUCT(--(IFERROR(MOD(A1124-TOther[Start Date],42),1)=0),--(TOther[Frequency]=$O$1),--(TOther[Start Date]&lt;=A1124),--(TOther[End Date Calc]&gt;=A1124),TOther[Amount])))</f>
        <v/>
      </c>
      <c r="P1124" s="8" t="str" cm="1">
        <f t="array" ref="P1124">IF(A1124="","",IF(COUNTIF(TOther[Frequency],$P$1)=0,0,SUMPRODUCT(--(IFERROR(MOD(A1124-TOther[Start Date],56),1)=0),--(TOther[Frequency]=$P$1),--(TOther[Start Date]&lt;=A1124),--(TOther[End Date Calc]&gt;=A1124),TOther[Amount])))</f>
        <v/>
      </c>
      <c r="Q1124" s="8" t="str">
        <f>IF(A1124="","",IF(COUNTIF(TOther[Frequency],$Q$1)=0,0,IF(B1124="N",SUMIFS(TOther[Amount],TOther[Frequency],$Q$1,TOther[Start Date],"&lt;="&amp;$A1124,TOther[End Date Calc],"&gt;="&amp;A1124,TOther[Start Day],DAY(A1124)),SUMIFS(TOther[Amount],TOther[Frequency],$Q$1,TOther[Start Date],"&lt;="&amp;$A1124,TOther[End Date Calc],"&gt;="&amp;A1124,TOther[Start Day],"&gt;="&amp;DAY(A1124)))))</f>
        <v/>
      </c>
      <c r="R1124" s="8" t="str" cm="1">
        <f t="array" ref="R1124">IF(A1124="","",IF(COUNTIF(TOther[Frequency],R$1)=0,0,SUMPRODUCT(--(TOther[Frequency]=R$1),--(TOther[Start Date]&lt;=A1124),--(TOther[End Date Calc]&gt;=A1124),IF(B1124="N",--(TOther[Start Day]=DAY(A1124)),--(TOther[Start Day]&gt;=DAY(A1124))),--(IFERROR(MOD(TOther[Start Month]-MONTH(A1124)+2,2),1)=0),TOther[Amount])))</f>
        <v/>
      </c>
      <c r="S1124" s="8" t="str" cm="1">
        <f t="array" ref="S1124">IF(A1124="","",IF(COUNTIF(TOther[Frequency],S$1)=0,0,SUMPRODUCT(--(TOther[Frequency]=S$1),--(TOther[Start Date]&lt;=A1124),--(TOther[End Date Calc]&gt;=A1124),IF(B1124="N",--(TOther[Start Day]=DAY(A1124)),--(TOther[Start Day]&gt;=DAY(A1124))),--(IFERROR(MOD(TOther[Start Month]-MONTH(A1124)+3,3),1)=0),TOther[Amount])))</f>
        <v/>
      </c>
      <c r="T1124" s="8" t="str" cm="1">
        <f t="array" ref="T1124">IF($A1124="","",IF(COUNTIF(TOther[Frequency],T$1)=0,0,SUMPRODUCT(--(TOther[Frequency]=T$1),--(TOther[Start Date]&lt;=$A1124),--(TOther[End Date Calc]&gt;=$A1124),IF($B1124="N",--(TOther[Start Day]=DAY($A1124)),--(TOther[Start Day]&gt;=DAY($A1124))),--(IFERROR(MOD(TOther[Start Month]-MONTH($A1124)+4,4),1)=0),TOther[Amount])))</f>
        <v/>
      </c>
      <c r="U1124" s="8" t="str" cm="1">
        <f t="array" ref="U1124">IF(A1124="","",IF(COUNTIF(TOther[Frequency],$U$1)=0,0,SUMPRODUCT(--(TOther[Frequency]=$U$1),--(TOther[Start Date]&lt;=A1124),--(TOther[End Date Calc]&gt;=A1124),IF(B1124="N",--(TOther[Start Day]=DAY(A1124)),--(TOther[Start Day]&gt;=DAY(A1124))),--(IFERROR(MOD(TOther[Start Month]-MONTH(A1124)+6,6),1)=0),TOther[Amount])))</f>
        <v/>
      </c>
      <c r="V1124" s="8" t="str" cm="1">
        <f t="array" ref="V1124">IF(A1124="","",IF(COUNTIF(TOther[Frequency],$V$1)=0,0,SUMPRODUCT(--(TOther[Frequency]=$V$1),--(TOther[Start Date]&lt;=A1124),--(TOther[End Date Calc]&gt;=A1124),IF(B1124="N",--(TOther[Start Day]=DAY(A1124)),--(TOther[Start Day]&gt;=DAY(A1124))),--(IFERROR(MOD(TOther[Start Month]-MONTH(A1124)+12,12),1)=0),TOther[Amount])))</f>
        <v/>
      </c>
      <c r="W1124" s="8" t="str">
        <f>IF(A1124="","",SUMIFS(TOther[Amount],TOther[Start Date],A1124,TOther[Frequency],$W$1))</f>
        <v/>
      </c>
      <c r="X1124" s="9" t="str">
        <f t="shared" si="85"/>
        <v/>
      </c>
      <c r="Y1124" s="9" t="str">
        <f t="shared" si="89"/>
        <v/>
      </c>
      <c r="Z1124" s="8" t="str" cm="1">
        <f t="array" ref="Z1124">IF(A1124="","",IF(COUNTIF('2) Income'!$D$13:$D$32,"Weekly")=0,0,SUMPRODUCT(--(IFERROR(MOD(A1124-'2) Income'!$F$13:$F$32,7),1)=0),--('2) Income'!$D$13:$D$32="Weekly"),--('2) Income'!$F$13:$F$32&lt;=A1124),'2) Income'!$E$13:$E$32)))</f>
        <v/>
      </c>
      <c r="AA1124" s="8" t="str" cm="1">
        <f t="array" ref="AA1124">IF(A1124="","",IF(COUNTIF('2) Income'!$D$13:$D$32,"Every Other Week")=0,0,SUMPRODUCT(--(IFERROR(MOD(A1124-'2) Income'!$F$13:$F$32,14),1)=0),--('2) Income'!$D$13:$D$32="Every Other Week"),--('2) Income'!$F$13:$F$32&lt;=A1124),'2) Income'!$E$13:$E$32)))</f>
        <v/>
      </c>
      <c r="AB1124" s="8" t="str">
        <f>IF(A1124="","",IF(COUNTIF('2) Income'!$D$13:$D$32,"1st and 15th")=0,0,IF(OR(DAY(A1124)=1,DAY(A1124)=15),SUMIFS('2) Income'!$E$13:$E$32,'2) Income'!$D$13:$D$32,"1st and 15th",'2) Income'!$F$13:$F$32,"&lt;="&amp;$A1124),0)))</f>
        <v/>
      </c>
      <c r="AC1124" s="8" t="str">
        <f>IF(A1124="","",IF(COUNTIF('2) Income'!$D$13:$D$32,"2nd Wednesday")=0,0,IF(A1124=(A1124-DAY(A1124)+1+2*7-WEEKDAY(A1124-DAY(A1124)+8-4,1)),SUMIFS('2) Income'!$E$13:$E$32,'2) Income'!$D$13:$D$32,"2nd Wednesday",'2) Income'!$F$13:$F$32,"&lt;="&amp;$A1124),0)))</f>
        <v/>
      </c>
      <c r="AD1124" s="8" t="str">
        <f>IF(A1124="","",IF(COUNTIF('2) Income'!$D$13:$D$32,"3rd Wednesday")=0,0,IF(A1124=(A1124-DAY(A1124)+1+3*7-WEEKDAY(A1124-DAY(A1124)+8-4,1)),SUMIFS('2) Income'!$E$13:$E$32,'2) Income'!$D$13:$D$32,"3rd Wednesday",'2) Income'!$F$13:$F$32,"&lt;="&amp;$A1124),0)))</f>
        <v/>
      </c>
      <c r="AE1124" s="8" t="str">
        <f>IF(A1124="","",IF(COUNTIF('2) Income'!$D$13:$D$32,"4th Wednesday")=0,0,IF(A1124=(A1124-DAY(A1124)+1+4*7-WEEKDAY(A1124-DAY(A1124)+8-4,1)),SUMIFS('2) Income'!$E$13:$E$32,'2) Income'!$D$13:$D$32,"4th Wednesday",'2) Income'!$F$13:$F$32,"&lt;="&amp;$A1124),0)))</f>
        <v/>
      </c>
      <c r="AF1124" s="8" t="str" cm="1">
        <f t="array" ref="AF1124">IF(A1124="","",IF(COUNTIF('2) Income'!$D$13:$D$32,"Every 4 Weeks")=0,0,SUMPRODUCT(--(IFERROR(MOD(A1124-'2) Income'!$F$13:$F$32,28),1)=0),--('2) Income'!$D$13:$D$32="Every 4 Weeks"),--('2) Income'!$F$13:$F$32&lt;=A1124),'2) Income'!$E$13:$E$32)))</f>
        <v/>
      </c>
      <c r="AG1124" s="8" t="str">
        <f>IF(A1124="","",IF(COUNTIF('2) Income'!$D$13:$D$32,"Monthly")=0,0,IF(B1124="N",SUMIFS('2) Income'!$E$13:$E$32,'2) Income'!$D$13:$D$32,"monthly",'2) Income'!$F$13:$F$32,"&lt;="&amp;$A1124,'2) Income'!$I$13:$I$32,DAY(A1124)),SUMIFS('2) Income'!$E$13:$E$32,'2) Income'!$D$13:$D$32,"monthly",'2) Income'!$F$13:$F$32,"&lt;="&amp;$A1124,'2) Income'!$I$13:$I$32,"&gt;="&amp;DAY(A1124)))))</f>
        <v/>
      </c>
      <c r="AH1124" s="8" t="str" cm="1">
        <f t="array" ref="AH1124">IF(A1124="","",IF(COUNTIF('2) Income'!$D$13:$D$32,"Yearly")=0,0,SUMPRODUCT(--('2) Income'!$D$13:$D$32="Yearly"),--('2) Income'!$F$13:$F$32&lt;=A1124),IF(B1124="N",--('2) Income'!$I$13:$I$32=DAY(A1124)),--('2) Income'!$I$13:$I$32&gt;=DAY(A1124))),--(IFERROR(MOD('2) Income'!$H$13:$H$32-MONTH(A1124)+12,12),1)=0),'2) Income'!$E$13:$E$32)))</f>
        <v/>
      </c>
      <c r="AI1124" s="8" t="str">
        <f>IF(A1124="","",IF(COUNTIF('2) Income'!$D$13:$D$32,"one-time")=0,0,SUMIFS('2) Income'!$E$13:$E$32,'2) Income'!$D$13:$D$32,"one-time",'2) Income'!$F$13:$F$32,"="&amp;$A1124)))</f>
        <v/>
      </c>
      <c r="AJ1124" s="9" t="str">
        <f t="shared" si="86"/>
        <v/>
      </c>
    </row>
    <row r="1125" spans="1:36">
      <c r="A1125" s="7" t="str">
        <f>IF(A1124="","",IF(A1124+1&lt;='1) Period'!$E$21,A1124+1,""))</f>
        <v/>
      </c>
      <c r="B1125" s="7" t="e">
        <f t="shared" si="87"/>
        <v>#VALUE!</v>
      </c>
      <c r="C1125" t="e">
        <f t="shared" si="88"/>
        <v>#VALUE!</v>
      </c>
      <c r="D1125" s="8" t="str">
        <f>IF(A1125="","",IF(TEXT(A1125,"dddd")='4) Happy Money'!$E$23,WAllowance,0))</f>
        <v/>
      </c>
      <c r="E1125" s="8" t="str">
        <f>IF(A1125="","",IF(B1125="N",SUMIF(TMonthly[Day of the Month],DAY(A1125),TMonthly[Amount]),SUMIF(TMonthly[Day of the Month],"&gt;="&amp;DAY(A1125),TMonthly[Amount])))</f>
        <v/>
      </c>
      <c r="F1125" s="8" t="str" cm="1">
        <f t="array" ref="F1125">IF(A1125="","",SUMPRODUCT(--(TYearly[Due Date]&lt;=A1125),IF(B1125="N",--(TYearly[Day]=DAY(A1125)),--(TYearly[Day]&gt;=DAY(A1125))),--(IFERROR(MOD(TYearly[Month]-MONTH(A1125)+12,12),1)=0),TYearly[Amount]))</f>
        <v/>
      </c>
      <c r="G1125" s="8" t="str">
        <f>IF(A1125="","",SUMIF(TOneTime[Due Date],A1125,TOneTime[Amount]))</f>
        <v/>
      </c>
      <c r="H1125" s="8" t="str" cm="1">
        <f t="array" ref="H1125">IF(A1125="","",IF(COUNTIF(TOther[Frequency],$H$1)=0,0,SUMPRODUCT(--(IFERROR(MOD(A1125-TOther[Start Date],7),1)=0),--(TOther[Frequency]=$H$1),--(TOther[Start Date]&lt;=A1125),--(TOther[End Date Calc]&gt;=A1125),TOther[Amount])))</f>
        <v/>
      </c>
      <c r="I1125" s="8" t="str" cm="1">
        <f t="array" ref="I1125">IF(A1125="","",IF(COUNTIF(TOther[Frequency],$I$1)=0,0,SUMPRODUCT(--(IFERROR(MOD(A1125-TOther[Start Date],14),1)=0),--(TOther[Frequency]=$I$1),--(TOther[Start Date]&lt;=A1125),--(TOther[End Date Calc]&gt;=A1125),TOther[Amount])))</f>
        <v/>
      </c>
      <c r="J1125" s="8" t="str">
        <f>IF(A1125="","",IF(COUNTIF(TOther[Frequency],$J$1)=0,0,IF(OR(DAY(A1125)=1,DAY(A1125)=15),SUMIFS(TOther[Amount],TOther[Frequency],$J$1,TOther[Start Date],"&lt;="&amp;$A1125,TOther[End Date Calc],"&gt;="&amp;A1125),0)))</f>
        <v/>
      </c>
      <c r="K1125" s="8" t="str">
        <f>IF(A1125="","",IF(COUNTIF(TOther[Frequency],$K$1)=0,0,IF(A1125=(A1125-DAY(A1125)+1+2*7-WEEKDAY(A1125-DAY(A1125)+8-4,1)),SUMIFS(TOther[Amount],TOther[Frequency],$K$1,TOther[Start Date],"&lt;="&amp;$A1125,TOther[End Date Calc],"&gt;="&amp;A1125),0)))</f>
        <v/>
      </c>
      <c r="L1125" s="8" t="str">
        <f>IF(A1125="","",IF(COUNTIF(TOther[Frequency],$L$1)=0,0,IF(A1125=(A1125-DAY(A1125)+1+3*7-WEEKDAY(A1125-DAY(A1125)+8-4,1)),SUMIFS(TOther[Amount],TOther[Frequency],$L$1,TOther[Start Date],"&lt;="&amp;$A1125,TOther[End Date Calc],"&gt;="&amp;A1125),0)))</f>
        <v/>
      </c>
      <c r="M1125" s="8" t="str">
        <f>IF(A1125="","",IF(COUNTIF(TOther[Frequency],$M$1)=0,0,IF(A1125=(A1125-DAY(A1125)+1+4*7-WEEKDAY(A1125-DAY(A1125)+8-4,1)),SUMIFS(TOther[Amount],TOther[Frequency],$M$1,TOther[Start Date],"&lt;="&amp;$A1125,TOther[End Date Calc],"&gt;="&amp;A1125),0)))</f>
        <v/>
      </c>
      <c r="N1125" s="8" t="str" cm="1">
        <f t="array" ref="N1125">IF(A1125="","",IF(COUNTIF(TOther[Frequency],$N$1)=0,0,SUMPRODUCT(--(IFERROR(MOD(A1125-TOther[Start Date],28),1)=0),--(TOther[Frequency]=$N$1),--(TOther[Start Date]&lt;=A1125),--(TOther[End Date Calc]&gt;=A1125),TOther[Amount])))</f>
        <v/>
      </c>
      <c r="O1125" s="8" t="str" cm="1">
        <f t="array" ref="O1125">IF(A1125="","",IF(COUNTIF(TOther[Frequency],$O$1)=0,0,SUMPRODUCT(--(IFERROR(MOD(A1125-TOther[Start Date],42),1)=0),--(TOther[Frequency]=$O$1),--(TOther[Start Date]&lt;=A1125),--(TOther[End Date Calc]&gt;=A1125),TOther[Amount])))</f>
        <v/>
      </c>
      <c r="P1125" s="8" t="str" cm="1">
        <f t="array" ref="P1125">IF(A1125="","",IF(COUNTIF(TOther[Frequency],$P$1)=0,0,SUMPRODUCT(--(IFERROR(MOD(A1125-TOther[Start Date],56),1)=0),--(TOther[Frequency]=$P$1),--(TOther[Start Date]&lt;=A1125),--(TOther[End Date Calc]&gt;=A1125),TOther[Amount])))</f>
        <v/>
      </c>
      <c r="Q1125" s="8" t="str">
        <f>IF(A1125="","",IF(COUNTIF(TOther[Frequency],$Q$1)=0,0,IF(B1125="N",SUMIFS(TOther[Amount],TOther[Frequency],$Q$1,TOther[Start Date],"&lt;="&amp;$A1125,TOther[End Date Calc],"&gt;="&amp;A1125,TOther[Start Day],DAY(A1125)),SUMIFS(TOther[Amount],TOther[Frequency],$Q$1,TOther[Start Date],"&lt;="&amp;$A1125,TOther[End Date Calc],"&gt;="&amp;A1125,TOther[Start Day],"&gt;="&amp;DAY(A1125)))))</f>
        <v/>
      </c>
      <c r="R1125" s="8" t="str" cm="1">
        <f t="array" ref="R1125">IF(A1125="","",IF(COUNTIF(TOther[Frequency],R$1)=0,0,SUMPRODUCT(--(TOther[Frequency]=R$1),--(TOther[Start Date]&lt;=A1125),--(TOther[End Date Calc]&gt;=A1125),IF(B1125="N",--(TOther[Start Day]=DAY(A1125)),--(TOther[Start Day]&gt;=DAY(A1125))),--(IFERROR(MOD(TOther[Start Month]-MONTH(A1125)+2,2),1)=0),TOther[Amount])))</f>
        <v/>
      </c>
      <c r="S1125" s="8" t="str" cm="1">
        <f t="array" ref="S1125">IF(A1125="","",IF(COUNTIF(TOther[Frequency],S$1)=0,0,SUMPRODUCT(--(TOther[Frequency]=S$1),--(TOther[Start Date]&lt;=A1125),--(TOther[End Date Calc]&gt;=A1125),IF(B1125="N",--(TOther[Start Day]=DAY(A1125)),--(TOther[Start Day]&gt;=DAY(A1125))),--(IFERROR(MOD(TOther[Start Month]-MONTH(A1125)+3,3),1)=0),TOther[Amount])))</f>
        <v/>
      </c>
      <c r="T1125" s="8" t="str" cm="1">
        <f t="array" ref="T1125">IF($A1125="","",IF(COUNTIF(TOther[Frequency],T$1)=0,0,SUMPRODUCT(--(TOther[Frequency]=T$1),--(TOther[Start Date]&lt;=$A1125),--(TOther[End Date Calc]&gt;=$A1125),IF($B1125="N",--(TOther[Start Day]=DAY($A1125)),--(TOther[Start Day]&gt;=DAY($A1125))),--(IFERROR(MOD(TOther[Start Month]-MONTH($A1125)+4,4),1)=0),TOther[Amount])))</f>
        <v/>
      </c>
      <c r="U1125" s="8" t="str" cm="1">
        <f t="array" ref="U1125">IF(A1125="","",IF(COUNTIF(TOther[Frequency],$U$1)=0,0,SUMPRODUCT(--(TOther[Frequency]=$U$1),--(TOther[Start Date]&lt;=A1125),--(TOther[End Date Calc]&gt;=A1125),IF(B1125="N",--(TOther[Start Day]=DAY(A1125)),--(TOther[Start Day]&gt;=DAY(A1125))),--(IFERROR(MOD(TOther[Start Month]-MONTH(A1125)+6,6),1)=0),TOther[Amount])))</f>
        <v/>
      </c>
      <c r="V1125" s="8" t="str" cm="1">
        <f t="array" ref="V1125">IF(A1125="","",IF(COUNTIF(TOther[Frequency],$V$1)=0,0,SUMPRODUCT(--(TOther[Frequency]=$V$1),--(TOther[Start Date]&lt;=A1125),--(TOther[End Date Calc]&gt;=A1125),IF(B1125="N",--(TOther[Start Day]=DAY(A1125)),--(TOther[Start Day]&gt;=DAY(A1125))),--(IFERROR(MOD(TOther[Start Month]-MONTH(A1125)+12,12),1)=0),TOther[Amount])))</f>
        <v/>
      </c>
      <c r="W1125" s="8" t="str">
        <f>IF(A1125="","",SUMIFS(TOther[Amount],TOther[Start Date],A1125,TOther[Frequency],$W$1))</f>
        <v/>
      </c>
      <c r="X1125" s="9" t="str">
        <f t="shared" si="85"/>
        <v/>
      </c>
      <c r="Y1125" s="9" t="str">
        <f t="shared" si="89"/>
        <v/>
      </c>
      <c r="Z1125" s="8" t="str" cm="1">
        <f t="array" ref="Z1125">IF(A1125="","",IF(COUNTIF('2) Income'!$D$13:$D$32,"Weekly")=0,0,SUMPRODUCT(--(IFERROR(MOD(A1125-'2) Income'!$F$13:$F$32,7),1)=0),--('2) Income'!$D$13:$D$32="Weekly"),--('2) Income'!$F$13:$F$32&lt;=A1125),'2) Income'!$E$13:$E$32)))</f>
        <v/>
      </c>
      <c r="AA1125" s="8" t="str" cm="1">
        <f t="array" ref="AA1125">IF(A1125="","",IF(COUNTIF('2) Income'!$D$13:$D$32,"Every Other Week")=0,0,SUMPRODUCT(--(IFERROR(MOD(A1125-'2) Income'!$F$13:$F$32,14),1)=0),--('2) Income'!$D$13:$D$32="Every Other Week"),--('2) Income'!$F$13:$F$32&lt;=A1125),'2) Income'!$E$13:$E$32)))</f>
        <v/>
      </c>
      <c r="AB1125" s="8" t="str">
        <f>IF(A1125="","",IF(COUNTIF('2) Income'!$D$13:$D$32,"1st and 15th")=0,0,IF(OR(DAY(A1125)=1,DAY(A1125)=15),SUMIFS('2) Income'!$E$13:$E$32,'2) Income'!$D$13:$D$32,"1st and 15th",'2) Income'!$F$13:$F$32,"&lt;="&amp;$A1125),0)))</f>
        <v/>
      </c>
      <c r="AC1125" s="8" t="str">
        <f>IF(A1125="","",IF(COUNTIF('2) Income'!$D$13:$D$32,"2nd Wednesday")=0,0,IF(A1125=(A1125-DAY(A1125)+1+2*7-WEEKDAY(A1125-DAY(A1125)+8-4,1)),SUMIFS('2) Income'!$E$13:$E$32,'2) Income'!$D$13:$D$32,"2nd Wednesday",'2) Income'!$F$13:$F$32,"&lt;="&amp;$A1125),0)))</f>
        <v/>
      </c>
      <c r="AD1125" s="8" t="str">
        <f>IF(A1125="","",IF(COUNTIF('2) Income'!$D$13:$D$32,"3rd Wednesday")=0,0,IF(A1125=(A1125-DAY(A1125)+1+3*7-WEEKDAY(A1125-DAY(A1125)+8-4,1)),SUMIFS('2) Income'!$E$13:$E$32,'2) Income'!$D$13:$D$32,"3rd Wednesday",'2) Income'!$F$13:$F$32,"&lt;="&amp;$A1125),0)))</f>
        <v/>
      </c>
      <c r="AE1125" s="8" t="str">
        <f>IF(A1125="","",IF(COUNTIF('2) Income'!$D$13:$D$32,"4th Wednesday")=0,0,IF(A1125=(A1125-DAY(A1125)+1+4*7-WEEKDAY(A1125-DAY(A1125)+8-4,1)),SUMIFS('2) Income'!$E$13:$E$32,'2) Income'!$D$13:$D$32,"4th Wednesday",'2) Income'!$F$13:$F$32,"&lt;="&amp;$A1125),0)))</f>
        <v/>
      </c>
      <c r="AF1125" s="8" t="str" cm="1">
        <f t="array" ref="AF1125">IF(A1125="","",IF(COUNTIF('2) Income'!$D$13:$D$32,"Every 4 Weeks")=0,0,SUMPRODUCT(--(IFERROR(MOD(A1125-'2) Income'!$F$13:$F$32,28),1)=0),--('2) Income'!$D$13:$D$32="Every 4 Weeks"),--('2) Income'!$F$13:$F$32&lt;=A1125),'2) Income'!$E$13:$E$32)))</f>
        <v/>
      </c>
      <c r="AG1125" s="8" t="str">
        <f>IF(A1125="","",IF(COUNTIF('2) Income'!$D$13:$D$32,"Monthly")=0,0,IF(B1125="N",SUMIFS('2) Income'!$E$13:$E$32,'2) Income'!$D$13:$D$32,"monthly",'2) Income'!$F$13:$F$32,"&lt;="&amp;$A1125,'2) Income'!$I$13:$I$32,DAY(A1125)),SUMIFS('2) Income'!$E$13:$E$32,'2) Income'!$D$13:$D$32,"monthly",'2) Income'!$F$13:$F$32,"&lt;="&amp;$A1125,'2) Income'!$I$13:$I$32,"&gt;="&amp;DAY(A1125)))))</f>
        <v/>
      </c>
      <c r="AH1125" s="8" t="str" cm="1">
        <f t="array" ref="AH1125">IF(A1125="","",IF(COUNTIF('2) Income'!$D$13:$D$32,"Yearly")=0,0,SUMPRODUCT(--('2) Income'!$D$13:$D$32="Yearly"),--('2) Income'!$F$13:$F$32&lt;=A1125),IF(B1125="N",--('2) Income'!$I$13:$I$32=DAY(A1125)),--('2) Income'!$I$13:$I$32&gt;=DAY(A1125))),--(IFERROR(MOD('2) Income'!$H$13:$H$32-MONTH(A1125)+12,12),1)=0),'2) Income'!$E$13:$E$32)))</f>
        <v/>
      </c>
      <c r="AI1125" s="8" t="str">
        <f>IF(A1125="","",IF(COUNTIF('2) Income'!$D$13:$D$32,"one-time")=0,0,SUMIFS('2) Income'!$E$13:$E$32,'2) Income'!$D$13:$D$32,"one-time",'2) Income'!$F$13:$F$32,"="&amp;$A1125)))</f>
        <v/>
      </c>
      <c r="AJ1125" s="9" t="str">
        <f t="shared" si="86"/>
        <v/>
      </c>
    </row>
    <row r="1126" spans="1:36">
      <c r="A1126" s="7" t="str">
        <f>IF(A1125="","",IF(A1125+1&lt;='1) Period'!$E$21,A1125+1,""))</f>
        <v/>
      </c>
      <c r="B1126" s="7" t="e">
        <f t="shared" si="87"/>
        <v>#VALUE!</v>
      </c>
      <c r="C1126" t="e">
        <f t="shared" si="88"/>
        <v>#VALUE!</v>
      </c>
      <c r="D1126" s="8" t="str">
        <f>IF(A1126="","",IF(TEXT(A1126,"dddd")='4) Happy Money'!$E$23,WAllowance,0))</f>
        <v/>
      </c>
      <c r="E1126" s="8" t="str">
        <f>IF(A1126="","",IF(B1126="N",SUMIF(TMonthly[Day of the Month],DAY(A1126),TMonthly[Amount]),SUMIF(TMonthly[Day of the Month],"&gt;="&amp;DAY(A1126),TMonthly[Amount])))</f>
        <v/>
      </c>
      <c r="F1126" s="8" t="str" cm="1">
        <f t="array" ref="F1126">IF(A1126="","",SUMPRODUCT(--(TYearly[Due Date]&lt;=A1126),IF(B1126="N",--(TYearly[Day]=DAY(A1126)),--(TYearly[Day]&gt;=DAY(A1126))),--(IFERROR(MOD(TYearly[Month]-MONTH(A1126)+12,12),1)=0),TYearly[Amount]))</f>
        <v/>
      </c>
      <c r="G1126" s="8" t="str">
        <f>IF(A1126="","",SUMIF(TOneTime[Due Date],A1126,TOneTime[Amount]))</f>
        <v/>
      </c>
      <c r="H1126" s="8" t="str" cm="1">
        <f t="array" ref="H1126">IF(A1126="","",IF(COUNTIF(TOther[Frequency],$H$1)=0,0,SUMPRODUCT(--(IFERROR(MOD(A1126-TOther[Start Date],7),1)=0),--(TOther[Frequency]=$H$1),--(TOther[Start Date]&lt;=A1126),--(TOther[End Date Calc]&gt;=A1126),TOther[Amount])))</f>
        <v/>
      </c>
      <c r="I1126" s="8" t="str" cm="1">
        <f t="array" ref="I1126">IF(A1126="","",IF(COUNTIF(TOther[Frequency],$I$1)=0,0,SUMPRODUCT(--(IFERROR(MOD(A1126-TOther[Start Date],14),1)=0),--(TOther[Frequency]=$I$1),--(TOther[Start Date]&lt;=A1126),--(TOther[End Date Calc]&gt;=A1126),TOther[Amount])))</f>
        <v/>
      </c>
      <c r="J1126" s="8" t="str">
        <f>IF(A1126="","",IF(COUNTIF(TOther[Frequency],$J$1)=0,0,IF(OR(DAY(A1126)=1,DAY(A1126)=15),SUMIFS(TOther[Amount],TOther[Frequency],$J$1,TOther[Start Date],"&lt;="&amp;$A1126,TOther[End Date Calc],"&gt;="&amp;A1126),0)))</f>
        <v/>
      </c>
      <c r="K1126" s="8" t="str">
        <f>IF(A1126="","",IF(COUNTIF(TOther[Frequency],$K$1)=0,0,IF(A1126=(A1126-DAY(A1126)+1+2*7-WEEKDAY(A1126-DAY(A1126)+8-4,1)),SUMIFS(TOther[Amount],TOther[Frequency],$K$1,TOther[Start Date],"&lt;="&amp;$A1126,TOther[End Date Calc],"&gt;="&amp;A1126),0)))</f>
        <v/>
      </c>
      <c r="L1126" s="8" t="str">
        <f>IF(A1126="","",IF(COUNTIF(TOther[Frequency],$L$1)=0,0,IF(A1126=(A1126-DAY(A1126)+1+3*7-WEEKDAY(A1126-DAY(A1126)+8-4,1)),SUMIFS(TOther[Amount],TOther[Frequency],$L$1,TOther[Start Date],"&lt;="&amp;$A1126,TOther[End Date Calc],"&gt;="&amp;A1126),0)))</f>
        <v/>
      </c>
      <c r="M1126" s="8" t="str">
        <f>IF(A1126="","",IF(COUNTIF(TOther[Frequency],$M$1)=0,0,IF(A1126=(A1126-DAY(A1126)+1+4*7-WEEKDAY(A1126-DAY(A1126)+8-4,1)),SUMIFS(TOther[Amount],TOther[Frequency],$M$1,TOther[Start Date],"&lt;="&amp;$A1126,TOther[End Date Calc],"&gt;="&amp;A1126),0)))</f>
        <v/>
      </c>
      <c r="N1126" s="8" t="str" cm="1">
        <f t="array" ref="N1126">IF(A1126="","",IF(COUNTIF(TOther[Frequency],$N$1)=0,0,SUMPRODUCT(--(IFERROR(MOD(A1126-TOther[Start Date],28),1)=0),--(TOther[Frequency]=$N$1),--(TOther[Start Date]&lt;=A1126),--(TOther[End Date Calc]&gt;=A1126),TOther[Amount])))</f>
        <v/>
      </c>
      <c r="O1126" s="8" t="str" cm="1">
        <f t="array" ref="O1126">IF(A1126="","",IF(COUNTIF(TOther[Frequency],$O$1)=0,0,SUMPRODUCT(--(IFERROR(MOD(A1126-TOther[Start Date],42),1)=0),--(TOther[Frequency]=$O$1),--(TOther[Start Date]&lt;=A1126),--(TOther[End Date Calc]&gt;=A1126),TOther[Amount])))</f>
        <v/>
      </c>
      <c r="P1126" s="8" t="str" cm="1">
        <f t="array" ref="P1126">IF(A1126="","",IF(COUNTIF(TOther[Frequency],$P$1)=0,0,SUMPRODUCT(--(IFERROR(MOD(A1126-TOther[Start Date],56),1)=0),--(TOther[Frequency]=$P$1),--(TOther[Start Date]&lt;=A1126),--(TOther[End Date Calc]&gt;=A1126),TOther[Amount])))</f>
        <v/>
      </c>
      <c r="Q1126" s="8" t="str">
        <f>IF(A1126="","",IF(COUNTIF(TOther[Frequency],$Q$1)=0,0,IF(B1126="N",SUMIFS(TOther[Amount],TOther[Frequency],$Q$1,TOther[Start Date],"&lt;="&amp;$A1126,TOther[End Date Calc],"&gt;="&amp;A1126,TOther[Start Day],DAY(A1126)),SUMIFS(TOther[Amount],TOther[Frequency],$Q$1,TOther[Start Date],"&lt;="&amp;$A1126,TOther[End Date Calc],"&gt;="&amp;A1126,TOther[Start Day],"&gt;="&amp;DAY(A1126)))))</f>
        <v/>
      </c>
      <c r="R1126" s="8" t="str" cm="1">
        <f t="array" ref="R1126">IF(A1126="","",IF(COUNTIF(TOther[Frequency],R$1)=0,0,SUMPRODUCT(--(TOther[Frequency]=R$1),--(TOther[Start Date]&lt;=A1126),--(TOther[End Date Calc]&gt;=A1126),IF(B1126="N",--(TOther[Start Day]=DAY(A1126)),--(TOther[Start Day]&gt;=DAY(A1126))),--(IFERROR(MOD(TOther[Start Month]-MONTH(A1126)+2,2),1)=0),TOther[Amount])))</f>
        <v/>
      </c>
      <c r="S1126" s="8" t="str" cm="1">
        <f t="array" ref="S1126">IF(A1126="","",IF(COUNTIF(TOther[Frequency],S$1)=0,0,SUMPRODUCT(--(TOther[Frequency]=S$1),--(TOther[Start Date]&lt;=A1126),--(TOther[End Date Calc]&gt;=A1126),IF(B1126="N",--(TOther[Start Day]=DAY(A1126)),--(TOther[Start Day]&gt;=DAY(A1126))),--(IFERROR(MOD(TOther[Start Month]-MONTH(A1126)+3,3),1)=0),TOther[Amount])))</f>
        <v/>
      </c>
      <c r="T1126" s="8" t="str" cm="1">
        <f t="array" ref="T1126">IF($A1126="","",IF(COUNTIF(TOther[Frequency],T$1)=0,0,SUMPRODUCT(--(TOther[Frequency]=T$1),--(TOther[Start Date]&lt;=$A1126),--(TOther[End Date Calc]&gt;=$A1126),IF($B1126="N",--(TOther[Start Day]=DAY($A1126)),--(TOther[Start Day]&gt;=DAY($A1126))),--(IFERROR(MOD(TOther[Start Month]-MONTH($A1126)+4,4),1)=0),TOther[Amount])))</f>
        <v/>
      </c>
      <c r="U1126" s="8" t="str" cm="1">
        <f t="array" ref="U1126">IF(A1126="","",IF(COUNTIF(TOther[Frequency],$U$1)=0,0,SUMPRODUCT(--(TOther[Frequency]=$U$1),--(TOther[Start Date]&lt;=A1126),--(TOther[End Date Calc]&gt;=A1126),IF(B1126="N",--(TOther[Start Day]=DAY(A1126)),--(TOther[Start Day]&gt;=DAY(A1126))),--(IFERROR(MOD(TOther[Start Month]-MONTH(A1126)+6,6),1)=0),TOther[Amount])))</f>
        <v/>
      </c>
      <c r="V1126" s="8" t="str" cm="1">
        <f t="array" ref="V1126">IF(A1126="","",IF(COUNTIF(TOther[Frequency],$V$1)=0,0,SUMPRODUCT(--(TOther[Frequency]=$V$1),--(TOther[Start Date]&lt;=A1126),--(TOther[End Date Calc]&gt;=A1126),IF(B1126="N",--(TOther[Start Day]=DAY(A1126)),--(TOther[Start Day]&gt;=DAY(A1126))),--(IFERROR(MOD(TOther[Start Month]-MONTH(A1126)+12,12),1)=0),TOther[Amount])))</f>
        <v/>
      </c>
      <c r="W1126" s="8" t="str">
        <f>IF(A1126="","",SUMIFS(TOther[Amount],TOther[Start Date],A1126,TOther[Frequency],$W$1))</f>
        <v/>
      </c>
      <c r="X1126" s="9" t="str">
        <f t="shared" si="85"/>
        <v/>
      </c>
      <c r="Y1126" s="9" t="str">
        <f t="shared" si="89"/>
        <v/>
      </c>
      <c r="Z1126" s="8" t="str" cm="1">
        <f t="array" ref="Z1126">IF(A1126="","",IF(COUNTIF('2) Income'!$D$13:$D$32,"Weekly")=0,0,SUMPRODUCT(--(IFERROR(MOD(A1126-'2) Income'!$F$13:$F$32,7),1)=0),--('2) Income'!$D$13:$D$32="Weekly"),--('2) Income'!$F$13:$F$32&lt;=A1126),'2) Income'!$E$13:$E$32)))</f>
        <v/>
      </c>
      <c r="AA1126" s="8" t="str" cm="1">
        <f t="array" ref="AA1126">IF(A1126="","",IF(COUNTIF('2) Income'!$D$13:$D$32,"Every Other Week")=0,0,SUMPRODUCT(--(IFERROR(MOD(A1126-'2) Income'!$F$13:$F$32,14),1)=0),--('2) Income'!$D$13:$D$32="Every Other Week"),--('2) Income'!$F$13:$F$32&lt;=A1126),'2) Income'!$E$13:$E$32)))</f>
        <v/>
      </c>
      <c r="AB1126" s="8" t="str">
        <f>IF(A1126="","",IF(COUNTIF('2) Income'!$D$13:$D$32,"1st and 15th")=0,0,IF(OR(DAY(A1126)=1,DAY(A1126)=15),SUMIFS('2) Income'!$E$13:$E$32,'2) Income'!$D$13:$D$32,"1st and 15th",'2) Income'!$F$13:$F$32,"&lt;="&amp;$A1126),0)))</f>
        <v/>
      </c>
      <c r="AC1126" s="8" t="str">
        <f>IF(A1126="","",IF(COUNTIF('2) Income'!$D$13:$D$32,"2nd Wednesday")=0,0,IF(A1126=(A1126-DAY(A1126)+1+2*7-WEEKDAY(A1126-DAY(A1126)+8-4,1)),SUMIFS('2) Income'!$E$13:$E$32,'2) Income'!$D$13:$D$32,"2nd Wednesday",'2) Income'!$F$13:$F$32,"&lt;="&amp;$A1126),0)))</f>
        <v/>
      </c>
      <c r="AD1126" s="8" t="str">
        <f>IF(A1126="","",IF(COUNTIF('2) Income'!$D$13:$D$32,"3rd Wednesday")=0,0,IF(A1126=(A1126-DAY(A1126)+1+3*7-WEEKDAY(A1126-DAY(A1126)+8-4,1)),SUMIFS('2) Income'!$E$13:$E$32,'2) Income'!$D$13:$D$32,"3rd Wednesday",'2) Income'!$F$13:$F$32,"&lt;="&amp;$A1126),0)))</f>
        <v/>
      </c>
      <c r="AE1126" s="8" t="str">
        <f>IF(A1126="","",IF(COUNTIF('2) Income'!$D$13:$D$32,"4th Wednesday")=0,0,IF(A1126=(A1126-DAY(A1126)+1+4*7-WEEKDAY(A1126-DAY(A1126)+8-4,1)),SUMIFS('2) Income'!$E$13:$E$32,'2) Income'!$D$13:$D$32,"4th Wednesday",'2) Income'!$F$13:$F$32,"&lt;="&amp;$A1126),0)))</f>
        <v/>
      </c>
      <c r="AF1126" s="8" t="str" cm="1">
        <f t="array" ref="AF1126">IF(A1126="","",IF(COUNTIF('2) Income'!$D$13:$D$32,"Every 4 Weeks")=0,0,SUMPRODUCT(--(IFERROR(MOD(A1126-'2) Income'!$F$13:$F$32,28),1)=0),--('2) Income'!$D$13:$D$32="Every 4 Weeks"),--('2) Income'!$F$13:$F$32&lt;=A1126),'2) Income'!$E$13:$E$32)))</f>
        <v/>
      </c>
      <c r="AG1126" s="8" t="str">
        <f>IF(A1126="","",IF(COUNTIF('2) Income'!$D$13:$D$32,"Monthly")=0,0,IF(B1126="N",SUMIFS('2) Income'!$E$13:$E$32,'2) Income'!$D$13:$D$32,"monthly",'2) Income'!$F$13:$F$32,"&lt;="&amp;$A1126,'2) Income'!$I$13:$I$32,DAY(A1126)),SUMIFS('2) Income'!$E$13:$E$32,'2) Income'!$D$13:$D$32,"monthly",'2) Income'!$F$13:$F$32,"&lt;="&amp;$A1126,'2) Income'!$I$13:$I$32,"&gt;="&amp;DAY(A1126)))))</f>
        <v/>
      </c>
      <c r="AH1126" s="8" t="str" cm="1">
        <f t="array" ref="AH1126">IF(A1126="","",IF(COUNTIF('2) Income'!$D$13:$D$32,"Yearly")=0,0,SUMPRODUCT(--('2) Income'!$D$13:$D$32="Yearly"),--('2) Income'!$F$13:$F$32&lt;=A1126),IF(B1126="N",--('2) Income'!$I$13:$I$32=DAY(A1126)),--('2) Income'!$I$13:$I$32&gt;=DAY(A1126))),--(IFERROR(MOD('2) Income'!$H$13:$H$32-MONTH(A1126)+12,12),1)=0),'2) Income'!$E$13:$E$32)))</f>
        <v/>
      </c>
      <c r="AI1126" s="8" t="str">
        <f>IF(A1126="","",IF(COUNTIF('2) Income'!$D$13:$D$32,"one-time")=0,0,SUMIFS('2) Income'!$E$13:$E$32,'2) Income'!$D$13:$D$32,"one-time",'2) Income'!$F$13:$F$32,"="&amp;$A1126)))</f>
        <v/>
      </c>
      <c r="AJ1126" s="9" t="str">
        <f t="shared" si="86"/>
        <v/>
      </c>
    </row>
    <row r="1127" spans="1:36">
      <c r="A1127" s="7" t="str">
        <f>IF(A1126="","",IF(A1126+1&lt;='1) Period'!$E$21,A1126+1,""))</f>
        <v/>
      </c>
      <c r="B1127" s="7" t="e">
        <f t="shared" si="87"/>
        <v>#VALUE!</v>
      </c>
      <c r="C1127" t="e">
        <f t="shared" si="88"/>
        <v>#VALUE!</v>
      </c>
      <c r="D1127" s="8" t="str">
        <f>IF(A1127="","",IF(TEXT(A1127,"dddd")='4) Happy Money'!$E$23,WAllowance,0))</f>
        <v/>
      </c>
      <c r="E1127" s="8" t="str">
        <f>IF(A1127="","",IF(B1127="N",SUMIF(TMonthly[Day of the Month],DAY(A1127),TMonthly[Amount]),SUMIF(TMonthly[Day of the Month],"&gt;="&amp;DAY(A1127),TMonthly[Amount])))</f>
        <v/>
      </c>
      <c r="F1127" s="8" t="str" cm="1">
        <f t="array" ref="F1127">IF(A1127="","",SUMPRODUCT(--(TYearly[Due Date]&lt;=A1127),IF(B1127="N",--(TYearly[Day]=DAY(A1127)),--(TYearly[Day]&gt;=DAY(A1127))),--(IFERROR(MOD(TYearly[Month]-MONTH(A1127)+12,12),1)=0),TYearly[Amount]))</f>
        <v/>
      </c>
      <c r="G1127" s="8" t="str">
        <f>IF(A1127="","",SUMIF(TOneTime[Due Date],A1127,TOneTime[Amount]))</f>
        <v/>
      </c>
      <c r="H1127" s="8" t="str" cm="1">
        <f t="array" ref="H1127">IF(A1127="","",IF(COUNTIF(TOther[Frequency],$H$1)=0,0,SUMPRODUCT(--(IFERROR(MOD(A1127-TOther[Start Date],7),1)=0),--(TOther[Frequency]=$H$1),--(TOther[Start Date]&lt;=A1127),--(TOther[End Date Calc]&gt;=A1127),TOther[Amount])))</f>
        <v/>
      </c>
      <c r="I1127" s="8" t="str" cm="1">
        <f t="array" ref="I1127">IF(A1127="","",IF(COUNTIF(TOther[Frequency],$I$1)=0,0,SUMPRODUCT(--(IFERROR(MOD(A1127-TOther[Start Date],14),1)=0),--(TOther[Frequency]=$I$1),--(TOther[Start Date]&lt;=A1127),--(TOther[End Date Calc]&gt;=A1127),TOther[Amount])))</f>
        <v/>
      </c>
      <c r="J1127" s="8" t="str">
        <f>IF(A1127="","",IF(COUNTIF(TOther[Frequency],$J$1)=0,0,IF(OR(DAY(A1127)=1,DAY(A1127)=15),SUMIFS(TOther[Amount],TOther[Frequency],$J$1,TOther[Start Date],"&lt;="&amp;$A1127,TOther[End Date Calc],"&gt;="&amp;A1127),0)))</f>
        <v/>
      </c>
      <c r="K1127" s="8" t="str">
        <f>IF(A1127="","",IF(COUNTIF(TOther[Frequency],$K$1)=0,0,IF(A1127=(A1127-DAY(A1127)+1+2*7-WEEKDAY(A1127-DAY(A1127)+8-4,1)),SUMIFS(TOther[Amount],TOther[Frequency],$K$1,TOther[Start Date],"&lt;="&amp;$A1127,TOther[End Date Calc],"&gt;="&amp;A1127),0)))</f>
        <v/>
      </c>
      <c r="L1127" s="8" t="str">
        <f>IF(A1127="","",IF(COUNTIF(TOther[Frequency],$L$1)=0,0,IF(A1127=(A1127-DAY(A1127)+1+3*7-WEEKDAY(A1127-DAY(A1127)+8-4,1)),SUMIFS(TOther[Amount],TOther[Frequency],$L$1,TOther[Start Date],"&lt;="&amp;$A1127,TOther[End Date Calc],"&gt;="&amp;A1127),0)))</f>
        <v/>
      </c>
      <c r="M1127" s="8" t="str">
        <f>IF(A1127="","",IF(COUNTIF(TOther[Frequency],$M$1)=0,0,IF(A1127=(A1127-DAY(A1127)+1+4*7-WEEKDAY(A1127-DAY(A1127)+8-4,1)),SUMIFS(TOther[Amount],TOther[Frequency],$M$1,TOther[Start Date],"&lt;="&amp;$A1127,TOther[End Date Calc],"&gt;="&amp;A1127),0)))</f>
        <v/>
      </c>
      <c r="N1127" s="8" t="str" cm="1">
        <f t="array" ref="N1127">IF(A1127="","",IF(COUNTIF(TOther[Frequency],$N$1)=0,0,SUMPRODUCT(--(IFERROR(MOD(A1127-TOther[Start Date],28),1)=0),--(TOther[Frequency]=$N$1),--(TOther[Start Date]&lt;=A1127),--(TOther[End Date Calc]&gt;=A1127),TOther[Amount])))</f>
        <v/>
      </c>
      <c r="O1127" s="8" t="str" cm="1">
        <f t="array" ref="O1127">IF(A1127="","",IF(COUNTIF(TOther[Frequency],$O$1)=0,0,SUMPRODUCT(--(IFERROR(MOD(A1127-TOther[Start Date],42),1)=0),--(TOther[Frequency]=$O$1),--(TOther[Start Date]&lt;=A1127),--(TOther[End Date Calc]&gt;=A1127),TOther[Amount])))</f>
        <v/>
      </c>
      <c r="P1127" s="8" t="str" cm="1">
        <f t="array" ref="P1127">IF(A1127="","",IF(COUNTIF(TOther[Frequency],$P$1)=0,0,SUMPRODUCT(--(IFERROR(MOD(A1127-TOther[Start Date],56),1)=0),--(TOther[Frequency]=$P$1),--(TOther[Start Date]&lt;=A1127),--(TOther[End Date Calc]&gt;=A1127),TOther[Amount])))</f>
        <v/>
      </c>
      <c r="Q1127" s="8" t="str">
        <f>IF(A1127="","",IF(COUNTIF(TOther[Frequency],$Q$1)=0,0,IF(B1127="N",SUMIFS(TOther[Amount],TOther[Frequency],$Q$1,TOther[Start Date],"&lt;="&amp;$A1127,TOther[End Date Calc],"&gt;="&amp;A1127,TOther[Start Day],DAY(A1127)),SUMIFS(TOther[Amount],TOther[Frequency],$Q$1,TOther[Start Date],"&lt;="&amp;$A1127,TOther[End Date Calc],"&gt;="&amp;A1127,TOther[Start Day],"&gt;="&amp;DAY(A1127)))))</f>
        <v/>
      </c>
      <c r="R1127" s="8" t="str" cm="1">
        <f t="array" ref="R1127">IF(A1127="","",IF(COUNTIF(TOther[Frequency],R$1)=0,0,SUMPRODUCT(--(TOther[Frequency]=R$1),--(TOther[Start Date]&lt;=A1127),--(TOther[End Date Calc]&gt;=A1127),IF(B1127="N",--(TOther[Start Day]=DAY(A1127)),--(TOther[Start Day]&gt;=DAY(A1127))),--(IFERROR(MOD(TOther[Start Month]-MONTH(A1127)+2,2),1)=0),TOther[Amount])))</f>
        <v/>
      </c>
      <c r="S1127" s="8" t="str" cm="1">
        <f t="array" ref="S1127">IF(A1127="","",IF(COUNTIF(TOther[Frequency],S$1)=0,0,SUMPRODUCT(--(TOther[Frequency]=S$1),--(TOther[Start Date]&lt;=A1127),--(TOther[End Date Calc]&gt;=A1127),IF(B1127="N",--(TOther[Start Day]=DAY(A1127)),--(TOther[Start Day]&gt;=DAY(A1127))),--(IFERROR(MOD(TOther[Start Month]-MONTH(A1127)+3,3),1)=0),TOther[Amount])))</f>
        <v/>
      </c>
      <c r="T1127" s="8" t="str" cm="1">
        <f t="array" ref="T1127">IF($A1127="","",IF(COUNTIF(TOther[Frequency],T$1)=0,0,SUMPRODUCT(--(TOther[Frequency]=T$1),--(TOther[Start Date]&lt;=$A1127),--(TOther[End Date Calc]&gt;=$A1127),IF($B1127="N",--(TOther[Start Day]=DAY($A1127)),--(TOther[Start Day]&gt;=DAY($A1127))),--(IFERROR(MOD(TOther[Start Month]-MONTH($A1127)+4,4),1)=0),TOther[Amount])))</f>
        <v/>
      </c>
      <c r="U1127" s="8" t="str" cm="1">
        <f t="array" ref="U1127">IF(A1127="","",IF(COUNTIF(TOther[Frequency],$U$1)=0,0,SUMPRODUCT(--(TOther[Frequency]=$U$1),--(TOther[Start Date]&lt;=A1127),--(TOther[End Date Calc]&gt;=A1127),IF(B1127="N",--(TOther[Start Day]=DAY(A1127)),--(TOther[Start Day]&gt;=DAY(A1127))),--(IFERROR(MOD(TOther[Start Month]-MONTH(A1127)+6,6),1)=0),TOther[Amount])))</f>
        <v/>
      </c>
      <c r="V1127" s="8" t="str" cm="1">
        <f t="array" ref="V1127">IF(A1127="","",IF(COUNTIF(TOther[Frequency],$V$1)=0,0,SUMPRODUCT(--(TOther[Frequency]=$V$1),--(TOther[Start Date]&lt;=A1127),--(TOther[End Date Calc]&gt;=A1127),IF(B1127="N",--(TOther[Start Day]=DAY(A1127)),--(TOther[Start Day]&gt;=DAY(A1127))),--(IFERROR(MOD(TOther[Start Month]-MONTH(A1127)+12,12),1)=0),TOther[Amount])))</f>
        <v/>
      </c>
      <c r="W1127" s="8" t="str">
        <f>IF(A1127="","",SUMIFS(TOther[Amount],TOther[Start Date],A1127,TOther[Frequency],$W$1))</f>
        <v/>
      </c>
      <c r="X1127" s="9" t="str">
        <f t="shared" si="85"/>
        <v/>
      </c>
      <c r="Y1127" s="9" t="str">
        <f t="shared" si="89"/>
        <v/>
      </c>
      <c r="Z1127" s="8" t="str" cm="1">
        <f t="array" ref="Z1127">IF(A1127="","",IF(COUNTIF('2) Income'!$D$13:$D$32,"Weekly")=0,0,SUMPRODUCT(--(IFERROR(MOD(A1127-'2) Income'!$F$13:$F$32,7),1)=0),--('2) Income'!$D$13:$D$32="Weekly"),--('2) Income'!$F$13:$F$32&lt;=A1127),'2) Income'!$E$13:$E$32)))</f>
        <v/>
      </c>
      <c r="AA1127" s="8" t="str" cm="1">
        <f t="array" ref="AA1127">IF(A1127="","",IF(COUNTIF('2) Income'!$D$13:$D$32,"Every Other Week")=0,0,SUMPRODUCT(--(IFERROR(MOD(A1127-'2) Income'!$F$13:$F$32,14),1)=0),--('2) Income'!$D$13:$D$32="Every Other Week"),--('2) Income'!$F$13:$F$32&lt;=A1127),'2) Income'!$E$13:$E$32)))</f>
        <v/>
      </c>
      <c r="AB1127" s="8" t="str">
        <f>IF(A1127="","",IF(COUNTIF('2) Income'!$D$13:$D$32,"1st and 15th")=0,0,IF(OR(DAY(A1127)=1,DAY(A1127)=15),SUMIFS('2) Income'!$E$13:$E$32,'2) Income'!$D$13:$D$32,"1st and 15th",'2) Income'!$F$13:$F$32,"&lt;="&amp;$A1127),0)))</f>
        <v/>
      </c>
      <c r="AC1127" s="8" t="str">
        <f>IF(A1127="","",IF(COUNTIF('2) Income'!$D$13:$D$32,"2nd Wednesday")=0,0,IF(A1127=(A1127-DAY(A1127)+1+2*7-WEEKDAY(A1127-DAY(A1127)+8-4,1)),SUMIFS('2) Income'!$E$13:$E$32,'2) Income'!$D$13:$D$32,"2nd Wednesday",'2) Income'!$F$13:$F$32,"&lt;="&amp;$A1127),0)))</f>
        <v/>
      </c>
      <c r="AD1127" s="8" t="str">
        <f>IF(A1127="","",IF(COUNTIF('2) Income'!$D$13:$D$32,"3rd Wednesday")=0,0,IF(A1127=(A1127-DAY(A1127)+1+3*7-WEEKDAY(A1127-DAY(A1127)+8-4,1)),SUMIFS('2) Income'!$E$13:$E$32,'2) Income'!$D$13:$D$32,"3rd Wednesday",'2) Income'!$F$13:$F$32,"&lt;="&amp;$A1127),0)))</f>
        <v/>
      </c>
      <c r="AE1127" s="8" t="str">
        <f>IF(A1127="","",IF(COUNTIF('2) Income'!$D$13:$D$32,"4th Wednesday")=0,0,IF(A1127=(A1127-DAY(A1127)+1+4*7-WEEKDAY(A1127-DAY(A1127)+8-4,1)),SUMIFS('2) Income'!$E$13:$E$32,'2) Income'!$D$13:$D$32,"4th Wednesday",'2) Income'!$F$13:$F$32,"&lt;="&amp;$A1127),0)))</f>
        <v/>
      </c>
      <c r="AF1127" s="8" t="str" cm="1">
        <f t="array" ref="AF1127">IF(A1127="","",IF(COUNTIF('2) Income'!$D$13:$D$32,"Every 4 Weeks")=0,0,SUMPRODUCT(--(IFERROR(MOD(A1127-'2) Income'!$F$13:$F$32,28),1)=0),--('2) Income'!$D$13:$D$32="Every 4 Weeks"),--('2) Income'!$F$13:$F$32&lt;=A1127),'2) Income'!$E$13:$E$32)))</f>
        <v/>
      </c>
      <c r="AG1127" s="8" t="str">
        <f>IF(A1127="","",IF(COUNTIF('2) Income'!$D$13:$D$32,"Monthly")=0,0,IF(B1127="N",SUMIFS('2) Income'!$E$13:$E$32,'2) Income'!$D$13:$D$32,"monthly",'2) Income'!$F$13:$F$32,"&lt;="&amp;$A1127,'2) Income'!$I$13:$I$32,DAY(A1127)),SUMIFS('2) Income'!$E$13:$E$32,'2) Income'!$D$13:$D$32,"monthly",'2) Income'!$F$13:$F$32,"&lt;="&amp;$A1127,'2) Income'!$I$13:$I$32,"&gt;="&amp;DAY(A1127)))))</f>
        <v/>
      </c>
      <c r="AH1127" s="8" t="str" cm="1">
        <f t="array" ref="AH1127">IF(A1127="","",IF(COUNTIF('2) Income'!$D$13:$D$32,"Yearly")=0,0,SUMPRODUCT(--('2) Income'!$D$13:$D$32="Yearly"),--('2) Income'!$F$13:$F$32&lt;=A1127),IF(B1127="N",--('2) Income'!$I$13:$I$32=DAY(A1127)),--('2) Income'!$I$13:$I$32&gt;=DAY(A1127))),--(IFERROR(MOD('2) Income'!$H$13:$H$32-MONTH(A1127)+12,12),1)=0),'2) Income'!$E$13:$E$32)))</f>
        <v/>
      </c>
      <c r="AI1127" s="8" t="str">
        <f>IF(A1127="","",IF(COUNTIF('2) Income'!$D$13:$D$32,"one-time")=0,0,SUMIFS('2) Income'!$E$13:$E$32,'2) Income'!$D$13:$D$32,"one-time",'2) Income'!$F$13:$F$32,"="&amp;$A1127)))</f>
        <v/>
      </c>
      <c r="AJ1127" s="9" t="str">
        <f t="shared" si="86"/>
        <v/>
      </c>
    </row>
    <row r="1128" spans="1:36">
      <c r="A1128" s="7" t="str">
        <f>IF(A1127="","",IF(A1127+1&lt;='1) Period'!$E$21,A1127+1,""))</f>
        <v/>
      </c>
      <c r="B1128" s="7" t="e">
        <f t="shared" si="87"/>
        <v>#VALUE!</v>
      </c>
      <c r="C1128" t="e">
        <f t="shared" si="88"/>
        <v>#VALUE!</v>
      </c>
      <c r="D1128" s="8" t="str">
        <f>IF(A1128="","",IF(TEXT(A1128,"dddd")='4) Happy Money'!$E$23,WAllowance,0))</f>
        <v/>
      </c>
      <c r="E1128" s="8" t="str">
        <f>IF(A1128="","",IF(B1128="N",SUMIF(TMonthly[Day of the Month],DAY(A1128),TMonthly[Amount]),SUMIF(TMonthly[Day of the Month],"&gt;="&amp;DAY(A1128),TMonthly[Amount])))</f>
        <v/>
      </c>
      <c r="F1128" s="8" t="str" cm="1">
        <f t="array" ref="F1128">IF(A1128="","",SUMPRODUCT(--(TYearly[Due Date]&lt;=A1128),IF(B1128="N",--(TYearly[Day]=DAY(A1128)),--(TYearly[Day]&gt;=DAY(A1128))),--(IFERROR(MOD(TYearly[Month]-MONTH(A1128)+12,12),1)=0),TYearly[Amount]))</f>
        <v/>
      </c>
      <c r="G1128" s="8" t="str">
        <f>IF(A1128="","",SUMIF(TOneTime[Due Date],A1128,TOneTime[Amount]))</f>
        <v/>
      </c>
      <c r="H1128" s="8" t="str" cm="1">
        <f t="array" ref="H1128">IF(A1128="","",IF(COUNTIF(TOther[Frequency],$H$1)=0,0,SUMPRODUCT(--(IFERROR(MOD(A1128-TOther[Start Date],7),1)=0),--(TOther[Frequency]=$H$1),--(TOther[Start Date]&lt;=A1128),--(TOther[End Date Calc]&gt;=A1128),TOther[Amount])))</f>
        <v/>
      </c>
      <c r="I1128" s="8" t="str" cm="1">
        <f t="array" ref="I1128">IF(A1128="","",IF(COUNTIF(TOther[Frequency],$I$1)=0,0,SUMPRODUCT(--(IFERROR(MOD(A1128-TOther[Start Date],14),1)=0),--(TOther[Frequency]=$I$1),--(TOther[Start Date]&lt;=A1128),--(TOther[End Date Calc]&gt;=A1128),TOther[Amount])))</f>
        <v/>
      </c>
      <c r="J1128" s="8" t="str">
        <f>IF(A1128="","",IF(COUNTIF(TOther[Frequency],$J$1)=0,0,IF(OR(DAY(A1128)=1,DAY(A1128)=15),SUMIFS(TOther[Amount],TOther[Frequency],$J$1,TOther[Start Date],"&lt;="&amp;$A1128,TOther[End Date Calc],"&gt;="&amp;A1128),0)))</f>
        <v/>
      </c>
      <c r="K1128" s="8" t="str">
        <f>IF(A1128="","",IF(COUNTIF(TOther[Frequency],$K$1)=0,0,IF(A1128=(A1128-DAY(A1128)+1+2*7-WEEKDAY(A1128-DAY(A1128)+8-4,1)),SUMIFS(TOther[Amount],TOther[Frequency],$K$1,TOther[Start Date],"&lt;="&amp;$A1128,TOther[End Date Calc],"&gt;="&amp;A1128),0)))</f>
        <v/>
      </c>
      <c r="L1128" s="8" t="str">
        <f>IF(A1128="","",IF(COUNTIF(TOther[Frequency],$L$1)=0,0,IF(A1128=(A1128-DAY(A1128)+1+3*7-WEEKDAY(A1128-DAY(A1128)+8-4,1)),SUMIFS(TOther[Amount],TOther[Frequency],$L$1,TOther[Start Date],"&lt;="&amp;$A1128,TOther[End Date Calc],"&gt;="&amp;A1128),0)))</f>
        <v/>
      </c>
      <c r="M1128" s="8" t="str">
        <f>IF(A1128="","",IF(COUNTIF(TOther[Frequency],$M$1)=0,0,IF(A1128=(A1128-DAY(A1128)+1+4*7-WEEKDAY(A1128-DAY(A1128)+8-4,1)),SUMIFS(TOther[Amount],TOther[Frequency],$M$1,TOther[Start Date],"&lt;="&amp;$A1128,TOther[End Date Calc],"&gt;="&amp;A1128),0)))</f>
        <v/>
      </c>
      <c r="N1128" s="8" t="str" cm="1">
        <f t="array" ref="N1128">IF(A1128="","",IF(COUNTIF(TOther[Frequency],$N$1)=0,0,SUMPRODUCT(--(IFERROR(MOD(A1128-TOther[Start Date],28),1)=0),--(TOther[Frequency]=$N$1),--(TOther[Start Date]&lt;=A1128),--(TOther[End Date Calc]&gt;=A1128),TOther[Amount])))</f>
        <v/>
      </c>
      <c r="O1128" s="8" t="str" cm="1">
        <f t="array" ref="O1128">IF(A1128="","",IF(COUNTIF(TOther[Frequency],$O$1)=0,0,SUMPRODUCT(--(IFERROR(MOD(A1128-TOther[Start Date],42),1)=0),--(TOther[Frequency]=$O$1),--(TOther[Start Date]&lt;=A1128),--(TOther[End Date Calc]&gt;=A1128),TOther[Amount])))</f>
        <v/>
      </c>
      <c r="P1128" s="8" t="str" cm="1">
        <f t="array" ref="P1128">IF(A1128="","",IF(COUNTIF(TOther[Frequency],$P$1)=0,0,SUMPRODUCT(--(IFERROR(MOD(A1128-TOther[Start Date],56),1)=0),--(TOther[Frequency]=$P$1),--(TOther[Start Date]&lt;=A1128),--(TOther[End Date Calc]&gt;=A1128),TOther[Amount])))</f>
        <v/>
      </c>
      <c r="Q1128" s="8" t="str">
        <f>IF(A1128="","",IF(COUNTIF(TOther[Frequency],$Q$1)=0,0,IF(B1128="N",SUMIFS(TOther[Amount],TOther[Frequency],$Q$1,TOther[Start Date],"&lt;="&amp;$A1128,TOther[End Date Calc],"&gt;="&amp;A1128,TOther[Start Day],DAY(A1128)),SUMIFS(TOther[Amount],TOther[Frequency],$Q$1,TOther[Start Date],"&lt;="&amp;$A1128,TOther[End Date Calc],"&gt;="&amp;A1128,TOther[Start Day],"&gt;="&amp;DAY(A1128)))))</f>
        <v/>
      </c>
      <c r="R1128" s="8" t="str" cm="1">
        <f t="array" ref="R1128">IF(A1128="","",IF(COUNTIF(TOther[Frequency],R$1)=0,0,SUMPRODUCT(--(TOther[Frequency]=R$1),--(TOther[Start Date]&lt;=A1128),--(TOther[End Date Calc]&gt;=A1128),IF(B1128="N",--(TOther[Start Day]=DAY(A1128)),--(TOther[Start Day]&gt;=DAY(A1128))),--(IFERROR(MOD(TOther[Start Month]-MONTH(A1128)+2,2),1)=0),TOther[Amount])))</f>
        <v/>
      </c>
      <c r="S1128" s="8" t="str" cm="1">
        <f t="array" ref="S1128">IF(A1128="","",IF(COUNTIF(TOther[Frequency],S$1)=0,0,SUMPRODUCT(--(TOther[Frequency]=S$1),--(TOther[Start Date]&lt;=A1128),--(TOther[End Date Calc]&gt;=A1128),IF(B1128="N",--(TOther[Start Day]=DAY(A1128)),--(TOther[Start Day]&gt;=DAY(A1128))),--(IFERROR(MOD(TOther[Start Month]-MONTH(A1128)+3,3),1)=0),TOther[Amount])))</f>
        <v/>
      </c>
      <c r="T1128" s="8" t="str" cm="1">
        <f t="array" ref="T1128">IF($A1128="","",IF(COUNTIF(TOther[Frequency],T$1)=0,0,SUMPRODUCT(--(TOther[Frequency]=T$1),--(TOther[Start Date]&lt;=$A1128),--(TOther[End Date Calc]&gt;=$A1128),IF($B1128="N",--(TOther[Start Day]=DAY($A1128)),--(TOther[Start Day]&gt;=DAY($A1128))),--(IFERROR(MOD(TOther[Start Month]-MONTH($A1128)+4,4),1)=0),TOther[Amount])))</f>
        <v/>
      </c>
      <c r="U1128" s="8" t="str" cm="1">
        <f t="array" ref="U1128">IF(A1128="","",IF(COUNTIF(TOther[Frequency],$U$1)=0,0,SUMPRODUCT(--(TOther[Frequency]=$U$1),--(TOther[Start Date]&lt;=A1128),--(TOther[End Date Calc]&gt;=A1128),IF(B1128="N",--(TOther[Start Day]=DAY(A1128)),--(TOther[Start Day]&gt;=DAY(A1128))),--(IFERROR(MOD(TOther[Start Month]-MONTH(A1128)+6,6),1)=0),TOther[Amount])))</f>
        <v/>
      </c>
      <c r="V1128" s="8" t="str" cm="1">
        <f t="array" ref="V1128">IF(A1128="","",IF(COUNTIF(TOther[Frequency],$V$1)=0,0,SUMPRODUCT(--(TOther[Frequency]=$V$1),--(TOther[Start Date]&lt;=A1128),--(TOther[End Date Calc]&gt;=A1128),IF(B1128="N",--(TOther[Start Day]=DAY(A1128)),--(TOther[Start Day]&gt;=DAY(A1128))),--(IFERROR(MOD(TOther[Start Month]-MONTH(A1128)+12,12),1)=0),TOther[Amount])))</f>
        <v/>
      </c>
      <c r="W1128" s="8" t="str">
        <f>IF(A1128="","",SUMIFS(TOther[Amount],TOther[Start Date],A1128,TOther[Frequency],$W$1))</f>
        <v/>
      </c>
      <c r="X1128" s="9" t="str">
        <f t="shared" si="85"/>
        <v/>
      </c>
      <c r="Y1128" s="9" t="str">
        <f t="shared" si="89"/>
        <v/>
      </c>
      <c r="Z1128" s="8" t="str" cm="1">
        <f t="array" ref="Z1128">IF(A1128="","",IF(COUNTIF('2) Income'!$D$13:$D$32,"Weekly")=0,0,SUMPRODUCT(--(IFERROR(MOD(A1128-'2) Income'!$F$13:$F$32,7),1)=0),--('2) Income'!$D$13:$D$32="Weekly"),--('2) Income'!$F$13:$F$32&lt;=A1128),'2) Income'!$E$13:$E$32)))</f>
        <v/>
      </c>
      <c r="AA1128" s="8" t="str" cm="1">
        <f t="array" ref="AA1128">IF(A1128="","",IF(COUNTIF('2) Income'!$D$13:$D$32,"Every Other Week")=0,0,SUMPRODUCT(--(IFERROR(MOD(A1128-'2) Income'!$F$13:$F$32,14),1)=0),--('2) Income'!$D$13:$D$32="Every Other Week"),--('2) Income'!$F$13:$F$32&lt;=A1128),'2) Income'!$E$13:$E$32)))</f>
        <v/>
      </c>
      <c r="AB1128" s="8" t="str">
        <f>IF(A1128="","",IF(COUNTIF('2) Income'!$D$13:$D$32,"1st and 15th")=0,0,IF(OR(DAY(A1128)=1,DAY(A1128)=15),SUMIFS('2) Income'!$E$13:$E$32,'2) Income'!$D$13:$D$32,"1st and 15th",'2) Income'!$F$13:$F$32,"&lt;="&amp;$A1128),0)))</f>
        <v/>
      </c>
      <c r="AC1128" s="8" t="str">
        <f>IF(A1128="","",IF(COUNTIF('2) Income'!$D$13:$D$32,"2nd Wednesday")=0,0,IF(A1128=(A1128-DAY(A1128)+1+2*7-WEEKDAY(A1128-DAY(A1128)+8-4,1)),SUMIFS('2) Income'!$E$13:$E$32,'2) Income'!$D$13:$D$32,"2nd Wednesday",'2) Income'!$F$13:$F$32,"&lt;="&amp;$A1128),0)))</f>
        <v/>
      </c>
      <c r="AD1128" s="8" t="str">
        <f>IF(A1128="","",IF(COUNTIF('2) Income'!$D$13:$D$32,"3rd Wednesday")=0,0,IF(A1128=(A1128-DAY(A1128)+1+3*7-WEEKDAY(A1128-DAY(A1128)+8-4,1)),SUMIFS('2) Income'!$E$13:$E$32,'2) Income'!$D$13:$D$32,"3rd Wednesday",'2) Income'!$F$13:$F$32,"&lt;="&amp;$A1128),0)))</f>
        <v/>
      </c>
      <c r="AE1128" s="8" t="str">
        <f>IF(A1128="","",IF(COUNTIF('2) Income'!$D$13:$D$32,"4th Wednesday")=0,0,IF(A1128=(A1128-DAY(A1128)+1+4*7-WEEKDAY(A1128-DAY(A1128)+8-4,1)),SUMIFS('2) Income'!$E$13:$E$32,'2) Income'!$D$13:$D$32,"4th Wednesday",'2) Income'!$F$13:$F$32,"&lt;="&amp;$A1128),0)))</f>
        <v/>
      </c>
      <c r="AF1128" s="8" t="str" cm="1">
        <f t="array" ref="AF1128">IF(A1128="","",IF(COUNTIF('2) Income'!$D$13:$D$32,"Every 4 Weeks")=0,0,SUMPRODUCT(--(IFERROR(MOD(A1128-'2) Income'!$F$13:$F$32,28),1)=0),--('2) Income'!$D$13:$D$32="Every 4 Weeks"),--('2) Income'!$F$13:$F$32&lt;=A1128),'2) Income'!$E$13:$E$32)))</f>
        <v/>
      </c>
      <c r="AG1128" s="8" t="str">
        <f>IF(A1128="","",IF(COUNTIF('2) Income'!$D$13:$D$32,"Monthly")=0,0,IF(B1128="N",SUMIFS('2) Income'!$E$13:$E$32,'2) Income'!$D$13:$D$32,"monthly",'2) Income'!$F$13:$F$32,"&lt;="&amp;$A1128,'2) Income'!$I$13:$I$32,DAY(A1128)),SUMIFS('2) Income'!$E$13:$E$32,'2) Income'!$D$13:$D$32,"monthly",'2) Income'!$F$13:$F$32,"&lt;="&amp;$A1128,'2) Income'!$I$13:$I$32,"&gt;="&amp;DAY(A1128)))))</f>
        <v/>
      </c>
      <c r="AH1128" s="8" t="str" cm="1">
        <f t="array" ref="AH1128">IF(A1128="","",IF(COUNTIF('2) Income'!$D$13:$D$32,"Yearly")=0,0,SUMPRODUCT(--('2) Income'!$D$13:$D$32="Yearly"),--('2) Income'!$F$13:$F$32&lt;=A1128),IF(B1128="N",--('2) Income'!$I$13:$I$32=DAY(A1128)),--('2) Income'!$I$13:$I$32&gt;=DAY(A1128))),--(IFERROR(MOD('2) Income'!$H$13:$H$32-MONTH(A1128)+12,12),1)=0),'2) Income'!$E$13:$E$32)))</f>
        <v/>
      </c>
      <c r="AI1128" s="8" t="str">
        <f>IF(A1128="","",IF(COUNTIF('2) Income'!$D$13:$D$32,"one-time")=0,0,SUMIFS('2) Income'!$E$13:$E$32,'2) Income'!$D$13:$D$32,"one-time",'2) Income'!$F$13:$F$32,"="&amp;$A1128)))</f>
        <v/>
      </c>
      <c r="AJ1128" s="9" t="str">
        <f t="shared" si="86"/>
        <v/>
      </c>
    </row>
    <row r="1129" spans="1:36">
      <c r="A1129" s="7" t="str">
        <f>IF(A1128="","",IF(A1128+1&lt;='1) Period'!$E$21,A1128+1,""))</f>
        <v/>
      </c>
      <c r="B1129" s="7" t="e">
        <f t="shared" si="87"/>
        <v>#VALUE!</v>
      </c>
      <c r="C1129" t="e">
        <f t="shared" si="88"/>
        <v>#VALUE!</v>
      </c>
      <c r="D1129" s="8" t="str">
        <f>IF(A1129="","",IF(TEXT(A1129,"dddd")='4) Happy Money'!$E$23,WAllowance,0))</f>
        <v/>
      </c>
      <c r="E1129" s="8" t="str">
        <f>IF(A1129="","",IF(B1129="N",SUMIF(TMonthly[Day of the Month],DAY(A1129),TMonthly[Amount]),SUMIF(TMonthly[Day of the Month],"&gt;="&amp;DAY(A1129),TMonthly[Amount])))</f>
        <v/>
      </c>
      <c r="F1129" s="8" t="str" cm="1">
        <f t="array" ref="F1129">IF(A1129="","",SUMPRODUCT(--(TYearly[Due Date]&lt;=A1129),IF(B1129="N",--(TYearly[Day]=DAY(A1129)),--(TYearly[Day]&gt;=DAY(A1129))),--(IFERROR(MOD(TYearly[Month]-MONTH(A1129)+12,12),1)=0),TYearly[Amount]))</f>
        <v/>
      </c>
      <c r="G1129" s="8" t="str">
        <f>IF(A1129="","",SUMIF(TOneTime[Due Date],A1129,TOneTime[Amount]))</f>
        <v/>
      </c>
      <c r="H1129" s="8" t="str" cm="1">
        <f t="array" ref="H1129">IF(A1129="","",IF(COUNTIF(TOther[Frequency],$H$1)=0,0,SUMPRODUCT(--(IFERROR(MOD(A1129-TOther[Start Date],7),1)=0),--(TOther[Frequency]=$H$1),--(TOther[Start Date]&lt;=A1129),--(TOther[End Date Calc]&gt;=A1129),TOther[Amount])))</f>
        <v/>
      </c>
      <c r="I1129" s="8" t="str" cm="1">
        <f t="array" ref="I1129">IF(A1129="","",IF(COUNTIF(TOther[Frequency],$I$1)=0,0,SUMPRODUCT(--(IFERROR(MOD(A1129-TOther[Start Date],14),1)=0),--(TOther[Frequency]=$I$1),--(TOther[Start Date]&lt;=A1129),--(TOther[End Date Calc]&gt;=A1129),TOther[Amount])))</f>
        <v/>
      </c>
      <c r="J1129" s="8" t="str">
        <f>IF(A1129="","",IF(COUNTIF(TOther[Frequency],$J$1)=0,0,IF(OR(DAY(A1129)=1,DAY(A1129)=15),SUMIFS(TOther[Amount],TOther[Frequency],$J$1,TOther[Start Date],"&lt;="&amp;$A1129,TOther[End Date Calc],"&gt;="&amp;A1129),0)))</f>
        <v/>
      </c>
      <c r="K1129" s="8" t="str">
        <f>IF(A1129="","",IF(COUNTIF(TOther[Frequency],$K$1)=0,0,IF(A1129=(A1129-DAY(A1129)+1+2*7-WEEKDAY(A1129-DAY(A1129)+8-4,1)),SUMIFS(TOther[Amount],TOther[Frequency],$K$1,TOther[Start Date],"&lt;="&amp;$A1129,TOther[End Date Calc],"&gt;="&amp;A1129),0)))</f>
        <v/>
      </c>
      <c r="L1129" s="8" t="str">
        <f>IF(A1129="","",IF(COUNTIF(TOther[Frequency],$L$1)=0,0,IF(A1129=(A1129-DAY(A1129)+1+3*7-WEEKDAY(A1129-DAY(A1129)+8-4,1)),SUMIFS(TOther[Amount],TOther[Frequency],$L$1,TOther[Start Date],"&lt;="&amp;$A1129,TOther[End Date Calc],"&gt;="&amp;A1129),0)))</f>
        <v/>
      </c>
      <c r="M1129" s="8" t="str">
        <f>IF(A1129="","",IF(COUNTIF(TOther[Frequency],$M$1)=0,0,IF(A1129=(A1129-DAY(A1129)+1+4*7-WEEKDAY(A1129-DAY(A1129)+8-4,1)),SUMIFS(TOther[Amount],TOther[Frequency],$M$1,TOther[Start Date],"&lt;="&amp;$A1129,TOther[End Date Calc],"&gt;="&amp;A1129),0)))</f>
        <v/>
      </c>
      <c r="N1129" s="8" t="str" cm="1">
        <f t="array" ref="N1129">IF(A1129="","",IF(COUNTIF(TOther[Frequency],$N$1)=0,0,SUMPRODUCT(--(IFERROR(MOD(A1129-TOther[Start Date],28),1)=0),--(TOther[Frequency]=$N$1),--(TOther[Start Date]&lt;=A1129),--(TOther[End Date Calc]&gt;=A1129),TOther[Amount])))</f>
        <v/>
      </c>
      <c r="O1129" s="8" t="str" cm="1">
        <f t="array" ref="O1129">IF(A1129="","",IF(COUNTIF(TOther[Frequency],$O$1)=0,0,SUMPRODUCT(--(IFERROR(MOD(A1129-TOther[Start Date],42),1)=0),--(TOther[Frequency]=$O$1),--(TOther[Start Date]&lt;=A1129),--(TOther[End Date Calc]&gt;=A1129),TOther[Amount])))</f>
        <v/>
      </c>
      <c r="P1129" s="8" t="str" cm="1">
        <f t="array" ref="P1129">IF(A1129="","",IF(COUNTIF(TOther[Frequency],$P$1)=0,0,SUMPRODUCT(--(IFERROR(MOD(A1129-TOther[Start Date],56),1)=0),--(TOther[Frequency]=$P$1),--(TOther[Start Date]&lt;=A1129),--(TOther[End Date Calc]&gt;=A1129),TOther[Amount])))</f>
        <v/>
      </c>
      <c r="Q1129" s="8" t="str">
        <f>IF(A1129="","",IF(COUNTIF(TOther[Frequency],$Q$1)=0,0,IF(B1129="N",SUMIFS(TOther[Amount],TOther[Frequency],$Q$1,TOther[Start Date],"&lt;="&amp;$A1129,TOther[End Date Calc],"&gt;="&amp;A1129,TOther[Start Day],DAY(A1129)),SUMIFS(TOther[Amount],TOther[Frequency],$Q$1,TOther[Start Date],"&lt;="&amp;$A1129,TOther[End Date Calc],"&gt;="&amp;A1129,TOther[Start Day],"&gt;="&amp;DAY(A1129)))))</f>
        <v/>
      </c>
      <c r="R1129" s="8" t="str" cm="1">
        <f t="array" ref="R1129">IF(A1129="","",IF(COUNTIF(TOther[Frequency],R$1)=0,0,SUMPRODUCT(--(TOther[Frequency]=R$1),--(TOther[Start Date]&lt;=A1129),--(TOther[End Date Calc]&gt;=A1129),IF(B1129="N",--(TOther[Start Day]=DAY(A1129)),--(TOther[Start Day]&gt;=DAY(A1129))),--(IFERROR(MOD(TOther[Start Month]-MONTH(A1129)+2,2),1)=0),TOther[Amount])))</f>
        <v/>
      </c>
      <c r="S1129" s="8" t="str" cm="1">
        <f t="array" ref="S1129">IF(A1129="","",IF(COUNTIF(TOther[Frequency],S$1)=0,0,SUMPRODUCT(--(TOther[Frequency]=S$1),--(TOther[Start Date]&lt;=A1129),--(TOther[End Date Calc]&gt;=A1129),IF(B1129="N",--(TOther[Start Day]=DAY(A1129)),--(TOther[Start Day]&gt;=DAY(A1129))),--(IFERROR(MOD(TOther[Start Month]-MONTH(A1129)+3,3),1)=0),TOther[Amount])))</f>
        <v/>
      </c>
      <c r="T1129" s="8" t="str" cm="1">
        <f t="array" ref="T1129">IF($A1129="","",IF(COUNTIF(TOther[Frequency],T$1)=0,0,SUMPRODUCT(--(TOther[Frequency]=T$1),--(TOther[Start Date]&lt;=$A1129),--(TOther[End Date Calc]&gt;=$A1129),IF($B1129="N",--(TOther[Start Day]=DAY($A1129)),--(TOther[Start Day]&gt;=DAY($A1129))),--(IFERROR(MOD(TOther[Start Month]-MONTH($A1129)+4,4),1)=0),TOther[Amount])))</f>
        <v/>
      </c>
      <c r="U1129" s="8" t="str" cm="1">
        <f t="array" ref="U1129">IF(A1129="","",IF(COUNTIF(TOther[Frequency],$U$1)=0,0,SUMPRODUCT(--(TOther[Frequency]=$U$1),--(TOther[Start Date]&lt;=A1129),--(TOther[End Date Calc]&gt;=A1129),IF(B1129="N",--(TOther[Start Day]=DAY(A1129)),--(TOther[Start Day]&gt;=DAY(A1129))),--(IFERROR(MOD(TOther[Start Month]-MONTH(A1129)+6,6),1)=0),TOther[Amount])))</f>
        <v/>
      </c>
      <c r="V1129" s="8" t="str" cm="1">
        <f t="array" ref="V1129">IF(A1129="","",IF(COUNTIF(TOther[Frequency],$V$1)=0,0,SUMPRODUCT(--(TOther[Frequency]=$V$1),--(TOther[Start Date]&lt;=A1129),--(TOther[End Date Calc]&gt;=A1129),IF(B1129="N",--(TOther[Start Day]=DAY(A1129)),--(TOther[Start Day]&gt;=DAY(A1129))),--(IFERROR(MOD(TOther[Start Month]-MONTH(A1129)+12,12),1)=0),TOther[Amount])))</f>
        <v/>
      </c>
      <c r="W1129" s="8" t="str">
        <f>IF(A1129="","",SUMIFS(TOther[Amount],TOther[Start Date],A1129,TOther[Frequency],$W$1))</f>
        <v/>
      </c>
      <c r="X1129" s="9" t="str">
        <f t="shared" si="85"/>
        <v/>
      </c>
      <c r="Y1129" s="9" t="str">
        <f t="shared" si="89"/>
        <v/>
      </c>
      <c r="Z1129" s="8" t="str" cm="1">
        <f t="array" ref="Z1129">IF(A1129="","",IF(COUNTIF('2) Income'!$D$13:$D$32,"Weekly")=0,0,SUMPRODUCT(--(IFERROR(MOD(A1129-'2) Income'!$F$13:$F$32,7),1)=0),--('2) Income'!$D$13:$D$32="Weekly"),--('2) Income'!$F$13:$F$32&lt;=A1129),'2) Income'!$E$13:$E$32)))</f>
        <v/>
      </c>
      <c r="AA1129" s="8" t="str" cm="1">
        <f t="array" ref="AA1129">IF(A1129="","",IF(COUNTIF('2) Income'!$D$13:$D$32,"Every Other Week")=0,0,SUMPRODUCT(--(IFERROR(MOD(A1129-'2) Income'!$F$13:$F$32,14),1)=0),--('2) Income'!$D$13:$D$32="Every Other Week"),--('2) Income'!$F$13:$F$32&lt;=A1129),'2) Income'!$E$13:$E$32)))</f>
        <v/>
      </c>
      <c r="AB1129" s="8" t="str">
        <f>IF(A1129="","",IF(COUNTIF('2) Income'!$D$13:$D$32,"1st and 15th")=0,0,IF(OR(DAY(A1129)=1,DAY(A1129)=15),SUMIFS('2) Income'!$E$13:$E$32,'2) Income'!$D$13:$D$32,"1st and 15th",'2) Income'!$F$13:$F$32,"&lt;="&amp;$A1129),0)))</f>
        <v/>
      </c>
      <c r="AC1129" s="8" t="str">
        <f>IF(A1129="","",IF(COUNTIF('2) Income'!$D$13:$D$32,"2nd Wednesday")=0,0,IF(A1129=(A1129-DAY(A1129)+1+2*7-WEEKDAY(A1129-DAY(A1129)+8-4,1)),SUMIFS('2) Income'!$E$13:$E$32,'2) Income'!$D$13:$D$32,"2nd Wednesday",'2) Income'!$F$13:$F$32,"&lt;="&amp;$A1129),0)))</f>
        <v/>
      </c>
      <c r="AD1129" s="8" t="str">
        <f>IF(A1129="","",IF(COUNTIF('2) Income'!$D$13:$D$32,"3rd Wednesday")=0,0,IF(A1129=(A1129-DAY(A1129)+1+3*7-WEEKDAY(A1129-DAY(A1129)+8-4,1)),SUMIFS('2) Income'!$E$13:$E$32,'2) Income'!$D$13:$D$32,"3rd Wednesday",'2) Income'!$F$13:$F$32,"&lt;="&amp;$A1129),0)))</f>
        <v/>
      </c>
      <c r="AE1129" s="8" t="str">
        <f>IF(A1129="","",IF(COUNTIF('2) Income'!$D$13:$D$32,"4th Wednesday")=0,0,IF(A1129=(A1129-DAY(A1129)+1+4*7-WEEKDAY(A1129-DAY(A1129)+8-4,1)),SUMIFS('2) Income'!$E$13:$E$32,'2) Income'!$D$13:$D$32,"4th Wednesday",'2) Income'!$F$13:$F$32,"&lt;="&amp;$A1129),0)))</f>
        <v/>
      </c>
      <c r="AF1129" s="8" t="str" cm="1">
        <f t="array" ref="AF1129">IF(A1129="","",IF(COUNTIF('2) Income'!$D$13:$D$32,"Every 4 Weeks")=0,0,SUMPRODUCT(--(IFERROR(MOD(A1129-'2) Income'!$F$13:$F$32,28),1)=0),--('2) Income'!$D$13:$D$32="Every 4 Weeks"),--('2) Income'!$F$13:$F$32&lt;=A1129),'2) Income'!$E$13:$E$32)))</f>
        <v/>
      </c>
      <c r="AG1129" s="8" t="str">
        <f>IF(A1129="","",IF(COUNTIF('2) Income'!$D$13:$D$32,"Monthly")=0,0,IF(B1129="N",SUMIFS('2) Income'!$E$13:$E$32,'2) Income'!$D$13:$D$32,"monthly",'2) Income'!$F$13:$F$32,"&lt;="&amp;$A1129,'2) Income'!$I$13:$I$32,DAY(A1129)),SUMIFS('2) Income'!$E$13:$E$32,'2) Income'!$D$13:$D$32,"monthly",'2) Income'!$F$13:$F$32,"&lt;="&amp;$A1129,'2) Income'!$I$13:$I$32,"&gt;="&amp;DAY(A1129)))))</f>
        <v/>
      </c>
      <c r="AH1129" s="8" t="str" cm="1">
        <f t="array" ref="AH1129">IF(A1129="","",IF(COUNTIF('2) Income'!$D$13:$D$32,"Yearly")=0,0,SUMPRODUCT(--('2) Income'!$D$13:$D$32="Yearly"),--('2) Income'!$F$13:$F$32&lt;=A1129),IF(B1129="N",--('2) Income'!$I$13:$I$32=DAY(A1129)),--('2) Income'!$I$13:$I$32&gt;=DAY(A1129))),--(IFERROR(MOD('2) Income'!$H$13:$H$32-MONTH(A1129)+12,12),1)=0),'2) Income'!$E$13:$E$32)))</f>
        <v/>
      </c>
      <c r="AI1129" s="8" t="str">
        <f>IF(A1129="","",IF(COUNTIF('2) Income'!$D$13:$D$32,"one-time")=0,0,SUMIFS('2) Income'!$E$13:$E$32,'2) Income'!$D$13:$D$32,"one-time",'2) Income'!$F$13:$F$32,"="&amp;$A1129)))</f>
        <v/>
      </c>
      <c r="AJ1129" s="9" t="str">
        <f t="shared" si="86"/>
        <v/>
      </c>
    </row>
    <row r="1130" spans="1:36">
      <c r="A1130" s="7" t="str">
        <f>IF(A1129="","",IF(A1129+1&lt;='1) Period'!$E$21,A1129+1,""))</f>
        <v/>
      </c>
      <c r="B1130" s="7" t="e">
        <f t="shared" si="87"/>
        <v>#VALUE!</v>
      </c>
      <c r="C1130" t="e">
        <f t="shared" si="88"/>
        <v>#VALUE!</v>
      </c>
      <c r="D1130" s="8" t="str">
        <f>IF(A1130="","",IF(TEXT(A1130,"dddd")='4) Happy Money'!$E$23,WAllowance,0))</f>
        <v/>
      </c>
      <c r="E1130" s="8" t="str">
        <f>IF(A1130="","",IF(B1130="N",SUMIF(TMonthly[Day of the Month],DAY(A1130),TMonthly[Amount]),SUMIF(TMonthly[Day of the Month],"&gt;="&amp;DAY(A1130),TMonthly[Amount])))</f>
        <v/>
      </c>
      <c r="F1130" s="8" t="str" cm="1">
        <f t="array" ref="F1130">IF(A1130="","",SUMPRODUCT(--(TYearly[Due Date]&lt;=A1130),IF(B1130="N",--(TYearly[Day]=DAY(A1130)),--(TYearly[Day]&gt;=DAY(A1130))),--(IFERROR(MOD(TYearly[Month]-MONTH(A1130)+12,12),1)=0),TYearly[Amount]))</f>
        <v/>
      </c>
      <c r="G1130" s="8" t="str">
        <f>IF(A1130="","",SUMIF(TOneTime[Due Date],A1130,TOneTime[Amount]))</f>
        <v/>
      </c>
      <c r="H1130" s="8" t="str" cm="1">
        <f t="array" ref="H1130">IF(A1130="","",IF(COUNTIF(TOther[Frequency],$H$1)=0,0,SUMPRODUCT(--(IFERROR(MOD(A1130-TOther[Start Date],7),1)=0),--(TOther[Frequency]=$H$1),--(TOther[Start Date]&lt;=A1130),--(TOther[End Date Calc]&gt;=A1130),TOther[Amount])))</f>
        <v/>
      </c>
      <c r="I1130" s="8" t="str" cm="1">
        <f t="array" ref="I1130">IF(A1130="","",IF(COUNTIF(TOther[Frequency],$I$1)=0,0,SUMPRODUCT(--(IFERROR(MOD(A1130-TOther[Start Date],14),1)=0),--(TOther[Frequency]=$I$1),--(TOther[Start Date]&lt;=A1130),--(TOther[End Date Calc]&gt;=A1130),TOther[Amount])))</f>
        <v/>
      </c>
      <c r="J1130" s="8" t="str">
        <f>IF(A1130="","",IF(COUNTIF(TOther[Frequency],$J$1)=0,0,IF(OR(DAY(A1130)=1,DAY(A1130)=15),SUMIFS(TOther[Amount],TOther[Frequency],$J$1,TOther[Start Date],"&lt;="&amp;$A1130,TOther[End Date Calc],"&gt;="&amp;A1130),0)))</f>
        <v/>
      </c>
      <c r="K1130" s="8" t="str">
        <f>IF(A1130="","",IF(COUNTIF(TOther[Frequency],$K$1)=0,0,IF(A1130=(A1130-DAY(A1130)+1+2*7-WEEKDAY(A1130-DAY(A1130)+8-4,1)),SUMIFS(TOther[Amount],TOther[Frequency],$K$1,TOther[Start Date],"&lt;="&amp;$A1130,TOther[End Date Calc],"&gt;="&amp;A1130),0)))</f>
        <v/>
      </c>
      <c r="L1130" s="8" t="str">
        <f>IF(A1130="","",IF(COUNTIF(TOther[Frequency],$L$1)=0,0,IF(A1130=(A1130-DAY(A1130)+1+3*7-WEEKDAY(A1130-DAY(A1130)+8-4,1)),SUMIFS(TOther[Amount],TOther[Frequency],$L$1,TOther[Start Date],"&lt;="&amp;$A1130,TOther[End Date Calc],"&gt;="&amp;A1130),0)))</f>
        <v/>
      </c>
      <c r="M1130" s="8" t="str">
        <f>IF(A1130="","",IF(COUNTIF(TOther[Frequency],$M$1)=0,0,IF(A1130=(A1130-DAY(A1130)+1+4*7-WEEKDAY(A1130-DAY(A1130)+8-4,1)),SUMIFS(TOther[Amount],TOther[Frequency],$M$1,TOther[Start Date],"&lt;="&amp;$A1130,TOther[End Date Calc],"&gt;="&amp;A1130),0)))</f>
        <v/>
      </c>
      <c r="N1130" s="8" t="str" cm="1">
        <f t="array" ref="N1130">IF(A1130="","",IF(COUNTIF(TOther[Frequency],$N$1)=0,0,SUMPRODUCT(--(IFERROR(MOD(A1130-TOther[Start Date],28),1)=0),--(TOther[Frequency]=$N$1),--(TOther[Start Date]&lt;=A1130),--(TOther[End Date Calc]&gt;=A1130),TOther[Amount])))</f>
        <v/>
      </c>
      <c r="O1130" s="8" t="str" cm="1">
        <f t="array" ref="O1130">IF(A1130="","",IF(COUNTIF(TOther[Frequency],$O$1)=0,0,SUMPRODUCT(--(IFERROR(MOD(A1130-TOther[Start Date],42),1)=0),--(TOther[Frequency]=$O$1),--(TOther[Start Date]&lt;=A1130),--(TOther[End Date Calc]&gt;=A1130),TOther[Amount])))</f>
        <v/>
      </c>
      <c r="P1130" s="8" t="str" cm="1">
        <f t="array" ref="P1130">IF(A1130="","",IF(COUNTIF(TOther[Frequency],$P$1)=0,0,SUMPRODUCT(--(IFERROR(MOD(A1130-TOther[Start Date],56),1)=0),--(TOther[Frequency]=$P$1),--(TOther[Start Date]&lt;=A1130),--(TOther[End Date Calc]&gt;=A1130),TOther[Amount])))</f>
        <v/>
      </c>
      <c r="Q1130" s="8" t="str">
        <f>IF(A1130="","",IF(COUNTIF(TOther[Frequency],$Q$1)=0,0,IF(B1130="N",SUMIFS(TOther[Amount],TOther[Frequency],$Q$1,TOther[Start Date],"&lt;="&amp;$A1130,TOther[End Date Calc],"&gt;="&amp;A1130,TOther[Start Day],DAY(A1130)),SUMIFS(TOther[Amount],TOther[Frequency],$Q$1,TOther[Start Date],"&lt;="&amp;$A1130,TOther[End Date Calc],"&gt;="&amp;A1130,TOther[Start Day],"&gt;="&amp;DAY(A1130)))))</f>
        <v/>
      </c>
      <c r="R1130" s="8" t="str" cm="1">
        <f t="array" ref="R1130">IF(A1130="","",IF(COUNTIF(TOther[Frequency],R$1)=0,0,SUMPRODUCT(--(TOther[Frequency]=R$1),--(TOther[Start Date]&lt;=A1130),--(TOther[End Date Calc]&gt;=A1130),IF(B1130="N",--(TOther[Start Day]=DAY(A1130)),--(TOther[Start Day]&gt;=DAY(A1130))),--(IFERROR(MOD(TOther[Start Month]-MONTH(A1130)+2,2),1)=0),TOther[Amount])))</f>
        <v/>
      </c>
      <c r="S1130" s="8" t="str" cm="1">
        <f t="array" ref="S1130">IF(A1130="","",IF(COUNTIF(TOther[Frequency],S$1)=0,0,SUMPRODUCT(--(TOther[Frequency]=S$1),--(TOther[Start Date]&lt;=A1130),--(TOther[End Date Calc]&gt;=A1130),IF(B1130="N",--(TOther[Start Day]=DAY(A1130)),--(TOther[Start Day]&gt;=DAY(A1130))),--(IFERROR(MOD(TOther[Start Month]-MONTH(A1130)+3,3),1)=0),TOther[Amount])))</f>
        <v/>
      </c>
      <c r="T1130" s="8" t="str" cm="1">
        <f t="array" ref="T1130">IF($A1130="","",IF(COUNTIF(TOther[Frequency],T$1)=0,0,SUMPRODUCT(--(TOther[Frequency]=T$1),--(TOther[Start Date]&lt;=$A1130),--(TOther[End Date Calc]&gt;=$A1130),IF($B1130="N",--(TOther[Start Day]=DAY($A1130)),--(TOther[Start Day]&gt;=DAY($A1130))),--(IFERROR(MOD(TOther[Start Month]-MONTH($A1130)+4,4),1)=0),TOther[Amount])))</f>
        <v/>
      </c>
      <c r="U1130" s="8" t="str" cm="1">
        <f t="array" ref="U1130">IF(A1130="","",IF(COUNTIF(TOther[Frequency],$U$1)=0,0,SUMPRODUCT(--(TOther[Frequency]=$U$1),--(TOther[Start Date]&lt;=A1130),--(TOther[End Date Calc]&gt;=A1130),IF(B1130="N",--(TOther[Start Day]=DAY(A1130)),--(TOther[Start Day]&gt;=DAY(A1130))),--(IFERROR(MOD(TOther[Start Month]-MONTH(A1130)+6,6),1)=0),TOther[Amount])))</f>
        <v/>
      </c>
      <c r="V1130" s="8" t="str" cm="1">
        <f t="array" ref="V1130">IF(A1130="","",IF(COUNTIF(TOther[Frequency],$V$1)=0,0,SUMPRODUCT(--(TOther[Frequency]=$V$1),--(TOther[Start Date]&lt;=A1130),--(TOther[End Date Calc]&gt;=A1130),IF(B1130="N",--(TOther[Start Day]=DAY(A1130)),--(TOther[Start Day]&gt;=DAY(A1130))),--(IFERROR(MOD(TOther[Start Month]-MONTH(A1130)+12,12),1)=0),TOther[Amount])))</f>
        <v/>
      </c>
      <c r="W1130" s="8" t="str">
        <f>IF(A1130="","",SUMIFS(TOther[Amount],TOther[Start Date],A1130,TOther[Frequency],$W$1))</f>
        <v/>
      </c>
      <c r="X1130" s="9" t="str">
        <f t="shared" si="85"/>
        <v/>
      </c>
      <c r="Y1130" s="9" t="str">
        <f t="shared" si="89"/>
        <v/>
      </c>
      <c r="Z1130" s="8" t="str" cm="1">
        <f t="array" ref="Z1130">IF(A1130="","",IF(COUNTIF('2) Income'!$D$13:$D$32,"Weekly")=0,0,SUMPRODUCT(--(IFERROR(MOD(A1130-'2) Income'!$F$13:$F$32,7),1)=0),--('2) Income'!$D$13:$D$32="Weekly"),--('2) Income'!$F$13:$F$32&lt;=A1130),'2) Income'!$E$13:$E$32)))</f>
        <v/>
      </c>
      <c r="AA1130" s="8" t="str" cm="1">
        <f t="array" ref="AA1130">IF(A1130="","",IF(COUNTIF('2) Income'!$D$13:$D$32,"Every Other Week")=0,0,SUMPRODUCT(--(IFERROR(MOD(A1130-'2) Income'!$F$13:$F$32,14),1)=0),--('2) Income'!$D$13:$D$32="Every Other Week"),--('2) Income'!$F$13:$F$32&lt;=A1130),'2) Income'!$E$13:$E$32)))</f>
        <v/>
      </c>
      <c r="AB1130" s="8" t="str">
        <f>IF(A1130="","",IF(COUNTIF('2) Income'!$D$13:$D$32,"1st and 15th")=0,0,IF(OR(DAY(A1130)=1,DAY(A1130)=15),SUMIFS('2) Income'!$E$13:$E$32,'2) Income'!$D$13:$D$32,"1st and 15th",'2) Income'!$F$13:$F$32,"&lt;="&amp;$A1130),0)))</f>
        <v/>
      </c>
      <c r="AC1130" s="8" t="str">
        <f>IF(A1130="","",IF(COUNTIF('2) Income'!$D$13:$D$32,"2nd Wednesday")=0,0,IF(A1130=(A1130-DAY(A1130)+1+2*7-WEEKDAY(A1130-DAY(A1130)+8-4,1)),SUMIFS('2) Income'!$E$13:$E$32,'2) Income'!$D$13:$D$32,"2nd Wednesday",'2) Income'!$F$13:$F$32,"&lt;="&amp;$A1130),0)))</f>
        <v/>
      </c>
      <c r="AD1130" s="8" t="str">
        <f>IF(A1130="","",IF(COUNTIF('2) Income'!$D$13:$D$32,"3rd Wednesday")=0,0,IF(A1130=(A1130-DAY(A1130)+1+3*7-WEEKDAY(A1130-DAY(A1130)+8-4,1)),SUMIFS('2) Income'!$E$13:$E$32,'2) Income'!$D$13:$D$32,"3rd Wednesday",'2) Income'!$F$13:$F$32,"&lt;="&amp;$A1130),0)))</f>
        <v/>
      </c>
      <c r="AE1130" s="8" t="str">
        <f>IF(A1130="","",IF(COUNTIF('2) Income'!$D$13:$D$32,"4th Wednesday")=0,0,IF(A1130=(A1130-DAY(A1130)+1+4*7-WEEKDAY(A1130-DAY(A1130)+8-4,1)),SUMIFS('2) Income'!$E$13:$E$32,'2) Income'!$D$13:$D$32,"4th Wednesday",'2) Income'!$F$13:$F$32,"&lt;="&amp;$A1130),0)))</f>
        <v/>
      </c>
      <c r="AF1130" s="8" t="str" cm="1">
        <f t="array" ref="AF1130">IF(A1130="","",IF(COUNTIF('2) Income'!$D$13:$D$32,"Every 4 Weeks")=0,0,SUMPRODUCT(--(IFERROR(MOD(A1130-'2) Income'!$F$13:$F$32,28),1)=0),--('2) Income'!$D$13:$D$32="Every 4 Weeks"),--('2) Income'!$F$13:$F$32&lt;=A1130),'2) Income'!$E$13:$E$32)))</f>
        <v/>
      </c>
      <c r="AG1130" s="8" t="str">
        <f>IF(A1130="","",IF(COUNTIF('2) Income'!$D$13:$D$32,"Monthly")=0,0,IF(B1130="N",SUMIFS('2) Income'!$E$13:$E$32,'2) Income'!$D$13:$D$32,"monthly",'2) Income'!$F$13:$F$32,"&lt;="&amp;$A1130,'2) Income'!$I$13:$I$32,DAY(A1130)),SUMIFS('2) Income'!$E$13:$E$32,'2) Income'!$D$13:$D$32,"monthly",'2) Income'!$F$13:$F$32,"&lt;="&amp;$A1130,'2) Income'!$I$13:$I$32,"&gt;="&amp;DAY(A1130)))))</f>
        <v/>
      </c>
      <c r="AH1130" s="8" t="str" cm="1">
        <f t="array" ref="AH1130">IF(A1130="","",IF(COUNTIF('2) Income'!$D$13:$D$32,"Yearly")=0,0,SUMPRODUCT(--('2) Income'!$D$13:$D$32="Yearly"),--('2) Income'!$F$13:$F$32&lt;=A1130),IF(B1130="N",--('2) Income'!$I$13:$I$32=DAY(A1130)),--('2) Income'!$I$13:$I$32&gt;=DAY(A1130))),--(IFERROR(MOD('2) Income'!$H$13:$H$32-MONTH(A1130)+12,12),1)=0),'2) Income'!$E$13:$E$32)))</f>
        <v/>
      </c>
      <c r="AI1130" s="8" t="str">
        <f>IF(A1130="","",IF(COUNTIF('2) Income'!$D$13:$D$32,"one-time")=0,0,SUMIFS('2) Income'!$E$13:$E$32,'2) Income'!$D$13:$D$32,"one-time",'2) Income'!$F$13:$F$32,"="&amp;$A1130)))</f>
        <v/>
      </c>
      <c r="AJ1130" s="9" t="str">
        <f t="shared" si="86"/>
        <v/>
      </c>
    </row>
    <row r="1131" spans="1:36">
      <c r="A1131" s="7" t="str">
        <f>IF(A1130="","",IF(A1130+1&lt;='1) Period'!$E$21,A1130+1,""))</f>
        <v/>
      </c>
      <c r="B1131" s="7" t="e">
        <f t="shared" si="87"/>
        <v>#VALUE!</v>
      </c>
      <c r="C1131" t="e">
        <f t="shared" si="88"/>
        <v>#VALUE!</v>
      </c>
      <c r="D1131" s="8" t="str">
        <f>IF(A1131="","",IF(TEXT(A1131,"dddd")='4) Happy Money'!$E$23,WAllowance,0))</f>
        <v/>
      </c>
      <c r="E1131" s="8" t="str">
        <f>IF(A1131="","",IF(B1131="N",SUMIF(TMonthly[Day of the Month],DAY(A1131),TMonthly[Amount]),SUMIF(TMonthly[Day of the Month],"&gt;="&amp;DAY(A1131),TMonthly[Amount])))</f>
        <v/>
      </c>
      <c r="F1131" s="8" t="str" cm="1">
        <f t="array" ref="F1131">IF(A1131="","",SUMPRODUCT(--(TYearly[Due Date]&lt;=A1131),IF(B1131="N",--(TYearly[Day]=DAY(A1131)),--(TYearly[Day]&gt;=DAY(A1131))),--(IFERROR(MOD(TYearly[Month]-MONTH(A1131)+12,12),1)=0),TYearly[Amount]))</f>
        <v/>
      </c>
      <c r="G1131" s="8" t="str">
        <f>IF(A1131="","",SUMIF(TOneTime[Due Date],A1131,TOneTime[Amount]))</f>
        <v/>
      </c>
      <c r="H1131" s="8" t="str" cm="1">
        <f t="array" ref="H1131">IF(A1131="","",IF(COUNTIF(TOther[Frequency],$H$1)=0,0,SUMPRODUCT(--(IFERROR(MOD(A1131-TOther[Start Date],7),1)=0),--(TOther[Frequency]=$H$1),--(TOther[Start Date]&lt;=A1131),--(TOther[End Date Calc]&gt;=A1131),TOther[Amount])))</f>
        <v/>
      </c>
      <c r="I1131" s="8" t="str" cm="1">
        <f t="array" ref="I1131">IF(A1131="","",IF(COUNTIF(TOther[Frequency],$I$1)=0,0,SUMPRODUCT(--(IFERROR(MOD(A1131-TOther[Start Date],14),1)=0),--(TOther[Frequency]=$I$1),--(TOther[Start Date]&lt;=A1131),--(TOther[End Date Calc]&gt;=A1131),TOther[Amount])))</f>
        <v/>
      </c>
      <c r="J1131" s="8" t="str">
        <f>IF(A1131="","",IF(COUNTIF(TOther[Frequency],$J$1)=0,0,IF(OR(DAY(A1131)=1,DAY(A1131)=15),SUMIFS(TOther[Amount],TOther[Frequency],$J$1,TOther[Start Date],"&lt;="&amp;$A1131,TOther[End Date Calc],"&gt;="&amp;A1131),0)))</f>
        <v/>
      </c>
      <c r="K1131" s="8" t="str">
        <f>IF(A1131="","",IF(COUNTIF(TOther[Frequency],$K$1)=0,0,IF(A1131=(A1131-DAY(A1131)+1+2*7-WEEKDAY(A1131-DAY(A1131)+8-4,1)),SUMIFS(TOther[Amount],TOther[Frequency],$K$1,TOther[Start Date],"&lt;="&amp;$A1131,TOther[End Date Calc],"&gt;="&amp;A1131),0)))</f>
        <v/>
      </c>
      <c r="L1131" s="8" t="str">
        <f>IF(A1131="","",IF(COUNTIF(TOther[Frequency],$L$1)=0,0,IF(A1131=(A1131-DAY(A1131)+1+3*7-WEEKDAY(A1131-DAY(A1131)+8-4,1)),SUMIFS(TOther[Amount],TOther[Frequency],$L$1,TOther[Start Date],"&lt;="&amp;$A1131,TOther[End Date Calc],"&gt;="&amp;A1131),0)))</f>
        <v/>
      </c>
      <c r="M1131" s="8" t="str">
        <f>IF(A1131="","",IF(COUNTIF(TOther[Frequency],$M$1)=0,0,IF(A1131=(A1131-DAY(A1131)+1+4*7-WEEKDAY(A1131-DAY(A1131)+8-4,1)),SUMIFS(TOther[Amount],TOther[Frequency],$M$1,TOther[Start Date],"&lt;="&amp;$A1131,TOther[End Date Calc],"&gt;="&amp;A1131),0)))</f>
        <v/>
      </c>
      <c r="N1131" s="8" t="str" cm="1">
        <f t="array" ref="N1131">IF(A1131="","",IF(COUNTIF(TOther[Frequency],$N$1)=0,0,SUMPRODUCT(--(IFERROR(MOD(A1131-TOther[Start Date],28),1)=0),--(TOther[Frequency]=$N$1),--(TOther[Start Date]&lt;=A1131),--(TOther[End Date Calc]&gt;=A1131),TOther[Amount])))</f>
        <v/>
      </c>
      <c r="O1131" s="8" t="str" cm="1">
        <f t="array" ref="O1131">IF(A1131="","",IF(COUNTIF(TOther[Frequency],$O$1)=0,0,SUMPRODUCT(--(IFERROR(MOD(A1131-TOther[Start Date],42),1)=0),--(TOther[Frequency]=$O$1),--(TOther[Start Date]&lt;=A1131),--(TOther[End Date Calc]&gt;=A1131),TOther[Amount])))</f>
        <v/>
      </c>
      <c r="P1131" s="8" t="str" cm="1">
        <f t="array" ref="P1131">IF(A1131="","",IF(COUNTIF(TOther[Frequency],$P$1)=0,0,SUMPRODUCT(--(IFERROR(MOD(A1131-TOther[Start Date],56),1)=0),--(TOther[Frequency]=$P$1),--(TOther[Start Date]&lt;=A1131),--(TOther[End Date Calc]&gt;=A1131),TOther[Amount])))</f>
        <v/>
      </c>
      <c r="Q1131" s="8" t="str">
        <f>IF(A1131="","",IF(COUNTIF(TOther[Frequency],$Q$1)=0,0,IF(B1131="N",SUMIFS(TOther[Amount],TOther[Frequency],$Q$1,TOther[Start Date],"&lt;="&amp;$A1131,TOther[End Date Calc],"&gt;="&amp;A1131,TOther[Start Day],DAY(A1131)),SUMIFS(TOther[Amount],TOther[Frequency],$Q$1,TOther[Start Date],"&lt;="&amp;$A1131,TOther[End Date Calc],"&gt;="&amp;A1131,TOther[Start Day],"&gt;="&amp;DAY(A1131)))))</f>
        <v/>
      </c>
      <c r="R1131" s="8" t="str" cm="1">
        <f t="array" ref="R1131">IF(A1131="","",IF(COUNTIF(TOther[Frequency],R$1)=0,0,SUMPRODUCT(--(TOther[Frequency]=R$1),--(TOther[Start Date]&lt;=A1131),--(TOther[End Date Calc]&gt;=A1131),IF(B1131="N",--(TOther[Start Day]=DAY(A1131)),--(TOther[Start Day]&gt;=DAY(A1131))),--(IFERROR(MOD(TOther[Start Month]-MONTH(A1131)+2,2),1)=0),TOther[Amount])))</f>
        <v/>
      </c>
      <c r="S1131" s="8" t="str" cm="1">
        <f t="array" ref="S1131">IF(A1131="","",IF(COUNTIF(TOther[Frequency],S$1)=0,0,SUMPRODUCT(--(TOther[Frequency]=S$1),--(TOther[Start Date]&lt;=A1131),--(TOther[End Date Calc]&gt;=A1131),IF(B1131="N",--(TOther[Start Day]=DAY(A1131)),--(TOther[Start Day]&gt;=DAY(A1131))),--(IFERROR(MOD(TOther[Start Month]-MONTH(A1131)+3,3),1)=0),TOther[Amount])))</f>
        <v/>
      </c>
      <c r="T1131" s="8" t="str" cm="1">
        <f t="array" ref="T1131">IF($A1131="","",IF(COUNTIF(TOther[Frequency],T$1)=0,0,SUMPRODUCT(--(TOther[Frequency]=T$1),--(TOther[Start Date]&lt;=$A1131),--(TOther[End Date Calc]&gt;=$A1131),IF($B1131="N",--(TOther[Start Day]=DAY($A1131)),--(TOther[Start Day]&gt;=DAY($A1131))),--(IFERROR(MOD(TOther[Start Month]-MONTH($A1131)+4,4),1)=0),TOther[Amount])))</f>
        <v/>
      </c>
      <c r="U1131" s="8" t="str" cm="1">
        <f t="array" ref="U1131">IF(A1131="","",IF(COUNTIF(TOther[Frequency],$U$1)=0,0,SUMPRODUCT(--(TOther[Frequency]=$U$1),--(TOther[Start Date]&lt;=A1131),--(TOther[End Date Calc]&gt;=A1131),IF(B1131="N",--(TOther[Start Day]=DAY(A1131)),--(TOther[Start Day]&gt;=DAY(A1131))),--(IFERROR(MOD(TOther[Start Month]-MONTH(A1131)+6,6),1)=0),TOther[Amount])))</f>
        <v/>
      </c>
      <c r="V1131" s="8" t="str" cm="1">
        <f t="array" ref="V1131">IF(A1131="","",IF(COUNTIF(TOther[Frequency],$V$1)=0,0,SUMPRODUCT(--(TOther[Frequency]=$V$1),--(TOther[Start Date]&lt;=A1131),--(TOther[End Date Calc]&gt;=A1131),IF(B1131="N",--(TOther[Start Day]=DAY(A1131)),--(TOther[Start Day]&gt;=DAY(A1131))),--(IFERROR(MOD(TOther[Start Month]-MONTH(A1131)+12,12),1)=0),TOther[Amount])))</f>
        <v/>
      </c>
      <c r="W1131" s="8" t="str">
        <f>IF(A1131="","",SUMIFS(TOther[Amount],TOther[Start Date],A1131,TOther[Frequency],$W$1))</f>
        <v/>
      </c>
      <c r="X1131" s="9" t="str">
        <f t="shared" si="85"/>
        <v/>
      </c>
      <c r="Y1131" s="9" t="str">
        <f t="shared" si="89"/>
        <v/>
      </c>
      <c r="Z1131" s="8" t="str" cm="1">
        <f t="array" ref="Z1131">IF(A1131="","",IF(COUNTIF('2) Income'!$D$13:$D$32,"Weekly")=0,0,SUMPRODUCT(--(IFERROR(MOD(A1131-'2) Income'!$F$13:$F$32,7),1)=0),--('2) Income'!$D$13:$D$32="Weekly"),--('2) Income'!$F$13:$F$32&lt;=A1131),'2) Income'!$E$13:$E$32)))</f>
        <v/>
      </c>
      <c r="AA1131" s="8" t="str" cm="1">
        <f t="array" ref="AA1131">IF(A1131="","",IF(COUNTIF('2) Income'!$D$13:$D$32,"Every Other Week")=0,0,SUMPRODUCT(--(IFERROR(MOD(A1131-'2) Income'!$F$13:$F$32,14),1)=0),--('2) Income'!$D$13:$D$32="Every Other Week"),--('2) Income'!$F$13:$F$32&lt;=A1131),'2) Income'!$E$13:$E$32)))</f>
        <v/>
      </c>
      <c r="AB1131" s="8" t="str">
        <f>IF(A1131="","",IF(COUNTIF('2) Income'!$D$13:$D$32,"1st and 15th")=0,0,IF(OR(DAY(A1131)=1,DAY(A1131)=15),SUMIFS('2) Income'!$E$13:$E$32,'2) Income'!$D$13:$D$32,"1st and 15th",'2) Income'!$F$13:$F$32,"&lt;="&amp;$A1131),0)))</f>
        <v/>
      </c>
      <c r="AC1131" s="8" t="str">
        <f>IF(A1131="","",IF(COUNTIF('2) Income'!$D$13:$D$32,"2nd Wednesday")=0,0,IF(A1131=(A1131-DAY(A1131)+1+2*7-WEEKDAY(A1131-DAY(A1131)+8-4,1)),SUMIFS('2) Income'!$E$13:$E$32,'2) Income'!$D$13:$D$32,"2nd Wednesday",'2) Income'!$F$13:$F$32,"&lt;="&amp;$A1131),0)))</f>
        <v/>
      </c>
      <c r="AD1131" s="8" t="str">
        <f>IF(A1131="","",IF(COUNTIF('2) Income'!$D$13:$D$32,"3rd Wednesday")=0,0,IF(A1131=(A1131-DAY(A1131)+1+3*7-WEEKDAY(A1131-DAY(A1131)+8-4,1)),SUMIFS('2) Income'!$E$13:$E$32,'2) Income'!$D$13:$D$32,"3rd Wednesday",'2) Income'!$F$13:$F$32,"&lt;="&amp;$A1131),0)))</f>
        <v/>
      </c>
      <c r="AE1131" s="8" t="str">
        <f>IF(A1131="","",IF(COUNTIF('2) Income'!$D$13:$D$32,"4th Wednesday")=0,0,IF(A1131=(A1131-DAY(A1131)+1+4*7-WEEKDAY(A1131-DAY(A1131)+8-4,1)),SUMIFS('2) Income'!$E$13:$E$32,'2) Income'!$D$13:$D$32,"4th Wednesday",'2) Income'!$F$13:$F$32,"&lt;="&amp;$A1131),0)))</f>
        <v/>
      </c>
      <c r="AF1131" s="8" t="str" cm="1">
        <f t="array" ref="AF1131">IF(A1131="","",IF(COUNTIF('2) Income'!$D$13:$D$32,"Every 4 Weeks")=0,0,SUMPRODUCT(--(IFERROR(MOD(A1131-'2) Income'!$F$13:$F$32,28),1)=0),--('2) Income'!$D$13:$D$32="Every 4 Weeks"),--('2) Income'!$F$13:$F$32&lt;=A1131),'2) Income'!$E$13:$E$32)))</f>
        <v/>
      </c>
      <c r="AG1131" s="8" t="str">
        <f>IF(A1131="","",IF(COUNTIF('2) Income'!$D$13:$D$32,"Monthly")=0,0,IF(B1131="N",SUMIFS('2) Income'!$E$13:$E$32,'2) Income'!$D$13:$D$32,"monthly",'2) Income'!$F$13:$F$32,"&lt;="&amp;$A1131,'2) Income'!$I$13:$I$32,DAY(A1131)),SUMIFS('2) Income'!$E$13:$E$32,'2) Income'!$D$13:$D$32,"monthly",'2) Income'!$F$13:$F$32,"&lt;="&amp;$A1131,'2) Income'!$I$13:$I$32,"&gt;="&amp;DAY(A1131)))))</f>
        <v/>
      </c>
      <c r="AH1131" s="8" t="str" cm="1">
        <f t="array" ref="AH1131">IF(A1131="","",IF(COUNTIF('2) Income'!$D$13:$D$32,"Yearly")=0,0,SUMPRODUCT(--('2) Income'!$D$13:$D$32="Yearly"),--('2) Income'!$F$13:$F$32&lt;=A1131),IF(B1131="N",--('2) Income'!$I$13:$I$32=DAY(A1131)),--('2) Income'!$I$13:$I$32&gt;=DAY(A1131))),--(IFERROR(MOD('2) Income'!$H$13:$H$32-MONTH(A1131)+12,12),1)=0),'2) Income'!$E$13:$E$32)))</f>
        <v/>
      </c>
      <c r="AI1131" s="8" t="str">
        <f>IF(A1131="","",IF(COUNTIF('2) Income'!$D$13:$D$32,"one-time")=0,0,SUMIFS('2) Income'!$E$13:$E$32,'2) Income'!$D$13:$D$32,"one-time",'2) Income'!$F$13:$F$32,"="&amp;$A1131)))</f>
        <v/>
      </c>
      <c r="AJ1131" s="9" t="str">
        <f t="shared" si="86"/>
        <v/>
      </c>
    </row>
    <row r="1132" spans="1:36">
      <c r="A1132" s="7" t="str">
        <f>IF(A1131="","",IF(A1131+1&lt;='1) Period'!$E$21,A1131+1,""))</f>
        <v/>
      </c>
      <c r="B1132" s="7" t="e">
        <f t="shared" si="87"/>
        <v>#VALUE!</v>
      </c>
      <c r="C1132" t="e">
        <f t="shared" si="88"/>
        <v>#VALUE!</v>
      </c>
      <c r="D1132" s="8" t="str">
        <f>IF(A1132="","",IF(TEXT(A1132,"dddd")='4) Happy Money'!$E$23,WAllowance,0))</f>
        <v/>
      </c>
      <c r="E1132" s="8" t="str">
        <f>IF(A1132="","",IF(B1132="N",SUMIF(TMonthly[Day of the Month],DAY(A1132),TMonthly[Amount]),SUMIF(TMonthly[Day of the Month],"&gt;="&amp;DAY(A1132),TMonthly[Amount])))</f>
        <v/>
      </c>
      <c r="F1132" s="8" t="str" cm="1">
        <f t="array" ref="F1132">IF(A1132="","",SUMPRODUCT(--(TYearly[Due Date]&lt;=A1132),IF(B1132="N",--(TYearly[Day]=DAY(A1132)),--(TYearly[Day]&gt;=DAY(A1132))),--(IFERROR(MOD(TYearly[Month]-MONTH(A1132)+12,12),1)=0),TYearly[Amount]))</f>
        <v/>
      </c>
      <c r="G1132" s="8" t="str">
        <f>IF(A1132="","",SUMIF(TOneTime[Due Date],A1132,TOneTime[Amount]))</f>
        <v/>
      </c>
      <c r="H1132" s="8" t="str" cm="1">
        <f t="array" ref="H1132">IF(A1132="","",IF(COUNTIF(TOther[Frequency],$H$1)=0,0,SUMPRODUCT(--(IFERROR(MOD(A1132-TOther[Start Date],7),1)=0),--(TOther[Frequency]=$H$1),--(TOther[Start Date]&lt;=A1132),--(TOther[End Date Calc]&gt;=A1132),TOther[Amount])))</f>
        <v/>
      </c>
      <c r="I1132" s="8" t="str" cm="1">
        <f t="array" ref="I1132">IF(A1132="","",IF(COUNTIF(TOther[Frequency],$I$1)=0,0,SUMPRODUCT(--(IFERROR(MOD(A1132-TOther[Start Date],14),1)=0),--(TOther[Frequency]=$I$1),--(TOther[Start Date]&lt;=A1132),--(TOther[End Date Calc]&gt;=A1132),TOther[Amount])))</f>
        <v/>
      </c>
      <c r="J1132" s="8" t="str">
        <f>IF(A1132="","",IF(COUNTIF(TOther[Frequency],$J$1)=0,0,IF(OR(DAY(A1132)=1,DAY(A1132)=15),SUMIFS(TOther[Amount],TOther[Frequency],$J$1,TOther[Start Date],"&lt;="&amp;$A1132,TOther[End Date Calc],"&gt;="&amp;A1132),0)))</f>
        <v/>
      </c>
      <c r="K1132" s="8" t="str">
        <f>IF(A1132="","",IF(COUNTIF(TOther[Frequency],$K$1)=0,0,IF(A1132=(A1132-DAY(A1132)+1+2*7-WEEKDAY(A1132-DAY(A1132)+8-4,1)),SUMIFS(TOther[Amount],TOther[Frequency],$K$1,TOther[Start Date],"&lt;="&amp;$A1132,TOther[End Date Calc],"&gt;="&amp;A1132),0)))</f>
        <v/>
      </c>
      <c r="L1132" s="8" t="str">
        <f>IF(A1132="","",IF(COUNTIF(TOther[Frequency],$L$1)=0,0,IF(A1132=(A1132-DAY(A1132)+1+3*7-WEEKDAY(A1132-DAY(A1132)+8-4,1)),SUMIFS(TOther[Amount],TOther[Frequency],$L$1,TOther[Start Date],"&lt;="&amp;$A1132,TOther[End Date Calc],"&gt;="&amp;A1132),0)))</f>
        <v/>
      </c>
      <c r="M1132" s="8" t="str">
        <f>IF(A1132="","",IF(COUNTIF(TOther[Frequency],$M$1)=0,0,IF(A1132=(A1132-DAY(A1132)+1+4*7-WEEKDAY(A1132-DAY(A1132)+8-4,1)),SUMIFS(TOther[Amount],TOther[Frequency],$M$1,TOther[Start Date],"&lt;="&amp;$A1132,TOther[End Date Calc],"&gt;="&amp;A1132),0)))</f>
        <v/>
      </c>
      <c r="N1132" s="8" t="str" cm="1">
        <f t="array" ref="N1132">IF(A1132="","",IF(COUNTIF(TOther[Frequency],$N$1)=0,0,SUMPRODUCT(--(IFERROR(MOD(A1132-TOther[Start Date],28),1)=0),--(TOther[Frequency]=$N$1),--(TOther[Start Date]&lt;=A1132),--(TOther[End Date Calc]&gt;=A1132),TOther[Amount])))</f>
        <v/>
      </c>
      <c r="O1132" s="8" t="str" cm="1">
        <f t="array" ref="O1132">IF(A1132="","",IF(COUNTIF(TOther[Frequency],$O$1)=0,0,SUMPRODUCT(--(IFERROR(MOD(A1132-TOther[Start Date],42),1)=0),--(TOther[Frequency]=$O$1),--(TOther[Start Date]&lt;=A1132),--(TOther[End Date Calc]&gt;=A1132),TOther[Amount])))</f>
        <v/>
      </c>
      <c r="P1132" s="8" t="str" cm="1">
        <f t="array" ref="P1132">IF(A1132="","",IF(COUNTIF(TOther[Frequency],$P$1)=0,0,SUMPRODUCT(--(IFERROR(MOD(A1132-TOther[Start Date],56),1)=0),--(TOther[Frequency]=$P$1),--(TOther[Start Date]&lt;=A1132),--(TOther[End Date Calc]&gt;=A1132),TOther[Amount])))</f>
        <v/>
      </c>
      <c r="Q1132" s="8" t="str">
        <f>IF(A1132="","",IF(COUNTIF(TOther[Frequency],$Q$1)=0,0,IF(B1132="N",SUMIFS(TOther[Amount],TOther[Frequency],$Q$1,TOther[Start Date],"&lt;="&amp;$A1132,TOther[End Date Calc],"&gt;="&amp;A1132,TOther[Start Day],DAY(A1132)),SUMIFS(TOther[Amount],TOther[Frequency],$Q$1,TOther[Start Date],"&lt;="&amp;$A1132,TOther[End Date Calc],"&gt;="&amp;A1132,TOther[Start Day],"&gt;="&amp;DAY(A1132)))))</f>
        <v/>
      </c>
      <c r="R1132" s="8" t="str" cm="1">
        <f t="array" ref="R1132">IF(A1132="","",IF(COUNTIF(TOther[Frequency],R$1)=0,0,SUMPRODUCT(--(TOther[Frequency]=R$1),--(TOther[Start Date]&lt;=A1132),--(TOther[End Date Calc]&gt;=A1132),IF(B1132="N",--(TOther[Start Day]=DAY(A1132)),--(TOther[Start Day]&gt;=DAY(A1132))),--(IFERROR(MOD(TOther[Start Month]-MONTH(A1132)+2,2),1)=0),TOther[Amount])))</f>
        <v/>
      </c>
      <c r="S1132" s="8" t="str" cm="1">
        <f t="array" ref="S1132">IF(A1132="","",IF(COUNTIF(TOther[Frequency],S$1)=0,0,SUMPRODUCT(--(TOther[Frequency]=S$1),--(TOther[Start Date]&lt;=A1132),--(TOther[End Date Calc]&gt;=A1132),IF(B1132="N",--(TOther[Start Day]=DAY(A1132)),--(TOther[Start Day]&gt;=DAY(A1132))),--(IFERROR(MOD(TOther[Start Month]-MONTH(A1132)+3,3),1)=0),TOther[Amount])))</f>
        <v/>
      </c>
      <c r="T1132" s="8" t="str" cm="1">
        <f t="array" ref="T1132">IF($A1132="","",IF(COUNTIF(TOther[Frequency],T$1)=0,0,SUMPRODUCT(--(TOther[Frequency]=T$1),--(TOther[Start Date]&lt;=$A1132),--(TOther[End Date Calc]&gt;=$A1132),IF($B1132="N",--(TOther[Start Day]=DAY($A1132)),--(TOther[Start Day]&gt;=DAY($A1132))),--(IFERROR(MOD(TOther[Start Month]-MONTH($A1132)+4,4),1)=0),TOther[Amount])))</f>
        <v/>
      </c>
      <c r="U1132" s="8" t="str" cm="1">
        <f t="array" ref="U1132">IF(A1132="","",IF(COUNTIF(TOther[Frequency],$U$1)=0,0,SUMPRODUCT(--(TOther[Frequency]=$U$1),--(TOther[Start Date]&lt;=A1132),--(TOther[End Date Calc]&gt;=A1132),IF(B1132="N",--(TOther[Start Day]=DAY(A1132)),--(TOther[Start Day]&gt;=DAY(A1132))),--(IFERROR(MOD(TOther[Start Month]-MONTH(A1132)+6,6),1)=0),TOther[Amount])))</f>
        <v/>
      </c>
      <c r="V1132" s="8" t="str" cm="1">
        <f t="array" ref="V1132">IF(A1132="","",IF(COUNTIF(TOther[Frequency],$V$1)=0,0,SUMPRODUCT(--(TOther[Frequency]=$V$1),--(TOther[Start Date]&lt;=A1132),--(TOther[End Date Calc]&gt;=A1132),IF(B1132="N",--(TOther[Start Day]=DAY(A1132)),--(TOther[Start Day]&gt;=DAY(A1132))),--(IFERROR(MOD(TOther[Start Month]-MONTH(A1132)+12,12),1)=0),TOther[Amount])))</f>
        <v/>
      </c>
      <c r="W1132" s="8" t="str">
        <f>IF(A1132="","",SUMIFS(TOther[Amount],TOther[Start Date],A1132,TOther[Frequency],$W$1))</f>
        <v/>
      </c>
      <c r="X1132" s="9" t="str">
        <f t="shared" si="85"/>
        <v/>
      </c>
      <c r="Y1132" s="9" t="str">
        <f t="shared" si="89"/>
        <v/>
      </c>
      <c r="Z1132" s="8" t="str" cm="1">
        <f t="array" ref="Z1132">IF(A1132="","",IF(COUNTIF('2) Income'!$D$13:$D$32,"Weekly")=0,0,SUMPRODUCT(--(IFERROR(MOD(A1132-'2) Income'!$F$13:$F$32,7),1)=0),--('2) Income'!$D$13:$D$32="Weekly"),--('2) Income'!$F$13:$F$32&lt;=A1132),'2) Income'!$E$13:$E$32)))</f>
        <v/>
      </c>
      <c r="AA1132" s="8" t="str" cm="1">
        <f t="array" ref="AA1132">IF(A1132="","",IF(COUNTIF('2) Income'!$D$13:$D$32,"Every Other Week")=0,0,SUMPRODUCT(--(IFERROR(MOD(A1132-'2) Income'!$F$13:$F$32,14),1)=0),--('2) Income'!$D$13:$D$32="Every Other Week"),--('2) Income'!$F$13:$F$32&lt;=A1132),'2) Income'!$E$13:$E$32)))</f>
        <v/>
      </c>
      <c r="AB1132" s="8" t="str">
        <f>IF(A1132="","",IF(COUNTIF('2) Income'!$D$13:$D$32,"1st and 15th")=0,0,IF(OR(DAY(A1132)=1,DAY(A1132)=15),SUMIFS('2) Income'!$E$13:$E$32,'2) Income'!$D$13:$D$32,"1st and 15th",'2) Income'!$F$13:$F$32,"&lt;="&amp;$A1132),0)))</f>
        <v/>
      </c>
      <c r="AC1132" s="8" t="str">
        <f>IF(A1132="","",IF(COUNTIF('2) Income'!$D$13:$D$32,"2nd Wednesday")=0,0,IF(A1132=(A1132-DAY(A1132)+1+2*7-WEEKDAY(A1132-DAY(A1132)+8-4,1)),SUMIFS('2) Income'!$E$13:$E$32,'2) Income'!$D$13:$D$32,"2nd Wednesday",'2) Income'!$F$13:$F$32,"&lt;="&amp;$A1132),0)))</f>
        <v/>
      </c>
      <c r="AD1132" s="8" t="str">
        <f>IF(A1132="","",IF(COUNTIF('2) Income'!$D$13:$D$32,"3rd Wednesday")=0,0,IF(A1132=(A1132-DAY(A1132)+1+3*7-WEEKDAY(A1132-DAY(A1132)+8-4,1)),SUMIFS('2) Income'!$E$13:$E$32,'2) Income'!$D$13:$D$32,"3rd Wednesday",'2) Income'!$F$13:$F$32,"&lt;="&amp;$A1132),0)))</f>
        <v/>
      </c>
      <c r="AE1132" s="8" t="str">
        <f>IF(A1132="","",IF(COUNTIF('2) Income'!$D$13:$D$32,"4th Wednesday")=0,0,IF(A1132=(A1132-DAY(A1132)+1+4*7-WEEKDAY(A1132-DAY(A1132)+8-4,1)),SUMIFS('2) Income'!$E$13:$E$32,'2) Income'!$D$13:$D$32,"4th Wednesday",'2) Income'!$F$13:$F$32,"&lt;="&amp;$A1132),0)))</f>
        <v/>
      </c>
      <c r="AF1132" s="8" t="str" cm="1">
        <f t="array" ref="AF1132">IF(A1132="","",IF(COUNTIF('2) Income'!$D$13:$D$32,"Every 4 Weeks")=0,0,SUMPRODUCT(--(IFERROR(MOD(A1132-'2) Income'!$F$13:$F$32,28),1)=0),--('2) Income'!$D$13:$D$32="Every 4 Weeks"),--('2) Income'!$F$13:$F$32&lt;=A1132),'2) Income'!$E$13:$E$32)))</f>
        <v/>
      </c>
      <c r="AG1132" s="8" t="str">
        <f>IF(A1132="","",IF(COUNTIF('2) Income'!$D$13:$D$32,"Monthly")=0,0,IF(B1132="N",SUMIFS('2) Income'!$E$13:$E$32,'2) Income'!$D$13:$D$32,"monthly",'2) Income'!$F$13:$F$32,"&lt;="&amp;$A1132,'2) Income'!$I$13:$I$32,DAY(A1132)),SUMIFS('2) Income'!$E$13:$E$32,'2) Income'!$D$13:$D$32,"monthly",'2) Income'!$F$13:$F$32,"&lt;="&amp;$A1132,'2) Income'!$I$13:$I$32,"&gt;="&amp;DAY(A1132)))))</f>
        <v/>
      </c>
      <c r="AH1132" s="8" t="str" cm="1">
        <f t="array" ref="AH1132">IF(A1132="","",IF(COUNTIF('2) Income'!$D$13:$D$32,"Yearly")=0,0,SUMPRODUCT(--('2) Income'!$D$13:$D$32="Yearly"),--('2) Income'!$F$13:$F$32&lt;=A1132),IF(B1132="N",--('2) Income'!$I$13:$I$32=DAY(A1132)),--('2) Income'!$I$13:$I$32&gt;=DAY(A1132))),--(IFERROR(MOD('2) Income'!$H$13:$H$32-MONTH(A1132)+12,12),1)=0),'2) Income'!$E$13:$E$32)))</f>
        <v/>
      </c>
      <c r="AI1132" s="8" t="str">
        <f>IF(A1132="","",IF(COUNTIF('2) Income'!$D$13:$D$32,"one-time")=0,0,SUMIFS('2) Income'!$E$13:$E$32,'2) Income'!$D$13:$D$32,"one-time",'2) Income'!$F$13:$F$32,"="&amp;$A1132)))</f>
        <v/>
      </c>
      <c r="AJ1132" s="9" t="str">
        <f t="shared" si="86"/>
        <v/>
      </c>
    </row>
    <row r="1133" spans="1:36">
      <c r="A1133" s="7" t="str">
        <f>IF(A1132="","",IF(A1132+1&lt;='1) Period'!$E$21,A1132+1,""))</f>
        <v/>
      </c>
      <c r="B1133" s="7" t="e">
        <f t="shared" si="87"/>
        <v>#VALUE!</v>
      </c>
      <c r="C1133" t="e">
        <f t="shared" si="88"/>
        <v>#VALUE!</v>
      </c>
      <c r="D1133" s="8" t="str">
        <f>IF(A1133="","",IF(TEXT(A1133,"dddd")='4) Happy Money'!$E$23,WAllowance,0))</f>
        <v/>
      </c>
      <c r="E1133" s="8" t="str">
        <f>IF(A1133="","",IF(B1133="N",SUMIF(TMonthly[Day of the Month],DAY(A1133),TMonthly[Amount]),SUMIF(TMonthly[Day of the Month],"&gt;="&amp;DAY(A1133),TMonthly[Amount])))</f>
        <v/>
      </c>
      <c r="F1133" s="8" t="str" cm="1">
        <f t="array" ref="F1133">IF(A1133="","",SUMPRODUCT(--(TYearly[Due Date]&lt;=A1133),IF(B1133="N",--(TYearly[Day]=DAY(A1133)),--(TYearly[Day]&gt;=DAY(A1133))),--(IFERROR(MOD(TYearly[Month]-MONTH(A1133)+12,12),1)=0),TYearly[Amount]))</f>
        <v/>
      </c>
      <c r="G1133" s="8" t="str">
        <f>IF(A1133="","",SUMIF(TOneTime[Due Date],A1133,TOneTime[Amount]))</f>
        <v/>
      </c>
      <c r="H1133" s="8" t="str" cm="1">
        <f t="array" ref="H1133">IF(A1133="","",IF(COUNTIF(TOther[Frequency],$H$1)=0,0,SUMPRODUCT(--(IFERROR(MOD(A1133-TOther[Start Date],7),1)=0),--(TOther[Frequency]=$H$1),--(TOther[Start Date]&lt;=A1133),--(TOther[End Date Calc]&gt;=A1133),TOther[Amount])))</f>
        <v/>
      </c>
      <c r="I1133" s="8" t="str" cm="1">
        <f t="array" ref="I1133">IF(A1133="","",IF(COUNTIF(TOther[Frequency],$I$1)=0,0,SUMPRODUCT(--(IFERROR(MOD(A1133-TOther[Start Date],14),1)=0),--(TOther[Frequency]=$I$1),--(TOther[Start Date]&lt;=A1133),--(TOther[End Date Calc]&gt;=A1133),TOther[Amount])))</f>
        <v/>
      </c>
      <c r="J1133" s="8" t="str">
        <f>IF(A1133="","",IF(COUNTIF(TOther[Frequency],$J$1)=0,0,IF(OR(DAY(A1133)=1,DAY(A1133)=15),SUMIFS(TOther[Amount],TOther[Frequency],$J$1,TOther[Start Date],"&lt;="&amp;$A1133,TOther[End Date Calc],"&gt;="&amp;A1133),0)))</f>
        <v/>
      </c>
      <c r="K1133" s="8" t="str">
        <f>IF(A1133="","",IF(COUNTIF(TOther[Frequency],$K$1)=0,0,IF(A1133=(A1133-DAY(A1133)+1+2*7-WEEKDAY(A1133-DAY(A1133)+8-4,1)),SUMIFS(TOther[Amount],TOther[Frequency],$K$1,TOther[Start Date],"&lt;="&amp;$A1133,TOther[End Date Calc],"&gt;="&amp;A1133),0)))</f>
        <v/>
      </c>
      <c r="L1133" s="8" t="str">
        <f>IF(A1133="","",IF(COUNTIF(TOther[Frequency],$L$1)=0,0,IF(A1133=(A1133-DAY(A1133)+1+3*7-WEEKDAY(A1133-DAY(A1133)+8-4,1)),SUMIFS(TOther[Amount],TOther[Frequency],$L$1,TOther[Start Date],"&lt;="&amp;$A1133,TOther[End Date Calc],"&gt;="&amp;A1133),0)))</f>
        <v/>
      </c>
      <c r="M1133" s="8" t="str">
        <f>IF(A1133="","",IF(COUNTIF(TOther[Frequency],$M$1)=0,0,IF(A1133=(A1133-DAY(A1133)+1+4*7-WEEKDAY(A1133-DAY(A1133)+8-4,1)),SUMIFS(TOther[Amount],TOther[Frequency],$M$1,TOther[Start Date],"&lt;="&amp;$A1133,TOther[End Date Calc],"&gt;="&amp;A1133),0)))</f>
        <v/>
      </c>
      <c r="N1133" s="8" t="str" cm="1">
        <f t="array" ref="N1133">IF(A1133="","",IF(COUNTIF(TOther[Frequency],$N$1)=0,0,SUMPRODUCT(--(IFERROR(MOD(A1133-TOther[Start Date],28),1)=0),--(TOther[Frequency]=$N$1),--(TOther[Start Date]&lt;=A1133),--(TOther[End Date Calc]&gt;=A1133),TOther[Amount])))</f>
        <v/>
      </c>
      <c r="O1133" s="8" t="str" cm="1">
        <f t="array" ref="O1133">IF(A1133="","",IF(COUNTIF(TOther[Frequency],$O$1)=0,0,SUMPRODUCT(--(IFERROR(MOD(A1133-TOther[Start Date],42),1)=0),--(TOther[Frequency]=$O$1),--(TOther[Start Date]&lt;=A1133),--(TOther[End Date Calc]&gt;=A1133),TOther[Amount])))</f>
        <v/>
      </c>
      <c r="P1133" s="8" t="str" cm="1">
        <f t="array" ref="P1133">IF(A1133="","",IF(COUNTIF(TOther[Frequency],$P$1)=0,0,SUMPRODUCT(--(IFERROR(MOD(A1133-TOther[Start Date],56),1)=0),--(TOther[Frequency]=$P$1),--(TOther[Start Date]&lt;=A1133),--(TOther[End Date Calc]&gt;=A1133),TOther[Amount])))</f>
        <v/>
      </c>
      <c r="Q1133" s="8" t="str">
        <f>IF(A1133="","",IF(COUNTIF(TOther[Frequency],$Q$1)=0,0,IF(B1133="N",SUMIFS(TOther[Amount],TOther[Frequency],$Q$1,TOther[Start Date],"&lt;="&amp;$A1133,TOther[End Date Calc],"&gt;="&amp;A1133,TOther[Start Day],DAY(A1133)),SUMIFS(TOther[Amount],TOther[Frequency],$Q$1,TOther[Start Date],"&lt;="&amp;$A1133,TOther[End Date Calc],"&gt;="&amp;A1133,TOther[Start Day],"&gt;="&amp;DAY(A1133)))))</f>
        <v/>
      </c>
      <c r="R1133" s="8" t="str" cm="1">
        <f t="array" ref="R1133">IF(A1133="","",IF(COUNTIF(TOther[Frequency],R$1)=0,0,SUMPRODUCT(--(TOther[Frequency]=R$1),--(TOther[Start Date]&lt;=A1133),--(TOther[End Date Calc]&gt;=A1133),IF(B1133="N",--(TOther[Start Day]=DAY(A1133)),--(TOther[Start Day]&gt;=DAY(A1133))),--(IFERROR(MOD(TOther[Start Month]-MONTH(A1133)+2,2),1)=0),TOther[Amount])))</f>
        <v/>
      </c>
      <c r="S1133" s="8" t="str" cm="1">
        <f t="array" ref="S1133">IF(A1133="","",IF(COUNTIF(TOther[Frequency],S$1)=0,0,SUMPRODUCT(--(TOther[Frequency]=S$1),--(TOther[Start Date]&lt;=A1133),--(TOther[End Date Calc]&gt;=A1133),IF(B1133="N",--(TOther[Start Day]=DAY(A1133)),--(TOther[Start Day]&gt;=DAY(A1133))),--(IFERROR(MOD(TOther[Start Month]-MONTH(A1133)+3,3),1)=0),TOther[Amount])))</f>
        <v/>
      </c>
      <c r="T1133" s="8" t="str" cm="1">
        <f t="array" ref="T1133">IF($A1133="","",IF(COUNTIF(TOther[Frequency],T$1)=0,0,SUMPRODUCT(--(TOther[Frequency]=T$1),--(TOther[Start Date]&lt;=$A1133),--(TOther[End Date Calc]&gt;=$A1133),IF($B1133="N",--(TOther[Start Day]=DAY($A1133)),--(TOther[Start Day]&gt;=DAY($A1133))),--(IFERROR(MOD(TOther[Start Month]-MONTH($A1133)+4,4),1)=0),TOther[Amount])))</f>
        <v/>
      </c>
      <c r="U1133" s="8" t="str" cm="1">
        <f t="array" ref="U1133">IF(A1133="","",IF(COUNTIF(TOther[Frequency],$U$1)=0,0,SUMPRODUCT(--(TOther[Frequency]=$U$1),--(TOther[Start Date]&lt;=A1133),--(TOther[End Date Calc]&gt;=A1133),IF(B1133="N",--(TOther[Start Day]=DAY(A1133)),--(TOther[Start Day]&gt;=DAY(A1133))),--(IFERROR(MOD(TOther[Start Month]-MONTH(A1133)+6,6),1)=0),TOther[Amount])))</f>
        <v/>
      </c>
      <c r="V1133" s="8" t="str" cm="1">
        <f t="array" ref="V1133">IF(A1133="","",IF(COUNTIF(TOther[Frequency],$V$1)=0,0,SUMPRODUCT(--(TOther[Frequency]=$V$1),--(TOther[Start Date]&lt;=A1133),--(TOther[End Date Calc]&gt;=A1133),IF(B1133="N",--(TOther[Start Day]=DAY(A1133)),--(TOther[Start Day]&gt;=DAY(A1133))),--(IFERROR(MOD(TOther[Start Month]-MONTH(A1133)+12,12),1)=0),TOther[Amount])))</f>
        <v/>
      </c>
      <c r="W1133" s="8" t="str">
        <f>IF(A1133="","",SUMIFS(TOther[Amount],TOther[Start Date],A1133,TOther[Frequency],$W$1))</f>
        <v/>
      </c>
      <c r="X1133" s="9" t="str">
        <f t="shared" si="85"/>
        <v/>
      </c>
      <c r="Y1133" s="9" t="str">
        <f t="shared" si="89"/>
        <v/>
      </c>
      <c r="Z1133" s="8" t="str" cm="1">
        <f t="array" ref="Z1133">IF(A1133="","",IF(COUNTIF('2) Income'!$D$13:$D$32,"Weekly")=0,0,SUMPRODUCT(--(IFERROR(MOD(A1133-'2) Income'!$F$13:$F$32,7),1)=0),--('2) Income'!$D$13:$D$32="Weekly"),--('2) Income'!$F$13:$F$32&lt;=A1133),'2) Income'!$E$13:$E$32)))</f>
        <v/>
      </c>
      <c r="AA1133" s="8" t="str" cm="1">
        <f t="array" ref="AA1133">IF(A1133="","",IF(COUNTIF('2) Income'!$D$13:$D$32,"Every Other Week")=0,0,SUMPRODUCT(--(IFERROR(MOD(A1133-'2) Income'!$F$13:$F$32,14),1)=0),--('2) Income'!$D$13:$D$32="Every Other Week"),--('2) Income'!$F$13:$F$32&lt;=A1133),'2) Income'!$E$13:$E$32)))</f>
        <v/>
      </c>
      <c r="AB1133" s="8" t="str">
        <f>IF(A1133="","",IF(COUNTIF('2) Income'!$D$13:$D$32,"1st and 15th")=0,0,IF(OR(DAY(A1133)=1,DAY(A1133)=15),SUMIFS('2) Income'!$E$13:$E$32,'2) Income'!$D$13:$D$32,"1st and 15th",'2) Income'!$F$13:$F$32,"&lt;="&amp;$A1133),0)))</f>
        <v/>
      </c>
      <c r="AC1133" s="8" t="str">
        <f>IF(A1133="","",IF(COUNTIF('2) Income'!$D$13:$D$32,"2nd Wednesday")=0,0,IF(A1133=(A1133-DAY(A1133)+1+2*7-WEEKDAY(A1133-DAY(A1133)+8-4,1)),SUMIFS('2) Income'!$E$13:$E$32,'2) Income'!$D$13:$D$32,"2nd Wednesday",'2) Income'!$F$13:$F$32,"&lt;="&amp;$A1133),0)))</f>
        <v/>
      </c>
      <c r="AD1133" s="8" t="str">
        <f>IF(A1133="","",IF(COUNTIF('2) Income'!$D$13:$D$32,"3rd Wednesday")=0,0,IF(A1133=(A1133-DAY(A1133)+1+3*7-WEEKDAY(A1133-DAY(A1133)+8-4,1)),SUMIFS('2) Income'!$E$13:$E$32,'2) Income'!$D$13:$D$32,"3rd Wednesday",'2) Income'!$F$13:$F$32,"&lt;="&amp;$A1133),0)))</f>
        <v/>
      </c>
      <c r="AE1133" s="8" t="str">
        <f>IF(A1133="","",IF(COUNTIF('2) Income'!$D$13:$D$32,"4th Wednesday")=0,0,IF(A1133=(A1133-DAY(A1133)+1+4*7-WEEKDAY(A1133-DAY(A1133)+8-4,1)),SUMIFS('2) Income'!$E$13:$E$32,'2) Income'!$D$13:$D$32,"4th Wednesday",'2) Income'!$F$13:$F$32,"&lt;="&amp;$A1133),0)))</f>
        <v/>
      </c>
      <c r="AF1133" s="8" t="str" cm="1">
        <f t="array" ref="AF1133">IF(A1133="","",IF(COUNTIF('2) Income'!$D$13:$D$32,"Every 4 Weeks")=0,0,SUMPRODUCT(--(IFERROR(MOD(A1133-'2) Income'!$F$13:$F$32,28),1)=0),--('2) Income'!$D$13:$D$32="Every 4 Weeks"),--('2) Income'!$F$13:$F$32&lt;=A1133),'2) Income'!$E$13:$E$32)))</f>
        <v/>
      </c>
      <c r="AG1133" s="8" t="str">
        <f>IF(A1133="","",IF(COUNTIF('2) Income'!$D$13:$D$32,"Monthly")=0,0,IF(B1133="N",SUMIFS('2) Income'!$E$13:$E$32,'2) Income'!$D$13:$D$32,"monthly",'2) Income'!$F$13:$F$32,"&lt;="&amp;$A1133,'2) Income'!$I$13:$I$32,DAY(A1133)),SUMIFS('2) Income'!$E$13:$E$32,'2) Income'!$D$13:$D$32,"monthly",'2) Income'!$F$13:$F$32,"&lt;="&amp;$A1133,'2) Income'!$I$13:$I$32,"&gt;="&amp;DAY(A1133)))))</f>
        <v/>
      </c>
      <c r="AH1133" s="8" t="str" cm="1">
        <f t="array" ref="AH1133">IF(A1133="","",IF(COUNTIF('2) Income'!$D$13:$D$32,"Yearly")=0,0,SUMPRODUCT(--('2) Income'!$D$13:$D$32="Yearly"),--('2) Income'!$F$13:$F$32&lt;=A1133),IF(B1133="N",--('2) Income'!$I$13:$I$32=DAY(A1133)),--('2) Income'!$I$13:$I$32&gt;=DAY(A1133))),--(IFERROR(MOD('2) Income'!$H$13:$H$32-MONTH(A1133)+12,12),1)=0),'2) Income'!$E$13:$E$32)))</f>
        <v/>
      </c>
      <c r="AI1133" s="8" t="str">
        <f>IF(A1133="","",IF(COUNTIF('2) Income'!$D$13:$D$32,"one-time")=0,0,SUMIFS('2) Income'!$E$13:$E$32,'2) Income'!$D$13:$D$32,"one-time",'2) Income'!$F$13:$F$32,"="&amp;$A1133)))</f>
        <v/>
      </c>
      <c r="AJ1133" s="9" t="str">
        <f t="shared" si="86"/>
        <v/>
      </c>
    </row>
    <row r="1134" spans="1:36">
      <c r="A1134" s="7" t="str">
        <f>IF(A1133="","",IF(A1133+1&lt;='1) Period'!$E$21,A1133+1,""))</f>
        <v/>
      </c>
      <c r="B1134" s="7" t="e">
        <f t="shared" si="87"/>
        <v>#VALUE!</v>
      </c>
      <c r="C1134" t="e">
        <f t="shared" si="88"/>
        <v>#VALUE!</v>
      </c>
      <c r="D1134" s="8" t="str">
        <f>IF(A1134="","",IF(TEXT(A1134,"dddd")='4) Happy Money'!$E$23,WAllowance,0))</f>
        <v/>
      </c>
      <c r="E1134" s="8" t="str">
        <f>IF(A1134="","",IF(B1134="N",SUMIF(TMonthly[Day of the Month],DAY(A1134),TMonthly[Amount]),SUMIF(TMonthly[Day of the Month],"&gt;="&amp;DAY(A1134),TMonthly[Amount])))</f>
        <v/>
      </c>
      <c r="F1134" s="8" t="str" cm="1">
        <f t="array" ref="F1134">IF(A1134="","",SUMPRODUCT(--(TYearly[Due Date]&lt;=A1134),IF(B1134="N",--(TYearly[Day]=DAY(A1134)),--(TYearly[Day]&gt;=DAY(A1134))),--(IFERROR(MOD(TYearly[Month]-MONTH(A1134)+12,12),1)=0),TYearly[Amount]))</f>
        <v/>
      </c>
      <c r="G1134" s="8" t="str">
        <f>IF(A1134="","",SUMIF(TOneTime[Due Date],A1134,TOneTime[Amount]))</f>
        <v/>
      </c>
      <c r="H1134" s="8" t="str" cm="1">
        <f t="array" ref="H1134">IF(A1134="","",IF(COUNTIF(TOther[Frequency],$H$1)=0,0,SUMPRODUCT(--(IFERROR(MOD(A1134-TOther[Start Date],7),1)=0),--(TOther[Frequency]=$H$1),--(TOther[Start Date]&lt;=A1134),--(TOther[End Date Calc]&gt;=A1134),TOther[Amount])))</f>
        <v/>
      </c>
      <c r="I1134" s="8" t="str" cm="1">
        <f t="array" ref="I1134">IF(A1134="","",IF(COUNTIF(TOther[Frequency],$I$1)=0,0,SUMPRODUCT(--(IFERROR(MOD(A1134-TOther[Start Date],14),1)=0),--(TOther[Frequency]=$I$1),--(TOther[Start Date]&lt;=A1134),--(TOther[End Date Calc]&gt;=A1134),TOther[Amount])))</f>
        <v/>
      </c>
      <c r="J1134" s="8" t="str">
        <f>IF(A1134="","",IF(COUNTIF(TOther[Frequency],$J$1)=0,0,IF(OR(DAY(A1134)=1,DAY(A1134)=15),SUMIFS(TOther[Amount],TOther[Frequency],$J$1,TOther[Start Date],"&lt;="&amp;$A1134,TOther[End Date Calc],"&gt;="&amp;A1134),0)))</f>
        <v/>
      </c>
      <c r="K1134" s="8" t="str">
        <f>IF(A1134="","",IF(COUNTIF(TOther[Frequency],$K$1)=0,0,IF(A1134=(A1134-DAY(A1134)+1+2*7-WEEKDAY(A1134-DAY(A1134)+8-4,1)),SUMIFS(TOther[Amount],TOther[Frequency],$K$1,TOther[Start Date],"&lt;="&amp;$A1134,TOther[End Date Calc],"&gt;="&amp;A1134),0)))</f>
        <v/>
      </c>
      <c r="L1134" s="8" t="str">
        <f>IF(A1134="","",IF(COUNTIF(TOther[Frequency],$L$1)=0,0,IF(A1134=(A1134-DAY(A1134)+1+3*7-WEEKDAY(A1134-DAY(A1134)+8-4,1)),SUMIFS(TOther[Amount],TOther[Frequency],$L$1,TOther[Start Date],"&lt;="&amp;$A1134,TOther[End Date Calc],"&gt;="&amp;A1134),0)))</f>
        <v/>
      </c>
      <c r="M1134" s="8" t="str">
        <f>IF(A1134="","",IF(COUNTIF(TOther[Frequency],$M$1)=0,0,IF(A1134=(A1134-DAY(A1134)+1+4*7-WEEKDAY(A1134-DAY(A1134)+8-4,1)),SUMIFS(TOther[Amount],TOther[Frequency],$M$1,TOther[Start Date],"&lt;="&amp;$A1134,TOther[End Date Calc],"&gt;="&amp;A1134),0)))</f>
        <v/>
      </c>
      <c r="N1134" s="8" t="str" cm="1">
        <f t="array" ref="N1134">IF(A1134="","",IF(COUNTIF(TOther[Frequency],$N$1)=0,0,SUMPRODUCT(--(IFERROR(MOD(A1134-TOther[Start Date],28),1)=0),--(TOther[Frequency]=$N$1),--(TOther[Start Date]&lt;=A1134),--(TOther[End Date Calc]&gt;=A1134),TOther[Amount])))</f>
        <v/>
      </c>
      <c r="O1134" s="8" t="str" cm="1">
        <f t="array" ref="O1134">IF(A1134="","",IF(COUNTIF(TOther[Frequency],$O$1)=0,0,SUMPRODUCT(--(IFERROR(MOD(A1134-TOther[Start Date],42),1)=0),--(TOther[Frequency]=$O$1),--(TOther[Start Date]&lt;=A1134),--(TOther[End Date Calc]&gt;=A1134),TOther[Amount])))</f>
        <v/>
      </c>
      <c r="P1134" s="8" t="str" cm="1">
        <f t="array" ref="P1134">IF(A1134="","",IF(COUNTIF(TOther[Frequency],$P$1)=0,0,SUMPRODUCT(--(IFERROR(MOD(A1134-TOther[Start Date],56),1)=0),--(TOther[Frequency]=$P$1),--(TOther[Start Date]&lt;=A1134),--(TOther[End Date Calc]&gt;=A1134),TOther[Amount])))</f>
        <v/>
      </c>
      <c r="Q1134" s="8" t="str">
        <f>IF(A1134="","",IF(COUNTIF(TOther[Frequency],$Q$1)=0,0,IF(B1134="N",SUMIFS(TOther[Amount],TOther[Frequency],$Q$1,TOther[Start Date],"&lt;="&amp;$A1134,TOther[End Date Calc],"&gt;="&amp;A1134,TOther[Start Day],DAY(A1134)),SUMIFS(TOther[Amount],TOther[Frequency],$Q$1,TOther[Start Date],"&lt;="&amp;$A1134,TOther[End Date Calc],"&gt;="&amp;A1134,TOther[Start Day],"&gt;="&amp;DAY(A1134)))))</f>
        <v/>
      </c>
      <c r="R1134" s="8" t="str" cm="1">
        <f t="array" ref="R1134">IF(A1134="","",IF(COUNTIF(TOther[Frequency],R$1)=0,0,SUMPRODUCT(--(TOther[Frequency]=R$1),--(TOther[Start Date]&lt;=A1134),--(TOther[End Date Calc]&gt;=A1134),IF(B1134="N",--(TOther[Start Day]=DAY(A1134)),--(TOther[Start Day]&gt;=DAY(A1134))),--(IFERROR(MOD(TOther[Start Month]-MONTH(A1134)+2,2),1)=0),TOther[Amount])))</f>
        <v/>
      </c>
      <c r="S1134" s="8" t="str" cm="1">
        <f t="array" ref="S1134">IF(A1134="","",IF(COUNTIF(TOther[Frequency],S$1)=0,0,SUMPRODUCT(--(TOther[Frequency]=S$1),--(TOther[Start Date]&lt;=A1134),--(TOther[End Date Calc]&gt;=A1134),IF(B1134="N",--(TOther[Start Day]=DAY(A1134)),--(TOther[Start Day]&gt;=DAY(A1134))),--(IFERROR(MOD(TOther[Start Month]-MONTH(A1134)+3,3),1)=0),TOther[Amount])))</f>
        <v/>
      </c>
      <c r="T1134" s="8" t="str" cm="1">
        <f t="array" ref="T1134">IF($A1134="","",IF(COUNTIF(TOther[Frequency],T$1)=0,0,SUMPRODUCT(--(TOther[Frequency]=T$1),--(TOther[Start Date]&lt;=$A1134),--(TOther[End Date Calc]&gt;=$A1134),IF($B1134="N",--(TOther[Start Day]=DAY($A1134)),--(TOther[Start Day]&gt;=DAY($A1134))),--(IFERROR(MOD(TOther[Start Month]-MONTH($A1134)+4,4),1)=0),TOther[Amount])))</f>
        <v/>
      </c>
      <c r="U1134" s="8" t="str" cm="1">
        <f t="array" ref="U1134">IF(A1134="","",IF(COUNTIF(TOther[Frequency],$U$1)=0,0,SUMPRODUCT(--(TOther[Frequency]=$U$1),--(TOther[Start Date]&lt;=A1134),--(TOther[End Date Calc]&gt;=A1134),IF(B1134="N",--(TOther[Start Day]=DAY(A1134)),--(TOther[Start Day]&gt;=DAY(A1134))),--(IFERROR(MOD(TOther[Start Month]-MONTH(A1134)+6,6),1)=0),TOther[Amount])))</f>
        <v/>
      </c>
      <c r="V1134" s="8" t="str" cm="1">
        <f t="array" ref="V1134">IF(A1134="","",IF(COUNTIF(TOther[Frequency],$V$1)=0,0,SUMPRODUCT(--(TOther[Frequency]=$V$1),--(TOther[Start Date]&lt;=A1134),--(TOther[End Date Calc]&gt;=A1134),IF(B1134="N",--(TOther[Start Day]=DAY(A1134)),--(TOther[Start Day]&gt;=DAY(A1134))),--(IFERROR(MOD(TOther[Start Month]-MONTH(A1134)+12,12),1)=0),TOther[Amount])))</f>
        <v/>
      </c>
      <c r="W1134" s="8" t="str">
        <f>IF(A1134="","",SUMIFS(TOther[Amount],TOther[Start Date],A1134,TOther[Frequency],$W$1))</f>
        <v/>
      </c>
      <c r="X1134" s="9" t="str">
        <f t="shared" si="85"/>
        <v/>
      </c>
      <c r="Y1134" s="9" t="str">
        <f t="shared" si="89"/>
        <v/>
      </c>
      <c r="Z1134" s="8" t="str" cm="1">
        <f t="array" ref="Z1134">IF(A1134="","",IF(COUNTIF('2) Income'!$D$13:$D$32,"Weekly")=0,0,SUMPRODUCT(--(IFERROR(MOD(A1134-'2) Income'!$F$13:$F$32,7),1)=0),--('2) Income'!$D$13:$D$32="Weekly"),--('2) Income'!$F$13:$F$32&lt;=A1134),'2) Income'!$E$13:$E$32)))</f>
        <v/>
      </c>
      <c r="AA1134" s="8" t="str" cm="1">
        <f t="array" ref="AA1134">IF(A1134="","",IF(COUNTIF('2) Income'!$D$13:$D$32,"Every Other Week")=0,0,SUMPRODUCT(--(IFERROR(MOD(A1134-'2) Income'!$F$13:$F$32,14),1)=0),--('2) Income'!$D$13:$D$32="Every Other Week"),--('2) Income'!$F$13:$F$32&lt;=A1134),'2) Income'!$E$13:$E$32)))</f>
        <v/>
      </c>
      <c r="AB1134" s="8" t="str">
        <f>IF(A1134="","",IF(COUNTIF('2) Income'!$D$13:$D$32,"1st and 15th")=0,0,IF(OR(DAY(A1134)=1,DAY(A1134)=15),SUMIFS('2) Income'!$E$13:$E$32,'2) Income'!$D$13:$D$32,"1st and 15th",'2) Income'!$F$13:$F$32,"&lt;="&amp;$A1134),0)))</f>
        <v/>
      </c>
      <c r="AC1134" s="8" t="str">
        <f>IF(A1134="","",IF(COUNTIF('2) Income'!$D$13:$D$32,"2nd Wednesday")=0,0,IF(A1134=(A1134-DAY(A1134)+1+2*7-WEEKDAY(A1134-DAY(A1134)+8-4,1)),SUMIFS('2) Income'!$E$13:$E$32,'2) Income'!$D$13:$D$32,"2nd Wednesday",'2) Income'!$F$13:$F$32,"&lt;="&amp;$A1134),0)))</f>
        <v/>
      </c>
      <c r="AD1134" s="8" t="str">
        <f>IF(A1134="","",IF(COUNTIF('2) Income'!$D$13:$D$32,"3rd Wednesday")=0,0,IF(A1134=(A1134-DAY(A1134)+1+3*7-WEEKDAY(A1134-DAY(A1134)+8-4,1)),SUMIFS('2) Income'!$E$13:$E$32,'2) Income'!$D$13:$D$32,"3rd Wednesday",'2) Income'!$F$13:$F$32,"&lt;="&amp;$A1134),0)))</f>
        <v/>
      </c>
      <c r="AE1134" s="8" t="str">
        <f>IF(A1134="","",IF(COUNTIF('2) Income'!$D$13:$D$32,"4th Wednesday")=0,0,IF(A1134=(A1134-DAY(A1134)+1+4*7-WEEKDAY(A1134-DAY(A1134)+8-4,1)),SUMIFS('2) Income'!$E$13:$E$32,'2) Income'!$D$13:$D$32,"4th Wednesday",'2) Income'!$F$13:$F$32,"&lt;="&amp;$A1134),0)))</f>
        <v/>
      </c>
      <c r="AF1134" s="8" t="str" cm="1">
        <f t="array" ref="AF1134">IF(A1134="","",IF(COUNTIF('2) Income'!$D$13:$D$32,"Every 4 Weeks")=0,0,SUMPRODUCT(--(IFERROR(MOD(A1134-'2) Income'!$F$13:$F$32,28),1)=0),--('2) Income'!$D$13:$D$32="Every 4 Weeks"),--('2) Income'!$F$13:$F$32&lt;=A1134),'2) Income'!$E$13:$E$32)))</f>
        <v/>
      </c>
      <c r="AG1134" s="8" t="str">
        <f>IF(A1134="","",IF(COUNTIF('2) Income'!$D$13:$D$32,"Monthly")=0,0,IF(B1134="N",SUMIFS('2) Income'!$E$13:$E$32,'2) Income'!$D$13:$D$32,"monthly",'2) Income'!$F$13:$F$32,"&lt;="&amp;$A1134,'2) Income'!$I$13:$I$32,DAY(A1134)),SUMIFS('2) Income'!$E$13:$E$32,'2) Income'!$D$13:$D$32,"monthly",'2) Income'!$F$13:$F$32,"&lt;="&amp;$A1134,'2) Income'!$I$13:$I$32,"&gt;="&amp;DAY(A1134)))))</f>
        <v/>
      </c>
      <c r="AH1134" s="8" t="str" cm="1">
        <f t="array" ref="AH1134">IF(A1134="","",IF(COUNTIF('2) Income'!$D$13:$D$32,"Yearly")=0,0,SUMPRODUCT(--('2) Income'!$D$13:$D$32="Yearly"),--('2) Income'!$F$13:$F$32&lt;=A1134),IF(B1134="N",--('2) Income'!$I$13:$I$32=DAY(A1134)),--('2) Income'!$I$13:$I$32&gt;=DAY(A1134))),--(IFERROR(MOD('2) Income'!$H$13:$H$32-MONTH(A1134)+12,12),1)=0),'2) Income'!$E$13:$E$32)))</f>
        <v/>
      </c>
      <c r="AI1134" s="8" t="str">
        <f>IF(A1134="","",IF(COUNTIF('2) Income'!$D$13:$D$32,"one-time")=0,0,SUMIFS('2) Income'!$E$13:$E$32,'2) Income'!$D$13:$D$32,"one-time",'2) Income'!$F$13:$F$32,"="&amp;$A1134)))</f>
        <v/>
      </c>
      <c r="AJ1134" s="9" t="str">
        <f t="shared" si="86"/>
        <v/>
      </c>
    </row>
    <row r="1135" spans="1:36">
      <c r="A1135" s="7" t="str">
        <f>IF(A1134="","",IF(A1134+1&lt;='1) Period'!$E$21,A1134+1,""))</f>
        <v/>
      </c>
      <c r="B1135" s="7" t="e">
        <f t="shared" si="87"/>
        <v>#VALUE!</v>
      </c>
      <c r="C1135" t="e">
        <f t="shared" si="88"/>
        <v>#VALUE!</v>
      </c>
      <c r="D1135" s="8" t="str">
        <f>IF(A1135="","",IF(TEXT(A1135,"dddd")='4) Happy Money'!$E$23,WAllowance,0))</f>
        <v/>
      </c>
      <c r="E1135" s="8" t="str">
        <f>IF(A1135="","",IF(B1135="N",SUMIF(TMonthly[Day of the Month],DAY(A1135),TMonthly[Amount]),SUMIF(TMonthly[Day of the Month],"&gt;="&amp;DAY(A1135),TMonthly[Amount])))</f>
        <v/>
      </c>
      <c r="F1135" s="8" t="str" cm="1">
        <f t="array" ref="F1135">IF(A1135="","",SUMPRODUCT(--(TYearly[Due Date]&lt;=A1135),IF(B1135="N",--(TYearly[Day]=DAY(A1135)),--(TYearly[Day]&gt;=DAY(A1135))),--(IFERROR(MOD(TYearly[Month]-MONTH(A1135)+12,12),1)=0),TYearly[Amount]))</f>
        <v/>
      </c>
      <c r="G1135" s="8" t="str">
        <f>IF(A1135="","",SUMIF(TOneTime[Due Date],A1135,TOneTime[Amount]))</f>
        <v/>
      </c>
      <c r="H1135" s="8" t="str" cm="1">
        <f t="array" ref="H1135">IF(A1135="","",IF(COUNTIF(TOther[Frequency],$H$1)=0,0,SUMPRODUCT(--(IFERROR(MOD(A1135-TOther[Start Date],7),1)=0),--(TOther[Frequency]=$H$1),--(TOther[Start Date]&lt;=A1135),--(TOther[End Date Calc]&gt;=A1135),TOther[Amount])))</f>
        <v/>
      </c>
      <c r="I1135" s="8" t="str" cm="1">
        <f t="array" ref="I1135">IF(A1135="","",IF(COUNTIF(TOther[Frequency],$I$1)=0,0,SUMPRODUCT(--(IFERROR(MOD(A1135-TOther[Start Date],14),1)=0),--(TOther[Frequency]=$I$1),--(TOther[Start Date]&lt;=A1135),--(TOther[End Date Calc]&gt;=A1135),TOther[Amount])))</f>
        <v/>
      </c>
      <c r="J1135" s="8" t="str">
        <f>IF(A1135="","",IF(COUNTIF(TOther[Frequency],$J$1)=0,0,IF(OR(DAY(A1135)=1,DAY(A1135)=15),SUMIFS(TOther[Amount],TOther[Frequency],$J$1,TOther[Start Date],"&lt;="&amp;$A1135,TOther[End Date Calc],"&gt;="&amp;A1135),0)))</f>
        <v/>
      </c>
      <c r="K1135" s="8" t="str">
        <f>IF(A1135="","",IF(COUNTIF(TOther[Frequency],$K$1)=0,0,IF(A1135=(A1135-DAY(A1135)+1+2*7-WEEKDAY(A1135-DAY(A1135)+8-4,1)),SUMIFS(TOther[Amount],TOther[Frequency],$K$1,TOther[Start Date],"&lt;="&amp;$A1135,TOther[End Date Calc],"&gt;="&amp;A1135),0)))</f>
        <v/>
      </c>
      <c r="L1135" s="8" t="str">
        <f>IF(A1135="","",IF(COUNTIF(TOther[Frequency],$L$1)=0,0,IF(A1135=(A1135-DAY(A1135)+1+3*7-WEEKDAY(A1135-DAY(A1135)+8-4,1)),SUMIFS(TOther[Amount],TOther[Frequency],$L$1,TOther[Start Date],"&lt;="&amp;$A1135,TOther[End Date Calc],"&gt;="&amp;A1135),0)))</f>
        <v/>
      </c>
      <c r="M1135" s="8" t="str">
        <f>IF(A1135="","",IF(COUNTIF(TOther[Frequency],$M$1)=0,0,IF(A1135=(A1135-DAY(A1135)+1+4*7-WEEKDAY(A1135-DAY(A1135)+8-4,1)),SUMIFS(TOther[Amount],TOther[Frequency],$M$1,TOther[Start Date],"&lt;="&amp;$A1135,TOther[End Date Calc],"&gt;="&amp;A1135),0)))</f>
        <v/>
      </c>
      <c r="N1135" s="8" t="str" cm="1">
        <f t="array" ref="N1135">IF(A1135="","",IF(COUNTIF(TOther[Frequency],$N$1)=0,0,SUMPRODUCT(--(IFERROR(MOD(A1135-TOther[Start Date],28),1)=0),--(TOther[Frequency]=$N$1),--(TOther[Start Date]&lt;=A1135),--(TOther[End Date Calc]&gt;=A1135),TOther[Amount])))</f>
        <v/>
      </c>
      <c r="O1135" s="8" t="str" cm="1">
        <f t="array" ref="O1135">IF(A1135="","",IF(COUNTIF(TOther[Frequency],$O$1)=0,0,SUMPRODUCT(--(IFERROR(MOD(A1135-TOther[Start Date],42),1)=0),--(TOther[Frequency]=$O$1),--(TOther[Start Date]&lt;=A1135),--(TOther[End Date Calc]&gt;=A1135),TOther[Amount])))</f>
        <v/>
      </c>
      <c r="P1135" s="8" t="str" cm="1">
        <f t="array" ref="P1135">IF(A1135="","",IF(COUNTIF(TOther[Frequency],$P$1)=0,0,SUMPRODUCT(--(IFERROR(MOD(A1135-TOther[Start Date],56),1)=0),--(TOther[Frequency]=$P$1),--(TOther[Start Date]&lt;=A1135),--(TOther[End Date Calc]&gt;=A1135),TOther[Amount])))</f>
        <v/>
      </c>
      <c r="Q1135" s="8" t="str">
        <f>IF(A1135="","",IF(COUNTIF(TOther[Frequency],$Q$1)=0,0,IF(B1135="N",SUMIFS(TOther[Amount],TOther[Frequency],$Q$1,TOther[Start Date],"&lt;="&amp;$A1135,TOther[End Date Calc],"&gt;="&amp;A1135,TOther[Start Day],DAY(A1135)),SUMIFS(TOther[Amount],TOther[Frequency],$Q$1,TOther[Start Date],"&lt;="&amp;$A1135,TOther[End Date Calc],"&gt;="&amp;A1135,TOther[Start Day],"&gt;="&amp;DAY(A1135)))))</f>
        <v/>
      </c>
      <c r="R1135" s="8" t="str" cm="1">
        <f t="array" ref="R1135">IF(A1135="","",IF(COUNTIF(TOther[Frequency],R$1)=0,0,SUMPRODUCT(--(TOther[Frequency]=R$1),--(TOther[Start Date]&lt;=A1135),--(TOther[End Date Calc]&gt;=A1135),IF(B1135="N",--(TOther[Start Day]=DAY(A1135)),--(TOther[Start Day]&gt;=DAY(A1135))),--(IFERROR(MOD(TOther[Start Month]-MONTH(A1135)+2,2),1)=0),TOther[Amount])))</f>
        <v/>
      </c>
      <c r="S1135" s="8" t="str" cm="1">
        <f t="array" ref="S1135">IF(A1135="","",IF(COUNTIF(TOther[Frequency],S$1)=0,0,SUMPRODUCT(--(TOther[Frequency]=S$1),--(TOther[Start Date]&lt;=A1135),--(TOther[End Date Calc]&gt;=A1135),IF(B1135="N",--(TOther[Start Day]=DAY(A1135)),--(TOther[Start Day]&gt;=DAY(A1135))),--(IFERROR(MOD(TOther[Start Month]-MONTH(A1135)+3,3),1)=0),TOther[Amount])))</f>
        <v/>
      </c>
      <c r="T1135" s="8" t="str" cm="1">
        <f t="array" ref="T1135">IF($A1135="","",IF(COUNTIF(TOther[Frequency],T$1)=0,0,SUMPRODUCT(--(TOther[Frequency]=T$1),--(TOther[Start Date]&lt;=$A1135),--(TOther[End Date Calc]&gt;=$A1135),IF($B1135="N",--(TOther[Start Day]=DAY($A1135)),--(TOther[Start Day]&gt;=DAY($A1135))),--(IFERROR(MOD(TOther[Start Month]-MONTH($A1135)+4,4),1)=0),TOther[Amount])))</f>
        <v/>
      </c>
      <c r="U1135" s="8" t="str" cm="1">
        <f t="array" ref="U1135">IF(A1135="","",IF(COUNTIF(TOther[Frequency],$U$1)=0,0,SUMPRODUCT(--(TOther[Frequency]=$U$1),--(TOther[Start Date]&lt;=A1135),--(TOther[End Date Calc]&gt;=A1135),IF(B1135="N",--(TOther[Start Day]=DAY(A1135)),--(TOther[Start Day]&gt;=DAY(A1135))),--(IFERROR(MOD(TOther[Start Month]-MONTH(A1135)+6,6),1)=0),TOther[Amount])))</f>
        <v/>
      </c>
      <c r="V1135" s="8" t="str" cm="1">
        <f t="array" ref="V1135">IF(A1135="","",IF(COUNTIF(TOther[Frequency],$V$1)=0,0,SUMPRODUCT(--(TOther[Frequency]=$V$1),--(TOther[Start Date]&lt;=A1135),--(TOther[End Date Calc]&gt;=A1135),IF(B1135="N",--(TOther[Start Day]=DAY(A1135)),--(TOther[Start Day]&gt;=DAY(A1135))),--(IFERROR(MOD(TOther[Start Month]-MONTH(A1135)+12,12),1)=0),TOther[Amount])))</f>
        <v/>
      </c>
      <c r="W1135" s="8" t="str">
        <f>IF(A1135="","",SUMIFS(TOther[Amount],TOther[Start Date],A1135,TOther[Frequency],$W$1))</f>
        <v/>
      </c>
      <c r="X1135" s="9" t="str">
        <f t="shared" si="85"/>
        <v/>
      </c>
      <c r="Y1135" s="9" t="str">
        <f t="shared" si="89"/>
        <v/>
      </c>
      <c r="Z1135" s="8" t="str" cm="1">
        <f t="array" ref="Z1135">IF(A1135="","",IF(COUNTIF('2) Income'!$D$13:$D$32,"Weekly")=0,0,SUMPRODUCT(--(IFERROR(MOD(A1135-'2) Income'!$F$13:$F$32,7),1)=0),--('2) Income'!$D$13:$D$32="Weekly"),--('2) Income'!$F$13:$F$32&lt;=A1135),'2) Income'!$E$13:$E$32)))</f>
        <v/>
      </c>
      <c r="AA1135" s="8" t="str" cm="1">
        <f t="array" ref="AA1135">IF(A1135="","",IF(COUNTIF('2) Income'!$D$13:$D$32,"Every Other Week")=0,0,SUMPRODUCT(--(IFERROR(MOD(A1135-'2) Income'!$F$13:$F$32,14),1)=0),--('2) Income'!$D$13:$D$32="Every Other Week"),--('2) Income'!$F$13:$F$32&lt;=A1135),'2) Income'!$E$13:$E$32)))</f>
        <v/>
      </c>
      <c r="AB1135" s="8" t="str">
        <f>IF(A1135="","",IF(COUNTIF('2) Income'!$D$13:$D$32,"1st and 15th")=0,0,IF(OR(DAY(A1135)=1,DAY(A1135)=15),SUMIFS('2) Income'!$E$13:$E$32,'2) Income'!$D$13:$D$32,"1st and 15th",'2) Income'!$F$13:$F$32,"&lt;="&amp;$A1135),0)))</f>
        <v/>
      </c>
      <c r="AC1135" s="8" t="str">
        <f>IF(A1135="","",IF(COUNTIF('2) Income'!$D$13:$D$32,"2nd Wednesday")=0,0,IF(A1135=(A1135-DAY(A1135)+1+2*7-WEEKDAY(A1135-DAY(A1135)+8-4,1)),SUMIFS('2) Income'!$E$13:$E$32,'2) Income'!$D$13:$D$32,"2nd Wednesday",'2) Income'!$F$13:$F$32,"&lt;="&amp;$A1135),0)))</f>
        <v/>
      </c>
      <c r="AD1135" s="8" t="str">
        <f>IF(A1135="","",IF(COUNTIF('2) Income'!$D$13:$D$32,"3rd Wednesday")=0,0,IF(A1135=(A1135-DAY(A1135)+1+3*7-WEEKDAY(A1135-DAY(A1135)+8-4,1)),SUMIFS('2) Income'!$E$13:$E$32,'2) Income'!$D$13:$D$32,"3rd Wednesday",'2) Income'!$F$13:$F$32,"&lt;="&amp;$A1135),0)))</f>
        <v/>
      </c>
      <c r="AE1135" s="8" t="str">
        <f>IF(A1135="","",IF(COUNTIF('2) Income'!$D$13:$D$32,"4th Wednesday")=0,0,IF(A1135=(A1135-DAY(A1135)+1+4*7-WEEKDAY(A1135-DAY(A1135)+8-4,1)),SUMIFS('2) Income'!$E$13:$E$32,'2) Income'!$D$13:$D$32,"4th Wednesday",'2) Income'!$F$13:$F$32,"&lt;="&amp;$A1135),0)))</f>
        <v/>
      </c>
      <c r="AF1135" s="8" t="str" cm="1">
        <f t="array" ref="AF1135">IF(A1135="","",IF(COUNTIF('2) Income'!$D$13:$D$32,"Every 4 Weeks")=0,0,SUMPRODUCT(--(IFERROR(MOD(A1135-'2) Income'!$F$13:$F$32,28),1)=0),--('2) Income'!$D$13:$D$32="Every 4 Weeks"),--('2) Income'!$F$13:$F$32&lt;=A1135),'2) Income'!$E$13:$E$32)))</f>
        <v/>
      </c>
      <c r="AG1135" s="8" t="str">
        <f>IF(A1135="","",IF(COUNTIF('2) Income'!$D$13:$D$32,"Monthly")=0,0,IF(B1135="N",SUMIFS('2) Income'!$E$13:$E$32,'2) Income'!$D$13:$D$32,"monthly",'2) Income'!$F$13:$F$32,"&lt;="&amp;$A1135,'2) Income'!$I$13:$I$32,DAY(A1135)),SUMIFS('2) Income'!$E$13:$E$32,'2) Income'!$D$13:$D$32,"monthly",'2) Income'!$F$13:$F$32,"&lt;="&amp;$A1135,'2) Income'!$I$13:$I$32,"&gt;="&amp;DAY(A1135)))))</f>
        <v/>
      </c>
      <c r="AH1135" s="8" t="str" cm="1">
        <f t="array" ref="AH1135">IF(A1135="","",IF(COUNTIF('2) Income'!$D$13:$D$32,"Yearly")=0,0,SUMPRODUCT(--('2) Income'!$D$13:$D$32="Yearly"),--('2) Income'!$F$13:$F$32&lt;=A1135),IF(B1135="N",--('2) Income'!$I$13:$I$32=DAY(A1135)),--('2) Income'!$I$13:$I$32&gt;=DAY(A1135))),--(IFERROR(MOD('2) Income'!$H$13:$H$32-MONTH(A1135)+12,12),1)=0),'2) Income'!$E$13:$E$32)))</f>
        <v/>
      </c>
      <c r="AI1135" s="8" t="str">
        <f>IF(A1135="","",IF(COUNTIF('2) Income'!$D$13:$D$32,"one-time")=0,0,SUMIFS('2) Income'!$E$13:$E$32,'2) Income'!$D$13:$D$32,"one-time",'2) Income'!$F$13:$F$32,"="&amp;$A1135)))</f>
        <v/>
      </c>
      <c r="AJ1135" s="9" t="str">
        <f t="shared" si="86"/>
        <v/>
      </c>
    </row>
    <row r="1136" spans="1:36">
      <c r="A1136" s="7" t="str">
        <f>IF(A1135="","",IF(A1135+1&lt;='1) Period'!$E$21,A1135+1,""))</f>
        <v/>
      </c>
      <c r="B1136" s="7" t="e">
        <f t="shared" si="87"/>
        <v>#VALUE!</v>
      </c>
      <c r="C1136" t="e">
        <f t="shared" si="88"/>
        <v>#VALUE!</v>
      </c>
      <c r="D1136" s="8" t="str">
        <f>IF(A1136="","",IF(TEXT(A1136,"dddd")='4) Happy Money'!$E$23,WAllowance,0))</f>
        <v/>
      </c>
      <c r="E1136" s="8" t="str">
        <f>IF(A1136="","",IF(B1136="N",SUMIF(TMonthly[Day of the Month],DAY(A1136),TMonthly[Amount]),SUMIF(TMonthly[Day of the Month],"&gt;="&amp;DAY(A1136),TMonthly[Amount])))</f>
        <v/>
      </c>
      <c r="F1136" s="8" t="str" cm="1">
        <f t="array" ref="F1136">IF(A1136="","",SUMPRODUCT(--(TYearly[Due Date]&lt;=A1136),IF(B1136="N",--(TYearly[Day]=DAY(A1136)),--(TYearly[Day]&gt;=DAY(A1136))),--(IFERROR(MOD(TYearly[Month]-MONTH(A1136)+12,12),1)=0),TYearly[Amount]))</f>
        <v/>
      </c>
      <c r="G1136" s="8" t="str">
        <f>IF(A1136="","",SUMIF(TOneTime[Due Date],A1136,TOneTime[Amount]))</f>
        <v/>
      </c>
      <c r="H1136" s="8" t="str" cm="1">
        <f t="array" ref="H1136">IF(A1136="","",IF(COUNTIF(TOther[Frequency],$H$1)=0,0,SUMPRODUCT(--(IFERROR(MOD(A1136-TOther[Start Date],7),1)=0),--(TOther[Frequency]=$H$1),--(TOther[Start Date]&lt;=A1136),--(TOther[End Date Calc]&gt;=A1136),TOther[Amount])))</f>
        <v/>
      </c>
      <c r="I1136" s="8" t="str" cm="1">
        <f t="array" ref="I1136">IF(A1136="","",IF(COUNTIF(TOther[Frequency],$I$1)=0,0,SUMPRODUCT(--(IFERROR(MOD(A1136-TOther[Start Date],14),1)=0),--(TOther[Frequency]=$I$1),--(TOther[Start Date]&lt;=A1136),--(TOther[End Date Calc]&gt;=A1136),TOther[Amount])))</f>
        <v/>
      </c>
      <c r="J1136" s="8" t="str">
        <f>IF(A1136="","",IF(COUNTIF(TOther[Frequency],$J$1)=0,0,IF(OR(DAY(A1136)=1,DAY(A1136)=15),SUMIFS(TOther[Amount],TOther[Frequency],$J$1,TOther[Start Date],"&lt;="&amp;$A1136,TOther[End Date Calc],"&gt;="&amp;A1136),0)))</f>
        <v/>
      </c>
      <c r="K1136" s="8" t="str">
        <f>IF(A1136="","",IF(COUNTIF(TOther[Frequency],$K$1)=0,0,IF(A1136=(A1136-DAY(A1136)+1+2*7-WEEKDAY(A1136-DAY(A1136)+8-4,1)),SUMIFS(TOther[Amount],TOther[Frequency],$K$1,TOther[Start Date],"&lt;="&amp;$A1136,TOther[End Date Calc],"&gt;="&amp;A1136),0)))</f>
        <v/>
      </c>
      <c r="L1136" s="8" t="str">
        <f>IF(A1136="","",IF(COUNTIF(TOther[Frequency],$L$1)=0,0,IF(A1136=(A1136-DAY(A1136)+1+3*7-WEEKDAY(A1136-DAY(A1136)+8-4,1)),SUMIFS(TOther[Amount],TOther[Frequency],$L$1,TOther[Start Date],"&lt;="&amp;$A1136,TOther[End Date Calc],"&gt;="&amp;A1136),0)))</f>
        <v/>
      </c>
      <c r="M1136" s="8" t="str">
        <f>IF(A1136="","",IF(COUNTIF(TOther[Frequency],$M$1)=0,0,IF(A1136=(A1136-DAY(A1136)+1+4*7-WEEKDAY(A1136-DAY(A1136)+8-4,1)),SUMIFS(TOther[Amount],TOther[Frequency],$M$1,TOther[Start Date],"&lt;="&amp;$A1136,TOther[End Date Calc],"&gt;="&amp;A1136),0)))</f>
        <v/>
      </c>
      <c r="N1136" s="8" t="str" cm="1">
        <f t="array" ref="N1136">IF(A1136="","",IF(COUNTIF(TOther[Frequency],$N$1)=0,0,SUMPRODUCT(--(IFERROR(MOD(A1136-TOther[Start Date],28),1)=0),--(TOther[Frequency]=$N$1),--(TOther[Start Date]&lt;=A1136),--(TOther[End Date Calc]&gt;=A1136),TOther[Amount])))</f>
        <v/>
      </c>
      <c r="O1136" s="8" t="str" cm="1">
        <f t="array" ref="O1136">IF(A1136="","",IF(COUNTIF(TOther[Frequency],$O$1)=0,0,SUMPRODUCT(--(IFERROR(MOD(A1136-TOther[Start Date],42),1)=0),--(TOther[Frequency]=$O$1),--(TOther[Start Date]&lt;=A1136),--(TOther[End Date Calc]&gt;=A1136),TOther[Amount])))</f>
        <v/>
      </c>
      <c r="P1136" s="8" t="str" cm="1">
        <f t="array" ref="P1136">IF(A1136="","",IF(COUNTIF(TOther[Frequency],$P$1)=0,0,SUMPRODUCT(--(IFERROR(MOD(A1136-TOther[Start Date],56),1)=0),--(TOther[Frequency]=$P$1),--(TOther[Start Date]&lt;=A1136),--(TOther[End Date Calc]&gt;=A1136),TOther[Amount])))</f>
        <v/>
      </c>
      <c r="Q1136" s="8" t="str">
        <f>IF(A1136="","",IF(COUNTIF(TOther[Frequency],$Q$1)=0,0,IF(B1136="N",SUMIFS(TOther[Amount],TOther[Frequency],$Q$1,TOther[Start Date],"&lt;="&amp;$A1136,TOther[End Date Calc],"&gt;="&amp;A1136,TOther[Start Day],DAY(A1136)),SUMIFS(TOther[Amount],TOther[Frequency],$Q$1,TOther[Start Date],"&lt;="&amp;$A1136,TOther[End Date Calc],"&gt;="&amp;A1136,TOther[Start Day],"&gt;="&amp;DAY(A1136)))))</f>
        <v/>
      </c>
      <c r="R1136" s="8" t="str" cm="1">
        <f t="array" ref="R1136">IF(A1136="","",IF(COUNTIF(TOther[Frequency],R$1)=0,0,SUMPRODUCT(--(TOther[Frequency]=R$1),--(TOther[Start Date]&lt;=A1136),--(TOther[End Date Calc]&gt;=A1136),IF(B1136="N",--(TOther[Start Day]=DAY(A1136)),--(TOther[Start Day]&gt;=DAY(A1136))),--(IFERROR(MOD(TOther[Start Month]-MONTH(A1136)+2,2),1)=0),TOther[Amount])))</f>
        <v/>
      </c>
      <c r="S1136" s="8" t="str" cm="1">
        <f t="array" ref="S1136">IF(A1136="","",IF(COUNTIF(TOther[Frequency],S$1)=0,0,SUMPRODUCT(--(TOther[Frequency]=S$1),--(TOther[Start Date]&lt;=A1136),--(TOther[End Date Calc]&gt;=A1136),IF(B1136="N",--(TOther[Start Day]=DAY(A1136)),--(TOther[Start Day]&gt;=DAY(A1136))),--(IFERROR(MOD(TOther[Start Month]-MONTH(A1136)+3,3),1)=0),TOther[Amount])))</f>
        <v/>
      </c>
      <c r="T1136" s="8" t="str" cm="1">
        <f t="array" ref="T1136">IF($A1136="","",IF(COUNTIF(TOther[Frequency],T$1)=0,0,SUMPRODUCT(--(TOther[Frequency]=T$1),--(TOther[Start Date]&lt;=$A1136),--(TOther[End Date Calc]&gt;=$A1136),IF($B1136="N",--(TOther[Start Day]=DAY($A1136)),--(TOther[Start Day]&gt;=DAY($A1136))),--(IFERROR(MOD(TOther[Start Month]-MONTH($A1136)+4,4),1)=0),TOther[Amount])))</f>
        <v/>
      </c>
      <c r="U1136" s="8" t="str" cm="1">
        <f t="array" ref="U1136">IF(A1136="","",IF(COUNTIF(TOther[Frequency],$U$1)=0,0,SUMPRODUCT(--(TOther[Frequency]=$U$1),--(TOther[Start Date]&lt;=A1136),--(TOther[End Date Calc]&gt;=A1136),IF(B1136="N",--(TOther[Start Day]=DAY(A1136)),--(TOther[Start Day]&gt;=DAY(A1136))),--(IFERROR(MOD(TOther[Start Month]-MONTH(A1136)+6,6),1)=0),TOther[Amount])))</f>
        <v/>
      </c>
      <c r="V1136" s="8" t="str" cm="1">
        <f t="array" ref="V1136">IF(A1136="","",IF(COUNTIF(TOther[Frequency],$V$1)=0,0,SUMPRODUCT(--(TOther[Frequency]=$V$1),--(TOther[Start Date]&lt;=A1136),--(TOther[End Date Calc]&gt;=A1136),IF(B1136="N",--(TOther[Start Day]=DAY(A1136)),--(TOther[Start Day]&gt;=DAY(A1136))),--(IFERROR(MOD(TOther[Start Month]-MONTH(A1136)+12,12),1)=0),TOther[Amount])))</f>
        <v/>
      </c>
      <c r="W1136" s="8" t="str">
        <f>IF(A1136="","",SUMIFS(TOther[Amount],TOther[Start Date],A1136,TOther[Frequency],$W$1))</f>
        <v/>
      </c>
      <c r="X1136" s="9" t="str">
        <f t="shared" si="85"/>
        <v/>
      </c>
      <c r="Y1136" s="9" t="str">
        <f t="shared" si="89"/>
        <v/>
      </c>
      <c r="Z1136" s="8" t="str" cm="1">
        <f t="array" ref="Z1136">IF(A1136="","",IF(COUNTIF('2) Income'!$D$13:$D$32,"Weekly")=0,0,SUMPRODUCT(--(IFERROR(MOD(A1136-'2) Income'!$F$13:$F$32,7),1)=0),--('2) Income'!$D$13:$D$32="Weekly"),--('2) Income'!$F$13:$F$32&lt;=A1136),'2) Income'!$E$13:$E$32)))</f>
        <v/>
      </c>
      <c r="AA1136" s="8" t="str" cm="1">
        <f t="array" ref="AA1136">IF(A1136="","",IF(COUNTIF('2) Income'!$D$13:$D$32,"Every Other Week")=0,0,SUMPRODUCT(--(IFERROR(MOD(A1136-'2) Income'!$F$13:$F$32,14),1)=0),--('2) Income'!$D$13:$D$32="Every Other Week"),--('2) Income'!$F$13:$F$32&lt;=A1136),'2) Income'!$E$13:$E$32)))</f>
        <v/>
      </c>
      <c r="AB1136" s="8" t="str">
        <f>IF(A1136="","",IF(COUNTIF('2) Income'!$D$13:$D$32,"1st and 15th")=0,0,IF(OR(DAY(A1136)=1,DAY(A1136)=15),SUMIFS('2) Income'!$E$13:$E$32,'2) Income'!$D$13:$D$32,"1st and 15th",'2) Income'!$F$13:$F$32,"&lt;="&amp;$A1136),0)))</f>
        <v/>
      </c>
      <c r="AC1136" s="8" t="str">
        <f>IF(A1136="","",IF(COUNTIF('2) Income'!$D$13:$D$32,"2nd Wednesday")=0,0,IF(A1136=(A1136-DAY(A1136)+1+2*7-WEEKDAY(A1136-DAY(A1136)+8-4,1)),SUMIFS('2) Income'!$E$13:$E$32,'2) Income'!$D$13:$D$32,"2nd Wednesday",'2) Income'!$F$13:$F$32,"&lt;="&amp;$A1136),0)))</f>
        <v/>
      </c>
      <c r="AD1136" s="8" t="str">
        <f>IF(A1136="","",IF(COUNTIF('2) Income'!$D$13:$D$32,"3rd Wednesday")=0,0,IF(A1136=(A1136-DAY(A1136)+1+3*7-WEEKDAY(A1136-DAY(A1136)+8-4,1)),SUMIFS('2) Income'!$E$13:$E$32,'2) Income'!$D$13:$D$32,"3rd Wednesday",'2) Income'!$F$13:$F$32,"&lt;="&amp;$A1136),0)))</f>
        <v/>
      </c>
      <c r="AE1136" s="8" t="str">
        <f>IF(A1136="","",IF(COUNTIF('2) Income'!$D$13:$D$32,"4th Wednesday")=0,0,IF(A1136=(A1136-DAY(A1136)+1+4*7-WEEKDAY(A1136-DAY(A1136)+8-4,1)),SUMIFS('2) Income'!$E$13:$E$32,'2) Income'!$D$13:$D$32,"4th Wednesday",'2) Income'!$F$13:$F$32,"&lt;="&amp;$A1136),0)))</f>
        <v/>
      </c>
      <c r="AF1136" s="8" t="str" cm="1">
        <f t="array" ref="AF1136">IF(A1136="","",IF(COUNTIF('2) Income'!$D$13:$D$32,"Every 4 Weeks")=0,0,SUMPRODUCT(--(IFERROR(MOD(A1136-'2) Income'!$F$13:$F$32,28),1)=0),--('2) Income'!$D$13:$D$32="Every 4 Weeks"),--('2) Income'!$F$13:$F$32&lt;=A1136),'2) Income'!$E$13:$E$32)))</f>
        <v/>
      </c>
      <c r="AG1136" s="8" t="str">
        <f>IF(A1136="","",IF(COUNTIF('2) Income'!$D$13:$D$32,"Monthly")=0,0,IF(B1136="N",SUMIFS('2) Income'!$E$13:$E$32,'2) Income'!$D$13:$D$32,"monthly",'2) Income'!$F$13:$F$32,"&lt;="&amp;$A1136,'2) Income'!$I$13:$I$32,DAY(A1136)),SUMIFS('2) Income'!$E$13:$E$32,'2) Income'!$D$13:$D$32,"monthly",'2) Income'!$F$13:$F$32,"&lt;="&amp;$A1136,'2) Income'!$I$13:$I$32,"&gt;="&amp;DAY(A1136)))))</f>
        <v/>
      </c>
      <c r="AH1136" s="8" t="str" cm="1">
        <f t="array" ref="AH1136">IF(A1136="","",IF(COUNTIF('2) Income'!$D$13:$D$32,"Yearly")=0,0,SUMPRODUCT(--('2) Income'!$D$13:$D$32="Yearly"),--('2) Income'!$F$13:$F$32&lt;=A1136),IF(B1136="N",--('2) Income'!$I$13:$I$32=DAY(A1136)),--('2) Income'!$I$13:$I$32&gt;=DAY(A1136))),--(IFERROR(MOD('2) Income'!$H$13:$H$32-MONTH(A1136)+12,12),1)=0),'2) Income'!$E$13:$E$32)))</f>
        <v/>
      </c>
      <c r="AI1136" s="8" t="str">
        <f>IF(A1136="","",IF(COUNTIF('2) Income'!$D$13:$D$32,"one-time")=0,0,SUMIFS('2) Income'!$E$13:$E$32,'2) Income'!$D$13:$D$32,"one-time",'2) Income'!$F$13:$F$32,"="&amp;$A1136)))</f>
        <v/>
      </c>
      <c r="AJ1136" s="9" t="str">
        <f t="shared" si="86"/>
        <v/>
      </c>
    </row>
    <row r="1137" spans="1:36">
      <c r="A1137" s="7" t="str">
        <f>IF(A1136="","",IF(A1136+1&lt;='1) Period'!$E$21,A1136+1,""))</f>
        <v/>
      </c>
      <c r="B1137" s="7" t="e">
        <f t="shared" si="87"/>
        <v>#VALUE!</v>
      </c>
      <c r="C1137" t="e">
        <f t="shared" si="88"/>
        <v>#VALUE!</v>
      </c>
      <c r="D1137" s="8" t="str">
        <f>IF(A1137="","",IF(TEXT(A1137,"dddd")='4) Happy Money'!$E$23,WAllowance,0))</f>
        <v/>
      </c>
      <c r="E1137" s="8" t="str">
        <f>IF(A1137="","",IF(B1137="N",SUMIF(TMonthly[Day of the Month],DAY(A1137),TMonthly[Amount]),SUMIF(TMonthly[Day of the Month],"&gt;="&amp;DAY(A1137),TMonthly[Amount])))</f>
        <v/>
      </c>
      <c r="F1137" s="8" t="str" cm="1">
        <f t="array" ref="F1137">IF(A1137="","",SUMPRODUCT(--(TYearly[Due Date]&lt;=A1137),IF(B1137="N",--(TYearly[Day]=DAY(A1137)),--(TYearly[Day]&gt;=DAY(A1137))),--(IFERROR(MOD(TYearly[Month]-MONTH(A1137)+12,12),1)=0),TYearly[Amount]))</f>
        <v/>
      </c>
      <c r="G1137" s="8" t="str">
        <f>IF(A1137="","",SUMIF(TOneTime[Due Date],A1137,TOneTime[Amount]))</f>
        <v/>
      </c>
      <c r="H1137" s="8" t="str" cm="1">
        <f t="array" ref="H1137">IF(A1137="","",IF(COUNTIF(TOther[Frequency],$H$1)=0,0,SUMPRODUCT(--(IFERROR(MOD(A1137-TOther[Start Date],7),1)=0),--(TOther[Frequency]=$H$1),--(TOther[Start Date]&lt;=A1137),--(TOther[End Date Calc]&gt;=A1137),TOther[Amount])))</f>
        <v/>
      </c>
      <c r="I1137" s="8" t="str" cm="1">
        <f t="array" ref="I1137">IF(A1137="","",IF(COUNTIF(TOther[Frequency],$I$1)=0,0,SUMPRODUCT(--(IFERROR(MOD(A1137-TOther[Start Date],14),1)=0),--(TOther[Frequency]=$I$1),--(TOther[Start Date]&lt;=A1137),--(TOther[End Date Calc]&gt;=A1137),TOther[Amount])))</f>
        <v/>
      </c>
      <c r="J1137" s="8" t="str">
        <f>IF(A1137="","",IF(COUNTIF(TOther[Frequency],$J$1)=0,0,IF(OR(DAY(A1137)=1,DAY(A1137)=15),SUMIFS(TOther[Amount],TOther[Frequency],$J$1,TOther[Start Date],"&lt;="&amp;$A1137,TOther[End Date Calc],"&gt;="&amp;A1137),0)))</f>
        <v/>
      </c>
      <c r="K1137" s="8" t="str">
        <f>IF(A1137="","",IF(COUNTIF(TOther[Frequency],$K$1)=0,0,IF(A1137=(A1137-DAY(A1137)+1+2*7-WEEKDAY(A1137-DAY(A1137)+8-4,1)),SUMIFS(TOther[Amount],TOther[Frequency],$K$1,TOther[Start Date],"&lt;="&amp;$A1137,TOther[End Date Calc],"&gt;="&amp;A1137),0)))</f>
        <v/>
      </c>
      <c r="L1137" s="8" t="str">
        <f>IF(A1137="","",IF(COUNTIF(TOther[Frequency],$L$1)=0,0,IF(A1137=(A1137-DAY(A1137)+1+3*7-WEEKDAY(A1137-DAY(A1137)+8-4,1)),SUMIFS(TOther[Amount],TOther[Frequency],$L$1,TOther[Start Date],"&lt;="&amp;$A1137,TOther[End Date Calc],"&gt;="&amp;A1137),0)))</f>
        <v/>
      </c>
      <c r="M1137" s="8" t="str">
        <f>IF(A1137="","",IF(COUNTIF(TOther[Frequency],$M$1)=0,0,IF(A1137=(A1137-DAY(A1137)+1+4*7-WEEKDAY(A1137-DAY(A1137)+8-4,1)),SUMIFS(TOther[Amount],TOther[Frequency],$M$1,TOther[Start Date],"&lt;="&amp;$A1137,TOther[End Date Calc],"&gt;="&amp;A1137),0)))</f>
        <v/>
      </c>
      <c r="N1137" s="8" t="str" cm="1">
        <f t="array" ref="N1137">IF(A1137="","",IF(COUNTIF(TOther[Frequency],$N$1)=0,0,SUMPRODUCT(--(IFERROR(MOD(A1137-TOther[Start Date],28),1)=0),--(TOther[Frequency]=$N$1),--(TOther[Start Date]&lt;=A1137),--(TOther[End Date Calc]&gt;=A1137),TOther[Amount])))</f>
        <v/>
      </c>
      <c r="O1137" s="8" t="str" cm="1">
        <f t="array" ref="O1137">IF(A1137="","",IF(COUNTIF(TOther[Frequency],$O$1)=0,0,SUMPRODUCT(--(IFERROR(MOD(A1137-TOther[Start Date],42),1)=0),--(TOther[Frequency]=$O$1),--(TOther[Start Date]&lt;=A1137),--(TOther[End Date Calc]&gt;=A1137),TOther[Amount])))</f>
        <v/>
      </c>
      <c r="P1137" s="8" t="str" cm="1">
        <f t="array" ref="P1137">IF(A1137="","",IF(COUNTIF(TOther[Frequency],$P$1)=0,0,SUMPRODUCT(--(IFERROR(MOD(A1137-TOther[Start Date],56),1)=0),--(TOther[Frequency]=$P$1),--(TOther[Start Date]&lt;=A1137),--(TOther[End Date Calc]&gt;=A1137),TOther[Amount])))</f>
        <v/>
      </c>
      <c r="Q1137" s="8" t="str">
        <f>IF(A1137="","",IF(COUNTIF(TOther[Frequency],$Q$1)=0,0,IF(B1137="N",SUMIFS(TOther[Amount],TOther[Frequency],$Q$1,TOther[Start Date],"&lt;="&amp;$A1137,TOther[End Date Calc],"&gt;="&amp;A1137,TOther[Start Day],DAY(A1137)),SUMIFS(TOther[Amount],TOther[Frequency],$Q$1,TOther[Start Date],"&lt;="&amp;$A1137,TOther[End Date Calc],"&gt;="&amp;A1137,TOther[Start Day],"&gt;="&amp;DAY(A1137)))))</f>
        <v/>
      </c>
      <c r="R1137" s="8" t="str" cm="1">
        <f t="array" ref="R1137">IF(A1137="","",IF(COUNTIF(TOther[Frequency],R$1)=0,0,SUMPRODUCT(--(TOther[Frequency]=R$1),--(TOther[Start Date]&lt;=A1137),--(TOther[End Date Calc]&gt;=A1137),IF(B1137="N",--(TOther[Start Day]=DAY(A1137)),--(TOther[Start Day]&gt;=DAY(A1137))),--(IFERROR(MOD(TOther[Start Month]-MONTH(A1137)+2,2),1)=0),TOther[Amount])))</f>
        <v/>
      </c>
      <c r="S1137" s="8" t="str" cm="1">
        <f t="array" ref="S1137">IF(A1137="","",IF(COUNTIF(TOther[Frequency],S$1)=0,0,SUMPRODUCT(--(TOther[Frequency]=S$1),--(TOther[Start Date]&lt;=A1137),--(TOther[End Date Calc]&gt;=A1137),IF(B1137="N",--(TOther[Start Day]=DAY(A1137)),--(TOther[Start Day]&gt;=DAY(A1137))),--(IFERROR(MOD(TOther[Start Month]-MONTH(A1137)+3,3),1)=0),TOther[Amount])))</f>
        <v/>
      </c>
      <c r="T1137" s="8" t="str" cm="1">
        <f t="array" ref="T1137">IF($A1137="","",IF(COUNTIF(TOther[Frequency],T$1)=0,0,SUMPRODUCT(--(TOther[Frequency]=T$1),--(TOther[Start Date]&lt;=$A1137),--(TOther[End Date Calc]&gt;=$A1137),IF($B1137="N",--(TOther[Start Day]=DAY($A1137)),--(TOther[Start Day]&gt;=DAY($A1137))),--(IFERROR(MOD(TOther[Start Month]-MONTH($A1137)+4,4),1)=0),TOther[Amount])))</f>
        <v/>
      </c>
      <c r="U1137" s="8" t="str" cm="1">
        <f t="array" ref="U1137">IF(A1137="","",IF(COUNTIF(TOther[Frequency],$U$1)=0,0,SUMPRODUCT(--(TOther[Frequency]=$U$1),--(TOther[Start Date]&lt;=A1137),--(TOther[End Date Calc]&gt;=A1137),IF(B1137="N",--(TOther[Start Day]=DAY(A1137)),--(TOther[Start Day]&gt;=DAY(A1137))),--(IFERROR(MOD(TOther[Start Month]-MONTH(A1137)+6,6),1)=0),TOther[Amount])))</f>
        <v/>
      </c>
      <c r="V1137" s="8" t="str" cm="1">
        <f t="array" ref="V1137">IF(A1137="","",IF(COUNTIF(TOther[Frequency],$V$1)=0,0,SUMPRODUCT(--(TOther[Frequency]=$V$1),--(TOther[Start Date]&lt;=A1137),--(TOther[End Date Calc]&gt;=A1137),IF(B1137="N",--(TOther[Start Day]=DAY(A1137)),--(TOther[Start Day]&gt;=DAY(A1137))),--(IFERROR(MOD(TOther[Start Month]-MONTH(A1137)+12,12),1)=0),TOther[Amount])))</f>
        <v/>
      </c>
      <c r="W1137" s="8" t="str">
        <f>IF(A1137="","",SUMIFS(TOther[Amount],TOther[Start Date],A1137,TOther[Frequency],$W$1))</f>
        <v/>
      </c>
      <c r="X1137" s="9" t="str">
        <f t="shared" si="85"/>
        <v/>
      </c>
      <c r="Y1137" s="9" t="str">
        <f t="shared" si="89"/>
        <v/>
      </c>
      <c r="Z1137" s="8" t="str" cm="1">
        <f t="array" ref="Z1137">IF(A1137="","",IF(COUNTIF('2) Income'!$D$13:$D$32,"Weekly")=0,0,SUMPRODUCT(--(IFERROR(MOD(A1137-'2) Income'!$F$13:$F$32,7),1)=0),--('2) Income'!$D$13:$D$32="Weekly"),--('2) Income'!$F$13:$F$32&lt;=A1137),'2) Income'!$E$13:$E$32)))</f>
        <v/>
      </c>
      <c r="AA1137" s="8" t="str" cm="1">
        <f t="array" ref="AA1137">IF(A1137="","",IF(COUNTIF('2) Income'!$D$13:$D$32,"Every Other Week")=0,0,SUMPRODUCT(--(IFERROR(MOD(A1137-'2) Income'!$F$13:$F$32,14),1)=0),--('2) Income'!$D$13:$D$32="Every Other Week"),--('2) Income'!$F$13:$F$32&lt;=A1137),'2) Income'!$E$13:$E$32)))</f>
        <v/>
      </c>
      <c r="AB1137" s="8" t="str">
        <f>IF(A1137="","",IF(COUNTIF('2) Income'!$D$13:$D$32,"1st and 15th")=0,0,IF(OR(DAY(A1137)=1,DAY(A1137)=15),SUMIFS('2) Income'!$E$13:$E$32,'2) Income'!$D$13:$D$32,"1st and 15th",'2) Income'!$F$13:$F$32,"&lt;="&amp;$A1137),0)))</f>
        <v/>
      </c>
      <c r="AC1137" s="8" t="str">
        <f>IF(A1137="","",IF(COUNTIF('2) Income'!$D$13:$D$32,"2nd Wednesday")=0,0,IF(A1137=(A1137-DAY(A1137)+1+2*7-WEEKDAY(A1137-DAY(A1137)+8-4,1)),SUMIFS('2) Income'!$E$13:$E$32,'2) Income'!$D$13:$D$32,"2nd Wednesday",'2) Income'!$F$13:$F$32,"&lt;="&amp;$A1137),0)))</f>
        <v/>
      </c>
      <c r="AD1137" s="8" t="str">
        <f>IF(A1137="","",IF(COUNTIF('2) Income'!$D$13:$D$32,"3rd Wednesday")=0,0,IF(A1137=(A1137-DAY(A1137)+1+3*7-WEEKDAY(A1137-DAY(A1137)+8-4,1)),SUMIFS('2) Income'!$E$13:$E$32,'2) Income'!$D$13:$D$32,"3rd Wednesday",'2) Income'!$F$13:$F$32,"&lt;="&amp;$A1137),0)))</f>
        <v/>
      </c>
      <c r="AE1137" s="8" t="str">
        <f>IF(A1137="","",IF(COUNTIF('2) Income'!$D$13:$D$32,"4th Wednesday")=0,0,IF(A1137=(A1137-DAY(A1137)+1+4*7-WEEKDAY(A1137-DAY(A1137)+8-4,1)),SUMIFS('2) Income'!$E$13:$E$32,'2) Income'!$D$13:$D$32,"4th Wednesday",'2) Income'!$F$13:$F$32,"&lt;="&amp;$A1137),0)))</f>
        <v/>
      </c>
      <c r="AF1137" s="8" t="str" cm="1">
        <f t="array" ref="AF1137">IF(A1137="","",IF(COUNTIF('2) Income'!$D$13:$D$32,"Every 4 Weeks")=0,0,SUMPRODUCT(--(IFERROR(MOD(A1137-'2) Income'!$F$13:$F$32,28),1)=0),--('2) Income'!$D$13:$D$32="Every 4 Weeks"),--('2) Income'!$F$13:$F$32&lt;=A1137),'2) Income'!$E$13:$E$32)))</f>
        <v/>
      </c>
      <c r="AG1137" s="8" t="str">
        <f>IF(A1137="","",IF(COUNTIF('2) Income'!$D$13:$D$32,"Monthly")=0,0,IF(B1137="N",SUMIFS('2) Income'!$E$13:$E$32,'2) Income'!$D$13:$D$32,"monthly",'2) Income'!$F$13:$F$32,"&lt;="&amp;$A1137,'2) Income'!$I$13:$I$32,DAY(A1137)),SUMIFS('2) Income'!$E$13:$E$32,'2) Income'!$D$13:$D$32,"monthly",'2) Income'!$F$13:$F$32,"&lt;="&amp;$A1137,'2) Income'!$I$13:$I$32,"&gt;="&amp;DAY(A1137)))))</f>
        <v/>
      </c>
      <c r="AH1137" s="8" t="str" cm="1">
        <f t="array" ref="AH1137">IF(A1137="","",IF(COUNTIF('2) Income'!$D$13:$D$32,"Yearly")=0,0,SUMPRODUCT(--('2) Income'!$D$13:$D$32="Yearly"),--('2) Income'!$F$13:$F$32&lt;=A1137),IF(B1137="N",--('2) Income'!$I$13:$I$32=DAY(A1137)),--('2) Income'!$I$13:$I$32&gt;=DAY(A1137))),--(IFERROR(MOD('2) Income'!$H$13:$H$32-MONTH(A1137)+12,12),1)=0),'2) Income'!$E$13:$E$32)))</f>
        <v/>
      </c>
      <c r="AI1137" s="8" t="str">
        <f>IF(A1137="","",IF(COUNTIF('2) Income'!$D$13:$D$32,"one-time")=0,0,SUMIFS('2) Income'!$E$13:$E$32,'2) Income'!$D$13:$D$32,"one-time",'2) Income'!$F$13:$F$32,"="&amp;$A1137)))</f>
        <v/>
      </c>
      <c r="AJ1137" s="9" t="str">
        <f t="shared" si="86"/>
        <v/>
      </c>
    </row>
    <row r="1138" spans="1:36">
      <c r="A1138" s="7" t="str">
        <f>IF(A1137="","",IF(A1137+1&lt;='1) Period'!$E$21,A1137+1,""))</f>
        <v/>
      </c>
      <c r="B1138" s="7" t="e">
        <f t="shared" si="87"/>
        <v>#VALUE!</v>
      </c>
      <c r="C1138" t="e">
        <f t="shared" si="88"/>
        <v>#VALUE!</v>
      </c>
      <c r="D1138" s="8" t="str">
        <f>IF(A1138="","",IF(TEXT(A1138,"dddd")='4) Happy Money'!$E$23,WAllowance,0))</f>
        <v/>
      </c>
      <c r="E1138" s="8" t="str">
        <f>IF(A1138="","",IF(B1138="N",SUMIF(TMonthly[Day of the Month],DAY(A1138),TMonthly[Amount]),SUMIF(TMonthly[Day of the Month],"&gt;="&amp;DAY(A1138),TMonthly[Amount])))</f>
        <v/>
      </c>
      <c r="F1138" s="8" t="str" cm="1">
        <f t="array" ref="F1138">IF(A1138="","",SUMPRODUCT(--(TYearly[Due Date]&lt;=A1138),IF(B1138="N",--(TYearly[Day]=DAY(A1138)),--(TYearly[Day]&gt;=DAY(A1138))),--(IFERROR(MOD(TYearly[Month]-MONTH(A1138)+12,12),1)=0),TYearly[Amount]))</f>
        <v/>
      </c>
      <c r="G1138" s="8" t="str">
        <f>IF(A1138="","",SUMIF(TOneTime[Due Date],A1138,TOneTime[Amount]))</f>
        <v/>
      </c>
      <c r="H1138" s="8" t="str" cm="1">
        <f t="array" ref="H1138">IF(A1138="","",IF(COUNTIF(TOther[Frequency],$H$1)=0,0,SUMPRODUCT(--(IFERROR(MOD(A1138-TOther[Start Date],7),1)=0),--(TOther[Frequency]=$H$1),--(TOther[Start Date]&lt;=A1138),--(TOther[End Date Calc]&gt;=A1138),TOther[Amount])))</f>
        <v/>
      </c>
      <c r="I1138" s="8" t="str" cm="1">
        <f t="array" ref="I1138">IF(A1138="","",IF(COUNTIF(TOther[Frequency],$I$1)=0,0,SUMPRODUCT(--(IFERROR(MOD(A1138-TOther[Start Date],14),1)=0),--(TOther[Frequency]=$I$1),--(TOther[Start Date]&lt;=A1138),--(TOther[End Date Calc]&gt;=A1138),TOther[Amount])))</f>
        <v/>
      </c>
      <c r="J1138" s="8" t="str">
        <f>IF(A1138="","",IF(COUNTIF(TOther[Frequency],$J$1)=0,0,IF(OR(DAY(A1138)=1,DAY(A1138)=15),SUMIFS(TOther[Amount],TOther[Frequency],$J$1,TOther[Start Date],"&lt;="&amp;$A1138,TOther[End Date Calc],"&gt;="&amp;A1138),0)))</f>
        <v/>
      </c>
      <c r="K1138" s="8" t="str">
        <f>IF(A1138="","",IF(COUNTIF(TOther[Frequency],$K$1)=0,0,IF(A1138=(A1138-DAY(A1138)+1+2*7-WEEKDAY(A1138-DAY(A1138)+8-4,1)),SUMIFS(TOther[Amount],TOther[Frequency],$K$1,TOther[Start Date],"&lt;="&amp;$A1138,TOther[End Date Calc],"&gt;="&amp;A1138),0)))</f>
        <v/>
      </c>
      <c r="L1138" s="8" t="str">
        <f>IF(A1138="","",IF(COUNTIF(TOther[Frequency],$L$1)=0,0,IF(A1138=(A1138-DAY(A1138)+1+3*7-WEEKDAY(A1138-DAY(A1138)+8-4,1)),SUMIFS(TOther[Amount],TOther[Frequency],$L$1,TOther[Start Date],"&lt;="&amp;$A1138,TOther[End Date Calc],"&gt;="&amp;A1138),0)))</f>
        <v/>
      </c>
      <c r="M1138" s="8" t="str">
        <f>IF(A1138="","",IF(COUNTIF(TOther[Frequency],$M$1)=0,0,IF(A1138=(A1138-DAY(A1138)+1+4*7-WEEKDAY(A1138-DAY(A1138)+8-4,1)),SUMIFS(TOther[Amount],TOther[Frequency],$M$1,TOther[Start Date],"&lt;="&amp;$A1138,TOther[End Date Calc],"&gt;="&amp;A1138),0)))</f>
        <v/>
      </c>
      <c r="N1138" s="8" t="str" cm="1">
        <f t="array" ref="N1138">IF(A1138="","",IF(COUNTIF(TOther[Frequency],$N$1)=0,0,SUMPRODUCT(--(IFERROR(MOD(A1138-TOther[Start Date],28),1)=0),--(TOther[Frequency]=$N$1),--(TOther[Start Date]&lt;=A1138),--(TOther[End Date Calc]&gt;=A1138),TOther[Amount])))</f>
        <v/>
      </c>
      <c r="O1138" s="8" t="str" cm="1">
        <f t="array" ref="O1138">IF(A1138="","",IF(COUNTIF(TOther[Frequency],$O$1)=0,0,SUMPRODUCT(--(IFERROR(MOD(A1138-TOther[Start Date],42),1)=0),--(TOther[Frequency]=$O$1),--(TOther[Start Date]&lt;=A1138),--(TOther[End Date Calc]&gt;=A1138),TOther[Amount])))</f>
        <v/>
      </c>
      <c r="P1138" s="8" t="str" cm="1">
        <f t="array" ref="P1138">IF(A1138="","",IF(COUNTIF(TOther[Frequency],$P$1)=0,0,SUMPRODUCT(--(IFERROR(MOD(A1138-TOther[Start Date],56),1)=0),--(TOther[Frequency]=$P$1),--(TOther[Start Date]&lt;=A1138),--(TOther[End Date Calc]&gt;=A1138),TOther[Amount])))</f>
        <v/>
      </c>
      <c r="Q1138" s="8" t="str">
        <f>IF(A1138="","",IF(COUNTIF(TOther[Frequency],$Q$1)=0,0,IF(B1138="N",SUMIFS(TOther[Amount],TOther[Frequency],$Q$1,TOther[Start Date],"&lt;="&amp;$A1138,TOther[End Date Calc],"&gt;="&amp;A1138,TOther[Start Day],DAY(A1138)),SUMIFS(TOther[Amount],TOther[Frequency],$Q$1,TOther[Start Date],"&lt;="&amp;$A1138,TOther[End Date Calc],"&gt;="&amp;A1138,TOther[Start Day],"&gt;="&amp;DAY(A1138)))))</f>
        <v/>
      </c>
      <c r="R1138" s="8" t="str" cm="1">
        <f t="array" ref="R1138">IF(A1138="","",IF(COUNTIF(TOther[Frequency],R$1)=0,0,SUMPRODUCT(--(TOther[Frequency]=R$1),--(TOther[Start Date]&lt;=A1138),--(TOther[End Date Calc]&gt;=A1138),IF(B1138="N",--(TOther[Start Day]=DAY(A1138)),--(TOther[Start Day]&gt;=DAY(A1138))),--(IFERROR(MOD(TOther[Start Month]-MONTH(A1138)+2,2),1)=0),TOther[Amount])))</f>
        <v/>
      </c>
      <c r="S1138" s="8" t="str" cm="1">
        <f t="array" ref="S1138">IF(A1138="","",IF(COUNTIF(TOther[Frequency],S$1)=0,0,SUMPRODUCT(--(TOther[Frequency]=S$1),--(TOther[Start Date]&lt;=A1138),--(TOther[End Date Calc]&gt;=A1138),IF(B1138="N",--(TOther[Start Day]=DAY(A1138)),--(TOther[Start Day]&gt;=DAY(A1138))),--(IFERROR(MOD(TOther[Start Month]-MONTH(A1138)+3,3),1)=0),TOther[Amount])))</f>
        <v/>
      </c>
      <c r="T1138" s="8" t="str" cm="1">
        <f t="array" ref="T1138">IF($A1138="","",IF(COUNTIF(TOther[Frequency],T$1)=0,0,SUMPRODUCT(--(TOther[Frequency]=T$1),--(TOther[Start Date]&lt;=$A1138),--(TOther[End Date Calc]&gt;=$A1138),IF($B1138="N",--(TOther[Start Day]=DAY($A1138)),--(TOther[Start Day]&gt;=DAY($A1138))),--(IFERROR(MOD(TOther[Start Month]-MONTH($A1138)+4,4),1)=0),TOther[Amount])))</f>
        <v/>
      </c>
      <c r="U1138" s="8" t="str" cm="1">
        <f t="array" ref="U1138">IF(A1138="","",IF(COUNTIF(TOther[Frequency],$U$1)=0,0,SUMPRODUCT(--(TOther[Frequency]=$U$1),--(TOther[Start Date]&lt;=A1138),--(TOther[End Date Calc]&gt;=A1138),IF(B1138="N",--(TOther[Start Day]=DAY(A1138)),--(TOther[Start Day]&gt;=DAY(A1138))),--(IFERROR(MOD(TOther[Start Month]-MONTH(A1138)+6,6),1)=0),TOther[Amount])))</f>
        <v/>
      </c>
      <c r="V1138" s="8" t="str" cm="1">
        <f t="array" ref="V1138">IF(A1138="","",IF(COUNTIF(TOther[Frequency],$V$1)=0,0,SUMPRODUCT(--(TOther[Frequency]=$V$1),--(TOther[Start Date]&lt;=A1138),--(TOther[End Date Calc]&gt;=A1138),IF(B1138="N",--(TOther[Start Day]=DAY(A1138)),--(TOther[Start Day]&gt;=DAY(A1138))),--(IFERROR(MOD(TOther[Start Month]-MONTH(A1138)+12,12),1)=0),TOther[Amount])))</f>
        <v/>
      </c>
      <c r="W1138" s="8" t="str">
        <f>IF(A1138="","",SUMIFS(TOther[Amount],TOther[Start Date],A1138,TOther[Frequency],$W$1))</f>
        <v/>
      </c>
      <c r="X1138" s="9" t="str">
        <f t="shared" si="85"/>
        <v/>
      </c>
      <c r="Y1138" s="9" t="str">
        <f t="shared" si="89"/>
        <v/>
      </c>
      <c r="Z1138" s="8" t="str" cm="1">
        <f t="array" ref="Z1138">IF(A1138="","",IF(COUNTIF('2) Income'!$D$13:$D$32,"Weekly")=0,0,SUMPRODUCT(--(IFERROR(MOD(A1138-'2) Income'!$F$13:$F$32,7),1)=0),--('2) Income'!$D$13:$D$32="Weekly"),--('2) Income'!$F$13:$F$32&lt;=A1138),'2) Income'!$E$13:$E$32)))</f>
        <v/>
      </c>
      <c r="AA1138" s="8" t="str" cm="1">
        <f t="array" ref="AA1138">IF(A1138="","",IF(COUNTIF('2) Income'!$D$13:$D$32,"Every Other Week")=0,0,SUMPRODUCT(--(IFERROR(MOD(A1138-'2) Income'!$F$13:$F$32,14),1)=0),--('2) Income'!$D$13:$D$32="Every Other Week"),--('2) Income'!$F$13:$F$32&lt;=A1138),'2) Income'!$E$13:$E$32)))</f>
        <v/>
      </c>
      <c r="AB1138" s="8" t="str">
        <f>IF(A1138="","",IF(COUNTIF('2) Income'!$D$13:$D$32,"1st and 15th")=0,0,IF(OR(DAY(A1138)=1,DAY(A1138)=15),SUMIFS('2) Income'!$E$13:$E$32,'2) Income'!$D$13:$D$32,"1st and 15th",'2) Income'!$F$13:$F$32,"&lt;="&amp;$A1138),0)))</f>
        <v/>
      </c>
      <c r="AC1138" s="8" t="str">
        <f>IF(A1138="","",IF(COUNTIF('2) Income'!$D$13:$D$32,"2nd Wednesday")=0,0,IF(A1138=(A1138-DAY(A1138)+1+2*7-WEEKDAY(A1138-DAY(A1138)+8-4,1)),SUMIFS('2) Income'!$E$13:$E$32,'2) Income'!$D$13:$D$32,"2nd Wednesday",'2) Income'!$F$13:$F$32,"&lt;="&amp;$A1138),0)))</f>
        <v/>
      </c>
      <c r="AD1138" s="8" t="str">
        <f>IF(A1138="","",IF(COUNTIF('2) Income'!$D$13:$D$32,"3rd Wednesday")=0,0,IF(A1138=(A1138-DAY(A1138)+1+3*7-WEEKDAY(A1138-DAY(A1138)+8-4,1)),SUMIFS('2) Income'!$E$13:$E$32,'2) Income'!$D$13:$D$32,"3rd Wednesday",'2) Income'!$F$13:$F$32,"&lt;="&amp;$A1138),0)))</f>
        <v/>
      </c>
      <c r="AE1138" s="8" t="str">
        <f>IF(A1138="","",IF(COUNTIF('2) Income'!$D$13:$D$32,"4th Wednesday")=0,0,IF(A1138=(A1138-DAY(A1138)+1+4*7-WEEKDAY(A1138-DAY(A1138)+8-4,1)),SUMIFS('2) Income'!$E$13:$E$32,'2) Income'!$D$13:$D$32,"4th Wednesday",'2) Income'!$F$13:$F$32,"&lt;="&amp;$A1138),0)))</f>
        <v/>
      </c>
      <c r="AF1138" s="8" t="str" cm="1">
        <f t="array" ref="AF1138">IF(A1138="","",IF(COUNTIF('2) Income'!$D$13:$D$32,"Every 4 Weeks")=0,0,SUMPRODUCT(--(IFERROR(MOD(A1138-'2) Income'!$F$13:$F$32,28),1)=0),--('2) Income'!$D$13:$D$32="Every 4 Weeks"),--('2) Income'!$F$13:$F$32&lt;=A1138),'2) Income'!$E$13:$E$32)))</f>
        <v/>
      </c>
      <c r="AG1138" s="8" t="str">
        <f>IF(A1138="","",IF(COUNTIF('2) Income'!$D$13:$D$32,"Monthly")=0,0,IF(B1138="N",SUMIFS('2) Income'!$E$13:$E$32,'2) Income'!$D$13:$D$32,"monthly",'2) Income'!$F$13:$F$32,"&lt;="&amp;$A1138,'2) Income'!$I$13:$I$32,DAY(A1138)),SUMIFS('2) Income'!$E$13:$E$32,'2) Income'!$D$13:$D$32,"monthly",'2) Income'!$F$13:$F$32,"&lt;="&amp;$A1138,'2) Income'!$I$13:$I$32,"&gt;="&amp;DAY(A1138)))))</f>
        <v/>
      </c>
      <c r="AH1138" s="8" t="str" cm="1">
        <f t="array" ref="AH1138">IF(A1138="","",IF(COUNTIF('2) Income'!$D$13:$D$32,"Yearly")=0,0,SUMPRODUCT(--('2) Income'!$D$13:$D$32="Yearly"),--('2) Income'!$F$13:$F$32&lt;=A1138),IF(B1138="N",--('2) Income'!$I$13:$I$32=DAY(A1138)),--('2) Income'!$I$13:$I$32&gt;=DAY(A1138))),--(IFERROR(MOD('2) Income'!$H$13:$H$32-MONTH(A1138)+12,12),1)=0),'2) Income'!$E$13:$E$32)))</f>
        <v/>
      </c>
      <c r="AI1138" s="8" t="str">
        <f>IF(A1138="","",IF(COUNTIF('2) Income'!$D$13:$D$32,"one-time")=0,0,SUMIFS('2) Income'!$E$13:$E$32,'2) Income'!$D$13:$D$32,"one-time",'2) Income'!$F$13:$F$32,"="&amp;$A1138)))</f>
        <v/>
      </c>
      <c r="AJ1138" s="9" t="str">
        <f t="shared" si="86"/>
        <v/>
      </c>
    </row>
    <row r="1139" spans="1:36">
      <c r="A1139" s="7" t="str">
        <f>IF(A1138="","",IF(A1138+1&lt;='1) Period'!$E$21,A1138+1,""))</f>
        <v/>
      </c>
      <c r="B1139" s="7" t="e">
        <f t="shared" si="87"/>
        <v>#VALUE!</v>
      </c>
      <c r="C1139" t="e">
        <f t="shared" si="88"/>
        <v>#VALUE!</v>
      </c>
      <c r="D1139" s="8" t="str">
        <f>IF(A1139="","",IF(TEXT(A1139,"dddd")='4) Happy Money'!$E$23,WAllowance,0))</f>
        <v/>
      </c>
      <c r="E1139" s="8" t="str">
        <f>IF(A1139="","",IF(B1139="N",SUMIF(TMonthly[Day of the Month],DAY(A1139),TMonthly[Amount]),SUMIF(TMonthly[Day of the Month],"&gt;="&amp;DAY(A1139),TMonthly[Amount])))</f>
        <v/>
      </c>
      <c r="F1139" s="8" t="str" cm="1">
        <f t="array" ref="F1139">IF(A1139="","",SUMPRODUCT(--(TYearly[Due Date]&lt;=A1139),IF(B1139="N",--(TYearly[Day]=DAY(A1139)),--(TYearly[Day]&gt;=DAY(A1139))),--(IFERROR(MOD(TYearly[Month]-MONTH(A1139)+12,12),1)=0),TYearly[Amount]))</f>
        <v/>
      </c>
      <c r="G1139" s="8" t="str">
        <f>IF(A1139="","",SUMIF(TOneTime[Due Date],A1139,TOneTime[Amount]))</f>
        <v/>
      </c>
      <c r="H1139" s="8" t="str" cm="1">
        <f t="array" ref="H1139">IF(A1139="","",IF(COUNTIF(TOther[Frequency],$H$1)=0,0,SUMPRODUCT(--(IFERROR(MOD(A1139-TOther[Start Date],7),1)=0),--(TOther[Frequency]=$H$1),--(TOther[Start Date]&lt;=A1139),--(TOther[End Date Calc]&gt;=A1139),TOther[Amount])))</f>
        <v/>
      </c>
      <c r="I1139" s="8" t="str" cm="1">
        <f t="array" ref="I1139">IF(A1139="","",IF(COUNTIF(TOther[Frequency],$I$1)=0,0,SUMPRODUCT(--(IFERROR(MOD(A1139-TOther[Start Date],14),1)=0),--(TOther[Frequency]=$I$1),--(TOther[Start Date]&lt;=A1139),--(TOther[End Date Calc]&gt;=A1139),TOther[Amount])))</f>
        <v/>
      </c>
      <c r="J1139" s="8" t="str">
        <f>IF(A1139="","",IF(COUNTIF(TOther[Frequency],$J$1)=0,0,IF(OR(DAY(A1139)=1,DAY(A1139)=15),SUMIFS(TOther[Amount],TOther[Frequency],$J$1,TOther[Start Date],"&lt;="&amp;$A1139,TOther[End Date Calc],"&gt;="&amp;A1139),0)))</f>
        <v/>
      </c>
      <c r="K1139" s="8" t="str">
        <f>IF(A1139="","",IF(COUNTIF(TOther[Frequency],$K$1)=0,0,IF(A1139=(A1139-DAY(A1139)+1+2*7-WEEKDAY(A1139-DAY(A1139)+8-4,1)),SUMIFS(TOther[Amount],TOther[Frequency],$K$1,TOther[Start Date],"&lt;="&amp;$A1139,TOther[End Date Calc],"&gt;="&amp;A1139),0)))</f>
        <v/>
      </c>
      <c r="L1139" s="8" t="str">
        <f>IF(A1139="","",IF(COUNTIF(TOther[Frequency],$L$1)=0,0,IF(A1139=(A1139-DAY(A1139)+1+3*7-WEEKDAY(A1139-DAY(A1139)+8-4,1)),SUMIFS(TOther[Amount],TOther[Frequency],$L$1,TOther[Start Date],"&lt;="&amp;$A1139,TOther[End Date Calc],"&gt;="&amp;A1139),0)))</f>
        <v/>
      </c>
      <c r="M1139" s="8" t="str">
        <f>IF(A1139="","",IF(COUNTIF(TOther[Frequency],$M$1)=0,0,IF(A1139=(A1139-DAY(A1139)+1+4*7-WEEKDAY(A1139-DAY(A1139)+8-4,1)),SUMIFS(TOther[Amount],TOther[Frequency],$M$1,TOther[Start Date],"&lt;="&amp;$A1139,TOther[End Date Calc],"&gt;="&amp;A1139),0)))</f>
        <v/>
      </c>
      <c r="N1139" s="8" t="str" cm="1">
        <f t="array" ref="N1139">IF(A1139="","",IF(COUNTIF(TOther[Frequency],$N$1)=0,0,SUMPRODUCT(--(IFERROR(MOD(A1139-TOther[Start Date],28),1)=0),--(TOther[Frequency]=$N$1),--(TOther[Start Date]&lt;=A1139),--(TOther[End Date Calc]&gt;=A1139),TOther[Amount])))</f>
        <v/>
      </c>
      <c r="O1139" s="8" t="str" cm="1">
        <f t="array" ref="O1139">IF(A1139="","",IF(COUNTIF(TOther[Frequency],$O$1)=0,0,SUMPRODUCT(--(IFERROR(MOD(A1139-TOther[Start Date],42),1)=0),--(TOther[Frequency]=$O$1),--(TOther[Start Date]&lt;=A1139),--(TOther[End Date Calc]&gt;=A1139),TOther[Amount])))</f>
        <v/>
      </c>
      <c r="P1139" s="8" t="str" cm="1">
        <f t="array" ref="P1139">IF(A1139="","",IF(COUNTIF(TOther[Frequency],$P$1)=0,0,SUMPRODUCT(--(IFERROR(MOD(A1139-TOther[Start Date],56),1)=0),--(TOther[Frequency]=$P$1),--(TOther[Start Date]&lt;=A1139),--(TOther[End Date Calc]&gt;=A1139),TOther[Amount])))</f>
        <v/>
      </c>
      <c r="Q1139" s="8" t="str">
        <f>IF(A1139="","",IF(COUNTIF(TOther[Frequency],$Q$1)=0,0,IF(B1139="N",SUMIFS(TOther[Amount],TOther[Frequency],$Q$1,TOther[Start Date],"&lt;="&amp;$A1139,TOther[End Date Calc],"&gt;="&amp;A1139,TOther[Start Day],DAY(A1139)),SUMIFS(TOther[Amount],TOther[Frequency],$Q$1,TOther[Start Date],"&lt;="&amp;$A1139,TOther[End Date Calc],"&gt;="&amp;A1139,TOther[Start Day],"&gt;="&amp;DAY(A1139)))))</f>
        <v/>
      </c>
      <c r="R1139" s="8" t="str" cm="1">
        <f t="array" ref="R1139">IF(A1139="","",IF(COUNTIF(TOther[Frequency],R$1)=0,0,SUMPRODUCT(--(TOther[Frequency]=R$1),--(TOther[Start Date]&lt;=A1139),--(TOther[End Date Calc]&gt;=A1139),IF(B1139="N",--(TOther[Start Day]=DAY(A1139)),--(TOther[Start Day]&gt;=DAY(A1139))),--(IFERROR(MOD(TOther[Start Month]-MONTH(A1139)+2,2),1)=0),TOther[Amount])))</f>
        <v/>
      </c>
      <c r="S1139" s="8" t="str" cm="1">
        <f t="array" ref="S1139">IF(A1139="","",IF(COUNTIF(TOther[Frequency],S$1)=0,0,SUMPRODUCT(--(TOther[Frequency]=S$1),--(TOther[Start Date]&lt;=A1139),--(TOther[End Date Calc]&gt;=A1139),IF(B1139="N",--(TOther[Start Day]=DAY(A1139)),--(TOther[Start Day]&gt;=DAY(A1139))),--(IFERROR(MOD(TOther[Start Month]-MONTH(A1139)+3,3),1)=0),TOther[Amount])))</f>
        <v/>
      </c>
      <c r="T1139" s="8" t="str" cm="1">
        <f t="array" ref="T1139">IF($A1139="","",IF(COUNTIF(TOther[Frequency],T$1)=0,0,SUMPRODUCT(--(TOther[Frequency]=T$1),--(TOther[Start Date]&lt;=$A1139),--(TOther[End Date Calc]&gt;=$A1139),IF($B1139="N",--(TOther[Start Day]=DAY($A1139)),--(TOther[Start Day]&gt;=DAY($A1139))),--(IFERROR(MOD(TOther[Start Month]-MONTH($A1139)+4,4),1)=0),TOther[Amount])))</f>
        <v/>
      </c>
      <c r="U1139" s="8" t="str" cm="1">
        <f t="array" ref="U1139">IF(A1139="","",IF(COUNTIF(TOther[Frequency],$U$1)=0,0,SUMPRODUCT(--(TOther[Frequency]=$U$1),--(TOther[Start Date]&lt;=A1139),--(TOther[End Date Calc]&gt;=A1139),IF(B1139="N",--(TOther[Start Day]=DAY(A1139)),--(TOther[Start Day]&gt;=DAY(A1139))),--(IFERROR(MOD(TOther[Start Month]-MONTH(A1139)+6,6),1)=0),TOther[Amount])))</f>
        <v/>
      </c>
      <c r="V1139" s="8" t="str" cm="1">
        <f t="array" ref="V1139">IF(A1139="","",IF(COUNTIF(TOther[Frequency],$V$1)=0,0,SUMPRODUCT(--(TOther[Frequency]=$V$1),--(TOther[Start Date]&lt;=A1139),--(TOther[End Date Calc]&gt;=A1139),IF(B1139="N",--(TOther[Start Day]=DAY(A1139)),--(TOther[Start Day]&gt;=DAY(A1139))),--(IFERROR(MOD(TOther[Start Month]-MONTH(A1139)+12,12),1)=0),TOther[Amount])))</f>
        <v/>
      </c>
      <c r="W1139" s="8" t="str">
        <f>IF(A1139="","",SUMIFS(TOther[Amount],TOther[Start Date],A1139,TOther[Frequency],$W$1))</f>
        <v/>
      </c>
      <c r="X1139" s="9" t="str">
        <f t="shared" si="85"/>
        <v/>
      </c>
      <c r="Y1139" s="9" t="str">
        <f t="shared" si="89"/>
        <v/>
      </c>
      <c r="Z1139" s="8" t="str" cm="1">
        <f t="array" ref="Z1139">IF(A1139="","",IF(COUNTIF('2) Income'!$D$13:$D$32,"Weekly")=0,0,SUMPRODUCT(--(IFERROR(MOD(A1139-'2) Income'!$F$13:$F$32,7),1)=0),--('2) Income'!$D$13:$D$32="Weekly"),--('2) Income'!$F$13:$F$32&lt;=A1139),'2) Income'!$E$13:$E$32)))</f>
        <v/>
      </c>
      <c r="AA1139" s="8" t="str" cm="1">
        <f t="array" ref="AA1139">IF(A1139="","",IF(COUNTIF('2) Income'!$D$13:$D$32,"Every Other Week")=0,0,SUMPRODUCT(--(IFERROR(MOD(A1139-'2) Income'!$F$13:$F$32,14),1)=0),--('2) Income'!$D$13:$D$32="Every Other Week"),--('2) Income'!$F$13:$F$32&lt;=A1139),'2) Income'!$E$13:$E$32)))</f>
        <v/>
      </c>
      <c r="AB1139" s="8" t="str">
        <f>IF(A1139="","",IF(COUNTIF('2) Income'!$D$13:$D$32,"1st and 15th")=0,0,IF(OR(DAY(A1139)=1,DAY(A1139)=15),SUMIFS('2) Income'!$E$13:$E$32,'2) Income'!$D$13:$D$32,"1st and 15th",'2) Income'!$F$13:$F$32,"&lt;="&amp;$A1139),0)))</f>
        <v/>
      </c>
      <c r="AC1139" s="8" t="str">
        <f>IF(A1139="","",IF(COUNTIF('2) Income'!$D$13:$D$32,"2nd Wednesday")=0,0,IF(A1139=(A1139-DAY(A1139)+1+2*7-WEEKDAY(A1139-DAY(A1139)+8-4,1)),SUMIFS('2) Income'!$E$13:$E$32,'2) Income'!$D$13:$D$32,"2nd Wednesday",'2) Income'!$F$13:$F$32,"&lt;="&amp;$A1139),0)))</f>
        <v/>
      </c>
      <c r="AD1139" s="8" t="str">
        <f>IF(A1139="","",IF(COUNTIF('2) Income'!$D$13:$D$32,"3rd Wednesday")=0,0,IF(A1139=(A1139-DAY(A1139)+1+3*7-WEEKDAY(A1139-DAY(A1139)+8-4,1)),SUMIFS('2) Income'!$E$13:$E$32,'2) Income'!$D$13:$D$32,"3rd Wednesday",'2) Income'!$F$13:$F$32,"&lt;="&amp;$A1139),0)))</f>
        <v/>
      </c>
      <c r="AE1139" s="8" t="str">
        <f>IF(A1139="","",IF(COUNTIF('2) Income'!$D$13:$D$32,"4th Wednesday")=0,0,IF(A1139=(A1139-DAY(A1139)+1+4*7-WEEKDAY(A1139-DAY(A1139)+8-4,1)),SUMIFS('2) Income'!$E$13:$E$32,'2) Income'!$D$13:$D$32,"4th Wednesday",'2) Income'!$F$13:$F$32,"&lt;="&amp;$A1139),0)))</f>
        <v/>
      </c>
      <c r="AF1139" s="8" t="str" cm="1">
        <f t="array" ref="AF1139">IF(A1139="","",IF(COUNTIF('2) Income'!$D$13:$D$32,"Every 4 Weeks")=0,0,SUMPRODUCT(--(IFERROR(MOD(A1139-'2) Income'!$F$13:$F$32,28),1)=0),--('2) Income'!$D$13:$D$32="Every 4 Weeks"),--('2) Income'!$F$13:$F$32&lt;=A1139),'2) Income'!$E$13:$E$32)))</f>
        <v/>
      </c>
      <c r="AG1139" s="8" t="str">
        <f>IF(A1139="","",IF(COUNTIF('2) Income'!$D$13:$D$32,"Monthly")=0,0,IF(B1139="N",SUMIFS('2) Income'!$E$13:$E$32,'2) Income'!$D$13:$D$32,"monthly",'2) Income'!$F$13:$F$32,"&lt;="&amp;$A1139,'2) Income'!$I$13:$I$32,DAY(A1139)),SUMIFS('2) Income'!$E$13:$E$32,'2) Income'!$D$13:$D$32,"monthly",'2) Income'!$F$13:$F$32,"&lt;="&amp;$A1139,'2) Income'!$I$13:$I$32,"&gt;="&amp;DAY(A1139)))))</f>
        <v/>
      </c>
      <c r="AH1139" s="8" t="str" cm="1">
        <f t="array" ref="AH1139">IF(A1139="","",IF(COUNTIF('2) Income'!$D$13:$D$32,"Yearly")=0,0,SUMPRODUCT(--('2) Income'!$D$13:$D$32="Yearly"),--('2) Income'!$F$13:$F$32&lt;=A1139),IF(B1139="N",--('2) Income'!$I$13:$I$32=DAY(A1139)),--('2) Income'!$I$13:$I$32&gt;=DAY(A1139))),--(IFERROR(MOD('2) Income'!$H$13:$H$32-MONTH(A1139)+12,12),1)=0),'2) Income'!$E$13:$E$32)))</f>
        <v/>
      </c>
      <c r="AI1139" s="8" t="str">
        <f>IF(A1139="","",IF(COUNTIF('2) Income'!$D$13:$D$32,"one-time")=0,0,SUMIFS('2) Income'!$E$13:$E$32,'2) Income'!$D$13:$D$32,"one-time",'2) Income'!$F$13:$F$32,"="&amp;$A1139)))</f>
        <v/>
      </c>
      <c r="AJ1139" s="9" t="str">
        <f t="shared" si="86"/>
        <v/>
      </c>
    </row>
    <row r="1140" spans="1:36">
      <c r="A1140" s="7" t="str">
        <f>IF(A1139="","",IF(A1139+1&lt;='1) Period'!$E$21,A1139+1,""))</f>
        <v/>
      </c>
      <c r="B1140" s="7" t="e">
        <f t="shared" si="87"/>
        <v>#VALUE!</v>
      </c>
      <c r="C1140" t="e">
        <f t="shared" si="88"/>
        <v>#VALUE!</v>
      </c>
      <c r="D1140" s="8" t="str">
        <f>IF(A1140="","",IF(TEXT(A1140,"dddd")='4) Happy Money'!$E$23,WAllowance,0))</f>
        <v/>
      </c>
      <c r="E1140" s="8" t="str">
        <f>IF(A1140="","",IF(B1140="N",SUMIF(TMonthly[Day of the Month],DAY(A1140),TMonthly[Amount]),SUMIF(TMonthly[Day of the Month],"&gt;="&amp;DAY(A1140),TMonthly[Amount])))</f>
        <v/>
      </c>
      <c r="F1140" s="8" t="str" cm="1">
        <f t="array" ref="F1140">IF(A1140="","",SUMPRODUCT(--(TYearly[Due Date]&lt;=A1140),IF(B1140="N",--(TYearly[Day]=DAY(A1140)),--(TYearly[Day]&gt;=DAY(A1140))),--(IFERROR(MOD(TYearly[Month]-MONTH(A1140)+12,12),1)=0),TYearly[Amount]))</f>
        <v/>
      </c>
      <c r="G1140" s="8" t="str">
        <f>IF(A1140="","",SUMIF(TOneTime[Due Date],A1140,TOneTime[Amount]))</f>
        <v/>
      </c>
      <c r="H1140" s="8" t="str" cm="1">
        <f t="array" ref="H1140">IF(A1140="","",IF(COUNTIF(TOther[Frequency],$H$1)=0,0,SUMPRODUCT(--(IFERROR(MOD(A1140-TOther[Start Date],7),1)=0),--(TOther[Frequency]=$H$1),--(TOther[Start Date]&lt;=A1140),--(TOther[End Date Calc]&gt;=A1140),TOther[Amount])))</f>
        <v/>
      </c>
      <c r="I1140" s="8" t="str" cm="1">
        <f t="array" ref="I1140">IF(A1140="","",IF(COUNTIF(TOther[Frequency],$I$1)=0,0,SUMPRODUCT(--(IFERROR(MOD(A1140-TOther[Start Date],14),1)=0),--(TOther[Frequency]=$I$1),--(TOther[Start Date]&lt;=A1140),--(TOther[End Date Calc]&gt;=A1140),TOther[Amount])))</f>
        <v/>
      </c>
      <c r="J1140" s="8" t="str">
        <f>IF(A1140="","",IF(COUNTIF(TOther[Frequency],$J$1)=0,0,IF(OR(DAY(A1140)=1,DAY(A1140)=15),SUMIFS(TOther[Amount],TOther[Frequency],$J$1,TOther[Start Date],"&lt;="&amp;$A1140,TOther[End Date Calc],"&gt;="&amp;A1140),0)))</f>
        <v/>
      </c>
      <c r="K1140" s="8" t="str">
        <f>IF(A1140="","",IF(COUNTIF(TOther[Frequency],$K$1)=0,0,IF(A1140=(A1140-DAY(A1140)+1+2*7-WEEKDAY(A1140-DAY(A1140)+8-4,1)),SUMIFS(TOther[Amount],TOther[Frequency],$K$1,TOther[Start Date],"&lt;="&amp;$A1140,TOther[End Date Calc],"&gt;="&amp;A1140),0)))</f>
        <v/>
      </c>
      <c r="L1140" s="8" t="str">
        <f>IF(A1140="","",IF(COUNTIF(TOther[Frequency],$L$1)=0,0,IF(A1140=(A1140-DAY(A1140)+1+3*7-WEEKDAY(A1140-DAY(A1140)+8-4,1)),SUMIFS(TOther[Amount],TOther[Frequency],$L$1,TOther[Start Date],"&lt;="&amp;$A1140,TOther[End Date Calc],"&gt;="&amp;A1140),0)))</f>
        <v/>
      </c>
      <c r="M1140" s="8" t="str">
        <f>IF(A1140="","",IF(COUNTIF(TOther[Frequency],$M$1)=0,0,IF(A1140=(A1140-DAY(A1140)+1+4*7-WEEKDAY(A1140-DAY(A1140)+8-4,1)),SUMIFS(TOther[Amount],TOther[Frequency],$M$1,TOther[Start Date],"&lt;="&amp;$A1140,TOther[End Date Calc],"&gt;="&amp;A1140),0)))</f>
        <v/>
      </c>
      <c r="N1140" s="8" t="str" cm="1">
        <f t="array" ref="N1140">IF(A1140="","",IF(COUNTIF(TOther[Frequency],$N$1)=0,0,SUMPRODUCT(--(IFERROR(MOD(A1140-TOther[Start Date],28),1)=0),--(TOther[Frequency]=$N$1),--(TOther[Start Date]&lt;=A1140),--(TOther[End Date Calc]&gt;=A1140),TOther[Amount])))</f>
        <v/>
      </c>
      <c r="O1140" s="8" t="str" cm="1">
        <f t="array" ref="O1140">IF(A1140="","",IF(COUNTIF(TOther[Frequency],$O$1)=0,0,SUMPRODUCT(--(IFERROR(MOD(A1140-TOther[Start Date],42),1)=0),--(TOther[Frequency]=$O$1),--(TOther[Start Date]&lt;=A1140),--(TOther[End Date Calc]&gt;=A1140),TOther[Amount])))</f>
        <v/>
      </c>
      <c r="P1140" s="8" t="str" cm="1">
        <f t="array" ref="P1140">IF(A1140="","",IF(COUNTIF(TOther[Frequency],$P$1)=0,0,SUMPRODUCT(--(IFERROR(MOD(A1140-TOther[Start Date],56),1)=0),--(TOther[Frequency]=$P$1),--(TOther[Start Date]&lt;=A1140),--(TOther[End Date Calc]&gt;=A1140),TOther[Amount])))</f>
        <v/>
      </c>
      <c r="Q1140" s="8" t="str">
        <f>IF(A1140="","",IF(COUNTIF(TOther[Frequency],$Q$1)=0,0,IF(B1140="N",SUMIFS(TOther[Amount],TOther[Frequency],$Q$1,TOther[Start Date],"&lt;="&amp;$A1140,TOther[End Date Calc],"&gt;="&amp;A1140,TOther[Start Day],DAY(A1140)),SUMIFS(TOther[Amount],TOther[Frequency],$Q$1,TOther[Start Date],"&lt;="&amp;$A1140,TOther[End Date Calc],"&gt;="&amp;A1140,TOther[Start Day],"&gt;="&amp;DAY(A1140)))))</f>
        <v/>
      </c>
      <c r="R1140" s="8" t="str" cm="1">
        <f t="array" ref="R1140">IF(A1140="","",IF(COUNTIF(TOther[Frequency],R$1)=0,0,SUMPRODUCT(--(TOther[Frequency]=R$1),--(TOther[Start Date]&lt;=A1140),--(TOther[End Date Calc]&gt;=A1140),IF(B1140="N",--(TOther[Start Day]=DAY(A1140)),--(TOther[Start Day]&gt;=DAY(A1140))),--(IFERROR(MOD(TOther[Start Month]-MONTH(A1140)+2,2),1)=0),TOther[Amount])))</f>
        <v/>
      </c>
      <c r="S1140" s="8" t="str" cm="1">
        <f t="array" ref="S1140">IF(A1140="","",IF(COUNTIF(TOther[Frequency],S$1)=0,0,SUMPRODUCT(--(TOther[Frequency]=S$1),--(TOther[Start Date]&lt;=A1140),--(TOther[End Date Calc]&gt;=A1140),IF(B1140="N",--(TOther[Start Day]=DAY(A1140)),--(TOther[Start Day]&gt;=DAY(A1140))),--(IFERROR(MOD(TOther[Start Month]-MONTH(A1140)+3,3),1)=0),TOther[Amount])))</f>
        <v/>
      </c>
      <c r="T1140" s="8" t="str" cm="1">
        <f t="array" ref="T1140">IF($A1140="","",IF(COUNTIF(TOther[Frequency],T$1)=0,0,SUMPRODUCT(--(TOther[Frequency]=T$1),--(TOther[Start Date]&lt;=$A1140),--(TOther[End Date Calc]&gt;=$A1140),IF($B1140="N",--(TOther[Start Day]=DAY($A1140)),--(TOther[Start Day]&gt;=DAY($A1140))),--(IFERROR(MOD(TOther[Start Month]-MONTH($A1140)+4,4),1)=0),TOther[Amount])))</f>
        <v/>
      </c>
      <c r="U1140" s="8" t="str" cm="1">
        <f t="array" ref="U1140">IF(A1140="","",IF(COUNTIF(TOther[Frequency],$U$1)=0,0,SUMPRODUCT(--(TOther[Frequency]=$U$1),--(TOther[Start Date]&lt;=A1140),--(TOther[End Date Calc]&gt;=A1140),IF(B1140="N",--(TOther[Start Day]=DAY(A1140)),--(TOther[Start Day]&gt;=DAY(A1140))),--(IFERROR(MOD(TOther[Start Month]-MONTH(A1140)+6,6),1)=0),TOther[Amount])))</f>
        <v/>
      </c>
      <c r="V1140" s="8" t="str" cm="1">
        <f t="array" ref="V1140">IF(A1140="","",IF(COUNTIF(TOther[Frequency],$V$1)=0,0,SUMPRODUCT(--(TOther[Frequency]=$V$1),--(TOther[Start Date]&lt;=A1140),--(TOther[End Date Calc]&gt;=A1140),IF(B1140="N",--(TOther[Start Day]=DAY(A1140)),--(TOther[Start Day]&gt;=DAY(A1140))),--(IFERROR(MOD(TOther[Start Month]-MONTH(A1140)+12,12),1)=0),TOther[Amount])))</f>
        <v/>
      </c>
      <c r="W1140" s="8" t="str">
        <f>IF(A1140="","",SUMIFS(TOther[Amount],TOther[Start Date],A1140,TOther[Frequency],$W$1))</f>
        <v/>
      </c>
      <c r="X1140" s="9" t="str">
        <f t="shared" si="85"/>
        <v/>
      </c>
      <c r="Y1140" s="9" t="str">
        <f t="shared" si="89"/>
        <v/>
      </c>
      <c r="Z1140" s="8" t="str" cm="1">
        <f t="array" ref="Z1140">IF(A1140="","",IF(COUNTIF('2) Income'!$D$13:$D$32,"Weekly")=0,0,SUMPRODUCT(--(IFERROR(MOD(A1140-'2) Income'!$F$13:$F$32,7),1)=0),--('2) Income'!$D$13:$D$32="Weekly"),--('2) Income'!$F$13:$F$32&lt;=A1140),'2) Income'!$E$13:$E$32)))</f>
        <v/>
      </c>
      <c r="AA1140" s="8" t="str" cm="1">
        <f t="array" ref="AA1140">IF(A1140="","",IF(COUNTIF('2) Income'!$D$13:$D$32,"Every Other Week")=0,0,SUMPRODUCT(--(IFERROR(MOD(A1140-'2) Income'!$F$13:$F$32,14),1)=0),--('2) Income'!$D$13:$D$32="Every Other Week"),--('2) Income'!$F$13:$F$32&lt;=A1140),'2) Income'!$E$13:$E$32)))</f>
        <v/>
      </c>
      <c r="AB1140" s="8" t="str">
        <f>IF(A1140="","",IF(COUNTIF('2) Income'!$D$13:$D$32,"1st and 15th")=0,0,IF(OR(DAY(A1140)=1,DAY(A1140)=15),SUMIFS('2) Income'!$E$13:$E$32,'2) Income'!$D$13:$D$32,"1st and 15th",'2) Income'!$F$13:$F$32,"&lt;="&amp;$A1140),0)))</f>
        <v/>
      </c>
      <c r="AC1140" s="8" t="str">
        <f>IF(A1140="","",IF(COUNTIF('2) Income'!$D$13:$D$32,"2nd Wednesday")=0,0,IF(A1140=(A1140-DAY(A1140)+1+2*7-WEEKDAY(A1140-DAY(A1140)+8-4,1)),SUMIFS('2) Income'!$E$13:$E$32,'2) Income'!$D$13:$D$32,"2nd Wednesday",'2) Income'!$F$13:$F$32,"&lt;="&amp;$A1140),0)))</f>
        <v/>
      </c>
      <c r="AD1140" s="8" t="str">
        <f>IF(A1140="","",IF(COUNTIF('2) Income'!$D$13:$D$32,"3rd Wednesday")=0,0,IF(A1140=(A1140-DAY(A1140)+1+3*7-WEEKDAY(A1140-DAY(A1140)+8-4,1)),SUMIFS('2) Income'!$E$13:$E$32,'2) Income'!$D$13:$D$32,"3rd Wednesday",'2) Income'!$F$13:$F$32,"&lt;="&amp;$A1140),0)))</f>
        <v/>
      </c>
      <c r="AE1140" s="8" t="str">
        <f>IF(A1140="","",IF(COUNTIF('2) Income'!$D$13:$D$32,"4th Wednesday")=0,0,IF(A1140=(A1140-DAY(A1140)+1+4*7-WEEKDAY(A1140-DAY(A1140)+8-4,1)),SUMIFS('2) Income'!$E$13:$E$32,'2) Income'!$D$13:$D$32,"4th Wednesday",'2) Income'!$F$13:$F$32,"&lt;="&amp;$A1140),0)))</f>
        <v/>
      </c>
      <c r="AF1140" s="8" t="str" cm="1">
        <f t="array" ref="AF1140">IF(A1140="","",IF(COUNTIF('2) Income'!$D$13:$D$32,"Every 4 Weeks")=0,0,SUMPRODUCT(--(IFERROR(MOD(A1140-'2) Income'!$F$13:$F$32,28),1)=0),--('2) Income'!$D$13:$D$32="Every 4 Weeks"),--('2) Income'!$F$13:$F$32&lt;=A1140),'2) Income'!$E$13:$E$32)))</f>
        <v/>
      </c>
      <c r="AG1140" s="8" t="str">
        <f>IF(A1140="","",IF(COUNTIF('2) Income'!$D$13:$D$32,"Monthly")=0,0,IF(B1140="N",SUMIFS('2) Income'!$E$13:$E$32,'2) Income'!$D$13:$D$32,"monthly",'2) Income'!$F$13:$F$32,"&lt;="&amp;$A1140,'2) Income'!$I$13:$I$32,DAY(A1140)),SUMIFS('2) Income'!$E$13:$E$32,'2) Income'!$D$13:$D$32,"monthly",'2) Income'!$F$13:$F$32,"&lt;="&amp;$A1140,'2) Income'!$I$13:$I$32,"&gt;="&amp;DAY(A1140)))))</f>
        <v/>
      </c>
      <c r="AH1140" s="8" t="str" cm="1">
        <f t="array" ref="AH1140">IF(A1140="","",IF(COUNTIF('2) Income'!$D$13:$D$32,"Yearly")=0,0,SUMPRODUCT(--('2) Income'!$D$13:$D$32="Yearly"),--('2) Income'!$F$13:$F$32&lt;=A1140),IF(B1140="N",--('2) Income'!$I$13:$I$32=DAY(A1140)),--('2) Income'!$I$13:$I$32&gt;=DAY(A1140))),--(IFERROR(MOD('2) Income'!$H$13:$H$32-MONTH(A1140)+12,12),1)=0),'2) Income'!$E$13:$E$32)))</f>
        <v/>
      </c>
      <c r="AI1140" s="8" t="str">
        <f>IF(A1140="","",IF(COUNTIF('2) Income'!$D$13:$D$32,"one-time")=0,0,SUMIFS('2) Income'!$E$13:$E$32,'2) Income'!$D$13:$D$32,"one-time",'2) Income'!$F$13:$F$32,"="&amp;$A1140)))</f>
        <v/>
      </c>
      <c r="AJ1140" s="9" t="str">
        <f t="shared" si="86"/>
        <v/>
      </c>
    </row>
    <row r="1141" spans="1:36">
      <c r="A1141" s="7" t="str">
        <f>IF(A1140="","",IF(A1140+1&lt;='1) Period'!$E$21,A1140+1,""))</f>
        <v/>
      </c>
      <c r="B1141" s="7" t="e">
        <f t="shared" si="87"/>
        <v>#VALUE!</v>
      </c>
      <c r="C1141" t="e">
        <f t="shared" si="88"/>
        <v>#VALUE!</v>
      </c>
      <c r="D1141" s="8" t="str">
        <f>IF(A1141="","",IF(TEXT(A1141,"dddd")='4) Happy Money'!$E$23,WAllowance,0))</f>
        <v/>
      </c>
      <c r="E1141" s="8" t="str">
        <f>IF(A1141="","",IF(B1141="N",SUMIF(TMonthly[Day of the Month],DAY(A1141),TMonthly[Amount]),SUMIF(TMonthly[Day of the Month],"&gt;="&amp;DAY(A1141),TMonthly[Amount])))</f>
        <v/>
      </c>
      <c r="F1141" s="8" t="str" cm="1">
        <f t="array" ref="F1141">IF(A1141="","",SUMPRODUCT(--(TYearly[Due Date]&lt;=A1141),IF(B1141="N",--(TYearly[Day]=DAY(A1141)),--(TYearly[Day]&gt;=DAY(A1141))),--(IFERROR(MOD(TYearly[Month]-MONTH(A1141)+12,12),1)=0),TYearly[Amount]))</f>
        <v/>
      </c>
      <c r="G1141" s="8" t="str">
        <f>IF(A1141="","",SUMIF(TOneTime[Due Date],A1141,TOneTime[Amount]))</f>
        <v/>
      </c>
      <c r="H1141" s="8" t="str" cm="1">
        <f t="array" ref="H1141">IF(A1141="","",IF(COUNTIF(TOther[Frequency],$H$1)=0,0,SUMPRODUCT(--(IFERROR(MOD(A1141-TOther[Start Date],7),1)=0),--(TOther[Frequency]=$H$1),--(TOther[Start Date]&lt;=A1141),--(TOther[End Date Calc]&gt;=A1141),TOther[Amount])))</f>
        <v/>
      </c>
      <c r="I1141" s="8" t="str" cm="1">
        <f t="array" ref="I1141">IF(A1141="","",IF(COUNTIF(TOther[Frequency],$I$1)=0,0,SUMPRODUCT(--(IFERROR(MOD(A1141-TOther[Start Date],14),1)=0),--(TOther[Frequency]=$I$1),--(TOther[Start Date]&lt;=A1141),--(TOther[End Date Calc]&gt;=A1141),TOther[Amount])))</f>
        <v/>
      </c>
      <c r="J1141" s="8" t="str">
        <f>IF(A1141="","",IF(COUNTIF(TOther[Frequency],$J$1)=0,0,IF(OR(DAY(A1141)=1,DAY(A1141)=15),SUMIFS(TOther[Amount],TOther[Frequency],$J$1,TOther[Start Date],"&lt;="&amp;$A1141,TOther[End Date Calc],"&gt;="&amp;A1141),0)))</f>
        <v/>
      </c>
      <c r="K1141" s="8" t="str">
        <f>IF(A1141="","",IF(COUNTIF(TOther[Frequency],$K$1)=0,0,IF(A1141=(A1141-DAY(A1141)+1+2*7-WEEKDAY(A1141-DAY(A1141)+8-4,1)),SUMIFS(TOther[Amount],TOther[Frequency],$K$1,TOther[Start Date],"&lt;="&amp;$A1141,TOther[End Date Calc],"&gt;="&amp;A1141),0)))</f>
        <v/>
      </c>
      <c r="L1141" s="8" t="str">
        <f>IF(A1141="","",IF(COUNTIF(TOther[Frequency],$L$1)=0,0,IF(A1141=(A1141-DAY(A1141)+1+3*7-WEEKDAY(A1141-DAY(A1141)+8-4,1)),SUMIFS(TOther[Amount],TOther[Frequency],$L$1,TOther[Start Date],"&lt;="&amp;$A1141,TOther[End Date Calc],"&gt;="&amp;A1141),0)))</f>
        <v/>
      </c>
      <c r="M1141" s="8" t="str">
        <f>IF(A1141="","",IF(COUNTIF(TOther[Frequency],$M$1)=0,0,IF(A1141=(A1141-DAY(A1141)+1+4*7-WEEKDAY(A1141-DAY(A1141)+8-4,1)),SUMIFS(TOther[Amount],TOther[Frequency],$M$1,TOther[Start Date],"&lt;="&amp;$A1141,TOther[End Date Calc],"&gt;="&amp;A1141),0)))</f>
        <v/>
      </c>
      <c r="N1141" s="8" t="str" cm="1">
        <f t="array" ref="N1141">IF(A1141="","",IF(COUNTIF(TOther[Frequency],$N$1)=0,0,SUMPRODUCT(--(IFERROR(MOD(A1141-TOther[Start Date],28),1)=0),--(TOther[Frequency]=$N$1),--(TOther[Start Date]&lt;=A1141),--(TOther[End Date Calc]&gt;=A1141),TOther[Amount])))</f>
        <v/>
      </c>
      <c r="O1141" s="8" t="str" cm="1">
        <f t="array" ref="O1141">IF(A1141="","",IF(COUNTIF(TOther[Frequency],$O$1)=0,0,SUMPRODUCT(--(IFERROR(MOD(A1141-TOther[Start Date],42),1)=0),--(TOther[Frequency]=$O$1),--(TOther[Start Date]&lt;=A1141),--(TOther[End Date Calc]&gt;=A1141),TOther[Amount])))</f>
        <v/>
      </c>
      <c r="P1141" s="8" t="str" cm="1">
        <f t="array" ref="P1141">IF(A1141="","",IF(COUNTIF(TOther[Frequency],$P$1)=0,0,SUMPRODUCT(--(IFERROR(MOD(A1141-TOther[Start Date],56),1)=0),--(TOther[Frequency]=$P$1),--(TOther[Start Date]&lt;=A1141),--(TOther[End Date Calc]&gt;=A1141),TOther[Amount])))</f>
        <v/>
      </c>
      <c r="Q1141" s="8" t="str">
        <f>IF(A1141="","",IF(COUNTIF(TOther[Frequency],$Q$1)=0,0,IF(B1141="N",SUMIFS(TOther[Amount],TOther[Frequency],$Q$1,TOther[Start Date],"&lt;="&amp;$A1141,TOther[End Date Calc],"&gt;="&amp;A1141,TOther[Start Day],DAY(A1141)),SUMIFS(TOther[Amount],TOther[Frequency],$Q$1,TOther[Start Date],"&lt;="&amp;$A1141,TOther[End Date Calc],"&gt;="&amp;A1141,TOther[Start Day],"&gt;="&amp;DAY(A1141)))))</f>
        <v/>
      </c>
      <c r="R1141" s="8" t="str" cm="1">
        <f t="array" ref="R1141">IF(A1141="","",IF(COUNTIF(TOther[Frequency],R$1)=0,0,SUMPRODUCT(--(TOther[Frequency]=R$1),--(TOther[Start Date]&lt;=A1141),--(TOther[End Date Calc]&gt;=A1141),IF(B1141="N",--(TOther[Start Day]=DAY(A1141)),--(TOther[Start Day]&gt;=DAY(A1141))),--(IFERROR(MOD(TOther[Start Month]-MONTH(A1141)+2,2),1)=0),TOther[Amount])))</f>
        <v/>
      </c>
      <c r="S1141" s="8" t="str" cm="1">
        <f t="array" ref="S1141">IF(A1141="","",IF(COUNTIF(TOther[Frequency],S$1)=0,0,SUMPRODUCT(--(TOther[Frequency]=S$1),--(TOther[Start Date]&lt;=A1141),--(TOther[End Date Calc]&gt;=A1141),IF(B1141="N",--(TOther[Start Day]=DAY(A1141)),--(TOther[Start Day]&gt;=DAY(A1141))),--(IFERROR(MOD(TOther[Start Month]-MONTH(A1141)+3,3),1)=0),TOther[Amount])))</f>
        <v/>
      </c>
      <c r="T1141" s="8" t="str" cm="1">
        <f t="array" ref="T1141">IF($A1141="","",IF(COUNTIF(TOther[Frequency],T$1)=0,0,SUMPRODUCT(--(TOther[Frequency]=T$1),--(TOther[Start Date]&lt;=$A1141),--(TOther[End Date Calc]&gt;=$A1141),IF($B1141="N",--(TOther[Start Day]=DAY($A1141)),--(TOther[Start Day]&gt;=DAY($A1141))),--(IFERROR(MOD(TOther[Start Month]-MONTH($A1141)+4,4),1)=0),TOther[Amount])))</f>
        <v/>
      </c>
      <c r="U1141" s="8" t="str" cm="1">
        <f t="array" ref="U1141">IF(A1141="","",IF(COUNTIF(TOther[Frequency],$U$1)=0,0,SUMPRODUCT(--(TOther[Frequency]=$U$1),--(TOther[Start Date]&lt;=A1141),--(TOther[End Date Calc]&gt;=A1141),IF(B1141="N",--(TOther[Start Day]=DAY(A1141)),--(TOther[Start Day]&gt;=DAY(A1141))),--(IFERROR(MOD(TOther[Start Month]-MONTH(A1141)+6,6),1)=0),TOther[Amount])))</f>
        <v/>
      </c>
      <c r="V1141" s="8" t="str" cm="1">
        <f t="array" ref="V1141">IF(A1141="","",IF(COUNTIF(TOther[Frequency],$V$1)=0,0,SUMPRODUCT(--(TOther[Frequency]=$V$1),--(TOther[Start Date]&lt;=A1141),--(TOther[End Date Calc]&gt;=A1141),IF(B1141="N",--(TOther[Start Day]=DAY(A1141)),--(TOther[Start Day]&gt;=DAY(A1141))),--(IFERROR(MOD(TOther[Start Month]-MONTH(A1141)+12,12),1)=0),TOther[Amount])))</f>
        <v/>
      </c>
      <c r="W1141" s="8" t="str">
        <f>IF(A1141="","",SUMIFS(TOther[Amount],TOther[Start Date],A1141,TOther[Frequency],$W$1))</f>
        <v/>
      </c>
      <c r="X1141" s="9" t="str">
        <f t="shared" si="85"/>
        <v/>
      </c>
      <c r="Y1141" s="9" t="str">
        <f t="shared" si="89"/>
        <v/>
      </c>
      <c r="Z1141" s="8" t="str" cm="1">
        <f t="array" ref="Z1141">IF(A1141="","",IF(COUNTIF('2) Income'!$D$13:$D$32,"Weekly")=0,0,SUMPRODUCT(--(IFERROR(MOD(A1141-'2) Income'!$F$13:$F$32,7),1)=0),--('2) Income'!$D$13:$D$32="Weekly"),--('2) Income'!$F$13:$F$32&lt;=A1141),'2) Income'!$E$13:$E$32)))</f>
        <v/>
      </c>
      <c r="AA1141" s="8" t="str" cm="1">
        <f t="array" ref="AA1141">IF(A1141="","",IF(COUNTIF('2) Income'!$D$13:$D$32,"Every Other Week")=0,0,SUMPRODUCT(--(IFERROR(MOD(A1141-'2) Income'!$F$13:$F$32,14),1)=0),--('2) Income'!$D$13:$D$32="Every Other Week"),--('2) Income'!$F$13:$F$32&lt;=A1141),'2) Income'!$E$13:$E$32)))</f>
        <v/>
      </c>
      <c r="AB1141" s="8" t="str">
        <f>IF(A1141="","",IF(COUNTIF('2) Income'!$D$13:$D$32,"1st and 15th")=0,0,IF(OR(DAY(A1141)=1,DAY(A1141)=15),SUMIFS('2) Income'!$E$13:$E$32,'2) Income'!$D$13:$D$32,"1st and 15th",'2) Income'!$F$13:$F$32,"&lt;="&amp;$A1141),0)))</f>
        <v/>
      </c>
      <c r="AC1141" s="8" t="str">
        <f>IF(A1141="","",IF(COUNTIF('2) Income'!$D$13:$D$32,"2nd Wednesday")=0,0,IF(A1141=(A1141-DAY(A1141)+1+2*7-WEEKDAY(A1141-DAY(A1141)+8-4,1)),SUMIFS('2) Income'!$E$13:$E$32,'2) Income'!$D$13:$D$32,"2nd Wednesday",'2) Income'!$F$13:$F$32,"&lt;="&amp;$A1141),0)))</f>
        <v/>
      </c>
      <c r="AD1141" s="8" t="str">
        <f>IF(A1141="","",IF(COUNTIF('2) Income'!$D$13:$D$32,"3rd Wednesday")=0,0,IF(A1141=(A1141-DAY(A1141)+1+3*7-WEEKDAY(A1141-DAY(A1141)+8-4,1)),SUMIFS('2) Income'!$E$13:$E$32,'2) Income'!$D$13:$D$32,"3rd Wednesday",'2) Income'!$F$13:$F$32,"&lt;="&amp;$A1141),0)))</f>
        <v/>
      </c>
      <c r="AE1141" s="8" t="str">
        <f>IF(A1141="","",IF(COUNTIF('2) Income'!$D$13:$D$32,"4th Wednesday")=0,0,IF(A1141=(A1141-DAY(A1141)+1+4*7-WEEKDAY(A1141-DAY(A1141)+8-4,1)),SUMIFS('2) Income'!$E$13:$E$32,'2) Income'!$D$13:$D$32,"4th Wednesday",'2) Income'!$F$13:$F$32,"&lt;="&amp;$A1141),0)))</f>
        <v/>
      </c>
      <c r="AF1141" s="8" t="str" cm="1">
        <f t="array" ref="AF1141">IF(A1141="","",IF(COUNTIF('2) Income'!$D$13:$D$32,"Every 4 Weeks")=0,0,SUMPRODUCT(--(IFERROR(MOD(A1141-'2) Income'!$F$13:$F$32,28),1)=0),--('2) Income'!$D$13:$D$32="Every 4 Weeks"),--('2) Income'!$F$13:$F$32&lt;=A1141),'2) Income'!$E$13:$E$32)))</f>
        <v/>
      </c>
      <c r="AG1141" s="8" t="str">
        <f>IF(A1141="","",IF(COUNTIF('2) Income'!$D$13:$D$32,"Monthly")=0,0,IF(B1141="N",SUMIFS('2) Income'!$E$13:$E$32,'2) Income'!$D$13:$D$32,"monthly",'2) Income'!$F$13:$F$32,"&lt;="&amp;$A1141,'2) Income'!$I$13:$I$32,DAY(A1141)),SUMIFS('2) Income'!$E$13:$E$32,'2) Income'!$D$13:$D$32,"monthly",'2) Income'!$F$13:$F$32,"&lt;="&amp;$A1141,'2) Income'!$I$13:$I$32,"&gt;="&amp;DAY(A1141)))))</f>
        <v/>
      </c>
      <c r="AH1141" s="8" t="str" cm="1">
        <f t="array" ref="AH1141">IF(A1141="","",IF(COUNTIF('2) Income'!$D$13:$D$32,"Yearly")=0,0,SUMPRODUCT(--('2) Income'!$D$13:$D$32="Yearly"),--('2) Income'!$F$13:$F$32&lt;=A1141),IF(B1141="N",--('2) Income'!$I$13:$I$32=DAY(A1141)),--('2) Income'!$I$13:$I$32&gt;=DAY(A1141))),--(IFERROR(MOD('2) Income'!$H$13:$H$32-MONTH(A1141)+12,12),1)=0),'2) Income'!$E$13:$E$32)))</f>
        <v/>
      </c>
      <c r="AI1141" s="8" t="str">
        <f>IF(A1141="","",IF(COUNTIF('2) Income'!$D$13:$D$32,"one-time")=0,0,SUMIFS('2) Income'!$E$13:$E$32,'2) Income'!$D$13:$D$32,"one-time",'2) Income'!$F$13:$F$32,"="&amp;$A1141)))</f>
        <v/>
      </c>
      <c r="AJ1141" s="9" t="str">
        <f t="shared" si="86"/>
        <v/>
      </c>
    </row>
    <row r="1142" spans="1:36">
      <c r="A1142" s="7" t="str">
        <f>IF(A1141="","",IF(A1141+1&lt;='1) Period'!$E$21,A1141+1,""))</f>
        <v/>
      </c>
      <c r="B1142" s="7" t="e">
        <f t="shared" si="87"/>
        <v>#VALUE!</v>
      </c>
      <c r="C1142" t="e">
        <f t="shared" si="88"/>
        <v>#VALUE!</v>
      </c>
      <c r="D1142" s="8" t="str">
        <f>IF(A1142="","",IF(TEXT(A1142,"dddd")='4) Happy Money'!$E$23,WAllowance,0))</f>
        <v/>
      </c>
      <c r="E1142" s="8" t="str">
        <f>IF(A1142="","",IF(B1142="N",SUMIF(TMonthly[Day of the Month],DAY(A1142),TMonthly[Amount]),SUMIF(TMonthly[Day of the Month],"&gt;="&amp;DAY(A1142),TMonthly[Amount])))</f>
        <v/>
      </c>
      <c r="F1142" s="8" t="str" cm="1">
        <f t="array" ref="F1142">IF(A1142="","",SUMPRODUCT(--(TYearly[Due Date]&lt;=A1142),IF(B1142="N",--(TYearly[Day]=DAY(A1142)),--(TYearly[Day]&gt;=DAY(A1142))),--(IFERROR(MOD(TYearly[Month]-MONTH(A1142)+12,12),1)=0),TYearly[Amount]))</f>
        <v/>
      </c>
      <c r="G1142" s="8" t="str">
        <f>IF(A1142="","",SUMIF(TOneTime[Due Date],A1142,TOneTime[Amount]))</f>
        <v/>
      </c>
      <c r="H1142" s="8" t="str" cm="1">
        <f t="array" ref="H1142">IF(A1142="","",IF(COUNTIF(TOther[Frequency],$H$1)=0,0,SUMPRODUCT(--(IFERROR(MOD(A1142-TOther[Start Date],7),1)=0),--(TOther[Frequency]=$H$1),--(TOther[Start Date]&lt;=A1142),--(TOther[End Date Calc]&gt;=A1142),TOther[Amount])))</f>
        <v/>
      </c>
      <c r="I1142" s="8" t="str" cm="1">
        <f t="array" ref="I1142">IF(A1142="","",IF(COUNTIF(TOther[Frequency],$I$1)=0,0,SUMPRODUCT(--(IFERROR(MOD(A1142-TOther[Start Date],14),1)=0),--(TOther[Frequency]=$I$1),--(TOther[Start Date]&lt;=A1142),--(TOther[End Date Calc]&gt;=A1142),TOther[Amount])))</f>
        <v/>
      </c>
      <c r="J1142" s="8" t="str">
        <f>IF(A1142="","",IF(COUNTIF(TOther[Frequency],$J$1)=0,0,IF(OR(DAY(A1142)=1,DAY(A1142)=15),SUMIFS(TOther[Amount],TOther[Frequency],$J$1,TOther[Start Date],"&lt;="&amp;$A1142,TOther[End Date Calc],"&gt;="&amp;A1142),0)))</f>
        <v/>
      </c>
      <c r="K1142" s="8" t="str">
        <f>IF(A1142="","",IF(COUNTIF(TOther[Frequency],$K$1)=0,0,IF(A1142=(A1142-DAY(A1142)+1+2*7-WEEKDAY(A1142-DAY(A1142)+8-4,1)),SUMIFS(TOther[Amount],TOther[Frequency],$K$1,TOther[Start Date],"&lt;="&amp;$A1142,TOther[End Date Calc],"&gt;="&amp;A1142),0)))</f>
        <v/>
      </c>
      <c r="L1142" s="8" t="str">
        <f>IF(A1142="","",IF(COUNTIF(TOther[Frequency],$L$1)=0,0,IF(A1142=(A1142-DAY(A1142)+1+3*7-WEEKDAY(A1142-DAY(A1142)+8-4,1)),SUMIFS(TOther[Amount],TOther[Frequency],$L$1,TOther[Start Date],"&lt;="&amp;$A1142,TOther[End Date Calc],"&gt;="&amp;A1142),0)))</f>
        <v/>
      </c>
      <c r="M1142" s="8" t="str">
        <f>IF(A1142="","",IF(COUNTIF(TOther[Frequency],$M$1)=0,0,IF(A1142=(A1142-DAY(A1142)+1+4*7-WEEKDAY(A1142-DAY(A1142)+8-4,1)),SUMIFS(TOther[Amount],TOther[Frequency],$M$1,TOther[Start Date],"&lt;="&amp;$A1142,TOther[End Date Calc],"&gt;="&amp;A1142),0)))</f>
        <v/>
      </c>
      <c r="N1142" s="8" t="str" cm="1">
        <f t="array" ref="N1142">IF(A1142="","",IF(COUNTIF(TOther[Frequency],$N$1)=0,0,SUMPRODUCT(--(IFERROR(MOD(A1142-TOther[Start Date],28),1)=0),--(TOther[Frequency]=$N$1),--(TOther[Start Date]&lt;=A1142),--(TOther[End Date Calc]&gt;=A1142),TOther[Amount])))</f>
        <v/>
      </c>
      <c r="O1142" s="8" t="str" cm="1">
        <f t="array" ref="O1142">IF(A1142="","",IF(COUNTIF(TOther[Frequency],$O$1)=0,0,SUMPRODUCT(--(IFERROR(MOD(A1142-TOther[Start Date],42),1)=0),--(TOther[Frequency]=$O$1),--(TOther[Start Date]&lt;=A1142),--(TOther[End Date Calc]&gt;=A1142),TOther[Amount])))</f>
        <v/>
      </c>
      <c r="P1142" s="8" t="str" cm="1">
        <f t="array" ref="P1142">IF(A1142="","",IF(COUNTIF(TOther[Frequency],$P$1)=0,0,SUMPRODUCT(--(IFERROR(MOD(A1142-TOther[Start Date],56),1)=0),--(TOther[Frequency]=$P$1),--(TOther[Start Date]&lt;=A1142),--(TOther[End Date Calc]&gt;=A1142),TOther[Amount])))</f>
        <v/>
      </c>
      <c r="Q1142" s="8" t="str">
        <f>IF(A1142="","",IF(COUNTIF(TOther[Frequency],$Q$1)=0,0,IF(B1142="N",SUMIFS(TOther[Amount],TOther[Frequency],$Q$1,TOther[Start Date],"&lt;="&amp;$A1142,TOther[End Date Calc],"&gt;="&amp;A1142,TOther[Start Day],DAY(A1142)),SUMIFS(TOther[Amount],TOther[Frequency],$Q$1,TOther[Start Date],"&lt;="&amp;$A1142,TOther[End Date Calc],"&gt;="&amp;A1142,TOther[Start Day],"&gt;="&amp;DAY(A1142)))))</f>
        <v/>
      </c>
      <c r="R1142" s="8" t="str" cm="1">
        <f t="array" ref="R1142">IF(A1142="","",IF(COUNTIF(TOther[Frequency],R$1)=0,0,SUMPRODUCT(--(TOther[Frequency]=R$1),--(TOther[Start Date]&lt;=A1142),--(TOther[End Date Calc]&gt;=A1142),IF(B1142="N",--(TOther[Start Day]=DAY(A1142)),--(TOther[Start Day]&gt;=DAY(A1142))),--(IFERROR(MOD(TOther[Start Month]-MONTH(A1142)+2,2),1)=0),TOther[Amount])))</f>
        <v/>
      </c>
      <c r="S1142" s="8" t="str" cm="1">
        <f t="array" ref="S1142">IF(A1142="","",IF(COUNTIF(TOther[Frequency],S$1)=0,0,SUMPRODUCT(--(TOther[Frequency]=S$1),--(TOther[Start Date]&lt;=A1142),--(TOther[End Date Calc]&gt;=A1142),IF(B1142="N",--(TOther[Start Day]=DAY(A1142)),--(TOther[Start Day]&gt;=DAY(A1142))),--(IFERROR(MOD(TOther[Start Month]-MONTH(A1142)+3,3),1)=0),TOther[Amount])))</f>
        <v/>
      </c>
      <c r="T1142" s="8" t="str" cm="1">
        <f t="array" ref="T1142">IF($A1142="","",IF(COUNTIF(TOther[Frequency],T$1)=0,0,SUMPRODUCT(--(TOther[Frequency]=T$1),--(TOther[Start Date]&lt;=$A1142),--(TOther[End Date Calc]&gt;=$A1142),IF($B1142="N",--(TOther[Start Day]=DAY($A1142)),--(TOther[Start Day]&gt;=DAY($A1142))),--(IFERROR(MOD(TOther[Start Month]-MONTH($A1142)+4,4),1)=0),TOther[Amount])))</f>
        <v/>
      </c>
      <c r="U1142" s="8" t="str" cm="1">
        <f t="array" ref="U1142">IF(A1142="","",IF(COUNTIF(TOther[Frequency],$U$1)=0,0,SUMPRODUCT(--(TOther[Frequency]=$U$1),--(TOther[Start Date]&lt;=A1142),--(TOther[End Date Calc]&gt;=A1142),IF(B1142="N",--(TOther[Start Day]=DAY(A1142)),--(TOther[Start Day]&gt;=DAY(A1142))),--(IFERROR(MOD(TOther[Start Month]-MONTH(A1142)+6,6),1)=0),TOther[Amount])))</f>
        <v/>
      </c>
      <c r="V1142" s="8" t="str" cm="1">
        <f t="array" ref="V1142">IF(A1142="","",IF(COUNTIF(TOther[Frequency],$V$1)=0,0,SUMPRODUCT(--(TOther[Frequency]=$V$1),--(TOther[Start Date]&lt;=A1142),--(TOther[End Date Calc]&gt;=A1142),IF(B1142="N",--(TOther[Start Day]=DAY(A1142)),--(TOther[Start Day]&gt;=DAY(A1142))),--(IFERROR(MOD(TOther[Start Month]-MONTH(A1142)+12,12),1)=0),TOther[Amount])))</f>
        <v/>
      </c>
      <c r="W1142" s="8" t="str">
        <f>IF(A1142="","",SUMIFS(TOther[Amount],TOther[Start Date],A1142,TOther[Frequency],$W$1))</f>
        <v/>
      </c>
      <c r="X1142" s="9" t="str">
        <f t="shared" si="85"/>
        <v/>
      </c>
      <c r="Y1142" s="9" t="str">
        <f t="shared" si="89"/>
        <v/>
      </c>
      <c r="Z1142" s="8" t="str" cm="1">
        <f t="array" ref="Z1142">IF(A1142="","",IF(COUNTIF('2) Income'!$D$13:$D$32,"Weekly")=0,0,SUMPRODUCT(--(IFERROR(MOD(A1142-'2) Income'!$F$13:$F$32,7),1)=0),--('2) Income'!$D$13:$D$32="Weekly"),--('2) Income'!$F$13:$F$32&lt;=A1142),'2) Income'!$E$13:$E$32)))</f>
        <v/>
      </c>
      <c r="AA1142" s="8" t="str" cm="1">
        <f t="array" ref="AA1142">IF(A1142="","",IF(COUNTIF('2) Income'!$D$13:$D$32,"Every Other Week")=0,0,SUMPRODUCT(--(IFERROR(MOD(A1142-'2) Income'!$F$13:$F$32,14),1)=0),--('2) Income'!$D$13:$D$32="Every Other Week"),--('2) Income'!$F$13:$F$32&lt;=A1142),'2) Income'!$E$13:$E$32)))</f>
        <v/>
      </c>
      <c r="AB1142" s="8" t="str">
        <f>IF(A1142="","",IF(COUNTIF('2) Income'!$D$13:$D$32,"1st and 15th")=0,0,IF(OR(DAY(A1142)=1,DAY(A1142)=15),SUMIFS('2) Income'!$E$13:$E$32,'2) Income'!$D$13:$D$32,"1st and 15th",'2) Income'!$F$13:$F$32,"&lt;="&amp;$A1142),0)))</f>
        <v/>
      </c>
      <c r="AC1142" s="8" t="str">
        <f>IF(A1142="","",IF(COUNTIF('2) Income'!$D$13:$D$32,"2nd Wednesday")=0,0,IF(A1142=(A1142-DAY(A1142)+1+2*7-WEEKDAY(A1142-DAY(A1142)+8-4,1)),SUMIFS('2) Income'!$E$13:$E$32,'2) Income'!$D$13:$D$32,"2nd Wednesday",'2) Income'!$F$13:$F$32,"&lt;="&amp;$A1142),0)))</f>
        <v/>
      </c>
      <c r="AD1142" s="8" t="str">
        <f>IF(A1142="","",IF(COUNTIF('2) Income'!$D$13:$D$32,"3rd Wednesday")=0,0,IF(A1142=(A1142-DAY(A1142)+1+3*7-WEEKDAY(A1142-DAY(A1142)+8-4,1)),SUMIFS('2) Income'!$E$13:$E$32,'2) Income'!$D$13:$D$32,"3rd Wednesday",'2) Income'!$F$13:$F$32,"&lt;="&amp;$A1142),0)))</f>
        <v/>
      </c>
      <c r="AE1142" s="8" t="str">
        <f>IF(A1142="","",IF(COUNTIF('2) Income'!$D$13:$D$32,"4th Wednesday")=0,0,IF(A1142=(A1142-DAY(A1142)+1+4*7-WEEKDAY(A1142-DAY(A1142)+8-4,1)),SUMIFS('2) Income'!$E$13:$E$32,'2) Income'!$D$13:$D$32,"4th Wednesday",'2) Income'!$F$13:$F$32,"&lt;="&amp;$A1142),0)))</f>
        <v/>
      </c>
      <c r="AF1142" s="8" t="str" cm="1">
        <f t="array" ref="AF1142">IF(A1142="","",IF(COUNTIF('2) Income'!$D$13:$D$32,"Every 4 Weeks")=0,0,SUMPRODUCT(--(IFERROR(MOD(A1142-'2) Income'!$F$13:$F$32,28),1)=0),--('2) Income'!$D$13:$D$32="Every 4 Weeks"),--('2) Income'!$F$13:$F$32&lt;=A1142),'2) Income'!$E$13:$E$32)))</f>
        <v/>
      </c>
      <c r="AG1142" s="8" t="str">
        <f>IF(A1142="","",IF(COUNTIF('2) Income'!$D$13:$D$32,"Monthly")=0,0,IF(B1142="N",SUMIFS('2) Income'!$E$13:$E$32,'2) Income'!$D$13:$D$32,"monthly",'2) Income'!$F$13:$F$32,"&lt;="&amp;$A1142,'2) Income'!$I$13:$I$32,DAY(A1142)),SUMIFS('2) Income'!$E$13:$E$32,'2) Income'!$D$13:$D$32,"monthly",'2) Income'!$F$13:$F$32,"&lt;="&amp;$A1142,'2) Income'!$I$13:$I$32,"&gt;="&amp;DAY(A1142)))))</f>
        <v/>
      </c>
      <c r="AH1142" s="8" t="str" cm="1">
        <f t="array" ref="AH1142">IF(A1142="","",IF(COUNTIF('2) Income'!$D$13:$D$32,"Yearly")=0,0,SUMPRODUCT(--('2) Income'!$D$13:$D$32="Yearly"),--('2) Income'!$F$13:$F$32&lt;=A1142),IF(B1142="N",--('2) Income'!$I$13:$I$32=DAY(A1142)),--('2) Income'!$I$13:$I$32&gt;=DAY(A1142))),--(IFERROR(MOD('2) Income'!$H$13:$H$32-MONTH(A1142)+12,12),1)=0),'2) Income'!$E$13:$E$32)))</f>
        <v/>
      </c>
      <c r="AI1142" s="8" t="str">
        <f>IF(A1142="","",IF(COUNTIF('2) Income'!$D$13:$D$32,"one-time")=0,0,SUMIFS('2) Income'!$E$13:$E$32,'2) Income'!$D$13:$D$32,"one-time",'2) Income'!$F$13:$F$32,"="&amp;$A1142)))</f>
        <v/>
      </c>
      <c r="AJ1142" s="9" t="str">
        <f t="shared" si="86"/>
        <v/>
      </c>
    </row>
    <row r="1143" spans="1:36">
      <c r="A1143" s="7" t="str">
        <f>IF(A1142="","",IF(A1142+1&lt;='1) Period'!$E$21,A1142+1,""))</f>
        <v/>
      </c>
      <c r="B1143" s="7" t="e">
        <f t="shared" si="87"/>
        <v>#VALUE!</v>
      </c>
      <c r="C1143" t="e">
        <f t="shared" si="88"/>
        <v>#VALUE!</v>
      </c>
      <c r="D1143" s="8" t="str">
        <f>IF(A1143="","",IF(TEXT(A1143,"dddd")='4) Happy Money'!$E$23,WAllowance,0))</f>
        <v/>
      </c>
      <c r="E1143" s="8" t="str">
        <f>IF(A1143="","",IF(B1143="N",SUMIF(TMonthly[Day of the Month],DAY(A1143),TMonthly[Amount]),SUMIF(TMonthly[Day of the Month],"&gt;="&amp;DAY(A1143),TMonthly[Amount])))</f>
        <v/>
      </c>
      <c r="F1143" s="8" t="str" cm="1">
        <f t="array" ref="F1143">IF(A1143="","",SUMPRODUCT(--(TYearly[Due Date]&lt;=A1143),IF(B1143="N",--(TYearly[Day]=DAY(A1143)),--(TYearly[Day]&gt;=DAY(A1143))),--(IFERROR(MOD(TYearly[Month]-MONTH(A1143)+12,12),1)=0),TYearly[Amount]))</f>
        <v/>
      </c>
      <c r="G1143" s="8" t="str">
        <f>IF(A1143="","",SUMIF(TOneTime[Due Date],A1143,TOneTime[Amount]))</f>
        <v/>
      </c>
      <c r="H1143" s="8" t="str" cm="1">
        <f t="array" ref="H1143">IF(A1143="","",IF(COUNTIF(TOther[Frequency],$H$1)=0,0,SUMPRODUCT(--(IFERROR(MOD(A1143-TOther[Start Date],7),1)=0),--(TOther[Frequency]=$H$1),--(TOther[Start Date]&lt;=A1143),--(TOther[End Date Calc]&gt;=A1143),TOther[Amount])))</f>
        <v/>
      </c>
      <c r="I1143" s="8" t="str" cm="1">
        <f t="array" ref="I1143">IF(A1143="","",IF(COUNTIF(TOther[Frequency],$I$1)=0,0,SUMPRODUCT(--(IFERROR(MOD(A1143-TOther[Start Date],14),1)=0),--(TOther[Frequency]=$I$1),--(TOther[Start Date]&lt;=A1143),--(TOther[End Date Calc]&gt;=A1143),TOther[Amount])))</f>
        <v/>
      </c>
      <c r="J1143" s="8" t="str">
        <f>IF(A1143="","",IF(COUNTIF(TOther[Frequency],$J$1)=0,0,IF(OR(DAY(A1143)=1,DAY(A1143)=15),SUMIFS(TOther[Amount],TOther[Frequency],$J$1,TOther[Start Date],"&lt;="&amp;$A1143,TOther[End Date Calc],"&gt;="&amp;A1143),0)))</f>
        <v/>
      </c>
      <c r="K1143" s="8" t="str">
        <f>IF(A1143="","",IF(COUNTIF(TOther[Frequency],$K$1)=0,0,IF(A1143=(A1143-DAY(A1143)+1+2*7-WEEKDAY(A1143-DAY(A1143)+8-4,1)),SUMIFS(TOther[Amount],TOther[Frequency],$K$1,TOther[Start Date],"&lt;="&amp;$A1143,TOther[End Date Calc],"&gt;="&amp;A1143),0)))</f>
        <v/>
      </c>
      <c r="L1143" s="8" t="str">
        <f>IF(A1143="","",IF(COUNTIF(TOther[Frequency],$L$1)=0,0,IF(A1143=(A1143-DAY(A1143)+1+3*7-WEEKDAY(A1143-DAY(A1143)+8-4,1)),SUMIFS(TOther[Amount],TOther[Frequency],$L$1,TOther[Start Date],"&lt;="&amp;$A1143,TOther[End Date Calc],"&gt;="&amp;A1143),0)))</f>
        <v/>
      </c>
      <c r="M1143" s="8" t="str">
        <f>IF(A1143="","",IF(COUNTIF(TOther[Frequency],$M$1)=0,0,IF(A1143=(A1143-DAY(A1143)+1+4*7-WEEKDAY(A1143-DAY(A1143)+8-4,1)),SUMIFS(TOther[Amount],TOther[Frequency],$M$1,TOther[Start Date],"&lt;="&amp;$A1143,TOther[End Date Calc],"&gt;="&amp;A1143),0)))</f>
        <v/>
      </c>
      <c r="N1143" s="8" t="str" cm="1">
        <f t="array" ref="N1143">IF(A1143="","",IF(COUNTIF(TOther[Frequency],$N$1)=0,0,SUMPRODUCT(--(IFERROR(MOD(A1143-TOther[Start Date],28),1)=0),--(TOther[Frequency]=$N$1),--(TOther[Start Date]&lt;=A1143),--(TOther[End Date Calc]&gt;=A1143),TOther[Amount])))</f>
        <v/>
      </c>
      <c r="O1143" s="8" t="str" cm="1">
        <f t="array" ref="O1143">IF(A1143="","",IF(COUNTIF(TOther[Frequency],$O$1)=0,0,SUMPRODUCT(--(IFERROR(MOD(A1143-TOther[Start Date],42),1)=0),--(TOther[Frequency]=$O$1),--(TOther[Start Date]&lt;=A1143),--(TOther[End Date Calc]&gt;=A1143),TOther[Amount])))</f>
        <v/>
      </c>
      <c r="P1143" s="8" t="str" cm="1">
        <f t="array" ref="P1143">IF(A1143="","",IF(COUNTIF(TOther[Frequency],$P$1)=0,0,SUMPRODUCT(--(IFERROR(MOD(A1143-TOther[Start Date],56),1)=0),--(TOther[Frequency]=$P$1),--(TOther[Start Date]&lt;=A1143),--(TOther[End Date Calc]&gt;=A1143),TOther[Amount])))</f>
        <v/>
      </c>
      <c r="Q1143" s="8" t="str">
        <f>IF(A1143="","",IF(COUNTIF(TOther[Frequency],$Q$1)=0,0,IF(B1143="N",SUMIFS(TOther[Amount],TOther[Frequency],$Q$1,TOther[Start Date],"&lt;="&amp;$A1143,TOther[End Date Calc],"&gt;="&amp;A1143,TOther[Start Day],DAY(A1143)),SUMIFS(TOther[Amount],TOther[Frequency],$Q$1,TOther[Start Date],"&lt;="&amp;$A1143,TOther[End Date Calc],"&gt;="&amp;A1143,TOther[Start Day],"&gt;="&amp;DAY(A1143)))))</f>
        <v/>
      </c>
      <c r="R1143" s="8" t="str" cm="1">
        <f t="array" ref="R1143">IF(A1143="","",IF(COUNTIF(TOther[Frequency],R$1)=0,0,SUMPRODUCT(--(TOther[Frequency]=R$1),--(TOther[Start Date]&lt;=A1143),--(TOther[End Date Calc]&gt;=A1143),IF(B1143="N",--(TOther[Start Day]=DAY(A1143)),--(TOther[Start Day]&gt;=DAY(A1143))),--(IFERROR(MOD(TOther[Start Month]-MONTH(A1143)+2,2),1)=0),TOther[Amount])))</f>
        <v/>
      </c>
      <c r="S1143" s="8" t="str" cm="1">
        <f t="array" ref="S1143">IF(A1143="","",IF(COUNTIF(TOther[Frequency],S$1)=0,0,SUMPRODUCT(--(TOther[Frequency]=S$1),--(TOther[Start Date]&lt;=A1143),--(TOther[End Date Calc]&gt;=A1143),IF(B1143="N",--(TOther[Start Day]=DAY(A1143)),--(TOther[Start Day]&gt;=DAY(A1143))),--(IFERROR(MOD(TOther[Start Month]-MONTH(A1143)+3,3),1)=0),TOther[Amount])))</f>
        <v/>
      </c>
      <c r="T1143" s="8" t="str" cm="1">
        <f t="array" ref="T1143">IF($A1143="","",IF(COUNTIF(TOther[Frequency],T$1)=0,0,SUMPRODUCT(--(TOther[Frequency]=T$1),--(TOther[Start Date]&lt;=$A1143),--(TOther[End Date Calc]&gt;=$A1143),IF($B1143="N",--(TOther[Start Day]=DAY($A1143)),--(TOther[Start Day]&gt;=DAY($A1143))),--(IFERROR(MOD(TOther[Start Month]-MONTH($A1143)+4,4),1)=0),TOther[Amount])))</f>
        <v/>
      </c>
      <c r="U1143" s="8" t="str" cm="1">
        <f t="array" ref="U1143">IF(A1143="","",IF(COUNTIF(TOther[Frequency],$U$1)=0,0,SUMPRODUCT(--(TOther[Frequency]=$U$1),--(TOther[Start Date]&lt;=A1143),--(TOther[End Date Calc]&gt;=A1143),IF(B1143="N",--(TOther[Start Day]=DAY(A1143)),--(TOther[Start Day]&gt;=DAY(A1143))),--(IFERROR(MOD(TOther[Start Month]-MONTH(A1143)+6,6),1)=0),TOther[Amount])))</f>
        <v/>
      </c>
      <c r="V1143" s="8" t="str" cm="1">
        <f t="array" ref="V1143">IF(A1143="","",IF(COUNTIF(TOther[Frequency],$V$1)=0,0,SUMPRODUCT(--(TOther[Frequency]=$V$1),--(TOther[Start Date]&lt;=A1143),--(TOther[End Date Calc]&gt;=A1143),IF(B1143="N",--(TOther[Start Day]=DAY(A1143)),--(TOther[Start Day]&gt;=DAY(A1143))),--(IFERROR(MOD(TOther[Start Month]-MONTH(A1143)+12,12),1)=0),TOther[Amount])))</f>
        <v/>
      </c>
      <c r="W1143" s="8" t="str">
        <f>IF(A1143="","",SUMIFS(TOther[Amount],TOther[Start Date],A1143,TOther[Frequency],$W$1))</f>
        <v/>
      </c>
      <c r="X1143" s="9" t="str">
        <f t="shared" si="85"/>
        <v/>
      </c>
      <c r="Y1143" s="9" t="str">
        <f t="shared" si="89"/>
        <v/>
      </c>
      <c r="Z1143" s="8" t="str" cm="1">
        <f t="array" ref="Z1143">IF(A1143="","",IF(COUNTIF('2) Income'!$D$13:$D$32,"Weekly")=0,0,SUMPRODUCT(--(IFERROR(MOD(A1143-'2) Income'!$F$13:$F$32,7),1)=0),--('2) Income'!$D$13:$D$32="Weekly"),--('2) Income'!$F$13:$F$32&lt;=A1143),'2) Income'!$E$13:$E$32)))</f>
        <v/>
      </c>
      <c r="AA1143" s="8" t="str" cm="1">
        <f t="array" ref="AA1143">IF(A1143="","",IF(COUNTIF('2) Income'!$D$13:$D$32,"Every Other Week")=0,0,SUMPRODUCT(--(IFERROR(MOD(A1143-'2) Income'!$F$13:$F$32,14),1)=0),--('2) Income'!$D$13:$D$32="Every Other Week"),--('2) Income'!$F$13:$F$32&lt;=A1143),'2) Income'!$E$13:$E$32)))</f>
        <v/>
      </c>
      <c r="AB1143" s="8" t="str">
        <f>IF(A1143="","",IF(COUNTIF('2) Income'!$D$13:$D$32,"1st and 15th")=0,0,IF(OR(DAY(A1143)=1,DAY(A1143)=15),SUMIFS('2) Income'!$E$13:$E$32,'2) Income'!$D$13:$D$32,"1st and 15th",'2) Income'!$F$13:$F$32,"&lt;="&amp;$A1143),0)))</f>
        <v/>
      </c>
      <c r="AC1143" s="8" t="str">
        <f>IF(A1143="","",IF(COUNTIF('2) Income'!$D$13:$D$32,"2nd Wednesday")=0,0,IF(A1143=(A1143-DAY(A1143)+1+2*7-WEEKDAY(A1143-DAY(A1143)+8-4,1)),SUMIFS('2) Income'!$E$13:$E$32,'2) Income'!$D$13:$D$32,"2nd Wednesday",'2) Income'!$F$13:$F$32,"&lt;="&amp;$A1143),0)))</f>
        <v/>
      </c>
      <c r="AD1143" s="8" t="str">
        <f>IF(A1143="","",IF(COUNTIF('2) Income'!$D$13:$D$32,"3rd Wednesday")=0,0,IF(A1143=(A1143-DAY(A1143)+1+3*7-WEEKDAY(A1143-DAY(A1143)+8-4,1)),SUMIFS('2) Income'!$E$13:$E$32,'2) Income'!$D$13:$D$32,"3rd Wednesday",'2) Income'!$F$13:$F$32,"&lt;="&amp;$A1143),0)))</f>
        <v/>
      </c>
      <c r="AE1143" s="8" t="str">
        <f>IF(A1143="","",IF(COUNTIF('2) Income'!$D$13:$D$32,"4th Wednesday")=0,0,IF(A1143=(A1143-DAY(A1143)+1+4*7-WEEKDAY(A1143-DAY(A1143)+8-4,1)),SUMIFS('2) Income'!$E$13:$E$32,'2) Income'!$D$13:$D$32,"4th Wednesday",'2) Income'!$F$13:$F$32,"&lt;="&amp;$A1143),0)))</f>
        <v/>
      </c>
      <c r="AF1143" s="8" t="str" cm="1">
        <f t="array" ref="AF1143">IF(A1143="","",IF(COUNTIF('2) Income'!$D$13:$D$32,"Every 4 Weeks")=0,0,SUMPRODUCT(--(IFERROR(MOD(A1143-'2) Income'!$F$13:$F$32,28),1)=0),--('2) Income'!$D$13:$D$32="Every 4 Weeks"),--('2) Income'!$F$13:$F$32&lt;=A1143),'2) Income'!$E$13:$E$32)))</f>
        <v/>
      </c>
      <c r="AG1143" s="8" t="str">
        <f>IF(A1143="","",IF(COUNTIF('2) Income'!$D$13:$D$32,"Monthly")=0,0,IF(B1143="N",SUMIFS('2) Income'!$E$13:$E$32,'2) Income'!$D$13:$D$32,"monthly",'2) Income'!$F$13:$F$32,"&lt;="&amp;$A1143,'2) Income'!$I$13:$I$32,DAY(A1143)),SUMIFS('2) Income'!$E$13:$E$32,'2) Income'!$D$13:$D$32,"monthly",'2) Income'!$F$13:$F$32,"&lt;="&amp;$A1143,'2) Income'!$I$13:$I$32,"&gt;="&amp;DAY(A1143)))))</f>
        <v/>
      </c>
      <c r="AH1143" s="8" t="str" cm="1">
        <f t="array" ref="AH1143">IF(A1143="","",IF(COUNTIF('2) Income'!$D$13:$D$32,"Yearly")=0,0,SUMPRODUCT(--('2) Income'!$D$13:$D$32="Yearly"),--('2) Income'!$F$13:$F$32&lt;=A1143),IF(B1143="N",--('2) Income'!$I$13:$I$32=DAY(A1143)),--('2) Income'!$I$13:$I$32&gt;=DAY(A1143))),--(IFERROR(MOD('2) Income'!$H$13:$H$32-MONTH(A1143)+12,12),1)=0),'2) Income'!$E$13:$E$32)))</f>
        <v/>
      </c>
      <c r="AI1143" s="8" t="str">
        <f>IF(A1143="","",IF(COUNTIF('2) Income'!$D$13:$D$32,"one-time")=0,0,SUMIFS('2) Income'!$E$13:$E$32,'2) Income'!$D$13:$D$32,"one-time",'2) Income'!$F$13:$F$32,"="&amp;$A1143)))</f>
        <v/>
      </c>
      <c r="AJ1143" s="9" t="str">
        <f t="shared" si="86"/>
        <v/>
      </c>
    </row>
    <row r="1144" spans="1:36">
      <c r="A1144" s="7" t="str">
        <f>IF(A1143="","",IF(A1143+1&lt;='1) Period'!$E$21,A1143+1,""))</f>
        <v/>
      </c>
      <c r="B1144" s="7" t="e">
        <f t="shared" si="87"/>
        <v>#VALUE!</v>
      </c>
      <c r="C1144" t="e">
        <f t="shared" si="88"/>
        <v>#VALUE!</v>
      </c>
      <c r="D1144" s="8" t="str">
        <f>IF(A1144="","",IF(TEXT(A1144,"dddd")='4) Happy Money'!$E$23,WAllowance,0))</f>
        <v/>
      </c>
      <c r="E1144" s="8" t="str">
        <f>IF(A1144="","",IF(B1144="N",SUMIF(TMonthly[Day of the Month],DAY(A1144),TMonthly[Amount]),SUMIF(TMonthly[Day of the Month],"&gt;="&amp;DAY(A1144),TMonthly[Amount])))</f>
        <v/>
      </c>
      <c r="F1144" s="8" t="str" cm="1">
        <f t="array" ref="F1144">IF(A1144="","",SUMPRODUCT(--(TYearly[Due Date]&lt;=A1144),IF(B1144="N",--(TYearly[Day]=DAY(A1144)),--(TYearly[Day]&gt;=DAY(A1144))),--(IFERROR(MOD(TYearly[Month]-MONTH(A1144)+12,12),1)=0),TYearly[Amount]))</f>
        <v/>
      </c>
      <c r="G1144" s="8" t="str">
        <f>IF(A1144="","",SUMIF(TOneTime[Due Date],A1144,TOneTime[Amount]))</f>
        <v/>
      </c>
      <c r="H1144" s="8" t="str" cm="1">
        <f t="array" ref="H1144">IF(A1144="","",IF(COUNTIF(TOther[Frequency],$H$1)=0,0,SUMPRODUCT(--(IFERROR(MOD(A1144-TOther[Start Date],7),1)=0),--(TOther[Frequency]=$H$1),--(TOther[Start Date]&lt;=A1144),--(TOther[End Date Calc]&gt;=A1144),TOther[Amount])))</f>
        <v/>
      </c>
      <c r="I1144" s="8" t="str" cm="1">
        <f t="array" ref="I1144">IF(A1144="","",IF(COUNTIF(TOther[Frequency],$I$1)=0,0,SUMPRODUCT(--(IFERROR(MOD(A1144-TOther[Start Date],14),1)=0),--(TOther[Frequency]=$I$1),--(TOther[Start Date]&lt;=A1144),--(TOther[End Date Calc]&gt;=A1144),TOther[Amount])))</f>
        <v/>
      </c>
      <c r="J1144" s="8" t="str">
        <f>IF(A1144="","",IF(COUNTIF(TOther[Frequency],$J$1)=0,0,IF(OR(DAY(A1144)=1,DAY(A1144)=15),SUMIFS(TOther[Amount],TOther[Frequency],$J$1,TOther[Start Date],"&lt;="&amp;$A1144,TOther[End Date Calc],"&gt;="&amp;A1144),0)))</f>
        <v/>
      </c>
      <c r="K1144" s="8" t="str">
        <f>IF(A1144="","",IF(COUNTIF(TOther[Frequency],$K$1)=0,0,IF(A1144=(A1144-DAY(A1144)+1+2*7-WEEKDAY(A1144-DAY(A1144)+8-4,1)),SUMIFS(TOther[Amount],TOther[Frequency],$K$1,TOther[Start Date],"&lt;="&amp;$A1144,TOther[End Date Calc],"&gt;="&amp;A1144),0)))</f>
        <v/>
      </c>
      <c r="L1144" s="8" t="str">
        <f>IF(A1144="","",IF(COUNTIF(TOther[Frequency],$L$1)=0,0,IF(A1144=(A1144-DAY(A1144)+1+3*7-WEEKDAY(A1144-DAY(A1144)+8-4,1)),SUMIFS(TOther[Amount],TOther[Frequency],$L$1,TOther[Start Date],"&lt;="&amp;$A1144,TOther[End Date Calc],"&gt;="&amp;A1144),0)))</f>
        <v/>
      </c>
      <c r="M1144" s="8" t="str">
        <f>IF(A1144="","",IF(COUNTIF(TOther[Frequency],$M$1)=0,0,IF(A1144=(A1144-DAY(A1144)+1+4*7-WEEKDAY(A1144-DAY(A1144)+8-4,1)),SUMIFS(TOther[Amount],TOther[Frequency],$M$1,TOther[Start Date],"&lt;="&amp;$A1144,TOther[End Date Calc],"&gt;="&amp;A1144),0)))</f>
        <v/>
      </c>
      <c r="N1144" s="8" t="str" cm="1">
        <f t="array" ref="N1144">IF(A1144="","",IF(COUNTIF(TOther[Frequency],$N$1)=0,0,SUMPRODUCT(--(IFERROR(MOD(A1144-TOther[Start Date],28),1)=0),--(TOther[Frequency]=$N$1),--(TOther[Start Date]&lt;=A1144),--(TOther[End Date Calc]&gt;=A1144),TOther[Amount])))</f>
        <v/>
      </c>
      <c r="O1144" s="8" t="str" cm="1">
        <f t="array" ref="O1144">IF(A1144="","",IF(COUNTIF(TOther[Frequency],$O$1)=0,0,SUMPRODUCT(--(IFERROR(MOD(A1144-TOther[Start Date],42),1)=0),--(TOther[Frequency]=$O$1),--(TOther[Start Date]&lt;=A1144),--(TOther[End Date Calc]&gt;=A1144),TOther[Amount])))</f>
        <v/>
      </c>
      <c r="P1144" s="8" t="str" cm="1">
        <f t="array" ref="P1144">IF(A1144="","",IF(COUNTIF(TOther[Frequency],$P$1)=0,0,SUMPRODUCT(--(IFERROR(MOD(A1144-TOther[Start Date],56),1)=0),--(TOther[Frequency]=$P$1),--(TOther[Start Date]&lt;=A1144),--(TOther[End Date Calc]&gt;=A1144),TOther[Amount])))</f>
        <v/>
      </c>
      <c r="Q1144" s="8" t="str">
        <f>IF(A1144="","",IF(COUNTIF(TOther[Frequency],$Q$1)=0,0,IF(B1144="N",SUMIFS(TOther[Amount],TOther[Frequency],$Q$1,TOther[Start Date],"&lt;="&amp;$A1144,TOther[End Date Calc],"&gt;="&amp;A1144,TOther[Start Day],DAY(A1144)),SUMIFS(TOther[Amount],TOther[Frequency],$Q$1,TOther[Start Date],"&lt;="&amp;$A1144,TOther[End Date Calc],"&gt;="&amp;A1144,TOther[Start Day],"&gt;="&amp;DAY(A1144)))))</f>
        <v/>
      </c>
      <c r="R1144" s="8" t="str" cm="1">
        <f t="array" ref="R1144">IF(A1144="","",IF(COUNTIF(TOther[Frequency],R$1)=0,0,SUMPRODUCT(--(TOther[Frequency]=R$1),--(TOther[Start Date]&lt;=A1144),--(TOther[End Date Calc]&gt;=A1144),IF(B1144="N",--(TOther[Start Day]=DAY(A1144)),--(TOther[Start Day]&gt;=DAY(A1144))),--(IFERROR(MOD(TOther[Start Month]-MONTH(A1144)+2,2),1)=0),TOther[Amount])))</f>
        <v/>
      </c>
      <c r="S1144" s="8" t="str" cm="1">
        <f t="array" ref="S1144">IF(A1144="","",IF(COUNTIF(TOther[Frequency],S$1)=0,0,SUMPRODUCT(--(TOther[Frequency]=S$1),--(TOther[Start Date]&lt;=A1144),--(TOther[End Date Calc]&gt;=A1144),IF(B1144="N",--(TOther[Start Day]=DAY(A1144)),--(TOther[Start Day]&gt;=DAY(A1144))),--(IFERROR(MOD(TOther[Start Month]-MONTH(A1144)+3,3),1)=0),TOther[Amount])))</f>
        <v/>
      </c>
      <c r="T1144" s="8" t="str" cm="1">
        <f t="array" ref="T1144">IF($A1144="","",IF(COUNTIF(TOther[Frequency],T$1)=0,0,SUMPRODUCT(--(TOther[Frequency]=T$1),--(TOther[Start Date]&lt;=$A1144),--(TOther[End Date Calc]&gt;=$A1144),IF($B1144="N",--(TOther[Start Day]=DAY($A1144)),--(TOther[Start Day]&gt;=DAY($A1144))),--(IFERROR(MOD(TOther[Start Month]-MONTH($A1144)+4,4),1)=0),TOther[Amount])))</f>
        <v/>
      </c>
      <c r="U1144" s="8" t="str" cm="1">
        <f t="array" ref="U1144">IF(A1144="","",IF(COUNTIF(TOther[Frequency],$U$1)=0,0,SUMPRODUCT(--(TOther[Frequency]=$U$1),--(TOther[Start Date]&lt;=A1144),--(TOther[End Date Calc]&gt;=A1144),IF(B1144="N",--(TOther[Start Day]=DAY(A1144)),--(TOther[Start Day]&gt;=DAY(A1144))),--(IFERROR(MOD(TOther[Start Month]-MONTH(A1144)+6,6),1)=0),TOther[Amount])))</f>
        <v/>
      </c>
      <c r="V1144" s="8" t="str" cm="1">
        <f t="array" ref="V1144">IF(A1144="","",IF(COUNTIF(TOther[Frequency],$V$1)=0,0,SUMPRODUCT(--(TOther[Frequency]=$V$1),--(TOther[Start Date]&lt;=A1144),--(TOther[End Date Calc]&gt;=A1144),IF(B1144="N",--(TOther[Start Day]=DAY(A1144)),--(TOther[Start Day]&gt;=DAY(A1144))),--(IFERROR(MOD(TOther[Start Month]-MONTH(A1144)+12,12),1)=0),TOther[Amount])))</f>
        <v/>
      </c>
      <c r="W1144" s="8" t="str">
        <f>IF(A1144="","",SUMIFS(TOther[Amount],TOther[Start Date],A1144,TOther[Frequency],$W$1))</f>
        <v/>
      </c>
      <c r="X1144" s="9" t="str">
        <f t="shared" si="85"/>
        <v/>
      </c>
      <c r="Y1144" s="9" t="str">
        <f t="shared" si="89"/>
        <v/>
      </c>
      <c r="Z1144" s="8" t="str" cm="1">
        <f t="array" ref="Z1144">IF(A1144="","",IF(COUNTIF('2) Income'!$D$13:$D$32,"Weekly")=0,0,SUMPRODUCT(--(IFERROR(MOD(A1144-'2) Income'!$F$13:$F$32,7),1)=0),--('2) Income'!$D$13:$D$32="Weekly"),--('2) Income'!$F$13:$F$32&lt;=A1144),'2) Income'!$E$13:$E$32)))</f>
        <v/>
      </c>
      <c r="AA1144" s="8" t="str" cm="1">
        <f t="array" ref="AA1144">IF(A1144="","",IF(COUNTIF('2) Income'!$D$13:$D$32,"Every Other Week")=0,0,SUMPRODUCT(--(IFERROR(MOD(A1144-'2) Income'!$F$13:$F$32,14),1)=0),--('2) Income'!$D$13:$D$32="Every Other Week"),--('2) Income'!$F$13:$F$32&lt;=A1144),'2) Income'!$E$13:$E$32)))</f>
        <v/>
      </c>
      <c r="AB1144" s="8" t="str">
        <f>IF(A1144="","",IF(COUNTIF('2) Income'!$D$13:$D$32,"1st and 15th")=0,0,IF(OR(DAY(A1144)=1,DAY(A1144)=15),SUMIFS('2) Income'!$E$13:$E$32,'2) Income'!$D$13:$D$32,"1st and 15th",'2) Income'!$F$13:$F$32,"&lt;="&amp;$A1144),0)))</f>
        <v/>
      </c>
      <c r="AC1144" s="8" t="str">
        <f>IF(A1144="","",IF(COUNTIF('2) Income'!$D$13:$D$32,"2nd Wednesday")=0,0,IF(A1144=(A1144-DAY(A1144)+1+2*7-WEEKDAY(A1144-DAY(A1144)+8-4,1)),SUMIFS('2) Income'!$E$13:$E$32,'2) Income'!$D$13:$D$32,"2nd Wednesday",'2) Income'!$F$13:$F$32,"&lt;="&amp;$A1144),0)))</f>
        <v/>
      </c>
      <c r="AD1144" s="8" t="str">
        <f>IF(A1144="","",IF(COUNTIF('2) Income'!$D$13:$D$32,"3rd Wednesday")=0,0,IF(A1144=(A1144-DAY(A1144)+1+3*7-WEEKDAY(A1144-DAY(A1144)+8-4,1)),SUMIFS('2) Income'!$E$13:$E$32,'2) Income'!$D$13:$D$32,"3rd Wednesday",'2) Income'!$F$13:$F$32,"&lt;="&amp;$A1144),0)))</f>
        <v/>
      </c>
      <c r="AE1144" s="8" t="str">
        <f>IF(A1144="","",IF(COUNTIF('2) Income'!$D$13:$D$32,"4th Wednesday")=0,0,IF(A1144=(A1144-DAY(A1144)+1+4*7-WEEKDAY(A1144-DAY(A1144)+8-4,1)),SUMIFS('2) Income'!$E$13:$E$32,'2) Income'!$D$13:$D$32,"4th Wednesday",'2) Income'!$F$13:$F$32,"&lt;="&amp;$A1144),0)))</f>
        <v/>
      </c>
      <c r="AF1144" s="8" t="str" cm="1">
        <f t="array" ref="AF1144">IF(A1144="","",IF(COUNTIF('2) Income'!$D$13:$D$32,"Every 4 Weeks")=0,0,SUMPRODUCT(--(IFERROR(MOD(A1144-'2) Income'!$F$13:$F$32,28),1)=0),--('2) Income'!$D$13:$D$32="Every 4 Weeks"),--('2) Income'!$F$13:$F$32&lt;=A1144),'2) Income'!$E$13:$E$32)))</f>
        <v/>
      </c>
      <c r="AG1144" s="8" t="str">
        <f>IF(A1144="","",IF(COUNTIF('2) Income'!$D$13:$D$32,"Monthly")=0,0,IF(B1144="N",SUMIFS('2) Income'!$E$13:$E$32,'2) Income'!$D$13:$D$32,"monthly",'2) Income'!$F$13:$F$32,"&lt;="&amp;$A1144,'2) Income'!$I$13:$I$32,DAY(A1144)),SUMIFS('2) Income'!$E$13:$E$32,'2) Income'!$D$13:$D$32,"monthly",'2) Income'!$F$13:$F$32,"&lt;="&amp;$A1144,'2) Income'!$I$13:$I$32,"&gt;="&amp;DAY(A1144)))))</f>
        <v/>
      </c>
      <c r="AH1144" s="8" t="str" cm="1">
        <f t="array" ref="AH1144">IF(A1144="","",IF(COUNTIF('2) Income'!$D$13:$D$32,"Yearly")=0,0,SUMPRODUCT(--('2) Income'!$D$13:$D$32="Yearly"),--('2) Income'!$F$13:$F$32&lt;=A1144),IF(B1144="N",--('2) Income'!$I$13:$I$32=DAY(A1144)),--('2) Income'!$I$13:$I$32&gt;=DAY(A1144))),--(IFERROR(MOD('2) Income'!$H$13:$H$32-MONTH(A1144)+12,12),1)=0),'2) Income'!$E$13:$E$32)))</f>
        <v/>
      </c>
      <c r="AI1144" s="8" t="str">
        <f>IF(A1144="","",IF(COUNTIF('2) Income'!$D$13:$D$32,"one-time")=0,0,SUMIFS('2) Income'!$E$13:$E$32,'2) Income'!$D$13:$D$32,"one-time",'2) Income'!$F$13:$F$32,"="&amp;$A1144)))</f>
        <v/>
      </c>
      <c r="AJ1144" s="9" t="str">
        <f t="shared" si="86"/>
        <v/>
      </c>
    </row>
    <row r="1145" spans="1:36">
      <c r="A1145" s="7" t="str">
        <f>IF(A1144="","",IF(A1144+1&lt;='1) Period'!$E$21,A1144+1,""))</f>
        <v/>
      </c>
      <c r="B1145" s="7" t="e">
        <f t="shared" si="87"/>
        <v>#VALUE!</v>
      </c>
      <c r="C1145" t="e">
        <f t="shared" si="88"/>
        <v>#VALUE!</v>
      </c>
      <c r="D1145" s="8" t="str">
        <f>IF(A1145="","",IF(TEXT(A1145,"dddd")='4) Happy Money'!$E$23,WAllowance,0))</f>
        <v/>
      </c>
      <c r="E1145" s="8" t="str">
        <f>IF(A1145="","",IF(B1145="N",SUMIF(TMonthly[Day of the Month],DAY(A1145),TMonthly[Amount]),SUMIF(TMonthly[Day of the Month],"&gt;="&amp;DAY(A1145),TMonthly[Amount])))</f>
        <v/>
      </c>
      <c r="F1145" s="8" t="str" cm="1">
        <f t="array" ref="F1145">IF(A1145="","",SUMPRODUCT(--(TYearly[Due Date]&lt;=A1145),IF(B1145="N",--(TYearly[Day]=DAY(A1145)),--(TYearly[Day]&gt;=DAY(A1145))),--(IFERROR(MOD(TYearly[Month]-MONTH(A1145)+12,12),1)=0),TYearly[Amount]))</f>
        <v/>
      </c>
      <c r="G1145" s="8" t="str">
        <f>IF(A1145="","",SUMIF(TOneTime[Due Date],A1145,TOneTime[Amount]))</f>
        <v/>
      </c>
      <c r="H1145" s="8" t="str" cm="1">
        <f t="array" ref="H1145">IF(A1145="","",IF(COUNTIF(TOther[Frequency],$H$1)=0,0,SUMPRODUCT(--(IFERROR(MOD(A1145-TOther[Start Date],7),1)=0),--(TOther[Frequency]=$H$1),--(TOther[Start Date]&lt;=A1145),--(TOther[End Date Calc]&gt;=A1145),TOther[Amount])))</f>
        <v/>
      </c>
      <c r="I1145" s="8" t="str" cm="1">
        <f t="array" ref="I1145">IF(A1145="","",IF(COUNTIF(TOther[Frequency],$I$1)=0,0,SUMPRODUCT(--(IFERROR(MOD(A1145-TOther[Start Date],14),1)=0),--(TOther[Frequency]=$I$1),--(TOther[Start Date]&lt;=A1145),--(TOther[End Date Calc]&gt;=A1145),TOther[Amount])))</f>
        <v/>
      </c>
      <c r="J1145" s="8" t="str">
        <f>IF(A1145="","",IF(COUNTIF(TOther[Frequency],$J$1)=0,0,IF(OR(DAY(A1145)=1,DAY(A1145)=15),SUMIFS(TOther[Amount],TOther[Frequency],$J$1,TOther[Start Date],"&lt;="&amp;$A1145,TOther[End Date Calc],"&gt;="&amp;A1145),0)))</f>
        <v/>
      </c>
      <c r="K1145" s="8" t="str">
        <f>IF(A1145="","",IF(COUNTIF(TOther[Frequency],$K$1)=0,0,IF(A1145=(A1145-DAY(A1145)+1+2*7-WEEKDAY(A1145-DAY(A1145)+8-4,1)),SUMIFS(TOther[Amount],TOther[Frequency],$K$1,TOther[Start Date],"&lt;="&amp;$A1145,TOther[End Date Calc],"&gt;="&amp;A1145),0)))</f>
        <v/>
      </c>
      <c r="L1145" s="8" t="str">
        <f>IF(A1145="","",IF(COUNTIF(TOther[Frequency],$L$1)=0,0,IF(A1145=(A1145-DAY(A1145)+1+3*7-WEEKDAY(A1145-DAY(A1145)+8-4,1)),SUMIFS(TOther[Amount],TOther[Frequency],$L$1,TOther[Start Date],"&lt;="&amp;$A1145,TOther[End Date Calc],"&gt;="&amp;A1145),0)))</f>
        <v/>
      </c>
      <c r="M1145" s="8" t="str">
        <f>IF(A1145="","",IF(COUNTIF(TOther[Frequency],$M$1)=0,0,IF(A1145=(A1145-DAY(A1145)+1+4*7-WEEKDAY(A1145-DAY(A1145)+8-4,1)),SUMIFS(TOther[Amount],TOther[Frequency],$M$1,TOther[Start Date],"&lt;="&amp;$A1145,TOther[End Date Calc],"&gt;="&amp;A1145),0)))</f>
        <v/>
      </c>
      <c r="N1145" s="8" t="str" cm="1">
        <f t="array" ref="N1145">IF(A1145="","",IF(COUNTIF(TOther[Frequency],$N$1)=0,0,SUMPRODUCT(--(IFERROR(MOD(A1145-TOther[Start Date],28),1)=0),--(TOther[Frequency]=$N$1),--(TOther[Start Date]&lt;=A1145),--(TOther[End Date Calc]&gt;=A1145),TOther[Amount])))</f>
        <v/>
      </c>
      <c r="O1145" s="8" t="str" cm="1">
        <f t="array" ref="O1145">IF(A1145="","",IF(COUNTIF(TOther[Frequency],$O$1)=0,0,SUMPRODUCT(--(IFERROR(MOD(A1145-TOther[Start Date],42),1)=0),--(TOther[Frequency]=$O$1),--(TOther[Start Date]&lt;=A1145),--(TOther[End Date Calc]&gt;=A1145),TOther[Amount])))</f>
        <v/>
      </c>
      <c r="P1145" s="8" t="str" cm="1">
        <f t="array" ref="P1145">IF(A1145="","",IF(COUNTIF(TOther[Frequency],$P$1)=0,0,SUMPRODUCT(--(IFERROR(MOD(A1145-TOther[Start Date],56),1)=0),--(TOther[Frequency]=$P$1),--(TOther[Start Date]&lt;=A1145),--(TOther[End Date Calc]&gt;=A1145),TOther[Amount])))</f>
        <v/>
      </c>
      <c r="Q1145" s="8" t="str">
        <f>IF(A1145="","",IF(COUNTIF(TOther[Frequency],$Q$1)=0,0,IF(B1145="N",SUMIFS(TOther[Amount],TOther[Frequency],$Q$1,TOther[Start Date],"&lt;="&amp;$A1145,TOther[End Date Calc],"&gt;="&amp;A1145,TOther[Start Day],DAY(A1145)),SUMIFS(TOther[Amount],TOther[Frequency],$Q$1,TOther[Start Date],"&lt;="&amp;$A1145,TOther[End Date Calc],"&gt;="&amp;A1145,TOther[Start Day],"&gt;="&amp;DAY(A1145)))))</f>
        <v/>
      </c>
      <c r="R1145" s="8" t="str" cm="1">
        <f t="array" ref="R1145">IF(A1145="","",IF(COUNTIF(TOther[Frequency],R$1)=0,0,SUMPRODUCT(--(TOther[Frequency]=R$1),--(TOther[Start Date]&lt;=A1145),--(TOther[End Date Calc]&gt;=A1145),IF(B1145="N",--(TOther[Start Day]=DAY(A1145)),--(TOther[Start Day]&gt;=DAY(A1145))),--(IFERROR(MOD(TOther[Start Month]-MONTH(A1145)+2,2),1)=0),TOther[Amount])))</f>
        <v/>
      </c>
      <c r="S1145" s="8" t="str" cm="1">
        <f t="array" ref="S1145">IF(A1145="","",IF(COUNTIF(TOther[Frequency],S$1)=0,0,SUMPRODUCT(--(TOther[Frequency]=S$1),--(TOther[Start Date]&lt;=A1145),--(TOther[End Date Calc]&gt;=A1145),IF(B1145="N",--(TOther[Start Day]=DAY(A1145)),--(TOther[Start Day]&gt;=DAY(A1145))),--(IFERROR(MOD(TOther[Start Month]-MONTH(A1145)+3,3),1)=0),TOther[Amount])))</f>
        <v/>
      </c>
      <c r="T1145" s="8" t="str" cm="1">
        <f t="array" ref="T1145">IF($A1145="","",IF(COUNTIF(TOther[Frequency],T$1)=0,0,SUMPRODUCT(--(TOther[Frequency]=T$1),--(TOther[Start Date]&lt;=$A1145),--(TOther[End Date Calc]&gt;=$A1145),IF($B1145="N",--(TOther[Start Day]=DAY($A1145)),--(TOther[Start Day]&gt;=DAY($A1145))),--(IFERROR(MOD(TOther[Start Month]-MONTH($A1145)+4,4),1)=0),TOther[Amount])))</f>
        <v/>
      </c>
      <c r="U1145" s="8" t="str" cm="1">
        <f t="array" ref="U1145">IF(A1145="","",IF(COUNTIF(TOther[Frequency],$U$1)=0,0,SUMPRODUCT(--(TOther[Frequency]=$U$1),--(TOther[Start Date]&lt;=A1145),--(TOther[End Date Calc]&gt;=A1145),IF(B1145="N",--(TOther[Start Day]=DAY(A1145)),--(TOther[Start Day]&gt;=DAY(A1145))),--(IFERROR(MOD(TOther[Start Month]-MONTH(A1145)+6,6),1)=0),TOther[Amount])))</f>
        <v/>
      </c>
      <c r="V1145" s="8" t="str" cm="1">
        <f t="array" ref="V1145">IF(A1145="","",IF(COUNTIF(TOther[Frequency],$V$1)=0,0,SUMPRODUCT(--(TOther[Frequency]=$V$1),--(TOther[Start Date]&lt;=A1145),--(TOther[End Date Calc]&gt;=A1145),IF(B1145="N",--(TOther[Start Day]=DAY(A1145)),--(TOther[Start Day]&gt;=DAY(A1145))),--(IFERROR(MOD(TOther[Start Month]-MONTH(A1145)+12,12),1)=0),TOther[Amount])))</f>
        <v/>
      </c>
      <c r="W1145" s="8" t="str">
        <f>IF(A1145="","",SUMIFS(TOther[Amount],TOther[Start Date],A1145,TOther[Frequency],$W$1))</f>
        <v/>
      </c>
      <c r="X1145" s="9" t="str">
        <f t="shared" si="85"/>
        <v/>
      </c>
      <c r="Y1145" s="9" t="str">
        <f t="shared" si="89"/>
        <v/>
      </c>
      <c r="Z1145" s="8" t="str" cm="1">
        <f t="array" ref="Z1145">IF(A1145="","",IF(COUNTIF('2) Income'!$D$13:$D$32,"Weekly")=0,0,SUMPRODUCT(--(IFERROR(MOD(A1145-'2) Income'!$F$13:$F$32,7),1)=0),--('2) Income'!$D$13:$D$32="Weekly"),--('2) Income'!$F$13:$F$32&lt;=A1145),'2) Income'!$E$13:$E$32)))</f>
        <v/>
      </c>
      <c r="AA1145" s="8" t="str" cm="1">
        <f t="array" ref="AA1145">IF(A1145="","",IF(COUNTIF('2) Income'!$D$13:$D$32,"Every Other Week")=0,0,SUMPRODUCT(--(IFERROR(MOD(A1145-'2) Income'!$F$13:$F$32,14),1)=0),--('2) Income'!$D$13:$D$32="Every Other Week"),--('2) Income'!$F$13:$F$32&lt;=A1145),'2) Income'!$E$13:$E$32)))</f>
        <v/>
      </c>
      <c r="AB1145" s="8" t="str">
        <f>IF(A1145="","",IF(COUNTIF('2) Income'!$D$13:$D$32,"1st and 15th")=0,0,IF(OR(DAY(A1145)=1,DAY(A1145)=15),SUMIFS('2) Income'!$E$13:$E$32,'2) Income'!$D$13:$D$32,"1st and 15th",'2) Income'!$F$13:$F$32,"&lt;="&amp;$A1145),0)))</f>
        <v/>
      </c>
      <c r="AC1145" s="8" t="str">
        <f>IF(A1145="","",IF(COUNTIF('2) Income'!$D$13:$D$32,"2nd Wednesday")=0,0,IF(A1145=(A1145-DAY(A1145)+1+2*7-WEEKDAY(A1145-DAY(A1145)+8-4,1)),SUMIFS('2) Income'!$E$13:$E$32,'2) Income'!$D$13:$D$32,"2nd Wednesday",'2) Income'!$F$13:$F$32,"&lt;="&amp;$A1145),0)))</f>
        <v/>
      </c>
      <c r="AD1145" s="8" t="str">
        <f>IF(A1145="","",IF(COUNTIF('2) Income'!$D$13:$D$32,"3rd Wednesday")=0,0,IF(A1145=(A1145-DAY(A1145)+1+3*7-WEEKDAY(A1145-DAY(A1145)+8-4,1)),SUMIFS('2) Income'!$E$13:$E$32,'2) Income'!$D$13:$D$32,"3rd Wednesday",'2) Income'!$F$13:$F$32,"&lt;="&amp;$A1145),0)))</f>
        <v/>
      </c>
      <c r="AE1145" s="8" t="str">
        <f>IF(A1145="","",IF(COUNTIF('2) Income'!$D$13:$D$32,"4th Wednesday")=0,0,IF(A1145=(A1145-DAY(A1145)+1+4*7-WEEKDAY(A1145-DAY(A1145)+8-4,1)),SUMIFS('2) Income'!$E$13:$E$32,'2) Income'!$D$13:$D$32,"4th Wednesday",'2) Income'!$F$13:$F$32,"&lt;="&amp;$A1145),0)))</f>
        <v/>
      </c>
      <c r="AF1145" s="8" t="str" cm="1">
        <f t="array" ref="AF1145">IF(A1145="","",IF(COUNTIF('2) Income'!$D$13:$D$32,"Every 4 Weeks")=0,0,SUMPRODUCT(--(IFERROR(MOD(A1145-'2) Income'!$F$13:$F$32,28),1)=0),--('2) Income'!$D$13:$D$32="Every 4 Weeks"),--('2) Income'!$F$13:$F$32&lt;=A1145),'2) Income'!$E$13:$E$32)))</f>
        <v/>
      </c>
      <c r="AG1145" s="8" t="str">
        <f>IF(A1145="","",IF(COUNTIF('2) Income'!$D$13:$D$32,"Monthly")=0,0,IF(B1145="N",SUMIFS('2) Income'!$E$13:$E$32,'2) Income'!$D$13:$D$32,"monthly",'2) Income'!$F$13:$F$32,"&lt;="&amp;$A1145,'2) Income'!$I$13:$I$32,DAY(A1145)),SUMIFS('2) Income'!$E$13:$E$32,'2) Income'!$D$13:$D$32,"monthly",'2) Income'!$F$13:$F$32,"&lt;="&amp;$A1145,'2) Income'!$I$13:$I$32,"&gt;="&amp;DAY(A1145)))))</f>
        <v/>
      </c>
      <c r="AH1145" s="8" t="str" cm="1">
        <f t="array" ref="AH1145">IF(A1145="","",IF(COUNTIF('2) Income'!$D$13:$D$32,"Yearly")=0,0,SUMPRODUCT(--('2) Income'!$D$13:$D$32="Yearly"),--('2) Income'!$F$13:$F$32&lt;=A1145),IF(B1145="N",--('2) Income'!$I$13:$I$32=DAY(A1145)),--('2) Income'!$I$13:$I$32&gt;=DAY(A1145))),--(IFERROR(MOD('2) Income'!$H$13:$H$32-MONTH(A1145)+12,12),1)=0),'2) Income'!$E$13:$E$32)))</f>
        <v/>
      </c>
      <c r="AI1145" s="8" t="str">
        <f>IF(A1145="","",IF(COUNTIF('2) Income'!$D$13:$D$32,"one-time")=0,0,SUMIFS('2) Income'!$E$13:$E$32,'2) Income'!$D$13:$D$32,"one-time",'2) Income'!$F$13:$F$32,"="&amp;$A1145)))</f>
        <v/>
      </c>
      <c r="AJ1145" s="9" t="str">
        <f t="shared" si="86"/>
        <v/>
      </c>
    </row>
    <row r="1146" spans="1:36">
      <c r="A1146" s="7" t="str">
        <f>IF(A1145="","",IF(A1145+1&lt;='1) Period'!$E$21,A1145+1,""))</f>
        <v/>
      </c>
      <c r="B1146" s="7" t="e">
        <f t="shared" si="87"/>
        <v>#VALUE!</v>
      </c>
      <c r="C1146" t="e">
        <f t="shared" si="88"/>
        <v>#VALUE!</v>
      </c>
      <c r="D1146" s="8" t="str">
        <f>IF(A1146="","",IF(TEXT(A1146,"dddd")='4) Happy Money'!$E$23,WAllowance,0))</f>
        <v/>
      </c>
      <c r="E1146" s="8" t="str">
        <f>IF(A1146="","",IF(B1146="N",SUMIF(TMonthly[Day of the Month],DAY(A1146),TMonthly[Amount]),SUMIF(TMonthly[Day of the Month],"&gt;="&amp;DAY(A1146),TMonthly[Amount])))</f>
        <v/>
      </c>
      <c r="F1146" s="8" t="str" cm="1">
        <f t="array" ref="F1146">IF(A1146="","",SUMPRODUCT(--(TYearly[Due Date]&lt;=A1146),IF(B1146="N",--(TYearly[Day]=DAY(A1146)),--(TYearly[Day]&gt;=DAY(A1146))),--(IFERROR(MOD(TYearly[Month]-MONTH(A1146)+12,12),1)=0),TYearly[Amount]))</f>
        <v/>
      </c>
      <c r="G1146" s="8" t="str">
        <f>IF(A1146="","",SUMIF(TOneTime[Due Date],A1146,TOneTime[Amount]))</f>
        <v/>
      </c>
      <c r="H1146" s="8" t="str" cm="1">
        <f t="array" ref="H1146">IF(A1146="","",IF(COUNTIF(TOther[Frequency],$H$1)=0,0,SUMPRODUCT(--(IFERROR(MOD(A1146-TOther[Start Date],7),1)=0),--(TOther[Frequency]=$H$1),--(TOther[Start Date]&lt;=A1146),--(TOther[End Date Calc]&gt;=A1146),TOther[Amount])))</f>
        <v/>
      </c>
      <c r="I1146" s="8" t="str" cm="1">
        <f t="array" ref="I1146">IF(A1146="","",IF(COUNTIF(TOther[Frequency],$I$1)=0,0,SUMPRODUCT(--(IFERROR(MOD(A1146-TOther[Start Date],14),1)=0),--(TOther[Frequency]=$I$1),--(TOther[Start Date]&lt;=A1146),--(TOther[End Date Calc]&gt;=A1146),TOther[Amount])))</f>
        <v/>
      </c>
      <c r="J1146" s="8" t="str">
        <f>IF(A1146="","",IF(COUNTIF(TOther[Frequency],$J$1)=0,0,IF(OR(DAY(A1146)=1,DAY(A1146)=15),SUMIFS(TOther[Amount],TOther[Frequency],$J$1,TOther[Start Date],"&lt;="&amp;$A1146,TOther[End Date Calc],"&gt;="&amp;A1146),0)))</f>
        <v/>
      </c>
      <c r="K1146" s="8" t="str">
        <f>IF(A1146="","",IF(COUNTIF(TOther[Frequency],$K$1)=0,0,IF(A1146=(A1146-DAY(A1146)+1+2*7-WEEKDAY(A1146-DAY(A1146)+8-4,1)),SUMIFS(TOther[Amount],TOther[Frequency],$K$1,TOther[Start Date],"&lt;="&amp;$A1146,TOther[End Date Calc],"&gt;="&amp;A1146),0)))</f>
        <v/>
      </c>
      <c r="L1146" s="8" t="str">
        <f>IF(A1146="","",IF(COUNTIF(TOther[Frequency],$L$1)=0,0,IF(A1146=(A1146-DAY(A1146)+1+3*7-WEEKDAY(A1146-DAY(A1146)+8-4,1)),SUMIFS(TOther[Amount],TOther[Frequency],$L$1,TOther[Start Date],"&lt;="&amp;$A1146,TOther[End Date Calc],"&gt;="&amp;A1146),0)))</f>
        <v/>
      </c>
      <c r="M1146" s="8" t="str">
        <f>IF(A1146="","",IF(COUNTIF(TOther[Frequency],$M$1)=0,0,IF(A1146=(A1146-DAY(A1146)+1+4*7-WEEKDAY(A1146-DAY(A1146)+8-4,1)),SUMIFS(TOther[Amount],TOther[Frequency],$M$1,TOther[Start Date],"&lt;="&amp;$A1146,TOther[End Date Calc],"&gt;="&amp;A1146),0)))</f>
        <v/>
      </c>
      <c r="N1146" s="8" t="str" cm="1">
        <f t="array" ref="N1146">IF(A1146="","",IF(COUNTIF(TOther[Frequency],$N$1)=0,0,SUMPRODUCT(--(IFERROR(MOD(A1146-TOther[Start Date],28),1)=0),--(TOther[Frequency]=$N$1),--(TOther[Start Date]&lt;=A1146),--(TOther[End Date Calc]&gt;=A1146),TOther[Amount])))</f>
        <v/>
      </c>
      <c r="O1146" s="8" t="str" cm="1">
        <f t="array" ref="O1146">IF(A1146="","",IF(COUNTIF(TOther[Frequency],$O$1)=0,0,SUMPRODUCT(--(IFERROR(MOD(A1146-TOther[Start Date],42),1)=0),--(TOther[Frequency]=$O$1),--(TOther[Start Date]&lt;=A1146),--(TOther[End Date Calc]&gt;=A1146),TOther[Amount])))</f>
        <v/>
      </c>
      <c r="P1146" s="8" t="str" cm="1">
        <f t="array" ref="P1146">IF(A1146="","",IF(COUNTIF(TOther[Frequency],$P$1)=0,0,SUMPRODUCT(--(IFERROR(MOD(A1146-TOther[Start Date],56),1)=0),--(TOther[Frequency]=$P$1),--(TOther[Start Date]&lt;=A1146),--(TOther[End Date Calc]&gt;=A1146),TOther[Amount])))</f>
        <v/>
      </c>
      <c r="Q1146" s="8" t="str">
        <f>IF(A1146="","",IF(COUNTIF(TOther[Frequency],$Q$1)=0,0,IF(B1146="N",SUMIFS(TOther[Amount],TOther[Frequency],$Q$1,TOther[Start Date],"&lt;="&amp;$A1146,TOther[End Date Calc],"&gt;="&amp;A1146,TOther[Start Day],DAY(A1146)),SUMIFS(TOther[Amount],TOther[Frequency],$Q$1,TOther[Start Date],"&lt;="&amp;$A1146,TOther[End Date Calc],"&gt;="&amp;A1146,TOther[Start Day],"&gt;="&amp;DAY(A1146)))))</f>
        <v/>
      </c>
      <c r="R1146" s="8" t="str" cm="1">
        <f t="array" ref="R1146">IF(A1146="","",IF(COUNTIF(TOther[Frequency],R$1)=0,0,SUMPRODUCT(--(TOther[Frequency]=R$1),--(TOther[Start Date]&lt;=A1146),--(TOther[End Date Calc]&gt;=A1146),IF(B1146="N",--(TOther[Start Day]=DAY(A1146)),--(TOther[Start Day]&gt;=DAY(A1146))),--(IFERROR(MOD(TOther[Start Month]-MONTH(A1146)+2,2),1)=0),TOther[Amount])))</f>
        <v/>
      </c>
      <c r="S1146" s="8" t="str" cm="1">
        <f t="array" ref="S1146">IF(A1146="","",IF(COUNTIF(TOther[Frequency],S$1)=0,0,SUMPRODUCT(--(TOther[Frequency]=S$1),--(TOther[Start Date]&lt;=A1146),--(TOther[End Date Calc]&gt;=A1146),IF(B1146="N",--(TOther[Start Day]=DAY(A1146)),--(TOther[Start Day]&gt;=DAY(A1146))),--(IFERROR(MOD(TOther[Start Month]-MONTH(A1146)+3,3),1)=0),TOther[Amount])))</f>
        <v/>
      </c>
      <c r="T1146" s="8" t="str" cm="1">
        <f t="array" ref="T1146">IF($A1146="","",IF(COUNTIF(TOther[Frequency],T$1)=0,0,SUMPRODUCT(--(TOther[Frequency]=T$1),--(TOther[Start Date]&lt;=$A1146),--(TOther[End Date Calc]&gt;=$A1146),IF($B1146="N",--(TOther[Start Day]=DAY($A1146)),--(TOther[Start Day]&gt;=DAY($A1146))),--(IFERROR(MOD(TOther[Start Month]-MONTH($A1146)+4,4),1)=0),TOther[Amount])))</f>
        <v/>
      </c>
      <c r="U1146" s="8" t="str" cm="1">
        <f t="array" ref="U1146">IF(A1146="","",IF(COUNTIF(TOther[Frequency],$U$1)=0,0,SUMPRODUCT(--(TOther[Frequency]=$U$1),--(TOther[Start Date]&lt;=A1146),--(TOther[End Date Calc]&gt;=A1146),IF(B1146="N",--(TOther[Start Day]=DAY(A1146)),--(TOther[Start Day]&gt;=DAY(A1146))),--(IFERROR(MOD(TOther[Start Month]-MONTH(A1146)+6,6),1)=0),TOther[Amount])))</f>
        <v/>
      </c>
      <c r="V1146" s="8" t="str" cm="1">
        <f t="array" ref="V1146">IF(A1146="","",IF(COUNTIF(TOther[Frequency],$V$1)=0,0,SUMPRODUCT(--(TOther[Frequency]=$V$1),--(TOther[Start Date]&lt;=A1146),--(TOther[End Date Calc]&gt;=A1146),IF(B1146="N",--(TOther[Start Day]=DAY(A1146)),--(TOther[Start Day]&gt;=DAY(A1146))),--(IFERROR(MOD(TOther[Start Month]-MONTH(A1146)+12,12),1)=0),TOther[Amount])))</f>
        <v/>
      </c>
      <c r="W1146" s="8" t="str">
        <f>IF(A1146="","",SUMIFS(TOther[Amount],TOther[Start Date],A1146,TOther[Frequency],$W$1))</f>
        <v/>
      </c>
      <c r="X1146" s="9" t="str">
        <f t="shared" si="85"/>
        <v/>
      </c>
      <c r="Y1146" s="9" t="str">
        <f t="shared" si="89"/>
        <v/>
      </c>
      <c r="Z1146" s="8" t="str" cm="1">
        <f t="array" ref="Z1146">IF(A1146="","",IF(COUNTIF('2) Income'!$D$13:$D$32,"Weekly")=0,0,SUMPRODUCT(--(IFERROR(MOD(A1146-'2) Income'!$F$13:$F$32,7),1)=0),--('2) Income'!$D$13:$D$32="Weekly"),--('2) Income'!$F$13:$F$32&lt;=A1146),'2) Income'!$E$13:$E$32)))</f>
        <v/>
      </c>
      <c r="AA1146" s="8" t="str" cm="1">
        <f t="array" ref="AA1146">IF(A1146="","",IF(COUNTIF('2) Income'!$D$13:$D$32,"Every Other Week")=0,0,SUMPRODUCT(--(IFERROR(MOD(A1146-'2) Income'!$F$13:$F$32,14),1)=0),--('2) Income'!$D$13:$D$32="Every Other Week"),--('2) Income'!$F$13:$F$32&lt;=A1146),'2) Income'!$E$13:$E$32)))</f>
        <v/>
      </c>
      <c r="AB1146" s="8" t="str">
        <f>IF(A1146="","",IF(COUNTIF('2) Income'!$D$13:$D$32,"1st and 15th")=0,0,IF(OR(DAY(A1146)=1,DAY(A1146)=15),SUMIFS('2) Income'!$E$13:$E$32,'2) Income'!$D$13:$D$32,"1st and 15th",'2) Income'!$F$13:$F$32,"&lt;="&amp;$A1146),0)))</f>
        <v/>
      </c>
      <c r="AC1146" s="8" t="str">
        <f>IF(A1146="","",IF(COUNTIF('2) Income'!$D$13:$D$32,"2nd Wednesday")=0,0,IF(A1146=(A1146-DAY(A1146)+1+2*7-WEEKDAY(A1146-DAY(A1146)+8-4,1)),SUMIFS('2) Income'!$E$13:$E$32,'2) Income'!$D$13:$D$32,"2nd Wednesday",'2) Income'!$F$13:$F$32,"&lt;="&amp;$A1146),0)))</f>
        <v/>
      </c>
      <c r="AD1146" s="8" t="str">
        <f>IF(A1146="","",IF(COUNTIF('2) Income'!$D$13:$D$32,"3rd Wednesday")=0,0,IF(A1146=(A1146-DAY(A1146)+1+3*7-WEEKDAY(A1146-DAY(A1146)+8-4,1)),SUMIFS('2) Income'!$E$13:$E$32,'2) Income'!$D$13:$D$32,"3rd Wednesday",'2) Income'!$F$13:$F$32,"&lt;="&amp;$A1146),0)))</f>
        <v/>
      </c>
      <c r="AE1146" s="8" t="str">
        <f>IF(A1146="","",IF(COUNTIF('2) Income'!$D$13:$D$32,"4th Wednesday")=0,0,IF(A1146=(A1146-DAY(A1146)+1+4*7-WEEKDAY(A1146-DAY(A1146)+8-4,1)),SUMIFS('2) Income'!$E$13:$E$32,'2) Income'!$D$13:$D$32,"4th Wednesday",'2) Income'!$F$13:$F$32,"&lt;="&amp;$A1146),0)))</f>
        <v/>
      </c>
      <c r="AF1146" s="8" t="str" cm="1">
        <f t="array" ref="AF1146">IF(A1146="","",IF(COUNTIF('2) Income'!$D$13:$D$32,"Every 4 Weeks")=0,0,SUMPRODUCT(--(IFERROR(MOD(A1146-'2) Income'!$F$13:$F$32,28),1)=0),--('2) Income'!$D$13:$D$32="Every 4 Weeks"),--('2) Income'!$F$13:$F$32&lt;=A1146),'2) Income'!$E$13:$E$32)))</f>
        <v/>
      </c>
      <c r="AG1146" s="8" t="str">
        <f>IF(A1146="","",IF(COUNTIF('2) Income'!$D$13:$D$32,"Monthly")=0,0,IF(B1146="N",SUMIFS('2) Income'!$E$13:$E$32,'2) Income'!$D$13:$D$32,"monthly",'2) Income'!$F$13:$F$32,"&lt;="&amp;$A1146,'2) Income'!$I$13:$I$32,DAY(A1146)),SUMIFS('2) Income'!$E$13:$E$32,'2) Income'!$D$13:$D$32,"monthly",'2) Income'!$F$13:$F$32,"&lt;="&amp;$A1146,'2) Income'!$I$13:$I$32,"&gt;="&amp;DAY(A1146)))))</f>
        <v/>
      </c>
      <c r="AH1146" s="8" t="str" cm="1">
        <f t="array" ref="AH1146">IF(A1146="","",IF(COUNTIF('2) Income'!$D$13:$D$32,"Yearly")=0,0,SUMPRODUCT(--('2) Income'!$D$13:$D$32="Yearly"),--('2) Income'!$F$13:$F$32&lt;=A1146),IF(B1146="N",--('2) Income'!$I$13:$I$32=DAY(A1146)),--('2) Income'!$I$13:$I$32&gt;=DAY(A1146))),--(IFERROR(MOD('2) Income'!$H$13:$H$32-MONTH(A1146)+12,12),1)=0),'2) Income'!$E$13:$E$32)))</f>
        <v/>
      </c>
      <c r="AI1146" s="8" t="str">
        <f>IF(A1146="","",IF(COUNTIF('2) Income'!$D$13:$D$32,"one-time")=0,0,SUMIFS('2) Income'!$E$13:$E$32,'2) Income'!$D$13:$D$32,"one-time",'2) Income'!$F$13:$F$32,"="&amp;$A1146)))</f>
        <v/>
      </c>
      <c r="AJ1146" s="9" t="str">
        <f t="shared" si="86"/>
        <v/>
      </c>
    </row>
    <row r="1147" spans="1:36">
      <c r="A1147" s="7" t="str">
        <f>IF(A1146="","",IF(A1146+1&lt;='1) Period'!$E$21,A1146+1,""))</f>
        <v/>
      </c>
      <c r="B1147" s="7" t="e">
        <f t="shared" si="87"/>
        <v>#VALUE!</v>
      </c>
      <c r="C1147" t="e">
        <f t="shared" si="88"/>
        <v>#VALUE!</v>
      </c>
      <c r="D1147" s="8" t="str">
        <f>IF(A1147="","",IF(TEXT(A1147,"dddd")='4) Happy Money'!$E$23,WAllowance,0))</f>
        <v/>
      </c>
      <c r="E1147" s="8" t="str">
        <f>IF(A1147="","",IF(B1147="N",SUMIF(TMonthly[Day of the Month],DAY(A1147),TMonthly[Amount]),SUMIF(TMonthly[Day of the Month],"&gt;="&amp;DAY(A1147),TMonthly[Amount])))</f>
        <v/>
      </c>
      <c r="F1147" s="8" t="str" cm="1">
        <f t="array" ref="F1147">IF(A1147="","",SUMPRODUCT(--(TYearly[Due Date]&lt;=A1147),IF(B1147="N",--(TYearly[Day]=DAY(A1147)),--(TYearly[Day]&gt;=DAY(A1147))),--(IFERROR(MOD(TYearly[Month]-MONTH(A1147)+12,12),1)=0),TYearly[Amount]))</f>
        <v/>
      </c>
      <c r="G1147" s="8" t="str">
        <f>IF(A1147="","",SUMIF(TOneTime[Due Date],A1147,TOneTime[Amount]))</f>
        <v/>
      </c>
      <c r="H1147" s="8" t="str" cm="1">
        <f t="array" ref="H1147">IF(A1147="","",IF(COUNTIF(TOther[Frequency],$H$1)=0,0,SUMPRODUCT(--(IFERROR(MOD(A1147-TOther[Start Date],7),1)=0),--(TOther[Frequency]=$H$1),--(TOther[Start Date]&lt;=A1147),--(TOther[End Date Calc]&gt;=A1147),TOther[Amount])))</f>
        <v/>
      </c>
      <c r="I1147" s="8" t="str" cm="1">
        <f t="array" ref="I1147">IF(A1147="","",IF(COUNTIF(TOther[Frequency],$I$1)=0,0,SUMPRODUCT(--(IFERROR(MOD(A1147-TOther[Start Date],14),1)=0),--(TOther[Frequency]=$I$1),--(TOther[Start Date]&lt;=A1147),--(TOther[End Date Calc]&gt;=A1147),TOther[Amount])))</f>
        <v/>
      </c>
      <c r="J1147" s="8" t="str">
        <f>IF(A1147="","",IF(COUNTIF(TOther[Frequency],$J$1)=0,0,IF(OR(DAY(A1147)=1,DAY(A1147)=15),SUMIFS(TOther[Amount],TOther[Frequency],$J$1,TOther[Start Date],"&lt;="&amp;$A1147,TOther[End Date Calc],"&gt;="&amp;A1147),0)))</f>
        <v/>
      </c>
      <c r="K1147" s="8" t="str">
        <f>IF(A1147="","",IF(COUNTIF(TOther[Frequency],$K$1)=0,0,IF(A1147=(A1147-DAY(A1147)+1+2*7-WEEKDAY(A1147-DAY(A1147)+8-4,1)),SUMIFS(TOther[Amount],TOther[Frequency],$K$1,TOther[Start Date],"&lt;="&amp;$A1147,TOther[End Date Calc],"&gt;="&amp;A1147),0)))</f>
        <v/>
      </c>
      <c r="L1147" s="8" t="str">
        <f>IF(A1147="","",IF(COUNTIF(TOther[Frequency],$L$1)=0,0,IF(A1147=(A1147-DAY(A1147)+1+3*7-WEEKDAY(A1147-DAY(A1147)+8-4,1)),SUMIFS(TOther[Amount],TOther[Frequency],$L$1,TOther[Start Date],"&lt;="&amp;$A1147,TOther[End Date Calc],"&gt;="&amp;A1147),0)))</f>
        <v/>
      </c>
      <c r="M1147" s="8" t="str">
        <f>IF(A1147="","",IF(COUNTIF(TOther[Frequency],$M$1)=0,0,IF(A1147=(A1147-DAY(A1147)+1+4*7-WEEKDAY(A1147-DAY(A1147)+8-4,1)),SUMIFS(TOther[Amount],TOther[Frequency],$M$1,TOther[Start Date],"&lt;="&amp;$A1147,TOther[End Date Calc],"&gt;="&amp;A1147),0)))</f>
        <v/>
      </c>
      <c r="N1147" s="8" t="str" cm="1">
        <f t="array" ref="N1147">IF(A1147="","",IF(COUNTIF(TOther[Frequency],$N$1)=0,0,SUMPRODUCT(--(IFERROR(MOD(A1147-TOther[Start Date],28),1)=0),--(TOther[Frequency]=$N$1),--(TOther[Start Date]&lt;=A1147),--(TOther[End Date Calc]&gt;=A1147),TOther[Amount])))</f>
        <v/>
      </c>
      <c r="O1147" s="8" t="str" cm="1">
        <f t="array" ref="O1147">IF(A1147="","",IF(COUNTIF(TOther[Frequency],$O$1)=0,0,SUMPRODUCT(--(IFERROR(MOD(A1147-TOther[Start Date],42),1)=0),--(TOther[Frequency]=$O$1),--(TOther[Start Date]&lt;=A1147),--(TOther[End Date Calc]&gt;=A1147),TOther[Amount])))</f>
        <v/>
      </c>
      <c r="P1147" s="8" t="str" cm="1">
        <f t="array" ref="P1147">IF(A1147="","",IF(COUNTIF(TOther[Frequency],$P$1)=0,0,SUMPRODUCT(--(IFERROR(MOD(A1147-TOther[Start Date],56),1)=0),--(TOther[Frequency]=$P$1),--(TOther[Start Date]&lt;=A1147),--(TOther[End Date Calc]&gt;=A1147),TOther[Amount])))</f>
        <v/>
      </c>
      <c r="Q1147" s="8" t="str">
        <f>IF(A1147="","",IF(COUNTIF(TOther[Frequency],$Q$1)=0,0,IF(B1147="N",SUMIFS(TOther[Amount],TOther[Frequency],$Q$1,TOther[Start Date],"&lt;="&amp;$A1147,TOther[End Date Calc],"&gt;="&amp;A1147,TOther[Start Day],DAY(A1147)),SUMIFS(TOther[Amount],TOther[Frequency],$Q$1,TOther[Start Date],"&lt;="&amp;$A1147,TOther[End Date Calc],"&gt;="&amp;A1147,TOther[Start Day],"&gt;="&amp;DAY(A1147)))))</f>
        <v/>
      </c>
      <c r="R1147" s="8" t="str" cm="1">
        <f t="array" ref="R1147">IF(A1147="","",IF(COUNTIF(TOther[Frequency],R$1)=0,0,SUMPRODUCT(--(TOther[Frequency]=R$1),--(TOther[Start Date]&lt;=A1147),--(TOther[End Date Calc]&gt;=A1147),IF(B1147="N",--(TOther[Start Day]=DAY(A1147)),--(TOther[Start Day]&gt;=DAY(A1147))),--(IFERROR(MOD(TOther[Start Month]-MONTH(A1147)+2,2),1)=0),TOther[Amount])))</f>
        <v/>
      </c>
      <c r="S1147" s="8" t="str" cm="1">
        <f t="array" ref="S1147">IF(A1147="","",IF(COUNTIF(TOther[Frequency],S$1)=0,0,SUMPRODUCT(--(TOther[Frequency]=S$1),--(TOther[Start Date]&lt;=A1147),--(TOther[End Date Calc]&gt;=A1147),IF(B1147="N",--(TOther[Start Day]=DAY(A1147)),--(TOther[Start Day]&gt;=DAY(A1147))),--(IFERROR(MOD(TOther[Start Month]-MONTH(A1147)+3,3),1)=0),TOther[Amount])))</f>
        <v/>
      </c>
      <c r="T1147" s="8" t="str" cm="1">
        <f t="array" ref="T1147">IF($A1147="","",IF(COUNTIF(TOther[Frequency],T$1)=0,0,SUMPRODUCT(--(TOther[Frequency]=T$1),--(TOther[Start Date]&lt;=$A1147),--(TOther[End Date Calc]&gt;=$A1147),IF($B1147="N",--(TOther[Start Day]=DAY($A1147)),--(TOther[Start Day]&gt;=DAY($A1147))),--(IFERROR(MOD(TOther[Start Month]-MONTH($A1147)+4,4),1)=0),TOther[Amount])))</f>
        <v/>
      </c>
      <c r="U1147" s="8" t="str" cm="1">
        <f t="array" ref="U1147">IF(A1147="","",IF(COUNTIF(TOther[Frequency],$U$1)=0,0,SUMPRODUCT(--(TOther[Frequency]=$U$1),--(TOther[Start Date]&lt;=A1147),--(TOther[End Date Calc]&gt;=A1147),IF(B1147="N",--(TOther[Start Day]=DAY(A1147)),--(TOther[Start Day]&gt;=DAY(A1147))),--(IFERROR(MOD(TOther[Start Month]-MONTH(A1147)+6,6),1)=0),TOther[Amount])))</f>
        <v/>
      </c>
      <c r="V1147" s="8" t="str" cm="1">
        <f t="array" ref="V1147">IF(A1147="","",IF(COUNTIF(TOther[Frequency],$V$1)=0,0,SUMPRODUCT(--(TOther[Frequency]=$V$1),--(TOther[Start Date]&lt;=A1147),--(TOther[End Date Calc]&gt;=A1147),IF(B1147="N",--(TOther[Start Day]=DAY(A1147)),--(TOther[Start Day]&gt;=DAY(A1147))),--(IFERROR(MOD(TOther[Start Month]-MONTH(A1147)+12,12),1)=0),TOther[Amount])))</f>
        <v/>
      </c>
      <c r="W1147" s="8" t="str">
        <f>IF(A1147="","",SUMIFS(TOther[Amount],TOther[Start Date],A1147,TOther[Frequency],$W$1))</f>
        <v/>
      </c>
      <c r="X1147" s="9" t="str">
        <f t="shared" si="85"/>
        <v/>
      </c>
      <c r="Y1147" s="9" t="str">
        <f t="shared" si="89"/>
        <v/>
      </c>
      <c r="Z1147" s="8" t="str" cm="1">
        <f t="array" ref="Z1147">IF(A1147="","",IF(COUNTIF('2) Income'!$D$13:$D$32,"Weekly")=0,0,SUMPRODUCT(--(IFERROR(MOD(A1147-'2) Income'!$F$13:$F$32,7),1)=0),--('2) Income'!$D$13:$D$32="Weekly"),--('2) Income'!$F$13:$F$32&lt;=A1147),'2) Income'!$E$13:$E$32)))</f>
        <v/>
      </c>
      <c r="AA1147" s="8" t="str" cm="1">
        <f t="array" ref="AA1147">IF(A1147="","",IF(COUNTIF('2) Income'!$D$13:$D$32,"Every Other Week")=0,0,SUMPRODUCT(--(IFERROR(MOD(A1147-'2) Income'!$F$13:$F$32,14),1)=0),--('2) Income'!$D$13:$D$32="Every Other Week"),--('2) Income'!$F$13:$F$32&lt;=A1147),'2) Income'!$E$13:$E$32)))</f>
        <v/>
      </c>
      <c r="AB1147" s="8" t="str">
        <f>IF(A1147="","",IF(COUNTIF('2) Income'!$D$13:$D$32,"1st and 15th")=0,0,IF(OR(DAY(A1147)=1,DAY(A1147)=15),SUMIFS('2) Income'!$E$13:$E$32,'2) Income'!$D$13:$D$32,"1st and 15th",'2) Income'!$F$13:$F$32,"&lt;="&amp;$A1147),0)))</f>
        <v/>
      </c>
      <c r="AC1147" s="8" t="str">
        <f>IF(A1147="","",IF(COUNTIF('2) Income'!$D$13:$D$32,"2nd Wednesday")=0,0,IF(A1147=(A1147-DAY(A1147)+1+2*7-WEEKDAY(A1147-DAY(A1147)+8-4,1)),SUMIFS('2) Income'!$E$13:$E$32,'2) Income'!$D$13:$D$32,"2nd Wednesday",'2) Income'!$F$13:$F$32,"&lt;="&amp;$A1147),0)))</f>
        <v/>
      </c>
      <c r="AD1147" s="8" t="str">
        <f>IF(A1147="","",IF(COUNTIF('2) Income'!$D$13:$D$32,"3rd Wednesday")=0,0,IF(A1147=(A1147-DAY(A1147)+1+3*7-WEEKDAY(A1147-DAY(A1147)+8-4,1)),SUMIFS('2) Income'!$E$13:$E$32,'2) Income'!$D$13:$D$32,"3rd Wednesday",'2) Income'!$F$13:$F$32,"&lt;="&amp;$A1147),0)))</f>
        <v/>
      </c>
      <c r="AE1147" s="8" t="str">
        <f>IF(A1147="","",IF(COUNTIF('2) Income'!$D$13:$D$32,"4th Wednesday")=0,0,IF(A1147=(A1147-DAY(A1147)+1+4*7-WEEKDAY(A1147-DAY(A1147)+8-4,1)),SUMIFS('2) Income'!$E$13:$E$32,'2) Income'!$D$13:$D$32,"4th Wednesday",'2) Income'!$F$13:$F$32,"&lt;="&amp;$A1147),0)))</f>
        <v/>
      </c>
      <c r="AF1147" s="8" t="str" cm="1">
        <f t="array" ref="AF1147">IF(A1147="","",IF(COUNTIF('2) Income'!$D$13:$D$32,"Every 4 Weeks")=0,0,SUMPRODUCT(--(IFERROR(MOD(A1147-'2) Income'!$F$13:$F$32,28),1)=0),--('2) Income'!$D$13:$D$32="Every 4 Weeks"),--('2) Income'!$F$13:$F$32&lt;=A1147),'2) Income'!$E$13:$E$32)))</f>
        <v/>
      </c>
      <c r="AG1147" s="8" t="str">
        <f>IF(A1147="","",IF(COUNTIF('2) Income'!$D$13:$D$32,"Monthly")=0,0,IF(B1147="N",SUMIFS('2) Income'!$E$13:$E$32,'2) Income'!$D$13:$D$32,"monthly",'2) Income'!$F$13:$F$32,"&lt;="&amp;$A1147,'2) Income'!$I$13:$I$32,DAY(A1147)),SUMIFS('2) Income'!$E$13:$E$32,'2) Income'!$D$13:$D$32,"monthly",'2) Income'!$F$13:$F$32,"&lt;="&amp;$A1147,'2) Income'!$I$13:$I$32,"&gt;="&amp;DAY(A1147)))))</f>
        <v/>
      </c>
      <c r="AH1147" s="8" t="str" cm="1">
        <f t="array" ref="AH1147">IF(A1147="","",IF(COUNTIF('2) Income'!$D$13:$D$32,"Yearly")=0,0,SUMPRODUCT(--('2) Income'!$D$13:$D$32="Yearly"),--('2) Income'!$F$13:$F$32&lt;=A1147),IF(B1147="N",--('2) Income'!$I$13:$I$32=DAY(A1147)),--('2) Income'!$I$13:$I$32&gt;=DAY(A1147))),--(IFERROR(MOD('2) Income'!$H$13:$H$32-MONTH(A1147)+12,12),1)=0),'2) Income'!$E$13:$E$32)))</f>
        <v/>
      </c>
      <c r="AI1147" s="8" t="str">
        <f>IF(A1147="","",IF(COUNTIF('2) Income'!$D$13:$D$32,"one-time")=0,0,SUMIFS('2) Income'!$E$13:$E$32,'2) Income'!$D$13:$D$32,"one-time",'2) Income'!$F$13:$F$32,"="&amp;$A1147)))</f>
        <v/>
      </c>
      <c r="AJ1147" s="9" t="str">
        <f t="shared" si="86"/>
        <v/>
      </c>
    </row>
    <row r="1148" spans="1:36">
      <c r="A1148" s="7" t="str">
        <f>IF(A1147="","",IF(A1147+1&lt;='1) Period'!$E$21,A1147+1,""))</f>
        <v/>
      </c>
      <c r="B1148" s="7" t="e">
        <f t="shared" si="87"/>
        <v>#VALUE!</v>
      </c>
      <c r="C1148" t="e">
        <f t="shared" si="88"/>
        <v>#VALUE!</v>
      </c>
      <c r="D1148" s="8" t="str">
        <f>IF(A1148="","",IF(TEXT(A1148,"dddd")='4) Happy Money'!$E$23,WAllowance,0))</f>
        <v/>
      </c>
      <c r="E1148" s="8" t="str">
        <f>IF(A1148="","",IF(B1148="N",SUMIF(TMonthly[Day of the Month],DAY(A1148),TMonthly[Amount]),SUMIF(TMonthly[Day of the Month],"&gt;="&amp;DAY(A1148),TMonthly[Amount])))</f>
        <v/>
      </c>
      <c r="F1148" s="8" t="str" cm="1">
        <f t="array" ref="F1148">IF(A1148="","",SUMPRODUCT(--(TYearly[Due Date]&lt;=A1148),IF(B1148="N",--(TYearly[Day]=DAY(A1148)),--(TYearly[Day]&gt;=DAY(A1148))),--(IFERROR(MOD(TYearly[Month]-MONTH(A1148)+12,12),1)=0),TYearly[Amount]))</f>
        <v/>
      </c>
      <c r="G1148" s="8" t="str">
        <f>IF(A1148="","",SUMIF(TOneTime[Due Date],A1148,TOneTime[Amount]))</f>
        <v/>
      </c>
      <c r="H1148" s="8" t="str" cm="1">
        <f t="array" ref="H1148">IF(A1148="","",IF(COUNTIF(TOther[Frequency],$H$1)=0,0,SUMPRODUCT(--(IFERROR(MOD(A1148-TOther[Start Date],7),1)=0),--(TOther[Frequency]=$H$1),--(TOther[Start Date]&lt;=A1148),--(TOther[End Date Calc]&gt;=A1148),TOther[Amount])))</f>
        <v/>
      </c>
      <c r="I1148" s="8" t="str" cm="1">
        <f t="array" ref="I1148">IF(A1148="","",IF(COUNTIF(TOther[Frequency],$I$1)=0,0,SUMPRODUCT(--(IFERROR(MOD(A1148-TOther[Start Date],14),1)=0),--(TOther[Frequency]=$I$1),--(TOther[Start Date]&lt;=A1148),--(TOther[End Date Calc]&gt;=A1148),TOther[Amount])))</f>
        <v/>
      </c>
      <c r="J1148" s="8" t="str">
        <f>IF(A1148="","",IF(COUNTIF(TOther[Frequency],$J$1)=0,0,IF(OR(DAY(A1148)=1,DAY(A1148)=15),SUMIFS(TOther[Amount],TOther[Frequency],$J$1,TOther[Start Date],"&lt;="&amp;$A1148,TOther[End Date Calc],"&gt;="&amp;A1148),0)))</f>
        <v/>
      </c>
      <c r="K1148" s="8" t="str">
        <f>IF(A1148="","",IF(COUNTIF(TOther[Frequency],$K$1)=0,0,IF(A1148=(A1148-DAY(A1148)+1+2*7-WEEKDAY(A1148-DAY(A1148)+8-4,1)),SUMIFS(TOther[Amount],TOther[Frequency],$K$1,TOther[Start Date],"&lt;="&amp;$A1148,TOther[End Date Calc],"&gt;="&amp;A1148),0)))</f>
        <v/>
      </c>
      <c r="L1148" s="8" t="str">
        <f>IF(A1148="","",IF(COUNTIF(TOther[Frequency],$L$1)=0,0,IF(A1148=(A1148-DAY(A1148)+1+3*7-WEEKDAY(A1148-DAY(A1148)+8-4,1)),SUMIFS(TOther[Amount],TOther[Frequency],$L$1,TOther[Start Date],"&lt;="&amp;$A1148,TOther[End Date Calc],"&gt;="&amp;A1148),0)))</f>
        <v/>
      </c>
      <c r="M1148" s="8" t="str">
        <f>IF(A1148="","",IF(COUNTIF(TOther[Frequency],$M$1)=0,0,IF(A1148=(A1148-DAY(A1148)+1+4*7-WEEKDAY(A1148-DAY(A1148)+8-4,1)),SUMIFS(TOther[Amount],TOther[Frequency],$M$1,TOther[Start Date],"&lt;="&amp;$A1148,TOther[End Date Calc],"&gt;="&amp;A1148),0)))</f>
        <v/>
      </c>
      <c r="N1148" s="8" t="str" cm="1">
        <f t="array" ref="N1148">IF(A1148="","",IF(COUNTIF(TOther[Frequency],$N$1)=0,0,SUMPRODUCT(--(IFERROR(MOD(A1148-TOther[Start Date],28),1)=0),--(TOther[Frequency]=$N$1),--(TOther[Start Date]&lt;=A1148),--(TOther[End Date Calc]&gt;=A1148),TOther[Amount])))</f>
        <v/>
      </c>
      <c r="O1148" s="8" t="str" cm="1">
        <f t="array" ref="O1148">IF(A1148="","",IF(COUNTIF(TOther[Frequency],$O$1)=0,0,SUMPRODUCT(--(IFERROR(MOD(A1148-TOther[Start Date],42),1)=0),--(TOther[Frequency]=$O$1),--(TOther[Start Date]&lt;=A1148),--(TOther[End Date Calc]&gt;=A1148),TOther[Amount])))</f>
        <v/>
      </c>
      <c r="P1148" s="8" t="str" cm="1">
        <f t="array" ref="P1148">IF(A1148="","",IF(COUNTIF(TOther[Frequency],$P$1)=0,0,SUMPRODUCT(--(IFERROR(MOD(A1148-TOther[Start Date],56),1)=0),--(TOther[Frequency]=$P$1),--(TOther[Start Date]&lt;=A1148),--(TOther[End Date Calc]&gt;=A1148),TOther[Amount])))</f>
        <v/>
      </c>
      <c r="Q1148" s="8" t="str">
        <f>IF(A1148="","",IF(COUNTIF(TOther[Frequency],$Q$1)=0,0,IF(B1148="N",SUMIFS(TOther[Amount],TOther[Frequency],$Q$1,TOther[Start Date],"&lt;="&amp;$A1148,TOther[End Date Calc],"&gt;="&amp;A1148,TOther[Start Day],DAY(A1148)),SUMIFS(TOther[Amount],TOther[Frequency],$Q$1,TOther[Start Date],"&lt;="&amp;$A1148,TOther[End Date Calc],"&gt;="&amp;A1148,TOther[Start Day],"&gt;="&amp;DAY(A1148)))))</f>
        <v/>
      </c>
      <c r="R1148" s="8" t="str" cm="1">
        <f t="array" ref="R1148">IF(A1148="","",IF(COUNTIF(TOther[Frequency],R$1)=0,0,SUMPRODUCT(--(TOther[Frequency]=R$1),--(TOther[Start Date]&lt;=A1148),--(TOther[End Date Calc]&gt;=A1148),IF(B1148="N",--(TOther[Start Day]=DAY(A1148)),--(TOther[Start Day]&gt;=DAY(A1148))),--(IFERROR(MOD(TOther[Start Month]-MONTH(A1148)+2,2),1)=0),TOther[Amount])))</f>
        <v/>
      </c>
      <c r="S1148" s="8" t="str" cm="1">
        <f t="array" ref="S1148">IF(A1148="","",IF(COUNTIF(TOther[Frequency],S$1)=0,0,SUMPRODUCT(--(TOther[Frequency]=S$1),--(TOther[Start Date]&lt;=A1148),--(TOther[End Date Calc]&gt;=A1148),IF(B1148="N",--(TOther[Start Day]=DAY(A1148)),--(TOther[Start Day]&gt;=DAY(A1148))),--(IFERROR(MOD(TOther[Start Month]-MONTH(A1148)+3,3),1)=0),TOther[Amount])))</f>
        <v/>
      </c>
      <c r="T1148" s="8" t="str" cm="1">
        <f t="array" ref="T1148">IF($A1148="","",IF(COUNTIF(TOther[Frequency],T$1)=0,0,SUMPRODUCT(--(TOther[Frequency]=T$1),--(TOther[Start Date]&lt;=$A1148),--(TOther[End Date Calc]&gt;=$A1148),IF($B1148="N",--(TOther[Start Day]=DAY($A1148)),--(TOther[Start Day]&gt;=DAY($A1148))),--(IFERROR(MOD(TOther[Start Month]-MONTH($A1148)+4,4),1)=0),TOther[Amount])))</f>
        <v/>
      </c>
      <c r="U1148" s="8" t="str" cm="1">
        <f t="array" ref="U1148">IF(A1148="","",IF(COUNTIF(TOther[Frequency],$U$1)=0,0,SUMPRODUCT(--(TOther[Frequency]=$U$1),--(TOther[Start Date]&lt;=A1148),--(TOther[End Date Calc]&gt;=A1148),IF(B1148="N",--(TOther[Start Day]=DAY(A1148)),--(TOther[Start Day]&gt;=DAY(A1148))),--(IFERROR(MOD(TOther[Start Month]-MONTH(A1148)+6,6),1)=0),TOther[Amount])))</f>
        <v/>
      </c>
      <c r="V1148" s="8" t="str" cm="1">
        <f t="array" ref="V1148">IF(A1148="","",IF(COUNTIF(TOther[Frequency],$V$1)=0,0,SUMPRODUCT(--(TOther[Frequency]=$V$1),--(TOther[Start Date]&lt;=A1148),--(TOther[End Date Calc]&gt;=A1148),IF(B1148="N",--(TOther[Start Day]=DAY(A1148)),--(TOther[Start Day]&gt;=DAY(A1148))),--(IFERROR(MOD(TOther[Start Month]-MONTH(A1148)+12,12),1)=0),TOther[Amount])))</f>
        <v/>
      </c>
      <c r="W1148" s="8" t="str">
        <f>IF(A1148="","",SUMIFS(TOther[Amount],TOther[Start Date],A1148,TOther[Frequency],$W$1))</f>
        <v/>
      </c>
      <c r="X1148" s="9" t="str">
        <f t="shared" si="85"/>
        <v/>
      </c>
      <c r="Y1148" s="9" t="str">
        <f t="shared" si="89"/>
        <v/>
      </c>
      <c r="Z1148" s="8" t="str" cm="1">
        <f t="array" ref="Z1148">IF(A1148="","",IF(COUNTIF('2) Income'!$D$13:$D$32,"Weekly")=0,0,SUMPRODUCT(--(IFERROR(MOD(A1148-'2) Income'!$F$13:$F$32,7),1)=0),--('2) Income'!$D$13:$D$32="Weekly"),--('2) Income'!$F$13:$F$32&lt;=A1148),'2) Income'!$E$13:$E$32)))</f>
        <v/>
      </c>
      <c r="AA1148" s="8" t="str" cm="1">
        <f t="array" ref="AA1148">IF(A1148="","",IF(COUNTIF('2) Income'!$D$13:$D$32,"Every Other Week")=0,0,SUMPRODUCT(--(IFERROR(MOD(A1148-'2) Income'!$F$13:$F$32,14),1)=0),--('2) Income'!$D$13:$D$32="Every Other Week"),--('2) Income'!$F$13:$F$32&lt;=A1148),'2) Income'!$E$13:$E$32)))</f>
        <v/>
      </c>
      <c r="AB1148" s="8" t="str">
        <f>IF(A1148="","",IF(COUNTIF('2) Income'!$D$13:$D$32,"1st and 15th")=0,0,IF(OR(DAY(A1148)=1,DAY(A1148)=15),SUMIFS('2) Income'!$E$13:$E$32,'2) Income'!$D$13:$D$32,"1st and 15th",'2) Income'!$F$13:$F$32,"&lt;="&amp;$A1148),0)))</f>
        <v/>
      </c>
      <c r="AC1148" s="8" t="str">
        <f>IF(A1148="","",IF(COUNTIF('2) Income'!$D$13:$D$32,"2nd Wednesday")=0,0,IF(A1148=(A1148-DAY(A1148)+1+2*7-WEEKDAY(A1148-DAY(A1148)+8-4,1)),SUMIFS('2) Income'!$E$13:$E$32,'2) Income'!$D$13:$D$32,"2nd Wednesday",'2) Income'!$F$13:$F$32,"&lt;="&amp;$A1148),0)))</f>
        <v/>
      </c>
      <c r="AD1148" s="8" t="str">
        <f>IF(A1148="","",IF(COUNTIF('2) Income'!$D$13:$D$32,"3rd Wednesday")=0,0,IF(A1148=(A1148-DAY(A1148)+1+3*7-WEEKDAY(A1148-DAY(A1148)+8-4,1)),SUMIFS('2) Income'!$E$13:$E$32,'2) Income'!$D$13:$D$32,"3rd Wednesday",'2) Income'!$F$13:$F$32,"&lt;="&amp;$A1148),0)))</f>
        <v/>
      </c>
      <c r="AE1148" s="8" t="str">
        <f>IF(A1148="","",IF(COUNTIF('2) Income'!$D$13:$D$32,"4th Wednesday")=0,0,IF(A1148=(A1148-DAY(A1148)+1+4*7-WEEKDAY(A1148-DAY(A1148)+8-4,1)),SUMIFS('2) Income'!$E$13:$E$32,'2) Income'!$D$13:$D$32,"4th Wednesday",'2) Income'!$F$13:$F$32,"&lt;="&amp;$A1148),0)))</f>
        <v/>
      </c>
      <c r="AF1148" s="8" t="str" cm="1">
        <f t="array" ref="AF1148">IF(A1148="","",IF(COUNTIF('2) Income'!$D$13:$D$32,"Every 4 Weeks")=0,0,SUMPRODUCT(--(IFERROR(MOD(A1148-'2) Income'!$F$13:$F$32,28),1)=0),--('2) Income'!$D$13:$D$32="Every 4 Weeks"),--('2) Income'!$F$13:$F$32&lt;=A1148),'2) Income'!$E$13:$E$32)))</f>
        <v/>
      </c>
      <c r="AG1148" s="8" t="str">
        <f>IF(A1148="","",IF(COUNTIF('2) Income'!$D$13:$D$32,"Monthly")=0,0,IF(B1148="N",SUMIFS('2) Income'!$E$13:$E$32,'2) Income'!$D$13:$D$32,"monthly",'2) Income'!$F$13:$F$32,"&lt;="&amp;$A1148,'2) Income'!$I$13:$I$32,DAY(A1148)),SUMIFS('2) Income'!$E$13:$E$32,'2) Income'!$D$13:$D$32,"monthly",'2) Income'!$F$13:$F$32,"&lt;="&amp;$A1148,'2) Income'!$I$13:$I$32,"&gt;="&amp;DAY(A1148)))))</f>
        <v/>
      </c>
      <c r="AH1148" s="8" t="str" cm="1">
        <f t="array" ref="AH1148">IF(A1148="","",IF(COUNTIF('2) Income'!$D$13:$D$32,"Yearly")=0,0,SUMPRODUCT(--('2) Income'!$D$13:$D$32="Yearly"),--('2) Income'!$F$13:$F$32&lt;=A1148),IF(B1148="N",--('2) Income'!$I$13:$I$32=DAY(A1148)),--('2) Income'!$I$13:$I$32&gt;=DAY(A1148))),--(IFERROR(MOD('2) Income'!$H$13:$H$32-MONTH(A1148)+12,12),1)=0),'2) Income'!$E$13:$E$32)))</f>
        <v/>
      </c>
      <c r="AI1148" s="8" t="str">
        <f>IF(A1148="","",IF(COUNTIF('2) Income'!$D$13:$D$32,"one-time")=0,0,SUMIFS('2) Income'!$E$13:$E$32,'2) Income'!$D$13:$D$32,"one-time",'2) Income'!$F$13:$F$32,"="&amp;$A1148)))</f>
        <v/>
      </c>
      <c r="AJ1148" s="9" t="str">
        <f t="shared" si="86"/>
        <v/>
      </c>
    </row>
    <row r="1149" spans="1:36">
      <c r="A1149" s="7" t="str">
        <f>IF(A1148="","",IF(A1148+1&lt;='1) Period'!$E$21,A1148+1,""))</f>
        <v/>
      </c>
      <c r="B1149" s="7" t="e">
        <f t="shared" si="87"/>
        <v>#VALUE!</v>
      </c>
      <c r="C1149" t="e">
        <f t="shared" si="88"/>
        <v>#VALUE!</v>
      </c>
      <c r="D1149" s="8" t="str">
        <f>IF(A1149="","",IF(TEXT(A1149,"dddd")='4) Happy Money'!$E$23,WAllowance,0))</f>
        <v/>
      </c>
      <c r="E1149" s="8" t="str">
        <f>IF(A1149="","",IF(B1149="N",SUMIF(TMonthly[Day of the Month],DAY(A1149),TMonthly[Amount]),SUMIF(TMonthly[Day of the Month],"&gt;="&amp;DAY(A1149),TMonthly[Amount])))</f>
        <v/>
      </c>
      <c r="F1149" s="8" t="str" cm="1">
        <f t="array" ref="F1149">IF(A1149="","",SUMPRODUCT(--(TYearly[Due Date]&lt;=A1149),IF(B1149="N",--(TYearly[Day]=DAY(A1149)),--(TYearly[Day]&gt;=DAY(A1149))),--(IFERROR(MOD(TYearly[Month]-MONTH(A1149)+12,12),1)=0),TYearly[Amount]))</f>
        <v/>
      </c>
      <c r="G1149" s="8" t="str">
        <f>IF(A1149="","",SUMIF(TOneTime[Due Date],A1149,TOneTime[Amount]))</f>
        <v/>
      </c>
      <c r="H1149" s="8" t="str" cm="1">
        <f t="array" ref="H1149">IF(A1149="","",IF(COUNTIF(TOther[Frequency],$H$1)=0,0,SUMPRODUCT(--(IFERROR(MOD(A1149-TOther[Start Date],7),1)=0),--(TOther[Frequency]=$H$1),--(TOther[Start Date]&lt;=A1149),--(TOther[End Date Calc]&gt;=A1149),TOther[Amount])))</f>
        <v/>
      </c>
      <c r="I1149" s="8" t="str" cm="1">
        <f t="array" ref="I1149">IF(A1149="","",IF(COUNTIF(TOther[Frequency],$I$1)=0,0,SUMPRODUCT(--(IFERROR(MOD(A1149-TOther[Start Date],14),1)=0),--(TOther[Frequency]=$I$1),--(TOther[Start Date]&lt;=A1149),--(TOther[End Date Calc]&gt;=A1149),TOther[Amount])))</f>
        <v/>
      </c>
      <c r="J1149" s="8" t="str">
        <f>IF(A1149="","",IF(COUNTIF(TOther[Frequency],$J$1)=0,0,IF(OR(DAY(A1149)=1,DAY(A1149)=15),SUMIFS(TOther[Amount],TOther[Frequency],$J$1,TOther[Start Date],"&lt;="&amp;$A1149,TOther[End Date Calc],"&gt;="&amp;A1149),0)))</f>
        <v/>
      </c>
      <c r="K1149" s="8" t="str">
        <f>IF(A1149="","",IF(COUNTIF(TOther[Frequency],$K$1)=0,0,IF(A1149=(A1149-DAY(A1149)+1+2*7-WEEKDAY(A1149-DAY(A1149)+8-4,1)),SUMIFS(TOther[Amount],TOther[Frequency],$K$1,TOther[Start Date],"&lt;="&amp;$A1149,TOther[End Date Calc],"&gt;="&amp;A1149),0)))</f>
        <v/>
      </c>
      <c r="L1149" s="8" t="str">
        <f>IF(A1149="","",IF(COUNTIF(TOther[Frequency],$L$1)=0,0,IF(A1149=(A1149-DAY(A1149)+1+3*7-WEEKDAY(A1149-DAY(A1149)+8-4,1)),SUMIFS(TOther[Amount],TOther[Frequency],$L$1,TOther[Start Date],"&lt;="&amp;$A1149,TOther[End Date Calc],"&gt;="&amp;A1149),0)))</f>
        <v/>
      </c>
      <c r="M1149" s="8" t="str">
        <f>IF(A1149="","",IF(COUNTIF(TOther[Frequency],$M$1)=0,0,IF(A1149=(A1149-DAY(A1149)+1+4*7-WEEKDAY(A1149-DAY(A1149)+8-4,1)),SUMIFS(TOther[Amount],TOther[Frequency],$M$1,TOther[Start Date],"&lt;="&amp;$A1149,TOther[End Date Calc],"&gt;="&amp;A1149),0)))</f>
        <v/>
      </c>
      <c r="N1149" s="8" t="str" cm="1">
        <f t="array" ref="N1149">IF(A1149="","",IF(COUNTIF(TOther[Frequency],$N$1)=0,0,SUMPRODUCT(--(IFERROR(MOD(A1149-TOther[Start Date],28),1)=0),--(TOther[Frequency]=$N$1),--(TOther[Start Date]&lt;=A1149),--(TOther[End Date Calc]&gt;=A1149),TOther[Amount])))</f>
        <v/>
      </c>
      <c r="O1149" s="8" t="str" cm="1">
        <f t="array" ref="O1149">IF(A1149="","",IF(COUNTIF(TOther[Frequency],$O$1)=0,0,SUMPRODUCT(--(IFERROR(MOD(A1149-TOther[Start Date],42),1)=0),--(TOther[Frequency]=$O$1),--(TOther[Start Date]&lt;=A1149),--(TOther[End Date Calc]&gt;=A1149),TOther[Amount])))</f>
        <v/>
      </c>
      <c r="P1149" s="8" t="str" cm="1">
        <f t="array" ref="P1149">IF(A1149="","",IF(COUNTIF(TOther[Frequency],$P$1)=0,0,SUMPRODUCT(--(IFERROR(MOD(A1149-TOther[Start Date],56),1)=0),--(TOther[Frequency]=$P$1),--(TOther[Start Date]&lt;=A1149),--(TOther[End Date Calc]&gt;=A1149),TOther[Amount])))</f>
        <v/>
      </c>
      <c r="Q1149" s="8" t="str">
        <f>IF(A1149="","",IF(COUNTIF(TOther[Frequency],$Q$1)=0,0,IF(B1149="N",SUMIFS(TOther[Amount],TOther[Frequency],$Q$1,TOther[Start Date],"&lt;="&amp;$A1149,TOther[End Date Calc],"&gt;="&amp;A1149,TOther[Start Day],DAY(A1149)),SUMIFS(TOther[Amount],TOther[Frequency],$Q$1,TOther[Start Date],"&lt;="&amp;$A1149,TOther[End Date Calc],"&gt;="&amp;A1149,TOther[Start Day],"&gt;="&amp;DAY(A1149)))))</f>
        <v/>
      </c>
      <c r="R1149" s="8" t="str" cm="1">
        <f t="array" ref="R1149">IF(A1149="","",IF(COUNTIF(TOther[Frequency],R$1)=0,0,SUMPRODUCT(--(TOther[Frequency]=R$1),--(TOther[Start Date]&lt;=A1149),--(TOther[End Date Calc]&gt;=A1149),IF(B1149="N",--(TOther[Start Day]=DAY(A1149)),--(TOther[Start Day]&gt;=DAY(A1149))),--(IFERROR(MOD(TOther[Start Month]-MONTH(A1149)+2,2),1)=0),TOther[Amount])))</f>
        <v/>
      </c>
      <c r="S1149" s="8" t="str" cm="1">
        <f t="array" ref="S1149">IF(A1149="","",IF(COUNTIF(TOther[Frequency],S$1)=0,0,SUMPRODUCT(--(TOther[Frequency]=S$1),--(TOther[Start Date]&lt;=A1149),--(TOther[End Date Calc]&gt;=A1149),IF(B1149="N",--(TOther[Start Day]=DAY(A1149)),--(TOther[Start Day]&gt;=DAY(A1149))),--(IFERROR(MOD(TOther[Start Month]-MONTH(A1149)+3,3),1)=0),TOther[Amount])))</f>
        <v/>
      </c>
      <c r="T1149" s="8" t="str" cm="1">
        <f t="array" ref="T1149">IF($A1149="","",IF(COUNTIF(TOther[Frequency],T$1)=0,0,SUMPRODUCT(--(TOther[Frequency]=T$1),--(TOther[Start Date]&lt;=$A1149),--(TOther[End Date Calc]&gt;=$A1149),IF($B1149="N",--(TOther[Start Day]=DAY($A1149)),--(TOther[Start Day]&gt;=DAY($A1149))),--(IFERROR(MOD(TOther[Start Month]-MONTH($A1149)+4,4),1)=0),TOther[Amount])))</f>
        <v/>
      </c>
      <c r="U1149" s="8" t="str" cm="1">
        <f t="array" ref="U1149">IF(A1149="","",IF(COUNTIF(TOther[Frequency],$U$1)=0,0,SUMPRODUCT(--(TOther[Frequency]=$U$1),--(TOther[Start Date]&lt;=A1149),--(TOther[End Date Calc]&gt;=A1149),IF(B1149="N",--(TOther[Start Day]=DAY(A1149)),--(TOther[Start Day]&gt;=DAY(A1149))),--(IFERROR(MOD(TOther[Start Month]-MONTH(A1149)+6,6),1)=0),TOther[Amount])))</f>
        <v/>
      </c>
      <c r="V1149" s="8" t="str" cm="1">
        <f t="array" ref="V1149">IF(A1149="","",IF(COUNTIF(TOther[Frequency],$V$1)=0,0,SUMPRODUCT(--(TOther[Frequency]=$V$1),--(TOther[Start Date]&lt;=A1149),--(TOther[End Date Calc]&gt;=A1149),IF(B1149="N",--(TOther[Start Day]=DAY(A1149)),--(TOther[Start Day]&gt;=DAY(A1149))),--(IFERROR(MOD(TOther[Start Month]-MONTH(A1149)+12,12),1)=0),TOther[Amount])))</f>
        <v/>
      </c>
      <c r="W1149" s="8" t="str">
        <f>IF(A1149="","",SUMIFS(TOther[Amount],TOther[Start Date],A1149,TOther[Frequency],$W$1))</f>
        <v/>
      </c>
      <c r="X1149" s="9" t="str">
        <f t="shared" si="85"/>
        <v/>
      </c>
      <c r="Y1149" s="9" t="str">
        <f t="shared" si="89"/>
        <v/>
      </c>
      <c r="Z1149" s="8" t="str" cm="1">
        <f t="array" ref="Z1149">IF(A1149="","",IF(COUNTIF('2) Income'!$D$13:$D$32,"Weekly")=0,0,SUMPRODUCT(--(IFERROR(MOD(A1149-'2) Income'!$F$13:$F$32,7),1)=0),--('2) Income'!$D$13:$D$32="Weekly"),--('2) Income'!$F$13:$F$32&lt;=A1149),'2) Income'!$E$13:$E$32)))</f>
        <v/>
      </c>
      <c r="AA1149" s="8" t="str" cm="1">
        <f t="array" ref="AA1149">IF(A1149="","",IF(COUNTIF('2) Income'!$D$13:$D$32,"Every Other Week")=0,0,SUMPRODUCT(--(IFERROR(MOD(A1149-'2) Income'!$F$13:$F$32,14),1)=0),--('2) Income'!$D$13:$D$32="Every Other Week"),--('2) Income'!$F$13:$F$32&lt;=A1149),'2) Income'!$E$13:$E$32)))</f>
        <v/>
      </c>
      <c r="AB1149" s="8" t="str">
        <f>IF(A1149="","",IF(COUNTIF('2) Income'!$D$13:$D$32,"1st and 15th")=0,0,IF(OR(DAY(A1149)=1,DAY(A1149)=15),SUMIFS('2) Income'!$E$13:$E$32,'2) Income'!$D$13:$D$32,"1st and 15th",'2) Income'!$F$13:$F$32,"&lt;="&amp;$A1149),0)))</f>
        <v/>
      </c>
      <c r="AC1149" s="8" t="str">
        <f>IF(A1149="","",IF(COUNTIF('2) Income'!$D$13:$D$32,"2nd Wednesday")=0,0,IF(A1149=(A1149-DAY(A1149)+1+2*7-WEEKDAY(A1149-DAY(A1149)+8-4,1)),SUMIFS('2) Income'!$E$13:$E$32,'2) Income'!$D$13:$D$32,"2nd Wednesday",'2) Income'!$F$13:$F$32,"&lt;="&amp;$A1149),0)))</f>
        <v/>
      </c>
      <c r="AD1149" s="8" t="str">
        <f>IF(A1149="","",IF(COUNTIF('2) Income'!$D$13:$D$32,"3rd Wednesday")=0,0,IF(A1149=(A1149-DAY(A1149)+1+3*7-WEEKDAY(A1149-DAY(A1149)+8-4,1)),SUMIFS('2) Income'!$E$13:$E$32,'2) Income'!$D$13:$D$32,"3rd Wednesday",'2) Income'!$F$13:$F$32,"&lt;="&amp;$A1149),0)))</f>
        <v/>
      </c>
      <c r="AE1149" s="8" t="str">
        <f>IF(A1149="","",IF(COUNTIF('2) Income'!$D$13:$D$32,"4th Wednesday")=0,0,IF(A1149=(A1149-DAY(A1149)+1+4*7-WEEKDAY(A1149-DAY(A1149)+8-4,1)),SUMIFS('2) Income'!$E$13:$E$32,'2) Income'!$D$13:$D$32,"4th Wednesday",'2) Income'!$F$13:$F$32,"&lt;="&amp;$A1149),0)))</f>
        <v/>
      </c>
      <c r="AF1149" s="8" t="str" cm="1">
        <f t="array" ref="AF1149">IF(A1149="","",IF(COUNTIF('2) Income'!$D$13:$D$32,"Every 4 Weeks")=0,0,SUMPRODUCT(--(IFERROR(MOD(A1149-'2) Income'!$F$13:$F$32,28),1)=0),--('2) Income'!$D$13:$D$32="Every 4 Weeks"),--('2) Income'!$F$13:$F$32&lt;=A1149),'2) Income'!$E$13:$E$32)))</f>
        <v/>
      </c>
      <c r="AG1149" s="8" t="str">
        <f>IF(A1149="","",IF(COUNTIF('2) Income'!$D$13:$D$32,"Monthly")=0,0,IF(B1149="N",SUMIFS('2) Income'!$E$13:$E$32,'2) Income'!$D$13:$D$32,"monthly",'2) Income'!$F$13:$F$32,"&lt;="&amp;$A1149,'2) Income'!$I$13:$I$32,DAY(A1149)),SUMIFS('2) Income'!$E$13:$E$32,'2) Income'!$D$13:$D$32,"monthly",'2) Income'!$F$13:$F$32,"&lt;="&amp;$A1149,'2) Income'!$I$13:$I$32,"&gt;="&amp;DAY(A1149)))))</f>
        <v/>
      </c>
      <c r="AH1149" s="8" t="str" cm="1">
        <f t="array" ref="AH1149">IF(A1149="","",IF(COUNTIF('2) Income'!$D$13:$D$32,"Yearly")=0,0,SUMPRODUCT(--('2) Income'!$D$13:$D$32="Yearly"),--('2) Income'!$F$13:$F$32&lt;=A1149),IF(B1149="N",--('2) Income'!$I$13:$I$32=DAY(A1149)),--('2) Income'!$I$13:$I$32&gt;=DAY(A1149))),--(IFERROR(MOD('2) Income'!$H$13:$H$32-MONTH(A1149)+12,12),1)=0),'2) Income'!$E$13:$E$32)))</f>
        <v/>
      </c>
      <c r="AI1149" s="8" t="str">
        <f>IF(A1149="","",IF(COUNTIF('2) Income'!$D$13:$D$32,"one-time")=0,0,SUMIFS('2) Income'!$E$13:$E$32,'2) Income'!$D$13:$D$32,"one-time",'2) Income'!$F$13:$F$32,"="&amp;$A1149)))</f>
        <v/>
      </c>
      <c r="AJ1149" s="9" t="str">
        <f t="shared" si="86"/>
        <v/>
      </c>
    </row>
    <row r="1150" spans="1:36">
      <c r="A1150" s="7" t="str">
        <f>IF(A1149="","",IF(A1149+1&lt;='1) Period'!$E$21,A1149+1,""))</f>
        <v/>
      </c>
      <c r="B1150" s="7" t="e">
        <f t="shared" si="87"/>
        <v>#VALUE!</v>
      </c>
      <c r="C1150" t="e">
        <f t="shared" si="88"/>
        <v>#VALUE!</v>
      </c>
      <c r="D1150" s="8" t="str">
        <f>IF(A1150="","",IF(TEXT(A1150,"dddd")='4) Happy Money'!$E$23,WAllowance,0))</f>
        <v/>
      </c>
      <c r="E1150" s="8" t="str">
        <f>IF(A1150="","",IF(B1150="N",SUMIF(TMonthly[Day of the Month],DAY(A1150),TMonthly[Amount]),SUMIF(TMonthly[Day of the Month],"&gt;="&amp;DAY(A1150),TMonthly[Amount])))</f>
        <v/>
      </c>
      <c r="F1150" s="8" t="str" cm="1">
        <f t="array" ref="F1150">IF(A1150="","",SUMPRODUCT(--(TYearly[Due Date]&lt;=A1150),IF(B1150="N",--(TYearly[Day]=DAY(A1150)),--(TYearly[Day]&gt;=DAY(A1150))),--(IFERROR(MOD(TYearly[Month]-MONTH(A1150)+12,12),1)=0),TYearly[Amount]))</f>
        <v/>
      </c>
      <c r="G1150" s="8" t="str">
        <f>IF(A1150="","",SUMIF(TOneTime[Due Date],A1150,TOneTime[Amount]))</f>
        <v/>
      </c>
      <c r="H1150" s="8" t="str" cm="1">
        <f t="array" ref="H1150">IF(A1150="","",IF(COUNTIF(TOther[Frequency],$H$1)=0,0,SUMPRODUCT(--(IFERROR(MOD(A1150-TOther[Start Date],7),1)=0),--(TOther[Frequency]=$H$1),--(TOther[Start Date]&lt;=A1150),--(TOther[End Date Calc]&gt;=A1150),TOther[Amount])))</f>
        <v/>
      </c>
      <c r="I1150" s="8" t="str" cm="1">
        <f t="array" ref="I1150">IF(A1150="","",IF(COUNTIF(TOther[Frequency],$I$1)=0,0,SUMPRODUCT(--(IFERROR(MOD(A1150-TOther[Start Date],14),1)=0),--(TOther[Frequency]=$I$1),--(TOther[Start Date]&lt;=A1150),--(TOther[End Date Calc]&gt;=A1150),TOther[Amount])))</f>
        <v/>
      </c>
      <c r="J1150" s="8" t="str">
        <f>IF(A1150="","",IF(COUNTIF(TOther[Frequency],$J$1)=0,0,IF(OR(DAY(A1150)=1,DAY(A1150)=15),SUMIFS(TOther[Amount],TOther[Frequency],$J$1,TOther[Start Date],"&lt;="&amp;$A1150,TOther[End Date Calc],"&gt;="&amp;A1150),0)))</f>
        <v/>
      </c>
      <c r="K1150" s="8" t="str">
        <f>IF(A1150="","",IF(COUNTIF(TOther[Frequency],$K$1)=0,0,IF(A1150=(A1150-DAY(A1150)+1+2*7-WEEKDAY(A1150-DAY(A1150)+8-4,1)),SUMIFS(TOther[Amount],TOther[Frequency],$K$1,TOther[Start Date],"&lt;="&amp;$A1150,TOther[End Date Calc],"&gt;="&amp;A1150),0)))</f>
        <v/>
      </c>
      <c r="L1150" s="8" t="str">
        <f>IF(A1150="","",IF(COUNTIF(TOther[Frequency],$L$1)=0,0,IF(A1150=(A1150-DAY(A1150)+1+3*7-WEEKDAY(A1150-DAY(A1150)+8-4,1)),SUMIFS(TOther[Amount],TOther[Frequency],$L$1,TOther[Start Date],"&lt;="&amp;$A1150,TOther[End Date Calc],"&gt;="&amp;A1150),0)))</f>
        <v/>
      </c>
      <c r="M1150" s="8" t="str">
        <f>IF(A1150="","",IF(COUNTIF(TOther[Frequency],$M$1)=0,0,IF(A1150=(A1150-DAY(A1150)+1+4*7-WEEKDAY(A1150-DAY(A1150)+8-4,1)),SUMIFS(TOther[Amount],TOther[Frequency],$M$1,TOther[Start Date],"&lt;="&amp;$A1150,TOther[End Date Calc],"&gt;="&amp;A1150),0)))</f>
        <v/>
      </c>
      <c r="N1150" s="8" t="str" cm="1">
        <f t="array" ref="N1150">IF(A1150="","",IF(COUNTIF(TOther[Frequency],$N$1)=0,0,SUMPRODUCT(--(IFERROR(MOD(A1150-TOther[Start Date],28),1)=0),--(TOther[Frequency]=$N$1),--(TOther[Start Date]&lt;=A1150),--(TOther[End Date Calc]&gt;=A1150),TOther[Amount])))</f>
        <v/>
      </c>
      <c r="O1150" s="8" t="str" cm="1">
        <f t="array" ref="O1150">IF(A1150="","",IF(COUNTIF(TOther[Frequency],$O$1)=0,0,SUMPRODUCT(--(IFERROR(MOD(A1150-TOther[Start Date],42),1)=0),--(TOther[Frequency]=$O$1),--(TOther[Start Date]&lt;=A1150),--(TOther[End Date Calc]&gt;=A1150),TOther[Amount])))</f>
        <v/>
      </c>
      <c r="P1150" s="8" t="str" cm="1">
        <f t="array" ref="P1150">IF(A1150="","",IF(COUNTIF(TOther[Frequency],$P$1)=0,0,SUMPRODUCT(--(IFERROR(MOD(A1150-TOther[Start Date],56),1)=0),--(TOther[Frequency]=$P$1),--(TOther[Start Date]&lt;=A1150),--(TOther[End Date Calc]&gt;=A1150),TOther[Amount])))</f>
        <v/>
      </c>
      <c r="Q1150" s="8" t="str">
        <f>IF(A1150="","",IF(COUNTIF(TOther[Frequency],$Q$1)=0,0,IF(B1150="N",SUMIFS(TOther[Amount],TOther[Frequency],$Q$1,TOther[Start Date],"&lt;="&amp;$A1150,TOther[End Date Calc],"&gt;="&amp;A1150,TOther[Start Day],DAY(A1150)),SUMIFS(TOther[Amount],TOther[Frequency],$Q$1,TOther[Start Date],"&lt;="&amp;$A1150,TOther[End Date Calc],"&gt;="&amp;A1150,TOther[Start Day],"&gt;="&amp;DAY(A1150)))))</f>
        <v/>
      </c>
      <c r="R1150" s="8" t="str" cm="1">
        <f t="array" ref="R1150">IF(A1150="","",IF(COUNTIF(TOther[Frequency],R$1)=0,0,SUMPRODUCT(--(TOther[Frequency]=R$1),--(TOther[Start Date]&lt;=A1150),--(TOther[End Date Calc]&gt;=A1150),IF(B1150="N",--(TOther[Start Day]=DAY(A1150)),--(TOther[Start Day]&gt;=DAY(A1150))),--(IFERROR(MOD(TOther[Start Month]-MONTH(A1150)+2,2),1)=0),TOther[Amount])))</f>
        <v/>
      </c>
      <c r="S1150" s="8" t="str" cm="1">
        <f t="array" ref="S1150">IF(A1150="","",IF(COUNTIF(TOther[Frequency],S$1)=0,0,SUMPRODUCT(--(TOther[Frequency]=S$1),--(TOther[Start Date]&lt;=A1150),--(TOther[End Date Calc]&gt;=A1150),IF(B1150="N",--(TOther[Start Day]=DAY(A1150)),--(TOther[Start Day]&gt;=DAY(A1150))),--(IFERROR(MOD(TOther[Start Month]-MONTH(A1150)+3,3),1)=0),TOther[Amount])))</f>
        <v/>
      </c>
      <c r="T1150" s="8" t="str" cm="1">
        <f t="array" ref="T1150">IF($A1150="","",IF(COUNTIF(TOther[Frequency],T$1)=0,0,SUMPRODUCT(--(TOther[Frequency]=T$1),--(TOther[Start Date]&lt;=$A1150),--(TOther[End Date Calc]&gt;=$A1150),IF($B1150="N",--(TOther[Start Day]=DAY($A1150)),--(TOther[Start Day]&gt;=DAY($A1150))),--(IFERROR(MOD(TOther[Start Month]-MONTH($A1150)+4,4),1)=0),TOther[Amount])))</f>
        <v/>
      </c>
      <c r="U1150" s="8" t="str" cm="1">
        <f t="array" ref="U1150">IF(A1150="","",IF(COUNTIF(TOther[Frequency],$U$1)=0,0,SUMPRODUCT(--(TOther[Frequency]=$U$1),--(TOther[Start Date]&lt;=A1150),--(TOther[End Date Calc]&gt;=A1150),IF(B1150="N",--(TOther[Start Day]=DAY(A1150)),--(TOther[Start Day]&gt;=DAY(A1150))),--(IFERROR(MOD(TOther[Start Month]-MONTH(A1150)+6,6),1)=0),TOther[Amount])))</f>
        <v/>
      </c>
      <c r="V1150" s="8" t="str" cm="1">
        <f t="array" ref="V1150">IF(A1150="","",IF(COUNTIF(TOther[Frequency],$V$1)=0,0,SUMPRODUCT(--(TOther[Frequency]=$V$1),--(TOther[Start Date]&lt;=A1150),--(TOther[End Date Calc]&gt;=A1150),IF(B1150="N",--(TOther[Start Day]=DAY(A1150)),--(TOther[Start Day]&gt;=DAY(A1150))),--(IFERROR(MOD(TOther[Start Month]-MONTH(A1150)+12,12),1)=0),TOther[Amount])))</f>
        <v/>
      </c>
      <c r="W1150" s="8" t="str">
        <f>IF(A1150="","",SUMIFS(TOther[Amount],TOther[Start Date],A1150,TOther[Frequency],$W$1))</f>
        <v/>
      </c>
      <c r="X1150" s="9" t="str">
        <f t="shared" si="85"/>
        <v/>
      </c>
      <c r="Y1150" s="9" t="str">
        <f t="shared" si="89"/>
        <v/>
      </c>
      <c r="Z1150" s="8" t="str" cm="1">
        <f t="array" ref="Z1150">IF(A1150="","",IF(COUNTIF('2) Income'!$D$13:$D$32,"Weekly")=0,0,SUMPRODUCT(--(IFERROR(MOD(A1150-'2) Income'!$F$13:$F$32,7),1)=0),--('2) Income'!$D$13:$D$32="Weekly"),--('2) Income'!$F$13:$F$32&lt;=A1150),'2) Income'!$E$13:$E$32)))</f>
        <v/>
      </c>
      <c r="AA1150" s="8" t="str" cm="1">
        <f t="array" ref="AA1150">IF(A1150="","",IF(COUNTIF('2) Income'!$D$13:$D$32,"Every Other Week")=0,0,SUMPRODUCT(--(IFERROR(MOD(A1150-'2) Income'!$F$13:$F$32,14),1)=0),--('2) Income'!$D$13:$D$32="Every Other Week"),--('2) Income'!$F$13:$F$32&lt;=A1150),'2) Income'!$E$13:$E$32)))</f>
        <v/>
      </c>
      <c r="AB1150" s="8" t="str">
        <f>IF(A1150="","",IF(COUNTIF('2) Income'!$D$13:$D$32,"1st and 15th")=0,0,IF(OR(DAY(A1150)=1,DAY(A1150)=15),SUMIFS('2) Income'!$E$13:$E$32,'2) Income'!$D$13:$D$32,"1st and 15th",'2) Income'!$F$13:$F$32,"&lt;="&amp;$A1150),0)))</f>
        <v/>
      </c>
      <c r="AC1150" s="8" t="str">
        <f>IF(A1150="","",IF(COUNTIF('2) Income'!$D$13:$D$32,"2nd Wednesday")=0,0,IF(A1150=(A1150-DAY(A1150)+1+2*7-WEEKDAY(A1150-DAY(A1150)+8-4,1)),SUMIFS('2) Income'!$E$13:$E$32,'2) Income'!$D$13:$D$32,"2nd Wednesday",'2) Income'!$F$13:$F$32,"&lt;="&amp;$A1150),0)))</f>
        <v/>
      </c>
      <c r="AD1150" s="8" t="str">
        <f>IF(A1150="","",IF(COUNTIF('2) Income'!$D$13:$D$32,"3rd Wednesday")=0,0,IF(A1150=(A1150-DAY(A1150)+1+3*7-WEEKDAY(A1150-DAY(A1150)+8-4,1)),SUMIFS('2) Income'!$E$13:$E$32,'2) Income'!$D$13:$D$32,"3rd Wednesday",'2) Income'!$F$13:$F$32,"&lt;="&amp;$A1150),0)))</f>
        <v/>
      </c>
      <c r="AE1150" s="8" t="str">
        <f>IF(A1150="","",IF(COUNTIF('2) Income'!$D$13:$D$32,"4th Wednesday")=0,0,IF(A1150=(A1150-DAY(A1150)+1+4*7-WEEKDAY(A1150-DAY(A1150)+8-4,1)),SUMIFS('2) Income'!$E$13:$E$32,'2) Income'!$D$13:$D$32,"4th Wednesday",'2) Income'!$F$13:$F$32,"&lt;="&amp;$A1150),0)))</f>
        <v/>
      </c>
      <c r="AF1150" s="8" t="str" cm="1">
        <f t="array" ref="AF1150">IF(A1150="","",IF(COUNTIF('2) Income'!$D$13:$D$32,"Every 4 Weeks")=0,0,SUMPRODUCT(--(IFERROR(MOD(A1150-'2) Income'!$F$13:$F$32,28),1)=0),--('2) Income'!$D$13:$D$32="Every 4 Weeks"),--('2) Income'!$F$13:$F$32&lt;=A1150),'2) Income'!$E$13:$E$32)))</f>
        <v/>
      </c>
      <c r="AG1150" s="8" t="str">
        <f>IF(A1150="","",IF(COUNTIF('2) Income'!$D$13:$D$32,"Monthly")=0,0,IF(B1150="N",SUMIFS('2) Income'!$E$13:$E$32,'2) Income'!$D$13:$D$32,"monthly",'2) Income'!$F$13:$F$32,"&lt;="&amp;$A1150,'2) Income'!$I$13:$I$32,DAY(A1150)),SUMIFS('2) Income'!$E$13:$E$32,'2) Income'!$D$13:$D$32,"monthly",'2) Income'!$F$13:$F$32,"&lt;="&amp;$A1150,'2) Income'!$I$13:$I$32,"&gt;="&amp;DAY(A1150)))))</f>
        <v/>
      </c>
      <c r="AH1150" s="8" t="str" cm="1">
        <f t="array" ref="AH1150">IF(A1150="","",IF(COUNTIF('2) Income'!$D$13:$D$32,"Yearly")=0,0,SUMPRODUCT(--('2) Income'!$D$13:$D$32="Yearly"),--('2) Income'!$F$13:$F$32&lt;=A1150),IF(B1150="N",--('2) Income'!$I$13:$I$32=DAY(A1150)),--('2) Income'!$I$13:$I$32&gt;=DAY(A1150))),--(IFERROR(MOD('2) Income'!$H$13:$H$32-MONTH(A1150)+12,12),1)=0),'2) Income'!$E$13:$E$32)))</f>
        <v/>
      </c>
      <c r="AI1150" s="8" t="str">
        <f>IF(A1150="","",IF(COUNTIF('2) Income'!$D$13:$D$32,"one-time")=0,0,SUMIFS('2) Income'!$E$13:$E$32,'2) Income'!$D$13:$D$32,"one-time",'2) Income'!$F$13:$F$32,"="&amp;$A1150)))</f>
        <v/>
      </c>
      <c r="AJ1150" s="9" t="str">
        <f t="shared" si="86"/>
        <v/>
      </c>
    </row>
    <row r="1151" spans="1:36">
      <c r="A1151" s="7" t="str">
        <f>IF(A1150="","",IF(A1150+1&lt;='1) Period'!$E$21,A1150+1,""))</f>
        <v/>
      </c>
      <c r="B1151" s="7" t="e">
        <f t="shared" si="87"/>
        <v>#VALUE!</v>
      </c>
      <c r="C1151" t="e">
        <f t="shared" si="88"/>
        <v>#VALUE!</v>
      </c>
      <c r="D1151" s="8" t="str">
        <f>IF(A1151="","",IF(TEXT(A1151,"dddd")='4) Happy Money'!$E$23,WAllowance,0))</f>
        <v/>
      </c>
      <c r="E1151" s="8" t="str">
        <f>IF(A1151="","",IF(B1151="N",SUMIF(TMonthly[Day of the Month],DAY(A1151),TMonthly[Amount]),SUMIF(TMonthly[Day of the Month],"&gt;="&amp;DAY(A1151),TMonthly[Amount])))</f>
        <v/>
      </c>
      <c r="F1151" s="8" t="str" cm="1">
        <f t="array" ref="F1151">IF(A1151="","",SUMPRODUCT(--(TYearly[Due Date]&lt;=A1151),IF(B1151="N",--(TYearly[Day]=DAY(A1151)),--(TYearly[Day]&gt;=DAY(A1151))),--(IFERROR(MOD(TYearly[Month]-MONTH(A1151)+12,12),1)=0),TYearly[Amount]))</f>
        <v/>
      </c>
      <c r="G1151" s="8" t="str">
        <f>IF(A1151="","",SUMIF(TOneTime[Due Date],A1151,TOneTime[Amount]))</f>
        <v/>
      </c>
      <c r="H1151" s="8" t="str" cm="1">
        <f t="array" ref="H1151">IF(A1151="","",IF(COUNTIF(TOther[Frequency],$H$1)=0,0,SUMPRODUCT(--(IFERROR(MOD(A1151-TOther[Start Date],7),1)=0),--(TOther[Frequency]=$H$1),--(TOther[Start Date]&lt;=A1151),--(TOther[End Date Calc]&gt;=A1151),TOther[Amount])))</f>
        <v/>
      </c>
      <c r="I1151" s="8" t="str" cm="1">
        <f t="array" ref="I1151">IF(A1151="","",IF(COUNTIF(TOther[Frequency],$I$1)=0,0,SUMPRODUCT(--(IFERROR(MOD(A1151-TOther[Start Date],14),1)=0),--(TOther[Frequency]=$I$1),--(TOther[Start Date]&lt;=A1151),--(TOther[End Date Calc]&gt;=A1151),TOther[Amount])))</f>
        <v/>
      </c>
      <c r="J1151" s="8" t="str">
        <f>IF(A1151="","",IF(COUNTIF(TOther[Frequency],$J$1)=0,0,IF(OR(DAY(A1151)=1,DAY(A1151)=15),SUMIFS(TOther[Amount],TOther[Frequency],$J$1,TOther[Start Date],"&lt;="&amp;$A1151,TOther[End Date Calc],"&gt;="&amp;A1151),0)))</f>
        <v/>
      </c>
      <c r="K1151" s="8" t="str">
        <f>IF(A1151="","",IF(COUNTIF(TOther[Frequency],$K$1)=0,0,IF(A1151=(A1151-DAY(A1151)+1+2*7-WEEKDAY(A1151-DAY(A1151)+8-4,1)),SUMIFS(TOther[Amount],TOther[Frequency],$K$1,TOther[Start Date],"&lt;="&amp;$A1151,TOther[End Date Calc],"&gt;="&amp;A1151),0)))</f>
        <v/>
      </c>
      <c r="L1151" s="8" t="str">
        <f>IF(A1151="","",IF(COUNTIF(TOther[Frequency],$L$1)=0,0,IF(A1151=(A1151-DAY(A1151)+1+3*7-WEEKDAY(A1151-DAY(A1151)+8-4,1)),SUMIFS(TOther[Amount],TOther[Frequency],$L$1,TOther[Start Date],"&lt;="&amp;$A1151,TOther[End Date Calc],"&gt;="&amp;A1151),0)))</f>
        <v/>
      </c>
      <c r="M1151" s="8" t="str">
        <f>IF(A1151="","",IF(COUNTIF(TOther[Frequency],$M$1)=0,0,IF(A1151=(A1151-DAY(A1151)+1+4*7-WEEKDAY(A1151-DAY(A1151)+8-4,1)),SUMIFS(TOther[Amount],TOther[Frequency],$M$1,TOther[Start Date],"&lt;="&amp;$A1151,TOther[End Date Calc],"&gt;="&amp;A1151),0)))</f>
        <v/>
      </c>
      <c r="N1151" s="8" t="str" cm="1">
        <f t="array" ref="N1151">IF(A1151="","",IF(COUNTIF(TOther[Frequency],$N$1)=0,0,SUMPRODUCT(--(IFERROR(MOD(A1151-TOther[Start Date],28),1)=0),--(TOther[Frequency]=$N$1),--(TOther[Start Date]&lt;=A1151),--(TOther[End Date Calc]&gt;=A1151),TOther[Amount])))</f>
        <v/>
      </c>
      <c r="O1151" s="8" t="str" cm="1">
        <f t="array" ref="O1151">IF(A1151="","",IF(COUNTIF(TOther[Frequency],$O$1)=0,0,SUMPRODUCT(--(IFERROR(MOD(A1151-TOther[Start Date],42),1)=0),--(TOther[Frequency]=$O$1),--(TOther[Start Date]&lt;=A1151),--(TOther[End Date Calc]&gt;=A1151),TOther[Amount])))</f>
        <v/>
      </c>
      <c r="P1151" s="8" t="str" cm="1">
        <f t="array" ref="P1151">IF(A1151="","",IF(COUNTIF(TOther[Frequency],$P$1)=0,0,SUMPRODUCT(--(IFERROR(MOD(A1151-TOther[Start Date],56),1)=0),--(TOther[Frequency]=$P$1),--(TOther[Start Date]&lt;=A1151),--(TOther[End Date Calc]&gt;=A1151),TOther[Amount])))</f>
        <v/>
      </c>
      <c r="Q1151" s="8" t="str">
        <f>IF(A1151="","",IF(COUNTIF(TOther[Frequency],$Q$1)=0,0,IF(B1151="N",SUMIFS(TOther[Amount],TOther[Frequency],$Q$1,TOther[Start Date],"&lt;="&amp;$A1151,TOther[End Date Calc],"&gt;="&amp;A1151,TOther[Start Day],DAY(A1151)),SUMIFS(TOther[Amount],TOther[Frequency],$Q$1,TOther[Start Date],"&lt;="&amp;$A1151,TOther[End Date Calc],"&gt;="&amp;A1151,TOther[Start Day],"&gt;="&amp;DAY(A1151)))))</f>
        <v/>
      </c>
      <c r="R1151" s="8" t="str" cm="1">
        <f t="array" ref="R1151">IF(A1151="","",IF(COUNTIF(TOther[Frequency],R$1)=0,0,SUMPRODUCT(--(TOther[Frequency]=R$1),--(TOther[Start Date]&lt;=A1151),--(TOther[End Date Calc]&gt;=A1151),IF(B1151="N",--(TOther[Start Day]=DAY(A1151)),--(TOther[Start Day]&gt;=DAY(A1151))),--(IFERROR(MOD(TOther[Start Month]-MONTH(A1151)+2,2),1)=0),TOther[Amount])))</f>
        <v/>
      </c>
      <c r="S1151" s="8" t="str" cm="1">
        <f t="array" ref="S1151">IF(A1151="","",IF(COUNTIF(TOther[Frequency],S$1)=0,0,SUMPRODUCT(--(TOther[Frequency]=S$1),--(TOther[Start Date]&lt;=A1151),--(TOther[End Date Calc]&gt;=A1151),IF(B1151="N",--(TOther[Start Day]=DAY(A1151)),--(TOther[Start Day]&gt;=DAY(A1151))),--(IFERROR(MOD(TOther[Start Month]-MONTH(A1151)+3,3),1)=0),TOther[Amount])))</f>
        <v/>
      </c>
      <c r="T1151" s="8" t="str" cm="1">
        <f t="array" ref="T1151">IF($A1151="","",IF(COUNTIF(TOther[Frequency],T$1)=0,0,SUMPRODUCT(--(TOther[Frequency]=T$1),--(TOther[Start Date]&lt;=$A1151),--(TOther[End Date Calc]&gt;=$A1151),IF($B1151="N",--(TOther[Start Day]=DAY($A1151)),--(TOther[Start Day]&gt;=DAY($A1151))),--(IFERROR(MOD(TOther[Start Month]-MONTH($A1151)+4,4),1)=0),TOther[Amount])))</f>
        <v/>
      </c>
      <c r="U1151" s="8" t="str" cm="1">
        <f t="array" ref="U1151">IF(A1151="","",IF(COUNTIF(TOther[Frequency],$U$1)=0,0,SUMPRODUCT(--(TOther[Frequency]=$U$1),--(TOther[Start Date]&lt;=A1151),--(TOther[End Date Calc]&gt;=A1151),IF(B1151="N",--(TOther[Start Day]=DAY(A1151)),--(TOther[Start Day]&gt;=DAY(A1151))),--(IFERROR(MOD(TOther[Start Month]-MONTH(A1151)+6,6),1)=0),TOther[Amount])))</f>
        <v/>
      </c>
      <c r="V1151" s="8" t="str" cm="1">
        <f t="array" ref="V1151">IF(A1151="","",IF(COUNTIF(TOther[Frequency],$V$1)=0,0,SUMPRODUCT(--(TOther[Frequency]=$V$1),--(TOther[Start Date]&lt;=A1151),--(TOther[End Date Calc]&gt;=A1151),IF(B1151="N",--(TOther[Start Day]=DAY(A1151)),--(TOther[Start Day]&gt;=DAY(A1151))),--(IFERROR(MOD(TOther[Start Month]-MONTH(A1151)+12,12),1)=0),TOther[Amount])))</f>
        <v/>
      </c>
      <c r="W1151" s="8" t="str">
        <f>IF(A1151="","",SUMIFS(TOther[Amount],TOther[Start Date],A1151,TOther[Frequency],$W$1))</f>
        <v/>
      </c>
      <c r="X1151" s="9" t="str">
        <f t="shared" si="85"/>
        <v/>
      </c>
      <c r="Y1151" s="9" t="str">
        <f t="shared" si="89"/>
        <v/>
      </c>
      <c r="Z1151" s="8" t="str" cm="1">
        <f t="array" ref="Z1151">IF(A1151="","",IF(COUNTIF('2) Income'!$D$13:$D$32,"Weekly")=0,0,SUMPRODUCT(--(IFERROR(MOD(A1151-'2) Income'!$F$13:$F$32,7),1)=0),--('2) Income'!$D$13:$D$32="Weekly"),--('2) Income'!$F$13:$F$32&lt;=A1151),'2) Income'!$E$13:$E$32)))</f>
        <v/>
      </c>
      <c r="AA1151" s="8" t="str" cm="1">
        <f t="array" ref="AA1151">IF(A1151="","",IF(COUNTIF('2) Income'!$D$13:$D$32,"Every Other Week")=0,0,SUMPRODUCT(--(IFERROR(MOD(A1151-'2) Income'!$F$13:$F$32,14),1)=0),--('2) Income'!$D$13:$D$32="Every Other Week"),--('2) Income'!$F$13:$F$32&lt;=A1151),'2) Income'!$E$13:$E$32)))</f>
        <v/>
      </c>
      <c r="AB1151" s="8" t="str">
        <f>IF(A1151="","",IF(COUNTIF('2) Income'!$D$13:$D$32,"1st and 15th")=0,0,IF(OR(DAY(A1151)=1,DAY(A1151)=15),SUMIFS('2) Income'!$E$13:$E$32,'2) Income'!$D$13:$D$32,"1st and 15th",'2) Income'!$F$13:$F$32,"&lt;="&amp;$A1151),0)))</f>
        <v/>
      </c>
      <c r="AC1151" s="8" t="str">
        <f>IF(A1151="","",IF(COUNTIF('2) Income'!$D$13:$D$32,"2nd Wednesday")=0,0,IF(A1151=(A1151-DAY(A1151)+1+2*7-WEEKDAY(A1151-DAY(A1151)+8-4,1)),SUMIFS('2) Income'!$E$13:$E$32,'2) Income'!$D$13:$D$32,"2nd Wednesday",'2) Income'!$F$13:$F$32,"&lt;="&amp;$A1151),0)))</f>
        <v/>
      </c>
      <c r="AD1151" s="8" t="str">
        <f>IF(A1151="","",IF(COUNTIF('2) Income'!$D$13:$D$32,"3rd Wednesday")=0,0,IF(A1151=(A1151-DAY(A1151)+1+3*7-WEEKDAY(A1151-DAY(A1151)+8-4,1)),SUMIFS('2) Income'!$E$13:$E$32,'2) Income'!$D$13:$D$32,"3rd Wednesday",'2) Income'!$F$13:$F$32,"&lt;="&amp;$A1151),0)))</f>
        <v/>
      </c>
      <c r="AE1151" s="8" t="str">
        <f>IF(A1151="","",IF(COUNTIF('2) Income'!$D$13:$D$32,"4th Wednesday")=0,0,IF(A1151=(A1151-DAY(A1151)+1+4*7-WEEKDAY(A1151-DAY(A1151)+8-4,1)),SUMIFS('2) Income'!$E$13:$E$32,'2) Income'!$D$13:$D$32,"4th Wednesday",'2) Income'!$F$13:$F$32,"&lt;="&amp;$A1151),0)))</f>
        <v/>
      </c>
      <c r="AF1151" s="8" t="str" cm="1">
        <f t="array" ref="AF1151">IF(A1151="","",IF(COUNTIF('2) Income'!$D$13:$D$32,"Every 4 Weeks")=0,0,SUMPRODUCT(--(IFERROR(MOD(A1151-'2) Income'!$F$13:$F$32,28),1)=0),--('2) Income'!$D$13:$D$32="Every 4 Weeks"),--('2) Income'!$F$13:$F$32&lt;=A1151),'2) Income'!$E$13:$E$32)))</f>
        <v/>
      </c>
      <c r="AG1151" s="8" t="str">
        <f>IF(A1151="","",IF(COUNTIF('2) Income'!$D$13:$D$32,"Monthly")=0,0,IF(B1151="N",SUMIFS('2) Income'!$E$13:$E$32,'2) Income'!$D$13:$D$32,"monthly",'2) Income'!$F$13:$F$32,"&lt;="&amp;$A1151,'2) Income'!$I$13:$I$32,DAY(A1151)),SUMIFS('2) Income'!$E$13:$E$32,'2) Income'!$D$13:$D$32,"monthly",'2) Income'!$F$13:$F$32,"&lt;="&amp;$A1151,'2) Income'!$I$13:$I$32,"&gt;="&amp;DAY(A1151)))))</f>
        <v/>
      </c>
      <c r="AH1151" s="8" t="str" cm="1">
        <f t="array" ref="AH1151">IF(A1151="","",IF(COUNTIF('2) Income'!$D$13:$D$32,"Yearly")=0,0,SUMPRODUCT(--('2) Income'!$D$13:$D$32="Yearly"),--('2) Income'!$F$13:$F$32&lt;=A1151),IF(B1151="N",--('2) Income'!$I$13:$I$32=DAY(A1151)),--('2) Income'!$I$13:$I$32&gt;=DAY(A1151))),--(IFERROR(MOD('2) Income'!$H$13:$H$32-MONTH(A1151)+12,12),1)=0),'2) Income'!$E$13:$E$32)))</f>
        <v/>
      </c>
      <c r="AI1151" s="8" t="str">
        <f>IF(A1151="","",IF(COUNTIF('2) Income'!$D$13:$D$32,"one-time")=0,0,SUMIFS('2) Income'!$E$13:$E$32,'2) Income'!$D$13:$D$32,"one-time",'2) Income'!$F$13:$F$32,"="&amp;$A1151)))</f>
        <v/>
      </c>
      <c r="AJ1151" s="9" t="str">
        <f t="shared" si="86"/>
        <v/>
      </c>
    </row>
    <row r="1152" spans="1:36">
      <c r="A1152" s="7" t="str">
        <f>IF(A1151="","",IF(A1151+1&lt;='1) Period'!$E$21,A1151+1,""))</f>
        <v/>
      </c>
      <c r="B1152" s="7" t="e">
        <f t="shared" si="87"/>
        <v>#VALUE!</v>
      </c>
      <c r="C1152" t="e">
        <f t="shared" si="88"/>
        <v>#VALUE!</v>
      </c>
      <c r="D1152" s="8" t="str">
        <f>IF(A1152="","",IF(TEXT(A1152,"dddd")='4) Happy Money'!$E$23,WAllowance,0))</f>
        <v/>
      </c>
      <c r="E1152" s="8" t="str">
        <f>IF(A1152="","",IF(B1152="N",SUMIF(TMonthly[Day of the Month],DAY(A1152),TMonthly[Amount]),SUMIF(TMonthly[Day of the Month],"&gt;="&amp;DAY(A1152),TMonthly[Amount])))</f>
        <v/>
      </c>
      <c r="F1152" s="8" t="str" cm="1">
        <f t="array" ref="F1152">IF(A1152="","",SUMPRODUCT(--(TYearly[Due Date]&lt;=A1152),IF(B1152="N",--(TYearly[Day]=DAY(A1152)),--(TYearly[Day]&gt;=DAY(A1152))),--(IFERROR(MOD(TYearly[Month]-MONTH(A1152)+12,12),1)=0),TYearly[Amount]))</f>
        <v/>
      </c>
      <c r="G1152" s="8" t="str">
        <f>IF(A1152="","",SUMIF(TOneTime[Due Date],A1152,TOneTime[Amount]))</f>
        <v/>
      </c>
      <c r="H1152" s="8" t="str" cm="1">
        <f t="array" ref="H1152">IF(A1152="","",IF(COUNTIF(TOther[Frequency],$H$1)=0,0,SUMPRODUCT(--(IFERROR(MOD(A1152-TOther[Start Date],7),1)=0),--(TOther[Frequency]=$H$1),--(TOther[Start Date]&lt;=A1152),--(TOther[End Date Calc]&gt;=A1152),TOther[Amount])))</f>
        <v/>
      </c>
      <c r="I1152" s="8" t="str" cm="1">
        <f t="array" ref="I1152">IF(A1152="","",IF(COUNTIF(TOther[Frequency],$I$1)=0,0,SUMPRODUCT(--(IFERROR(MOD(A1152-TOther[Start Date],14),1)=0),--(TOther[Frequency]=$I$1),--(TOther[Start Date]&lt;=A1152),--(TOther[End Date Calc]&gt;=A1152),TOther[Amount])))</f>
        <v/>
      </c>
      <c r="J1152" s="8" t="str">
        <f>IF(A1152="","",IF(COUNTIF(TOther[Frequency],$J$1)=0,0,IF(OR(DAY(A1152)=1,DAY(A1152)=15),SUMIFS(TOther[Amount],TOther[Frequency],$J$1,TOther[Start Date],"&lt;="&amp;$A1152,TOther[End Date Calc],"&gt;="&amp;A1152),0)))</f>
        <v/>
      </c>
      <c r="K1152" s="8" t="str">
        <f>IF(A1152="","",IF(COUNTIF(TOther[Frequency],$K$1)=0,0,IF(A1152=(A1152-DAY(A1152)+1+2*7-WEEKDAY(A1152-DAY(A1152)+8-4,1)),SUMIFS(TOther[Amount],TOther[Frequency],$K$1,TOther[Start Date],"&lt;="&amp;$A1152,TOther[End Date Calc],"&gt;="&amp;A1152),0)))</f>
        <v/>
      </c>
      <c r="L1152" s="8" t="str">
        <f>IF(A1152="","",IF(COUNTIF(TOther[Frequency],$L$1)=0,0,IF(A1152=(A1152-DAY(A1152)+1+3*7-WEEKDAY(A1152-DAY(A1152)+8-4,1)),SUMIFS(TOther[Amount],TOther[Frequency],$L$1,TOther[Start Date],"&lt;="&amp;$A1152,TOther[End Date Calc],"&gt;="&amp;A1152),0)))</f>
        <v/>
      </c>
      <c r="M1152" s="8" t="str">
        <f>IF(A1152="","",IF(COUNTIF(TOther[Frequency],$M$1)=0,0,IF(A1152=(A1152-DAY(A1152)+1+4*7-WEEKDAY(A1152-DAY(A1152)+8-4,1)),SUMIFS(TOther[Amount],TOther[Frequency],$M$1,TOther[Start Date],"&lt;="&amp;$A1152,TOther[End Date Calc],"&gt;="&amp;A1152),0)))</f>
        <v/>
      </c>
      <c r="N1152" s="8" t="str" cm="1">
        <f t="array" ref="N1152">IF(A1152="","",IF(COUNTIF(TOther[Frequency],$N$1)=0,0,SUMPRODUCT(--(IFERROR(MOD(A1152-TOther[Start Date],28),1)=0),--(TOther[Frequency]=$N$1),--(TOther[Start Date]&lt;=A1152),--(TOther[End Date Calc]&gt;=A1152),TOther[Amount])))</f>
        <v/>
      </c>
      <c r="O1152" s="8" t="str" cm="1">
        <f t="array" ref="O1152">IF(A1152="","",IF(COUNTIF(TOther[Frequency],$O$1)=0,0,SUMPRODUCT(--(IFERROR(MOD(A1152-TOther[Start Date],42),1)=0),--(TOther[Frequency]=$O$1),--(TOther[Start Date]&lt;=A1152),--(TOther[End Date Calc]&gt;=A1152),TOther[Amount])))</f>
        <v/>
      </c>
      <c r="P1152" s="8" t="str" cm="1">
        <f t="array" ref="P1152">IF(A1152="","",IF(COUNTIF(TOther[Frequency],$P$1)=0,0,SUMPRODUCT(--(IFERROR(MOD(A1152-TOther[Start Date],56),1)=0),--(TOther[Frequency]=$P$1),--(TOther[Start Date]&lt;=A1152),--(TOther[End Date Calc]&gt;=A1152),TOther[Amount])))</f>
        <v/>
      </c>
      <c r="Q1152" s="8" t="str">
        <f>IF(A1152="","",IF(COUNTIF(TOther[Frequency],$Q$1)=0,0,IF(B1152="N",SUMIFS(TOther[Amount],TOther[Frequency],$Q$1,TOther[Start Date],"&lt;="&amp;$A1152,TOther[End Date Calc],"&gt;="&amp;A1152,TOther[Start Day],DAY(A1152)),SUMIFS(TOther[Amount],TOther[Frequency],$Q$1,TOther[Start Date],"&lt;="&amp;$A1152,TOther[End Date Calc],"&gt;="&amp;A1152,TOther[Start Day],"&gt;="&amp;DAY(A1152)))))</f>
        <v/>
      </c>
      <c r="R1152" s="8" t="str" cm="1">
        <f t="array" ref="R1152">IF(A1152="","",IF(COUNTIF(TOther[Frequency],R$1)=0,0,SUMPRODUCT(--(TOther[Frequency]=R$1),--(TOther[Start Date]&lt;=A1152),--(TOther[End Date Calc]&gt;=A1152),IF(B1152="N",--(TOther[Start Day]=DAY(A1152)),--(TOther[Start Day]&gt;=DAY(A1152))),--(IFERROR(MOD(TOther[Start Month]-MONTH(A1152)+2,2),1)=0),TOther[Amount])))</f>
        <v/>
      </c>
      <c r="S1152" s="8" t="str" cm="1">
        <f t="array" ref="S1152">IF(A1152="","",IF(COUNTIF(TOther[Frequency],S$1)=0,0,SUMPRODUCT(--(TOther[Frequency]=S$1),--(TOther[Start Date]&lt;=A1152),--(TOther[End Date Calc]&gt;=A1152),IF(B1152="N",--(TOther[Start Day]=DAY(A1152)),--(TOther[Start Day]&gt;=DAY(A1152))),--(IFERROR(MOD(TOther[Start Month]-MONTH(A1152)+3,3),1)=0),TOther[Amount])))</f>
        <v/>
      </c>
      <c r="T1152" s="8" t="str" cm="1">
        <f t="array" ref="T1152">IF($A1152="","",IF(COUNTIF(TOther[Frequency],T$1)=0,0,SUMPRODUCT(--(TOther[Frequency]=T$1),--(TOther[Start Date]&lt;=$A1152),--(TOther[End Date Calc]&gt;=$A1152),IF($B1152="N",--(TOther[Start Day]=DAY($A1152)),--(TOther[Start Day]&gt;=DAY($A1152))),--(IFERROR(MOD(TOther[Start Month]-MONTH($A1152)+4,4),1)=0),TOther[Amount])))</f>
        <v/>
      </c>
      <c r="U1152" s="8" t="str" cm="1">
        <f t="array" ref="U1152">IF(A1152="","",IF(COUNTIF(TOther[Frequency],$U$1)=0,0,SUMPRODUCT(--(TOther[Frequency]=$U$1),--(TOther[Start Date]&lt;=A1152),--(TOther[End Date Calc]&gt;=A1152),IF(B1152="N",--(TOther[Start Day]=DAY(A1152)),--(TOther[Start Day]&gt;=DAY(A1152))),--(IFERROR(MOD(TOther[Start Month]-MONTH(A1152)+6,6),1)=0),TOther[Amount])))</f>
        <v/>
      </c>
      <c r="V1152" s="8" t="str" cm="1">
        <f t="array" ref="V1152">IF(A1152="","",IF(COUNTIF(TOther[Frequency],$V$1)=0,0,SUMPRODUCT(--(TOther[Frequency]=$V$1),--(TOther[Start Date]&lt;=A1152),--(TOther[End Date Calc]&gt;=A1152),IF(B1152="N",--(TOther[Start Day]=DAY(A1152)),--(TOther[Start Day]&gt;=DAY(A1152))),--(IFERROR(MOD(TOther[Start Month]-MONTH(A1152)+12,12),1)=0),TOther[Amount])))</f>
        <v/>
      </c>
      <c r="W1152" s="8" t="str">
        <f>IF(A1152="","",SUMIFS(TOther[Amount],TOther[Start Date],A1152,TOther[Frequency],$W$1))</f>
        <v/>
      </c>
      <c r="X1152" s="9" t="str">
        <f t="shared" si="85"/>
        <v/>
      </c>
      <c r="Y1152" s="9" t="str">
        <f t="shared" si="89"/>
        <v/>
      </c>
      <c r="Z1152" s="8" t="str" cm="1">
        <f t="array" ref="Z1152">IF(A1152="","",IF(COUNTIF('2) Income'!$D$13:$D$32,"Weekly")=0,0,SUMPRODUCT(--(IFERROR(MOD(A1152-'2) Income'!$F$13:$F$32,7),1)=0),--('2) Income'!$D$13:$D$32="Weekly"),--('2) Income'!$F$13:$F$32&lt;=A1152),'2) Income'!$E$13:$E$32)))</f>
        <v/>
      </c>
      <c r="AA1152" s="8" t="str" cm="1">
        <f t="array" ref="AA1152">IF(A1152="","",IF(COUNTIF('2) Income'!$D$13:$D$32,"Every Other Week")=0,0,SUMPRODUCT(--(IFERROR(MOD(A1152-'2) Income'!$F$13:$F$32,14),1)=0),--('2) Income'!$D$13:$D$32="Every Other Week"),--('2) Income'!$F$13:$F$32&lt;=A1152),'2) Income'!$E$13:$E$32)))</f>
        <v/>
      </c>
      <c r="AB1152" s="8" t="str">
        <f>IF(A1152="","",IF(COUNTIF('2) Income'!$D$13:$D$32,"1st and 15th")=0,0,IF(OR(DAY(A1152)=1,DAY(A1152)=15),SUMIFS('2) Income'!$E$13:$E$32,'2) Income'!$D$13:$D$32,"1st and 15th",'2) Income'!$F$13:$F$32,"&lt;="&amp;$A1152),0)))</f>
        <v/>
      </c>
      <c r="AC1152" s="8" t="str">
        <f>IF(A1152="","",IF(COUNTIF('2) Income'!$D$13:$D$32,"2nd Wednesday")=0,0,IF(A1152=(A1152-DAY(A1152)+1+2*7-WEEKDAY(A1152-DAY(A1152)+8-4,1)),SUMIFS('2) Income'!$E$13:$E$32,'2) Income'!$D$13:$D$32,"2nd Wednesday",'2) Income'!$F$13:$F$32,"&lt;="&amp;$A1152),0)))</f>
        <v/>
      </c>
      <c r="AD1152" s="8" t="str">
        <f>IF(A1152="","",IF(COUNTIF('2) Income'!$D$13:$D$32,"3rd Wednesday")=0,0,IF(A1152=(A1152-DAY(A1152)+1+3*7-WEEKDAY(A1152-DAY(A1152)+8-4,1)),SUMIFS('2) Income'!$E$13:$E$32,'2) Income'!$D$13:$D$32,"3rd Wednesday",'2) Income'!$F$13:$F$32,"&lt;="&amp;$A1152),0)))</f>
        <v/>
      </c>
      <c r="AE1152" s="8" t="str">
        <f>IF(A1152="","",IF(COUNTIF('2) Income'!$D$13:$D$32,"4th Wednesday")=0,0,IF(A1152=(A1152-DAY(A1152)+1+4*7-WEEKDAY(A1152-DAY(A1152)+8-4,1)),SUMIFS('2) Income'!$E$13:$E$32,'2) Income'!$D$13:$D$32,"4th Wednesday",'2) Income'!$F$13:$F$32,"&lt;="&amp;$A1152),0)))</f>
        <v/>
      </c>
      <c r="AF1152" s="8" t="str" cm="1">
        <f t="array" ref="AF1152">IF(A1152="","",IF(COUNTIF('2) Income'!$D$13:$D$32,"Every 4 Weeks")=0,0,SUMPRODUCT(--(IFERROR(MOD(A1152-'2) Income'!$F$13:$F$32,28),1)=0),--('2) Income'!$D$13:$D$32="Every 4 Weeks"),--('2) Income'!$F$13:$F$32&lt;=A1152),'2) Income'!$E$13:$E$32)))</f>
        <v/>
      </c>
      <c r="AG1152" s="8" t="str">
        <f>IF(A1152="","",IF(COUNTIF('2) Income'!$D$13:$D$32,"Monthly")=0,0,IF(B1152="N",SUMIFS('2) Income'!$E$13:$E$32,'2) Income'!$D$13:$D$32,"monthly",'2) Income'!$F$13:$F$32,"&lt;="&amp;$A1152,'2) Income'!$I$13:$I$32,DAY(A1152)),SUMIFS('2) Income'!$E$13:$E$32,'2) Income'!$D$13:$D$32,"monthly",'2) Income'!$F$13:$F$32,"&lt;="&amp;$A1152,'2) Income'!$I$13:$I$32,"&gt;="&amp;DAY(A1152)))))</f>
        <v/>
      </c>
      <c r="AH1152" s="8" t="str" cm="1">
        <f t="array" ref="AH1152">IF(A1152="","",IF(COUNTIF('2) Income'!$D$13:$D$32,"Yearly")=0,0,SUMPRODUCT(--('2) Income'!$D$13:$D$32="Yearly"),--('2) Income'!$F$13:$F$32&lt;=A1152),IF(B1152="N",--('2) Income'!$I$13:$I$32=DAY(A1152)),--('2) Income'!$I$13:$I$32&gt;=DAY(A1152))),--(IFERROR(MOD('2) Income'!$H$13:$H$32-MONTH(A1152)+12,12),1)=0),'2) Income'!$E$13:$E$32)))</f>
        <v/>
      </c>
      <c r="AI1152" s="8" t="str">
        <f>IF(A1152="","",IF(COUNTIF('2) Income'!$D$13:$D$32,"one-time")=0,0,SUMIFS('2) Income'!$E$13:$E$32,'2) Income'!$D$13:$D$32,"one-time",'2) Income'!$F$13:$F$32,"="&amp;$A1152)))</f>
        <v/>
      </c>
      <c r="AJ1152" s="9" t="str">
        <f t="shared" si="86"/>
        <v/>
      </c>
    </row>
    <row r="1153" spans="1:36">
      <c r="A1153" s="7" t="str">
        <f>IF(A1152="","",IF(A1152+1&lt;='1) Period'!$E$21,A1152+1,""))</f>
        <v/>
      </c>
      <c r="B1153" s="7" t="e">
        <f t="shared" si="87"/>
        <v>#VALUE!</v>
      </c>
      <c r="C1153" t="e">
        <f t="shared" si="88"/>
        <v>#VALUE!</v>
      </c>
      <c r="D1153" s="8" t="str">
        <f>IF(A1153="","",IF(TEXT(A1153,"dddd")='4) Happy Money'!$E$23,WAllowance,0))</f>
        <v/>
      </c>
      <c r="E1153" s="8" t="str">
        <f>IF(A1153="","",IF(B1153="N",SUMIF(TMonthly[Day of the Month],DAY(A1153),TMonthly[Amount]),SUMIF(TMonthly[Day of the Month],"&gt;="&amp;DAY(A1153),TMonthly[Amount])))</f>
        <v/>
      </c>
      <c r="F1153" s="8" t="str" cm="1">
        <f t="array" ref="F1153">IF(A1153="","",SUMPRODUCT(--(TYearly[Due Date]&lt;=A1153),IF(B1153="N",--(TYearly[Day]=DAY(A1153)),--(TYearly[Day]&gt;=DAY(A1153))),--(IFERROR(MOD(TYearly[Month]-MONTH(A1153)+12,12),1)=0),TYearly[Amount]))</f>
        <v/>
      </c>
      <c r="G1153" s="8" t="str">
        <f>IF(A1153="","",SUMIF(TOneTime[Due Date],A1153,TOneTime[Amount]))</f>
        <v/>
      </c>
      <c r="H1153" s="8" t="str" cm="1">
        <f t="array" ref="H1153">IF(A1153="","",IF(COUNTIF(TOther[Frequency],$H$1)=0,0,SUMPRODUCT(--(IFERROR(MOD(A1153-TOther[Start Date],7),1)=0),--(TOther[Frequency]=$H$1),--(TOther[Start Date]&lt;=A1153),--(TOther[End Date Calc]&gt;=A1153),TOther[Amount])))</f>
        <v/>
      </c>
      <c r="I1153" s="8" t="str" cm="1">
        <f t="array" ref="I1153">IF(A1153="","",IF(COUNTIF(TOther[Frequency],$I$1)=0,0,SUMPRODUCT(--(IFERROR(MOD(A1153-TOther[Start Date],14),1)=0),--(TOther[Frequency]=$I$1),--(TOther[Start Date]&lt;=A1153),--(TOther[End Date Calc]&gt;=A1153),TOther[Amount])))</f>
        <v/>
      </c>
      <c r="J1153" s="8" t="str">
        <f>IF(A1153="","",IF(COUNTIF(TOther[Frequency],$J$1)=0,0,IF(OR(DAY(A1153)=1,DAY(A1153)=15),SUMIFS(TOther[Amount],TOther[Frequency],$J$1,TOther[Start Date],"&lt;="&amp;$A1153,TOther[End Date Calc],"&gt;="&amp;A1153),0)))</f>
        <v/>
      </c>
      <c r="K1153" s="8" t="str">
        <f>IF(A1153="","",IF(COUNTIF(TOther[Frequency],$K$1)=0,0,IF(A1153=(A1153-DAY(A1153)+1+2*7-WEEKDAY(A1153-DAY(A1153)+8-4,1)),SUMIFS(TOther[Amount],TOther[Frequency],$K$1,TOther[Start Date],"&lt;="&amp;$A1153,TOther[End Date Calc],"&gt;="&amp;A1153),0)))</f>
        <v/>
      </c>
      <c r="L1153" s="8" t="str">
        <f>IF(A1153="","",IF(COUNTIF(TOther[Frequency],$L$1)=0,0,IF(A1153=(A1153-DAY(A1153)+1+3*7-WEEKDAY(A1153-DAY(A1153)+8-4,1)),SUMIFS(TOther[Amount],TOther[Frequency],$L$1,TOther[Start Date],"&lt;="&amp;$A1153,TOther[End Date Calc],"&gt;="&amp;A1153),0)))</f>
        <v/>
      </c>
      <c r="M1153" s="8" t="str">
        <f>IF(A1153="","",IF(COUNTIF(TOther[Frequency],$M$1)=0,0,IF(A1153=(A1153-DAY(A1153)+1+4*7-WEEKDAY(A1153-DAY(A1153)+8-4,1)),SUMIFS(TOther[Amount],TOther[Frequency],$M$1,TOther[Start Date],"&lt;="&amp;$A1153,TOther[End Date Calc],"&gt;="&amp;A1153),0)))</f>
        <v/>
      </c>
      <c r="N1153" s="8" t="str" cm="1">
        <f t="array" ref="N1153">IF(A1153="","",IF(COUNTIF(TOther[Frequency],$N$1)=0,0,SUMPRODUCT(--(IFERROR(MOD(A1153-TOther[Start Date],28),1)=0),--(TOther[Frequency]=$N$1),--(TOther[Start Date]&lt;=A1153),--(TOther[End Date Calc]&gt;=A1153),TOther[Amount])))</f>
        <v/>
      </c>
      <c r="O1153" s="8" t="str" cm="1">
        <f t="array" ref="O1153">IF(A1153="","",IF(COUNTIF(TOther[Frequency],$O$1)=0,0,SUMPRODUCT(--(IFERROR(MOD(A1153-TOther[Start Date],42),1)=0),--(TOther[Frequency]=$O$1),--(TOther[Start Date]&lt;=A1153),--(TOther[End Date Calc]&gt;=A1153),TOther[Amount])))</f>
        <v/>
      </c>
      <c r="P1153" s="8" t="str" cm="1">
        <f t="array" ref="P1153">IF(A1153="","",IF(COUNTIF(TOther[Frequency],$P$1)=0,0,SUMPRODUCT(--(IFERROR(MOD(A1153-TOther[Start Date],56),1)=0),--(TOther[Frequency]=$P$1),--(TOther[Start Date]&lt;=A1153),--(TOther[End Date Calc]&gt;=A1153),TOther[Amount])))</f>
        <v/>
      </c>
      <c r="Q1153" s="8" t="str">
        <f>IF(A1153="","",IF(COUNTIF(TOther[Frequency],$Q$1)=0,0,IF(B1153="N",SUMIFS(TOther[Amount],TOther[Frequency],$Q$1,TOther[Start Date],"&lt;="&amp;$A1153,TOther[End Date Calc],"&gt;="&amp;A1153,TOther[Start Day],DAY(A1153)),SUMIFS(TOther[Amount],TOther[Frequency],$Q$1,TOther[Start Date],"&lt;="&amp;$A1153,TOther[End Date Calc],"&gt;="&amp;A1153,TOther[Start Day],"&gt;="&amp;DAY(A1153)))))</f>
        <v/>
      </c>
      <c r="R1153" s="8" t="str" cm="1">
        <f t="array" ref="R1153">IF(A1153="","",IF(COUNTIF(TOther[Frequency],R$1)=0,0,SUMPRODUCT(--(TOther[Frequency]=R$1),--(TOther[Start Date]&lt;=A1153),--(TOther[End Date Calc]&gt;=A1153),IF(B1153="N",--(TOther[Start Day]=DAY(A1153)),--(TOther[Start Day]&gt;=DAY(A1153))),--(IFERROR(MOD(TOther[Start Month]-MONTH(A1153)+2,2),1)=0),TOther[Amount])))</f>
        <v/>
      </c>
      <c r="S1153" s="8" t="str" cm="1">
        <f t="array" ref="S1153">IF(A1153="","",IF(COUNTIF(TOther[Frequency],S$1)=0,0,SUMPRODUCT(--(TOther[Frequency]=S$1),--(TOther[Start Date]&lt;=A1153),--(TOther[End Date Calc]&gt;=A1153),IF(B1153="N",--(TOther[Start Day]=DAY(A1153)),--(TOther[Start Day]&gt;=DAY(A1153))),--(IFERROR(MOD(TOther[Start Month]-MONTH(A1153)+3,3),1)=0),TOther[Amount])))</f>
        <v/>
      </c>
      <c r="T1153" s="8" t="str" cm="1">
        <f t="array" ref="T1153">IF($A1153="","",IF(COUNTIF(TOther[Frequency],T$1)=0,0,SUMPRODUCT(--(TOther[Frequency]=T$1),--(TOther[Start Date]&lt;=$A1153),--(TOther[End Date Calc]&gt;=$A1153),IF($B1153="N",--(TOther[Start Day]=DAY($A1153)),--(TOther[Start Day]&gt;=DAY($A1153))),--(IFERROR(MOD(TOther[Start Month]-MONTH($A1153)+4,4),1)=0),TOther[Amount])))</f>
        <v/>
      </c>
      <c r="U1153" s="8" t="str" cm="1">
        <f t="array" ref="U1153">IF(A1153="","",IF(COUNTIF(TOther[Frequency],$U$1)=0,0,SUMPRODUCT(--(TOther[Frequency]=$U$1),--(TOther[Start Date]&lt;=A1153),--(TOther[End Date Calc]&gt;=A1153),IF(B1153="N",--(TOther[Start Day]=DAY(A1153)),--(TOther[Start Day]&gt;=DAY(A1153))),--(IFERROR(MOD(TOther[Start Month]-MONTH(A1153)+6,6),1)=0),TOther[Amount])))</f>
        <v/>
      </c>
      <c r="V1153" s="8" t="str" cm="1">
        <f t="array" ref="V1153">IF(A1153="","",IF(COUNTIF(TOther[Frequency],$V$1)=0,0,SUMPRODUCT(--(TOther[Frequency]=$V$1),--(TOther[Start Date]&lt;=A1153),--(TOther[End Date Calc]&gt;=A1153),IF(B1153="N",--(TOther[Start Day]=DAY(A1153)),--(TOther[Start Day]&gt;=DAY(A1153))),--(IFERROR(MOD(TOther[Start Month]-MONTH(A1153)+12,12),1)=0),TOther[Amount])))</f>
        <v/>
      </c>
      <c r="W1153" s="8" t="str">
        <f>IF(A1153="","",SUMIFS(TOther[Amount],TOther[Start Date],A1153,TOther[Frequency],$W$1))</f>
        <v/>
      </c>
      <c r="X1153" s="9" t="str">
        <f t="shared" si="85"/>
        <v/>
      </c>
      <c r="Y1153" s="9" t="str">
        <f t="shared" si="89"/>
        <v/>
      </c>
      <c r="Z1153" s="8" t="str" cm="1">
        <f t="array" ref="Z1153">IF(A1153="","",IF(COUNTIF('2) Income'!$D$13:$D$32,"Weekly")=0,0,SUMPRODUCT(--(IFERROR(MOD(A1153-'2) Income'!$F$13:$F$32,7),1)=0),--('2) Income'!$D$13:$D$32="Weekly"),--('2) Income'!$F$13:$F$32&lt;=A1153),'2) Income'!$E$13:$E$32)))</f>
        <v/>
      </c>
      <c r="AA1153" s="8" t="str" cm="1">
        <f t="array" ref="AA1153">IF(A1153="","",IF(COUNTIF('2) Income'!$D$13:$D$32,"Every Other Week")=0,0,SUMPRODUCT(--(IFERROR(MOD(A1153-'2) Income'!$F$13:$F$32,14),1)=0),--('2) Income'!$D$13:$D$32="Every Other Week"),--('2) Income'!$F$13:$F$32&lt;=A1153),'2) Income'!$E$13:$E$32)))</f>
        <v/>
      </c>
      <c r="AB1153" s="8" t="str">
        <f>IF(A1153="","",IF(COUNTIF('2) Income'!$D$13:$D$32,"1st and 15th")=0,0,IF(OR(DAY(A1153)=1,DAY(A1153)=15),SUMIFS('2) Income'!$E$13:$E$32,'2) Income'!$D$13:$D$32,"1st and 15th",'2) Income'!$F$13:$F$32,"&lt;="&amp;$A1153),0)))</f>
        <v/>
      </c>
      <c r="AC1153" s="8" t="str">
        <f>IF(A1153="","",IF(COUNTIF('2) Income'!$D$13:$D$32,"2nd Wednesday")=0,0,IF(A1153=(A1153-DAY(A1153)+1+2*7-WEEKDAY(A1153-DAY(A1153)+8-4,1)),SUMIFS('2) Income'!$E$13:$E$32,'2) Income'!$D$13:$D$32,"2nd Wednesday",'2) Income'!$F$13:$F$32,"&lt;="&amp;$A1153),0)))</f>
        <v/>
      </c>
      <c r="AD1153" s="8" t="str">
        <f>IF(A1153="","",IF(COUNTIF('2) Income'!$D$13:$D$32,"3rd Wednesday")=0,0,IF(A1153=(A1153-DAY(A1153)+1+3*7-WEEKDAY(A1153-DAY(A1153)+8-4,1)),SUMIFS('2) Income'!$E$13:$E$32,'2) Income'!$D$13:$D$32,"3rd Wednesday",'2) Income'!$F$13:$F$32,"&lt;="&amp;$A1153),0)))</f>
        <v/>
      </c>
      <c r="AE1153" s="8" t="str">
        <f>IF(A1153="","",IF(COUNTIF('2) Income'!$D$13:$D$32,"4th Wednesday")=0,0,IF(A1153=(A1153-DAY(A1153)+1+4*7-WEEKDAY(A1153-DAY(A1153)+8-4,1)),SUMIFS('2) Income'!$E$13:$E$32,'2) Income'!$D$13:$D$32,"4th Wednesday",'2) Income'!$F$13:$F$32,"&lt;="&amp;$A1153),0)))</f>
        <v/>
      </c>
      <c r="AF1153" s="8" t="str" cm="1">
        <f t="array" ref="AF1153">IF(A1153="","",IF(COUNTIF('2) Income'!$D$13:$D$32,"Every 4 Weeks")=0,0,SUMPRODUCT(--(IFERROR(MOD(A1153-'2) Income'!$F$13:$F$32,28),1)=0),--('2) Income'!$D$13:$D$32="Every 4 Weeks"),--('2) Income'!$F$13:$F$32&lt;=A1153),'2) Income'!$E$13:$E$32)))</f>
        <v/>
      </c>
      <c r="AG1153" s="8" t="str">
        <f>IF(A1153="","",IF(COUNTIF('2) Income'!$D$13:$D$32,"Monthly")=0,0,IF(B1153="N",SUMIFS('2) Income'!$E$13:$E$32,'2) Income'!$D$13:$D$32,"monthly",'2) Income'!$F$13:$F$32,"&lt;="&amp;$A1153,'2) Income'!$I$13:$I$32,DAY(A1153)),SUMIFS('2) Income'!$E$13:$E$32,'2) Income'!$D$13:$D$32,"monthly",'2) Income'!$F$13:$F$32,"&lt;="&amp;$A1153,'2) Income'!$I$13:$I$32,"&gt;="&amp;DAY(A1153)))))</f>
        <v/>
      </c>
      <c r="AH1153" s="8" t="str" cm="1">
        <f t="array" ref="AH1153">IF(A1153="","",IF(COUNTIF('2) Income'!$D$13:$D$32,"Yearly")=0,0,SUMPRODUCT(--('2) Income'!$D$13:$D$32="Yearly"),--('2) Income'!$F$13:$F$32&lt;=A1153),IF(B1153="N",--('2) Income'!$I$13:$I$32=DAY(A1153)),--('2) Income'!$I$13:$I$32&gt;=DAY(A1153))),--(IFERROR(MOD('2) Income'!$H$13:$H$32-MONTH(A1153)+12,12),1)=0),'2) Income'!$E$13:$E$32)))</f>
        <v/>
      </c>
      <c r="AI1153" s="8" t="str">
        <f>IF(A1153="","",IF(COUNTIF('2) Income'!$D$13:$D$32,"one-time")=0,0,SUMIFS('2) Income'!$E$13:$E$32,'2) Income'!$D$13:$D$32,"one-time",'2) Income'!$F$13:$F$32,"="&amp;$A1153)))</f>
        <v/>
      </c>
      <c r="AJ1153" s="9" t="str">
        <f t="shared" si="86"/>
        <v/>
      </c>
    </row>
    <row r="1154" spans="1:36">
      <c r="A1154" s="7" t="str">
        <f>IF(A1153="","",IF(A1153+1&lt;='1) Period'!$E$21,A1153+1,""))</f>
        <v/>
      </c>
      <c r="B1154" s="7" t="e">
        <f t="shared" si="87"/>
        <v>#VALUE!</v>
      </c>
      <c r="C1154" t="e">
        <f t="shared" si="88"/>
        <v>#VALUE!</v>
      </c>
      <c r="D1154" s="8" t="str">
        <f>IF(A1154="","",IF(TEXT(A1154,"dddd")='4) Happy Money'!$E$23,WAllowance,0))</f>
        <v/>
      </c>
      <c r="E1154" s="8" t="str">
        <f>IF(A1154="","",IF(B1154="N",SUMIF(TMonthly[Day of the Month],DAY(A1154),TMonthly[Amount]),SUMIF(TMonthly[Day of the Month],"&gt;="&amp;DAY(A1154),TMonthly[Amount])))</f>
        <v/>
      </c>
      <c r="F1154" s="8" t="str" cm="1">
        <f t="array" ref="F1154">IF(A1154="","",SUMPRODUCT(--(TYearly[Due Date]&lt;=A1154),IF(B1154="N",--(TYearly[Day]=DAY(A1154)),--(TYearly[Day]&gt;=DAY(A1154))),--(IFERROR(MOD(TYearly[Month]-MONTH(A1154)+12,12),1)=0),TYearly[Amount]))</f>
        <v/>
      </c>
      <c r="G1154" s="8" t="str">
        <f>IF(A1154="","",SUMIF(TOneTime[Due Date],A1154,TOneTime[Amount]))</f>
        <v/>
      </c>
      <c r="H1154" s="8" t="str" cm="1">
        <f t="array" ref="H1154">IF(A1154="","",IF(COUNTIF(TOther[Frequency],$H$1)=0,0,SUMPRODUCT(--(IFERROR(MOD(A1154-TOther[Start Date],7),1)=0),--(TOther[Frequency]=$H$1),--(TOther[Start Date]&lt;=A1154),--(TOther[End Date Calc]&gt;=A1154),TOther[Amount])))</f>
        <v/>
      </c>
      <c r="I1154" s="8" t="str" cm="1">
        <f t="array" ref="I1154">IF(A1154="","",IF(COUNTIF(TOther[Frequency],$I$1)=0,0,SUMPRODUCT(--(IFERROR(MOD(A1154-TOther[Start Date],14),1)=0),--(TOther[Frequency]=$I$1),--(TOther[Start Date]&lt;=A1154),--(TOther[End Date Calc]&gt;=A1154),TOther[Amount])))</f>
        <v/>
      </c>
      <c r="J1154" s="8" t="str">
        <f>IF(A1154="","",IF(COUNTIF(TOther[Frequency],$J$1)=0,0,IF(OR(DAY(A1154)=1,DAY(A1154)=15),SUMIFS(TOther[Amount],TOther[Frequency],$J$1,TOther[Start Date],"&lt;="&amp;$A1154,TOther[End Date Calc],"&gt;="&amp;A1154),0)))</f>
        <v/>
      </c>
      <c r="K1154" s="8" t="str">
        <f>IF(A1154="","",IF(COUNTIF(TOther[Frequency],$K$1)=0,0,IF(A1154=(A1154-DAY(A1154)+1+2*7-WEEKDAY(A1154-DAY(A1154)+8-4,1)),SUMIFS(TOther[Amount],TOther[Frequency],$K$1,TOther[Start Date],"&lt;="&amp;$A1154,TOther[End Date Calc],"&gt;="&amp;A1154),0)))</f>
        <v/>
      </c>
      <c r="L1154" s="8" t="str">
        <f>IF(A1154="","",IF(COUNTIF(TOther[Frequency],$L$1)=0,0,IF(A1154=(A1154-DAY(A1154)+1+3*7-WEEKDAY(A1154-DAY(A1154)+8-4,1)),SUMIFS(TOther[Amount],TOther[Frequency],$L$1,TOther[Start Date],"&lt;="&amp;$A1154,TOther[End Date Calc],"&gt;="&amp;A1154),0)))</f>
        <v/>
      </c>
      <c r="M1154" s="8" t="str">
        <f>IF(A1154="","",IF(COUNTIF(TOther[Frequency],$M$1)=0,0,IF(A1154=(A1154-DAY(A1154)+1+4*7-WEEKDAY(A1154-DAY(A1154)+8-4,1)),SUMIFS(TOther[Amount],TOther[Frequency],$M$1,TOther[Start Date],"&lt;="&amp;$A1154,TOther[End Date Calc],"&gt;="&amp;A1154),0)))</f>
        <v/>
      </c>
      <c r="N1154" s="8" t="str" cm="1">
        <f t="array" ref="N1154">IF(A1154="","",IF(COUNTIF(TOther[Frequency],$N$1)=0,0,SUMPRODUCT(--(IFERROR(MOD(A1154-TOther[Start Date],28),1)=0),--(TOther[Frequency]=$N$1),--(TOther[Start Date]&lt;=A1154),--(TOther[End Date Calc]&gt;=A1154),TOther[Amount])))</f>
        <v/>
      </c>
      <c r="O1154" s="8" t="str" cm="1">
        <f t="array" ref="O1154">IF(A1154="","",IF(COUNTIF(TOther[Frequency],$O$1)=0,0,SUMPRODUCT(--(IFERROR(MOD(A1154-TOther[Start Date],42),1)=0),--(TOther[Frequency]=$O$1),--(TOther[Start Date]&lt;=A1154),--(TOther[End Date Calc]&gt;=A1154),TOther[Amount])))</f>
        <v/>
      </c>
      <c r="P1154" s="8" t="str" cm="1">
        <f t="array" ref="P1154">IF(A1154="","",IF(COUNTIF(TOther[Frequency],$P$1)=0,0,SUMPRODUCT(--(IFERROR(MOD(A1154-TOther[Start Date],56),1)=0),--(TOther[Frequency]=$P$1),--(TOther[Start Date]&lt;=A1154),--(TOther[End Date Calc]&gt;=A1154),TOther[Amount])))</f>
        <v/>
      </c>
      <c r="Q1154" s="8" t="str">
        <f>IF(A1154="","",IF(COUNTIF(TOther[Frequency],$Q$1)=0,0,IF(B1154="N",SUMIFS(TOther[Amount],TOther[Frequency],$Q$1,TOther[Start Date],"&lt;="&amp;$A1154,TOther[End Date Calc],"&gt;="&amp;A1154,TOther[Start Day],DAY(A1154)),SUMIFS(TOther[Amount],TOther[Frequency],$Q$1,TOther[Start Date],"&lt;="&amp;$A1154,TOther[End Date Calc],"&gt;="&amp;A1154,TOther[Start Day],"&gt;="&amp;DAY(A1154)))))</f>
        <v/>
      </c>
      <c r="R1154" s="8" t="str" cm="1">
        <f t="array" ref="R1154">IF(A1154="","",IF(COUNTIF(TOther[Frequency],R$1)=0,0,SUMPRODUCT(--(TOther[Frequency]=R$1),--(TOther[Start Date]&lt;=A1154),--(TOther[End Date Calc]&gt;=A1154),IF(B1154="N",--(TOther[Start Day]=DAY(A1154)),--(TOther[Start Day]&gt;=DAY(A1154))),--(IFERROR(MOD(TOther[Start Month]-MONTH(A1154)+2,2),1)=0),TOther[Amount])))</f>
        <v/>
      </c>
      <c r="S1154" s="8" t="str" cm="1">
        <f t="array" ref="S1154">IF(A1154="","",IF(COUNTIF(TOther[Frequency],S$1)=0,0,SUMPRODUCT(--(TOther[Frequency]=S$1),--(TOther[Start Date]&lt;=A1154),--(TOther[End Date Calc]&gt;=A1154),IF(B1154="N",--(TOther[Start Day]=DAY(A1154)),--(TOther[Start Day]&gt;=DAY(A1154))),--(IFERROR(MOD(TOther[Start Month]-MONTH(A1154)+3,3),1)=0),TOther[Amount])))</f>
        <v/>
      </c>
      <c r="T1154" s="8" t="str" cm="1">
        <f t="array" ref="T1154">IF($A1154="","",IF(COUNTIF(TOther[Frequency],T$1)=0,0,SUMPRODUCT(--(TOther[Frequency]=T$1),--(TOther[Start Date]&lt;=$A1154),--(TOther[End Date Calc]&gt;=$A1154),IF($B1154="N",--(TOther[Start Day]=DAY($A1154)),--(TOther[Start Day]&gt;=DAY($A1154))),--(IFERROR(MOD(TOther[Start Month]-MONTH($A1154)+4,4),1)=0),TOther[Amount])))</f>
        <v/>
      </c>
      <c r="U1154" s="8" t="str" cm="1">
        <f t="array" ref="U1154">IF(A1154="","",IF(COUNTIF(TOther[Frequency],$U$1)=0,0,SUMPRODUCT(--(TOther[Frequency]=$U$1),--(TOther[Start Date]&lt;=A1154),--(TOther[End Date Calc]&gt;=A1154),IF(B1154="N",--(TOther[Start Day]=DAY(A1154)),--(TOther[Start Day]&gt;=DAY(A1154))),--(IFERROR(MOD(TOther[Start Month]-MONTH(A1154)+6,6),1)=0),TOther[Amount])))</f>
        <v/>
      </c>
      <c r="V1154" s="8" t="str" cm="1">
        <f t="array" ref="V1154">IF(A1154="","",IF(COUNTIF(TOther[Frequency],$V$1)=0,0,SUMPRODUCT(--(TOther[Frequency]=$V$1),--(TOther[Start Date]&lt;=A1154),--(TOther[End Date Calc]&gt;=A1154),IF(B1154="N",--(TOther[Start Day]=DAY(A1154)),--(TOther[Start Day]&gt;=DAY(A1154))),--(IFERROR(MOD(TOther[Start Month]-MONTH(A1154)+12,12),1)=0),TOther[Amount])))</f>
        <v/>
      </c>
      <c r="W1154" s="8" t="str">
        <f>IF(A1154="","",SUMIFS(TOther[Amount],TOther[Start Date],A1154,TOther[Frequency],$W$1))</f>
        <v/>
      </c>
      <c r="X1154" s="9" t="str">
        <f t="shared" ref="X1154:X1217" si="90">IF(A1154="","",SUM(E1154:W1154))</f>
        <v/>
      </c>
      <c r="Y1154" s="9" t="str">
        <f t="shared" si="89"/>
        <v/>
      </c>
      <c r="Z1154" s="8" t="str" cm="1">
        <f t="array" ref="Z1154">IF(A1154="","",IF(COUNTIF('2) Income'!$D$13:$D$32,"Weekly")=0,0,SUMPRODUCT(--(IFERROR(MOD(A1154-'2) Income'!$F$13:$F$32,7),1)=0),--('2) Income'!$D$13:$D$32="Weekly"),--('2) Income'!$F$13:$F$32&lt;=A1154),'2) Income'!$E$13:$E$32)))</f>
        <v/>
      </c>
      <c r="AA1154" s="8" t="str" cm="1">
        <f t="array" ref="AA1154">IF(A1154="","",IF(COUNTIF('2) Income'!$D$13:$D$32,"Every Other Week")=0,0,SUMPRODUCT(--(IFERROR(MOD(A1154-'2) Income'!$F$13:$F$32,14),1)=0),--('2) Income'!$D$13:$D$32="Every Other Week"),--('2) Income'!$F$13:$F$32&lt;=A1154),'2) Income'!$E$13:$E$32)))</f>
        <v/>
      </c>
      <c r="AB1154" s="8" t="str">
        <f>IF(A1154="","",IF(COUNTIF('2) Income'!$D$13:$D$32,"1st and 15th")=0,0,IF(OR(DAY(A1154)=1,DAY(A1154)=15),SUMIFS('2) Income'!$E$13:$E$32,'2) Income'!$D$13:$D$32,"1st and 15th",'2) Income'!$F$13:$F$32,"&lt;="&amp;$A1154),0)))</f>
        <v/>
      </c>
      <c r="AC1154" s="8" t="str">
        <f>IF(A1154="","",IF(COUNTIF('2) Income'!$D$13:$D$32,"2nd Wednesday")=0,0,IF(A1154=(A1154-DAY(A1154)+1+2*7-WEEKDAY(A1154-DAY(A1154)+8-4,1)),SUMIFS('2) Income'!$E$13:$E$32,'2) Income'!$D$13:$D$32,"2nd Wednesday",'2) Income'!$F$13:$F$32,"&lt;="&amp;$A1154),0)))</f>
        <v/>
      </c>
      <c r="AD1154" s="8" t="str">
        <f>IF(A1154="","",IF(COUNTIF('2) Income'!$D$13:$D$32,"3rd Wednesday")=0,0,IF(A1154=(A1154-DAY(A1154)+1+3*7-WEEKDAY(A1154-DAY(A1154)+8-4,1)),SUMIFS('2) Income'!$E$13:$E$32,'2) Income'!$D$13:$D$32,"3rd Wednesday",'2) Income'!$F$13:$F$32,"&lt;="&amp;$A1154),0)))</f>
        <v/>
      </c>
      <c r="AE1154" s="8" t="str">
        <f>IF(A1154="","",IF(COUNTIF('2) Income'!$D$13:$D$32,"4th Wednesday")=0,0,IF(A1154=(A1154-DAY(A1154)+1+4*7-WEEKDAY(A1154-DAY(A1154)+8-4,1)),SUMIFS('2) Income'!$E$13:$E$32,'2) Income'!$D$13:$D$32,"4th Wednesday",'2) Income'!$F$13:$F$32,"&lt;="&amp;$A1154),0)))</f>
        <v/>
      </c>
      <c r="AF1154" s="8" t="str" cm="1">
        <f t="array" ref="AF1154">IF(A1154="","",IF(COUNTIF('2) Income'!$D$13:$D$32,"Every 4 Weeks")=0,0,SUMPRODUCT(--(IFERROR(MOD(A1154-'2) Income'!$F$13:$F$32,28),1)=0),--('2) Income'!$D$13:$D$32="Every 4 Weeks"),--('2) Income'!$F$13:$F$32&lt;=A1154),'2) Income'!$E$13:$E$32)))</f>
        <v/>
      </c>
      <c r="AG1154" s="8" t="str">
        <f>IF(A1154="","",IF(COUNTIF('2) Income'!$D$13:$D$32,"Monthly")=0,0,IF(B1154="N",SUMIFS('2) Income'!$E$13:$E$32,'2) Income'!$D$13:$D$32,"monthly",'2) Income'!$F$13:$F$32,"&lt;="&amp;$A1154,'2) Income'!$I$13:$I$32,DAY(A1154)),SUMIFS('2) Income'!$E$13:$E$32,'2) Income'!$D$13:$D$32,"monthly",'2) Income'!$F$13:$F$32,"&lt;="&amp;$A1154,'2) Income'!$I$13:$I$32,"&gt;="&amp;DAY(A1154)))))</f>
        <v/>
      </c>
      <c r="AH1154" s="8" t="str" cm="1">
        <f t="array" ref="AH1154">IF(A1154="","",IF(COUNTIF('2) Income'!$D$13:$D$32,"Yearly")=0,0,SUMPRODUCT(--('2) Income'!$D$13:$D$32="Yearly"),--('2) Income'!$F$13:$F$32&lt;=A1154),IF(B1154="N",--('2) Income'!$I$13:$I$32=DAY(A1154)),--('2) Income'!$I$13:$I$32&gt;=DAY(A1154))),--(IFERROR(MOD('2) Income'!$H$13:$H$32-MONTH(A1154)+12,12),1)=0),'2) Income'!$E$13:$E$32)))</f>
        <v/>
      </c>
      <c r="AI1154" s="8" t="str">
        <f>IF(A1154="","",IF(COUNTIF('2) Income'!$D$13:$D$32,"one-time")=0,0,SUMIFS('2) Income'!$E$13:$E$32,'2) Income'!$D$13:$D$32,"one-time",'2) Income'!$F$13:$F$32,"="&amp;$A1154)))</f>
        <v/>
      </c>
      <c r="AJ1154" s="9" t="str">
        <f t="shared" ref="AJ1154:AJ1217" si="91">IF(A1154="","",SUM(Z1154:AI1154))</f>
        <v/>
      </c>
    </row>
    <row r="1155" spans="1:36">
      <c r="A1155" s="7" t="str">
        <f>IF(A1154="","",IF(A1154+1&lt;='1) Period'!$E$21,A1154+1,""))</f>
        <v/>
      </c>
      <c r="B1155" s="7" t="e">
        <f t="shared" ref="B1155:B1218" si="92">IF(DAY(A1155)&gt;DAY(A1155+1),"Y","N")</f>
        <v>#VALUE!</v>
      </c>
      <c r="C1155" t="e">
        <f t="shared" ref="C1155:C1218" si="93">IF(WEEKDAY(A1155,2)&gt;5,"Y","F")</f>
        <v>#VALUE!</v>
      </c>
      <c r="D1155" s="8" t="str">
        <f>IF(A1155="","",IF(TEXT(A1155,"dddd")='4) Happy Money'!$E$23,WAllowance,0))</f>
        <v/>
      </c>
      <c r="E1155" s="8" t="str">
        <f>IF(A1155="","",IF(B1155="N",SUMIF(TMonthly[Day of the Month],DAY(A1155),TMonthly[Amount]),SUMIF(TMonthly[Day of the Month],"&gt;="&amp;DAY(A1155),TMonthly[Amount])))</f>
        <v/>
      </c>
      <c r="F1155" s="8" t="str" cm="1">
        <f t="array" ref="F1155">IF(A1155="","",SUMPRODUCT(--(TYearly[Due Date]&lt;=A1155),IF(B1155="N",--(TYearly[Day]=DAY(A1155)),--(TYearly[Day]&gt;=DAY(A1155))),--(IFERROR(MOD(TYearly[Month]-MONTH(A1155)+12,12),1)=0),TYearly[Amount]))</f>
        <v/>
      </c>
      <c r="G1155" s="8" t="str">
        <f>IF(A1155="","",SUMIF(TOneTime[Due Date],A1155,TOneTime[Amount]))</f>
        <v/>
      </c>
      <c r="H1155" s="8" t="str" cm="1">
        <f t="array" ref="H1155">IF(A1155="","",IF(COUNTIF(TOther[Frequency],$H$1)=0,0,SUMPRODUCT(--(IFERROR(MOD(A1155-TOther[Start Date],7),1)=0),--(TOther[Frequency]=$H$1),--(TOther[Start Date]&lt;=A1155),--(TOther[End Date Calc]&gt;=A1155),TOther[Amount])))</f>
        <v/>
      </c>
      <c r="I1155" s="8" t="str" cm="1">
        <f t="array" ref="I1155">IF(A1155="","",IF(COUNTIF(TOther[Frequency],$I$1)=0,0,SUMPRODUCT(--(IFERROR(MOD(A1155-TOther[Start Date],14),1)=0),--(TOther[Frequency]=$I$1),--(TOther[Start Date]&lt;=A1155),--(TOther[End Date Calc]&gt;=A1155),TOther[Amount])))</f>
        <v/>
      </c>
      <c r="J1155" s="8" t="str">
        <f>IF(A1155="","",IF(COUNTIF(TOther[Frequency],$J$1)=0,0,IF(OR(DAY(A1155)=1,DAY(A1155)=15),SUMIFS(TOther[Amount],TOther[Frequency],$J$1,TOther[Start Date],"&lt;="&amp;$A1155,TOther[End Date Calc],"&gt;="&amp;A1155),0)))</f>
        <v/>
      </c>
      <c r="K1155" s="8" t="str">
        <f>IF(A1155="","",IF(COUNTIF(TOther[Frequency],$K$1)=0,0,IF(A1155=(A1155-DAY(A1155)+1+2*7-WEEKDAY(A1155-DAY(A1155)+8-4,1)),SUMIFS(TOther[Amount],TOther[Frequency],$K$1,TOther[Start Date],"&lt;="&amp;$A1155,TOther[End Date Calc],"&gt;="&amp;A1155),0)))</f>
        <v/>
      </c>
      <c r="L1155" s="8" t="str">
        <f>IF(A1155="","",IF(COUNTIF(TOther[Frequency],$L$1)=0,0,IF(A1155=(A1155-DAY(A1155)+1+3*7-WEEKDAY(A1155-DAY(A1155)+8-4,1)),SUMIFS(TOther[Amount],TOther[Frequency],$L$1,TOther[Start Date],"&lt;="&amp;$A1155,TOther[End Date Calc],"&gt;="&amp;A1155),0)))</f>
        <v/>
      </c>
      <c r="M1155" s="8" t="str">
        <f>IF(A1155="","",IF(COUNTIF(TOther[Frequency],$M$1)=0,0,IF(A1155=(A1155-DAY(A1155)+1+4*7-WEEKDAY(A1155-DAY(A1155)+8-4,1)),SUMIFS(TOther[Amount],TOther[Frequency],$M$1,TOther[Start Date],"&lt;="&amp;$A1155,TOther[End Date Calc],"&gt;="&amp;A1155),0)))</f>
        <v/>
      </c>
      <c r="N1155" s="8" t="str" cm="1">
        <f t="array" ref="N1155">IF(A1155="","",IF(COUNTIF(TOther[Frequency],$N$1)=0,0,SUMPRODUCT(--(IFERROR(MOD(A1155-TOther[Start Date],28),1)=0),--(TOther[Frequency]=$N$1),--(TOther[Start Date]&lt;=A1155),--(TOther[End Date Calc]&gt;=A1155),TOther[Amount])))</f>
        <v/>
      </c>
      <c r="O1155" s="8" t="str" cm="1">
        <f t="array" ref="O1155">IF(A1155="","",IF(COUNTIF(TOther[Frequency],$O$1)=0,0,SUMPRODUCT(--(IFERROR(MOD(A1155-TOther[Start Date],42),1)=0),--(TOther[Frequency]=$O$1),--(TOther[Start Date]&lt;=A1155),--(TOther[End Date Calc]&gt;=A1155),TOther[Amount])))</f>
        <v/>
      </c>
      <c r="P1155" s="8" t="str" cm="1">
        <f t="array" ref="P1155">IF(A1155="","",IF(COUNTIF(TOther[Frequency],$P$1)=0,0,SUMPRODUCT(--(IFERROR(MOD(A1155-TOther[Start Date],56),1)=0),--(TOther[Frequency]=$P$1),--(TOther[Start Date]&lt;=A1155),--(TOther[End Date Calc]&gt;=A1155),TOther[Amount])))</f>
        <v/>
      </c>
      <c r="Q1155" s="8" t="str">
        <f>IF(A1155="","",IF(COUNTIF(TOther[Frequency],$Q$1)=0,0,IF(B1155="N",SUMIFS(TOther[Amount],TOther[Frequency],$Q$1,TOther[Start Date],"&lt;="&amp;$A1155,TOther[End Date Calc],"&gt;="&amp;A1155,TOther[Start Day],DAY(A1155)),SUMIFS(TOther[Amount],TOther[Frequency],$Q$1,TOther[Start Date],"&lt;="&amp;$A1155,TOther[End Date Calc],"&gt;="&amp;A1155,TOther[Start Day],"&gt;="&amp;DAY(A1155)))))</f>
        <v/>
      </c>
      <c r="R1155" s="8" t="str" cm="1">
        <f t="array" ref="R1155">IF(A1155="","",IF(COUNTIF(TOther[Frequency],R$1)=0,0,SUMPRODUCT(--(TOther[Frequency]=R$1),--(TOther[Start Date]&lt;=A1155),--(TOther[End Date Calc]&gt;=A1155),IF(B1155="N",--(TOther[Start Day]=DAY(A1155)),--(TOther[Start Day]&gt;=DAY(A1155))),--(IFERROR(MOD(TOther[Start Month]-MONTH(A1155)+2,2),1)=0),TOther[Amount])))</f>
        <v/>
      </c>
      <c r="S1155" s="8" t="str" cm="1">
        <f t="array" ref="S1155">IF(A1155="","",IF(COUNTIF(TOther[Frequency],S$1)=0,0,SUMPRODUCT(--(TOther[Frequency]=S$1),--(TOther[Start Date]&lt;=A1155),--(TOther[End Date Calc]&gt;=A1155),IF(B1155="N",--(TOther[Start Day]=DAY(A1155)),--(TOther[Start Day]&gt;=DAY(A1155))),--(IFERROR(MOD(TOther[Start Month]-MONTH(A1155)+3,3),1)=0),TOther[Amount])))</f>
        <v/>
      </c>
      <c r="T1155" s="8" t="str" cm="1">
        <f t="array" ref="T1155">IF($A1155="","",IF(COUNTIF(TOther[Frequency],T$1)=0,0,SUMPRODUCT(--(TOther[Frequency]=T$1),--(TOther[Start Date]&lt;=$A1155),--(TOther[End Date Calc]&gt;=$A1155),IF($B1155="N",--(TOther[Start Day]=DAY($A1155)),--(TOther[Start Day]&gt;=DAY($A1155))),--(IFERROR(MOD(TOther[Start Month]-MONTH($A1155)+4,4),1)=0),TOther[Amount])))</f>
        <v/>
      </c>
      <c r="U1155" s="8" t="str" cm="1">
        <f t="array" ref="U1155">IF(A1155="","",IF(COUNTIF(TOther[Frequency],$U$1)=0,0,SUMPRODUCT(--(TOther[Frequency]=$U$1),--(TOther[Start Date]&lt;=A1155),--(TOther[End Date Calc]&gt;=A1155),IF(B1155="N",--(TOther[Start Day]=DAY(A1155)),--(TOther[Start Day]&gt;=DAY(A1155))),--(IFERROR(MOD(TOther[Start Month]-MONTH(A1155)+6,6),1)=0),TOther[Amount])))</f>
        <v/>
      </c>
      <c r="V1155" s="8" t="str" cm="1">
        <f t="array" ref="V1155">IF(A1155="","",IF(COUNTIF(TOther[Frequency],$V$1)=0,0,SUMPRODUCT(--(TOther[Frequency]=$V$1),--(TOther[Start Date]&lt;=A1155),--(TOther[End Date Calc]&gt;=A1155),IF(B1155="N",--(TOther[Start Day]=DAY(A1155)),--(TOther[Start Day]&gt;=DAY(A1155))),--(IFERROR(MOD(TOther[Start Month]-MONTH(A1155)+12,12),1)=0),TOther[Amount])))</f>
        <v/>
      </c>
      <c r="W1155" s="8" t="str">
        <f>IF(A1155="","",SUMIFS(TOther[Amount],TOther[Start Date],A1155,TOther[Frequency],$W$1))</f>
        <v/>
      </c>
      <c r="X1155" s="9" t="str">
        <f t="shared" si="90"/>
        <v/>
      </c>
      <c r="Y1155" s="9" t="str">
        <f t="shared" ref="Y1155:Y1218" si="94">IF(A1155="","",SUM(H1155:W1155))</f>
        <v/>
      </c>
      <c r="Z1155" s="8" t="str" cm="1">
        <f t="array" ref="Z1155">IF(A1155="","",IF(COUNTIF('2) Income'!$D$13:$D$32,"Weekly")=0,0,SUMPRODUCT(--(IFERROR(MOD(A1155-'2) Income'!$F$13:$F$32,7),1)=0),--('2) Income'!$D$13:$D$32="Weekly"),--('2) Income'!$F$13:$F$32&lt;=A1155),'2) Income'!$E$13:$E$32)))</f>
        <v/>
      </c>
      <c r="AA1155" s="8" t="str" cm="1">
        <f t="array" ref="AA1155">IF(A1155="","",IF(COUNTIF('2) Income'!$D$13:$D$32,"Every Other Week")=0,0,SUMPRODUCT(--(IFERROR(MOD(A1155-'2) Income'!$F$13:$F$32,14),1)=0),--('2) Income'!$D$13:$D$32="Every Other Week"),--('2) Income'!$F$13:$F$32&lt;=A1155),'2) Income'!$E$13:$E$32)))</f>
        <v/>
      </c>
      <c r="AB1155" s="8" t="str">
        <f>IF(A1155="","",IF(COUNTIF('2) Income'!$D$13:$D$32,"1st and 15th")=0,0,IF(OR(DAY(A1155)=1,DAY(A1155)=15),SUMIFS('2) Income'!$E$13:$E$32,'2) Income'!$D$13:$D$32,"1st and 15th",'2) Income'!$F$13:$F$32,"&lt;="&amp;$A1155),0)))</f>
        <v/>
      </c>
      <c r="AC1155" s="8" t="str">
        <f>IF(A1155="","",IF(COUNTIF('2) Income'!$D$13:$D$32,"2nd Wednesday")=0,0,IF(A1155=(A1155-DAY(A1155)+1+2*7-WEEKDAY(A1155-DAY(A1155)+8-4,1)),SUMIFS('2) Income'!$E$13:$E$32,'2) Income'!$D$13:$D$32,"2nd Wednesday",'2) Income'!$F$13:$F$32,"&lt;="&amp;$A1155),0)))</f>
        <v/>
      </c>
      <c r="AD1155" s="8" t="str">
        <f>IF(A1155="","",IF(COUNTIF('2) Income'!$D$13:$D$32,"3rd Wednesday")=0,0,IF(A1155=(A1155-DAY(A1155)+1+3*7-WEEKDAY(A1155-DAY(A1155)+8-4,1)),SUMIFS('2) Income'!$E$13:$E$32,'2) Income'!$D$13:$D$32,"3rd Wednesday",'2) Income'!$F$13:$F$32,"&lt;="&amp;$A1155),0)))</f>
        <v/>
      </c>
      <c r="AE1155" s="8" t="str">
        <f>IF(A1155="","",IF(COUNTIF('2) Income'!$D$13:$D$32,"4th Wednesday")=0,0,IF(A1155=(A1155-DAY(A1155)+1+4*7-WEEKDAY(A1155-DAY(A1155)+8-4,1)),SUMIFS('2) Income'!$E$13:$E$32,'2) Income'!$D$13:$D$32,"4th Wednesday",'2) Income'!$F$13:$F$32,"&lt;="&amp;$A1155),0)))</f>
        <v/>
      </c>
      <c r="AF1155" s="8" t="str" cm="1">
        <f t="array" ref="AF1155">IF(A1155="","",IF(COUNTIF('2) Income'!$D$13:$D$32,"Every 4 Weeks")=0,0,SUMPRODUCT(--(IFERROR(MOD(A1155-'2) Income'!$F$13:$F$32,28),1)=0),--('2) Income'!$D$13:$D$32="Every 4 Weeks"),--('2) Income'!$F$13:$F$32&lt;=A1155),'2) Income'!$E$13:$E$32)))</f>
        <v/>
      </c>
      <c r="AG1155" s="8" t="str">
        <f>IF(A1155="","",IF(COUNTIF('2) Income'!$D$13:$D$32,"Monthly")=0,0,IF(B1155="N",SUMIFS('2) Income'!$E$13:$E$32,'2) Income'!$D$13:$D$32,"monthly",'2) Income'!$F$13:$F$32,"&lt;="&amp;$A1155,'2) Income'!$I$13:$I$32,DAY(A1155)),SUMIFS('2) Income'!$E$13:$E$32,'2) Income'!$D$13:$D$32,"monthly",'2) Income'!$F$13:$F$32,"&lt;="&amp;$A1155,'2) Income'!$I$13:$I$32,"&gt;="&amp;DAY(A1155)))))</f>
        <v/>
      </c>
      <c r="AH1155" s="8" t="str" cm="1">
        <f t="array" ref="AH1155">IF(A1155="","",IF(COUNTIF('2) Income'!$D$13:$D$32,"Yearly")=0,0,SUMPRODUCT(--('2) Income'!$D$13:$D$32="Yearly"),--('2) Income'!$F$13:$F$32&lt;=A1155),IF(B1155="N",--('2) Income'!$I$13:$I$32=DAY(A1155)),--('2) Income'!$I$13:$I$32&gt;=DAY(A1155))),--(IFERROR(MOD('2) Income'!$H$13:$H$32-MONTH(A1155)+12,12),1)=0),'2) Income'!$E$13:$E$32)))</f>
        <v/>
      </c>
      <c r="AI1155" s="8" t="str">
        <f>IF(A1155="","",IF(COUNTIF('2) Income'!$D$13:$D$32,"one-time")=0,0,SUMIFS('2) Income'!$E$13:$E$32,'2) Income'!$D$13:$D$32,"one-time",'2) Income'!$F$13:$F$32,"="&amp;$A1155)))</f>
        <v/>
      </c>
      <c r="AJ1155" s="9" t="str">
        <f t="shared" si="91"/>
        <v/>
      </c>
    </row>
    <row r="1156" spans="1:36">
      <c r="A1156" s="7" t="str">
        <f>IF(A1155="","",IF(A1155+1&lt;='1) Period'!$E$21,A1155+1,""))</f>
        <v/>
      </c>
      <c r="B1156" s="7" t="e">
        <f t="shared" si="92"/>
        <v>#VALUE!</v>
      </c>
      <c r="C1156" t="e">
        <f t="shared" si="93"/>
        <v>#VALUE!</v>
      </c>
      <c r="D1156" s="8" t="str">
        <f>IF(A1156="","",IF(TEXT(A1156,"dddd")='4) Happy Money'!$E$23,WAllowance,0))</f>
        <v/>
      </c>
      <c r="E1156" s="8" t="str">
        <f>IF(A1156="","",IF(B1156="N",SUMIF(TMonthly[Day of the Month],DAY(A1156),TMonthly[Amount]),SUMIF(TMonthly[Day of the Month],"&gt;="&amp;DAY(A1156),TMonthly[Amount])))</f>
        <v/>
      </c>
      <c r="F1156" s="8" t="str" cm="1">
        <f t="array" ref="F1156">IF(A1156="","",SUMPRODUCT(--(TYearly[Due Date]&lt;=A1156),IF(B1156="N",--(TYearly[Day]=DAY(A1156)),--(TYearly[Day]&gt;=DAY(A1156))),--(IFERROR(MOD(TYearly[Month]-MONTH(A1156)+12,12),1)=0),TYearly[Amount]))</f>
        <v/>
      </c>
      <c r="G1156" s="8" t="str">
        <f>IF(A1156="","",SUMIF(TOneTime[Due Date],A1156,TOneTime[Amount]))</f>
        <v/>
      </c>
      <c r="H1156" s="8" t="str" cm="1">
        <f t="array" ref="H1156">IF(A1156="","",IF(COUNTIF(TOther[Frequency],$H$1)=0,0,SUMPRODUCT(--(IFERROR(MOD(A1156-TOther[Start Date],7),1)=0),--(TOther[Frequency]=$H$1),--(TOther[Start Date]&lt;=A1156),--(TOther[End Date Calc]&gt;=A1156),TOther[Amount])))</f>
        <v/>
      </c>
      <c r="I1156" s="8" t="str" cm="1">
        <f t="array" ref="I1156">IF(A1156="","",IF(COUNTIF(TOther[Frequency],$I$1)=0,0,SUMPRODUCT(--(IFERROR(MOD(A1156-TOther[Start Date],14),1)=0),--(TOther[Frequency]=$I$1),--(TOther[Start Date]&lt;=A1156),--(TOther[End Date Calc]&gt;=A1156),TOther[Amount])))</f>
        <v/>
      </c>
      <c r="J1156" s="8" t="str">
        <f>IF(A1156="","",IF(COUNTIF(TOther[Frequency],$J$1)=0,0,IF(OR(DAY(A1156)=1,DAY(A1156)=15),SUMIFS(TOther[Amount],TOther[Frequency],$J$1,TOther[Start Date],"&lt;="&amp;$A1156,TOther[End Date Calc],"&gt;="&amp;A1156),0)))</f>
        <v/>
      </c>
      <c r="K1156" s="8" t="str">
        <f>IF(A1156="","",IF(COUNTIF(TOther[Frequency],$K$1)=0,0,IF(A1156=(A1156-DAY(A1156)+1+2*7-WEEKDAY(A1156-DAY(A1156)+8-4,1)),SUMIFS(TOther[Amount],TOther[Frequency],$K$1,TOther[Start Date],"&lt;="&amp;$A1156,TOther[End Date Calc],"&gt;="&amp;A1156),0)))</f>
        <v/>
      </c>
      <c r="L1156" s="8" t="str">
        <f>IF(A1156="","",IF(COUNTIF(TOther[Frequency],$L$1)=0,0,IF(A1156=(A1156-DAY(A1156)+1+3*7-WEEKDAY(A1156-DAY(A1156)+8-4,1)),SUMIFS(TOther[Amount],TOther[Frequency],$L$1,TOther[Start Date],"&lt;="&amp;$A1156,TOther[End Date Calc],"&gt;="&amp;A1156),0)))</f>
        <v/>
      </c>
      <c r="M1156" s="8" t="str">
        <f>IF(A1156="","",IF(COUNTIF(TOther[Frequency],$M$1)=0,0,IF(A1156=(A1156-DAY(A1156)+1+4*7-WEEKDAY(A1156-DAY(A1156)+8-4,1)),SUMIFS(TOther[Amount],TOther[Frequency],$M$1,TOther[Start Date],"&lt;="&amp;$A1156,TOther[End Date Calc],"&gt;="&amp;A1156),0)))</f>
        <v/>
      </c>
      <c r="N1156" s="8" t="str" cm="1">
        <f t="array" ref="N1156">IF(A1156="","",IF(COUNTIF(TOther[Frequency],$N$1)=0,0,SUMPRODUCT(--(IFERROR(MOD(A1156-TOther[Start Date],28),1)=0),--(TOther[Frequency]=$N$1),--(TOther[Start Date]&lt;=A1156),--(TOther[End Date Calc]&gt;=A1156),TOther[Amount])))</f>
        <v/>
      </c>
      <c r="O1156" s="8" t="str" cm="1">
        <f t="array" ref="O1156">IF(A1156="","",IF(COUNTIF(TOther[Frequency],$O$1)=0,0,SUMPRODUCT(--(IFERROR(MOD(A1156-TOther[Start Date],42),1)=0),--(TOther[Frequency]=$O$1),--(TOther[Start Date]&lt;=A1156),--(TOther[End Date Calc]&gt;=A1156),TOther[Amount])))</f>
        <v/>
      </c>
      <c r="P1156" s="8" t="str" cm="1">
        <f t="array" ref="P1156">IF(A1156="","",IF(COUNTIF(TOther[Frequency],$P$1)=0,0,SUMPRODUCT(--(IFERROR(MOD(A1156-TOther[Start Date],56),1)=0),--(TOther[Frequency]=$P$1),--(TOther[Start Date]&lt;=A1156),--(TOther[End Date Calc]&gt;=A1156),TOther[Amount])))</f>
        <v/>
      </c>
      <c r="Q1156" s="8" t="str">
        <f>IF(A1156="","",IF(COUNTIF(TOther[Frequency],$Q$1)=0,0,IF(B1156="N",SUMIFS(TOther[Amount],TOther[Frequency],$Q$1,TOther[Start Date],"&lt;="&amp;$A1156,TOther[End Date Calc],"&gt;="&amp;A1156,TOther[Start Day],DAY(A1156)),SUMIFS(TOther[Amount],TOther[Frequency],$Q$1,TOther[Start Date],"&lt;="&amp;$A1156,TOther[End Date Calc],"&gt;="&amp;A1156,TOther[Start Day],"&gt;="&amp;DAY(A1156)))))</f>
        <v/>
      </c>
      <c r="R1156" s="8" t="str" cm="1">
        <f t="array" ref="R1156">IF(A1156="","",IF(COUNTIF(TOther[Frequency],R$1)=0,0,SUMPRODUCT(--(TOther[Frequency]=R$1),--(TOther[Start Date]&lt;=A1156),--(TOther[End Date Calc]&gt;=A1156),IF(B1156="N",--(TOther[Start Day]=DAY(A1156)),--(TOther[Start Day]&gt;=DAY(A1156))),--(IFERROR(MOD(TOther[Start Month]-MONTH(A1156)+2,2),1)=0),TOther[Amount])))</f>
        <v/>
      </c>
      <c r="S1156" s="8" t="str" cm="1">
        <f t="array" ref="S1156">IF(A1156="","",IF(COUNTIF(TOther[Frequency],S$1)=0,0,SUMPRODUCT(--(TOther[Frequency]=S$1),--(TOther[Start Date]&lt;=A1156),--(TOther[End Date Calc]&gt;=A1156),IF(B1156="N",--(TOther[Start Day]=DAY(A1156)),--(TOther[Start Day]&gt;=DAY(A1156))),--(IFERROR(MOD(TOther[Start Month]-MONTH(A1156)+3,3),1)=0),TOther[Amount])))</f>
        <v/>
      </c>
      <c r="T1156" s="8" t="str" cm="1">
        <f t="array" ref="T1156">IF($A1156="","",IF(COUNTIF(TOther[Frequency],T$1)=0,0,SUMPRODUCT(--(TOther[Frequency]=T$1),--(TOther[Start Date]&lt;=$A1156),--(TOther[End Date Calc]&gt;=$A1156),IF($B1156="N",--(TOther[Start Day]=DAY($A1156)),--(TOther[Start Day]&gt;=DAY($A1156))),--(IFERROR(MOD(TOther[Start Month]-MONTH($A1156)+4,4),1)=0),TOther[Amount])))</f>
        <v/>
      </c>
      <c r="U1156" s="8" t="str" cm="1">
        <f t="array" ref="U1156">IF(A1156="","",IF(COUNTIF(TOther[Frequency],$U$1)=0,0,SUMPRODUCT(--(TOther[Frequency]=$U$1),--(TOther[Start Date]&lt;=A1156),--(TOther[End Date Calc]&gt;=A1156),IF(B1156="N",--(TOther[Start Day]=DAY(A1156)),--(TOther[Start Day]&gt;=DAY(A1156))),--(IFERROR(MOD(TOther[Start Month]-MONTH(A1156)+6,6),1)=0),TOther[Amount])))</f>
        <v/>
      </c>
      <c r="V1156" s="8" t="str" cm="1">
        <f t="array" ref="V1156">IF(A1156="","",IF(COUNTIF(TOther[Frequency],$V$1)=0,0,SUMPRODUCT(--(TOther[Frequency]=$V$1),--(TOther[Start Date]&lt;=A1156),--(TOther[End Date Calc]&gt;=A1156),IF(B1156="N",--(TOther[Start Day]=DAY(A1156)),--(TOther[Start Day]&gt;=DAY(A1156))),--(IFERROR(MOD(TOther[Start Month]-MONTH(A1156)+12,12),1)=0),TOther[Amount])))</f>
        <v/>
      </c>
      <c r="W1156" s="8" t="str">
        <f>IF(A1156="","",SUMIFS(TOther[Amount],TOther[Start Date],A1156,TOther[Frequency],$W$1))</f>
        <v/>
      </c>
      <c r="X1156" s="9" t="str">
        <f t="shared" si="90"/>
        <v/>
      </c>
      <c r="Y1156" s="9" t="str">
        <f t="shared" si="94"/>
        <v/>
      </c>
      <c r="Z1156" s="8" t="str" cm="1">
        <f t="array" ref="Z1156">IF(A1156="","",IF(COUNTIF('2) Income'!$D$13:$D$32,"Weekly")=0,0,SUMPRODUCT(--(IFERROR(MOD(A1156-'2) Income'!$F$13:$F$32,7),1)=0),--('2) Income'!$D$13:$D$32="Weekly"),--('2) Income'!$F$13:$F$32&lt;=A1156),'2) Income'!$E$13:$E$32)))</f>
        <v/>
      </c>
      <c r="AA1156" s="8" t="str" cm="1">
        <f t="array" ref="AA1156">IF(A1156="","",IF(COUNTIF('2) Income'!$D$13:$D$32,"Every Other Week")=0,0,SUMPRODUCT(--(IFERROR(MOD(A1156-'2) Income'!$F$13:$F$32,14),1)=0),--('2) Income'!$D$13:$D$32="Every Other Week"),--('2) Income'!$F$13:$F$32&lt;=A1156),'2) Income'!$E$13:$E$32)))</f>
        <v/>
      </c>
      <c r="AB1156" s="8" t="str">
        <f>IF(A1156="","",IF(COUNTIF('2) Income'!$D$13:$D$32,"1st and 15th")=0,0,IF(OR(DAY(A1156)=1,DAY(A1156)=15),SUMIFS('2) Income'!$E$13:$E$32,'2) Income'!$D$13:$D$32,"1st and 15th",'2) Income'!$F$13:$F$32,"&lt;="&amp;$A1156),0)))</f>
        <v/>
      </c>
      <c r="AC1156" s="8" t="str">
        <f>IF(A1156="","",IF(COUNTIF('2) Income'!$D$13:$D$32,"2nd Wednesday")=0,0,IF(A1156=(A1156-DAY(A1156)+1+2*7-WEEKDAY(A1156-DAY(A1156)+8-4,1)),SUMIFS('2) Income'!$E$13:$E$32,'2) Income'!$D$13:$D$32,"2nd Wednesday",'2) Income'!$F$13:$F$32,"&lt;="&amp;$A1156),0)))</f>
        <v/>
      </c>
      <c r="AD1156" s="8" t="str">
        <f>IF(A1156="","",IF(COUNTIF('2) Income'!$D$13:$D$32,"3rd Wednesday")=0,0,IF(A1156=(A1156-DAY(A1156)+1+3*7-WEEKDAY(A1156-DAY(A1156)+8-4,1)),SUMIFS('2) Income'!$E$13:$E$32,'2) Income'!$D$13:$D$32,"3rd Wednesday",'2) Income'!$F$13:$F$32,"&lt;="&amp;$A1156),0)))</f>
        <v/>
      </c>
      <c r="AE1156" s="8" t="str">
        <f>IF(A1156="","",IF(COUNTIF('2) Income'!$D$13:$D$32,"4th Wednesday")=0,0,IF(A1156=(A1156-DAY(A1156)+1+4*7-WEEKDAY(A1156-DAY(A1156)+8-4,1)),SUMIFS('2) Income'!$E$13:$E$32,'2) Income'!$D$13:$D$32,"4th Wednesday",'2) Income'!$F$13:$F$32,"&lt;="&amp;$A1156),0)))</f>
        <v/>
      </c>
      <c r="AF1156" s="8" t="str" cm="1">
        <f t="array" ref="AF1156">IF(A1156="","",IF(COUNTIF('2) Income'!$D$13:$D$32,"Every 4 Weeks")=0,0,SUMPRODUCT(--(IFERROR(MOD(A1156-'2) Income'!$F$13:$F$32,28),1)=0),--('2) Income'!$D$13:$D$32="Every 4 Weeks"),--('2) Income'!$F$13:$F$32&lt;=A1156),'2) Income'!$E$13:$E$32)))</f>
        <v/>
      </c>
      <c r="AG1156" s="8" t="str">
        <f>IF(A1156="","",IF(COUNTIF('2) Income'!$D$13:$D$32,"Monthly")=0,0,IF(B1156="N",SUMIFS('2) Income'!$E$13:$E$32,'2) Income'!$D$13:$D$32,"monthly",'2) Income'!$F$13:$F$32,"&lt;="&amp;$A1156,'2) Income'!$I$13:$I$32,DAY(A1156)),SUMIFS('2) Income'!$E$13:$E$32,'2) Income'!$D$13:$D$32,"monthly",'2) Income'!$F$13:$F$32,"&lt;="&amp;$A1156,'2) Income'!$I$13:$I$32,"&gt;="&amp;DAY(A1156)))))</f>
        <v/>
      </c>
      <c r="AH1156" s="8" t="str" cm="1">
        <f t="array" ref="AH1156">IF(A1156="","",IF(COUNTIF('2) Income'!$D$13:$D$32,"Yearly")=0,0,SUMPRODUCT(--('2) Income'!$D$13:$D$32="Yearly"),--('2) Income'!$F$13:$F$32&lt;=A1156),IF(B1156="N",--('2) Income'!$I$13:$I$32=DAY(A1156)),--('2) Income'!$I$13:$I$32&gt;=DAY(A1156))),--(IFERROR(MOD('2) Income'!$H$13:$H$32-MONTH(A1156)+12,12),1)=0),'2) Income'!$E$13:$E$32)))</f>
        <v/>
      </c>
      <c r="AI1156" s="8" t="str">
        <f>IF(A1156="","",IF(COUNTIF('2) Income'!$D$13:$D$32,"one-time")=0,0,SUMIFS('2) Income'!$E$13:$E$32,'2) Income'!$D$13:$D$32,"one-time",'2) Income'!$F$13:$F$32,"="&amp;$A1156)))</f>
        <v/>
      </c>
      <c r="AJ1156" s="9" t="str">
        <f t="shared" si="91"/>
        <v/>
      </c>
    </row>
    <row r="1157" spans="1:36">
      <c r="A1157" s="7" t="str">
        <f>IF(A1156="","",IF(A1156+1&lt;='1) Period'!$E$21,A1156+1,""))</f>
        <v/>
      </c>
      <c r="B1157" s="7" t="e">
        <f t="shared" si="92"/>
        <v>#VALUE!</v>
      </c>
      <c r="C1157" t="e">
        <f t="shared" si="93"/>
        <v>#VALUE!</v>
      </c>
      <c r="D1157" s="8" t="str">
        <f>IF(A1157="","",IF(TEXT(A1157,"dddd")='4) Happy Money'!$E$23,WAllowance,0))</f>
        <v/>
      </c>
      <c r="E1157" s="8" t="str">
        <f>IF(A1157="","",IF(B1157="N",SUMIF(TMonthly[Day of the Month],DAY(A1157),TMonthly[Amount]),SUMIF(TMonthly[Day of the Month],"&gt;="&amp;DAY(A1157),TMonthly[Amount])))</f>
        <v/>
      </c>
      <c r="F1157" s="8" t="str" cm="1">
        <f t="array" ref="F1157">IF(A1157="","",SUMPRODUCT(--(TYearly[Due Date]&lt;=A1157),IF(B1157="N",--(TYearly[Day]=DAY(A1157)),--(TYearly[Day]&gt;=DAY(A1157))),--(IFERROR(MOD(TYearly[Month]-MONTH(A1157)+12,12),1)=0),TYearly[Amount]))</f>
        <v/>
      </c>
      <c r="G1157" s="8" t="str">
        <f>IF(A1157="","",SUMIF(TOneTime[Due Date],A1157,TOneTime[Amount]))</f>
        <v/>
      </c>
      <c r="H1157" s="8" t="str" cm="1">
        <f t="array" ref="H1157">IF(A1157="","",IF(COUNTIF(TOther[Frequency],$H$1)=0,0,SUMPRODUCT(--(IFERROR(MOD(A1157-TOther[Start Date],7),1)=0),--(TOther[Frequency]=$H$1),--(TOther[Start Date]&lt;=A1157),--(TOther[End Date Calc]&gt;=A1157),TOther[Amount])))</f>
        <v/>
      </c>
      <c r="I1157" s="8" t="str" cm="1">
        <f t="array" ref="I1157">IF(A1157="","",IF(COUNTIF(TOther[Frequency],$I$1)=0,0,SUMPRODUCT(--(IFERROR(MOD(A1157-TOther[Start Date],14),1)=0),--(TOther[Frequency]=$I$1),--(TOther[Start Date]&lt;=A1157),--(TOther[End Date Calc]&gt;=A1157),TOther[Amount])))</f>
        <v/>
      </c>
      <c r="J1157" s="8" t="str">
        <f>IF(A1157="","",IF(COUNTIF(TOther[Frequency],$J$1)=0,0,IF(OR(DAY(A1157)=1,DAY(A1157)=15),SUMIFS(TOther[Amount],TOther[Frequency],$J$1,TOther[Start Date],"&lt;="&amp;$A1157,TOther[End Date Calc],"&gt;="&amp;A1157),0)))</f>
        <v/>
      </c>
      <c r="K1157" s="8" t="str">
        <f>IF(A1157="","",IF(COUNTIF(TOther[Frequency],$K$1)=0,0,IF(A1157=(A1157-DAY(A1157)+1+2*7-WEEKDAY(A1157-DAY(A1157)+8-4,1)),SUMIFS(TOther[Amount],TOther[Frequency],$K$1,TOther[Start Date],"&lt;="&amp;$A1157,TOther[End Date Calc],"&gt;="&amp;A1157),0)))</f>
        <v/>
      </c>
      <c r="L1157" s="8" t="str">
        <f>IF(A1157="","",IF(COUNTIF(TOther[Frequency],$L$1)=0,0,IF(A1157=(A1157-DAY(A1157)+1+3*7-WEEKDAY(A1157-DAY(A1157)+8-4,1)),SUMIFS(TOther[Amount],TOther[Frequency],$L$1,TOther[Start Date],"&lt;="&amp;$A1157,TOther[End Date Calc],"&gt;="&amp;A1157),0)))</f>
        <v/>
      </c>
      <c r="M1157" s="8" t="str">
        <f>IF(A1157="","",IF(COUNTIF(TOther[Frequency],$M$1)=0,0,IF(A1157=(A1157-DAY(A1157)+1+4*7-WEEKDAY(A1157-DAY(A1157)+8-4,1)),SUMIFS(TOther[Amount],TOther[Frequency],$M$1,TOther[Start Date],"&lt;="&amp;$A1157,TOther[End Date Calc],"&gt;="&amp;A1157),0)))</f>
        <v/>
      </c>
      <c r="N1157" s="8" t="str" cm="1">
        <f t="array" ref="N1157">IF(A1157="","",IF(COUNTIF(TOther[Frequency],$N$1)=0,0,SUMPRODUCT(--(IFERROR(MOD(A1157-TOther[Start Date],28),1)=0),--(TOther[Frequency]=$N$1),--(TOther[Start Date]&lt;=A1157),--(TOther[End Date Calc]&gt;=A1157),TOther[Amount])))</f>
        <v/>
      </c>
      <c r="O1157" s="8" t="str" cm="1">
        <f t="array" ref="O1157">IF(A1157="","",IF(COUNTIF(TOther[Frequency],$O$1)=0,0,SUMPRODUCT(--(IFERROR(MOD(A1157-TOther[Start Date],42),1)=0),--(TOther[Frequency]=$O$1),--(TOther[Start Date]&lt;=A1157),--(TOther[End Date Calc]&gt;=A1157),TOther[Amount])))</f>
        <v/>
      </c>
      <c r="P1157" s="8" t="str" cm="1">
        <f t="array" ref="P1157">IF(A1157="","",IF(COUNTIF(TOther[Frequency],$P$1)=0,0,SUMPRODUCT(--(IFERROR(MOD(A1157-TOther[Start Date],56),1)=0),--(TOther[Frequency]=$P$1),--(TOther[Start Date]&lt;=A1157),--(TOther[End Date Calc]&gt;=A1157),TOther[Amount])))</f>
        <v/>
      </c>
      <c r="Q1157" s="8" t="str">
        <f>IF(A1157="","",IF(COUNTIF(TOther[Frequency],$Q$1)=0,0,IF(B1157="N",SUMIFS(TOther[Amount],TOther[Frequency],$Q$1,TOther[Start Date],"&lt;="&amp;$A1157,TOther[End Date Calc],"&gt;="&amp;A1157,TOther[Start Day],DAY(A1157)),SUMIFS(TOther[Amount],TOther[Frequency],$Q$1,TOther[Start Date],"&lt;="&amp;$A1157,TOther[End Date Calc],"&gt;="&amp;A1157,TOther[Start Day],"&gt;="&amp;DAY(A1157)))))</f>
        <v/>
      </c>
      <c r="R1157" s="8" t="str" cm="1">
        <f t="array" ref="R1157">IF(A1157="","",IF(COUNTIF(TOther[Frequency],R$1)=0,0,SUMPRODUCT(--(TOther[Frequency]=R$1),--(TOther[Start Date]&lt;=A1157),--(TOther[End Date Calc]&gt;=A1157),IF(B1157="N",--(TOther[Start Day]=DAY(A1157)),--(TOther[Start Day]&gt;=DAY(A1157))),--(IFERROR(MOD(TOther[Start Month]-MONTH(A1157)+2,2),1)=0),TOther[Amount])))</f>
        <v/>
      </c>
      <c r="S1157" s="8" t="str" cm="1">
        <f t="array" ref="S1157">IF(A1157="","",IF(COUNTIF(TOther[Frequency],S$1)=0,0,SUMPRODUCT(--(TOther[Frequency]=S$1),--(TOther[Start Date]&lt;=A1157),--(TOther[End Date Calc]&gt;=A1157),IF(B1157="N",--(TOther[Start Day]=DAY(A1157)),--(TOther[Start Day]&gt;=DAY(A1157))),--(IFERROR(MOD(TOther[Start Month]-MONTH(A1157)+3,3),1)=0),TOther[Amount])))</f>
        <v/>
      </c>
      <c r="T1157" s="8" t="str" cm="1">
        <f t="array" ref="T1157">IF($A1157="","",IF(COUNTIF(TOther[Frequency],T$1)=0,0,SUMPRODUCT(--(TOther[Frequency]=T$1),--(TOther[Start Date]&lt;=$A1157),--(TOther[End Date Calc]&gt;=$A1157),IF($B1157="N",--(TOther[Start Day]=DAY($A1157)),--(TOther[Start Day]&gt;=DAY($A1157))),--(IFERROR(MOD(TOther[Start Month]-MONTH($A1157)+4,4),1)=0),TOther[Amount])))</f>
        <v/>
      </c>
      <c r="U1157" s="8" t="str" cm="1">
        <f t="array" ref="U1157">IF(A1157="","",IF(COUNTIF(TOther[Frequency],$U$1)=0,0,SUMPRODUCT(--(TOther[Frequency]=$U$1),--(TOther[Start Date]&lt;=A1157),--(TOther[End Date Calc]&gt;=A1157),IF(B1157="N",--(TOther[Start Day]=DAY(A1157)),--(TOther[Start Day]&gt;=DAY(A1157))),--(IFERROR(MOD(TOther[Start Month]-MONTH(A1157)+6,6),1)=0),TOther[Amount])))</f>
        <v/>
      </c>
      <c r="V1157" s="8" t="str" cm="1">
        <f t="array" ref="V1157">IF(A1157="","",IF(COUNTIF(TOther[Frequency],$V$1)=0,0,SUMPRODUCT(--(TOther[Frequency]=$V$1),--(TOther[Start Date]&lt;=A1157),--(TOther[End Date Calc]&gt;=A1157),IF(B1157="N",--(TOther[Start Day]=DAY(A1157)),--(TOther[Start Day]&gt;=DAY(A1157))),--(IFERROR(MOD(TOther[Start Month]-MONTH(A1157)+12,12),1)=0),TOther[Amount])))</f>
        <v/>
      </c>
      <c r="W1157" s="8" t="str">
        <f>IF(A1157="","",SUMIFS(TOther[Amount],TOther[Start Date],A1157,TOther[Frequency],$W$1))</f>
        <v/>
      </c>
      <c r="X1157" s="9" t="str">
        <f t="shared" si="90"/>
        <v/>
      </c>
      <c r="Y1157" s="9" t="str">
        <f t="shared" si="94"/>
        <v/>
      </c>
      <c r="Z1157" s="8" t="str" cm="1">
        <f t="array" ref="Z1157">IF(A1157="","",IF(COUNTIF('2) Income'!$D$13:$D$32,"Weekly")=0,0,SUMPRODUCT(--(IFERROR(MOD(A1157-'2) Income'!$F$13:$F$32,7),1)=0),--('2) Income'!$D$13:$D$32="Weekly"),--('2) Income'!$F$13:$F$32&lt;=A1157),'2) Income'!$E$13:$E$32)))</f>
        <v/>
      </c>
      <c r="AA1157" s="8" t="str" cm="1">
        <f t="array" ref="AA1157">IF(A1157="","",IF(COUNTIF('2) Income'!$D$13:$D$32,"Every Other Week")=0,0,SUMPRODUCT(--(IFERROR(MOD(A1157-'2) Income'!$F$13:$F$32,14),1)=0),--('2) Income'!$D$13:$D$32="Every Other Week"),--('2) Income'!$F$13:$F$32&lt;=A1157),'2) Income'!$E$13:$E$32)))</f>
        <v/>
      </c>
      <c r="AB1157" s="8" t="str">
        <f>IF(A1157="","",IF(COUNTIF('2) Income'!$D$13:$D$32,"1st and 15th")=0,0,IF(OR(DAY(A1157)=1,DAY(A1157)=15),SUMIFS('2) Income'!$E$13:$E$32,'2) Income'!$D$13:$D$32,"1st and 15th",'2) Income'!$F$13:$F$32,"&lt;="&amp;$A1157),0)))</f>
        <v/>
      </c>
      <c r="AC1157" s="8" t="str">
        <f>IF(A1157="","",IF(COUNTIF('2) Income'!$D$13:$D$32,"2nd Wednesday")=0,0,IF(A1157=(A1157-DAY(A1157)+1+2*7-WEEKDAY(A1157-DAY(A1157)+8-4,1)),SUMIFS('2) Income'!$E$13:$E$32,'2) Income'!$D$13:$D$32,"2nd Wednesday",'2) Income'!$F$13:$F$32,"&lt;="&amp;$A1157),0)))</f>
        <v/>
      </c>
      <c r="AD1157" s="8" t="str">
        <f>IF(A1157="","",IF(COUNTIF('2) Income'!$D$13:$D$32,"3rd Wednesday")=0,0,IF(A1157=(A1157-DAY(A1157)+1+3*7-WEEKDAY(A1157-DAY(A1157)+8-4,1)),SUMIFS('2) Income'!$E$13:$E$32,'2) Income'!$D$13:$D$32,"3rd Wednesday",'2) Income'!$F$13:$F$32,"&lt;="&amp;$A1157),0)))</f>
        <v/>
      </c>
      <c r="AE1157" s="8" t="str">
        <f>IF(A1157="","",IF(COUNTIF('2) Income'!$D$13:$D$32,"4th Wednesday")=0,0,IF(A1157=(A1157-DAY(A1157)+1+4*7-WEEKDAY(A1157-DAY(A1157)+8-4,1)),SUMIFS('2) Income'!$E$13:$E$32,'2) Income'!$D$13:$D$32,"4th Wednesday",'2) Income'!$F$13:$F$32,"&lt;="&amp;$A1157),0)))</f>
        <v/>
      </c>
      <c r="AF1157" s="8" t="str" cm="1">
        <f t="array" ref="AF1157">IF(A1157="","",IF(COUNTIF('2) Income'!$D$13:$D$32,"Every 4 Weeks")=0,0,SUMPRODUCT(--(IFERROR(MOD(A1157-'2) Income'!$F$13:$F$32,28),1)=0),--('2) Income'!$D$13:$D$32="Every 4 Weeks"),--('2) Income'!$F$13:$F$32&lt;=A1157),'2) Income'!$E$13:$E$32)))</f>
        <v/>
      </c>
      <c r="AG1157" s="8" t="str">
        <f>IF(A1157="","",IF(COUNTIF('2) Income'!$D$13:$D$32,"Monthly")=0,0,IF(B1157="N",SUMIFS('2) Income'!$E$13:$E$32,'2) Income'!$D$13:$D$32,"monthly",'2) Income'!$F$13:$F$32,"&lt;="&amp;$A1157,'2) Income'!$I$13:$I$32,DAY(A1157)),SUMIFS('2) Income'!$E$13:$E$32,'2) Income'!$D$13:$D$32,"monthly",'2) Income'!$F$13:$F$32,"&lt;="&amp;$A1157,'2) Income'!$I$13:$I$32,"&gt;="&amp;DAY(A1157)))))</f>
        <v/>
      </c>
      <c r="AH1157" s="8" t="str" cm="1">
        <f t="array" ref="AH1157">IF(A1157="","",IF(COUNTIF('2) Income'!$D$13:$D$32,"Yearly")=0,0,SUMPRODUCT(--('2) Income'!$D$13:$D$32="Yearly"),--('2) Income'!$F$13:$F$32&lt;=A1157),IF(B1157="N",--('2) Income'!$I$13:$I$32=DAY(A1157)),--('2) Income'!$I$13:$I$32&gt;=DAY(A1157))),--(IFERROR(MOD('2) Income'!$H$13:$H$32-MONTH(A1157)+12,12),1)=0),'2) Income'!$E$13:$E$32)))</f>
        <v/>
      </c>
      <c r="AI1157" s="8" t="str">
        <f>IF(A1157="","",IF(COUNTIF('2) Income'!$D$13:$D$32,"one-time")=0,0,SUMIFS('2) Income'!$E$13:$E$32,'2) Income'!$D$13:$D$32,"one-time",'2) Income'!$F$13:$F$32,"="&amp;$A1157)))</f>
        <v/>
      </c>
      <c r="AJ1157" s="9" t="str">
        <f t="shared" si="91"/>
        <v/>
      </c>
    </row>
    <row r="1158" spans="1:36">
      <c r="A1158" s="7" t="str">
        <f>IF(A1157="","",IF(A1157+1&lt;='1) Period'!$E$21,A1157+1,""))</f>
        <v/>
      </c>
      <c r="B1158" s="7" t="e">
        <f t="shared" si="92"/>
        <v>#VALUE!</v>
      </c>
      <c r="C1158" t="e">
        <f t="shared" si="93"/>
        <v>#VALUE!</v>
      </c>
      <c r="D1158" s="8" t="str">
        <f>IF(A1158="","",IF(TEXT(A1158,"dddd")='4) Happy Money'!$E$23,WAllowance,0))</f>
        <v/>
      </c>
      <c r="E1158" s="8" t="str">
        <f>IF(A1158="","",IF(B1158="N",SUMIF(TMonthly[Day of the Month],DAY(A1158),TMonthly[Amount]),SUMIF(TMonthly[Day of the Month],"&gt;="&amp;DAY(A1158),TMonthly[Amount])))</f>
        <v/>
      </c>
      <c r="F1158" s="8" t="str" cm="1">
        <f t="array" ref="F1158">IF(A1158="","",SUMPRODUCT(--(TYearly[Due Date]&lt;=A1158),IF(B1158="N",--(TYearly[Day]=DAY(A1158)),--(TYearly[Day]&gt;=DAY(A1158))),--(IFERROR(MOD(TYearly[Month]-MONTH(A1158)+12,12),1)=0),TYearly[Amount]))</f>
        <v/>
      </c>
      <c r="G1158" s="8" t="str">
        <f>IF(A1158="","",SUMIF(TOneTime[Due Date],A1158,TOneTime[Amount]))</f>
        <v/>
      </c>
      <c r="H1158" s="8" t="str" cm="1">
        <f t="array" ref="H1158">IF(A1158="","",IF(COUNTIF(TOther[Frequency],$H$1)=0,0,SUMPRODUCT(--(IFERROR(MOD(A1158-TOther[Start Date],7),1)=0),--(TOther[Frequency]=$H$1),--(TOther[Start Date]&lt;=A1158),--(TOther[End Date Calc]&gt;=A1158),TOther[Amount])))</f>
        <v/>
      </c>
      <c r="I1158" s="8" t="str" cm="1">
        <f t="array" ref="I1158">IF(A1158="","",IF(COUNTIF(TOther[Frequency],$I$1)=0,0,SUMPRODUCT(--(IFERROR(MOD(A1158-TOther[Start Date],14),1)=0),--(TOther[Frequency]=$I$1),--(TOther[Start Date]&lt;=A1158),--(TOther[End Date Calc]&gt;=A1158),TOther[Amount])))</f>
        <v/>
      </c>
      <c r="J1158" s="8" t="str">
        <f>IF(A1158="","",IF(COUNTIF(TOther[Frequency],$J$1)=0,0,IF(OR(DAY(A1158)=1,DAY(A1158)=15),SUMIFS(TOther[Amount],TOther[Frequency],$J$1,TOther[Start Date],"&lt;="&amp;$A1158,TOther[End Date Calc],"&gt;="&amp;A1158),0)))</f>
        <v/>
      </c>
      <c r="K1158" s="8" t="str">
        <f>IF(A1158="","",IF(COUNTIF(TOther[Frequency],$K$1)=0,0,IF(A1158=(A1158-DAY(A1158)+1+2*7-WEEKDAY(A1158-DAY(A1158)+8-4,1)),SUMIFS(TOther[Amount],TOther[Frequency],$K$1,TOther[Start Date],"&lt;="&amp;$A1158,TOther[End Date Calc],"&gt;="&amp;A1158),0)))</f>
        <v/>
      </c>
      <c r="L1158" s="8" t="str">
        <f>IF(A1158="","",IF(COUNTIF(TOther[Frequency],$L$1)=0,0,IF(A1158=(A1158-DAY(A1158)+1+3*7-WEEKDAY(A1158-DAY(A1158)+8-4,1)),SUMIFS(TOther[Amount],TOther[Frequency],$L$1,TOther[Start Date],"&lt;="&amp;$A1158,TOther[End Date Calc],"&gt;="&amp;A1158),0)))</f>
        <v/>
      </c>
      <c r="M1158" s="8" t="str">
        <f>IF(A1158="","",IF(COUNTIF(TOther[Frequency],$M$1)=0,0,IF(A1158=(A1158-DAY(A1158)+1+4*7-WEEKDAY(A1158-DAY(A1158)+8-4,1)),SUMIFS(TOther[Amount],TOther[Frequency],$M$1,TOther[Start Date],"&lt;="&amp;$A1158,TOther[End Date Calc],"&gt;="&amp;A1158),0)))</f>
        <v/>
      </c>
      <c r="N1158" s="8" t="str" cm="1">
        <f t="array" ref="N1158">IF(A1158="","",IF(COUNTIF(TOther[Frequency],$N$1)=0,0,SUMPRODUCT(--(IFERROR(MOD(A1158-TOther[Start Date],28),1)=0),--(TOther[Frequency]=$N$1),--(TOther[Start Date]&lt;=A1158),--(TOther[End Date Calc]&gt;=A1158),TOther[Amount])))</f>
        <v/>
      </c>
      <c r="O1158" s="8" t="str" cm="1">
        <f t="array" ref="O1158">IF(A1158="","",IF(COUNTIF(TOther[Frequency],$O$1)=0,0,SUMPRODUCT(--(IFERROR(MOD(A1158-TOther[Start Date],42),1)=0),--(TOther[Frequency]=$O$1),--(TOther[Start Date]&lt;=A1158),--(TOther[End Date Calc]&gt;=A1158),TOther[Amount])))</f>
        <v/>
      </c>
      <c r="P1158" s="8" t="str" cm="1">
        <f t="array" ref="P1158">IF(A1158="","",IF(COUNTIF(TOther[Frequency],$P$1)=0,0,SUMPRODUCT(--(IFERROR(MOD(A1158-TOther[Start Date],56),1)=0),--(TOther[Frequency]=$P$1),--(TOther[Start Date]&lt;=A1158),--(TOther[End Date Calc]&gt;=A1158),TOther[Amount])))</f>
        <v/>
      </c>
      <c r="Q1158" s="8" t="str">
        <f>IF(A1158="","",IF(COUNTIF(TOther[Frequency],$Q$1)=0,0,IF(B1158="N",SUMIFS(TOther[Amount],TOther[Frequency],$Q$1,TOther[Start Date],"&lt;="&amp;$A1158,TOther[End Date Calc],"&gt;="&amp;A1158,TOther[Start Day],DAY(A1158)),SUMIFS(TOther[Amount],TOther[Frequency],$Q$1,TOther[Start Date],"&lt;="&amp;$A1158,TOther[End Date Calc],"&gt;="&amp;A1158,TOther[Start Day],"&gt;="&amp;DAY(A1158)))))</f>
        <v/>
      </c>
      <c r="R1158" s="8" t="str" cm="1">
        <f t="array" ref="R1158">IF(A1158="","",IF(COUNTIF(TOther[Frequency],R$1)=0,0,SUMPRODUCT(--(TOther[Frequency]=R$1),--(TOther[Start Date]&lt;=A1158),--(TOther[End Date Calc]&gt;=A1158),IF(B1158="N",--(TOther[Start Day]=DAY(A1158)),--(TOther[Start Day]&gt;=DAY(A1158))),--(IFERROR(MOD(TOther[Start Month]-MONTH(A1158)+2,2),1)=0),TOther[Amount])))</f>
        <v/>
      </c>
      <c r="S1158" s="8" t="str" cm="1">
        <f t="array" ref="S1158">IF(A1158="","",IF(COUNTIF(TOther[Frequency],S$1)=0,0,SUMPRODUCT(--(TOther[Frequency]=S$1),--(TOther[Start Date]&lt;=A1158),--(TOther[End Date Calc]&gt;=A1158),IF(B1158="N",--(TOther[Start Day]=DAY(A1158)),--(TOther[Start Day]&gt;=DAY(A1158))),--(IFERROR(MOD(TOther[Start Month]-MONTH(A1158)+3,3),1)=0),TOther[Amount])))</f>
        <v/>
      </c>
      <c r="T1158" s="8" t="str" cm="1">
        <f t="array" ref="T1158">IF($A1158="","",IF(COUNTIF(TOther[Frequency],T$1)=0,0,SUMPRODUCT(--(TOther[Frequency]=T$1),--(TOther[Start Date]&lt;=$A1158),--(TOther[End Date Calc]&gt;=$A1158),IF($B1158="N",--(TOther[Start Day]=DAY($A1158)),--(TOther[Start Day]&gt;=DAY($A1158))),--(IFERROR(MOD(TOther[Start Month]-MONTH($A1158)+4,4),1)=0),TOther[Amount])))</f>
        <v/>
      </c>
      <c r="U1158" s="8" t="str" cm="1">
        <f t="array" ref="U1158">IF(A1158="","",IF(COUNTIF(TOther[Frequency],$U$1)=0,0,SUMPRODUCT(--(TOther[Frequency]=$U$1),--(TOther[Start Date]&lt;=A1158),--(TOther[End Date Calc]&gt;=A1158),IF(B1158="N",--(TOther[Start Day]=DAY(A1158)),--(TOther[Start Day]&gt;=DAY(A1158))),--(IFERROR(MOD(TOther[Start Month]-MONTH(A1158)+6,6),1)=0),TOther[Amount])))</f>
        <v/>
      </c>
      <c r="V1158" s="8" t="str" cm="1">
        <f t="array" ref="V1158">IF(A1158="","",IF(COUNTIF(TOther[Frequency],$V$1)=0,0,SUMPRODUCT(--(TOther[Frequency]=$V$1),--(TOther[Start Date]&lt;=A1158),--(TOther[End Date Calc]&gt;=A1158),IF(B1158="N",--(TOther[Start Day]=DAY(A1158)),--(TOther[Start Day]&gt;=DAY(A1158))),--(IFERROR(MOD(TOther[Start Month]-MONTH(A1158)+12,12),1)=0),TOther[Amount])))</f>
        <v/>
      </c>
      <c r="W1158" s="8" t="str">
        <f>IF(A1158="","",SUMIFS(TOther[Amount],TOther[Start Date],A1158,TOther[Frequency],$W$1))</f>
        <v/>
      </c>
      <c r="X1158" s="9" t="str">
        <f t="shared" si="90"/>
        <v/>
      </c>
      <c r="Y1158" s="9" t="str">
        <f t="shared" si="94"/>
        <v/>
      </c>
      <c r="Z1158" s="8" t="str" cm="1">
        <f t="array" ref="Z1158">IF(A1158="","",IF(COUNTIF('2) Income'!$D$13:$D$32,"Weekly")=0,0,SUMPRODUCT(--(IFERROR(MOD(A1158-'2) Income'!$F$13:$F$32,7),1)=0),--('2) Income'!$D$13:$D$32="Weekly"),--('2) Income'!$F$13:$F$32&lt;=A1158),'2) Income'!$E$13:$E$32)))</f>
        <v/>
      </c>
      <c r="AA1158" s="8" t="str" cm="1">
        <f t="array" ref="AA1158">IF(A1158="","",IF(COUNTIF('2) Income'!$D$13:$D$32,"Every Other Week")=0,0,SUMPRODUCT(--(IFERROR(MOD(A1158-'2) Income'!$F$13:$F$32,14),1)=0),--('2) Income'!$D$13:$D$32="Every Other Week"),--('2) Income'!$F$13:$F$32&lt;=A1158),'2) Income'!$E$13:$E$32)))</f>
        <v/>
      </c>
      <c r="AB1158" s="8" t="str">
        <f>IF(A1158="","",IF(COUNTIF('2) Income'!$D$13:$D$32,"1st and 15th")=0,0,IF(OR(DAY(A1158)=1,DAY(A1158)=15),SUMIFS('2) Income'!$E$13:$E$32,'2) Income'!$D$13:$D$32,"1st and 15th",'2) Income'!$F$13:$F$32,"&lt;="&amp;$A1158),0)))</f>
        <v/>
      </c>
      <c r="AC1158" s="8" t="str">
        <f>IF(A1158="","",IF(COUNTIF('2) Income'!$D$13:$D$32,"2nd Wednesday")=0,0,IF(A1158=(A1158-DAY(A1158)+1+2*7-WEEKDAY(A1158-DAY(A1158)+8-4,1)),SUMIFS('2) Income'!$E$13:$E$32,'2) Income'!$D$13:$D$32,"2nd Wednesday",'2) Income'!$F$13:$F$32,"&lt;="&amp;$A1158),0)))</f>
        <v/>
      </c>
      <c r="AD1158" s="8" t="str">
        <f>IF(A1158="","",IF(COUNTIF('2) Income'!$D$13:$D$32,"3rd Wednesday")=0,0,IF(A1158=(A1158-DAY(A1158)+1+3*7-WEEKDAY(A1158-DAY(A1158)+8-4,1)),SUMIFS('2) Income'!$E$13:$E$32,'2) Income'!$D$13:$D$32,"3rd Wednesday",'2) Income'!$F$13:$F$32,"&lt;="&amp;$A1158),0)))</f>
        <v/>
      </c>
      <c r="AE1158" s="8" t="str">
        <f>IF(A1158="","",IF(COUNTIF('2) Income'!$D$13:$D$32,"4th Wednesday")=0,0,IF(A1158=(A1158-DAY(A1158)+1+4*7-WEEKDAY(A1158-DAY(A1158)+8-4,1)),SUMIFS('2) Income'!$E$13:$E$32,'2) Income'!$D$13:$D$32,"4th Wednesday",'2) Income'!$F$13:$F$32,"&lt;="&amp;$A1158),0)))</f>
        <v/>
      </c>
      <c r="AF1158" s="8" t="str" cm="1">
        <f t="array" ref="AF1158">IF(A1158="","",IF(COUNTIF('2) Income'!$D$13:$D$32,"Every 4 Weeks")=0,0,SUMPRODUCT(--(IFERROR(MOD(A1158-'2) Income'!$F$13:$F$32,28),1)=0),--('2) Income'!$D$13:$D$32="Every 4 Weeks"),--('2) Income'!$F$13:$F$32&lt;=A1158),'2) Income'!$E$13:$E$32)))</f>
        <v/>
      </c>
      <c r="AG1158" s="8" t="str">
        <f>IF(A1158="","",IF(COUNTIF('2) Income'!$D$13:$D$32,"Monthly")=0,0,IF(B1158="N",SUMIFS('2) Income'!$E$13:$E$32,'2) Income'!$D$13:$D$32,"monthly",'2) Income'!$F$13:$F$32,"&lt;="&amp;$A1158,'2) Income'!$I$13:$I$32,DAY(A1158)),SUMIFS('2) Income'!$E$13:$E$32,'2) Income'!$D$13:$D$32,"monthly",'2) Income'!$F$13:$F$32,"&lt;="&amp;$A1158,'2) Income'!$I$13:$I$32,"&gt;="&amp;DAY(A1158)))))</f>
        <v/>
      </c>
      <c r="AH1158" s="8" t="str" cm="1">
        <f t="array" ref="AH1158">IF(A1158="","",IF(COUNTIF('2) Income'!$D$13:$D$32,"Yearly")=0,0,SUMPRODUCT(--('2) Income'!$D$13:$D$32="Yearly"),--('2) Income'!$F$13:$F$32&lt;=A1158),IF(B1158="N",--('2) Income'!$I$13:$I$32=DAY(A1158)),--('2) Income'!$I$13:$I$32&gt;=DAY(A1158))),--(IFERROR(MOD('2) Income'!$H$13:$H$32-MONTH(A1158)+12,12),1)=0),'2) Income'!$E$13:$E$32)))</f>
        <v/>
      </c>
      <c r="AI1158" s="8" t="str">
        <f>IF(A1158="","",IF(COUNTIF('2) Income'!$D$13:$D$32,"one-time")=0,0,SUMIFS('2) Income'!$E$13:$E$32,'2) Income'!$D$13:$D$32,"one-time",'2) Income'!$F$13:$F$32,"="&amp;$A1158)))</f>
        <v/>
      </c>
      <c r="AJ1158" s="9" t="str">
        <f t="shared" si="91"/>
        <v/>
      </c>
    </row>
    <row r="1159" spans="1:36">
      <c r="A1159" s="7" t="str">
        <f>IF(A1158="","",IF(A1158+1&lt;='1) Period'!$E$21,A1158+1,""))</f>
        <v/>
      </c>
      <c r="B1159" s="7" t="e">
        <f t="shared" si="92"/>
        <v>#VALUE!</v>
      </c>
      <c r="C1159" t="e">
        <f t="shared" si="93"/>
        <v>#VALUE!</v>
      </c>
      <c r="D1159" s="8" t="str">
        <f>IF(A1159="","",IF(TEXT(A1159,"dddd")='4) Happy Money'!$E$23,WAllowance,0))</f>
        <v/>
      </c>
      <c r="E1159" s="8" t="str">
        <f>IF(A1159="","",IF(B1159="N",SUMIF(TMonthly[Day of the Month],DAY(A1159),TMonthly[Amount]),SUMIF(TMonthly[Day of the Month],"&gt;="&amp;DAY(A1159),TMonthly[Amount])))</f>
        <v/>
      </c>
      <c r="F1159" s="8" t="str" cm="1">
        <f t="array" ref="F1159">IF(A1159="","",SUMPRODUCT(--(TYearly[Due Date]&lt;=A1159),IF(B1159="N",--(TYearly[Day]=DAY(A1159)),--(TYearly[Day]&gt;=DAY(A1159))),--(IFERROR(MOD(TYearly[Month]-MONTH(A1159)+12,12),1)=0),TYearly[Amount]))</f>
        <v/>
      </c>
      <c r="G1159" s="8" t="str">
        <f>IF(A1159="","",SUMIF(TOneTime[Due Date],A1159,TOneTime[Amount]))</f>
        <v/>
      </c>
      <c r="H1159" s="8" t="str" cm="1">
        <f t="array" ref="H1159">IF(A1159="","",IF(COUNTIF(TOther[Frequency],$H$1)=0,0,SUMPRODUCT(--(IFERROR(MOD(A1159-TOther[Start Date],7),1)=0),--(TOther[Frequency]=$H$1),--(TOther[Start Date]&lt;=A1159),--(TOther[End Date Calc]&gt;=A1159),TOther[Amount])))</f>
        <v/>
      </c>
      <c r="I1159" s="8" t="str" cm="1">
        <f t="array" ref="I1159">IF(A1159="","",IF(COUNTIF(TOther[Frequency],$I$1)=0,0,SUMPRODUCT(--(IFERROR(MOD(A1159-TOther[Start Date],14),1)=0),--(TOther[Frequency]=$I$1),--(TOther[Start Date]&lt;=A1159),--(TOther[End Date Calc]&gt;=A1159),TOther[Amount])))</f>
        <v/>
      </c>
      <c r="J1159" s="8" t="str">
        <f>IF(A1159="","",IF(COUNTIF(TOther[Frequency],$J$1)=0,0,IF(OR(DAY(A1159)=1,DAY(A1159)=15),SUMIFS(TOther[Amount],TOther[Frequency],$J$1,TOther[Start Date],"&lt;="&amp;$A1159,TOther[End Date Calc],"&gt;="&amp;A1159),0)))</f>
        <v/>
      </c>
      <c r="K1159" s="8" t="str">
        <f>IF(A1159="","",IF(COUNTIF(TOther[Frequency],$K$1)=0,0,IF(A1159=(A1159-DAY(A1159)+1+2*7-WEEKDAY(A1159-DAY(A1159)+8-4,1)),SUMIFS(TOther[Amount],TOther[Frequency],$K$1,TOther[Start Date],"&lt;="&amp;$A1159,TOther[End Date Calc],"&gt;="&amp;A1159),0)))</f>
        <v/>
      </c>
      <c r="L1159" s="8" t="str">
        <f>IF(A1159="","",IF(COUNTIF(TOther[Frequency],$L$1)=0,0,IF(A1159=(A1159-DAY(A1159)+1+3*7-WEEKDAY(A1159-DAY(A1159)+8-4,1)),SUMIFS(TOther[Amount],TOther[Frequency],$L$1,TOther[Start Date],"&lt;="&amp;$A1159,TOther[End Date Calc],"&gt;="&amp;A1159),0)))</f>
        <v/>
      </c>
      <c r="M1159" s="8" t="str">
        <f>IF(A1159="","",IF(COUNTIF(TOther[Frequency],$M$1)=0,0,IF(A1159=(A1159-DAY(A1159)+1+4*7-WEEKDAY(A1159-DAY(A1159)+8-4,1)),SUMIFS(TOther[Amount],TOther[Frequency],$M$1,TOther[Start Date],"&lt;="&amp;$A1159,TOther[End Date Calc],"&gt;="&amp;A1159),0)))</f>
        <v/>
      </c>
      <c r="N1159" s="8" t="str" cm="1">
        <f t="array" ref="N1159">IF(A1159="","",IF(COUNTIF(TOther[Frequency],$N$1)=0,0,SUMPRODUCT(--(IFERROR(MOD(A1159-TOther[Start Date],28),1)=0),--(TOther[Frequency]=$N$1),--(TOther[Start Date]&lt;=A1159),--(TOther[End Date Calc]&gt;=A1159),TOther[Amount])))</f>
        <v/>
      </c>
      <c r="O1159" s="8" t="str" cm="1">
        <f t="array" ref="O1159">IF(A1159="","",IF(COUNTIF(TOther[Frequency],$O$1)=0,0,SUMPRODUCT(--(IFERROR(MOD(A1159-TOther[Start Date],42),1)=0),--(TOther[Frequency]=$O$1),--(TOther[Start Date]&lt;=A1159),--(TOther[End Date Calc]&gt;=A1159),TOther[Amount])))</f>
        <v/>
      </c>
      <c r="P1159" s="8" t="str" cm="1">
        <f t="array" ref="P1159">IF(A1159="","",IF(COUNTIF(TOther[Frequency],$P$1)=0,0,SUMPRODUCT(--(IFERROR(MOD(A1159-TOther[Start Date],56),1)=0),--(TOther[Frequency]=$P$1),--(TOther[Start Date]&lt;=A1159),--(TOther[End Date Calc]&gt;=A1159),TOther[Amount])))</f>
        <v/>
      </c>
      <c r="Q1159" s="8" t="str">
        <f>IF(A1159="","",IF(COUNTIF(TOther[Frequency],$Q$1)=0,0,IF(B1159="N",SUMIFS(TOther[Amount],TOther[Frequency],$Q$1,TOther[Start Date],"&lt;="&amp;$A1159,TOther[End Date Calc],"&gt;="&amp;A1159,TOther[Start Day],DAY(A1159)),SUMIFS(TOther[Amount],TOther[Frequency],$Q$1,TOther[Start Date],"&lt;="&amp;$A1159,TOther[End Date Calc],"&gt;="&amp;A1159,TOther[Start Day],"&gt;="&amp;DAY(A1159)))))</f>
        <v/>
      </c>
      <c r="R1159" s="8" t="str" cm="1">
        <f t="array" ref="R1159">IF(A1159="","",IF(COUNTIF(TOther[Frequency],R$1)=0,0,SUMPRODUCT(--(TOther[Frequency]=R$1),--(TOther[Start Date]&lt;=A1159),--(TOther[End Date Calc]&gt;=A1159),IF(B1159="N",--(TOther[Start Day]=DAY(A1159)),--(TOther[Start Day]&gt;=DAY(A1159))),--(IFERROR(MOD(TOther[Start Month]-MONTH(A1159)+2,2),1)=0),TOther[Amount])))</f>
        <v/>
      </c>
      <c r="S1159" s="8" t="str" cm="1">
        <f t="array" ref="S1159">IF(A1159="","",IF(COUNTIF(TOther[Frequency],S$1)=0,0,SUMPRODUCT(--(TOther[Frequency]=S$1),--(TOther[Start Date]&lt;=A1159),--(TOther[End Date Calc]&gt;=A1159),IF(B1159="N",--(TOther[Start Day]=DAY(A1159)),--(TOther[Start Day]&gt;=DAY(A1159))),--(IFERROR(MOD(TOther[Start Month]-MONTH(A1159)+3,3),1)=0),TOther[Amount])))</f>
        <v/>
      </c>
      <c r="T1159" s="8" t="str" cm="1">
        <f t="array" ref="T1159">IF($A1159="","",IF(COUNTIF(TOther[Frequency],T$1)=0,0,SUMPRODUCT(--(TOther[Frequency]=T$1),--(TOther[Start Date]&lt;=$A1159),--(TOther[End Date Calc]&gt;=$A1159),IF($B1159="N",--(TOther[Start Day]=DAY($A1159)),--(TOther[Start Day]&gt;=DAY($A1159))),--(IFERROR(MOD(TOther[Start Month]-MONTH($A1159)+4,4),1)=0),TOther[Amount])))</f>
        <v/>
      </c>
      <c r="U1159" s="8" t="str" cm="1">
        <f t="array" ref="U1159">IF(A1159="","",IF(COUNTIF(TOther[Frequency],$U$1)=0,0,SUMPRODUCT(--(TOther[Frequency]=$U$1),--(TOther[Start Date]&lt;=A1159),--(TOther[End Date Calc]&gt;=A1159),IF(B1159="N",--(TOther[Start Day]=DAY(A1159)),--(TOther[Start Day]&gt;=DAY(A1159))),--(IFERROR(MOD(TOther[Start Month]-MONTH(A1159)+6,6),1)=0),TOther[Amount])))</f>
        <v/>
      </c>
      <c r="V1159" s="8" t="str" cm="1">
        <f t="array" ref="V1159">IF(A1159="","",IF(COUNTIF(TOther[Frequency],$V$1)=0,0,SUMPRODUCT(--(TOther[Frequency]=$V$1),--(TOther[Start Date]&lt;=A1159),--(TOther[End Date Calc]&gt;=A1159),IF(B1159="N",--(TOther[Start Day]=DAY(A1159)),--(TOther[Start Day]&gt;=DAY(A1159))),--(IFERROR(MOD(TOther[Start Month]-MONTH(A1159)+12,12),1)=0),TOther[Amount])))</f>
        <v/>
      </c>
      <c r="W1159" s="8" t="str">
        <f>IF(A1159="","",SUMIFS(TOther[Amount],TOther[Start Date],A1159,TOther[Frequency],$W$1))</f>
        <v/>
      </c>
      <c r="X1159" s="9" t="str">
        <f t="shared" si="90"/>
        <v/>
      </c>
      <c r="Y1159" s="9" t="str">
        <f t="shared" si="94"/>
        <v/>
      </c>
      <c r="Z1159" s="8" t="str" cm="1">
        <f t="array" ref="Z1159">IF(A1159="","",IF(COUNTIF('2) Income'!$D$13:$D$32,"Weekly")=0,0,SUMPRODUCT(--(IFERROR(MOD(A1159-'2) Income'!$F$13:$F$32,7),1)=0),--('2) Income'!$D$13:$D$32="Weekly"),--('2) Income'!$F$13:$F$32&lt;=A1159),'2) Income'!$E$13:$E$32)))</f>
        <v/>
      </c>
      <c r="AA1159" s="8" t="str" cm="1">
        <f t="array" ref="AA1159">IF(A1159="","",IF(COUNTIF('2) Income'!$D$13:$D$32,"Every Other Week")=0,0,SUMPRODUCT(--(IFERROR(MOD(A1159-'2) Income'!$F$13:$F$32,14),1)=0),--('2) Income'!$D$13:$D$32="Every Other Week"),--('2) Income'!$F$13:$F$32&lt;=A1159),'2) Income'!$E$13:$E$32)))</f>
        <v/>
      </c>
      <c r="AB1159" s="8" t="str">
        <f>IF(A1159="","",IF(COUNTIF('2) Income'!$D$13:$D$32,"1st and 15th")=0,0,IF(OR(DAY(A1159)=1,DAY(A1159)=15),SUMIFS('2) Income'!$E$13:$E$32,'2) Income'!$D$13:$D$32,"1st and 15th",'2) Income'!$F$13:$F$32,"&lt;="&amp;$A1159),0)))</f>
        <v/>
      </c>
      <c r="AC1159" s="8" t="str">
        <f>IF(A1159="","",IF(COUNTIF('2) Income'!$D$13:$D$32,"2nd Wednesday")=0,0,IF(A1159=(A1159-DAY(A1159)+1+2*7-WEEKDAY(A1159-DAY(A1159)+8-4,1)),SUMIFS('2) Income'!$E$13:$E$32,'2) Income'!$D$13:$D$32,"2nd Wednesday",'2) Income'!$F$13:$F$32,"&lt;="&amp;$A1159),0)))</f>
        <v/>
      </c>
      <c r="AD1159" s="8" t="str">
        <f>IF(A1159="","",IF(COUNTIF('2) Income'!$D$13:$D$32,"3rd Wednesday")=0,0,IF(A1159=(A1159-DAY(A1159)+1+3*7-WEEKDAY(A1159-DAY(A1159)+8-4,1)),SUMIFS('2) Income'!$E$13:$E$32,'2) Income'!$D$13:$D$32,"3rd Wednesday",'2) Income'!$F$13:$F$32,"&lt;="&amp;$A1159),0)))</f>
        <v/>
      </c>
      <c r="AE1159" s="8" t="str">
        <f>IF(A1159="","",IF(COUNTIF('2) Income'!$D$13:$D$32,"4th Wednesday")=0,0,IF(A1159=(A1159-DAY(A1159)+1+4*7-WEEKDAY(A1159-DAY(A1159)+8-4,1)),SUMIFS('2) Income'!$E$13:$E$32,'2) Income'!$D$13:$D$32,"4th Wednesday",'2) Income'!$F$13:$F$32,"&lt;="&amp;$A1159),0)))</f>
        <v/>
      </c>
      <c r="AF1159" s="8" t="str" cm="1">
        <f t="array" ref="AF1159">IF(A1159="","",IF(COUNTIF('2) Income'!$D$13:$D$32,"Every 4 Weeks")=0,0,SUMPRODUCT(--(IFERROR(MOD(A1159-'2) Income'!$F$13:$F$32,28),1)=0),--('2) Income'!$D$13:$D$32="Every 4 Weeks"),--('2) Income'!$F$13:$F$32&lt;=A1159),'2) Income'!$E$13:$E$32)))</f>
        <v/>
      </c>
      <c r="AG1159" s="8" t="str">
        <f>IF(A1159="","",IF(COUNTIF('2) Income'!$D$13:$D$32,"Monthly")=0,0,IF(B1159="N",SUMIFS('2) Income'!$E$13:$E$32,'2) Income'!$D$13:$D$32,"monthly",'2) Income'!$F$13:$F$32,"&lt;="&amp;$A1159,'2) Income'!$I$13:$I$32,DAY(A1159)),SUMIFS('2) Income'!$E$13:$E$32,'2) Income'!$D$13:$D$32,"monthly",'2) Income'!$F$13:$F$32,"&lt;="&amp;$A1159,'2) Income'!$I$13:$I$32,"&gt;="&amp;DAY(A1159)))))</f>
        <v/>
      </c>
      <c r="AH1159" s="8" t="str" cm="1">
        <f t="array" ref="AH1159">IF(A1159="","",IF(COUNTIF('2) Income'!$D$13:$D$32,"Yearly")=0,0,SUMPRODUCT(--('2) Income'!$D$13:$D$32="Yearly"),--('2) Income'!$F$13:$F$32&lt;=A1159),IF(B1159="N",--('2) Income'!$I$13:$I$32=DAY(A1159)),--('2) Income'!$I$13:$I$32&gt;=DAY(A1159))),--(IFERROR(MOD('2) Income'!$H$13:$H$32-MONTH(A1159)+12,12),1)=0),'2) Income'!$E$13:$E$32)))</f>
        <v/>
      </c>
      <c r="AI1159" s="8" t="str">
        <f>IF(A1159="","",IF(COUNTIF('2) Income'!$D$13:$D$32,"one-time")=0,0,SUMIFS('2) Income'!$E$13:$E$32,'2) Income'!$D$13:$D$32,"one-time",'2) Income'!$F$13:$F$32,"="&amp;$A1159)))</f>
        <v/>
      </c>
      <c r="AJ1159" s="9" t="str">
        <f t="shared" si="91"/>
        <v/>
      </c>
    </row>
    <row r="1160" spans="1:36">
      <c r="A1160" s="7" t="str">
        <f>IF(A1159="","",IF(A1159+1&lt;='1) Period'!$E$21,A1159+1,""))</f>
        <v/>
      </c>
      <c r="B1160" s="7" t="e">
        <f t="shared" si="92"/>
        <v>#VALUE!</v>
      </c>
      <c r="C1160" t="e">
        <f t="shared" si="93"/>
        <v>#VALUE!</v>
      </c>
      <c r="D1160" s="8" t="str">
        <f>IF(A1160="","",IF(TEXT(A1160,"dddd")='4) Happy Money'!$E$23,WAllowance,0))</f>
        <v/>
      </c>
      <c r="E1160" s="8" t="str">
        <f>IF(A1160="","",IF(B1160="N",SUMIF(TMonthly[Day of the Month],DAY(A1160),TMonthly[Amount]),SUMIF(TMonthly[Day of the Month],"&gt;="&amp;DAY(A1160),TMonthly[Amount])))</f>
        <v/>
      </c>
      <c r="F1160" s="8" t="str" cm="1">
        <f t="array" ref="F1160">IF(A1160="","",SUMPRODUCT(--(TYearly[Due Date]&lt;=A1160),IF(B1160="N",--(TYearly[Day]=DAY(A1160)),--(TYearly[Day]&gt;=DAY(A1160))),--(IFERROR(MOD(TYearly[Month]-MONTH(A1160)+12,12),1)=0),TYearly[Amount]))</f>
        <v/>
      </c>
      <c r="G1160" s="8" t="str">
        <f>IF(A1160="","",SUMIF(TOneTime[Due Date],A1160,TOneTime[Amount]))</f>
        <v/>
      </c>
      <c r="H1160" s="8" t="str" cm="1">
        <f t="array" ref="H1160">IF(A1160="","",IF(COUNTIF(TOther[Frequency],$H$1)=0,0,SUMPRODUCT(--(IFERROR(MOD(A1160-TOther[Start Date],7),1)=0),--(TOther[Frequency]=$H$1),--(TOther[Start Date]&lt;=A1160),--(TOther[End Date Calc]&gt;=A1160),TOther[Amount])))</f>
        <v/>
      </c>
      <c r="I1160" s="8" t="str" cm="1">
        <f t="array" ref="I1160">IF(A1160="","",IF(COUNTIF(TOther[Frequency],$I$1)=0,0,SUMPRODUCT(--(IFERROR(MOD(A1160-TOther[Start Date],14),1)=0),--(TOther[Frequency]=$I$1),--(TOther[Start Date]&lt;=A1160),--(TOther[End Date Calc]&gt;=A1160),TOther[Amount])))</f>
        <v/>
      </c>
      <c r="J1160" s="8" t="str">
        <f>IF(A1160="","",IF(COUNTIF(TOther[Frequency],$J$1)=0,0,IF(OR(DAY(A1160)=1,DAY(A1160)=15),SUMIFS(TOther[Amount],TOther[Frequency],$J$1,TOther[Start Date],"&lt;="&amp;$A1160,TOther[End Date Calc],"&gt;="&amp;A1160),0)))</f>
        <v/>
      </c>
      <c r="K1160" s="8" t="str">
        <f>IF(A1160="","",IF(COUNTIF(TOther[Frequency],$K$1)=0,0,IF(A1160=(A1160-DAY(A1160)+1+2*7-WEEKDAY(A1160-DAY(A1160)+8-4,1)),SUMIFS(TOther[Amount],TOther[Frequency],$K$1,TOther[Start Date],"&lt;="&amp;$A1160,TOther[End Date Calc],"&gt;="&amp;A1160),0)))</f>
        <v/>
      </c>
      <c r="L1160" s="8" t="str">
        <f>IF(A1160="","",IF(COUNTIF(TOther[Frequency],$L$1)=0,0,IF(A1160=(A1160-DAY(A1160)+1+3*7-WEEKDAY(A1160-DAY(A1160)+8-4,1)),SUMIFS(TOther[Amount],TOther[Frequency],$L$1,TOther[Start Date],"&lt;="&amp;$A1160,TOther[End Date Calc],"&gt;="&amp;A1160),0)))</f>
        <v/>
      </c>
      <c r="M1160" s="8" t="str">
        <f>IF(A1160="","",IF(COUNTIF(TOther[Frequency],$M$1)=0,0,IF(A1160=(A1160-DAY(A1160)+1+4*7-WEEKDAY(A1160-DAY(A1160)+8-4,1)),SUMIFS(TOther[Amount],TOther[Frequency],$M$1,TOther[Start Date],"&lt;="&amp;$A1160,TOther[End Date Calc],"&gt;="&amp;A1160),0)))</f>
        <v/>
      </c>
      <c r="N1160" s="8" t="str" cm="1">
        <f t="array" ref="N1160">IF(A1160="","",IF(COUNTIF(TOther[Frequency],$N$1)=0,0,SUMPRODUCT(--(IFERROR(MOD(A1160-TOther[Start Date],28),1)=0),--(TOther[Frequency]=$N$1),--(TOther[Start Date]&lt;=A1160),--(TOther[End Date Calc]&gt;=A1160),TOther[Amount])))</f>
        <v/>
      </c>
      <c r="O1160" s="8" t="str" cm="1">
        <f t="array" ref="O1160">IF(A1160="","",IF(COUNTIF(TOther[Frequency],$O$1)=0,0,SUMPRODUCT(--(IFERROR(MOD(A1160-TOther[Start Date],42),1)=0),--(TOther[Frequency]=$O$1),--(TOther[Start Date]&lt;=A1160),--(TOther[End Date Calc]&gt;=A1160),TOther[Amount])))</f>
        <v/>
      </c>
      <c r="P1160" s="8" t="str" cm="1">
        <f t="array" ref="P1160">IF(A1160="","",IF(COUNTIF(TOther[Frequency],$P$1)=0,0,SUMPRODUCT(--(IFERROR(MOD(A1160-TOther[Start Date],56),1)=0),--(TOther[Frequency]=$P$1),--(TOther[Start Date]&lt;=A1160),--(TOther[End Date Calc]&gt;=A1160),TOther[Amount])))</f>
        <v/>
      </c>
      <c r="Q1160" s="8" t="str">
        <f>IF(A1160="","",IF(COUNTIF(TOther[Frequency],$Q$1)=0,0,IF(B1160="N",SUMIFS(TOther[Amount],TOther[Frequency],$Q$1,TOther[Start Date],"&lt;="&amp;$A1160,TOther[End Date Calc],"&gt;="&amp;A1160,TOther[Start Day],DAY(A1160)),SUMIFS(TOther[Amount],TOther[Frequency],$Q$1,TOther[Start Date],"&lt;="&amp;$A1160,TOther[End Date Calc],"&gt;="&amp;A1160,TOther[Start Day],"&gt;="&amp;DAY(A1160)))))</f>
        <v/>
      </c>
      <c r="R1160" s="8" t="str" cm="1">
        <f t="array" ref="R1160">IF(A1160="","",IF(COUNTIF(TOther[Frequency],R$1)=0,0,SUMPRODUCT(--(TOther[Frequency]=R$1),--(TOther[Start Date]&lt;=A1160),--(TOther[End Date Calc]&gt;=A1160),IF(B1160="N",--(TOther[Start Day]=DAY(A1160)),--(TOther[Start Day]&gt;=DAY(A1160))),--(IFERROR(MOD(TOther[Start Month]-MONTH(A1160)+2,2),1)=0),TOther[Amount])))</f>
        <v/>
      </c>
      <c r="S1160" s="8" t="str" cm="1">
        <f t="array" ref="S1160">IF(A1160="","",IF(COUNTIF(TOther[Frequency],S$1)=0,0,SUMPRODUCT(--(TOther[Frequency]=S$1),--(TOther[Start Date]&lt;=A1160),--(TOther[End Date Calc]&gt;=A1160),IF(B1160="N",--(TOther[Start Day]=DAY(A1160)),--(TOther[Start Day]&gt;=DAY(A1160))),--(IFERROR(MOD(TOther[Start Month]-MONTH(A1160)+3,3),1)=0),TOther[Amount])))</f>
        <v/>
      </c>
      <c r="T1160" s="8" t="str" cm="1">
        <f t="array" ref="T1160">IF($A1160="","",IF(COUNTIF(TOther[Frequency],T$1)=0,0,SUMPRODUCT(--(TOther[Frequency]=T$1),--(TOther[Start Date]&lt;=$A1160),--(TOther[End Date Calc]&gt;=$A1160),IF($B1160="N",--(TOther[Start Day]=DAY($A1160)),--(TOther[Start Day]&gt;=DAY($A1160))),--(IFERROR(MOD(TOther[Start Month]-MONTH($A1160)+4,4),1)=0),TOther[Amount])))</f>
        <v/>
      </c>
      <c r="U1160" s="8" t="str" cm="1">
        <f t="array" ref="U1160">IF(A1160="","",IF(COUNTIF(TOther[Frequency],$U$1)=0,0,SUMPRODUCT(--(TOther[Frequency]=$U$1),--(TOther[Start Date]&lt;=A1160),--(TOther[End Date Calc]&gt;=A1160),IF(B1160="N",--(TOther[Start Day]=DAY(A1160)),--(TOther[Start Day]&gt;=DAY(A1160))),--(IFERROR(MOD(TOther[Start Month]-MONTH(A1160)+6,6),1)=0),TOther[Amount])))</f>
        <v/>
      </c>
      <c r="V1160" s="8" t="str" cm="1">
        <f t="array" ref="V1160">IF(A1160="","",IF(COUNTIF(TOther[Frequency],$V$1)=0,0,SUMPRODUCT(--(TOther[Frequency]=$V$1),--(TOther[Start Date]&lt;=A1160),--(TOther[End Date Calc]&gt;=A1160),IF(B1160="N",--(TOther[Start Day]=DAY(A1160)),--(TOther[Start Day]&gt;=DAY(A1160))),--(IFERROR(MOD(TOther[Start Month]-MONTH(A1160)+12,12),1)=0),TOther[Amount])))</f>
        <v/>
      </c>
      <c r="W1160" s="8" t="str">
        <f>IF(A1160="","",SUMIFS(TOther[Amount],TOther[Start Date],A1160,TOther[Frequency],$W$1))</f>
        <v/>
      </c>
      <c r="X1160" s="9" t="str">
        <f t="shared" si="90"/>
        <v/>
      </c>
      <c r="Y1160" s="9" t="str">
        <f t="shared" si="94"/>
        <v/>
      </c>
      <c r="Z1160" s="8" t="str" cm="1">
        <f t="array" ref="Z1160">IF(A1160="","",IF(COUNTIF('2) Income'!$D$13:$D$32,"Weekly")=0,0,SUMPRODUCT(--(IFERROR(MOD(A1160-'2) Income'!$F$13:$F$32,7),1)=0),--('2) Income'!$D$13:$D$32="Weekly"),--('2) Income'!$F$13:$F$32&lt;=A1160),'2) Income'!$E$13:$E$32)))</f>
        <v/>
      </c>
      <c r="AA1160" s="8" t="str" cm="1">
        <f t="array" ref="AA1160">IF(A1160="","",IF(COUNTIF('2) Income'!$D$13:$D$32,"Every Other Week")=0,0,SUMPRODUCT(--(IFERROR(MOD(A1160-'2) Income'!$F$13:$F$32,14),1)=0),--('2) Income'!$D$13:$D$32="Every Other Week"),--('2) Income'!$F$13:$F$32&lt;=A1160),'2) Income'!$E$13:$E$32)))</f>
        <v/>
      </c>
      <c r="AB1160" s="8" t="str">
        <f>IF(A1160="","",IF(COUNTIF('2) Income'!$D$13:$D$32,"1st and 15th")=0,0,IF(OR(DAY(A1160)=1,DAY(A1160)=15),SUMIFS('2) Income'!$E$13:$E$32,'2) Income'!$D$13:$D$32,"1st and 15th",'2) Income'!$F$13:$F$32,"&lt;="&amp;$A1160),0)))</f>
        <v/>
      </c>
      <c r="AC1160" s="8" t="str">
        <f>IF(A1160="","",IF(COUNTIF('2) Income'!$D$13:$D$32,"2nd Wednesday")=0,0,IF(A1160=(A1160-DAY(A1160)+1+2*7-WEEKDAY(A1160-DAY(A1160)+8-4,1)),SUMIFS('2) Income'!$E$13:$E$32,'2) Income'!$D$13:$D$32,"2nd Wednesday",'2) Income'!$F$13:$F$32,"&lt;="&amp;$A1160),0)))</f>
        <v/>
      </c>
      <c r="AD1160" s="8" t="str">
        <f>IF(A1160="","",IF(COUNTIF('2) Income'!$D$13:$D$32,"3rd Wednesday")=0,0,IF(A1160=(A1160-DAY(A1160)+1+3*7-WEEKDAY(A1160-DAY(A1160)+8-4,1)),SUMIFS('2) Income'!$E$13:$E$32,'2) Income'!$D$13:$D$32,"3rd Wednesday",'2) Income'!$F$13:$F$32,"&lt;="&amp;$A1160),0)))</f>
        <v/>
      </c>
      <c r="AE1160" s="8" t="str">
        <f>IF(A1160="","",IF(COUNTIF('2) Income'!$D$13:$D$32,"4th Wednesday")=0,0,IF(A1160=(A1160-DAY(A1160)+1+4*7-WEEKDAY(A1160-DAY(A1160)+8-4,1)),SUMIFS('2) Income'!$E$13:$E$32,'2) Income'!$D$13:$D$32,"4th Wednesday",'2) Income'!$F$13:$F$32,"&lt;="&amp;$A1160),0)))</f>
        <v/>
      </c>
      <c r="AF1160" s="8" t="str" cm="1">
        <f t="array" ref="AF1160">IF(A1160="","",IF(COUNTIF('2) Income'!$D$13:$D$32,"Every 4 Weeks")=0,0,SUMPRODUCT(--(IFERROR(MOD(A1160-'2) Income'!$F$13:$F$32,28),1)=0),--('2) Income'!$D$13:$D$32="Every 4 Weeks"),--('2) Income'!$F$13:$F$32&lt;=A1160),'2) Income'!$E$13:$E$32)))</f>
        <v/>
      </c>
      <c r="AG1160" s="8" t="str">
        <f>IF(A1160="","",IF(COUNTIF('2) Income'!$D$13:$D$32,"Monthly")=0,0,IF(B1160="N",SUMIFS('2) Income'!$E$13:$E$32,'2) Income'!$D$13:$D$32,"monthly",'2) Income'!$F$13:$F$32,"&lt;="&amp;$A1160,'2) Income'!$I$13:$I$32,DAY(A1160)),SUMIFS('2) Income'!$E$13:$E$32,'2) Income'!$D$13:$D$32,"monthly",'2) Income'!$F$13:$F$32,"&lt;="&amp;$A1160,'2) Income'!$I$13:$I$32,"&gt;="&amp;DAY(A1160)))))</f>
        <v/>
      </c>
      <c r="AH1160" s="8" t="str" cm="1">
        <f t="array" ref="AH1160">IF(A1160="","",IF(COUNTIF('2) Income'!$D$13:$D$32,"Yearly")=0,0,SUMPRODUCT(--('2) Income'!$D$13:$D$32="Yearly"),--('2) Income'!$F$13:$F$32&lt;=A1160),IF(B1160="N",--('2) Income'!$I$13:$I$32=DAY(A1160)),--('2) Income'!$I$13:$I$32&gt;=DAY(A1160))),--(IFERROR(MOD('2) Income'!$H$13:$H$32-MONTH(A1160)+12,12),1)=0),'2) Income'!$E$13:$E$32)))</f>
        <v/>
      </c>
      <c r="AI1160" s="8" t="str">
        <f>IF(A1160="","",IF(COUNTIF('2) Income'!$D$13:$D$32,"one-time")=0,0,SUMIFS('2) Income'!$E$13:$E$32,'2) Income'!$D$13:$D$32,"one-time",'2) Income'!$F$13:$F$32,"="&amp;$A1160)))</f>
        <v/>
      </c>
      <c r="AJ1160" s="9" t="str">
        <f t="shared" si="91"/>
        <v/>
      </c>
    </row>
    <row r="1161" spans="1:36">
      <c r="A1161" s="7" t="str">
        <f>IF(A1160="","",IF(A1160+1&lt;='1) Period'!$E$21,A1160+1,""))</f>
        <v/>
      </c>
      <c r="B1161" s="7" t="e">
        <f t="shared" si="92"/>
        <v>#VALUE!</v>
      </c>
      <c r="C1161" t="e">
        <f t="shared" si="93"/>
        <v>#VALUE!</v>
      </c>
      <c r="D1161" s="8" t="str">
        <f>IF(A1161="","",IF(TEXT(A1161,"dddd")='4) Happy Money'!$E$23,WAllowance,0))</f>
        <v/>
      </c>
      <c r="E1161" s="8" t="str">
        <f>IF(A1161="","",IF(B1161="N",SUMIF(TMonthly[Day of the Month],DAY(A1161),TMonthly[Amount]),SUMIF(TMonthly[Day of the Month],"&gt;="&amp;DAY(A1161),TMonthly[Amount])))</f>
        <v/>
      </c>
      <c r="F1161" s="8" t="str" cm="1">
        <f t="array" ref="F1161">IF(A1161="","",SUMPRODUCT(--(TYearly[Due Date]&lt;=A1161),IF(B1161="N",--(TYearly[Day]=DAY(A1161)),--(TYearly[Day]&gt;=DAY(A1161))),--(IFERROR(MOD(TYearly[Month]-MONTH(A1161)+12,12),1)=0),TYearly[Amount]))</f>
        <v/>
      </c>
      <c r="G1161" s="8" t="str">
        <f>IF(A1161="","",SUMIF(TOneTime[Due Date],A1161,TOneTime[Amount]))</f>
        <v/>
      </c>
      <c r="H1161" s="8" t="str" cm="1">
        <f t="array" ref="H1161">IF(A1161="","",IF(COUNTIF(TOther[Frequency],$H$1)=0,0,SUMPRODUCT(--(IFERROR(MOD(A1161-TOther[Start Date],7),1)=0),--(TOther[Frequency]=$H$1),--(TOther[Start Date]&lt;=A1161),--(TOther[End Date Calc]&gt;=A1161),TOther[Amount])))</f>
        <v/>
      </c>
      <c r="I1161" s="8" t="str" cm="1">
        <f t="array" ref="I1161">IF(A1161="","",IF(COUNTIF(TOther[Frequency],$I$1)=0,0,SUMPRODUCT(--(IFERROR(MOD(A1161-TOther[Start Date],14),1)=0),--(TOther[Frequency]=$I$1),--(TOther[Start Date]&lt;=A1161),--(TOther[End Date Calc]&gt;=A1161),TOther[Amount])))</f>
        <v/>
      </c>
      <c r="J1161" s="8" t="str">
        <f>IF(A1161="","",IF(COUNTIF(TOther[Frequency],$J$1)=0,0,IF(OR(DAY(A1161)=1,DAY(A1161)=15),SUMIFS(TOther[Amount],TOther[Frequency],$J$1,TOther[Start Date],"&lt;="&amp;$A1161,TOther[End Date Calc],"&gt;="&amp;A1161),0)))</f>
        <v/>
      </c>
      <c r="K1161" s="8" t="str">
        <f>IF(A1161="","",IF(COUNTIF(TOther[Frequency],$K$1)=0,0,IF(A1161=(A1161-DAY(A1161)+1+2*7-WEEKDAY(A1161-DAY(A1161)+8-4,1)),SUMIFS(TOther[Amount],TOther[Frequency],$K$1,TOther[Start Date],"&lt;="&amp;$A1161,TOther[End Date Calc],"&gt;="&amp;A1161),0)))</f>
        <v/>
      </c>
      <c r="L1161" s="8" t="str">
        <f>IF(A1161="","",IF(COUNTIF(TOther[Frequency],$L$1)=0,0,IF(A1161=(A1161-DAY(A1161)+1+3*7-WEEKDAY(A1161-DAY(A1161)+8-4,1)),SUMIFS(TOther[Amount],TOther[Frequency],$L$1,TOther[Start Date],"&lt;="&amp;$A1161,TOther[End Date Calc],"&gt;="&amp;A1161),0)))</f>
        <v/>
      </c>
      <c r="M1161" s="8" t="str">
        <f>IF(A1161="","",IF(COUNTIF(TOther[Frequency],$M$1)=0,0,IF(A1161=(A1161-DAY(A1161)+1+4*7-WEEKDAY(A1161-DAY(A1161)+8-4,1)),SUMIFS(TOther[Amount],TOther[Frequency],$M$1,TOther[Start Date],"&lt;="&amp;$A1161,TOther[End Date Calc],"&gt;="&amp;A1161),0)))</f>
        <v/>
      </c>
      <c r="N1161" s="8" t="str" cm="1">
        <f t="array" ref="N1161">IF(A1161="","",IF(COUNTIF(TOther[Frequency],$N$1)=0,0,SUMPRODUCT(--(IFERROR(MOD(A1161-TOther[Start Date],28),1)=0),--(TOther[Frequency]=$N$1),--(TOther[Start Date]&lt;=A1161),--(TOther[End Date Calc]&gt;=A1161),TOther[Amount])))</f>
        <v/>
      </c>
      <c r="O1161" s="8" t="str" cm="1">
        <f t="array" ref="O1161">IF(A1161="","",IF(COUNTIF(TOther[Frequency],$O$1)=0,0,SUMPRODUCT(--(IFERROR(MOD(A1161-TOther[Start Date],42),1)=0),--(TOther[Frequency]=$O$1),--(TOther[Start Date]&lt;=A1161),--(TOther[End Date Calc]&gt;=A1161),TOther[Amount])))</f>
        <v/>
      </c>
      <c r="P1161" s="8" t="str" cm="1">
        <f t="array" ref="P1161">IF(A1161="","",IF(COUNTIF(TOther[Frequency],$P$1)=0,0,SUMPRODUCT(--(IFERROR(MOD(A1161-TOther[Start Date],56),1)=0),--(TOther[Frequency]=$P$1),--(TOther[Start Date]&lt;=A1161),--(TOther[End Date Calc]&gt;=A1161),TOther[Amount])))</f>
        <v/>
      </c>
      <c r="Q1161" s="8" t="str">
        <f>IF(A1161="","",IF(COUNTIF(TOther[Frequency],$Q$1)=0,0,IF(B1161="N",SUMIFS(TOther[Amount],TOther[Frequency],$Q$1,TOther[Start Date],"&lt;="&amp;$A1161,TOther[End Date Calc],"&gt;="&amp;A1161,TOther[Start Day],DAY(A1161)),SUMIFS(TOther[Amount],TOther[Frequency],$Q$1,TOther[Start Date],"&lt;="&amp;$A1161,TOther[End Date Calc],"&gt;="&amp;A1161,TOther[Start Day],"&gt;="&amp;DAY(A1161)))))</f>
        <v/>
      </c>
      <c r="R1161" s="8" t="str" cm="1">
        <f t="array" ref="R1161">IF(A1161="","",IF(COUNTIF(TOther[Frequency],R$1)=0,0,SUMPRODUCT(--(TOther[Frequency]=R$1),--(TOther[Start Date]&lt;=A1161),--(TOther[End Date Calc]&gt;=A1161),IF(B1161="N",--(TOther[Start Day]=DAY(A1161)),--(TOther[Start Day]&gt;=DAY(A1161))),--(IFERROR(MOD(TOther[Start Month]-MONTH(A1161)+2,2),1)=0),TOther[Amount])))</f>
        <v/>
      </c>
      <c r="S1161" s="8" t="str" cm="1">
        <f t="array" ref="S1161">IF(A1161="","",IF(COUNTIF(TOther[Frequency],S$1)=0,0,SUMPRODUCT(--(TOther[Frequency]=S$1),--(TOther[Start Date]&lt;=A1161),--(TOther[End Date Calc]&gt;=A1161),IF(B1161="N",--(TOther[Start Day]=DAY(A1161)),--(TOther[Start Day]&gt;=DAY(A1161))),--(IFERROR(MOD(TOther[Start Month]-MONTH(A1161)+3,3),1)=0),TOther[Amount])))</f>
        <v/>
      </c>
      <c r="T1161" s="8" t="str" cm="1">
        <f t="array" ref="T1161">IF($A1161="","",IF(COUNTIF(TOther[Frequency],T$1)=0,0,SUMPRODUCT(--(TOther[Frequency]=T$1),--(TOther[Start Date]&lt;=$A1161),--(TOther[End Date Calc]&gt;=$A1161),IF($B1161="N",--(TOther[Start Day]=DAY($A1161)),--(TOther[Start Day]&gt;=DAY($A1161))),--(IFERROR(MOD(TOther[Start Month]-MONTH($A1161)+4,4),1)=0),TOther[Amount])))</f>
        <v/>
      </c>
      <c r="U1161" s="8" t="str" cm="1">
        <f t="array" ref="U1161">IF(A1161="","",IF(COUNTIF(TOther[Frequency],$U$1)=0,0,SUMPRODUCT(--(TOther[Frequency]=$U$1),--(TOther[Start Date]&lt;=A1161),--(TOther[End Date Calc]&gt;=A1161),IF(B1161="N",--(TOther[Start Day]=DAY(A1161)),--(TOther[Start Day]&gt;=DAY(A1161))),--(IFERROR(MOD(TOther[Start Month]-MONTH(A1161)+6,6),1)=0),TOther[Amount])))</f>
        <v/>
      </c>
      <c r="V1161" s="8" t="str" cm="1">
        <f t="array" ref="V1161">IF(A1161="","",IF(COUNTIF(TOther[Frequency],$V$1)=0,0,SUMPRODUCT(--(TOther[Frequency]=$V$1),--(TOther[Start Date]&lt;=A1161),--(TOther[End Date Calc]&gt;=A1161),IF(B1161="N",--(TOther[Start Day]=DAY(A1161)),--(TOther[Start Day]&gt;=DAY(A1161))),--(IFERROR(MOD(TOther[Start Month]-MONTH(A1161)+12,12),1)=0),TOther[Amount])))</f>
        <v/>
      </c>
      <c r="W1161" s="8" t="str">
        <f>IF(A1161="","",SUMIFS(TOther[Amount],TOther[Start Date],A1161,TOther[Frequency],$W$1))</f>
        <v/>
      </c>
      <c r="X1161" s="9" t="str">
        <f t="shared" si="90"/>
        <v/>
      </c>
      <c r="Y1161" s="9" t="str">
        <f t="shared" si="94"/>
        <v/>
      </c>
      <c r="Z1161" s="8" t="str" cm="1">
        <f t="array" ref="Z1161">IF(A1161="","",IF(COUNTIF('2) Income'!$D$13:$D$32,"Weekly")=0,0,SUMPRODUCT(--(IFERROR(MOD(A1161-'2) Income'!$F$13:$F$32,7),1)=0),--('2) Income'!$D$13:$D$32="Weekly"),--('2) Income'!$F$13:$F$32&lt;=A1161),'2) Income'!$E$13:$E$32)))</f>
        <v/>
      </c>
      <c r="AA1161" s="8" t="str" cm="1">
        <f t="array" ref="AA1161">IF(A1161="","",IF(COUNTIF('2) Income'!$D$13:$D$32,"Every Other Week")=0,0,SUMPRODUCT(--(IFERROR(MOD(A1161-'2) Income'!$F$13:$F$32,14),1)=0),--('2) Income'!$D$13:$D$32="Every Other Week"),--('2) Income'!$F$13:$F$32&lt;=A1161),'2) Income'!$E$13:$E$32)))</f>
        <v/>
      </c>
      <c r="AB1161" s="8" t="str">
        <f>IF(A1161="","",IF(COUNTIF('2) Income'!$D$13:$D$32,"1st and 15th")=0,0,IF(OR(DAY(A1161)=1,DAY(A1161)=15),SUMIFS('2) Income'!$E$13:$E$32,'2) Income'!$D$13:$D$32,"1st and 15th",'2) Income'!$F$13:$F$32,"&lt;="&amp;$A1161),0)))</f>
        <v/>
      </c>
      <c r="AC1161" s="8" t="str">
        <f>IF(A1161="","",IF(COUNTIF('2) Income'!$D$13:$D$32,"2nd Wednesday")=0,0,IF(A1161=(A1161-DAY(A1161)+1+2*7-WEEKDAY(A1161-DAY(A1161)+8-4,1)),SUMIFS('2) Income'!$E$13:$E$32,'2) Income'!$D$13:$D$32,"2nd Wednesday",'2) Income'!$F$13:$F$32,"&lt;="&amp;$A1161),0)))</f>
        <v/>
      </c>
      <c r="AD1161" s="8" t="str">
        <f>IF(A1161="","",IF(COUNTIF('2) Income'!$D$13:$D$32,"3rd Wednesday")=0,0,IF(A1161=(A1161-DAY(A1161)+1+3*7-WEEKDAY(A1161-DAY(A1161)+8-4,1)),SUMIFS('2) Income'!$E$13:$E$32,'2) Income'!$D$13:$D$32,"3rd Wednesday",'2) Income'!$F$13:$F$32,"&lt;="&amp;$A1161),0)))</f>
        <v/>
      </c>
      <c r="AE1161" s="8" t="str">
        <f>IF(A1161="","",IF(COUNTIF('2) Income'!$D$13:$D$32,"4th Wednesday")=0,0,IF(A1161=(A1161-DAY(A1161)+1+4*7-WEEKDAY(A1161-DAY(A1161)+8-4,1)),SUMIFS('2) Income'!$E$13:$E$32,'2) Income'!$D$13:$D$32,"4th Wednesday",'2) Income'!$F$13:$F$32,"&lt;="&amp;$A1161),0)))</f>
        <v/>
      </c>
      <c r="AF1161" s="8" t="str" cm="1">
        <f t="array" ref="AF1161">IF(A1161="","",IF(COUNTIF('2) Income'!$D$13:$D$32,"Every 4 Weeks")=0,0,SUMPRODUCT(--(IFERROR(MOD(A1161-'2) Income'!$F$13:$F$32,28),1)=0),--('2) Income'!$D$13:$D$32="Every 4 Weeks"),--('2) Income'!$F$13:$F$32&lt;=A1161),'2) Income'!$E$13:$E$32)))</f>
        <v/>
      </c>
      <c r="AG1161" s="8" t="str">
        <f>IF(A1161="","",IF(COUNTIF('2) Income'!$D$13:$D$32,"Monthly")=0,0,IF(B1161="N",SUMIFS('2) Income'!$E$13:$E$32,'2) Income'!$D$13:$D$32,"monthly",'2) Income'!$F$13:$F$32,"&lt;="&amp;$A1161,'2) Income'!$I$13:$I$32,DAY(A1161)),SUMIFS('2) Income'!$E$13:$E$32,'2) Income'!$D$13:$D$32,"monthly",'2) Income'!$F$13:$F$32,"&lt;="&amp;$A1161,'2) Income'!$I$13:$I$32,"&gt;="&amp;DAY(A1161)))))</f>
        <v/>
      </c>
      <c r="AH1161" s="8" t="str" cm="1">
        <f t="array" ref="AH1161">IF(A1161="","",IF(COUNTIF('2) Income'!$D$13:$D$32,"Yearly")=0,0,SUMPRODUCT(--('2) Income'!$D$13:$D$32="Yearly"),--('2) Income'!$F$13:$F$32&lt;=A1161),IF(B1161="N",--('2) Income'!$I$13:$I$32=DAY(A1161)),--('2) Income'!$I$13:$I$32&gt;=DAY(A1161))),--(IFERROR(MOD('2) Income'!$H$13:$H$32-MONTH(A1161)+12,12),1)=0),'2) Income'!$E$13:$E$32)))</f>
        <v/>
      </c>
      <c r="AI1161" s="8" t="str">
        <f>IF(A1161="","",IF(COUNTIF('2) Income'!$D$13:$D$32,"one-time")=0,0,SUMIFS('2) Income'!$E$13:$E$32,'2) Income'!$D$13:$D$32,"one-time",'2) Income'!$F$13:$F$32,"="&amp;$A1161)))</f>
        <v/>
      </c>
      <c r="AJ1161" s="9" t="str">
        <f t="shared" si="91"/>
        <v/>
      </c>
    </row>
    <row r="1162" spans="1:36">
      <c r="A1162" s="7" t="str">
        <f>IF(A1161="","",IF(A1161+1&lt;='1) Period'!$E$21,A1161+1,""))</f>
        <v/>
      </c>
      <c r="B1162" s="7" t="e">
        <f t="shared" si="92"/>
        <v>#VALUE!</v>
      </c>
      <c r="C1162" t="e">
        <f t="shared" si="93"/>
        <v>#VALUE!</v>
      </c>
      <c r="D1162" s="8" t="str">
        <f>IF(A1162="","",IF(TEXT(A1162,"dddd")='4) Happy Money'!$E$23,WAllowance,0))</f>
        <v/>
      </c>
      <c r="E1162" s="8" t="str">
        <f>IF(A1162="","",IF(B1162="N",SUMIF(TMonthly[Day of the Month],DAY(A1162),TMonthly[Amount]),SUMIF(TMonthly[Day of the Month],"&gt;="&amp;DAY(A1162),TMonthly[Amount])))</f>
        <v/>
      </c>
      <c r="F1162" s="8" t="str" cm="1">
        <f t="array" ref="F1162">IF(A1162="","",SUMPRODUCT(--(TYearly[Due Date]&lt;=A1162),IF(B1162="N",--(TYearly[Day]=DAY(A1162)),--(TYearly[Day]&gt;=DAY(A1162))),--(IFERROR(MOD(TYearly[Month]-MONTH(A1162)+12,12),1)=0),TYearly[Amount]))</f>
        <v/>
      </c>
      <c r="G1162" s="8" t="str">
        <f>IF(A1162="","",SUMIF(TOneTime[Due Date],A1162,TOneTime[Amount]))</f>
        <v/>
      </c>
      <c r="H1162" s="8" t="str" cm="1">
        <f t="array" ref="H1162">IF(A1162="","",IF(COUNTIF(TOther[Frequency],$H$1)=0,0,SUMPRODUCT(--(IFERROR(MOD(A1162-TOther[Start Date],7),1)=0),--(TOther[Frequency]=$H$1),--(TOther[Start Date]&lt;=A1162),--(TOther[End Date Calc]&gt;=A1162),TOther[Amount])))</f>
        <v/>
      </c>
      <c r="I1162" s="8" t="str" cm="1">
        <f t="array" ref="I1162">IF(A1162="","",IF(COUNTIF(TOther[Frequency],$I$1)=0,0,SUMPRODUCT(--(IFERROR(MOD(A1162-TOther[Start Date],14),1)=0),--(TOther[Frequency]=$I$1),--(TOther[Start Date]&lt;=A1162),--(TOther[End Date Calc]&gt;=A1162),TOther[Amount])))</f>
        <v/>
      </c>
      <c r="J1162" s="8" t="str">
        <f>IF(A1162="","",IF(COUNTIF(TOther[Frequency],$J$1)=0,0,IF(OR(DAY(A1162)=1,DAY(A1162)=15),SUMIFS(TOther[Amount],TOther[Frequency],$J$1,TOther[Start Date],"&lt;="&amp;$A1162,TOther[End Date Calc],"&gt;="&amp;A1162),0)))</f>
        <v/>
      </c>
      <c r="K1162" s="8" t="str">
        <f>IF(A1162="","",IF(COUNTIF(TOther[Frequency],$K$1)=0,0,IF(A1162=(A1162-DAY(A1162)+1+2*7-WEEKDAY(A1162-DAY(A1162)+8-4,1)),SUMIFS(TOther[Amount],TOther[Frequency],$K$1,TOther[Start Date],"&lt;="&amp;$A1162,TOther[End Date Calc],"&gt;="&amp;A1162),0)))</f>
        <v/>
      </c>
      <c r="L1162" s="8" t="str">
        <f>IF(A1162="","",IF(COUNTIF(TOther[Frequency],$L$1)=0,0,IF(A1162=(A1162-DAY(A1162)+1+3*7-WEEKDAY(A1162-DAY(A1162)+8-4,1)),SUMIFS(TOther[Amount],TOther[Frequency],$L$1,TOther[Start Date],"&lt;="&amp;$A1162,TOther[End Date Calc],"&gt;="&amp;A1162),0)))</f>
        <v/>
      </c>
      <c r="M1162" s="8" t="str">
        <f>IF(A1162="","",IF(COUNTIF(TOther[Frequency],$M$1)=0,0,IF(A1162=(A1162-DAY(A1162)+1+4*7-WEEKDAY(A1162-DAY(A1162)+8-4,1)),SUMIFS(TOther[Amount],TOther[Frequency],$M$1,TOther[Start Date],"&lt;="&amp;$A1162,TOther[End Date Calc],"&gt;="&amp;A1162),0)))</f>
        <v/>
      </c>
      <c r="N1162" s="8" t="str" cm="1">
        <f t="array" ref="N1162">IF(A1162="","",IF(COUNTIF(TOther[Frequency],$N$1)=0,0,SUMPRODUCT(--(IFERROR(MOD(A1162-TOther[Start Date],28),1)=0),--(TOther[Frequency]=$N$1),--(TOther[Start Date]&lt;=A1162),--(TOther[End Date Calc]&gt;=A1162),TOther[Amount])))</f>
        <v/>
      </c>
      <c r="O1162" s="8" t="str" cm="1">
        <f t="array" ref="O1162">IF(A1162="","",IF(COUNTIF(TOther[Frequency],$O$1)=0,0,SUMPRODUCT(--(IFERROR(MOD(A1162-TOther[Start Date],42),1)=0),--(TOther[Frequency]=$O$1),--(TOther[Start Date]&lt;=A1162),--(TOther[End Date Calc]&gt;=A1162),TOther[Amount])))</f>
        <v/>
      </c>
      <c r="P1162" s="8" t="str" cm="1">
        <f t="array" ref="P1162">IF(A1162="","",IF(COUNTIF(TOther[Frequency],$P$1)=0,0,SUMPRODUCT(--(IFERROR(MOD(A1162-TOther[Start Date],56),1)=0),--(TOther[Frequency]=$P$1),--(TOther[Start Date]&lt;=A1162),--(TOther[End Date Calc]&gt;=A1162),TOther[Amount])))</f>
        <v/>
      </c>
      <c r="Q1162" s="8" t="str">
        <f>IF(A1162="","",IF(COUNTIF(TOther[Frequency],$Q$1)=0,0,IF(B1162="N",SUMIFS(TOther[Amount],TOther[Frequency],$Q$1,TOther[Start Date],"&lt;="&amp;$A1162,TOther[End Date Calc],"&gt;="&amp;A1162,TOther[Start Day],DAY(A1162)),SUMIFS(TOther[Amount],TOther[Frequency],$Q$1,TOther[Start Date],"&lt;="&amp;$A1162,TOther[End Date Calc],"&gt;="&amp;A1162,TOther[Start Day],"&gt;="&amp;DAY(A1162)))))</f>
        <v/>
      </c>
      <c r="R1162" s="8" t="str" cm="1">
        <f t="array" ref="R1162">IF(A1162="","",IF(COUNTIF(TOther[Frequency],R$1)=0,0,SUMPRODUCT(--(TOther[Frequency]=R$1),--(TOther[Start Date]&lt;=A1162),--(TOther[End Date Calc]&gt;=A1162),IF(B1162="N",--(TOther[Start Day]=DAY(A1162)),--(TOther[Start Day]&gt;=DAY(A1162))),--(IFERROR(MOD(TOther[Start Month]-MONTH(A1162)+2,2),1)=0),TOther[Amount])))</f>
        <v/>
      </c>
      <c r="S1162" s="8" t="str" cm="1">
        <f t="array" ref="S1162">IF(A1162="","",IF(COUNTIF(TOther[Frequency],S$1)=0,0,SUMPRODUCT(--(TOther[Frequency]=S$1),--(TOther[Start Date]&lt;=A1162),--(TOther[End Date Calc]&gt;=A1162),IF(B1162="N",--(TOther[Start Day]=DAY(A1162)),--(TOther[Start Day]&gt;=DAY(A1162))),--(IFERROR(MOD(TOther[Start Month]-MONTH(A1162)+3,3),1)=0),TOther[Amount])))</f>
        <v/>
      </c>
      <c r="T1162" s="8" t="str" cm="1">
        <f t="array" ref="T1162">IF($A1162="","",IF(COUNTIF(TOther[Frequency],T$1)=0,0,SUMPRODUCT(--(TOther[Frequency]=T$1),--(TOther[Start Date]&lt;=$A1162),--(TOther[End Date Calc]&gt;=$A1162),IF($B1162="N",--(TOther[Start Day]=DAY($A1162)),--(TOther[Start Day]&gt;=DAY($A1162))),--(IFERROR(MOD(TOther[Start Month]-MONTH($A1162)+4,4),1)=0),TOther[Amount])))</f>
        <v/>
      </c>
      <c r="U1162" s="8" t="str" cm="1">
        <f t="array" ref="U1162">IF(A1162="","",IF(COUNTIF(TOther[Frequency],$U$1)=0,0,SUMPRODUCT(--(TOther[Frequency]=$U$1),--(TOther[Start Date]&lt;=A1162),--(TOther[End Date Calc]&gt;=A1162),IF(B1162="N",--(TOther[Start Day]=DAY(A1162)),--(TOther[Start Day]&gt;=DAY(A1162))),--(IFERROR(MOD(TOther[Start Month]-MONTH(A1162)+6,6),1)=0),TOther[Amount])))</f>
        <v/>
      </c>
      <c r="V1162" s="8" t="str" cm="1">
        <f t="array" ref="V1162">IF(A1162="","",IF(COUNTIF(TOther[Frequency],$V$1)=0,0,SUMPRODUCT(--(TOther[Frequency]=$V$1),--(TOther[Start Date]&lt;=A1162),--(TOther[End Date Calc]&gt;=A1162),IF(B1162="N",--(TOther[Start Day]=DAY(A1162)),--(TOther[Start Day]&gt;=DAY(A1162))),--(IFERROR(MOD(TOther[Start Month]-MONTH(A1162)+12,12),1)=0),TOther[Amount])))</f>
        <v/>
      </c>
      <c r="W1162" s="8" t="str">
        <f>IF(A1162="","",SUMIFS(TOther[Amount],TOther[Start Date],A1162,TOther[Frequency],$W$1))</f>
        <v/>
      </c>
      <c r="X1162" s="9" t="str">
        <f t="shared" si="90"/>
        <v/>
      </c>
      <c r="Y1162" s="9" t="str">
        <f t="shared" si="94"/>
        <v/>
      </c>
      <c r="Z1162" s="8" t="str" cm="1">
        <f t="array" ref="Z1162">IF(A1162="","",IF(COUNTIF('2) Income'!$D$13:$D$32,"Weekly")=0,0,SUMPRODUCT(--(IFERROR(MOD(A1162-'2) Income'!$F$13:$F$32,7),1)=0),--('2) Income'!$D$13:$D$32="Weekly"),--('2) Income'!$F$13:$F$32&lt;=A1162),'2) Income'!$E$13:$E$32)))</f>
        <v/>
      </c>
      <c r="AA1162" s="8" t="str" cm="1">
        <f t="array" ref="AA1162">IF(A1162="","",IF(COUNTIF('2) Income'!$D$13:$D$32,"Every Other Week")=0,0,SUMPRODUCT(--(IFERROR(MOD(A1162-'2) Income'!$F$13:$F$32,14),1)=0),--('2) Income'!$D$13:$D$32="Every Other Week"),--('2) Income'!$F$13:$F$32&lt;=A1162),'2) Income'!$E$13:$E$32)))</f>
        <v/>
      </c>
      <c r="AB1162" s="8" t="str">
        <f>IF(A1162="","",IF(COUNTIF('2) Income'!$D$13:$D$32,"1st and 15th")=0,0,IF(OR(DAY(A1162)=1,DAY(A1162)=15),SUMIFS('2) Income'!$E$13:$E$32,'2) Income'!$D$13:$D$32,"1st and 15th",'2) Income'!$F$13:$F$32,"&lt;="&amp;$A1162),0)))</f>
        <v/>
      </c>
      <c r="AC1162" s="8" t="str">
        <f>IF(A1162="","",IF(COUNTIF('2) Income'!$D$13:$D$32,"2nd Wednesday")=0,0,IF(A1162=(A1162-DAY(A1162)+1+2*7-WEEKDAY(A1162-DAY(A1162)+8-4,1)),SUMIFS('2) Income'!$E$13:$E$32,'2) Income'!$D$13:$D$32,"2nd Wednesday",'2) Income'!$F$13:$F$32,"&lt;="&amp;$A1162),0)))</f>
        <v/>
      </c>
      <c r="AD1162" s="8" t="str">
        <f>IF(A1162="","",IF(COUNTIF('2) Income'!$D$13:$D$32,"3rd Wednesday")=0,0,IF(A1162=(A1162-DAY(A1162)+1+3*7-WEEKDAY(A1162-DAY(A1162)+8-4,1)),SUMIFS('2) Income'!$E$13:$E$32,'2) Income'!$D$13:$D$32,"3rd Wednesday",'2) Income'!$F$13:$F$32,"&lt;="&amp;$A1162),0)))</f>
        <v/>
      </c>
      <c r="AE1162" s="8" t="str">
        <f>IF(A1162="","",IF(COUNTIF('2) Income'!$D$13:$D$32,"4th Wednesday")=0,0,IF(A1162=(A1162-DAY(A1162)+1+4*7-WEEKDAY(A1162-DAY(A1162)+8-4,1)),SUMIFS('2) Income'!$E$13:$E$32,'2) Income'!$D$13:$D$32,"4th Wednesday",'2) Income'!$F$13:$F$32,"&lt;="&amp;$A1162),0)))</f>
        <v/>
      </c>
      <c r="AF1162" s="8" t="str" cm="1">
        <f t="array" ref="AF1162">IF(A1162="","",IF(COUNTIF('2) Income'!$D$13:$D$32,"Every 4 Weeks")=0,0,SUMPRODUCT(--(IFERROR(MOD(A1162-'2) Income'!$F$13:$F$32,28),1)=0),--('2) Income'!$D$13:$D$32="Every 4 Weeks"),--('2) Income'!$F$13:$F$32&lt;=A1162),'2) Income'!$E$13:$E$32)))</f>
        <v/>
      </c>
      <c r="AG1162" s="8" t="str">
        <f>IF(A1162="","",IF(COUNTIF('2) Income'!$D$13:$D$32,"Monthly")=0,0,IF(B1162="N",SUMIFS('2) Income'!$E$13:$E$32,'2) Income'!$D$13:$D$32,"monthly",'2) Income'!$F$13:$F$32,"&lt;="&amp;$A1162,'2) Income'!$I$13:$I$32,DAY(A1162)),SUMIFS('2) Income'!$E$13:$E$32,'2) Income'!$D$13:$D$32,"monthly",'2) Income'!$F$13:$F$32,"&lt;="&amp;$A1162,'2) Income'!$I$13:$I$32,"&gt;="&amp;DAY(A1162)))))</f>
        <v/>
      </c>
      <c r="AH1162" s="8" t="str" cm="1">
        <f t="array" ref="AH1162">IF(A1162="","",IF(COUNTIF('2) Income'!$D$13:$D$32,"Yearly")=0,0,SUMPRODUCT(--('2) Income'!$D$13:$D$32="Yearly"),--('2) Income'!$F$13:$F$32&lt;=A1162),IF(B1162="N",--('2) Income'!$I$13:$I$32=DAY(A1162)),--('2) Income'!$I$13:$I$32&gt;=DAY(A1162))),--(IFERROR(MOD('2) Income'!$H$13:$H$32-MONTH(A1162)+12,12),1)=0),'2) Income'!$E$13:$E$32)))</f>
        <v/>
      </c>
      <c r="AI1162" s="8" t="str">
        <f>IF(A1162="","",IF(COUNTIF('2) Income'!$D$13:$D$32,"one-time")=0,0,SUMIFS('2) Income'!$E$13:$E$32,'2) Income'!$D$13:$D$32,"one-time",'2) Income'!$F$13:$F$32,"="&amp;$A1162)))</f>
        <v/>
      </c>
      <c r="AJ1162" s="9" t="str">
        <f t="shared" si="91"/>
        <v/>
      </c>
    </row>
    <row r="1163" spans="1:36">
      <c r="A1163" s="7" t="str">
        <f>IF(A1162="","",IF(A1162+1&lt;='1) Period'!$E$21,A1162+1,""))</f>
        <v/>
      </c>
      <c r="B1163" s="7" t="e">
        <f t="shared" si="92"/>
        <v>#VALUE!</v>
      </c>
      <c r="C1163" t="e">
        <f t="shared" si="93"/>
        <v>#VALUE!</v>
      </c>
      <c r="D1163" s="8" t="str">
        <f>IF(A1163="","",IF(TEXT(A1163,"dddd")='4) Happy Money'!$E$23,WAllowance,0))</f>
        <v/>
      </c>
      <c r="E1163" s="8" t="str">
        <f>IF(A1163="","",IF(B1163="N",SUMIF(TMonthly[Day of the Month],DAY(A1163),TMonthly[Amount]),SUMIF(TMonthly[Day of the Month],"&gt;="&amp;DAY(A1163),TMonthly[Amount])))</f>
        <v/>
      </c>
      <c r="F1163" s="8" t="str" cm="1">
        <f t="array" ref="F1163">IF(A1163="","",SUMPRODUCT(--(TYearly[Due Date]&lt;=A1163),IF(B1163="N",--(TYearly[Day]=DAY(A1163)),--(TYearly[Day]&gt;=DAY(A1163))),--(IFERROR(MOD(TYearly[Month]-MONTH(A1163)+12,12),1)=0),TYearly[Amount]))</f>
        <v/>
      </c>
      <c r="G1163" s="8" t="str">
        <f>IF(A1163="","",SUMIF(TOneTime[Due Date],A1163,TOneTime[Amount]))</f>
        <v/>
      </c>
      <c r="H1163" s="8" t="str" cm="1">
        <f t="array" ref="H1163">IF(A1163="","",IF(COUNTIF(TOther[Frequency],$H$1)=0,0,SUMPRODUCT(--(IFERROR(MOD(A1163-TOther[Start Date],7),1)=0),--(TOther[Frequency]=$H$1),--(TOther[Start Date]&lt;=A1163),--(TOther[End Date Calc]&gt;=A1163),TOther[Amount])))</f>
        <v/>
      </c>
      <c r="I1163" s="8" t="str" cm="1">
        <f t="array" ref="I1163">IF(A1163="","",IF(COUNTIF(TOther[Frequency],$I$1)=0,0,SUMPRODUCT(--(IFERROR(MOD(A1163-TOther[Start Date],14),1)=0),--(TOther[Frequency]=$I$1),--(TOther[Start Date]&lt;=A1163),--(TOther[End Date Calc]&gt;=A1163),TOther[Amount])))</f>
        <v/>
      </c>
      <c r="J1163" s="8" t="str">
        <f>IF(A1163="","",IF(COUNTIF(TOther[Frequency],$J$1)=0,0,IF(OR(DAY(A1163)=1,DAY(A1163)=15),SUMIFS(TOther[Amount],TOther[Frequency],$J$1,TOther[Start Date],"&lt;="&amp;$A1163,TOther[End Date Calc],"&gt;="&amp;A1163),0)))</f>
        <v/>
      </c>
      <c r="K1163" s="8" t="str">
        <f>IF(A1163="","",IF(COUNTIF(TOther[Frequency],$K$1)=0,0,IF(A1163=(A1163-DAY(A1163)+1+2*7-WEEKDAY(A1163-DAY(A1163)+8-4,1)),SUMIFS(TOther[Amount],TOther[Frequency],$K$1,TOther[Start Date],"&lt;="&amp;$A1163,TOther[End Date Calc],"&gt;="&amp;A1163),0)))</f>
        <v/>
      </c>
      <c r="L1163" s="8" t="str">
        <f>IF(A1163="","",IF(COUNTIF(TOther[Frequency],$L$1)=0,0,IF(A1163=(A1163-DAY(A1163)+1+3*7-WEEKDAY(A1163-DAY(A1163)+8-4,1)),SUMIFS(TOther[Amount],TOther[Frequency],$L$1,TOther[Start Date],"&lt;="&amp;$A1163,TOther[End Date Calc],"&gt;="&amp;A1163),0)))</f>
        <v/>
      </c>
      <c r="M1163" s="8" t="str">
        <f>IF(A1163="","",IF(COUNTIF(TOther[Frequency],$M$1)=0,0,IF(A1163=(A1163-DAY(A1163)+1+4*7-WEEKDAY(A1163-DAY(A1163)+8-4,1)),SUMIFS(TOther[Amount],TOther[Frequency],$M$1,TOther[Start Date],"&lt;="&amp;$A1163,TOther[End Date Calc],"&gt;="&amp;A1163),0)))</f>
        <v/>
      </c>
      <c r="N1163" s="8" t="str" cm="1">
        <f t="array" ref="N1163">IF(A1163="","",IF(COUNTIF(TOther[Frequency],$N$1)=0,0,SUMPRODUCT(--(IFERROR(MOD(A1163-TOther[Start Date],28),1)=0),--(TOther[Frequency]=$N$1),--(TOther[Start Date]&lt;=A1163),--(TOther[End Date Calc]&gt;=A1163),TOther[Amount])))</f>
        <v/>
      </c>
      <c r="O1163" s="8" t="str" cm="1">
        <f t="array" ref="O1163">IF(A1163="","",IF(COUNTIF(TOther[Frequency],$O$1)=0,0,SUMPRODUCT(--(IFERROR(MOD(A1163-TOther[Start Date],42),1)=0),--(TOther[Frequency]=$O$1),--(TOther[Start Date]&lt;=A1163),--(TOther[End Date Calc]&gt;=A1163),TOther[Amount])))</f>
        <v/>
      </c>
      <c r="P1163" s="8" t="str" cm="1">
        <f t="array" ref="P1163">IF(A1163="","",IF(COUNTIF(TOther[Frequency],$P$1)=0,0,SUMPRODUCT(--(IFERROR(MOD(A1163-TOther[Start Date],56),1)=0),--(TOther[Frequency]=$P$1),--(TOther[Start Date]&lt;=A1163),--(TOther[End Date Calc]&gt;=A1163),TOther[Amount])))</f>
        <v/>
      </c>
      <c r="Q1163" s="8" t="str">
        <f>IF(A1163="","",IF(COUNTIF(TOther[Frequency],$Q$1)=0,0,IF(B1163="N",SUMIFS(TOther[Amount],TOther[Frequency],$Q$1,TOther[Start Date],"&lt;="&amp;$A1163,TOther[End Date Calc],"&gt;="&amp;A1163,TOther[Start Day],DAY(A1163)),SUMIFS(TOther[Amount],TOther[Frequency],$Q$1,TOther[Start Date],"&lt;="&amp;$A1163,TOther[End Date Calc],"&gt;="&amp;A1163,TOther[Start Day],"&gt;="&amp;DAY(A1163)))))</f>
        <v/>
      </c>
      <c r="R1163" s="8" t="str" cm="1">
        <f t="array" ref="R1163">IF(A1163="","",IF(COUNTIF(TOther[Frequency],R$1)=0,0,SUMPRODUCT(--(TOther[Frequency]=R$1),--(TOther[Start Date]&lt;=A1163),--(TOther[End Date Calc]&gt;=A1163),IF(B1163="N",--(TOther[Start Day]=DAY(A1163)),--(TOther[Start Day]&gt;=DAY(A1163))),--(IFERROR(MOD(TOther[Start Month]-MONTH(A1163)+2,2),1)=0),TOther[Amount])))</f>
        <v/>
      </c>
      <c r="S1163" s="8" t="str" cm="1">
        <f t="array" ref="S1163">IF(A1163="","",IF(COUNTIF(TOther[Frequency],S$1)=0,0,SUMPRODUCT(--(TOther[Frequency]=S$1),--(TOther[Start Date]&lt;=A1163),--(TOther[End Date Calc]&gt;=A1163),IF(B1163="N",--(TOther[Start Day]=DAY(A1163)),--(TOther[Start Day]&gt;=DAY(A1163))),--(IFERROR(MOD(TOther[Start Month]-MONTH(A1163)+3,3),1)=0),TOther[Amount])))</f>
        <v/>
      </c>
      <c r="T1163" s="8" t="str" cm="1">
        <f t="array" ref="T1163">IF($A1163="","",IF(COUNTIF(TOther[Frequency],T$1)=0,0,SUMPRODUCT(--(TOther[Frequency]=T$1),--(TOther[Start Date]&lt;=$A1163),--(TOther[End Date Calc]&gt;=$A1163),IF($B1163="N",--(TOther[Start Day]=DAY($A1163)),--(TOther[Start Day]&gt;=DAY($A1163))),--(IFERROR(MOD(TOther[Start Month]-MONTH($A1163)+4,4),1)=0),TOther[Amount])))</f>
        <v/>
      </c>
      <c r="U1163" s="8" t="str" cm="1">
        <f t="array" ref="U1163">IF(A1163="","",IF(COUNTIF(TOther[Frequency],$U$1)=0,0,SUMPRODUCT(--(TOther[Frequency]=$U$1),--(TOther[Start Date]&lt;=A1163),--(TOther[End Date Calc]&gt;=A1163),IF(B1163="N",--(TOther[Start Day]=DAY(A1163)),--(TOther[Start Day]&gt;=DAY(A1163))),--(IFERROR(MOD(TOther[Start Month]-MONTH(A1163)+6,6),1)=0),TOther[Amount])))</f>
        <v/>
      </c>
      <c r="V1163" s="8" t="str" cm="1">
        <f t="array" ref="V1163">IF(A1163="","",IF(COUNTIF(TOther[Frequency],$V$1)=0,0,SUMPRODUCT(--(TOther[Frequency]=$V$1),--(TOther[Start Date]&lt;=A1163),--(TOther[End Date Calc]&gt;=A1163),IF(B1163="N",--(TOther[Start Day]=DAY(A1163)),--(TOther[Start Day]&gt;=DAY(A1163))),--(IFERROR(MOD(TOther[Start Month]-MONTH(A1163)+12,12),1)=0),TOther[Amount])))</f>
        <v/>
      </c>
      <c r="W1163" s="8" t="str">
        <f>IF(A1163="","",SUMIFS(TOther[Amount],TOther[Start Date],A1163,TOther[Frequency],$W$1))</f>
        <v/>
      </c>
      <c r="X1163" s="9" t="str">
        <f t="shared" si="90"/>
        <v/>
      </c>
      <c r="Y1163" s="9" t="str">
        <f t="shared" si="94"/>
        <v/>
      </c>
      <c r="Z1163" s="8" t="str" cm="1">
        <f t="array" ref="Z1163">IF(A1163="","",IF(COUNTIF('2) Income'!$D$13:$D$32,"Weekly")=0,0,SUMPRODUCT(--(IFERROR(MOD(A1163-'2) Income'!$F$13:$F$32,7),1)=0),--('2) Income'!$D$13:$D$32="Weekly"),--('2) Income'!$F$13:$F$32&lt;=A1163),'2) Income'!$E$13:$E$32)))</f>
        <v/>
      </c>
      <c r="AA1163" s="8" t="str" cm="1">
        <f t="array" ref="AA1163">IF(A1163="","",IF(COUNTIF('2) Income'!$D$13:$D$32,"Every Other Week")=0,0,SUMPRODUCT(--(IFERROR(MOD(A1163-'2) Income'!$F$13:$F$32,14),1)=0),--('2) Income'!$D$13:$D$32="Every Other Week"),--('2) Income'!$F$13:$F$32&lt;=A1163),'2) Income'!$E$13:$E$32)))</f>
        <v/>
      </c>
      <c r="AB1163" s="8" t="str">
        <f>IF(A1163="","",IF(COUNTIF('2) Income'!$D$13:$D$32,"1st and 15th")=0,0,IF(OR(DAY(A1163)=1,DAY(A1163)=15),SUMIFS('2) Income'!$E$13:$E$32,'2) Income'!$D$13:$D$32,"1st and 15th",'2) Income'!$F$13:$F$32,"&lt;="&amp;$A1163),0)))</f>
        <v/>
      </c>
      <c r="AC1163" s="8" t="str">
        <f>IF(A1163="","",IF(COUNTIF('2) Income'!$D$13:$D$32,"2nd Wednesday")=0,0,IF(A1163=(A1163-DAY(A1163)+1+2*7-WEEKDAY(A1163-DAY(A1163)+8-4,1)),SUMIFS('2) Income'!$E$13:$E$32,'2) Income'!$D$13:$D$32,"2nd Wednesday",'2) Income'!$F$13:$F$32,"&lt;="&amp;$A1163),0)))</f>
        <v/>
      </c>
      <c r="AD1163" s="8" t="str">
        <f>IF(A1163="","",IF(COUNTIF('2) Income'!$D$13:$D$32,"3rd Wednesday")=0,0,IF(A1163=(A1163-DAY(A1163)+1+3*7-WEEKDAY(A1163-DAY(A1163)+8-4,1)),SUMIFS('2) Income'!$E$13:$E$32,'2) Income'!$D$13:$D$32,"3rd Wednesday",'2) Income'!$F$13:$F$32,"&lt;="&amp;$A1163),0)))</f>
        <v/>
      </c>
      <c r="AE1163" s="8" t="str">
        <f>IF(A1163="","",IF(COUNTIF('2) Income'!$D$13:$D$32,"4th Wednesday")=0,0,IF(A1163=(A1163-DAY(A1163)+1+4*7-WEEKDAY(A1163-DAY(A1163)+8-4,1)),SUMIFS('2) Income'!$E$13:$E$32,'2) Income'!$D$13:$D$32,"4th Wednesday",'2) Income'!$F$13:$F$32,"&lt;="&amp;$A1163),0)))</f>
        <v/>
      </c>
      <c r="AF1163" s="8" t="str" cm="1">
        <f t="array" ref="AF1163">IF(A1163="","",IF(COUNTIF('2) Income'!$D$13:$D$32,"Every 4 Weeks")=0,0,SUMPRODUCT(--(IFERROR(MOD(A1163-'2) Income'!$F$13:$F$32,28),1)=0),--('2) Income'!$D$13:$D$32="Every 4 Weeks"),--('2) Income'!$F$13:$F$32&lt;=A1163),'2) Income'!$E$13:$E$32)))</f>
        <v/>
      </c>
      <c r="AG1163" s="8" t="str">
        <f>IF(A1163="","",IF(COUNTIF('2) Income'!$D$13:$D$32,"Monthly")=0,0,IF(B1163="N",SUMIFS('2) Income'!$E$13:$E$32,'2) Income'!$D$13:$D$32,"monthly",'2) Income'!$F$13:$F$32,"&lt;="&amp;$A1163,'2) Income'!$I$13:$I$32,DAY(A1163)),SUMIFS('2) Income'!$E$13:$E$32,'2) Income'!$D$13:$D$32,"monthly",'2) Income'!$F$13:$F$32,"&lt;="&amp;$A1163,'2) Income'!$I$13:$I$32,"&gt;="&amp;DAY(A1163)))))</f>
        <v/>
      </c>
      <c r="AH1163" s="8" t="str" cm="1">
        <f t="array" ref="AH1163">IF(A1163="","",IF(COUNTIF('2) Income'!$D$13:$D$32,"Yearly")=0,0,SUMPRODUCT(--('2) Income'!$D$13:$D$32="Yearly"),--('2) Income'!$F$13:$F$32&lt;=A1163),IF(B1163="N",--('2) Income'!$I$13:$I$32=DAY(A1163)),--('2) Income'!$I$13:$I$32&gt;=DAY(A1163))),--(IFERROR(MOD('2) Income'!$H$13:$H$32-MONTH(A1163)+12,12),1)=0),'2) Income'!$E$13:$E$32)))</f>
        <v/>
      </c>
      <c r="AI1163" s="8" t="str">
        <f>IF(A1163="","",IF(COUNTIF('2) Income'!$D$13:$D$32,"one-time")=0,0,SUMIFS('2) Income'!$E$13:$E$32,'2) Income'!$D$13:$D$32,"one-time",'2) Income'!$F$13:$F$32,"="&amp;$A1163)))</f>
        <v/>
      </c>
      <c r="AJ1163" s="9" t="str">
        <f t="shared" si="91"/>
        <v/>
      </c>
    </row>
    <row r="1164" spans="1:36">
      <c r="A1164" s="7" t="str">
        <f>IF(A1163="","",IF(A1163+1&lt;='1) Period'!$E$21,A1163+1,""))</f>
        <v/>
      </c>
      <c r="B1164" s="7" t="e">
        <f t="shared" si="92"/>
        <v>#VALUE!</v>
      </c>
      <c r="C1164" t="e">
        <f t="shared" si="93"/>
        <v>#VALUE!</v>
      </c>
      <c r="D1164" s="8" t="str">
        <f>IF(A1164="","",IF(TEXT(A1164,"dddd")='4) Happy Money'!$E$23,WAllowance,0))</f>
        <v/>
      </c>
      <c r="E1164" s="8" t="str">
        <f>IF(A1164="","",IF(B1164="N",SUMIF(TMonthly[Day of the Month],DAY(A1164),TMonthly[Amount]),SUMIF(TMonthly[Day of the Month],"&gt;="&amp;DAY(A1164),TMonthly[Amount])))</f>
        <v/>
      </c>
      <c r="F1164" s="8" t="str" cm="1">
        <f t="array" ref="F1164">IF(A1164="","",SUMPRODUCT(--(TYearly[Due Date]&lt;=A1164),IF(B1164="N",--(TYearly[Day]=DAY(A1164)),--(TYearly[Day]&gt;=DAY(A1164))),--(IFERROR(MOD(TYearly[Month]-MONTH(A1164)+12,12),1)=0),TYearly[Amount]))</f>
        <v/>
      </c>
      <c r="G1164" s="8" t="str">
        <f>IF(A1164="","",SUMIF(TOneTime[Due Date],A1164,TOneTime[Amount]))</f>
        <v/>
      </c>
      <c r="H1164" s="8" t="str" cm="1">
        <f t="array" ref="H1164">IF(A1164="","",IF(COUNTIF(TOther[Frequency],$H$1)=0,0,SUMPRODUCT(--(IFERROR(MOD(A1164-TOther[Start Date],7),1)=0),--(TOther[Frequency]=$H$1),--(TOther[Start Date]&lt;=A1164),--(TOther[End Date Calc]&gt;=A1164),TOther[Amount])))</f>
        <v/>
      </c>
      <c r="I1164" s="8" t="str" cm="1">
        <f t="array" ref="I1164">IF(A1164="","",IF(COUNTIF(TOther[Frequency],$I$1)=0,0,SUMPRODUCT(--(IFERROR(MOD(A1164-TOther[Start Date],14),1)=0),--(TOther[Frequency]=$I$1),--(TOther[Start Date]&lt;=A1164),--(TOther[End Date Calc]&gt;=A1164),TOther[Amount])))</f>
        <v/>
      </c>
      <c r="J1164" s="8" t="str">
        <f>IF(A1164="","",IF(COUNTIF(TOther[Frequency],$J$1)=0,0,IF(OR(DAY(A1164)=1,DAY(A1164)=15),SUMIFS(TOther[Amount],TOther[Frequency],$J$1,TOther[Start Date],"&lt;="&amp;$A1164,TOther[End Date Calc],"&gt;="&amp;A1164),0)))</f>
        <v/>
      </c>
      <c r="K1164" s="8" t="str">
        <f>IF(A1164="","",IF(COUNTIF(TOther[Frequency],$K$1)=0,0,IF(A1164=(A1164-DAY(A1164)+1+2*7-WEEKDAY(A1164-DAY(A1164)+8-4,1)),SUMIFS(TOther[Amount],TOther[Frequency],$K$1,TOther[Start Date],"&lt;="&amp;$A1164,TOther[End Date Calc],"&gt;="&amp;A1164),0)))</f>
        <v/>
      </c>
      <c r="L1164" s="8" t="str">
        <f>IF(A1164="","",IF(COUNTIF(TOther[Frequency],$L$1)=0,0,IF(A1164=(A1164-DAY(A1164)+1+3*7-WEEKDAY(A1164-DAY(A1164)+8-4,1)),SUMIFS(TOther[Amount],TOther[Frequency],$L$1,TOther[Start Date],"&lt;="&amp;$A1164,TOther[End Date Calc],"&gt;="&amp;A1164),0)))</f>
        <v/>
      </c>
      <c r="M1164" s="8" t="str">
        <f>IF(A1164="","",IF(COUNTIF(TOther[Frequency],$M$1)=0,0,IF(A1164=(A1164-DAY(A1164)+1+4*7-WEEKDAY(A1164-DAY(A1164)+8-4,1)),SUMIFS(TOther[Amount],TOther[Frequency],$M$1,TOther[Start Date],"&lt;="&amp;$A1164,TOther[End Date Calc],"&gt;="&amp;A1164),0)))</f>
        <v/>
      </c>
      <c r="N1164" s="8" t="str" cm="1">
        <f t="array" ref="N1164">IF(A1164="","",IF(COUNTIF(TOther[Frequency],$N$1)=0,0,SUMPRODUCT(--(IFERROR(MOD(A1164-TOther[Start Date],28),1)=0),--(TOther[Frequency]=$N$1),--(TOther[Start Date]&lt;=A1164),--(TOther[End Date Calc]&gt;=A1164),TOther[Amount])))</f>
        <v/>
      </c>
      <c r="O1164" s="8" t="str" cm="1">
        <f t="array" ref="O1164">IF(A1164="","",IF(COUNTIF(TOther[Frequency],$O$1)=0,0,SUMPRODUCT(--(IFERROR(MOD(A1164-TOther[Start Date],42),1)=0),--(TOther[Frequency]=$O$1),--(TOther[Start Date]&lt;=A1164),--(TOther[End Date Calc]&gt;=A1164),TOther[Amount])))</f>
        <v/>
      </c>
      <c r="P1164" s="8" t="str" cm="1">
        <f t="array" ref="P1164">IF(A1164="","",IF(COUNTIF(TOther[Frequency],$P$1)=0,0,SUMPRODUCT(--(IFERROR(MOD(A1164-TOther[Start Date],56),1)=0),--(TOther[Frequency]=$P$1),--(TOther[Start Date]&lt;=A1164),--(TOther[End Date Calc]&gt;=A1164),TOther[Amount])))</f>
        <v/>
      </c>
      <c r="Q1164" s="8" t="str">
        <f>IF(A1164="","",IF(COUNTIF(TOther[Frequency],$Q$1)=0,0,IF(B1164="N",SUMIFS(TOther[Amount],TOther[Frequency],$Q$1,TOther[Start Date],"&lt;="&amp;$A1164,TOther[End Date Calc],"&gt;="&amp;A1164,TOther[Start Day],DAY(A1164)),SUMIFS(TOther[Amount],TOther[Frequency],$Q$1,TOther[Start Date],"&lt;="&amp;$A1164,TOther[End Date Calc],"&gt;="&amp;A1164,TOther[Start Day],"&gt;="&amp;DAY(A1164)))))</f>
        <v/>
      </c>
      <c r="R1164" s="8" t="str" cm="1">
        <f t="array" ref="R1164">IF(A1164="","",IF(COUNTIF(TOther[Frequency],R$1)=0,0,SUMPRODUCT(--(TOther[Frequency]=R$1),--(TOther[Start Date]&lt;=A1164),--(TOther[End Date Calc]&gt;=A1164),IF(B1164="N",--(TOther[Start Day]=DAY(A1164)),--(TOther[Start Day]&gt;=DAY(A1164))),--(IFERROR(MOD(TOther[Start Month]-MONTH(A1164)+2,2),1)=0),TOther[Amount])))</f>
        <v/>
      </c>
      <c r="S1164" s="8" t="str" cm="1">
        <f t="array" ref="S1164">IF(A1164="","",IF(COUNTIF(TOther[Frequency],S$1)=0,0,SUMPRODUCT(--(TOther[Frequency]=S$1),--(TOther[Start Date]&lt;=A1164),--(TOther[End Date Calc]&gt;=A1164),IF(B1164="N",--(TOther[Start Day]=DAY(A1164)),--(TOther[Start Day]&gt;=DAY(A1164))),--(IFERROR(MOD(TOther[Start Month]-MONTH(A1164)+3,3),1)=0),TOther[Amount])))</f>
        <v/>
      </c>
      <c r="T1164" s="8" t="str" cm="1">
        <f t="array" ref="T1164">IF($A1164="","",IF(COUNTIF(TOther[Frequency],T$1)=0,0,SUMPRODUCT(--(TOther[Frequency]=T$1),--(TOther[Start Date]&lt;=$A1164),--(TOther[End Date Calc]&gt;=$A1164),IF($B1164="N",--(TOther[Start Day]=DAY($A1164)),--(TOther[Start Day]&gt;=DAY($A1164))),--(IFERROR(MOD(TOther[Start Month]-MONTH($A1164)+4,4),1)=0),TOther[Amount])))</f>
        <v/>
      </c>
      <c r="U1164" s="8" t="str" cm="1">
        <f t="array" ref="U1164">IF(A1164="","",IF(COUNTIF(TOther[Frequency],$U$1)=0,0,SUMPRODUCT(--(TOther[Frequency]=$U$1),--(TOther[Start Date]&lt;=A1164),--(TOther[End Date Calc]&gt;=A1164),IF(B1164="N",--(TOther[Start Day]=DAY(A1164)),--(TOther[Start Day]&gt;=DAY(A1164))),--(IFERROR(MOD(TOther[Start Month]-MONTH(A1164)+6,6),1)=0),TOther[Amount])))</f>
        <v/>
      </c>
      <c r="V1164" s="8" t="str" cm="1">
        <f t="array" ref="V1164">IF(A1164="","",IF(COUNTIF(TOther[Frequency],$V$1)=0,0,SUMPRODUCT(--(TOther[Frequency]=$V$1),--(TOther[Start Date]&lt;=A1164),--(TOther[End Date Calc]&gt;=A1164),IF(B1164="N",--(TOther[Start Day]=DAY(A1164)),--(TOther[Start Day]&gt;=DAY(A1164))),--(IFERROR(MOD(TOther[Start Month]-MONTH(A1164)+12,12),1)=0),TOther[Amount])))</f>
        <v/>
      </c>
      <c r="W1164" s="8" t="str">
        <f>IF(A1164="","",SUMIFS(TOther[Amount],TOther[Start Date],A1164,TOther[Frequency],$W$1))</f>
        <v/>
      </c>
      <c r="X1164" s="9" t="str">
        <f t="shared" si="90"/>
        <v/>
      </c>
      <c r="Y1164" s="9" t="str">
        <f t="shared" si="94"/>
        <v/>
      </c>
      <c r="Z1164" s="8" t="str" cm="1">
        <f t="array" ref="Z1164">IF(A1164="","",IF(COUNTIF('2) Income'!$D$13:$D$32,"Weekly")=0,0,SUMPRODUCT(--(IFERROR(MOD(A1164-'2) Income'!$F$13:$F$32,7),1)=0),--('2) Income'!$D$13:$D$32="Weekly"),--('2) Income'!$F$13:$F$32&lt;=A1164),'2) Income'!$E$13:$E$32)))</f>
        <v/>
      </c>
      <c r="AA1164" s="8" t="str" cm="1">
        <f t="array" ref="AA1164">IF(A1164="","",IF(COUNTIF('2) Income'!$D$13:$D$32,"Every Other Week")=0,0,SUMPRODUCT(--(IFERROR(MOD(A1164-'2) Income'!$F$13:$F$32,14),1)=0),--('2) Income'!$D$13:$D$32="Every Other Week"),--('2) Income'!$F$13:$F$32&lt;=A1164),'2) Income'!$E$13:$E$32)))</f>
        <v/>
      </c>
      <c r="AB1164" s="8" t="str">
        <f>IF(A1164="","",IF(COUNTIF('2) Income'!$D$13:$D$32,"1st and 15th")=0,0,IF(OR(DAY(A1164)=1,DAY(A1164)=15),SUMIFS('2) Income'!$E$13:$E$32,'2) Income'!$D$13:$D$32,"1st and 15th",'2) Income'!$F$13:$F$32,"&lt;="&amp;$A1164),0)))</f>
        <v/>
      </c>
      <c r="AC1164" s="8" t="str">
        <f>IF(A1164="","",IF(COUNTIF('2) Income'!$D$13:$D$32,"2nd Wednesday")=0,0,IF(A1164=(A1164-DAY(A1164)+1+2*7-WEEKDAY(A1164-DAY(A1164)+8-4,1)),SUMIFS('2) Income'!$E$13:$E$32,'2) Income'!$D$13:$D$32,"2nd Wednesday",'2) Income'!$F$13:$F$32,"&lt;="&amp;$A1164),0)))</f>
        <v/>
      </c>
      <c r="AD1164" s="8" t="str">
        <f>IF(A1164="","",IF(COUNTIF('2) Income'!$D$13:$D$32,"3rd Wednesday")=0,0,IF(A1164=(A1164-DAY(A1164)+1+3*7-WEEKDAY(A1164-DAY(A1164)+8-4,1)),SUMIFS('2) Income'!$E$13:$E$32,'2) Income'!$D$13:$D$32,"3rd Wednesday",'2) Income'!$F$13:$F$32,"&lt;="&amp;$A1164),0)))</f>
        <v/>
      </c>
      <c r="AE1164" s="8" t="str">
        <f>IF(A1164="","",IF(COUNTIF('2) Income'!$D$13:$D$32,"4th Wednesday")=0,0,IF(A1164=(A1164-DAY(A1164)+1+4*7-WEEKDAY(A1164-DAY(A1164)+8-4,1)),SUMIFS('2) Income'!$E$13:$E$32,'2) Income'!$D$13:$D$32,"4th Wednesday",'2) Income'!$F$13:$F$32,"&lt;="&amp;$A1164),0)))</f>
        <v/>
      </c>
      <c r="AF1164" s="8" t="str" cm="1">
        <f t="array" ref="AF1164">IF(A1164="","",IF(COUNTIF('2) Income'!$D$13:$D$32,"Every 4 Weeks")=0,0,SUMPRODUCT(--(IFERROR(MOD(A1164-'2) Income'!$F$13:$F$32,28),1)=0),--('2) Income'!$D$13:$D$32="Every 4 Weeks"),--('2) Income'!$F$13:$F$32&lt;=A1164),'2) Income'!$E$13:$E$32)))</f>
        <v/>
      </c>
      <c r="AG1164" s="8" t="str">
        <f>IF(A1164="","",IF(COUNTIF('2) Income'!$D$13:$D$32,"Monthly")=0,0,IF(B1164="N",SUMIFS('2) Income'!$E$13:$E$32,'2) Income'!$D$13:$D$32,"monthly",'2) Income'!$F$13:$F$32,"&lt;="&amp;$A1164,'2) Income'!$I$13:$I$32,DAY(A1164)),SUMIFS('2) Income'!$E$13:$E$32,'2) Income'!$D$13:$D$32,"monthly",'2) Income'!$F$13:$F$32,"&lt;="&amp;$A1164,'2) Income'!$I$13:$I$32,"&gt;="&amp;DAY(A1164)))))</f>
        <v/>
      </c>
      <c r="AH1164" s="8" t="str" cm="1">
        <f t="array" ref="AH1164">IF(A1164="","",IF(COUNTIF('2) Income'!$D$13:$D$32,"Yearly")=0,0,SUMPRODUCT(--('2) Income'!$D$13:$D$32="Yearly"),--('2) Income'!$F$13:$F$32&lt;=A1164),IF(B1164="N",--('2) Income'!$I$13:$I$32=DAY(A1164)),--('2) Income'!$I$13:$I$32&gt;=DAY(A1164))),--(IFERROR(MOD('2) Income'!$H$13:$H$32-MONTH(A1164)+12,12),1)=0),'2) Income'!$E$13:$E$32)))</f>
        <v/>
      </c>
      <c r="AI1164" s="8" t="str">
        <f>IF(A1164="","",IF(COUNTIF('2) Income'!$D$13:$D$32,"one-time")=0,0,SUMIFS('2) Income'!$E$13:$E$32,'2) Income'!$D$13:$D$32,"one-time",'2) Income'!$F$13:$F$32,"="&amp;$A1164)))</f>
        <v/>
      </c>
      <c r="AJ1164" s="9" t="str">
        <f t="shared" si="91"/>
        <v/>
      </c>
    </row>
    <row r="1165" spans="1:36">
      <c r="A1165" s="7" t="str">
        <f>IF(A1164="","",IF(A1164+1&lt;='1) Period'!$E$21,A1164+1,""))</f>
        <v/>
      </c>
      <c r="B1165" s="7" t="e">
        <f t="shared" si="92"/>
        <v>#VALUE!</v>
      </c>
      <c r="C1165" t="e">
        <f t="shared" si="93"/>
        <v>#VALUE!</v>
      </c>
      <c r="D1165" s="8" t="str">
        <f>IF(A1165="","",IF(TEXT(A1165,"dddd")='4) Happy Money'!$E$23,WAllowance,0))</f>
        <v/>
      </c>
      <c r="E1165" s="8" t="str">
        <f>IF(A1165="","",IF(B1165="N",SUMIF(TMonthly[Day of the Month],DAY(A1165),TMonthly[Amount]),SUMIF(TMonthly[Day of the Month],"&gt;="&amp;DAY(A1165),TMonthly[Amount])))</f>
        <v/>
      </c>
      <c r="F1165" s="8" t="str" cm="1">
        <f t="array" ref="F1165">IF(A1165="","",SUMPRODUCT(--(TYearly[Due Date]&lt;=A1165),IF(B1165="N",--(TYearly[Day]=DAY(A1165)),--(TYearly[Day]&gt;=DAY(A1165))),--(IFERROR(MOD(TYearly[Month]-MONTH(A1165)+12,12),1)=0),TYearly[Amount]))</f>
        <v/>
      </c>
      <c r="G1165" s="8" t="str">
        <f>IF(A1165="","",SUMIF(TOneTime[Due Date],A1165,TOneTime[Amount]))</f>
        <v/>
      </c>
      <c r="H1165" s="8" t="str" cm="1">
        <f t="array" ref="H1165">IF(A1165="","",IF(COUNTIF(TOther[Frequency],$H$1)=0,0,SUMPRODUCT(--(IFERROR(MOD(A1165-TOther[Start Date],7),1)=0),--(TOther[Frequency]=$H$1),--(TOther[Start Date]&lt;=A1165),--(TOther[End Date Calc]&gt;=A1165),TOther[Amount])))</f>
        <v/>
      </c>
      <c r="I1165" s="8" t="str" cm="1">
        <f t="array" ref="I1165">IF(A1165="","",IF(COUNTIF(TOther[Frequency],$I$1)=0,0,SUMPRODUCT(--(IFERROR(MOD(A1165-TOther[Start Date],14),1)=0),--(TOther[Frequency]=$I$1),--(TOther[Start Date]&lt;=A1165),--(TOther[End Date Calc]&gt;=A1165),TOther[Amount])))</f>
        <v/>
      </c>
      <c r="J1165" s="8" t="str">
        <f>IF(A1165="","",IF(COUNTIF(TOther[Frequency],$J$1)=0,0,IF(OR(DAY(A1165)=1,DAY(A1165)=15),SUMIFS(TOther[Amount],TOther[Frequency],$J$1,TOther[Start Date],"&lt;="&amp;$A1165,TOther[End Date Calc],"&gt;="&amp;A1165),0)))</f>
        <v/>
      </c>
      <c r="K1165" s="8" t="str">
        <f>IF(A1165="","",IF(COUNTIF(TOther[Frequency],$K$1)=0,0,IF(A1165=(A1165-DAY(A1165)+1+2*7-WEEKDAY(A1165-DAY(A1165)+8-4,1)),SUMIFS(TOther[Amount],TOther[Frequency],$K$1,TOther[Start Date],"&lt;="&amp;$A1165,TOther[End Date Calc],"&gt;="&amp;A1165),0)))</f>
        <v/>
      </c>
      <c r="L1165" s="8" t="str">
        <f>IF(A1165="","",IF(COUNTIF(TOther[Frequency],$L$1)=0,0,IF(A1165=(A1165-DAY(A1165)+1+3*7-WEEKDAY(A1165-DAY(A1165)+8-4,1)),SUMIFS(TOther[Amount],TOther[Frequency],$L$1,TOther[Start Date],"&lt;="&amp;$A1165,TOther[End Date Calc],"&gt;="&amp;A1165),0)))</f>
        <v/>
      </c>
      <c r="M1165" s="8" t="str">
        <f>IF(A1165="","",IF(COUNTIF(TOther[Frequency],$M$1)=0,0,IF(A1165=(A1165-DAY(A1165)+1+4*7-WEEKDAY(A1165-DAY(A1165)+8-4,1)),SUMIFS(TOther[Amount],TOther[Frequency],$M$1,TOther[Start Date],"&lt;="&amp;$A1165,TOther[End Date Calc],"&gt;="&amp;A1165),0)))</f>
        <v/>
      </c>
      <c r="N1165" s="8" t="str" cm="1">
        <f t="array" ref="N1165">IF(A1165="","",IF(COUNTIF(TOther[Frequency],$N$1)=0,0,SUMPRODUCT(--(IFERROR(MOD(A1165-TOther[Start Date],28),1)=0),--(TOther[Frequency]=$N$1),--(TOther[Start Date]&lt;=A1165),--(TOther[End Date Calc]&gt;=A1165),TOther[Amount])))</f>
        <v/>
      </c>
      <c r="O1165" s="8" t="str" cm="1">
        <f t="array" ref="O1165">IF(A1165="","",IF(COUNTIF(TOther[Frequency],$O$1)=0,0,SUMPRODUCT(--(IFERROR(MOD(A1165-TOther[Start Date],42),1)=0),--(TOther[Frequency]=$O$1),--(TOther[Start Date]&lt;=A1165),--(TOther[End Date Calc]&gt;=A1165),TOther[Amount])))</f>
        <v/>
      </c>
      <c r="P1165" s="8" t="str" cm="1">
        <f t="array" ref="P1165">IF(A1165="","",IF(COUNTIF(TOther[Frequency],$P$1)=0,0,SUMPRODUCT(--(IFERROR(MOD(A1165-TOther[Start Date],56),1)=0),--(TOther[Frequency]=$P$1),--(TOther[Start Date]&lt;=A1165),--(TOther[End Date Calc]&gt;=A1165),TOther[Amount])))</f>
        <v/>
      </c>
      <c r="Q1165" s="8" t="str">
        <f>IF(A1165="","",IF(COUNTIF(TOther[Frequency],$Q$1)=0,0,IF(B1165="N",SUMIFS(TOther[Amount],TOther[Frequency],$Q$1,TOther[Start Date],"&lt;="&amp;$A1165,TOther[End Date Calc],"&gt;="&amp;A1165,TOther[Start Day],DAY(A1165)),SUMIFS(TOther[Amount],TOther[Frequency],$Q$1,TOther[Start Date],"&lt;="&amp;$A1165,TOther[End Date Calc],"&gt;="&amp;A1165,TOther[Start Day],"&gt;="&amp;DAY(A1165)))))</f>
        <v/>
      </c>
      <c r="R1165" s="8" t="str" cm="1">
        <f t="array" ref="R1165">IF(A1165="","",IF(COUNTIF(TOther[Frequency],R$1)=0,0,SUMPRODUCT(--(TOther[Frequency]=R$1),--(TOther[Start Date]&lt;=A1165),--(TOther[End Date Calc]&gt;=A1165),IF(B1165="N",--(TOther[Start Day]=DAY(A1165)),--(TOther[Start Day]&gt;=DAY(A1165))),--(IFERROR(MOD(TOther[Start Month]-MONTH(A1165)+2,2),1)=0),TOther[Amount])))</f>
        <v/>
      </c>
      <c r="S1165" s="8" t="str" cm="1">
        <f t="array" ref="S1165">IF(A1165="","",IF(COUNTIF(TOther[Frequency],S$1)=0,0,SUMPRODUCT(--(TOther[Frequency]=S$1),--(TOther[Start Date]&lt;=A1165),--(TOther[End Date Calc]&gt;=A1165),IF(B1165="N",--(TOther[Start Day]=DAY(A1165)),--(TOther[Start Day]&gt;=DAY(A1165))),--(IFERROR(MOD(TOther[Start Month]-MONTH(A1165)+3,3),1)=0),TOther[Amount])))</f>
        <v/>
      </c>
      <c r="T1165" s="8" t="str" cm="1">
        <f t="array" ref="T1165">IF($A1165="","",IF(COUNTIF(TOther[Frequency],T$1)=0,0,SUMPRODUCT(--(TOther[Frequency]=T$1),--(TOther[Start Date]&lt;=$A1165),--(TOther[End Date Calc]&gt;=$A1165),IF($B1165="N",--(TOther[Start Day]=DAY($A1165)),--(TOther[Start Day]&gt;=DAY($A1165))),--(IFERROR(MOD(TOther[Start Month]-MONTH($A1165)+4,4),1)=0),TOther[Amount])))</f>
        <v/>
      </c>
      <c r="U1165" s="8" t="str" cm="1">
        <f t="array" ref="U1165">IF(A1165="","",IF(COUNTIF(TOther[Frequency],$U$1)=0,0,SUMPRODUCT(--(TOther[Frequency]=$U$1),--(TOther[Start Date]&lt;=A1165),--(TOther[End Date Calc]&gt;=A1165),IF(B1165="N",--(TOther[Start Day]=DAY(A1165)),--(TOther[Start Day]&gt;=DAY(A1165))),--(IFERROR(MOD(TOther[Start Month]-MONTH(A1165)+6,6),1)=0),TOther[Amount])))</f>
        <v/>
      </c>
      <c r="V1165" s="8" t="str" cm="1">
        <f t="array" ref="V1165">IF(A1165="","",IF(COUNTIF(TOther[Frequency],$V$1)=0,0,SUMPRODUCT(--(TOther[Frequency]=$V$1),--(TOther[Start Date]&lt;=A1165),--(TOther[End Date Calc]&gt;=A1165),IF(B1165="N",--(TOther[Start Day]=DAY(A1165)),--(TOther[Start Day]&gt;=DAY(A1165))),--(IFERROR(MOD(TOther[Start Month]-MONTH(A1165)+12,12),1)=0),TOther[Amount])))</f>
        <v/>
      </c>
      <c r="W1165" s="8" t="str">
        <f>IF(A1165="","",SUMIFS(TOther[Amount],TOther[Start Date],A1165,TOther[Frequency],$W$1))</f>
        <v/>
      </c>
      <c r="X1165" s="9" t="str">
        <f t="shared" si="90"/>
        <v/>
      </c>
      <c r="Y1165" s="9" t="str">
        <f t="shared" si="94"/>
        <v/>
      </c>
      <c r="Z1165" s="8" t="str" cm="1">
        <f t="array" ref="Z1165">IF(A1165="","",IF(COUNTIF('2) Income'!$D$13:$D$32,"Weekly")=0,0,SUMPRODUCT(--(IFERROR(MOD(A1165-'2) Income'!$F$13:$F$32,7),1)=0),--('2) Income'!$D$13:$D$32="Weekly"),--('2) Income'!$F$13:$F$32&lt;=A1165),'2) Income'!$E$13:$E$32)))</f>
        <v/>
      </c>
      <c r="AA1165" s="8" t="str" cm="1">
        <f t="array" ref="AA1165">IF(A1165="","",IF(COUNTIF('2) Income'!$D$13:$D$32,"Every Other Week")=0,0,SUMPRODUCT(--(IFERROR(MOD(A1165-'2) Income'!$F$13:$F$32,14),1)=0),--('2) Income'!$D$13:$D$32="Every Other Week"),--('2) Income'!$F$13:$F$32&lt;=A1165),'2) Income'!$E$13:$E$32)))</f>
        <v/>
      </c>
      <c r="AB1165" s="8" t="str">
        <f>IF(A1165="","",IF(COUNTIF('2) Income'!$D$13:$D$32,"1st and 15th")=0,0,IF(OR(DAY(A1165)=1,DAY(A1165)=15),SUMIFS('2) Income'!$E$13:$E$32,'2) Income'!$D$13:$D$32,"1st and 15th",'2) Income'!$F$13:$F$32,"&lt;="&amp;$A1165),0)))</f>
        <v/>
      </c>
      <c r="AC1165" s="8" t="str">
        <f>IF(A1165="","",IF(COUNTIF('2) Income'!$D$13:$D$32,"2nd Wednesday")=0,0,IF(A1165=(A1165-DAY(A1165)+1+2*7-WEEKDAY(A1165-DAY(A1165)+8-4,1)),SUMIFS('2) Income'!$E$13:$E$32,'2) Income'!$D$13:$D$32,"2nd Wednesday",'2) Income'!$F$13:$F$32,"&lt;="&amp;$A1165),0)))</f>
        <v/>
      </c>
      <c r="AD1165" s="8" t="str">
        <f>IF(A1165="","",IF(COUNTIF('2) Income'!$D$13:$D$32,"3rd Wednesday")=0,0,IF(A1165=(A1165-DAY(A1165)+1+3*7-WEEKDAY(A1165-DAY(A1165)+8-4,1)),SUMIFS('2) Income'!$E$13:$E$32,'2) Income'!$D$13:$D$32,"3rd Wednesday",'2) Income'!$F$13:$F$32,"&lt;="&amp;$A1165),0)))</f>
        <v/>
      </c>
      <c r="AE1165" s="8" t="str">
        <f>IF(A1165="","",IF(COUNTIF('2) Income'!$D$13:$D$32,"4th Wednesday")=0,0,IF(A1165=(A1165-DAY(A1165)+1+4*7-WEEKDAY(A1165-DAY(A1165)+8-4,1)),SUMIFS('2) Income'!$E$13:$E$32,'2) Income'!$D$13:$D$32,"4th Wednesday",'2) Income'!$F$13:$F$32,"&lt;="&amp;$A1165),0)))</f>
        <v/>
      </c>
      <c r="AF1165" s="8" t="str" cm="1">
        <f t="array" ref="AF1165">IF(A1165="","",IF(COUNTIF('2) Income'!$D$13:$D$32,"Every 4 Weeks")=0,0,SUMPRODUCT(--(IFERROR(MOD(A1165-'2) Income'!$F$13:$F$32,28),1)=0),--('2) Income'!$D$13:$D$32="Every 4 Weeks"),--('2) Income'!$F$13:$F$32&lt;=A1165),'2) Income'!$E$13:$E$32)))</f>
        <v/>
      </c>
      <c r="AG1165" s="8" t="str">
        <f>IF(A1165="","",IF(COUNTIF('2) Income'!$D$13:$D$32,"Monthly")=0,0,IF(B1165="N",SUMIFS('2) Income'!$E$13:$E$32,'2) Income'!$D$13:$D$32,"monthly",'2) Income'!$F$13:$F$32,"&lt;="&amp;$A1165,'2) Income'!$I$13:$I$32,DAY(A1165)),SUMIFS('2) Income'!$E$13:$E$32,'2) Income'!$D$13:$D$32,"monthly",'2) Income'!$F$13:$F$32,"&lt;="&amp;$A1165,'2) Income'!$I$13:$I$32,"&gt;="&amp;DAY(A1165)))))</f>
        <v/>
      </c>
      <c r="AH1165" s="8" t="str" cm="1">
        <f t="array" ref="AH1165">IF(A1165="","",IF(COUNTIF('2) Income'!$D$13:$D$32,"Yearly")=0,0,SUMPRODUCT(--('2) Income'!$D$13:$D$32="Yearly"),--('2) Income'!$F$13:$F$32&lt;=A1165),IF(B1165="N",--('2) Income'!$I$13:$I$32=DAY(A1165)),--('2) Income'!$I$13:$I$32&gt;=DAY(A1165))),--(IFERROR(MOD('2) Income'!$H$13:$H$32-MONTH(A1165)+12,12),1)=0),'2) Income'!$E$13:$E$32)))</f>
        <v/>
      </c>
      <c r="AI1165" s="8" t="str">
        <f>IF(A1165="","",IF(COUNTIF('2) Income'!$D$13:$D$32,"one-time")=0,0,SUMIFS('2) Income'!$E$13:$E$32,'2) Income'!$D$13:$D$32,"one-time",'2) Income'!$F$13:$F$32,"="&amp;$A1165)))</f>
        <v/>
      </c>
      <c r="AJ1165" s="9" t="str">
        <f t="shared" si="91"/>
        <v/>
      </c>
    </row>
    <row r="1166" spans="1:36">
      <c r="A1166" s="7" t="str">
        <f>IF(A1165="","",IF(A1165+1&lt;='1) Period'!$E$21,A1165+1,""))</f>
        <v/>
      </c>
      <c r="B1166" s="7" t="e">
        <f t="shared" si="92"/>
        <v>#VALUE!</v>
      </c>
      <c r="C1166" t="e">
        <f t="shared" si="93"/>
        <v>#VALUE!</v>
      </c>
      <c r="D1166" s="8" t="str">
        <f>IF(A1166="","",IF(TEXT(A1166,"dddd")='4) Happy Money'!$E$23,WAllowance,0))</f>
        <v/>
      </c>
      <c r="E1166" s="8" t="str">
        <f>IF(A1166="","",IF(B1166="N",SUMIF(TMonthly[Day of the Month],DAY(A1166),TMonthly[Amount]),SUMIF(TMonthly[Day of the Month],"&gt;="&amp;DAY(A1166),TMonthly[Amount])))</f>
        <v/>
      </c>
      <c r="F1166" s="8" t="str" cm="1">
        <f t="array" ref="F1166">IF(A1166="","",SUMPRODUCT(--(TYearly[Due Date]&lt;=A1166),IF(B1166="N",--(TYearly[Day]=DAY(A1166)),--(TYearly[Day]&gt;=DAY(A1166))),--(IFERROR(MOD(TYearly[Month]-MONTH(A1166)+12,12),1)=0),TYearly[Amount]))</f>
        <v/>
      </c>
      <c r="G1166" s="8" t="str">
        <f>IF(A1166="","",SUMIF(TOneTime[Due Date],A1166,TOneTime[Amount]))</f>
        <v/>
      </c>
      <c r="H1166" s="8" t="str" cm="1">
        <f t="array" ref="H1166">IF(A1166="","",IF(COUNTIF(TOther[Frequency],$H$1)=0,0,SUMPRODUCT(--(IFERROR(MOD(A1166-TOther[Start Date],7),1)=0),--(TOther[Frequency]=$H$1),--(TOther[Start Date]&lt;=A1166),--(TOther[End Date Calc]&gt;=A1166),TOther[Amount])))</f>
        <v/>
      </c>
      <c r="I1166" s="8" t="str" cm="1">
        <f t="array" ref="I1166">IF(A1166="","",IF(COUNTIF(TOther[Frequency],$I$1)=0,0,SUMPRODUCT(--(IFERROR(MOD(A1166-TOther[Start Date],14),1)=0),--(TOther[Frequency]=$I$1),--(TOther[Start Date]&lt;=A1166),--(TOther[End Date Calc]&gt;=A1166),TOther[Amount])))</f>
        <v/>
      </c>
      <c r="J1166" s="8" t="str">
        <f>IF(A1166="","",IF(COUNTIF(TOther[Frequency],$J$1)=0,0,IF(OR(DAY(A1166)=1,DAY(A1166)=15),SUMIFS(TOther[Amount],TOther[Frequency],$J$1,TOther[Start Date],"&lt;="&amp;$A1166,TOther[End Date Calc],"&gt;="&amp;A1166),0)))</f>
        <v/>
      </c>
      <c r="K1166" s="8" t="str">
        <f>IF(A1166="","",IF(COUNTIF(TOther[Frequency],$K$1)=0,0,IF(A1166=(A1166-DAY(A1166)+1+2*7-WEEKDAY(A1166-DAY(A1166)+8-4,1)),SUMIFS(TOther[Amount],TOther[Frequency],$K$1,TOther[Start Date],"&lt;="&amp;$A1166,TOther[End Date Calc],"&gt;="&amp;A1166),0)))</f>
        <v/>
      </c>
      <c r="L1166" s="8" t="str">
        <f>IF(A1166="","",IF(COUNTIF(TOther[Frequency],$L$1)=0,0,IF(A1166=(A1166-DAY(A1166)+1+3*7-WEEKDAY(A1166-DAY(A1166)+8-4,1)),SUMIFS(TOther[Amount],TOther[Frequency],$L$1,TOther[Start Date],"&lt;="&amp;$A1166,TOther[End Date Calc],"&gt;="&amp;A1166),0)))</f>
        <v/>
      </c>
      <c r="M1166" s="8" t="str">
        <f>IF(A1166="","",IF(COUNTIF(TOther[Frequency],$M$1)=0,0,IF(A1166=(A1166-DAY(A1166)+1+4*7-WEEKDAY(A1166-DAY(A1166)+8-4,1)),SUMIFS(TOther[Amount],TOther[Frequency],$M$1,TOther[Start Date],"&lt;="&amp;$A1166,TOther[End Date Calc],"&gt;="&amp;A1166),0)))</f>
        <v/>
      </c>
      <c r="N1166" s="8" t="str" cm="1">
        <f t="array" ref="N1166">IF(A1166="","",IF(COUNTIF(TOther[Frequency],$N$1)=0,0,SUMPRODUCT(--(IFERROR(MOD(A1166-TOther[Start Date],28),1)=0),--(TOther[Frequency]=$N$1),--(TOther[Start Date]&lt;=A1166),--(TOther[End Date Calc]&gt;=A1166),TOther[Amount])))</f>
        <v/>
      </c>
      <c r="O1166" s="8" t="str" cm="1">
        <f t="array" ref="O1166">IF(A1166="","",IF(COUNTIF(TOther[Frequency],$O$1)=0,0,SUMPRODUCT(--(IFERROR(MOD(A1166-TOther[Start Date],42),1)=0),--(TOther[Frequency]=$O$1),--(TOther[Start Date]&lt;=A1166),--(TOther[End Date Calc]&gt;=A1166),TOther[Amount])))</f>
        <v/>
      </c>
      <c r="P1166" s="8" t="str" cm="1">
        <f t="array" ref="P1166">IF(A1166="","",IF(COUNTIF(TOther[Frequency],$P$1)=0,0,SUMPRODUCT(--(IFERROR(MOD(A1166-TOther[Start Date],56),1)=0),--(TOther[Frequency]=$P$1),--(TOther[Start Date]&lt;=A1166),--(TOther[End Date Calc]&gt;=A1166),TOther[Amount])))</f>
        <v/>
      </c>
      <c r="Q1166" s="8" t="str">
        <f>IF(A1166="","",IF(COUNTIF(TOther[Frequency],$Q$1)=0,0,IF(B1166="N",SUMIFS(TOther[Amount],TOther[Frequency],$Q$1,TOther[Start Date],"&lt;="&amp;$A1166,TOther[End Date Calc],"&gt;="&amp;A1166,TOther[Start Day],DAY(A1166)),SUMIFS(TOther[Amount],TOther[Frequency],$Q$1,TOther[Start Date],"&lt;="&amp;$A1166,TOther[End Date Calc],"&gt;="&amp;A1166,TOther[Start Day],"&gt;="&amp;DAY(A1166)))))</f>
        <v/>
      </c>
      <c r="R1166" s="8" t="str" cm="1">
        <f t="array" ref="R1166">IF(A1166="","",IF(COUNTIF(TOther[Frequency],R$1)=0,0,SUMPRODUCT(--(TOther[Frequency]=R$1),--(TOther[Start Date]&lt;=A1166),--(TOther[End Date Calc]&gt;=A1166),IF(B1166="N",--(TOther[Start Day]=DAY(A1166)),--(TOther[Start Day]&gt;=DAY(A1166))),--(IFERROR(MOD(TOther[Start Month]-MONTH(A1166)+2,2),1)=0),TOther[Amount])))</f>
        <v/>
      </c>
      <c r="S1166" s="8" t="str" cm="1">
        <f t="array" ref="S1166">IF(A1166="","",IF(COUNTIF(TOther[Frequency],S$1)=0,0,SUMPRODUCT(--(TOther[Frequency]=S$1),--(TOther[Start Date]&lt;=A1166),--(TOther[End Date Calc]&gt;=A1166),IF(B1166="N",--(TOther[Start Day]=DAY(A1166)),--(TOther[Start Day]&gt;=DAY(A1166))),--(IFERROR(MOD(TOther[Start Month]-MONTH(A1166)+3,3),1)=0),TOther[Amount])))</f>
        <v/>
      </c>
      <c r="T1166" s="8" t="str" cm="1">
        <f t="array" ref="T1166">IF($A1166="","",IF(COUNTIF(TOther[Frequency],T$1)=0,0,SUMPRODUCT(--(TOther[Frequency]=T$1),--(TOther[Start Date]&lt;=$A1166),--(TOther[End Date Calc]&gt;=$A1166),IF($B1166="N",--(TOther[Start Day]=DAY($A1166)),--(TOther[Start Day]&gt;=DAY($A1166))),--(IFERROR(MOD(TOther[Start Month]-MONTH($A1166)+4,4),1)=0),TOther[Amount])))</f>
        <v/>
      </c>
      <c r="U1166" s="8" t="str" cm="1">
        <f t="array" ref="U1166">IF(A1166="","",IF(COUNTIF(TOther[Frequency],$U$1)=0,0,SUMPRODUCT(--(TOther[Frequency]=$U$1),--(TOther[Start Date]&lt;=A1166),--(TOther[End Date Calc]&gt;=A1166),IF(B1166="N",--(TOther[Start Day]=DAY(A1166)),--(TOther[Start Day]&gt;=DAY(A1166))),--(IFERROR(MOD(TOther[Start Month]-MONTH(A1166)+6,6),1)=0),TOther[Amount])))</f>
        <v/>
      </c>
      <c r="V1166" s="8" t="str" cm="1">
        <f t="array" ref="V1166">IF(A1166="","",IF(COUNTIF(TOther[Frequency],$V$1)=0,0,SUMPRODUCT(--(TOther[Frequency]=$V$1),--(TOther[Start Date]&lt;=A1166),--(TOther[End Date Calc]&gt;=A1166),IF(B1166="N",--(TOther[Start Day]=DAY(A1166)),--(TOther[Start Day]&gt;=DAY(A1166))),--(IFERROR(MOD(TOther[Start Month]-MONTH(A1166)+12,12),1)=0),TOther[Amount])))</f>
        <v/>
      </c>
      <c r="W1166" s="8" t="str">
        <f>IF(A1166="","",SUMIFS(TOther[Amount],TOther[Start Date],A1166,TOther[Frequency],$W$1))</f>
        <v/>
      </c>
      <c r="X1166" s="9" t="str">
        <f t="shared" si="90"/>
        <v/>
      </c>
      <c r="Y1166" s="9" t="str">
        <f t="shared" si="94"/>
        <v/>
      </c>
      <c r="Z1166" s="8" t="str" cm="1">
        <f t="array" ref="Z1166">IF(A1166="","",IF(COUNTIF('2) Income'!$D$13:$D$32,"Weekly")=0,0,SUMPRODUCT(--(IFERROR(MOD(A1166-'2) Income'!$F$13:$F$32,7),1)=0),--('2) Income'!$D$13:$D$32="Weekly"),--('2) Income'!$F$13:$F$32&lt;=A1166),'2) Income'!$E$13:$E$32)))</f>
        <v/>
      </c>
      <c r="AA1166" s="8" t="str" cm="1">
        <f t="array" ref="AA1166">IF(A1166="","",IF(COUNTIF('2) Income'!$D$13:$D$32,"Every Other Week")=0,0,SUMPRODUCT(--(IFERROR(MOD(A1166-'2) Income'!$F$13:$F$32,14),1)=0),--('2) Income'!$D$13:$D$32="Every Other Week"),--('2) Income'!$F$13:$F$32&lt;=A1166),'2) Income'!$E$13:$E$32)))</f>
        <v/>
      </c>
      <c r="AB1166" s="8" t="str">
        <f>IF(A1166="","",IF(COUNTIF('2) Income'!$D$13:$D$32,"1st and 15th")=0,0,IF(OR(DAY(A1166)=1,DAY(A1166)=15),SUMIFS('2) Income'!$E$13:$E$32,'2) Income'!$D$13:$D$32,"1st and 15th",'2) Income'!$F$13:$F$32,"&lt;="&amp;$A1166),0)))</f>
        <v/>
      </c>
      <c r="AC1166" s="8" t="str">
        <f>IF(A1166="","",IF(COUNTIF('2) Income'!$D$13:$D$32,"2nd Wednesday")=0,0,IF(A1166=(A1166-DAY(A1166)+1+2*7-WEEKDAY(A1166-DAY(A1166)+8-4,1)),SUMIFS('2) Income'!$E$13:$E$32,'2) Income'!$D$13:$D$32,"2nd Wednesday",'2) Income'!$F$13:$F$32,"&lt;="&amp;$A1166),0)))</f>
        <v/>
      </c>
      <c r="AD1166" s="8" t="str">
        <f>IF(A1166="","",IF(COUNTIF('2) Income'!$D$13:$D$32,"3rd Wednesday")=0,0,IF(A1166=(A1166-DAY(A1166)+1+3*7-WEEKDAY(A1166-DAY(A1166)+8-4,1)),SUMIFS('2) Income'!$E$13:$E$32,'2) Income'!$D$13:$D$32,"3rd Wednesday",'2) Income'!$F$13:$F$32,"&lt;="&amp;$A1166),0)))</f>
        <v/>
      </c>
      <c r="AE1166" s="8" t="str">
        <f>IF(A1166="","",IF(COUNTIF('2) Income'!$D$13:$D$32,"4th Wednesday")=0,0,IF(A1166=(A1166-DAY(A1166)+1+4*7-WEEKDAY(A1166-DAY(A1166)+8-4,1)),SUMIFS('2) Income'!$E$13:$E$32,'2) Income'!$D$13:$D$32,"4th Wednesday",'2) Income'!$F$13:$F$32,"&lt;="&amp;$A1166),0)))</f>
        <v/>
      </c>
      <c r="AF1166" s="8" t="str" cm="1">
        <f t="array" ref="AF1166">IF(A1166="","",IF(COUNTIF('2) Income'!$D$13:$D$32,"Every 4 Weeks")=0,0,SUMPRODUCT(--(IFERROR(MOD(A1166-'2) Income'!$F$13:$F$32,28),1)=0),--('2) Income'!$D$13:$D$32="Every 4 Weeks"),--('2) Income'!$F$13:$F$32&lt;=A1166),'2) Income'!$E$13:$E$32)))</f>
        <v/>
      </c>
      <c r="AG1166" s="8" t="str">
        <f>IF(A1166="","",IF(COUNTIF('2) Income'!$D$13:$D$32,"Monthly")=0,0,IF(B1166="N",SUMIFS('2) Income'!$E$13:$E$32,'2) Income'!$D$13:$D$32,"monthly",'2) Income'!$F$13:$F$32,"&lt;="&amp;$A1166,'2) Income'!$I$13:$I$32,DAY(A1166)),SUMIFS('2) Income'!$E$13:$E$32,'2) Income'!$D$13:$D$32,"monthly",'2) Income'!$F$13:$F$32,"&lt;="&amp;$A1166,'2) Income'!$I$13:$I$32,"&gt;="&amp;DAY(A1166)))))</f>
        <v/>
      </c>
      <c r="AH1166" s="8" t="str" cm="1">
        <f t="array" ref="AH1166">IF(A1166="","",IF(COUNTIF('2) Income'!$D$13:$D$32,"Yearly")=0,0,SUMPRODUCT(--('2) Income'!$D$13:$D$32="Yearly"),--('2) Income'!$F$13:$F$32&lt;=A1166),IF(B1166="N",--('2) Income'!$I$13:$I$32=DAY(A1166)),--('2) Income'!$I$13:$I$32&gt;=DAY(A1166))),--(IFERROR(MOD('2) Income'!$H$13:$H$32-MONTH(A1166)+12,12),1)=0),'2) Income'!$E$13:$E$32)))</f>
        <v/>
      </c>
      <c r="AI1166" s="8" t="str">
        <f>IF(A1166="","",IF(COUNTIF('2) Income'!$D$13:$D$32,"one-time")=0,0,SUMIFS('2) Income'!$E$13:$E$32,'2) Income'!$D$13:$D$32,"one-time",'2) Income'!$F$13:$F$32,"="&amp;$A1166)))</f>
        <v/>
      </c>
      <c r="AJ1166" s="9" t="str">
        <f t="shared" si="91"/>
        <v/>
      </c>
    </row>
    <row r="1167" spans="1:36">
      <c r="A1167" s="7" t="str">
        <f>IF(A1166="","",IF(A1166+1&lt;='1) Period'!$E$21,A1166+1,""))</f>
        <v/>
      </c>
      <c r="B1167" s="7" t="e">
        <f t="shared" si="92"/>
        <v>#VALUE!</v>
      </c>
      <c r="C1167" t="e">
        <f t="shared" si="93"/>
        <v>#VALUE!</v>
      </c>
      <c r="D1167" s="8" t="str">
        <f>IF(A1167="","",IF(TEXT(A1167,"dddd")='4) Happy Money'!$E$23,WAllowance,0))</f>
        <v/>
      </c>
      <c r="E1167" s="8" t="str">
        <f>IF(A1167="","",IF(B1167="N",SUMIF(TMonthly[Day of the Month],DAY(A1167),TMonthly[Amount]),SUMIF(TMonthly[Day of the Month],"&gt;="&amp;DAY(A1167),TMonthly[Amount])))</f>
        <v/>
      </c>
      <c r="F1167" s="8" t="str" cm="1">
        <f t="array" ref="F1167">IF(A1167="","",SUMPRODUCT(--(TYearly[Due Date]&lt;=A1167),IF(B1167="N",--(TYearly[Day]=DAY(A1167)),--(TYearly[Day]&gt;=DAY(A1167))),--(IFERROR(MOD(TYearly[Month]-MONTH(A1167)+12,12),1)=0),TYearly[Amount]))</f>
        <v/>
      </c>
      <c r="G1167" s="8" t="str">
        <f>IF(A1167="","",SUMIF(TOneTime[Due Date],A1167,TOneTime[Amount]))</f>
        <v/>
      </c>
      <c r="H1167" s="8" t="str" cm="1">
        <f t="array" ref="H1167">IF(A1167="","",IF(COUNTIF(TOther[Frequency],$H$1)=0,0,SUMPRODUCT(--(IFERROR(MOD(A1167-TOther[Start Date],7),1)=0),--(TOther[Frequency]=$H$1),--(TOther[Start Date]&lt;=A1167),--(TOther[End Date Calc]&gt;=A1167),TOther[Amount])))</f>
        <v/>
      </c>
      <c r="I1167" s="8" t="str" cm="1">
        <f t="array" ref="I1167">IF(A1167="","",IF(COUNTIF(TOther[Frequency],$I$1)=0,0,SUMPRODUCT(--(IFERROR(MOD(A1167-TOther[Start Date],14),1)=0),--(TOther[Frequency]=$I$1),--(TOther[Start Date]&lt;=A1167),--(TOther[End Date Calc]&gt;=A1167),TOther[Amount])))</f>
        <v/>
      </c>
      <c r="J1167" s="8" t="str">
        <f>IF(A1167="","",IF(COUNTIF(TOther[Frequency],$J$1)=0,0,IF(OR(DAY(A1167)=1,DAY(A1167)=15),SUMIFS(TOther[Amount],TOther[Frequency],$J$1,TOther[Start Date],"&lt;="&amp;$A1167,TOther[End Date Calc],"&gt;="&amp;A1167),0)))</f>
        <v/>
      </c>
      <c r="K1167" s="8" t="str">
        <f>IF(A1167="","",IF(COUNTIF(TOther[Frequency],$K$1)=0,0,IF(A1167=(A1167-DAY(A1167)+1+2*7-WEEKDAY(A1167-DAY(A1167)+8-4,1)),SUMIFS(TOther[Amount],TOther[Frequency],$K$1,TOther[Start Date],"&lt;="&amp;$A1167,TOther[End Date Calc],"&gt;="&amp;A1167),0)))</f>
        <v/>
      </c>
      <c r="L1167" s="8" t="str">
        <f>IF(A1167="","",IF(COUNTIF(TOther[Frequency],$L$1)=0,0,IF(A1167=(A1167-DAY(A1167)+1+3*7-WEEKDAY(A1167-DAY(A1167)+8-4,1)),SUMIFS(TOther[Amount],TOther[Frequency],$L$1,TOther[Start Date],"&lt;="&amp;$A1167,TOther[End Date Calc],"&gt;="&amp;A1167),0)))</f>
        <v/>
      </c>
      <c r="M1167" s="8" t="str">
        <f>IF(A1167="","",IF(COUNTIF(TOther[Frequency],$M$1)=0,0,IF(A1167=(A1167-DAY(A1167)+1+4*7-WEEKDAY(A1167-DAY(A1167)+8-4,1)),SUMIFS(TOther[Amount],TOther[Frequency],$M$1,TOther[Start Date],"&lt;="&amp;$A1167,TOther[End Date Calc],"&gt;="&amp;A1167),0)))</f>
        <v/>
      </c>
      <c r="N1167" s="8" t="str" cm="1">
        <f t="array" ref="N1167">IF(A1167="","",IF(COUNTIF(TOther[Frequency],$N$1)=0,0,SUMPRODUCT(--(IFERROR(MOD(A1167-TOther[Start Date],28),1)=0),--(TOther[Frequency]=$N$1),--(TOther[Start Date]&lt;=A1167),--(TOther[End Date Calc]&gt;=A1167),TOther[Amount])))</f>
        <v/>
      </c>
      <c r="O1167" s="8" t="str" cm="1">
        <f t="array" ref="O1167">IF(A1167="","",IF(COUNTIF(TOther[Frequency],$O$1)=0,0,SUMPRODUCT(--(IFERROR(MOD(A1167-TOther[Start Date],42),1)=0),--(TOther[Frequency]=$O$1),--(TOther[Start Date]&lt;=A1167),--(TOther[End Date Calc]&gt;=A1167),TOther[Amount])))</f>
        <v/>
      </c>
      <c r="P1167" s="8" t="str" cm="1">
        <f t="array" ref="P1167">IF(A1167="","",IF(COUNTIF(TOther[Frequency],$P$1)=0,0,SUMPRODUCT(--(IFERROR(MOD(A1167-TOther[Start Date],56),1)=0),--(TOther[Frequency]=$P$1),--(TOther[Start Date]&lt;=A1167),--(TOther[End Date Calc]&gt;=A1167),TOther[Amount])))</f>
        <v/>
      </c>
      <c r="Q1167" s="8" t="str">
        <f>IF(A1167="","",IF(COUNTIF(TOther[Frequency],$Q$1)=0,0,IF(B1167="N",SUMIFS(TOther[Amount],TOther[Frequency],$Q$1,TOther[Start Date],"&lt;="&amp;$A1167,TOther[End Date Calc],"&gt;="&amp;A1167,TOther[Start Day],DAY(A1167)),SUMIFS(TOther[Amount],TOther[Frequency],$Q$1,TOther[Start Date],"&lt;="&amp;$A1167,TOther[End Date Calc],"&gt;="&amp;A1167,TOther[Start Day],"&gt;="&amp;DAY(A1167)))))</f>
        <v/>
      </c>
      <c r="R1167" s="8" t="str" cm="1">
        <f t="array" ref="R1167">IF(A1167="","",IF(COUNTIF(TOther[Frequency],R$1)=0,0,SUMPRODUCT(--(TOther[Frequency]=R$1),--(TOther[Start Date]&lt;=A1167),--(TOther[End Date Calc]&gt;=A1167),IF(B1167="N",--(TOther[Start Day]=DAY(A1167)),--(TOther[Start Day]&gt;=DAY(A1167))),--(IFERROR(MOD(TOther[Start Month]-MONTH(A1167)+2,2),1)=0),TOther[Amount])))</f>
        <v/>
      </c>
      <c r="S1167" s="8" t="str" cm="1">
        <f t="array" ref="S1167">IF(A1167="","",IF(COUNTIF(TOther[Frequency],S$1)=0,0,SUMPRODUCT(--(TOther[Frequency]=S$1),--(TOther[Start Date]&lt;=A1167),--(TOther[End Date Calc]&gt;=A1167),IF(B1167="N",--(TOther[Start Day]=DAY(A1167)),--(TOther[Start Day]&gt;=DAY(A1167))),--(IFERROR(MOD(TOther[Start Month]-MONTH(A1167)+3,3),1)=0),TOther[Amount])))</f>
        <v/>
      </c>
      <c r="T1167" s="8" t="str" cm="1">
        <f t="array" ref="T1167">IF($A1167="","",IF(COUNTIF(TOther[Frequency],T$1)=0,0,SUMPRODUCT(--(TOther[Frequency]=T$1),--(TOther[Start Date]&lt;=$A1167),--(TOther[End Date Calc]&gt;=$A1167),IF($B1167="N",--(TOther[Start Day]=DAY($A1167)),--(TOther[Start Day]&gt;=DAY($A1167))),--(IFERROR(MOD(TOther[Start Month]-MONTH($A1167)+4,4),1)=0),TOther[Amount])))</f>
        <v/>
      </c>
      <c r="U1167" s="8" t="str" cm="1">
        <f t="array" ref="U1167">IF(A1167="","",IF(COUNTIF(TOther[Frequency],$U$1)=0,0,SUMPRODUCT(--(TOther[Frequency]=$U$1),--(TOther[Start Date]&lt;=A1167),--(TOther[End Date Calc]&gt;=A1167),IF(B1167="N",--(TOther[Start Day]=DAY(A1167)),--(TOther[Start Day]&gt;=DAY(A1167))),--(IFERROR(MOD(TOther[Start Month]-MONTH(A1167)+6,6),1)=0),TOther[Amount])))</f>
        <v/>
      </c>
      <c r="V1167" s="8" t="str" cm="1">
        <f t="array" ref="V1167">IF(A1167="","",IF(COUNTIF(TOther[Frequency],$V$1)=0,0,SUMPRODUCT(--(TOther[Frequency]=$V$1),--(TOther[Start Date]&lt;=A1167),--(TOther[End Date Calc]&gt;=A1167),IF(B1167="N",--(TOther[Start Day]=DAY(A1167)),--(TOther[Start Day]&gt;=DAY(A1167))),--(IFERROR(MOD(TOther[Start Month]-MONTH(A1167)+12,12),1)=0),TOther[Amount])))</f>
        <v/>
      </c>
      <c r="W1167" s="8" t="str">
        <f>IF(A1167="","",SUMIFS(TOther[Amount],TOther[Start Date],A1167,TOther[Frequency],$W$1))</f>
        <v/>
      </c>
      <c r="X1167" s="9" t="str">
        <f t="shared" si="90"/>
        <v/>
      </c>
      <c r="Y1167" s="9" t="str">
        <f t="shared" si="94"/>
        <v/>
      </c>
      <c r="Z1167" s="8" t="str" cm="1">
        <f t="array" ref="Z1167">IF(A1167="","",IF(COUNTIF('2) Income'!$D$13:$D$32,"Weekly")=0,0,SUMPRODUCT(--(IFERROR(MOD(A1167-'2) Income'!$F$13:$F$32,7),1)=0),--('2) Income'!$D$13:$D$32="Weekly"),--('2) Income'!$F$13:$F$32&lt;=A1167),'2) Income'!$E$13:$E$32)))</f>
        <v/>
      </c>
      <c r="AA1167" s="8" t="str" cm="1">
        <f t="array" ref="AA1167">IF(A1167="","",IF(COUNTIF('2) Income'!$D$13:$D$32,"Every Other Week")=0,0,SUMPRODUCT(--(IFERROR(MOD(A1167-'2) Income'!$F$13:$F$32,14),1)=0),--('2) Income'!$D$13:$D$32="Every Other Week"),--('2) Income'!$F$13:$F$32&lt;=A1167),'2) Income'!$E$13:$E$32)))</f>
        <v/>
      </c>
      <c r="AB1167" s="8" t="str">
        <f>IF(A1167="","",IF(COUNTIF('2) Income'!$D$13:$D$32,"1st and 15th")=0,0,IF(OR(DAY(A1167)=1,DAY(A1167)=15),SUMIFS('2) Income'!$E$13:$E$32,'2) Income'!$D$13:$D$32,"1st and 15th",'2) Income'!$F$13:$F$32,"&lt;="&amp;$A1167),0)))</f>
        <v/>
      </c>
      <c r="AC1167" s="8" t="str">
        <f>IF(A1167="","",IF(COUNTIF('2) Income'!$D$13:$D$32,"2nd Wednesday")=0,0,IF(A1167=(A1167-DAY(A1167)+1+2*7-WEEKDAY(A1167-DAY(A1167)+8-4,1)),SUMIFS('2) Income'!$E$13:$E$32,'2) Income'!$D$13:$D$32,"2nd Wednesday",'2) Income'!$F$13:$F$32,"&lt;="&amp;$A1167),0)))</f>
        <v/>
      </c>
      <c r="AD1167" s="8" t="str">
        <f>IF(A1167="","",IF(COUNTIF('2) Income'!$D$13:$D$32,"3rd Wednesday")=0,0,IF(A1167=(A1167-DAY(A1167)+1+3*7-WEEKDAY(A1167-DAY(A1167)+8-4,1)),SUMIFS('2) Income'!$E$13:$E$32,'2) Income'!$D$13:$D$32,"3rd Wednesday",'2) Income'!$F$13:$F$32,"&lt;="&amp;$A1167),0)))</f>
        <v/>
      </c>
      <c r="AE1167" s="8" t="str">
        <f>IF(A1167="","",IF(COUNTIF('2) Income'!$D$13:$D$32,"4th Wednesday")=0,0,IF(A1167=(A1167-DAY(A1167)+1+4*7-WEEKDAY(A1167-DAY(A1167)+8-4,1)),SUMIFS('2) Income'!$E$13:$E$32,'2) Income'!$D$13:$D$32,"4th Wednesday",'2) Income'!$F$13:$F$32,"&lt;="&amp;$A1167),0)))</f>
        <v/>
      </c>
      <c r="AF1167" s="8" t="str" cm="1">
        <f t="array" ref="AF1167">IF(A1167="","",IF(COUNTIF('2) Income'!$D$13:$D$32,"Every 4 Weeks")=0,0,SUMPRODUCT(--(IFERROR(MOD(A1167-'2) Income'!$F$13:$F$32,28),1)=0),--('2) Income'!$D$13:$D$32="Every 4 Weeks"),--('2) Income'!$F$13:$F$32&lt;=A1167),'2) Income'!$E$13:$E$32)))</f>
        <v/>
      </c>
      <c r="AG1167" s="8" t="str">
        <f>IF(A1167="","",IF(COUNTIF('2) Income'!$D$13:$D$32,"Monthly")=0,0,IF(B1167="N",SUMIFS('2) Income'!$E$13:$E$32,'2) Income'!$D$13:$D$32,"monthly",'2) Income'!$F$13:$F$32,"&lt;="&amp;$A1167,'2) Income'!$I$13:$I$32,DAY(A1167)),SUMIFS('2) Income'!$E$13:$E$32,'2) Income'!$D$13:$D$32,"monthly",'2) Income'!$F$13:$F$32,"&lt;="&amp;$A1167,'2) Income'!$I$13:$I$32,"&gt;="&amp;DAY(A1167)))))</f>
        <v/>
      </c>
      <c r="AH1167" s="8" t="str" cm="1">
        <f t="array" ref="AH1167">IF(A1167="","",IF(COUNTIF('2) Income'!$D$13:$D$32,"Yearly")=0,0,SUMPRODUCT(--('2) Income'!$D$13:$D$32="Yearly"),--('2) Income'!$F$13:$F$32&lt;=A1167),IF(B1167="N",--('2) Income'!$I$13:$I$32=DAY(A1167)),--('2) Income'!$I$13:$I$32&gt;=DAY(A1167))),--(IFERROR(MOD('2) Income'!$H$13:$H$32-MONTH(A1167)+12,12),1)=0),'2) Income'!$E$13:$E$32)))</f>
        <v/>
      </c>
      <c r="AI1167" s="8" t="str">
        <f>IF(A1167="","",IF(COUNTIF('2) Income'!$D$13:$D$32,"one-time")=0,0,SUMIFS('2) Income'!$E$13:$E$32,'2) Income'!$D$13:$D$32,"one-time",'2) Income'!$F$13:$F$32,"="&amp;$A1167)))</f>
        <v/>
      </c>
      <c r="AJ1167" s="9" t="str">
        <f t="shared" si="91"/>
        <v/>
      </c>
    </row>
    <row r="1168" spans="1:36">
      <c r="A1168" s="7" t="str">
        <f>IF(A1167="","",IF(A1167+1&lt;='1) Period'!$E$21,A1167+1,""))</f>
        <v/>
      </c>
      <c r="B1168" s="7" t="e">
        <f t="shared" si="92"/>
        <v>#VALUE!</v>
      </c>
      <c r="C1168" t="e">
        <f t="shared" si="93"/>
        <v>#VALUE!</v>
      </c>
      <c r="D1168" s="8" t="str">
        <f>IF(A1168="","",IF(TEXT(A1168,"dddd")='4) Happy Money'!$E$23,WAllowance,0))</f>
        <v/>
      </c>
      <c r="E1168" s="8" t="str">
        <f>IF(A1168="","",IF(B1168="N",SUMIF(TMonthly[Day of the Month],DAY(A1168),TMonthly[Amount]),SUMIF(TMonthly[Day of the Month],"&gt;="&amp;DAY(A1168),TMonthly[Amount])))</f>
        <v/>
      </c>
      <c r="F1168" s="8" t="str" cm="1">
        <f t="array" ref="F1168">IF(A1168="","",SUMPRODUCT(--(TYearly[Due Date]&lt;=A1168),IF(B1168="N",--(TYearly[Day]=DAY(A1168)),--(TYearly[Day]&gt;=DAY(A1168))),--(IFERROR(MOD(TYearly[Month]-MONTH(A1168)+12,12),1)=0),TYearly[Amount]))</f>
        <v/>
      </c>
      <c r="G1168" s="8" t="str">
        <f>IF(A1168="","",SUMIF(TOneTime[Due Date],A1168,TOneTime[Amount]))</f>
        <v/>
      </c>
      <c r="H1168" s="8" t="str" cm="1">
        <f t="array" ref="H1168">IF(A1168="","",IF(COUNTIF(TOther[Frequency],$H$1)=0,0,SUMPRODUCT(--(IFERROR(MOD(A1168-TOther[Start Date],7),1)=0),--(TOther[Frequency]=$H$1),--(TOther[Start Date]&lt;=A1168),--(TOther[End Date Calc]&gt;=A1168),TOther[Amount])))</f>
        <v/>
      </c>
      <c r="I1168" s="8" t="str" cm="1">
        <f t="array" ref="I1168">IF(A1168="","",IF(COUNTIF(TOther[Frequency],$I$1)=0,0,SUMPRODUCT(--(IFERROR(MOD(A1168-TOther[Start Date],14),1)=0),--(TOther[Frequency]=$I$1),--(TOther[Start Date]&lt;=A1168),--(TOther[End Date Calc]&gt;=A1168),TOther[Amount])))</f>
        <v/>
      </c>
      <c r="J1168" s="8" t="str">
        <f>IF(A1168="","",IF(COUNTIF(TOther[Frequency],$J$1)=0,0,IF(OR(DAY(A1168)=1,DAY(A1168)=15),SUMIFS(TOther[Amount],TOther[Frequency],$J$1,TOther[Start Date],"&lt;="&amp;$A1168,TOther[End Date Calc],"&gt;="&amp;A1168),0)))</f>
        <v/>
      </c>
      <c r="K1168" s="8" t="str">
        <f>IF(A1168="","",IF(COUNTIF(TOther[Frequency],$K$1)=0,0,IF(A1168=(A1168-DAY(A1168)+1+2*7-WEEKDAY(A1168-DAY(A1168)+8-4,1)),SUMIFS(TOther[Amount],TOther[Frequency],$K$1,TOther[Start Date],"&lt;="&amp;$A1168,TOther[End Date Calc],"&gt;="&amp;A1168),0)))</f>
        <v/>
      </c>
      <c r="L1168" s="8" t="str">
        <f>IF(A1168="","",IF(COUNTIF(TOther[Frequency],$L$1)=0,0,IF(A1168=(A1168-DAY(A1168)+1+3*7-WEEKDAY(A1168-DAY(A1168)+8-4,1)),SUMIFS(TOther[Amount],TOther[Frequency],$L$1,TOther[Start Date],"&lt;="&amp;$A1168,TOther[End Date Calc],"&gt;="&amp;A1168),0)))</f>
        <v/>
      </c>
      <c r="M1168" s="8" t="str">
        <f>IF(A1168="","",IF(COUNTIF(TOther[Frequency],$M$1)=0,0,IF(A1168=(A1168-DAY(A1168)+1+4*7-WEEKDAY(A1168-DAY(A1168)+8-4,1)),SUMIFS(TOther[Amount],TOther[Frequency],$M$1,TOther[Start Date],"&lt;="&amp;$A1168,TOther[End Date Calc],"&gt;="&amp;A1168),0)))</f>
        <v/>
      </c>
      <c r="N1168" s="8" t="str" cm="1">
        <f t="array" ref="N1168">IF(A1168="","",IF(COUNTIF(TOther[Frequency],$N$1)=0,0,SUMPRODUCT(--(IFERROR(MOD(A1168-TOther[Start Date],28),1)=0),--(TOther[Frequency]=$N$1),--(TOther[Start Date]&lt;=A1168),--(TOther[End Date Calc]&gt;=A1168),TOther[Amount])))</f>
        <v/>
      </c>
      <c r="O1168" s="8" t="str" cm="1">
        <f t="array" ref="O1168">IF(A1168="","",IF(COUNTIF(TOther[Frequency],$O$1)=0,0,SUMPRODUCT(--(IFERROR(MOD(A1168-TOther[Start Date],42),1)=0),--(TOther[Frequency]=$O$1),--(TOther[Start Date]&lt;=A1168),--(TOther[End Date Calc]&gt;=A1168),TOther[Amount])))</f>
        <v/>
      </c>
      <c r="P1168" s="8" t="str" cm="1">
        <f t="array" ref="P1168">IF(A1168="","",IF(COUNTIF(TOther[Frequency],$P$1)=0,0,SUMPRODUCT(--(IFERROR(MOD(A1168-TOther[Start Date],56),1)=0),--(TOther[Frequency]=$P$1),--(TOther[Start Date]&lt;=A1168),--(TOther[End Date Calc]&gt;=A1168),TOther[Amount])))</f>
        <v/>
      </c>
      <c r="Q1168" s="8" t="str">
        <f>IF(A1168="","",IF(COUNTIF(TOther[Frequency],$Q$1)=0,0,IF(B1168="N",SUMIFS(TOther[Amount],TOther[Frequency],$Q$1,TOther[Start Date],"&lt;="&amp;$A1168,TOther[End Date Calc],"&gt;="&amp;A1168,TOther[Start Day],DAY(A1168)),SUMIFS(TOther[Amount],TOther[Frequency],$Q$1,TOther[Start Date],"&lt;="&amp;$A1168,TOther[End Date Calc],"&gt;="&amp;A1168,TOther[Start Day],"&gt;="&amp;DAY(A1168)))))</f>
        <v/>
      </c>
      <c r="R1168" s="8" t="str" cm="1">
        <f t="array" ref="R1168">IF(A1168="","",IF(COUNTIF(TOther[Frequency],R$1)=0,0,SUMPRODUCT(--(TOther[Frequency]=R$1),--(TOther[Start Date]&lt;=A1168),--(TOther[End Date Calc]&gt;=A1168),IF(B1168="N",--(TOther[Start Day]=DAY(A1168)),--(TOther[Start Day]&gt;=DAY(A1168))),--(IFERROR(MOD(TOther[Start Month]-MONTH(A1168)+2,2),1)=0),TOther[Amount])))</f>
        <v/>
      </c>
      <c r="S1168" s="8" t="str" cm="1">
        <f t="array" ref="S1168">IF(A1168="","",IF(COUNTIF(TOther[Frequency],S$1)=0,0,SUMPRODUCT(--(TOther[Frequency]=S$1),--(TOther[Start Date]&lt;=A1168),--(TOther[End Date Calc]&gt;=A1168),IF(B1168="N",--(TOther[Start Day]=DAY(A1168)),--(TOther[Start Day]&gt;=DAY(A1168))),--(IFERROR(MOD(TOther[Start Month]-MONTH(A1168)+3,3),1)=0),TOther[Amount])))</f>
        <v/>
      </c>
      <c r="T1168" s="8" t="str" cm="1">
        <f t="array" ref="T1168">IF($A1168="","",IF(COUNTIF(TOther[Frequency],T$1)=0,0,SUMPRODUCT(--(TOther[Frequency]=T$1),--(TOther[Start Date]&lt;=$A1168),--(TOther[End Date Calc]&gt;=$A1168),IF($B1168="N",--(TOther[Start Day]=DAY($A1168)),--(TOther[Start Day]&gt;=DAY($A1168))),--(IFERROR(MOD(TOther[Start Month]-MONTH($A1168)+4,4),1)=0),TOther[Amount])))</f>
        <v/>
      </c>
      <c r="U1168" s="8" t="str" cm="1">
        <f t="array" ref="U1168">IF(A1168="","",IF(COUNTIF(TOther[Frequency],$U$1)=0,0,SUMPRODUCT(--(TOther[Frequency]=$U$1),--(TOther[Start Date]&lt;=A1168),--(TOther[End Date Calc]&gt;=A1168),IF(B1168="N",--(TOther[Start Day]=DAY(A1168)),--(TOther[Start Day]&gt;=DAY(A1168))),--(IFERROR(MOD(TOther[Start Month]-MONTH(A1168)+6,6),1)=0),TOther[Amount])))</f>
        <v/>
      </c>
      <c r="V1168" s="8" t="str" cm="1">
        <f t="array" ref="V1168">IF(A1168="","",IF(COUNTIF(TOther[Frequency],$V$1)=0,0,SUMPRODUCT(--(TOther[Frequency]=$V$1),--(TOther[Start Date]&lt;=A1168),--(TOther[End Date Calc]&gt;=A1168),IF(B1168="N",--(TOther[Start Day]=DAY(A1168)),--(TOther[Start Day]&gt;=DAY(A1168))),--(IFERROR(MOD(TOther[Start Month]-MONTH(A1168)+12,12),1)=0),TOther[Amount])))</f>
        <v/>
      </c>
      <c r="W1168" s="8" t="str">
        <f>IF(A1168="","",SUMIFS(TOther[Amount],TOther[Start Date],A1168,TOther[Frequency],$W$1))</f>
        <v/>
      </c>
      <c r="X1168" s="9" t="str">
        <f t="shared" si="90"/>
        <v/>
      </c>
      <c r="Y1168" s="9" t="str">
        <f t="shared" si="94"/>
        <v/>
      </c>
      <c r="Z1168" s="8" t="str" cm="1">
        <f t="array" ref="Z1168">IF(A1168="","",IF(COUNTIF('2) Income'!$D$13:$D$32,"Weekly")=0,0,SUMPRODUCT(--(IFERROR(MOD(A1168-'2) Income'!$F$13:$F$32,7),1)=0),--('2) Income'!$D$13:$D$32="Weekly"),--('2) Income'!$F$13:$F$32&lt;=A1168),'2) Income'!$E$13:$E$32)))</f>
        <v/>
      </c>
      <c r="AA1168" s="8" t="str" cm="1">
        <f t="array" ref="AA1168">IF(A1168="","",IF(COUNTIF('2) Income'!$D$13:$D$32,"Every Other Week")=0,0,SUMPRODUCT(--(IFERROR(MOD(A1168-'2) Income'!$F$13:$F$32,14),1)=0),--('2) Income'!$D$13:$D$32="Every Other Week"),--('2) Income'!$F$13:$F$32&lt;=A1168),'2) Income'!$E$13:$E$32)))</f>
        <v/>
      </c>
      <c r="AB1168" s="8" t="str">
        <f>IF(A1168="","",IF(COUNTIF('2) Income'!$D$13:$D$32,"1st and 15th")=0,0,IF(OR(DAY(A1168)=1,DAY(A1168)=15),SUMIFS('2) Income'!$E$13:$E$32,'2) Income'!$D$13:$D$32,"1st and 15th",'2) Income'!$F$13:$F$32,"&lt;="&amp;$A1168),0)))</f>
        <v/>
      </c>
      <c r="AC1168" s="8" t="str">
        <f>IF(A1168="","",IF(COUNTIF('2) Income'!$D$13:$D$32,"2nd Wednesday")=0,0,IF(A1168=(A1168-DAY(A1168)+1+2*7-WEEKDAY(A1168-DAY(A1168)+8-4,1)),SUMIFS('2) Income'!$E$13:$E$32,'2) Income'!$D$13:$D$32,"2nd Wednesday",'2) Income'!$F$13:$F$32,"&lt;="&amp;$A1168),0)))</f>
        <v/>
      </c>
      <c r="AD1168" s="8" t="str">
        <f>IF(A1168="","",IF(COUNTIF('2) Income'!$D$13:$D$32,"3rd Wednesday")=0,0,IF(A1168=(A1168-DAY(A1168)+1+3*7-WEEKDAY(A1168-DAY(A1168)+8-4,1)),SUMIFS('2) Income'!$E$13:$E$32,'2) Income'!$D$13:$D$32,"3rd Wednesday",'2) Income'!$F$13:$F$32,"&lt;="&amp;$A1168),0)))</f>
        <v/>
      </c>
      <c r="AE1168" s="8" t="str">
        <f>IF(A1168="","",IF(COUNTIF('2) Income'!$D$13:$D$32,"4th Wednesday")=0,0,IF(A1168=(A1168-DAY(A1168)+1+4*7-WEEKDAY(A1168-DAY(A1168)+8-4,1)),SUMIFS('2) Income'!$E$13:$E$32,'2) Income'!$D$13:$D$32,"4th Wednesday",'2) Income'!$F$13:$F$32,"&lt;="&amp;$A1168),0)))</f>
        <v/>
      </c>
      <c r="AF1168" s="8" t="str" cm="1">
        <f t="array" ref="AF1168">IF(A1168="","",IF(COUNTIF('2) Income'!$D$13:$D$32,"Every 4 Weeks")=0,0,SUMPRODUCT(--(IFERROR(MOD(A1168-'2) Income'!$F$13:$F$32,28),1)=0),--('2) Income'!$D$13:$D$32="Every 4 Weeks"),--('2) Income'!$F$13:$F$32&lt;=A1168),'2) Income'!$E$13:$E$32)))</f>
        <v/>
      </c>
      <c r="AG1168" s="8" t="str">
        <f>IF(A1168="","",IF(COUNTIF('2) Income'!$D$13:$D$32,"Monthly")=0,0,IF(B1168="N",SUMIFS('2) Income'!$E$13:$E$32,'2) Income'!$D$13:$D$32,"monthly",'2) Income'!$F$13:$F$32,"&lt;="&amp;$A1168,'2) Income'!$I$13:$I$32,DAY(A1168)),SUMIFS('2) Income'!$E$13:$E$32,'2) Income'!$D$13:$D$32,"monthly",'2) Income'!$F$13:$F$32,"&lt;="&amp;$A1168,'2) Income'!$I$13:$I$32,"&gt;="&amp;DAY(A1168)))))</f>
        <v/>
      </c>
      <c r="AH1168" s="8" t="str" cm="1">
        <f t="array" ref="AH1168">IF(A1168="","",IF(COUNTIF('2) Income'!$D$13:$D$32,"Yearly")=0,0,SUMPRODUCT(--('2) Income'!$D$13:$D$32="Yearly"),--('2) Income'!$F$13:$F$32&lt;=A1168),IF(B1168="N",--('2) Income'!$I$13:$I$32=DAY(A1168)),--('2) Income'!$I$13:$I$32&gt;=DAY(A1168))),--(IFERROR(MOD('2) Income'!$H$13:$H$32-MONTH(A1168)+12,12),1)=0),'2) Income'!$E$13:$E$32)))</f>
        <v/>
      </c>
      <c r="AI1168" s="8" t="str">
        <f>IF(A1168="","",IF(COUNTIF('2) Income'!$D$13:$D$32,"one-time")=0,0,SUMIFS('2) Income'!$E$13:$E$32,'2) Income'!$D$13:$D$32,"one-time",'2) Income'!$F$13:$F$32,"="&amp;$A1168)))</f>
        <v/>
      </c>
      <c r="AJ1168" s="9" t="str">
        <f t="shared" si="91"/>
        <v/>
      </c>
    </row>
    <row r="1169" spans="1:36">
      <c r="A1169" s="7" t="str">
        <f>IF(A1168="","",IF(A1168+1&lt;='1) Period'!$E$21,A1168+1,""))</f>
        <v/>
      </c>
      <c r="B1169" s="7" t="e">
        <f t="shared" si="92"/>
        <v>#VALUE!</v>
      </c>
      <c r="C1169" t="e">
        <f t="shared" si="93"/>
        <v>#VALUE!</v>
      </c>
      <c r="D1169" s="8" t="str">
        <f>IF(A1169="","",IF(TEXT(A1169,"dddd")='4) Happy Money'!$E$23,WAllowance,0))</f>
        <v/>
      </c>
      <c r="E1169" s="8" t="str">
        <f>IF(A1169="","",IF(B1169="N",SUMIF(TMonthly[Day of the Month],DAY(A1169),TMonthly[Amount]),SUMIF(TMonthly[Day of the Month],"&gt;="&amp;DAY(A1169),TMonthly[Amount])))</f>
        <v/>
      </c>
      <c r="F1169" s="8" t="str" cm="1">
        <f t="array" ref="F1169">IF(A1169="","",SUMPRODUCT(--(TYearly[Due Date]&lt;=A1169),IF(B1169="N",--(TYearly[Day]=DAY(A1169)),--(TYearly[Day]&gt;=DAY(A1169))),--(IFERROR(MOD(TYearly[Month]-MONTH(A1169)+12,12),1)=0),TYearly[Amount]))</f>
        <v/>
      </c>
      <c r="G1169" s="8" t="str">
        <f>IF(A1169="","",SUMIF(TOneTime[Due Date],A1169,TOneTime[Amount]))</f>
        <v/>
      </c>
      <c r="H1169" s="8" t="str" cm="1">
        <f t="array" ref="H1169">IF(A1169="","",IF(COUNTIF(TOther[Frequency],$H$1)=0,0,SUMPRODUCT(--(IFERROR(MOD(A1169-TOther[Start Date],7),1)=0),--(TOther[Frequency]=$H$1),--(TOther[Start Date]&lt;=A1169),--(TOther[End Date Calc]&gt;=A1169),TOther[Amount])))</f>
        <v/>
      </c>
      <c r="I1169" s="8" t="str" cm="1">
        <f t="array" ref="I1169">IF(A1169="","",IF(COUNTIF(TOther[Frequency],$I$1)=0,0,SUMPRODUCT(--(IFERROR(MOD(A1169-TOther[Start Date],14),1)=0),--(TOther[Frequency]=$I$1),--(TOther[Start Date]&lt;=A1169),--(TOther[End Date Calc]&gt;=A1169),TOther[Amount])))</f>
        <v/>
      </c>
      <c r="J1169" s="8" t="str">
        <f>IF(A1169="","",IF(COUNTIF(TOther[Frequency],$J$1)=0,0,IF(OR(DAY(A1169)=1,DAY(A1169)=15),SUMIFS(TOther[Amount],TOther[Frequency],$J$1,TOther[Start Date],"&lt;="&amp;$A1169,TOther[End Date Calc],"&gt;="&amp;A1169),0)))</f>
        <v/>
      </c>
      <c r="K1169" s="8" t="str">
        <f>IF(A1169="","",IF(COUNTIF(TOther[Frequency],$K$1)=0,0,IF(A1169=(A1169-DAY(A1169)+1+2*7-WEEKDAY(A1169-DAY(A1169)+8-4,1)),SUMIFS(TOther[Amount],TOther[Frequency],$K$1,TOther[Start Date],"&lt;="&amp;$A1169,TOther[End Date Calc],"&gt;="&amp;A1169),0)))</f>
        <v/>
      </c>
      <c r="L1169" s="8" t="str">
        <f>IF(A1169="","",IF(COUNTIF(TOther[Frequency],$L$1)=0,0,IF(A1169=(A1169-DAY(A1169)+1+3*7-WEEKDAY(A1169-DAY(A1169)+8-4,1)),SUMIFS(TOther[Amount],TOther[Frequency],$L$1,TOther[Start Date],"&lt;="&amp;$A1169,TOther[End Date Calc],"&gt;="&amp;A1169),0)))</f>
        <v/>
      </c>
      <c r="M1169" s="8" t="str">
        <f>IF(A1169="","",IF(COUNTIF(TOther[Frequency],$M$1)=0,0,IF(A1169=(A1169-DAY(A1169)+1+4*7-WEEKDAY(A1169-DAY(A1169)+8-4,1)),SUMIFS(TOther[Amount],TOther[Frequency],$M$1,TOther[Start Date],"&lt;="&amp;$A1169,TOther[End Date Calc],"&gt;="&amp;A1169),0)))</f>
        <v/>
      </c>
      <c r="N1169" s="8" t="str" cm="1">
        <f t="array" ref="N1169">IF(A1169="","",IF(COUNTIF(TOther[Frequency],$N$1)=0,0,SUMPRODUCT(--(IFERROR(MOD(A1169-TOther[Start Date],28),1)=0),--(TOther[Frequency]=$N$1),--(TOther[Start Date]&lt;=A1169),--(TOther[End Date Calc]&gt;=A1169),TOther[Amount])))</f>
        <v/>
      </c>
      <c r="O1169" s="8" t="str" cm="1">
        <f t="array" ref="O1169">IF(A1169="","",IF(COUNTIF(TOther[Frequency],$O$1)=0,0,SUMPRODUCT(--(IFERROR(MOD(A1169-TOther[Start Date],42),1)=0),--(TOther[Frequency]=$O$1),--(TOther[Start Date]&lt;=A1169),--(TOther[End Date Calc]&gt;=A1169),TOther[Amount])))</f>
        <v/>
      </c>
      <c r="P1169" s="8" t="str" cm="1">
        <f t="array" ref="P1169">IF(A1169="","",IF(COUNTIF(TOther[Frequency],$P$1)=0,0,SUMPRODUCT(--(IFERROR(MOD(A1169-TOther[Start Date],56),1)=0),--(TOther[Frequency]=$P$1),--(TOther[Start Date]&lt;=A1169),--(TOther[End Date Calc]&gt;=A1169),TOther[Amount])))</f>
        <v/>
      </c>
      <c r="Q1169" s="8" t="str">
        <f>IF(A1169="","",IF(COUNTIF(TOther[Frequency],$Q$1)=0,0,IF(B1169="N",SUMIFS(TOther[Amount],TOther[Frequency],$Q$1,TOther[Start Date],"&lt;="&amp;$A1169,TOther[End Date Calc],"&gt;="&amp;A1169,TOther[Start Day],DAY(A1169)),SUMIFS(TOther[Amount],TOther[Frequency],$Q$1,TOther[Start Date],"&lt;="&amp;$A1169,TOther[End Date Calc],"&gt;="&amp;A1169,TOther[Start Day],"&gt;="&amp;DAY(A1169)))))</f>
        <v/>
      </c>
      <c r="R1169" s="8" t="str" cm="1">
        <f t="array" ref="R1169">IF(A1169="","",IF(COUNTIF(TOther[Frequency],R$1)=0,0,SUMPRODUCT(--(TOther[Frequency]=R$1),--(TOther[Start Date]&lt;=A1169),--(TOther[End Date Calc]&gt;=A1169),IF(B1169="N",--(TOther[Start Day]=DAY(A1169)),--(TOther[Start Day]&gt;=DAY(A1169))),--(IFERROR(MOD(TOther[Start Month]-MONTH(A1169)+2,2),1)=0),TOther[Amount])))</f>
        <v/>
      </c>
      <c r="S1169" s="8" t="str" cm="1">
        <f t="array" ref="S1169">IF(A1169="","",IF(COUNTIF(TOther[Frequency],S$1)=0,0,SUMPRODUCT(--(TOther[Frequency]=S$1),--(TOther[Start Date]&lt;=A1169),--(TOther[End Date Calc]&gt;=A1169),IF(B1169="N",--(TOther[Start Day]=DAY(A1169)),--(TOther[Start Day]&gt;=DAY(A1169))),--(IFERROR(MOD(TOther[Start Month]-MONTH(A1169)+3,3),1)=0),TOther[Amount])))</f>
        <v/>
      </c>
      <c r="T1169" s="8" t="str" cm="1">
        <f t="array" ref="T1169">IF($A1169="","",IF(COUNTIF(TOther[Frequency],T$1)=0,0,SUMPRODUCT(--(TOther[Frequency]=T$1),--(TOther[Start Date]&lt;=$A1169),--(TOther[End Date Calc]&gt;=$A1169),IF($B1169="N",--(TOther[Start Day]=DAY($A1169)),--(TOther[Start Day]&gt;=DAY($A1169))),--(IFERROR(MOD(TOther[Start Month]-MONTH($A1169)+4,4),1)=0),TOther[Amount])))</f>
        <v/>
      </c>
      <c r="U1169" s="8" t="str" cm="1">
        <f t="array" ref="U1169">IF(A1169="","",IF(COUNTIF(TOther[Frequency],$U$1)=0,0,SUMPRODUCT(--(TOther[Frequency]=$U$1),--(TOther[Start Date]&lt;=A1169),--(TOther[End Date Calc]&gt;=A1169),IF(B1169="N",--(TOther[Start Day]=DAY(A1169)),--(TOther[Start Day]&gt;=DAY(A1169))),--(IFERROR(MOD(TOther[Start Month]-MONTH(A1169)+6,6),1)=0),TOther[Amount])))</f>
        <v/>
      </c>
      <c r="V1169" s="8" t="str" cm="1">
        <f t="array" ref="V1169">IF(A1169="","",IF(COUNTIF(TOther[Frequency],$V$1)=0,0,SUMPRODUCT(--(TOther[Frequency]=$V$1),--(TOther[Start Date]&lt;=A1169),--(TOther[End Date Calc]&gt;=A1169),IF(B1169="N",--(TOther[Start Day]=DAY(A1169)),--(TOther[Start Day]&gt;=DAY(A1169))),--(IFERROR(MOD(TOther[Start Month]-MONTH(A1169)+12,12),1)=0),TOther[Amount])))</f>
        <v/>
      </c>
      <c r="W1169" s="8" t="str">
        <f>IF(A1169="","",SUMIFS(TOther[Amount],TOther[Start Date],A1169,TOther[Frequency],$W$1))</f>
        <v/>
      </c>
      <c r="X1169" s="9" t="str">
        <f t="shared" si="90"/>
        <v/>
      </c>
      <c r="Y1169" s="9" t="str">
        <f t="shared" si="94"/>
        <v/>
      </c>
      <c r="Z1169" s="8" t="str" cm="1">
        <f t="array" ref="Z1169">IF(A1169="","",IF(COUNTIF('2) Income'!$D$13:$D$32,"Weekly")=0,0,SUMPRODUCT(--(IFERROR(MOD(A1169-'2) Income'!$F$13:$F$32,7),1)=0),--('2) Income'!$D$13:$D$32="Weekly"),--('2) Income'!$F$13:$F$32&lt;=A1169),'2) Income'!$E$13:$E$32)))</f>
        <v/>
      </c>
      <c r="AA1169" s="8" t="str" cm="1">
        <f t="array" ref="AA1169">IF(A1169="","",IF(COUNTIF('2) Income'!$D$13:$D$32,"Every Other Week")=0,0,SUMPRODUCT(--(IFERROR(MOD(A1169-'2) Income'!$F$13:$F$32,14),1)=0),--('2) Income'!$D$13:$D$32="Every Other Week"),--('2) Income'!$F$13:$F$32&lt;=A1169),'2) Income'!$E$13:$E$32)))</f>
        <v/>
      </c>
      <c r="AB1169" s="8" t="str">
        <f>IF(A1169="","",IF(COUNTIF('2) Income'!$D$13:$D$32,"1st and 15th")=0,0,IF(OR(DAY(A1169)=1,DAY(A1169)=15),SUMIFS('2) Income'!$E$13:$E$32,'2) Income'!$D$13:$D$32,"1st and 15th",'2) Income'!$F$13:$F$32,"&lt;="&amp;$A1169),0)))</f>
        <v/>
      </c>
      <c r="AC1169" s="8" t="str">
        <f>IF(A1169="","",IF(COUNTIF('2) Income'!$D$13:$D$32,"2nd Wednesday")=0,0,IF(A1169=(A1169-DAY(A1169)+1+2*7-WEEKDAY(A1169-DAY(A1169)+8-4,1)),SUMIFS('2) Income'!$E$13:$E$32,'2) Income'!$D$13:$D$32,"2nd Wednesday",'2) Income'!$F$13:$F$32,"&lt;="&amp;$A1169),0)))</f>
        <v/>
      </c>
      <c r="AD1169" s="8" t="str">
        <f>IF(A1169="","",IF(COUNTIF('2) Income'!$D$13:$D$32,"3rd Wednesday")=0,0,IF(A1169=(A1169-DAY(A1169)+1+3*7-WEEKDAY(A1169-DAY(A1169)+8-4,1)),SUMIFS('2) Income'!$E$13:$E$32,'2) Income'!$D$13:$D$32,"3rd Wednesday",'2) Income'!$F$13:$F$32,"&lt;="&amp;$A1169),0)))</f>
        <v/>
      </c>
      <c r="AE1169" s="8" t="str">
        <f>IF(A1169="","",IF(COUNTIF('2) Income'!$D$13:$D$32,"4th Wednesday")=0,0,IF(A1169=(A1169-DAY(A1169)+1+4*7-WEEKDAY(A1169-DAY(A1169)+8-4,1)),SUMIFS('2) Income'!$E$13:$E$32,'2) Income'!$D$13:$D$32,"4th Wednesday",'2) Income'!$F$13:$F$32,"&lt;="&amp;$A1169),0)))</f>
        <v/>
      </c>
      <c r="AF1169" s="8" t="str" cm="1">
        <f t="array" ref="AF1169">IF(A1169="","",IF(COUNTIF('2) Income'!$D$13:$D$32,"Every 4 Weeks")=0,0,SUMPRODUCT(--(IFERROR(MOD(A1169-'2) Income'!$F$13:$F$32,28),1)=0),--('2) Income'!$D$13:$D$32="Every 4 Weeks"),--('2) Income'!$F$13:$F$32&lt;=A1169),'2) Income'!$E$13:$E$32)))</f>
        <v/>
      </c>
      <c r="AG1169" s="8" t="str">
        <f>IF(A1169="","",IF(COUNTIF('2) Income'!$D$13:$D$32,"Monthly")=0,0,IF(B1169="N",SUMIFS('2) Income'!$E$13:$E$32,'2) Income'!$D$13:$D$32,"monthly",'2) Income'!$F$13:$F$32,"&lt;="&amp;$A1169,'2) Income'!$I$13:$I$32,DAY(A1169)),SUMIFS('2) Income'!$E$13:$E$32,'2) Income'!$D$13:$D$32,"monthly",'2) Income'!$F$13:$F$32,"&lt;="&amp;$A1169,'2) Income'!$I$13:$I$32,"&gt;="&amp;DAY(A1169)))))</f>
        <v/>
      </c>
      <c r="AH1169" s="8" t="str" cm="1">
        <f t="array" ref="AH1169">IF(A1169="","",IF(COUNTIF('2) Income'!$D$13:$D$32,"Yearly")=0,0,SUMPRODUCT(--('2) Income'!$D$13:$D$32="Yearly"),--('2) Income'!$F$13:$F$32&lt;=A1169),IF(B1169="N",--('2) Income'!$I$13:$I$32=DAY(A1169)),--('2) Income'!$I$13:$I$32&gt;=DAY(A1169))),--(IFERROR(MOD('2) Income'!$H$13:$H$32-MONTH(A1169)+12,12),1)=0),'2) Income'!$E$13:$E$32)))</f>
        <v/>
      </c>
      <c r="AI1169" s="8" t="str">
        <f>IF(A1169="","",IF(COUNTIF('2) Income'!$D$13:$D$32,"one-time")=0,0,SUMIFS('2) Income'!$E$13:$E$32,'2) Income'!$D$13:$D$32,"one-time",'2) Income'!$F$13:$F$32,"="&amp;$A1169)))</f>
        <v/>
      </c>
      <c r="AJ1169" s="9" t="str">
        <f t="shared" si="91"/>
        <v/>
      </c>
    </row>
    <row r="1170" spans="1:36">
      <c r="A1170" s="7" t="str">
        <f>IF(A1169="","",IF(A1169+1&lt;='1) Period'!$E$21,A1169+1,""))</f>
        <v/>
      </c>
      <c r="B1170" s="7" t="e">
        <f t="shared" si="92"/>
        <v>#VALUE!</v>
      </c>
      <c r="C1170" t="e">
        <f t="shared" si="93"/>
        <v>#VALUE!</v>
      </c>
      <c r="D1170" s="8" t="str">
        <f>IF(A1170="","",IF(TEXT(A1170,"dddd")='4) Happy Money'!$E$23,WAllowance,0))</f>
        <v/>
      </c>
      <c r="E1170" s="8" t="str">
        <f>IF(A1170="","",IF(B1170="N",SUMIF(TMonthly[Day of the Month],DAY(A1170),TMonthly[Amount]),SUMIF(TMonthly[Day of the Month],"&gt;="&amp;DAY(A1170),TMonthly[Amount])))</f>
        <v/>
      </c>
      <c r="F1170" s="8" t="str" cm="1">
        <f t="array" ref="F1170">IF(A1170="","",SUMPRODUCT(--(TYearly[Due Date]&lt;=A1170),IF(B1170="N",--(TYearly[Day]=DAY(A1170)),--(TYearly[Day]&gt;=DAY(A1170))),--(IFERROR(MOD(TYearly[Month]-MONTH(A1170)+12,12),1)=0),TYearly[Amount]))</f>
        <v/>
      </c>
      <c r="G1170" s="8" t="str">
        <f>IF(A1170="","",SUMIF(TOneTime[Due Date],A1170,TOneTime[Amount]))</f>
        <v/>
      </c>
      <c r="H1170" s="8" t="str" cm="1">
        <f t="array" ref="H1170">IF(A1170="","",IF(COUNTIF(TOther[Frequency],$H$1)=0,0,SUMPRODUCT(--(IFERROR(MOD(A1170-TOther[Start Date],7),1)=0),--(TOther[Frequency]=$H$1),--(TOther[Start Date]&lt;=A1170),--(TOther[End Date Calc]&gt;=A1170),TOther[Amount])))</f>
        <v/>
      </c>
      <c r="I1170" s="8" t="str" cm="1">
        <f t="array" ref="I1170">IF(A1170="","",IF(COUNTIF(TOther[Frequency],$I$1)=0,0,SUMPRODUCT(--(IFERROR(MOD(A1170-TOther[Start Date],14),1)=0),--(TOther[Frequency]=$I$1),--(TOther[Start Date]&lt;=A1170),--(TOther[End Date Calc]&gt;=A1170),TOther[Amount])))</f>
        <v/>
      </c>
      <c r="J1170" s="8" t="str">
        <f>IF(A1170="","",IF(COUNTIF(TOther[Frequency],$J$1)=0,0,IF(OR(DAY(A1170)=1,DAY(A1170)=15),SUMIFS(TOther[Amount],TOther[Frequency],$J$1,TOther[Start Date],"&lt;="&amp;$A1170,TOther[End Date Calc],"&gt;="&amp;A1170),0)))</f>
        <v/>
      </c>
      <c r="K1170" s="8" t="str">
        <f>IF(A1170="","",IF(COUNTIF(TOther[Frequency],$K$1)=0,0,IF(A1170=(A1170-DAY(A1170)+1+2*7-WEEKDAY(A1170-DAY(A1170)+8-4,1)),SUMIFS(TOther[Amount],TOther[Frequency],$K$1,TOther[Start Date],"&lt;="&amp;$A1170,TOther[End Date Calc],"&gt;="&amp;A1170),0)))</f>
        <v/>
      </c>
      <c r="L1170" s="8" t="str">
        <f>IF(A1170="","",IF(COUNTIF(TOther[Frequency],$L$1)=0,0,IF(A1170=(A1170-DAY(A1170)+1+3*7-WEEKDAY(A1170-DAY(A1170)+8-4,1)),SUMIFS(TOther[Amount],TOther[Frequency],$L$1,TOther[Start Date],"&lt;="&amp;$A1170,TOther[End Date Calc],"&gt;="&amp;A1170),0)))</f>
        <v/>
      </c>
      <c r="M1170" s="8" t="str">
        <f>IF(A1170="","",IF(COUNTIF(TOther[Frequency],$M$1)=0,0,IF(A1170=(A1170-DAY(A1170)+1+4*7-WEEKDAY(A1170-DAY(A1170)+8-4,1)),SUMIFS(TOther[Amount],TOther[Frequency],$M$1,TOther[Start Date],"&lt;="&amp;$A1170,TOther[End Date Calc],"&gt;="&amp;A1170),0)))</f>
        <v/>
      </c>
      <c r="N1170" s="8" t="str" cm="1">
        <f t="array" ref="N1170">IF(A1170="","",IF(COUNTIF(TOther[Frequency],$N$1)=0,0,SUMPRODUCT(--(IFERROR(MOD(A1170-TOther[Start Date],28),1)=0),--(TOther[Frequency]=$N$1),--(TOther[Start Date]&lt;=A1170),--(TOther[End Date Calc]&gt;=A1170),TOther[Amount])))</f>
        <v/>
      </c>
      <c r="O1170" s="8" t="str" cm="1">
        <f t="array" ref="O1170">IF(A1170="","",IF(COUNTIF(TOther[Frequency],$O$1)=0,0,SUMPRODUCT(--(IFERROR(MOD(A1170-TOther[Start Date],42),1)=0),--(TOther[Frequency]=$O$1),--(TOther[Start Date]&lt;=A1170),--(TOther[End Date Calc]&gt;=A1170),TOther[Amount])))</f>
        <v/>
      </c>
      <c r="P1170" s="8" t="str" cm="1">
        <f t="array" ref="P1170">IF(A1170="","",IF(COUNTIF(TOther[Frequency],$P$1)=0,0,SUMPRODUCT(--(IFERROR(MOD(A1170-TOther[Start Date],56),1)=0),--(TOther[Frequency]=$P$1),--(TOther[Start Date]&lt;=A1170),--(TOther[End Date Calc]&gt;=A1170),TOther[Amount])))</f>
        <v/>
      </c>
      <c r="Q1170" s="8" t="str">
        <f>IF(A1170="","",IF(COUNTIF(TOther[Frequency],$Q$1)=0,0,IF(B1170="N",SUMIFS(TOther[Amount],TOther[Frequency],$Q$1,TOther[Start Date],"&lt;="&amp;$A1170,TOther[End Date Calc],"&gt;="&amp;A1170,TOther[Start Day],DAY(A1170)),SUMIFS(TOther[Amount],TOther[Frequency],$Q$1,TOther[Start Date],"&lt;="&amp;$A1170,TOther[End Date Calc],"&gt;="&amp;A1170,TOther[Start Day],"&gt;="&amp;DAY(A1170)))))</f>
        <v/>
      </c>
      <c r="R1170" s="8" t="str" cm="1">
        <f t="array" ref="R1170">IF(A1170="","",IF(COUNTIF(TOther[Frequency],R$1)=0,0,SUMPRODUCT(--(TOther[Frequency]=R$1),--(TOther[Start Date]&lt;=A1170),--(TOther[End Date Calc]&gt;=A1170),IF(B1170="N",--(TOther[Start Day]=DAY(A1170)),--(TOther[Start Day]&gt;=DAY(A1170))),--(IFERROR(MOD(TOther[Start Month]-MONTH(A1170)+2,2),1)=0),TOther[Amount])))</f>
        <v/>
      </c>
      <c r="S1170" s="8" t="str" cm="1">
        <f t="array" ref="S1170">IF(A1170="","",IF(COUNTIF(TOther[Frequency],S$1)=0,0,SUMPRODUCT(--(TOther[Frequency]=S$1),--(TOther[Start Date]&lt;=A1170),--(TOther[End Date Calc]&gt;=A1170),IF(B1170="N",--(TOther[Start Day]=DAY(A1170)),--(TOther[Start Day]&gt;=DAY(A1170))),--(IFERROR(MOD(TOther[Start Month]-MONTH(A1170)+3,3),1)=0),TOther[Amount])))</f>
        <v/>
      </c>
      <c r="T1170" s="8" t="str" cm="1">
        <f t="array" ref="T1170">IF($A1170="","",IF(COUNTIF(TOther[Frequency],T$1)=0,0,SUMPRODUCT(--(TOther[Frequency]=T$1),--(TOther[Start Date]&lt;=$A1170),--(TOther[End Date Calc]&gt;=$A1170),IF($B1170="N",--(TOther[Start Day]=DAY($A1170)),--(TOther[Start Day]&gt;=DAY($A1170))),--(IFERROR(MOD(TOther[Start Month]-MONTH($A1170)+4,4),1)=0),TOther[Amount])))</f>
        <v/>
      </c>
      <c r="U1170" s="8" t="str" cm="1">
        <f t="array" ref="U1170">IF(A1170="","",IF(COUNTIF(TOther[Frequency],$U$1)=0,0,SUMPRODUCT(--(TOther[Frequency]=$U$1),--(TOther[Start Date]&lt;=A1170),--(TOther[End Date Calc]&gt;=A1170),IF(B1170="N",--(TOther[Start Day]=DAY(A1170)),--(TOther[Start Day]&gt;=DAY(A1170))),--(IFERROR(MOD(TOther[Start Month]-MONTH(A1170)+6,6),1)=0),TOther[Amount])))</f>
        <v/>
      </c>
      <c r="V1170" s="8" t="str" cm="1">
        <f t="array" ref="V1170">IF(A1170="","",IF(COUNTIF(TOther[Frequency],$V$1)=0,0,SUMPRODUCT(--(TOther[Frequency]=$V$1),--(TOther[Start Date]&lt;=A1170),--(TOther[End Date Calc]&gt;=A1170),IF(B1170="N",--(TOther[Start Day]=DAY(A1170)),--(TOther[Start Day]&gt;=DAY(A1170))),--(IFERROR(MOD(TOther[Start Month]-MONTH(A1170)+12,12),1)=0),TOther[Amount])))</f>
        <v/>
      </c>
      <c r="W1170" s="8" t="str">
        <f>IF(A1170="","",SUMIFS(TOther[Amount],TOther[Start Date],A1170,TOther[Frequency],$W$1))</f>
        <v/>
      </c>
      <c r="X1170" s="9" t="str">
        <f t="shared" si="90"/>
        <v/>
      </c>
      <c r="Y1170" s="9" t="str">
        <f t="shared" si="94"/>
        <v/>
      </c>
      <c r="Z1170" s="8" t="str" cm="1">
        <f t="array" ref="Z1170">IF(A1170="","",IF(COUNTIF('2) Income'!$D$13:$D$32,"Weekly")=0,0,SUMPRODUCT(--(IFERROR(MOD(A1170-'2) Income'!$F$13:$F$32,7),1)=0),--('2) Income'!$D$13:$D$32="Weekly"),--('2) Income'!$F$13:$F$32&lt;=A1170),'2) Income'!$E$13:$E$32)))</f>
        <v/>
      </c>
      <c r="AA1170" s="8" t="str" cm="1">
        <f t="array" ref="AA1170">IF(A1170="","",IF(COUNTIF('2) Income'!$D$13:$D$32,"Every Other Week")=0,0,SUMPRODUCT(--(IFERROR(MOD(A1170-'2) Income'!$F$13:$F$32,14),1)=0),--('2) Income'!$D$13:$D$32="Every Other Week"),--('2) Income'!$F$13:$F$32&lt;=A1170),'2) Income'!$E$13:$E$32)))</f>
        <v/>
      </c>
      <c r="AB1170" s="8" t="str">
        <f>IF(A1170="","",IF(COUNTIF('2) Income'!$D$13:$D$32,"1st and 15th")=0,0,IF(OR(DAY(A1170)=1,DAY(A1170)=15),SUMIFS('2) Income'!$E$13:$E$32,'2) Income'!$D$13:$D$32,"1st and 15th",'2) Income'!$F$13:$F$32,"&lt;="&amp;$A1170),0)))</f>
        <v/>
      </c>
      <c r="AC1170" s="8" t="str">
        <f>IF(A1170="","",IF(COUNTIF('2) Income'!$D$13:$D$32,"2nd Wednesday")=0,0,IF(A1170=(A1170-DAY(A1170)+1+2*7-WEEKDAY(A1170-DAY(A1170)+8-4,1)),SUMIFS('2) Income'!$E$13:$E$32,'2) Income'!$D$13:$D$32,"2nd Wednesday",'2) Income'!$F$13:$F$32,"&lt;="&amp;$A1170),0)))</f>
        <v/>
      </c>
      <c r="AD1170" s="8" t="str">
        <f>IF(A1170="","",IF(COUNTIF('2) Income'!$D$13:$D$32,"3rd Wednesday")=0,0,IF(A1170=(A1170-DAY(A1170)+1+3*7-WEEKDAY(A1170-DAY(A1170)+8-4,1)),SUMIFS('2) Income'!$E$13:$E$32,'2) Income'!$D$13:$D$32,"3rd Wednesday",'2) Income'!$F$13:$F$32,"&lt;="&amp;$A1170),0)))</f>
        <v/>
      </c>
      <c r="AE1170" s="8" t="str">
        <f>IF(A1170="","",IF(COUNTIF('2) Income'!$D$13:$D$32,"4th Wednesday")=0,0,IF(A1170=(A1170-DAY(A1170)+1+4*7-WEEKDAY(A1170-DAY(A1170)+8-4,1)),SUMIFS('2) Income'!$E$13:$E$32,'2) Income'!$D$13:$D$32,"4th Wednesday",'2) Income'!$F$13:$F$32,"&lt;="&amp;$A1170),0)))</f>
        <v/>
      </c>
      <c r="AF1170" s="8" t="str" cm="1">
        <f t="array" ref="AF1170">IF(A1170="","",IF(COUNTIF('2) Income'!$D$13:$D$32,"Every 4 Weeks")=0,0,SUMPRODUCT(--(IFERROR(MOD(A1170-'2) Income'!$F$13:$F$32,28),1)=0),--('2) Income'!$D$13:$D$32="Every 4 Weeks"),--('2) Income'!$F$13:$F$32&lt;=A1170),'2) Income'!$E$13:$E$32)))</f>
        <v/>
      </c>
      <c r="AG1170" s="8" t="str">
        <f>IF(A1170="","",IF(COUNTIF('2) Income'!$D$13:$D$32,"Monthly")=0,0,IF(B1170="N",SUMIFS('2) Income'!$E$13:$E$32,'2) Income'!$D$13:$D$32,"monthly",'2) Income'!$F$13:$F$32,"&lt;="&amp;$A1170,'2) Income'!$I$13:$I$32,DAY(A1170)),SUMIFS('2) Income'!$E$13:$E$32,'2) Income'!$D$13:$D$32,"monthly",'2) Income'!$F$13:$F$32,"&lt;="&amp;$A1170,'2) Income'!$I$13:$I$32,"&gt;="&amp;DAY(A1170)))))</f>
        <v/>
      </c>
      <c r="AH1170" s="8" t="str" cm="1">
        <f t="array" ref="AH1170">IF(A1170="","",IF(COUNTIF('2) Income'!$D$13:$D$32,"Yearly")=0,0,SUMPRODUCT(--('2) Income'!$D$13:$D$32="Yearly"),--('2) Income'!$F$13:$F$32&lt;=A1170),IF(B1170="N",--('2) Income'!$I$13:$I$32=DAY(A1170)),--('2) Income'!$I$13:$I$32&gt;=DAY(A1170))),--(IFERROR(MOD('2) Income'!$H$13:$H$32-MONTH(A1170)+12,12),1)=0),'2) Income'!$E$13:$E$32)))</f>
        <v/>
      </c>
      <c r="AI1170" s="8" t="str">
        <f>IF(A1170="","",IF(COUNTIF('2) Income'!$D$13:$D$32,"one-time")=0,0,SUMIFS('2) Income'!$E$13:$E$32,'2) Income'!$D$13:$D$32,"one-time",'2) Income'!$F$13:$F$32,"="&amp;$A1170)))</f>
        <v/>
      </c>
      <c r="AJ1170" s="9" t="str">
        <f t="shared" si="91"/>
        <v/>
      </c>
    </row>
    <row r="1171" spans="1:36">
      <c r="A1171" s="7" t="str">
        <f>IF(A1170="","",IF(A1170+1&lt;='1) Period'!$E$21,A1170+1,""))</f>
        <v/>
      </c>
      <c r="B1171" s="7" t="e">
        <f t="shared" si="92"/>
        <v>#VALUE!</v>
      </c>
      <c r="C1171" t="e">
        <f t="shared" si="93"/>
        <v>#VALUE!</v>
      </c>
      <c r="D1171" s="8" t="str">
        <f>IF(A1171="","",IF(TEXT(A1171,"dddd")='4) Happy Money'!$E$23,WAllowance,0))</f>
        <v/>
      </c>
      <c r="E1171" s="8" t="str">
        <f>IF(A1171="","",IF(B1171="N",SUMIF(TMonthly[Day of the Month],DAY(A1171),TMonthly[Amount]),SUMIF(TMonthly[Day of the Month],"&gt;="&amp;DAY(A1171),TMonthly[Amount])))</f>
        <v/>
      </c>
      <c r="F1171" s="8" t="str" cm="1">
        <f t="array" ref="F1171">IF(A1171="","",SUMPRODUCT(--(TYearly[Due Date]&lt;=A1171),IF(B1171="N",--(TYearly[Day]=DAY(A1171)),--(TYearly[Day]&gt;=DAY(A1171))),--(IFERROR(MOD(TYearly[Month]-MONTH(A1171)+12,12),1)=0),TYearly[Amount]))</f>
        <v/>
      </c>
      <c r="G1171" s="8" t="str">
        <f>IF(A1171="","",SUMIF(TOneTime[Due Date],A1171,TOneTime[Amount]))</f>
        <v/>
      </c>
      <c r="H1171" s="8" t="str" cm="1">
        <f t="array" ref="H1171">IF(A1171="","",IF(COUNTIF(TOther[Frequency],$H$1)=0,0,SUMPRODUCT(--(IFERROR(MOD(A1171-TOther[Start Date],7),1)=0),--(TOther[Frequency]=$H$1),--(TOther[Start Date]&lt;=A1171),--(TOther[End Date Calc]&gt;=A1171),TOther[Amount])))</f>
        <v/>
      </c>
      <c r="I1171" s="8" t="str" cm="1">
        <f t="array" ref="I1171">IF(A1171="","",IF(COUNTIF(TOther[Frequency],$I$1)=0,0,SUMPRODUCT(--(IFERROR(MOD(A1171-TOther[Start Date],14),1)=0),--(TOther[Frequency]=$I$1),--(TOther[Start Date]&lt;=A1171),--(TOther[End Date Calc]&gt;=A1171),TOther[Amount])))</f>
        <v/>
      </c>
      <c r="J1171" s="8" t="str">
        <f>IF(A1171="","",IF(COUNTIF(TOther[Frequency],$J$1)=0,0,IF(OR(DAY(A1171)=1,DAY(A1171)=15),SUMIFS(TOther[Amount],TOther[Frequency],$J$1,TOther[Start Date],"&lt;="&amp;$A1171,TOther[End Date Calc],"&gt;="&amp;A1171),0)))</f>
        <v/>
      </c>
      <c r="K1171" s="8" t="str">
        <f>IF(A1171="","",IF(COUNTIF(TOther[Frequency],$K$1)=0,0,IF(A1171=(A1171-DAY(A1171)+1+2*7-WEEKDAY(A1171-DAY(A1171)+8-4,1)),SUMIFS(TOther[Amount],TOther[Frequency],$K$1,TOther[Start Date],"&lt;="&amp;$A1171,TOther[End Date Calc],"&gt;="&amp;A1171),0)))</f>
        <v/>
      </c>
      <c r="L1171" s="8" t="str">
        <f>IF(A1171="","",IF(COUNTIF(TOther[Frequency],$L$1)=0,0,IF(A1171=(A1171-DAY(A1171)+1+3*7-WEEKDAY(A1171-DAY(A1171)+8-4,1)),SUMIFS(TOther[Amount],TOther[Frequency],$L$1,TOther[Start Date],"&lt;="&amp;$A1171,TOther[End Date Calc],"&gt;="&amp;A1171),0)))</f>
        <v/>
      </c>
      <c r="M1171" s="8" t="str">
        <f>IF(A1171="","",IF(COUNTIF(TOther[Frequency],$M$1)=0,0,IF(A1171=(A1171-DAY(A1171)+1+4*7-WEEKDAY(A1171-DAY(A1171)+8-4,1)),SUMIFS(TOther[Amount],TOther[Frequency],$M$1,TOther[Start Date],"&lt;="&amp;$A1171,TOther[End Date Calc],"&gt;="&amp;A1171),0)))</f>
        <v/>
      </c>
      <c r="N1171" s="8" t="str" cm="1">
        <f t="array" ref="N1171">IF(A1171="","",IF(COUNTIF(TOther[Frequency],$N$1)=0,0,SUMPRODUCT(--(IFERROR(MOD(A1171-TOther[Start Date],28),1)=0),--(TOther[Frequency]=$N$1),--(TOther[Start Date]&lt;=A1171),--(TOther[End Date Calc]&gt;=A1171),TOther[Amount])))</f>
        <v/>
      </c>
      <c r="O1171" s="8" t="str" cm="1">
        <f t="array" ref="O1171">IF(A1171="","",IF(COUNTIF(TOther[Frequency],$O$1)=0,0,SUMPRODUCT(--(IFERROR(MOD(A1171-TOther[Start Date],42),1)=0),--(TOther[Frequency]=$O$1),--(TOther[Start Date]&lt;=A1171),--(TOther[End Date Calc]&gt;=A1171),TOther[Amount])))</f>
        <v/>
      </c>
      <c r="P1171" s="8" t="str" cm="1">
        <f t="array" ref="P1171">IF(A1171="","",IF(COUNTIF(TOther[Frequency],$P$1)=0,0,SUMPRODUCT(--(IFERROR(MOD(A1171-TOther[Start Date],56),1)=0),--(TOther[Frequency]=$P$1),--(TOther[Start Date]&lt;=A1171),--(TOther[End Date Calc]&gt;=A1171),TOther[Amount])))</f>
        <v/>
      </c>
      <c r="Q1171" s="8" t="str">
        <f>IF(A1171="","",IF(COUNTIF(TOther[Frequency],$Q$1)=0,0,IF(B1171="N",SUMIFS(TOther[Amount],TOther[Frequency],$Q$1,TOther[Start Date],"&lt;="&amp;$A1171,TOther[End Date Calc],"&gt;="&amp;A1171,TOther[Start Day],DAY(A1171)),SUMIFS(TOther[Amount],TOther[Frequency],$Q$1,TOther[Start Date],"&lt;="&amp;$A1171,TOther[End Date Calc],"&gt;="&amp;A1171,TOther[Start Day],"&gt;="&amp;DAY(A1171)))))</f>
        <v/>
      </c>
      <c r="R1171" s="8" t="str" cm="1">
        <f t="array" ref="R1171">IF(A1171="","",IF(COUNTIF(TOther[Frequency],R$1)=0,0,SUMPRODUCT(--(TOther[Frequency]=R$1),--(TOther[Start Date]&lt;=A1171),--(TOther[End Date Calc]&gt;=A1171),IF(B1171="N",--(TOther[Start Day]=DAY(A1171)),--(TOther[Start Day]&gt;=DAY(A1171))),--(IFERROR(MOD(TOther[Start Month]-MONTH(A1171)+2,2),1)=0),TOther[Amount])))</f>
        <v/>
      </c>
      <c r="S1171" s="8" t="str" cm="1">
        <f t="array" ref="S1171">IF(A1171="","",IF(COUNTIF(TOther[Frequency],S$1)=0,0,SUMPRODUCT(--(TOther[Frequency]=S$1),--(TOther[Start Date]&lt;=A1171),--(TOther[End Date Calc]&gt;=A1171),IF(B1171="N",--(TOther[Start Day]=DAY(A1171)),--(TOther[Start Day]&gt;=DAY(A1171))),--(IFERROR(MOD(TOther[Start Month]-MONTH(A1171)+3,3),1)=0),TOther[Amount])))</f>
        <v/>
      </c>
      <c r="T1171" s="8" t="str" cm="1">
        <f t="array" ref="T1171">IF($A1171="","",IF(COUNTIF(TOther[Frequency],T$1)=0,0,SUMPRODUCT(--(TOther[Frequency]=T$1),--(TOther[Start Date]&lt;=$A1171),--(TOther[End Date Calc]&gt;=$A1171),IF($B1171="N",--(TOther[Start Day]=DAY($A1171)),--(TOther[Start Day]&gt;=DAY($A1171))),--(IFERROR(MOD(TOther[Start Month]-MONTH($A1171)+4,4),1)=0),TOther[Amount])))</f>
        <v/>
      </c>
      <c r="U1171" s="8" t="str" cm="1">
        <f t="array" ref="U1171">IF(A1171="","",IF(COUNTIF(TOther[Frequency],$U$1)=0,0,SUMPRODUCT(--(TOther[Frequency]=$U$1),--(TOther[Start Date]&lt;=A1171),--(TOther[End Date Calc]&gt;=A1171),IF(B1171="N",--(TOther[Start Day]=DAY(A1171)),--(TOther[Start Day]&gt;=DAY(A1171))),--(IFERROR(MOD(TOther[Start Month]-MONTH(A1171)+6,6),1)=0),TOther[Amount])))</f>
        <v/>
      </c>
      <c r="V1171" s="8" t="str" cm="1">
        <f t="array" ref="V1171">IF(A1171="","",IF(COUNTIF(TOther[Frequency],$V$1)=0,0,SUMPRODUCT(--(TOther[Frequency]=$V$1),--(TOther[Start Date]&lt;=A1171),--(TOther[End Date Calc]&gt;=A1171),IF(B1171="N",--(TOther[Start Day]=DAY(A1171)),--(TOther[Start Day]&gt;=DAY(A1171))),--(IFERROR(MOD(TOther[Start Month]-MONTH(A1171)+12,12),1)=0),TOther[Amount])))</f>
        <v/>
      </c>
      <c r="W1171" s="8" t="str">
        <f>IF(A1171="","",SUMIFS(TOther[Amount],TOther[Start Date],A1171,TOther[Frequency],$W$1))</f>
        <v/>
      </c>
      <c r="X1171" s="9" t="str">
        <f t="shared" si="90"/>
        <v/>
      </c>
      <c r="Y1171" s="9" t="str">
        <f t="shared" si="94"/>
        <v/>
      </c>
      <c r="Z1171" s="8" t="str" cm="1">
        <f t="array" ref="Z1171">IF(A1171="","",IF(COUNTIF('2) Income'!$D$13:$D$32,"Weekly")=0,0,SUMPRODUCT(--(IFERROR(MOD(A1171-'2) Income'!$F$13:$F$32,7),1)=0),--('2) Income'!$D$13:$D$32="Weekly"),--('2) Income'!$F$13:$F$32&lt;=A1171),'2) Income'!$E$13:$E$32)))</f>
        <v/>
      </c>
      <c r="AA1171" s="8" t="str" cm="1">
        <f t="array" ref="AA1171">IF(A1171="","",IF(COUNTIF('2) Income'!$D$13:$D$32,"Every Other Week")=0,0,SUMPRODUCT(--(IFERROR(MOD(A1171-'2) Income'!$F$13:$F$32,14),1)=0),--('2) Income'!$D$13:$D$32="Every Other Week"),--('2) Income'!$F$13:$F$32&lt;=A1171),'2) Income'!$E$13:$E$32)))</f>
        <v/>
      </c>
      <c r="AB1171" s="8" t="str">
        <f>IF(A1171="","",IF(COUNTIF('2) Income'!$D$13:$D$32,"1st and 15th")=0,0,IF(OR(DAY(A1171)=1,DAY(A1171)=15),SUMIFS('2) Income'!$E$13:$E$32,'2) Income'!$D$13:$D$32,"1st and 15th",'2) Income'!$F$13:$F$32,"&lt;="&amp;$A1171),0)))</f>
        <v/>
      </c>
      <c r="AC1171" s="8" t="str">
        <f>IF(A1171="","",IF(COUNTIF('2) Income'!$D$13:$D$32,"2nd Wednesday")=0,0,IF(A1171=(A1171-DAY(A1171)+1+2*7-WEEKDAY(A1171-DAY(A1171)+8-4,1)),SUMIFS('2) Income'!$E$13:$E$32,'2) Income'!$D$13:$D$32,"2nd Wednesday",'2) Income'!$F$13:$F$32,"&lt;="&amp;$A1171),0)))</f>
        <v/>
      </c>
      <c r="AD1171" s="8" t="str">
        <f>IF(A1171="","",IF(COUNTIF('2) Income'!$D$13:$D$32,"3rd Wednesday")=0,0,IF(A1171=(A1171-DAY(A1171)+1+3*7-WEEKDAY(A1171-DAY(A1171)+8-4,1)),SUMIFS('2) Income'!$E$13:$E$32,'2) Income'!$D$13:$D$32,"3rd Wednesday",'2) Income'!$F$13:$F$32,"&lt;="&amp;$A1171),0)))</f>
        <v/>
      </c>
      <c r="AE1171" s="8" t="str">
        <f>IF(A1171="","",IF(COUNTIF('2) Income'!$D$13:$D$32,"4th Wednesday")=0,0,IF(A1171=(A1171-DAY(A1171)+1+4*7-WEEKDAY(A1171-DAY(A1171)+8-4,1)),SUMIFS('2) Income'!$E$13:$E$32,'2) Income'!$D$13:$D$32,"4th Wednesday",'2) Income'!$F$13:$F$32,"&lt;="&amp;$A1171),0)))</f>
        <v/>
      </c>
      <c r="AF1171" s="8" t="str" cm="1">
        <f t="array" ref="AF1171">IF(A1171="","",IF(COUNTIF('2) Income'!$D$13:$D$32,"Every 4 Weeks")=0,0,SUMPRODUCT(--(IFERROR(MOD(A1171-'2) Income'!$F$13:$F$32,28),1)=0),--('2) Income'!$D$13:$D$32="Every 4 Weeks"),--('2) Income'!$F$13:$F$32&lt;=A1171),'2) Income'!$E$13:$E$32)))</f>
        <v/>
      </c>
      <c r="AG1171" s="8" t="str">
        <f>IF(A1171="","",IF(COUNTIF('2) Income'!$D$13:$D$32,"Monthly")=0,0,IF(B1171="N",SUMIFS('2) Income'!$E$13:$E$32,'2) Income'!$D$13:$D$32,"monthly",'2) Income'!$F$13:$F$32,"&lt;="&amp;$A1171,'2) Income'!$I$13:$I$32,DAY(A1171)),SUMIFS('2) Income'!$E$13:$E$32,'2) Income'!$D$13:$D$32,"monthly",'2) Income'!$F$13:$F$32,"&lt;="&amp;$A1171,'2) Income'!$I$13:$I$32,"&gt;="&amp;DAY(A1171)))))</f>
        <v/>
      </c>
      <c r="AH1171" s="8" t="str" cm="1">
        <f t="array" ref="AH1171">IF(A1171="","",IF(COUNTIF('2) Income'!$D$13:$D$32,"Yearly")=0,0,SUMPRODUCT(--('2) Income'!$D$13:$D$32="Yearly"),--('2) Income'!$F$13:$F$32&lt;=A1171),IF(B1171="N",--('2) Income'!$I$13:$I$32=DAY(A1171)),--('2) Income'!$I$13:$I$32&gt;=DAY(A1171))),--(IFERROR(MOD('2) Income'!$H$13:$H$32-MONTH(A1171)+12,12),1)=0),'2) Income'!$E$13:$E$32)))</f>
        <v/>
      </c>
      <c r="AI1171" s="8" t="str">
        <f>IF(A1171="","",IF(COUNTIF('2) Income'!$D$13:$D$32,"one-time")=0,0,SUMIFS('2) Income'!$E$13:$E$32,'2) Income'!$D$13:$D$32,"one-time",'2) Income'!$F$13:$F$32,"="&amp;$A1171)))</f>
        <v/>
      </c>
      <c r="AJ1171" s="9" t="str">
        <f t="shared" si="91"/>
        <v/>
      </c>
    </row>
    <row r="1172" spans="1:36">
      <c r="A1172" s="7" t="str">
        <f>IF(A1171="","",IF(A1171+1&lt;='1) Period'!$E$21,A1171+1,""))</f>
        <v/>
      </c>
      <c r="B1172" s="7" t="e">
        <f t="shared" si="92"/>
        <v>#VALUE!</v>
      </c>
      <c r="C1172" t="e">
        <f t="shared" si="93"/>
        <v>#VALUE!</v>
      </c>
      <c r="D1172" s="8" t="str">
        <f>IF(A1172="","",IF(TEXT(A1172,"dddd")='4) Happy Money'!$E$23,WAllowance,0))</f>
        <v/>
      </c>
      <c r="E1172" s="8" t="str">
        <f>IF(A1172="","",IF(B1172="N",SUMIF(TMonthly[Day of the Month],DAY(A1172),TMonthly[Amount]),SUMIF(TMonthly[Day of the Month],"&gt;="&amp;DAY(A1172),TMonthly[Amount])))</f>
        <v/>
      </c>
      <c r="F1172" s="8" t="str" cm="1">
        <f t="array" ref="F1172">IF(A1172="","",SUMPRODUCT(--(TYearly[Due Date]&lt;=A1172),IF(B1172="N",--(TYearly[Day]=DAY(A1172)),--(TYearly[Day]&gt;=DAY(A1172))),--(IFERROR(MOD(TYearly[Month]-MONTH(A1172)+12,12),1)=0),TYearly[Amount]))</f>
        <v/>
      </c>
      <c r="G1172" s="8" t="str">
        <f>IF(A1172="","",SUMIF(TOneTime[Due Date],A1172,TOneTime[Amount]))</f>
        <v/>
      </c>
      <c r="H1172" s="8" t="str" cm="1">
        <f t="array" ref="H1172">IF(A1172="","",IF(COUNTIF(TOther[Frequency],$H$1)=0,0,SUMPRODUCT(--(IFERROR(MOD(A1172-TOther[Start Date],7),1)=0),--(TOther[Frequency]=$H$1),--(TOther[Start Date]&lt;=A1172),--(TOther[End Date Calc]&gt;=A1172),TOther[Amount])))</f>
        <v/>
      </c>
      <c r="I1172" s="8" t="str" cm="1">
        <f t="array" ref="I1172">IF(A1172="","",IF(COUNTIF(TOther[Frequency],$I$1)=0,0,SUMPRODUCT(--(IFERROR(MOD(A1172-TOther[Start Date],14),1)=0),--(TOther[Frequency]=$I$1),--(TOther[Start Date]&lt;=A1172),--(TOther[End Date Calc]&gt;=A1172),TOther[Amount])))</f>
        <v/>
      </c>
      <c r="J1172" s="8" t="str">
        <f>IF(A1172="","",IF(COUNTIF(TOther[Frequency],$J$1)=0,0,IF(OR(DAY(A1172)=1,DAY(A1172)=15),SUMIFS(TOther[Amount],TOther[Frequency],$J$1,TOther[Start Date],"&lt;="&amp;$A1172,TOther[End Date Calc],"&gt;="&amp;A1172),0)))</f>
        <v/>
      </c>
      <c r="K1172" s="8" t="str">
        <f>IF(A1172="","",IF(COUNTIF(TOther[Frequency],$K$1)=0,0,IF(A1172=(A1172-DAY(A1172)+1+2*7-WEEKDAY(A1172-DAY(A1172)+8-4,1)),SUMIFS(TOther[Amount],TOther[Frequency],$K$1,TOther[Start Date],"&lt;="&amp;$A1172,TOther[End Date Calc],"&gt;="&amp;A1172),0)))</f>
        <v/>
      </c>
      <c r="L1172" s="8" t="str">
        <f>IF(A1172="","",IF(COUNTIF(TOther[Frequency],$L$1)=0,0,IF(A1172=(A1172-DAY(A1172)+1+3*7-WEEKDAY(A1172-DAY(A1172)+8-4,1)),SUMIFS(TOther[Amount],TOther[Frequency],$L$1,TOther[Start Date],"&lt;="&amp;$A1172,TOther[End Date Calc],"&gt;="&amp;A1172),0)))</f>
        <v/>
      </c>
      <c r="M1172" s="8" t="str">
        <f>IF(A1172="","",IF(COUNTIF(TOther[Frequency],$M$1)=0,0,IF(A1172=(A1172-DAY(A1172)+1+4*7-WEEKDAY(A1172-DAY(A1172)+8-4,1)),SUMIFS(TOther[Amount],TOther[Frequency],$M$1,TOther[Start Date],"&lt;="&amp;$A1172,TOther[End Date Calc],"&gt;="&amp;A1172),0)))</f>
        <v/>
      </c>
      <c r="N1172" s="8" t="str" cm="1">
        <f t="array" ref="N1172">IF(A1172="","",IF(COUNTIF(TOther[Frequency],$N$1)=0,0,SUMPRODUCT(--(IFERROR(MOD(A1172-TOther[Start Date],28),1)=0),--(TOther[Frequency]=$N$1),--(TOther[Start Date]&lt;=A1172),--(TOther[End Date Calc]&gt;=A1172),TOther[Amount])))</f>
        <v/>
      </c>
      <c r="O1172" s="8" t="str" cm="1">
        <f t="array" ref="O1172">IF(A1172="","",IF(COUNTIF(TOther[Frequency],$O$1)=0,0,SUMPRODUCT(--(IFERROR(MOD(A1172-TOther[Start Date],42),1)=0),--(TOther[Frequency]=$O$1),--(TOther[Start Date]&lt;=A1172),--(TOther[End Date Calc]&gt;=A1172),TOther[Amount])))</f>
        <v/>
      </c>
      <c r="P1172" s="8" t="str" cm="1">
        <f t="array" ref="P1172">IF(A1172="","",IF(COUNTIF(TOther[Frequency],$P$1)=0,0,SUMPRODUCT(--(IFERROR(MOD(A1172-TOther[Start Date],56),1)=0),--(TOther[Frequency]=$P$1),--(TOther[Start Date]&lt;=A1172),--(TOther[End Date Calc]&gt;=A1172),TOther[Amount])))</f>
        <v/>
      </c>
      <c r="Q1172" s="8" t="str">
        <f>IF(A1172="","",IF(COUNTIF(TOther[Frequency],$Q$1)=0,0,IF(B1172="N",SUMIFS(TOther[Amount],TOther[Frequency],$Q$1,TOther[Start Date],"&lt;="&amp;$A1172,TOther[End Date Calc],"&gt;="&amp;A1172,TOther[Start Day],DAY(A1172)),SUMIFS(TOther[Amount],TOther[Frequency],$Q$1,TOther[Start Date],"&lt;="&amp;$A1172,TOther[End Date Calc],"&gt;="&amp;A1172,TOther[Start Day],"&gt;="&amp;DAY(A1172)))))</f>
        <v/>
      </c>
      <c r="R1172" s="8" t="str" cm="1">
        <f t="array" ref="R1172">IF(A1172="","",IF(COUNTIF(TOther[Frequency],R$1)=0,0,SUMPRODUCT(--(TOther[Frequency]=R$1),--(TOther[Start Date]&lt;=A1172),--(TOther[End Date Calc]&gt;=A1172),IF(B1172="N",--(TOther[Start Day]=DAY(A1172)),--(TOther[Start Day]&gt;=DAY(A1172))),--(IFERROR(MOD(TOther[Start Month]-MONTH(A1172)+2,2),1)=0),TOther[Amount])))</f>
        <v/>
      </c>
      <c r="S1172" s="8" t="str" cm="1">
        <f t="array" ref="S1172">IF(A1172="","",IF(COUNTIF(TOther[Frequency],S$1)=0,0,SUMPRODUCT(--(TOther[Frequency]=S$1),--(TOther[Start Date]&lt;=A1172),--(TOther[End Date Calc]&gt;=A1172),IF(B1172="N",--(TOther[Start Day]=DAY(A1172)),--(TOther[Start Day]&gt;=DAY(A1172))),--(IFERROR(MOD(TOther[Start Month]-MONTH(A1172)+3,3),1)=0),TOther[Amount])))</f>
        <v/>
      </c>
      <c r="T1172" s="8" t="str" cm="1">
        <f t="array" ref="T1172">IF($A1172="","",IF(COUNTIF(TOther[Frequency],T$1)=0,0,SUMPRODUCT(--(TOther[Frequency]=T$1),--(TOther[Start Date]&lt;=$A1172),--(TOther[End Date Calc]&gt;=$A1172),IF($B1172="N",--(TOther[Start Day]=DAY($A1172)),--(TOther[Start Day]&gt;=DAY($A1172))),--(IFERROR(MOD(TOther[Start Month]-MONTH($A1172)+4,4),1)=0),TOther[Amount])))</f>
        <v/>
      </c>
      <c r="U1172" s="8" t="str" cm="1">
        <f t="array" ref="U1172">IF(A1172="","",IF(COUNTIF(TOther[Frequency],$U$1)=0,0,SUMPRODUCT(--(TOther[Frequency]=$U$1),--(TOther[Start Date]&lt;=A1172),--(TOther[End Date Calc]&gt;=A1172),IF(B1172="N",--(TOther[Start Day]=DAY(A1172)),--(TOther[Start Day]&gt;=DAY(A1172))),--(IFERROR(MOD(TOther[Start Month]-MONTH(A1172)+6,6),1)=0),TOther[Amount])))</f>
        <v/>
      </c>
      <c r="V1172" s="8" t="str" cm="1">
        <f t="array" ref="V1172">IF(A1172="","",IF(COUNTIF(TOther[Frequency],$V$1)=0,0,SUMPRODUCT(--(TOther[Frequency]=$V$1),--(TOther[Start Date]&lt;=A1172),--(TOther[End Date Calc]&gt;=A1172),IF(B1172="N",--(TOther[Start Day]=DAY(A1172)),--(TOther[Start Day]&gt;=DAY(A1172))),--(IFERROR(MOD(TOther[Start Month]-MONTH(A1172)+12,12),1)=0),TOther[Amount])))</f>
        <v/>
      </c>
      <c r="W1172" s="8" t="str">
        <f>IF(A1172="","",SUMIFS(TOther[Amount],TOther[Start Date],A1172,TOther[Frequency],$W$1))</f>
        <v/>
      </c>
      <c r="X1172" s="9" t="str">
        <f t="shared" si="90"/>
        <v/>
      </c>
      <c r="Y1172" s="9" t="str">
        <f t="shared" si="94"/>
        <v/>
      </c>
      <c r="Z1172" s="8" t="str" cm="1">
        <f t="array" ref="Z1172">IF(A1172="","",IF(COUNTIF('2) Income'!$D$13:$D$32,"Weekly")=0,0,SUMPRODUCT(--(IFERROR(MOD(A1172-'2) Income'!$F$13:$F$32,7),1)=0),--('2) Income'!$D$13:$D$32="Weekly"),--('2) Income'!$F$13:$F$32&lt;=A1172),'2) Income'!$E$13:$E$32)))</f>
        <v/>
      </c>
      <c r="AA1172" s="8" t="str" cm="1">
        <f t="array" ref="AA1172">IF(A1172="","",IF(COUNTIF('2) Income'!$D$13:$D$32,"Every Other Week")=0,0,SUMPRODUCT(--(IFERROR(MOD(A1172-'2) Income'!$F$13:$F$32,14),1)=0),--('2) Income'!$D$13:$D$32="Every Other Week"),--('2) Income'!$F$13:$F$32&lt;=A1172),'2) Income'!$E$13:$E$32)))</f>
        <v/>
      </c>
      <c r="AB1172" s="8" t="str">
        <f>IF(A1172="","",IF(COUNTIF('2) Income'!$D$13:$D$32,"1st and 15th")=0,0,IF(OR(DAY(A1172)=1,DAY(A1172)=15),SUMIFS('2) Income'!$E$13:$E$32,'2) Income'!$D$13:$D$32,"1st and 15th",'2) Income'!$F$13:$F$32,"&lt;="&amp;$A1172),0)))</f>
        <v/>
      </c>
      <c r="AC1172" s="8" t="str">
        <f>IF(A1172="","",IF(COUNTIF('2) Income'!$D$13:$D$32,"2nd Wednesday")=0,0,IF(A1172=(A1172-DAY(A1172)+1+2*7-WEEKDAY(A1172-DAY(A1172)+8-4,1)),SUMIFS('2) Income'!$E$13:$E$32,'2) Income'!$D$13:$D$32,"2nd Wednesday",'2) Income'!$F$13:$F$32,"&lt;="&amp;$A1172),0)))</f>
        <v/>
      </c>
      <c r="AD1172" s="8" t="str">
        <f>IF(A1172="","",IF(COUNTIF('2) Income'!$D$13:$D$32,"3rd Wednesday")=0,0,IF(A1172=(A1172-DAY(A1172)+1+3*7-WEEKDAY(A1172-DAY(A1172)+8-4,1)),SUMIFS('2) Income'!$E$13:$E$32,'2) Income'!$D$13:$D$32,"3rd Wednesday",'2) Income'!$F$13:$F$32,"&lt;="&amp;$A1172),0)))</f>
        <v/>
      </c>
      <c r="AE1172" s="8" t="str">
        <f>IF(A1172="","",IF(COUNTIF('2) Income'!$D$13:$D$32,"4th Wednesday")=0,0,IF(A1172=(A1172-DAY(A1172)+1+4*7-WEEKDAY(A1172-DAY(A1172)+8-4,1)),SUMIFS('2) Income'!$E$13:$E$32,'2) Income'!$D$13:$D$32,"4th Wednesday",'2) Income'!$F$13:$F$32,"&lt;="&amp;$A1172),0)))</f>
        <v/>
      </c>
      <c r="AF1172" s="8" t="str" cm="1">
        <f t="array" ref="AF1172">IF(A1172="","",IF(COUNTIF('2) Income'!$D$13:$D$32,"Every 4 Weeks")=0,0,SUMPRODUCT(--(IFERROR(MOD(A1172-'2) Income'!$F$13:$F$32,28),1)=0),--('2) Income'!$D$13:$D$32="Every 4 Weeks"),--('2) Income'!$F$13:$F$32&lt;=A1172),'2) Income'!$E$13:$E$32)))</f>
        <v/>
      </c>
      <c r="AG1172" s="8" t="str">
        <f>IF(A1172="","",IF(COUNTIF('2) Income'!$D$13:$D$32,"Monthly")=0,0,IF(B1172="N",SUMIFS('2) Income'!$E$13:$E$32,'2) Income'!$D$13:$D$32,"monthly",'2) Income'!$F$13:$F$32,"&lt;="&amp;$A1172,'2) Income'!$I$13:$I$32,DAY(A1172)),SUMIFS('2) Income'!$E$13:$E$32,'2) Income'!$D$13:$D$32,"monthly",'2) Income'!$F$13:$F$32,"&lt;="&amp;$A1172,'2) Income'!$I$13:$I$32,"&gt;="&amp;DAY(A1172)))))</f>
        <v/>
      </c>
      <c r="AH1172" s="8" t="str" cm="1">
        <f t="array" ref="AH1172">IF(A1172="","",IF(COUNTIF('2) Income'!$D$13:$D$32,"Yearly")=0,0,SUMPRODUCT(--('2) Income'!$D$13:$D$32="Yearly"),--('2) Income'!$F$13:$F$32&lt;=A1172),IF(B1172="N",--('2) Income'!$I$13:$I$32=DAY(A1172)),--('2) Income'!$I$13:$I$32&gt;=DAY(A1172))),--(IFERROR(MOD('2) Income'!$H$13:$H$32-MONTH(A1172)+12,12),1)=0),'2) Income'!$E$13:$E$32)))</f>
        <v/>
      </c>
      <c r="AI1172" s="8" t="str">
        <f>IF(A1172="","",IF(COUNTIF('2) Income'!$D$13:$D$32,"one-time")=0,0,SUMIFS('2) Income'!$E$13:$E$32,'2) Income'!$D$13:$D$32,"one-time",'2) Income'!$F$13:$F$32,"="&amp;$A1172)))</f>
        <v/>
      </c>
      <c r="AJ1172" s="9" t="str">
        <f t="shared" si="91"/>
        <v/>
      </c>
    </row>
    <row r="1173" spans="1:36">
      <c r="A1173" s="7" t="str">
        <f>IF(A1172="","",IF(A1172+1&lt;='1) Period'!$E$21,A1172+1,""))</f>
        <v/>
      </c>
      <c r="B1173" s="7" t="e">
        <f t="shared" si="92"/>
        <v>#VALUE!</v>
      </c>
      <c r="C1173" t="e">
        <f t="shared" si="93"/>
        <v>#VALUE!</v>
      </c>
      <c r="D1173" s="8" t="str">
        <f>IF(A1173="","",IF(TEXT(A1173,"dddd")='4) Happy Money'!$E$23,WAllowance,0))</f>
        <v/>
      </c>
      <c r="E1173" s="8" t="str">
        <f>IF(A1173="","",IF(B1173="N",SUMIF(TMonthly[Day of the Month],DAY(A1173),TMonthly[Amount]),SUMIF(TMonthly[Day of the Month],"&gt;="&amp;DAY(A1173),TMonthly[Amount])))</f>
        <v/>
      </c>
      <c r="F1173" s="8" t="str" cm="1">
        <f t="array" ref="F1173">IF(A1173="","",SUMPRODUCT(--(TYearly[Due Date]&lt;=A1173),IF(B1173="N",--(TYearly[Day]=DAY(A1173)),--(TYearly[Day]&gt;=DAY(A1173))),--(IFERROR(MOD(TYearly[Month]-MONTH(A1173)+12,12),1)=0),TYearly[Amount]))</f>
        <v/>
      </c>
      <c r="G1173" s="8" t="str">
        <f>IF(A1173="","",SUMIF(TOneTime[Due Date],A1173,TOneTime[Amount]))</f>
        <v/>
      </c>
      <c r="H1173" s="8" t="str" cm="1">
        <f t="array" ref="H1173">IF(A1173="","",IF(COUNTIF(TOther[Frequency],$H$1)=0,0,SUMPRODUCT(--(IFERROR(MOD(A1173-TOther[Start Date],7),1)=0),--(TOther[Frequency]=$H$1),--(TOther[Start Date]&lt;=A1173),--(TOther[End Date Calc]&gt;=A1173),TOther[Amount])))</f>
        <v/>
      </c>
      <c r="I1173" s="8" t="str" cm="1">
        <f t="array" ref="I1173">IF(A1173="","",IF(COUNTIF(TOther[Frequency],$I$1)=0,0,SUMPRODUCT(--(IFERROR(MOD(A1173-TOther[Start Date],14),1)=0),--(TOther[Frequency]=$I$1),--(TOther[Start Date]&lt;=A1173),--(TOther[End Date Calc]&gt;=A1173),TOther[Amount])))</f>
        <v/>
      </c>
      <c r="J1173" s="8" t="str">
        <f>IF(A1173="","",IF(COUNTIF(TOther[Frequency],$J$1)=0,0,IF(OR(DAY(A1173)=1,DAY(A1173)=15),SUMIFS(TOther[Amount],TOther[Frequency],$J$1,TOther[Start Date],"&lt;="&amp;$A1173,TOther[End Date Calc],"&gt;="&amp;A1173),0)))</f>
        <v/>
      </c>
      <c r="K1173" s="8" t="str">
        <f>IF(A1173="","",IF(COUNTIF(TOther[Frequency],$K$1)=0,0,IF(A1173=(A1173-DAY(A1173)+1+2*7-WEEKDAY(A1173-DAY(A1173)+8-4,1)),SUMIFS(TOther[Amount],TOther[Frequency],$K$1,TOther[Start Date],"&lt;="&amp;$A1173,TOther[End Date Calc],"&gt;="&amp;A1173),0)))</f>
        <v/>
      </c>
      <c r="L1173" s="8" t="str">
        <f>IF(A1173="","",IF(COUNTIF(TOther[Frequency],$L$1)=0,0,IF(A1173=(A1173-DAY(A1173)+1+3*7-WEEKDAY(A1173-DAY(A1173)+8-4,1)),SUMIFS(TOther[Amount],TOther[Frequency],$L$1,TOther[Start Date],"&lt;="&amp;$A1173,TOther[End Date Calc],"&gt;="&amp;A1173),0)))</f>
        <v/>
      </c>
      <c r="M1173" s="8" t="str">
        <f>IF(A1173="","",IF(COUNTIF(TOther[Frequency],$M$1)=0,0,IF(A1173=(A1173-DAY(A1173)+1+4*7-WEEKDAY(A1173-DAY(A1173)+8-4,1)),SUMIFS(TOther[Amount],TOther[Frequency],$M$1,TOther[Start Date],"&lt;="&amp;$A1173,TOther[End Date Calc],"&gt;="&amp;A1173),0)))</f>
        <v/>
      </c>
      <c r="N1173" s="8" t="str" cm="1">
        <f t="array" ref="N1173">IF(A1173="","",IF(COUNTIF(TOther[Frequency],$N$1)=0,0,SUMPRODUCT(--(IFERROR(MOD(A1173-TOther[Start Date],28),1)=0),--(TOther[Frequency]=$N$1),--(TOther[Start Date]&lt;=A1173),--(TOther[End Date Calc]&gt;=A1173),TOther[Amount])))</f>
        <v/>
      </c>
      <c r="O1173" s="8" t="str" cm="1">
        <f t="array" ref="O1173">IF(A1173="","",IF(COUNTIF(TOther[Frequency],$O$1)=0,0,SUMPRODUCT(--(IFERROR(MOD(A1173-TOther[Start Date],42),1)=0),--(TOther[Frequency]=$O$1),--(TOther[Start Date]&lt;=A1173),--(TOther[End Date Calc]&gt;=A1173),TOther[Amount])))</f>
        <v/>
      </c>
      <c r="P1173" s="8" t="str" cm="1">
        <f t="array" ref="P1173">IF(A1173="","",IF(COUNTIF(TOther[Frequency],$P$1)=0,0,SUMPRODUCT(--(IFERROR(MOD(A1173-TOther[Start Date],56),1)=0),--(TOther[Frequency]=$P$1),--(TOther[Start Date]&lt;=A1173),--(TOther[End Date Calc]&gt;=A1173),TOther[Amount])))</f>
        <v/>
      </c>
      <c r="Q1173" s="8" t="str">
        <f>IF(A1173="","",IF(COUNTIF(TOther[Frequency],$Q$1)=0,0,IF(B1173="N",SUMIFS(TOther[Amount],TOther[Frequency],$Q$1,TOther[Start Date],"&lt;="&amp;$A1173,TOther[End Date Calc],"&gt;="&amp;A1173,TOther[Start Day],DAY(A1173)),SUMIFS(TOther[Amount],TOther[Frequency],$Q$1,TOther[Start Date],"&lt;="&amp;$A1173,TOther[End Date Calc],"&gt;="&amp;A1173,TOther[Start Day],"&gt;="&amp;DAY(A1173)))))</f>
        <v/>
      </c>
      <c r="R1173" s="8" t="str" cm="1">
        <f t="array" ref="R1173">IF(A1173="","",IF(COUNTIF(TOther[Frequency],R$1)=0,0,SUMPRODUCT(--(TOther[Frequency]=R$1),--(TOther[Start Date]&lt;=A1173),--(TOther[End Date Calc]&gt;=A1173),IF(B1173="N",--(TOther[Start Day]=DAY(A1173)),--(TOther[Start Day]&gt;=DAY(A1173))),--(IFERROR(MOD(TOther[Start Month]-MONTH(A1173)+2,2),1)=0),TOther[Amount])))</f>
        <v/>
      </c>
      <c r="S1173" s="8" t="str" cm="1">
        <f t="array" ref="S1173">IF(A1173="","",IF(COUNTIF(TOther[Frequency],S$1)=0,0,SUMPRODUCT(--(TOther[Frequency]=S$1),--(TOther[Start Date]&lt;=A1173),--(TOther[End Date Calc]&gt;=A1173),IF(B1173="N",--(TOther[Start Day]=DAY(A1173)),--(TOther[Start Day]&gt;=DAY(A1173))),--(IFERROR(MOD(TOther[Start Month]-MONTH(A1173)+3,3),1)=0),TOther[Amount])))</f>
        <v/>
      </c>
      <c r="T1173" s="8" t="str" cm="1">
        <f t="array" ref="T1173">IF($A1173="","",IF(COUNTIF(TOther[Frequency],T$1)=0,0,SUMPRODUCT(--(TOther[Frequency]=T$1),--(TOther[Start Date]&lt;=$A1173),--(TOther[End Date Calc]&gt;=$A1173),IF($B1173="N",--(TOther[Start Day]=DAY($A1173)),--(TOther[Start Day]&gt;=DAY($A1173))),--(IFERROR(MOD(TOther[Start Month]-MONTH($A1173)+4,4),1)=0),TOther[Amount])))</f>
        <v/>
      </c>
      <c r="U1173" s="8" t="str" cm="1">
        <f t="array" ref="U1173">IF(A1173="","",IF(COUNTIF(TOther[Frequency],$U$1)=0,0,SUMPRODUCT(--(TOther[Frequency]=$U$1),--(TOther[Start Date]&lt;=A1173),--(TOther[End Date Calc]&gt;=A1173),IF(B1173="N",--(TOther[Start Day]=DAY(A1173)),--(TOther[Start Day]&gt;=DAY(A1173))),--(IFERROR(MOD(TOther[Start Month]-MONTH(A1173)+6,6),1)=0),TOther[Amount])))</f>
        <v/>
      </c>
      <c r="V1173" s="8" t="str" cm="1">
        <f t="array" ref="V1173">IF(A1173="","",IF(COUNTIF(TOther[Frequency],$V$1)=0,0,SUMPRODUCT(--(TOther[Frequency]=$V$1),--(TOther[Start Date]&lt;=A1173),--(TOther[End Date Calc]&gt;=A1173),IF(B1173="N",--(TOther[Start Day]=DAY(A1173)),--(TOther[Start Day]&gt;=DAY(A1173))),--(IFERROR(MOD(TOther[Start Month]-MONTH(A1173)+12,12),1)=0),TOther[Amount])))</f>
        <v/>
      </c>
      <c r="W1173" s="8" t="str">
        <f>IF(A1173="","",SUMIFS(TOther[Amount],TOther[Start Date],A1173,TOther[Frequency],$W$1))</f>
        <v/>
      </c>
      <c r="X1173" s="9" t="str">
        <f t="shared" si="90"/>
        <v/>
      </c>
      <c r="Y1173" s="9" t="str">
        <f t="shared" si="94"/>
        <v/>
      </c>
      <c r="Z1173" s="8" t="str" cm="1">
        <f t="array" ref="Z1173">IF(A1173="","",IF(COUNTIF('2) Income'!$D$13:$D$32,"Weekly")=0,0,SUMPRODUCT(--(IFERROR(MOD(A1173-'2) Income'!$F$13:$F$32,7),1)=0),--('2) Income'!$D$13:$D$32="Weekly"),--('2) Income'!$F$13:$F$32&lt;=A1173),'2) Income'!$E$13:$E$32)))</f>
        <v/>
      </c>
      <c r="AA1173" s="8" t="str" cm="1">
        <f t="array" ref="AA1173">IF(A1173="","",IF(COUNTIF('2) Income'!$D$13:$D$32,"Every Other Week")=0,0,SUMPRODUCT(--(IFERROR(MOD(A1173-'2) Income'!$F$13:$F$32,14),1)=0),--('2) Income'!$D$13:$D$32="Every Other Week"),--('2) Income'!$F$13:$F$32&lt;=A1173),'2) Income'!$E$13:$E$32)))</f>
        <v/>
      </c>
      <c r="AB1173" s="8" t="str">
        <f>IF(A1173="","",IF(COUNTIF('2) Income'!$D$13:$D$32,"1st and 15th")=0,0,IF(OR(DAY(A1173)=1,DAY(A1173)=15),SUMIFS('2) Income'!$E$13:$E$32,'2) Income'!$D$13:$D$32,"1st and 15th",'2) Income'!$F$13:$F$32,"&lt;="&amp;$A1173),0)))</f>
        <v/>
      </c>
      <c r="AC1173" s="8" t="str">
        <f>IF(A1173="","",IF(COUNTIF('2) Income'!$D$13:$D$32,"2nd Wednesday")=0,0,IF(A1173=(A1173-DAY(A1173)+1+2*7-WEEKDAY(A1173-DAY(A1173)+8-4,1)),SUMIFS('2) Income'!$E$13:$E$32,'2) Income'!$D$13:$D$32,"2nd Wednesday",'2) Income'!$F$13:$F$32,"&lt;="&amp;$A1173),0)))</f>
        <v/>
      </c>
      <c r="AD1173" s="8" t="str">
        <f>IF(A1173="","",IF(COUNTIF('2) Income'!$D$13:$D$32,"3rd Wednesday")=0,0,IF(A1173=(A1173-DAY(A1173)+1+3*7-WEEKDAY(A1173-DAY(A1173)+8-4,1)),SUMIFS('2) Income'!$E$13:$E$32,'2) Income'!$D$13:$D$32,"3rd Wednesday",'2) Income'!$F$13:$F$32,"&lt;="&amp;$A1173),0)))</f>
        <v/>
      </c>
      <c r="AE1173" s="8" t="str">
        <f>IF(A1173="","",IF(COUNTIF('2) Income'!$D$13:$D$32,"4th Wednesday")=0,0,IF(A1173=(A1173-DAY(A1173)+1+4*7-WEEKDAY(A1173-DAY(A1173)+8-4,1)),SUMIFS('2) Income'!$E$13:$E$32,'2) Income'!$D$13:$D$32,"4th Wednesday",'2) Income'!$F$13:$F$32,"&lt;="&amp;$A1173),0)))</f>
        <v/>
      </c>
      <c r="AF1173" s="8" t="str" cm="1">
        <f t="array" ref="AF1173">IF(A1173="","",IF(COUNTIF('2) Income'!$D$13:$D$32,"Every 4 Weeks")=0,0,SUMPRODUCT(--(IFERROR(MOD(A1173-'2) Income'!$F$13:$F$32,28),1)=0),--('2) Income'!$D$13:$D$32="Every 4 Weeks"),--('2) Income'!$F$13:$F$32&lt;=A1173),'2) Income'!$E$13:$E$32)))</f>
        <v/>
      </c>
      <c r="AG1173" s="8" t="str">
        <f>IF(A1173="","",IF(COUNTIF('2) Income'!$D$13:$D$32,"Monthly")=0,0,IF(B1173="N",SUMIFS('2) Income'!$E$13:$E$32,'2) Income'!$D$13:$D$32,"monthly",'2) Income'!$F$13:$F$32,"&lt;="&amp;$A1173,'2) Income'!$I$13:$I$32,DAY(A1173)),SUMIFS('2) Income'!$E$13:$E$32,'2) Income'!$D$13:$D$32,"monthly",'2) Income'!$F$13:$F$32,"&lt;="&amp;$A1173,'2) Income'!$I$13:$I$32,"&gt;="&amp;DAY(A1173)))))</f>
        <v/>
      </c>
      <c r="AH1173" s="8" t="str" cm="1">
        <f t="array" ref="AH1173">IF(A1173="","",IF(COUNTIF('2) Income'!$D$13:$D$32,"Yearly")=0,0,SUMPRODUCT(--('2) Income'!$D$13:$D$32="Yearly"),--('2) Income'!$F$13:$F$32&lt;=A1173),IF(B1173="N",--('2) Income'!$I$13:$I$32=DAY(A1173)),--('2) Income'!$I$13:$I$32&gt;=DAY(A1173))),--(IFERROR(MOD('2) Income'!$H$13:$H$32-MONTH(A1173)+12,12),1)=0),'2) Income'!$E$13:$E$32)))</f>
        <v/>
      </c>
      <c r="AI1173" s="8" t="str">
        <f>IF(A1173="","",IF(COUNTIF('2) Income'!$D$13:$D$32,"one-time")=0,0,SUMIFS('2) Income'!$E$13:$E$32,'2) Income'!$D$13:$D$32,"one-time",'2) Income'!$F$13:$F$32,"="&amp;$A1173)))</f>
        <v/>
      </c>
      <c r="AJ1173" s="9" t="str">
        <f t="shared" si="91"/>
        <v/>
      </c>
    </row>
    <row r="1174" spans="1:36">
      <c r="A1174" s="7" t="str">
        <f>IF(A1173="","",IF(A1173+1&lt;='1) Period'!$E$21,A1173+1,""))</f>
        <v/>
      </c>
      <c r="B1174" s="7" t="e">
        <f t="shared" si="92"/>
        <v>#VALUE!</v>
      </c>
      <c r="C1174" t="e">
        <f t="shared" si="93"/>
        <v>#VALUE!</v>
      </c>
      <c r="D1174" s="8" t="str">
        <f>IF(A1174="","",IF(TEXT(A1174,"dddd")='4) Happy Money'!$E$23,WAllowance,0))</f>
        <v/>
      </c>
      <c r="E1174" s="8" t="str">
        <f>IF(A1174="","",IF(B1174="N",SUMIF(TMonthly[Day of the Month],DAY(A1174),TMonthly[Amount]),SUMIF(TMonthly[Day of the Month],"&gt;="&amp;DAY(A1174),TMonthly[Amount])))</f>
        <v/>
      </c>
      <c r="F1174" s="8" t="str" cm="1">
        <f t="array" ref="F1174">IF(A1174="","",SUMPRODUCT(--(TYearly[Due Date]&lt;=A1174),IF(B1174="N",--(TYearly[Day]=DAY(A1174)),--(TYearly[Day]&gt;=DAY(A1174))),--(IFERROR(MOD(TYearly[Month]-MONTH(A1174)+12,12),1)=0),TYearly[Amount]))</f>
        <v/>
      </c>
      <c r="G1174" s="8" t="str">
        <f>IF(A1174="","",SUMIF(TOneTime[Due Date],A1174,TOneTime[Amount]))</f>
        <v/>
      </c>
      <c r="H1174" s="8" t="str" cm="1">
        <f t="array" ref="H1174">IF(A1174="","",IF(COUNTIF(TOther[Frequency],$H$1)=0,0,SUMPRODUCT(--(IFERROR(MOD(A1174-TOther[Start Date],7),1)=0),--(TOther[Frequency]=$H$1),--(TOther[Start Date]&lt;=A1174),--(TOther[End Date Calc]&gt;=A1174),TOther[Amount])))</f>
        <v/>
      </c>
      <c r="I1174" s="8" t="str" cm="1">
        <f t="array" ref="I1174">IF(A1174="","",IF(COUNTIF(TOther[Frequency],$I$1)=0,0,SUMPRODUCT(--(IFERROR(MOD(A1174-TOther[Start Date],14),1)=0),--(TOther[Frequency]=$I$1),--(TOther[Start Date]&lt;=A1174),--(TOther[End Date Calc]&gt;=A1174),TOther[Amount])))</f>
        <v/>
      </c>
      <c r="J1174" s="8" t="str">
        <f>IF(A1174="","",IF(COUNTIF(TOther[Frequency],$J$1)=0,0,IF(OR(DAY(A1174)=1,DAY(A1174)=15),SUMIFS(TOther[Amount],TOther[Frequency],$J$1,TOther[Start Date],"&lt;="&amp;$A1174,TOther[End Date Calc],"&gt;="&amp;A1174),0)))</f>
        <v/>
      </c>
      <c r="K1174" s="8" t="str">
        <f>IF(A1174="","",IF(COUNTIF(TOther[Frequency],$K$1)=0,0,IF(A1174=(A1174-DAY(A1174)+1+2*7-WEEKDAY(A1174-DAY(A1174)+8-4,1)),SUMIFS(TOther[Amount],TOther[Frequency],$K$1,TOther[Start Date],"&lt;="&amp;$A1174,TOther[End Date Calc],"&gt;="&amp;A1174),0)))</f>
        <v/>
      </c>
      <c r="L1174" s="8" t="str">
        <f>IF(A1174="","",IF(COUNTIF(TOther[Frequency],$L$1)=0,0,IF(A1174=(A1174-DAY(A1174)+1+3*7-WEEKDAY(A1174-DAY(A1174)+8-4,1)),SUMIFS(TOther[Amount],TOther[Frequency],$L$1,TOther[Start Date],"&lt;="&amp;$A1174,TOther[End Date Calc],"&gt;="&amp;A1174),0)))</f>
        <v/>
      </c>
      <c r="M1174" s="8" t="str">
        <f>IF(A1174="","",IF(COUNTIF(TOther[Frequency],$M$1)=0,0,IF(A1174=(A1174-DAY(A1174)+1+4*7-WEEKDAY(A1174-DAY(A1174)+8-4,1)),SUMIFS(TOther[Amount],TOther[Frequency],$M$1,TOther[Start Date],"&lt;="&amp;$A1174,TOther[End Date Calc],"&gt;="&amp;A1174),0)))</f>
        <v/>
      </c>
      <c r="N1174" s="8" t="str" cm="1">
        <f t="array" ref="N1174">IF(A1174="","",IF(COUNTIF(TOther[Frequency],$N$1)=0,0,SUMPRODUCT(--(IFERROR(MOD(A1174-TOther[Start Date],28),1)=0),--(TOther[Frequency]=$N$1),--(TOther[Start Date]&lt;=A1174),--(TOther[End Date Calc]&gt;=A1174),TOther[Amount])))</f>
        <v/>
      </c>
      <c r="O1174" s="8" t="str" cm="1">
        <f t="array" ref="O1174">IF(A1174="","",IF(COUNTIF(TOther[Frequency],$O$1)=0,0,SUMPRODUCT(--(IFERROR(MOD(A1174-TOther[Start Date],42),1)=0),--(TOther[Frequency]=$O$1),--(TOther[Start Date]&lt;=A1174),--(TOther[End Date Calc]&gt;=A1174),TOther[Amount])))</f>
        <v/>
      </c>
      <c r="P1174" s="8" t="str" cm="1">
        <f t="array" ref="P1174">IF(A1174="","",IF(COUNTIF(TOther[Frequency],$P$1)=0,0,SUMPRODUCT(--(IFERROR(MOD(A1174-TOther[Start Date],56),1)=0),--(TOther[Frequency]=$P$1),--(TOther[Start Date]&lt;=A1174),--(TOther[End Date Calc]&gt;=A1174),TOther[Amount])))</f>
        <v/>
      </c>
      <c r="Q1174" s="8" t="str">
        <f>IF(A1174="","",IF(COUNTIF(TOther[Frequency],$Q$1)=0,0,IF(B1174="N",SUMIFS(TOther[Amount],TOther[Frequency],$Q$1,TOther[Start Date],"&lt;="&amp;$A1174,TOther[End Date Calc],"&gt;="&amp;A1174,TOther[Start Day],DAY(A1174)),SUMIFS(TOther[Amount],TOther[Frequency],$Q$1,TOther[Start Date],"&lt;="&amp;$A1174,TOther[End Date Calc],"&gt;="&amp;A1174,TOther[Start Day],"&gt;="&amp;DAY(A1174)))))</f>
        <v/>
      </c>
      <c r="R1174" s="8" t="str" cm="1">
        <f t="array" ref="R1174">IF(A1174="","",IF(COUNTIF(TOther[Frequency],R$1)=0,0,SUMPRODUCT(--(TOther[Frequency]=R$1),--(TOther[Start Date]&lt;=A1174),--(TOther[End Date Calc]&gt;=A1174),IF(B1174="N",--(TOther[Start Day]=DAY(A1174)),--(TOther[Start Day]&gt;=DAY(A1174))),--(IFERROR(MOD(TOther[Start Month]-MONTH(A1174)+2,2),1)=0),TOther[Amount])))</f>
        <v/>
      </c>
      <c r="S1174" s="8" t="str" cm="1">
        <f t="array" ref="S1174">IF(A1174="","",IF(COUNTIF(TOther[Frequency],S$1)=0,0,SUMPRODUCT(--(TOther[Frequency]=S$1),--(TOther[Start Date]&lt;=A1174),--(TOther[End Date Calc]&gt;=A1174),IF(B1174="N",--(TOther[Start Day]=DAY(A1174)),--(TOther[Start Day]&gt;=DAY(A1174))),--(IFERROR(MOD(TOther[Start Month]-MONTH(A1174)+3,3),1)=0),TOther[Amount])))</f>
        <v/>
      </c>
      <c r="T1174" s="8" t="str" cm="1">
        <f t="array" ref="T1174">IF($A1174="","",IF(COUNTIF(TOther[Frequency],T$1)=0,0,SUMPRODUCT(--(TOther[Frequency]=T$1),--(TOther[Start Date]&lt;=$A1174),--(TOther[End Date Calc]&gt;=$A1174),IF($B1174="N",--(TOther[Start Day]=DAY($A1174)),--(TOther[Start Day]&gt;=DAY($A1174))),--(IFERROR(MOD(TOther[Start Month]-MONTH($A1174)+4,4),1)=0),TOther[Amount])))</f>
        <v/>
      </c>
      <c r="U1174" s="8" t="str" cm="1">
        <f t="array" ref="U1174">IF(A1174="","",IF(COUNTIF(TOther[Frequency],$U$1)=0,0,SUMPRODUCT(--(TOther[Frequency]=$U$1),--(TOther[Start Date]&lt;=A1174),--(TOther[End Date Calc]&gt;=A1174),IF(B1174="N",--(TOther[Start Day]=DAY(A1174)),--(TOther[Start Day]&gt;=DAY(A1174))),--(IFERROR(MOD(TOther[Start Month]-MONTH(A1174)+6,6),1)=0),TOther[Amount])))</f>
        <v/>
      </c>
      <c r="V1174" s="8" t="str" cm="1">
        <f t="array" ref="V1174">IF(A1174="","",IF(COUNTIF(TOther[Frequency],$V$1)=0,0,SUMPRODUCT(--(TOther[Frequency]=$V$1),--(TOther[Start Date]&lt;=A1174),--(TOther[End Date Calc]&gt;=A1174),IF(B1174="N",--(TOther[Start Day]=DAY(A1174)),--(TOther[Start Day]&gt;=DAY(A1174))),--(IFERROR(MOD(TOther[Start Month]-MONTH(A1174)+12,12),1)=0),TOther[Amount])))</f>
        <v/>
      </c>
      <c r="W1174" s="8" t="str">
        <f>IF(A1174="","",SUMIFS(TOther[Amount],TOther[Start Date],A1174,TOther[Frequency],$W$1))</f>
        <v/>
      </c>
      <c r="X1174" s="9" t="str">
        <f t="shared" si="90"/>
        <v/>
      </c>
      <c r="Y1174" s="9" t="str">
        <f t="shared" si="94"/>
        <v/>
      </c>
      <c r="Z1174" s="8" t="str" cm="1">
        <f t="array" ref="Z1174">IF(A1174="","",IF(COUNTIF('2) Income'!$D$13:$D$32,"Weekly")=0,0,SUMPRODUCT(--(IFERROR(MOD(A1174-'2) Income'!$F$13:$F$32,7),1)=0),--('2) Income'!$D$13:$D$32="Weekly"),--('2) Income'!$F$13:$F$32&lt;=A1174),'2) Income'!$E$13:$E$32)))</f>
        <v/>
      </c>
      <c r="AA1174" s="8" t="str" cm="1">
        <f t="array" ref="AA1174">IF(A1174="","",IF(COUNTIF('2) Income'!$D$13:$D$32,"Every Other Week")=0,0,SUMPRODUCT(--(IFERROR(MOD(A1174-'2) Income'!$F$13:$F$32,14),1)=0),--('2) Income'!$D$13:$D$32="Every Other Week"),--('2) Income'!$F$13:$F$32&lt;=A1174),'2) Income'!$E$13:$E$32)))</f>
        <v/>
      </c>
      <c r="AB1174" s="8" t="str">
        <f>IF(A1174="","",IF(COUNTIF('2) Income'!$D$13:$D$32,"1st and 15th")=0,0,IF(OR(DAY(A1174)=1,DAY(A1174)=15),SUMIFS('2) Income'!$E$13:$E$32,'2) Income'!$D$13:$D$32,"1st and 15th",'2) Income'!$F$13:$F$32,"&lt;="&amp;$A1174),0)))</f>
        <v/>
      </c>
      <c r="AC1174" s="8" t="str">
        <f>IF(A1174="","",IF(COUNTIF('2) Income'!$D$13:$D$32,"2nd Wednesday")=0,0,IF(A1174=(A1174-DAY(A1174)+1+2*7-WEEKDAY(A1174-DAY(A1174)+8-4,1)),SUMIFS('2) Income'!$E$13:$E$32,'2) Income'!$D$13:$D$32,"2nd Wednesday",'2) Income'!$F$13:$F$32,"&lt;="&amp;$A1174),0)))</f>
        <v/>
      </c>
      <c r="AD1174" s="8" t="str">
        <f>IF(A1174="","",IF(COUNTIF('2) Income'!$D$13:$D$32,"3rd Wednesday")=0,0,IF(A1174=(A1174-DAY(A1174)+1+3*7-WEEKDAY(A1174-DAY(A1174)+8-4,1)),SUMIFS('2) Income'!$E$13:$E$32,'2) Income'!$D$13:$D$32,"3rd Wednesday",'2) Income'!$F$13:$F$32,"&lt;="&amp;$A1174),0)))</f>
        <v/>
      </c>
      <c r="AE1174" s="8" t="str">
        <f>IF(A1174="","",IF(COUNTIF('2) Income'!$D$13:$D$32,"4th Wednesday")=0,0,IF(A1174=(A1174-DAY(A1174)+1+4*7-WEEKDAY(A1174-DAY(A1174)+8-4,1)),SUMIFS('2) Income'!$E$13:$E$32,'2) Income'!$D$13:$D$32,"4th Wednesday",'2) Income'!$F$13:$F$32,"&lt;="&amp;$A1174),0)))</f>
        <v/>
      </c>
      <c r="AF1174" s="8" t="str" cm="1">
        <f t="array" ref="AF1174">IF(A1174="","",IF(COUNTIF('2) Income'!$D$13:$D$32,"Every 4 Weeks")=0,0,SUMPRODUCT(--(IFERROR(MOD(A1174-'2) Income'!$F$13:$F$32,28),1)=0),--('2) Income'!$D$13:$D$32="Every 4 Weeks"),--('2) Income'!$F$13:$F$32&lt;=A1174),'2) Income'!$E$13:$E$32)))</f>
        <v/>
      </c>
      <c r="AG1174" s="8" t="str">
        <f>IF(A1174="","",IF(COUNTIF('2) Income'!$D$13:$D$32,"Monthly")=0,0,IF(B1174="N",SUMIFS('2) Income'!$E$13:$E$32,'2) Income'!$D$13:$D$32,"monthly",'2) Income'!$F$13:$F$32,"&lt;="&amp;$A1174,'2) Income'!$I$13:$I$32,DAY(A1174)),SUMIFS('2) Income'!$E$13:$E$32,'2) Income'!$D$13:$D$32,"monthly",'2) Income'!$F$13:$F$32,"&lt;="&amp;$A1174,'2) Income'!$I$13:$I$32,"&gt;="&amp;DAY(A1174)))))</f>
        <v/>
      </c>
      <c r="AH1174" s="8" t="str" cm="1">
        <f t="array" ref="AH1174">IF(A1174="","",IF(COUNTIF('2) Income'!$D$13:$D$32,"Yearly")=0,0,SUMPRODUCT(--('2) Income'!$D$13:$D$32="Yearly"),--('2) Income'!$F$13:$F$32&lt;=A1174),IF(B1174="N",--('2) Income'!$I$13:$I$32=DAY(A1174)),--('2) Income'!$I$13:$I$32&gt;=DAY(A1174))),--(IFERROR(MOD('2) Income'!$H$13:$H$32-MONTH(A1174)+12,12),1)=0),'2) Income'!$E$13:$E$32)))</f>
        <v/>
      </c>
      <c r="AI1174" s="8" t="str">
        <f>IF(A1174="","",IF(COUNTIF('2) Income'!$D$13:$D$32,"one-time")=0,0,SUMIFS('2) Income'!$E$13:$E$32,'2) Income'!$D$13:$D$32,"one-time",'2) Income'!$F$13:$F$32,"="&amp;$A1174)))</f>
        <v/>
      </c>
      <c r="AJ1174" s="9" t="str">
        <f t="shared" si="91"/>
        <v/>
      </c>
    </row>
    <row r="1175" spans="1:36">
      <c r="A1175" s="7" t="str">
        <f>IF(A1174="","",IF(A1174+1&lt;='1) Period'!$E$21,A1174+1,""))</f>
        <v/>
      </c>
      <c r="B1175" s="7" t="e">
        <f t="shared" si="92"/>
        <v>#VALUE!</v>
      </c>
      <c r="C1175" t="e">
        <f t="shared" si="93"/>
        <v>#VALUE!</v>
      </c>
      <c r="D1175" s="8" t="str">
        <f>IF(A1175="","",IF(TEXT(A1175,"dddd")='4) Happy Money'!$E$23,WAllowance,0))</f>
        <v/>
      </c>
      <c r="E1175" s="8" t="str">
        <f>IF(A1175="","",IF(B1175="N",SUMIF(TMonthly[Day of the Month],DAY(A1175),TMonthly[Amount]),SUMIF(TMonthly[Day of the Month],"&gt;="&amp;DAY(A1175),TMonthly[Amount])))</f>
        <v/>
      </c>
      <c r="F1175" s="8" t="str" cm="1">
        <f t="array" ref="F1175">IF(A1175="","",SUMPRODUCT(--(TYearly[Due Date]&lt;=A1175),IF(B1175="N",--(TYearly[Day]=DAY(A1175)),--(TYearly[Day]&gt;=DAY(A1175))),--(IFERROR(MOD(TYearly[Month]-MONTH(A1175)+12,12),1)=0),TYearly[Amount]))</f>
        <v/>
      </c>
      <c r="G1175" s="8" t="str">
        <f>IF(A1175="","",SUMIF(TOneTime[Due Date],A1175,TOneTime[Amount]))</f>
        <v/>
      </c>
      <c r="H1175" s="8" t="str" cm="1">
        <f t="array" ref="H1175">IF(A1175="","",IF(COUNTIF(TOther[Frequency],$H$1)=0,0,SUMPRODUCT(--(IFERROR(MOD(A1175-TOther[Start Date],7),1)=0),--(TOther[Frequency]=$H$1),--(TOther[Start Date]&lt;=A1175),--(TOther[End Date Calc]&gt;=A1175),TOther[Amount])))</f>
        <v/>
      </c>
      <c r="I1175" s="8" t="str" cm="1">
        <f t="array" ref="I1175">IF(A1175="","",IF(COUNTIF(TOther[Frequency],$I$1)=0,0,SUMPRODUCT(--(IFERROR(MOD(A1175-TOther[Start Date],14),1)=0),--(TOther[Frequency]=$I$1),--(TOther[Start Date]&lt;=A1175),--(TOther[End Date Calc]&gt;=A1175),TOther[Amount])))</f>
        <v/>
      </c>
      <c r="J1175" s="8" t="str">
        <f>IF(A1175="","",IF(COUNTIF(TOther[Frequency],$J$1)=0,0,IF(OR(DAY(A1175)=1,DAY(A1175)=15),SUMIFS(TOther[Amount],TOther[Frequency],$J$1,TOther[Start Date],"&lt;="&amp;$A1175,TOther[End Date Calc],"&gt;="&amp;A1175),0)))</f>
        <v/>
      </c>
      <c r="K1175" s="8" t="str">
        <f>IF(A1175="","",IF(COUNTIF(TOther[Frequency],$K$1)=0,0,IF(A1175=(A1175-DAY(A1175)+1+2*7-WEEKDAY(A1175-DAY(A1175)+8-4,1)),SUMIFS(TOther[Amount],TOther[Frequency],$K$1,TOther[Start Date],"&lt;="&amp;$A1175,TOther[End Date Calc],"&gt;="&amp;A1175),0)))</f>
        <v/>
      </c>
      <c r="L1175" s="8" t="str">
        <f>IF(A1175="","",IF(COUNTIF(TOther[Frequency],$L$1)=0,0,IF(A1175=(A1175-DAY(A1175)+1+3*7-WEEKDAY(A1175-DAY(A1175)+8-4,1)),SUMIFS(TOther[Amount],TOther[Frequency],$L$1,TOther[Start Date],"&lt;="&amp;$A1175,TOther[End Date Calc],"&gt;="&amp;A1175),0)))</f>
        <v/>
      </c>
      <c r="M1175" s="8" t="str">
        <f>IF(A1175="","",IF(COUNTIF(TOther[Frequency],$M$1)=0,0,IF(A1175=(A1175-DAY(A1175)+1+4*7-WEEKDAY(A1175-DAY(A1175)+8-4,1)),SUMIFS(TOther[Amount],TOther[Frequency],$M$1,TOther[Start Date],"&lt;="&amp;$A1175,TOther[End Date Calc],"&gt;="&amp;A1175),0)))</f>
        <v/>
      </c>
      <c r="N1175" s="8" t="str" cm="1">
        <f t="array" ref="N1175">IF(A1175="","",IF(COUNTIF(TOther[Frequency],$N$1)=0,0,SUMPRODUCT(--(IFERROR(MOD(A1175-TOther[Start Date],28),1)=0),--(TOther[Frequency]=$N$1),--(TOther[Start Date]&lt;=A1175),--(TOther[End Date Calc]&gt;=A1175),TOther[Amount])))</f>
        <v/>
      </c>
      <c r="O1175" s="8" t="str" cm="1">
        <f t="array" ref="O1175">IF(A1175="","",IF(COUNTIF(TOther[Frequency],$O$1)=0,0,SUMPRODUCT(--(IFERROR(MOD(A1175-TOther[Start Date],42),1)=0),--(TOther[Frequency]=$O$1),--(TOther[Start Date]&lt;=A1175),--(TOther[End Date Calc]&gt;=A1175),TOther[Amount])))</f>
        <v/>
      </c>
      <c r="P1175" s="8" t="str" cm="1">
        <f t="array" ref="P1175">IF(A1175="","",IF(COUNTIF(TOther[Frequency],$P$1)=0,0,SUMPRODUCT(--(IFERROR(MOD(A1175-TOther[Start Date],56),1)=0),--(TOther[Frequency]=$P$1),--(TOther[Start Date]&lt;=A1175),--(TOther[End Date Calc]&gt;=A1175),TOther[Amount])))</f>
        <v/>
      </c>
      <c r="Q1175" s="8" t="str">
        <f>IF(A1175="","",IF(COUNTIF(TOther[Frequency],$Q$1)=0,0,IF(B1175="N",SUMIFS(TOther[Amount],TOther[Frequency],$Q$1,TOther[Start Date],"&lt;="&amp;$A1175,TOther[End Date Calc],"&gt;="&amp;A1175,TOther[Start Day],DAY(A1175)),SUMIFS(TOther[Amount],TOther[Frequency],$Q$1,TOther[Start Date],"&lt;="&amp;$A1175,TOther[End Date Calc],"&gt;="&amp;A1175,TOther[Start Day],"&gt;="&amp;DAY(A1175)))))</f>
        <v/>
      </c>
      <c r="R1175" s="8" t="str" cm="1">
        <f t="array" ref="R1175">IF(A1175="","",IF(COUNTIF(TOther[Frequency],R$1)=0,0,SUMPRODUCT(--(TOther[Frequency]=R$1),--(TOther[Start Date]&lt;=A1175),--(TOther[End Date Calc]&gt;=A1175),IF(B1175="N",--(TOther[Start Day]=DAY(A1175)),--(TOther[Start Day]&gt;=DAY(A1175))),--(IFERROR(MOD(TOther[Start Month]-MONTH(A1175)+2,2),1)=0),TOther[Amount])))</f>
        <v/>
      </c>
      <c r="S1175" s="8" t="str" cm="1">
        <f t="array" ref="S1175">IF(A1175="","",IF(COUNTIF(TOther[Frequency],S$1)=0,0,SUMPRODUCT(--(TOther[Frequency]=S$1),--(TOther[Start Date]&lt;=A1175),--(TOther[End Date Calc]&gt;=A1175),IF(B1175="N",--(TOther[Start Day]=DAY(A1175)),--(TOther[Start Day]&gt;=DAY(A1175))),--(IFERROR(MOD(TOther[Start Month]-MONTH(A1175)+3,3),1)=0),TOther[Amount])))</f>
        <v/>
      </c>
      <c r="T1175" s="8" t="str" cm="1">
        <f t="array" ref="T1175">IF($A1175="","",IF(COUNTIF(TOther[Frequency],T$1)=0,0,SUMPRODUCT(--(TOther[Frequency]=T$1),--(TOther[Start Date]&lt;=$A1175),--(TOther[End Date Calc]&gt;=$A1175),IF($B1175="N",--(TOther[Start Day]=DAY($A1175)),--(TOther[Start Day]&gt;=DAY($A1175))),--(IFERROR(MOD(TOther[Start Month]-MONTH($A1175)+4,4),1)=0),TOther[Amount])))</f>
        <v/>
      </c>
      <c r="U1175" s="8" t="str" cm="1">
        <f t="array" ref="U1175">IF(A1175="","",IF(COUNTIF(TOther[Frequency],$U$1)=0,0,SUMPRODUCT(--(TOther[Frequency]=$U$1),--(TOther[Start Date]&lt;=A1175),--(TOther[End Date Calc]&gt;=A1175),IF(B1175="N",--(TOther[Start Day]=DAY(A1175)),--(TOther[Start Day]&gt;=DAY(A1175))),--(IFERROR(MOD(TOther[Start Month]-MONTH(A1175)+6,6),1)=0),TOther[Amount])))</f>
        <v/>
      </c>
      <c r="V1175" s="8" t="str" cm="1">
        <f t="array" ref="V1175">IF(A1175="","",IF(COUNTIF(TOther[Frequency],$V$1)=0,0,SUMPRODUCT(--(TOther[Frequency]=$V$1),--(TOther[Start Date]&lt;=A1175),--(TOther[End Date Calc]&gt;=A1175),IF(B1175="N",--(TOther[Start Day]=DAY(A1175)),--(TOther[Start Day]&gt;=DAY(A1175))),--(IFERROR(MOD(TOther[Start Month]-MONTH(A1175)+12,12),1)=0),TOther[Amount])))</f>
        <v/>
      </c>
      <c r="W1175" s="8" t="str">
        <f>IF(A1175="","",SUMIFS(TOther[Amount],TOther[Start Date],A1175,TOther[Frequency],$W$1))</f>
        <v/>
      </c>
      <c r="X1175" s="9" t="str">
        <f t="shared" si="90"/>
        <v/>
      </c>
      <c r="Y1175" s="9" t="str">
        <f t="shared" si="94"/>
        <v/>
      </c>
      <c r="Z1175" s="8" t="str" cm="1">
        <f t="array" ref="Z1175">IF(A1175="","",IF(COUNTIF('2) Income'!$D$13:$D$32,"Weekly")=0,0,SUMPRODUCT(--(IFERROR(MOD(A1175-'2) Income'!$F$13:$F$32,7),1)=0),--('2) Income'!$D$13:$D$32="Weekly"),--('2) Income'!$F$13:$F$32&lt;=A1175),'2) Income'!$E$13:$E$32)))</f>
        <v/>
      </c>
      <c r="AA1175" s="8" t="str" cm="1">
        <f t="array" ref="AA1175">IF(A1175="","",IF(COUNTIF('2) Income'!$D$13:$D$32,"Every Other Week")=0,0,SUMPRODUCT(--(IFERROR(MOD(A1175-'2) Income'!$F$13:$F$32,14),1)=0),--('2) Income'!$D$13:$D$32="Every Other Week"),--('2) Income'!$F$13:$F$32&lt;=A1175),'2) Income'!$E$13:$E$32)))</f>
        <v/>
      </c>
      <c r="AB1175" s="8" t="str">
        <f>IF(A1175="","",IF(COUNTIF('2) Income'!$D$13:$D$32,"1st and 15th")=0,0,IF(OR(DAY(A1175)=1,DAY(A1175)=15),SUMIFS('2) Income'!$E$13:$E$32,'2) Income'!$D$13:$D$32,"1st and 15th",'2) Income'!$F$13:$F$32,"&lt;="&amp;$A1175),0)))</f>
        <v/>
      </c>
      <c r="AC1175" s="8" t="str">
        <f>IF(A1175="","",IF(COUNTIF('2) Income'!$D$13:$D$32,"2nd Wednesday")=0,0,IF(A1175=(A1175-DAY(A1175)+1+2*7-WEEKDAY(A1175-DAY(A1175)+8-4,1)),SUMIFS('2) Income'!$E$13:$E$32,'2) Income'!$D$13:$D$32,"2nd Wednesday",'2) Income'!$F$13:$F$32,"&lt;="&amp;$A1175),0)))</f>
        <v/>
      </c>
      <c r="AD1175" s="8" t="str">
        <f>IF(A1175="","",IF(COUNTIF('2) Income'!$D$13:$D$32,"3rd Wednesday")=0,0,IF(A1175=(A1175-DAY(A1175)+1+3*7-WEEKDAY(A1175-DAY(A1175)+8-4,1)),SUMIFS('2) Income'!$E$13:$E$32,'2) Income'!$D$13:$D$32,"3rd Wednesday",'2) Income'!$F$13:$F$32,"&lt;="&amp;$A1175),0)))</f>
        <v/>
      </c>
      <c r="AE1175" s="8" t="str">
        <f>IF(A1175="","",IF(COUNTIF('2) Income'!$D$13:$D$32,"4th Wednesday")=0,0,IF(A1175=(A1175-DAY(A1175)+1+4*7-WEEKDAY(A1175-DAY(A1175)+8-4,1)),SUMIFS('2) Income'!$E$13:$E$32,'2) Income'!$D$13:$D$32,"4th Wednesday",'2) Income'!$F$13:$F$32,"&lt;="&amp;$A1175),0)))</f>
        <v/>
      </c>
      <c r="AF1175" s="8" t="str" cm="1">
        <f t="array" ref="AF1175">IF(A1175="","",IF(COUNTIF('2) Income'!$D$13:$D$32,"Every 4 Weeks")=0,0,SUMPRODUCT(--(IFERROR(MOD(A1175-'2) Income'!$F$13:$F$32,28),1)=0),--('2) Income'!$D$13:$D$32="Every 4 Weeks"),--('2) Income'!$F$13:$F$32&lt;=A1175),'2) Income'!$E$13:$E$32)))</f>
        <v/>
      </c>
      <c r="AG1175" s="8" t="str">
        <f>IF(A1175="","",IF(COUNTIF('2) Income'!$D$13:$D$32,"Monthly")=0,0,IF(B1175="N",SUMIFS('2) Income'!$E$13:$E$32,'2) Income'!$D$13:$D$32,"monthly",'2) Income'!$F$13:$F$32,"&lt;="&amp;$A1175,'2) Income'!$I$13:$I$32,DAY(A1175)),SUMIFS('2) Income'!$E$13:$E$32,'2) Income'!$D$13:$D$32,"monthly",'2) Income'!$F$13:$F$32,"&lt;="&amp;$A1175,'2) Income'!$I$13:$I$32,"&gt;="&amp;DAY(A1175)))))</f>
        <v/>
      </c>
      <c r="AH1175" s="8" t="str" cm="1">
        <f t="array" ref="AH1175">IF(A1175="","",IF(COUNTIF('2) Income'!$D$13:$D$32,"Yearly")=0,0,SUMPRODUCT(--('2) Income'!$D$13:$D$32="Yearly"),--('2) Income'!$F$13:$F$32&lt;=A1175),IF(B1175="N",--('2) Income'!$I$13:$I$32=DAY(A1175)),--('2) Income'!$I$13:$I$32&gt;=DAY(A1175))),--(IFERROR(MOD('2) Income'!$H$13:$H$32-MONTH(A1175)+12,12),1)=0),'2) Income'!$E$13:$E$32)))</f>
        <v/>
      </c>
      <c r="AI1175" s="8" t="str">
        <f>IF(A1175="","",IF(COUNTIF('2) Income'!$D$13:$D$32,"one-time")=0,0,SUMIFS('2) Income'!$E$13:$E$32,'2) Income'!$D$13:$D$32,"one-time",'2) Income'!$F$13:$F$32,"="&amp;$A1175)))</f>
        <v/>
      </c>
      <c r="AJ1175" s="9" t="str">
        <f t="shared" si="91"/>
        <v/>
      </c>
    </row>
    <row r="1176" spans="1:36">
      <c r="A1176" s="7" t="str">
        <f>IF(A1175="","",IF(A1175+1&lt;='1) Period'!$E$21,A1175+1,""))</f>
        <v/>
      </c>
      <c r="B1176" s="7" t="e">
        <f t="shared" si="92"/>
        <v>#VALUE!</v>
      </c>
      <c r="C1176" t="e">
        <f t="shared" si="93"/>
        <v>#VALUE!</v>
      </c>
      <c r="D1176" s="8" t="str">
        <f>IF(A1176="","",IF(TEXT(A1176,"dddd")='4) Happy Money'!$E$23,WAllowance,0))</f>
        <v/>
      </c>
      <c r="E1176" s="8" t="str">
        <f>IF(A1176="","",IF(B1176="N",SUMIF(TMonthly[Day of the Month],DAY(A1176),TMonthly[Amount]),SUMIF(TMonthly[Day of the Month],"&gt;="&amp;DAY(A1176),TMonthly[Amount])))</f>
        <v/>
      </c>
      <c r="F1176" s="8" t="str" cm="1">
        <f t="array" ref="F1176">IF(A1176="","",SUMPRODUCT(--(TYearly[Due Date]&lt;=A1176),IF(B1176="N",--(TYearly[Day]=DAY(A1176)),--(TYearly[Day]&gt;=DAY(A1176))),--(IFERROR(MOD(TYearly[Month]-MONTH(A1176)+12,12),1)=0),TYearly[Amount]))</f>
        <v/>
      </c>
      <c r="G1176" s="8" t="str">
        <f>IF(A1176="","",SUMIF(TOneTime[Due Date],A1176,TOneTime[Amount]))</f>
        <v/>
      </c>
      <c r="H1176" s="8" t="str" cm="1">
        <f t="array" ref="H1176">IF(A1176="","",IF(COUNTIF(TOther[Frequency],$H$1)=0,0,SUMPRODUCT(--(IFERROR(MOD(A1176-TOther[Start Date],7),1)=0),--(TOther[Frequency]=$H$1),--(TOther[Start Date]&lt;=A1176),--(TOther[End Date Calc]&gt;=A1176),TOther[Amount])))</f>
        <v/>
      </c>
      <c r="I1176" s="8" t="str" cm="1">
        <f t="array" ref="I1176">IF(A1176="","",IF(COUNTIF(TOther[Frequency],$I$1)=0,0,SUMPRODUCT(--(IFERROR(MOD(A1176-TOther[Start Date],14),1)=0),--(TOther[Frequency]=$I$1),--(TOther[Start Date]&lt;=A1176),--(TOther[End Date Calc]&gt;=A1176),TOther[Amount])))</f>
        <v/>
      </c>
      <c r="J1176" s="8" t="str">
        <f>IF(A1176="","",IF(COUNTIF(TOther[Frequency],$J$1)=0,0,IF(OR(DAY(A1176)=1,DAY(A1176)=15),SUMIFS(TOther[Amount],TOther[Frequency],$J$1,TOther[Start Date],"&lt;="&amp;$A1176,TOther[End Date Calc],"&gt;="&amp;A1176),0)))</f>
        <v/>
      </c>
      <c r="K1176" s="8" t="str">
        <f>IF(A1176="","",IF(COUNTIF(TOther[Frequency],$K$1)=0,0,IF(A1176=(A1176-DAY(A1176)+1+2*7-WEEKDAY(A1176-DAY(A1176)+8-4,1)),SUMIFS(TOther[Amount],TOther[Frequency],$K$1,TOther[Start Date],"&lt;="&amp;$A1176,TOther[End Date Calc],"&gt;="&amp;A1176),0)))</f>
        <v/>
      </c>
      <c r="L1176" s="8" t="str">
        <f>IF(A1176="","",IF(COUNTIF(TOther[Frequency],$L$1)=0,0,IF(A1176=(A1176-DAY(A1176)+1+3*7-WEEKDAY(A1176-DAY(A1176)+8-4,1)),SUMIFS(TOther[Amount],TOther[Frequency],$L$1,TOther[Start Date],"&lt;="&amp;$A1176,TOther[End Date Calc],"&gt;="&amp;A1176),0)))</f>
        <v/>
      </c>
      <c r="M1176" s="8" t="str">
        <f>IF(A1176="","",IF(COUNTIF(TOther[Frequency],$M$1)=0,0,IF(A1176=(A1176-DAY(A1176)+1+4*7-WEEKDAY(A1176-DAY(A1176)+8-4,1)),SUMIFS(TOther[Amount],TOther[Frequency],$M$1,TOther[Start Date],"&lt;="&amp;$A1176,TOther[End Date Calc],"&gt;="&amp;A1176),0)))</f>
        <v/>
      </c>
      <c r="N1176" s="8" t="str" cm="1">
        <f t="array" ref="N1176">IF(A1176="","",IF(COUNTIF(TOther[Frequency],$N$1)=0,0,SUMPRODUCT(--(IFERROR(MOD(A1176-TOther[Start Date],28),1)=0),--(TOther[Frequency]=$N$1),--(TOther[Start Date]&lt;=A1176),--(TOther[End Date Calc]&gt;=A1176),TOther[Amount])))</f>
        <v/>
      </c>
      <c r="O1176" s="8" t="str" cm="1">
        <f t="array" ref="O1176">IF(A1176="","",IF(COUNTIF(TOther[Frequency],$O$1)=0,0,SUMPRODUCT(--(IFERROR(MOD(A1176-TOther[Start Date],42),1)=0),--(TOther[Frequency]=$O$1),--(TOther[Start Date]&lt;=A1176),--(TOther[End Date Calc]&gt;=A1176),TOther[Amount])))</f>
        <v/>
      </c>
      <c r="P1176" s="8" t="str" cm="1">
        <f t="array" ref="P1176">IF(A1176="","",IF(COUNTIF(TOther[Frequency],$P$1)=0,0,SUMPRODUCT(--(IFERROR(MOD(A1176-TOther[Start Date],56),1)=0),--(TOther[Frequency]=$P$1),--(TOther[Start Date]&lt;=A1176),--(TOther[End Date Calc]&gt;=A1176),TOther[Amount])))</f>
        <v/>
      </c>
      <c r="Q1176" s="8" t="str">
        <f>IF(A1176="","",IF(COUNTIF(TOther[Frequency],$Q$1)=0,0,IF(B1176="N",SUMIFS(TOther[Amount],TOther[Frequency],$Q$1,TOther[Start Date],"&lt;="&amp;$A1176,TOther[End Date Calc],"&gt;="&amp;A1176,TOther[Start Day],DAY(A1176)),SUMIFS(TOther[Amount],TOther[Frequency],$Q$1,TOther[Start Date],"&lt;="&amp;$A1176,TOther[End Date Calc],"&gt;="&amp;A1176,TOther[Start Day],"&gt;="&amp;DAY(A1176)))))</f>
        <v/>
      </c>
      <c r="R1176" s="8" t="str" cm="1">
        <f t="array" ref="R1176">IF(A1176="","",IF(COUNTIF(TOther[Frequency],R$1)=0,0,SUMPRODUCT(--(TOther[Frequency]=R$1),--(TOther[Start Date]&lt;=A1176),--(TOther[End Date Calc]&gt;=A1176),IF(B1176="N",--(TOther[Start Day]=DAY(A1176)),--(TOther[Start Day]&gt;=DAY(A1176))),--(IFERROR(MOD(TOther[Start Month]-MONTH(A1176)+2,2),1)=0),TOther[Amount])))</f>
        <v/>
      </c>
      <c r="S1176" s="8" t="str" cm="1">
        <f t="array" ref="S1176">IF(A1176="","",IF(COUNTIF(TOther[Frequency],S$1)=0,0,SUMPRODUCT(--(TOther[Frequency]=S$1),--(TOther[Start Date]&lt;=A1176),--(TOther[End Date Calc]&gt;=A1176),IF(B1176="N",--(TOther[Start Day]=DAY(A1176)),--(TOther[Start Day]&gt;=DAY(A1176))),--(IFERROR(MOD(TOther[Start Month]-MONTH(A1176)+3,3),1)=0),TOther[Amount])))</f>
        <v/>
      </c>
      <c r="T1176" s="8" t="str" cm="1">
        <f t="array" ref="T1176">IF($A1176="","",IF(COUNTIF(TOther[Frequency],T$1)=0,0,SUMPRODUCT(--(TOther[Frequency]=T$1),--(TOther[Start Date]&lt;=$A1176),--(TOther[End Date Calc]&gt;=$A1176),IF($B1176="N",--(TOther[Start Day]=DAY($A1176)),--(TOther[Start Day]&gt;=DAY($A1176))),--(IFERROR(MOD(TOther[Start Month]-MONTH($A1176)+4,4),1)=0),TOther[Amount])))</f>
        <v/>
      </c>
      <c r="U1176" s="8" t="str" cm="1">
        <f t="array" ref="U1176">IF(A1176="","",IF(COUNTIF(TOther[Frequency],$U$1)=0,0,SUMPRODUCT(--(TOther[Frequency]=$U$1),--(TOther[Start Date]&lt;=A1176),--(TOther[End Date Calc]&gt;=A1176),IF(B1176="N",--(TOther[Start Day]=DAY(A1176)),--(TOther[Start Day]&gt;=DAY(A1176))),--(IFERROR(MOD(TOther[Start Month]-MONTH(A1176)+6,6),1)=0),TOther[Amount])))</f>
        <v/>
      </c>
      <c r="V1176" s="8" t="str" cm="1">
        <f t="array" ref="V1176">IF(A1176="","",IF(COUNTIF(TOther[Frequency],$V$1)=0,0,SUMPRODUCT(--(TOther[Frequency]=$V$1),--(TOther[Start Date]&lt;=A1176),--(TOther[End Date Calc]&gt;=A1176),IF(B1176="N",--(TOther[Start Day]=DAY(A1176)),--(TOther[Start Day]&gt;=DAY(A1176))),--(IFERROR(MOD(TOther[Start Month]-MONTH(A1176)+12,12),1)=0),TOther[Amount])))</f>
        <v/>
      </c>
      <c r="W1176" s="8" t="str">
        <f>IF(A1176="","",SUMIFS(TOther[Amount],TOther[Start Date],A1176,TOther[Frequency],$W$1))</f>
        <v/>
      </c>
      <c r="X1176" s="9" t="str">
        <f t="shared" si="90"/>
        <v/>
      </c>
      <c r="Y1176" s="9" t="str">
        <f t="shared" si="94"/>
        <v/>
      </c>
      <c r="Z1176" s="8" t="str" cm="1">
        <f t="array" ref="Z1176">IF(A1176="","",IF(COUNTIF('2) Income'!$D$13:$D$32,"Weekly")=0,0,SUMPRODUCT(--(IFERROR(MOD(A1176-'2) Income'!$F$13:$F$32,7),1)=0),--('2) Income'!$D$13:$D$32="Weekly"),--('2) Income'!$F$13:$F$32&lt;=A1176),'2) Income'!$E$13:$E$32)))</f>
        <v/>
      </c>
      <c r="AA1176" s="8" t="str" cm="1">
        <f t="array" ref="AA1176">IF(A1176="","",IF(COUNTIF('2) Income'!$D$13:$D$32,"Every Other Week")=0,0,SUMPRODUCT(--(IFERROR(MOD(A1176-'2) Income'!$F$13:$F$32,14),1)=0),--('2) Income'!$D$13:$D$32="Every Other Week"),--('2) Income'!$F$13:$F$32&lt;=A1176),'2) Income'!$E$13:$E$32)))</f>
        <v/>
      </c>
      <c r="AB1176" s="8" t="str">
        <f>IF(A1176="","",IF(COUNTIF('2) Income'!$D$13:$D$32,"1st and 15th")=0,0,IF(OR(DAY(A1176)=1,DAY(A1176)=15),SUMIFS('2) Income'!$E$13:$E$32,'2) Income'!$D$13:$D$32,"1st and 15th",'2) Income'!$F$13:$F$32,"&lt;="&amp;$A1176),0)))</f>
        <v/>
      </c>
      <c r="AC1176" s="8" t="str">
        <f>IF(A1176="","",IF(COUNTIF('2) Income'!$D$13:$D$32,"2nd Wednesday")=0,0,IF(A1176=(A1176-DAY(A1176)+1+2*7-WEEKDAY(A1176-DAY(A1176)+8-4,1)),SUMIFS('2) Income'!$E$13:$E$32,'2) Income'!$D$13:$D$32,"2nd Wednesday",'2) Income'!$F$13:$F$32,"&lt;="&amp;$A1176),0)))</f>
        <v/>
      </c>
      <c r="AD1176" s="8" t="str">
        <f>IF(A1176="","",IF(COUNTIF('2) Income'!$D$13:$D$32,"3rd Wednesday")=0,0,IF(A1176=(A1176-DAY(A1176)+1+3*7-WEEKDAY(A1176-DAY(A1176)+8-4,1)),SUMIFS('2) Income'!$E$13:$E$32,'2) Income'!$D$13:$D$32,"3rd Wednesday",'2) Income'!$F$13:$F$32,"&lt;="&amp;$A1176),0)))</f>
        <v/>
      </c>
      <c r="AE1176" s="8" t="str">
        <f>IF(A1176="","",IF(COUNTIF('2) Income'!$D$13:$D$32,"4th Wednesday")=0,0,IF(A1176=(A1176-DAY(A1176)+1+4*7-WEEKDAY(A1176-DAY(A1176)+8-4,1)),SUMIFS('2) Income'!$E$13:$E$32,'2) Income'!$D$13:$D$32,"4th Wednesday",'2) Income'!$F$13:$F$32,"&lt;="&amp;$A1176),0)))</f>
        <v/>
      </c>
      <c r="AF1176" s="8" t="str" cm="1">
        <f t="array" ref="AF1176">IF(A1176="","",IF(COUNTIF('2) Income'!$D$13:$D$32,"Every 4 Weeks")=0,0,SUMPRODUCT(--(IFERROR(MOD(A1176-'2) Income'!$F$13:$F$32,28),1)=0),--('2) Income'!$D$13:$D$32="Every 4 Weeks"),--('2) Income'!$F$13:$F$32&lt;=A1176),'2) Income'!$E$13:$E$32)))</f>
        <v/>
      </c>
      <c r="AG1176" s="8" t="str">
        <f>IF(A1176="","",IF(COUNTIF('2) Income'!$D$13:$D$32,"Monthly")=0,0,IF(B1176="N",SUMIFS('2) Income'!$E$13:$E$32,'2) Income'!$D$13:$D$32,"monthly",'2) Income'!$F$13:$F$32,"&lt;="&amp;$A1176,'2) Income'!$I$13:$I$32,DAY(A1176)),SUMIFS('2) Income'!$E$13:$E$32,'2) Income'!$D$13:$D$32,"monthly",'2) Income'!$F$13:$F$32,"&lt;="&amp;$A1176,'2) Income'!$I$13:$I$32,"&gt;="&amp;DAY(A1176)))))</f>
        <v/>
      </c>
      <c r="AH1176" s="8" t="str" cm="1">
        <f t="array" ref="AH1176">IF(A1176="","",IF(COUNTIF('2) Income'!$D$13:$D$32,"Yearly")=0,0,SUMPRODUCT(--('2) Income'!$D$13:$D$32="Yearly"),--('2) Income'!$F$13:$F$32&lt;=A1176),IF(B1176="N",--('2) Income'!$I$13:$I$32=DAY(A1176)),--('2) Income'!$I$13:$I$32&gt;=DAY(A1176))),--(IFERROR(MOD('2) Income'!$H$13:$H$32-MONTH(A1176)+12,12),1)=0),'2) Income'!$E$13:$E$32)))</f>
        <v/>
      </c>
      <c r="AI1176" s="8" t="str">
        <f>IF(A1176="","",IF(COUNTIF('2) Income'!$D$13:$D$32,"one-time")=0,0,SUMIFS('2) Income'!$E$13:$E$32,'2) Income'!$D$13:$D$32,"one-time",'2) Income'!$F$13:$F$32,"="&amp;$A1176)))</f>
        <v/>
      </c>
      <c r="AJ1176" s="9" t="str">
        <f t="shared" si="91"/>
        <v/>
      </c>
    </row>
    <row r="1177" spans="1:36">
      <c r="A1177" s="7" t="str">
        <f>IF(A1176="","",IF(A1176+1&lt;='1) Period'!$E$21,A1176+1,""))</f>
        <v/>
      </c>
      <c r="B1177" s="7" t="e">
        <f t="shared" si="92"/>
        <v>#VALUE!</v>
      </c>
      <c r="C1177" t="e">
        <f t="shared" si="93"/>
        <v>#VALUE!</v>
      </c>
      <c r="D1177" s="8" t="str">
        <f>IF(A1177="","",IF(TEXT(A1177,"dddd")='4) Happy Money'!$E$23,WAllowance,0))</f>
        <v/>
      </c>
      <c r="E1177" s="8" t="str">
        <f>IF(A1177="","",IF(B1177="N",SUMIF(TMonthly[Day of the Month],DAY(A1177),TMonthly[Amount]),SUMIF(TMonthly[Day of the Month],"&gt;="&amp;DAY(A1177),TMonthly[Amount])))</f>
        <v/>
      </c>
      <c r="F1177" s="8" t="str" cm="1">
        <f t="array" ref="F1177">IF(A1177="","",SUMPRODUCT(--(TYearly[Due Date]&lt;=A1177),IF(B1177="N",--(TYearly[Day]=DAY(A1177)),--(TYearly[Day]&gt;=DAY(A1177))),--(IFERROR(MOD(TYearly[Month]-MONTH(A1177)+12,12),1)=0),TYearly[Amount]))</f>
        <v/>
      </c>
      <c r="G1177" s="8" t="str">
        <f>IF(A1177="","",SUMIF(TOneTime[Due Date],A1177,TOneTime[Amount]))</f>
        <v/>
      </c>
      <c r="H1177" s="8" t="str" cm="1">
        <f t="array" ref="H1177">IF(A1177="","",IF(COUNTIF(TOther[Frequency],$H$1)=0,0,SUMPRODUCT(--(IFERROR(MOD(A1177-TOther[Start Date],7),1)=0),--(TOther[Frequency]=$H$1),--(TOther[Start Date]&lt;=A1177),--(TOther[End Date Calc]&gt;=A1177),TOther[Amount])))</f>
        <v/>
      </c>
      <c r="I1177" s="8" t="str" cm="1">
        <f t="array" ref="I1177">IF(A1177="","",IF(COUNTIF(TOther[Frequency],$I$1)=0,0,SUMPRODUCT(--(IFERROR(MOD(A1177-TOther[Start Date],14),1)=0),--(TOther[Frequency]=$I$1),--(TOther[Start Date]&lt;=A1177),--(TOther[End Date Calc]&gt;=A1177),TOther[Amount])))</f>
        <v/>
      </c>
      <c r="J1177" s="8" t="str">
        <f>IF(A1177="","",IF(COUNTIF(TOther[Frequency],$J$1)=0,0,IF(OR(DAY(A1177)=1,DAY(A1177)=15),SUMIFS(TOther[Amount],TOther[Frequency],$J$1,TOther[Start Date],"&lt;="&amp;$A1177,TOther[End Date Calc],"&gt;="&amp;A1177),0)))</f>
        <v/>
      </c>
      <c r="K1177" s="8" t="str">
        <f>IF(A1177="","",IF(COUNTIF(TOther[Frequency],$K$1)=0,0,IF(A1177=(A1177-DAY(A1177)+1+2*7-WEEKDAY(A1177-DAY(A1177)+8-4,1)),SUMIFS(TOther[Amount],TOther[Frequency],$K$1,TOther[Start Date],"&lt;="&amp;$A1177,TOther[End Date Calc],"&gt;="&amp;A1177),0)))</f>
        <v/>
      </c>
      <c r="L1177" s="8" t="str">
        <f>IF(A1177="","",IF(COUNTIF(TOther[Frequency],$L$1)=0,0,IF(A1177=(A1177-DAY(A1177)+1+3*7-WEEKDAY(A1177-DAY(A1177)+8-4,1)),SUMIFS(TOther[Amount],TOther[Frequency],$L$1,TOther[Start Date],"&lt;="&amp;$A1177,TOther[End Date Calc],"&gt;="&amp;A1177),0)))</f>
        <v/>
      </c>
      <c r="M1177" s="8" t="str">
        <f>IF(A1177="","",IF(COUNTIF(TOther[Frequency],$M$1)=0,0,IF(A1177=(A1177-DAY(A1177)+1+4*7-WEEKDAY(A1177-DAY(A1177)+8-4,1)),SUMIFS(TOther[Amount],TOther[Frequency],$M$1,TOther[Start Date],"&lt;="&amp;$A1177,TOther[End Date Calc],"&gt;="&amp;A1177),0)))</f>
        <v/>
      </c>
      <c r="N1177" s="8" t="str" cm="1">
        <f t="array" ref="N1177">IF(A1177="","",IF(COUNTIF(TOther[Frequency],$N$1)=0,0,SUMPRODUCT(--(IFERROR(MOD(A1177-TOther[Start Date],28),1)=0),--(TOther[Frequency]=$N$1),--(TOther[Start Date]&lt;=A1177),--(TOther[End Date Calc]&gt;=A1177),TOther[Amount])))</f>
        <v/>
      </c>
      <c r="O1177" s="8" t="str" cm="1">
        <f t="array" ref="O1177">IF(A1177="","",IF(COUNTIF(TOther[Frequency],$O$1)=0,0,SUMPRODUCT(--(IFERROR(MOD(A1177-TOther[Start Date],42),1)=0),--(TOther[Frequency]=$O$1),--(TOther[Start Date]&lt;=A1177),--(TOther[End Date Calc]&gt;=A1177),TOther[Amount])))</f>
        <v/>
      </c>
      <c r="P1177" s="8" t="str" cm="1">
        <f t="array" ref="P1177">IF(A1177="","",IF(COUNTIF(TOther[Frequency],$P$1)=0,0,SUMPRODUCT(--(IFERROR(MOD(A1177-TOther[Start Date],56),1)=0),--(TOther[Frequency]=$P$1),--(TOther[Start Date]&lt;=A1177),--(TOther[End Date Calc]&gt;=A1177),TOther[Amount])))</f>
        <v/>
      </c>
      <c r="Q1177" s="8" t="str">
        <f>IF(A1177="","",IF(COUNTIF(TOther[Frequency],$Q$1)=0,0,IF(B1177="N",SUMIFS(TOther[Amount],TOther[Frequency],$Q$1,TOther[Start Date],"&lt;="&amp;$A1177,TOther[End Date Calc],"&gt;="&amp;A1177,TOther[Start Day],DAY(A1177)),SUMIFS(TOther[Amount],TOther[Frequency],$Q$1,TOther[Start Date],"&lt;="&amp;$A1177,TOther[End Date Calc],"&gt;="&amp;A1177,TOther[Start Day],"&gt;="&amp;DAY(A1177)))))</f>
        <v/>
      </c>
      <c r="R1177" s="8" t="str" cm="1">
        <f t="array" ref="R1177">IF(A1177="","",IF(COUNTIF(TOther[Frequency],R$1)=0,0,SUMPRODUCT(--(TOther[Frequency]=R$1),--(TOther[Start Date]&lt;=A1177),--(TOther[End Date Calc]&gt;=A1177),IF(B1177="N",--(TOther[Start Day]=DAY(A1177)),--(TOther[Start Day]&gt;=DAY(A1177))),--(IFERROR(MOD(TOther[Start Month]-MONTH(A1177)+2,2),1)=0),TOther[Amount])))</f>
        <v/>
      </c>
      <c r="S1177" s="8" t="str" cm="1">
        <f t="array" ref="S1177">IF(A1177="","",IF(COUNTIF(TOther[Frequency],S$1)=0,0,SUMPRODUCT(--(TOther[Frequency]=S$1),--(TOther[Start Date]&lt;=A1177),--(TOther[End Date Calc]&gt;=A1177),IF(B1177="N",--(TOther[Start Day]=DAY(A1177)),--(TOther[Start Day]&gt;=DAY(A1177))),--(IFERROR(MOD(TOther[Start Month]-MONTH(A1177)+3,3),1)=0),TOther[Amount])))</f>
        <v/>
      </c>
      <c r="T1177" s="8" t="str" cm="1">
        <f t="array" ref="T1177">IF($A1177="","",IF(COUNTIF(TOther[Frequency],T$1)=0,0,SUMPRODUCT(--(TOther[Frequency]=T$1),--(TOther[Start Date]&lt;=$A1177),--(TOther[End Date Calc]&gt;=$A1177),IF($B1177="N",--(TOther[Start Day]=DAY($A1177)),--(TOther[Start Day]&gt;=DAY($A1177))),--(IFERROR(MOD(TOther[Start Month]-MONTH($A1177)+4,4),1)=0),TOther[Amount])))</f>
        <v/>
      </c>
      <c r="U1177" s="8" t="str" cm="1">
        <f t="array" ref="U1177">IF(A1177="","",IF(COUNTIF(TOther[Frequency],$U$1)=0,0,SUMPRODUCT(--(TOther[Frequency]=$U$1),--(TOther[Start Date]&lt;=A1177),--(TOther[End Date Calc]&gt;=A1177),IF(B1177="N",--(TOther[Start Day]=DAY(A1177)),--(TOther[Start Day]&gt;=DAY(A1177))),--(IFERROR(MOD(TOther[Start Month]-MONTH(A1177)+6,6),1)=0),TOther[Amount])))</f>
        <v/>
      </c>
      <c r="V1177" s="8" t="str" cm="1">
        <f t="array" ref="V1177">IF(A1177="","",IF(COUNTIF(TOther[Frequency],$V$1)=0,0,SUMPRODUCT(--(TOther[Frequency]=$V$1),--(TOther[Start Date]&lt;=A1177),--(TOther[End Date Calc]&gt;=A1177),IF(B1177="N",--(TOther[Start Day]=DAY(A1177)),--(TOther[Start Day]&gt;=DAY(A1177))),--(IFERROR(MOD(TOther[Start Month]-MONTH(A1177)+12,12),1)=0),TOther[Amount])))</f>
        <v/>
      </c>
      <c r="W1177" s="8" t="str">
        <f>IF(A1177="","",SUMIFS(TOther[Amount],TOther[Start Date],A1177,TOther[Frequency],$W$1))</f>
        <v/>
      </c>
      <c r="X1177" s="9" t="str">
        <f t="shared" si="90"/>
        <v/>
      </c>
      <c r="Y1177" s="9" t="str">
        <f t="shared" si="94"/>
        <v/>
      </c>
      <c r="Z1177" s="8" t="str" cm="1">
        <f t="array" ref="Z1177">IF(A1177="","",IF(COUNTIF('2) Income'!$D$13:$D$32,"Weekly")=0,0,SUMPRODUCT(--(IFERROR(MOD(A1177-'2) Income'!$F$13:$F$32,7),1)=0),--('2) Income'!$D$13:$D$32="Weekly"),--('2) Income'!$F$13:$F$32&lt;=A1177),'2) Income'!$E$13:$E$32)))</f>
        <v/>
      </c>
      <c r="AA1177" s="8" t="str" cm="1">
        <f t="array" ref="AA1177">IF(A1177="","",IF(COUNTIF('2) Income'!$D$13:$D$32,"Every Other Week")=0,0,SUMPRODUCT(--(IFERROR(MOD(A1177-'2) Income'!$F$13:$F$32,14),1)=0),--('2) Income'!$D$13:$D$32="Every Other Week"),--('2) Income'!$F$13:$F$32&lt;=A1177),'2) Income'!$E$13:$E$32)))</f>
        <v/>
      </c>
      <c r="AB1177" s="8" t="str">
        <f>IF(A1177="","",IF(COUNTIF('2) Income'!$D$13:$D$32,"1st and 15th")=0,0,IF(OR(DAY(A1177)=1,DAY(A1177)=15),SUMIFS('2) Income'!$E$13:$E$32,'2) Income'!$D$13:$D$32,"1st and 15th",'2) Income'!$F$13:$F$32,"&lt;="&amp;$A1177),0)))</f>
        <v/>
      </c>
      <c r="AC1177" s="8" t="str">
        <f>IF(A1177="","",IF(COUNTIF('2) Income'!$D$13:$D$32,"2nd Wednesday")=0,0,IF(A1177=(A1177-DAY(A1177)+1+2*7-WEEKDAY(A1177-DAY(A1177)+8-4,1)),SUMIFS('2) Income'!$E$13:$E$32,'2) Income'!$D$13:$D$32,"2nd Wednesday",'2) Income'!$F$13:$F$32,"&lt;="&amp;$A1177),0)))</f>
        <v/>
      </c>
      <c r="AD1177" s="8" t="str">
        <f>IF(A1177="","",IF(COUNTIF('2) Income'!$D$13:$D$32,"3rd Wednesday")=0,0,IF(A1177=(A1177-DAY(A1177)+1+3*7-WEEKDAY(A1177-DAY(A1177)+8-4,1)),SUMIFS('2) Income'!$E$13:$E$32,'2) Income'!$D$13:$D$32,"3rd Wednesday",'2) Income'!$F$13:$F$32,"&lt;="&amp;$A1177),0)))</f>
        <v/>
      </c>
      <c r="AE1177" s="8" t="str">
        <f>IF(A1177="","",IF(COUNTIF('2) Income'!$D$13:$D$32,"4th Wednesday")=0,0,IF(A1177=(A1177-DAY(A1177)+1+4*7-WEEKDAY(A1177-DAY(A1177)+8-4,1)),SUMIFS('2) Income'!$E$13:$E$32,'2) Income'!$D$13:$D$32,"4th Wednesday",'2) Income'!$F$13:$F$32,"&lt;="&amp;$A1177),0)))</f>
        <v/>
      </c>
      <c r="AF1177" s="8" t="str" cm="1">
        <f t="array" ref="AF1177">IF(A1177="","",IF(COUNTIF('2) Income'!$D$13:$D$32,"Every 4 Weeks")=0,0,SUMPRODUCT(--(IFERROR(MOD(A1177-'2) Income'!$F$13:$F$32,28),1)=0),--('2) Income'!$D$13:$D$32="Every 4 Weeks"),--('2) Income'!$F$13:$F$32&lt;=A1177),'2) Income'!$E$13:$E$32)))</f>
        <v/>
      </c>
      <c r="AG1177" s="8" t="str">
        <f>IF(A1177="","",IF(COUNTIF('2) Income'!$D$13:$D$32,"Monthly")=0,0,IF(B1177="N",SUMIFS('2) Income'!$E$13:$E$32,'2) Income'!$D$13:$D$32,"monthly",'2) Income'!$F$13:$F$32,"&lt;="&amp;$A1177,'2) Income'!$I$13:$I$32,DAY(A1177)),SUMIFS('2) Income'!$E$13:$E$32,'2) Income'!$D$13:$D$32,"monthly",'2) Income'!$F$13:$F$32,"&lt;="&amp;$A1177,'2) Income'!$I$13:$I$32,"&gt;="&amp;DAY(A1177)))))</f>
        <v/>
      </c>
      <c r="AH1177" s="8" t="str" cm="1">
        <f t="array" ref="AH1177">IF(A1177="","",IF(COUNTIF('2) Income'!$D$13:$D$32,"Yearly")=0,0,SUMPRODUCT(--('2) Income'!$D$13:$D$32="Yearly"),--('2) Income'!$F$13:$F$32&lt;=A1177),IF(B1177="N",--('2) Income'!$I$13:$I$32=DAY(A1177)),--('2) Income'!$I$13:$I$32&gt;=DAY(A1177))),--(IFERROR(MOD('2) Income'!$H$13:$H$32-MONTH(A1177)+12,12),1)=0),'2) Income'!$E$13:$E$32)))</f>
        <v/>
      </c>
      <c r="AI1177" s="8" t="str">
        <f>IF(A1177="","",IF(COUNTIF('2) Income'!$D$13:$D$32,"one-time")=0,0,SUMIFS('2) Income'!$E$13:$E$32,'2) Income'!$D$13:$D$32,"one-time",'2) Income'!$F$13:$F$32,"="&amp;$A1177)))</f>
        <v/>
      </c>
      <c r="AJ1177" s="9" t="str">
        <f t="shared" si="91"/>
        <v/>
      </c>
    </row>
    <row r="1178" spans="1:36">
      <c r="A1178" s="7" t="str">
        <f>IF(A1177="","",IF(A1177+1&lt;='1) Period'!$E$21,A1177+1,""))</f>
        <v/>
      </c>
      <c r="B1178" s="7" t="e">
        <f t="shared" si="92"/>
        <v>#VALUE!</v>
      </c>
      <c r="C1178" t="e">
        <f t="shared" si="93"/>
        <v>#VALUE!</v>
      </c>
      <c r="D1178" s="8" t="str">
        <f>IF(A1178="","",IF(TEXT(A1178,"dddd")='4) Happy Money'!$E$23,WAllowance,0))</f>
        <v/>
      </c>
      <c r="E1178" s="8" t="str">
        <f>IF(A1178="","",IF(B1178="N",SUMIF(TMonthly[Day of the Month],DAY(A1178),TMonthly[Amount]),SUMIF(TMonthly[Day of the Month],"&gt;="&amp;DAY(A1178),TMonthly[Amount])))</f>
        <v/>
      </c>
      <c r="F1178" s="8" t="str" cm="1">
        <f t="array" ref="F1178">IF(A1178="","",SUMPRODUCT(--(TYearly[Due Date]&lt;=A1178),IF(B1178="N",--(TYearly[Day]=DAY(A1178)),--(TYearly[Day]&gt;=DAY(A1178))),--(IFERROR(MOD(TYearly[Month]-MONTH(A1178)+12,12),1)=0),TYearly[Amount]))</f>
        <v/>
      </c>
      <c r="G1178" s="8" t="str">
        <f>IF(A1178="","",SUMIF(TOneTime[Due Date],A1178,TOneTime[Amount]))</f>
        <v/>
      </c>
      <c r="H1178" s="8" t="str" cm="1">
        <f t="array" ref="H1178">IF(A1178="","",IF(COUNTIF(TOther[Frequency],$H$1)=0,0,SUMPRODUCT(--(IFERROR(MOD(A1178-TOther[Start Date],7),1)=0),--(TOther[Frequency]=$H$1),--(TOther[Start Date]&lt;=A1178),--(TOther[End Date Calc]&gt;=A1178),TOther[Amount])))</f>
        <v/>
      </c>
      <c r="I1178" s="8" t="str" cm="1">
        <f t="array" ref="I1178">IF(A1178="","",IF(COUNTIF(TOther[Frequency],$I$1)=0,0,SUMPRODUCT(--(IFERROR(MOD(A1178-TOther[Start Date],14),1)=0),--(TOther[Frequency]=$I$1),--(TOther[Start Date]&lt;=A1178),--(TOther[End Date Calc]&gt;=A1178),TOther[Amount])))</f>
        <v/>
      </c>
      <c r="J1178" s="8" t="str">
        <f>IF(A1178="","",IF(COUNTIF(TOther[Frequency],$J$1)=0,0,IF(OR(DAY(A1178)=1,DAY(A1178)=15),SUMIFS(TOther[Amount],TOther[Frequency],$J$1,TOther[Start Date],"&lt;="&amp;$A1178,TOther[End Date Calc],"&gt;="&amp;A1178),0)))</f>
        <v/>
      </c>
      <c r="K1178" s="8" t="str">
        <f>IF(A1178="","",IF(COUNTIF(TOther[Frequency],$K$1)=0,0,IF(A1178=(A1178-DAY(A1178)+1+2*7-WEEKDAY(A1178-DAY(A1178)+8-4,1)),SUMIFS(TOther[Amount],TOther[Frequency],$K$1,TOther[Start Date],"&lt;="&amp;$A1178,TOther[End Date Calc],"&gt;="&amp;A1178),0)))</f>
        <v/>
      </c>
      <c r="L1178" s="8" t="str">
        <f>IF(A1178="","",IF(COUNTIF(TOther[Frequency],$L$1)=0,0,IF(A1178=(A1178-DAY(A1178)+1+3*7-WEEKDAY(A1178-DAY(A1178)+8-4,1)),SUMIFS(TOther[Amount],TOther[Frequency],$L$1,TOther[Start Date],"&lt;="&amp;$A1178,TOther[End Date Calc],"&gt;="&amp;A1178),0)))</f>
        <v/>
      </c>
      <c r="M1178" s="8" t="str">
        <f>IF(A1178="","",IF(COUNTIF(TOther[Frequency],$M$1)=0,0,IF(A1178=(A1178-DAY(A1178)+1+4*7-WEEKDAY(A1178-DAY(A1178)+8-4,1)),SUMIFS(TOther[Amount],TOther[Frequency],$M$1,TOther[Start Date],"&lt;="&amp;$A1178,TOther[End Date Calc],"&gt;="&amp;A1178),0)))</f>
        <v/>
      </c>
      <c r="N1178" s="8" t="str" cm="1">
        <f t="array" ref="N1178">IF(A1178="","",IF(COUNTIF(TOther[Frequency],$N$1)=0,0,SUMPRODUCT(--(IFERROR(MOD(A1178-TOther[Start Date],28),1)=0),--(TOther[Frequency]=$N$1),--(TOther[Start Date]&lt;=A1178),--(TOther[End Date Calc]&gt;=A1178),TOther[Amount])))</f>
        <v/>
      </c>
      <c r="O1178" s="8" t="str" cm="1">
        <f t="array" ref="O1178">IF(A1178="","",IF(COUNTIF(TOther[Frequency],$O$1)=0,0,SUMPRODUCT(--(IFERROR(MOD(A1178-TOther[Start Date],42),1)=0),--(TOther[Frequency]=$O$1),--(TOther[Start Date]&lt;=A1178),--(TOther[End Date Calc]&gt;=A1178),TOther[Amount])))</f>
        <v/>
      </c>
      <c r="P1178" s="8" t="str" cm="1">
        <f t="array" ref="P1178">IF(A1178="","",IF(COUNTIF(TOther[Frequency],$P$1)=0,0,SUMPRODUCT(--(IFERROR(MOD(A1178-TOther[Start Date],56),1)=0),--(TOther[Frequency]=$P$1),--(TOther[Start Date]&lt;=A1178),--(TOther[End Date Calc]&gt;=A1178),TOther[Amount])))</f>
        <v/>
      </c>
      <c r="Q1178" s="8" t="str">
        <f>IF(A1178="","",IF(COUNTIF(TOther[Frequency],$Q$1)=0,0,IF(B1178="N",SUMIFS(TOther[Amount],TOther[Frequency],$Q$1,TOther[Start Date],"&lt;="&amp;$A1178,TOther[End Date Calc],"&gt;="&amp;A1178,TOther[Start Day],DAY(A1178)),SUMIFS(TOther[Amount],TOther[Frequency],$Q$1,TOther[Start Date],"&lt;="&amp;$A1178,TOther[End Date Calc],"&gt;="&amp;A1178,TOther[Start Day],"&gt;="&amp;DAY(A1178)))))</f>
        <v/>
      </c>
      <c r="R1178" s="8" t="str" cm="1">
        <f t="array" ref="R1178">IF(A1178="","",IF(COUNTIF(TOther[Frequency],R$1)=0,0,SUMPRODUCT(--(TOther[Frequency]=R$1),--(TOther[Start Date]&lt;=A1178),--(TOther[End Date Calc]&gt;=A1178),IF(B1178="N",--(TOther[Start Day]=DAY(A1178)),--(TOther[Start Day]&gt;=DAY(A1178))),--(IFERROR(MOD(TOther[Start Month]-MONTH(A1178)+2,2),1)=0),TOther[Amount])))</f>
        <v/>
      </c>
      <c r="S1178" s="8" t="str" cm="1">
        <f t="array" ref="S1178">IF(A1178="","",IF(COUNTIF(TOther[Frequency],S$1)=0,0,SUMPRODUCT(--(TOther[Frequency]=S$1),--(TOther[Start Date]&lt;=A1178),--(TOther[End Date Calc]&gt;=A1178),IF(B1178="N",--(TOther[Start Day]=DAY(A1178)),--(TOther[Start Day]&gt;=DAY(A1178))),--(IFERROR(MOD(TOther[Start Month]-MONTH(A1178)+3,3),1)=0),TOther[Amount])))</f>
        <v/>
      </c>
      <c r="T1178" s="8" t="str" cm="1">
        <f t="array" ref="T1178">IF($A1178="","",IF(COUNTIF(TOther[Frequency],T$1)=0,0,SUMPRODUCT(--(TOther[Frequency]=T$1),--(TOther[Start Date]&lt;=$A1178),--(TOther[End Date Calc]&gt;=$A1178),IF($B1178="N",--(TOther[Start Day]=DAY($A1178)),--(TOther[Start Day]&gt;=DAY($A1178))),--(IFERROR(MOD(TOther[Start Month]-MONTH($A1178)+4,4),1)=0),TOther[Amount])))</f>
        <v/>
      </c>
      <c r="U1178" s="8" t="str" cm="1">
        <f t="array" ref="U1178">IF(A1178="","",IF(COUNTIF(TOther[Frequency],$U$1)=0,0,SUMPRODUCT(--(TOther[Frequency]=$U$1),--(TOther[Start Date]&lt;=A1178),--(TOther[End Date Calc]&gt;=A1178),IF(B1178="N",--(TOther[Start Day]=DAY(A1178)),--(TOther[Start Day]&gt;=DAY(A1178))),--(IFERROR(MOD(TOther[Start Month]-MONTH(A1178)+6,6),1)=0),TOther[Amount])))</f>
        <v/>
      </c>
      <c r="V1178" s="8" t="str" cm="1">
        <f t="array" ref="V1178">IF(A1178="","",IF(COUNTIF(TOther[Frequency],$V$1)=0,0,SUMPRODUCT(--(TOther[Frequency]=$V$1),--(TOther[Start Date]&lt;=A1178),--(TOther[End Date Calc]&gt;=A1178),IF(B1178="N",--(TOther[Start Day]=DAY(A1178)),--(TOther[Start Day]&gt;=DAY(A1178))),--(IFERROR(MOD(TOther[Start Month]-MONTH(A1178)+12,12),1)=0),TOther[Amount])))</f>
        <v/>
      </c>
      <c r="W1178" s="8" t="str">
        <f>IF(A1178="","",SUMIFS(TOther[Amount],TOther[Start Date],A1178,TOther[Frequency],$W$1))</f>
        <v/>
      </c>
      <c r="X1178" s="9" t="str">
        <f t="shared" si="90"/>
        <v/>
      </c>
      <c r="Y1178" s="9" t="str">
        <f t="shared" si="94"/>
        <v/>
      </c>
      <c r="Z1178" s="8" t="str" cm="1">
        <f t="array" ref="Z1178">IF(A1178="","",IF(COUNTIF('2) Income'!$D$13:$D$32,"Weekly")=0,0,SUMPRODUCT(--(IFERROR(MOD(A1178-'2) Income'!$F$13:$F$32,7),1)=0),--('2) Income'!$D$13:$D$32="Weekly"),--('2) Income'!$F$13:$F$32&lt;=A1178),'2) Income'!$E$13:$E$32)))</f>
        <v/>
      </c>
      <c r="AA1178" s="8" t="str" cm="1">
        <f t="array" ref="AA1178">IF(A1178="","",IF(COUNTIF('2) Income'!$D$13:$D$32,"Every Other Week")=0,0,SUMPRODUCT(--(IFERROR(MOD(A1178-'2) Income'!$F$13:$F$32,14),1)=0),--('2) Income'!$D$13:$D$32="Every Other Week"),--('2) Income'!$F$13:$F$32&lt;=A1178),'2) Income'!$E$13:$E$32)))</f>
        <v/>
      </c>
      <c r="AB1178" s="8" t="str">
        <f>IF(A1178="","",IF(COUNTIF('2) Income'!$D$13:$D$32,"1st and 15th")=0,0,IF(OR(DAY(A1178)=1,DAY(A1178)=15),SUMIFS('2) Income'!$E$13:$E$32,'2) Income'!$D$13:$D$32,"1st and 15th",'2) Income'!$F$13:$F$32,"&lt;="&amp;$A1178),0)))</f>
        <v/>
      </c>
      <c r="AC1178" s="8" t="str">
        <f>IF(A1178="","",IF(COUNTIF('2) Income'!$D$13:$D$32,"2nd Wednesday")=0,0,IF(A1178=(A1178-DAY(A1178)+1+2*7-WEEKDAY(A1178-DAY(A1178)+8-4,1)),SUMIFS('2) Income'!$E$13:$E$32,'2) Income'!$D$13:$D$32,"2nd Wednesday",'2) Income'!$F$13:$F$32,"&lt;="&amp;$A1178),0)))</f>
        <v/>
      </c>
      <c r="AD1178" s="8" t="str">
        <f>IF(A1178="","",IF(COUNTIF('2) Income'!$D$13:$D$32,"3rd Wednesday")=0,0,IF(A1178=(A1178-DAY(A1178)+1+3*7-WEEKDAY(A1178-DAY(A1178)+8-4,1)),SUMIFS('2) Income'!$E$13:$E$32,'2) Income'!$D$13:$D$32,"3rd Wednesday",'2) Income'!$F$13:$F$32,"&lt;="&amp;$A1178),0)))</f>
        <v/>
      </c>
      <c r="AE1178" s="8" t="str">
        <f>IF(A1178="","",IF(COUNTIF('2) Income'!$D$13:$D$32,"4th Wednesday")=0,0,IF(A1178=(A1178-DAY(A1178)+1+4*7-WEEKDAY(A1178-DAY(A1178)+8-4,1)),SUMIFS('2) Income'!$E$13:$E$32,'2) Income'!$D$13:$D$32,"4th Wednesday",'2) Income'!$F$13:$F$32,"&lt;="&amp;$A1178),0)))</f>
        <v/>
      </c>
      <c r="AF1178" s="8" t="str" cm="1">
        <f t="array" ref="AF1178">IF(A1178="","",IF(COUNTIF('2) Income'!$D$13:$D$32,"Every 4 Weeks")=0,0,SUMPRODUCT(--(IFERROR(MOD(A1178-'2) Income'!$F$13:$F$32,28),1)=0),--('2) Income'!$D$13:$D$32="Every 4 Weeks"),--('2) Income'!$F$13:$F$32&lt;=A1178),'2) Income'!$E$13:$E$32)))</f>
        <v/>
      </c>
      <c r="AG1178" s="8" t="str">
        <f>IF(A1178="","",IF(COUNTIF('2) Income'!$D$13:$D$32,"Monthly")=0,0,IF(B1178="N",SUMIFS('2) Income'!$E$13:$E$32,'2) Income'!$D$13:$D$32,"monthly",'2) Income'!$F$13:$F$32,"&lt;="&amp;$A1178,'2) Income'!$I$13:$I$32,DAY(A1178)),SUMIFS('2) Income'!$E$13:$E$32,'2) Income'!$D$13:$D$32,"monthly",'2) Income'!$F$13:$F$32,"&lt;="&amp;$A1178,'2) Income'!$I$13:$I$32,"&gt;="&amp;DAY(A1178)))))</f>
        <v/>
      </c>
      <c r="AH1178" s="8" t="str" cm="1">
        <f t="array" ref="AH1178">IF(A1178="","",IF(COUNTIF('2) Income'!$D$13:$D$32,"Yearly")=0,0,SUMPRODUCT(--('2) Income'!$D$13:$D$32="Yearly"),--('2) Income'!$F$13:$F$32&lt;=A1178),IF(B1178="N",--('2) Income'!$I$13:$I$32=DAY(A1178)),--('2) Income'!$I$13:$I$32&gt;=DAY(A1178))),--(IFERROR(MOD('2) Income'!$H$13:$H$32-MONTH(A1178)+12,12),1)=0),'2) Income'!$E$13:$E$32)))</f>
        <v/>
      </c>
      <c r="AI1178" s="8" t="str">
        <f>IF(A1178="","",IF(COUNTIF('2) Income'!$D$13:$D$32,"one-time")=0,0,SUMIFS('2) Income'!$E$13:$E$32,'2) Income'!$D$13:$D$32,"one-time",'2) Income'!$F$13:$F$32,"="&amp;$A1178)))</f>
        <v/>
      </c>
      <c r="AJ1178" s="9" t="str">
        <f t="shared" si="91"/>
        <v/>
      </c>
    </row>
    <row r="1179" spans="1:36">
      <c r="A1179" s="7" t="str">
        <f>IF(A1178="","",IF(A1178+1&lt;='1) Period'!$E$21,A1178+1,""))</f>
        <v/>
      </c>
      <c r="B1179" s="7" t="e">
        <f t="shared" si="92"/>
        <v>#VALUE!</v>
      </c>
      <c r="C1179" t="e">
        <f t="shared" si="93"/>
        <v>#VALUE!</v>
      </c>
      <c r="D1179" s="8" t="str">
        <f>IF(A1179="","",IF(TEXT(A1179,"dddd")='4) Happy Money'!$E$23,WAllowance,0))</f>
        <v/>
      </c>
      <c r="E1179" s="8" t="str">
        <f>IF(A1179="","",IF(B1179="N",SUMIF(TMonthly[Day of the Month],DAY(A1179),TMonthly[Amount]),SUMIF(TMonthly[Day of the Month],"&gt;="&amp;DAY(A1179),TMonthly[Amount])))</f>
        <v/>
      </c>
      <c r="F1179" s="8" t="str" cm="1">
        <f t="array" ref="F1179">IF(A1179="","",SUMPRODUCT(--(TYearly[Due Date]&lt;=A1179),IF(B1179="N",--(TYearly[Day]=DAY(A1179)),--(TYearly[Day]&gt;=DAY(A1179))),--(IFERROR(MOD(TYearly[Month]-MONTH(A1179)+12,12),1)=0),TYearly[Amount]))</f>
        <v/>
      </c>
      <c r="G1179" s="8" t="str">
        <f>IF(A1179="","",SUMIF(TOneTime[Due Date],A1179,TOneTime[Amount]))</f>
        <v/>
      </c>
      <c r="H1179" s="8" t="str" cm="1">
        <f t="array" ref="H1179">IF(A1179="","",IF(COUNTIF(TOther[Frequency],$H$1)=0,0,SUMPRODUCT(--(IFERROR(MOD(A1179-TOther[Start Date],7),1)=0),--(TOther[Frequency]=$H$1),--(TOther[Start Date]&lt;=A1179),--(TOther[End Date Calc]&gt;=A1179),TOther[Amount])))</f>
        <v/>
      </c>
      <c r="I1179" s="8" t="str" cm="1">
        <f t="array" ref="I1179">IF(A1179="","",IF(COUNTIF(TOther[Frequency],$I$1)=0,0,SUMPRODUCT(--(IFERROR(MOD(A1179-TOther[Start Date],14),1)=0),--(TOther[Frequency]=$I$1),--(TOther[Start Date]&lt;=A1179),--(TOther[End Date Calc]&gt;=A1179),TOther[Amount])))</f>
        <v/>
      </c>
      <c r="J1179" s="8" t="str">
        <f>IF(A1179="","",IF(COUNTIF(TOther[Frequency],$J$1)=0,0,IF(OR(DAY(A1179)=1,DAY(A1179)=15),SUMIFS(TOther[Amount],TOther[Frequency],$J$1,TOther[Start Date],"&lt;="&amp;$A1179,TOther[End Date Calc],"&gt;="&amp;A1179),0)))</f>
        <v/>
      </c>
      <c r="K1179" s="8" t="str">
        <f>IF(A1179="","",IF(COUNTIF(TOther[Frequency],$K$1)=0,0,IF(A1179=(A1179-DAY(A1179)+1+2*7-WEEKDAY(A1179-DAY(A1179)+8-4,1)),SUMIFS(TOther[Amount],TOther[Frequency],$K$1,TOther[Start Date],"&lt;="&amp;$A1179,TOther[End Date Calc],"&gt;="&amp;A1179),0)))</f>
        <v/>
      </c>
      <c r="L1179" s="8" t="str">
        <f>IF(A1179="","",IF(COUNTIF(TOther[Frequency],$L$1)=0,0,IF(A1179=(A1179-DAY(A1179)+1+3*7-WEEKDAY(A1179-DAY(A1179)+8-4,1)),SUMIFS(TOther[Amount],TOther[Frequency],$L$1,TOther[Start Date],"&lt;="&amp;$A1179,TOther[End Date Calc],"&gt;="&amp;A1179),0)))</f>
        <v/>
      </c>
      <c r="M1179" s="8" t="str">
        <f>IF(A1179="","",IF(COUNTIF(TOther[Frequency],$M$1)=0,0,IF(A1179=(A1179-DAY(A1179)+1+4*7-WEEKDAY(A1179-DAY(A1179)+8-4,1)),SUMIFS(TOther[Amount],TOther[Frequency],$M$1,TOther[Start Date],"&lt;="&amp;$A1179,TOther[End Date Calc],"&gt;="&amp;A1179),0)))</f>
        <v/>
      </c>
      <c r="N1179" s="8" t="str" cm="1">
        <f t="array" ref="N1179">IF(A1179="","",IF(COUNTIF(TOther[Frequency],$N$1)=0,0,SUMPRODUCT(--(IFERROR(MOD(A1179-TOther[Start Date],28),1)=0),--(TOther[Frequency]=$N$1),--(TOther[Start Date]&lt;=A1179),--(TOther[End Date Calc]&gt;=A1179),TOther[Amount])))</f>
        <v/>
      </c>
      <c r="O1179" s="8" t="str" cm="1">
        <f t="array" ref="O1179">IF(A1179="","",IF(COUNTIF(TOther[Frequency],$O$1)=0,0,SUMPRODUCT(--(IFERROR(MOD(A1179-TOther[Start Date],42),1)=0),--(TOther[Frequency]=$O$1),--(TOther[Start Date]&lt;=A1179),--(TOther[End Date Calc]&gt;=A1179),TOther[Amount])))</f>
        <v/>
      </c>
      <c r="P1179" s="8" t="str" cm="1">
        <f t="array" ref="P1179">IF(A1179="","",IF(COUNTIF(TOther[Frequency],$P$1)=0,0,SUMPRODUCT(--(IFERROR(MOD(A1179-TOther[Start Date],56),1)=0),--(TOther[Frequency]=$P$1),--(TOther[Start Date]&lt;=A1179),--(TOther[End Date Calc]&gt;=A1179),TOther[Amount])))</f>
        <v/>
      </c>
      <c r="Q1179" s="8" t="str">
        <f>IF(A1179="","",IF(COUNTIF(TOther[Frequency],$Q$1)=0,0,IF(B1179="N",SUMIFS(TOther[Amount],TOther[Frequency],$Q$1,TOther[Start Date],"&lt;="&amp;$A1179,TOther[End Date Calc],"&gt;="&amp;A1179,TOther[Start Day],DAY(A1179)),SUMIFS(TOther[Amount],TOther[Frequency],$Q$1,TOther[Start Date],"&lt;="&amp;$A1179,TOther[End Date Calc],"&gt;="&amp;A1179,TOther[Start Day],"&gt;="&amp;DAY(A1179)))))</f>
        <v/>
      </c>
      <c r="R1179" s="8" t="str" cm="1">
        <f t="array" ref="R1179">IF(A1179="","",IF(COUNTIF(TOther[Frequency],R$1)=0,0,SUMPRODUCT(--(TOther[Frequency]=R$1),--(TOther[Start Date]&lt;=A1179),--(TOther[End Date Calc]&gt;=A1179),IF(B1179="N",--(TOther[Start Day]=DAY(A1179)),--(TOther[Start Day]&gt;=DAY(A1179))),--(IFERROR(MOD(TOther[Start Month]-MONTH(A1179)+2,2),1)=0),TOther[Amount])))</f>
        <v/>
      </c>
      <c r="S1179" s="8" t="str" cm="1">
        <f t="array" ref="S1179">IF(A1179="","",IF(COUNTIF(TOther[Frequency],S$1)=0,0,SUMPRODUCT(--(TOther[Frequency]=S$1),--(TOther[Start Date]&lt;=A1179),--(TOther[End Date Calc]&gt;=A1179),IF(B1179="N",--(TOther[Start Day]=DAY(A1179)),--(TOther[Start Day]&gt;=DAY(A1179))),--(IFERROR(MOD(TOther[Start Month]-MONTH(A1179)+3,3),1)=0),TOther[Amount])))</f>
        <v/>
      </c>
      <c r="T1179" s="8" t="str" cm="1">
        <f t="array" ref="T1179">IF($A1179="","",IF(COUNTIF(TOther[Frequency],T$1)=0,0,SUMPRODUCT(--(TOther[Frequency]=T$1),--(TOther[Start Date]&lt;=$A1179),--(TOther[End Date Calc]&gt;=$A1179),IF($B1179="N",--(TOther[Start Day]=DAY($A1179)),--(TOther[Start Day]&gt;=DAY($A1179))),--(IFERROR(MOD(TOther[Start Month]-MONTH($A1179)+4,4),1)=0),TOther[Amount])))</f>
        <v/>
      </c>
      <c r="U1179" s="8" t="str" cm="1">
        <f t="array" ref="U1179">IF(A1179="","",IF(COUNTIF(TOther[Frequency],$U$1)=0,0,SUMPRODUCT(--(TOther[Frequency]=$U$1),--(TOther[Start Date]&lt;=A1179),--(TOther[End Date Calc]&gt;=A1179),IF(B1179="N",--(TOther[Start Day]=DAY(A1179)),--(TOther[Start Day]&gt;=DAY(A1179))),--(IFERROR(MOD(TOther[Start Month]-MONTH(A1179)+6,6),1)=0),TOther[Amount])))</f>
        <v/>
      </c>
      <c r="V1179" s="8" t="str" cm="1">
        <f t="array" ref="V1179">IF(A1179="","",IF(COUNTIF(TOther[Frequency],$V$1)=0,0,SUMPRODUCT(--(TOther[Frequency]=$V$1),--(TOther[Start Date]&lt;=A1179),--(TOther[End Date Calc]&gt;=A1179),IF(B1179="N",--(TOther[Start Day]=DAY(A1179)),--(TOther[Start Day]&gt;=DAY(A1179))),--(IFERROR(MOD(TOther[Start Month]-MONTH(A1179)+12,12),1)=0),TOther[Amount])))</f>
        <v/>
      </c>
      <c r="W1179" s="8" t="str">
        <f>IF(A1179="","",SUMIFS(TOther[Amount],TOther[Start Date],A1179,TOther[Frequency],$W$1))</f>
        <v/>
      </c>
      <c r="X1179" s="9" t="str">
        <f t="shared" si="90"/>
        <v/>
      </c>
      <c r="Y1179" s="9" t="str">
        <f t="shared" si="94"/>
        <v/>
      </c>
      <c r="Z1179" s="8" t="str" cm="1">
        <f t="array" ref="Z1179">IF(A1179="","",IF(COUNTIF('2) Income'!$D$13:$D$32,"Weekly")=0,0,SUMPRODUCT(--(IFERROR(MOD(A1179-'2) Income'!$F$13:$F$32,7),1)=0),--('2) Income'!$D$13:$D$32="Weekly"),--('2) Income'!$F$13:$F$32&lt;=A1179),'2) Income'!$E$13:$E$32)))</f>
        <v/>
      </c>
      <c r="AA1179" s="8" t="str" cm="1">
        <f t="array" ref="AA1179">IF(A1179="","",IF(COUNTIF('2) Income'!$D$13:$D$32,"Every Other Week")=0,0,SUMPRODUCT(--(IFERROR(MOD(A1179-'2) Income'!$F$13:$F$32,14),1)=0),--('2) Income'!$D$13:$D$32="Every Other Week"),--('2) Income'!$F$13:$F$32&lt;=A1179),'2) Income'!$E$13:$E$32)))</f>
        <v/>
      </c>
      <c r="AB1179" s="8" t="str">
        <f>IF(A1179="","",IF(COUNTIF('2) Income'!$D$13:$D$32,"1st and 15th")=0,0,IF(OR(DAY(A1179)=1,DAY(A1179)=15),SUMIFS('2) Income'!$E$13:$E$32,'2) Income'!$D$13:$D$32,"1st and 15th",'2) Income'!$F$13:$F$32,"&lt;="&amp;$A1179),0)))</f>
        <v/>
      </c>
      <c r="AC1179" s="8" t="str">
        <f>IF(A1179="","",IF(COUNTIF('2) Income'!$D$13:$D$32,"2nd Wednesday")=0,0,IF(A1179=(A1179-DAY(A1179)+1+2*7-WEEKDAY(A1179-DAY(A1179)+8-4,1)),SUMIFS('2) Income'!$E$13:$E$32,'2) Income'!$D$13:$D$32,"2nd Wednesday",'2) Income'!$F$13:$F$32,"&lt;="&amp;$A1179),0)))</f>
        <v/>
      </c>
      <c r="AD1179" s="8" t="str">
        <f>IF(A1179="","",IF(COUNTIF('2) Income'!$D$13:$D$32,"3rd Wednesday")=0,0,IF(A1179=(A1179-DAY(A1179)+1+3*7-WEEKDAY(A1179-DAY(A1179)+8-4,1)),SUMIFS('2) Income'!$E$13:$E$32,'2) Income'!$D$13:$D$32,"3rd Wednesday",'2) Income'!$F$13:$F$32,"&lt;="&amp;$A1179),0)))</f>
        <v/>
      </c>
      <c r="AE1179" s="8" t="str">
        <f>IF(A1179="","",IF(COUNTIF('2) Income'!$D$13:$D$32,"4th Wednesday")=0,0,IF(A1179=(A1179-DAY(A1179)+1+4*7-WEEKDAY(A1179-DAY(A1179)+8-4,1)),SUMIFS('2) Income'!$E$13:$E$32,'2) Income'!$D$13:$D$32,"4th Wednesday",'2) Income'!$F$13:$F$32,"&lt;="&amp;$A1179),0)))</f>
        <v/>
      </c>
      <c r="AF1179" s="8" t="str" cm="1">
        <f t="array" ref="AF1179">IF(A1179="","",IF(COUNTIF('2) Income'!$D$13:$D$32,"Every 4 Weeks")=0,0,SUMPRODUCT(--(IFERROR(MOD(A1179-'2) Income'!$F$13:$F$32,28),1)=0),--('2) Income'!$D$13:$D$32="Every 4 Weeks"),--('2) Income'!$F$13:$F$32&lt;=A1179),'2) Income'!$E$13:$E$32)))</f>
        <v/>
      </c>
      <c r="AG1179" s="8" t="str">
        <f>IF(A1179="","",IF(COUNTIF('2) Income'!$D$13:$D$32,"Monthly")=0,0,IF(B1179="N",SUMIFS('2) Income'!$E$13:$E$32,'2) Income'!$D$13:$D$32,"monthly",'2) Income'!$F$13:$F$32,"&lt;="&amp;$A1179,'2) Income'!$I$13:$I$32,DAY(A1179)),SUMIFS('2) Income'!$E$13:$E$32,'2) Income'!$D$13:$D$32,"monthly",'2) Income'!$F$13:$F$32,"&lt;="&amp;$A1179,'2) Income'!$I$13:$I$32,"&gt;="&amp;DAY(A1179)))))</f>
        <v/>
      </c>
      <c r="AH1179" s="8" t="str" cm="1">
        <f t="array" ref="AH1179">IF(A1179="","",IF(COUNTIF('2) Income'!$D$13:$D$32,"Yearly")=0,0,SUMPRODUCT(--('2) Income'!$D$13:$D$32="Yearly"),--('2) Income'!$F$13:$F$32&lt;=A1179),IF(B1179="N",--('2) Income'!$I$13:$I$32=DAY(A1179)),--('2) Income'!$I$13:$I$32&gt;=DAY(A1179))),--(IFERROR(MOD('2) Income'!$H$13:$H$32-MONTH(A1179)+12,12),1)=0),'2) Income'!$E$13:$E$32)))</f>
        <v/>
      </c>
      <c r="AI1179" s="8" t="str">
        <f>IF(A1179="","",IF(COUNTIF('2) Income'!$D$13:$D$32,"one-time")=0,0,SUMIFS('2) Income'!$E$13:$E$32,'2) Income'!$D$13:$D$32,"one-time",'2) Income'!$F$13:$F$32,"="&amp;$A1179)))</f>
        <v/>
      </c>
      <c r="AJ1179" s="9" t="str">
        <f t="shared" si="91"/>
        <v/>
      </c>
    </row>
    <row r="1180" spans="1:36">
      <c r="A1180" s="7" t="str">
        <f>IF(A1179="","",IF(A1179+1&lt;='1) Period'!$E$21,A1179+1,""))</f>
        <v/>
      </c>
      <c r="B1180" s="7" t="e">
        <f t="shared" si="92"/>
        <v>#VALUE!</v>
      </c>
      <c r="C1180" t="e">
        <f t="shared" si="93"/>
        <v>#VALUE!</v>
      </c>
      <c r="D1180" s="8" t="str">
        <f>IF(A1180="","",IF(TEXT(A1180,"dddd")='4) Happy Money'!$E$23,WAllowance,0))</f>
        <v/>
      </c>
      <c r="E1180" s="8" t="str">
        <f>IF(A1180="","",IF(B1180="N",SUMIF(TMonthly[Day of the Month],DAY(A1180),TMonthly[Amount]),SUMIF(TMonthly[Day of the Month],"&gt;="&amp;DAY(A1180),TMonthly[Amount])))</f>
        <v/>
      </c>
      <c r="F1180" s="8" t="str" cm="1">
        <f t="array" ref="F1180">IF(A1180="","",SUMPRODUCT(--(TYearly[Due Date]&lt;=A1180),IF(B1180="N",--(TYearly[Day]=DAY(A1180)),--(TYearly[Day]&gt;=DAY(A1180))),--(IFERROR(MOD(TYearly[Month]-MONTH(A1180)+12,12),1)=0),TYearly[Amount]))</f>
        <v/>
      </c>
      <c r="G1180" s="8" t="str">
        <f>IF(A1180="","",SUMIF(TOneTime[Due Date],A1180,TOneTime[Amount]))</f>
        <v/>
      </c>
      <c r="H1180" s="8" t="str" cm="1">
        <f t="array" ref="H1180">IF(A1180="","",IF(COUNTIF(TOther[Frequency],$H$1)=0,0,SUMPRODUCT(--(IFERROR(MOD(A1180-TOther[Start Date],7),1)=0),--(TOther[Frequency]=$H$1),--(TOther[Start Date]&lt;=A1180),--(TOther[End Date Calc]&gt;=A1180),TOther[Amount])))</f>
        <v/>
      </c>
      <c r="I1180" s="8" t="str" cm="1">
        <f t="array" ref="I1180">IF(A1180="","",IF(COUNTIF(TOther[Frequency],$I$1)=0,0,SUMPRODUCT(--(IFERROR(MOD(A1180-TOther[Start Date],14),1)=0),--(TOther[Frequency]=$I$1),--(TOther[Start Date]&lt;=A1180),--(TOther[End Date Calc]&gt;=A1180),TOther[Amount])))</f>
        <v/>
      </c>
      <c r="J1180" s="8" t="str">
        <f>IF(A1180="","",IF(COUNTIF(TOther[Frequency],$J$1)=0,0,IF(OR(DAY(A1180)=1,DAY(A1180)=15),SUMIFS(TOther[Amount],TOther[Frequency],$J$1,TOther[Start Date],"&lt;="&amp;$A1180,TOther[End Date Calc],"&gt;="&amp;A1180),0)))</f>
        <v/>
      </c>
      <c r="K1180" s="8" t="str">
        <f>IF(A1180="","",IF(COUNTIF(TOther[Frequency],$K$1)=0,0,IF(A1180=(A1180-DAY(A1180)+1+2*7-WEEKDAY(A1180-DAY(A1180)+8-4,1)),SUMIFS(TOther[Amount],TOther[Frequency],$K$1,TOther[Start Date],"&lt;="&amp;$A1180,TOther[End Date Calc],"&gt;="&amp;A1180),0)))</f>
        <v/>
      </c>
      <c r="L1180" s="8" t="str">
        <f>IF(A1180="","",IF(COUNTIF(TOther[Frequency],$L$1)=0,0,IF(A1180=(A1180-DAY(A1180)+1+3*7-WEEKDAY(A1180-DAY(A1180)+8-4,1)),SUMIFS(TOther[Amount],TOther[Frequency],$L$1,TOther[Start Date],"&lt;="&amp;$A1180,TOther[End Date Calc],"&gt;="&amp;A1180),0)))</f>
        <v/>
      </c>
      <c r="M1180" s="8" t="str">
        <f>IF(A1180="","",IF(COUNTIF(TOther[Frequency],$M$1)=0,0,IF(A1180=(A1180-DAY(A1180)+1+4*7-WEEKDAY(A1180-DAY(A1180)+8-4,1)),SUMIFS(TOther[Amount],TOther[Frequency],$M$1,TOther[Start Date],"&lt;="&amp;$A1180,TOther[End Date Calc],"&gt;="&amp;A1180),0)))</f>
        <v/>
      </c>
      <c r="N1180" s="8" t="str" cm="1">
        <f t="array" ref="N1180">IF(A1180="","",IF(COUNTIF(TOther[Frequency],$N$1)=0,0,SUMPRODUCT(--(IFERROR(MOD(A1180-TOther[Start Date],28),1)=0),--(TOther[Frequency]=$N$1),--(TOther[Start Date]&lt;=A1180),--(TOther[End Date Calc]&gt;=A1180),TOther[Amount])))</f>
        <v/>
      </c>
      <c r="O1180" s="8" t="str" cm="1">
        <f t="array" ref="O1180">IF(A1180="","",IF(COUNTIF(TOther[Frequency],$O$1)=0,0,SUMPRODUCT(--(IFERROR(MOD(A1180-TOther[Start Date],42),1)=0),--(TOther[Frequency]=$O$1),--(TOther[Start Date]&lt;=A1180),--(TOther[End Date Calc]&gt;=A1180),TOther[Amount])))</f>
        <v/>
      </c>
      <c r="P1180" s="8" t="str" cm="1">
        <f t="array" ref="P1180">IF(A1180="","",IF(COUNTIF(TOther[Frequency],$P$1)=0,0,SUMPRODUCT(--(IFERROR(MOD(A1180-TOther[Start Date],56),1)=0),--(TOther[Frequency]=$P$1),--(TOther[Start Date]&lt;=A1180),--(TOther[End Date Calc]&gt;=A1180),TOther[Amount])))</f>
        <v/>
      </c>
      <c r="Q1180" s="8" t="str">
        <f>IF(A1180="","",IF(COUNTIF(TOther[Frequency],$Q$1)=0,0,IF(B1180="N",SUMIFS(TOther[Amount],TOther[Frequency],$Q$1,TOther[Start Date],"&lt;="&amp;$A1180,TOther[End Date Calc],"&gt;="&amp;A1180,TOther[Start Day],DAY(A1180)),SUMIFS(TOther[Amount],TOther[Frequency],$Q$1,TOther[Start Date],"&lt;="&amp;$A1180,TOther[End Date Calc],"&gt;="&amp;A1180,TOther[Start Day],"&gt;="&amp;DAY(A1180)))))</f>
        <v/>
      </c>
      <c r="R1180" s="8" t="str" cm="1">
        <f t="array" ref="R1180">IF(A1180="","",IF(COUNTIF(TOther[Frequency],R$1)=0,0,SUMPRODUCT(--(TOther[Frequency]=R$1),--(TOther[Start Date]&lt;=A1180),--(TOther[End Date Calc]&gt;=A1180),IF(B1180="N",--(TOther[Start Day]=DAY(A1180)),--(TOther[Start Day]&gt;=DAY(A1180))),--(IFERROR(MOD(TOther[Start Month]-MONTH(A1180)+2,2),1)=0),TOther[Amount])))</f>
        <v/>
      </c>
      <c r="S1180" s="8" t="str" cm="1">
        <f t="array" ref="S1180">IF(A1180="","",IF(COUNTIF(TOther[Frequency],S$1)=0,0,SUMPRODUCT(--(TOther[Frequency]=S$1),--(TOther[Start Date]&lt;=A1180),--(TOther[End Date Calc]&gt;=A1180),IF(B1180="N",--(TOther[Start Day]=DAY(A1180)),--(TOther[Start Day]&gt;=DAY(A1180))),--(IFERROR(MOD(TOther[Start Month]-MONTH(A1180)+3,3),1)=0),TOther[Amount])))</f>
        <v/>
      </c>
      <c r="T1180" s="8" t="str" cm="1">
        <f t="array" ref="T1180">IF($A1180="","",IF(COUNTIF(TOther[Frequency],T$1)=0,0,SUMPRODUCT(--(TOther[Frequency]=T$1),--(TOther[Start Date]&lt;=$A1180),--(TOther[End Date Calc]&gt;=$A1180),IF($B1180="N",--(TOther[Start Day]=DAY($A1180)),--(TOther[Start Day]&gt;=DAY($A1180))),--(IFERROR(MOD(TOther[Start Month]-MONTH($A1180)+4,4),1)=0),TOther[Amount])))</f>
        <v/>
      </c>
      <c r="U1180" s="8" t="str" cm="1">
        <f t="array" ref="U1180">IF(A1180="","",IF(COUNTIF(TOther[Frequency],$U$1)=0,0,SUMPRODUCT(--(TOther[Frequency]=$U$1),--(TOther[Start Date]&lt;=A1180),--(TOther[End Date Calc]&gt;=A1180),IF(B1180="N",--(TOther[Start Day]=DAY(A1180)),--(TOther[Start Day]&gt;=DAY(A1180))),--(IFERROR(MOD(TOther[Start Month]-MONTH(A1180)+6,6),1)=0),TOther[Amount])))</f>
        <v/>
      </c>
      <c r="V1180" s="8" t="str" cm="1">
        <f t="array" ref="V1180">IF(A1180="","",IF(COUNTIF(TOther[Frequency],$V$1)=0,0,SUMPRODUCT(--(TOther[Frequency]=$V$1),--(TOther[Start Date]&lt;=A1180),--(TOther[End Date Calc]&gt;=A1180),IF(B1180="N",--(TOther[Start Day]=DAY(A1180)),--(TOther[Start Day]&gt;=DAY(A1180))),--(IFERROR(MOD(TOther[Start Month]-MONTH(A1180)+12,12),1)=0),TOther[Amount])))</f>
        <v/>
      </c>
      <c r="W1180" s="8" t="str">
        <f>IF(A1180="","",SUMIFS(TOther[Amount],TOther[Start Date],A1180,TOther[Frequency],$W$1))</f>
        <v/>
      </c>
      <c r="X1180" s="9" t="str">
        <f t="shared" si="90"/>
        <v/>
      </c>
      <c r="Y1180" s="9" t="str">
        <f t="shared" si="94"/>
        <v/>
      </c>
      <c r="Z1180" s="8" t="str" cm="1">
        <f t="array" ref="Z1180">IF(A1180="","",IF(COUNTIF('2) Income'!$D$13:$D$32,"Weekly")=0,0,SUMPRODUCT(--(IFERROR(MOD(A1180-'2) Income'!$F$13:$F$32,7),1)=0),--('2) Income'!$D$13:$D$32="Weekly"),--('2) Income'!$F$13:$F$32&lt;=A1180),'2) Income'!$E$13:$E$32)))</f>
        <v/>
      </c>
      <c r="AA1180" s="8" t="str" cm="1">
        <f t="array" ref="AA1180">IF(A1180="","",IF(COUNTIF('2) Income'!$D$13:$D$32,"Every Other Week")=0,0,SUMPRODUCT(--(IFERROR(MOD(A1180-'2) Income'!$F$13:$F$32,14),1)=0),--('2) Income'!$D$13:$D$32="Every Other Week"),--('2) Income'!$F$13:$F$32&lt;=A1180),'2) Income'!$E$13:$E$32)))</f>
        <v/>
      </c>
      <c r="AB1180" s="8" t="str">
        <f>IF(A1180="","",IF(COUNTIF('2) Income'!$D$13:$D$32,"1st and 15th")=0,0,IF(OR(DAY(A1180)=1,DAY(A1180)=15),SUMIFS('2) Income'!$E$13:$E$32,'2) Income'!$D$13:$D$32,"1st and 15th",'2) Income'!$F$13:$F$32,"&lt;="&amp;$A1180),0)))</f>
        <v/>
      </c>
      <c r="AC1180" s="8" t="str">
        <f>IF(A1180="","",IF(COUNTIF('2) Income'!$D$13:$D$32,"2nd Wednesday")=0,0,IF(A1180=(A1180-DAY(A1180)+1+2*7-WEEKDAY(A1180-DAY(A1180)+8-4,1)),SUMIFS('2) Income'!$E$13:$E$32,'2) Income'!$D$13:$D$32,"2nd Wednesday",'2) Income'!$F$13:$F$32,"&lt;="&amp;$A1180),0)))</f>
        <v/>
      </c>
      <c r="AD1180" s="8" t="str">
        <f>IF(A1180="","",IF(COUNTIF('2) Income'!$D$13:$D$32,"3rd Wednesday")=0,0,IF(A1180=(A1180-DAY(A1180)+1+3*7-WEEKDAY(A1180-DAY(A1180)+8-4,1)),SUMIFS('2) Income'!$E$13:$E$32,'2) Income'!$D$13:$D$32,"3rd Wednesday",'2) Income'!$F$13:$F$32,"&lt;="&amp;$A1180),0)))</f>
        <v/>
      </c>
      <c r="AE1180" s="8" t="str">
        <f>IF(A1180="","",IF(COUNTIF('2) Income'!$D$13:$D$32,"4th Wednesday")=0,0,IF(A1180=(A1180-DAY(A1180)+1+4*7-WEEKDAY(A1180-DAY(A1180)+8-4,1)),SUMIFS('2) Income'!$E$13:$E$32,'2) Income'!$D$13:$D$32,"4th Wednesday",'2) Income'!$F$13:$F$32,"&lt;="&amp;$A1180),0)))</f>
        <v/>
      </c>
      <c r="AF1180" s="8" t="str" cm="1">
        <f t="array" ref="AF1180">IF(A1180="","",IF(COUNTIF('2) Income'!$D$13:$D$32,"Every 4 Weeks")=0,0,SUMPRODUCT(--(IFERROR(MOD(A1180-'2) Income'!$F$13:$F$32,28),1)=0),--('2) Income'!$D$13:$D$32="Every 4 Weeks"),--('2) Income'!$F$13:$F$32&lt;=A1180),'2) Income'!$E$13:$E$32)))</f>
        <v/>
      </c>
      <c r="AG1180" s="8" t="str">
        <f>IF(A1180="","",IF(COUNTIF('2) Income'!$D$13:$D$32,"Monthly")=0,0,IF(B1180="N",SUMIFS('2) Income'!$E$13:$E$32,'2) Income'!$D$13:$D$32,"monthly",'2) Income'!$F$13:$F$32,"&lt;="&amp;$A1180,'2) Income'!$I$13:$I$32,DAY(A1180)),SUMIFS('2) Income'!$E$13:$E$32,'2) Income'!$D$13:$D$32,"monthly",'2) Income'!$F$13:$F$32,"&lt;="&amp;$A1180,'2) Income'!$I$13:$I$32,"&gt;="&amp;DAY(A1180)))))</f>
        <v/>
      </c>
      <c r="AH1180" s="8" t="str" cm="1">
        <f t="array" ref="AH1180">IF(A1180="","",IF(COUNTIF('2) Income'!$D$13:$D$32,"Yearly")=0,0,SUMPRODUCT(--('2) Income'!$D$13:$D$32="Yearly"),--('2) Income'!$F$13:$F$32&lt;=A1180),IF(B1180="N",--('2) Income'!$I$13:$I$32=DAY(A1180)),--('2) Income'!$I$13:$I$32&gt;=DAY(A1180))),--(IFERROR(MOD('2) Income'!$H$13:$H$32-MONTH(A1180)+12,12),1)=0),'2) Income'!$E$13:$E$32)))</f>
        <v/>
      </c>
      <c r="AI1180" s="8" t="str">
        <f>IF(A1180="","",IF(COUNTIF('2) Income'!$D$13:$D$32,"one-time")=0,0,SUMIFS('2) Income'!$E$13:$E$32,'2) Income'!$D$13:$D$32,"one-time",'2) Income'!$F$13:$F$32,"="&amp;$A1180)))</f>
        <v/>
      </c>
      <c r="AJ1180" s="9" t="str">
        <f t="shared" si="91"/>
        <v/>
      </c>
    </row>
    <row r="1181" spans="1:36">
      <c r="A1181" s="7" t="str">
        <f>IF(A1180="","",IF(A1180+1&lt;='1) Period'!$E$21,A1180+1,""))</f>
        <v/>
      </c>
      <c r="B1181" s="7" t="e">
        <f t="shared" si="92"/>
        <v>#VALUE!</v>
      </c>
      <c r="C1181" t="e">
        <f t="shared" si="93"/>
        <v>#VALUE!</v>
      </c>
      <c r="D1181" s="8" t="str">
        <f>IF(A1181="","",IF(TEXT(A1181,"dddd")='4) Happy Money'!$E$23,WAllowance,0))</f>
        <v/>
      </c>
      <c r="E1181" s="8" t="str">
        <f>IF(A1181="","",IF(B1181="N",SUMIF(TMonthly[Day of the Month],DAY(A1181),TMonthly[Amount]),SUMIF(TMonthly[Day of the Month],"&gt;="&amp;DAY(A1181),TMonthly[Amount])))</f>
        <v/>
      </c>
      <c r="F1181" s="8" t="str" cm="1">
        <f t="array" ref="F1181">IF(A1181="","",SUMPRODUCT(--(TYearly[Due Date]&lt;=A1181),IF(B1181="N",--(TYearly[Day]=DAY(A1181)),--(TYearly[Day]&gt;=DAY(A1181))),--(IFERROR(MOD(TYearly[Month]-MONTH(A1181)+12,12),1)=0),TYearly[Amount]))</f>
        <v/>
      </c>
      <c r="G1181" s="8" t="str">
        <f>IF(A1181="","",SUMIF(TOneTime[Due Date],A1181,TOneTime[Amount]))</f>
        <v/>
      </c>
      <c r="H1181" s="8" t="str" cm="1">
        <f t="array" ref="H1181">IF(A1181="","",IF(COUNTIF(TOther[Frequency],$H$1)=0,0,SUMPRODUCT(--(IFERROR(MOD(A1181-TOther[Start Date],7),1)=0),--(TOther[Frequency]=$H$1),--(TOther[Start Date]&lt;=A1181),--(TOther[End Date Calc]&gt;=A1181),TOther[Amount])))</f>
        <v/>
      </c>
      <c r="I1181" s="8" t="str" cm="1">
        <f t="array" ref="I1181">IF(A1181="","",IF(COUNTIF(TOther[Frequency],$I$1)=0,0,SUMPRODUCT(--(IFERROR(MOD(A1181-TOther[Start Date],14),1)=0),--(TOther[Frequency]=$I$1),--(TOther[Start Date]&lt;=A1181),--(TOther[End Date Calc]&gt;=A1181),TOther[Amount])))</f>
        <v/>
      </c>
      <c r="J1181" s="8" t="str">
        <f>IF(A1181="","",IF(COUNTIF(TOther[Frequency],$J$1)=0,0,IF(OR(DAY(A1181)=1,DAY(A1181)=15),SUMIFS(TOther[Amount],TOther[Frequency],$J$1,TOther[Start Date],"&lt;="&amp;$A1181,TOther[End Date Calc],"&gt;="&amp;A1181),0)))</f>
        <v/>
      </c>
      <c r="K1181" s="8" t="str">
        <f>IF(A1181="","",IF(COUNTIF(TOther[Frequency],$K$1)=0,0,IF(A1181=(A1181-DAY(A1181)+1+2*7-WEEKDAY(A1181-DAY(A1181)+8-4,1)),SUMIFS(TOther[Amount],TOther[Frequency],$K$1,TOther[Start Date],"&lt;="&amp;$A1181,TOther[End Date Calc],"&gt;="&amp;A1181),0)))</f>
        <v/>
      </c>
      <c r="L1181" s="8" t="str">
        <f>IF(A1181="","",IF(COUNTIF(TOther[Frequency],$L$1)=0,0,IF(A1181=(A1181-DAY(A1181)+1+3*7-WEEKDAY(A1181-DAY(A1181)+8-4,1)),SUMIFS(TOther[Amount],TOther[Frequency],$L$1,TOther[Start Date],"&lt;="&amp;$A1181,TOther[End Date Calc],"&gt;="&amp;A1181),0)))</f>
        <v/>
      </c>
      <c r="M1181" s="8" t="str">
        <f>IF(A1181="","",IF(COUNTIF(TOther[Frequency],$M$1)=0,0,IF(A1181=(A1181-DAY(A1181)+1+4*7-WEEKDAY(A1181-DAY(A1181)+8-4,1)),SUMIFS(TOther[Amount],TOther[Frequency],$M$1,TOther[Start Date],"&lt;="&amp;$A1181,TOther[End Date Calc],"&gt;="&amp;A1181),0)))</f>
        <v/>
      </c>
      <c r="N1181" s="8" t="str" cm="1">
        <f t="array" ref="N1181">IF(A1181="","",IF(COUNTIF(TOther[Frequency],$N$1)=0,0,SUMPRODUCT(--(IFERROR(MOD(A1181-TOther[Start Date],28),1)=0),--(TOther[Frequency]=$N$1),--(TOther[Start Date]&lt;=A1181),--(TOther[End Date Calc]&gt;=A1181),TOther[Amount])))</f>
        <v/>
      </c>
      <c r="O1181" s="8" t="str" cm="1">
        <f t="array" ref="O1181">IF(A1181="","",IF(COUNTIF(TOther[Frequency],$O$1)=0,0,SUMPRODUCT(--(IFERROR(MOD(A1181-TOther[Start Date],42),1)=0),--(TOther[Frequency]=$O$1),--(TOther[Start Date]&lt;=A1181),--(TOther[End Date Calc]&gt;=A1181),TOther[Amount])))</f>
        <v/>
      </c>
      <c r="P1181" s="8" t="str" cm="1">
        <f t="array" ref="P1181">IF(A1181="","",IF(COUNTIF(TOther[Frequency],$P$1)=0,0,SUMPRODUCT(--(IFERROR(MOD(A1181-TOther[Start Date],56),1)=0),--(TOther[Frequency]=$P$1),--(TOther[Start Date]&lt;=A1181),--(TOther[End Date Calc]&gt;=A1181),TOther[Amount])))</f>
        <v/>
      </c>
      <c r="Q1181" s="8" t="str">
        <f>IF(A1181="","",IF(COUNTIF(TOther[Frequency],$Q$1)=0,0,IF(B1181="N",SUMIFS(TOther[Amount],TOther[Frequency],$Q$1,TOther[Start Date],"&lt;="&amp;$A1181,TOther[End Date Calc],"&gt;="&amp;A1181,TOther[Start Day],DAY(A1181)),SUMIFS(TOther[Amount],TOther[Frequency],$Q$1,TOther[Start Date],"&lt;="&amp;$A1181,TOther[End Date Calc],"&gt;="&amp;A1181,TOther[Start Day],"&gt;="&amp;DAY(A1181)))))</f>
        <v/>
      </c>
      <c r="R1181" s="8" t="str" cm="1">
        <f t="array" ref="R1181">IF(A1181="","",IF(COUNTIF(TOther[Frequency],R$1)=0,0,SUMPRODUCT(--(TOther[Frequency]=R$1),--(TOther[Start Date]&lt;=A1181),--(TOther[End Date Calc]&gt;=A1181),IF(B1181="N",--(TOther[Start Day]=DAY(A1181)),--(TOther[Start Day]&gt;=DAY(A1181))),--(IFERROR(MOD(TOther[Start Month]-MONTH(A1181)+2,2),1)=0),TOther[Amount])))</f>
        <v/>
      </c>
      <c r="S1181" s="8" t="str" cm="1">
        <f t="array" ref="S1181">IF(A1181="","",IF(COUNTIF(TOther[Frequency],S$1)=0,0,SUMPRODUCT(--(TOther[Frequency]=S$1),--(TOther[Start Date]&lt;=A1181),--(TOther[End Date Calc]&gt;=A1181),IF(B1181="N",--(TOther[Start Day]=DAY(A1181)),--(TOther[Start Day]&gt;=DAY(A1181))),--(IFERROR(MOD(TOther[Start Month]-MONTH(A1181)+3,3),1)=0),TOther[Amount])))</f>
        <v/>
      </c>
      <c r="T1181" s="8" t="str" cm="1">
        <f t="array" ref="T1181">IF($A1181="","",IF(COUNTIF(TOther[Frequency],T$1)=0,0,SUMPRODUCT(--(TOther[Frequency]=T$1),--(TOther[Start Date]&lt;=$A1181),--(TOther[End Date Calc]&gt;=$A1181),IF($B1181="N",--(TOther[Start Day]=DAY($A1181)),--(TOther[Start Day]&gt;=DAY($A1181))),--(IFERROR(MOD(TOther[Start Month]-MONTH($A1181)+4,4),1)=0),TOther[Amount])))</f>
        <v/>
      </c>
      <c r="U1181" s="8" t="str" cm="1">
        <f t="array" ref="U1181">IF(A1181="","",IF(COUNTIF(TOther[Frequency],$U$1)=0,0,SUMPRODUCT(--(TOther[Frequency]=$U$1),--(TOther[Start Date]&lt;=A1181),--(TOther[End Date Calc]&gt;=A1181),IF(B1181="N",--(TOther[Start Day]=DAY(A1181)),--(TOther[Start Day]&gt;=DAY(A1181))),--(IFERROR(MOD(TOther[Start Month]-MONTH(A1181)+6,6),1)=0),TOther[Amount])))</f>
        <v/>
      </c>
      <c r="V1181" s="8" t="str" cm="1">
        <f t="array" ref="V1181">IF(A1181="","",IF(COUNTIF(TOther[Frequency],$V$1)=0,0,SUMPRODUCT(--(TOther[Frequency]=$V$1),--(TOther[Start Date]&lt;=A1181),--(TOther[End Date Calc]&gt;=A1181),IF(B1181="N",--(TOther[Start Day]=DAY(A1181)),--(TOther[Start Day]&gt;=DAY(A1181))),--(IFERROR(MOD(TOther[Start Month]-MONTH(A1181)+12,12),1)=0),TOther[Amount])))</f>
        <v/>
      </c>
      <c r="W1181" s="8" t="str">
        <f>IF(A1181="","",SUMIFS(TOther[Amount],TOther[Start Date],A1181,TOther[Frequency],$W$1))</f>
        <v/>
      </c>
      <c r="X1181" s="9" t="str">
        <f t="shared" si="90"/>
        <v/>
      </c>
      <c r="Y1181" s="9" t="str">
        <f t="shared" si="94"/>
        <v/>
      </c>
      <c r="Z1181" s="8" t="str" cm="1">
        <f t="array" ref="Z1181">IF(A1181="","",IF(COUNTIF('2) Income'!$D$13:$D$32,"Weekly")=0,0,SUMPRODUCT(--(IFERROR(MOD(A1181-'2) Income'!$F$13:$F$32,7),1)=0),--('2) Income'!$D$13:$D$32="Weekly"),--('2) Income'!$F$13:$F$32&lt;=A1181),'2) Income'!$E$13:$E$32)))</f>
        <v/>
      </c>
      <c r="AA1181" s="8" t="str" cm="1">
        <f t="array" ref="AA1181">IF(A1181="","",IF(COUNTIF('2) Income'!$D$13:$D$32,"Every Other Week")=0,0,SUMPRODUCT(--(IFERROR(MOD(A1181-'2) Income'!$F$13:$F$32,14),1)=0),--('2) Income'!$D$13:$D$32="Every Other Week"),--('2) Income'!$F$13:$F$32&lt;=A1181),'2) Income'!$E$13:$E$32)))</f>
        <v/>
      </c>
      <c r="AB1181" s="8" t="str">
        <f>IF(A1181="","",IF(COUNTIF('2) Income'!$D$13:$D$32,"1st and 15th")=0,0,IF(OR(DAY(A1181)=1,DAY(A1181)=15),SUMIFS('2) Income'!$E$13:$E$32,'2) Income'!$D$13:$D$32,"1st and 15th",'2) Income'!$F$13:$F$32,"&lt;="&amp;$A1181),0)))</f>
        <v/>
      </c>
      <c r="AC1181" s="8" t="str">
        <f>IF(A1181="","",IF(COUNTIF('2) Income'!$D$13:$D$32,"2nd Wednesday")=0,0,IF(A1181=(A1181-DAY(A1181)+1+2*7-WEEKDAY(A1181-DAY(A1181)+8-4,1)),SUMIFS('2) Income'!$E$13:$E$32,'2) Income'!$D$13:$D$32,"2nd Wednesday",'2) Income'!$F$13:$F$32,"&lt;="&amp;$A1181),0)))</f>
        <v/>
      </c>
      <c r="AD1181" s="8" t="str">
        <f>IF(A1181="","",IF(COUNTIF('2) Income'!$D$13:$D$32,"3rd Wednesday")=0,0,IF(A1181=(A1181-DAY(A1181)+1+3*7-WEEKDAY(A1181-DAY(A1181)+8-4,1)),SUMIFS('2) Income'!$E$13:$E$32,'2) Income'!$D$13:$D$32,"3rd Wednesday",'2) Income'!$F$13:$F$32,"&lt;="&amp;$A1181),0)))</f>
        <v/>
      </c>
      <c r="AE1181" s="8" t="str">
        <f>IF(A1181="","",IF(COUNTIF('2) Income'!$D$13:$D$32,"4th Wednesday")=0,0,IF(A1181=(A1181-DAY(A1181)+1+4*7-WEEKDAY(A1181-DAY(A1181)+8-4,1)),SUMIFS('2) Income'!$E$13:$E$32,'2) Income'!$D$13:$D$32,"4th Wednesday",'2) Income'!$F$13:$F$32,"&lt;="&amp;$A1181),0)))</f>
        <v/>
      </c>
      <c r="AF1181" s="8" t="str" cm="1">
        <f t="array" ref="AF1181">IF(A1181="","",IF(COUNTIF('2) Income'!$D$13:$D$32,"Every 4 Weeks")=0,0,SUMPRODUCT(--(IFERROR(MOD(A1181-'2) Income'!$F$13:$F$32,28),1)=0),--('2) Income'!$D$13:$D$32="Every 4 Weeks"),--('2) Income'!$F$13:$F$32&lt;=A1181),'2) Income'!$E$13:$E$32)))</f>
        <v/>
      </c>
      <c r="AG1181" s="8" t="str">
        <f>IF(A1181="","",IF(COUNTIF('2) Income'!$D$13:$D$32,"Monthly")=0,0,IF(B1181="N",SUMIFS('2) Income'!$E$13:$E$32,'2) Income'!$D$13:$D$32,"monthly",'2) Income'!$F$13:$F$32,"&lt;="&amp;$A1181,'2) Income'!$I$13:$I$32,DAY(A1181)),SUMIFS('2) Income'!$E$13:$E$32,'2) Income'!$D$13:$D$32,"monthly",'2) Income'!$F$13:$F$32,"&lt;="&amp;$A1181,'2) Income'!$I$13:$I$32,"&gt;="&amp;DAY(A1181)))))</f>
        <v/>
      </c>
      <c r="AH1181" s="8" t="str" cm="1">
        <f t="array" ref="AH1181">IF(A1181="","",IF(COUNTIF('2) Income'!$D$13:$D$32,"Yearly")=0,0,SUMPRODUCT(--('2) Income'!$D$13:$D$32="Yearly"),--('2) Income'!$F$13:$F$32&lt;=A1181),IF(B1181="N",--('2) Income'!$I$13:$I$32=DAY(A1181)),--('2) Income'!$I$13:$I$32&gt;=DAY(A1181))),--(IFERROR(MOD('2) Income'!$H$13:$H$32-MONTH(A1181)+12,12),1)=0),'2) Income'!$E$13:$E$32)))</f>
        <v/>
      </c>
      <c r="AI1181" s="8" t="str">
        <f>IF(A1181="","",IF(COUNTIF('2) Income'!$D$13:$D$32,"one-time")=0,0,SUMIFS('2) Income'!$E$13:$E$32,'2) Income'!$D$13:$D$32,"one-time",'2) Income'!$F$13:$F$32,"="&amp;$A1181)))</f>
        <v/>
      </c>
      <c r="AJ1181" s="9" t="str">
        <f t="shared" si="91"/>
        <v/>
      </c>
    </row>
    <row r="1182" spans="1:36">
      <c r="A1182" s="7" t="str">
        <f>IF(A1181="","",IF(A1181+1&lt;='1) Period'!$E$21,A1181+1,""))</f>
        <v/>
      </c>
      <c r="B1182" s="7" t="e">
        <f t="shared" si="92"/>
        <v>#VALUE!</v>
      </c>
      <c r="C1182" t="e">
        <f t="shared" si="93"/>
        <v>#VALUE!</v>
      </c>
      <c r="D1182" s="8" t="str">
        <f>IF(A1182="","",IF(TEXT(A1182,"dddd")='4) Happy Money'!$E$23,WAllowance,0))</f>
        <v/>
      </c>
      <c r="E1182" s="8" t="str">
        <f>IF(A1182="","",IF(B1182="N",SUMIF(TMonthly[Day of the Month],DAY(A1182),TMonthly[Amount]),SUMIF(TMonthly[Day of the Month],"&gt;="&amp;DAY(A1182),TMonthly[Amount])))</f>
        <v/>
      </c>
      <c r="F1182" s="8" t="str" cm="1">
        <f t="array" ref="F1182">IF(A1182="","",SUMPRODUCT(--(TYearly[Due Date]&lt;=A1182),IF(B1182="N",--(TYearly[Day]=DAY(A1182)),--(TYearly[Day]&gt;=DAY(A1182))),--(IFERROR(MOD(TYearly[Month]-MONTH(A1182)+12,12),1)=0),TYearly[Amount]))</f>
        <v/>
      </c>
      <c r="G1182" s="8" t="str">
        <f>IF(A1182="","",SUMIF(TOneTime[Due Date],A1182,TOneTime[Amount]))</f>
        <v/>
      </c>
      <c r="H1182" s="8" t="str" cm="1">
        <f t="array" ref="H1182">IF(A1182="","",IF(COUNTIF(TOther[Frequency],$H$1)=0,0,SUMPRODUCT(--(IFERROR(MOD(A1182-TOther[Start Date],7),1)=0),--(TOther[Frequency]=$H$1),--(TOther[Start Date]&lt;=A1182),--(TOther[End Date Calc]&gt;=A1182),TOther[Amount])))</f>
        <v/>
      </c>
      <c r="I1182" s="8" t="str" cm="1">
        <f t="array" ref="I1182">IF(A1182="","",IF(COUNTIF(TOther[Frequency],$I$1)=0,0,SUMPRODUCT(--(IFERROR(MOD(A1182-TOther[Start Date],14),1)=0),--(TOther[Frequency]=$I$1),--(TOther[Start Date]&lt;=A1182),--(TOther[End Date Calc]&gt;=A1182),TOther[Amount])))</f>
        <v/>
      </c>
      <c r="J1182" s="8" t="str">
        <f>IF(A1182="","",IF(COUNTIF(TOther[Frequency],$J$1)=0,0,IF(OR(DAY(A1182)=1,DAY(A1182)=15),SUMIFS(TOther[Amount],TOther[Frequency],$J$1,TOther[Start Date],"&lt;="&amp;$A1182,TOther[End Date Calc],"&gt;="&amp;A1182),0)))</f>
        <v/>
      </c>
      <c r="K1182" s="8" t="str">
        <f>IF(A1182="","",IF(COUNTIF(TOther[Frequency],$K$1)=0,0,IF(A1182=(A1182-DAY(A1182)+1+2*7-WEEKDAY(A1182-DAY(A1182)+8-4,1)),SUMIFS(TOther[Amount],TOther[Frequency],$K$1,TOther[Start Date],"&lt;="&amp;$A1182,TOther[End Date Calc],"&gt;="&amp;A1182),0)))</f>
        <v/>
      </c>
      <c r="L1182" s="8" t="str">
        <f>IF(A1182="","",IF(COUNTIF(TOther[Frequency],$L$1)=0,0,IF(A1182=(A1182-DAY(A1182)+1+3*7-WEEKDAY(A1182-DAY(A1182)+8-4,1)),SUMIFS(TOther[Amount],TOther[Frequency],$L$1,TOther[Start Date],"&lt;="&amp;$A1182,TOther[End Date Calc],"&gt;="&amp;A1182),0)))</f>
        <v/>
      </c>
      <c r="M1182" s="8" t="str">
        <f>IF(A1182="","",IF(COUNTIF(TOther[Frequency],$M$1)=0,0,IF(A1182=(A1182-DAY(A1182)+1+4*7-WEEKDAY(A1182-DAY(A1182)+8-4,1)),SUMIFS(TOther[Amount],TOther[Frequency],$M$1,TOther[Start Date],"&lt;="&amp;$A1182,TOther[End Date Calc],"&gt;="&amp;A1182),0)))</f>
        <v/>
      </c>
      <c r="N1182" s="8" t="str" cm="1">
        <f t="array" ref="N1182">IF(A1182="","",IF(COUNTIF(TOther[Frequency],$N$1)=0,0,SUMPRODUCT(--(IFERROR(MOD(A1182-TOther[Start Date],28),1)=0),--(TOther[Frequency]=$N$1),--(TOther[Start Date]&lt;=A1182),--(TOther[End Date Calc]&gt;=A1182),TOther[Amount])))</f>
        <v/>
      </c>
      <c r="O1182" s="8" t="str" cm="1">
        <f t="array" ref="O1182">IF(A1182="","",IF(COUNTIF(TOther[Frequency],$O$1)=0,0,SUMPRODUCT(--(IFERROR(MOD(A1182-TOther[Start Date],42),1)=0),--(TOther[Frequency]=$O$1),--(TOther[Start Date]&lt;=A1182),--(TOther[End Date Calc]&gt;=A1182),TOther[Amount])))</f>
        <v/>
      </c>
      <c r="P1182" s="8" t="str" cm="1">
        <f t="array" ref="P1182">IF(A1182="","",IF(COUNTIF(TOther[Frequency],$P$1)=0,0,SUMPRODUCT(--(IFERROR(MOD(A1182-TOther[Start Date],56),1)=0),--(TOther[Frequency]=$P$1),--(TOther[Start Date]&lt;=A1182),--(TOther[End Date Calc]&gt;=A1182),TOther[Amount])))</f>
        <v/>
      </c>
      <c r="Q1182" s="8" t="str">
        <f>IF(A1182="","",IF(COUNTIF(TOther[Frequency],$Q$1)=0,0,IF(B1182="N",SUMIFS(TOther[Amount],TOther[Frequency],$Q$1,TOther[Start Date],"&lt;="&amp;$A1182,TOther[End Date Calc],"&gt;="&amp;A1182,TOther[Start Day],DAY(A1182)),SUMIFS(TOther[Amount],TOther[Frequency],$Q$1,TOther[Start Date],"&lt;="&amp;$A1182,TOther[End Date Calc],"&gt;="&amp;A1182,TOther[Start Day],"&gt;="&amp;DAY(A1182)))))</f>
        <v/>
      </c>
      <c r="R1182" s="8" t="str" cm="1">
        <f t="array" ref="R1182">IF(A1182="","",IF(COUNTIF(TOther[Frequency],R$1)=0,0,SUMPRODUCT(--(TOther[Frequency]=R$1),--(TOther[Start Date]&lt;=A1182),--(TOther[End Date Calc]&gt;=A1182),IF(B1182="N",--(TOther[Start Day]=DAY(A1182)),--(TOther[Start Day]&gt;=DAY(A1182))),--(IFERROR(MOD(TOther[Start Month]-MONTH(A1182)+2,2),1)=0),TOther[Amount])))</f>
        <v/>
      </c>
      <c r="S1182" s="8" t="str" cm="1">
        <f t="array" ref="S1182">IF(A1182="","",IF(COUNTIF(TOther[Frequency],S$1)=0,0,SUMPRODUCT(--(TOther[Frequency]=S$1),--(TOther[Start Date]&lt;=A1182),--(TOther[End Date Calc]&gt;=A1182),IF(B1182="N",--(TOther[Start Day]=DAY(A1182)),--(TOther[Start Day]&gt;=DAY(A1182))),--(IFERROR(MOD(TOther[Start Month]-MONTH(A1182)+3,3),1)=0),TOther[Amount])))</f>
        <v/>
      </c>
      <c r="T1182" s="8" t="str" cm="1">
        <f t="array" ref="T1182">IF($A1182="","",IF(COUNTIF(TOther[Frequency],T$1)=0,0,SUMPRODUCT(--(TOther[Frequency]=T$1),--(TOther[Start Date]&lt;=$A1182),--(TOther[End Date Calc]&gt;=$A1182),IF($B1182="N",--(TOther[Start Day]=DAY($A1182)),--(TOther[Start Day]&gt;=DAY($A1182))),--(IFERROR(MOD(TOther[Start Month]-MONTH($A1182)+4,4),1)=0),TOther[Amount])))</f>
        <v/>
      </c>
      <c r="U1182" s="8" t="str" cm="1">
        <f t="array" ref="U1182">IF(A1182="","",IF(COUNTIF(TOther[Frequency],$U$1)=0,0,SUMPRODUCT(--(TOther[Frequency]=$U$1),--(TOther[Start Date]&lt;=A1182),--(TOther[End Date Calc]&gt;=A1182),IF(B1182="N",--(TOther[Start Day]=DAY(A1182)),--(TOther[Start Day]&gt;=DAY(A1182))),--(IFERROR(MOD(TOther[Start Month]-MONTH(A1182)+6,6),1)=0),TOther[Amount])))</f>
        <v/>
      </c>
      <c r="V1182" s="8" t="str" cm="1">
        <f t="array" ref="V1182">IF(A1182="","",IF(COUNTIF(TOther[Frequency],$V$1)=0,0,SUMPRODUCT(--(TOther[Frequency]=$V$1),--(TOther[Start Date]&lt;=A1182),--(TOther[End Date Calc]&gt;=A1182),IF(B1182="N",--(TOther[Start Day]=DAY(A1182)),--(TOther[Start Day]&gt;=DAY(A1182))),--(IFERROR(MOD(TOther[Start Month]-MONTH(A1182)+12,12),1)=0),TOther[Amount])))</f>
        <v/>
      </c>
      <c r="W1182" s="8" t="str">
        <f>IF(A1182="","",SUMIFS(TOther[Amount],TOther[Start Date],A1182,TOther[Frequency],$W$1))</f>
        <v/>
      </c>
      <c r="X1182" s="9" t="str">
        <f t="shared" si="90"/>
        <v/>
      </c>
      <c r="Y1182" s="9" t="str">
        <f t="shared" si="94"/>
        <v/>
      </c>
      <c r="Z1182" s="8" t="str" cm="1">
        <f t="array" ref="Z1182">IF(A1182="","",IF(COUNTIF('2) Income'!$D$13:$D$32,"Weekly")=0,0,SUMPRODUCT(--(IFERROR(MOD(A1182-'2) Income'!$F$13:$F$32,7),1)=0),--('2) Income'!$D$13:$D$32="Weekly"),--('2) Income'!$F$13:$F$32&lt;=A1182),'2) Income'!$E$13:$E$32)))</f>
        <v/>
      </c>
      <c r="AA1182" s="8" t="str" cm="1">
        <f t="array" ref="AA1182">IF(A1182="","",IF(COUNTIF('2) Income'!$D$13:$D$32,"Every Other Week")=0,0,SUMPRODUCT(--(IFERROR(MOD(A1182-'2) Income'!$F$13:$F$32,14),1)=0),--('2) Income'!$D$13:$D$32="Every Other Week"),--('2) Income'!$F$13:$F$32&lt;=A1182),'2) Income'!$E$13:$E$32)))</f>
        <v/>
      </c>
      <c r="AB1182" s="8" t="str">
        <f>IF(A1182="","",IF(COUNTIF('2) Income'!$D$13:$D$32,"1st and 15th")=0,0,IF(OR(DAY(A1182)=1,DAY(A1182)=15),SUMIFS('2) Income'!$E$13:$E$32,'2) Income'!$D$13:$D$32,"1st and 15th",'2) Income'!$F$13:$F$32,"&lt;="&amp;$A1182),0)))</f>
        <v/>
      </c>
      <c r="AC1182" s="8" t="str">
        <f>IF(A1182="","",IF(COUNTIF('2) Income'!$D$13:$D$32,"2nd Wednesday")=0,0,IF(A1182=(A1182-DAY(A1182)+1+2*7-WEEKDAY(A1182-DAY(A1182)+8-4,1)),SUMIFS('2) Income'!$E$13:$E$32,'2) Income'!$D$13:$D$32,"2nd Wednesday",'2) Income'!$F$13:$F$32,"&lt;="&amp;$A1182),0)))</f>
        <v/>
      </c>
      <c r="AD1182" s="8" t="str">
        <f>IF(A1182="","",IF(COUNTIF('2) Income'!$D$13:$D$32,"3rd Wednesday")=0,0,IF(A1182=(A1182-DAY(A1182)+1+3*7-WEEKDAY(A1182-DAY(A1182)+8-4,1)),SUMIFS('2) Income'!$E$13:$E$32,'2) Income'!$D$13:$D$32,"3rd Wednesday",'2) Income'!$F$13:$F$32,"&lt;="&amp;$A1182),0)))</f>
        <v/>
      </c>
      <c r="AE1182" s="8" t="str">
        <f>IF(A1182="","",IF(COUNTIF('2) Income'!$D$13:$D$32,"4th Wednesday")=0,0,IF(A1182=(A1182-DAY(A1182)+1+4*7-WEEKDAY(A1182-DAY(A1182)+8-4,1)),SUMIFS('2) Income'!$E$13:$E$32,'2) Income'!$D$13:$D$32,"4th Wednesday",'2) Income'!$F$13:$F$32,"&lt;="&amp;$A1182),0)))</f>
        <v/>
      </c>
      <c r="AF1182" s="8" t="str" cm="1">
        <f t="array" ref="AF1182">IF(A1182="","",IF(COUNTIF('2) Income'!$D$13:$D$32,"Every 4 Weeks")=0,0,SUMPRODUCT(--(IFERROR(MOD(A1182-'2) Income'!$F$13:$F$32,28),1)=0),--('2) Income'!$D$13:$D$32="Every 4 Weeks"),--('2) Income'!$F$13:$F$32&lt;=A1182),'2) Income'!$E$13:$E$32)))</f>
        <v/>
      </c>
      <c r="AG1182" s="8" t="str">
        <f>IF(A1182="","",IF(COUNTIF('2) Income'!$D$13:$D$32,"Monthly")=0,0,IF(B1182="N",SUMIFS('2) Income'!$E$13:$E$32,'2) Income'!$D$13:$D$32,"monthly",'2) Income'!$F$13:$F$32,"&lt;="&amp;$A1182,'2) Income'!$I$13:$I$32,DAY(A1182)),SUMIFS('2) Income'!$E$13:$E$32,'2) Income'!$D$13:$D$32,"monthly",'2) Income'!$F$13:$F$32,"&lt;="&amp;$A1182,'2) Income'!$I$13:$I$32,"&gt;="&amp;DAY(A1182)))))</f>
        <v/>
      </c>
      <c r="AH1182" s="8" t="str" cm="1">
        <f t="array" ref="AH1182">IF(A1182="","",IF(COUNTIF('2) Income'!$D$13:$D$32,"Yearly")=0,0,SUMPRODUCT(--('2) Income'!$D$13:$D$32="Yearly"),--('2) Income'!$F$13:$F$32&lt;=A1182),IF(B1182="N",--('2) Income'!$I$13:$I$32=DAY(A1182)),--('2) Income'!$I$13:$I$32&gt;=DAY(A1182))),--(IFERROR(MOD('2) Income'!$H$13:$H$32-MONTH(A1182)+12,12),1)=0),'2) Income'!$E$13:$E$32)))</f>
        <v/>
      </c>
      <c r="AI1182" s="8" t="str">
        <f>IF(A1182="","",IF(COUNTIF('2) Income'!$D$13:$D$32,"one-time")=0,0,SUMIFS('2) Income'!$E$13:$E$32,'2) Income'!$D$13:$D$32,"one-time",'2) Income'!$F$13:$F$32,"="&amp;$A1182)))</f>
        <v/>
      </c>
      <c r="AJ1182" s="9" t="str">
        <f t="shared" si="91"/>
        <v/>
      </c>
    </row>
    <row r="1183" spans="1:36">
      <c r="A1183" s="7" t="str">
        <f>IF(A1182="","",IF(A1182+1&lt;='1) Period'!$E$21,A1182+1,""))</f>
        <v/>
      </c>
      <c r="B1183" s="7" t="e">
        <f t="shared" si="92"/>
        <v>#VALUE!</v>
      </c>
      <c r="C1183" t="e">
        <f t="shared" si="93"/>
        <v>#VALUE!</v>
      </c>
      <c r="D1183" s="8" t="str">
        <f>IF(A1183="","",IF(TEXT(A1183,"dddd")='4) Happy Money'!$E$23,WAllowance,0))</f>
        <v/>
      </c>
      <c r="E1183" s="8" t="str">
        <f>IF(A1183="","",IF(B1183="N",SUMIF(TMonthly[Day of the Month],DAY(A1183),TMonthly[Amount]),SUMIF(TMonthly[Day of the Month],"&gt;="&amp;DAY(A1183),TMonthly[Amount])))</f>
        <v/>
      </c>
      <c r="F1183" s="8" t="str" cm="1">
        <f t="array" ref="F1183">IF(A1183="","",SUMPRODUCT(--(TYearly[Due Date]&lt;=A1183),IF(B1183="N",--(TYearly[Day]=DAY(A1183)),--(TYearly[Day]&gt;=DAY(A1183))),--(IFERROR(MOD(TYearly[Month]-MONTH(A1183)+12,12),1)=0),TYearly[Amount]))</f>
        <v/>
      </c>
      <c r="G1183" s="8" t="str">
        <f>IF(A1183="","",SUMIF(TOneTime[Due Date],A1183,TOneTime[Amount]))</f>
        <v/>
      </c>
      <c r="H1183" s="8" t="str" cm="1">
        <f t="array" ref="H1183">IF(A1183="","",IF(COUNTIF(TOther[Frequency],$H$1)=0,0,SUMPRODUCT(--(IFERROR(MOD(A1183-TOther[Start Date],7),1)=0),--(TOther[Frequency]=$H$1),--(TOther[Start Date]&lt;=A1183),--(TOther[End Date Calc]&gt;=A1183),TOther[Amount])))</f>
        <v/>
      </c>
      <c r="I1183" s="8" t="str" cm="1">
        <f t="array" ref="I1183">IF(A1183="","",IF(COUNTIF(TOther[Frequency],$I$1)=0,0,SUMPRODUCT(--(IFERROR(MOD(A1183-TOther[Start Date],14),1)=0),--(TOther[Frequency]=$I$1),--(TOther[Start Date]&lt;=A1183),--(TOther[End Date Calc]&gt;=A1183),TOther[Amount])))</f>
        <v/>
      </c>
      <c r="J1183" s="8" t="str">
        <f>IF(A1183="","",IF(COUNTIF(TOther[Frequency],$J$1)=0,0,IF(OR(DAY(A1183)=1,DAY(A1183)=15),SUMIFS(TOther[Amount],TOther[Frequency],$J$1,TOther[Start Date],"&lt;="&amp;$A1183,TOther[End Date Calc],"&gt;="&amp;A1183),0)))</f>
        <v/>
      </c>
      <c r="K1183" s="8" t="str">
        <f>IF(A1183="","",IF(COUNTIF(TOther[Frequency],$K$1)=0,0,IF(A1183=(A1183-DAY(A1183)+1+2*7-WEEKDAY(A1183-DAY(A1183)+8-4,1)),SUMIFS(TOther[Amount],TOther[Frequency],$K$1,TOther[Start Date],"&lt;="&amp;$A1183,TOther[End Date Calc],"&gt;="&amp;A1183),0)))</f>
        <v/>
      </c>
      <c r="L1183" s="8" t="str">
        <f>IF(A1183="","",IF(COUNTIF(TOther[Frequency],$L$1)=0,0,IF(A1183=(A1183-DAY(A1183)+1+3*7-WEEKDAY(A1183-DAY(A1183)+8-4,1)),SUMIFS(TOther[Amount],TOther[Frequency],$L$1,TOther[Start Date],"&lt;="&amp;$A1183,TOther[End Date Calc],"&gt;="&amp;A1183),0)))</f>
        <v/>
      </c>
      <c r="M1183" s="8" t="str">
        <f>IF(A1183="","",IF(COUNTIF(TOther[Frequency],$M$1)=0,0,IF(A1183=(A1183-DAY(A1183)+1+4*7-WEEKDAY(A1183-DAY(A1183)+8-4,1)),SUMIFS(TOther[Amount],TOther[Frequency],$M$1,TOther[Start Date],"&lt;="&amp;$A1183,TOther[End Date Calc],"&gt;="&amp;A1183),0)))</f>
        <v/>
      </c>
      <c r="N1183" s="8" t="str" cm="1">
        <f t="array" ref="N1183">IF(A1183="","",IF(COUNTIF(TOther[Frequency],$N$1)=0,0,SUMPRODUCT(--(IFERROR(MOD(A1183-TOther[Start Date],28),1)=0),--(TOther[Frequency]=$N$1),--(TOther[Start Date]&lt;=A1183),--(TOther[End Date Calc]&gt;=A1183),TOther[Amount])))</f>
        <v/>
      </c>
      <c r="O1183" s="8" t="str" cm="1">
        <f t="array" ref="O1183">IF(A1183="","",IF(COUNTIF(TOther[Frequency],$O$1)=0,0,SUMPRODUCT(--(IFERROR(MOD(A1183-TOther[Start Date],42),1)=0),--(TOther[Frequency]=$O$1),--(TOther[Start Date]&lt;=A1183),--(TOther[End Date Calc]&gt;=A1183),TOther[Amount])))</f>
        <v/>
      </c>
      <c r="P1183" s="8" t="str" cm="1">
        <f t="array" ref="P1183">IF(A1183="","",IF(COUNTIF(TOther[Frequency],$P$1)=0,0,SUMPRODUCT(--(IFERROR(MOD(A1183-TOther[Start Date],56),1)=0),--(TOther[Frequency]=$P$1),--(TOther[Start Date]&lt;=A1183),--(TOther[End Date Calc]&gt;=A1183),TOther[Amount])))</f>
        <v/>
      </c>
      <c r="Q1183" s="8" t="str">
        <f>IF(A1183="","",IF(COUNTIF(TOther[Frequency],$Q$1)=0,0,IF(B1183="N",SUMIFS(TOther[Amount],TOther[Frequency],$Q$1,TOther[Start Date],"&lt;="&amp;$A1183,TOther[End Date Calc],"&gt;="&amp;A1183,TOther[Start Day],DAY(A1183)),SUMIFS(TOther[Amount],TOther[Frequency],$Q$1,TOther[Start Date],"&lt;="&amp;$A1183,TOther[End Date Calc],"&gt;="&amp;A1183,TOther[Start Day],"&gt;="&amp;DAY(A1183)))))</f>
        <v/>
      </c>
      <c r="R1183" s="8" t="str" cm="1">
        <f t="array" ref="R1183">IF(A1183="","",IF(COUNTIF(TOther[Frequency],R$1)=0,0,SUMPRODUCT(--(TOther[Frequency]=R$1),--(TOther[Start Date]&lt;=A1183),--(TOther[End Date Calc]&gt;=A1183),IF(B1183="N",--(TOther[Start Day]=DAY(A1183)),--(TOther[Start Day]&gt;=DAY(A1183))),--(IFERROR(MOD(TOther[Start Month]-MONTH(A1183)+2,2),1)=0),TOther[Amount])))</f>
        <v/>
      </c>
      <c r="S1183" s="8" t="str" cm="1">
        <f t="array" ref="S1183">IF(A1183="","",IF(COUNTIF(TOther[Frequency],S$1)=0,0,SUMPRODUCT(--(TOther[Frequency]=S$1),--(TOther[Start Date]&lt;=A1183),--(TOther[End Date Calc]&gt;=A1183),IF(B1183="N",--(TOther[Start Day]=DAY(A1183)),--(TOther[Start Day]&gt;=DAY(A1183))),--(IFERROR(MOD(TOther[Start Month]-MONTH(A1183)+3,3),1)=0),TOther[Amount])))</f>
        <v/>
      </c>
      <c r="T1183" s="8" t="str" cm="1">
        <f t="array" ref="T1183">IF($A1183="","",IF(COUNTIF(TOther[Frequency],T$1)=0,0,SUMPRODUCT(--(TOther[Frequency]=T$1),--(TOther[Start Date]&lt;=$A1183),--(TOther[End Date Calc]&gt;=$A1183),IF($B1183="N",--(TOther[Start Day]=DAY($A1183)),--(TOther[Start Day]&gt;=DAY($A1183))),--(IFERROR(MOD(TOther[Start Month]-MONTH($A1183)+4,4),1)=0),TOther[Amount])))</f>
        <v/>
      </c>
      <c r="U1183" s="8" t="str" cm="1">
        <f t="array" ref="U1183">IF(A1183="","",IF(COUNTIF(TOther[Frequency],$U$1)=0,0,SUMPRODUCT(--(TOther[Frequency]=$U$1),--(TOther[Start Date]&lt;=A1183),--(TOther[End Date Calc]&gt;=A1183),IF(B1183="N",--(TOther[Start Day]=DAY(A1183)),--(TOther[Start Day]&gt;=DAY(A1183))),--(IFERROR(MOD(TOther[Start Month]-MONTH(A1183)+6,6),1)=0),TOther[Amount])))</f>
        <v/>
      </c>
      <c r="V1183" s="8" t="str" cm="1">
        <f t="array" ref="V1183">IF(A1183="","",IF(COUNTIF(TOther[Frequency],$V$1)=0,0,SUMPRODUCT(--(TOther[Frequency]=$V$1),--(TOther[Start Date]&lt;=A1183),--(TOther[End Date Calc]&gt;=A1183),IF(B1183="N",--(TOther[Start Day]=DAY(A1183)),--(TOther[Start Day]&gt;=DAY(A1183))),--(IFERROR(MOD(TOther[Start Month]-MONTH(A1183)+12,12),1)=0),TOther[Amount])))</f>
        <v/>
      </c>
      <c r="W1183" s="8" t="str">
        <f>IF(A1183="","",SUMIFS(TOther[Amount],TOther[Start Date],A1183,TOther[Frequency],$W$1))</f>
        <v/>
      </c>
      <c r="X1183" s="9" t="str">
        <f t="shared" si="90"/>
        <v/>
      </c>
      <c r="Y1183" s="9" t="str">
        <f t="shared" si="94"/>
        <v/>
      </c>
      <c r="Z1183" s="8" t="str" cm="1">
        <f t="array" ref="Z1183">IF(A1183="","",IF(COUNTIF('2) Income'!$D$13:$D$32,"Weekly")=0,0,SUMPRODUCT(--(IFERROR(MOD(A1183-'2) Income'!$F$13:$F$32,7),1)=0),--('2) Income'!$D$13:$D$32="Weekly"),--('2) Income'!$F$13:$F$32&lt;=A1183),'2) Income'!$E$13:$E$32)))</f>
        <v/>
      </c>
      <c r="AA1183" s="8" t="str" cm="1">
        <f t="array" ref="AA1183">IF(A1183="","",IF(COUNTIF('2) Income'!$D$13:$D$32,"Every Other Week")=0,0,SUMPRODUCT(--(IFERROR(MOD(A1183-'2) Income'!$F$13:$F$32,14),1)=0),--('2) Income'!$D$13:$D$32="Every Other Week"),--('2) Income'!$F$13:$F$32&lt;=A1183),'2) Income'!$E$13:$E$32)))</f>
        <v/>
      </c>
      <c r="AB1183" s="8" t="str">
        <f>IF(A1183="","",IF(COUNTIF('2) Income'!$D$13:$D$32,"1st and 15th")=0,0,IF(OR(DAY(A1183)=1,DAY(A1183)=15),SUMIFS('2) Income'!$E$13:$E$32,'2) Income'!$D$13:$D$32,"1st and 15th",'2) Income'!$F$13:$F$32,"&lt;="&amp;$A1183),0)))</f>
        <v/>
      </c>
      <c r="AC1183" s="8" t="str">
        <f>IF(A1183="","",IF(COUNTIF('2) Income'!$D$13:$D$32,"2nd Wednesday")=0,0,IF(A1183=(A1183-DAY(A1183)+1+2*7-WEEKDAY(A1183-DAY(A1183)+8-4,1)),SUMIFS('2) Income'!$E$13:$E$32,'2) Income'!$D$13:$D$32,"2nd Wednesday",'2) Income'!$F$13:$F$32,"&lt;="&amp;$A1183),0)))</f>
        <v/>
      </c>
      <c r="AD1183" s="8" t="str">
        <f>IF(A1183="","",IF(COUNTIF('2) Income'!$D$13:$D$32,"3rd Wednesday")=0,0,IF(A1183=(A1183-DAY(A1183)+1+3*7-WEEKDAY(A1183-DAY(A1183)+8-4,1)),SUMIFS('2) Income'!$E$13:$E$32,'2) Income'!$D$13:$D$32,"3rd Wednesday",'2) Income'!$F$13:$F$32,"&lt;="&amp;$A1183),0)))</f>
        <v/>
      </c>
      <c r="AE1183" s="8" t="str">
        <f>IF(A1183="","",IF(COUNTIF('2) Income'!$D$13:$D$32,"4th Wednesday")=0,0,IF(A1183=(A1183-DAY(A1183)+1+4*7-WEEKDAY(A1183-DAY(A1183)+8-4,1)),SUMIFS('2) Income'!$E$13:$E$32,'2) Income'!$D$13:$D$32,"4th Wednesday",'2) Income'!$F$13:$F$32,"&lt;="&amp;$A1183),0)))</f>
        <v/>
      </c>
      <c r="AF1183" s="8" t="str" cm="1">
        <f t="array" ref="AF1183">IF(A1183="","",IF(COUNTIF('2) Income'!$D$13:$D$32,"Every 4 Weeks")=0,0,SUMPRODUCT(--(IFERROR(MOD(A1183-'2) Income'!$F$13:$F$32,28),1)=0),--('2) Income'!$D$13:$D$32="Every 4 Weeks"),--('2) Income'!$F$13:$F$32&lt;=A1183),'2) Income'!$E$13:$E$32)))</f>
        <v/>
      </c>
      <c r="AG1183" s="8" t="str">
        <f>IF(A1183="","",IF(COUNTIF('2) Income'!$D$13:$D$32,"Monthly")=0,0,IF(B1183="N",SUMIFS('2) Income'!$E$13:$E$32,'2) Income'!$D$13:$D$32,"monthly",'2) Income'!$F$13:$F$32,"&lt;="&amp;$A1183,'2) Income'!$I$13:$I$32,DAY(A1183)),SUMIFS('2) Income'!$E$13:$E$32,'2) Income'!$D$13:$D$32,"monthly",'2) Income'!$F$13:$F$32,"&lt;="&amp;$A1183,'2) Income'!$I$13:$I$32,"&gt;="&amp;DAY(A1183)))))</f>
        <v/>
      </c>
      <c r="AH1183" s="8" t="str" cm="1">
        <f t="array" ref="AH1183">IF(A1183="","",IF(COUNTIF('2) Income'!$D$13:$D$32,"Yearly")=0,0,SUMPRODUCT(--('2) Income'!$D$13:$D$32="Yearly"),--('2) Income'!$F$13:$F$32&lt;=A1183),IF(B1183="N",--('2) Income'!$I$13:$I$32=DAY(A1183)),--('2) Income'!$I$13:$I$32&gt;=DAY(A1183))),--(IFERROR(MOD('2) Income'!$H$13:$H$32-MONTH(A1183)+12,12),1)=0),'2) Income'!$E$13:$E$32)))</f>
        <v/>
      </c>
      <c r="AI1183" s="8" t="str">
        <f>IF(A1183="","",IF(COUNTIF('2) Income'!$D$13:$D$32,"one-time")=0,0,SUMIFS('2) Income'!$E$13:$E$32,'2) Income'!$D$13:$D$32,"one-time",'2) Income'!$F$13:$F$32,"="&amp;$A1183)))</f>
        <v/>
      </c>
      <c r="AJ1183" s="9" t="str">
        <f t="shared" si="91"/>
        <v/>
      </c>
    </row>
    <row r="1184" spans="1:36">
      <c r="A1184" s="7" t="str">
        <f>IF(A1183="","",IF(A1183+1&lt;='1) Period'!$E$21,A1183+1,""))</f>
        <v/>
      </c>
      <c r="B1184" s="7" t="e">
        <f t="shared" si="92"/>
        <v>#VALUE!</v>
      </c>
      <c r="C1184" t="e">
        <f t="shared" si="93"/>
        <v>#VALUE!</v>
      </c>
      <c r="D1184" s="8" t="str">
        <f>IF(A1184="","",IF(TEXT(A1184,"dddd")='4) Happy Money'!$E$23,WAllowance,0))</f>
        <v/>
      </c>
      <c r="E1184" s="8" t="str">
        <f>IF(A1184="","",IF(B1184="N",SUMIF(TMonthly[Day of the Month],DAY(A1184),TMonthly[Amount]),SUMIF(TMonthly[Day of the Month],"&gt;="&amp;DAY(A1184),TMonthly[Amount])))</f>
        <v/>
      </c>
      <c r="F1184" s="8" t="str" cm="1">
        <f t="array" ref="F1184">IF(A1184="","",SUMPRODUCT(--(TYearly[Due Date]&lt;=A1184),IF(B1184="N",--(TYearly[Day]=DAY(A1184)),--(TYearly[Day]&gt;=DAY(A1184))),--(IFERROR(MOD(TYearly[Month]-MONTH(A1184)+12,12),1)=0),TYearly[Amount]))</f>
        <v/>
      </c>
      <c r="G1184" s="8" t="str">
        <f>IF(A1184="","",SUMIF(TOneTime[Due Date],A1184,TOneTime[Amount]))</f>
        <v/>
      </c>
      <c r="H1184" s="8" t="str" cm="1">
        <f t="array" ref="H1184">IF(A1184="","",IF(COUNTIF(TOther[Frequency],$H$1)=0,0,SUMPRODUCT(--(IFERROR(MOD(A1184-TOther[Start Date],7),1)=0),--(TOther[Frequency]=$H$1),--(TOther[Start Date]&lt;=A1184),--(TOther[End Date Calc]&gt;=A1184),TOther[Amount])))</f>
        <v/>
      </c>
      <c r="I1184" s="8" t="str" cm="1">
        <f t="array" ref="I1184">IF(A1184="","",IF(COUNTIF(TOther[Frequency],$I$1)=0,0,SUMPRODUCT(--(IFERROR(MOD(A1184-TOther[Start Date],14),1)=0),--(TOther[Frequency]=$I$1),--(TOther[Start Date]&lt;=A1184),--(TOther[End Date Calc]&gt;=A1184),TOther[Amount])))</f>
        <v/>
      </c>
      <c r="J1184" s="8" t="str">
        <f>IF(A1184="","",IF(COUNTIF(TOther[Frequency],$J$1)=0,0,IF(OR(DAY(A1184)=1,DAY(A1184)=15),SUMIFS(TOther[Amount],TOther[Frequency],$J$1,TOther[Start Date],"&lt;="&amp;$A1184,TOther[End Date Calc],"&gt;="&amp;A1184),0)))</f>
        <v/>
      </c>
      <c r="K1184" s="8" t="str">
        <f>IF(A1184="","",IF(COUNTIF(TOther[Frequency],$K$1)=0,0,IF(A1184=(A1184-DAY(A1184)+1+2*7-WEEKDAY(A1184-DAY(A1184)+8-4,1)),SUMIFS(TOther[Amount],TOther[Frequency],$K$1,TOther[Start Date],"&lt;="&amp;$A1184,TOther[End Date Calc],"&gt;="&amp;A1184),0)))</f>
        <v/>
      </c>
      <c r="L1184" s="8" t="str">
        <f>IF(A1184="","",IF(COUNTIF(TOther[Frequency],$L$1)=0,0,IF(A1184=(A1184-DAY(A1184)+1+3*7-WEEKDAY(A1184-DAY(A1184)+8-4,1)),SUMIFS(TOther[Amount],TOther[Frequency],$L$1,TOther[Start Date],"&lt;="&amp;$A1184,TOther[End Date Calc],"&gt;="&amp;A1184),0)))</f>
        <v/>
      </c>
      <c r="M1184" s="8" t="str">
        <f>IF(A1184="","",IF(COUNTIF(TOther[Frequency],$M$1)=0,0,IF(A1184=(A1184-DAY(A1184)+1+4*7-WEEKDAY(A1184-DAY(A1184)+8-4,1)),SUMIFS(TOther[Amount],TOther[Frequency],$M$1,TOther[Start Date],"&lt;="&amp;$A1184,TOther[End Date Calc],"&gt;="&amp;A1184),0)))</f>
        <v/>
      </c>
      <c r="N1184" s="8" t="str" cm="1">
        <f t="array" ref="N1184">IF(A1184="","",IF(COUNTIF(TOther[Frequency],$N$1)=0,0,SUMPRODUCT(--(IFERROR(MOD(A1184-TOther[Start Date],28),1)=0),--(TOther[Frequency]=$N$1),--(TOther[Start Date]&lt;=A1184),--(TOther[End Date Calc]&gt;=A1184),TOther[Amount])))</f>
        <v/>
      </c>
      <c r="O1184" s="8" t="str" cm="1">
        <f t="array" ref="O1184">IF(A1184="","",IF(COUNTIF(TOther[Frequency],$O$1)=0,0,SUMPRODUCT(--(IFERROR(MOD(A1184-TOther[Start Date],42),1)=0),--(TOther[Frequency]=$O$1),--(TOther[Start Date]&lt;=A1184),--(TOther[End Date Calc]&gt;=A1184),TOther[Amount])))</f>
        <v/>
      </c>
      <c r="P1184" s="8" t="str" cm="1">
        <f t="array" ref="P1184">IF(A1184="","",IF(COUNTIF(TOther[Frequency],$P$1)=0,0,SUMPRODUCT(--(IFERROR(MOD(A1184-TOther[Start Date],56),1)=0),--(TOther[Frequency]=$P$1),--(TOther[Start Date]&lt;=A1184),--(TOther[End Date Calc]&gt;=A1184),TOther[Amount])))</f>
        <v/>
      </c>
      <c r="Q1184" s="8" t="str">
        <f>IF(A1184="","",IF(COUNTIF(TOther[Frequency],$Q$1)=0,0,IF(B1184="N",SUMIFS(TOther[Amount],TOther[Frequency],$Q$1,TOther[Start Date],"&lt;="&amp;$A1184,TOther[End Date Calc],"&gt;="&amp;A1184,TOther[Start Day],DAY(A1184)),SUMIFS(TOther[Amount],TOther[Frequency],$Q$1,TOther[Start Date],"&lt;="&amp;$A1184,TOther[End Date Calc],"&gt;="&amp;A1184,TOther[Start Day],"&gt;="&amp;DAY(A1184)))))</f>
        <v/>
      </c>
      <c r="R1184" s="8" t="str" cm="1">
        <f t="array" ref="R1184">IF(A1184="","",IF(COUNTIF(TOther[Frequency],R$1)=0,0,SUMPRODUCT(--(TOther[Frequency]=R$1),--(TOther[Start Date]&lt;=A1184),--(TOther[End Date Calc]&gt;=A1184),IF(B1184="N",--(TOther[Start Day]=DAY(A1184)),--(TOther[Start Day]&gt;=DAY(A1184))),--(IFERROR(MOD(TOther[Start Month]-MONTH(A1184)+2,2),1)=0),TOther[Amount])))</f>
        <v/>
      </c>
      <c r="S1184" s="8" t="str" cm="1">
        <f t="array" ref="S1184">IF(A1184="","",IF(COUNTIF(TOther[Frequency],S$1)=0,0,SUMPRODUCT(--(TOther[Frequency]=S$1),--(TOther[Start Date]&lt;=A1184),--(TOther[End Date Calc]&gt;=A1184),IF(B1184="N",--(TOther[Start Day]=DAY(A1184)),--(TOther[Start Day]&gt;=DAY(A1184))),--(IFERROR(MOD(TOther[Start Month]-MONTH(A1184)+3,3),1)=0),TOther[Amount])))</f>
        <v/>
      </c>
      <c r="T1184" s="8" t="str" cm="1">
        <f t="array" ref="T1184">IF($A1184="","",IF(COUNTIF(TOther[Frequency],T$1)=0,0,SUMPRODUCT(--(TOther[Frequency]=T$1),--(TOther[Start Date]&lt;=$A1184),--(TOther[End Date Calc]&gt;=$A1184),IF($B1184="N",--(TOther[Start Day]=DAY($A1184)),--(TOther[Start Day]&gt;=DAY($A1184))),--(IFERROR(MOD(TOther[Start Month]-MONTH($A1184)+4,4),1)=0),TOther[Amount])))</f>
        <v/>
      </c>
      <c r="U1184" s="8" t="str" cm="1">
        <f t="array" ref="U1184">IF(A1184="","",IF(COUNTIF(TOther[Frequency],$U$1)=0,0,SUMPRODUCT(--(TOther[Frequency]=$U$1),--(TOther[Start Date]&lt;=A1184),--(TOther[End Date Calc]&gt;=A1184),IF(B1184="N",--(TOther[Start Day]=DAY(A1184)),--(TOther[Start Day]&gt;=DAY(A1184))),--(IFERROR(MOD(TOther[Start Month]-MONTH(A1184)+6,6),1)=0),TOther[Amount])))</f>
        <v/>
      </c>
      <c r="V1184" s="8" t="str" cm="1">
        <f t="array" ref="V1184">IF(A1184="","",IF(COUNTIF(TOther[Frequency],$V$1)=0,0,SUMPRODUCT(--(TOther[Frequency]=$V$1),--(TOther[Start Date]&lt;=A1184),--(TOther[End Date Calc]&gt;=A1184),IF(B1184="N",--(TOther[Start Day]=DAY(A1184)),--(TOther[Start Day]&gt;=DAY(A1184))),--(IFERROR(MOD(TOther[Start Month]-MONTH(A1184)+12,12),1)=0),TOther[Amount])))</f>
        <v/>
      </c>
      <c r="W1184" s="8" t="str">
        <f>IF(A1184="","",SUMIFS(TOther[Amount],TOther[Start Date],A1184,TOther[Frequency],$W$1))</f>
        <v/>
      </c>
      <c r="X1184" s="9" t="str">
        <f t="shared" si="90"/>
        <v/>
      </c>
      <c r="Y1184" s="9" t="str">
        <f t="shared" si="94"/>
        <v/>
      </c>
      <c r="Z1184" s="8" t="str" cm="1">
        <f t="array" ref="Z1184">IF(A1184="","",IF(COUNTIF('2) Income'!$D$13:$D$32,"Weekly")=0,0,SUMPRODUCT(--(IFERROR(MOD(A1184-'2) Income'!$F$13:$F$32,7),1)=0),--('2) Income'!$D$13:$D$32="Weekly"),--('2) Income'!$F$13:$F$32&lt;=A1184),'2) Income'!$E$13:$E$32)))</f>
        <v/>
      </c>
      <c r="AA1184" s="8" t="str" cm="1">
        <f t="array" ref="AA1184">IF(A1184="","",IF(COUNTIF('2) Income'!$D$13:$D$32,"Every Other Week")=0,0,SUMPRODUCT(--(IFERROR(MOD(A1184-'2) Income'!$F$13:$F$32,14),1)=0),--('2) Income'!$D$13:$D$32="Every Other Week"),--('2) Income'!$F$13:$F$32&lt;=A1184),'2) Income'!$E$13:$E$32)))</f>
        <v/>
      </c>
      <c r="AB1184" s="8" t="str">
        <f>IF(A1184="","",IF(COUNTIF('2) Income'!$D$13:$D$32,"1st and 15th")=0,0,IF(OR(DAY(A1184)=1,DAY(A1184)=15),SUMIFS('2) Income'!$E$13:$E$32,'2) Income'!$D$13:$D$32,"1st and 15th",'2) Income'!$F$13:$F$32,"&lt;="&amp;$A1184),0)))</f>
        <v/>
      </c>
      <c r="AC1184" s="8" t="str">
        <f>IF(A1184="","",IF(COUNTIF('2) Income'!$D$13:$D$32,"2nd Wednesday")=0,0,IF(A1184=(A1184-DAY(A1184)+1+2*7-WEEKDAY(A1184-DAY(A1184)+8-4,1)),SUMIFS('2) Income'!$E$13:$E$32,'2) Income'!$D$13:$D$32,"2nd Wednesday",'2) Income'!$F$13:$F$32,"&lt;="&amp;$A1184),0)))</f>
        <v/>
      </c>
      <c r="AD1184" s="8" t="str">
        <f>IF(A1184="","",IF(COUNTIF('2) Income'!$D$13:$D$32,"3rd Wednesday")=0,0,IF(A1184=(A1184-DAY(A1184)+1+3*7-WEEKDAY(A1184-DAY(A1184)+8-4,1)),SUMIFS('2) Income'!$E$13:$E$32,'2) Income'!$D$13:$D$32,"3rd Wednesday",'2) Income'!$F$13:$F$32,"&lt;="&amp;$A1184),0)))</f>
        <v/>
      </c>
      <c r="AE1184" s="8" t="str">
        <f>IF(A1184="","",IF(COUNTIF('2) Income'!$D$13:$D$32,"4th Wednesday")=0,0,IF(A1184=(A1184-DAY(A1184)+1+4*7-WEEKDAY(A1184-DAY(A1184)+8-4,1)),SUMIFS('2) Income'!$E$13:$E$32,'2) Income'!$D$13:$D$32,"4th Wednesday",'2) Income'!$F$13:$F$32,"&lt;="&amp;$A1184),0)))</f>
        <v/>
      </c>
      <c r="AF1184" s="8" t="str" cm="1">
        <f t="array" ref="AF1184">IF(A1184="","",IF(COUNTIF('2) Income'!$D$13:$D$32,"Every 4 Weeks")=0,0,SUMPRODUCT(--(IFERROR(MOD(A1184-'2) Income'!$F$13:$F$32,28),1)=0),--('2) Income'!$D$13:$D$32="Every 4 Weeks"),--('2) Income'!$F$13:$F$32&lt;=A1184),'2) Income'!$E$13:$E$32)))</f>
        <v/>
      </c>
      <c r="AG1184" s="8" t="str">
        <f>IF(A1184="","",IF(COUNTIF('2) Income'!$D$13:$D$32,"Monthly")=0,0,IF(B1184="N",SUMIFS('2) Income'!$E$13:$E$32,'2) Income'!$D$13:$D$32,"monthly",'2) Income'!$F$13:$F$32,"&lt;="&amp;$A1184,'2) Income'!$I$13:$I$32,DAY(A1184)),SUMIFS('2) Income'!$E$13:$E$32,'2) Income'!$D$13:$D$32,"monthly",'2) Income'!$F$13:$F$32,"&lt;="&amp;$A1184,'2) Income'!$I$13:$I$32,"&gt;="&amp;DAY(A1184)))))</f>
        <v/>
      </c>
      <c r="AH1184" s="8" t="str" cm="1">
        <f t="array" ref="AH1184">IF(A1184="","",IF(COUNTIF('2) Income'!$D$13:$D$32,"Yearly")=0,0,SUMPRODUCT(--('2) Income'!$D$13:$D$32="Yearly"),--('2) Income'!$F$13:$F$32&lt;=A1184),IF(B1184="N",--('2) Income'!$I$13:$I$32=DAY(A1184)),--('2) Income'!$I$13:$I$32&gt;=DAY(A1184))),--(IFERROR(MOD('2) Income'!$H$13:$H$32-MONTH(A1184)+12,12),1)=0),'2) Income'!$E$13:$E$32)))</f>
        <v/>
      </c>
      <c r="AI1184" s="8" t="str">
        <f>IF(A1184="","",IF(COUNTIF('2) Income'!$D$13:$D$32,"one-time")=0,0,SUMIFS('2) Income'!$E$13:$E$32,'2) Income'!$D$13:$D$32,"one-time",'2) Income'!$F$13:$F$32,"="&amp;$A1184)))</f>
        <v/>
      </c>
      <c r="AJ1184" s="9" t="str">
        <f t="shared" si="91"/>
        <v/>
      </c>
    </row>
    <row r="1185" spans="1:36">
      <c r="A1185" s="7" t="str">
        <f>IF(A1184="","",IF(A1184+1&lt;='1) Period'!$E$21,A1184+1,""))</f>
        <v/>
      </c>
      <c r="B1185" s="7" t="e">
        <f t="shared" si="92"/>
        <v>#VALUE!</v>
      </c>
      <c r="C1185" t="e">
        <f t="shared" si="93"/>
        <v>#VALUE!</v>
      </c>
      <c r="D1185" s="8" t="str">
        <f>IF(A1185="","",IF(TEXT(A1185,"dddd")='4) Happy Money'!$E$23,WAllowance,0))</f>
        <v/>
      </c>
      <c r="E1185" s="8" t="str">
        <f>IF(A1185="","",IF(B1185="N",SUMIF(TMonthly[Day of the Month],DAY(A1185),TMonthly[Amount]),SUMIF(TMonthly[Day of the Month],"&gt;="&amp;DAY(A1185),TMonthly[Amount])))</f>
        <v/>
      </c>
      <c r="F1185" s="8" t="str" cm="1">
        <f t="array" ref="F1185">IF(A1185="","",SUMPRODUCT(--(TYearly[Due Date]&lt;=A1185),IF(B1185="N",--(TYearly[Day]=DAY(A1185)),--(TYearly[Day]&gt;=DAY(A1185))),--(IFERROR(MOD(TYearly[Month]-MONTH(A1185)+12,12),1)=0),TYearly[Amount]))</f>
        <v/>
      </c>
      <c r="G1185" s="8" t="str">
        <f>IF(A1185="","",SUMIF(TOneTime[Due Date],A1185,TOneTime[Amount]))</f>
        <v/>
      </c>
      <c r="H1185" s="8" t="str" cm="1">
        <f t="array" ref="H1185">IF(A1185="","",IF(COUNTIF(TOther[Frequency],$H$1)=0,0,SUMPRODUCT(--(IFERROR(MOD(A1185-TOther[Start Date],7),1)=0),--(TOther[Frequency]=$H$1),--(TOther[Start Date]&lt;=A1185),--(TOther[End Date Calc]&gt;=A1185),TOther[Amount])))</f>
        <v/>
      </c>
      <c r="I1185" s="8" t="str" cm="1">
        <f t="array" ref="I1185">IF(A1185="","",IF(COUNTIF(TOther[Frequency],$I$1)=0,0,SUMPRODUCT(--(IFERROR(MOD(A1185-TOther[Start Date],14),1)=0),--(TOther[Frequency]=$I$1),--(TOther[Start Date]&lt;=A1185),--(TOther[End Date Calc]&gt;=A1185),TOther[Amount])))</f>
        <v/>
      </c>
      <c r="J1185" s="8" t="str">
        <f>IF(A1185="","",IF(COUNTIF(TOther[Frequency],$J$1)=0,0,IF(OR(DAY(A1185)=1,DAY(A1185)=15),SUMIFS(TOther[Amount],TOther[Frequency],$J$1,TOther[Start Date],"&lt;="&amp;$A1185,TOther[End Date Calc],"&gt;="&amp;A1185),0)))</f>
        <v/>
      </c>
      <c r="K1185" s="8" t="str">
        <f>IF(A1185="","",IF(COUNTIF(TOther[Frequency],$K$1)=0,0,IF(A1185=(A1185-DAY(A1185)+1+2*7-WEEKDAY(A1185-DAY(A1185)+8-4,1)),SUMIFS(TOther[Amount],TOther[Frequency],$K$1,TOther[Start Date],"&lt;="&amp;$A1185,TOther[End Date Calc],"&gt;="&amp;A1185),0)))</f>
        <v/>
      </c>
      <c r="L1185" s="8" t="str">
        <f>IF(A1185="","",IF(COUNTIF(TOther[Frequency],$L$1)=0,0,IF(A1185=(A1185-DAY(A1185)+1+3*7-WEEKDAY(A1185-DAY(A1185)+8-4,1)),SUMIFS(TOther[Amount],TOther[Frequency],$L$1,TOther[Start Date],"&lt;="&amp;$A1185,TOther[End Date Calc],"&gt;="&amp;A1185),0)))</f>
        <v/>
      </c>
      <c r="M1185" s="8" t="str">
        <f>IF(A1185="","",IF(COUNTIF(TOther[Frequency],$M$1)=0,0,IF(A1185=(A1185-DAY(A1185)+1+4*7-WEEKDAY(A1185-DAY(A1185)+8-4,1)),SUMIFS(TOther[Amount],TOther[Frequency],$M$1,TOther[Start Date],"&lt;="&amp;$A1185,TOther[End Date Calc],"&gt;="&amp;A1185),0)))</f>
        <v/>
      </c>
      <c r="N1185" s="8" t="str" cm="1">
        <f t="array" ref="N1185">IF(A1185="","",IF(COUNTIF(TOther[Frequency],$N$1)=0,0,SUMPRODUCT(--(IFERROR(MOD(A1185-TOther[Start Date],28),1)=0),--(TOther[Frequency]=$N$1),--(TOther[Start Date]&lt;=A1185),--(TOther[End Date Calc]&gt;=A1185),TOther[Amount])))</f>
        <v/>
      </c>
      <c r="O1185" s="8" t="str" cm="1">
        <f t="array" ref="O1185">IF(A1185="","",IF(COUNTIF(TOther[Frequency],$O$1)=0,0,SUMPRODUCT(--(IFERROR(MOD(A1185-TOther[Start Date],42),1)=0),--(TOther[Frequency]=$O$1),--(TOther[Start Date]&lt;=A1185),--(TOther[End Date Calc]&gt;=A1185),TOther[Amount])))</f>
        <v/>
      </c>
      <c r="P1185" s="8" t="str" cm="1">
        <f t="array" ref="P1185">IF(A1185="","",IF(COUNTIF(TOther[Frequency],$P$1)=0,0,SUMPRODUCT(--(IFERROR(MOD(A1185-TOther[Start Date],56),1)=0),--(TOther[Frequency]=$P$1),--(TOther[Start Date]&lt;=A1185),--(TOther[End Date Calc]&gt;=A1185),TOther[Amount])))</f>
        <v/>
      </c>
      <c r="Q1185" s="8" t="str">
        <f>IF(A1185="","",IF(COUNTIF(TOther[Frequency],$Q$1)=0,0,IF(B1185="N",SUMIFS(TOther[Amount],TOther[Frequency],$Q$1,TOther[Start Date],"&lt;="&amp;$A1185,TOther[End Date Calc],"&gt;="&amp;A1185,TOther[Start Day],DAY(A1185)),SUMIFS(TOther[Amount],TOther[Frequency],$Q$1,TOther[Start Date],"&lt;="&amp;$A1185,TOther[End Date Calc],"&gt;="&amp;A1185,TOther[Start Day],"&gt;="&amp;DAY(A1185)))))</f>
        <v/>
      </c>
      <c r="R1185" s="8" t="str" cm="1">
        <f t="array" ref="R1185">IF(A1185="","",IF(COUNTIF(TOther[Frequency],R$1)=0,0,SUMPRODUCT(--(TOther[Frequency]=R$1),--(TOther[Start Date]&lt;=A1185),--(TOther[End Date Calc]&gt;=A1185),IF(B1185="N",--(TOther[Start Day]=DAY(A1185)),--(TOther[Start Day]&gt;=DAY(A1185))),--(IFERROR(MOD(TOther[Start Month]-MONTH(A1185)+2,2),1)=0),TOther[Amount])))</f>
        <v/>
      </c>
      <c r="S1185" s="8" t="str" cm="1">
        <f t="array" ref="S1185">IF(A1185="","",IF(COUNTIF(TOther[Frequency],S$1)=0,0,SUMPRODUCT(--(TOther[Frequency]=S$1),--(TOther[Start Date]&lt;=A1185),--(TOther[End Date Calc]&gt;=A1185),IF(B1185="N",--(TOther[Start Day]=DAY(A1185)),--(TOther[Start Day]&gt;=DAY(A1185))),--(IFERROR(MOD(TOther[Start Month]-MONTH(A1185)+3,3),1)=0),TOther[Amount])))</f>
        <v/>
      </c>
      <c r="T1185" s="8" t="str" cm="1">
        <f t="array" ref="T1185">IF($A1185="","",IF(COUNTIF(TOther[Frequency],T$1)=0,0,SUMPRODUCT(--(TOther[Frequency]=T$1),--(TOther[Start Date]&lt;=$A1185),--(TOther[End Date Calc]&gt;=$A1185),IF($B1185="N",--(TOther[Start Day]=DAY($A1185)),--(TOther[Start Day]&gt;=DAY($A1185))),--(IFERROR(MOD(TOther[Start Month]-MONTH($A1185)+4,4),1)=0),TOther[Amount])))</f>
        <v/>
      </c>
      <c r="U1185" s="8" t="str" cm="1">
        <f t="array" ref="U1185">IF(A1185="","",IF(COUNTIF(TOther[Frequency],$U$1)=0,0,SUMPRODUCT(--(TOther[Frequency]=$U$1),--(TOther[Start Date]&lt;=A1185),--(TOther[End Date Calc]&gt;=A1185),IF(B1185="N",--(TOther[Start Day]=DAY(A1185)),--(TOther[Start Day]&gt;=DAY(A1185))),--(IFERROR(MOD(TOther[Start Month]-MONTH(A1185)+6,6),1)=0),TOther[Amount])))</f>
        <v/>
      </c>
      <c r="V1185" s="8" t="str" cm="1">
        <f t="array" ref="V1185">IF(A1185="","",IF(COUNTIF(TOther[Frequency],$V$1)=0,0,SUMPRODUCT(--(TOther[Frequency]=$V$1),--(TOther[Start Date]&lt;=A1185),--(TOther[End Date Calc]&gt;=A1185),IF(B1185="N",--(TOther[Start Day]=DAY(A1185)),--(TOther[Start Day]&gt;=DAY(A1185))),--(IFERROR(MOD(TOther[Start Month]-MONTH(A1185)+12,12),1)=0),TOther[Amount])))</f>
        <v/>
      </c>
      <c r="W1185" s="8" t="str">
        <f>IF(A1185="","",SUMIFS(TOther[Amount],TOther[Start Date],A1185,TOther[Frequency],$W$1))</f>
        <v/>
      </c>
      <c r="X1185" s="9" t="str">
        <f t="shared" si="90"/>
        <v/>
      </c>
      <c r="Y1185" s="9" t="str">
        <f t="shared" si="94"/>
        <v/>
      </c>
      <c r="Z1185" s="8" t="str" cm="1">
        <f t="array" ref="Z1185">IF(A1185="","",IF(COUNTIF('2) Income'!$D$13:$D$32,"Weekly")=0,0,SUMPRODUCT(--(IFERROR(MOD(A1185-'2) Income'!$F$13:$F$32,7),1)=0),--('2) Income'!$D$13:$D$32="Weekly"),--('2) Income'!$F$13:$F$32&lt;=A1185),'2) Income'!$E$13:$E$32)))</f>
        <v/>
      </c>
      <c r="AA1185" s="8" t="str" cm="1">
        <f t="array" ref="AA1185">IF(A1185="","",IF(COUNTIF('2) Income'!$D$13:$D$32,"Every Other Week")=0,0,SUMPRODUCT(--(IFERROR(MOD(A1185-'2) Income'!$F$13:$F$32,14),1)=0),--('2) Income'!$D$13:$D$32="Every Other Week"),--('2) Income'!$F$13:$F$32&lt;=A1185),'2) Income'!$E$13:$E$32)))</f>
        <v/>
      </c>
      <c r="AB1185" s="8" t="str">
        <f>IF(A1185="","",IF(COUNTIF('2) Income'!$D$13:$D$32,"1st and 15th")=0,0,IF(OR(DAY(A1185)=1,DAY(A1185)=15),SUMIFS('2) Income'!$E$13:$E$32,'2) Income'!$D$13:$D$32,"1st and 15th",'2) Income'!$F$13:$F$32,"&lt;="&amp;$A1185),0)))</f>
        <v/>
      </c>
      <c r="AC1185" s="8" t="str">
        <f>IF(A1185="","",IF(COUNTIF('2) Income'!$D$13:$D$32,"2nd Wednesday")=0,0,IF(A1185=(A1185-DAY(A1185)+1+2*7-WEEKDAY(A1185-DAY(A1185)+8-4,1)),SUMIFS('2) Income'!$E$13:$E$32,'2) Income'!$D$13:$D$32,"2nd Wednesday",'2) Income'!$F$13:$F$32,"&lt;="&amp;$A1185),0)))</f>
        <v/>
      </c>
      <c r="AD1185" s="8" t="str">
        <f>IF(A1185="","",IF(COUNTIF('2) Income'!$D$13:$D$32,"3rd Wednesday")=0,0,IF(A1185=(A1185-DAY(A1185)+1+3*7-WEEKDAY(A1185-DAY(A1185)+8-4,1)),SUMIFS('2) Income'!$E$13:$E$32,'2) Income'!$D$13:$D$32,"3rd Wednesday",'2) Income'!$F$13:$F$32,"&lt;="&amp;$A1185),0)))</f>
        <v/>
      </c>
      <c r="AE1185" s="8" t="str">
        <f>IF(A1185="","",IF(COUNTIF('2) Income'!$D$13:$D$32,"4th Wednesday")=0,0,IF(A1185=(A1185-DAY(A1185)+1+4*7-WEEKDAY(A1185-DAY(A1185)+8-4,1)),SUMIFS('2) Income'!$E$13:$E$32,'2) Income'!$D$13:$D$32,"4th Wednesday",'2) Income'!$F$13:$F$32,"&lt;="&amp;$A1185),0)))</f>
        <v/>
      </c>
      <c r="AF1185" s="8" t="str" cm="1">
        <f t="array" ref="AF1185">IF(A1185="","",IF(COUNTIF('2) Income'!$D$13:$D$32,"Every 4 Weeks")=0,0,SUMPRODUCT(--(IFERROR(MOD(A1185-'2) Income'!$F$13:$F$32,28),1)=0),--('2) Income'!$D$13:$D$32="Every 4 Weeks"),--('2) Income'!$F$13:$F$32&lt;=A1185),'2) Income'!$E$13:$E$32)))</f>
        <v/>
      </c>
      <c r="AG1185" s="8" t="str">
        <f>IF(A1185="","",IF(COUNTIF('2) Income'!$D$13:$D$32,"Monthly")=0,0,IF(B1185="N",SUMIFS('2) Income'!$E$13:$E$32,'2) Income'!$D$13:$D$32,"monthly",'2) Income'!$F$13:$F$32,"&lt;="&amp;$A1185,'2) Income'!$I$13:$I$32,DAY(A1185)),SUMIFS('2) Income'!$E$13:$E$32,'2) Income'!$D$13:$D$32,"monthly",'2) Income'!$F$13:$F$32,"&lt;="&amp;$A1185,'2) Income'!$I$13:$I$32,"&gt;="&amp;DAY(A1185)))))</f>
        <v/>
      </c>
      <c r="AH1185" s="8" t="str" cm="1">
        <f t="array" ref="AH1185">IF(A1185="","",IF(COUNTIF('2) Income'!$D$13:$D$32,"Yearly")=0,0,SUMPRODUCT(--('2) Income'!$D$13:$D$32="Yearly"),--('2) Income'!$F$13:$F$32&lt;=A1185),IF(B1185="N",--('2) Income'!$I$13:$I$32=DAY(A1185)),--('2) Income'!$I$13:$I$32&gt;=DAY(A1185))),--(IFERROR(MOD('2) Income'!$H$13:$H$32-MONTH(A1185)+12,12),1)=0),'2) Income'!$E$13:$E$32)))</f>
        <v/>
      </c>
      <c r="AI1185" s="8" t="str">
        <f>IF(A1185="","",IF(COUNTIF('2) Income'!$D$13:$D$32,"one-time")=0,0,SUMIFS('2) Income'!$E$13:$E$32,'2) Income'!$D$13:$D$32,"one-time",'2) Income'!$F$13:$F$32,"="&amp;$A1185)))</f>
        <v/>
      </c>
      <c r="AJ1185" s="9" t="str">
        <f t="shared" si="91"/>
        <v/>
      </c>
    </row>
    <row r="1186" spans="1:36">
      <c r="A1186" s="7" t="str">
        <f>IF(A1185="","",IF(A1185+1&lt;='1) Period'!$E$21,A1185+1,""))</f>
        <v/>
      </c>
      <c r="B1186" s="7" t="e">
        <f t="shared" si="92"/>
        <v>#VALUE!</v>
      </c>
      <c r="C1186" t="e">
        <f t="shared" si="93"/>
        <v>#VALUE!</v>
      </c>
      <c r="D1186" s="8" t="str">
        <f>IF(A1186="","",IF(TEXT(A1186,"dddd")='4) Happy Money'!$E$23,WAllowance,0))</f>
        <v/>
      </c>
      <c r="E1186" s="8" t="str">
        <f>IF(A1186="","",IF(B1186="N",SUMIF(TMonthly[Day of the Month],DAY(A1186),TMonthly[Amount]),SUMIF(TMonthly[Day of the Month],"&gt;="&amp;DAY(A1186),TMonthly[Amount])))</f>
        <v/>
      </c>
      <c r="F1186" s="8" t="str" cm="1">
        <f t="array" ref="F1186">IF(A1186="","",SUMPRODUCT(--(TYearly[Due Date]&lt;=A1186),IF(B1186="N",--(TYearly[Day]=DAY(A1186)),--(TYearly[Day]&gt;=DAY(A1186))),--(IFERROR(MOD(TYearly[Month]-MONTH(A1186)+12,12),1)=0),TYearly[Amount]))</f>
        <v/>
      </c>
      <c r="G1186" s="8" t="str">
        <f>IF(A1186="","",SUMIF(TOneTime[Due Date],A1186,TOneTime[Amount]))</f>
        <v/>
      </c>
      <c r="H1186" s="8" t="str" cm="1">
        <f t="array" ref="H1186">IF(A1186="","",IF(COUNTIF(TOther[Frequency],$H$1)=0,0,SUMPRODUCT(--(IFERROR(MOD(A1186-TOther[Start Date],7),1)=0),--(TOther[Frequency]=$H$1),--(TOther[Start Date]&lt;=A1186),--(TOther[End Date Calc]&gt;=A1186),TOther[Amount])))</f>
        <v/>
      </c>
      <c r="I1186" s="8" t="str" cm="1">
        <f t="array" ref="I1186">IF(A1186="","",IF(COUNTIF(TOther[Frequency],$I$1)=0,0,SUMPRODUCT(--(IFERROR(MOD(A1186-TOther[Start Date],14),1)=0),--(TOther[Frequency]=$I$1),--(TOther[Start Date]&lt;=A1186),--(TOther[End Date Calc]&gt;=A1186),TOther[Amount])))</f>
        <v/>
      </c>
      <c r="J1186" s="8" t="str">
        <f>IF(A1186="","",IF(COUNTIF(TOther[Frequency],$J$1)=0,0,IF(OR(DAY(A1186)=1,DAY(A1186)=15),SUMIFS(TOther[Amount],TOther[Frequency],$J$1,TOther[Start Date],"&lt;="&amp;$A1186,TOther[End Date Calc],"&gt;="&amp;A1186),0)))</f>
        <v/>
      </c>
      <c r="K1186" s="8" t="str">
        <f>IF(A1186="","",IF(COUNTIF(TOther[Frequency],$K$1)=0,0,IF(A1186=(A1186-DAY(A1186)+1+2*7-WEEKDAY(A1186-DAY(A1186)+8-4,1)),SUMIFS(TOther[Amount],TOther[Frequency],$K$1,TOther[Start Date],"&lt;="&amp;$A1186,TOther[End Date Calc],"&gt;="&amp;A1186),0)))</f>
        <v/>
      </c>
      <c r="L1186" s="8" t="str">
        <f>IF(A1186="","",IF(COUNTIF(TOther[Frequency],$L$1)=0,0,IF(A1186=(A1186-DAY(A1186)+1+3*7-WEEKDAY(A1186-DAY(A1186)+8-4,1)),SUMIFS(TOther[Amount],TOther[Frequency],$L$1,TOther[Start Date],"&lt;="&amp;$A1186,TOther[End Date Calc],"&gt;="&amp;A1186),0)))</f>
        <v/>
      </c>
      <c r="M1186" s="8" t="str">
        <f>IF(A1186="","",IF(COUNTIF(TOther[Frequency],$M$1)=0,0,IF(A1186=(A1186-DAY(A1186)+1+4*7-WEEKDAY(A1186-DAY(A1186)+8-4,1)),SUMIFS(TOther[Amount],TOther[Frequency],$M$1,TOther[Start Date],"&lt;="&amp;$A1186,TOther[End Date Calc],"&gt;="&amp;A1186),0)))</f>
        <v/>
      </c>
      <c r="N1186" s="8" t="str" cm="1">
        <f t="array" ref="N1186">IF(A1186="","",IF(COUNTIF(TOther[Frequency],$N$1)=0,0,SUMPRODUCT(--(IFERROR(MOD(A1186-TOther[Start Date],28),1)=0),--(TOther[Frequency]=$N$1),--(TOther[Start Date]&lt;=A1186),--(TOther[End Date Calc]&gt;=A1186),TOther[Amount])))</f>
        <v/>
      </c>
      <c r="O1186" s="8" t="str" cm="1">
        <f t="array" ref="O1186">IF(A1186="","",IF(COUNTIF(TOther[Frequency],$O$1)=0,0,SUMPRODUCT(--(IFERROR(MOD(A1186-TOther[Start Date],42),1)=0),--(TOther[Frequency]=$O$1),--(TOther[Start Date]&lt;=A1186),--(TOther[End Date Calc]&gt;=A1186),TOther[Amount])))</f>
        <v/>
      </c>
      <c r="P1186" s="8" t="str" cm="1">
        <f t="array" ref="P1186">IF(A1186="","",IF(COUNTIF(TOther[Frequency],$P$1)=0,0,SUMPRODUCT(--(IFERROR(MOD(A1186-TOther[Start Date],56),1)=0),--(TOther[Frequency]=$P$1),--(TOther[Start Date]&lt;=A1186),--(TOther[End Date Calc]&gt;=A1186),TOther[Amount])))</f>
        <v/>
      </c>
      <c r="Q1186" s="8" t="str">
        <f>IF(A1186="","",IF(COUNTIF(TOther[Frequency],$Q$1)=0,0,IF(B1186="N",SUMIFS(TOther[Amount],TOther[Frequency],$Q$1,TOther[Start Date],"&lt;="&amp;$A1186,TOther[End Date Calc],"&gt;="&amp;A1186,TOther[Start Day],DAY(A1186)),SUMIFS(TOther[Amount],TOther[Frequency],$Q$1,TOther[Start Date],"&lt;="&amp;$A1186,TOther[End Date Calc],"&gt;="&amp;A1186,TOther[Start Day],"&gt;="&amp;DAY(A1186)))))</f>
        <v/>
      </c>
      <c r="R1186" s="8" t="str" cm="1">
        <f t="array" ref="R1186">IF(A1186="","",IF(COUNTIF(TOther[Frequency],R$1)=0,0,SUMPRODUCT(--(TOther[Frequency]=R$1),--(TOther[Start Date]&lt;=A1186),--(TOther[End Date Calc]&gt;=A1186),IF(B1186="N",--(TOther[Start Day]=DAY(A1186)),--(TOther[Start Day]&gt;=DAY(A1186))),--(IFERROR(MOD(TOther[Start Month]-MONTH(A1186)+2,2),1)=0),TOther[Amount])))</f>
        <v/>
      </c>
      <c r="S1186" s="8" t="str" cm="1">
        <f t="array" ref="S1186">IF(A1186="","",IF(COUNTIF(TOther[Frequency],S$1)=0,0,SUMPRODUCT(--(TOther[Frequency]=S$1),--(TOther[Start Date]&lt;=A1186),--(TOther[End Date Calc]&gt;=A1186),IF(B1186="N",--(TOther[Start Day]=DAY(A1186)),--(TOther[Start Day]&gt;=DAY(A1186))),--(IFERROR(MOD(TOther[Start Month]-MONTH(A1186)+3,3),1)=0),TOther[Amount])))</f>
        <v/>
      </c>
      <c r="T1186" s="8" t="str" cm="1">
        <f t="array" ref="T1186">IF($A1186="","",IF(COUNTIF(TOther[Frequency],T$1)=0,0,SUMPRODUCT(--(TOther[Frequency]=T$1),--(TOther[Start Date]&lt;=$A1186),--(TOther[End Date Calc]&gt;=$A1186),IF($B1186="N",--(TOther[Start Day]=DAY($A1186)),--(TOther[Start Day]&gt;=DAY($A1186))),--(IFERROR(MOD(TOther[Start Month]-MONTH($A1186)+4,4),1)=0),TOther[Amount])))</f>
        <v/>
      </c>
      <c r="U1186" s="8" t="str" cm="1">
        <f t="array" ref="U1186">IF(A1186="","",IF(COUNTIF(TOther[Frequency],$U$1)=0,0,SUMPRODUCT(--(TOther[Frequency]=$U$1),--(TOther[Start Date]&lt;=A1186),--(TOther[End Date Calc]&gt;=A1186),IF(B1186="N",--(TOther[Start Day]=DAY(A1186)),--(TOther[Start Day]&gt;=DAY(A1186))),--(IFERROR(MOD(TOther[Start Month]-MONTH(A1186)+6,6),1)=0),TOther[Amount])))</f>
        <v/>
      </c>
      <c r="V1186" s="8" t="str" cm="1">
        <f t="array" ref="V1186">IF(A1186="","",IF(COUNTIF(TOther[Frequency],$V$1)=0,0,SUMPRODUCT(--(TOther[Frequency]=$V$1),--(TOther[Start Date]&lt;=A1186),--(TOther[End Date Calc]&gt;=A1186),IF(B1186="N",--(TOther[Start Day]=DAY(A1186)),--(TOther[Start Day]&gt;=DAY(A1186))),--(IFERROR(MOD(TOther[Start Month]-MONTH(A1186)+12,12),1)=0),TOther[Amount])))</f>
        <v/>
      </c>
      <c r="W1186" s="8" t="str">
        <f>IF(A1186="","",SUMIFS(TOther[Amount],TOther[Start Date],A1186,TOther[Frequency],$W$1))</f>
        <v/>
      </c>
      <c r="X1186" s="9" t="str">
        <f t="shared" si="90"/>
        <v/>
      </c>
      <c r="Y1186" s="9" t="str">
        <f t="shared" si="94"/>
        <v/>
      </c>
      <c r="Z1186" s="8" t="str" cm="1">
        <f t="array" ref="Z1186">IF(A1186="","",IF(COUNTIF('2) Income'!$D$13:$D$32,"Weekly")=0,0,SUMPRODUCT(--(IFERROR(MOD(A1186-'2) Income'!$F$13:$F$32,7),1)=0),--('2) Income'!$D$13:$D$32="Weekly"),--('2) Income'!$F$13:$F$32&lt;=A1186),'2) Income'!$E$13:$E$32)))</f>
        <v/>
      </c>
      <c r="AA1186" s="8" t="str" cm="1">
        <f t="array" ref="AA1186">IF(A1186="","",IF(COUNTIF('2) Income'!$D$13:$D$32,"Every Other Week")=0,0,SUMPRODUCT(--(IFERROR(MOD(A1186-'2) Income'!$F$13:$F$32,14),1)=0),--('2) Income'!$D$13:$D$32="Every Other Week"),--('2) Income'!$F$13:$F$32&lt;=A1186),'2) Income'!$E$13:$E$32)))</f>
        <v/>
      </c>
      <c r="AB1186" s="8" t="str">
        <f>IF(A1186="","",IF(COUNTIF('2) Income'!$D$13:$D$32,"1st and 15th")=0,0,IF(OR(DAY(A1186)=1,DAY(A1186)=15),SUMIFS('2) Income'!$E$13:$E$32,'2) Income'!$D$13:$D$32,"1st and 15th",'2) Income'!$F$13:$F$32,"&lt;="&amp;$A1186),0)))</f>
        <v/>
      </c>
      <c r="AC1186" s="8" t="str">
        <f>IF(A1186="","",IF(COUNTIF('2) Income'!$D$13:$D$32,"2nd Wednesday")=0,0,IF(A1186=(A1186-DAY(A1186)+1+2*7-WEEKDAY(A1186-DAY(A1186)+8-4,1)),SUMIFS('2) Income'!$E$13:$E$32,'2) Income'!$D$13:$D$32,"2nd Wednesday",'2) Income'!$F$13:$F$32,"&lt;="&amp;$A1186),0)))</f>
        <v/>
      </c>
      <c r="AD1186" s="8" t="str">
        <f>IF(A1186="","",IF(COUNTIF('2) Income'!$D$13:$D$32,"3rd Wednesday")=0,0,IF(A1186=(A1186-DAY(A1186)+1+3*7-WEEKDAY(A1186-DAY(A1186)+8-4,1)),SUMIFS('2) Income'!$E$13:$E$32,'2) Income'!$D$13:$D$32,"3rd Wednesday",'2) Income'!$F$13:$F$32,"&lt;="&amp;$A1186),0)))</f>
        <v/>
      </c>
      <c r="AE1186" s="8" t="str">
        <f>IF(A1186="","",IF(COUNTIF('2) Income'!$D$13:$D$32,"4th Wednesday")=0,0,IF(A1186=(A1186-DAY(A1186)+1+4*7-WEEKDAY(A1186-DAY(A1186)+8-4,1)),SUMIFS('2) Income'!$E$13:$E$32,'2) Income'!$D$13:$D$32,"4th Wednesday",'2) Income'!$F$13:$F$32,"&lt;="&amp;$A1186),0)))</f>
        <v/>
      </c>
      <c r="AF1186" s="8" t="str" cm="1">
        <f t="array" ref="AF1186">IF(A1186="","",IF(COUNTIF('2) Income'!$D$13:$D$32,"Every 4 Weeks")=0,0,SUMPRODUCT(--(IFERROR(MOD(A1186-'2) Income'!$F$13:$F$32,28),1)=0),--('2) Income'!$D$13:$D$32="Every 4 Weeks"),--('2) Income'!$F$13:$F$32&lt;=A1186),'2) Income'!$E$13:$E$32)))</f>
        <v/>
      </c>
      <c r="AG1186" s="8" t="str">
        <f>IF(A1186="","",IF(COUNTIF('2) Income'!$D$13:$D$32,"Monthly")=0,0,IF(B1186="N",SUMIFS('2) Income'!$E$13:$E$32,'2) Income'!$D$13:$D$32,"monthly",'2) Income'!$F$13:$F$32,"&lt;="&amp;$A1186,'2) Income'!$I$13:$I$32,DAY(A1186)),SUMIFS('2) Income'!$E$13:$E$32,'2) Income'!$D$13:$D$32,"monthly",'2) Income'!$F$13:$F$32,"&lt;="&amp;$A1186,'2) Income'!$I$13:$I$32,"&gt;="&amp;DAY(A1186)))))</f>
        <v/>
      </c>
      <c r="AH1186" s="8" t="str" cm="1">
        <f t="array" ref="AH1186">IF(A1186="","",IF(COUNTIF('2) Income'!$D$13:$D$32,"Yearly")=0,0,SUMPRODUCT(--('2) Income'!$D$13:$D$32="Yearly"),--('2) Income'!$F$13:$F$32&lt;=A1186),IF(B1186="N",--('2) Income'!$I$13:$I$32=DAY(A1186)),--('2) Income'!$I$13:$I$32&gt;=DAY(A1186))),--(IFERROR(MOD('2) Income'!$H$13:$H$32-MONTH(A1186)+12,12),1)=0),'2) Income'!$E$13:$E$32)))</f>
        <v/>
      </c>
      <c r="AI1186" s="8" t="str">
        <f>IF(A1186="","",IF(COUNTIF('2) Income'!$D$13:$D$32,"one-time")=0,0,SUMIFS('2) Income'!$E$13:$E$32,'2) Income'!$D$13:$D$32,"one-time",'2) Income'!$F$13:$F$32,"="&amp;$A1186)))</f>
        <v/>
      </c>
      <c r="AJ1186" s="9" t="str">
        <f t="shared" si="91"/>
        <v/>
      </c>
    </row>
    <row r="1187" spans="1:36">
      <c r="A1187" s="7" t="str">
        <f>IF(A1186="","",IF(A1186+1&lt;='1) Period'!$E$21,A1186+1,""))</f>
        <v/>
      </c>
      <c r="B1187" s="7" t="e">
        <f t="shared" si="92"/>
        <v>#VALUE!</v>
      </c>
      <c r="C1187" t="e">
        <f t="shared" si="93"/>
        <v>#VALUE!</v>
      </c>
      <c r="D1187" s="8" t="str">
        <f>IF(A1187="","",IF(TEXT(A1187,"dddd")='4) Happy Money'!$E$23,WAllowance,0))</f>
        <v/>
      </c>
      <c r="E1187" s="8" t="str">
        <f>IF(A1187="","",IF(B1187="N",SUMIF(TMonthly[Day of the Month],DAY(A1187),TMonthly[Amount]),SUMIF(TMonthly[Day of the Month],"&gt;="&amp;DAY(A1187),TMonthly[Amount])))</f>
        <v/>
      </c>
      <c r="F1187" s="8" t="str" cm="1">
        <f t="array" ref="F1187">IF(A1187="","",SUMPRODUCT(--(TYearly[Due Date]&lt;=A1187),IF(B1187="N",--(TYearly[Day]=DAY(A1187)),--(TYearly[Day]&gt;=DAY(A1187))),--(IFERROR(MOD(TYearly[Month]-MONTH(A1187)+12,12),1)=0),TYearly[Amount]))</f>
        <v/>
      </c>
      <c r="G1187" s="8" t="str">
        <f>IF(A1187="","",SUMIF(TOneTime[Due Date],A1187,TOneTime[Amount]))</f>
        <v/>
      </c>
      <c r="H1187" s="8" t="str" cm="1">
        <f t="array" ref="H1187">IF(A1187="","",IF(COUNTIF(TOther[Frequency],$H$1)=0,0,SUMPRODUCT(--(IFERROR(MOD(A1187-TOther[Start Date],7),1)=0),--(TOther[Frequency]=$H$1),--(TOther[Start Date]&lt;=A1187),--(TOther[End Date Calc]&gt;=A1187),TOther[Amount])))</f>
        <v/>
      </c>
      <c r="I1187" s="8" t="str" cm="1">
        <f t="array" ref="I1187">IF(A1187="","",IF(COUNTIF(TOther[Frequency],$I$1)=0,0,SUMPRODUCT(--(IFERROR(MOD(A1187-TOther[Start Date],14),1)=0),--(TOther[Frequency]=$I$1),--(TOther[Start Date]&lt;=A1187),--(TOther[End Date Calc]&gt;=A1187),TOther[Amount])))</f>
        <v/>
      </c>
      <c r="J1187" s="8" t="str">
        <f>IF(A1187="","",IF(COUNTIF(TOther[Frequency],$J$1)=0,0,IF(OR(DAY(A1187)=1,DAY(A1187)=15),SUMIFS(TOther[Amount],TOther[Frequency],$J$1,TOther[Start Date],"&lt;="&amp;$A1187,TOther[End Date Calc],"&gt;="&amp;A1187),0)))</f>
        <v/>
      </c>
      <c r="K1187" s="8" t="str">
        <f>IF(A1187="","",IF(COUNTIF(TOther[Frequency],$K$1)=0,0,IF(A1187=(A1187-DAY(A1187)+1+2*7-WEEKDAY(A1187-DAY(A1187)+8-4,1)),SUMIFS(TOther[Amount],TOther[Frequency],$K$1,TOther[Start Date],"&lt;="&amp;$A1187,TOther[End Date Calc],"&gt;="&amp;A1187),0)))</f>
        <v/>
      </c>
      <c r="L1187" s="8" t="str">
        <f>IF(A1187="","",IF(COUNTIF(TOther[Frequency],$L$1)=0,0,IF(A1187=(A1187-DAY(A1187)+1+3*7-WEEKDAY(A1187-DAY(A1187)+8-4,1)),SUMIFS(TOther[Amount],TOther[Frequency],$L$1,TOther[Start Date],"&lt;="&amp;$A1187,TOther[End Date Calc],"&gt;="&amp;A1187),0)))</f>
        <v/>
      </c>
      <c r="M1187" s="8" t="str">
        <f>IF(A1187="","",IF(COUNTIF(TOther[Frequency],$M$1)=0,0,IF(A1187=(A1187-DAY(A1187)+1+4*7-WEEKDAY(A1187-DAY(A1187)+8-4,1)),SUMIFS(TOther[Amount],TOther[Frequency],$M$1,TOther[Start Date],"&lt;="&amp;$A1187,TOther[End Date Calc],"&gt;="&amp;A1187),0)))</f>
        <v/>
      </c>
      <c r="N1187" s="8" t="str" cm="1">
        <f t="array" ref="N1187">IF(A1187="","",IF(COUNTIF(TOther[Frequency],$N$1)=0,0,SUMPRODUCT(--(IFERROR(MOD(A1187-TOther[Start Date],28),1)=0),--(TOther[Frequency]=$N$1),--(TOther[Start Date]&lt;=A1187),--(TOther[End Date Calc]&gt;=A1187),TOther[Amount])))</f>
        <v/>
      </c>
      <c r="O1187" s="8" t="str" cm="1">
        <f t="array" ref="O1187">IF(A1187="","",IF(COUNTIF(TOther[Frequency],$O$1)=0,0,SUMPRODUCT(--(IFERROR(MOD(A1187-TOther[Start Date],42),1)=0),--(TOther[Frequency]=$O$1),--(TOther[Start Date]&lt;=A1187),--(TOther[End Date Calc]&gt;=A1187),TOther[Amount])))</f>
        <v/>
      </c>
      <c r="P1187" s="8" t="str" cm="1">
        <f t="array" ref="P1187">IF(A1187="","",IF(COUNTIF(TOther[Frequency],$P$1)=0,0,SUMPRODUCT(--(IFERROR(MOD(A1187-TOther[Start Date],56),1)=0),--(TOther[Frequency]=$P$1),--(TOther[Start Date]&lt;=A1187),--(TOther[End Date Calc]&gt;=A1187),TOther[Amount])))</f>
        <v/>
      </c>
      <c r="Q1187" s="8" t="str">
        <f>IF(A1187="","",IF(COUNTIF(TOther[Frequency],$Q$1)=0,0,IF(B1187="N",SUMIFS(TOther[Amount],TOther[Frequency],$Q$1,TOther[Start Date],"&lt;="&amp;$A1187,TOther[End Date Calc],"&gt;="&amp;A1187,TOther[Start Day],DAY(A1187)),SUMIFS(TOther[Amount],TOther[Frequency],$Q$1,TOther[Start Date],"&lt;="&amp;$A1187,TOther[End Date Calc],"&gt;="&amp;A1187,TOther[Start Day],"&gt;="&amp;DAY(A1187)))))</f>
        <v/>
      </c>
      <c r="R1187" s="8" t="str" cm="1">
        <f t="array" ref="R1187">IF(A1187="","",IF(COUNTIF(TOther[Frequency],R$1)=0,0,SUMPRODUCT(--(TOther[Frequency]=R$1),--(TOther[Start Date]&lt;=A1187),--(TOther[End Date Calc]&gt;=A1187),IF(B1187="N",--(TOther[Start Day]=DAY(A1187)),--(TOther[Start Day]&gt;=DAY(A1187))),--(IFERROR(MOD(TOther[Start Month]-MONTH(A1187)+2,2),1)=0),TOther[Amount])))</f>
        <v/>
      </c>
      <c r="S1187" s="8" t="str" cm="1">
        <f t="array" ref="S1187">IF(A1187="","",IF(COUNTIF(TOther[Frequency],S$1)=0,0,SUMPRODUCT(--(TOther[Frequency]=S$1),--(TOther[Start Date]&lt;=A1187),--(TOther[End Date Calc]&gt;=A1187),IF(B1187="N",--(TOther[Start Day]=DAY(A1187)),--(TOther[Start Day]&gt;=DAY(A1187))),--(IFERROR(MOD(TOther[Start Month]-MONTH(A1187)+3,3),1)=0),TOther[Amount])))</f>
        <v/>
      </c>
      <c r="T1187" s="8" t="str" cm="1">
        <f t="array" ref="T1187">IF($A1187="","",IF(COUNTIF(TOther[Frequency],T$1)=0,0,SUMPRODUCT(--(TOther[Frequency]=T$1),--(TOther[Start Date]&lt;=$A1187),--(TOther[End Date Calc]&gt;=$A1187),IF($B1187="N",--(TOther[Start Day]=DAY($A1187)),--(TOther[Start Day]&gt;=DAY($A1187))),--(IFERROR(MOD(TOther[Start Month]-MONTH($A1187)+4,4),1)=0),TOther[Amount])))</f>
        <v/>
      </c>
      <c r="U1187" s="8" t="str" cm="1">
        <f t="array" ref="U1187">IF(A1187="","",IF(COUNTIF(TOther[Frequency],$U$1)=0,0,SUMPRODUCT(--(TOther[Frequency]=$U$1),--(TOther[Start Date]&lt;=A1187),--(TOther[End Date Calc]&gt;=A1187),IF(B1187="N",--(TOther[Start Day]=DAY(A1187)),--(TOther[Start Day]&gt;=DAY(A1187))),--(IFERROR(MOD(TOther[Start Month]-MONTH(A1187)+6,6),1)=0),TOther[Amount])))</f>
        <v/>
      </c>
      <c r="V1187" s="8" t="str" cm="1">
        <f t="array" ref="V1187">IF(A1187="","",IF(COUNTIF(TOther[Frequency],$V$1)=0,0,SUMPRODUCT(--(TOther[Frequency]=$V$1),--(TOther[Start Date]&lt;=A1187),--(TOther[End Date Calc]&gt;=A1187),IF(B1187="N",--(TOther[Start Day]=DAY(A1187)),--(TOther[Start Day]&gt;=DAY(A1187))),--(IFERROR(MOD(TOther[Start Month]-MONTH(A1187)+12,12),1)=0),TOther[Amount])))</f>
        <v/>
      </c>
      <c r="W1187" s="8" t="str">
        <f>IF(A1187="","",SUMIFS(TOther[Amount],TOther[Start Date],A1187,TOther[Frequency],$W$1))</f>
        <v/>
      </c>
      <c r="X1187" s="9" t="str">
        <f t="shared" si="90"/>
        <v/>
      </c>
      <c r="Y1187" s="9" t="str">
        <f t="shared" si="94"/>
        <v/>
      </c>
      <c r="Z1187" s="8" t="str" cm="1">
        <f t="array" ref="Z1187">IF(A1187="","",IF(COUNTIF('2) Income'!$D$13:$D$32,"Weekly")=0,0,SUMPRODUCT(--(IFERROR(MOD(A1187-'2) Income'!$F$13:$F$32,7),1)=0),--('2) Income'!$D$13:$D$32="Weekly"),--('2) Income'!$F$13:$F$32&lt;=A1187),'2) Income'!$E$13:$E$32)))</f>
        <v/>
      </c>
      <c r="AA1187" s="8" t="str" cm="1">
        <f t="array" ref="AA1187">IF(A1187="","",IF(COUNTIF('2) Income'!$D$13:$D$32,"Every Other Week")=0,0,SUMPRODUCT(--(IFERROR(MOD(A1187-'2) Income'!$F$13:$F$32,14),1)=0),--('2) Income'!$D$13:$D$32="Every Other Week"),--('2) Income'!$F$13:$F$32&lt;=A1187),'2) Income'!$E$13:$E$32)))</f>
        <v/>
      </c>
      <c r="AB1187" s="8" t="str">
        <f>IF(A1187="","",IF(COUNTIF('2) Income'!$D$13:$D$32,"1st and 15th")=0,0,IF(OR(DAY(A1187)=1,DAY(A1187)=15),SUMIFS('2) Income'!$E$13:$E$32,'2) Income'!$D$13:$D$32,"1st and 15th",'2) Income'!$F$13:$F$32,"&lt;="&amp;$A1187),0)))</f>
        <v/>
      </c>
      <c r="AC1187" s="8" t="str">
        <f>IF(A1187="","",IF(COUNTIF('2) Income'!$D$13:$D$32,"2nd Wednesday")=0,0,IF(A1187=(A1187-DAY(A1187)+1+2*7-WEEKDAY(A1187-DAY(A1187)+8-4,1)),SUMIFS('2) Income'!$E$13:$E$32,'2) Income'!$D$13:$D$32,"2nd Wednesday",'2) Income'!$F$13:$F$32,"&lt;="&amp;$A1187),0)))</f>
        <v/>
      </c>
      <c r="AD1187" s="8" t="str">
        <f>IF(A1187="","",IF(COUNTIF('2) Income'!$D$13:$D$32,"3rd Wednesday")=0,0,IF(A1187=(A1187-DAY(A1187)+1+3*7-WEEKDAY(A1187-DAY(A1187)+8-4,1)),SUMIFS('2) Income'!$E$13:$E$32,'2) Income'!$D$13:$D$32,"3rd Wednesday",'2) Income'!$F$13:$F$32,"&lt;="&amp;$A1187),0)))</f>
        <v/>
      </c>
      <c r="AE1187" s="8" t="str">
        <f>IF(A1187="","",IF(COUNTIF('2) Income'!$D$13:$D$32,"4th Wednesday")=0,0,IF(A1187=(A1187-DAY(A1187)+1+4*7-WEEKDAY(A1187-DAY(A1187)+8-4,1)),SUMIFS('2) Income'!$E$13:$E$32,'2) Income'!$D$13:$D$32,"4th Wednesday",'2) Income'!$F$13:$F$32,"&lt;="&amp;$A1187),0)))</f>
        <v/>
      </c>
      <c r="AF1187" s="8" t="str" cm="1">
        <f t="array" ref="AF1187">IF(A1187="","",IF(COUNTIF('2) Income'!$D$13:$D$32,"Every 4 Weeks")=0,0,SUMPRODUCT(--(IFERROR(MOD(A1187-'2) Income'!$F$13:$F$32,28),1)=0),--('2) Income'!$D$13:$D$32="Every 4 Weeks"),--('2) Income'!$F$13:$F$32&lt;=A1187),'2) Income'!$E$13:$E$32)))</f>
        <v/>
      </c>
      <c r="AG1187" s="8" t="str">
        <f>IF(A1187="","",IF(COUNTIF('2) Income'!$D$13:$D$32,"Monthly")=0,0,IF(B1187="N",SUMIFS('2) Income'!$E$13:$E$32,'2) Income'!$D$13:$D$32,"monthly",'2) Income'!$F$13:$F$32,"&lt;="&amp;$A1187,'2) Income'!$I$13:$I$32,DAY(A1187)),SUMIFS('2) Income'!$E$13:$E$32,'2) Income'!$D$13:$D$32,"monthly",'2) Income'!$F$13:$F$32,"&lt;="&amp;$A1187,'2) Income'!$I$13:$I$32,"&gt;="&amp;DAY(A1187)))))</f>
        <v/>
      </c>
      <c r="AH1187" s="8" t="str" cm="1">
        <f t="array" ref="AH1187">IF(A1187="","",IF(COUNTIF('2) Income'!$D$13:$D$32,"Yearly")=0,0,SUMPRODUCT(--('2) Income'!$D$13:$D$32="Yearly"),--('2) Income'!$F$13:$F$32&lt;=A1187),IF(B1187="N",--('2) Income'!$I$13:$I$32=DAY(A1187)),--('2) Income'!$I$13:$I$32&gt;=DAY(A1187))),--(IFERROR(MOD('2) Income'!$H$13:$H$32-MONTH(A1187)+12,12),1)=0),'2) Income'!$E$13:$E$32)))</f>
        <v/>
      </c>
      <c r="AI1187" s="8" t="str">
        <f>IF(A1187="","",IF(COUNTIF('2) Income'!$D$13:$D$32,"one-time")=0,0,SUMIFS('2) Income'!$E$13:$E$32,'2) Income'!$D$13:$D$32,"one-time",'2) Income'!$F$13:$F$32,"="&amp;$A1187)))</f>
        <v/>
      </c>
      <c r="AJ1187" s="9" t="str">
        <f t="shared" si="91"/>
        <v/>
      </c>
    </row>
    <row r="1188" spans="1:36">
      <c r="A1188" s="7" t="str">
        <f>IF(A1187="","",IF(A1187+1&lt;='1) Period'!$E$21,A1187+1,""))</f>
        <v/>
      </c>
      <c r="B1188" s="7" t="e">
        <f t="shared" si="92"/>
        <v>#VALUE!</v>
      </c>
      <c r="C1188" t="e">
        <f t="shared" si="93"/>
        <v>#VALUE!</v>
      </c>
      <c r="D1188" s="8" t="str">
        <f>IF(A1188="","",IF(TEXT(A1188,"dddd")='4) Happy Money'!$E$23,WAllowance,0))</f>
        <v/>
      </c>
      <c r="E1188" s="8" t="str">
        <f>IF(A1188="","",IF(B1188="N",SUMIF(TMonthly[Day of the Month],DAY(A1188),TMonthly[Amount]),SUMIF(TMonthly[Day of the Month],"&gt;="&amp;DAY(A1188),TMonthly[Amount])))</f>
        <v/>
      </c>
      <c r="F1188" s="8" t="str" cm="1">
        <f t="array" ref="F1188">IF(A1188="","",SUMPRODUCT(--(TYearly[Due Date]&lt;=A1188),IF(B1188="N",--(TYearly[Day]=DAY(A1188)),--(TYearly[Day]&gt;=DAY(A1188))),--(IFERROR(MOD(TYearly[Month]-MONTH(A1188)+12,12),1)=0),TYearly[Amount]))</f>
        <v/>
      </c>
      <c r="G1188" s="8" t="str">
        <f>IF(A1188="","",SUMIF(TOneTime[Due Date],A1188,TOneTime[Amount]))</f>
        <v/>
      </c>
      <c r="H1188" s="8" t="str" cm="1">
        <f t="array" ref="H1188">IF(A1188="","",IF(COUNTIF(TOther[Frequency],$H$1)=0,0,SUMPRODUCT(--(IFERROR(MOD(A1188-TOther[Start Date],7),1)=0),--(TOther[Frequency]=$H$1),--(TOther[Start Date]&lt;=A1188),--(TOther[End Date Calc]&gt;=A1188),TOther[Amount])))</f>
        <v/>
      </c>
      <c r="I1188" s="8" t="str" cm="1">
        <f t="array" ref="I1188">IF(A1188="","",IF(COUNTIF(TOther[Frequency],$I$1)=0,0,SUMPRODUCT(--(IFERROR(MOD(A1188-TOther[Start Date],14),1)=0),--(TOther[Frequency]=$I$1),--(TOther[Start Date]&lt;=A1188),--(TOther[End Date Calc]&gt;=A1188),TOther[Amount])))</f>
        <v/>
      </c>
      <c r="J1188" s="8" t="str">
        <f>IF(A1188="","",IF(COUNTIF(TOther[Frequency],$J$1)=0,0,IF(OR(DAY(A1188)=1,DAY(A1188)=15),SUMIFS(TOther[Amount],TOther[Frequency],$J$1,TOther[Start Date],"&lt;="&amp;$A1188,TOther[End Date Calc],"&gt;="&amp;A1188),0)))</f>
        <v/>
      </c>
      <c r="K1188" s="8" t="str">
        <f>IF(A1188="","",IF(COUNTIF(TOther[Frequency],$K$1)=0,0,IF(A1188=(A1188-DAY(A1188)+1+2*7-WEEKDAY(A1188-DAY(A1188)+8-4,1)),SUMIFS(TOther[Amount],TOther[Frequency],$K$1,TOther[Start Date],"&lt;="&amp;$A1188,TOther[End Date Calc],"&gt;="&amp;A1188),0)))</f>
        <v/>
      </c>
      <c r="L1188" s="8" t="str">
        <f>IF(A1188="","",IF(COUNTIF(TOther[Frequency],$L$1)=0,0,IF(A1188=(A1188-DAY(A1188)+1+3*7-WEEKDAY(A1188-DAY(A1188)+8-4,1)),SUMIFS(TOther[Amount],TOther[Frequency],$L$1,TOther[Start Date],"&lt;="&amp;$A1188,TOther[End Date Calc],"&gt;="&amp;A1188),0)))</f>
        <v/>
      </c>
      <c r="M1188" s="8" t="str">
        <f>IF(A1188="","",IF(COUNTIF(TOther[Frequency],$M$1)=0,0,IF(A1188=(A1188-DAY(A1188)+1+4*7-WEEKDAY(A1188-DAY(A1188)+8-4,1)),SUMIFS(TOther[Amount],TOther[Frequency],$M$1,TOther[Start Date],"&lt;="&amp;$A1188,TOther[End Date Calc],"&gt;="&amp;A1188),0)))</f>
        <v/>
      </c>
      <c r="N1188" s="8" t="str" cm="1">
        <f t="array" ref="N1188">IF(A1188="","",IF(COUNTIF(TOther[Frequency],$N$1)=0,0,SUMPRODUCT(--(IFERROR(MOD(A1188-TOther[Start Date],28),1)=0),--(TOther[Frequency]=$N$1),--(TOther[Start Date]&lt;=A1188),--(TOther[End Date Calc]&gt;=A1188),TOther[Amount])))</f>
        <v/>
      </c>
      <c r="O1188" s="8" t="str" cm="1">
        <f t="array" ref="O1188">IF(A1188="","",IF(COUNTIF(TOther[Frequency],$O$1)=0,0,SUMPRODUCT(--(IFERROR(MOD(A1188-TOther[Start Date],42),1)=0),--(TOther[Frequency]=$O$1),--(TOther[Start Date]&lt;=A1188),--(TOther[End Date Calc]&gt;=A1188),TOther[Amount])))</f>
        <v/>
      </c>
      <c r="P1188" s="8" t="str" cm="1">
        <f t="array" ref="P1188">IF(A1188="","",IF(COUNTIF(TOther[Frequency],$P$1)=0,0,SUMPRODUCT(--(IFERROR(MOD(A1188-TOther[Start Date],56),1)=0),--(TOther[Frequency]=$P$1),--(TOther[Start Date]&lt;=A1188),--(TOther[End Date Calc]&gt;=A1188),TOther[Amount])))</f>
        <v/>
      </c>
      <c r="Q1188" s="8" t="str">
        <f>IF(A1188="","",IF(COUNTIF(TOther[Frequency],$Q$1)=0,0,IF(B1188="N",SUMIFS(TOther[Amount],TOther[Frequency],$Q$1,TOther[Start Date],"&lt;="&amp;$A1188,TOther[End Date Calc],"&gt;="&amp;A1188,TOther[Start Day],DAY(A1188)),SUMIFS(TOther[Amount],TOther[Frequency],$Q$1,TOther[Start Date],"&lt;="&amp;$A1188,TOther[End Date Calc],"&gt;="&amp;A1188,TOther[Start Day],"&gt;="&amp;DAY(A1188)))))</f>
        <v/>
      </c>
      <c r="R1188" s="8" t="str" cm="1">
        <f t="array" ref="R1188">IF(A1188="","",IF(COUNTIF(TOther[Frequency],R$1)=0,0,SUMPRODUCT(--(TOther[Frequency]=R$1),--(TOther[Start Date]&lt;=A1188),--(TOther[End Date Calc]&gt;=A1188),IF(B1188="N",--(TOther[Start Day]=DAY(A1188)),--(TOther[Start Day]&gt;=DAY(A1188))),--(IFERROR(MOD(TOther[Start Month]-MONTH(A1188)+2,2),1)=0),TOther[Amount])))</f>
        <v/>
      </c>
      <c r="S1188" s="8" t="str" cm="1">
        <f t="array" ref="S1188">IF(A1188="","",IF(COUNTIF(TOther[Frequency],S$1)=0,0,SUMPRODUCT(--(TOther[Frequency]=S$1),--(TOther[Start Date]&lt;=A1188),--(TOther[End Date Calc]&gt;=A1188),IF(B1188="N",--(TOther[Start Day]=DAY(A1188)),--(TOther[Start Day]&gt;=DAY(A1188))),--(IFERROR(MOD(TOther[Start Month]-MONTH(A1188)+3,3),1)=0),TOther[Amount])))</f>
        <v/>
      </c>
      <c r="T1188" s="8" t="str" cm="1">
        <f t="array" ref="T1188">IF($A1188="","",IF(COUNTIF(TOther[Frequency],T$1)=0,0,SUMPRODUCT(--(TOther[Frequency]=T$1),--(TOther[Start Date]&lt;=$A1188),--(TOther[End Date Calc]&gt;=$A1188),IF($B1188="N",--(TOther[Start Day]=DAY($A1188)),--(TOther[Start Day]&gt;=DAY($A1188))),--(IFERROR(MOD(TOther[Start Month]-MONTH($A1188)+4,4),1)=0),TOther[Amount])))</f>
        <v/>
      </c>
      <c r="U1188" s="8" t="str" cm="1">
        <f t="array" ref="U1188">IF(A1188="","",IF(COUNTIF(TOther[Frequency],$U$1)=0,0,SUMPRODUCT(--(TOther[Frequency]=$U$1),--(TOther[Start Date]&lt;=A1188),--(TOther[End Date Calc]&gt;=A1188),IF(B1188="N",--(TOther[Start Day]=DAY(A1188)),--(TOther[Start Day]&gt;=DAY(A1188))),--(IFERROR(MOD(TOther[Start Month]-MONTH(A1188)+6,6),1)=0),TOther[Amount])))</f>
        <v/>
      </c>
      <c r="V1188" s="8" t="str" cm="1">
        <f t="array" ref="V1188">IF(A1188="","",IF(COUNTIF(TOther[Frequency],$V$1)=0,0,SUMPRODUCT(--(TOther[Frequency]=$V$1),--(TOther[Start Date]&lt;=A1188),--(TOther[End Date Calc]&gt;=A1188),IF(B1188="N",--(TOther[Start Day]=DAY(A1188)),--(TOther[Start Day]&gt;=DAY(A1188))),--(IFERROR(MOD(TOther[Start Month]-MONTH(A1188)+12,12),1)=0),TOther[Amount])))</f>
        <v/>
      </c>
      <c r="W1188" s="8" t="str">
        <f>IF(A1188="","",SUMIFS(TOther[Amount],TOther[Start Date],A1188,TOther[Frequency],$W$1))</f>
        <v/>
      </c>
      <c r="X1188" s="9" t="str">
        <f t="shared" si="90"/>
        <v/>
      </c>
      <c r="Y1188" s="9" t="str">
        <f t="shared" si="94"/>
        <v/>
      </c>
      <c r="Z1188" s="8" t="str" cm="1">
        <f t="array" ref="Z1188">IF(A1188="","",IF(COUNTIF('2) Income'!$D$13:$D$32,"Weekly")=0,0,SUMPRODUCT(--(IFERROR(MOD(A1188-'2) Income'!$F$13:$F$32,7),1)=0),--('2) Income'!$D$13:$D$32="Weekly"),--('2) Income'!$F$13:$F$32&lt;=A1188),'2) Income'!$E$13:$E$32)))</f>
        <v/>
      </c>
      <c r="AA1188" s="8" t="str" cm="1">
        <f t="array" ref="AA1188">IF(A1188="","",IF(COUNTIF('2) Income'!$D$13:$D$32,"Every Other Week")=0,0,SUMPRODUCT(--(IFERROR(MOD(A1188-'2) Income'!$F$13:$F$32,14),1)=0),--('2) Income'!$D$13:$D$32="Every Other Week"),--('2) Income'!$F$13:$F$32&lt;=A1188),'2) Income'!$E$13:$E$32)))</f>
        <v/>
      </c>
      <c r="AB1188" s="8" t="str">
        <f>IF(A1188="","",IF(COUNTIF('2) Income'!$D$13:$D$32,"1st and 15th")=0,0,IF(OR(DAY(A1188)=1,DAY(A1188)=15),SUMIFS('2) Income'!$E$13:$E$32,'2) Income'!$D$13:$D$32,"1st and 15th",'2) Income'!$F$13:$F$32,"&lt;="&amp;$A1188),0)))</f>
        <v/>
      </c>
      <c r="AC1188" s="8" t="str">
        <f>IF(A1188="","",IF(COUNTIF('2) Income'!$D$13:$D$32,"2nd Wednesday")=0,0,IF(A1188=(A1188-DAY(A1188)+1+2*7-WEEKDAY(A1188-DAY(A1188)+8-4,1)),SUMIFS('2) Income'!$E$13:$E$32,'2) Income'!$D$13:$D$32,"2nd Wednesday",'2) Income'!$F$13:$F$32,"&lt;="&amp;$A1188),0)))</f>
        <v/>
      </c>
      <c r="AD1188" s="8" t="str">
        <f>IF(A1188="","",IF(COUNTIF('2) Income'!$D$13:$D$32,"3rd Wednesday")=0,0,IF(A1188=(A1188-DAY(A1188)+1+3*7-WEEKDAY(A1188-DAY(A1188)+8-4,1)),SUMIFS('2) Income'!$E$13:$E$32,'2) Income'!$D$13:$D$32,"3rd Wednesday",'2) Income'!$F$13:$F$32,"&lt;="&amp;$A1188),0)))</f>
        <v/>
      </c>
      <c r="AE1188" s="8" t="str">
        <f>IF(A1188="","",IF(COUNTIF('2) Income'!$D$13:$D$32,"4th Wednesday")=0,0,IF(A1188=(A1188-DAY(A1188)+1+4*7-WEEKDAY(A1188-DAY(A1188)+8-4,1)),SUMIFS('2) Income'!$E$13:$E$32,'2) Income'!$D$13:$D$32,"4th Wednesday",'2) Income'!$F$13:$F$32,"&lt;="&amp;$A1188),0)))</f>
        <v/>
      </c>
      <c r="AF1188" s="8" t="str" cm="1">
        <f t="array" ref="AF1188">IF(A1188="","",IF(COUNTIF('2) Income'!$D$13:$D$32,"Every 4 Weeks")=0,0,SUMPRODUCT(--(IFERROR(MOD(A1188-'2) Income'!$F$13:$F$32,28),1)=0),--('2) Income'!$D$13:$D$32="Every 4 Weeks"),--('2) Income'!$F$13:$F$32&lt;=A1188),'2) Income'!$E$13:$E$32)))</f>
        <v/>
      </c>
      <c r="AG1188" s="8" t="str">
        <f>IF(A1188="","",IF(COUNTIF('2) Income'!$D$13:$D$32,"Monthly")=0,0,IF(B1188="N",SUMIFS('2) Income'!$E$13:$E$32,'2) Income'!$D$13:$D$32,"monthly",'2) Income'!$F$13:$F$32,"&lt;="&amp;$A1188,'2) Income'!$I$13:$I$32,DAY(A1188)),SUMIFS('2) Income'!$E$13:$E$32,'2) Income'!$D$13:$D$32,"monthly",'2) Income'!$F$13:$F$32,"&lt;="&amp;$A1188,'2) Income'!$I$13:$I$32,"&gt;="&amp;DAY(A1188)))))</f>
        <v/>
      </c>
      <c r="AH1188" s="8" t="str" cm="1">
        <f t="array" ref="AH1188">IF(A1188="","",IF(COUNTIF('2) Income'!$D$13:$D$32,"Yearly")=0,0,SUMPRODUCT(--('2) Income'!$D$13:$D$32="Yearly"),--('2) Income'!$F$13:$F$32&lt;=A1188),IF(B1188="N",--('2) Income'!$I$13:$I$32=DAY(A1188)),--('2) Income'!$I$13:$I$32&gt;=DAY(A1188))),--(IFERROR(MOD('2) Income'!$H$13:$H$32-MONTH(A1188)+12,12),1)=0),'2) Income'!$E$13:$E$32)))</f>
        <v/>
      </c>
      <c r="AI1188" s="8" t="str">
        <f>IF(A1188="","",IF(COUNTIF('2) Income'!$D$13:$D$32,"one-time")=0,0,SUMIFS('2) Income'!$E$13:$E$32,'2) Income'!$D$13:$D$32,"one-time",'2) Income'!$F$13:$F$32,"="&amp;$A1188)))</f>
        <v/>
      </c>
      <c r="AJ1188" s="9" t="str">
        <f t="shared" si="91"/>
        <v/>
      </c>
    </row>
    <row r="1189" spans="1:36">
      <c r="A1189" s="7" t="str">
        <f>IF(A1188="","",IF(A1188+1&lt;='1) Period'!$E$21,A1188+1,""))</f>
        <v/>
      </c>
      <c r="B1189" s="7" t="e">
        <f t="shared" si="92"/>
        <v>#VALUE!</v>
      </c>
      <c r="C1189" t="e">
        <f t="shared" si="93"/>
        <v>#VALUE!</v>
      </c>
      <c r="D1189" s="8" t="str">
        <f>IF(A1189="","",IF(TEXT(A1189,"dddd")='4) Happy Money'!$E$23,WAllowance,0))</f>
        <v/>
      </c>
      <c r="E1189" s="8" t="str">
        <f>IF(A1189="","",IF(B1189="N",SUMIF(TMonthly[Day of the Month],DAY(A1189),TMonthly[Amount]),SUMIF(TMonthly[Day of the Month],"&gt;="&amp;DAY(A1189),TMonthly[Amount])))</f>
        <v/>
      </c>
      <c r="F1189" s="8" t="str" cm="1">
        <f t="array" ref="F1189">IF(A1189="","",SUMPRODUCT(--(TYearly[Due Date]&lt;=A1189),IF(B1189="N",--(TYearly[Day]=DAY(A1189)),--(TYearly[Day]&gt;=DAY(A1189))),--(IFERROR(MOD(TYearly[Month]-MONTH(A1189)+12,12),1)=0),TYearly[Amount]))</f>
        <v/>
      </c>
      <c r="G1189" s="8" t="str">
        <f>IF(A1189="","",SUMIF(TOneTime[Due Date],A1189,TOneTime[Amount]))</f>
        <v/>
      </c>
      <c r="H1189" s="8" t="str" cm="1">
        <f t="array" ref="H1189">IF(A1189="","",IF(COUNTIF(TOther[Frequency],$H$1)=0,0,SUMPRODUCT(--(IFERROR(MOD(A1189-TOther[Start Date],7),1)=0),--(TOther[Frequency]=$H$1),--(TOther[Start Date]&lt;=A1189),--(TOther[End Date Calc]&gt;=A1189),TOther[Amount])))</f>
        <v/>
      </c>
      <c r="I1189" s="8" t="str" cm="1">
        <f t="array" ref="I1189">IF(A1189="","",IF(COUNTIF(TOther[Frequency],$I$1)=0,0,SUMPRODUCT(--(IFERROR(MOD(A1189-TOther[Start Date],14),1)=0),--(TOther[Frequency]=$I$1),--(TOther[Start Date]&lt;=A1189),--(TOther[End Date Calc]&gt;=A1189),TOther[Amount])))</f>
        <v/>
      </c>
      <c r="J1189" s="8" t="str">
        <f>IF(A1189="","",IF(COUNTIF(TOther[Frequency],$J$1)=0,0,IF(OR(DAY(A1189)=1,DAY(A1189)=15),SUMIFS(TOther[Amount],TOther[Frequency],$J$1,TOther[Start Date],"&lt;="&amp;$A1189,TOther[End Date Calc],"&gt;="&amp;A1189),0)))</f>
        <v/>
      </c>
      <c r="K1189" s="8" t="str">
        <f>IF(A1189="","",IF(COUNTIF(TOther[Frequency],$K$1)=0,0,IF(A1189=(A1189-DAY(A1189)+1+2*7-WEEKDAY(A1189-DAY(A1189)+8-4,1)),SUMIFS(TOther[Amount],TOther[Frequency],$K$1,TOther[Start Date],"&lt;="&amp;$A1189,TOther[End Date Calc],"&gt;="&amp;A1189),0)))</f>
        <v/>
      </c>
      <c r="L1189" s="8" t="str">
        <f>IF(A1189="","",IF(COUNTIF(TOther[Frequency],$L$1)=0,0,IF(A1189=(A1189-DAY(A1189)+1+3*7-WEEKDAY(A1189-DAY(A1189)+8-4,1)),SUMIFS(TOther[Amount],TOther[Frequency],$L$1,TOther[Start Date],"&lt;="&amp;$A1189,TOther[End Date Calc],"&gt;="&amp;A1189),0)))</f>
        <v/>
      </c>
      <c r="M1189" s="8" t="str">
        <f>IF(A1189="","",IF(COUNTIF(TOther[Frequency],$M$1)=0,0,IF(A1189=(A1189-DAY(A1189)+1+4*7-WEEKDAY(A1189-DAY(A1189)+8-4,1)),SUMIFS(TOther[Amount],TOther[Frequency],$M$1,TOther[Start Date],"&lt;="&amp;$A1189,TOther[End Date Calc],"&gt;="&amp;A1189),0)))</f>
        <v/>
      </c>
      <c r="N1189" s="8" t="str" cm="1">
        <f t="array" ref="N1189">IF(A1189="","",IF(COUNTIF(TOther[Frequency],$N$1)=0,0,SUMPRODUCT(--(IFERROR(MOD(A1189-TOther[Start Date],28),1)=0),--(TOther[Frequency]=$N$1),--(TOther[Start Date]&lt;=A1189),--(TOther[End Date Calc]&gt;=A1189),TOther[Amount])))</f>
        <v/>
      </c>
      <c r="O1189" s="8" t="str" cm="1">
        <f t="array" ref="O1189">IF(A1189="","",IF(COUNTIF(TOther[Frequency],$O$1)=0,0,SUMPRODUCT(--(IFERROR(MOD(A1189-TOther[Start Date],42),1)=0),--(TOther[Frequency]=$O$1),--(TOther[Start Date]&lt;=A1189),--(TOther[End Date Calc]&gt;=A1189),TOther[Amount])))</f>
        <v/>
      </c>
      <c r="P1189" s="8" t="str" cm="1">
        <f t="array" ref="P1189">IF(A1189="","",IF(COUNTIF(TOther[Frequency],$P$1)=0,0,SUMPRODUCT(--(IFERROR(MOD(A1189-TOther[Start Date],56),1)=0),--(TOther[Frequency]=$P$1),--(TOther[Start Date]&lt;=A1189),--(TOther[End Date Calc]&gt;=A1189),TOther[Amount])))</f>
        <v/>
      </c>
      <c r="Q1189" s="8" t="str">
        <f>IF(A1189="","",IF(COUNTIF(TOther[Frequency],$Q$1)=0,0,IF(B1189="N",SUMIFS(TOther[Amount],TOther[Frequency],$Q$1,TOther[Start Date],"&lt;="&amp;$A1189,TOther[End Date Calc],"&gt;="&amp;A1189,TOther[Start Day],DAY(A1189)),SUMIFS(TOther[Amount],TOther[Frequency],$Q$1,TOther[Start Date],"&lt;="&amp;$A1189,TOther[End Date Calc],"&gt;="&amp;A1189,TOther[Start Day],"&gt;="&amp;DAY(A1189)))))</f>
        <v/>
      </c>
      <c r="R1189" s="8" t="str" cm="1">
        <f t="array" ref="R1189">IF(A1189="","",IF(COUNTIF(TOther[Frequency],R$1)=0,0,SUMPRODUCT(--(TOther[Frequency]=R$1),--(TOther[Start Date]&lt;=A1189),--(TOther[End Date Calc]&gt;=A1189),IF(B1189="N",--(TOther[Start Day]=DAY(A1189)),--(TOther[Start Day]&gt;=DAY(A1189))),--(IFERROR(MOD(TOther[Start Month]-MONTH(A1189)+2,2),1)=0),TOther[Amount])))</f>
        <v/>
      </c>
      <c r="S1189" s="8" t="str" cm="1">
        <f t="array" ref="S1189">IF(A1189="","",IF(COUNTIF(TOther[Frequency],S$1)=0,0,SUMPRODUCT(--(TOther[Frequency]=S$1),--(TOther[Start Date]&lt;=A1189),--(TOther[End Date Calc]&gt;=A1189),IF(B1189="N",--(TOther[Start Day]=DAY(A1189)),--(TOther[Start Day]&gt;=DAY(A1189))),--(IFERROR(MOD(TOther[Start Month]-MONTH(A1189)+3,3),1)=0),TOther[Amount])))</f>
        <v/>
      </c>
      <c r="T1189" s="8" t="str" cm="1">
        <f t="array" ref="T1189">IF($A1189="","",IF(COUNTIF(TOther[Frequency],T$1)=0,0,SUMPRODUCT(--(TOther[Frequency]=T$1),--(TOther[Start Date]&lt;=$A1189),--(TOther[End Date Calc]&gt;=$A1189),IF($B1189="N",--(TOther[Start Day]=DAY($A1189)),--(TOther[Start Day]&gt;=DAY($A1189))),--(IFERROR(MOD(TOther[Start Month]-MONTH($A1189)+4,4),1)=0),TOther[Amount])))</f>
        <v/>
      </c>
      <c r="U1189" s="8" t="str" cm="1">
        <f t="array" ref="U1189">IF(A1189="","",IF(COUNTIF(TOther[Frequency],$U$1)=0,0,SUMPRODUCT(--(TOther[Frequency]=$U$1),--(TOther[Start Date]&lt;=A1189),--(TOther[End Date Calc]&gt;=A1189),IF(B1189="N",--(TOther[Start Day]=DAY(A1189)),--(TOther[Start Day]&gt;=DAY(A1189))),--(IFERROR(MOD(TOther[Start Month]-MONTH(A1189)+6,6),1)=0),TOther[Amount])))</f>
        <v/>
      </c>
      <c r="V1189" s="8" t="str" cm="1">
        <f t="array" ref="V1189">IF(A1189="","",IF(COUNTIF(TOther[Frequency],$V$1)=0,0,SUMPRODUCT(--(TOther[Frequency]=$V$1),--(TOther[Start Date]&lt;=A1189),--(TOther[End Date Calc]&gt;=A1189),IF(B1189="N",--(TOther[Start Day]=DAY(A1189)),--(TOther[Start Day]&gt;=DAY(A1189))),--(IFERROR(MOD(TOther[Start Month]-MONTH(A1189)+12,12),1)=0),TOther[Amount])))</f>
        <v/>
      </c>
      <c r="W1189" s="8" t="str">
        <f>IF(A1189="","",SUMIFS(TOther[Amount],TOther[Start Date],A1189,TOther[Frequency],$W$1))</f>
        <v/>
      </c>
      <c r="X1189" s="9" t="str">
        <f t="shared" si="90"/>
        <v/>
      </c>
      <c r="Y1189" s="9" t="str">
        <f t="shared" si="94"/>
        <v/>
      </c>
      <c r="Z1189" s="8" t="str" cm="1">
        <f t="array" ref="Z1189">IF(A1189="","",IF(COUNTIF('2) Income'!$D$13:$D$32,"Weekly")=0,0,SUMPRODUCT(--(IFERROR(MOD(A1189-'2) Income'!$F$13:$F$32,7),1)=0),--('2) Income'!$D$13:$D$32="Weekly"),--('2) Income'!$F$13:$F$32&lt;=A1189),'2) Income'!$E$13:$E$32)))</f>
        <v/>
      </c>
      <c r="AA1189" s="8" t="str" cm="1">
        <f t="array" ref="AA1189">IF(A1189="","",IF(COUNTIF('2) Income'!$D$13:$D$32,"Every Other Week")=0,0,SUMPRODUCT(--(IFERROR(MOD(A1189-'2) Income'!$F$13:$F$32,14),1)=0),--('2) Income'!$D$13:$D$32="Every Other Week"),--('2) Income'!$F$13:$F$32&lt;=A1189),'2) Income'!$E$13:$E$32)))</f>
        <v/>
      </c>
      <c r="AB1189" s="8" t="str">
        <f>IF(A1189="","",IF(COUNTIF('2) Income'!$D$13:$D$32,"1st and 15th")=0,0,IF(OR(DAY(A1189)=1,DAY(A1189)=15),SUMIFS('2) Income'!$E$13:$E$32,'2) Income'!$D$13:$D$32,"1st and 15th",'2) Income'!$F$13:$F$32,"&lt;="&amp;$A1189),0)))</f>
        <v/>
      </c>
      <c r="AC1189" s="8" t="str">
        <f>IF(A1189="","",IF(COUNTIF('2) Income'!$D$13:$D$32,"2nd Wednesday")=0,0,IF(A1189=(A1189-DAY(A1189)+1+2*7-WEEKDAY(A1189-DAY(A1189)+8-4,1)),SUMIFS('2) Income'!$E$13:$E$32,'2) Income'!$D$13:$D$32,"2nd Wednesday",'2) Income'!$F$13:$F$32,"&lt;="&amp;$A1189),0)))</f>
        <v/>
      </c>
      <c r="AD1189" s="8" t="str">
        <f>IF(A1189="","",IF(COUNTIF('2) Income'!$D$13:$D$32,"3rd Wednesday")=0,0,IF(A1189=(A1189-DAY(A1189)+1+3*7-WEEKDAY(A1189-DAY(A1189)+8-4,1)),SUMIFS('2) Income'!$E$13:$E$32,'2) Income'!$D$13:$D$32,"3rd Wednesday",'2) Income'!$F$13:$F$32,"&lt;="&amp;$A1189),0)))</f>
        <v/>
      </c>
      <c r="AE1189" s="8" t="str">
        <f>IF(A1189="","",IF(COUNTIF('2) Income'!$D$13:$D$32,"4th Wednesday")=0,0,IF(A1189=(A1189-DAY(A1189)+1+4*7-WEEKDAY(A1189-DAY(A1189)+8-4,1)),SUMIFS('2) Income'!$E$13:$E$32,'2) Income'!$D$13:$D$32,"4th Wednesday",'2) Income'!$F$13:$F$32,"&lt;="&amp;$A1189),0)))</f>
        <v/>
      </c>
      <c r="AF1189" s="8" t="str" cm="1">
        <f t="array" ref="AF1189">IF(A1189="","",IF(COUNTIF('2) Income'!$D$13:$D$32,"Every 4 Weeks")=0,0,SUMPRODUCT(--(IFERROR(MOD(A1189-'2) Income'!$F$13:$F$32,28),1)=0),--('2) Income'!$D$13:$D$32="Every 4 Weeks"),--('2) Income'!$F$13:$F$32&lt;=A1189),'2) Income'!$E$13:$E$32)))</f>
        <v/>
      </c>
      <c r="AG1189" s="8" t="str">
        <f>IF(A1189="","",IF(COUNTIF('2) Income'!$D$13:$D$32,"Monthly")=0,0,IF(B1189="N",SUMIFS('2) Income'!$E$13:$E$32,'2) Income'!$D$13:$D$32,"monthly",'2) Income'!$F$13:$F$32,"&lt;="&amp;$A1189,'2) Income'!$I$13:$I$32,DAY(A1189)),SUMIFS('2) Income'!$E$13:$E$32,'2) Income'!$D$13:$D$32,"monthly",'2) Income'!$F$13:$F$32,"&lt;="&amp;$A1189,'2) Income'!$I$13:$I$32,"&gt;="&amp;DAY(A1189)))))</f>
        <v/>
      </c>
      <c r="AH1189" s="8" t="str" cm="1">
        <f t="array" ref="AH1189">IF(A1189="","",IF(COUNTIF('2) Income'!$D$13:$D$32,"Yearly")=0,0,SUMPRODUCT(--('2) Income'!$D$13:$D$32="Yearly"),--('2) Income'!$F$13:$F$32&lt;=A1189),IF(B1189="N",--('2) Income'!$I$13:$I$32=DAY(A1189)),--('2) Income'!$I$13:$I$32&gt;=DAY(A1189))),--(IFERROR(MOD('2) Income'!$H$13:$H$32-MONTH(A1189)+12,12),1)=0),'2) Income'!$E$13:$E$32)))</f>
        <v/>
      </c>
      <c r="AI1189" s="8" t="str">
        <f>IF(A1189="","",IF(COUNTIF('2) Income'!$D$13:$D$32,"one-time")=0,0,SUMIFS('2) Income'!$E$13:$E$32,'2) Income'!$D$13:$D$32,"one-time",'2) Income'!$F$13:$F$32,"="&amp;$A1189)))</f>
        <v/>
      </c>
      <c r="AJ1189" s="9" t="str">
        <f t="shared" si="91"/>
        <v/>
      </c>
    </row>
    <row r="1190" spans="1:36">
      <c r="A1190" s="7" t="str">
        <f>IF(A1189="","",IF(A1189+1&lt;='1) Period'!$E$21,A1189+1,""))</f>
        <v/>
      </c>
      <c r="B1190" s="7" t="e">
        <f t="shared" si="92"/>
        <v>#VALUE!</v>
      </c>
      <c r="C1190" t="e">
        <f t="shared" si="93"/>
        <v>#VALUE!</v>
      </c>
      <c r="D1190" s="8" t="str">
        <f>IF(A1190="","",IF(TEXT(A1190,"dddd")='4) Happy Money'!$E$23,WAllowance,0))</f>
        <v/>
      </c>
      <c r="E1190" s="8" t="str">
        <f>IF(A1190="","",IF(B1190="N",SUMIF(TMonthly[Day of the Month],DAY(A1190),TMonthly[Amount]),SUMIF(TMonthly[Day of the Month],"&gt;="&amp;DAY(A1190),TMonthly[Amount])))</f>
        <v/>
      </c>
      <c r="F1190" s="8" t="str" cm="1">
        <f t="array" ref="F1190">IF(A1190="","",SUMPRODUCT(--(TYearly[Due Date]&lt;=A1190),IF(B1190="N",--(TYearly[Day]=DAY(A1190)),--(TYearly[Day]&gt;=DAY(A1190))),--(IFERROR(MOD(TYearly[Month]-MONTH(A1190)+12,12),1)=0),TYearly[Amount]))</f>
        <v/>
      </c>
      <c r="G1190" s="8" t="str">
        <f>IF(A1190="","",SUMIF(TOneTime[Due Date],A1190,TOneTime[Amount]))</f>
        <v/>
      </c>
      <c r="H1190" s="8" t="str" cm="1">
        <f t="array" ref="H1190">IF(A1190="","",IF(COUNTIF(TOther[Frequency],$H$1)=0,0,SUMPRODUCT(--(IFERROR(MOD(A1190-TOther[Start Date],7),1)=0),--(TOther[Frequency]=$H$1),--(TOther[Start Date]&lt;=A1190),--(TOther[End Date Calc]&gt;=A1190),TOther[Amount])))</f>
        <v/>
      </c>
      <c r="I1190" s="8" t="str" cm="1">
        <f t="array" ref="I1190">IF(A1190="","",IF(COUNTIF(TOther[Frequency],$I$1)=0,0,SUMPRODUCT(--(IFERROR(MOD(A1190-TOther[Start Date],14),1)=0),--(TOther[Frequency]=$I$1),--(TOther[Start Date]&lt;=A1190),--(TOther[End Date Calc]&gt;=A1190),TOther[Amount])))</f>
        <v/>
      </c>
      <c r="J1190" s="8" t="str">
        <f>IF(A1190="","",IF(COUNTIF(TOther[Frequency],$J$1)=0,0,IF(OR(DAY(A1190)=1,DAY(A1190)=15),SUMIFS(TOther[Amount],TOther[Frequency],$J$1,TOther[Start Date],"&lt;="&amp;$A1190,TOther[End Date Calc],"&gt;="&amp;A1190),0)))</f>
        <v/>
      </c>
      <c r="K1190" s="8" t="str">
        <f>IF(A1190="","",IF(COUNTIF(TOther[Frequency],$K$1)=0,0,IF(A1190=(A1190-DAY(A1190)+1+2*7-WEEKDAY(A1190-DAY(A1190)+8-4,1)),SUMIFS(TOther[Amount],TOther[Frequency],$K$1,TOther[Start Date],"&lt;="&amp;$A1190,TOther[End Date Calc],"&gt;="&amp;A1190),0)))</f>
        <v/>
      </c>
      <c r="L1190" s="8" t="str">
        <f>IF(A1190="","",IF(COUNTIF(TOther[Frequency],$L$1)=0,0,IF(A1190=(A1190-DAY(A1190)+1+3*7-WEEKDAY(A1190-DAY(A1190)+8-4,1)),SUMIFS(TOther[Amount],TOther[Frequency],$L$1,TOther[Start Date],"&lt;="&amp;$A1190,TOther[End Date Calc],"&gt;="&amp;A1190),0)))</f>
        <v/>
      </c>
      <c r="M1190" s="8" t="str">
        <f>IF(A1190="","",IF(COUNTIF(TOther[Frequency],$M$1)=0,0,IF(A1190=(A1190-DAY(A1190)+1+4*7-WEEKDAY(A1190-DAY(A1190)+8-4,1)),SUMIFS(TOther[Amount],TOther[Frequency],$M$1,TOther[Start Date],"&lt;="&amp;$A1190,TOther[End Date Calc],"&gt;="&amp;A1190),0)))</f>
        <v/>
      </c>
      <c r="N1190" s="8" t="str" cm="1">
        <f t="array" ref="N1190">IF(A1190="","",IF(COUNTIF(TOther[Frequency],$N$1)=0,0,SUMPRODUCT(--(IFERROR(MOD(A1190-TOther[Start Date],28),1)=0),--(TOther[Frequency]=$N$1),--(TOther[Start Date]&lt;=A1190),--(TOther[End Date Calc]&gt;=A1190),TOther[Amount])))</f>
        <v/>
      </c>
      <c r="O1190" s="8" t="str" cm="1">
        <f t="array" ref="O1190">IF(A1190="","",IF(COUNTIF(TOther[Frequency],$O$1)=0,0,SUMPRODUCT(--(IFERROR(MOD(A1190-TOther[Start Date],42),1)=0),--(TOther[Frequency]=$O$1),--(TOther[Start Date]&lt;=A1190),--(TOther[End Date Calc]&gt;=A1190),TOther[Amount])))</f>
        <v/>
      </c>
      <c r="P1190" s="8" t="str" cm="1">
        <f t="array" ref="P1190">IF(A1190="","",IF(COUNTIF(TOther[Frequency],$P$1)=0,0,SUMPRODUCT(--(IFERROR(MOD(A1190-TOther[Start Date],56),1)=0),--(TOther[Frequency]=$P$1),--(TOther[Start Date]&lt;=A1190),--(TOther[End Date Calc]&gt;=A1190),TOther[Amount])))</f>
        <v/>
      </c>
      <c r="Q1190" s="8" t="str">
        <f>IF(A1190="","",IF(COUNTIF(TOther[Frequency],$Q$1)=0,0,IF(B1190="N",SUMIFS(TOther[Amount],TOther[Frequency],$Q$1,TOther[Start Date],"&lt;="&amp;$A1190,TOther[End Date Calc],"&gt;="&amp;A1190,TOther[Start Day],DAY(A1190)),SUMIFS(TOther[Amount],TOther[Frequency],$Q$1,TOther[Start Date],"&lt;="&amp;$A1190,TOther[End Date Calc],"&gt;="&amp;A1190,TOther[Start Day],"&gt;="&amp;DAY(A1190)))))</f>
        <v/>
      </c>
      <c r="R1190" s="8" t="str" cm="1">
        <f t="array" ref="R1190">IF(A1190="","",IF(COUNTIF(TOther[Frequency],R$1)=0,0,SUMPRODUCT(--(TOther[Frequency]=R$1),--(TOther[Start Date]&lt;=A1190),--(TOther[End Date Calc]&gt;=A1190),IF(B1190="N",--(TOther[Start Day]=DAY(A1190)),--(TOther[Start Day]&gt;=DAY(A1190))),--(IFERROR(MOD(TOther[Start Month]-MONTH(A1190)+2,2),1)=0),TOther[Amount])))</f>
        <v/>
      </c>
      <c r="S1190" s="8" t="str" cm="1">
        <f t="array" ref="S1190">IF(A1190="","",IF(COUNTIF(TOther[Frequency],S$1)=0,0,SUMPRODUCT(--(TOther[Frequency]=S$1),--(TOther[Start Date]&lt;=A1190),--(TOther[End Date Calc]&gt;=A1190),IF(B1190="N",--(TOther[Start Day]=DAY(A1190)),--(TOther[Start Day]&gt;=DAY(A1190))),--(IFERROR(MOD(TOther[Start Month]-MONTH(A1190)+3,3),1)=0),TOther[Amount])))</f>
        <v/>
      </c>
      <c r="T1190" s="8" t="str" cm="1">
        <f t="array" ref="T1190">IF($A1190="","",IF(COUNTIF(TOther[Frequency],T$1)=0,0,SUMPRODUCT(--(TOther[Frequency]=T$1),--(TOther[Start Date]&lt;=$A1190),--(TOther[End Date Calc]&gt;=$A1190),IF($B1190="N",--(TOther[Start Day]=DAY($A1190)),--(TOther[Start Day]&gt;=DAY($A1190))),--(IFERROR(MOD(TOther[Start Month]-MONTH($A1190)+4,4),1)=0),TOther[Amount])))</f>
        <v/>
      </c>
      <c r="U1190" s="8" t="str" cm="1">
        <f t="array" ref="U1190">IF(A1190="","",IF(COUNTIF(TOther[Frequency],$U$1)=0,0,SUMPRODUCT(--(TOther[Frequency]=$U$1),--(TOther[Start Date]&lt;=A1190),--(TOther[End Date Calc]&gt;=A1190),IF(B1190="N",--(TOther[Start Day]=DAY(A1190)),--(TOther[Start Day]&gt;=DAY(A1190))),--(IFERROR(MOD(TOther[Start Month]-MONTH(A1190)+6,6),1)=0),TOther[Amount])))</f>
        <v/>
      </c>
      <c r="V1190" s="8" t="str" cm="1">
        <f t="array" ref="V1190">IF(A1190="","",IF(COUNTIF(TOther[Frequency],$V$1)=0,0,SUMPRODUCT(--(TOther[Frequency]=$V$1),--(TOther[Start Date]&lt;=A1190),--(TOther[End Date Calc]&gt;=A1190),IF(B1190="N",--(TOther[Start Day]=DAY(A1190)),--(TOther[Start Day]&gt;=DAY(A1190))),--(IFERROR(MOD(TOther[Start Month]-MONTH(A1190)+12,12),1)=0),TOther[Amount])))</f>
        <v/>
      </c>
      <c r="W1190" s="8" t="str">
        <f>IF(A1190="","",SUMIFS(TOther[Amount],TOther[Start Date],A1190,TOther[Frequency],$W$1))</f>
        <v/>
      </c>
      <c r="X1190" s="9" t="str">
        <f t="shared" si="90"/>
        <v/>
      </c>
      <c r="Y1190" s="9" t="str">
        <f t="shared" si="94"/>
        <v/>
      </c>
      <c r="Z1190" s="8" t="str" cm="1">
        <f t="array" ref="Z1190">IF(A1190="","",IF(COUNTIF('2) Income'!$D$13:$D$32,"Weekly")=0,0,SUMPRODUCT(--(IFERROR(MOD(A1190-'2) Income'!$F$13:$F$32,7),1)=0),--('2) Income'!$D$13:$D$32="Weekly"),--('2) Income'!$F$13:$F$32&lt;=A1190),'2) Income'!$E$13:$E$32)))</f>
        <v/>
      </c>
      <c r="AA1190" s="8" t="str" cm="1">
        <f t="array" ref="AA1190">IF(A1190="","",IF(COUNTIF('2) Income'!$D$13:$D$32,"Every Other Week")=0,0,SUMPRODUCT(--(IFERROR(MOD(A1190-'2) Income'!$F$13:$F$32,14),1)=0),--('2) Income'!$D$13:$D$32="Every Other Week"),--('2) Income'!$F$13:$F$32&lt;=A1190),'2) Income'!$E$13:$E$32)))</f>
        <v/>
      </c>
      <c r="AB1190" s="8" t="str">
        <f>IF(A1190="","",IF(COUNTIF('2) Income'!$D$13:$D$32,"1st and 15th")=0,0,IF(OR(DAY(A1190)=1,DAY(A1190)=15),SUMIFS('2) Income'!$E$13:$E$32,'2) Income'!$D$13:$D$32,"1st and 15th",'2) Income'!$F$13:$F$32,"&lt;="&amp;$A1190),0)))</f>
        <v/>
      </c>
      <c r="AC1190" s="8" t="str">
        <f>IF(A1190="","",IF(COUNTIF('2) Income'!$D$13:$D$32,"2nd Wednesday")=0,0,IF(A1190=(A1190-DAY(A1190)+1+2*7-WEEKDAY(A1190-DAY(A1190)+8-4,1)),SUMIFS('2) Income'!$E$13:$E$32,'2) Income'!$D$13:$D$32,"2nd Wednesday",'2) Income'!$F$13:$F$32,"&lt;="&amp;$A1190),0)))</f>
        <v/>
      </c>
      <c r="AD1190" s="8" t="str">
        <f>IF(A1190="","",IF(COUNTIF('2) Income'!$D$13:$D$32,"3rd Wednesday")=0,0,IF(A1190=(A1190-DAY(A1190)+1+3*7-WEEKDAY(A1190-DAY(A1190)+8-4,1)),SUMIFS('2) Income'!$E$13:$E$32,'2) Income'!$D$13:$D$32,"3rd Wednesday",'2) Income'!$F$13:$F$32,"&lt;="&amp;$A1190),0)))</f>
        <v/>
      </c>
      <c r="AE1190" s="8" t="str">
        <f>IF(A1190="","",IF(COUNTIF('2) Income'!$D$13:$D$32,"4th Wednesday")=0,0,IF(A1190=(A1190-DAY(A1190)+1+4*7-WEEKDAY(A1190-DAY(A1190)+8-4,1)),SUMIFS('2) Income'!$E$13:$E$32,'2) Income'!$D$13:$D$32,"4th Wednesday",'2) Income'!$F$13:$F$32,"&lt;="&amp;$A1190),0)))</f>
        <v/>
      </c>
      <c r="AF1190" s="8" t="str" cm="1">
        <f t="array" ref="AF1190">IF(A1190="","",IF(COUNTIF('2) Income'!$D$13:$D$32,"Every 4 Weeks")=0,0,SUMPRODUCT(--(IFERROR(MOD(A1190-'2) Income'!$F$13:$F$32,28),1)=0),--('2) Income'!$D$13:$D$32="Every 4 Weeks"),--('2) Income'!$F$13:$F$32&lt;=A1190),'2) Income'!$E$13:$E$32)))</f>
        <v/>
      </c>
      <c r="AG1190" s="8" t="str">
        <f>IF(A1190="","",IF(COUNTIF('2) Income'!$D$13:$D$32,"Monthly")=0,0,IF(B1190="N",SUMIFS('2) Income'!$E$13:$E$32,'2) Income'!$D$13:$D$32,"monthly",'2) Income'!$F$13:$F$32,"&lt;="&amp;$A1190,'2) Income'!$I$13:$I$32,DAY(A1190)),SUMIFS('2) Income'!$E$13:$E$32,'2) Income'!$D$13:$D$32,"monthly",'2) Income'!$F$13:$F$32,"&lt;="&amp;$A1190,'2) Income'!$I$13:$I$32,"&gt;="&amp;DAY(A1190)))))</f>
        <v/>
      </c>
      <c r="AH1190" s="8" t="str" cm="1">
        <f t="array" ref="AH1190">IF(A1190="","",IF(COUNTIF('2) Income'!$D$13:$D$32,"Yearly")=0,0,SUMPRODUCT(--('2) Income'!$D$13:$D$32="Yearly"),--('2) Income'!$F$13:$F$32&lt;=A1190),IF(B1190="N",--('2) Income'!$I$13:$I$32=DAY(A1190)),--('2) Income'!$I$13:$I$32&gt;=DAY(A1190))),--(IFERROR(MOD('2) Income'!$H$13:$H$32-MONTH(A1190)+12,12),1)=0),'2) Income'!$E$13:$E$32)))</f>
        <v/>
      </c>
      <c r="AI1190" s="8" t="str">
        <f>IF(A1190="","",IF(COUNTIF('2) Income'!$D$13:$D$32,"one-time")=0,0,SUMIFS('2) Income'!$E$13:$E$32,'2) Income'!$D$13:$D$32,"one-time",'2) Income'!$F$13:$F$32,"="&amp;$A1190)))</f>
        <v/>
      </c>
      <c r="AJ1190" s="9" t="str">
        <f t="shared" si="91"/>
        <v/>
      </c>
    </row>
    <row r="1191" spans="1:36">
      <c r="A1191" s="7" t="str">
        <f>IF(A1190="","",IF(A1190+1&lt;='1) Period'!$E$21,A1190+1,""))</f>
        <v/>
      </c>
      <c r="B1191" s="7" t="e">
        <f t="shared" si="92"/>
        <v>#VALUE!</v>
      </c>
      <c r="C1191" t="e">
        <f t="shared" si="93"/>
        <v>#VALUE!</v>
      </c>
      <c r="D1191" s="8" t="str">
        <f>IF(A1191="","",IF(TEXT(A1191,"dddd")='4) Happy Money'!$E$23,WAllowance,0))</f>
        <v/>
      </c>
      <c r="E1191" s="8" t="str">
        <f>IF(A1191="","",IF(B1191="N",SUMIF(TMonthly[Day of the Month],DAY(A1191),TMonthly[Amount]),SUMIF(TMonthly[Day of the Month],"&gt;="&amp;DAY(A1191),TMonthly[Amount])))</f>
        <v/>
      </c>
      <c r="F1191" s="8" t="str" cm="1">
        <f t="array" ref="F1191">IF(A1191="","",SUMPRODUCT(--(TYearly[Due Date]&lt;=A1191),IF(B1191="N",--(TYearly[Day]=DAY(A1191)),--(TYearly[Day]&gt;=DAY(A1191))),--(IFERROR(MOD(TYearly[Month]-MONTH(A1191)+12,12),1)=0),TYearly[Amount]))</f>
        <v/>
      </c>
      <c r="G1191" s="8" t="str">
        <f>IF(A1191="","",SUMIF(TOneTime[Due Date],A1191,TOneTime[Amount]))</f>
        <v/>
      </c>
      <c r="H1191" s="8" t="str" cm="1">
        <f t="array" ref="H1191">IF(A1191="","",IF(COUNTIF(TOther[Frequency],$H$1)=0,0,SUMPRODUCT(--(IFERROR(MOD(A1191-TOther[Start Date],7),1)=0),--(TOther[Frequency]=$H$1),--(TOther[Start Date]&lt;=A1191),--(TOther[End Date Calc]&gt;=A1191),TOther[Amount])))</f>
        <v/>
      </c>
      <c r="I1191" s="8" t="str" cm="1">
        <f t="array" ref="I1191">IF(A1191="","",IF(COUNTIF(TOther[Frequency],$I$1)=0,0,SUMPRODUCT(--(IFERROR(MOD(A1191-TOther[Start Date],14),1)=0),--(TOther[Frequency]=$I$1),--(TOther[Start Date]&lt;=A1191),--(TOther[End Date Calc]&gt;=A1191),TOther[Amount])))</f>
        <v/>
      </c>
      <c r="J1191" s="8" t="str">
        <f>IF(A1191="","",IF(COUNTIF(TOther[Frequency],$J$1)=0,0,IF(OR(DAY(A1191)=1,DAY(A1191)=15),SUMIFS(TOther[Amount],TOther[Frequency],$J$1,TOther[Start Date],"&lt;="&amp;$A1191,TOther[End Date Calc],"&gt;="&amp;A1191),0)))</f>
        <v/>
      </c>
      <c r="K1191" s="8" t="str">
        <f>IF(A1191="","",IF(COUNTIF(TOther[Frequency],$K$1)=0,0,IF(A1191=(A1191-DAY(A1191)+1+2*7-WEEKDAY(A1191-DAY(A1191)+8-4,1)),SUMIFS(TOther[Amount],TOther[Frequency],$K$1,TOther[Start Date],"&lt;="&amp;$A1191,TOther[End Date Calc],"&gt;="&amp;A1191),0)))</f>
        <v/>
      </c>
      <c r="L1191" s="8" t="str">
        <f>IF(A1191="","",IF(COUNTIF(TOther[Frequency],$L$1)=0,0,IF(A1191=(A1191-DAY(A1191)+1+3*7-WEEKDAY(A1191-DAY(A1191)+8-4,1)),SUMIFS(TOther[Amount],TOther[Frequency],$L$1,TOther[Start Date],"&lt;="&amp;$A1191,TOther[End Date Calc],"&gt;="&amp;A1191),0)))</f>
        <v/>
      </c>
      <c r="M1191" s="8" t="str">
        <f>IF(A1191="","",IF(COUNTIF(TOther[Frequency],$M$1)=0,0,IF(A1191=(A1191-DAY(A1191)+1+4*7-WEEKDAY(A1191-DAY(A1191)+8-4,1)),SUMIFS(TOther[Amount],TOther[Frequency],$M$1,TOther[Start Date],"&lt;="&amp;$A1191,TOther[End Date Calc],"&gt;="&amp;A1191),0)))</f>
        <v/>
      </c>
      <c r="N1191" s="8" t="str" cm="1">
        <f t="array" ref="N1191">IF(A1191="","",IF(COUNTIF(TOther[Frequency],$N$1)=0,0,SUMPRODUCT(--(IFERROR(MOD(A1191-TOther[Start Date],28),1)=0),--(TOther[Frequency]=$N$1),--(TOther[Start Date]&lt;=A1191),--(TOther[End Date Calc]&gt;=A1191),TOther[Amount])))</f>
        <v/>
      </c>
      <c r="O1191" s="8" t="str" cm="1">
        <f t="array" ref="O1191">IF(A1191="","",IF(COUNTIF(TOther[Frequency],$O$1)=0,0,SUMPRODUCT(--(IFERROR(MOD(A1191-TOther[Start Date],42),1)=0),--(TOther[Frequency]=$O$1),--(TOther[Start Date]&lt;=A1191),--(TOther[End Date Calc]&gt;=A1191),TOther[Amount])))</f>
        <v/>
      </c>
      <c r="P1191" s="8" t="str" cm="1">
        <f t="array" ref="P1191">IF(A1191="","",IF(COUNTIF(TOther[Frequency],$P$1)=0,0,SUMPRODUCT(--(IFERROR(MOD(A1191-TOther[Start Date],56),1)=0),--(TOther[Frequency]=$P$1),--(TOther[Start Date]&lt;=A1191),--(TOther[End Date Calc]&gt;=A1191),TOther[Amount])))</f>
        <v/>
      </c>
      <c r="Q1191" s="8" t="str">
        <f>IF(A1191="","",IF(COUNTIF(TOther[Frequency],$Q$1)=0,0,IF(B1191="N",SUMIFS(TOther[Amount],TOther[Frequency],$Q$1,TOther[Start Date],"&lt;="&amp;$A1191,TOther[End Date Calc],"&gt;="&amp;A1191,TOther[Start Day],DAY(A1191)),SUMIFS(TOther[Amount],TOther[Frequency],$Q$1,TOther[Start Date],"&lt;="&amp;$A1191,TOther[End Date Calc],"&gt;="&amp;A1191,TOther[Start Day],"&gt;="&amp;DAY(A1191)))))</f>
        <v/>
      </c>
      <c r="R1191" s="8" t="str" cm="1">
        <f t="array" ref="R1191">IF(A1191="","",IF(COUNTIF(TOther[Frequency],R$1)=0,0,SUMPRODUCT(--(TOther[Frequency]=R$1),--(TOther[Start Date]&lt;=A1191),--(TOther[End Date Calc]&gt;=A1191),IF(B1191="N",--(TOther[Start Day]=DAY(A1191)),--(TOther[Start Day]&gt;=DAY(A1191))),--(IFERROR(MOD(TOther[Start Month]-MONTH(A1191)+2,2),1)=0),TOther[Amount])))</f>
        <v/>
      </c>
      <c r="S1191" s="8" t="str" cm="1">
        <f t="array" ref="S1191">IF(A1191="","",IF(COUNTIF(TOther[Frequency],S$1)=0,0,SUMPRODUCT(--(TOther[Frequency]=S$1),--(TOther[Start Date]&lt;=A1191),--(TOther[End Date Calc]&gt;=A1191),IF(B1191="N",--(TOther[Start Day]=DAY(A1191)),--(TOther[Start Day]&gt;=DAY(A1191))),--(IFERROR(MOD(TOther[Start Month]-MONTH(A1191)+3,3),1)=0),TOther[Amount])))</f>
        <v/>
      </c>
      <c r="T1191" s="8" t="str" cm="1">
        <f t="array" ref="T1191">IF($A1191="","",IF(COUNTIF(TOther[Frequency],T$1)=0,0,SUMPRODUCT(--(TOther[Frequency]=T$1),--(TOther[Start Date]&lt;=$A1191),--(TOther[End Date Calc]&gt;=$A1191),IF($B1191="N",--(TOther[Start Day]=DAY($A1191)),--(TOther[Start Day]&gt;=DAY($A1191))),--(IFERROR(MOD(TOther[Start Month]-MONTH($A1191)+4,4),1)=0),TOther[Amount])))</f>
        <v/>
      </c>
      <c r="U1191" s="8" t="str" cm="1">
        <f t="array" ref="U1191">IF(A1191="","",IF(COUNTIF(TOther[Frequency],$U$1)=0,0,SUMPRODUCT(--(TOther[Frequency]=$U$1),--(TOther[Start Date]&lt;=A1191),--(TOther[End Date Calc]&gt;=A1191),IF(B1191="N",--(TOther[Start Day]=DAY(A1191)),--(TOther[Start Day]&gt;=DAY(A1191))),--(IFERROR(MOD(TOther[Start Month]-MONTH(A1191)+6,6),1)=0),TOther[Amount])))</f>
        <v/>
      </c>
      <c r="V1191" s="8" t="str" cm="1">
        <f t="array" ref="V1191">IF(A1191="","",IF(COUNTIF(TOther[Frequency],$V$1)=0,0,SUMPRODUCT(--(TOther[Frequency]=$V$1),--(TOther[Start Date]&lt;=A1191),--(TOther[End Date Calc]&gt;=A1191),IF(B1191="N",--(TOther[Start Day]=DAY(A1191)),--(TOther[Start Day]&gt;=DAY(A1191))),--(IFERROR(MOD(TOther[Start Month]-MONTH(A1191)+12,12),1)=0),TOther[Amount])))</f>
        <v/>
      </c>
      <c r="W1191" s="8" t="str">
        <f>IF(A1191="","",SUMIFS(TOther[Amount],TOther[Start Date],A1191,TOther[Frequency],$W$1))</f>
        <v/>
      </c>
      <c r="X1191" s="9" t="str">
        <f t="shared" si="90"/>
        <v/>
      </c>
      <c r="Y1191" s="9" t="str">
        <f t="shared" si="94"/>
        <v/>
      </c>
      <c r="Z1191" s="8" t="str" cm="1">
        <f t="array" ref="Z1191">IF(A1191="","",IF(COUNTIF('2) Income'!$D$13:$D$32,"Weekly")=0,0,SUMPRODUCT(--(IFERROR(MOD(A1191-'2) Income'!$F$13:$F$32,7),1)=0),--('2) Income'!$D$13:$D$32="Weekly"),--('2) Income'!$F$13:$F$32&lt;=A1191),'2) Income'!$E$13:$E$32)))</f>
        <v/>
      </c>
      <c r="AA1191" s="8" t="str" cm="1">
        <f t="array" ref="AA1191">IF(A1191="","",IF(COUNTIF('2) Income'!$D$13:$D$32,"Every Other Week")=0,0,SUMPRODUCT(--(IFERROR(MOD(A1191-'2) Income'!$F$13:$F$32,14),1)=0),--('2) Income'!$D$13:$D$32="Every Other Week"),--('2) Income'!$F$13:$F$32&lt;=A1191),'2) Income'!$E$13:$E$32)))</f>
        <v/>
      </c>
      <c r="AB1191" s="8" t="str">
        <f>IF(A1191="","",IF(COUNTIF('2) Income'!$D$13:$D$32,"1st and 15th")=0,0,IF(OR(DAY(A1191)=1,DAY(A1191)=15),SUMIFS('2) Income'!$E$13:$E$32,'2) Income'!$D$13:$D$32,"1st and 15th",'2) Income'!$F$13:$F$32,"&lt;="&amp;$A1191),0)))</f>
        <v/>
      </c>
      <c r="AC1191" s="8" t="str">
        <f>IF(A1191="","",IF(COUNTIF('2) Income'!$D$13:$D$32,"2nd Wednesday")=0,0,IF(A1191=(A1191-DAY(A1191)+1+2*7-WEEKDAY(A1191-DAY(A1191)+8-4,1)),SUMIFS('2) Income'!$E$13:$E$32,'2) Income'!$D$13:$D$32,"2nd Wednesday",'2) Income'!$F$13:$F$32,"&lt;="&amp;$A1191),0)))</f>
        <v/>
      </c>
      <c r="AD1191" s="8" t="str">
        <f>IF(A1191="","",IF(COUNTIF('2) Income'!$D$13:$D$32,"3rd Wednesday")=0,0,IF(A1191=(A1191-DAY(A1191)+1+3*7-WEEKDAY(A1191-DAY(A1191)+8-4,1)),SUMIFS('2) Income'!$E$13:$E$32,'2) Income'!$D$13:$D$32,"3rd Wednesday",'2) Income'!$F$13:$F$32,"&lt;="&amp;$A1191),0)))</f>
        <v/>
      </c>
      <c r="AE1191" s="8" t="str">
        <f>IF(A1191="","",IF(COUNTIF('2) Income'!$D$13:$D$32,"4th Wednesday")=0,0,IF(A1191=(A1191-DAY(A1191)+1+4*7-WEEKDAY(A1191-DAY(A1191)+8-4,1)),SUMIFS('2) Income'!$E$13:$E$32,'2) Income'!$D$13:$D$32,"4th Wednesday",'2) Income'!$F$13:$F$32,"&lt;="&amp;$A1191),0)))</f>
        <v/>
      </c>
      <c r="AF1191" s="8" t="str" cm="1">
        <f t="array" ref="AF1191">IF(A1191="","",IF(COUNTIF('2) Income'!$D$13:$D$32,"Every 4 Weeks")=0,0,SUMPRODUCT(--(IFERROR(MOD(A1191-'2) Income'!$F$13:$F$32,28),1)=0),--('2) Income'!$D$13:$D$32="Every 4 Weeks"),--('2) Income'!$F$13:$F$32&lt;=A1191),'2) Income'!$E$13:$E$32)))</f>
        <v/>
      </c>
      <c r="AG1191" s="8" t="str">
        <f>IF(A1191="","",IF(COUNTIF('2) Income'!$D$13:$D$32,"Monthly")=0,0,IF(B1191="N",SUMIFS('2) Income'!$E$13:$E$32,'2) Income'!$D$13:$D$32,"monthly",'2) Income'!$F$13:$F$32,"&lt;="&amp;$A1191,'2) Income'!$I$13:$I$32,DAY(A1191)),SUMIFS('2) Income'!$E$13:$E$32,'2) Income'!$D$13:$D$32,"monthly",'2) Income'!$F$13:$F$32,"&lt;="&amp;$A1191,'2) Income'!$I$13:$I$32,"&gt;="&amp;DAY(A1191)))))</f>
        <v/>
      </c>
      <c r="AH1191" s="8" t="str" cm="1">
        <f t="array" ref="AH1191">IF(A1191="","",IF(COUNTIF('2) Income'!$D$13:$D$32,"Yearly")=0,0,SUMPRODUCT(--('2) Income'!$D$13:$D$32="Yearly"),--('2) Income'!$F$13:$F$32&lt;=A1191),IF(B1191="N",--('2) Income'!$I$13:$I$32=DAY(A1191)),--('2) Income'!$I$13:$I$32&gt;=DAY(A1191))),--(IFERROR(MOD('2) Income'!$H$13:$H$32-MONTH(A1191)+12,12),1)=0),'2) Income'!$E$13:$E$32)))</f>
        <v/>
      </c>
      <c r="AI1191" s="8" t="str">
        <f>IF(A1191="","",IF(COUNTIF('2) Income'!$D$13:$D$32,"one-time")=0,0,SUMIFS('2) Income'!$E$13:$E$32,'2) Income'!$D$13:$D$32,"one-time",'2) Income'!$F$13:$F$32,"="&amp;$A1191)))</f>
        <v/>
      </c>
      <c r="AJ1191" s="9" t="str">
        <f t="shared" si="91"/>
        <v/>
      </c>
    </row>
    <row r="1192" spans="1:36">
      <c r="A1192" s="7" t="str">
        <f>IF(A1191="","",IF(A1191+1&lt;='1) Period'!$E$21,A1191+1,""))</f>
        <v/>
      </c>
      <c r="B1192" s="7" t="e">
        <f t="shared" si="92"/>
        <v>#VALUE!</v>
      </c>
      <c r="C1192" t="e">
        <f t="shared" si="93"/>
        <v>#VALUE!</v>
      </c>
      <c r="D1192" s="8" t="str">
        <f>IF(A1192="","",IF(TEXT(A1192,"dddd")='4) Happy Money'!$E$23,WAllowance,0))</f>
        <v/>
      </c>
      <c r="E1192" s="8" t="str">
        <f>IF(A1192="","",IF(B1192="N",SUMIF(TMonthly[Day of the Month],DAY(A1192),TMonthly[Amount]),SUMIF(TMonthly[Day of the Month],"&gt;="&amp;DAY(A1192),TMonthly[Amount])))</f>
        <v/>
      </c>
      <c r="F1192" s="8" t="str" cm="1">
        <f t="array" ref="F1192">IF(A1192="","",SUMPRODUCT(--(TYearly[Due Date]&lt;=A1192),IF(B1192="N",--(TYearly[Day]=DAY(A1192)),--(TYearly[Day]&gt;=DAY(A1192))),--(IFERROR(MOD(TYearly[Month]-MONTH(A1192)+12,12),1)=0),TYearly[Amount]))</f>
        <v/>
      </c>
      <c r="G1192" s="8" t="str">
        <f>IF(A1192="","",SUMIF(TOneTime[Due Date],A1192,TOneTime[Amount]))</f>
        <v/>
      </c>
      <c r="H1192" s="8" t="str" cm="1">
        <f t="array" ref="H1192">IF(A1192="","",IF(COUNTIF(TOther[Frequency],$H$1)=0,0,SUMPRODUCT(--(IFERROR(MOD(A1192-TOther[Start Date],7),1)=0),--(TOther[Frequency]=$H$1),--(TOther[Start Date]&lt;=A1192),--(TOther[End Date Calc]&gt;=A1192),TOther[Amount])))</f>
        <v/>
      </c>
      <c r="I1192" s="8" t="str" cm="1">
        <f t="array" ref="I1192">IF(A1192="","",IF(COUNTIF(TOther[Frequency],$I$1)=0,0,SUMPRODUCT(--(IFERROR(MOD(A1192-TOther[Start Date],14),1)=0),--(TOther[Frequency]=$I$1),--(TOther[Start Date]&lt;=A1192),--(TOther[End Date Calc]&gt;=A1192),TOther[Amount])))</f>
        <v/>
      </c>
      <c r="J1192" s="8" t="str">
        <f>IF(A1192="","",IF(COUNTIF(TOther[Frequency],$J$1)=0,0,IF(OR(DAY(A1192)=1,DAY(A1192)=15),SUMIFS(TOther[Amount],TOther[Frequency],$J$1,TOther[Start Date],"&lt;="&amp;$A1192,TOther[End Date Calc],"&gt;="&amp;A1192),0)))</f>
        <v/>
      </c>
      <c r="K1192" s="8" t="str">
        <f>IF(A1192="","",IF(COUNTIF(TOther[Frequency],$K$1)=0,0,IF(A1192=(A1192-DAY(A1192)+1+2*7-WEEKDAY(A1192-DAY(A1192)+8-4,1)),SUMIFS(TOther[Amount],TOther[Frequency],$K$1,TOther[Start Date],"&lt;="&amp;$A1192,TOther[End Date Calc],"&gt;="&amp;A1192),0)))</f>
        <v/>
      </c>
      <c r="L1192" s="8" t="str">
        <f>IF(A1192="","",IF(COUNTIF(TOther[Frequency],$L$1)=0,0,IF(A1192=(A1192-DAY(A1192)+1+3*7-WEEKDAY(A1192-DAY(A1192)+8-4,1)),SUMIFS(TOther[Amount],TOther[Frequency],$L$1,TOther[Start Date],"&lt;="&amp;$A1192,TOther[End Date Calc],"&gt;="&amp;A1192),0)))</f>
        <v/>
      </c>
      <c r="M1192" s="8" t="str">
        <f>IF(A1192="","",IF(COUNTIF(TOther[Frequency],$M$1)=0,0,IF(A1192=(A1192-DAY(A1192)+1+4*7-WEEKDAY(A1192-DAY(A1192)+8-4,1)),SUMIFS(TOther[Amount],TOther[Frequency],$M$1,TOther[Start Date],"&lt;="&amp;$A1192,TOther[End Date Calc],"&gt;="&amp;A1192),0)))</f>
        <v/>
      </c>
      <c r="N1192" s="8" t="str" cm="1">
        <f t="array" ref="N1192">IF(A1192="","",IF(COUNTIF(TOther[Frequency],$N$1)=0,0,SUMPRODUCT(--(IFERROR(MOD(A1192-TOther[Start Date],28),1)=0),--(TOther[Frequency]=$N$1),--(TOther[Start Date]&lt;=A1192),--(TOther[End Date Calc]&gt;=A1192),TOther[Amount])))</f>
        <v/>
      </c>
      <c r="O1192" s="8" t="str" cm="1">
        <f t="array" ref="O1192">IF(A1192="","",IF(COUNTIF(TOther[Frequency],$O$1)=0,0,SUMPRODUCT(--(IFERROR(MOD(A1192-TOther[Start Date],42),1)=0),--(TOther[Frequency]=$O$1),--(TOther[Start Date]&lt;=A1192),--(TOther[End Date Calc]&gt;=A1192),TOther[Amount])))</f>
        <v/>
      </c>
      <c r="P1192" s="8" t="str" cm="1">
        <f t="array" ref="P1192">IF(A1192="","",IF(COUNTIF(TOther[Frequency],$P$1)=0,0,SUMPRODUCT(--(IFERROR(MOD(A1192-TOther[Start Date],56),1)=0),--(TOther[Frequency]=$P$1),--(TOther[Start Date]&lt;=A1192),--(TOther[End Date Calc]&gt;=A1192),TOther[Amount])))</f>
        <v/>
      </c>
      <c r="Q1192" s="8" t="str">
        <f>IF(A1192="","",IF(COUNTIF(TOther[Frequency],$Q$1)=0,0,IF(B1192="N",SUMIFS(TOther[Amount],TOther[Frequency],$Q$1,TOther[Start Date],"&lt;="&amp;$A1192,TOther[End Date Calc],"&gt;="&amp;A1192,TOther[Start Day],DAY(A1192)),SUMIFS(TOther[Amount],TOther[Frequency],$Q$1,TOther[Start Date],"&lt;="&amp;$A1192,TOther[End Date Calc],"&gt;="&amp;A1192,TOther[Start Day],"&gt;="&amp;DAY(A1192)))))</f>
        <v/>
      </c>
      <c r="R1192" s="8" t="str" cm="1">
        <f t="array" ref="R1192">IF(A1192="","",IF(COUNTIF(TOther[Frequency],R$1)=0,0,SUMPRODUCT(--(TOther[Frequency]=R$1),--(TOther[Start Date]&lt;=A1192),--(TOther[End Date Calc]&gt;=A1192),IF(B1192="N",--(TOther[Start Day]=DAY(A1192)),--(TOther[Start Day]&gt;=DAY(A1192))),--(IFERROR(MOD(TOther[Start Month]-MONTH(A1192)+2,2),1)=0),TOther[Amount])))</f>
        <v/>
      </c>
      <c r="S1192" s="8" t="str" cm="1">
        <f t="array" ref="S1192">IF(A1192="","",IF(COUNTIF(TOther[Frequency],S$1)=0,0,SUMPRODUCT(--(TOther[Frequency]=S$1),--(TOther[Start Date]&lt;=A1192),--(TOther[End Date Calc]&gt;=A1192),IF(B1192="N",--(TOther[Start Day]=DAY(A1192)),--(TOther[Start Day]&gt;=DAY(A1192))),--(IFERROR(MOD(TOther[Start Month]-MONTH(A1192)+3,3),1)=0),TOther[Amount])))</f>
        <v/>
      </c>
      <c r="T1192" s="8" t="str" cm="1">
        <f t="array" ref="T1192">IF($A1192="","",IF(COUNTIF(TOther[Frequency],T$1)=0,0,SUMPRODUCT(--(TOther[Frequency]=T$1),--(TOther[Start Date]&lt;=$A1192),--(TOther[End Date Calc]&gt;=$A1192),IF($B1192="N",--(TOther[Start Day]=DAY($A1192)),--(TOther[Start Day]&gt;=DAY($A1192))),--(IFERROR(MOD(TOther[Start Month]-MONTH($A1192)+4,4),1)=0),TOther[Amount])))</f>
        <v/>
      </c>
      <c r="U1192" s="8" t="str" cm="1">
        <f t="array" ref="U1192">IF(A1192="","",IF(COUNTIF(TOther[Frequency],$U$1)=0,0,SUMPRODUCT(--(TOther[Frequency]=$U$1),--(TOther[Start Date]&lt;=A1192),--(TOther[End Date Calc]&gt;=A1192),IF(B1192="N",--(TOther[Start Day]=DAY(A1192)),--(TOther[Start Day]&gt;=DAY(A1192))),--(IFERROR(MOD(TOther[Start Month]-MONTH(A1192)+6,6),1)=0),TOther[Amount])))</f>
        <v/>
      </c>
      <c r="V1192" s="8" t="str" cm="1">
        <f t="array" ref="V1192">IF(A1192="","",IF(COUNTIF(TOther[Frequency],$V$1)=0,0,SUMPRODUCT(--(TOther[Frequency]=$V$1),--(TOther[Start Date]&lt;=A1192),--(TOther[End Date Calc]&gt;=A1192),IF(B1192="N",--(TOther[Start Day]=DAY(A1192)),--(TOther[Start Day]&gt;=DAY(A1192))),--(IFERROR(MOD(TOther[Start Month]-MONTH(A1192)+12,12),1)=0),TOther[Amount])))</f>
        <v/>
      </c>
      <c r="W1192" s="8" t="str">
        <f>IF(A1192="","",SUMIFS(TOther[Amount],TOther[Start Date],A1192,TOther[Frequency],$W$1))</f>
        <v/>
      </c>
      <c r="X1192" s="9" t="str">
        <f t="shared" si="90"/>
        <v/>
      </c>
      <c r="Y1192" s="9" t="str">
        <f t="shared" si="94"/>
        <v/>
      </c>
      <c r="Z1192" s="8" t="str" cm="1">
        <f t="array" ref="Z1192">IF(A1192="","",IF(COUNTIF('2) Income'!$D$13:$D$32,"Weekly")=0,0,SUMPRODUCT(--(IFERROR(MOD(A1192-'2) Income'!$F$13:$F$32,7),1)=0),--('2) Income'!$D$13:$D$32="Weekly"),--('2) Income'!$F$13:$F$32&lt;=A1192),'2) Income'!$E$13:$E$32)))</f>
        <v/>
      </c>
      <c r="AA1192" s="8" t="str" cm="1">
        <f t="array" ref="AA1192">IF(A1192="","",IF(COUNTIF('2) Income'!$D$13:$D$32,"Every Other Week")=0,0,SUMPRODUCT(--(IFERROR(MOD(A1192-'2) Income'!$F$13:$F$32,14),1)=0),--('2) Income'!$D$13:$D$32="Every Other Week"),--('2) Income'!$F$13:$F$32&lt;=A1192),'2) Income'!$E$13:$E$32)))</f>
        <v/>
      </c>
      <c r="AB1192" s="8" t="str">
        <f>IF(A1192="","",IF(COUNTIF('2) Income'!$D$13:$D$32,"1st and 15th")=0,0,IF(OR(DAY(A1192)=1,DAY(A1192)=15),SUMIFS('2) Income'!$E$13:$E$32,'2) Income'!$D$13:$D$32,"1st and 15th",'2) Income'!$F$13:$F$32,"&lt;="&amp;$A1192),0)))</f>
        <v/>
      </c>
      <c r="AC1192" s="8" t="str">
        <f>IF(A1192="","",IF(COUNTIF('2) Income'!$D$13:$D$32,"2nd Wednesday")=0,0,IF(A1192=(A1192-DAY(A1192)+1+2*7-WEEKDAY(A1192-DAY(A1192)+8-4,1)),SUMIFS('2) Income'!$E$13:$E$32,'2) Income'!$D$13:$D$32,"2nd Wednesday",'2) Income'!$F$13:$F$32,"&lt;="&amp;$A1192),0)))</f>
        <v/>
      </c>
      <c r="AD1192" s="8" t="str">
        <f>IF(A1192="","",IF(COUNTIF('2) Income'!$D$13:$D$32,"3rd Wednesday")=0,0,IF(A1192=(A1192-DAY(A1192)+1+3*7-WEEKDAY(A1192-DAY(A1192)+8-4,1)),SUMIFS('2) Income'!$E$13:$E$32,'2) Income'!$D$13:$D$32,"3rd Wednesday",'2) Income'!$F$13:$F$32,"&lt;="&amp;$A1192),0)))</f>
        <v/>
      </c>
      <c r="AE1192" s="8" t="str">
        <f>IF(A1192="","",IF(COUNTIF('2) Income'!$D$13:$D$32,"4th Wednesday")=0,0,IF(A1192=(A1192-DAY(A1192)+1+4*7-WEEKDAY(A1192-DAY(A1192)+8-4,1)),SUMIFS('2) Income'!$E$13:$E$32,'2) Income'!$D$13:$D$32,"4th Wednesday",'2) Income'!$F$13:$F$32,"&lt;="&amp;$A1192),0)))</f>
        <v/>
      </c>
      <c r="AF1192" s="8" t="str" cm="1">
        <f t="array" ref="AF1192">IF(A1192="","",IF(COUNTIF('2) Income'!$D$13:$D$32,"Every 4 Weeks")=0,0,SUMPRODUCT(--(IFERROR(MOD(A1192-'2) Income'!$F$13:$F$32,28),1)=0),--('2) Income'!$D$13:$D$32="Every 4 Weeks"),--('2) Income'!$F$13:$F$32&lt;=A1192),'2) Income'!$E$13:$E$32)))</f>
        <v/>
      </c>
      <c r="AG1192" s="8" t="str">
        <f>IF(A1192="","",IF(COUNTIF('2) Income'!$D$13:$D$32,"Monthly")=0,0,IF(B1192="N",SUMIFS('2) Income'!$E$13:$E$32,'2) Income'!$D$13:$D$32,"monthly",'2) Income'!$F$13:$F$32,"&lt;="&amp;$A1192,'2) Income'!$I$13:$I$32,DAY(A1192)),SUMIFS('2) Income'!$E$13:$E$32,'2) Income'!$D$13:$D$32,"monthly",'2) Income'!$F$13:$F$32,"&lt;="&amp;$A1192,'2) Income'!$I$13:$I$32,"&gt;="&amp;DAY(A1192)))))</f>
        <v/>
      </c>
      <c r="AH1192" s="8" t="str" cm="1">
        <f t="array" ref="AH1192">IF(A1192="","",IF(COUNTIF('2) Income'!$D$13:$D$32,"Yearly")=0,0,SUMPRODUCT(--('2) Income'!$D$13:$D$32="Yearly"),--('2) Income'!$F$13:$F$32&lt;=A1192),IF(B1192="N",--('2) Income'!$I$13:$I$32=DAY(A1192)),--('2) Income'!$I$13:$I$32&gt;=DAY(A1192))),--(IFERROR(MOD('2) Income'!$H$13:$H$32-MONTH(A1192)+12,12),1)=0),'2) Income'!$E$13:$E$32)))</f>
        <v/>
      </c>
      <c r="AI1192" s="8" t="str">
        <f>IF(A1192="","",IF(COUNTIF('2) Income'!$D$13:$D$32,"one-time")=0,0,SUMIFS('2) Income'!$E$13:$E$32,'2) Income'!$D$13:$D$32,"one-time",'2) Income'!$F$13:$F$32,"="&amp;$A1192)))</f>
        <v/>
      </c>
      <c r="AJ1192" s="9" t="str">
        <f t="shared" si="91"/>
        <v/>
      </c>
    </row>
    <row r="1193" spans="1:36">
      <c r="A1193" s="7" t="str">
        <f>IF(A1192="","",IF(A1192+1&lt;='1) Period'!$E$21,A1192+1,""))</f>
        <v/>
      </c>
      <c r="B1193" s="7" t="e">
        <f t="shared" si="92"/>
        <v>#VALUE!</v>
      </c>
      <c r="C1193" t="e">
        <f t="shared" si="93"/>
        <v>#VALUE!</v>
      </c>
      <c r="D1193" s="8" t="str">
        <f>IF(A1193="","",IF(TEXT(A1193,"dddd")='4) Happy Money'!$E$23,WAllowance,0))</f>
        <v/>
      </c>
      <c r="E1193" s="8" t="str">
        <f>IF(A1193="","",IF(B1193="N",SUMIF(TMonthly[Day of the Month],DAY(A1193),TMonthly[Amount]),SUMIF(TMonthly[Day of the Month],"&gt;="&amp;DAY(A1193),TMonthly[Amount])))</f>
        <v/>
      </c>
      <c r="F1193" s="8" t="str" cm="1">
        <f t="array" ref="F1193">IF(A1193="","",SUMPRODUCT(--(TYearly[Due Date]&lt;=A1193),IF(B1193="N",--(TYearly[Day]=DAY(A1193)),--(TYearly[Day]&gt;=DAY(A1193))),--(IFERROR(MOD(TYearly[Month]-MONTH(A1193)+12,12),1)=0),TYearly[Amount]))</f>
        <v/>
      </c>
      <c r="G1193" s="8" t="str">
        <f>IF(A1193="","",SUMIF(TOneTime[Due Date],A1193,TOneTime[Amount]))</f>
        <v/>
      </c>
      <c r="H1193" s="8" t="str" cm="1">
        <f t="array" ref="H1193">IF(A1193="","",IF(COUNTIF(TOther[Frequency],$H$1)=0,0,SUMPRODUCT(--(IFERROR(MOD(A1193-TOther[Start Date],7),1)=0),--(TOther[Frequency]=$H$1),--(TOther[Start Date]&lt;=A1193),--(TOther[End Date Calc]&gt;=A1193),TOther[Amount])))</f>
        <v/>
      </c>
      <c r="I1193" s="8" t="str" cm="1">
        <f t="array" ref="I1193">IF(A1193="","",IF(COUNTIF(TOther[Frequency],$I$1)=0,0,SUMPRODUCT(--(IFERROR(MOD(A1193-TOther[Start Date],14),1)=0),--(TOther[Frequency]=$I$1),--(TOther[Start Date]&lt;=A1193),--(TOther[End Date Calc]&gt;=A1193),TOther[Amount])))</f>
        <v/>
      </c>
      <c r="J1193" s="8" t="str">
        <f>IF(A1193="","",IF(COUNTIF(TOther[Frequency],$J$1)=0,0,IF(OR(DAY(A1193)=1,DAY(A1193)=15),SUMIFS(TOther[Amount],TOther[Frequency],$J$1,TOther[Start Date],"&lt;="&amp;$A1193,TOther[End Date Calc],"&gt;="&amp;A1193),0)))</f>
        <v/>
      </c>
      <c r="K1193" s="8" t="str">
        <f>IF(A1193="","",IF(COUNTIF(TOther[Frequency],$K$1)=0,0,IF(A1193=(A1193-DAY(A1193)+1+2*7-WEEKDAY(A1193-DAY(A1193)+8-4,1)),SUMIFS(TOther[Amount],TOther[Frequency],$K$1,TOther[Start Date],"&lt;="&amp;$A1193,TOther[End Date Calc],"&gt;="&amp;A1193),0)))</f>
        <v/>
      </c>
      <c r="L1193" s="8" t="str">
        <f>IF(A1193="","",IF(COUNTIF(TOther[Frequency],$L$1)=0,0,IF(A1193=(A1193-DAY(A1193)+1+3*7-WEEKDAY(A1193-DAY(A1193)+8-4,1)),SUMIFS(TOther[Amount],TOther[Frequency],$L$1,TOther[Start Date],"&lt;="&amp;$A1193,TOther[End Date Calc],"&gt;="&amp;A1193),0)))</f>
        <v/>
      </c>
      <c r="M1193" s="8" t="str">
        <f>IF(A1193="","",IF(COUNTIF(TOther[Frequency],$M$1)=0,0,IF(A1193=(A1193-DAY(A1193)+1+4*7-WEEKDAY(A1193-DAY(A1193)+8-4,1)),SUMIFS(TOther[Amount],TOther[Frequency],$M$1,TOther[Start Date],"&lt;="&amp;$A1193,TOther[End Date Calc],"&gt;="&amp;A1193),0)))</f>
        <v/>
      </c>
      <c r="N1193" s="8" t="str" cm="1">
        <f t="array" ref="N1193">IF(A1193="","",IF(COUNTIF(TOther[Frequency],$N$1)=0,0,SUMPRODUCT(--(IFERROR(MOD(A1193-TOther[Start Date],28),1)=0),--(TOther[Frequency]=$N$1),--(TOther[Start Date]&lt;=A1193),--(TOther[End Date Calc]&gt;=A1193),TOther[Amount])))</f>
        <v/>
      </c>
      <c r="O1193" s="8" t="str" cm="1">
        <f t="array" ref="O1193">IF(A1193="","",IF(COUNTIF(TOther[Frequency],$O$1)=0,0,SUMPRODUCT(--(IFERROR(MOD(A1193-TOther[Start Date],42),1)=0),--(TOther[Frequency]=$O$1),--(TOther[Start Date]&lt;=A1193),--(TOther[End Date Calc]&gt;=A1193),TOther[Amount])))</f>
        <v/>
      </c>
      <c r="P1193" s="8" t="str" cm="1">
        <f t="array" ref="P1193">IF(A1193="","",IF(COUNTIF(TOther[Frequency],$P$1)=0,0,SUMPRODUCT(--(IFERROR(MOD(A1193-TOther[Start Date],56),1)=0),--(TOther[Frequency]=$P$1),--(TOther[Start Date]&lt;=A1193),--(TOther[End Date Calc]&gt;=A1193),TOther[Amount])))</f>
        <v/>
      </c>
      <c r="Q1193" s="8" t="str">
        <f>IF(A1193="","",IF(COUNTIF(TOther[Frequency],$Q$1)=0,0,IF(B1193="N",SUMIFS(TOther[Amount],TOther[Frequency],$Q$1,TOther[Start Date],"&lt;="&amp;$A1193,TOther[End Date Calc],"&gt;="&amp;A1193,TOther[Start Day],DAY(A1193)),SUMIFS(TOther[Amount],TOther[Frequency],$Q$1,TOther[Start Date],"&lt;="&amp;$A1193,TOther[End Date Calc],"&gt;="&amp;A1193,TOther[Start Day],"&gt;="&amp;DAY(A1193)))))</f>
        <v/>
      </c>
      <c r="R1193" s="8" t="str" cm="1">
        <f t="array" ref="R1193">IF(A1193="","",IF(COUNTIF(TOther[Frequency],R$1)=0,0,SUMPRODUCT(--(TOther[Frequency]=R$1),--(TOther[Start Date]&lt;=A1193),--(TOther[End Date Calc]&gt;=A1193),IF(B1193="N",--(TOther[Start Day]=DAY(A1193)),--(TOther[Start Day]&gt;=DAY(A1193))),--(IFERROR(MOD(TOther[Start Month]-MONTH(A1193)+2,2),1)=0),TOther[Amount])))</f>
        <v/>
      </c>
      <c r="S1193" s="8" t="str" cm="1">
        <f t="array" ref="S1193">IF(A1193="","",IF(COUNTIF(TOther[Frequency],S$1)=0,0,SUMPRODUCT(--(TOther[Frequency]=S$1),--(TOther[Start Date]&lt;=A1193),--(TOther[End Date Calc]&gt;=A1193),IF(B1193="N",--(TOther[Start Day]=DAY(A1193)),--(TOther[Start Day]&gt;=DAY(A1193))),--(IFERROR(MOD(TOther[Start Month]-MONTH(A1193)+3,3),1)=0),TOther[Amount])))</f>
        <v/>
      </c>
      <c r="T1193" s="8" t="str" cm="1">
        <f t="array" ref="T1193">IF($A1193="","",IF(COUNTIF(TOther[Frequency],T$1)=0,0,SUMPRODUCT(--(TOther[Frequency]=T$1),--(TOther[Start Date]&lt;=$A1193),--(TOther[End Date Calc]&gt;=$A1193),IF($B1193="N",--(TOther[Start Day]=DAY($A1193)),--(TOther[Start Day]&gt;=DAY($A1193))),--(IFERROR(MOD(TOther[Start Month]-MONTH($A1193)+4,4),1)=0),TOther[Amount])))</f>
        <v/>
      </c>
      <c r="U1193" s="8" t="str" cm="1">
        <f t="array" ref="U1193">IF(A1193="","",IF(COUNTIF(TOther[Frequency],$U$1)=0,0,SUMPRODUCT(--(TOther[Frequency]=$U$1),--(TOther[Start Date]&lt;=A1193),--(TOther[End Date Calc]&gt;=A1193),IF(B1193="N",--(TOther[Start Day]=DAY(A1193)),--(TOther[Start Day]&gt;=DAY(A1193))),--(IFERROR(MOD(TOther[Start Month]-MONTH(A1193)+6,6),1)=0),TOther[Amount])))</f>
        <v/>
      </c>
      <c r="V1193" s="8" t="str" cm="1">
        <f t="array" ref="V1193">IF(A1193="","",IF(COUNTIF(TOther[Frequency],$V$1)=0,0,SUMPRODUCT(--(TOther[Frequency]=$V$1),--(TOther[Start Date]&lt;=A1193),--(TOther[End Date Calc]&gt;=A1193),IF(B1193="N",--(TOther[Start Day]=DAY(A1193)),--(TOther[Start Day]&gt;=DAY(A1193))),--(IFERROR(MOD(TOther[Start Month]-MONTH(A1193)+12,12),1)=0),TOther[Amount])))</f>
        <v/>
      </c>
      <c r="W1193" s="8" t="str">
        <f>IF(A1193="","",SUMIFS(TOther[Amount],TOther[Start Date],A1193,TOther[Frequency],$W$1))</f>
        <v/>
      </c>
      <c r="X1193" s="9" t="str">
        <f t="shared" si="90"/>
        <v/>
      </c>
      <c r="Y1193" s="9" t="str">
        <f t="shared" si="94"/>
        <v/>
      </c>
      <c r="Z1193" s="8" t="str" cm="1">
        <f t="array" ref="Z1193">IF(A1193="","",IF(COUNTIF('2) Income'!$D$13:$D$32,"Weekly")=0,0,SUMPRODUCT(--(IFERROR(MOD(A1193-'2) Income'!$F$13:$F$32,7),1)=0),--('2) Income'!$D$13:$D$32="Weekly"),--('2) Income'!$F$13:$F$32&lt;=A1193),'2) Income'!$E$13:$E$32)))</f>
        <v/>
      </c>
      <c r="AA1193" s="8" t="str" cm="1">
        <f t="array" ref="AA1193">IF(A1193="","",IF(COUNTIF('2) Income'!$D$13:$D$32,"Every Other Week")=0,0,SUMPRODUCT(--(IFERROR(MOD(A1193-'2) Income'!$F$13:$F$32,14),1)=0),--('2) Income'!$D$13:$D$32="Every Other Week"),--('2) Income'!$F$13:$F$32&lt;=A1193),'2) Income'!$E$13:$E$32)))</f>
        <v/>
      </c>
      <c r="AB1193" s="8" t="str">
        <f>IF(A1193="","",IF(COUNTIF('2) Income'!$D$13:$D$32,"1st and 15th")=0,0,IF(OR(DAY(A1193)=1,DAY(A1193)=15),SUMIFS('2) Income'!$E$13:$E$32,'2) Income'!$D$13:$D$32,"1st and 15th",'2) Income'!$F$13:$F$32,"&lt;="&amp;$A1193),0)))</f>
        <v/>
      </c>
      <c r="AC1193" s="8" t="str">
        <f>IF(A1193="","",IF(COUNTIF('2) Income'!$D$13:$D$32,"2nd Wednesday")=0,0,IF(A1193=(A1193-DAY(A1193)+1+2*7-WEEKDAY(A1193-DAY(A1193)+8-4,1)),SUMIFS('2) Income'!$E$13:$E$32,'2) Income'!$D$13:$D$32,"2nd Wednesday",'2) Income'!$F$13:$F$32,"&lt;="&amp;$A1193),0)))</f>
        <v/>
      </c>
      <c r="AD1193" s="8" t="str">
        <f>IF(A1193="","",IF(COUNTIF('2) Income'!$D$13:$D$32,"3rd Wednesday")=0,0,IF(A1193=(A1193-DAY(A1193)+1+3*7-WEEKDAY(A1193-DAY(A1193)+8-4,1)),SUMIFS('2) Income'!$E$13:$E$32,'2) Income'!$D$13:$D$32,"3rd Wednesday",'2) Income'!$F$13:$F$32,"&lt;="&amp;$A1193),0)))</f>
        <v/>
      </c>
      <c r="AE1193" s="8" t="str">
        <f>IF(A1193="","",IF(COUNTIF('2) Income'!$D$13:$D$32,"4th Wednesday")=0,0,IF(A1193=(A1193-DAY(A1193)+1+4*7-WEEKDAY(A1193-DAY(A1193)+8-4,1)),SUMIFS('2) Income'!$E$13:$E$32,'2) Income'!$D$13:$D$32,"4th Wednesday",'2) Income'!$F$13:$F$32,"&lt;="&amp;$A1193),0)))</f>
        <v/>
      </c>
      <c r="AF1193" s="8" t="str" cm="1">
        <f t="array" ref="AF1193">IF(A1193="","",IF(COUNTIF('2) Income'!$D$13:$D$32,"Every 4 Weeks")=0,0,SUMPRODUCT(--(IFERROR(MOD(A1193-'2) Income'!$F$13:$F$32,28),1)=0),--('2) Income'!$D$13:$D$32="Every 4 Weeks"),--('2) Income'!$F$13:$F$32&lt;=A1193),'2) Income'!$E$13:$E$32)))</f>
        <v/>
      </c>
      <c r="AG1193" s="8" t="str">
        <f>IF(A1193="","",IF(COUNTIF('2) Income'!$D$13:$D$32,"Monthly")=0,0,IF(B1193="N",SUMIFS('2) Income'!$E$13:$E$32,'2) Income'!$D$13:$D$32,"monthly",'2) Income'!$F$13:$F$32,"&lt;="&amp;$A1193,'2) Income'!$I$13:$I$32,DAY(A1193)),SUMIFS('2) Income'!$E$13:$E$32,'2) Income'!$D$13:$D$32,"monthly",'2) Income'!$F$13:$F$32,"&lt;="&amp;$A1193,'2) Income'!$I$13:$I$32,"&gt;="&amp;DAY(A1193)))))</f>
        <v/>
      </c>
      <c r="AH1193" s="8" t="str" cm="1">
        <f t="array" ref="AH1193">IF(A1193="","",IF(COUNTIF('2) Income'!$D$13:$D$32,"Yearly")=0,0,SUMPRODUCT(--('2) Income'!$D$13:$D$32="Yearly"),--('2) Income'!$F$13:$F$32&lt;=A1193),IF(B1193="N",--('2) Income'!$I$13:$I$32=DAY(A1193)),--('2) Income'!$I$13:$I$32&gt;=DAY(A1193))),--(IFERROR(MOD('2) Income'!$H$13:$H$32-MONTH(A1193)+12,12),1)=0),'2) Income'!$E$13:$E$32)))</f>
        <v/>
      </c>
      <c r="AI1193" s="8" t="str">
        <f>IF(A1193="","",IF(COUNTIF('2) Income'!$D$13:$D$32,"one-time")=0,0,SUMIFS('2) Income'!$E$13:$E$32,'2) Income'!$D$13:$D$32,"one-time",'2) Income'!$F$13:$F$32,"="&amp;$A1193)))</f>
        <v/>
      </c>
      <c r="AJ1193" s="9" t="str">
        <f t="shared" si="91"/>
        <v/>
      </c>
    </row>
    <row r="1194" spans="1:36">
      <c r="A1194" s="7" t="str">
        <f>IF(A1193="","",IF(A1193+1&lt;='1) Period'!$E$21,A1193+1,""))</f>
        <v/>
      </c>
      <c r="B1194" s="7" t="e">
        <f t="shared" si="92"/>
        <v>#VALUE!</v>
      </c>
      <c r="C1194" t="e">
        <f t="shared" si="93"/>
        <v>#VALUE!</v>
      </c>
      <c r="D1194" s="8" t="str">
        <f>IF(A1194="","",IF(TEXT(A1194,"dddd")='4) Happy Money'!$E$23,WAllowance,0))</f>
        <v/>
      </c>
      <c r="E1194" s="8" t="str">
        <f>IF(A1194="","",IF(B1194="N",SUMIF(TMonthly[Day of the Month],DAY(A1194),TMonthly[Amount]),SUMIF(TMonthly[Day of the Month],"&gt;="&amp;DAY(A1194),TMonthly[Amount])))</f>
        <v/>
      </c>
      <c r="F1194" s="8" t="str" cm="1">
        <f t="array" ref="F1194">IF(A1194="","",SUMPRODUCT(--(TYearly[Due Date]&lt;=A1194),IF(B1194="N",--(TYearly[Day]=DAY(A1194)),--(TYearly[Day]&gt;=DAY(A1194))),--(IFERROR(MOD(TYearly[Month]-MONTH(A1194)+12,12),1)=0),TYearly[Amount]))</f>
        <v/>
      </c>
      <c r="G1194" s="8" t="str">
        <f>IF(A1194="","",SUMIF(TOneTime[Due Date],A1194,TOneTime[Amount]))</f>
        <v/>
      </c>
      <c r="H1194" s="8" t="str" cm="1">
        <f t="array" ref="H1194">IF(A1194="","",IF(COUNTIF(TOther[Frequency],$H$1)=0,0,SUMPRODUCT(--(IFERROR(MOD(A1194-TOther[Start Date],7),1)=0),--(TOther[Frequency]=$H$1),--(TOther[Start Date]&lt;=A1194),--(TOther[End Date Calc]&gt;=A1194),TOther[Amount])))</f>
        <v/>
      </c>
      <c r="I1194" s="8" t="str" cm="1">
        <f t="array" ref="I1194">IF(A1194="","",IF(COUNTIF(TOther[Frequency],$I$1)=0,0,SUMPRODUCT(--(IFERROR(MOD(A1194-TOther[Start Date],14),1)=0),--(TOther[Frequency]=$I$1),--(TOther[Start Date]&lt;=A1194),--(TOther[End Date Calc]&gt;=A1194),TOther[Amount])))</f>
        <v/>
      </c>
      <c r="J1194" s="8" t="str">
        <f>IF(A1194="","",IF(COUNTIF(TOther[Frequency],$J$1)=0,0,IF(OR(DAY(A1194)=1,DAY(A1194)=15),SUMIFS(TOther[Amount],TOther[Frequency],$J$1,TOther[Start Date],"&lt;="&amp;$A1194,TOther[End Date Calc],"&gt;="&amp;A1194),0)))</f>
        <v/>
      </c>
      <c r="K1194" s="8" t="str">
        <f>IF(A1194="","",IF(COUNTIF(TOther[Frequency],$K$1)=0,0,IF(A1194=(A1194-DAY(A1194)+1+2*7-WEEKDAY(A1194-DAY(A1194)+8-4,1)),SUMIFS(TOther[Amount],TOther[Frequency],$K$1,TOther[Start Date],"&lt;="&amp;$A1194,TOther[End Date Calc],"&gt;="&amp;A1194),0)))</f>
        <v/>
      </c>
      <c r="L1194" s="8" t="str">
        <f>IF(A1194="","",IF(COUNTIF(TOther[Frequency],$L$1)=0,0,IF(A1194=(A1194-DAY(A1194)+1+3*7-WEEKDAY(A1194-DAY(A1194)+8-4,1)),SUMIFS(TOther[Amount],TOther[Frequency],$L$1,TOther[Start Date],"&lt;="&amp;$A1194,TOther[End Date Calc],"&gt;="&amp;A1194),0)))</f>
        <v/>
      </c>
      <c r="M1194" s="8" t="str">
        <f>IF(A1194="","",IF(COUNTIF(TOther[Frequency],$M$1)=0,0,IF(A1194=(A1194-DAY(A1194)+1+4*7-WEEKDAY(A1194-DAY(A1194)+8-4,1)),SUMIFS(TOther[Amount],TOther[Frequency],$M$1,TOther[Start Date],"&lt;="&amp;$A1194,TOther[End Date Calc],"&gt;="&amp;A1194),0)))</f>
        <v/>
      </c>
      <c r="N1194" s="8" t="str" cm="1">
        <f t="array" ref="N1194">IF(A1194="","",IF(COUNTIF(TOther[Frequency],$N$1)=0,0,SUMPRODUCT(--(IFERROR(MOD(A1194-TOther[Start Date],28),1)=0),--(TOther[Frequency]=$N$1),--(TOther[Start Date]&lt;=A1194),--(TOther[End Date Calc]&gt;=A1194),TOther[Amount])))</f>
        <v/>
      </c>
      <c r="O1194" s="8" t="str" cm="1">
        <f t="array" ref="O1194">IF(A1194="","",IF(COUNTIF(TOther[Frequency],$O$1)=0,0,SUMPRODUCT(--(IFERROR(MOD(A1194-TOther[Start Date],42),1)=0),--(TOther[Frequency]=$O$1),--(TOther[Start Date]&lt;=A1194),--(TOther[End Date Calc]&gt;=A1194),TOther[Amount])))</f>
        <v/>
      </c>
      <c r="P1194" s="8" t="str" cm="1">
        <f t="array" ref="P1194">IF(A1194="","",IF(COUNTIF(TOther[Frequency],$P$1)=0,0,SUMPRODUCT(--(IFERROR(MOD(A1194-TOther[Start Date],56),1)=0),--(TOther[Frequency]=$P$1),--(TOther[Start Date]&lt;=A1194),--(TOther[End Date Calc]&gt;=A1194),TOther[Amount])))</f>
        <v/>
      </c>
      <c r="Q1194" s="8" t="str">
        <f>IF(A1194="","",IF(COUNTIF(TOther[Frequency],$Q$1)=0,0,IF(B1194="N",SUMIFS(TOther[Amount],TOther[Frequency],$Q$1,TOther[Start Date],"&lt;="&amp;$A1194,TOther[End Date Calc],"&gt;="&amp;A1194,TOther[Start Day],DAY(A1194)),SUMIFS(TOther[Amount],TOther[Frequency],$Q$1,TOther[Start Date],"&lt;="&amp;$A1194,TOther[End Date Calc],"&gt;="&amp;A1194,TOther[Start Day],"&gt;="&amp;DAY(A1194)))))</f>
        <v/>
      </c>
      <c r="R1194" s="8" t="str" cm="1">
        <f t="array" ref="R1194">IF(A1194="","",IF(COUNTIF(TOther[Frequency],R$1)=0,0,SUMPRODUCT(--(TOther[Frequency]=R$1),--(TOther[Start Date]&lt;=A1194),--(TOther[End Date Calc]&gt;=A1194),IF(B1194="N",--(TOther[Start Day]=DAY(A1194)),--(TOther[Start Day]&gt;=DAY(A1194))),--(IFERROR(MOD(TOther[Start Month]-MONTH(A1194)+2,2),1)=0),TOther[Amount])))</f>
        <v/>
      </c>
      <c r="S1194" s="8" t="str" cm="1">
        <f t="array" ref="S1194">IF(A1194="","",IF(COUNTIF(TOther[Frequency],S$1)=0,0,SUMPRODUCT(--(TOther[Frequency]=S$1),--(TOther[Start Date]&lt;=A1194),--(TOther[End Date Calc]&gt;=A1194),IF(B1194="N",--(TOther[Start Day]=DAY(A1194)),--(TOther[Start Day]&gt;=DAY(A1194))),--(IFERROR(MOD(TOther[Start Month]-MONTH(A1194)+3,3),1)=0),TOther[Amount])))</f>
        <v/>
      </c>
      <c r="T1194" s="8" t="str" cm="1">
        <f t="array" ref="T1194">IF($A1194="","",IF(COUNTIF(TOther[Frequency],T$1)=0,0,SUMPRODUCT(--(TOther[Frequency]=T$1),--(TOther[Start Date]&lt;=$A1194),--(TOther[End Date Calc]&gt;=$A1194),IF($B1194="N",--(TOther[Start Day]=DAY($A1194)),--(TOther[Start Day]&gt;=DAY($A1194))),--(IFERROR(MOD(TOther[Start Month]-MONTH($A1194)+4,4),1)=0),TOther[Amount])))</f>
        <v/>
      </c>
      <c r="U1194" s="8" t="str" cm="1">
        <f t="array" ref="U1194">IF(A1194="","",IF(COUNTIF(TOther[Frequency],$U$1)=0,0,SUMPRODUCT(--(TOther[Frequency]=$U$1),--(TOther[Start Date]&lt;=A1194),--(TOther[End Date Calc]&gt;=A1194),IF(B1194="N",--(TOther[Start Day]=DAY(A1194)),--(TOther[Start Day]&gt;=DAY(A1194))),--(IFERROR(MOD(TOther[Start Month]-MONTH(A1194)+6,6),1)=0),TOther[Amount])))</f>
        <v/>
      </c>
      <c r="V1194" s="8" t="str" cm="1">
        <f t="array" ref="V1194">IF(A1194="","",IF(COUNTIF(TOther[Frequency],$V$1)=0,0,SUMPRODUCT(--(TOther[Frequency]=$V$1),--(TOther[Start Date]&lt;=A1194),--(TOther[End Date Calc]&gt;=A1194),IF(B1194="N",--(TOther[Start Day]=DAY(A1194)),--(TOther[Start Day]&gt;=DAY(A1194))),--(IFERROR(MOD(TOther[Start Month]-MONTH(A1194)+12,12),1)=0),TOther[Amount])))</f>
        <v/>
      </c>
      <c r="W1194" s="8" t="str">
        <f>IF(A1194="","",SUMIFS(TOther[Amount],TOther[Start Date],A1194,TOther[Frequency],$W$1))</f>
        <v/>
      </c>
      <c r="X1194" s="9" t="str">
        <f t="shared" si="90"/>
        <v/>
      </c>
      <c r="Y1194" s="9" t="str">
        <f t="shared" si="94"/>
        <v/>
      </c>
      <c r="Z1194" s="8" t="str" cm="1">
        <f t="array" ref="Z1194">IF(A1194="","",IF(COUNTIF('2) Income'!$D$13:$D$32,"Weekly")=0,0,SUMPRODUCT(--(IFERROR(MOD(A1194-'2) Income'!$F$13:$F$32,7),1)=0),--('2) Income'!$D$13:$D$32="Weekly"),--('2) Income'!$F$13:$F$32&lt;=A1194),'2) Income'!$E$13:$E$32)))</f>
        <v/>
      </c>
      <c r="AA1194" s="8" t="str" cm="1">
        <f t="array" ref="AA1194">IF(A1194="","",IF(COUNTIF('2) Income'!$D$13:$D$32,"Every Other Week")=0,0,SUMPRODUCT(--(IFERROR(MOD(A1194-'2) Income'!$F$13:$F$32,14),1)=0),--('2) Income'!$D$13:$D$32="Every Other Week"),--('2) Income'!$F$13:$F$32&lt;=A1194),'2) Income'!$E$13:$E$32)))</f>
        <v/>
      </c>
      <c r="AB1194" s="8" t="str">
        <f>IF(A1194="","",IF(COUNTIF('2) Income'!$D$13:$D$32,"1st and 15th")=0,0,IF(OR(DAY(A1194)=1,DAY(A1194)=15),SUMIFS('2) Income'!$E$13:$E$32,'2) Income'!$D$13:$D$32,"1st and 15th",'2) Income'!$F$13:$F$32,"&lt;="&amp;$A1194),0)))</f>
        <v/>
      </c>
      <c r="AC1194" s="8" t="str">
        <f>IF(A1194="","",IF(COUNTIF('2) Income'!$D$13:$D$32,"2nd Wednesday")=0,0,IF(A1194=(A1194-DAY(A1194)+1+2*7-WEEKDAY(A1194-DAY(A1194)+8-4,1)),SUMIFS('2) Income'!$E$13:$E$32,'2) Income'!$D$13:$D$32,"2nd Wednesday",'2) Income'!$F$13:$F$32,"&lt;="&amp;$A1194),0)))</f>
        <v/>
      </c>
      <c r="AD1194" s="8" t="str">
        <f>IF(A1194="","",IF(COUNTIF('2) Income'!$D$13:$D$32,"3rd Wednesday")=0,0,IF(A1194=(A1194-DAY(A1194)+1+3*7-WEEKDAY(A1194-DAY(A1194)+8-4,1)),SUMIFS('2) Income'!$E$13:$E$32,'2) Income'!$D$13:$D$32,"3rd Wednesday",'2) Income'!$F$13:$F$32,"&lt;="&amp;$A1194),0)))</f>
        <v/>
      </c>
      <c r="AE1194" s="8" t="str">
        <f>IF(A1194="","",IF(COUNTIF('2) Income'!$D$13:$D$32,"4th Wednesday")=0,0,IF(A1194=(A1194-DAY(A1194)+1+4*7-WEEKDAY(A1194-DAY(A1194)+8-4,1)),SUMIFS('2) Income'!$E$13:$E$32,'2) Income'!$D$13:$D$32,"4th Wednesday",'2) Income'!$F$13:$F$32,"&lt;="&amp;$A1194),0)))</f>
        <v/>
      </c>
      <c r="AF1194" s="8" t="str" cm="1">
        <f t="array" ref="AF1194">IF(A1194="","",IF(COUNTIF('2) Income'!$D$13:$D$32,"Every 4 Weeks")=0,0,SUMPRODUCT(--(IFERROR(MOD(A1194-'2) Income'!$F$13:$F$32,28),1)=0),--('2) Income'!$D$13:$D$32="Every 4 Weeks"),--('2) Income'!$F$13:$F$32&lt;=A1194),'2) Income'!$E$13:$E$32)))</f>
        <v/>
      </c>
      <c r="AG1194" s="8" t="str">
        <f>IF(A1194="","",IF(COUNTIF('2) Income'!$D$13:$D$32,"Monthly")=0,0,IF(B1194="N",SUMIFS('2) Income'!$E$13:$E$32,'2) Income'!$D$13:$D$32,"monthly",'2) Income'!$F$13:$F$32,"&lt;="&amp;$A1194,'2) Income'!$I$13:$I$32,DAY(A1194)),SUMIFS('2) Income'!$E$13:$E$32,'2) Income'!$D$13:$D$32,"monthly",'2) Income'!$F$13:$F$32,"&lt;="&amp;$A1194,'2) Income'!$I$13:$I$32,"&gt;="&amp;DAY(A1194)))))</f>
        <v/>
      </c>
      <c r="AH1194" s="8" t="str" cm="1">
        <f t="array" ref="AH1194">IF(A1194="","",IF(COUNTIF('2) Income'!$D$13:$D$32,"Yearly")=0,0,SUMPRODUCT(--('2) Income'!$D$13:$D$32="Yearly"),--('2) Income'!$F$13:$F$32&lt;=A1194),IF(B1194="N",--('2) Income'!$I$13:$I$32=DAY(A1194)),--('2) Income'!$I$13:$I$32&gt;=DAY(A1194))),--(IFERROR(MOD('2) Income'!$H$13:$H$32-MONTH(A1194)+12,12),1)=0),'2) Income'!$E$13:$E$32)))</f>
        <v/>
      </c>
      <c r="AI1194" s="8" t="str">
        <f>IF(A1194="","",IF(COUNTIF('2) Income'!$D$13:$D$32,"one-time")=0,0,SUMIFS('2) Income'!$E$13:$E$32,'2) Income'!$D$13:$D$32,"one-time",'2) Income'!$F$13:$F$32,"="&amp;$A1194)))</f>
        <v/>
      </c>
      <c r="AJ1194" s="9" t="str">
        <f t="shared" si="91"/>
        <v/>
      </c>
    </row>
    <row r="1195" spans="1:36">
      <c r="A1195" s="7" t="str">
        <f>IF(A1194="","",IF(A1194+1&lt;='1) Period'!$E$21,A1194+1,""))</f>
        <v/>
      </c>
      <c r="B1195" s="7" t="e">
        <f t="shared" si="92"/>
        <v>#VALUE!</v>
      </c>
      <c r="C1195" t="e">
        <f t="shared" si="93"/>
        <v>#VALUE!</v>
      </c>
      <c r="D1195" s="8" t="str">
        <f>IF(A1195="","",IF(TEXT(A1195,"dddd")='4) Happy Money'!$E$23,WAllowance,0))</f>
        <v/>
      </c>
      <c r="E1195" s="8" t="str">
        <f>IF(A1195="","",IF(B1195="N",SUMIF(TMonthly[Day of the Month],DAY(A1195),TMonthly[Amount]),SUMIF(TMonthly[Day of the Month],"&gt;="&amp;DAY(A1195),TMonthly[Amount])))</f>
        <v/>
      </c>
      <c r="F1195" s="8" t="str" cm="1">
        <f t="array" ref="F1195">IF(A1195="","",SUMPRODUCT(--(TYearly[Due Date]&lt;=A1195),IF(B1195="N",--(TYearly[Day]=DAY(A1195)),--(TYearly[Day]&gt;=DAY(A1195))),--(IFERROR(MOD(TYearly[Month]-MONTH(A1195)+12,12),1)=0),TYearly[Amount]))</f>
        <v/>
      </c>
      <c r="G1195" s="8" t="str">
        <f>IF(A1195="","",SUMIF(TOneTime[Due Date],A1195,TOneTime[Amount]))</f>
        <v/>
      </c>
      <c r="H1195" s="8" t="str" cm="1">
        <f t="array" ref="H1195">IF(A1195="","",IF(COUNTIF(TOther[Frequency],$H$1)=0,0,SUMPRODUCT(--(IFERROR(MOD(A1195-TOther[Start Date],7),1)=0),--(TOther[Frequency]=$H$1),--(TOther[Start Date]&lt;=A1195),--(TOther[End Date Calc]&gt;=A1195),TOther[Amount])))</f>
        <v/>
      </c>
      <c r="I1195" s="8" t="str" cm="1">
        <f t="array" ref="I1195">IF(A1195="","",IF(COUNTIF(TOther[Frequency],$I$1)=0,0,SUMPRODUCT(--(IFERROR(MOD(A1195-TOther[Start Date],14),1)=0),--(TOther[Frequency]=$I$1),--(TOther[Start Date]&lt;=A1195),--(TOther[End Date Calc]&gt;=A1195),TOther[Amount])))</f>
        <v/>
      </c>
      <c r="J1195" s="8" t="str">
        <f>IF(A1195="","",IF(COUNTIF(TOther[Frequency],$J$1)=0,0,IF(OR(DAY(A1195)=1,DAY(A1195)=15),SUMIFS(TOther[Amount],TOther[Frequency],$J$1,TOther[Start Date],"&lt;="&amp;$A1195,TOther[End Date Calc],"&gt;="&amp;A1195),0)))</f>
        <v/>
      </c>
      <c r="K1195" s="8" t="str">
        <f>IF(A1195="","",IF(COUNTIF(TOther[Frequency],$K$1)=0,0,IF(A1195=(A1195-DAY(A1195)+1+2*7-WEEKDAY(A1195-DAY(A1195)+8-4,1)),SUMIFS(TOther[Amount],TOther[Frequency],$K$1,TOther[Start Date],"&lt;="&amp;$A1195,TOther[End Date Calc],"&gt;="&amp;A1195),0)))</f>
        <v/>
      </c>
      <c r="L1195" s="8" t="str">
        <f>IF(A1195="","",IF(COUNTIF(TOther[Frequency],$L$1)=0,0,IF(A1195=(A1195-DAY(A1195)+1+3*7-WEEKDAY(A1195-DAY(A1195)+8-4,1)),SUMIFS(TOther[Amount],TOther[Frequency],$L$1,TOther[Start Date],"&lt;="&amp;$A1195,TOther[End Date Calc],"&gt;="&amp;A1195),0)))</f>
        <v/>
      </c>
      <c r="M1195" s="8" t="str">
        <f>IF(A1195="","",IF(COUNTIF(TOther[Frequency],$M$1)=0,0,IF(A1195=(A1195-DAY(A1195)+1+4*7-WEEKDAY(A1195-DAY(A1195)+8-4,1)),SUMIFS(TOther[Amount],TOther[Frequency],$M$1,TOther[Start Date],"&lt;="&amp;$A1195,TOther[End Date Calc],"&gt;="&amp;A1195),0)))</f>
        <v/>
      </c>
      <c r="N1195" s="8" t="str" cm="1">
        <f t="array" ref="N1195">IF(A1195="","",IF(COUNTIF(TOther[Frequency],$N$1)=0,0,SUMPRODUCT(--(IFERROR(MOD(A1195-TOther[Start Date],28),1)=0),--(TOther[Frequency]=$N$1),--(TOther[Start Date]&lt;=A1195),--(TOther[End Date Calc]&gt;=A1195),TOther[Amount])))</f>
        <v/>
      </c>
      <c r="O1195" s="8" t="str" cm="1">
        <f t="array" ref="O1195">IF(A1195="","",IF(COUNTIF(TOther[Frequency],$O$1)=0,0,SUMPRODUCT(--(IFERROR(MOD(A1195-TOther[Start Date],42),1)=0),--(TOther[Frequency]=$O$1),--(TOther[Start Date]&lt;=A1195),--(TOther[End Date Calc]&gt;=A1195),TOther[Amount])))</f>
        <v/>
      </c>
      <c r="P1195" s="8" t="str" cm="1">
        <f t="array" ref="P1195">IF(A1195="","",IF(COUNTIF(TOther[Frequency],$P$1)=0,0,SUMPRODUCT(--(IFERROR(MOD(A1195-TOther[Start Date],56),1)=0),--(TOther[Frequency]=$P$1),--(TOther[Start Date]&lt;=A1195),--(TOther[End Date Calc]&gt;=A1195),TOther[Amount])))</f>
        <v/>
      </c>
      <c r="Q1195" s="8" t="str">
        <f>IF(A1195="","",IF(COUNTIF(TOther[Frequency],$Q$1)=0,0,IF(B1195="N",SUMIFS(TOther[Amount],TOther[Frequency],$Q$1,TOther[Start Date],"&lt;="&amp;$A1195,TOther[End Date Calc],"&gt;="&amp;A1195,TOther[Start Day],DAY(A1195)),SUMIFS(TOther[Amount],TOther[Frequency],$Q$1,TOther[Start Date],"&lt;="&amp;$A1195,TOther[End Date Calc],"&gt;="&amp;A1195,TOther[Start Day],"&gt;="&amp;DAY(A1195)))))</f>
        <v/>
      </c>
      <c r="R1195" s="8" t="str" cm="1">
        <f t="array" ref="R1195">IF(A1195="","",IF(COUNTIF(TOther[Frequency],R$1)=0,0,SUMPRODUCT(--(TOther[Frequency]=R$1),--(TOther[Start Date]&lt;=A1195),--(TOther[End Date Calc]&gt;=A1195),IF(B1195="N",--(TOther[Start Day]=DAY(A1195)),--(TOther[Start Day]&gt;=DAY(A1195))),--(IFERROR(MOD(TOther[Start Month]-MONTH(A1195)+2,2),1)=0),TOther[Amount])))</f>
        <v/>
      </c>
      <c r="S1195" s="8" t="str" cm="1">
        <f t="array" ref="S1195">IF(A1195="","",IF(COUNTIF(TOther[Frequency],S$1)=0,0,SUMPRODUCT(--(TOther[Frequency]=S$1),--(TOther[Start Date]&lt;=A1195),--(TOther[End Date Calc]&gt;=A1195),IF(B1195="N",--(TOther[Start Day]=DAY(A1195)),--(TOther[Start Day]&gt;=DAY(A1195))),--(IFERROR(MOD(TOther[Start Month]-MONTH(A1195)+3,3),1)=0),TOther[Amount])))</f>
        <v/>
      </c>
      <c r="T1195" s="8" t="str" cm="1">
        <f t="array" ref="T1195">IF($A1195="","",IF(COUNTIF(TOther[Frequency],T$1)=0,0,SUMPRODUCT(--(TOther[Frequency]=T$1),--(TOther[Start Date]&lt;=$A1195),--(TOther[End Date Calc]&gt;=$A1195),IF($B1195="N",--(TOther[Start Day]=DAY($A1195)),--(TOther[Start Day]&gt;=DAY($A1195))),--(IFERROR(MOD(TOther[Start Month]-MONTH($A1195)+4,4),1)=0),TOther[Amount])))</f>
        <v/>
      </c>
      <c r="U1195" s="8" t="str" cm="1">
        <f t="array" ref="U1195">IF(A1195="","",IF(COUNTIF(TOther[Frequency],$U$1)=0,0,SUMPRODUCT(--(TOther[Frequency]=$U$1),--(TOther[Start Date]&lt;=A1195),--(TOther[End Date Calc]&gt;=A1195),IF(B1195="N",--(TOther[Start Day]=DAY(A1195)),--(TOther[Start Day]&gt;=DAY(A1195))),--(IFERROR(MOD(TOther[Start Month]-MONTH(A1195)+6,6),1)=0),TOther[Amount])))</f>
        <v/>
      </c>
      <c r="V1195" s="8" t="str" cm="1">
        <f t="array" ref="V1195">IF(A1195="","",IF(COUNTIF(TOther[Frequency],$V$1)=0,0,SUMPRODUCT(--(TOther[Frequency]=$V$1),--(TOther[Start Date]&lt;=A1195),--(TOther[End Date Calc]&gt;=A1195),IF(B1195="N",--(TOther[Start Day]=DAY(A1195)),--(TOther[Start Day]&gt;=DAY(A1195))),--(IFERROR(MOD(TOther[Start Month]-MONTH(A1195)+12,12),1)=0),TOther[Amount])))</f>
        <v/>
      </c>
      <c r="W1195" s="8" t="str">
        <f>IF(A1195="","",SUMIFS(TOther[Amount],TOther[Start Date],A1195,TOther[Frequency],$W$1))</f>
        <v/>
      </c>
      <c r="X1195" s="9" t="str">
        <f t="shared" si="90"/>
        <v/>
      </c>
      <c r="Y1195" s="9" t="str">
        <f t="shared" si="94"/>
        <v/>
      </c>
      <c r="Z1195" s="8" t="str" cm="1">
        <f t="array" ref="Z1195">IF(A1195="","",IF(COUNTIF('2) Income'!$D$13:$D$32,"Weekly")=0,0,SUMPRODUCT(--(IFERROR(MOD(A1195-'2) Income'!$F$13:$F$32,7),1)=0),--('2) Income'!$D$13:$D$32="Weekly"),--('2) Income'!$F$13:$F$32&lt;=A1195),'2) Income'!$E$13:$E$32)))</f>
        <v/>
      </c>
      <c r="AA1195" s="8" t="str" cm="1">
        <f t="array" ref="AA1195">IF(A1195="","",IF(COUNTIF('2) Income'!$D$13:$D$32,"Every Other Week")=0,0,SUMPRODUCT(--(IFERROR(MOD(A1195-'2) Income'!$F$13:$F$32,14),1)=0),--('2) Income'!$D$13:$D$32="Every Other Week"),--('2) Income'!$F$13:$F$32&lt;=A1195),'2) Income'!$E$13:$E$32)))</f>
        <v/>
      </c>
      <c r="AB1195" s="8" t="str">
        <f>IF(A1195="","",IF(COUNTIF('2) Income'!$D$13:$D$32,"1st and 15th")=0,0,IF(OR(DAY(A1195)=1,DAY(A1195)=15),SUMIFS('2) Income'!$E$13:$E$32,'2) Income'!$D$13:$D$32,"1st and 15th",'2) Income'!$F$13:$F$32,"&lt;="&amp;$A1195),0)))</f>
        <v/>
      </c>
      <c r="AC1195" s="8" t="str">
        <f>IF(A1195="","",IF(COUNTIF('2) Income'!$D$13:$D$32,"2nd Wednesday")=0,0,IF(A1195=(A1195-DAY(A1195)+1+2*7-WEEKDAY(A1195-DAY(A1195)+8-4,1)),SUMIFS('2) Income'!$E$13:$E$32,'2) Income'!$D$13:$D$32,"2nd Wednesday",'2) Income'!$F$13:$F$32,"&lt;="&amp;$A1195),0)))</f>
        <v/>
      </c>
      <c r="AD1195" s="8" t="str">
        <f>IF(A1195="","",IF(COUNTIF('2) Income'!$D$13:$D$32,"3rd Wednesday")=0,0,IF(A1195=(A1195-DAY(A1195)+1+3*7-WEEKDAY(A1195-DAY(A1195)+8-4,1)),SUMIFS('2) Income'!$E$13:$E$32,'2) Income'!$D$13:$D$32,"3rd Wednesday",'2) Income'!$F$13:$F$32,"&lt;="&amp;$A1195),0)))</f>
        <v/>
      </c>
      <c r="AE1195" s="8" t="str">
        <f>IF(A1195="","",IF(COUNTIF('2) Income'!$D$13:$D$32,"4th Wednesday")=0,0,IF(A1195=(A1195-DAY(A1195)+1+4*7-WEEKDAY(A1195-DAY(A1195)+8-4,1)),SUMIFS('2) Income'!$E$13:$E$32,'2) Income'!$D$13:$D$32,"4th Wednesday",'2) Income'!$F$13:$F$32,"&lt;="&amp;$A1195),0)))</f>
        <v/>
      </c>
      <c r="AF1195" s="8" t="str" cm="1">
        <f t="array" ref="AF1195">IF(A1195="","",IF(COUNTIF('2) Income'!$D$13:$D$32,"Every 4 Weeks")=0,0,SUMPRODUCT(--(IFERROR(MOD(A1195-'2) Income'!$F$13:$F$32,28),1)=0),--('2) Income'!$D$13:$D$32="Every 4 Weeks"),--('2) Income'!$F$13:$F$32&lt;=A1195),'2) Income'!$E$13:$E$32)))</f>
        <v/>
      </c>
      <c r="AG1195" s="8" t="str">
        <f>IF(A1195="","",IF(COUNTIF('2) Income'!$D$13:$D$32,"Monthly")=0,0,IF(B1195="N",SUMIFS('2) Income'!$E$13:$E$32,'2) Income'!$D$13:$D$32,"monthly",'2) Income'!$F$13:$F$32,"&lt;="&amp;$A1195,'2) Income'!$I$13:$I$32,DAY(A1195)),SUMIFS('2) Income'!$E$13:$E$32,'2) Income'!$D$13:$D$32,"monthly",'2) Income'!$F$13:$F$32,"&lt;="&amp;$A1195,'2) Income'!$I$13:$I$32,"&gt;="&amp;DAY(A1195)))))</f>
        <v/>
      </c>
      <c r="AH1195" s="8" t="str" cm="1">
        <f t="array" ref="AH1195">IF(A1195="","",IF(COUNTIF('2) Income'!$D$13:$D$32,"Yearly")=0,0,SUMPRODUCT(--('2) Income'!$D$13:$D$32="Yearly"),--('2) Income'!$F$13:$F$32&lt;=A1195),IF(B1195="N",--('2) Income'!$I$13:$I$32=DAY(A1195)),--('2) Income'!$I$13:$I$32&gt;=DAY(A1195))),--(IFERROR(MOD('2) Income'!$H$13:$H$32-MONTH(A1195)+12,12),1)=0),'2) Income'!$E$13:$E$32)))</f>
        <v/>
      </c>
      <c r="AI1195" s="8" t="str">
        <f>IF(A1195="","",IF(COUNTIF('2) Income'!$D$13:$D$32,"one-time")=0,0,SUMIFS('2) Income'!$E$13:$E$32,'2) Income'!$D$13:$D$32,"one-time",'2) Income'!$F$13:$F$32,"="&amp;$A1195)))</f>
        <v/>
      </c>
      <c r="AJ1195" s="9" t="str">
        <f t="shared" si="91"/>
        <v/>
      </c>
    </row>
    <row r="1196" spans="1:36">
      <c r="A1196" s="7" t="str">
        <f>IF(A1195="","",IF(A1195+1&lt;='1) Period'!$E$21,A1195+1,""))</f>
        <v/>
      </c>
      <c r="B1196" s="7" t="e">
        <f t="shared" si="92"/>
        <v>#VALUE!</v>
      </c>
      <c r="C1196" t="e">
        <f t="shared" si="93"/>
        <v>#VALUE!</v>
      </c>
      <c r="D1196" s="8" t="str">
        <f>IF(A1196="","",IF(TEXT(A1196,"dddd")='4) Happy Money'!$E$23,WAllowance,0))</f>
        <v/>
      </c>
      <c r="E1196" s="8" t="str">
        <f>IF(A1196="","",IF(B1196="N",SUMIF(TMonthly[Day of the Month],DAY(A1196),TMonthly[Amount]),SUMIF(TMonthly[Day of the Month],"&gt;="&amp;DAY(A1196),TMonthly[Amount])))</f>
        <v/>
      </c>
      <c r="F1196" s="8" t="str" cm="1">
        <f t="array" ref="F1196">IF(A1196="","",SUMPRODUCT(--(TYearly[Due Date]&lt;=A1196),IF(B1196="N",--(TYearly[Day]=DAY(A1196)),--(TYearly[Day]&gt;=DAY(A1196))),--(IFERROR(MOD(TYearly[Month]-MONTH(A1196)+12,12),1)=0),TYearly[Amount]))</f>
        <v/>
      </c>
      <c r="G1196" s="8" t="str">
        <f>IF(A1196="","",SUMIF(TOneTime[Due Date],A1196,TOneTime[Amount]))</f>
        <v/>
      </c>
      <c r="H1196" s="8" t="str" cm="1">
        <f t="array" ref="H1196">IF(A1196="","",IF(COUNTIF(TOther[Frequency],$H$1)=0,0,SUMPRODUCT(--(IFERROR(MOD(A1196-TOther[Start Date],7),1)=0),--(TOther[Frequency]=$H$1),--(TOther[Start Date]&lt;=A1196),--(TOther[End Date Calc]&gt;=A1196),TOther[Amount])))</f>
        <v/>
      </c>
      <c r="I1196" s="8" t="str" cm="1">
        <f t="array" ref="I1196">IF(A1196="","",IF(COUNTIF(TOther[Frequency],$I$1)=0,0,SUMPRODUCT(--(IFERROR(MOD(A1196-TOther[Start Date],14),1)=0),--(TOther[Frequency]=$I$1),--(TOther[Start Date]&lt;=A1196),--(TOther[End Date Calc]&gt;=A1196),TOther[Amount])))</f>
        <v/>
      </c>
      <c r="J1196" s="8" t="str">
        <f>IF(A1196="","",IF(COUNTIF(TOther[Frequency],$J$1)=0,0,IF(OR(DAY(A1196)=1,DAY(A1196)=15),SUMIFS(TOther[Amount],TOther[Frequency],$J$1,TOther[Start Date],"&lt;="&amp;$A1196,TOther[End Date Calc],"&gt;="&amp;A1196),0)))</f>
        <v/>
      </c>
      <c r="K1196" s="8" t="str">
        <f>IF(A1196="","",IF(COUNTIF(TOther[Frequency],$K$1)=0,0,IF(A1196=(A1196-DAY(A1196)+1+2*7-WEEKDAY(A1196-DAY(A1196)+8-4,1)),SUMIFS(TOther[Amount],TOther[Frequency],$K$1,TOther[Start Date],"&lt;="&amp;$A1196,TOther[End Date Calc],"&gt;="&amp;A1196),0)))</f>
        <v/>
      </c>
      <c r="L1196" s="8" t="str">
        <f>IF(A1196="","",IF(COUNTIF(TOther[Frequency],$L$1)=0,0,IF(A1196=(A1196-DAY(A1196)+1+3*7-WEEKDAY(A1196-DAY(A1196)+8-4,1)),SUMIFS(TOther[Amount],TOther[Frequency],$L$1,TOther[Start Date],"&lt;="&amp;$A1196,TOther[End Date Calc],"&gt;="&amp;A1196),0)))</f>
        <v/>
      </c>
      <c r="M1196" s="8" t="str">
        <f>IF(A1196="","",IF(COUNTIF(TOther[Frequency],$M$1)=0,0,IF(A1196=(A1196-DAY(A1196)+1+4*7-WEEKDAY(A1196-DAY(A1196)+8-4,1)),SUMIFS(TOther[Amount],TOther[Frequency],$M$1,TOther[Start Date],"&lt;="&amp;$A1196,TOther[End Date Calc],"&gt;="&amp;A1196),0)))</f>
        <v/>
      </c>
      <c r="N1196" s="8" t="str" cm="1">
        <f t="array" ref="N1196">IF(A1196="","",IF(COUNTIF(TOther[Frequency],$N$1)=0,0,SUMPRODUCT(--(IFERROR(MOD(A1196-TOther[Start Date],28),1)=0),--(TOther[Frequency]=$N$1),--(TOther[Start Date]&lt;=A1196),--(TOther[End Date Calc]&gt;=A1196),TOther[Amount])))</f>
        <v/>
      </c>
      <c r="O1196" s="8" t="str" cm="1">
        <f t="array" ref="O1196">IF(A1196="","",IF(COUNTIF(TOther[Frequency],$O$1)=0,0,SUMPRODUCT(--(IFERROR(MOD(A1196-TOther[Start Date],42),1)=0),--(TOther[Frequency]=$O$1),--(TOther[Start Date]&lt;=A1196),--(TOther[End Date Calc]&gt;=A1196),TOther[Amount])))</f>
        <v/>
      </c>
      <c r="P1196" s="8" t="str" cm="1">
        <f t="array" ref="P1196">IF(A1196="","",IF(COUNTIF(TOther[Frequency],$P$1)=0,0,SUMPRODUCT(--(IFERROR(MOD(A1196-TOther[Start Date],56),1)=0),--(TOther[Frequency]=$P$1),--(TOther[Start Date]&lt;=A1196),--(TOther[End Date Calc]&gt;=A1196),TOther[Amount])))</f>
        <v/>
      </c>
      <c r="Q1196" s="8" t="str">
        <f>IF(A1196="","",IF(COUNTIF(TOther[Frequency],$Q$1)=0,0,IF(B1196="N",SUMIFS(TOther[Amount],TOther[Frequency],$Q$1,TOther[Start Date],"&lt;="&amp;$A1196,TOther[End Date Calc],"&gt;="&amp;A1196,TOther[Start Day],DAY(A1196)),SUMIFS(TOther[Amount],TOther[Frequency],$Q$1,TOther[Start Date],"&lt;="&amp;$A1196,TOther[End Date Calc],"&gt;="&amp;A1196,TOther[Start Day],"&gt;="&amp;DAY(A1196)))))</f>
        <v/>
      </c>
      <c r="R1196" s="8" t="str" cm="1">
        <f t="array" ref="R1196">IF(A1196="","",IF(COUNTIF(TOther[Frequency],R$1)=0,0,SUMPRODUCT(--(TOther[Frequency]=R$1),--(TOther[Start Date]&lt;=A1196),--(TOther[End Date Calc]&gt;=A1196),IF(B1196="N",--(TOther[Start Day]=DAY(A1196)),--(TOther[Start Day]&gt;=DAY(A1196))),--(IFERROR(MOD(TOther[Start Month]-MONTH(A1196)+2,2),1)=0),TOther[Amount])))</f>
        <v/>
      </c>
      <c r="S1196" s="8" t="str" cm="1">
        <f t="array" ref="S1196">IF(A1196="","",IF(COUNTIF(TOther[Frequency],S$1)=0,0,SUMPRODUCT(--(TOther[Frequency]=S$1),--(TOther[Start Date]&lt;=A1196),--(TOther[End Date Calc]&gt;=A1196),IF(B1196="N",--(TOther[Start Day]=DAY(A1196)),--(TOther[Start Day]&gt;=DAY(A1196))),--(IFERROR(MOD(TOther[Start Month]-MONTH(A1196)+3,3),1)=0),TOther[Amount])))</f>
        <v/>
      </c>
      <c r="T1196" s="8" t="str" cm="1">
        <f t="array" ref="T1196">IF($A1196="","",IF(COUNTIF(TOther[Frequency],T$1)=0,0,SUMPRODUCT(--(TOther[Frequency]=T$1),--(TOther[Start Date]&lt;=$A1196),--(TOther[End Date Calc]&gt;=$A1196),IF($B1196="N",--(TOther[Start Day]=DAY($A1196)),--(TOther[Start Day]&gt;=DAY($A1196))),--(IFERROR(MOD(TOther[Start Month]-MONTH($A1196)+4,4),1)=0),TOther[Amount])))</f>
        <v/>
      </c>
      <c r="U1196" s="8" t="str" cm="1">
        <f t="array" ref="U1196">IF(A1196="","",IF(COUNTIF(TOther[Frequency],$U$1)=0,0,SUMPRODUCT(--(TOther[Frequency]=$U$1),--(TOther[Start Date]&lt;=A1196),--(TOther[End Date Calc]&gt;=A1196),IF(B1196="N",--(TOther[Start Day]=DAY(A1196)),--(TOther[Start Day]&gt;=DAY(A1196))),--(IFERROR(MOD(TOther[Start Month]-MONTH(A1196)+6,6),1)=0),TOther[Amount])))</f>
        <v/>
      </c>
      <c r="V1196" s="8" t="str" cm="1">
        <f t="array" ref="V1196">IF(A1196="","",IF(COUNTIF(TOther[Frequency],$V$1)=0,0,SUMPRODUCT(--(TOther[Frequency]=$V$1),--(TOther[Start Date]&lt;=A1196),--(TOther[End Date Calc]&gt;=A1196),IF(B1196="N",--(TOther[Start Day]=DAY(A1196)),--(TOther[Start Day]&gt;=DAY(A1196))),--(IFERROR(MOD(TOther[Start Month]-MONTH(A1196)+12,12),1)=0),TOther[Amount])))</f>
        <v/>
      </c>
      <c r="W1196" s="8" t="str">
        <f>IF(A1196="","",SUMIFS(TOther[Amount],TOther[Start Date],A1196,TOther[Frequency],$W$1))</f>
        <v/>
      </c>
      <c r="X1196" s="9" t="str">
        <f t="shared" si="90"/>
        <v/>
      </c>
      <c r="Y1196" s="9" t="str">
        <f t="shared" si="94"/>
        <v/>
      </c>
      <c r="Z1196" s="8" t="str" cm="1">
        <f t="array" ref="Z1196">IF(A1196="","",IF(COUNTIF('2) Income'!$D$13:$D$32,"Weekly")=0,0,SUMPRODUCT(--(IFERROR(MOD(A1196-'2) Income'!$F$13:$F$32,7),1)=0),--('2) Income'!$D$13:$D$32="Weekly"),--('2) Income'!$F$13:$F$32&lt;=A1196),'2) Income'!$E$13:$E$32)))</f>
        <v/>
      </c>
      <c r="AA1196" s="8" t="str" cm="1">
        <f t="array" ref="AA1196">IF(A1196="","",IF(COUNTIF('2) Income'!$D$13:$D$32,"Every Other Week")=0,0,SUMPRODUCT(--(IFERROR(MOD(A1196-'2) Income'!$F$13:$F$32,14),1)=0),--('2) Income'!$D$13:$D$32="Every Other Week"),--('2) Income'!$F$13:$F$32&lt;=A1196),'2) Income'!$E$13:$E$32)))</f>
        <v/>
      </c>
      <c r="AB1196" s="8" t="str">
        <f>IF(A1196="","",IF(COUNTIF('2) Income'!$D$13:$D$32,"1st and 15th")=0,0,IF(OR(DAY(A1196)=1,DAY(A1196)=15),SUMIFS('2) Income'!$E$13:$E$32,'2) Income'!$D$13:$D$32,"1st and 15th",'2) Income'!$F$13:$F$32,"&lt;="&amp;$A1196),0)))</f>
        <v/>
      </c>
      <c r="AC1196" s="8" t="str">
        <f>IF(A1196="","",IF(COUNTIF('2) Income'!$D$13:$D$32,"2nd Wednesday")=0,0,IF(A1196=(A1196-DAY(A1196)+1+2*7-WEEKDAY(A1196-DAY(A1196)+8-4,1)),SUMIFS('2) Income'!$E$13:$E$32,'2) Income'!$D$13:$D$32,"2nd Wednesday",'2) Income'!$F$13:$F$32,"&lt;="&amp;$A1196),0)))</f>
        <v/>
      </c>
      <c r="AD1196" s="8" t="str">
        <f>IF(A1196="","",IF(COUNTIF('2) Income'!$D$13:$D$32,"3rd Wednesday")=0,0,IF(A1196=(A1196-DAY(A1196)+1+3*7-WEEKDAY(A1196-DAY(A1196)+8-4,1)),SUMIFS('2) Income'!$E$13:$E$32,'2) Income'!$D$13:$D$32,"3rd Wednesday",'2) Income'!$F$13:$F$32,"&lt;="&amp;$A1196),0)))</f>
        <v/>
      </c>
      <c r="AE1196" s="8" t="str">
        <f>IF(A1196="","",IF(COUNTIF('2) Income'!$D$13:$D$32,"4th Wednesday")=0,0,IF(A1196=(A1196-DAY(A1196)+1+4*7-WEEKDAY(A1196-DAY(A1196)+8-4,1)),SUMIFS('2) Income'!$E$13:$E$32,'2) Income'!$D$13:$D$32,"4th Wednesday",'2) Income'!$F$13:$F$32,"&lt;="&amp;$A1196),0)))</f>
        <v/>
      </c>
      <c r="AF1196" s="8" t="str" cm="1">
        <f t="array" ref="AF1196">IF(A1196="","",IF(COUNTIF('2) Income'!$D$13:$D$32,"Every 4 Weeks")=0,0,SUMPRODUCT(--(IFERROR(MOD(A1196-'2) Income'!$F$13:$F$32,28),1)=0),--('2) Income'!$D$13:$D$32="Every 4 Weeks"),--('2) Income'!$F$13:$F$32&lt;=A1196),'2) Income'!$E$13:$E$32)))</f>
        <v/>
      </c>
      <c r="AG1196" s="8" t="str">
        <f>IF(A1196="","",IF(COUNTIF('2) Income'!$D$13:$D$32,"Monthly")=0,0,IF(B1196="N",SUMIFS('2) Income'!$E$13:$E$32,'2) Income'!$D$13:$D$32,"monthly",'2) Income'!$F$13:$F$32,"&lt;="&amp;$A1196,'2) Income'!$I$13:$I$32,DAY(A1196)),SUMIFS('2) Income'!$E$13:$E$32,'2) Income'!$D$13:$D$32,"monthly",'2) Income'!$F$13:$F$32,"&lt;="&amp;$A1196,'2) Income'!$I$13:$I$32,"&gt;="&amp;DAY(A1196)))))</f>
        <v/>
      </c>
      <c r="AH1196" s="8" t="str" cm="1">
        <f t="array" ref="AH1196">IF(A1196="","",IF(COUNTIF('2) Income'!$D$13:$D$32,"Yearly")=0,0,SUMPRODUCT(--('2) Income'!$D$13:$D$32="Yearly"),--('2) Income'!$F$13:$F$32&lt;=A1196),IF(B1196="N",--('2) Income'!$I$13:$I$32=DAY(A1196)),--('2) Income'!$I$13:$I$32&gt;=DAY(A1196))),--(IFERROR(MOD('2) Income'!$H$13:$H$32-MONTH(A1196)+12,12),1)=0),'2) Income'!$E$13:$E$32)))</f>
        <v/>
      </c>
      <c r="AI1196" s="8" t="str">
        <f>IF(A1196="","",IF(COUNTIF('2) Income'!$D$13:$D$32,"one-time")=0,0,SUMIFS('2) Income'!$E$13:$E$32,'2) Income'!$D$13:$D$32,"one-time",'2) Income'!$F$13:$F$32,"="&amp;$A1196)))</f>
        <v/>
      </c>
      <c r="AJ1196" s="9" t="str">
        <f t="shared" si="91"/>
        <v/>
      </c>
    </row>
    <row r="1197" spans="1:36">
      <c r="A1197" s="7" t="str">
        <f>IF(A1196="","",IF(A1196+1&lt;='1) Period'!$E$21,A1196+1,""))</f>
        <v/>
      </c>
      <c r="B1197" s="7" t="e">
        <f t="shared" si="92"/>
        <v>#VALUE!</v>
      </c>
      <c r="C1197" t="e">
        <f t="shared" si="93"/>
        <v>#VALUE!</v>
      </c>
      <c r="D1197" s="8" t="str">
        <f>IF(A1197="","",IF(TEXT(A1197,"dddd")='4) Happy Money'!$E$23,WAllowance,0))</f>
        <v/>
      </c>
      <c r="E1197" s="8" t="str">
        <f>IF(A1197="","",IF(B1197="N",SUMIF(TMonthly[Day of the Month],DAY(A1197),TMonthly[Amount]),SUMIF(TMonthly[Day of the Month],"&gt;="&amp;DAY(A1197),TMonthly[Amount])))</f>
        <v/>
      </c>
      <c r="F1197" s="8" t="str" cm="1">
        <f t="array" ref="F1197">IF(A1197="","",SUMPRODUCT(--(TYearly[Due Date]&lt;=A1197),IF(B1197="N",--(TYearly[Day]=DAY(A1197)),--(TYearly[Day]&gt;=DAY(A1197))),--(IFERROR(MOD(TYearly[Month]-MONTH(A1197)+12,12),1)=0),TYearly[Amount]))</f>
        <v/>
      </c>
      <c r="G1197" s="8" t="str">
        <f>IF(A1197="","",SUMIF(TOneTime[Due Date],A1197,TOneTime[Amount]))</f>
        <v/>
      </c>
      <c r="H1197" s="8" t="str" cm="1">
        <f t="array" ref="H1197">IF(A1197="","",IF(COUNTIF(TOther[Frequency],$H$1)=0,0,SUMPRODUCT(--(IFERROR(MOD(A1197-TOther[Start Date],7),1)=0),--(TOther[Frequency]=$H$1),--(TOther[Start Date]&lt;=A1197),--(TOther[End Date Calc]&gt;=A1197),TOther[Amount])))</f>
        <v/>
      </c>
      <c r="I1197" s="8" t="str" cm="1">
        <f t="array" ref="I1197">IF(A1197="","",IF(COUNTIF(TOther[Frequency],$I$1)=0,0,SUMPRODUCT(--(IFERROR(MOD(A1197-TOther[Start Date],14),1)=0),--(TOther[Frequency]=$I$1),--(TOther[Start Date]&lt;=A1197),--(TOther[End Date Calc]&gt;=A1197),TOther[Amount])))</f>
        <v/>
      </c>
      <c r="J1197" s="8" t="str">
        <f>IF(A1197="","",IF(COUNTIF(TOther[Frequency],$J$1)=0,0,IF(OR(DAY(A1197)=1,DAY(A1197)=15),SUMIFS(TOther[Amount],TOther[Frequency],$J$1,TOther[Start Date],"&lt;="&amp;$A1197,TOther[End Date Calc],"&gt;="&amp;A1197),0)))</f>
        <v/>
      </c>
      <c r="K1197" s="8" t="str">
        <f>IF(A1197="","",IF(COUNTIF(TOther[Frequency],$K$1)=0,0,IF(A1197=(A1197-DAY(A1197)+1+2*7-WEEKDAY(A1197-DAY(A1197)+8-4,1)),SUMIFS(TOther[Amount],TOther[Frequency],$K$1,TOther[Start Date],"&lt;="&amp;$A1197,TOther[End Date Calc],"&gt;="&amp;A1197),0)))</f>
        <v/>
      </c>
      <c r="L1197" s="8" t="str">
        <f>IF(A1197="","",IF(COUNTIF(TOther[Frequency],$L$1)=0,0,IF(A1197=(A1197-DAY(A1197)+1+3*7-WEEKDAY(A1197-DAY(A1197)+8-4,1)),SUMIFS(TOther[Amount],TOther[Frequency],$L$1,TOther[Start Date],"&lt;="&amp;$A1197,TOther[End Date Calc],"&gt;="&amp;A1197),0)))</f>
        <v/>
      </c>
      <c r="M1197" s="8" t="str">
        <f>IF(A1197="","",IF(COUNTIF(TOther[Frequency],$M$1)=0,0,IF(A1197=(A1197-DAY(A1197)+1+4*7-WEEKDAY(A1197-DAY(A1197)+8-4,1)),SUMIFS(TOther[Amount],TOther[Frequency],$M$1,TOther[Start Date],"&lt;="&amp;$A1197,TOther[End Date Calc],"&gt;="&amp;A1197),0)))</f>
        <v/>
      </c>
      <c r="N1197" s="8" t="str" cm="1">
        <f t="array" ref="N1197">IF(A1197="","",IF(COUNTIF(TOther[Frequency],$N$1)=0,0,SUMPRODUCT(--(IFERROR(MOD(A1197-TOther[Start Date],28),1)=0),--(TOther[Frequency]=$N$1),--(TOther[Start Date]&lt;=A1197),--(TOther[End Date Calc]&gt;=A1197),TOther[Amount])))</f>
        <v/>
      </c>
      <c r="O1197" s="8" t="str" cm="1">
        <f t="array" ref="O1197">IF(A1197="","",IF(COUNTIF(TOther[Frequency],$O$1)=0,0,SUMPRODUCT(--(IFERROR(MOD(A1197-TOther[Start Date],42),1)=0),--(TOther[Frequency]=$O$1),--(TOther[Start Date]&lt;=A1197),--(TOther[End Date Calc]&gt;=A1197),TOther[Amount])))</f>
        <v/>
      </c>
      <c r="P1197" s="8" t="str" cm="1">
        <f t="array" ref="P1197">IF(A1197="","",IF(COUNTIF(TOther[Frequency],$P$1)=0,0,SUMPRODUCT(--(IFERROR(MOD(A1197-TOther[Start Date],56),1)=0),--(TOther[Frequency]=$P$1),--(TOther[Start Date]&lt;=A1197),--(TOther[End Date Calc]&gt;=A1197),TOther[Amount])))</f>
        <v/>
      </c>
      <c r="Q1197" s="8" t="str">
        <f>IF(A1197="","",IF(COUNTIF(TOther[Frequency],$Q$1)=0,0,IF(B1197="N",SUMIFS(TOther[Amount],TOther[Frequency],$Q$1,TOther[Start Date],"&lt;="&amp;$A1197,TOther[End Date Calc],"&gt;="&amp;A1197,TOther[Start Day],DAY(A1197)),SUMIFS(TOther[Amount],TOther[Frequency],$Q$1,TOther[Start Date],"&lt;="&amp;$A1197,TOther[End Date Calc],"&gt;="&amp;A1197,TOther[Start Day],"&gt;="&amp;DAY(A1197)))))</f>
        <v/>
      </c>
      <c r="R1197" s="8" t="str" cm="1">
        <f t="array" ref="R1197">IF(A1197="","",IF(COUNTIF(TOther[Frequency],R$1)=0,0,SUMPRODUCT(--(TOther[Frequency]=R$1),--(TOther[Start Date]&lt;=A1197),--(TOther[End Date Calc]&gt;=A1197),IF(B1197="N",--(TOther[Start Day]=DAY(A1197)),--(TOther[Start Day]&gt;=DAY(A1197))),--(IFERROR(MOD(TOther[Start Month]-MONTH(A1197)+2,2),1)=0),TOther[Amount])))</f>
        <v/>
      </c>
      <c r="S1197" s="8" t="str" cm="1">
        <f t="array" ref="S1197">IF(A1197="","",IF(COUNTIF(TOther[Frequency],S$1)=0,0,SUMPRODUCT(--(TOther[Frequency]=S$1),--(TOther[Start Date]&lt;=A1197),--(TOther[End Date Calc]&gt;=A1197),IF(B1197="N",--(TOther[Start Day]=DAY(A1197)),--(TOther[Start Day]&gt;=DAY(A1197))),--(IFERROR(MOD(TOther[Start Month]-MONTH(A1197)+3,3),1)=0),TOther[Amount])))</f>
        <v/>
      </c>
      <c r="T1197" s="8" t="str" cm="1">
        <f t="array" ref="T1197">IF($A1197="","",IF(COUNTIF(TOther[Frequency],T$1)=0,0,SUMPRODUCT(--(TOther[Frequency]=T$1),--(TOther[Start Date]&lt;=$A1197),--(TOther[End Date Calc]&gt;=$A1197),IF($B1197="N",--(TOther[Start Day]=DAY($A1197)),--(TOther[Start Day]&gt;=DAY($A1197))),--(IFERROR(MOD(TOther[Start Month]-MONTH($A1197)+4,4),1)=0),TOther[Amount])))</f>
        <v/>
      </c>
      <c r="U1197" s="8" t="str" cm="1">
        <f t="array" ref="U1197">IF(A1197="","",IF(COUNTIF(TOther[Frequency],$U$1)=0,0,SUMPRODUCT(--(TOther[Frequency]=$U$1),--(TOther[Start Date]&lt;=A1197),--(TOther[End Date Calc]&gt;=A1197),IF(B1197="N",--(TOther[Start Day]=DAY(A1197)),--(TOther[Start Day]&gt;=DAY(A1197))),--(IFERROR(MOD(TOther[Start Month]-MONTH(A1197)+6,6),1)=0),TOther[Amount])))</f>
        <v/>
      </c>
      <c r="V1197" s="8" t="str" cm="1">
        <f t="array" ref="V1197">IF(A1197="","",IF(COUNTIF(TOther[Frequency],$V$1)=0,0,SUMPRODUCT(--(TOther[Frequency]=$V$1),--(TOther[Start Date]&lt;=A1197),--(TOther[End Date Calc]&gt;=A1197),IF(B1197="N",--(TOther[Start Day]=DAY(A1197)),--(TOther[Start Day]&gt;=DAY(A1197))),--(IFERROR(MOD(TOther[Start Month]-MONTH(A1197)+12,12),1)=0),TOther[Amount])))</f>
        <v/>
      </c>
      <c r="W1197" s="8" t="str">
        <f>IF(A1197="","",SUMIFS(TOther[Amount],TOther[Start Date],A1197,TOther[Frequency],$W$1))</f>
        <v/>
      </c>
      <c r="X1197" s="9" t="str">
        <f t="shared" si="90"/>
        <v/>
      </c>
      <c r="Y1197" s="9" t="str">
        <f t="shared" si="94"/>
        <v/>
      </c>
      <c r="Z1197" s="8" t="str" cm="1">
        <f t="array" ref="Z1197">IF(A1197="","",IF(COUNTIF('2) Income'!$D$13:$D$32,"Weekly")=0,0,SUMPRODUCT(--(IFERROR(MOD(A1197-'2) Income'!$F$13:$F$32,7),1)=0),--('2) Income'!$D$13:$D$32="Weekly"),--('2) Income'!$F$13:$F$32&lt;=A1197),'2) Income'!$E$13:$E$32)))</f>
        <v/>
      </c>
      <c r="AA1197" s="8" t="str" cm="1">
        <f t="array" ref="AA1197">IF(A1197="","",IF(COUNTIF('2) Income'!$D$13:$D$32,"Every Other Week")=0,0,SUMPRODUCT(--(IFERROR(MOD(A1197-'2) Income'!$F$13:$F$32,14),1)=0),--('2) Income'!$D$13:$D$32="Every Other Week"),--('2) Income'!$F$13:$F$32&lt;=A1197),'2) Income'!$E$13:$E$32)))</f>
        <v/>
      </c>
      <c r="AB1197" s="8" t="str">
        <f>IF(A1197="","",IF(COUNTIF('2) Income'!$D$13:$D$32,"1st and 15th")=0,0,IF(OR(DAY(A1197)=1,DAY(A1197)=15),SUMIFS('2) Income'!$E$13:$E$32,'2) Income'!$D$13:$D$32,"1st and 15th",'2) Income'!$F$13:$F$32,"&lt;="&amp;$A1197),0)))</f>
        <v/>
      </c>
      <c r="AC1197" s="8" t="str">
        <f>IF(A1197="","",IF(COUNTIF('2) Income'!$D$13:$D$32,"2nd Wednesday")=0,0,IF(A1197=(A1197-DAY(A1197)+1+2*7-WEEKDAY(A1197-DAY(A1197)+8-4,1)),SUMIFS('2) Income'!$E$13:$E$32,'2) Income'!$D$13:$D$32,"2nd Wednesday",'2) Income'!$F$13:$F$32,"&lt;="&amp;$A1197),0)))</f>
        <v/>
      </c>
      <c r="AD1197" s="8" t="str">
        <f>IF(A1197="","",IF(COUNTIF('2) Income'!$D$13:$D$32,"3rd Wednesday")=0,0,IF(A1197=(A1197-DAY(A1197)+1+3*7-WEEKDAY(A1197-DAY(A1197)+8-4,1)),SUMIFS('2) Income'!$E$13:$E$32,'2) Income'!$D$13:$D$32,"3rd Wednesday",'2) Income'!$F$13:$F$32,"&lt;="&amp;$A1197),0)))</f>
        <v/>
      </c>
      <c r="AE1197" s="8" t="str">
        <f>IF(A1197="","",IF(COUNTIF('2) Income'!$D$13:$D$32,"4th Wednesday")=0,0,IF(A1197=(A1197-DAY(A1197)+1+4*7-WEEKDAY(A1197-DAY(A1197)+8-4,1)),SUMIFS('2) Income'!$E$13:$E$32,'2) Income'!$D$13:$D$32,"4th Wednesday",'2) Income'!$F$13:$F$32,"&lt;="&amp;$A1197),0)))</f>
        <v/>
      </c>
      <c r="AF1197" s="8" t="str" cm="1">
        <f t="array" ref="AF1197">IF(A1197="","",IF(COUNTIF('2) Income'!$D$13:$D$32,"Every 4 Weeks")=0,0,SUMPRODUCT(--(IFERROR(MOD(A1197-'2) Income'!$F$13:$F$32,28),1)=0),--('2) Income'!$D$13:$D$32="Every 4 Weeks"),--('2) Income'!$F$13:$F$32&lt;=A1197),'2) Income'!$E$13:$E$32)))</f>
        <v/>
      </c>
      <c r="AG1197" s="8" t="str">
        <f>IF(A1197="","",IF(COUNTIF('2) Income'!$D$13:$D$32,"Monthly")=0,0,IF(B1197="N",SUMIFS('2) Income'!$E$13:$E$32,'2) Income'!$D$13:$D$32,"monthly",'2) Income'!$F$13:$F$32,"&lt;="&amp;$A1197,'2) Income'!$I$13:$I$32,DAY(A1197)),SUMIFS('2) Income'!$E$13:$E$32,'2) Income'!$D$13:$D$32,"monthly",'2) Income'!$F$13:$F$32,"&lt;="&amp;$A1197,'2) Income'!$I$13:$I$32,"&gt;="&amp;DAY(A1197)))))</f>
        <v/>
      </c>
      <c r="AH1197" s="8" t="str" cm="1">
        <f t="array" ref="AH1197">IF(A1197="","",IF(COUNTIF('2) Income'!$D$13:$D$32,"Yearly")=0,0,SUMPRODUCT(--('2) Income'!$D$13:$D$32="Yearly"),--('2) Income'!$F$13:$F$32&lt;=A1197),IF(B1197="N",--('2) Income'!$I$13:$I$32=DAY(A1197)),--('2) Income'!$I$13:$I$32&gt;=DAY(A1197))),--(IFERROR(MOD('2) Income'!$H$13:$H$32-MONTH(A1197)+12,12),1)=0),'2) Income'!$E$13:$E$32)))</f>
        <v/>
      </c>
      <c r="AI1197" s="8" t="str">
        <f>IF(A1197="","",IF(COUNTIF('2) Income'!$D$13:$D$32,"one-time")=0,0,SUMIFS('2) Income'!$E$13:$E$32,'2) Income'!$D$13:$D$32,"one-time",'2) Income'!$F$13:$F$32,"="&amp;$A1197)))</f>
        <v/>
      </c>
      <c r="AJ1197" s="9" t="str">
        <f t="shared" si="91"/>
        <v/>
      </c>
    </row>
    <row r="1198" spans="1:36">
      <c r="A1198" s="7" t="str">
        <f>IF(A1197="","",IF(A1197+1&lt;='1) Period'!$E$21,A1197+1,""))</f>
        <v/>
      </c>
      <c r="B1198" s="7" t="e">
        <f t="shared" si="92"/>
        <v>#VALUE!</v>
      </c>
      <c r="C1198" t="e">
        <f t="shared" si="93"/>
        <v>#VALUE!</v>
      </c>
      <c r="D1198" s="8" t="str">
        <f>IF(A1198="","",IF(TEXT(A1198,"dddd")='4) Happy Money'!$E$23,WAllowance,0))</f>
        <v/>
      </c>
      <c r="E1198" s="8" t="str">
        <f>IF(A1198="","",IF(B1198="N",SUMIF(TMonthly[Day of the Month],DAY(A1198),TMonthly[Amount]),SUMIF(TMonthly[Day of the Month],"&gt;="&amp;DAY(A1198),TMonthly[Amount])))</f>
        <v/>
      </c>
      <c r="F1198" s="8" t="str" cm="1">
        <f t="array" ref="F1198">IF(A1198="","",SUMPRODUCT(--(TYearly[Due Date]&lt;=A1198),IF(B1198="N",--(TYearly[Day]=DAY(A1198)),--(TYearly[Day]&gt;=DAY(A1198))),--(IFERROR(MOD(TYearly[Month]-MONTH(A1198)+12,12),1)=0),TYearly[Amount]))</f>
        <v/>
      </c>
      <c r="G1198" s="8" t="str">
        <f>IF(A1198="","",SUMIF(TOneTime[Due Date],A1198,TOneTime[Amount]))</f>
        <v/>
      </c>
      <c r="H1198" s="8" t="str" cm="1">
        <f t="array" ref="H1198">IF(A1198="","",IF(COUNTIF(TOther[Frequency],$H$1)=0,0,SUMPRODUCT(--(IFERROR(MOD(A1198-TOther[Start Date],7),1)=0),--(TOther[Frequency]=$H$1),--(TOther[Start Date]&lt;=A1198),--(TOther[End Date Calc]&gt;=A1198),TOther[Amount])))</f>
        <v/>
      </c>
      <c r="I1198" s="8" t="str" cm="1">
        <f t="array" ref="I1198">IF(A1198="","",IF(COUNTIF(TOther[Frequency],$I$1)=0,0,SUMPRODUCT(--(IFERROR(MOD(A1198-TOther[Start Date],14),1)=0),--(TOther[Frequency]=$I$1),--(TOther[Start Date]&lt;=A1198),--(TOther[End Date Calc]&gt;=A1198),TOther[Amount])))</f>
        <v/>
      </c>
      <c r="J1198" s="8" t="str">
        <f>IF(A1198="","",IF(COUNTIF(TOther[Frequency],$J$1)=0,0,IF(OR(DAY(A1198)=1,DAY(A1198)=15),SUMIFS(TOther[Amount],TOther[Frequency],$J$1,TOther[Start Date],"&lt;="&amp;$A1198,TOther[End Date Calc],"&gt;="&amp;A1198),0)))</f>
        <v/>
      </c>
      <c r="K1198" s="8" t="str">
        <f>IF(A1198="","",IF(COUNTIF(TOther[Frequency],$K$1)=0,0,IF(A1198=(A1198-DAY(A1198)+1+2*7-WEEKDAY(A1198-DAY(A1198)+8-4,1)),SUMIFS(TOther[Amount],TOther[Frequency],$K$1,TOther[Start Date],"&lt;="&amp;$A1198,TOther[End Date Calc],"&gt;="&amp;A1198),0)))</f>
        <v/>
      </c>
      <c r="L1198" s="8" t="str">
        <f>IF(A1198="","",IF(COUNTIF(TOther[Frequency],$L$1)=0,0,IF(A1198=(A1198-DAY(A1198)+1+3*7-WEEKDAY(A1198-DAY(A1198)+8-4,1)),SUMIFS(TOther[Amount],TOther[Frequency],$L$1,TOther[Start Date],"&lt;="&amp;$A1198,TOther[End Date Calc],"&gt;="&amp;A1198),0)))</f>
        <v/>
      </c>
      <c r="M1198" s="8" t="str">
        <f>IF(A1198="","",IF(COUNTIF(TOther[Frequency],$M$1)=0,0,IF(A1198=(A1198-DAY(A1198)+1+4*7-WEEKDAY(A1198-DAY(A1198)+8-4,1)),SUMIFS(TOther[Amount],TOther[Frequency],$M$1,TOther[Start Date],"&lt;="&amp;$A1198,TOther[End Date Calc],"&gt;="&amp;A1198),0)))</f>
        <v/>
      </c>
      <c r="N1198" s="8" t="str" cm="1">
        <f t="array" ref="N1198">IF(A1198="","",IF(COUNTIF(TOther[Frequency],$N$1)=0,0,SUMPRODUCT(--(IFERROR(MOD(A1198-TOther[Start Date],28),1)=0),--(TOther[Frequency]=$N$1),--(TOther[Start Date]&lt;=A1198),--(TOther[End Date Calc]&gt;=A1198),TOther[Amount])))</f>
        <v/>
      </c>
      <c r="O1198" s="8" t="str" cm="1">
        <f t="array" ref="O1198">IF(A1198="","",IF(COUNTIF(TOther[Frequency],$O$1)=0,0,SUMPRODUCT(--(IFERROR(MOD(A1198-TOther[Start Date],42),1)=0),--(TOther[Frequency]=$O$1),--(TOther[Start Date]&lt;=A1198),--(TOther[End Date Calc]&gt;=A1198),TOther[Amount])))</f>
        <v/>
      </c>
      <c r="P1198" s="8" t="str" cm="1">
        <f t="array" ref="P1198">IF(A1198="","",IF(COUNTIF(TOther[Frequency],$P$1)=0,0,SUMPRODUCT(--(IFERROR(MOD(A1198-TOther[Start Date],56),1)=0),--(TOther[Frequency]=$P$1),--(TOther[Start Date]&lt;=A1198),--(TOther[End Date Calc]&gt;=A1198),TOther[Amount])))</f>
        <v/>
      </c>
      <c r="Q1198" s="8" t="str">
        <f>IF(A1198="","",IF(COUNTIF(TOther[Frequency],$Q$1)=0,0,IF(B1198="N",SUMIFS(TOther[Amount],TOther[Frequency],$Q$1,TOther[Start Date],"&lt;="&amp;$A1198,TOther[End Date Calc],"&gt;="&amp;A1198,TOther[Start Day],DAY(A1198)),SUMIFS(TOther[Amount],TOther[Frequency],$Q$1,TOther[Start Date],"&lt;="&amp;$A1198,TOther[End Date Calc],"&gt;="&amp;A1198,TOther[Start Day],"&gt;="&amp;DAY(A1198)))))</f>
        <v/>
      </c>
      <c r="R1198" s="8" t="str" cm="1">
        <f t="array" ref="R1198">IF(A1198="","",IF(COUNTIF(TOther[Frequency],R$1)=0,0,SUMPRODUCT(--(TOther[Frequency]=R$1),--(TOther[Start Date]&lt;=A1198),--(TOther[End Date Calc]&gt;=A1198),IF(B1198="N",--(TOther[Start Day]=DAY(A1198)),--(TOther[Start Day]&gt;=DAY(A1198))),--(IFERROR(MOD(TOther[Start Month]-MONTH(A1198)+2,2),1)=0),TOther[Amount])))</f>
        <v/>
      </c>
      <c r="S1198" s="8" t="str" cm="1">
        <f t="array" ref="S1198">IF(A1198="","",IF(COUNTIF(TOther[Frequency],S$1)=0,0,SUMPRODUCT(--(TOther[Frequency]=S$1),--(TOther[Start Date]&lt;=A1198),--(TOther[End Date Calc]&gt;=A1198),IF(B1198="N",--(TOther[Start Day]=DAY(A1198)),--(TOther[Start Day]&gt;=DAY(A1198))),--(IFERROR(MOD(TOther[Start Month]-MONTH(A1198)+3,3),1)=0),TOther[Amount])))</f>
        <v/>
      </c>
      <c r="T1198" s="8" t="str" cm="1">
        <f t="array" ref="T1198">IF($A1198="","",IF(COUNTIF(TOther[Frequency],T$1)=0,0,SUMPRODUCT(--(TOther[Frequency]=T$1),--(TOther[Start Date]&lt;=$A1198),--(TOther[End Date Calc]&gt;=$A1198),IF($B1198="N",--(TOther[Start Day]=DAY($A1198)),--(TOther[Start Day]&gt;=DAY($A1198))),--(IFERROR(MOD(TOther[Start Month]-MONTH($A1198)+4,4),1)=0),TOther[Amount])))</f>
        <v/>
      </c>
      <c r="U1198" s="8" t="str" cm="1">
        <f t="array" ref="U1198">IF(A1198="","",IF(COUNTIF(TOther[Frequency],$U$1)=0,0,SUMPRODUCT(--(TOther[Frequency]=$U$1),--(TOther[Start Date]&lt;=A1198),--(TOther[End Date Calc]&gt;=A1198),IF(B1198="N",--(TOther[Start Day]=DAY(A1198)),--(TOther[Start Day]&gt;=DAY(A1198))),--(IFERROR(MOD(TOther[Start Month]-MONTH(A1198)+6,6),1)=0),TOther[Amount])))</f>
        <v/>
      </c>
      <c r="V1198" s="8" t="str" cm="1">
        <f t="array" ref="V1198">IF(A1198="","",IF(COUNTIF(TOther[Frequency],$V$1)=0,0,SUMPRODUCT(--(TOther[Frequency]=$V$1),--(TOther[Start Date]&lt;=A1198),--(TOther[End Date Calc]&gt;=A1198),IF(B1198="N",--(TOther[Start Day]=DAY(A1198)),--(TOther[Start Day]&gt;=DAY(A1198))),--(IFERROR(MOD(TOther[Start Month]-MONTH(A1198)+12,12),1)=0),TOther[Amount])))</f>
        <v/>
      </c>
      <c r="W1198" s="8" t="str">
        <f>IF(A1198="","",SUMIFS(TOther[Amount],TOther[Start Date],A1198,TOther[Frequency],$W$1))</f>
        <v/>
      </c>
      <c r="X1198" s="9" t="str">
        <f t="shared" si="90"/>
        <v/>
      </c>
      <c r="Y1198" s="9" t="str">
        <f t="shared" si="94"/>
        <v/>
      </c>
      <c r="Z1198" s="8" t="str" cm="1">
        <f t="array" ref="Z1198">IF(A1198="","",IF(COUNTIF('2) Income'!$D$13:$D$32,"Weekly")=0,0,SUMPRODUCT(--(IFERROR(MOD(A1198-'2) Income'!$F$13:$F$32,7),1)=0),--('2) Income'!$D$13:$D$32="Weekly"),--('2) Income'!$F$13:$F$32&lt;=A1198),'2) Income'!$E$13:$E$32)))</f>
        <v/>
      </c>
      <c r="AA1198" s="8" t="str" cm="1">
        <f t="array" ref="AA1198">IF(A1198="","",IF(COUNTIF('2) Income'!$D$13:$D$32,"Every Other Week")=0,0,SUMPRODUCT(--(IFERROR(MOD(A1198-'2) Income'!$F$13:$F$32,14),1)=0),--('2) Income'!$D$13:$D$32="Every Other Week"),--('2) Income'!$F$13:$F$32&lt;=A1198),'2) Income'!$E$13:$E$32)))</f>
        <v/>
      </c>
      <c r="AB1198" s="8" t="str">
        <f>IF(A1198="","",IF(COUNTIF('2) Income'!$D$13:$D$32,"1st and 15th")=0,0,IF(OR(DAY(A1198)=1,DAY(A1198)=15),SUMIFS('2) Income'!$E$13:$E$32,'2) Income'!$D$13:$D$32,"1st and 15th",'2) Income'!$F$13:$F$32,"&lt;="&amp;$A1198),0)))</f>
        <v/>
      </c>
      <c r="AC1198" s="8" t="str">
        <f>IF(A1198="","",IF(COUNTIF('2) Income'!$D$13:$D$32,"2nd Wednesday")=0,0,IF(A1198=(A1198-DAY(A1198)+1+2*7-WEEKDAY(A1198-DAY(A1198)+8-4,1)),SUMIFS('2) Income'!$E$13:$E$32,'2) Income'!$D$13:$D$32,"2nd Wednesday",'2) Income'!$F$13:$F$32,"&lt;="&amp;$A1198),0)))</f>
        <v/>
      </c>
      <c r="AD1198" s="8" t="str">
        <f>IF(A1198="","",IF(COUNTIF('2) Income'!$D$13:$D$32,"3rd Wednesday")=0,0,IF(A1198=(A1198-DAY(A1198)+1+3*7-WEEKDAY(A1198-DAY(A1198)+8-4,1)),SUMIFS('2) Income'!$E$13:$E$32,'2) Income'!$D$13:$D$32,"3rd Wednesday",'2) Income'!$F$13:$F$32,"&lt;="&amp;$A1198),0)))</f>
        <v/>
      </c>
      <c r="AE1198" s="8" t="str">
        <f>IF(A1198="","",IF(COUNTIF('2) Income'!$D$13:$D$32,"4th Wednesday")=0,0,IF(A1198=(A1198-DAY(A1198)+1+4*7-WEEKDAY(A1198-DAY(A1198)+8-4,1)),SUMIFS('2) Income'!$E$13:$E$32,'2) Income'!$D$13:$D$32,"4th Wednesday",'2) Income'!$F$13:$F$32,"&lt;="&amp;$A1198),0)))</f>
        <v/>
      </c>
      <c r="AF1198" s="8" t="str" cm="1">
        <f t="array" ref="AF1198">IF(A1198="","",IF(COUNTIF('2) Income'!$D$13:$D$32,"Every 4 Weeks")=0,0,SUMPRODUCT(--(IFERROR(MOD(A1198-'2) Income'!$F$13:$F$32,28),1)=0),--('2) Income'!$D$13:$D$32="Every 4 Weeks"),--('2) Income'!$F$13:$F$32&lt;=A1198),'2) Income'!$E$13:$E$32)))</f>
        <v/>
      </c>
      <c r="AG1198" s="8" t="str">
        <f>IF(A1198="","",IF(COUNTIF('2) Income'!$D$13:$D$32,"Monthly")=0,0,IF(B1198="N",SUMIFS('2) Income'!$E$13:$E$32,'2) Income'!$D$13:$D$32,"monthly",'2) Income'!$F$13:$F$32,"&lt;="&amp;$A1198,'2) Income'!$I$13:$I$32,DAY(A1198)),SUMIFS('2) Income'!$E$13:$E$32,'2) Income'!$D$13:$D$32,"monthly",'2) Income'!$F$13:$F$32,"&lt;="&amp;$A1198,'2) Income'!$I$13:$I$32,"&gt;="&amp;DAY(A1198)))))</f>
        <v/>
      </c>
      <c r="AH1198" s="8" t="str" cm="1">
        <f t="array" ref="AH1198">IF(A1198="","",IF(COUNTIF('2) Income'!$D$13:$D$32,"Yearly")=0,0,SUMPRODUCT(--('2) Income'!$D$13:$D$32="Yearly"),--('2) Income'!$F$13:$F$32&lt;=A1198),IF(B1198="N",--('2) Income'!$I$13:$I$32=DAY(A1198)),--('2) Income'!$I$13:$I$32&gt;=DAY(A1198))),--(IFERROR(MOD('2) Income'!$H$13:$H$32-MONTH(A1198)+12,12),1)=0),'2) Income'!$E$13:$E$32)))</f>
        <v/>
      </c>
      <c r="AI1198" s="8" t="str">
        <f>IF(A1198="","",IF(COUNTIF('2) Income'!$D$13:$D$32,"one-time")=0,0,SUMIFS('2) Income'!$E$13:$E$32,'2) Income'!$D$13:$D$32,"one-time",'2) Income'!$F$13:$F$32,"="&amp;$A1198)))</f>
        <v/>
      </c>
      <c r="AJ1198" s="9" t="str">
        <f t="shared" si="91"/>
        <v/>
      </c>
    </row>
    <row r="1199" spans="1:36">
      <c r="A1199" s="7" t="str">
        <f>IF(A1198="","",IF(A1198+1&lt;='1) Period'!$E$21,A1198+1,""))</f>
        <v/>
      </c>
      <c r="B1199" s="7" t="e">
        <f t="shared" si="92"/>
        <v>#VALUE!</v>
      </c>
      <c r="C1199" t="e">
        <f t="shared" si="93"/>
        <v>#VALUE!</v>
      </c>
      <c r="D1199" s="8" t="str">
        <f>IF(A1199="","",IF(TEXT(A1199,"dddd")='4) Happy Money'!$E$23,WAllowance,0))</f>
        <v/>
      </c>
      <c r="E1199" s="8" t="str">
        <f>IF(A1199="","",IF(B1199="N",SUMIF(TMonthly[Day of the Month],DAY(A1199),TMonthly[Amount]),SUMIF(TMonthly[Day of the Month],"&gt;="&amp;DAY(A1199),TMonthly[Amount])))</f>
        <v/>
      </c>
      <c r="F1199" s="8" t="str" cm="1">
        <f t="array" ref="F1199">IF(A1199="","",SUMPRODUCT(--(TYearly[Due Date]&lt;=A1199),IF(B1199="N",--(TYearly[Day]=DAY(A1199)),--(TYearly[Day]&gt;=DAY(A1199))),--(IFERROR(MOD(TYearly[Month]-MONTH(A1199)+12,12),1)=0),TYearly[Amount]))</f>
        <v/>
      </c>
      <c r="G1199" s="8" t="str">
        <f>IF(A1199="","",SUMIF(TOneTime[Due Date],A1199,TOneTime[Amount]))</f>
        <v/>
      </c>
      <c r="H1199" s="8" t="str" cm="1">
        <f t="array" ref="H1199">IF(A1199="","",IF(COUNTIF(TOther[Frequency],$H$1)=0,0,SUMPRODUCT(--(IFERROR(MOD(A1199-TOther[Start Date],7),1)=0),--(TOther[Frequency]=$H$1),--(TOther[Start Date]&lt;=A1199),--(TOther[End Date Calc]&gt;=A1199),TOther[Amount])))</f>
        <v/>
      </c>
      <c r="I1199" s="8" t="str" cm="1">
        <f t="array" ref="I1199">IF(A1199="","",IF(COUNTIF(TOther[Frequency],$I$1)=0,0,SUMPRODUCT(--(IFERROR(MOD(A1199-TOther[Start Date],14),1)=0),--(TOther[Frequency]=$I$1),--(TOther[Start Date]&lt;=A1199),--(TOther[End Date Calc]&gt;=A1199),TOther[Amount])))</f>
        <v/>
      </c>
      <c r="J1199" s="8" t="str">
        <f>IF(A1199="","",IF(COUNTIF(TOther[Frequency],$J$1)=0,0,IF(OR(DAY(A1199)=1,DAY(A1199)=15),SUMIFS(TOther[Amount],TOther[Frequency],$J$1,TOther[Start Date],"&lt;="&amp;$A1199,TOther[End Date Calc],"&gt;="&amp;A1199),0)))</f>
        <v/>
      </c>
      <c r="K1199" s="8" t="str">
        <f>IF(A1199="","",IF(COUNTIF(TOther[Frequency],$K$1)=0,0,IF(A1199=(A1199-DAY(A1199)+1+2*7-WEEKDAY(A1199-DAY(A1199)+8-4,1)),SUMIFS(TOther[Amount],TOther[Frequency],$K$1,TOther[Start Date],"&lt;="&amp;$A1199,TOther[End Date Calc],"&gt;="&amp;A1199),0)))</f>
        <v/>
      </c>
      <c r="L1199" s="8" t="str">
        <f>IF(A1199="","",IF(COUNTIF(TOther[Frequency],$L$1)=0,0,IF(A1199=(A1199-DAY(A1199)+1+3*7-WEEKDAY(A1199-DAY(A1199)+8-4,1)),SUMIFS(TOther[Amount],TOther[Frequency],$L$1,TOther[Start Date],"&lt;="&amp;$A1199,TOther[End Date Calc],"&gt;="&amp;A1199),0)))</f>
        <v/>
      </c>
      <c r="M1199" s="8" t="str">
        <f>IF(A1199="","",IF(COUNTIF(TOther[Frequency],$M$1)=0,0,IF(A1199=(A1199-DAY(A1199)+1+4*7-WEEKDAY(A1199-DAY(A1199)+8-4,1)),SUMIFS(TOther[Amount],TOther[Frequency],$M$1,TOther[Start Date],"&lt;="&amp;$A1199,TOther[End Date Calc],"&gt;="&amp;A1199),0)))</f>
        <v/>
      </c>
      <c r="N1199" s="8" t="str" cm="1">
        <f t="array" ref="N1199">IF(A1199="","",IF(COUNTIF(TOther[Frequency],$N$1)=0,0,SUMPRODUCT(--(IFERROR(MOD(A1199-TOther[Start Date],28),1)=0),--(TOther[Frequency]=$N$1),--(TOther[Start Date]&lt;=A1199),--(TOther[End Date Calc]&gt;=A1199),TOther[Amount])))</f>
        <v/>
      </c>
      <c r="O1199" s="8" t="str" cm="1">
        <f t="array" ref="O1199">IF(A1199="","",IF(COUNTIF(TOther[Frequency],$O$1)=0,0,SUMPRODUCT(--(IFERROR(MOD(A1199-TOther[Start Date],42),1)=0),--(TOther[Frequency]=$O$1),--(TOther[Start Date]&lt;=A1199),--(TOther[End Date Calc]&gt;=A1199),TOther[Amount])))</f>
        <v/>
      </c>
      <c r="P1199" s="8" t="str" cm="1">
        <f t="array" ref="P1199">IF(A1199="","",IF(COUNTIF(TOther[Frequency],$P$1)=0,0,SUMPRODUCT(--(IFERROR(MOD(A1199-TOther[Start Date],56),1)=0),--(TOther[Frequency]=$P$1),--(TOther[Start Date]&lt;=A1199),--(TOther[End Date Calc]&gt;=A1199),TOther[Amount])))</f>
        <v/>
      </c>
      <c r="Q1199" s="8" t="str">
        <f>IF(A1199="","",IF(COUNTIF(TOther[Frequency],$Q$1)=0,0,IF(B1199="N",SUMIFS(TOther[Amount],TOther[Frequency],$Q$1,TOther[Start Date],"&lt;="&amp;$A1199,TOther[End Date Calc],"&gt;="&amp;A1199,TOther[Start Day],DAY(A1199)),SUMIFS(TOther[Amount],TOther[Frequency],$Q$1,TOther[Start Date],"&lt;="&amp;$A1199,TOther[End Date Calc],"&gt;="&amp;A1199,TOther[Start Day],"&gt;="&amp;DAY(A1199)))))</f>
        <v/>
      </c>
      <c r="R1199" s="8" t="str" cm="1">
        <f t="array" ref="R1199">IF(A1199="","",IF(COUNTIF(TOther[Frequency],R$1)=0,0,SUMPRODUCT(--(TOther[Frequency]=R$1),--(TOther[Start Date]&lt;=A1199),--(TOther[End Date Calc]&gt;=A1199),IF(B1199="N",--(TOther[Start Day]=DAY(A1199)),--(TOther[Start Day]&gt;=DAY(A1199))),--(IFERROR(MOD(TOther[Start Month]-MONTH(A1199)+2,2),1)=0),TOther[Amount])))</f>
        <v/>
      </c>
      <c r="S1199" s="8" t="str" cm="1">
        <f t="array" ref="S1199">IF(A1199="","",IF(COUNTIF(TOther[Frequency],S$1)=0,0,SUMPRODUCT(--(TOther[Frequency]=S$1),--(TOther[Start Date]&lt;=A1199),--(TOther[End Date Calc]&gt;=A1199),IF(B1199="N",--(TOther[Start Day]=DAY(A1199)),--(TOther[Start Day]&gt;=DAY(A1199))),--(IFERROR(MOD(TOther[Start Month]-MONTH(A1199)+3,3),1)=0),TOther[Amount])))</f>
        <v/>
      </c>
      <c r="T1199" s="8" t="str" cm="1">
        <f t="array" ref="T1199">IF($A1199="","",IF(COUNTIF(TOther[Frequency],T$1)=0,0,SUMPRODUCT(--(TOther[Frequency]=T$1),--(TOther[Start Date]&lt;=$A1199),--(TOther[End Date Calc]&gt;=$A1199),IF($B1199="N",--(TOther[Start Day]=DAY($A1199)),--(TOther[Start Day]&gt;=DAY($A1199))),--(IFERROR(MOD(TOther[Start Month]-MONTH($A1199)+4,4),1)=0),TOther[Amount])))</f>
        <v/>
      </c>
      <c r="U1199" s="8" t="str" cm="1">
        <f t="array" ref="U1199">IF(A1199="","",IF(COUNTIF(TOther[Frequency],$U$1)=0,0,SUMPRODUCT(--(TOther[Frequency]=$U$1),--(TOther[Start Date]&lt;=A1199),--(TOther[End Date Calc]&gt;=A1199),IF(B1199="N",--(TOther[Start Day]=DAY(A1199)),--(TOther[Start Day]&gt;=DAY(A1199))),--(IFERROR(MOD(TOther[Start Month]-MONTH(A1199)+6,6),1)=0),TOther[Amount])))</f>
        <v/>
      </c>
      <c r="V1199" s="8" t="str" cm="1">
        <f t="array" ref="V1199">IF(A1199="","",IF(COUNTIF(TOther[Frequency],$V$1)=0,0,SUMPRODUCT(--(TOther[Frequency]=$V$1),--(TOther[Start Date]&lt;=A1199),--(TOther[End Date Calc]&gt;=A1199),IF(B1199="N",--(TOther[Start Day]=DAY(A1199)),--(TOther[Start Day]&gt;=DAY(A1199))),--(IFERROR(MOD(TOther[Start Month]-MONTH(A1199)+12,12),1)=0),TOther[Amount])))</f>
        <v/>
      </c>
      <c r="W1199" s="8" t="str">
        <f>IF(A1199="","",SUMIFS(TOther[Amount],TOther[Start Date],A1199,TOther[Frequency],$W$1))</f>
        <v/>
      </c>
      <c r="X1199" s="9" t="str">
        <f t="shared" si="90"/>
        <v/>
      </c>
      <c r="Y1199" s="9" t="str">
        <f t="shared" si="94"/>
        <v/>
      </c>
      <c r="Z1199" s="8" t="str" cm="1">
        <f t="array" ref="Z1199">IF(A1199="","",IF(COUNTIF('2) Income'!$D$13:$D$32,"Weekly")=0,0,SUMPRODUCT(--(IFERROR(MOD(A1199-'2) Income'!$F$13:$F$32,7),1)=0),--('2) Income'!$D$13:$D$32="Weekly"),--('2) Income'!$F$13:$F$32&lt;=A1199),'2) Income'!$E$13:$E$32)))</f>
        <v/>
      </c>
      <c r="AA1199" s="8" t="str" cm="1">
        <f t="array" ref="AA1199">IF(A1199="","",IF(COUNTIF('2) Income'!$D$13:$D$32,"Every Other Week")=0,0,SUMPRODUCT(--(IFERROR(MOD(A1199-'2) Income'!$F$13:$F$32,14),1)=0),--('2) Income'!$D$13:$D$32="Every Other Week"),--('2) Income'!$F$13:$F$32&lt;=A1199),'2) Income'!$E$13:$E$32)))</f>
        <v/>
      </c>
      <c r="AB1199" s="8" t="str">
        <f>IF(A1199="","",IF(COUNTIF('2) Income'!$D$13:$D$32,"1st and 15th")=0,0,IF(OR(DAY(A1199)=1,DAY(A1199)=15),SUMIFS('2) Income'!$E$13:$E$32,'2) Income'!$D$13:$D$32,"1st and 15th",'2) Income'!$F$13:$F$32,"&lt;="&amp;$A1199),0)))</f>
        <v/>
      </c>
      <c r="AC1199" s="8" t="str">
        <f>IF(A1199="","",IF(COUNTIF('2) Income'!$D$13:$D$32,"2nd Wednesday")=0,0,IF(A1199=(A1199-DAY(A1199)+1+2*7-WEEKDAY(A1199-DAY(A1199)+8-4,1)),SUMIFS('2) Income'!$E$13:$E$32,'2) Income'!$D$13:$D$32,"2nd Wednesday",'2) Income'!$F$13:$F$32,"&lt;="&amp;$A1199),0)))</f>
        <v/>
      </c>
      <c r="AD1199" s="8" t="str">
        <f>IF(A1199="","",IF(COUNTIF('2) Income'!$D$13:$D$32,"3rd Wednesday")=0,0,IF(A1199=(A1199-DAY(A1199)+1+3*7-WEEKDAY(A1199-DAY(A1199)+8-4,1)),SUMIFS('2) Income'!$E$13:$E$32,'2) Income'!$D$13:$D$32,"3rd Wednesday",'2) Income'!$F$13:$F$32,"&lt;="&amp;$A1199),0)))</f>
        <v/>
      </c>
      <c r="AE1199" s="8" t="str">
        <f>IF(A1199="","",IF(COUNTIF('2) Income'!$D$13:$D$32,"4th Wednesday")=0,0,IF(A1199=(A1199-DAY(A1199)+1+4*7-WEEKDAY(A1199-DAY(A1199)+8-4,1)),SUMIFS('2) Income'!$E$13:$E$32,'2) Income'!$D$13:$D$32,"4th Wednesday",'2) Income'!$F$13:$F$32,"&lt;="&amp;$A1199),0)))</f>
        <v/>
      </c>
      <c r="AF1199" s="8" t="str" cm="1">
        <f t="array" ref="AF1199">IF(A1199="","",IF(COUNTIF('2) Income'!$D$13:$D$32,"Every 4 Weeks")=0,0,SUMPRODUCT(--(IFERROR(MOD(A1199-'2) Income'!$F$13:$F$32,28),1)=0),--('2) Income'!$D$13:$D$32="Every 4 Weeks"),--('2) Income'!$F$13:$F$32&lt;=A1199),'2) Income'!$E$13:$E$32)))</f>
        <v/>
      </c>
      <c r="AG1199" s="8" t="str">
        <f>IF(A1199="","",IF(COUNTIF('2) Income'!$D$13:$D$32,"Monthly")=0,0,IF(B1199="N",SUMIFS('2) Income'!$E$13:$E$32,'2) Income'!$D$13:$D$32,"monthly",'2) Income'!$F$13:$F$32,"&lt;="&amp;$A1199,'2) Income'!$I$13:$I$32,DAY(A1199)),SUMIFS('2) Income'!$E$13:$E$32,'2) Income'!$D$13:$D$32,"monthly",'2) Income'!$F$13:$F$32,"&lt;="&amp;$A1199,'2) Income'!$I$13:$I$32,"&gt;="&amp;DAY(A1199)))))</f>
        <v/>
      </c>
      <c r="AH1199" s="8" t="str" cm="1">
        <f t="array" ref="AH1199">IF(A1199="","",IF(COUNTIF('2) Income'!$D$13:$D$32,"Yearly")=0,0,SUMPRODUCT(--('2) Income'!$D$13:$D$32="Yearly"),--('2) Income'!$F$13:$F$32&lt;=A1199),IF(B1199="N",--('2) Income'!$I$13:$I$32=DAY(A1199)),--('2) Income'!$I$13:$I$32&gt;=DAY(A1199))),--(IFERROR(MOD('2) Income'!$H$13:$H$32-MONTH(A1199)+12,12),1)=0),'2) Income'!$E$13:$E$32)))</f>
        <v/>
      </c>
      <c r="AI1199" s="8" t="str">
        <f>IF(A1199="","",IF(COUNTIF('2) Income'!$D$13:$D$32,"one-time")=0,0,SUMIFS('2) Income'!$E$13:$E$32,'2) Income'!$D$13:$D$32,"one-time",'2) Income'!$F$13:$F$32,"="&amp;$A1199)))</f>
        <v/>
      </c>
      <c r="AJ1199" s="9" t="str">
        <f t="shared" si="91"/>
        <v/>
      </c>
    </row>
    <row r="1200" spans="1:36">
      <c r="A1200" s="7" t="str">
        <f>IF(A1199="","",IF(A1199+1&lt;='1) Period'!$E$21,A1199+1,""))</f>
        <v/>
      </c>
      <c r="B1200" s="7" t="e">
        <f t="shared" si="92"/>
        <v>#VALUE!</v>
      </c>
      <c r="C1200" t="e">
        <f t="shared" si="93"/>
        <v>#VALUE!</v>
      </c>
      <c r="D1200" s="8" t="str">
        <f>IF(A1200="","",IF(TEXT(A1200,"dddd")='4) Happy Money'!$E$23,WAllowance,0))</f>
        <v/>
      </c>
      <c r="E1200" s="8" t="str">
        <f>IF(A1200="","",IF(B1200="N",SUMIF(TMonthly[Day of the Month],DAY(A1200),TMonthly[Amount]),SUMIF(TMonthly[Day of the Month],"&gt;="&amp;DAY(A1200),TMonthly[Amount])))</f>
        <v/>
      </c>
      <c r="F1200" s="8" t="str" cm="1">
        <f t="array" ref="F1200">IF(A1200="","",SUMPRODUCT(--(TYearly[Due Date]&lt;=A1200),IF(B1200="N",--(TYearly[Day]=DAY(A1200)),--(TYearly[Day]&gt;=DAY(A1200))),--(IFERROR(MOD(TYearly[Month]-MONTH(A1200)+12,12),1)=0),TYearly[Amount]))</f>
        <v/>
      </c>
      <c r="G1200" s="8" t="str">
        <f>IF(A1200="","",SUMIF(TOneTime[Due Date],A1200,TOneTime[Amount]))</f>
        <v/>
      </c>
      <c r="H1200" s="8" t="str" cm="1">
        <f t="array" ref="H1200">IF(A1200="","",IF(COUNTIF(TOther[Frequency],$H$1)=0,0,SUMPRODUCT(--(IFERROR(MOD(A1200-TOther[Start Date],7),1)=0),--(TOther[Frequency]=$H$1),--(TOther[Start Date]&lt;=A1200),--(TOther[End Date Calc]&gt;=A1200),TOther[Amount])))</f>
        <v/>
      </c>
      <c r="I1200" s="8" t="str" cm="1">
        <f t="array" ref="I1200">IF(A1200="","",IF(COUNTIF(TOther[Frequency],$I$1)=0,0,SUMPRODUCT(--(IFERROR(MOD(A1200-TOther[Start Date],14),1)=0),--(TOther[Frequency]=$I$1),--(TOther[Start Date]&lt;=A1200),--(TOther[End Date Calc]&gt;=A1200),TOther[Amount])))</f>
        <v/>
      </c>
      <c r="J1200" s="8" t="str">
        <f>IF(A1200="","",IF(COUNTIF(TOther[Frequency],$J$1)=0,0,IF(OR(DAY(A1200)=1,DAY(A1200)=15),SUMIFS(TOther[Amount],TOther[Frequency],$J$1,TOther[Start Date],"&lt;="&amp;$A1200,TOther[End Date Calc],"&gt;="&amp;A1200),0)))</f>
        <v/>
      </c>
      <c r="K1200" s="8" t="str">
        <f>IF(A1200="","",IF(COUNTIF(TOther[Frequency],$K$1)=0,0,IF(A1200=(A1200-DAY(A1200)+1+2*7-WEEKDAY(A1200-DAY(A1200)+8-4,1)),SUMIFS(TOther[Amount],TOther[Frequency],$K$1,TOther[Start Date],"&lt;="&amp;$A1200,TOther[End Date Calc],"&gt;="&amp;A1200),0)))</f>
        <v/>
      </c>
      <c r="L1200" s="8" t="str">
        <f>IF(A1200="","",IF(COUNTIF(TOther[Frequency],$L$1)=0,0,IF(A1200=(A1200-DAY(A1200)+1+3*7-WEEKDAY(A1200-DAY(A1200)+8-4,1)),SUMIFS(TOther[Amount],TOther[Frequency],$L$1,TOther[Start Date],"&lt;="&amp;$A1200,TOther[End Date Calc],"&gt;="&amp;A1200),0)))</f>
        <v/>
      </c>
      <c r="M1200" s="8" t="str">
        <f>IF(A1200="","",IF(COUNTIF(TOther[Frequency],$M$1)=0,0,IF(A1200=(A1200-DAY(A1200)+1+4*7-WEEKDAY(A1200-DAY(A1200)+8-4,1)),SUMIFS(TOther[Amount],TOther[Frequency],$M$1,TOther[Start Date],"&lt;="&amp;$A1200,TOther[End Date Calc],"&gt;="&amp;A1200),0)))</f>
        <v/>
      </c>
      <c r="N1200" s="8" t="str" cm="1">
        <f t="array" ref="N1200">IF(A1200="","",IF(COUNTIF(TOther[Frequency],$N$1)=0,0,SUMPRODUCT(--(IFERROR(MOD(A1200-TOther[Start Date],28),1)=0),--(TOther[Frequency]=$N$1),--(TOther[Start Date]&lt;=A1200),--(TOther[End Date Calc]&gt;=A1200),TOther[Amount])))</f>
        <v/>
      </c>
      <c r="O1200" s="8" t="str" cm="1">
        <f t="array" ref="O1200">IF(A1200="","",IF(COUNTIF(TOther[Frequency],$O$1)=0,0,SUMPRODUCT(--(IFERROR(MOD(A1200-TOther[Start Date],42),1)=0),--(TOther[Frequency]=$O$1),--(TOther[Start Date]&lt;=A1200),--(TOther[End Date Calc]&gt;=A1200),TOther[Amount])))</f>
        <v/>
      </c>
      <c r="P1200" s="8" t="str" cm="1">
        <f t="array" ref="P1200">IF(A1200="","",IF(COUNTIF(TOther[Frequency],$P$1)=0,0,SUMPRODUCT(--(IFERROR(MOD(A1200-TOther[Start Date],56),1)=0),--(TOther[Frequency]=$P$1),--(TOther[Start Date]&lt;=A1200),--(TOther[End Date Calc]&gt;=A1200),TOther[Amount])))</f>
        <v/>
      </c>
      <c r="Q1200" s="8" t="str">
        <f>IF(A1200="","",IF(COUNTIF(TOther[Frequency],$Q$1)=0,0,IF(B1200="N",SUMIFS(TOther[Amount],TOther[Frequency],$Q$1,TOther[Start Date],"&lt;="&amp;$A1200,TOther[End Date Calc],"&gt;="&amp;A1200,TOther[Start Day],DAY(A1200)),SUMIFS(TOther[Amount],TOther[Frequency],$Q$1,TOther[Start Date],"&lt;="&amp;$A1200,TOther[End Date Calc],"&gt;="&amp;A1200,TOther[Start Day],"&gt;="&amp;DAY(A1200)))))</f>
        <v/>
      </c>
      <c r="R1200" s="8" t="str" cm="1">
        <f t="array" ref="R1200">IF(A1200="","",IF(COUNTIF(TOther[Frequency],R$1)=0,0,SUMPRODUCT(--(TOther[Frequency]=R$1),--(TOther[Start Date]&lt;=A1200),--(TOther[End Date Calc]&gt;=A1200),IF(B1200="N",--(TOther[Start Day]=DAY(A1200)),--(TOther[Start Day]&gt;=DAY(A1200))),--(IFERROR(MOD(TOther[Start Month]-MONTH(A1200)+2,2),1)=0),TOther[Amount])))</f>
        <v/>
      </c>
      <c r="S1200" s="8" t="str" cm="1">
        <f t="array" ref="S1200">IF(A1200="","",IF(COUNTIF(TOther[Frequency],S$1)=0,0,SUMPRODUCT(--(TOther[Frequency]=S$1),--(TOther[Start Date]&lt;=A1200),--(TOther[End Date Calc]&gt;=A1200),IF(B1200="N",--(TOther[Start Day]=DAY(A1200)),--(TOther[Start Day]&gt;=DAY(A1200))),--(IFERROR(MOD(TOther[Start Month]-MONTH(A1200)+3,3),1)=0),TOther[Amount])))</f>
        <v/>
      </c>
      <c r="T1200" s="8" t="str" cm="1">
        <f t="array" ref="T1200">IF($A1200="","",IF(COUNTIF(TOther[Frequency],T$1)=0,0,SUMPRODUCT(--(TOther[Frequency]=T$1),--(TOther[Start Date]&lt;=$A1200),--(TOther[End Date Calc]&gt;=$A1200),IF($B1200="N",--(TOther[Start Day]=DAY($A1200)),--(TOther[Start Day]&gt;=DAY($A1200))),--(IFERROR(MOD(TOther[Start Month]-MONTH($A1200)+4,4),1)=0),TOther[Amount])))</f>
        <v/>
      </c>
      <c r="U1200" s="8" t="str" cm="1">
        <f t="array" ref="U1200">IF(A1200="","",IF(COUNTIF(TOther[Frequency],$U$1)=0,0,SUMPRODUCT(--(TOther[Frequency]=$U$1),--(TOther[Start Date]&lt;=A1200),--(TOther[End Date Calc]&gt;=A1200),IF(B1200="N",--(TOther[Start Day]=DAY(A1200)),--(TOther[Start Day]&gt;=DAY(A1200))),--(IFERROR(MOD(TOther[Start Month]-MONTH(A1200)+6,6),1)=0),TOther[Amount])))</f>
        <v/>
      </c>
      <c r="V1200" s="8" t="str" cm="1">
        <f t="array" ref="V1200">IF(A1200="","",IF(COUNTIF(TOther[Frequency],$V$1)=0,0,SUMPRODUCT(--(TOther[Frequency]=$V$1),--(TOther[Start Date]&lt;=A1200),--(TOther[End Date Calc]&gt;=A1200),IF(B1200="N",--(TOther[Start Day]=DAY(A1200)),--(TOther[Start Day]&gt;=DAY(A1200))),--(IFERROR(MOD(TOther[Start Month]-MONTH(A1200)+12,12),1)=0),TOther[Amount])))</f>
        <v/>
      </c>
      <c r="W1200" s="8" t="str">
        <f>IF(A1200="","",SUMIFS(TOther[Amount],TOther[Start Date],A1200,TOther[Frequency],$W$1))</f>
        <v/>
      </c>
      <c r="X1200" s="9" t="str">
        <f t="shared" si="90"/>
        <v/>
      </c>
      <c r="Y1200" s="9" t="str">
        <f t="shared" si="94"/>
        <v/>
      </c>
      <c r="Z1200" s="8" t="str" cm="1">
        <f t="array" ref="Z1200">IF(A1200="","",IF(COUNTIF('2) Income'!$D$13:$D$32,"Weekly")=0,0,SUMPRODUCT(--(IFERROR(MOD(A1200-'2) Income'!$F$13:$F$32,7),1)=0),--('2) Income'!$D$13:$D$32="Weekly"),--('2) Income'!$F$13:$F$32&lt;=A1200),'2) Income'!$E$13:$E$32)))</f>
        <v/>
      </c>
      <c r="AA1200" s="8" t="str" cm="1">
        <f t="array" ref="AA1200">IF(A1200="","",IF(COUNTIF('2) Income'!$D$13:$D$32,"Every Other Week")=0,0,SUMPRODUCT(--(IFERROR(MOD(A1200-'2) Income'!$F$13:$F$32,14),1)=0),--('2) Income'!$D$13:$D$32="Every Other Week"),--('2) Income'!$F$13:$F$32&lt;=A1200),'2) Income'!$E$13:$E$32)))</f>
        <v/>
      </c>
      <c r="AB1200" s="8" t="str">
        <f>IF(A1200="","",IF(COUNTIF('2) Income'!$D$13:$D$32,"1st and 15th")=0,0,IF(OR(DAY(A1200)=1,DAY(A1200)=15),SUMIFS('2) Income'!$E$13:$E$32,'2) Income'!$D$13:$D$32,"1st and 15th",'2) Income'!$F$13:$F$32,"&lt;="&amp;$A1200),0)))</f>
        <v/>
      </c>
      <c r="AC1200" s="8" t="str">
        <f>IF(A1200="","",IF(COUNTIF('2) Income'!$D$13:$D$32,"2nd Wednesday")=0,0,IF(A1200=(A1200-DAY(A1200)+1+2*7-WEEKDAY(A1200-DAY(A1200)+8-4,1)),SUMIFS('2) Income'!$E$13:$E$32,'2) Income'!$D$13:$D$32,"2nd Wednesday",'2) Income'!$F$13:$F$32,"&lt;="&amp;$A1200),0)))</f>
        <v/>
      </c>
      <c r="AD1200" s="8" t="str">
        <f>IF(A1200="","",IF(COUNTIF('2) Income'!$D$13:$D$32,"3rd Wednesday")=0,0,IF(A1200=(A1200-DAY(A1200)+1+3*7-WEEKDAY(A1200-DAY(A1200)+8-4,1)),SUMIFS('2) Income'!$E$13:$E$32,'2) Income'!$D$13:$D$32,"3rd Wednesday",'2) Income'!$F$13:$F$32,"&lt;="&amp;$A1200),0)))</f>
        <v/>
      </c>
      <c r="AE1200" s="8" t="str">
        <f>IF(A1200="","",IF(COUNTIF('2) Income'!$D$13:$D$32,"4th Wednesday")=0,0,IF(A1200=(A1200-DAY(A1200)+1+4*7-WEEKDAY(A1200-DAY(A1200)+8-4,1)),SUMIFS('2) Income'!$E$13:$E$32,'2) Income'!$D$13:$D$32,"4th Wednesday",'2) Income'!$F$13:$F$32,"&lt;="&amp;$A1200),0)))</f>
        <v/>
      </c>
      <c r="AF1200" s="8" t="str" cm="1">
        <f t="array" ref="AF1200">IF(A1200="","",IF(COUNTIF('2) Income'!$D$13:$D$32,"Every 4 Weeks")=0,0,SUMPRODUCT(--(IFERROR(MOD(A1200-'2) Income'!$F$13:$F$32,28),1)=0),--('2) Income'!$D$13:$D$32="Every 4 Weeks"),--('2) Income'!$F$13:$F$32&lt;=A1200),'2) Income'!$E$13:$E$32)))</f>
        <v/>
      </c>
      <c r="AG1200" s="8" t="str">
        <f>IF(A1200="","",IF(COUNTIF('2) Income'!$D$13:$D$32,"Monthly")=0,0,IF(B1200="N",SUMIFS('2) Income'!$E$13:$E$32,'2) Income'!$D$13:$D$32,"monthly",'2) Income'!$F$13:$F$32,"&lt;="&amp;$A1200,'2) Income'!$I$13:$I$32,DAY(A1200)),SUMIFS('2) Income'!$E$13:$E$32,'2) Income'!$D$13:$D$32,"monthly",'2) Income'!$F$13:$F$32,"&lt;="&amp;$A1200,'2) Income'!$I$13:$I$32,"&gt;="&amp;DAY(A1200)))))</f>
        <v/>
      </c>
      <c r="AH1200" s="8" t="str" cm="1">
        <f t="array" ref="AH1200">IF(A1200="","",IF(COUNTIF('2) Income'!$D$13:$D$32,"Yearly")=0,0,SUMPRODUCT(--('2) Income'!$D$13:$D$32="Yearly"),--('2) Income'!$F$13:$F$32&lt;=A1200),IF(B1200="N",--('2) Income'!$I$13:$I$32=DAY(A1200)),--('2) Income'!$I$13:$I$32&gt;=DAY(A1200))),--(IFERROR(MOD('2) Income'!$H$13:$H$32-MONTH(A1200)+12,12),1)=0),'2) Income'!$E$13:$E$32)))</f>
        <v/>
      </c>
      <c r="AI1200" s="8" t="str">
        <f>IF(A1200="","",IF(COUNTIF('2) Income'!$D$13:$D$32,"one-time")=0,0,SUMIFS('2) Income'!$E$13:$E$32,'2) Income'!$D$13:$D$32,"one-time",'2) Income'!$F$13:$F$32,"="&amp;$A1200)))</f>
        <v/>
      </c>
      <c r="AJ1200" s="9" t="str">
        <f t="shared" si="91"/>
        <v/>
      </c>
    </row>
    <row r="1201" spans="1:36">
      <c r="A1201" s="7" t="str">
        <f>IF(A1200="","",IF(A1200+1&lt;='1) Period'!$E$21,A1200+1,""))</f>
        <v/>
      </c>
      <c r="B1201" s="7" t="e">
        <f t="shared" si="92"/>
        <v>#VALUE!</v>
      </c>
      <c r="C1201" t="e">
        <f t="shared" si="93"/>
        <v>#VALUE!</v>
      </c>
      <c r="D1201" s="8" t="str">
        <f>IF(A1201="","",IF(TEXT(A1201,"dddd")='4) Happy Money'!$E$23,WAllowance,0))</f>
        <v/>
      </c>
      <c r="E1201" s="8" t="str">
        <f>IF(A1201="","",IF(B1201="N",SUMIF(TMonthly[Day of the Month],DAY(A1201),TMonthly[Amount]),SUMIF(TMonthly[Day of the Month],"&gt;="&amp;DAY(A1201),TMonthly[Amount])))</f>
        <v/>
      </c>
      <c r="F1201" s="8" t="str" cm="1">
        <f t="array" ref="F1201">IF(A1201="","",SUMPRODUCT(--(TYearly[Due Date]&lt;=A1201),IF(B1201="N",--(TYearly[Day]=DAY(A1201)),--(TYearly[Day]&gt;=DAY(A1201))),--(IFERROR(MOD(TYearly[Month]-MONTH(A1201)+12,12),1)=0),TYearly[Amount]))</f>
        <v/>
      </c>
      <c r="G1201" s="8" t="str">
        <f>IF(A1201="","",SUMIF(TOneTime[Due Date],A1201,TOneTime[Amount]))</f>
        <v/>
      </c>
      <c r="H1201" s="8" t="str" cm="1">
        <f t="array" ref="H1201">IF(A1201="","",IF(COUNTIF(TOther[Frequency],$H$1)=0,0,SUMPRODUCT(--(IFERROR(MOD(A1201-TOther[Start Date],7),1)=0),--(TOther[Frequency]=$H$1),--(TOther[Start Date]&lt;=A1201),--(TOther[End Date Calc]&gt;=A1201),TOther[Amount])))</f>
        <v/>
      </c>
      <c r="I1201" s="8" t="str" cm="1">
        <f t="array" ref="I1201">IF(A1201="","",IF(COUNTIF(TOther[Frequency],$I$1)=0,0,SUMPRODUCT(--(IFERROR(MOD(A1201-TOther[Start Date],14),1)=0),--(TOther[Frequency]=$I$1),--(TOther[Start Date]&lt;=A1201),--(TOther[End Date Calc]&gt;=A1201),TOther[Amount])))</f>
        <v/>
      </c>
      <c r="J1201" s="8" t="str">
        <f>IF(A1201="","",IF(COUNTIF(TOther[Frequency],$J$1)=0,0,IF(OR(DAY(A1201)=1,DAY(A1201)=15),SUMIFS(TOther[Amount],TOther[Frequency],$J$1,TOther[Start Date],"&lt;="&amp;$A1201,TOther[End Date Calc],"&gt;="&amp;A1201),0)))</f>
        <v/>
      </c>
      <c r="K1201" s="8" t="str">
        <f>IF(A1201="","",IF(COUNTIF(TOther[Frequency],$K$1)=0,0,IF(A1201=(A1201-DAY(A1201)+1+2*7-WEEKDAY(A1201-DAY(A1201)+8-4,1)),SUMIFS(TOther[Amount],TOther[Frequency],$K$1,TOther[Start Date],"&lt;="&amp;$A1201,TOther[End Date Calc],"&gt;="&amp;A1201),0)))</f>
        <v/>
      </c>
      <c r="L1201" s="8" t="str">
        <f>IF(A1201="","",IF(COUNTIF(TOther[Frequency],$L$1)=0,0,IF(A1201=(A1201-DAY(A1201)+1+3*7-WEEKDAY(A1201-DAY(A1201)+8-4,1)),SUMIFS(TOther[Amount],TOther[Frequency],$L$1,TOther[Start Date],"&lt;="&amp;$A1201,TOther[End Date Calc],"&gt;="&amp;A1201),0)))</f>
        <v/>
      </c>
      <c r="M1201" s="8" t="str">
        <f>IF(A1201="","",IF(COUNTIF(TOther[Frequency],$M$1)=0,0,IF(A1201=(A1201-DAY(A1201)+1+4*7-WEEKDAY(A1201-DAY(A1201)+8-4,1)),SUMIFS(TOther[Amount],TOther[Frequency],$M$1,TOther[Start Date],"&lt;="&amp;$A1201,TOther[End Date Calc],"&gt;="&amp;A1201),0)))</f>
        <v/>
      </c>
      <c r="N1201" s="8" t="str" cm="1">
        <f t="array" ref="N1201">IF(A1201="","",IF(COUNTIF(TOther[Frequency],$N$1)=0,0,SUMPRODUCT(--(IFERROR(MOD(A1201-TOther[Start Date],28),1)=0),--(TOther[Frequency]=$N$1),--(TOther[Start Date]&lt;=A1201),--(TOther[End Date Calc]&gt;=A1201),TOther[Amount])))</f>
        <v/>
      </c>
      <c r="O1201" s="8" t="str" cm="1">
        <f t="array" ref="O1201">IF(A1201="","",IF(COUNTIF(TOther[Frequency],$O$1)=0,0,SUMPRODUCT(--(IFERROR(MOD(A1201-TOther[Start Date],42),1)=0),--(TOther[Frequency]=$O$1),--(TOther[Start Date]&lt;=A1201),--(TOther[End Date Calc]&gt;=A1201),TOther[Amount])))</f>
        <v/>
      </c>
      <c r="P1201" s="8" t="str" cm="1">
        <f t="array" ref="P1201">IF(A1201="","",IF(COUNTIF(TOther[Frequency],$P$1)=0,0,SUMPRODUCT(--(IFERROR(MOD(A1201-TOther[Start Date],56),1)=0),--(TOther[Frequency]=$P$1),--(TOther[Start Date]&lt;=A1201),--(TOther[End Date Calc]&gt;=A1201),TOther[Amount])))</f>
        <v/>
      </c>
      <c r="Q1201" s="8" t="str">
        <f>IF(A1201="","",IF(COUNTIF(TOther[Frequency],$Q$1)=0,0,IF(B1201="N",SUMIFS(TOther[Amount],TOther[Frequency],$Q$1,TOther[Start Date],"&lt;="&amp;$A1201,TOther[End Date Calc],"&gt;="&amp;A1201,TOther[Start Day],DAY(A1201)),SUMIFS(TOther[Amount],TOther[Frequency],$Q$1,TOther[Start Date],"&lt;="&amp;$A1201,TOther[End Date Calc],"&gt;="&amp;A1201,TOther[Start Day],"&gt;="&amp;DAY(A1201)))))</f>
        <v/>
      </c>
      <c r="R1201" s="8" t="str" cm="1">
        <f t="array" ref="R1201">IF(A1201="","",IF(COUNTIF(TOther[Frequency],R$1)=0,0,SUMPRODUCT(--(TOther[Frequency]=R$1),--(TOther[Start Date]&lt;=A1201),--(TOther[End Date Calc]&gt;=A1201),IF(B1201="N",--(TOther[Start Day]=DAY(A1201)),--(TOther[Start Day]&gt;=DAY(A1201))),--(IFERROR(MOD(TOther[Start Month]-MONTH(A1201)+2,2),1)=0),TOther[Amount])))</f>
        <v/>
      </c>
      <c r="S1201" s="8" t="str" cm="1">
        <f t="array" ref="S1201">IF(A1201="","",IF(COUNTIF(TOther[Frequency],S$1)=0,0,SUMPRODUCT(--(TOther[Frequency]=S$1),--(TOther[Start Date]&lt;=A1201),--(TOther[End Date Calc]&gt;=A1201),IF(B1201="N",--(TOther[Start Day]=DAY(A1201)),--(TOther[Start Day]&gt;=DAY(A1201))),--(IFERROR(MOD(TOther[Start Month]-MONTH(A1201)+3,3),1)=0),TOther[Amount])))</f>
        <v/>
      </c>
      <c r="T1201" s="8" t="str" cm="1">
        <f t="array" ref="T1201">IF($A1201="","",IF(COUNTIF(TOther[Frequency],T$1)=0,0,SUMPRODUCT(--(TOther[Frequency]=T$1),--(TOther[Start Date]&lt;=$A1201),--(TOther[End Date Calc]&gt;=$A1201),IF($B1201="N",--(TOther[Start Day]=DAY($A1201)),--(TOther[Start Day]&gt;=DAY($A1201))),--(IFERROR(MOD(TOther[Start Month]-MONTH($A1201)+4,4),1)=0),TOther[Amount])))</f>
        <v/>
      </c>
      <c r="U1201" s="8" t="str" cm="1">
        <f t="array" ref="U1201">IF(A1201="","",IF(COUNTIF(TOther[Frequency],$U$1)=0,0,SUMPRODUCT(--(TOther[Frequency]=$U$1),--(TOther[Start Date]&lt;=A1201),--(TOther[End Date Calc]&gt;=A1201),IF(B1201="N",--(TOther[Start Day]=DAY(A1201)),--(TOther[Start Day]&gt;=DAY(A1201))),--(IFERROR(MOD(TOther[Start Month]-MONTH(A1201)+6,6),1)=0),TOther[Amount])))</f>
        <v/>
      </c>
      <c r="V1201" s="8" t="str" cm="1">
        <f t="array" ref="V1201">IF(A1201="","",IF(COUNTIF(TOther[Frequency],$V$1)=0,0,SUMPRODUCT(--(TOther[Frequency]=$V$1),--(TOther[Start Date]&lt;=A1201),--(TOther[End Date Calc]&gt;=A1201),IF(B1201="N",--(TOther[Start Day]=DAY(A1201)),--(TOther[Start Day]&gt;=DAY(A1201))),--(IFERROR(MOD(TOther[Start Month]-MONTH(A1201)+12,12),1)=0),TOther[Amount])))</f>
        <v/>
      </c>
      <c r="W1201" s="8" t="str">
        <f>IF(A1201="","",SUMIFS(TOther[Amount],TOther[Start Date],A1201,TOther[Frequency],$W$1))</f>
        <v/>
      </c>
      <c r="X1201" s="9" t="str">
        <f t="shared" si="90"/>
        <v/>
      </c>
      <c r="Y1201" s="9" t="str">
        <f t="shared" si="94"/>
        <v/>
      </c>
      <c r="Z1201" s="8" t="str" cm="1">
        <f t="array" ref="Z1201">IF(A1201="","",IF(COUNTIF('2) Income'!$D$13:$D$32,"Weekly")=0,0,SUMPRODUCT(--(IFERROR(MOD(A1201-'2) Income'!$F$13:$F$32,7),1)=0),--('2) Income'!$D$13:$D$32="Weekly"),--('2) Income'!$F$13:$F$32&lt;=A1201),'2) Income'!$E$13:$E$32)))</f>
        <v/>
      </c>
      <c r="AA1201" s="8" t="str" cm="1">
        <f t="array" ref="AA1201">IF(A1201="","",IF(COUNTIF('2) Income'!$D$13:$D$32,"Every Other Week")=0,0,SUMPRODUCT(--(IFERROR(MOD(A1201-'2) Income'!$F$13:$F$32,14),1)=0),--('2) Income'!$D$13:$D$32="Every Other Week"),--('2) Income'!$F$13:$F$32&lt;=A1201),'2) Income'!$E$13:$E$32)))</f>
        <v/>
      </c>
      <c r="AB1201" s="8" t="str">
        <f>IF(A1201="","",IF(COUNTIF('2) Income'!$D$13:$D$32,"1st and 15th")=0,0,IF(OR(DAY(A1201)=1,DAY(A1201)=15),SUMIFS('2) Income'!$E$13:$E$32,'2) Income'!$D$13:$D$32,"1st and 15th",'2) Income'!$F$13:$F$32,"&lt;="&amp;$A1201),0)))</f>
        <v/>
      </c>
      <c r="AC1201" s="8" t="str">
        <f>IF(A1201="","",IF(COUNTIF('2) Income'!$D$13:$D$32,"2nd Wednesday")=0,0,IF(A1201=(A1201-DAY(A1201)+1+2*7-WEEKDAY(A1201-DAY(A1201)+8-4,1)),SUMIFS('2) Income'!$E$13:$E$32,'2) Income'!$D$13:$D$32,"2nd Wednesday",'2) Income'!$F$13:$F$32,"&lt;="&amp;$A1201),0)))</f>
        <v/>
      </c>
      <c r="AD1201" s="8" t="str">
        <f>IF(A1201="","",IF(COUNTIF('2) Income'!$D$13:$D$32,"3rd Wednesday")=0,0,IF(A1201=(A1201-DAY(A1201)+1+3*7-WEEKDAY(A1201-DAY(A1201)+8-4,1)),SUMIFS('2) Income'!$E$13:$E$32,'2) Income'!$D$13:$D$32,"3rd Wednesday",'2) Income'!$F$13:$F$32,"&lt;="&amp;$A1201),0)))</f>
        <v/>
      </c>
      <c r="AE1201" s="8" t="str">
        <f>IF(A1201="","",IF(COUNTIF('2) Income'!$D$13:$D$32,"4th Wednesday")=0,0,IF(A1201=(A1201-DAY(A1201)+1+4*7-WEEKDAY(A1201-DAY(A1201)+8-4,1)),SUMIFS('2) Income'!$E$13:$E$32,'2) Income'!$D$13:$D$32,"4th Wednesday",'2) Income'!$F$13:$F$32,"&lt;="&amp;$A1201),0)))</f>
        <v/>
      </c>
      <c r="AF1201" s="8" t="str" cm="1">
        <f t="array" ref="AF1201">IF(A1201="","",IF(COUNTIF('2) Income'!$D$13:$D$32,"Every 4 Weeks")=0,0,SUMPRODUCT(--(IFERROR(MOD(A1201-'2) Income'!$F$13:$F$32,28),1)=0),--('2) Income'!$D$13:$D$32="Every 4 Weeks"),--('2) Income'!$F$13:$F$32&lt;=A1201),'2) Income'!$E$13:$E$32)))</f>
        <v/>
      </c>
      <c r="AG1201" s="8" t="str">
        <f>IF(A1201="","",IF(COUNTIF('2) Income'!$D$13:$D$32,"Monthly")=0,0,IF(B1201="N",SUMIFS('2) Income'!$E$13:$E$32,'2) Income'!$D$13:$D$32,"monthly",'2) Income'!$F$13:$F$32,"&lt;="&amp;$A1201,'2) Income'!$I$13:$I$32,DAY(A1201)),SUMIFS('2) Income'!$E$13:$E$32,'2) Income'!$D$13:$D$32,"monthly",'2) Income'!$F$13:$F$32,"&lt;="&amp;$A1201,'2) Income'!$I$13:$I$32,"&gt;="&amp;DAY(A1201)))))</f>
        <v/>
      </c>
      <c r="AH1201" s="8" t="str" cm="1">
        <f t="array" ref="AH1201">IF(A1201="","",IF(COUNTIF('2) Income'!$D$13:$D$32,"Yearly")=0,0,SUMPRODUCT(--('2) Income'!$D$13:$D$32="Yearly"),--('2) Income'!$F$13:$F$32&lt;=A1201),IF(B1201="N",--('2) Income'!$I$13:$I$32=DAY(A1201)),--('2) Income'!$I$13:$I$32&gt;=DAY(A1201))),--(IFERROR(MOD('2) Income'!$H$13:$H$32-MONTH(A1201)+12,12),1)=0),'2) Income'!$E$13:$E$32)))</f>
        <v/>
      </c>
      <c r="AI1201" s="8" t="str">
        <f>IF(A1201="","",IF(COUNTIF('2) Income'!$D$13:$D$32,"one-time")=0,0,SUMIFS('2) Income'!$E$13:$E$32,'2) Income'!$D$13:$D$32,"one-time",'2) Income'!$F$13:$F$32,"="&amp;$A1201)))</f>
        <v/>
      </c>
      <c r="AJ1201" s="9" t="str">
        <f t="shared" si="91"/>
        <v/>
      </c>
    </row>
    <row r="1202" spans="1:36">
      <c r="A1202" s="7" t="str">
        <f>IF(A1201="","",IF(A1201+1&lt;='1) Period'!$E$21,A1201+1,""))</f>
        <v/>
      </c>
      <c r="B1202" s="7" t="e">
        <f t="shared" si="92"/>
        <v>#VALUE!</v>
      </c>
      <c r="C1202" t="e">
        <f t="shared" si="93"/>
        <v>#VALUE!</v>
      </c>
      <c r="D1202" s="8" t="str">
        <f>IF(A1202="","",IF(TEXT(A1202,"dddd")='4) Happy Money'!$E$23,WAllowance,0))</f>
        <v/>
      </c>
      <c r="E1202" s="8" t="str">
        <f>IF(A1202="","",IF(B1202="N",SUMIF(TMonthly[Day of the Month],DAY(A1202),TMonthly[Amount]),SUMIF(TMonthly[Day of the Month],"&gt;="&amp;DAY(A1202),TMonthly[Amount])))</f>
        <v/>
      </c>
      <c r="F1202" s="8" t="str" cm="1">
        <f t="array" ref="F1202">IF(A1202="","",SUMPRODUCT(--(TYearly[Due Date]&lt;=A1202),IF(B1202="N",--(TYearly[Day]=DAY(A1202)),--(TYearly[Day]&gt;=DAY(A1202))),--(IFERROR(MOD(TYearly[Month]-MONTH(A1202)+12,12),1)=0),TYearly[Amount]))</f>
        <v/>
      </c>
      <c r="G1202" s="8" t="str">
        <f>IF(A1202="","",SUMIF(TOneTime[Due Date],A1202,TOneTime[Amount]))</f>
        <v/>
      </c>
      <c r="H1202" s="8" t="str" cm="1">
        <f t="array" ref="H1202">IF(A1202="","",IF(COUNTIF(TOther[Frequency],$H$1)=0,0,SUMPRODUCT(--(IFERROR(MOD(A1202-TOther[Start Date],7),1)=0),--(TOther[Frequency]=$H$1),--(TOther[Start Date]&lt;=A1202),--(TOther[End Date Calc]&gt;=A1202),TOther[Amount])))</f>
        <v/>
      </c>
      <c r="I1202" s="8" t="str" cm="1">
        <f t="array" ref="I1202">IF(A1202="","",IF(COUNTIF(TOther[Frequency],$I$1)=0,0,SUMPRODUCT(--(IFERROR(MOD(A1202-TOther[Start Date],14),1)=0),--(TOther[Frequency]=$I$1),--(TOther[Start Date]&lt;=A1202),--(TOther[End Date Calc]&gt;=A1202),TOther[Amount])))</f>
        <v/>
      </c>
      <c r="J1202" s="8" t="str">
        <f>IF(A1202="","",IF(COUNTIF(TOther[Frequency],$J$1)=0,0,IF(OR(DAY(A1202)=1,DAY(A1202)=15),SUMIFS(TOther[Amount],TOther[Frequency],$J$1,TOther[Start Date],"&lt;="&amp;$A1202,TOther[End Date Calc],"&gt;="&amp;A1202),0)))</f>
        <v/>
      </c>
      <c r="K1202" s="8" t="str">
        <f>IF(A1202="","",IF(COUNTIF(TOther[Frequency],$K$1)=0,0,IF(A1202=(A1202-DAY(A1202)+1+2*7-WEEKDAY(A1202-DAY(A1202)+8-4,1)),SUMIFS(TOther[Amount],TOther[Frequency],$K$1,TOther[Start Date],"&lt;="&amp;$A1202,TOther[End Date Calc],"&gt;="&amp;A1202),0)))</f>
        <v/>
      </c>
      <c r="L1202" s="8" t="str">
        <f>IF(A1202="","",IF(COUNTIF(TOther[Frequency],$L$1)=0,0,IF(A1202=(A1202-DAY(A1202)+1+3*7-WEEKDAY(A1202-DAY(A1202)+8-4,1)),SUMIFS(TOther[Amount],TOther[Frequency],$L$1,TOther[Start Date],"&lt;="&amp;$A1202,TOther[End Date Calc],"&gt;="&amp;A1202),0)))</f>
        <v/>
      </c>
      <c r="M1202" s="8" t="str">
        <f>IF(A1202="","",IF(COUNTIF(TOther[Frequency],$M$1)=0,0,IF(A1202=(A1202-DAY(A1202)+1+4*7-WEEKDAY(A1202-DAY(A1202)+8-4,1)),SUMIFS(TOther[Amount],TOther[Frequency],$M$1,TOther[Start Date],"&lt;="&amp;$A1202,TOther[End Date Calc],"&gt;="&amp;A1202),0)))</f>
        <v/>
      </c>
      <c r="N1202" s="8" t="str" cm="1">
        <f t="array" ref="N1202">IF(A1202="","",IF(COUNTIF(TOther[Frequency],$N$1)=0,0,SUMPRODUCT(--(IFERROR(MOD(A1202-TOther[Start Date],28),1)=0),--(TOther[Frequency]=$N$1),--(TOther[Start Date]&lt;=A1202),--(TOther[End Date Calc]&gt;=A1202),TOther[Amount])))</f>
        <v/>
      </c>
      <c r="O1202" s="8" t="str" cm="1">
        <f t="array" ref="O1202">IF(A1202="","",IF(COUNTIF(TOther[Frequency],$O$1)=0,0,SUMPRODUCT(--(IFERROR(MOD(A1202-TOther[Start Date],42),1)=0),--(TOther[Frequency]=$O$1),--(TOther[Start Date]&lt;=A1202),--(TOther[End Date Calc]&gt;=A1202),TOther[Amount])))</f>
        <v/>
      </c>
      <c r="P1202" s="8" t="str" cm="1">
        <f t="array" ref="P1202">IF(A1202="","",IF(COUNTIF(TOther[Frequency],$P$1)=0,0,SUMPRODUCT(--(IFERROR(MOD(A1202-TOther[Start Date],56),1)=0),--(TOther[Frequency]=$P$1),--(TOther[Start Date]&lt;=A1202),--(TOther[End Date Calc]&gt;=A1202),TOther[Amount])))</f>
        <v/>
      </c>
      <c r="Q1202" s="8" t="str">
        <f>IF(A1202="","",IF(COUNTIF(TOther[Frequency],$Q$1)=0,0,IF(B1202="N",SUMIFS(TOther[Amount],TOther[Frequency],$Q$1,TOther[Start Date],"&lt;="&amp;$A1202,TOther[End Date Calc],"&gt;="&amp;A1202,TOther[Start Day],DAY(A1202)),SUMIFS(TOther[Amount],TOther[Frequency],$Q$1,TOther[Start Date],"&lt;="&amp;$A1202,TOther[End Date Calc],"&gt;="&amp;A1202,TOther[Start Day],"&gt;="&amp;DAY(A1202)))))</f>
        <v/>
      </c>
      <c r="R1202" s="8" t="str" cm="1">
        <f t="array" ref="R1202">IF(A1202="","",IF(COUNTIF(TOther[Frequency],R$1)=0,0,SUMPRODUCT(--(TOther[Frequency]=R$1),--(TOther[Start Date]&lt;=A1202),--(TOther[End Date Calc]&gt;=A1202),IF(B1202="N",--(TOther[Start Day]=DAY(A1202)),--(TOther[Start Day]&gt;=DAY(A1202))),--(IFERROR(MOD(TOther[Start Month]-MONTH(A1202)+2,2),1)=0),TOther[Amount])))</f>
        <v/>
      </c>
      <c r="S1202" s="8" t="str" cm="1">
        <f t="array" ref="S1202">IF(A1202="","",IF(COUNTIF(TOther[Frequency],S$1)=0,0,SUMPRODUCT(--(TOther[Frequency]=S$1),--(TOther[Start Date]&lt;=A1202),--(TOther[End Date Calc]&gt;=A1202),IF(B1202="N",--(TOther[Start Day]=DAY(A1202)),--(TOther[Start Day]&gt;=DAY(A1202))),--(IFERROR(MOD(TOther[Start Month]-MONTH(A1202)+3,3),1)=0),TOther[Amount])))</f>
        <v/>
      </c>
      <c r="T1202" s="8" t="str" cm="1">
        <f t="array" ref="T1202">IF($A1202="","",IF(COUNTIF(TOther[Frequency],T$1)=0,0,SUMPRODUCT(--(TOther[Frequency]=T$1),--(TOther[Start Date]&lt;=$A1202),--(TOther[End Date Calc]&gt;=$A1202),IF($B1202="N",--(TOther[Start Day]=DAY($A1202)),--(TOther[Start Day]&gt;=DAY($A1202))),--(IFERROR(MOD(TOther[Start Month]-MONTH($A1202)+4,4),1)=0),TOther[Amount])))</f>
        <v/>
      </c>
      <c r="U1202" s="8" t="str" cm="1">
        <f t="array" ref="U1202">IF(A1202="","",IF(COUNTIF(TOther[Frequency],$U$1)=0,0,SUMPRODUCT(--(TOther[Frequency]=$U$1),--(TOther[Start Date]&lt;=A1202),--(TOther[End Date Calc]&gt;=A1202),IF(B1202="N",--(TOther[Start Day]=DAY(A1202)),--(TOther[Start Day]&gt;=DAY(A1202))),--(IFERROR(MOD(TOther[Start Month]-MONTH(A1202)+6,6),1)=0),TOther[Amount])))</f>
        <v/>
      </c>
      <c r="V1202" s="8" t="str" cm="1">
        <f t="array" ref="V1202">IF(A1202="","",IF(COUNTIF(TOther[Frequency],$V$1)=0,0,SUMPRODUCT(--(TOther[Frequency]=$V$1),--(TOther[Start Date]&lt;=A1202),--(TOther[End Date Calc]&gt;=A1202),IF(B1202="N",--(TOther[Start Day]=DAY(A1202)),--(TOther[Start Day]&gt;=DAY(A1202))),--(IFERROR(MOD(TOther[Start Month]-MONTH(A1202)+12,12),1)=0),TOther[Amount])))</f>
        <v/>
      </c>
      <c r="W1202" s="8" t="str">
        <f>IF(A1202="","",SUMIFS(TOther[Amount],TOther[Start Date],A1202,TOther[Frequency],$W$1))</f>
        <v/>
      </c>
      <c r="X1202" s="9" t="str">
        <f t="shared" si="90"/>
        <v/>
      </c>
      <c r="Y1202" s="9" t="str">
        <f t="shared" si="94"/>
        <v/>
      </c>
      <c r="Z1202" s="8" t="str" cm="1">
        <f t="array" ref="Z1202">IF(A1202="","",IF(COUNTIF('2) Income'!$D$13:$D$32,"Weekly")=0,0,SUMPRODUCT(--(IFERROR(MOD(A1202-'2) Income'!$F$13:$F$32,7),1)=0),--('2) Income'!$D$13:$D$32="Weekly"),--('2) Income'!$F$13:$F$32&lt;=A1202),'2) Income'!$E$13:$E$32)))</f>
        <v/>
      </c>
      <c r="AA1202" s="8" t="str" cm="1">
        <f t="array" ref="AA1202">IF(A1202="","",IF(COUNTIF('2) Income'!$D$13:$D$32,"Every Other Week")=0,0,SUMPRODUCT(--(IFERROR(MOD(A1202-'2) Income'!$F$13:$F$32,14),1)=0),--('2) Income'!$D$13:$D$32="Every Other Week"),--('2) Income'!$F$13:$F$32&lt;=A1202),'2) Income'!$E$13:$E$32)))</f>
        <v/>
      </c>
      <c r="AB1202" s="8" t="str">
        <f>IF(A1202="","",IF(COUNTIF('2) Income'!$D$13:$D$32,"1st and 15th")=0,0,IF(OR(DAY(A1202)=1,DAY(A1202)=15),SUMIFS('2) Income'!$E$13:$E$32,'2) Income'!$D$13:$D$32,"1st and 15th",'2) Income'!$F$13:$F$32,"&lt;="&amp;$A1202),0)))</f>
        <v/>
      </c>
      <c r="AC1202" s="8" t="str">
        <f>IF(A1202="","",IF(COUNTIF('2) Income'!$D$13:$D$32,"2nd Wednesday")=0,0,IF(A1202=(A1202-DAY(A1202)+1+2*7-WEEKDAY(A1202-DAY(A1202)+8-4,1)),SUMIFS('2) Income'!$E$13:$E$32,'2) Income'!$D$13:$D$32,"2nd Wednesday",'2) Income'!$F$13:$F$32,"&lt;="&amp;$A1202),0)))</f>
        <v/>
      </c>
      <c r="AD1202" s="8" t="str">
        <f>IF(A1202="","",IF(COUNTIF('2) Income'!$D$13:$D$32,"3rd Wednesday")=0,0,IF(A1202=(A1202-DAY(A1202)+1+3*7-WEEKDAY(A1202-DAY(A1202)+8-4,1)),SUMIFS('2) Income'!$E$13:$E$32,'2) Income'!$D$13:$D$32,"3rd Wednesday",'2) Income'!$F$13:$F$32,"&lt;="&amp;$A1202),0)))</f>
        <v/>
      </c>
      <c r="AE1202" s="8" t="str">
        <f>IF(A1202="","",IF(COUNTIF('2) Income'!$D$13:$D$32,"4th Wednesday")=0,0,IF(A1202=(A1202-DAY(A1202)+1+4*7-WEEKDAY(A1202-DAY(A1202)+8-4,1)),SUMIFS('2) Income'!$E$13:$E$32,'2) Income'!$D$13:$D$32,"4th Wednesday",'2) Income'!$F$13:$F$32,"&lt;="&amp;$A1202),0)))</f>
        <v/>
      </c>
      <c r="AF1202" s="8" t="str" cm="1">
        <f t="array" ref="AF1202">IF(A1202="","",IF(COUNTIF('2) Income'!$D$13:$D$32,"Every 4 Weeks")=0,0,SUMPRODUCT(--(IFERROR(MOD(A1202-'2) Income'!$F$13:$F$32,28),1)=0),--('2) Income'!$D$13:$D$32="Every 4 Weeks"),--('2) Income'!$F$13:$F$32&lt;=A1202),'2) Income'!$E$13:$E$32)))</f>
        <v/>
      </c>
      <c r="AG1202" s="8" t="str">
        <f>IF(A1202="","",IF(COUNTIF('2) Income'!$D$13:$D$32,"Monthly")=0,0,IF(B1202="N",SUMIFS('2) Income'!$E$13:$E$32,'2) Income'!$D$13:$D$32,"monthly",'2) Income'!$F$13:$F$32,"&lt;="&amp;$A1202,'2) Income'!$I$13:$I$32,DAY(A1202)),SUMIFS('2) Income'!$E$13:$E$32,'2) Income'!$D$13:$D$32,"monthly",'2) Income'!$F$13:$F$32,"&lt;="&amp;$A1202,'2) Income'!$I$13:$I$32,"&gt;="&amp;DAY(A1202)))))</f>
        <v/>
      </c>
      <c r="AH1202" s="8" t="str" cm="1">
        <f t="array" ref="AH1202">IF(A1202="","",IF(COUNTIF('2) Income'!$D$13:$D$32,"Yearly")=0,0,SUMPRODUCT(--('2) Income'!$D$13:$D$32="Yearly"),--('2) Income'!$F$13:$F$32&lt;=A1202),IF(B1202="N",--('2) Income'!$I$13:$I$32=DAY(A1202)),--('2) Income'!$I$13:$I$32&gt;=DAY(A1202))),--(IFERROR(MOD('2) Income'!$H$13:$H$32-MONTH(A1202)+12,12),1)=0),'2) Income'!$E$13:$E$32)))</f>
        <v/>
      </c>
      <c r="AI1202" s="8" t="str">
        <f>IF(A1202="","",IF(COUNTIF('2) Income'!$D$13:$D$32,"one-time")=0,0,SUMIFS('2) Income'!$E$13:$E$32,'2) Income'!$D$13:$D$32,"one-time",'2) Income'!$F$13:$F$32,"="&amp;$A1202)))</f>
        <v/>
      </c>
      <c r="AJ1202" s="9" t="str">
        <f t="shared" si="91"/>
        <v/>
      </c>
    </row>
    <row r="1203" spans="1:36">
      <c r="A1203" s="7" t="str">
        <f>IF(A1202="","",IF(A1202+1&lt;='1) Period'!$E$21,A1202+1,""))</f>
        <v/>
      </c>
      <c r="B1203" s="7" t="e">
        <f t="shared" si="92"/>
        <v>#VALUE!</v>
      </c>
      <c r="C1203" t="e">
        <f t="shared" si="93"/>
        <v>#VALUE!</v>
      </c>
      <c r="D1203" s="8" t="str">
        <f>IF(A1203="","",IF(TEXT(A1203,"dddd")='4) Happy Money'!$E$23,WAllowance,0))</f>
        <v/>
      </c>
      <c r="E1203" s="8" t="str">
        <f>IF(A1203="","",IF(B1203="N",SUMIF(TMonthly[Day of the Month],DAY(A1203),TMonthly[Amount]),SUMIF(TMonthly[Day of the Month],"&gt;="&amp;DAY(A1203),TMonthly[Amount])))</f>
        <v/>
      </c>
      <c r="F1203" s="8" t="str" cm="1">
        <f t="array" ref="F1203">IF(A1203="","",SUMPRODUCT(--(TYearly[Due Date]&lt;=A1203),IF(B1203="N",--(TYearly[Day]=DAY(A1203)),--(TYearly[Day]&gt;=DAY(A1203))),--(IFERROR(MOD(TYearly[Month]-MONTH(A1203)+12,12),1)=0),TYearly[Amount]))</f>
        <v/>
      </c>
      <c r="G1203" s="8" t="str">
        <f>IF(A1203="","",SUMIF(TOneTime[Due Date],A1203,TOneTime[Amount]))</f>
        <v/>
      </c>
      <c r="H1203" s="8" t="str" cm="1">
        <f t="array" ref="H1203">IF(A1203="","",IF(COUNTIF(TOther[Frequency],$H$1)=0,0,SUMPRODUCT(--(IFERROR(MOD(A1203-TOther[Start Date],7),1)=0),--(TOther[Frequency]=$H$1),--(TOther[Start Date]&lt;=A1203),--(TOther[End Date Calc]&gt;=A1203),TOther[Amount])))</f>
        <v/>
      </c>
      <c r="I1203" s="8" t="str" cm="1">
        <f t="array" ref="I1203">IF(A1203="","",IF(COUNTIF(TOther[Frequency],$I$1)=0,0,SUMPRODUCT(--(IFERROR(MOD(A1203-TOther[Start Date],14),1)=0),--(TOther[Frequency]=$I$1),--(TOther[Start Date]&lt;=A1203),--(TOther[End Date Calc]&gt;=A1203),TOther[Amount])))</f>
        <v/>
      </c>
      <c r="J1203" s="8" t="str">
        <f>IF(A1203="","",IF(COUNTIF(TOther[Frequency],$J$1)=0,0,IF(OR(DAY(A1203)=1,DAY(A1203)=15),SUMIFS(TOther[Amount],TOther[Frequency],$J$1,TOther[Start Date],"&lt;="&amp;$A1203,TOther[End Date Calc],"&gt;="&amp;A1203),0)))</f>
        <v/>
      </c>
      <c r="K1203" s="8" t="str">
        <f>IF(A1203="","",IF(COUNTIF(TOther[Frequency],$K$1)=0,0,IF(A1203=(A1203-DAY(A1203)+1+2*7-WEEKDAY(A1203-DAY(A1203)+8-4,1)),SUMIFS(TOther[Amount],TOther[Frequency],$K$1,TOther[Start Date],"&lt;="&amp;$A1203,TOther[End Date Calc],"&gt;="&amp;A1203),0)))</f>
        <v/>
      </c>
      <c r="L1203" s="8" t="str">
        <f>IF(A1203="","",IF(COUNTIF(TOther[Frequency],$L$1)=0,0,IF(A1203=(A1203-DAY(A1203)+1+3*7-WEEKDAY(A1203-DAY(A1203)+8-4,1)),SUMIFS(TOther[Amount],TOther[Frequency],$L$1,TOther[Start Date],"&lt;="&amp;$A1203,TOther[End Date Calc],"&gt;="&amp;A1203),0)))</f>
        <v/>
      </c>
      <c r="M1203" s="8" t="str">
        <f>IF(A1203="","",IF(COUNTIF(TOther[Frequency],$M$1)=0,0,IF(A1203=(A1203-DAY(A1203)+1+4*7-WEEKDAY(A1203-DAY(A1203)+8-4,1)),SUMIFS(TOther[Amount],TOther[Frequency],$M$1,TOther[Start Date],"&lt;="&amp;$A1203,TOther[End Date Calc],"&gt;="&amp;A1203),0)))</f>
        <v/>
      </c>
      <c r="N1203" s="8" t="str" cm="1">
        <f t="array" ref="N1203">IF(A1203="","",IF(COUNTIF(TOther[Frequency],$N$1)=0,0,SUMPRODUCT(--(IFERROR(MOD(A1203-TOther[Start Date],28),1)=0),--(TOther[Frequency]=$N$1),--(TOther[Start Date]&lt;=A1203),--(TOther[End Date Calc]&gt;=A1203),TOther[Amount])))</f>
        <v/>
      </c>
      <c r="O1203" s="8" t="str" cm="1">
        <f t="array" ref="O1203">IF(A1203="","",IF(COUNTIF(TOther[Frequency],$O$1)=0,0,SUMPRODUCT(--(IFERROR(MOD(A1203-TOther[Start Date],42),1)=0),--(TOther[Frequency]=$O$1),--(TOther[Start Date]&lt;=A1203),--(TOther[End Date Calc]&gt;=A1203),TOther[Amount])))</f>
        <v/>
      </c>
      <c r="P1203" s="8" t="str" cm="1">
        <f t="array" ref="P1203">IF(A1203="","",IF(COUNTIF(TOther[Frequency],$P$1)=0,0,SUMPRODUCT(--(IFERROR(MOD(A1203-TOther[Start Date],56),1)=0),--(TOther[Frequency]=$P$1),--(TOther[Start Date]&lt;=A1203),--(TOther[End Date Calc]&gt;=A1203),TOther[Amount])))</f>
        <v/>
      </c>
      <c r="Q1203" s="8" t="str">
        <f>IF(A1203="","",IF(COUNTIF(TOther[Frequency],$Q$1)=0,0,IF(B1203="N",SUMIFS(TOther[Amount],TOther[Frequency],$Q$1,TOther[Start Date],"&lt;="&amp;$A1203,TOther[End Date Calc],"&gt;="&amp;A1203,TOther[Start Day],DAY(A1203)),SUMIFS(TOther[Amount],TOther[Frequency],$Q$1,TOther[Start Date],"&lt;="&amp;$A1203,TOther[End Date Calc],"&gt;="&amp;A1203,TOther[Start Day],"&gt;="&amp;DAY(A1203)))))</f>
        <v/>
      </c>
      <c r="R1203" s="8" t="str" cm="1">
        <f t="array" ref="R1203">IF(A1203="","",IF(COUNTIF(TOther[Frequency],R$1)=0,0,SUMPRODUCT(--(TOther[Frequency]=R$1),--(TOther[Start Date]&lt;=A1203),--(TOther[End Date Calc]&gt;=A1203),IF(B1203="N",--(TOther[Start Day]=DAY(A1203)),--(TOther[Start Day]&gt;=DAY(A1203))),--(IFERROR(MOD(TOther[Start Month]-MONTH(A1203)+2,2),1)=0),TOther[Amount])))</f>
        <v/>
      </c>
      <c r="S1203" s="8" t="str" cm="1">
        <f t="array" ref="S1203">IF(A1203="","",IF(COUNTIF(TOther[Frequency],S$1)=0,0,SUMPRODUCT(--(TOther[Frequency]=S$1),--(TOther[Start Date]&lt;=A1203),--(TOther[End Date Calc]&gt;=A1203),IF(B1203="N",--(TOther[Start Day]=DAY(A1203)),--(TOther[Start Day]&gt;=DAY(A1203))),--(IFERROR(MOD(TOther[Start Month]-MONTH(A1203)+3,3),1)=0),TOther[Amount])))</f>
        <v/>
      </c>
      <c r="T1203" s="8" t="str" cm="1">
        <f t="array" ref="T1203">IF($A1203="","",IF(COUNTIF(TOther[Frequency],T$1)=0,0,SUMPRODUCT(--(TOther[Frequency]=T$1),--(TOther[Start Date]&lt;=$A1203),--(TOther[End Date Calc]&gt;=$A1203),IF($B1203="N",--(TOther[Start Day]=DAY($A1203)),--(TOther[Start Day]&gt;=DAY($A1203))),--(IFERROR(MOD(TOther[Start Month]-MONTH($A1203)+4,4),1)=0),TOther[Amount])))</f>
        <v/>
      </c>
      <c r="U1203" s="8" t="str" cm="1">
        <f t="array" ref="U1203">IF(A1203="","",IF(COUNTIF(TOther[Frequency],$U$1)=0,0,SUMPRODUCT(--(TOther[Frequency]=$U$1),--(TOther[Start Date]&lt;=A1203),--(TOther[End Date Calc]&gt;=A1203),IF(B1203="N",--(TOther[Start Day]=DAY(A1203)),--(TOther[Start Day]&gt;=DAY(A1203))),--(IFERROR(MOD(TOther[Start Month]-MONTH(A1203)+6,6),1)=0),TOther[Amount])))</f>
        <v/>
      </c>
      <c r="V1203" s="8" t="str" cm="1">
        <f t="array" ref="V1203">IF(A1203="","",IF(COUNTIF(TOther[Frequency],$V$1)=0,0,SUMPRODUCT(--(TOther[Frequency]=$V$1),--(TOther[Start Date]&lt;=A1203),--(TOther[End Date Calc]&gt;=A1203),IF(B1203="N",--(TOther[Start Day]=DAY(A1203)),--(TOther[Start Day]&gt;=DAY(A1203))),--(IFERROR(MOD(TOther[Start Month]-MONTH(A1203)+12,12),1)=0),TOther[Amount])))</f>
        <v/>
      </c>
      <c r="W1203" s="8" t="str">
        <f>IF(A1203="","",SUMIFS(TOther[Amount],TOther[Start Date],A1203,TOther[Frequency],$W$1))</f>
        <v/>
      </c>
      <c r="X1203" s="9" t="str">
        <f t="shared" si="90"/>
        <v/>
      </c>
      <c r="Y1203" s="9" t="str">
        <f t="shared" si="94"/>
        <v/>
      </c>
      <c r="Z1203" s="8" t="str" cm="1">
        <f t="array" ref="Z1203">IF(A1203="","",IF(COUNTIF('2) Income'!$D$13:$D$32,"Weekly")=0,0,SUMPRODUCT(--(IFERROR(MOD(A1203-'2) Income'!$F$13:$F$32,7),1)=0),--('2) Income'!$D$13:$D$32="Weekly"),--('2) Income'!$F$13:$F$32&lt;=A1203),'2) Income'!$E$13:$E$32)))</f>
        <v/>
      </c>
      <c r="AA1203" s="8" t="str" cm="1">
        <f t="array" ref="AA1203">IF(A1203="","",IF(COUNTIF('2) Income'!$D$13:$D$32,"Every Other Week")=0,0,SUMPRODUCT(--(IFERROR(MOD(A1203-'2) Income'!$F$13:$F$32,14),1)=0),--('2) Income'!$D$13:$D$32="Every Other Week"),--('2) Income'!$F$13:$F$32&lt;=A1203),'2) Income'!$E$13:$E$32)))</f>
        <v/>
      </c>
      <c r="AB1203" s="8" t="str">
        <f>IF(A1203="","",IF(COUNTIF('2) Income'!$D$13:$D$32,"1st and 15th")=0,0,IF(OR(DAY(A1203)=1,DAY(A1203)=15),SUMIFS('2) Income'!$E$13:$E$32,'2) Income'!$D$13:$D$32,"1st and 15th",'2) Income'!$F$13:$F$32,"&lt;="&amp;$A1203),0)))</f>
        <v/>
      </c>
      <c r="AC1203" s="8" t="str">
        <f>IF(A1203="","",IF(COUNTIF('2) Income'!$D$13:$D$32,"2nd Wednesday")=0,0,IF(A1203=(A1203-DAY(A1203)+1+2*7-WEEKDAY(A1203-DAY(A1203)+8-4,1)),SUMIFS('2) Income'!$E$13:$E$32,'2) Income'!$D$13:$D$32,"2nd Wednesday",'2) Income'!$F$13:$F$32,"&lt;="&amp;$A1203),0)))</f>
        <v/>
      </c>
      <c r="AD1203" s="8" t="str">
        <f>IF(A1203="","",IF(COUNTIF('2) Income'!$D$13:$D$32,"3rd Wednesday")=0,0,IF(A1203=(A1203-DAY(A1203)+1+3*7-WEEKDAY(A1203-DAY(A1203)+8-4,1)),SUMIFS('2) Income'!$E$13:$E$32,'2) Income'!$D$13:$D$32,"3rd Wednesday",'2) Income'!$F$13:$F$32,"&lt;="&amp;$A1203),0)))</f>
        <v/>
      </c>
      <c r="AE1203" s="8" t="str">
        <f>IF(A1203="","",IF(COUNTIF('2) Income'!$D$13:$D$32,"4th Wednesday")=0,0,IF(A1203=(A1203-DAY(A1203)+1+4*7-WEEKDAY(A1203-DAY(A1203)+8-4,1)),SUMIFS('2) Income'!$E$13:$E$32,'2) Income'!$D$13:$D$32,"4th Wednesday",'2) Income'!$F$13:$F$32,"&lt;="&amp;$A1203),0)))</f>
        <v/>
      </c>
      <c r="AF1203" s="8" t="str" cm="1">
        <f t="array" ref="AF1203">IF(A1203="","",IF(COUNTIF('2) Income'!$D$13:$D$32,"Every 4 Weeks")=0,0,SUMPRODUCT(--(IFERROR(MOD(A1203-'2) Income'!$F$13:$F$32,28),1)=0),--('2) Income'!$D$13:$D$32="Every 4 Weeks"),--('2) Income'!$F$13:$F$32&lt;=A1203),'2) Income'!$E$13:$E$32)))</f>
        <v/>
      </c>
      <c r="AG1203" s="8" t="str">
        <f>IF(A1203="","",IF(COUNTIF('2) Income'!$D$13:$D$32,"Monthly")=0,0,IF(B1203="N",SUMIFS('2) Income'!$E$13:$E$32,'2) Income'!$D$13:$D$32,"monthly",'2) Income'!$F$13:$F$32,"&lt;="&amp;$A1203,'2) Income'!$I$13:$I$32,DAY(A1203)),SUMIFS('2) Income'!$E$13:$E$32,'2) Income'!$D$13:$D$32,"monthly",'2) Income'!$F$13:$F$32,"&lt;="&amp;$A1203,'2) Income'!$I$13:$I$32,"&gt;="&amp;DAY(A1203)))))</f>
        <v/>
      </c>
      <c r="AH1203" s="8" t="str" cm="1">
        <f t="array" ref="AH1203">IF(A1203="","",IF(COUNTIF('2) Income'!$D$13:$D$32,"Yearly")=0,0,SUMPRODUCT(--('2) Income'!$D$13:$D$32="Yearly"),--('2) Income'!$F$13:$F$32&lt;=A1203),IF(B1203="N",--('2) Income'!$I$13:$I$32=DAY(A1203)),--('2) Income'!$I$13:$I$32&gt;=DAY(A1203))),--(IFERROR(MOD('2) Income'!$H$13:$H$32-MONTH(A1203)+12,12),1)=0),'2) Income'!$E$13:$E$32)))</f>
        <v/>
      </c>
      <c r="AI1203" s="8" t="str">
        <f>IF(A1203="","",IF(COUNTIF('2) Income'!$D$13:$D$32,"one-time")=0,0,SUMIFS('2) Income'!$E$13:$E$32,'2) Income'!$D$13:$D$32,"one-time",'2) Income'!$F$13:$F$32,"="&amp;$A1203)))</f>
        <v/>
      </c>
      <c r="AJ1203" s="9" t="str">
        <f t="shared" si="91"/>
        <v/>
      </c>
    </row>
    <row r="1204" spans="1:36">
      <c r="A1204" s="7" t="str">
        <f>IF(A1203="","",IF(A1203+1&lt;='1) Period'!$E$21,A1203+1,""))</f>
        <v/>
      </c>
      <c r="B1204" s="7" t="e">
        <f t="shared" si="92"/>
        <v>#VALUE!</v>
      </c>
      <c r="C1204" t="e">
        <f t="shared" si="93"/>
        <v>#VALUE!</v>
      </c>
      <c r="D1204" s="8" t="str">
        <f>IF(A1204="","",IF(TEXT(A1204,"dddd")='4) Happy Money'!$E$23,WAllowance,0))</f>
        <v/>
      </c>
      <c r="E1204" s="8" t="str">
        <f>IF(A1204="","",IF(B1204="N",SUMIF(TMonthly[Day of the Month],DAY(A1204),TMonthly[Amount]),SUMIF(TMonthly[Day of the Month],"&gt;="&amp;DAY(A1204),TMonthly[Amount])))</f>
        <v/>
      </c>
      <c r="F1204" s="8" t="str" cm="1">
        <f t="array" ref="F1204">IF(A1204="","",SUMPRODUCT(--(TYearly[Due Date]&lt;=A1204),IF(B1204="N",--(TYearly[Day]=DAY(A1204)),--(TYearly[Day]&gt;=DAY(A1204))),--(IFERROR(MOD(TYearly[Month]-MONTH(A1204)+12,12),1)=0),TYearly[Amount]))</f>
        <v/>
      </c>
      <c r="G1204" s="8" t="str">
        <f>IF(A1204="","",SUMIF(TOneTime[Due Date],A1204,TOneTime[Amount]))</f>
        <v/>
      </c>
      <c r="H1204" s="8" t="str" cm="1">
        <f t="array" ref="H1204">IF(A1204="","",IF(COUNTIF(TOther[Frequency],$H$1)=0,0,SUMPRODUCT(--(IFERROR(MOD(A1204-TOther[Start Date],7),1)=0),--(TOther[Frequency]=$H$1),--(TOther[Start Date]&lt;=A1204),--(TOther[End Date Calc]&gt;=A1204),TOther[Amount])))</f>
        <v/>
      </c>
      <c r="I1204" s="8" t="str" cm="1">
        <f t="array" ref="I1204">IF(A1204="","",IF(COUNTIF(TOther[Frequency],$I$1)=0,0,SUMPRODUCT(--(IFERROR(MOD(A1204-TOther[Start Date],14),1)=0),--(TOther[Frequency]=$I$1),--(TOther[Start Date]&lt;=A1204),--(TOther[End Date Calc]&gt;=A1204),TOther[Amount])))</f>
        <v/>
      </c>
      <c r="J1204" s="8" t="str">
        <f>IF(A1204="","",IF(COUNTIF(TOther[Frequency],$J$1)=0,0,IF(OR(DAY(A1204)=1,DAY(A1204)=15),SUMIFS(TOther[Amount],TOther[Frequency],$J$1,TOther[Start Date],"&lt;="&amp;$A1204,TOther[End Date Calc],"&gt;="&amp;A1204),0)))</f>
        <v/>
      </c>
      <c r="K1204" s="8" t="str">
        <f>IF(A1204="","",IF(COUNTIF(TOther[Frequency],$K$1)=0,0,IF(A1204=(A1204-DAY(A1204)+1+2*7-WEEKDAY(A1204-DAY(A1204)+8-4,1)),SUMIFS(TOther[Amount],TOther[Frequency],$K$1,TOther[Start Date],"&lt;="&amp;$A1204,TOther[End Date Calc],"&gt;="&amp;A1204),0)))</f>
        <v/>
      </c>
      <c r="L1204" s="8" t="str">
        <f>IF(A1204="","",IF(COUNTIF(TOther[Frequency],$L$1)=0,0,IF(A1204=(A1204-DAY(A1204)+1+3*7-WEEKDAY(A1204-DAY(A1204)+8-4,1)),SUMIFS(TOther[Amount],TOther[Frequency],$L$1,TOther[Start Date],"&lt;="&amp;$A1204,TOther[End Date Calc],"&gt;="&amp;A1204),0)))</f>
        <v/>
      </c>
      <c r="M1204" s="8" t="str">
        <f>IF(A1204="","",IF(COUNTIF(TOther[Frequency],$M$1)=0,0,IF(A1204=(A1204-DAY(A1204)+1+4*7-WEEKDAY(A1204-DAY(A1204)+8-4,1)),SUMIFS(TOther[Amount],TOther[Frequency],$M$1,TOther[Start Date],"&lt;="&amp;$A1204,TOther[End Date Calc],"&gt;="&amp;A1204),0)))</f>
        <v/>
      </c>
      <c r="N1204" s="8" t="str" cm="1">
        <f t="array" ref="N1204">IF(A1204="","",IF(COUNTIF(TOther[Frequency],$N$1)=0,0,SUMPRODUCT(--(IFERROR(MOD(A1204-TOther[Start Date],28),1)=0),--(TOther[Frequency]=$N$1),--(TOther[Start Date]&lt;=A1204),--(TOther[End Date Calc]&gt;=A1204),TOther[Amount])))</f>
        <v/>
      </c>
      <c r="O1204" s="8" t="str" cm="1">
        <f t="array" ref="O1204">IF(A1204="","",IF(COUNTIF(TOther[Frequency],$O$1)=0,0,SUMPRODUCT(--(IFERROR(MOD(A1204-TOther[Start Date],42),1)=0),--(TOther[Frequency]=$O$1),--(TOther[Start Date]&lt;=A1204),--(TOther[End Date Calc]&gt;=A1204),TOther[Amount])))</f>
        <v/>
      </c>
      <c r="P1204" s="8" t="str" cm="1">
        <f t="array" ref="P1204">IF(A1204="","",IF(COUNTIF(TOther[Frequency],$P$1)=0,0,SUMPRODUCT(--(IFERROR(MOD(A1204-TOther[Start Date],56),1)=0),--(TOther[Frequency]=$P$1),--(TOther[Start Date]&lt;=A1204),--(TOther[End Date Calc]&gt;=A1204),TOther[Amount])))</f>
        <v/>
      </c>
      <c r="Q1204" s="8" t="str">
        <f>IF(A1204="","",IF(COUNTIF(TOther[Frequency],$Q$1)=0,0,IF(B1204="N",SUMIFS(TOther[Amount],TOther[Frequency],$Q$1,TOther[Start Date],"&lt;="&amp;$A1204,TOther[End Date Calc],"&gt;="&amp;A1204,TOther[Start Day],DAY(A1204)),SUMIFS(TOther[Amount],TOther[Frequency],$Q$1,TOther[Start Date],"&lt;="&amp;$A1204,TOther[End Date Calc],"&gt;="&amp;A1204,TOther[Start Day],"&gt;="&amp;DAY(A1204)))))</f>
        <v/>
      </c>
      <c r="R1204" s="8" t="str" cm="1">
        <f t="array" ref="R1204">IF(A1204="","",IF(COUNTIF(TOther[Frequency],R$1)=0,0,SUMPRODUCT(--(TOther[Frequency]=R$1),--(TOther[Start Date]&lt;=A1204),--(TOther[End Date Calc]&gt;=A1204),IF(B1204="N",--(TOther[Start Day]=DAY(A1204)),--(TOther[Start Day]&gt;=DAY(A1204))),--(IFERROR(MOD(TOther[Start Month]-MONTH(A1204)+2,2),1)=0),TOther[Amount])))</f>
        <v/>
      </c>
      <c r="S1204" s="8" t="str" cm="1">
        <f t="array" ref="S1204">IF(A1204="","",IF(COUNTIF(TOther[Frequency],S$1)=0,0,SUMPRODUCT(--(TOther[Frequency]=S$1),--(TOther[Start Date]&lt;=A1204),--(TOther[End Date Calc]&gt;=A1204),IF(B1204="N",--(TOther[Start Day]=DAY(A1204)),--(TOther[Start Day]&gt;=DAY(A1204))),--(IFERROR(MOD(TOther[Start Month]-MONTH(A1204)+3,3),1)=0),TOther[Amount])))</f>
        <v/>
      </c>
      <c r="T1204" s="8" t="str" cm="1">
        <f t="array" ref="T1204">IF($A1204="","",IF(COUNTIF(TOther[Frequency],T$1)=0,0,SUMPRODUCT(--(TOther[Frequency]=T$1),--(TOther[Start Date]&lt;=$A1204),--(TOther[End Date Calc]&gt;=$A1204),IF($B1204="N",--(TOther[Start Day]=DAY($A1204)),--(TOther[Start Day]&gt;=DAY($A1204))),--(IFERROR(MOD(TOther[Start Month]-MONTH($A1204)+4,4),1)=0),TOther[Amount])))</f>
        <v/>
      </c>
      <c r="U1204" s="8" t="str" cm="1">
        <f t="array" ref="U1204">IF(A1204="","",IF(COUNTIF(TOther[Frequency],$U$1)=0,0,SUMPRODUCT(--(TOther[Frequency]=$U$1),--(TOther[Start Date]&lt;=A1204),--(TOther[End Date Calc]&gt;=A1204),IF(B1204="N",--(TOther[Start Day]=DAY(A1204)),--(TOther[Start Day]&gt;=DAY(A1204))),--(IFERROR(MOD(TOther[Start Month]-MONTH(A1204)+6,6),1)=0),TOther[Amount])))</f>
        <v/>
      </c>
      <c r="V1204" s="8" t="str" cm="1">
        <f t="array" ref="V1204">IF(A1204="","",IF(COUNTIF(TOther[Frequency],$V$1)=0,0,SUMPRODUCT(--(TOther[Frequency]=$V$1),--(TOther[Start Date]&lt;=A1204),--(TOther[End Date Calc]&gt;=A1204),IF(B1204="N",--(TOther[Start Day]=DAY(A1204)),--(TOther[Start Day]&gt;=DAY(A1204))),--(IFERROR(MOD(TOther[Start Month]-MONTH(A1204)+12,12),1)=0),TOther[Amount])))</f>
        <v/>
      </c>
      <c r="W1204" s="8" t="str">
        <f>IF(A1204="","",SUMIFS(TOther[Amount],TOther[Start Date],A1204,TOther[Frequency],$W$1))</f>
        <v/>
      </c>
      <c r="X1204" s="9" t="str">
        <f t="shared" si="90"/>
        <v/>
      </c>
      <c r="Y1204" s="9" t="str">
        <f t="shared" si="94"/>
        <v/>
      </c>
      <c r="Z1204" s="8" t="str" cm="1">
        <f t="array" ref="Z1204">IF(A1204="","",IF(COUNTIF('2) Income'!$D$13:$D$32,"Weekly")=0,0,SUMPRODUCT(--(IFERROR(MOD(A1204-'2) Income'!$F$13:$F$32,7),1)=0),--('2) Income'!$D$13:$D$32="Weekly"),--('2) Income'!$F$13:$F$32&lt;=A1204),'2) Income'!$E$13:$E$32)))</f>
        <v/>
      </c>
      <c r="AA1204" s="8" t="str" cm="1">
        <f t="array" ref="AA1204">IF(A1204="","",IF(COUNTIF('2) Income'!$D$13:$D$32,"Every Other Week")=0,0,SUMPRODUCT(--(IFERROR(MOD(A1204-'2) Income'!$F$13:$F$32,14),1)=0),--('2) Income'!$D$13:$D$32="Every Other Week"),--('2) Income'!$F$13:$F$32&lt;=A1204),'2) Income'!$E$13:$E$32)))</f>
        <v/>
      </c>
      <c r="AB1204" s="8" t="str">
        <f>IF(A1204="","",IF(COUNTIF('2) Income'!$D$13:$D$32,"1st and 15th")=0,0,IF(OR(DAY(A1204)=1,DAY(A1204)=15),SUMIFS('2) Income'!$E$13:$E$32,'2) Income'!$D$13:$D$32,"1st and 15th",'2) Income'!$F$13:$F$32,"&lt;="&amp;$A1204),0)))</f>
        <v/>
      </c>
      <c r="AC1204" s="8" t="str">
        <f>IF(A1204="","",IF(COUNTIF('2) Income'!$D$13:$D$32,"2nd Wednesday")=0,0,IF(A1204=(A1204-DAY(A1204)+1+2*7-WEEKDAY(A1204-DAY(A1204)+8-4,1)),SUMIFS('2) Income'!$E$13:$E$32,'2) Income'!$D$13:$D$32,"2nd Wednesday",'2) Income'!$F$13:$F$32,"&lt;="&amp;$A1204),0)))</f>
        <v/>
      </c>
      <c r="AD1204" s="8" t="str">
        <f>IF(A1204="","",IF(COUNTIF('2) Income'!$D$13:$D$32,"3rd Wednesday")=0,0,IF(A1204=(A1204-DAY(A1204)+1+3*7-WEEKDAY(A1204-DAY(A1204)+8-4,1)),SUMIFS('2) Income'!$E$13:$E$32,'2) Income'!$D$13:$D$32,"3rd Wednesday",'2) Income'!$F$13:$F$32,"&lt;="&amp;$A1204),0)))</f>
        <v/>
      </c>
      <c r="AE1204" s="8" t="str">
        <f>IF(A1204="","",IF(COUNTIF('2) Income'!$D$13:$D$32,"4th Wednesday")=0,0,IF(A1204=(A1204-DAY(A1204)+1+4*7-WEEKDAY(A1204-DAY(A1204)+8-4,1)),SUMIFS('2) Income'!$E$13:$E$32,'2) Income'!$D$13:$D$32,"4th Wednesday",'2) Income'!$F$13:$F$32,"&lt;="&amp;$A1204),0)))</f>
        <v/>
      </c>
      <c r="AF1204" s="8" t="str" cm="1">
        <f t="array" ref="AF1204">IF(A1204="","",IF(COUNTIF('2) Income'!$D$13:$D$32,"Every 4 Weeks")=0,0,SUMPRODUCT(--(IFERROR(MOD(A1204-'2) Income'!$F$13:$F$32,28),1)=0),--('2) Income'!$D$13:$D$32="Every 4 Weeks"),--('2) Income'!$F$13:$F$32&lt;=A1204),'2) Income'!$E$13:$E$32)))</f>
        <v/>
      </c>
      <c r="AG1204" s="8" t="str">
        <f>IF(A1204="","",IF(COUNTIF('2) Income'!$D$13:$D$32,"Monthly")=0,0,IF(B1204="N",SUMIFS('2) Income'!$E$13:$E$32,'2) Income'!$D$13:$D$32,"monthly",'2) Income'!$F$13:$F$32,"&lt;="&amp;$A1204,'2) Income'!$I$13:$I$32,DAY(A1204)),SUMIFS('2) Income'!$E$13:$E$32,'2) Income'!$D$13:$D$32,"monthly",'2) Income'!$F$13:$F$32,"&lt;="&amp;$A1204,'2) Income'!$I$13:$I$32,"&gt;="&amp;DAY(A1204)))))</f>
        <v/>
      </c>
      <c r="AH1204" s="8" t="str" cm="1">
        <f t="array" ref="AH1204">IF(A1204="","",IF(COUNTIF('2) Income'!$D$13:$D$32,"Yearly")=0,0,SUMPRODUCT(--('2) Income'!$D$13:$D$32="Yearly"),--('2) Income'!$F$13:$F$32&lt;=A1204),IF(B1204="N",--('2) Income'!$I$13:$I$32=DAY(A1204)),--('2) Income'!$I$13:$I$32&gt;=DAY(A1204))),--(IFERROR(MOD('2) Income'!$H$13:$H$32-MONTH(A1204)+12,12),1)=0),'2) Income'!$E$13:$E$32)))</f>
        <v/>
      </c>
      <c r="AI1204" s="8" t="str">
        <f>IF(A1204="","",IF(COUNTIF('2) Income'!$D$13:$D$32,"one-time")=0,0,SUMIFS('2) Income'!$E$13:$E$32,'2) Income'!$D$13:$D$32,"one-time",'2) Income'!$F$13:$F$32,"="&amp;$A1204)))</f>
        <v/>
      </c>
      <c r="AJ1204" s="9" t="str">
        <f t="shared" si="91"/>
        <v/>
      </c>
    </row>
    <row r="1205" spans="1:36">
      <c r="A1205" s="7" t="str">
        <f>IF(A1204="","",IF(A1204+1&lt;='1) Period'!$E$21,A1204+1,""))</f>
        <v/>
      </c>
      <c r="B1205" s="7" t="e">
        <f t="shared" si="92"/>
        <v>#VALUE!</v>
      </c>
      <c r="C1205" t="e">
        <f t="shared" si="93"/>
        <v>#VALUE!</v>
      </c>
      <c r="D1205" s="8" t="str">
        <f>IF(A1205="","",IF(TEXT(A1205,"dddd")='4) Happy Money'!$E$23,WAllowance,0))</f>
        <v/>
      </c>
      <c r="E1205" s="8" t="str">
        <f>IF(A1205="","",IF(B1205="N",SUMIF(TMonthly[Day of the Month],DAY(A1205),TMonthly[Amount]),SUMIF(TMonthly[Day of the Month],"&gt;="&amp;DAY(A1205),TMonthly[Amount])))</f>
        <v/>
      </c>
      <c r="F1205" s="8" t="str" cm="1">
        <f t="array" ref="F1205">IF(A1205="","",SUMPRODUCT(--(TYearly[Due Date]&lt;=A1205),IF(B1205="N",--(TYearly[Day]=DAY(A1205)),--(TYearly[Day]&gt;=DAY(A1205))),--(IFERROR(MOD(TYearly[Month]-MONTH(A1205)+12,12),1)=0),TYearly[Amount]))</f>
        <v/>
      </c>
      <c r="G1205" s="8" t="str">
        <f>IF(A1205="","",SUMIF(TOneTime[Due Date],A1205,TOneTime[Amount]))</f>
        <v/>
      </c>
      <c r="H1205" s="8" t="str" cm="1">
        <f t="array" ref="H1205">IF(A1205="","",IF(COUNTIF(TOther[Frequency],$H$1)=0,0,SUMPRODUCT(--(IFERROR(MOD(A1205-TOther[Start Date],7),1)=0),--(TOther[Frequency]=$H$1),--(TOther[Start Date]&lt;=A1205),--(TOther[End Date Calc]&gt;=A1205),TOther[Amount])))</f>
        <v/>
      </c>
      <c r="I1205" s="8" t="str" cm="1">
        <f t="array" ref="I1205">IF(A1205="","",IF(COUNTIF(TOther[Frequency],$I$1)=0,0,SUMPRODUCT(--(IFERROR(MOD(A1205-TOther[Start Date],14),1)=0),--(TOther[Frequency]=$I$1),--(TOther[Start Date]&lt;=A1205),--(TOther[End Date Calc]&gt;=A1205),TOther[Amount])))</f>
        <v/>
      </c>
      <c r="J1205" s="8" t="str">
        <f>IF(A1205="","",IF(COUNTIF(TOther[Frequency],$J$1)=0,0,IF(OR(DAY(A1205)=1,DAY(A1205)=15),SUMIFS(TOther[Amount],TOther[Frequency],$J$1,TOther[Start Date],"&lt;="&amp;$A1205,TOther[End Date Calc],"&gt;="&amp;A1205),0)))</f>
        <v/>
      </c>
      <c r="K1205" s="8" t="str">
        <f>IF(A1205="","",IF(COUNTIF(TOther[Frequency],$K$1)=0,0,IF(A1205=(A1205-DAY(A1205)+1+2*7-WEEKDAY(A1205-DAY(A1205)+8-4,1)),SUMIFS(TOther[Amount],TOther[Frequency],$K$1,TOther[Start Date],"&lt;="&amp;$A1205,TOther[End Date Calc],"&gt;="&amp;A1205),0)))</f>
        <v/>
      </c>
      <c r="L1205" s="8" t="str">
        <f>IF(A1205="","",IF(COUNTIF(TOther[Frequency],$L$1)=0,0,IF(A1205=(A1205-DAY(A1205)+1+3*7-WEEKDAY(A1205-DAY(A1205)+8-4,1)),SUMIFS(TOther[Amount],TOther[Frequency],$L$1,TOther[Start Date],"&lt;="&amp;$A1205,TOther[End Date Calc],"&gt;="&amp;A1205),0)))</f>
        <v/>
      </c>
      <c r="M1205" s="8" t="str">
        <f>IF(A1205="","",IF(COUNTIF(TOther[Frequency],$M$1)=0,0,IF(A1205=(A1205-DAY(A1205)+1+4*7-WEEKDAY(A1205-DAY(A1205)+8-4,1)),SUMIFS(TOther[Amount],TOther[Frequency],$M$1,TOther[Start Date],"&lt;="&amp;$A1205,TOther[End Date Calc],"&gt;="&amp;A1205),0)))</f>
        <v/>
      </c>
      <c r="N1205" s="8" t="str" cm="1">
        <f t="array" ref="N1205">IF(A1205="","",IF(COUNTIF(TOther[Frequency],$N$1)=0,0,SUMPRODUCT(--(IFERROR(MOD(A1205-TOther[Start Date],28),1)=0),--(TOther[Frequency]=$N$1),--(TOther[Start Date]&lt;=A1205),--(TOther[End Date Calc]&gt;=A1205),TOther[Amount])))</f>
        <v/>
      </c>
      <c r="O1205" s="8" t="str" cm="1">
        <f t="array" ref="O1205">IF(A1205="","",IF(COUNTIF(TOther[Frequency],$O$1)=0,0,SUMPRODUCT(--(IFERROR(MOD(A1205-TOther[Start Date],42),1)=0),--(TOther[Frequency]=$O$1),--(TOther[Start Date]&lt;=A1205),--(TOther[End Date Calc]&gt;=A1205),TOther[Amount])))</f>
        <v/>
      </c>
      <c r="P1205" s="8" t="str" cm="1">
        <f t="array" ref="P1205">IF(A1205="","",IF(COUNTIF(TOther[Frequency],$P$1)=0,0,SUMPRODUCT(--(IFERROR(MOD(A1205-TOther[Start Date],56),1)=0),--(TOther[Frequency]=$P$1),--(TOther[Start Date]&lt;=A1205),--(TOther[End Date Calc]&gt;=A1205),TOther[Amount])))</f>
        <v/>
      </c>
      <c r="Q1205" s="8" t="str">
        <f>IF(A1205="","",IF(COUNTIF(TOther[Frequency],$Q$1)=0,0,IF(B1205="N",SUMIFS(TOther[Amount],TOther[Frequency],$Q$1,TOther[Start Date],"&lt;="&amp;$A1205,TOther[End Date Calc],"&gt;="&amp;A1205,TOther[Start Day],DAY(A1205)),SUMIFS(TOther[Amount],TOther[Frequency],$Q$1,TOther[Start Date],"&lt;="&amp;$A1205,TOther[End Date Calc],"&gt;="&amp;A1205,TOther[Start Day],"&gt;="&amp;DAY(A1205)))))</f>
        <v/>
      </c>
      <c r="R1205" s="8" t="str" cm="1">
        <f t="array" ref="R1205">IF(A1205="","",IF(COUNTIF(TOther[Frequency],R$1)=0,0,SUMPRODUCT(--(TOther[Frequency]=R$1),--(TOther[Start Date]&lt;=A1205),--(TOther[End Date Calc]&gt;=A1205),IF(B1205="N",--(TOther[Start Day]=DAY(A1205)),--(TOther[Start Day]&gt;=DAY(A1205))),--(IFERROR(MOD(TOther[Start Month]-MONTH(A1205)+2,2),1)=0),TOther[Amount])))</f>
        <v/>
      </c>
      <c r="S1205" s="8" t="str" cm="1">
        <f t="array" ref="S1205">IF(A1205="","",IF(COUNTIF(TOther[Frequency],S$1)=0,0,SUMPRODUCT(--(TOther[Frequency]=S$1),--(TOther[Start Date]&lt;=A1205),--(TOther[End Date Calc]&gt;=A1205),IF(B1205="N",--(TOther[Start Day]=DAY(A1205)),--(TOther[Start Day]&gt;=DAY(A1205))),--(IFERROR(MOD(TOther[Start Month]-MONTH(A1205)+3,3),1)=0),TOther[Amount])))</f>
        <v/>
      </c>
      <c r="T1205" s="8" t="str" cm="1">
        <f t="array" ref="T1205">IF($A1205="","",IF(COUNTIF(TOther[Frequency],T$1)=0,0,SUMPRODUCT(--(TOther[Frequency]=T$1),--(TOther[Start Date]&lt;=$A1205),--(TOther[End Date Calc]&gt;=$A1205),IF($B1205="N",--(TOther[Start Day]=DAY($A1205)),--(TOther[Start Day]&gt;=DAY($A1205))),--(IFERROR(MOD(TOther[Start Month]-MONTH($A1205)+4,4),1)=0),TOther[Amount])))</f>
        <v/>
      </c>
      <c r="U1205" s="8" t="str" cm="1">
        <f t="array" ref="U1205">IF(A1205="","",IF(COUNTIF(TOther[Frequency],$U$1)=0,0,SUMPRODUCT(--(TOther[Frequency]=$U$1),--(TOther[Start Date]&lt;=A1205),--(TOther[End Date Calc]&gt;=A1205),IF(B1205="N",--(TOther[Start Day]=DAY(A1205)),--(TOther[Start Day]&gt;=DAY(A1205))),--(IFERROR(MOD(TOther[Start Month]-MONTH(A1205)+6,6),1)=0),TOther[Amount])))</f>
        <v/>
      </c>
      <c r="V1205" s="8" t="str" cm="1">
        <f t="array" ref="V1205">IF(A1205="","",IF(COUNTIF(TOther[Frequency],$V$1)=0,0,SUMPRODUCT(--(TOther[Frequency]=$V$1),--(TOther[Start Date]&lt;=A1205),--(TOther[End Date Calc]&gt;=A1205),IF(B1205="N",--(TOther[Start Day]=DAY(A1205)),--(TOther[Start Day]&gt;=DAY(A1205))),--(IFERROR(MOD(TOther[Start Month]-MONTH(A1205)+12,12),1)=0),TOther[Amount])))</f>
        <v/>
      </c>
      <c r="W1205" s="8" t="str">
        <f>IF(A1205="","",SUMIFS(TOther[Amount],TOther[Start Date],A1205,TOther[Frequency],$W$1))</f>
        <v/>
      </c>
      <c r="X1205" s="9" t="str">
        <f t="shared" si="90"/>
        <v/>
      </c>
      <c r="Y1205" s="9" t="str">
        <f t="shared" si="94"/>
        <v/>
      </c>
      <c r="Z1205" s="8" t="str" cm="1">
        <f t="array" ref="Z1205">IF(A1205="","",IF(COUNTIF('2) Income'!$D$13:$D$32,"Weekly")=0,0,SUMPRODUCT(--(IFERROR(MOD(A1205-'2) Income'!$F$13:$F$32,7),1)=0),--('2) Income'!$D$13:$D$32="Weekly"),--('2) Income'!$F$13:$F$32&lt;=A1205),'2) Income'!$E$13:$E$32)))</f>
        <v/>
      </c>
      <c r="AA1205" s="8" t="str" cm="1">
        <f t="array" ref="AA1205">IF(A1205="","",IF(COUNTIF('2) Income'!$D$13:$D$32,"Every Other Week")=0,0,SUMPRODUCT(--(IFERROR(MOD(A1205-'2) Income'!$F$13:$F$32,14),1)=0),--('2) Income'!$D$13:$D$32="Every Other Week"),--('2) Income'!$F$13:$F$32&lt;=A1205),'2) Income'!$E$13:$E$32)))</f>
        <v/>
      </c>
      <c r="AB1205" s="8" t="str">
        <f>IF(A1205="","",IF(COUNTIF('2) Income'!$D$13:$D$32,"1st and 15th")=0,0,IF(OR(DAY(A1205)=1,DAY(A1205)=15),SUMIFS('2) Income'!$E$13:$E$32,'2) Income'!$D$13:$D$32,"1st and 15th",'2) Income'!$F$13:$F$32,"&lt;="&amp;$A1205),0)))</f>
        <v/>
      </c>
      <c r="AC1205" s="8" t="str">
        <f>IF(A1205="","",IF(COUNTIF('2) Income'!$D$13:$D$32,"2nd Wednesday")=0,0,IF(A1205=(A1205-DAY(A1205)+1+2*7-WEEKDAY(A1205-DAY(A1205)+8-4,1)),SUMIFS('2) Income'!$E$13:$E$32,'2) Income'!$D$13:$D$32,"2nd Wednesday",'2) Income'!$F$13:$F$32,"&lt;="&amp;$A1205),0)))</f>
        <v/>
      </c>
      <c r="AD1205" s="8" t="str">
        <f>IF(A1205="","",IF(COUNTIF('2) Income'!$D$13:$D$32,"3rd Wednesday")=0,0,IF(A1205=(A1205-DAY(A1205)+1+3*7-WEEKDAY(A1205-DAY(A1205)+8-4,1)),SUMIFS('2) Income'!$E$13:$E$32,'2) Income'!$D$13:$D$32,"3rd Wednesday",'2) Income'!$F$13:$F$32,"&lt;="&amp;$A1205),0)))</f>
        <v/>
      </c>
      <c r="AE1205" s="8" t="str">
        <f>IF(A1205="","",IF(COUNTIF('2) Income'!$D$13:$D$32,"4th Wednesday")=0,0,IF(A1205=(A1205-DAY(A1205)+1+4*7-WEEKDAY(A1205-DAY(A1205)+8-4,1)),SUMIFS('2) Income'!$E$13:$E$32,'2) Income'!$D$13:$D$32,"4th Wednesday",'2) Income'!$F$13:$F$32,"&lt;="&amp;$A1205),0)))</f>
        <v/>
      </c>
      <c r="AF1205" s="8" t="str" cm="1">
        <f t="array" ref="AF1205">IF(A1205="","",IF(COUNTIF('2) Income'!$D$13:$D$32,"Every 4 Weeks")=0,0,SUMPRODUCT(--(IFERROR(MOD(A1205-'2) Income'!$F$13:$F$32,28),1)=0),--('2) Income'!$D$13:$D$32="Every 4 Weeks"),--('2) Income'!$F$13:$F$32&lt;=A1205),'2) Income'!$E$13:$E$32)))</f>
        <v/>
      </c>
      <c r="AG1205" s="8" t="str">
        <f>IF(A1205="","",IF(COUNTIF('2) Income'!$D$13:$D$32,"Monthly")=0,0,IF(B1205="N",SUMIFS('2) Income'!$E$13:$E$32,'2) Income'!$D$13:$D$32,"monthly",'2) Income'!$F$13:$F$32,"&lt;="&amp;$A1205,'2) Income'!$I$13:$I$32,DAY(A1205)),SUMIFS('2) Income'!$E$13:$E$32,'2) Income'!$D$13:$D$32,"monthly",'2) Income'!$F$13:$F$32,"&lt;="&amp;$A1205,'2) Income'!$I$13:$I$32,"&gt;="&amp;DAY(A1205)))))</f>
        <v/>
      </c>
      <c r="AH1205" s="8" t="str" cm="1">
        <f t="array" ref="AH1205">IF(A1205="","",IF(COUNTIF('2) Income'!$D$13:$D$32,"Yearly")=0,0,SUMPRODUCT(--('2) Income'!$D$13:$D$32="Yearly"),--('2) Income'!$F$13:$F$32&lt;=A1205),IF(B1205="N",--('2) Income'!$I$13:$I$32=DAY(A1205)),--('2) Income'!$I$13:$I$32&gt;=DAY(A1205))),--(IFERROR(MOD('2) Income'!$H$13:$H$32-MONTH(A1205)+12,12),1)=0),'2) Income'!$E$13:$E$32)))</f>
        <v/>
      </c>
      <c r="AI1205" s="8" t="str">
        <f>IF(A1205="","",IF(COUNTIF('2) Income'!$D$13:$D$32,"one-time")=0,0,SUMIFS('2) Income'!$E$13:$E$32,'2) Income'!$D$13:$D$32,"one-time",'2) Income'!$F$13:$F$32,"="&amp;$A1205)))</f>
        <v/>
      </c>
      <c r="AJ1205" s="9" t="str">
        <f t="shared" si="91"/>
        <v/>
      </c>
    </row>
    <row r="1206" spans="1:36">
      <c r="A1206" s="7" t="str">
        <f>IF(A1205="","",IF(A1205+1&lt;='1) Period'!$E$21,A1205+1,""))</f>
        <v/>
      </c>
      <c r="B1206" s="7" t="e">
        <f t="shared" si="92"/>
        <v>#VALUE!</v>
      </c>
      <c r="C1206" t="e">
        <f t="shared" si="93"/>
        <v>#VALUE!</v>
      </c>
      <c r="D1206" s="8" t="str">
        <f>IF(A1206="","",IF(TEXT(A1206,"dddd")='4) Happy Money'!$E$23,WAllowance,0))</f>
        <v/>
      </c>
      <c r="E1206" s="8" t="str">
        <f>IF(A1206="","",IF(B1206="N",SUMIF(TMonthly[Day of the Month],DAY(A1206),TMonthly[Amount]),SUMIF(TMonthly[Day of the Month],"&gt;="&amp;DAY(A1206),TMonthly[Amount])))</f>
        <v/>
      </c>
      <c r="F1206" s="8" t="str" cm="1">
        <f t="array" ref="F1206">IF(A1206="","",SUMPRODUCT(--(TYearly[Due Date]&lt;=A1206),IF(B1206="N",--(TYearly[Day]=DAY(A1206)),--(TYearly[Day]&gt;=DAY(A1206))),--(IFERROR(MOD(TYearly[Month]-MONTH(A1206)+12,12),1)=0),TYearly[Amount]))</f>
        <v/>
      </c>
      <c r="G1206" s="8" t="str">
        <f>IF(A1206="","",SUMIF(TOneTime[Due Date],A1206,TOneTime[Amount]))</f>
        <v/>
      </c>
      <c r="H1206" s="8" t="str" cm="1">
        <f t="array" ref="H1206">IF(A1206="","",IF(COUNTIF(TOther[Frequency],$H$1)=0,0,SUMPRODUCT(--(IFERROR(MOD(A1206-TOther[Start Date],7),1)=0),--(TOther[Frequency]=$H$1),--(TOther[Start Date]&lt;=A1206),--(TOther[End Date Calc]&gt;=A1206),TOther[Amount])))</f>
        <v/>
      </c>
      <c r="I1206" s="8" t="str" cm="1">
        <f t="array" ref="I1206">IF(A1206="","",IF(COUNTIF(TOther[Frequency],$I$1)=0,0,SUMPRODUCT(--(IFERROR(MOD(A1206-TOther[Start Date],14),1)=0),--(TOther[Frequency]=$I$1),--(TOther[Start Date]&lt;=A1206),--(TOther[End Date Calc]&gt;=A1206),TOther[Amount])))</f>
        <v/>
      </c>
      <c r="J1206" s="8" t="str">
        <f>IF(A1206="","",IF(COUNTIF(TOther[Frequency],$J$1)=0,0,IF(OR(DAY(A1206)=1,DAY(A1206)=15),SUMIFS(TOther[Amount],TOther[Frequency],$J$1,TOther[Start Date],"&lt;="&amp;$A1206,TOther[End Date Calc],"&gt;="&amp;A1206),0)))</f>
        <v/>
      </c>
      <c r="K1206" s="8" t="str">
        <f>IF(A1206="","",IF(COUNTIF(TOther[Frequency],$K$1)=0,0,IF(A1206=(A1206-DAY(A1206)+1+2*7-WEEKDAY(A1206-DAY(A1206)+8-4,1)),SUMIFS(TOther[Amount],TOther[Frequency],$K$1,TOther[Start Date],"&lt;="&amp;$A1206,TOther[End Date Calc],"&gt;="&amp;A1206),0)))</f>
        <v/>
      </c>
      <c r="L1206" s="8" t="str">
        <f>IF(A1206="","",IF(COUNTIF(TOther[Frequency],$L$1)=0,0,IF(A1206=(A1206-DAY(A1206)+1+3*7-WEEKDAY(A1206-DAY(A1206)+8-4,1)),SUMIFS(TOther[Amount],TOther[Frequency],$L$1,TOther[Start Date],"&lt;="&amp;$A1206,TOther[End Date Calc],"&gt;="&amp;A1206),0)))</f>
        <v/>
      </c>
      <c r="M1206" s="8" t="str">
        <f>IF(A1206="","",IF(COUNTIF(TOther[Frequency],$M$1)=0,0,IF(A1206=(A1206-DAY(A1206)+1+4*7-WEEKDAY(A1206-DAY(A1206)+8-4,1)),SUMIFS(TOther[Amount],TOther[Frequency],$M$1,TOther[Start Date],"&lt;="&amp;$A1206,TOther[End Date Calc],"&gt;="&amp;A1206),0)))</f>
        <v/>
      </c>
      <c r="N1206" s="8" t="str" cm="1">
        <f t="array" ref="N1206">IF(A1206="","",IF(COUNTIF(TOther[Frequency],$N$1)=0,0,SUMPRODUCT(--(IFERROR(MOD(A1206-TOther[Start Date],28),1)=0),--(TOther[Frequency]=$N$1),--(TOther[Start Date]&lt;=A1206),--(TOther[End Date Calc]&gt;=A1206),TOther[Amount])))</f>
        <v/>
      </c>
      <c r="O1206" s="8" t="str" cm="1">
        <f t="array" ref="O1206">IF(A1206="","",IF(COUNTIF(TOther[Frequency],$O$1)=0,0,SUMPRODUCT(--(IFERROR(MOD(A1206-TOther[Start Date],42),1)=0),--(TOther[Frequency]=$O$1),--(TOther[Start Date]&lt;=A1206),--(TOther[End Date Calc]&gt;=A1206),TOther[Amount])))</f>
        <v/>
      </c>
      <c r="P1206" s="8" t="str" cm="1">
        <f t="array" ref="P1206">IF(A1206="","",IF(COUNTIF(TOther[Frequency],$P$1)=0,0,SUMPRODUCT(--(IFERROR(MOD(A1206-TOther[Start Date],56),1)=0),--(TOther[Frequency]=$P$1),--(TOther[Start Date]&lt;=A1206),--(TOther[End Date Calc]&gt;=A1206),TOther[Amount])))</f>
        <v/>
      </c>
      <c r="Q1206" s="8" t="str">
        <f>IF(A1206="","",IF(COUNTIF(TOther[Frequency],$Q$1)=0,0,IF(B1206="N",SUMIFS(TOther[Amount],TOther[Frequency],$Q$1,TOther[Start Date],"&lt;="&amp;$A1206,TOther[End Date Calc],"&gt;="&amp;A1206,TOther[Start Day],DAY(A1206)),SUMIFS(TOther[Amount],TOther[Frequency],$Q$1,TOther[Start Date],"&lt;="&amp;$A1206,TOther[End Date Calc],"&gt;="&amp;A1206,TOther[Start Day],"&gt;="&amp;DAY(A1206)))))</f>
        <v/>
      </c>
      <c r="R1206" s="8" t="str" cm="1">
        <f t="array" ref="R1206">IF(A1206="","",IF(COUNTIF(TOther[Frequency],R$1)=0,0,SUMPRODUCT(--(TOther[Frequency]=R$1),--(TOther[Start Date]&lt;=A1206),--(TOther[End Date Calc]&gt;=A1206),IF(B1206="N",--(TOther[Start Day]=DAY(A1206)),--(TOther[Start Day]&gt;=DAY(A1206))),--(IFERROR(MOD(TOther[Start Month]-MONTH(A1206)+2,2),1)=0),TOther[Amount])))</f>
        <v/>
      </c>
      <c r="S1206" s="8" t="str" cm="1">
        <f t="array" ref="S1206">IF(A1206="","",IF(COUNTIF(TOther[Frequency],S$1)=0,0,SUMPRODUCT(--(TOther[Frequency]=S$1),--(TOther[Start Date]&lt;=A1206),--(TOther[End Date Calc]&gt;=A1206),IF(B1206="N",--(TOther[Start Day]=DAY(A1206)),--(TOther[Start Day]&gt;=DAY(A1206))),--(IFERROR(MOD(TOther[Start Month]-MONTH(A1206)+3,3),1)=0),TOther[Amount])))</f>
        <v/>
      </c>
      <c r="T1206" s="8" t="str" cm="1">
        <f t="array" ref="T1206">IF($A1206="","",IF(COUNTIF(TOther[Frequency],T$1)=0,0,SUMPRODUCT(--(TOther[Frequency]=T$1),--(TOther[Start Date]&lt;=$A1206),--(TOther[End Date Calc]&gt;=$A1206),IF($B1206="N",--(TOther[Start Day]=DAY($A1206)),--(TOther[Start Day]&gt;=DAY($A1206))),--(IFERROR(MOD(TOther[Start Month]-MONTH($A1206)+4,4),1)=0),TOther[Amount])))</f>
        <v/>
      </c>
      <c r="U1206" s="8" t="str" cm="1">
        <f t="array" ref="U1206">IF(A1206="","",IF(COUNTIF(TOther[Frequency],$U$1)=0,0,SUMPRODUCT(--(TOther[Frequency]=$U$1),--(TOther[Start Date]&lt;=A1206),--(TOther[End Date Calc]&gt;=A1206),IF(B1206="N",--(TOther[Start Day]=DAY(A1206)),--(TOther[Start Day]&gt;=DAY(A1206))),--(IFERROR(MOD(TOther[Start Month]-MONTH(A1206)+6,6),1)=0),TOther[Amount])))</f>
        <v/>
      </c>
      <c r="V1206" s="8" t="str" cm="1">
        <f t="array" ref="V1206">IF(A1206="","",IF(COUNTIF(TOther[Frequency],$V$1)=0,0,SUMPRODUCT(--(TOther[Frequency]=$V$1),--(TOther[Start Date]&lt;=A1206),--(TOther[End Date Calc]&gt;=A1206),IF(B1206="N",--(TOther[Start Day]=DAY(A1206)),--(TOther[Start Day]&gt;=DAY(A1206))),--(IFERROR(MOD(TOther[Start Month]-MONTH(A1206)+12,12),1)=0),TOther[Amount])))</f>
        <v/>
      </c>
      <c r="W1206" s="8" t="str">
        <f>IF(A1206="","",SUMIFS(TOther[Amount],TOther[Start Date],A1206,TOther[Frequency],$W$1))</f>
        <v/>
      </c>
      <c r="X1206" s="9" t="str">
        <f t="shared" si="90"/>
        <v/>
      </c>
      <c r="Y1206" s="9" t="str">
        <f t="shared" si="94"/>
        <v/>
      </c>
      <c r="Z1206" s="8" t="str" cm="1">
        <f t="array" ref="Z1206">IF(A1206="","",IF(COUNTIF('2) Income'!$D$13:$D$32,"Weekly")=0,0,SUMPRODUCT(--(IFERROR(MOD(A1206-'2) Income'!$F$13:$F$32,7),1)=0),--('2) Income'!$D$13:$D$32="Weekly"),--('2) Income'!$F$13:$F$32&lt;=A1206),'2) Income'!$E$13:$E$32)))</f>
        <v/>
      </c>
      <c r="AA1206" s="8" t="str" cm="1">
        <f t="array" ref="AA1206">IF(A1206="","",IF(COUNTIF('2) Income'!$D$13:$D$32,"Every Other Week")=0,0,SUMPRODUCT(--(IFERROR(MOD(A1206-'2) Income'!$F$13:$F$32,14),1)=0),--('2) Income'!$D$13:$D$32="Every Other Week"),--('2) Income'!$F$13:$F$32&lt;=A1206),'2) Income'!$E$13:$E$32)))</f>
        <v/>
      </c>
      <c r="AB1206" s="8" t="str">
        <f>IF(A1206="","",IF(COUNTIF('2) Income'!$D$13:$D$32,"1st and 15th")=0,0,IF(OR(DAY(A1206)=1,DAY(A1206)=15),SUMIFS('2) Income'!$E$13:$E$32,'2) Income'!$D$13:$D$32,"1st and 15th",'2) Income'!$F$13:$F$32,"&lt;="&amp;$A1206),0)))</f>
        <v/>
      </c>
      <c r="AC1206" s="8" t="str">
        <f>IF(A1206="","",IF(COUNTIF('2) Income'!$D$13:$D$32,"2nd Wednesday")=0,0,IF(A1206=(A1206-DAY(A1206)+1+2*7-WEEKDAY(A1206-DAY(A1206)+8-4,1)),SUMIFS('2) Income'!$E$13:$E$32,'2) Income'!$D$13:$D$32,"2nd Wednesday",'2) Income'!$F$13:$F$32,"&lt;="&amp;$A1206),0)))</f>
        <v/>
      </c>
      <c r="AD1206" s="8" t="str">
        <f>IF(A1206="","",IF(COUNTIF('2) Income'!$D$13:$D$32,"3rd Wednesday")=0,0,IF(A1206=(A1206-DAY(A1206)+1+3*7-WEEKDAY(A1206-DAY(A1206)+8-4,1)),SUMIFS('2) Income'!$E$13:$E$32,'2) Income'!$D$13:$D$32,"3rd Wednesday",'2) Income'!$F$13:$F$32,"&lt;="&amp;$A1206),0)))</f>
        <v/>
      </c>
      <c r="AE1206" s="8" t="str">
        <f>IF(A1206="","",IF(COUNTIF('2) Income'!$D$13:$D$32,"4th Wednesday")=0,0,IF(A1206=(A1206-DAY(A1206)+1+4*7-WEEKDAY(A1206-DAY(A1206)+8-4,1)),SUMIFS('2) Income'!$E$13:$E$32,'2) Income'!$D$13:$D$32,"4th Wednesday",'2) Income'!$F$13:$F$32,"&lt;="&amp;$A1206),0)))</f>
        <v/>
      </c>
      <c r="AF1206" s="8" t="str" cm="1">
        <f t="array" ref="AF1206">IF(A1206="","",IF(COUNTIF('2) Income'!$D$13:$D$32,"Every 4 Weeks")=0,0,SUMPRODUCT(--(IFERROR(MOD(A1206-'2) Income'!$F$13:$F$32,28),1)=0),--('2) Income'!$D$13:$D$32="Every 4 Weeks"),--('2) Income'!$F$13:$F$32&lt;=A1206),'2) Income'!$E$13:$E$32)))</f>
        <v/>
      </c>
      <c r="AG1206" s="8" t="str">
        <f>IF(A1206="","",IF(COUNTIF('2) Income'!$D$13:$D$32,"Monthly")=0,0,IF(B1206="N",SUMIFS('2) Income'!$E$13:$E$32,'2) Income'!$D$13:$D$32,"monthly",'2) Income'!$F$13:$F$32,"&lt;="&amp;$A1206,'2) Income'!$I$13:$I$32,DAY(A1206)),SUMIFS('2) Income'!$E$13:$E$32,'2) Income'!$D$13:$D$32,"monthly",'2) Income'!$F$13:$F$32,"&lt;="&amp;$A1206,'2) Income'!$I$13:$I$32,"&gt;="&amp;DAY(A1206)))))</f>
        <v/>
      </c>
      <c r="AH1206" s="8" t="str" cm="1">
        <f t="array" ref="AH1206">IF(A1206="","",IF(COUNTIF('2) Income'!$D$13:$D$32,"Yearly")=0,0,SUMPRODUCT(--('2) Income'!$D$13:$D$32="Yearly"),--('2) Income'!$F$13:$F$32&lt;=A1206),IF(B1206="N",--('2) Income'!$I$13:$I$32=DAY(A1206)),--('2) Income'!$I$13:$I$32&gt;=DAY(A1206))),--(IFERROR(MOD('2) Income'!$H$13:$H$32-MONTH(A1206)+12,12),1)=0),'2) Income'!$E$13:$E$32)))</f>
        <v/>
      </c>
      <c r="AI1206" s="8" t="str">
        <f>IF(A1206="","",IF(COUNTIF('2) Income'!$D$13:$D$32,"one-time")=0,0,SUMIFS('2) Income'!$E$13:$E$32,'2) Income'!$D$13:$D$32,"one-time",'2) Income'!$F$13:$F$32,"="&amp;$A1206)))</f>
        <v/>
      </c>
      <c r="AJ1206" s="9" t="str">
        <f t="shared" si="91"/>
        <v/>
      </c>
    </row>
    <row r="1207" spans="1:36">
      <c r="A1207" s="7" t="str">
        <f>IF(A1206="","",IF(A1206+1&lt;='1) Period'!$E$21,A1206+1,""))</f>
        <v/>
      </c>
      <c r="B1207" s="7" t="e">
        <f t="shared" si="92"/>
        <v>#VALUE!</v>
      </c>
      <c r="C1207" t="e">
        <f t="shared" si="93"/>
        <v>#VALUE!</v>
      </c>
      <c r="D1207" s="8" t="str">
        <f>IF(A1207="","",IF(TEXT(A1207,"dddd")='4) Happy Money'!$E$23,WAllowance,0))</f>
        <v/>
      </c>
      <c r="E1207" s="8" t="str">
        <f>IF(A1207="","",IF(B1207="N",SUMIF(TMonthly[Day of the Month],DAY(A1207),TMonthly[Amount]),SUMIF(TMonthly[Day of the Month],"&gt;="&amp;DAY(A1207),TMonthly[Amount])))</f>
        <v/>
      </c>
      <c r="F1207" s="8" t="str" cm="1">
        <f t="array" ref="F1207">IF(A1207="","",SUMPRODUCT(--(TYearly[Due Date]&lt;=A1207),IF(B1207="N",--(TYearly[Day]=DAY(A1207)),--(TYearly[Day]&gt;=DAY(A1207))),--(IFERROR(MOD(TYearly[Month]-MONTH(A1207)+12,12),1)=0),TYearly[Amount]))</f>
        <v/>
      </c>
      <c r="G1207" s="8" t="str">
        <f>IF(A1207="","",SUMIF(TOneTime[Due Date],A1207,TOneTime[Amount]))</f>
        <v/>
      </c>
      <c r="H1207" s="8" t="str" cm="1">
        <f t="array" ref="H1207">IF(A1207="","",IF(COUNTIF(TOther[Frequency],$H$1)=0,0,SUMPRODUCT(--(IFERROR(MOD(A1207-TOther[Start Date],7),1)=0),--(TOther[Frequency]=$H$1),--(TOther[Start Date]&lt;=A1207),--(TOther[End Date Calc]&gt;=A1207),TOther[Amount])))</f>
        <v/>
      </c>
      <c r="I1207" s="8" t="str" cm="1">
        <f t="array" ref="I1207">IF(A1207="","",IF(COUNTIF(TOther[Frequency],$I$1)=0,0,SUMPRODUCT(--(IFERROR(MOD(A1207-TOther[Start Date],14),1)=0),--(TOther[Frequency]=$I$1),--(TOther[Start Date]&lt;=A1207),--(TOther[End Date Calc]&gt;=A1207),TOther[Amount])))</f>
        <v/>
      </c>
      <c r="J1207" s="8" t="str">
        <f>IF(A1207="","",IF(COUNTIF(TOther[Frequency],$J$1)=0,0,IF(OR(DAY(A1207)=1,DAY(A1207)=15),SUMIFS(TOther[Amount],TOther[Frequency],$J$1,TOther[Start Date],"&lt;="&amp;$A1207,TOther[End Date Calc],"&gt;="&amp;A1207),0)))</f>
        <v/>
      </c>
      <c r="K1207" s="8" t="str">
        <f>IF(A1207="","",IF(COUNTIF(TOther[Frequency],$K$1)=0,0,IF(A1207=(A1207-DAY(A1207)+1+2*7-WEEKDAY(A1207-DAY(A1207)+8-4,1)),SUMIFS(TOther[Amount],TOther[Frequency],$K$1,TOther[Start Date],"&lt;="&amp;$A1207,TOther[End Date Calc],"&gt;="&amp;A1207),0)))</f>
        <v/>
      </c>
      <c r="L1207" s="8" t="str">
        <f>IF(A1207="","",IF(COUNTIF(TOther[Frequency],$L$1)=0,0,IF(A1207=(A1207-DAY(A1207)+1+3*7-WEEKDAY(A1207-DAY(A1207)+8-4,1)),SUMIFS(TOther[Amount],TOther[Frequency],$L$1,TOther[Start Date],"&lt;="&amp;$A1207,TOther[End Date Calc],"&gt;="&amp;A1207),0)))</f>
        <v/>
      </c>
      <c r="M1207" s="8" t="str">
        <f>IF(A1207="","",IF(COUNTIF(TOther[Frequency],$M$1)=0,0,IF(A1207=(A1207-DAY(A1207)+1+4*7-WEEKDAY(A1207-DAY(A1207)+8-4,1)),SUMIFS(TOther[Amount],TOther[Frequency],$M$1,TOther[Start Date],"&lt;="&amp;$A1207,TOther[End Date Calc],"&gt;="&amp;A1207),0)))</f>
        <v/>
      </c>
      <c r="N1207" s="8" t="str" cm="1">
        <f t="array" ref="N1207">IF(A1207="","",IF(COUNTIF(TOther[Frequency],$N$1)=0,0,SUMPRODUCT(--(IFERROR(MOD(A1207-TOther[Start Date],28),1)=0),--(TOther[Frequency]=$N$1),--(TOther[Start Date]&lt;=A1207),--(TOther[End Date Calc]&gt;=A1207),TOther[Amount])))</f>
        <v/>
      </c>
      <c r="O1207" s="8" t="str" cm="1">
        <f t="array" ref="O1207">IF(A1207="","",IF(COUNTIF(TOther[Frequency],$O$1)=0,0,SUMPRODUCT(--(IFERROR(MOD(A1207-TOther[Start Date],42),1)=0),--(TOther[Frequency]=$O$1),--(TOther[Start Date]&lt;=A1207),--(TOther[End Date Calc]&gt;=A1207),TOther[Amount])))</f>
        <v/>
      </c>
      <c r="P1207" s="8" t="str" cm="1">
        <f t="array" ref="P1207">IF(A1207="","",IF(COUNTIF(TOther[Frequency],$P$1)=0,0,SUMPRODUCT(--(IFERROR(MOD(A1207-TOther[Start Date],56),1)=0),--(TOther[Frequency]=$P$1),--(TOther[Start Date]&lt;=A1207),--(TOther[End Date Calc]&gt;=A1207),TOther[Amount])))</f>
        <v/>
      </c>
      <c r="Q1207" s="8" t="str">
        <f>IF(A1207="","",IF(COUNTIF(TOther[Frequency],$Q$1)=0,0,IF(B1207="N",SUMIFS(TOther[Amount],TOther[Frequency],$Q$1,TOther[Start Date],"&lt;="&amp;$A1207,TOther[End Date Calc],"&gt;="&amp;A1207,TOther[Start Day],DAY(A1207)),SUMIFS(TOther[Amount],TOther[Frequency],$Q$1,TOther[Start Date],"&lt;="&amp;$A1207,TOther[End Date Calc],"&gt;="&amp;A1207,TOther[Start Day],"&gt;="&amp;DAY(A1207)))))</f>
        <v/>
      </c>
      <c r="R1207" s="8" t="str" cm="1">
        <f t="array" ref="R1207">IF(A1207="","",IF(COUNTIF(TOther[Frequency],R$1)=0,0,SUMPRODUCT(--(TOther[Frequency]=R$1),--(TOther[Start Date]&lt;=A1207),--(TOther[End Date Calc]&gt;=A1207),IF(B1207="N",--(TOther[Start Day]=DAY(A1207)),--(TOther[Start Day]&gt;=DAY(A1207))),--(IFERROR(MOD(TOther[Start Month]-MONTH(A1207)+2,2),1)=0),TOther[Amount])))</f>
        <v/>
      </c>
      <c r="S1207" s="8" t="str" cm="1">
        <f t="array" ref="S1207">IF(A1207="","",IF(COUNTIF(TOther[Frequency],S$1)=0,0,SUMPRODUCT(--(TOther[Frequency]=S$1),--(TOther[Start Date]&lt;=A1207),--(TOther[End Date Calc]&gt;=A1207),IF(B1207="N",--(TOther[Start Day]=DAY(A1207)),--(TOther[Start Day]&gt;=DAY(A1207))),--(IFERROR(MOD(TOther[Start Month]-MONTH(A1207)+3,3),1)=0),TOther[Amount])))</f>
        <v/>
      </c>
      <c r="T1207" s="8" t="str" cm="1">
        <f t="array" ref="T1207">IF($A1207="","",IF(COUNTIF(TOther[Frequency],T$1)=0,0,SUMPRODUCT(--(TOther[Frequency]=T$1),--(TOther[Start Date]&lt;=$A1207),--(TOther[End Date Calc]&gt;=$A1207),IF($B1207="N",--(TOther[Start Day]=DAY($A1207)),--(TOther[Start Day]&gt;=DAY($A1207))),--(IFERROR(MOD(TOther[Start Month]-MONTH($A1207)+4,4),1)=0),TOther[Amount])))</f>
        <v/>
      </c>
      <c r="U1207" s="8" t="str" cm="1">
        <f t="array" ref="U1207">IF(A1207="","",IF(COUNTIF(TOther[Frequency],$U$1)=0,0,SUMPRODUCT(--(TOther[Frequency]=$U$1),--(TOther[Start Date]&lt;=A1207),--(TOther[End Date Calc]&gt;=A1207),IF(B1207="N",--(TOther[Start Day]=DAY(A1207)),--(TOther[Start Day]&gt;=DAY(A1207))),--(IFERROR(MOD(TOther[Start Month]-MONTH(A1207)+6,6),1)=0),TOther[Amount])))</f>
        <v/>
      </c>
      <c r="V1207" s="8" t="str" cm="1">
        <f t="array" ref="V1207">IF(A1207="","",IF(COUNTIF(TOther[Frequency],$V$1)=0,0,SUMPRODUCT(--(TOther[Frequency]=$V$1),--(TOther[Start Date]&lt;=A1207),--(TOther[End Date Calc]&gt;=A1207),IF(B1207="N",--(TOther[Start Day]=DAY(A1207)),--(TOther[Start Day]&gt;=DAY(A1207))),--(IFERROR(MOD(TOther[Start Month]-MONTH(A1207)+12,12),1)=0),TOther[Amount])))</f>
        <v/>
      </c>
      <c r="W1207" s="8" t="str">
        <f>IF(A1207="","",SUMIFS(TOther[Amount],TOther[Start Date],A1207,TOther[Frequency],$W$1))</f>
        <v/>
      </c>
      <c r="X1207" s="9" t="str">
        <f t="shared" si="90"/>
        <v/>
      </c>
      <c r="Y1207" s="9" t="str">
        <f t="shared" si="94"/>
        <v/>
      </c>
      <c r="Z1207" s="8" t="str" cm="1">
        <f t="array" ref="Z1207">IF(A1207="","",IF(COUNTIF('2) Income'!$D$13:$D$32,"Weekly")=0,0,SUMPRODUCT(--(IFERROR(MOD(A1207-'2) Income'!$F$13:$F$32,7),1)=0),--('2) Income'!$D$13:$D$32="Weekly"),--('2) Income'!$F$13:$F$32&lt;=A1207),'2) Income'!$E$13:$E$32)))</f>
        <v/>
      </c>
      <c r="AA1207" s="8" t="str" cm="1">
        <f t="array" ref="AA1207">IF(A1207="","",IF(COUNTIF('2) Income'!$D$13:$D$32,"Every Other Week")=0,0,SUMPRODUCT(--(IFERROR(MOD(A1207-'2) Income'!$F$13:$F$32,14),1)=0),--('2) Income'!$D$13:$D$32="Every Other Week"),--('2) Income'!$F$13:$F$32&lt;=A1207),'2) Income'!$E$13:$E$32)))</f>
        <v/>
      </c>
      <c r="AB1207" s="8" t="str">
        <f>IF(A1207="","",IF(COUNTIF('2) Income'!$D$13:$D$32,"1st and 15th")=0,0,IF(OR(DAY(A1207)=1,DAY(A1207)=15),SUMIFS('2) Income'!$E$13:$E$32,'2) Income'!$D$13:$D$32,"1st and 15th",'2) Income'!$F$13:$F$32,"&lt;="&amp;$A1207),0)))</f>
        <v/>
      </c>
      <c r="AC1207" s="8" t="str">
        <f>IF(A1207="","",IF(COUNTIF('2) Income'!$D$13:$D$32,"2nd Wednesday")=0,0,IF(A1207=(A1207-DAY(A1207)+1+2*7-WEEKDAY(A1207-DAY(A1207)+8-4,1)),SUMIFS('2) Income'!$E$13:$E$32,'2) Income'!$D$13:$D$32,"2nd Wednesday",'2) Income'!$F$13:$F$32,"&lt;="&amp;$A1207),0)))</f>
        <v/>
      </c>
      <c r="AD1207" s="8" t="str">
        <f>IF(A1207="","",IF(COUNTIF('2) Income'!$D$13:$D$32,"3rd Wednesday")=0,0,IF(A1207=(A1207-DAY(A1207)+1+3*7-WEEKDAY(A1207-DAY(A1207)+8-4,1)),SUMIFS('2) Income'!$E$13:$E$32,'2) Income'!$D$13:$D$32,"3rd Wednesday",'2) Income'!$F$13:$F$32,"&lt;="&amp;$A1207),0)))</f>
        <v/>
      </c>
      <c r="AE1207" s="8" t="str">
        <f>IF(A1207="","",IF(COUNTIF('2) Income'!$D$13:$D$32,"4th Wednesday")=0,0,IF(A1207=(A1207-DAY(A1207)+1+4*7-WEEKDAY(A1207-DAY(A1207)+8-4,1)),SUMIFS('2) Income'!$E$13:$E$32,'2) Income'!$D$13:$D$32,"4th Wednesday",'2) Income'!$F$13:$F$32,"&lt;="&amp;$A1207),0)))</f>
        <v/>
      </c>
      <c r="AF1207" s="8" t="str" cm="1">
        <f t="array" ref="AF1207">IF(A1207="","",IF(COUNTIF('2) Income'!$D$13:$D$32,"Every 4 Weeks")=0,0,SUMPRODUCT(--(IFERROR(MOD(A1207-'2) Income'!$F$13:$F$32,28),1)=0),--('2) Income'!$D$13:$D$32="Every 4 Weeks"),--('2) Income'!$F$13:$F$32&lt;=A1207),'2) Income'!$E$13:$E$32)))</f>
        <v/>
      </c>
      <c r="AG1207" s="8" t="str">
        <f>IF(A1207="","",IF(COUNTIF('2) Income'!$D$13:$D$32,"Monthly")=0,0,IF(B1207="N",SUMIFS('2) Income'!$E$13:$E$32,'2) Income'!$D$13:$D$32,"monthly",'2) Income'!$F$13:$F$32,"&lt;="&amp;$A1207,'2) Income'!$I$13:$I$32,DAY(A1207)),SUMIFS('2) Income'!$E$13:$E$32,'2) Income'!$D$13:$D$32,"monthly",'2) Income'!$F$13:$F$32,"&lt;="&amp;$A1207,'2) Income'!$I$13:$I$32,"&gt;="&amp;DAY(A1207)))))</f>
        <v/>
      </c>
      <c r="AH1207" s="8" t="str" cm="1">
        <f t="array" ref="AH1207">IF(A1207="","",IF(COUNTIF('2) Income'!$D$13:$D$32,"Yearly")=0,0,SUMPRODUCT(--('2) Income'!$D$13:$D$32="Yearly"),--('2) Income'!$F$13:$F$32&lt;=A1207),IF(B1207="N",--('2) Income'!$I$13:$I$32=DAY(A1207)),--('2) Income'!$I$13:$I$32&gt;=DAY(A1207))),--(IFERROR(MOD('2) Income'!$H$13:$H$32-MONTH(A1207)+12,12),1)=0),'2) Income'!$E$13:$E$32)))</f>
        <v/>
      </c>
      <c r="AI1207" s="8" t="str">
        <f>IF(A1207="","",IF(COUNTIF('2) Income'!$D$13:$D$32,"one-time")=0,0,SUMIFS('2) Income'!$E$13:$E$32,'2) Income'!$D$13:$D$32,"one-time",'2) Income'!$F$13:$F$32,"="&amp;$A1207)))</f>
        <v/>
      </c>
      <c r="AJ1207" s="9" t="str">
        <f t="shared" si="91"/>
        <v/>
      </c>
    </row>
    <row r="1208" spans="1:36">
      <c r="A1208" s="7" t="str">
        <f>IF(A1207="","",IF(A1207+1&lt;='1) Period'!$E$21,A1207+1,""))</f>
        <v/>
      </c>
      <c r="B1208" s="7" t="e">
        <f t="shared" si="92"/>
        <v>#VALUE!</v>
      </c>
      <c r="C1208" t="e">
        <f t="shared" si="93"/>
        <v>#VALUE!</v>
      </c>
      <c r="D1208" s="8" t="str">
        <f>IF(A1208="","",IF(TEXT(A1208,"dddd")='4) Happy Money'!$E$23,WAllowance,0))</f>
        <v/>
      </c>
      <c r="E1208" s="8" t="str">
        <f>IF(A1208="","",IF(B1208="N",SUMIF(TMonthly[Day of the Month],DAY(A1208),TMonthly[Amount]),SUMIF(TMonthly[Day of the Month],"&gt;="&amp;DAY(A1208),TMonthly[Amount])))</f>
        <v/>
      </c>
      <c r="F1208" s="8" t="str" cm="1">
        <f t="array" ref="F1208">IF(A1208="","",SUMPRODUCT(--(TYearly[Due Date]&lt;=A1208),IF(B1208="N",--(TYearly[Day]=DAY(A1208)),--(TYearly[Day]&gt;=DAY(A1208))),--(IFERROR(MOD(TYearly[Month]-MONTH(A1208)+12,12),1)=0),TYearly[Amount]))</f>
        <v/>
      </c>
      <c r="G1208" s="8" t="str">
        <f>IF(A1208="","",SUMIF(TOneTime[Due Date],A1208,TOneTime[Amount]))</f>
        <v/>
      </c>
      <c r="H1208" s="8" t="str" cm="1">
        <f t="array" ref="H1208">IF(A1208="","",IF(COUNTIF(TOther[Frequency],$H$1)=0,0,SUMPRODUCT(--(IFERROR(MOD(A1208-TOther[Start Date],7),1)=0),--(TOther[Frequency]=$H$1),--(TOther[Start Date]&lt;=A1208),--(TOther[End Date Calc]&gt;=A1208),TOther[Amount])))</f>
        <v/>
      </c>
      <c r="I1208" s="8" t="str" cm="1">
        <f t="array" ref="I1208">IF(A1208="","",IF(COUNTIF(TOther[Frequency],$I$1)=0,0,SUMPRODUCT(--(IFERROR(MOD(A1208-TOther[Start Date],14),1)=0),--(TOther[Frequency]=$I$1),--(TOther[Start Date]&lt;=A1208),--(TOther[End Date Calc]&gt;=A1208),TOther[Amount])))</f>
        <v/>
      </c>
      <c r="J1208" s="8" t="str">
        <f>IF(A1208="","",IF(COUNTIF(TOther[Frequency],$J$1)=0,0,IF(OR(DAY(A1208)=1,DAY(A1208)=15),SUMIFS(TOther[Amount],TOther[Frequency],$J$1,TOther[Start Date],"&lt;="&amp;$A1208,TOther[End Date Calc],"&gt;="&amp;A1208),0)))</f>
        <v/>
      </c>
      <c r="K1208" s="8" t="str">
        <f>IF(A1208="","",IF(COUNTIF(TOther[Frequency],$K$1)=0,0,IF(A1208=(A1208-DAY(A1208)+1+2*7-WEEKDAY(A1208-DAY(A1208)+8-4,1)),SUMIFS(TOther[Amount],TOther[Frequency],$K$1,TOther[Start Date],"&lt;="&amp;$A1208,TOther[End Date Calc],"&gt;="&amp;A1208),0)))</f>
        <v/>
      </c>
      <c r="L1208" s="8" t="str">
        <f>IF(A1208="","",IF(COUNTIF(TOther[Frequency],$L$1)=0,0,IF(A1208=(A1208-DAY(A1208)+1+3*7-WEEKDAY(A1208-DAY(A1208)+8-4,1)),SUMIFS(TOther[Amount],TOther[Frequency],$L$1,TOther[Start Date],"&lt;="&amp;$A1208,TOther[End Date Calc],"&gt;="&amp;A1208),0)))</f>
        <v/>
      </c>
      <c r="M1208" s="8" t="str">
        <f>IF(A1208="","",IF(COUNTIF(TOther[Frequency],$M$1)=0,0,IF(A1208=(A1208-DAY(A1208)+1+4*7-WEEKDAY(A1208-DAY(A1208)+8-4,1)),SUMIFS(TOther[Amount],TOther[Frequency],$M$1,TOther[Start Date],"&lt;="&amp;$A1208,TOther[End Date Calc],"&gt;="&amp;A1208),0)))</f>
        <v/>
      </c>
      <c r="N1208" s="8" t="str" cm="1">
        <f t="array" ref="N1208">IF(A1208="","",IF(COUNTIF(TOther[Frequency],$N$1)=0,0,SUMPRODUCT(--(IFERROR(MOD(A1208-TOther[Start Date],28),1)=0),--(TOther[Frequency]=$N$1),--(TOther[Start Date]&lt;=A1208),--(TOther[End Date Calc]&gt;=A1208),TOther[Amount])))</f>
        <v/>
      </c>
      <c r="O1208" s="8" t="str" cm="1">
        <f t="array" ref="O1208">IF(A1208="","",IF(COUNTIF(TOther[Frequency],$O$1)=0,0,SUMPRODUCT(--(IFERROR(MOD(A1208-TOther[Start Date],42),1)=0),--(TOther[Frequency]=$O$1),--(TOther[Start Date]&lt;=A1208),--(TOther[End Date Calc]&gt;=A1208),TOther[Amount])))</f>
        <v/>
      </c>
      <c r="P1208" s="8" t="str" cm="1">
        <f t="array" ref="P1208">IF(A1208="","",IF(COUNTIF(TOther[Frequency],$P$1)=0,0,SUMPRODUCT(--(IFERROR(MOD(A1208-TOther[Start Date],56),1)=0),--(TOther[Frequency]=$P$1),--(TOther[Start Date]&lt;=A1208),--(TOther[End Date Calc]&gt;=A1208),TOther[Amount])))</f>
        <v/>
      </c>
      <c r="Q1208" s="8" t="str">
        <f>IF(A1208="","",IF(COUNTIF(TOther[Frequency],$Q$1)=0,0,IF(B1208="N",SUMIFS(TOther[Amount],TOther[Frequency],$Q$1,TOther[Start Date],"&lt;="&amp;$A1208,TOther[End Date Calc],"&gt;="&amp;A1208,TOther[Start Day],DAY(A1208)),SUMIFS(TOther[Amount],TOther[Frequency],$Q$1,TOther[Start Date],"&lt;="&amp;$A1208,TOther[End Date Calc],"&gt;="&amp;A1208,TOther[Start Day],"&gt;="&amp;DAY(A1208)))))</f>
        <v/>
      </c>
      <c r="R1208" s="8" t="str" cm="1">
        <f t="array" ref="R1208">IF(A1208="","",IF(COUNTIF(TOther[Frequency],R$1)=0,0,SUMPRODUCT(--(TOther[Frequency]=R$1),--(TOther[Start Date]&lt;=A1208),--(TOther[End Date Calc]&gt;=A1208),IF(B1208="N",--(TOther[Start Day]=DAY(A1208)),--(TOther[Start Day]&gt;=DAY(A1208))),--(IFERROR(MOD(TOther[Start Month]-MONTH(A1208)+2,2),1)=0),TOther[Amount])))</f>
        <v/>
      </c>
      <c r="S1208" s="8" t="str" cm="1">
        <f t="array" ref="S1208">IF(A1208="","",IF(COUNTIF(TOther[Frequency],S$1)=0,0,SUMPRODUCT(--(TOther[Frequency]=S$1),--(TOther[Start Date]&lt;=A1208),--(TOther[End Date Calc]&gt;=A1208),IF(B1208="N",--(TOther[Start Day]=DAY(A1208)),--(TOther[Start Day]&gt;=DAY(A1208))),--(IFERROR(MOD(TOther[Start Month]-MONTH(A1208)+3,3),1)=0),TOther[Amount])))</f>
        <v/>
      </c>
      <c r="T1208" s="8" t="str" cm="1">
        <f t="array" ref="T1208">IF($A1208="","",IF(COUNTIF(TOther[Frequency],T$1)=0,0,SUMPRODUCT(--(TOther[Frequency]=T$1),--(TOther[Start Date]&lt;=$A1208),--(TOther[End Date Calc]&gt;=$A1208),IF($B1208="N",--(TOther[Start Day]=DAY($A1208)),--(TOther[Start Day]&gt;=DAY($A1208))),--(IFERROR(MOD(TOther[Start Month]-MONTH($A1208)+4,4),1)=0),TOther[Amount])))</f>
        <v/>
      </c>
      <c r="U1208" s="8" t="str" cm="1">
        <f t="array" ref="U1208">IF(A1208="","",IF(COUNTIF(TOther[Frequency],$U$1)=0,0,SUMPRODUCT(--(TOther[Frequency]=$U$1),--(TOther[Start Date]&lt;=A1208),--(TOther[End Date Calc]&gt;=A1208),IF(B1208="N",--(TOther[Start Day]=DAY(A1208)),--(TOther[Start Day]&gt;=DAY(A1208))),--(IFERROR(MOD(TOther[Start Month]-MONTH(A1208)+6,6),1)=0),TOther[Amount])))</f>
        <v/>
      </c>
      <c r="V1208" s="8" t="str" cm="1">
        <f t="array" ref="V1208">IF(A1208="","",IF(COUNTIF(TOther[Frequency],$V$1)=0,0,SUMPRODUCT(--(TOther[Frequency]=$V$1),--(TOther[Start Date]&lt;=A1208),--(TOther[End Date Calc]&gt;=A1208),IF(B1208="N",--(TOther[Start Day]=DAY(A1208)),--(TOther[Start Day]&gt;=DAY(A1208))),--(IFERROR(MOD(TOther[Start Month]-MONTH(A1208)+12,12),1)=0),TOther[Amount])))</f>
        <v/>
      </c>
      <c r="W1208" s="8" t="str">
        <f>IF(A1208="","",SUMIFS(TOther[Amount],TOther[Start Date],A1208,TOther[Frequency],$W$1))</f>
        <v/>
      </c>
      <c r="X1208" s="9" t="str">
        <f t="shared" si="90"/>
        <v/>
      </c>
      <c r="Y1208" s="9" t="str">
        <f t="shared" si="94"/>
        <v/>
      </c>
      <c r="Z1208" s="8" t="str" cm="1">
        <f t="array" ref="Z1208">IF(A1208="","",IF(COUNTIF('2) Income'!$D$13:$D$32,"Weekly")=0,0,SUMPRODUCT(--(IFERROR(MOD(A1208-'2) Income'!$F$13:$F$32,7),1)=0),--('2) Income'!$D$13:$D$32="Weekly"),--('2) Income'!$F$13:$F$32&lt;=A1208),'2) Income'!$E$13:$E$32)))</f>
        <v/>
      </c>
      <c r="AA1208" s="8" t="str" cm="1">
        <f t="array" ref="AA1208">IF(A1208="","",IF(COUNTIF('2) Income'!$D$13:$D$32,"Every Other Week")=0,0,SUMPRODUCT(--(IFERROR(MOD(A1208-'2) Income'!$F$13:$F$32,14),1)=0),--('2) Income'!$D$13:$D$32="Every Other Week"),--('2) Income'!$F$13:$F$32&lt;=A1208),'2) Income'!$E$13:$E$32)))</f>
        <v/>
      </c>
      <c r="AB1208" s="8" t="str">
        <f>IF(A1208="","",IF(COUNTIF('2) Income'!$D$13:$D$32,"1st and 15th")=0,0,IF(OR(DAY(A1208)=1,DAY(A1208)=15),SUMIFS('2) Income'!$E$13:$E$32,'2) Income'!$D$13:$D$32,"1st and 15th",'2) Income'!$F$13:$F$32,"&lt;="&amp;$A1208),0)))</f>
        <v/>
      </c>
      <c r="AC1208" s="8" t="str">
        <f>IF(A1208="","",IF(COUNTIF('2) Income'!$D$13:$D$32,"2nd Wednesday")=0,0,IF(A1208=(A1208-DAY(A1208)+1+2*7-WEEKDAY(A1208-DAY(A1208)+8-4,1)),SUMIFS('2) Income'!$E$13:$E$32,'2) Income'!$D$13:$D$32,"2nd Wednesday",'2) Income'!$F$13:$F$32,"&lt;="&amp;$A1208),0)))</f>
        <v/>
      </c>
      <c r="AD1208" s="8" t="str">
        <f>IF(A1208="","",IF(COUNTIF('2) Income'!$D$13:$D$32,"3rd Wednesday")=0,0,IF(A1208=(A1208-DAY(A1208)+1+3*7-WEEKDAY(A1208-DAY(A1208)+8-4,1)),SUMIFS('2) Income'!$E$13:$E$32,'2) Income'!$D$13:$D$32,"3rd Wednesday",'2) Income'!$F$13:$F$32,"&lt;="&amp;$A1208),0)))</f>
        <v/>
      </c>
      <c r="AE1208" s="8" t="str">
        <f>IF(A1208="","",IF(COUNTIF('2) Income'!$D$13:$D$32,"4th Wednesday")=0,0,IF(A1208=(A1208-DAY(A1208)+1+4*7-WEEKDAY(A1208-DAY(A1208)+8-4,1)),SUMIFS('2) Income'!$E$13:$E$32,'2) Income'!$D$13:$D$32,"4th Wednesday",'2) Income'!$F$13:$F$32,"&lt;="&amp;$A1208),0)))</f>
        <v/>
      </c>
      <c r="AF1208" s="8" t="str" cm="1">
        <f t="array" ref="AF1208">IF(A1208="","",IF(COUNTIF('2) Income'!$D$13:$D$32,"Every 4 Weeks")=0,0,SUMPRODUCT(--(IFERROR(MOD(A1208-'2) Income'!$F$13:$F$32,28),1)=0),--('2) Income'!$D$13:$D$32="Every 4 Weeks"),--('2) Income'!$F$13:$F$32&lt;=A1208),'2) Income'!$E$13:$E$32)))</f>
        <v/>
      </c>
      <c r="AG1208" s="8" t="str">
        <f>IF(A1208="","",IF(COUNTIF('2) Income'!$D$13:$D$32,"Monthly")=0,0,IF(B1208="N",SUMIFS('2) Income'!$E$13:$E$32,'2) Income'!$D$13:$D$32,"monthly",'2) Income'!$F$13:$F$32,"&lt;="&amp;$A1208,'2) Income'!$I$13:$I$32,DAY(A1208)),SUMIFS('2) Income'!$E$13:$E$32,'2) Income'!$D$13:$D$32,"monthly",'2) Income'!$F$13:$F$32,"&lt;="&amp;$A1208,'2) Income'!$I$13:$I$32,"&gt;="&amp;DAY(A1208)))))</f>
        <v/>
      </c>
      <c r="AH1208" s="8" t="str" cm="1">
        <f t="array" ref="AH1208">IF(A1208="","",IF(COUNTIF('2) Income'!$D$13:$D$32,"Yearly")=0,0,SUMPRODUCT(--('2) Income'!$D$13:$D$32="Yearly"),--('2) Income'!$F$13:$F$32&lt;=A1208),IF(B1208="N",--('2) Income'!$I$13:$I$32=DAY(A1208)),--('2) Income'!$I$13:$I$32&gt;=DAY(A1208))),--(IFERROR(MOD('2) Income'!$H$13:$H$32-MONTH(A1208)+12,12),1)=0),'2) Income'!$E$13:$E$32)))</f>
        <v/>
      </c>
      <c r="AI1208" s="8" t="str">
        <f>IF(A1208="","",IF(COUNTIF('2) Income'!$D$13:$D$32,"one-time")=0,0,SUMIFS('2) Income'!$E$13:$E$32,'2) Income'!$D$13:$D$32,"one-time",'2) Income'!$F$13:$F$32,"="&amp;$A1208)))</f>
        <v/>
      </c>
      <c r="AJ1208" s="9" t="str">
        <f t="shared" si="91"/>
        <v/>
      </c>
    </row>
    <row r="1209" spans="1:36">
      <c r="A1209" s="7" t="str">
        <f>IF(A1208="","",IF(A1208+1&lt;='1) Period'!$E$21,A1208+1,""))</f>
        <v/>
      </c>
      <c r="B1209" s="7" t="e">
        <f t="shared" si="92"/>
        <v>#VALUE!</v>
      </c>
      <c r="C1209" t="e">
        <f t="shared" si="93"/>
        <v>#VALUE!</v>
      </c>
      <c r="D1209" s="8" t="str">
        <f>IF(A1209="","",IF(TEXT(A1209,"dddd")='4) Happy Money'!$E$23,WAllowance,0))</f>
        <v/>
      </c>
      <c r="E1209" s="8" t="str">
        <f>IF(A1209="","",IF(B1209="N",SUMIF(TMonthly[Day of the Month],DAY(A1209),TMonthly[Amount]),SUMIF(TMonthly[Day of the Month],"&gt;="&amp;DAY(A1209),TMonthly[Amount])))</f>
        <v/>
      </c>
      <c r="F1209" s="8" t="str" cm="1">
        <f t="array" ref="F1209">IF(A1209="","",SUMPRODUCT(--(TYearly[Due Date]&lt;=A1209),IF(B1209="N",--(TYearly[Day]=DAY(A1209)),--(TYearly[Day]&gt;=DAY(A1209))),--(IFERROR(MOD(TYearly[Month]-MONTH(A1209)+12,12),1)=0),TYearly[Amount]))</f>
        <v/>
      </c>
      <c r="G1209" s="8" t="str">
        <f>IF(A1209="","",SUMIF(TOneTime[Due Date],A1209,TOneTime[Amount]))</f>
        <v/>
      </c>
      <c r="H1209" s="8" t="str" cm="1">
        <f t="array" ref="H1209">IF(A1209="","",IF(COUNTIF(TOther[Frequency],$H$1)=0,0,SUMPRODUCT(--(IFERROR(MOD(A1209-TOther[Start Date],7),1)=0),--(TOther[Frequency]=$H$1),--(TOther[Start Date]&lt;=A1209),--(TOther[End Date Calc]&gt;=A1209),TOther[Amount])))</f>
        <v/>
      </c>
      <c r="I1209" s="8" t="str" cm="1">
        <f t="array" ref="I1209">IF(A1209="","",IF(COUNTIF(TOther[Frequency],$I$1)=0,0,SUMPRODUCT(--(IFERROR(MOD(A1209-TOther[Start Date],14),1)=0),--(TOther[Frequency]=$I$1),--(TOther[Start Date]&lt;=A1209),--(TOther[End Date Calc]&gt;=A1209),TOther[Amount])))</f>
        <v/>
      </c>
      <c r="J1209" s="8" t="str">
        <f>IF(A1209="","",IF(COUNTIF(TOther[Frequency],$J$1)=0,0,IF(OR(DAY(A1209)=1,DAY(A1209)=15),SUMIFS(TOther[Amount],TOther[Frequency],$J$1,TOther[Start Date],"&lt;="&amp;$A1209,TOther[End Date Calc],"&gt;="&amp;A1209),0)))</f>
        <v/>
      </c>
      <c r="K1209" s="8" t="str">
        <f>IF(A1209="","",IF(COUNTIF(TOther[Frequency],$K$1)=0,0,IF(A1209=(A1209-DAY(A1209)+1+2*7-WEEKDAY(A1209-DAY(A1209)+8-4,1)),SUMIFS(TOther[Amount],TOther[Frequency],$K$1,TOther[Start Date],"&lt;="&amp;$A1209,TOther[End Date Calc],"&gt;="&amp;A1209),0)))</f>
        <v/>
      </c>
      <c r="L1209" s="8" t="str">
        <f>IF(A1209="","",IF(COUNTIF(TOther[Frequency],$L$1)=0,0,IF(A1209=(A1209-DAY(A1209)+1+3*7-WEEKDAY(A1209-DAY(A1209)+8-4,1)),SUMIFS(TOther[Amount],TOther[Frequency],$L$1,TOther[Start Date],"&lt;="&amp;$A1209,TOther[End Date Calc],"&gt;="&amp;A1209),0)))</f>
        <v/>
      </c>
      <c r="M1209" s="8" t="str">
        <f>IF(A1209="","",IF(COUNTIF(TOther[Frequency],$M$1)=0,0,IF(A1209=(A1209-DAY(A1209)+1+4*7-WEEKDAY(A1209-DAY(A1209)+8-4,1)),SUMIFS(TOther[Amount],TOther[Frequency],$M$1,TOther[Start Date],"&lt;="&amp;$A1209,TOther[End Date Calc],"&gt;="&amp;A1209),0)))</f>
        <v/>
      </c>
      <c r="N1209" s="8" t="str" cm="1">
        <f t="array" ref="N1209">IF(A1209="","",IF(COUNTIF(TOther[Frequency],$N$1)=0,0,SUMPRODUCT(--(IFERROR(MOD(A1209-TOther[Start Date],28),1)=0),--(TOther[Frequency]=$N$1),--(TOther[Start Date]&lt;=A1209),--(TOther[End Date Calc]&gt;=A1209),TOther[Amount])))</f>
        <v/>
      </c>
      <c r="O1209" s="8" t="str" cm="1">
        <f t="array" ref="O1209">IF(A1209="","",IF(COUNTIF(TOther[Frequency],$O$1)=0,0,SUMPRODUCT(--(IFERROR(MOD(A1209-TOther[Start Date],42),1)=0),--(TOther[Frequency]=$O$1),--(TOther[Start Date]&lt;=A1209),--(TOther[End Date Calc]&gt;=A1209),TOther[Amount])))</f>
        <v/>
      </c>
      <c r="P1209" s="8" t="str" cm="1">
        <f t="array" ref="P1209">IF(A1209="","",IF(COUNTIF(TOther[Frequency],$P$1)=0,0,SUMPRODUCT(--(IFERROR(MOD(A1209-TOther[Start Date],56),1)=0),--(TOther[Frequency]=$P$1),--(TOther[Start Date]&lt;=A1209),--(TOther[End Date Calc]&gt;=A1209),TOther[Amount])))</f>
        <v/>
      </c>
      <c r="Q1209" s="8" t="str">
        <f>IF(A1209="","",IF(COUNTIF(TOther[Frequency],$Q$1)=0,0,IF(B1209="N",SUMIFS(TOther[Amount],TOther[Frequency],$Q$1,TOther[Start Date],"&lt;="&amp;$A1209,TOther[End Date Calc],"&gt;="&amp;A1209,TOther[Start Day],DAY(A1209)),SUMIFS(TOther[Amount],TOther[Frequency],$Q$1,TOther[Start Date],"&lt;="&amp;$A1209,TOther[End Date Calc],"&gt;="&amp;A1209,TOther[Start Day],"&gt;="&amp;DAY(A1209)))))</f>
        <v/>
      </c>
      <c r="R1209" s="8" t="str" cm="1">
        <f t="array" ref="R1209">IF(A1209="","",IF(COUNTIF(TOther[Frequency],R$1)=0,0,SUMPRODUCT(--(TOther[Frequency]=R$1),--(TOther[Start Date]&lt;=A1209),--(TOther[End Date Calc]&gt;=A1209),IF(B1209="N",--(TOther[Start Day]=DAY(A1209)),--(TOther[Start Day]&gt;=DAY(A1209))),--(IFERROR(MOD(TOther[Start Month]-MONTH(A1209)+2,2),1)=0),TOther[Amount])))</f>
        <v/>
      </c>
      <c r="S1209" s="8" t="str" cm="1">
        <f t="array" ref="S1209">IF(A1209="","",IF(COUNTIF(TOther[Frequency],S$1)=0,0,SUMPRODUCT(--(TOther[Frequency]=S$1),--(TOther[Start Date]&lt;=A1209),--(TOther[End Date Calc]&gt;=A1209),IF(B1209="N",--(TOther[Start Day]=DAY(A1209)),--(TOther[Start Day]&gt;=DAY(A1209))),--(IFERROR(MOD(TOther[Start Month]-MONTH(A1209)+3,3),1)=0),TOther[Amount])))</f>
        <v/>
      </c>
      <c r="T1209" s="8" t="str" cm="1">
        <f t="array" ref="T1209">IF($A1209="","",IF(COUNTIF(TOther[Frequency],T$1)=0,0,SUMPRODUCT(--(TOther[Frequency]=T$1),--(TOther[Start Date]&lt;=$A1209),--(TOther[End Date Calc]&gt;=$A1209),IF($B1209="N",--(TOther[Start Day]=DAY($A1209)),--(TOther[Start Day]&gt;=DAY($A1209))),--(IFERROR(MOD(TOther[Start Month]-MONTH($A1209)+4,4),1)=0),TOther[Amount])))</f>
        <v/>
      </c>
      <c r="U1209" s="8" t="str" cm="1">
        <f t="array" ref="U1209">IF(A1209="","",IF(COUNTIF(TOther[Frequency],$U$1)=0,0,SUMPRODUCT(--(TOther[Frequency]=$U$1),--(TOther[Start Date]&lt;=A1209),--(TOther[End Date Calc]&gt;=A1209),IF(B1209="N",--(TOther[Start Day]=DAY(A1209)),--(TOther[Start Day]&gt;=DAY(A1209))),--(IFERROR(MOD(TOther[Start Month]-MONTH(A1209)+6,6),1)=0),TOther[Amount])))</f>
        <v/>
      </c>
      <c r="V1209" s="8" t="str" cm="1">
        <f t="array" ref="V1209">IF(A1209="","",IF(COUNTIF(TOther[Frequency],$V$1)=0,0,SUMPRODUCT(--(TOther[Frequency]=$V$1),--(TOther[Start Date]&lt;=A1209),--(TOther[End Date Calc]&gt;=A1209),IF(B1209="N",--(TOther[Start Day]=DAY(A1209)),--(TOther[Start Day]&gt;=DAY(A1209))),--(IFERROR(MOD(TOther[Start Month]-MONTH(A1209)+12,12),1)=0),TOther[Amount])))</f>
        <v/>
      </c>
      <c r="W1209" s="8" t="str">
        <f>IF(A1209="","",SUMIFS(TOther[Amount],TOther[Start Date],A1209,TOther[Frequency],$W$1))</f>
        <v/>
      </c>
      <c r="X1209" s="9" t="str">
        <f t="shared" si="90"/>
        <v/>
      </c>
      <c r="Y1209" s="9" t="str">
        <f t="shared" si="94"/>
        <v/>
      </c>
      <c r="Z1209" s="8" t="str" cm="1">
        <f t="array" ref="Z1209">IF(A1209="","",IF(COUNTIF('2) Income'!$D$13:$D$32,"Weekly")=0,0,SUMPRODUCT(--(IFERROR(MOD(A1209-'2) Income'!$F$13:$F$32,7),1)=0),--('2) Income'!$D$13:$D$32="Weekly"),--('2) Income'!$F$13:$F$32&lt;=A1209),'2) Income'!$E$13:$E$32)))</f>
        <v/>
      </c>
      <c r="AA1209" s="8" t="str" cm="1">
        <f t="array" ref="AA1209">IF(A1209="","",IF(COUNTIF('2) Income'!$D$13:$D$32,"Every Other Week")=0,0,SUMPRODUCT(--(IFERROR(MOD(A1209-'2) Income'!$F$13:$F$32,14),1)=0),--('2) Income'!$D$13:$D$32="Every Other Week"),--('2) Income'!$F$13:$F$32&lt;=A1209),'2) Income'!$E$13:$E$32)))</f>
        <v/>
      </c>
      <c r="AB1209" s="8" t="str">
        <f>IF(A1209="","",IF(COUNTIF('2) Income'!$D$13:$D$32,"1st and 15th")=0,0,IF(OR(DAY(A1209)=1,DAY(A1209)=15),SUMIFS('2) Income'!$E$13:$E$32,'2) Income'!$D$13:$D$32,"1st and 15th",'2) Income'!$F$13:$F$32,"&lt;="&amp;$A1209),0)))</f>
        <v/>
      </c>
      <c r="AC1209" s="8" t="str">
        <f>IF(A1209="","",IF(COUNTIF('2) Income'!$D$13:$D$32,"2nd Wednesday")=0,0,IF(A1209=(A1209-DAY(A1209)+1+2*7-WEEKDAY(A1209-DAY(A1209)+8-4,1)),SUMIFS('2) Income'!$E$13:$E$32,'2) Income'!$D$13:$D$32,"2nd Wednesday",'2) Income'!$F$13:$F$32,"&lt;="&amp;$A1209),0)))</f>
        <v/>
      </c>
      <c r="AD1209" s="8" t="str">
        <f>IF(A1209="","",IF(COUNTIF('2) Income'!$D$13:$D$32,"3rd Wednesday")=0,0,IF(A1209=(A1209-DAY(A1209)+1+3*7-WEEKDAY(A1209-DAY(A1209)+8-4,1)),SUMIFS('2) Income'!$E$13:$E$32,'2) Income'!$D$13:$D$32,"3rd Wednesday",'2) Income'!$F$13:$F$32,"&lt;="&amp;$A1209),0)))</f>
        <v/>
      </c>
      <c r="AE1209" s="8" t="str">
        <f>IF(A1209="","",IF(COUNTIF('2) Income'!$D$13:$D$32,"4th Wednesday")=0,0,IF(A1209=(A1209-DAY(A1209)+1+4*7-WEEKDAY(A1209-DAY(A1209)+8-4,1)),SUMIFS('2) Income'!$E$13:$E$32,'2) Income'!$D$13:$D$32,"4th Wednesday",'2) Income'!$F$13:$F$32,"&lt;="&amp;$A1209),0)))</f>
        <v/>
      </c>
      <c r="AF1209" s="8" t="str" cm="1">
        <f t="array" ref="AF1209">IF(A1209="","",IF(COUNTIF('2) Income'!$D$13:$D$32,"Every 4 Weeks")=0,0,SUMPRODUCT(--(IFERROR(MOD(A1209-'2) Income'!$F$13:$F$32,28),1)=0),--('2) Income'!$D$13:$D$32="Every 4 Weeks"),--('2) Income'!$F$13:$F$32&lt;=A1209),'2) Income'!$E$13:$E$32)))</f>
        <v/>
      </c>
      <c r="AG1209" s="8" t="str">
        <f>IF(A1209="","",IF(COUNTIF('2) Income'!$D$13:$D$32,"Monthly")=0,0,IF(B1209="N",SUMIFS('2) Income'!$E$13:$E$32,'2) Income'!$D$13:$D$32,"monthly",'2) Income'!$F$13:$F$32,"&lt;="&amp;$A1209,'2) Income'!$I$13:$I$32,DAY(A1209)),SUMIFS('2) Income'!$E$13:$E$32,'2) Income'!$D$13:$D$32,"monthly",'2) Income'!$F$13:$F$32,"&lt;="&amp;$A1209,'2) Income'!$I$13:$I$32,"&gt;="&amp;DAY(A1209)))))</f>
        <v/>
      </c>
      <c r="AH1209" s="8" t="str" cm="1">
        <f t="array" ref="AH1209">IF(A1209="","",IF(COUNTIF('2) Income'!$D$13:$D$32,"Yearly")=0,0,SUMPRODUCT(--('2) Income'!$D$13:$D$32="Yearly"),--('2) Income'!$F$13:$F$32&lt;=A1209),IF(B1209="N",--('2) Income'!$I$13:$I$32=DAY(A1209)),--('2) Income'!$I$13:$I$32&gt;=DAY(A1209))),--(IFERROR(MOD('2) Income'!$H$13:$H$32-MONTH(A1209)+12,12),1)=0),'2) Income'!$E$13:$E$32)))</f>
        <v/>
      </c>
      <c r="AI1209" s="8" t="str">
        <f>IF(A1209="","",IF(COUNTIF('2) Income'!$D$13:$D$32,"one-time")=0,0,SUMIFS('2) Income'!$E$13:$E$32,'2) Income'!$D$13:$D$32,"one-time",'2) Income'!$F$13:$F$32,"="&amp;$A1209)))</f>
        <v/>
      </c>
      <c r="AJ1209" s="9" t="str">
        <f t="shared" si="91"/>
        <v/>
      </c>
    </row>
    <row r="1210" spans="1:36">
      <c r="A1210" s="7" t="str">
        <f>IF(A1209="","",IF(A1209+1&lt;='1) Period'!$E$21,A1209+1,""))</f>
        <v/>
      </c>
      <c r="B1210" s="7" t="e">
        <f t="shared" si="92"/>
        <v>#VALUE!</v>
      </c>
      <c r="C1210" t="e">
        <f t="shared" si="93"/>
        <v>#VALUE!</v>
      </c>
      <c r="D1210" s="8" t="str">
        <f>IF(A1210="","",IF(TEXT(A1210,"dddd")='4) Happy Money'!$E$23,WAllowance,0))</f>
        <v/>
      </c>
      <c r="E1210" s="8" t="str">
        <f>IF(A1210="","",IF(B1210="N",SUMIF(TMonthly[Day of the Month],DAY(A1210),TMonthly[Amount]),SUMIF(TMonthly[Day of the Month],"&gt;="&amp;DAY(A1210),TMonthly[Amount])))</f>
        <v/>
      </c>
      <c r="F1210" s="8" t="str" cm="1">
        <f t="array" ref="F1210">IF(A1210="","",SUMPRODUCT(--(TYearly[Due Date]&lt;=A1210),IF(B1210="N",--(TYearly[Day]=DAY(A1210)),--(TYearly[Day]&gt;=DAY(A1210))),--(IFERROR(MOD(TYearly[Month]-MONTH(A1210)+12,12),1)=0),TYearly[Amount]))</f>
        <v/>
      </c>
      <c r="G1210" s="8" t="str">
        <f>IF(A1210="","",SUMIF(TOneTime[Due Date],A1210,TOneTime[Amount]))</f>
        <v/>
      </c>
      <c r="H1210" s="8" t="str" cm="1">
        <f t="array" ref="H1210">IF(A1210="","",IF(COUNTIF(TOther[Frequency],$H$1)=0,0,SUMPRODUCT(--(IFERROR(MOD(A1210-TOther[Start Date],7),1)=0),--(TOther[Frequency]=$H$1),--(TOther[Start Date]&lt;=A1210),--(TOther[End Date Calc]&gt;=A1210),TOther[Amount])))</f>
        <v/>
      </c>
      <c r="I1210" s="8" t="str" cm="1">
        <f t="array" ref="I1210">IF(A1210="","",IF(COUNTIF(TOther[Frequency],$I$1)=0,0,SUMPRODUCT(--(IFERROR(MOD(A1210-TOther[Start Date],14),1)=0),--(TOther[Frequency]=$I$1),--(TOther[Start Date]&lt;=A1210),--(TOther[End Date Calc]&gt;=A1210),TOther[Amount])))</f>
        <v/>
      </c>
      <c r="J1210" s="8" t="str">
        <f>IF(A1210="","",IF(COUNTIF(TOther[Frequency],$J$1)=0,0,IF(OR(DAY(A1210)=1,DAY(A1210)=15),SUMIFS(TOther[Amount],TOther[Frequency],$J$1,TOther[Start Date],"&lt;="&amp;$A1210,TOther[End Date Calc],"&gt;="&amp;A1210),0)))</f>
        <v/>
      </c>
      <c r="K1210" s="8" t="str">
        <f>IF(A1210="","",IF(COUNTIF(TOther[Frequency],$K$1)=0,0,IF(A1210=(A1210-DAY(A1210)+1+2*7-WEEKDAY(A1210-DAY(A1210)+8-4,1)),SUMIFS(TOther[Amount],TOther[Frequency],$K$1,TOther[Start Date],"&lt;="&amp;$A1210,TOther[End Date Calc],"&gt;="&amp;A1210),0)))</f>
        <v/>
      </c>
      <c r="L1210" s="8" t="str">
        <f>IF(A1210="","",IF(COUNTIF(TOther[Frequency],$L$1)=0,0,IF(A1210=(A1210-DAY(A1210)+1+3*7-WEEKDAY(A1210-DAY(A1210)+8-4,1)),SUMIFS(TOther[Amount],TOther[Frequency],$L$1,TOther[Start Date],"&lt;="&amp;$A1210,TOther[End Date Calc],"&gt;="&amp;A1210),0)))</f>
        <v/>
      </c>
      <c r="M1210" s="8" t="str">
        <f>IF(A1210="","",IF(COUNTIF(TOther[Frequency],$M$1)=0,0,IF(A1210=(A1210-DAY(A1210)+1+4*7-WEEKDAY(A1210-DAY(A1210)+8-4,1)),SUMIFS(TOther[Amount],TOther[Frequency],$M$1,TOther[Start Date],"&lt;="&amp;$A1210,TOther[End Date Calc],"&gt;="&amp;A1210),0)))</f>
        <v/>
      </c>
      <c r="N1210" s="8" t="str" cm="1">
        <f t="array" ref="N1210">IF(A1210="","",IF(COUNTIF(TOther[Frequency],$N$1)=0,0,SUMPRODUCT(--(IFERROR(MOD(A1210-TOther[Start Date],28),1)=0),--(TOther[Frequency]=$N$1),--(TOther[Start Date]&lt;=A1210),--(TOther[End Date Calc]&gt;=A1210),TOther[Amount])))</f>
        <v/>
      </c>
      <c r="O1210" s="8" t="str" cm="1">
        <f t="array" ref="O1210">IF(A1210="","",IF(COUNTIF(TOther[Frequency],$O$1)=0,0,SUMPRODUCT(--(IFERROR(MOD(A1210-TOther[Start Date],42),1)=0),--(TOther[Frequency]=$O$1),--(TOther[Start Date]&lt;=A1210),--(TOther[End Date Calc]&gt;=A1210),TOther[Amount])))</f>
        <v/>
      </c>
      <c r="P1210" s="8" t="str" cm="1">
        <f t="array" ref="P1210">IF(A1210="","",IF(COUNTIF(TOther[Frequency],$P$1)=0,0,SUMPRODUCT(--(IFERROR(MOD(A1210-TOther[Start Date],56),1)=0),--(TOther[Frequency]=$P$1),--(TOther[Start Date]&lt;=A1210),--(TOther[End Date Calc]&gt;=A1210),TOther[Amount])))</f>
        <v/>
      </c>
      <c r="Q1210" s="8" t="str">
        <f>IF(A1210="","",IF(COUNTIF(TOther[Frequency],$Q$1)=0,0,IF(B1210="N",SUMIFS(TOther[Amount],TOther[Frequency],$Q$1,TOther[Start Date],"&lt;="&amp;$A1210,TOther[End Date Calc],"&gt;="&amp;A1210,TOther[Start Day],DAY(A1210)),SUMIFS(TOther[Amount],TOther[Frequency],$Q$1,TOther[Start Date],"&lt;="&amp;$A1210,TOther[End Date Calc],"&gt;="&amp;A1210,TOther[Start Day],"&gt;="&amp;DAY(A1210)))))</f>
        <v/>
      </c>
      <c r="R1210" s="8" t="str" cm="1">
        <f t="array" ref="R1210">IF(A1210="","",IF(COUNTIF(TOther[Frequency],R$1)=0,0,SUMPRODUCT(--(TOther[Frequency]=R$1),--(TOther[Start Date]&lt;=A1210),--(TOther[End Date Calc]&gt;=A1210),IF(B1210="N",--(TOther[Start Day]=DAY(A1210)),--(TOther[Start Day]&gt;=DAY(A1210))),--(IFERROR(MOD(TOther[Start Month]-MONTH(A1210)+2,2),1)=0),TOther[Amount])))</f>
        <v/>
      </c>
      <c r="S1210" s="8" t="str" cm="1">
        <f t="array" ref="S1210">IF(A1210="","",IF(COUNTIF(TOther[Frequency],S$1)=0,0,SUMPRODUCT(--(TOther[Frequency]=S$1),--(TOther[Start Date]&lt;=A1210),--(TOther[End Date Calc]&gt;=A1210),IF(B1210="N",--(TOther[Start Day]=DAY(A1210)),--(TOther[Start Day]&gt;=DAY(A1210))),--(IFERROR(MOD(TOther[Start Month]-MONTH(A1210)+3,3),1)=0),TOther[Amount])))</f>
        <v/>
      </c>
      <c r="T1210" s="8" t="str" cm="1">
        <f t="array" ref="T1210">IF($A1210="","",IF(COUNTIF(TOther[Frequency],T$1)=0,0,SUMPRODUCT(--(TOther[Frequency]=T$1),--(TOther[Start Date]&lt;=$A1210),--(TOther[End Date Calc]&gt;=$A1210),IF($B1210="N",--(TOther[Start Day]=DAY($A1210)),--(TOther[Start Day]&gt;=DAY($A1210))),--(IFERROR(MOD(TOther[Start Month]-MONTH($A1210)+4,4),1)=0),TOther[Amount])))</f>
        <v/>
      </c>
      <c r="U1210" s="8" t="str" cm="1">
        <f t="array" ref="U1210">IF(A1210="","",IF(COUNTIF(TOther[Frequency],$U$1)=0,0,SUMPRODUCT(--(TOther[Frequency]=$U$1),--(TOther[Start Date]&lt;=A1210),--(TOther[End Date Calc]&gt;=A1210),IF(B1210="N",--(TOther[Start Day]=DAY(A1210)),--(TOther[Start Day]&gt;=DAY(A1210))),--(IFERROR(MOD(TOther[Start Month]-MONTH(A1210)+6,6),1)=0),TOther[Amount])))</f>
        <v/>
      </c>
      <c r="V1210" s="8" t="str" cm="1">
        <f t="array" ref="V1210">IF(A1210="","",IF(COUNTIF(TOther[Frequency],$V$1)=0,0,SUMPRODUCT(--(TOther[Frequency]=$V$1),--(TOther[Start Date]&lt;=A1210),--(TOther[End Date Calc]&gt;=A1210),IF(B1210="N",--(TOther[Start Day]=DAY(A1210)),--(TOther[Start Day]&gt;=DAY(A1210))),--(IFERROR(MOD(TOther[Start Month]-MONTH(A1210)+12,12),1)=0),TOther[Amount])))</f>
        <v/>
      </c>
      <c r="W1210" s="8" t="str">
        <f>IF(A1210="","",SUMIFS(TOther[Amount],TOther[Start Date],A1210,TOther[Frequency],$W$1))</f>
        <v/>
      </c>
      <c r="X1210" s="9" t="str">
        <f t="shared" si="90"/>
        <v/>
      </c>
      <c r="Y1210" s="9" t="str">
        <f t="shared" si="94"/>
        <v/>
      </c>
      <c r="Z1210" s="8" t="str" cm="1">
        <f t="array" ref="Z1210">IF(A1210="","",IF(COUNTIF('2) Income'!$D$13:$D$32,"Weekly")=0,0,SUMPRODUCT(--(IFERROR(MOD(A1210-'2) Income'!$F$13:$F$32,7),1)=0),--('2) Income'!$D$13:$D$32="Weekly"),--('2) Income'!$F$13:$F$32&lt;=A1210),'2) Income'!$E$13:$E$32)))</f>
        <v/>
      </c>
      <c r="AA1210" s="8" t="str" cm="1">
        <f t="array" ref="AA1210">IF(A1210="","",IF(COUNTIF('2) Income'!$D$13:$D$32,"Every Other Week")=0,0,SUMPRODUCT(--(IFERROR(MOD(A1210-'2) Income'!$F$13:$F$32,14),1)=0),--('2) Income'!$D$13:$D$32="Every Other Week"),--('2) Income'!$F$13:$F$32&lt;=A1210),'2) Income'!$E$13:$E$32)))</f>
        <v/>
      </c>
      <c r="AB1210" s="8" t="str">
        <f>IF(A1210="","",IF(COUNTIF('2) Income'!$D$13:$D$32,"1st and 15th")=0,0,IF(OR(DAY(A1210)=1,DAY(A1210)=15),SUMIFS('2) Income'!$E$13:$E$32,'2) Income'!$D$13:$D$32,"1st and 15th",'2) Income'!$F$13:$F$32,"&lt;="&amp;$A1210),0)))</f>
        <v/>
      </c>
      <c r="AC1210" s="8" t="str">
        <f>IF(A1210="","",IF(COUNTIF('2) Income'!$D$13:$D$32,"2nd Wednesday")=0,0,IF(A1210=(A1210-DAY(A1210)+1+2*7-WEEKDAY(A1210-DAY(A1210)+8-4,1)),SUMIFS('2) Income'!$E$13:$E$32,'2) Income'!$D$13:$D$32,"2nd Wednesday",'2) Income'!$F$13:$F$32,"&lt;="&amp;$A1210),0)))</f>
        <v/>
      </c>
      <c r="AD1210" s="8" t="str">
        <f>IF(A1210="","",IF(COUNTIF('2) Income'!$D$13:$D$32,"3rd Wednesday")=0,0,IF(A1210=(A1210-DAY(A1210)+1+3*7-WEEKDAY(A1210-DAY(A1210)+8-4,1)),SUMIFS('2) Income'!$E$13:$E$32,'2) Income'!$D$13:$D$32,"3rd Wednesday",'2) Income'!$F$13:$F$32,"&lt;="&amp;$A1210),0)))</f>
        <v/>
      </c>
      <c r="AE1210" s="8" t="str">
        <f>IF(A1210="","",IF(COUNTIF('2) Income'!$D$13:$D$32,"4th Wednesday")=0,0,IF(A1210=(A1210-DAY(A1210)+1+4*7-WEEKDAY(A1210-DAY(A1210)+8-4,1)),SUMIFS('2) Income'!$E$13:$E$32,'2) Income'!$D$13:$D$32,"4th Wednesday",'2) Income'!$F$13:$F$32,"&lt;="&amp;$A1210),0)))</f>
        <v/>
      </c>
      <c r="AF1210" s="8" t="str" cm="1">
        <f t="array" ref="AF1210">IF(A1210="","",IF(COUNTIF('2) Income'!$D$13:$D$32,"Every 4 Weeks")=0,0,SUMPRODUCT(--(IFERROR(MOD(A1210-'2) Income'!$F$13:$F$32,28),1)=0),--('2) Income'!$D$13:$D$32="Every 4 Weeks"),--('2) Income'!$F$13:$F$32&lt;=A1210),'2) Income'!$E$13:$E$32)))</f>
        <v/>
      </c>
      <c r="AG1210" s="8" t="str">
        <f>IF(A1210="","",IF(COUNTIF('2) Income'!$D$13:$D$32,"Monthly")=0,0,IF(B1210="N",SUMIFS('2) Income'!$E$13:$E$32,'2) Income'!$D$13:$D$32,"monthly",'2) Income'!$F$13:$F$32,"&lt;="&amp;$A1210,'2) Income'!$I$13:$I$32,DAY(A1210)),SUMIFS('2) Income'!$E$13:$E$32,'2) Income'!$D$13:$D$32,"monthly",'2) Income'!$F$13:$F$32,"&lt;="&amp;$A1210,'2) Income'!$I$13:$I$32,"&gt;="&amp;DAY(A1210)))))</f>
        <v/>
      </c>
      <c r="AH1210" s="8" t="str" cm="1">
        <f t="array" ref="AH1210">IF(A1210="","",IF(COUNTIF('2) Income'!$D$13:$D$32,"Yearly")=0,0,SUMPRODUCT(--('2) Income'!$D$13:$D$32="Yearly"),--('2) Income'!$F$13:$F$32&lt;=A1210),IF(B1210="N",--('2) Income'!$I$13:$I$32=DAY(A1210)),--('2) Income'!$I$13:$I$32&gt;=DAY(A1210))),--(IFERROR(MOD('2) Income'!$H$13:$H$32-MONTH(A1210)+12,12),1)=0),'2) Income'!$E$13:$E$32)))</f>
        <v/>
      </c>
      <c r="AI1210" s="8" t="str">
        <f>IF(A1210="","",IF(COUNTIF('2) Income'!$D$13:$D$32,"one-time")=0,0,SUMIFS('2) Income'!$E$13:$E$32,'2) Income'!$D$13:$D$32,"one-time",'2) Income'!$F$13:$F$32,"="&amp;$A1210)))</f>
        <v/>
      </c>
      <c r="AJ1210" s="9" t="str">
        <f t="shared" si="91"/>
        <v/>
      </c>
    </row>
    <row r="1211" spans="1:36">
      <c r="A1211" s="7" t="str">
        <f>IF(A1210="","",IF(A1210+1&lt;='1) Period'!$E$21,A1210+1,""))</f>
        <v/>
      </c>
      <c r="B1211" s="7" t="e">
        <f t="shared" si="92"/>
        <v>#VALUE!</v>
      </c>
      <c r="C1211" t="e">
        <f t="shared" si="93"/>
        <v>#VALUE!</v>
      </c>
      <c r="D1211" s="8" t="str">
        <f>IF(A1211="","",IF(TEXT(A1211,"dddd")='4) Happy Money'!$E$23,WAllowance,0))</f>
        <v/>
      </c>
      <c r="E1211" s="8" t="str">
        <f>IF(A1211="","",IF(B1211="N",SUMIF(TMonthly[Day of the Month],DAY(A1211),TMonthly[Amount]),SUMIF(TMonthly[Day of the Month],"&gt;="&amp;DAY(A1211),TMonthly[Amount])))</f>
        <v/>
      </c>
      <c r="F1211" s="8" t="str" cm="1">
        <f t="array" ref="F1211">IF(A1211="","",SUMPRODUCT(--(TYearly[Due Date]&lt;=A1211),IF(B1211="N",--(TYearly[Day]=DAY(A1211)),--(TYearly[Day]&gt;=DAY(A1211))),--(IFERROR(MOD(TYearly[Month]-MONTH(A1211)+12,12),1)=0),TYearly[Amount]))</f>
        <v/>
      </c>
      <c r="G1211" s="8" t="str">
        <f>IF(A1211="","",SUMIF(TOneTime[Due Date],A1211,TOneTime[Amount]))</f>
        <v/>
      </c>
      <c r="H1211" s="8" t="str" cm="1">
        <f t="array" ref="H1211">IF(A1211="","",IF(COUNTIF(TOther[Frequency],$H$1)=0,0,SUMPRODUCT(--(IFERROR(MOD(A1211-TOther[Start Date],7),1)=0),--(TOther[Frequency]=$H$1),--(TOther[Start Date]&lt;=A1211),--(TOther[End Date Calc]&gt;=A1211),TOther[Amount])))</f>
        <v/>
      </c>
      <c r="I1211" s="8" t="str" cm="1">
        <f t="array" ref="I1211">IF(A1211="","",IF(COUNTIF(TOther[Frequency],$I$1)=0,0,SUMPRODUCT(--(IFERROR(MOD(A1211-TOther[Start Date],14),1)=0),--(TOther[Frequency]=$I$1),--(TOther[Start Date]&lt;=A1211),--(TOther[End Date Calc]&gt;=A1211),TOther[Amount])))</f>
        <v/>
      </c>
      <c r="J1211" s="8" t="str">
        <f>IF(A1211="","",IF(COUNTIF(TOther[Frequency],$J$1)=0,0,IF(OR(DAY(A1211)=1,DAY(A1211)=15),SUMIFS(TOther[Amount],TOther[Frequency],$J$1,TOther[Start Date],"&lt;="&amp;$A1211,TOther[End Date Calc],"&gt;="&amp;A1211),0)))</f>
        <v/>
      </c>
      <c r="K1211" s="8" t="str">
        <f>IF(A1211="","",IF(COUNTIF(TOther[Frequency],$K$1)=0,0,IF(A1211=(A1211-DAY(A1211)+1+2*7-WEEKDAY(A1211-DAY(A1211)+8-4,1)),SUMIFS(TOther[Amount],TOther[Frequency],$K$1,TOther[Start Date],"&lt;="&amp;$A1211,TOther[End Date Calc],"&gt;="&amp;A1211),0)))</f>
        <v/>
      </c>
      <c r="L1211" s="8" t="str">
        <f>IF(A1211="","",IF(COUNTIF(TOther[Frequency],$L$1)=0,0,IF(A1211=(A1211-DAY(A1211)+1+3*7-WEEKDAY(A1211-DAY(A1211)+8-4,1)),SUMIFS(TOther[Amount],TOther[Frequency],$L$1,TOther[Start Date],"&lt;="&amp;$A1211,TOther[End Date Calc],"&gt;="&amp;A1211),0)))</f>
        <v/>
      </c>
      <c r="M1211" s="8" t="str">
        <f>IF(A1211="","",IF(COUNTIF(TOther[Frequency],$M$1)=0,0,IF(A1211=(A1211-DAY(A1211)+1+4*7-WEEKDAY(A1211-DAY(A1211)+8-4,1)),SUMIFS(TOther[Amount],TOther[Frequency],$M$1,TOther[Start Date],"&lt;="&amp;$A1211,TOther[End Date Calc],"&gt;="&amp;A1211),0)))</f>
        <v/>
      </c>
      <c r="N1211" s="8" t="str" cm="1">
        <f t="array" ref="N1211">IF(A1211="","",IF(COUNTIF(TOther[Frequency],$N$1)=0,0,SUMPRODUCT(--(IFERROR(MOD(A1211-TOther[Start Date],28),1)=0),--(TOther[Frequency]=$N$1),--(TOther[Start Date]&lt;=A1211),--(TOther[End Date Calc]&gt;=A1211),TOther[Amount])))</f>
        <v/>
      </c>
      <c r="O1211" s="8" t="str" cm="1">
        <f t="array" ref="O1211">IF(A1211="","",IF(COUNTIF(TOther[Frequency],$O$1)=0,0,SUMPRODUCT(--(IFERROR(MOD(A1211-TOther[Start Date],42),1)=0),--(TOther[Frequency]=$O$1),--(TOther[Start Date]&lt;=A1211),--(TOther[End Date Calc]&gt;=A1211),TOther[Amount])))</f>
        <v/>
      </c>
      <c r="P1211" s="8" t="str" cm="1">
        <f t="array" ref="P1211">IF(A1211="","",IF(COUNTIF(TOther[Frequency],$P$1)=0,0,SUMPRODUCT(--(IFERROR(MOD(A1211-TOther[Start Date],56),1)=0),--(TOther[Frequency]=$P$1),--(TOther[Start Date]&lt;=A1211),--(TOther[End Date Calc]&gt;=A1211),TOther[Amount])))</f>
        <v/>
      </c>
      <c r="Q1211" s="8" t="str">
        <f>IF(A1211="","",IF(COUNTIF(TOther[Frequency],$Q$1)=0,0,IF(B1211="N",SUMIFS(TOther[Amount],TOther[Frequency],$Q$1,TOther[Start Date],"&lt;="&amp;$A1211,TOther[End Date Calc],"&gt;="&amp;A1211,TOther[Start Day],DAY(A1211)),SUMIFS(TOther[Amount],TOther[Frequency],$Q$1,TOther[Start Date],"&lt;="&amp;$A1211,TOther[End Date Calc],"&gt;="&amp;A1211,TOther[Start Day],"&gt;="&amp;DAY(A1211)))))</f>
        <v/>
      </c>
      <c r="R1211" s="8" t="str" cm="1">
        <f t="array" ref="R1211">IF(A1211="","",IF(COUNTIF(TOther[Frequency],R$1)=0,0,SUMPRODUCT(--(TOther[Frequency]=R$1),--(TOther[Start Date]&lt;=A1211),--(TOther[End Date Calc]&gt;=A1211),IF(B1211="N",--(TOther[Start Day]=DAY(A1211)),--(TOther[Start Day]&gt;=DAY(A1211))),--(IFERROR(MOD(TOther[Start Month]-MONTH(A1211)+2,2),1)=0),TOther[Amount])))</f>
        <v/>
      </c>
      <c r="S1211" s="8" t="str" cm="1">
        <f t="array" ref="S1211">IF(A1211="","",IF(COUNTIF(TOther[Frequency],S$1)=0,0,SUMPRODUCT(--(TOther[Frequency]=S$1),--(TOther[Start Date]&lt;=A1211),--(TOther[End Date Calc]&gt;=A1211),IF(B1211="N",--(TOther[Start Day]=DAY(A1211)),--(TOther[Start Day]&gt;=DAY(A1211))),--(IFERROR(MOD(TOther[Start Month]-MONTH(A1211)+3,3),1)=0),TOther[Amount])))</f>
        <v/>
      </c>
      <c r="T1211" s="8" t="str" cm="1">
        <f t="array" ref="T1211">IF($A1211="","",IF(COUNTIF(TOther[Frequency],T$1)=0,0,SUMPRODUCT(--(TOther[Frequency]=T$1),--(TOther[Start Date]&lt;=$A1211),--(TOther[End Date Calc]&gt;=$A1211),IF($B1211="N",--(TOther[Start Day]=DAY($A1211)),--(TOther[Start Day]&gt;=DAY($A1211))),--(IFERROR(MOD(TOther[Start Month]-MONTH($A1211)+4,4),1)=0),TOther[Amount])))</f>
        <v/>
      </c>
      <c r="U1211" s="8" t="str" cm="1">
        <f t="array" ref="U1211">IF(A1211="","",IF(COUNTIF(TOther[Frequency],$U$1)=0,0,SUMPRODUCT(--(TOther[Frequency]=$U$1),--(TOther[Start Date]&lt;=A1211),--(TOther[End Date Calc]&gt;=A1211),IF(B1211="N",--(TOther[Start Day]=DAY(A1211)),--(TOther[Start Day]&gt;=DAY(A1211))),--(IFERROR(MOD(TOther[Start Month]-MONTH(A1211)+6,6),1)=0),TOther[Amount])))</f>
        <v/>
      </c>
      <c r="V1211" s="8" t="str" cm="1">
        <f t="array" ref="V1211">IF(A1211="","",IF(COUNTIF(TOther[Frequency],$V$1)=0,0,SUMPRODUCT(--(TOther[Frequency]=$V$1),--(TOther[Start Date]&lt;=A1211),--(TOther[End Date Calc]&gt;=A1211),IF(B1211="N",--(TOther[Start Day]=DAY(A1211)),--(TOther[Start Day]&gt;=DAY(A1211))),--(IFERROR(MOD(TOther[Start Month]-MONTH(A1211)+12,12),1)=0),TOther[Amount])))</f>
        <v/>
      </c>
      <c r="W1211" s="8" t="str">
        <f>IF(A1211="","",SUMIFS(TOther[Amount],TOther[Start Date],A1211,TOther[Frequency],$W$1))</f>
        <v/>
      </c>
      <c r="X1211" s="9" t="str">
        <f t="shared" si="90"/>
        <v/>
      </c>
      <c r="Y1211" s="9" t="str">
        <f t="shared" si="94"/>
        <v/>
      </c>
      <c r="Z1211" s="8" t="str" cm="1">
        <f t="array" ref="Z1211">IF(A1211="","",IF(COUNTIF('2) Income'!$D$13:$D$32,"Weekly")=0,0,SUMPRODUCT(--(IFERROR(MOD(A1211-'2) Income'!$F$13:$F$32,7),1)=0),--('2) Income'!$D$13:$D$32="Weekly"),--('2) Income'!$F$13:$F$32&lt;=A1211),'2) Income'!$E$13:$E$32)))</f>
        <v/>
      </c>
      <c r="AA1211" s="8" t="str" cm="1">
        <f t="array" ref="AA1211">IF(A1211="","",IF(COUNTIF('2) Income'!$D$13:$D$32,"Every Other Week")=0,0,SUMPRODUCT(--(IFERROR(MOD(A1211-'2) Income'!$F$13:$F$32,14),1)=0),--('2) Income'!$D$13:$D$32="Every Other Week"),--('2) Income'!$F$13:$F$32&lt;=A1211),'2) Income'!$E$13:$E$32)))</f>
        <v/>
      </c>
      <c r="AB1211" s="8" t="str">
        <f>IF(A1211="","",IF(COUNTIF('2) Income'!$D$13:$D$32,"1st and 15th")=0,0,IF(OR(DAY(A1211)=1,DAY(A1211)=15),SUMIFS('2) Income'!$E$13:$E$32,'2) Income'!$D$13:$D$32,"1st and 15th",'2) Income'!$F$13:$F$32,"&lt;="&amp;$A1211),0)))</f>
        <v/>
      </c>
      <c r="AC1211" s="8" t="str">
        <f>IF(A1211="","",IF(COUNTIF('2) Income'!$D$13:$D$32,"2nd Wednesday")=0,0,IF(A1211=(A1211-DAY(A1211)+1+2*7-WEEKDAY(A1211-DAY(A1211)+8-4,1)),SUMIFS('2) Income'!$E$13:$E$32,'2) Income'!$D$13:$D$32,"2nd Wednesday",'2) Income'!$F$13:$F$32,"&lt;="&amp;$A1211),0)))</f>
        <v/>
      </c>
      <c r="AD1211" s="8" t="str">
        <f>IF(A1211="","",IF(COUNTIF('2) Income'!$D$13:$D$32,"3rd Wednesday")=0,0,IF(A1211=(A1211-DAY(A1211)+1+3*7-WEEKDAY(A1211-DAY(A1211)+8-4,1)),SUMIFS('2) Income'!$E$13:$E$32,'2) Income'!$D$13:$D$32,"3rd Wednesday",'2) Income'!$F$13:$F$32,"&lt;="&amp;$A1211),0)))</f>
        <v/>
      </c>
      <c r="AE1211" s="8" t="str">
        <f>IF(A1211="","",IF(COUNTIF('2) Income'!$D$13:$D$32,"4th Wednesday")=0,0,IF(A1211=(A1211-DAY(A1211)+1+4*7-WEEKDAY(A1211-DAY(A1211)+8-4,1)),SUMIFS('2) Income'!$E$13:$E$32,'2) Income'!$D$13:$D$32,"4th Wednesday",'2) Income'!$F$13:$F$32,"&lt;="&amp;$A1211),0)))</f>
        <v/>
      </c>
      <c r="AF1211" s="8" t="str" cm="1">
        <f t="array" ref="AF1211">IF(A1211="","",IF(COUNTIF('2) Income'!$D$13:$D$32,"Every 4 Weeks")=0,0,SUMPRODUCT(--(IFERROR(MOD(A1211-'2) Income'!$F$13:$F$32,28),1)=0),--('2) Income'!$D$13:$D$32="Every 4 Weeks"),--('2) Income'!$F$13:$F$32&lt;=A1211),'2) Income'!$E$13:$E$32)))</f>
        <v/>
      </c>
      <c r="AG1211" s="8" t="str">
        <f>IF(A1211="","",IF(COUNTIF('2) Income'!$D$13:$D$32,"Monthly")=0,0,IF(B1211="N",SUMIFS('2) Income'!$E$13:$E$32,'2) Income'!$D$13:$D$32,"monthly",'2) Income'!$F$13:$F$32,"&lt;="&amp;$A1211,'2) Income'!$I$13:$I$32,DAY(A1211)),SUMIFS('2) Income'!$E$13:$E$32,'2) Income'!$D$13:$D$32,"monthly",'2) Income'!$F$13:$F$32,"&lt;="&amp;$A1211,'2) Income'!$I$13:$I$32,"&gt;="&amp;DAY(A1211)))))</f>
        <v/>
      </c>
      <c r="AH1211" s="8" t="str" cm="1">
        <f t="array" ref="AH1211">IF(A1211="","",IF(COUNTIF('2) Income'!$D$13:$D$32,"Yearly")=0,0,SUMPRODUCT(--('2) Income'!$D$13:$D$32="Yearly"),--('2) Income'!$F$13:$F$32&lt;=A1211),IF(B1211="N",--('2) Income'!$I$13:$I$32=DAY(A1211)),--('2) Income'!$I$13:$I$32&gt;=DAY(A1211))),--(IFERROR(MOD('2) Income'!$H$13:$H$32-MONTH(A1211)+12,12),1)=0),'2) Income'!$E$13:$E$32)))</f>
        <v/>
      </c>
      <c r="AI1211" s="8" t="str">
        <f>IF(A1211="","",IF(COUNTIF('2) Income'!$D$13:$D$32,"one-time")=0,0,SUMIFS('2) Income'!$E$13:$E$32,'2) Income'!$D$13:$D$32,"one-time",'2) Income'!$F$13:$F$32,"="&amp;$A1211)))</f>
        <v/>
      </c>
      <c r="AJ1211" s="9" t="str">
        <f t="shared" si="91"/>
        <v/>
      </c>
    </row>
    <row r="1212" spans="1:36">
      <c r="A1212" s="7" t="str">
        <f>IF(A1211="","",IF(A1211+1&lt;='1) Period'!$E$21,A1211+1,""))</f>
        <v/>
      </c>
      <c r="B1212" s="7" t="e">
        <f t="shared" si="92"/>
        <v>#VALUE!</v>
      </c>
      <c r="C1212" t="e">
        <f t="shared" si="93"/>
        <v>#VALUE!</v>
      </c>
      <c r="D1212" s="8" t="str">
        <f>IF(A1212="","",IF(TEXT(A1212,"dddd")='4) Happy Money'!$E$23,WAllowance,0))</f>
        <v/>
      </c>
      <c r="E1212" s="8" t="str">
        <f>IF(A1212="","",IF(B1212="N",SUMIF(TMonthly[Day of the Month],DAY(A1212),TMonthly[Amount]),SUMIF(TMonthly[Day of the Month],"&gt;="&amp;DAY(A1212),TMonthly[Amount])))</f>
        <v/>
      </c>
      <c r="F1212" s="8" t="str" cm="1">
        <f t="array" ref="F1212">IF(A1212="","",SUMPRODUCT(--(TYearly[Due Date]&lt;=A1212),IF(B1212="N",--(TYearly[Day]=DAY(A1212)),--(TYearly[Day]&gt;=DAY(A1212))),--(IFERROR(MOD(TYearly[Month]-MONTH(A1212)+12,12),1)=0),TYearly[Amount]))</f>
        <v/>
      </c>
      <c r="G1212" s="8" t="str">
        <f>IF(A1212="","",SUMIF(TOneTime[Due Date],A1212,TOneTime[Amount]))</f>
        <v/>
      </c>
      <c r="H1212" s="8" t="str" cm="1">
        <f t="array" ref="H1212">IF(A1212="","",IF(COUNTIF(TOther[Frequency],$H$1)=0,0,SUMPRODUCT(--(IFERROR(MOD(A1212-TOther[Start Date],7),1)=0),--(TOther[Frequency]=$H$1),--(TOther[Start Date]&lt;=A1212),--(TOther[End Date Calc]&gt;=A1212),TOther[Amount])))</f>
        <v/>
      </c>
      <c r="I1212" s="8" t="str" cm="1">
        <f t="array" ref="I1212">IF(A1212="","",IF(COUNTIF(TOther[Frequency],$I$1)=0,0,SUMPRODUCT(--(IFERROR(MOD(A1212-TOther[Start Date],14),1)=0),--(TOther[Frequency]=$I$1),--(TOther[Start Date]&lt;=A1212),--(TOther[End Date Calc]&gt;=A1212),TOther[Amount])))</f>
        <v/>
      </c>
      <c r="J1212" s="8" t="str">
        <f>IF(A1212="","",IF(COUNTIF(TOther[Frequency],$J$1)=0,0,IF(OR(DAY(A1212)=1,DAY(A1212)=15),SUMIFS(TOther[Amount],TOther[Frequency],$J$1,TOther[Start Date],"&lt;="&amp;$A1212,TOther[End Date Calc],"&gt;="&amp;A1212),0)))</f>
        <v/>
      </c>
      <c r="K1212" s="8" t="str">
        <f>IF(A1212="","",IF(COUNTIF(TOther[Frequency],$K$1)=0,0,IF(A1212=(A1212-DAY(A1212)+1+2*7-WEEKDAY(A1212-DAY(A1212)+8-4,1)),SUMIFS(TOther[Amount],TOther[Frequency],$K$1,TOther[Start Date],"&lt;="&amp;$A1212,TOther[End Date Calc],"&gt;="&amp;A1212),0)))</f>
        <v/>
      </c>
      <c r="L1212" s="8" t="str">
        <f>IF(A1212="","",IF(COUNTIF(TOther[Frequency],$L$1)=0,0,IF(A1212=(A1212-DAY(A1212)+1+3*7-WEEKDAY(A1212-DAY(A1212)+8-4,1)),SUMIFS(TOther[Amount],TOther[Frequency],$L$1,TOther[Start Date],"&lt;="&amp;$A1212,TOther[End Date Calc],"&gt;="&amp;A1212),0)))</f>
        <v/>
      </c>
      <c r="M1212" s="8" t="str">
        <f>IF(A1212="","",IF(COUNTIF(TOther[Frequency],$M$1)=0,0,IF(A1212=(A1212-DAY(A1212)+1+4*7-WEEKDAY(A1212-DAY(A1212)+8-4,1)),SUMIFS(TOther[Amount],TOther[Frequency],$M$1,TOther[Start Date],"&lt;="&amp;$A1212,TOther[End Date Calc],"&gt;="&amp;A1212),0)))</f>
        <v/>
      </c>
      <c r="N1212" s="8" t="str" cm="1">
        <f t="array" ref="N1212">IF(A1212="","",IF(COUNTIF(TOther[Frequency],$N$1)=0,0,SUMPRODUCT(--(IFERROR(MOD(A1212-TOther[Start Date],28),1)=0),--(TOther[Frequency]=$N$1),--(TOther[Start Date]&lt;=A1212),--(TOther[End Date Calc]&gt;=A1212),TOther[Amount])))</f>
        <v/>
      </c>
      <c r="O1212" s="8" t="str" cm="1">
        <f t="array" ref="O1212">IF(A1212="","",IF(COUNTIF(TOther[Frequency],$O$1)=0,0,SUMPRODUCT(--(IFERROR(MOD(A1212-TOther[Start Date],42),1)=0),--(TOther[Frequency]=$O$1),--(TOther[Start Date]&lt;=A1212),--(TOther[End Date Calc]&gt;=A1212),TOther[Amount])))</f>
        <v/>
      </c>
      <c r="P1212" s="8" t="str" cm="1">
        <f t="array" ref="P1212">IF(A1212="","",IF(COUNTIF(TOther[Frequency],$P$1)=0,0,SUMPRODUCT(--(IFERROR(MOD(A1212-TOther[Start Date],56),1)=0),--(TOther[Frequency]=$P$1),--(TOther[Start Date]&lt;=A1212),--(TOther[End Date Calc]&gt;=A1212),TOther[Amount])))</f>
        <v/>
      </c>
      <c r="Q1212" s="8" t="str">
        <f>IF(A1212="","",IF(COUNTIF(TOther[Frequency],$Q$1)=0,0,IF(B1212="N",SUMIFS(TOther[Amount],TOther[Frequency],$Q$1,TOther[Start Date],"&lt;="&amp;$A1212,TOther[End Date Calc],"&gt;="&amp;A1212,TOther[Start Day],DAY(A1212)),SUMIFS(TOther[Amount],TOther[Frequency],$Q$1,TOther[Start Date],"&lt;="&amp;$A1212,TOther[End Date Calc],"&gt;="&amp;A1212,TOther[Start Day],"&gt;="&amp;DAY(A1212)))))</f>
        <v/>
      </c>
      <c r="R1212" s="8" t="str" cm="1">
        <f t="array" ref="R1212">IF(A1212="","",IF(COUNTIF(TOther[Frequency],R$1)=0,0,SUMPRODUCT(--(TOther[Frequency]=R$1),--(TOther[Start Date]&lt;=A1212),--(TOther[End Date Calc]&gt;=A1212),IF(B1212="N",--(TOther[Start Day]=DAY(A1212)),--(TOther[Start Day]&gt;=DAY(A1212))),--(IFERROR(MOD(TOther[Start Month]-MONTH(A1212)+2,2),1)=0),TOther[Amount])))</f>
        <v/>
      </c>
      <c r="S1212" s="8" t="str" cm="1">
        <f t="array" ref="S1212">IF(A1212="","",IF(COUNTIF(TOther[Frequency],S$1)=0,0,SUMPRODUCT(--(TOther[Frequency]=S$1),--(TOther[Start Date]&lt;=A1212),--(TOther[End Date Calc]&gt;=A1212),IF(B1212="N",--(TOther[Start Day]=DAY(A1212)),--(TOther[Start Day]&gt;=DAY(A1212))),--(IFERROR(MOD(TOther[Start Month]-MONTH(A1212)+3,3),1)=0),TOther[Amount])))</f>
        <v/>
      </c>
      <c r="T1212" s="8" t="str" cm="1">
        <f t="array" ref="T1212">IF($A1212="","",IF(COUNTIF(TOther[Frequency],T$1)=0,0,SUMPRODUCT(--(TOther[Frequency]=T$1),--(TOther[Start Date]&lt;=$A1212),--(TOther[End Date Calc]&gt;=$A1212),IF($B1212="N",--(TOther[Start Day]=DAY($A1212)),--(TOther[Start Day]&gt;=DAY($A1212))),--(IFERROR(MOD(TOther[Start Month]-MONTH($A1212)+4,4),1)=0),TOther[Amount])))</f>
        <v/>
      </c>
      <c r="U1212" s="8" t="str" cm="1">
        <f t="array" ref="U1212">IF(A1212="","",IF(COUNTIF(TOther[Frequency],$U$1)=0,0,SUMPRODUCT(--(TOther[Frequency]=$U$1),--(TOther[Start Date]&lt;=A1212),--(TOther[End Date Calc]&gt;=A1212),IF(B1212="N",--(TOther[Start Day]=DAY(A1212)),--(TOther[Start Day]&gt;=DAY(A1212))),--(IFERROR(MOD(TOther[Start Month]-MONTH(A1212)+6,6),1)=0),TOther[Amount])))</f>
        <v/>
      </c>
      <c r="V1212" s="8" t="str" cm="1">
        <f t="array" ref="V1212">IF(A1212="","",IF(COUNTIF(TOther[Frequency],$V$1)=0,0,SUMPRODUCT(--(TOther[Frequency]=$V$1),--(TOther[Start Date]&lt;=A1212),--(TOther[End Date Calc]&gt;=A1212),IF(B1212="N",--(TOther[Start Day]=DAY(A1212)),--(TOther[Start Day]&gt;=DAY(A1212))),--(IFERROR(MOD(TOther[Start Month]-MONTH(A1212)+12,12),1)=0),TOther[Amount])))</f>
        <v/>
      </c>
      <c r="W1212" s="8" t="str">
        <f>IF(A1212="","",SUMIFS(TOther[Amount],TOther[Start Date],A1212,TOther[Frequency],$W$1))</f>
        <v/>
      </c>
      <c r="X1212" s="9" t="str">
        <f t="shared" si="90"/>
        <v/>
      </c>
      <c r="Y1212" s="9" t="str">
        <f t="shared" si="94"/>
        <v/>
      </c>
      <c r="Z1212" s="8" t="str" cm="1">
        <f t="array" ref="Z1212">IF(A1212="","",IF(COUNTIF('2) Income'!$D$13:$D$32,"Weekly")=0,0,SUMPRODUCT(--(IFERROR(MOD(A1212-'2) Income'!$F$13:$F$32,7),1)=0),--('2) Income'!$D$13:$D$32="Weekly"),--('2) Income'!$F$13:$F$32&lt;=A1212),'2) Income'!$E$13:$E$32)))</f>
        <v/>
      </c>
      <c r="AA1212" s="8" t="str" cm="1">
        <f t="array" ref="AA1212">IF(A1212="","",IF(COUNTIF('2) Income'!$D$13:$D$32,"Every Other Week")=0,0,SUMPRODUCT(--(IFERROR(MOD(A1212-'2) Income'!$F$13:$F$32,14),1)=0),--('2) Income'!$D$13:$D$32="Every Other Week"),--('2) Income'!$F$13:$F$32&lt;=A1212),'2) Income'!$E$13:$E$32)))</f>
        <v/>
      </c>
      <c r="AB1212" s="8" t="str">
        <f>IF(A1212="","",IF(COUNTIF('2) Income'!$D$13:$D$32,"1st and 15th")=0,0,IF(OR(DAY(A1212)=1,DAY(A1212)=15),SUMIFS('2) Income'!$E$13:$E$32,'2) Income'!$D$13:$D$32,"1st and 15th",'2) Income'!$F$13:$F$32,"&lt;="&amp;$A1212),0)))</f>
        <v/>
      </c>
      <c r="AC1212" s="8" t="str">
        <f>IF(A1212="","",IF(COUNTIF('2) Income'!$D$13:$D$32,"2nd Wednesday")=0,0,IF(A1212=(A1212-DAY(A1212)+1+2*7-WEEKDAY(A1212-DAY(A1212)+8-4,1)),SUMIFS('2) Income'!$E$13:$E$32,'2) Income'!$D$13:$D$32,"2nd Wednesday",'2) Income'!$F$13:$F$32,"&lt;="&amp;$A1212),0)))</f>
        <v/>
      </c>
      <c r="AD1212" s="8" t="str">
        <f>IF(A1212="","",IF(COUNTIF('2) Income'!$D$13:$D$32,"3rd Wednesday")=0,0,IF(A1212=(A1212-DAY(A1212)+1+3*7-WEEKDAY(A1212-DAY(A1212)+8-4,1)),SUMIFS('2) Income'!$E$13:$E$32,'2) Income'!$D$13:$D$32,"3rd Wednesday",'2) Income'!$F$13:$F$32,"&lt;="&amp;$A1212),0)))</f>
        <v/>
      </c>
      <c r="AE1212" s="8" t="str">
        <f>IF(A1212="","",IF(COUNTIF('2) Income'!$D$13:$D$32,"4th Wednesday")=0,0,IF(A1212=(A1212-DAY(A1212)+1+4*7-WEEKDAY(A1212-DAY(A1212)+8-4,1)),SUMIFS('2) Income'!$E$13:$E$32,'2) Income'!$D$13:$D$32,"4th Wednesday",'2) Income'!$F$13:$F$32,"&lt;="&amp;$A1212),0)))</f>
        <v/>
      </c>
      <c r="AF1212" s="8" t="str" cm="1">
        <f t="array" ref="AF1212">IF(A1212="","",IF(COUNTIF('2) Income'!$D$13:$D$32,"Every 4 Weeks")=0,0,SUMPRODUCT(--(IFERROR(MOD(A1212-'2) Income'!$F$13:$F$32,28),1)=0),--('2) Income'!$D$13:$D$32="Every 4 Weeks"),--('2) Income'!$F$13:$F$32&lt;=A1212),'2) Income'!$E$13:$E$32)))</f>
        <v/>
      </c>
      <c r="AG1212" s="8" t="str">
        <f>IF(A1212="","",IF(COUNTIF('2) Income'!$D$13:$D$32,"Monthly")=0,0,IF(B1212="N",SUMIFS('2) Income'!$E$13:$E$32,'2) Income'!$D$13:$D$32,"monthly",'2) Income'!$F$13:$F$32,"&lt;="&amp;$A1212,'2) Income'!$I$13:$I$32,DAY(A1212)),SUMIFS('2) Income'!$E$13:$E$32,'2) Income'!$D$13:$D$32,"monthly",'2) Income'!$F$13:$F$32,"&lt;="&amp;$A1212,'2) Income'!$I$13:$I$32,"&gt;="&amp;DAY(A1212)))))</f>
        <v/>
      </c>
      <c r="AH1212" s="8" t="str" cm="1">
        <f t="array" ref="AH1212">IF(A1212="","",IF(COUNTIF('2) Income'!$D$13:$D$32,"Yearly")=0,0,SUMPRODUCT(--('2) Income'!$D$13:$D$32="Yearly"),--('2) Income'!$F$13:$F$32&lt;=A1212),IF(B1212="N",--('2) Income'!$I$13:$I$32=DAY(A1212)),--('2) Income'!$I$13:$I$32&gt;=DAY(A1212))),--(IFERROR(MOD('2) Income'!$H$13:$H$32-MONTH(A1212)+12,12),1)=0),'2) Income'!$E$13:$E$32)))</f>
        <v/>
      </c>
      <c r="AI1212" s="8" t="str">
        <f>IF(A1212="","",IF(COUNTIF('2) Income'!$D$13:$D$32,"one-time")=0,0,SUMIFS('2) Income'!$E$13:$E$32,'2) Income'!$D$13:$D$32,"one-time",'2) Income'!$F$13:$F$32,"="&amp;$A1212)))</f>
        <v/>
      </c>
      <c r="AJ1212" s="9" t="str">
        <f t="shared" si="91"/>
        <v/>
      </c>
    </row>
    <row r="1213" spans="1:36">
      <c r="A1213" s="7" t="str">
        <f>IF(A1212="","",IF(A1212+1&lt;='1) Period'!$E$21,A1212+1,""))</f>
        <v/>
      </c>
      <c r="B1213" s="7" t="e">
        <f t="shared" si="92"/>
        <v>#VALUE!</v>
      </c>
      <c r="C1213" t="e">
        <f t="shared" si="93"/>
        <v>#VALUE!</v>
      </c>
      <c r="D1213" s="8" t="str">
        <f>IF(A1213="","",IF(TEXT(A1213,"dddd")='4) Happy Money'!$E$23,WAllowance,0))</f>
        <v/>
      </c>
      <c r="E1213" s="8" t="str">
        <f>IF(A1213="","",IF(B1213="N",SUMIF(TMonthly[Day of the Month],DAY(A1213),TMonthly[Amount]),SUMIF(TMonthly[Day of the Month],"&gt;="&amp;DAY(A1213),TMonthly[Amount])))</f>
        <v/>
      </c>
      <c r="F1213" s="8" t="str" cm="1">
        <f t="array" ref="F1213">IF(A1213="","",SUMPRODUCT(--(TYearly[Due Date]&lt;=A1213),IF(B1213="N",--(TYearly[Day]=DAY(A1213)),--(TYearly[Day]&gt;=DAY(A1213))),--(IFERROR(MOD(TYearly[Month]-MONTH(A1213)+12,12),1)=0),TYearly[Amount]))</f>
        <v/>
      </c>
      <c r="G1213" s="8" t="str">
        <f>IF(A1213="","",SUMIF(TOneTime[Due Date],A1213,TOneTime[Amount]))</f>
        <v/>
      </c>
      <c r="H1213" s="8" t="str" cm="1">
        <f t="array" ref="H1213">IF(A1213="","",IF(COUNTIF(TOther[Frequency],$H$1)=0,0,SUMPRODUCT(--(IFERROR(MOD(A1213-TOther[Start Date],7),1)=0),--(TOther[Frequency]=$H$1),--(TOther[Start Date]&lt;=A1213),--(TOther[End Date Calc]&gt;=A1213),TOther[Amount])))</f>
        <v/>
      </c>
      <c r="I1213" s="8" t="str" cm="1">
        <f t="array" ref="I1213">IF(A1213="","",IF(COUNTIF(TOther[Frequency],$I$1)=0,0,SUMPRODUCT(--(IFERROR(MOD(A1213-TOther[Start Date],14),1)=0),--(TOther[Frequency]=$I$1),--(TOther[Start Date]&lt;=A1213),--(TOther[End Date Calc]&gt;=A1213),TOther[Amount])))</f>
        <v/>
      </c>
      <c r="J1213" s="8" t="str">
        <f>IF(A1213="","",IF(COUNTIF(TOther[Frequency],$J$1)=0,0,IF(OR(DAY(A1213)=1,DAY(A1213)=15),SUMIFS(TOther[Amount],TOther[Frequency],$J$1,TOther[Start Date],"&lt;="&amp;$A1213,TOther[End Date Calc],"&gt;="&amp;A1213),0)))</f>
        <v/>
      </c>
      <c r="K1213" s="8" t="str">
        <f>IF(A1213="","",IF(COUNTIF(TOther[Frequency],$K$1)=0,0,IF(A1213=(A1213-DAY(A1213)+1+2*7-WEEKDAY(A1213-DAY(A1213)+8-4,1)),SUMIFS(TOther[Amount],TOther[Frequency],$K$1,TOther[Start Date],"&lt;="&amp;$A1213,TOther[End Date Calc],"&gt;="&amp;A1213),0)))</f>
        <v/>
      </c>
      <c r="L1213" s="8" t="str">
        <f>IF(A1213="","",IF(COUNTIF(TOther[Frequency],$L$1)=0,0,IF(A1213=(A1213-DAY(A1213)+1+3*7-WEEKDAY(A1213-DAY(A1213)+8-4,1)),SUMIFS(TOther[Amount],TOther[Frequency],$L$1,TOther[Start Date],"&lt;="&amp;$A1213,TOther[End Date Calc],"&gt;="&amp;A1213),0)))</f>
        <v/>
      </c>
      <c r="M1213" s="8" t="str">
        <f>IF(A1213="","",IF(COUNTIF(TOther[Frequency],$M$1)=0,0,IF(A1213=(A1213-DAY(A1213)+1+4*7-WEEKDAY(A1213-DAY(A1213)+8-4,1)),SUMIFS(TOther[Amount],TOther[Frequency],$M$1,TOther[Start Date],"&lt;="&amp;$A1213,TOther[End Date Calc],"&gt;="&amp;A1213),0)))</f>
        <v/>
      </c>
      <c r="N1213" s="8" t="str" cm="1">
        <f t="array" ref="N1213">IF(A1213="","",IF(COUNTIF(TOther[Frequency],$N$1)=0,0,SUMPRODUCT(--(IFERROR(MOD(A1213-TOther[Start Date],28),1)=0),--(TOther[Frequency]=$N$1),--(TOther[Start Date]&lt;=A1213),--(TOther[End Date Calc]&gt;=A1213),TOther[Amount])))</f>
        <v/>
      </c>
      <c r="O1213" s="8" t="str" cm="1">
        <f t="array" ref="O1213">IF(A1213="","",IF(COUNTIF(TOther[Frequency],$O$1)=0,0,SUMPRODUCT(--(IFERROR(MOD(A1213-TOther[Start Date],42),1)=0),--(TOther[Frequency]=$O$1),--(TOther[Start Date]&lt;=A1213),--(TOther[End Date Calc]&gt;=A1213),TOther[Amount])))</f>
        <v/>
      </c>
      <c r="P1213" s="8" t="str" cm="1">
        <f t="array" ref="P1213">IF(A1213="","",IF(COUNTIF(TOther[Frequency],$P$1)=0,0,SUMPRODUCT(--(IFERROR(MOD(A1213-TOther[Start Date],56),1)=0),--(TOther[Frequency]=$P$1),--(TOther[Start Date]&lt;=A1213),--(TOther[End Date Calc]&gt;=A1213),TOther[Amount])))</f>
        <v/>
      </c>
      <c r="Q1213" s="8" t="str">
        <f>IF(A1213="","",IF(COUNTIF(TOther[Frequency],$Q$1)=0,0,IF(B1213="N",SUMIFS(TOther[Amount],TOther[Frequency],$Q$1,TOther[Start Date],"&lt;="&amp;$A1213,TOther[End Date Calc],"&gt;="&amp;A1213,TOther[Start Day],DAY(A1213)),SUMIFS(TOther[Amount],TOther[Frequency],$Q$1,TOther[Start Date],"&lt;="&amp;$A1213,TOther[End Date Calc],"&gt;="&amp;A1213,TOther[Start Day],"&gt;="&amp;DAY(A1213)))))</f>
        <v/>
      </c>
      <c r="R1213" s="8" t="str" cm="1">
        <f t="array" ref="R1213">IF(A1213="","",IF(COUNTIF(TOther[Frequency],R$1)=0,0,SUMPRODUCT(--(TOther[Frequency]=R$1),--(TOther[Start Date]&lt;=A1213),--(TOther[End Date Calc]&gt;=A1213),IF(B1213="N",--(TOther[Start Day]=DAY(A1213)),--(TOther[Start Day]&gt;=DAY(A1213))),--(IFERROR(MOD(TOther[Start Month]-MONTH(A1213)+2,2),1)=0),TOther[Amount])))</f>
        <v/>
      </c>
      <c r="S1213" s="8" t="str" cm="1">
        <f t="array" ref="S1213">IF(A1213="","",IF(COUNTIF(TOther[Frequency],S$1)=0,0,SUMPRODUCT(--(TOther[Frequency]=S$1),--(TOther[Start Date]&lt;=A1213),--(TOther[End Date Calc]&gt;=A1213),IF(B1213="N",--(TOther[Start Day]=DAY(A1213)),--(TOther[Start Day]&gt;=DAY(A1213))),--(IFERROR(MOD(TOther[Start Month]-MONTH(A1213)+3,3),1)=0),TOther[Amount])))</f>
        <v/>
      </c>
      <c r="T1213" s="8" t="str" cm="1">
        <f t="array" ref="T1213">IF($A1213="","",IF(COUNTIF(TOther[Frequency],T$1)=0,0,SUMPRODUCT(--(TOther[Frequency]=T$1),--(TOther[Start Date]&lt;=$A1213),--(TOther[End Date Calc]&gt;=$A1213),IF($B1213="N",--(TOther[Start Day]=DAY($A1213)),--(TOther[Start Day]&gt;=DAY($A1213))),--(IFERROR(MOD(TOther[Start Month]-MONTH($A1213)+4,4),1)=0),TOther[Amount])))</f>
        <v/>
      </c>
      <c r="U1213" s="8" t="str" cm="1">
        <f t="array" ref="U1213">IF(A1213="","",IF(COUNTIF(TOther[Frequency],$U$1)=0,0,SUMPRODUCT(--(TOther[Frequency]=$U$1),--(TOther[Start Date]&lt;=A1213),--(TOther[End Date Calc]&gt;=A1213),IF(B1213="N",--(TOther[Start Day]=DAY(A1213)),--(TOther[Start Day]&gt;=DAY(A1213))),--(IFERROR(MOD(TOther[Start Month]-MONTH(A1213)+6,6),1)=0),TOther[Amount])))</f>
        <v/>
      </c>
      <c r="V1213" s="8" t="str" cm="1">
        <f t="array" ref="V1213">IF(A1213="","",IF(COUNTIF(TOther[Frequency],$V$1)=0,0,SUMPRODUCT(--(TOther[Frequency]=$V$1),--(TOther[Start Date]&lt;=A1213),--(TOther[End Date Calc]&gt;=A1213),IF(B1213="N",--(TOther[Start Day]=DAY(A1213)),--(TOther[Start Day]&gt;=DAY(A1213))),--(IFERROR(MOD(TOther[Start Month]-MONTH(A1213)+12,12),1)=0),TOther[Amount])))</f>
        <v/>
      </c>
      <c r="W1213" s="8" t="str">
        <f>IF(A1213="","",SUMIFS(TOther[Amount],TOther[Start Date],A1213,TOther[Frequency],$W$1))</f>
        <v/>
      </c>
      <c r="X1213" s="9" t="str">
        <f t="shared" si="90"/>
        <v/>
      </c>
      <c r="Y1213" s="9" t="str">
        <f t="shared" si="94"/>
        <v/>
      </c>
      <c r="Z1213" s="8" t="str" cm="1">
        <f t="array" ref="Z1213">IF(A1213="","",IF(COUNTIF('2) Income'!$D$13:$D$32,"Weekly")=0,0,SUMPRODUCT(--(IFERROR(MOD(A1213-'2) Income'!$F$13:$F$32,7),1)=0),--('2) Income'!$D$13:$D$32="Weekly"),--('2) Income'!$F$13:$F$32&lt;=A1213),'2) Income'!$E$13:$E$32)))</f>
        <v/>
      </c>
      <c r="AA1213" s="8" t="str" cm="1">
        <f t="array" ref="AA1213">IF(A1213="","",IF(COUNTIF('2) Income'!$D$13:$D$32,"Every Other Week")=0,0,SUMPRODUCT(--(IFERROR(MOD(A1213-'2) Income'!$F$13:$F$32,14),1)=0),--('2) Income'!$D$13:$D$32="Every Other Week"),--('2) Income'!$F$13:$F$32&lt;=A1213),'2) Income'!$E$13:$E$32)))</f>
        <v/>
      </c>
      <c r="AB1213" s="8" t="str">
        <f>IF(A1213="","",IF(COUNTIF('2) Income'!$D$13:$D$32,"1st and 15th")=0,0,IF(OR(DAY(A1213)=1,DAY(A1213)=15),SUMIFS('2) Income'!$E$13:$E$32,'2) Income'!$D$13:$D$32,"1st and 15th",'2) Income'!$F$13:$F$32,"&lt;="&amp;$A1213),0)))</f>
        <v/>
      </c>
      <c r="AC1213" s="8" t="str">
        <f>IF(A1213="","",IF(COUNTIF('2) Income'!$D$13:$D$32,"2nd Wednesday")=0,0,IF(A1213=(A1213-DAY(A1213)+1+2*7-WEEKDAY(A1213-DAY(A1213)+8-4,1)),SUMIFS('2) Income'!$E$13:$E$32,'2) Income'!$D$13:$D$32,"2nd Wednesday",'2) Income'!$F$13:$F$32,"&lt;="&amp;$A1213),0)))</f>
        <v/>
      </c>
      <c r="AD1213" s="8" t="str">
        <f>IF(A1213="","",IF(COUNTIF('2) Income'!$D$13:$D$32,"3rd Wednesday")=0,0,IF(A1213=(A1213-DAY(A1213)+1+3*7-WEEKDAY(A1213-DAY(A1213)+8-4,1)),SUMIFS('2) Income'!$E$13:$E$32,'2) Income'!$D$13:$D$32,"3rd Wednesday",'2) Income'!$F$13:$F$32,"&lt;="&amp;$A1213),0)))</f>
        <v/>
      </c>
      <c r="AE1213" s="8" t="str">
        <f>IF(A1213="","",IF(COUNTIF('2) Income'!$D$13:$D$32,"4th Wednesday")=0,0,IF(A1213=(A1213-DAY(A1213)+1+4*7-WEEKDAY(A1213-DAY(A1213)+8-4,1)),SUMIFS('2) Income'!$E$13:$E$32,'2) Income'!$D$13:$D$32,"4th Wednesday",'2) Income'!$F$13:$F$32,"&lt;="&amp;$A1213),0)))</f>
        <v/>
      </c>
      <c r="AF1213" s="8" t="str" cm="1">
        <f t="array" ref="AF1213">IF(A1213="","",IF(COUNTIF('2) Income'!$D$13:$D$32,"Every 4 Weeks")=0,0,SUMPRODUCT(--(IFERROR(MOD(A1213-'2) Income'!$F$13:$F$32,28),1)=0),--('2) Income'!$D$13:$D$32="Every 4 Weeks"),--('2) Income'!$F$13:$F$32&lt;=A1213),'2) Income'!$E$13:$E$32)))</f>
        <v/>
      </c>
      <c r="AG1213" s="8" t="str">
        <f>IF(A1213="","",IF(COUNTIF('2) Income'!$D$13:$D$32,"Monthly")=0,0,IF(B1213="N",SUMIFS('2) Income'!$E$13:$E$32,'2) Income'!$D$13:$D$32,"monthly",'2) Income'!$F$13:$F$32,"&lt;="&amp;$A1213,'2) Income'!$I$13:$I$32,DAY(A1213)),SUMIFS('2) Income'!$E$13:$E$32,'2) Income'!$D$13:$D$32,"monthly",'2) Income'!$F$13:$F$32,"&lt;="&amp;$A1213,'2) Income'!$I$13:$I$32,"&gt;="&amp;DAY(A1213)))))</f>
        <v/>
      </c>
      <c r="AH1213" s="8" t="str" cm="1">
        <f t="array" ref="AH1213">IF(A1213="","",IF(COUNTIF('2) Income'!$D$13:$D$32,"Yearly")=0,0,SUMPRODUCT(--('2) Income'!$D$13:$D$32="Yearly"),--('2) Income'!$F$13:$F$32&lt;=A1213),IF(B1213="N",--('2) Income'!$I$13:$I$32=DAY(A1213)),--('2) Income'!$I$13:$I$32&gt;=DAY(A1213))),--(IFERROR(MOD('2) Income'!$H$13:$H$32-MONTH(A1213)+12,12),1)=0),'2) Income'!$E$13:$E$32)))</f>
        <v/>
      </c>
      <c r="AI1213" s="8" t="str">
        <f>IF(A1213="","",IF(COUNTIF('2) Income'!$D$13:$D$32,"one-time")=0,0,SUMIFS('2) Income'!$E$13:$E$32,'2) Income'!$D$13:$D$32,"one-time",'2) Income'!$F$13:$F$32,"="&amp;$A1213)))</f>
        <v/>
      </c>
      <c r="AJ1213" s="9" t="str">
        <f t="shared" si="91"/>
        <v/>
      </c>
    </row>
    <row r="1214" spans="1:36">
      <c r="A1214" s="7" t="str">
        <f>IF(A1213="","",IF(A1213+1&lt;='1) Period'!$E$21,A1213+1,""))</f>
        <v/>
      </c>
      <c r="B1214" s="7" t="e">
        <f t="shared" si="92"/>
        <v>#VALUE!</v>
      </c>
      <c r="C1214" t="e">
        <f t="shared" si="93"/>
        <v>#VALUE!</v>
      </c>
      <c r="D1214" s="8" t="str">
        <f>IF(A1214="","",IF(TEXT(A1214,"dddd")='4) Happy Money'!$E$23,WAllowance,0))</f>
        <v/>
      </c>
      <c r="E1214" s="8" t="str">
        <f>IF(A1214="","",IF(B1214="N",SUMIF(TMonthly[Day of the Month],DAY(A1214),TMonthly[Amount]),SUMIF(TMonthly[Day of the Month],"&gt;="&amp;DAY(A1214),TMonthly[Amount])))</f>
        <v/>
      </c>
      <c r="F1214" s="8" t="str" cm="1">
        <f t="array" ref="F1214">IF(A1214="","",SUMPRODUCT(--(TYearly[Due Date]&lt;=A1214),IF(B1214="N",--(TYearly[Day]=DAY(A1214)),--(TYearly[Day]&gt;=DAY(A1214))),--(IFERROR(MOD(TYearly[Month]-MONTH(A1214)+12,12),1)=0),TYearly[Amount]))</f>
        <v/>
      </c>
      <c r="G1214" s="8" t="str">
        <f>IF(A1214="","",SUMIF(TOneTime[Due Date],A1214,TOneTime[Amount]))</f>
        <v/>
      </c>
      <c r="H1214" s="8" t="str" cm="1">
        <f t="array" ref="H1214">IF(A1214="","",IF(COUNTIF(TOther[Frequency],$H$1)=0,0,SUMPRODUCT(--(IFERROR(MOD(A1214-TOther[Start Date],7),1)=0),--(TOther[Frequency]=$H$1),--(TOther[Start Date]&lt;=A1214),--(TOther[End Date Calc]&gt;=A1214),TOther[Amount])))</f>
        <v/>
      </c>
      <c r="I1214" s="8" t="str" cm="1">
        <f t="array" ref="I1214">IF(A1214="","",IF(COUNTIF(TOther[Frequency],$I$1)=0,0,SUMPRODUCT(--(IFERROR(MOD(A1214-TOther[Start Date],14),1)=0),--(TOther[Frequency]=$I$1),--(TOther[Start Date]&lt;=A1214),--(TOther[End Date Calc]&gt;=A1214),TOther[Amount])))</f>
        <v/>
      </c>
      <c r="J1214" s="8" t="str">
        <f>IF(A1214="","",IF(COUNTIF(TOther[Frequency],$J$1)=0,0,IF(OR(DAY(A1214)=1,DAY(A1214)=15),SUMIFS(TOther[Amount],TOther[Frequency],$J$1,TOther[Start Date],"&lt;="&amp;$A1214,TOther[End Date Calc],"&gt;="&amp;A1214),0)))</f>
        <v/>
      </c>
      <c r="K1214" s="8" t="str">
        <f>IF(A1214="","",IF(COUNTIF(TOther[Frequency],$K$1)=0,0,IF(A1214=(A1214-DAY(A1214)+1+2*7-WEEKDAY(A1214-DAY(A1214)+8-4,1)),SUMIFS(TOther[Amount],TOther[Frequency],$K$1,TOther[Start Date],"&lt;="&amp;$A1214,TOther[End Date Calc],"&gt;="&amp;A1214),0)))</f>
        <v/>
      </c>
      <c r="L1214" s="8" t="str">
        <f>IF(A1214="","",IF(COUNTIF(TOther[Frequency],$L$1)=0,0,IF(A1214=(A1214-DAY(A1214)+1+3*7-WEEKDAY(A1214-DAY(A1214)+8-4,1)),SUMIFS(TOther[Amount],TOther[Frequency],$L$1,TOther[Start Date],"&lt;="&amp;$A1214,TOther[End Date Calc],"&gt;="&amp;A1214),0)))</f>
        <v/>
      </c>
      <c r="M1214" s="8" t="str">
        <f>IF(A1214="","",IF(COUNTIF(TOther[Frequency],$M$1)=0,0,IF(A1214=(A1214-DAY(A1214)+1+4*7-WEEKDAY(A1214-DAY(A1214)+8-4,1)),SUMIFS(TOther[Amount],TOther[Frequency],$M$1,TOther[Start Date],"&lt;="&amp;$A1214,TOther[End Date Calc],"&gt;="&amp;A1214),0)))</f>
        <v/>
      </c>
      <c r="N1214" s="8" t="str" cm="1">
        <f t="array" ref="N1214">IF(A1214="","",IF(COUNTIF(TOther[Frequency],$N$1)=0,0,SUMPRODUCT(--(IFERROR(MOD(A1214-TOther[Start Date],28),1)=0),--(TOther[Frequency]=$N$1),--(TOther[Start Date]&lt;=A1214),--(TOther[End Date Calc]&gt;=A1214),TOther[Amount])))</f>
        <v/>
      </c>
      <c r="O1214" s="8" t="str" cm="1">
        <f t="array" ref="O1214">IF(A1214="","",IF(COUNTIF(TOther[Frequency],$O$1)=0,0,SUMPRODUCT(--(IFERROR(MOD(A1214-TOther[Start Date],42),1)=0),--(TOther[Frequency]=$O$1),--(TOther[Start Date]&lt;=A1214),--(TOther[End Date Calc]&gt;=A1214),TOther[Amount])))</f>
        <v/>
      </c>
      <c r="P1214" s="8" t="str" cm="1">
        <f t="array" ref="P1214">IF(A1214="","",IF(COUNTIF(TOther[Frequency],$P$1)=0,0,SUMPRODUCT(--(IFERROR(MOD(A1214-TOther[Start Date],56),1)=0),--(TOther[Frequency]=$P$1),--(TOther[Start Date]&lt;=A1214),--(TOther[End Date Calc]&gt;=A1214),TOther[Amount])))</f>
        <v/>
      </c>
      <c r="Q1214" s="8" t="str">
        <f>IF(A1214="","",IF(COUNTIF(TOther[Frequency],$Q$1)=0,0,IF(B1214="N",SUMIFS(TOther[Amount],TOther[Frequency],$Q$1,TOther[Start Date],"&lt;="&amp;$A1214,TOther[End Date Calc],"&gt;="&amp;A1214,TOther[Start Day],DAY(A1214)),SUMIFS(TOther[Amount],TOther[Frequency],$Q$1,TOther[Start Date],"&lt;="&amp;$A1214,TOther[End Date Calc],"&gt;="&amp;A1214,TOther[Start Day],"&gt;="&amp;DAY(A1214)))))</f>
        <v/>
      </c>
      <c r="R1214" s="8" t="str" cm="1">
        <f t="array" ref="R1214">IF(A1214="","",IF(COUNTIF(TOther[Frequency],R$1)=0,0,SUMPRODUCT(--(TOther[Frequency]=R$1),--(TOther[Start Date]&lt;=A1214),--(TOther[End Date Calc]&gt;=A1214),IF(B1214="N",--(TOther[Start Day]=DAY(A1214)),--(TOther[Start Day]&gt;=DAY(A1214))),--(IFERROR(MOD(TOther[Start Month]-MONTH(A1214)+2,2),1)=0),TOther[Amount])))</f>
        <v/>
      </c>
      <c r="S1214" s="8" t="str" cm="1">
        <f t="array" ref="S1214">IF(A1214="","",IF(COUNTIF(TOther[Frequency],S$1)=0,0,SUMPRODUCT(--(TOther[Frequency]=S$1),--(TOther[Start Date]&lt;=A1214),--(TOther[End Date Calc]&gt;=A1214),IF(B1214="N",--(TOther[Start Day]=DAY(A1214)),--(TOther[Start Day]&gt;=DAY(A1214))),--(IFERROR(MOD(TOther[Start Month]-MONTH(A1214)+3,3),1)=0),TOther[Amount])))</f>
        <v/>
      </c>
      <c r="T1214" s="8" t="str" cm="1">
        <f t="array" ref="T1214">IF($A1214="","",IF(COUNTIF(TOther[Frequency],T$1)=0,0,SUMPRODUCT(--(TOther[Frequency]=T$1),--(TOther[Start Date]&lt;=$A1214),--(TOther[End Date Calc]&gt;=$A1214),IF($B1214="N",--(TOther[Start Day]=DAY($A1214)),--(TOther[Start Day]&gt;=DAY($A1214))),--(IFERROR(MOD(TOther[Start Month]-MONTH($A1214)+4,4),1)=0),TOther[Amount])))</f>
        <v/>
      </c>
      <c r="U1214" s="8" t="str" cm="1">
        <f t="array" ref="U1214">IF(A1214="","",IF(COUNTIF(TOther[Frequency],$U$1)=0,0,SUMPRODUCT(--(TOther[Frequency]=$U$1),--(TOther[Start Date]&lt;=A1214),--(TOther[End Date Calc]&gt;=A1214),IF(B1214="N",--(TOther[Start Day]=DAY(A1214)),--(TOther[Start Day]&gt;=DAY(A1214))),--(IFERROR(MOD(TOther[Start Month]-MONTH(A1214)+6,6),1)=0),TOther[Amount])))</f>
        <v/>
      </c>
      <c r="V1214" s="8" t="str" cm="1">
        <f t="array" ref="V1214">IF(A1214="","",IF(COUNTIF(TOther[Frequency],$V$1)=0,0,SUMPRODUCT(--(TOther[Frequency]=$V$1),--(TOther[Start Date]&lt;=A1214),--(TOther[End Date Calc]&gt;=A1214),IF(B1214="N",--(TOther[Start Day]=DAY(A1214)),--(TOther[Start Day]&gt;=DAY(A1214))),--(IFERROR(MOD(TOther[Start Month]-MONTH(A1214)+12,12),1)=0),TOther[Amount])))</f>
        <v/>
      </c>
      <c r="W1214" s="8" t="str">
        <f>IF(A1214="","",SUMIFS(TOther[Amount],TOther[Start Date],A1214,TOther[Frequency],$W$1))</f>
        <v/>
      </c>
      <c r="X1214" s="9" t="str">
        <f t="shared" si="90"/>
        <v/>
      </c>
      <c r="Y1214" s="9" t="str">
        <f t="shared" si="94"/>
        <v/>
      </c>
      <c r="Z1214" s="8" t="str" cm="1">
        <f t="array" ref="Z1214">IF(A1214="","",IF(COUNTIF('2) Income'!$D$13:$D$32,"Weekly")=0,0,SUMPRODUCT(--(IFERROR(MOD(A1214-'2) Income'!$F$13:$F$32,7),1)=0),--('2) Income'!$D$13:$D$32="Weekly"),--('2) Income'!$F$13:$F$32&lt;=A1214),'2) Income'!$E$13:$E$32)))</f>
        <v/>
      </c>
      <c r="AA1214" s="8" t="str" cm="1">
        <f t="array" ref="AA1214">IF(A1214="","",IF(COUNTIF('2) Income'!$D$13:$D$32,"Every Other Week")=0,0,SUMPRODUCT(--(IFERROR(MOD(A1214-'2) Income'!$F$13:$F$32,14),1)=0),--('2) Income'!$D$13:$D$32="Every Other Week"),--('2) Income'!$F$13:$F$32&lt;=A1214),'2) Income'!$E$13:$E$32)))</f>
        <v/>
      </c>
      <c r="AB1214" s="8" t="str">
        <f>IF(A1214="","",IF(COUNTIF('2) Income'!$D$13:$D$32,"1st and 15th")=0,0,IF(OR(DAY(A1214)=1,DAY(A1214)=15),SUMIFS('2) Income'!$E$13:$E$32,'2) Income'!$D$13:$D$32,"1st and 15th",'2) Income'!$F$13:$F$32,"&lt;="&amp;$A1214),0)))</f>
        <v/>
      </c>
      <c r="AC1214" s="8" t="str">
        <f>IF(A1214="","",IF(COUNTIF('2) Income'!$D$13:$D$32,"2nd Wednesday")=0,0,IF(A1214=(A1214-DAY(A1214)+1+2*7-WEEKDAY(A1214-DAY(A1214)+8-4,1)),SUMIFS('2) Income'!$E$13:$E$32,'2) Income'!$D$13:$D$32,"2nd Wednesday",'2) Income'!$F$13:$F$32,"&lt;="&amp;$A1214),0)))</f>
        <v/>
      </c>
      <c r="AD1214" s="8" t="str">
        <f>IF(A1214="","",IF(COUNTIF('2) Income'!$D$13:$D$32,"3rd Wednesday")=0,0,IF(A1214=(A1214-DAY(A1214)+1+3*7-WEEKDAY(A1214-DAY(A1214)+8-4,1)),SUMIFS('2) Income'!$E$13:$E$32,'2) Income'!$D$13:$D$32,"3rd Wednesday",'2) Income'!$F$13:$F$32,"&lt;="&amp;$A1214),0)))</f>
        <v/>
      </c>
      <c r="AE1214" s="8" t="str">
        <f>IF(A1214="","",IF(COUNTIF('2) Income'!$D$13:$D$32,"4th Wednesday")=0,0,IF(A1214=(A1214-DAY(A1214)+1+4*7-WEEKDAY(A1214-DAY(A1214)+8-4,1)),SUMIFS('2) Income'!$E$13:$E$32,'2) Income'!$D$13:$D$32,"4th Wednesday",'2) Income'!$F$13:$F$32,"&lt;="&amp;$A1214),0)))</f>
        <v/>
      </c>
      <c r="AF1214" s="8" t="str" cm="1">
        <f t="array" ref="AF1214">IF(A1214="","",IF(COUNTIF('2) Income'!$D$13:$D$32,"Every 4 Weeks")=0,0,SUMPRODUCT(--(IFERROR(MOD(A1214-'2) Income'!$F$13:$F$32,28),1)=0),--('2) Income'!$D$13:$D$32="Every 4 Weeks"),--('2) Income'!$F$13:$F$32&lt;=A1214),'2) Income'!$E$13:$E$32)))</f>
        <v/>
      </c>
      <c r="AG1214" s="8" t="str">
        <f>IF(A1214="","",IF(COUNTIF('2) Income'!$D$13:$D$32,"Monthly")=0,0,IF(B1214="N",SUMIFS('2) Income'!$E$13:$E$32,'2) Income'!$D$13:$D$32,"monthly",'2) Income'!$F$13:$F$32,"&lt;="&amp;$A1214,'2) Income'!$I$13:$I$32,DAY(A1214)),SUMIFS('2) Income'!$E$13:$E$32,'2) Income'!$D$13:$D$32,"monthly",'2) Income'!$F$13:$F$32,"&lt;="&amp;$A1214,'2) Income'!$I$13:$I$32,"&gt;="&amp;DAY(A1214)))))</f>
        <v/>
      </c>
      <c r="AH1214" s="8" t="str" cm="1">
        <f t="array" ref="AH1214">IF(A1214="","",IF(COUNTIF('2) Income'!$D$13:$D$32,"Yearly")=0,0,SUMPRODUCT(--('2) Income'!$D$13:$D$32="Yearly"),--('2) Income'!$F$13:$F$32&lt;=A1214),IF(B1214="N",--('2) Income'!$I$13:$I$32=DAY(A1214)),--('2) Income'!$I$13:$I$32&gt;=DAY(A1214))),--(IFERROR(MOD('2) Income'!$H$13:$H$32-MONTH(A1214)+12,12),1)=0),'2) Income'!$E$13:$E$32)))</f>
        <v/>
      </c>
      <c r="AI1214" s="8" t="str">
        <f>IF(A1214="","",IF(COUNTIF('2) Income'!$D$13:$D$32,"one-time")=0,0,SUMIFS('2) Income'!$E$13:$E$32,'2) Income'!$D$13:$D$32,"one-time",'2) Income'!$F$13:$F$32,"="&amp;$A1214)))</f>
        <v/>
      </c>
      <c r="AJ1214" s="9" t="str">
        <f t="shared" si="91"/>
        <v/>
      </c>
    </row>
    <row r="1215" spans="1:36">
      <c r="A1215" s="7" t="str">
        <f>IF(A1214="","",IF(A1214+1&lt;='1) Period'!$E$21,A1214+1,""))</f>
        <v/>
      </c>
      <c r="B1215" s="7" t="e">
        <f t="shared" si="92"/>
        <v>#VALUE!</v>
      </c>
      <c r="C1215" t="e">
        <f t="shared" si="93"/>
        <v>#VALUE!</v>
      </c>
      <c r="D1215" s="8" t="str">
        <f>IF(A1215="","",IF(TEXT(A1215,"dddd")='4) Happy Money'!$E$23,WAllowance,0))</f>
        <v/>
      </c>
      <c r="E1215" s="8" t="str">
        <f>IF(A1215="","",IF(B1215="N",SUMIF(TMonthly[Day of the Month],DAY(A1215),TMonthly[Amount]),SUMIF(TMonthly[Day of the Month],"&gt;="&amp;DAY(A1215),TMonthly[Amount])))</f>
        <v/>
      </c>
      <c r="F1215" s="8" t="str" cm="1">
        <f t="array" ref="F1215">IF(A1215="","",SUMPRODUCT(--(TYearly[Due Date]&lt;=A1215),IF(B1215="N",--(TYearly[Day]=DAY(A1215)),--(TYearly[Day]&gt;=DAY(A1215))),--(IFERROR(MOD(TYearly[Month]-MONTH(A1215)+12,12),1)=0),TYearly[Amount]))</f>
        <v/>
      </c>
      <c r="G1215" s="8" t="str">
        <f>IF(A1215="","",SUMIF(TOneTime[Due Date],A1215,TOneTime[Amount]))</f>
        <v/>
      </c>
      <c r="H1215" s="8" t="str" cm="1">
        <f t="array" ref="H1215">IF(A1215="","",IF(COUNTIF(TOther[Frequency],$H$1)=0,0,SUMPRODUCT(--(IFERROR(MOD(A1215-TOther[Start Date],7),1)=0),--(TOther[Frequency]=$H$1),--(TOther[Start Date]&lt;=A1215),--(TOther[End Date Calc]&gt;=A1215),TOther[Amount])))</f>
        <v/>
      </c>
      <c r="I1215" s="8" t="str" cm="1">
        <f t="array" ref="I1215">IF(A1215="","",IF(COUNTIF(TOther[Frequency],$I$1)=0,0,SUMPRODUCT(--(IFERROR(MOD(A1215-TOther[Start Date],14),1)=0),--(TOther[Frequency]=$I$1),--(TOther[Start Date]&lt;=A1215),--(TOther[End Date Calc]&gt;=A1215),TOther[Amount])))</f>
        <v/>
      </c>
      <c r="J1215" s="8" t="str">
        <f>IF(A1215="","",IF(COUNTIF(TOther[Frequency],$J$1)=0,0,IF(OR(DAY(A1215)=1,DAY(A1215)=15),SUMIFS(TOther[Amount],TOther[Frequency],$J$1,TOther[Start Date],"&lt;="&amp;$A1215,TOther[End Date Calc],"&gt;="&amp;A1215),0)))</f>
        <v/>
      </c>
      <c r="K1215" s="8" t="str">
        <f>IF(A1215="","",IF(COUNTIF(TOther[Frequency],$K$1)=0,0,IF(A1215=(A1215-DAY(A1215)+1+2*7-WEEKDAY(A1215-DAY(A1215)+8-4,1)),SUMIFS(TOther[Amount],TOther[Frequency],$K$1,TOther[Start Date],"&lt;="&amp;$A1215,TOther[End Date Calc],"&gt;="&amp;A1215),0)))</f>
        <v/>
      </c>
      <c r="L1215" s="8" t="str">
        <f>IF(A1215="","",IF(COUNTIF(TOther[Frequency],$L$1)=0,0,IF(A1215=(A1215-DAY(A1215)+1+3*7-WEEKDAY(A1215-DAY(A1215)+8-4,1)),SUMIFS(TOther[Amount],TOther[Frequency],$L$1,TOther[Start Date],"&lt;="&amp;$A1215,TOther[End Date Calc],"&gt;="&amp;A1215),0)))</f>
        <v/>
      </c>
      <c r="M1215" s="8" t="str">
        <f>IF(A1215="","",IF(COUNTIF(TOther[Frequency],$M$1)=0,0,IF(A1215=(A1215-DAY(A1215)+1+4*7-WEEKDAY(A1215-DAY(A1215)+8-4,1)),SUMIFS(TOther[Amount],TOther[Frequency],$M$1,TOther[Start Date],"&lt;="&amp;$A1215,TOther[End Date Calc],"&gt;="&amp;A1215),0)))</f>
        <v/>
      </c>
      <c r="N1215" s="8" t="str" cm="1">
        <f t="array" ref="N1215">IF(A1215="","",IF(COUNTIF(TOther[Frequency],$N$1)=0,0,SUMPRODUCT(--(IFERROR(MOD(A1215-TOther[Start Date],28),1)=0),--(TOther[Frequency]=$N$1),--(TOther[Start Date]&lt;=A1215),--(TOther[End Date Calc]&gt;=A1215),TOther[Amount])))</f>
        <v/>
      </c>
      <c r="O1215" s="8" t="str" cm="1">
        <f t="array" ref="O1215">IF(A1215="","",IF(COUNTIF(TOther[Frequency],$O$1)=0,0,SUMPRODUCT(--(IFERROR(MOD(A1215-TOther[Start Date],42),1)=0),--(TOther[Frequency]=$O$1),--(TOther[Start Date]&lt;=A1215),--(TOther[End Date Calc]&gt;=A1215),TOther[Amount])))</f>
        <v/>
      </c>
      <c r="P1215" s="8" t="str" cm="1">
        <f t="array" ref="P1215">IF(A1215="","",IF(COUNTIF(TOther[Frequency],$P$1)=0,0,SUMPRODUCT(--(IFERROR(MOD(A1215-TOther[Start Date],56),1)=0),--(TOther[Frequency]=$P$1),--(TOther[Start Date]&lt;=A1215),--(TOther[End Date Calc]&gt;=A1215),TOther[Amount])))</f>
        <v/>
      </c>
      <c r="Q1215" s="8" t="str">
        <f>IF(A1215="","",IF(COUNTIF(TOther[Frequency],$Q$1)=0,0,IF(B1215="N",SUMIFS(TOther[Amount],TOther[Frequency],$Q$1,TOther[Start Date],"&lt;="&amp;$A1215,TOther[End Date Calc],"&gt;="&amp;A1215,TOther[Start Day],DAY(A1215)),SUMIFS(TOther[Amount],TOther[Frequency],$Q$1,TOther[Start Date],"&lt;="&amp;$A1215,TOther[End Date Calc],"&gt;="&amp;A1215,TOther[Start Day],"&gt;="&amp;DAY(A1215)))))</f>
        <v/>
      </c>
      <c r="R1215" s="8" t="str" cm="1">
        <f t="array" ref="R1215">IF(A1215="","",IF(COUNTIF(TOther[Frequency],R$1)=0,0,SUMPRODUCT(--(TOther[Frequency]=R$1),--(TOther[Start Date]&lt;=A1215),--(TOther[End Date Calc]&gt;=A1215),IF(B1215="N",--(TOther[Start Day]=DAY(A1215)),--(TOther[Start Day]&gt;=DAY(A1215))),--(IFERROR(MOD(TOther[Start Month]-MONTH(A1215)+2,2),1)=0),TOther[Amount])))</f>
        <v/>
      </c>
      <c r="S1215" s="8" t="str" cm="1">
        <f t="array" ref="S1215">IF(A1215="","",IF(COUNTIF(TOther[Frequency],S$1)=0,0,SUMPRODUCT(--(TOther[Frequency]=S$1),--(TOther[Start Date]&lt;=A1215),--(TOther[End Date Calc]&gt;=A1215),IF(B1215="N",--(TOther[Start Day]=DAY(A1215)),--(TOther[Start Day]&gt;=DAY(A1215))),--(IFERROR(MOD(TOther[Start Month]-MONTH(A1215)+3,3),1)=0),TOther[Amount])))</f>
        <v/>
      </c>
      <c r="T1215" s="8" t="str" cm="1">
        <f t="array" ref="T1215">IF($A1215="","",IF(COUNTIF(TOther[Frequency],T$1)=0,0,SUMPRODUCT(--(TOther[Frequency]=T$1),--(TOther[Start Date]&lt;=$A1215),--(TOther[End Date Calc]&gt;=$A1215),IF($B1215="N",--(TOther[Start Day]=DAY($A1215)),--(TOther[Start Day]&gt;=DAY($A1215))),--(IFERROR(MOD(TOther[Start Month]-MONTH($A1215)+4,4),1)=0),TOther[Amount])))</f>
        <v/>
      </c>
      <c r="U1215" s="8" t="str" cm="1">
        <f t="array" ref="U1215">IF(A1215="","",IF(COUNTIF(TOther[Frequency],$U$1)=0,0,SUMPRODUCT(--(TOther[Frequency]=$U$1),--(TOther[Start Date]&lt;=A1215),--(TOther[End Date Calc]&gt;=A1215),IF(B1215="N",--(TOther[Start Day]=DAY(A1215)),--(TOther[Start Day]&gt;=DAY(A1215))),--(IFERROR(MOD(TOther[Start Month]-MONTH(A1215)+6,6),1)=0),TOther[Amount])))</f>
        <v/>
      </c>
      <c r="V1215" s="8" t="str" cm="1">
        <f t="array" ref="V1215">IF(A1215="","",IF(COUNTIF(TOther[Frequency],$V$1)=0,0,SUMPRODUCT(--(TOther[Frequency]=$V$1),--(TOther[Start Date]&lt;=A1215),--(TOther[End Date Calc]&gt;=A1215),IF(B1215="N",--(TOther[Start Day]=DAY(A1215)),--(TOther[Start Day]&gt;=DAY(A1215))),--(IFERROR(MOD(TOther[Start Month]-MONTH(A1215)+12,12),1)=0),TOther[Amount])))</f>
        <v/>
      </c>
      <c r="W1215" s="8" t="str">
        <f>IF(A1215="","",SUMIFS(TOther[Amount],TOther[Start Date],A1215,TOther[Frequency],$W$1))</f>
        <v/>
      </c>
      <c r="X1215" s="9" t="str">
        <f t="shared" si="90"/>
        <v/>
      </c>
      <c r="Y1215" s="9" t="str">
        <f t="shared" si="94"/>
        <v/>
      </c>
      <c r="Z1215" s="8" t="str" cm="1">
        <f t="array" ref="Z1215">IF(A1215="","",IF(COUNTIF('2) Income'!$D$13:$D$32,"Weekly")=0,0,SUMPRODUCT(--(IFERROR(MOD(A1215-'2) Income'!$F$13:$F$32,7),1)=0),--('2) Income'!$D$13:$D$32="Weekly"),--('2) Income'!$F$13:$F$32&lt;=A1215),'2) Income'!$E$13:$E$32)))</f>
        <v/>
      </c>
      <c r="AA1215" s="8" t="str" cm="1">
        <f t="array" ref="AA1215">IF(A1215="","",IF(COUNTIF('2) Income'!$D$13:$D$32,"Every Other Week")=0,0,SUMPRODUCT(--(IFERROR(MOD(A1215-'2) Income'!$F$13:$F$32,14),1)=0),--('2) Income'!$D$13:$D$32="Every Other Week"),--('2) Income'!$F$13:$F$32&lt;=A1215),'2) Income'!$E$13:$E$32)))</f>
        <v/>
      </c>
      <c r="AB1215" s="8" t="str">
        <f>IF(A1215="","",IF(COUNTIF('2) Income'!$D$13:$D$32,"1st and 15th")=0,0,IF(OR(DAY(A1215)=1,DAY(A1215)=15),SUMIFS('2) Income'!$E$13:$E$32,'2) Income'!$D$13:$D$32,"1st and 15th",'2) Income'!$F$13:$F$32,"&lt;="&amp;$A1215),0)))</f>
        <v/>
      </c>
      <c r="AC1215" s="8" t="str">
        <f>IF(A1215="","",IF(COUNTIF('2) Income'!$D$13:$D$32,"2nd Wednesday")=0,0,IF(A1215=(A1215-DAY(A1215)+1+2*7-WEEKDAY(A1215-DAY(A1215)+8-4,1)),SUMIFS('2) Income'!$E$13:$E$32,'2) Income'!$D$13:$D$32,"2nd Wednesday",'2) Income'!$F$13:$F$32,"&lt;="&amp;$A1215),0)))</f>
        <v/>
      </c>
      <c r="AD1215" s="8" t="str">
        <f>IF(A1215="","",IF(COUNTIF('2) Income'!$D$13:$D$32,"3rd Wednesday")=0,0,IF(A1215=(A1215-DAY(A1215)+1+3*7-WEEKDAY(A1215-DAY(A1215)+8-4,1)),SUMIFS('2) Income'!$E$13:$E$32,'2) Income'!$D$13:$D$32,"3rd Wednesday",'2) Income'!$F$13:$F$32,"&lt;="&amp;$A1215),0)))</f>
        <v/>
      </c>
      <c r="AE1215" s="8" t="str">
        <f>IF(A1215="","",IF(COUNTIF('2) Income'!$D$13:$D$32,"4th Wednesday")=0,0,IF(A1215=(A1215-DAY(A1215)+1+4*7-WEEKDAY(A1215-DAY(A1215)+8-4,1)),SUMIFS('2) Income'!$E$13:$E$32,'2) Income'!$D$13:$D$32,"4th Wednesday",'2) Income'!$F$13:$F$32,"&lt;="&amp;$A1215),0)))</f>
        <v/>
      </c>
      <c r="AF1215" s="8" t="str" cm="1">
        <f t="array" ref="AF1215">IF(A1215="","",IF(COUNTIF('2) Income'!$D$13:$D$32,"Every 4 Weeks")=0,0,SUMPRODUCT(--(IFERROR(MOD(A1215-'2) Income'!$F$13:$F$32,28),1)=0),--('2) Income'!$D$13:$D$32="Every 4 Weeks"),--('2) Income'!$F$13:$F$32&lt;=A1215),'2) Income'!$E$13:$E$32)))</f>
        <v/>
      </c>
      <c r="AG1215" s="8" t="str">
        <f>IF(A1215="","",IF(COUNTIF('2) Income'!$D$13:$D$32,"Monthly")=0,0,IF(B1215="N",SUMIFS('2) Income'!$E$13:$E$32,'2) Income'!$D$13:$D$32,"monthly",'2) Income'!$F$13:$F$32,"&lt;="&amp;$A1215,'2) Income'!$I$13:$I$32,DAY(A1215)),SUMIFS('2) Income'!$E$13:$E$32,'2) Income'!$D$13:$D$32,"monthly",'2) Income'!$F$13:$F$32,"&lt;="&amp;$A1215,'2) Income'!$I$13:$I$32,"&gt;="&amp;DAY(A1215)))))</f>
        <v/>
      </c>
      <c r="AH1215" s="8" t="str" cm="1">
        <f t="array" ref="AH1215">IF(A1215="","",IF(COUNTIF('2) Income'!$D$13:$D$32,"Yearly")=0,0,SUMPRODUCT(--('2) Income'!$D$13:$D$32="Yearly"),--('2) Income'!$F$13:$F$32&lt;=A1215),IF(B1215="N",--('2) Income'!$I$13:$I$32=DAY(A1215)),--('2) Income'!$I$13:$I$32&gt;=DAY(A1215))),--(IFERROR(MOD('2) Income'!$H$13:$H$32-MONTH(A1215)+12,12),1)=0),'2) Income'!$E$13:$E$32)))</f>
        <v/>
      </c>
      <c r="AI1215" s="8" t="str">
        <f>IF(A1215="","",IF(COUNTIF('2) Income'!$D$13:$D$32,"one-time")=0,0,SUMIFS('2) Income'!$E$13:$E$32,'2) Income'!$D$13:$D$32,"one-time",'2) Income'!$F$13:$F$32,"="&amp;$A1215)))</f>
        <v/>
      </c>
      <c r="AJ1215" s="9" t="str">
        <f t="shared" si="91"/>
        <v/>
      </c>
    </row>
    <row r="1216" spans="1:36">
      <c r="A1216" s="7" t="str">
        <f>IF(A1215="","",IF(A1215+1&lt;='1) Period'!$E$21,A1215+1,""))</f>
        <v/>
      </c>
      <c r="B1216" s="7" t="e">
        <f t="shared" si="92"/>
        <v>#VALUE!</v>
      </c>
      <c r="C1216" t="e">
        <f t="shared" si="93"/>
        <v>#VALUE!</v>
      </c>
      <c r="D1216" s="8" t="str">
        <f>IF(A1216="","",IF(TEXT(A1216,"dddd")='4) Happy Money'!$E$23,WAllowance,0))</f>
        <v/>
      </c>
      <c r="E1216" s="8" t="str">
        <f>IF(A1216="","",IF(B1216="N",SUMIF(TMonthly[Day of the Month],DAY(A1216),TMonthly[Amount]),SUMIF(TMonthly[Day of the Month],"&gt;="&amp;DAY(A1216),TMonthly[Amount])))</f>
        <v/>
      </c>
      <c r="F1216" s="8" t="str" cm="1">
        <f t="array" ref="F1216">IF(A1216="","",SUMPRODUCT(--(TYearly[Due Date]&lt;=A1216),IF(B1216="N",--(TYearly[Day]=DAY(A1216)),--(TYearly[Day]&gt;=DAY(A1216))),--(IFERROR(MOD(TYearly[Month]-MONTH(A1216)+12,12),1)=0),TYearly[Amount]))</f>
        <v/>
      </c>
      <c r="G1216" s="8" t="str">
        <f>IF(A1216="","",SUMIF(TOneTime[Due Date],A1216,TOneTime[Amount]))</f>
        <v/>
      </c>
      <c r="H1216" s="8" t="str" cm="1">
        <f t="array" ref="H1216">IF(A1216="","",IF(COUNTIF(TOther[Frequency],$H$1)=0,0,SUMPRODUCT(--(IFERROR(MOD(A1216-TOther[Start Date],7),1)=0),--(TOther[Frequency]=$H$1),--(TOther[Start Date]&lt;=A1216),--(TOther[End Date Calc]&gt;=A1216),TOther[Amount])))</f>
        <v/>
      </c>
      <c r="I1216" s="8" t="str" cm="1">
        <f t="array" ref="I1216">IF(A1216="","",IF(COUNTIF(TOther[Frequency],$I$1)=0,0,SUMPRODUCT(--(IFERROR(MOD(A1216-TOther[Start Date],14),1)=0),--(TOther[Frequency]=$I$1),--(TOther[Start Date]&lt;=A1216),--(TOther[End Date Calc]&gt;=A1216),TOther[Amount])))</f>
        <v/>
      </c>
      <c r="J1216" s="8" t="str">
        <f>IF(A1216="","",IF(COUNTIF(TOther[Frequency],$J$1)=0,0,IF(OR(DAY(A1216)=1,DAY(A1216)=15),SUMIFS(TOther[Amount],TOther[Frequency],$J$1,TOther[Start Date],"&lt;="&amp;$A1216,TOther[End Date Calc],"&gt;="&amp;A1216),0)))</f>
        <v/>
      </c>
      <c r="K1216" s="8" t="str">
        <f>IF(A1216="","",IF(COUNTIF(TOther[Frequency],$K$1)=0,0,IF(A1216=(A1216-DAY(A1216)+1+2*7-WEEKDAY(A1216-DAY(A1216)+8-4,1)),SUMIFS(TOther[Amount],TOther[Frequency],$K$1,TOther[Start Date],"&lt;="&amp;$A1216,TOther[End Date Calc],"&gt;="&amp;A1216),0)))</f>
        <v/>
      </c>
      <c r="L1216" s="8" t="str">
        <f>IF(A1216="","",IF(COUNTIF(TOther[Frequency],$L$1)=0,0,IF(A1216=(A1216-DAY(A1216)+1+3*7-WEEKDAY(A1216-DAY(A1216)+8-4,1)),SUMIFS(TOther[Amount],TOther[Frequency],$L$1,TOther[Start Date],"&lt;="&amp;$A1216,TOther[End Date Calc],"&gt;="&amp;A1216),0)))</f>
        <v/>
      </c>
      <c r="M1216" s="8" t="str">
        <f>IF(A1216="","",IF(COUNTIF(TOther[Frequency],$M$1)=0,0,IF(A1216=(A1216-DAY(A1216)+1+4*7-WEEKDAY(A1216-DAY(A1216)+8-4,1)),SUMIFS(TOther[Amount],TOther[Frequency],$M$1,TOther[Start Date],"&lt;="&amp;$A1216,TOther[End Date Calc],"&gt;="&amp;A1216),0)))</f>
        <v/>
      </c>
      <c r="N1216" s="8" t="str" cm="1">
        <f t="array" ref="N1216">IF(A1216="","",IF(COUNTIF(TOther[Frequency],$N$1)=0,0,SUMPRODUCT(--(IFERROR(MOD(A1216-TOther[Start Date],28),1)=0),--(TOther[Frequency]=$N$1),--(TOther[Start Date]&lt;=A1216),--(TOther[End Date Calc]&gt;=A1216),TOther[Amount])))</f>
        <v/>
      </c>
      <c r="O1216" s="8" t="str" cm="1">
        <f t="array" ref="O1216">IF(A1216="","",IF(COUNTIF(TOther[Frequency],$O$1)=0,0,SUMPRODUCT(--(IFERROR(MOD(A1216-TOther[Start Date],42),1)=0),--(TOther[Frequency]=$O$1),--(TOther[Start Date]&lt;=A1216),--(TOther[End Date Calc]&gt;=A1216),TOther[Amount])))</f>
        <v/>
      </c>
      <c r="P1216" s="8" t="str" cm="1">
        <f t="array" ref="P1216">IF(A1216="","",IF(COUNTIF(TOther[Frequency],$P$1)=0,0,SUMPRODUCT(--(IFERROR(MOD(A1216-TOther[Start Date],56),1)=0),--(TOther[Frequency]=$P$1),--(TOther[Start Date]&lt;=A1216),--(TOther[End Date Calc]&gt;=A1216),TOther[Amount])))</f>
        <v/>
      </c>
      <c r="Q1216" s="8" t="str">
        <f>IF(A1216="","",IF(COUNTIF(TOther[Frequency],$Q$1)=0,0,IF(B1216="N",SUMIFS(TOther[Amount],TOther[Frequency],$Q$1,TOther[Start Date],"&lt;="&amp;$A1216,TOther[End Date Calc],"&gt;="&amp;A1216,TOther[Start Day],DAY(A1216)),SUMIFS(TOther[Amount],TOther[Frequency],$Q$1,TOther[Start Date],"&lt;="&amp;$A1216,TOther[End Date Calc],"&gt;="&amp;A1216,TOther[Start Day],"&gt;="&amp;DAY(A1216)))))</f>
        <v/>
      </c>
      <c r="R1216" s="8" t="str" cm="1">
        <f t="array" ref="R1216">IF(A1216="","",IF(COUNTIF(TOther[Frequency],R$1)=0,0,SUMPRODUCT(--(TOther[Frequency]=R$1),--(TOther[Start Date]&lt;=A1216),--(TOther[End Date Calc]&gt;=A1216),IF(B1216="N",--(TOther[Start Day]=DAY(A1216)),--(TOther[Start Day]&gt;=DAY(A1216))),--(IFERROR(MOD(TOther[Start Month]-MONTH(A1216)+2,2),1)=0),TOther[Amount])))</f>
        <v/>
      </c>
      <c r="S1216" s="8" t="str" cm="1">
        <f t="array" ref="S1216">IF(A1216="","",IF(COUNTIF(TOther[Frequency],S$1)=0,0,SUMPRODUCT(--(TOther[Frequency]=S$1),--(TOther[Start Date]&lt;=A1216),--(TOther[End Date Calc]&gt;=A1216),IF(B1216="N",--(TOther[Start Day]=DAY(A1216)),--(TOther[Start Day]&gt;=DAY(A1216))),--(IFERROR(MOD(TOther[Start Month]-MONTH(A1216)+3,3),1)=0),TOther[Amount])))</f>
        <v/>
      </c>
      <c r="T1216" s="8" t="str" cm="1">
        <f t="array" ref="T1216">IF($A1216="","",IF(COUNTIF(TOther[Frequency],T$1)=0,0,SUMPRODUCT(--(TOther[Frequency]=T$1),--(TOther[Start Date]&lt;=$A1216),--(TOther[End Date Calc]&gt;=$A1216),IF($B1216="N",--(TOther[Start Day]=DAY($A1216)),--(TOther[Start Day]&gt;=DAY($A1216))),--(IFERROR(MOD(TOther[Start Month]-MONTH($A1216)+4,4),1)=0),TOther[Amount])))</f>
        <v/>
      </c>
      <c r="U1216" s="8" t="str" cm="1">
        <f t="array" ref="U1216">IF(A1216="","",IF(COUNTIF(TOther[Frequency],$U$1)=0,0,SUMPRODUCT(--(TOther[Frequency]=$U$1),--(TOther[Start Date]&lt;=A1216),--(TOther[End Date Calc]&gt;=A1216),IF(B1216="N",--(TOther[Start Day]=DAY(A1216)),--(TOther[Start Day]&gt;=DAY(A1216))),--(IFERROR(MOD(TOther[Start Month]-MONTH(A1216)+6,6),1)=0),TOther[Amount])))</f>
        <v/>
      </c>
      <c r="V1216" s="8" t="str" cm="1">
        <f t="array" ref="V1216">IF(A1216="","",IF(COUNTIF(TOther[Frequency],$V$1)=0,0,SUMPRODUCT(--(TOther[Frequency]=$V$1),--(TOther[Start Date]&lt;=A1216),--(TOther[End Date Calc]&gt;=A1216),IF(B1216="N",--(TOther[Start Day]=DAY(A1216)),--(TOther[Start Day]&gt;=DAY(A1216))),--(IFERROR(MOD(TOther[Start Month]-MONTH(A1216)+12,12),1)=0),TOther[Amount])))</f>
        <v/>
      </c>
      <c r="W1216" s="8" t="str">
        <f>IF(A1216="","",SUMIFS(TOther[Amount],TOther[Start Date],A1216,TOther[Frequency],$W$1))</f>
        <v/>
      </c>
      <c r="X1216" s="9" t="str">
        <f t="shared" si="90"/>
        <v/>
      </c>
      <c r="Y1216" s="9" t="str">
        <f t="shared" si="94"/>
        <v/>
      </c>
      <c r="Z1216" s="8" t="str" cm="1">
        <f t="array" ref="Z1216">IF(A1216="","",IF(COUNTIF('2) Income'!$D$13:$D$32,"Weekly")=0,0,SUMPRODUCT(--(IFERROR(MOD(A1216-'2) Income'!$F$13:$F$32,7),1)=0),--('2) Income'!$D$13:$D$32="Weekly"),--('2) Income'!$F$13:$F$32&lt;=A1216),'2) Income'!$E$13:$E$32)))</f>
        <v/>
      </c>
      <c r="AA1216" s="8" t="str" cm="1">
        <f t="array" ref="AA1216">IF(A1216="","",IF(COUNTIF('2) Income'!$D$13:$D$32,"Every Other Week")=0,0,SUMPRODUCT(--(IFERROR(MOD(A1216-'2) Income'!$F$13:$F$32,14),1)=0),--('2) Income'!$D$13:$D$32="Every Other Week"),--('2) Income'!$F$13:$F$32&lt;=A1216),'2) Income'!$E$13:$E$32)))</f>
        <v/>
      </c>
      <c r="AB1216" s="8" t="str">
        <f>IF(A1216="","",IF(COUNTIF('2) Income'!$D$13:$D$32,"1st and 15th")=0,0,IF(OR(DAY(A1216)=1,DAY(A1216)=15),SUMIFS('2) Income'!$E$13:$E$32,'2) Income'!$D$13:$D$32,"1st and 15th",'2) Income'!$F$13:$F$32,"&lt;="&amp;$A1216),0)))</f>
        <v/>
      </c>
      <c r="AC1216" s="8" t="str">
        <f>IF(A1216="","",IF(COUNTIF('2) Income'!$D$13:$D$32,"2nd Wednesday")=0,0,IF(A1216=(A1216-DAY(A1216)+1+2*7-WEEKDAY(A1216-DAY(A1216)+8-4,1)),SUMIFS('2) Income'!$E$13:$E$32,'2) Income'!$D$13:$D$32,"2nd Wednesday",'2) Income'!$F$13:$F$32,"&lt;="&amp;$A1216),0)))</f>
        <v/>
      </c>
      <c r="AD1216" s="8" t="str">
        <f>IF(A1216="","",IF(COUNTIF('2) Income'!$D$13:$D$32,"3rd Wednesday")=0,0,IF(A1216=(A1216-DAY(A1216)+1+3*7-WEEKDAY(A1216-DAY(A1216)+8-4,1)),SUMIFS('2) Income'!$E$13:$E$32,'2) Income'!$D$13:$D$32,"3rd Wednesday",'2) Income'!$F$13:$F$32,"&lt;="&amp;$A1216),0)))</f>
        <v/>
      </c>
      <c r="AE1216" s="8" t="str">
        <f>IF(A1216="","",IF(COUNTIF('2) Income'!$D$13:$D$32,"4th Wednesday")=0,0,IF(A1216=(A1216-DAY(A1216)+1+4*7-WEEKDAY(A1216-DAY(A1216)+8-4,1)),SUMIFS('2) Income'!$E$13:$E$32,'2) Income'!$D$13:$D$32,"4th Wednesday",'2) Income'!$F$13:$F$32,"&lt;="&amp;$A1216),0)))</f>
        <v/>
      </c>
      <c r="AF1216" s="8" t="str" cm="1">
        <f t="array" ref="AF1216">IF(A1216="","",IF(COUNTIF('2) Income'!$D$13:$D$32,"Every 4 Weeks")=0,0,SUMPRODUCT(--(IFERROR(MOD(A1216-'2) Income'!$F$13:$F$32,28),1)=0),--('2) Income'!$D$13:$D$32="Every 4 Weeks"),--('2) Income'!$F$13:$F$32&lt;=A1216),'2) Income'!$E$13:$E$32)))</f>
        <v/>
      </c>
      <c r="AG1216" s="8" t="str">
        <f>IF(A1216="","",IF(COUNTIF('2) Income'!$D$13:$D$32,"Monthly")=0,0,IF(B1216="N",SUMIFS('2) Income'!$E$13:$E$32,'2) Income'!$D$13:$D$32,"monthly",'2) Income'!$F$13:$F$32,"&lt;="&amp;$A1216,'2) Income'!$I$13:$I$32,DAY(A1216)),SUMIFS('2) Income'!$E$13:$E$32,'2) Income'!$D$13:$D$32,"monthly",'2) Income'!$F$13:$F$32,"&lt;="&amp;$A1216,'2) Income'!$I$13:$I$32,"&gt;="&amp;DAY(A1216)))))</f>
        <v/>
      </c>
      <c r="AH1216" s="8" t="str" cm="1">
        <f t="array" ref="AH1216">IF(A1216="","",IF(COUNTIF('2) Income'!$D$13:$D$32,"Yearly")=0,0,SUMPRODUCT(--('2) Income'!$D$13:$D$32="Yearly"),--('2) Income'!$F$13:$F$32&lt;=A1216),IF(B1216="N",--('2) Income'!$I$13:$I$32=DAY(A1216)),--('2) Income'!$I$13:$I$32&gt;=DAY(A1216))),--(IFERROR(MOD('2) Income'!$H$13:$H$32-MONTH(A1216)+12,12),1)=0),'2) Income'!$E$13:$E$32)))</f>
        <v/>
      </c>
      <c r="AI1216" s="8" t="str">
        <f>IF(A1216="","",IF(COUNTIF('2) Income'!$D$13:$D$32,"one-time")=0,0,SUMIFS('2) Income'!$E$13:$E$32,'2) Income'!$D$13:$D$32,"one-time",'2) Income'!$F$13:$F$32,"="&amp;$A1216)))</f>
        <v/>
      </c>
      <c r="AJ1216" s="9" t="str">
        <f t="shared" si="91"/>
        <v/>
      </c>
    </row>
    <row r="1217" spans="1:36">
      <c r="A1217" s="7" t="str">
        <f>IF(A1216="","",IF(A1216+1&lt;='1) Period'!$E$21,A1216+1,""))</f>
        <v/>
      </c>
      <c r="B1217" s="7" t="e">
        <f t="shared" si="92"/>
        <v>#VALUE!</v>
      </c>
      <c r="C1217" t="e">
        <f t="shared" si="93"/>
        <v>#VALUE!</v>
      </c>
      <c r="D1217" s="8" t="str">
        <f>IF(A1217="","",IF(TEXT(A1217,"dddd")='4) Happy Money'!$E$23,WAllowance,0))</f>
        <v/>
      </c>
      <c r="E1217" s="8" t="str">
        <f>IF(A1217="","",IF(B1217="N",SUMIF(TMonthly[Day of the Month],DAY(A1217),TMonthly[Amount]),SUMIF(TMonthly[Day of the Month],"&gt;="&amp;DAY(A1217),TMonthly[Amount])))</f>
        <v/>
      </c>
      <c r="F1217" s="8" t="str" cm="1">
        <f t="array" ref="F1217">IF(A1217="","",SUMPRODUCT(--(TYearly[Due Date]&lt;=A1217),IF(B1217="N",--(TYearly[Day]=DAY(A1217)),--(TYearly[Day]&gt;=DAY(A1217))),--(IFERROR(MOD(TYearly[Month]-MONTH(A1217)+12,12),1)=0),TYearly[Amount]))</f>
        <v/>
      </c>
      <c r="G1217" s="8" t="str">
        <f>IF(A1217="","",SUMIF(TOneTime[Due Date],A1217,TOneTime[Amount]))</f>
        <v/>
      </c>
      <c r="H1217" s="8" t="str" cm="1">
        <f t="array" ref="H1217">IF(A1217="","",IF(COUNTIF(TOther[Frequency],$H$1)=0,0,SUMPRODUCT(--(IFERROR(MOD(A1217-TOther[Start Date],7),1)=0),--(TOther[Frequency]=$H$1),--(TOther[Start Date]&lt;=A1217),--(TOther[End Date Calc]&gt;=A1217),TOther[Amount])))</f>
        <v/>
      </c>
      <c r="I1217" s="8" t="str" cm="1">
        <f t="array" ref="I1217">IF(A1217="","",IF(COUNTIF(TOther[Frequency],$I$1)=0,0,SUMPRODUCT(--(IFERROR(MOD(A1217-TOther[Start Date],14),1)=0),--(TOther[Frequency]=$I$1),--(TOther[Start Date]&lt;=A1217),--(TOther[End Date Calc]&gt;=A1217),TOther[Amount])))</f>
        <v/>
      </c>
      <c r="J1217" s="8" t="str">
        <f>IF(A1217="","",IF(COUNTIF(TOther[Frequency],$J$1)=0,0,IF(OR(DAY(A1217)=1,DAY(A1217)=15),SUMIFS(TOther[Amount],TOther[Frequency],$J$1,TOther[Start Date],"&lt;="&amp;$A1217,TOther[End Date Calc],"&gt;="&amp;A1217),0)))</f>
        <v/>
      </c>
      <c r="K1217" s="8" t="str">
        <f>IF(A1217="","",IF(COUNTIF(TOther[Frequency],$K$1)=0,0,IF(A1217=(A1217-DAY(A1217)+1+2*7-WEEKDAY(A1217-DAY(A1217)+8-4,1)),SUMIFS(TOther[Amount],TOther[Frequency],$K$1,TOther[Start Date],"&lt;="&amp;$A1217,TOther[End Date Calc],"&gt;="&amp;A1217),0)))</f>
        <v/>
      </c>
      <c r="L1217" s="8" t="str">
        <f>IF(A1217="","",IF(COUNTIF(TOther[Frequency],$L$1)=0,0,IF(A1217=(A1217-DAY(A1217)+1+3*7-WEEKDAY(A1217-DAY(A1217)+8-4,1)),SUMIFS(TOther[Amount],TOther[Frequency],$L$1,TOther[Start Date],"&lt;="&amp;$A1217,TOther[End Date Calc],"&gt;="&amp;A1217),0)))</f>
        <v/>
      </c>
      <c r="M1217" s="8" t="str">
        <f>IF(A1217="","",IF(COUNTIF(TOther[Frequency],$M$1)=0,0,IF(A1217=(A1217-DAY(A1217)+1+4*7-WEEKDAY(A1217-DAY(A1217)+8-4,1)),SUMIFS(TOther[Amount],TOther[Frequency],$M$1,TOther[Start Date],"&lt;="&amp;$A1217,TOther[End Date Calc],"&gt;="&amp;A1217),0)))</f>
        <v/>
      </c>
      <c r="N1217" s="8" t="str" cm="1">
        <f t="array" ref="N1217">IF(A1217="","",IF(COUNTIF(TOther[Frequency],$N$1)=0,0,SUMPRODUCT(--(IFERROR(MOD(A1217-TOther[Start Date],28),1)=0),--(TOther[Frequency]=$N$1),--(TOther[Start Date]&lt;=A1217),--(TOther[End Date Calc]&gt;=A1217),TOther[Amount])))</f>
        <v/>
      </c>
      <c r="O1217" s="8" t="str" cm="1">
        <f t="array" ref="O1217">IF(A1217="","",IF(COUNTIF(TOther[Frequency],$O$1)=0,0,SUMPRODUCT(--(IFERROR(MOD(A1217-TOther[Start Date],42),1)=0),--(TOther[Frequency]=$O$1),--(TOther[Start Date]&lt;=A1217),--(TOther[End Date Calc]&gt;=A1217),TOther[Amount])))</f>
        <v/>
      </c>
      <c r="P1217" s="8" t="str" cm="1">
        <f t="array" ref="P1217">IF(A1217="","",IF(COUNTIF(TOther[Frequency],$P$1)=0,0,SUMPRODUCT(--(IFERROR(MOD(A1217-TOther[Start Date],56),1)=0),--(TOther[Frequency]=$P$1),--(TOther[Start Date]&lt;=A1217),--(TOther[End Date Calc]&gt;=A1217),TOther[Amount])))</f>
        <v/>
      </c>
      <c r="Q1217" s="8" t="str">
        <f>IF(A1217="","",IF(COUNTIF(TOther[Frequency],$Q$1)=0,0,IF(B1217="N",SUMIFS(TOther[Amount],TOther[Frequency],$Q$1,TOther[Start Date],"&lt;="&amp;$A1217,TOther[End Date Calc],"&gt;="&amp;A1217,TOther[Start Day],DAY(A1217)),SUMIFS(TOther[Amount],TOther[Frequency],$Q$1,TOther[Start Date],"&lt;="&amp;$A1217,TOther[End Date Calc],"&gt;="&amp;A1217,TOther[Start Day],"&gt;="&amp;DAY(A1217)))))</f>
        <v/>
      </c>
      <c r="R1217" s="8" t="str" cm="1">
        <f t="array" ref="R1217">IF(A1217="","",IF(COUNTIF(TOther[Frequency],R$1)=0,0,SUMPRODUCT(--(TOther[Frequency]=R$1),--(TOther[Start Date]&lt;=A1217),--(TOther[End Date Calc]&gt;=A1217),IF(B1217="N",--(TOther[Start Day]=DAY(A1217)),--(TOther[Start Day]&gt;=DAY(A1217))),--(IFERROR(MOD(TOther[Start Month]-MONTH(A1217)+2,2),1)=0),TOther[Amount])))</f>
        <v/>
      </c>
      <c r="S1217" s="8" t="str" cm="1">
        <f t="array" ref="S1217">IF(A1217="","",IF(COUNTIF(TOther[Frequency],S$1)=0,0,SUMPRODUCT(--(TOther[Frequency]=S$1),--(TOther[Start Date]&lt;=A1217),--(TOther[End Date Calc]&gt;=A1217),IF(B1217="N",--(TOther[Start Day]=DAY(A1217)),--(TOther[Start Day]&gt;=DAY(A1217))),--(IFERROR(MOD(TOther[Start Month]-MONTH(A1217)+3,3),1)=0),TOther[Amount])))</f>
        <v/>
      </c>
      <c r="T1217" s="8" t="str" cm="1">
        <f t="array" ref="T1217">IF($A1217="","",IF(COUNTIF(TOther[Frequency],T$1)=0,0,SUMPRODUCT(--(TOther[Frequency]=T$1),--(TOther[Start Date]&lt;=$A1217),--(TOther[End Date Calc]&gt;=$A1217),IF($B1217="N",--(TOther[Start Day]=DAY($A1217)),--(TOther[Start Day]&gt;=DAY($A1217))),--(IFERROR(MOD(TOther[Start Month]-MONTH($A1217)+4,4),1)=0),TOther[Amount])))</f>
        <v/>
      </c>
      <c r="U1217" s="8" t="str" cm="1">
        <f t="array" ref="U1217">IF(A1217="","",IF(COUNTIF(TOther[Frequency],$U$1)=0,0,SUMPRODUCT(--(TOther[Frequency]=$U$1),--(TOther[Start Date]&lt;=A1217),--(TOther[End Date Calc]&gt;=A1217),IF(B1217="N",--(TOther[Start Day]=DAY(A1217)),--(TOther[Start Day]&gt;=DAY(A1217))),--(IFERROR(MOD(TOther[Start Month]-MONTH(A1217)+6,6),1)=0),TOther[Amount])))</f>
        <v/>
      </c>
      <c r="V1217" s="8" t="str" cm="1">
        <f t="array" ref="V1217">IF(A1217="","",IF(COUNTIF(TOther[Frequency],$V$1)=0,0,SUMPRODUCT(--(TOther[Frequency]=$V$1),--(TOther[Start Date]&lt;=A1217),--(TOther[End Date Calc]&gt;=A1217),IF(B1217="N",--(TOther[Start Day]=DAY(A1217)),--(TOther[Start Day]&gt;=DAY(A1217))),--(IFERROR(MOD(TOther[Start Month]-MONTH(A1217)+12,12),1)=0),TOther[Amount])))</f>
        <v/>
      </c>
      <c r="W1217" s="8" t="str">
        <f>IF(A1217="","",SUMIFS(TOther[Amount],TOther[Start Date],A1217,TOther[Frequency],$W$1))</f>
        <v/>
      </c>
      <c r="X1217" s="9" t="str">
        <f t="shared" si="90"/>
        <v/>
      </c>
      <c r="Y1217" s="9" t="str">
        <f t="shared" si="94"/>
        <v/>
      </c>
      <c r="Z1217" s="8" t="str" cm="1">
        <f t="array" ref="Z1217">IF(A1217="","",IF(COUNTIF('2) Income'!$D$13:$D$32,"Weekly")=0,0,SUMPRODUCT(--(IFERROR(MOD(A1217-'2) Income'!$F$13:$F$32,7),1)=0),--('2) Income'!$D$13:$D$32="Weekly"),--('2) Income'!$F$13:$F$32&lt;=A1217),'2) Income'!$E$13:$E$32)))</f>
        <v/>
      </c>
      <c r="AA1217" s="8" t="str" cm="1">
        <f t="array" ref="AA1217">IF(A1217="","",IF(COUNTIF('2) Income'!$D$13:$D$32,"Every Other Week")=0,0,SUMPRODUCT(--(IFERROR(MOD(A1217-'2) Income'!$F$13:$F$32,14),1)=0),--('2) Income'!$D$13:$D$32="Every Other Week"),--('2) Income'!$F$13:$F$32&lt;=A1217),'2) Income'!$E$13:$E$32)))</f>
        <v/>
      </c>
      <c r="AB1217" s="8" t="str">
        <f>IF(A1217="","",IF(COUNTIF('2) Income'!$D$13:$D$32,"1st and 15th")=0,0,IF(OR(DAY(A1217)=1,DAY(A1217)=15),SUMIFS('2) Income'!$E$13:$E$32,'2) Income'!$D$13:$D$32,"1st and 15th",'2) Income'!$F$13:$F$32,"&lt;="&amp;$A1217),0)))</f>
        <v/>
      </c>
      <c r="AC1217" s="8" t="str">
        <f>IF(A1217="","",IF(COUNTIF('2) Income'!$D$13:$D$32,"2nd Wednesday")=0,0,IF(A1217=(A1217-DAY(A1217)+1+2*7-WEEKDAY(A1217-DAY(A1217)+8-4,1)),SUMIFS('2) Income'!$E$13:$E$32,'2) Income'!$D$13:$D$32,"2nd Wednesday",'2) Income'!$F$13:$F$32,"&lt;="&amp;$A1217),0)))</f>
        <v/>
      </c>
      <c r="AD1217" s="8" t="str">
        <f>IF(A1217="","",IF(COUNTIF('2) Income'!$D$13:$D$32,"3rd Wednesday")=0,0,IF(A1217=(A1217-DAY(A1217)+1+3*7-WEEKDAY(A1217-DAY(A1217)+8-4,1)),SUMIFS('2) Income'!$E$13:$E$32,'2) Income'!$D$13:$D$32,"3rd Wednesday",'2) Income'!$F$13:$F$32,"&lt;="&amp;$A1217),0)))</f>
        <v/>
      </c>
      <c r="AE1217" s="8" t="str">
        <f>IF(A1217="","",IF(COUNTIF('2) Income'!$D$13:$D$32,"4th Wednesday")=0,0,IF(A1217=(A1217-DAY(A1217)+1+4*7-WEEKDAY(A1217-DAY(A1217)+8-4,1)),SUMIFS('2) Income'!$E$13:$E$32,'2) Income'!$D$13:$D$32,"4th Wednesday",'2) Income'!$F$13:$F$32,"&lt;="&amp;$A1217),0)))</f>
        <v/>
      </c>
      <c r="AF1217" s="8" t="str" cm="1">
        <f t="array" ref="AF1217">IF(A1217="","",IF(COUNTIF('2) Income'!$D$13:$D$32,"Every 4 Weeks")=0,0,SUMPRODUCT(--(IFERROR(MOD(A1217-'2) Income'!$F$13:$F$32,28),1)=0),--('2) Income'!$D$13:$D$32="Every 4 Weeks"),--('2) Income'!$F$13:$F$32&lt;=A1217),'2) Income'!$E$13:$E$32)))</f>
        <v/>
      </c>
      <c r="AG1217" s="8" t="str">
        <f>IF(A1217="","",IF(COUNTIF('2) Income'!$D$13:$D$32,"Monthly")=0,0,IF(B1217="N",SUMIFS('2) Income'!$E$13:$E$32,'2) Income'!$D$13:$D$32,"monthly",'2) Income'!$F$13:$F$32,"&lt;="&amp;$A1217,'2) Income'!$I$13:$I$32,DAY(A1217)),SUMIFS('2) Income'!$E$13:$E$32,'2) Income'!$D$13:$D$32,"monthly",'2) Income'!$F$13:$F$32,"&lt;="&amp;$A1217,'2) Income'!$I$13:$I$32,"&gt;="&amp;DAY(A1217)))))</f>
        <v/>
      </c>
      <c r="AH1217" s="8" t="str" cm="1">
        <f t="array" ref="AH1217">IF(A1217="","",IF(COUNTIF('2) Income'!$D$13:$D$32,"Yearly")=0,0,SUMPRODUCT(--('2) Income'!$D$13:$D$32="Yearly"),--('2) Income'!$F$13:$F$32&lt;=A1217),IF(B1217="N",--('2) Income'!$I$13:$I$32=DAY(A1217)),--('2) Income'!$I$13:$I$32&gt;=DAY(A1217))),--(IFERROR(MOD('2) Income'!$H$13:$H$32-MONTH(A1217)+12,12),1)=0),'2) Income'!$E$13:$E$32)))</f>
        <v/>
      </c>
      <c r="AI1217" s="8" t="str">
        <f>IF(A1217="","",IF(COUNTIF('2) Income'!$D$13:$D$32,"one-time")=0,0,SUMIFS('2) Income'!$E$13:$E$32,'2) Income'!$D$13:$D$32,"one-time",'2) Income'!$F$13:$F$32,"="&amp;$A1217)))</f>
        <v/>
      </c>
      <c r="AJ1217" s="9" t="str">
        <f t="shared" si="91"/>
        <v/>
      </c>
    </row>
    <row r="1218" spans="1:36">
      <c r="A1218" s="7" t="str">
        <f>IF(A1217="","",IF(A1217+1&lt;='1) Period'!$E$21,A1217+1,""))</f>
        <v/>
      </c>
      <c r="B1218" s="7" t="e">
        <f t="shared" si="92"/>
        <v>#VALUE!</v>
      </c>
      <c r="C1218" t="e">
        <f t="shared" si="93"/>
        <v>#VALUE!</v>
      </c>
      <c r="D1218" s="8" t="str">
        <f>IF(A1218="","",IF(TEXT(A1218,"dddd")='4) Happy Money'!$E$23,WAllowance,0))</f>
        <v/>
      </c>
      <c r="E1218" s="8" t="str">
        <f>IF(A1218="","",IF(B1218="N",SUMIF(TMonthly[Day of the Month],DAY(A1218),TMonthly[Amount]),SUMIF(TMonthly[Day of the Month],"&gt;="&amp;DAY(A1218),TMonthly[Amount])))</f>
        <v/>
      </c>
      <c r="F1218" s="8" t="str" cm="1">
        <f t="array" ref="F1218">IF(A1218="","",SUMPRODUCT(--(TYearly[Due Date]&lt;=A1218),IF(B1218="N",--(TYearly[Day]=DAY(A1218)),--(TYearly[Day]&gt;=DAY(A1218))),--(IFERROR(MOD(TYearly[Month]-MONTH(A1218)+12,12),1)=0),TYearly[Amount]))</f>
        <v/>
      </c>
      <c r="G1218" s="8" t="str">
        <f>IF(A1218="","",SUMIF(TOneTime[Due Date],A1218,TOneTime[Amount]))</f>
        <v/>
      </c>
      <c r="H1218" s="8" t="str" cm="1">
        <f t="array" ref="H1218">IF(A1218="","",IF(COUNTIF(TOther[Frequency],$H$1)=0,0,SUMPRODUCT(--(IFERROR(MOD(A1218-TOther[Start Date],7),1)=0),--(TOther[Frequency]=$H$1),--(TOther[Start Date]&lt;=A1218),--(TOther[End Date Calc]&gt;=A1218),TOther[Amount])))</f>
        <v/>
      </c>
      <c r="I1218" s="8" t="str" cm="1">
        <f t="array" ref="I1218">IF(A1218="","",IF(COUNTIF(TOther[Frequency],$I$1)=0,0,SUMPRODUCT(--(IFERROR(MOD(A1218-TOther[Start Date],14),1)=0),--(TOther[Frequency]=$I$1),--(TOther[Start Date]&lt;=A1218),--(TOther[End Date Calc]&gt;=A1218),TOther[Amount])))</f>
        <v/>
      </c>
      <c r="J1218" s="8" t="str">
        <f>IF(A1218="","",IF(COUNTIF(TOther[Frequency],$J$1)=0,0,IF(OR(DAY(A1218)=1,DAY(A1218)=15),SUMIFS(TOther[Amount],TOther[Frequency],$J$1,TOther[Start Date],"&lt;="&amp;$A1218,TOther[End Date Calc],"&gt;="&amp;A1218),0)))</f>
        <v/>
      </c>
      <c r="K1218" s="8" t="str">
        <f>IF(A1218="","",IF(COUNTIF(TOther[Frequency],$K$1)=0,0,IF(A1218=(A1218-DAY(A1218)+1+2*7-WEEKDAY(A1218-DAY(A1218)+8-4,1)),SUMIFS(TOther[Amount],TOther[Frequency],$K$1,TOther[Start Date],"&lt;="&amp;$A1218,TOther[End Date Calc],"&gt;="&amp;A1218),0)))</f>
        <v/>
      </c>
      <c r="L1218" s="8" t="str">
        <f>IF(A1218="","",IF(COUNTIF(TOther[Frequency],$L$1)=0,0,IF(A1218=(A1218-DAY(A1218)+1+3*7-WEEKDAY(A1218-DAY(A1218)+8-4,1)),SUMIFS(TOther[Amount],TOther[Frequency],$L$1,TOther[Start Date],"&lt;="&amp;$A1218,TOther[End Date Calc],"&gt;="&amp;A1218),0)))</f>
        <v/>
      </c>
      <c r="M1218" s="8" t="str">
        <f>IF(A1218="","",IF(COUNTIF(TOther[Frequency],$M$1)=0,0,IF(A1218=(A1218-DAY(A1218)+1+4*7-WEEKDAY(A1218-DAY(A1218)+8-4,1)),SUMIFS(TOther[Amount],TOther[Frequency],$M$1,TOther[Start Date],"&lt;="&amp;$A1218,TOther[End Date Calc],"&gt;="&amp;A1218),0)))</f>
        <v/>
      </c>
      <c r="N1218" s="8" t="str" cm="1">
        <f t="array" ref="N1218">IF(A1218="","",IF(COUNTIF(TOther[Frequency],$N$1)=0,0,SUMPRODUCT(--(IFERROR(MOD(A1218-TOther[Start Date],28),1)=0),--(TOther[Frequency]=$N$1),--(TOther[Start Date]&lt;=A1218),--(TOther[End Date Calc]&gt;=A1218),TOther[Amount])))</f>
        <v/>
      </c>
      <c r="O1218" s="8" t="str" cm="1">
        <f t="array" ref="O1218">IF(A1218="","",IF(COUNTIF(TOther[Frequency],$O$1)=0,0,SUMPRODUCT(--(IFERROR(MOD(A1218-TOther[Start Date],42),1)=0),--(TOther[Frequency]=$O$1),--(TOther[Start Date]&lt;=A1218),--(TOther[End Date Calc]&gt;=A1218),TOther[Amount])))</f>
        <v/>
      </c>
      <c r="P1218" s="8" t="str" cm="1">
        <f t="array" ref="P1218">IF(A1218="","",IF(COUNTIF(TOther[Frequency],$P$1)=0,0,SUMPRODUCT(--(IFERROR(MOD(A1218-TOther[Start Date],56),1)=0),--(TOther[Frequency]=$P$1),--(TOther[Start Date]&lt;=A1218),--(TOther[End Date Calc]&gt;=A1218),TOther[Amount])))</f>
        <v/>
      </c>
      <c r="Q1218" s="8" t="str">
        <f>IF(A1218="","",IF(COUNTIF(TOther[Frequency],$Q$1)=0,0,IF(B1218="N",SUMIFS(TOther[Amount],TOther[Frequency],$Q$1,TOther[Start Date],"&lt;="&amp;$A1218,TOther[End Date Calc],"&gt;="&amp;A1218,TOther[Start Day],DAY(A1218)),SUMIFS(TOther[Amount],TOther[Frequency],$Q$1,TOther[Start Date],"&lt;="&amp;$A1218,TOther[End Date Calc],"&gt;="&amp;A1218,TOther[Start Day],"&gt;="&amp;DAY(A1218)))))</f>
        <v/>
      </c>
      <c r="R1218" s="8" t="str" cm="1">
        <f t="array" ref="R1218">IF(A1218="","",IF(COUNTIF(TOther[Frequency],R$1)=0,0,SUMPRODUCT(--(TOther[Frequency]=R$1),--(TOther[Start Date]&lt;=A1218),--(TOther[End Date Calc]&gt;=A1218),IF(B1218="N",--(TOther[Start Day]=DAY(A1218)),--(TOther[Start Day]&gt;=DAY(A1218))),--(IFERROR(MOD(TOther[Start Month]-MONTH(A1218)+2,2),1)=0),TOther[Amount])))</f>
        <v/>
      </c>
      <c r="S1218" s="8" t="str" cm="1">
        <f t="array" ref="S1218">IF(A1218="","",IF(COUNTIF(TOther[Frequency],S$1)=0,0,SUMPRODUCT(--(TOther[Frequency]=S$1),--(TOther[Start Date]&lt;=A1218),--(TOther[End Date Calc]&gt;=A1218),IF(B1218="N",--(TOther[Start Day]=DAY(A1218)),--(TOther[Start Day]&gt;=DAY(A1218))),--(IFERROR(MOD(TOther[Start Month]-MONTH(A1218)+3,3),1)=0),TOther[Amount])))</f>
        <v/>
      </c>
      <c r="T1218" s="8" t="str" cm="1">
        <f t="array" ref="T1218">IF($A1218="","",IF(COUNTIF(TOther[Frequency],T$1)=0,0,SUMPRODUCT(--(TOther[Frequency]=T$1),--(TOther[Start Date]&lt;=$A1218),--(TOther[End Date Calc]&gt;=$A1218),IF($B1218="N",--(TOther[Start Day]=DAY($A1218)),--(TOther[Start Day]&gt;=DAY($A1218))),--(IFERROR(MOD(TOther[Start Month]-MONTH($A1218)+4,4),1)=0),TOther[Amount])))</f>
        <v/>
      </c>
      <c r="U1218" s="8" t="str" cm="1">
        <f t="array" ref="U1218">IF(A1218="","",IF(COUNTIF(TOther[Frequency],$U$1)=0,0,SUMPRODUCT(--(TOther[Frequency]=$U$1),--(TOther[Start Date]&lt;=A1218),--(TOther[End Date Calc]&gt;=A1218),IF(B1218="N",--(TOther[Start Day]=DAY(A1218)),--(TOther[Start Day]&gt;=DAY(A1218))),--(IFERROR(MOD(TOther[Start Month]-MONTH(A1218)+6,6),1)=0),TOther[Amount])))</f>
        <v/>
      </c>
      <c r="V1218" s="8" t="str" cm="1">
        <f t="array" ref="V1218">IF(A1218="","",IF(COUNTIF(TOther[Frequency],$V$1)=0,0,SUMPRODUCT(--(TOther[Frequency]=$V$1),--(TOther[Start Date]&lt;=A1218),--(TOther[End Date Calc]&gt;=A1218),IF(B1218="N",--(TOther[Start Day]=DAY(A1218)),--(TOther[Start Day]&gt;=DAY(A1218))),--(IFERROR(MOD(TOther[Start Month]-MONTH(A1218)+12,12),1)=0),TOther[Amount])))</f>
        <v/>
      </c>
      <c r="W1218" s="8" t="str">
        <f>IF(A1218="","",SUMIFS(TOther[Amount],TOther[Start Date],A1218,TOther[Frequency],$W$1))</f>
        <v/>
      </c>
      <c r="X1218" s="9" t="str">
        <f t="shared" ref="X1218:X1281" si="95">IF(A1218="","",SUM(E1218:W1218))</f>
        <v/>
      </c>
      <c r="Y1218" s="9" t="str">
        <f t="shared" si="94"/>
        <v/>
      </c>
      <c r="Z1218" s="8" t="str" cm="1">
        <f t="array" ref="Z1218">IF(A1218="","",IF(COUNTIF('2) Income'!$D$13:$D$32,"Weekly")=0,0,SUMPRODUCT(--(IFERROR(MOD(A1218-'2) Income'!$F$13:$F$32,7),1)=0),--('2) Income'!$D$13:$D$32="Weekly"),--('2) Income'!$F$13:$F$32&lt;=A1218),'2) Income'!$E$13:$E$32)))</f>
        <v/>
      </c>
      <c r="AA1218" s="8" t="str" cm="1">
        <f t="array" ref="AA1218">IF(A1218="","",IF(COUNTIF('2) Income'!$D$13:$D$32,"Every Other Week")=0,0,SUMPRODUCT(--(IFERROR(MOD(A1218-'2) Income'!$F$13:$F$32,14),1)=0),--('2) Income'!$D$13:$D$32="Every Other Week"),--('2) Income'!$F$13:$F$32&lt;=A1218),'2) Income'!$E$13:$E$32)))</f>
        <v/>
      </c>
      <c r="AB1218" s="8" t="str">
        <f>IF(A1218="","",IF(COUNTIF('2) Income'!$D$13:$D$32,"1st and 15th")=0,0,IF(OR(DAY(A1218)=1,DAY(A1218)=15),SUMIFS('2) Income'!$E$13:$E$32,'2) Income'!$D$13:$D$32,"1st and 15th",'2) Income'!$F$13:$F$32,"&lt;="&amp;$A1218),0)))</f>
        <v/>
      </c>
      <c r="AC1218" s="8" t="str">
        <f>IF(A1218="","",IF(COUNTIF('2) Income'!$D$13:$D$32,"2nd Wednesday")=0,0,IF(A1218=(A1218-DAY(A1218)+1+2*7-WEEKDAY(A1218-DAY(A1218)+8-4,1)),SUMIFS('2) Income'!$E$13:$E$32,'2) Income'!$D$13:$D$32,"2nd Wednesday",'2) Income'!$F$13:$F$32,"&lt;="&amp;$A1218),0)))</f>
        <v/>
      </c>
      <c r="AD1218" s="8" t="str">
        <f>IF(A1218="","",IF(COUNTIF('2) Income'!$D$13:$D$32,"3rd Wednesday")=0,0,IF(A1218=(A1218-DAY(A1218)+1+3*7-WEEKDAY(A1218-DAY(A1218)+8-4,1)),SUMIFS('2) Income'!$E$13:$E$32,'2) Income'!$D$13:$D$32,"3rd Wednesday",'2) Income'!$F$13:$F$32,"&lt;="&amp;$A1218),0)))</f>
        <v/>
      </c>
      <c r="AE1218" s="8" t="str">
        <f>IF(A1218="","",IF(COUNTIF('2) Income'!$D$13:$D$32,"4th Wednesday")=0,0,IF(A1218=(A1218-DAY(A1218)+1+4*7-WEEKDAY(A1218-DAY(A1218)+8-4,1)),SUMIFS('2) Income'!$E$13:$E$32,'2) Income'!$D$13:$D$32,"4th Wednesday",'2) Income'!$F$13:$F$32,"&lt;="&amp;$A1218),0)))</f>
        <v/>
      </c>
      <c r="AF1218" s="8" t="str" cm="1">
        <f t="array" ref="AF1218">IF(A1218="","",IF(COUNTIF('2) Income'!$D$13:$D$32,"Every 4 Weeks")=0,0,SUMPRODUCT(--(IFERROR(MOD(A1218-'2) Income'!$F$13:$F$32,28),1)=0),--('2) Income'!$D$13:$D$32="Every 4 Weeks"),--('2) Income'!$F$13:$F$32&lt;=A1218),'2) Income'!$E$13:$E$32)))</f>
        <v/>
      </c>
      <c r="AG1218" s="8" t="str">
        <f>IF(A1218="","",IF(COUNTIF('2) Income'!$D$13:$D$32,"Monthly")=0,0,IF(B1218="N",SUMIFS('2) Income'!$E$13:$E$32,'2) Income'!$D$13:$D$32,"monthly",'2) Income'!$F$13:$F$32,"&lt;="&amp;$A1218,'2) Income'!$I$13:$I$32,DAY(A1218)),SUMIFS('2) Income'!$E$13:$E$32,'2) Income'!$D$13:$D$32,"monthly",'2) Income'!$F$13:$F$32,"&lt;="&amp;$A1218,'2) Income'!$I$13:$I$32,"&gt;="&amp;DAY(A1218)))))</f>
        <v/>
      </c>
      <c r="AH1218" s="8" t="str" cm="1">
        <f t="array" ref="AH1218">IF(A1218="","",IF(COUNTIF('2) Income'!$D$13:$D$32,"Yearly")=0,0,SUMPRODUCT(--('2) Income'!$D$13:$D$32="Yearly"),--('2) Income'!$F$13:$F$32&lt;=A1218),IF(B1218="N",--('2) Income'!$I$13:$I$32=DAY(A1218)),--('2) Income'!$I$13:$I$32&gt;=DAY(A1218))),--(IFERROR(MOD('2) Income'!$H$13:$H$32-MONTH(A1218)+12,12),1)=0),'2) Income'!$E$13:$E$32)))</f>
        <v/>
      </c>
      <c r="AI1218" s="8" t="str">
        <f>IF(A1218="","",IF(COUNTIF('2) Income'!$D$13:$D$32,"one-time")=0,0,SUMIFS('2) Income'!$E$13:$E$32,'2) Income'!$D$13:$D$32,"one-time",'2) Income'!$F$13:$F$32,"="&amp;$A1218)))</f>
        <v/>
      </c>
      <c r="AJ1218" s="9" t="str">
        <f t="shared" ref="AJ1218:AJ1281" si="96">IF(A1218="","",SUM(Z1218:AI1218))</f>
        <v/>
      </c>
    </row>
    <row r="1219" spans="1:36">
      <c r="A1219" s="7" t="str">
        <f>IF(A1218="","",IF(A1218+1&lt;='1) Period'!$E$21,A1218+1,""))</f>
        <v/>
      </c>
      <c r="B1219" s="7" t="e">
        <f t="shared" ref="B1219:B1282" si="97">IF(DAY(A1219)&gt;DAY(A1219+1),"Y","N")</f>
        <v>#VALUE!</v>
      </c>
      <c r="C1219" t="e">
        <f t="shared" ref="C1219:C1282" si="98">IF(WEEKDAY(A1219,2)&gt;5,"Y","F")</f>
        <v>#VALUE!</v>
      </c>
      <c r="D1219" s="8" t="str">
        <f>IF(A1219="","",IF(TEXT(A1219,"dddd")='4) Happy Money'!$E$23,WAllowance,0))</f>
        <v/>
      </c>
      <c r="E1219" s="8" t="str">
        <f>IF(A1219="","",IF(B1219="N",SUMIF(TMonthly[Day of the Month],DAY(A1219),TMonthly[Amount]),SUMIF(TMonthly[Day of the Month],"&gt;="&amp;DAY(A1219),TMonthly[Amount])))</f>
        <v/>
      </c>
      <c r="F1219" s="8" t="str" cm="1">
        <f t="array" ref="F1219">IF(A1219="","",SUMPRODUCT(--(TYearly[Due Date]&lt;=A1219),IF(B1219="N",--(TYearly[Day]=DAY(A1219)),--(TYearly[Day]&gt;=DAY(A1219))),--(IFERROR(MOD(TYearly[Month]-MONTH(A1219)+12,12),1)=0),TYearly[Amount]))</f>
        <v/>
      </c>
      <c r="G1219" s="8" t="str">
        <f>IF(A1219="","",SUMIF(TOneTime[Due Date],A1219,TOneTime[Amount]))</f>
        <v/>
      </c>
      <c r="H1219" s="8" t="str" cm="1">
        <f t="array" ref="H1219">IF(A1219="","",IF(COUNTIF(TOther[Frequency],$H$1)=0,0,SUMPRODUCT(--(IFERROR(MOD(A1219-TOther[Start Date],7),1)=0),--(TOther[Frequency]=$H$1),--(TOther[Start Date]&lt;=A1219),--(TOther[End Date Calc]&gt;=A1219),TOther[Amount])))</f>
        <v/>
      </c>
      <c r="I1219" s="8" t="str" cm="1">
        <f t="array" ref="I1219">IF(A1219="","",IF(COUNTIF(TOther[Frequency],$I$1)=0,0,SUMPRODUCT(--(IFERROR(MOD(A1219-TOther[Start Date],14),1)=0),--(TOther[Frequency]=$I$1),--(TOther[Start Date]&lt;=A1219),--(TOther[End Date Calc]&gt;=A1219),TOther[Amount])))</f>
        <v/>
      </c>
      <c r="J1219" s="8" t="str">
        <f>IF(A1219="","",IF(COUNTIF(TOther[Frequency],$J$1)=0,0,IF(OR(DAY(A1219)=1,DAY(A1219)=15),SUMIFS(TOther[Amount],TOther[Frequency],$J$1,TOther[Start Date],"&lt;="&amp;$A1219,TOther[End Date Calc],"&gt;="&amp;A1219),0)))</f>
        <v/>
      </c>
      <c r="K1219" s="8" t="str">
        <f>IF(A1219="","",IF(COUNTIF(TOther[Frequency],$K$1)=0,0,IF(A1219=(A1219-DAY(A1219)+1+2*7-WEEKDAY(A1219-DAY(A1219)+8-4,1)),SUMIFS(TOther[Amount],TOther[Frequency],$K$1,TOther[Start Date],"&lt;="&amp;$A1219,TOther[End Date Calc],"&gt;="&amp;A1219),0)))</f>
        <v/>
      </c>
      <c r="L1219" s="8" t="str">
        <f>IF(A1219="","",IF(COUNTIF(TOther[Frequency],$L$1)=0,0,IF(A1219=(A1219-DAY(A1219)+1+3*7-WEEKDAY(A1219-DAY(A1219)+8-4,1)),SUMIFS(TOther[Amount],TOther[Frequency],$L$1,TOther[Start Date],"&lt;="&amp;$A1219,TOther[End Date Calc],"&gt;="&amp;A1219),0)))</f>
        <v/>
      </c>
      <c r="M1219" s="8" t="str">
        <f>IF(A1219="","",IF(COUNTIF(TOther[Frequency],$M$1)=0,0,IF(A1219=(A1219-DAY(A1219)+1+4*7-WEEKDAY(A1219-DAY(A1219)+8-4,1)),SUMIFS(TOther[Amount],TOther[Frequency],$M$1,TOther[Start Date],"&lt;="&amp;$A1219,TOther[End Date Calc],"&gt;="&amp;A1219),0)))</f>
        <v/>
      </c>
      <c r="N1219" s="8" t="str" cm="1">
        <f t="array" ref="N1219">IF(A1219="","",IF(COUNTIF(TOther[Frequency],$N$1)=0,0,SUMPRODUCT(--(IFERROR(MOD(A1219-TOther[Start Date],28),1)=0),--(TOther[Frequency]=$N$1),--(TOther[Start Date]&lt;=A1219),--(TOther[End Date Calc]&gt;=A1219),TOther[Amount])))</f>
        <v/>
      </c>
      <c r="O1219" s="8" t="str" cm="1">
        <f t="array" ref="O1219">IF(A1219="","",IF(COUNTIF(TOther[Frequency],$O$1)=0,0,SUMPRODUCT(--(IFERROR(MOD(A1219-TOther[Start Date],42),1)=0),--(TOther[Frequency]=$O$1),--(TOther[Start Date]&lt;=A1219),--(TOther[End Date Calc]&gt;=A1219),TOther[Amount])))</f>
        <v/>
      </c>
      <c r="P1219" s="8" t="str" cm="1">
        <f t="array" ref="P1219">IF(A1219="","",IF(COUNTIF(TOther[Frequency],$P$1)=0,0,SUMPRODUCT(--(IFERROR(MOD(A1219-TOther[Start Date],56),1)=0),--(TOther[Frequency]=$P$1),--(TOther[Start Date]&lt;=A1219),--(TOther[End Date Calc]&gt;=A1219),TOther[Amount])))</f>
        <v/>
      </c>
      <c r="Q1219" s="8" t="str">
        <f>IF(A1219="","",IF(COUNTIF(TOther[Frequency],$Q$1)=0,0,IF(B1219="N",SUMIFS(TOther[Amount],TOther[Frequency],$Q$1,TOther[Start Date],"&lt;="&amp;$A1219,TOther[End Date Calc],"&gt;="&amp;A1219,TOther[Start Day],DAY(A1219)),SUMIFS(TOther[Amount],TOther[Frequency],$Q$1,TOther[Start Date],"&lt;="&amp;$A1219,TOther[End Date Calc],"&gt;="&amp;A1219,TOther[Start Day],"&gt;="&amp;DAY(A1219)))))</f>
        <v/>
      </c>
      <c r="R1219" s="8" t="str" cm="1">
        <f t="array" ref="R1219">IF(A1219="","",IF(COUNTIF(TOther[Frequency],R$1)=0,0,SUMPRODUCT(--(TOther[Frequency]=R$1),--(TOther[Start Date]&lt;=A1219),--(TOther[End Date Calc]&gt;=A1219),IF(B1219="N",--(TOther[Start Day]=DAY(A1219)),--(TOther[Start Day]&gt;=DAY(A1219))),--(IFERROR(MOD(TOther[Start Month]-MONTH(A1219)+2,2),1)=0),TOther[Amount])))</f>
        <v/>
      </c>
      <c r="S1219" s="8" t="str" cm="1">
        <f t="array" ref="S1219">IF(A1219="","",IF(COUNTIF(TOther[Frequency],S$1)=0,0,SUMPRODUCT(--(TOther[Frequency]=S$1),--(TOther[Start Date]&lt;=A1219),--(TOther[End Date Calc]&gt;=A1219),IF(B1219="N",--(TOther[Start Day]=DAY(A1219)),--(TOther[Start Day]&gt;=DAY(A1219))),--(IFERROR(MOD(TOther[Start Month]-MONTH(A1219)+3,3),1)=0),TOther[Amount])))</f>
        <v/>
      </c>
      <c r="T1219" s="8" t="str" cm="1">
        <f t="array" ref="T1219">IF($A1219="","",IF(COUNTIF(TOther[Frequency],T$1)=0,0,SUMPRODUCT(--(TOther[Frequency]=T$1),--(TOther[Start Date]&lt;=$A1219),--(TOther[End Date Calc]&gt;=$A1219),IF($B1219="N",--(TOther[Start Day]=DAY($A1219)),--(TOther[Start Day]&gt;=DAY($A1219))),--(IFERROR(MOD(TOther[Start Month]-MONTH($A1219)+4,4),1)=0),TOther[Amount])))</f>
        <v/>
      </c>
      <c r="U1219" s="8" t="str" cm="1">
        <f t="array" ref="U1219">IF(A1219="","",IF(COUNTIF(TOther[Frequency],$U$1)=0,0,SUMPRODUCT(--(TOther[Frequency]=$U$1),--(TOther[Start Date]&lt;=A1219),--(TOther[End Date Calc]&gt;=A1219),IF(B1219="N",--(TOther[Start Day]=DAY(A1219)),--(TOther[Start Day]&gt;=DAY(A1219))),--(IFERROR(MOD(TOther[Start Month]-MONTH(A1219)+6,6),1)=0),TOther[Amount])))</f>
        <v/>
      </c>
      <c r="V1219" s="8" t="str" cm="1">
        <f t="array" ref="V1219">IF(A1219="","",IF(COUNTIF(TOther[Frequency],$V$1)=0,0,SUMPRODUCT(--(TOther[Frequency]=$V$1),--(TOther[Start Date]&lt;=A1219),--(TOther[End Date Calc]&gt;=A1219),IF(B1219="N",--(TOther[Start Day]=DAY(A1219)),--(TOther[Start Day]&gt;=DAY(A1219))),--(IFERROR(MOD(TOther[Start Month]-MONTH(A1219)+12,12),1)=0),TOther[Amount])))</f>
        <v/>
      </c>
      <c r="W1219" s="8" t="str">
        <f>IF(A1219="","",SUMIFS(TOther[Amount],TOther[Start Date],A1219,TOther[Frequency],$W$1))</f>
        <v/>
      </c>
      <c r="X1219" s="9" t="str">
        <f t="shared" si="95"/>
        <v/>
      </c>
      <c r="Y1219" s="9" t="str">
        <f t="shared" ref="Y1219:Y1282" si="99">IF(A1219="","",SUM(H1219:W1219))</f>
        <v/>
      </c>
      <c r="Z1219" s="8" t="str" cm="1">
        <f t="array" ref="Z1219">IF(A1219="","",IF(COUNTIF('2) Income'!$D$13:$D$32,"Weekly")=0,0,SUMPRODUCT(--(IFERROR(MOD(A1219-'2) Income'!$F$13:$F$32,7),1)=0),--('2) Income'!$D$13:$D$32="Weekly"),--('2) Income'!$F$13:$F$32&lt;=A1219),'2) Income'!$E$13:$E$32)))</f>
        <v/>
      </c>
      <c r="AA1219" s="8" t="str" cm="1">
        <f t="array" ref="AA1219">IF(A1219="","",IF(COUNTIF('2) Income'!$D$13:$D$32,"Every Other Week")=0,0,SUMPRODUCT(--(IFERROR(MOD(A1219-'2) Income'!$F$13:$F$32,14),1)=0),--('2) Income'!$D$13:$D$32="Every Other Week"),--('2) Income'!$F$13:$F$32&lt;=A1219),'2) Income'!$E$13:$E$32)))</f>
        <v/>
      </c>
      <c r="AB1219" s="8" t="str">
        <f>IF(A1219="","",IF(COUNTIF('2) Income'!$D$13:$D$32,"1st and 15th")=0,0,IF(OR(DAY(A1219)=1,DAY(A1219)=15),SUMIFS('2) Income'!$E$13:$E$32,'2) Income'!$D$13:$D$32,"1st and 15th",'2) Income'!$F$13:$F$32,"&lt;="&amp;$A1219),0)))</f>
        <v/>
      </c>
      <c r="AC1219" s="8" t="str">
        <f>IF(A1219="","",IF(COUNTIF('2) Income'!$D$13:$D$32,"2nd Wednesday")=0,0,IF(A1219=(A1219-DAY(A1219)+1+2*7-WEEKDAY(A1219-DAY(A1219)+8-4,1)),SUMIFS('2) Income'!$E$13:$E$32,'2) Income'!$D$13:$D$32,"2nd Wednesday",'2) Income'!$F$13:$F$32,"&lt;="&amp;$A1219),0)))</f>
        <v/>
      </c>
      <c r="AD1219" s="8" t="str">
        <f>IF(A1219="","",IF(COUNTIF('2) Income'!$D$13:$D$32,"3rd Wednesday")=0,0,IF(A1219=(A1219-DAY(A1219)+1+3*7-WEEKDAY(A1219-DAY(A1219)+8-4,1)),SUMIFS('2) Income'!$E$13:$E$32,'2) Income'!$D$13:$D$32,"3rd Wednesday",'2) Income'!$F$13:$F$32,"&lt;="&amp;$A1219),0)))</f>
        <v/>
      </c>
      <c r="AE1219" s="8" t="str">
        <f>IF(A1219="","",IF(COUNTIF('2) Income'!$D$13:$D$32,"4th Wednesday")=0,0,IF(A1219=(A1219-DAY(A1219)+1+4*7-WEEKDAY(A1219-DAY(A1219)+8-4,1)),SUMIFS('2) Income'!$E$13:$E$32,'2) Income'!$D$13:$D$32,"4th Wednesday",'2) Income'!$F$13:$F$32,"&lt;="&amp;$A1219),0)))</f>
        <v/>
      </c>
      <c r="AF1219" s="8" t="str" cm="1">
        <f t="array" ref="AF1219">IF(A1219="","",IF(COUNTIF('2) Income'!$D$13:$D$32,"Every 4 Weeks")=0,0,SUMPRODUCT(--(IFERROR(MOD(A1219-'2) Income'!$F$13:$F$32,28),1)=0),--('2) Income'!$D$13:$D$32="Every 4 Weeks"),--('2) Income'!$F$13:$F$32&lt;=A1219),'2) Income'!$E$13:$E$32)))</f>
        <v/>
      </c>
      <c r="AG1219" s="8" t="str">
        <f>IF(A1219="","",IF(COUNTIF('2) Income'!$D$13:$D$32,"Monthly")=0,0,IF(B1219="N",SUMIFS('2) Income'!$E$13:$E$32,'2) Income'!$D$13:$D$32,"monthly",'2) Income'!$F$13:$F$32,"&lt;="&amp;$A1219,'2) Income'!$I$13:$I$32,DAY(A1219)),SUMIFS('2) Income'!$E$13:$E$32,'2) Income'!$D$13:$D$32,"monthly",'2) Income'!$F$13:$F$32,"&lt;="&amp;$A1219,'2) Income'!$I$13:$I$32,"&gt;="&amp;DAY(A1219)))))</f>
        <v/>
      </c>
      <c r="AH1219" s="8" t="str" cm="1">
        <f t="array" ref="AH1219">IF(A1219="","",IF(COUNTIF('2) Income'!$D$13:$D$32,"Yearly")=0,0,SUMPRODUCT(--('2) Income'!$D$13:$D$32="Yearly"),--('2) Income'!$F$13:$F$32&lt;=A1219),IF(B1219="N",--('2) Income'!$I$13:$I$32=DAY(A1219)),--('2) Income'!$I$13:$I$32&gt;=DAY(A1219))),--(IFERROR(MOD('2) Income'!$H$13:$H$32-MONTH(A1219)+12,12),1)=0),'2) Income'!$E$13:$E$32)))</f>
        <v/>
      </c>
      <c r="AI1219" s="8" t="str">
        <f>IF(A1219="","",IF(COUNTIF('2) Income'!$D$13:$D$32,"one-time")=0,0,SUMIFS('2) Income'!$E$13:$E$32,'2) Income'!$D$13:$D$32,"one-time",'2) Income'!$F$13:$F$32,"="&amp;$A1219)))</f>
        <v/>
      </c>
      <c r="AJ1219" s="9" t="str">
        <f t="shared" si="96"/>
        <v/>
      </c>
    </row>
    <row r="1220" spans="1:36">
      <c r="A1220" s="7" t="str">
        <f>IF(A1219="","",IF(A1219+1&lt;='1) Period'!$E$21,A1219+1,""))</f>
        <v/>
      </c>
      <c r="B1220" s="7" t="e">
        <f t="shared" si="97"/>
        <v>#VALUE!</v>
      </c>
      <c r="C1220" t="e">
        <f t="shared" si="98"/>
        <v>#VALUE!</v>
      </c>
      <c r="D1220" s="8" t="str">
        <f>IF(A1220="","",IF(TEXT(A1220,"dddd")='4) Happy Money'!$E$23,WAllowance,0))</f>
        <v/>
      </c>
      <c r="E1220" s="8" t="str">
        <f>IF(A1220="","",IF(B1220="N",SUMIF(TMonthly[Day of the Month],DAY(A1220),TMonthly[Amount]),SUMIF(TMonthly[Day of the Month],"&gt;="&amp;DAY(A1220),TMonthly[Amount])))</f>
        <v/>
      </c>
      <c r="F1220" s="8" t="str" cm="1">
        <f t="array" ref="F1220">IF(A1220="","",SUMPRODUCT(--(TYearly[Due Date]&lt;=A1220),IF(B1220="N",--(TYearly[Day]=DAY(A1220)),--(TYearly[Day]&gt;=DAY(A1220))),--(IFERROR(MOD(TYearly[Month]-MONTH(A1220)+12,12),1)=0),TYearly[Amount]))</f>
        <v/>
      </c>
      <c r="G1220" s="8" t="str">
        <f>IF(A1220="","",SUMIF(TOneTime[Due Date],A1220,TOneTime[Amount]))</f>
        <v/>
      </c>
      <c r="H1220" s="8" t="str" cm="1">
        <f t="array" ref="H1220">IF(A1220="","",IF(COUNTIF(TOther[Frequency],$H$1)=0,0,SUMPRODUCT(--(IFERROR(MOD(A1220-TOther[Start Date],7),1)=0),--(TOther[Frequency]=$H$1),--(TOther[Start Date]&lt;=A1220),--(TOther[End Date Calc]&gt;=A1220),TOther[Amount])))</f>
        <v/>
      </c>
      <c r="I1220" s="8" t="str" cm="1">
        <f t="array" ref="I1220">IF(A1220="","",IF(COUNTIF(TOther[Frequency],$I$1)=0,0,SUMPRODUCT(--(IFERROR(MOD(A1220-TOther[Start Date],14),1)=0),--(TOther[Frequency]=$I$1),--(TOther[Start Date]&lt;=A1220),--(TOther[End Date Calc]&gt;=A1220),TOther[Amount])))</f>
        <v/>
      </c>
      <c r="J1220" s="8" t="str">
        <f>IF(A1220="","",IF(COUNTIF(TOther[Frequency],$J$1)=0,0,IF(OR(DAY(A1220)=1,DAY(A1220)=15),SUMIFS(TOther[Amount],TOther[Frequency],$J$1,TOther[Start Date],"&lt;="&amp;$A1220,TOther[End Date Calc],"&gt;="&amp;A1220),0)))</f>
        <v/>
      </c>
      <c r="K1220" s="8" t="str">
        <f>IF(A1220="","",IF(COUNTIF(TOther[Frequency],$K$1)=0,0,IF(A1220=(A1220-DAY(A1220)+1+2*7-WEEKDAY(A1220-DAY(A1220)+8-4,1)),SUMIFS(TOther[Amount],TOther[Frequency],$K$1,TOther[Start Date],"&lt;="&amp;$A1220,TOther[End Date Calc],"&gt;="&amp;A1220),0)))</f>
        <v/>
      </c>
      <c r="L1220" s="8" t="str">
        <f>IF(A1220="","",IF(COUNTIF(TOther[Frequency],$L$1)=0,0,IF(A1220=(A1220-DAY(A1220)+1+3*7-WEEKDAY(A1220-DAY(A1220)+8-4,1)),SUMIFS(TOther[Amount],TOther[Frequency],$L$1,TOther[Start Date],"&lt;="&amp;$A1220,TOther[End Date Calc],"&gt;="&amp;A1220),0)))</f>
        <v/>
      </c>
      <c r="M1220" s="8" t="str">
        <f>IF(A1220="","",IF(COUNTIF(TOther[Frequency],$M$1)=0,0,IF(A1220=(A1220-DAY(A1220)+1+4*7-WEEKDAY(A1220-DAY(A1220)+8-4,1)),SUMIFS(TOther[Amount],TOther[Frequency],$M$1,TOther[Start Date],"&lt;="&amp;$A1220,TOther[End Date Calc],"&gt;="&amp;A1220),0)))</f>
        <v/>
      </c>
      <c r="N1220" s="8" t="str" cm="1">
        <f t="array" ref="N1220">IF(A1220="","",IF(COUNTIF(TOther[Frequency],$N$1)=0,0,SUMPRODUCT(--(IFERROR(MOD(A1220-TOther[Start Date],28),1)=0),--(TOther[Frequency]=$N$1),--(TOther[Start Date]&lt;=A1220),--(TOther[End Date Calc]&gt;=A1220),TOther[Amount])))</f>
        <v/>
      </c>
      <c r="O1220" s="8" t="str" cm="1">
        <f t="array" ref="O1220">IF(A1220="","",IF(COUNTIF(TOther[Frequency],$O$1)=0,0,SUMPRODUCT(--(IFERROR(MOD(A1220-TOther[Start Date],42),1)=0),--(TOther[Frequency]=$O$1),--(TOther[Start Date]&lt;=A1220),--(TOther[End Date Calc]&gt;=A1220),TOther[Amount])))</f>
        <v/>
      </c>
      <c r="P1220" s="8" t="str" cm="1">
        <f t="array" ref="P1220">IF(A1220="","",IF(COUNTIF(TOther[Frequency],$P$1)=0,0,SUMPRODUCT(--(IFERROR(MOD(A1220-TOther[Start Date],56),1)=0),--(TOther[Frequency]=$P$1),--(TOther[Start Date]&lt;=A1220),--(TOther[End Date Calc]&gt;=A1220),TOther[Amount])))</f>
        <v/>
      </c>
      <c r="Q1220" s="8" t="str">
        <f>IF(A1220="","",IF(COUNTIF(TOther[Frequency],$Q$1)=0,0,IF(B1220="N",SUMIFS(TOther[Amount],TOther[Frequency],$Q$1,TOther[Start Date],"&lt;="&amp;$A1220,TOther[End Date Calc],"&gt;="&amp;A1220,TOther[Start Day],DAY(A1220)),SUMIFS(TOther[Amount],TOther[Frequency],$Q$1,TOther[Start Date],"&lt;="&amp;$A1220,TOther[End Date Calc],"&gt;="&amp;A1220,TOther[Start Day],"&gt;="&amp;DAY(A1220)))))</f>
        <v/>
      </c>
      <c r="R1220" s="8" t="str" cm="1">
        <f t="array" ref="R1220">IF(A1220="","",IF(COUNTIF(TOther[Frequency],R$1)=0,0,SUMPRODUCT(--(TOther[Frequency]=R$1),--(TOther[Start Date]&lt;=A1220),--(TOther[End Date Calc]&gt;=A1220),IF(B1220="N",--(TOther[Start Day]=DAY(A1220)),--(TOther[Start Day]&gt;=DAY(A1220))),--(IFERROR(MOD(TOther[Start Month]-MONTH(A1220)+2,2),1)=0),TOther[Amount])))</f>
        <v/>
      </c>
      <c r="S1220" s="8" t="str" cm="1">
        <f t="array" ref="S1220">IF(A1220="","",IF(COUNTIF(TOther[Frequency],S$1)=0,0,SUMPRODUCT(--(TOther[Frequency]=S$1),--(TOther[Start Date]&lt;=A1220),--(TOther[End Date Calc]&gt;=A1220),IF(B1220="N",--(TOther[Start Day]=DAY(A1220)),--(TOther[Start Day]&gt;=DAY(A1220))),--(IFERROR(MOD(TOther[Start Month]-MONTH(A1220)+3,3),1)=0),TOther[Amount])))</f>
        <v/>
      </c>
      <c r="T1220" s="8" t="str" cm="1">
        <f t="array" ref="T1220">IF($A1220="","",IF(COUNTIF(TOther[Frequency],T$1)=0,0,SUMPRODUCT(--(TOther[Frequency]=T$1),--(TOther[Start Date]&lt;=$A1220),--(TOther[End Date Calc]&gt;=$A1220),IF($B1220="N",--(TOther[Start Day]=DAY($A1220)),--(TOther[Start Day]&gt;=DAY($A1220))),--(IFERROR(MOD(TOther[Start Month]-MONTH($A1220)+4,4),1)=0),TOther[Amount])))</f>
        <v/>
      </c>
      <c r="U1220" s="8" t="str" cm="1">
        <f t="array" ref="U1220">IF(A1220="","",IF(COUNTIF(TOther[Frequency],$U$1)=0,0,SUMPRODUCT(--(TOther[Frequency]=$U$1),--(TOther[Start Date]&lt;=A1220),--(TOther[End Date Calc]&gt;=A1220),IF(B1220="N",--(TOther[Start Day]=DAY(A1220)),--(TOther[Start Day]&gt;=DAY(A1220))),--(IFERROR(MOD(TOther[Start Month]-MONTH(A1220)+6,6),1)=0),TOther[Amount])))</f>
        <v/>
      </c>
      <c r="V1220" s="8" t="str" cm="1">
        <f t="array" ref="V1220">IF(A1220="","",IF(COUNTIF(TOther[Frequency],$V$1)=0,0,SUMPRODUCT(--(TOther[Frequency]=$V$1),--(TOther[Start Date]&lt;=A1220),--(TOther[End Date Calc]&gt;=A1220),IF(B1220="N",--(TOther[Start Day]=DAY(A1220)),--(TOther[Start Day]&gt;=DAY(A1220))),--(IFERROR(MOD(TOther[Start Month]-MONTH(A1220)+12,12),1)=0),TOther[Amount])))</f>
        <v/>
      </c>
      <c r="W1220" s="8" t="str">
        <f>IF(A1220="","",SUMIFS(TOther[Amount],TOther[Start Date],A1220,TOther[Frequency],$W$1))</f>
        <v/>
      </c>
      <c r="X1220" s="9" t="str">
        <f t="shared" si="95"/>
        <v/>
      </c>
      <c r="Y1220" s="9" t="str">
        <f t="shared" si="99"/>
        <v/>
      </c>
      <c r="Z1220" s="8" t="str" cm="1">
        <f t="array" ref="Z1220">IF(A1220="","",IF(COUNTIF('2) Income'!$D$13:$D$32,"Weekly")=0,0,SUMPRODUCT(--(IFERROR(MOD(A1220-'2) Income'!$F$13:$F$32,7),1)=0),--('2) Income'!$D$13:$D$32="Weekly"),--('2) Income'!$F$13:$F$32&lt;=A1220),'2) Income'!$E$13:$E$32)))</f>
        <v/>
      </c>
      <c r="AA1220" s="8" t="str" cm="1">
        <f t="array" ref="AA1220">IF(A1220="","",IF(COUNTIF('2) Income'!$D$13:$D$32,"Every Other Week")=0,0,SUMPRODUCT(--(IFERROR(MOD(A1220-'2) Income'!$F$13:$F$32,14),1)=0),--('2) Income'!$D$13:$D$32="Every Other Week"),--('2) Income'!$F$13:$F$32&lt;=A1220),'2) Income'!$E$13:$E$32)))</f>
        <v/>
      </c>
      <c r="AB1220" s="8" t="str">
        <f>IF(A1220="","",IF(COUNTIF('2) Income'!$D$13:$D$32,"1st and 15th")=0,0,IF(OR(DAY(A1220)=1,DAY(A1220)=15),SUMIFS('2) Income'!$E$13:$E$32,'2) Income'!$D$13:$D$32,"1st and 15th",'2) Income'!$F$13:$F$32,"&lt;="&amp;$A1220),0)))</f>
        <v/>
      </c>
      <c r="AC1220" s="8" t="str">
        <f>IF(A1220="","",IF(COUNTIF('2) Income'!$D$13:$D$32,"2nd Wednesday")=0,0,IF(A1220=(A1220-DAY(A1220)+1+2*7-WEEKDAY(A1220-DAY(A1220)+8-4,1)),SUMIFS('2) Income'!$E$13:$E$32,'2) Income'!$D$13:$D$32,"2nd Wednesday",'2) Income'!$F$13:$F$32,"&lt;="&amp;$A1220),0)))</f>
        <v/>
      </c>
      <c r="AD1220" s="8" t="str">
        <f>IF(A1220="","",IF(COUNTIF('2) Income'!$D$13:$D$32,"3rd Wednesday")=0,0,IF(A1220=(A1220-DAY(A1220)+1+3*7-WEEKDAY(A1220-DAY(A1220)+8-4,1)),SUMIFS('2) Income'!$E$13:$E$32,'2) Income'!$D$13:$D$32,"3rd Wednesday",'2) Income'!$F$13:$F$32,"&lt;="&amp;$A1220),0)))</f>
        <v/>
      </c>
      <c r="AE1220" s="8" t="str">
        <f>IF(A1220="","",IF(COUNTIF('2) Income'!$D$13:$D$32,"4th Wednesday")=0,0,IF(A1220=(A1220-DAY(A1220)+1+4*7-WEEKDAY(A1220-DAY(A1220)+8-4,1)),SUMIFS('2) Income'!$E$13:$E$32,'2) Income'!$D$13:$D$32,"4th Wednesday",'2) Income'!$F$13:$F$32,"&lt;="&amp;$A1220),0)))</f>
        <v/>
      </c>
      <c r="AF1220" s="8" t="str" cm="1">
        <f t="array" ref="AF1220">IF(A1220="","",IF(COUNTIF('2) Income'!$D$13:$D$32,"Every 4 Weeks")=0,0,SUMPRODUCT(--(IFERROR(MOD(A1220-'2) Income'!$F$13:$F$32,28),1)=0),--('2) Income'!$D$13:$D$32="Every 4 Weeks"),--('2) Income'!$F$13:$F$32&lt;=A1220),'2) Income'!$E$13:$E$32)))</f>
        <v/>
      </c>
      <c r="AG1220" s="8" t="str">
        <f>IF(A1220="","",IF(COUNTIF('2) Income'!$D$13:$D$32,"Monthly")=0,0,IF(B1220="N",SUMIFS('2) Income'!$E$13:$E$32,'2) Income'!$D$13:$D$32,"monthly",'2) Income'!$F$13:$F$32,"&lt;="&amp;$A1220,'2) Income'!$I$13:$I$32,DAY(A1220)),SUMIFS('2) Income'!$E$13:$E$32,'2) Income'!$D$13:$D$32,"monthly",'2) Income'!$F$13:$F$32,"&lt;="&amp;$A1220,'2) Income'!$I$13:$I$32,"&gt;="&amp;DAY(A1220)))))</f>
        <v/>
      </c>
      <c r="AH1220" s="8" t="str" cm="1">
        <f t="array" ref="AH1220">IF(A1220="","",IF(COUNTIF('2) Income'!$D$13:$D$32,"Yearly")=0,0,SUMPRODUCT(--('2) Income'!$D$13:$D$32="Yearly"),--('2) Income'!$F$13:$F$32&lt;=A1220),IF(B1220="N",--('2) Income'!$I$13:$I$32=DAY(A1220)),--('2) Income'!$I$13:$I$32&gt;=DAY(A1220))),--(IFERROR(MOD('2) Income'!$H$13:$H$32-MONTH(A1220)+12,12),1)=0),'2) Income'!$E$13:$E$32)))</f>
        <v/>
      </c>
      <c r="AI1220" s="8" t="str">
        <f>IF(A1220="","",IF(COUNTIF('2) Income'!$D$13:$D$32,"one-time")=0,0,SUMIFS('2) Income'!$E$13:$E$32,'2) Income'!$D$13:$D$32,"one-time",'2) Income'!$F$13:$F$32,"="&amp;$A1220)))</f>
        <v/>
      </c>
      <c r="AJ1220" s="9" t="str">
        <f t="shared" si="96"/>
        <v/>
      </c>
    </row>
    <row r="1221" spans="1:36">
      <c r="A1221" s="7" t="str">
        <f>IF(A1220="","",IF(A1220+1&lt;='1) Period'!$E$21,A1220+1,""))</f>
        <v/>
      </c>
      <c r="B1221" s="7" t="e">
        <f t="shared" si="97"/>
        <v>#VALUE!</v>
      </c>
      <c r="C1221" t="e">
        <f t="shared" si="98"/>
        <v>#VALUE!</v>
      </c>
      <c r="D1221" s="8" t="str">
        <f>IF(A1221="","",IF(TEXT(A1221,"dddd")='4) Happy Money'!$E$23,WAllowance,0))</f>
        <v/>
      </c>
      <c r="E1221" s="8" t="str">
        <f>IF(A1221="","",IF(B1221="N",SUMIF(TMonthly[Day of the Month],DAY(A1221),TMonthly[Amount]),SUMIF(TMonthly[Day of the Month],"&gt;="&amp;DAY(A1221),TMonthly[Amount])))</f>
        <v/>
      </c>
      <c r="F1221" s="8" t="str" cm="1">
        <f t="array" ref="F1221">IF(A1221="","",SUMPRODUCT(--(TYearly[Due Date]&lt;=A1221),IF(B1221="N",--(TYearly[Day]=DAY(A1221)),--(TYearly[Day]&gt;=DAY(A1221))),--(IFERROR(MOD(TYearly[Month]-MONTH(A1221)+12,12),1)=0),TYearly[Amount]))</f>
        <v/>
      </c>
      <c r="G1221" s="8" t="str">
        <f>IF(A1221="","",SUMIF(TOneTime[Due Date],A1221,TOneTime[Amount]))</f>
        <v/>
      </c>
      <c r="H1221" s="8" t="str" cm="1">
        <f t="array" ref="H1221">IF(A1221="","",IF(COUNTIF(TOther[Frequency],$H$1)=0,0,SUMPRODUCT(--(IFERROR(MOD(A1221-TOther[Start Date],7),1)=0),--(TOther[Frequency]=$H$1),--(TOther[Start Date]&lt;=A1221),--(TOther[End Date Calc]&gt;=A1221),TOther[Amount])))</f>
        <v/>
      </c>
      <c r="I1221" s="8" t="str" cm="1">
        <f t="array" ref="I1221">IF(A1221="","",IF(COUNTIF(TOther[Frequency],$I$1)=0,0,SUMPRODUCT(--(IFERROR(MOD(A1221-TOther[Start Date],14),1)=0),--(TOther[Frequency]=$I$1),--(TOther[Start Date]&lt;=A1221),--(TOther[End Date Calc]&gt;=A1221),TOther[Amount])))</f>
        <v/>
      </c>
      <c r="J1221" s="8" t="str">
        <f>IF(A1221="","",IF(COUNTIF(TOther[Frequency],$J$1)=0,0,IF(OR(DAY(A1221)=1,DAY(A1221)=15),SUMIFS(TOther[Amount],TOther[Frequency],$J$1,TOther[Start Date],"&lt;="&amp;$A1221,TOther[End Date Calc],"&gt;="&amp;A1221),0)))</f>
        <v/>
      </c>
      <c r="K1221" s="8" t="str">
        <f>IF(A1221="","",IF(COUNTIF(TOther[Frequency],$K$1)=0,0,IF(A1221=(A1221-DAY(A1221)+1+2*7-WEEKDAY(A1221-DAY(A1221)+8-4,1)),SUMIFS(TOther[Amount],TOther[Frequency],$K$1,TOther[Start Date],"&lt;="&amp;$A1221,TOther[End Date Calc],"&gt;="&amp;A1221),0)))</f>
        <v/>
      </c>
      <c r="L1221" s="8" t="str">
        <f>IF(A1221="","",IF(COUNTIF(TOther[Frequency],$L$1)=0,0,IF(A1221=(A1221-DAY(A1221)+1+3*7-WEEKDAY(A1221-DAY(A1221)+8-4,1)),SUMIFS(TOther[Amount],TOther[Frequency],$L$1,TOther[Start Date],"&lt;="&amp;$A1221,TOther[End Date Calc],"&gt;="&amp;A1221),0)))</f>
        <v/>
      </c>
      <c r="M1221" s="8" t="str">
        <f>IF(A1221="","",IF(COUNTIF(TOther[Frequency],$M$1)=0,0,IF(A1221=(A1221-DAY(A1221)+1+4*7-WEEKDAY(A1221-DAY(A1221)+8-4,1)),SUMIFS(TOther[Amount],TOther[Frequency],$M$1,TOther[Start Date],"&lt;="&amp;$A1221,TOther[End Date Calc],"&gt;="&amp;A1221),0)))</f>
        <v/>
      </c>
      <c r="N1221" s="8" t="str" cm="1">
        <f t="array" ref="N1221">IF(A1221="","",IF(COUNTIF(TOther[Frequency],$N$1)=0,0,SUMPRODUCT(--(IFERROR(MOD(A1221-TOther[Start Date],28),1)=0),--(TOther[Frequency]=$N$1),--(TOther[Start Date]&lt;=A1221),--(TOther[End Date Calc]&gt;=A1221),TOther[Amount])))</f>
        <v/>
      </c>
      <c r="O1221" s="8" t="str" cm="1">
        <f t="array" ref="O1221">IF(A1221="","",IF(COUNTIF(TOther[Frequency],$O$1)=0,0,SUMPRODUCT(--(IFERROR(MOD(A1221-TOther[Start Date],42),1)=0),--(TOther[Frequency]=$O$1),--(TOther[Start Date]&lt;=A1221),--(TOther[End Date Calc]&gt;=A1221),TOther[Amount])))</f>
        <v/>
      </c>
      <c r="P1221" s="8" t="str" cm="1">
        <f t="array" ref="P1221">IF(A1221="","",IF(COUNTIF(TOther[Frequency],$P$1)=0,0,SUMPRODUCT(--(IFERROR(MOD(A1221-TOther[Start Date],56),1)=0),--(TOther[Frequency]=$P$1),--(TOther[Start Date]&lt;=A1221),--(TOther[End Date Calc]&gt;=A1221),TOther[Amount])))</f>
        <v/>
      </c>
      <c r="Q1221" s="8" t="str">
        <f>IF(A1221="","",IF(COUNTIF(TOther[Frequency],$Q$1)=0,0,IF(B1221="N",SUMIFS(TOther[Amount],TOther[Frequency],$Q$1,TOther[Start Date],"&lt;="&amp;$A1221,TOther[End Date Calc],"&gt;="&amp;A1221,TOther[Start Day],DAY(A1221)),SUMIFS(TOther[Amount],TOther[Frequency],$Q$1,TOther[Start Date],"&lt;="&amp;$A1221,TOther[End Date Calc],"&gt;="&amp;A1221,TOther[Start Day],"&gt;="&amp;DAY(A1221)))))</f>
        <v/>
      </c>
      <c r="R1221" s="8" t="str" cm="1">
        <f t="array" ref="R1221">IF(A1221="","",IF(COUNTIF(TOther[Frequency],R$1)=0,0,SUMPRODUCT(--(TOther[Frequency]=R$1),--(TOther[Start Date]&lt;=A1221),--(TOther[End Date Calc]&gt;=A1221),IF(B1221="N",--(TOther[Start Day]=DAY(A1221)),--(TOther[Start Day]&gt;=DAY(A1221))),--(IFERROR(MOD(TOther[Start Month]-MONTH(A1221)+2,2),1)=0),TOther[Amount])))</f>
        <v/>
      </c>
      <c r="S1221" s="8" t="str" cm="1">
        <f t="array" ref="S1221">IF(A1221="","",IF(COUNTIF(TOther[Frequency],S$1)=0,0,SUMPRODUCT(--(TOther[Frequency]=S$1),--(TOther[Start Date]&lt;=A1221),--(TOther[End Date Calc]&gt;=A1221),IF(B1221="N",--(TOther[Start Day]=DAY(A1221)),--(TOther[Start Day]&gt;=DAY(A1221))),--(IFERROR(MOD(TOther[Start Month]-MONTH(A1221)+3,3),1)=0),TOther[Amount])))</f>
        <v/>
      </c>
      <c r="T1221" s="8" t="str" cm="1">
        <f t="array" ref="T1221">IF($A1221="","",IF(COUNTIF(TOther[Frequency],T$1)=0,0,SUMPRODUCT(--(TOther[Frequency]=T$1),--(TOther[Start Date]&lt;=$A1221),--(TOther[End Date Calc]&gt;=$A1221),IF($B1221="N",--(TOther[Start Day]=DAY($A1221)),--(TOther[Start Day]&gt;=DAY($A1221))),--(IFERROR(MOD(TOther[Start Month]-MONTH($A1221)+4,4),1)=0),TOther[Amount])))</f>
        <v/>
      </c>
      <c r="U1221" s="8" t="str" cm="1">
        <f t="array" ref="U1221">IF(A1221="","",IF(COUNTIF(TOther[Frequency],$U$1)=0,0,SUMPRODUCT(--(TOther[Frequency]=$U$1),--(TOther[Start Date]&lt;=A1221),--(TOther[End Date Calc]&gt;=A1221),IF(B1221="N",--(TOther[Start Day]=DAY(A1221)),--(TOther[Start Day]&gt;=DAY(A1221))),--(IFERROR(MOD(TOther[Start Month]-MONTH(A1221)+6,6),1)=0),TOther[Amount])))</f>
        <v/>
      </c>
      <c r="V1221" s="8" t="str" cm="1">
        <f t="array" ref="V1221">IF(A1221="","",IF(COUNTIF(TOther[Frequency],$V$1)=0,0,SUMPRODUCT(--(TOther[Frequency]=$V$1),--(TOther[Start Date]&lt;=A1221),--(TOther[End Date Calc]&gt;=A1221),IF(B1221="N",--(TOther[Start Day]=DAY(A1221)),--(TOther[Start Day]&gt;=DAY(A1221))),--(IFERROR(MOD(TOther[Start Month]-MONTH(A1221)+12,12),1)=0),TOther[Amount])))</f>
        <v/>
      </c>
      <c r="W1221" s="8" t="str">
        <f>IF(A1221="","",SUMIFS(TOther[Amount],TOther[Start Date],A1221,TOther[Frequency],$W$1))</f>
        <v/>
      </c>
      <c r="X1221" s="9" t="str">
        <f t="shared" si="95"/>
        <v/>
      </c>
      <c r="Y1221" s="9" t="str">
        <f t="shared" si="99"/>
        <v/>
      </c>
      <c r="Z1221" s="8" t="str" cm="1">
        <f t="array" ref="Z1221">IF(A1221="","",IF(COUNTIF('2) Income'!$D$13:$D$32,"Weekly")=0,0,SUMPRODUCT(--(IFERROR(MOD(A1221-'2) Income'!$F$13:$F$32,7),1)=0),--('2) Income'!$D$13:$D$32="Weekly"),--('2) Income'!$F$13:$F$32&lt;=A1221),'2) Income'!$E$13:$E$32)))</f>
        <v/>
      </c>
      <c r="AA1221" s="8" t="str" cm="1">
        <f t="array" ref="AA1221">IF(A1221="","",IF(COUNTIF('2) Income'!$D$13:$D$32,"Every Other Week")=0,0,SUMPRODUCT(--(IFERROR(MOD(A1221-'2) Income'!$F$13:$F$32,14),1)=0),--('2) Income'!$D$13:$D$32="Every Other Week"),--('2) Income'!$F$13:$F$32&lt;=A1221),'2) Income'!$E$13:$E$32)))</f>
        <v/>
      </c>
      <c r="AB1221" s="8" t="str">
        <f>IF(A1221="","",IF(COUNTIF('2) Income'!$D$13:$D$32,"1st and 15th")=0,0,IF(OR(DAY(A1221)=1,DAY(A1221)=15),SUMIFS('2) Income'!$E$13:$E$32,'2) Income'!$D$13:$D$32,"1st and 15th",'2) Income'!$F$13:$F$32,"&lt;="&amp;$A1221),0)))</f>
        <v/>
      </c>
      <c r="AC1221" s="8" t="str">
        <f>IF(A1221="","",IF(COUNTIF('2) Income'!$D$13:$D$32,"2nd Wednesday")=0,0,IF(A1221=(A1221-DAY(A1221)+1+2*7-WEEKDAY(A1221-DAY(A1221)+8-4,1)),SUMIFS('2) Income'!$E$13:$E$32,'2) Income'!$D$13:$D$32,"2nd Wednesday",'2) Income'!$F$13:$F$32,"&lt;="&amp;$A1221),0)))</f>
        <v/>
      </c>
      <c r="AD1221" s="8" t="str">
        <f>IF(A1221="","",IF(COUNTIF('2) Income'!$D$13:$D$32,"3rd Wednesday")=0,0,IF(A1221=(A1221-DAY(A1221)+1+3*7-WEEKDAY(A1221-DAY(A1221)+8-4,1)),SUMIFS('2) Income'!$E$13:$E$32,'2) Income'!$D$13:$D$32,"3rd Wednesday",'2) Income'!$F$13:$F$32,"&lt;="&amp;$A1221),0)))</f>
        <v/>
      </c>
      <c r="AE1221" s="8" t="str">
        <f>IF(A1221="","",IF(COUNTIF('2) Income'!$D$13:$D$32,"4th Wednesday")=0,0,IF(A1221=(A1221-DAY(A1221)+1+4*7-WEEKDAY(A1221-DAY(A1221)+8-4,1)),SUMIFS('2) Income'!$E$13:$E$32,'2) Income'!$D$13:$D$32,"4th Wednesday",'2) Income'!$F$13:$F$32,"&lt;="&amp;$A1221),0)))</f>
        <v/>
      </c>
      <c r="AF1221" s="8" t="str" cm="1">
        <f t="array" ref="AF1221">IF(A1221="","",IF(COUNTIF('2) Income'!$D$13:$D$32,"Every 4 Weeks")=0,0,SUMPRODUCT(--(IFERROR(MOD(A1221-'2) Income'!$F$13:$F$32,28),1)=0),--('2) Income'!$D$13:$D$32="Every 4 Weeks"),--('2) Income'!$F$13:$F$32&lt;=A1221),'2) Income'!$E$13:$E$32)))</f>
        <v/>
      </c>
      <c r="AG1221" s="8" t="str">
        <f>IF(A1221="","",IF(COUNTIF('2) Income'!$D$13:$D$32,"Monthly")=0,0,IF(B1221="N",SUMIFS('2) Income'!$E$13:$E$32,'2) Income'!$D$13:$D$32,"monthly",'2) Income'!$F$13:$F$32,"&lt;="&amp;$A1221,'2) Income'!$I$13:$I$32,DAY(A1221)),SUMIFS('2) Income'!$E$13:$E$32,'2) Income'!$D$13:$D$32,"monthly",'2) Income'!$F$13:$F$32,"&lt;="&amp;$A1221,'2) Income'!$I$13:$I$32,"&gt;="&amp;DAY(A1221)))))</f>
        <v/>
      </c>
      <c r="AH1221" s="8" t="str" cm="1">
        <f t="array" ref="AH1221">IF(A1221="","",IF(COUNTIF('2) Income'!$D$13:$D$32,"Yearly")=0,0,SUMPRODUCT(--('2) Income'!$D$13:$D$32="Yearly"),--('2) Income'!$F$13:$F$32&lt;=A1221),IF(B1221="N",--('2) Income'!$I$13:$I$32=DAY(A1221)),--('2) Income'!$I$13:$I$32&gt;=DAY(A1221))),--(IFERROR(MOD('2) Income'!$H$13:$H$32-MONTH(A1221)+12,12),1)=0),'2) Income'!$E$13:$E$32)))</f>
        <v/>
      </c>
      <c r="AI1221" s="8" t="str">
        <f>IF(A1221="","",IF(COUNTIF('2) Income'!$D$13:$D$32,"one-time")=0,0,SUMIFS('2) Income'!$E$13:$E$32,'2) Income'!$D$13:$D$32,"one-time",'2) Income'!$F$13:$F$32,"="&amp;$A1221)))</f>
        <v/>
      </c>
      <c r="AJ1221" s="9" t="str">
        <f t="shared" si="96"/>
        <v/>
      </c>
    </row>
    <row r="1222" spans="1:36">
      <c r="A1222" s="7" t="str">
        <f>IF(A1221="","",IF(A1221+1&lt;='1) Period'!$E$21,A1221+1,""))</f>
        <v/>
      </c>
      <c r="B1222" s="7" t="e">
        <f t="shared" si="97"/>
        <v>#VALUE!</v>
      </c>
      <c r="C1222" t="e">
        <f t="shared" si="98"/>
        <v>#VALUE!</v>
      </c>
      <c r="D1222" s="8" t="str">
        <f>IF(A1222="","",IF(TEXT(A1222,"dddd")='4) Happy Money'!$E$23,WAllowance,0))</f>
        <v/>
      </c>
      <c r="E1222" s="8" t="str">
        <f>IF(A1222="","",IF(B1222="N",SUMIF(TMonthly[Day of the Month],DAY(A1222),TMonthly[Amount]),SUMIF(TMonthly[Day of the Month],"&gt;="&amp;DAY(A1222),TMonthly[Amount])))</f>
        <v/>
      </c>
      <c r="F1222" s="8" t="str" cm="1">
        <f t="array" ref="F1222">IF(A1222="","",SUMPRODUCT(--(TYearly[Due Date]&lt;=A1222),IF(B1222="N",--(TYearly[Day]=DAY(A1222)),--(TYearly[Day]&gt;=DAY(A1222))),--(IFERROR(MOD(TYearly[Month]-MONTH(A1222)+12,12),1)=0),TYearly[Amount]))</f>
        <v/>
      </c>
      <c r="G1222" s="8" t="str">
        <f>IF(A1222="","",SUMIF(TOneTime[Due Date],A1222,TOneTime[Amount]))</f>
        <v/>
      </c>
      <c r="H1222" s="8" t="str" cm="1">
        <f t="array" ref="H1222">IF(A1222="","",IF(COUNTIF(TOther[Frequency],$H$1)=0,0,SUMPRODUCT(--(IFERROR(MOD(A1222-TOther[Start Date],7),1)=0),--(TOther[Frequency]=$H$1),--(TOther[Start Date]&lt;=A1222),--(TOther[End Date Calc]&gt;=A1222),TOther[Amount])))</f>
        <v/>
      </c>
      <c r="I1222" s="8" t="str" cm="1">
        <f t="array" ref="I1222">IF(A1222="","",IF(COUNTIF(TOther[Frequency],$I$1)=0,0,SUMPRODUCT(--(IFERROR(MOD(A1222-TOther[Start Date],14),1)=0),--(TOther[Frequency]=$I$1),--(TOther[Start Date]&lt;=A1222),--(TOther[End Date Calc]&gt;=A1222),TOther[Amount])))</f>
        <v/>
      </c>
      <c r="J1222" s="8" t="str">
        <f>IF(A1222="","",IF(COUNTIF(TOther[Frequency],$J$1)=0,0,IF(OR(DAY(A1222)=1,DAY(A1222)=15),SUMIFS(TOther[Amount],TOther[Frequency],$J$1,TOther[Start Date],"&lt;="&amp;$A1222,TOther[End Date Calc],"&gt;="&amp;A1222),0)))</f>
        <v/>
      </c>
      <c r="K1222" s="8" t="str">
        <f>IF(A1222="","",IF(COUNTIF(TOther[Frequency],$K$1)=0,0,IF(A1222=(A1222-DAY(A1222)+1+2*7-WEEKDAY(A1222-DAY(A1222)+8-4,1)),SUMIFS(TOther[Amount],TOther[Frequency],$K$1,TOther[Start Date],"&lt;="&amp;$A1222,TOther[End Date Calc],"&gt;="&amp;A1222),0)))</f>
        <v/>
      </c>
      <c r="L1222" s="8" t="str">
        <f>IF(A1222="","",IF(COUNTIF(TOther[Frequency],$L$1)=0,0,IF(A1222=(A1222-DAY(A1222)+1+3*7-WEEKDAY(A1222-DAY(A1222)+8-4,1)),SUMIFS(TOther[Amount],TOther[Frequency],$L$1,TOther[Start Date],"&lt;="&amp;$A1222,TOther[End Date Calc],"&gt;="&amp;A1222),0)))</f>
        <v/>
      </c>
      <c r="M1222" s="8" t="str">
        <f>IF(A1222="","",IF(COUNTIF(TOther[Frequency],$M$1)=0,0,IF(A1222=(A1222-DAY(A1222)+1+4*7-WEEKDAY(A1222-DAY(A1222)+8-4,1)),SUMIFS(TOther[Amount],TOther[Frequency],$M$1,TOther[Start Date],"&lt;="&amp;$A1222,TOther[End Date Calc],"&gt;="&amp;A1222),0)))</f>
        <v/>
      </c>
      <c r="N1222" s="8" t="str" cm="1">
        <f t="array" ref="N1222">IF(A1222="","",IF(COUNTIF(TOther[Frequency],$N$1)=0,0,SUMPRODUCT(--(IFERROR(MOD(A1222-TOther[Start Date],28),1)=0),--(TOther[Frequency]=$N$1),--(TOther[Start Date]&lt;=A1222),--(TOther[End Date Calc]&gt;=A1222),TOther[Amount])))</f>
        <v/>
      </c>
      <c r="O1222" s="8" t="str" cm="1">
        <f t="array" ref="O1222">IF(A1222="","",IF(COUNTIF(TOther[Frequency],$O$1)=0,0,SUMPRODUCT(--(IFERROR(MOD(A1222-TOther[Start Date],42),1)=0),--(TOther[Frequency]=$O$1),--(TOther[Start Date]&lt;=A1222),--(TOther[End Date Calc]&gt;=A1222),TOther[Amount])))</f>
        <v/>
      </c>
      <c r="P1222" s="8" t="str" cm="1">
        <f t="array" ref="P1222">IF(A1222="","",IF(COUNTIF(TOther[Frequency],$P$1)=0,0,SUMPRODUCT(--(IFERROR(MOD(A1222-TOther[Start Date],56),1)=0),--(TOther[Frequency]=$P$1),--(TOther[Start Date]&lt;=A1222),--(TOther[End Date Calc]&gt;=A1222),TOther[Amount])))</f>
        <v/>
      </c>
      <c r="Q1222" s="8" t="str">
        <f>IF(A1222="","",IF(COUNTIF(TOther[Frequency],$Q$1)=0,0,IF(B1222="N",SUMIFS(TOther[Amount],TOther[Frequency],$Q$1,TOther[Start Date],"&lt;="&amp;$A1222,TOther[End Date Calc],"&gt;="&amp;A1222,TOther[Start Day],DAY(A1222)),SUMIFS(TOther[Amount],TOther[Frequency],$Q$1,TOther[Start Date],"&lt;="&amp;$A1222,TOther[End Date Calc],"&gt;="&amp;A1222,TOther[Start Day],"&gt;="&amp;DAY(A1222)))))</f>
        <v/>
      </c>
      <c r="R1222" s="8" t="str" cm="1">
        <f t="array" ref="R1222">IF(A1222="","",IF(COUNTIF(TOther[Frequency],R$1)=0,0,SUMPRODUCT(--(TOther[Frequency]=R$1),--(TOther[Start Date]&lt;=A1222),--(TOther[End Date Calc]&gt;=A1222),IF(B1222="N",--(TOther[Start Day]=DAY(A1222)),--(TOther[Start Day]&gt;=DAY(A1222))),--(IFERROR(MOD(TOther[Start Month]-MONTH(A1222)+2,2),1)=0),TOther[Amount])))</f>
        <v/>
      </c>
      <c r="S1222" s="8" t="str" cm="1">
        <f t="array" ref="S1222">IF(A1222="","",IF(COUNTIF(TOther[Frequency],S$1)=0,0,SUMPRODUCT(--(TOther[Frequency]=S$1),--(TOther[Start Date]&lt;=A1222),--(TOther[End Date Calc]&gt;=A1222),IF(B1222="N",--(TOther[Start Day]=DAY(A1222)),--(TOther[Start Day]&gt;=DAY(A1222))),--(IFERROR(MOD(TOther[Start Month]-MONTH(A1222)+3,3),1)=0),TOther[Amount])))</f>
        <v/>
      </c>
      <c r="T1222" s="8" t="str" cm="1">
        <f t="array" ref="T1222">IF($A1222="","",IF(COUNTIF(TOther[Frequency],T$1)=0,0,SUMPRODUCT(--(TOther[Frequency]=T$1),--(TOther[Start Date]&lt;=$A1222),--(TOther[End Date Calc]&gt;=$A1222),IF($B1222="N",--(TOther[Start Day]=DAY($A1222)),--(TOther[Start Day]&gt;=DAY($A1222))),--(IFERROR(MOD(TOther[Start Month]-MONTH($A1222)+4,4),1)=0),TOther[Amount])))</f>
        <v/>
      </c>
      <c r="U1222" s="8" t="str" cm="1">
        <f t="array" ref="U1222">IF(A1222="","",IF(COUNTIF(TOther[Frequency],$U$1)=0,0,SUMPRODUCT(--(TOther[Frequency]=$U$1),--(TOther[Start Date]&lt;=A1222),--(TOther[End Date Calc]&gt;=A1222),IF(B1222="N",--(TOther[Start Day]=DAY(A1222)),--(TOther[Start Day]&gt;=DAY(A1222))),--(IFERROR(MOD(TOther[Start Month]-MONTH(A1222)+6,6),1)=0),TOther[Amount])))</f>
        <v/>
      </c>
      <c r="V1222" s="8" t="str" cm="1">
        <f t="array" ref="V1222">IF(A1222="","",IF(COUNTIF(TOther[Frequency],$V$1)=0,0,SUMPRODUCT(--(TOther[Frequency]=$V$1),--(TOther[Start Date]&lt;=A1222),--(TOther[End Date Calc]&gt;=A1222),IF(B1222="N",--(TOther[Start Day]=DAY(A1222)),--(TOther[Start Day]&gt;=DAY(A1222))),--(IFERROR(MOD(TOther[Start Month]-MONTH(A1222)+12,12),1)=0),TOther[Amount])))</f>
        <v/>
      </c>
      <c r="W1222" s="8" t="str">
        <f>IF(A1222="","",SUMIFS(TOther[Amount],TOther[Start Date],A1222,TOther[Frequency],$W$1))</f>
        <v/>
      </c>
      <c r="X1222" s="9" t="str">
        <f t="shared" si="95"/>
        <v/>
      </c>
      <c r="Y1222" s="9" t="str">
        <f t="shared" si="99"/>
        <v/>
      </c>
      <c r="Z1222" s="8" t="str" cm="1">
        <f t="array" ref="Z1222">IF(A1222="","",IF(COUNTIF('2) Income'!$D$13:$D$32,"Weekly")=0,0,SUMPRODUCT(--(IFERROR(MOD(A1222-'2) Income'!$F$13:$F$32,7),1)=0),--('2) Income'!$D$13:$D$32="Weekly"),--('2) Income'!$F$13:$F$32&lt;=A1222),'2) Income'!$E$13:$E$32)))</f>
        <v/>
      </c>
      <c r="AA1222" s="8" t="str" cm="1">
        <f t="array" ref="AA1222">IF(A1222="","",IF(COUNTIF('2) Income'!$D$13:$D$32,"Every Other Week")=0,0,SUMPRODUCT(--(IFERROR(MOD(A1222-'2) Income'!$F$13:$F$32,14),1)=0),--('2) Income'!$D$13:$D$32="Every Other Week"),--('2) Income'!$F$13:$F$32&lt;=A1222),'2) Income'!$E$13:$E$32)))</f>
        <v/>
      </c>
      <c r="AB1222" s="8" t="str">
        <f>IF(A1222="","",IF(COUNTIF('2) Income'!$D$13:$D$32,"1st and 15th")=0,0,IF(OR(DAY(A1222)=1,DAY(A1222)=15),SUMIFS('2) Income'!$E$13:$E$32,'2) Income'!$D$13:$D$32,"1st and 15th",'2) Income'!$F$13:$F$32,"&lt;="&amp;$A1222),0)))</f>
        <v/>
      </c>
      <c r="AC1222" s="8" t="str">
        <f>IF(A1222="","",IF(COUNTIF('2) Income'!$D$13:$D$32,"2nd Wednesday")=0,0,IF(A1222=(A1222-DAY(A1222)+1+2*7-WEEKDAY(A1222-DAY(A1222)+8-4,1)),SUMIFS('2) Income'!$E$13:$E$32,'2) Income'!$D$13:$D$32,"2nd Wednesday",'2) Income'!$F$13:$F$32,"&lt;="&amp;$A1222),0)))</f>
        <v/>
      </c>
      <c r="AD1222" s="8" t="str">
        <f>IF(A1222="","",IF(COUNTIF('2) Income'!$D$13:$D$32,"3rd Wednesday")=0,0,IF(A1222=(A1222-DAY(A1222)+1+3*7-WEEKDAY(A1222-DAY(A1222)+8-4,1)),SUMIFS('2) Income'!$E$13:$E$32,'2) Income'!$D$13:$D$32,"3rd Wednesday",'2) Income'!$F$13:$F$32,"&lt;="&amp;$A1222),0)))</f>
        <v/>
      </c>
      <c r="AE1222" s="8" t="str">
        <f>IF(A1222="","",IF(COUNTIF('2) Income'!$D$13:$D$32,"4th Wednesday")=0,0,IF(A1222=(A1222-DAY(A1222)+1+4*7-WEEKDAY(A1222-DAY(A1222)+8-4,1)),SUMIFS('2) Income'!$E$13:$E$32,'2) Income'!$D$13:$D$32,"4th Wednesday",'2) Income'!$F$13:$F$32,"&lt;="&amp;$A1222),0)))</f>
        <v/>
      </c>
      <c r="AF1222" s="8" t="str" cm="1">
        <f t="array" ref="AF1222">IF(A1222="","",IF(COUNTIF('2) Income'!$D$13:$D$32,"Every 4 Weeks")=0,0,SUMPRODUCT(--(IFERROR(MOD(A1222-'2) Income'!$F$13:$F$32,28),1)=0),--('2) Income'!$D$13:$D$32="Every 4 Weeks"),--('2) Income'!$F$13:$F$32&lt;=A1222),'2) Income'!$E$13:$E$32)))</f>
        <v/>
      </c>
      <c r="AG1222" s="8" t="str">
        <f>IF(A1222="","",IF(COUNTIF('2) Income'!$D$13:$D$32,"Monthly")=0,0,IF(B1222="N",SUMIFS('2) Income'!$E$13:$E$32,'2) Income'!$D$13:$D$32,"monthly",'2) Income'!$F$13:$F$32,"&lt;="&amp;$A1222,'2) Income'!$I$13:$I$32,DAY(A1222)),SUMIFS('2) Income'!$E$13:$E$32,'2) Income'!$D$13:$D$32,"monthly",'2) Income'!$F$13:$F$32,"&lt;="&amp;$A1222,'2) Income'!$I$13:$I$32,"&gt;="&amp;DAY(A1222)))))</f>
        <v/>
      </c>
      <c r="AH1222" s="8" t="str" cm="1">
        <f t="array" ref="AH1222">IF(A1222="","",IF(COUNTIF('2) Income'!$D$13:$D$32,"Yearly")=0,0,SUMPRODUCT(--('2) Income'!$D$13:$D$32="Yearly"),--('2) Income'!$F$13:$F$32&lt;=A1222),IF(B1222="N",--('2) Income'!$I$13:$I$32=DAY(A1222)),--('2) Income'!$I$13:$I$32&gt;=DAY(A1222))),--(IFERROR(MOD('2) Income'!$H$13:$H$32-MONTH(A1222)+12,12),1)=0),'2) Income'!$E$13:$E$32)))</f>
        <v/>
      </c>
      <c r="AI1222" s="8" t="str">
        <f>IF(A1222="","",IF(COUNTIF('2) Income'!$D$13:$D$32,"one-time")=0,0,SUMIFS('2) Income'!$E$13:$E$32,'2) Income'!$D$13:$D$32,"one-time",'2) Income'!$F$13:$F$32,"="&amp;$A1222)))</f>
        <v/>
      </c>
      <c r="AJ1222" s="9" t="str">
        <f t="shared" si="96"/>
        <v/>
      </c>
    </row>
    <row r="1223" spans="1:36">
      <c r="A1223" s="7" t="str">
        <f>IF(A1222="","",IF(A1222+1&lt;='1) Period'!$E$21,A1222+1,""))</f>
        <v/>
      </c>
      <c r="B1223" s="7" t="e">
        <f t="shared" si="97"/>
        <v>#VALUE!</v>
      </c>
      <c r="C1223" t="e">
        <f t="shared" si="98"/>
        <v>#VALUE!</v>
      </c>
      <c r="D1223" s="8" t="str">
        <f>IF(A1223="","",IF(TEXT(A1223,"dddd")='4) Happy Money'!$E$23,WAllowance,0))</f>
        <v/>
      </c>
      <c r="E1223" s="8" t="str">
        <f>IF(A1223="","",IF(B1223="N",SUMIF(TMonthly[Day of the Month],DAY(A1223),TMonthly[Amount]),SUMIF(TMonthly[Day of the Month],"&gt;="&amp;DAY(A1223),TMonthly[Amount])))</f>
        <v/>
      </c>
      <c r="F1223" s="8" t="str" cm="1">
        <f t="array" ref="F1223">IF(A1223="","",SUMPRODUCT(--(TYearly[Due Date]&lt;=A1223),IF(B1223="N",--(TYearly[Day]=DAY(A1223)),--(TYearly[Day]&gt;=DAY(A1223))),--(IFERROR(MOD(TYearly[Month]-MONTH(A1223)+12,12),1)=0),TYearly[Amount]))</f>
        <v/>
      </c>
      <c r="G1223" s="8" t="str">
        <f>IF(A1223="","",SUMIF(TOneTime[Due Date],A1223,TOneTime[Amount]))</f>
        <v/>
      </c>
      <c r="H1223" s="8" t="str" cm="1">
        <f t="array" ref="H1223">IF(A1223="","",IF(COUNTIF(TOther[Frequency],$H$1)=0,0,SUMPRODUCT(--(IFERROR(MOD(A1223-TOther[Start Date],7),1)=0),--(TOther[Frequency]=$H$1),--(TOther[Start Date]&lt;=A1223),--(TOther[End Date Calc]&gt;=A1223),TOther[Amount])))</f>
        <v/>
      </c>
      <c r="I1223" s="8" t="str" cm="1">
        <f t="array" ref="I1223">IF(A1223="","",IF(COUNTIF(TOther[Frequency],$I$1)=0,0,SUMPRODUCT(--(IFERROR(MOD(A1223-TOther[Start Date],14),1)=0),--(TOther[Frequency]=$I$1),--(TOther[Start Date]&lt;=A1223),--(TOther[End Date Calc]&gt;=A1223),TOther[Amount])))</f>
        <v/>
      </c>
      <c r="J1223" s="8" t="str">
        <f>IF(A1223="","",IF(COUNTIF(TOther[Frequency],$J$1)=0,0,IF(OR(DAY(A1223)=1,DAY(A1223)=15),SUMIFS(TOther[Amount],TOther[Frequency],$J$1,TOther[Start Date],"&lt;="&amp;$A1223,TOther[End Date Calc],"&gt;="&amp;A1223),0)))</f>
        <v/>
      </c>
      <c r="K1223" s="8" t="str">
        <f>IF(A1223="","",IF(COUNTIF(TOther[Frequency],$K$1)=0,0,IF(A1223=(A1223-DAY(A1223)+1+2*7-WEEKDAY(A1223-DAY(A1223)+8-4,1)),SUMIFS(TOther[Amount],TOther[Frequency],$K$1,TOther[Start Date],"&lt;="&amp;$A1223,TOther[End Date Calc],"&gt;="&amp;A1223),0)))</f>
        <v/>
      </c>
      <c r="L1223" s="8" t="str">
        <f>IF(A1223="","",IF(COUNTIF(TOther[Frequency],$L$1)=0,0,IF(A1223=(A1223-DAY(A1223)+1+3*7-WEEKDAY(A1223-DAY(A1223)+8-4,1)),SUMIFS(TOther[Amount],TOther[Frequency],$L$1,TOther[Start Date],"&lt;="&amp;$A1223,TOther[End Date Calc],"&gt;="&amp;A1223),0)))</f>
        <v/>
      </c>
      <c r="M1223" s="8" t="str">
        <f>IF(A1223="","",IF(COUNTIF(TOther[Frequency],$M$1)=0,0,IF(A1223=(A1223-DAY(A1223)+1+4*7-WEEKDAY(A1223-DAY(A1223)+8-4,1)),SUMIFS(TOther[Amount],TOther[Frequency],$M$1,TOther[Start Date],"&lt;="&amp;$A1223,TOther[End Date Calc],"&gt;="&amp;A1223),0)))</f>
        <v/>
      </c>
      <c r="N1223" s="8" t="str" cm="1">
        <f t="array" ref="N1223">IF(A1223="","",IF(COUNTIF(TOther[Frequency],$N$1)=0,0,SUMPRODUCT(--(IFERROR(MOD(A1223-TOther[Start Date],28),1)=0),--(TOther[Frequency]=$N$1),--(TOther[Start Date]&lt;=A1223),--(TOther[End Date Calc]&gt;=A1223),TOther[Amount])))</f>
        <v/>
      </c>
      <c r="O1223" s="8" t="str" cm="1">
        <f t="array" ref="O1223">IF(A1223="","",IF(COUNTIF(TOther[Frequency],$O$1)=0,0,SUMPRODUCT(--(IFERROR(MOD(A1223-TOther[Start Date],42),1)=0),--(TOther[Frequency]=$O$1),--(TOther[Start Date]&lt;=A1223),--(TOther[End Date Calc]&gt;=A1223),TOther[Amount])))</f>
        <v/>
      </c>
      <c r="P1223" s="8" t="str" cm="1">
        <f t="array" ref="P1223">IF(A1223="","",IF(COUNTIF(TOther[Frequency],$P$1)=0,0,SUMPRODUCT(--(IFERROR(MOD(A1223-TOther[Start Date],56),1)=0),--(TOther[Frequency]=$P$1),--(TOther[Start Date]&lt;=A1223),--(TOther[End Date Calc]&gt;=A1223),TOther[Amount])))</f>
        <v/>
      </c>
      <c r="Q1223" s="8" t="str">
        <f>IF(A1223="","",IF(COUNTIF(TOther[Frequency],$Q$1)=0,0,IF(B1223="N",SUMIFS(TOther[Amount],TOther[Frequency],$Q$1,TOther[Start Date],"&lt;="&amp;$A1223,TOther[End Date Calc],"&gt;="&amp;A1223,TOther[Start Day],DAY(A1223)),SUMIFS(TOther[Amount],TOther[Frequency],$Q$1,TOther[Start Date],"&lt;="&amp;$A1223,TOther[End Date Calc],"&gt;="&amp;A1223,TOther[Start Day],"&gt;="&amp;DAY(A1223)))))</f>
        <v/>
      </c>
      <c r="R1223" s="8" t="str" cm="1">
        <f t="array" ref="R1223">IF(A1223="","",IF(COUNTIF(TOther[Frequency],R$1)=0,0,SUMPRODUCT(--(TOther[Frequency]=R$1),--(TOther[Start Date]&lt;=A1223),--(TOther[End Date Calc]&gt;=A1223),IF(B1223="N",--(TOther[Start Day]=DAY(A1223)),--(TOther[Start Day]&gt;=DAY(A1223))),--(IFERROR(MOD(TOther[Start Month]-MONTH(A1223)+2,2),1)=0),TOther[Amount])))</f>
        <v/>
      </c>
      <c r="S1223" s="8" t="str" cm="1">
        <f t="array" ref="S1223">IF(A1223="","",IF(COUNTIF(TOther[Frequency],S$1)=0,0,SUMPRODUCT(--(TOther[Frequency]=S$1),--(TOther[Start Date]&lt;=A1223),--(TOther[End Date Calc]&gt;=A1223),IF(B1223="N",--(TOther[Start Day]=DAY(A1223)),--(TOther[Start Day]&gt;=DAY(A1223))),--(IFERROR(MOD(TOther[Start Month]-MONTH(A1223)+3,3),1)=0),TOther[Amount])))</f>
        <v/>
      </c>
      <c r="T1223" s="8" t="str" cm="1">
        <f t="array" ref="T1223">IF($A1223="","",IF(COUNTIF(TOther[Frequency],T$1)=0,0,SUMPRODUCT(--(TOther[Frequency]=T$1),--(TOther[Start Date]&lt;=$A1223),--(TOther[End Date Calc]&gt;=$A1223),IF($B1223="N",--(TOther[Start Day]=DAY($A1223)),--(TOther[Start Day]&gt;=DAY($A1223))),--(IFERROR(MOD(TOther[Start Month]-MONTH($A1223)+4,4),1)=0),TOther[Amount])))</f>
        <v/>
      </c>
      <c r="U1223" s="8" t="str" cm="1">
        <f t="array" ref="U1223">IF(A1223="","",IF(COUNTIF(TOther[Frequency],$U$1)=0,0,SUMPRODUCT(--(TOther[Frequency]=$U$1),--(TOther[Start Date]&lt;=A1223),--(TOther[End Date Calc]&gt;=A1223),IF(B1223="N",--(TOther[Start Day]=DAY(A1223)),--(TOther[Start Day]&gt;=DAY(A1223))),--(IFERROR(MOD(TOther[Start Month]-MONTH(A1223)+6,6),1)=0),TOther[Amount])))</f>
        <v/>
      </c>
      <c r="V1223" s="8" t="str" cm="1">
        <f t="array" ref="V1223">IF(A1223="","",IF(COUNTIF(TOther[Frequency],$V$1)=0,0,SUMPRODUCT(--(TOther[Frequency]=$V$1),--(TOther[Start Date]&lt;=A1223),--(TOther[End Date Calc]&gt;=A1223),IF(B1223="N",--(TOther[Start Day]=DAY(A1223)),--(TOther[Start Day]&gt;=DAY(A1223))),--(IFERROR(MOD(TOther[Start Month]-MONTH(A1223)+12,12),1)=0),TOther[Amount])))</f>
        <v/>
      </c>
      <c r="W1223" s="8" t="str">
        <f>IF(A1223="","",SUMIFS(TOther[Amount],TOther[Start Date],A1223,TOther[Frequency],$W$1))</f>
        <v/>
      </c>
      <c r="X1223" s="9" t="str">
        <f t="shared" si="95"/>
        <v/>
      </c>
      <c r="Y1223" s="9" t="str">
        <f t="shared" si="99"/>
        <v/>
      </c>
      <c r="Z1223" s="8" t="str" cm="1">
        <f t="array" ref="Z1223">IF(A1223="","",IF(COUNTIF('2) Income'!$D$13:$D$32,"Weekly")=0,0,SUMPRODUCT(--(IFERROR(MOD(A1223-'2) Income'!$F$13:$F$32,7),1)=0),--('2) Income'!$D$13:$D$32="Weekly"),--('2) Income'!$F$13:$F$32&lt;=A1223),'2) Income'!$E$13:$E$32)))</f>
        <v/>
      </c>
      <c r="AA1223" s="8" t="str" cm="1">
        <f t="array" ref="AA1223">IF(A1223="","",IF(COUNTIF('2) Income'!$D$13:$D$32,"Every Other Week")=0,0,SUMPRODUCT(--(IFERROR(MOD(A1223-'2) Income'!$F$13:$F$32,14),1)=0),--('2) Income'!$D$13:$D$32="Every Other Week"),--('2) Income'!$F$13:$F$32&lt;=A1223),'2) Income'!$E$13:$E$32)))</f>
        <v/>
      </c>
      <c r="AB1223" s="8" t="str">
        <f>IF(A1223="","",IF(COUNTIF('2) Income'!$D$13:$D$32,"1st and 15th")=0,0,IF(OR(DAY(A1223)=1,DAY(A1223)=15),SUMIFS('2) Income'!$E$13:$E$32,'2) Income'!$D$13:$D$32,"1st and 15th",'2) Income'!$F$13:$F$32,"&lt;="&amp;$A1223),0)))</f>
        <v/>
      </c>
      <c r="AC1223" s="8" t="str">
        <f>IF(A1223="","",IF(COUNTIF('2) Income'!$D$13:$D$32,"2nd Wednesday")=0,0,IF(A1223=(A1223-DAY(A1223)+1+2*7-WEEKDAY(A1223-DAY(A1223)+8-4,1)),SUMIFS('2) Income'!$E$13:$E$32,'2) Income'!$D$13:$D$32,"2nd Wednesday",'2) Income'!$F$13:$F$32,"&lt;="&amp;$A1223),0)))</f>
        <v/>
      </c>
      <c r="AD1223" s="8" t="str">
        <f>IF(A1223="","",IF(COUNTIF('2) Income'!$D$13:$D$32,"3rd Wednesday")=0,0,IF(A1223=(A1223-DAY(A1223)+1+3*7-WEEKDAY(A1223-DAY(A1223)+8-4,1)),SUMIFS('2) Income'!$E$13:$E$32,'2) Income'!$D$13:$D$32,"3rd Wednesday",'2) Income'!$F$13:$F$32,"&lt;="&amp;$A1223),0)))</f>
        <v/>
      </c>
      <c r="AE1223" s="8" t="str">
        <f>IF(A1223="","",IF(COUNTIF('2) Income'!$D$13:$D$32,"4th Wednesday")=0,0,IF(A1223=(A1223-DAY(A1223)+1+4*7-WEEKDAY(A1223-DAY(A1223)+8-4,1)),SUMIFS('2) Income'!$E$13:$E$32,'2) Income'!$D$13:$D$32,"4th Wednesday",'2) Income'!$F$13:$F$32,"&lt;="&amp;$A1223),0)))</f>
        <v/>
      </c>
      <c r="AF1223" s="8" t="str" cm="1">
        <f t="array" ref="AF1223">IF(A1223="","",IF(COUNTIF('2) Income'!$D$13:$D$32,"Every 4 Weeks")=0,0,SUMPRODUCT(--(IFERROR(MOD(A1223-'2) Income'!$F$13:$F$32,28),1)=0),--('2) Income'!$D$13:$D$32="Every 4 Weeks"),--('2) Income'!$F$13:$F$32&lt;=A1223),'2) Income'!$E$13:$E$32)))</f>
        <v/>
      </c>
      <c r="AG1223" s="8" t="str">
        <f>IF(A1223="","",IF(COUNTIF('2) Income'!$D$13:$D$32,"Monthly")=0,0,IF(B1223="N",SUMIFS('2) Income'!$E$13:$E$32,'2) Income'!$D$13:$D$32,"monthly",'2) Income'!$F$13:$F$32,"&lt;="&amp;$A1223,'2) Income'!$I$13:$I$32,DAY(A1223)),SUMIFS('2) Income'!$E$13:$E$32,'2) Income'!$D$13:$D$32,"monthly",'2) Income'!$F$13:$F$32,"&lt;="&amp;$A1223,'2) Income'!$I$13:$I$32,"&gt;="&amp;DAY(A1223)))))</f>
        <v/>
      </c>
      <c r="AH1223" s="8" t="str" cm="1">
        <f t="array" ref="AH1223">IF(A1223="","",IF(COUNTIF('2) Income'!$D$13:$D$32,"Yearly")=0,0,SUMPRODUCT(--('2) Income'!$D$13:$D$32="Yearly"),--('2) Income'!$F$13:$F$32&lt;=A1223),IF(B1223="N",--('2) Income'!$I$13:$I$32=DAY(A1223)),--('2) Income'!$I$13:$I$32&gt;=DAY(A1223))),--(IFERROR(MOD('2) Income'!$H$13:$H$32-MONTH(A1223)+12,12),1)=0),'2) Income'!$E$13:$E$32)))</f>
        <v/>
      </c>
      <c r="AI1223" s="8" t="str">
        <f>IF(A1223="","",IF(COUNTIF('2) Income'!$D$13:$D$32,"one-time")=0,0,SUMIFS('2) Income'!$E$13:$E$32,'2) Income'!$D$13:$D$32,"one-time",'2) Income'!$F$13:$F$32,"="&amp;$A1223)))</f>
        <v/>
      </c>
      <c r="AJ1223" s="9" t="str">
        <f t="shared" si="96"/>
        <v/>
      </c>
    </row>
    <row r="1224" spans="1:36">
      <c r="A1224" s="7" t="str">
        <f>IF(A1223="","",IF(A1223+1&lt;='1) Period'!$E$21,A1223+1,""))</f>
        <v/>
      </c>
      <c r="B1224" s="7" t="e">
        <f t="shared" si="97"/>
        <v>#VALUE!</v>
      </c>
      <c r="C1224" t="e">
        <f t="shared" si="98"/>
        <v>#VALUE!</v>
      </c>
      <c r="D1224" s="8" t="str">
        <f>IF(A1224="","",IF(TEXT(A1224,"dddd")='4) Happy Money'!$E$23,WAllowance,0))</f>
        <v/>
      </c>
      <c r="E1224" s="8" t="str">
        <f>IF(A1224="","",IF(B1224="N",SUMIF(TMonthly[Day of the Month],DAY(A1224),TMonthly[Amount]),SUMIF(TMonthly[Day of the Month],"&gt;="&amp;DAY(A1224),TMonthly[Amount])))</f>
        <v/>
      </c>
      <c r="F1224" s="8" t="str" cm="1">
        <f t="array" ref="F1224">IF(A1224="","",SUMPRODUCT(--(TYearly[Due Date]&lt;=A1224),IF(B1224="N",--(TYearly[Day]=DAY(A1224)),--(TYearly[Day]&gt;=DAY(A1224))),--(IFERROR(MOD(TYearly[Month]-MONTH(A1224)+12,12),1)=0),TYearly[Amount]))</f>
        <v/>
      </c>
      <c r="G1224" s="8" t="str">
        <f>IF(A1224="","",SUMIF(TOneTime[Due Date],A1224,TOneTime[Amount]))</f>
        <v/>
      </c>
      <c r="H1224" s="8" t="str" cm="1">
        <f t="array" ref="H1224">IF(A1224="","",IF(COUNTIF(TOther[Frequency],$H$1)=0,0,SUMPRODUCT(--(IFERROR(MOD(A1224-TOther[Start Date],7),1)=0),--(TOther[Frequency]=$H$1),--(TOther[Start Date]&lt;=A1224),--(TOther[End Date Calc]&gt;=A1224),TOther[Amount])))</f>
        <v/>
      </c>
      <c r="I1224" s="8" t="str" cm="1">
        <f t="array" ref="I1224">IF(A1224="","",IF(COUNTIF(TOther[Frequency],$I$1)=0,0,SUMPRODUCT(--(IFERROR(MOD(A1224-TOther[Start Date],14),1)=0),--(TOther[Frequency]=$I$1),--(TOther[Start Date]&lt;=A1224),--(TOther[End Date Calc]&gt;=A1224),TOther[Amount])))</f>
        <v/>
      </c>
      <c r="J1224" s="8" t="str">
        <f>IF(A1224="","",IF(COUNTIF(TOther[Frequency],$J$1)=0,0,IF(OR(DAY(A1224)=1,DAY(A1224)=15),SUMIFS(TOther[Amount],TOther[Frequency],$J$1,TOther[Start Date],"&lt;="&amp;$A1224,TOther[End Date Calc],"&gt;="&amp;A1224),0)))</f>
        <v/>
      </c>
      <c r="K1224" s="8" t="str">
        <f>IF(A1224="","",IF(COUNTIF(TOther[Frequency],$K$1)=0,0,IF(A1224=(A1224-DAY(A1224)+1+2*7-WEEKDAY(A1224-DAY(A1224)+8-4,1)),SUMIFS(TOther[Amount],TOther[Frequency],$K$1,TOther[Start Date],"&lt;="&amp;$A1224,TOther[End Date Calc],"&gt;="&amp;A1224),0)))</f>
        <v/>
      </c>
      <c r="L1224" s="8" t="str">
        <f>IF(A1224="","",IF(COUNTIF(TOther[Frequency],$L$1)=0,0,IF(A1224=(A1224-DAY(A1224)+1+3*7-WEEKDAY(A1224-DAY(A1224)+8-4,1)),SUMIFS(TOther[Amount],TOther[Frequency],$L$1,TOther[Start Date],"&lt;="&amp;$A1224,TOther[End Date Calc],"&gt;="&amp;A1224),0)))</f>
        <v/>
      </c>
      <c r="M1224" s="8" t="str">
        <f>IF(A1224="","",IF(COUNTIF(TOther[Frequency],$M$1)=0,0,IF(A1224=(A1224-DAY(A1224)+1+4*7-WEEKDAY(A1224-DAY(A1224)+8-4,1)),SUMIFS(TOther[Amount],TOther[Frequency],$M$1,TOther[Start Date],"&lt;="&amp;$A1224,TOther[End Date Calc],"&gt;="&amp;A1224),0)))</f>
        <v/>
      </c>
      <c r="N1224" s="8" t="str" cm="1">
        <f t="array" ref="N1224">IF(A1224="","",IF(COUNTIF(TOther[Frequency],$N$1)=0,0,SUMPRODUCT(--(IFERROR(MOD(A1224-TOther[Start Date],28),1)=0),--(TOther[Frequency]=$N$1),--(TOther[Start Date]&lt;=A1224),--(TOther[End Date Calc]&gt;=A1224),TOther[Amount])))</f>
        <v/>
      </c>
      <c r="O1224" s="8" t="str" cm="1">
        <f t="array" ref="O1224">IF(A1224="","",IF(COUNTIF(TOther[Frequency],$O$1)=0,0,SUMPRODUCT(--(IFERROR(MOD(A1224-TOther[Start Date],42),1)=0),--(TOther[Frequency]=$O$1),--(TOther[Start Date]&lt;=A1224),--(TOther[End Date Calc]&gt;=A1224),TOther[Amount])))</f>
        <v/>
      </c>
      <c r="P1224" s="8" t="str" cm="1">
        <f t="array" ref="P1224">IF(A1224="","",IF(COUNTIF(TOther[Frequency],$P$1)=0,0,SUMPRODUCT(--(IFERROR(MOD(A1224-TOther[Start Date],56),1)=0),--(TOther[Frequency]=$P$1),--(TOther[Start Date]&lt;=A1224),--(TOther[End Date Calc]&gt;=A1224),TOther[Amount])))</f>
        <v/>
      </c>
      <c r="Q1224" s="8" t="str">
        <f>IF(A1224="","",IF(COUNTIF(TOther[Frequency],$Q$1)=0,0,IF(B1224="N",SUMIFS(TOther[Amount],TOther[Frequency],$Q$1,TOther[Start Date],"&lt;="&amp;$A1224,TOther[End Date Calc],"&gt;="&amp;A1224,TOther[Start Day],DAY(A1224)),SUMIFS(TOther[Amount],TOther[Frequency],$Q$1,TOther[Start Date],"&lt;="&amp;$A1224,TOther[End Date Calc],"&gt;="&amp;A1224,TOther[Start Day],"&gt;="&amp;DAY(A1224)))))</f>
        <v/>
      </c>
      <c r="R1224" s="8" t="str" cm="1">
        <f t="array" ref="R1224">IF(A1224="","",IF(COUNTIF(TOther[Frequency],R$1)=0,0,SUMPRODUCT(--(TOther[Frequency]=R$1),--(TOther[Start Date]&lt;=A1224),--(TOther[End Date Calc]&gt;=A1224),IF(B1224="N",--(TOther[Start Day]=DAY(A1224)),--(TOther[Start Day]&gt;=DAY(A1224))),--(IFERROR(MOD(TOther[Start Month]-MONTH(A1224)+2,2),1)=0),TOther[Amount])))</f>
        <v/>
      </c>
      <c r="S1224" s="8" t="str" cm="1">
        <f t="array" ref="S1224">IF(A1224="","",IF(COUNTIF(TOther[Frequency],S$1)=0,0,SUMPRODUCT(--(TOther[Frequency]=S$1),--(TOther[Start Date]&lt;=A1224),--(TOther[End Date Calc]&gt;=A1224),IF(B1224="N",--(TOther[Start Day]=DAY(A1224)),--(TOther[Start Day]&gt;=DAY(A1224))),--(IFERROR(MOD(TOther[Start Month]-MONTH(A1224)+3,3),1)=0),TOther[Amount])))</f>
        <v/>
      </c>
      <c r="T1224" s="8" t="str" cm="1">
        <f t="array" ref="T1224">IF($A1224="","",IF(COUNTIF(TOther[Frequency],T$1)=0,0,SUMPRODUCT(--(TOther[Frequency]=T$1),--(TOther[Start Date]&lt;=$A1224),--(TOther[End Date Calc]&gt;=$A1224),IF($B1224="N",--(TOther[Start Day]=DAY($A1224)),--(TOther[Start Day]&gt;=DAY($A1224))),--(IFERROR(MOD(TOther[Start Month]-MONTH($A1224)+4,4),1)=0),TOther[Amount])))</f>
        <v/>
      </c>
      <c r="U1224" s="8" t="str" cm="1">
        <f t="array" ref="U1224">IF(A1224="","",IF(COUNTIF(TOther[Frequency],$U$1)=0,0,SUMPRODUCT(--(TOther[Frequency]=$U$1),--(TOther[Start Date]&lt;=A1224),--(TOther[End Date Calc]&gt;=A1224),IF(B1224="N",--(TOther[Start Day]=DAY(A1224)),--(TOther[Start Day]&gt;=DAY(A1224))),--(IFERROR(MOD(TOther[Start Month]-MONTH(A1224)+6,6),1)=0),TOther[Amount])))</f>
        <v/>
      </c>
      <c r="V1224" s="8" t="str" cm="1">
        <f t="array" ref="V1224">IF(A1224="","",IF(COUNTIF(TOther[Frequency],$V$1)=0,0,SUMPRODUCT(--(TOther[Frequency]=$V$1),--(TOther[Start Date]&lt;=A1224),--(TOther[End Date Calc]&gt;=A1224),IF(B1224="N",--(TOther[Start Day]=DAY(A1224)),--(TOther[Start Day]&gt;=DAY(A1224))),--(IFERROR(MOD(TOther[Start Month]-MONTH(A1224)+12,12),1)=0),TOther[Amount])))</f>
        <v/>
      </c>
      <c r="W1224" s="8" t="str">
        <f>IF(A1224="","",SUMIFS(TOther[Amount],TOther[Start Date],A1224,TOther[Frequency],$W$1))</f>
        <v/>
      </c>
      <c r="X1224" s="9" t="str">
        <f t="shared" si="95"/>
        <v/>
      </c>
      <c r="Y1224" s="9" t="str">
        <f t="shared" si="99"/>
        <v/>
      </c>
      <c r="Z1224" s="8" t="str" cm="1">
        <f t="array" ref="Z1224">IF(A1224="","",IF(COUNTIF('2) Income'!$D$13:$D$32,"Weekly")=0,0,SUMPRODUCT(--(IFERROR(MOD(A1224-'2) Income'!$F$13:$F$32,7),1)=0),--('2) Income'!$D$13:$D$32="Weekly"),--('2) Income'!$F$13:$F$32&lt;=A1224),'2) Income'!$E$13:$E$32)))</f>
        <v/>
      </c>
      <c r="AA1224" s="8" t="str" cm="1">
        <f t="array" ref="AA1224">IF(A1224="","",IF(COUNTIF('2) Income'!$D$13:$D$32,"Every Other Week")=0,0,SUMPRODUCT(--(IFERROR(MOD(A1224-'2) Income'!$F$13:$F$32,14),1)=0),--('2) Income'!$D$13:$D$32="Every Other Week"),--('2) Income'!$F$13:$F$32&lt;=A1224),'2) Income'!$E$13:$E$32)))</f>
        <v/>
      </c>
      <c r="AB1224" s="8" t="str">
        <f>IF(A1224="","",IF(COUNTIF('2) Income'!$D$13:$D$32,"1st and 15th")=0,0,IF(OR(DAY(A1224)=1,DAY(A1224)=15),SUMIFS('2) Income'!$E$13:$E$32,'2) Income'!$D$13:$D$32,"1st and 15th",'2) Income'!$F$13:$F$32,"&lt;="&amp;$A1224),0)))</f>
        <v/>
      </c>
      <c r="AC1224" s="8" t="str">
        <f>IF(A1224="","",IF(COUNTIF('2) Income'!$D$13:$D$32,"2nd Wednesday")=0,0,IF(A1224=(A1224-DAY(A1224)+1+2*7-WEEKDAY(A1224-DAY(A1224)+8-4,1)),SUMIFS('2) Income'!$E$13:$E$32,'2) Income'!$D$13:$D$32,"2nd Wednesday",'2) Income'!$F$13:$F$32,"&lt;="&amp;$A1224),0)))</f>
        <v/>
      </c>
      <c r="AD1224" s="8" t="str">
        <f>IF(A1224="","",IF(COUNTIF('2) Income'!$D$13:$D$32,"3rd Wednesday")=0,0,IF(A1224=(A1224-DAY(A1224)+1+3*7-WEEKDAY(A1224-DAY(A1224)+8-4,1)),SUMIFS('2) Income'!$E$13:$E$32,'2) Income'!$D$13:$D$32,"3rd Wednesday",'2) Income'!$F$13:$F$32,"&lt;="&amp;$A1224),0)))</f>
        <v/>
      </c>
      <c r="AE1224" s="8" t="str">
        <f>IF(A1224="","",IF(COUNTIF('2) Income'!$D$13:$D$32,"4th Wednesday")=0,0,IF(A1224=(A1224-DAY(A1224)+1+4*7-WEEKDAY(A1224-DAY(A1224)+8-4,1)),SUMIFS('2) Income'!$E$13:$E$32,'2) Income'!$D$13:$D$32,"4th Wednesday",'2) Income'!$F$13:$F$32,"&lt;="&amp;$A1224),0)))</f>
        <v/>
      </c>
      <c r="AF1224" s="8" t="str" cm="1">
        <f t="array" ref="AF1224">IF(A1224="","",IF(COUNTIF('2) Income'!$D$13:$D$32,"Every 4 Weeks")=0,0,SUMPRODUCT(--(IFERROR(MOD(A1224-'2) Income'!$F$13:$F$32,28),1)=0),--('2) Income'!$D$13:$D$32="Every 4 Weeks"),--('2) Income'!$F$13:$F$32&lt;=A1224),'2) Income'!$E$13:$E$32)))</f>
        <v/>
      </c>
      <c r="AG1224" s="8" t="str">
        <f>IF(A1224="","",IF(COUNTIF('2) Income'!$D$13:$D$32,"Monthly")=0,0,IF(B1224="N",SUMIFS('2) Income'!$E$13:$E$32,'2) Income'!$D$13:$D$32,"monthly",'2) Income'!$F$13:$F$32,"&lt;="&amp;$A1224,'2) Income'!$I$13:$I$32,DAY(A1224)),SUMIFS('2) Income'!$E$13:$E$32,'2) Income'!$D$13:$D$32,"monthly",'2) Income'!$F$13:$F$32,"&lt;="&amp;$A1224,'2) Income'!$I$13:$I$32,"&gt;="&amp;DAY(A1224)))))</f>
        <v/>
      </c>
      <c r="AH1224" s="8" t="str" cm="1">
        <f t="array" ref="AH1224">IF(A1224="","",IF(COUNTIF('2) Income'!$D$13:$D$32,"Yearly")=0,0,SUMPRODUCT(--('2) Income'!$D$13:$D$32="Yearly"),--('2) Income'!$F$13:$F$32&lt;=A1224),IF(B1224="N",--('2) Income'!$I$13:$I$32=DAY(A1224)),--('2) Income'!$I$13:$I$32&gt;=DAY(A1224))),--(IFERROR(MOD('2) Income'!$H$13:$H$32-MONTH(A1224)+12,12),1)=0),'2) Income'!$E$13:$E$32)))</f>
        <v/>
      </c>
      <c r="AI1224" s="8" t="str">
        <f>IF(A1224="","",IF(COUNTIF('2) Income'!$D$13:$D$32,"one-time")=0,0,SUMIFS('2) Income'!$E$13:$E$32,'2) Income'!$D$13:$D$32,"one-time",'2) Income'!$F$13:$F$32,"="&amp;$A1224)))</f>
        <v/>
      </c>
      <c r="AJ1224" s="9" t="str">
        <f t="shared" si="96"/>
        <v/>
      </c>
    </row>
    <row r="1225" spans="1:36">
      <c r="A1225" s="7" t="str">
        <f>IF(A1224="","",IF(A1224+1&lt;='1) Period'!$E$21,A1224+1,""))</f>
        <v/>
      </c>
      <c r="B1225" s="7" t="e">
        <f t="shared" si="97"/>
        <v>#VALUE!</v>
      </c>
      <c r="C1225" t="e">
        <f t="shared" si="98"/>
        <v>#VALUE!</v>
      </c>
      <c r="D1225" s="8" t="str">
        <f>IF(A1225="","",IF(TEXT(A1225,"dddd")='4) Happy Money'!$E$23,WAllowance,0))</f>
        <v/>
      </c>
      <c r="E1225" s="8" t="str">
        <f>IF(A1225="","",IF(B1225="N",SUMIF(TMonthly[Day of the Month],DAY(A1225),TMonthly[Amount]),SUMIF(TMonthly[Day of the Month],"&gt;="&amp;DAY(A1225),TMonthly[Amount])))</f>
        <v/>
      </c>
      <c r="F1225" s="8" t="str" cm="1">
        <f t="array" ref="F1225">IF(A1225="","",SUMPRODUCT(--(TYearly[Due Date]&lt;=A1225),IF(B1225="N",--(TYearly[Day]=DAY(A1225)),--(TYearly[Day]&gt;=DAY(A1225))),--(IFERROR(MOD(TYearly[Month]-MONTH(A1225)+12,12),1)=0),TYearly[Amount]))</f>
        <v/>
      </c>
      <c r="G1225" s="8" t="str">
        <f>IF(A1225="","",SUMIF(TOneTime[Due Date],A1225,TOneTime[Amount]))</f>
        <v/>
      </c>
      <c r="H1225" s="8" t="str" cm="1">
        <f t="array" ref="H1225">IF(A1225="","",IF(COUNTIF(TOther[Frequency],$H$1)=0,0,SUMPRODUCT(--(IFERROR(MOD(A1225-TOther[Start Date],7),1)=0),--(TOther[Frequency]=$H$1),--(TOther[Start Date]&lt;=A1225),--(TOther[End Date Calc]&gt;=A1225),TOther[Amount])))</f>
        <v/>
      </c>
      <c r="I1225" s="8" t="str" cm="1">
        <f t="array" ref="I1225">IF(A1225="","",IF(COUNTIF(TOther[Frequency],$I$1)=0,0,SUMPRODUCT(--(IFERROR(MOD(A1225-TOther[Start Date],14),1)=0),--(TOther[Frequency]=$I$1),--(TOther[Start Date]&lt;=A1225),--(TOther[End Date Calc]&gt;=A1225),TOther[Amount])))</f>
        <v/>
      </c>
      <c r="J1225" s="8" t="str">
        <f>IF(A1225="","",IF(COUNTIF(TOther[Frequency],$J$1)=0,0,IF(OR(DAY(A1225)=1,DAY(A1225)=15),SUMIFS(TOther[Amount],TOther[Frequency],$J$1,TOther[Start Date],"&lt;="&amp;$A1225,TOther[End Date Calc],"&gt;="&amp;A1225),0)))</f>
        <v/>
      </c>
      <c r="K1225" s="8" t="str">
        <f>IF(A1225="","",IF(COUNTIF(TOther[Frequency],$K$1)=0,0,IF(A1225=(A1225-DAY(A1225)+1+2*7-WEEKDAY(A1225-DAY(A1225)+8-4,1)),SUMIFS(TOther[Amount],TOther[Frequency],$K$1,TOther[Start Date],"&lt;="&amp;$A1225,TOther[End Date Calc],"&gt;="&amp;A1225),0)))</f>
        <v/>
      </c>
      <c r="L1225" s="8" t="str">
        <f>IF(A1225="","",IF(COUNTIF(TOther[Frequency],$L$1)=0,0,IF(A1225=(A1225-DAY(A1225)+1+3*7-WEEKDAY(A1225-DAY(A1225)+8-4,1)),SUMIFS(TOther[Amount],TOther[Frequency],$L$1,TOther[Start Date],"&lt;="&amp;$A1225,TOther[End Date Calc],"&gt;="&amp;A1225),0)))</f>
        <v/>
      </c>
      <c r="M1225" s="8" t="str">
        <f>IF(A1225="","",IF(COUNTIF(TOther[Frequency],$M$1)=0,0,IF(A1225=(A1225-DAY(A1225)+1+4*7-WEEKDAY(A1225-DAY(A1225)+8-4,1)),SUMIFS(TOther[Amount],TOther[Frequency],$M$1,TOther[Start Date],"&lt;="&amp;$A1225,TOther[End Date Calc],"&gt;="&amp;A1225),0)))</f>
        <v/>
      </c>
      <c r="N1225" s="8" t="str" cm="1">
        <f t="array" ref="N1225">IF(A1225="","",IF(COUNTIF(TOther[Frequency],$N$1)=0,0,SUMPRODUCT(--(IFERROR(MOD(A1225-TOther[Start Date],28),1)=0),--(TOther[Frequency]=$N$1),--(TOther[Start Date]&lt;=A1225),--(TOther[End Date Calc]&gt;=A1225),TOther[Amount])))</f>
        <v/>
      </c>
      <c r="O1225" s="8" t="str" cm="1">
        <f t="array" ref="O1225">IF(A1225="","",IF(COUNTIF(TOther[Frequency],$O$1)=0,0,SUMPRODUCT(--(IFERROR(MOD(A1225-TOther[Start Date],42),1)=0),--(TOther[Frequency]=$O$1),--(TOther[Start Date]&lt;=A1225),--(TOther[End Date Calc]&gt;=A1225),TOther[Amount])))</f>
        <v/>
      </c>
      <c r="P1225" s="8" t="str" cm="1">
        <f t="array" ref="P1225">IF(A1225="","",IF(COUNTIF(TOther[Frequency],$P$1)=0,0,SUMPRODUCT(--(IFERROR(MOD(A1225-TOther[Start Date],56),1)=0),--(TOther[Frequency]=$P$1),--(TOther[Start Date]&lt;=A1225),--(TOther[End Date Calc]&gt;=A1225),TOther[Amount])))</f>
        <v/>
      </c>
      <c r="Q1225" s="8" t="str">
        <f>IF(A1225="","",IF(COUNTIF(TOther[Frequency],$Q$1)=0,0,IF(B1225="N",SUMIFS(TOther[Amount],TOther[Frequency],$Q$1,TOther[Start Date],"&lt;="&amp;$A1225,TOther[End Date Calc],"&gt;="&amp;A1225,TOther[Start Day],DAY(A1225)),SUMIFS(TOther[Amount],TOther[Frequency],$Q$1,TOther[Start Date],"&lt;="&amp;$A1225,TOther[End Date Calc],"&gt;="&amp;A1225,TOther[Start Day],"&gt;="&amp;DAY(A1225)))))</f>
        <v/>
      </c>
      <c r="R1225" s="8" t="str" cm="1">
        <f t="array" ref="R1225">IF(A1225="","",IF(COUNTIF(TOther[Frequency],R$1)=0,0,SUMPRODUCT(--(TOther[Frequency]=R$1),--(TOther[Start Date]&lt;=A1225),--(TOther[End Date Calc]&gt;=A1225),IF(B1225="N",--(TOther[Start Day]=DAY(A1225)),--(TOther[Start Day]&gt;=DAY(A1225))),--(IFERROR(MOD(TOther[Start Month]-MONTH(A1225)+2,2),1)=0),TOther[Amount])))</f>
        <v/>
      </c>
      <c r="S1225" s="8" t="str" cm="1">
        <f t="array" ref="S1225">IF(A1225="","",IF(COUNTIF(TOther[Frequency],S$1)=0,0,SUMPRODUCT(--(TOther[Frequency]=S$1),--(TOther[Start Date]&lt;=A1225),--(TOther[End Date Calc]&gt;=A1225),IF(B1225="N",--(TOther[Start Day]=DAY(A1225)),--(TOther[Start Day]&gt;=DAY(A1225))),--(IFERROR(MOD(TOther[Start Month]-MONTH(A1225)+3,3),1)=0),TOther[Amount])))</f>
        <v/>
      </c>
      <c r="T1225" s="8" t="str" cm="1">
        <f t="array" ref="T1225">IF($A1225="","",IF(COUNTIF(TOther[Frequency],T$1)=0,0,SUMPRODUCT(--(TOther[Frequency]=T$1),--(TOther[Start Date]&lt;=$A1225),--(TOther[End Date Calc]&gt;=$A1225),IF($B1225="N",--(TOther[Start Day]=DAY($A1225)),--(TOther[Start Day]&gt;=DAY($A1225))),--(IFERROR(MOD(TOther[Start Month]-MONTH($A1225)+4,4),1)=0),TOther[Amount])))</f>
        <v/>
      </c>
      <c r="U1225" s="8" t="str" cm="1">
        <f t="array" ref="U1225">IF(A1225="","",IF(COUNTIF(TOther[Frequency],$U$1)=0,0,SUMPRODUCT(--(TOther[Frequency]=$U$1),--(TOther[Start Date]&lt;=A1225),--(TOther[End Date Calc]&gt;=A1225),IF(B1225="N",--(TOther[Start Day]=DAY(A1225)),--(TOther[Start Day]&gt;=DAY(A1225))),--(IFERROR(MOD(TOther[Start Month]-MONTH(A1225)+6,6),1)=0),TOther[Amount])))</f>
        <v/>
      </c>
      <c r="V1225" s="8" t="str" cm="1">
        <f t="array" ref="V1225">IF(A1225="","",IF(COUNTIF(TOther[Frequency],$V$1)=0,0,SUMPRODUCT(--(TOther[Frequency]=$V$1),--(TOther[Start Date]&lt;=A1225),--(TOther[End Date Calc]&gt;=A1225),IF(B1225="N",--(TOther[Start Day]=DAY(A1225)),--(TOther[Start Day]&gt;=DAY(A1225))),--(IFERROR(MOD(TOther[Start Month]-MONTH(A1225)+12,12),1)=0),TOther[Amount])))</f>
        <v/>
      </c>
      <c r="W1225" s="8" t="str">
        <f>IF(A1225="","",SUMIFS(TOther[Amount],TOther[Start Date],A1225,TOther[Frequency],$W$1))</f>
        <v/>
      </c>
      <c r="X1225" s="9" t="str">
        <f t="shared" si="95"/>
        <v/>
      </c>
      <c r="Y1225" s="9" t="str">
        <f t="shared" si="99"/>
        <v/>
      </c>
      <c r="Z1225" s="8" t="str" cm="1">
        <f t="array" ref="Z1225">IF(A1225="","",IF(COUNTIF('2) Income'!$D$13:$D$32,"Weekly")=0,0,SUMPRODUCT(--(IFERROR(MOD(A1225-'2) Income'!$F$13:$F$32,7),1)=0),--('2) Income'!$D$13:$D$32="Weekly"),--('2) Income'!$F$13:$F$32&lt;=A1225),'2) Income'!$E$13:$E$32)))</f>
        <v/>
      </c>
      <c r="AA1225" s="8" t="str" cm="1">
        <f t="array" ref="AA1225">IF(A1225="","",IF(COUNTIF('2) Income'!$D$13:$D$32,"Every Other Week")=0,0,SUMPRODUCT(--(IFERROR(MOD(A1225-'2) Income'!$F$13:$F$32,14),1)=0),--('2) Income'!$D$13:$D$32="Every Other Week"),--('2) Income'!$F$13:$F$32&lt;=A1225),'2) Income'!$E$13:$E$32)))</f>
        <v/>
      </c>
      <c r="AB1225" s="8" t="str">
        <f>IF(A1225="","",IF(COUNTIF('2) Income'!$D$13:$D$32,"1st and 15th")=0,0,IF(OR(DAY(A1225)=1,DAY(A1225)=15),SUMIFS('2) Income'!$E$13:$E$32,'2) Income'!$D$13:$D$32,"1st and 15th",'2) Income'!$F$13:$F$32,"&lt;="&amp;$A1225),0)))</f>
        <v/>
      </c>
      <c r="AC1225" s="8" t="str">
        <f>IF(A1225="","",IF(COUNTIF('2) Income'!$D$13:$D$32,"2nd Wednesday")=0,0,IF(A1225=(A1225-DAY(A1225)+1+2*7-WEEKDAY(A1225-DAY(A1225)+8-4,1)),SUMIFS('2) Income'!$E$13:$E$32,'2) Income'!$D$13:$D$32,"2nd Wednesday",'2) Income'!$F$13:$F$32,"&lt;="&amp;$A1225),0)))</f>
        <v/>
      </c>
      <c r="AD1225" s="8" t="str">
        <f>IF(A1225="","",IF(COUNTIF('2) Income'!$D$13:$D$32,"3rd Wednesday")=0,0,IF(A1225=(A1225-DAY(A1225)+1+3*7-WEEKDAY(A1225-DAY(A1225)+8-4,1)),SUMIFS('2) Income'!$E$13:$E$32,'2) Income'!$D$13:$D$32,"3rd Wednesday",'2) Income'!$F$13:$F$32,"&lt;="&amp;$A1225),0)))</f>
        <v/>
      </c>
      <c r="AE1225" s="8" t="str">
        <f>IF(A1225="","",IF(COUNTIF('2) Income'!$D$13:$D$32,"4th Wednesday")=0,0,IF(A1225=(A1225-DAY(A1225)+1+4*7-WEEKDAY(A1225-DAY(A1225)+8-4,1)),SUMIFS('2) Income'!$E$13:$E$32,'2) Income'!$D$13:$D$32,"4th Wednesday",'2) Income'!$F$13:$F$32,"&lt;="&amp;$A1225),0)))</f>
        <v/>
      </c>
      <c r="AF1225" s="8" t="str" cm="1">
        <f t="array" ref="AF1225">IF(A1225="","",IF(COUNTIF('2) Income'!$D$13:$D$32,"Every 4 Weeks")=0,0,SUMPRODUCT(--(IFERROR(MOD(A1225-'2) Income'!$F$13:$F$32,28),1)=0),--('2) Income'!$D$13:$D$32="Every 4 Weeks"),--('2) Income'!$F$13:$F$32&lt;=A1225),'2) Income'!$E$13:$E$32)))</f>
        <v/>
      </c>
      <c r="AG1225" s="8" t="str">
        <f>IF(A1225="","",IF(COUNTIF('2) Income'!$D$13:$D$32,"Monthly")=0,0,IF(B1225="N",SUMIFS('2) Income'!$E$13:$E$32,'2) Income'!$D$13:$D$32,"monthly",'2) Income'!$F$13:$F$32,"&lt;="&amp;$A1225,'2) Income'!$I$13:$I$32,DAY(A1225)),SUMIFS('2) Income'!$E$13:$E$32,'2) Income'!$D$13:$D$32,"monthly",'2) Income'!$F$13:$F$32,"&lt;="&amp;$A1225,'2) Income'!$I$13:$I$32,"&gt;="&amp;DAY(A1225)))))</f>
        <v/>
      </c>
      <c r="AH1225" s="8" t="str" cm="1">
        <f t="array" ref="AH1225">IF(A1225="","",IF(COUNTIF('2) Income'!$D$13:$D$32,"Yearly")=0,0,SUMPRODUCT(--('2) Income'!$D$13:$D$32="Yearly"),--('2) Income'!$F$13:$F$32&lt;=A1225),IF(B1225="N",--('2) Income'!$I$13:$I$32=DAY(A1225)),--('2) Income'!$I$13:$I$32&gt;=DAY(A1225))),--(IFERROR(MOD('2) Income'!$H$13:$H$32-MONTH(A1225)+12,12),1)=0),'2) Income'!$E$13:$E$32)))</f>
        <v/>
      </c>
      <c r="AI1225" s="8" t="str">
        <f>IF(A1225="","",IF(COUNTIF('2) Income'!$D$13:$D$32,"one-time")=0,0,SUMIFS('2) Income'!$E$13:$E$32,'2) Income'!$D$13:$D$32,"one-time",'2) Income'!$F$13:$F$32,"="&amp;$A1225)))</f>
        <v/>
      </c>
      <c r="AJ1225" s="9" t="str">
        <f t="shared" si="96"/>
        <v/>
      </c>
    </row>
    <row r="1226" spans="1:36">
      <c r="A1226" s="7" t="str">
        <f>IF(A1225="","",IF(A1225+1&lt;='1) Period'!$E$21,A1225+1,""))</f>
        <v/>
      </c>
      <c r="B1226" s="7" t="e">
        <f t="shared" si="97"/>
        <v>#VALUE!</v>
      </c>
      <c r="C1226" t="e">
        <f t="shared" si="98"/>
        <v>#VALUE!</v>
      </c>
      <c r="D1226" s="8" t="str">
        <f>IF(A1226="","",IF(TEXT(A1226,"dddd")='4) Happy Money'!$E$23,WAllowance,0))</f>
        <v/>
      </c>
      <c r="E1226" s="8" t="str">
        <f>IF(A1226="","",IF(B1226="N",SUMIF(TMonthly[Day of the Month],DAY(A1226),TMonthly[Amount]),SUMIF(TMonthly[Day of the Month],"&gt;="&amp;DAY(A1226),TMonthly[Amount])))</f>
        <v/>
      </c>
      <c r="F1226" s="8" t="str" cm="1">
        <f t="array" ref="F1226">IF(A1226="","",SUMPRODUCT(--(TYearly[Due Date]&lt;=A1226),IF(B1226="N",--(TYearly[Day]=DAY(A1226)),--(TYearly[Day]&gt;=DAY(A1226))),--(IFERROR(MOD(TYearly[Month]-MONTH(A1226)+12,12),1)=0),TYearly[Amount]))</f>
        <v/>
      </c>
      <c r="G1226" s="8" t="str">
        <f>IF(A1226="","",SUMIF(TOneTime[Due Date],A1226,TOneTime[Amount]))</f>
        <v/>
      </c>
      <c r="H1226" s="8" t="str" cm="1">
        <f t="array" ref="H1226">IF(A1226="","",IF(COUNTIF(TOther[Frequency],$H$1)=0,0,SUMPRODUCT(--(IFERROR(MOD(A1226-TOther[Start Date],7),1)=0),--(TOther[Frequency]=$H$1),--(TOther[Start Date]&lt;=A1226),--(TOther[End Date Calc]&gt;=A1226),TOther[Amount])))</f>
        <v/>
      </c>
      <c r="I1226" s="8" t="str" cm="1">
        <f t="array" ref="I1226">IF(A1226="","",IF(COUNTIF(TOther[Frequency],$I$1)=0,0,SUMPRODUCT(--(IFERROR(MOD(A1226-TOther[Start Date],14),1)=0),--(TOther[Frequency]=$I$1),--(TOther[Start Date]&lt;=A1226),--(TOther[End Date Calc]&gt;=A1226),TOther[Amount])))</f>
        <v/>
      </c>
      <c r="J1226" s="8" t="str">
        <f>IF(A1226="","",IF(COUNTIF(TOther[Frequency],$J$1)=0,0,IF(OR(DAY(A1226)=1,DAY(A1226)=15),SUMIFS(TOther[Amount],TOther[Frequency],$J$1,TOther[Start Date],"&lt;="&amp;$A1226,TOther[End Date Calc],"&gt;="&amp;A1226),0)))</f>
        <v/>
      </c>
      <c r="K1226" s="8" t="str">
        <f>IF(A1226="","",IF(COUNTIF(TOther[Frequency],$K$1)=0,0,IF(A1226=(A1226-DAY(A1226)+1+2*7-WEEKDAY(A1226-DAY(A1226)+8-4,1)),SUMIFS(TOther[Amount],TOther[Frequency],$K$1,TOther[Start Date],"&lt;="&amp;$A1226,TOther[End Date Calc],"&gt;="&amp;A1226),0)))</f>
        <v/>
      </c>
      <c r="L1226" s="8" t="str">
        <f>IF(A1226="","",IF(COUNTIF(TOther[Frequency],$L$1)=0,0,IF(A1226=(A1226-DAY(A1226)+1+3*7-WEEKDAY(A1226-DAY(A1226)+8-4,1)),SUMIFS(TOther[Amount],TOther[Frequency],$L$1,TOther[Start Date],"&lt;="&amp;$A1226,TOther[End Date Calc],"&gt;="&amp;A1226),0)))</f>
        <v/>
      </c>
      <c r="M1226" s="8" t="str">
        <f>IF(A1226="","",IF(COUNTIF(TOther[Frequency],$M$1)=0,0,IF(A1226=(A1226-DAY(A1226)+1+4*7-WEEKDAY(A1226-DAY(A1226)+8-4,1)),SUMIFS(TOther[Amount],TOther[Frequency],$M$1,TOther[Start Date],"&lt;="&amp;$A1226,TOther[End Date Calc],"&gt;="&amp;A1226),0)))</f>
        <v/>
      </c>
      <c r="N1226" s="8" t="str" cm="1">
        <f t="array" ref="N1226">IF(A1226="","",IF(COUNTIF(TOther[Frequency],$N$1)=0,0,SUMPRODUCT(--(IFERROR(MOD(A1226-TOther[Start Date],28),1)=0),--(TOther[Frequency]=$N$1),--(TOther[Start Date]&lt;=A1226),--(TOther[End Date Calc]&gt;=A1226),TOther[Amount])))</f>
        <v/>
      </c>
      <c r="O1226" s="8" t="str" cm="1">
        <f t="array" ref="O1226">IF(A1226="","",IF(COUNTIF(TOther[Frequency],$O$1)=0,0,SUMPRODUCT(--(IFERROR(MOD(A1226-TOther[Start Date],42),1)=0),--(TOther[Frequency]=$O$1),--(TOther[Start Date]&lt;=A1226),--(TOther[End Date Calc]&gt;=A1226),TOther[Amount])))</f>
        <v/>
      </c>
      <c r="P1226" s="8" t="str" cm="1">
        <f t="array" ref="P1226">IF(A1226="","",IF(COUNTIF(TOther[Frequency],$P$1)=0,0,SUMPRODUCT(--(IFERROR(MOD(A1226-TOther[Start Date],56),1)=0),--(TOther[Frequency]=$P$1),--(TOther[Start Date]&lt;=A1226),--(TOther[End Date Calc]&gt;=A1226),TOther[Amount])))</f>
        <v/>
      </c>
      <c r="Q1226" s="8" t="str">
        <f>IF(A1226="","",IF(COUNTIF(TOther[Frequency],$Q$1)=0,0,IF(B1226="N",SUMIFS(TOther[Amount],TOther[Frequency],$Q$1,TOther[Start Date],"&lt;="&amp;$A1226,TOther[End Date Calc],"&gt;="&amp;A1226,TOther[Start Day],DAY(A1226)),SUMIFS(TOther[Amount],TOther[Frequency],$Q$1,TOther[Start Date],"&lt;="&amp;$A1226,TOther[End Date Calc],"&gt;="&amp;A1226,TOther[Start Day],"&gt;="&amp;DAY(A1226)))))</f>
        <v/>
      </c>
      <c r="R1226" s="8" t="str" cm="1">
        <f t="array" ref="R1226">IF(A1226="","",IF(COUNTIF(TOther[Frequency],R$1)=0,0,SUMPRODUCT(--(TOther[Frequency]=R$1),--(TOther[Start Date]&lt;=A1226),--(TOther[End Date Calc]&gt;=A1226),IF(B1226="N",--(TOther[Start Day]=DAY(A1226)),--(TOther[Start Day]&gt;=DAY(A1226))),--(IFERROR(MOD(TOther[Start Month]-MONTH(A1226)+2,2),1)=0),TOther[Amount])))</f>
        <v/>
      </c>
      <c r="S1226" s="8" t="str" cm="1">
        <f t="array" ref="S1226">IF(A1226="","",IF(COUNTIF(TOther[Frequency],S$1)=0,0,SUMPRODUCT(--(TOther[Frequency]=S$1),--(TOther[Start Date]&lt;=A1226),--(TOther[End Date Calc]&gt;=A1226),IF(B1226="N",--(TOther[Start Day]=DAY(A1226)),--(TOther[Start Day]&gt;=DAY(A1226))),--(IFERROR(MOD(TOther[Start Month]-MONTH(A1226)+3,3),1)=0),TOther[Amount])))</f>
        <v/>
      </c>
      <c r="T1226" s="8" t="str" cm="1">
        <f t="array" ref="T1226">IF($A1226="","",IF(COUNTIF(TOther[Frequency],T$1)=0,0,SUMPRODUCT(--(TOther[Frequency]=T$1),--(TOther[Start Date]&lt;=$A1226),--(TOther[End Date Calc]&gt;=$A1226),IF($B1226="N",--(TOther[Start Day]=DAY($A1226)),--(TOther[Start Day]&gt;=DAY($A1226))),--(IFERROR(MOD(TOther[Start Month]-MONTH($A1226)+4,4),1)=0),TOther[Amount])))</f>
        <v/>
      </c>
      <c r="U1226" s="8" t="str" cm="1">
        <f t="array" ref="U1226">IF(A1226="","",IF(COUNTIF(TOther[Frequency],$U$1)=0,0,SUMPRODUCT(--(TOther[Frequency]=$U$1),--(TOther[Start Date]&lt;=A1226),--(TOther[End Date Calc]&gt;=A1226),IF(B1226="N",--(TOther[Start Day]=DAY(A1226)),--(TOther[Start Day]&gt;=DAY(A1226))),--(IFERROR(MOD(TOther[Start Month]-MONTH(A1226)+6,6),1)=0),TOther[Amount])))</f>
        <v/>
      </c>
      <c r="V1226" s="8" t="str" cm="1">
        <f t="array" ref="V1226">IF(A1226="","",IF(COUNTIF(TOther[Frequency],$V$1)=0,0,SUMPRODUCT(--(TOther[Frequency]=$V$1),--(TOther[Start Date]&lt;=A1226),--(TOther[End Date Calc]&gt;=A1226),IF(B1226="N",--(TOther[Start Day]=DAY(A1226)),--(TOther[Start Day]&gt;=DAY(A1226))),--(IFERROR(MOD(TOther[Start Month]-MONTH(A1226)+12,12),1)=0),TOther[Amount])))</f>
        <v/>
      </c>
      <c r="W1226" s="8" t="str">
        <f>IF(A1226="","",SUMIFS(TOther[Amount],TOther[Start Date],A1226,TOther[Frequency],$W$1))</f>
        <v/>
      </c>
      <c r="X1226" s="9" t="str">
        <f t="shared" si="95"/>
        <v/>
      </c>
      <c r="Y1226" s="9" t="str">
        <f t="shared" si="99"/>
        <v/>
      </c>
      <c r="Z1226" s="8" t="str" cm="1">
        <f t="array" ref="Z1226">IF(A1226="","",IF(COUNTIF('2) Income'!$D$13:$D$32,"Weekly")=0,0,SUMPRODUCT(--(IFERROR(MOD(A1226-'2) Income'!$F$13:$F$32,7),1)=0),--('2) Income'!$D$13:$D$32="Weekly"),--('2) Income'!$F$13:$F$32&lt;=A1226),'2) Income'!$E$13:$E$32)))</f>
        <v/>
      </c>
      <c r="AA1226" s="8" t="str" cm="1">
        <f t="array" ref="AA1226">IF(A1226="","",IF(COUNTIF('2) Income'!$D$13:$D$32,"Every Other Week")=0,0,SUMPRODUCT(--(IFERROR(MOD(A1226-'2) Income'!$F$13:$F$32,14),1)=0),--('2) Income'!$D$13:$D$32="Every Other Week"),--('2) Income'!$F$13:$F$32&lt;=A1226),'2) Income'!$E$13:$E$32)))</f>
        <v/>
      </c>
      <c r="AB1226" s="8" t="str">
        <f>IF(A1226="","",IF(COUNTIF('2) Income'!$D$13:$D$32,"1st and 15th")=0,0,IF(OR(DAY(A1226)=1,DAY(A1226)=15),SUMIFS('2) Income'!$E$13:$E$32,'2) Income'!$D$13:$D$32,"1st and 15th",'2) Income'!$F$13:$F$32,"&lt;="&amp;$A1226),0)))</f>
        <v/>
      </c>
      <c r="AC1226" s="8" t="str">
        <f>IF(A1226="","",IF(COUNTIF('2) Income'!$D$13:$D$32,"2nd Wednesday")=0,0,IF(A1226=(A1226-DAY(A1226)+1+2*7-WEEKDAY(A1226-DAY(A1226)+8-4,1)),SUMIFS('2) Income'!$E$13:$E$32,'2) Income'!$D$13:$D$32,"2nd Wednesday",'2) Income'!$F$13:$F$32,"&lt;="&amp;$A1226),0)))</f>
        <v/>
      </c>
      <c r="AD1226" s="8" t="str">
        <f>IF(A1226="","",IF(COUNTIF('2) Income'!$D$13:$D$32,"3rd Wednesday")=0,0,IF(A1226=(A1226-DAY(A1226)+1+3*7-WEEKDAY(A1226-DAY(A1226)+8-4,1)),SUMIFS('2) Income'!$E$13:$E$32,'2) Income'!$D$13:$D$32,"3rd Wednesday",'2) Income'!$F$13:$F$32,"&lt;="&amp;$A1226),0)))</f>
        <v/>
      </c>
      <c r="AE1226" s="8" t="str">
        <f>IF(A1226="","",IF(COUNTIF('2) Income'!$D$13:$D$32,"4th Wednesday")=0,0,IF(A1226=(A1226-DAY(A1226)+1+4*7-WEEKDAY(A1226-DAY(A1226)+8-4,1)),SUMIFS('2) Income'!$E$13:$E$32,'2) Income'!$D$13:$D$32,"4th Wednesday",'2) Income'!$F$13:$F$32,"&lt;="&amp;$A1226),0)))</f>
        <v/>
      </c>
      <c r="AF1226" s="8" t="str" cm="1">
        <f t="array" ref="AF1226">IF(A1226="","",IF(COUNTIF('2) Income'!$D$13:$D$32,"Every 4 Weeks")=0,0,SUMPRODUCT(--(IFERROR(MOD(A1226-'2) Income'!$F$13:$F$32,28),1)=0),--('2) Income'!$D$13:$D$32="Every 4 Weeks"),--('2) Income'!$F$13:$F$32&lt;=A1226),'2) Income'!$E$13:$E$32)))</f>
        <v/>
      </c>
      <c r="AG1226" s="8" t="str">
        <f>IF(A1226="","",IF(COUNTIF('2) Income'!$D$13:$D$32,"Monthly")=0,0,IF(B1226="N",SUMIFS('2) Income'!$E$13:$E$32,'2) Income'!$D$13:$D$32,"monthly",'2) Income'!$F$13:$F$32,"&lt;="&amp;$A1226,'2) Income'!$I$13:$I$32,DAY(A1226)),SUMIFS('2) Income'!$E$13:$E$32,'2) Income'!$D$13:$D$32,"monthly",'2) Income'!$F$13:$F$32,"&lt;="&amp;$A1226,'2) Income'!$I$13:$I$32,"&gt;="&amp;DAY(A1226)))))</f>
        <v/>
      </c>
      <c r="AH1226" s="8" t="str" cm="1">
        <f t="array" ref="AH1226">IF(A1226="","",IF(COUNTIF('2) Income'!$D$13:$D$32,"Yearly")=0,0,SUMPRODUCT(--('2) Income'!$D$13:$D$32="Yearly"),--('2) Income'!$F$13:$F$32&lt;=A1226),IF(B1226="N",--('2) Income'!$I$13:$I$32=DAY(A1226)),--('2) Income'!$I$13:$I$32&gt;=DAY(A1226))),--(IFERROR(MOD('2) Income'!$H$13:$H$32-MONTH(A1226)+12,12),1)=0),'2) Income'!$E$13:$E$32)))</f>
        <v/>
      </c>
      <c r="AI1226" s="8" t="str">
        <f>IF(A1226="","",IF(COUNTIF('2) Income'!$D$13:$D$32,"one-time")=0,0,SUMIFS('2) Income'!$E$13:$E$32,'2) Income'!$D$13:$D$32,"one-time",'2) Income'!$F$13:$F$32,"="&amp;$A1226)))</f>
        <v/>
      </c>
      <c r="AJ1226" s="9" t="str">
        <f t="shared" si="96"/>
        <v/>
      </c>
    </row>
    <row r="1227" spans="1:36">
      <c r="A1227" s="7" t="str">
        <f>IF(A1226="","",IF(A1226+1&lt;='1) Period'!$E$21,A1226+1,""))</f>
        <v/>
      </c>
      <c r="B1227" s="7" t="e">
        <f t="shared" si="97"/>
        <v>#VALUE!</v>
      </c>
      <c r="C1227" t="e">
        <f t="shared" si="98"/>
        <v>#VALUE!</v>
      </c>
      <c r="D1227" s="8" t="str">
        <f>IF(A1227="","",IF(TEXT(A1227,"dddd")='4) Happy Money'!$E$23,WAllowance,0))</f>
        <v/>
      </c>
      <c r="E1227" s="8" t="str">
        <f>IF(A1227="","",IF(B1227="N",SUMIF(TMonthly[Day of the Month],DAY(A1227),TMonthly[Amount]),SUMIF(TMonthly[Day of the Month],"&gt;="&amp;DAY(A1227),TMonthly[Amount])))</f>
        <v/>
      </c>
      <c r="F1227" s="8" t="str" cm="1">
        <f t="array" ref="F1227">IF(A1227="","",SUMPRODUCT(--(TYearly[Due Date]&lt;=A1227),IF(B1227="N",--(TYearly[Day]=DAY(A1227)),--(TYearly[Day]&gt;=DAY(A1227))),--(IFERROR(MOD(TYearly[Month]-MONTH(A1227)+12,12),1)=0),TYearly[Amount]))</f>
        <v/>
      </c>
      <c r="G1227" s="8" t="str">
        <f>IF(A1227="","",SUMIF(TOneTime[Due Date],A1227,TOneTime[Amount]))</f>
        <v/>
      </c>
      <c r="H1227" s="8" t="str" cm="1">
        <f t="array" ref="H1227">IF(A1227="","",IF(COUNTIF(TOther[Frequency],$H$1)=0,0,SUMPRODUCT(--(IFERROR(MOD(A1227-TOther[Start Date],7),1)=0),--(TOther[Frequency]=$H$1),--(TOther[Start Date]&lt;=A1227),--(TOther[End Date Calc]&gt;=A1227),TOther[Amount])))</f>
        <v/>
      </c>
      <c r="I1227" s="8" t="str" cm="1">
        <f t="array" ref="I1227">IF(A1227="","",IF(COUNTIF(TOther[Frequency],$I$1)=0,0,SUMPRODUCT(--(IFERROR(MOD(A1227-TOther[Start Date],14),1)=0),--(TOther[Frequency]=$I$1),--(TOther[Start Date]&lt;=A1227),--(TOther[End Date Calc]&gt;=A1227),TOther[Amount])))</f>
        <v/>
      </c>
      <c r="J1227" s="8" t="str">
        <f>IF(A1227="","",IF(COUNTIF(TOther[Frequency],$J$1)=0,0,IF(OR(DAY(A1227)=1,DAY(A1227)=15),SUMIFS(TOther[Amount],TOther[Frequency],$J$1,TOther[Start Date],"&lt;="&amp;$A1227,TOther[End Date Calc],"&gt;="&amp;A1227),0)))</f>
        <v/>
      </c>
      <c r="K1227" s="8" t="str">
        <f>IF(A1227="","",IF(COUNTIF(TOther[Frequency],$K$1)=0,0,IF(A1227=(A1227-DAY(A1227)+1+2*7-WEEKDAY(A1227-DAY(A1227)+8-4,1)),SUMIFS(TOther[Amount],TOther[Frequency],$K$1,TOther[Start Date],"&lt;="&amp;$A1227,TOther[End Date Calc],"&gt;="&amp;A1227),0)))</f>
        <v/>
      </c>
      <c r="L1227" s="8" t="str">
        <f>IF(A1227="","",IF(COUNTIF(TOther[Frequency],$L$1)=0,0,IF(A1227=(A1227-DAY(A1227)+1+3*7-WEEKDAY(A1227-DAY(A1227)+8-4,1)),SUMIFS(TOther[Amount],TOther[Frequency],$L$1,TOther[Start Date],"&lt;="&amp;$A1227,TOther[End Date Calc],"&gt;="&amp;A1227),0)))</f>
        <v/>
      </c>
      <c r="M1227" s="8" t="str">
        <f>IF(A1227="","",IF(COUNTIF(TOther[Frequency],$M$1)=0,0,IF(A1227=(A1227-DAY(A1227)+1+4*7-WEEKDAY(A1227-DAY(A1227)+8-4,1)),SUMIFS(TOther[Amount],TOther[Frequency],$M$1,TOther[Start Date],"&lt;="&amp;$A1227,TOther[End Date Calc],"&gt;="&amp;A1227),0)))</f>
        <v/>
      </c>
      <c r="N1227" s="8" t="str" cm="1">
        <f t="array" ref="N1227">IF(A1227="","",IF(COUNTIF(TOther[Frequency],$N$1)=0,0,SUMPRODUCT(--(IFERROR(MOD(A1227-TOther[Start Date],28),1)=0),--(TOther[Frequency]=$N$1),--(TOther[Start Date]&lt;=A1227),--(TOther[End Date Calc]&gt;=A1227),TOther[Amount])))</f>
        <v/>
      </c>
      <c r="O1227" s="8" t="str" cm="1">
        <f t="array" ref="O1227">IF(A1227="","",IF(COUNTIF(TOther[Frequency],$O$1)=0,0,SUMPRODUCT(--(IFERROR(MOD(A1227-TOther[Start Date],42),1)=0),--(TOther[Frequency]=$O$1),--(TOther[Start Date]&lt;=A1227),--(TOther[End Date Calc]&gt;=A1227),TOther[Amount])))</f>
        <v/>
      </c>
      <c r="P1227" s="8" t="str" cm="1">
        <f t="array" ref="P1227">IF(A1227="","",IF(COUNTIF(TOther[Frequency],$P$1)=0,0,SUMPRODUCT(--(IFERROR(MOD(A1227-TOther[Start Date],56),1)=0),--(TOther[Frequency]=$P$1),--(TOther[Start Date]&lt;=A1227),--(TOther[End Date Calc]&gt;=A1227),TOther[Amount])))</f>
        <v/>
      </c>
      <c r="Q1227" s="8" t="str">
        <f>IF(A1227="","",IF(COUNTIF(TOther[Frequency],$Q$1)=0,0,IF(B1227="N",SUMIFS(TOther[Amount],TOther[Frequency],$Q$1,TOther[Start Date],"&lt;="&amp;$A1227,TOther[End Date Calc],"&gt;="&amp;A1227,TOther[Start Day],DAY(A1227)),SUMIFS(TOther[Amount],TOther[Frequency],$Q$1,TOther[Start Date],"&lt;="&amp;$A1227,TOther[End Date Calc],"&gt;="&amp;A1227,TOther[Start Day],"&gt;="&amp;DAY(A1227)))))</f>
        <v/>
      </c>
      <c r="R1227" s="8" t="str" cm="1">
        <f t="array" ref="R1227">IF(A1227="","",IF(COUNTIF(TOther[Frequency],R$1)=0,0,SUMPRODUCT(--(TOther[Frequency]=R$1),--(TOther[Start Date]&lt;=A1227),--(TOther[End Date Calc]&gt;=A1227),IF(B1227="N",--(TOther[Start Day]=DAY(A1227)),--(TOther[Start Day]&gt;=DAY(A1227))),--(IFERROR(MOD(TOther[Start Month]-MONTH(A1227)+2,2),1)=0),TOther[Amount])))</f>
        <v/>
      </c>
      <c r="S1227" s="8" t="str" cm="1">
        <f t="array" ref="S1227">IF(A1227="","",IF(COUNTIF(TOther[Frequency],S$1)=0,0,SUMPRODUCT(--(TOther[Frequency]=S$1),--(TOther[Start Date]&lt;=A1227),--(TOther[End Date Calc]&gt;=A1227),IF(B1227="N",--(TOther[Start Day]=DAY(A1227)),--(TOther[Start Day]&gt;=DAY(A1227))),--(IFERROR(MOD(TOther[Start Month]-MONTH(A1227)+3,3),1)=0),TOther[Amount])))</f>
        <v/>
      </c>
      <c r="T1227" s="8" t="str" cm="1">
        <f t="array" ref="T1227">IF($A1227="","",IF(COUNTIF(TOther[Frequency],T$1)=0,0,SUMPRODUCT(--(TOther[Frequency]=T$1),--(TOther[Start Date]&lt;=$A1227),--(TOther[End Date Calc]&gt;=$A1227),IF($B1227="N",--(TOther[Start Day]=DAY($A1227)),--(TOther[Start Day]&gt;=DAY($A1227))),--(IFERROR(MOD(TOther[Start Month]-MONTH($A1227)+4,4),1)=0),TOther[Amount])))</f>
        <v/>
      </c>
      <c r="U1227" s="8" t="str" cm="1">
        <f t="array" ref="U1227">IF(A1227="","",IF(COUNTIF(TOther[Frequency],$U$1)=0,0,SUMPRODUCT(--(TOther[Frequency]=$U$1),--(TOther[Start Date]&lt;=A1227),--(TOther[End Date Calc]&gt;=A1227),IF(B1227="N",--(TOther[Start Day]=DAY(A1227)),--(TOther[Start Day]&gt;=DAY(A1227))),--(IFERROR(MOD(TOther[Start Month]-MONTH(A1227)+6,6),1)=0),TOther[Amount])))</f>
        <v/>
      </c>
      <c r="V1227" s="8" t="str" cm="1">
        <f t="array" ref="V1227">IF(A1227="","",IF(COUNTIF(TOther[Frequency],$V$1)=0,0,SUMPRODUCT(--(TOther[Frequency]=$V$1),--(TOther[Start Date]&lt;=A1227),--(TOther[End Date Calc]&gt;=A1227),IF(B1227="N",--(TOther[Start Day]=DAY(A1227)),--(TOther[Start Day]&gt;=DAY(A1227))),--(IFERROR(MOD(TOther[Start Month]-MONTH(A1227)+12,12),1)=0),TOther[Amount])))</f>
        <v/>
      </c>
      <c r="W1227" s="8" t="str">
        <f>IF(A1227="","",SUMIFS(TOther[Amount],TOther[Start Date],A1227,TOther[Frequency],$W$1))</f>
        <v/>
      </c>
      <c r="X1227" s="9" t="str">
        <f t="shared" si="95"/>
        <v/>
      </c>
      <c r="Y1227" s="9" t="str">
        <f t="shared" si="99"/>
        <v/>
      </c>
      <c r="Z1227" s="8" t="str" cm="1">
        <f t="array" ref="Z1227">IF(A1227="","",IF(COUNTIF('2) Income'!$D$13:$D$32,"Weekly")=0,0,SUMPRODUCT(--(IFERROR(MOD(A1227-'2) Income'!$F$13:$F$32,7),1)=0),--('2) Income'!$D$13:$D$32="Weekly"),--('2) Income'!$F$13:$F$32&lt;=A1227),'2) Income'!$E$13:$E$32)))</f>
        <v/>
      </c>
      <c r="AA1227" s="8" t="str" cm="1">
        <f t="array" ref="AA1227">IF(A1227="","",IF(COUNTIF('2) Income'!$D$13:$D$32,"Every Other Week")=0,0,SUMPRODUCT(--(IFERROR(MOD(A1227-'2) Income'!$F$13:$F$32,14),1)=0),--('2) Income'!$D$13:$D$32="Every Other Week"),--('2) Income'!$F$13:$F$32&lt;=A1227),'2) Income'!$E$13:$E$32)))</f>
        <v/>
      </c>
      <c r="AB1227" s="8" t="str">
        <f>IF(A1227="","",IF(COUNTIF('2) Income'!$D$13:$D$32,"1st and 15th")=0,0,IF(OR(DAY(A1227)=1,DAY(A1227)=15),SUMIFS('2) Income'!$E$13:$E$32,'2) Income'!$D$13:$D$32,"1st and 15th",'2) Income'!$F$13:$F$32,"&lt;="&amp;$A1227),0)))</f>
        <v/>
      </c>
      <c r="AC1227" s="8" t="str">
        <f>IF(A1227="","",IF(COUNTIF('2) Income'!$D$13:$D$32,"2nd Wednesday")=0,0,IF(A1227=(A1227-DAY(A1227)+1+2*7-WEEKDAY(A1227-DAY(A1227)+8-4,1)),SUMIFS('2) Income'!$E$13:$E$32,'2) Income'!$D$13:$D$32,"2nd Wednesday",'2) Income'!$F$13:$F$32,"&lt;="&amp;$A1227),0)))</f>
        <v/>
      </c>
      <c r="AD1227" s="8" t="str">
        <f>IF(A1227="","",IF(COUNTIF('2) Income'!$D$13:$D$32,"3rd Wednesday")=0,0,IF(A1227=(A1227-DAY(A1227)+1+3*7-WEEKDAY(A1227-DAY(A1227)+8-4,1)),SUMIFS('2) Income'!$E$13:$E$32,'2) Income'!$D$13:$D$32,"3rd Wednesday",'2) Income'!$F$13:$F$32,"&lt;="&amp;$A1227),0)))</f>
        <v/>
      </c>
      <c r="AE1227" s="8" t="str">
        <f>IF(A1227="","",IF(COUNTIF('2) Income'!$D$13:$D$32,"4th Wednesday")=0,0,IF(A1227=(A1227-DAY(A1227)+1+4*7-WEEKDAY(A1227-DAY(A1227)+8-4,1)),SUMIFS('2) Income'!$E$13:$E$32,'2) Income'!$D$13:$D$32,"4th Wednesday",'2) Income'!$F$13:$F$32,"&lt;="&amp;$A1227),0)))</f>
        <v/>
      </c>
      <c r="AF1227" s="8" t="str" cm="1">
        <f t="array" ref="AF1227">IF(A1227="","",IF(COUNTIF('2) Income'!$D$13:$D$32,"Every 4 Weeks")=0,0,SUMPRODUCT(--(IFERROR(MOD(A1227-'2) Income'!$F$13:$F$32,28),1)=0),--('2) Income'!$D$13:$D$32="Every 4 Weeks"),--('2) Income'!$F$13:$F$32&lt;=A1227),'2) Income'!$E$13:$E$32)))</f>
        <v/>
      </c>
      <c r="AG1227" s="8" t="str">
        <f>IF(A1227="","",IF(COUNTIF('2) Income'!$D$13:$D$32,"Monthly")=0,0,IF(B1227="N",SUMIFS('2) Income'!$E$13:$E$32,'2) Income'!$D$13:$D$32,"monthly",'2) Income'!$F$13:$F$32,"&lt;="&amp;$A1227,'2) Income'!$I$13:$I$32,DAY(A1227)),SUMIFS('2) Income'!$E$13:$E$32,'2) Income'!$D$13:$D$32,"monthly",'2) Income'!$F$13:$F$32,"&lt;="&amp;$A1227,'2) Income'!$I$13:$I$32,"&gt;="&amp;DAY(A1227)))))</f>
        <v/>
      </c>
      <c r="AH1227" s="8" t="str" cm="1">
        <f t="array" ref="AH1227">IF(A1227="","",IF(COUNTIF('2) Income'!$D$13:$D$32,"Yearly")=0,0,SUMPRODUCT(--('2) Income'!$D$13:$D$32="Yearly"),--('2) Income'!$F$13:$F$32&lt;=A1227),IF(B1227="N",--('2) Income'!$I$13:$I$32=DAY(A1227)),--('2) Income'!$I$13:$I$32&gt;=DAY(A1227))),--(IFERROR(MOD('2) Income'!$H$13:$H$32-MONTH(A1227)+12,12),1)=0),'2) Income'!$E$13:$E$32)))</f>
        <v/>
      </c>
      <c r="AI1227" s="8" t="str">
        <f>IF(A1227="","",IF(COUNTIF('2) Income'!$D$13:$D$32,"one-time")=0,0,SUMIFS('2) Income'!$E$13:$E$32,'2) Income'!$D$13:$D$32,"one-time",'2) Income'!$F$13:$F$32,"="&amp;$A1227)))</f>
        <v/>
      </c>
      <c r="AJ1227" s="9" t="str">
        <f t="shared" si="96"/>
        <v/>
      </c>
    </row>
    <row r="1228" spans="1:36">
      <c r="A1228" s="7" t="str">
        <f>IF(A1227="","",IF(A1227+1&lt;='1) Period'!$E$21,A1227+1,""))</f>
        <v/>
      </c>
      <c r="B1228" s="7" t="e">
        <f t="shared" si="97"/>
        <v>#VALUE!</v>
      </c>
      <c r="C1228" t="e">
        <f t="shared" si="98"/>
        <v>#VALUE!</v>
      </c>
      <c r="D1228" s="8" t="str">
        <f>IF(A1228="","",IF(TEXT(A1228,"dddd")='4) Happy Money'!$E$23,WAllowance,0))</f>
        <v/>
      </c>
      <c r="E1228" s="8" t="str">
        <f>IF(A1228="","",IF(B1228="N",SUMIF(TMonthly[Day of the Month],DAY(A1228),TMonthly[Amount]),SUMIF(TMonthly[Day of the Month],"&gt;="&amp;DAY(A1228),TMonthly[Amount])))</f>
        <v/>
      </c>
      <c r="F1228" s="8" t="str" cm="1">
        <f t="array" ref="F1228">IF(A1228="","",SUMPRODUCT(--(TYearly[Due Date]&lt;=A1228),IF(B1228="N",--(TYearly[Day]=DAY(A1228)),--(TYearly[Day]&gt;=DAY(A1228))),--(IFERROR(MOD(TYearly[Month]-MONTH(A1228)+12,12),1)=0),TYearly[Amount]))</f>
        <v/>
      </c>
      <c r="G1228" s="8" t="str">
        <f>IF(A1228="","",SUMIF(TOneTime[Due Date],A1228,TOneTime[Amount]))</f>
        <v/>
      </c>
      <c r="H1228" s="8" t="str" cm="1">
        <f t="array" ref="H1228">IF(A1228="","",IF(COUNTIF(TOther[Frequency],$H$1)=0,0,SUMPRODUCT(--(IFERROR(MOD(A1228-TOther[Start Date],7),1)=0),--(TOther[Frequency]=$H$1),--(TOther[Start Date]&lt;=A1228),--(TOther[End Date Calc]&gt;=A1228),TOther[Amount])))</f>
        <v/>
      </c>
      <c r="I1228" s="8" t="str" cm="1">
        <f t="array" ref="I1228">IF(A1228="","",IF(COUNTIF(TOther[Frequency],$I$1)=0,0,SUMPRODUCT(--(IFERROR(MOD(A1228-TOther[Start Date],14),1)=0),--(TOther[Frequency]=$I$1),--(TOther[Start Date]&lt;=A1228),--(TOther[End Date Calc]&gt;=A1228),TOther[Amount])))</f>
        <v/>
      </c>
      <c r="J1228" s="8" t="str">
        <f>IF(A1228="","",IF(COUNTIF(TOther[Frequency],$J$1)=0,0,IF(OR(DAY(A1228)=1,DAY(A1228)=15),SUMIFS(TOther[Amount],TOther[Frequency],$J$1,TOther[Start Date],"&lt;="&amp;$A1228,TOther[End Date Calc],"&gt;="&amp;A1228),0)))</f>
        <v/>
      </c>
      <c r="K1228" s="8" t="str">
        <f>IF(A1228="","",IF(COUNTIF(TOther[Frequency],$K$1)=0,0,IF(A1228=(A1228-DAY(A1228)+1+2*7-WEEKDAY(A1228-DAY(A1228)+8-4,1)),SUMIFS(TOther[Amount],TOther[Frequency],$K$1,TOther[Start Date],"&lt;="&amp;$A1228,TOther[End Date Calc],"&gt;="&amp;A1228),0)))</f>
        <v/>
      </c>
      <c r="L1228" s="8" t="str">
        <f>IF(A1228="","",IF(COUNTIF(TOther[Frequency],$L$1)=0,0,IF(A1228=(A1228-DAY(A1228)+1+3*7-WEEKDAY(A1228-DAY(A1228)+8-4,1)),SUMIFS(TOther[Amount],TOther[Frequency],$L$1,TOther[Start Date],"&lt;="&amp;$A1228,TOther[End Date Calc],"&gt;="&amp;A1228),0)))</f>
        <v/>
      </c>
      <c r="M1228" s="8" t="str">
        <f>IF(A1228="","",IF(COUNTIF(TOther[Frequency],$M$1)=0,0,IF(A1228=(A1228-DAY(A1228)+1+4*7-WEEKDAY(A1228-DAY(A1228)+8-4,1)),SUMIFS(TOther[Amount],TOther[Frequency],$M$1,TOther[Start Date],"&lt;="&amp;$A1228,TOther[End Date Calc],"&gt;="&amp;A1228),0)))</f>
        <v/>
      </c>
      <c r="N1228" s="8" t="str" cm="1">
        <f t="array" ref="N1228">IF(A1228="","",IF(COUNTIF(TOther[Frequency],$N$1)=0,0,SUMPRODUCT(--(IFERROR(MOD(A1228-TOther[Start Date],28),1)=0),--(TOther[Frequency]=$N$1),--(TOther[Start Date]&lt;=A1228),--(TOther[End Date Calc]&gt;=A1228),TOther[Amount])))</f>
        <v/>
      </c>
      <c r="O1228" s="8" t="str" cm="1">
        <f t="array" ref="O1228">IF(A1228="","",IF(COUNTIF(TOther[Frequency],$O$1)=0,0,SUMPRODUCT(--(IFERROR(MOD(A1228-TOther[Start Date],42),1)=0),--(TOther[Frequency]=$O$1),--(TOther[Start Date]&lt;=A1228),--(TOther[End Date Calc]&gt;=A1228),TOther[Amount])))</f>
        <v/>
      </c>
      <c r="P1228" s="8" t="str" cm="1">
        <f t="array" ref="P1228">IF(A1228="","",IF(COUNTIF(TOther[Frequency],$P$1)=0,0,SUMPRODUCT(--(IFERROR(MOD(A1228-TOther[Start Date],56),1)=0),--(TOther[Frequency]=$P$1),--(TOther[Start Date]&lt;=A1228),--(TOther[End Date Calc]&gt;=A1228),TOther[Amount])))</f>
        <v/>
      </c>
      <c r="Q1228" s="8" t="str">
        <f>IF(A1228="","",IF(COUNTIF(TOther[Frequency],$Q$1)=0,0,IF(B1228="N",SUMIFS(TOther[Amount],TOther[Frequency],$Q$1,TOther[Start Date],"&lt;="&amp;$A1228,TOther[End Date Calc],"&gt;="&amp;A1228,TOther[Start Day],DAY(A1228)),SUMIFS(TOther[Amount],TOther[Frequency],$Q$1,TOther[Start Date],"&lt;="&amp;$A1228,TOther[End Date Calc],"&gt;="&amp;A1228,TOther[Start Day],"&gt;="&amp;DAY(A1228)))))</f>
        <v/>
      </c>
      <c r="R1228" s="8" t="str" cm="1">
        <f t="array" ref="R1228">IF(A1228="","",IF(COUNTIF(TOther[Frequency],R$1)=0,0,SUMPRODUCT(--(TOther[Frequency]=R$1),--(TOther[Start Date]&lt;=A1228),--(TOther[End Date Calc]&gt;=A1228),IF(B1228="N",--(TOther[Start Day]=DAY(A1228)),--(TOther[Start Day]&gt;=DAY(A1228))),--(IFERROR(MOD(TOther[Start Month]-MONTH(A1228)+2,2),1)=0),TOther[Amount])))</f>
        <v/>
      </c>
      <c r="S1228" s="8" t="str" cm="1">
        <f t="array" ref="S1228">IF(A1228="","",IF(COUNTIF(TOther[Frequency],S$1)=0,0,SUMPRODUCT(--(TOther[Frequency]=S$1),--(TOther[Start Date]&lt;=A1228),--(TOther[End Date Calc]&gt;=A1228),IF(B1228="N",--(TOther[Start Day]=DAY(A1228)),--(TOther[Start Day]&gt;=DAY(A1228))),--(IFERROR(MOD(TOther[Start Month]-MONTH(A1228)+3,3),1)=0),TOther[Amount])))</f>
        <v/>
      </c>
      <c r="T1228" s="8" t="str" cm="1">
        <f t="array" ref="T1228">IF($A1228="","",IF(COUNTIF(TOther[Frequency],T$1)=0,0,SUMPRODUCT(--(TOther[Frequency]=T$1),--(TOther[Start Date]&lt;=$A1228),--(TOther[End Date Calc]&gt;=$A1228),IF($B1228="N",--(TOther[Start Day]=DAY($A1228)),--(TOther[Start Day]&gt;=DAY($A1228))),--(IFERROR(MOD(TOther[Start Month]-MONTH($A1228)+4,4),1)=0),TOther[Amount])))</f>
        <v/>
      </c>
      <c r="U1228" s="8" t="str" cm="1">
        <f t="array" ref="U1228">IF(A1228="","",IF(COUNTIF(TOther[Frequency],$U$1)=0,0,SUMPRODUCT(--(TOther[Frequency]=$U$1),--(TOther[Start Date]&lt;=A1228),--(TOther[End Date Calc]&gt;=A1228),IF(B1228="N",--(TOther[Start Day]=DAY(A1228)),--(TOther[Start Day]&gt;=DAY(A1228))),--(IFERROR(MOD(TOther[Start Month]-MONTH(A1228)+6,6),1)=0),TOther[Amount])))</f>
        <v/>
      </c>
      <c r="V1228" s="8" t="str" cm="1">
        <f t="array" ref="V1228">IF(A1228="","",IF(COUNTIF(TOther[Frequency],$V$1)=0,0,SUMPRODUCT(--(TOther[Frequency]=$V$1),--(TOther[Start Date]&lt;=A1228),--(TOther[End Date Calc]&gt;=A1228),IF(B1228="N",--(TOther[Start Day]=DAY(A1228)),--(TOther[Start Day]&gt;=DAY(A1228))),--(IFERROR(MOD(TOther[Start Month]-MONTH(A1228)+12,12),1)=0),TOther[Amount])))</f>
        <v/>
      </c>
      <c r="W1228" s="8" t="str">
        <f>IF(A1228="","",SUMIFS(TOther[Amount],TOther[Start Date],A1228,TOther[Frequency],$W$1))</f>
        <v/>
      </c>
      <c r="X1228" s="9" t="str">
        <f t="shared" si="95"/>
        <v/>
      </c>
      <c r="Y1228" s="9" t="str">
        <f t="shared" si="99"/>
        <v/>
      </c>
      <c r="Z1228" s="8" t="str" cm="1">
        <f t="array" ref="Z1228">IF(A1228="","",IF(COUNTIF('2) Income'!$D$13:$D$32,"Weekly")=0,0,SUMPRODUCT(--(IFERROR(MOD(A1228-'2) Income'!$F$13:$F$32,7),1)=0),--('2) Income'!$D$13:$D$32="Weekly"),--('2) Income'!$F$13:$F$32&lt;=A1228),'2) Income'!$E$13:$E$32)))</f>
        <v/>
      </c>
      <c r="AA1228" s="8" t="str" cm="1">
        <f t="array" ref="AA1228">IF(A1228="","",IF(COUNTIF('2) Income'!$D$13:$D$32,"Every Other Week")=0,0,SUMPRODUCT(--(IFERROR(MOD(A1228-'2) Income'!$F$13:$F$32,14),1)=0),--('2) Income'!$D$13:$D$32="Every Other Week"),--('2) Income'!$F$13:$F$32&lt;=A1228),'2) Income'!$E$13:$E$32)))</f>
        <v/>
      </c>
      <c r="AB1228" s="8" t="str">
        <f>IF(A1228="","",IF(COUNTIF('2) Income'!$D$13:$D$32,"1st and 15th")=0,0,IF(OR(DAY(A1228)=1,DAY(A1228)=15),SUMIFS('2) Income'!$E$13:$E$32,'2) Income'!$D$13:$D$32,"1st and 15th",'2) Income'!$F$13:$F$32,"&lt;="&amp;$A1228),0)))</f>
        <v/>
      </c>
      <c r="AC1228" s="8" t="str">
        <f>IF(A1228="","",IF(COUNTIF('2) Income'!$D$13:$D$32,"2nd Wednesday")=0,0,IF(A1228=(A1228-DAY(A1228)+1+2*7-WEEKDAY(A1228-DAY(A1228)+8-4,1)),SUMIFS('2) Income'!$E$13:$E$32,'2) Income'!$D$13:$D$32,"2nd Wednesday",'2) Income'!$F$13:$F$32,"&lt;="&amp;$A1228),0)))</f>
        <v/>
      </c>
      <c r="AD1228" s="8" t="str">
        <f>IF(A1228="","",IF(COUNTIF('2) Income'!$D$13:$D$32,"3rd Wednesday")=0,0,IF(A1228=(A1228-DAY(A1228)+1+3*7-WEEKDAY(A1228-DAY(A1228)+8-4,1)),SUMIFS('2) Income'!$E$13:$E$32,'2) Income'!$D$13:$D$32,"3rd Wednesday",'2) Income'!$F$13:$F$32,"&lt;="&amp;$A1228),0)))</f>
        <v/>
      </c>
      <c r="AE1228" s="8" t="str">
        <f>IF(A1228="","",IF(COUNTIF('2) Income'!$D$13:$D$32,"4th Wednesday")=0,0,IF(A1228=(A1228-DAY(A1228)+1+4*7-WEEKDAY(A1228-DAY(A1228)+8-4,1)),SUMIFS('2) Income'!$E$13:$E$32,'2) Income'!$D$13:$D$32,"4th Wednesday",'2) Income'!$F$13:$F$32,"&lt;="&amp;$A1228),0)))</f>
        <v/>
      </c>
      <c r="AF1228" s="8" t="str" cm="1">
        <f t="array" ref="AF1228">IF(A1228="","",IF(COUNTIF('2) Income'!$D$13:$D$32,"Every 4 Weeks")=0,0,SUMPRODUCT(--(IFERROR(MOD(A1228-'2) Income'!$F$13:$F$32,28),1)=0),--('2) Income'!$D$13:$D$32="Every 4 Weeks"),--('2) Income'!$F$13:$F$32&lt;=A1228),'2) Income'!$E$13:$E$32)))</f>
        <v/>
      </c>
      <c r="AG1228" s="8" t="str">
        <f>IF(A1228="","",IF(COUNTIF('2) Income'!$D$13:$D$32,"Monthly")=0,0,IF(B1228="N",SUMIFS('2) Income'!$E$13:$E$32,'2) Income'!$D$13:$D$32,"monthly",'2) Income'!$F$13:$F$32,"&lt;="&amp;$A1228,'2) Income'!$I$13:$I$32,DAY(A1228)),SUMIFS('2) Income'!$E$13:$E$32,'2) Income'!$D$13:$D$32,"monthly",'2) Income'!$F$13:$F$32,"&lt;="&amp;$A1228,'2) Income'!$I$13:$I$32,"&gt;="&amp;DAY(A1228)))))</f>
        <v/>
      </c>
      <c r="AH1228" s="8" t="str" cm="1">
        <f t="array" ref="AH1228">IF(A1228="","",IF(COUNTIF('2) Income'!$D$13:$D$32,"Yearly")=0,0,SUMPRODUCT(--('2) Income'!$D$13:$D$32="Yearly"),--('2) Income'!$F$13:$F$32&lt;=A1228),IF(B1228="N",--('2) Income'!$I$13:$I$32=DAY(A1228)),--('2) Income'!$I$13:$I$32&gt;=DAY(A1228))),--(IFERROR(MOD('2) Income'!$H$13:$H$32-MONTH(A1228)+12,12),1)=0),'2) Income'!$E$13:$E$32)))</f>
        <v/>
      </c>
      <c r="AI1228" s="8" t="str">
        <f>IF(A1228="","",IF(COUNTIF('2) Income'!$D$13:$D$32,"one-time")=0,0,SUMIFS('2) Income'!$E$13:$E$32,'2) Income'!$D$13:$D$32,"one-time",'2) Income'!$F$13:$F$32,"="&amp;$A1228)))</f>
        <v/>
      </c>
      <c r="AJ1228" s="9" t="str">
        <f t="shared" si="96"/>
        <v/>
      </c>
    </row>
    <row r="1229" spans="1:36">
      <c r="A1229" s="7" t="str">
        <f>IF(A1228="","",IF(A1228+1&lt;='1) Period'!$E$21,A1228+1,""))</f>
        <v/>
      </c>
      <c r="B1229" s="7" t="e">
        <f t="shared" si="97"/>
        <v>#VALUE!</v>
      </c>
      <c r="C1229" t="e">
        <f t="shared" si="98"/>
        <v>#VALUE!</v>
      </c>
      <c r="D1229" s="8" t="str">
        <f>IF(A1229="","",IF(TEXT(A1229,"dddd")='4) Happy Money'!$E$23,WAllowance,0))</f>
        <v/>
      </c>
      <c r="E1229" s="8" t="str">
        <f>IF(A1229="","",IF(B1229="N",SUMIF(TMonthly[Day of the Month],DAY(A1229),TMonthly[Amount]),SUMIF(TMonthly[Day of the Month],"&gt;="&amp;DAY(A1229),TMonthly[Amount])))</f>
        <v/>
      </c>
      <c r="F1229" s="8" t="str" cm="1">
        <f t="array" ref="F1229">IF(A1229="","",SUMPRODUCT(--(TYearly[Due Date]&lt;=A1229),IF(B1229="N",--(TYearly[Day]=DAY(A1229)),--(TYearly[Day]&gt;=DAY(A1229))),--(IFERROR(MOD(TYearly[Month]-MONTH(A1229)+12,12),1)=0),TYearly[Amount]))</f>
        <v/>
      </c>
      <c r="G1229" s="8" t="str">
        <f>IF(A1229="","",SUMIF(TOneTime[Due Date],A1229,TOneTime[Amount]))</f>
        <v/>
      </c>
      <c r="H1229" s="8" t="str" cm="1">
        <f t="array" ref="H1229">IF(A1229="","",IF(COUNTIF(TOther[Frequency],$H$1)=0,0,SUMPRODUCT(--(IFERROR(MOD(A1229-TOther[Start Date],7),1)=0),--(TOther[Frequency]=$H$1),--(TOther[Start Date]&lt;=A1229),--(TOther[End Date Calc]&gt;=A1229),TOther[Amount])))</f>
        <v/>
      </c>
      <c r="I1229" s="8" t="str" cm="1">
        <f t="array" ref="I1229">IF(A1229="","",IF(COUNTIF(TOther[Frequency],$I$1)=0,0,SUMPRODUCT(--(IFERROR(MOD(A1229-TOther[Start Date],14),1)=0),--(TOther[Frequency]=$I$1),--(TOther[Start Date]&lt;=A1229),--(TOther[End Date Calc]&gt;=A1229),TOther[Amount])))</f>
        <v/>
      </c>
      <c r="J1229" s="8" t="str">
        <f>IF(A1229="","",IF(COUNTIF(TOther[Frequency],$J$1)=0,0,IF(OR(DAY(A1229)=1,DAY(A1229)=15),SUMIFS(TOther[Amount],TOther[Frequency],$J$1,TOther[Start Date],"&lt;="&amp;$A1229,TOther[End Date Calc],"&gt;="&amp;A1229),0)))</f>
        <v/>
      </c>
      <c r="K1229" s="8" t="str">
        <f>IF(A1229="","",IF(COUNTIF(TOther[Frequency],$K$1)=0,0,IF(A1229=(A1229-DAY(A1229)+1+2*7-WEEKDAY(A1229-DAY(A1229)+8-4,1)),SUMIFS(TOther[Amount],TOther[Frequency],$K$1,TOther[Start Date],"&lt;="&amp;$A1229,TOther[End Date Calc],"&gt;="&amp;A1229),0)))</f>
        <v/>
      </c>
      <c r="L1229" s="8" t="str">
        <f>IF(A1229="","",IF(COUNTIF(TOther[Frequency],$L$1)=0,0,IF(A1229=(A1229-DAY(A1229)+1+3*7-WEEKDAY(A1229-DAY(A1229)+8-4,1)),SUMIFS(TOther[Amount],TOther[Frequency],$L$1,TOther[Start Date],"&lt;="&amp;$A1229,TOther[End Date Calc],"&gt;="&amp;A1229),0)))</f>
        <v/>
      </c>
      <c r="M1229" s="8" t="str">
        <f>IF(A1229="","",IF(COUNTIF(TOther[Frequency],$M$1)=0,0,IF(A1229=(A1229-DAY(A1229)+1+4*7-WEEKDAY(A1229-DAY(A1229)+8-4,1)),SUMIFS(TOther[Amount],TOther[Frequency],$M$1,TOther[Start Date],"&lt;="&amp;$A1229,TOther[End Date Calc],"&gt;="&amp;A1229),0)))</f>
        <v/>
      </c>
      <c r="N1229" s="8" t="str" cm="1">
        <f t="array" ref="N1229">IF(A1229="","",IF(COUNTIF(TOther[Frequency],$N$1)=0,0,SUMPRODUCT(--(IFERROR(MOD(A1229-TOther[Start Date],28),1)=0),--(TOther[Frequency]=$N$1),--(TOther[Start Date]&lt;=A1229),--(TOther[End Date Calc]&gt;=A1229),TOther[Amount])))</f>
        <v/>
      </c>
      <c r="O1229" s="8" t="str" cm="1">
        <f t="array" ref="O1229">IF(A1229="","",IF(COUNTIF(TOther[Frequency],$O$1)=0,0,SUMPRODUCT(--(IFERROR(MOD(A1229-TOther[Start Date],42),1)=0),--(TOther[Frequency]=$O$1),--(TOther[Start Date]&lt;=A1229),--(TOther[End Date Calc]&gt;=A1229),TOther[Amount])))</f>
        <v/>
      </c>
      <c r="P1229" s="8" t="str" cm="1">
        <f t="array" ref="P1229">IF(A1229="","",IF(COUNTIF(TOther[Frequency],$P$1)=0,0,SUMPRODUCT(--(IFERROR(MOD(A1229-TOther[Start Date],56),1)=0),--(TOther[Frequency]=$P$1),--(TOther[Start Date]&lt;=A1229),--(TOther[End Date Calc]&gt;=A1229),TOther[Amount])))</f>
        <v/>
      </c>
      <c r="Q1229" s="8" t="str">
        <f>IF(A1229="","",IF(COUNTIF(TOther[Frequency],$Q$1)=0,0,IF(B1229="N",SUMIFS(TOther[Amount],TOther[Frequency],$Q$1,TOther[Start Date],"&lt;="&amp;$A1229,TOther[End Date Calc],"&gt;="&amp;A1229,TOther[Start Day],DAY(A1229)),SUMIFS(TOther[Amount],TOther[Frequency],$Q$1,TOther[Start Date],"&lt;="&amp;$A1229,TOther[End Date Calc],"&gt;="&amp;A1229,TOther[Start Day],"&gt;="&amp;DAY(A1229)))))</f>
        <v/>
      </c>
      <c r="R1229" s="8" t="str" cm="1">
        <f t="array" ref="R1229">IF(A1229="","",IF(COUNTIF(TOther[Frequency],R$1)=0,0,SUMPRODUCT(--(TOther[Frequency]=R$1),--(TOther[Start Date]&lt;=A1229),--(TOther[End Date Calc]&gt;=A1229),IF(B1229="N",--(TOther[Start Day]=DAY(A1229)),--(TOther[Start Day]&gt;=DAY(A1229))),--(IFERROR(MOD(TOther[Start Month]-MONTH(A1229)+2,2),1)=0),TOther[Amount])))</f>
        <v/>
      </c>
      <c r="S1229" s="8" t="str" cm="1">
        <f t="array" ref="S1229">IF(A1229="","",IF(COUNTIF(TOther[Frequency],S$1)=0,0,SUMPRODUCT(--(TOther[Frequency]=S$1),--(TOther[Start Date]&lt;=A1229),--(TOther[End Date Calc]&gt;=A1229),IF(B1229="N",--(TOther[Start Day]=DAY(A1229)),--(TOther[Start Day]&gt;=DAY(A1229))),--(IFERROR(MOD(TOther[Start Month]-MONTH(A1229)+3,3),1)=0),TOther[Amount])))</f>
        <v/>
      </c>
      <c r="T1229" s="8" t="str" cm="1">
        <f t="array" ref="T1229">IF($A1229="","",IF(COUNTIF(TOther[Frequency],T$1)=0,0,SUMPRODUCT(--(TOther[Frequency]=T$1),--(TOther[Start Date]&lt;=$A1229),--(TOther[End Date Calc]&gt;=$A1229),IF($B1229="N",--(TOther[Start Day]=DAY($A1229)),--(TOther[Start Day]&gt;=DAY($A1229))),--(IFERROR(MOD(TOther[Start Month]-MONTH($A1229)+4,4),1)=0),TOther[Amount])))</f>
        <v/>
      </c>
      <c r="U1229" s="8" t="str" cm="1">
        <f t="array" ref="U1229">IF(A1229="","",IF(COUNTIF(TOther[Frequency],$U$1)=0,0,SUMPRODUCT(--(TOther[Frequency]=$U$1),--(TOther[Start Date]&lt;=A1229),--(TOther[End Date Calc]&gt;=A1229),IF(B1229="N",--(TOther[Start Day]=DAY(A1229)),--(TOther[Start Day]&gt;=DAY(A1229))),--(IFERROR(MOD(TOther[Start Month]-MONTH(A1229)+6,6),1)=0),TOther[Amount])))</f>
        <v/>
      </c>
      <c r="V1229" s="8" t="str" cm="1">
        <f t="array" ref="V1229">IF(A1229="","",IF(COUNTIF(TOther[Frequency],$V$1)=0,0,SUMPRODUCT(--(TOther[Frequency]=$V$1),--(TOther[Start Date]&lt;=A1229),--(TOther[End Date Calc]&gt;=A1229),IF(B1229="N",--(TOther[Start Day]=DAY(A1229)),--(TOther[Start Day]&gt;=DAY(A1229))),--(IFERROR(MOD(TOther[Start Month]-MONTH(A1229)+12,12),1)=0),TOther[Amount])))</f>
        <v/>
      </c>
      <c r="W1229" s="8" t="str">
        <f>IF(A1229="","",SUMIFS(TOther[Amount],TOther[Start Date],A1229,TOther[Frequency],$W$1))</f>
        <v/>
      </c>
      <c r="X1229" s="9" t="str">
        <f t="shared" si="95"/>
        <v/>
      </c>
      <c r="Y1229" s="9" t="str">
        <f t="shared" si="99"/>
        <v/>
      </c>
      <c r="Z1229" s="8" t="str" cm="1">
        <f t="array" ref="Z1229">IF(A1229="","",IF(COUNTIF('2) Income'!$D$13:$D$32,"Weekly")=0,0,SUMPRODUCT(--(IFERROR(MOD(A1229-'2) Income'!$F$13:$F$32,7),1)=0),--('2) Income'!$D$13:$D$32="Weekly"),--('2) Income'!$F$13:$F$32&lt;=A1229),'2) Income'!$E$13:$E$32)))</f>
        <v/>
      </c>
      <c r="AA1229" s="8" t="str" cm="1">
        <f t="array" ref="AA1229">IF(A1229="","",IF(COUNTIF('2) Income'!$D$13:$D$32,"Every Other Week")=0,0,SUMPRODUCT(--(IFERROR(MOD(A1229-'2) Income'!$F$13:$F$32,14),1)=0),--('2) Income'!$D$13:$D$32="Every Other Week"),--('2) Income'!$F$13:$F$32&lt;=A1229),'2) Income'!$E$13:$E$32)))</f>
        <v/>
      </c>
      <c r="AB1229" s="8" t="str">
        <f>IF(A1229="","",IF(COUNTIF('2) Income'!$D$13:$D$32,"1st and 15th")=0,0,IF(OR(DAY(A1229)=1,DAY(A1229)=15),SUMIFS('2) Income'!$E$13:$E$32,'2) Income'!$D$13:$D$32,"1st and 15th",'2) Income'!$F$13:$F$32,"&lt;="&amp;$A1229),0)))</f>
        <v/>
      </c>
      <c r="AC1229" s="8" t="str">
        <f>IF(A1229="","",IF(COUNTIF('2) Income'!$D$13:$D$32,"2nd Wednesday")=0,0,IF(A1229=(A1229-DAY(A1229)+1+2*7-WEEKDAY(A1229-DAY(A1229)+8-4,1)),SUMIFS('2) Income'!$E$13:$E$32,'2) Income'!$D$13:$D$32,"2nd Wednesday",'2) Income'!$F$13:$F$32,"&lt;="&amp;$A1229),0)))</f>
        <v/>
      </c>
      <c r="AD1229" s="8" t="str">
        <f>IF(A1229="","",IF(COUNTIF('2) Income'!$D$13:$D$32,"3rd Wednesday")=0,0,IF(A1229=(A1229-DAY(A1229)+1+3*7-WEEKDAY(A1229-DAY(A1229)+8-4,1)),SUMIFS('2) Income'!$E$13:$E$32,'2) Income'!$D$13:$D$32,"3rd Wednesday",'2) Income'!$F$13:$F$32,"&lt;="&amp;$A1229),0)))</f>
        <v/>
      </c>
      <c r="AE1229" s="8" t="str">
        <f>IF(A1229="","",IF(COUNTIF('2) Income'!$D$13:$D$32,"4th Wednesday")=0,0,IF(A1229=(A1229-DAY(A1229)+1+4*7-WEEKDAY(A1229-DAY(A1229)+8-4,1)),SUMIFS('2) Income'!$E$13:$E$32,'2) Income'!$D$13:$D$32,"4th Wednesday",'2) Income'!$F$13:$F$32,"&lt;="&amp;$A1229),0)))</f>
        <v/>
      </c>
      <c r="AF1229" s="8" t="str" cm="1">
        <f t="array" ref="AF1229">IF(A1229="","",IF(COUNTIF('2) Income'!$D$13:$D$32,"Every 4 Weeks")=0,0,SUMPRODUCT(--(IFERROR(MOD(A1229-'2) Income'!$F$13:$F$32,28),1)=0),--('2) Income'!$D$13:$D$32="Every 4 Weeks"),--('2) Income'!$F$13:$F$32&lt;=A1229),'2) Income'!$E$13:$E$32)))</f>
        <v/>
      </c>
      <c r="AG1229" s="8" t="str">
        <f>IF(A1229="","",IF(COUNTIF('2) Income'!$D$13:$D$32,"Monthly")=0,0,IF(B1229="N",SUMIFS('2) Income'!$E$13:$E$32,'2) Income'!$D$13:$D$32,"monthly",'2) Income'!$F$13:$F$32,"&lt;="&amp;$A1229,'2) Income'!$I$13:$I$32,DAY(A1229)),SUMIFS('2) Income'!$E$13:$E$32,'2) Income'!$D$13:$D$32,"monthly",'2) Income'!$F$13:$F$32,"&lt;="&amp;$A1229,'2) Income'!$I$13:$I$32,"&gt;="&amp;DAY(A1229)))))</f>
        <v/>
      </c>
      <c r="AH1229" s="8" t="str" cm="1">
        <f t="array" ref="AH1229">IF(A1229="","",IF(COUNTIF('2) Income'!$D$13:$D$32,"Yearly")=0,0,SUMPRODUCT(--('2) Income'!$D$13:$D$32="Yearly"),--('2) Income'!$F$13:$F$32&lt;=A1229),IF(B1229="N",--('2) Income'!$I$13:$I$32=DAY(A1229)),--('2) Income'!$I$13:$I$32&gt;=DAY(A1229))),--(IFERROR(MOD('2) Income'!$H$13:$H$32-MONTH(A1229)+12,12),1)=0),'2) Income'!$E$13:$E$32)))</f>
        <v/>
      </c>
      <c r="AI1229" s="8" t="str">
        <f>IF(A1229="","",IF(COUNTIF('2) Income'!$D$13:$D$32,"one-time")=0,0,SUMIFS('2) Income'!$E$13:$E$32,'2) Income'!$D$13:$D$32,"one-time",'2) Income'!$F$13:$F$32,"="&amp;$A1229)))</f>
        <v/>
      </c>
      <c r="AJ1229" s="9" t="str">
        <f t="shared" si="96"/>
        <v/>
      </c>
    </row>
    <row r="1230" spans="1:36">
      <c r="A1230" s="7" t="str">
        <f>IF(A1229="","",IF(A1229+1&lt;='1) Period'!$E$21,A1229+1,""))</f>
        <v/>
      </c>
      <c r="B1230" s="7" t="e">
        <f t="shared" si="97"/>
        <v>#VALUE!</v>
      </c>
      <c r="C1230" t="e">
        <f t="shared" si="98"/>
        <v>#VALUE!</v>
      </c>
      <c r="D1230" s="8" t="str">
        <f>IF(A1230="","",IF(TEXT(A1230,"dddd")='4) Happy Money'!$E$23,WAllowance,0))</f>
        <v/>
      </c>
      <c r="E1230" s="8" t="str">
        <f>IF(A1230="","",IF(B1230="N",SUMIF(TMonthly[Day of the Month],DAY(A1230),TMonthly[Amount]),SUMIF(TMonthly[Day of the Month],"&gt;="&amp;DAY(A1230),TMonthly[Amount])))</f>
        <v/>
      </c>
      <c r="F1230" s="8" t="str" cm="1">
        <f t="array" ref="F1230">IF(A1230="","",SUMPRODUCT(--(TYearly[Due Date]&lt;=A1230),IF(B1230="N",--(TYearly[Day]=DAY(A1230)),--(TYearly[Day]&gt;=DAY(A1230))),--(IFERROR(MOD(TYearly[Month]-MONTH(A1230)+12,12),1)=0),TYearly[Amount]))</f>
        <v/>
      </c>
      <c r="G1230" s="8" t="str">
        <f>IF(A1230="","",SUMIF(TOneTime[Due Date],A1230,TOneTime[Amount]))</f>
        <v/>
      </c>
      <c r="H1230" s="8" t="str" cm="1">
        <f t="array" ref="H1230">IF(A1230="","",IF(COUNTIF(TOther[Frequency],$H$1)=0,0,SUMPRODUCT(--(IFERROR(MOD(A1230-TOther[Start Date],7),1)=0),--(TOther[Frequency]=$H$1),--(TOther[Start Date]&lt;=A1230),--(TOther[End Date Calc]&gt;=A1230),TOther[Amount])))</f>
        <v/>
      </c>
      <c r="I1230" s="8" t="str" cm="1">
        <f t="array" ref="I1230">IF(A1230="","",IF(COUNTIF(TOther[Frequency],$I$1)=0,0,SUMPRODUCT(--(IFERROR(MOD(A1230-TOther[Start Date],14),1)=0),--(TOther[Frequency]=$I$1),--(TOther[Start Date]&lt;=A1230),--(TOther[End Date Calc]&gt;=A1230),TOther[Amount])))</f>
        <v/>
      </c>
      <c r="J1230" s="8" t="str">
        <f>IF(A1230="","",IF(COUNTIF(TOther[Frequency],$J$1)=0,0,IF(OR(DAY(A1230)=1,DAY(A1230)=15),SUMIFS(TOther[Amount],TOther[Frequency],$J$1,TOther[Start Date],"&lt;="&amp;$A1230,TOther[End Date Calc],"&gt;="&amp;A1230),0)))</f>
        <v/>
      </c>
      <c r="K1230" s="8" t="str">
        <f>IF(A1230="","",IF(COUNTIF(TOther[Frequency],$K$1)=0,0,IF(A1230=(A1230-DAY(A1230)+1+2*7-WEEKDAY(A1230-DAY(A1230)+8-4,1)),SUMIFS(TOther[Amount],TOther[Frequency],$K$1,TOther[Start Date],"&lt;="&amp;$A1230,TOther[End Date Calc],"&gt;="&amp;A1230),0)))</f>
        <v/>
      </c>
      <c r="L1230" s="8" t="str">
        <f>IF(A1230="","",IF(COUNTIF(TOther[Frequency],$L$1)=0,0,IF(A1230=(A1230-DAY(A1230)+1+3*7-WEEKDAY(A1230-DAY(A1230)+8-4,1)),SUMIFS(TOther[Amount],TOther[Frequency],$L$1,TOther[Start Date],"&lt;="&amp;$A1230,TOther[End Date Calc],"&gt;="&amp;A1230),0)))</f>
        <v/>
      </c>
      <c r="M1230" s="8" t="str">
        <f>IF(A1230="","",IF(COUNTIF(TOther[Frequency],$M$1)=0,0,IF(A1230=(A1230-DAY(A1230)+1+4*7-WEEKDAY(A1230-DAY(A1230)+8-4,1)),SUMIFS(TOther[Amount],TOther[Frequency],$M$1,TOther[Start Date],"&lt;="&amp;$A1230,TOther[End Date Calc],"&gt;="&amp;A1230),0)))</f>
        <v/>
      </c>
      <c r="N1230" s="8" t="str" cm="1">
        <f t="array" ref="N1230">IF(A1230="","",IF(COUNTIF(TOther[Frequency],$N$1)=0,0,SUMPRODUCT(--(IFERROR(MOD(A1230-TOther[Start Date],28),1)=0),--(TOther[Frequency]=$N$1),--(TOther[Start Date]&lt;=A1230),--(TOther[End Date Calc]&gt;=A1230),TOther[Amount])))</f>
        <v/>
      </c>
      <c r="O1230" s="8" t="str" cm="1">
        <f t="array" ref="O1230">IF(A1230="","",IF(COUNTIF(TOther[Frequency],$O$1)=0,0,SUMPRODUCT(--(IFERROR(MOD(A1230-TOther[Start Date],42),1)=0),--(TOther[Frequency]=$O$1),--(TOther[Start Date]&lt;=A1230),--(TOther[End Date Calc]&gt;=A1230),TOther[Amount])))</f>
        <v/>
      </c>
      <c r="P1230" s="8" t="str" cm="1">
        <f t="array" ref="P1230">IF(A1230="","",IF(COUNTIF(TOther[Frequency],$P$1)=0,0,SUMPRODUCT(--(IFERROR(MOD(A1230-TOther[Start Date],56),1)=0),--(TOther[Frequency]=$P$1),--(TOther[Start Date]&lt;=A1230),--(TOther[End Date Calc]&gt;=A1230),TOther[Amount])))</f>
        <v/>
      </c>
      <c r="Q1230" s="8" t="str">
        <f>IF(A1230="","",IF(COUNTIF(TOther[Frequency],$Q$1)=0,0,IF(B1230="N",SUMIFS(TOther[Amount],TOther[Frequency],$Q$1,TOther[Start Date],"&lt;="&amp;$A1230,TOther[End Date Calc],"&gt;="&amp;A1230,TOther[Start Day],DAY(A1230)),SUMIFS(TOther[Amount],TOther[Frequency],$Q$1,TOther[Start Date],"&lt;="&amp;$A1230,TOther[End Date Calc],"&gt;="&amp;A1230,TOther[Start Day],"&gt;="&amp;DAY(A1230)))))</f>
        <v/>
      </c>
      <c r="R1230" s="8" t="str" cm="1">
        <f t="array" ref="R1230">IF(A1230="","",IF(COUNTIF(TOther[Frequency],R$1)=0,0,SUMPRODUCT(--(TOther[Frequency]=R$1),--(TOther[Start Date]&lt;=A1230),--(TOther[End Date Calc]&gt;=A1230),IF(B1230="N",--(TOther[Start Day]=DAY(A1230)),--(TOther[Start Day]&gt;=DAY(A1230))),--(IFERROR(MOD(TOther[Start Month]-MONTH(A1230)+2,2),1)=0),TOther[Amount])))</f>
        <v/>
      </c>
      <c r="S1230" s="8" t="str" cm="1">
        <f t="array" ref="S1230">IF(A1230="","",IF(COUNTIF(TOther[Frequency],S$1)=0,0,SUMPRODUCT(--(TOther[Frequency]=S$1),--(TOther[Start Date]&lt;=A1230),--(TOther[End Date Calc]&gt;=A1230),IF(B1230="N",--(TOther[Start Day]=DAY(A1230)),--(TOther[Start Day]&gt;=DAY(A1230))),--(IFERROR(MOD(TOther[Start Month]-MONTH(A1230)+3,3),1)=0),TOther[Amount])))</f>
        <v/>
      </c>
      <c r="T1230" s="8" t="str" cm="1">
        <f t="array" ref="T1230">IF($A1230="","",IF(COUNTIF(TOther[Frequency],T$1)=0,0,SUMPRODUCT(--(TOther[Frequency]=T$1),--(TOther[Start Date]&lt;=$A1230),--(TOther[End Date Calc]&gt;=$A1230),IF($B1230="N",--(TOther[Start Day]=DAY($A1230)),--(TOther[Start Day]&gt;=DAY($A1230))),--(IFERROR(MOD(TOther[Start Month]-MONTH($A1230)+4,4),1)=0),TOther[Amount])))</f>
        <v/>
      </c>
      <c r="U1230" s="8" t="str" cm="1">
        <f t="array" ref="U1230">IF(A1230="","",IF(COUNTIF(TOther[Frequency],$U$1)=0,0,SUMPRODUCT(--(TOther[Frequency]=$U$1),--(TOther[Start Date]&lt;=A1230),--(TOther[End Date Calc]&gt;=A1230),IF(B1230="N",--(TOther[Start Day]=DAY(A1230)),--(TOther[Start Day]&gt;=DAY(A1230))),--(IFERROR(MOD(TOther[Start Month]-MONTH(A1230)+6,6),1)=0),TOther[Amount])))</f>
        <v/>
      </c>
      <c r="V1230" s="8" t="str" cm="1">
        <f t="array" ref="V1230">IF(A1230="","",IF(COUNTIF(TOther[Frequency],$V$1)=0,0,SUMPRODUCT(--(TOther[Frequency]=$V$1),--(TOther[Start Date]&lt;=A1230),--(TOther[End Date Calc]&gt;=A1230),IF(B1230="N",--(TOther[Start Day]=DAY(A1230)),--(TOther[Start Day]&gt;=DAY(A1230))),--(IFERROR(MOD(TOther[Start Month]-MONTH(A1230)+12,12),1)=0),TOther[Amount])))</f>
        <v/>
      </c>
      <c r="W1230" s="8" t="str">
        <f>IF(A1230="","",SUMIFS(TOther[Amount],TOther[Start Date],A1230,TOther[Frequency],$W$1))</f>
        <v/>
      </c>
      <c r="X1230" s="9" t="str">
        <f t="shared" si="95"/>
        <v/>
      </c>
      <c r="Y1230" s="9" t="str">
        <f t="shared" si="99"/>
        <v/>
      </c>
      <c r="Z1230" s="8" t="str" cm="1">
        <f t="array" ref="Z1230">IF(A1230="","",IF(COUNTIF('2) Income'!$D$13:$D$32,"Weekly")=0,0,SUMPRODUCT(--(IFERROR(MOD(A1230-'2) Income'!$F$13:$F$32,7),1)=0),--('2) Income'!$D$13:$D$32="Weekly"),--('2) Income'!$F$13:$F$32&lt;=A1230),'2) Income'!$E$13:$E$32)))</f>
        <v/>
      </c>
      <c r="AA1230" s="8" t="str" cm="1">
        <f t="array" ref="AA1230">IF(A1230="","",IF(COUNTIF('2) Income'!$D$13:$D$32,"Every Other Week")=0,0,SUMPRODUCT(--(IFERROR(MOD(A1230-'2) Income'!$F$13:$F$32,14),1)=0),--('2) Income'!$D$13:$D$32="Every Other Week"),--('2) Income'!$F$13:$F$32&lt;=A1230),'2) Income'!$E$13:$E$32)))</f>
        <v/>
      </c>
      <c r="AB1230" s="8" t="str">
        <f>IF(A1230="","",IF(COUNTIF('2) Income'!$D$13:$D$32,"1st and 15th")=0,0,IF(OR(DAY(A1230)=1,DAY(A1230)=15),SUMIFS('2) Income'!$E$13:$E$32,'2) Income'!$D$13:$D$32,"1st and 15th",'2) Income'!$F$13:$F$32,"&lt;="&amp;$A1230),0)))</f>
        <v/>
      </c>
      <c r="AC1230" s="8" t="str">
        <f>IF(A1230="","",IF(COUNTIF('2) Income'!$D$13:$D$32,"2nd Wednesday")=0,0,IF(A1230=(A1230-DAY(A1230)+1+2*7-WEEKDAY(A1230-DAY(A1230)+8-4,1)),SUMIFS('2) Income'!$E$13:$E$32,'2) Income'!$D$13:$D$32,"2nd Wednesday",'2) Income'!$F$13:$F$32,"&lt;="&amp;$A1230),0)))</f>
        <v/>
      </c>
      <c r="AD1230" s="8" t="str">
        <f>IF(A1230="","",IF(COUNTIF('2) Income'!$D$13:$D$32,"3rd Wednesday")=0,0,IF(A1230=(A1230-DAY(A1230)+1+3*7-WEEKDAY(A1230-DAY(A1230)+8-4,1)),SUMIFS('2) Income'!$E$13:$E$32,'2) Income'!$D$13:$D$32,"3rd Wednesday",'2) Income'!$F$13:$F$32,"&lt;="&amp;$A1230),0)))</f>
        <v/>
      </c>
      <c r="AE1230" s="8" t="str">
        <f>IF(A1230="","",IF(COUNTIF('2) Income'!$D$13:$D$32,"4th Wednesday")=0,0,IF(A1230=(A1230-DAY(A1230)+1+4*7-WEEKDAY(A1230-DAY(A1230)+8-4,1)),SUMIFS('2) Income'!$E$13:$E$32,'2) Income'!$D$13:$D$32,"4th Wednesday",'2) Income'!$F$13:$F$32,"&lt;="&amp;$A1230),0)))</f>
        <v/>
      </c>
      <c r="AF1230" s="8" t="str" cm="1">
        <f t="array" ref="AF1230">IF(A1230="","",IF(COUNTIF('2) Income'!$D$13:$D$32,"Every 4 Weeks")=0,0,SUMPRODUCT(--(IFERROR(MOD(A1230-'2) Income'!$F$13:$F$32,28),1)=0),--('2) Income'!$D$13:$D$32="Every 4 Weeks"),--('2) Income'!$F$13:$F$32&lt;=A1230),'2) Income'!$E$13:$E$32)))</f>
        <v/>
      </c>
      <c r="AG1230" s="8" t="str">
        <f>IF(A1230="","",IF(COUNTIF('2) Income'!$D$13:$D$32,"Monthly")=0,0,IF(B1230="N",SUMIFS('2) Income'!$E$13:$E$32,'2) Income'!$D$13:$D$32,"monthly",'2) Income'!$F$13:$F$32,"&lt;="&amp;$A1230,'2) Income'!$I$13:$I$32,DAY(A1230)),SUMIFS('2) Income'!$E$13:$E$32,'2) Income'!$D$13:$D$32,"monthly",'2) Income'!$F$13:$F$32,"&lt;="&amp;$A1230,'2) Income'!$I$13:$I$32,"&gt;="&amp;DAY(A1230)))))</f>
        <v/>
      </c>
      <c r="AH1230" s="8" t="str" cm="1">
        <f t="array" ref="AH1230">IF(A1230="","",IF(COUNTIF('2) Income'!$D$13:$D$32,"Yearly")=0,0,SUMPRODUCT(--('2) Income'!$D$13:$D$32="Yearly"),--('2) Income'!$F$13:$F$32&lt;=A1230),IF(B1230="N",--('2) Income'!$I$13:$I$32=DAY(A1230)),--('2) Income'!$I$13:$I$32&gt;=DAY(A1230))),--(IFERROR(MOD('2) Income'!$H$13:$H$32-MONTH(A1230)+12,12),1)=0),'2) Income'!$E$13:$E$32)))</f>
        <v/>
      </c>
      <c r="AI1230" s="8" t="str">
        <f>IF(A1230="","",IF(COUNTIF('2) Income'!$D$13:$D$32,"one-time")=0,0,SUMIFS('2) Income'!$E$13:$E$32,'2) Income'!$D$13:$D$32,"one-time",'2) Income'!$F$13:$F$32,"="&amp;$A1230)))</f>
        <v/>
      </c>
      <c r="AJ1230" s="9" t="str">
        <f t="shared" si="96"/>
        <v/>
      </c>
    </row>
    <row r="1231" spans="1:36">
      <c r="A1231" s="7" t="str">
        <f>IF(A1230="","",IF(A1230+1&lt;='1) Period'!$E$21,A1230+1,""))</f>
        <v/>
      </c>
      <c r="B1231" s="7" t="e">
        <f t="shared" si="97"/>
        <v>#VALUE!</v>
      </c>
      <c r="C1231" t="e">
        <f t="shared" si="98"/>
        <v>#VALUE!</v>
      </c>
      <c r="D1231" s="8" t="str">
        <f>IF(A1231="","",IF(TEXT(A1231,"dddd")='4) Happy Money'!$E$23,WAllowance,0))</f>
        <v/>
      </c>
      <c r="E1231" s="8" t="str">
        <f>IF(A1231="","",IF(B1231="N",SUMIF(TMonthly[Day of the Month],DAY(A1231),TMonthly[Amount]),SUMIF(TMonthly[Day of the Month],"&gt;="&amp;DAY(A1231),TMonthly[Amount])))</f>
        <v/>
      </c>
      <c r="F1231" s="8" t="str" cm="1">
        <f t="array" ref="F1231">IF(A1231="","",SUMPRODUCT(--(TYearly[Due Date]&lt;=A1231),IF(B1231="N",--(TYearly[Day]=DAY(A1231)),--(TYearly[Day]&gt;=DAY(A1231))),--(IFERROR(MOD(TYearly[Month]-MONTH(A1231)+12,12),1)=0),TYearly[Amount]))</f>
        <v/>
      </c>
      <c r="G1231" s="8" t="str">
        <f>IF(A1231="","",SUMIF(TOneTime[Due Date],A1231,TOneTime[Amount]))</f>
        <v/>
      </c>
      <c r="H1231" s="8" t="str" cm="1">
        <f t="array" ref="H1231">IF(A1231="","",IF(COUNTIF(TOther[Frequency],$H$1)=0,0,SUMPRODUCT(--(IFERROR(MOD(A1231-TOther[Start Date],7),1)=0),--(TOther[Frequency]=$H$1),--(TOther[Start Date]&lt;=A1231),--(TOther[End Date Calc]&gt;=A1231),TOther[Amount])))</f>
        <v/>
      </c>
      <c r="I1231" s="8" t="str" cm="1">
        <f t="array" ref="I1231">IF(A1231="","",IF(COUNTIF(TOther[Frequency],$I$1)=0,0,SUMPRODUCT(--(IFERROR(MOD(A1231-TOther[Start Date],14),1)=0),--(TOther[Frequency]=$I$1),--(TOther[Start Date]&lt;=A1231),--(TOther[End Date Calc]&gt;=A1231),TOther[Amount])))</f>
        <v/>
      </c>
      <c r="J1231" s="8" t="str">
        <f>IF(A1231="","",IF(COUNTIF(TOther[Frequency],$J$1)=0,0,IF(OR(DAY(A1231)=1,DAY(A1231)=15),SUMIFS(TOther[Amount],TOther[Frequency],$J$1,TOther[Start Date],"&lt;="&amp;$A1231,TOther[End Date Calc],"&gt;="&amp;A1231),0)))</f>
        <v/>
      </c>
      <c r="K1231" s="8" t="str">
        <f>IF(A1231="","",IF(COUNTIF(TOther[Frequency],$K$1)=0,0,IF(A1231=(A1231-DAY(A1231)+1+2*7-WEEKDAY(A1231-DAY(A1231)+8-4,1)),SUMIFS(TOther[Amount],TOther[Frequency],$K$1,TOther[Start Date],"&lt;="&amp;$A1231,TOther[End Date Calc],"&gt;="&amp;A1231),0)))</f>
        <v/>
      </c>
      <c r="L1231" s="8" t="str">
        <f>IF(A1231="","",IF(COUNTIF(TOther[Frequency],$L$1)=0,0,IF(A1231=(A1231-DAY(A1231)+1+3*7-WEEKDAY(A1231-DAY(A1231)+8-4,1)),SUMIFS(TOther[Amount],TOther[Frequency],$L$1,TOther[Start Date],"&lt;="&amp;$A1231,TOther[End Date Calc],"&gt;="&amp;A1231),0)))</f>
        <v/>
      </c>
      <c r="M1231" s="8" t="str">
        <f>IF(A1231="","",IF(COUNTIF(TOther[Frequency],$M$1)=0,0,IF(A1231=(A1231-DAY(A1231)+1+4*7-WEEKDAY(A1231-DAY(A1231)+8-4,1)),SUMIFS(TOther[Amount],TOther[Frequency],$M$1,TOther[Start Date],"&lt;="&amp;$A1231,TOther[End Date Calc],"&gt;="&amp;A1231),0)))</f>
        <v/>
      </c>
      <c r="N1231" s="8" t="str" cm="1">
        <f t="array" ref="N1231">IF(A1231="","",IF(COUNTIF(TOther[Frequency],$N$1)=0,0,SUMPRODUCT(--(IFERROR(MOD(A1231-TOther[Start Date],28),1)=0),--(TOther[Frequency]=$N$1),--(TOther[Start Date]&lt;=A1231),--(TOther[End Date Calc]&gt;=A1231),TOther[Amount])))</f>
        <v/>
      </c>
      <c r="O1231" s="8" t="str" cm="1">
        <f t="array" ref="O1231">IF(A1231="","",IF(COUNTIF(TOther[Frequency],$O$1)=0,0,SUMPRODUCT(--(IFERROR(MOD(A1231-TOther[Start Date],42),1)=0),--(TOther[Frequency]=$O$1),--(TOther[Start Date]&lt;=A1231),--(TOther[End Date Calc]&gt;=A1231),TOther[Amount])))</f>
        <v/>
      </c>
      <c r="P1231" s="8" t="str" cm="1">
        <f t="array" ref="P1231">IF(A1231="","",IF(COUNTIF(TOther[Frequency],$P$1)=0,0,SUMPRODUCT(--(IFERROR(MOD(A1231-TOther[Start Date],56),1)=0),--(TOther[Frequency]=$P$1),--(TOther[Start Date]&lt;=A1231),--(TOther[End Date Calc]&gt;=A1231),TOther[Amount])))</f>
        <v/>
      </c>
      <c r="Q1231" s="8" t="str">
        <f>IF(A1231="","",IF(COUNTIF(TOther[Frequency],$Q$1)=0,0,IF(B1231="N",SUMIFS(TOther[Amount],TOther[Frequency],$Q$1,TOther[Start Date],"&lt;="&amp;$A1231,TOther[End Date Calc],"&gt;="&amp;A1231,TOther[Start Day],DAY(A1231)),SUMIFS(TOther[Amount],TOther[Frequency],$Q$1,TOther[Start Date],"&lt;="&amp;$A1231,TOther[End Date Calc],"&gt;="&amp;A1231,TOther[Start Day],"&gt;="&amp;DAY(A1231)))))</f>
        <v/>
      </c>
      <c r="R1231" s="8" t="str" cm="1">
        <f t="array" ref="R1231">IF(A1231="","",IF(COUNTIF(TOther[Frequency],R$1)=0,0,SUMPRODUCT(--(TOther[Frequency]=R$1),--(TOther[Start Date]&lt;=A1231),--(TOther[End Date Calc]&gt;=A1231),IF(B1231="N",--(TOther[Start Day]=DAY(A1231)),--(TOther[Start Day]&gt;=DAY(A1231))),--(IFERROR(MOD(TOther[Start Month]-MONTH(A1231)+2,2),1)=0),TOther[Amount])))</f>
        <v/>
      </c>
      <c r="S1231" s="8" t="str" cm="1">
        <f t="array" ref="S1231">IF(A1231="","",IF(COUNTIF(TOther[Frequency],S$1)=0,0,SUMPRODUCT(--(TOther[Frequency]=S$1),--(TOther[Start Date]&lt;=A1231),--(TOther[End Date Calc]&gt;=A1231),IF(B1231="N",--(TOther[Start Day]=DAY(A1231)),--(TOther[Start Day]&gt;=DAY(A1231))),--(IFERROR(MOD(TOther[Start Month]-MONTH(A1231)+3,3),1)=0),TOther[Amount])))</f>
        <v/>
      </c>
      <c r="T1231" s="8" t="str" cm="1">
        <f t="array" ref="T1231">IF($A1231="","",IF(COUNTIF(TOther[Frequency],T$1)=0,0,SUMPRODUCT(--(TOther[Frequency]=T$1),--(TOther[Start Date]&lt;=$A1231),--(TOther[End Date Calc]&gt;=$A1231),IF($B1231="N",--(TOther[Start Day]=DAY($A1231)),--(TOther[Start Day]&gt;=DAY($A1231))),--(IFERROR(MOD(TOther[Start Month]-MONTH($A1231)+4,4),1)=0),TOther[Amount])))</f>
        <v/>
      </c>
      <c r="U1231" s="8" t="str" cm="1">
        <f t="array" ref="U1231">IF(A1231="","",IF(COUNTIF(TOther[Frequency],$U$1)=0,0,SUMPRODUCT(--(TOther[Frequency]=$U$1),--(TOther[Start Date]&lt;=A1231),--(TOther[End Date Calc]&gt;=A1231),IF(B1231="N",--(TOther[Start Day]=DAY(A1231)),--(TOther[Start Day]&gt;=DAY(A1231))),--(IFERROR(MOD(TOther[Start Month]-MONTH(A1231)+6,6),1)=0),TOther[Amount])))</f>
        <v/>
      </c>
      <c r="V1231" s="8" t="str" cm="1">
        <f t="array" ref="V1231">IF(A1231="","",IF(COUNTIF(TOther[Frequency],$V$1)=0,0,SUMPRODUCT(--(TOther[Frequency]=$V$1),--(TOther[Start Date]&lt;=A1231),--(TOther[End Date Calc]&gt;=A1231),IF(B1231="N",--(TOther[Start Day]=DAY(A1231)),--(TOther[Start Day]&gt;=DAY(A1231))),--(IFERROR(MOD(TOther[Start Month]-MONTH(A1231)+12,12),1)=0),TOther[Amount])))</f>
        <v/>
      </c>
      <c r="W1231" s="8" t="str">
        <f>IF(A1231="","",SUMIFS(TOther[Amount],TOther[Start Date],A1231,TOther[Frequency],$W$1))</f>
        <v/>
      </c>
      <c r="X1231" s="9" t="str">
        <f t="shared" si="95"/>
        <v/>
      </c>
      <c r="Y1231" s="9" t="str">
        <f t="shared" si="99"/>
        <v/>
      </c>
      <c r="Z1231" s="8" t="str" cm="1">
        <f t="array" ref="Z1231">IF(A1231="","",IF(COUNTIF('2) Income'!$D$13:$D$32,"Weekly")=0,0,SUMPRODUCT(--(IFERROR(MOD(A1231-'2) Income'!$F$13:$F$32,7),1)=0),--('2) Income'!$D$13:$D$32="Weekly"),--('2) Income'!$F$13:$F$32&lt;=A1231),'2) Income'!$E$13:$E$32)))</f>
        <v/>
      </c>
      <c r="AA1231" s="8" t="str" cm="1">
        <f t="array" ref="AA1231">IF(A1231="","",IF(COUNTIF('2) Income'!$D$13:$D$32,"Every Other Week")=0,0,SUMPRODUCT(--(IFERROR(MOD(A1231-'2) Income'!$F$13:$F$32,14),1)=0),--('2) Income'!$D$13:$D$32="Every Other Week"),--('2) Income'!$F$13:$F$32&lt;=A1231),'2) Income'!$E$13:$E$32)))</f>
        <v/>
      </c>
      <c r="AB1231" s="8" t="str">
        <f>IF(A1231="","",IF(COUNTIF('2) Income'!$D$13:$D$32,"1st and 15th")=0,0,IF(OR(DAY(A1231)=1,DAY(A1231)=15),SUMIFS('2) Income'!$E$13:$E$32,'2) Income'!$D$13:$D$32,"1st and 15th",'2) Income'!$F$13:$F$32,"&lt;="&amp;$A1231),0)))</f>
        <v/>
      </c>
      <c r="AC1231" s="8" t="str">
        <f>IF(A1231="","",IF(COUNTIF('2) Income'!$D$13:$D$32,"2nd Wednesday")=0,0,IF(A1231=(A1231-DAY(A1231)+1+2*7-WEEKDAY(A1231-DAY(A1231)+8-4,1)),SUMIFS('2) Income'!$E$13:$E$32,'2) Income'!$D$13:$D$32,"2nd Wednesday",'2) Income'!$F$13:$F$32,"&lt;="&amp;$A1231),0)))</f>
        <v/>
      </c>
      <c r="AD1231" s="8" t="str">
        <f>IF(A1231="","",IF(COUNTIF('2) Income'!$D$13:$D$32,"3rd Wednesday")=0,0,IF(A1231=(A1231-DAY(A1231)+1+3*7-WEEKDAY(A1231-DAY(A1231)+8-4,1)),SUMIFS('2) Income'!$E$13:$E$32,'2) Income'!$D$13:$D$32,"3rd Wednesday",'2) Income'!$F$13:$F$32,"&lt;="&amp;$A1231),0)))</f>
        <v/>
      </c>
      <c r="AE1231" s="8" t="str">
        <f>IF(A1231="","",IF(COUNTIF('2) Income'!$D$13:$D$32,"4th Wednesday")=0,0,IF(A1231=(A1231-DAY(A1231)+1+4*7-WEEKDAY(A1231-DAY(A1231)+8-4,1)),SUMIFS('2) Income'!$E$13:$E$32,'2) Income'!$D$13:$D$32,"4th Wednesday",'2) Income'!$F$13:$F$32,"&lt;="&amp;$A1231),0)))</f>
        <v/>
      </c>
      <c r="AF1231" s="8" t="str" cm="1">
        <f t="array" ref="AF1231">IF(A1231="","",IF(COUNTIF('2) Income'!$D$13:$D$32,"Every 4 Weeks")=0,0,SUMPRODUCT(--(IFERROR(MOD(A1231-'2) Income'!$F$13:$F$32,28),1)=0),--('2) Income'!$D$13:$D$32="Every 4 Weeks"),--('2) Income'!$F$13:$F$32&lt;=A1231),'2) Income'!$E$13:$E$32)))</f>
        <v/>
      </c>
      <c r="AG1231" s="8" t="str">
        <f>IF(A1231="","",IF(COUNTIF('2) Income'!$D$13:$D$32,"Monthly")=0,0,IF(B1231="N",SUMIFS('2) Income'!$E$13:$E$32,'2) Income'!$D$13:$D$32,"monthly",'2) Income'!$F$13:$F$32,"&lt;="&amp;$A1231,'2) Income'!$I$13:$I$32,DAY(A1231)),SUMIFS('2) Income'!$E$13:$E$32,'2) Income'!$D$13:$D$32,"monthly",'2) Income'!$F$13:$F$32,"&lt;="&amp;$A1231,'2) Income'!$I$13:$I$32,"&gt;="&amp;DAY(A1231)))))</f>
        <v/>
      </c>
      <c r="AH1231" s="8" t="str" cm="1">
        <f t="array" ref="AH1231">IF(A1231="","",IF(COUNTIF('2) Income'!$D$13:$D$32,"Yearly")=0,0,SUMPRODUCT(--('2) Income'!$D$13:$D$32="Yearly"),--('2) Income'!$F$13:$F$32&lt;=A1231),IF(B1231="N",--('2) Income'!$I$13:$I$32=DAY(A1231)),--('2) Income'!$I$13:$I$32&gt;=DAY(A1231))),--(IFERROR(MOD('2) Income'!$H$13:$H$32-MONTH(A1231)+12,12),1)=0),'2) Income'!$E$13:$E$32)))</f>
        <v/>
      </c>
      <c r="AI1231" s="8" t="str">
        <f>IF(A1231="","",IF(COUNTIF('2) Income'!$D$13:$D$32,"one-time")=0,0,SUMIFS('2) Income'!$E$13:$E$32,'2) Income'!$D$13:$D$32,"one-time",'2) Income'!$F$13:$F$32,"="&amp;$A1231)))</f>
        <v/>
      </c>
      <c r="AJ1231" s="9" t="str">
        <f t="shared" si="96"/>
        <v/>
      </c>
    </row>
    <row r="1232" spans="1:36">
      <c r="A1232" s="7" t="str">
        <f>IF(A1231="","",IF(A1231+1&lt;='1) Period'!$E$21,A1231+1,""))</f>
        <v/>
      </c>
      <c r="B1232" s="7" t="e">
        <f t="shared" si="97"/>
        <v>#VALUE!</v>
      </c>
      <c r="C1232" t="e">
        <f t="shared" si="98"/>
        <v>#VALUE!</v>
      </c>
      <c r="D1232" s="8" t="str">
        <f>IF(A1232="","",IF(TEXT(A1232,"dddd")='4) Happy Money'!$E$23,WAllowance,0))</f>
        <v/>
      </c>
      <c r="E1232" s="8" t="str">
        <f>IF(A1232="","",IF(B1232="N",SUMIF(TMonthly[Day of the Month],DAY(A1232),TMonthly[Amount]),SUMIF(TMonthly[Day of the Month],"&gt;="&amp;DAY(A1232),TMonthly[Amount])))</f>
        <v/>
      </c>
      <c r="F1232" s="8" t="str" cm="1">
        <f t="array" ref="F1232">IF(A1232="","",SUMPRODUCT(--(TYearly[Due Date]&lt;=A1232),IF(B1232="N",--(TYearly[Day]=DAY(A1232)),--(TYearly[Day]&gt;=DAY(A1232))),--(IFERROR(MOD(TYearly[Month]-MONTH(A1232)+12,12),1)=0),TYearly[Amount]))</f>
        <v/>
      </c>
      <c r="G1232" s="8" t="str">
        <f>IF(A1232="","",SUMIF(TOneTime[Due Date],A1232,TOneTime[Amount]))</f>
        <v/>
      </c>
      <c r="H1232" s="8" t="str" cm="1">
        <f t="array" ref="H1232">IF(A1232="","",IF(COUNTIF(TOther[Frequency],$H$1)=0,0,SUMPRODUCT(--(IFERROR(MOD(A1232-TOther[Start Date],7),1)=0),--(TOther[Frequency]=$H$1),--(TOther[Start Date]&lt;=A1232),--(TOther[End Date Calc]&gt;=A1232),TOther[Amount])))</f>
        <v/>
      </c>
      <c r="I1232" s="8" t="str" cm="1">
        <f t="array" ref="I1232">IF(A1232="","",IF(COUNTIF(TOther[Frequency],$I$1)=0,0,SUMPRODUCT(--(IFERROR(MOD(A1232-TOther[Start Date],14),1)=0),--(TOther[Frequency]=$I$1),--(TOther[Start Date]&lt;=A1232),--(TOther[End Date Calc]&gt;=A1232),TOther[Amount])))</f>
        <v/>
      </c>
      <c r="J1232" s="8" t="str">
        <f>IF(A1232="","",IF(COUNTIF(TOther[Frequency],$J$1)=0,0,IF(OR(DAY(A1232)=1,DAY(A1232)=15),SUMIFS(TOther[Amount],TOther[Frequency],$J$1,TOther[Start Date],"&lt;="&amp;$A1232,TOther[End Date Calc],"&gt;="&amp;A1232),0)))</f>
        <v/>
      </c>
      <c r="K1232" s="8" t="str">
        <f>IF(A1232="","",IF(COUNTIF(TOther[Frequency],$K$1)=0,0,IF(A1232=(A1232-DAY(A1232)+1+2*7-WEEKDAY(A1232-DAY(A1232)+8-4,1)),SUMIFS(TOther[Amount],TOther[Frequency],$K$1,TOther[Start Date],"&lt;="&amp;$A1232,TOther[End Date Calc],"&gt;="&amp;A1232),0)))</f>
        <v/>
      </c>
      <c r="L1232" s="8" t="str">
        <f>IF(A1232="","",IF(COUNTIF(TOther[Frequency],$L$1)=0,0,IF(A1232=(A1232-DAY(A1232)+1+3*7-WEEKDAY(A1232-DAY(A1232)+8-4,1)),SUMIFS(TOther[Amount],TOther[Frequency],$L$1,TOther[Start Date],"&lt;="&amp;$A1232,TOther[End Date Calc],"&gt;="&amp;A1232),0)))</f>
        <v/>
      </c>
      <c r="M1232" s="8" t="str">
        <f>IF(A1232="","",IF(COUNTIF(TOther[Frequency],$M$1)=0,0,IF(A1232=(A1232-DAY(A1232)+1+4*7-WEEKDAY(A1232-DAY(A1232)+8-4,1)),SUMIFS(TOther[Amount],TOther[Frequency],$M$1,TOther[Start Date],"&lt;="&amp;$A1232,TOther[End Date Calc],"&gt;="&amp;A1232),0)))</f>
        <v/>
      </c>
      <c r="N1232" s="8" t="str" cm="1">
        <f t="array" ref="N1232">IF(A1232="","",IF(COUNTIF(TOther[Frequency],$N$1)=0,0,SUMPRODUCT(--(IFERROR(MOD(A1232-TOther[Start Date],28),1)=0),--(TOther[Frequency]=$N$1),--(TOther[Start Date]&lt;=A1232),--(TOther[End Date Calc]&gt;=A1232),TOther[Amount])))</f>
        <v/>
      </c>
      <c r="O1232" s="8" t="str" cm="1">
        <f t="array" ref="O1232">IF(A1232="","",IF(COUNTIF(TOther[Frequency],$O$1)=0,0,SUMPRODUCT(--(IFERROR(MOD(A1232-TOther[Start Date],42),1)=0),--(TOther[Frequency]=$O$1),--(TOther[Start Date]&lt;=A1232),--(TOther[End Date Calc]&gt;=A1232),TOther[Amount])))</f>
        <v/>
      </c>
      <c r="P1232" s="8" t="str" cm="1">
        <f t="array" ref="P1232">IF(A1232="","",IF(COUNTIF(TOther[Frequency],$P$1)=0,0,SUMPRODUCT(--(IFERROR(MOD(A1232-TOther[Start Date],56),1)=0),--(TOther[Frequency]=$P$1),--(TOther[Start Date]&lt;=A1232),--(TOther[End Date Calc]&gt;=A1232),TOther[Amount])))</f>
        <v/>
      </c>
      <c r="Q1232" s="8" t="str">
        <f>IF(A1232="","",IF(COUNTIF(TOther[Frequency],$Q$1)=0,0,IF(B1232="N",SUMIFS(TOther[Amount],TOther[Frequency],$Q$1,TOther[Start Date],"&lt;="&amp;$A1232,TOther[End Date Calc],"&gt;="&amp;A1232,TOther[Start Day],DAY(A1232)),SUMIFS(TOther[Amount],TOther[Frequency],$Q$1,TOther[Start Date],"&lt;="&amp;$A1232,TOther[End Date Calc],"&gt;="&amp;A1232,TOther[Start Day],"&gt;="&amp;DAY(A1232)))))</f>
        <v/>
      </c>
      <c r="R1232" s="8" t="str" cm="1">
        <f t="array" ref="R1232">IF(A1232="","",IF(COUNTIF(TOther[Frequency],R$1)=0,0,SUMPRODUCT(--(TOther[Frequency]=R$1),--(TOther[Start Date]&lt;=A1232),--(TOther[End Date Calc]&gt;=A1232),IF(B1232="N",--(TOther[Start Day]=DAY(A1232)),--(TOther[Start Day]&gt;=DAY(A1232))),--(IFERROR(MOD(TOther[Start Month]-MONTH(A1232)+2,2),1)=0),TOther[Amount])))</f>
        <v/>
      </c>
      <c r="S1232" s="8" t="str" cm="1">
        <f t="array" ref="S1232">IF(A1232="","",IF(COUNTIF(TOther[Frequency],S$1)=0,0,SUMPRODUCT(--(TOther[Frequency]=S$1),--(TOther[Start Date]&lt;=A1232),--(TOther[End Date Calc]&gt;=A1232),IF(B1232="N",--(TOther[Start Day]=DAY(A1232)),--(TOther[Start Day]&gt;=DAY(A1232))),--(IFERROR(MOD(TOther[Start Month]-MONTH(A1232)+3,3),1)=0),TOther[Amount])))</f>
        <v/>
      </c>
      <c r="T1232" s="8" t="str" cm="1">
        <f t="array" ref="T1232">IF($A1232="","",IF(COUNTIF(TOther[Frequency],T$1)=0,0,SUMPRODUCT(--(TOther[Frequency]=T$1),--(TOther[Start Date]&lt;=$A1232),--(TOther[End Date Calc]&gt;=$A1232),IF($B1232="N",--(TOther[Start Day]=DAY($A1232)),--(TOther[Start Day]&gt;=DAY($A1232))),--(IFERROR(MOD(TOther[Start Month]-MONTH($A1232)+4,4),1)=0),TOther[Amount])))</f>
        <v/>
      </c>
      <c r="U1232" s="8" t="str" cm="1">
        <f t="array" ref="U1232">IF(A1232="","",IF(COUNTIF(TOther[Frequency],$U$1)=0,0,SUMPRODUCT(--(TOther[Frequency]=$U$1),--(TOther[Start Date]&lt;=A1232),--(TOther[End Date Calc]&gt;=A1232),IF(B1232="N",--(TOther[Start Day]=DAY(A1232)),--(TOther[Start Day]&gt;=DAY(A1232))),--(IFERROR(MOD(TOther[Start Month]-MONTH(A1232)+6,6),1)=0),TOther[Amount])))</f>
        <v/>
      </c>
      <c r="V1232" s="8" t="str" cm="1">
        <f t="array" ref="V1232">IF(A1232="","",IF(COUNTIF(TOther[Frequency],$V$1)=0,0,SUMPRODUCT(--(TOther[Frequency]=$V$1),--(TOther[Start Date]&lt;=A1232),--(TOther[End Date Calc]&gt;=A1232),IF(B1232="N",--(TOther[Start Day]=DAY(A1232)),--(TOther[Start Day]&gt;=DAY(A1232))),--(IFERROR(MOD(TOther[Start Month]-MONTH(A1232)+12,12),1)=0),TOther[Amount])))</f>
        <v/>
      </c>
      <c r="W1232" s="8" t="str">
        <f>IF(A1232="","",SUMIFS(TOther[Amount],TOther[Start Date],A1232,TOther[Frequency],$W$1))</f>
        <v/>
      </c>
      <c r="X1232" s="9" t="str">
        <f t="shared" si="95"/>
        <v/>
      </c>
      <c r="Y1232" s="9" t="str">
        <f t="shared" si="99"/>
        <v/>
      </c>
      <c r="Z1232" s="8" t="str" cm="1">
        <f t="array" ref="Z1232">IF(A1232="","",IF(COUNTIF('2) Income'!$D$13:$D$32,"Weekly")=0,0,SUMPRODUCT(--(IFERROR(MOD(A1232-'2) Income'!$F$13:$F$32,7),1)=0),--('2) Income'!$D$13:$D$32="Weekly"),--('2) Income'!$F$13:$F$32&lt;=A1232),'2) Income'!$E$13:$E$32)))</f>
        <v/>
      </c>
      <c r="AA1232" s="8" t="str" cm="1">
        <f t="array" ref="AA1232">IF(A1232="","",IF(COUNTIF('2) Income'!$D$13:$D$32,"Every Other Week")=0,0,SUMPRODUCT(--(IFERROR(MOD(A1232-'2) Income'!$F$13:$F$32,14),1)=0),--('2) Income'!$D$13:$D$32="Every Other Week"),--('2) Income'!$F$13:$F$32&lt;=A1232),'2) Income'!$E$13:$E$32)))</f>
        <v/>
      </c>
      <c r="AB1232" s="8" t="str">
        <f>IF(A1232="","",IF(COUNTIF('2) Income'!$D$13:$D$32,"1st and 15th")=0,0,IF(OR(DAY(A1232)=1,DAY(A1232)=15),SUMIFS('2) Income'!$E$13:$E$32,'2) Income'!$D$13:$D$32,"1st and 15th",'2) Income'!$F$13:$F$32,"&lt;="&amp;$A1232),0)))</f>
        <v/>
      </c>
      <c r="AC1232" s="8" t="str">
        <f>IF(A1232="","",IF(COUNTIF('2) Income'!$D$13:$D$32,"2nd Wednesday")=0,0,IF(A1232=(A1232-DAY(A1232)+1+2*7-WEEKDAY(A1232-DAY(A1232)+8-4,1)),SUMIFS('2) Income'!$E$13:$E$32,'2) Income'!$D$13:$D$32,"2nd Wednesday",'2) Income'!$F$13:$F$32,"&lt;="&amp;$A1232),0)))</f>
        <v/>
      </c>
      <c r="AD1232" s="8" t="str">
        <f>IF(A1232="","",IF(COUNTIF('2) Income'!$D$13:$D$32,"3rd Wednesday")=0,0,IF(A1232=(A1232-DAY(A1232)+1+3*7-WEEKDAY(A1232-DAY(A1232)+8-4,1)),SUMIFS('2) Income'!$E$13:$E$32,'2) Income'!$D$13:$D$32,"3rd Wednesday",'2) Income'!$F$13:$F$32,"&lt;="&amp;$A1232),0)))</f>
        <v/>
      </c>
      <c r="AE1232" s="8" t="str">
        <f>IF(A1232="","",IF(COUNTIF('2) Income'!$D$13:$D$32,"4th Wednesday")=0,0,IF(A1232=(A1232-DAY(A1232)+1+4*7-WEEKDAY(A1232-DAY(A1232)+8-4,1)),SUMIFS('2) Income'!$E$13:$E$32,'2) Income'!$D$13:$D$32,"4th Wednesday",'2) Income'!$F$13:$F$32,"&lt;="&amp;$A1232),0)))</f>
        <v/>
      </c>
      <c r="AF1232" s="8" t="str" cm="1">
        <f t="array" ref="AF1232">IF(A1232="","",IF(COUNTIF('2) Income'!$D$13:$D$32,"Every 4 Weeks")=0,0,SUMPRODUCT(--(IFERROR(MOD(A1232-'2) Income'!$F$13:$F$32,28),1)=0),--('2) Income'!$D$13:$D$32="Every 4 Weeks"),--('2) Income'!$F$13:$F$32&lt;=A1232),'2) Income'!$E$13:$E$32)))</f>
        <v/>
      </c>
      <c r="AG1232" s="8" t="str">
        <f>IF(A1232="","",IF(COUNTIF('2) Income'!$D$13:$D$32,"Monthly")=0,0,IF(B1232="N",SUMIFS('2) Income'!$E$13:$E$32,'2) Income'!$D$13:$D$32,"monthly",'2) Income'!$F$13:$F$32,"&lt;="&amp;$A1232,'2) Income'!$I$13:$I$32,DAY(A1232)),SUMIFS('2) Income'!$E$13:$E$32,'2) Income'!$D$13:$D$32,"monthly",'2) Income'!$F$13:$F$32,"&lt;="&amp;$A1232,'2) Income'!$I$13:$I$32,"&gt;="&amp;DAY(A1232)))))</f>
        <v/>
      </c>
      <c r="AH1232" s="8" t="str" cm="1">
        <f t="array" ref="AH1232">IF(A1232="","",IF(COUNTIF('2) Income'!$D$13:$D$32,"Yearly")=0,0,SUMPRODUCT(--('2) Income'!$D$13:$D$32="Yearly"),--('2) Income'!$F$13:$F$32&lt;=A1232),IF(B1232="N",--('2) Income'!$I$13:$I$32=DAY(A1232)),--('2) Income'!$I$13:$I$32&gt;=DAY(A1232))),--(IFERROR(MOD('2) Income'!$H$13:$H$32-MONTH(A1232)+12,12),1)=0),'2) Income'!$E$13:$E$32)))</f>
        <v/>
      </c>
      <c r="AI1232" s="8" t="str">
        <f>IF(A1232="","",IF(COUNTIF('2) Income'!$D$13:$D$32,"one-time")=0,0,SUMIFS('2) Income'!$E$13:$E$32,'2) Income'!$D$13:$D$32,"one-time",'2) Income'!$F$13:$F$32,"="&amp;$A1232)))</f>
        <v/>
      </c>
      <c r="AJ1232" s="9" t="str">
        <f t="shared" si="96"/>
        <v/>
      </c>
    </row>
    <row r="1233" spans="1:36">
      <c r="A1233" s="7" t="str">
        <f>IF(A1232="","",IF(A1232+1&lt;='1) Period'!$E$21,A1232+1,""))</f>
        <v/>
      </c>
      <c r="B1233" s="7" t="e">
        <f t="shared" si="97"/>
        <v>#VALUE!</v>
      </c>
      <c r="C1233" t="e">
        <f t="shared" si="98"/>
        <v>#VALUE!</v>
      </c>
      <c r="D1233" s="8" t="str">
        <f>IF(A1233="","",IF(TEXT(A1233,"dddd")='4) Happy Money'!$E$23,WAllowance,0))</f>
        <v/>
      </c>
      <c r="E1233" s="8" t="str">
        <f>IF(A1233="","",IF(B1233="N",SUMIF(TMonthly[Day of the Month],DAY(A1233),TMonthly[Amount]),SUMIF(TMonthly[Day of the Month],"&gt;="&amp;DAY(A1233),TMonthly[Amount])))</f>
        <v/>
      </c>
      <c r="F1233" s="8" t="str" cm="1">
        <f t="array" ref="F1233">IF(A1233="","",SUMPRODUCT(--(TYearly[Due Date]&lt;=A1233),IF(B1233="N",--(TYearly[Day]=DAY(A1233)),--(TYearly[Day]&gt;=DAY(A1233))),--(IFERROR(MOD(TYearly[Month]-MONTH(A1233)+12,12),1)=0),TYearly[Amount]))</f>
        <v/>
      </c>
      <c r="G1233" s="8" t="str">
        <f>IF(A1233="","",SUMIF(TOneTime[Due Date],A1233,TOneTime[Amount]))</f>
        <v/>
      </c>
      <c r="H1233" s="8" t="str" cm="1">
        <f t="array" ref="H1233">IF(A1233="","",IF(COUNTIF(TOther[Frequency],$H$1)=0,0,SUMPRODUCT(--(IFERROR(MOD(A1233-TOther[Start Date],7),1)=0),--(TOther[Frequency]=$H$1),--(TOther[Start Date]&lt;=A1233),--(TOther[End Date Calc]&gt;=A1233),TOther[Amount])))</f>
        <v/>
      </c>
      <c r="I1233" s="8" t="str" cm="1">
        <f t="array" ref="I1233">IF(A1233="","",IF(COUNTIF(TOther[Frequency],$I$1)=0,0,SUMPRODUCT(--(IFERROR(MOD(A1233-TOther[Start Date],14),1)=0),--(TOther[Frequency]=$I$1),--(TOther[Start Date]&lt;=A1233),--(TOther[End Date Calc]&gt;=A1233),TOther[Amount])))</f>
        <v/>
      </c>
      <c r="J1233" s="8" t="str">
        <f>IF(A1233="","",IF(COUNTIF(TOther[Frequency],$J$1)=0,0,IF(OR(DAY(A1233)=1,DAY(A1233)=15),SUMIFS(TOther[Amount],TOther[Frequency],$J$1,TOther[Start Date],"&lt;="&amp;$A1233,TOther[End Date Calc],"&gt;="&amp;A1233),0)))</f>
        <v/>
      </c>
      <c r="K1233" s="8" t="str">
        <f>IF(A1233="","",IF(COUNTIF(TOther[Frequency],$K$1)=0,0,IF(A1233=(A1233-DAY(A1233)+1+2*7-WEEKDAY(A1233-DAY(A1233)+8-4,1)),SUMIFS(TOther[Amount],TOther[Frequency],$K$1,TOther[Start Date],"&lt;="&amp;$A1233,TOther[End Date Calc],"&gt;="&amp;A1233),0)))</f>
        <v/>
      </c>
      <c r="L1233" s="8" t="str">
        <f>IF(A1233="","",IF(COUNTIF(TOther[Frequency],$L$1)=0,0,IF(A1233=(A1233-DAY(A1233)+1+3*7-WEEKDAY(A1233-DAY(A1233)+8-4,1)),SUMIFS(TOther[Amount],TOther[Frequency],$L$1,TOther[Start Date],"&lt;="&amp;$A1233,TOther[End Date Calc],"&gt;="&amp;A1233),0)))</f>
        <v/>
      </c>
      <c r="M1233" s="8" t="str">
        <f>IF(A1233="","",IF(COUNTIF(TOther[Frequency],$M$1)=0,0,IF(A1233=(A1233-DAY(A1233)+1+4*7-WEEKDAY(A1233-DAY(A1233)+8-4,1)),SUMIFS(TOther[Amount],TOther[Frequency],$M$1,TOther[Start Date],"&lt;="&amp;$A1233,TOther[End Date Calc],"&gt;="&amp;A1233),0)))</f>
        <v/>
      </c>
      <c r="N1233" s="8" t="str" cm="1">
        <f t="array" ref="N1233">IF(A1233="","",IF(COUNTIF(TOther[Frequency],$N$1)=0,0,SUMPRODUCT(--(IFERROR(MOD(A1233-TOther[Start Date],28),1)=0),--(TOther[Frequency]=$N$1),--(TOther[Start Date]&lt;=A1233),--(TOther[End Date Calc]&gt;=A1233),TOther[Amount])))</f>
        <v/>
      </c>
      <c r="O1233" s="8" t="str" cm="1">
        <f t="array" ref="O1233">IF(A1233="","",IF(COUNTIF(TOther[Frequency],$O$1)=0,0,SUMPRODUCT(--(IFERROR(MOD(A1233-TOther[Start Date],42),1)=0),--(TOther[Frequency]=$O$1),--(TOther[Start Date]&lt;=A1233),--(TOther[End Date Calc]&gt;=A1233),TOther[Amount])))</f>
        <v/>
      </c>
      <c r="P1233" s="8" t="str" cm="1">
        <f t="array" ref="P1233">IF(A1233="","",IF(COUNTIF(TOther[Frequency],$P$1)=0,0,SUMPRODUCT(--(IFERROR(MOD(A1233-TOther[Start Date],56),1)=0),--(TOther[Frequency]=$P$1),--(TOther[Start Date]&lt;=A1233),--(TOther[End Date Calc]&gt;=A1233),TOther[Amount])))</f>
        <v/>
      </c>
      <c r="Q1233" s="8" t="str">
        <f>IF(A1233="","",IF(COUNTIF(TOther[Frequency],$Q$1)=0,0,IF(B1233="N",SUMIFS(TOther[Amount],TOther[Frequency],$Q$1,TOther[Start Date],"&lt;="&amp;$A1233,TOther[End Date Calc],"&gt;="&amp;A1233,TOther[Start Day],DAY(A1233)),SUMIFS(TOther[Amount],TOther[Frequency],$Q$1,TOther[Start Date],"&lt;="&amp;$A1233,TOther[End Date Calc],"&gt;="&amp;A1233,TOther[Start Day],"&gt;="&amp;DAY(A1233)))))</f>
        <v/>
      </c>
      <c r="R1233" s="8" t="str" cm="1">
        <f t="array" ref="R1233">IF(A1233="","",IF(COUNTIF(TOther[Frequency],R$1)=0,0,SUMPRODUCT(--(TOther[Frequency]=R$1),--(TOther[Start Date]&lt;=A1233),--(TOther[End Date Calc]&gt;=A1233),IF(B1233="N",--(TOther[Start Day]=DAY(A1233)),--(TOther[Start Day]&gt;=DAY(A1233))),--(IFERROR(MOD(TOther[Start Month]-MONTH(A1233)+2,2),1)=0),TOther[Amount])))</f>
        <v/>
      </c>
      <c r="S1233" s="8" t="str" cm="1">
        <f t="array" ref="S1233">IF(A1233="","",IF(COUNTIF(TOther[Frequency],S$1)=0,0,SUMPRODUCT(--(TOther[Frequency]=S$1),--(TOther[Start Date]&lt;=A1233),--(TOther[End Date Calc]&gt;=A1233),IF(B1233="N",--(TOther[Start Day]=DAY(A1233)),--(TOther[Start Day]&gt;=DAY(A1233))),--(IFERROR(MOD(TOther[Start Month]-MONTH(A1233)+3,3),1)=0),TOther[Amount])))</f>
        <v/>
      </c>
      <c r="T1233" s="8" t="str" cm="1">
        <f t="array" ref="T1233">IF($A1233="","",IF(COUNTIF(TOther[Frequency],T$1)=0,0,SUMPRODUCT(--(TOther[Frequency]=T$1),--(TOther[Start Date]&lt;=$A1233),--(TOther[End Date Calc]&gt;=$A1233),IF($B1233="N",--(TOther[Start Day]=DAY($A1233)),--(TOther[Start Day]&gt;=DAY($A1233))),--(IFERROR(MOD(TOther[Start Month]-MONTH($A1233)+4,4),1)=0),TOther[Amount])))</f>
        <v/>
      </c>
      <c r="U1233" s="8" t="str" cm="1">
        <f t="array" ref="U1233">IF(A1233="","",IF(COUNTIF(TOther[Frequency],$U$1)=0,0,SUMPRODUCT(--(TOther[Frequency]=$U$1),--(TOther[Start Date]&lt;=A1233),--(TOther[End Date Calc]&gt;=A1233),IF(B1233="N",--(TOther[Start Day]=DAY(A1233)),--(TOther[Start Day]&gt;=DAY(A1233))),--(IFERROR(MOD(TOther[Start Month]-MONTH(A1233)+6,6),1)=0),TOther[Amount])))</f>
        <v/>
      </c>
      <c r="V1233" s="8" t="str" cm="1">
        <f t="array" ref="V1233">IF(A1233="","",IF(COUNTIF(TOther[Frequency],$V$1)=0,0,SUMPRODUCT(--(TOther[Frequency]=$V$1),--(TOther[Start Date]&lt;=A1233),--(TOther[End Date Calc]&gt;=A1233),IF(B1233="N",--(TOther[Start Day]=DAY(A1233)),--(TOther[Start Day]&gt;=DAY(A1233))),--(IFERROR(MOD(TOther[Start Month]-MONTH(A1233)+12,12),1)=0),TOther[Amount])))</f>
        <v/>
      </c>
      <c r="W1233" s="8" t="str">
        <f>IF(A1233="","",SUMIFS(TOther[Amount],TOther[Start Date],A1233,TOther[Frequency],$W$1))</f>
        <v/>
      </c>
      <c r="X1233" s="9" t="str">
        <f t="shared" si="95"/>
        <v/>
      </c>
      <c r="Y1233" s="9" t="str">
        <f t="shared" si="99"/>
        <v/>
      </c>
      <c r="Z1233" s="8" t="str" cm="1">
        <f t="array" ref="Z1233">IF(A1233="","",IF(COUNTIF('2) Income'!$D$13:$D$32,"Weekly")=0,0,SUMPRODUCT(--(IFERROR(MOD(A1233-'2) Income'!$F$13:$F$32,7),1)=0),--('2) Income'!$D$13:$D$32="Weekly"),--('2) Income'!$F$13:$F$32&lt;=A1233),'2) Income'!$E$13:$E$32)))</f>
        <v/>
      </c>
      <c r="AA1233" s="8" t="str" cm="1">
        <f t="array" ref="AA1233">IF(A1233="","",IF(COUNTIF('2) Income'!$D$13:$D$32,"Every Other Week")=0,0,SUMPRODUCT(--(IFERROR(MOD(A1233-'2) Income'!$F$13:$F$32,14),1)=0),--('2) Income'!$D$13:$D$32="Every Other Week"),--('2) Income'!$F$13:$F$32&lt;=A1233),'2) Income'!$E$13:$E$32)))</f>
        <v/>
      </c>
      <c r="AB1233" s="8" t="str">
        <f>IF(A1233="","",IF(COUNTIF('2) Income'!$D$13:$D$32,"1st and 15th")=0,0,IF(OR(DAY(A1233)=1,DAY(A1233)=15),SUMIFS('2) Income'!$E$13:$E$32,'2) Income'!$D$13:$D$32,"1st and 15th",'2) Income'!$F$13:$F$32,"&lt;="&amp;$A1233),0)))</f>
        <v/>
      </c>
      <c r="AC1233" s="8" t="str">
        <f>IF(A1233="","",IF(COUNTIF('2) Income'!$D$13:$D$32,"2nd Wednesday")=0,0,IF(A1233=(A1233-DAY(A1233)+1+2*7-WEEKDAY(A1233-DAY(A1233)+8-4,1)),SUMIFS('2) Income'!$E$13:$E$32,'2) Income'!$D$13:$D$32,"2nd Wednesday",'2) Income'!$F$13:$F$32,"&lt;="&amp;$A1233),0)))</f>
        <v/>
      </c>
      <c r="AD1233" s="8" t="str">
        <f>IF(A1233="","",IF(COUNTIF('2) Income'!$D$13:$D$32,"3rd Wednesday")=0,0,IF(A1233=(A1233-DAY(A1233)+1+3*7-WEEKDAY(A1233-DAY(A1233)+8-4,1)),SUMIFS('2) Income'!$E$13:$E$32,'2) Income'!$D$13:$D$32,"3rd Wednesday",'2) Income'!$F$13:$F$32,"&lt;="&amp;$A1233),0)))</f>
        <v/>
      </c>
      <c r="AE1233" s="8" t="str">
        <f>IF(A1233="","",IF(COUNTIF('2) Income'!$D$13:$D$32,"4th Wednesday")=0,0,IF(A1233=(A1233-DAY(A1233)+1+4*7-WEEKDAY(A1233-DAY(A1233)+8-4,1)),SUMIFS('2) Income'!$E$13:$E$32,'2) Income'!$D$13:$D$32,"4th Wednesday",'2) Income'!$F$13:$F$32,"&lt;="&amp;$A1233),0)))</f>
        <v/>
      </c>
      <c r="AF1233" s="8" t="str" cm="1">
        <f t="array" ref="AF1233">IF(A1233="","",IF(COUNTIF('2) Income'!$D$13:$D$32,"Every 4 Weeks")=0,0,SUMPRODUCT(--(IFERROR(MOD(A1233-'2) Income'!$F$13:$F$32,28),1)=0),--('2) Income'!$D$13:$D$32="Every 4 Weeks"),--('2) Income'!$F$13:$F$32&lt;=A1233),'2) Income'!$E$13:$E$32)))</f>
        <v/>
      </c>
      <c r="AG1233" s="8" t="str">
        <f>IF(A1233="","",IF(COUNTIF('2) Income'!$D$13:$D$32,"Monthly")=0,0,IF(B1233="N",SUMIFS('2) Income'!$E$13:$E$32,'2) Income'!$D$13:$D$32,"monthly",'2) Income'!$F$13:$F$32,"&lt;="&amp;$A1233,'2) Income'!$I$13:$I$32,DAY(A1233)),SUMIFS('2) Income'!$E$13:$E$32,'2) Income'!$D$13:$D$32,"monthly",'2) Income'!$F$13:$F$32,"&lt;="&amp;$A1233,'2) Income'!$I$13:$I$32,"&gt;="&amp;DAY(A1233)))))</f>
        <v/>
      </c>
      <c r="AH1233" s="8" t="str" cm="1">
        <f t="array" ref="AH1233">IF(A1233="","",IF(COUNTIF('2) Income'!$D$13:$D$32,"Yearly")=0,0,SUMPRODUCT(--('2) Income'!$D$13:$D$32="Yearly"),--('2) Income'!$F$13:$F$32&lt;=A1233),IF(B1233="N",--('2) Income'!$I$13:$I$32=DAY(A1233)),--('2) Income'!$I$13:$I$32&gt;=DAY(A1233))),--(IFERROR(MOD('2) Income'!$H$13:$H$32-MONTH(A1233)+12,12),1)=0),'2) Income'!$E$13:$E$32)))</f>
        <v/>
      </c>
      <c r="AI1233" s="8" t="str">
        <f>IF(A1233="","",IF(COUNTIF('2) Income'!$D$13:$D$32,"one-time")=0,0,SUMIFS('2) Income'!$E$13:$E$32,'2) Income'!$D$13:$D$32,"one-time",'2) Income'!$F$13:$F$32,"="&amp;$A1233)))</f>
        <v/>
      </c>
      <c r="AJ1233" s="9" t="str">
        <f t="shared" si="96"/>
        <v/>
      </c>
    </row>
    <row r="1234" spans="1:36">
      <c r="A1234" s="7" t="str">
        <f>IF(A1233="","",IF(A1233+1&lt;='1) Period'!$E$21,A1233+1,""))</f>
        <v/>
      </c>
      <c r="B1234" s="7" t="e">
        <f t="shared" si="97"/>
        <v>#VALUE!</v>
      </c>
      <c r="C1234" t="e">
        <f t="shared" si="98"/>
        <v>#VALUE!</v>
      </c>
      <c r="D1234" s="8" t="str">
        <f>IF(A1234="","",IF(TEXT(A1234,"dddd")='4) Happy Money'!$E$23,WAllowance,0))</f>
        <v/>
      </c>
      <c r="E1234" s="8" t="str">
        <f>IF(A1234="","",IF(B1234="N",SUMIF(TMonthly[Day of the Month],DAY(A1234),TMonthly[Amount]),SUMIF(TMonthly[Day of the Month],"&gt;="&amp;DAY(A1234),TMonthly[Amount])))</f>
        <v/>
      </c>
      <c r="F1234" s="8" t="str" cm="1">
        <f t="array" ref="F1234">IF(A1234="","",SUMPRODUCT(--(TYearly[Due Date]&lt;=A1234),IF(B1234="N",--(TYearly[Day]=DAY(A1234)),--(TYearly[Day]&gt;=DAY(A1234))),--(IFERROR(MOD(TYearly[Month]-MONTH(A1234)+12,12),1)=0),TYearly[Amount]))</f>
        <v/>
      </c>
      <c r="G1234" s="8" t="str">
        <f>IF(A1234="","",SUMIF(TOneTime[Due Date],A1234,TOneTime[Amount]))</f>
        <v/>
      </c>
      <c r="H1234" s="8" t="str" cm="1">
        <f t="array" ref="H1234">IF(A1234="","",IF(COUNTIF(TOther[Frequency],$H$1)=0,0,SUMPRODUCT(--(IFERROR(MOD(A1234-TOther[Start Date],7),1)=0),--(TOther[Frequency]=$H$1),--(TOther[Start Date]&lt;=A1234),--(TOther[End Date Calc]&gt;=A1234),TOther[Amount])))</f>
        <v/>
      </c>
      <c r="I1234" s="8" t="str" cm="1">
        <f t="array" ref="I1234">IF(A1234="","",IF(COUNTIF(TOther[Frequency],$I$1)=0,0,SUMPRODUCT(--(IFERROR(MOD(A1234-TOther[Start Date],14),1)=0),--(TOther[Frequency]=$I$1),--(TOther[Start Date]&lt;=A1234),--(TOther[End Date Calc]&gt;=A1234),TOther[Amount])))</f>
        <v/>
      </c>
      <c r="J1234" s="8" t="str">
        <f>IF(A1234="","",IF(COUNTIF(TOther[Frequency],$J$1)=0,0,IF(OR(DAY(A1234)=1,DAY(A1234)=15),SUMIFS(TOther[Amount],TOther[Frequency],$J$1,TOther[Start Date],"&lt;="&amp;$A1234,TOther[End Date Calc],"&gt;="&amp;A1234),0)))</f>
        <v/>
      </c>
      <c r="K1234" s="8" t="str">
        <f>IF(A1234="","",IF(COUNTIF(TOther[Frequency],$K$1)=0,0,IF(A1234=(A1234-DAY(A1234)+1+2*7-WEEKDAY(A1234-DAY(A1234)+8-4,1)),SUMIFS(TOther[Amount],TOther[Frequency],$K$1,TOther[Start Date],"&lt;="&amp;$A1234,TOther[End Date Calc],"&gt;="&amp;A1234),0)))</f>
        <v/>
      </c>
      <c r="L1234" s="8" t="str">
        <f>IF(A1234="","",IF(COUNTIF(TOther[Frequency],$L$1)=0,0,IF(A1234=(A1234-DAY(A1234)+1+3*7-WEEKDAY(A1234-DAY(A1234)+8-4,1)),SUMIFS(TOther[Amount],TOther[Frequency],$L$1,TOther[Start Date],"&lt;="&amp;$A1234,TOther[End Date Calc],"&gt;="&amp;A1234),0)))</f>
        <v/>
      </c>
      <c r="M1234" s="8" t="str">
        <f>IF(A1234="","",IF(COUNTIF(TOther[Frequency],$M$1)=0,0,IF(A1234=(A1234-DAY(A1234)+1+4*7-WEEKDAY(A1234-DAY(A1234)+8-4,1)),SUMIFS(TOther[Amount],TOther[Frequency],$M$1,TOther[Start Date],"&lt;="&amp;$A1234,TOther[End Date Calc],"&gt;="&amp;A1234),0)))</f>
        <v/>
      </c>
      <c r="N1234" s="8" t="str" cm="1">
        <f t="array" ref="N1234">IF(A1234="","",IF(COUNTIF(TOther[Frequency],$N$1)=0,0,SUMPRODUCT(--(IFERROR(MOD(A1234-TOther[Start Date],28),1)=0),--(TOther[Frequency]=$N$1),--(TOther[Start Date]&lt;=A1234),--(TOther[End Date Calc]&gt;=A1234),TOther[Amount])))</f>
        <v/>
      </c>
      <c r="O1234" s="8" t="str" cm="1">
        <f t="array" ref="O1234">IF(A1234="","",IF(COUNTIF(TOther[Frequency],$O$1)=0,0,SUMPRODUCT(--(IFERROR(MOD(A1234-TOther[Start Date],42),1)=0),--(TOther[Frequency]=$O$1),--(TOther[Start Date]&lt;=A1234),--(TOther[End Date Calc]&gt;=A1234),TOther[Amount])))</f>
        <v/>
      </c>
      <c r="P1234" s="8" t="str" cm="1">
        <f t="array" ref="P1234">IF(A1234="","",IF(COUNTIF(TOther[Frequency],$P$1)=0,0,SUMPRODUCT(--(IFERROR(MOD(A1234-TOther[Start Date],56),1)=0),--(TOther[Frequency]=$P$1),--(TOther[Start Date]&lt;=A1234),--(TOther[End Date Calc]&gt;=A1234),TOther[Amount])))</f>
        <v/>
      </c>
      <c r="Q1234" s="8" t="str">
        <f>IF(A1234="","",IF(COUNTIF(TOther[Frequency],$Q$1)=0,0,IF(B1234="N",SUMIFS(TOther[Amount],TOther[Frequency],$Q$1,TOther[Start Date],"&lt;="&amp;$A1234,TOther[End Date Calc],"&gt;="&amp;A1234,TOther[Start Day],DAY(A1234)),SUMIFS(TOther[Amount],TOther[Frequency],$Q$1,TOther[Start Date],"&lt;="&amp;$A1234,TOther[End Date Calc],"&gt;="&amp;A1234,TOther[Start Day],"&gt;="&amp;DAY(A1234)))))</f>
        <v/>
      </c>
      <c r="R1234" s="8" t="str" cm="1">
        <f t="array" ref="R1234">IF(A1234="","",IF(COUNTIF(TOther[Frequency],R$1)=0,0,SUMPRODUCT(--(TOther[Frequency]=R$1),--(TOther[Start Date]&lt;=A1234),--(TOther[End Date Calc]&gt;=A1234),IF(B1234="N",--(TOther[Start Day]=DAY(A1234)),--(TOther[Start Day]&gt;=DAY(A1234))),--(IFERROR(MOD(TOther[Start Month]-MONTH(A1234)+2,2),1)=0),TOther[Amount])))</f>
        <v/>
      </c>
      <c r="S1234" s="8" t="str" cm="1">
        <f t="array" ref="S1234">IF(A1234="","",IF(COUNTIF(TOther[Frequency],S$1)=0,0,SUMPRODUCT(--(TOther[Frequency]=S$1),--(TOther[Start Date]&lt;=A1234),--(TOther[End Date Calc]&gt;=A1234),IF(B1234="N",--(TOther[Start Day]=DAY(A1234)),--(TOther[Start Day]&gt;=DAY(A1234))),--(IFERROR(MOD(TOther[Start Month]-MONTH(A1234)+3,3),1)=0),TOther[Amount])))</f>
        <v/>
      </c>
      <c r="T1234" s="8" t="str" cm="1">
        <f t="array" ref="T1234">IF($A1234="","",IF(COUNTIF(TOther[Frequency],T$1)=0,0,SUMPRODUCT(--(TOther[Frequency]=T$1),--(TOther[Start Date]&lt;=$A1234),--(TOther[End Date Calc]&gt;=$A1234),IF($B1234="N",--(TOther[Start Day]=DAY($A1234)),--(TOther[Start Day]&gt;=DAY($A1234))),--(IFERROR(MOD(TOther[Start Month]-MONTH($A1234)+4,4),1)=0),TOther[Amount])))</f>
        <v/>
      </c>
      <c r="U1234" s="8" t="str" cm="1">
        <f t="array" ref="U1234">IF(A1234="","",IF(COUNTIF(TOther[Frequency],$U$1)=0,0,SUMPRODUCT(--(TOther[Frequency]=$U$1),--(TOther[Start Date]&lt;=A1234),--(TOther[End Date Calc]&gt;=A1234),IF(B1234="N",--(TOther[Start Day]=DAY(A1234)),--(TOther[Start Day]&gt;=DAY(A1234))),--(IFERROR(MOD(TOther[Start Month]-MONTH(A1234)+6,6),1)=0),TOther[Amount])))</f>
        <v/>
      </c>
      <c r="V1234" s="8" t="str" cm="1">
        <f t="array" ref="V1234">IF(A1234="","",IF(COUNTIF(TOther[Frequency],$V$1)=0,0,SUMPRODUCT(--(TOther[Frequency]=$V$1),--(TOther[Start Date]&lt;=A1234),--(TOther[End Date Calc]&gt;=A1234),IF(B1234="N",--(TOther[Start Day]=DAY(A1234)),--(TOther[Start Day]&gt;=DAY(A1234))),--(IFERROR(MOD(TOther[Start Month]-MONTH(A1234)+12,12),1)=0),TOther[Amount])))</f>
        <v/>
      </c>
      <c r="W1234" s="8" t="str">
        <f>IF(A1234="","",SUMIFS(TOther[Amount],TOther[Start Date],A1234,TOther[Frequency],$W$1))</f>
        <v/>
      </c>
      <c r="X1234" s="9" t="str">
        <f t="shared" si="95"/>
        <v/>
      </c>
      <c r="Y1234" s="9" t="str">
        <f t="shared" si="99"/>
        <v/>
      </c>
      <c r="Z1234" s="8" t="str" cm="1">
        <f t="array" ref="Z1234">IF(A1234="","",IF(COUNTIF('2) Income'!$D$13:$D$32,"Weekly")=0,0,SUMPRODUCT(--(IFERROR(MOD(A1234-'2) Income'!$F$13:$F$32,7),1)=0),--('2) Income'!$D$13:$D$32="Weekly"),--('2) Income'!$F$13:$F$32&lt;=A1234),'2) Income'!$E$13:$E$32)))</f>
        <v/>
      </c>
      <c r="AA1234" s="8" t="str" cm="1">
        <f t="array" ref="AA1234">IF(A1234="","",IF(COUNTIF('2) Income'!$D$13:$D$32,"Every Other Week")=0,0,SUMPRODUCT(--(IFERROR(MOD(A1234-'2) Income'!$F$13:$F$32,14),1)=0),--('2) Income'!$D$13:$D$32="Every Other Week"),--('2) Income'!$F$13:$F$32&lt;=A1234),'2) Income'!$E$13:$E$32)))</f>
        <v/>
      </c>
      <c r="AB1234" s="8" t="str">
        <f>IF(A1234="","",IF(COUNTIF('2) Income'!$D$13:$D$32,"1st and 15th")=0,0,IF(OR(DAY(A1234)=1,DAY(A1234)=15),SUMIFS('2) Income'!$E$13:$E$32,'2) Income'!$D$13:$D$32,"1st and 15th",'2) Income'!$F$13:$F$32,"&lt;="&amp;$A1234),0)))</f>
        <v/>
      </c>
      <c r="AC1234" s="8" t="str">
        <f>IF(A1234="","",IF(COUNTIF('2) Income'!$D$13:$D$32,"2nd Wednesday")=0,0,IF(A1234=(A1234-DAY(A1234)+1+2*7-WEEKDAY(A1234-DAY(A1234)+8-4,1)),SUMIFS('2) Income'!$E$13:$E$32,'2) Income'!$D$13:$D$32,"2nd Wednesday",'2) Income'!$F$13:$F$32,"&lt;="&amp;$A1234),0)))</f>
        <v/>
      </c>
      <c r="AD1234" s="8" t="str">
        <f>IF(A1234="","",IF(COUNTIF('2) Income'!$D$13:$D$32,"3rd Wednesday")=0,0,IF(A1234=(A1234-DAY(A1234)+1+3*7-WEEKDAY(A1234-DAY(A1234)+8-4,1)),SUMIFS('2) Income'!$E$13:$E$32,'2) Income'!$D$13:$D$32,"3rd Wednesday",'2) Income'!$F$13:$F$32,"&lt;="&amp;$A1234),0)))</f>
        <v/>
      </c>
      <c r="AE1234" s="8" t="str">
        <f>IF(A1234="","",IF(COUNTIF('2) Income'!$D$13:$D$32,"4th Wednesday")=0,0,IF(A1234=(A1234-DAY(A1234)+1+4*7-WEEKDAY(A1234-DAY(A1234)+8-4,1)),SUMIFS('2) Income'!$E$13:$E$32,'2) Income'!$D$13:$D$32,"4th Wednesday",'2) Income'!$F$13:$F$32,"&lt;="&amp;$A1234),0)))</f>
        <v/>
      </c>
      <c r="AF1234" s="8" t="str" cm="1">
        <f t="array" ref="AF1234">IF(A1234="","",IF(COUNTIF('2) Income'!$D$13:$D$32,"Every 4 Weeks")=0,0,SUMPRODUCT(--(IFERROR(MOD(A1234-'2) Income'!$F$13:$F$32,28),1)=0),--('2) Income'!$D$13:$D$32="Every 4 Weeks"),--('2) Income'!$F$13:$F$32&lt;=A1234),'2) Income'!$E$13:$E$32)))</f>
        <v/>
      </c>
      <c r="AG1234" s="8" t="str">
        <f>IF(A1234="","",IF(COUNTIF('2) Income'!$D$13:$D$32,"Monthly")=0,0,IF(B1234="N",SUMIFS('2) Income'!$E$13:$E$32,'2) Income'!$D$13:$D$32,"monthly",'2) Income'!$F$13:$F$32,"&lt;="&amp;$A1234,'2) Income'!$I$13:$I$32,DAY(A1234)),SUMIFS('2) Income'!$E$13:$E$32,'2) Income'!$D$13:$D$32,"monthly",'2) Income'!$F$13:$F$32,"&lt;="&amp;$A1234,'2) Income'!$I$13:$I$32,"&gt;="&amp;DAY(A1234)))))</f>
        <v/>
      </c>
      <c r="AH1234" s="8" t="str" cm="1">
        <f t="array" ref="AH1234">IF(A1234="","",IF(COUNTIF('2) Income'!$D$13:$D$32,"Yearly")=0,0,SUMPRODUCT(--('2) Income'!$D$13:$D$32="Yearly"),--('2) Income'!$F$13:$F$32&lt;=A1234),IF(B1234="N",--('2) Income'!$I$13:$I$32=DAY(A1234)),--('2) Income'!$I$13:$I$32&gt;=DAY(A1234))),--(IFERROR(MOD('2) Income'!$H$13:$H$32-MONTH(A1234)+12,12),1)=0),'2) Income'!$E$13:$E$32)))</f>
        <v/>
      </c>
      <c r="AI1234" s="8" t="str">
        <f>IF(A1234="","",IF(COUNTIF('2) Income'!$D$13:$D$32,"one-time")=0,0,SUMIFS('2) Income'!$E$13:$E$32,'2) Income'!$D$13:$D$32,"one-time",'2) Income'!$F$13:$F$32,"="&amp;$A1234)))</f>
        <v/>
      </c>
      <c r="AJ1234" s="9" t="str">
        <f t="shared" si="96"/>
        <v/>
      </c>
    </row>
    <row r="1235" spans="1:36">
      <c r="A1235" s="7" t="str">
        <f>IF(A1234="","",IF(A1234+1&lt;='1) Period'!$E$21,A1234+1,""))</f>
        <v/>
      </c>
      <c r="B1235" s="7" t="e">
        <f t="shared" si="97"/>
        <v>#VALUE!</v>
      </c>
      <c r="C1235" t="e">
        <f t="shared" si="98"/>
        <v>#VALUE!</v>
      </c>
      <c r="D1235" s="8" t="str">
        <f>IF(A1235="","",IF(TEXT(A1235,"dddd")='4) Happy Money'!$E$23,WAllowance,0))</f>
        <v/>
      </c>
      <c r="E1235" s="8" t="str">
        <f>IF(A1235="","",IF(B1235="N",SUMIF(TMonthly[Day of the Month],DAY(A1235),TMonthly[Amount]),SUMIF(TMonthly[Day of the Month],"&gt;="&amp;DAY(A1235),TMonthly[Amount])))</f>
        <v/>
      </c>
      <c r="F1235" s="8" t="str" cm="1">
        <f t="array" ref="F1235">IF(A1235="","",SUMPRODUCT(--(TYearly[Due Date]&lt;=A1235),IF(B1235="N",--(TYearly[Day]=DAY(A1235)),--(TYearly[Day]&gt;=DAY(A1235))),--(IFERROR(MOD(TYearly[Month]-MONTH(A1235)+12,12),1)=0),TYearly[Amount]))</f>
        <v/>
      </c>
      <c r="G1235" s="8" t="str">
        <f>IF(A1235="","",SUMIF(TOneTime[Due Date],A1235,TOneTime[Amount]))</f>
        <v/>
      </c>
      <c r="H1235" s="8" t="str" cm="1">
        <f t="array" ref="H1235">IF(A1235="","",IF(COUNTIF(TOther[Frequency],$H$1)=0,0,SUMPRODUCT(--(IFERROR(MOD(A1235-TOther[Start Date],7),1)=0),--(TOther[Frequency]=$H$1),--(TOther[Start Date]&lt;=A1235),--(TOther[End Date Calc]&gt;=A1235),TOther[Amount])))</f>
        <v/>
      </c>
      <c r="I1235" s="8" t="str" cm="1">
        <f t="array" ref="I1235">IF(A1235="","",IF(COUNTIF(TOther[Frequency],$I$1)=0,0,SUMPRODUCT(--(IFERROR(MOD(A1235-TOther[Start Date],14),1)=0),--(TOther[Frequency]=$I$1),--(TOther[Start Date]&lt;=A1235),--(TOther[End Date Calc]&gt;=A1235),TOther[Amount])))</f>
        <v/>
      </c>
      <c r="J1235" s="8" t="str">
        <f>IF(A1235="","",IF(COUNTIF(TOther[Frequency],$J$1)=0,0,IF(OR(DAY(A1235)=1,DAY(A1235)=15),SUMIFS(TOther[Amount],TOther[Frequency],$J$1,TOther[Start Date],"&lt;="&amp;$A1235,TOther[End Date Calc],"&gt;="&amp;A1235),0)))</f>
        <v/>
      </c>
      <c r="K1235" s="8" t="str">
        <f>IF(A1235="","",IF(COUNTIF(TOther[Frequency],$K$1)=0,0,IF(A1235=(A1235-DAY(A1235)+1+2*7-WEEKDAY(A1235-DAY(A1235)+8-4,1)),SUMIFS(TOther[Amount],TOther[Frequency],$K$1,TOther[Start Date],"&lt;="&amp;$A1235,TOther[End Date Calc],"&gt;="&amp;A1235),0)))</f>
        <v/>
      </c>
      <c r="L1235" s="8" t="str">
        <f>IF(A1235="","",IF(COUNTIF(TOther[Frequency],$L$1)=0,0,IF(A1235=(A1235-DAY(A1235)+1+3*7-WEEKDAY(A1235-DAY(A1235)+8-4,1)),SUMIFS(TOther[Amount],TOther[Frequency],$L$1,TOther[Start Date],"&lt;="&amp;$A1235,TOther[End Date Calc],"&gt;="&amp;A1235),0)))</f>
        <v/>
      </c>
      <c r="M1235" s="8" t="str">
        <f>IF(A1235="","",IF(COUNTIF(TOther[Frequency],$M$1)=0,0,IF(A1235=(A1235-DAY(A1235)+1+4*7-WEEKDAY(A1235-DAY(A1235)+8-4,1)),SUMIFS(TOther[Amount],TOther[Frequency],$M$1,TOther[Start Date],"&lt;="&amp;$A1235,TOther[End Date Calc],"&gt;="&amp;A1235),0)))</f>
        <v/>
      </c>
      <c r="N1235" s="8" t="str" cm="1">
        <f t="array" ref="N1235">IF(A1235="","",IF(COUNTIF(TOther[Frequency],$N$1)=0,0,SUMPRODUCT(--(IFERROR(MOD(A1235-TOther[Start Date],28),1)=0),--(TOther[Frequency]=$N$1),--(TOther[Start Date]&lt;=A1235),--(TOther[End Date Calc]&gt;=A1235),TOther[Amount])))</f>
        <v/>
      </c>
      <c r="O1235" s="8" t="str" cm="1">
        <f t="array" ref="O1235">IF(A1235="","",IF(COUNTIF(TOther[Frequency],$O$1)=0,0,SUMPRODUCT(--(IFERROR(MOD(A1235-TOther[Start Date],42),1)=0),--(TOther[Frequency]=$O$1),--(TOther[Start Date]&lt;=A1235),--(TOther[End Date Calc]&gt;=A1235),TOther[Amount])))</f>
        <v/>
      </c>
      <c r="P1235" s="8" t="str" cm="1">
        <f t="array" ref="P1235">IF(A1235="","",IF(COUNTIF(TOther[Frequency],$P$1)=0,0,SUMPRODUCT(--(IFERROR(MOD(A1235-TOther[Start Date],56),1)=0),--(TOther[Frequency]=$P$1),--(TOther[Start Date]&lt;=A1235),--(TOther[End Date Calc]&gt;=A1235),TOther[Amount])))</f>
        <v/>
      </c>
      <c r="Q1235" s="8" t="str">
        <f>IF(A1235="","",IF(COUNTIF(TOther[Frequency],$Q$1)=0,0,IF(B1235="N",SUMIFS(TOther[Amount],TOther[Frequency],$Q$1,TOther[Start Date],"&lt;="&amp;$A1235,TOther[End Date Calc],"&gt;="&amp;A1235,TOther[Start Day],DAY(A1235)),SUMIFS(TOther[Amount],TOther[Frequency],$Q$1,TOther[Start Date],"&lt;="&amp;$A1235,TOther[End Date Calc],"&gt;="&amp;A1235,TOther[Start Day],"&gt;="&amp;DAY(A1235)))))</f>
        <v/>
      </c>
      <c r="R1235" s="8" t="str" cm="1">
        <f t="array" ref="R1235">IF(A1235="","",IF(COUNTIF(TOther[Frequency],R$1)=0,0,SUMPRODUCT(--(TOther[Frequency]=R$1),--(TOther[Start Date]&lt;=A1235),--(TOther[End Date Calc]&gt;=A1235),IF(B1235="N",--(TOther[Start Day]=DAY(A1235)),--(TOther[Start Day]&gt;=DAY(A1235))),--(IFERROR(MOD(TOther[Start Month]-MONTH(A1235)+2,2),1)=0),TOther[Amount])))</f>
        <v/>
      </c>
      <c r="S1235" s="8" t="str" cm="1">
        <f t="array" ref="S1235">IF(A1235="","",IF(COUNTIF(TOther[Frequency],S$1)=0,0,SUMPRODUCT(--(TOther[Frequency]=S$1),--(TOther[Start Date]&lt;=A1235),--(TOther[End Date Calc]&gt;=A1235),IF(B1235="N",--(TOther[Start Day]=DAY(A1235)),--(TOther[Start Day]&gt;=DAY(A1235))),--(IFERROR(MOD(TOther[Start Month]-MONTH(A1235)+3,3),1)=0),TOther[Amount])))</f>
        <v/>
      </c>
      <c r="T1235" s="8" t="str" cm="1">
        <f t="array" ref="T1235">IF($A1235="","",IF(COUNTIF(TOther[Frequency],T$1)=0,0,SUMPRODUCT(--(TOther[Frequency]=T$1),--(TOther[Start Date]&lt;=$A1235),--(TOther[End Date Calc]&gt;=$A1235),IF($B1235="N",--(TOther[Start Day]=DAY($A1235)),--(TOther[Start Day]&gt;=DAY($A1235))),--(IFERROR(MOD(TOther[Start Month]-MONTH($A1235)+4,4),1)=0),TOther[Amount])))</f>
        <v/>
      </c>
      <c r="U1235" s="8" t="str" cm="1">
        <f t="array" ref="U1235">IF(A1235="","",IF(COUNTIF(TOther[Frequency],$U$1)=0,0,SUMPRODUCT(--(TOther[Frequency]=$U$1),--(TOther[Start Date]&lt;=A1235),--(TOther[End Date Calc]&gt;=A1235),IF(B1235="N",--(TOther[Start Day]=DAY(A1235)),--(TOther[Start Day]&gt;=DAY(A1235))),--(IFERROR(MOD(TOther[Start Month]-MONTH(A1235)+6,6),1)=0),TOther[Amount])))</f>
        <v/>
      </c>
      <c r="V1235" s="8" t="str" cm="1">
        <f t="array" ref="V1235">IF(A1235="","",IF(COUNTIF(TOther[Frequency],$V$1)=0,0,SUMPRODUCT(--(TOther[Frequency]=$V$1),--(TOther[Start Date]&lt;=A1235),--(TOther[End Date Calc]&gt;=A1235),IF(B1235="N",--(TOther[Start Day]=DAY(A1235)),--(TOther[Start Day]&gt;=DAY(A1235))),--(IFERROR(MOD(TOther[Start Month]-MONTH(A1235)+12,12),1)=0),TOther[Amount])))</f>
        <v/>
      </c>
      <c r="W1235" s="8" t="str">
        <f>IF(A1235="","",SUMIFS(TOther[Amount],TOther[Start Date],A1235,TOther[Frequency],$W$1))</f>
        <v/>
      </c>
      <c r="X1235" s="9" t="str">
        <f t="shared" si="95"/>
        <v/>
      </c>
      <c r="Y1235" s="9" t="str">
        <f t="shared" si="99"/>
        <v/>
      </c>
      <c r="Z1235" s="8" t="str" cm="1">
        <f t="array" ref="Z1235">IF(A1235="","",IF(COUNTIF('2) Income'!$D$13:$D$32,"Weekly")=0,0,SUMPRODUCT(--(IFERROR(MOD(A1235-'2) Income'!$F$13:$F$32,7),1)=0),--('2) Income'!$D$13:$D$32="Weekly"),--('2) Income'!$F$13:$F$32&lt;=A1235),'2) Income'!$E$13:$E$32)))</f>
        <v/>
      </c>
      <c r="AA1235" s="8" t="str" cm="1">
        <f t="array" ref="AA1235">IF(A1235="","",IF(COUNTIF('2) Income'!$D$13:$D$32,"Every Other Week")=0,0,SUMPRODUCT(--(IFERROR(MOD(A1235-'2) Income'!$F$13:$F$32,14),1)=0),--('2) Income'!$D$13:$D$32="Every Other Week"),--('2) Income'!$F$13:$F$32&lt;=A1235),'2) Income'!$E$13:$E$32)))</f>
        <v/>
      </c>
      <c r="AB1235" s="8" t="str">
        <f>IF(A1235="","",IF(COUNTIF('2) Income'!$D$13:$D$32,"1st and 15th")=0,0,IF(OR(DAY(A1235)=1,DAY(A1235)=15),SUMIFS('2) Income'!$E$13:$E$32,'2) Income'!$D$13:$D$32,"1st and 15th",'2) Income'!$F$13:$F$32,"&lt;="&amp;$A1235),0)))</f>
        <v/>
      </c>
      <c r="AC1235" s="8" t="str">
        <f>IF(A1235="","",IF(COUNTIF('2) Income'!$D$13:$D$32,"2nd Wednesday")=0,0,IF(A1235=(A1235-DAY(A1235)+1+2*7-WEEKDAY(A1235-DAY(A1235)+8-4,1)),SUMIFS('2) Income'!$E$13:$E$32,'2) Income'!$D$13:$D$32,"2nd Wednesday",'2) Income'!$F$13:$F$32,"&lt;="&amp;$A1235),0)))</f>
        <v/>
      </c>
      <c r="AD1235" s="8" t="str">
        <f>IF(A1235="","",IF(COUNTIF('2) Income'!$D$13:$D$32,"3rd Wednesday")=0,0,IF(A1235=(A1235-DAY(A1235)+1+3*7-WEEKDAY(A1235-DAY(A1235)+8-4,1)),SUMIFS('2) Income'!$E$13:$E$32,'2) Income'!$D$13:$D$32,"3rd Wednesday",'2) Income'!$F$13:$F$32,"&lt;="&amp;$A1235),0)))</f>
        <v/>
      </c>
      <c r="AE1235" s="8" t="str">
        <f>IF(A1235="","",IF(COUNTIF('2) Income'!$D$13:$D$32,"4th Wednesday")=0,0,IF(A1235=(A1235-DAY(A1235)+1+4*7-WEEKDAY(A1235-DAY(A1235)+8-4,1)),SUMIFS('2) Income'!$E$13:$E$32,'2) Income'!$D$13:$D$32,"4th Wednesday",'2) Income'!$F$13:$F$32,"&lt;="&amp;$A1235),0)))</f>
        <v/>
      </c>
      <c r="AF1235" s="8" t="str" cm="1">
        <f t="array" ref="AF1235">IF(A1235="","",IF(COUNTIF('2) Income'!$D$13:$D$32,"Every 4 Weeks")=0,0,SUMPRODUCT(--(IFERROR(MOD(A1235-'2) Income'!$F$13:$F$32,28),1)=0),--('2) Income'!$D$13:$D$32="Every 4 Weeks"),--('2) Income'!$F$13:$F$32&lt;=A1235),'2) Income'!$E$13:$E$32)))</f>
        <v/>
      </c>
      <c r="AG1235" s="8" t="str">
        <f>IF(A1235="","",IF(COUNTIF('2) Income'!$D$13:$D$32,"Monthly")=0,0,IF(B1235="N",SUMIFS('2) Income'!$E$13:$E$32,'2) Income'!$D$13:$D$32,"monthly",'2) Income'!$F$13:$F$32,"&lt;="&amp;$A1235,'2) Income'!$I$13:$I$32,DAY(A1235)),SUMIFS('2) Income'!$E$13:$E$32,'2) Income'!$D$13:$D$32,"monthly",'2) Income'!$F$13:$F$32,"&lt;="&amp;$A1235,'2) Income'!$I$13:$I$32,"&gt;="&amp;DAY(A1235)))))</f>
        <v/>
      </c>
      <c r="AH1235" s="8" t="str" cm="1">
        <f t="array" ref="AH1235">IF(A1235="","",IF(COUNTIF('2) Income'!$D$13:$D$32,"Yearly")=0,0,SUMPRODUCT(--('2) Income'!$D$13:$D$32="Yearly"),--('2) Income'!$F$13:$F$32&lt;=A1235),IF(B1235="N",--('2) Income'!$I$13:$I$32=DAY(A1235)),--('2) Income'!$I$13:$I$32&gt;=DAY(A1235))),--(IFERROR(MOD('2) Income'!$H$13:$H$32-MONTH(A1235)+12,12),1)=0),'2) Income'!$E$13:$E$32)))</f>
        <v/>
      </c>
      <c r="AI1235" s="8" t="str">
        <f>IF(A1235="","",IF(COUNTIF('2) Income'!$D$13:$D$32,"one-time")=0,0,SUMIFS('2) Income'!$E$13:$E$32,'2) Income'!$D$13:$D$32,"one-time",'2) Income'!$F$13:$F$32,"="&amp;$A1235)))</f>
        <v/>
      </c>
      <c r="AJ1235" s="9" t="str">
        <f t="shared" si="96"/>
        <v/>
      </c>
    </row>
    <row r="1236" spans="1:36">
      <c r="A1236" s="7" t="str">
        <f>IF(A1235="","",IF(A1235+1&lt;='1) Period'!$E$21,A1235+1,""))</f>
        <v/>
      </c>
      <c r="B1236" s="7" t="e">
        <f t="shared" si="97"/>
        <v>#VALUE!</v>
      </c>
      <c r="C1236" t="e">
        <f t="shared" si="98"/>
        <v>#VALUE!</v>
      </c>
      <c r="D1236" s="8" t="str">
        <f>IF(A1236="","",IF(TEXT(A1236,"dddd")='4) Happy Money'!$E$23,WAllowance,0))</f>
        <v/>
      </c>
      <c r="E1236" s="8" t="str">
        <f>IF(A1236="","",IF(B1236="N",SUMIF(TMonthly[Day of the Month],DAY(A1236),TMonthly[Amount]),SUMIF(TMonthly[Day of the Month],"&gt;="&amp;DAY(A1236),TMonthly[Amount])))</f>
        <v/>
      </c>
      <c r="F1236" s="8" t="str" cm="1">
        <f t="array" ref="F1236">IF(A1236="","",SUMPRODUCT(--(TYearly[Due Date]&lt;=A1236),IF(B1236="N",--(TYearly[Day]=DAY(A1236)),--(TYearly[Day]&gt;=DAY(A1236))),--(IFERROR(MOD(TYearly[Month]-MONTH(A1236)+12,12),1)=0),TYearly[Amount]))</f>
        <v/>
      </c>
      <c r="G1236" s="8" t="str">
        <f>IF(A1236="","",SUMIF(TOneTime[Due Date],A1236,TOneTime[Amount]))</f>
        <v/>
      </c>
      <c r="H1236" s="8" t="str" cm="1">
        <f t="array" ref="H1236">IF(A1236="","",IF(COUNTIF(TOther[Frequency],$H$1)=0,0,SUMPRODUCT(--(IFERROR(MOD(A1236-TOther[Start Date],7),1)=0),--(TOther[Frequency]=$H$1),--(TOther[Start Date]&lt;=A1236),--(TOther[End Date Calc]&gt;=A1236),TOther[Amount])))</f>
        <v/>
      </c>
      <c r="I1236" s="8" t="str" cm="1">
        <f t="array" ref="I1236">IF(A1236="","",IF(COUNTIF(TOther[Frequency],$I$1)=0,0,SUMPRODUCT(--(IFERROR(MOD(A1236-TOther[Start Date],14),1)=0),--(TOther[Frequency]=$I$1),--(TOther[Start Date]&lt;=A1236),--(TOther[End Date Calc]&gt;=A1236),TOther[Amount])))</f>
        <v/>
      </c>
      <c r="J1236" s="8" t="str">
        <f>IF(A1236="","",IF(COUNTIF(TOther[Frequency],$J$1)=0,0,IF(OR(DAY(A1236)=1,DAY(A1236)=15),SUMIFS(TOther[Amount],TOther[Frequency],$J$1,TOther[Start Date],"&lt;="&amp;$A1236,TOther[End Date Calc],"&gt;="&amp;A1236),0)))</f>
        <v/>
      </c>
      <c r="K1236" s="8" t="str">
        <f>IF(A1236="","",IF(COUNTIF(TOther[Frequency],$K$1)=0,0,IF(A1236=(A1236-DAY(A1236)+1+2*7-WEEKDAY(A1236-DAY(A1236)+8-4,1)),SUMIFS(TOther[Amount],TOther[Frequency],$K$1,TOther[Start Date],"&lt;="&amp;$A1236,TOther[End Date Calc],"&gt;="&amp;A1236),0)))</f>
        <v/>
      </c>
      <c r="L1236" s="8" t="str">
        <f>IF(A1236="","",IF(COUNTIF(TOther[Frequency],$L$1)=0,0,IF(A1236=(A1236-DAY(A1236)+1+3*7-WEEKDAY(A1236-DAY(A1236)+8-4,1)),SUMIFS(TOther[Amount],TOther[Frequency],$L$1,TOther[Start Date],"&lt;="&amp;$A1236,TOther[End Date Calc],"&gt;="&amp;A1236),0)))</f>
        <v/>
      </c>
      <c r="M1236" s="8" t="str">
        <f>IF(A1236="","",IF(COUNTIF(TOther[Frequency],$M$1)=0,0,IF(A1236=(A1236-DAY(A1236)+1+4*7-WEEKDAY(A1236-DAY(A1236)+8-4,1)),SUMIFS(TOther[Amount],TOther[Frequency],$M$1,TOther[Start Date],"&lt;="&amp;$A1236,TOther[End Date Calc],"&gt;="&amp;A1236),0)))</f>
        <v/>
      </c>
      <c r="N1236" s="8" t="str" cm="1">
        <f t="array" ref="N1236">IF(A1236="","",IF(COUNTIF(TOther[Frequency],$N$1)=0,0,SUMPRODUCT(--(IFERROR(MOD(A1236-TOther[Start Date],28),1)=0),--(TOther[Frequency]=$N$1),--(TOther[Start Date]&lt;=A1236),--(TOther[End Date Calc]&gt;=A1236),TOther[Amount])))</f>
        <v/>
      </c>
      <c r="O1236" s="8" t="str" cm="1">
        <f t="array" ref="O1236">IF(A1236="","",IF(COUNTIF(TOther[Frequency],$O$1)=0,0,SUMPRODUCT(--(IFERROR(MOD(A1236-TOther[Start Date],42),1)=0),--(TOther[Frequency]=$O$1),--(TOther[Start Date]&lt;=A1236),--(TOther[End Date Calc]&gt;=A1236),TOther[Amount])))</f>
        <v/>
      </c>
      <c r="P1236" s="8" t="str" cm="1">
        <f t="array" ref="P1236">IF(A1236="","",IF(COUNTIF(TOther[Frequency],$P$1)=0,0,SUMPRODUCT(--(IFERROR(MOD(A1236-TOther[Start Date],56),1)=0),--(TOther[Frequency]=$P$1),--(TOther[Start Date]&lt;=A1236),--(TOther[End Date Calc]&gt;=A1236),TOther[Amount])))</f>
        <v/>
      </c>
      <c r="Q1236" s="8" t="str">
        <f>IF(A1236="","",IF(COUNTIF(TOther[Frequency],$Q$1)=0,0,IF(B1236="N",SUMIFS(TOther[Amount],TOther[Frequency],$Q$1,TOther[Start Date],"&lt;="&amp;$A1236,TOther[End Date Calc],"&gt;="&amp;A1236,TOther[Start Day],DAY(A1236)),SUMIFS(TOther[Amount],TOther[Frequency],$Q$1,TOther[Start Date],"&lt;="&amp;$A1236,TOther[End Date Calc],"&gt;="&amp;A1236,TOther[Start Day],"&gt;="&amp;DAY(A1236)))))</f>
        <v/>
      </c>
      <c r="R1236" s="8" t="str" cm="1">
        <f t="array" ref="R1236">IF(A1236="","",IF(COUNTIF(TOther[Frequency],R$1)=0,0,SUMPRODUCT(--(TOther[Frequency]=R$1),--(TOther[Start Date]&lt;=A1236),--(TOther[End Date Calc]&gt;=A1236),IF(B1236="N",--(TOther[Start Day]=DAY(A1236)),--(TOther[Start Day]&gt;=DAY(A1236))),--(IFERROR(MOD(TOther[Start Month]-MONTH(A1236)+2,2),1)=0),TOther[Amount])))</f>
        <v/>
      </c>
      <c r="S1236" s="8" t="str" cm="1">
        <f t="array" ref="S1236">IF(A1236="","",IF(COUNTIF(TOther[Frequency],S$1)=0,0,SUMPRODUCT(--(TOther[Frequency]=S$1),--(TOther[Start Date]&lt;=A1236),--(TOther[End Date Calc]&gt;=A1236),IF(B1236="N",--(TOther[Start Day]=DAY(A1236)),--(TOther[Start Day]&gt;=DAY(A1236))),--(IFERROR(MOD(TOther[Start Month]-MONTH(A1236)+3,3),1)=0),TOther[Amount])))</f>
        <v/>
      </c>
      <c r="T1236" s="8" t="str" cm="1">
        <f t="array" ref="T1236">IF($A1236="","",IF(COUNTIF(TOther[Frequency],T$1)=0,0,SUMPRODUCT(--(TOther[Frequency]=T$1),--(TOther[Start Date]&lt;=$A1236),--(TOther[End Date Calc]&gt;=$A1236),IF($B1236="N",--(TOther[Start Day]=DAY($A1236)),--(TOther[Start Day]&gt;=DAY($A1236))),--(IFERROR(MOD(TOther[Start Month]-MONTH($A1236)+4,4),1)=0),TOther[Amount])))</f>
        <v/>
      </c>
      <c r="U1236" s="8" t="str" cm="1">
        <f t="array" ref="U1236">IF(A1236="","",IF(COUNTIF(TOther[Frequency],$U$1)=0,0,SUMPRODUCT(--(TOther[Frequency]=$U$1),--(TOther[Start Date]&lt;=A1236),--(TOther[End Date Calc]&gt;=A1236),IF(B1236="N",--(TOther[Start Day]=DAY(A1236)),--(TOther[Start Day]&gt;=DAY(A1236))),--(IFERROR(MOD(TOther[Start Month]-MONTH(A1236)+6,6),1)=0),TOther[Amount])))</f>
        <v/>
      </c>
      <c r="V1236" s="8" t="str" cm="1">
        <f t="array" ref="V1236">IF(A1236="","",IF(COUNTIF(TOther[Frequency],$V$1)=0,0,SUMPRODUCT(--(TOther[Frequency]=$V$1),--(TOther[Start Date]&lt;=A1236),--(TOther[End Date Calc]&gt;=A1236),IF(B1236="N",--(TOther[Start Day]=DAY(A1236)),--(TOther[Start Day]&gt;=DAY(A1236))),--(IFERROR(MOD(TOther[Start Month]-MONTH(A1236)+12,12),1)=0),TOther[Amount])))</f>
        <v/>
      </c>
      <c r="W1236" s="8" t="str">
        <f>IF(A1236="","",SUMIFS(TOther[Amount],TOther[Start Date],A1236,TOther[Frequency],$W$1))</f>
        <v/>
      </c>
      <c r="X1236" s="9" t="str">
        <f t="shared" si="95"/>
        <v/>
      </c>
      <c r="Y1236" s="9" t="str">
        <f t="shared" si="99"/>
        <v/>
      </c>
      <c r="Z1236" s="8" t="str" cm="1">
        <f t="array" ref="Z1236">IF(A1236="","",IF(COUNTIF('2) Income'!$D$13:$D$32,"Weekly")=0,0,SUMPRODUCT(--(IFERROR(MOD(A1236-'2) Income'!$F$13:$F$32,7),1)=0),--('2) Income'!$D$13:$D$32="Weekly"),--('2) Income'!$F$13:$F$32&lt;=A1236),'2) Income'!$E$13:$E$32)))</f>
        <v/>
      </c>
      <c r="AA1236" s="8" t="str" cm="1">
        <f t="array" ref="AA1236">IF(A1236="","",IF(COUNTIF('2) Income'!$D$13:$D$32,"Every Other Week")=0,0,SUMPRODUCT(--(IFERROR(MOD(A1236-'2) Income'!$F$13:$F$32,14),1)=0),--('2) Income'!$D$13:$D$32="Every Other Week"),--('2) Income'!$F$13:$F$32&lt;=A1236),'2) Income'!$E$13:$E$32)))</f>
        <v/>
      </c>
      <c r="AB1236" s="8" t="str">
        <f>IF(A1236="","",IF(COUNTIF('2) Income'!$D$13:$D$32,"1st and 15th")=0,0,IF(OR(DAY(A1236)=1,DAY(A1236)=15),SUMIFS('2) Income'!$E$13:$E$32,'2) Income'!$D$13:$D$32,"1st and 15th",'2) Income'!$F$13:$F$32,"&lt;="&amp;$A1236),0)))</f>
        <v/>
      </c>
      <c r="AC1236" s="8" t="str">
        <f>IF(A1236="","",IF(COUNTIF('2) Income'!$D$13:$D$32,"2nd Wednesday")=0,0,IF(A1236=(A1236-DAY(A1236)+1+2*7-WEEKDAY(A1236-DAY(A1236)+8-4,1)),SUMIFS('2) Income'!$E$13:$E$32,'2) Income'!$D$13:$D$32,"2nd Wednesday",'2) Income'!$F$13:$F$32,"&lt;="&amp;$A1236),0)))</f>
        <v/>
      </c>
      <c r="AD1236" s="8" t="str">
        <f>IF(A1236="","",IF(COUNTIF('2) Income'!$D$13:$D$32,"3rd Wednesday")=0,0,IF(A1236=(A1236-DAY(A1236)+1+3*7-WEEKDAY(A1236-DAY(A1236)+8-4,1)),SUMIFS('2) Income'!$E$13:$E$32,'2) Income'!$D$13:$D$32,"3rd Wednesday",'2) Income'!$F$13:$F$32,"&lt;="&amp;$A1236),0)))</f>
        <v/>
      </c>
      <c r="AE1236" s="8" t="str">
        <f>IF(A1236="","",IF(COUNTIF('2) Income'!$D$13:$D$32,"4th Wednesday")=0,0,IF(A1236=(A1236-DAY(A1236)+1+4*7-WEEKDAY(A1236-DAY(A1236)+8-4,1)),SUMIFS('2) Income'!$E$13:$E$32,'2) Income'!$D$13:$D$32,"4th Wednesday",'2) Income'!$F$13:$F$32,"&lt;="&amp;$A1236),0)))</f>
        <v/>
      </c>
      <c r="AF1236" s="8" t="str" cm="1">
        <f t="array" ref="AF1236">IF(A1236="","",IF(COUNTIF('2) Income'!$D$13:$D$32,"Every 4 Weeks")=0,0,SUMPRODUCT(--(IFERROR(MOD(A1236-'2) Income'!$F$13:$F$32,28),1)=0),--('2) Income'!$D$13:$D$32="Every 4 Weeks"),--('2) Income'!$F$13:$F$32&lt;=A1236),'2) Income'!$E$13:$E$32)))</f>
        <v/>
      </c>
      <c r="AG1236" s="8" t="str">
        <f>IF(A1236="","",IF(COUNTIF('2) Income'!$D$13:$D$32,"Monthly")=0,0,IF(B1236="N",SUMIFS('2) Income'!$E$13:$E$32,'2) Income'!$D$13:$D$32,"monthly",'2) Income'!$F$13:$F$32,"&lt;="&amp;$A1236,'2) Income'!$I$13:$I$32,DAY(A1236)),SUMIFS('2) Income'!$E$13:$E$32,'2) Income'!$D$13:$D$32,"monthly",'2) Income'!$F$13:$F$32,"&lt;="&amp;$A1236,'2) Income'!$I$13:$I$32,"&gt;="&amp;DAY(A1236)))))</f>
        <v/>
      </c>
      <c r="AH1236" s="8" t="str" cm="1">
        <f t="array" ref="AH1236">IF(A1236="","",IF(COUNTIF('2) Income'!$D$13:$D$32,"Yearly")=0,0,SUMPRODUCT(--('2) Income'!$D$13:$D$32="Yearly"),--('2) Income'!$F$13:$F$32&lt;=A1236),IF(B1236="N",--('2) Income'!$I$13:$I$32=DAY(A1236)),--('2) Income'!$I$13:$I$32&gt;=DAY(A1236))),--(IFERROR(MOD('2) Income'!$H$13:$H$32-MONTH(A1236)+12,12),1)=0),'2) Income'!$E$13:$E$32)))</f>
        <v/>
      </c>
      <c r="AI1236" s="8" t="str">
        <f>IF(A1236="","",IF(COUNTIF('2) Income'!$D$13:$D$32,"one-time")=0,0,SUMIFS('2) Income'!$E$13:$E$32,'2) Income'!$D$13:$D$32,"one-time",'2) Income'!$F$13:$F$32,"="&amp;$A1236)))</f>
        <v/>
      </c>
      <c r="AJ1236" s="9" t="str">
        <f t="shared" si="96"/>
        <v/>
      </c>
    </row>
    <row r="1237" spans="1:36">
      <c r="A1237" s="7" t="str">
        <f>IF(A1236="","",IF(A1236+1&lt;='1) Period'!$E$21,A1236+1,""))</f>
        <v/>
      </c>
      <c r="B1237" s="7" t="e">
        <f t="shared" si="97"/>
        <v>#VALUE!</v>
      </c>
      <c r="C1237" t="e">
        <f t="shared" si="98"/>
        <v>#VALUE!</v>
      </c>
      <c r="D1237" s="8" t="str">
        <f>IF(A1237="","",IF(TEXT(A1237,"dddd")='4) Happy Money'!$E$23,WAllowance,0))</f>
        <v/>
      </c>
      <c r="E1237" s="8" t="str">
        <f>IF(A1237="","",IF(B1237="N",SUMIF(TMonthly[Day of the Month],DAY(A1237),TMonthly[Amount]),SUMIF(TMonthly[Day of the Month],"&gt;="&amp;DAY(A1237),TMonthly[Amount])))</f>
        <v/>
      </c>
      <c r="F1237" s="8" t="str" cm="1">
        <f t="array" ref="F1237">IF(A1237="","",SUMPRODUCT(--(TYearly[Due Date]&lt;=A1237),IF(B1237="N",--(TYearly[Day]=DAY(A1237)),--(TYearly[Day]&gt;=DAY(A1237))),--(IFERROR(MOD(TYearly[Month]-MONTH(A1237)+12,12),1)=0),TYearly[Amount]))</f>
        <v/>
      </c>
      <c r="G1237" s="8" t="str">
        <f>IF(A1237="","",SUMIF(TOneTime[Due Date],A1237,TOneTime[Amount]))</f>
        <v/>
      </c>
      <c r="H1237" s="8" t="str" cm="1">
        <f t="array" ref="H1237">IF(A1237="","",IF(COUNTIF(TOther[Frequency],$H$1)=0,0,SUMPRODUCT(--(IFERROR(MOD(A1237-TOther[Start Date],7),1)=0),--(TOther[Frequency]=$H$1),--(TOther[Start Date]&lt;=A1237),--(TOther[End Date Calc]&gt;=A1237),TOther[Amount])))</f>
        <v/>
      </c>
      <c r="I1237" s="8" t="str" cm="1">
        <f t="array" ref="I1237">IF(A1237="","",IF(COUNTIF(TOther[Frequency],$I$1)=0,0,SUMPRODUCT(--(IFERROR(MOD(A1237-TOther[Start Date],14),1)=0),--(TOther[Frequency]=$I$1),--(TOther[Start Date]&lt;=A1237),--(TOther[End Date Calc]&gt;=A1237),TOther[Amount])))</f>
        <v/>
      </c>
      <c r="J1237" s="8" t="str">
        <f>IF(A1237="","",IF(COUNTIF(TOther[Frequency],$J$1)=0,0,IF(OR(DAY(A1237)=1,DAY(A1237)=15),SUMIFS(TOther[Amount],TOther[Frequency],$J$1,TOther[Start Date],"&lt;="&amp;$A1237,TOther[End Date Calc],"&gt;="&amp;A1237),0)))</f>
        <v/>
      </c>
      <c r="K1237" s="8" t="str">
        <f>IF(A1237="","",IF(COUNTIF(TOther[Frequency],$K$1)=0,0,IF(A1237=(A1237-DAY(A1237)+1+2*7-WEEKDAY(A1237-DAY(A1237)+8-4,1)),SUMIFS(TOther[Amount],TOther[Frequency],$K$1,TOther[Start Date],"&lt;="&amp;$A1237,TOther[End Date Calc],"&gt;="&amp;A1237),0)))</f>
        <v/>
      </c>
      <c r="L1237" s="8" t="str">
        <f>IF(A1237="","",IF(COUNTIF(TOther[Frequency],$L$1)=0,0,IF(A1237=(A1237-DAY(A1237)+1+3*7-WEEKDAY(A1237-DAY(A1237)+8-4,1)),SUMIFS(TOther[Amount],TOther[Frequency],$L$1,TOther[Start Date],"&lt;="&amp;$A1237,TOther[End Date Calc],"&gt;="&amp;A1237),0)))</f>
        <v/>
      </c>
      <c r="M1237" s="8" t="str">
        <f>IF(A1237="","",IF(COUNTIF(TOther[Frequency],$M$1)=0,0,IF(A1237=(A1237-DAY(A1237)+1+4*7-WEEKDAY(A1237-DAY(A1237)+8-4,1)),SUMIFS(TOther[Amount],TOther[Frequency],$M$1,TOther[Start Date],"&lt;="&amp;$A1237,TOther[End Date Calc],"&gt;="&amp;A1237),0)))</f>
        <v/>
      </c>
      <c r="N1237" s="8" t="str" cm="1">
        <f t="array" ref="N1237">IF(A1237="","",IF(COUNTIF(TOther[Frequency],$N$1)=0,0,SUMPRODUCT(--(IFERROR(MOD(A1237-TOther[Start Date],28),1)=0),--(TOther[Frequency]=$N$1),--(TOther[Start Date]&lt;=A1237),--(TOther[End Date Calc]&gt;=A1237),TOther[Amount])))</f>
        <v/>
      </c>
      <c r="O1237" s="8" t="str" cm="1">
        <f t="array" ref="O1237">IF(A1237="","",IF(COUNTIF(TOther[Frequency],$O$1)=0,0,SUMPRODUCT(--(IFERROR(MOD(A1237-TOther[Start Date],42),1)=0),--(TOther[Frequency]=$O$1),--(TOther[Start Date]&lt;=A1237),--(TOther[End Date Calc]&gt;=A1237),TOther[Amount])))</f>
        <v/>
      </c>
      <c r="P1237" s="8" t="str" cm="1">
        <f t="array" ref="P1237">IF(A1237="","",IF(COUNTIF(TOther[Frequency],$P$1)=0,0,SUMPRODUCT(--(IFERROR(MOD(A1237-TOther[Start Date],56),1)=0),--(TOther[Frequency]=$P$1),--(TOther[Start Date]&lt;=A1237),--(TOther[End Date Calc]&gt;=A1237),TOther[Amount])))</f>
        <v/>
      </c>
      <c r="Q1237" s="8" t="str">
        <f>IF(A1237="","",IF(COUNTIF(TOther[Frequency],$Q$1)=0,0,IF(B1237="N",SUMIFS(TOther[Amount],TOther[Frequency],$Q$1,TOther[Start Date],"&lt;="&amp;$A1237,TOther[End Date Calc],"&gt;="&amp;A1237,TOther[Start Day],DAY(A1237)),SUMIFS(TOther[Amount],TOther[Frequency],$Q$1,TOther[Start Date],"&lt;="&amp;$A1237,TOther[End Date Calc],"&gt;="&amp;A1237,TOther[Start Day],"&gt;="&amp;DAY(A1237)))))</f>
        <v/>
      </c>
      <c r="R1237" s="8" t="str" cm="1">
        <f t="array" ref="R1237">IF(A1237="","",IF(COUNTIF(TOther[Frequency],R$1)=0,0,SUMPRODUCT(--(TOther[Frequency]=R$1),--(TOther[Start Date]&lt;=A1237),--(TOther[End Date Calc]&gt;=A1237),IF(B1237="N",--(TOther[Start Day]=DAY(A1237)),--(TOther[Start Day]&gt;=DAY(A1237))),--(IFERROR(MOD(TOther[Start Month]-MONTH(A1237)+2,2),1)=0),TOther[Amount])))</f>
        <v/>
      </c>
      <c r="S1237" s="8" t="str" cm="1">
        <f t="array" ref="S1237">IF(A1237="","",IF(COUNTIF(TOther[Frequency],S$1)=0,0,SUMPRODUCT(--(TOther[Frequency]=S$1),--(TOther[Start Date]&lt;=A1237),--(TOther[End Date Calc]&gt;=A1237),IF(B1237="N",--(TOther[Start Day]=DAY(A1237)),--(TOther[Start Day]&gt;=DAY(A1237))),--(IFERROR(MOD(TOther[Start Month]-MONTH(A1237)+3,3),1)=0),TOther[Amount])))</f>
        <v/>
      </c>
      <c r="T1237" s="8" t="str" cm="1">
        <f t="array" ref="T1237">IF($A1237="","",IF(COUNTIF(TOther[Frequency],T$1)=0,0,SUMPRODUCT(--(TOther[Frequency]=T$1),--(TOther[Start Date]&lt;=$A1237),--(TOther[End Date Calc]&gt;=$A1237),IF($B1237="N",--(TOther[Start Day]=DAY($A1237)),--(TOther[Start Day]&gt;=DAY($A1237))),--(IFERROR(MOD(TOther[Start Month]-MONTH($A1237)+4,4),1)=0),TOther[Amount])))</f>
        <v/>
      </c>
      <c r="U1237" s="8" t="str" cm="1">
        <f t="array" ref="U1237">IF(A1237="","",IF(COUNTIF(TOther[Frequency],$U$1)=0,0,SUMPRODUCT(--(TOther[Frequency]=$U$1),--(TOther[Start Date]&lt;=A1237),--(TOther[End Date Calc]&gt;=A1237),IF(B1237="N",--(TOther[Start Day]=DAY(A1237)),--(TOther[Start Day]&gt;=DAY(A1237))),--(IFERROR(MOD(TOther[Start Month]-MONTH(A1237)+6,6),1)=0),TOther[Amount])))</f>
        <v/>
      </c>
      <c r="V1237" s="8" t="str" cm="1">
        <f t="array" ref="V1237">IF(A1237="","",IF(COUNTIF(TOther[Frequency],$V$1)=0,0,SUMPRODUCT(--(TOther[Frequency]=$V$1),--(TOther[Start Date]&lt;=A1237),--(TOther[End Date Calc]&gt;=A1237),IF(B1237="N",--(TOther[Start Day]=DAY(A1237)),--(TOther[Start Day]&gt;=DAY(A1237))),--(IFERROR(MOD(TOther[Start Month]-MONTH(A1237)+12,12),1)=0),TOther[Amount])))</f>
        <v/>
      </c>
      <c r="W1237" s="8" t="str">
        <f>IF(A1237="","",SUMIFS(TOther[Amount],TOther[Start Date],A1237,TOther[Frequency],$W$1))</f>
        <v/>
      </c>
      <c r="X1237" s="9" t="str">
        <f t="shared" si="95"/>
        <v/>
      </c>
      <c r="Y1237" s="9" t="str">
        <f t="shared" si="99"/>
        <v/>
      </c>
      <c r="Z1237" s="8" t="str" cm="1">
        <f t="array" ref="Z1237">IF(A1237="","",IF(COUNTIF('2) Income'!$D$13:$D$32,"Weekly")=0,0,SUMPRODUCT(--(IFERROR(MOD(A1237-'2) Income'!$F$13:$F$32,7),1)=0),--('2) Income'!$D$13:$D$32="Weekly"),--('2) Income'!$F$13:$F$32&lt;=A1237),'2) Income'!$E$13:$E$32)))</f>
        <v/>
      </c>
      <c r="AA1237" s="8" t="str" cm="1">
        <f t="array" ref="AA1237">IF(A1237="","",IF(COUNTIF('2) Income'!$D$13:$D$32,"Every Other Week")=0,0,SUMPRODUCT(--(IFERROR(MOD(A1237-'2) Income'!$F$13:$F$32,14),1)=0),--('2) Income'!$D$13:$D$32="Every Other Week"),--('2) Income'!$F$13:$F$32&lt;=A1237),'2) Income'!$E$13:$E$32)))</f>
        <v/>
      </c>
      <c r="AB1237" s="8" t="str">
        <f>IF(A1237="","",IF(COUNTIF('2) Income'!$D$13:$D$32,"1st and 15th")=0,0,IF(OR(DAY(A1237)=1,DAY(A1237)=15),SUMIFS('2) Income'!$E$13:$E$32,'2) Income'!$D$13:$D$32,"1st and 15th",'2) Income'!$F$13:$F$32,"&lt;="&amp;$A1237),0)))</f>
        <v/>
      </c>
      <c r="AC1237" s="8" t="str">
        <f>IF(A1237="","",IF(COUNTIF('2) Income'!$D$13:$D$32,"2nd Wednesday")=0,0,IF(A1237=(A1237-DAY(A1237)+1+2*7-WEEKDAY(A1237-DAY(A1237)+8-4,1)),SUMIFS('2) Income'!$E$13:$E$32,'2) Income'!$D$13:$D$32,"2nd Wednesday",'2) Income'!$F$13:$F$32,"&lt;="&amp;$A1237),0)))</f>
        <v/>
      </c>
      <c r="AD1237" s="8" t="str">
        <f>IF(A1237="","",IF(COUNTIF('2) Income'!$D$13:$D$32,"3rd Wednesday")=0,0,IF(A1237=(A1237-DAY(A1237)+1+3*7-WEEKDAY(A1237-DAY(A1237)+8-4,1)),SUMIFS('2) Income'!$E$13:$E$32,'2) Income'!$D$13:$D$32,"3rd Wednesday",'2) Income'!$F$13:$F$32,"&lt;="&amp;$A1237),0)))</f>
        <v/>
      </c>
      <c r="AE1237" s="8" t="str">
        <f>IF(A1237="","",IF(COUNTIF('2) Income'!$D$13:$D$32,"4th Wednesday")=0,0,IF(A1237=(A1237-DAY(A1237)+1+4*7-WEEKDAY(A1237-DAY(A1237)+8-4,1)),SUMIFS('2) Income'!$E$13:$E$32,'2) Income'!$D$13:$D$32,"4th Wednesday",'2) Income'!$F$13:$F$32,"&lt;="&amp;$A1237),0)))</f>
        <v/>
      </c>
      <c r="AF1237" s="8" t="str" cm="1">
        <f t="array" ref="AF1237">IF(A1237="","",IF(COUNTIF('2) Income'!$D$13:$D$32,"Every 4 Weeks")=0,0,SUMPRODUCT(--(IFERROR(MOD(A1237-'2) Income'!$F$13:$F$32,28),1)=0),--('2) Income'!$D$13:$D$32="Every 4 Weeks"),--('2) Income'!$F$13:$F$32&lt;=A1237),'2) Income'!$E$13:$E$32)))</f>
        <v/>
      </c>
      <c r="AG1237" s="8" t="str">
        <f>IF(A1237="","",IF(COUNTIF('2) Income'!$D$13:$D$32,"Monthly")=0,0,IF(B1237="N",SUMIFS('2) Income'!$E$13:$E$32,'2) Income'!$D$13:$D$32,"monthly",'2) Income'!$F$13:$F$32,"&lt;="&amp;$A1237,'2) Income'!$I$13:$I$32,DAY(A1237)),SUMIFS('2) Income'!$E$13:$E$32,'2) Income'!$D$13:$D$32,"monthly",'2) Income'!$F$13:$F$32,"&lt;="&amp;$A1237,'2) Income'!$I$13:$I$32,"&gt;="&amp;DAY(A1237)))))</f>
        <v/>
      </c>
      <c r="AH1237" s="8" t="str" cm="1">
        <f t="array" ref="AH1237">IF(A1237="","",IF(COUNTIF('2) Income'!$D$13:$D$32,"Yearly")=0,0,SUMPRODUCT(--('2) Income'!$D$13:$D$32="Yearly"),--('2) Income'!$F$13:$F$32&lt;=A1237),IF(B1237="N",--('2) Income'!$I$13:$I$32=DAY(A1237)),--('2) Income'!$I$13:$I$32&gt;=DAY(A1237))),--(IFERROR(MOD('2) Income'!$H$13:$H$32-MONTH(A1237)+12,12),1)=0),'2) Income'!$E$13:$E$32)))</f>
        <v/>
      </c>
      <c r="AI1237" s="8" t="str">
        <f>IF(A1237="","",IF(COUNTIF('2) Income'!$D$13:$D$32,"one-time")=0,0,SUMIFS('2) Income'!$E$13:$E$32,'2) Income'!$D$13:$D$32,"one-time",'2) Income'!$F$13:$F$32,"="&amp;$A1237)))</f>
        <v/>
      </c>
      <c r="AJ1237" s="9" t="str">
        <f t="shared" si="96"/>
        <v/>
      </c>
    </row>
    <row r="1238" spans="1:36">
      <c r="A1238" s="7" t="str">
        <f>IF(A1237="","",IF(A1237+1&lt;='1) Period'!$E$21,A1237+1,""))</f>
        <v/>
      </c>
      <c r="B1238" s="7" t="e">
        <f t="shared" si="97"/>
        <v>#VALUE!</v>
      </c>
      <c r="C1238" t="e">
        <f t="shared" si="98"/>
        <v>#VALUE!</v>
      </c>
      <c r="D1238" s="8" t="str">
        <f>IF(A1238="","",IF(TEXT(A1238,"dddd")='4) Happy Money'!$E$23,WAllowance,0))</f>
        <v/>
      </c>
      <c r="E1238" s="8" t="str">
        <f>IF(A1238="","",IF(B1238="N",SUMIF(TMonthly[Day of the Month],DAY(A1238),TMonthly[Amount]),SUMIF(TMonthly[Day of the Month],"&gt;="&amp;DAY(A1238),TMonthly[Amount])))</f>
        <v/>
      </c>
      <c r="F1238" s="8" t="str" cm="1">
        <f t="array" ref="F1238">IF(A1238="","",SUMPRODUCT(--(TYearly[Due Date]&lt;=A1238),IF(B1238="N",--(TYearly[Day]=DAY(A1238)),--(TYearly[Day]&gt;=DAY(A1238))),--(IFERROR(MOD(TYearly[Month]-MONTH(A1238)+12,12),1)=0),TYearly[Amount]))</f>
        <v/>
      </c>
      <c r="G1238" s="8" t="str">
        <f>IF(A1238="","",SUMIF(TOneTime[Due Date],A1238,TOneTime[Amount]))</f>
        <v/>
      </c>
      <c r="H1238" s="8" t="str" cm="1">
        <f t="array" ref="H1238">IF(A1238="","",IF(COUNTIF(TOther[Frequency],$H$1)=0,0,SUMPRODUCT(--(IFERROR(MOD(A1238-TOther[Start Date],7),1)=0),--(TOther[Frequency]=$H$1),--(TOther[Start Date]&lt;=A1238),--(TOther[End Date Calc]&gt;=A1238),TOther[Amount])))</f>
        <v/>
      </c>
      <c r="I1238" s="8" t="str" cm="1">
        <f t="array" ref="I1238">IF(A1238="","",IF(COUNTIF(TOther[Frequency],$I$1)=0,0,SUMPRODUCT(--(IFERROR(MOD(A1238-TOther[Start Date],14),1)=0),--(TOther[Frequency]=$I$1),--(TOther[Start Date]&lt;=A1238),--(TOther[End Date Calc]&gt;=A1238),TOther[Amount])))</f>
        <v/>
      </c>
      <c r="J1238" s="8" t="str">
        <f>IF(A1238="","",IF(COUNTIF(TOther[Frequency],$J$1)=0,0,IF(OR(DAY(A1238)=1,DAY(A1238)=15),SUMIFS(TOther[Amount],TOther[Frequency],$J$1,TOther[Start Date],"&lt;="&amp;$A1238,TOther[End Date Calc],"&gt;="&amp;A1238),0)))</f>
        <v/>
      </c>
      <c r="K1238" s="8" t="str">
        <f>IF(A1238="","",IF(COUNTIF(TOther[Frequency],$K$1)=0,0,IF(A1238=(A1238-DAY(A1238)+1+2*7-WEEKDAY(A1238-DAY(A1238)+8-4,1)),SUMIFS(TOther[Amount],TOther[Frequency],$K$1,TOther[Start Date],"&lt;="&amp;$A1238,TOther[End Date Calc],"&gt;="&amp;A1238),0)))</f>
        <v/>
      </c>
      <c r="L1238" s="8" t="str">
        <f>IF(A1238="","",IF(COUNTIF(TOther[Frequency],$L$1)=0,0,IF(A1238=(A1238-DAY(A1238)+1+3*7-WEEKDAY(A1238-DAY(A1238)+8-4,1)),SUMIFS(TOther[Amount],TOther[Frequency],$L$1,TOther[Start Date],"&lt;="&amp;$A1238,TOther[End Date Calc],"&gt;="&amp;A1238),0)))</f>
        <v/>
      </c>
      <c r="M1238" s="8" t="str">
        <f>IF(A1238="","",IF(COUNTIF(TOther[Frequency],$M$1)=0,0,IF(A1238=(A1238-DAY(A1238)+1+4*7-WEEKDAY(A1238-DAY(A1238)+8-4,1)),SUMIFS(TOther[Amount],TOther[Frequency],$M$1,TOther[Start Date],"&lt;="&amp;$A1238,TOther[End Date Calc],"&gt;="&amp;A1238),0)))</f>
        <v/>
      </c>
      <c r="N1238" s="8" t="str" cm="1">
        <f t="array" ref="N1238">IF(A1238="","",IF(COUNTIF(TOther[Frequency],$N$1)=0,0,SUMPRODUCT(--(IFERROR(MOD(A1238-TOther[Start Date],28),1)=0),--(TOther[Frequency]=$N$1),--(TOther[Start Date]&lt;=A1238),--(TOther[End Date Calc]&gt;=A1238),TOther[Amount])))</f>
        <v/>
      </c>
      <c r="O1238" s="8" t="str" cm="1">
        <f t="array" ref="O1238">IF(A1238="","",IF(COUNTIF(TOther[Frequency],$O$1)=0,0,SUMPRODUCT(--(IFERROR(MOD(A1238-TOther[Start Date],42),1)=0),--(TOther[Frequency]=$O$1),--(TOther[Start Date]&lt;=A1238),--(TOther[End Date Calc]&gt;=A1238),TOther[Amount])))</f>
        <v/>
      </c>
      <c r="P1238" s="8" t="str" cm="1">
        <f t="array" ref="P1238">IF(A1238="","",IF(COUNTIF(TOther[Frequency],$P$1)=0,0,SUMPRODUCT(--(IFERROR(MOD(A1238-TOther[Start Date],56),1)=0),--(TOther[Frequency]=$P$1),--(TOther[Start Date]&lt;=A1238),--(TOther[End Date Calc]&gt;=A1238),TOther[Amount])))</f>
        <v/>
      </c>
      <c r="Q1238" s="8" t="str">
        <f>IF(A1238="","",IF(COUNTIF(TOther[Frequency],$Q$1)=0,0,IF(B1238="N",SUMIFS(TOther[Amount],TOther[Frequency],$Q$1,TOther[Start Date],"&lt;="&amp;$A1238,TOther[End Date Calc],"&gt;="&amp;A1238,TOther[Start Day],DAY(A1238)),SUMIFS(TOther[Amount],TOther[Frequency],$Q$1,TOther[Start Date],"&lt;="&amp;$A1238,TOther[End Date Calc],"&gt;="&amp;A1238,TOther[Start Day],"&gt;="&amp;DAY(A1238)))))</f>
        <v/>
      </c>
      <c r="R1238" s="8" t="str" cm="1">
        <f t="array" ref="R1238">IF(A1238="","",IF(COUNTIF(TOther[Frequency],R$1)=0,0,SUMPRODUCT(--(TOther[Frequency]=R$1),--(TOther[Start Date]&lt;=A1238),--(TOther[End Date Calc]&gt;=A1238),IF(B1238="N",--(TOther[Start Day]=DAY(A1238)),--(TOther[Start Day]&gt;=DAY(A1238))),--(IFERROR(MOD(TOther[Start Month]-MONTH(A1238)+2,2),1)=0),TOther[Amount])))</f>
        <v/>
      </c>
      <c r="S1238" s="8" t="str" cm="1">
        <f t="array" ref="S1238">IF(A1238="","",IF(COUNTIF(TOther[Frequency],S$1)=0,0,SUMPRODUCT(--(TOther[Frequency]=S$1),--(TOther[Start Date]&lt;=A1238),--(TOther[End Date Calc]&gt;=A1238),IF(B1238="N",--(TOther[Start Day]=DAY(A1238)),--(TOther[Start Day]&gt;=DAY(A1238))),--(IFERROR(MOD(TOther[Start Month]-MONTH(A1238)+3,3),1)=0),TOther[Amount])))</f>
        <v/>
      </c>
      <c r="T1238" s="8" t="str" cm="1">
        <f t="array" ref="T1238">IF($A1238="","",IF(COUNTIF(TOther[Frequency],T$1)=0,0,SUMPRODUCT(--(TOther[Frequency]=T$1),--(TOther[Start Date]&lt;=$A1238),--(TOther[End Date Calc]&gt;=$A1238),IF($B1238="N",--(TOther[Start Day]=DAY($A1238)),--(TOther[Start Day]&gt;=DAY($A1238))),--(IFERROR(MOD(TOther[Start Month]-MONTH($A1238)+4,4),1)=0),TOther[Amount])))</f>
        <v/>
      </c>
      <c r="U1238" s="8" t="str" cm="1">
        <f t="array" ref="U1238">IF(A1238="","",IF(COUNTIF(TOther[Frequency],$U$1)=0,0,SUMPRODUCT(--(TOther[Frequency]=$U$1),--(TOther[Start Date]&lt;=A1238),--(TOther[End Date Calc]&gt;=A1238),IF(B1238="N",--(TOther[Start Day]=DAY(A1238)),--(TOther[Start Day]&gt;=DAY(A1238))),--(IFERROR(MOD(TOther[Start Month]-MONTH(A1238)+6,6),1)=0),TOther[Amount])))</f>
        <v/>
      </c>
      <c r="V1238" s="8" t="str" cm="1">
        <f t="array" ref="V1238">IF(A1238="","",IF(COUNTIF(TOther[Frequency],$V$1)=0,0,SUMPRODUCT(--(TOther[Frequency]=$V$1),--(TOther[Start Date]&lt;=A1238),--(TOther[End Date Calc]&gt;=A1238),IF(B1238="N",--(TOther[Start Day]=DAY(A1238)),--(TOther[Start Day]&gt;=DAY(A1238))),--(IFERROR(MOD(TOther[Start Month]-MONTH(A1238)+12,12),1)=0),TOther[Amount])))</f>
        <v/>
      </c>
      <c r="W1238" s="8" t="str">
        <f>IF(A1238="","",SUMIFS(TOther[Amount],TOther[Start Date],A1238,TOther[Frequency],$W$1))</f>
        <v/>
      </c>
      <c r="X1238" s="9" t="str">
        <f t="shared" si="95"/>
        <v/>
      </c>
      <c r="Y1238" s="9" t="str">
        <f t="shared" si="99"/>
        <v/>
      </c>
      <c r="Z1238" s="8" t="str" cm="1">
        <f t="array" ref="Z1238">IF(A1238="","",IF(COUNTIF('2) Income'!$D$13:$D$32,"Weekly")=0,0,SUMPRODUCT(--(IFERROR(MOD(A1238-'2) Income'!$F$13:$F$32,7),1)=0),--('2) Income'!$D$13:$D$32="Weekly"),--('2) Income'!$F$13:$F$32&lt;=A1238),'2) Income'!$E$13:$E$32)))</f>
        <v/>
      </c>
      <c r="AA1238" s="8" t="str" cm="1">
        <f t="array" ref="AA1238">IF(A1238="","",IF(COUNTIF('2) Income'!$D$13:$D$32,"Every Other Week")=0,0,SUMPRODUCT(--(IFERROR(MOD(A1238-'2) Income'!$F$13:$F$32,14),1)=0),--('2) Income'!$D$13:$D$32="Every Other Week"),--('2) Income'!$F$13:$F$32&lt;=A1238),'2) Income'!$E$13:$E$32)))</f>
        <v/>
      </c>
      <c r="AB1238" s="8" t="str">
        <f>IF(A1238="","",IF(COUNTIF('2) Income'!$D$13:$D$32,"1st and 15th")=0,0,IF(OR(DAY(A1238)=1,DAY(A1238)=15),SUMIFS('2) Income'!$E$13:$E$32,'2) Income'!$D$13:$D$32,"1st and 15th",'2) Income'!$F$13:$F$32,"&lt;="&amp;$A1238),0)))</f>
        <v/>
      </c>
      <c r="AC1238" s="8" t="str">
        <f>IF(A1238="","",IF(COUNTIF('2) Income'!$D$13:$D$32,"2nd Wednesday")=0,0,IF(A1238=(A1238-DAY(A1238)+1+2*7-WEEKDAY(A1238-DAY(A1238)+8-4,1)),SUMIFS('2) Income'!$E$13:$E$32,'2) Income'!$D$13:$D$32,"2nd Wednesday",'2) Income'!$F$13:$F$32,"&lt;="&amp;$A1238),0)))</f>
        <v/>
      </c>
      <c r="AD1238" s="8" t="str">
        <f>IF(A1238="","",IF(COUNTIF('2) Income'!$D$13:$D$32,"3rd Wednesday")=0,0,IF(A1238=(A1238-DAY(A1238)+1+3*7-WEEKDAY(A1238-DAY(A1238)+8-4,1)),SUMIFS('2) Income'!$E$13:$E$32,'2) Income'!$D$13:$D$32,"3rd Wednesday",'2) Income'!$F$13:$F$32,"&lt;="&amp;$A1238),0)))</f>
        <v/>
      </c>
      <c r="AE1238" s="8" t="str">
        <f>IF(A1238="","",IF(COUNTIF('2) Income'!$D$13:$D$32,"4th Wednesday")=0,0,IF(A1238=(A1238-DAY(A1238)+1+4*7-WEEKDAY(A1238-DAY(A1238)+8-4,1)),SUMIFS('2) Income'!$E$13:$E$32,'2) Income'!$D$13:$D$32,"4th Wednesday",'2) Income'!$F$13:$F$32,"&lt;="&amp;$A1238),0)))</f>
        <v/>
      </c>
      <c r="AF1238" s="8" t="str" cm="1">
        <f t="array" ref="AF1238">IF(A1238="","",IF(COUNTIF('2) Income'!$D$13:$D$32,"Every 4 Weeks")=0,0,SUMPRODUCT(--(IFERROR(MOD(A1238-'2) Income'!$F$13:$F$32,28),1)=0),--('2) Income'!$D$13:$D$32="Every 4 Weeks"),--('2) Income'!$F$13:$F$32&lt;=A1238),'2) Income'!$E$13:$E$32)))</f>
        <v/>
      </c>
      <c r="AG1238" s="8" t="str">
        <f>IF(A1238="","",IF(COUNTIF('2) Income'!$D$13:$D$32,"Monthly")=0,0,IF(B1238="N",SUMIFS('2) Income'!$E$13:$E$32,'2) Income'!$D$13:$D$32,"monthly",'2) Income'!$F$13:$F$32,"&lt;="&amp;$A1238,'2) Income'!$I$13:$I$32,DAY(A1238)),SUMIFS('2) Income'!$E$13:$E$32,'2) Income'!$D$13:$D$32,"monthly",'2) Income'!$F$13:$F$32,"&lt;="&amp;$A1238,'2) Income'!$I$13:$I$32,"&gt;="&amp;DAY(A1238)))))</f>
        <v/>
      </c>
      <c r="AH1238" s="8" t="str" cm="1">
        <f t="array" ref="AH1238">IF(A1238="","",IF(COUNTIF('2) Income'!$D$13:$D$32,"Yearly")=0,0,SUMPRODUCT(--('2) Income'!$D$13:$D$32="Yearly"),--('2) Income'!$F$13:$F$32&lt;=A1238),IF(B1238="N",--('2) Income'!$I$13:$I$32=DAY(A1238)),--('2) Income'!$I$13:$I$32&gt;=DAY(A1238))),--(IFERROR(MOD('2) Income'!$H$13:$H$32-MONTH(A1238)+12,12),1)=0),'2) Income'!$E$13:$E$32)))</f>
        <v/>
      </c>
      <c r="AI1238" s="8" t="str">
        <f>IF(A1238="","",IF(COUNTIF('2) Income'!$D$13:$D$32,"one-time")=0,0,SUMIFS('2) Income'!$E$13:$E$32,'2) Income'!$D$13:$D$32,"one-time",'2) Income'!$F$13:$F$32,"="&amp;$A1238)))</f>
        <v/>
      </c>
      <c r="AJ1238" s="9" t="str">
        <f t="shared" si="96"/>
        <v/>
      </c>
    </row>
    <row r="1239" spans="1:36">
      <c r="A1239" s="7" t="str">
        <f>IF(A1238="","",IF(A1238+1&lt;='1) Period'!$E$21,A1238+1,""))</f>
        <v/>
      </c>
      <c r="B1239" s="7" t="e">
        <f t="shared" si="97"/>
        <v>#VALUE!</v>
      </c>
      <c r="C1239" t="e">
        <f t="shared" si="98"/>
        <v>#VALUE!</v>
      </c>
      <c r="D1239" s="8" t="str">
        <f>IF(A1239="","",IF(TEXT(A1239,"dddd")='4) Happy Money'!$E$23,WAllowance,0))</f>
        <v/>
      </c>
      <c r="E1239" s="8" t="str">
        <f>IF(A1239="","",IF(B1239="N",SUMIF(TMonthly[Day of the Month],DAY(A1239),TMonthly[Amount]),SUMIF(TMonthly[Day of the Month],"&gt;="&amp;DAY(A1239),TMonthly[Amount])))</f>
        <v/>
      </c>
      <c r="F1239" s="8" t="str" cm="1">
        <f t="array" ref="F1239">IF(A1239="","",SUMPRODUCT(--(TYearly[Due Date]&lt;=A1239),IF(B1239="N",--(TYearly[Day]=DAY(A1239)),--(TYearly[Day]&gt;=DAY(A1239))),--(IFERROR(MOD(TYearly[Month]-MONTH(A1239)+12,12),1)=0),TYearly[Amount]))</f>
        <v/>
      </c>
      <c r="G1239" s="8" t="str">
        <f>IF(A1239="","",SUMIF(TOneTime[Due Date],A1239,TOneTime[Amount]))</f>
        <v/>
      </c>
      <c r="H1239" s="8" t="str" cm="1">
        <f t="array" ref="H1239">IF(A1239="","",IF(COUNTIF(TOther[Frequency],$H$1)=0,0,SUMPRODUCT(--(IFERROR(MOD(A1239-TOther[Start Date],7),1)=0),--(TOther[Frequency]=$H$1),--(TOther[Start Date]&lt;=A1239),--(TOther[End Date Calc]&gt;=A1239),TOther[Amount])))</f>
        <v/>
      </c>
      <c r="I1239" s="8" t="str" cm="1">
        <f t="array" ref="I1239">IF(A1239="","",IF(COUNTIF(TOther[Frequency],$I$1)=0,0,SUMPRODUCT(--(IFERROR(MOD(A1239-TOther[Start Date],14),1)=0),--(TOther[Frequency]=$I$1),--(TOther[Start Date]&lt;=A1239),--(TOther[End Date Calc]&gt;=A1239),TOther[Amount])))</f>
        <v/>
      </c>
      <c r="J1239" s="8" t="str">
        <f>IF(A1239="","",IF(COUNTIF(TOther[Frequency],$J$1)=0,0,IF(OR(DAY(A1239)=1,DAY(A1239)=15),SUMIFS(TOther[Amount],TOther[Frequency],$J$1,TOther[Start Date],"&lt;="&amp;$A1239,TOther[End Date Calc],"&gt;="&amp;A1239),0)))</f>
        <v/>
      </c>
      <c r="K1239" s="8" t="str">
        <f>IF(A1239="","",IF(COUNTIF(TOther[Frequency],$K$1)=0,0,IF(A1239=(A1239-DAY(A1239)+1+2*7-WEEKDAY(A1239-DAY(A1239)+8-4,1)),SUMIFS(TOther[Amount],TOther[Frequency],$K$1,TOther[Start Date],"&lt;="&amp;$A1239,TOther[End Date Calc],"&gt;="&amp;A1239),0)))</f>
        <v/>
      </c>
      <c r="L1239" s="8" t="str">
        <f>IF(A1239="","",IF(COUNTIF(TOther[Frequency],$L$1)=0,0,IF(A1239=(A1239-DAY(A1239)+1+3*7-WEEKDAY(A1239-DAY(A1239)+8-4,1)),SUMIFS(TOther[Amount],TOther[Frequency],$L$1,TOther[Start Date],"&lt;="&amp;$A1239,TOther[End Date Calc],"&gt;="&amp;A1239),0)))</f>
        <v/>
      </c>
      <c r="M1239" s="8" t="str">
        <f>IF(A1239="","",IF(COUNTIF(TOther[Frequency],$M$1)=0,0,IF(A1239=(A1239-DAY(A1239)+1+4*7-WEEKDAY(A1239-DAY(A1239)+8-4,1)),SUMIFS(TOther[Amount],TOther[Frequency],$M$1,TOther[Start Date],"&lt;="&amp;$A1239,TOther[End Date Calc],"&gt;="&amp;A1239),0)))</f>
        <v/>
      </c>
      <c r="N1239" s="8" t="str" cm="1">
        <f t="array" ref="N1239">IF(A1239="","",IF(COUNTIF(TOther[Frequency],$N$1)=0,0,SUMPRODUCT(--(IFERROR(MOD(A1239-TOther[Start Date],28),1)=0),--(TOther[Frequency]=$N$1),--(TOther[Start Date]&lt;=A1239),--(TOther[End Date Calc]&gt;=A1239),TOther[Amount])))</f>
        <v/>
      </c>
      <c r="O1239" s="8" t="str" cm="1">
        <f t="array" ref="O1239">IF(A1239="","",IF(COUNTIF(TOther[Frequency],$O$1)=0,0,SUMPRODUCT(--(IFERROR(MOD(A1239-TOther[Start Date],42),1)=0),--(TOther[Frequency]=$O$1),--(TOther[Start Date]&lt;=A1239),--(TOther[End Date Calc]&gt;=A1239),TOther[Amount])))</f>
        <v/>
      </c>
      <c r="P1239" s="8" t="str" cm="1">
        <f t="array" ref="P1239">IF(A1239="","",IF(COUNTIF(TOther[Frequency],$P$1)=0,0,SUMPRODUCT(--(IFERROR(MOD(A1239-TOther[Start Date],56),1)=0),--(TOther[Frequency]=$P$1),--(TOther[Start Date]&lt;=A1239),--(TOther[End Date Calc]&gt;=A1239),TOther[Amount])))</f>
        <v/>
      </c>
      <c r="Q1239" s="8" t="str">
        <f>IF(A1239="","",IF(COUNTIF(TOther[Frequency],$Q$1)=0,0,IF(B1239="N",SUMIFS(TOther[Amount],TOther[Frequency],$Q$1,TOther[Start Date],"&lt;="&amp;$A1239,TOther[End Date Calc],"&gt;="&amp;A1239,TOther[Start Day],DAY(A1239)),SUMIFS(TOther[Amount],TOther[Frequency],$Q$1,TOther[Start Date],"&lt;="&amp;$A1239,TOther[End Date Calc],"&gt;="&amp;A1239,TOther[Start Day],"&gt;="&amp;DAY(A1239)))))</f>
        <v/>
      </c>
      <c r="R1239" s="8" t="str" cm="1">
        <f t="array" ref="R1239">IF(A1239="","",IF(COUNTIF(TOther[Frequency],R$1)=0,0,SUMPRODUCT(--(TOther[Frequency]=R$1),--(TOther[Start Date]&lt;=A1239),--(TOther[End Date Calc]&gt;=A1239),IF(B1239="N",--(TOther[Start Day]=DAY(A1239)),--(TOther[Start Day]&gt;=DAY(A1239))),--(IFERROR(MOD(TOther[Start Month]-MONTH(A1239)+2,2),1)=0),TOther[Amount])))</f>
        <v/>
      </c>
      <c r="S1239" s="8" t="str" cm="1">
        <f t="array" ref="S1239">IF(A1239="","",IF(COUNTIF(TOther[Frequency],S$1)=0,0,SUMPRODUCT(--(TOther[Frequency]=S$1),--(TOther[Start Date]&lt;=A1239),--(TOther[End Date Calc]&gt;=A1239),IF(B1239="N",--(TOther[Start Day]=DAY(A1239)),--(TOther[Start Day]&gt;=DAY(A1239))),--(IFERROR(MOD(TOther[Start Month]-MONTH(A1239)+3,3),1)=0),TOther[Amount])))</f>
        <v/>
      </c>
      <c r="T1239" s="8" t="str" cm="1">
        <f t="array" ref="T1239">IF($A1239="","",IF(COUNTIF(TOther[Frequency],T$1)=0,0,SUMPRODUCT(--(TOther[Frequency]=T$1),--(TOther[Start Date]&lt;=$A1239),--(TOther[End Date Calc]&gt;=$A1239),IF($B1239="N",--(TOther[Start Day]=DAY($A1239)),--(TOther[Start Day]&gt;=DAY($A1239))),--(IFERROR(MOD(TOther[Start Month]-MONTH($A1239)+4,4),1)=0),TOther[Amount])))</f>
        <v/>
      </c>
      <c r="U1239" s="8" t="str" cm="1">
        <f t="array" ref="U1239">IF(A1239="","",IF(COUNTIF(TOther[Frequency],$U$1)=0,0,SUMPRODUCT(--(TOther[Frequency]=$U$1),--(TOther[Start Date]&lt;=A1239),--(TOther[End Date Calc]&gt;=A1239),IF(B1239="N",--(TOther[Start Day]=DAY(A1239)),--(TOther[Start Day]&gt;=DAY(A1239))),--(IFERROR(MOD(TOther[Start Month]-MONTH(A1239)+6,6),1)=0),TOther[Amount])))</f>
        <v/>
      </c>
      <c r="V1239" s="8" t="str" cm="1">
        <f t="array" ref="V1239">IF(A1239="","",IF(COUNTIF(TOther[Frequency],$V$1)=0,0,SUMPRODUCT(--(TOther[Frequency]=$V$1),--(TOther[Start Date]&lt;=A1239),--(TOther[End Date Calc]&gt;=A1239),IF(B1239="N",--(TOther[Start Day]=DAY(A1239)),--(TOther[Start Day]&gt;=DAY(A1239))),--(IFERROR(MOD(TOther[Start Month]-MONTH(A1239)+12,12),1)=0),TOther[Amount])))</f>
        <v/>
      </c>
      <c r="W1239" s="8" t="str">
        <f>IF(A1239="","",SUMIFS(TOther[Amount],TOther[Start Date],A1239,TOther[Frequency],$W$1))</f>
        <v/>
      </c>
      <c r="X1239" s="9" t="str">
        <f t="shared" si="95"/>
        <v/>
      </c>
      <c r="Y1239" s="9" t="str">
        <f t="shared" si="99"/>
        <v/>
      </c>
      <c r="Z1239" s="8" t="str" cm="1">
        <f t="array" ref="Z1239">IF(A1239="","",IF(COUNTIF('2) Income'!$D$13:$D$32,"Weekly")=0,0,SUMPRODUCT(--(IFERROR(MOD(A1239-'2) Income'!$F$13:$F$32,7),1)=0),--('2) Income'!$D$13:$D$32="Weekly"),--('2) Income'!$F$13:$F$32&lt;=A1239),'2) Income'!$E$13:$E$32)))</f>
        <v/>
      </c>
      <c r="AA1239" s="8" t="str" cm="1">
        <f t="array" ref="AA1239">IF(A1239="","",IF(COUNTIF('2) Income'!$D$13:$D$32,"Every Other Week")=0,0,SUMPRODUCT(--(IFERROR(MOD(A1239-'2) Income'!$F$13:$F$32,14),1)=0),--('2) Income'!$D$13:$D$32="Every Other Week"),--('2) Income'!$F$13:$F$32&lt;=A1239),'2) Income'!$E$13:$E$32)))</f>
        <v/>
      </c>
      <c r="AB1239" s="8" t="str">
        <f>IF(A1239="","",IF(COUNTIF('2) Income'!$D$13:$D$32,"1st and 15th")=0,0,IF(OR(DAY(A1239)=1,DAY(A1239)=15),SUMIFS('2) Income'!$E$13:$E$32,'2) Income'!$D$13:$D$32,"1st and 15th",'2) Income'!$F$13:$F$32,"&lt;="&amp;$A1239),0)))</f>
        <v/>
      </c>
      <c r="AC1239" s="8" t="str">
        <f>IF(A1239="","",IF(COUNTIF('2) Income'!$D$13:$D$32,"2nd Wednesday")=0,0,IF(A1239=(A1239-DAY(A1239)+1+2*7-WEEKDAY(A1239-DAY(A1239)+8-4,1)),SUMIFS('2) Income'!$E$13:$E$32,'2) Income'!$D$13:$D$32,"2nd Wednesday",'2) Income'!$F$13:$F$32,"&lt;="&amp;$A1239),0)))</f>
        <v/>
      </c>
      <c r="AD1239" s="8" t="str">
        <f>IF(A1239="","",IF(COUNTIF('2) Income'!$D$13:$D$32,"3rd Wednesday")=0,0,IF(A1239=(A1239-DAY(A1239)+1+3*7-WEEKDAY(A1239-DAY(A1239)+8-4,1)),SUMIFS('2) Income'!$E$13:$E$32,'2) Income'!$D$13:$D$32,"3rd Wednesday",'2) Income'!$F$13:$F$32,"&lt;="&amp;$A1239),0)))</f>
        <v/>
      </c>
      <c r="AE1239" s="8" t="str">
        <f>IF(A1239="","",IF(COUNTIF('2) Income'!$D$13:$D$32,"4th Wednesday")=0,0,IF(A1239=(A1239-DAY(A1239)+1+4*7-WEEKDAY(A1239-DAY(A1239)+8-4,1)),SUMIFS('2) Income'!$E$13:$E$32,'2) Income'!$D$13:$D$32,"4th Wednesday",'2) Income'!$F$13:$F$32,"&lt;="&amp;$A1239),0)))</f>
        <v/>
      </c>
      <c r="AF1239" s="8" t="str" cm="1">
        <f t="array" ref="AF1239">IF(A1239="","",IF(COUNTIF('2) Income'!$D$13:$D$32,"Every 4 Weeks")=0,0,SUMPRODUCT(--(IFERROR(MOD(A1239-'2) Income'!$F$13:$F$32,28),1)=0),--('2) Income'!$D$13:$D$32="Every 4 Weeks"),--('2) Income'!$F$13:$F$32&lt;=A1239),'2) Income'!$E$13:$E$32)))</f>
        <v/>
      </c>
      <c r="AG1239" s="8" t="str">
        <f>IF(A1239="","",IF(COUNTIF('2) Income'!$D$13:$D$32,"Monthly")=0,0,IF(B1239="N",SUMIFS('2) Income'!$E$13:$E$32,'2) Income'!$D$13:$D$32,"monthly",'2) Income'!$F$13:$F$32,"&lt;="&amp;$A1239,'2) Income'!$I$13:$I$32,DAY(A1239)),SUMIFS('2) Income'!$E$13:$E$32,'2) Income'!$D$13:$D$32,"monthly",'2) Income'!$F$13:$F$32,"&lt;="&amp;$A1239,'2) Income'!$I$13:$I$32,"&gt;="&amp;DAY(A1239)))))</f>
        <v/>
      </c>
      <c r="AH1239" s="8" t="str" cm="1">
        <f t="array" ref="AH1239">IF(A1239="","",IF(COUNTIF('2) Income'!$D$13:$D$32,"Yearly")=0,0,SUMPRODUCT(--('2) Income'!$D$13:$D$32="Yearly"),--('2) Income'!$F$13:$F$32&lt;=A1239),IF(B1239="N",--('2) Income'!$I$13:$I$32=DAY(A1239)),--('2) Income'!$I$13:$I$32&gt;=DAY(A1239))),--(IFERROR(MOD('2) Income'!$H$13:$H$32-MONTH(A1239)+12,12),1)=0),'2) Income'!$E$13:$E$32)))</f>
        <v/>
      </c>
      <c r="AI1239" s="8" t="str">
        <f>IF(A1239="","",IF(COUNTIF('2) Income'!$D$13:$D$32,"one-time")=0,0,SUMIFS('2) Income'!$E$13:$E$32,'2) Income'!$D$13:$D$32,"one-time",'2) Income'!$F$13:$F$32,"="&amp;$A1239)))</f>
        <v/>
      </c>
      <c r="AJ1239" s="9" t="str">
        <f t="shared" si="96"/>
        <v/>
      </c>
    </row>
    <row r="1240" spans="1:36">
      <c r="A1240" s="7" t="str">
        <f>IF(A1239="","",IF(A1239+1&lt;='1) Period'!$E$21,A1239+1,""))</f>
        <v/>
      </c>
      <c r="B1240" s="7" t="e">
        <f t="shared" si="97"/>
        <v>#VALUE!</v>
      </c>
      <c r="C1240" t="e">
        <f t="shared" si="98"/>
        <v>#VALUE!</v>
      </c>
      <c r="D1240" s="8" t="str">
        <f>IF(A1240="","",IF(TEXT(A1240,"dddd")='4) Happy Money'!$E$23,WAllowance,0))</f>
        <v/>
      </c>
      <c r="E1240" s="8" t="str">
        <f>IF(A1240="","",IF(B1240="N",SUMIF(TMonthly[Day of the Month],DAY(A1240),TMonthly[Amount]),SUMIF(TMonthly[Day of the Month],"&gt;="&amp;DAY(A1240),TMonthly[Amount])))</f>
        <v/>
      </c>
      <c r="F1240" s="8" t="str" cm="1">
        <f t="array" ref="F1240">IF(A1240="","",SUMPRODUCT(--(TYearly[Due Date]&lt;=A1240),IF(B1240="N",--(TYearly[Day]=DAY(A1240)),--(TYearly[Day]&gt;=DAY(A1240))),--(IFERROR(MOD(TYearly[Month]-MONTH(A1240)+12,12),1)=0),TYearly[Amount]))</f>
        <v/>
      </c>
      <c r="G1240" s="8" t="str">
        <f>IF(A1240="","",SUMIF(TOneTime[Due Date],A1240,TOneTime[Amount]))</f>
        <v/>
      </c>
      <c r="H1240" s="8" t="str" cm="1">
        <f t="array" ref="H1240">IF(A1240="","",IF(COUNTIF(TOther[Frequency],$H$1)=0,0,SUMPRODUCT(--(IFERROR(MOD(A1240-TOther[Start Date],7),1)=0),--(TOther[Frequency]=$H$1),--(TOther[Start Date]&lt;=A1240),--(TOther[End Date Calc]&gt;=A1240),TOther[Amount])))</f>
        <v/>
      </c>
      <c r="I1240" s="8" t="str" cm="1">
        <f t="array" ref="I1240">IF(A1240="","",IF(COUNTIF(TOther[Frequency],$I$1)=0,0,SUMPRODUCT(--(IFERROR(MOD(A1240-TOther[Start Date],14),1)=0),--(TOther[Frequency]=$I$1),--(TOther[Start Date]&lt;=A1240),--(TOther[End Date Calc]&gt;=A1240),TOther[Amount])))</f>
        <v/>
      </c>
      <c r="J1240" s="8" t="str">
        <f>IF(A1240="","",IF(COUNTIF(TOther[Frequency],$J$1)=0,0,IF(OR(DAY(A1240)=1,DAY(A1240)=15),SUMIFS(TOther[Amount],TOther[Frequency],$J$1,TOther[Start Date],"&lt;="&amp;$A1240,TOther[End Date Calc],"&gt;="&amp;A1240),0)))</f>
        <v/>
      </c>
      <c r="K1240" s="8" t="str">
        <f>IF(A1240="","",IF(COUNTIF(TOther[Frequency],$K$1)=0,0,IF(A1240=(A1240-DAY(A1240)+1+2*7-WEEKDAY(A1240-DAY(A1240)+8-4,1)),SUMIFS(TOther[Amount],TOther[Frequency],$K$1,TOther[Start Date],"&lt;="&amp;$A1240,TOther[End Date Calc],"&gt;="&amp;A1240),0)))</f>
        <v/>
      </c>
      <c r="L1240" s="8" t="str">
        <f>IF(A1240="","",IF(COUNTIF(TOther[Frequency],$L$1)=0,0,IF(A1240=(A1240-DAY(A1240)+1+3*7-WEEKDAY(A1240-DAY(A1240)+8-4,1)),SUMIFS(TOther[Amount],TOther[Frequency],$L$1,TOther[Start Date],"&lt;="&amp;$A1240,TOther[End Date Calc],"&gt;="&amp;A1240),0)))</f>
        <v/>
      </c>
      <c r="M1240" s="8" t="str">
        <f>IF(A1240="","",IF(COUNTIF(TOther[Frequency],$M$1)=0,0,IF(A1240=(A1240-DAY(A1240)+1+4*7-WEEKDAY(A1240-DAY(A1240)+8-4,1)),SUMIFS(TOther[Amount],TOther[Frequency],$M$1,TOther[Start Date],"&lt;="&amp;$A1240,TOther[End Date Calc],"&gt;="&amp;A1240),0)))</f>
        <v/>
      </c>
      <c r="N1240" s="8" t="str" cm="1">
        <f t="array" ref="N1240">IF(A1240="","",IF(COUNTIF(TOther[Frequency],$N$1)=0,0,SUMPRODUCT(--(IFERROR(MOD(A1240-TOther[Start Date],28),1)=0),--(TOther[Frequency]=$N$1),--(TOther[Start Date]&lt;=A1240),--(TOther[End Date Calc]&gt;=A1240),TOther[Amount])))</f>
        <v/>
      </c>
      <c r="O1240" s="8" t="str" cm="1">
        <f t="array" ref="O1240">IF(A1240="","",IF(COUNTIF(TOther[Frequency],$O$1)=0,0,SUMPRODUCT(--(IFERROR(MOD(A1240-TOther[Start Date],42),1)=0),--(TOther[Frequency]=$O$1),--(TOther[Start Date]&lt;=A1240),--(TOther[End Date Calc]&gt;=A1240),TOther[Amount])))</f>
        <v/>
      </c>
      <c r="P1240" s="8" t="str" cm="1">
        <f t="array" ref="P1240">IF(A1240="","",IF(COUNTIF(TOther[Frequency],$P$1)=0,0,SUMPRODUCT(--(IFERROR(MOD(A1240-TOther[Start Date],56),1)=0),--(TOther[Frequency]=$P$1),--(TOther[Start Date]&lt;=A1240),--(TOther[End Date Calc]&gt;=A1240),TOther[Amount])))</f>
        <v/>
      </c>
      <c r="Q1240" s="8" t="str">
        <f>IF(A1240="","",IF(COUNTIF(TOther[Frequency],$Q$1)=0,0,IF(B1240="N",SUMIFS(TOther[Amount],TOther[Frequency],$Q$1,TOther[Start Date],"&lt;="&amp;$A1240,TOther[End Date Calc],"&gt;="&amp;A1240,TOther[Start Day],DAY(A1240)),SUMIFS(TOther[Amount],TOther[Frequency],$Q$1,TOther[Start Date],"&lt;="&amp;$A1240,TOther[End Date Calc],"&gt;="&amp;A1240,TOther[Start Day],"&gt;="&amp;DAY(A1240)))))</f>
        <v/>
      </c>
      <c r="R1240" s="8" t="str" cm="1">
        <f t="array" ref="R1240">IF(A1240="","",IF(COUNTIF(TOther[Frequency],R$1)=0,0,SUMPRODUCT(--(TOther[Frequency]=R$1),--(TOther[Start Date]&lt;=A1240),--(TOther[End Date Calc]&gt;=A1240),IF(B1240="N",--(TOther[Start Day]=DAY(A1240)),--(TOther[Start Day]&gt;=DAY(A1240))),--(IFERROR(MOD(TOther[Start Month]-MONTH(A1240)+2,2),1)=0),TOther[Amount])))</f>
        <v/>
      </c>
      <c r="S1240" s="8" t="str" cm="1">
        <f t="array" ref="S1240">IF(A1240="","",IF(COUNTIF(TOther[Frequency],S$1)=0,0,SUMPRODUCT(--(TOther[Frequency]=S$1),--(TOther[Start Date]&lt;=A1240),--(TOther[End Date Calc]&gt;=A1240),IF(B1240="N",--(TOther[Start Day]=DAY(A1240)),--(TOther[Start Day]&gt;=DAY(A1240))),--(IFERROR(MOD(TOther[Start Month]-MONTH(A1240)+3,3),1)=0),TOther[Amount])))</f>
        <v/>
      </c>
      <c r="T1240" s="8" t="str" cm="1">
        <f t="array" ref="T1240">IF($A1240="","",IF(COUNTIF(TOther[Frequency],T$1)=0,0,SUMPRODUCT(--(TOther[Frequency]=T$1),--(TOther[Start Date]&lt;=$A1240),--(TOther[End Date Calc]&gt;=$A1240),IF($B1240="N",--(TOther[Start Day]=DAY($A1240)),--(TOther[Start Day]&gt;=DAY($A1240))),--(IFERROR(MOD(TOther[Start Month]-MONTH($A1240)+4,4),1)=0),TOther[Amount])))</f>
        <v/>
      </c>
      <c r="U1240" s="8" t="str" cm="1">
        <f t="array" ref="U1240">IF(A1240="","",IF(COUNTIF(TOther[Frequency],$U$1)=0,0,SUMPRODUCT(--(TOther[Frequency]=$U$1),--(TOther[Start Date]&lt;=A1240),--(TOther[End Date Calc]&gt;=A1240),IF(B1240="N",--(TOther[Start Day]=DAY(A1240)),--(TOther[Start Day]&gt;=DAY(A1240))),--(IFERROR(MOD(TOther[Start Month]-MONTH(A1240)+6,6),1)=0),TOther[Amount])))</f>
        <v/>
      </c>
      <c r="V1240" s="8" t="str" cm="1">
        <f t="array" ref="V1240">IF(A1240="","",IF(COUNTIF(TOther[Frequency],$V$1)=0,0,SUMPRODUCT(--(TOther[Frequency]=$V$1),--(TOther[Start Date]&lt;=A1240),--(TOther[End Date Calc]&gt;=A1240),IF(B1240="N",--(TOther[Start Day]=DAY(A1240)),--(TOther[Start Day]&gt;=DAY(A1240))),--(IFERROR(MOD(TOther[Start Month]-MONTH(A1240)+12,12),1)=0),TOther[Amount])))</f>
        <v/>
      </c>
      <c r="W1240" s="8" t="str">
        <f>IF(A1240="","",SUMIFS(TOther[Amount],TOther[Start Date],A1240,TOther[Frequency],$W$1))</f>
        <v/>
      </c>
      <c r="X1240" s="9" t="str">
        <f t="shared" si="95"/>
        <v/>
      </c>
      <c r="Y1240" s="9" t="str">
        <f t="shared" si="99"/>
        <v/>
      </c>
      <c r="Z1240" s="8" t="str" cm="1">
        <f t="array" ref="Z1240">IF(A1240="","",IF(COUNTIF('2) Income'!$D$13:$D$32,"Weekly")=0,0,SUMPRODUCT(--(IFERROR(MOD(A1240-'2) Income'!$F$13:$F$32,7),1)=0),--('2) Income'!$D$13:$D$32="Weekly"),--('2) Income'!$F$13:$F$32&lt;=A1240),'2) Income'!$E$13:$E$32)))</f>
        <v/>
      </c>
      <c r="AA1240" s="8" t="str" cm="1">
        <f t="array" ref="AA1240">IF(A1240="","",IF(COUNTIF('2) Income'!$D$13:$D$32,"Every Other Week")=0,0,SUMPRODUCT(--(IFERROR(MOD(A1240-'2) Income'!$F$13:$F$32,14),1)=0),--('2) Income'!$D$13:$D$32="Every Other Week"),--('2) Income'!$F$13:$F$32&lt;=A1240),'2) Income'!$E$13:$E$32)))</f>
        <v/>
      </c>
      <c r="AB1240" s="8" t="str">
        <f>IF(A1240="","",IF(COUNTIF('2) Income'!$D$13:$D$32,"1st and 15th")=0,0,IF(OR(DAY(A1240)=1,DAY(A1240)=15),SUMIFS('2) Income'!$E$13:$E$32,'2) Income'!$D$13:$D$32,"1st and 15th",'2) Income'!$F$13:$F$32,"&lt;="&amp;$A1240),0)))</f>
        <v/>
      </c>
      <c r="AC1240" s="8" t="str">
        <f>IF(A1240="","",IF(COUNTIF('2) Income'!$D$13:$D$32,"2nd Wednesday")=0,0,IF(A1240=(A1240-DAY(A1240)+1+2*7-WEEKDAY(A1240-DAY(A1240)+8-4,1)),SUMIFS('2) Income'!$E$13:$E$32,'2) Income'!$D$13:$D$32,"2nd Wednesday",'2) Income'!$F$13:$F$32,"&lt;="&amp;$A1240),0)))</f>
        <v/>
      </c>
      <c r="AD1240" s="8" t="str">
        <f>IF(A1240="","",IF(COUNTIF('2) Income'!$D$13:$D$32,"3rd Wednesday")=0,0,IF(A1240=(A1240-DAY(A1240)+1+3*7-WEEKDAY(A1240-DAY(A1240)+8-4,1)),SUMIFS('2) Income'!$E$13:$E$32,'2) Income'!$D$13:$D$32,"3rd Wednesday",'2) Income'!$F$13:$F$32,"&lt;="&amp;$A1240),0)))</f>
        <v/>
      </c>
      <c r="AE1240" s="8" t="str">
        <f>IF(A1240="","",IF(COUNTIF('2) Income'!$D$13:$D$32,"4th Wednesday")=0,0,IF(A1240=(A1240-DAY(A1240)+1+4*7-WEEKDAY(A1240-DAY(A1240)+8-4,1)),SUMIFS('2) Income'!$E$13:$E$32,'2) Income'!$D$13:$D$32,"4th Wednesday",'2) Income'!$F$13:$F$32,"&lt;="&amp;$A1240),0)))</f>
        <v/>
      </c>
      <c r="AF1240" s="8" t="str" cm="1">
        <f t="array" ref="AF1240">IF(A1240="","",IF(COUNTIF('2) Income'!$D$13:$D$32,"Every 4 Weeks")=0,0,SUMPRODUCT(--(IFERROR(MOD(A1240-'2) Income'!$F$13:$F$32,28),1)=0),--('2) Income'!$D$13:$D$32="Every 4 Weeks"),--('2) Income'!$F$13:$F$32&lt;=A1240),'2) Income'!$E$13:$E$32)))</f>
        <v/>
      </c>
      <c r="AG1240" s="8" t="str">
        <f>IF(A1240="","",IF(COUNTIF('2) Income'!$D$13:$D$32,"Monthly")=0,0,IF(B1240="N",SUMIFS('2) Income'!$E$13:$E$32,'2) Income'!$D$13:$D$32,"monthly",'2) Income'!$F$13:$F$32,"&lt;="&amp;$A1240,'2) Income'!$I$13:$I$32,DAY(A1240)),SUMIFS('2) Income'!$E$13:$E$32,'2) Income'!$D$13:$D$32,"monthly",'2) Income'!$F$13:$F$32,"&lt;="&amp;$A1240,'2) Income'!$I$13:$I$32,"&gt;="&amp;DAY(A1240)))))</f>
        <v/>
      </c>
      <c r="AH1240" s="8" t="str" cm="1">
        <f t="array" ref="AH1240">IF(A1240="","",IF(COUNTIF('2) Income'!$D$13:$D$32,"Yearly")=0,0,SUMPRODUCT(--('2) Income'!$D$13:$D$32="Yearly"),--('2) Income'!$F$13:$F$32&lt;=A1240),IF(B1240="N",--('2) Income'!$I$13:$I$32=DAY(A1240)),--('2) Income'!$I$13:$I$32&gt;=DAY(A1240))),--(IFERROR(MOD('2) Income'!$H$13:$H$32-MONTH(A1240)+12,12),1)=0),'2) Income'!$E$13:$E$32)))</f>
        <v/>
      </c>
      <c r="AI1240" s="8" t="str">
        <f>IF(A1240="","",IF(COUNTIF('2) Income'!$D$13:$D$32,"one-time")=0,0,SUMIFS('2) Income'!$E$13:$E$32,'2) Income'!$D$13:$D$32,"one-time",'2) Income'!$F$13:$F$32,"="&amp;$A1240)))</f>
        <v/>
      </c>
      <c r="AJ1240" s="9" t="str">
        <f t="shared" si="96"/>
        <v/>
      </c>
    </row>
    <row r="1241" spans="1:36">
      <c r="A1241" s="7" t="str">
        <f>IF(A1240="","",IF(A1240+1&lt;='1) Period'!$E$21,A1240+1,""))</f>
        <v/>
      </c>
      <c r="B1241" s="7" t="e">
        <f t="shared" si="97"/>
        <v>#VALUE!</v>
      </c>
      <c r="C1241" t="e">
        <f t="shared" si="98"/>
        <v>#VALUE!</v>
      </c>
      <c r="D1241" s="8" t="str">
        <f>IF(A1241="","",IF(TEXT(A1241,"dddd")='4) Happy Money'!$E$23,WAllowance,0))</f>
        <v/>
      </c>
      <c r="E1241" s="8" t="str">
        <f>IF(A1241="","",IF(B1241="N",SUMIF(TMonthly[Day of the Month],DAY(A1241),TMonthly[Amount]),SUMIF(TMonthly[Day of the Month],"&gt;="&amp;DAY(A1241),TMonthly[Amount])))</f>
        <v/>
      </c>
      <c r="F1241" s="8" t="str" cm="1">
        <f t="array" ref="F1241">IF(A1241="","",SUMPRODUCT(--(TYearly[Due Date]&lt;=A1241),IF(B1241="N",--(TYearly[Day]=DAY(A1241)),--(TYearly[Day]&gt;=DAY(A1241))),--(IFERROR(MOD(TYearly[Month]-MONTH(A1241)+12,12),1)=0),TYearly[Amount]))</f>
        <v/>
      </c>
      <c r="G1241" s="8" t="str">
        <f>IF(A1241="","",SUMIF(TOneTime[Due Date],A1241,TOneTime[Amount]))</f>
        <v/>
      </c>
      <c r="H1241" s="8" t="str" cm="1">
        <f t="array" ref="H1241">IF(A1241="","",IF(COUNTIF(TOther[Frequency],$H$1)=0,0,SUMPRODUCT(--(IFERROR(MOD(A1241-TOther[Start Date],7),1)=0),--(TOther[Frequency]=$H$1),--(TOther[Start Date]&lt;=A1241),--(TOther[End Date Calc]&gt;=A1241),TOther[Amount])))</f>
        <v/>
      </c>
      <c r="I1241" s="8" t="str" cm="1">
        <f t="array" ref="I1241">IF(A1241="","",IF(COUNTIF(TOther[Frequency],$I$1)=0,0,SUMPRODUCT(--(IFERROR(MOD(A1241-TOther[Start Date],14),1)=0),--(TOther[Frequency]=$I$1),--(TOther[Start Date]&lt;=A1241),--(TOther[End Date Calc]&gt;=A1241),TOther[Amount])))</f>
        <v/>
      </c>
      <c r="J1241" s="8" t="str">
        <f>IF(A1241="","",IF(COUNTIF(TOther[Frequency],$J$1)=0,0,IF(OR(DAY(A1241)=1,DAY(A1241)=15),SUMIFS(TOther[Amount],TOther[Frequency],$J$1,TOther[Start Date],"&lt;="&amp;$A1241,TOther[End Date Calc],"&gt;="&amp;A1241),0)))</f>
        <v/>
      </c>
      <c r="K1241" s="8" t="str">
        <f>IF(A1241="","",IF(COUNTIF(TOther[Frequency],$K$1)=0,0,IF(A1241=(A1241-DAY(A1241)+1+2*7-WEEKDAY(A1241-DAY(A1241)+8-4,1)),SUMIFS(TOther[Amount],TOther[Frequency],$K$1,TOther[Start Date],"&lt;="&amp;$A1241,TOther[End Date Calc],"&gt;="&amp;A1241),0)))</f>
        <v/>
      </c>
      <c r="L1241" s="8" t="str">
        <f>IF(A1241="","",IF(COUNTIF(TOther[Frequency],$L$1)=0,0,IF(A1241=(A1241-DAY(A1241)+1+3*7-WEEKDAY(A1241-DAY(A1241)+8-4,1)),SUMIFS(TOther[Amount],TOther[Frequency],$L$1,TOther[Start Date],"&lt;="&amp;$A1241,TOther[End Date Calc],"&gt;="&amp;A1241),0)))</f>
        <v/>
      </c>
      <c r="M1241" s="8" t="str">
        <f>IF(A1241="","",IF(COUNTIF(TOther[Frequency],$M$1)=0,0,IF(A1241=(A1241-DAY(A1241)+1+4*7-WEEKDAY(A1241-DAY(A1241)+8-4,1)),SUMIFS(TOther[Amount],TOther[Frequency],$M$1,TOther[Start Date],"&lt;="&amp;$A1241,TOther[End Date Calc],"&gt;="&amp;A1241),0)))</f>
        <v/>
      </c>
      <c r="N1241" s="8" t="str" cm="1">
        <f t="array" ref="N1241">IF(A1241="","",IF(COUNTIF(TOther[Frequency],$N$1)=0,0,SUMPRODUCT(--(IFERROR(MOD(A1241-TOther[Start Date],28),1)=0),--(TOther[Frequency]=$N$1),--(TOther[Start Date]&lt;=A1241),--(TOther[End Date Calc]&gt;=A1241),TOther[Amount])))</f>
        <v/>
      </c>
      <c r="O1241" s="8" t="str" cm="1">
        <f t="array" ref="O1241">IF(A1241="","",IF(COUNTIF(TOther[Frequency],$O$1)=0,0,SUMPRODUCT(--(IFERROR(MOD(A1241-TOther[Start Date],42),1)=0),--(TOther[Frequency]=$O$1),--(TOther[Start Date]&lt;=A1241),--(TOther[End Date Calc]&gt;=A1241),TOther[Amount])))</f>
        <v/>
      </c>
      <c r="P1241" s="8" t="str" cm="1">
        <f t="array" ref="P1241">IF(A1241="","",IF(COUNTIF(TOther[Frequency],$P$1)=0,0,SUMPRODUCT(--(IFERROR(MOD(A1241-TOther[Start Date],56),1)=0),--(TOther[Frequency]=$P$1),--(TOther[Start Date]&lt;=A1241),--(TOther[End Date Calc]&gt;=A1241),TOther[Amount])))</f>
        <v/>
      </c>
      <c r="Q1241" s="8" t="str">
        <f>IF(A1241="","",IF(COUNTIF(TOther[Frequency],$Q$1)=0,0,IF(B1241="N",SUMIFS(TOther[Amount],TOther[Frequency],$Q$1,TOther[Start Date],"&lt;="&amp;$A1241,TOther[End Date Calc],"&gt;="&amp;A1241,TOther[Start Day],DAY(A1241)),SUMIFS(TOther[Amount],TOther[Frequency],$Q$1,TOther[Start Date],"&lt;="&amp;$A1241,TOther[End Date Calc],"&gt;="&amp;A1241,TOther[Start Day],"&gt;="&amp;DAY(A1241)))))</f>
        <v/>
      </c>
      <c r="R1241" s="8" t="str" cm="1">
        <f t="array" ref="R1241">IF(A1241="","",IF(COUNTIF(TOther[Frequency],R$1)=0,0,SUMPRODUCT(--(TOther[Frequency]=R$1),--(TOther[Start Date]&lt;=A1241),--(TOther[End Date Calc]&gt;=A1241),IF(B1241="N",--(TOther[Start Day]=DAY(A1241)),--(TOther[Start Day]&gt;=DAY(A1241))),--(IFERROR(MOD(TOther[Start Month]-MONTH(A1241)+2,2),1)=0),TOther[Amount])))</f>
        <v/>
      </c>
      <c r="S1241" s="8" t="str" cm="1">
        <f t="array" ref="S1241">IF(A1241="","",IF(COUNTIF(TOther[Frequency],S$1)=0,0,SUMPRODUCT(--(TOther[Frequency]=S$1),--(TOther[Start Date]&lt;=A1241),--(TOther[End Date Calc]&gt;=A1241),IF(B1241="N",--(TOther[Start Day]=DAY(A1241)),--(TOther[Start Day]&gt;=DAY(A1241))),--(IFERROR(MOD(TOther[Start Month]-MONTH(A1241)+3,3),1)=0),TOther[Amount])))</f>
        <v/>
      </c>
      <c r="T1241" s="8" t="str" cm="1">
        <f t="array" ref="T1241">IF($A1241="","",IF(COUNTIF(TOther[Frequency],T$1)=0,0,SUMPRODUCT(--(TOther[Frequency]=T$1),--(TOther[Start Date]&lt;=$A1241),--(TOther[End Date Calc]&gt;=$A1241),IF($B1241="N",--(TOther[Start Day]=DAY($A1241)),--(TOther[Start Day]&gt;=DAY($A1241))),--(IFERROR(MOD(TOther[Start Month]-MONTH($A1241)+4,4),1)=0),TOther[Amount])))</f>
        <v/>
      </c>
      <c r="U1241" s="8" t="str" cm="1">
        <f t="array" ref="U1241">IF(A1241="","",IF(COUNTIF(TOther[Frequency],$U$1)=0,0,SUMPRODUCT(--(TOther[Frequency]=$U$1),--(TOther[Start Date]&lt;=A1241),--(TOther[End Date Calc]&gt;=A1241),IF(B1241="N",--(TOther[Start Day]=DAY(A1241)),--(TOther[Start Day]&gt;=DAY(A1241))),--(IFERROR(MOD(TOther[Start Month]-MONTH(A1241)+6,6),1)=0),TOther[Amount])))</f>
        <v/>
      </c>
      <c r="V1241" s="8" t="str" cm="1">
        <f t="array" ref="V1241">IF(A1241="","",IF(COUNTIF(TOther[Frequency],$V$1)=0,0,SUMPRODUCT(--(TOther[Frequency]=$V$1),--(TOther[Start Date]&lt;=A1241),--(TOther[End Date Calc]&gt;=A1241),IF(B1241="N",--(TOther[Start Day]=DAY(A1241)),--(TOther[Start Day]&gt;=DAY(A1241))),--(IFERROR(MOD(TOther[Start Month]-MONTH(A1241)+12,12),1)=0),TOther[Amount])))</f>
        <v/>
      </c>
      <c r="W1241" s="8" t="str">
        <f>IF(A1241="","",SUMIFS(TOther[Amount],TOther[Start Date],A1241,TOther[Frequency],$W$1))</f>
        <v/>
      </c>
      <c r="X1241" s="9" t="str">
        <f t="shared" si="95"/>
        <v/>
      </c>
      <c r="Y1241" s="9" t="str">
        <f t="shared" si="99"/>
        <v/>
      </c>
      <c r="Z1241" s="8" t="str" cm="1">
        <f t="array" ref="Z1241">IF(A1241="","",IF(COUNTIF('2) Income'!$D$13:$D$32,"Weekly")=0,0,SUMPRODUCT(--(IFERROR(MOD(A1241-'2) Income'!$F$13:$F$32,7),1)=0),--('2) Income'!$D$13:$D$32="Weekly"),--('2) Income'!$F$13:$F$32&lt;=A1241),'2) Income'!$E$13:$E$32)))</f>
        <v/>
      </c>
      <c r="AA1241" s="8" t="str" cm="1">
        <f t="array" ref="AA1241">IF(A1241="","",IF(COUNTIF('2) Income'!$D$13:$D$32,"Every Other Week")=0,0,SUMPRODUCT(--(IFERROR(MOD(A1241-'2) Income'!$F$13:$F$32,14),1)=0),--('2) Income'!$D$13:$D$32="Every Other Week"),--('2) Income'!$F$13:$F$32&lt;=A1241),'2) Income'!$E$13:$E$32)))</f>
        <v/>
      </c>
      <c r="AB1241" s="8" t="str">
        <f>IF(A1241="","",IF(COUNTIF('2) Income'!$D$13:$D$32,"1st and 15th")=0,0,IF(OR(DAY(A1241)=1,DAY(A1241)=15),SUMIFS('2) Income'!$E$13:$E$32,'2) Income'!$D$13:$D$32,"1st and 15th",'2) Income'!$F$13:$F$32,"&lt;="&amp;$A1241),0)))</f>
        <v/>
      </c>
      <c r="AC1241" s="8" t="str">
        <f>IF(A1241="","",IF(COUNTIF('2) Income'!$D$13:$D$32,"2nd Wednesday")=0,0,IF(A1241=(A1241-DAY(A1241)+1+2*7-WEEKDAY(A1241-DAY(A1241)+8-4,1)),SUMIFS('2) Income'!$E$13:$E$32,'2) Income'!$D$13:$D$32,"2nd Wednesday",'2) Income'!$F$13:$F$32,"&lt;="&amp;$A1241),0)))</f>
        <v/>
      </c>
      <c r="AD1241" s="8" t="str">
        <f>IF(A1241="","",IF(COUNTIF('2) Income'!$D$13:$D$32,"3rd Wednesday")=0,0,IF(A1241=(A1241-DAY(A1241)+1+3*7-WEEKDAY(A1241-DAY(A1241)+8-4,1)),SUMIFS('2) Income'!$E$13:$E$32,'2) Income'!$D$13:$D$32,"3rd Wednesday",'2) Income'!$F$13:$F$32,"&lt;="&amp;$A1241),0)))</f>
        <v/>
      </c>
      <c r="AE1241" s="8" t="str">
        <f>IF(A1241="","",IF(COUNTIF('2) Income'!$D$13:$D$32,"4th Wednesday")=0,0,IF(A1241=(A1241-DAY(A1241)+1+4*7-WEEKDAY(A1241-DAY(A1241)+8-4,1)),SUMIFS('2) Income'!$E$13:$E$32,'2) Income'!$D$13:$D$32,"4th Wednesday",'2) Income'!$F$13:$F$32,"&lt;="&amp;$A1241),0)))</f>
        <v/>
      </c>
      <c r="AF1241" s="8" t="str" cm="1">
        <f t="array" ref="AF1241">IF(A1241="","",IF(COUNTIF('2) Income'!$D$13:$D$32,"Every 4 Weeks")=0,0,SUMPRODUCT(--(IFERROR(MOD(A1241-'2) Income'!$F$13:$F$32,28),1)=0),--('2) Income'!$D$13:$D$32="Every 4 Weeks"),--('2) Income'!$F$13:$F$32&lt;=A1241),'2) Income'!$E$13:$E$32)))</f>
        <v/>
      </c>
      <c r="AG1241" s="8" t="str">
        <f>IF(A1241="","",IF(COUNTIF('2) Income'!$D$13:$D$32,"Monthly")=0,0,IF(B1241="N",SUMIFS('2) Income'!$E$13:$E$32,'2) Income'!$D$13:$D$32,"monthly",'2) Income'!$F$13:$F$32,"&lt;="&amp;$A1241,'2) Income'!$I$13:$I$32,DAY(A1241)),SUMIFS('2) Income'!$E$13:$E$32,'2) Income'!$D$13:$D$32,"monthly",'2) Income'!$F$13:$F$32,"&lt;="&amp;$A1241,'2) Income'!$I$13:$I$32,"&gt;="&amp;DAY(A1241)))))</f>
        <v/>
      </c>
      <c r="AH1241" s="8" t="str" cm="1">
        <f t="array" ref="AH1241">IF(A1241="","",IF(COUNTIF('2) Income'!$D$13:$D$32,"Yearly")=0,0,SUMPRODUCT(--('2) Income'!$D$13:$D$32="Yearly"),--('2) Income'!$F$13:$F$32&lt;=A1241),IF(B1241="N",--('2) Income'!$I$13:$I$32=DAY(A1241)),--('2) Income'!$I$13:$I$32&gt;=DAY(A1241))),--(IFERROR(MOD('2) Income'!$H$13:$H$32-MONTH(A1241)+12,12),1)=0),'2) Income'!$E$13:$E$32)))</f>
        <v/>
      </c>
      <c r="AI1241" s="8" t="str">
        <f>IF(A1241="","",IF(COUNTIF('2) Income'!$D$13:$D$32,"one-time")=0,0,SUMIFS('2) Income'!$E$13:$E$32,'2) Income'!$D$13:$D$32,"one-time",'2) Income'!$F$13:$F$32,"="&amp;$A1241)))</f>
        <v/>
      </c>
      <c r="AJ1241" s="9" t="str">
        <f t="shared" si="96"/>
        <v/>
      </c>
    </row>
    <row r="1242" spans="1:36">
      <c r="A1242" s="7" t="str">
        <f>IF(A1241="","",IF(A1241+1&lt;='1) Period'!$E$21,A1241+1,""))</f>
        <v/>
      </c>
      <c r="B1242" s="7" t="e">
        <f t="shared" si="97"/>
        <v>#VALUE!</v>
      </c>
      <c r="C1242" t="e">
        <f t="shared" si="98"/>
        <v>#VALUE!</v>
      </c>
      <c r="D1242" s="8" t="str">
        <f>IF(A1242="","",IF(TEXT(A1242,"dddd")='4) Happy Money'!$E$23,WAllowance,0))</f>
        <v/>
      </c>
      <c r="E1242" s="8" t="str">
        <f>IF(A1242="","",IF(B1242="N",SUMIF(TMonthly[Day of the Month],DAY(A1242),TMonthly[Amount]),SUMIF(TMonthly[Day of the Month],"&gt;="&amp;DAY(A1242),TMonthly[Amount])))</f>
        <v/>
      </c>
      <c r="F1242" s="8" t="str" cm="1">
        <f t="array" ref="F1242">IF(A1242="","",SUMPRODUCT(--(TYearly[Due Date]&lt;=A1242),IF(B1242="N",--(TYearly[Day]=DAY(A1242)),--(TYearly[Day]&gt;=DAY(A1242))),--(IFERROR(MOD(TYearly[Month]-MONTH(A1242)+12,12),1)=0),TYearly[Amount]))</f>
        <v/>
      </c>
      <c r="G1242" s="8" t="str">
        <f>IF(A1242="","",SUMIF(TOneTime[Due Date],A1242,TOneTime[Amount]))</f>
        <v/>
      </c>
      <c r="H1242" s="8" t="str" cm="1">
        <f t="array" ref="H1242">IF(A1242="","",IF(COUNTIF(TOther[Frequency],$H$1)=0,0,SUMPRODUCT(--(IFERROR(MOD(A1242-TOther[Start Date],7),1)=0),--(TOther[Frequency]=$H$1),--(TOther[Start Date]&lt;=A1242),--(TOther[End Date Calc]&gt;=A1242),TOther[Amount])))</f>
        <v/>
      </c>
      <c r="I1242" s="8" t="str" cm="1">
        <f t="array" ref="I1242">IF(A1242="","",IF(COUNTIF(TOther[Frequency],$I$1)=0,0,SUMPRODUCT(--(IFERROR(MOD(A1242-TOther[Start Date],14),1)=0),--(TOther[Frequency]=$I$1),--(TOther[Start Date]&lt;=A1242),--(TOther[End Date Calc]&gt;=A1242),TOther[Amount])))</f>
        <v/>
      </c>
      <c r="J1242" s="8" t="str">
        <f>IF(A1242="","",IF(COUNTIF(TOther[Frequency],$J$1)=0,0,IF(OR(DAY(A1242)=1,DAY(A1242)=15),SUMIFS(TOther[Amount],TOther[Frequency],$J$1,TOther[Start Date],"&lt;="&amp;$A1242,TOther[End Date Calc],"&gt;="&amp;A1242),0)))</f>
        <v/>
      </c>
      <c r="K1242" s="8" t="str">
        <f>IF(A1242="","",IF(COUNTIF(TOther[Frequency],$K$1)=0,0,IF(A1242=(A1242-DAY(A1242)+1+2*7-WEEKDAY(A1242-DAY(A1242)+8-4,1)),SUMIFS(TOther[Amount],TOther[Frequency],$K$1,TOther[Start Date],"&lt;="&amp;$A1242,TOther[End Date Calc],"&gt;="&amp;A1242),0)))</f>
        <v/>
      </c>
      <c r="L1242" s="8" t="str">
        <f>IF(A1242="","",IF(COUNTIF(TOther[Frequency],$L$1)=0,0,IF(A1242=(A1242-DAY(A1242)+1+3*7-WEEKDAY(A1242-DAY(A1242)+8-4,1)),SUMIFS(TOther[Amount],TOther[Frequency],$L$1,TOther[Start Date],"&lt;="&amp;$A1242,TOther[End Date Calc],"&gt;="&amp;A1242),0)))</f>
        <v/>
      </c>
      <c r="M1242" s="8" t="str">
        <f>IF(A1242="","",IF(COUNTIF(TOther[Frequency],$M$1)=0,0,IF(A1242=(A1242-DAY(A1242)+1+4*7-WEEKDAY(A1242-DAY(A1242)+8-4,1)),SUMIFS(TOther[Amount],TOther[Frequency],$M$1,TOther[Start Date],"&lt;="&amp;$A1242,TOther[End Date Calc],"&gt;="&amp;A1242),0)))</f>
        <v/>
      </c>
      <c r="N1242" s="8" t="str" cm="1">
        <f t="array" ref="N1242">IF(A1242="","",IF(COUNTIF(TOther[Frequency],$N$1)=0,0,SUMPRODUCT(--(IFERROR(MOD(A1242-TOther[Start Date],28),1)=0),--(TOther[Frequency]=$N$1),--(TOther[Start Date]&lt;=A1242),--(TOther[End Date Calc]&gt;=A1242),TOther[Amount])))</f>
        <v/>
      </c>
      <c r="O1242" s="8" t="str" cm="1">
        <f t="array" ref="O1242">IF(A1242="","",IF(COUNTIF(TOther[Frequency],$O$1)=0,0,SUMPRODUCT(--(IFERROR(MOD(A1242-TOther[Start Date],42),1)=0),--(TOther[Frequency]=$O$1),--(TOther[Start Date]&lt;=A1242),--(TOther[End Date Calc]&gt;=A1242),TOther[Amount])))</f>
        <v/>
      </c>
      <c r="P1242" s="8" t="str" cm="1">
        <f t="array" ref="P1242">IF(A1242="","",IF(COUNTIF(TOther[Frequency],$P$1)=0,0,SUMPRODUCT(--(IFERROR(MOD(A1242-TOther[Start Date],56),1)=0),--(TOther[Frequency]=$P$1),--(TOther[Start Date]&lt;=A1242),--(TOther[End Date Calc]&gt;=A1242),TOther[Amount])))</f>
        <v/>
      </c>
      <c r="Q1242" s="8" t="str">
        <f>IF(A1242="","",IF(COUNTIF(TOther[Frequency],$Q$1)=0,0,IF(B1242="N",SUMIFS(TOther[Amount],TOther[Frequency],$Q$1,TOther[Start Date],"&lt;="&amp;$A1242,TOther[End Date Calc],"&gt;="&amp;A1242,TOther[Start Day],DAY(A1242)),SUMIFS(TOther[Amount],TOther[Frequency],$Q$1,TOther[Start Date],"&lt;="&amp;$A1242,TOther[End Date Calc],"&gt;="&amp;A1242,TOther[Start Day],"&gt;="&amp;DAY(A1242)))))</f>
        <v/>
      </c>
      <c r="R1242" s="8" t="str" cm="1">
        <f t="array" ref="R1242">IF(A1242="","",IF(COUNTIF(TOther[Frequency],R$1)=0,0,SUMPRODUCT(--(TOther[Frequency]=R$1),--(TOther[Start Date]&lt;=A1242),--(TOther[End Date Calc]&gt;=A1242),IF(B1242="N",--(TOther[Start Day]=DAY(A1242)),--(TOther[Start Day]&gt;=DAY(A1242))),--(IFERROR(MOD(TOther[Start Month]-MONTH(A1242)+2,2),1)=0),TOther[Amount])))</f>
        <v/>
      </c>
      <c r="S1242" s="8" t="str" cm="1">
        <f t="array" ref="S1242">IF(A1242="","",IF(COUNTIF(TOther[Frequency],S$1)=0,0,SUMPRODUCT(--(TOther[Frequency]=S$1),--(TOther[Start Date]&lt;=A1242),--(TOther[End Date Calc]&gt;=A1242),IF(B1242="N",--(TOther[Start Day]=DAY(A1242)),--(TOther[Start Day]&gt;=DAY(A1242))),--(IFERROR(MOD(TOther[Start Month]-MONTH(A1242)+3,3),1)=0),TOther[Amount])))</f>
        <v/>
      </c>
      <c r="T1242" s="8" t="str" cm="1">
        <f t="array" ref="T1242">IF($A1242="","",IF(COUNTIF(TOther[Frequency],T$1)=0,0,SUMPRODUCT(--(TOther[Frequency]=T$1),--(TOther[Start Date]&lt;=$A1242),--(TOther[End Date Calc]&gt;=$A1242),IF($B1242="N",--(TOther[Start Day]=DAY($A1242)),--(TOther[Start Day]&gt;=DAY($A1242))),--(IFERROR(MOD(TOther[Start Month]-MONTH($A1242)+4,4),1)=0),TOther[Amount])))</f>
        <v/>
      </c>
      <c r="U1242" s="8" t="str" cm="1">
        <f t="array" ref="U1242">IF(A1242="","",IF(COUNTIF(TOther[Frequency],$U$1)=0,0,SUMPRODUCT(--(TOther[Frequency]=$U$1),--(TOther[Start Date]&lt;=A1242),--(TOther[End Date Calc]&gt;=A1242),IF(B1242="N",--(TOther[Start Day]=DAY(A1242)),--(TOther[Start Day]&gt;=DAY(A1242))),--(IFERROR(MOD(TOther[Start Month]-MONTH(A1242)+6,6),1)=0),TOther[Amount])))</f>
        <v/>
      </c>
      <c r="V1242" s="8" t="str" cm="1">
        <f t="array" ref="V1242">IF(A1242="","",IF(COUNTIF(TOther[Frequency],$V$1)=0,0,SUMPRODUCT(--(TOther[Frequency]=$V$1),--(TOther[Start Date]&lt;=A1242),--(TOther[End Date Calc]&gt;=A1242),IF(B1242="N",--(TOther[Start Day]=DAY(A1242)),--(TOther[Start Day]&gt;=DAY(A1242))),--(IFERROR(MOD(TOther[Start Month]-MONTH(A1242)+12,12),1)=0),TOther[Amount])))</f>
        <v/>
      </c>
      <c r="W1242" s="8" t="str">
        <f>IF(A1242="","",SUMIFS(TOther[Amount],TOther[Start Date],A1242,TOther[Frequency],$W$1))</f>
        <v/>
      </c>
      <c r="X1242" s="9" t="str">
        <f t="shared" si="95"/>
        <v/>
      </c>
      <c r="Y1242" s="9" t="str">
        <f t="shared" si="99"/>
        <v/>
      </c>
      <c r="Z1242" s="8" t="str" cm="1">
        <f t="array" ref="Z1242">IF(A1242="","",IF(COUNTIF('2) Income'!$D$13:$D$32,"Weekly")=0,0,SUMPRODUCT(--(IFERROR(MOD(A1242-'2) Income'!$F$13:$F$32,7),1)=0),--('2) Income'!$D$13:$D$32="Weekly"),--('2) Income'!$F$13:$F$32&lt;=A1242),'2) Income'!$E$13:$E$32)))</f>
        <v/>
      </c>
      <c r="AA1242" s="8" t="str" cm="1">
        <f t="array" ref="AA1242">IF(A1242="","",IF(COUNTIF('2) Income'!$D$13:$D$32,"Every Other Week")=0,0,SUMPRODUCT(--(IFERROR(MOD(A1242-'2) Income'!$F$13:$F$32,14),1)=0),--('2) Income'!$D$13:$D$32="Every Other Week"),--('2) Income'!$F$13:$F$32&lt;=A1242),'2) Income'!$E$13:$E$32)))</f>
        <v/>
      </c>
      <c r="AB1242" s="8" t="str">
        <f>IF(A1242="","",IF(COUNTIF('2) Income'!$D$13:$D$32,"1st and 15th")=0,0,IF(OR(DAY(A1242)=1,DAY(A1242)=15),SUMIFS('2) Income'!$E$13:$E$32,'2) Income'!$D$13:$D$32,"1st and 15th",'2) Income'!$F$13:$F$32,"&lt;="&amp;$A1242),0)))</f>
        <v/>
      </c>
      <c r="AC1242" s="8" t="str">
        <f>IF(A1242="","",IF(COUNTIF('2) Income'!$D$13:$D$32,"2nd Wednesday")=0,0,IF(A1242=(A1242-DAY(A1242)+1+2*7-WEEKDAY(A1242-DAY(A1242)+8-4,1)),SUMIFS('2) Income'!$E$13:$E$32,'2) Income'!$D$13:$D$32,"2nd Wednesday",'2) Income'!$F$13:$F$32,"&lt;="&amp;$A1242),0)))</f>
        <v/>
      </c>
      <c r="AD1242" s="8" t="str">
        <f>IF(A1242="","",IF(COUNTIF('2) Income'!$D$13:$D$32,"3rd Wednesday")=0,0,IF(A1242=(A1242-DAY(A1242)+1+3*7-WEEKDAY(A1242-DAY(A1242)+8-4,1)),SUMIFS('2) Income'!$E$13:$E$32,'2) Income'!$D$13:$D$32,"3rd Wednesday",'2) Income'!$F$13:$F$32,"&lt;="&amp;$A1242),0)))</f>
        <v/>
      </c>
      <c r="AE1242" s="8" t="str">
        <f>IF(A1242="","",IF(COUNTIF('2) Income'!$D$13:$D$32,"4th Wednesday")=0,0,IF(A1242=(A1242-DAY(A1242)+1+4*7-WEEKDAY(A1242-DAY(A1242)+8-4,1)),SUMIFS('2) Income'!$E$13:$E$32,'2) Income'!$D$13:$D$32,"4th Wednesday",'2) Income'!$F$13:$F$32,"&lt;="&amp;$A1242),0)))</f>
        <v/>
      </c>
      <c r="AF1242" s="8" t="str" cm="1">
        <f t="array" ref="AF1242">IF(A1242="","",IF(COUNTIF('2) Income'!$D$13:$D$32,"Every 4 Weeks")=0,0,SUMPRODUCT(--(IFERROR(MOD(A1242-'2) Income'!$F$13:$F$32,28),1)=0),--('2) Income'!$D$13:$D$32="Every 4 Weeks"),--('2) Income'!$F$13:$F$32&lt;=A1242),'2) Income'!$E$13:$E$32)))</f>
        <v/>
      </c>
      <c r="AG1242" s="8" t="str">
        <f>IF(A1242="","",IF(COUNTIF('2) Income'!$D$13:$D$32,"Monthly")=0,0,IF(B1242="N",SUMIFS('2) Income'!$E$13:$E$32,'2) Income'!$D$13:$D$32,"monthly",'2) Income'!$F$13:$F$32,"&lt;="&amp;$A1242,'2) Income'!$I$13:$I$32,DAY(A1242)),SUMIFS('2) Income'!$E$13:$E$32,'2) Income'!$D$13:$D$32,"monthly",'2) Income'!$F$13:$F$32,"&lt;="&amp;$A1242,'2) Income'!$I$13:$I$32,"&gt;="&amp;DAY(A1242)))))</f>
        <v/>
      </c>
      <c r="AH1242" s="8" t="str" cm="1">
        <f t="array" ref="AH1242">IF(A1242="","",IF(COUNTIF('2) Income'!$D$13:$D$32,"Yearly")=0,0,SUMPRODUCT(--('2) Income'!$D$13:$D$32="Yearly"),--('2) Income'!$F$13:$F$32&lt;=A1242),IF(B1242="N",--('2) Income'!$I$13:$I$32=DAY(A1242)),--('2) Income'!$I$13:$I$32&gt;=DAY(A1242))),--(IFERROR(MOD('2) Income'!$H$13:$H$32-MONTH(A1242)+12,12),1)=0),'2) Income'!$E$13:$E$32)))</f>
        <v/>
      </c>
      <c r="AI1242" s="8" t="str">
        <f>IF(A1242="","",IF(COUNTIF('2) Income'!$D$13:$D$32,"one-time")=0,0,SUMIFS('2) Income'!$E$13:$E$32,'2) Income'!$D$13:$D$32,"one-time",'2) Income'!$F$13:$F$32,"="&amp;$A1242)))</f>
        <v/>
      </c>
      <c r="AJ1242" s="9" t="str">
        <f t="shared" si="96"/>
        <v/>
      </c>
    </row>
    <row r="1243" spans="1:36">
      <c r="A1243" s="7" t="str">
        <f>IF(A1242="","",IF(A1242+1&lt;='1) Period'!$E$21,A1242+1,""))</f>
        <v/>
      </c>
      <c r="B1243" s="7" t="e">
        <f t="shared" si="97"/>
        <v>#VALUE!</v>
      </c>
      <c r="C1243" t="e">
        <f t="shared" si="98"/>
        <v>#VALUE!</v>
      </c>
      <c r="D1243" s="8" t="str">
        <f>IF(A1243="","",IF(TEXT(A1243,"dddd")='4) Happy Money'!$E$23,WAllowance,0))</f>
        <v/>
      </c>
      <c r="E1243" s="8" t="str">
        <f>IF(A1243="","",IF(B1243="N",SUMIF(TMonthly[Day of the Month],DAY(A1243),TMonthly[Amount]),SUMIF(TMonthly[Day of the Month],"&gt;="&amp;DAY(A1243),TMonthly[Amount])))</f>
        <v/>
      </c>
      <c r="F1243" s="8" t="str" cm="1">
        <f t="array" ref="F1243">IF(A1243="","",SUMPRODUCT(--(TYearly[Due Date]&lt;=A1243),IF(B1243="N",--(TYearly[Day]=DAY(A1243)),--(TYearly[Day]&gt;=DAY(A1243))),--(IFERROR(MOD(TYearly[Month]-MONTH(A1243)+12,12),1)=0),TYearly[Amount]))</f>
        <v/>
      </c>
      <c r="G1243" s="8" t="str">
        <f>IF(A1243="","",SUMIF(TOneTime[Due Date],A1243,TOneTime[Amount]))</f>
        <v/>
      </c>
      <c r="H1243" s="8" t="str" cm="1">
        <f t="array" ref="H1243">IF(A1243="","",IF(COUNTIF(TOther[Frequency],$H$1)=0,0,SUMPRODUCT(--(IFERROR(MOD(A1243-TOther[Start Date],7),1)=0),--(TOther[Frequency]=$H$1),--(TOther[Start Date]&lt;=A1243),--(TOther[End Date Calc]&gt;=A1243),TOther[Amount])))</f>
        <v/>
      </c>
      <c r="I1243" s="8" t="str" cm="1">
        <f t="array" ref="I1243">IF(A1243="","",IF(COUNTIF(TOther[Frequency],$I$1)=0,0,SUMPRODUCT(--(IFERROR(MOD(A1243-TOther[Start Date],14),1)=0),--(TOther[Frequency]=$I$1),--(TOther[Start Date]&lt;=A1243),--(TOther[End Date Calc]&gt;=A1243),TOther[Amount])))</f>
        <v/>
      </c>
      <c r="J1243" s="8" t="str">
        <f>IF(A1243="","",IF(COUNTIF(TOther[Frequency],$J$1)=0,0,IF(OR(DAY(A1243)=1,DAY(A1243)=15),SUMIFS(TOther[Amount],TOther[Frequency],$J$1,TOther[Start Date],"&lt;="&amp;$A1243,TOther[End Date Calc],"&gt;="&amp;A1243),0)))</f>
        <v/>
      </c>
      <c r="K1243" s="8" t="str">
        <f>IF(A1243="","",IF(COUNTIF(TOther[Frequency],$K$1)=0,0,IF(A1243=(A1243-DAY(A1243)+1+2*7-WEEKDAY(A1243-DAY(A1243)+8-4,1)),SUMIFS(TOther[Amount],TOther[Frequency],$K$1,TOther[Start Date],"&lt;="&amp;$A1243,TOther[End Date Calc],"&gt;="&amp;A1243),0)))</f>
        <v/>
      </c>
      <c r="L1243" s="8" t="str">
        <f>IF(A1243="","",IF(COUNTIF(TOther[Frequency],$L$1)=0,0,IF(A1243=(A1243-DAY(A1243)+1+3*7-WEEKDAY(A1243-DAY(A1243)+8-4,1)),SUMIFS(TOther[Amount],TOther[Frequency],$L$1,TOther[Start Date],"&lt;="&amp;$A1243,TOther[End Date Calc],"&gt;="&amp;A1243),0)))</f>
        <v/>
      </c>
      <c r="M1243" s="8" t="str">
        <f>IF(A1243="","",IF(COUNTIF(TOther[Frequency],$M$1)=0,0,IF(A1243=(A1243-DAY(A1243)+1+4*7-WEEKDAY(A1243-DAY(A1243)+8-4,1)),SUMIFS(TOther[Amount],TOther[Frequency],$M$1,TOther[Start Date],"&lt;="&amp;$A1243,TOther[End Date Calc],"&gt;="&amp;A1243),0)))</f>
        <v/>
      </c>
      <c r="N1243" s="8" t="str" cm="1">
        <f t="array" ref="N1243">IF(A1243="","",IF(COUNTIF(TOther[Frequency],$N$1)=0,0,SUMPRODUCT(--(IFERROR(MOD(A1243-TOther[Start Date],28),1)=0),--(TOther[Frequency]=$N$1),--(TOther[Start Date]&lt;=A1243),--(TOther[End Date Calc]&gt;=A1243),TOther[Amount])))</f>
        <v/>
      </c>
      <c r="O1243" s="8" t="str" cm="1">
        <f t="array" ref="O1243">IF(A1243="","",IF(COUNTIF(TOther[Frequency],$O$1)=0,0,SUMPRODUCT(--(IFERROR(MOD(A1243-TOther[Start Date],42),1)=0),--(TOther[Frequency]=$O$1),--(TOther[Start Date]&lt;=A1243),--(TOther[End Date Calc]&gt;=A1243),TOther[Amount])))</f>
        <v/>
      </c>
      <c r="P1243" s="8" t="str" cm="1">
        <f t="array" ref="P1243">IF(A1243="","",IF(COUNTIF(TOther[Frequency],$P$1)=0,0,SUMPRODUCT(--(IFERROR(MOD(A1243-TOther[Start Date],56),1)=0),--(TOther[Frequency]=$P$1),--(TOther[Start Date]&lt;=A1243),--(TOther[End Date Calc]&gt;=A1243),TOther[Amount])))</f>
        <v/>
      </c>
      <c r="Q1243" s="8" t="str">
        <f>IF(A1243="","",IF(COUNTIF(TOther[Frequency],$Q$1)=0,0,IF(B1243="N",SUMIFS(TOther[Amount],TOther[Frequency],$Q$1,TOther[Start Date],"&lt;="&amp;$A1243,TOther[End Date Calc],"&gt;="&amp;A1243,TOther[Start Day],DAY(A1243)),SUMIFS(TOther[Amount],TOther[Frequency],$Q$1,TOther[Start Date],"&lt;="&amp;$A1243,TOther[End Date Calc],"&gt;="&amp;A1243,TOther[Start Day],"&gt;="&amp;DAY(A1243)))))</f>
        <v/>
      </c>
      <c r="R1243" s="8" t="str" cm="1">
        <f t="array" ref="R1243">IF(A1243="","",IF(COUNTIF(TOther[Frequency],R$1)=0,0,SUMPRODUCT(--(TOther[Frequency]=R$1),--(TOther[Start Date]&lt;=A1243),--(TOther[End Date Calc]&gt;=A1243),IF(B1243="N",--(TOther[Start Day]=DAY(A1243)),--(TOther[Start Day]&gt;=DAY(A1243))),--(IFERROR(MOD(TOther[Start Month]-MONTH(A1243)+2,2),1)=0),TOther[Amount])))</f>
        <v/>
      </c>
      <c r="S1243" s="8" t="str" cm="1">
        <f t="array" ref="S1243">IF(A1243="","",IF(COUNTIF(TOther[Frequency],S$1)=0,0,SUMPRODUCT(--(TOther[Frequency]=S$1),--(TOther[Start Date]&lt;=A1243),--(TOther[End Date Calc]&gt;=A1243),IF(B1243="N",--(TOther[Start Day]=DAY(A1243)),--(TOther[Start Day]&gt;=DAY(A1243))),--(IFERROR(MOD(TOther[Start Month]-MONTH(A1243)+3,3),1)=0),TOther[Amount])))</f>
        <v/>
      </c>
      <c r="T1243" s="8" t="str" cm="1">
        <f t="array" ref="T1243">IF($A1243="","",IF(COUNTIF(TOther[Frequency],T$1)=0,0,SUMPRODUCT(--(TOther[Frequency]=T$1),--(TOther[Start Date]&lt;=$A1243),--(TOther[End Date Calc]&gt;=$A1243),IF($B1243="N",--(TOther[Start Day]=DAY($A1243)),--(TOther[Start Day]&gt;=DAY($A1243))),--(IFERROR(MOD(TOther[Start Month]-MONTH($A1243)+4,4),1)=0),TOther[Amount])))</f>
        <v/>
      </c>
      <c r="U1243" s="8" t="str" cm="1">
        <f t="array" ref="U1243">IF(A1243="","",IF(COUNTIF(TOther[Frequency],$U$1)=0,0,SUMPRODUCT(--(TOther[Frequency]=$U$1),--(TOther[Start Date]&lt;=A1243),--(TOther[End Date Calc]&gt;=A1243),IF(B1243="N",--(TOther[Start Day]=DAY(A1243)),--(TOther[Start Day]&gt;=DAY(A1243))),--(IFERROR(MOD(TOther[Start Month]-MONTH(A1243)+6,6),1)=0),TOther[Amount])))</f>
        <v/>
      </c>
      <c r="V1243" s="8" t="str" cm="1">
        <f t="array" ref="V1243">IF(A1243="","",IF(COUNTIF(TOther[Frequency],$V$1)=0,0,SUMPRODUCT(--(TOther[Frequency]=$V$1),--(TOther[Start Date]&lt;=A1243),--(TOther[End Date Calc]&gt;=A1243),IF(B1243="N",--(TOther[Start Day]=DAY(A1243)),--(TOther[Start Day]&gt;=DAY(A1243))),--(IFERROR(MOD(TOther[Start Month]-MONTH(A1243)+12,12),1)=0),TOther[Amount])))</f>
        <v/>
      </c>
      <c r="W1243" s="8" t="str">
        <f>IF(A1243="","",SUMIFS(TOther[Amount],TOther[Start Date],A1243,TOther[Frequency],$W$1))</f>
        <v/>
      </c>
      <c r="X1243" s="9" t="str">
        <f t="shared" si="95"/>
        <v/>
      </c>
      <c r="Y1243" s="9" t="str">
        <f t="shared" si="99"/>
        <v/>
      </c>
      <c r="Z1243" s="8" t="str" cm="1">
        <f t="array" ref="Z1243">IF(A1243="","",IF(COUNTIF('2) Income'!$D$13:$D$32,"Weekly")=0,0,SUMPRODUCT(--(IFERROR(MOD(A1243-'2) Income'!$F$13:$F$32,7),1)=0),--('2) Income'!$D$13:$D$32="Weekly"),--('2) Income'!$F$13:$F$32&lt;=A1243),'2) Income'!$E$13:$E$32)))</f>
        <v/>
      </c>
      <c r="AA1243" s="8" t="str" cm="1">
        <f t="array" ref="AA1243">IF(A1243="","",IF(COUNTIF('2) Income'!$D$13:$D$32,"Every Other Week")=0,0,SUMPRODUCT(--(IFERROR(MOD(A1243-'2) Income'!$F$13:$F$32,14),1)=0),--('2) Income'!$D$13:$D$32="Every Other Week"),--('2) Income'!$F$13:$F$32&lt;=A1243),'2) Income'!$E$13:$E$32)))</f>
        <v/>
      </c>
      <c r="AB1243" s="8" t="str">
        <f>IF(A1243="","",IF(COUNTIF('2) Income'!$D$13:$D$32,"1st and 15th")=0,0,IF(OR(DAY(A1243)=1,DAY(A1243)=15),SUMIFS('2) Income'!$E$13:$E$32,'2) Income'!$D$13:$D$32,"1st and 15th",'2) Income'!$F$13:$F$32,"&lt;="&amp;$A1243),0)))</f>
        <v/>
      </c>
      <c r="AC1243" s="8" t="str">
        <f>IF(A1243="","",IF(COUNTIF('2) Income'!$D$13:$D$32,"2nd Wednesday")=0,0,IF(A1243=(A1243-DAY(A1243)+1+2*7-WEEKDAY(A1243-DAY(A1243)+8-4,1)),SUMIFS('2) Income'!$E$13:$E$32,'2) Income'!$D$13:$D$32,"2nd Wednesday",'2) Income'!$F$13:$F$32,"&lt;="&amp;$A1243),0)))</f>
        <v/>
      </c>
      <c r="AD1243" s="8" t="str">
        <f>IF(A1243="","",IF(COUNTIF('2) Income'!$D$13:$D$32,"3rd Wednesday")=0,0,IF(A1243=(A1243-DAY(A1243)+1+3*7-WEEKDAY(A1243-DAY(A1243)+8-4,1)),SUMIFS('2) Income'!$E$13:$E$32,'2) Income'!$D$13:$D$32,"3rd Wednesday",'2) Income'!$F$13:$F$32,"&lt;="&amp;$A1243),0)))</f>
        <v/>
      </c>
      <c r="AE1243" s="8" t="str">
        <f>IF(A1243="","",IF(COUNTIF('2) Income'!$D$13:$D$32,"4th Wednesday")=0,0,IF(A1243=(A1243-DAY(A1243)+1+4*7-WEEKDAY(A1243-DAY(A1243)+8-4,1)),SUMIFS('2) Income'!$E$13:$E$32,'2) Income'!$D$13:$D$32,"4th Wednesday",'2) Income'!$F$13:$F$32,"&lt;="&amp;$A1243),0)))</f>
        <v/>
      </c>
      <c r="AF1243" s="8" t="str" cm="1">
        <f t="array" ref="AF1243">IF(A1243="","",IF(COUNTIF('2) Income'!$D$13:$D$32,"Every 4 Weeks")=0,0,SUMPRODUCT(--(IFERROR(MOD(A1243-'2) Income'!$F$13:$F$32,28),1)=0),--('2) Income'!$D$13:$D$32="Every 4 Weeks"),--('2) Income'!$F$13:$F$32&lt;=A1243),'2) Income'!$E$13:$E$32)))</f>
        <v/>
      </c>
      <c r="AG1243" s="8" t="str">
        <f>IF(A1243="","",IF(COUNTIF('2) Income'!$D$13:$D$32,"Monthly")=0,0,IF(B1243="N",SUMIFS('2) Income'!$E$13:$E$32,'2) Income'!$D$13:$D$32,"monthly",'2) Income'!$F$13:$F$32,"&lt;="&amp;$A1243,'2) Income'!$I$13:$I$32,DAY(A1243)),SUMIFS('2) Income'!$E$13:$E$32,'2) Income'!$D$13:$D$32,"monthly",'2) Income'!$F$13:$F$32,"&lt;="&amp;$A1243,'2) Income'!$I$13:$I$32,"&gt;="&amp;DAY(A1243)))))</f>
        <v/>
      </c>
      <c r="AH1243" s="8" t="str" cm="1">
        <f t="array" ref="AH1243">IF(A1243="","",IF(COUNTIF('2) Income'!$D$13:$D$32,"Yearly")=0,0,SUMPRODUCT(--('2) Income'!$D$13:$D$32="Yearly"),--('2) Income'!$F$13:$F$32&lt;=A1243),IF(B1243="N",--('2) Income'!$I$13:$I$32=DAY(A1243)),--('2) Income'!$I$13:$I$32&gt;=DAY(A1243))),--(IFERROR(MOD('2) Income'!$H$13:$H$32-MONTH(A1243)+12,12),1)=0),'2) Income'!$E$13:$E$32)))</f>
        <v/>
      </c>
      <c r="AI1243" s="8" t="str">
        <f>IF(A1243="","",IF(COUNTIF('2) Income'!$D$13:$D$32,"one-time")=0,0,SUMIFS('2) Income'!$E$13:$E$32,'2) Income'!$D$13:$D$32,"one-time",'2) Income'!$F$13:$F$32,"="&amp;$A1243)))</f>
        <v/>
      </c>
      <c r="AJ1243" s="9" t="str">
        <f t="shared" si="96"/>
        <v/>
      </c>
    </row>
    <row r="1244" spans="1:36">
      <c r="A1244" s="7" t="str">
        <f>IF(A1243="","",IF(A1243+1&lt;='1) Period'!$E$21,A1243+1,""))</f>
        <v/>
      </c>
      <c r="B1244" s="7" t="e">
        <f t="shared" si="97"/>
        <v>#VALUE!</v>
      </c>
      <c r="C1244" t="e">
        <f t="shared" si="98"/>
        <v>#VALUE!</v>
      </c>
      <c r="D1244" s="8" t="str">
        <f>IF(A1244="","",IF(TEXT(A1244,"dddd")='4) Happy Money'!$E$23,WAllowance,0))</f>
        <v/>
      </c>
      <c r="E1244" s="8" t="str">
        <f>IF(A1244="","",IF(B1244="N",SUMIF(TMonthly[Day of the Month],DAY(A1244),TMonthly[Amount]),SUMIF(TMonthly[Day of the Month],"&gt;="&amp;DAY(A1244),TMonthly[Amount])))</f>
        <v/>
      </c>
      <c r="F1244" s="8" t="str" cm="1">
        <f t="array" ref="F1244">IF(A1244="","",SUMPRODUCT(--(TYearly[Due Date]&lt;=A1244),IF(B1244="N",--(TYearly[Day]=DAY(A1244)),--(TYearly[Day]&gt;=DAY(A1244))),--(IFERROR(MOD(TYearly[Month]-MONTH(A1244)+12,12),1)=0),TYearly[Amount]))</f>
        <v/>
      </c>
      <c r="G1244" s="8" t="str">
        <f>IF(A1244="","",SUMIF(TOneTime[Due Date],A1244,TOneTime[Amount]))</f>
        <v/>
      </c>
      <c r="H1244" s="8" t="str" cm="1">
        <f t="array" ref="H1244">IF(A1244="","",IF(COUNTIF(TOther[Frequency],$H$1)=0,0,SUMPRODUCT(--(IFERROR(MOD(A1244-TOther[Start Date],7),1)=0),--(TOther[Frequency]=$H$1),--(TOther[Start Date]&lt;=A1244),--(TOther[End Date Calc]&gt;=A1244),TOther[Amount])))</f>
        <v/>
      </c>
      <c r="I1244" s="8" t="str" cm="1">
        <f t="array" ref="I1244">IF(A1244="","",IF(COUNTIF(TOther[Frequency],$I$1)=0,0,SUMPRODUCT(--(IFERROR(MOD(A1244-TOther[Start Date],14),1)=0),--(TOther[Frequency]=$I$1),--(TOther[Start Date]&lt;=A1244),--(TOther[End Date Calc]&gt;=A1244),TOther[Amount])))</f>
        <v/>
      </c>
      <c r="J1244" s="8" t="str">
        <f>IF(A1244="","",IF(COUNTIF(TOther[Frequency],$J$1)=0,0,IF(OR(DAY(A1244)=1,DAY(A1244)=15),SUMIFS(TOther[Amount],TOther[Frequency],$J$1,TOther[Start Date],"&lt;="&amp;$A1244,TOther[End Date Calc],"&gt;="&amp;A1244),0)))</f>
        <v/>
      </c>
      <c r="K1244" s="8" t="str">
        <f>IF(A1244="","",IF(COUNTIF(TOther[Frequency],$K$1)=0,0,IF(A1244=(A1244-DAY(A1244)+1+2*7-WEEKDAY(A1244-DAY(A1244)+8-4,1)),SUMIFS(TOther[Amount],TOther[Frequency],$K$1,TOther[Start Date],"&lt;="&amp;$A1244,TOther[End Date Calc],"&gt;="&amp;A1244),0)))</f>
        <v/>
      </c>
      <c r="L1244" s="8" t="str">
        <f>IF(A1244="","",IF(COUNTIF(TOther[Frequency],$L$1)=0,0,IF(A1244=(A1244-DAY(A1244)+1+3*7-WEEKDAY(A1244-DAY(A1244)+8-4,1)),SUMIFS(TOther[Amount],TOther[Frequency],$L$1,TOther[Start Date],"&lt;="&amp;$A1244,TOther[End Date Calc],"&gt;="&amp;A1244),0)))</f>
        <v/>
      </c>
      <c r="M1244" s="8" t="str">
        <f>IF(A1244="","",IF(COUNTIF(TOther[Frequency],$M$1)=0,0,IF(A1244=(A1244-DAY(A1244)+1+4*7-WEEKDAY(A1244-DAY(A1244)+8-4,1)),SUMIFS(TOther[Amount],TOther[Frequency],$M$1,TOther[Start Date],"&lt;="&amp;$A1244,TOther[End Date Calc],"&gt;="&amp;A1244),0)))</f>
        <v/>
      </c>
      <c r="N1244" s="8" t="str" cm="1">
        <f t="array" ref="N1244">IF(A1244="","",IF(COUNTIF(TOther[Frequency],$N$1)=0,0,SUMPRODUCT(--(IFERROR(MOD(A1244-TOther[Start Date],28),1)=0),--(TOther[Frequency]=$N$1),--(TOther[Start Date]&lt;=A1244),--(TOther[End Date Calc]&gt;=A1244),TOther[Amount])))</f>
        <v/>
      </c>
      <c r="O1244" s="8" t="str" cm="1">
        <f t="array" ref="O1244">IF(A1244="","",IF(COUNTIF(TOther[Frequency],$O$1)=0,0,SUMPRODUCT(--(IFERROR(MOD(A1244-TOther[Start Date],42),1)=0),--(TOther[Frequency]=$O$1),--(TOther[Start Date]&lt;=A1244),--(TOther[End Date Calc]&gt;=A1244),TOther[Amount])))</f>
        <v/>
      </c>
      <c r="P1244" s="8" t="str" cm="1">
        <f t="array" ref="P1244">IF(A1244="","",IF(COUNTIF(TOther[Frequency],$P$1)=0,0,SUMPRODUCT(--(IFERROR(MOD(A1244-TOther[Start Date],56),1)=0),--(TOther[Frequency]=$P$1),--(TOther[Start Date]&lt;=A1244),--(TOther[End Date Calc]&gt;=A1244),TOther[Amount])))</f>
        <v/>
      </c>
      <c r="Q1244" s="8" t="str">
        <f>IF(A1244="","",IF(COUNTIF(TOther[Frequency],$Q$1)=0,0,IF(B1244="N",SUMIFS(TOther[Amount],TOther[Frequency],$Q$1,TOther[Start Date],"&lt;="&amp;$A1244,TOther[End Date Calc],"&gt;="&amp;A1244,TOther[Start Day],DAY(A1244)),SUMIFS(TOther[Amount],TOther[Frequency],$Q$1,TOther[Start Date],"&lt;="&amp;$A1244,TOther[End Date Calc],"&gt;="&amp;A1244,TOther[Start Day],"&gt;="&amp;DAY(A1244)))))</f>
        <v/>
      </c>
      <c r="R1244" s="8" t="str" cm="1">
        <f t="array" ref="R1244">IF(A1244="","",IF(COUNTIF(TOther[Frequency],R$1)=0,0,SUMPRODUCT(--(TOther[Frequency]=R$1),--(TOther[Start Date]&lt;=A1244),--(TOther[End Date Calc]&gt;=A1244),IF(B1244="N",--(TOther[Start Day]=DAY(A1244)),--(TOther[Start Day]&gt;=DAY(A1244))),--(IFERROR(MOD(TOther[Start Month]-MONTH(A1244)+2,2),1)=0),TOther[Amount])))</f>
        <v/>
      </c>
      <c r="S1244" s="8" t="str" cm="1">
        <f t="array" ref="S1244">IF(A1244="","",IF(COUNTIF(TOther[Frequency],S$1)=0,0,SUMPRODUCT(--(TOther[Frequency]=S$1),--(TOther[Start Date]&lt;=A1244),--(TOther[End Date Calc]&gt;=A1244),IF(B1244="N",--(TOther[Start Day]=DAY(A1244)),--(TOther[Start Day]&gt;=DAY(A1244))),--(IFERROR(MOD(TOther[Start Month]-MONTH(A1244)+3,3),1)=0),TOther[Amount])))</f>
        <v/>
      </c>
      <c r="T1244" s="8" t="str" cm="1">
        <f t="array" ref="T1244">IF($A1244="","",IF(COUNTIF(TOther[Frequency],T$1)=0,0,SUMPRODUCT(--(TOther[Frequency]=T$1),--(TOther[Start Date]&lt;=$A1244),--(TOther[End Date Calc]&gt;=$A1244),IF($B1244="N",--(TOther[Start Day]=DAY($A1244)),--(TOther[Start Day]&gt;=DAY($A1244))),--(IFERROR(MOD(TOther[Start Month]-MONTH($A1244)+4,4),1)=0),TOther[Amount])))</f>
        <v/>
      </c>
      <c r="U1244" s="8" t="str" cm="1">
        <f t="array" ref="U1244">IF(A1244="","",IF(COUNTIF(TOther[Frequency],$U$1)=0,0,SUMPRODUCT(--(TOther[Frequency]=$U$1),--(TOther[Start Date]&lt;=A1244),--(TOther[End Date Calc]&gt;=A1244),IF(B1244="N",--(TOther[Start Day]=DAY(A1244)),--(TOther[Start Day]&gt;=DAY(A1244))),--(IFERROR(MOD(TOther[Start Month]-MONTH(A1244)+6,6),1)=0),TOther[Amount])))</f>
        <v/>
      </c>
      <c r="V1244" s="8" t="str" cm="1">
        <f t="array" ref="V1244">IF(A1244="","",IF(COUNTIF(TOther[Frequency],$V$1)=0,0,SUMPRODUCT(--(TOther[Frequency]=$V$1),--(TOther[Start Date]&lt;=A1244),--(TOther[End Date Calc]&gt;=A1244),IF(B1244="N",--(TOther[Start Day]=DAY(A1244)),--(TOther[Start Day]&gt;=DAY(A1244))),--(IFERROR(MOD(TOther[Start Month]-MONTH(A1244)+12,12),1)=0),TOther[Amount])))</f>
        <v/>
      </c>
      <c r="W1244" s="8" t="str">
        <f>IF(A1244="","",SUMIFS(TOther[Amount],TOther[Start Date],A1244,TOther[Frequency],$W$1))</f>
        <v/>
      </c>
      <c r="X1244" s="9" t="str">
        <f t="shared" si="95"/>
        <v/>
      </c>
      <c r="Y1244" s="9" t="str">
        <f t="shared" si="99"/>
        <v/>
      </c>
      <c r="Z1244" s="8" t="str" cm="1">
        <f t="array" ref="Z1244">IF(A1244="","",IF(COUNTIF('2) Income'!$D$13:$D$32,"Weekly")=0,0,SUMPRODUCT(--(IFERROR(MOD(A1244-'2) Income'!$F$13:$F$32,7),1)=0),--('2) Income'!$D$13:$D$32="Weekly"),--('2) Income'!$F$13:$F$32&lt;=A1244),'2) Income'!$E$13:$E$32)))</f>
        <v/>
      </c>
      <c r="AA1244" s="8" t="str" cm="1">
        <f t="array" ref="AA1244">IF(A1244="","",IF(COUNTIF('2) Income'!$D$13:$D$32,"Every Other Week")=0,0,SUMPRODUCT(--(IFERROR(MOD(A1244-'2) Income'!$F$13:$F$32,14),1)=0),--('2) Income'!$D$13:$D$32="Every Other Week"),--('2) Income'!$F$13:$F$32&lt;=A1244),'2) Income'!$E$13:$E$32)))</f>
        <v/>
      </c>
      <c r="AB1244" s="8" t="str">
        <f>IF(A1244="","",IF(COUNTIF('2) Income'!$D$13:$D$32,"1st and 15th")=0,0,IF(OR(DAY(A1244)=1,DAY(A1244)=15),SUMIFS('2) Income'!$E$13:$E$32,'2) Income'!$D$13:$D$32,"1st and 15th",'2) Income'!$F$13:$F$32,"&lt;="&amp;$A1244),0)))</f>
        <v/>
      </c>
      <c r="AC1244" s="8" t="str">
        <f>IF(A1244="","",IF(COUNTIF('2) Income'!$D$13:$D$32,"2nd Wednesday")=0,0,IF(A1244=(A1244-DAY(A1244)+1+2*7-WEEKDAY(A1244-DAY(A1244)+8-4,1)),SUMIFS('2) Income'!$E$13:$E$32,'2) Income'!$D$13:$D$32,"2nd Wednesday",'2) Income'!$F$13:$F$32,"&lt;="&amp;$A1244),0)))</f>
        <v/>
      </c>
      <c r="AD1244" s="8" t="str">
        <f>IF(A1244="","",IF(COUNTIF('2) Income'!$D$13:$D$32,"3rd Wednesday")=0,0,IF(A1244=(A1244-DAY(A1244)+1+3*7-WEEKDAY(A1244-DAY(A1244)+8-4,1)),SUMIFS('2) Income'!$E$13:$E$32,'2) Income'!$D$13:$D$32,"3rd Wednesday",'2) Income'!$F$13:$F$32,"&lt;="&amp;$A1244),0)))</f>
        <v/>
      </c>
      <c r="AE1244" s="8" t="str">
        <f>IF(A1244="","",IF(COUNTIF('2) Income'!$D$13:$D$32,"4th Wednesday")=0,0,IF(A1244=(A1244-DAY(A1244)+1+4*7-WEEKDAY(A1244-DAY(A1244)+8-4,1)),SUMIFS('2) Income'!$E$13:$E$32,'2) Income'!$D$13:$D$32,"4th Wednesday",'2) Income'!$F$13:$F$32,"&lt;="&amp;$A1244),0)))</f>
        <v/>
      </c>
      <c r="AF1244" s="8" t="str" cm="1">
        <f t="array" ref="AF1244">IF(A1244="","",IF(COUNTIF('2) Income'!$D$13:$D$32,"Every 4 Weeks")=0,0,SUMPRODUCT(--(IFERROR(MOD(A1244-'2) Income'!$F$13:$F$32,28),1)=0),--('2) Income'!$D$13:$D$32="Every 4 Weeks"),--('2) Income'!$F$13:$F$32&lt;=A1244),'2) Income'!$E$13:$E$32)))</f>
        <v/>
      </c>
      <c r="AG1244" s="8" t="str">
        <f>IF(A1244="","",IF(COUNTIF('2) Income'!$D$13:$D$32,"Monthly")=0,0,IF(B1244="N",SUMIFS('2) Income'!$E$13:$E$32,'2) Income'!$D$13:$D$32,"monthly",'2) Income'!$F$13:$F$32,"&lt;="&amp;$A1244,'2) Income'!$I$13:$I$32,DAY(A1244)),SUMIFS('2) Income'!$E$13:$E$32,'2) Income'!$D$13:$D$32,"monthly",'2) Income'!$F$13:$F$32,"&lt;="&amp;$A1244,'2) Income'!$I$13:$I$32,"&gt;="&amp;DAY(A1244)))))</f>
        <v/>
      </c>
      <c r="AH1244" s="8" t="str" cm="1">
        <f t="array" ref="AH1244">IF(A1244="","",IF(COUNTIF('2) Income'!$D$13:$D$32,"Yearly")=0,0,SUMPRODUCT(--('2) Income'!$D$13:$D$32="Yearly"),--('2) Income'!$F$13:$F$32&lt;=A1244),IF(B1244="N",--('2) Income'!$I$13:$I$32=DAY(A1244)),--('2) Income'!$I$13:$I$32&gt;=DAY(A1244))),--(IFERROR(MOD('2) Income'!$H$13:$H$32-MONTH(A1244)+12,12),1)=0),'2) Income'!$E$13:$E$32)))</f>
        <v/>
      </c>
      <c r="AI1244" s="8" t="str">
        <f>IF(A1244="","",IF(COUNTIF('2) Income'!$D$13:$D$32,"one-time")=0,0,SUMIFS('2) Income'!$E$13:$E$32,'2) Income'!$D$13:$D$32,"one-time",'2) Income'!$F$13:$F$32,"="&amp;$A1244)))</f>
        <v/>
      </c>
      <c r="AJ1244" s="9" t="str">
        <f t="shared" si="96"/>
        <v/>
      </c>
    </row>
    <row r="1245" spans="1:36">
      <c r="A1245" s="7" t="str">
        <f>IF(A1244="","",IF(A1244+1&lt;='1) Period'!$E$21,A1244+1,""))</f>
        <v/>
      </c>
      <c r="B1245" s="7" t="e">
        <f t="shared" si="97"/>
        <v>#VALUE!</v>
      </c>
      <c r="C1245" t="e">
        <f t="shared" si="98"/>
        <v>#VALUE!</v>
      </c>
      <c r="D1245" s="8" t="str">
        <f>IF(A1245="","",IF(TEXT(A1245,"dddd")='4) Happy Money'!$E$23,WAllowance,0))</f>
        <v/>
      </c>
      <c r="E1245" s="8" t="str">
        <f>IF(A1245="","",IF(B1245="N",SUMIF(TMonthly[Day of the Month],DAY(A1245),TMonthly[Amount]),SUMIF(TMonthly[Day of the Month],"&gt;="&amp;DAY(A1245),TMonthly[Amount])))</f>
        <v/>
      </c>
      <c r="F1245" s="8" t="str" cm="1">
        <f t="array" ref="F1245">IF(A1245="","",SUMPRODUCT(--(TYearly[Due Date]&lt;=A1245),IF(B1245="N",--(TYearly[Day]=DAY(A1245)),--(TYearly[Day]&gt;=DAY(A1245))),--(IFERROR(MOD(TYearly[Month]-MONTH(A1245)+12,12),1)=0),TYearly[Amount]))</f>
        <v/>
      </c>
      <c r="G1245" s="8" t="str">
        <f>IF(A1245="","",SUMIF(TOneTime[Due Date],A1245,TOneTime[Amount]))</f>
        <v/>
      </c>
      <c r="H1245" s="8" t="str" cm="1">
        <f t="array" ref="H1245">IF(A1245="","",IF(COUNTIF(TOther[Frequency],$H$1)=0,0,SUMPRODUCT(--(IFERROR(MOD(A1245-TOther[Start Date],7),1)=0),--(TOther[Frequency]=$H$1),--(TOther[Start Date]&lt;=A1245),--(TOther[End Date Calc]&gt;=A1245),TOther[Amount])))</f>
        <v/>
      </c>
      <c r="I1245" s="8" t="str" cm="1">
        <f t="array" ref="I1245">IF(A1245="","",IF(COUNTIF(TOther[Frequency],$I$1)=0,0,SUMPRODUCT(--(IFERROR(MOD(A1245-TOther[Start Date],14),1)=0),--(TOther[Frequency]=$I$1),--(TOther[Start Date]&lt;=A1245),--(TOther[End Date Calc]&gt;=A1245),TOther[Amount])))</f>
        <v/>
      </c>
      <c r="J1245" s="8" t="str">
        <f>IF(A1245="","",IF(COUNTIF(TOther[Frequency],$J$1)=0,0,IF(OR(DAY(A1245)=1,DAY(A1245)=15),SUMIFS(TOther[Amount],TOther[Frequency],$J$1,TOther[Start Date],"&lt;="&amp;$A1245,TOther[End Date Calc],"&gt;="&amp;A1245),0)))</f>
        <v/>
      </c>
      <c r="K1245" s="8" t="str">
        <f>IF(A1245="","",IF(COUNTIF(TOther[Frequency],$K$1)=0,0,IF(A1245=(A1245-DAY(A1245)+1+2*7-WEEKDAY(A1245-DAY(A1245)+8-4,1)),SUMIFS(TOther[Amount],TOther[Frequency],$K$1,TOther[Start Date],"&lt;="&amp;$A1245,TOther[End Date Calc],"&gt;="&amp;A1245),0)))</f>
        <v/>
      </c>
      <c r="L1245" s="8" t="str">
        <f>IF(A1245="","",IF(COUNTIF(TOther[Frequency],$L$1)=0,0,IF(A1245=(A1245-DAY(A1245)+1+3*7-WEEKDAY(A1245-DAY(A1245)+8-4,1)),SUMIFS(TOther[Amount],TOther[Frequency],$L$1,TOther[Start Date],"&lt;="&amp;$A1245,TOther[End Date Calc],"&gt;="&amp;A1245),0)))</f>
        <v/>
      </c>
      <c r="M1245" s="8" t="str">
        <f>IF(A1245="","",IF(COUNTIF(TOther[Frequency],$M$1)=0,0,IF(A1245=(A1245-DAY(A1245)+1+4*7-WEEKDAY(A1245-DAY(A1245)+8-4,1)),SUMIFS(TOther[Amount],TOther[Frequency],$M$1,TOther[Start Date],"&lt;="&amp;$A1245,TOther[End Date Calc],"&gt;="&amp;A1245),0)))</f>
        <v/>
      </c>
      <c r="N1245" s="8" t="str" cm="1">
        <f t="array" ref="N1245">IF(A1245="","",IF(COUNTIF(TOther[Frequency],$N$1)=0,0,SUMPRODUCT(--(IFERROR(MOD(A1245-TOther[Start Date],28),1)=0),--(TOther[Frequency]=$N$1),--(TOther[Start Date]&lt;=A1245),--(TOther[End Date Calc]&gt;=A1245),TOther[Amount])))</f>
        <v/>
      </c>
      <c r="O1245" s="8" t="str" cm="1">
        <f t="array" ref="O1245">IF(A1245="","",IF(COUNTIF(TOther[Frequency],$O$1)=0,0,SUMPRODUCT(--(IFERROR(MOD(A1245-TOther[Start Date],42),1)=0),--(TOther[Frequency]=$O$1),--(TOther[Start Date]&lt;=A1245),--(TOther[End Date Calc]&gt;=A1245),TOther[Amount])))</f>
        <v/>
      </c>
      <c r="P1245" s="8" t="str" cm="1">
        <f t="array" ref="P1245">IF(A1245="","",IF(COUNTIF(TOther[Frequency],$P$1)=0,0,SUMPRODUCT(--(IFERROR(MOD(A1245-TOther[Start Date],56),1)=0),--(TOther[Frequency]=$P$1),--(TOther[Start Date]&lt;=A1245),--(TOther[End Date Calc]&gt;=A1245),TOther[Amount])))</f>
        <v/>
      </c>
      <c r="Q1245" s="8" t="str">
        <f>IF(A1245="","",IF(COUNTIF(TOther[Frequency],$Q$1)=0,0,IF(B1245="N",SUMIFS(TOther[Amount],TOther[Frequency],$Q$1,TOther[Start Date],"&lt;="&amp;$A1245,TOther[End Date Calc],"&gt;="&amp;A1245,TOther[Start Day],DAY(A1245)),SUMIFS(TOther[Amount],TOther[Frequency],$Q$1,TOther[Start Date],"&lt;="&amp;$A1245,TOther[End Date Calc],"&gt;="&amp;A1245,TOther[Start Day],"&gt;="&amp;DAY(A1245)))))</f>
        <v/>
      </c>
      <c r="R1245" s="8" t="str" cm="1">
        <f t="array" ref="R1245">IF(A1245="","",IF(COUNTIF(TOther[Frequency],R$1)=0,0,SUMPRODUCT(--(TOther[Frequency]=R$1),--(TOther[Start Date]&lt;=A1245),--(TOther[End Date Calc]&gt;=A1245),IF(B1245="N",--(TOther[Start Day]=DAY(A1245)),--(TOther[Start Day]&gt;=DAY(A1245))),--(IFERROR(MOD(TOther[Start Month]-MONTH(A1245)+2,2),1)=0),TOther[Amount])))</f>
        <v/>
      </c>
      <c r="S1245" s="8" t="str" cm="1">
        <f t="array" ref="S1245">IF(A1245="","",IF(COUNTIF(TOther[Frequency],S$1)=0,0,SUMPRODUCT(--(TOther[Frequency]=S$1),--(TOther[Start Date]&lt;=A1245),--(TOther[End Date Calc]&gt;=A1245),IF(B1245="N",--(TOther[Start Day]=DAY(A1245)),--(TOther[Start Day]&gt;=DAY(A1245))),--(IFERROR(MOD(TOther[Start Month]-MONTH(A1245)+3,3),1)=0),TOther[Amount])))</f>
        <v/>
      </c>
      <c r="T1245" s="8" t="str" cm="1">
        <f t="array" ref="T1245">IF($A1245="","",IF(COUNTIF(TOther[Frequency],T$1)=0,0,SUMPRODUCT(--(TOther[Frequency]=T$1),--(TOther[Start Date]&lt;=$A1245),--(TOther[End Date Calc]&gt;=$A1245),IF($B1245="N",--(TOther[Start Day]=DAY($A1245)),--(TOther[Start Day]&gt;=DAY($A1245))),--(IFERROR(MOD(TOther[Start Month]-MONTH($A1245)+4,4),1)=0),TOther[Amount])))</f>
        <v/>
      </c>
      <c r="U1245" s="8" t="str" cm="1">
        <f t="array" ref="U1245">IF(A1245="","",IF(COUNTIF(TOther[Frequency],$U$1)=0,0,SUMPRODUCT(--(TOther[Frequency]=$U$1),--(TOther[Start Date]&lt;=A1245),--(TOther[End Date Calc]&gt;=A1245),IF(B1245="N",--(TOther[Start Day]=DAY(A1245)),--(TOther[Start Day]&gt;=DAY(A1245))),--(IFERROR(MOD(TOther[Start Month]-MONTH(A1245)+6,6),1)=0),TOther[Amount])))</f>
        <v/>
      </c>
      <c r="V1245" s="8" t="str" cm="1">
        <f t="array" ref="V1245">IF(A1245="","",IF(COUNTIF(TOther[Frequency],$V$1)=0,0,SUMPRODUCT(--(TOther[Frequency]=$V$1),--(TOther[Start Date]&lt;=A1245),--(TOther[End Date Calc]&gt;=A1245),IF(B1245="N",--(TOther[Start Day]=DAY(A1245)),--(TOther[Start Day]&gt;=DAY(A1245))),--(IFERROR(MOD(TOther[Start Month]-MONTH(A1245)+12,12),1)=0),TOther[Amount])))</f>
        <v/>
      </c>
      <c r="W1245" s="8" t="str">
        <f>IF(A1245="","",SUMIFS(TOther[Amount],TOther[Start Date],A1245,TOther[Frequency],$W$1))</f>
        <v/>
      </c>
      <c r="X1245" s="9" t="str">
        <f t="shared" si="95"/>
        <v/>
      </c>
      <c r="Y1245" s="9" t="str">
        <f t="shared" si="99"/>
        <v/>
      </c>
      <c r="Z1245" s="8" t="str" cm="1">
        <f t="array" ref="Z1245">IF(A1245="","",IF(COUNTIF('2) Income'!$D$13:$D$32,"Weekly")=0,0,SUMPRODUCT(--(IFERROR(MOD(A1245-'2) Income'!$F$13:$F$32,7),1)=0),--('2) Income'!$D$13:$D$32="Weekly"),--('2) Income'!$F$13:$F$32&lt;=A1245),'2) Income'!$E$13:$E$32)))</f>
        <v/>
      </c>
      <c r="AA1245" s="8" t="str" cm="1">
        <f t="array" ref="AA1245">IF(A1245="","",IF(COUNTIF('2) Income'!$D$13:$D$32,"Every Other Week")=0,0,SUMPRODUCT(--(IFERROR(MOD(A1245-'2) Income'!$F$13:$F$32,14),1)=0),--('2) Income'!$D$13:$D$32="Every Other Week"),--('2) Income'!$F$13:$F$32&lt;=A1245),'2) Income'!$E$13:$E$32)))</f>
        <v/>
      </c>
      <c r="AB1245" s="8" t="str">
        <f>IF(A1245="","",IF(COUNTIF('2) Income'!$D$13:$D$32,"1st and 15th")=0,0,IF(OR(DAY(A1245)=1,DAY(A1245)=15),SUMIFS('2) Income'!$E$13:$E$32,'2) Income'!$D$13:$D$32,"1st and 15th",'2) Income'!$F$13:$F$32,"&lt;="&amp;$A1245),0)))</f>
        <v/>
      </c>
      <c r="AC1245" s="8" t="str">
        <f>IF(A1245="","",IF(COUNTIF('2) Income'!$D$13:$D$32,"2nd Wednesday")=0,0,IF(A1245=(A1245-DAY(A1245)+1+2*7-WEEKDAY(A1245-DAY(A1245)+8-4,1)),SUMIFS('2) Income'!$E$13:$E$32,'2) Income'!$D$13:$D$32,"2nd Wednesday",'2) Income'!$F$13:$F$32,"&lt;="&amp;$A1245),0)))</f>
        <v/>
      </c>
      <c r="AD1245" s="8" t="str">
        <f>IF(A1245="","",IF(COUNTIF('2) Income'!$D$13:$D$32,"3rd Wednesday")=0,0,IF(A1245=(A1245-DAY(A1245)+1+3*7-WEEKDAY(A1245-DAY(A1245)+8-4,1)),SUMIFS('2) Income'!$E$13:$E$32,'2) Income'!$D$13:$D$32,"3rd Wednesday",'2) Income'!$F$13:$F$32,"&lt;="&amp;$A1245),0)))</f>
        <v/>
      </c>
      <c r="AE1245" s="8" t="str">
        <f>IF(A1245="","",IF(COUNTIF('2) Income'!$D$13:$D$32,"4th Wednesday")=0,0,IF(A1245=(A1245-DAY(A1245)+1+4*7-WEEKDAY(A1245-DAY(A1245)+8-4,1)),SUMIFS('2) Income'!$E$13:$E$32,'2) Income'!$D$13:$D$32,"4th Wednesday",'2) Income'!$F$13:$F$32,"&lt;="&amp;$A1245),0)))</f>
        <v/>
      </c>
      <c r="AF1245" s="8" t="str" cm="1">
        <f t="array" ref="AF1245">IF(A1245="","",IF(COUNTIF('2) Income'!$D$13:$D$32,"Every 4 Weeks")=0,0,SUMPRODUCT(--(IFERROR(MOD(A1245-'2) Income'!$F$13:$F$32,28),1)=0),--('2) Income'!$D$13:$D$32="Every 4 Weeks"),--('2) Income'!$F$13:$F$32&lt;=A1245),'2) Income'!$E$13:$E$32)))</f>
        <v/>
      </c>
      <c r="AG1245" s="8" t="str">
        <f>IF(A1245="","",IF(COUNTIF('2) Income'!$D$13:$D$32,"Monthly")=0,0,IF(B1245="N",SUMIFS('2) Income'!$E$13:$E$32,'2) Income'!$D$13:$D$32,"monthly",'2) Income'!$F$13:$F$32,"&lt;="&amp;$A1245,'2) Income'!$I$13:$I$32,DAY(A1245)),SUMIFS('2) Income'!$E$13:$E$32,'2) Income'!$D$13:$D$32,"monthly",'2) Income'!$F$13:$F$32,"&lt;="&amp;$A1245,'2) Income'!$I$13:$I$32,"&gt;="&amp;DAY(A1245)))))</f>
        <v/>
      </c>
      <c r="AH1245" s="8" t="str" cm="1">
        <f t="array" ref="AH1245">IF(A1245="","",IF(COUNTIF('2) Income'!$D$13:$D$32,"Yearly")=0,0,SUMPRODUCT(--('2) Income'!$D$13:$D$32="Yearly"),--('2) Income'!$F$13:$F$32&lt;=A1245),IF(B1245="N",--('2) Income'!$I$13:$I$32=DAY(A1245)),--('2) Income'!$I$13:$I$32&gt;=DAY(A1245))),--(IFERROR(MOD('2) Income'!$H$13:$H$32-MONTH(A1245)+12,12),1)=0),'2) Income'!$E$13:$E$32)))</f>
        <v/>
      </c>
      <c r="AI1245" s="8" t="str">
        <f>IF(A1245="","",IF(COUNTIF('2) Income'!$D$13:$D$32,"one-time")=0,0,SUMIFS('2) Income'!$E$13:$E$32,'2) Income'!$D$13:$D$32,"one-time",'2) Income'!$F$13:$F$32,"="&amp;$A1245)))</f>
        <v/>
      </c>
      <c r="AJ1245" s="9" t="str">
        <f t="shared" si="96"/>
        <v/>
      </c>
    </row>
    <row r="1246" spans="1:36">
      <c r="A1246" s="7" t="str">
        <f>IF(A1245="","",IF(A1245+1&lt;='1) Period'!$E$21,A1245+1,""))</f>
        <v/>
      </c>
      <c r="B1246" s="7" t="e">
        <f t="shared" si="97"/>
        <v>#VALUE!</v>
      </c>
      <c r="C1246" t="e">
        <f t="shared" si="98"/>
        <v>#VALUE!</v>
      </c>
      <c r="D1246" s="8" t="str">
        <f>IF(A1246="","",IF(TEXT(A1246,"dddd")='4) Happy Money'!$E$23,WAllowance,0))</f>
        <v/>
      </c>
      <c r="E1246" s="8" t="str">
        <f>IF(A1246="","",IF(B1246="N",SUMIF(TMonthly[Day of the Month],DAY(A1246),TMonthly[Amount]),SUMIF(TMonthly[Day of the Month],"&gt;="&amp;DAY(A1246),TMonthly[Amount])))</f>
        <v/>
      </c>
      <c r="F1246" s="8" t="str" cm="1">
        <f t="array" ref="F1246">IF(A1246="","",SUMPRODUCT(--(TYearly[Due Date]&lt;=A1246),IF(B1246="N",--(TYearly[Day]=DAY(A1246)),--(TYearly[Day]&gt;=DAY(A1246))),--(IFERROR(MOD(TYearly[Month]-MONTH(A1246)+12,12),1)=0),TYearly[Amount]))</f>
        <v/>
      </c>
      <c r="G1246" s="8" t="str">
        <f>IF(A1246="","",SUMIF(TOneTime[Due Date],A1246,TOneTime[Amount]))</f>
        <v/>
      </c>
      <c r="H1246" s="8" t="str" cm="1">
        <f t="array" ref="H1246">IF(A1246="","",IF(COUNTIF(TOther[Frequency],$H$1)=0,0,SUMPRODUCT(--(IFERROR(MOD(A1246-TOther[Start Date],7),1)=0),--(TOther[Frequency]=$H$1),--(TOther[Start Date]&lt;=A1246),--(TOther[End Date Calc]&gt;=A1246),TOther[Amount])))</f>
        <v/>
      </c>
      <c r="I1246" s="8" t="str" cm="1">
        <f t="array" ref="I1246">IF(A1246="","",IF(COUNTIF(TOther[Frequency],$I$1)=0,0,SUMPRODUCT(--(IFERROR(MOD(A1246-TOther[Start Date],14),1)=0),--(TOther[Frequency]=$I$1),--(TOther[Start Date]&lt;=A1246),--(TOther[End Date Calc]&gt;=A1246),TOther[Amount])))</f>
        <v/>
      </c>
      <c r="J1246" s="8" t="str">
        <f>IF(A1246="","",IF(COUNTIF(TOther[Frequency],$J$1)=0,0,IF(OR(DAY(A1246)=1,DAY(A1246)=15),SUMIFS(TOther[Amount],TOther[Frequency],$J$1,TOther[Start Date],"&lt;="&amp;$A1246,TOther[End Date Calc],"&gt;="&amp;A1246),0)))</f>
        <v/>
      </c>
      <c r="K1246" s="8" t="str">
        <f>IF(A1246="","",IF(COUNTIF(TOther[Frequency],$K$1)=0,0,IF(A1246=(A1246-DAY(A1246)+1+2*7-WEEKDAY(A1246-DAY(A1246)+8-4,1)),SUMIFS(TOther[Amount],TOther[Frequency],$K$1,TOther[Start Date],"&lt;="&amp;$A1246,TOther[End Date Calc],"&gt;="&amp;A1246),0)))</f>
        <v/>
      </c>
      <c r="L1246" s="8" t="str">
        <f>IF(A1246="","",IF(COUNTIF(TOther[Frequency],$L$1)=0,0,IF(A1246=(A1246-DAY(A1246)+1+3*7-WEEKDAY(A1246-DAY(A1246)+8-4,1)),SUMIFS(TOther[Amount],TOther[Frequency],$L$1,TOther[Start Date],"&lt;="&amp;$A1246,TOther[End Date Calc],"&gt;="&amp;A1246),0)))</f>
        <v/>
      </c>
      <c r="M1246" s="8" t="str">
        <f>IF(A1246="","",IF(COUNTIF(TOther[Frequency],$M$1)=0,0,IF(A1246=(A1246-DAY(A1246)+1+4*7-WEEKDAY(A1246-DAY(A1246)+8-4,1)),SUMIFS(TOther[Amount],TOther[Frequency],$M$1,TOther[Start Date],"&lt;="&amp;$A1246,TOther[End Date Calc],"&gt;="&amp;A1246),0)))</f>
        <v/>
      </c>
      <c r="N1246" s="8" t="str" cm="1">
        <f t="array" ref="N1246">IF(A1246="","",IF(COUNTIF(TOther[Frequency],$N$1)=0,0,SUMPRODUCT(--(IFERROR(MOD(A1246-TOther[Start Date],28),1)=0),--(TOther[Frequency]=$N$1),--(TOther[Start Date]&lt;=A1246),--(TOther[End Date Calc]&gt;=A1246),TOther[Amount])))</f>
        <v/>
      </c>
      <c r="O1246" s="8" t="str" cm="1">
        <f t="array" ref="O1246">IF(A1246="","",IF(COUNTIF(TOther[Frequency],$O$1)=0,0,SUMPRODUCT(--(IFERROR(MOD(A1246-TOther[Start Date],42),1)=0),--(TOther[Frequency]=$O$1),--(TOther[Start Date]&lt;=A1246),--(TOther[End Date Calc]&gt;=A1246),TOther[Amount])))</f>
        <v/>
      </c>
      <c r="P1246" s="8" t="str" cm="1">
        <f t="array" ref="P1246">IF(A1246="","",IF(COUNTIF(TOther[Frequency],$P$1)=0,0,SUMPRODUCT(--(IFERROR(MOD(A1246-TOther[Start Date],56),1)=0),--(TOther[Frequency]=$P$1),--(TOther[Start Date]&lt;=A1246),--(TOther[End Date Calc]&gt;=A1246),TOther[Amount])))</f>
        <v/>
      </c>
      <c r="Q1246" s="8" t="str">
        <f>IF(A1246="","",IF(COUNTIF(TOther[Frequency],$Q$1)=0,0,IF(B1246="N",SUMIFS(TOther[Amount],TOther[Frequency],$Q$1,TOther[Start Date],"&lt;="&amp;$A1246,TOther[End Date Calc],"&gt;="&amp;A1246,TOther[Start Day],DAY(A1246)),SUMIFS(TOther[Amount],TOther[Frequency],$Q$1,TOther[Start Date],"&lt;="&amp;$A1246,TOther[End Date Calc],"&gt;="&amp;A1246,TOther[Start Day],"&gt;="&amp;DAY(A1246)))))</f>
        <v/>
      </c>
      <c r="R1246" s="8" t="str" cm="1">
        <f t="array" ref="R1246">IF(A1246="","",IF(COUNTIF(TOther[Frequency],R$1)=0,0,SUMPRODUCT(--(TOther[Frequency]=R$1),--(TOther[Start Date]&lt;=A1246),--(TOther[End Date Calc]&gt;=A1246),IF(B1246="N",--(TOther[Start Day]=DAY(A1246)),--(TOther[Start Day]&gt;=DAY(A1246))),--(IFERROR(MOD(TOther[Start Month]-MONTH(A1246)+2,2),1)=0),TOther[Amount])))</f>
        <v/>
      </c>
      <c r="S1246" s="8" t="str" cm="1">
        <f t="array" ref="S1246">IF(A1246="","",IF(COUNTIF(TOther[Frequency],S$1)=0,0,SUMPRODUCT(--(TOther[Frequency]=S$1),--(TOther[Start Date]&lt;=A1246),--(TOther[End Date Calc]&gt;=A1246),IF(B1246="N",--(TOther[Start Day]=DAY(A1246)),--(TOther[Start Day]&gt;=DAY(A1246))),--(IFERROR(MOD(TOther[Start Month]-MONTH(A1246)+3,3),1)=0),TOther[Amount])))</f>
        <v/>
      </c>
      <c r="T1246" s="8" t="str" cm="1">
        <f t="array" ref="T1246">IF($A1246="","",IF(COUNTIF(TOther[Frequency],T$1)=0,0,SUMPRODUCT(--(TOther[Frequency]=T$1),--(TOther[Start Date]&lt;=$A1246),--(TOther[End Date Calc]&gt;=$A1246),IF($B1246="N",--(TOther[Start Day]=DAY($A1246)),--(TOther[Start Day]&gt;=DAY($A1246))),--(IFERROR(MOD(TOther[Start Month]-MONTH($A1246)+4,4),1)=0),TOther[Amount])))</f>
        <v/>
      </c>
      <c r="U1246" s="8" t="str" cm="1">
        <f t="array" ref="U1246">IF(A1246="","",IF(COUNTIF(TOther[Frequency],$U$1)=0,0,SUMPRODUCT(--(TOther[Frequency]=$U$1),--(TOther[Start Date]&lt;=A1246),--(TOther[End Date Calc]&gt;=A1246),IF(B1246="N",--(TOther[Start Day]=DAY(A1246)),--(TOther[Start Day]&gt;=DAY(A1246))),--(IFERROR(MOD(TOther[Start Month]-MONTH(A1246)+6,6),1)=0),TOther[Amount])))</f>
        <v/>
      </c>
      <c r="V1246" s="8" t="str" cm="1">
        <f t="array" ref="V1246">IF(A1246="","",IF(COUNTIF(TOther[Frequency],$V$1)=0,0,SUMPRODUCT(--(TOther[Frequency]=$V$1),--(TOther[Start Date]&lt;=A1246),--(TOther[End Date Calc]&gt;=A1246),IF(B1246="N",--(TOther[Start Day]=DAY(A1246)),--(TOther[Start Day]&gt;=DAY(A1246))),--(IFERROR(MOD(TOther[Start Month]-MONTH(A1246)+12,12),1)=0),TOther[Amount])))</f>
        <v/>
      </c>
      <c r="W1246" s="8" t="str">
        <f>IF(A1246="","",SUMIFS(TOther[Amount],TOther[Start Date],A1246,TOther[Frequency],$W$1))</f>
        <v/>
      </c>
      <c r="X1246" s="9" t="str">
        <f t="shared" si="95"/>
        <v/>
      </c>
      <c r="Y1246" s="9" t="str">
        <f t="shared" si="99"/>
        <v/>
      </c>
      <c r="Z1246" s="8" t="str" cm="1">
        <f t="array" ref="Z1246">IF(A1246="","",IF(COUNTIF('2) Income'!$D$13:$D$32,"Weekly")=0,0,SUMPRODUCT(--(IFERROR(MOD(A1246-'2) Income'!$F$13:$F$32,7),1)=0),--('2) Income'!$D$13:$D$32="Weekly"),--('2) Income'!$F$13:$F$32&lt;=A1246),'2) Income'!$E$13:$E$32)))</f>
        <v/>
      </c>
      <c r="AA1246" s="8" t="str" cm="1">
        <f t="array" ref="AA1246">IF(A1246="","",IF(COUNTIF('2) Income'!$D$13:$D$32,"Every Other Week")=0,0,SUMPRODUCT(--(IFERROR(MOD(A1246-'2) Income'!$F$13:$F$32,14),1)=0),--('2) Income'!$D$13:$D$32="Every Other Week"),--('2) Income'!$F$13:$F$32&lt;=A1246),'2) Income'!$E$13:$E$32)))</f>
        <v/>
      </c>
      <c r="AB1246" s="8" t="str">
        <f>IF(A1246="","",IF(COUNTIF('2) Income'!$D$13:$D$32,"1st and 15th")=0,0,IF(OR(DAY(A1246)=1,DAY(A1246)=15),SUMIFS('2) Income'!$E$13:$E$32,'2) Income'!$D$13:$D$32,"1st and 15th",'2) Income'!$F$13:$F$32,"&lt;="&amp;$A1246),0)))</f>
        <v/>
      </c>
      <c r="AC1246" s="8" t="str">
        <f>IF(A1246="","",IF(COUNTIF('2) Income'!$D$13:$D$32,"2nd Wednesday")=0,0,IF(A1246=(A1246-DAY(A1246)+1+2*7-WEEKDAY(A1246-DAY(A1246)+8-4,1)),SUMIFS('2) Income'!$E$13:$E$32,'2) Income'!$D$13:$D$32,"2nd Wednesday",'2) Income'!$F$13:$F$32,"&lt;="&amp;$A1246),0)))</f>
        <v/>
      </c>
      <c r="AD1246" s="8" t="str">
        <f>IF(A1246="","",IF(COUNTIF('2) Income'!$D$13:$D$32,"3rd Wednesday")=0,0,IF(A1246=(A1246-DAY(A1246)+1+3*7-WEEKDAY(A1246-DAY(A1246)+8-4,1)),SUMIFS('2) Income'!$E$13:$E$32,'2) Income'!$D$13:$D$32,"3rd Wednesday",'2) Income'!$F$13:$F$32,"&lt;="&amp;$A1246),0)))</f>
        <v/>
      </c>
      <c r="AE1246" s="8" t="str">
        <f>IF(A1246="","",IF(COUNTIF('2) Income'!$D$13:$D$32,"4th Wednesday")=0,0,IF(A1246=(A1246-DAY(A1246)+1+4*7-WEEKDAY(A1246-DAY(A1246)+8-4,1)),SUMIFS('2) Income'!$E$13:$E$32,'2) Income'!$D$13:$D$32,"4th Wednesday",'2) Income'!$F$13:$F$32,"&lt;="&amp;$A1246),0)))</f>
        <v/>
      </c>
      <c r="AF1246" s="8" t="str" cm="1">
        <f t="array" ref="AF1246">IF(A1246="","",IF(COUNTIF('2) Income'!$D$13:$D$32,"Every 4 Weeks")=0,0,SUMPRODUCT(--(IFERROR(MOD(A1246-'2) Income'!$F$13:$F$32,28),1)=0),--('2) Income'!$D$13:$D$32="Every 4 Weeks"),--('2) Income'!$F$13:$F$32&lt;=A1246),'2) Income'!$E$13:$E$32)))</f>
        <v/>
      </c>
      <c r="AG1246" s="8" t="str">
        <f>IF(A1246="","",IF(COUNTIF('2) Income'!$D$13:$D$32,"Monthly")=0,0,IF(B1246="N",SUMIFS('2) Income'!$E$13:$E$32,'2) Income'!$D$13:$D$32,"monthly",'2) Income'!$F$13:$F$32,"&lt;="&amp;$A1246,'2) Income'!$I$13:$I$32,DAY(A1246)),SUMIFS('2) Income'!$E$13:$E$32,'2) Income'!$D$13:$D$32,"monthly",'2) Income'!$F$13:$F$32,"&lt;="&amp;$A1246,'2) Income'!$I$13:$I$32,"&gt;="&amp;DAY(A1246)))))</f>
        <v/>
      </c>
      <c r="AH1246" s="8" t="str" cm="1">
        <f t="array" ref="AH1246">IF(A1246="","",IF(COUNTIF('2) Income'!$D$13:$D$32,"Yearly")=0,0,SUMPRODUCT(--('2) Income'!$D$13:$D$32="Yearly"),--('2) Income'!$F$13:$F$32&lt;=A1246),IF(B1246="N",--('2) Income'!$I$13:$I$32=DAY(A1246)),--('2) Income'!$I$13:$I$32&gt;=DAY(A1246))),--(IFERROR(MOD('2) Income'!$H$13:$H$32-MONTH(A1246)+12,12),1)=0),'2) Income'!$E$13:$E$32)))</f>
        <v/>
      </c>
      <c r="AI1246" s="8" t="str">
        <f>IF(A1246="","",IF(COUNTIF('2) Income'!$D$13:$D$32,"one-time")=0,0,SUMIFS('2) Income'!$E$13:$E$32,'2) Income'!$D$13:$D$32,"one-time",'2) Income'!$F$13:$F$32,"="&amp;$A1246)))</f>
        <v/>
      </c>
      <c r="AJ1246" s="9" t="str">
        <f t="shared" si="96"/>
        <v/>
      </c>
    </row>
    <row r="1247" spans="1:36">
      <c r="A1247" s="7" t="str">
        <f>IF(A1246="","",IF(A1246+1&lt;='1) Period'!$E$21,A1246+1,""))</f>
        <v/>
      </c>
      <c r="B1247" s="7" t="e">
        <f t="shared" si="97"/>
        <v>#VALUE!</v>
      </c>
      <c r="C1247" t="e">
        <f t="shared" si="98"/>
        <v>#VALUE!</v>
      </c>
      <c r="D1247" s="8" t="str">
        <f>IF(A1247="","",IF(TEXT(A1247,"dddd")='4) Happy Money'!$E$23,WAllowance,0))</f>
        <v/>
      </c>
      <c r="E1247" s="8" t="str">
        <f>IF(A1247="","",IF(B1247="N",SUMIF(TMonthly[Day of the Month],DAY(A1247),TMonthly[Amount]),SUMIF(TMonthly[Day of the Month],"&gt;="&amp;DAY(A1247),TMonthly[Amount])))</f>
        <v/>
      </c>
      <c r="F1247" s="8" t="str" cm="1">
        <f t="array" ref="F1247">IF(A1247="","",SUMPRODUCT(--(TYearly[Due Date]&lt;=A1247),IF(B1247="N",--(TYearly[Day]=DAY(A1247)),--(TYearly[Day]&gt;=DAY(A1247))),--(IFERROR(MOD(TYearly[Month]-MONTH(A1247)+12,12),1)=0),TYearly[Amount]))</f>
        <v/>
      </c>
      <c r="G1247" s="8" t="str">
        <f>IF(A1247="","",SUMIF(TOneTime[Due Date],A1247,TOneTime[Amount]))</f>
        <v/>
      </c>
      <c r="H1247" s="8" t="str" cm="1">
        <f t="array" ref="H1247">IF(A1247="","",IF(COUNTIF(TOther[Frequency],$H$1)=0,0,SUMPRODUCT(--(IFERROR(MOD(A1247-TOther[Start Date],7),1)=0),--(TOther[Frequency]=$H$1),--(TOther[Start Date]&lt;=A1247),--(TOther[End Date Calc]&gt;=A1247),TOther[Amount])))</f>
        <v/>
      </c>
      <c r="I1247" s="8" t="str" cm="1">
        <f t="array" ref="I1247">IF(A1247="","",IF(COUNTIF(TOther[Frequency],$I$1)=0,0,SUMPRODUCT(--(IFERROR(MOD(A1247-TOther[Start Date],14),1)=0),--(TOther[Frequency]=$I$1),--(TOther[Start Date]&lt;=A1247),--(TOther[End Date Calc]&gt;=A1247),TOther[Amount])))</f>
        <v/>
      </c>
      <c r="J1247" s="8" t="str">
        <f>IF(A1247="","",IF(COUNTIF(TOther[Frequency],$J$1)=0,0,IF(OR(DAY(A1247)=1,DAY(A1247)=15),SUMIFS(TOther[Amount],TOther[Frequency],$J$1,TOther[Start Date],"&lt;="&amp;$A1247,TOther[End Date Calc],"&gt;="&amp;A1247),0)))</f>
        <v/>
      </c>
      <c r="K1247" s="8" t="str">
        <f>IF(A1247="","",IF(COUNTIF(TOther[Frequency],$K$1)=0,0,IF(A1247=(A1247-DAY(A1247)+1+2*7-WEEKDAY(A1247-DAY(A1247)+8-4,1)),SUMIFS(TOther[Amount],TOther[Frequency],$K$1,TOther[Start Date],"&lt;="&amp;$A1247,TOther[End Date Calc],"&gt;="&amp;A1247),0)))</f>
        <v/>
      </c>
      <c r="L1247" s="8" t="str">
        <f>IF(A1247="","",IF(COUNTIF(TOther[Frequency],$L$1)=0,0,IF(A1247=(A1247-DAY(A1247)+1+3*7-WEEKDAY(A1247-DAY(A1247)+8-4,1)),SUMIFS(TOther[Amount],TOther[Frequency],$L$1,TOther[Start Date],"&lt;="&amp;$A1247,TOther[End Date Calc],"&gt;="&amp;A1247),0)))</f>
        <v/>
      </c>
      <c r="M1247" s="8" t="str">
        <f>IF(A1247="","",IF(COUNTIF(TOther[Frequency],$M$1)=0,0,IF(A1247=(A1247-DAY(A1247)+1+4*7-WEEKDAY(A1247-DAY(A1247)+8-4,1)),SUMIFS(TOther[Amount],TOther[Frequency],$M$1,TOther[Start Date],"&lt;="&amp;$A1247,TOther[End Date Calc],"&gt;="&amp;A1247),0)))</f>
        <v/>
      </c>
      <c r="N1247" s="8" t="str" cm="1">
        <f t="array" ref="N1247">IF(A1247="","",IF(COUNTIF(TOther[Frequency],$N$1)=0,0,SUMPRODUCT(--(IFERROR(MOD(A1247-TOther[Start Date],28),1)=0),--(TOther[Frequency]=$N$1),--(TOther[Start Date]&lt;=A1247),--(TOther[End Date Calc]&gt;=A1247),TOther[Amount])))</f>
        <v/>
      </c>
      <c r="O1247" s="8" t="str" cm="1">
        <f t="array" ref="O1247">IF(A1247="","",IF(COUNTIF(TOther[Frequency],$O$1)=0,0,SUMPRODUCT(--(IFERROR(MOD(A1247-TOther[Start Date],42),1)=0),--(TOther[Frequency]=$O$1),--(TOther[Start Date]&lt;=A1247),--(TOther[End Date Calc]&gt;=A1247),TOther[Amount])))</f>
        <v/>
      </c>
      <c r="P1247" s="8" t="str" cm="1">
        <f t="array" ref="P1247">IF(A1247="","",IF(COUNTIF(TOther[Frequency],$P$1)=0,0,SUMPRODUCT(--(IFERROR(MOD(A1247-TOther[Start Date],56),1)=0),--(TOther[Frequency]=$P$1),--(TOther[Start Date]&lt;=A1247),--(TOther[End Date Calc]&gt;=A1247),TOther[Amount])))</f>
        <v/>
      </c>
      <c r="Q1247" s="8" t="str">
        <f>IF(A1247="","",IF(COUNTIF(TOther[Frequency],$Q$1)=0,0,IF(B1247="N",SUMIFS(TOther[Amount],TOther[Frequency],$Q$1,TOther[Start Date],"&lt;="&amp;$A1247,TOther[End Date Calc],"&gt;="&amp;A1247,TOther[Start Day],DAY(A1247)),SUMIFS(TOther[Amount],TOther[Frequency],$Q$1,TOther[Start Date],"&lt;="&amp;$A1247,TOther[End Date Calc],"&gt;="&amp;A1247,TOther[Start Day],"&gt;="&amp;DAY(A1247)))))</f>
        <v/>
      </c>
      <c r="R1247" s="8" t="str" cm="1">
        <f t="array" ref="R1247">IF(A1247="","",IF(COUNTIF(TOther[Frequency],R$1)=0,0,SUMPRODUCT(--(TOther[Frequency]=R$1),--(TOther[Start Date]&lt;=A1247),--(TOther[End Date Calc]&gt;=A1247),IF(B1247="N",--(TOther[Start Day]=DAY(A1247)),--(TOther[Start Day]&gt;=DAY(A1247))),--(IFERROR(MOD(TOther[Start Month]-MONTH(A1247)+2,2),1)=0),TOther[Amount])))</f>
        <v/>
      </c>
      <c r="S1247" s="8" t="str" cm="1">
        <f t="array" ref="S1247">IF(A1247="","",IF(COUNTIF(TOther[Frequency],S$1)=0,0,SUMPRODUCT(--(TOther[Frequency]=S$1),--(TOther[Start Date]&lt;=A1247),--(TOther[End Date Calc]&gt;=A1247),IF(B1247="N",--(TOther[Start Day]=DAY(A1247)),--(TOther[Start Day]&gt;=DAY(A1247))),--(IFERROR(MOD(TOther[Start Month]-MONTH(A1247)+3,3),1)=0),TOther[Amount])))</f>
        <v/>
      </c>
      <c r="T1247" s="8" t="str" cm="1">
        <f t="array" ref="T1247">IF($A1247="","",IF(COUNTIF(TOther[Frequency],T$1)=0,0,SUMPRODUCT(--(TOther[Frequency]=T$1),--(TOther[Start Date]&lt;=$A1247),--(TOther[End Date Calc]&gt;=$A1247),IF($B1247="N",--(TOther[Start Day]=DAY($A1247)),--(TOther[Start Day]&gt;=DAY($A1247))),--(IFERROR(MOD(TOther[Start Month]-MONTH($A1247)+4,4),1)=0),TOther[Amount])))</f>
        <v/>
      </c>
      <c r="U1247" s="8" t="str" cm="1">
        <f t="array" ref="U1247">IF(A1247="","",IF(COUNTIF(TOther[Frequency],$U$1)=0,0,SUMPRODUCT(--(TOther[Frequency]=$U$1),--(TOther[Start Date]&lt;=A1247),--(TOther[End Date Calc]&gt;=A1247),IF(B1247="N",--(TOther[Start Day]=DAY(A1247)),--(TOther[Start Day]&gt;=DAY(A1247))),--(IFERROR(MOD(TOther[Start Month]-MONTH(A1247)+6,6),1)=0),TOther[Amount])))</f>
        <v/>
      </c>
      <c r="V1247" s="8" t="str" cm="1">
        <f t="array" ref="V1247">IF(A1247="","",IF(COUNTIF(TOther[Frequency],$V$1)=0,0,SUMPRODUCT(--(TOther[Frequency]=$V$1),--(TOther[Start Date]&lt;=A1247),--(TOther[End Date Calc]&gt;=A1247),IF(B1247="N",--(TOther[Start Day]=DAY(A1247)),--(TOther[Start Day]&gt;=DAY(A1247))),--(IFERROR(MOD(TOther[Start Month]-MONTH(A1247)+12,12),1)=0),TOther[Amount])))</f>
        <v/>
      </c>
      <c r="W1247" s="8" t="str">
        <f>IF(A1247="","",SUMIFS(TOther[Amount],TOther[Start Date],A1247,TOther[Frequency],$W$1))</f>
        <v/>
      </c>
      <c r="X1247" s="9" t="str">
        <f t="shared" si="95"/>
        <v/>
      </c>
      <c r="Y1247" s="9" t="str">
        <f t="shared" si="99"/>
        <v/>
      </c>
      <c r="Z1247" s="8" t="str" cm="1">
        <f t="array" ref="Z1247">IF(A1247="","",IF(COUNTIF('2) Income'!$D$13:$D$32,"Weekly")=0,0,SUMPRODUCT(--(IFERROR(MOD(A1247-'2) Income'!$F$13:$F$32,7),1)=0),--('2) Income'!$D$13:$D$32="Weekly"),--('2) Income'!$F$13:$F$32&lt;=A1247),'2) Income'!$E$13:$E$32)))</f>
        <v/>
      </c>
      <c r="AA1247" s="8" t="str" cm="1">
        <f t="array" ref="AA1247">IF(A1247="","",IF(COUNTIF('2) Income'!$D$13:$D$32,"Every Other Week")=0,0,SUMPRODUCT(--(IFERROR(MOD(A1247-'2) Income'!$F$13:$F$32,14),1)=0),--('2) Income'!$D$13:$D$32="Every Other Week"),--('2) Income'!$F$13:$F$32&lt;=A1247),'2) Income'!$E$13:$E$32)))</f>
        <v/>
      </c>
      <c r="AB1247" s="8" t="str">
        <f>IF(A1247="","",IF(COUNTIF('2) Income'!$D$13:$D$32,"1st and 15th")=0,0,IF(OR(DAY(A1247)=1,DAY(A1247)=15),SUMIFS('2) Income'!$E$13:$E$32,'2) Income'!$D$13:$D$32,"1st and 15th",'2) Income'!$F$13:$F$32,"&lt;="&amp;$A1247),0)))</f>
        <v/>
      </c>
      <c r="AC1247" s="8" t="str">
        <f>IF(A1247="","",IF(COUNTIF('2) Income'!$D$13:$D$32,"2nd Wednesday")=0,0,IF(A1247=(A1247-DAY(A1247)+1+2*7-WEEKDAY(A1247-DAY(A1247)+8-4,1)),SUMIFS('2) Income'!$E$13:$E$32,'2) Income'!$D$13:$D$32,"2nd Wednesday",'2) Income'!$F$13:$F$32,"&lt;="&amp;$A1247),0)))</f>
        <v/>
      </c>
      <c r="AD1247" s="8" t="str">
        <f>IF(A1247="","",IF(COUNTIF('2) Income'!$D$13:$D$32,"3rd Wednesday")=0,0,IF(A1247=(A1247-DAY(A1247)+1+3*7-WEEKDAY(A1247-DAY(A1247)+8-4,1)),SUMIFS('2) Income'!$E$13:$E$32,'2) Income'!$D$13:$D$32,"3rd Wednesday",'2) Income'!$F$13:$F$32,"&lt;="&amp;$A1247),0)))</f>
        <v/>
      </c>
      <c r="AE1247" s="8" t="str">
        <f>IF(A1247="","",IF(COUNTIF('2) Income'!$D$13:$D$32,"4th Wednesday")=0,0,IF(A1247=(A1247-DAY(A1247)+1+4*7-WEEKDAY(A1247-DAY(A1247)+8-4,1)),SUMIFS('2) Income'!$E$13:$E$32,'2) Income'!$D$13:$D$32,"4th Wednesday",'2) Income'!$F$13:$F$32,"&lt;="&amp;$A1247),0)))</f>
        <v/>
      </c>
      <c r="AF1247" s="8" t="str" cm="1">
        <f t="array" ref="AF1247">IF(A1247="","",IF(COUNTIF('2) Income'!$D$13:$D$32,"Every 4 Weeks")=0,0,SUMPRODUCT(--(IFERROR(MOD(A1247-'2) Income'!$F$13:$F$32,28),1)=0),--('2) Income'!$D$13:$D$32="Every 4 Weeks"),--('2) Income'!$F$13:$F$32&lt;=A1247),'2) Income'!$E$13:$E$32)))</f>
        <v/>
      </c>
      <c r="AG1247" s="8" t="str">
        <f>IF(A1247="","",IF(COUNTIF('2) Income'!$D$13:$D$32,"Monthly")=0,0,IF(B1247="N",SUMIFS('2) Income'!$E$13:$E$32,'2) Income'!$D$13:$D$32,"monthly",'2) Income'!$F$13:$F$32,"&lt;="&amp;$A1247,'2) Income'!$I$13:$I$32,DAY(A1247)),SUMIFS('2) Income'!$E$13:$E$32,'2) Income'!$D$13:$D$32,"monthly",'2) Income'!$F$13:$F$32,"&lt;="&amp;$A1247,'2) Income'!$I$13:$I$32,"&gt;="&amp;DAY(A1247)))))</f>
        <v/>
      </c>
      <c r="AH1247" s="8" t="str" cm="1">
        <f t="array" ref="AH1247">IF(A1247="","",IF(COUNTIF('2) Income'!$D$13:$D$32,"Yearly")=0,0,SUMPRODUCT(--('2) Income'!$D$13:$D$32="Yearly"),--('2) Income'!$F$13:$F$32&lt;=A1247),IF(B1247="N",--('2) Income'!$I$13:$I$32=DAY(A1247)),--('2) Income'!$I$13:$I$32&gt;=DAY(A1247))),--(IFERROR(MOD('2) Income'!$H$13:$H$32-MONTH(A1247)+12,12),1)=0),'2) Income'!$E$13:$E$32)))</f>
        <v/>
      </c>
      <c r="AI1247" s="8" t="str">
        <f>IF(A1247="","",IF(COUNTIF('2) Income'!$D$13:$D$32,"one-time")=0,0,SUMIFS('2) Income'!$E$13:$E$32,'2) Income'!$D$13:$D$32,"one-time",'2) Income'!$F$13:$F$32,"="&amp;$A1247)))</f>
        <v/>
      </c>
      <c r="AJ1247" s="9" t="str">
        <f t="shared" si="96"/>
        <v/>
      </c>
    </row>
    <row r="1248" spans="1:36">
      <c r="A1248" s="7" t="str">
        <f>IF(A1247="","",IF(A1247+1&lt;='1) Period'!$E$21,A1247+1,""))</f>
        <v/>
      </c>
      <c r="B1248" s="7" t="e">
        <f t="shared" si="97"/>
        <v>#VALUE!</v>
      </c>
      <c r="C1248" t="e">
        <f t="shared" si="98"/>
        <v>#VALUE!</v>
      </c>
      <c r="D1248" s="8" t="str">
        <f>IF(A1248="","",IF(TEXT(A1248,"dddd")='4) Happy Money'!$E$23,WAllowance,0))</f>
        <v/>
      </c>
      <c r="E1248" s="8" t="str">
        <f>IF(A1248="","",IF(B1248="N",SUMIF(TMonthly[Day of the Month],DAY(A1248),TMonthly[Amount]),SUMIF(TMonthly[Day of the Month],"&gt;="&amp;DAY(A1248),TMonthly[Amount])))</f>
        <v/>
      </c>
      <c r="F1248" s="8" t="str" cm="1">
        <f t="array" ref="F1248">IF(A1248="","",SUMPRODUCT(--(TYearly[Due Date]&lt;=A1248),IF(B1248="N",--(TYearly[Day]=DAY(A1248)),--(TYearly[Day]&gt;=DAY(A1248))),--(IFERROR(MOD(TYearly[Month]-MONTH(A1248)+12,12),1)=0),TYearly[Amount]))</f>
        <v/>
      </c>
      <c r="G1248" s="8" t="str">
        <f>IF(A1248="","",SUMIF(TOneTime[Due Date],A1248,TOneTime[Amount]))</f>
        <v/>
      </c>
      <c r="H1248" s="8" t="str" cm="1">
        <f t="array" ref="H1248">IF(A1248="","",IF(COUNTIF(TOther[Frequency],$H$1)=0,0,SUMPRODUCT(--(IFERROR(MOD(A1248-TOther[Start Date],7),1)=0),--(TOther[Frequency]=$H$1),--(TOther[Start Date]&lt;=A1248),--(TOther[End Date Calc]&gt;=A1248),TOther[Amount])))</f>
        <v/>
      </c>
      <c r="I1248" s="8" t="str" cm="1">
        <f t="array" ref="I1248">IF(A1248="","",IF(COUNTIF(TOther[Frequency],$I$1)=0,0,SUMPRODUCT(--(IFERROR(MOD(A1248-TOther[Start Date],14),1)=0),--(TOther[Frequency]=$I$1),--(TOther[Start Date]&lt;=A1248),--(TOther[End Date Calc]&gt;=A1248),TOther[Amount])))</f>
        <v/>
      </c>
      <c r="J1248" s="8" t="str">
        <f>IF(A1248="","",IF(COUNTIF(TOther[Frequency],$J$1)=0,0,IF(OR(DAY(A1248)=1,DAY(A1248)=15),SUMIFS(TOther[Amount],TOther[Frequency],$J$1,TOther[Start Date],"&lt;="&amp;$A1248,TOther[End Date Calc],"&gt;="&amp;A1248),0)))</f>
        <v/>
      </c>
      <c r="K1248" s="8" t="str">
        <f>IF(A1248="","",IF(COUNTIF(TOther[Frequency],$K$1)=0,0,IF(A1248=(A1248-DAY(A1248)+1+2*7-WEEKDAY(A1248-DAY(A1248)+8-4,1)),SUMIFS(TOther[Amount],TOther[Frequency],$K$1,TOther[Start Date],"&lt;="&amp;$A1248,TOther[End Date Calc],"&gt;="&amp;A1248),0)))</f>
        <v/>
      </c>
      <c r="L1248" s="8" t="str">
        <f>IF(A1248="","",IF(COUNTIF(TOther[Frequency],$L$1)=0,0,IF(A1248=(A1248-DAY(A1248)+1+3*7-WEEKDAY(A1248-DAY(A1248)+8-4,1)),SUMIFS(TOther[Amount],TOther[Frequency],$L$1,TOther[Start Date],"&lt;="&amp;$A1248,TOther[End Date Calc],"&gt;="&amp;A1248),0)))</f>
        <v/>
      </c>
      <c r="M1248" s="8" t="str">
        <f>IF(A1248="","",IF(COUNTIF(TOther[Frequency],$M$1)=0,0,IF(A1248=(A1248-DAY(A1248)+1+4*7-WEEKDAY(A1248-DAY(A1248)+8-4,1)),SUMIFS(TOther[Amount],TOther[Frequency],$M$1,TOther[Start Date],"&lt;="&amp;$A1248,TOther[End Date Calc],"&gt;="&amp;A1248),0)))</f>
        <v/>
      </c>
      <c r="N1248" s="8" t="str" cm="1">
        <f t="array" ref="N1248">IF(A1248="","",IF(COUNTIF(TOther[Frequency],$N$1)=0,0,SUMPRODUCT(--(IFERROR(MOD(A1248-TOther[Start Date],28),1)=0),--(TOther[Frequency]=$N$1),--(TOther[Start Date]&lt;=A1248),--(TOther[End Date Calc]&gt;=A1248),TOther[Amount])))</f>
        <v/>
      </c>
      <c r="O1248" s="8" t="str" cm="1">
        <f t="array" ref="O1248">IF(A1248="","",IF(COUNTIF(TOther[Frequency],$O$1)=0,0,SUMPRODUCT(--(IFERROR(MOD(A1248-TOther[Start Date],42),1)=0),--(TOther[Frequency]=$O$1),--(TOther[Start Date]&lt;=A1248),--(TOther[End Date Calc]&gt;=A1248),TOther[Amount])))</f>
        <v/>
      </c>
      <c r="P1248" s="8" t="str" cm="1">
        <f t="array" ref="P1248">IF(A1248="","",IF(COUNTIF(TOther[Frequency],$P$1)=0,0,SUMPRODUCT(--(IFERROR(MOD(A1248-TOther[Start Date],56),1)=0),--(TOther[Frequency]=$P$1),--(TOther[Start Date]&lt;=A1248),--(TOther[End Date Calc]&gt;=A1248),TOther[Amount])))</f>
        <v/>
      </c>
      <c r="Q1248" s="8" t="str">
        <f>IF(A1248="","",IF(COUNTIF(TOther[Frequency],$Q$1)=0,0,IF(B1248="N",SUMIFS(TOther[Amount],TOther[Frequency],$Q$1,TOther[Start Date],"&lt;="&amp;$A1248,TOther[End Date Calc],"&gt;="&amp;A1248,TOther[Start Day],DAY(A1248)),SUMIFS(TOther[Amount],TOther[Frequency],$Q$1,TOther[Start Date],"&lt;="&amp;$A1248,TOther[End Date Calc],"&gt;="&amp;A1248,TOther[Start Day],"&gt;="&amp;DAY(A1248)))))</f>
        <v/>
      </c>
      <c r="R1248" s="8" t="str" cm="1">
        <f t="array" ref="R1248">IF(A1248="","",IF(COUNTIF(TOther[Frequency],R$1)=0,0,SUMPRODUCT(--(TOther[Frequency]=R$1),--(TOther[Start Date]&lt;=A1248),--(TOther[End Date Calc]&gt;=A1248),IF(B1248="N",--(TOther[Start Day]=DAY(A1248)),--(TOther[Start Day]&gt;=DAY(A1248))),--(IFERROR(MOD(TOther[Start Month]-MONTH(A1248)+2,2),1)=0),TOther[Amount])))</f>
        <v/>
      </c>
      <c r="S1248" s="8" t="str" cm="1">
        <f t="array" ref="S1248">IF(A1248="","",IF(COUNTIF(TOther[Frequency],S$1)=0,0,SUMPRODUCT(--(TOther[Frequency]=S$1),--(TOther[Start Date]&lt;=A1248),--(TOther[End Date Calc]&gt;=A1248),IF(B1248="N",--(TOther[Start Day]=DAY(A1248)),--(TOther[Start Day]&gt;=DAY(A1248))),--(IFERROR(MOD(TOther[Start Month]-MONTH(A1248)+3,3),1)=0),TOther[Amount])))</f>
        <v/>
      </c>
      <c r="T1248" s="8" t="str" cm="1">
        <f t="array" ref="T1248">IF($A1248="","",IF(COUNTIF(TOther[Frequency],T$1)=0,0,SUMPRODUCT(--(TOther[Frequency]=T$1),--(TOther[Start Date]&lt;=$A1248),--(TOther[End Date Calc]&gt;=$A1248),IF($B1248="N",--(TOther[Start Day]=DAY($A1248)),--(TOther[Start Day]&gt;=DAY($A1248))),--(IFERROR(MOD(TOther[Start Month]-MONTH($A1248)+4,4),1)=0),TOther[Amount])))</f>
        <v/>
      </c>
      <c r="U1248" s="8" t="str" cm="1">
        <f t="array" ref="U1248">IF(A1248="","",IF(COUNTIF(TOther[Frequency],$U$1)=0,0,SUMPRODUCT(--(TOther[Frequency]=$U$1),--(TOther[Start Date]&lt;=A1248),--(TOther[End Date Calc]&gt;=A1248),IF(B1248="N",--(TOther[Start Day]=DAY(A1248)),--(TOther[Start Day]&gt;=DAY(A1248))),--(IFERROR(MOD(TOther[Start Month]-MONTH(A1248)+6,6),1)=0),TOther[Amount])))</f>
        <v/>
      </c>
      <c r="V1248" s="8" t="str" cm="1">
        <f t="array" ref="V1248">IF(A1248="","",IF(COUNTIF(TOther[Frequency],$V$1)=0,0,SUMPRODUCT(--(TOther[Frequency]=$V$1),--(TOther[Start Date]&lt;=A1248),--(TOther[End Date Calc]&gt;=A1248),IF(B1248="N",--(TOther[Start Day]=DAY(A1248)),--(TOther[Start Day]&gt;=DAY(A1248))),--(IFERROR(MOD(TOther[Start Month]-MONTH(A1248)+12,12),1)=0),TOther[Amount])))</f>
        <v/>
      </c>
      <c r="W1248" s="8" t="str">
        <f>IF(A1248="","",SUMIFS(TOther[Amount],TOther[Start Date],A1248,TOther[Frequency],$W$1))</f>
        <v/>
      </c>
      <c r="X1248" s="9" t="str">
        <f t="shared" si="95"/>
        <v/>
      </c>
      <c r="Y1248" s="9" t="str">
        <f t="shared" si="99"/>
        <v/>
      </c>
      <c r="Z1248" s="8" t="str" cm="1">
        <f t="array" ref="Z1248">IF(A1248="","",IF(COUNTIF('2) Income'!$D$13:$D$32,"Weekly")=0,0,SUMPRODUCT(--(IFERROR(MOD(A1248-'2) Income'!$F$13:$F$32,7),1)=0),--('2) Income'!$D$13:$D$32="Weekly"),--('2) Income'!$F$13:$F$32&lt;=A1248),'2) Income'!$E$13:$E$32)))</f>
        <v/>
      </c>
      <c r="AA1248" s="8" t="str" cm="1">
        <f t="array" ref="AA1248">IF(A1248="","",IF(COUNTIF('2) Income'!$D$13:$D$32,"Every Other Week")=0,0,SUMPRODUCT(--(IFERROR(MOD(A1248-'2) Income'!$F$13:$F$32,14),1)=0),--('2) Income'!$D$13:$D$32="Every Other Week"),--('2) Income'!$F$13:$F$32&lt;=A1248),'2) Income'!$E$13:$E$32)))</f>
        <v/>
      </c>
      <c r="AB1248" s="8" t="str">
        <f>IF(A1248="","",IF(COUNTIF('2) Income'!$D$13:$D$32,"1st and 15th")=0,0,IF(OR(DAY(A1248)=1,DAY(A1248)=15),SUMIFS('2) Income'!$E$13:$E$32,'2) Income'!$D$13:$D$32,"1st and 15th",'2) Income'!$F$13:$F$32,"&lt;="&amp;$A1248),0)))</f>
        <v/>
      </c>
      <c r="AC1248" s="8" t="str">
        <f>IF(A1248="","",IF(COUNTIF('2) Income'!$D$13:$D$32,"2nd Wednesday")=0,0,IF(A1248=(A1248-DAY(A1248)+1+2*7-WEEKDAY(A1248-DAY(A1248)+8-4,1)),SUMIFS('2) Income'!$E$13:$E$32,'2) Income'!$D$13:$D$32,"2nd Wednesday",'2) Income'!$F$13:$F$32,"&lt;="&amp;$A1248),0)))</f>
        <v/>
      </c>
      <c r="AD1248" s="8" t="str">
        <f>IF(A1248="","",IF(COUNTIF('2) Income'!$D$13:$D$32,"3rd Wednesday")=0,0,IF(A1248=(A1248-DAY(A1248)+1+3*7-WEEKDAY(A1248-DAY(A1248)+8-4,1)),SUMIFS('2) Income'!$E$13:$E$32,'2) Income'!$D$13:$D$32,"3rd Wednesday",'2) Income'!$F$13:$F$32,"&lt;="&amp;$A1248),0)))</f>
        <v/>
      </c>
      <c r="AE1248" s="8" t="str">
        <f>IF(A1248="","",IF(COUNTIF('2) Income'!$D$13:$D$32,"4th Wednesday")=0,0,IF(A1248=(A1248-DAY(A1248)+1+4*7-WEEKDAY(A1248-DAY(A1248)+8-4,1)),SUMIFS('2) Income'!$E$13:$E$32,'2) Income'!$D$13:$D$32,"4th Wednesday",'2) Income'!$F$13:$F$32,"&lt;="&amp;$A1248),0)))</f>
        <v/>
      </c>
      <c r="AF1248" s="8" t="str" cm="1">
        <f t="array" ref="AF1248">IF(A1248="","",IF(COUNTIF('2) Income'!$D$13:$D$32,"Every 4 Weeks")=0,0,SUMPRODUCT(--(IFERROR(MOD(A1248-'2) Income'!$F$13:$F$32,28),1)=0),--('2) Income'!$D$13:$D$32="Every 4 Weeks"),--('2) Income'!$F$13:$F$32&lt;=A1248),'2) Income'!$E$13:$E$32)))</f>
        <v/>
      </c>
      <c r="AG1248" s="8" t="str">
        <f>IF(A1248="","",IF(COUNTIF('2) Income'!$D$13:$D$32,"Monthly")=0,0,IF(B1248="N",SUMIFS('2) Income'!$E$13:$E$32,'2) Income'!$D$13:$D$32,"monthly",'2) Income'!$F$13:$F$32,"&lt;="&amp;$A1248,'2) Income'!$I$13:$I$32,DAY(A1248)),SUMIFS('2) Income'!$E$13:$E$32,'2) Income'!$D$13:$D$32,"monthly",'2) Income'!$F$13:$F$32,"&lt;="&amp;$A1248,'2) Income'!$I$13:$I$32,"&gt;="&amp;DAY(A1248)))))</f>
        <v/>
      </c>
      <c r="AH1248" s="8" t="str" cm="1">
        <f t="array" ref="AH1248">IF(A1248="","",IF(COUNTIF('2) Income'!$D$13:$D$32,"Yearly")=0,0,SUMPRODUCT(--('2) Income'!$D$13:$D$32="Yearly"),--('2) Income'!$F$13:$F$32&lt;=A1248),IF(B1248="N",--('2) Income'!$I$13:$I$32=DAY(A1248)),--('2) Income'!$I$13:$I$32&gt;=DAY(A1248))),--(IFERROR(MOD('2) Income'!$H$13:$H$32-MONTH(A1248)+12,12),1)=0),'2) Income'!$E$13:$E$32)))</f>
        <v/>
      </c>
      <c r="AI1248" s="8" t="str">
        <f>IF(A1248="","",IF(COUNTIF('2) Income'!$D$13:$D$32,"one-time")=0,0,SUMIFS('2) Income'!$E$13:$E$32,'2) Income'!$D$13:$D$32,"one-time",'2) Income'!$F$13:$F$32,"="&amp;$A1248)))</f>
        <v/>
      </c>
      <c r="AJ1248" s="9" t="str">
        <f t="shared" si="96"/>
        <v/>
      </c>
    </row>
    <row r="1249" spans="1:36">
      <c r="A1249" s="7" t="str">
        <f>IF(A1248="","",IF(A1248+1&lt;='1) Period'!$E$21,A1248+1,""))</f>
        <v/>
      </c>
      <c r="B1249" s="7" t="e">
        <f t="shared" si="97"/>
        <v>#VALUE!</v>
      </c>
      <c r="C1249" t="e">
        <f t="shared" si="98"/>
        <v>#VALUE!</v>
      </c>
      <c r="D1249" s="8" t="str">
        <f>IF(A1249="","",IF(TEXT(A1249,"dddd")='4) Happy Money'!$E$23,WAllowance,0))</f>
        <v/>
      </c>
      <c r="E1249" s="8" t="str">
        <f>IF(A1249="","",IF(B1249="N",SUMIF(TMonthly[Day of the Month],DAY(A1249),TMonthly[Amount]),SUMIF(TMonthly[Day of the Month],"&gt;="&amp;DAY(A1249),TMonthly[Amount])))</f>
        <v/>
      </c>
      <c r="F1249" s="8" t="str" cm="1">
        <f t="array" ref="F1249">IF(A1249="","",SUMPRODUCT(--(TYearly[Due Date]&lt;=A1249),IF(B1249="N",--(TYearly[Day]=DAY(A1249)),--(TYearly[Day]&gt;=DAY(A1249))),--(IFERROR(MOD(TYearly[Month]-MONTH(A1249)+12,12),1)=0),TYearly[Amount]))</f>
        <v/>
      </c>
      <c r="G1249" s="8" t="str">
        <f>IF(A1249="","",SUMIF(TOneTime[Due Date],A1249,TOneTime[Amount]))</f>
        <v/>
      </c>
      <c r="H1249" s="8" t="str" cm="1">
        <f t="array" ref="H1249">IF(A1249="","",IF(COUNTIF(TOther[Frequency],$H$1)=0,0,SUMPRODUCT(--(IFERROR(MOD(A1249-TOther[Start Date],7),1)=0),--(TOther[Frequency]=$H$1),--(TOther[Start Date]&lt;=A1249),--(TOther[End Date Calc]&gt;=A1249),TOther[Amount])))</f>
        <v/>
      </c>
      <c r="I1249" s="8" t="str" cm="1">
        <f t="array" ref="I1249">IF(A1249="","",IF(COUNTIF(TOther[Frequency],$I$1)=0,0,SUMPRODUCT(--(IFERROR(MOD(A1249-TOther[Start Date],14),1)=0),--(TOther[Frequency]=$I$1),--(TOther[Start Date]&lt;=A1249),--(TOther[End Date Calc]&gt;=A1249),TOther[Amount])))</f>
        <v/>
      </c>
      <c r="J1249" s="8" t="str">
        <f>IF(A1249="","",IF(COUNTIF(TOther[Frequency],$J$1)=0,0,IF(OR(DAY(A1249)=1,DAY(A1249)=15),SUMIFS(TOther[Amount],TOther[Frequency],$J$1,TOther[Start Date],"&lt;="&amp;$A1249,TOther[End Date Calc],"&gt;="&amp;A1249),0)))</f>
        <v/>
      </c>
      <c r="K1249" s="8" t="str">
        <f>IF(A1249="","",IF(COUNTIF(TOther[Frequency],$K$1)=0,0,IF(A1249=(A1249-DAY(A1249)+1+2*7-WEEKDAY(A1249-DAY(A1249)+8-4,1)),SUMIFS(TOther[Amount],TOther[Frequency],$K$1,TOther[Start Date],"&lt;="&amp;$A1249,TOther[End Date Calc],"&gt;="&amp;A1249),0)))</f>
        <v/>
      </c>
      <c r="L1249" s="8" t="str">
        <f>IF(A1249="","",IF(COUNTIF(TOther[Frequency],$L$1)=0,0,IF(A1249=(A1249-DAY(A1249)+1+3*7-WEEKDAY(A1249-DAY(A1249)+8-4,1)),SUMIFS(TOther[Amount],TOther[Frequency],$L$1,TOther[Start Date],"&lt;="&amp;$A1249,TOther[End Date Calc],"&gt;="&amp;A1249),0)))</f>
        <v/>
      </c>
      <c r="M1249" s="8" t="str">
        <f>IF(A1249="","",IF(COUNTIF(TOther[Frequency],$M$1)=0,0,IF(A1249=(A1249-DAY(A1249)+1+4*7-WEEKDAY(A1249-DAY(A1249)+8-4,1)),SUMIFS(TOther[Amount],TOther[Frequency],$M$1,TOther[Start Date],"&lt;="&amp;$A1249,TOther[End Date Calc],"&gt;="&amp;A1249),0)))</f>
        <v/>
      </c>
      <c r="N1249" s="8" t="str" cm="1">
        <f t="array" ref="N1249">IF(A1249="","",IF(COUNTIF(TOther[Frequency],$N$1)=0,0,SUMPRODUCT(--(IFERROR(MOD(A1249-TOther[Start Date],28),1)=0),--(TOther[Frequency]=$N$1),--(TOther[Start Date]&lt;=A1249),--(TOther[End Date Calc]&gt;=A1249),TOther[Amount])))</f>
        <v/>
      </c>
      <c r="O1249" s="8" t="str" cm="1">
        <f t="array" ref="O1249">IF(A1249="","",IF(COUNTIF(TOther[Frequency],$O$1)=0,0,SUMPRODUCT(--(IFERROR(MOD(A1249-TOther[Start Date],42),1)=0),--(TOther[Frequency]=$O$1),--(TOther[Start Date]&lt;=A1249),--(TOther[End Date Calc]&gt;=A1249),TOther[Amount])))</f>
        <v/>
      </c>
      <c r="P1249" s="8" t="str" cm="1">
        <f t="array" ref="P1249">IF(A1249="","",IF(COUNTIF(TOther[Frequency],$P$1)=0,0,SUMPRODUCT(--(IFERROR(MOD(A1249-TOther[Start Date],56),1)=0),--(TOther[Frequency]=$P$1),--(TOther[Start Date]&lt;=A1249),--(TOther[End Date Calc]&gt;=A1249),TOther[Amount])))</f>
        <v/>
      </c>
      <c r="Q1249" s="8" t="str">
        <f>IF(A1249="","",IF(COUNTIF(TOther[Frequency],$Q$1)=0,0,IF(B1249="N",SUMIFS(TOther[Amount],TOther[Frequency],$Q$1,TOther[Start Date],"&lt;="&amp;$A1249,TOther[End Date Calc],"&gt;="&amp;A1249,TOther[Start Day],DAY(A1249)),SUMIFS(TOther[Amount],TOther[Frequency],$Q$1,TOther[Start Date],"&lt;="&amp;$A1249,TOther[End Date Calc],"&gt;="&amp;A1249,TOther[Start Day],"&gt;="&amp;DAY(A1249)))))</f>
        <v/>
      </c>
      <c r="R1249" s="8" t="str" cm="1">
        <f t="array" ref="R1249">IF(A1249="","",IF(COUNTIF(TOther[Frequency],R$1)=0,0,SUMPRODUCT(--(TOther[Frequency]=R$1),--(TOther[Start Date]&lt;=A1249),--(TOther[End Date Calc]&gt;=A1249),IF(B1249="N",--(TOther[Start Day]=DAY(A1249)),--(TOther[Start Day]&gt;=DAY(A1249))),--(IFERROR(MOD(TOther[Start Month]-MONTH(A1249)+2,2),1)=0),TOther[Amount])))</f>
        <v/>
      </c>
      <c r="S1249" s="8" t="str" cm="1">
        <f t="array" ref="S1249">IF(A1249="","",IF(COUNTIF(TOther[Frequency],S$1)=0,0,SUMPRODUCT(--(TOther[Frequency]=S$1),--(TOther[Start Date]&lt;=A1249),--(TOther[End Date Calc]&gt;=A1249),IF(B1249="N",--(TOther[Start Day]=DAY(A1249)),--(TOther[Start Day]&gt;=DAY(A1249))),--(IFERROR(MOD(TOther[Start Month]-MONTH(A1249)+3,3),1)=0),TOther[Amount])))</f>
        <v/>
      </c>
      <c r="T1249" s="8" t="str" cm="1">
        <f t="array" ref="T1249">IF($A1249="","",IF(COUNTIF(TOther[Frequency],T$1)=0,0,SUMPRODUCT(--(TOther[Frequency]=T$1),--(TOther[Start Date]&lt;=$A1249),--(TOther[End Date Calc]&gt;=$A1249),IF($B1249="N",--(TOther[Start Day]=DAY($A1249)),--(TOther[Start Day]&gt;=DAY($A1249))),--(IFERROR(MOD(TOther[Start Month]-MONTH($A1249)+4,4),1)=0),TOther[Amount])))</f>
        <v/>
      </c>
      <c r="U1249" s="8" t="str" cm="1">
        <f t="array" ref="U1249">IF(A1249="","",IF(COUNTIF(TOther[Frequency],$U$1)=0,0,SUMPRODUCT(--(TOther[Frequency]=$U$1),--(TOther[Start Date]&lt;=A1249),--(TOther[End Date Calc]&gt;=A1249),IF(B1249="N",--(TOther[Start Day]=DAY(A1249)),--(TOther[Start Day]&gt;=DAY(A1249))),--(IFERROR(MOD(TOther[Start Month]-MONTH(A1249)+6,6),1)=0),TOther[Amount])))</f>
        <v/>
      </c>
      <c r="V1249" s="8" t="str" cm="1">
        <f t="array" ref="V1249">IF(A1249="","",IF(COUNTIF(TOther[Frequency],$V$1)=0,0,SUMPRODUCT(--(TOther[Frequency]=$V$1),--(TOther[Start Date]&lt;=A1249),--(TOther[End Date Calc]&gt;=A1249),IF(B1249="N",--(TOther[Start Day]=DAY(A1249)),--(TOther[Start Day]&gt;=DAY(A1249))),--(IFERROR(MOD(TOther[Start Month]-MONTH(A1249)+12,12),1)=0),TOther[Amount])))</f>
        <v/>
      </c>
      <c r="W1249" s="8" t="str">
        <f>IF(A1249="","",SUMIFS(TOther[Amount],TOther[Start Date],A1249,TOther[Frequency],$W$1))</f>
        <v/>
      </c>
      <c r="X1249" s="9" t="str">
        <f t="shared" si="95"/>
        <v/>
      </c>
      <c r="Y1249" s="9" t="str">
        <f t="shared" si="99"/>
        <v/>
      </c>
      <c r="Z1249" s="8" t="str" cm="1">
        <f t="array" ref="Z1249">IF(A1249="","",IF(COUNTIF('2) Income'!$D$13:$D$32,"Weekly")=0,0,SUMPRODUCT(--(IFERROR(MOD(A1249-'2) Income'!$F$13:$F$32,7),1)=0),--('2) Income'!$D$13:$D$32="Weekly"),--('2) Income'!$F$13:$F$32&lt;=A1249),'2) Income'!$E$13:$E$32)))</f>
        <v/>
      </c>
      <c r="AA1249" s="8" t="str" cm="1">
        <f t="array" ref="AA1249">IF(A1249="","",IF(COUNTIF('2) Income'!$D$13:$D$32,"Every Other Week")=0,0,SUMPRODUCT(--(IFERROR(MOD(A1249-'2) Income'!$F$13:$F$32,14),1)=0),--('2) Income'!$D$13:$D$32="Every Other Week"),--('2) Income'!$F$13:$F$32&lt;=A1249),'2) Income'!$E$13:$E$32)))</f>
        <v/>
      </c>
      <c r="AB1249" s="8" t="str">
        <f>IF(A1249="","",IF(COUNTIF('2) Income'!$D$13:$D$32,"1st and 15th")=0,0,IF(OR(DAY(A1249)=1,DAY(A1249)=15),SUMIFS('2) Income'!$E$13:$E$32,'2) Income'!$D$13:$D$32,"1st and 15th",'2) Income'!$F$13:$F$32,"&lt;="&amp;$A1249),0)))</f>
        <v/>
      </c>
      <c r="AC1249" s="8" t="str">
        <f>IF(A1249="","",IF(COUNTIF('2) Income'!$D$13:$D$32,"2nd Wednesday")=0,0,IF(A1249=(A1249-DAY(A1249)+1+2*7-WEEKDAY(A1249-DAY(A1249)+8-4,1)),SUMIFS('2) Income'!$E$13:$E$32,'2) Income'!$D$13:$D$32,"2nd Wednesday",'2) Income'!$F$13:$F$32,"&lt;="&amp;$A1249),0)))</f>
        <v/>
      </c>
      <c r="AD1249" s="8" t="str">
        <f>IF(A1249="","",IF(COUNTIF('2) Income'!$D$13:$D$32,"3rd Wednesday")=0,0,IF(A1249=(A1249-DAY(A1249)+1+3*7-WEEKDAY(A1249-DAY(A1249)+8-4,1)),SUMIFS('2) Income'!$E$13:$E$32,'2) Income'!$D$13:$D$32,"3rd Wednesday",'2) Income'!$F$13:$F$32,"&lt;="&amp;$A1249),0)))</f>
        <v/>
      </c>
      <c r="AE1249" s="8" t="str">
        <f>IF(A1249="","",IF(COUNTIF('2) Income'!$D$13:$D$32,"4th Wednesday")=0,0,IF(A1249=(A1249-DAY(A1249)+1+4*7-WEEKDAY(A1249-DAY(A1249)+8-4,1)),SUMIFS('2) Income'!$E$13:$E$32,'2) Income'!$D$13:$D$32,"4th Wednesday",'2) Income'!$F$13:$F$32,"&lt;="&amp;$A1249),0)))</f>
        <v/>
      </c>
      <c r="AF1249" s="8" t="str" cm="1">
        <f t="array" ref="AF1249">IF(A1249="","",IF(COUNTIF('2) Income'!$D$13:$D$32,"Every 4 Weeks")=0,0,SUMPRODUCT(--(IFERROR(MOD(A1249-'2) Income'!$F$13:$F$32,28),1)=0),--('2) Income'!$D$13:$D$32="Every 4 Weeks"),--('2) Income'!$F$13:$F$32&lt;=A1249),'2) Income'!$E$13:$E$32)))</f>
        <v/>
      </c>
      <c r="AG1249" s="8" t="str">
        <f>IF(A1249="","",IF(COUNTIF('2) Income'!$D$13:$D$32,"Monthly")=0,0,IF(B1249="N",SUMIFS('2) Income'!$E$13:$E$32,'2) Income'!$D$13:$D$32,"monthly",'2) Income'!$F$13:$F$32,"&lt;="&amp;$A1249,'2) Income'!$I$13:$I$32,DAY(A1249)),SUMIFS('2) Income'!$E$13:$E$32,'2) Income'!$D$13:$D$32,"monthly",'2) Income'!$F$13:$F$32,"&lt;="&amp;$A1249,'2) Income'!$I$13:$I$32,"&gt;="&amp;DAY(A1249)))))</f>
        <v/>
      </c>
      <c r="AH1249" s="8" t="str" cm="1">
        <f t="array" ref="AH1249">IF(A1249="","",IF(COUNTIF('2) Income'!$D$13:$D$32,"Yearly")=0,0,SUMPRODUCT(--('2) Income'!$D$13:$D$32="Yearly"),--('2) Income'!$F$13:$F$32&lt;=A1249),IF(B1249="N",--('2) Income'!$I$13:$I$32=DAY(A1249)),--('2) Income'!$I$13:$I$32&gt;=DAY(A1249))),--(IFERROR(MOD('2) Income'!$H$13:$H$32-MONTH(A1249)+12,12),1)=0),'2) Income'!$E$13:$E$32)))</f>
        <v/>
      </c>
      <c r="AI1249" s="8" t="str">
        <f>IF(A1249="","",IF(COUNTIF('2) Income'!$D$13:$D$32,"one-time")=0,0,SUMIFS('2) Income'!$E$13:$E$32,'2) Income'!$D$13:$D$32,"one-time",'2) Income'!$F$13:$F$32,"="&amp;$A1249)))</f>
        <v/>
      </c>
      <c r="AJ1249" s="9" t="str">
        <f t="shared" si="96"/>
        <v/>
      </c>
    </row>
    <row r="1250" spans="1:36">
      <c r="A1250" s="7" t="str">
        <f>IF(A1249="","",IF(A1249+1&lt;='1) Period'!$E$21,A1249+1,""))</f>
        <v/>
      </c>
      <c r="B1250" s="7" t="e">
        <f t="shared" si="97"/>
        <v>#VALUE!</v>
      </c>
      <c r="C1250" t="e">
        <f t="shared" si="98"/>
        <v>#VALUE!</v>
      </c>
      <c r="D1250" s="8" t="str">
        <f>IF(A1250="","",IF(TEXT(A1250,"dddd")='4) Happy Money'!$E$23,WAllowance,0))</f>
        <v/>
      </c>
      <c r="E1250" s="8" t="str">
        <f>IF(A1250="","",IF(B1250="N",SUMIF(TMonthly[Day of the Month],DAY(A1250),TMonthly[Amount]),SUMIF(TMonthly[Day of the Month],"&gt;="&amp;DAY(A1250),TMonthly[Amount])))</f>
        <v/>
      </c>
      <c r="F1250" s="8" t="str" cm="1">
        <f t="array" ref="F1250">IF(A1250="","",SUMPRODUCT(--(TYearly[Due Date]&lt;=A1250),IF(B1250="N",--(TYearly[Day]=DAY(A1250)),--(TYearly[Day]&gt;=DAY(A1250))),--(IFERROR(MOD(TYearly[Month]-MONTH(A1250)+12,12),1)=0),TYearly[Amount]))</f>
        <v/>
      </c>
      <c r="G1250" s="8" t="str">
        <f>IF(A1250="","",SUMIF(TOneTime[Due Date],A1250,TOneTime[Amount]))</f>
        <v/>
      </c>
      <c r="H1250" s="8" t="str" cm="1">
        <f t="array" ref="H1250">IF(A1250="","",IF(COUNTIF(TOther[Frequency],$H$1)=0,0,SUMPRODUCT(--(IFERROR(MOD(A1250-TOther[Start Date],7),1)=0),--(TOther[Frequency]=$H$1),--(TOther[Start Date]&lt;=A1250),--(TOther[End Date Calc]&gt;=A1250),TOther[Amount])))</f>
        <v/>
      </c>
      <c r="I1250" s="8" t="str" cm="1">
        <f t="array" ref="I1250">IF(A1250="","",IF(COUNTIF(TOther[Frequency],$I$1)=0,0,SUMPRODUCT(--(IFERROR(MOD(A1250-TOther[Start Date],14),1)=0),--(TOther[Frequency]=$I$1),--(TOther[Start Date]&lt;=A1250),--(TOther[End Date Calc]&gt;=A1250),TOther[Amount])))</f>
        <v/>
      </c>
      <c r="J1250" s="8" t="str">
        <f>IF(A1250="","",IF(COUNTIF(TOther[Frequency],$J$1)=0,0,IF(OR(DAY(A1250)=1,DAY(A1250)=15),SUMIFS(TOther[Amount],TOther[Frequency],$J$1,TOther[Start Date],"&lt;="&amp;$A1250,TOther[End Date Calc],"&gt;="&amp;A1250),0)))</f>
        <v/>
      </c>
      <c r="K1250" s="8" t="str">
        <f>IF(A1250="","",IF(COUNTIF(TOther[Frequency],$K$1)=0,0,IF(A1250=(A1250-DAY(A1250)+1+2*7-WEEKDAY(A1250-DAY(A1250)+8-4,1)),SUMIFS(TOther[Amount],TOther[Frequency],$K$1,TOther[Start Date],"&lt;="&amp;$A1250,TOther[End Date Calc],"&gt;="&amp;A1250),0)))</f>
        <v/>
      </c>
      <c r="L1250" s="8" t="str">
        <f>IF(A1250="","",IF(COUNTIF(TOther[Frequency],$L$1)=0,0,IF(A1250=(A1250-DAY(A1250)+1+3*7-WEEKDAY(A1250-DAY(A1250)+8-4,1)),SUMIFS(TOther[Amount],TOther[Frequency],$L$1,TOther[Start Date],"&lt;="&amp;$A1250,TOther[End Date Calc],"&gt;="&amp;A1250),0)))</f>
        <v/>
      </c>
      <c r="M1250" s="8" t="str">
        <f>IF(A1250="","",IF(COUNTIF(TOther[Frequency],$M$1)=0,0,IF(A1250=(A1250-DAY(A1250)+1+4*7-WEEKDAY(A1250-DAY(A1250)+8-4,1)),SUMIFS(TOther[Amount],TOther[Frequency],$M$1,TOther[Start Date],"&lt;="&amp;$A1250,TOther[End Date Calc],"&gt;="&amp;A1250),0)))</f>
        <v/>
      </c>
      <c r="N1250" s="8" t="str" cm="1">
        <f t="array" ref="N1250">IF(A1250="","",IF(COUNTIF(TOther[Frequency],$N$1)=0,0,SUMPRODUCT(--(IFERROR(MOD(A1250-TOther[Start Date],28),1)=0),--(TOther[Frequency]=$N$1),--(TOther[Start Date]&lt;=A1250),--(TOther[End Date Calc]&gt;=A1250),TOther[Amount])))</f>
        <v/>
      </c>
      <c r="O1250" s="8" t="str" cm="1">
        <f t="array" ref="O1250">IF(A1250="","",IF(COUNTIF(TOther[Frequency],$O$1)=0,0,SUMPRODUCT(--(IFERROR(MOD(A1250-TOther[Start Date],42),1)=0),--(TOther[Frequency]=$O$1),--(TOther[Start Date]&lt;=A1250),--(TOther[End Date Calc]&gt;=A1250),TOther[Amount])))</f>
        <v/>
      </c>
      <c r="P1250" s="8" t="str" cm="1">
        <f t="array" ref="P1250">IF(A1250="","",IF(COUNTIF(TOther[Frequency],$P$1)=0,0,SUMPRODUCT(--(IFERROR(MOD(A1250-TOther[Start Date],56),1)=0),--(TOther[Frequency]=$P$1),--(TOther[Start Date]&lt;=A1250),--(TOther[End Date Calc]&gt;=A1250),TOther[Amount])))</f>
        <v/>
      </c>
      <c r="Q1250" s="8" t="str">
        <f>IF(A1250="","",IF(COUNTIF(TOther[Frequency],$Q$1)=0,0,IF(B1250="N",SUMIFS(TOther[Amount],TOther[Frequency],$Q$1,TOther[Start Date],"&lt;="&amp;$A1250,TOther[End Date Calc],"&gt;="&amp;A1250,TOther[Start Day],DAY(A1250)),SUMIFS(TOther[Amount],TOther[Frequency],$Q$1,TOther[Start Date],"&lt;="&amp;$A1250,TOther[End Date Calc],"&gt;="&amp;A1250,TOther[Start Day],"&gt;="&amp;DAY(A1250)))))</f>
        <v/>
      </c>
      <c r="R1250" s="8" t="str" cm="1">
        <f t="array" ref="R1250">IF(A1250="","",IF(COUNTIF(TOther[Frequency],R$1)=0,0,SUMPRODUCT(--(TOther[Frequency]=R$1),--(TOther[Start Date]&lt;=A1250),--(TOther[End Date Calc]&gt;=A1250),IF(B1250="N",--(TOther[Start Day]=DAY(A1250)),--(TOther[Start Day]&gt;=DAY(A1250))),--(IFERROR(MOD(TOther[Start Month]-MONTH(A1250)+2,2),1)=0),TOther[Amount])))</f>
        <v/>
      </c>
      <c r="S1250" s="8" t="str" cm="1">
        <f t="array" ref="S1250">IF(A1250="","",IF(COUNTIF(TOther[Frequency],S$1)=0,0,SUMPRODUCT(--(TOther[Frequency]=S$1),--(TOther[Start Date]&lt;=A1250),--(TOther[End Date Calc]&gt;=A1250),IF(B1250="N",--(TOther[Start Day]=DAY(A1250)),--(TOther[Start Day]&gt;=DAY(A1250))),--(IFERROR(MOD(TOther[Start Month]-MONTH(A1250)+3,3),1)=0),TOther[Amount])))</f>
        <v/>
      </c>
      <c r="T1250" s="8" t="str" cm="1">
        <f t="array" ref="T1250">IF($A1250="","",IF(COUNTIF(TOther[Frequency],T$1)=0,0,SUMPRODUCT(--(TOther[Frequency]=T$1),--(TOther[Start Date]&lt;=$A1250),--(TOther[End Date Calc]&gt;=$A1250),IF($B1250="N",--(TOther[Start Day]=DAY($A1250)),--(TOther[Start Day]&gt;=DAY($A1250))),--(IFERROR(MOD(TOther[Start Month]-MONTH($A1250)+4,4),1)=0),TOther[Amount])))</f>
        <v/>
      </c>
      <c r="U1250" s="8" t="str" cm="1">
        <f t="array" ref="U1250">IF(A1250="","",IF(COUNTIF(TOther[Frequency],$U$1)=0,0,SUMPRODUCT(--(TOther[Frequency]=$U$1),--(TOther[Start Date]&lt;=A1250),--(TOther[End Date Calc]&gt;=A1250),IF(B1250="N",--(TOther[Start Day]=DAY(A1250)),--(TOther[Start Day]&gt;=DAY(A1250))),--(IFERROR(MOD(TOther[Start Month]-MONTH(A1250)+6,6),1)=0),TOther[Amount])))</f>
        <v/>
      </c>
      <c r="V1250" s="8" t="str" cm="1">
        <f t="array" ref="V1250">IF(A1250="","",IF(COUNTIF(TOther[Frequency],$V$1)=0,0,SUMPRODUCT(--(TOther[Frequency]=$V$1),--(TOther[Start Date]&lt;=A1250),--(TOther[End Date Calc]&gt;=A1250),IF(B1250="N",--(TOther[Start Day]=DAY(A1250)),--(TOther[Start Day]&gt;=DAY(A1250))),--(IFERROR(MOD(TOther[Start Month]-MONTH(A1250)+12,12),1)=0),TOther[Amount])))</f>
        <v/>
      </c>
      <c r="W1250" s="8" t="str">
        <f>IF(A1250="","",SUMIFS(TOther[Amount],TOther[Start Date],A1250,TOther[Frequency],$W$1))</f>
        <v/>
      </c>
      <c r="X1250" s="9" t="str">
        <f t="shared" si="95"/>
        <v/>
      </c>
      <c r="Y1250" s="9" t="str">
        <f t="shared" si="99"/>
        <v/>
      </c>
      <c r="Z1250" s="8" t="str" cm="1">
        <f t="array" ref="Z1250">IF(A1250="","",IF(COUNTIF('2) Income'!$D$13:$D$32,"Weekly")=0,0,SUMPRODUCT(--(IFERROR(MOD(A1250-'2) Income'!$F$13:$F$32,7),1)=0),--('2) Income'!$D$13:$D$32="Weekly"),--('2) Income'!$F$13:$F$32&lt;=A1250),'2) Income'!$E$13:$E$32)))</f>
        <v/>
      </c>
      <c r="AA1250" s="8" t="str" cm="1">
        <f t="array" ref="AA1250">IF(A1250="","",IF(COUNTIF('2) Income'!$D$13:$D$32,"Every Other Week")=0,0,SUMPRODUCT(--(IFERROR(MOD(A1250-'2) Income'!$F$13:$F$32,14),1)=0),--('2) Income'!$D$13:$D$32="Every Other Week"),--('2) Income'!$F$13:$F$32&lt;=A1250),'2) Income'!$E$13:$E$32)))</f>
        <v/>
      </c>
      <c r="AB1250" s="8" t="str">
        <f>IF(A1250="","",IF(COUNTIF('2) Income'!$D$13:$D$32,"1st and 15th")=0,0,IF(OR(DAY(A1250)=1,DAY(A1250)=15),SUMIFS('2) Income'!$E$13:$E$32,'2) Income'!$D$13:$D$32,"1st and 15th",'2) Income'!$F$13:$F$32,"&lt;="&amp;$A1250),0)))</f>
        <v/>
      </c>
      <c r="AC1250" s="8" t="str">
        <f>IF(A1250="","",IF(COUNTIF('2) Income'!$D$13:$D$32,"2nd Wednesday")=0,0,IF(A1250=(A1250-DAY(A1250)+1+2*7-WEEKDAY(A1250-DAY(A1250)+8-4,1)),SUMIFS('2) Income'!$E$13:$E$32,'2) Income'!$D$13:$D$32,"2nd Wednesday",'2) Income'!$F$13:$F$32,"&lt;="&amp;$A1250),0)))</f>
        <v/>
      </c>
      <c r="AD1250" s="8" t="str">
        <f>IF(A1250="","",IF(COUNTIF('2) Income'!$D$13:$D$32,"3rd Wednesday")=0,0,IF(A1250=(A1250-DAY(A1250)+1+3*7-WEEKDAY(A1250-DAY(A1250)+8-4,1)),SUMIFS('2) Income'!$E$13:$E$32,'2) Income'!$D$13:$D$32,"3rd Wednesday",'2) Income'!$F$13:$F$32,"&lt;="&amp;$A1250),0)))</f>
        <v/>
      </c>
      <c r="AE1250" s="8" t="str">
        <f>IF(A1250="","",IF(COUNTIF('2) Income'!$D$13:$D$32,"4th Wednesday")=0,0,IF(A1250=(A1250-DAY(A1250)+1+4*7-WEEKDAY(A1250-DAY(A1250)+8-4,1)),SUMIFS('2) Income'!$E$13:$E$32,'2) Income'!$D$13:$D$32,"4th Wednesday",'2) Income'!$F$13:$F$32,"&lt;="&amp;$A1250),0)))</f>
        <v/>
      </c>
      <c r="AF1250" s="8" t="str" cm="1">
        <f t="array" ref="AF1250">IF(A1250="","",IF(COUNTIF('2) Income'!$D$13:$D$32,"Every 4 Weeks")=0,0,SUMPRODUCT(--(IFERROR(MOD(A1250-'2) Income'!$F$13:$F$32,28),1)=0),--('2) Income'!$D$13:$D$32="Every 4 Weeks"),--('2) Income'!$F$13:$F$32&lt;=A1250),'2) Income'!$E$13:$E$32)))</f>
        <v/>
      </c>
      <c r="AG1250" s="8" t="str">
        <f>IF(A1250="","",IF(COUNTIF('2) Income'!$D$13:$D$32,"Monthly")=0,0,IF(B1250="N",SUMIFS('2) Income'!$E$13:$E$32,'2) Income'!$D$13:$D$32,"monthly",'2) Income'!$F$13:$F$32,"&lt;="&amp;$A1250,'2) Income'!$I$13:$I$32,DAY(A1250)),SUMIFS('2) Income'!$E$13:$E$32,'2) Income'!$D$13:$D$32,"monthly",'2) Income'!$F$13:$F$32,"&lt;="&amp;$A1250,'2) Income'!$I$13:$I$32,"&gt;="&amp;DAY(A1250)))))</f>
        <v/>
      </c>
      <c r="AH1250" s="8" t="str" cm="1">
        <f t="array" ref="AH1250">IF(A1250="","",IF(COUNTIF('2) Income'!$D$13:$D$32,"Yearly")=0,0,SUMPRODUCT(--('2) Income'!$D$13:$D$32="Yearly"),--('2) Income'!$F$13:$F$32&lt;=A1250),IF(B1250="N",--('2) Income'!$I$13:$I$32=DAY(A1250)),--('2) Income'!$I$13:$I$32&gt;=DAY(A1250))),--(IFERROR(MOD('2) Income'!$H$13:$H$32-MONTH(A1250)+12,12),1)=0),'2) Income'!$E$13:$E$32)))</f>
        <v/>
      </c>
      <c r="AI1250" s="8" t="str">
        <f>IF(A1250="","",IF(COUNTIF('2) Income'!$D$13:$D$32,"one-time")=0,0,SUMIFS('2) Income'!$E$13:$E$32,'2) Income'!$D$13:$D$32,"one-time",'2) Income'!$F$13:$F$32,"="&amp;$A1250)))</f>
        <v/>
      </c>
      <c r="AJ1250" s="9" t="str">
        <f t="shared" si="96"/>
        <v/>
      </c>
    </row>
    <row r="1251" spans="1:36">
      <c r="A1251" s="7" t="str">
        <f>IF(A1250="","",IF(A1250+1&lt;='1) Period'!$E$21,A1250+1,""))</f>
        <v/>
      </c>
      <c r="B1251" s="7" t="e">
        <f t="shared" si="97"/>
        <v>#VALUE!</v>
      </c>
      <c r="C1251" t="e">
        <f t="shared" si="98"/>
        <v>#VALUE!</v>
      </c>
      <c r="D1251" s="8" t="str">
        <f>IF(A1251="","",IF(TEXT(A1251,"dddd")='4) Happy Money'!$E$23,WAllowance,0))</f>
        <v/>
      </c>
      <c r="E1251" s="8" t="str">
        <f>IF(A1251="","",IF(B1251="N",SUMIF(TMonthly[Day of the Month],DAY(A1251),TMonthly[Amount]),SUMIF(TMonthly[Day of the Month],"&gt;="&amp;DAY(A1251),TMonthly[Amount])))</f>
        <v/>
      </c>
      <c r="F1251" s="8" t="str" cm="1">
        <f t="array" ref="F1251">IF(A1251="","",SUMPRODUCT(--(TYearly[Due Date]&lt;=A1251),IF(B1251="N",--(TYearly[Day]=DAY(A1251)),--(TYearly[Day]&gt;=DAY(A1251))),--(IFERROR(MOD(TYearly[Month]-MONTH(A1251)+12,12),1)=0),TYearly[Amount]))</f>
        <v/>
      </c>
      <c r="G1251" s="8" t="str">
        <f>IF(A1251="","",SUMIF(TOneTime[Due Date],A1251,TOneTime[Amount]))</f>
        <v/>
      </c>
      <c r="H1251" s="8" t="str" cm="1">
        <f t="array" ref="H1251">IF(A1251="","",IF(COUNTIF(TOther[Frequency],$H$1)=0,0,SUMPRODUCT(--(IFERROR(MOD(A1251-TOther[Start Date],7),1)=0),--(TOther[Frequency]=$H$1),--(TOther[Start Date]&lt;=A1251),--(TOther[End Date Calc]&gt;=A1251),TOther[Amount])))</f>
        <v/>
      </c>
      <c r="I1251" s="8" t="str" cm="1">
        <f t="array" ref="I1251">IF(A1251="","",IF(COUNTIF(TOther[Frequency],$I$1)=0,0,SUMPRODUCT(--(IFERROR(MOD(A1251-TOther[Start Date],14),1)=0),--(TOther[Frequency]=$I$1),--(TOther[Start Date]&lt;=A1251),--(TOther[End Date Calc]&gt;=A1251),TOther[Amount])))</f>
        <v/>
      </c>
      <c r="J1251" s="8" t="str">
        <f>IF(A1251="","",IF(COUNTIF(TOther[Frequency],$J$1)=0,0,IF(OR(DAY(A1251)=1,DAY(A1251)=15),SUMIFS(TOther[Amount],TOther[Frequency],$J$1,TOther[Start Date],"&lt;="&amp;$A1251,TOther[End Date Calc],"&gt;="&amp;A1251),0)))</f>
        <v/>
      </c>
      <c r="K1251" s="8" t="str">
        <f>IF(A1251="","",IF(COUNTIF(TOther[Frequency],$K$1)=0,0,IF(A1251=(A1251-DAY(A1251)+1+2*7-WEEKDAY(A1251-DAY(A1251)+8-4,1)),SUMIFS(TOther[Amount],TOther[Frequency],$K$1,TOther[Start Date],"&lt;="&amp;$A1251,TOther[End Date Calc],"&gt;="&amp;A1251),0)))</f>
        <v/>
      </c>
      <c r="L1251" s="8" t="str">
        <f>IF(A1251="","",IF(COUNTIF(TOther[Frequency],$L$1)=0,0,IF(A1251=(A1251-DAY(A1251)+1+3*7-WEEKDAY(A1251-DAY(A1251)+8-4,1)),SUMIFS(TOther[Amount],TOther[Frequency],$L$1,TOther[Start Date],"&lt;="&amp;$A1251,TOther[End Date Calc],"&gt;="&amp;A1251),0)))</f>
        <v/>
      </c>
      <c r="M1251" s="8" t="str">
        <f>IF(A1251="","",IF(COUNTIF(TOther[Frequency],$M$1)=0,0,IF(A1251=(A1251-DAY(A1251)+1+4*7-WEEKDAY(A1251-DAY(A1251)+8-4,1)),SUMIFS(TOther[Amount],TOther[Frequency],$M$1,TOther[Start Date],"&lt;="&amp;$A1251,TOther[End Date Calc],"&gt;="&amp;A1251),0)))</f>
        <v/>
      </c>
      <c r="N1251" s="8" t="str" cm="1">
        <f t="array" ref="N1251">IF(A1251="","",IF(COUNTIF(TOther[Frequency],$N$1)=0,0,SUMPRODUCT(--(IFERROR(MOD(A1251-TOther[Start Date],28),1)=0),--(TOther[Frequency]=$N$1),--(TOther[Start Date]&lt;=A1251),--(TOther[End Date Calc]&gt;=A1251),TOther[Amount])))</f>
        <v/>
      </c>
      <c r="O1251" s="8" t="str" cm="1">
        <f t="array" ref="O1251">IF(A1251="","",IF(COUNTIF(TOther[Frequency],$O$1)=0,0,SUMPRODUCT(--(IFERROR(MOD(A1251-TOther[Start Date],42),1)=0),--(TOther[Frequency]=$O$1),--(TOther[Start Date]&lt;=A1251),--(TOther[End Date Calc]&gt;=A1251),TOther[Amount])))</f>
        <v/>
      </c>
      <c r="P1251" s="8" t="str" cm="1">
        <f t="array" ref="P1251">IF(A1251="","",IF(COUNTIF(TOther[Frequency],$P$1)=0,0,SUMPRODUCT(--(IFERROR(MOD(A1251-TOther[Start Date],56),1)=0),--(TOther[Frequency]=$P$1),--(TOther[Start Date]&lt;=A1251),--(TOther[End Date Calc]&gt;=A1251),TOther[Amount])))</f>
        <v/>
      </c>
      <c r="Q1251" s="8" t="str">
        <f>IF(A1251="","",IF(COUNTIF(TOther[Frequency],$Q$1)=0,0,IF(B1251="N",SUMIFS(TOther[Amount],TOther[Frequency],$Q$1,TOther[Start Date],"&lt;="&amp;$A1251,TOther[End Date Calc],"&gt;="&amp;A1251,TOther[Start Day],DAY(A1251)),SUMIFS(TOther[Amount],TOther[Frequency],$Q$1,TOther[Start Date],"&lt;="&amp;$A1251,TOther[End Date Calc],"&gt;="&amp;A1251,TOther[Start Day],"&gt;="&amp;DAY(A1251)))))</f>
        <v/>
      </c>
      <c r="R1251" s="8" t="str" cm="1">
        <f t="array" ref="R1251">IF(A1251="","",IF(COUNTIF(TOther[Frequency],R$1)=0,0,SUMPRODUCT(--(TOther[Frequency]=R$1),--(TOther[Start Date]&lt;=A1251),--(TOther[End Date Calc]&gt;=A1251),IF(B1251="N",--(TOther[Start Day]=DAY(A1251)),--(TOther[Start Day]&gt;=DAY(A1251))),--(IFERROR(MOD(TOther[Start Month]-MONTH(A1251)+2,2),1)=0),TOther[Amount])))</f>
        <v/>
      </c>
      <c r="S1251" s="8" t="str" cm="1">
        <f t="array" ref="S1251">IF(A1251="","",IF(COUNTIF(TOther[Frequency],S$1)=0,0,SUMPRODUCT(--(TOther[Frequency]=S$1),--(TOther[Start Date]&lt;=A1251),--(TOther[End Date Calc]&gt;=A1251),IF(B1251="N",--(TOther[Start Day]=DAY(A1251)),--(TOther[Start Day]&gt;=DAY(A1251))),--(IFERROR(MOD(TOther[Start Month]-MONTH(A1251)+3,3),1)=0),TOther[Amount])))</f>
        <v/>
      </c>
      <c r="T1251" s="8" t="str" cm="1">
        <f t="array" ref="T1251">IF($A1251="","",IF(COUNTIF(TOther[Frequency],T$1)=0,0,SUMPRODUCT(--(TOther[Frequency]=T$1),--(TOther[Start Date]&lt;=$A1251),--(TOther[End Date Calc]&gt;=$A1251),IF($B1251="N",--(TOther[Start Day]=DAY($A1251)),--(TOther[Start Day]&gt;=DAY($A1251))),--(IFERROR(MOD(TOther[Start Month]-MONTH($A1251)+4,4),1)=0),TOther[Amount])))</f>
        <v/>
      </c>
      <c r="U1251" s="8" t="str" cm="1">
        <f t="array" ref="U1251">IF(A1251="","",IF(COUNTIF(TOther[Frequency],$U$1)=0,0,SUMPRODUCT(--(TOther[Frequency]=$U$1),--(TOther[Start Date]&lt;=A1251),--(TOther[End Date Calc]&gt;=A1251),IF(B1251="N",--(TOther[Start Day]=DAY(A1251)),--(TOther[Start Day]&gt;=DAY(A1251))),--(IFERROR(MOD(TOther[Start Month]-MONTH(A1251)+6,6),1)=0),TOther[Amount])))</f>
        <v/>
      </c>
      <c r="V1251" s="8" t="str" cm="1">
        <f t="array" ref="V1251">IF(A1251="","",IF(COUNTIF(TOther[Frequency],$V$1)=0,0,SUMPRODUCT(--(TOther[Frequency]=$V$1),--(TOther[Start Date]&lt;=A1251),--(TOther[End Date Calc]&gt;=A1251),IF(B1251="N",--(TOther[Start Day]=DAY(A1251)),--(TOther[Start Day]&gt;=DAY(A1251))),--(IFERROR(MOD(TOther[Start Month]-MONTH(A1251)+12,12),1)=0),TOther[Amount])))</f>
        <v/>
      </c>
      <c r="W1251" s="8" t="str">
        <f>IF(A1251="","",SUMIFS(TOther[Amount],TOther[Start Date],A1251,TOther[Frequency],$W$1))</f>
        <v/>
      </c>
      <c r="X1251" s="9" t="str">
        <f t="shared" si="95"/>
        <v/>
      </c>
      <c r="Y1251" s="9" t="str">
        <f t="shared" si="99"/>
        <v/>
      </c>
      <c r="Z1251" s="8" t="str" cm="1">
        <f t="array" ref="Z1251">IF(A1251="","",IF(COUNTIF('2) Income'!$D$13:$D$32,"Weekly")=0,0,SUMPRODUCT(--(IFERROR(MOD(A1251-'2) Income'!$F$13:$F$32,7),1)=0),--('2) Income'!$D$13:$D$32="Weekly"),--('2) Income'!$F$13:$F$32&lt;=A1251),'2) Income'!$E$13:$E$32)))</f>
        <v/>
      </c>
      <c r="AA1251" s="8" t="str" cm="1">
        <f t="array" ref="AA1251">IF(A1251="","",IF(COUNTIF('2) Income'!$D$13:$D$32,"Every Other Week")=0,0,SUMPRODUCT(--(IFERROR(MOD(A1251-'2) Income'!$F$13:$F$32,14),1)=0),--('2) Income'!$D$13:$D$32="Every Other Week"),--('2) Income'!$F$13:$F$32&lt;=A1251),'2) Income'!$E$13:$E$32)))</f>
        <v/>
      </c>
      <c r="AB1251" s="8" t="str">
        <f>IF(A1251="","",IF(COUNTIF('2) Income'!$D$13:$D$32,"1st and 15th")=0,0,IF(OR(DAY(A1251)=1,DAY(A1251)=15),SUMIFS('2) Income'!$E$13:$E$32,'2) Income'!$D$13:$D$32,"1st and 15th",'2) Income'!$F$13:$F$32,"&lt;="&amp;$A1251),0)))</f>
        <v/>
      </c>
      <c r="AC1251" s="8" t="str">
        <f>IF(A1251="","",IF(COUNTIF('2) Income'!$D$13:$D$32,"2nd Wednesday")=0,0,IF(A1251=(A1251-DAY(A1251)+1+2*7-WEEKDAY(A1251-DAY(A1251)+8-4,1)),SUMIFS('2) Income'!$E$13:$E$32,'2) Income'!$D$13:$D$32,"2nd Wednesday",'2) Income'!$F$13:$F$32,"&lt;="&amp;$A1251),0)))</f>
        <v/>
      </c>
      <c r="AD1251" s="8" t="str">
        <f>IF(A1251="","",IF(COUNTIF('2) Income'!$D$13:$D$32,"3rd Wednesday")=0,0,IF(A1251=(A1251-DAY(A1251)+1+3*7-WEEKDAY(A1251-DAY(A1251)+8-4,1)),SUMIFS('2) Income'!$E$13:$E$32,'2) Income'!$D$13:$D$32,"3rd Wednesday",'2) Income'!$F$13:$F$32,"&lt;="&amp;$A1251),0)))</f>
        <v/>
      </c>
      <c r="AE1251" s="8" t="str">
        <f>IF(A1251="","",IF(COUNTIF('2) Income'!$D$13:$D$32,"4th Wednesday")=0,0,IF(A1251=(A1251-DAY(A1251)+1+4*7-WEEKDAY(A1251-DAY(A1251)+8-4,1)),SUMIFS('2) Income'!$E$13:$E$32,'2) Income'!$D$13:$D$32,"4th Wednesday",'2) Income'!$F$13:$F$32,"&lt;="&amp;$A1251),0)))</f>
        <v/>
      </c>
      <c r="AF1251" s="8" t="str" cm="1">
        <f t="array" ref="AF1251">IF(A1251="","",IF(COUNTIF('2) Income'!$D$13:$D$32,"Every 4 Weeks")=0,0,SUMPRODUCT(--(IFERROR(MOD(A1251-'2) Income'!$F$13:$F$32,28),1)=0),--('2) Income'!$D$13:$D$32="Every 4 Weeks"),--('2) Income'!$F$13:$F$32&lt;=A1251),'2) Income'!$E$13:$E$32)))</f>
        <v/>
      </c>
      <c r="AG1251" s="8" t="str">
        <f>IF(A1251="","",IF(COUNTIF('2) Income'!$D$13:$D$32,"Monthly")=0,0,IF(B1251="N",SUMIFS('2) Income'!$E$13:$E$32,'2) Income'!$D$13:$D$32,"monthly",'2) Income'!$F$13:$F$32,"&lt;="&amp;$A1251,'2) Income'!$I$13:$I$32,DAY(A1251)),SUMIFS('2) Income'!$E$13:$E$32,'2) Income'!$D$13:$D$32,"monthly",'2) Income'!$F$13:$F$32,"&lt;="&amp;$A1251,'2) Income'!$I$13:$I$32,"&gt;="&amp;DAY(A1251)))))</f>
        <v/>
      </c>
      <c r="AH1251" s="8" t="str" cm="1">
        <f t="array" ref="AH1251">IF(A1251="","",IF(COUNTIF('2) Income'!$D$13:$D$32,"Yearly")=0,0,SUMPRODUCT(--('2) Income'!$D$13:$D$32="Yearly"),--('2) Income'!$F$13:$F$32&lt;=A1251),IF(B1251="N",--('2) Income'!$I$13:$I$32=DAY(A1251)),--('2) Income'!$I$13:$I$32&gt;=DAY(A1251))),--(IFERROR(MOD('2) Income'!$H$13:$H$32-MONTH(A1251)+12,12),1)=0),'2) Income'!$E$13:$E$32)))</f>
        <v/>
      </c>
      <c r="AI1251" s="8" t="str">
        <f>IF(A1251="","",IF(COUNTIF('2) Income'!$D$13:$D$32,"one-time")=0,0,SUMIFS('2) Income'!$E$13:$E$32,'2) Income'!$D$13:$D$32,"one-time",'2) Income'!$F$13:$F$32,"="&amp;$A1251)))</f>
        <v/>
      </c>
      <c r="AJ1251" s="9" t="str">
        <f t="shared" si="96"/>
        <v/>
      </c>
    </row>
    <row r="1252" spans="1:36">
      <c r="A1252" s="7" t="str">
        <f>IF(A1251="","",IF(A1251+1&lt;='1) Period'!$E$21,A1251+1,""))</f>
        <v/>
      </c>
      <c r="B1252" s="7" t="e">
        <f t="shared" si="97"/>
        <v>#VALUE!</v>
      </c>
      <c r="C1252" t="e">
        <f t="shared" si="98"/>
        <v>#VALUE!</v>
      </c>
      <c r="D1252" s="8" t="str">
        <f>IF(A1252="","",IF(TEXT(A1252,"dddd")='4) Happy Money'!$E$23,WAllowance,0))</f>
        <v/>
      </c>
      <c r="E1252" s="8" t="str">
        <f>IF(A1252="","",IF(B1252="N",SUMIF(TMonthly[Day of the Month],DAY(A1252),TMonthly[Amount]),SUMIF(TMonthly[Day of the Month],"&gt;="&amp;DAY(A1252),TMonthly[Amount])))</f>
        <v/>
      </c>
      <c r="F1252" s="8" t="str" cm="1">
        <f t="array" ref="F1252">IF(A1252="","",SUMPRODUCT(--(TYearly[Due Date]&lt;=A1252),IF(B1252="N",--(TYearly[Day]=DAY(A1252)),--(TYearly[Day]&gt;=DAY(A1252))),--(IFERROR(MOD(TYearly[Month]-MONTH(A1252)+12,12),1)=0),TYearly[Amount]))</f>
        <v/>
      </c>
      <c r="G1252" s="8" t="str">
        <f>IF(A1252="","",SUMIF(TOneTime[Due Date],A1252,TOneTime[Amount]))</f>
        <v/>
      </c>
      <c r="H1252" s="8" t="str" cm="1">
        <f t="array" ref="H1252">IF(A1252="","",IF(COUNTIF(TOther[Frequency],$H$1)=0,0,SUMPRODUCT(--(IFERROR(MOD(A1252-TOther[Start Date],7),1)=0),--(TOther[Frequency]=$H$1),--(TOther[Start Date]&lt;=A1252),--(TOther[End Date Calc]&gt;=A1252),TOther[Amount])))</f>
        <v/>
      </c>
      <c r="I1252" s="8" t="str" cm="1">
        <f t="array" ref="I1252">IF(A1252="","",IF(COUNTIF(TOther[Frequency],$I$1)=0,0,SUMPRODUCT(--(IFERROR(MOD(A1252-TOther[Start Date],14),1)=0),--(TOther[Frequency]=$I$1),--(TOther[Start Date]&lt;=A1252),--(TOther[End Date Calc]&gt;=A1252),TOther[Amount])))</f>
        <v/>
      </c>
      <c r="J1252" s="8" t="str">
        <f>IF(A1252="","",IF(COUNTIF(TOther[Frequency],$J$1)=0,0,IF(OR(DAY(A1252)=1,DAY(A1252)=15),SUMIFS(TOther[Amount],TOther[Frequency],$J$1,TOther[Start Date],"&lt;="&amp;$A1252,TOther[End Date Calc],"&gt;="&amp;A1252),0)))</f>
        <v/>
      </c>
      <c r="K1252" s="8" t="str">
        <f>IF(A1252="","",IF(COUNTIF(TOther[Frequency],$K$1)=0,0,IF(A1252=(A1252-DAY(A1252)+1+2*7-WEEKDAY(A1252-DAY(A1252)+8-4,1)),SUMIFS(TOther[Amount],TOther[Frequency],$K$1,TOther[Start Date],"&lt;="&amp;$A1252,TOther[End Date Calc],"&gt;="&amp;A1252),0)))</f>
        <v/>
      </c>
      <c r="L1252" s="8" t="str">
        <f>IF(A1252="","",IF(COUNTIF(TOther[Frequency],$L$1)=0,0,IF(A1252=(A1252-DAY(A1252)+1+3*7-WEEKDAY(A1252-DAY(A1252)+8-4,1)),SUMIFS(TOther[Amount],TOther[Frequency],$L$1,TOther[Start Date],"&lt;="&amp;$A1252,TOther[End Date Calc],"&gt;="&amp;A1252),0)))</f>
        <v/>
      </c>
      <c r="M1252" s="8" t="str">
        <f>IF(A1252="","",IF(COUNTIF(TOther[Frequency],$M$1)=0,0,IF(A1252=(A1252-DAY(A1252)+1+4*7-WEEKDAY(A1252-DAY(A1252)+8-4,1)),SUMIFS(TOther[Amount],TOther[Frequency],$M$1,TOther[Start Date],"&lt;="&amp;$A1252,TOther[End Date Calc],"&gt;="&amp;A1252),0)))</f>
        <v/>
      </c>
      <c r="N1252" s="8" t="str" cm="1">
        <f t="array" ref="N1252">IF(A1252="","",IF(COUNTIF(TOther[Frequency],$N$1)=0,0,SUMPRODUCT(--(IFERROR(MOD(A1252-TOther[Start Date],28),1)=0),--(TOther[Frequency]=$N$1),--(TOther[Start Date]&lt;=A1252),--(TOther[End Date Calc]&gt;=A1252),TOther[Amount])))</f>
        <v/>
      </c>
      <c r="O1252" s="8" t="str" cm="1">
        <f t="array" ref="O1252">IF(A1252="","",IF(COUNTIF(TOther[Frequency],$O$1)=0,0,SUMPRODUCT(--(IFERROR(MOD(A1252-TOther[Start Date],42),1)=0),--(TOther[Frequency]=$O$1),--(TOther[Start Date]&lt;=A1252),--(TOther[End Date Calc]&gt;=A1252),TOther[Amount])))</f>
        <v/>
      </c>
      <c r="P1252" s="8" t="str" cm="1">
        <f t="array" ref="P1252">IF(A1252="","",IF(COUNTIF(TOther[Frequency],$P$1)=0,0,SUMPRODUCT(--(IFERROR(MOD(A1252-TOther[Start Date],56),1)=0),--(TOther[Frequency]=$P$1),--(TOther[Start Date]&lt;=A1252),--(TOther[End Date Calc]&gt;=A1252),TOther[Amount])))</f>
        <v/>
      </c>
      <c r="Q1252" s="8" t="str">
        <f>IF(A1252="","",IF(COUNTIF(TOther[Frequency],$Q$1)=0,0,IF(B1252="N",SUMIFS(TOther[Amount],TOther[Frequency],$Q$1,TOther[Start Date],"&lt;="&amp;$A1252,TOther[End Date Calc],"&gt;="&amp;A1252,TOther[Start Day],DAY(A1252)),SUMIFS(TOther[Amount],TOther[Frequency],$Q$1,TOther[Start Date],"&lt;="&amp;$A1252,TOther[End Date Calc],"&gt;="&amp;A1252,TOther[Start Day],"&gt;="&amp;DAY(A1252)))))</f>
        <v/>
      </c>
      <c r="R1252" s="8" t="str" cm="1">
        <f t="array" ref="R1252">IF(A1252="","",IF(COUNTIF(TOther[Frequency],R$1)=0,0,SUMPRODUCT(--(TOther[Frequency]=R$1),--(TOther[Start Date]&lt;=A1252),--(TOther[End Date Calc]&gt;=A1252),IF(B1252="N",--(TOther[Start Day]=DAY(A1252)),--(TOther[Start Day]&gt;=DAY(A1252))),--(IFERROR(MOD(TOther[Start Month]-MONTH(A1252)+2,2),1)=0),TOther[Amount])))</f>
        <v/>
      </c>
      <c r="S1252" s="8" t="str" cm="1">
        <f t="array" ref="S1252">IF(A1252="","",IF(COUNTIF(TOther[Frequency],S$1)=0,0,SUMPRODUCT(--(TOther[Frequency]=S$1),--(TOther[Start Date]&lt;=A1252),--(TOther[End Date Calc]&gt;=A1252),IF(B1252="N",--(TOther[Start Day]=DAY(A1252)),--(TOther[Start Day]&gt;=DAY(A1252))),--(IFERROR(MOD(TOther[Start Month]-MONTH(A1252)+3,3),1)=0),TOther[Amount])))</f>
        <v/>
      </c>
      <c r="T1252" s="8" t="str" cm="1">
        <f t="array" ref="T1252">IF($A1252="","",IF(COUNTIF(TOther[Frequency],T$1)=0,0,SUMPRODUCT(--(TOther[Frequency]=T$1),--(TOther[Start Date]&lt;=$A1252),--(TOther[End Date Calc]&gt;=$A1252),IF($B1252="N",--(TOther[Start Day]=DAY($A1252)),--(TOther[Start Day]&gt;=DAY($A1252))),--(IFERROR(MOD(TOther[Start Month]-MONTH($A1252)+4,4),1)=0),TOther[Amount])))</f>
        <v/>
      </c>
      <c r="U1252" s="8" t="str" cm="1">
        <f t="array" ref="U1252">IF(A1252="","",IF(COUNTIF(TOther[Frequency],$U$1)=0,0,SUMPRODUCT(--(TOther[Frequency]=$U$1),--(TOther[Start Date]&lt;=A1252),--(TOther[End Date Calc]&gt;=A1252),IF(B1252="N",--(TOther[Start Day]=DAY(A1252)),--(TOther[Start Day]&gt;=DAY(A1252))),--(IFERROR(MOD(TOther[Start Month]-MONTH(A1252)+6,6),1)=0),TOther[Amount])))</f>
        <v/>
      </c>
      <c r="V1252" s="8" t="str" cm="1">
        <f t="array" ref="V1252">IF(A1252="","",IF(COUNTIF(TOther[Frequency],$V$1)=0,0,SUMPRODUCT(--(TOther[Frequency]=$V$1),--(TOther[Start Date]&lt;=A1252),--(TOther[End Date Calc]&gt;=A1252),IF(B1252="N",--(TOther[Start Day]=DAY(A1252)),--(TOther[Start Day]&gt;=DAY(A1252))),--(IFERROR(MOD(TOther[Start Month]-MONTH(A1252)+12,12),1)=0),TOther[Amount])))</f>
        <v/>
      </c>
      <c r="W1252" s="8" t="str">
        <f>IF(A1252="","",SUMIFS(TOther[Amount],TOther[Start Date],A1252,TOther[Frequency],$W$1))</f>
        <v/>
      </c>
      <c r="X1252" s="9" t="str">
        <f t="shared" si="95"/>
        <v/>
      </c>
      <c r="Y1252" s="9" t="str">
        <f t="shared" si="99"/>
        <v/>
      </c>
      <c r="Z1252" s="8" t="str" cm="1">
        <f t="array" ref="Z1252">IF(A1252="","",IF(COUNTIF('2) Income'!$D$13:$D$32,"Weekly")=0,0,SUMPRODUCT(--(IFERROR(MOD(A1252-'2) Income'!$F$13:$F$32,7),1)=0),--('2) Income'!$D$13:$D$32="Weekly"),--('2) Income'!$F$13:$F$32&lt;=A1252),'2) Income'!$E$13:$E$32)))</f>
        <v/>
      </c>
      <c r="AA1252" s="8" t="str" cm="1">
        <f t="array" ref="AA1252">IF(A1252="","",IF(COUNTIF('2) Income'!$D$13:$D$32,"Every Other Week")=0,0,SUMPRODUCT(--(IFERROR(MOD(A1252-'2) Income'!$F$13:$F$32,14),1)=0),--('2) Income'!$D$13:$D$32="Every Other Week"),--('2) Income'!$F$13:$F$32&lt;=A1252),'2) Income'!$E$13:$E$32)))</f>
        <v/>
      </c>
      <c r="AB1252" s="8" t="str">
        <f>IF(A1252="","",IF(COUNTIF('2) Income'!$D$13:$D$32,"1st and 15th")=0,0,IF(OR(DAY(A1252)=1,DAY(A1252)=15),SUMIFS('2) Income'!$E$13:$E$32,'2) Income'!$D$13:$D$32,"1st and 15th",'2) Income'!$F$13:$F$32,"&lt;="&amp;$A1252),0)))</f>
        <v/>
      </c>
      <c r="AC1252" s="8" t="str">
        <f>IF(A1252="","",IF(COUNTIF('2) Income'!$D$13:$D$32,"2nd Wednesday")=0,0,IF(A1252=(A1252-DAY(A1252)+1+2*7-WEEKDAY(A1252-DAY(A1252)+8-4,1)),SUMIFS('2) Income'!$E$13:$E$32,'2) Income'!$D$13:$D$32,"2nd Wednesday",'2) Income'!$F$13:$F$32,"&lt;="&amp;$A1252),0)))</f>
        <v/>
      </c>
      <c r="AD1252" s="8" t="str">
        <f>IF(A1252="","",IF(COUNTIF('2) Income'!$D$13:$D$32,"3rd Wednesday")=0,0,IF(A1252=(A1252-DAY(A1252)+1+3*7-WEEKDAY(A1252-DAY(A1252)+8-4,1)),SUMIFS('2) Income'!$E$13:$E$32,'2) Income'!$D$13:$D$32,"3rd Wednesday",'2) Income'!$F$13:$F$32,"&lt;="&amp;$A1252),0)))</f>
        <v/>
      </c>
      <c r="AE1252" s="8" t="str">
        <f>IF(A1252="","",IF(COUNTIF('2) Income'!$D$13:$D$32,"4th Wednesday")=0,0,IF(A1252=(A1252-DAY(A1252)+1+4*7-WEEKDAY(A1252-DAY(A1252)+8-4,1)),SUMIFS('2) Income'!$E$13:$E$32,'2) Income'!$D$13:$D$32,"4th Wednesday",'2) Income'!$F$13:$F$32,"&lt;="&amp;$A1252),0)))</f>
        <v/>
      </c>
      <c r="AF1252" s="8" t="str" cm="1">
        <f t="array" ref="AF1252">IF(A1252="","",IF(COUNTIF('2) Income'!$D$13:$D$32,"Every 4 Weeks")=0,0,SUMPRODUCT(--(IFERROR(MOD(A1252-'2) Income'!$F$13:$F$32,28),1)=0),--('2) Income'!$D$13:$D$32="Every 4 Weeks"),--('2) Income'!$F$13:$F$32&lt;=A1252),'2) Income'!$E$13:$E$32)))</f>
        <v/>
      </c>
      <c r="AG1252" s="8" t="str">
        <f>IF(A1252="","",IF(COUNTIF('2) Income'!$D$13:$D$32,"Monthly")=0,0,IF(B1252="N",SUMIFS('2) Income'!$E$13:$E$32,'2) Income'!$D$13:$D$32,"monthly",'2) Income'!$F$13:$F$32,"&lt;="&amp;$A1252,'2) Income'!$I$13:$I$32,DAY(A1252)),SUMIFS('2) Income'!$E$13:$E$32,'2) Income'!$D$13:$D$32,"monthly",'2) Income'!$F$13:$F$32,"&lt;="&amp;$A1252,'2) Income'!$I$13:$I$32,"&gt;="&amp;DAY(A1252)))))</f>
        <v/>
      </c>
      <c r="AH1252" s="8" t="str" cm="1">
        <f t="array" ref="AH1252">IF(A1252="","",IF(COUNTIF('2) Income'!$D$13:$D$32,"Yearly")=0,0,SUMPRODUCT(--('2) Income'!$D$13:$D$32="Yearly"),--('2) Income'!$F$13:$F$32&lt;=A1252),IF(B1252="N",--('2) Income'!$I$13:$I$32=DAY(A1252)),--('2) Income'!$I$13:$I$32&gt;=DAY(A1252))),--(IFERROR(MOD('2) Income'!$H$13:$H$32-MONTH(A1252)+12,12),1)=0),'2) Income'!$E$13:$E$32)))</f>
        <v/>
      </c>
      <c r="AI1252" s="8" t="str">
        <f>IF(A1252="","",IF(COUNTIF('2) Income'!$D$13:$D$32,"one-time")=0,0,SUMIFS('2) Income'!$E$13:$E$32,'2) Income'!$D$13:$D$32,"one-time",'2) Income'!$F$13:$F$32,"="&amp;$A1252)))</f>
        <v/>
      </c>
      <c r="AJ1252" s="9" t="str">
        <f t="shared" si="96"/>
        <v/>
      </c>
    </row>
    <row r="1253" spans="1:36">
      <c r="A1253" s="7" t="str">
        <f>IF(A1252="","",IF(A1252+1&lt;='1) Period'!$E$21,A1252+1,""))</f>
        <v/>
      </c>
      <c r="B1253" s="7" t="e">
        <f t="shared" si="97"/>
        <v>#VALUE!</v>
      </c>
      <c r="C1253" t="e">
        <f t="shared" si="98"/>
        <v>#VALUE!</v>
      </c>
      <c r="D1253" s="8" t="str">
        <f>IF(A1253="","",IF(TEXT(A1253,"dddd")='4) Happy Money'!$E$23,WAllowance,0))</f>
        <v/>
      </c>
      <c r="E1253" s="8" t="str">
        <f>IF(A1253="","",IF(B1253="N",SUMIF(TMonthly[Day of the Month],DAY(A1253),TMonthly[Amount]),SUMIF(TMonthly[Day of the Month],"&gt;="&amp;DAY(A1253),TMonthly[Amount])))</f>
        <v/>
      </c>
      <c r="F1253" s="8" t="str" cm="1">
        <f t="array" ref="F1253">IF(A1253="","",SUMPRODUCT(--(TYearly[Due Date]&lt;=A1253),IF(B1253="N",--(TYearly[Day]=DAY(A1253)),--(TYearly[Day]&gt;=DAY(A1253))),--(IFERROR(MOD(TYearly[Month]-MONTH(A1253)+12,12),1)=0),TYearly[Amount]))</f>
        <v/>
      </c>
      <c r="G1253" s="8" t="str">
        <f>IF(A1253="","",SUMIF(TOneTime[Due Date],A1253,TOneTime[Amount]))</f>
        <v/>
      </c>
      <c r="H1253" s="8" t="str" cm="1">
        <f t="array" ref="H1253">IF(A1253="","",IF(COUNTIF(TOther[Frequency],$H$1)=0,0,SUMPRODUCT(--(IFERROR(MOD(A1253-TOther[Start Date],7),1)=0),--(TOther[Frequency]=$H$1),--(TOther[Start Date]&lt;=A1253),--(TOther[End Date Calc]&gt;=A1253),TOther[Amount])))</f>
        <v/>
      </c>
      <c r="I1253" s="8" t="str" cm="1">
        <f t="array" ref="I1253">IF(A1253="","",IF(COUNTIF(TOther[Frequency],$I$1)=0,0,SUMPRODUCT(--(IFERROR(MOD(A1253-TOther[Start Date],14),1)=0),--(TOther[Frequency]=$I$1),--(TOther[Start Date]&lt;=A1253),--(TOther[End Date Calc]&gt;=A1253),TOther[Amount])))</f>
        <v/>
      </c>
      <c r="J1253" s="8" t="str">
        <f>IF(A1253="","",IF(COUNTIF(TOther[Frequency],$J$1)=0,0,IF(OR(DAY(A1253)=1,DAY(A1253)=15),SUMIFS(TOther[Amount],TOther[Frequency],$J$1,TOther[Start Date],"&lt;="&amp;$A1253,TOther[End Date Calc],"&gt;="&amp;A1253),0)))</f>
        <v/>
      </c>
      <c r="K1253" s="8" t="str">
        <f>IF(A1253="","",IF(COUNTIF(TOther[Frequency],$K$1)=0,0,IF(A1253=(A1253-DAY(A1253)+1+2*7-WEEKDAY(A1253-DAY(A1253)+8-4,1)),SUMIFS(TOther[Amount],TOther[Frequency],$K$1,TOther[Start Date],"&lt;="&amp;$A1253,TOther[End Date Calc],"&gt;="&amp;A1253),0)))</f>
        <v/>
      </c>
      <c r="L1253" s="8" t="str">
        <f>IF(A1253="","",IF(COUNTIF(TOther[Frequency],$L$1)=0,0,IF(A1253=(A1253-DAY(A1253)+1+3*7-WEEKDAY(A1253-DAY(A1253)+8-4,1)),SUMIFS(TOther[Amount],TOther[Frequency],$L$1,TOther[Start Date],"&lt;="&amp;$A1253,TOther[End Date Calc],"&gt;="&amp;A1253),0)))</f>
        <v/>
      </c>
      <c r="M1253" s="8" t="str">
        <f>IF(A1253="","",IF(COUNTIF(TOther[Frequency],$M$1)=0,0,IF(A1253=(A1253-DAY(A1253)+1+4*7-WEEKDAY(A1253-DAY(A1253)+8-4,1)),SUMIFS(TOther[Amount],TOther[Frequency],$M$1,TOther[Start Date],"&lt;="&amp;$A1253,TOther[End Date Calc],"&gt;="&amp;A1253),0)))</f>
        <v/>
      </c>
      <c r="N1253" s="8" t="str" cm="1">
        <f t="array" ref="N1253">IF(A1253="","",IF(COUNTIF(TOther[Frequency],$N$1)=0,0,SUMPRODUCT(--(IFERROR(MOD(A1253-TOther[Start Date],28),1)=0),--(TOther[Frequency]=$N$1),--(TOther[Start Date]&lt;=A1253),--(TOther[End Date Calc]&gt;=A1253),TOther[Amount])))</f>
        <v/>
      </c>
      <c r="O1253" s="8" t="str" cm="1">
        <f t="array" ref="O1253">IF(A1253="","",IF(COUNTIF(TOther[Frequency],$O$1)=0,0,SUMPRODUCT(--(IFERROR(MOD(A1253-TOther[Start Date],42),1)=0),--(TOther[Frequency]=$O$1),--(TOther[Start Date]&lt;=A1253),--(TOther[End Date Calc]&gt;=A1253),TOther[Amount])))</f>
        <v/>
      </c>
      <c r="P1253" s="8" t="str" cm="1">
        <f t="array" ref="P1253">IF(A1253="","",IF(COUNTIF(TOther[Frequency],$P$1)=0,0,SUMPRODUCT(--(IFERROR(MOD(A1253-TOther[Start Date],56),1)=0),--(TOther[Frequency]=$P$1),--(TOther[Start Date]&lt;=A1253),--(TOther[End Date Calc]&gt;=A1253),TOther[Amount])))</f>
        <v/>
      </c>
      <c r="Q1253" s="8" t="str">
        <f>IF(A1253="","",IF(COUNTIF(TOther[Frequency],$Q$1)=0,0,IF(B1253="N",SUMIFS(TOther[Amount],TOther[Frequency],$Q$1,TOther[Start Date],"&lt;="&amp;$A1253,TOther[End Date Calc],"&gt;="&amp;A1253,TOther[Start Day],DAY(A1253)),SUMIFS(TOther[Amount],TOther[Frequency],$Q$1,TOther[Start Date],"&lt;="&amp;$A1253,TOther[End Date Calc],"&gt;="&amp;A1253,TOther[Start Day],"&gt;="&amp;DAY(A1253)))))</f>
        <v/>
      </c>
      <c r="R1253" s="8" t="str" cm="1">
        <f t="array" ref="R1253">IF(A1253="","",IF(COUNTIF(TOther[Frequency],R$1)=0,0,SUMPRODUCT(--(TOther[Frequency]=R$1),--(TOther[Start Date]&lt;=A1253),--(TOther[End Date Calc]&gt;=A1253),IF(B1253="N",--(TOther[Start Day]=DAY(A1253)),--(TOther[Start Day]&gt;=DAY(A1253))),--(IFERROR(MOD(TOther[Start Month]-MONTH(A1253)+2,2),1)=0),TOther[Amount])))</f>
        <v/>
      </c>
      <c r="S1253" s="8" t="str" cm="1">
        <f t="array" ref="S1253">IF(A1253="","",IF(COUNTIF(TOther[Frequency],S$1)=0,0,SUMPRODUCT(--(TOther[Frequency]=S$1),--(TOther[Start Date]&lt;=A1253),--(TOther[End Date Calc]&gt;=A1253),IF(B1253="N",--(TOther[Start Day]=DAY(A1253)),--(TOther[Start Day]&gt;=DAY(A1253))),--(IFERROR(MOD(TOther[Start Month]-MONTH(A1253)+3,3),1)=0),TOther[Amount])))</f>
        <v/>
      </c>
      <c r="T1253" s="8" t="str" cm="1">
        <f t="array" ref="T1253">IF($A1253="","",IF(COUNTIF(TOther[Frequency],T$1)=0,0,SUMPRODUCT(--(TOther[Frequency]=T$1),--(TOther[Start Date]&lt;=$A1253),--(TOther[End Date Calc]&gt;=$A1253),IF($B1253="N",--(TOther[Start Day]=DAY($A1253)),--(TOther[Start Day]&gt;=DAY($A1253))),--(IFERROR(MOD(TOther[Start Month]-MONTH($A1253)+4,4),1)=0),TOther[Amount])))</f>
        <v/>
      </c>
      <c r="U1253" s="8" t="str" cm="1">
        <f t="array" ref="U1253">IF(A1253="","",IF(COUNTIF(TOther[Frequency],$U$1)=0,0,SUMPRODUCT(--(TOther[Frequency]=$U$1),--(TOther[Start Date]&lt;=A1253),--(TOther[End Date Calc]&gt;=A1253),IF(B1253="N",--(TOther[Start Day]=DAY(A1253)),--(TOther[Start Day]&gt;=DAY(A1253))),--(IFERROR(MOD(TOther[Start Month]-MONTH(A1253)+6,6),1)=0),TOther[Amount])))</f>
        <v/>
      </c>
      <c r="V1253" s="8" t="str" cm="1">
        <f t="array" ref="V1253">IF(A1253="","",IF(COUNTIF(TOther[Frequency],$V$1)=0,0,SUMPRODUCT(--(TOther[Frequency]=$V$1),--(TOther[Start Date]&lt;=A1253),--(TOther[End Date Calc]&gt;=A1253),IF(B1253="N",--(TOther[Start Day]=DAY(A1253)),--(TOther[Start Day]&gt;=DAY(A1253))),--(IFERROR(MOD(TOther[Start Month]-MONTH(A1253)+12,12),1)=0),TOther[Amount])))</f>
        <v/>
      </c>
      <c r="W1253" s="8" t="str">
        <f>IF(A1253="","",SUMIFS(TOther[Amount],TOther[Start Date],A1253,TOther[Frequency],$W$1))</f>
        <v/>
      </c>
      <c r="X1253" s="9" t="str">
        <f t="shared" si="95"/>
        <v/>
      </c>
      <c r="Y1253" s="9" t="str">
        <f t="shared" si="99"/>
        <v/>
      </c>
      <c r="Z1253" s="8" t="str" cm="1">
        <f t="array" ref="Z1253">IF(A1253="","",IF(COUNTIF('2) Income'!$D$13:$D$32,"Weekly")=0,0,SUMPRODUCT(--(IFERROR(MOD(A1253-'2) Income'!$F$13:$F$32,7),1)=0),--('2) Income'!$D$13:$D$32="Weekly"),--('2) Income'!$F$13:$F$32&lt;=A1253),'2) Income'!$E$13:$E$32)))</f>
        <v/>
      </c>
      <c r="AA1253" s="8" t="str" cm="1">
        <f t="array" ref="AA1253">IF(A1253="","",IF(COUNTIF('2) Income'!$D$13:$D$32,"Every Other Week")=0,0,SUMPRODUCT(--(IFERROR(MOD(A1253-'2) Income'!$F$13:$F$32,14),1)=0),--('2) Income'!$D$13:$D$32="Every Other Week"),--('2) Income'!$F$13:$F$32&lt;=A1253),'2) Income'!$E$13:$E$32)))</f>
        <v/>
      </c>
      <c r="AB1253" s="8" t="str">
        <f>IF(A1253="","",IF(COUNTIF('2) Income'!$D$13:$D$32,"1st and 15th")=0,0,IF(OR(DAY(A1253)=1,DAY(A1253)=15),SUMIFS('2) Income'!$E$13:$E$32,'2) Income'!$D$13:$D$32,"1st and 15th",'2) Income'!$F$13:$F$32,"&lt;="&amp;$A1253),0)))</f>
        <v/>
      </c>
      <c r="AC1253" s="8" t="str">
        <f>IF(A1253="","",IF(COUNTIF('2) Income'!$D$13:$D$32,"2nd Wednesday")=0,0,IF(A1253=(A1253-DAY(A1253)+1+2*7-WEEKDAY(A1253-DAY(A1253)+8-4,1)),SUMIFS('2) Income'!$E$13:$E$32,'2) Income'!$D$13:$D$32,"2nd Wednesday",'2) Income'!$F$13:$F$32,"&lt;="&amp;$A1253),0)))</f>
        <v/>
      </c>
      <c r="AD1253" s="8" t="str">
        <f>IF(A1253="","",IF(COUNTIF('2) Income'!$D$13:$D$32,"3rd Wednesday")=0,0,IF(A1253=(A1253-DAY(A1253)+1+3*7-WEEKDAY(A1253-DAY(A1253)+8-4,1)),SUMIFS('2) Income'!$E$13:$E$32,'2) Income'!$D$13:$D$32,"3rd Wednesday",'2) Income'!$F$13:$F$32,"&lt;="&amp;$A1253),0)))</f>
        <v/>
      </c>
      <c r="AE1253" s="8" t="str">
        <f>IF(A1253="","",IF(COUNTIF('2) Income'!$D$13:$D$32,"4th Wednesday")=0,0,IF(A1253=(A1253-DAY(A1253)+1+4*7-WEEKDAY(A1253-DAY(A1253)+8-4,1)),SUMIFS('2) Income'!$E$13:$E$32,'2) Income'!$D$13:$D$32,"4th Wednesday",'2) Income'!$F$13:$F$32,"&lt;="&amp;$A1253),0)))</f>
        <v/>
      </c>
      <c r="AF1253" s="8" t="str" cm="1">
        <f t="array" ref="AF1253">IF(A1253="","",IF(COUNTIF('2) Income'!$D$13:$D$32,"Every 4 Weeks")=0,0,SUMPRODUCT(--(IFERROR(MOD(A1253-'2) Income'!$F$13:$F$32,28),1)=0),--('2) Income'!$D$13:$D$32="Every 4 Weeks"),--('2) Income'!$F$13:$F$32&lt;=A1253),'2) Income'!$E$13:$E$32)))</f>
        <v/>
      </c>
      <c r="AG1253" s="8" t="str">
        <f>IF(A1253="","",IF(COUNTIF('2) Income'!$D$13:$D$32,"Monthly")=0,0,IF(B1253="N",SUMIFS('2) Income'!$E$13:$E$32,'2) Income'!$D$13:$D$32,"monthly",'2) Income'!$F$13:$F$32,"&lt;="&amp;$A1253,'2) Income'!$I$13:$I$32,DAY(A1253)),SUMIFS('2) Income'!$E$13:$E$32,'2) Income'!$D$13:$D$32,"monthly",'2) Income'!$F$13:$F$32,"&lt;="&amp;$A1253,'2) Income'!$I$13:$I$32,"&gt;="&amp;DAY(A1253)))))</f>
        <v/>
      </c>
      <c r="AH1253" s="8" t="str" cm="1">
        <f t="array" ref="AH1253">IF(A1253="","",IF(COUNTIF('2) Income'!$D$13:$D$32,"Yearly")=0,0,SUMPRODUCT(--('2) Income'!$D$13:$D$32="Yearly"),--('2) Income'!$F$13:$F$32&lt;=A1253),IF(B1253="N",--('2) Income'!$I$13:$I$32=DAY(A1253)),--('2) Income'!$I$13:$I$32&gt;=DAY(A1253))),--(IFERROR(MOD('2) Income'!$H$13:$H$32-MONTH(A1253)+12,12),1)=0),'2) Income'!$E$13:$E$32)))</f>
        <v/>
      </c>
      <c r="AI1253" s="8" t="str">
        <f>IF(A1253="","",IF(COUNTIF('2) Income'!$D$13:$D$32,"one-time")=0,0,SUMIFS('2) Income'!$E$13:$E$32,'2) Income'!$D$13:$D$32,"one-time",'2) Income'!$F$13:$F$32,"="&amp;$A1253)))</f>
        <v/>
      </c>
      <c r="AJ1253" s="9" t="str">
        <f t="shared" si="96"/>
        <v/>
      </c>
    </row>
    <row r="1254" spans="1:36">
      <c r="A1254" s="7" t="str">
        <f>IF(A1253="","",IF(A1253+1&lt;='1) Period'!$E$21,A1253+1,""))</f>
        <v/>
      </c>
      <c r="B1254" s="7" t="e">
        <f t="shared" si="97"/>
        <v>#VALUE!</v>
      </c>
      <c r="C1254" t="e">
        <f t="shared" si="98"/>
        <v>#VALUE!</v>
      </c>
      <c r="D1254" s="8" t="str">
        <f>IF(A1254="","",IF(TEXT(A1254,"dddd")='4) Happy Money'!$E$23,WAllowance,0))</f>
        <v/>
      </c>
      <c r="E1254" s="8" t="str">
        <f>IF(A1254="","",IF(B1254="N",SUMIF(TMonthly[Day of the Month],DAY(A1254),TMonthly[Amount]),SUMIF(TMonthly[Day of the Month],"&gt;="&amp;DAY(A1254),TMonthly[Amount])))</f>
        <v/>
      </c>
      <c r="F1254" s="8" t="str" cm="1">
        <f t="array" ref="F1254">IF(A1254="","",SUMPRODUCT(--(TYearly[Due Date]&lt;=A1254),IF(B1254="N",--(TYearly[Day]=DAY(A1254)),--(TYearly[Day]&gt;=DAY(A1254))),--(IFERROR(MOD(TYearly[Month]-MONTH(A1254)+12,12),1)=0),TYearly[Amount]))</f>
        <v/>
      </c>
      <c r="G1254" s="8" t="str">
        <f>IF(A1254="","",SUMIF(TOneTime[Due Date],A1254,TOneTime[Amount]))</f>
        <v/>
      </c>
      <c r="H1254" s="8" t="str" cm="1">
        <f t="array" ref="H1254">IF(A1254="","",IF(COUNTIF(TOther[Frequency],$H$1)=0,0,SUMPRODUCT(--(IFERROR(MOD(A1254-TOther[Start Date],7),1)=0),--(TOther[Frequency]=$H$1),--(TOther[Start Date]&lt;=A1254),--(TOther[End Date Calc]&gt;=A1254),TOther[Amount])))</f>
        <v/>
      </c>
      <c r="I1254" s="8" t="str" cm="1">
        <f t="array" ref="I1254">IF(A1254="","",IF(COUNTIF(TOther[Frequency],$I$1)=0,0,SUMPRODUCT(--(IFERROR(MOD(A1254-TOther[Start Date],14),1)=0),--(TOther[Frequency]=$I$1),--(TOther[Start Date]&lt;=A1254),--(TOther[End Date Calc]&gt;=A1254),TOther[Amount])))</f>
        <v/>
      </c>
      <c r="J1254" s="8" t="str">
        <f>IF(A1254="","",IF(COUNTIF(TOther[Frequency],$J$1)=0,0,IF(OR(DAY(A1254)=1,DAY(A1254)=15),SUMIFS(TOther[Amount],TOther[Frequency],$J$1,TOther[Start Date],"&lt;="&amp;$A1254,TOther[End Date Calc],"&gt;="&amp;A1254),0)))</f>
        <v/>
      </c>
      <c r="K1254" s="8" t="str">
        <f>IF(A1254="","",IF(COUNTIF(TOther[Frequency],$K$1)=0,0,IF(A1254=(A1254-DAY(A1254)+1+2*7-WEEKDAY(A1254-DAY(A1254)+8-4,1)),SUMIFS(TOther[Amount],TOther[Frequency],$K$1,TOther[Start Date],"&lt;="&amp;$A1254,TOther[End Date Calc],"&gt;="&amp;A1254),0)))</f>
        <v/>
      </c>
      <c r="L1254" s="8" t="str">
        <f>IF(A1254="","",IF(COUNTIF(TOther[Frequency],$L$1)=0,0,IF(A1254=(A1254-DAY(A1254)+1+3*7-WEEKDAY(A1254-DAY(A1254)+8-4,1)),SUMIFS(TOther[Amount],TOther[Frequency],$L$1,TOther[Start Date],"&lt;="&amp;$A1254,TOther[End Date Calc],"&gt;="&amp;A1254),0)))</f>
        <v/>
      </c>
      <c r="M1254" s="8" t="str">
        <f>IF(A1254="","",IF(COUNTIF(TOther[Frequency],$M$1)=0,0,IF(A1254=(A1254-DAY(A1254)+1+4*7-WEEKDAY(A1254-DAY(A1254)+8-4,1)),SUMIFS(TOther[Amount],TOther[Frequency],$M$1,TOther[Start Date],"&lt;="&amp;$A1254,TOther[End Date Calc],"&gt;="&amp;A1254),0)))</f>
        <v/>
      </c>
      <c r="N1254" s="8" t="str" cm="1">
        <f t="array" ref="N1254">IF(A1254="","",IF(COUNTIF(TOther[Frequency],$N$1)=0,0,SUMPRODUCT(--(IFERROR(MOD(A1254-TOther[Start Date],28),1)=0),--(TOther[Frequency]=$N$1),--(TOther[Start Date]&lt;=A1254),--(TOther[End Date Calc]&gt;=A1254),TOther[Amount])))</f>
        <v/>
      </c>
      <c r="O1254" s="8" t="str" cm="1">
        <f t="array" ref="O1254">IF(A1254="","",IF(COUNTIF(TOther[Frequency],$O$1)=0,0,SUMPRODUCT(--(IFERROR(MOD(A1254-TOther[Start Date],42),1)=0),--(TOther[Frequency]=$O$1),--(TOther[Start Date]&lt;=A1254),--(TOther[End Date Calc]&gt;=A1254),TOther[Amount])))</f>
        <v/>
      </c>
      <c r="P1254" s="8" t="str" cm="1">
        <f t="array" ref="P1254">IF(A1254="","",IF(COUNTIF(TOther[Frequency],$P$1)=0,0,SUMPRODUCT(--(IFERROR(MOD(A1254-TOther[Start Date],56),1)=0),--(TOther[Frequency]=$P$1),--(TOther[Start Date]&lt;=A1254),--(TOther[End Date Calc]&gt;=A1254),TOther[Amount])))</f>
        <v/>
      </c>
      <c r="Q1254" s="8" t="str">
        <f>IF(A1254="","",IF(COUNTIF(TOther[Frequency],$Q$1)=0,0,IF(B1254="N",SUMIFS(TOther[Amount],TOther[Frequency],$Q$1,TOther[Start Date],"&lt;="&amp;$A1254,TOther[End Date Calc],"&gt;="&amp;A1254,TOther[Start Day],DAY(A1254)),SUMIFS(TOther[Amount],TOther[Frequency],$Q$1,TOther[Start Date],"&lt;="&amp;$A1254,TOther[End Date Calc],"&gt;="&amp;A1254,TOther[Start Day],"&gt;="&amp;DAY(A1254)))))</f>
        <v/>
      </c>
      <c r="R1254" s="8" t="str" cm="1">
        <f t="array" ref="R1254">IF(A1254="","",IF(COUNTIF(TOther[Frequency],R$1)=0,0,SUMPRODUCT(--(TOther[Frequency]=R$1),--(TOther[Start Date]&lt;=A1254),--(TOther[End Date Calc]&gt;=A1254),IF(B1254="N",--(TOther[Start Day]=DAY(A1254)),--(TOther[Start Day]&gt;=DAY(A1254))),--(IFERROR(MOD(TOther[Start Month]-MONTH(A1254)+2,2),1)=0),TOther[Amount])))</f>
        <v/>
      </c>
      <c r="S1254" s="8" t="str" cm="1">
        <f t="array" ref="S1254">IF(A1254="","",IF(COUNTIF(TOther[Frequency],S$1)=0,0,SUMPRODUCT(--(TOther[Frequency]=S$1),--(TOther[Start Date]&lt;=A1254),--(TOther[End Date Calc]&gt;=A1254),IF(B1254="N",--(TOther[Start Day]=DAY(A1254)),--(TOther[Start Day]&gt;=DAY(A1254))),--(IFERROR(MOD(TOther[Start Month]-MONTH(A1254)+3,3),1)=0),TOther[Amount])))</f>
        <v/>
      </c>
      <c r="T1254" s="8" t="str" cm="1">
        <f t="array" ref="T1254">IF($A1254="","",IF(COUNTIF(TOther[Frequency],T$1)=0,0,SUMPRODUCT(--(TOther[Frequency]=T$1),--(TOther[Start Date]&lt;=$A1254),--(TOther[End Date Calc]&gt;=$A1254),IF($B1254="N",--(TOther[Start Day]=DAY($A1254)),--(TOther[Start Day]&gt;=DAY($A1254))),--(IFERROR(MOD(TOther[Start Month]-MONTH($A1254)+4,4),1)=0),TOther[Amount])))</f>
        <v/>
      </c>
      <c r="U1254" s="8" t="str" cm="1">
        <f t="array" ref="U1254">IF(A1254="","",IF(COUNTIF(TOther[Frequency],$U$1)=0,0,SUMPRODUCT(--(TOther[Frequency]=$U$1),--(TOther[Start Date]&lt;=A1254),--(TOther[End Date Calc]&gt;=A1254),IF(B1254="N",--(TOther[Start Day]=DAY(A1254)),--(TOther[Start Day]&gt;=DAY(A1254))),--(IFERROR(MOD(TOther[Start Month]-MONTH(A1254)+6,6),1)=0),TOther[Amount])))</f>
        <v/>
      </c>
      <c r="V1254" s="8" t="str" cm="1">
        <f t="array" ref="V1254">IF(A1254="","",IF(COUNTIF(TOther[Frequency],$V$1)=0,0,SUMPRODUCT(--(TOther[Frequency]=$V$1),--(TOther[Start Date]&lt;=A1254),--(TOther[End Date Calc]&gt;=A1254),IF(B1254="N",--(TOther[Start Day]=DAY(A1254)),--(TOther[Start Day]&gt;=DAY(A1254))),--(IFERROR(MOD(TOther[Start Month]-MONTH(A1254)+12,12),1)=0),TOther[Amount])))</f>
        <v/>
      </c>
      <c r="W1254" s="8" t="str">
        <f>IF(A1254="","",SUMIFS(TOther[Amount],TOther[Start Date],A1254,TOther[Frequency],$W$1))</f>
        <v/>
      </c>
      <c r="X1254" s="9" t="str">
        <f t="shared" si="95"/>
        <v/>
      </c>
      <c r="Y1254" s="9" t="str">
        <f t="shared" si="99"/>
        <v/>
      </c>
      <c r="Z1254" s="8" t="str" cm="1">
        <f t="array" ref="Z1254">IF(A1254="","",IF(COUNTIF('2) Income'!$D$13:$D$32,"Weekly")=0,0,SUMPRODUCT(--(IFERROR(MOD(A1254-'2) Income'!$F$13:$F$32,7),1)=0),--('2) Income'!$D$13:$D$32="Weekly"),--('2) Income'!$F$13:$F$32&lt;=A1254),'2) Income'!$E$13:$E$32)))</f>
        <v/>
      </c>
      <c r="AA1254" s="8" t="str" cm="1">
        <f t="array" ref="AA1254">IF(A1254="","",IF(COUNTIF('2) Income'!$D$13:$D$32,"Every Other Week")=0,0,SUMPRODUCT(--(IFERROR(MOD(A1254-'2) Income'!$F$13:$F$32,14),1)=0),--('2) Income'!$D$13:$D$32="Every Other Week"),--('2) Income'!$F$13:$F$32&lt;=A1254),'2) Income'!$E$13:$E$32)))</f>
        <v/>
      </c>
      <c r="AB1254" s="8" t="str">
        <f>IF(A1254="","",IF(COUNTIF('2) Income'!$D$13:$D$32,"1st and 15th")=0,0,IF(OR(DAY(A1254)=1,DAY(A1254)=15),SUMIFS('2) Income'!$E$13:$E$32,'2) Income'!$D$13:$D$32,"1st and 15th",'2) Income'!$F$13:$F$32,"&lt;="&amp;$A1254),0)))</f>
        <v/>
      </c>
      <c r="AC1254" s="8" t="str">
        <f>IF(A1254="","",IF(COUNTIF('2) Income'!$D$13:$D$32,"2nd Wednesday")=0,0,IF(A1254=(A1254-DAY(A1254)+1+2*7-WEEKDAY(A1254-DAY(A1254)+8-4,1)),SUMIFS('2) Income'!$E$13:$E$32,'2) Income'!$D$13:$D$32,"2nd Wednesday",'2) Income'!$F$13:$F$32,"&lt;="&amp;$A1254),0)))</f>
        <v/>
      </c>
      <c r="AD1254" s="8" t="str">
        <f>IF(A1254="","",IF(COUNTIF('2) Income'!$D$13:$D$32,"3rd Wednesday")=0,0,IF(A1254=(A1254-DAY(A1254)+1+3*7-WEEKDAY(A1254-DAY(A1254)+8-4,1)),SUMIFS('2) Income'!$E$13:$E$32,'2) Income'!$D$13:$D$32,"3rd Wednesday",'2) Income'!$F$13:$F$32,"&lt;="&amp;$A1254),0)))</f>
        <v/>
      </c>
      <c r="AE1254" s="8" t="str">
        <f>IF(A1254="","",IF(COUNTIF('2) Income'!$D$13:$D$32,"4th Wednesday")=0,0,IF(A1254=(A1254-DAY(A1254)+1+4*7-WEEKDAY(A1254-DAY(A1254)+8-4,1)),SUMIFS('2) Income'!$E$13:$E$32,'2) Income'!$D$13:$D$32,"4th Wednesday",'2) Income'!$F$13:$F$32,"&lt;="&amp;$A1254),0)))</f>
        <v/>
      </c>
      <c r="AF1254" s="8" t="str" cm="1">
        <f t="array" ref="AF1254">IF(A1254="","",IF(COUNTIF('2) Income'!$D$13:$D$32,"Every 4 Weeks")=0,0,SUMPRODUCT(--(IFERROR(MOD(A1254-'2) Income'!$F$13:$F$32,28),1)=0),--('2) Income'!$D$13:$D$32="Every 4 Weeks"),--('2) Income'!$F$13:$F$32&lt;=A1254),'2) Income'!$E$13:$E$32)))</f>
        <v/>
      </c>
      <c r="AG1254" s="8" t="str">
        <f>IF(A1254="","",IF(COUNTIF('2) Income'!$D$13:$D$32,"Monthly")=0,0,IF(B1254="N",SUMIFS('2) Income'!$E$13:$E$32,'2) Income'!$D$13:$D$32,"monthly",'2) Income'!$F$13:$F$32,"&lt;="&amp;$A1254,'2) Income'!$I$13:$I$32,DAY(A1254)),SUMIFS('2) Income'!$E$13:$E$32,'2) Income'!$D$13:$D$32,"monthly",'2) Income'!$F$13:$F$32,"&lt;="&amp;$A1254,'2) Income'!$I$13:$I$32,"&gt;="&amp;DAY(A1254)))))</f>
        <v/>
      </c>
      <c r="AH1254" s="8" t="str" cm="1">
        <f t="array" ref="AH1254">IF(A1254="","",IF(COUNTIF('2) Income'!$D$13:$D$32,"Yearly")=0,0,SUMPRODUCT(--('2) Income'!$D$13:$D$32="Yearly"),--('2) Income'!$F$13:$F$32&lt;=A1254),IF(B1254="N",--('2) Income'!$I$13:$I$32=DAY(A1254)),--('2) Income'!$I$13:$I$32&gt;=DAY(A1254))),--(IFERROR(MOD('2) Income'!$H$13:$H$32-MONTH(A1254)+12,12),1)=0),'2) Income'!$E$13:$E$32)))</f>
        <v/>
      </c>
      <c r="AI1254" s="8" t="str">
        <f>IF(A1254="","",IF(COUNTIF('2) Income'!$D$13:$D$32,"one-time")=0,0,SUMIFS('2) Income'!$E$13:$E$32,'2) Income'!$D$13:$D$32,"one-time",'2) Income'!$F$13:$F$32,"="&amp;$A1254)))</f>
        <v/>
      </c>
      <c r="AJ1254" s="9" t="str">
        <f t="shared" si="96"/>
        <v/>
      </c>
    </row>
    <row r="1255" spans="1:36">
      <c r="A1255" s="7" t="str">
        <f>IF(A1254="","",IF(A1254+1&lt;='1) Period'!$E$21,A1254+1,""))</f>
        <v/>
      </c>
      <c r="B1255" s="7" t="e">
        <f t="shared" si="97"/>
        <v>#VALUE!</v>
      </c>
      <c r="C1255" t="e">
        <f t="shared" si="98"/>
        <v>#VALUE!</v>
      </c>
      <c r="D1255" s="8" t="str">
        <f>IF(A1255="","",IF(TEXT(A1255,"dddd")='4) Happy Money'!$E$23,WAllowance,0))</f>
        <v/>
      </c>
      <c r="E1255" s="8" t="str">
        <f>IF(A1255="","",IF(B1255="N",SUMIF(TMonthly[Day of the Month],DAY(A1255),TMonthly[Amount]),SUMIF(TMonthly[Day of the Month],"&gt;="&amp;DAY(A1255),TMonthly[Amount])))</f>
        <v/>
      </c>
      <c r="F1255" s="8" t="str" cm="1">
        <f t="array" ref="F1255">IF(A1255="","",SUMPRODUCT(--(TYearly[Due Date]&lt;=A1255),IF(B1255="N",--(TYearly[Day]=DAY(A1255)),--(TYearly[Day]&gt;=DAY(A1255))),--(IFERROR(MOD(TYearly[Month]-MONTH(A1255)+12,12),1)=0),TYearly[Amount]))</f>
        <v/>
      </c>
      <c r="G1255" s="8" t="str">
        <f>IF(A1255="","",SUMIF(TOneTime[Due Date],A1255,TOneTime[Amount]))</f>
        <v/>
      </c>
      <c r="H1255" s="8" t="str" cm="1">
        <f t="array" ref="H1255">IF(A1255="","",IF(COUNTIF(TOther[Frequency],$H$1)=0,0,SUMPRODUCT(--(IFERROR(MOD(A1255-TOther[Start Date],7),1)=0),--(TOther[Frequency]=$H$1),--(TOther[Start Date]&lt;=A1255),--(TOther[End Date Calc]&gt;=A1255),TOther[Amount])))</f>
        <v/>
      </c>
      <c r="I1255" s="8" t="str" cm="1">
        <f t="array" ref="I1255">IF(A1255="","",IF(COUNTIF(TOther[Frequency],$I$1)=0,0,SUMPRODUCT(--(IFERROR(MOD(A1255-TOther[Start Date],14),1)=0),--(TOther[Frequency]=$I$1),--(TOther[Start Date]&lt;=A1255),--(TOther[End Date Calc]&gt;=A1255),TOther[Amount])))</f>
        <v/>
      </c>
      <c r="J1255" s="8" t="str">
        <f>IF(A1255="","",IF(COUNTIF(TOther[Frequency],$J$1)=0,0,IF(OR(DAY(A1255)=1,DAY(A1255)=15),SUMIFS(TOther[Amount],TOther[Frequency],$J$1,TOther[Start Date],"&lt;="&amp;$A1255,TOther[End Date Calc],"&gt;="&amp;A1255),0)))</f>
        <v/>
      </c>
      <c r="K1255" s="8" t="str">
        <f>IF(A1255="","",IF(COUNTIF(TOther[Frequency],$K$1)=0,0,IF(A1255=(A1255-DAY(A1255)+1+2*7-WEEKDAY(A1255-DAY(A1255)+8-4,1)),SUMIFS(TOther[Amount],TOther[Frequency],$K$1,TOther[Start Date],"&lt;="&amp;$A1255,TOther[End Date Calc],"&gt;="&amp;A1255),0)))</f>
        <v/>
      </c>
      <c r="L1255" s="8" t="str">
        <f>IF(A1255="","",IF(COUNTIF(TOther[Frequency],$L$1)=0,0,IF(A1255=(A1255-DAY(A1255)+1+3*7-WEEKDAY(A1255-DAY(A1255)+8-4,1)),SUMIFS(TOther[Amount],TOther[Frequency],$L$1,TOther[Start Date],"&lt;="&amp;$A1255,TOther[End Date Calc],"&gt;="&amp;A1255),0)))</f>
        <v/>
      </c>
      <c r="M1255" s="8" t="str">
        <f>IF(A1255="","",IF(COUNTIF(TOther[Frequency],$M$1)=0,0,IF(A1255=(A1255-DAY(A1255)+1+4*7-WEEKDAY(A1255-DAY(A1255)+8-4,1)),SUMIFS(TOther[Amount],TOther[Frequency],$M$1,TOther[Start Date],"&lt;="&amp;$A1255,TOther[End Date Calc],"&gt;="&amp;A1255),0)))</f>
        <v/>
      </c>
      <c r="N1255" s="8" t="str" cm="1">
        <f t="array" ref="N1255">IF(A1255="","",IF(COUNTIF(TOther[Frequency],$N$1)=0,0,SUMPRODUCT(--(IFERROR(MOD(A1255-TOther[Start Date],28),1)=0),--(TOther[Frequency]=$N$1),--(TOther[Start Date]&lt;=A1255),--(TOther[End Date Calc]&gt;=A1255),TOther[Amount])))</f>
        <v/>
      </c>
      <c r="O1255" s="8" t="str" cm="1">
        <f t="array" ref="O1255">IF(A1255="","",IF(COUNTIF(TOther[Frequency],$O$1)=0,0,SUMPRODUCT(--(IFERROR(MOD(A1255-TOther[Start Date],42),1)=0),--(TOther[Frequency]=$O$1),--(TOther[Start Date]&lt;=A1255),--(TOther[End Date Calc]&gt;=A1255),TOther[Amount])))</f>
        <v/>
      </c>
      <c r="P1255" s="8" t="str" cm="1">
        <f t="array" ref="P1255">IF(A1255="","",IF(COUNTIF(TOther[Frequency],$P$1)=0,0,SUMPRODUCT(--(IFERROR(MOD(A1255-TOther[Start Date],56),1)=0),--(TOther[Frequency]=$P$1),--(TOther[Start Date]&lt;=A1255),--(TOther[End Date Calc]&gt;=A1255),TOther[Amount])))</f>
        <v/>
      </c>
      <c r="Q1255" s="8" t="str">
        <f>IF(A1255="","",IF(COUNTIF(TOther[Frequency],$Q$1)=0,0,IF(B1255="N",SUMIFS(TOther[Amount],TOther[Frequency],$Q$1,TOther[Start Date],"&lt;="&amp;$A1255,TOther[End Date Calc],"&gt;="&amp;A1255,TOther[Start Day],DAY(A1255)),SUMIFS(TOther[Amount],TOther[Frequency],$Q$1,TOther[Start Date],"&lt;="&amp;$A1255,TOther[End Date Calc],"&gt;="&amp;A1255,TOther[Start Day],"&gt;="&amp;DAY(A1255)))))</f>
        <v/>
      </c>
      <c r="R1255" s="8" t="str" cm="1">
        <f t="array" ref="R1255">IF(A1255="","",IF(COUNTIF(TOther[Frequency],R$1)=0,0,SUMPRODUCT(--(TOther[Frequency]=R$1),--(TOther[Start Date]&lt;=A1255),--(TOther[End Date Calc]&gt;=A1255),IF(B1255="N",--(TOther[Start Day]=DAY(A1255)),--(TOther[Start Day]&gt;=DAY(A1255))),--(IFERROR(MOD(TOther[Start Month]-MONTH(A1255)+2,2),1)=0),TOther[Amount])))</f>
        <v/>
      </c>
      <c r="S1255" s="8" t="str" cm="1">
        <f t="array" ref="S1255">IF(A1255="","",IF(COUNTIF(TOther[Frequency],S$1)=0,0,SUMPRODUCT(--(TOther[Frequency]=S$1),--(TOther[Start Date]&lt;=A1255),--(TOther[End Date Calc]&gt;=A1255),IF(B1255="N",--(TOther[Start Day]=DAY(A1255)),--(TOther[Start Day]&gt;=DAY(A1255))),--(IFERROR(MOD(TOther[Start Month]-MONTH(A1255)+3,3),1)=0),TOther[Amount])))</f>
        <v/>
      </c>
      <c r="T1255" s="8" t="str" cm="1">
        <f t="array" ref="T1255">IF($A1255="","",IF(COUNTIF(TOther[Frequency],T$1)=0,0,SUMPRODUCT(--(TOther[Frequency]=T$1),--(TOther[Start Date]&lt;=$A1255),--(TOther[End Date Calc]&gt;=$A1255),IF($B1255="N",--(TOther[Start Day]=DAY($A1255)),--(TOther[Start Day]&gt;=DAY($A1255))),--(IFERROR(MOD(TOther[Start Month]-MONTH($A1255)+4,4),1)=0),TOther[Amount])))</f>
        <v/>
      </c>
      <c r="U1255" s="8" t="str" cm="1">
        <f t="array" ref="U1255">IF(A1255="","",IF(COUNTIF(TOther[Frequency],$U$1)=0,0,SUMPRODUCT(--(TOther[Frequency]=$U$1),--(TOther[Start Date]&lt;=A1255),--(TOther[End Date Calc]&gt;=A1255),IF(B1255="N",--(TOther[Start Day]=DAY(A1255)),--(TOther[Start Day]&gt;=DAY(A1255))),--(IFERROR(MOD(TOther[Start Month]-MONTH(A1255)+6,6),1)=0),TOther[Amount])))</f>
        <v/>
      </c>
      <c r="V1255" s="8" t="str" cm="1">
        <f t="array" ref="V1255">IF(A1255="","",IF(COUNTIF(TOther[Frequency],$V$1)=0,0,SUMPRODUCT(--(TOther[Frequency]=$V$1),--(TOther[Start Date]&lt;=A1255),--(TOther[End Date Calc]&gt;=A1255),IF(B1255="N",--(TOther[Start Day]=DAY(A1255)),--(TOther[Start Day]&gt;=DAY(A1255))),--(IFERROR(MOD(TOther[Start Month]-MONTH(A1255)+12,12),1)=0),TOther[Amount])))</f>
        <v/>
      </c>
      <c r="W1255" s="8" t="str">
        <f>IF(A1255="","",SUMIFS(TOther[Amount],TOther[Start Date],A1255,TOther[Frequency],$W$1))</f>
        <v/>
      </c>
      <c r="X1255" s="9" t="str">
        <f t="shared" si="95"/>
        <v/>
      </c>
      <c r="Y1255" s="9" t="str">
        <f t="shared" si="99"/>
        <v/>
      </c>
      <c r="Z1255" s="8" t="str" cm="1">
        <f t="array" ref="Z1255">IF(A1255="","",IF(COUNTIF('2) Income'!$D$13:$D$32,"Weekly")=0,0,SUMPRODUCT(--(IFERROR(MOD(A1255-'2) Income'!$F$13:$F$32,7),1)=0),--('2) Income'!$D$13:$D$32="Weekly"),--('2) Income'!$F$13:$F$32&lt;=A1255),'2) Income'!$E$13:$E$32)))</f>
        <v/>
      </c>
      <c r="AA1255" s="8" t="str" cm="1">
        <f t="array" ref="AA1255">IF(A1255="","",IF(COUNTIF('2) Income'!$D$13:$D$32,"Every Other Week")=0,0,SUMPRODUCT(--(IFERROR(MOD(A1255-'2) Income'!$F$13:$F$32,14),1)=0),--('2) Income'!$D$13:$D$32="Every Other Week"),--('2) Income'!$F$13:$F$32&lt;=A1255),'2) Income'!$E$13:$E$32)))</f>
        <v/>
      </c>
      <c r="AB1255" s="8" t="str">
        <f>IF(A1255="","",IF(COUNTIF('2) Income'!$D$13:$D$32,"1st and 15th")=0,0,IF(OR(DAY(A1255)=1,DAY(A1255)=15),SUMIFS('2) Income'!$E$13:$E$32,'2) Income'!$D$13:$D$32,"1st and 15th",'2) Income'!$F$13:$F$32,"&lt;="&amp;$A1255),0)))</f>
        <v/>
      </c>
      <c r="AC1255" s="8" t="str">
        <f>IF(A1255="","",IF(COUNTIF('2) Income'!$D$13:$D$32,"2nd Wednesday")=0,0,IF(A1255=(A1255-DAY(A1255)+1+2*7-WEEKDAY(A1255-DAY(A1255)+8-4,1)),SUMIFS('2) Income'!$E$13:$E$32,'2) Income'!$D$13:$D$32,"2nd Wednesday",'2) Income'!$F$13:$F$32,"&lt;="&amp;$A1255),0)))</f>
        <v/>
      </c>
      <c r="AD1255" s="8" t="str">
        <f>IF(A1255="","",IF(COUNTIF('2) Income'!$D$13:$D$32,"3rd Wednesday")=0,0,IF(A1255=(A1255-DAY(A1255)+1+3*7-WEEKDAY(A1255-DAY(A1255)+8-4,1)),SUMIFS('2) Income'!$E$13:$E$32,'2) Income'!$D$13:$D$32,"3rd Wednesday",'2) Income'!$F$13:$F$32,"&lt;="&amp;$A1255),0)))</f>
        <v/>
      </c>
      <c r="AE1255" s="8" t="str">
        <f>IF(A1255="","",IF(COUNTIF('2) Income'!$D$13:$D$32,"4th Wednesday")=0,0,IF(A1255=(A1255-DAY(A1255)+1+4*7-WEEKDAY(A1255-DAY(A1255)+8-4,1)),SUMIFS('2) Income'!$E$13:$E$32,'2) Income'!$D$13:$D$32,"4th Wednesday",'2) Income'!$F$13:$F$32,"&lt;="&amp;$A1255),0)))</f>
        <v/>
      </c>
      <c r="AF1255" s="8" t="str" cm="1">
        <f t="array" ref="AF1255">IF(A1255="","",IF(COUNTIF('2) Income'!$D$13:$D$32,"Every 4 Weeks")=0,0,SUMPRODUCT(--(IFERROR(MOD(A1255-'2) Income'!$F$13:$F$32,28),1)=0),--('2) Income'!$D$13:$D$32="Every 4 Weeks"),--('2) Income'!$F$13:$F$32&lt;=A1255),'2) Income'!$E$13:$E$32)))</f>
        <v/>
      </c>
      <c r="AG1255" s="8" t="str">
        <f>IF(A1255="","",IF(COUNTIF('2) Income'!$D$13:$D$32,"Monthly")=0,0,IF(B1255="N",SUMIFS('2) Income'!$E$13:$E$32,'2) Income'!$D$13:$D$32,"monthly",'2) Income'!$F$13:$F$32,"&lt;="&amp;$A1255,'2) Income'!$I$13:$I$32,DAY(A1255)),SUMIFS('2) Income'!$E$13:$E$32,'2) Income'!$D$13:$D$32,"monthly",'2) Income'!$F$13:$F$32,"&lt;="&amp;$A1255,'2) Income'!$I$13:$I$32,"&gt;="&amp;DAY(A1255)))))</f>
        <v/>
      </c>
      <c r="AH1255" s="8" t="str" cm="1">
        <f t="array" ref="AH1255">IF(A1255="","",IF(COUNTIF('2) Income'!$D$13:$D$32,"Yearly")=0,0,SUMPRODUCT(--('2) Income'!$D$13:$D$32="Yearly"),--('2) Income'!$F$13:$F$32&lt;=A1255),IF(B1255="N",--('2) Income'!$I$13:$I$32=DAY(A1255)),--('2) Income'!$I$13:$I$32&gt;=DAY(A1255))),--(IFERROR(MOD('2) Income'!$H$13:$H$32-MONTH(A1255)+12,12),1)=0),'2) Income'!$E$13:$E$32)))</f>
        <v/>
      </c>
      <c r="AI1255" s="8" t="str">
        <f>IF(A1255="","",IF(COUNTIF('2) Income'!$D$13:$D$32,"one-time")=0,0,SUMIFS('2) Income'!$E$13:$E$32,'2) Income'!$D$13:$D$32,"one-time",'2) Income'!$F$13:$F$32,"="&amp;$A1255)))</f>
        <v/>
      </c>
      <c r="AJ1255" s="9" t="str">
        <f t="shared" si="96"/>
        <v/>
      </c>
    </row>
    <row r="1256" spans="1:36">
      <c r="A1256" s="7" t="str">
        <f>IF(A1255="","",IF(A1255+1&lt;='1) Period'!$E$21,A1255+1,""))</f>
        <v/>
      </c>
      <c r="B1256" s="7" t="e">
        <f t="shared" si="97"/>
        <v>#VALUE!</v>
      </c>
      <c r="C1256" t="e">
        <f t="shared" si="98"/>
        <v>#VALUE!</v>
      </c>
      <c r="D1256" s="8" t="str">
        <f>IF(A1256="","",IF(TEXT(A1256,"dddd")='4) Happy Money'!$E$23,WAllowance,0))</f>
        <v/>
      </c>
      <c r="E1256" s="8" t="str">
        <f>IF(A1256="","",IF(B1256="N",SUMIF(TMonthly[Day of the Month],DAY(A1256),TMonthly[Amount]),SUMIF(TMonthly[Day of the Month],"&gt;="&amp;DAY(A1256),TMonthly[Amount])))</f>
        <v/>
      </c>
      <c r="F1256" s="8" t="str" cm="1">
        <f t="array" ref="F1256">IF(A1256="","",SUMPRODUCT(--(TYearly[Due Date]&lt;=A1256),IF(B1256="N",--(TYearly[Day]=DAY(A1256)),--(TYearly[Day]&gt;=DAY(A1256))),--(IFERROR(MOD(TYearly[Month]-MONTH(A1256)+12,12),1)=0),TYearly[Amount]))</f>
        <v/>
      </c>
      <c r="G1256" s="8" t="str">
        <f>IF(A1256="","",SUMIF(TOneTime[Due Date],A1256,TOneTime[Amount]))</f>
        <v/>
      </c>
      <c r="H1256" s="8" t="str" cm="1">
        <f t="array" ref="H1256">IF(A1256="","",IF(COUNTIF(TOther[Frequency],$H$1)=0,0,SUMPRODUCT(--(IFERROR(MOD(A1256-TOther[Start Date],7),1)=0),--(TOther[Frequency]=$H$1),--(TOther[Start Date]&lt;=A1256),--(TOther[End Date Calc]&gt;=A1256),TOther[Amount])))</f>
        <v/>
      </c>
      <c r="I1256" s="8" t="str" cm="1">
        <f t="array" ref="I1256">IF(A1256="","",IF(COUNTIF(TOther[Frequency],$I$1)=0,0,SUMPRODUCT(--(IFERROR(MOD(A1256-TOther[Start Date],14),1)=0),--(TOther[Frequency]=$I$1),--(TOther[Start Date]&lt;=A1256),--(TOther[End Date Calc]&gt;=A1256),TOther[Amount])))</f>
        <v/>
      </c>
      <c r="J1256" s="8" t="str">
        <f>IF(A1256="","",IF(COUNTIF(TOther[Frequency],$J$1)=0,0,IF(OR(DAY(A1256)=1,DAY(A1256)=15),SUMIFS(TOther[Amount],TOther[Frequency],$J$1,TOther[Start Date],"&lt;="&amp;$A1256,TOther[End Date Calc],"&gt;="&amp;A1256),0)))</f>
        <v/>
      </c>
      <c r="K1256" s="8" t="str">
        <f>IF(A1256="","",IF(COUNTIF(TOther[Frequency],$K$1)=0,0,IF(A1256=(A1256-DAY(A1256)+1+2*7-WEEKDAY(A1256-DAY(A1256)+8-4,1)),SUMIFS(TOther[Amount],TOther[Frequency],$K$1,TOther[Start Date],"&lt;="&amp;$A1256,TOther[End Date Calc],"&gt;="&amp;A1256),0)))</f>
        <v/>
      </c>
      <c r="L1256" s="8" t="str">
        <f>IF(A1256="","",IF(COUNTIF(TOther[Frequency],$L$1)=0,0,IF(A1256=(A1256-DAY(A1256)+1+3*7-WEEKDAY(A1256-DAY(A1256)+8-4,1)),SUMIFS(TOther[Amount],TOther[Frequency],$L$1,TOther[Start Date],"&lt;="&amp;$A1256,TOther[End Date Calc],"&gt;="&amp;A1256),0)))</f>
        <v/>
      </c>
      <c r="M1256" s="8" t="str">
        <f>IF(A1256="","",IF(COUNTIF(TOther[Frequency],$M$1)=0,0,IF(A1256=(A1256-DAY(A1256)+1+4*7-WEEKDAY(A1256-DAY(A1256)+8-4,1)),SUMIFS(TOther[Amount],TOther[Frequency],$M$1,TOther[Start Date],"&lt;="&amp;$A1256,TOther[End Date Calc],"&gt;="&amp;A1256),0)))</f>
        <v/>
      </c>
      <c r="N1256" s="8" t="str" cm="1">
        <f t="array" ref="N1256">IF(A1256="","",IF(COUNTIF(TOther[Frequency],$N$1)=0,0,SUMPRODUCT(--(IFERROR(MOD(A1256-TOther[Start Date],28),1)=0),--(TOther[Frequency]=$N$1),--(TOther[Start Date]&lt;=A1256),--(TOther[End Date Calc]&gt;=A1256),TOther[Amount])))</f>
        <v/>
      </c>
      <c r="O1256" s="8" t="str" cm="1">
        <f t="array" ref="O1256">IF(A1256="","",IF(COUNTIF(TOther[Frequency],$O$1)=0,0,SUMPRODUCT(--(IFERROR(MOD(A1256-TOther[Start Date],42),1)=0),--(TOther[Frequency]=$O$1),--(TOther[Start Date]&lt;=A1256),--(TOther[End Date Calc]&gt;=A1256),TOther[Amount])))</f>
        <v/>
      </c>
      <c r="P1256" s="8" t="str" cm="1">
        <f t="array" ref="P1256">IF(A1256="","",IF(COUNTIF(TOther[Frequency],$P$1)=0,0,SUMPRODUCT(--(IFERROR(MOD(A1256-TOther[Start Date],56),1)=0),--(TOther[Frequency]=$P$1),--(TOther[Start Date]&lt;=A1256),--(TOther[End Date Calc]&gt;=A1256),TOther[Amount])))</f>
        <v/>
      </c>
      <c r="Q1256" s="8" t="str">
        <f>IF(A1256="","",IF(COUNTIF(TOther[Frequency],$Q$1)=0,0,IF(B1256="N",SUMIFS(TOther[Amount],TOther[Frequency],$Q$1,TOther[Start Date],"&lt;="&amp;$A1256,TOther[End Date Calc],"&gt;="&amp;A1256,TOther[Start Day],DAY(A1256)),SUMIFS(TOther[Amount],TOther[Frequency],$Q$1,TOther[Start Date],"&lt;="&amp;$A1256,TOther[End Date Calc],"&gt;="&amp;A1256,TOther[Start Day],"&gt;="&amp;DAY(A1256)))))</f>
        <v/>
      </c>
      <c r="R1256" s="8" t="str" cm="1">
        <f t="array" ref="R1256">IF(A1256="","",IF(COUNTIF(TOther[Frequency],R$1)=0,0,SUMPRODUCT(--(TOther[Frequency]=R$1),--(TOther[Start Date]&lt;=A1256),--(TOther[End Date Calc]&gt;=A1256),IF(B1256="N",--(TOther[Start Day]=DAY(A1256)),--(TOther[Start Day]&gt;=DAY(A1256))),--(IFERROR(MOD(TOther[Start Month]-MONTH(A1256)+2,2),1)=0),TOther[Amount])))</f>
        <v/>
      </c>
      <c r="S1256" s="8" t="str" cm="1">
        <f t="array" ref="S1256">IF(A1256="","",IF(COUNTIF(TOther[Frequency],S$1)=0,0,SUMPRODUCT(--(TOther[Frequency]=S$1),--(TOther[Start Date]&lt;=A1256),--(TOther[End Date Calc]&gt;=A1256),IF(B1256="N",--(TOther[Start Day]=DAY(A1256)),--(TOther[Start Day]&gt;=DAY(A1256))),--(IFERROR(MOD(TOther[Start Month]-MONTH(A1256)+3,3),1)=0),TOther[Amount])))</f>
        <v/>
      </c>
      <c r="T1256" s="8" t="str" cm="1">
        <f t="array" ref="T1256">IF($A1256="","",IF(COUNTIF(TOther[Frequency],T$1)=0,0,SUMPRODUCT(--(TOther[Frequency]=T$1),--(TOther[Start Date]&lt;=$A1256),--(TOther[End Date Calc]&gt;=$A1256),IF($B1256="N",--(TOther[Start Day]=DAY($A1256)),--(TOther[Start Day]&gt;=DAY($A1256))),--(IFERROR(MOD(TOther[Start Month]-MONTH($A1256)+4,4),1)=0),TOther[Amount])))</f>
        <v/>
      </c>
      <c r="U1256" s="8" t="str" cm="1">
        <f t="array" ref="U1256">IF(A1256="","",IF(COUNTIF(TOther[Frequency],$U$1)=0,0,SUMPRODUCT(--(TOther[Frequency]=$U$1),--(TOther[Start Date]&lt;=A1256),--(TOther[End Date Calc]&gt;=A1256),IF(B1256="N",--(TOther[Start Day]=DAY(A1256)),--(TOther[Start Day]&gt;=DAY(A1256))),--(IFERROR(MOD(TOther[Start Month]-MONTH(A1256)+6,6),1)=0),TOther[Amount])))</f>
        <v/>
      </c>
      <c r="V1256" s="8" t="str" cm="1">
        <f t="array" ref="V1256">IF(A1256="","",IF(COUNTIF(TOther[Frequency],$V$1)=0,0,SUMPRODUCT(--(TOther[Frequency]=$V$1),--(TOther[Start Date]&lt;=A1256),--(TOther[End Date Calc]&gt;=A1256),IF(B1256="N",--(TOther[Start Day]=DAY(A1256)),--(TOther[Start Day]&gt;=DAY(A1256))),--(IFERROR(MOD(TOther[Start Month]-MONTH(A1256)+12,12),1)=0),TOther[Amount])))</f>
        <v/>
      </c>
      <c r="W1256" s="8" t="str">
        <f>IF(A1256="","",SUMIFS(TOther[Amount],TOther[Start Date],A1256,TOther[Frequency],$W$1))</f>
        <v/>
      </c>
      <c r="X1256" s="9" t="str">
        <f t="shared" si="95"/>
        <v/>
      </c>
      <c r="Y1256" s="9" t="str">
        <f t="shared" si="99"/>
        <v/>
      </c>
      <c r="Z1256" s="8" t="str" cm="1">
        <f t="array" ref="Z1256">IF(A1256="","",IF(COUNTIF('2) Income'!$D$13:$D$32,"Weekly")=0,0,SUMPRODUCT(--(IFERROR(MOD(A1256-'2) Income'!$F$13:$F$32,7),1)=0),--('2) Income'!$D$13:$D$32="Weekly"),--('2) Income'!$F$13:$F$32&lt;=A1256),'2) Income'!$E$13:$E$32)))</f>
        <v/>
      </c>
      <c r="AA1256" s="8" t="str" cm="1">
        <f t="array" ref="AA1256">IF(A1256="","",IF(COUNTIF('2) Income'!$D$13:$D$32,"Every Other Week")=0,0,SUMPRODUCT(--(IFERROR(MOD(A1256-'2) Income'!$F$13:$F$32,14),1)=0),--('2) Income'!$D$13:$D$32="Every Other Week"),--('2) Income'!$F$13:$F$32&lt;=A1256),'2) Income'!$E$13:$E$32)))</f>
        <v/>
      </c>
      <c r="AB1256" s="8" t="str">
        <f>IF(A1256="","",IF(COUNTIF('2) Income'!$D$13:$D$32,"1st and 15th")=0,0,IF(OR(DAY(A1256)=1,DAY(A1256)=15),SUMIFS('2) Income'!$E$13:$E$32,'2) Income'!$D$13:$D$32,"1st and 15th",'2) Income'!$F$13:$F$32,"&lt;="&amp;$A1256),0)))</f>
        <v/>
      </c>
      <c r="AC1256" s="8" t="str">
        <f>IF(A1256="","",IF(COUNTIF('2) Income'!$D$13:$D$32,"2nd Wednesday")=0,0,IF(A1256=(A1256-DAY(A1256)+1+2*7-WEEKDAY(A1256-DAY(A1256)+8-4,1)),SUMIFS('2) Income'!$E$13:$E$32,'2) Income'!$D$13:$D$32,"2nd Wednesday",'2) Income'!$F$13:$F$32,"&lt;="&amp;$A1256),0)))</f>
        <v/>
      </c>
      <c r="AD1256" s="8" t="str">
        <f>IF(A1256="","",IF(COUNTIF('2) Income'!$D$13:$D$32,"3rd Wednesday")=0,0,IF(A1256=(A1256-DAY(A1256)+1+3*7-WEEKDAY(A1256-DAY(A1256)+8-4,1)),SUMIFS('2) Income'!$E$13:$E$32,'2) Income'!$D$13:$D$32,"3rd Wednesday",'2) Income'!$F$13:$F$32,"&lt;="&amp;$A1256),0)))</f>
        <v/>
      </c>
      <c r="AE1256" s="8" t="str">
        <f>IF(A1256="","",IF(COUNTIF('2) Income'!$D$13:$D$32,"4th Wednesday")=0,0,IF(A1256=(A1256-DAY(A1256)+1+4*7-WEEKDAY(A1256-DAY(A1256)+8-4,1)),SUMIFS('2) Income'!$E$13:$E$32,'2) Income'!$D$13:$D$32,"4th Wednesday",'2) Income'!$F$13:$F$32,"&lt;="&amp;$A1256),0)))</f>
        <v/>
      </c>
      <c r="AF1256" s="8" t="str" cm="1">
        <f t="array" ref="AF1256">IF(A1256="","",IF(COUNTIF('2) Income'!$D$13:$D$32,"Every 4 Weeks")=0,0,SUMPRODUCT(--(IFERROR(MOD(A1256-'2) Income'!$F$13:$F$32,28),1)=0),--('2) Income'!$D$13:$D$32="Every 4 Weeks"),--('2) Income'!$F$13:$F$32&lt;=A1256),'2) Income'!$E$13:$E$32)))</f>
        <v/>
      </c>
      <c r="AG1256" s="8" t="str">
        <f>IF(A1256="","",IF(COUNTIF('2) Income'!$D$13:$D$32,"Monthly")=0,0,IF(B1256="N",SUMIFS('2) Income'!$E$13:$E$32,'2) Income'!$D$13:$D$32,"monthly",'2) Income'!$F$13:$F$32,"&lt;="&amp;$A1256,'2) Income'!$I$13:$I$32,DAY(A1256)),SUMIFS('2) Income'!$E$13:$E$32,'2) Income'!$D$13:$D$32,"monthly",'2) Income'!$F$13:$F$32,"&lt;="&amp;$A1256,'2) Income'!$I$13:$I$32,"&gt;="&amp;DAY(A1256)))))</f>
        <v/>
      </c>
      <c r="AH1256" s="8" t="str" cm="1">
        <f t="array" ref="AH1256">IF(A1256="","",IF(COUNTIF('2) Income'!$D$13:$D$32,"Yearly")=0,0,SUMPRODUCT(--('2) Income'!$D$13:$D$32="Yearly"),--('2) Income'!$F$13:$F$32&lt;=A1256),IF(B1256="N",--('2) Income'!$I$13:$I$32=DAY(A1256)),--('2) Income'!$I$13:$I$32&gt;=DAY(A1256))),--(IFERROR(MOD('2) Income'!$H$13:$H$32-MONTH(A1256)+12,12),1)=0),'2) Income'!$E$13:$E$32)))</f>
        <v/>
      </c>
      <c r="AI1256" s="8" t="str">
        <f>IF(A1256="","",IF(COUNTIF('2) Income'!$D$13:$D$32,"one-time")=0,0,SUMIFS('2) Income'!$E$13:$E$32,'2) Income'!$D$13:$D$32,"one-time",'2) Income'!$F$13:$F$32,"="&amp;$A1256)))</f>
        <v/>
      </c>
      <c r="AJ1256" s="9" t="str">
        <f t="shared" si="96"/>
        <v/>
      </c>
    </row>
    <row r="1257" spans="1:36">
      <c r="A1257" s="7" t="str">
        <f>IF(A1256="","",IF(A1256+1&lt;='1) Period'!$E$21,A1256+1,""))</f>
        <v/>
      </c>
      <c r="B1257" s="7" t="e">
        <f t="shared" si="97"/>
        <v>#VALUE!</v>
      </c>
      <c r="C1257" t="e">
        <f t="shared" si="98"/>
        <v>#VALUE!</v>
      </c>
      <c r="D1257" s="8" t="str">
        <f>IF(A1257="","",IF(TEXT(A1257,"dddd")='4) Happy Money'!$E$23,WAllowance,0))</f>
        <v/>
      </c>
      <c r="E1257" s="8" t="str">
        <f>IF(A1257="","",IF(B1257="N",SUMIF(TMonthly[Day of the Month],DAY(A1257),TMonthly[Amount]),SUMIF(TMonthly[Day of the Month],"&gt;="&amp;DAY(A1257),TMonthly[Amount])))</f>
        <v/>
      </c>
      <c r="F1257" s="8" t="str" cm="1">
        <f t="array" ref="F1257">IF(A1257="","",SUMPRODUCT(--(TYearly[Due Date]&lt;=A1257),IF(B1257="N",--(TYearly[Day]=DAY(A1257)),--(TYearly[Day]&gt;=DAY(A1257))),--(IFERROR(MOD(TYearly[Month]-MONTH(A1257)+12,12),1)=0),TYearly[Amount]))</f>
        <v/>
      </c>
      <c r="G1257" s="8" t="str">
        <f>IF(A1257="","",SUMIF(TOneTime[Due Date],A1257,TOneTime[Amount]))</f>
        <v/>
      </c>
      <c r="H1257" s="8" t="str" cm="1">
        <f t="array" ref="H1257">IF(A1257="","",IF(COUNTIF(TOther[Frequency],$H$1)=0,0,SUMPRODUCT(--(IFERROR(MOD(A1257-TOther[Start Date],7),1)=0),--(TOther[Frequency]=$H$1),--(TOther[Start Date]&lt;=A1257),--(TOther[End Date Calc]&gt;=A1257),TOther[Amount])))</f>
        <v/>
      </c>
      <c r="I1257" s="8" t="str" cm="1">
        <f t="array" ref="I1257">IF(A1257="","",IF(COUNTIF(TOther[Frequency],$I$1)=0,0,SUMPRODUCT(--(IFERROR(MOD(A1257-TOther[Start Date],14),1)=0),--(TOther[Frequency]=$I$1),--(TOther[Start Date]&lt;=A1257),--(TOther[End Date Calc]&gt;=A1257),TOther[Amount])))</f>
        <v/>
      </c>
      <c r="J1257" s="8" t="str">
        <f>IF(A1257="","",IF(COUNTIF(TOther[Frequency],$J$1)=0,0,IF(OR(DAY(A1257)=1,DAY(A1257)=15),SUMIFS(TOther[Amount],TOther[Frequency],$J$1,TOther[Start Date],"&lt;="&amp;$A1257,TOther[End Date Calc],"&gt;="&amp;A1257),0)))</f>
        <v/>
      </c>
      <c r="K1257" s="8" t="str">
        <f>IF(A1257="","",IF(COUNTIF(TOther[Frequency],$K$1)=0,0,IF(A1257=(A1257-DAY(A1257)+1+2*7-WEEKDAY(A1257-DAY(A1257)+8-4,1)),SUMIFS(TOther[Amount],TOther[Frequency],$K$1,TOther[Start Date],"&lt;="&amp;$A1257,TOther[End Date Calc],"&gt;="&amp;A1257),0)))</f>
        <v/>
      </c>
      <c r="L1257" s="8" t="str">
        <f>IF(A1257="","",IF(COUNTIF(TOther[Frequency],$L$1)=0,0,IF(A1257=(A1257-DAY(A1257)+1+3*7-WEEKDAY(A1257-DAY(A1257)+8-4,1)),SUMIFS(TOther[Amount],TOther[Frequency],$L$1,TOther[Start Date],"&lt;="&amp;$A1257,TOther[End Date Calc],"&gt;="&amp;A1257),0)))</f>
        <v/>
      </c>
      <c r="M1257" s="8" t="str">
        <f>IF(A1257="","",IF(COUNTIF(TOther[Frequency],$M$1)=0,0,IF(A1257=(A1257-DAY(A1257)+1+4*7-WEEKDAY(A1257-DAY(A1257)+8-4,1)),SUMIFS(TOther[Amount],TOther[Frequency],$M$1,TOther[Start Date],"&lt;="&amp;$A1257,TOther[End Date Calc],"&gt;="&amp;A1257),0)))</f>
        <v/>
      </c>
      <c r="N1257" s="8" t="str" cm="1">
        <f t="array" ref="N1257">IF(A1257="","",IF(COUNTIF(TOther[Frequency],$N$1)=0,0,SUMPRODUCT(--(IFERROR(MOD(A1257-TOther[Start Date],28),1)=0),--(TOther[Frequency]=$N$1),--(TOther[Start Date]&lt;=A1257),--(TOther[End Date Calc]&gt;=A1257),TOther[Amount])))</f>
        <v/>
      </c>
      <c r="O1257" s="8" t="str" cm="1">
        <f t="array" ref="O1257">IF(A1257="","",IF(COUNTIF(TOther[Frequency],$O$1)=0,0,SUMPRODUCT(--(IFERROR(MOD(A1257-TOther[Start Date],42),1)=0),--(TOther[Frequency]=$O$1),--(TOther[Start Date]&lt;=A1257),--(TOther[End Date Calc]&gt;=A1257),TOther[Amount])))</f>
        <v/>
      </c>
      <c r="P1257" s="8" t="str" cm="1">
        <f t="array" ref="P1257">IF(A1257="","",IF(COUNTIF(TOther[Frequency],$P$1)=0,0,SUMPRODUCT(--(IFERROR(MOD(A1257-TOther[Start Date],56),1)=0),--(TOther[Frequency]=$P$1),--(TOther[Start Date]&lt;=A1257),--(TOther[End Date Calc]&gt;=A1257),TOther[Amount])))</f>
        <v/>
      </c>
      <c r="Q1257" s="8" t="str">
        <f>IF(A1257="","",IF(COUNTIF(TOther[Frequency],$Q$1)=0,0,IF(B1257="N",SUMIFS(TOther[Amount],TOther[Frequency],$Q$1,TOther[Start Date],"&lt;="&amp;$A1257,TOther[End Date Calc],"&gt;="&amp;A1257,TOther[Start Day],DAY(A1257)),SUMIFS(TOther[Amount],TOther[Frequency],$Q$1,TOther[Start Date],"&lt;="&amp;$A1257,TOther[End Date Calc],"&gt;="&amp;A1257,TOther[Start Day],"&gt;="&amp;DAY(A1257)))))</f>
        <v/>
      </c>
      <c r="R1257" s="8" t="str" cm="1">
        <f t="array" ref="R1257">IF(A1257="","",IF(COUNTIF(TOther[Frequency],R$1)=0,0,SUMPRODUCT(--(TOther[Frequency]=R$1),--(TOther[Start Date]&lt;=A1257),--(TOther[End Date Calc]&gt;=A1257),IF(B1257="N",--(TOther[Start Day]=DAY(A1257)),--(TOther[Start Day]&gt;=DAY(A1257))),--(IFERROR(MOD(TOther[Start Month]-MONTH(A1257)+2,2),1)=0),TOther[Amount])))</f>
        <v/>
      </c>
      <c r="S1257" s="8" t="str" cm="1">
        <f t="array" ref="S1257">IF(A1257="","",IF(COUNTIF(TOther[Frequency],S$1)=0,0,SUMPRODUCT(--(TOther[Frequency]=S$1),--(TOther[Start Date]&lt;=A1257),--(TOther[End Date Calc]&gt;=A1257),IF(B1257="N",--(TOther[Start Day]=DAY(A1257)),--(TOther[Start Day]&gt;=DAY(A1257))),--(IFERROR(MOD(TOther[Start Month]-MONTH(A1257)+3,3),1)=0),TOther[Amount])))</f>
        <v/>
      </c>
      <c r="T1257" s="8" t="str" cm="1">
        <f t="array" ref="T1257">IF($A1257="","",IF(COUNTIF(TOther[Frequency],T$1)=0,0,SUMPRODUCT(--(TOther[Frequency]=T$1),--(TOther[Start Date]&lt;=$A1257),--(TOther[End Date Calc]&gt;=$A1257),IF($B1257="N",--(TOther[Start Day]=DAY($A1257)),--(TOther[Start Day]&gt;=DAY($A1257))),--(IFERROR(MOD(TOther[Start Month]-MONTH($A1257)+4,4),1)=0),TOther[Amount])))</f>
        <v/>
      </c>
      <c r="U1257" s="8" t="str" cm="1">
        <f t="array" ref="U1257">IF(A1257="","",IF(COUNTIF(TOther[Frequency],$U$1)=0,0,SUMPRODUCT(--(TOther[Frequency]=$U$1),--(TOther[Start Date]&lt;=A1257),--(TOther[End Date Calc]&gt;=A1257),IF(B1257="N",--(TOther[Start Day]=DAY(A1257)),--(TOther[Start Day]&gt;=DAY(A1257))),--(IFERROR(MOD(TOther[Start Month]-MONTH(A1257)+6,6),1)=0),TOther[Amount])))</f>
        <v/>
      </c>
      <c r="V1257" s="8" t="str" cm="1">
        <f t="array" ref="V1257">IF(A1257="","",IF(COUNTIF(TOther[Frequency],$V$1)=0,0,SUMPRODUCT(--(TOther[Frequency]=$V$1),--(TOther[Start Date]&lt;=A1257),--(TOther[End Date Calc]&gt;=A1257),IF(B1257="N",--(TOther[Start Day]=DAY(A1257)),--(TOther[Start Day]&gt;=DAY(A1257))),--(IFERROR(MOD(TOther[Start Month]-MONTH(A1257)+12,12),1)=0),TOther[Amount])))</f>
        <v/>
      </c>
      <c r="W1257" s="8" t="str">
        <f>IF(A1257="","",SUMIFS(TOther[Amount],TOther[Start Date],A1257,TOther[Frequency],$W$1))</f>
        <v/>
      </c>
      <c r="X1257" s="9" t="str">
        <f t="shared" si="95"/>
        <v/>
      </c>
      <c r="Y1257" s="9" t="str">
        <f t="shared" si="99"/>
        <v/>
      </c>
      <c r="Z1257" s="8" t="str" cm="1">
        <f t="array" ref="Z1257">IF(A1257="","",IF(COUNTIF('2) Income'!$D$13:$D$32,"Weekly")=0,0,SUMPRODUCT(--(IFERROR(MOD(A1257-'2) Income'!$F$13:$F$32,7),1)=0),--('2) Income'!$D$13:$D$32="Weekly"),--('2) Income'!$F$13:$F$32&lt;=A1257),'2) Income'!$E$13:$E$32)))</f>
        <v/>
      </c>
      <c r="AA1257" s="8" t="str" cm="1">
        <f t="array" ref="AA1257">IF(A1257="","",IF(COUNTIF('2) Income'!$D$13:$D$32,"Every Other Week")=0,0,SUMPRODUCT(--(IFERROR(MOD(A1257-'2) Income'!$F$13:$F$32,14),1)=0),--('2) Income'!$D$13:$D$32="Every Other Week"),--('2) Income'!$F$13:$F$32&lt;=A1257),'2) Income'!$E$13:$E$32)))</f>
        <v/>
      </c>
      <c r="AB1257" s="8" t="str">
        <f>IF(A1257="","",IF(COUNTIF('2) Income'!$D$13:$D$32,"1st and 15th")=0,0,IF(OR(DAY(A1257)=1,DAY(A1257)=15),SUMIFS('2) Income'!$E$13:$E$32,'2) Income'!$D$13:$D$32,"1st and 15th",'2) Income'!$F$13:$F$32,"&lt;="&amp;$A1257),0)))</f>
        <v/>
      </c>
      <c r="AC1257" s="8" t="str">
        <f>IF(A1257="","",IF(COUNTIF('2) Income'!$D$13:$D$32,"2nd Wednesday")=0,0,IF(A1257=(A1257-DAY(A1257)+1+2*7-WEEKDAY(A1257-DAY(A1257)+8-4,1)),SUMIFS('2) Income'!$E$13:$E$32,'2) Income'!$D$13:$D$32,"2nd Wednesday",'2) Income'!$F$13:$F$32,"&lt;="&amp;$A1257),0)))</f>
        <v/>
      </c>
      <c r="AD1257" s="8" t="str">
        <f>IF(A1257="","",IF(COUNTIF('2) Income'!$D$13:$D$32,"3rd Wednesday")=0,0,IF(A1257=(A1257-DAY(A1257)+1+3*7-WEEKDAY(A1257-DAY(A1257)+8-4,1)),SUMIFS('2) Income'!$E$13:$E$32,'2) Income'!$D$13:$D$32,"3rd Wednesday",'2) Income'!$F$13:$F$32,"&lt;="&amp;$A1257),0)))</f>
        <v/>
      </c>
      <c r="AE1257" s="8" t="str">
        <f>IF(A1257="","",IF(COUNTIF('2) Income'!$D$13:$D$32,"4th Wednesday")=0,0,IF(A1257=(A1257-DAY(A1257)+1+4*7-WEEKDAY(A1257-DAY(A1257)+8-4,1)),SUMIFS('2) Income'!$E$13:$E$32,'2) Income'!$D$13:$D$32,"4th Wednesday",'2) Income'!$F$13:$F$32,"&lt;="&amp;$A1257),0)))</f>
        <v/>
      </c>
      <c r="AF1257" s="8" t="str" cm="1">
        <f t="array" ref="AF1257">IF(A1257="","",IF(COUNTIF('2) Income'!$D$13:$D$32,"Every 4 Weeks")=0,0,SUMPRODUCT(--(IFERROR(MOD(A1257-'2) Income'!$F$13:$F$32,28),1)=0),--('2) Income'!$D$13:$D$32="Every 4 Weeks"),--('2) Income'!$F$13:$F$32&lt;=A1257),'2) Income'!$E$13:$E$32)))</f>
        <v/>
      </c>
      <c r="AG1257" s="8" t="str">
        <f>IF(A1257="","",IF(COUNTIF('2) Income'!$D$13:$D$32,"Monthly")=0,0,IF(B1257="N",SUMIFS('2) Income'!$E$13:$E$32,'2) Income'!$D$13:$D$32,"monthly",'2) Income'!$F$13:$F$32,"&lt;="&amp;$A1257,'2) Income'!$I$13:$I$32,DAY(A1257)),SUMIFS('2) Income'!$E$13:$E$32,'2) Income'!$D$13:$D$32,"monthly",'2) Income'!$F$13:$F$32,"&lt;="&amp;$A1257,'2) Income'!$I$13:$I$32,"&gt;="&amp;DAY(A1257)))))</f>
        <v/>
      </c>
      <c r="AH1257" s="8" t="str" cm="1">
        <f t="array" ref="AH1257">IF(A1257="","",IF(COUNTIF('2) Income'!$D$13:$D$32,"Yearly")=0,0,SUMPRODUCT(--('2) Income'!$D$13:$D$32="Yearly"),--('2) Income'!$F$13:$F$32&lt;=A1257),IF(B1257="N",--('2) Income'!$I$13:$I$32=DAY(A1257)),--('2) Income'!$I$13:$I$32&gt;=DAY(A1257))),--(IFERROR(MOD('2) Income'!$H$13:$H$32-MONTH(A1257)+12,12),1)=0),'2) Income'!$E$13:$E$32)))</f>
        <v/>
      </c>
      <c r="AI1257" s="8" t="str">
        <f>IF(A1257="","",IF(COUNTIF('2) Income'!$D$13:$D$32,"one-time")=0,0,SUMIFS('2) Income'!$E$13:$E$32,'2) Income'!$D$13:$D$32,"one-time",'2) Income'!$F$13:$F$32,"="&amp;$A1257)))</f>
        <v/>
      </c>
      <c r="AJ1257" s="9" t="str">
        <f t="shared" si="96"/>
        <v/>
      </c>
    </row>
    <row r="1258" spans="1:36">
      <c r="A1258" s="7" t="str">
        <f>IF(A1257="","",IF(A1257+1&lt;='1) Period'!$E$21,A1257+1,""))</f>
        <v/>
      </c>
      <c r="B1258" s="7" t="e">
        <f t="shared" si="97"/>
        <v>#VALUE!</v>
      </c>
      <c r="C1258" t="e">
        <f t="shared" si="98"/>
        <v>#VALUE!</v>
      </c>
      <c r="D1258" s="8" t="str">
        <f>IF(A1258="","",IF(TEXT(A1258,"dddd")='4) Happy Money'!$E$23,WAllowance,0))</f>
        <v/>
      </c>
      <c r="E1258" s="8" t="str">
        <f>IF(A1258="","",IF(B1258="N",SUMIF(TMonthly[Day of the Month],DAY(A1258),TMonthly[Amount]),SUMIF(TMonthly[Day of the Month],"&gt;="&amp;DAY(A1258),TMonthly[Amount])))</f>
        <v/>
      </c>
      <c r="F1258" s="8" t="str" cm="1">
        <f t="array" ref="F1258">IF(A1258="","",SUMPRODUCT(--(TYearly[Due Date]&lt;=A1258),IF(B1258="N",--(TYearly[Day]=DAY(A1258)),--(TYearly[Day]&gt;=DAY(A1258))),--(IFERROR(MOD(TYearly[Month]-MONTH(A1258)+12,12),1)=0),TYearly[Amount]))</f>
        <v/>
      </c>
      <c r="G1258" s="8" t="str">
        <f>IF(A1258="","",SUMIF(TOneTime[Due Date],A1258,TOneTime[Amount]))</f>
        <v/>
      </c>
      <c r="H1258" s="8" t="str" cm="1">
        <f t="array" ref="H1258">IF(A1258="","",IF(COUNTIF(TOther[Frequency],$H$1)=0,0,SUMPRODUCT(--(IFERROR(MOD(A1258-TOther[Start Date],7),1)=0),--(TOther[Frequency]=$H$1),--(TOther[Start Date]&lt;=A1258),--(TOther[End Date Calc]&gt;=A1258),TOther[Amount])))</f>
        <v/>
      </c>
      <c r="I1258" s="8" t="str" cm="1">
        <f t="array" ref="I1258">IF(A1258="","",IF(COUNTIF(TOther[Frequency],$I$1)=0,0,SUMPRODUCT(--(IFERROR(MOD(A1258-TOther[Start Date],14),1)=0),--(TOther[Frequency]=$I$1),--(TOther[Start Date]&lt;=A1258),--(TOther[End Date Calc]&gt;=A1258),TOther[Amount])))</f>
        <v/>
      </c>
      <c r="J1258" s="8" t="str">
        <f>IF(A1258="","",IF(COUNTIF(TOther[Frequency],$J$1)=0,0,IF(OR(DAY(A1258)=1,DAY(A1258)=15),SUMIFS(TOther[Amount],TOther[Frequency],$J$1,TOther[Start Date],"&lt;="&amp;$A1258,TOther[End Date Calc],"&gt;="&amp;A1258),0)))</f>
        <v/>
      </c>
      <c r="K1258" s="8" t="str">
        <f>IF(A1258="","",IF(COUNTIF(TOther[Frequency],$K$1)=0,0,IF(A1258=(A1258-DAY(A1258)+1+2*7-WEEKDAY(A1258-DAY(A1258)+8-4,1)),SUMIFS(TOther[Amount],TOther[Frequency],$K$1,TOther[Start Date],"&lt;="&amp;$A1258,TOther[End Date Calc],"&gt;="&amp;A1258),0)))</f>
        <v/>
      </c>
      <c r="L1258" s="8" t="str">
        <f>IF(A1258="","",IF(COUNTIF(TOther[Frequency],$L$1)=0,0,IF(A1258=(A1258-DAY(A1258)+1+3*7-WEEKDAY(A1258-DAY(A1258)+8-4,1)),SUMIFS(TOther[Amount],TOther[Frequency],$L$1,TOther[Start Date],"&lt;="&amp;$A1258,TOther[End Date Calc],"&gt;="&amp;A1258),0)))</f>
        <v/>
      </c>
      <c r="M1258" s="8" t="str">
        <f>IF(A1258="","",IF(COUNTIF(TOther[Frequency],$M$1)=0,0,IF(A1258=(A1258-DAY(A1258)+1+4*7-WEEKDAY(A1258-DAY(A1258)+8-4,1)),SUMIFS(TOther[Amount],TOther[Frequency],$M$1,TOther[Start Date],"&lt;="&amp;$A1258,TOther[End Date Calc],"&gt;="&amp;A1258),0)))</f>
        <v/>
      </c>
      <c r="N1258" s="8" t="str" cm="1">
        <f t="array" ref="N1258">IF(A1258="","",IF(COUNTIF(TOther[Frequency],$N$1)=0,0,SUMPRODUCT(--(IFERROR(MOD(A1258-TOther[Start Date],28),1)=0),--(TOther[Frequency]=$N$1),--(TOther[Start Date]&lt;=A1258),--(TOther[End Date Calc]&gt;=A1258),TOther[Amount])))</f>
        <v/>
      </c>
      <c r="O1258" s="8" t="str" cm="1">
        <f t="array" ref="O1258">IF(A1258="","",IF(COUNTIF(TOther[Frequency],$O$1)=0,0,SUMPRODUCT(--(IFERROR(MOD(A1258-TOther[Start Date],42),1)=0),--(TOther[Frequency]=$O$1),--(TOther[Start Date]&lt;=A1258),--(TOther[End Date Calc]&gt;=A1258),TOther[Amount])))</f>
        <v/>
      </c>
      <c r="P1258" s="8" t="str" cm="1">
        <f t="array" ref="P1258">IF(A1258="","",IF(COUNTIF(TOther[Frequency],$P$1)=0,0,SUMPRODUCT(--(IFERROR(MOD(A1258-TOther[Start Date],56),1)=0),--(TOther[Frequency]=$P$1),--(TOther[Start Date]&lt;=A1258),--(TOther[End Date Calc]&gt;=A1258),TOther[Amount])))</f>
        <v/>
      </c>
      <c r="Q1258" s="8" t="str">
        <f>IF(A1258="","",IF(COUNTIF(TOther[Frequency],$Q$1)=0,0,IF(B1258="N",SUMIFS(TOther[Amount],TOther[Frequency],$Q$1,TOther[Start Date],"&lt;="&amp;$A1258,TOther[End Date Calc],"&gt;="&amp;A1258,TOther[Start Day],DAY(A1258)),SUMIFS(TOther[Amount],TOther[Frequency],$Q$1,TOther[Start Date],"&lt;="&amp;$A1258,TOther[End Date Calc],"&gt;="&amp;A1258,TOther[Start Day],"&gt;="&amp;DAY(A1258)))))</f>
        <v/>
      </c>
      <c r="R1258" s="8" t="str" cm="1">
        <f t="array" ref="R1258">IF(A1258="","",IF(COUNTIF(TOther[Frequency],R$1)=0,0,SUMPRODUCT(--(TOther[Frequency]=R$1),--(TOther[Start Date]&lt;=A1258),--(TOther[End Date Calc]&gt;=A1258),IF(B1258="N",--(TOther[Start Day]=DAY(A1258)),--(TOther[Start Day]&gt;=DAY(A1258))),--(IFERROR(MOD(TOther[Start Month]-MONTH(A1258)+2,2),1)=0),TOther[Amount])))</f>
        <v/>
      </c>
      <c r="S1258" s="8" t="str" cm="1">
        <f t="array" ref="S1258">IF(A1258="","",IF(COUNTIF(TOther[Frequency],S$1)=0,0,SUMPRODUCT(--(TOther[Frequency]=S$1),--(TOther[Start Date]&lt;=A1258),--(TOther[End Date Calc]&gt;=A1258),IF(B1258="N",--(TOther[Start Day]=DAY(A1258)),--(TOther[Start Day]&gt;=DAY(A1258))),--(IFERROR(MOD(TOther[Start Month]-MONTH(A1258)+3,3),1)=0),TOther[Amount])))</f>
        <v/>
      </c>
      <c r="T1258" s="8" t="str" cm="1">
        <f t="array" ref="T1258">IF($A1258="","",IF(COUNTIF(TOther[Frequency],T$1)=0,0,SUMPRODUCT(--(TOther[Frequency]=T$1),--(TOther[Start Date]&lt;=$A1258),--(TOther[End Date Calc]&gt;=$A1258),IF($B1258="N",--(TOther[Start Day]=DAY($A1258)),--(TOther[Start Day]&gt;=DAY($A1258))),--(IFERROR(MOD(TOther[Start Month]-MONTH($A1258)+4,4),1)=0),TOther[Amount])))</f>
        <v/>
      </c>
      <c r="U1258" s="8" t="str" cm="1">
        <f t="array" ref="U1258">IF(A1258="","",IF(COUNTIF(TOther[Frequency],$U$1)=0,0,SUMPRODUCT(--(TOther[Frequency]=$U$1),--(TOther[Start Date]&lt;=A1258),--(TOther[End Date Calc]&gt;=A1258),IF(B1258="N",--(TOther[Start Day]=DAY(A1258)),--(TOther[Start Day]&gt;=DAY(A1258))),--(IFERROR(MOD(TOther[Start Month]-MONTH(A1258)+6,6),1)=0),TOther[Amount])))</f>
        <v/>
      </c>
      <c r="V1258" s="8" t="str" cm="1">
        <f t="array" ref="V1258">IF(A1258="","",IF(COUNTIF(TOther[Frequency],$V$1)=0,0,SUMPRODUCT(--(TOther[Frequency]=$V$1),--(TOther[Start Date]&lt;=A1258),--(TOther[End Date Calc]&gt;=A1258),IF(B1258="N",--(TOther[Start Day]=DAY(A1258)),--(TOther[Start Day]&gt;=DAY(A1258))),--(IFERROR(MOD(TOther[Start Month]-MONTH(A1258)+12,12),1)=0),TOther[Amount])))</f>
        <v/>
      </c>
      <c r="W1258" s="8" t="str">
        <f>IF(A1258="","",SUMIFS(TOther[Amount],TOther[Start Date],A1258,TOther[Frequency],$W$1))</f>
        <v/>
      </c>
      <c r="X1258" s="9" t="str">
        <f t="shared" si="95"/>
        <v/>
      </c>
      <c r="Y1258" s="9" t="str">
        <f t="shared" si="99"/>
        <v/>
      </c>
      <c r="Z1258" s="8" t="str" cm="1">
        <f t="array" ref="Z1258">IF(A1258="","",IF(COUNTIF('2) Income'!$D$13:$D$32,"Weekly")=0,0,SUMPRODUCT(--(IFERROR(MOD(A1258-'2) Income'!$F$13:$F$32,7),1)=0),--('2) Income'!$D$13:$D$32="Weekly"),--('2) Income'!$F$13:$F$32&lt;=A1258),'2) Income'!$E$13:$E$32)))</f>
        <v/>
      </c>
      <c r="AA1258" s="8" t="str" cm="1">
        <f t="array" ref="AA1258">IF(A1258="","",IF(COUNTIF('2) Income'!$D$13:$D$32,"Every Other Week")=0,0,SUMPRODUCT(--(IFERROR(MOD(A1258-'2) Income'!$F$13:$F$32,14),1)=0),--('2) Income'!$D$13:$D$32="Every Other Week"),--('2) Income'!$F$13:$F$32&lt;=A1258),'2) Income'!$E$13:$E$32)))</f>
        <v/>
      </c>
      <c r="AB1258" s="8" t="str">
        <f>IF(A1258="","",IF(COUNTIF('2) Income'!$D$13:$D$32,"1st and 15th")=0,0,IF(OR(DAY(A1258)=1,DAY(A1258)=15),SUMIFS('2) Income'!$E$13:$E$32,'2) Income'!$D$13:$D$32,"1st and 15th",'2) Income'!$F$13:$F$32,"&lt;="&amp;$A1258),0)))</f>
        <v/>
      </c>
      <c r="AC1258" s="8" t="str">
        <f>IF(A1258="","",IF(COUNTIF('2) Income'!$D$13:$D$32,"2nd Wednesday")=0,0,IF(A1258=(A1258-DAY(A1258)+1+2*7-WEEKDAY(A1258-DAY(A1258)+8-4,1)),SUMIFS('2) Income'!$E$13:$E$32,'2) Income'!$D$13:$D$32,"2nd Wednesday",'2) Income'!$F$13:$F$32,"&lt;="&amp;$A1258),0)))</f>
        <v/>
      </c>
      <c r="AD1258" s="8" t="str">
        <f>IF(A1258="","",IF(COUNTIF('2) Income'!$D$13:$D$32,"3rd Wednesday")=0,0,IF(A1258=(A1258-DAY(A1258)+1+3*7-WEEKDAY(A1258-DAY(A1258)+8-4,1)),SUMIFS('2) Income'!$E$13:$E$32,'2) Income'!$D$13:$D$32,"3rd Wednesday",'2) Income'!$F$13:$F$32,"&lt;="&amp;$A1258),0)))</f>
        <v/>
      </c>
      <c r="AE1258" s="8" t="str">
        <f>IF(A1258="","",IF(COUNTIF('2) Income'!$D$13:$D$32,"4th Wednesday")=0,0,IF(A1258=(A1258-DAY(A1258)+1+4*7-WEEKDAY(A1258-DAY(A1258)+8-4,1)),SUMIFS('2) Income'!$E$13:$E$32,'2) Income'!$D$13:$D$32,"4th Wednesday",'2) Income'!$F$13:$F$32,"&lt;="&amp;$A1258),0)))</f>
        <v/>
      </c>
      <c r="AF1258" s="8" t="str" cm="1">
        <f t="array" ref="AF1258">IF(A1258="","",IF(COUNTIF('2) Income'!$D$13:$D$32,"Every 4 Weeks")=0,0,SUMPRODUCT(--(IFERROR(MOD(A1258-'2) Income'!$F$13:$F$32,28),1)=0),--('2) Income'!$D$13:$D$32="Every 4 Weeks"),--('2) Income'!$F$13:$F$32&lt;=A1258),'2) Income'!$E$13:$E$32)))</f>
        <v/>
      </c>
      <c r="AG1258" s="8" t="str">
        <f>IF(A1258="","",IF(COUNTIF('2) Income'!$D$13:$D$32,"Monthly")=0,0,IF(B1258="N",SUMIFS('2) Income'!$E$13:$E$32,'2) Income'!$D$13:$D$32,"monthly",'2) Income'!$F$13:$F$32,"&lt;="&amp;$A1258,'2) Income'!$I$13:$I$32,DAY(A1258)),SUMIFS('2) Income'!$E$13:$E$32,'2) Income'!$D$13:$D$32,"monthly",'2) Income'!$F$13:$F$32,"&lt;="&amp;$A1258,'2) Income'!$I$13:$I$32,"&gt;="&amp;DAY(A1258)))))</f>
        <v/>
      </c>
      <c r="AH1258" s="8" t="str" cm="1">
        <f t="array" ref="AH1258">IF(A1258="","",IF(COUNTIF('2) Income'!$D$13:$D$32,"Yearly")=0,0,SUMPRODUCT(--('2) Income'!$D$13:$D$32="Yearly"),--('2) Income'!$F$13:$F$32&lt;=A1258),IF(B1258="N",--('2) Income'!$I$13:$I$32=DAY(A1258)),--('2) Income'!$I$13:$I$32&gt;=DAY(A1258))),--(IFERROR(MOD('2) Income'!$H$13:$H$32-MONTH(A1258)+12,12),1)=0),'2) Income'!$E$13:$E$32)))</f>
        <v/>
      </c>
      <c r="AI1258" s="8" t="str">
        <f>IF(A1258="","",IF(COUNTIF('2) Income'!$D$13:$D$32,"one-time")=0,0,SUMIFS('2) Income'!$E$13:$E$32,'2) Income'!$D$13:$D$32,"one-time",'2) Income'!$F$13:$F$32,"="&amp;$A1258)))</f>
        <v/>
      </c>
      <c r="AJ1258" s="9" t="str">
        <f t="shared" si="96"/>
        <v/>
      </c>
    </row>
    <row r="1259" spans="1:36">
      <c r="A1259" s="7" t="str">
        <f>IF(A1258="","",IF(A1258+1&lt;='1) Period'!$E$21,A1258+1,""))</f>
        <v/>
      </c>
      <c r="B1259" s="7" t="e">
        <f t="shared" si="97"/>
        <v>#VALUE!</v>
      </c>
      <c r="C1259" t="e">
        <f t="shared" si="98"/>
        <v>#VALUE!</v>
      </c>
      <c r="D1259" s="8" t="str">
        <f>IF(A1259="","",IF(TEXT(A1259,"dddd")='4) Happy Money'!$E$23,WAllowance,0))</f>
        <v/>
      </c>
      <c r="E1259" s="8" t="str">
        <f>IF(A1259="","",IF(B1259="N",SUMIF(TMonthly[Day of the Month],DAY(A1259),TMonthly[Amount]),SUMIF(TMonthly[Day of the Month],"&gt;="&amp;DAY(A1259),TMonthly[Amount])))</f>
        <v/>
      </c>
      <c r="F1259" s="8" t="str" cm="1">
        <f t="array" ref="F1259">IF(A1259="","",SUMPRODUCT(--(TYearly[Due Date]&lt;=A1259),IF(B1259="N",--(TYearly[Day]=DAY(A1259)),--(TYearly[Day]&gt;=DAY(A1259))),--(IFERROR(MOD(TYearly[Month]-MONTH(A1259)+12,12),1)=0),TYearly[Amount]))</f>
        <v/>
      </c>
      <c r="G1259" s="8" t="str">
        <f>IF(A1259="","",SUMIF(TOneTime[Due Date],A1259,TOneTime[Amount]))</f>
        <v/>
      </c>
      <c r="H1259" s="8" t="str" cm="1">
        <f t="array" ref="H1259">IF(A1259="","",IF(COUNTIF(TOther[Frequency],$H$1)=0,0,SUMPRODUCT(--(IFERROR(MOD(A1259-TOther[Start Date],7),1)=0),--(TOther[Frequency]=$H$1),--(TOther[Start Date]&lt;=A1259),--(TOther[End Date Calc]&gt;=A1259),TOther[Amount])))</f>
        <v/>
      </c>
      <c r="I1259" s="8" t="str" cm="1">
        <f t="array" ref="I1259">IF(A1259="","",IF(COUNTIF(TOther[Frequency],$I$1)=0,0,SUMPRODUCT(--(IFERROR(MOD(A1259-TOther[Start Date],14),1)=0),--(TOther[Frequency]=$I$1),--(TOther[Start Date]&lt;=A1259),--(TOther[End Date Calc]&gt;=A1259),TOther[Amount])))</f>
        <v/>
      </c>
      <c r="J1259" s="8" t="str">
        <f>IF(A1259="","",IF(COUNTIF(TOther[Frequency],$J$1)=0,0,IF(OR(DAY(A1259)=1,DAY(A1259)=15),SUMIFS(TOther[Amount],TOther[Frequency],$J$1,TOther[Start Date],"&lt;="&amp;$A1259,TOther[End Date Calc],"&gt;="&amp;A1259),0)))</f>
        <v/>
      </c>
      <c r="K1259" s="8" t="str">
        <f>IF(A1259="","",IF(COUNTIF(TOther[Frequency],$K$1)=0,0,IF(A1259=(A1259-DAY(A1259)+1+2*7-WEEKDAY(A1259-DAY(A1259)+8-4,1)),SUMIFS(TOther[Amount],TOther[Frequency],$K$1,TOther[Start Date],"&lt;="&amp;$A1259,TOther[End Date Calc],"&gt;="&amp;A1259),0)))</f>
        <v/>
      </c>
      <c r="L1259" s="8" t="str">
        <f>IF(A1259="","",IF(COUNTIF(TOther[Frequency],$L$1)=0,0,IF(A1259=(A1259-DAY(A1259)+1+3*7-WEEKDAY(A1259-DAY(A1259)+8-4,1)),SUMIFS(TOther[Amount],TOther[Frequency],$L$1,TOther[Start Date],"&lt;="&amp;$A1259,TOther[End Date Calc],"&gt;="&amp;A1259),0)))</f>
        <v/>
      </c>
      <c r="M1259" s="8" t="str">
        <f>IF(A1259="","",IF(COUNTIF(TOther[Frequency],$M$1)=0,0,IF(A1259=(A1259-DAY(A1259)+1+4*7-WEEKDAY(A1259-DAY(A1259)+8-4,1)),SUMIFS(TOther[Amount],TOther[Frequency],$M$1,TOther[Start Date],"&lt;="&amp;$A1259,TOther[End Date Calc],"&gt;="&amp;A1259),0)))</f>
        <v/>
      </c>
      <c r="N1259" s="8" t="str" cm="1">
        <f t="array" ref="N1259">IF(A1259="","",IF(COUNTIF(TOther[Frequency],$N$1)=0,0,SUMPRODUCT(--(IFERROR(MOD(A1259-TOther[Start Date],28),1)=0),--(TOther[Frequency]=$N$1),--(TOther[Start Date]&lt;=A1259),--(TOther[End Date Calc]&gt;=A1259),TOther[Amount])))</f>
        <v/>
      </c>
      <c r="O1259" s="8" t="str" cm="1">
        <f t="array" ref="O1259">IF(A1259="","",IF(COUNTIF(TOther[Frequency],$O$1)=0,0,SUMPRODUCT(--(IFERROR(MOD(A1259-TOther[Start Date],42),1)=0),--(TOther[Frequency]=$O$1),--(TOther[Start Date]&lt;=A1259),--(TOther[End Date Calc]&gt;=A1259),TOther[Amount])))</f>
        <v/>
      </c>
      <c r="P1259" s="8" t="str" cm="1">
        <f t="array" ref="P1259">IF(A1259="","",IF(COUNTIF(TOther[Frequency],$P$1)=0,0,SUMPRODUCT(--(IFERROR(MOD(A1259-TOther[Start Date],56),1)=0),--(TOther[Frequency]=$P$1),--(TOther[Start Date]&lt;=A1259),--(TOther[End Date Calc]&gt;=A1259),TOther[Amount])))</f>
        <v/>
      </c>
      <c r="Q1259" s="8" t="str">
        <f>IF(A1259="","",IF(COUNTIF(TOther[Frequency],$Q$1)=0,0,IF(B1259="N",SUMIFS(TOther[Amount],TOther[Frequency],$Q$1,TOther[Start Date],"&lt;="&amp;$A1259,TOther[End Date Calc],"&gt;="&amp;A1259,TOther[Start Day],DAY(A1259)),SUMIFS(TOther[Amount],TOther[Frequency],$Q$1,TOther[Start Date],"&lt;="&amp;$A1259,TOther[End Date Calc],"&gt;="&amp;A1259,TOther[Start Day],"&gt;="&amp;DAY(A1259)))))</f>
        <v/>
      </c>
      <c r="R1259" s="8" t="str" cm="1">
        <f t="array" ref="R1259">IF(A1259="","",IF(COUNTIF(TOther[Frequency],R$1)=0,0,SUMPRODUCT(--(TOther[Frequency]=R$1),--(TOther[Start Date]&lt;=A1259),--(TOther[End Date Calc]&gt;=A1259),IF(B1259="N",--(TOther[Start Day]=DAY(A1259)),--(TOther[Start Day]&gt;=DAY(A1259))),--(IFERROR(MOD(TOther[Start Month]-MONTH(A1259)+2,2),1)=0),TOther[Amount])))</f>
        <v/>
      </c>
      <c r="S1259" s="8" t="str" cm="1">
        <f t="array" ref="S1259">IF(A1259="","",IF(COUNTIF(TOther[Frequency],S$1)=0,0,SUMPRODUCT(--(TOther[Frequency]=S$1),--(TOther[Start Date]&lt;=A1259),--(TOther[End Date Calc]&gt;=A1259),IF(B1259="N",--(TOther[Start Day]=DAY(A1259)),--(TOther[Start Day]&gt;=DAY(A1259))),--(IFERROR(MOD(TOther[Start Month]-MONTH(A1259)+3,3),1)=0),TOther[Amount])))</f>
        <v/>
      </c>
      <c r="T1259" s="8" t="str" cm="1">
        <f t="array" ref="T1259">IF($A1259="","",IF(COUNTIF(TOther[Frequency],T$1)=0,0,SUMPRODUCT(--(TOther[Frequency]=T$1),--(TOther[Start Date]&lt;=$A1259),--(TOther[End Date Calc]&gt;=$A1259),IF($B1259="N",--(TOther[Start Day]=DAY($A1259)),--(TOther[Start Day]&gt;=DAY($A1259))),--(IFERROR(MOD(TOther[Start Month]-MONTH($A1259)+4,4),1)=0),TOther[Amount])))</f>
        <v/>
      </c>
      <c r="U1259" s="8" t="str" cm="1">
        <f t="array" ref="U1259">IF(A1259="","",IF(COUNTIF(TOther[Frequency],$U$1)=0,0,SUMPRODUCT(--(TOther[Frequency]=$U$1),--(TOther[Start Date]&lt;=A1259),--(TOther[End Date Calc]&gt;=A1259),IF(B1259="N",--(TOther[Start Day]=DAY(A1259)),--(TOther[Start Day]&gt;=DAY(A1259))),--(IFERROR(MOD(TOther[Start Month]-MONTH(A1259)+6,6),1)=0),TOther[Amount])))</f>
        <v/>
      </c>
      <c r="V1259" s="8" t="str" cm="1">
        <f t="array" ref="V1259">IF(A1259="","",IF(COUNTIF(TOther[Frequency],$V$1)=0,0,SUMPRODUCT(--(TOther[Frequency]=$V$1),--(TOther[Start Date]&lt;=A1259),--(TOther[End Date Calc]&gt;=A1259),IF(B1259="N",--(TOther[Start Day]=DAY(A1259)),--(TOther[Start Day]&gt;=DAY(A1259))),--(IFERROR(MOD(TOther[Start Month]-MONTH(A1259)+12,12),1)=0),TOther[Amount])))</f>
        <v/>
      </c>
      <c r="W1259" s="8" t="str">
        <f>IF(A1259="","",SUMIFS(TOther[Amount],TOther[Start Date],A1259,TOther[Frequency],$W$1))</f>
        <v/>
      </c>
      <c r="X1259" s="9" t="str">
        <f t="shared" si="95"/>
        <v/>
      </c>
      <c r="Y1259" s="9" t="str">
        <f t="shared" si="99"/>
        <v/>
      </c>
      <c r="Z1259" s="8" t="str" cm="1">
        <f t="array" ref="Z1259">IF(A1259="","",IF(COUNTIF('2) Income'!$D$13:$D$32,"Weekly")=0,0,SUMPRODUCT(--(IFERROR(MOD(A1259-'2) Income'!$F$13:$F$32,7),1)=0),--('2) Income'!$D$13:$D$32="Weekly"),--('2) Income'!$F$13:$F$32&lt;=A1259),'2) Income'!$E$13:$E$32)))</f>
        <v/>
      </c>
      <c r="AA1259" s="8" t="str" cm="1">
        <f t="array" ref="AA1259">IF(A1259="","",IF(COUNTIF('2) Income'!$D$13:$D$32,"Every Other Week")=0,0,SUMPRODUCT(--(IFERROR(MOD(A1259-'2) Income'!$F$13:$F$32,14),1)=0),--('2) Income'!$D$13:$D$32="Every Other Week"),--('2) Income'!$F$13:$F$32&lt;=A1259),'2) Income'!$E$13:$E$32)))</f>
        <v/>
      </c>
      <c r="AB1259" s="8" t="str">
        <f>IF(A1259="","",IF(COUNTIF('2) Income'!$D$13:$D$32,"1st and 15th")=0,0,IF(OR(DAY(A1259)=1,DAY(A1259)=15),SUMIFS('2) Income'!$E$13:$E$32,'2) Income'!$D$13:$D$32,"1st and 15th",'2) Income'!$F$13:$F$32,"&lt;="&amp;$A1259),0)))</f>
        <v/>
      </c>
      <c r="AC1259" s="8" t="str">
        <f>IF(A1259="","",IF(COUNTIF('2) Income'!$D$13:$D$32,"2nd Wednesday")=0,0,IF(A1259=(A1259-DAY(A1259)+1+2*7-WEEKDAY(A1259-DAY(A1259)+8-4,1)),SUMIFS('2) Income'!$E$13:$E$32,'2) Income'!$D$13:$D$32,"2nd Wednesday",'2) Income'!$F$13:$F$32,"&lt;="&amp;$A1259),0)))</f>
        <v/>
      </c>
      <c r="AD1259" s="8" t="str">
        <f>IF(A1259="","",IF(COUNTIF('2) Income'!$D$13:$D$32,"3rd Wednesday")=0,0,IF(A1259=(A1259-DAY(A1259)+1+3*7-WEEKDAY(A1259-DAY(A1259)+8-4,1)),SUMIFS('2) Income'!$E$13:$E$32,'2) Income'!$D$13:$D$32,"3rd Wednesday",'2) Income'!$F$13:$F$32,"&lt;="&amp;$A1259),0)))</f>
        <v/>
      </c>
      <c r="AE1259" s="8" t="str">
        <f>IF(A1259="","",IF(COUNTIF('2) Income'!$D$13:$D$32,"4th Wednesday")=0,0,IF(A1259=(A1259-DAY(A1259)+1+4*7-WEEKDAY(A1259-DAY(A1259)+8-4,1)),SUMIFS('2) Income'!$E$13:$E$32,'2) Income'!$D$13:$D$32,"4th Wednesday",'2) Income'!$F$13:$F$32,"&lt;="&amp;$A1259),0)))</f>
        <v/>
      </c>
      <c r="AF1259" s="8" t="str" cm="1">
        <f t="array" ref="AF1259">IF(A1259="","",IF(COUNTIF('2) Income'!$D$13:$D$32,"Every 4 Weeks")=0,0,SUMPRODUCT(--(IFERROR(MOD(A1259-'2) Income'!$F$13:$F$32,28),1)=0),--('2) Income'!$D$13:$D$32="Every 4 Weeks"),--('2) Income'!$F$13:$F$32&lt;=A1259),'2) Income'!$E$13:$E$32)))</f>
        <v/>
      </c>
      <c r="AG1259" s="8" t="str">
        <f>IF(A1259="","",IF(COUNTIF('2) Income'!$D$13:$D$32,"Monthly")=0,0,IF(B1259="N",SUMIFS('2) Income'!$E$13:$E$32,'2) Income'!$D$13:$D$32,"monthly",'2) Income'!$F$13:$F$32,"&lt;="&amp;$A1259,'2) Income'!$I$13:$I$32,DAY(A1259)),SUMIFS('2) Income'!$E$13:$E$32,'2) Income'!$D$13:$D$32,"monthly",'2) Income'!$F$13:$F$32,"&lt;="&amp;$A1259,'2) Income'!$I$13:$I$32,"&gt;="&amp;DAY(A1259)))))</f>
        <v/>
      </c>
      <c r="AH1259" s="8" t="str" cm="1">
        <f t="array" ref="AH1259">IF(A1259="","",IF(COUNTIF('2) Income'!$D$13:$D$32,"Yearly")=0,0,SUMPRODUCT(--('2) Income'!$D$13:$D$32="Yearly"),--('2) Income'!$F$13:$F$32&lt;=A1259),IF(B1259="N",--('2) Income'!$I$13:$I$32=DAY(A1259)),--('2) Income'!$I$13:$I$32&gt;=DAY(A1259))),--(IFERROR(MOD('2) Income'!$H$13:$H$32-MONTH(A1259)+12,12),1)=0),'2) Income'!$E$13:$E$32)))</f>
        <v/>
      </c>
      <c r="AI1259" s="8" t="str">
        <f>IF(A1259="","",IF(COUNTIF('2) Income'!$D$13:$D$32,"one-time")=0,0,SUMIFS('2) Income'!$E$13:$E$32,'2) Income'!$D$13:$D$32,"one-time",'2) Income'!$F$13:$F$32,"="&amp;$A1259)))</f>
        <v/>
      </c>
      <c r="AJ1259" s="9" t="str">
        <f t="shared" si="96"/>
        <v/>
      </c>
    </row>
    <row r="1260" spans="1:36">
      <c r="A1260" s="7" t="str">
        <f>IF(A1259="","",IF(A1259+1&lt;='1) Period'!$E$21,A1259+1,""))</f>
        <v/>
      </c>
      <c r="B1260" s="7" t="e">
        <f t="shared" si="97"/>
        <v>#VALUE!</v>
      </c>
      <c r="C1260" t="e">
        <f t="shared" si="98"/>
        <v>#VALUE!</v>
      </c>
      <c r="D1260" s="8" t="str">
        <f>IF(A1260="","",IF(TEXT(A1260,"dddd")='4) Happy Money'!$E$23,WAllowance,0))</f>
        <v/>
      </c>
      <c r="E1260" s="8" t="str">
        <f>IF(A1260="","",IF(B1260="N",SUMIF(TMonthly[Day of the Month],DAY(A1260),TMonthly[Amount]),SUMIF(TMonthly[Day of the Month],"&gt;="&amp;DAY(A1260),TMonthly[Amount])))</f>
        <v/>
      </c>
      <c r="F1260" s="8" t="str" cm="1">
        <f t="array" ref="F1260">IF(A1260="","",SUMPRODUCT(--(TYearly[Due Date]&lt;=A1260),IF(B1260="N",--(TYearly[Day]=DAY(A1260)),--(TYearly[Day]&gt;=DAY(A1260))),--(IFERROR(MOD(TYearly[Month]-MONTH(A1260)+12,12),1)=0),TYearly[Amount]))</f>
        <v/>
      </c>
      <c r="G1260" s="8" t="str">
        <f>IF(A1260="","",SUMIF(TOneTime[Due Date],A1260,TOneTime[Amount]))</f>
        <v/>
      </c>
      <c r="H1260" s="8" t="str" cm="1">
        <f t="array" ref="H1260">IF(A1260="","",IF(COUNTIF(TOther[Frequency],$H$1)=0,0,SUMPRODUCT(--(IFERROR(MOD(A1260-TOther[Start Date],7),1)=0),--(TOther[Frequency]=$H$1),--(TOther[Start Date]&lt;=A1260),--(TOther[End Date Calc]&gt;=A1260),TOther[Amount])))</f>
        <v/>
      </c>
      <c r="I1260" s="8" t="str" cm="1">
        <f t="array" ref="I1260">IF(A1260="","",IF(COUNTIF(TOther[Frequency],$I$1)=0,0,SUMPRODUCT(--(IFERROR(MOD(A1260-TOther[Start Date],14),1)=0),--(TOther[Frequency]=$I$1),--(TOther[Start Date]&lt;=A1260),--(TOther[End Date Calc]&gt;=A1260),TOther[Amount])))</f>
        <v/>
      </c>
      <c r="J1260" s="8" t="str">
        <f>IF(A1260="","",IF(COUNTIF(TOther[Frequency],$J$1)=0,0,IF(OR(DAY(A1260)=1,DAY(A1260)=15),SUMIFS(TOther[Amount],TOther[Frequency],$J$1,TOther[Start Date],"&lt;="&amp;$A1260,TOther[End Date Calc],"&gt;="&amp;A1260),0)))</f>
        <v/>
      </c>
      <c r="K1260" s="8" t="str">
        <f>IF(A1260="","",IF(COUNTIF(TOther[Frequency],$K$1)=0,0,IF(A1260=(A1260-DAY(A1260)+1+2*7-WEEKDAY(A1260-DAY(A1260)+8-4,1)),SUMIFS(TOther[Amount],TOther[Frequency],$K$1,TOther[Start Date],"&lt;="&amp;$A1260,TOther[End Date Calc],"&gt;="&amp;A1260),0)))</f>
        <v/>
      </c>
      <c r="L1260" s="8" t="str">
        <f>IF(A1260="","",IF(COUNTIF(TOther[Frequency],$L$1)=0,0,IF(A1260=(A1260-DAY(A1260)+1+3*7-WEEKDAY(A1260-DAY(A1260)+8-4,1)),SUMIFS(TOther[Amount],TOther[Frequency],$L$1,TOther[Start Date],"&lt;="&amp;$A1260,TOther[End Date Calc],"&gt;="&amp;A1260),0)))</f>
        <v/>
      </c>
      <c r="M1260" s="8" t="str">
        <f>IF(A1260="","",IF(COUNTIF(TOther[Frequency],$M$1)=0,0,IF(A1260=(A1260-DAY(A1260)+1+4*7-WEEKDAY(A1260-DAY(A1260)+8-4,1)),SUMIFS(TOther[Amount],TOther[Frequency],$M$1,TOther[Start Date],"&lt;="&amp;$A1260,TOther[End Date Calc],"&gt;="&amp;A1260),0)))</f>
        <v/>
      </c>
      <c r="N1260" s="8" t="str" cm="1">
        <f t="array" ref="N1260">IF(A1260="","",IF(COUNTIF(TOther[Frequency],$N$1)=0,0,SUMPRODUCT(--(IFERROR(MOD(A1260-TOther[Start Date],28),1)=0),--(TOther[Frequency]=$N$1),--(TOther[Start Date]&lt;=A1260),--(TOther[End Date Calc]&gt;=A1260),TOther[Amount])))</f>
        <v/>
      </c>
      <c r="O1260" s="8" t="str" cm="1">
        <f t="array" ref="O1260">IF(A1260="","",IF(COUNTIF(TOther[Frequency],$O$1)=0,0,SUMPRODUCT(--(IFERROR(MOD(A1260-TOther[Start Date],42),1)=0),--(TOther[Frequency]=$O$1),--(TOther[Start Date]&lt;=A1260),--(TOther[End Date Calc]&gt;=A1260),TOther[Amount])))</f>
        <v/>
      </c>
      <c r="P1260" s="8" t="str" cm="1">
        <f t="array" ref="P1260">IF(A1260="","",IF(COUNTIF(TOther[Frequency],$P$1)=0,0,SUMPRODUCT(--(IFERROR(MOD(A1260-TOther[Start Date],56),1)=0),--(TOther[Frequency]=$P$1),--(TOther[Start Date]&lt;=A1260),--(TOther[End Date Calc]&gt;=A1260),TOther[Amount])))</f>
        <v/>
      </c>
      <c r="Q1260" s="8" t="str">
        <f>IF(A1260="","",IF(COUNTIF(TOther[Frequency],$Q$1)=0,0,IF(B1260="N",SUMIFS(TOther[Amount],TOther[Frequency],$Q$1,TOther[Start Date],"&lt;="&amp;$A1260,TOther[End Date Calc],"&gt;="&amp;A1260,TOther[Start Day],DAY(A1260)),SUMIFS(TOther[Amount],TOther[Frequency],$Q$1,TOther[Start Date],"&lt;="&amp;$A1260,TOther[End Date Calc],"&gt;="&amp;A1260,TOther[Start Day],"&gt;="&amp;DAY(A1260)))))</f>
        <v/>
      </c>
      <c r="R1260" s="8" t="str" cm="1">
        <f t="array" ref="R1260">IF(A1260="","",IF(COUNTIF(TOther[Frequency],R$1)=0,0,SUMPRODUCT(--(TOther[Frequency]=R$1),--(TOther[Start Date]&lt;=A1260),--(TOther[End Date Calc]&gt;=A1260),IF(B1260="N",--(TOther[Start Day]=DAY(A1260)),--(TOther[Start Day]&gt;=DAY(A1260))),--(IFERROR(MOD(TOther[Start Month]-MONTH(A1260)+2,2),1)=0),TOther[Amount])))</f>
        <v/>
      </c>
      <c r="S1260" s="8" t="str" cm="1">
        <f t="array" ref="S1260">IF(A1260="","",IF(COUNTIF(TOther[Frequency],S$1)=0,0,SUMPRODUCT(--(TOther[Frequency]=S$1),--(TOther[Start Date]&lt;=A1260),--(TOther[End Date Calc]&gt;=A1260),IF(B1260="N",--(TOther[Start Day]=DAY(A1260)),--(TOther[Start Day]&gt;=DAY(A1260))),--(IFERROR(MOD(TOther[Start Month]-MONTH(A1260)+3,3),1)=0),TOther[Amount])))</f>
        <v/>
      </c>
      <c r="T1260" s="8" t="str" cm="1">
        <f t="array" ref="T1260">IF($A1260="","",IF(COUNTIF(TOther[Frequency],T$1)=0,0,SUMPRODUCT(--(TOther[Frequency]=T$1),--(TOther[Start Date]&lt;=$A1260),--(TOther[End Date Calc]&gt;=$A1260),IF($B1260="N",--(TOther[Start Day]=DAY($A1260)),--(TOther[Start Day]&gt;=DAY($A1260))),--(IFERROR(MOD(TOther[Start Month]-MONTH($A1260)+4,4),1)=0),TOther[Amount])))</f>
        <v/>
      </c>
      <c r="U1260" s="8" t="str" cm="1">
        <f t="array" ref="U1260">IF(A1260="","",IF(COUNTIF(TOther[Frequency],$U$1)=0,0,SUMPRODUCT(--(TOther[Frequency]=$U$1),--(TOther[Start Date]&lt;=A1260),--(TOther[End Date Calc]&gt;=A1260),IF(B1260="N",--(TOther[Start Day]=DAY(A1260)),--(TOther[Start Day]&gt;=DAY(A1260))),--(IFERROR(MOD(TOther[Start Month]-MONTH(A1260)+6,6),1)=0),TOther[Amount])))</f>
        <v/>
      </c>
      <c r="V1260" s="8" t="str" cm="1">
        <f t="array" ref="V1260">IF(A1260="","",IF(COUNTIF(TOther[Frequency],$V$1)=0,0,SUMPRODUCT(--(TOther[Frequency]=$V$1),--(TOther[Start Date]&lt;=A1260),--(TOther[End Date Calc]&gt;=A1260),IF(B1260="N",--(TOther[Start Day]=DAY(A1260)),--(TOther[Start Day]&gt;=DAY(A1260))),--(IFERROR(MOD(TOther[Start Month]-MONTH(A1260)+12,12),1)=0),TOther[Amount])))</f>
        <v/>
      </c>
      <c r="W1260" s="8" t="str">
        <f>IF(A1260="","",SUMIFS(TOther[Amount],TOther[Start Date],A1260,TOther[Frequency],$W$1))</f>
        <v/>
      </c>
      <c r="X1260" s="9" t="str">
        <f t="shared" si="95"/>
        <v/>
      </c>
      <c r="Y1260" s="9" t="str">
        <f t="shared" si="99"/>
        <v/>
      </c>
      <c r="Z1260" s="8" t="str" cm="1">
        <f t="array" ref="Z1260">IF(A1260="","",IF(COUNTIF('2) Income'!$D$13:$D$32,"Weekly")=0,0,SUMPRODUCT(--(IFERROR(MOD(A1260-'2) Income'!$F$13:$F$32,7),1)=0),--('2) Income'!$D$13:$D$32="Weekly"),--('2) Income'!$F$13:$F$32&lt;=A1260),'2) Income'!$E$13:$E$32)))</f>
        <v/>
      </c>
      <c r="AA1260" s="8" t="str" cm="1">
        <f t="array" ref="AA1260">IF(A1260="","",IF(COUNTIF('2) Income'!$D$13:$D$32,"Every Other Week")=0,0,SUMPRODUCT(--(IFERROR(MOD(A1260-'2) Income'!$F$13:$F$32,14),1)=0),--('2) Income'!$D$13:$D$32="Every Other Week"),--('2) Income'!$F$13:$F$32&lt;=A1260),'2) Income'!$E$13:$E$32)))</f>
        <v/>
      </c>
      <c r="AB1260" s="8" t="str">
        <f>IF(A1260="","",IF(COUNTIF('2) Income'!$D$13:$D$32,"1st and 15th")=0,0,IF(OR(DAY(A1260)=1,DAY(A1260)=15),SUMIFS('2) Income'!$E$13:$E$32,'2) Income'!$D$13:$D$32,"1st and 15th",'2) Income'!$F$13:$F$32,"&lt;="&amp;$A1260),0)))</f>
        <v/>
      </c>
      <c r="AC1260" s="8" t="str">
        <f>IF(A1260="","",IF(COUNTIF('2) Income'!$D$13:$D$32,"2nd Wednesday")=0,0,IF(A1260=(A1260-DAY(A1260)+1+2*7-WEEKDAY(A1260-DAY(A1260)+8-4,1)),SUMIFS('2) Income'!$E$13:$E$32,'2) Income'!$D$13:$D$32,"2nd Wednesday",'2) Income'!$F$13:$F$32,"&lt;="&amp;$A1260),0)))</f>
        <v/>
      </c>
      <c r="AD1260" s="8" t="str">
        <f>IF(A1260="","",IF(COUNTIF('2) Income'!$D$13:$D$32,"3rd Wednesday")=0,0,IF(A1260=(A1260-DAY(A1260)+1+3*7-WEEKDAY(A1260-DAY(A1260)+8-4,1)),SUMIFS('2) Income'!$E$13:$E$32,'2) Income'!$D$13:$D$32,"3rd Wednesday",'2) Income'!$F$13:$F$32,"&lt;="&amp;$A1260),0)))</f>
        <v/>
      </c>
      <c r="AE1260" s="8" t="str">
        <f>IF(A1260="","",IF(COUNTIF('2) Income'!$D$13:$D$32,"4th Wednesday")=0,0,IF(A1260=(A1260-DAY(A1260)+1+4*7-WEEKDAY(A1260-DAY(A1260)+8-4,1)),SUMIFS('2) Income'!$E$13:$E$32,'2) Income'!$D$13:$D$32,"4th Wednesday",'2) Income'!$F$13:$F$32,"&lt;="&amp;$A1260),0)))</f>
        <v/>
      </c>
      <c r="AF1260" s="8" t="str" cm="1">
        <f t="array" ref="AF1260">IF(A1260="","",IF(COUNTIF('2) Income'!$D$13:$D$32,"Every 4 Weeks")=0,0,SUMPRODUCT(--(IFERROR(MOD(A1260-'2) Income'!$F$13:$F$32,28),1)=0),--('2) Income'!$D$13:$D$32="Every 4 Weeks"),--('2) Income'!$F$13:$F$32&lt;=A1260),'2) Income'!$E$13:$E$32)))</f>
        <v/>
      </c>
      <c r="AG1260" s="8" t="str">
        <f>IF(A1260="","",IF(COUNTIF('2) Income'!$D$13:$D$32,"Monthly")=0,0,IF(B1260="N",SUMIFS('2) Income'!$E$13:$E$32,'2) Income'!$D$13:$D$32,"monthly",'2) Income'!$F$13:$F$32,"&lt;="&amp;$A1260,'2) Income'!$I$13:$I$32,DAY(A1260)),SUMIFS('2) Income'!$E$13:$E$32,'2) Income'!$D$13:$D$32,"monthly",'2) Income'!$F$13:$F$32,"&lt;="&amp;$A1260,'2) Income'!$I$13:$I$32,"&gt;="&amp;DAY(A1260)))))</f>
        <v/>
      </c>
      <c r="AH1260" s="8" t="str" cm="1">
        <f t="array" ref="AH1260">IF(A1260="","",IF(COUNTIF('2) Income'!$D$13:$D$32,"Yearly")=0,0,SUMPRODUCT(--('2) Income'!$D$13:$D$32="Yearly"),--('2) Income'!$F$13:$F$32&lt;=A1260),IF(B1260="N",--('2) Income'!$I$13:$I$32=DAY(A1260)),--('2) Income'!$I$13:$I$32&gt;=DAY(A1260))),--(IFERROR(MOD('2) Income'!$H$13:$H$32-MONTH(A1260)+12,12),1)=0),'2) Income'!$E$13:$E$32)))</f>
        <v/>
      </c>
      <c r="AI1260" s="8" t="str">
        <f>IF(A1260="","",IF(COUNTIF('2) Income'!$D$13:$D$32,"one-time")=0,0,SUMIFS('2) Income'!$E$13:$E$32,'2) Income'!$D$13:$D$32,"one-time",'2) Income'!$F$13:$F$32,"="&amp;$A1260)))</f>
        <v/>
      </c>
      <c r="AJ1260" s="9" t="str">
        <f t="shared" si="96"/>
        <v/>
      </c>
    </row>
    <row r="1261" spans="1:36">
      <c r="A1261" s="7" t="str">
        <f>IF(A1260="","",IF(A1260+1&lt;='1) Period'!$E$21,A1260+1,""))</f>
        <v/>
      </c>
      <c r="B1261" s="7" t="e">
        <f t="shared" si="97"/>
        <v>#VALUE!</v>
      </c>
      <c r="C1261" t="e">
        <f t="shared" si="98"/>
        <v>#VALUE!</v>
      </c>
      <c r="D1261" s="8" t="str">
        <f>IF(A1261="","",IF(TEXT(A1261,"dddd")='4) Happy Money'!$E$23,WAllowance,0))</f>
        <v/>
      </c>
      <c r="E1261" s="8" t="str">
        <f>IF(A1261="","",IF(B1261="N",SUMIF(TMonthly[Day of the Month],DAY(A1261),TMonthly[Amount]),SUMIF(TMonthly[Day of the Month],"&gt;="&amp;DAY(A1261),TMonthly[Amount])))</f>
        <v/>
      </c>
      <c r="F1261" s="8" t="str" cm="1">
        <f t="array" ref="F1261">IF(A1261="","",SUMPRODUCT(--(TYearly[Due Date]&lt;=A1261),IF(B1261="N",--(TYearly[Day]=DAY(A1261)),--(TYearly[Day]&gt;=DAY(A1261))),--(IFERROR(MOD(TYearly[Month]-MONTH(A1261)+12,12),1)=0),TYearly[Amount]))</f>
        <v/>
      </c>
      <c r="G1261" s="8" t="str">
        <f>IF(A1261="","",SUMIF(TOneTime[Due Date],A1261,TOneTime[Amount]))</f>
        <v/>
      </c>
      <c r="H1261" s="8" t="str" cm="1">
        <f t="array" ref="H1261">IF(A1261="","",IF(COUNTIF(TOther[Frequency],$H$1)=0,0,SUMPRODUCT(--(IFERROR(MOD(A1261-TOther[Start Date],7),1)=0),--(TOther[Frequency]=$H$1),--(TOther[Start Date]&lt;=A1261),--(TOther[End Date Calc]&gt;=A1261),TOther[Amount])))</f>
        <v/>
      </c>
      <c r="I1261" s="8" t="str" cm="1">
        <f t="array" ref="I1261">IF(A1261="","",IF(COUNTIF(TOther[Frequency],$I$1)=0,0,SUMPRODUCT(--(IFERROR(MOD(A1261-TOther[Start Date],14),1)=0),--(TOther[Frequency]=$I$1),--(TOther[Start Date]&lt;=A1261),--(TOther[End Date Calc]&gt;=A1261),TOther[Amount])))</f>
        <v/>
      </c>
      <c r="J1261" s="8" t="str">
        <f>IF(A1261="","",IF(COUNTIF(TOther[Frequency],$J$1)=0,0,IF(OR(DAY(A1261)=1,DAY(A1261)=15),SUMIFS(TOther[Amount],TOther[Frequency],$J$1,TOther[Start Date],"&lt;="&amp;$A1261,TOther[End Date Calc],"&gt;="&amp;A1261),0)))</f>
        <v/>
      </c>
      <c r="K1261" s="8" t="str">
        <f>IF(A1261="","",IF(COUNTIF(TOther[Frequency],$K$1)=0,0,IF(A1261=(A1261-DAY(A1261)+1+2*7-WEEKDAY(A1261-DAY(A1261)+8-4,1)),SUMIFS(TOther[Amount],TOther[Frequency],$K$1,TOther[Start Date],"&lt;="&amp;$A1261,TOther[End Date Calc],"&gt;="&amp;A1261),0)))</f>
        <v/>
      </c>
      <c r="L1261" s="8" t="str">
        <f>IF(A1261="","",IF(COUNTIF(TOther[Frequency],$L$1)=0,0,IF(A1261=(A1261-DAY(A1261)+1+3*7-WEEKDAY(A1261-DAY(A1261)+8-4,1)),SUMIFS(TOther[Amount],TOther[Frequency],$L$1,TOther[Start Date],"&lt;="&amp;$A1261,TOther[End Date Calc],"&gt;="&amp;A1261),0)))</f>
        <v/>
      </c>
      <c r="M1261" s="8" t="str">
        <f>IF(A1261="","",IF(COUNTIF(TOther[Frequency],$M$1)=0,0,IF(A1261=(A1261-DAY(A1261)+1+4*7-WEEKDAY(A1261-DAY(A1261)+8-4,1)),SUMIFS(TOther[Amount],TOther[Frequency],$M$1,TOther[Start Date],"&lt;="&amp;$A1261,TOther[End Date Calc],"&gt;="&amp;A1261),0)))</f>
        <v/>
      </c>
      <c r="N1261" s="8" t="str" cm="1">
        <f t="array" ref="N1261">IF(A1261="","",IF(COUNTIF(TOther[Frequency],$N$1)=0,0,SUMPRODUCT(--(IFERROR(MOD(A1261-TOther[Start Date],28),1)=0),--(TOther[Frequency]=$N$1),--(TOther[Start Date]&lt;=A1261),--(TOther[End Date Calc]&gt;=A1261),TOther[Amount])))</f>
        <v/>
      </c>
      <c r="O1261" s="8" t="str" cm="1">
        <f t="array" ref="O1261">IF(A1261="","",IF(COUNTIF(TOther[Frequency],$O$1)=0,0,SUMPRODUCT(--(IFERROR(MOD(A1261-TOther[Start Date],42),1)=0),--(TOther[Frequency]=$O$1),--(TOther[Start Date]&lt;=A1261),--(TOther[End Date Calc]&gt;=A1261),TOther[Amount])))</f>
        <v/>
      </c>
      <c r="P1261" s="8" t="str" cm="1">
        <f t="array" ref="P1261">IF(A1261="","",IF(COUNTIF(TOther[Frequency],$P$1)=0,0,SUMPRODUCT(--(IFERROR(MOD(A1261-TOther[Start Date],56),1)=0),--(TOther[Frequency]=$P$1),--(TOther[Start Date]&lt;=A1261),--(TOther[End Date Calc]&gt;=A1261),TOther[Amount])))</f>
        <v/>
      </c>
      <c r="Q1261" s="8" t="str">
        <f>IF(A1261="","",IF(COUNTIF(TOther[Frequency],$Q$1)=0,0,IF(B1261="N",SUMIFS(TOther[Amount],TOther[Frequency],$Q$1,TOther[Start Date],"&lt;="&amp;$A1261,TOther[End Date Calc],"&gt;="&amp;A1261,TOther[Start Day],DAY(A1261)),SUMIFS(TOther[Amount],TOther[Frequency],$Q$1,TOther[Start Date],"&lt;="&amp;$A1261,TOther[End Date Calc],"&gt;="&amp;A1261,TOther[Start Day],"&gt;="&amp;DAY(A1261)))))</f>
        <v/>
      </c>
      <c r="R1261" s="8" t="str" cm="1">
        <f t="array" ref="R1261">IF(A1261="","",IF(COUNTIF(TOther[Frequency],R$1)=0,0,SUMPRODUCT(--(TOther[Frequency]=R$1),--(TOther[Start Date]&lt;=A1261),--(TOther[End Date Calc]&gt;=A1261),IF(B1261="N",--(TOther[Start Day]=DAY(A1261)),--(TOther[Start Day]&gt;=DAY(A1261))),--(IFERROR(MOD(TOther[Start Month]-MONTH(A1261)+2,2),1)=0),TOther[Amount])))</f>
        <v/>
      </c>
      <c r="S1261" s="8" t="str" cm="1">
        <f t="array" ref="S1261">IF(A1261="","",IF(COUNTIF(TOther[Frequency],S$1)=0,0,SUMPRODUCT(--(TOther[Frequency]=S$1),--(TOther[Start Date]&lt;=A1261),--(TOther[End Date Calc]&gt;=A1261),IF(B1261="N",--(TOther[Start Day]=DAY(A1261)),--(TOther[Start Day]&gt;=DAY(A1261))),--(IFERROR(MOD(TOther[Start Month]-MONTH(A1261)+3,3),1)=0),TOther[Amount])))</f>
        <v/>
      </c>
      <c r="T1261" s="8" t="str" cm="1">
        <f t="array" ref="T1261">IF($A1261="","",IF(COUNTIF(TOther[Frequency],T$1)=0,0,SUMPRODUCT(--(TOther[Frequency]=T$1),--(TOther[Start Date]&lt;=$A1261),--(TOther[End Date Calc]&gt;=$A1261),IF($B1261="N",--(TOther[Start Day]=DAY($A1261)),--(TOther[Start Day]&gt;=DAY($A1261))),--(IFERROR(MOD(TOther[Start Month]-MONTH($A1261)+4,4),1)=0),TOther[Amount])))</f>
        <v/>
      </c>
      <c r="U1261" s="8" t="str" cm="1">
        <f t="array" ref="U1261">IF(A1261="","",IF(COUNTIF(TOther[Frequency],$U$1)=0,0,SUMPRODUCT(--(TOther[Frequency]=$U$1),--(TOther[Start Date]&lt;=A1261),--(TOther[End Date Calc]&gt;=A1261),IF(B1261="N",--(TOther[Start Day]=DAY(A1261)),--(TOther[Start Day]&gt;=DAY(A1261))),--(IFERROR(MOD(TOther[Start Month]-MONTH(A1261)+6,6),1)=0),TOther[Amount])))</f>
        <v/>
      </c>
      <c r="V1261" s="8" t="str" cm="1">
        <f t="array" ref="V1261">IF(A1261="","",IF(COUNTIF(TOther[Frequency],$V$1)=0,0,SUMPRODUCT(--(TOther[Frequency]=$V$1),--(TOther[Start Date]&lt;=A1261),--(TOther[End Date Calc]&gt;=A1261),IF(B1261="N",--(TOther[Start Day]=DAY(A1261)),--(TOther[Start Day]&gt;=DAY(A1261))),--(IFERROR(MOD(TOther[Start Month]-MONTH(A1261)+12,12),1)=0),TOther[Amount])))</f>
        <v/>
      </c>
      <c r="W1261" s="8" t="str">
        <f>IF(A1261="","",SUMIFS(TOther[Amount],TOther[Start Date],A1261,TOther[Frequency],$W$1))</f>
        <v/>
      </c>
      <c r="X1261" s="9" t="str">
        <f t="shared" si="95"/>
        <v/>
      </c>
      <c r="Y1261" s="9" t="str">
        <f t="shared" si="99"/>
        <v/>
      </c>
      <c r="Z1261" s="8" t="str" cm="1">
        <f t="array" ref="Z1261">IF(A1261="","",IF(COUNTIF('2) Income'!$D$13:$D$32,"Weekly")=0,0,SUMPRODUCT(--(IFERROR(MOD(A1261-'2) Income'!$F$13:$F$32,7),1)=0),--('2) Income'!$D$13:$D$32="Weekly"),--('2) Income'!$F$13:$F$32&lt;=A1261),'2) Income'!$E$13:$E$32)))</f>
        <v/>
      </c>
      <c r="AA1261" s="8" t="str" cm="1">
        <f t="array" ref="AA1261">IF(A1261="","",IF(COUNTIF('2) Income'!$D$13:$D$32,"Every Other Week")=0,0,SUMPRODUCT(--(IFERROR(MOD(A1261-'2) Income'!$F$13:$F$32,14),1)=0),--('2) Income'!$D$13:$D$32="Every Other Week"),--('2) Income'!$F$13:$F$32&lt;=A1261),'2) Income'!$E$13:$E$32)))</f>
        <v/>
      </c>
      <c r="AB1261" s="8" t="str">
        <f>IF(A1261="","",IF(COUNTIF('2) Income'!$D$13:$D$32,"1st and 15th")=0,0,IF(OR(DAY(A1261)=1,DAY(A1261)=15),SUMIFS('2) Income'!$E$13:$E$32,'2) Income'!$D$13:$D$32,"1st and 15th",'2) Income'!$F$13:$F$32,"&lt;="&amp;$A1261),0)))</f>
        <v/>
      </c>
      <c r="AC1261" s="8" t="str">
        <f>IF(A1261="","",IF(COUNTIF('2) Income'!$D$13:$D$32,"2nd Wednesday")=0,0,IF(A1261=(A1261-DAY(A1261)+1+2*7-WEEKDAY(A1261-DAY(A1261)+8-4,1)),SUMIFS('2) Income'!$E$13:$E$32,'2) Income'!$D$13:$D$32,"2nd Wednesday",'2) Income'!$F$13:$F$32,"&lt;="&amp;$A1261),0)))</f>
        <v/>
      </c>
      <c r="AD1261" s="8" t="str">
        <f>IF(A1261="","",IF(COUNTIF('2) Income'!$D$13:$D$32,"3rd Wednesday")=0,0,IF(A1261=(A1261-DAY(A1261)+1+3*7-WEEKDAY(A1261-DAY(A1261)+8-4,1)),SUMIFS('2) Income'!$E$13:$E$32,'2) Income'!$D$13:$D$32,"3rd Wednesday",'2) Income'!$F$13:$F$32,"&lt;="&amp;$A1261),0)))</f>
        <v/>
      </c>
      <c r="AE1261" s="8" t="str">
        <f>IF(A1261="","",IF(COUNTIF('2) Income'!$D$13:$D$32,"4th Wednesday")=0,0,IF(A1261=(A1261-DAY(A1261)+1+4*7-WEEKDAY(A1261-DAY(A1261)+8-4,1)),SUMIFS('2) Income'!$E$13:$E$32,'2) Income'!$D$13:$D$32,"4th Wednesday",'2) Income'!$F$13:$F$32,"&lt;="&amp;$A1261),0)))</f>
        <v/>
      </c>
      <c r="AF1261" s="8" t="str" cm="1">
        <f t="array" ref="AF1261">IF(A1261="","",IF(COUNTIF('2) Income'!$D$13:$D$32,"Every 4 Weeks")=0,0,SUMPRODUCT(--(IFERROR(MOD(A1261-'2) Income'!$F$13:$F$32,28),1)=0),--('2) Income'!$D$13:$D$32="Every 4 Weeks"),--('2) Income'!$F$13:$F$32&lt;=A1261),'2) Income'!$E$13:$E$32)))</f>
        <v/>
      </c>
      <c r="AG1261" s="8" t="str">
        <f>IF(A1261="","",IF(COUNTIF('2) Income'!$D$13:$D$32,"Monthly")=0,0,IF(B1261="N",SUMIFS('2) Income'!$E$13:$E$32,'2) Income'!$D$13:$D$32,"monthly",'2) Income'!$F$13:$F$32,"&lt;="&amp;$A1261,'2) Income'!$I$13:$I$32,DAY(A1261)),SUMIFS('2) Income'!$E$13:$E$32,'2) Income'!$D$13:$D$32,"monthly",'2) Income'!$F$13:$F$32,"&lt;="&amp;$A1261,'2) Income'!$I$13:$I$32,"&gt;="&amp;DAY(A1261)))))</f>
        <v/>
      </c>
      <c r="AH1261" s="8" t="str" cm="1">
        <f t="array" ref="AH1261">IF(A1261="","",IF(COUNTIF('2) Income'!$D$13:$D$32,"Yearly")=0,0,SUMPRODUCT(--('2) Income'!$D$13:$D$32="Yearly"),--('2) Income'!$F$13:$F$32&lt;=A1261),IF(B1261="N",--('2) Income'!$I$13:$I$32=DAY(A1261)),--('2) Income'!$I$13:$I$32&gt;=DAY(A1261))),--(IFERROR(MOD('2) Income'!$H$13:$H$32-MONTH(A1261)+12,12),1)=0),'2) Income'!$E$13:$E$32)))</f>
        <v/>
      </c>
      <c r="AI1261" s="8" t="str">
        <f>IF(A1261="","",IF(COUNTIF('2) Income'!$D$13:$D$32,"one-time")=0,0,SUMIFS('2) Income'!$E$13:$E$32,'2) Income'!$D$13:$D$32,"one-time",'2) Income'!$F$13:$F$32,"="&amp;$A1261)))</f>
        <v/>
      </c>
      <c r="AJ1261" s="9" t="str">
        <f t="shared" si="96"/>
        <v/>
      </c>
    </row>
    <row r="1262" spans="1:36">
      <c r="A1262" s="7" t="str">
        <f>IF(A1261="","",IF(A1261+1&lt;='1) Period'!$E$21,A1261+1,""))</f>
        <v/>
      </c>
      <c r="B1262" s="7" t="e">
        <f t="shared" si="97"/>
        <v>#VALUE!</v>
      </c>
      <c r="C1262" t="e">
        <f t="shared" si="98"/>
        <v>#VALUE!</v>
      </c>
      <c r="D1262" s="8" t="str">
        <f>IF(A1262="","",IF(TEXT(A1262,"dddd")='4) Happy Money'!$E$23,WAllowance,0))</f>
        <v/>
      </c>
      <c r="E1262" s="8" t="str">
        <f>IF(A1262="","",IF(B1262="N",SUMIF(TMonthly[Day of the Month],DAY(A1262),TMonthly[Amount]),SUMIF(TMonthly[Day of the Month],"&gt;="&amp;DAY(A1262),TMonthly[Amount])))</f>
        <v/>
      </c>
      <c r="F1262" s="8" t="str" cm="1">
        <f t="array" ref="F1262">IF(A1262="","",SUMPRODUCT(--(TYearly[Due Date]&lt;=A1262),IF(B1262="N",--(TYearly[Day]=DAY(A1262)),--(TYearly[Day]&gt;=DAY(A1262))),--(IFERROR(MOD(TYearly[Month]-MONTH(A1262)+12,12),1)=0),TYearly[Amount]))</f>
        <v/>
      </c>
      <c r="G1262" s="8" t="str">
        <f>IF(A1262="","",SUMIF(TOneTime[Due Date],A1262,TOneTime[Amount]))</f>
        <v/>
      </c>
      <c r="H1262" s="8" t="str" cm="1">
        <f t="array" ref="H1262">IF(A1262="","",IF(COUNTIF(TOther[Frequency],$H$1)=0,0,SUMPRODUCT(--(IFERROR(MOD(A1262-TOther[Start Date],7),1)=0),--(TOther[Frequency]=$H$1),--(TOther[Start Date]&lt;=A1262),--(TOther[End Date Calc]&gt;=A1262),TOther[Amount])))</f>
        <v/>
      </c>
      <c r="I1262" s="8" t="str" cm="1">
        <f t="array" ref="I1262">IF(A1262="","",IF(COUNTIF(TOther[Frequency],$I$1)=0,0,SUMPRODUCT(--(IFERROR(MOD(A1262-TOther[Start Date],14),1)=0),--(TOther[Frequency]=$I$1),--(TOther[Start Date]&lt;=A1262),--(TOther[End Date Calc]&gt;=A1262),TOther[Amount])))</f>
        <v/>
      </c>
      <c r="J1262" s="8" t="str">
        <f>IF(A1262="","",IF(COUNTIF(TOther[Frequency],$J$1)=0,0,IF(OR(DAY(A1262)=1,DAY(A1262)=15),SUMIFS(TOther[Amount],TOther[Frequency],$J$1,TOther[Start Date],"&lt;="&amp;$A1262,TOther[End Date Calc],"&gt;="&amp;A1262),0)))</f>
        <v/>
      </c>
      <c r="K1262" s="8" t="str">
        <f>IF(A1262="","",IF(COUNTIF(TOther[Frequency],$K$1)=0,0,IF(A1262=(A1262-DAY(A1262)+1+2*7-WEEKDAY(A1262-DAY(A1262)+8-4,1)),SUMIFS(TOther[Amount],TOther[Frequency],$K$1,TOther[Start Date],"&lt;="&amp;$A1262,TOther[End Date Calc],"&gt;="&amp;A1262),0)))</f>
        <v/>
      </c>
      <c r="L1262" s="8" t="str">
        <f>IF(A1262="","",IF(COUNTIF(TOther[Frequency],$L$1)=0,0,IF(A1262=(A1262-DAY(A1262)+1+3*7-WEEKDAY(A1262-DAY(A1262)+8-4,1)),SUMIFS(TOther[Amount],TOther[Frequency],$L$1,TOther[Start Date],"&lt;="&amp;$A1262,TOther[End Date Calc],"&gt;="&amp;A1262),0)))</f>
        <v/>
      </c>
      <c r="M1262" s="8" t="str">
        <f>IF(A1262="","",IF(COUNTIF(TOther[Frequency],$M$1)=0,0,IF(A1262=(A1262-DAY(A1262)+1+4*7-WEEKDAY(A1262-DAY(A1262)+8-4,1)),SUMIFS(TOther[Amount],TOther[Frequency],$M$1,TOther[Start Date],"&lt;="&amp;$A1262,TOther[End Date Calc],"&gt;="&amp;A1262),0)))</f>
        <v/>
      </c>
      <c r="N1262" s="8" t="str" cm="1">
        <f t="array" ref="N1262">IF(A1262="","",IF(COUNTIF(TOther[Frequency],$N$1)=0,0,SUMPRODUCT(--(IFERROR(MOD(A1262-TOther[Start Date],28),1)=0),--(TOther[Frequency]=$N$1),--(TOther[Start Date]&lt;=A1262),--(TOther[End Date Calc]&gt;=A1262),TOther[Amount])))</f>
        <v/>
      </c>
      <c r="O1262" s="8" t="str" cm="1">
        <f t="array" ref="O1262">IF(A1262="","",IF(COUNTIF(TOther[Frequency],$O$1)=0,0,SUMPRODUCT(--(IFERROR(MOD(A1262-TOther[Start Date],42),1)=0),--(TOther[Frequency]=$O$1),--(TOther[Start Date]&lt;=A1262),--(TOther[End Date Calc]&gt;=A1262),TOther[Amount])))</f>
        <v/>
      </c>
      <c r="P1262" s="8" t="str" cm="1">
        <f t="array" ref="P1262">IF(A1262="","",IF(COUNTIF(TOther[Frequency],$P$1)=0,0,SUMPRODUCT(--(IFERROR(MOD(A1262-TOther[Start Date],56),1)=0),--(TOther[Frequency]=$P$1),--(TOther[Start Date]&lt;=A1262),--(TOther[End Date Calc]&gt;=A1262),TOther[Amount])))</f>
        <v/>
      </c>
      <c r="Q1262" s="8" t="str">
        <f>IF(A1262="","",IF(COUNTIF(TOther[Frequency],$Q$1)=0,0,IF(B1262="N",SUMIFS(TOther[Amount],TOther[Frequency],$Q$1,TOther[Start Date],"&lt;="&amp;$A1262,TOther[End Date Calc],"&gt;="&amp;A1262,TOther[Start Day],DAY(A1262)),SUMIFS(TOther[Amount],TOther[Frequency],$Q$1,TOther[Start Date],"&lt;="&amp;$A1262,TOther[End Date Calc],"&gt;="&amp;A1262,TOther[Start Day],"&gt;="&amp;DAY(A1262)))))</f>
        <v/>
      </c>
      <c r="R1262" s="8" t="str" cm="1">
        <f t="array" ref="R1262">IF(A1262="","",IF(COUNTIF(TOther[Frequency],R$1)=0,0,SUMPRODUCT(--(TOther[Frequency]=R$1),--(TOther[Start Date]&lt;=A1262),--(TOther[End Date Calc]&gt;=A1262),IF(B1262="N",--(TOther[Start Day]=DAY(A1262)),--(TOther[Start Day]&gt;=DAY(A1262))),--(IFERROR(MOD(TOther[Start Month]-MONTH(A1262)+2,2),1)=0),TOther[Amount])))</f>
        <v/>
      </c>
      <c r="S1262" s="8" t="str" cm="1">
        <f t="array" ref="S1262">IF(A1262="","",IF(COUNTIF(TOther[Frequency],S$1)=0,0,SUMPRODUCT(--(TOther[Frequency]=S$1),--(TOther[Start Date]&lt;=A1262),--(TOther[End Date Calc]&gt;=A1262),IF(B1262="N",--(TOther[Start Day]=DAY(A1262)),--(TOther[Start Day]&gt;=DAY(A1262))),--(IFERROR(MOD(TOther[Start Month]-MONTH(A1262)+3,3),1)=0),TOther[Amount])))</f>
        <v/>
      </c>
      <c r="T1262" s="8" t="str" cm="1">
        <f t="array" ref="T1262">IF($A1262="","",IF(COUNTIF(TOther[Frequency],T$1)=0,0,SUMPRODUCT(--(TOther[Frequency]=T$1),--(TOther[Start Date]&lt;=$A1262),--(TOther[End Date Calc]&gt;=$A1262),IF($B1262="N",--(TOther[Start Day]=DAY($A1262)),--(TOther[Start Day]&gt;=DAY($A1262))),--(IFERROR(MOD(TOther[Start Month]-MONTH($A1262)+4,4),1)=0),TOther[Amount])))</f>
        <v/>
      </c>
      <c r="U1262" s="8" t="str" cm="1">
        <f t="array" ref="U1262">IF(A1262="","",IF(COUNTIF(TOther[Frequency],$U$1)=0,0,SUMPRODUCT(--(TOther[Frequency]=$U$1),--(TOther[Start Date]&lt;=A1262),--(TOther[End Date Calc]&gt;=A1262),IF(B1262="N",--(TOther[Start Day]=DAY(A1262)),--(TOther[Start Day]&gt;=DAY(A1262))),--(IFERROR(MOD(TOther[Start Month]-MONTH(A1262)+6,6),1)=0),TOther[Amount])))</f>
        <v/>
      </c>
      <c r="V1262" s="8" t="str" cm="1">
        <f t="array" ref="V1262">IF(A1262="","",IF(COUNTIF(TOther[Frequency],$V$1)=0,0,SUMPRODUCT(--(TOther[Frequency]=$V$1),--(TOther[Start Date]&lt;=A1262),--(TOther[End Date Calc]&gt;=A1262),IF(B1262="N",--(TOther[Start Day]=DAY(A1262)),--(TOther[Start Day]&gt;=DAY(A1262))),--(IFERROR(MOD(TOther[Start Month]-MONTH(A1262)+12,12),1)=0),TOther[Amount])))</f>
        <v/>
      </c>
      <c r="W1262" s="8" t="str">
        <f>IF(A1262="","",SUMIFS(TOther[Amount],TOther[Start Date],A1262,TOther[Frequency],$W$1))</f>
        <v/>
      </c>
      <c r="X1262" s="9" t="str">
        <f t="shared" si="95"/>
        <v/>
      </c>
      <c r="Y1262" s="9" t="str">
        <f t="shared" si="99"/>
        <v/>
      </c>
      <c r="Z1262" s="8" t="str" cm="1">
        <f t="array" ref="Z1262">IF(A1262="","",IF(COUNTIF('2) Income'!$D$13:$D$32,"Weekly")=0,0,SUMPRODUCT(--(IFERROR(MOD(A1262-'2) Income'!$F$13:$F$32,7),1)=0),--('2) Income'!$D$13:$D$32="Weekly"),--('2) Income'!$F$13:$F$32&lt;=A1262),'2) Income'!$E$13:$E$32)))</f>
        <v/>
      </c>
      <c r="AA1262" s="8" t="str" cm="1">
        <f t="array" ref="AA1262">IF(A1262="","",IF(COUNTIF('2) Income'!$D$13:$D$32,"Every Other Week")=0,0,SUMPRODUCT(--(IFERROR(MOD(A1262-'2) Income'!$F$13:$F$32,14),1)=0),--('2) Income'!$D$13:$D$32="Every Other Week"),--('2) Income'!$F$13:$F$32&lt;=A1262),'2) Income'!$E$13:$E$32)))</f>
        <v/>
      </c>
      <c r="AB1262" s="8" t="str">
        <f>IF(A1262="","",IF(COUNTIF('2) Income'!$D$13:$D$32,"1st and 15th")=0,0,IF(OR(DAY(A1262)=1,DAY(A1262)=15),SUMIFS('2) Income'!$E$13:$E$32,'2) Income'!$D$13:$D$32,"1st and 15th",'2) Income'!$F$13:$F$32,"&lt;="&amp;$A1262),0)))</f>
        <v/>
      </c>
      <c r="AC1262" s="8" t="str">
        <f>IF(A1262="","",IF(COUNTIF('2) Income'!$D$13:$D$32,"2nd Wednesday")=0,0,IF(A1262=(A1262-DAY(A1262)+1+2*7-WEEKDAY(A1262-DAY(A1262)+8-4,1)),SUMIFS('2) Income'!$E$13:$E$32,'2) Income'!$D$13:$D$32,"2nd Wednesday",'2) Income'!$F$13:$F$32,"&lt;="&amp;$A1262),0)))</f>
        <v/>
      </c>
      <c r="AD1262" s="8" t="str">
        <f>IF(A1262="","",IF(COUNTIF('2) Income'!$D$13:$D$32,"3rd Wednesday")=0,0,IF(A1262=(A1262-DAY(A1262)+1+3*7-WEEKDAY(A1262-DAY(A1262)+8-4,1)),SUMIFS('2) Income'!$E$13:$E$32,'2) Income'!$D$13:$D$32,"3rd Wednesday",'2) Income'!$F$13:$F$32,"&lt;="&amp;$A1262),0)))</f>
        <v/>
      </c>
      <c r="AE1262" s="8" t="str">
        <f>IF(A1262="","",IF(COUNTIF('2) Income'!$D$13:$D$32,"4th Wednesday")=0,0,IF(A1262=(A1262-DAY(A1262)+1+4*7-WEEKDAY(A1262-DAY(A1262)+8-4,1)),SUMIFS('2) Income'!$E$13:$E$32,'2) Income'!$D$13:$D$32,"4th Wednesday",'2) Income'!$F$13:$F$32,"&lt;="&amp;$A1262),0)))</f>
        <v/>
      </c>
      <c r="AF1262" s="8" t="str" cm="1">
        <f t="array" ref="AF1262">IF(A1262="","",IF(COUNTIF('2) Income'!$D$13:$D$32,"Every 4 Weeks")=0,0,SUMPRODUCT(--(IFERROR(MOD(A1262-'2) Income'!$F$13:$F$32,28),1)=0),--('2) Income'!$D$13:$D$32="Every 4 Weeks"),--('2) Income'!$F$13:$F$32&lt;=A1262),'2) Income'!$E$13:$E$32)))</f>
        <v/>
      </c>
      <c r="AG1262" s="8" t="str">
        <f>IF(A1262="","",IF(COUNTIF('2) Income'!$D$13:$D$32,"Monthly")=0,0,IF(B1262="N",SUMIFS('2) Income'!$E$13:$E$32,'2) Income'!$D$13:$D$32,"monthly",'2) Income'!$F$13:$F$32,"&lt;="&amp;$A1262,'2) Income'!$I$13:$I$32,DAY(A1262)),SUMIFS('2) Income'!$E$13:$E$32,'2) Income'!$D$13:$D$32,"monthly",'2) Income'!$F$13:$F$32,"&lt;="&amp;$A1262,'2) Income'!$I$13:$I$32,"&gt;="&amp;DAY(A1262)))))</f>
        <v/>
      </c>
      <c r="AH1262" s="8" t="str" cm="1">
        <f t="array" ref="AH1262">IF(A1262="","",IF(COUNTIF('2) Income'!$D$13:$D$32,"Yearly")=0,0,SUMPRODUCT(--('2) Income'!$D$13:$D$32="Yearly"),--('2) Income'!$F$13:$F$32&lt;=A1262),IF(B1262="N",--('2) Income'!$I$13:$I$32=DAY(A1262)),--('2) Income'!$I$13:$I$32&gt;=DAY(A1262))),--(IFERROR(MOD('2) Income'!$H$13:$H$32-MONTH(A1262)+12,12),1)=0),'2) Income'!$E$13:$E$32)))</f>
        <v/>
      </c>
      <c r="AI1262" s="8" t="str">
        <f>IF(A1262="","",IF(COUNTIF('2) Income'!$D$13:$D$32,"one-time")=0,0,SUMIFS('2) Income'!$E$13:$E$32,'2) Income'!$D$13:$D$32,"one-time",'2) Income'!$F$13:$F$32,"="&amp;$A1262)))</f>
        <v/>
      </c>
      <c r="AJ1262" s="9" t="str">
        <f t="shared" si="96"/>
        <v/>
      </c>
    </row>
    <row r="1263" spans="1:36">
      <c r="A1263" s="7" t="str">
        <f>IF(A1262="","",IF(A1262+1&lt;='1) Period'!$E$21,A1262+1,""))</f>
        <v/>
      </c>
      <c r="B1263" s="7" t="e">
        <f t="shared" si="97"/>
        <v>#VALUE!</v>
      </c>
      <c r="C1263" t="e">
        <f t="shared" si="98"/>
        <v>#VALUE!</v>
      </c>
      <c r="D1263" s="8" t="str">
        <f>IF(A1263="","",IF(TEXT(A1263,"dddd")='4) Happy Money'!$E$23,WAllowance,0))</f>
        <v/>
      </c>
      <c r="E1263" s="8" t="str">
        <f>IF(A1263="","",IF(B1263="N",SUMIF(TMonthly[Day of the Month],DAY(A1263),TMonthly[Amount]),SUMIF(TMonthly[Day of the Month],"&gt;="&amp;DAY(A1263),TMonthly[Amount])))</f>
        <v/>
      </c>
      <c r="F1263" s="8" t="str" cm="1">
        <f t="array" ref="F1263">IF(A1263="","",SUMPRODUCT(--(TYearly[Due Date]&lt;=A1263),IF(B1263="N",--(TYearly[Day]=DAY(A1263)),--(TYearly[Day]&gt;=DAY(A1263))),--(IFERROR(MOD(TYearly[Month]-MONTH(A1263)+12,12),1)=0),TYearly[Amount]))</f>
        <v/>
      </c>
      <c r="G1263" s="8" t="str">
        <f>IF(A1263="","",SUMIF(TOneTime[Due Date],A1263,TOneTime[Amount]))</f>
        <v/>
      </c>
      <c r="H1263" s="8" t="str" cm="1">
        <f t="array" ref="H1263">IF(A1263="","",IF(COUNTIF(TOther[Frequency],$H$1)=0,0,SUMPRODUCT(--(IFERROR(MOD(A1263-TOther[Start Date],7),1)=0),--(TOther[Frequency]=$H$1),--(TOther[Start Date]&lt;=A1263),--(TOther[End Date Calc]&gt;=A1263),TOther[Amount])))</f>
        <v/>
      </c>
      <c r="I1263" s="8" t="str" cm="1">
        <f t="array" ref="I1263">IF(A1263="","",IF(COUNTIF(TOther[Frequency],$I$1)=0,0,SUMPRODUCT(--(IFERROR(MOD(A1263-TOther[Start Date],14),1)=0),--(TOther[Frequency]=$I$1),--(TOther[Start Date]&lt;=A1263),--(TOther[End Date Calc]&gt;=A1263),TOther[Amount])))</f>
        <v/>
      </c>
      <c r="J1263" s="8" t="str">
        <f>IF(A1263="","",IF(COUNTIF(TOther[Frequency],$J$1)=0,0,IF(OR(DAY(A1263)=1,DAY(A1263)=15),SUMIFS(TOther[Amount],TOther[Frequency],$J$1,TOther[Start Date],"&lt;="&amp;$A1263,TOther[End Date Calc],"&gt;="&amp;A1263),0)))</f>
        <v/>
      </c>
      <c r="K1263" s="8" t="str">
        <f>IF(A1263="","",IF(COUNTIF(TOther[Frequency],$K$1)=0,0,IF(A1263=(A1263-DAY(A1263)+1+2*7-WEEKDAY(A1263-DAY(A1263)+8-4,1)),SUMIFS(TOther[Amount],TOther[Frequency],$K$1,TOther[Start Date],"&lt;="&amp;$A1263,TOther[End Date Calc],"&gt;="&amp;A1263),0)))</f>
        <v/>
      </c>
      <c r="L1263" s="8" t="str">
        <f>IF(A1263="","",IF(COUNTIF(TOther[Frequency],$L$1)=0,0,IF(A1263=(A1263-DAY(A1263)+1+3*7-WEEKDAY(A1263-DAY(A1263)+8-4,1)),SUMIFS(TOther[Amount],TOther[Frequency],$L$1,TOther[Start Date],"&lt;="&amp;$A1263,TOther[End Date Calc],"&gt;="&amp;A1263),0)))</f>
        <v/>
      </c>
      <c r="M1263" s="8" t="str">
        <f>IF(A1263="","",IF(COUNTIF(TOther[Frequency],$M$1)=0,0,IF(A1263=(A1263-DAY(A1263)+1+4*7-WEEKDAY(A1263-DAY(A1263)+8-4,1)),SUMIFS(TOther[Amount],TOther[Frequency],$M$1,TOther[Start Date],"&lt;="&amp;$A1263,TOther[End Date Calc],"&gt;="&amp;A1263),0)))</f>
        <v/>
      </c>
      <c r="N1263" s="8" t="str" cm="1">
        <f t="array" ref="N1263">IF(A1263="","",IF(COUNTIF(TOther[Frequency],$N$1)=0,0,SUMPRODUCT(--(IFERROR(MOD(A1263-TOther[Start Date],28),1)=0),--(TOther[Frequency]=$N$1),--(TOther[Start Date]&lt;=A1263),--(TOther[End Date Calc]&gt;=A1263),TOther[Amount])))</f>
        <v/>
      </c>
      <c r="O1263" s="8" t="str" cm="1">
        <f t="array" ref="O1263">IF(A1263="","",IF(COUNTIF(TOther[Frequency],$O$1)=0,0,SUMPRODUCT(--(IFERROR(MOD(A1263-TOther[Start Date],42),1)=0),--(TOther[Frequency]=$O$1),--(TOther[Start Date]&lt;=A1263),--(TOther[End Date Calc]&gt;=A1263),TOther[Amount])))</f>
        <v/>
      </c>
      <c r="P1263" s="8" t="str" cm="1">
        <f t="array" ref="P1263">IF(A1263="","",IF(COUNTIF(TOther[Frequency],$P$1)=0,0,SUMPRODUCT(--(IFERROR(MOD(A1263-TOther[Start Date],56),1)=0),--(TOther[Frequency]=$P$1),--(TOther[Start Date]&lt;=A1263),--(TOther[End Date Calc]&gt;=A1263),TOther[Amount])))</f>
        <v/>
      </c>
      <c r="Q1263" s="8" t="str">
        <f>IF(A1263="","",IF(COUNTIF(TOther[Frequency],$Q$1)=0,0,IF(B1263="N",SUMIFS(TOther[Amount],TOther[Frequency],$Q$1,TOther[Start Date],"&lt;="&amp;$A1263,TOther[End Date Calc],"&gt;="&amp;A1263,TOther[Start Day],DAY(A1263)),SUMIFS(TOther[Amount],TOther[Frequency],$Q$1,TOther[Start Date],"&lt;="&amp;$A1263,TOther[End Date Calc],"&gt;="&amp;A1263,TOther[Start Day],"&gt;="&amp;DAY(A1263)))))</f>
        <v/>
      </c>
      <c r="R1263" s="8" t="str" cm="1">
        <f t="array" ref="R1263">IF(A1263="","",IF(COUNTIF(TOther[Frequency],R$1)=0,0,SUMPRODUCT(--(TOther[Frequency]=R$1),--(TOther[Start Date]&lt;=A1263),--(TOther[End Date Calc]&gt;=A1263),IF(B1263="N",--(TOther[Start Day]=DAY(A1263)),--(TOther[Start Day]&gt;=DAY(A1263))),--(IFERROR(MOD(TOther[Start Month]-MONTH(A1263)+2,2),1)=0),TOther[Amount])))</f>
        <v/>
      </c>
      <c r="S1263" s="8" t="str" cm="1">
        <f t="array" ref="S1263">IF(A1263="","",IF(COUNTIF(TOther[Frequency],S$1)=0,0,SUMPRODUCT(--(TOther[Frequency]=S$1),--(TOther[Start Date]&lt;=A1263),--(TOther[End Date Calc]&gt;=A1263),IF(B1263="N",--(TOther[Start Day]=DAY(A1263)),--(TOther[Start Day]&gt;=DAY(A1263))),--(IFERROR(MOD(TOther[Start Month]-MONTH(A1263)+3,3),1)=0),TOther[Amount])))</f>
        <v/>
      </c>
      <c r="T1263" s="8" t="str" cm="1">
        <f t="array" ref="T1263">IF($A1263="","",IF(COUNTIF(TOther[Frequency],T$1)=0,0,SUMPRODUCT(--(TOther[Frequency]=T$1),--(TOther[Start Date]&lt;=$A1263),--(TOther[End Date Calc]&gt;=$A1263),IF($B1263="N",--(TOther[Start Day]=DAY($A1263)),--(TOther[Start Day]&gt;=DAY($A1263))),--(IFERROR(MOD(TOther[Start Month]-MONTH($A1263)+4,4),1)=0),TOther[Amount])))</f>
        <v/>
      </c>
      <c r="U1263" s="8" t="str" cm="1">
        <f t="array" ref="U1263">IF(A1263="","",IF(COUNTIF(TOther[Frequency],$U$1)=0,0,SUMPRODUCT(--(TOther[Frequency]=$U$1),--(TOther[Start Date]&lt;=A1263),--(TOther[End Date Calc]&gt;=A1263),IF(B1263="N",--(TOther[Start Day]=DAY(A1263)),--(TOther[Start Day]&gt;=DAY(A1263))),--(IFERROR(MOD(TOther[Start Month]-MONTH(A1263)+6,6),1)=0),TOther[Amount])))</f>
        <v/>
      </c>
      <c r="V1263" s="8" t="str" cm="1">
        <f t="array" ref="V1263">IF(A1263="","",IF(COUNTIF(TOther[Frequency],$V$1)=0,0,SUMPRODUCT(--(TOther[Frequency]=$V$1),--(TOther[Start Date]&lt;=A1263),--(TOther[End Date Calc]&gt;=A1263),IF(B1263="N",--(TOther[Start Day]=DAY(A1263)),--(TOther[Start Day]&gt;=DAY(A1263))),--(IFERROR(MOD(TOther[Start Month]-MONTH(A1263)+12,12),1)=0),TOther[Amount])))</f>
        <v/>
      </c>
      <c r="W1263" s="8" t="str">
        <f>IF(A1263="","",SUMIFS(TOther[Amount],TOther[Start Date],A1263,TOther[Frequency],$W$1))</f>
        <v/>
      </c>
      <c r="X1263" s="9" t="str">
        <f t="shared" si="95"/>
        <v/>
      </c>
      <c r="Y1263" s="9" t="str">
        <f t="shared" si="99"/>
        <v/>
      </c>
      <c r="Z1263" s="8" t="str" cm="1">
        <f t="array" ref="Z1263">IF(A1263="","",IF(COUNTIF('2) Income'!$D$13:$D$32,"Weekly")=0,0,SUMPRODUCT(--(IFERROR(MOD(A1263-'2) Income'!$F$13:$F$32,7),1)=0),--('2) Income'!$D$13:$D$32="Weekly"),--('2) Income'!$F$13:$F$32&lt;=A1263),'2) Income'!$E$13:$E$32)))</f>
        <v/>
      </c>
      <c r="AA1263" s="8" t="str" cm="1">
        <f t="array" ref="AA1263">IF(A1263="","",IF(COUNTIF('2) Income'!$D$13:$D$32,"Every Other Week")=0,0,SUMPRODUCT(--(IFERROR(MOD(A1263-'2) Income'!$F$13:$F$32,14),1)=0),--('2) Income'!$D$13:$D$32="Every Other Week"),--('2) Income'!$F$13:$F$32&lt;=A1263),'2) Income'!$E$13:$E$32)))</f>
        <v/>
      </c>
      <c r="AB1263" s="8" t="str">
        <f>IF(A1263="","",IF(COUNTIF('2) Income'!$D$13:$D$32,"1st and 15th")=0,0,IF(OR(DAY(A1263)=1,DAY(A1263)=15),SUMIFS('2) Income'!$E$13:$E$32,'2) Income'!$D$13:$D$32,"1st and 15th",'2) Income'!$F$13:$F$32,"&lt;="&amp;$A1263),0)))</f>
        <v/>
      </c>
      <c r="AC1263" s="8" t="str">
        <f>IF(A1263="","",IF(COUNTIF('2) Income'!$D$13:$D$32,"2nd Wednesday")=0,0,IF(A1263=(A1263-DAY(A1263)+1+2*7-WEEKDAY(A1263-DAY(A1263)+8-4,1)),SUMIFS('2) Income'!$E$13:$E$32,'2) Income'!$D$13:$D$32,"2nd Wednesday",'2) Income'!$F$13:$F$32,"&lt;="&amp;$A1263),0)))</f>
        <v/>
      </c>
      <c r="AD1263" s="8" t="str">
        <f>IF(A1263="","",IF(COUNTIF('2) Income'!$D$13:$D$32,"3rd Wednesday")=0,0,IF(A1263=(A1263-DAY(A1263)+1+3*7-WEEKDAY(A1263-DAY(A1263)+8-4,1)),SUMIFS('2) Income'!$E$13:$E$32,'2) Income'!$D$13:$D$32,"3rd Wednesday",'2) Income'!$F$13:$F$32,"&lt;="&amp;$A1263),0)))</f>
        <v/>
      </c>
      <c r="AE1263" s="8" t="str">
        <f>IF(A1263="","",IF(COUNTIF('2) Income'!$D$13:$D$32,"4th Wednesday")=0,0,IF(A1263=(A1263-DAY(A1263)+1+4*7-WEEKDAY(A1263-DAY(A1263)+8-4,1)),SUMIFS('2) Income'!$E$13:$E$32,'2) Income'!$D$13:$D$32,"4th Wednesday",'2) Income'!$F$13:$F$32,"&lt;="&amp;$A1263),0)))</f>
        <v/>
      </c>
      <c r="AF1263" s="8" t="str" cm="1">
        <f t="array" ref="AF1263">IF(A1263="","",IF(COUNTIF('2) Income'!$D$13:$D$32,"Every 4 Weeks")=0,0,SUMPRODUCT(--(IFERROR(MOD(A1263-'2) Income'!$F$13:$F$32,28),1)=0),--('2) Income'!$D$13:$D$32="Every 4 Weeks"),--('2) Income'!$F$13:$F$32&lt;=A1263),'2) Income'!$E$13:$E$32)))</f>
        <v/>
      </c>
      <c r="AG1263" s="8" t="str">
        <f>IF(A1263="","",IF(COUNTIF('2) Income'!$D$13:$D$32,"Monthly")=0,0,IF(B1263="N",SUMIFS('2) Income'!$E$13:$E$32,'2) Income'!$D$13:$D$32,"monthly",'2) Income'!$F$13:$F$32,"&lt;="&amp;$A1263,'2) Income'!$I$13:$I$32,DAY(A1263)),SUMIFS('2) Income'!$E$13:$E$32,'2) Income'!$D$13:$D$32,"monthly",'2) Income'!$F$13:$F$32,"&lt;="&amp;$A1263,'2) Income'!$I$13:$I$32,"&gt;="&amp;DAY(A1263)))))</f>
        <v/>
      </c>
      <c r="AH1263" s="8" t="str" cm="1">
        <f t="array" ref="AH1263">IF(A1263="","",IF(COUNTIF('2) Income'!$D$13:$D$32,"Yearly")=0,0,SUMPRODUCT(--('2) Income'!$D$13:$D$32="Yearly"),--('2) Income'!$F$13:$F$32&lt;=A1263),IF(B1263="N",--('2) Income'!$I$13:$I$32=DAY(A1263)),--('2) Income'!$I$13:$I$32&gt;=DAY(A1263))),--(IFERROR(MOD('2) Income'!$H$13:$H$32-MONTH(A1263)+12,12),1)=0),'2) Income'!$E$13:$E$32)))</f>
        <v/>
      </c>
      <c r="AI1263" s="8" t="str">
        <f>IF(A1263="","",IF(COUNTIF('2) Income'!$D$13:$D$32,"one-time")=0,0,SUMIFS('2) Income'!$E$13:$E$32,'2) Income'!$D$13:$D$32,"one-time",'2) Income'!$F$13:$F$32,"="&amp;$A1263)))</f>
        <v/>
      </c>
      <c r="AJ1263" s="9" t="str">
        <f t="shared" si="96"/>
        <v/>
      </c>
    </row>
    <row r="1264" spans="1:36">
      <c r="A1264" s="7" t="str">
        <f>IF(A1263="","",IF(A1263+1&lt;='1) Period'!$E$21,A1263+1,""))</f>
        <v/>
      </c>
      <c r="B1264" s="7" t="e">
        <f t="shared" si="97"/>
        <v>#VALUE!</v>
      </c>
      <c r="C1264" t="e">
        <f t="shared" si="98"/>
        <v>#VALUE!</v>
      </c>
      <c r="D1264" s="8" t="str">
        <f>IF(A1264="","",IF(TEXT(A1264,"dddd")='4) Happy Money'!$E$23,WAllowance,0))</f>
        <v/>
      </c>
      <c r="E1264" s="8" t="str">
        <f>IF(A1264="","",IF(B1264="N",SUMIF(TMonthly[Day of the Month],DAY(A1264),TMonthly[Amount]),SUMIF(TMonthly[Day of the Month],"&gt;="&amp;DAY(A1264),TMonthly[Amount])))</f>
        <v/>
      </c>
      <c r="F1264" s="8" t="str" cm="1">
        <f t="array" ref="F1264">IF(A1264="","",SUMPRODUCT(--(TYearly[Due Date]&lt;=A1264),IF(B1264="N",--(TYearly[Day]=DAY(A1264)),--(TYearly[Day]&gt;=DAY(A1264))),--(IFERROR(MOD(TYearly[Month]-MONTH(A1264)+12,12),1)=0),TYearly[Amount]))</f>
        <v/>
      </c>
      <c r="G1264" s="8" t="str">
        <f>IF(A1264="","",SUMIF(TOneTime[Due Date],A1264,TOneTime[Amount]))</f>
        <v/>
      </c>
      <c r="H1264" s="8" t="str" cm="1">
        <f t="array" ref="H1264">IF(A1264="","",IF(COUNTIF(TOther[Frequency],$H$1)=0,0,SUMPRODUCT(--(IFERROR(MOD(A1264-TOther[Start Date],7),1)=0),--(TOther[Frequency]=$H$1),--(TOther[Start Date]&lt;=A1264),--(TOther[End Date Calc]&gt;=A1264),TOther[Amount])))</f>
        <v/>
      </c>
      <c r="I1264" s="8" t="str" cm="1">
        <f t="array" ref="I1264">IF(A1264="","",IF(COUNTIF(TOther[Frequency],$I$1)=0,0,SUMPRODUCT(--(IFERROR(MOD(A1264-TOther[Start Date],14),1)=0),--(TOther[Frequency]=$I$1),--(TOther[Start Date]&lt;=A1264),--(TOther[End Date Calc]&gt;=A1264),TOther[Amount])))</f>
        <v/>
      </c>
      <c r="J1264" s="8" t="str">
        <f>IF(A1264="","",IF(COUNTIF(TOther[Frequency],$J$1)=0,0,IF(OR(DAY(A1264)=1,DAY(A1264)=15),SUMIFS(TOther[Amount],TOther[Frequency],$J$1,TOther[Start Date],"&lt;="&amp;$A1264,TOther[End Date Calc],"&gt;="&amp;A1264),0)))</f>
        <v/>
      </c>
      <c r="K1264" s="8" t="str">
        <f>IF(A1264="","",IF(COUNTIF(TOther[Frequency],$K$1)=0,0,IF(A1264=(A1264-DAY(A1264)+1+2*7-WEEKDAY(A1264-DAY(A1264)+8-4,1)),SUMIFS(TOther[Amount],TOther[Frequency],$K$1,TOther[Start Date],"&lt;="&amp;$A1264,TOther[End Date Calc],"&gt;="&amp;A1264),0)))</f>
        <v/>
      </c>
      <c r="L1264" s="8" t="str">
        <f>IF(A1264="","",IF(COUNTIF(TOther[Frequency],$L$1)=0,0,IF(A1264=(A1264-DAY(A1264)+1+3*7-WEEKDAY(A1264-DAY(A1264)+8-4,1)),SUMIFS(TOther[Amount],TOther[Frequency],$L$1,TOther[Start Date],"&lt;="&amp;$A1264,TOther[End Date Calc],"&gt;="&amp;A1264),0)))</f>
        <v/>
      </c>
      <c r="M1264" s="8" t="str">
        <f>IF(A1264="","",IF(COUNTIF(TOther[Frequency],$M$1)=0,0,IF(A1264=(A1264-DAY(A1264)+1+4*7-WEEKDAY(A1264-DAY(A1264)+8-4,1)),SUMIFS(TOther[Amount],TOther[Frequency],$M$1,TOther[Start Date],"&lt;="&amp;$A1264,TOther[End Date Calc],"&gt;="&amp;A1264),0)))</f>
        <v/>
      </c>
      <c r="N1264" s="8" t="str" cm="1">
        <f t="array" ref="N1264">IF(A1264="","",IF(COUNTIF(TOther[Frequency],$N$1)=0,0,SUMPRODUCT(--(IFERROR(MOD(A1264-TOther[Start Date],28),1)=0),--(TOther[Frequency]=$N$1),--(TOther[Start Date]&lt;=A1264),--(TOther[End Date Calc]&gt;=A1264),TOther[Amount])))</f>
        <v/>
      </c>
      <c r="O1264" s="8" t="str" cm="1">
        <f t="array" ref="O1264">IF(A1264="","",IF(COUNTIF(TOther[Frequency],$O$1)=0,0,SUMPRODUCT(--(IFERROR(MOD(A1264-TOther[Start Date],42),1)=0),--(TOther[Frequency]=$O$1),--(TOther[Start Date]&lt;=A1264),--(TOther[End Date Calc]&gt;=A1264),TOther[Amount])))</f>
        <v/>
      </c>
      <c r="P1264" s="8" t="str" cm="1">
        <f t="array" ref="P1264">IF(A1264="","",IF(COUNTIF(TOther[Frequency],$P$1)=0,0,SUMPRODUCT(--(IFERROR(MOD(A1264-TOther[Start Date],56),1)=0),--(TOther[Frequency]=$P$1),--(TOther[Start Date]&lt;=A1264),--(TOther[End Date Calc]&gt;=A1264),TOther[Amount])))</f>
        <v/>
      </c>
      <c r="Q1264" s="8" t="str">
        <f>IF(A1264="","",IF(COUNTIF(TOther[Frequency],$Q$1)=0,0,IF(B1264="N",SUMIFS(TOther[Amount],TOther[Frequency],$Q$1,TOther[Start Date],"&lt;="&amp;$A1264,TOther[End Date Calc],"&gt;="&amp;A1264,TOther[Start Day],DAY(A1264)),SUMIFS(TOther[Amount],TOther[Frequency],$Q$1,TOther[Start Date],"&lt;="&amp;$A1264,TOther[End Date Calc],"&gt;="&amp;A1264,TOther[Start Day],"&gt;="&amp;DAY(A1264)))))</f>
        <v/>
      </c>
      <c r="R1264" s="8" t="str" cm="1">
        <f t="array" ref="R1264">IF(A1264="","",IF(COUNTIF(TOther[Frequency],R$1)=0,0,SUMPRODUCT(--(TOther[Frequency]=R$1),--(TOther[Start Date]&lt;=A1264),--(TOther[End Date Calc]&gt;=A1264),IF(B1264="N",--(TOther[Start Day]=DAY(A1264)),--(TOther[Start Day]&gt;=DAY(A1264))),--(IFERROR(MOD(TOther[Start Month]-MONTH(A1264)+2,2),1)=0),TOther[Amount])))</f>
        <v/>
      </c>
      <c r="S1264" s="8" t="str" cm="1">
        <f t="array" ref="S1264">IF(A1264="","",IF(COUNTIF(TOther[Frequency],S$1)=0,0,SUMPRODUCT(--(TOther[Frequency]=S$1),--(TOther[Start Date]&lt;=A1264),--(TOther[End Date Calc]&gt;=A1264),IF(B1264="N",--(TOther[Start Day]=DAY(A1264)),--(TOther[Start Day]&gt;=DAY(A1264))),--(IFERROR(MOD(TOther[Start Month]-MONTH(A1264)+3,3),1)=0),TOther[Amount])))</f>
        <v/>
      </c>
      <c r="T1264" s="8" t="str" cm="1">
        <f t="array" ref="T1264">IF($A1264="","",IF(COUNTIF(TOther[Frequency],T$1)=0,0,SUMPRODUCT(--(TOther[Frequency]=T$1),--(TOther[Start Date]&lt;=$A1264),--(TOther[End Date Calc]&gt;=$A1264),IF($B1264="N",--(TOther[Start Day]=DAY($A1264)),--(TOther[Start Day]&gt;=DAY($A1264))),--(IFERROR(MOD(TOther[Start Month]-MONTH($A1264)+4,4),1)=0),TOther[Amount])))</f>
        <v/>
      </c>
      <c r="U1264" s="8" t="str" cm="1">
        <f t="array" ref="U1264">IF(A1264="","",IF(COUNTIF(TOther[Frequency],$U$1)=0,0,SUMPRODUCT(--(TOther[Frequency]=$U$1),--(TOther[Start Date]&lt;=A1264),--(TOther[End Date Calc]&gt;=A1264),IF(B1264="N",--(TOther[Start Day]=DAY(A1264)),--(TOther[Start Day]&gt;=DAY(A1264))),--(IFERROR(MOD(TOther[Start Month]-MONTH(A1264)+6,6),1)=0),TOther[Amount])))</f>
        <v/>
      </c>
      <c r="V1264" s="8" t="str" cm="1">
        <f t="array" ref="V1264">IF(A1264="","",IF(COUNTIF(TOther[Frequency],$V$1)=0,0,SUMPRODUCT(--(TOther[Frequency]=$V$1),--(TOther[Start Date]&lt;=A1264),--(TOther[End Date Calc]&gt;=A1264),IF(B1264="N",--(TOther[Start Day]=DAY(A1264)),--(TOther[Start Day]&gt;=DAY(A1264))),--(IFERROR(MOD(TOther[Start Month]-MONTH(A1264)+12,12),1)=0),TOther[Amount])))</f>
        <v/>
      </c>
      <c r="W1264" s="8" t="str">
        <f>IF(A1264="","",SUMIFS(TOther[Amount],TOther[Start Date],A1264,TOther[Frequency],$W$1))</f>
        <v/>
      </c>
      <c r="X1264" s="9" t="str">
        <f t="shared" si="95"/>
        <v/>
      </c>
      <c r="Y1264" s="9" t="str">
        <f t="shared" si="99"/>
        <v/>
      </c>
      <c r="Z1264" s="8" t="str" cm="1">
        <f t="array" ref="Z1264">IF(A1264="","",IF(COUNTIF('2) Income'!$D$13:$D$32,"Weekly")=0,0,SUMPRODUCT(--(IFERROR(MOD(A1264-'2) Income'!$F$13:$F$32,7),1)=0),--('2) Income'!$D$13:$D$32="Weekly"),--('2) Income'!$F$13:$F$32&lt;=A1264),'2) Income'!$E$13:$E$32)))</f>
        <v/>
      </c>
      <c r="AA1264" s="8" t="str" cm="1">
        <f t="array" ref="AA1264">IF(A1264="","",IF(COUNTIF('2) Income'!$D$13:$D$32,"Every Other Week")=0,0,SUMPRODUCT(--(IFERROR(MOD(A1264-'2) Income'!$F$13:$F$32,14),1)=0),--('2) Income'!$D$13:$D$32="Every Other Week"),--('2) Income'!$F$13:$F$32&lt;=A1264),'2) Income'!$E$13:$E$32)))</f>
        <v/>
      </c>
      <c r="AB1264" s="8" t="str">
        <f>IF(A1264="","",IF(COUNTIF('2) Income'!$D$13:$D$32,"1st and 15th")=0,0,IF(OR(DAY(A1264)=1,DAY(A1264)=15),SUMIFS('2) Income'!$E$13:$E$32,'2) Income'!$D$13:$D$32,"1st and 15th",'2) Income'!$F$13:$F$32,"&lt;="&amp;$A1264),0)))</f>
        <v/>
      </c>
      <c r="AC1264" s="8" t="str">
        <f>IF(A1264="","",IF(COUNTIF('2) Income'!$D$13:$D$32,"2nd Wednesday")=0,0,IF(A1264=(A1264-DAY(A1264)+1+2*7-WEEKDAY(A1264-DAY(A1264)+8-4,1)),SUMIFS('2) Income'!$E$13:$E$32,'2) Income'!$D$13:$D$32,"2nd Wednesday",'2) Income'!$F$13:$F$32,"&lt;="&amp;$A1264),0)))</f>
        <v/>
      </c>
      <c r="AD1264" s="8" t="str">
        <f>IF(A1264="","",IF(COUNTIF('2) Income'!$D$13:$D$32,"3rd Wednesday")=0,0,IF(A1264=(A1264-DAY(A1264)+1+3*7-WEEKDAY(A1264-DAY(A1264)+8-4,1)),SUMIFS('2) Income'!$E$13:$E$32,'2) Income'!$D$13:$D$32,"3rd Wednesday",'2) Income'!$F$13:$F$32,"&lt;="&amp;$A1264),0)))</f>
        <v/>
      </c>
      <c r="AE1264" s="8" t="str">
        <f>IF(A1264="","",IF(COUNTIF('2) Income'!$D$13:$D$32,"4th Wednesday")=0,0,IF(A1264=(A1264-DAY(A1264)+1+4*7-WEEKDAY(A1264-DAY(A1264)+8-4,1)),SUMIFS('2) Income'!$E$13:$E$32,'2) Income'!$D$13:$D$32,"4th Wednesday",'2) Income'!$F$13:$F$32,"&lt;="&amp;$A1264),0)))</f>
        <v/>
      </c>
      <c r="AF1264" s="8" t="str" cm="1">
        <f t="array" ref="AF1264">IF(A1264="","",IF(COUNTIF('2) Income'!$D$13:$D$32,"Every 4 Weeks")=0,0,SUMPRODUCT(--(IFERROR(MOD(A1264-'2) Income'!$F$13:$F$32,28),1)=0),--('2) Income'!$D$13:$D$32="Every 4 Weeks"),--('2) Income'!$F$13:$F$32&lt;=A1264),'2) Income'!$E$13:$E$32)))</f>
        <v/>
      </c>
      <c r="AG1264" s="8" t="str">
        <f>IF(A1264="","",IF(COUNTIF('2) Income'!$D$13:$D$32,"Monthly")=0,0,IF(B1264="N",SUMIFS('2) Income'!$E$13:$E$32,'2) Income'!$D$13:$D$32,"monthly",'2) Income'!$F$13:$F$32,"&lt;="&amp;$A1264,'2) Income'!$I$13:$I$32,DAY(A1264)),SUMIFS('2) Income'!$E$13:$E$32,'2) Income'!$D$13:$D$32,"monthly",'2) Income'!$F$13:$F$32,"&lt;="&amp;$A1264,'2) Income'!$I$13:$I$32,"&gt;="&amp;DAY(A1264)))))</f>
        <v/>
      </c>
      <c r="AH1264" s="8" t="str" cm="1">
        <f t="array" ref="AH1264">IF(A1264="","",IF(COUNTIF('2) Income'!$D$13:$D$32,"Yearly")=0,0,SUMPRODUCT(--('2) Income'!$D$13:$D$32="Yearly"),--('2) Income'!$F$13:$F$32&lt;=A1264),IF(B1264="N",--('2) Income'!$I$13:$I$32=DAY(A1264)),--('2) Income'!$I$13:$I$32&gt;=DAY(A1264))),--(IFERROR(MOD('2) Income'!$H$13:$H$32-MONTH(A1264)+12,12),1)=0),'2) Income'!$E$13:$E$32)))</f>
        <v/>
      </c>
      <c r="AI1264" s="8" t="str">
        <f>IF(A1264="","",IF(COUNTIF('2) Income'!$D$13:$D$32,"one-time")=0,0,SUMIFS('2) Income'!$E$13:$E$32,'2) Income'!$D$13:$D$32,"one-time",'2) Income'!$F$13:$F$32,"="&amp;$A1264)))</f>
        <v/>
      </c>
      <c r="AJ1264" s="9" t="str">
        <f t="shared" si="96"/>
        <v/>
      </c>
    </row>
    <row r="1265" spans="1:36">
      <c r="A1265" s="7" t="str">
        <f>IF(A1264="","",IF(A1264+1&lt;='1) Period'!$E$21,A1264+1,""))</f>
        <v/>
      </c>
      <c r="B1265" s="7" t="e">
        <f t="shared" si="97"/>
        <v>#VALUE!</v>
      </c>
      <c r="C1265" t="e">
        <f t="shared" si="98"/>
        <v>#VALUE!</v>
      </c>
      <c r="D1265" s="8" t="str">
        <f>IF(A1265="","",IF(TEXT(A1265,"dddd")='4) Happy Money'!$E$23,WAllowance,0))</f>
        <v/>
      </c>
      <c r="E1265" s="8" t="str">
        <f>IF(A1265="","",IF(B1265="N",SUMIF(TMonthly[Day of the Month],DAY(A1265),TMonthly[Amount]),SUMIF(TMonthly[Day of the Month],"&gt;="&amp;DAY(A1265),TMonthly[Amount])))</f>
        <v/>
      </c>
      <c r="F1265" s="8" t="str" cm="1">
        <f t="array" ref="F1265">IF(A1265="","",SUMPRODUCT(--(TYearly[Due Date]&lt;=A1265),IF(B1265="N",--(TYearly[Day]=DAY(A1265)),--(TYearly[Day]&gt;=DAY(A1265))),--(IFERROR(MOD(TYearly[Month]-MONTH(A1265)+12,12),1)=0),TYearly[Amount]))</f>
        <v/>
      </c>
      <c r="G1265" s="8" t="str">
        <f>IF(A1265="","",SUMIF(TOneTime[Due Date],A1265,TOneTime[Amount]))</f>
        <v/>
      </c>
      <c r="H1265" s="8" t="str" cm="1">
        <f t="array" ref="H1265">IF(A1265="","",IF(COUNTIF(TOther[Frequency],$H$1)=0,0,SUMPRODUCT(--(IFERROR(MOD(A1265-TOther[Start Date],7),1)=0),--(TOther[Frequency]=$H$1),--(TOther[Start Date]&lt;=A1265),--(TOther[End Date Calc]&gt;=A1265),TOther[Amount])))</f>
        <v/>
      </c>
      <c r="I1265" s="8" t="str" cm="1">
        <f t="array" ref="I1265">IF(A1265="","",IF(COUNTIF(TOther[Frequency],$I$1)=0,0,SUMPRODUCT(--(IFERROR(MOD(A1265-TOther[Start Date],14),1)=0),--(TOther[Frequency]=$I$1),--(TOther[Start Date]&lt;=A1265),--(TOther[End Date Calc]&gt;=A1265),TOther[Amount])))</f>
        <v/>
      </c>
      <c r="J1265" s="8" t="str">
        <f>IF(A1265="","",IF(COUNTIF(TOther[Frequency],$J$1)=0,0,IF(OR(DAY(A1265)=1,DAY(A1265)=15),SUMIFS(TOther[Amount],TOther[Frequency],$J$1,TOther[Start Date],"&lt;="&amp;$A1265,TOther[End Date Calc],"&gt;="&amp;A1265),0)))</f>
        <v/>
      </c>
      <c r="K1265" s="8" t="str">
        <f>IF(A1265="","",IF(COUNTIF(TOther[Frequency],$K$1)=0,0,IF(A1265=(A1265-DAY(A1265)+1+2*7-WEEKDAY(A1265-DAY(A1265)+8-4,1)),SUMIFS(TOther[Amount],TOther[Frequency],$K$1,TOther[Start Date],"&lt;="&amp;$A1265,TOther[End Date Calc],"&gt;="&amp;A1265),0)))</f>
        <v/>
      </c>
      <c r="L1265" s="8" t="str">
        <f>IF(A1265="","",IF(COUNTIF(TOther[Frequency],$L$1)=0,0,IF(A1265=(A1265-DAY(A1265)+1+3*7-WEEKDAY(A1265-DAY(A1265)+8-4,1)),SUMIFS(TOther[Amount],TOther[Frequency],$L$1,TOther[Start Date],"&lt;="&amp;$A1265,TOther[End Date Calc],"&gt;="&amp;A1265),0)))</f>
        <v/>
      </c>
      <c r="M1265" s="8" t="str">
        <f>IF(A1265="","",IF(COUNTIF(TOther[Frequency],$M$1)=0,0,IF(A1265=(A1265-DAY(A1265)+1+4*7-WEEKDAY(A1265-DAY(A1265)+8-4,1)),SUMIFS(TOther[Amount],TOther[Frequency],$M$1,TOther[Start Date],"&lt;="&amp;$A1265,TOther[End Date Calc],"&gt;="&amp;A1265),0)))</f>
        <v/>
      </c>
      <c r="N1265" s="8" t="str" cm="1">
        <f t="array" ref="N1265">IF(A1265="","",IF(COUNTIF(TOther[Frequency],$N$1)=0,0,SUMPRODUCT(--(IFERROR(MOD(A1265-TOther[Start Date],28),1)=0),--(TOther[Frequency]=$N$1),--(TOther[Start Date]&lt;=A1265),--(TOther[End Date Calc]&gt;=A1265),TOther[Amount])))</f>
        <v/>
      </c>
      <c r="O1265" s="8" t="str" cm="1">
        <f t="array" ref="O1265">IF(A1265="","",IF(COUNTIF(TOther[Frequency],$O$1)=0,0,SUMPRODUCT(--(IFERROR(MOD(A1265-TOther[Start Date],42),1)=0),--(TOther[Frequency]=$O$1),--(TOther[Start Date]&lt;=A1265),--(TOther[End Date Calc]&gt;=A1265),TOther[Amount])))</f>
        <v/>
      </c>
      <c r="P1265" s="8" t="str" cm="1">
        <f t="array" ref="P1265">IF(A1265="","",IF(COUNTIF(TOther[Frequency],$P$1)=0,0,SUMPRODUCT(--(IFERROR(MOD(A1265-TOther[Start Date],56),1)=0),--(TOther[Frequency]=$P$1),--(TOther[Start Date]&lt;=A1265),--(TOther[End Date Calc]&gt;=A1265),TOther[Amount])))</f>
        <v/>
      </c>
      <c r="Q1265" s="8" t="str">
        <f>IF(A1265="","",IF(COUNTIF(TOther[Frequency],$Q$1)=0,0,IF(B1265="N",SUMIFS(TOther[Amount],TOther[Frequency],$Q$1,TOther[Start Date],"&lt;="&amp;$A1265,TOther[End Date Calc],"&gt;="&amp;A1265,TOther[Start Day],DAY(A1265)),SUMIFS(TOther[Amount],TOther[Frequency],$Q$1,TOther[Start Date],"&lt;="&amp;$A1265,TOther[End Date Calc],"&gt;="&amp;A1265,TOther[Start Day],"&gt;="&amp;DAY(A1265)))))</f>
        <v/>
      </c>
      <c r="R1265" s="8" t="str" cm="1">
        <f t="array" ref="R1265">IF(A1265="","",IF(COUNTIF(TOther[Frequency],R$1)=0,0,SUMPRODUCT(--(TOther[Frequency]=R$1),--(TOther[Start Date]&lt;=A1265),--(TOther[End Date Calc]&gt;=A1265),IF(B1265="N",--(TOther[Start Day]=DAY(A1265)),--(TOther[Start Day]&gt;=DAY(A1265))),--(IFERROR(MOD(TOther[Start Month]-MONTH(A1265)+2,2),1)=0),TOther[Amount])))</f>
        <v/>
      </c>
      <c r="S1265" s="8" t="str" cm="1">
        <f t="array" ref="S1265">IF(A1265="","",IF(COUNTIF(TOther[Frequency],S$1)=0,0,SUMPRODUCT(--(TOther[Frequency]=S$1),--(TOther[Start Date]&lt;=A1265),--(TOther[End Date Calc]&gt;=A1265),IF(B1265="N",--(TOther[Start Day]=DAY(A1265)),--(TOther[Start Day]&gt;=DAY(A1265))),--(IFERROR(MOD(TOther[Start Month]-MONTH(A1265)+3,3),1)=0),TOther[Amount])))</f>
        <v/>
      </c>
      <c r="T1265" s="8" t="str" cm="1">
        <f t="array" ref="T1265">IF($A1265="","",IF(COUNTIF(TOther[Frequency],T$1)=0,0,SUMPRODUCT(--(TOther[Frequency]=T$1),--(TOther[Start Date]&lt;=$A1265),--(TOther[End Date Calc]&gt;=$A1265),IF($B1265="N",--(TOther[Start Day]=DAY($A1265)),--(TOther[Start Day]&gt;=DAY($A1265))),--(IFERROR(MOD(TOther[Start Month]-MONTH($A1265)+4,4),1)=0),TOther[Amount])))</f>
        <v/>
      </c>
      <c r="U1265" s="8" t="str" cm="1">
        <f t="array" ref="U1265">IF(A1265="","",IF(COUNTIF(TOther[Frequency],$U$1)=0,0,SUMPRODUCT(--(TOther[Frequency]=$U$1),--(TOther[Start Date]&lt;=A1265),--(TOther[End Date Calc]&gt;=A1265),IF(B1265="N",--(TOther[Start Day]=DAY(A1265)),--(TOther[Start Day]&gt;=DAY(A1265))),--(IFERROR(MOD(TOther[Start Month]-MONTH(A1265)+6,6),1)=0),TOther[Amount])))</f>
        <v/>
      </c>
      <c r="V1265" s="8" t="str" cm="1">
        <f t="array" ref="V1265">IF(A1265="","",IF(COUNTIF(TOther[Frequency],$V$1)=0,0,SUMPRODUCT(--(TOther[Frequency]=$V$1),--(TOther[Start Date]&lt;=A1265),--(TOther[End Date Calc]&gt;=A1265),IF(B1265="N",--(TOther[Start Day]=DAY(A1265)),--(TOther[Start Day]&gt;=DAY(A1265))),--(IFERROR(MOD(TOther[Start Month]-MONTH(A1265)+12,12),1)=0),TOther[Amount])))</f>
        <v/>
      </c>
      <c r="W1265" s="8" t="str">
        <f>IF(A1265="","",SUMIFS(TOther[Amount],TOther[Start Date],A1265,TOther[Frequency],$W$1))</f>
        <v/>
      </c>
      <c r="X1265" s="9" t="str">
        <f t="shared" si="95"/>
        <v/>
      </c>
      <c r="Y1265" s="9" t="str">
        <f t="shared" si="99"/>
        <v/>
      </c>
      <c r="Z1265" s="8" t="str" cm="1">
        <f t="array" ref="Z1265">IF(A1265="","",IF(COUNTIF('2) Income'!$D$13:$D$32,"Weekly")=0,0,SUMPRODUCT(--(IFERROR(MOD(A1265-'2) Income'!$F$13:$F$32,7),1)=0),--('2) Income'!$D$13:$D$32="Weekly"),--('2) Income'!$F$13:$F$32&lt;=A1265),'2) Income'!$E$13:$E$32)))</f>
        <v/>
      </c>
      <c r="AA1265" s="8" t="str" cm="1">
        <f t="array" ref="AA1265">IF(A1265="","",IF(COUNTIF('2) Income'!$D$13:$D$32,"Every Other Week")=0,0,SUMPRODUCT(--(IFERROR(MOD(A1265-'2) Income'!$F$13:$F$32,14),1)=0),--('2) Income'!$D$13:$D$32="Every Other Week"),--('2) Income'!$F$13:$F$32&lt;=A1265),'2) Income'!$E$13:$E$32)))</f>
        <v/>
      </c>
      <c r="AB1265" s="8" t="str">
        <f>IF(A1265="","",IF(COUNTIF('2) Income'!$D$13:$D$32,"1st and 15th")=0,0,IF(OR(DAY(A1265)=1,DAY(A1265)=15),SUMIFS('2) Income'!$E$13:$E$32,'2) Income'!$D$13:$D$32,"1st and 15th",'2) Income'!$F$13:$F$32,"&lt;="&amp;$A1265),0)))</f>
        <v/>
      </c>
      <c r="AC1265" s="8" t="str">
        <f>IF(A1265="","",IF(COUNTIF('2) Income'!$D$13:$D$32,"2nd Wednesday")=0,0,IF(A1265=(A1265-DAY(A1265)+1+2*7-WEEKDAY(A1265-DAY(A1265)+8-4,1)),SUMIFS('2) Income'!$E$13:$E$32,'2) Income'!$D$13:$D$32,"2nd Wednesday",'2) Income'!$F$13:$F$32,"&lt;="&amp;$A1265),0)))</f>
        <v/>
      </c>
      <c r="AD1265" s="8" t="str">
        <f>IF(A1265="","",IF(COUNTIF('2) Income'!$D$13:$D$32,"3rd Wednesday")=0,0,IF(A1265=(A1265-DAY(A1265)+1+3*7-WEEKDAY(A1265-DAY(A1265)+8-4,1)),SUMIFS('2) Income'!$E$13:$E$32,'2) Income'!$D$13:$D$32,"3rd Wednesday",'2) Income'!$F$13:$F$32,"&lt;="&amp;$A1265),0)))</f>
        <v/>
      </c>
      <c r="AE1265" s="8" t="str">
        <f>IF(A1265="","",IF(COUNTIF('2) Income'!$D$13:$D$32,"4th Wednesday")=0,0,IF(A1265=(A1265-DAY(A1265)+1+4*7-WEEKDAY(A1265-DAY(A1265)+8-4,1)),SUMIFS('2) Income'!$E$13:$E$32,'2) Income'!$D$13:$D$32,"4th Wednesday",'2) Income'!$F$13:$F$32,"&lt;="&amp;$A1265),0)))</f>
        <v/>
      </c>
      <c r="AF1265" s="8" t="str" cm="1">
        <f t="array" ref="AF1265">IF(A1265="","",IF(COUNTIF('2) Income'!$D$13:$D$32,"Every 4 Weeks")=0,0,SUMPRODUCT(--(IFERROR(MOD(A1265-'2) Income'!$F$13:$F$32,28),1)=0),--('2) Income'!$D$13:$D$32="Every 4 Weeks"),--('2) Income'!$F$13:$F$32&lt;=A1265),'2) Income'!$E$13:$E$32)))</f>
        <v/>
      </c>
      <c r="AG1265" s="8" t="str">
        <f>IF(A1265="","",IF(COUNTIF('2) Income'!$D$13:$D$32,"Monthly")=0,0,IF(B1265="N",SUMIFS('2) Income'!$E$13:$E$32,'2) Income'!$D$13:$D$32,"monthly",'2) Income'!$F$13:$F$32,"&lt;="&amp;$A1265,'2) Income'!$I$13:$I$32,DAY(A1265)),SUMIFS('2) Income'!$E$13:$E$32,'2) Income'!$D$13:$D$32,"monthly",'2) Income'!$F$13:$F$32,"&lt;="&amp;$A1265,'2) Income'!$I$13:$I$32,"&gt;="&amp;DAY(A1265)))))</f>
        <v/>
      </c>
      <c r="AH1265" s="8" t="str" cm="1">
        <f t="array" ref="AH1265">IF(A1265="","",IF(COUNTIF('2) Income'!$D$13:$D$32,"Yearly")=0,0,SUMPRODUCT(--('2) Income'!$D$13:$D$32="Yearly"),--('2) Income'!$F$13:$F$32&lt;=A1265),IF(B1265="N",--('2) Income'!$I$13:$I$32=DAY(A1265)),--('2) Income'!$I$13:$I$32&gt;=DAY(A1265))),--(IFERROR(MOD('2) Income'!$H$13:$H$32-MONTH(A1265)+12,12),1)=0),'2) Income'!$E$13:$E$32)))</f>
        <v/>
      </c>
      <c r="AI1265" s="8" t="str">
        <f>IF(A1265="","",IF(COUNTIF('2) Income'!$D$13:$D$32,"one-time")=0,0,SUMIFS('2) Income'!$E$13:$E$32,'2) Income'!$D$13:$D$32,"one-time",'2) Income'!$F$13:$F$32,"="&amp;$A1265)))</f>
        <v/>
      </c>
      <c r="AJ1265" s="9" t="str">
        <f t="shared" si="96"/>
        <v/>
      </c>
    </row>
    <row r="1266" spans="1:36">
      <c r="A1266" s="7" t="str">
        <f>IF(A1265="","",IF(A1265+1&lt;='1) Period'!$E$21,A1265+1,""))</f>
        <v/>
      </c>
      <c r="B1266" s="7" t="e">
        <f t="shared" si="97"/>
        <v>#VALUE!</v>
      </c>
      <c r="C1266" t="e">
        <f t="shared" si="98"/>
        <v>#VALUE!</v>
      </c>
      <c r="D1266" s="8" t="str">
        <f>IF(A1266="","",IF(TEXT(A1266,"dddd")='4) Happy Money'!$E$23,WAllowance,0))</f>
        <v/>
      </c>
      <c r="E1266" s="8" t="str">
        <f>IF(A1266="","",IF(B1266="N",SUMIF(TMonthly[Day of the Month],DAY(A1266),TMonthly[Amount]),SUMIF(TMonthly[Day of the Month],"&gt;="&amp;DAY(A1266),TMonthly[Amount])))</f>
        <v/>
      </c>
      <c r="F1266" s="8" t="str" cm="1">
        <f t="array" ref="F1266">IF(A1266="","",SUMPRODUCT(--(TYearly[Due Date]&lt;=A1266),IF(B1266="N",--(TYearly[Day]=DAY(A1266)),--(TYearly[Day]&gt;=DAY(A1266))),--(IFERROR(MOD(TYearly[Month]-MONTH(A1266)+12,12),1)=0),TYearly[Amount]))</f>
        <v/>
      </c>
      <c r="G1266" s="8" t="str">
        <f>IF(A1266="","",SUMIF(TOneTime[Due Date],A1266,TOneTime[Amount]))</f>
        <v/>
      </c>
      <c r="H1266" s="8" t="str" cm="1">
        <f t="array" ref="H1266">IF(A1266="","",IF(COUNTIF(TOther[Frequency],$H$1)=0,0,SUMPRODUCT(--(IFERROR(MOD(A1266-TOther[Start Date],7),1)=0),--(TOther[Frequency]=$H$1),--(TOther[Start Date]&lt;=A1266),--(TOther[End Date Calc]&gt;=A1266),TOther[Amount])))</f>
        <v/>
      </c>
      <c r="I1266" s="8" t="str" cm="1">
        <f t="array" ref="I1266">IF(A1266="","",IF(COUNTIF(TOther[Frequency],$I$1)=0,0,SUMPRODUCT(--(IFERROR(MOD(A1266-TOther[Start Date],14),1)=0),--(TOther[Frequency]=$I$1),--(TOther[Start Date]&lt;=A1266),--(TOther[End Date Calc]&gt;=A1266),TOther[Amount])))</f>
        <v/>
      </c>
      <c r="J1266" s="8" t="str">
        <f>IF(A1266="","",IF(COUNTIF(TOther[Frequency],$J$1)=0,0,IF(OR(DAY(A1266)=1,DAY(A1266)=15),SUMIFS(TOther[Amount],TOther[Frequency],$J$1,TOther[Start Date],"&lt;="&amp;$A1266,TOther[End Date Calc],"&gt;="&amp;A1266),0)))</f>
        <v/>
      </c>
      <c r="K1266" s="8" t="str">
        <f>IF(A1266="","",IF(COUNTIF(TOther[Frequency],$K$1)=0,0,IF(A1266=(A1266-DAY(A1266)+1+2*7-WEEKDAY(A1266-DAY(A1266)+8-4,1)),SUMIFS(TOther[Amount],TOther[Frequency],$K$1,TOther[Start Date],"&lt;="&amp;$A1266,TOther[End Date Calc],"&gt;="&amp;A1266),0)))</f>
        <v/>
      </c>
      <c r="L1266" s="8" t="str">
        <f>IF(A1266="","",IF(COUNTIF(TOther[Frequency],$L$1)=0,0,IF(A1266=(A1266-DAY(A1266)+1+3*7-WEEKDAY(A1266-DAY(A1266)+8-4,1)),SUMIFS(TOther[Amount],TOther[Frequency],$L$1,TOther[Start Date],"&lt;="&amp;$A1266,TOther[End Date Calc],"&gt;="&amp;A1266),0)))</f>
        <v/>
      </c>
      <c r="M1266" s="8" t="str">
        <f>IF(A1266="","",IF(COUNTIF(TOther[Frequency],$M$1)=0,0,IF(A1266=(A1266-DAY(A1266)+1+4*7-WEEKDAY(A1266-DAY(A1266)+8-4,1)),SUMIFS(TOther[Amount],TOther[Frequency],$M$1,TOther[Start Date],"&lt;="&amp;$A1266,TOther[End Date Calc],"&gt;="&amp;A1266),0)))</f>
        <v/>
      </c>
      <c r="N1266" s="8" t="str" cm="1">
        <f t="array" ref="N1266">IF(A1266="","",IF(COUNTIF(TOther[Frequency],$N$1)=0,0,SUMPRODUCT(--(IFERROR(MOD(A1266-TOther[Start Date],28),1)=0),--(TOther[Frequency]=$N$1),--(TOther[Start Date]&lt;=A1266),--(TOther[End Date Calc]&gt;=A1266),TOther[Amount])))</f>
        <v/>
      </c>
      <c r="O1266" s="8" t="str" cm="1">
        <f t="array" ref="O1266">IF(A1266="","",IF(COUNTIF(TOther[Frequency],$O$1)=0,0,SUMPRODUCT(--(IFERROR(MOD(A1266-TOther[Start Date],42),1)=0),--(TOther[Frequency]=$O$1),--(TOther[Start Date]&lt;=A1266),--(TOther[End Date Calc]&gt;=A1266),TOther[Amount])))</f>
        <v/>
      </c>
      <c r="P1266" s="8" t="str" cm="1">
        <f t="array" ref="P1266">IF(A1266="","",IF(COUNTIF(TOther[Frequency],$P$1)=0,0,SUMPRODUCT(--(IFERROR(MOD(A1266-TOther[Start Date],56),1)=0),--(TOther[Frequency]=$P$1),--(TOther[Start Date]&lt;=A1266),--(TOther[End Date Calc]&gt;=A1266),TOther[Amount])))</f>
        <v/>
      </c>
      <c r="Q1266" s="8" t="str">
        <f>IF(A1266="","",IF(COUNTIF(TOther[Frequency],$Q$1)=0,0,IF(B1266="N",SUMIFS(TOther[Amount],TOther[Frequency],$Q$1,TOther[Start Date],"&lt;="&amp;$A1266,TOther[End Date Calc],"&gt;="&amp;A1266,TOther[Start Day],DAY(A1266)),SUMIFS(TOther[Amount],TOther[Frequency],$Q$1,TOther[Start Date],"&lt;="&amp;$A1266,TOther[End Date Calc],"&gt;="&amp;A1266,TOther[Start Day],"&gt;="&amp;DAY(A1266)))))</f>
        <v/>
      </c>
      <c r="R1266" s="8" t="str" cm="1">
        <f t="array" ref="R1266">IF(A1266="","",IF(COUNTIF(TOther[Frequency],R$1)=0,0,SUMPRODUCT(--(TOther[Frequency]=R$1),--(TOther[Start Date]&lt;=A1266),--(TOther[End Date Calc]&gt;=A1266),IF(B1266="N",--(TOther[Start Day]=DAY(A1266)),--(TOther[Start Day]&gt;=DAY(A1266))),--(IFERROR(MOD(TOther[Start Month]-MONTH(A1266)+2,2),1)=0),TOther[Amount])))</f>
        <v/>
      </c>
      <c r="S1266" s="8" t="str" cm="1">
        <f t="array" ref="S1266">IF(A1266="","",IF(COUNTIF(TOther[Frequency],S$1)=0,0,SUMPRODUCT(--(TOther[Frequency]=S$1),--(TOther[Start Date]&lt;=A1266),--(TOther[End Date Calc]&gt;=A1266),IF(B1266="N",--(TOther[Start Day]=DAY(A1266)),--(TOther[Start Day]&gt;=DAY(A1266))),--(IFERROR(MOD(TOther[Start Month]-MONTH(A1266)+3,3),1)=0),TOther[Amount])))</f>
        <v/>
      </c>
      <c r="T1266" s="8" t="str" cm="1">
        <f t="array" ref="T1266">IF($A1266="","",IF(COUNTIF(TOther[Frequency],T$1)=0,0,SUMPRODUCT(--(TOther[Frequency]=T$1),--(TOther[Start Date]&lt;=$A1266),--(TOther[End Date Calc]&gt;=$A1266),IF($B1266="N",--(TOther[Start Day]=DAY($A1266)),--(TOther[Start Day]&gt;=DAY($A1266))),--(IFERROR(MOD(TOther[Start Month]-MONTH($A1266)+4,4),1)=0),TOther[Amount])))</f>
        <v/>
      </c>
      <c r="U1266" s="8" t="str" cm="1">
        <f t="array" ref="U1266">IF(A1266="","",IF(COUNTIF(TOther[Frequency],$U$1)=0,0,SUMPRODUCT(--(TOther[Frequency]=$U$1),--(TOther[Start Date]&lt;=A1266),--(TOther[End Date Calc]&gt;=A1266),IF(B1266="N",--(TOther[Start Day]=DAY(A1266)),--(TOther[Start Day]&gt;=DAY(A1266))),--(IFERROR(MOD(TOther[Start Month]-MONTH(A1266)+6,6),1)=0),TOther[Amount])))</f>
        <v/>
      </c>
      <c r="V1266" s="8" t="str" cm="1">
        <f t="array" ref="V1266">IF(A1266="","",IF(COUNTIF(TOther[Frequency],$V$1)=0,0,SUMPRODUCT(--(TOther[Frequency]=$V$1),--(TOther[Start Date]&lt;=A1266),--(TOther[End Date Calc]&gt;=A1266),IF(B1266="N",--(TOther[Start Day]=DAY(A1266)),--(TOther[Start Day]&gt;=DAY(A1266))),--(IFERROR(MOD(TOther[Start Month]-MONTH(A1266)+12,12),1)=0),TOther[Amount])))</f>
        <v/>
      </c>
      <c r="W1266" s="8" t="str">
        <f>IF(A1266="","",SUMIFS(TOther[Amount],TOther[Start Date],A1266,TOther[Frequency],$W$1))</f>
        <v/>
      </c>
      <c r="X1266" s="9" t="str">
        <f t="shared" si="95"/>
        <v/>
      </c>
      <c r="Y1266" s="9" t="str">
        <f t="shared" si="99"/>
        <v/>
      </c>
      <c r="Z1266" s="8" t="str" cm="1">
        <f t="array" ref="Z1266">IF(A1266="","",IF(COUNTIF('2) Income'!$D$13:$D$32,"Weekly")=0,0,SUMPRODUCT(--(IFERROR(MOD(A1266-'2) Income'!$F$13:$F$32,7),1)=0),--('2) Income'!$D$13:$D$32="Weekly"),--('2) Income'!$F$13:$F$32&lt;=A1266),'2) Income'!$E$13:$E$32)))</f>
        <v/>
      </c>
      <c r="AA1266" s="8" t="str" cm="1">
        <f t="array" ref="AA1266">IF(A1266="","",IF(COUNTIF('2) Income'!$D$13:$D$32,"Every Other Week")=0,0,SUMPRODUCT(--(IFERROR(MOD(A1266-'2) Income'!$F$13:$F$32,14),1)=0),--('2) Income'!$D$13:$D$32="Every Other Week"),--('2) Income'!$F$13:$F$32&lt;=A1266),'2) Income'!$E$13:$E$32)))</f>
        <v/>
      </c>
      <c r="AB1266" s="8" t="str">
        <f>IF(A1266="","",IF(COUNTIF('2) Income'!$D$13:$D$32,"1st and 15th")=0,0,IF(OR(DAY(A1266)=1,DAY(A1266)=15),SUMIFS('2) Income'!$E$13:$E$32,'2) Income'!$D$13:$D$32,"1st and 15th",'2) Income'!$F$13:$F$32,"&lt;="&amp;$A1266),0)))</f>
        <v/>
      </c>
      <c r="AC1266" s="8" t="str">
        <f>IF(A1266="","",IF(COUNTIF('2) Income'!$D$13:$D$32,"2nd Wednesday")=0,0,IF(A1266=(A1266-DAY(A1266)+1+2*7-WEEKDAY(A1266-DAY(A1266)+8-4,1)),SUMIFS('2) Income'!$E$13:$E$32,'2) Income'!$D$13:$D$32,"2nd Wednesday",'2) Income'!$F$13:$F$32,"&lt;="&amp;$A1266),0)))</f>
        <v/>
      </c>
      <c r="AD1266" s="8" t="str">
        <f>IF(A1266="","",IF(COUNTIF('2) Income'!$D$13:$D$32,"3rd Wednesday")=0,0,IF(A1266=(A1266-DAY(A1266)+1+3*7-WEEKDAY(A1266-DAY(A1266)+8-4,1)),SUMIFS('2) Income'!$E$13:$E$32,'2) Income'!$D$13:$D$32,"3rd Wednesday",'2) Income'!$F$13:$F$32,"&lt;="&amp;$A1266),0)))</f>
        <v/>
      </c>
      <c r="AE1266" s="8" t="str">
        <f>IF(A1266="","",IF(COUNTIF('2) Income'!$D$13:$D$32,"4th Wednesday")=0,0,IF(A1266=(A1266-DAY(A1266)+1+4*7-WEEKDAY(A1266-DAY(A1266)+8-4,1)),SUMIFS('2) Income'!$E$13:$E$32,'2) Income'!$D$13:$D$32,"4th Wednesday",'2) Income'!$F$13:$F$32,"&lt;="&amp;$A1266),0)))</f>
        <v/>
      </c>
      <c r="AF1266" s="8" t="str" cm="1">
        <f t="array" ref="AF1266">IF(A1266="","",IF(COUNTIF('2) Income'!$D$13:$D$32,"Every 4 Weeks")=0,0,SUMPRODUCT(--(IFERROR(MOD(A1266-'2) Income'!$F$13:$F$32,28),1)=0),--('2) Income'!$D$13:$D$32="Every 4 Weeks"),--('2) Income'!$F$13:$F$32&lt;=A1266),'2) Income'!$E$13:$E$32)))</f>
        <v/>
      </c>
      <c r="AG1266" s="8" t="str">
        <f>IF(A1266="","",IF(COUNTIF('2) Income'!$D$13:$D$32,"Monthly")=0,0,IF(B1266="N",SUMIFS('2) Income'!$E$13:$E$32,'2) Income'!$D$13:$D$32,"monthly",'2) Income'!$F$13:$F$32,"&lt;="&amp;$A1266,'2) Income'!$I$13:$I$32,DAY(A1266)),SUMIFS('2) Income'!$E$13:$E$32,'2) Income'!$D$13:$D$32,"monthly",'2) Income'!$F$13:$F$32,"&lt;="&amp;$A1266,'2) Income'!$I$13:$I$32,"&gt;="&amp;DAY(A1266)))))</f>
        <v/>
      </c>
      <c r="AH1266" s="8" t="str" cm="1">
        <f t="array" ref="AH1266">IF(A1266="","",IF(COUNTIF('2) Income'!$D$13:$D$32,"Yearly")=0,0,SUMPRODUCT(--('2) Income'!$D$13:$D$32="Yearly"),--('2) Income'!$F$13:$F$32&lt;=A1266),IF(B1266="N",--('2) Income'!$I$13:$I$32=DAY(A1266)),--('2) Income'!$I$13:$I$32&gt;=DAY(A1266))),--(IFERROR(MOD('2) Income'!$H$13:$H$32-MONTH(A1266)+12,12),1)=0),'2) Income'!$E$13:$E$32)))</f>
        <v/>
      </c>
      <c r="AI1266" s="8" t="str">
        <f>IF(A1266="","",IF(COUNTIF('2) Income'!$D$13:$D$32,"one-time")=0,0,SUMIFS('2) Income'!$E$13:$E$32,'2) Income'!$D$13:$D$32,"one-time",'2) Income'!$F$13:$F$32,"="&amp;$A1266)))</f>
        <v/>
      </c>
      <c r="AJ1266" s="9" t="str">
        <f t="shared" si="96"/>
        <v/>
      </c>
    </row>
    <row r="1267" spans="1:36">
      <c r="A1267" s="7" t="str">
        <f>IF(A1266="","",IF(A1266+1&lt;='1) Period'!$E$21,A1266+1,""))</f>
        <v/>
      </c>
      <c r="B1267" s="7" t="e">
        <f t="shared" si="97"/>
        <v>#VALUE!</v>
      </c>
      <c r="C1267" t="e">
        <f t="shared" si="98"/>
        <v>#VALUE!</v>
      </c>
      <c r="D1267" s="8" t="str">
        <f>IF(A1267="","",IF(TEXT(A1267,"dddd")='4) Happy Money'!$E$23,WAllowance,0))</f>
        <v/>
      </c>
      <c r="E1267" s="8" t="str">
        <f>IF(A1267="","",IF(B1267="N",SUMIF(TMonthly[Day of the Month],DAY(A1267),TMonthly[Amount]),SUMIF(TMonthly[Day of the Month],"&gt;="&amp;DAY(A1267),TMonthly[Amount])))</f>
        <v/>
      </c>
      <c r="F1267" s="8" t="str" cm="1">
        <f t="array" ref="F1267">IF(A1267="","",SUMPRODUCT(--(TYearly[Due Date]&lt;=A1267),IF(B1267="N",--(TYearly[Day]=DAY(A1267)),--(TYearly[Day]&gt;=DAY(A1267))),--(IFERROR(MOD(TYearly[Month]-MONTH(A1267)+12,12),1)=0),TYearly[Amount]))</f>
        <v/>
      </c>
      <c r="G1267" s="8" t="str">
        <f>IF(A1267="","",SUMIF(TOneTime[Due Date],A1267,TOneTime[Amount]))</f>
        <v/>
      </c>
      <c r="H1267" s="8" t="str" cm="1">
        <f t="array" ref="H1267">IF(A1267="","",IF(COUNTIF(TOther[Frequency],$H$1)=0,0,SUMPRODUCT(--(IFERROR(MOD(A1267-TOther[Start Date],7),1)=0),--(TOther[Frequency]=$H$1),--(TOther[Start Date]&lt;=A1267),--(TOther[End Date Calc]&gt;=A1267),TOther[Amount])))</f>
        <v/>
      </c>
      <c r="I1267" s="8" t="str" cm="1">
        <f t="array" ref="I1267">IF(A1267="","",IF(COUNTIF(TOther[Frequency],$I$1)=0,0,SUMPRODUCT(--(IFERROR(MOD(A1267-TOther[Start Date],14),1)=0),--(TOther[Frequency]=$I$1),--(TOther[Start Date]&lt;=A1267),--(TOther[End Date Calc]&gt;=A1267),TOther[Amount])))</f>
        <v/>
      </c>
      <c r="J1267" s="8" t="str">
        <f>IF(A1267="","",IF(COUNTIF(TOther[Frequency],$J$1)=0,0,IF(OR(DAY(A1267)=1,DAY(A1267)=15),SUMIFS(TOther[Amount],TOther[Frequency],$J$1,TOther[Start Date],"&lt;="&amp;$A1267,TOther[End Date Calc],"&gt;="&amp;A1267),0)))</f>
        <v/>
      </c>
      <c r="K1267" s="8" t="str">
        <f>IF(A1267="","",IF(COUNTIF(TOther[Frequency],$K$1)=0,0,IF(A1267=(A1267-DAY(A1267)+1+2*7-WEEKDAY(A1267-DAY(A1267)+8-4,1)),SUMIFS(TOther[Amount],TOther[Frequency],$K$1,TOther[Start Date],"&lt;="&amp;$A1267,TOther[End Date Calc],"&gt;="&amp;A1267),0)))</f>
        <v/>
      </c>
      <c r="L1267" s="8" t="str">
        <f>IF(A1267="","",IF(COUNTIF(TOther[Frequency],$L$1)=0,0,IF(A1267=(A1267-DAY(A1267)+1+3*7-WEEKDAY(A1267-DAY(A1267)+8-4,1)),SUMIFS(TOther[Amount],TOther[Frequency],$L$1,TOther[Start Date],"&lt;="&amp;$A1267,TOther[End Date Calc],"&gt;="&amp;A1267),0)))</f>
        <v/>
      </c>
      <c r="M1267" s="8" t="str">
        <f>IF(A1267="","",IF(COUNTIF(TOther[Frequency],$M$1)=0,0,IF(A1267=(A1267-DAY(A1267)+1+4*7-WEEKDAY(A1267-DAY(A1267)+8-4,1)),SUMIFS(TOther[Amount],TOther[Frequency],$M$1,TOther[Start Date],"&lt;="&amp;$A1267,TOther[End Date Calc],"&gt;="&amp;A1267),0)))</f>
        <v/>
      </c>
      <c r="N1267" s="8" t="str" cm="1">
        <f t="array" ref="N1267">IF(A1267="","",IF(COUNTIF(TOther[Frequency],$N$1)=0,0,SUMPRODUCT(--(IFERROR(MOD(A1267-TOther[Start Date],28),1)=0),--(TOther[Frequency]=$N$1),--(TOther[Start Date]&lt;=A1267),--(TOther[End Date Calc]&gt;=A1267),TOther[Amount])))</f>
        <v/>
      </c>
      <c r="O1267" s="8" t="str" cm="1">
        <f t="array" ref="O1267">IF(A1267="","",IF(COUNTIF(TOther[Frequency],$O$1)=0,0,SUMPRODUCT(--(IFERROR(MOD(A1267-TOther[Start Date],42),1)=0),--(TOther[Frequency]=$O$1),--(TOther[Start Date]&lt;=A1267),--(TOther[End Date Calc]&gt;=A1267),TOther[Amount])))</f>
        <v/>
      </c>
      <c r="P1267" s="8" t="str" cm="1">
        <f t="array" ref="P1267">IF(A1267="","",IF(COUNTIF(TOther[Frequency],$P$1)=0,0,SUMPRODUCT(--(IFERROR(MOD(A1267-TOther[Start Date],56),1)=0),--(TOther[Frequency]=$P$1),--(TOther[Start Date]&lt;=A1267),--(TOther[End Date Calc]&gt;=A1267),TOther[Amount])))</f>
        <v/>
      </c>
      <c r="Q1267" s="8" t="str">
        <f>IF(A1267="","",IF(COUNTIF(TOther[Frequency],$Q$1)=0,0,IF(B1267="N",SUMIFS(TOther[Amount],TOther[Frequency],$Q$1,TOther[Start Date],"&lt;="&amp;$A1267,TOther[End Date Calc],"&gt;="&amp;A1267,TOther[Start Day],DAY(A1267)),SUMIFS(TOther[Amount],TOther[Frequency],$Q$1,TOther[Start Date],"&lt;="&amp;$A1267,TOther[End Date Calc],"&gt;="&amp;A1267,TOther[Start Day],"&gt;="&amp;DAY(A1267)))))</f>
        <v/>
      </c>
      <c r="R1267" s="8" t="str" cm="1">
        <f t="array" ref="R1267">IF(A1267="","",IF(COUNTIF(TOther[Frequency],R$1)=0,0,SUMPRODUCT(--(TOther[Frequency]=R$1),--(TOther[Start Date]&lt;=A1267),--(TOther[End Date Calc]&gt;=A1267),IF(B1267="N",--(TOther[Start Day]=DAY(A1267)),--(TOther[Start Day]&gt;=DAY(A1267))),--(IFERROR(MOD(TOther[Start Month]-MONTH(A1267)+2,2),1)=0),TOther[Amount])))</f>
        <v/>
      </c>
      <c r="S1267" s="8" t="str" cm="1">
        <f t="array" ref="S1267">IF(A1267="","",IF(COUNTIF(TOther[Frequency],S$1)=0,0,SUMPRODUCT(--(TOther[Frequency]=S$1),--(TOther[Start Date]&lt;=A1267),--(TOther[End Date Calc]&gt;=A1267),IF(B1267="N",--(TOther[Start Day]=DAY(A1267)),--(TOther[Start Day]&gt;=DAY(A1267))),--(IFERROR(MOD(TOther[Start Month]-MONTH(A1267)+3,3),1)=0),TOther[Amount])))</f>
        <v/>
      </c>
      <c r="T1267" s="8" t="str" cm="1">
        <f t="array" ref="T1267">IF($A1267="","",IF(COUNTIF(TOther[Frequency],T$1)=0,0,SUMPRODUCT(--(TOther[Frequency]=T$1),--(TOther[Start Date]&lt;=$A1267),--(TOther[End Date Calc]&gt;=$A1267),IF($B1267="N",--(TOther[Start Day]=DAY($A1267)),--(TOther[Start Day]&gt;=DAY($A1267))),--(IFERROR(MOD(TOther[Start Month]-MONTH($A1267)+4,4),1)=0),TOther[Amount])))</f>
        <v/>
      </c>
      <c r="U1267" s="8" t="str" cm="1">
        <f t="array" ref="U1267">IF(A1267="","",IF(COUNTIF(TOther[Frequency],$U$1)=0,0,SUMPRODUCT(--(TOther[Frequency]=$U$1),--(TOther[Start Date]&lt;=A1267),--(TOther[End Date Calc]&gt;=A1267),IF(B1267="N",--(TOther[Start Day]=DAY(A1267)),--(TOther[Start Day]&gt;=DAY(A1267))),--(IFERROR(MOD(TOther[Start Month]-MONTH(A1267)+6,6),1)=0),TOther[Amount])))</f>
        <v/>
      </c>
      <c r="V1267" s="8" t="str" cm="1">
        <f t="array" ref="V1267">IF(A1267="","",IF(COUNTIF(TOther[Frequency],$V$1)=0,0,SUMPRODUCT(--(TOther[Frequency]=$V$1),--(TOther[Start Date]&lt;=A1267),--(TOther[End Date Calc]&gt;=A1267),IF(B1267="N",--(TOther[Start Day]=DAY(A1267)),--(TOther[Start Day]&gt;=DAY(A1267))),--(IFERROR(MOD(TOther[Start Month]-MONTH(A1267)+12,12),1)=0),TOther[Amount])))</f>
        <v/>
      </c>
      <c r="W1267" s="8" t="str">
        <f>IF(A1267="","",SUMIFS(TOther[Amount],TOther[Start Date],A1267,TOther[Frequency],$W$1))</f>
        <v/>
      </c>
      <c r="X1267" s="9" t="str">
        <f t="shared" si="95"/>
        <v/>
      </c>
      <c r="Y1267" s="9" t="str">
        <f t="shared" si="99"/>
        <v/>
      </c>
      <c r="Z1267" s="8" t="str" cm="1">
        <f t="array" ref="Z1267">IF(A1267="","",IF(COUNTIF('2) Income'!$D$13:$D$32,"Weekly")=0,0,SUMPRODUCT(--(IFERROR(MOD(A1267-'2) Income'!$F$13:$F$32,7),1)=0),--('2) Income'!$D$13:$D$32="Weekly"),--('2) Income'!$F$13:$F$32&lt;=A1267),'2) Income'!$E$13:$E$32)))</f>
        <v/>
      </c>
      <c r="AA1267" s="8" t="str" cm="1">
        <f t="array" ref="AA1267">IF(A1267="","",IF(COUNTIF('2) Income'!$D$13:$D$32,"Every Other Week")=0,0,SUMPRODUCT(--(IFERROR(MOD(A1267-'2) Income'!$F$13:$F$32,14),1)=0),--('2) Income'!$D$13:$D$32="Every Other Week"),--('2) Income'!$F$13:$F$32&lt;=A1267),'2) Income'!$E$13:$E$32)))</f>
        <v/>
      </c>
      <c r="AB1267" s="8" t="str">
        <f>IF(A1267="","",IF(COUNTIF('2) Income'!$D$13:$D$32,"1st and 15th")=0,0,IF(OR(DAY(A1267)=1,DAY(A1267)=15),SUMIFS('2) Income'!$E$13:$E$32,'2) Income'!$D$13:$D$32,"1st and 15th",'2) Income'!$F$13:$F$32,"&lt;="&amp;$A1267),0)))</f>
        <v/>
      </c>
      <c r="AC1267" s="8" t="str">
        <f>IF(A1267="","",IF(COUNTIF('2) Income'!$D$13:$D$32,"2nd Wednesday")=0,0,IF(A1267=(A1267-DAY(A1267)+1+2*7-WEEKDAY(A1267-DAY(A1267)+8-4,1)),SUMIFS('2) Income'!$E$13:$E$32,'2) Income'!$D$13:$D$32,"2nd Wednesday",'2) Income'!$F$13:$F$32,"&lt;="&amp;$A1267),0)))</f>
        <v/>
      </c>
      <c r="AD1267" s="8" t="str">
        <f>IF(A1267="","",IF(COUNTIF('2) Income'!$D$13:$D$32,"3rd Wednesday")=0,0,IF(A1267=(A1267-DAY(A1267)+1+3*7-WEEKDAY(A1267-DAY(A1267)+8-4,1)),SUMIFS('2) Income'!$E$13:$E$32,'2) Income'!$D$13:$D$32,"3rd Wednesday",'2) Income'!$F$13:$F$32,"&lt;="&amp;$A1267),0)))</f>
        <v/>
      </c>
      <c r="AE1267" s="8" t="str">
        <f>IF(A1267="","",IF(COUNTIF('2) Income'!$D$13:$D$32,"4th Wednesday")=0,0,IF(A1267=(A1267-DAY(A1267)+1+4*7-WEEKDAY(A1267-DAY(A1267)+8-4,1)),SUMIFS('2) Income'!$E$13:$E$32,'2) Income'!$D$13:$D$32,"4th Wednesday",'2) Income'!$F$13:$F$32,"&lt;="&amp;$A1267),0)))</f>
        <v/>
      </c>
      <c r="AF1267" s="8" t="str" cm="1">
        <f t="array" ref="AF1267">IF(A1267="","",IF(COUNTIF('2) Income'!$D$13:$D$32,"Every 4 Weeks")=0,0,SUMPRODUCT(--(IFERROR(MOD(A1267-'2) Income'!$F$13:$F$32,28),1)=0),--('2) Income'!$D$13:$D$32="Every 4 Weeks"),--('2) Income'!$F$13:$F$32&lt;=A1267),'2) Income'!$E$13:$E$32)))</f>
        <v/>
      </c>
      <c r="AG1267" s="8" t="str">
        <f>IF(A1267="","",IF(COUNTIF('2) Income'!$D$13:$D$32,"Monthly")=0,0,IF(B1267="N",SUMIFS('2) Income'!$E$13:$E$32,'2) Income'!$D$13:$D$32,"monthly",'2) Income'!$F$13:$F$32,"&lt;="&amp;$A1267,'2) Income'!$I$13:$I$32,DAY(A1267)),SUMIFS('2) Income'!$E$13:$E$32,'2) Income'!$D$13:$D$32,"monthly",'2) Income'!$F$13:$F$32,"&lt;="&amp;$A1267,'2) Income'!$I$13:$I$32,"&gt;="&amp;DAY(A1267)))))</f>
        <v/>
      </c>
      <c r="AH1267" s="8" t="str" cm="1">
        <f t="array" ref="AH1267">IF(A1267="","",IF(COUNTIF('2) Income'!$D$13:$D$32,"Yearly")=0,0,SUMPRODUCT(--('2) Income'!$D$13:$D$32="Yearly"),--('2) Income'!$F$13:$F$32&lt;=A1267),IF(B1267="N",--('2) Income'!$I$13:$I$32=DAY(A1267)),--('2) Income'!$I$13:$I$32&gt;=DAY(A1267))),--(IFERROR(MOD('2) Income'!$H$13:$H$32-MONTH(A1267)+12,12),1)=0),'2) Income'!$E$13:$E$32)))</f>
        <v/>
      </c>
      <c r="AI1267" s="8" t="str">
        <f>IF(A1267="","",IF(COUNTIF('2) Income'!$D$13:$D$32,"one-time")=0,0,SUMIFS('2) Income'!$E$13:$E$32,'2) Income'!$D$13:$D$32,"one-time",'2) Income'!$F$13:$F$32,"="&amp;$A1267)))</f>
        <v/>
      </c>
      <c r="AJ1267" s="9" t="str">
        <f t="shared" si="96"/>
        <v/>
      </c>
    </row>
    <row r="1268" spans="1:36">
      <c r="A1268" s="7" t="str">
        <f>IF(A1267="","",IF(A1267+1&lt;='1) Period'!$E$21,A1267+1,""))</f>
        <v/>
      </c>
      <c r="B1268" s="7" t="e">
        <f t="shared" si="97"/>
        <v>#VALUE!</v>
      </c>
      <c r="C1268" t="e">
        <f t="shared" si="98"/>
        <v>#VALUE!</v>
      </c>
      <c r="D1268" s="8" t="str">
        <f>IF(A1268="","",IF(TEXT(A1268,"dddd")='4) Happy Money'!$E$23,WAllowance,0))</f>
        <v/>
      </c>
      <c r="E1268" s="8" t="str">
        <f>IF(A1268="","",IF(B1268="N",SUMIF(TMonthly[Day of the Month],DAY(A1268),TMonthly[Amount]),SUMIF(TMonthly[Day of the Month],"&gt;="&amp;DAY(A1268),TMonthly[Amount])))</f>
        <v/>
      </c>
      <c r="F1268" s="8" t="str" cm="1">
        <f t="array" ref="F1268">IF(A1268="","",SUMPRODUCT(--(TYearly[Due Date]&lt;=A1268),IF(B1268="N",--(TYearly[Day]=DAY(A1268)),--(TYearly[Day]&gt;=DAY(A1268))),--(IFERROR(MOD(TYearly[Month]-MONTH(A1268)+12,12),1)=0),TYearly[Amount]))</f>
        <v/>
      </c>
      <c r="G1268" s="8" t="str">
        <f>IF(A1268="","",SUMIF(TOneTime[Due Date],A1268,TOneTime[Amount]))</f>
        <v/>
      </c>
      <c r="H1268" s="8" t="str" cm="1">
        <f t="array" ref="H1268">IF(A1268="","",IF(COUNTIF(TOther[Frequency],$H$1)=0,0,SUMPRODUCT(--(IFERROR(MOD(A1268-TOther[Start Date],7),1)=0),--(TOther[Frequency]=$H$1),--(TOther[Start Date]&lt;=A1268),--(TOther[End Date Calc]&gt;=A1268),TOther[Amount])))</f>
        <v/>
      </c>
      <c r="I1268" s="8" t="str" cm="1">
        <f t="array" ref="I1268">IF(A1268="","",IF(COUNTIF(TOther[Frequency],$I$1)=0,0,SUMPRODUCT(--(IFERROR(MOD(A1268-TOther[Start Date],14),1)=0),--(TOther[Frequency]=$I$1),--(TOther[Start Date]&lt;=A1268),--(TOther[End Date Calc]&gt;=A1268),TOther[Amount])))</f>
        <v/>
      </c>
      <c r="J1268" s="8" t="str">
        <f>IF(A1268="","",IF(COUNTIF(TOther[Frequency],$J$1)=0,0,IF(OR(DAY(A1268)=1,DAY(A1268)=15),SUMIFS(TOther[Amount],TOther[Frequency],$J$1,TOther[Start Date],"&lt;="&amp;$A1268,TOther[End Date Calc],"&gt;="&amp;A1268),0)))</f>
        <v/>
      </c>
      <c r="K1268" s="8" t="str">
        <f>IF(A1268="","",IF(COUNTIF(TOther[Frequency],$K$1)=0,0,IF(A1268=(A1268-DAY(A1268)+1+2*7-WEEKDAY(A1268-DAY(A1268)+8-4,1)),SUMIFS(TOther[Amount],TOther[Frequency],$K$1,TOther[Start Date],"&lt;="&amp;$A1268,TOther[End Date Calc],"&gt;="&amp;A1268),0)))</f>
        <v/>
      </c>
      <c r="L1268" s="8" t="str">
        <f>IF(A1268="","",IF(COUNTIF(TOther[Frequency],$L$1)=0,0,IF(A1268=(A1268-DAY(A1268)+1+3*7-WEEKDAY(A1268-DAY(A1268)+8-4,1)),SUMIFS(TOther[Amount],TOther[Frequency],$L$1,TOther[Start Date],"&lt;="&amp;$A1268,TOther[End Date Calc],"&gt;="&amp;A1268),0)))</f>
        <v/>
      </c>
      <c r="M1268" s="8" t="str">
        <f>IF(A1268="","",IF(COUNTIF(TOther[Frequency],$M$1)=0,0,IF(A1268=(A1268-DAY(A1268)+1+4*7-WEEKDAY(A1268-DAY(A1268)+8-4,1)),SUMIFS(TOther[Amount],TOther[Frequency],$M$1,TOther[Start Date],"&lt;="&amp;$A1268,TOther[End Date Calc],"&gt;="&amp;A1268),0)))</f>
        <v/>
      </c>
      <c r="N1268" s="8" t="str" cm="1">
        <f t="array" ref="N1268">IF(A1268="","",IF(COUNTIF(TOther[Frequency],$N$1)=0,0,SUMPRODUCT(--(IFERROR(MOD(A1268-TOther[Start Date],28),1)=0),--(TOther[Frequency]=$N$1),--(TOther[Start Date]&lt;=A1268),--(TOther[End Date Calc]&gt;=A1268),TOther[Amount])))</f>
        <v/>
      </c>
      <c r="O1268" s="8" t="str" cm="1">
        <f t="array" ref="O1268">IF(A1268="","",IF(COUNTIF(TOther[Frequency],$O$1)=0,0,SUMPRODUCT(--(IFERROR(MOD(A1268-TOther[Start Date],42),1)=0),--(TOther[Frequency]=$O$1),--(TOther[Start Date]&lt;=A1268),--(TOther[End Date Calc]&gt;=A1268),TOther[Amount])))</f>
        <v/>
      </c>
      <c r="P1268" s="8" t="str" cm="1">
        <f t="array" ref="P1268">IF(A1268="","",IF(COUNTIF(TOther[Frequency],$P$1)=0,0,SUMPRODUCT(--(IFERROR(MOD(A1268-TOther[Start Date],56),1)=0),--(TOther[Frequency]=$P$1),--(TOther[Start Date]&lt;=A1268),--(TOther[End Date Calc]&gt;=A1268),TOther[Amount])))</f>
        <v/>
      </c>
      <c r="Q1268" s="8" t="str">
        <f>IF(A1268="","",IF(COUNTIF(TOther[Frequency],$Q$1)=0,0,IF(B1268="N",SUMIFS(TOther[Amount],TOther[Frequency],$Q$1,TOther[Start Date],"&lt;="&amp;$A1268,TOther[End Date Calc],"&gt;="&amp;A1268,TOther[Start Day],DAY(A1268)),SUMIFS(TOther[Amount],TOther[Frequency],$Q$1,TOther[Start Date],"&lt;="&amp;$A1268,TOther[End Date Calc],"&gt;="&amp;A1268,TOther[Start Day],"&gt;="&amp;DAY(A1268)))))</f>
        <v/>
      </c>
      <c r="R1268" s="8" t="str" cm="1">
        <f t="array" ref="R1268">IF(A1268="","",IF(COUNTIF(TOther[Frequency],R$1)=0,0,SUMPRODUCT(--(TOther[Frequency]=R$1),--(TOther[Start Date]&lt;=A1268),--(TOther[End Date Calc]&gt;=A1268),IF(B1268="N",--(TOther[Start Day]=DAY(A1268)),--(TOther[Start Day]&gt;=DAY(A1268))),--(IFERROR(MOD(TOther[Start Month]-MONTH(A1268)+2,2),1)=0),TOther[Amount])))</f>
        <v/>
      </c>
      <c r="S1268" s="8" t="str" cm="1">
        <f t="array" ref="S1268">IF(A1268="","",IF(COUNTIF(TOther[Frequency],S$1)=0,0,SUMPRODUCT(--(TOther[Frequency]=S$1),--(TOther[Start Date]&lt;=A1268),--(TOther[End Date Calc]&gt;=A1268),IF(B1268="N",--(TOther[Start Day]=DAY(A1268)),--(TOther[Start Day]&gt;=DAY(A1268))),--(IFERROR(MOD(TOther[Start Month]-MONTH(A1268)+3,3),1)=0),TOther[Amount])))</f>
        <v/>
      </c>
      <c r="T1268" s="8" t="str" cm="1">
        <f t="array" ref="T1268">IF($A1268="","",IF(COUNTIF(TOther[Frequency],T$1)=0,0,SUMPRODUCT(--(TOther[Frequency]=T$1),--(TOther[Start Date]&lt;=$A1268),--(TOther[End Date Calc]&gt;=$A1268),IF($B1268="N",--(TOther[Start Day]=DAY($A1268)),--(TOther[Start Day]&gt;=DAY($A1268))),--(IFERROR(MOD(TOther[Start Month]-MONTH($A1268)+4,4),1)=0),TOther[Amount])))</f>
        <v/>
      </c>
      <c r="U1268" s="8" t="str" cm="1">
        <f t="array" ref="U1268">IF(A1268="","",IF(COUNTIF(TOther[Frequency],$U$1)=0,0,SUMPRODUCT(--(TOther[Frequency]=$U$1),--(TOther[Start Date]&lt;=A1268),--(TOther[End Date Calc]&gt;=A1268),IF(B1268="N",--(TOther[Start Day]=DAY(A1268)),--(TOther[Start Day]&gt;=DAY(A1268))),--(IFERROR(MOD(TOther[Start Month]-MONTH(A1268)+6,6),1)=0),TOther[Amount])))</f>
        <v/>
      </c>
      <c r="V1268" s="8" t="str" cm="1">
        <f t="array" ref="V1268">IF(A1268="","",IF(COUNTIF(TOther[Frequency],$V$1)=0,0,SUMPRODUCT(--(TOther[Frequency]=$V$1),--(TOther[Start Date]&lt;=A1268),--(TOther[End Date Calc]&gt;=A1268),IF(B1268="N",--(TOther[Start Day]=DAY(A1268)),--(TOther[Start Day]&gt;=DAY(A1268))),--(IFERROR(MOD(TOther[Start Month]-MONTH(A1268)+12,12),1)=0),TOther[Amount])))</f>
        <v/>
      </c>
      <c r="W1268" s="8" t="str">
        <f>IF(A1268="","",SUMIFS(TOther[Amount],TOther[Start Date],A1268,TOther[Frequency],$W$1))</f>
        <v/>
      </c>
      <c r="X1268" s="9" t="str">
        <f t="shared" si="95"/>
        <v/>
      </c>
      <c r="Y1268" s="9" t="str">
        <f t="shared" si="99"/>
        <v/>
      </c>
      <c r="Z1268" s="8" t="str" cm="1">
        <f t="array" ref="Z1268">IF(A1268="","",IF(COUNTIF('2) Income'!$D$13:$D$32,"Weekly")=0,0,SUMPRODUCT(--(IFERROR(MOD(A1268-'2) Income'!$F$13:$F$32,7),1)=0),--('2) Income'!$D$13:$D$32="Weekly"),--('2) Income'!$F$13:$F$32&lt;=A1268),'2) Income'!$E$13:$E$32)))</f>
        <v/>
      </c>
      <c r="AA1268" s="8" t="str" cm="1">
        <f t="array" ref="AA1268">IF(A1268="","",IF(COUNTIF('2) Income'!$D$13:$D$32,"Every Other Week")=0,0,SUMPRODUCT(--(IFERROR(MOD(A1268-'2) Income'!$F$13:$F$32,14),1)=0),--('2) Income'!$D$13:$D$32="Every Other Week"),--('2) Income'!$F$13:$F$32&lt;=A1268),'2) Income'!$E$13:$E$32)))</f>
        <v/>
      </c>
      <c r="AB1268" s="8" t="str">
        <f>IF(A1268="","",IF(COUNTIF('2) Income'!$D$13:$D$32,"1st and 15th")=0,0,IF(OR(DAY(A1268)=1,DAY(A1268)=15),SUMIFS('2) Income'!$E$13:$E$32,'2) Income'!$D$13:$D$32,"1st and 15th",'2) Income'!$F$13:$F$32,"&lt;="&amp;$A1268),0)))</f>
        <v/>
      </c>
      <c r="AC1268" s="8" t="str">
        <f>IF(A1268="","",IF(COUNTIF('2) Income'!$D$13:$D$32,"2nd Wednesday")=0,0,IF(A1268=(A1268-DAY(A1268)+1+2*7-WEEKDAY(A1268-DAY(A1268)+8-4,1)),SUMIFS('2) Income'!$E$13:$E$32,'2) Income'!$D$13:$D$32,"2nd Wednesday",'2) Income'!$F$13:$F$32,"&lt;="&amp;$A1268),0)))</f>
        <v/>
      </c>
      <c r="AD1268" s="8" t="str">
        <f>IF(A1268="","",IF(COUNTIF('2) Income'!$D$13:$D$32,"3rd Wednesday")=0,0,IF(A1268=(A1268-DAY(A1268)+1+3*7-WEEKDAY(A1268-DAY(A1268)+8-4,1)),SUMIFS('2) Income'!$E$13:$E$32,'2) Income'!$D$13:$D$32,"3rd Wednesday",'2) Income'!$F$13:$F$32,"&lt;="&amp;$A1268),0)))</f>
        <v/>
      </c>
      <c r="AE1268" s="8" t="str">
        <f>IF(A1268="","",IF(COUNTIF('2) Income'!$D$13:$D$32,"4th Wednesday")=0,0,IF(A1268=(A1268-DAY(A1268)+1+4*7-WEEKDAY(A1268-DAY(A1268)+8-4,1)),SUMIFS('2) Income'!$E$13:$E$32,'2) Income'!$D$13:$D$32,"4th Wednesday",'2) Income'!$F$13:$F$32,"&lt;="&amp;$A1268),0)))</f>
        <v/>
      </c>
      <c r="AF1268" s="8" t="str" cm="1">
        <f t="array" ref="AF1268">IF(A1268="","",IF(COUNTIF('2) Income'!$D$13:$D$32,"Every 4 Weeks")=0,0,SUMPRODUCT(--(IFERROR(MOD(A1268-'2) Income'!$F$13:$F$32,28),1)=0),--('2) Income'!$D$13:$D$32="Every 4 Weeks"),--('2) Income'!$F$13:$F$32&lt;=A1268),'2) Income'!$E$13:$E$32)))</f>
        <v/>
      </c>
      <c r="AG1268" s="8" t="str">
        <f>IF(A1268="","",IF(COUNTIF('2) Income'!$D$13:$D$32,"Monthly")=0,0,IF(B1268="N",SUMIFS('2) Income'!$E$13:$E$32,'2) Income'!$D$13:$D$32,"monthly",'2) Income'!$F$13:$F$32,"&lt;="&amp;$A1268,'2) Income'!$I$13:$I$32,DAY(A1268)),SUMIFS('2) Income'!$E$13:$E$32,'2) Income'!$D$13:$D$32,"monthly",'2) Income'!$F$13:$F$32,"&lt;="&amp;$A1268,'2) Income'!$I$13:$I$32,"&gt;="&amp;DAY(A1268)))))</f>
        <v/>
      </c>
      <c r="AH1268" s="8" t="str" cm="1">
        <f t="array" ref="AH1268">IF(A1268="","",IF(COUNTIF('2) Income'!$D$13:$D$32,"Yearly")=0,0,SUMPRODUCT(--('2) Income'!$D$13:$D$32="Yearly"),--('2) Income'!$F$13:$F$32&lt;=A1268),IF(B1268="N",--('2) Income'!$I$13:$I$32=DAY(A1268)),--('2) Income'!$I$13:$I$32&gt;=DAY(A1268))),--(IFERROR(MOD('2) Income'!$H$13:$H$32-MONTH(A1268)+12,12),1)=0),'2) Income'!$E$13:$E$32)))</f>
        <v/>
      </c>
      <c r="AI1268" s="8" t="str">
        <f>IF(A1268="","",IF(COUNTIF('2) Income'!$D$13:$D$32,"one-time")=0,0,SUMIFS('2) Income'!$E$13:$E$32,'2) Income'!$D$13:$D$32,"one-time",'2) Income'!$F$13:$F$32,"="&amp;$A1268)))</f>
        <v/>
      </c>
      <c r="AJ1268" s="9" t="str">
        <f t="shared" si="96"/>
        <v/>
      </c>
    </row>
    <row r="1269" spans="1:36">
      <c r="A1269" s="7" t="str">
        <f>IF(A1268="","",IF(A1268+1&lt;='1) Period'!$E$21,A1268+1,""))</f>
        <v/>
      </c>
      <c r="B1269" s="7" t="e">
        <f t="shared" si="97"/>
        <v>#VALUE!</v>
      </c>
      <c r="C1269" t="e">
        <f t="shared" si="98"/>
        <v>#VALUE!</v>
      </c>
      <c r="D1269" s="8" t="str">
        <f>IF(A1269="","",IF(TEXT(A1269,"dddd")='4) Happy Money'!$E$23,WAllowance,0))</f>
        <v/>
      </c>
      <c r="E1269" s="8" t="str">
        <f>IF(A1269="","",IF(B1269="N",SUMIF(TMonthly[Day of the Month],DAY(A1269),TMonthly[Amount]),SUMIF(TMonthly[Day of the Month],"&gt;="&amp;DAY(A1269),TMonthly[Amount])))</f>
        <v/>
      </c>
      <c r="F1269" s="8" t="str" cm="1">
        <f t="array" ref="F1269">IF(A1269="","",SUMPRODUCT(--(TYearly[Due Date]&lt;=A1269),IF(B1269="N",--(TYearly[Day]=DAY(A1269)),--(TYearly[Day]&gt;=DAY(A1269))),--(IFERROR(MOD(TYearly[Month]-MONTH(A1269)+12,12),1)=0),TYearly[Amount]))</f>
        <v/>
      </c>
      <c r="G1269" s="8" t="str">
        <f>IF(A1269="","",SUMIF(TOneTime[Due Date],A1269,TOneTime[Amount]))</f>
        <v/>
      </c>
      <c r="H1269" s="8" t="str" cm="1">
        <f t="array" ref="H1269">IF(A1269="","",IF(COUNTIF(TOther[Frequency],$H$1)=0,0,SUMPRODUCT(--(IFERROR(MOD(A1269-TOther[Start Date],7),1)=0),--(TOther[Frequency]=$H$1),--(TOther[Start Date]&lt;=A1269),--(TOther[End Date Calc]&gt;=A1269),TOther[Amount])))</f>
        <v/>
      </c>
      <c r="I1269" s="8" t="str" cm="1">
        <f t="array" ref="I1269">IF(A1269="","",IF(COUNTIF(TOther[Frequency],$I$1)=0,0,SUMPRODUCT(--(IFERROR(MOD(A1269-TOther[Start Date],14),1)=0),--(TOther[Frequency]=$I$1),--(TOther[Start Date]&lt;=A1269),--(TOther[End Date Calc]&gt;=A1269),TOther[Amount])))</f>
        <v/>
      </c>
      <c r="J1269" s="8" t="str">
        <f>IF(A1269="","",IF(COUNTIF(TOther[Frequency],$J$1)=0,0,IF(OR(DAY(A1269)=1,DAY(A1269)=15),SUMIFS(TOther[Amount],TOther[Frequency],$J$1,TOther[Start Date],"&lt;="&amp;$A1269,TOther[End Date Calc],"&gt;="&amp;A1269),0)))</f>
        <v/>
      </c>
      <c r="K1269" s="8" t="str">
        <f>IF(A1269="","",IF(COUNTIF(TOther[Frequency],$K$1)=0,0,IF(A1269=(A1269-DAY(A1269)+1+2*7-WEEKDAY(A1269-DAY(A1269)+8-4,1)),SUMIFS(TOther[Amount],TOther[Frequency],$K$1,TOther[Start Date],"&lt;="&amp;$A1269,TOther[End Date Calc],"&gt;="&amp;A1269),0)))</f>
        <v/>
      </c>
      <c r="L1269" s="8" t="str">
        <f>IF(A1269="","",IF(COUNTIF(TOther[Frequency],$L$1)=0,0,IF(A1269=(A1269-DAY(A1269)+1+3*7-WEEKDAY(A1269-DAY(A1269)+8-4,1)),SUMIFS(TOther[Amount],TOther[Frequency],$L$1,TOther[Start Date],"&lt;="&amp;$A1269,TOther[End Date Calc],"&gt;="&amp;A1269),0)))</f>
        <v/>
      </c>
      <c r="M1269" s="8" t="str">
        <f>IF(A1269="","",IF(COUNTIF(TOther[Frequency],$M$1)=0,0,IF(A1269=(A1269-DAY(A1269)+1+4*7-WEEKDAY(A1269-DAY(A1269)+8-4,1)),SUMIFS(TOther[Amount],TOther[Frequency],$M$1,TOther[Start Date],"&lt;="&amp;$A1269,TOther[End Date Calc],"&gt;="&amp;A1269),0)))</f>
        <v/>
      </c>
      <c r="N1269" s="8" t="str" cm="1">
        <f t="array" ref="N1269">IF(A1269="","",IF(COUNTIF(TOther[Frequency],$N$1)=0,0,SUMPRODUCT(--(IFERROR(MOD(A1269-TOther[Start Date],28),1)=0),--(TOther[Frequency]=$N$1),--(TOther[Start Date]&lt;=A1269),--(TOther[End Date Calc]&gt;=A1269),TOther[Amount])))</f>
        <v/>
      </c>
      <c r="O1269" s="8" t="str" cm="1">
        <f t="array" ref="O1269">IF(A1269="","",IF(COUNTIF(TOther[Frequency],$O$1)=0,0,SUMPRODUCT(--(IFERROR(MOD(A1269-TOther[Start Date],42),1)=0),--(TOther[Frequency]=$O$1),--(TOther[Start Date]&lt;=A1269),--(TOther[End Date Calc]&gt;=A1269),TOther[Amount])))</f>
        <v/>
      </c>
      <c r="P1269" s="8" t="str" cm="1">
        <f t="array" ref="P1269">IF(A1269="","",IF(COUNTIF(TOther[Frequency],$P$1)=0,0,SUMPRODUCT(--(IFERROR(MOD(A1269-TOther[Start Date],56),1)=0),--(TOther[Frequency]=$P$1),--(TOther[Start Date]&lt;=A1269),--(TOther[End Date Calc]&gt;=A1269),TOther[Amount])))</f>
        <v/>
      </c>
      <c r="Q1269" s="8" t="str">
        <f>IF(A1269="","",IF(COUNTIF(TOther[Frequency],$Q$1)=0,0,IF(B1269="N",SUMIFS(TOther[Amount],TOther[Frequency],$Q$1,TOther[Start Date],"&lt;="&amp;$A1269,TOther[End Date Calc],"&gt;="&amp;A1269,TOther[Start Day],DAY(A1269)),SUMIFS(TOther[Amount],TOther[Frequency],$Q$1,TOther[Start Date],"&lt;="&amp;$A1269,TOther[End Date Calc],"&gt;="&amp;A1269,TOther[Start Day],"&gt;="&amp;DAY(A1269)))))</f>
        <v/>
      </c>
      <c r="R1269" s="8" t="str" cm="1">
        <f t="array" ref="R1269">IF(A1269="","",IF(COUNTIF(TOther[Frequency],R$1)=0,0,SUMPRODUCT(--(TOther[Frequency]=R$1),--(TOther[Start Date]&lt;=A1269),--(TOther[End Date Calc]&gt;=A1269),IF(B1269="N",--(TOther[Start Day]=DAY(A1269)),--(TOther[Start Day]&gt;=DAY(A1269))),--(IFERROR(MOD(TOther[Start Month]-MONTH(A1269)+2,2),1)=0),TOther[Amount])))</f>
        <v/>
      </c>
      <c r="S1269" s="8" t="str" cm="1">
        <f t="array" ref="S1269">IF(A1269="","",IF(COUNTIF(TOther[Frequency],S$1)=0,0,SUMPRODUCT(--(TOther[Frequency]=S$1),--(TOther[Start Date]&lt;=A1269),--(TOther[End Date Calc]&gt;=A1269),IF(B1269="N",--(TOther[Start Day]=DAY(A1269)),--(TOther[Start Day]&gt;=DAY(A1269))),--(IFERROR(MOD(TOther[Start Month]-MONTH(A1269)+3,3),1)=0),TOther[Amount])))</f>
        <v/>
      </c>
      <c r="T1269" s="8" t="str" cm="1">
        <f t="array" ref="T1269">IF($A1269="","",IF(COUNTIF(TOther[Frequency],T$1)=0,0,SUMPRODUCT(--(TOther[Frequency]=T$1),--(TOther[Start Date]&lt;=$A1269),--(TOther[End Date Calc]&gt;=$A1269),IF($B1269="N",--(TOther[Start Day]=DAY($A1269)),--(TOther[Start Day]&gt;=DAY($A1269))),--(IFERROR(MOD(TOther[Start Month]-MONTH($A1269)+4,4),1)=0),TOther[Amount])))</f>
        <v/>
      </c>
      <c r="U1269" s="8" t="str" cm="1">
        <f t="array" ref="U1269">IF(A1269="","",IF(COUNTIF(TOther[Frequency],$U$1)=0,0,SUMPRODUCT(--(TOther[Frequency]=$U$1),--(TOther[Start Date]&lt;=A1269),--(TOther[End Date Calc]&gt;=A1269),IF(B1269="N",--(TOther[Start Day]=DAY(A1269)),--(TOther[Start Day]&gt;=DAY(A1269))),--(IFERROR(MOD(TOther[Start Month]-MONTH(A1269)+6,6),1)=0),TOther[Amount])))</f>
        <v/>
      </c>
      <c r="V1269" s="8" t="str" cm="1">
        <f t="array" ref="V1269">IF(A1269="","",IF(COUNTIF(TOther[Frequency],$V$1)=0,0,SUMPRODUCT(--(TOther[Frequency]=$V$1),--(TOther[Start Date]&lt;=A1269),--(TOther[End Date Calc]&gt;=A1269),IF(B1269="N",--(TOther[Start Day]=DAY(A1269)),--(TOther[Start Day]&gt;=DAY(A1269))),--(IFERROR(MOD(TOther[Start Month]-MONTH(A1269)+12,12),1)=0),TOther[Amount])))</f>
        <v/>
      </c>
      <c r="W1269" s="8" t="str">
        <f>IF(A1269="","",SUMIFS(TOther[Amount],TOther[Start Date],A1269,TOther[Frequency],$W$1))</f>
        <v/>
      </c>
      <c r="X1269" s="9" t="str">
        <f t="shared" si="95"/>
        <v/>
      </c>
      <c r="Y1269" s="9" t="str">
        <f t="shared" si="99"/>
        <v/>
      </c>
      <c r="Z1269" s="8" t="str" cm="1">
        <f t="array" ref="Z1269">IF(A1269="","",IF(COUNTIF('2) Income'!$D$13:$D$32,"Weekly")=0,0,SUMPRODUCT(--(IFERROR(MOD(A1269-'2) Income'!$F$13:$F$32,7),1)=0),--('2) Income'!$D$13:$D$32="Weekly"),--('2) Income'!$F$13:$F$32&lt;=A1269),'2) Income'!$E$13:$E$32)))</f>
        <v/>
      </c>
      <c r="AA1269" s="8" t="str" cm="1">
        <f t="array" ref="AA1269">IF(A1269="","",IF(COUNTIF('2) Income'!$D$13:$D$32,"Every Other Week")=0,0,SUMPRODUCT(--(IFERROR(MOD(A1269-'2) Income'!$F$13:$F$32,14),1)=0),--('2) Income'!$D$13:$D$32="Every Other Week"),--('2) Income'!$F$13:$F$32&lt;=A1269),'2) Income'!$E$13:$E$32)))</f>
        <v/>
      </c>
      <c r="AB1269" s="8" t="str">
        <f>IF(A1269="","",IF(COUNTIF('2) Income'!$D$13:$D$32,"1st and 15th")=0,0,IF(OR(DAY(A1269)=1,DAY(A1269)=15),SUMIFS('2) Income'!$E$13:$E$32,'2) Income'!$D$13:$D$32,"1st and 15th",'2) Income'!$F$13:$F$32,"&lt;="&amp;$A1269),0)))</f>
        <v/>
      </c>
      <c r="AC1269" s="8" t="str">
        <f>IF(A1269="","",IF(COUNTIF('2) Income'!$D$13:$D$32,"2nd Wednesday")=0,0,IF(A1269=(A1269-DAY(A1269)+1+2*7-WEEKDAY(A1269-DAY(A1269)+8-4,1)),SUMIFS('2) Income'!$E$13:$E$32,'2) Income'!$D$13:$D$32,"2nd Wednesday",'2) Income'!$F$13:$F$32,"&lt;="&amp;$A1269),0)))</f>
        <v/>
      </c>
      <c r="AD1269" s="8" t="str">
        <f>IF(A1269="","",IF(COUNTIF('2) Income'!$D$13:$D$32,"3rd Wednesday")=0,0,IF(A1269=(A1269-DAY(A1269)+1+3*7-WEEKDAY(A1269-DAY(A1269)+8-4,1)),SUMIFS('2) Income'!$E$13:$E$32,'2) Income'!$D$13:$D$32,"3rd Wednesday",'2) Income'!$F$13:$F$32,"&lt;="&amp;$A1269),0)))</f>
        <v/>
      </c>
      <c r="AE1269" s="8" t="str">
        <f>IF(A1269="","",IF(COUNTIF('2) Income'!$D$13:$D$32,"4th Wednesday")=0,0,IF(A1269=(A1269-DAY(A1269)+1+4*7-WEEKDAY(A1269-DAY(A1269)+8-4,1)),SUMIFS('2) Income'!$E$13:$E$32,'2) Income'!$D$13:$D$32,"4th Wednesday",'2) Income'!$F$13:$F$32,"&lt;="&amp;$A1269),0)))</f>
        <v/>
      </c>
      <c r="AF1269" s="8" t="str" cm="1">
        <f t="array" ref="AF1269">IF(A1269="","",IF(COUNTIF('2) Income'!$D$13:$D$32,"Every 4 Weeks")=0,0,SUMPRODUCT(--(IFERROR(MOD(A1269-'2) Income'!$F$13:$F$32,28),1)=0),--('2) Income'!$D$13:$D$32="Every 4 Weeks"),--('2) Income'!$F$13:$F$32&lt;=A1269),'2) Income'!$E$13:$E$32)))</f>
        <v/>
      </c>
      <c r="AG1269" s="8" t="str">
        <f>IF(A1269="","",IF(COUNTIF('2) Income'!$D$13:$D$32,"Monthly")=0,0,IF(B1269="N",SUMIFS('2) Income'!$E$13:$E$32,'2) Income'!$D$13:$D$32,"monthly",'2) Income'!$F$13:$F$32,"&lt;="&amp;$A1269,'2) Income'!$I$13:$I$32,DAY(A1269)),SUMIFS('2) Income'!$E$13:$E$32,'2) Income'!$D$13:$D$32,"monthly",'2) Income'!$F$13:$F$32,"&lt;="&amp;$A1269,'2) Income'!$I$13:$I$32,"&gt;="&amp;DAY(A1269)))))</f>
        <v/>
      </c>
      <c r="AH1269" s="8" t="str" cm="1">
        <f t="array" ref="AH1269">IF(A1269="","",IF(COUNTIF('2) Income'!$D$13:$D$32,"Yearly")=0,0,SUMPRODUCT(--('2) Income'!$D$13:$D$32="Yearly"),--('2) Income'!$F$13:$F$32&lt;=A1269),IF(B1269="N",--('2) Income'!$I$13:$I$32=DAY(A1269)),--('2) Income'!$I$13:$I$32&gt;=DAY(A1269))),--(IFERROR(MOD('2) Income'!$H$13:$H$32-MONTH(A1269)+12,12),1)=0),'2) Income'!$E$13:$E$32)))</f>
        <v/>
      </c>
      <c r="AI1269" s="8" t="str">
        <f>IF(A1269="","",IF(COUNTIF('2) Income'!$D$13:$D$32,"one-time")=0,0,SUMIFS('2) Income'!$E$13:$E$32,'2) Income'!$D$13:$D$32,"one-time",'2) Income'!$F$13:$F$32,"="&amp;$A1269)))</f>
        <v/>
      </c>
      <c r="AJ1269" s="9" t="str">
        <f t="shared" si="96"/>
        <v/>
      </c>
    </row>
    <row r="1270" spans="1:36">
      <c r="A1270" s="7" t="str">
        <f>IF(A1269="","",IF(A1269+1&lt;='1) Period'!$E$21,A1269+1,""))</f>
        <v/>
      </c>
      <c r="B1270" s="7" t="e">
        <f t="shared" si="97"/>
        <v>#VALUE!</v>
      </c>
      <c r="C1270" t="e">
        <f t="shared" si="98"/>
        <v>#VALUE!</v>
      </c>
      <c r="D1270" s="8" t="str">
        <f>IF(A1270="","",IF(TEXT(A1270,"dddd")='4) Happy Money'!$E$23,WAllowance,0))</f>
        <v/>
      </c>
      <c r="E1270" s="8" t="str">
        <f>IF(A1270="","",IF(B1270="N",SUMIF(TMonthly[Day of the Month],DAY(A1270),TMonthly[Amount]),SUMIF(TMonthly[Day of the Month],"&gt;="&amp;DAY(A1270),TMonthly[Amount])))</f>
        <v/>
      </c>
      <c r="F1270" s="8" t="str" cm="1">
        <f t="array" ref="F1270">IF(A1270="","",SUMPRODUCT(--(TYearly[Due Date]&lt;=A1270),IF(B1270="N",--(TYearly[Day]=DAY(A1270)),--(TYearly[Day]&gt;=DAY(A1270))),--(IFERROR(MOD(TYearly[Month]-MONTH(A1270)+12,12),1)=0),TYearly[Amount]))</f>
        <v/>
      </c>
      <c r="G1270" s="8" t="str">
        <f>IF(A1270="","",SUMIF(TOneTime[Due Date],A1270,TOneTime[Amount]))</f>
        <v/>
      </c>
      <c r="H1270" s="8" t="str" cm="1">
        <f t="array" ref="H1270">IF(A1270="","",IF(COUNTIF(TOther[Frequency],$H$1)=0,0,SUMPRODUCT(--(IFERROR(MOD(A1270-TOther[Start Date],7),1)=0),--(TOther[Frequency]=$H$1),--(TOther[Start Date]&lt;=A1270),--(TOther[End Date Calc]&gt;=A1270),TOther[Amount])))</f>
        <v/>
      </c>
      <c r="I1270" s="8" t="str" cm="1">
        <f t="array" ref="I1270">IF(A1270="","",IF(COUNTIF(TOther[Frequency],$I$1)=0,0,SUMPRODUCT(--(IFERROR(MOD(A1270-TOther[Start Date],14),1)=0),--(TOther[Frequency]=$I$1),--(TOther[Start Date]&lt;=A1270),--(TOther[End Date Calc]&gt;=A1270),TOther[Amount])))</f>
        <v/>
      </c>
      <c r="J1270" s="8" t="str">
        <f>IF(A1270="","",IF(COUNTIF(TOther[Frequency],$J$1)=0,0,IF(OR(DAY(A1270)=1,DAY(A1270)=15),SUMIFS(TOther[Amount],TOther[Frequency],$J$1,TOther[Start Date],"&lt;="&amp;$A1270,TOther[End Date Calc],"&gt;="&amp;A1270),0)))</f>
        <v/>
      </c>
      <c r="K1270" s="8" t="str">
        <f>IF(A1270="","",IF(COUNTIF(TOther[Frequency],$K$1)=0,0,IF(A1270=(A1270-DAY(A1270)+1+2*7-WEEKDAY(A1270-DAY(A1270)+8-4,1)),SUMIFS(TOther[Amount],TOther[Frequency],$K$1,TOther[Start Date],"&lt;="&amp;$A1270,TOther[End Date Calc],"&gt;="&amp;A1270),0)))</f>
        <v/>
      </c>
      <c r="L1270" s="8" t="str">
        <f>IF(A1270="","",IF(COUNTIF(TOther[Frequency],$L$1)=0,0,IF(A1270=(A1270-DAY(A1270)+1+3*7-WEEKDAY(A1270-DAY(A1270)+8-4,1)),SUMIFS(TOther[Amount],TOther[Frequency],$L$1,TOther[Start Date],"&lt;="&amp;$A1270,TOther[End Date Calc],"&gt;="&amp;A1270),0)))</f>
        <v/>
      </c>
      <c r="M1270" s="8" t="str">
        <f>IF(A1270="","",IF(COUNTIF(TOther[Frequency],$M$1)=0,0,IF(A1270=(A1270-DAY(A1270)+1+4*7-WEEKDAY(A1270-DAY(A1270)+8-4,1)),SUMIFS(TOther[Amount],TOther[Frequency],$M$1,TOther[Start Date],"&lt;="&amp;$A1270,TOther[End Date Calc],"&gt;="&amp;A1270),0)))</f>
        <v/>
      </c>
      <c r="N1270" s="8" t="str" cm="1">
        <f t="array" ref="N1270">IF(A1270="","",IF(COUNTIF(TOther[Frequency],$N$1)=0,0,SUMPRODUCT(--(IFERROR(MOD(A1270-TOther[Start Date],28),1)=0),--(TOther[Frequency]=$N$1),--(TOther[Start Date]&lt;=A1270),--(TOther[End Date Calc]&gt;=A1270),TOther[Amount])))</f>
        <v/>
      </c>
      <c r="O1270" s="8" t="str" cm="1">
        <f t="array" ref="O1270">IF(A1270="","",IF(COUNTIF(TOther[Frequency],$O$1)=0,0,SUMPRODUCT(--(IFERROR(MOD(A1270-TOther[Start Date],42),1)=0),--(TOther[Frequency]=$O$1),--(TOther[Start Date]&lt;=A1270),--(TOther[End Date Calc]&gt;=A1270),TOther[Amount])))</f>
        <v/>
      </c>
      <c r="P1270" s="8" t="str" cm="1">
        <f t="array" ref="P1270">IF(A1270="","",IF(COUNTIF(TOther[Frequency],$P$1)=0,0,SUMPRODUCT(--(IFERROR(MOD(A1270-TOther[Start Date],56),1)=0),--(TOther[Frequency]=$P$1),--(TOther[Start Date]&lt;=A1270),--(TOther[End Date Calc]&gt;=A1270),TOther[Amount])))</f>
        <v/>
      </c>
      <c r="Q1270" s="8" t="str">
        <f>IF(A1270="","",IF(COUNTIF(TOther[Frequency],$Q$1)=0,0,IF(B1270="N",SUMIFS(TOther[Amount],TOther[Frequency],$Q$1,TOther[Start Date],"&lt;="&amp;$A1270,TOther[End Date Calc],"&gt;="&amp;A1270,TOther[Start Day],DAY(A1270)),SUMIFS(TOther[Amount],TOther[Frequency],$Q$1,TOther[Start Date],"&lt;="&amp;$A1270,TOther[End Date Calc],"&gt;="&amp;A1270,TOther[Start Day],"&gt;="&amp;DAY(A1270)))))</f>
        <v/>
      </c>
      <c r="R1270" s="8" t="str" cm="1">
        <f t="array" ref="R1270">IF(A1270="","",IF(COUNTIF(TOther[Frequency],R$1)=0,0,SUMPRODUCT(--(TOther[Frequency]=R$1),--(TOther[Start Date]&lt;=A1270),--(TOther[End Date Calc]&gt;=A1270),IF(B1270="N",--(TOther[Start Day]=DAY(A1270)),--(TOther[Start Day]&gt;=DAY(A1270))),--(IFERROR(MOD(TOther[Start Month]-MONTH(A1270)+2,2),1)=0),TOther[Amount])))</f>
        <v/>
      </c>
      <c r="S1270" s="8" t="str" cm="1">
        <f t="array" ref="S1270">IF(A1270="","",IF(COUNTIF(TOther[Frequency],S$1)=0,0,SUMPRODUCT(--(TOther[Frequency]=S$1),--(TOther[Start Date]&lt;=A1270),--(TOther[End Date Calc]&gt;=A1270),IF(B1270="N",--(TOther[Start Day]=DAY(A1270)),--(TOther[Start Day]&gt;=DAY(A1270))),--(IFERROR(MOD(TOther[Start Month]-MONTH(A1270)+3,3),1)=0),TOther[Amount])))</f>
        <v/>
      </c>
      <c r="T1270" s="8" t="str" cm="1">
        <f t="array" ref="T1270">IF($A1270="","",IF(COUNTIF(TOther[Frequency],T$1)=0,0,SUMPRODUCT(--(TOther[Frequency]=T$1),--(TOther[Start Date]&lt;=$A1270),--(TOther[End Date Calc]&gt;=$A1270),IF($B1270="N",--(TOther[Start Day]=DAY($A1270)),--(TOther[Start Day]&gt;=DAY($A1270))),--(IFERROR(MOD(TOther[Start Month]-MONTH($A1270)+4,4),1)=0),TOther[Amount])))</f>
        <v/>
      </c>
      <c r="U1270" s="8" t="str" cm="1">
        <f t="array" ref="U1270">IF(A1270="","",IF(COUNTIF(TOther[Frequency],$U$1)=0,0,SUMPRODUCT(--(TOther[Frequency]=$U$1),--(TOther[Start Date]&lt;=A1270),--(TOther[End Date Calc]&gt;=A1270),IF(B1270="N",--(TOther[Start Day]=DAY(A1270)),--(TOther[Start Day]&gt;=DAY(A1270))),--(IFERROR(MOD(TOther[Start Month]-MONTH(A1270)+6,6),1)=0),TOther[Amount])))</f>
        <v/>
      </c>
      <c r="V1270" s="8" t="str" cm="1">
        <f t="array" ref="V1270">IF(A1270="","",IF(COUNTIF(TOther[Frequency],$V$1)=0,0,SUMPRODUCT(--(TOther[Frequency]=$V$1),--(TOther[Start Date]&lt;=A1270),--(TOther[End Date Calc]&gt;=A1270),IF(B1270="N",--(TOther[Start Day]=DAY(A1270)),--(TOther[Start Day]&gt;=DAY(A1270))),--(IFERROR(MOD(TOther[Start Month]-MONTH(A1270)+12,12),1)=0),TOther[Amount])))</f>
        <v/>
      </c>
      <c r="W1270" s="8" t="str">
        <f>IF(A1270="","",SUMIFS(TOther[Amount],TOther[Start Date],A1270,TOther[Frequency],$W$1))</f>
        <v/>
      </c>
      <c r="X1270" s="9" t="str">
        <f t="shared" si="95"/>
        <v/>
      </c>
      <c r="Y1270" s="9" t="str">
        <f t="shared" si="99"/>
        <v/>
      </c>
      <c r="Z1270" s="8" t="str" cm="1">
        <f t="array" ref="Z1270">IF(A1270="","",IF(COUNTIF('2) Income'!$D$13:$D$32,"Weekly")=0,0,SUMPRODUCT(--(IFERROR(MOD(A1270-'2) Income'!$F$13:$F$32,7),1)=0),--('2) Income'!$D$13:$D$32="Weekly"),--('2) Income'!$F$13:$F$32&lt;=A1270),'2) Income'!$E$13:$E$32)))</f>
        <v/>
      </c>
      <c r="AA1270" s="8" t="str" cm="1">
        <f t="array" ref="AA1270">IF(A1270="","",IF(COUNTIF('2) Income'!$D$13:$D$32,"Every Other Week")=0,0,SUMPRODUCT(--(IFERROR(MOD(A1270-'2) Income'!$F$13:$F$32,14),1)=0),--('2) Income'!$D$13:$D$32="Every Other Week"),--('2) Income'!$F$13:$F$32&lt;=A1270),'2) Income'!$E$13:$E$32)))</f>
        <v/>
      </c>
      <c r="AB1270" s="8" t="str">
        <f>IF(A1270="","",IF(COUNTIF('2) Income'!$D$13:$D$32,"1st and 15th")=0,0,IF(OR(DAY(A1270)=1,DAY(A1270)=15),SUMIFS('2) Income'!$E$13:$E$32,'2) Income'!$D$13:$D$32,"1st and 15th",'2) Income'!$F$13:$F$32,"&lt;="&amp;$A1270),0)))</f>
        <v/>
      </c>
      <c r="AC1270" s="8" t="str">
        <f>IF(A1270="","",IF(COUNTIF('2) Income'!$D$13:$D$32,"2nd Wednesday")=0,0,IF(A1270=(A1270-DAY(A1270)+1+2*7-WEEKDAY(A1270-DAY(A1270)+8-4,1)),SUMIFS('2) Income'!$E$13:$E$32,'2) Income'!$D$13:$D$32,"2nd Wednesday",'2) Income'!$F$13:$F$32,"&lt;="&amp;$A1270),0)))</f>
        <v/>
      </c>
      <c r="AD1270" s="8" t="str">
        <f>IF(A1270="","",IF(COUNTIF('2) Income'!$D$13:$D$32,"3rd Wednesday")=0,0,IF(A1270=(A1270-DAY(A1270)+1+3*7-WEEKDAY(A1270-DAY(A1270)+8-4,1)),SUMIFS('2) Income'!$E$13:$E$32,'2) Income'!$D$13:$D$32,"3rd Wednesday",'2) Income'!$F$13:$F$32,"&lt;="&amp;$A1270),0)))</f>
        <v/>
      </c>
      <c r="AE1270" s="8" t="str">
        <f>IF(A1270="","",IF(COUNTIF('2) Income'!$D$13:$D$32,"4th Wednesday")=0,0,IF(A1270=(A1270-DAY(A1270)+1+4*7-WEEKDAY(A1270-DAY(A1270)+8-4,1)),SUMIFS('2) Income'!$E$13:$E$32,'2) Income'!$D$13:$D$32,"4th Wednesday",'2) Income'!$F$13:$F$32,"&lt;="&amp;$A1270),0)))</f>
        <v/>
      </c>
      <c r="AF1270" s="8" t="str" cm="1">
        <f t="array" ref="AF1270">IF(A1270="","",IF(COUNTIF('2) Income'!$D$13:$D$32,"Every 4 Weeks")=0,0,SUMPRODUCT(--(IFERROR(MOD(A1270-'2) Income'!$F$13:$F$32,28),1)=0),--('2) Income'!$D$13:$D$32="Every 4 Weeks"),--('2) Income'!$F$13:$F$32&lt;=A1270),'2) Income'!$E$13:$E$32)))</f>
        <v/>
      </c>
      <c r="AG1270" s="8" t="str">
        <f>IF(A1270="","",IF(COUNTIF('2) Income'!$D$13:$D$32,"Monthly")=0,0,IF(B1270="N",SUMIFS('2) Income'!$E$13:$E$32,'2) Income'!$D$13:$D$32,"monthly",'2) Income'!$F$13:$F$32,"&lt;="&amp;$A1270,'2) Income'!$I$13:$I$32,DAY(A1270)),SUMIFS('2) Income'!$E$13:$E$32,'2) Income'!$D$13:$D$32,"monthly",'2) Income'!$F$13:$F$32,"&lt;="&amp;$A1270,'2) Income'!$I$13:$I$32,"&gt;="&amp;DAY(A1270)))))</f>
        <v/>
      </c>
      <c r="AH1270" s="8" t="str" cm="1">
        <f t="array" ref="AH1270">IF(A1270="","",IF(COUNTIF('2) Income'!$D$13:$D$32,"Yearly")=0,0,SUMPRODUCT(--('2) Income'!$D$13:$D$32="Yearly"),--('2) Income'!$F$13:$F$32&lt;=A1270),IF(B1270="N",--('2) Income'!$I$13:$I$32=DAY(A1270)),--('2) Income'!$I$13:$I$32&gt;=DAY(A1270))),--(IFERROR(MOD('2) Income'!$H$13:$H$32-MONTH(A1270)+12,12),1)=0),'2) Income'!$E$13:$E$32)))</f>
        <v/>
      </c>
      <c r="AI1270" s="8" t="str">
        <f>IF(A1270="","",IF(COUNTIF('2) Income'!$D$13:$D$32,"one-time")=0,0,SUMIFS('2) Income'!$E$13:$E$32,'2) Income'!$D$13:$D$32,"one-time",'2) Income'!$F$13:$F$32,"="&amp;$A1270)))</f>
        <v/>
      </c>
      <c r="AJ1270" s="9" t="str">
        <f t="shared" si="96"/>
        <v/>
      </c>
    </row>
    <row r="1271" spans="1:36">
      <c r="A1271" s="7" t="str">
        <f>IF(A1270="","",IF(A1270+1&lt;='1) Period'!$E$21,A1270+1,""))</f>
        <v/>
      </c>
      <c r="B1271" s="7" t="e">
        <f t="shared" si="97"/>
        <v>#VALUE!</v>
      </c>
      <c r="C1271" t="e">
        <f t="shared" si="98"/>
        <v>#VALUE!</v>
      </c>
      <c r="D1271" s="8" t="str">
        <f>IF(A1271="","",IF(TEXT(A1271,"dddd")='4) Happy Money'!$E$23,WAllowance,0))</f>
        <v/>
      </c>
      <c r="E1271" s="8" t="str">
        <f>IF(A1271="","",IF(B1271="N",SUMIF(TMonthly[Day of the Month],DAY(A1271),TMonthly[Amount]),SUMIF(TMonthly[Day of the Month],"&gt;="&amp;DAY(A1271),TMonthly[Amount])))</f>
        <v/>
      </c>
      <c r="F1271" s="8" t="str" cm="1">
        <f t="array" ref="F1271">IF(A1271="","",SUMPRODUCT(--(TYearly[Due Date]&lt;=A1271),IF(B1271="N",--(TYearly[Day]=DAY(A1271)),--(TYearly[Day]&gt;=DAY(A1271))),--(IFERROR(MOD(TYearly[Month]-MONTH(A1271)+12,12),1)=0),TYearly[Amount]))</f>
        <v/>
      </c>
      <c r="G1271" s="8" t="str">
        <f>IF(A1271="","",SUMIF(TOneTime[Due Date],A1271,TOneTime[Amount]))</f>
        <v/>
      </c>
      <c r="H1271" s="8" t="str" cm="1">
        <f t="array" ref="H1271">IF(A1271="","",IF(COUNTIF(TOther[Frequency],$H$1)=0,0,SUMPRODUCT(--(IFERROR(MOD(A1271-TOther[Start Date],7),1)=0),--(TOther[Frequency]=$H$1),--(TOther[Start Date]&lt;=A1271),--(TOther[End Date Calc]&gt;=A1271),TOther[Amount])))</f>
        <v/>
      </c>
      <c r="I1271" s="8" t="str" cm="1">
        <f t="array" ref="I1271">IF(A1271="","",IF(COUNTIF(TOther[Frequency],$I$1)=0,0,SUMPRODUCT(--(IFERROR(MOD(A1271-TOther[Start Date],14),1)=0),--(TOther[Frequency]=$I$1),--(TOther[Start Date]&lt;=A1271),--(TOther[End Date Calc]&gt;=A1271),TOther[Amount])))</f>
        <v/>
      </c>
      <c r="J1271" s="8" t="str">
        <f>IF(A1271="","",IF(COUNTIF(TOther[Frequency],$J$1)=0,0,IF(OR(DAY(A1271)=1,DAY(A1271)=15),SUMIFS(TOther[Amount],TOther[Frequency],$J$1,TOther[Start Date],"&lt;="&amp;$A1271,TOther[End Date Calc],"&gt;="&amp;A1271),0)))</f>
        <v/>
      </c>
      <c r="K1271" s="8" t="str">
        <f>IF(A1271="","",IF(COUNTIF(TOther[Frequency],$K$1)=0,0,IF(A1271=(A1271-DAY(A1271)+1+2*7-WEEKDAY(A1271-DAY(A1271)+8-4,1)),SUMIFS(TOther[Amount],TOther[Frequency],$K$1,TOther[Start Date],"&lt;="&amp;$A1271,TOther[End Date Calc],"&gt;="&amp;A1271),0)))</f>
        <v/>
      </c>
      <c r="L1271" s="8" t="str">
        <f>IF(A1271="","",IF(COUNTIF(TOther[Frequency],$L$1)=0,0,IF(A1271=(A1271-DAY(A1271)+1+3*7-WEEKDAY(A1271-DAY(A1271)+8-4,1)),SUMIFS(TOther[Amount],TOther[Frequency],$L$1,TOther[Start Date],"&lt;="&amp;$A1271,TOther[End Date Calc],"&gt;="&amp;A1271),0)))</f>
        <v/>
      </c>
      <c r="M1271" s="8" t="str">
        <f>IF(A1271="","",IF(COUNTIF(TOther[Frequency],$M$1)=0,0,IF(A1271=(A1271-DAY(A1271)+1+4*7-WEEKDAY(A1271-DAY(A1271)+8-4,1)),SUMIFS(TOther[Amount],TOther[Frequency],$M$1,TOther[Start Date],"&lt;="&amp;$A1271,TOther[End Date Calc],"&gt;="&amp;A1271),0)))</f>
        <v/>
      </c>
      <c r="N1271" s="8" t="str" cm="1">
        <f t="array" ref="N1271">IF(A1271="","",IF(COUNTIF(TOther[Frequency],$N$1)=0,0,SUMPRODUCT(--(IFERROR(MOD(A1271-TOther[Start Date],28),1)=0),--(TOther[Frequency]=$N$1),--(TOther[Start Date]&lt;=A1271),--(TOther[End Date Calc]&gt;=A1271),TOther[Amount])))</f>
        <v/>
      </c>
      <c r="O1271" s="8" t="str" cm="1">
        <f t="array" ref="O1271">IF(A1271="","",IF(COUNTIF(TOther[Frequency],$O$1)=0,0,SUMPRODUCT(--(IFERROR(MOD(A1271-TOther[Start Date],42),1)=0),--(TOther[Frequency]=$O$1),--(TOther[Start Date]&lt;=A1271),--(TOther[End Date Calc]&gt;=A1271),TOther[Amount])))</f>
        <v/>
      </c>
      <c r="P1271" s="8" t="str" cm="1">
        <f t="array" ref="P1271">IF(A1271="","",IF(COUNTIF(TOther[Frequency],$P$1)=0,0,SUMPRODUCT(--(IFERROR(MOD(A1271-TOther[Start Date],56),1)=0),--(TOther[Frequency]=$P$1),--(TOther[Start Date]&lt;=A1271),--(TOther[End Date Calc]&gt;=A1271),TOther[Amount])))</f>
        <v/>
      </c>
      <c r="Q1271" s="8" t="str">
        <f>IF(A1271="","",IF(COUNTIF(TOther[Frequency],$Q$1)=0,0,IF(B1271="N",SUMIFS(TOther[Amount],TOther[Frequency],$Q$1,TOther[Start Date],"&lt;="&amp;$A1271,TOther[End Date Calc],"&gt;="&amp;A1271,TOther[Start Day],DAY(A1271)),SUMIFS(TOther[Amount],TOther[Frequency],$Q$1,TOther[Start Date],"&lt;="&amp;$A1271,TOther[End Date Calc],"&gt;="&amp;A1271,TOther[Start Day],"&gt;="&amp;DAY(A1271)))))</f>
        <v/>
      </c>
      <c r="R1271" s="8" t="str" cm="1">
        <f t="array" ref="R1271">IF(A1271="","",IF(COUNTIF(TOther[Frequency],R$1)=0,0,SUMPRODUCT(--(TOther[Frequency]=R$1),--(TOther[Start Date]&lt;=A1271),--(TOther[End Date Calc]&gt;=A1271),IF(B1271="N",--(TOther[Start Day]=DAY(A1271)),--(TOther[Start Day]&gt;=DAY(A1271))),--(IFERROR(MOD(TOther[Start Month]-MONTH(A1271)+2,2),1)=0),TOther[Amount])))</f>
        <v/>
      </c>
      <c r="S1271" s="8" t="str" cm="1">
        <f t="array" ref="S1271">IF(A1271="","",IF(COUNTIF(TOther[Frequency],S$1)=0,0,SUMPRODUCT(--(TOther[Frequency]=S$1),--(TOther[Start Date]&lt;=A1271),--(TOther[End Date Calc]&gt;=A1271),IF(B1271="N",--(TOther[Start Day]=DAY(A1271)),--(TOther[Start Day]&gt;=DAY(A1271))),--(IFERROR(MOD(TOther[Start Month]-MONTH(A1271)+3,3),1)=0),TOther[Amount])))</f>
        <v/>
      </c>
      <c r="T1271" s="8" t="str" cm="1">
        <f t="array" ref="T1271">IF($A1271="","",IF(COUNTIF(TOther[Frequency],T$1)=0,0,SUMPRODUCT(--(TOther[Frequency]=T$1),--(TOther[Start Date]&lt;=$A1271),--(TOther[End Date Calc]&gt;=$A1271),IF($B1271="N",--(TOther[Start Day]=DAY($A1271)),--(TOther[Start Day]&gt;=DAY($A1271))),--(IFERROR(MOD(TOther[Start Month]-MONTH($A1271)+4,4),1)=0),TOther[Amount])))</f>
        <v/>
      </c>
      <c r="U1271" s="8" t="str" cm="1">
        <f t="array" ref="U1271">IF(A1271="","",IF(COUNTIF(TOther[Frequency],$U$1)=0,0,SUMPRODUCT(--(TOther[Frequency]=$U$1),--(TOther[Start Date]&lt;=A1271),--(TOther[End Date Calc]&gt;=A1271),IF(B1271="N",--(TOther[Start Day]=DAY(A1271)),--(TOther[Start Day]&gt;=DAY(A1271))),--(IFERROR(MOD(TOther[Start Month]-MONTH(A1271)+6,6),1)=0),TOther[Amount])))</f>
        <v/>
      </c>
      <c r="V1271" s="8" t="str" cm="1">
        <f t="array" ref="V1271">IF(A1271="","",IF(COUNTIF(TOther[Frequency],$V$1)=0,0,SUMPRODUCT(--(TOther[Frequency]=$V$1),--(TOther[Start Date]&lt;=A1271),--(TOther[End Date Calc]&gt;=A1271),IF(B1271="N",--(TOther[Start Day]=DAY(A1271)),--(TOther[Start Day]&gt;=DAY(A1271))),--(IFERROR(MOD(TOther[Start Month]-MONTH(A1271)+12,12),1)=0),TOther[Amount])))</f>
        <v/>
      </c>
      <c r="W1271" s="8" t="str">
        <f>IF(A1271="","",SUMIFS(TOther[Amount],TOther[Start Date],A1271,TOther[Frequency],$W$1))</f>
        <v/>
      </c>
      <c r="X1271" s="9" t="str">
        <f t="shared" si="95"/>
        <v/>
      </c>
      <c r="Y1271" s="9" t="str">
        <f t="shared" si="99"/>
        <v/>
      </c>
      <c r="Z1271" s="8" t="str" cm="1">
        <f t="array" ref="Z1271">IF(A1271="","",IF(COUNTIF('2) Income'!$D$13:$D$32,"Weekly")=0,0,SUMPRODUCT(--(IFERROR(MOD(A1271-'2) Income'!$F$13:$F$32,7),1)=0),--('2) Income'!$D$13:$D$32="Weekly"),--('2) Income'!$F$13:$F$32&lt;=A1271),'2) Income'!$E$13:$E$32)))</f>
        <v/>
      </c>
      <c r="AA1271" s="8" t="str" cm="1">
        <f t="array" ref="AA1271">IF(A1271="","",IF(COUNTIF('2) Income'!$D$13:$D$32,"Every Other Week")=0,0,SUMPRODUCT(--(IFERROR(MOD(A1271-'2) Income'!$F$13:$F$32,14),1)=0),--('2) Income'!$D$13:$D$32="Every Other Week"),--('2) Income'!$F$13:$F$32&lt;=A1271),'2) Income'!$E$13:$E$32)))</f>
        <v/>
      </c>
      <c r="AB1271" s="8" t="str">
        <f>IF(A1271="","",IF(COUNTIF('2) Income'!$D$13:$D$32,"1st and 15th")=0,0,IF(OR(DAY(A1271)=1,DAY(A1271)=15),SUMIFS('2) Income'!$E$13:$E$32,'2) Income'!$D$13:$D$32,"1st and 15th",'2) Income'!$F$13:$F$32,"&lt;="&amp;$A1271),0)))</f>
        <v/>
      </c>
      <c r="AC1271" s="8" t="str">
        <f>IF(A1271="","",IF(COUNTIF('2) Income'!$D$13:$D$32,"2nd Wednesday")=0,0,IF(A1271=(A1271-DAY(A1271)+1+2*7-WEEKDAY(A1271-DAY(A1271)+8-4,1)),SUMIFS('2) Income'!$E$13:$E$32,'2) Income'!$D$13:$D$32,"2nd Wednesday",'2) Income'!$F$13:$F$32,"&lt;="&amp;$A1271),0)))</f>
        <v/>
      </c>
      <c r="AD1271" s="8" t="str">
        <f>IF(A1271="","",IF(COUNTIF('2) Income'!$D$13:$D$32,"3rd Wednesday")=0,0,IF(A1271=(A1271-DAY(A1271)+1+3*7-WEEKDAY(A1271-DAY(A1271)+8-4,1)),SUMIFS('2) Income'!$E$13:$E$32,'2) Income'!$D$13:$D$32,"3rd Wednesday",'2) Income'!$F$13:$F$32,"&lt;="&amp;$A1271),0)))</f>
        <v/>
      </c>
      <c r="AE1271" s="8" t="str">
        <f>IF(A1271="","",IF(COUNTIF('2) Income'!$D$13:$D$32,"4th Wednesday")=0,0,IF(A1271=(A1271-DAY(A1271)+1+4*7-WEEKDAY(A1271-DAY(A1271)+8-4,1)),SUMIFS('2) Income'!$E$13:$E$32,'2) Income'!$D$13:$D$32,"4th Wednesday",'2) Income'!$F$13:$F$32,"&lt;="&amp;$A1271),0)))</f>
        <v/>
      </c>
      <c r="AF1271" s="8" t="str" cm="1">
        <f t="array" ref="AF1271">IF(A1271="","",IF(COUNTIF('2) Income'!$D$13:$D$32,"Every 4 Weeks")=0,0,SUMPRODUCT(--(IFERROR(MOD(A1271-'2) Income'!$F$13:$F$32,28),1)=0),--('2) Income'!$D$13:$D$32="Every 4 Weeks"),--('2) Income'!$F$13:$F$32&lt;=A1271),'2) Income'!$E$13:$E$32)))</f>
        <v/>
      </c>
      <c r="AG1271" s="8" t="str">
        <f>IF(A1271="","",IF(COUNTIF('2) Income'!$D$13:$D$32,"Monthly")=0,0,IF(B1271="N",SUMIFS('2) Income'!$E$13:$E$32,'2) Income'!$D$13:$D$32,"monthly",'2) Income'!$F$13:$F$32,"&lt;="&amp;$A1271,'2) Income'!$I$13:$I$32,DAY(A1271)),SUMIFS('2) Income'!$E$13:$E$32,'2) Income'!$D$13:$D$32,"monthly",'2) Income'!$F$13:$F$32,"&lt;="&amp;$A1271,'2) Income'!$I$13:$I$32,"&gt;="&amp;DAY(A1271)))))</f>
        <v/>
      </c>
      <c r="AH1271" s="8" t="str" cm="1">
        <f t="array" ref="AH1271">IF(A1271="","",IF(COUNTIF('2) Income'!$D$13:$D$32,"Yearly")=0,0,SUMPRODUCT(--('2) Income'!$D$13:$D$32="Yearly"),--('2) Income'!$F$13:$F$32&lt;=A1271),IF(B1271="N",--('2) Income'!$I$13:$I$32=DAY(A1271)),--('2) Income'!$I$13:$I$32&gt;=DAY(A1271))),--(IFERROR(MOD('2) Income'!$H$13:$H$32-MONTH(A1271)+12,12),1)=0),'2) Income'!$E$13:$E$32)))</f>
        <v/>
      </c>
      <c r="AI1271" s="8" t="str">
        <f>IF(A1271="","",IF(COUNTIF('2) Income'!$D$13:$D$32,"one-time")=0,0,SUMIFS('2) Income'!$E$13:$E$32,'2) Income'!$D$13:$D$32,"one-time",'2) Income'!$F$13:$F$32,"="&amp;$A1271)))</f>
        <v/>
      </c>
      <c r="AJ1271" s="9" t="str">
        <f t="shared" si="96"/>
        <v/>
      </c>
    </row>
    <row r="1272" spans="1:36">
      <c r="A1272" s="7" t="str">
        <f>IF(A1271="","",IF(A1271+1&lt;='1) Period'!$E$21,A1271+1,""))</f>
        <v/>
      </c>
      <c r="B1272" s="7" t="e">
        <f t="shared" si="97"/>
        <v>#VALUE!</v>
      </c>
      <c r="C1272" t="e">
        <f t="shared" si="98"/>
        <v>#VALUE!</v>
      </c>
      <c r="D1272" s="8" t="str">
        <f>IF(A1272="","",IF(TEXT(A1272,"dddd")='4) Happy Money'!$E$23,WAllowance,0))</f>
        <v/>
      </c>
      <c r="E1272" s="8" t="str">
        <f>IF(A1272="","",IF(B1272="N",SUMIF(TMonthly[Day of the Month],DAY(A1272),TMonthly[Amount]),SUMIF(TMonthly[Day of the Month],"&gt;="&amp;DAY(A1272),TMonthly[Amount])))</f>
        <v/>
      </c>
      <c r="F1272" s="8" t="str" cm="1">
        <f t="array" ref="F1272">IF(A1272="","",SUMPRODUCT(--(TYearly[Due Date]&lt;=A1272),IF(B1272="N",--(TYearly[Day]=DAY(A1272)),--(TYearly[Day]&gt;=DAY(A1272))),--(IFERROR(MOD(TYearly[Month]-MONTH(A1272)+12,12),1)=0),TYearly[Amount]))</f>
        <v/>
      </c>
      <c r="G1272" s="8" t="str">
        <f>IF(A1272="","",SUMIF(TOneTime[Due Date],A1272,TOneTime[Amount]))</f>
        <v/>
      </c>
      <c r="H1272" s="8" t="str" cm="1">
        <f t="array" ref="H1272">IF(A1272="","",IF(COUNTIF(TOther[Frequency],$H$1)=0,0,SUMPRODUCT(--(IFERROR(MOD(A1272-TOther[Start Date],7),1)=0),--(TOther[Frequency]=$H$1),--(TOther[Start Date]&lt;=A1272),--(TOther[End Date Calc]&gt;=A1272),TOther[Amount])))</f>
        <v/>
      </c>
      <c r="I1272" s="8" t="str" cm="1">
        <f t="array" ref="I1272">IF(A1272="","",IF(COUNTIF(TOther[Frequency],$I$1)=0,0,SUMPRODUCT(--(IFERROR(MOD(A1272-TOther[Start Date],14),1)=0),--(TOther[Frequency]=$I$1),--(TOther[Start Date]&lt;=A1272),--(TOther[End Date Calc]&gt;=A1272),TOther[Amount])))</f>
        <v/>
      </c>
      <c r="J1272" s="8" t="str">
        <f>IF(A1272="","",IF(COUNTIF(TOther[Frequency],$J$1)=0,0,IF(OR(DAY(A1272)=1,DAY(A1272)=15),SUMIFS(TOther[Amount],TOther[Frequency],$J$1,TOther[Start Date],"&lt;="&amp;$A1272,TOther[End Date Calc],"&gt;="&amp;A1272),0)))</f>
        <v/>
      </c>
      <c r="K1272" s="8" t="str">
        <f>IF(A1272="","",IF(COUNTIF(TOther[Frequency],$K$1)=0,0,IF(A1272=(A1272-DAY(A1272)+1+2*7-WEEKDAY(A1272-DAY(A1272)+8-4,1)),SUMIFS(TOther[Amount],TOther[Frequency],$K$1,TOther[Start Date],"&lt;="&amp;$A1272,TOther[End Date Calc],"&gt;="&amp;A1272),0)))</f>
        <v/>
      </c>
      <c r="L1272" s="8" t="str">
        <f>IF(A1272="","",IF(COUNTIF(TOther[Frequency],$L$1)=0,0,IF(A1272=(A1272-DAY(A1272)+1+3*7-WEEKDAY(A1272-DAY(A1272)+8-4,1)),SUMIFS(TOther[Amount],TOther[Frequency],$L$1,TOther[Start Date],"&lt;="&amp;$A1272,TOther[End Date Calc],"&gt;="&amp;A1272),0)))</f>
        <v/>
      </c>
      <c r="M1272" s="8" t="str">
        <f>IF(A1272="","",IF(COUNTIF(TOther[Frequency],$M$1)=0,0,IF(A1272=(A1272-DAY(A1272)+1+4*7-WEEKDAY(A1272-DAY(A1272)+8-4,1)),SUMIFS(TOther[Amount],TOther[Frequency],$M$1,TOther[Start Date],"&lt;="&amp;$A1272,TOther[End Date Calc],"&gt;="&amp;A1272),0)))</f>
        <v/>
      </c>
      <c r="N1272" s="8" t="str" cm="1">
        <f t="array" ref="N1272">IF(A1272="","",IF(COUNTIF(TOther[Frequency],$N$1)=0,0,SUMPRODUCT(--(IFERROR(MOD(A1272-TOther[Start Date],28),1)=0),--(TOther[Frequency]=$N$1),--(TOther[Start Date]&lt;=A1272),--(TOther[End Date Calc]&gt;=A1272),TOther[Amount])))</f>
        <v/>
      </c>
      <c r="O1272" s="8" t="str" cm="1">
        <f t="array" ref="O1272">IF(A1272="","",IF(COUNTIF(TOther[Frequency],$O$1)=0,0,SUMPRODUCT(--(IFERROR(MOD(A1272-TOther[Start Date],42),1)=0),--(TOther[Frequency]=$O$1),--(TOther[Start Date]&lt;=A1272),--(TOther[End Date Calc]&gt;=A1272),TOther[Amount])))</f>
        <v/>
      </c>
      <c r="P1272" s="8" t="str" cm="1">
        <f t="array" ref="P1272">IF(A1272="","",IF(COUNTIF(TOther[Frequency],$P$1)=0,0,SUMPRODUCT(--(IFERROR(MOD(A1272-TOther[Start Date],56),1)=0),--(TOther[Frequency]=$P$1),--(TOther[Start Date]&lt;=A1272),--(TOther[End Date Calc]&gt;=A1272),TOther[Amount])))</f>
        <v/>
      </c>
      <c r="Q1272" s="8" t="str">
        <f>IF(A1272="","",IF(COUNTIF(TOther[Frequency],$Q$1)=0,0,IF(B1272="N",SUMIFS(TOther[Amount],TOther[Frequency],$Q$1,TOther[Start Date],"&lt;="&amp;$A1272,TOther[End Date Calc],"&gt;="&amp;A1272,TOther[Start Day],DAY(A1272)),SUMIFS(TOther[Amount],TOther[Frequency],$Q$1,TOther[Start Date],"&lt;="&amp;$A1272,TOther[End Date Calc],"&gt;="&amp;A1272,TOther[Start Day],"&gt;="&amp;DAY(A1272)))))</f>
        <v/>
      </c>
      <c r="R1272" s="8" t="str" cm="1">
        <f t="array" ref="R1272">IF(A1272="","",IF(COUNTIF(TOther[Frequency],R$1)=0,0,SUMPRODUCT(--(TOther[Frequency]=R$1),--(TOther[Start Date]&lt;=A1272),--(TOther[End Date Calc]&gt;=A1272),IF(B1272="N",--(TOther[Start Day]=DAY(A1272)),--(TOther[Start Day]&gt;=DAY(A1272))),--(IFERROR(MOD(TOther[Start Month]-MONTH(A1272)+2,2),1)=0),TOther[Amount])))</f>
        <v/>
      </c>
      <c r="S1272" s="8" t="str" cm="1">
        <f t="array" ref="S1272">IF(A1272="","",IF(COUNTIF(TOther[Frequency],S$1)=0,0,SUMPRODUCT(--(TOther[Frequency]=S$1),--(TOther[Start Date]&lt;=A1272),--(TOther[End Date Calc]&gt;=A1272),IF(B1272="N",--(TOther[Start Day]=DAY(A1272)),--(TOther[Start Day]&gt;=DAY(A1272))),--(IFERROR(MOD(TOther[Start Month]-MONTH(A1272)+3,3),1)=0),TOther[Amount])))</f>
        <v/>
      </c>
      <c r="T1272" s="8" t="str" cm="1">
        <f t="array" ref="T1272">IF($A1272="","",IF(COUNTIF(TOther[Frequency],T$1)=0,0,SUMPRODUCT(--(TOther[Frequency]=T$1),--(TOther[Start Date]&lt;=$A1272),--(TOther[End Date Calc]&gt;=$A1272),IF($B1272="N",--(TOther[Start Day]=DAY($A1272)),--(TOther[Start Day]&gt;=DAY($A1272))),--(IFERROR(MOD(TOther[Start Month]-MONTH($A1272)+4,4),1)=0),TOther[Amount])))</f>
        <v/>
      </c>
      <c r="U1272" s="8" t="str" cm="1">
        <f t="array" ref="U1272">IF(A1272="","",IF(COUNTIF(TOther[Frequency],$U$1)=0,0,SUMPRODUCT(--(TOther[Frequency]=$U$1),--(TOther[Start Date]&lt;=A1272),--(TOther[End Date Calc]&gt;=A1272),IF(B1272="N",--(TOther[Start Day]=DAY(A1272)),--(TOther[Start Day]&gt;=DAY(A1272))),--(IFERROR(MOD(TOther[Start Month]-MONTH(A1272)+6,6),1)=0),TOther[Amount])))</f>
        <v/>
      </c>
      <c r="V1272" s="8" t="str" cm="1">
        <f t="array" ref="V1272">IF(A1272="","",IF(COUNTIF(TOther[Frequency],$V$1)=0,0,SUMPRODUCT(--(TOther[Frequency]=$V$1),--(TOther[Start Date]&lt;=A1272),--(TOther[End Date Calc]&gt;=A1272),IF(B1272="N",--(TOther[Start Day]=DAY(A1272)),--(TOther[Start Day]&gt;=DAY(A1272))),--(IFERROR(MOD(TOther[Start Month]-MONTH(A1272)+12,12),1)=0),TOther[Amount])))</f>
        <v/>
      </c>
      <c r="W1272" s="8" t="str">
        <f>IF(A1272="","",SUMIFS(TOther[Amount],TOther[Start Date],A1272,TOther[Frequency],$W$1))</f>
        <v/>
      </c>
      <c r="X1272" s="9" t="str">
        <f t="shared" si="95"/>
        <v/>
      </c>
      <c r="Y1272" s="9" t="str">
        <f t="shared" si="99"/>
        <v/>
      </c>
      <c r="Z1272" s="8" t="str" cm="1">
        <f t="array" ref="Z1272">IF(A1272="","",IF(COUNTIF('2) Income'!$D$13:$D$32,"Weekly")=0,0,SUMPRODUCT(--(IFERROR(MOD(A1272-'2) Income'!$F$13:$F$32,7),1)=0),--('2) Income'!$D$13:$D$32="Weekly"),--('2) Income'!$F$13:$F$32&lt;=A1272),'2) Income'!$E$13:$E$32)))</f>
        <v/>
      </c>
      <c r="AA1272" s="8" t="str" cm="1">
        <f t="array" ref="AA1272">IF(A1272="","",IF(COUNTIF('2) Income'!$D$13:$D$32,"Every Other Week")=0,0,SUMPRODUCT(--(IFERROR(MOD(A1272-'2) Income'!$F$13:$F$32,14),1)=0),--('2) Income'!$D$13:$D$32="Every Other Week"),--('2) Income'!$F$13:$F$32&lt;=A1272),'2) Income'!$E$13:$E$32)))</f>
        <v/>
      </c>
      <c r="AB1272" s="8" t="str">
        <f>IF(A1272="","",IF(COUNTIF('2) Income'!$D$13:$D$32,"1st and 15th")=0,0,IF(OR(DAY(A1272)=1,DAY(A1272)=15),SUMIFS('2) Income'!$E$13:$E$32,'2) Income'!$D$13:$D$32,"1st and 15th",'2) Income'!$F$13:$F$32,"&lt;="&amp;$A1272),0)))</f>
        <v/>
      </c>
      <c r="AC1272" s="8" t="str">
        <f>IF(A1272="","",IF(COUNTIF('2) Income'!$D$13:$D$32,"2nd Wednesday")=0,0,IF(A1272=(A1272-DAY(A1272)+1+2*7-WEEKDAY(A1272-DAY(A1272)+8-4,1)),SUMIFS('2) Income'!$E$13:$E$32,'2) Income'!$D$13:$D$32,"2nd Wednesday",'2) Income'!$F$13:$F$32,"&lt;="&amp;$A1272),0)))</f>
        <v/>
      </c>
      <c r="AD1272" s="8" t="str">
        <f>IF(A1272="","",IF(COUNTIF('2) Income'!$D$13:$D$32,"3rd Wednesday")=0,0,IF(A1272=(A1272-DAY(A1272)+1+3*7-WEEKDAY(A1272-DAY(A1272)+8-4,1)),SUMIFS('2) Income'!$E$13:$E$32,'2) Income'!$D$13:$D$32,"3rd Wednesday",'2) Income'!$F$13:$F$32,"&lt;="&amp;$A1272),0)))</f>
        <v/>
      </c>
      <c r="AE1272" s="8" t="str">
        <f>IF(A1272="","",IF(COUNTIF('2) Income'!$D$13:$D$32,"4th Wednesday")=0,0,IF(A1272=(A1272-DAY(A1272)+1+4*7-WEEKDAY(A1272-DAY(A1272)+8-4,1)),SUMIFS('2) Income'!$E$13:$E$32,'2) Income'!$D$13:$D$32,"4th Wednesday",'2) Income'!$F$13:$F$32,"&lt;="&amp;$A1272),0)))</f>
        <v/>
      </c>
      <c r="AF1272" s="8" t="str" cm="1">
        <f t="array" ref="AF1272">IF(A1272="","",IF(COUNTIF('2) Income'!$D$13:$D$32,"Every 4 Weeks")=0,0,SUMPRODUCT(--(IFERROR(MOD(A1272-'2) Income'!$F$13:$F$32,28),1)=0),--('2) Income'!$D$13:$D$32="Every 4 Weeks"),--('2) Income'!$F$13:$F$32&lt;=A1272),'2) Income'!$E$13:$E$32)))</f>
        <v/>
      </c>
      <c r="AG1272" s="8" t="str">
        <f>IF(A1272="","",IF(COUNTIF('2) Income'!$D$13:$D$32,"Monthly")=0,0,IF(B1272="N",SUMIFS('2) Income'!$E$13:$E$32,'2) Income'!$D$13:$D$32,"monthly",'2) Income'!$F$13:$F$32,"&lt;="&amp;$A1272,'2) Income'!$I$13:$I$32,DAY(A1272)),SUMIFS('2) Income'!$E$13:$E$32,'2) Income'!$D$13:$D$32,"monthly",'2) Income'!$F$13:$F$32,"&lt;="&amp;$A1272,'2) Income'!$I$13:$I$32,"&gt;="&amp;DAY(A1272)))))</f>
        <v/>
      </c>
      <c r="AH1272" s="8" t="str" cm="1">
        <f t="array" ref="AH1272">IF(A1272="","",IF(COUNTIF('2) Income'!$D$13:$D$32,"Yearly")=0,0,SUMPRODUCT(--('2) Income'!$D$13:$D$32="Yearly"),--('2) Income'!$F$13:$F$32&lt;=A1272),IF(B1272="N",--('2) Income'!$I$13:$I$32=DAY(A1272)),--('2) Income'!$I$13:$I$32&gt;=DAY(A1272))),--(IFERROR(MOD('2) Income'!$H$13:$H$32-MONTH(A1272)+12,12),1)=0),'2) Income'!$E$13:$E$32)))</f>
        <v/>
      </c>
      <c r="AI1272" s="8" t="str">
        <f>IF(A1272="","",IF(COUNTIF('2) Income'!$D$13:$D$32,"one-time")=0,0,SUMIFS('2) Income'!$E$13:$E$32,'2) Income'!$D$13:$D$32,"one-time",'2) Income'!$F$13:$F$32,"="&amp;$A1272)))</f>
        <v/>
      </c>
      <c r="AJ1272" s="9" t="str">
        <f t="shared" si="96"/>
        <v/>
      </c>
    </row>
    <row r="1273" spans="1:36">
      <c r="A1273" s="7" t="str">
        <f>IF(A1272="","",IF(A1272+1&lt;='1) Period'!$E$21,A1272+1,""))</f>
        <v/>
      </c>
      <c r="B1273" s="7" t="e">
        <f t="shared" si="97"/>
        <v>#VALUE!</v>
      </c>
      <c r="C1273" t="e">
        <f t="shared" si="98"/>
        <v>#VALUE!</v>
      </c>
      <c r="D1273" s="8" t="str">
        <f>IF(A1273="","",IF(TEXT(A1273,"dddd")='4) Happy Money'!$E$23,WAllowance,0))</f>
        <v/>
      </c>
      <c r="E1273" s="8" t="str">
        <f>IF(A1273="","",IF(B1273="N",SUMIF(TMonthly[Day of the Month],DAY(A1273),TMonthly[Amount]),SUMIF(TMonthly[Day of the Month],"&gt;="&amp;DAY(A1273),TMonthly[Amount])))</f>
        <v/>
      </c>
      <c r="F1273" s="8" t="str" cm="1">
        <f t="array" ref="F1273">IF(A1273="","",SUMPRODUCT(--(TYearly[Due Date]&lt;=A1273),IF(B1273="N",--(TYearly[Day]=DAY(A1273)),--(TYearly[Day]&gt;=DAY(A1273))),--(IFERROR(MOD(TYearly[Month]-MONTH(A1273)+12,12),1)=0),TYearly[Amount]))</f>
        <v/>
      </c>
      <c r="G1273" s="8" t="str">
        <f>IF(A1273="","",SUMIF(TOneTime[Due Date],A1273,TOneTime[Amount]))</f>
        <v/>
      </c>
      <c r="H1273" s="8" t="str" cm="1">
        <f t="array" ref="H1273">IF(A1273="","",IF(COUNTIF(TOther[Frequency],$H$1)=0,0,SUMPRODUCT(--(IFERROR(MOD(A1273-TOther[Start Date],7),1)=0),--(TOther[Frequency]=$H$1),--(TOther[Start Date]&lt;=A1273),--(TOther[End Date Calc]&gt;=A1273),TOther[Amount])))</f>
        <v/>
      </c>
      <c r="I1273" s="8" t="str" cm="1">
        <f t="array" ref="I1273">IF(A1273="","",IF(COUNTIF(TOther[Frequency],$I$1)=0,0,SUMPRODUCT(--(IFERROR(MOD(A1273-TOther[Start Date],14),1)=0),--(TOther[Frequency]=$I$1),--(TOther[Start Date]&lt;=A1273),--(TOther[End Date Calc]&gt;=A1273),TOther[Amount])))</f>
        <v/>
      </c>
      <c r="J1273" s="8" t="str">
        <f>IF(A1273="","",IF(COUNTIF(TOther[Frequency],$J$1)=0,0,IF(OR(DAY(A1273)=1,DAY(A1273)=15),SUMIFS(TOther[Amount],TOther[Frequency],$J$1,TOther[Start Date],"&lt;="&amp;$A1273,TOther[End Date Calc],"&gt;="&amp;A1273),0)))</f>
        <v/>
      </c>
      <c r="K1273" s="8" t="str">
        <f>IF(A1273="","",IF(COUNTIF(TOther[Frequency],$K$1)=0,0,IF(A1273=(A1273-DAY(A1273)+1+2*7-WEEKDAY(A1273-DAY(A1273)+8-4,1)),SUMIFS(TOther[Amount],TOther[Frequency],$K$1,TOther[Start Date],"&lt;="&amp;$A1273,TOther[End Date Calc],"&gt;="&amp;A1273),0)))</f>
        <v/>
      </c>
      <c r="L1273" s="8" t="str">
        <f>IF(A1273="","",IF(COUNTIF(TOther[Frequency],$L$1)=0,0,IF(A1273=(A1273-DAY(A1273)+1+3*7-WEEKDAY(A1273-DAY(A1273)+8-4,1)),SUMIFS(TOther[Amount],TOther[Frequency],$L$1,TOther[Start Date],"&lt;="&amp;$A1273,TOther[End Date Calc],"&gt;="&amp;A1273),0)))</f>
        <v/>
      </c>
      <c r="M1273" s="8" t="str">
        <f>IF(A1273="","",IF(COUNTIF(TOther[Frequency],$M$1)=0,0,IF(A1273=(A1273-DAY(A1273)+1+4*7-WEEKDAY(A1273-DAY(A1273)+8-4,1)),SUMIFS(TOther[Amount],TOther[Frequency],$M$1,TOther[Start Date],"&lt;="&amp;$A1273,TOther[End Date Calc],"&gt;="&amp;A1273),0)))</f>
        <v/>
      </c>
      <c r="N1273" s="8" t="str" cm="1">
        <f t="array" ref="N1273">IF(A1273="","",IF(COUNTIF(TOther[Frequency],$N$1)=0,0,SUMPRODUCT(--(IFERROR(MOD(A1273-TOther[Start Date],28),1)=0),--(TOther[Frequency]=$N$1),--(TOther[Start Date]&lt;=A1273),--(TOther[End Date Calc]&gt;=A1273),TOther[Amount])))</f>
        <v/>
      </c>
      <c r="O1273" s="8" t="str" cm="1">
        <f t="array" ref="O1273">IF(A1273="","",IF(COUNTIF(TOther[Frequency],$O$1)=0,0,SUMPRODUCT(--(IFERROR(MOD(A1273-TOther[Start Date],42),1)=0),--(TOther[Frequency]=$O$1),--(TOther[Start Date]&lt;=A1273),--(TOther[End Date Calc]&gt;=A1273),TOther[Amount])))</f>
        <v/>
      </c>
      <c r="P1273" s="8" t="str" cm="1">
        <f t="array" ref="P1273">IF(A1273="","",IF(COUNTIF(TOther[Frequency],$P$1)=0,0,SUMPRODUCT(--(IFERROR(MOD(A1273-TOther[Start Date],56),1)=0),--(TOther[Frequency]=$P$1),--(TOther[Start Date]&lt;=A1273),--(TOther[End Date Calc]&gt;=A1273),TOther[Amount])))</f>
        <v/>
      </c>
      <c r="Q1273" s="8" t="str">
        <f>IF(A1273="","",IF(COUNTIF(TOther[Frequency],$Q$1)=0,0,IF(B1273="N",SUMIFS(TOther[Amount],TOther[Frequency],$Q$1,TOther[Start Date],"&lt;="&amp;$A1273,TOther[End Date Calc],"&gt;="&amp;A1273,TOther[Start Day],DAY(A1273)),SUMIFS(TOther[Amount],TOther[Frequency],$Q$1,TOther[Start Date],"&lt;="&amp;$A1273,TOther[End Date Calc],"&gt;="&amp;A1273,TOther[Start Day],"&gt;="&amp;DAY(A1273)))))</f>
        <v/>
      </c>
      <c r="R1273" s="8" t="str" cm="1">
        <f t="array" ref="R1273">IF(A1273="","",IF(COUNTIF(TOther[Frequency],R$1)=0,0,SUMPRODUCT(--(TOther[Frequency]=R$1),--(TOther[Start Date]&lt;=A1273),--(TOther[End Date Calc]&gt;=A1273),IF(B1273="N",--(TOther[Start Day]=DAY(A1273)),--(TOther[Start Day]&gt;=DAY(A1273))),--(IFERROR(MOD(TOther[Start Month]-MONTH(A1273)+2,2),1)=0),TOther[Amount])))</f>
        <v/>
      </c>
      <c r="S1273" s="8" t="str" cm="1">
        <f t="array" ref="S1273">IF(A1273="","",IF(COUNTIF(TOther[Frequency],S$1)=0,0,SUMPRODUCT(--(TOther[Frequency]=S$1),--(TOther[Start Date]&lt;=A1273),--(TOther[End Date Calc]&gt;=A1273),IF(B1273="N",--(TOther[Start Day]=DAY(A1273)),--(TOther[Start Day]&gt;=DAY(A1273))),--(IFERROR(MOD(TOther[Start Month]-MONTH(A1273)+3,3),1)=0),TOther[Amount])))</f>
        <v/>
      </c>
      <c r="T1273" s="8" t="str" cm="1">
        <f t="array" ref="T1273">IF($A1273="","",IF(COUNTIF(TOther[Frequency],T$1)=0,0,SUMPRODUCT(--(TOther[Frequency]=T$1),--(TOther[Start Date]&lt;=$A1273),--(TOther[End Date Calc]&gt;=$A1273),IF($B1273="N",--(TOther[Start Day]=DAY($A1273)),--(TOther[Start Day]&gt;=DAY($A1273))),--(IFERROR(MOD(TOther[Start Month]-MONTH($A1273)+4,4),1)=0),TOther[Amount])))</f>
        <v/>
      </c>
      <c r="U1273" s="8" t="str" cm="1">
        <f t="array" ref="U1273">IF(A1273="","",IF(COUNTIF(TOther[Frequency],$U$1)=0,0,SUMPRODUCT(--(TOther[Frequency]=$U$1),--(TOther[Start Date]&lt;=A1273),--(TOther[End Date Calc]&gt;=A1273),IF(B1273="N",--(TOther[Start Day]=DAY(A1273)),--(TOther[Start Day]&gt;=DAY(A1273))),--(IFERROR(MOD(TOther[Start Month]-MONTH(A1273)+6,6),1)=0),TOther[Amount])))</f>
        <v/>
      </c>
      <c r="V1273" s="8" t="str" cm="1">
        <f t="array" ref="V1273">IF(A1273="","",IF(COUNTIF(TOther[Frequency],$V$1)=0,0,SUMPRODUCT(--(TOther[Frequency]=$V$1),--(TOther[Start Date]&lt;=A1273),--(TOther[End Date Calc]&gt;=A1273),IF(B1273="N",--(TOther[Start Day]=DAY(A1273)),--(TOther[Start Day]&gt;=DAY(A1273))),--(IFERROR(MOD(TOther[Start Month]-MONTH(A1273)+12,12),1)=0),TOther[Amount])))</f>
        <v/>
      </c>
      <c r="W1273" s="8" t="str">
        <f>IF(A1273="","",SUMIFS(TOther[Amount],TOther[Start Date],A1273,TOther[Frequency],$W$1))</f>
        <v/>
      </c>
      <c r="X1273" s="9" t="str">
        <f t="shared" si="95"/>
        <v/>
      </c>
      <c r="Y1273" s="9" t="str">
        <f t="shared" si="99"/>
        <v/>
      </c>
      <c r="Z1273" s="8" t="str" cm="1">
        <f t="array" ref="Z1273">IF(A1273="","",IF(COUNTIF('2) Income'!$D$13:$D$32,"Weekly")=0,0,SUMPRODUCT(--(IFERROR(MOD(A1273-'2) Income'!$F$13:$F$32,7),1)=0),--('2) Income'!$D$13:$D$32="Weekly"),--('2) Income'!$F$13:$F$32&lt;=A1273),'2) Income'!$E$13:$E$32)))</f>
        <v/>
      </c>
      <c r="AA1273" s="8" t="str" cm="1">
        <f t="array" ref="AA1273">IF(A1273="","",IF(COUNTIF('2) Income'!$D$13:$D$32,"Every Other Week")=0,0,SUMPRODUCT(--(IFERROR(MOD(A1273-'2) Income'!$F$13:$F$32,14),1)=0),--('2) Income'!$D$13:$D$32="Every Other Week"),--('2) Income'!$F$13:$F$32&lt;=A1273),'2) Income'!$E$13:$E$32)))</f>
        <v/>
      </c>
      <c r="AB1273" s="8" t="str">
        <f>IF(A1273="","",IF(COUNTIF('2) Income'!$D$13:$D$32,"1st and 15th")=0,0,IF(OR(DAY(A1273)=1,DAY(A1273)=15),SUMIFS('2) Income'!$E$13:$E$32,'2) Income'!$D$13:$D$32,"1st and 15th",'2) Income'!$F$13:$F$32,"&lt;="&amp;$A1273),0)))</f>
        <v/>
      </c>
      <c r="AC1273" s="8" t="str">
        <f>IF(A1273="","",IF(COUNTIF('2) Income'!$D$13:$D$32,"2nd Wednesday")=0,0,IF(A1273=(A1273-DAY(A1273)+1+2*7-WEEKDAY(A1273-DAY(A1273)+8-4,1)),SUMIFS('2) Income'!$E$13:$E$32,'2) Income'!$D$13:$D$32,"2nd Wednesday",'2) Income'!$F$13:$F$32,"&lt;="&amp;$A1273),0)))</f>
        <v/>
      </c>
      <c r="AD1273" s="8" t="str">
        <f>IF(A1273="","",IF(COUNTIF('2) Income'!$D$13:$D$32,"3rd Wednesday")=0,0,IF(A1273=(A1273-DAY(A1273)+1+3*7-WEEKDAY(A1273-DAY(A1273)+8-4,1)),SUMIFS('2) Income'!$E$13:$E$32,'2) Income'!$D$13:$D$32,"3rd Wednesday",'2) Income'!$F$13:$F$32,"&lt;="&amp;$A1273),0)))</f>
        <v/>
      </c>
      <c r="AE1273" s="8" t="str">
        <f>IF(A1273="","",IF(COUNTIF('2) Income'!$D$13:$D$32,"4th Wednesday")=0,0,IF(A1273=(A1273-DAY(A1273)+1+4*7-WEEKDAY(A1273-DAY(A1273)+8-4,1)),SUMIFS('2) Income'!$E$13:$E$32,'2) Income'!$D$13:$D$32,"4th Wednesday",'2) Income'!$F$13:$F$32,"&lt;="&amp;$A1273),0)))</f>
        <v/>
      </c>
      <c r="AF1273" s="8" t="str" cm="1">
        <f t="array" ref="AF1273">IF(A1273="","",IF(COUNTIF('2) Income'!$D$13:$D$32,"Every 4 Weeks")=0,0,SUMPRODUCT(--(IFERROR(MOD(A1273-'2) Income'!$F$13:$F$32,28),1)=0),--('2) Income'!$D$13:$D$32="Every 4 Weeks"),--('2) Income'!$F$13:$F$32&lt;=A1273),'2) Income'!$E$13:$E$32)))</f>
        <v/>
      </c>
      <c r="AG1273" s="8" t="str">
        <f>IF(A1273="","",IF(COUNTIF('2) Income'!$D$13:$D$32,"Monthly")=0,0,IF(B1273="N",SUMIFS('2) Income'!$E$13:$E$32,'2) Income'!$D$13:$D$32,"monthly",'2) Income'!$F$13:$F$32,"&lt;="&amp;$A1273,'2) Income'!$I$13:$I$32,DAY(A1273)),SUMIFS('2) Income'!$E$13:$E$32,'2) Income'!$D$13:$D$32,"monthly",'2) Income'!$F$13:$F$32,"&lt;="&amp;$A1273,'2) Income'!$I$13:$I$32,"&gt;="&amp;DAY(A1273)))))</f>
        <v/>
      </c>
      <c r="AH1273" s="8" t="str" cm="1">
        <f t="array" ref="AH1273">IF(A1273="","",IF(COUNTIF('2) Income'!$D$13:$D$32,"Yearly")=0,0,SUMPRODUCT(--('2) Income'!$D$13:$D$32="Yearly"),--('2) Income'!$F$13:$F$32&lt;=A1273),IF(B1273="N",--('2) Income'!$I$13:$I$32=DAY(A1273)),--('2) Income'!$I$13:$I$32&gt;=DAY(A1273))),--(IFERROR(MOD('2) Income'!$H$13:$H$32-MONTH(A1273)+12,12),1)=0),'2) Income'!$E$13:$E$32)))</f>
        <v/>
      </c>
      <c r="AI1273" s="8" t="str">
        <f>IF(A1273="","",IF(COUNTIF('2) Income'!$D$13:$D$32,"one-time")=0,0,SUMIFS('2) Income'!$E$13:$E$32,'2) Income'!$D$13:$D$32,"one-time",'2) Income'!$F$13:$F$32,"="&amp;$A1273)))</f>
        <v/>
      </c>
      <c r="AJ1273" s="9" t="str">
        <f t="shared" si="96"/>
        <v/>
      </c>
    </row>
    <row r="1274" spans="1:36">
      <c r="A1274" s="7" t="str">
        <f>IF(A1273="","",IF(A1273+1&lt;='1) Period'!$E$21,A1273+1,""))</f>
        <v/>
      </c>
      <c r="B1274" s="7" t="e">
        <f t="shared" si="97"/>
        <v>#VALUE!</v>
      </c>
      <c r="C1274" t="e">
        <f t="shared" si="98"/>
        <v>#VALUE!</v>
      </c>
      <c r="D1274" s="8" t="str">
        <f>IF(A1274="","",IF(TEXT(A1274,"dddd")='4) Happy Money'!$E$23,WAllowance,0))</f>
        <v/>
      </c>
      <c r="E1274" s="8" t="str">
        <f>IF(A1274="","",IF(B1274="N",SUMIF(TMonthly[Day of the Month],DAY(A1274),TMonthly[Amount]),SUMIF(TMonthly[Day of the Month],"&gt;="&amp;DAY(A1274),TMonthly[Amount])))</f>
        <v/>
      </c>
      <c r="F1274" s="8" t="str" cm="1">
        <f t="array" ref="F1274">IF(A1274="","",SUMPRODUCT(--(TYearly[Due Date]&lt;=A1274),IF(B1274="N",--(TYearly[Day]=DAY(A1274)),--(TYearly[Day]&gt;=DAY(A1274))),--(IFERROR(MOD(TYearly[Month]-MONTH(A1274)+12,12),1)=0),TYearly[Amount]))</f>
        <v/>
      </c>
      <c r="G1274" s="8" t="str">
        <f>IF(A1274="","",SUMIF(TOneTime[Due Date],A1274,TOneTime[Amount]))</f>
        <v/>
      </c>
      <c r="H1274" s="8" t="str" cm="1">
        <f t="array" ref="H1274">IF(A1274="","",IF(COUNTIF(TOther[Frequency],$H$1)=0,0,SUMPRODUCT(--(IFERROR(MOD(A1274-TOther[Start Date],7),1)=0),--(TOther[Frequency]=$H$1),--(TOther[Start Date]&lt;=A1274),--(TOther[End Date Calc]&gt;=A1274),TOther[Amount])))</f>
        <v/>
      </c>
      <c r="I1274" s="8" t="str" cm="1">
        <f t="array" ref="I1274">IF(A1274="","",IF(COUNTIF(TOther[Frequency],$I$1)=0,0,SUMPRODUCT(--(IFERROR(MOD(A1274-TOther[Start Date],14),1)=0),--(TOther[Frequency]=$I$1),--(TOther[Start Date]&lt;=A1274),--(TOther[End Date Calc]&gt;=A1274),TOther[Amount])))</f>
        <v/>
      </c>
      <c r="J1274" s="8" t="str">
        <f>IF(A1274="","",IF(COUNTIF(TOther[Frequency],$J$1)=0,0,IF(OR(DAY(A1274)=1,DAY(A1274)=15),SUMIFS(TOther[Amount],TOther[Frequency],$J$1,TOther[Start Date],"&lt;="&amp;$A1274,TOther[End Date Calc],"&gt;="&amp;A1274),0)))</f>
        <v/>
      </c>
      <c r="K1274" s="8" t="str">
        <f>IF(A1274="","",IF(COUNTIF(TOther[Frequency],$K$1)=0,0,IF(A1274=(A1274-DAY(A1274)+1+2*7-WEEKDAY(A1274-DAY(A1274)+8-4,1)),SUMIFS(TOther[Amount],TOther[Frequency],$K$1,TOther[Start Date],"&lt;="&amp;$A1274,TOther[End Date Calc],"&gt;="&amp;A1274),0)))</f>
        <v/>
      </c>
      <c r="L1274" s="8" t="str">
        <f>IF(A1274="","",IF(COUNTIF(TOther[Frequency],$L$1)=0,0,IF(A1274=(A1274-DAY(A1274)+1+3*7-WEEKDAY(A1274-DAY(A1274)+8-4,1)),SUMIFS(TOther[Amount],TOther[Frequency],$L$1,TOther[Start Date],"&lt;="&amp;$A1274,TOther[End Date Calc],"&gt;="&amp;A1274),0)))</f>
        <v/>
      </c>
      <c r="M1274" s="8" t="str">
        <f>IF(A1274="","",IF(COUNTIF(TOther[Frequency],$M$1)=0,0,IF(A1274=(A1274-DAY(A1274)+1+4*7-WEEKDAY(A1274-DAY(A1274)+8-4,1)),SUMIFS(TOther[Amount],TOther[Frequency],$M$1,TOther[Start Date],"&lt;="&amp;$A1274,TOther[End Date Calc],"&gt;="&amp;A1274),0)))</f>
        <v/>
      </c>
      <c r="N1274" s="8" t="str" cm="1">
        <f t="array" ref="N1274">IF(A1274="","",IF(COUNTIF(TOther[Frequency],$N$1)=0,0,SUMPRODUCT(--(IFERROR(MOD(A1274-TOther[Start Date],28),1)=0),--(TOther[Frequency]=$N$1),--(TOther[Start Date]&lt;=A1274),--(TOther[End Date Calc]&gt;=A1274),TOther[Amount])))</f>
        <v/>
      </c>
      <c r="O1274" s="8" t="str" cm="1">
        <f t="array" ref="O1274">IF(A1274="","",IF(COUNTIF(TOther[Frequency],$O$1)=0,0,SUMPRODUCT(--(IFERROR(MOD(A1274-TOther[Start Date],42),1)=0),--(TOther[Frequency]=$O$1),--(TOther[Start Date]&lt;=A1274),--(TOther[End Date Calc]&gt;=A1274),TOther[Amount])))</f>
        <v/>
      </c>
      <c r="P1274" s="8" t="str" cm="1">
        <f t="array" ref="P1274">IF(A1274="","",IF(COUNTIF(TOther[Frequency],$P$1)=0,0,SUMPRODUCT(--(IFERROR(MOD(A1274-TOther[Start Date],56),1)=0),--(TOther[Frequency]=$P$1),--(TOther[Start Date]&lt;=A1274),--(TOther[End Date Calc]&gt;=A1274),TOther[Amount])))</f>
        <v/>
      </c>
      <c r="Q1274" s="8" t="str">
        <f>IF(A1274="","",IF(COUNTIF(TOther[Frequency],$Q$1)=0,0,IF(B1274="N",SUMIFS(TOther[Amount],TOther[Frequency],$Q$1,TOther[Start Date],"&lt;="&amp;$A1274,TOther[End Date Calc],"&gt;="&amp;A1274,TOther[Start Day],DAY(A1274)),SUMIFS(TOther[Amount],TOther[Frequency],$Q$1,TOther[Start Date],"&lt;="&amp;$A1274,TOther[End Date Calc],"&gt;="&amp;A1274,TOther[Start Day],"&gt;="&amp;DAY(A1274)))))</f>
        <v/>
      </c>
      <c r="R1274" s="8" t="str" cm="1">
        <f t="array" ref="R1274">IF(A1274="","",IF(COUNTIF(TOther[Frequency],R$1)=0,0,SUMPRODUCT(--(TOther[Frequency]=R$1),--(TOther[Start Date]&lt;=A1274),--(TOther[End Date Calc]&gt;=A1274),IF(B1274="N",--(TOther[Start Day]=DAY(A1274)),--(TOther[Start Day]&gt;=DAY(A1274))),--(IFERROR(MOD(TOther[Start Month]-MONTH(A1274)+2,2),1)=0),TOther[Amount])))</f>
        <v/>
      </c>
      <c r="S1274" s="8" t="str" cm="1">
        <f t="array" ref="S1274">IF(A1274="","",IF(COUNTIF(TOther[Frequency],S$1)=0,0,SUMPRODUCT(--(TOther[Frequency]=S$1),--(TOther[Start Date]&lt;=A1274),--(TOther[End Date Calc]&gt;=A1274),IF(B1274="N",--(TOther[Start Day]=DAY(A1274)),--(TOther[Start Day]&gt;=DAY(A1274))),--(IFERROR(MOD(TOther[Start Month]-MONTH(A1274)+3,3),1)=0),TOther[Amount])))</f>
        <v/>
      </c>
      <c r="T1274" s="8" t="str" cm="1">
        <f t="array" ref="T1274">IF($A1274="","",IF(COUNTIF(TOther[Frequency],T$1)=0,0,SUMPRODUCT(--(TOther[Frequency]=T$1),--(TOther[Start Date]&lt;=$A1274),--(TOther[End Date Calc]&gt;=$A1274),IF($B1274="N",--(TOther[Start Day]=DAY($A1274)),--(TOther[Start Day]&gt;=DAY($A1274))),--(IFERROR(MOD(TOther[Start Month]-MONTH($A1274)+4,4),1)=0),TOther[Amount])))</f>
        <v/>
      </c>
      <c r="U1274" s="8" t="str" cm="1">
        <f t="array" ref="U1274">IF(A1274="","",IF(COUNTIF(TOther[Frequency],$U$1)=0,0,SUMPRODUCT(--(TOther[Frequency]=$U$1),--(TOther[Start Date]&lt;=A1274),--(TOther[End Date Calc]&gt;=A1274),IF(B1274="N",--(TOther[Start Day]=DAY(A1274)),--(TOther[Start Day]&gt;=DAY(A1274))),--(IFERROR(MOD(TOther[Start Month]-MONTH(A1274)+6,6),1)=0),TOther[Amount])))</f>
        <v/>
      </c>
      <c r="V1274" s="8" t="str" cm="1">
        <f t="array" ref="V1274">IF(A1274="","",IF(COUNTIF(TOther[Frequency],$V$1)=0,0,SUMPRODUCT(--(TOther[Frequency]=$V$1),--(TOther[Start Date]&lt;=A1274),--(TOther[End Date Calc]&gt;=A1274),IF(B1274="N",--(TOther[Start Day]=DAY(A1274)),--(TOther[Start Day]&gt;=DAY(A1274))),--(IFERROR(MOD(TOther[Start Month]-MONTH(A1274)+12,12),1)=0),TOther[Amount])))</f>
        <v/>
      </c>
      <c r="W1274" s="8" t="str">
        <f>IF(A1274="","",SUMIFS(TOther[Amount],TOther[Start Date],A1274,TOther[Frequency],$W$1))</f>
        <v/>
      </c>
      <c r="X1274" s="9" t="str">
        <f t="shared" si="95"/>
        <v/>
      </c>
      <c r="Y1274" s="9" t="str">
        <f t="shared" si="99"/>
        <v/>
      </c>
      <c r="Z1274" s="8" t="str" cm="1">
        <f t="array" ref="Z1274">IF(A1274="","",IF(COUNTIF('2) Income'!$D$13:$D$32,"Weekly")=0,0,SUMPRODUCT(--(IFERROR(MOD(A1274-'2) Income'!$F$13:$F$32,7),1)=0),--('2) Income'!$D$13:$D$32="Weekly"),--('2) Income'!$F$13:$F$32&lt;=A1274),'2) Income'!$E$13:$E$32)))</f>
        <v/>
      </c>
      <c r="AA1274" s="8" t="str" cm="1">
        <f t="array" ref="AA1274">IF(A1274="","",IF(COUNTIF('2) Income'!$D$13:$D$32,"Every Other Week")=0,0,SUMPRODUCT(--(IFERROR(MOD(A1274-'2) Income'!$F$13:$F$32,14),1)=0),--('2) Income'!$D$13:$D$32="Every Other Week"),--('2) Income'!$F$13:$F$32&lt;=A1274),'2) Income'!$E$13:$E$32)))</f>
        <v/>
      </c>
      <c r="AB1274" s="8" t="str">
        <f>IF(A1274="","",IF(COUNTIF('2) Income'!$D$13:$D$32,"1st and 15th")=0,0,IF(OR(DAY(A1274)=1,DAY(A1274)=15),SUMIFS('2) Income'!$E$13:$E$32,'2) Income'!$D$13:$D$32,"1st and 15th",'2) Income'!$F$13:$F$32,"&lt;="&amp;$A1274),0)))</f>
        <v/>
      </c>
      <c r="AC1274" s="8" t="str">
        <f>IF(A1274="","",IF(COUNTIF('2) Income'!$D$13:$D$32,"2nd Wednesday")=0,0,IF(A1274=(A1274-DAY(A1274)+1+2*7-WEEKDAY(A1274-DAY(A1274)+8-4,1)),SUMIFS('2) Income'!$E$13:$E$32,'2) Income'!$D$13:$D$32,"2nd Wednesday",'2) Income'!$F$13:$F$32,"&lt;="&amp;$A1274),0)))</f>
        <v/>
      </c>
      <c r="AD1274" s="8" t="str">
        <f>IF(A1274="","",IF(COUNTIF('2) Income'!$D$13:$D$32,"3rd Wednesday")=0,0,IF(A1274=(A1274-DAY(A1274)+1+3*7-WEEKDAY(A1274-DAY(A1274)+8-4,1)),SUMIFS('2) Income'!$E$13:$E$32,'2) Income'!$D$13:$D$32,"3rd Wednesday",'2) Income'!$F$13:$F$32,"&lt;="&amp;$A1274),0)))</f>
        <v/>
      </c>
      <c r="AE1274" s="8" t="str">
        <f>IF(A1274="","",IF(COUNTIF('2) Income'!$D$13:$D$32,"4th Wednesday")=0,0,IF(A1274=(A1274-DAY(A1274)+1+4*7-WEEKDAY(A1274-DAY(A1274)+8-4,1)),SUMIFS('2) Income'!$E$13:$E$32,'2) Income'!$D$13:$D$32,"4th Wednesday",'2) Income'!$F$13:$F$32,"&lt;="&amp;$A1274),0)))</f>
        <v/>
      </c>
      <c r="AF1274" s="8" t="str" cm="1">
        <f t="array" ref="AF1274">IF(A1274="","",IF(COUNTIF('2) Income'!$D$13:$D$32,"Every 4 Weeks")=0,0,SUMPRODUCT(--(IFERROR(MOD(A1274-'2) Income'!$F$13:$F$32,28),1)=0),--('2) Income'!$D$13:$D$32="Every 4 Weeks"),--('2) Income'!$F$13:$F$32&lt;=A1274),'2) Income'!$E$13:$E$32)))</f>
        <v/>
      </c>
      <c r="AG1274" s="8" t="str">
        <f>IF(A1274="","",IF(COUNTIF('2) Income'!$D$13:$D$32,"Monthly")=0,0,IF(B1274="N",SUMIFS('2) Income'!$E$13:$E$32,'2) Income'!$D$13:$D$32,"monthly",'2) Income'!$F$13:$F$32,"&lt;="&amp;$A1274,'2) Income'!$I$13:$I$32,DAY(A1274)),SUMIFS('2) Income'!$E$13:$E$32,'2) Income'!$D$13:$D$32,"monthly",'2) Income'!$F$13:$F$32,"&lt;="&amp;$A1274,'2) Income'!$I$13:$I$32,"&gt;="&amp;DAY(A1274)))))</f>
        <v/>
      </c>
      <c r="AH1274" s="8" t="str" cm="1">
        <f t="array" ref="AH1274">IF(A1274="","",IF(COUNTIF('2) Income'!$D$13:$D$32,"Yearly")=0,0,SUMPRODUCT(--('2) Income'!$D$13:$D$32="Yearly"),--('2) Income'!$F$13:$F$32&lt;=A1274),IF(B1274="N",--('2) Income'!$I$13:$I$32=DAY(A1274)),--('2) Income'!$I$13:$I$32&gt;=DAY(A1274))),--(IFERROR(MOD('2) Income'!$H$13:$H$32-MONTH(A1274)+12,12),1)=0),'2) Income'!$E$13:$E$32)))</f>
        <v/>
      </c>
      <c r="AI1274" s="8" t="str">
        <f>IF(A1274="","",IF(COUNTIF('2) Income'!$D$13:$D$32,"one-time")=0,0,SUMIFS('2) Income'!$E$13:$E$32,'2) Income'!$D$13:$D$32,"one-time",'2) Income'!$F$13:$F$32,"="&amp;$A1274)))</f>
        <v/>
      </c>
      <c r="AJ1274" s="9" t="str">
        <f t="shared" si="96"/>
        <v/>
      </c>
    </row>
    <row r="1275" spans="1:36">
      <c r="A1275" s="7" t="str">
        <f>IF(A1274="","",IF(A1274+1&lt;='1) Period'!$E$21,A1274+1,""))</f>
        <v/>
      </c>
      <c r="B1275" s="7" t="e">
        <f t="shared" si="97"/>
        <v>#VALUE!</v>
      </c>
      <c r="C1275" t="e">
        <f t="shared" si="98"/>
        <v>#VALUE!</v>
      </c>
      <c r="D1275" s="8" t="str">
        <f>IF(A1275="","",IF(TEXT(A1275,"dddd")='4) Happy Money'!$E$23,WAllowance,0))</f>
        <v/>
      </c>
      <c r="E1275" s="8" t="str">
        <f>IF(A1275="","",IF(B1275="N",SUMIF(TMonthly[Day of the Month],DAY(A1275),TMonthly[Amount]),SUMIF(TMonthly[Day of the Month],"&gt;="&amp;DAY(A1275),TMonthly[Amount])))</f>
        <v/>
      </c>
      <c r="F1275" s="8" t="str" cm="1">
        <f t="array" ref="F1275">IF(A1275="","",SUMPRODUCT(--(TYearly[Due Date]&lt;=A1275),IF(B1275="N",--(TYearly[Day]=DAY(A1275)),--(TYearly[Day]&gt;=DAY(A1275))),--(IFERROR(MOD(TYearly[Month]-MONTH(A1275)+12,12),1)=0),TYearly[Amount]))</f>
        <v/>
      </c>
      <c r="G1275" s="8" t="str">
        <f>IF(A1275="","",SUMIF(TOneTime[Due Date],A1275,TOneTime[Amount]))</f>
        <v/>
      </c>
      <c r="H1275" s="8" t="str" cm="1">
        <f t="array" ref="H1275">IF(A1275="","",IF(COUNTIF(TOther[Frequency],$H$1)=0,0,SUMPRODUCT(--(IFERROR(MOD(A1275-TOther[Start Date],7),1)=0),--(TOther[Frequency]=$H$1),--(TOther[Start Date]&lt;=A1275),--(TOther[End Date Calc]&gt;=A1275),TOther[Amount])))</f>
        <v/>
      </c>
      <c r="I1275" s="8" t="str" cm="1">
        <f t="array" ref="I1275">IF(A1275="","",IF(COUNTIF(TOther[Frequency],$I$1)=0,0,SUMPRODUCT(--(IFERROR(MOD(A1275-TOther[Start Date],14),1)=0),--(TOther[Frequency]=$I$1),--(TOther[Start Date]&lt;=A1275),--(TOther[End Date Calc]&gt;=A1275),TOther[Amount])))</f>
        <v/>
      </c>
      <c r="J1275" s="8" t="str">
        <f>IF(A1275="","",IF(COUNTIF(TOther[Frequency],$J$1)=0,0,IF(OR(DAY(A1275)=1,DAY(A1275)=15),SUMIFS(TOther[Amount],TOther[Frequency],$J$1,TOther[Start Date],"&lt;="&amp;$A1275,TOther[End Date Calc],"&gt;="&amp;A1275),0)))</f>
        <v/>
      </c>
      <c r="K1275" s="8" t="str">
        <f>IF(A1275="","",IF(COUNTIF(TOther[Frequency],$K$1)=0,0,IF(A1275=(A1275-DAY(A1275)+1+2*7-WEEKDAY(A1275-DAY(A1275)+8-4,1)),SUMIFS(TOther[Amount],TOther[Frequency],$K$1,TOther[Start Date],"&lt;="&amp;$A1275,TOther[End Date Calc],"&gt;="&amp;A1275),0)))</f>
        <v/>
      </c>
      <c r="L1275" s="8" t="str">
        <f>IF(A1275="","",IF(COUNTIF(TOther[Frequency],$L$1)=0,0,IF(A1275=(A1275-DAY(A1275)+1+3*7-WEEKDAY(A1275-DAY(A1275)+8-4,1)),SUMIFS(TOther[Amount],TOther[Frequency],$L$1,TOther[Start Date],"&lt;="&amp;$A1275,TOther[End Date Calc],"&gt;="&amp;A1275),0)))</f>
        <v/>
      </c>
      <c r="M1275" s="8" t="str">
        <f>IF(A1275="","",IF(COUNTIF(TOther[Frequency],$M$1)=0,0,IF(A1275=(A1275-DAY(A1275)+1+4*7-WEEKDAY(A1275-DAY(A1275)+8-4,1)),SUMIFS(TOther[Amount],TOther[Frequency],$M$1,TOther[Start Date],"&lt;="&amp;$A1275,TOther[End Date Calc],"&gt;="&amp;A1275),0)))</f>
        <v/>
      </c>
      <c r="N1275" s="8" t="str" cm="1">
        <f t="array" ref="N1275">IF(A1275="","",IF(COUNTIF(TOther[Frequency],$N$1)=0,0,SUMPRODUCT(--(IFERROR(MOD(A1275-TOther[Start Date],28),1)=0),--(TOther[Frequency]=$N$1),--(TOther[Start Date]&lt;=A1275),--(TOther[End Date Calc]&gt;=A1275),TOther[Amount])))</f>
        <v/>
      </c>
      <c r="O1275" s="8" t="str" cm="1">
        <f t="array" ref="O1275">IF(A1275="","",IF(COUNTIF(TOther[Frequency],$O$1)=0,0,SUMPRODUCT(--(IFERROR(MOD(A1275-TOther[Start Date],42),1)=0),--(TOther[Frequency]=$O$1),--(TOther[Start Date]&lt;=A1275),--(TOther[End Date Calc]&gt;=A1275),TOther[Amount])))</f>
        <v/>
      </c>
      <c r="P1275" s="8" t="str" cm="1">
        <f t="array" ref="P1275">IF(A1275="","",IF(COUNTIF(TOther[Frequency],$P$1)=0,0,SUMPRODUCT(--(IFERROR(MOD(A1275-TOther[Start Date],56),1)=0),--(TOther[Frequency]=$P$1),--(TOther[Start Date]&lt;=A1275),--(TOther[End Date Calc]&gt;=A1275),TOther[Amount])))</f>
        <v/>
      </c>
      <c r="Q1275" s="8" t="str">
        <f>IF(A1275="","",IF(COUNTIF(TOther[Frequency],$Q$1)=0,0,IF(B1275="N",SUMIFS(TOther[Amount],TOther[Frequency],$Q$1,TOther[Start Date],"&lt;="&amp;$A1275,TOther[End Date Calc],"&gt;="&amp;A1275,TOther[Start Day],DAY(A1275)),SUMIFS(TOther[Amount],TOther[Frequency],$Q$1,TOther[Start Date],"&lt;="&amp;$A1275,TOther[End Date Calc],"&gt;="&amp;A1275,TOther[Start Day],"&gt;="&amp;DAY(A1275)))))</f>
        <v/>
      </c>
      <c r="R1275" s="8" t="str" cm="1">
        <f t="array" ref="R1275">IF(A1275="","",IF(COUNTIF(TOther[Frequency],R$1)=0,0,SUMPRODUCT(--(TOther[Frequency]=R$1),--(TOther[Start Date]&lt;=A1275),--(TOther[End Date Calc]&gt;=A1275),IF(B1275="N",--(TOther[Start Day]=DAY(A1275)),--(TOther[Start Day]&gt;=DAY(A1275))),--(IFERROR(MOD(TOther[Start Month]-MONTH(A1275)+2,2),1)=0),TOther[Amount])))</f>
        <v/>
      </c>
      <c r="S1275" s="8" t="str" cm="1">
        <f t="array" ref="S1275">IF(A1275="","",IF(COUNTIF(TOther[Frequency],S$1)=0,0,SUMPRODUCT(--(TOther[Frequency]=S$1),--(TOther[Start Date]&lt;=A1275),--(TOther[End Date Calc]&gt;=A1275),IF(B1275="N",--(TOther[Start Day]=DAY(A1275)),--(TOther[Start Day]&gt;=DAY(A1275))),--(IFERROR(MOD(TOther[Start Month]-MONTH(A1275)+3,3),1)=0),TOther[Amount])))</f>
        <v/>
      </c>
      <c r="T1275" s="8" t="str" cm="1">
        <f t="array" ref="T1275">IF($A1275="","",IF(COUNTIF(TOther[Frequency],T$1)=0,0,SUMPRODUCT(--(TOther[Frequency]=T$1),--(TOther[Start Date]&lt;=$A1275),--(TOther[End Date Calc]&gt;=$A1275),IF($B1275="N",--(TOther[Start Day]=DAY($A1275)),--(TOther[Start Day]&gt;=DAY($A1275))),--(IFERROR(MOD(TOther[Start Month]-MONTH($A1275)+4,4),1)=0),TOther[Amount])))</f>
        <v/>
      </c>
      <c r="U1275" s="8" t="str" cm="1">
        <f t="array" ref="U1275">IF(A1275="","",IF(COUNTIF(TOther[Frequency],$U$1)=0,0,SUMPRODUCT(--(TOther[Frequency]=$U$1),--(TOther[Start Date]&lt;=A1275),--(TOther[End Date Calc]&gt;=A1275),IF(B1275="N",--(TOther[Start Day]=DAY(A1275)),--(TOther[Start Day]&gt;=DAY(A1275))),--(IFERROR(MOD(TOther[Start Month]-MONTH(A1275)+6,6),1)=0),TOther[Amount])))</f>
        <v/>
      </c>
      <c r="V1275" s="8" t="str" cm="1">
        <f t="array" ref="V1275">IF(A1275="","",IF(COUNTIF(TOther[Frequency],$V$1)=0,0,SUMPRODUCT(--(TOther[Frequency]=$V$1),--(TOther[Start Date]&lt;=A1275),--(TOther[End Date Calc]&gt;=A1275),IF(B1275="N",--(TOther[Start Day]=DAY(A1275)),--(TOther[Start Day]&gt;=DAY(A1275))),--(IFERROR(MOD(TOther[Start Month]-MONTH(A1275)+12,12),1)=0),TOther[Amount])))</f>
        <v/>
      </c>
      <c r="W1275" s="8" t="str">
        <f>IF(A1275="","",SUMIFS(TOther[Amount],TOther[Start Date],A1275,TOther[Frequency],$W$1))</f>
        <v/>
      </c>
      <c r="X1275" s="9" t="str">
        <f t="shared" si="95"/>
        <v/>
      </c>
      <c r="Y1275" s="9" t="str">
        <f t="shared" si="99"/>
        <v/>
      </c>
      <c r="Z1275" s="8" t="str" cm="1">
        <f t="array" ref="Z1275">IF(A1275="","",IF(COUNTIF('2) Income'!$D$13:$D$32,"Weekly")=0,0,SUMPRODUCT(--(IFERROR(MOD(A1275-'2) Income'!$F$13:$F$32,7),1)=0),--('2) Income'!$D$13:$D$32="Weekly"),--('2) Income'!$F$13:$F$32&lt;=A1275),'2) Income'!$E$13:$E$32)))</f>
        <v/>
      </c>
      <c r="AA1275" s="8" t="str" cm="1">
        <f t="array" ref="AA1275">IF(A1275="","",IF(COUNTIF('2) Income'!$D$13:$D$32,"Every Other Week")=0,0,SUMPRODUCT(--(IFERROR(MOD(A1275-'2) Income'!$F$13:$F$32,14),1)=0),--('2) Income'!$D$13:$D$32="Every Other Week"),--('2) Income'!$F$13:$F$32&lt;=A1275),'2) Income'!$E$13:$E$32)))</f>
        <v/>
      </c>
      <c r="AB1275" s="8" t="str">
        <f>IF(A1275="","",IF(COUNTIF('2) Income'!$D$13:$D$32,"1st and 15th")=0,0,IF(OR(DAY(A1275)=1,DAY(A1275)=15),SUMIFS('2) Income'!$E$13:$E$32,'2) Income'!$D$13:$D$32,"1st and 15th",'2) Income'!$F$13:$F$32,"&lt;="&amp;$A1275),0)))</f>
        <v/>
      </c>
      <c r="AC1275" s="8" t="str">
        <f>IF(A1275="","",IF(COUNTIF('2) Income'!$D$13:$D$32,"2nd Wednesday")=0,0,IF(A1275=(A1275-DAY(A1275)+1+2*7-WEEKDAY(A1275-DAY(A1275)+8-4,1)),SUMIFS('2) Income'!$E$13:$E$32,'2) Income'!$D$13:$D$32,"2nd Wednesday",'2) Income'!$F$13:$F$32,"&lt;="&amp;$A1275),0)))</f>
        <v/>
      </c>
      <c r="AD1275" s="8" t="str">
        <f>IF(A1275="","",IF(COUNTIF('2) Income'!$D$13:$D$32,"3rd Wednesday")=0,0,IF(A1275=(A1275-DAY(A1275)+1+3*7-WEEKDAY(A1275-DAY(A1275)+8-4,1)),SUMIFS('2) Income'!$E$13:$E$32,'2) Income'!$D$13:$D$32,"3rd Wednesday",'2) Income'!$F$13:$F$32,"&lt;="&amp;$A1275),0)))</f>
        <v/>
      </c>
      <c r="AE1275" s="8" t="str">
        <f>IF(A1275="","",IF(COUNTIF('2) Income'!$D$13:$D$32,"4th Wednesday")=0,0,IF(A1275=(A1275-DAY(A1275)+1+4*7-WEEKDAY(A1275-DAY(A1275)+8-4,1)),SUMIFS('2) Income'!$E$13:$E$32,'2) Income'!$D$13:$D$32,"4th Wednesday",'2) Income'!$F$13:$F$32,"&lt;="&amp;$A1275),0)))</f>
        <v/>
      </c>
      <c r="AF1275" s="8" t="str" cm="1">
        <f t="array" ref="AF1275">IF(A1275="","",IF(COUNTIF('2) Income'!$D$13:$D$32,"Every 4 Weeks")=0,0,SUMPRODUCT(--(IFERROR(MOD(A1275-'2) Income'!$F$13:$F$32,28),1)=0),--('2) Income'!$D$13:$D$32="Every 4 Weeks"),--('2) Income'!$F$13:$F$32&lt;=A1275),'2) Income'!$E$13:$E$32)))</f>
        <v/>
      </c>
      <c r="AG1275" s="8" t="str">
        <f>IF(A1275="","",IF(COUNTIF('2) Income'!$D$13:$D$32,"Monthly")=0,0,IF(B1275="N",SUMIFS('2) Income'!$E$13:$E$32,'2) Income'!$D$13:$D$32,"monthly",'2) Income'!$F$13:$F$32,"&lt;="&amp;$A1275,'2) Income'!$I$13:$I$32,DAY(A1275)),SUMIFS('2) Income'!$E$13:$E$32,'2) Income'!$D$13:$D$32,"monthly",'2) Income'!$F$13:$F$32,"&lt;="&amp;$A1275,'2) Income'!$I$13:$I$32,"&gt;="&amp;DAY(A1275)))))</f>
        <v/>
      </c>
      <c r="AH1275" s="8" t="str" cm="1">
        <f t="array" ref="AH1275">IF(A1275="","",IF(COUNTIF('2) Income'!$D$13:$D$32,"Yearly")=0,0,SUMPRODUCT(--('2) Income'!$D$13:$D$32="Yearly"),--('2) Income'!$F$13:$F$32&lt;=A1275),IF(B1275="N",--('2) Income'!$I$13:$I$32=DAY(A1275)),--('2) Income'!$I$13:$I$32&gt;=DAY(A1275))),--(IFERROR(MOD('2) Income'!$H$13:$H$32-MONTH(A1275)+12,12),1)=0),'2) Income'!$E$13:$E$32)))</f>
        <v/>
      </c>
      <c r="AI1275" s="8" t="str">
        <f>IF(A1275="","",IF(COUNTIF('2) Income'!$D$13:$D$32,"one-time")=0,0,SUMIFS('2) Income'!$E$13:$E$32,'2) Income'!$D$13:$D$32,"one-time",'2) Income'!$F$13:$F$32,"="&amp;$A1275)))</f>
        <v/>
      </c>
      <c r="AJ1275" s="9" t="str">
        <f t="shared" si="96"/>
        <v/>
      </c>
    </row>
    <row r="1276" spans="1:36">
      <c r="A1276" s="7" t="str">
        <f>IF(A1275="","",IF(A1275+1&lt;='1) Period'!$E$21,A1275+1,""))</f>
        <v/>
      </c>
      <c r="B1276" s="7" t="e">
        <f t="shared" si="97"/>
        <v>#VALUE!</v>
      </c>
      <c r="C1276" t="e">
        <f t="shared" si="98"/>
        <v>#VALUE!</v>
      </c>
      <c r="D1276" s="8" t="str">
        <f>IF(A1276="","",IF(TEXT(A1276,"dddd")='4) Happy Money'!$E$23,WAllowance,0))</f>
        <v/>
      </c>
      <c r="E1276" s="8" t="str">
        <f>IF(A1276="","",IF(B1276="N",SUMIF(TMonthly[Day of the Month],DAY(A1276),TMonthly[Amount]),SUMIF(TMonthly[Day of the Month],"&gt;="&amp;DAY(A1276),TMonthly[Amount])))</f>
        <v/>
      </c>
      <c r="F1276" s="8" t="str" cm="1">
        <f t="array" ref="F1276">IF(A1276="","",SUMPRODUCT(--(TYearly[Due Date]&lt;=A1276),IF(B1276="N",--(TYearly[Day]=DAY(A1276)),--(TYearly[Day]&gt;=DAY(A1276))),--(IFERROR(MOD(TYearly[Month]-MONTH(A1276)+12,12),1)=0),TYearly[Amount]))</f>
        <v/>
      </c>
      <c r="G1276" s="8" t="str">
        <f>IF(A1276="","",SUMIF(TOneTime[Due Date],A1276,TOneTime[Amount]))</f>
        <v/>
      </c>
      <c r="H1276" s="8" t="str" cm="1">
        <f t="array" ref="H1276">IF(A1276="","",IF(COUNTIF(TOther[Frequency],$H$1)=0,0,SUMPRODUCT(--(IFERROR(MOD(A1276-TOther[Start Date],7),1)=0),--(TOther[Frequency]=$H$1),--(TOther[Start Date]&lt;=A1276),--(TOther[End Date Calc]&gt;=A1276),TOther[Amount])))</f>
        <v/>
      </c>
      <c r="I1276" s="8" t="str" cm="1">
        <f t="array" ref="I1276">IF(A1276="","",IF(COUNTIF(TOther[Frequency],$I$1)=0,0,SUMPRODUCT(--(IFERROR(MOD(A1276-TOther[Start Date],14),1)=0),--(TOther[Frequency]=$I$1),--(TOther[Start Date]&lt;=A1276),--(TOther[End Date Calc]&gt;=A1276),TOther[Amount])))</f>
        <v/>
      </c>
      <c r="J1276" s="8" t="str">
        <f>IF(A1276="","",IF(COUNTIF(TOther[Frequency],$J$1)=0,0,IF(OR(DAY(A1276)=1,DAY(A1276)=15),SUMIFS(TOther[Amount],TOther[Frequency],$J$1,TOther[Start Date],"&lt;="&amp;$A1276,TOther[End Date Calc],"&gt;="&amp;A1276),0)))</f>
        <v/>
      </c>
      <c r="K1276" s="8" t="str">
        <f>IF(A1276="","",IF(COUNTIF(TOther[Frequency],$K$1)=0,0,IF(A1276=(A1276-DAY(A1276)+1+2*7-WEEKDAY(A1276-DAY(A1276)+8-4,1)),SUMIFS(TOther[Amount],TOther[Frequency],$K$1,TOther[Start Date],"&lt;="&amp;$A1276,TOther[End Date Calc],"&gt;="&amp;A1276),0)))</f>
        <v/>
      </c>
      <c r="L1276" s="8" t="str">
        <f>IF(A1276="","",IF(COUNTIF(TOther[Frequency],$L$1)=0,0,IF(A1276=(A1276-DAY(A1276)+1+3*7-WEEKDAY(A1276-DAY(A1276)+8-4,1)),SUMIFS(TOther[Amount],TOther[Frequency],$L$1,TOther[Start Date],"&lt;="&amp;$A1276,TOther[End Date Calc],"&gt;="&amp;A1276),0)))</f>
        <v/>
      </c>
      <c r="M1276" s="8" t="str">
        <f>IF(A1276="","",IF(COUNTIF(TOther[Frequency],$M$1)=0,0,IF(A1276=(A1276-DAY(A1276)+1+4*7-WEEKDAY(A1276-DAY(A1276)+8-4,1)),SUMIFS(TOther[Amount],TOther[Frequency],$M$1,TOther[Start Date],"&lt;="&amp;$A1276,TOther[End Date Calc],"&gt;="&amp;A1276),0)))</f>
        <v/>
      </c>
      <c r="N1276" s="8" t="str" cm="1">
        <f t="array" ref="N1276">IF(A1276="","",IF(COUNTIF(TOther[Frequency],$N$1)=0,0,SUMPRODUCT(--(IFERROR(MOD(A1276-TOther[Start Date],28),1)=0),--(TOther[Frequency]=$N$1),--(TOther[Start Date]&lt;=A1276),--(TOther[End Date Calc]&gt;=A1276),TOther[Amount])))</f>
        <v/>
      </c>
      <c r="O1276" s="8" t="str" cm="1">
        <f t="array" ref="O1276">IF(A1276="","",IF(COUNTIF(TOther[Frequency],$O$1)=0,0,SUMPRODUCT(--(IFERROR(MOD(A1276-TOther[Start Date],42),1)=0),--(TOther[Frequency]=$O$1),--(TOther[Start Date]&lt;=A1276),--(TOther[End Date Calc]&gt;=A1276),TOther[Amount])))</f>
        <v/>
      </c>
      <c r="P1276" s="8" t="str" cm="1">
        <f t="array" ref="P1276">IF(A1276="","",IF(COUNTIF(TOther[Frequency],$P$1)=0,0,SUMPRODUCT(--(IFERROR(MOD(A1276-TOther[Start Date],56),1)=0),--(TOther[Frequency]=$P$1),--(TOther[Start Date]&lt;=A1276),--(TOther[End Date Calc]&gt;=A1276),TOther[Amount])))</f>
        <v/>
      </c>
      <c r="Q1276" s="8" t="str">
        <f>IF(A1276="","",IF(COUNTIF(TOther[Frequency],$Q$1)=0,0,IF(B1276="N",SUMIFS(TOther[Amount],TOther[Frequency],$Q$1,TOther[Start Date],"&lt;="&amp;$A1276,TOther[End Date Calc],"&gt;="&amp;A1276,TOther[Start Day],DAY(A1276)),SUMIFS(TOther[Amount],TOther[Frequency],$Q$1,TOther[Start Date],"&lt;="&amp;$A1276,TOther[End Date Calc],"&gt;="&amp;A1276,TOther[Start Day],"&gt;="&amp;DAY(A1276)))))</f>
        <v/>
      </c>
      <c r="R1276" s="8" t="str" cm="1">
        <f t="array" ref="R1276">IF(A1276="","",IF(COUNTIF(TOther[Frequency],R$1)=0,0,SUMPRODUCT(--(TOther[Frequency]=R$1),--(TOther[Start Date]&lt;=A1276),--(TOther[End Date Calc]&gt;=A1276),IF(B1276="N",--(TOther[Start Day]=DAY(A1276)),--(TOther[Start Day]&gt;=DAY(A1276))),--(IFERROR(MOD(TOther[Start Month]-MONTH(A1276)+2,2),1)=0),TOther[Amount])))</f>
        <v/>
      </c>
      <c r="S1276" s="8" t="str" cm="1">
        <f t="array" ref="S1276">IF(A1276="","",IF(COUNTIF(TOther[Frequency],S$1)=0,0,SUMPRODUCT(--(TOther[Frequency]=S$1),--(TOther[Start Date]&lt;=A1276),--(TOther[End Date Calc]&gt;=A1276),IF(B1276="N",--(TOther[Start Day]=DAY(A1276)),--(TOther[Start Day]&gt;=DAY(A1276))),--(IFERROR(MOD(TOther[Start Month]-MONTH(A1276)+3,3),1)=0),TOther[Amount])))</f>
        <v/>
      </c>
      <c r="T1276" s="8" t="str" cm="1">
        <f t="array" ref="T1276">IF($A1276="","",IF(COUNTIF(TOther[Frequency],T$1)=0,0,SUMPRODUCT(--(TOther[Frequency]=T$1),--(TOther[Start Date]&lt;=$A1276),--(TOther[End Date Calc]&gt;=$A1276),IF($B1276="N",--(TOther[Start Day]=DAY($A1276)),--(TOther[Start Day]&gt;=DAY($A1276))),--(IFERROR(MOD(TOther[Start Month]-MONTH($A1276)+4,4),1)=0),TOther[Amount])))</f>
        <v/>
      </c>
      <c r="U1276" s="8" t="str" cm="1">
        <f t="array" ref="U1276">IF(A1276="","",IF(COUNTIF(TOther[Frequency],$U$1)=0,0,SUMPRODUCT(--(TOther[Frequency]=$U$1),--(TOther[Start Date]&lt;=A1276),--(TOther[End Date Calc]&gt;=A1276),IF(B1276="N",--(TOther[Start Day]=DAY(A1276)),--(TOther[Start Day]&gt;=DAY(A1276))),--(IFERROR(MOD(TOther[Start Month]-MONTH(A1276)+6,6),1)=0),TOther[Amount])))</f>
        <v/>
      </c>
      <c r="V1276" s="8" t="str" cm="1">
        <f t="array" ref="V1276">IF(A1276="","",IF(COUNTIF(TOther[Frequency],$V$1)=0,0,SUMPRODUCT(--(TOther[Frequency]=$V$1),--(TOther[Start Date]&lt;=A1276),--(TOther[End Date Calc]&gt;=A1276),IF(B1276="N",--(TOther[Start Day]=DAY(A1276)),--(TOther[Start Day]&gt;=DAY(A1276))),--(IFERROR(MOD(TOther[Start Month]-MONTH(A1276)+12,12),1)=0),TOther[Amount])))</f>
        <v/>
      </c>
      <c r="W1276" s="8" t="str">
        <f>IF(A1276="","",SUMIFS(TOther[Amount],TOther[Start Date],A1276,TOther[Frequency],$W$1))</f>
        <v/>
      </c>
      <c r="X1276" s="9" t="str">
        <f t="shared" si="95"/>
        <v/>
      </c>
      <c r="Y1276" s="9" t="str">
        <f t="shared" si="99"/>
        <v/>
      </c>
      <c r="Z1276" s="8" t="str" cm="1">
        <f t="array" ref="Z1276">IF(A1276="","",IF(COUNTIF('2) Income'!$D$13:$D$32,"Weekly")=0,0,SUMPRODUCT(--(IFERROR(MOD(A1276-'2) Income'!$F$13:$F$32,7),1)=0),--('2) Income'!$D$13:$D$32="Weekly"),--('2) Income'!$F$13:$F$32&lt;=A1276),'2) Income'!$E$13:$E$32)))</f>
        <v/>
      </c>
      <c r="AA1276" s="8" t="str" cm="1">
        <f t="array" ref="AA1276">IF(A1276="","",IF(COUNTIF('2) Income'!$D$13:$D$32,"Every Other Week")=0,0,SUMPRODUCT(--(IFERROR(MOD(A1276-'2) Income'!$F$13:$F$32,14),1)=0),--('2) Income'!$D$13:$D$32="Every Other Week"),--('2) Income'!$F$13:$F$32&lt;=A1276),'2) Income'!$E$13:$E$32)))</f>
        <v/>
      </c>
      <c r="AB1276" s="8" t="str">
        <f>IF(A1276="","",IF(COUNTIF('2) Income'!$D$13:$D$32,"1st and 15th")=0,0,IF(OR(DAY(A1276)=1,DAY(A1276)=15),SUMIFS('2) Income'!$E$13:$E$32,'2) Income'!$D$13:$D$32,"1st and 15th",'2) Income'!$F$13:$F$32,"&lt;="&amp;$A1276),0)))</f>
        <v/>
      </c>
      <c r="AC1276" s="8" t="str">
        <f>IF(A1276="","",IF(COUNTIF('2) Income'!$D$13:$D$32,"2nd Wednesday")=0,0,IF(A1276=(A1276-DAY(A1276)+1+2*7-WEEKDAY(A1276-DAY(A1276)+8-4,1)),SUMIFS('2) Income'!$E$13:$E$32,'2) Income'!$D$13:$D$32,"2nd Wednesday",'2) Income'!$F$13:$F$32,"&lt;="&amp;$A1276),0)))</f>
        <v/>
      </c>
      <c r="AD1276" s="8" t="str">
        <f>IF(A1276="","",IF(COUNTIF('2) Income'!$D$13:$D$32,"3rd Wednesday")=0,0,IF(A1276=(A1276-DAY(A1276)+1+3*7-WEEKDAY(A1276-DAY(A1276)+8-4,1)),SUMIFS('2) Income'!$E$13:$E$32,'2) Income'!$D$13:$D$32,"3rd Wednesday",'2) Income'!$F$13:$F$32,"&lt;="&amp;$A1276),0)))</f>
        <v/>
      </c>
      <c r="AE1276" s="8" t="str">
        <f>IF(A1276="","",IF(COUNTIF('2) Income'!$D$13:$D$32,"4th Wednesday")=0,0,IF(A1276=(A1276-DAY(A1276)+1+4*7-WEEKDAY(A1276-DAY(A1276)+8-4,1)),SUMIFS('2) Income'!$E$13:$E$32,'2) Income'!$D$13:$D$32,"4th Wednesday",'2) Income'!$F$13:$F$32,"&lt;="&amp;$A1276),0)))</f>
        <v/>
      </c>
      <c r="AF1276" s="8" t="str" cm="1">
        <f t="array" ref="AF1276">IF(A1276="","",IF(COUNTIF('2) Income'!$D$13:$D$32,"Every 4 Weeks")=0,0,SUMPRODUCT(--(IFERROR(MOD(A1276-'2) Income'!$F$13:$F$32,28),1)=0),--('2) Income'!$D$13:$D$32="Every 4 Weeks"),--('2) Income'!$F$13:$F$32&lt;=A1276),'2) Income'!$E$13:$E$32)))</f>
        <v/>
      </c>
      <c r="AG1276" s="8" t="str">
        <f>IF(A1276="","",IF(COUNTIF('2) Income'!$D$13:$D$32,"Monthly")=0,0,IF(B1276="N",SUMIFS('2) Income'!$E$13:$E$32,'2) Income'!$D$13:$D$32,"monthly",'2) Income'!$F$13:$F$32,"&lt;="&amp;$A1276,'2) Income'!$I$13:$I$32,DAY(A1276)),SUMIFS('2) Income'!$E$13:$E$32,'2) Income'!$D$13:$D$32,"monthly",'2) Income'!$F$13:$F$32,"&lt;="&amp;$A1276,'2) Income'!$I$13:$I$32,"&gt;="&amp;DAY(A1276)))))</f>
        <v/>
      </c>
      <c r="AH1276" s="8" t="str" cm="1">
        <f t="array" ref="AH1276">IF(A1276="","",IF(COUNTIF('2) Income'!$D$13:$D$32,"Yearly")=0,0,SUMPRODUCT(--('2) Income'!$D$13:$D$32="Yearly"),--('2) Income'!$F$13:$F$32&lt;=A1276),IF(B1276="N",--('2) Income'!$I$13:$I$32=DAY(A1276)),--('2) Income'!$I$13:$I$32&gt;=DAY(A1276))),--(IFERROR(MOD('2) Income'!$H$13:$H$32-MONTH(A1276)+12,12),1)=0),'2) Income'!$E$13:$E$32)))</f>
        <v/>
      </c>
      <c r="AI1276" s="8" t="str">
        <f>IF(A1276="","",IF(COUNTIF('2) Income'!$D$13:$D$32,"one-time")=0,0,SUMIFS('2) Income'!$E$13:$E$32,'2) Income'!$D$13:$D$32,"one-time",'2) Income'!$F$13:$F$32,"="&amp;$A1276)))</f>
        <v/>
      </c>
      <c r="AJ1276" s="9" t="str">
        <f t="shared" si="96"/>
        <v/>
      </c>
    </row>
    <row r="1277" spans="1:36">
      <c r="A1277" s="7" t="str">
        <f>IF(A1276="","",IF(A1276+1&lt;='1) Period'!$E$21,A1276+1,""))</f>
        <v/>
      </c>
      <c r="B1277" s="7" t="e">
        <f t="shared" si="97"/>
        <v>#VALUE!</v>
      </c>
      <c r="C1277" t="e">
        <f t="shared" si="98"/>
        <v>#VALUE!</v>
      </c>
      <c r="D1277" s="8" t="str">
        <f>IF(A1277="","",IF(TEXT(A1277,"dddd")='4) Happy Money'!$E$23,WAllowance,0))</f>
        <v/>
      </c>
      <c r="E1277" s="8" t="str">
        <f>IF(A1277="","",IF(B1277="N",SUMIF(TMonthly[Day of the Month],DAY(A1277),TMonthly[Amount]),SUMIF(TMonthly[Day of the Month],"&gt;="&amp;DAY(A1277),TMonthly[Amount])))</f>
        <v/>
      </c>
      <c r="F1277" s="8" t="str" cm="1">
        <f t="array" ref="F1277">IF(A1277="","",SUMPRODUCT(--(TYearly[Due Date]&lt;=A1277),IF(B1277="N",--(TYearly[Day]=DAY(A1277)),--(TYearly[Day]&gt;=DAY(A1277))),--(IFERROR(MOD(TYearly[Month]-MONTH(A1277)+12,12),1)=0),TYearly[Amount]))</f>
        <v/>
      </c>
      <c r="G1277" s="8" t="str">
        <f>IF(A1277="","",SUMIF(TOneTime[Due Date],A1277,TOneTime[Amount]))</f>
        <v/>
      </c>
      <c r="H1277" s="8" t="str" cm="1">
        <f t="array" ref="H1277">IF(A1277="","",IF(COUNTIF(TOther[Frequency],$H$1)=0,0,SUMPRODUCT(--(IFERROR(MOD(A1277-TOther[Start Date],7),1)=0),--(TOther[Frequency]=$H$1),--(TOther[Start Date]&lt;=A1277),--(TOther[End Date Calc]&gt;=A1277),TOther[Amount])))</f>
        <v/>
      </c>
      <c r="I1277" s="8" t="str" cm="1">
        <f t="array" ref="I1277">IF(A1277="","",IF(COUNTIF(TOther[Frequency],$I$1)=0,0,SUMPRODUCT(--(IFERROR(MOD(A1277-TOther[Start Date],14),1)=0),--(TOther[Frequency]=$I$1),--(TOther[Start Date]&lt;=A1277),--(TOther[End Date Calc]&gt;=A1277),TOther[Amount])))</f>
        <v/>
      </c>
      <c r="J1277" s="8" t="str">
        <f>IF(A1277="","",IF(COUNTIF(TOther[Frequency],$J$1)=0,0,IF(OR(DAY(A1277)=1,DAY(A1277)=15),SUMIFS(TOther[Amount],TOther[Frequency],$J$1,TOther[Start Date],"&lt;="&amp;$A1277,TOther[End Date Calc],"&gt;="&amp;A1277),0)))</f>
        <v/>
      </c>
      <c r="K1277" s="8" t="str">
        <f>IF(A1277="","",IF(COUNTIF(TOther[Frequency],$K$1)=0,0,IF(A1277=(A1277-DAY(A1277)+1+2*7-WEEKDAY(A1277-DAY(A1277)+8-4,1)),SUMIFS(TOther[Amount],TOther[Frequency],$K$1,TOther[Start Date],"&lt;="&amp;$A1277,TOther[End Date Calc],"&gt;="&amp;A1277),0)))</f>
        <v/>
      </c>
      <c r="L1277" s="8" t="str">
        <f>IF(A1277="","",IF(COUNTIF(TOther[Frequency],$L$1)=0,0,IF(A1277=(A1277-DAY(A1277)+1+3*7-WEEKDAY(A1277-DAY(A1277)+8-4,1)),SUMIFS(TOther[Amount],TOther[Frequency],$L$1,TOther[Start Date],"&lt;="&amp;$A1277,TOther[End Date Calc],"&gt;="&amp;A1277),0)))</f>
        <v/>
      </c>
      <c r="M1277" s="8" t="str">
        <f>IF(A1277="","",IF(COUNTIF(TOther[Frequency],$M$1)=0,0,IF(A1277=(A1277-DAY(A1277)+1+4*7-WEEKDAY(A1277-DAY(A1277)+8-4,1)),SUMIFS(TOther[Amount],TOther[Frequency],$M$1,TOther[Start Date],"&lt;="&amp;$A1277,TOther[End Date Calc],"&gt;="&amp;A1277),0)))</f>
        <v/>
      </c>
      <c r="N1277" s="8" t="str" cm="1">
        <f t="array" ref="N1277">IF(A1277="","",IF(COUNTIF(TOther[Frequency],$N$1)=0,0,SUMPRODUCT(--(IFERROR(MOD(A1277-TOther[Start Date],28),1)=0),--(TOther[Frequency]=$N$1),--(TOther[Start Date]&lt;=A1277),--(TOther[End Date Calc]&gt;=A1277),TOther[Amount])))</f>
        <v/>
      </c>
      <c r="O1277" s="8" t="str" cm="1">
        <f t="array" ref="O1277">IF(A1277="","",IF(COUNTIF(TOther[Frequency],$O$1)=0,0,SUMPRODUCT(--(IFERROR(MOD(A1277-TOther[Start Date],42),1)=0),--(TOther[Frequency]=$O$1),--(TOther[Start Date]&lt;=A1277),--(TOther[End Date Calc]&gt;=A1277),TOther[Amount])))</f>
        <v/>
      </c>
      <c r="P1277" s="8" t="str" cm="1">
        <f t="array" ref="P1277">IF(A1277="","",IF(COUNTIF(TOther[Frequency],$P$1)=0,0,SUMPRODUCT(--(IFERROR(MOD(A1277-TOther[Start Date],56),1)=0),--(TOther[Frequency]=$P$1),--(TOther[Start Date]&lt;=A1277),--(TOther[End Date Calc]&gt;=A1277),TOther[Amount])))</f>
        <v/>
      </c>
      <c r="Q1277" s="8" t="str">
        <f>IF(A1277="","",IF(COUNTIF(TOther[Frequency],$Q$1)=0,0,IF(B1277="N",SUMIFS(TOther[Amount],TOther[Frequency],$Q$1,TOther[Start Date],"&lt;="&amp;$A1277,TOther[End Date Calc],"&gt;="&amp;A1277,TOther[Start Day],DAY(A1277)),SUMIFS(TOther[Amount],TOther[Frequency],$Q$1,TOther[Start Date],"&lt;="&amp;$A1277,TOther[End Date Calc],"&gt;="&amp;A1277,TOther[Start Day],"&gt;="&amp;DAY(A1277)))))</f>
        <v/>
      </c>
      <c r="R1277" s="8" t="str" cm="1">
        <f t="array" ref="R1277">IF(A1277="","",IF(COUNTIF(TOther[Frequency],R$1)=0,0,SUMPRODUCT(--(TOther[Frequency]=R$1),--(TOther[Start Date]&lt;=A1277),--(TOther[End Date Calc]&gt;=A1277),IF(B1277="N",--(TOther[Start Day]=DAY(A1277)),--(TOther[Start Day]&gt;=DAY(A1277))),--(IFERROR(MOD(TOther[Start Month]-MONTH(A1277)+2,2),1)=0),TOther[Amount])))</f>
        <v/>
      </c>
      <c r="S1277" s="8" t="str" cm="1">
        <f t="array" ref="S1277">IF(A1277="","",IF(COUNTIF(TOther[Frequency],S$1)=0,0,SUMPRODUCT(--(TOther[Frequency]=S$1),--(TOther[Start Date]&lt;=A1277),--(TOther[End Date Calc]&gt;=A1277),IF(B1277="N",--(TOther[Start Day]=DAY(A1277)),--(TOther[Start Day]&gt;=DAY(A1277))),--(IFERROR(MOD(TOther[Start Month]-MONTH(A1277)+3,3),1)=0),TOther[Amount])))</f>
        <v/>
      </c>
      <c r="T1277" s="8" t="str" cm="1">
        <f t="array" ref="T1277">IF($A1277="","",IF(COUNTIF(TOther[Frequency],T$1)=0,0,SUMPRODUCT(--(TOther[Frequency]=T$1),--(TOther[Start Date]&lt;=$A1277),--(TOther[End Date Calc]&gt;=$A1277),IF($B1277="N",--(TOther[Start Day]=DAY($A1277)),--(TOther[Start Day]&gt;=DAY($A1277))),--(IFERROR(MOD(TOther[Start Month]-MONTH($A1277)+4,4),1)=0),TOther[Amount])))</f>
        <v/>
      </c>
      <c r="U1277" s="8" t="str" cm="1">
        <f t="array" ref="U1277">IF(A1277="","",IF(COUNTIF(TOther[Frequency],$U$1)=0,0,SUMPRODUCT(--(TOther[Frequency]=$U$1),--(TOther[Start Date]&lt;=A1277),--(TOther[End Date Calc]&gt;=A1277),IF(B1277="N",--(TOther[Start Day]=DAY(A1277)),--(TOther[Start Day]&gt;=DAY(A1277))),--(IFERROR(MOD(TOther[Start Month]-MONTH(A1277)+6,6),1)=0),TOther[Amount])))</f>
        <v/>
      </c>
      <c r="V1277" s="8" t="str" cm="1">
        <f t="array" ref="V1277">IF(A1277="","",IF(COUNTIF(TOther[Frequency],$V$1)=0,0,SUMPRODUCT(--(TOther[Frequency]=$V$1),--(TOther[Start Date]&lt;=A1277),--(TOther[End Date Calc]&gt;=A1277),IF(B1277="N",--(TOther[Start Day]=DAY(A1277)),--(TOther[Start Day]&gt;=DAY(A1277))),--(IFERROR(MOD(TOther[Start Month]-MONTH(A1277)+12,12),1)=0),TOther[Amount])))</f>
        <v/>
      </c>
      <c r="W1277" s="8" t="str">
        <f>IF(A1277="","",SUMIFS(TOther[Amount],TOther[Start Date],A1277,TOther[Frequency],$W$1))</f>
        <v/>
      </c>
      <c r="X1277" s="9" t="str">
        <f t="shared" si="95"/>
        <v/>
      </c>
      <c r="Y1277" s="9" t="str">
        <f t="shared" si="99"/>
        <v/>
      </c>
      <c r="Z1277" s="8" t="str" cm="1">
        <f t="array" ref="Z1277">IF(A1277="","",IF(COUNTIF('2) Income'!$D$13:$D$32,"Weekly")=0,0,SUMPRODUCT(--(IFERROR(MOD(A1277-'2) Income'!$F$13:$F$32,7),1)=0),--('2) Income'!$D$13:$D$32="Weekly"),--('2) Income'!$F$13:$F$32&lt;=A1277),'2) Income'!$E$13:$E$32)))</f>
        <v/>
      </c>
      <c r="AA1277" s="8" t="str" cm="1">
        <f t="array" ref="AA1277">IF(A1277="","",IF(COUNTIF('2) Income'!$D$13:$D$32,"Every Other Week")=0,0,SUMPRODUCT(--(IFERROR(MOD(A1277-'2) Income'!$F$13:$F$32,14),1)=0),--('2) Income'!$D$13:$D$32="Every Other Week"),--('2) Income'!$F$13:$F$32&lt;=A1277),'2) Income'!$E$13:$E$32)))</f>
        <v/>
      </c>
      <c r="AB1277" s="8" t="str">
        <f>IF(A1277="","",IF(COUNTIF('2) Income'!$D$13:$D$32,"1st and 15th")=0,0,IF(OR(DAY(A1277)=1,DAY(A1277)=15),SUMIFS('2) Income'!$E$13:$E$32,'2) Income'!$D$13:$D$32,"1st and 15th",'2) Income'!$F$13:$F$32,"&lt;="&amp;$A1277),0)))</f>
        <v/>
      </c>
      <c r="AC1277" s="8" t="str">
        <f>IF(A1277="","",IF(COUNTIF('2) Income'!$D$13:$D$32,"2nd Wednesday")=0,0,IF(A1277=(A1277-DAY(A1277)+1+2*7-WEEKDAY(A1277-DAY(A1277)+8-4,1)),SUMIFS('2) Income'!$E$13:$E$32,'2) Income'!$D$13:$D$32,"2nd Wednesday",'2) Income'!$F$13:$F$32,"&lt;="&amp;$A1277),0)))</f>
        <v/>
      </c>
      <c r="AD1277" s="8" t="str">
        <f>IF(A1277="","",IF(COUNTIF('2) Income'!$D$13:$D$32,"3rd Wednesday")=0,0,IF(A1277=(A1277-DAY(A1277)+1+3*7-WEEKDAY(A1277-DAY(A1277)+8-4,1)),SUMIFS('2) Income'!$E$13:$E$32,'2) Income'!$D$13:$D$32,"3rd Wednesday",'2) Income'!$F$13:$F$32,"&lt;="&amp;$A1277),0)))</f>
        <v/>
      </c>
      <c r="AE1277" s="8" t="str">
        <f>IF(A1277="","",IF(COUNTIF('2) Income'!$D$13:$D$32,"4th Wednesday")=0,0,IF(A1277=(A1277-DAY(A1277)+1+4*7-WEEKDAY(A1277-DAY(A1277)+8-4,1)),SUMIFS('2) Income'!$E$13:$E$32,'2) Income'!$D$13:$D$32,"4th Wednesday",'2) Income'!$F$13:$F$32,"&lt;="&amp;$A1277),0)))</f>
        <v/>
      </c>
      <c r="AF1277" s="8" t="str" cm="1">
        <f t="array" ref="AF1277">IF(A1277="","",IF(COUNTIF('2) Income'!$D$13:$D$32,"Every 4 Weeks")=0,0,SUMPRODUCT(--(IFERROR(MOD(A1277-'2) Income'!$F$13:$F$32,28),1)=0),--('2) Income'!$D$13:$D$32="Every 4 Weeks"),--('2) Income'!$F$13:$F$32&lt;=A1277),'2) Income'!$E$13:$E$32)))</f>
        <v/>
      </c>
      <c r="AG1277" s="8" t="str">
        <f>IF(A1277="","",IF(COUNTIF('2) Income'!$D$13:$D$32,"Monthly")=0,0,IF(B1277="N",SUMIFS('2) Income'!$E$13:$E$32,'2) Income'!$D$13:$D$32,"monthly",'2) Income'!$F$13:$F$32,"&lt;="&amp;$A1277,'2) Income'!$I$13:$I$32,DAY(A1277)),SUMIFS('2) Income'!$E$13:$E$32,'2) Income'!$D$13:$D$32,"monthly",'2) Income'!$F$13:$F$32,"&lt;="&amp;$A1277,'2) Income'!$I$13:$I$32,"&gt;="&amp;DAY(A1277)))))</f>
        <v/>
      </c>
      <c r="AH1277" s="8" t="str" cm="1">
        <f t="array" ref="AH1277">IF(A1277="","",IF(COUNTIF('2) Income'!$D$13:$D$32,"Yearly")=0,0,SUMPRODUCT(--('2) Income'!$D$13:$D$32="Yearly"),--('2) Income'!$F$13:$F$32&lt;=A1277),IF(B1277="N",--('2) Income'!$I$13:$I$32=DAY(A1277)),--('2) Income'!$I$13:$I$32&gt;=DAY(A1277))),--(IFERROR(MOD('2) Income'!$H$13:$H$32-MONTH(A1277)+12,12),1)=0),'2) Income'!$E$13:$E$32)))</f>
        <v/>
      </c>
      <c r="AI1277" s="8" t="str">
        <f>IF(A1277="","",IF(COUNTIF('2) Income'!$D$13:$D$32,"one-time")=0,0,SUMIFS('2) Income'!$E$13:$E$32,'2) Income'!$D$13:$D$32,"one-time",'2) Income'!$F$13:$F$32,"="&amp;$A1277)))</f>
        <v/>
      </c>
      <c r="AJ1277" s="9" t="str">
        <f t="shared" si="96"/>
        <v/>
      </c>
    </row>
    <row r="1278" spans="1:36">
      <c r="A1278" s="7" t="str">
        <f>IF(A1277="","",IF(A1277+1&lt;='1) Period'!$E$21,A1277+1,""))</f>
        <v/>
      </c>
      <c r="B1278" s="7" t="e">
        <f t="shared" si="97"/>
        <v>#VALUE!</v>
      </c>
      <c r="C1278" t="e">
        <f t="shared" si="98"/>
        <v>#VALUE!</v>
      </c>
      <c r="D1278" s="8" t="str">
        <f>IF(A1278="","",IF(TEXT(A1278,"dddd")='4) Happy Money'!$E$23,WAllowance,0))</f>
        <v/>
      </c>
      <c r="E1278" s="8" t="str">
        <f>IF(A1278="","",IF(B1278="N",SUMIF(TMonthly[Day of the Month],DAY(A1278),TMonthly[Amount]),SUMIF(TMonthly[Day of the Month],"&gt;="&amp;DAY(A1278),TMonthly[Amount])))</f>
        <v/>
      </c>
      <c r="F1278" s="8" t="str" cm="1">
        <f t="array" ref="F1278">IF(A1278="","",SUMPRODUCT(--(TYearly[Due Date]&lt;=A1278),IF(B1278="N",--(TYearly[Day]=DAY(A1278)),--(TYearly[Day]&gt;=DAY(A1278))),--(IFERROR(MOD(TYearly[Month]-MONTH(A1278)+12,12),1)=0),TYearly[Amount]))</f>
        <v/>
      </c>
      <c r="G1278" s="8" t="str">
        <f>IF(A1278="","",SUMIF(TOneTime[Due Date],A1278,TOneTime[Amount]))</f>
        <v/>
      </c>
      <c r="H1278" s="8" t="str" cm="1">
        <f t="array" ref="H1278">IF(A1278="","",IF(COUNTIF(TOther[Frequency],$H$1)=0,0,SUMPRODUCT(--(IFERROR(MOD(A1278-TOther[Start Date],7),1)=0),--(TOther[Frequency]=$H$1),--(TOther[Start Date]&lt;=A1278),--(TOther[End Date Calc]&gt;=A1278),TOther[Amount])))</f>
        <v/>
      </c>
      <c r="I1278" s="8" t="str" cm="1">
        <f t="array" ref="I1278">IF(A1278="","",IF(COUNTIF(TOther[Frequency],$I$1)=0,0,SUMPRODUCT(--(IFERROR(MOD(A1278-TOther[Start Date],14),1)=0),--(TOther[Frequency]=$I$1),--(TOther[Start Date]&lt;=A1278),--(TOther[End Date Calc]&gt;=A1278),TOther[Amount])))</f>
        <v/>
      </c>
      <c r="J1278" s="8" t="str">
        <f>IF(A1278="","",IF(COUNTIF(TOther[Frequency],$J$1)=0,0,IF(OR(DAY(A1278)=1,DAY(A1278)=15),SUMIFS(TOther[Amount],TOther[Frequency],$J$1,TOther[Start Date],"&lt;="&amp;$A1278,TOther[End Date Calc],"&gt;="&amp;A1278),0)))</f>
        <v/>
      </c>
      <c r="K1278" s="8" t="str">
        <f>IF(A1278="","",IF(COUNTIF(TOther[Frequency],$K$1)=0,0,IF(A1278=(A1278-DAY(A1278)+1+2*7-WEEKDAY(A1278-DAY(A1278)+8-4,1)),SUMIFS(TOther[Amount],TOther[Frequency],$K$1,TOther[Start Date],"&lt;="&amp;$A1278,TOther[End Date Calc],"&gt;="&amp;A1278),0)))</f>
        <v/>
      </c>
      <c r="L1278" s="8" t="str">
        <f>IF(A1278="","",IF(COUNTIF(TOther[Frequency],$L$1)=0,0,IF(A1278=(A1278-DAY(A1278)+1+3*7-WEEKDAY(A1278-DAY(A1278)+8-4,1)),SUMIFS(TOther[Amount],TOther[Frequency],$L$1,TOther[Start Date],"&lt;="&amp;$A1278,TOther[End Date Calc],"&gt;="&amp;A1278),0)))</f>
        <v/>
      </c>
      <c r="M1278" s="8" t="str">
        <f>IF(A1278="","",IF(COUNTIF(TOther[Frequency],$M$1)=0,0,IF(A1278=(A1278-DAY(A1278)+1+4*7-WEEKDAY(A1278-DAY(A1278)+8-4,1)),SUMIFS(TOther[Amount],TOther[Frequency],$M$1,TOther[Start Date],"&lt;="&amp;$A1278,TOther[End Date Calc],"&gt;="&amp;A1278),0)))</f>
        <v/>
      </c>
      <c r="N1278" s="8" t="str" cm="1">
        <f t="array" ref="N1278">IF(A1278="","",IF(COUNTIF(TOther[Frequency],$N$1)=0,0,SUMPRODUCT(--(IFERROR(MOD(A1278-TOther[Start Date],28),1)=0),--(TOther[Frequency]=$N$1),--(TOther[Start Date]&lt;=A1278),--(TOther[End Date Calc]&gt;=A1278),TOther[Amount])))</f>
        <v/>
      </c>
      <c r="O1278" s="8" t="str" cm="1">
        <f t="array" ref="O1278">IF(A1278="","",IF(COUNTIF(TOther[Frequency],$O$1)=0,0,SUMPRODUCT(--(IFERROR(MOD(A1278-TOther[Start Date],42),1)=0),--(TOther[Frequency]=$O$1),--(TOther[Start Date]&lt;=A1278),--(TOther[End Date Calc]&gt;=A1278),TOther[Amount])))</f>
        <v/>
      </c>
      <c r="P1278" s="8" t="str" cm="1">
        <f t="array" ref="P1278">IF(A1278="","",IF(COUNTIF(TOther[Frequency],$P$1)=0,0,SUMPRODUCT(--(IFERROR(MOD(A1278-TOther[Start Date],56),1)=0),--(TOther[Frequency]=$P$1),--(TOther[Start Date]&lt;=A1278),--(TOther[End Date Calc]&gt;=A1278),TOther[Amount])))</f>
        <v/>
      </c>
      <c r="Q1278" s="8" t="str">
        <f>IF(A1278="","",IF(COUNTIF(TOther[Frequency],$Q$1)=0,0,IF(B1278="N",SUMIFS(TOther[Amount],TOther[Frequency],$Q$1,TOther[Start Date],"&lt;="&amp;$A1278,TOther[End Date Calc],"&gt;="&amp;A1278,TOther[Start Day],DAY(A1278)),SUMIFS(TOther[Amount],TOther[Frequency],$Q$1,TOther[Start Date],"&lt;="&amp;$A1278,TOther[End Date Calc],"&gt;="&amp;A1278,TOther[Start Day],"&gt;="&amp;DAY(A1278)))))</f>
        <v/>
      </c>
      <c r="R1278" s="8" t="str" cm="1">
        <f t="array" ref="R1278">IF(A1278="","",IF(COUNTIF(TOther[Frequency],R$1)=0,0,SUMPRODUCT(--(TOther[Frequency]=R$1),--(TOther[Start Date]&lt;=A1278),--(TOther[End Date Calc]&gt;=A1278),IF(B1278="N",--(TOther[Start Day]=DAY(A1278)),--(TOther[Start Day]&gt;=DAY(A1278))),--(IFERROR(MOD(TOther[Start Month]-MONTH(A1278)+2,2),1)=0),TOther[Amount])))</f>
        <v/>
      </c>
      <c r="S1278" s="8" t="str" cm="1">
        <f t="array" ref="S1278">IF(A1278="","",IF(COUNTIF(TOther[Frequency],S$1)=0,0,SUMPRODUCT(--(TOther[Frequency]=S$1),--(TOther[Start Date]&lt;=A1278),--(TOther[End Date Calc]&gt;=A1278),IF(B1278="N",--(TOther[Start Day]=DAY(A1278)),--(TOther[Start Day]&gt;=DAY(A1278))),--(IFERROR(MOD(TOther[Start Month]-MONTH(A1278)+3,3),1)=0),TOther[Amount])))</f>
        <v/>
      </c>
      <c r="T1278" s="8" t="str" cm="1">
        <f t="array" ref="T1278">IF($A1278="","",IF(COUNTIF(TOther[Frequency],T$1)=0,0,SUMPRODUCT(--(TOther[Frequency]=T$1),--(TOther[Start Date]&lt;=$A1278),--(TOther[End Date Calc]&gt;=$A1278),IF($B1278="N",--(TOther[Start Day]=DAY($A1278)),--(TOther[Start Day]&gt;=DAY($A1278))),--(IFERROR(MOD(TOther[Start Month]-MONTH($A1278)+4,4),1)=0),TOther[Amount])))</f>
        <v/>
      </c>
      <c r="U1278" s="8" t="str" cm="1">
        <f t="array" ref="U1278">IF(A1278="","",IF(COUNTIF(TOther[Frequency],$U$1)=0,0,SUMPRODUCT(--(TOther[Frequency]=$U$1),--(TOther[Start Date]&lt;=A1278),--(TOther[End Date Calc]&gt;=A1278),IF(B1278="N",--(TOther[Start Day]=DAY(A1278)),--(TOther[Start Day]&gt;=DAY(A1278))),--(IFERROR(MOD(TOther[Start Month]-MONTH(A1278)+6,6),1)=0),TOther[Amount])))</f>
        <v/>
      </c>
      <c r="V1278" s="8" t="str" cm="1">
        <f t="array" ref="V1278">IF(A1278="","",IF(COUNTIF(TOther[Frequency],$V$1)=0,0,SUMPRODUCT(--(TOther[Frequency]=$V$1),--(TOther[Start Date]&lt;=A1278),--(TOther[End Date Calc]&gt;=A1278),IF(B1278="N",--(TOther[Start Day]=DAY(A1278)),--(TOther[Start Day]&gt;=DAY(A1278))),--(IFERROR(MOD(TOther[Start Month]-MONTH(A1278)+12,12),1)=0),TOther[Amount])))</f>
        <v/>
      </c>
      <c r="W1278" s="8" t="str">
        <f>IF(A1278="","",SUMIFS(TOther[Amount],TOther[Start Date],A1278,TOther[Frequency],$W$1))</f>
        <v/>
      </c>
      <c r="X1278" s="9" t="str">
        <f t="shared" si="95"/>
        <v/>
      </c>
      <c r="Y1278" s="9" t="str">
        <f t="shared" si="99"/>
        <v/>
      </c>
      <c r="Z1278" s="8" t="str" cm="1">
        <f t="array" ref="Z1278">IF(A1278="","",IF(COUNTIF('2) Income'!$D$13:$D$32,"Weekly")=0,0,SUMPRODUCT(--(IFERROR(MOD(A1278-'2) Income'!$F$13:$F$32,7),1)=0),--('2) Income'!$D$13:$D$32="Weekly"),--('2) Income'!$F$13:$F$32&lt;=A1278),'2) Income'!$E$13:$E$32)))</f>
        <v/>
      </c>
      <c r="AA1278" s="8" t="str" cm="1">
        <f t="array" ref="AA1278">IF(A1278="","",IF(COUNTIF('2) Income'!$D$13:$D$32,"Every Other Week")=0,0,SUMPRODUCT(--(IFERROR(MOD(A1278-'2) Income'!$F$13:$F$32,14),1)=0),--('2) Income'!$D$13:$D$32="Every Other Week"),--('2) Income'!$F$13:$F$32&lt;=A1278),'2) Income'!$E$13:$E$32)))</f>
        <v/>
      </c>
      <c r="AB1278" s="8" t="str">
        <f>IF(A1278="","",IF(COUNTIF('2) Income'!$D$13:$D$32,"1st and 15th")=0,0,IF(OR(DAY(A1278)=1,DAY(A1278)=15),SUMIFS('2) Income'!$E$13:$E$32,'2) Income'!$D$13:$D$32,"1st and 15th",'2) Income'!$F$13:$F$32,"&lt;="&amp;$A1278),0)))</f>
        <v/>
      </c>
      <c r="AC1278" s="8" t="str">
        <f>IF(A1278="","",IF(COUNTIF('2) Income'!$D$13:$D$32,"2nd Wednesday")=0,0,IF(A1278=(A1278-DAY(A1278)+1+2*7-WEEKDAY(A1278-DAY(A1278)+8-4,1)),SUMIFS('2) Income'!$E$13:$E$32,'2) Income'!$D$13:$D$32,"2nd Wednesday",'2) Income'!$F$13:$F$32,"&lt;="&amp;$A1278),0)))</f>
        <v/>
      </c>
      <c r="AD1278" s="8" t="str">
        <f>IF(A1278="","",IF(COUNTIF('2) Income'!$D$13:$D$32,"3rd Wednesday")=0,0,IF(A1278=(A1278-DAY(A1278)+1+3*7-WEEKDAY(A1278-DAY(A1278)+8-4,1)),SUMIFS('2) Income'!$E$13:$E$32,'2) Income'!$D$13:$D$32,"3rd Wednesday",'2) Income'!$F$13:$F$32,"&lt;="&amp;$A1278),0)))</f>
        <v/>
      </c>
      <c r="AE1278" s="8" t="str">
        <f>IF(A1278="","",IF(COUNTIF('2) Income'!$D$13:$D$32,"4th Wednesday")=0,0,IF(A1278=(A1278-DAY(A1278)+1+4*7-WEEKDAY(A1278-DAY(A1278)+8-4,1)),SUMIFS('2) Income'!$E$13:$E$32,'2) Income'!$D$13:$D$32,"4th Wednesday",'2) Income'!$F$13:$F$32,"&lt;="&amp;$A1278),0)))</f>
        <v/>
      </c>
      <c r="AF1278" s="8" t="str" cm="1">
        <f t="array" ref="AF1278">IF(A1278="","",IF(COUNTIF('2) Income'!$D$13:$D$32,"Every 4 Weeks")=0,0,SUMPRODUCT(--(IFERROR(MOD(A1278-'2) Income'!$F$13:$F$32,28),1)=0),--('2) Income'!$D$13:$D$32="Every 4 Weeks"),--('2) Income'!$F$13:$F$32&lt;=A1278),'2) Income'!$E$13:$E$32)))</f>
        <v/>
      </c>
      <c r="AG1278" s="8" t="str">
        <f>IF(A1278="","",IF(COUNTIF('2) Income'!$D$13:$D$32,"Monthly")=0,0,IF(B1278="N",SUMIFS('2) Income'!$E$13:$E$32,'2) Income'!$D$13:$D$32,"monthly",'2) Income'!$F$13:$F$32,"&lt;="&amp;$A1278,'2) Income'!$I$13:$I$32,DAY(A1278)),SUMIFS('2) Income'!$E$13:$E$32,'2) Income'!$D$13:$D$32,"monthly",'2) Income'!$F$13:$F$32,"&lt;="&amp;$A1278,'2) Income'!$I$13:$I$32,"&gt;="&amp;DAY(A1278)))))</f>
        <v/>
      </c>
      <c r="AH1278" s="8" t="str" cm="1">
        <f t="array" ref="AH1278">IF(A1278="","",IF(COUNTIF('2) Income'!$D$13:$D$32,"Yearly")=0,0,SUMPRODUCT(--('2) Income'!$D$13:$D$32="Yearly"),--('2) Income'!$F$13:$F$32&lt;=A1278),IF(B1278="N",--('2) Income'!$I$13:$I$32=DAY(A1278)),--('2) Income'!$I$13:$I$32&gt;=DAY(A1278))),--(IFERROR(MOD('2) Income'!$H$13:$H$32-MONTH(A1278)+12,12),1)=0),'2) Income'!$E$13:$E$32)))</f>
        <v/>
      </c>
      <c r="AI1278" s="8" t="str">
        <f>IF(A1278="","",IF(COUNTIF('2) Income'!$D$13:$D$32,"one-time")=0,0,SUMIFS('2) Income'!$E$13:$E$32,'2) Income'!$D$13:$D$32,"one-time",'2) Income'!$F$13:$F$32,"="&amp;$A1278)))</f>
        <v/>
      </c>
      <c r="AJ1278" s="9" t="str">
        <f t="shared" si="96"/>
        <v/>
      </c>
    </row>
    <row r="1279" spans="1:36">
      <c r="A1279" s="7" t="str">
        <f>IF(A1278="","",IF(A1278+1&lt;='1) Period'!$E$21,A1278+1,""))</f>
        <v/>
      </c>
      <c r="B1279" s="7" t="e">
        <f t="shared" si="97"/>
        <v>#VALUE!</v>
      </c>
      <c r="C1279" t="e">
        <f t="shared" si="98"/>
        <v>#VALUE!</v>
      </c>
      <c r="D1279" s="8" t="str">
        <f>IF(A1279="","",IF(TEXT(A1279,"dddd")='4) Happy Money'!$E$23,WAllowance,0))</f>
        <v/>
      </c>
      <c r="E1279" s="8" t="str">
        <f>IF(A1279="","",IF(B1279="N",SUMIF(TMonthly[Day of the Month],DAY(A1279),TMonthly[Amount]),SUMIF(TMonthly[Day of the Month],"&gt;="&amp;DAY(A1279),TMonthly[Amount])))</f>
        <v/>
      </c>
      <c r="F1279" s="8" t="str" cm="1">
        <f t="array" ref="F1279">IF(A1279="","",SUMPRODUCT(--(TYearly[Due Date]&lt;=A1279),IF(B1279="N",--(TYearly[Day]=DAY(A1279)),--(TYearly[Day]&gt;=DAY(A1279))),--(IFERROR(MOD(TYearly[Month]-MONTH(A1279)+12,12),1)=0),TYearly[Amount]))</f>
        <v/>
      </c>
      <c r="G1279" s="8" t="str">
        <f>IF(A1279="","",SUMIF(TOneTime[Due Date],A1279,TOneTime[Amount]))</f>
        <v/>
      </c>
      <c r="H1279" s="8" t="str" cm="1">
        <f t="array" ref="H1279">IF(A1279="","",IF(COUNTIF(TOther[Frequency],$H$1)=0,0,SUMPRODUCT(--(IFERROR(MOD(A1279-TOther[Start Date],7),1)=0),--(TOther[Frequency]=$H$1),--(TOther[Start Date]&lt;=A1279),--(TOther[End Date Calc]&gt;=A1279),TOther[Amount])))</f>
        <v/>
      </c>
      <c r="I1279" s="8" t="str" cm="1">
        <f t="array" ref="I1279">IF(A1279="","",IF(COUNTIF(TOther[Frequency],$I$1)=0,0,SUMPRODUCT(--(IFERROR(MOD(A1279-TOther[Start Date],14),1)=0),--(TOther[Frequency]=$I$1),--(TOther[Start Date]&lt;=A1279),--(TOther[End Date Calc]&gt;=A1279),TOther[Amount])))</f>
        <v/>
      </c>
      <c r="J1279" s="8" t="str">
        <f>IF(A1279="","",IF(COUNTIF(TOther[Frequency],$J$1)=0,0,IF(OR(DAY(A1279)=1,DAY(A1279)=15),SUMIFS(TOther[Amount],TOther[Frequency],$J$1,TOther[Start Date],"&lt;="&amp;$A1279,TOther[End Date Calc],"&gt;="&amp;A1279),0)))</f>
        <v/>
      </c>
      <c r="K1279" s="8" t="str">
        <f>IF(A1279="","",IF(COUNTIF(TOther[Frequency],$K$1)=0,0,IF(A1279=(A1279-DAY(A1279)+1+2*7-WEEKDAY(A1279-DAY(A1279)+8-4,1)),SUMIFS(TOther[Amount],TOther[Frequency],$K$1,TOther[Start Date],"&lt;="&amp;$A1279,TOther[End Date Calc],"&gt;="&amp;A1279),0)))</f>
        <v/>
      </c>
      <c r="L1279" s="8" t="str">
        <f>IF(A1279="","",IF(COUNTIF(TOther[Frequency],$L$1)=0,0,IF(A1279=(A1279-DAY(A1279)+1+3*7-WEEKDAY(A1279-DAY(A1279)+8-4,1)),SUMIFS(TOther[Amount],TOther[Frequency],$L$1,TOther[Start Date],"&lt;="&amp;$A1279,TOther[End Date Calc],"&gt;="&amp;A1279),0)))</f>
        <v/>
      </c>
      <c r="M1279" s="8" t="str">
        <f>IF(A1279="","",IF(COUNTIF(TOther[Frequency],$M$1)=0,0,IF(A1279=(A1279-DAY(A1279)+1+4*7-WEEKDAY(A1279-DAY(A1279)+8-4,1)),SUMIFS(TOther[Amount],TOther[Frequency],$M$1,TOther[Start Date],"&lt;="&amp;$A1279,TOther[End Date Calc],"&gt;="&amp;A1279),0)))</f>
        <v/>
      </c>
      <c r="N1279" s="8" t="str" cm="1">
        <f t="array" ref="N1279">IF(A1279="","",IF(COUNTIF(TOther[Frequency],$N$1)=0,0,SUMPRODUCT(--(IFERROR(MOD(A1279-TOther[Start Date],28),1)=0),--(TOther[Frequency]=$N$1),--(TOther[Start Date]&lt;=A1279),--(TOther[End Date Calc]&gt;=A1279),TOther[Amount])))</f>
        <v/>
      </c>
      <c r="O1279" s="8" t="str" cm="1">
        <f t="array" ref="O1279">IF(A1279="","",IF(COUNTIF(TOther[Frequency],$O$1)=0,0,SUMPRODUCT(--(IFERROR(MOD(A1279-TOther[Start Date],42),1)=0),--(TOther[Frequency]=$O$1),--(TOther[Start Date]&lt;=A1279),--(TOther[End Date Calc]&gt;=A1279),TOther[Amount])))</f>
        <v/>
      </c>
      <c r="P1279" s="8" t="str" cm="1">
        <f t="array" ref="P1279">IF(A1279="","",IF(COUNTIF(TOther[Frequency],$P$1)=0,0,SUMPRODUCT(--(IFERROR(MOD(A1279-TOther[Start Date],56),1)=0),--(TOther[Frequency]=$P$1),--(TOther[Start Date]&lt;=A1279),--(TOther[End Date Calc]&gt;=A1279),TOther[Amount])))</f>
        <v/>
      </c>
      <c r="Q1279" s="8" t="str">
        <f>IF(A1279="","",IF(COUNTIF(TOther[Frequency],$Q$1)=0,0,IF(B1279="N",SUMIFS(TOther[Amount],TOther[Frequency],$Q$1,TOther[Start Date],"&lt;="&amp;$A1279,TOther[End Date Calc],"&gt;="&amp;A1279,TOther[Start Day],DAY(A1279)),SUMIFS(TOther[Amount],TOther[Frequency],$Q$1,TOther[Start Date],"&lt;="&amp;$A1279,TOther[End Date Calc],"&gt;="&amp;A1279,TOther[Start Day],"&gt;="&amp;DAY(A1279)))))</f>
        <v/>
      </c>
      <c r="R1279" s="8" t="str" cm="1">
        <f t="array" ref="R1279">IF(A1279="","",IF(COUNTIF(TOther[Frequency],R$1)=0,0,SUMPRODUCT(--(TOther[Frequency]=R$1),--(TOther[Start Date]&lt;=A1279),--(TOther[End Date Calc]&gt;=A1279),IF(B1279="N",--(TOther[Start Day]=DAY(A1279)),--(TOther[Start Day]&gt;=DAY(A1279))),--(IFERROR(MOD(TOther[Start Month]-MONTH(A1279)+2,2),1)=0),TOther[Amount])))</f>
        <v/>
      </c>
      <c r="S1279" s="8" t="str" cm="1">
        <f t="array" ref="S1279">IF(A1279="","",IF(COUNTIF(TOther[Frequency],S$1)=0,0,SUMPRODUCT(--(TOther[Frequency]=S$1),--(TOther[Start Date]&lt;=A1279),--(TOther[End Date Calc]&gt;=A1279),IF(B1279="N",--(TOther[Start Day]=DAY(A1279)),--(TOther[Start Day]&gt;=DAY(A1279))),--(IFERROR(MOD(TOther[Start Month]-MONTH(A1279)+3,3),1)=0),TOther[Amount])))</f>
        <v/>
      </c>
      <c r="T1279" s="8" t="str" cm="1">
        <f t="array" ref="T1279">IF($A1279="","",IF(COUNTIF(TOther[Frequency],T$1)=0,0,SUMPRODUCT(--(TOther[Frequency]=T$1),--(TOther[Start Date]&lt;=$A1279),--(TOther[End Date Calc]&gt;=$A1279),IF($B1279="N",--(TOther[Start Day]=DAY($A1279)),--(TOther[Start Day]&gt;=DAY($A1279))),--(IFERROR(MOD(TOther[Start Month]-MONTH($A1279)+4,4),1)=0),TOther[Amount])))</f>
        <v/>
      </c>
      <c r="U1279" s="8" t="str" cm="1">
        <f t="array" ref="U1279">IF(A1279="","",IF(COUNTIF(TOther[Frequency],$U$1)=0,0,SUMPRODUCT(--(TOther[Frequency]=$U$1),--(TOther[Start Date]&lt;=A1279),--(TOther[End Date Calc]&gt;=A1279),IF(B1279="N",--(TOther[Start Day]=DAY(A1279)),--(TOther[Start Day]&gt;=DAY(A1279))),--(IFERROR(MOD(TOther[Start Month]-MONTH(A1279)+6,6),1)=0),TOther[Amount])))</f>
        <v/>
      </c>
      <c r="V1279" s="8" t="str" cm="1">
        <f t="array" ref="V1279">IF(A1279="","",IF(COUNTIF(TOther[Frequency],$V$1)=0,0,SUMPRODUCT(--(TOther[Frequency]=$V$1),--(TOther[Start Date]&lt;=A1279),--(TOther[End Date Calc]&gt;=A1279),IF(B1279="N",--(TOther[Start Day]=DAY(A1279)),--(TOther[Start Day]&gt;=DAY(A1279))),--(IFERROR(MOD(TOther[Start Month]-MONTH(A1279)+12,12),1)=0),TOther[Amount])))</f>
        <v/>
      </c>
      <c r="W1279" s="8" t="str">
        <f>IF(A1279="","",SUMIFS(TOther[Amount],TOther[Start Date],A1279,TOther[Frequency],$W$1))</f>
        <v/>
      </c>
      <c r="X1279" s="9" t="str">
        <f t="shared" si="95"/>
        <v/>
      </c>
      <c r="Y1279" s="9" t="str">
        <f t="shared" si="99"/>
        <v/>
      </c>
      <c r="Z1279" s="8" t="str" cm="1">
        <f t="array" ref="Z1279">IF(A1279="","",IF(COUNTIF('2) Income'!$D$13:$D$32,"Weekly")=0,0,SUMPRODUCT(--(IFERROR(MOD(A1279-'2) Income'!$F$13:$F$32,7),1)=0),--('2) Income'!$D$13:$D$32="Weekly"),--('2) Income'!$F$13:$F$32&lt;=A1279),'2) Income'!$E$13:$E$32)))</f>
        <v/>
      </c>
      <c r="AA1279" s="8" t="str" cm="1">
        <f t="array" ref="AA1279">IF(A1279="","",IF(COUNTIF('2) Income'!$D$13:$D$32,"Every Other Week")=0,0,SUMPRODUCT(--(IFERROR(MOD(A1279-'2) Income'!$F$13:$F$32,14),1)=0),--('2) Income'!$D$13:$D$32="Every Other Week"),--('2) Income'!$F$13:$F$32&lt;=A1279),'2) Income'!$E$13:$E$32)))</f>
        <v/>
      </c>
      <c r="AB1279" s="8" t="str">
        <f>IF(A1279="","",IF(COUNTIF('2) Income'!$D$13:$D$32,"1st and 15th")=0,0,IF(OR(DAY(A1279)=1,DAY(A1279)=15),SUMIFS('2) Income'!$E$13:$E$32,'2) Income'!$D$13:$D$32,"1st and 15th",'2) Income'!$F$13:$F$32,"&lt;="&amp;$A1279),0)))</f>
        <v/>
      </c>
      <c r="AC1279" s="8" t="str">
        <f>IF(A1279="","",IF(COUNTIF('2) Income'!$D$13:$D$32,"2nd Wednesday")=0,0,IF(A1279=(A1279-DAY(A1279)+1+2*7-WEEKDAY(A1279-DAY(A1279)+8-4,1)),SUMIFS('2) Income'!$E$13:$E$32,'2) Income'!$D$13:$D$32,"2nd Wednesday",'2) Income'!$F$13:$F$32,"&lt;="&amp;$A1279),0)))</f>
        <v/>
      </c>
      <c r="AD1279" s="8" t="str">
        <f>IF(A1279="","",IF(COUNTIF('2) Income'!$D$13:$D$32,"3rd Wednesday")=0,0,IF(A1279=(A1279-DAY(A1279)+1+3*7-WEEKDAY(A1279-DAY(A1279)+8-4,1)),SUMIFS('2) Income'!$E$13:$E$32,'2) Income'!$D$13:$D$32,"3rd Wednesday",'2) Income'!$F$13:$F$32,"&lt;="&amp;$A1279),0)))</f>
        <v/>
      </c>
      <c r="AE1279" s="8" t="str">
        <f>IF(A1279="","",IF(COUNTIF('2) Income'!$D$13:$D$32,"4th Wednesday")=0,0,IF(A1279=(A1279-DAY(A1279)+1+4*7-WEEKDAY(A1279-DAY(A1279)+8-4,1)),SUMIFS('2) Income'!$E$13:$E$32,'2) Income'!$D$13:$D$32,"4th Wednesday",'2) Income'!$F$13:$F$32,"&lt;="&amp;$A1279),0)))</f>
        <v/>
      </c>
      <c r="AF1279" s="8" t="str" cm="1">
        <f t="array" ref="AF1279">IF(A1279="","",IF(COUNTIF('2) Income'!$D$13:$D$32,"Every 4 Weeks")=0,0,SUMPRODUCT(--(IFERROR(MOD(A1279-'2) Income'!$F$13:$F$32,28),1)=0),--('2) Income'!$D$13:$D$32="Every 4 Weeks"),--('2) Income'!$F$13:$F$32&lt;=A1279),'2) Income'!$E$13:$E$32)))</f>
        <v/>
      </c>
      <c r="AG1279" s="8" t="str">
        <f>IF(A1279="","",IF(COUNTIF('2) Income'!$D$13:$D$32,"Monthly")=0,0,IF(B1279="N",SUMIFS('2) Income'!$E$13:$E$32,'2) Income'!$D$13:$D$32,"monthly",'2) Income'!$F$13:$F$32,"&lt;="&amp;$A1279,'2) Income'!$I$13:$I$32,DAY(A1279)),SUMIFS('2) Income'!$E$13:$E$32,'2) Income'!$D$13:$D$32,"monthly",'2) Income'!$F$13:$F$32,"&lt;="&amp;$A1279,'2) Income'!$I$13:$I$32,"&gt;="&amp;DAY(A1279)))))</f>
        <v/>
      </c>
      <c r="AH1279" s="8" t="str" cm="1">
        <f t="array" ref="AH1279">IF(A1279="","",IF(COUNTIF('2) Income'!$D$13:$D$32,"Yearly")=0,0,SUMPRODUCT(--('2) Income'!$D$13:$D$32="Yearly"),--('2) Income'!$F$13:$F$32&lt;=A1279),IF(B1279="N",--('2) Income'!$I$13:$I$32=DAY(A1279)),--('2) Income'!$I$13:$I$32&gt;=DAY(A1279))),--(IFERROR(MOD('2) Income'!$H$13:$H$32-MONTH(A1279)+12,12),1)=0),'2) Income'!$E$13:$E$32)))</f>
        <v/>
      </c>
      <c r="AI1279" s="8" t="str">
        <f>IF(A1279="","",IF(COUNTIF('2) Income'!$D$13:$D$32,"one-time")=0,0,SUMIFS('2) Income'!$E$13:$E$32,'2) Income'!$D$13:$D$32,"one-time",'2) Income'!$F$13:$F$32,"="&amp;$A1279)))</f>
        <v/>
      </c>
      <c r="AJ1279" s="9" t="str">
        <f t="shared" si="96"/>
        <v/>
      </c>
    </row>
    <row r="1280" spans="1:36">
      <c r="A1280" s="7" t="str">
        <f>IF(A1279="","",IF(A1279+1&lt;='1) Period'!$E$21,A1279+1,""))</f>
        <v/>
      </c>
      <c r="B1280" s="7" t="e">
        <f t="shared" si="97"/>
        <v>#VALUE!</v>
      </c>
      <c r="C1280" t="e">
        <f t="shared" si="98"/>
        <v>#VALUE!</v>
      </c>
      <c r="D1280" s="8" t="str">
        <f>IF(A1280="","",IF(TEXT(A1280,"dddd")='4) Happy Money'!$E$23,WAllowance,0))</f>
        <v/>
      </c>
      <c r="E1280" s="8" t="str">
        <f>IF(A1280="","",IF(B1280="N",SUMIF(TMonthly[Day of the Month],DAY(A1280),TMonthly[Amount]),SUMIF(TMonthly[Day of the Month],"&gt;="&amp;DAY(A1280),TMonthly[Amount])))</f>
        <v/>
      </c>
      <c r="F1280" s="8" t="str" cm="1">
        <f t="array" ref="F1280">IF(A1280="","",SUMPRODUCT(--(TYearly[Due Date]&lt;=A1280),IF(B1280="N",--(TYearly[Day]=DAY(A1280)),--(TYearly[Day]&gt;=DAY(A1280))),--(IFERROR(MOD(TYearly[Month]-MONTH(A1280)+12,12),1)=0),TYearly[Amount]))</f>
        <v/>
      </c>
      <c r="G1280" s="8" t="str">
        <f>IF(A1280="","",SUMIF(TOneTime[Due Date],A1280,TOneTime[Amount]))</f>
        <v/>
      </c>
      <c r="H1280" s="8" t="str" cm="1">
        <f t="array" ref="H1280">IF(A1280="","",IF(COUNTIF(TOther[Frequency],$H$1)=0,0,SUMPRODUCT(--(IFERROR(MOD(A1280-TOther[Start Date],7),1)=0),--(TOther[Frequency]=$H$1),--(TOther[Start Date]&lt;=A1280),--(TOther[End Date Calc]&gt;=A1280),TOther[Amount])))</f>
        <v/>
      </c>
      <c r="I1280" s="8" t="str" cm="1">
        <f t="array" ref="I1280">IF(A1280="","",IF(COUNTIF(TOther[Frequency],$I$1)=0,0,SUMPRODUCT(--(IFERROR(MOD(A1280-TOther[Start Date],14),1)=0),--(TOther[Frequency]=$I$1),--(TOther[Start Date]&lt;=A1280),--(TOther[End Date Calc]&gt;=A1280),TOther[Amount])))</f>
        <v/>
      </c>
      <c r="J1280" s="8" t="str">
        <f>IF(A1280="","",IF(COUNTIF(TOther[Frequency],$J$1)=0,0,IF(OR(DAY(A1280)=1,DAY(A1280)=15),SUMIFS(TOther[Amount],TOther[Frequency],$J$1,TOther[Start Date],"&lt;="&amp;$A1280,TOther[End Date Calc],"&gt;="&amp;A1280),0)))</f>
        <v/>
      </c>
      <c r="K1280" s="8" t="str">
        <f>IF(A1280="","",IF(COUNTIF(TOther[Frequency],$K$1)=0,0,IF(A1280=(A1280-DAY(A1280)+1+2*7-WEEKDAY(A1280-DAY(A1280)+8-4,1)),SUMIFS(TOther[Amount],TOther[Frequency],$K$1,TOther[Start Date],"&lt;="&amp;$A1280,TOther[End Date Calc],"&gt;="&amp;A1280),0)))</f>
        <v/>
      </c>
      <c r="L1280" s="8" t="str">
        <f>IF(A1280="","",IF(COUNTIF(TOther[Frequency],$L$1)=0,0,IF(A1280=(A1280-DAY(A1280)+1+3*7-WEEKDAY(A1280-DAY(A1280)+8-4,1)),SUMIFS(TOther[Amount],TOther[Frequency],$L$1,TOther[Start Date],"&lt;="&amp;$A1280,TOther[End Date Calc],"&gt;="&amp;A1280),0)))</f>
        <v/>
      </c>
      <c r="M1280" s="8" t="str">
        <f>IF(A1280="","",IF(COUNTIF(TOther[Frequency],$M$1)=0,0,IF(A1280=(A1280-DAY(A1280)+1+4*7-WEEKDAY(A1280-DAY(A1280)+8-4,1)),SUMIFS(TOther[Amount],TOther[Frequency],$M$1,TOther[Start Date],"&lt;="&amp;$A1280,TOther[End Date Calc],"&gt;="&amp;A1280),0)))</f>
        <v/>
      </c>
      <c r="N1280" s="8" t="str" cm="1">
        <f t="array" ref="N1280">IF(A1280="","",IF(COUNTIF(TOther[Frequency],$N$1)=0,0,SUMPRODUCT(--(IFERROR(MOD(A1280-TOther[Start Date],28),1)=0),--(TOther[Frequency]=$N$1),--(TOther[Start Date]&lt;=A1280),--(TOther[End Date Calc]&gt;=A1280),TOther[Amount])))</f>
        <v/>
      </c>
      <c r="O1280" s="8" t="str" cm="1">
        <f t="array" ref="O1280">IF(A1280="","",IF(COUNTIF(TOther[Frequency],$O$1)=0,0,SUMPRODUCT(--(IFERROR(MOD(A1280-TOther[Start Date],42),1)=0),--(TOther[Frequency]=$O$1),--(TOther[Start Date]&lt;=A1280),--(TOther[End Date Calc]&gt;=A1280),TOther[Amount])))</f>
        <v/>
      </c>
      <c r="P1280" s="8" t="str" cm="1">
        <f t="array" ref="P1280">IF(A1280="","",IF(COUNTIF(TOther[Frequency],$P$1)=0,0,SUMPRODUCT(--(IFERROR(MOD(A1280-TOther[Start Date],56),1)=0),--(TOther[Frequency]=$P$1),--(TOther[Start Date]&lt;=A1280),--(TOther[End Date Calc]&gt;=A1280),TOther[Amount])))</f>
        <v/>
      </c>
      <c r="Q1280" s="8" t="str">
        <f>IF(A1280="","",IF(COUNTIF(TOther[Frequency],$Q$1)=0,0,IF(B1280="N",SUMIFS(TOther[Amount],TOther[Frequency],$Q$1,TOther[Start Date],"&lt;="&amp;$A1280,TOther[End Date Calc],"&gt;="&amp;A1280,TOther[Start Day],DAY(A1280)),SUMIFS(TOther[Amount],TOther[Frequency],$Q$1,TOther[Start Date],"&lt;="&amp;$A1280,TOther[End Date Calc],"&gt;="&amp;A1280,TOther[Start Day],"&gt;="&amp;DAY(A1280)))))</f>
        <v/>
      </c>
      <c r="R1280" s="8" t="str" cm="1">
        <f t="array" ref="R1280">IF(A1280="","",IF(COUNTIF(TOther[Frequency],R$1)=0,0,SUMPRODUCT(--(TOther[Frequency]=R$1),--(TOther[Start Date]&lt;=A1280),--(TOther[End Date Calc]&gt;=A1280),IF(B1280="N",--(TOther[Start Day]=DAY(A1280)),--(TOther[Start Day]&gt;=DAY(A1280))),--(IFERROR(MOD(TOther[Start Month]-MONTH(A1280)+2,2),1)=0),TOther[Amount])))</f>
        <v/>
      </c>
      <c r="S1280" s="8" t="str" cm="1">
        <f t="array" ref="S1280">IF(A1280="","",IF(COUNTIF(TOther[Frequency],S$1)=0,0,SUMPRODUCT(--(TOther[Frequency]=S$1),--(TOther[Start Date]&lt;=A1280),--(TOther[End Date Calc]&gt;=A1280),IF(B1280="N",--(TOther[Start Day]=DAY(A1280)),--(TOther[Start Day]&gt;=DAY(A1280))),--(IFERROR(MOD(TOther[Start Month]-MONTH(A1280)+3,3),1)=0),TOther[Amount])))</f>
        <v/>
      </c>
      <c r="T1280" s="8" t="str" cm="1">
        <f t="array" ref="T1280">IF($A1280="","",IF(COUNTIF(TOther[Frequency],T$1)=0,0,SUMPRODUCT(--(TOther[Frequency]=T$1),--(TOther[Start Date]&lt;=$A1280),--(TOther[End Date Calc]&gt;=$A1280),IF($B1280="N",--(TOther[Start Day]=DAY($A1280)),--(TOther[Start Day]&gt;=DAY($A1280))),--(IFERROR(MOD(TOther[Start Month]-MONTH($A1280)+4,4),1)=0),TOther[Amount])))</f>
        <v/>
      </c>
      <c r="U1280" s="8" t="str" cm="1">
        <f t="array" ref="U1280">IF(A1280="","",IF(COUNTIF(TOther[Frequency],$U$1)=0,0,SUMPRODUCT(--(TOther[Frequency]=$U$1),--(TOther[Start Date]&lt;=A1280),--(TOther[End Date Calc]&gt;=A1280),IF(B1280="N",--(TOther[Start Day]=DAY(A1280)),--(TOther[Start Day]&gt;=DAY(A1280))),--(IFERROR(MOD(TOther[Start Month]-MONTH(A1280)+6,6),1)=0),TOther[Amount])))</f>
        <v/>
      </c>
      <c r="V1280" s="8" t="str" cm="1">
        <f t="array" ref="V1280">IF(A1280="","",IF(COUNTIF(TOther[Frequency],$V$1)=0,0,SUMPRODUCT(--(TOther[Frequency]=$V$1),--(TOther[Start Date]&lt;=A1280),--(TOther[End Date Calc]&gt;=A1280),IF(B1280="N",--(TOther[Start Day]=DAY(A1280)),--(TOther[Start Day]&gt;=DAY(A1280))),--(IFERROR(MOD(TOther[Start Month]-MONTH(A1280)+12,12),1)=0),TOther[Amount])))</f>
        <v/>
      </c>
      <c r="W1280" s="8" t="str">
        <f>IF(A1280="","",SUMIFS(TOther[Amount],TOther[Start Date],A1280,TOther[Frequency],$W$1))</f>
        <v/>
      </c>
      <c r="X1280" s="9" t="str">
        <f t="shared" si="95"/>
        <v/>
      </c>
      <c r="Y1280" s="9" t="str">
        <f t="shared" si="99"/>
        <v/>
      </c>
      <c r="Z1280" s="8" t="str" cm="1">
        <f t="array" ref="Z1280">IF(A1280="","",IF(COUNTIF('2) Income'!$D$13:$D$32,"Weekly")=0,0,SUMPRODUCT(--(IFERROR(MOD(A1280-'2) Income'!$F$13:$F$32,7),1)=0),--('2) Income'!$D$13:$D$32="Weekly"),--('2) Income'!$F$13:$F$32&lt;=A1280),'2) Income'!$E$13:$E$32)))</f>
        <v/>
      </c>
      <c r="AA1280" s="8" t="str" cm="1">
        <f t="array" ref="AA1280">IF(A1280="","",IF(COUNTIF('2) Income'!$D$13:$D$32,"Every Other Week")=0,0,SUMPRODUCT(--(IFERROR(MOD(A1280-'2) Income'!$F$13:$F$32,14),1)=0),--('2) Income'!$D$13:$D$32="Every Other Week"),--('2) Income'!$F$13:$F$32&lt;=A1280),'2) Income'!$E$13:$E$32)))</f>
        <v/>
      </c>
      <c r="AB1280" s="8" t="str">
        <f>IF(A1280="","",IF(COUNTIF('2) Income'!$D$13:$D$32,"1st and 15th")=0,0,IF(OR(DAY(A1280)=1,DAY(A1280)=15),SUMIFS('2) Income'!$E$13:$E$32,'2) Income'!$D$13:$D$32,"1st and 15th",'2) Income'!$F$13:$F$32,"&lt;="&amp;$A1280),0)))</f>
        <v/>
      </c>
      <c r="AC1280" s="8" t="str">
        <f>IF(A1280="","",IF(COUNTIF('2) Income'!$D$13:$D$32,"2nd Wednesday")=0,0,IF(A1280=(A1280-DAY(A1280)+1+2*7-WEEKDAY(A1280-DAY(A1280)+8-4,1)),SUMIFS('2) Income'!$E$13:$E$32,'2) Income'!$D$13:$D$32,"2nd Wednesday",'2) Income'!$F$13:$F$32,"&lt;="&amp;$A1280),0)))</f>
        <v/>
      </c>
      <c r="AD1280" s="8" t="str">
        <f>IF(A1280="","",IF(COUNTIF('2) Income'!$D$13:$D$32,"3rd Wednesday")=0,0,IF(A1280=(A1280-DAY(A1280)+1+3*7-WEEKDAY(A1280-DAY(A1280)+8-4,1)),SUMIFS('2) Income'!$E$13:$E$32,'2) Income'!$D$13:$D$32,"3rd Wednesday",'2) Income'!$F$13:$F$32,"&lt;="&amp;$A1280),0)))</f>
        <v/>
      </c>
      <c r="AE1280" s="8" t="str">
        <f>IF(A1280="","",IF(COUNTIF('2) Income'!$D$13:$D$32,"4th Wednesday")=0,0,IF(A1280=(A1280-DAY(A1280)+1+4*7-WEEKDAY(A1280-DAY(A1280)+8-4,1)),SUMIFS('2) Income'!$E$13:$E$32,'2) Income'!$D$13:$D$32,"4th Wednesday",'2) Income'!$F$13:$F$32,"&lt;="&amp;$A1280),0)))</f>
        <v/>
      </c>
      <c r="AF1280" s="8" t="str" cm="1">
        <f t="array" ref="AF1280">IF(A1280="","",IF(COUNTIF('2) Income'!$D$13:$D$32,"Every 4 Weeks")=0,0,SUMPRODUCT(--(IFERROR(MOD(A1280-'2) Income'!$F$13:$F$32,28),1)=0),--('2) Income'!$D$13:$D$32="Every 4 Weeks"),--('2) Income'!$F$13:$F$32&lt;=A1280),'2) Income'!$E$13:$E$32)))</f>
        <v/>
      </c>
      <c r="AG1280" s="8" t="str">
        <f>IF(A1280="","",IF(COUNTIF('2) Income'!$D$13:$D$32,"Monthly")=0,0,IF(B1280="N",SUMIFS('2) Income'!$E$13:$E$32,'2) Income'!$D$13:$D$32,"monthly",'2) Income'!$F$13:$F$32,"&lt;="&amp;$A1280,'2) Income'!$I$13:$I$32,DAY(A1280)),SUMIFS('2) Income'!$E$13:$E$32,'2) Income'!$D$13:$D$32,"monthly",'2) Income'!$F$13:$F$32,"&lt;="&amp;$A1280,'2) Income'!$I$13:$I$32,"&gt;="&amp;DAY(A1280)))))</f>
        <v/>
      </c>
      <c r="AH1280" s="8" t="str" cm="1">
        <f t="array" ref="AH1280">IF(A1280="","",IF(COUNTIF('2) Income'!$D$13:$D$32,"Yearly")=0,0,SUMPRODUCT(--('2) Income'!$D$13:$D$32="Yearly"),--('2) Income'!$F$13:$F$32&lt;=A1280),IF(B1280="N",--('2) Income'!$I$13:$I$32=DAY(A1280)),--('2) Income'!$I$13:$I$32&gt;=DAY(A1280))),--(IFERROR(MOD('2) Income'!$H$13:$H$32-MONTH(A1280)+12,12),1)=0),'2) Income'!$E$13:$E$32)))</f>
        <v/>
      </c>
      <c r="AI1280" s="8" t="str">
        <f>IF(A1280="","",IF(COUNTIF('2) Income'!$D$13:$D$32,"one-time")=0,0,SUMIFS('2) Income'!$E$13:$E$32,'2) Income'!$D$13:$D$32,"one-time",'2) Income'!$F$13:$F$32,"="&amp;$A1280)))</f>
        <v/>
      </c>
      <c r="AJ1280" s="9" t="str">
        <f t="shared" si="96"/>
        <v/>
      </c>
    </row>
    <row r="1281" spans="1:36">
      <c r="A1281" s="7" t="str">
        <f>IF(A1280="","",IF(A1280+1&lt;='1) Period'!$E$21,A1280+1,""))</f>
        <v/>
      </c>
      <c r="B1281" s="7" t="e">
        <f t="shared" si="97"/>
        <v>#VALUE!</v>
      </c>
      <c r="C1281" t="e">
        <f t="shared" si="98"/>
        <v>#VALUE!</v>
      </c>
      <c r="D1281" s="8" t="str">
        <f>IF(A1281="","",IF(TEXT(A1281,"dddd")='4) Happy Money'!$E$23,WAllowance,0))</f>
        <v/>
      </c>
      <c r="E1281" s="8" t="str">
        <f>IF(A1281="","",IF(B1281="N",SUMIF(TMonthly[Day of the Month],DAY(A1281),TMonthly[Amount]),SUMIF(TMonthly[Day of the Month],"&gt;="&amp;DAY(A1281),TMonthly[Amount])))</f>
        <v/>
      </c>
      <c r="F1281" s="8" t="str" cm="1">
        <f t="array" ref="F1281">IF(A1281="","",SUMPRODUCT(--(TYearly[Due Date]&lt;=A1281),IF(B1281="N",--(TYearly[Day]=DAY(A1281)),--(TYearly[Day]&gt;=DAY(A1281))),--(IFERROR(MOD(TYearly[Month]-MONTH(A1281)+12,12),1)=0),TYearly[Amount]))</f>
        <v/>
      </c>
      <c r="G1281" s="8" t="str">
        <f>IF(A1281="","",SUMIF(TOneTime[Due Date],A1281,TOneTime[Amount]))</f>
        <v/>
      </c>
      <c r="H1281" s="8" t="str" cm="1">
        <f t="array" ref="H1281">IF(A1281="","",IF(COUNTIF(TOther[Frequency],$H$1)=0,0,SUMPRODUCT(--(IFERROR(MOD(A1281-TOther[Start Date],7),1)=0),--(TOther[Frequency]=$H$1),--(TOther[Start Date]&lt;=A1281),--(TOther[End Date Calc]&gt;=A1281),TOther[Amount])))</f>
        <v/>
      </c>
      <c r="I1281" s="8" t="str" cm="1">
        <f t="array" ref="I1281">IF(A1281="","",IF(COUNTIF(TOther[Frequency],$I$1)=0,0,SUMPRODUCT(--(IFERROR(MOD(A1281-TOther[Start Date],14),1)=0),--(TOther[Frequency]=$I$1),--(TOther[Start Date]&lt;=A1281),--(TOther[End Date Calc]&gt;=A1281),TOther[Amount])))</f>
        <v/>
      </c>
      <c r="J1281" s="8" t="str">
        <f>IF(A1281="","",IF(COUNTIF(TOther[Frequency],$J$1)=0,0,IF(OR(DAY(A1281)=1,DAY(A1281)=15),SUMIFS(TOther[Amount],TOther[Frequency],$J$1,TOther[Start Date],"&lt;="&amp;$A1281,TOther[End Date Calc],"&gt;="&amp;A1281),0)))</f>
        <v/>
      </c>
      <c r="K1281" s="8" t="str">
        <f>IF(A1281="","",IF(COUNTIF(TOther[Frequency],$K$1)=0,0,IF(A1281=(A1281-DAY(A1281)+1+2*7-WEEKDAY(A1281-DAY(A1281)+8-4,1)),SUMIFS(TOther[Amount],TOther[Frequency],$K$1,TOther[Start Date],"&lt;="&amp;$A1281,TOther[End Date Calc],"&gt;="&amp;A1281),0)))</f>
        <v/>
      </c>
      <c r="L1281" s="8" t="str">
        <f>IF(A1281="","",IF(COUNTIF(TOther[Frequency],$L$1)=0,0,IF(A1281=(A1281-DAY(A1281)+1+3*7-WEEKDAY(A1281-DAY(A1281)+8-4,1)),SUMIFS(TOther[Amount],TOther[Frequency],$L$1,TOther[Start Date],"&lt;="&amp;$A1281,TOther[End Date Calc],"&gt;="&amp;A1281),0)))</f>
        <v/>
      </c>
      <c r="M1281" s="8" t="str">
        <f>IF(A1281="","",IF(COUNTIF(TOther[Frequency],$M$1)=0,0,IF(A1281=(A1281-DAY(A1281)+1+4*7-WEEKDAY(A1281-DAY(A1281)+8-4,1)),SUMIFS(TOther[Amount],TOther[Frequency],$M$1,TOther[Start Date],"&lt;="&amp;$A1281,TOther[End Date Calc],"&gt;="&amp;A1281),0)))</f>
        <v/>
      </c>
      <c r="N1281" s="8" t="str" cm="1">
        <f t="array" ref="N1281">IF(A1281="","",IF(COUNTIF(TOther[Frequency],$N$1)=0,0,SUMPRODUCT(--(IFERROR(MOD(A1281-TOther[Start Date],28),1)=0),--(TOther[Frequency]=$N$1),--(TOther[Start Date]&lt;=A1281),--(TOther[End Date Calc]&gt;=A1281),TOther[Amount])))</f>
        <v/>
      </c>
      <c r="O1281" s="8" t="str" cm="1">
        <f t="array" ref="O1281">IF(A1281="","",IF(COUNTIF(TOther[Frequency],$O$1)=0,0,SUMPRODUCT(--(IFERROR(MOD(A1281-TOther[Start Date],42),1)=0),--(TOther[Frequency]=$O$1),--(TOther[Start Date]&lt;=A1281),--(TOther[End Date Calc]&gt;=A1281),TOther[Amount])))</f>
        <v/>
      </c>
      <c r="P1281" s="8" t="str" cm="1">
        <f t="array" ref="P1281">IF(A1281="","",IF(COUNTIF(TOther[Frequency],$P$1)=0,0,SUMPRODUCT(--(IFERROR(MOD(A1281-TOther[Start Date],56),1)=0),--(TOther[Frequency]=$P$1),--(TOther[Start Date]&lt;=A1281),--(TOther[End Date Calc]&gt;=A1281),TOther[Amount])))</f>
        <v/>
      </c>
      <c r="Q1281" s="8" t="str">
        <f>IF(A1281="","",IF(COUNTIF(TOther[Frequency],$Q$1)=0,0,IF(B1281="N",SUMIFS(TOther[Amount],TOther[Frequency],$Q$1,TOther[Start Date],"&lt;="&amp;$A1281,TOther[End Date Calc],"&gt;="&amp;A1281,TOther[Start Day],DAY(A1281)),SUMIFS(TOther[Amount],TOther[Frequency],$Q$1,TOther[Start Date],"&lt;="&amp;$A1281,TOther[End Date Calc],"&gt;="&amp;A1281,TOther[Start Day],"&gt;="&amp;DAY(A1281)))))</f>
        <v/>
      </c>
      <c r="R1281" s="8" t="str" cm="1">
        <f t="array" ref="R1281">IF(A1281="","",IF(COUNTIF(TOther[Frequency],R$1)=0,0,SUMPRODUCT(--(TOther[Frequency]=R$1),--(TOther[Start Date]&lt;=A1281),--(TOther[End Date Calc]&gt;=A1281),IF(B1281="N",--(TOther[Start Day]=DAY(A1281)),--(TOther[Start Day]&gt;=DAY(A1281))),--(IFERROR(MOD(TOther[Start Month]-MONTH(A1281)+2,2),1)=0),TOther[Amount])))</f>
        <v/>
      </c>
      <c r="S1281" s="8" t="str" cm="1">
        <f t="array" ref="S1281">IF(A1281="","",IF(COUNTIF(TOther[Frequency],S$1)=0,0,SUMPRODUCT(--(TOther[Frequency]=S$1),--(TOther[Start Date]&lt;=A1281),--(TOther[End Date Calc]&gt;=A1281),IF(B1281="N",--(TOther[Start Day]=DAY(A1281)),--(TOther[Start Day]&gt;=DAY(A1281))),--(IFERROR(MOD(TOther[Start Month]-MONTH(A1281)+3,3),1)=0),TOther[Amount])))</f>
        <v/>
      </c>
      <c r="T1281" s="8" t="str" cm="1">
        <f t="array" ref="T1281">IF($A1281="","",IF(COUNTIF(TOther[Frequency],T$1)=0,0,SUMPRODUCT(--(TOther[Frequency]=T$1),--(TOther[Start Date]&lt;=$A1281),--(TOther[End Date Calc]&gt;=$A1281),IF($B1281="N",--(TOther[Start Day]=DAY($A1281)),--(TOther[Start Day]&gt;=DAY($A1281))),--(IFERROR(MOD(TOther[Start Month]-MONTH($A1281)+4,4),1)=0),TOther[Amount])))</f>
        <v/>
      </c>
      <c r="U1281" s="8" t="str" cm="1">
        <f t="array" ref="U1281">IF(A1281="","",IF(COUNTIF(TOther[Frequency],$U$1)=0,0,SUMPRODUCT(--(TOther[Frequency]=$U$1),--(TOther[Start Date]&lt;=A1281),--(TOther[End Date Calc]&gt;=A1281),IF(B1281="N",--(TOther[Start Day]=DAY(A1281)),--(TOther[Start Day]&gt;=DAY(A1281))),--(IFERROR(MOD(TOther[Start Month]-MONTH(A1281)+6,6),1)=0),TOther[Amount])))</f>
        <v/>
      </c>
      <c r="V1281" s="8" t="str" cm="1">
        <f t="array" ref="V1281">IF(A1281="","",IF(COUNTIF(TOther[Frequency],$V$1)=0,0,SUMPRODUCT(--(TOther[Frequency]=$V$1),--(TOther[Start Date]&lt;=A1281),--(TOther[End Date Calc]&gt;=A1281),IF(B1281="N",--(TOther[Start Day]=DAY(A1281)),--(TOther[Start Day]&gt;=DAY(A1281))),--(IFERROR(MOD(TOther[Start Month]-MONTH(A1281)+12,12),1)=0),TOther[Amount])))</f>
        <v/>
      </c>
      <c r="W1281" s="8" t="str">
        <f>IF(A1281="","",SUMIFS(TOther[Amount],TOther[Start Date],A1281,TOther[Frequency],$W$1))</f>
        <v/>
      </c>
      <c r="X1281" s="9" t="str">
        <f t="shared" si="95"/>
        <v/>
      </c>
      <c r="Y1281" s="9" t="str">
        <f t="shared" si="99"/>
        <v/>
      </c>
      <c r="Z1281" s="8" t="str" cm="1">
        <f t="array" ref="Z1281">IF(A1281="","",IF(COUNTIF('2) Income'!$D$13:$D$32,"Weekly")=0,0,SUMPRODUCT(--(IFERROR(MOD(A1281-'2) Income'!$F$13:$F$32,7),1)=0),--('2) Income'!$D$13:$D$32="Weekly"),--('2) Income'!$F$13:$F$32&lt;=A1281),'2) Income'!$E$13:$E$32)))</f>
        <v/>
      </c>
      <c r="AA1281" s="8" t="str" cm="1">
        <f t="array" ref="AA1281">IF(A1281="","",IF(COUNTIF('2) Income'!$D$13:$D$32,"Every Other Week")=0,0,SUMPRODUCT(--(IFERROR(MOD(A1281-'2) Income'!$F$13:$F$32,14),1)=0),--('2) Income'!$D$13:$D$32="Every Other Week"),--('2) Income'!$F$13:$F$32&lt;=A1281),'2) Income'!$E$13:$E$32)))</f>
        <v/>
      </c>
      <c r="AB1281" s="8" t="str">
        <f>IF(A1281="","",IF(COUNTIF('2) Income'!$D$13:$D$32,"1st and 15th")=0,0,IF(OR(DAY(A1281)=1,DAY(A1281)=15),SUMIFS('2) Income'!$E$13:$E$32,'2) Income'!$D$13:$D$32,"1st and 15th",'2) Income'!$F$13:$F$32,"&lt;="&amp;$A1281),0)))</f>
        <v/>
      </c>
      <c r="AC1281" s="8" t="str">
        <f>IF(A1281="","",IF(COUNTIF('2) Income'!$D$13:$D$32,"2nd Wednesday")=0,0,IF(A1281=(A1281-DAY(A1281)+1+2*7-WEEKDAY(A1281-DAY(A1281)+8-4,1)),SUMIFS('2) Income'!$E$13:$E$32,'2) Income'!$D$13:$D$32,"2nd Wednesday",'2) Income'!$F$13:$F$32,"&lt;="&amp;$A1281),0)))</f>
        <v/>
      </c>
      <c r="AD1281" s="8" t="str">
        <f>IF(A1281="","",IF(COUNTIF('2) Income'!$D$13:$D$32,"3rd Wednesday")=0,0,IF(A1281=(A1281-DAY(A1281)+1+3*7-WEEKDAY(A1281-DAY(A1281)+8-4,1)),SUMIFS('2) Income'!$E$13:$E$32,'2) Income'!$D$13:$D$32,"3rd Wednesday",'2) Income'!$F$13:$F$32,"&lt;="&amp;$A1281),0)))</f>
        <v/>
      </c>
      <c r="AE1281" s="8" t="str">
        <f>IF(A1281="","",IF(COUNTIF('2) Income'!$D$13:$D$32,"4th Wednesday")=0,0,IF(A1281=(A1281-DAY(A1281)+1+4*7-WEEKDAY(A1281-DAY(A1281)+8-4,1)),SUMIFS('2) Income'!$E$13:$E$32,'2) Income'!$D$13:$D$32,"4th Wednesday",'2) Income'!$F$13:$F$32,"&lt;="&amp;$A1281),0)))</f>
        <v/>
      </c>
      <c r="AF1281" s="8" t="str" cm="1">
        <f t="array" ref="AF1281">IF(A1281="","",IF(COUNTIF('2) Income'!$D$13:$D$32,"Every 4 Weeks")=0,0,SUMPRODUCT(--(IFERROR(MOD(A1281-'2) Income'!$F$13:$F$32,28),1)=0),--('2) Income'!$D$13:$D$32="Every 4 Weeks"),--('2) Income'!$F$13:$F$32&lt;=A1281),'2) Income'!$E$13:$E$32)))</f>
        <v/>
      </c>
      <c r="AG1281" s="8" t="str">
        <f>IF(A1281="","",IF(COUNTIF('2) Income'!$D$13:$D$32,"Monthly")=0,0,IF(B1281="N",SUMIFS('2) Income'!$E$13:$E$32,'2) Income'!$D$13:$D$32,"monthly",'2) Income'!$F$13:$F$32,"&lt;="&amp;$A1281,'2) Income'!$I$13:$I$32,DAY(A1281)),SUMIFS('2) Income'!$E$13:$E$32,'2) Income'!$D$13:$D$32,"monthly",'2) Income'!$F$13:$F$32,"&lt;="&amp;$A1281,'2) Income'!$I$13:$I$32,"&gt;="&amp;DAY(A1281)))))</f>
        <v/>
      </c>
      <c r="AH1281" s="8" t="str" cm="1">
        <f t="array" ref="AH1281">IF(A1281="","",IF(COUNTIF('2) Income'!$D$13:$D$32,"Yearly")=0,0,SUMPRODUCT(--('2) Income'!$D$13:$D$32="Yearly"),--('2) Income'!$F$13:$F$32&lt;=A1281),IF(B1281="N",--('2) Income'!$I$13:$I$32=DAY(A1281)),--('2) Income'!$I$13:$I$32&gt;=DAY(A1281))),--(IFERROR(MOD('2) Income'!$H$13:$H$32-MONTH(A1281)+12,12),1)=0),'2) Income'!$E$13:$E$32)))</f>
        <v/>
      </c>
      <c r="AI1281" s="8" t="str">
        <f>IF(A1281="","",IF(COUNTIF('2) Income'!$D$13:$D$32,"one-time")=0,0,SUMIFS('2) Income'!$E$13:$E$32,'2) Income'!$D$13:$D$32,"one-time",'2) Income'!$F$13:$F$32,"="&amp;$A1281)))</f>
        <v/>
      </c>
      <c r="AJ1281" s="9" t="str">
        <f t="shared" si="96"/>
        <v/>
      </c>
    </row>
    <row r="1282" spans="1:36">
      <c r="A1282" s="7" t="str">
        <f>IF(A1281="","",IF(A1281+1&lt;='1) Period'!$E$21,A1281+1,""))</f>
        <v/>
      </c>
      <c r="B1282" s="7" t="e">
        <f t="shared" si="97"/>
        <v>#VALUE!</v>
      </c>
      <c r="C1282" t="e">
        <f t="shared" si="98"/>
        <v>#VALUE!</v>
      </c>
      <c r="D1282" s="8" t="str">
        <f>IF(A1282="","",IF(TEXT(A1282,"dddd")='4) Happy Money'!$E$23,WAllowance,0))</f>
        <v/>
      </c>
      <c r="E1282" s="8" t="str">
        <f>IF(A1282="","",IF(B1282="N",SUMIF(TMonthly[Day of the Month],DAY(A1282),TMonthly[Amount]),SUMIF(TMonthly[Day of the Month],"&gt;="&amp;DAY(A1282),TMonthly[Amount])))</f>
        <v/>
      </c>
      <c r="F1282" s="8" t="str" cm="1">
        <f t="array" ref="F1282">IF(A1282="","",SUMPRODUCT(--(TYearly[Due Date]&lt;=A1282),IF(B1282="N",--(TYearly[Day]=DAY(A1282)),--(TYearly[Day]&gt;=DAY(A1282))),--(IFERROR(MOD(TYearly[Month]-MONTH(A1282)+12,12),1)=0),TYearly[Amount]))</f>
        <v/>
      </c>
      <c r="G1282" s="8" t="str">
        <f>IF(A1282="","",SUMIF(TOneTime[Due Date],A1282,TOneTime[Amount]))</f>
        <v/>
      </c>
      <c r="H1282" s="8" t="str" cm="1">
        <f t="array" ref="H1282">IF(A1282="","",IF(COUNTIF(TOther[Frequency],$H$1)=0,0,SUMPRODUCT(--(IFERROR(MOD(A1282-TOther[Start Date],7),1)=0),--(TOther[Frequency]=$H$1),--(TOther[Start Date]&lt;=A1282),--(TOther[End Date Calc]&gt;=A1282),TOther[Amount])))</f>
        <v/>
      </c>
      <c r="I1282" s="8" t="str" cm="1">
        <f t="array" ref="I1282">IF(A1282="","",IF(COUNTIF(TOther[Frequency],$I$1)=0,0,SUMPRODUCT(--(IFERROR(MOD(A1282-TOther[Start Date],14),1)=0),--(TOther[Frequency]=$I$1),--(TOther[Start Date]&lt;=A1282),--(TOther[End Date Calc]&gt;=A1282),TOther[Amount])))</f>
        <v/>
      </c>
      <c r="J1282" s="8" t="str">
        <f>IF(A1282="","",IF(COUNTIF(TOther[Frequency],$J$1)=0,0,IF(OR(DAY(A1282)=1,DAY(A1282)=15),SUMIFS(TOther[Amount],TOther[Frequency],$J$1,TOther[Start Date],"&lt;="&amp;$A1282,TOther[End Date Calc],"&gt;="&amp;A1282),0)))</f>
        <v/>
      </c>
      <c r="K1282" s="8" t="str">
        <f>IF(A1282="","",IF(COUNTIF(TOther[Frequency],$K$1)=0,0,IF(A1282=(A1282-DAY(A1282)+1+2*7-WEEKDAY(A1282-DAY(A1282)+8-4,1)),SUMIFS(TOther[Amount],TOther[Frequency],$K$1,TOther[Start Date],"&lt;="&amp;$A1282,TOther[End Date Calc],"&gt;="&amp;A1282),0)))</f>
        <v/>
      </c>
      <c r="L1282" s="8" t="str">
        <f>IF(A1282="","",IF(COUNTIF(TOther[Frequency],$L$1)=0,0,IF(A1282=(A1282-DAY(A1282)+1+3*7-WEEKDAY(A1282-DAY(A1282)+8-4,1)),SUMIFS(TOther[Amount],TOther[Frequency],$L$1,TOther[Start Date],"&lt;="&amp;$A1282,TOther[End Date Calc],"&gt;="&amp;A1282),0)))</f>
        <v/>
      </c>
      <c r="M1282" s="8" t="str">
        <f>IF(A1282="","",IF(COUNTIF(TOther[Frequency],$M$1)=0,0,IF(A1282=(A1282-DAY(A1282)+1+4*7-WEEKDAY(A1282-DAY(A1282)+8-4,1)),SUMIFS(TOther[Amount],TOther[Frequency],$M$1,TOther[Start Date],"&lt;="&amp;$A1282,TOther[End Date Calc],"&gt;="&amp;A1282),0)))</f>
        <v/>
      </c>
      <c r="N1282" s="8" t="str" cm="1">
        <f t="array" ref="N1282">IF(A1282="","",IF(COUNTIF(TOther[Frequency],$N$1)=0,0,SUMPRODUCT(--(IFERROR(MOD(A1282-TOther[Start Date],28),1)=0),--(TOther[Frequency]=$N$1),--(TOther[Start Date]&lt;=A1282),--(TOther[End Date Calc]&gt;=A1282),TOther[Amount])))</f>
        <v/>
      </c>
      <c r="O1282" s="8" t="str" cm="1">
        <f t="array" ref="O1282">IF(A1282="","",IF(COUNTIF(TOther[Frequency],$O$1)=0,0,SUMPRODUCT(--(IFERROR(MOD(A1282-TOther[Start Date],42),1)=0),--(TOther[Frequency]=$O$1),--(TOther[Start Date]&lt;=A1282),--(TOther[End Date Calc]&gt;=A1282),TOther[Amount])))</f>
        <v/>
      </c>
      <c r="P1282" s="8" t="str" cm="1">
        <f t="array" ref="P1282">IF(A1282="","",IF(COUNTIF(TOther[Frequency],$P$1)=0,0,SUMPRODUCT(--(IFERROR(MOD(A1282-TOther[Start Date],56),1)=0),--(TOther[Frequency]=$P$1),--(TOther[Start Date]&lt;=A1282),--(TOther[End Date Calc]&gt;=A1282),TOther[Amount])))</f>
        <v/>
      </c>
      <c r="Q1282" s="8" t="str">
        <f>IF(A1282="","",IF(COUNTIF(TOther[Frequency],$Q$1)=0,0,IF(B1282="N",SUMIFS(TOther[Amount],TOther[Frequency],$Q$1,TOther[Start Date],"&lt;="&amp;$A1282,TOther[End Date Calc],"&gt;="&amp;A1282,TOther[Start Day],DAY(A1282)),SUMIFS(TOther[Amount],TOther[Frequency],$Q$1,TOther[Start Date],"&lt;="&amp;$A1282,TOther[End Date Calc],"&gt;="&amp;A1282,TOther[Start Day],"&gt;="&amp;DAY(A1282)))))</f>
        <v/>
      </c>
      <c r="R1282" s="8" t="str" cm="1">
        <f t="array" ref="R1282">IF(A1282="","",IF(COUNTIF(TOther[Frequency],R$1)=0,0,SUMPRODUCT(--(TOther[Frequency]=R$1),--(TOther[Start Date]&lt;=A1282),--(TOther[End Date Calc]&gt;=A1282),IF(B1282="N",--(TOther[Start Day]=DAY(A1282)),--(TOther[Start Day]&gt;=DAY(A1282))),--(IFERROR(MOD(TOther[Start Month]-MONTH(A1282)+2,2),1)=0),TOther[Amount])))</f>
        <v/>
      </c>
      <c r="S1282" s="8" t="str" cm="1">
        <f t="array" ref="S1282">IF(A1282="","",IF(COUNTIF(TOther[Frequency],S$1)=0,0,SUMPRODUCT(--(TOther[Frequency]=S$1),--(TOther[Start Date]&lt;=A1282),--(TOther[End Date Calc]&gt;=A1282),IF(B1282="N",--(TOther[Start Day]=DAY(A1282)),--(TOther[Start Day]&gt;=DAY(A1282))),--(IFERROR(MOD(TOther[Start Month]-MONTH(A1282)+3,3),1)=0),TOther[Amount])))</f>
        <v/>
      </c>
      <c r="T1282" s="8" t="str" cm="1">
        <f t="array" ref="T1282">IF($A1282="","",IF(COUNTIF(TOther[Frequency],T$1)=0,0,SUMPRODUCT(--(TOther[Frequency]=T$1),--(TOther[Start Date]&lt;=$A1282),--(TOther[End Date Calc]&gt;=$A1282),IF($B1282="N",--(TOther[Start Day]=DAY($A1282)),--(TOther[Start Day]&gt;=DAY($A1282))),--(IFERROR(MOD(TOther[Start Month]-MONTH($A1282)+4,4),1)=0),TOther[Amount])))</f>
        <v/>
      </c>
      <c r="U1282" s="8" t="str" cm="1">
        <f t="array" ref="U1282">IF(A1282="","",IF(COUNTIF(TOther[Frequency],$U$1)=0,0,SUMPRODUCT(--(TOther[Frequency]=$U$1),--(TOther[Start Date]&lt;=A1282),--(TOther[End Date Calc]&gt;=A1282),IF(B1282="N",--(TOther[Start Day]=DAY(A1282)),--(TOther[Start Day]&gt;=DAY(A1282))),--(IFERROR(MOD(TOther[Start Month]-MONTH(A1282)+6,6),1)=0),TOther[Amount])))</f>
        <v/>
      </c>
      <c r="V1282" s="8" t="str" cm="1">
        <f t="array" ref="V1282">IF(A1282="","",IF(COUNTIF(TOther[Frequency],$V$1)=0,0,SUMPRODUCT(--(TOther[Frequency]=$V$1),--(TOther[Start Date]&lt;=A1282),--(TOther[End Date Calc]&gt;=A1282),IF(B1282="N",--(TOther[Start Day]=DAY(A1282)),--(TOther[Start Day]&gt;=DAY(A1282))),--(IFERROR(MOD(TOther[Start Month]-MONTH(A1282)+12,12),1)=0),TOther[Amount])))</f>
        <v/>
      </c>
      <c r="W1282" s="8" t="str">
        <f>IF(A1282="","",SUMIFS(TOther[Amount],TOther[Start Date],A1282,TOther[Frequency],$W$1))</f>
        <v/>
      </c>
      <c r="X1282" s="9" t="str">
        <f t="shared" ref="X1282:X1345" si="100">IF(A1282="","",SUM(E1282:W1282))</f>
        <v/>
      </c>
      <c r="Y1282" s="9" t="str">
        <f t="shared" si="99"/>
        <v/>
      </c>
      <c r="Z1282" s="8" t="str" cm="1">
        <f t="array" ref="Z1282">IF(A1282="","",IF(COUNTIF('2) Income'!$D$13:$D$32,"Weekly")=0,0,SUMPRODUCT(--(IFERROR(MOD(A1282-'2) Income'!$F$13:$F$32,7),1)=0),--('2) Income'!$D$13:$D$32="Weekly"),--('2) Income'!$F$13:$F$32&lt;=A1282),'2) Income'!$E$13:$E$32)))</f>
        <v/>
      </c>
      <c r="AA1282" s="8" t="str" cm="1">
        <f t="array" ref="AA1282">IF(A1282="","",IF(COUNTIF('2) Income'!$D$13:$D$32,"Every Other Week")=0,0,SUMPRODUCT(--(IFERROR(MOD(A1282-'2) Income'!$F$13:$F$32,14),1)=0),--('2) Income'!$D$13:$D$32="Every Other Week"),--('2) Income'!$F$13:$F$32&lt;=A1282),'2) Income'!$E$13:$E$32)))</f>
        <v/>
      </c>
      <c r="AB1282" s="8" t="str">
        <f>IF(A1282="","",IF(COUNTIF('2) Income'!$D$13:$D$32,"1st and 15th")=0,0,IF(OR(DAY(A1282)=1,DAY(A1282)=15),SUMIFS('2) Income'!$E$13:$E$32,'2) Income'!$D$13:$D$32,"1st and 15th",'2) Income'!$F$13:$F$32,"&lt;="&amp;$A1282),0)))</f>
        <v/>
      </c>
      <c r="AC1282" s="8" t="str">
        <f>IF(A1282="","",IF(COUNTIF('2) Income'!$D$13:$D$32,"2nd Wednesday")=0,0,IF(A1282=(A1282-DAY(A1282)+1+2*7-WEEKDAY(A1282-DAY(A1282)+8-4,1)),SUMIFS('2) Income'!$E$13:$E$32,'2) Income'!$D$13:$D$32,"2nd Wednesday",'2) Income'!$F$13:$F$32,"&lt;="&amp;$A1282),0)))</f>
        <v/>
      </c>
      <c r="AD1282" s="8" t="str">
        <f>IF(A1282="","",IF(COUNTIF('2) Income'!$D$13:$D$32,"3rd Wednesday")=0,0,IF(A1282=(A1282-DAY(A1282)+1+3*7-WEEKDAY(A1282-DAY(A1282)+8-4,1)),SUMIFS('2) Income'!$E$13:$E$32,'2) Income'!$D$13:$D$32,"3rd Wednesday",'2) Income'!$F$13:$F$32,"&lt;="&amp;$A1282),0)))</f>
        <v/>
      </c>
      <c r="AE1282" s="8" t="str">
        <f>IF(A1282="","",IF(COUNTIF('2) Income'!$D$13:$D$32,"4th Wednesday")=0,0,IF(A1282=(A1282-DAY(A1282)+1+4*7-WEEKDAY(A1282-DAY(A1282)+8-4,1)),SUMIFS('2) Income'!$E$13:$E$32,'2) Income'!$D$13:$D$32,"4th Wednesday",'2) Income'!$F$13:$F$32,"&lt;="&amp;$A1282),0)))</f>
        <v/>
      </c>
      <c r="AF1282" s="8" t="str" cm="1">
        <f t="array" ref="AF1282">IF(A1282="","",IF(COUNTIF('2) Income'!$D$13:$D$32,"Every 4 Weeks")=0,0,SUMPRODUCT(--(IFERROR(MOD(A1282-'2) Income'!$F$13:$F$32,28),1)=0),--('2) Income'!$D$13:$D$32="Every 4 Weeks"),--('2) Income'!$F$13:$F$32&lt;=A1282),'2) Income'!$E$13:$E$32)))</f>
        <v/>
      </c>
      <c r="AG1282" s="8" t="str">
        <f>IF(A1282="","",IF(COUNTIF('2) Income'!$D$13:$D$32,"Monthly")=0,0,IF(B1282="N",SUMIFS('2) Income'!$E$13:$E$32,'2) Income'!$D$13:$D$32,"monthly",'2) Income'!$F$13:$F$32,"&lt;="&amp;$A1282,'2) Income'!$I$13:$I$32,DAY(A1282)),SUMIFS('2) Income'!$E$13:$E$32,'2) Income'!$D$13:$D$32,"monthly",'2) Income'!$F$13:$F$32,"&lt;="&amp;$A1282,'2) Income'!$I$13:$I$32,"&gt;="&amp;DAY(A1282)))))</f>
        <v/>
      </c>
      <c r="AH1282" s="8" t="str" cm="1">
        <f t="array" ref="AH1282">IF(A1282="","",IF(COUNTIF('2) Income'!$D$13:$D$32,"Yearly")=0,0,SUMPRODUCT(--('2) Income'!$D$13:$D$32="Yearly"),--('2) Income'!$F$13:$F$32&lt;=A1282),IF(B1282="N",--('2) Income'!$I$13:$I$32=DAY(A1282)),--('2) Income'!$I$13:$I$32&gt;=DAY(A1282))),--(IFERROR(MOD('2) Income'!$H$13:$H$32-MONTH(A1282)+12,12),1)=0),'2) Income'!$E$13:$E$32)))</f>
        <v/>
      </c>
      <c r="AI1282" s="8" t="str">
        <f>IF(A1282="","",IF(COUNTIF('2) Income'!$D$13:$D$32,"one-time")=0,0,SUMIFS('2) Income'!$E$13:$E$32,'2) Income'!$D$13:$D$32,"one-time",'2) Income'!$F$13:$F$32,"="&amp;$A1282)))</f>
        <v/>
      </c>
      <c r="AJ1282" s="9" t="str">
        <f t="shared" ref="AJ1282:AJ1345" si="101">IF(A1282="","",SUM(Z1282:AI1282))</f>
        <v/>
      </c>
    </row>
    <row r="1283" spans="1:36">
      <c r="A1283" s="7" t="str">
        <f>IF(A1282="","",IF(A1282+1&lt;='1) Period'!$E$21,A1282+1,""))</f>
        <v/>
      </c>
      <c r="B1283" s="7" t="e">
        <f t="shared" ref="B1283:B1346" si="102">IF(DAY(A1283)&gt;DAY(A1283+1),"Y","N")</f>
        <v>#VALUE!</v>
      </c>
      <c r="C1283" t="e">
        <f t="shared" ref="C1283:C1346" si="103">IF(WEEKDAY(A1283,2)&gt;5,"Y","F")</f>
        <v>#VALUE!</v>
      </c>
      <c r="D1283" s="8" t="str">
        <f>IF(A1283="","",IF(TEXT(A1283,"dddd")='4) Happy Money'!$E$23,WAllowance,0))</f>
        <v/>
      </c>
      <c r="E1283" s="8" t="str">
        <f>IF(A1283="","",IF(B1283="N",SUMIF(TMonthly[Day of the Month],DAY(A1283),TMonthly[Amount]),SUMIF(TMonthly[Day of the Month],"&gt;="&amp;DAY(A1283),TMonthly[Amount])))</f>
        <v/>
      </c>
      <c r="F1283" s="8" t="str" cm="1">
        <f t="array" ref="F1283">IF(A1283="","",SUMPRODUCT(--(TYearly[Due Date]&lt;=A1283),IF(B1283="N",--(TYearly[Day]=DAY(A1283)),--(TYearly[Day]&gt;=DAY(A1283))),--(IFERROR(MOD(TYearly[Month]-MONTH(A1283)+12,12),1)=0),TYearly[Amount]))</f>
        <v/>
      </c>
      <c r="G1283" s="8" t="str">
        <f>IF(A1283="","",SUMIF(TOneTime[Due Date],A1283,TOneTime[Amount]))</f>
        <v/>
      </c>
      <c r="H1283" s="8" t="str" cm="1">
        <f t="array" ref="H1283">IF(A1283="","",IF(COUNTIF(TOther[Frequency],$H$1)=0,0,SUMPRODUCT(--(IFERROR(MOD(A1283-TOther[Start Date],7),1)=0),--(TOther[Frequency]=$H$1),--(TOther[Start Date]&lt;=A1283),--(TOther[End Date Calc]&gt;=A1283),TOther[Amount])))</f>
        <v/>
      </c>
      <c r="I1283" s="8" t="str" cm="1">
        <f t="array" ref="I1283">IF(A1283="","",IF(COUNTIF(TOther[Frequency],$I$1)=0,0,SUMPRODUCT(--(IFERROR(MOD(A1283-TOther[Start Date],14),1)=0),--(TOther[Frequency]=$I$1),--(TOther[Start Date]&lt;=A1283),--(TOther[End Date Calc]&gt;=A1283),TOther[Amount])))</f>
        <v/>
      </c>
      <c r="J1283" s="8" t="str">
        <f>IF(A1283="","",IF(COUNTIF(TOther[Frequency],$J$1)=0,0,IF(OR(DAY(A1283)=1,DAY(A1283)=15),SUMIFS(TOther[Amount],TOther[Frequency],$J$1,TOther[Start Date],"&lt;="&amp;$A1283,TOther[End Date Calc],"&gt;="&amp;A1283),0)))</f>
        <v/>
      </c>
      <c r="K1283" s="8" t="str">
        <f>IF(A1283="","",IF(COUNTIF(TOther[Frequency],$K$1)=0,0,IF(A1283=(A1283-DAY(A1283)+1+2*7-WEEKDAY(A1283-DAY(A1283)+8-4,1)),SUMIFS(TOther[Amount],TOther[Frequency],$K$1,TOther[Start Date],"&lt;="&amp;$A1283,TOther[End Date Calc],"&gt;="&amp;A1283),0)))</f>
        <v/>
      </c>
      <c r="L1283" s="8" t="str">
        <f>IF(A1283="","",IF(COUNTIF(TOther[Frequency],$L$1)=0,0,IF(A1283=(A1283-DAY(A1283)+1+3*7-WEEKDAY(A1283-DAY(A1283)+8-4,1)),SUMIFS(TOther[Amount],TOther[Frequency],$L$1,TOther[Start Date],"&lt;="&amp;$A1283,TOther[End Date Calc],"&gt;="&amp;A1283),0)))</f>
        <v/>
      </c>
      <c r="M1283" s="8" t="str">
        <f>IF(A1283="","",IF(COUNTIF(TOther[Frequency],$M$1)=0,0,IF(A1283=(A1283-DAY(A1283)+1+4*7-WEEKDAY(A1283-DAY(A1283)+8-4,1)),SUMIFS(TOther[Amount],TOther[Frequency],$M$1,TOther[Start Date],"&lt;="&amp;$A1283,TOther[End Date Calc],"&gt;="&amp;A1283),0)))</f>
        <v/>
      </c>
      <c r="N1283" s="8" t="str" cm="1">
        <f t="array" ref="N1283">IF(A1283="","",IF(COUNTIF(TOther[Frequency],$N$1)=0,0,SUMPRODUCT(--(IFERROR(MOD(A1283-TOther[Start Date],28),1)=0),--(TOther[Frequency]=$N$1),--(TOther[Start Date]&lt;=A1283),--(TOther[End Date Calc]&gt;=A1283),TOther[Amount])))</f>
        <v/>
      </c>
      <c r="O1283" s="8" t="str" cm="1">
        <f t="array" ref="O1283">IF(A1283="","",IF(COUNTIF(TOther[Frequency],$O$1)=0,0,SUMPRODUCT(--(IFERROR(MOD(A1283-TOther[Start Date],42),1)=0),--(TOther[Frequency]=$O$1),--(TOther[Start Date]&lt;=A1283),--(TOther[End Date Calc]&gt;=A1283),TOther[Amount])))</f>
        <v/>
      </c>
      <c r="P1283" s="8" t="str" cm="1">
        <f t="array" ref="P1283">IF(A1283="","",IF(COUNTIF(TOther[Frequency],$P$1)=0,0,SUMPRODUCT(--(IFERROR(MOD(A1283-TOther[Start Date],56),1)=0),--(TOther[Frequency]=$P$1),--(TOther[Start Date]&lt;=A1283),--(TOther[End Date Calc]&gt;=A1283),TOther[Amount])))</f>
        <v/>
      </c>
      <c r="Q1283" s="8" t="str">
        <f>IF(A1283="","",IF(COUNTIF(TOther[Frequency],$Q$1)=0,0,IF(B1283="N",SUMIFS(TOther[Amount],TOther[Frequency],$Q$1,TOther[Start Date],"&lt;="&amp;$A1283,TOther[End Date Calc],"&gt;="&amp;A1283,TOther[Start Day],DAY(A1283)),SUMIFS(TOther[Amount],TOther[Frequency],$Q$1,TOther[Start Date],"&lt;="&amp;$A1283,TOther[End Date Calc],"&gt;="&amp;A1283,TOther[Start Day],"&gt;="&amp;DAY(A1283)))))</f>
        <v/>
      </c>
      <c r="R1283" s="8" t="str" cm="1">
        <f t="array" ref="R1283">IF(A1283="","",IF(COUNTIF(TOther[Frequency],R$1)=0,0,SUMPRODUCT(--(TOther[Frequency]=R$1),--(TOther[Start Date]&lt;=A1283),--(TOther[End Date Calc]&gt;=A1283),IF(B1283="N",--(TOther[Start Day]=DAY(A1283)),--(TOther[Start Day]&gt;=DAY(A1283))),--(IFERROR(MOD(TOther[Start Month]-MONTH(A1283)+2,2),1)=0),TOther[Amount])))</f>
        <v/>
      </c>
      <c r="S1283" s="8" t="str" cm="1">
        <f t="array" ref="S1283">IF(A1283="","",IF(COUNTIF(TOther[Frequency],S$1)=0,0,SUMPRODUCT(--(TOther[Frequency]=S$1),--(TOther[Start Date]&lt;=A1283),--(TOther[End Date Calc]&gt;=A1283),IF(B1283="N",--(TOther[Start Day]=DAY(A1283)),--(TOther[Start Day]&gt;=DAY(A1283))),--(IFERROR(MOD(TOther[Start Month]-MONTH(A1283)+3,3),1)=0),TOther[Amount])))</f>
        <v/>
      </c>
      <c r="T1283" s="8" t="str" cm="1">
        <f t="array" ref="T1283">IF($A1283="","",IF(COUNTIF(TOther[Frequency],T$1)=0,0,SUMPRODUCT(--(TOther[Frequency]=T$1),--(TOther[Start Date]&lt;=$A1283),--(TOther[End Date Calc]&gt;=$A1283),IF($B1283="N",--(TOther[Start Day]=DAY($A1283)),--(TOther[Start Day]&gt;=DAY($A1283))),--(IFERROR(MOD(TOther[Start Month]-MONTH($A1283)+4,4),1)=0),TOther[Amount])))</f>
        <v/>
      </c>
      <c r="U1283" s="8" t="str" cm="1">
        <f t="array" ref="U1283">IF(A1283="","",IF(COUNTIF(TOther[Frequency],$U$1)=0,0,SUMPRODUCT(--(TOther[Frequency]=$U$1),--(TOther[Start Date]&lt;=A1283),--(TOther[End Date Calc]&gt;=A1283),IF(B1283="N",--(TOther[Start Day]=DAY(A1283)),--(TOther[Start Day]&gt;=DAY(A1283))),--(IFERROR(MOD(TOther[Start Month]-MONTH(A1283)+6,6),1)=0),TOther[Amount])))</f>
        <v/>
      </c>
      <c r="V1283" s="8" t="str" cm="1">
        <f t="array" ref="V1283">IF(A1283="","",IF(COUNTIF(TOther[Frequency],$V$1)=0,0,SUMPRODUCT(--(TOther[Frequency]=$V$1),--(TOther[Start Date]&lt;=A1283),--(TOther[End Date Calc]&gt;=A1283),IF(B1283="N",--(TOther[Start Day]=DAY(A1283)),--(TOther[Start Day]&gt;=DAY(A1283))),--(IFERROR(MOD(TOther[Start Month]-MONTH(A1283)+12,12),1)=0),TOther[Amount])))</f>
        <v/>
      </c>
      <c r="W1283" s="8" t="str">
        <f>IF(A1283="","",SUMIFS(TOther[Amount],TOther[Start Date],A1283,TOther[Frequency],$W$1))</f>
        <v/>
      </c>
      <c r="X1283" s="9" t="str">
        <f t="shared" si="100"/>
        <v/>
      </c>
      <c r="Y1283" s="9" t="str">
        <f t="shared" ref="Y1283:Y1346" si="104">IF(A1283="","",SUM(H1283:W1283))</f>
        <v/>
      </c>
      <c r="Z1283" s="8" t="str" cm="1">
        <f t="array" ref="Z1283">IF(A1283="","",IF(COUNTIF('2) Income'!$D$13:$D$32,"Weekly")=0,0,SUMPRODUCT(--(IFERROR(MOD(A1283-'2) Income'!$F$13:$F$32,7),1)=0),--('2) Income'!$D$13:$D$32="Weekly"),--('2) Income'!$F$13:$F$32&lt;=A1283),'2) Income'!$E$13:$E$32)))</f>
        <v/>
      </c>
      <c r="AA1283" s="8" t="str" cm="1">
        <f t="array" ref="AA1283">IF(A1283="","",IF(COUNTIF('2) Income'!$D$13:$D$32,"Every Other Week")=0,0,SUMPRODUCT(--(IFERROR(MOD(A1283-'2) Income'!$F$13:$F$32,14),1)=0),--('2) Income'!$D$13:$D$32="Every Other Week"),--('2) Income'!$F$13:$F$32&lt;=A1283),'2) Income'!$E$13:$E$32)))</f>
        <v/>
      </c>
      <c r="AB1283" s="8" t="str">
        <f>IF(A1283="","",IF(COUNTIF('2) Income'!$D$13:$D$32,"1st and 15th")=0,0,IF(OR(DAY(A1283)=1,DAY(A1283)=15),SUMIFS('2) Income'!$E$13:$E$32,'2) Income'!$D$13:$D$32,"1st and 15th",'2) Income'!$F$13:$F$32,"&lt;="&amp;$A1283),0)))</f>
        <v/>
      </c>
      <c r="AC1283" s="8" t="str">
        <f>IF(A1283="","",IF(COUNTIF('2) Income'!$D$13:$D$32,"2nd Wednesday")=0,0,IF(A1283=(A1283-DAY(A1283)+1+2*7-WEEKDAY(A1283-DAY(A1283)+8-4,1)),SUMIFS('2) Income'!$E$13:$E$32,'2) Income'!$D$13:$D$32,"2nd Wednesday",'2) Income'!$F$13:$F$32,"&lt;="&amp;$A1283),0)))</f>
        <v/>
      </c>
      <c r="AD1283" s="8" t="str">
        <f>IF(A1283="","",IF(COUNTIF('2) Income'!$D$13:$D$32,"3rd Wednesday")=0,0,IF(A1283=(A1283-DAY(A1283)+1+3*7-WEEKDAY(A1283-DAY(A1283)+8-4,1)),SUMIFS('2) Income'!$E$13:$E$32,'2) Income'!$D$13:$D$32,"3rd Wednesday",'2) Income'!$F$13:$F$32,"&lt;="&amp;$A1283),0)))</f>
        <v/>
      </c>
      <c r="AE1283" s="8" t="str">
        <f>IF(A1283="","",IF(COUNTIF('2) Income'!$D$13:$D$32,"4th Wednesday")=0,0,IF(A1283=(A1283-DAY(A1283)+1+4*7-WEEKDAY(A1283-DAY(A1283)+8-4,1)),SUMIFS('2) Income'!$E$13:$E$32,'2) Income'!$D$13:$D$32,"4th Wednesday",'2) Income'!$F$13:$F$32,"&lt;="&amp;$A1283),0)))</f>
        <v/>
      </c>
      <c r="AF1283" s="8" t="str" cm="1">
        <f t="array" ref="AF1283">IF(A1283="","",IF(COUNTIF('2) Income'!$D$13:$D$32,"Every 4 Weeks")=0,0,SUMPRODUCT(--(IFERROR(MOD(A1283-'2) Income'!$F$13:$F$32,28),1)=0),--('2) Income'!$D$13:$D$32="Every 4 Weeks"),--('2) Income'!$F$13:$F$32&lt;=A1283),'2) Income'!$E$13:$E$32)))</f>
        <v/>
      </c>
      <c r="AG1283" s="8" t="str">
        <f>IF(A1283="","",IF(COUNTIF('2) Income'!$D$13:$D$32,"Monthly")=0,0,IF(B1283="N",SUMIFS('2) Income'!$E$13:$E$32,'2) Income'!$D$13:$D$32,"monthly",'2) Income'!$F$13:$F$32,"&lt;="&amp;$A1283,'2) Income'!$I$13:$I$32,DAY(A1283)),SUMIFS('2) Income'!$E$13:$E$32,'2) Income'!$D$13:$D$32,"monthly",'2) Income'!$F$13:$F$32,"&lt;="&amp;$A1283,'2) Income'!$I$13:$I$32,"&gt;="&amp;DAY(A1283)))))</f>
        <v/>
      </c>
      <c r="AH1283" s="8" t="str" cm="1">
        <f t="array" ref="AH1283">IF(A1283="","",IF(COUNTIF('2) Income'!$D$13:$D$32,"Yearly")=0,0,SUMPRODUCT(--('2) Income'!$D$13:$D$32="Yearly"),--('2) Income'!$F$13:$F$32&lt;=A1283),IF(B1283="N",--('2) Income'!$I$13:$I$32=DAY(A1283)),--('2) Income'!$I$13:$I$32&gt;=DAY(A1283))),--(IFERROR(MOD('2) Income'!$H$13:$H$32-MONTH(A1283)+12,12),1)=0),'2) Income'!$E$13:$E$32)))</f>
        <v/>
      </c>
      <c r="AI1283" s="8" t="str">
        <f>IF(A1283="","",IF(COUNTIF('2) Income'!$D$13:$D$32,"one-time")=0,0,SUMIFS('2) Income'!$E$13:$E$32,'2) Income'!$D$13:$D$32,"one-time",'2) Income'!$F$13:$F$32,"="&amp;$A1283)))</f>
        <v/>
      </c>
      <c r="AJ1283" s="9" t="str">
        <f t="shared" si="101"/>
        <v/>
      </c>
    </row>
    <row r="1284" spans="1:36">
      <c r="A1284" s="7" t="str">
        <f>IF(A1283="","",IF(A1283+1&lt;='1) Period'!$E$21,A1283+1,""))</f>
        <v/>
      </c>
      <c r="B1284" s="7" t="e">
        <f t="shared" si="102"/>
        <v>#VALUE!</v>
      </c>
      <c r="C1284" t="e">
        <f t="shared" si="103"/>
        <v>#VALUE!</v>
      </c>
      <c r="D1284" s="8" t="str">
        <f>IF(A1284="","",IF(TEXT(A1284,"dddd")='4) Happy Money'!$E$23,WAllowance,0))</f>
        <v/>
      </c>
      <c r="E1284" s="8" t="str">
        <f>IF(A1284="","",IF(B1284="N",SUMIF(TMonthly[Day of the Month],DAY(A1284),TMonthly[Amount]),SUMIF(TMonthly[Day of the Month],"&gt;="&amp;DAY(A1284),TMonthly[Amount])))</f>
        <v/>
      </c>
      <c r="F1284" s="8" t="str" cm="1">
        <f t="array" ref="F1284">IF(A1284="","",SUMPRODUCT(--(TYearly[Due Date]&lt;=A1284),IF(B1284="N",--(TYearly[Day]=DAY(A1284)),--(TYearly[Day]&gt;=DAY(A1284))),--(IFERROR(MOD(TYearly[Month]-MONTH(A1284)+12,12),1)=0),TYearly[Amount]))</f>
        <v/>
      </c>
      <c r="G1284" s="8" t="str">
        <f>IF(A1284="","",SUMIF(TOneTime[Due Date],A1284,TOneTime[Amount]))</f>
        <v/>
      </c>
      <c r="H1284" s="8" t="str" cm="1">
        <f t="array" ref="H1284">IF(A1284="","",IF(COUNTIF(TOther[Frequency],$H$1)=0,0,SUMPRODUCT(--(IFERROR(MOD(A1284-TOther[Start Date],7),1)=0),--(TOther[Frequency]=$H$1),--(TOther[Start Date]&lt;=A1284),--(TOther[End Date Calc]&gt;=A1284),TOther[Amount])))</f>
        <v/>
      </c>
      <c r="I1284" s="8" t="str" cm="1">
        <f t="array" ref="I1284">IF(A1284="","",IF(COUNTIF(TOther[Frequency],$I$1)=0,0,SUMPRODUCT(--(IFERROR(MOD(A1284-TOther[Start Date],14),1)=0),--(TOther[Frequency]=$I$1),--(TOther[Start Date]&lt;=A1284),--(TOther[End Date Calc]&gt;=A1284),TOther[Amount])))</f>
        <v/>
      </c>
      <c r="J1284" s="8" t="str">
        <f>IF(A1284="","",IF(COUNTIF(TOther[Frequency],$J$1)=0,0,IF(OR(DAY(A1284)=1,DAY(A1284)=15),SUMIFS(TOther[Amount],TOther[Frequency],$J$1,TOther[Start Date],"&lt;="&amp;$A1284,TOther[End Date Calc],"&gt;="&amp;A1284),0)))</f>
        <v/>
      </c>
      <c r="K1284" s="8" t="str">
        <f>IF(A1284="","",IF(COUNTIF(TOther[Frequency],$K$1)=0,0,IF(A1284=(A1284-DAY(A1284)+1+2*7-WEEKDAY(A1284-DAY(A1284)+8-4,1)),SUMIFS(TOther[Amount],TOther[Frequency],$K$1,TOther[Start Date],"&lt;="&amp;$A1284,TOther[End Date Calc],"&gt;="&amp;A1284),0)))</f>
        <v/>
      </c>
      <c r="L1284" s="8" t="str">
        <f>IF(A1284="","",IF(COUNTIF(TOther[Frequency],$L$1)=0,0,IF(A1284=(A1284-DAY(A1284)+1+3*7-WEEKDAY(A1284-DAY(A1284)+8-4,1)),SUMIFS(TOther[Amount],TOther[Frequency],$L$1,TOther[Start Date],"&lt;="&amp;$A1284,TOther[End Date Calc],"&gt;="&amp;A1284),0)))</f>
        <v/>
      </c>
      <c r="M1284" s="8" t="str">
        <f>IF(A1284="","",IF(COUNTIF(TOther[Frequency],$M$1)=0,0,IF(A1284=(A1284-DAY(A1284)+1+4*7-WEEKDAY(A1284-DAY(A1284)+8-4,1)),SUMIFS(TOther[Amount],TOther[Frequency],$M$1,TOther[Start Date],"&lt;="&amp;$A1284,TOther[End Date Calc],"&gt;="&amp;A1284),0)))</f>
        <v/>
      </c>
      <c r="N1284" s="8" t="str" cm="1">
        <f t="array" ref="N1284">IF(A1284="","",IF(COUNTIF(TOther[Frequency],$N$1)=0,0,SUMPRODUCT(--(IFERROR(MOD(A1284-TOther[Start Date],28),1)=0),--(TOther[Frequency]=$N$1),--(TOther[Start Date]&lt;=A1284),--(TOther[End Date Calc]&gt;=A1284),TOther[Amount])))</f>
        <v/>
      </c>
      <c r="O1284" s="8" t="str" cm="1">
        <f t="array" ref="O1284">IF(A1284="","",IF(COUNTIF(TOther[Frequency],$O$1)=0,0,SUMPRODUCT(--(IFERROR(MOD(A1284-TOther[Start Date],42),1)=0),--(TOther[Frequency]=$O$1),--(TOther[Start Date]&lt;=A1284),--(TOther[End Date Calc]&gt;=A1284),TOther[Amount])))</f>
        <v/>
      </c>
      <c r="P1284" s="8" t="str" cm="1">
        <f t="array" ref="P1284">IF(A1284="","",IF(COUNTIF(TOther[Frequency],$P$1)=0,0,SUMPRODUCT(--(IFERROR(MOD(A1284-TOther[Start Date],56),1)=0),--(TOther[Frequency]=$P$1),--(TOther[Start Date]&lt;=A1284),--(TOther[End Date Calc]&gt;=A1284),TOther[Amount])))</f>
        <v/>
      </c>
      <c r="Q1284" s="8" t="str">
        <f>IF(A1284="","",IF(COUNTIF(TOther[Frequency],$Q$1)=0,0,IF(B1284="N",SUMIFS(TOther[Amount],TOther[Frequency],$Q$1,TOther[Start Date],"&lt;="&amp;$A1284,TOther[End Date Calc],"&gt;="&amp;A1284,TOther[Start Day],DAY(A1284)),SUMIFS(TOther[Amount],TOther[Frequency],$Q$1,TOther[Start Date],"&lt;="&amp;$A1284,TOther[End Date Calc],"&gt;="&amp;A1284,TOther[Start Day],"&gt;="&amp;DAY(A1284)))))</f>
        <v/>
      </c>
      <c r="R1284" s="8" t="str" cm="1">
        <f t="array" ref="R1284">IF(A1284="","",IF(COUNTIF(TOther[Frequency],R$1)=0,0,SUMPRODUCT(--(TOther[Frequency]=R$1),--(TOther[Start Date]&lt;=A1284),--(TOther[End Date Calc]&gt;=A1284),IF(B1284="N",--(TOther[Start Day]=DAY(A1284)),--(TOther[Start Day]&gt;=DAY(A1284))),--(IFERROR(MOD(TOther[Start Month]-MONTH(A1284)+2,2),1)=0),TOther[Amount])))</f>
        <v/>
      </c>
      <c r="S1284" s="8" t="str" cm="1">
        <f t="array" ref="S1284">IF(A1284="","",IF(COUNTIF(TOther[Frequency],S$1)=0,0,SUMPRODUCT(--(TOther[Frequency]=S$1),--(TOther[Start Date]&lt;=A1284),--(TOther[End Date Calc]&gt;=A1284),IF(B1284="N",--(TOther[Start Day]=DAY(A1284)),--(TOther[Start Day]&gt;=DAY(A1284))),--(IFERROR(MOD(TOther[Start Month]-MONTH(A1284)+3,3),1)=0),TOther[Amount])))</f>
        <v/>
      </c>
      <c r="T1284" s="8" t="str" cm="1">
        <f t="array" ref="T1284">IF($A1284="","",IF(COUNTIF(TOther[Frequency],T$1)=0,0,SUMPRODUCT(--(TOther[Frequency]=T$1),--(TOther[Start Date]&lt;=$A1284),--(TOther[End Date Calc]&gt;=$A1284),IF($B1284="N",--(TOther[Start Day]=DAY($A1284)),--(TOther[Start Day]&gt;=DAY($A1284))),--(IFERROR(MOD(TOther[Start Month]-MONTH($A1284)+4,4),1)=0),TOther[Amount])))</f>
        <v/>
      </c>
      <c r="U1284" s="8" t="str" cm="1">
        <f t="array" ref="U1284">IF(A1284="","",IF(COUNTIF(TOther[Frequency],$U$1)=0,0,SUMPRODUCT(--(TOther[Frequency]=$U$1),--(TOther[Start Date]&lt;=A1284),--(TOther[End Date Calc]&gt;=A1284),IF(B1284="N",--(TOther[Start Day]=DAY(A1284)),--(TOther[Start Day]&gt;=DAY(A1284))),--(IFERROR(MOD(TOther[Start Month]-MONTH(A1284)+6,6),1)=0),TOther[Amount])))</f>
        <v/>
      </c>
      <c r="V1284" s="8" t="str" cm="1">
        <f t="array" ref="V1284">IF(A1284="","",IF(COUNTIF(TOther[Frequency],$V$1)=0,0,SUMPRODUCT(--(TOther[Frequency]=$V$1),--(TOther[Start Date]&lt;=A1284),--(TOther[End Date Calc]&gt;=A1284),IF(B1284="N",--(TOther[Start Day]=DAY(A1284)),--(TOther[Start Day]&gt;=DAY(A1284))),--(IFERROR(MOD(TOther[Start Month]-MONTH(A1284)+12,12),1)=0),TOther[Amount])))</f>
        <v/>
      </c>
      <c r="W1284" s="8" t="str">
        <f>IF(A1284="","",SUMIFS(TOther[Amount],TOther[Start Date],A1284,TOther[Frequency],$W$1))</f>
        <v/>
      </c>
      <c r="X1284" s="9" t="str">
        <f t="shared" si="100"/>
        <v/>
      </c>
      <c r="Y1284" s="9" t="str">
        <f t="shared" si="104"/>
        <v/>
      </c>
      <c r="Z1284" s="8" t="str" cm="1">
        <f t="array" ref="Z1284">IF(A1284="","",IF(COUNTIF('2) Income'!$D$13:$D$32,"Weekly")=0,0,SUMPRODUCT(--(IFERROR(MOD(A1284-'2) Income'!$F$13:$F$32,7),1)=0),--('2) Income'!$D$13:$D$32="Weekly"),--('2) Income'!$F$13:$F$32&lt;=A1284),'2) Income'!$E$13:$E$32)))</f>
        <v/>
      </c>
      <c r="AA1284" s="8" t="str" cm="1">
        <f t="array" ref="AA1284">IF(A1284="","",IF(COUNTIF('2) Income'!$D$13:$D$32,"Every Other Week")=0,0,SUMPRODUCT(--(IFERROR(MOD(A1284-'2) Income'!$F$13:$F$32,14),1)=0),--('2) Income'!$D$13:$D$32="Every Other Week"),--('2) Income'!$F$13:$F$32&lt;=A1284),'2) Income'!$E$13:$E$32)))</f>
        <v/>
      </c>
      <c r="AB1284" s="8" t="str">
        <f>IF(A1284="","",IF(COUNTIF('2) Income'!$D$13:$D$32,"1st and 15th")=0,0,IF(OR(DAY(A1284)=1,DAY(A1284)=15),SUMIFS('2) Income'!$E$13:$E$32,'2) Income'!$D$13:$D$32,"1st and 15th",'2) Income'!$F$13:$F$32,"&lt;="&amp;$A1284),0)))</f>
        <v/>
      </c>
      <c r="AC1284" s="8" t="str">
        <f>IF(A1284="","",IF(COUNTIF('2) Income'!$D$13:$D$32,"2nd Wednesday")=0,0,IF(A1284=(A1284-DAY(A1284)+1+2*7-WEEKDAY(A1284-DAY(A1284)+8-4,1)),SUMIFS('2) Income'!$E$13:$E$32,'2) Income'!$D$13:$D$32,"2nd Wednesday",'2) Income'!$F$13:$F$32,"&lt;="&amp;$A1284),0)))</f>
        <v/>
      </c>
      <c r="AD1284" s="8" t="str">
        <f>IF(A1284="","",IF(COUNTIF('2) Income'!$D$13:$D$32,"3rd Wednesday")=0,0,IF(A1284=(A1284-DAY(A1284)+1+3*7-WEEKDAY(A1284-DAY(A1284)+8-4,1)),SUMIFS('2) Income'!$E$13:$E$32,'2) Income'!$D$13:$D$32,"3rd Wednesday",'2) Income'!$F$13:$F$32,"&lt;="&amp;$A1284),0)))</f>
        <v/>
      </c>
      <c r="AE1284" s="8" t="str">
        <f>IF(A1284="","",IF(COUNTIF('2) Income'!$D$13:$D$32,"4th Wednesday")=0,0,IF(A1284=(A1284-DAY(A1284)+1+4*7-WEEKDAY(A1284-DAY(A1284)+8-4,1)),SUMIFS('2) Income'!$E$13:$E$32,'2) Income'!$D$13:$D$32,"4th Wednesday",'2) Income'!$F$13:$F$32,"&lt;="&amp;$A1284),0)))</f>
        <v/>
      </c>
      <c r="AF1284" s="8" t="str" cm="1">
        <f t="array" ref="AF1284">IF(A1284="","",IF(COUNTIF('2) Income'!$D$13:$D$32,"Every 4 Weeks")=0,0,SUMPRODUCT(--(IFERROR(MOD(A1284-'2) Income'!$F$13:$F$32,28),1)=0),--('2) Income'!$D$13:$D$32="Every 4 Weeks"),--('2) Income'!$F$13:$F$32&lt;=A1284),'2) Income'!$E$13:$E$32)))</f>
        <v/>
      </c>
      <c r="AG1284" s="8" t="str">
        <f>IF(A1284="","",IF(COUNTIF('2) Income'!$D$13:$D$32,"Monthly")=0,0,IF(B1284="N",SUMIFS('2) Income'!$E$13:$E$32,'2) Income'!$D$13:$D$32,"monthly",'2) Income'!$F$13:$F$32,"&lt;="&amp;$A1284,'2) Income'!$I$13:$I$32,DAY(A1284)),SUMIFS('2) Income'!$E$13:$E$32,'2) Income'!$D$13:$D$32,"monthly",'2) Income'!$F$13:$F$32,"&lt;="&amp;$A1284,'2) Income'!$I$13:$I$32,"&gt;="&amp;DAY(A1284)))))</f>
        <v/>
      </c>
      <c r="AH1284" s="8" t="str" cm="1">
        <f t="array" ref="AH1284">IF(A1284="","",IF(COUNTIF('2) Income'!$D$13:$D$32,"Yearly")=0,0,SUMPRODUCT(--('2) Income'!$D$13:$D$32="Yearly"),--('2) Income'!$F$13:$F$32&lt;=A1284),IF(B1284="N",--('2) Income'!$I$13:$I$32=DAY(A1284)),--('2) Income'!$I$13:$I$32&gt;=DAY(A1284))),--(IFERROR(MOD('2) Income'!$H$13:$H$32-MONTH(A1284)+12,12),1)=0),'2) Income'!$E$13:$E$32)))</f>
        <v/>
      </c>
      <c r="AI1284" s="8" t="str">
        <f>IF(A1284="","",IF(COUNTIF('2) Income'!$D$13:$D$32,"one-time")=0,0,SUMIFS('2) Income'!$E$13:$E$32,'2) Income'!$D$13:$D$32,"one-time",'2) Income'!$F$13:$F$32,"="&amp;$A1284)))</f>
        <v/>
      </c>
      <c r="AJ1284" s="9" t="str">
        <f t="shared" si="101"/>
        <v/>
      </c>
    </row>
    <row r="1285" spans="1:36">
      <c r="A1285" s="7" t="str">
        <f>IF(A1284="","",IF(A1284+1&lt;='1) Period'!$E$21,A1284+1,""))</f>
        <v/>
      </c>
      <c r="B1285" s="7" t="e">
        <f t="shared" si="102"/>
        <v>#VALUE!</v>
      </c>
      <c r="C1285" t="e">
        <f t="shared" si="103"/>
        <v>#VALUE!</v>
      </c>
      <c r="D1285" s="8" t="str">
        <f>IF(A1285="","",IF(TEXT(A1285,"dddd")='4) Happy Money'!$E$23,WAllowance,0))</f>
        <v/>
      </c>
      <c r="E1285" s="8" t="str">
        <f>IF(A1285="","",IF(B1285="N",SUMIF(TMonthly[Day of the Month],DAY(A1285),TMonthly[Amount]),SUMIF(TMonthly[Day of the Month],"&gt;="&amp;DAY(A1285),TMonthly[Amount])))</f>
        <v/>
      </c>
      <c r="F1285" s="8" t="str" cm="1">
        <f t="array" ref="F1285">IF(A1285="","",SUMPRODUCT(--(TYearly[Due Date]&lt;=A1285),IF(B1285="N",--(TYearly[Day]=DAY(A1285)),--(TYearly[Day]&gt;=DAY(A1285))),--(IFERROR(MOD(TYearly[Month]-MONTH(A1285)+12,12),1)=0),TYearly[Amount]))</f>
        <v/>
      </c>
      <c r="G1285" s="8" t="str">
        <f>IF(A1285="","",SUMIF(TOneTime[Due Date],A1285,TOneTime[Amount]))</f>
        <v/>
      </c>
      <c r="H1285" s="8" t="str" cm="1">
        <f t="array" ref="H1285">IF(A1285="","",IF(COUNTIF(TOther[Frequency],$H$1)=0,0,SUMPRODUCT(--(IFERROR(MOD(A1285-TOther[Start Date],7),1)=0),--(TOther[Frequency]=$H$1),--(TOther[Start Date]&lt;=A1285),--(TOther[End Date Calc]&gt;=A1285),TOther[Amount])))</f>
        <v/>
      </c>
      <c r="I1285" s="8" t="str" cm="1">
        <f t="array" ref="I1285">IF(A1285="","",IF(COUNTIF(TOther[Frequency],$I$1)=0,0,SUMPRODUCT(--(IFERROR(MOD(A1285-TOther[Start Date],14),1)=0),--(TOther[Frequency]=$I$1),--(TOther[Start Date]&lt;=A1285),--(TOther[End Date Calc]&gt;=A1285),TOther[Amount])))</f>
        <v/>
      </c>
      <c r="J1285" s="8" t="str">
        <f>IF(A1285="","",IF(COUNTIF(TOther[Frequency],$J$1)=0,0,IF(OR(DAY(A1285)=1,DAY(A1285)=15),SUMIFS(TOther[Amount],TOther[Frequency],$J$1,TOther[Start Date],"&lt;="&amp;$A1285,TOther[End Date Calc],"&gt;="&amp;A1285),0)))</f>
        <v/>
      </c>
      <c r="K1285" s="8" t="str">
        <f>IF(A1285="","",IF(COUNTIF(TOther[Frequency],$K$1)=0,0,IF(A1285=(A1285-DAY(A1285)+1+2*7-WEEKDAY(A1285-DAY(A1285)+8-4,1)),SUMIFS(TOther[Amount],TOther[Frequency],$K$1,TOther[Start Date],"&lt;="&amp;$A1285,TOther[End Date Calc],"&gt;="&amp;A1285),0)))</f>
        <v/>
      </c>
      <c r="L1285" s="8" t="str">
        <f>IF(A1285="","",IF(COUNTIF(TOther[Frequency],$L$1)=0,0,IF(A1285=(A1285-DAY(A1285)+1+3*7-WEEKDAY(A1285-DAY(A1285)+8-4,1)),SUMIFS(TOther[Amount],TOther[Frequency],$L$1,TOther[Start Date],"&lt;="&amp;$A1285,TOther[End Date Calc],"&gt;="&amp;A1285),0)))</f>
        <v/>
      </c>
      <c r="M1285" s="8" t="str">
        <f>IF(A1285="","",IF(COUNTIF(TOther[Frequency],$M$1)=0,0,IF(A1285=(A1285-DAY(A1285)+1+4*7-WEEKDAY(A1285-DAY(A1285)+8-4,1)),SUMIFS(TOther[Amount],TOther[Frequency],$M$1,TOther[Start Date],"&lt;="&amp;$A1285,TOther[End Date Calc],"&gt;="&amp;A1285),0)))</f>
        <v/>
      </c>
      <c r="N1285" s="8" t="str" cm="1">
        <f t="array" ref="N1285">IF(A1285="","",IF(COUNTIF(TOther[Frequency],$N$1)=0,0,SUMPRODUCT(--(IFERROR(MOD(A1285-TOther[Start Date],28),1)=0),--(TOther[Frequency]=$N$1),--(TOther[Start Date]&lt;=A1285),--(TOther[End Date Calc]&gt;=A1285),TOther[Amount])))</f>
        <v/>
      </c>
      <c r="O1285" s="8" t="str" cm="1">
        <f t="array" ref="O1285">IF(A1285="","",IF(COUNTIF(TOther[Frequency],$O$1)=0,0,SUMPRODUCT(--(IFERROR(MOD(A1285-TOther[Start Date],42),1)=0),--(TOther[Frequency]=$O$1),--(TOther[Start Date]&lt;=A1285),--(TOther[End Date Calc]&gt;=A1285),TOther[Amount])))</f>
        <v/>
      </c>
      <c r="P1285" s="8" t="str" cm="1">
        <f t="array" ref="P1285">IF(A1285="","",IF(COUNTIF(TOther[Frequency],$P$1)=0,0,SUMPRODUCT(--(IFERROR(MOD(A1285-TOther[Start Date],56),1)=0),--(TOther[Frequency]=$P$1),--(TOther[Start Date]&lt;=A1285),--(TOther[End Date Calc]&gt;=A1285),TOther[Amount])))</f>
        <v/>
      </c>
      <c r="Q1285" s="8" t="str">
        <f>IF(A1285="","",IF(COUNTIF(TOther[Frequency],$Q$1)=0,0,IF(B1285="N",SUMIFS(TOther[Amount],TOther[Frequency],$Q$1,TOther[Start Date],"&lt;="&amp;$A1285,TOther[End Date Calc],"&gt;="&amp;A1285,TOther[Start Day],DAY(A1285)),SUMIFS(TOther[Amount],TOther[Frequency],$Q$1,TOther[Start Date],"&lt;="&amp;$A1285,TOther[End Date Calc],"&gt;="&amp;A1285,TOther[Start Day],"&gt;="&amp;DAY(A1285)))))</f>
        <v/>
      </c>
      <c r="R1285" s="8" t="str" cm="1">
        <f t="array" ref="R1285">IF(A1285="","",IF(COUNTIF(TOther[Frequency],R$1)=0,0,SUMPRODUCT(--(TOther[Frequency]=R$1),--(TOther[Start Date]&lt;=A1285),--(TOther[End Date Calc]&gt;=A1285),IF(B1285="N",--(TOther[Start Day]=DAY(A1285)),--(TOther[Start Day]&gt;=DAY(A1285))),--(IFERROR(MOD(TOther[Start Month]-MONTH(A1285)+2,2),1)=0),TOther[Amount])))</f>
        <v/>
      </c>
      <c r="S1285" s="8" t="str" cm="1">
        <f t="array" ref="S1285">IF(A1285="","",IF(COUNTIF(TOther[Frequency],S$1)=0,0,SUMPRODUCT(--(TOther[Frequency]=S$1),--(TOther[Start Date]&lt;=A1285),--(TOther[End Date Calc]&gt;=A1285),IF(B1285="N",--(TOther[Start Day]=DAY(A1285)),--(TOther[Start Day]&gt;=DAY(A1285))),--(IFERROR(MOD(TOther[Start Month]-MONTH(A1285)+3,3),1)=0),TOther[Amount])))</f>
        <v/>
      </c>
      <c r="T1285" s="8" t="str" cm="1">
        <f t="array" ref="T1285">IF($A1285="","",IF(COUNTIF(TOther[Frequency],T$1)=0,0,SUMPRODUCT(--(TOther[Frequency]=T$1),--(TOther[Start Date]&lt;=$A1285),--(TOther[End Date Calc]&gt;=$A1285),IF($B1285="N",--(TOther[Start Day]=DAY($A1285)),--(TOther[Start Day]&gt;=DAY($A1285))),--(IFERROR(MOD(TOther[Start Month]-MONTH($A1285)+4,4),1)=0),TOther[Amount])))</f>
        <v/>
      </c>
      <c r="U1285" s="8" t="str" cm="1">
        <f t="array" ref="U1285">IF(A1285="","",IF(COUNTIF(TOther[Frequency],$U$1)=0,0,SUMPRODUCT(--(TOther[Frequency]=$U$1),--(TOther[Start Date]&lt;=A1285),--(TOther[End Date Calc]&gt;=A1285),IF(B1285="N",--(TOther[Start Day]=DAY(A1285)),--(TOther[Start Day]&gt;=DAY(A1285))),--(IFERROR(MOD(TOther[Start Month]-MONTH(A1285)+6,6),1)=0),TOther[Amount])))</f>
        <v/>
      </c>
      <c r="V1285" s="8" t="str" cm="1">
        <f t="array" ref="V1285">IF(A1285="","",IF(COUNTIF(TOther[Frequency],$V$1)=0,0,SUMPRODUCT(--(TOther[Frequency]=$V$1),--(TOther[Start Date]&lt;=A1285),--(TOther[End Date Calc]&gt;=A1285),IF(B1285="N",--(TOther[Start Day]=DAY(A1285)),--(TOther[Start Day]&gt;=DAY(A1285))),--(IFERROR(MOD(TOther[Start Month]-MONTH(A1285)+12,12),1)=0),TOther[Amount])))</f>
        <v/>
      </c>
      <c r="W1285" s="8" t="str">
        <f>IF(A1285="","",SUMIFS(TOther[Amount],TOther[Start Date],A1285,TOther[Frequency],$W$1))</f>
        <v/>
      </c>
      <c r="X1285" s="9" t="str">
        <f t="shared" si="100"/>
        <v/>
      </c>
      <c r="Y1285" s="9" t="str">
        <f t="shared" si="104"/>
        <v/>
      </c>
      <c r="Z1285" s="8" t="str" cm="1">
        <f t="array" ref="Z1285">IF(A1285="","",IF(COUNTIF('2) Income'!$D$13:$D$32,"Weekly")=0,0,SUMPRODUCT(--(IFERROR(MOD(A1285-'2) Income'!$F$13:$F$32,7),1)=0),--('2) Income'!$D$13:$D$32="Weekly"),--('2) Income'!$F$13:$F$32&lt;=A1285),'2) Income'!$E$13:$E$32)))</f>
        <v/>
      </c>
      <c r="AA1285" s="8" t="str" cm="1">
        <f t="array" ref="AA1285">IF(A1285="","",IF(COUNTIF('2) Income'!$D$13:$D$32,"Every Other Week")=0,0,SUMPRODUCT(--(IFERROR(MOD(A1285-'2) Income'!$F$13:$F$32,14),1)=0),--('2) Income'!$D$13:$D$32="Every Other Week"),--('2) Income'!$F$13:$F$32&lt;=A1285),'2) Income'!$E$13:$E$32)))</f>
        <v/>
      </c>
      <c r="AB1285" s="8" t="str">
        <f>IF(A1285="","",IF(COUNTIF('2) Income'!$D$13:$D$32,"1st and 15th")=0,0,IF(OR(DAY(A1285)=1,DAY(A1285)=15),SUMIFS('2) Income'!$E$13:$E$32,'2) Income'!$D$13:$D$32,"1st and 15th",'2) Income'!$F$13:$F$32,"&lt;="&amp;$A1285),0)))</f>
        <v/>
      </c>
      <c r="AC1285" s="8" t="str">
        <f>IF(A1285="","",IF(COUNTIF('2) Income'!$D$13:$D$32,"2nd Wednesday")=0,0,IF(A1285=(A1285-DAY(A1285)+1+2*7-WEEKDAY(A1285-DAY(A1285)+8-4,1)),SUMIFS('2) Income'!$E$13:$E$32,'2) Income'!$D$13:$D$32,"2nd Wednesday",'2) Income'!$F$13:$F$32,"&lt;="&amp;$A1285),0)))</f>
        <v/>
      </c>
      <c r="AD1285" s="8" t="str">
        <f>IF(A1285="","",IF(COUNTIF('2) Income'!$D$13:$D$32,"3rd Wednesday")=0,0,IF(A1285=(A1285-DAY(A1285)+1+3*7-WEEKDAY(A1285-DAY(A1285)+8-4,1)),SUMIFS('2) Income'!$E$13:$E$32,'2) Income'!$D$13:$D$32,"3rd Wednesday",'2) Income'!$F$13:$F$32,"&lt;="&amp;$A1285),0)))</f>
        <v/>
      </c>
      <c r="AE1285" s="8" t="str">
        <f>IF(A1285="","",IF(COUNTIF('2) Income'!$D$13:$D$32,"4th Wednesday")=0,0,IF(A1285=(A1285-DAY(A1285)+1+4*7-WEEKDAY(A1285-DAY(A1285)+8-4,1)),SUMIFS('2) Income'!$E$13:$E$32,'2) Income'!$D$13:$D$32,"4th Wednesday",'2) Income'!$F$13:$F$32,"&lt;="&amp;$A1285),0)))</f>
        <v/>
      </c>
      <c r="AF1285" s="8" t="str" cm="1">
        <f t="array" ref="AF1285">IF(A1285="","",IF(COUNTIF('2) Income'!$D$13:$D$32,"Every 4 Weeks")=0,0,SUMPRODUCT(--(IFERROR(MOD(A1285-'2) Income'!$F$13:$F$32,28),1)=0),--('2) Income'!$D$13:$D$32="Every 4 Weeks"),--('2) Income'!$F$13:$F$32&lt;=A1285),'2) Income'!$E$13:$E$32)))</f>
        <v/>
      </c>
      <c r="AG1285" s="8" t="str">
        <f>IF(A1285="","",IF(COUNTIF('2) Income'!$D$13:$D$32,"Monthly")=0,0,IF(B1285="N",SUMIFS('2) Income'!$E$13:$E$32,'2) Income'!$D$13:$D$32,"monthly",'2) Income'!$F$13:$F$32,"&lt;="&amp;$A1285,'2) Income'!$I$13:$I$32,DAY(A1285)),SUMIFS('2) Income'!$E$13:$E$32,'2) Income'!$D$13:$D$32,"monthly",'2) Income'!$F$13:$F$32,"&lt;="&amp;$A1285,'2) Income'!$I$13:$I$32,"&gt;="&amp;DAY(A1285)))))</f>
        <v/>
      </c>
      <c r="AH1285" s="8" t="str" cm="1">
        <f t="array" ref="AH1285">IF(A1285="","",IF(COUNTIF('2) Income'!$D$13:$D$32,"Yearly")=0,0,SUMPRODUCT(--('2) Income'!$D$13:$D$32="Yearly"),--('2) Income'!$F$13:$F$32&lt;=A1285),IF(B1285="N",--('2) Income'!$I$13:$I$32=DAY(A1285)),--('2) Income'!$I$13:$I$32&gt;=DAY(A1285))),--(IFERROR(MOD('2) Income'!$H$13:$H$32-MONTH(A1285)+12,12),1)=0),'2) Income'!$E$13:$E$32)))</f>
        <v/>
      </c>
      <c r="AI1285" s="8" t="str">
        <f>IF(A1285="","",IF(COUNTIF('2) Income'!$D$13:$D$32,"one-time")=0,0,SUMIFS('2) Income'!$E$13:$E$32,'2) Income'!$D$13:$D$32,"one-time",'2) Income'!$F$13:$F$32,"="&amp;$A1285)))</f>
        <v/>
      </c>
      <c r="AJ1285" s="9" t="str">
        <f t="shared" si="101"/>
        <v/>
      </c>
    </row>
    <row r="1286" spans="1:36">
      <c r="A1286" s="7" t="str">
        <f>IF(A1285="","",IF(A1285+1&lt;='1) Period'!$E$21,A1285+1,""))</f>
        <v/>
      </c>
      <c r="B1286" s="7" t="e">
        <f t="shared" si="102"/>
        <v>#VALUE!</v>
      </c>
      <c r="C1286" t="e">
        <f t="shared" si="103"/>
        <v>#VALUE!</v>
      </c>
      <c r="D1286" s="8" t="str">
        <f>IF(A1286="","",IF(TEXT(A1286,"dddd")='4) Happy Money'!$E$23,WAllowance,0))</f>
        <v/>
      </c>
      <c r="E1286" s="8" t="str">
        <f>IF(A1286="","",IF(B1286="N",SUMIF(TMonthly[Day of the Month],DAY(A1286),TMonthly[Amount]),SUMIF(TMonthly[Day of the Month],"&gt;="&amp;DAY(A1286),TMonthly[Amount])))</f>
        <v/>
      </c>
      <c r="F1286" s="8" t="str" cm="1">
        <f t="array" ref="F1286">IF(A1286="","",SUMPRODUCT(--(TYearly[Due Date]&lt;=A1286),IF(B1286="N",--(TYearly[Day]=DAY(A1286)),--(TYearly[Day]&gt;=DAY(A1286))),--(IFERROR(MOD(TYearly[Month]-MONTH(A1286)+12,12),1)=0),TYearly[Amount]))</f>
        <v/>
      </c>
      <c r="G1286" s="8" t="str">
        <f>IF(A1286="","",SUMIF(TOneTime[Due Date],A1286,TOneTime[Amount]))</f>
        <v/>
      </c>
      <c r="H1286" s="8" t="str" cm="1">
        <f t="array" ref="H1286">IF(A1286="","",IF(COUNTIF(TOther[Frequency],$H$1)=0,0,SUMPRODUCT(--(IFERROR(MOD(A1286-TOther[Start Date],7),1)=0),--(TOther[Frequency]=$H$1),--(TOther[Start Date]&lt;=A1286),--(TOther[End Date Calc]&gt;=A1286),TOther[Amount])))</f>
        <v/>
      </c>
      <c r="I1286" s="8" t="str" cm="1">
        <f t="array" ref="I1286">IF(A1286="","",IF(COUNTIF(TOther[Frequency],$I$1)=0,0,SUMPRODUCT(--(IFERROR(MOD(A1286-TOther[Start Date],14),1)=0),--(TOther[Frequency]=$I$1),--(TOther[Start Date]&lt;=A1286),--(TOther[End Date Calc]&gt;=A1286),TOther[Amount])))</f>
        <v/>
      </c>
      <c r="J1286" s="8" t="str">
        <f>IF(A1286="","",IF(COUNTIF(TOther[Frequency],$J$1)=0,0,IF(OR(DAY(A1286)=1,DAY(A1286)=15),SUMIFS(TOther[Amount],TOther[Frequency],$J$1,TOther[Start Date],"&lt;="&amp;$A1286,TOther[End Date Calc],"&gt;="&amp;A1286),0)))</f>
        <v/>
      </c>
      <c r="K1286" s="8" t="str">
        <f>IF(A1286="","",IF(COUNTIF(TOther[Frequency],$K$1)=0,0,IF(A1286=(A1286-DAY(A1286)+1+2*7-WEEKDAY(A1286-DAY(A1286)+8-4,1)),SUMIFS(TOther[Amount],TOther[Frequency],$K$1,TOther[Start Date],"&lt;="&amp;$A1286,TOther[End Date Calc],"&gt;="&amp;A1286),0)))</f>
        <v/>
      </c>
      <c r="L1286" s="8" t="str">
        <f>IF(A1286="","",IF(COUNTIF(TOther[Frequency],$L$1)=0,0,IF(A1286=(A1286-DAY(A1286)+1+3*7-WEEKDAY(A1286-DAY(A1286)+8-4,1)),SUMIFS(TOther[Amount],TOther[Frequency],$L$1,TOther[Start Date],"&lt;="&amp;$A1286,TOther[End Date Calc],"&gt;="&amp;A1286),0)))</f>
        <v/>
      </c>
      <c r="M1286" s="8" t="str">
        <f>IF(A1286="","",IF(COUNTIF(TOther[Frequency],$M$1)=0,0,IF(A1286=(A1286-DAY(A1286)+1+4*7-WEEKDAY(A1286-DAY(A1286)+8-4,1)),SUMIFS(TOther[Amount],TOther[Frequency],$M$1,TOther[Start Date],"&lt;="&amp;$A1286,TOther[End Date Calc],"&gt;="&amp;A1286),0)))</f>
        <v/>
      </c>
      <c r="N1286" s="8" t="str" cm="1">
        <f t="array" ref="N1286">IF(A1286="","",IF(COUNTIF(TOther[Frequency],$N$1)=0,0,SUMPRODUCT(--(IFERROR(MOD(A1286-TOther[Start Date],28),1)=0),--(TOther[Frequency]=$N$1),--(TOther[Start Date]&lt;=A1286),--(TOther[End Date Calc]&gt;=A1286),TOther[Amount])))</f>
        <v/>
      </c>
      <c r="O1286" s="8" t="str" cm="1">
        <f t="array" ref="O1286">IF(A1286="","",IF(COUNTIF(TOther[Frequency],$O$1)=0,0,SUMPRODUCT(--(IFERROR(MOD(A1286-TOther[Start Date],42),1)=0),--(TOther[Frequency]=$O$1),--(TOther[Start Date]&lt;=A1286),--(TOther[End Date Calc]&gt;=A1286),TOther[Amount])))</f>
        <v/>
      </c>
      <c r="P1286" s="8" t="str" cm="1">
        <f t="array" ref="P1286">IF(A1286="","",IF(COUNTIF(TOther[Frequency],$P$1)=0,0,SUMPRODUCT(--(IFERROR(MOD(A1286-TOther[Start Date],56),1)=0),--(TOther[Frequency]=$P$1),--(TOther[Start Date]&lt;=A1286),--(TOther[End Date Calc]&gt;=A1286),TOther[Amount])))</f>
        <v/>
      </c>
      <c r="Q1286" s="8" t="str">
        <f>IF(A1286="","",IF(COUNTIF(TOther[Frequency],$Q$1)=0,0,IF(B1286="N",SUMIFS(TOther[Amount],TOther[Frequency],$Q$1,TOther[Start Date],"&lt;="&amp;$A1286,TOther[End Date Calc],"&gt;="&amp;A1286,TOther[Start Day],DAY(A1286)),SUMIFS(TOther[Amount],TOther[Frequency],$Q$1,TOther[Start Date],"&lt;="&amp;$A1286,TOther[End Date Calc],"&gt;="&amp;A1286,TOther[Start Day],"&gt;="&amp;DAY(A1286)))))</f>
        <v/>
      </c>
      <c r="R1286" s="8" t="str" cm="1">
        <f t="array" ref="R1286">IF(A1286="","",IF(COUNTIF(TOther[Frequency],R$1)=0,0,SUMPRODUCT(--(TOther[Frequency]=R$1),--(TOther[Start Date]&lt;=A1286),--(TOther[End Date Calc]&gt;=A1286),IF(B1286="N",--(TOther[Start Day]=DAY(A1286)),--(TOther[Start Day]&gt;=DAY(A1286))),--(IFERROR(MOD(TOther[Start Month]-MONTH(A1286)+2,2),1)=0),TOther[Amount])))</f>
        <v/>
      </c>
      <c r="S1286" s="8" t="str" cm="1">
        <f t="array" ref="S1286">IF(A1286="","",IF(COUNTIF(TOther[Frequency],S$1)=0,0,SUMPRODUCT(--(TOther[Frequency]=S$1),--(TOther[Start Date]&lt;=A1286),--(TOther[End Date Calc]&gt;=A1286),IF(B1286="N",--(TOther[Start Day]=DAY(A1286)),--(TOther[Start Day]&gt;=DAY(A1286))),--(IFERROR(MOD(TOther[Start Month]-MONTH(A1286)+3,3),1)=0),TOther[Amount])))</f>
        <v/>
      </c>
      <c r="T1286" s="8" t="str" cm="1">
        <f t="array" ref="T1286">IF($A1286="","",IF(COUNTIF(TOther[Frequency],T$1)=0,0,SUMPRODUCT(--(TOther[Frequency]=T$1),--(TOther[Start Date]&lt;=$A1286),--(TOther[End Date Calc]&gt;=$A1286),IF($B1286="N",--(TOther[Start Day]=DAY($A1286)),--(TOther[Start Day]&gt;=DAY($A1286))),--(IFERROR(MOD(TOther[Start Month]-MONTH($A1286)+4,4),1)=0),TOther[Amount])))</f>
        <v/>
      </c>
      <c r="U1286" s="8" t="str" cm="1">
        <f t="array" ref="U1286">IF(A1286="","",IF(COUNTIF(TOther[Frequency],$U$1)=0,0,SUMPRODUCT(--(TOther[Frequency]=$U$1),--(TOther[Start Date]&lt;=A1286),--(TOther[End Date Calc]&gt;=A1286),IF(B1286="N",--(TOther[Start Day]=DAY(A1286)),--(TOther[Start Day]&gt;=DAY(A1286))),--(IFERROR(MOD(TOther[Start Month]-MONTH(A1286)+6,6),1)=0),TOther[Amount])))</f>
        <v/>
      </c>
      <c r="V1286" s="8" t="str" cm="1">
        <f t="array" ref="V1286">IF(A1286="","",IF(COUNTIF(TOther[Frequency],$V$1)=0,0,SUMPRODUCT(--(TOther[Frequency]=$V$1),--(TOther[Start Date]&lt;=A1286),--(TOther[End Date Calc]&gt;=A1286),IF(B1286="N",--(TOther[Start Day]=DAY(A1286)),--(TOther[Start Day]&gt;=DAY(A1286))),--(IFERROR(MOD(TOther[Start Month]-MONTH(A1286)+12,12),1)=0),TOther[Amount])))</f>
        <v/>
      </c>
      <c r="W1286" s="8" t="str">
        <f>IF(A1286="","",SUMIFS(TOther[Amount],TOther[Start Date],A1286,TOther[Frequency],$W$1))</f>
        <v/>
      </c>
      <c r="X1286" s="9" t="str">
        <f t="shared" si="100"/>
        <v/>
      </c>
      <c r="Y1286" s="9" t="str">
        <f t="shared" si="104"/>
        <v/>
      </c>
      <c r="Z1286" s="8" t="str" cm="1">
        <f t="array" ref="Z1286">IF(A1286="","",IF(COUNTIF('2) Income'!$D$13:$D$32,"Weekly")=0,0,SUMPRODUCT(--(IFERROR(MOD(A1286-'2) Income'!$F$13:$F$32,7),1)=0),--('2) Income'!$D$13:$D$32="Weekly"),--('2) Income'!$F$13:$F$32&lt;=A1286),'2) Income'!$E$13:$E$32)))</f>
        <v/>
      </c>
      <c r="AA1286" s="8" t="str" cm="1">
        <f t="array" ref="AA1286">IF(A1286="","",IF(COUNTIF('2) Income'!$D$13:$D$32,"Every Other Week")=0,0,SUMPRODUCT(--(IFERROR(MOD(A1286-'2) Income'!$F$13:$F$32,14),1)=0),--('2) Income'!$D$13:$D$32="Every Other Week"),--('2) Income'!$F$13:$F$32&lt;=A1286),'2) Income'!$E$13:$E$32)))</f>
        <v/>
      </c>
      <c r="AB1286" s="8" t="str">
        <f>IF(A1286="","",IF(COUNTIF('2) Income'!$D$13:$D$32,"1st and 15th")=0,0,IF(OR(DAY(A1286)=1,DAY(A1286)=15),SUMIFS('2) Income'!$E$13:$E$32,'2) Income'!$D$13:$D$32,"1st and 15th",'2) Income'!$F$13:$F$32,"&lt;="&amp;$A1286),0)))</f>
        <v/>
      </c>
      <c r="AC1286" s="8" t="str">
        <f>IF(A1286="","",IF(COUNTIF('2) Income'!$D$13:$D$32,"2nd Wednesday")=0,0,IF(A1286=(A1286-DAY(A1286)+1+2*7-WEEKDAY(A1286-DAY(A1286)+8-4,1)),SUMIFS('2) Income'!$E$13:$E$32,'2) Income'!$D$13:$D$32,"2nd Wednesday",'2) Income'!$F$13:$F$32,"&lt;="&amp;$A1286),0)))</f>
        <v/>
      </c>
      <c r="AD1286" s="8" t="str">
        <f>IF(A1286="","",IF(COUNTIF('2) Income'!$D$13:$D$32,"3rd Wednesday")=0,0,IF(A1286=(A1286-DAY(A1286)+1+3*7-WEEKDAY(A1286-DAY(A1286)+8-4,1)),SUMIFS('2) Income'!$E$13:$E$32,'2) Income'!$D$13:$D$32,"3rd Wednesday",'2) Income'!$F$13:$F$32,"&lt;="&amp;$A1286),0)))</f>
        <v/>
      </c>
      <c r="AE1286" s="8" t="str">
        <f>IF(A1286="","",IF(COUNTIF('2) Income'!$D$13:$D$32,"4th Wednesday")=0,0,IF(A1286=(A1286-DAY(A1286)+1+4*7-WEEKDAY(A1286-DAY(A1286)+8-4,1)),SUMIFS('2) Income'!$E$13:$E$32,'2) Income'!$D$13:$D$32,"4th Wednesday",'2) Income'!$F$13:$F$32,"&lt;="&amp;$A1286),0)))</f>
        <v/>
      </c>
      <c r="AF1286" s="8" t="str" cm="1">
        <f t="array" ref="AF1286">IF(A1286="","",IF(COUNTIF('2) Income'!$D$13:$D$32,"Every 4 Weeks")=0,0,SUMPRODUCT(--(IFERROR(MOD(A1286-'2) Income'!$F$13:$F$32,28),1)=0),--('2) Income'!$D$13:$D$32="Every 4 Weeks"),--('2) Income'!$F$13:$F$32&lt;=A1286),'2) Income'!$E$13:$E$32)))</f>
        <v/>
      </c>
      <c r="AG1286" s="8" t="str">
        <f>IF(A1286="","",IF(COUNTIF('2) Income'!$D$13:$D$32,"Monthly")=0,0,IF(B1286="N",SUMIFS('2) Income'!$E$13:$E$32,'2) Income'!$D$13:$D$32,"monthly",'2) Income'!$F$13:$F$32,"&lt;="&amp;$A1286,'2) Income'!$I$13:$I$32,DAY(A1286)),SUMIFS('2) Income'!$E$13:$E$32,'2) Income'!$D$13:$D$32,"monthly",'2) Income'!$F$13:$F$32,"&lt;="&amp;$A1286,'2) Income'!$I$13:$I$32,"&gt;="&amp;DAY(A1286)))))</f>
        <v/>
      </c>
      <c r="AH1286" s="8" t="str" cm="1">
        <f t="array" ref="AH1286">IF(A1286="","",IF(COUNTIF('2) Income'!$D$13:$D$32,"Yearly")=0,0,SUMPRODUCT(--('2) Income'!$D$13:$D$32="Yearly"),--('2) Income'!$F$13:$F$32&lt;=A1286),IF(B1286="N",--('2) Income'!$I$13:$I$32=DAY(A1286)),--('2) Income'!$I$13:$I$32&gt;=DAY(A1286))),--(IFERROR(MOD('2) Income'!$H$13:$H$32-MONTH(A1286)+12,12),1)=0),'2) Income'!$E$13:$E$32)))</f>
        <v/>
      </c>
      <c r="AI1286" s="8" t="str">
        <f>IF(A1286="","",IF(COUNTIF('2) Income'!$D$13:$D$32,"one-time")=0,0,SUMIFS('2) Income'!$E$13:$E$32,'2) Income'!$D$13:$D$32,"one-time",'2) Income'!$F$13:$F$32,"="&amp;$A1286)))</f>
        <v/>
      </c>
      <c r="AJ1286" s="9" t="str">
        <f t="shared" si="101"/>
        <v/>
      </c>
    </row>
    <row r="1287" spans="1:36">
      <c r="A1287" s="7" t="str">
        <f>IF(A1286="","",IF(A1286+1&lt;='1) Period'!$E$21,A1286+1,""))</f>
        <v/>
      </c>
      <c r="B1287" s="7" t="e">
        <f t="shared" si="102"/>
        <v>#VALUE!</v>
      </c>
      <c r="C1287" t="e">
        <f t="shared" si="103"/>
        <v>#VALUE!</v>
      </c>
      <c r="D1287" s="8" t="str">
        <f>IF(A1287="","",IF(TEXT(A1287,"dddd")='4) Happy Money'!$E$23,WAllowance,0))</f>
        <v/>
      </c>
      <c r="E1287" s="8" t="str">
        <f>IF(A1287="","",IF(B1287="N",SUMIF(TMonthly[Day of the Month],DAY(A1287),TMonthly[Amount]),SUMIF(TMonthly[Day of the Month],"&gt;="&amp;DAY(A1287),TMonthly[Amount])))</f>
        <v/>
      </c>
      <c r="F1287" s="8" t="str" cm="1">
        <f t="array" ref="F1287">IF(A1287="","",SUMPRODUCT(--(TYearly[Due Date]&lt;=A1287),IF(B1287="N",--(TYearly[Day]=DAY(A1287)),--(TYearly[Day]&gt;=DAY(A1287))),--(IFERROR(MOD(TYearly[Month]-MONTH(A1287)+12,12),1)=0),TYearly[Amount]))</f>
        <v/>
      </c>
      <c r="G1287" s="8" t="str">
        <f>IF(A1287="","",SUMIF(TOneTime[Due Date],A1287,TOneTime[Amount]))</f>
        <v/>
      </c>
      <c r="H1287" s="8" t="str" cm="1">
        <f t="array" ref="H1287">IF(A1287="","",IF(COUNTIF(TOther[Frequency],$H$1)=0,0,SUMPRODUCT(--(IFERROR(MOD(A1287-TOther[Start Date],7),1)=0),--(TOther[Frequency]=$H$1),--(TOther[Start Date]&lt;=A1287),--(TOther[End Date Calc]&gt;=A1287),TOther[Amount])))</f>
        <v/>
      </c>
      <c r="I1287" s="8" t="str" cm="1">
        <f t="array" ref="I1287">IF(A1287="","",IF(COUNTIF(TOther[Frequency],$I$1)=0,0,SUMPRODUCT(--(IFERROR(MOD(A1287-TOther[Start Date],14),1)=0),--(TOther[Frequency]=$I$1),--(TOther[Start Date]&lt;=A1287),--(TOther[End Date Calc]&gt;=A1287),TOther[Amount])))</f>
        <v/>
      </c>
      <c r="J1287" s="8" t="str">
        <f>IF(A1287="","",IF(COUNTIF(TOther[Frequency],$J$1)=0,0,IF(OR(DAY(A1287)=1,DAY(A1287)=15),SUMIFS(TOther[Amount],TOther[Frequency],$J$1,TOther[Start Date],"&lt;="&amp;$A1287,TOther[End Date Calc],"&gt;="&amp;A1287),0)))</f>
        <v/>
      </c>
      <c r="K1287" s="8" t="str">
        <f>IF(A1287="","",IF(COUNTIF(TOther[Frequency],$K$1)=0,0,IF(A1287=(A1287-DAY(A1287)+1+2*7-WEEKDAY(A1287-DAY(A1287)+8-4,1)),SUMIFS(TOther[Amount],TOther[Frequency],$K$1,TOther[Start Date],"&lt;="&amp;$A1287,TOther[End Date Calc],"&gt;="&amp;A1287),0)))</f>
        <v/>
      </c>
      <c r="L1287" s="8" t="str">
        <f>IF(A1287="","",IF(COUNTIF(TOther[Frequency],$L$1)=0,0,IF(A1287=(A1287-DAY(A1287)+1+3*7-WEEKDAY(A1287-DAY(A1287)+8-4,1)),SUMIFS(TOther[Amount],TOther[Frequency],$L$1,TOther[Start Date],"&lt;="&amp;$A1287,TOther[End Date Calc],"&gt;="&amp;A1287),0)))</f>
        <v/>
      </c>
      <c r="M1287" s="8" t="str">
        <f>IF(A1287="","",IF(COUNTIF(TOther[Frequency],$M$1)=0,0,IF(A1287=(A1287-DAY(A1287)+1+4*7-WEEKDAY(A1287-DAY(A1287)+8-4,1)),SUMIFS(TOther[Amount],TOther[Frequency],$M$1,TOther[Start Date],"&lt;="&amp;$A1287,TOther[End Date Calc],"&gt;="&amp;A1287),0)))</f>
        <v/>
      </c>
      <c r="N1287" s="8" t="str" cm="1">
        <f t="array" ref="N1287">IF(A1287="","",IF(COUNTIF(TOther[Frequency],$N$1)=0,0,SUMPRODUCT(--(IFERROR(MOD(A1287-TOther[Start Date],28),1)=0),--(TOther[Frequency]=$N$1),--(TOther[Start Date]&lt;=A1287),--(TOther[End Date Calc]&gt;=A1287),TOther[Amount])))</f>
        <v/>
      </c>
      <c r="O1287" s="8" t="str" cm="1">
        <f t="array" ref="O1287">IF(A1287="","",IF(COUNTIF(TOther[Frequency],$O$1)=0,0,SUMPRODUCT(--(IFERROR(MOD(A1287-TOther[Start Date],42),1)=0),--(TOther[Frequency]=$O$1),--(TOther[Start Date]&lt;=A1287),--(TOther[End Date Calc]&gt;=A1287),TOther[Amount])))</f>
        <v/>
      </c>
      <c r="P1287" s="8" t="str" cm="1">
        <f t="array" ref="P1287">IF(A1287="","",IF(COUNTIF(TOther[Frequency],$P$1)=0,0,SUMPRODUCT(--(IFERROR(MOD(A1287-TOther[Start Date],56),1)=0),--(TOther[Frequency]=$P$1),--(TOther[Start Date]&lt;=A1287),--(TOther[End Date Calc]&gt;=A1287),TOther[Amount])))</f>
        <v/>
      </c>
      <c r="Q1287" s="8" t="str">
        <f>IF(A1287="","",IF(COUNTIF(TOther[Frequency],$Q$1)=0,0,IF(B1287="N",SUMIFS(TOther[Amount],TOther[Frequency],$Q$1,TOther[Start Date],"&lt;="&amp;$A1287,TOther[End Date Calc],"&gt;="&amp;A1287,TOther[Start Day],DAY(A1287)),SUMIFS(TOther[Amount],TOther[Frequency],$Q$1,TOther[Start Date],"&lt;="&amp;$A1287,TOther[End Date Calc],"&gt;="&amp;A1287,TOther[Start Day],"&gt;="&amp;DAY(A1287)))))</f>
        <v/>
      </c>
      <c r="R1287" s="8" t="str" cm="1">
        <f t="array" ref="R1287">IF(A1287="","",IF(COUNTIF(TOther[Frequency],R$1)=0,0,SUMPRODUCT(--(TOther[Frequency]=R$1),--(TOther[Start Date]&lt;=A1287),--(TOther[End Date Calc]&gt;=A1287),IF(B1287="N",--(TOther[Start Day]=DAY(A1287)),--(TOther[Start Day]&gt;=DAY(A1287))),--(IFERROR(MOD(TOther[Start Month]-MONTH(A1287)+2,2),1)=0),TOther[Amount])))</f>
        <v/>
      </c>
      <c r="S1287" s="8" t="str" cm="1">
        <f t="array" ref="S1287">IF(A1287="","",IF(COUNTIF(TOther[Frequency],S$1)=0,0,SUMPRODUCT(--(TOther[Frequency]=S$1),--(TOther[Start Date]&lt;=A1287),--(TOther[End Date Calc]&gt;=A1287),IF(B1287="N",--(TOther[Start Day]=DAY(A1287)),--(TOther[Start Day]&gt;=DAY(A1287))),--(IFERROR(MOD(TOther[Start Month]-MONTH(A1287)+3,3),1)=0),TOther[Amount])))</f>
        <v/>
      </c>
      <c r="T1287" s="8" t="str" cm="1">
        <f t="array" ref="T1287">IF($A1287="","",IF(COUNTIF(TOther[Frequency],T$1)=0,0,SUMPRODUCT(--(TOther[Frequency]=T$1),--(TOther[Start Date]&lt;=$A1287),--(TOther[End Date Calc]&gt;=$A1287),IF($B1287="N",--(TOther[Start Day]=DAY($A1287)),--(TOther[Start Day]&gt;=DAY($A1287))),--(IFERROR(MOD(TOther[Start Month]-MONTH($A1287)+4,4),1)=0),TOther[Amount])))</f>
        <v/>
      </c>
      <c r="U1287" s="8" t="str" cm="1">
        <f t="array" ref="U1287">IF(A1287="","",IF(COUNTIF(TOther[Frequency],$U$1)=0,0,SUMPRODUCT(--(TOther[Frequency]=$U$1),--(TOther[Start Date]&lt;=A1287),--(TOther[End Date Calc]&gt;=A1287),IF(B1287="N",--(TOther[Start Day]=DAY(A1287)),--(TOther[Start Day]&gt;=DAY(A1287))),--(IFERROR(MOD(TOther[Start Month]-MONTH(A1287)+6,6),1)=0),TOther[Amount])))</f>
        <v/>
      </c>
      <c r="V1287" s="8" t="str" cm="1">
        <f t="array" ref="V1287">IF(A1287="","",IF(COUNTIF(TOther[Frequency],$V$1)=0,0,SUMPRODUCT(--(TOther[Frequency]=$V$1),--(TOther[Start Date]&lt;=A1287),--(TOther[End Date Calc]&gt;=A1287),IF(B1287="N",--(TOther[Start Day]=DAY(A1287)),--(TOther[Start Day]&gt;=DAY(A1287))),--(IFERROR(MOD(TOther[Start Month]-MONTH(A1287)+12,12),1)=0),TOther[Amount])))</f>
        <v/>
      </c>
      <c r="W1287" s="8" t="str">
        <f>IF(A1287="","",SUMIFS(TOther[Amount],TOther[Start Date],A1287,TOther[Frequency],$W$1))</f>
        <v/>
      </c>
      <c r="X1287" s="9" t="str">
        <f t="shared" si="100"/>
        <v/>
      </c>
      <c r="Y1287" s="9" t="str">
        <f t="shared" si="104"/>
        <v/>
      </c>
      <c r="Z1287" s="8" t="str" cm="1">
        <f t="array" ref="Z1287">IF(A1287="","",IF(COUNTIF('2) Income'!$D$13:$D$32,"Weekly")=0,0,SUMPRODUCT(--(IFERROR(MOD(A1287-'2) Income'!$F$13:$F$32,7),1)=0),--('2) Income'!$D$13:$D$32="Weekly"),--('2) Income'!$F$13:$F$32&lt;=A1287),'2) Income'!$E$13:$E$32)))</f>
        <v/>
      </c>
      <c r="AA1287" s="8" t="str" cm="1">
        <f t="array" ref="AA1287">IF(A1287="","",IF(COUNTIF('2) Income'!$D$13:$D$32,"Every Other Week")=0,0,SUMPRODUCT(--(IFERROR(MOD(A1287-'2) Income'!$F$13:$F$32,14),1)=0),--('2) Income'!$D$13:$D$32="Every Other Week"),--('2) Income'!$F$13:$F$32&lt;=A1287),'2) Income'!$E$13:$E$32)))</f>
        <v/>
      </c>
      <c r="AB1287" s="8" t="str">
        <f>IF(A1287="","",IF(COUNTIF('2) Income'!$D$13:$D$32,"1st and 15th")=0,0,IF(OR(DAY(A1287)=1,DAY(A1287)=15),SUMIFS('2) Income'!$E$13:$E$32,'2) Income'!$D$13:$D$32,"1st and 15th",'2) Income'!$F$13:$F$32,"&lt;="&amp;$A1287),0)))</f>
        <v/>
      </c>
      <c r="AC1287" s="8" t="str">
        <f>IF(A1287="","",IF(COUNTIF('2) Income'!$D$13:$D$32,"2nd Wednesday")=0,0,IF(A1287=(A1287-DAY(A1287)+1+2*7-WEEKDAY(A1287-DAY(A1287)+8-4,1)),SUMIFS('2) Income'!$E$13:$E$32,'2) Income'!$D$13:$D$32,"2nd Wednesday",'2) Income'!$F$13:$F$32,"&lt;="&amp;$A1287),0)))</f>
        <v/>
      </c>
      <c r="AD1287" s="8" t="str">
        <f>IF(A1287="","",IF(COUNTIF('2) Income'!$D$13:$D$32,"3rd Wednesday")=0,0,IF(A1287=(A1287-DAY(A1287)+1+3*7-WEEKDAY(A1287-DAY(A1287)+8-4,1)),SUMIFS('2) Income'!$E$13:$E$32,'2) Income'!$D$13:$D$32,"3rd Wednesday",'2) Income'!$F$13:$F$32,"&lt;="&amp;$A1287),0)))</f>
        <v/>
      </c>
      <c r="AE1287" s="8" t="str">
        <f>IF(A1287="","",IF(COUNTIF('2) Income'!$D$13:$D$32,"4th Wednesday")=0,0,IF(A1287=(A1287-DAY(A1287)+1+4*7-WEEKDAY(A1287-DAY(A1287)+8-4,1)),SUMIFS('2) Income'!$E$13:$E$32,'2) Income'!$D$13:$D$32,"4th Wednesday",'2) Income'!$F$13:$F$32,"&lt;="&amp;$A1287),0)))</f>
        <v/>
      </c>
      <c r="AF1287" s="8" t="str" cm="1">
        <f t="array" ref="AF1287">IF(A1287="","",IF(COUNTIF('2) Income'!$D$13:$D$32,"Every 4 Weeks")=0,0,SUMPRODUCT(--(IFERROR(MOD(A1287-'2) Income'!$F$13:$F$32,28),1)=0),--('2) Income'!$D$13:$D$32="Every 4 Weeks"),--('2) Income'!$F$13:$F$32&lt;=A1287),'2) Income'!$E$13:$E$32)))</f>
        <v/>
      </c>
      <c r="AG1287" s="8" t="str">
        <f>IF(A1287="","",IF(COUNTIF('2) Income'!$D$13:$D$32,"Monthly")=0,0,IF(B1287="N",SUMIFS('2) Income'!$E$13:$E$32,'2) Income'!$D$13:$D$32,"monthly",'2) Income'!$F$13:$F$32,"&lt;="&amp;$A1287,'2) Income'!$I$13:$I$32,DAY(A1287)),SUMIFS('2) Income'!$E$13:$E$32,'2) Income'!$D$13:$D$32,"monthly",'2) Income'!$F$13:$F$32,"&lt;="&amp;$A1287,'2) Income'!$I$13:$I$32,"&gt;="&amp;DAY(A1287)))))</f>
        <v/>
      </c>
      <c r="AH1287" s="8" t="str" cm="1">
        <f t="array" ref="AH1287">IF(A1287="","",IF(COUNTIF('2) Income'!$D$13:$D$32,"Yearly")=0,0,SUMPRODUCT(--('2) Income'!$D$13:$D$32="Yearly"),--('2) Income'!$F$13:$F$32&lt;=A1287),IF(B1287="N",--('2) Income'!$I$13:$I$32=DAY(A1287)),--('2) Income'!$I$13:$I$32&gt;=DAY(A1287))),--(IFERROR(MOD('2) Income'!$H$13:$H$32-MONTH(A1287)+12,12),1)=0),'2) Income'!$E$13:$E$32)))</f>
        <v/>
      </c>
      <c r="AI1287" s="8" t="str">
        <f>IF(A1287="","",IF(COUNTIF('2) Income'!$D$13:$D$32,"one-time")=0,0,SUMIFS('2) Income'!$E$13:$E$32,'2) Income'!$D$13:$D$32,"one-time",'2) Income'!$F$13:$F$32,"="&amp;$A1287)))</f>
        <v/>
      </c>
      <c r="AJ1287" s="9" t="str">
        <f t="shared" si="101"/>
        <v/>
      </c>
    </row>
    <row r="1288" spans="1:36">
      <c r="A1288" s="7" t="str">
        <f>IF(A1287="","",IF(A1287+1&lt;='1) Period'!$E$21,A1287+1,""))</f>
        <v/>
      </c>
      <c r="B1288" s="7" t="e">
        <f t="shared" si="102"/>
        <v>#VALUE!</v>
      </c>
      <c r="C1288" t="e">
        <f t="shared" si="103"/>
        <v>#VALUE!</v>
      </c>
      <c r="D1288" s="8" t="str">
        <f>IF(A1288="","",IF(TEXT(A1288,"dddd")='4) Happy Money'!$E$23,WAllowance,0))</f>
        <v/>
      </c>
      <c r="E1288" s="8" t="str">
        <f>IF(A1288="","",IF(B1288="N",SUMIF(TMonthly[Day of the Month],DAY(A1288),TMonthly[Amount]),SUMIF(TMonthly[Day of the Month],"&gt;="&amp;DAY(A1288),TMonthly[Amount])))</f>
        <v/>
      </c>
      <c r="F1288" s="8" t="str" cm="1">
        <f t="array" ref="F1288">IF(A1288="","",SUMPRODUCT(--(TYearly[Due Date]&lt;=A1288),IF(B1288="N",--(TYearly[Day]=DAY(A1288)),--(TYearly[Day]&gt;=DAY(A1288))),--(IFERROR(MOD(TYearly[Month]-MONTH(A1288)+12,12),1)=0),TYearly[Amount]))</f>
        <v/>
      </c>
      <c r="G1288" s="8" t="str">
        <f>IF(A1288="","",SUMIF(TOneTime[Due Date],A1288,TOneTime[Amount]))</f>
        <v/>
      </c>
      <c r="H1288" s="8" t="str" cm="1">
        <f t="array" ref="H1288">IF(A1288="","",IF(COUNTIF(TOther[Frequency],$H$1)=0,0,SUMPRODUCT(--(IFERROR(MOD(A1288-TOther[Start Date],7),1)=0),--(TOther[Frequency]=$H$1),--(TOther[Start Date]&lt;=A1288),--(TOther[End Date Calc]&gt;=A1288),TOther[Amount])))</f>
        <v/>
      </c>
      <c r="I1288" s="8" t="str" cm="1">
        <f t="array" ref="I1288">IF(A1288="","",IF(COUNTIF(TOther[Frequency],$I$1)=0,0,SUMPRODUCT(--(IFERROR(MOD(A1288-TOther[Start Date],14),1)=0),--(TOther[Frequency]=$I$1),--(TOther[Start Date]&lt;=A1288),--(TOther[End Date Calc]&gt;=A1288),TOther[Amount])))</f>
        <v/>
      </c>
      <c r="J1288" s="8" t="str">
        <f>IF(A1288="","",IF(COUNTIF(TOther[Frequency],$J$1)=0,0,IF(OR(DAY(A1288)=1,DAY(A1288)=15),SUMIFS(TOther[Amount],TOther[Frequency],$J$1,TOther[Start Date],"&lt;="&amp;$A1288,TOther[End Date Calc],"&gt;="&amp;A1288),0)))</f>
        <v/>
      </c>
      <c r="K1288" s="8" t="str">
        <f>IF(A1288="","",IF(COUNTIF(TOther[Frequency],$K$1)=0,0,IF(A1288=(A1288-DAY(A1288)+1+2*7-WEEKDAY(A1288-DAY(A1288)+8-4,1)),SUMIFS(TOther[Amount],TOther[Frequency],$K$1,TOther[Start Date],"&lt;="&amp;$A1288,TOther[End Date Calc],"&gt;="&amp;A1288),0)))</f>
        <v/>
      </c>
      <c r="L1288" s="8" t="str">
        <f>IF(A1288="","",IF(COUNTIF(TOther[Frequency],$L$1)=0,0,IF(A1288=(A1288-DAY(A1288)+1+3*7-WEEKDAY(A1288-DAY(A1288)+8-4,1)),SUMIFS(TOther[Amount],TOther[Frequency],$L$1,TOther[Start Date],"&lt;="&amp;$A1288,TOther[End Date Calc],"&gt;="&amp;A1288),0)))</f>
        <v/>
      </c>
      <c r="M1288" s="8" t="str">
        <f>IF(A1288="","",IF(COUNTIF(TOther[Frequency],$M$1)=0,0,IF(A1288=(A1288-DAY(A1288)+1+4*7-WEEKDAY(A1288-DAY(A1288)+8-4,1)),SUMIFS(TOther[Amount],TOther[Frequency],$M$1,TOther[Start Date],"&lt;="&amp;$A1288,TOther[End Date Calc],"&gt;="&amp;A1288),0)))</f>
        <v/>
      </c>
      <c r="N1288" s="8" t="str" cm="1">
        <f t="array" ref="N1288">IF(A1288="","",IF(COUNTIF(TOther[Frequency],$N$1)=0,0,SUMPRODUCT(--(IFERROR(MOD(A1288-TOther[Start Date],28),1)=0),--(TOther[Frequency]=$N$1),--(TOther[Start Date]&lt;=A1288),--(TOther[End Date Calc]&gt;=A1288),TOther[Amount])))</f>
        <v/>
      </c>
      <c r="O1288" s="8" t="str" cm="1">
        <f t="array" ref="O1288">IF(A1288="","",IF(COUNTIF(TOther[Frequency],$O$1)=0,0,SUMPRODUCT(--(IFERROR(MOD(A1288-TOther[Start Date],42),1)=0),--(TOther[Frequency]=$O$1),--(TOther[Start Date]&lt;=A1288),--(TOther[End Date Calc]&gt;=A1288),TOther[Amount])))</f>
        <v/>
      </c>
      <c r="P1288" s="8" t="str" cm="1">
        <f t="array" ref="P1288">IF(A1288="","",IF(COUNTIF(TOther[Frequency],$P$1)=0,0,SUMPRODUCT(--(IFERROR(MOD(A1288-TOther[Start Date],56),1)=0),--(TOther[Frequency]=$P$1),--(TOther[Start Date]&lt;=A1288),--(TOther[End Date Calc]&gt;=A1288),TOther[Amount])))</f>
        <v/>
      </c>
      <c r="Q1288" s="8" t="str">
        <f>IF(A1288="","",IF(COUNTIF(TOther[Frequency],$Q$1)=0,0,IF(B1288="N",SUMIFS(TOther[Amount],TOther[Frequency],$Q$1,TOther[Start Date],"&lt;="&amp;$A1288,TOther[End Date Calc],"&gt;="&amp;A1288,TOther[Start Day],DAY(A1288)),SUMIFS(TOther[Amount],TOther[Frequency],$Q$1,TOther[Start Date],"&lt;="&amp;$A1288,TOther[End Date Calc],"&gt;="&amp;A1288,TOther[Start Day],"&gt;="&amp;DAY(A1288)))))</f>
        <v/>
      </c>
      <c r="R1288" s="8" t="str" cm="1">
        <f t="array" ref="R1288">IF(A1288="","",IF(COUNTIF(TOther[Frequency],R$1)=0,0,SUMPRODUCT(--(TOther[Frequency]=R$1),--(TOther[Start Date]&lt;=A1288),--(TOther[End Date Calc]&gt;=A1288),IF(B1288="N",--(TOther[Start Day]=DAY(A1288)),--(TOther[Start Day]&gt;=DAY(A1288))),--(IFERROR(MOD(TOther[Start Month]-MONTH(A1288)+2,2),1)=0),TOther[Amount])))</f>
        <v/>
      </c>
      <c r="S1288" s="8" t="str" cm="1">
        <f t="array" ref="S1288">IF(A1288="","",IF(COUNTIF(TOther[Frequency],S$1)=0,0,SUMPRODUCT(--(TOther[Frequency]=S$1),--(TOther[Start Date]&lt;=A1288),--(TOther[End Date Calc]&gt;=A1288),IF(B1288="N",--(TOther[Start Day]=DAY(A1288)),--(TOther[Start Day]&gt;=DAY(A1288))),--(IFERROR(MOD(TOther[Start Month]-MONTH(A1288)+3,3),1)=0),TOther[Amount])))</f>
        <v/>
      </c>
      <c r="T1288" s="8" t="str" cm="1">
        <f t="array" ref="T1288">IF($A1288="","",IF(COUNTIF(TOther[Frequency],T$1)=0,0,SUMPRODUCT(--(TOther[Frequency]=T$1),--(TOther[Start Date]&lt;=$A1288),--(TOther[End Date Calc]&gt;=$A1288),IF($B1288="N",--(TOther[Start Day]=DAY($A1288)),--(TOther[Start Day]&gt;=DAY($A1288))),--(IFERROR(MOD(TOther[Start Month]-MONTH($A1288)+4,4),1)=0),TOther[Amount])))</f>
        <v/>
      </c>
      <c r="U1288" s="8" t="str" cm="1">
        <f t="array" ref="U1288">IF(A1288="","",IF(COUNTIF(TOther[Frequency],$U$1)=0,0,SUMPRODUCT(--(TOther[Frequency]=$U$1),--(TOther[Start Date]&lt;=A1288),--(TOther[End Date Calc]&gt;=A1288),IF(B1288="N",--(TOther[Start Day]=DAY(A1288)),--(TOther[Start Day]&gt;=DAY(A1288))),--(IFERROR(MOD(TOther[Start Month]-MONTH(A1288)+6,6),1)=0),TOther[Amount])))</f>
        <v/>
      </c>
      <c r="V1288" s="8" t="str" cm="1">
        <f t="array" ref="V1288">IF(A1288="","",IF(COUNTIF(TOther[Frequency],$V$1)=0,0,SUMPRODUCT(--(TOther[Frequency]=$V$1),--(TOther[Start Date]&lt;=A1288),--(TOther[End Date Calc]&gt;=A1288),IF(B1288="N",--(TOther[Start Day]=DAY(A1288)),--(TOther[Start Day]&gt;=DAY(A1288))),--(IFERROR(MOD(TOther[Start Month]-MONTH(A1288)+12,12),1)=0),TOther[Amount])))</f>
        <v/>
      </c>
      <c r="W1288" s="8" t="str">
        <f>IF(A1288="","",SUMIFS(TOther[Amount],TOther[Start Date],A1288,TOther[Frequency],$W$1))</f>
        <v/>
      </c>
      <c r="X1288" s="9" t="str">
        <f t="shared" si="100"/>
        <v/>
      </c>
      <c r="Y1288" s="9" t="str">
        <f t="shared" si="104"/>
        <v/>
      </c>
      <c r="Z1288" s="8" t="str" cm="1">
        <f t="array" ref="Z1288">IF(A1288="","",IF(COUNTIF('2) Income'!$D$13:$D$32,"Weekly")=0,0,SUMPRODUCT(--(IFERROR(MOD(A1288-'2) Income'!$F$13:$F$32,7),1)=0),--('2) Income'!$D$13:$D$32="Weekly"),--('2) Income'!$F$13:$F$32&lt;=A1288),'2) Income'!$E$13:$E$32)))</f>
        <v/>
      </c>
      <c r="AA1288" s="8" t="str" cm="1">
        <f t="array" ref="AA1288">IF(A1288="","",IF(COUNTIF('2) Income'!$D$13:$D$32,"Every Other Week")=0,0,SUMPRODUCT(--(IFERROR(MOD(A1288-'2) Income'!$F$13:$F$32,14),1)=0),--('2) Income'!$D$13:$D$32="Every Other Week"),--('2) Income'!$F$13:$F$32&lt;=A1288),'2) Income'!$E$13:$E$32)))</f>
        <v/>
      </c>
      <c r="AB1288" s="8" t="str">
        <f>IF(A1288="","",IF(COUNTIF('2) Income'!$D$13:$D$32,"1st and 15th")=0,0,IF(OR(DAY(A1288)=1,DAY(A1288)=15),SUMIFS('2) Income'!$E$13:$E$32,'2) Income'!$D$13:$D$32,"1st and 15th",'2) Income'!$F$13:$F$32,"&lt;="&amp;$A1288),0)))</f>
        <v/>
      </c>
      <c r="AC1288" s="8" t="str">
        <f>IF(A1288="","",IF(COUNTIF('2) Income'!$D$13:$D$32,"2nd Wednesday")=0,0,IF(A1288=(A1288-DAY(A1288)+1+2*7-WEEKDAY(A1288-DAY(A1288)+8-4,1)),SUMIFS('2) Income'!$E$13:$E$32,'2) Income'!$D$13:$D$32,"2nd Wednesday",'2) Income'!$F$13:$F$32,"&lt;="&amp;$A1288),0)))</f>
        <v/>
      </c>
      <c r="AD1288" s="8" t="str">
        <f>IF(A1288="","",IF(COUNTIF('2) Income'!$D$13:$D$32,"3rd Wednesday")=0,0,IF(A1288=(A1288-DAY(A1288)+1+3*7-WEEKDAY(A1288-DAY(A1288)+8-4,1)),SUMIFS('2) Income'!$E$13:$E$32,'2) Income'!$D$13:$D$32,"3rd Wednesday",'2) Income'!$F$13:$F$32,"&lt;="&amp;$A1288),0)))</f>
        <v/>
      </c>
      <c r="AE1288" s="8" t="str">
        <f>IF(A1288="","",IF(COUNTIF('2) Income'!$D$13:$D$32,"4th Wednesday")=0,0,IF(A1288=(A1288-DAY(A1288)+1+4*7-WEEKDAY(A1288-DAY(A1288)+8-4,1)),SUMIFS('2) Income'!$E$13:$E$32,'2) Income'!$D$13:$D$32,"4th Wednesday",'2) Income'!$F$13:$F$32,"&lt;="&amp;$A1288),0)))</f>
        <v/>
      </c>
      <c r="AF1288" s="8" t="str" cm="1">
        <f t="array" ref="AF1288">IF(A1288="","",IF(COUNTIF('2) Income'!$D$13:$D$32,"Every 4 Weeks")=0,0,SUMPRODUCT(--(IFERROR(MOD(A1288-'2) Income'!$F$13:$F$32,28),1)=0),--('2) Income'!$D$13:$D$32="Every 4 Weeks"),--('2) Income'!$F$13:$F$32&lt;=A1288),'2) Income'!$E$13:$E$32)))</f>
        <v/>
      </c>
      <c r="AG1288" s="8" t="str">
        <f>IF(A1288="","",IF(COUNTIF('2) Income'!$D$13:$D$32,"Monthly")=0,0,IF(B1288="N",SUMIFS('2) Income'!$E$13:$E$32,'2) Income'!$D$13:$D$32,"monthly",'2) Income'!$F$13:$F$32,"&lt;="&amp;$A1288,'2) Income'!$I$13:$I$32,DAY(A1288)),SUMIFS('2) Income'!$E$13:$E$32,'2) Income'!$D$13:$D$32,"monthly",'2) Income'!$F$13:$F$32,"&lt;="&amp;$A1288,'2) Income'!$I$13:$I$32,"&gt;="&amp;DAY(A1288)))))</f>
        <v/>
      </c>
      <c r="AH1288" s="8" t="str" cm="1">
        <f t="array" ref="AH1288">IF(A1288="","",IF(COUNTIF('2) Income'!$D$13:$D$32,"Yearly")=0,0,SUMPRODUCT(--('2) Income'!$D$13:$D$32="Yearly"),--('2) Income'!$F$13:$F$32&lt;=A1288),IF(B1288="N",--('2) Income'!$I$13:$I$32=DAY(A1288)),--('2) Income'!$I$13:$I$32&gt;=DAY(A1288))),--(IFERROR(MOD('2) Income'!$H$13:$H$32-MONTH(A1288)+12,12),1)=0),'2) Income'!$E$13:$E$32)))</f>
        <v/>
      </c>
      <c r="AI1288" s="8" t="str">
        <f>IF(A1288="","",IF(COUNTIF('2) Income'!$D$13:$D$32,"one-time")=0,0,SUMIFS('2) Income'!$E$13:$E$32,'2) Income'!$D$13:$D$32,"one-time",'2) Income'!$F$13:$F$32,"="&amp;$A1288)))</f>
        <v/>
      </c>
      <c r="AJ1288" s="9" t="str">
        <f t="shared" si="101"/>
        <v/>
      </c>
    </row>
    <row r="1289" spans="1:36">
      <c r="A1289" s="7" t="str">
        <f>IF(A1288="","",IF(A1288+1&lt;='1) Period'!$E$21,A1288+1,""))</f>
        <v/>
      </c>
      <c r="B1289" s="7" t="e">
        <f t="shared" si="102"/>
        <v>#VALUE!</v>
      </c>
      <c r="C1289" t="e">
        <f t="shared" si="103"/>
        <v>#VALUE!</v>
      </c>
      <c r="D1289" s="8" t="str">
        <f>IF(A1289="","",IF(TEXT(A1289,"dddd")='4) Happy Money'!$E$23,WAllowance,0))</f>
        <v/>
      </c>
      <c r="E1289" s="8" t="str">
        <f>IF(A1289="","",IF(B1289="N",SUMIF(TMonthly[Day of the Month],DAY(A1289),TMonthly[Amount]),SUMIF(TMonthly[Day of the Month],"&gt;="&amp;DAY(A1289),TMonthly[Amount])))</f>
        <v/>
      </c>
      <c r="F1289" s="8" t="str" cm="1">
        <f t="array" ref="F1289">IF(A1289="","",SUMPRODUCT(--(TYearly[Due Date]&lt;=A1289),IF(B1289="N",--(TYearly[Day]=DAY(A1289)),--(TYearly[Day]&gt;=DAY(A1289))),--(IFERROR(MOD(TYearly[Month]-MONTH(A1289)+12,12),1)=0),TYearly[Amount]))</f>
        <v/>
      </c>
      <c r="G1289" s="8" t="str">
        <f>IF(A1289="","",SUMIF(TOneTime[Due Date],A1289,TOneTime[Amount]))</f>
        <v/>
      </c>
      <c r="H1289" s="8" t="str" cm="1">
        <f t="array" ref="H1289">IF(A1289="","",IF(COUNTIF(TOther[Frequency],$H$1)=0,0,SUMPRODUCT(--(IFERROR(MOD(A1289-TOther[Start Date],7),1)=0),--(TOther[Frequency]=$H$1),--(TOther[Start Date]&lt;=A1289),--(TOther[End Date Calc]&gt;=A1289),TOther[Amount])))</f>
        <v/>
      </c>
      <c r="I1289" s="8" t="str" cm="1">
        <f t="array" ref="I1289">IF(A1289="","",IF(COUNTIF(TOther[Frequency],$I$1)=0,0,SUMPRODUCT(--(IFERROR(MOD(A1289-TOther[Start Date],14),1)=0),--(TOther[Frequency]=$I$1),--(TOther[Start Date]&lt;=A1289),--(TOther[End Date Calc]&gt;=A1289),TOther[Amount])))</f>
        <v/>
      </c>
      <c r="J1289" s="8" t="str">
        <f>IF(A1289="","",IF(COUNTIF(TOther[Frequency],$J$1)=0,0,IF(OR(DAY(A1289)=1,DAY(A1289)=15),SUMIFS(TOther[Amount],TOther[Frequency],$J$1,TOther[Start Date],"&lt;="&amp;$A1289,TOther[End Date Calc],"&gt;="&amp;A1289),0)))</f>
        <v/>
      </c>
      <c r="K1289" s="8" t="str">
        <f>IF(A1289="","",IF(COUNTIF(TOther[Frequency],$K$1)=0,0,IF(A1289=(A1289-DAY(A1289)+1+2*7-WEEKDAY(A1289-DAY(A1289)+8-4,1)),SUMIFS(TOther[Amount],TOther[Frequency],$K$1,TOther[Start Date],"&lt;="&amp;$A1289,TOther[End Date Calc],"&gt;="&amp;A1289),0)))</f>
        <v/>
      </c>
      <c r="L1289" s="8" t="str">
        <f>IF(A1289="","",IF(COUNTIF(TOther[Frequency],$L$1)=0,0,IF(A1289=(A1289-DAY(A1289)+1+3*7-WEEKDAY(A1289-DAY(A1289)+8-4,1)),SUMIFS(TOther[Amount],TOther[Frequency],$L$1,TOther[Start Date],"&lt;="&amp;$A1289,TOther[End Date Calc],"&gt;="&amp;A1289),0)))</f>
        <v/>
      </c>
      <c r="M1289" s="8" t="str">
        <f>IF(A1289="","",IF(COUNTIF(TOther[Frequency],$M$1)=0,0,IF(A1289=(A1289-DAY(A1289)+1+4*7-WEEKDAY(A1289-DAY(A1289)+8-4,1)),SUMIFS(TOther[Amount],TOther[Frequency],$M$1,TOther[Start Date],"&lt;="&amp;$A1289,TOther[End Date Calc],"&gt;="&amp;A1289),0)))</f>
        <v/>
      </c>
      <c r="N1289" s="8" t="str" cm="1">
        <f t="array" ref="N1289">IF(A1289="","",IF(COUNTIF(TOther[Frequency],$N$1)=0,0,SUMPRODUCT(--(IFERROR(MOD(A1289-TOther[Start Date],28),1)=0),--(TOther[Frequency]=$N$1),--(TOther[Start Date]&lt;=A1289),--(TOther[End Date Calc]&gt;=A1289),TOther[Amount])))</f>
        <v/>
      </c>
      <c r="O1289" s="8" t="str" cm="1">
        <f t="array" ref="O1289">IF(A1289="","",IF(COUNTIF(TOther[Frequency],$O$1)=0,0,SUMPRODUCT(--(IFERROR(MOD(A1289-TOther[Start Date],42),1)=0),--(TOther[Frequency]=$O$1),--(TOther[Start Date]&lt;=A1289),--(TOther[End Date Calc]&gt;=A1289),TOther[Amount])))</f>
        <v/>
      </c>
      <c r="P1289" s="8" t="str" cm="1">
        <f t="array" ref="P1289">IF(A1289="","",IF(COUNTIF(TOther[Frequency],$P$1)=0,0,SUMPRODUCT(--(IFERROR(MOD(A1289-TOther[Start Date],56),1)=0),--(TOther[Frequency]=$P$1),--(TOther[Start Date]&lt;=A1289),--(TOther[End Date Calc]&gt;=A1289),TOther[Amount])))</f>
        <v/>
      </c>
      <c r="Q1289" s="8" t="str">
        <f>IF(A1289="","",IF(COUNTIF(TOther[Frequency],$Q$1)=0,0,IF(B1289="N",SUMIFS(TOther[Amount],TOther[Frequency],$Q$1,TOther[Start Date],"&lt;="&amp;$A1289,TOther[End Date Calc],"&gt;="&amp;A1289,TOther[Start Day],DAY(A1289)),SUMIFS(TOther[Amount],TOther[Frequency],$Q$1,TOther[Start Date],"&lt;="&amp;$A1289,TOther[End Date Calc],"&gt;="&amp;A1289,TOther[Start Day],"&gt;="&amp;DAY(A1289)))))</f>
        <v/>
      </c>
      <c r="R1289" s="8" t="str" cm="1">
        <f t="array" ref="R1289">IF(A1289="","",IF(COUNTIF(TOther[Frequency],R$1)=0,0,SUMPRODUCT(--(TOther[Frequency]=R$1),--(TOther[Start Date]&lt;=A1289),--(TOther[End Date Calc]&gt;=A1289),IF(B1289="N",--(TOther[Start Day]=DAY(A1289)),--(TOther[Start Day]&gt;=DAY(A1289))),--(IFERROR(MOD(TOther[Start Month]-MONTH(A1289)+2,2),1)=0),TOther[Amount])))</f>
        <v/>
      </c>
      <c r="S1289" s="8" t="str" cm="1">
        <f t="array" ref="S1289">IF(A1289="","",IF(COUNTIF(TOther[Frequency],S$1)=0,0,SUMPRODUCT(--(TOther[Frequency]=S$1),--(TOther[Start Date]&lt;=A1289),--(TOther[End Date Calc]&gt;=A1289),IF(B1289="N",--(TOther[Start Day]=DAY(A1289)),--(TOther[Start Day]&gt;=DAY(A1289))),--(IFERROR(MOD(TOther[Start Month]-MONTH(A1289)+3,3),1)=0),TOther[Amount])))</f>
        <v/>
      </c>
      <c r="T1289" s="8" t="str" cm="1">
        <f t="array" ref="T1289">IF($A1289="","",IF(COUNTIF(TOther[Frequency],T$1)=0,0,SUMPRODUCT(--(TOther[Frequency]=T$1),--(TOther[Start Date]&lt;=$A1289),--(TOther[End Date Calc]&gt;=$A1289),IF($B1289="N",--(TOther[Start Day]=DAY($A1289)),--(TOther[Start Day]&gt;=DAY($A1289))),--(IFERROR(MOD(TOther[Start Month]-MONTH($A1289)+4,4),1)=0),TOther[Amount])))</f>
        <v/>
      </c>
      <c r="U1289" s="8" t="str" cm="1">
        <f t="array" ref="U1289">IF(A1289="","",IF(COUNTIF(TOther[Frequency],$U$1)=0,0,SUMPRODUCT(--(TOther[Frequency]=$U$1),--(TOther[Start Date]&lt;=A1289),--(TOther[End Date Calc]&gt;=A1289),IF(B1289="N",--(TOther[Start Day]=DAY(A1289)),--(TOther[Start Day]&gt;=DAY(A1289))),--(IFERROR(MOD(TOther[Start Month]-MONTH(A1289)+6,6),1)=0),TOther[Amount])))</f>
        <v/>
      </c>
      <c r="V1289" s="8" t="str" cm="1">
        <f t="array" ref="V1289">IF(A1289="","",IF(COUNTIF(TOther[Frequency],$V$1)=0,0,SUMPRODUCT(--(TOther[Frequency]=$V$1),--(TOther[Start Date]&lt;=A1289),--(TOther[End Date Calc]&gt;=A1289),IF(B1289="N",--(TOther[Start Day]=DAY(A1289)),--(TOther[Start Day]&gt;=DAY(A1289))),--(IFERROR(MOD(TOther[Start Month]-MONTH(A1289)+12,12),1)=0),TOther[Amount])))</f>
        <v/>
      </c>
      <c r="W1289" s="8" t="str">
        <f>IF(A1289="","",SUMIFS(TOther[Amount],TOther[Start Date],A1289,TOther[Frequency],$W$1))</f>
        <v/>
      </c>
      <c r="X1289" s="9" t="str">
        <f t="shared" si="100"/>
        <v/>
      </c>
      <c r="Y1289" s="9" t="str">
        <f t="shared" si="104"/>
        <v/>
      </c>
      <c r="Z1289" s="8" t="str" cm="1">
        <f t="array" ref="Z1289">IF(A1289="","",IF(COUNTIF('2) Income'!$D$13:$D$32,"Weekly")=0,0,SUMPRODUCT(--(IFERROR(MOD(A1289-'2) Income'!$F$13:$F$32,7),1)=0),--('2) Income'!$D$13:$D$32="Weekly"),--('2) Income'!$F$13:$F$32&lt;=A1289),'2) Income'!$E$13:$E$32)))</f>
        <v/>
      </c>
      <c r="AA1289" s="8" t="str" cm="1">
        <f t="array" ref="AA1289">IF(A1289="","",IF(COUNTIF('2) Income'!$D$13:$D$32,"Every Other Week")=0,0,SUMPRODUCT(--(IFERROR(MOD(A1289-'2) Income'!$F$13:$F$32,14),1)=0),--('2) Income'!$D$13:$D$32="Every Other Week"),--('2) Income'!$F$13:$F$32&lt;=A1289),'2) Income'!$E$13:$E$32)))</f>
        <v/>
      </c>
      <c r="AB1289" s="8" t="str">
        <f>IF(A1289="","",IF(COUNTIF('2) Income'!$D$13:$D$32,"1st and 15th")=0,0,IF(OR(DAY(A1289)=1,DAY(A1289)=15),SUMIFS('2) Income'!$E$13:$E$32,'2) Income'!$D$13:$D$32,"1st and 15th",'2) Income'!$F$13:$F$32,"&lt;="&amp;$A1289),0)))</f>
        <v/>
      </c>
      <c r="AC1289" s="8" t="str">
        <f>IF(A1289="","",IF(COUNTIF('2) Income'!$D$13:$D$32,"2nd Wednesday")=0,0,IF(A1289=(A1289-DAY(A1289)+1+2*7-WEEKDAY(A1289-DAY(A1289)+8-4,1)),SUMIFS('2) Income'!$E$13:$E$32,'2) Income'!$D$13:$D$32,"2nd Wednesday",'2) Income'!$F$13:$F$32,"&lt;="&amp;$A1289),0)))</f>
        <v/>
      </c>
      <c r="AD1289" s="8" t="str">
        <f>IF(A1289="","",IF(COUNTIF('2) Income'!$D$13:$D$32,"3rd Wednesday")=0,0,IF(A1289=(A1289-DAY(A1289)+1+3*7-WEEKDAY(A1289-DAY(A1289)+8-4,1)),SUMIFS('2) Income'!$E$13:$E$32,'2) Income'!$D$13:$D$32,"3rd Wednesday",'2) Income'!$F$13:$F$32,"&lt;="&amp;$A1289),0)))</f>
        <v/>
      </c>
      <c r="AE1289" s="8" t="str">
        <f>IF(A1289="","",IF(COUNTIF('2) Income'!$D$13:$D$32,"4th Wednesday")=0,0,IF(A1289=(A1289-DAY(A1289)+1+4*7-WEEKDAY(A1289-DAY(A1289)+8-4,1)),SUMIFS('2) Income'!$E$13:$E$32,'2) Income'!$D$13:$D$32,"4th Wednesday",'2) Income'!$F$13:$F$32,"&lt;="&amp;$A1289),0)))</f>
        <v/>
      </c>
      <c r="AF1289" s="8" t="str" cm="1">
        <f t="array" ref="AF1289">IF(A1289="","",IF(COUNTIF('2) Income'!$D$13:$D$32,"Every 4 Weeks")=0,0,SUMPRODUCT(--(IFERROR(MOD(A1289-'2) Income'!$F$13:$F$32,28),1)=0),--('2) Income'!$D$13:$D$32="Every 4 Weeks"),--('2) Income'!$F$13:$F$32&lt;=A1289),'2) Income'!$E$13:$E$32)))</f>
        <v/>
      </c>
      <c r="AG1289" s="8" t="str">
        <f>IF(A1289="","",IF(COUNTIF('2) Income'!$D$13:$D$32,"Monthly")=0,0,IF(B1289="N",SUMIFS('2) Income'!$E$13:$E$32,'2) Income'!$D$13:$D$32,"monthly",'2) Income'!$F$13:$F$32,"&lt;="&amp;$A1289,'2) Income'!$I$13:$I$32,DAY(A1289)),SUMIFS('2) Income'!$E$13:$E$32,'2) Income'!$D$13:$D$32,"monthly",'2) Income'!$F$13:$F$32,"&lt;="&amp;$A1289,'2) Income'!$I$13:$I$32,"&gt;="&amp;DAY(A1289)))))</f>
        <v/>
      </c>
      <c r="AH1289" s="8" t="str" cm="1">
        <f t="array" ref="AH1289">IF(A1289="","",IF(COUNTIF('2) Income'!$D$13:$D$32,"Yearly")=0,0,SUMPRODUCT(--('2) Income'!$D$13:$D$32="Yearly"),--('2) Income'!$F$13:$F$32&lt;=A1289),IF(B1289="N",--('2) Income'!$I$13:$I$32=DAY(A1289)),--('2) Income'!$I$13:$I$32&gt;=DAY(A1289))),--(IFERROR(MOD('2) Income'!$H$13:$H$32-MONTH(A1289)+12,12),1)=0),'2) Income'!$E$13:$E$32)))</f>
        <v/>
      </c>
      <c r="AI1289" s="8" t="str">
        <f>IF(A1289="","",IF(COUNTIF('2) Income'!$D$13:$D$32,"one-time")=0,0,SUMIFS('2) Income'!$E$13:$E$32,'2) Income'!$D$13:$D$32,"one-time",'2) Income'!$F$13:$F$32,"="&amp;$A1289)))</f>
        <v/>
      </c>
      <c r="AJ1289" s="9" t="str">
        <f t="shared" si="101"/>
        <v/>
      </c>
    </row>
    <row r="1290" spans="1:36">
      <c r="A1290" s="7" t="str">
        <f>IF(A1289="","",IF(A1289+1&lt;='1) Period'!$E$21,A1289+1,""))</f>
        <v/>
      </c>
      <c r="B1290" s="7" t="e">
        <f t="shared" si="102"/>
        <v>#VALUE!</v>
      </c>
      <c r="C1290" t="e">
        <f t="shared" si="103"/>
        <v>#VALUE!</v>
      </c>
      <c r="D1290" s="8" t="str">
        <f>IF(A1290="","",IF(TEXT(A1290,"dddd")='4) Happy Money'!$E$23,WAllowance,0))</f>
        <v/>
      </c>
      <c r="E1290" s="8" t="str">
        <f>IF(A1290="","",IF(B1290="N",SUMIF(TMonthly[Day of the Month],DAY(A1290),TMonthly[Amount]),SUMIF(TMonthly[Day of the Month],"&gt;="&amp;DAY(A1290),TMonthly[Amount])))</f>
        <v/>
      </c>
      <c r="F1290" s="8" t="str" cm="1">
        <f t="array" ref="F1290">IF(A1290="","",SUMPRODUCT(--(TYearly[Due Date]&lt;=A1290),IF(B1290="N",--(TYearly[Day]=DAY(A1290)),--(TYearly[Day]&gt;=DAY(A1290))),--(IFERROR(MOD(TYearly[Month]-MONTH(A1290)+12,12),1)=0),TYearly[Amount]))</f>
        <v/>
      </c>
      <c r="G1290" s="8" t="str">
        <f>IF(A1290="","",SUMIF(TOneTime[Due Date],A1290,TOneTime[Amount]))</f>
        <v/>
      </c>
      <c r="H1290" s="8" t="str" cm="1">
        <f t="array" ref="H1290">IF(A1290="","",IF(COUNTIF(TOther[Frequency],$H$1)=0,0,SUMPRODUCT(--(IFERROR(MOD(A1290-TOther[Start Date],7),1)=0),--(TOther[Frequency]=$H$1),--(TOther[Start Date]&lt;=A1290),--(TOther[End Date Calc]&gt;=A1290),TOther[Amount])))</f>
        <v/>
      </c>
      <c r="I1290" s="8" t="str" cm="1">
        <f t="array" ref="I1290">IF(A1290="","",IF(COUNTIF(TOther[Frequency],$I$1)=0,0,SUMPRODUCT(--(IFERROR(MOD(A1290-TOther[Start Date],14),1)=0),--(TOther[Frequency]=$I$1),--(TOther[Start Date]&lt;=A1290),--(TOther[End Date Calc]&gt;=A1290),TOther[Amount])))</f>
        <v/>
      </c>
      <c r="J1290" s="8" t="str">
        <f>IF(A1290="","",IF(COUNTIF(TOther[Frequency],$J$1)=0,0,IF(OR(DAY(A1290)=1,DAY(A1290)=15),SUMIFS(TOther[Amount],TOther[Frequency],$J$1,TOther[Start Date],"&lt;="&amp;$A1290,TOther[End Date Calc],"&gt;="&amp;A1290),0)))</f>
        <v/>
      </c>
      <c r="K1290" s="8" t="str">
        <f>IF(A1290="","",IF(COUNTIF(TOther[Frequency],$K$1)=0,0,IF(A1290=(A1290-DAY(A1290)+1+2*7-WEEKDAY(A1290-DAY(A1290)+8-4,1)),SUMIFS(TOther[Amount],TOther[Frequency],$K$1,TOther[Start Date],"&lt;="&amp;$A1290,TOther[End Date Calc],"&gt;="&amp;A1290),0)))</f>
        <v/>
      </c>
      <c r="L1290" s="8" t="str">
        <f>IF(A1290="","",IF(COUNTIF(TOther[Frequency],$L$1)=0,0,IF(A1290=(A1290-DAY(A1290)+1+3*7-WEEKDAY(A1290-DAY(A1290)+8-4,1)),SUMIFS(TOther[Amount],TOther[Frequency],$L$1,TOther[Start Date],"&lt;="&amp;$A1290,TOther[End Date Calc],"&gt;="&amp;A1290),0)))</f>
        <v/>
      </c>
      <c r="M1290" s="8" t="str">
        <f>IF(A1290="","",IF(COUNTIF(TOther[Frequency],$M$1)=0,0,IF(A1290=(A1290-DAY(A1290)+1+4*7-WEEKDAY(A1290-DAY(A1290)+8-4,1)),SUMIFS(TOther[Amount],TOther[Frequency],$M$1,TOther[Start Date],"&lt;="&amp;$A1290,TOther[End Date Calc],"&gt;="&amp;A1290),0)))</f>
        <v/>
      </c>
      <c r="N1290" s="8" t="str" cm="1">
        <f t="array" ref="N1290">IF(A1290="","",IF(COUNTIF(TOther[Frequency],$N$1)=0,0,SUMPRODUCT(--(IFERROR(MOD(A1290-TOther[Start Date],28),1)=0),--(TOther[Frequency]=$N$1),--(TOther[Start Date]&lt;=A1290),--(TOther[End Date Calc]&gt;=A1290),TOther[Amount])))</f>
        <v/>
      </c>
      <c r="O1290" s="8" t="str" cm="1">
        <f t="array" ref="O1290">IF(A1290="","",IF(COUNTIF(TOther[Frequency],$O$1)=0,0,SUMPRODUCT(--(IFERROR(MOD(A1290-TOther[Start Date],42),1)=0),--(TOther[Frequency]=$O$1),--(TOther[Start Date]&lt;=A1290),--(TOther[End Date Calc]&gt;=A1290),TOther[Amount])))</f>
        <v/>
      </c>
      <c r="P1290" s="8" t="str" cm="1">
        <f t="array" ref="P1290">IF(A1290="","",IF(COUNTIF(TOther[Frequency],$P$1)=0,0,SUMPRODUCT(--(IFERROR(MOD(A1290-TOther[Start Date],56),1)=0),--(TOther[Frequency]=$P$1),--(TOther[Start Date]&lt;=A1290),--(TOther[End Date Calc]&gt;=A1290),TOther[Amount])))</f>
        <v/>
      </c>
      <c r="Q1290" s="8" t="str">
        <f>IF(A1290="","",IF(COUNTIF(TOther[Frequency],$Q$1)=0,0,IF(B1290="N",SUMIFS(TOther[Amount],TOther[Frequency],$Q$1,TOther[Start Date],"&lt;="&amp;$A1290,TOther[End Date Calc],"&gt;="&amp;A1290,TOther[Start Day],DAY(A1290)),SUMIFS(TOther[Amount],TOther[Frequency],$Q$1,TOther[Start Date],"&lt;="&amp;$A1290,TOther[End Date Calc],"&gt;="&amp;A1290,TOther[Start Day],"&gt;="&amp;DAY(A1290)))))</f>
        <v/>
      </c>
      <c r="R1290" s="8" t="str" cm="1">
        <f t="array" ref="R1290">IF(A1290="","",IF(COUNTIF(TOther[Frequency],R$1)=0,0,SUMPRODUCT(--(TOther[Frequency]=R$1),--(TOther[Start Date]&lt;=A1290),--(TOther[End Date Calc]&gt;=A1290),IF(B1290="N",--(TOther[Start Day]=DAY(A1290)),--(TOther[Start Day]&gt;=DAY(A1290))),--(IFERROR(MOD(TOther[Start Month]-MONTH(A1290)+2,2),1)=0),TOther[Amount])))</f>
        <v/>
      </c>
      <c r="S1290" s="8" t="str" cm="1">
        <f t="array" ref="S1290">IF(A1290="","",IF(COUNTIF(TOther[Frequency],S$1)=0,0,SUMPRODUCT(--(TOther[Frequency]=S$1),--(TOther[Start Date]&lt;=A1290),--(TOther[End Date Calc]&gt;=A1290),IF(B1290="N",--(TOther[Start Day]=DAY(A1290)),--(TOther[Start Day]&gt;=DAY(A1290))),--(IFERROR(MOD(TOther[Start Month]-MONTH(A1290)+3,3),1)=0),TOther[Amount])))</f>
        <v/>
      </c>
      <c r="T1290" s="8" t="str" cm="1">
        <f t="array" ref="T1290">IF($A1290="","",IF(COUNTIF(TOther[Frequency],T$1)=0,0,SUMPRODUCT(--(TOther[Frequency]=T$1),--(TOther[Start Date]&lt;=$A1290),--(TOther[End Date Calc]&gt;=$A1290),IF($B1290="N",--(TOther[Start Day]=DAY($A1290)),--(TOther[Start Day]&gt;=DAY($A1290))),--(IFERROR(MOD(TOther[Start Month]-MONTH($A1290)+4,4),1)=0),TOther[Amount])))</f>
        <v/>
      </c>
      <c r="U1290" s="8" t="str" cm="1">
        <f t="array" ref="U1290">IF(A1290="","",IF(COUNTIF(TOther[Frequency],$U$1)=0,0,SUMPRODUCT(--(TOther[Frequency]=$U$1),--(TOther[Start Date]&lt;=A1290),--(TOther[End Date Calc]&gt;=A1290),IF(B1290="N",--(TOther[Start Day]=DAY(A1290)),--(TOther[Start Day]&gt;=DAY(A1290))),--(IFERROR(MOD(TOther[Start Month]-MONTH(A1290)+6,6),1)=0),TOther[Amount])))</f>
        <v/>
      </c>
      <c r="V1290" s="8" t="str" cm="1">
        <f t="array" ref="V1290">IF(A1290="","",IF(COUNTIF(TOther[Frequency],$V$1)=0,0,SUMPRODUCT(--(TOther[Frequency]=$V$1),--(TOther[Start Date]&lt;=A1290),--(TOther[End Date Calc]&gt;=A1290),IF(B1290="N",--(TOther[Start Day]=DAY(A1290)),--(TOther[Start Day]&gt;=DAY(A1290))),--(IFERROR(MOD(TOther[Start Month]-MONTH(A1290)+12,12),1)=0),TOther[Amount])))</f>
        <v/>
      </c>
      <c r="W1290" s="8" t="str">
        <f>IF(A1290="","",SUMIFS(TOther[Amount],TOther[Start Date],A1290,TOther[Frequency],$W$1))</f>
        <v/>
      </c>
      <c r="X1290" s="9" t="str">
        <f t="shared" si="100"/>
        <v/>
      </c>
      <c r="Y1290" s="9" t="str">
        <f t="shared" si="104"/>
        <v/>
      </c>
      <c r="Z1290" s="8" t="str" cm="1">
        <f t="array" ref="Z1290">IF(A1290="","",IF(COUNTIF('2) Income'!$D$13:$D$32,"Weekly")=0,0,SUMPRODUCT(--(IFERROR(MOD(A1290-'2) Income'!$F$13:$F$32,7),1)=0),--('2) Income'!$D$13:$D$32="Weekly"),--('2) Income'!$F$13:$F$32&lt;=A1290),'2) Income'!$E$13:$E$32)))</f>
        <v/>
      </c>
      <c r="AA1290" s="8" t="str" cm="1">
        <f t="array" ref="AA1290">IF(A1290="","",IF(COUNTIF('2) Income'!$D$13:$D$32,"Every Other Week")=0,0,SUMPRODUCT(--(IFERROR(MOD(A1290-'2) Income'!$F$13:$F$32,14),1)=0),--('2) Income'!$D$13:$D$32="Every Other Week"),--('2) Income'!$F$13:$F$32&lt;=A1290),'2) Income'!$E$13:$E$32)))</f>
        <v/>
      </c>
      <c r="AB1290" s="8" t="str">
        <f>IF(A1290="","",IF(COUNTIF('2) Income'!$D$13:$D$32,"1st and 15th")=0,0,IF(OR(DAY(A1290)=1,DAY(A1290)=15),SUMIFS('2) Income'!$E$13:$E$32,'2) Income'!$D$13:$D$32,"1st and 15th",'2) Income'!$F$13:$F$32,"&lt;="&amp;$A1290),0)))</f>
        <v/>
      </c>
      <c r="AC1290" s="8" t="str">
        <f>IF(A1290="","",IF(COUNTIF('2) Income'!$D$13:$D$32,"2nd Wednesday")=0,0,IF(A1290=(A1290-DAY(A1290)+1+2*7-WEEKDAY(A1290-DAY(A1290)+8-4,1)),SUMIFS('2) Income'!$E$13:$E$32,'2) Income'!$D$13:$D$32,"2nd Wednesday",'2) Income'!$F$13:$F$32,"&lt;="&amp;$A1290),0)))</f>
        <v/>
      </c>
      <c r="AD1290" s="8" t="str">
        <f>IF(A1290="","",IF(COUNTIF('2) Income'!$D$13:$D$32,"3rd Wednesday")=0,0,IF(A1290=(A1290-DAY(A1290)+1+3*7-WEEKDAY(A1290-DAY(A1290)+8-4,1)),SUMIFS('2) Income'!$E$13:$E$32,'2) Income'!$D$13:$D$32,"3rd Wednesday",'2) Income'!$F$13:$F$32,"&lt;="&amp;$A1290),0)))</f>
        <v/>
      </c>
      <c r="AE1290" s="8" t="str">
        <f>IF(A1290="","",IF(COUNTIF('2) Income'!$D$13:$D$32,"4th Wednesday")=0,0,IF(A1290=(A1290-DAY(A1290)+1+4*7-WEEKDAY(A1290-DAY(A1290)+8-4,1)),SUMIFS('2) Income'!$E$13:$E$32,'2) Income'!$D$13:$D$32,"4th Wednesday",'2) Income'!$F$13:$F$32,"&lt;="&amp;$A1290),0)))</f>
        <v/>
      </c>
      <c r="AF1290" s="8" t="str" cm="1">
        <f t="array" ref="AF1290">IF(A1290="","",IF(COUNTIF('2) Income'!$D$13:$D$32,"Every 4 Weeks")=0,0,SUMPRODUCT(--(IFERROR(MOD(A1290-'2) Income'!$F$13:$F$32,28),1)=0),--('2) Income'!$D$13:$D$32="Every 4 Weeks"),--('2) Income'!$F$13:$F$32&lt;=A1290),'2) Income'!$E$13:$E$32)))</f>
        <v/>
      </c>
      <c r="AG1290" s="8" t="str">
        <f>IF(A1290="","",IF(COUNTIF('2) Income'!$D$13:$D$32,"Monthly")=0,0,IF(B1290="N",SUMIFS('2) Income'!$E$13:$E$32,'2) Income'!$D$13:$D$32,"monthly",'2) Income'!$F$13:$F$32,"&lt;="&amp;$A1290,'2) Income'!$I$13:$I$32,DAY(A1290)),SUMIFS('2) Income'!$E$13:$E$32,'2) Income'!$D$13:$D$32,"monthly",'2) Income'!$F$13:$F$32,"&lt;="&amp;$A1290,'2) Income'!$I$13:$I$32,"&gt;="&amp;DAY(A1290)))))</f>
        <v/>
      </c>
      <c r="AH1290" s="8" t="str" cm="1">
        <f t="array" ref="AH1290">IF(A1290="","",IF(COUNTIF('2) Income'!$D$13:$D$32,"Yearly")=0,0,SUMPRODUCT(--('2) Income'!$D$13:$D$32="Yearly"),--('2) Income'!$F$13:$F$32&lt;=A1290),IF(B1290="N",--('2) Income'!$I$13:$I$32=DAY(A1290)),--('2) Income'!$I$13:$I$32&gt;=DAY(A1290))),--(IFERROR(MOD('2) Income'!$H$13:$H$32-MONTH(A1290)+12,12),1)=0),'2) Income'!$E$13:$E$32)))</f>
        <v/>
      </c>
      <c r="AI1290" s="8" t="str">
        <f>IF(A1290="","",IF(COUNTIF('2) Income'!$D$13:$D$32,"one-time")=0,0,SUMIFS('2) Income'!$E$13:$E$32,'2) Income'!$D$13:$D$32,"one-time",'2) Income'!$F$13:$F$32,"="&amp;$A1290)))</f>
        <v/>
      </c>
      <c r="AJ1290" s="9" t="str">
        <f t="shared" si="101"/>
        <v/>
      </c>
    </row>
    <row r="1291" spans="1:36">
      <c r="A1291" s="7" t="str">
        <f>IF(A1290="","",IF(A1290+1&lt;='1) Period'!$E$21,A1290+1,""))</f>
        <v/>
      </c>
      <c r="B1291" s="7" t="e">
        <f t="shared" si="102"/>
        <v>#VALUE!</v>
      </c>
      <c r="C1291" t="e">
        <f t="shared" si="103"/>
        <v>#VALUE!</v>
      </c>
      <c r="D1291" s="8" t="str">
        <f>IF(A1291="","",IF(TEXT(A1291,"dddd")='4) Happy Money'!$E$23,WAllowance,0))</f>
        <v/>
      </c>
      <c r="E1291" s="8" t="str">
        <f>IF(A1291="","",IF(B1291="N",SUMIF(TMonthly[Day of the Month],DAY(A1291),TMonthly[Amount]),SUMIF(TMonthly[Day of the Month],"&gt;="&amp;DAY(A1291),TMonthly[Amount])))</f>
        <v/>
      </c>
      <c r="F1291" s="8" t="str" cm="1">
        <f t="array" ref="F1291">IF(A1291="","",SUMPRODUCT(--(TYearly[Due Date]&lt;=A1291),IF(B1291="N",--(TYearly[Day]=DAY(A1291)),--(TYearly[Day]&gt;=DAY(A1291))),--(IFERROR(MOD(TYearly[Month]-MONTH(A1291)+12,12),1)=0),TYearly[Amount]))</f>
        <v/>
      </c>
      <c r="G1291" s="8" t="str">
        <f>IF(A1291="","",SUMIF(TOneTime[Due Date],A1291,TOneTime[Amount]))</f>
        <v/>
      </c>
      <c r="H1291" s="8" t="str" cm="1">
        <f t="array" ref="H1291">IF(A1291="","",IF(COUNTIF(TOther[Frequency],$H$1)=0,0,SUMPRODUCT(--(IFERROR(MOD(A1291-TOther[Start Date],7),1)=0),--(TOther[Frequency]=$H$1),--(TOther[Start Date]&lt;=A1291),--(TOther[End Date Calc]&gt;=A1291),TOther[Amount])))</f>
        <v/>
      </c>
      <c r="I1291" s="8" t="str" cm="1">
        <f t="array" ref="I1291">IF(A1291="","",IF(COUNTIF(TOther[Frequency],$I$1)=0,0,SUMPRODUCT(--(IFERROR(MOD(A1291-TOther[Start Date],14),1)=0),--(TOther[Frequency]=$I$1),--(TOther[Start Date]&lt;=A1291),--(TOther[End Date Calc]&gt;=A1291),TOther[Amount])))</f>
        <v/>
      </c>
      <c r="J1291" s="8" t="str">
        <f>IF(A1291="","",IF(COUNTIF(TOther[Frequency],$J$1)=0,0,IF(OR(DAY(A1291)=1,DAY(A1291)=15),SUMIFS(TOther[Amount],TOther[Frequency],$J$1,TOther[Start Date],"&lt;="&amp;$A1291,TOther[End Date Calc],"&gt;="&amp;A1291),0)))</f>
        <v/>
      </c>
      <c r="K1291" s="8" t="str">
        <f>IF(A1291="","",IF(COUNTIF(TOther[Frequency],$K$1)=0,0,IF(A1291=(A1291-DAY(A1291)+1+2*7-WEEKDAY(A1291-DAY(A1291)+8-4,1)),SUMIFS(TOther[Amount],TOther[Frequency],$K$1,TOther[Start Date],"&lt;="&amp;$A1291,TOther[End Date Calc],"&gt;="&amp;A1291),0)))</f>
        <v/>
      </c>
      <c r="L1291" s="8" t="str">
        <f>IF(A1291="","",IF(COUNTIF(TOther[Frequency],$L$1)=0,0,IF(A1291=(A1291-DAY(A1291)+1+3*7-WEEKDAY(A1291-DAY(A1291)+8-4,1)),SUMIFS(TOther[Amount],TOther[Frequency],$L$1,TOther[Start Date],"&lt;="&amp;$A1291,TOther[End Date Calc],"&gt;="&amp;A1291),0)))</f>
        <v/>
      </c>
      <c r="M1291" s="8" t="str">
        <f>IF(A1291="","",IF(COUNTIF(TOther[Frequency],$M$1)=0,0,IF(A1291=(A1291-DAY(A1291)+1+4*7-WEEKDAY(A1291-DAY(A1291)+8-4,1)),SUMIFS(TOther[Amount],TOther[Frequency],$M$1,TOther[Start Date],"&lt;="&amp;$A1291,TOther[End Date Calc],"&gt;="&amp;A1291),0)))</f>
        <v/>
      </c>
      <c r="N1291" s="8" t="str" cm="1">
        <f t="array" ref="N1291">IF(A1291="","",IF(COUNTIF(TOther[Frequency],$N$1)=0,0,SUMPRODUCT(--(IFERROR(MOD(A1291-TOther[Start Date],28),1)=0),--(TOther[Frequency]=$N$1),--(TOther[Start Date]&lt;=A1291),--(TOther[End Date Calc]&gt;=A1291),TOther[Amount])))</f>
        <v/>
      </c>
      <c r="O1291" s="8" t="str" cm="1">
        <f t="array" ref="O1291">IF(A1291="","",IF(COUNTIF(TOther[Frequency],$O$1)=0,0,SUMPRODUCT(--(IFERROR(MOD(A1291-TOther[Start Date],42),1)=0),--(TOther[Frequency]=$O$1),--(TOther[Start Date]&lt;=A1291),--(TOther[End Date Calc]&gt;=A1291),TOther[Amount])))</f>
        <v/>
      </c>
      <c r="P1291" s="8" t="str" cm="1">
        <f t="array" ref="P1291">IF(A1291="","",IF(COUNTIF(TOther[Frequency],$P$1)=0,0,SUMPRODUCT(--(IFERROR(MOD(A1291-TOther[Start Date],56),1)=0),--(TOther[Frequency]=$P$1),--(TOther[Start Date]&lt;=A1291),--(TOther[End Date Calc]&gt;=A1291),TOther[Amount])))</f>
        <v/>
      </c>
      <c r="Q1291" s="8" t="str">
        <f>IF(A1291="","",IF(COUNTIF(TOther[Frequency],$Q$1)=0,0,IF(B1291="N",SUMIFS(TOther[Amount],TOther[Frequency],$Q$1,TOther[Start Date],"&lt;="&amp;$A1291,TOther[End Date Calc],"&gt;="&amp;A1291,TOther[Start Day],DAY(A1291)),SUMIFS(TOther[Amount],TOther[Frequency],$Q$1,TOther[Start Date],"&lt;="&amp;$A1291,TOther[End Date Calc],"&gt;="&amp;A1291,TOther[Start Day],"&gt;="&amp;DAY(A1291)))))</f>
        <v/>
      </c>
      <c r="R1291" s="8" t="str" cm="1">
        <f t="array" ref="R1291">IF(A1291="","",IF(COUNTIF(TOther[Frequency],R$1)=0,0,SUMPRODUCT(--(TOther[Frequency]=R$1),--(TOther[Start Date]&lt;=A1291),--(TOther[End Date Calc]&gt;=A1291),IF(B1291="N",--(TOther[Start Day]=DAY(A1291)),--(TOther[Start Day]&gt;=DAY(A1291))),--(IFERROR(MOD(TOther[Start Month]-MONTH(A1291)+2,2),1)=0),TOther[Amount])))</f>
        <v/>
      </c>
      <c r="S1291" s="8" t="str" cm="1">
        <f t="array" ref="S1291">IF(A1291="","",IF(COUNTIF(TOther[Frequency],S$1)=0,0,SUMPRODUCT(--(TOther[Frequency]=S$1),--(TOther[Start Date]&lt;=A1291),--(TOther[End Date Calc]&gt;=A1291),IF(B1291="N",--(TOther[Start Day]=DAY(A1291)),--(TOther[Start Day]&gt;=DAY(A1291))),--(IFERROR(MOD(TOther[Start Month]-MONTH(A1291)+3,3),1)=0),TOther[Amount])))</f>
        <v/>
      </c>
      <c r="T1291" s="8" t="str" cm="1">
        <f t="array" ref="T1291">IF($A1291="","",IF(COUNTIF(TOther[Frequency],T$1)=0,0,SUMPRODUCT(--(TOther[Frequency]=T$1),--(TOther[Start Date]&lt;=$A1291),--(TOther[End Date Calc]&gt;=$A1291),IF($B1291="N",--(TOther[Start Day]=DAY($A1291)),--(TOther[Start Day]&gt;=DAY($A1291))),--(IFERROR(MOD(TOther[Start Month]-MONTH($A1291)+4,4),1)=0),TOther[Amount])))</f>
        <v/>
      </c>
      <c r="U1291" s="8" t="str" cm="1">
        <f t="array" ref="U1291">IF(A1291="","",IF(COUNTIF(TOther[Frequency],$U$1)=0,0,SUMPRODUCT(--(TOther[Frequency]=$U$1),--(TOther[Start Date]&lt;=A1291),--(TOther[End Date Calc]&gt;=A1291),IF(B1291="N",--(TOther[Start Day]=DAY(A1291)),--(TOther[Start Day]&gt;=DAY(A1291))),--(IFERROR(MOD(TOther[Start Month]-MONTH(A1291)+6,6),1)=0),TOther[Amount])))</f>
        <v/>
      </c>
      <c r="V1291" s="8" t="str" cm="1">
        <f t="array" ref="V1291">IF(A1291="","",IF(COUNTIF(TOther[Frequency],$V$1)=0,0,SUMPRODUCT(--(TOther[Frequency]=$V$1),--(TOther[Start Date]&lt;=A1291),--(TOther[End Date Calc]&gt;=A1291),IF(B1291="N",--(TOther[Start Day]=DAY(A1291)),--(TOther[Start Day]&gt;=DAY(A1291))),--(IFERROR(MOD(TOther[Start Month]-MONTH(A1291)+12,12),1)=0),TOther[Amount])))</f>
        <v/>
      </c>
      <c r="W1291" s="8" t="str">
        <f>IF(A1291="","",SUMIFS(TOther[Amount],TOther[Start Date],A1291,TOther[Frequency],$W$1))</f>
        <v/>
      </c>
      <c r="X1291" s="9" t="str">
        <f t="shared" si="100"/>
        <v/>
      </c>
      <c r="Y1291" s="9" t="str">
        <f t="shared" si="104"/>
        <v/>
      </c>
      <c r="Z1291" s="8" t="str" cm="1">
        <f t="array" ref="Z1291">IF(A1291="","",IF(COUNTIF('2) Income'!$D$13:$D$32,"Weekly")=0,0,SUMPRODUCT(--(IFERROR(MOD(A1291-'2) Income'!$F$13:$F$32,7),1)=0),--('2) Income'!$D$13:$D$32="Weekly"),--('2) Income'!$F$13:$F$32&lt;=A1291),'2) Income'!$E$13:$E$32)))</f>
        <v/>
      </c>
      <c r="AA1291" s="8" t="str" cm="1">
        <f t="array" ref="AA1291">IF(A1291="","",IF(COUNTIF('2) Income'!$D$13:$D$32,"Every Other Week")=0,0,SUMPRODUCT(--(IFERROR(MOD(A1291-'2) Income'!$F$13:$F$32,14),1)=0),--('2) Income'!$D$13:$D$32="Every Other Week"),--('2) Income'!$F$13:$F$32&lt;=A1291),'2) Income'!$E$13:$E$32)))</f>
        <v/>
      </c>
      <c r="AB1291" s="8" t="str">
        <f>IF(A1291="","",IF(COUNTIF('2) Income'!$D$13:$D$32,"1st and 15th")=0,0,IF(OR(DAY(A1291)=1,DAY(A1291)=15),SUMIFS('2) Income'!$E$13:$E$32,'2) Income'!$D$13:$D$32,"1st and 15th",'2) Income'!$F$13:$F$32,"&lt;="&amp;$A1291),0)))</f>
        <v/>
      </c>
      <c r="AC1291" s="8" t="str">
        <f>IF(A1291="","",IF(COUNTIF('2) Income'!$D$13:$D$32,"2nd Wednesday")=0,0,IF(A1291=(A1291-DAY(A1291)+1+2*7-WEEKDAY(A1291-DAY(A1291)+8-4,1)),SUMIFS('2) Income'!$E$13:$E$32,'2) Income'!$D$13:$D$32,"2nd Wednesday",'2) Income'!$F$13:$F$32,"&lt;="&amp;$A1291),0)))</f>
        <v/>
      </c>
      <c r="AD1291" s="8" t="str">
        <f>IF(A1291="","",IF(COUNTIF('2) Income'!$D$13:$D$32,"3rd Wednesday")=0,0,IF(A1291=(A1291-DAY(A1291)+1+3*7-WEEKDAY(A1291-DAY(A1291)+8-4,1)),SUMIFS('2) Income'!$E$13:$E$32,'2) Income'!$D$13:$D$32,"3rd Wednesday",'2) Income'!$F$13:$F$32,"&lt;="&amp;$A1291),0)))</f>
        <v/>
      </c>
      <c r="AE1291" s="8" t="str">
        <f>IF(A1291="","",IF(COUNTIF('2) Income'!$D$13:$D$32,"4th Wednesday")=0,0,IF(A1291=(A1291-DAY(A1291)+1+4*7-WEEKDAY(A1291-DAY(A1291)+8-4,1)),SUMIFS('2) Income'!$E$13:$E$32,'2) Income'!$D$13:$D$32,"4th Wednesday",'2) Income'!$F$13:$F$32,"&lt;="&amp;$A1291),0)))</f>
        <v/>
      </c>
      <c r="AF1291" s="8" t="str" cm="1">
        <f t="array" ref="AF1291">IF(A1291="","",IF(COUNTIF('2) Income'!$D$13:$D$32,"Every 4 Weeks")=0,0,SUMPRODUCT(--(IFERROR(MOD(A1291-'2) Income'!$F$13:$F$32,28),1)=0),--('2) Income'!$D$13:$D$32="Every 4 Weeks"),--('2) Income'!$F$13:$F$32&lt;=A1291),'2) Income'!$E$13:$E$32)))</f>
        <v/>
      </c>
      <c r="AG1291" s="8" t="str">
        <f>IF(A1291="","",IF(COUNTIF('2) Income'!$D$13:$D$32,"Monthly")=0,0,IF(B1291="N",SUMIFS('2) Income'!$E$13:$E$32,'2) Income'!$D$13:$D$32,"monthly",'2) Income'!$F$13:$F$32,"&lt;="&amp;$A1291,'2) Income'!$I$13:$I$32,DAY(A1291)),SUMIFS('2) Income'!$E$13:$E$32,'2) Income'!$D$13:$D$32,"monthly",'2) Income'!$F$13:$F$32,"&lt;="&amp;$A1291,'2) Income'!$I$13:$I$32,"&gt;="&amp;DAY(A1291)))))</f>
        <v/>
      </c>
      <c r="AH1291" s="8" t="str" cm="1">
        <f t="array" ref="AH1291">IF(A1291="","",IF(COUNTIF('2) Income'!$D$13:$D$32,"Yearly")=0,0,SUMPRODUCT(--('2) Income'!$D$13:$D$32="Yearly"),--('2) Income'!$F$13:$F$32&lt;=A1291),IF(B1291="N",--('2) Income'!$I$13:$I$32=DAY(A1291)),--('2) Income'!$I$13:$I$32&gt;=DAY(A1291))),--(IFERROR(MOD('2) Income'!$H$13:$H$32-MONTH(A1291)+12,12),1)=0),'2) Income'!$E$13:$E$32)))</f>
        <v/>
      </c>
      <c r="AI1291" s="8" t="str">
        <f>IF(A1291="","",IF(COUNTIF('2) Income'!$D$13:$D$32,"one-time")=0,0,SUMIFS('2) Income'!$E$13:$E$32,'2) Income'!$D$13:$D$32,"one-time",'2) Income'!$F$13:$F$32,"="&amp;$A1291)))</f>
        <v/>
      </c>
      <c r="AJ1291" s="9" t="str">
        <f t="shared" si="101"/>
        <v/>
      </c>
    </row>
    <row r="1292" spans="1:36">
      <c r="A1292" s="7" t="str">
        <f>IF(A1291="","",IF(A1291+1&lt;='1) Period'!$E$21,A1291+1,""))</f>
        <v/>
      </c>
      <c r="B1292" s="7" t="e">
        <f t="shared" si="102"/>
        <v>#VALUE!</v>
      </c>
      <c r="C1292" t="e">
        <f t="shared" si="103"/>
        <v>#VALUE!</v>
      </c>
      <c r="D1292" s="8" t="str">
        <f>IF(A1292="","",IF(TEXT(A1292,"dddd")='4) Happy Money'!$E$23,WAllowance,0))</f>
        <v/>
      </c>
      <c r="E1292" s="8" t="str">
        <f>IF(A1292="","",IF(B1292="N",SUMIF(TMonthly[Day of the Month],DAY(A1292),TMonthly[Amount]),SUMIF(TMonthly[Day of the Month],"&gt;="&amp;DAY(A1292),TMonthly[Amount])))</f>
        <v/>
      </c>
      <c r="F1292" s="8" t="str" cm="1">
        <f t="array" ref="F1292">IF(A1292="","",SUMPRODUCT(--(TYearly[Due Date]&lt;=A1292),IF(B1292="N",--(TYearly[Day]=DAY(A1292)),--(TYearly[Day]&gt;=DAY(A1292))),--(IFERROR(MOD(TYearly[Month]-MONTH(A1292)+12,12),1)=0),TYearly[Amount]))</f>
        <v/>
      </c>
      <c r="G1292" s="8" t="str">
        <f>IF(A1292="","",SUMIF(TOneTime[Due Date],A1292,TOneTime[Amount]))</f>
        <v/>
      </c>
      <c r="H1292" s="8" t="str" cm="1">
        <f t="array" ref="H1292">IF(A1292="","",IF(COUNTIF(TOther[Frequency],$H$1)=0,0,SUMPRODUCT(--(IFERROR(MOD(A1292-TOther[Start Date],7),1)=0),--(TOther[Frequency]=$H$1),--(TOther[Start Date]&lt;=A1292),--(TOther[End Date Calc]&gt;=A1292),TOther[Amount])))</f>
        <v/>
      </c>
      <c r="I1292" s="8" t="str" cm="1">
        <f t="array" ref="I1292">IF(A1292="","",IF(COUNTIF(TOther[Frequency],$I$1)=0,0,SUMPRODUCT(--(IFERROR(MOD(A1292-TOther[Start Date],14),1)=0),--(TOther[Frequency]=$I$1),--(TOther[Start Date]&lt;=A1292),--(TOther[End Date Calc]&gt;=A1292),TOther[Amount])))</f>
        <v/>
      </c>
      <c r="J1292" s="8" t="str">
        <f>IF(A1292="","",IF(COUNTIF(TOther[Frequency],$J$1)=0,0,IF(OR(DAY(A1292)=1,DAY(A1292)=15),SUMIFS(TOther[Amount],TOther[Frequency],$J$1,TOther[Start Date],"&lt;="&amp;$A1292,TOther[End Date Calc],"&gt;="&amp;A1292),0)))</f>
        <v/>
      </c>
      <c r="K1292" s="8" t="str">
        <f>IF(A1292="","",IF(COUNTIF(TOther[Frequency],$K$1)=0,0,IF(A1292=(A1292-DAY(A1292)+1+2*7-WEEKDAY(A1292-DAY(A1292)+8-4,1)),SUMIFS(TOther[Amount],TOther[Frequency],$K$1,TOther[Start Date],"&lt;="&amp;$A1292,TOther[End Date Calc],"&gt;="&amp;A1292),0)))</f>
        <v/>
      </c>
      <c r="L1292" s="8" t="str">
        <f>IF(A1292="","",IF(COUNTIF(TOther[Frequency],$L$1)=0,0,IF(A1292=(A1292-DAY(A1292)+1+3*7-WEEKDAY(A1292-DAY(A1292)+8-4,1)),SUMIFS(TOther[Amount],TOther[Frequency],$L$1,TOther[Start Date],"&lt;="&amp;$A1292,TOther[End Date Calc],"&gt;="&amp;A1292),0)))</f>
        <v/>
      </c>
      <c r="M1292" s="8" t="str">
        <f>IF(A1292="","",IF(COUNTIF(TOther[Frequency],$M$1)=0,0,IF(A1292=(A1292-DAY(A1292)+1+4*7-WEEKDAY(A1292-DAY(A1292)+8-4,1)),SUMIFS(TOther[Amount],TOther[Frequency],$M$1,TOther[Start Date],"&lt;="&amp;$A1292,TOther[End Date Calc],"&gt;="&amp;A1292),0)))</f>
        <v/>
      </c>
      <c r="N1292" s="8" t="str" cm="1">
        <f t="array" ref="N1292">IF(A1292="","",IF(COUNTIF(TOther[Frequency],$N$1)=0,0,SUMPRODUCT(--(IFERROR(MOD(A1292-TOther[Start Date],28),1)=0),--(TOther[Frequency]=$N$1),--(TOther[Start Date]&lt;=A1292),--(TOther[End Date Calc]&gt;=A1292),TOther[Amount])))</f>
        <v/>
      </c>
      <c r="O1292" s="8" t="str" cm="1">
        <f t="array" ref="O1292">IF(A1292="","",IF(COUNTIF(TOther[Frequency],$O$1)=0,0,SUMPRODUCT(--(IFERROR(MOD(A1292-TOther[Start Date],42),1)=0),--(TOther[Frequency]=$O$1),--(TOther[Start Date]&lt;=A1292),--(TOther[End Date Calc]&gt;=A1292),TOther[Amount])))</f>
        <v/>
      </c>
      <c r="P1292" s="8" t="str" cm="1">
        <f t="array" ref="P1292">IF(A1292="","",IF(COUNTIF(TOther[Frequency],$P$1)=0,0,SUMPRODUCT(--(IFERROR(MOD(A1292-TOther[Start Date],56),1)=0),--(TOther[Frequency]=$P$1),--(TOther[Start Date]&lt;=A1292),--(TOther[End Date Calc]&gt;=A1292),TOther[Amount])))</f>
        <v/>
      </c>
      <c r="Q1292" s="8" t="str">
        <f>IF(A1292="","",IF(COUNTIF(TOther[Frequency],$Q$1)=0,0,IF(B1292="N",SUMIFS(TOther[Amount],TOther[Frequency],$Q$1,TOther[Start Date],"&lt;="&amp;$A1292,TOther[End Date Calc],"&gt;="&amp;A1292,TOther[Start Day],DAY(A1292)),SUMIFS(TOther[Amount],TOther[Frequency],$Q$1,TOther[Start Date],"&lt;="&amp;$A1292,TOther[End Date Calc],"&gt;="&amp;A1292,TOther[Start Day],"&gt;="&amp;DAY(A1292)))))</f>
        <v/>
      </c>
      <c r="R1292" s="8" t="str" cm="1">
        <f t="array" ref="R1292">IF(A1292="","",IF(COUNTIF(TOther[Frequency],R$1)=0,0,SUMPRODUCT(--(TOther[Frequency]=R$1),--(TOther[Start Date]&lt;=A1292),--(TOther[End Date Calc]&gt;=A1292),IF(B1292="N",--(TOther[Start Day]=DAY(A1292)),--(TOther[Start Day]&gt;=DAY(A1292))),--(IFERROR(MOD(TOther[Start Month]-MONTH(A1292)+2,2),1)=0),TOther[Amount])))</f>
        <v/>
      </c>
      <c r="S1292" s="8" t="str" cm="1">
        <f t="array" ref="S1292">IF(A1292="","",IF(COUNTIF(TOther[Frequency],S$1)=0,0,SUMPRODUCT(--(TOther[Frequency]=S$1),--(TOther[Start Date]&lt;=A1292),--(TOther[End Date Calc]&gt;=A1292),IF(B1292="N",--(TOther[Start Day]=DAY(A1292)),--(TOther[Start Day]&gt;=DAY(A1292))),--(IFERROR(MOD(TOther[Start Month]-MONTH(A1292)+3,3),1)=0),TOther[Amount])))</f>
        <v/>
      </c>
      <c r="T1292" s="8" t="str" cm="1">
        <f t="array" ref="T1292">IF($A1292="","",IF(COUNTIF(TOther[Frequency],T$1)=0,0,SUMPRODUCT(--(TOther[Frequency]=T$1),--(TOther[Start Date]&lt;=$A1292),--(TOther[End Date Calc]&gt;=$A1292),IF($B1292="N",--(TOther[Start Day]=DAY($A1292)),--(TOther[Start Day]&gt;=DAY($A1292))),--(IFERROR(MOD(TOther[Start Month]-MONTH($A1292)+4,4),1)=0),TOther[Amount])))</f>
        <v/>
      </c>
      <c r="U1292" s="8" t="str" cm="1">
        <f t="array" ref="U1292">IF(A1292="","",IF(COUNTIF(TOther[Frequency],$U$1)=0,0,SUMPRODUCT(--(TOther[Frequency]=$U$1),--(TOther[Start Date]&lt;=A1292),--(TOther[End Date Calc]&gt;=A1292),IF(B1292="N",--(TOther[Start Day]=DAY(A1292)),--(TOther[Start Day]&gt;=DAY(A1292))),--(IFERROR(MOD(TOther[Start Month]-MONTH(A1292)+6,6),1)=0),TOther[Amount])))</f>
        <v/>
      </c>
      <c r="V1292" s="8" t="str" cm="1">
        <f t="array" ref="V1292">IF(A1292="","",IF(COUNTIF(TOther[Frequency],$V$1)=0,0,SUMPRODUCT(--(TOther[Frequency]=$V$1),--(TOther[Start Date]&lt;=A1292),--(TOther[End Date Calc]&gt;=A1292),IF(B1292="N",--(TOther[Start Day]=DAY(A1292)),--(TOther[Start Day]&gt;=DAY(A1292))),--(IFERROR(MOD(TOther[Start Month]-MONTH(A1292)+12,12),1)=0),TOther[Amount])))</f>
        <v/>
      </c>
      <c r="W1292" s="8" t="str">
        <f>IF(A1292="","",SUMIFS(TOther[Amount],TOther[Start Date],A1292,TOther[Frequency],$W$1))</f>
        <v/>
      </c>
      <c r="X1292" s="9" t="str">
        <f t="shared" si="100"/>
        <v/>
      </c>
      <c r="Y1292" s="9" t="str">
        <f t="shared" si="104"/>
        <v/>
      </c>
      <c r="Z1292" s="8" t="str" cm="1">
        <f t="array" ref="Z1292">IF(A1292="","",IF(COUNTIF('2) Income'!$D$13:$D$32,"Weekly")=0,0,SUMPRODUCT(--(IFERROR(MOD(A1292-'2) Income'!$F$13:$F$32,7),1)=0),--('2) Income'!$D$13:$D$32="Weekly"),--('2) Income'!$F$13:$F$32&lt;=A1292),'2) Income'!$E$13:$E$32)))</f>
        <v/>
      </c>
      <c r="AA1292" s="8" t="str" cm="1">
        <f t="array" ref="AA1292">IF(A1292="","",IF(COUNTIF('2) Income'!$D$13:$D$32,"Every Other Week")=0,0,SUMPRODUCT(--(IFERROR(MOD(A1292-'2) Income'!$F$13:$F$32,14),1)=0),--('2) Income'!$D$13:$D$32="Every Other Week"),--('2) Income'!$F$13:$F$32&lt;=A1292),'2) Income'!$E$13:$E$32)))</f>
        <v/>
      </c>
      <c r="AB1292" s="8" t="str">
        <f>IF(A1292="","",IF(COUNTIF('2) Income'!$D$13:$D$32,"1st and 15th")=0,0,IF(OR(DAY(A1292)=1,DAY(A1292)=15),SUMIFS('2) Income'!$E$13:$E$32,'2) Income'!$D$13:$D$32,"1st and 15th",'2) Income'!$F$13:$F$32,"&lt;="&amp;$A1292),0)))</f>
        <v/>
      </c>
      <c r="AC1292" s="8" t="str">
        <f>IF(A1292="","",IF(COUNTIF('2) Income'!$D$13:$D$32,"2nd Wednesday")=0,0,IF(A1292=(A1292-DAY(A1292)+1+2*7-WEEKDAY(A1292-DAY(A1292)+8-4,1)),SUMIFS('2) Income'!$E$13:$E$32,'2) Income'!$D$13:$D$32,"2nd Wednesday",'2) Income'!$F$13:$F$32,"&lt;="&amp;$A1292),0)))</f>
        <v/>
      </c>
      <c r="AD1292" s="8" t="str">
        <f>IF(A1292="","",IF(COUNTIF('2) Income'!$D$13:$D$32,"3rd Wednesday")=0,0,IF(A1292=(A1292-DAY(A1292)+1+3*7-WEEKDAY(A1292-DAY(A1292)+8-4,1)),SUMIFS('2) Income'!$E$13:$E$32,'2) Income'!$D$13:$D$32,"3rd Wednesday",'2) Income'!$F$13:$F$32,"&lt;="&amp;$A1292),0)))</f>
        <v/>
      </c>
      <c r="AE1292" s="8" t="str">
        <f>IF(A1292="","",IF(COUNTIF('2) Income'!$D$13:$D$32,"4th Wednesday")=0,0,IF(A1292=(A1292-DAY(A1292)+1+4*7-WEEKDAY(A1292-DAY(A1292)+8-4,1)),SUMIFS('2) Income'!$E$13:$E$32,'2) Income'!$D$13:$D$32,"4th Wednesday",'2) Income'!$F$13:$F$32,"&lt;="&amp;$A1292),0)))</f>
        <v/>
      </c>
      <c r="AF1292" s="8" t="str" cm="1">
        <f t="array" ref="AF1292">IF(A1292="","",IF(COUNTIF('2) Income'!$D$13:$D$32,"Every 4 Weeks")=0,0,SUMPRODUCT(--(IFERROR(MOD(A1292-'2) Income'!$F$13:$F$32,28),1)=0),--('2) Income'!$D$13:$D$32="Every 4 Weeks"),--('2) Income'!$F$13:$F$32&lt;=A1292),'2) Income'!$E$13:$E$32)))</f>
        <v/>
      </c>
      <c r="AG1292" s="8" t="str">
        <f>IF(A1292="","",IF(COUNTIF('2) Income'!$D$13:$D$32,"Monthly")=0,0,IF(B1292="N",SUMIFS('2) Income'!$E$13:$E$32,'2) Income'!$D$13:$D$32,"monthly",'2) Income'!$F$13:$F$32,"&lt;="&amp;$A1292,'2) Income'!$I$13:$I$32,DAY(A1292)),SUMIFS('2) Income'!$E$13:$E$32,'2) Income'!$D$13:$D$32,"monthly",'2) Income'!$F$13:$F$32,"&lt;="&amp;$A1292,'2) Income'!$I$13:$I$32,"&gt;="&amp;DAY(A1292)))))</f>
        <v/>
      </c>
      <c r="AH1292" s="8" t="str" cm="1">
        <f t="array" ref="AH1292">IF(A1292="","",IF(COUNTIF('2) Income'!$D$13:$D$32,"Yearly")=0,0,SUMPRODUCT(--('2) Income'!$D$13:$D$32="Yearly"),--('2) Income'!$F$13:$F$32&lt;=A1292),IF(B1292="N",--('2) Income'!$I$13:$I$32=DAY(A1292)),--('2) Income'!$I$13:$I$32&gt;=DAY(A1292))),--(IFERROR(MOD('2) Income'!$H$13:$H$32-MONTH(A1292)+12,12),1)=0),'2) Income'!$E$13:$E$32)))</f>
        <v/>
      </c>
      <c r="AI1292" s="8" t="str">
        <f>IF(A1292="","",IF(COUNTIF('2) Income'!$D$13:$D$32,"one-time")=0,0,SUMIFS('2) Income'!$E$13:$E$32,'2) Income'!$D$13:$D$32,"one-time",'2) Income'!$F$13:$F$32,"="&amp;$A1292)))</f>
        <v/>
      </c>
      <c r="AJ1292" s="9" t="str">
        <f t="shared" si="101"/>
        <v/>
      </c>
    </row>
    <row r="1293" spans="1:36">
      <c r="A1293" s="7" t="str">
        <f>IF(A1292="","",IF(A1292+1&lt;='1) Period'!$E$21,A1292+1,""))</f>
        <v/>
      </c>
      <c r="B1293" s="7" t="e">
        <f t="shared" si="102"/>
        <v>#VALUE!</v>
      </c>
      <c r="C1293" t="e">
        <f t="shared" si="103"/>
        <v>#VALUE!</v>
      </c>
      <c r="D1293" s="8" t="str">
        <f>IF(A1293="","",IF(TEXT(A1293,"dddd")='4) Happy Money'!$E$23,WAllowance,0))</f>
        <v/>
      </c>
      <c r="E1293" s="8" t="str">
        <f>IF(A1293="","",IF(B1293="N",SUMIF(TMonthly[Day of the Month],DAY(A1293),TMonthly[Amount]),SUMIF(TMonthly[Day of the Month],"&gt;="&amp;DAY(A1293),TMonthly[Amount])))</f>
        <v/>
      </c>
      <c r="F1293" s="8" t="str" cm="1">
        <f t="array" ref="F1293">IF(A1293="","",SUMPRODUCT(--(TYearly[Due Date]&lt;=A1293),IF(B1293="N",--(TYearly[Day]=DAY(A1293)),--(TYearly[Day]&gt;=DAY(A1293))),--(IFERROR(MOD(TYearly[Month]-MONTH(A1293)+12,12),1)=0),TYearly[Amount]))</f>
        <v/>
      </c>
      <c r="G1293" s="8" t="str">
        <f>IF(A1293="","",SUMIF(TOneTime[Due Date],A1293,TOneTime[Amount]))</f>
        <v/>
      </c>
      <c r="H1293" s="8" t="str" cm="1">
        <f t="array" ref="H1293">IF(A1293="","",IF(COUNTIF(TOther[Frequency],$H$1)=0,0,SUMPRODUCT(--(IFERROR(MOD(A1293-TOther[Start Date],7),1)=0),--(TOther[Frequency]=$H$1),--(TOther[Start Date]&lt;=A1293),--(TOther[End Date Calc]&gt;=A1293),TOther[Amount])))</f>
        <v/>
      </c>
      <c r="I1293" s="8" t="str" cm="1">
        <f t="array" ref="I1293">IF(A1293="","",IF(COUNTIF(TOther[Frequency],$I$1)=0,0,SUMPRODUCT(--(IFERROR(MOD(A1293-TOther[Start Date],14),1)=0),--(TOther[Frequency]=$I$1),--(TOther[Start Date]&lt;=A1293),--(TOther[End Date Calc]&gt;=A1293),TOther[Amount])))</f>
        <v/>
      </c>
      <c r="J1293" s="8" t="str">
        <f>IF(A1293="","",IF(COUNTIF(TOther[Frequency],$J$1)=0,0,IF(OR(DAY(A1293)=1,DAY(A1293)=15),SUMIFS(TOther[Amount],TOther[Frequency],$J$1,TOther[Start Date],"&lt;="&amp;$A1293,TOther[End Date Calc],"&gt;="&amp;A1293),0)))</f>
        <v/>
      </c>
      <c r="K1293" s="8" t="str">
        <f>IF(A1293="","",IF(COUNTIF(TOther[Frequency],$K$1)=0,0,IF(A1293=(A1293-DAY(A1293)+1+2*7-WEEKDAY(A1293-DAY(A1293)+8-4,1)),SUMIFS(TOther[Amount],TOther[Frequency],$K$1,TOther[Start Date],"&lt;="&amp;$A1293,TOther[End Date Calc],"&gt;="&amp;A1293),0)))</f>
        <v/>
      </c>
      <c r="L1293" s="8" t="str">
        <f>IF(A1293="","",IF(COUNTIF(TOther[Frequency],$L$1)=0,0,IF(A1293=(A1293-DAY(A1293)+1+3*7-WEEKDAY(A1293-DAY(A1293)+8-4,1)),SUMIFS(TOther[Amount],TOther[Frequency],$L$1,TOther[Start Date],"&lt;="&amp;$A1293,TOther[End Date Calc],"&gt;="&amp;A1293),0)))</f>
        <v/>
      </c>
      <c r="M1293" s="8" t="str">
        <f>IF(A1293="","",IF(COUNTIF(TOther[Frequency],$M$1)=0,0,IF(A1293=(A1293-DAY(A1293)+1+4*7-WEEKDAY(A1293-DAY(A1293)+8-4,1)),SUMIFS(TOther[Amount],TOther[Frequency],$M$1,TOther[Start Date],"&lt;="&amp;$A1293,TOther[End Date Calc],"&gt;="&amp;A1293),0)))</f>
        <v/>
      </c>
      <c r="N1293" s="8" t="str" cm="1">
        <f t="array" ref="N1293">IF(A1293="","",IF(COUNTIF(TOther[Frequency],$N$1)=0,0,SUMPRODUCT(--(IFERROR(MOD(A1293-TOther[Start Date],28),1)=0),--(TOther[Frequency]=$N$1),--(TOther[Start Date]&lt;=A1293),--(TOther[End Date Calc]&gt;=A1293),TOther[Amount])))</f>
        <v/>
      </c>
      <c r="O1293" s="8" t="str" cm="1">
        <f t="array" ref="O1293">IF(A1293="","",IF(COUNTIF(TOther[Frequency],$O$1)=0,0,SUMPRODUCT(--(IFERROR(MOD(A1293-TOther[Start Date],42),1)=0),--(TOther[Frequency]=$O$1),--(TOther[Start Date]&lt;=A1293),--(TOther[End Date Calc]&gt;=A1293),TOther[Amount])))</f>
        <v/>
      </c>
      <c r="P1293" s="8" t="str" cm="1">
        <f t="array" ref="P1293">IF(A1293="","",IF(COUNTIF(TOther[Frequency],$P$1)=0,0,SUMPRODUCT(--(IFERROR(MOD(A1293-TOther[Start Date],56),1)=0),--(TOther[Frequency]=$P$1),--(TOther[Start Date]&lt;=A1293),--(TOther[End Date Calc]&gt;=A1293),TOther[Amount])))</f>
        <v/>
      </c>
      <c r="Q1293" s="8" t="str">
        <f>IF(A1293="","",IF(COUNTIF(TOther[Frequency],$Q$1)=0,0,IF(B1293="N",SUMIFS(TOther[Amount],TOther[Frequency],$Q$1,TOther[Start Date],"&lt;="&amp;$A1293,TOther[End Date Calc],"&gt;="&amp;A1293,TOther[Start Day],DAY(A1293)),SUMIFS(TOther[Amount],TOther[Frequency],$Q$1,TOther[Start Date],"&lt;="&amp;$A1293,TOther[End Date Calc],"&gt;="&amp;A1293,TOther[Start Day],"&gt;="&amp;DAY(A1293)))))</f>
        <v/>
      </c>
      <c r="R1293" s="8" t="str" cm="1">
        <f t="array" ref="R1293">IF(A1293="","",IF(COUNTIF(TOther[Frequency],R$1)=0,0,SUMPRODUCT(--(TOther[Frequency]=R$1),--(TOther[Start Date]&lt;=A1293),--(TOther[End Date Calc]&gt;=A1293),IF(B1293="N",--(TOther[Start Day]=DAY(A1293)),--(TOther[Start Day]&gt;=DAY(A1293))),--(IFERROR(MOD(TOther[Start Month]-MONTH(A1293)+2,2),1)=0),TOther[Amount])))</f>
        <v/>
      </c>
      <c r="S1293" s="8" t="str" cm="1">
        <f t="array" ref="S1293">IF(A1293="","",IF(COUNTIF(TOther[Frequency],S$1)=0,0,SUMPRODUCT(--(TOther[Frequency]=S$1),--(TOther[Start Date]&lt;=A1293),--(TOther[End Date Calc]&gt;=A1293),IF(B1293="N",--(TOther[Start Day]=DAY(A1293)),--(TOther[Start Day]&gt;=DAY(A1293))),--(IFERROR(MOD(TOther[Start Month]-MONTH(A1293)+3,3),1)=0),TOther[Amount])))</f>
        <v/>
      </c>
      <c r="T1293" s="8" t="str" cm="1">
        <f t="array" ref="T1293">IF($A1293="","",IF(COUNTIF(TOther[Frequency],T$1)=0,0,SUMPRODUCT(--(TOther[Frequency]=T$1),--(TOther[Start Date]&lt;=$A1293),--(TOther[End Date Calc]&gt;=$A1293),IF($B1293="N",--(TOther[Start Day]=DAY($A1293)),--(TOther[Start Day]&gt;=DAY($A1293))),--(IFERROR(MOD(TOther[Start Month]-MONTH($A1293)+4,4),1)=0),TOther[Amount])))</f>
        <v/>
      </c>
      <c r="U1293" s="8" t="str" cm="1">
        <f t="array" ref="U1293">IF(A1293="","",IF(COUNTIF(TOther[Frequency],$U$1)=0,0,SUMPRODUCT(--(TOther[Frequency]=$U$1),--(TOther[Start Date]&lt;=A1293),--(TOther[End Date Calc]&gt;=A1293),IF(B1293="N",--(TOther[Start Day]=DAY(A1293)),--(TOther[Start Day]&gt;=DAY(A1293))),--(IFERROR(MOD(TOther[Start Month]-MONTH(A1293)+6,6),1)=0),TOther[Amount])))</f>
        <v/>
      </c>
      <c r="V1293" s="8" t="str" cm="1">
        <f t="array" ref="V1293">IF(A1293="","",IF(COUNTIF(TOther[Frequency],$V$1)=0,0,SUMPRODUCT(--(TOther[Frequency]=$V$1),--(TOther[Start Date]&lt;=A1293),--(TOther[End Date Calc]&gt;=A1293),IF(B1293="N",--(TOther[Start Day]=DAY(A1293)),--(TOther[Start Day]&gt;=DAY(A1293))),--(IFERROR(MOD(TOther[Start Month]-MONTH(A1293)+12,12),1)=0),TOther[Amount])))</f>
        <v/>
      </c>
      <c r="W1293" s="8" t="str">
        <f>IF(A1293="","",SUMIFS(TOther[Amount],TOther[Start Date],A1293,TOther[Frequency],$W$1))</f>
        <v/>
      </c>
      <c r="X1293" s="9" t="str">
        <f t="shared" si="100"/>
        <v/>
      </c>
      <c r="Y1293" s="9" t="str">
        <f t="shared" si="104"/>
        <v/>
      </c>
      <c r="Z1293" s="8" t="str" cm="1">
        <f t="array" ref="Z1293">IF(A1293="","",IF(COUNTIF('2) Income'!$D$13:$D$32,"Weekly")=0,0,SUMPRODUCT(--(IFERROR(MOD(A1293-'2) Income'!$F$13:$F$32,7),1)=0),--('2) Income'!$D$13:$D$32="Weekly"),--('2) Income'!$F$13:$F$32&lt;=A1293),'2) Income'!$E$13:$E$32)))</f>
        <v/>
      </c>
      <c r="AA1293" s="8" t="str" cm="1">
        <f t="array" ref="AA1293">IF(A1293="","",IF(COUNTIF('2) Income'!$D$13:$D$32,"Every Other Week")=0,0,SUMPRODUCT(--(IFERROR(MOD(A1293-'2) Income'!$F$13:$F$32,14),1)=0),--('2) Income'!$D$13:$D$32="Every Other Week"),--('2) Income'!$F$13:$F$32&lt;=A1293),'2) Income'!$E$13:$E$32)))</f>
        <v/>
      </c>
      <c r="AB1293" s="8" t="str">
        <f>IF(A1293="","",IF(COUNTIF('2) Income'!$D$13:$D$32,"1st and 15th")=0,0,IF(OR(DAY(A1293)=1,DAY(A1293)=15),SUMIFS('2) Income'!$E$13:$E$32,'2) Income'!$D$13:$D$32,"1st and 15th",'2) Income'!$F$13:$F$32,"&lt;="&amp;$A1293),0)))</f>
        <v/>
      </c>
      <c r="AC1293" s="8" t="str">
        <f>IF(A1293="","",IF(COUNTIF('2) Income'!$D$13:$D$32,"2nd Wednesday")=0,0,IF(A1293=(A1293-DAY(A1293)+1+2*7-WEEKDAY(A1293-DAY(A1293)+8-4,1)),SUMIFS('2) Income'!$E$13:$E$32,'2) Income'!$D$13:$D$32,"2nd Wednesday",'2) Income'!$F$13:$F$32,"&lt;="&amp;$A1293),0)))</f>
        <v/>
      </c>
      <c r="AD1293" s="8" t="str">
        <f>IF(A1293="","",IF(COUNTIF('2) Income'!$D$13:$D$32,"3rd Wednesday")=0,0,IF(A1293=(A1293-DAY(A1293)+1+3*7-WEEKDAY(A1293-DAY(A1293)+8-4,1)),SUMIFS('2) Income'!$E$13:$E$32,'2) Income'!$D$13:$D$32,"3rd Wednesday",'2) Income'!$F$13:$F$32,"&lt;="&amp;$A1293),0)))</f>
        <v/>
      </c>
      <c r="AE1293" s="8" t="str">
        <f>IF(A1293="","",IF(COUNTIF('2) Income'!$D$13:$D$32,"4th Wednesday")=0,0,IF(A1293=(A1293-DAY(A1293)+1+4*7-WEEKDAY(A1293-DAY(A1293)+8-4,1)),SUMIFS('2) Income'!$E$13:$E$32,'2) Income'!$D$13:$D$32,"4th Wednesday",'2) Income'!$F$13:$F$32,"&lt;="&amp;$A1293),0)))</f>
        <v/>
      </c>
      <c r="AF1293" s="8" t="str" cm="1">
        <f t="array" ref="AF1293">IF(A1293="","",IF(COUNTIF('2) Income'!$D$13:$D$32,"Every 4 Weeks")=0,0,SUMPRODUCT(--(IFERROR(MOD(A1293-'2) Income'!$F$13:$F$32,28),1)=0),--('2) Income'!$D$13:$D$32="Every 4 Weeks"),--('2) Income'!$F$13:$F$32&lt;=A1293),'2) Income'!$E$13:$E$32)))</f>
        <v/>
      </c>
      <c r="AG1293" s="8" t="str">
        <f>IF(A1293="","",IF(COUNTIF('2) Income'!$D$13:$D$32,"Monthly")=0,0,IF(B1293="N",SUMIFS('2) Income'!$E$13:$E$32,'2) Income'!$D$13:$D$32,"monthly",'2) Income'!$F$13:$F$32,"&lt;="&amp;$A1293,'2) Income'!$I$13:$I$32,DAY(A1293)),SUMIFS('2) Income'!$E$13:$E$32,'2) Income'!$D$13:$D$32,"monthly",'2) Income'!$F$13:$F$32,"&lt;="&amp;$A1293,'2) Income'!$I$13:$I$32,"&gt;="&amp;DAY(A1293)))))</f>
        <v/>
      </c>
      <c r="AH1293" s="8" t="str" cm="1">
        <f t="array" ref="AH1293">IF(A1293="","",IF(COUNTIF('2) Income'!$D$13:$D$32,"Yearly")=0,0,SUMPRODUCT(--('2) Income'!$D$13:$D$32="Yearly"),--('2) Income'!$F$13:$F$32&lt;=A1293),IF(B1293="N",--('2) Income'!$I$13:$I$32=DAY(A1293)),--('2) Income'!$I$13:$I$32&gt;=DAY(A1293))),--(IFERROR(MOD('2) Income'!$H$13:$H$32-MONTH(A1293)+12,12),1)=0),'2) Income'!$E$13:$E$32)))</f>
        <v/>
      </c>
      <c r="AI1293" s="8" t="str">
        <f>IF(A1293="","",IF(COUNTIF('2) Income'!$D$13:$D$32,"one-time")=0,0,SUMIFS('2) Income'!$E$13:$E$32,'2) Income'!$D$13:$D$32,"one-time",'2) Income'!$F$13:$F$32,"="&amp;$A1293)))</f>
        <v/>
      </c>
      <c r="AJ1293" s="9" t="str">
        <f t="shared" si="101"/>
        <v/>
      </c>
    </row>
    <row r="1294" spans="1:36">
      <c r="A1294" s="7" t="str">
        <f>IF(A1293="","",IF(A1293+1&lt;='1) Period'!$E$21,A1293+1,""))</f>
        <v/>
      </c>
      <c r="B1294" s="7" t="e">
        <f t="shared" si="102"/>
        <v>#VALUE!</v>
      </c>
      <c r="C1294" t="e">
        <f t="shared" si="103"/>
        <v>#VALUE!</v>
      </c>
      <c r="D1294" s="8" t="str">
        <f>IF(A1294="","",IF(TEXT(A1294,"dddd")='4) Happy Money'!$E$23,WAllowance,0))</f>
        <v/>
      </c>
      <c r="E1294" s="8" t="str">
        <f>IF(A1294="","",IF(B1294="N",SUMIF(TMonthly[Day of the Month],DAY(A1294),TMonthly[Amount]),SUMIF(TMonthly[Day of the Month],"&gt;="&amp;DAY(A1294),TMonthly[Amount])))</f>
        <v/>
      </c>
      <c r="F1294" s="8" t="str" cm="1">
        <f t="array" ref="F1294">IF(A1294="","",SUMPRODUCT(--(TYearly[Due Date]&lt;=A1294),IF(B1294="N",--(TYearly[Day]=DAY(A1294)),--(TYearly[Day]&gt;=DAY(A1294))),--(IFERROR(MOD(TYearly[Month]-MONTH(A1294)+12,12),1)=0),TYearly[Amount]))</f>
        <v/>
      </c>
      <c r="G1294" s="8" t="str">
        <f>IF(A1294="","",SUMIF(TOneTime[Due Date],A1294,TOneTime[Amount]))</f>
        <v/>
      </c>
      <c r="H1294" s="8" t="str" cm="1">
        <f t="array" ref="H1294">IF(A1294="","",IF(COUNTIF(TOther[Frequency],$H$1)=0,0,SUMPRODUCT(--(IFERROR(MOD(A1294-TOther[Start Date],7),1)=0),--(TOther[Frequency]=$H$1),--(TOther[Start Date]&lt;=A1294),--(TOther[End Date Calc]&gt;=A1294),TOther[Amount])))</f>
        <v/>
      </c>
      <c r="I1294" s="8" t="str" cm="1">
        <f t="array" ref="I1294">IF(A1294="","",IF(COUNTIF(TOther[Frequency],$I$1)=0,0,SUMPRODUCT(--(IFERROR(MOD(A1294-TOther[Start Date],14),1)=0),--(TOther[Frequency]=$I$1),--(TOther[Start Date]&lt;=A1294),--(TOther[End Date Calc]&gt;=A1294),TOther[Amount])))</f>
        <v/>
      </c>
      <c r="J1294" s="8" t="str">
        <f>IF(A1294="","",IF(COUNTIF(TOther[Frequency],$J$1)=0,0,IF(OR(DAY(A1294)=1,DAY(A1294)=15),SUMIFS(TOther[Amount],TOther[Frequency],$J$1,TOther[Start Date],"&lt;="&amp;$A1294,TOther[End Date Calc],"&gt;="&amp;A1294),0)))</f>
        <v/>
      </c>
      <c r="K1294" s="8" t="str">
        <f>IF(A1294="","",IF(COUNTIF(TOther[Frequency],$K$1)=0,0,IF(A1294=(A1294-DAY(A1294)+1+2*7-WEEKDAY(A1294-DAY(A1294)+8-4,1)),SUMIFS(TOther[Amount],TOther[Frequency],$K$1,TOther[Start Date],"&lt;="&amp;$A1294,TOther[End Date Calc],"&gt;="&amp;A1294),0)))</f>
        <v/>
      </c>
      <c r="L1294" s="8" t="str">
        <f>IF(A1294="","",IF(COUNTIF(TOther[Frequency],$L$1)=0,0,IF(A1294=(A1294-DAY(A1294)+1+3*7-WEEKDAY(A1294-DAY(A1294)+8-4,1)),SUMIFS(TOther[Amount],TOther[Frequency],$L$1,TOther[Start Date],"&lt;="&amp;$A1294,TOther[End Date Calc],"&gt;="&amp;A1294),0)))</f>
        <v/>
      </c>
      <c r="M1294" s="8" t="str">
        <f>IF(A1294="","",IF(COUNTIF(TOther[Frequency],$M$1)=0,0,IF(A1294=(A1294-DAY(A1294)+1+4*7-WEEKDAY(A1294-DAY(A1294)+8-4,1)),SUMIFS(TOther[Amount],TOther[Frequency],$M$1,TOther[Start Date],"&lt;="&amp;$A1294,TOther[End Date Calc],"&gt;="&amp;A1294),0)))</f>
        <v/>
      </c>
      <c r="N1294" s="8" t="str" cm="1">
        <f t="array" ref="N1294">IF(A1294="","",IF(COUNTIF(TOther[Frequency],$N$1)=0,0,SUMPRODUCT(--(IFERROR(MOD(A1294-TOther[Start Date],28),1)=0),--(TOther[Frequency]=$N$1),--(TOther[Start Date]&lt;=A1294),--(TOther[End Date Calc]&gt;=A1294),TOther[Amount])))</f>
        <v/>
      </c>
      <c r="O1294" s="8" t="str" cm="1">
        <f t="array" ref="O1294">IF(A1294="","",IF(COUNTIF(TOther[Frequency],$O$1)=0,0,SUMPRODUCT(--(IFERROR(MOD(A1294-TOther[Start Date],42),1)=0),--(TOther[Frequency]=$O$1),--(TOther[Start Date]&lt;=A1294),--(TOther[End Date Calc]&gt;=A1294),TOther[Amount])))</f>
        <v/>
      </c>
      <c r="P1294" s="8" t="str" cm="1">
        <f t="array" ref="P1294">IF(A1294="","",IF(COUNTIF(TOther[Frequency],$P$1)=0,0,SUMPRODUCT(--(IFERROR(MOD(A1294-TOther[Start Date],56),1)=0),--(TOther[Frequency]=$P$1),--(TOther[Start Date]&lt;=A1294),--(TOther[End Date Calc]&gt;=A1294),TOther[Amount])))</f>
        <v/>
      </c>
      <c r="Q1294" s="8" t="str">
        <f>IF(A1294="","",IF(COUNTIF(TOther[Frequency],$Q$1)=0,0,IF(B1294="N",SUMIFS(TOther[Amount],TOther[Frequency],$Q$1,TOther[Start Date],"&lt;="&amp;$A1294,TOther[End Date Calc],"&gt;="&amp;A1294,TOther[Start Day],DAY(A1294)),SUMIFS(TOther[Amount],TOther[Frequency],$Q$1,TOther[Start Date],"&lt;="&amp;$A1294,TOther[End Date Calc],"&gt;="&amp;A1294,TOther[Start Day],"&gt;="&amp;DAY(A1294)))))</f>
        <v/>
      </c>
      <c r="R1294" s="8" t="str" cm="1">
        <f t="array" ref="R1294">IF(A1294="","",IF(COUNTIF(TOther[Frequency],R$1)=0,0,SUMPRODUCT(--(TOther[Frequency]=R$1),--(TOther[Start Date]&lt;=A1294),--(TOther[End Date Calc]&gt;=A1294),IF(B1294="N",--(TOther[Start Day]=DAY(A1294)),--(TOther[Start Day]&gt;=DAY(A1294))),--(IFERROR(MOD(TOther[Start Month]-MONTH(A1294)+2,2),1)=0),TOther[Amount])))</f>
        <v/>
      </c>
      <c r="S1294" s="8" t="str" cm="1">
        <f t="array" ref="S1294">IF(A1294="","",IF(COUNTIF(TOther[Frequency],S$1)=0,0,SUMPRODUCT(--(TOther[Frequency]=S$1),--(TOther[Start Date]&lt;=A1294),--(TOther[End Date Calc]&gt;=A1294),IF(B1294="N",--(TOther[Start Day]=DAY(A1294)),--(TOther[Start Day]&gt;=DAY(A1294))),--(IFERROR(MOD(TOther[Start Month]-MONTH(A1294)+3,3),1)=0),TOther[Amount])))</f>
        <v/>
      </c>
      <c r="T1294" s="8" t="str" cm="1">
        <f t="array" ref="T1294">IF($A1294="","",IF(COUNTIF(TOther[Frequency],T$1)=0,0,SUMPRODUCT(--(TOther[Frequency]=T$1),--(TOther[Start Date]&lt;=$A1294),--(TOther[End Date Calc]&gt;=$A1294),IF($B1294="N",--(TOther[Start Day]=DAY($A1294)),--(TOther[Start Day]&gt;=DAY($A1294))),--(IFERROR(MOD(TOther[Start Month]-MONTH($A1294)+4,4),1)=0),TOther[Amount])))</f>
        <v/>
      </c>
      <c r="U1294" s="8" t="str" cm="1">
        <f t="array" ref="U1294">IF(A1294="","",IF(COUNTIF(TOther[Frequency],$U$1)=0,0,SUMPRODUCT(--(TOther[Frequency]=$U$1),--(TOther[Start Date]&lt;=A1294),--(TOther[End Date Calc]&gt;=A1294),IF(B1294="N",--(TOther[Start Day]=DAY(A1294)),--(TOther[Start Day]&gt;=DAY(A1294))),--(IFERROR(MOD(TOther[Start Month]-MONTH(A1294)+6,6),1)=0),TOther[Amount])))</f>
        <v/>
      </c>
      <c r="V1294" s="8" t="str" cm="1">
        <f t="array" ref="V1294">IF(A1294="","",IF(COUNTIF(TOther[Frequency],$V$1)=0,0,SUMPRODUCT(--(TOther[Frequency]=$V$1),--(TOther[Start Date]&lt;=A1294),--(TOther[End Date Calc]&gt;=A1294),IF(B1294="N",--(TOther[Start Day]=DAY(A1294)),--(TOther[Start Day]&gt;=DAY(A1294))),--(IFERROR(MOD(TOther[Start Month]-MONTH(A1294)+12,12),1)=0),TOther[Amount])))</f>
        <v/>
      </c>
      <c r="W1294" s="8" t="str">
        <f>IF(A1294="","",SUMIFS(TOther[Amount],TOther[Start Date],A1294,TOther[Frequency],$W$1))</f>
        <v/>
      </c>
      <c r="X1294" s="9" t="str">
        <f t="shared" si="100"/>
        <v/>
      </c>
      <c r="Y1294" s="9" t="str">
        <f t="shared" si="104"/>
        <v/>
      </c>
      <c r="Z1294" s="8" t="str" cm="1">
        <f t="array" ref="Z1294">IF(A1294="","",IF(COUNTIF('2) Income'!$D$13:$D$32,"Weekly")=0,0,SUMPRODUCT(--(IFERROR(MOD(A1294-'2) Income'!$F$13:$F$32,7),1)=0),--('2) Income'!$D$13:$D$32="Weekly"),--('2) Income'!$F$13:$F$32&lt;=A1294),'2) Income'!$E$13:$E$32)))</f>
        <v/>
      </c>
      <c r="AA1294" s="8" t="str" cm="1">
        <f t="array" ref="AA1294">IF(A1294="","",IF(COUNTIF('2) Income'!$D$13:$D$32,"Every Other Week")=0,0,SUMPRODUCT(--(IFERROR(MOD(A1294-'2) Income'!$F$13:$F$32,14),1)=0),--('2) Income'!$D$13:$D$32="Every Other Week"),--('2) Income'!$F$13:$F$32&lt;=A1294),'2) Income'!$E$13:$E$32)))</f>
        <v/>
      </c>
      <c r="AB1294" s="8" t="str">
        <f>IF(A1294="","",IF(COUNTIF('2) Income'!$D$13:$D$32,"1st and 15th")=0,0,IF(OR(DAY(A1294)=1,DAY(A1294)=15),SUMIFS('2) Income'!$E$13:$E$32,'2) Income'!$D$13:$D$32,"1st and 15th",'2) Income'!$F$13:$F$32,"&lt;="&amp;$A1294),0)))</f>
        <v/>
      </c>
      <c r="AC1294" s="8" t="str">
        <f>IF(A1294="","",IF(COUNTIF('2) Income'!$D$13:$D$32,"2nd Wednesday")=0,0,IF(A1294=(A1294-DAY(A1294)+1+2*7-WEEKDAY(A1294-DAY(A1294)+8-4,1)),SUMIFS('2) Income'!$E$13:$E$32,'2) Income'!$D$13:$D$32,"2nd Wednesday",'2) Income'!$F$13:$F$32,"&lt;="&amp;$A1294),0)))</f>
        <v/>
      </c>
      <c r="AD1294" s="8" t="str">
        <f>IF(A1294="","",IF(COUNTIF('2) Income'!$D$13:$D$32,"3rd Wednesday")=0,0,IF(A1294=(A1294-DAY(A1294)+1+3*7-WEEKDAY(A1294-DAY(A1294)+8-4,1)),SUMIFS('2) Income'!$E$13:$E$32,'2) Income'!$D$13:$D$32,"3rd Wednesday",'2) Income'!$F$13:$F$32,"&lt;="&amp;$A1294),0)))</f>
        <v/>
      </c>
      <c r="AE1294" s="8" t="str">
        <f>IF(A1294="","",IF(COUNTIF('2) Income'!$D$13:$D$32,"4th Wednesday")=0,0,IF(A1294=(A1294-DAY(A1294)+1+4*7-WEEKDAY(A1294-DAY(A1294)+8-4,1)),SUMIFS('2) Income'!$E$13:$E$32,'2) Income'!$D$13:$D$32,"4th Wednesday",'2) Income'!$F$13:$F$32,"&lt;="&amp;$A1294),0)))</f>
        <v/>
      </c>
      <c r="AF1294" s="8" t="str" cm="1">
        <f t="array" ref="AF1294">IF(A1294="","",IF(COUNTIF('2) Income'!$D$13:$D$32,"Every 4 Weeks")=0,0,SUMPRODUCT(--(IFERROR(MOD(A1294-'2) Income'!$F$13:$F$32,28),1)=0),--('2) Income'!$D$13:$D$32="Every 4 Weeks"),--('2) Income'!$F$13:$F$32&lt;=A1294),'2) Income'!$E$13:$E$32)))</f>
        <v/>
      </c>
      <c r="AG1294" s="8" t="str">
        <f>IF(A1294="","",IF(COUNTIF('2) Income'!$D$13:$D$32,"Monthly")=0,0,IF(B1294="N",SUMIFS('2) Income'!$E$13:$E$32,'2) Income'!$D$13:$D$32,"monthly",'2) Income'!$F$13:$F$32,"&lt;="&amp;$A1294,'2) Income'!$I$13:$I$32,DAY(A1294)),SUMIFS('2) Income'!$E$13:$E$32,'2) Income'!$D$13:$D$32,"monthly",'2) Income'!$F$13:$F$32,"&lt;="&amp;$A1294,'2) Income'!$I$13:$I$32,"&gt;="&amp;DAY(A1294)))))</f>
        <v/>
      </c>
      <c r="AH1294" s="8" t="str" cm="1">
        <f t="array" ref="AH1294">IF(A1294="","",IF(COUNTIF('2) Income'!$D$13:$D$32,"Yearly")=0,0,SUMPRODUCT(--('2) Income'!$D$13:$D$32="Yearly"),--('2) Income'!$F$13:$F$32&lt;=A1294),IF(B1294="N",--('2) Income'!$I$13:$I$32=DAY(A1294)),--('2) Income'!$I$13:$I$32&gt;=DAY(A1294))),--(IFERROR(MOD('2) Income'!$H$13:$H$32-MONTH(A1294)+12,12),1)=0),'2) Income'!$E$13:$E$32)))</f>
        <v/>
      </c>
      <c r="AI1294" s="8" t="str">
        <f>IF(A1294="","",IF(COUNTIF('2) Income'!$D$13:$D$32,"one-time")=0,0,SUMIFS('2) Income'!$E$13:$E$32,'2) Income'!$D$13:$D$32,"one-time",'2) Income'!$F$13:$F$32,"="&amp;$A1294)))</f>
        <v/>
      </c>
      <c r="AJ1294" s="9" t="str">
        <f t="shared" si="101"/>
        <v/>
      </c>
    </row>
    <row r="1295" spans="1:36">
      <c r="A1295" s="7" t="str">
        <f>IF(A1294="","",IF(A1294+1&lt;='1) Period'!$E$21,A1294+1,""))</f>
        <v/>
      </c>
      <c r="B1295" s="7" t="e">
        <f t="shared" si="102"/>
        <v>#VALUE!</v>
      </c>
      <c r="C1295" t="e">
        <f t="shared" si="103"/>
        <v>#VALUE!</v>
      </c>
      <c r="D1295" s="8" t="str">
        <f>IF(A1295="","",IF(TEXT(A1295,"dddd")='4) Happy Money'!$E$23,WAllowance,0))</f>
        <v/>
      </c>
      <c r="E1295" s="8" t="str">
        <f>IF(A1295="","",IF(B1295="N",SUMIF(TMonthly[Day of the Month],DAY(A1295),TMonthly[Amount]),SUMIF(TMonthly[Day of the Month],"&gt;="&amp;DAY(A1295),TMonthly[Amount])))</f>
        <v/>
      </c>
      <c r="F1295" s="8" t="str" cm="1">
        <f t="array" ref="F1295">IF(A1295="","",SUMPRODUCT(--(TYearly[Due Date]&lt;=A1295),IF(B1295="N",--(TYearly[Day]=DAY(A1295)),--(TYearly[Day]&gt;=DAY(A1295))),--(IFERROR(MOD(TYearly[Month]-MONTH(A1295)+12,12),1)=0),TYearly[Amount]))</f>
        <v/>
      </c>
      <c r="G1295" s="8" t="str">
        <f>IF(A1295="","",SUMIF(TOneTime[Due Date],A1295,TOneTime[Amount]))</f>
        <v/>
      </c>
      <c r="H1295" s="8" t="str" cm="1">
        <f t="array" ref="H1295">IF(A1295="","",IF(COUNTIF(TOther[Frequency],$H$1)=0,0,SUMPRODUCT(--(IFERROR(MOD(A1295-TOther[Start Date],7),1)=0),--(TOther[Frequency]=$H$1),--(TOther[Start Date]&lt;=A1295),--(TOther[End Date Calc]&gt;=A1295),TOther[Amount])))</f>
        <v/>
      </c>
      <c r="I1295" s="8" t="str" cm="1">
        <f t="array" ref="I1295">IF(A1295="","",IF(COUNTIF(TOther[Frequency],$I$1)=0,0,SUMPRODUCT(--(IFERROR(MOD(A1295-TOther[Start Date],14),1)=0),--(TOther[Frequency]=$I$1),--(TOther[Start Date]&lt;=A1295),--(TOther[End Date Calc]&gt;=A1295),TOther[Amount])))</f>
        <v/>
      </c>
      <c r="J1295" s="8" t="str">
        <f>IF(A1295="","",IF(COUNTIF(TOther[Frequency],$J$1)=0,0,IF(OR(DAY(A1295)=1,DAY(A1295)=15),SUMIFS(TOther[Amount],TOther[Frequency],$J$1,TOther[Start Date],"&lt;="&amp;$A1295,TOther[End Date Calc],"&gt;="&amp;A1295),0)))</f>
        <v/>
      </c>
      <c r="K1295" s="8" t="str">
        <f>IF(A1295="","",IF(COUNTIF(TOther[Frequency],$K$1)=0,0,IF(A1295=(A1295-DAY(A1295)+1+2*7-WEEKDAY(A1295-DAY(A1295)+8-4,1)),SUMIFS(TOther[Amount],TOther[Frequency],$K$1,TOther[Start Date],"&lt;="&amp;$A1295,TOther[End Date Calc],"&gt;="&amp;A1295),0)))</f>
        <v/>
      </c>
      <c r="L1295" s="8" t="str">
        <f>IF(A1295="","",IF(COUNTIF(TOther[Frequency],$L$1)=0,0,IF(A1295=(A1295-DAY(A1295)+1+3*7-WEEKDAY(A1295-DAY(A1295)+8-4,1)),SUMIFS(TOther[Amount],TOther[Frequency],$L$1,TOther[Start Date],"&lt;="&amp;$A1295,TOther[End Date Calc],"&gt;="&amp;A1295),0)))</f>
        <v/>
      </c>
      <c r="M1295" s="8" t="str">
        <f>IF(A1295="","",IF(COUNTIF(TOther[Frequency],$M$1)=0,0,IF(A1295=(A1295-DAY(A1295)+1+4*7-WEEKDAY(A1295-DAY(A1295)+8-4,1)),SUMIFS(TOther[Amount],TOther[Frequency],$M$1,TOther[Start Date],"&lt;="&amp;$A1295,TOther[End Date Calc],"&gt;="&amp;A1295),0)))</f>
        <v/>
      </c>
      <c r="N1295" s="8" t="str" cm="1">
        <f t="array" ref="N1295">IF(A1295="","",IF(COUNTIF(TOther[Frequency],$N$1)=0,0,SUMPRODUCT(--(IFERROR(MOD(A1295-TOther[Start Date],28),1)=0),--(TOther[Frequency]=$N$1),--(TOther[Start Date]&lt;=A1295),--(TOther[End Date Calc]&gt;=A1295),TOther[Amount])))</f>
        <v/>
      </c>
      <c r="O1295" s="8" t="str" cm="1">
        <f t="array" ref="O1295">IF(A1295="","",IF(COUNTIF(TOther[Frequency],$O$1)=0,0,SUMPRODUCT(--(IFERROR(MOD(A1295-TOther[Start Date],42),1)=0),--(TOther[Frequency]=$O$1),--(TOther[Start Date]&lt;=A1295),--(TOther[End Date Calc]&gt;=A1295),TOther[Amount])))</f>
        <v/>
      </c>
      <c r="P1295" s="8" t="str" cm="1">
        <f t="array" ref="P1295">IF(A1295="","",IF(COUNTIF(TOther[Frequency],$P$1)=0,0,SUMPRODUCT(--(IFERROR(MOD(A1295-TOther[Start Date],56),1)=0),--(TOther[Frequency]=$P$1),--(TOther[Start Date]&lt;=A1295),--(TOther[End Date Calc]&gt;=A1295),TOther[Amount])))</f>
        <v/>
      </c>
      <c r="Q1295" s="8" t="str">
        <f>IF(A1295="","",IF(COUNTIF(TOther[Frequency],$Q$1)=0,0,IF(B1295="N",SUMIFS(TOther[Amount],TOther[Frequency],$Q$1,TOther[Start Date],"&lt;="&amp;$A1295,TOther[End Date Calc],"&gt;="&amp;A1295,TOther[Start Day],DAY(A1295)),SUMIFS(TOther[Amount],TOther[Frequency],$Q$1,TOther[Start Date],"&lt;="&amp;$A1295,TOther[End Date Calc],"&gt;="&amp;A1295,TOther[Start Day],"&gt;="&amp;DAY(A1295)))))</f>
        <v/>
      </c>
      <c r="R1295" s="8" t="str" cm="1">
        <f t="array" ref="R1295">IF(A1295="","",IF(COUNTIF(TOther[Frequency],R$1)=0,0,SUMPRODUCT(--(TOther[Frequency]=R$1),--(TOther[Start Date]&lt;=A1295),--(TOther[End Date Calc]&gt;=A1295),IF(B1295="N",--(TOther[Start Day]=DAY(A1295)),--(TOther[Start Day]&gt;=DAY(A1295))),--(IFERROR(MOD(TOther[Start Month]-MONTH(A1295)+2,2),1)=0),TOther[Amount])))</f>
        <v/>
      </c>
      <c r="S1295" s="8" t="str" cm="1">
        <f t="array" ref="S1295">IF(A1295="","",IF(COUNTIF(TOther[Frequency],S$1)=0,0,SUMPRODUCT(--(TOther[Frequency]=S$1),--(TOther[Start Date]&lt;=A1295),--(TOther[End Date Calc]&gt;=A1295),IF(B1295="N",--(TOther[Start Day]=DAY(A1295)),--(TOther[Start Day]&gt;=DAY(A1295))),--(IFERROR(MOD(TOther[Start Month]-MONTH(A1295)+3,3),1)=0),TOther[Amount])))</f>
        <v/>
      </c>
      <c r="T1295" s="8" t="str" cm="1">
        <f t="array" ref="T1295">IF($A1295="","",IF(COUNTIF(TOther[Frequency],T$1)=0,0,SUMPRODUCT(--(TOther[Frequency]=T$1),--(TOther[Start Date]&lt;=$A1295),--(TOther[End Date Calc]&gt;=$A1295),IF($B1295="N",--(TOther[Start Day]=DAY($A1295)),--(TOther[Start Day]&gt;=DAY($A1295))),--(IFERROR(MOD(TOther[Start Month]-MONTH($A1295)+4,4),1)=0),TOther[Amount])))</f>
        <v/>
      </c>
      <c r="U1295" s="8" t="str" cm="1">
        <f t="array" ref="U1295">IF(A1295="","",IF(COUNTIF(TOther[Frequency],$U$1)=0,0,SUMPRODUCT(--(TOther[Frequency]=$U$1),--(TOther[Start Date]&lt;=A1295),--(TOther[End Date Calc]&gt;=A1295),IF(B1295="N",--(TOther[Start Day]=DAY(A1295)),--(TOther[Start Day]&gt;=DAY(A1295))),--(IFERROR(MOD(TOther[Start Month]-MONTH(A1295)+6,6),1)=0),TOther[Amount])))</f>
        <v/>
      </c>
      <c r="V1295" s="8" t="str" cm="1">
        <f t="array" ref="V1295">IF(A1295="","",IF(COUNTIF(TOther[Frequency],$V$1)=0,0,SUMPRODUCT(--(TOther[Frequency]=$V$1),--(TOther[Start Date]&lt;=A1295),--(TOther[End Date Calc]&gt;=A1295),IF(B1295="N",--(TOther[Start Day]=DAY(A1295)),--(TOther[Start Day]&gt;=DAY(A1295))),--(IFERROR(MOD(TOther[Start Month]-MONTH(A1295)+12,12),1)=0),TOther[Amount])))</f>
        <v/>
      </c>
      <c r="W1295" s="8" t="str">
        <f>IF(A1295="","",SUMIFS(TOther[Amount],TOther[Start Date],A1295,TOther[Frequency],$W$1))</f>
        <v/>
      </c>
      <c r="X1295" s="9" t="str">
        <f t="shared" si="100"/>
        <v/>
      </c>
      <c r="Y1295" s="9" t="str">
        <f t="shared" si="104"/>
        <v/>
      </c>
      <c r="Z1295" s="8" t="str" cm="1">
        <f t="array" ref="Z1295">IF(A1295="","",IF(COUNTIF('2) Income'!$D$13:$D$32,"Weekly")=0,0,SUMPRODUCT(--(IFERROR(MOD(A1295-'2) Income'!$F$13:$F$32,7),1)=0),--('2) Income'!$D$13:$D$32="Weekly"),--('2) Income'!$F$13:$F$32&lt;=A1295),'2) Income'!$E$13:$E$32)))</f>
        <v/>
      </c>
      <c r="AA1295" s="8" t="str" cm="1">
        <f t="array" ref="AA1295">IF(A1295="","",IF(COUNTIF('2) Income'!$D$13:$D$32,"Every Other Week")=0,0,SUMPRODUCT(--(IFERROR(MOD(A1295-'2) Income'!$F$13:$F$32,14),1)=0),--('2) Income'!$D$13:$D$32="Every Other Week"),--('2) Income'!$F$13:$F$32&lt;=A1295),'2) Income'!$E$13:$E$32)))</f>
        <v/>
      </c>
      <c r="AB1295" s="8" t="str">
        <f>IF(A1295="","",IF(COUNTIF('2) Income'!$D$13:$D$32,"1st and 15th")=0,0,IF(OR(DAY(A1295)=1,DAY(A1295)=15),SUMIFS('2) Income'!$E$13:$E$32,'2) Income'!$D$13:$D$32,"1st and 15th",'2) Income'!$F$13:$F$32,"&lt;="&amp;$A1295),0)))</f>
        <v/>
      </c>
      <c r="AC1295" s="8" t="str">
        <f>IF(A1295="","",IF(COUNTIF('2) Income'!$D$13:$D$32,"2nd Wednesday")=0,0,IF(A1295=(A1295-DAY(A1295)+1+2*7-WEEKDAY(A1295-DAY(A1295)+8-4,1)),SUMIFS('2) Income'!$E$13:$E$32,'2) Income'!$D$13:$D$32,"2nd Wednesday",'2) Income'!$F$13:$F$32,"&lt;="&amp;$A1295),0)))</f>
        <v/>
      </c>
      <c r="AD1295" s="8" t="str">
        <f>IF(A1295="","",IF(COUNTIF('2) Income'!$D$13:$D$32,"3rd Wednesday")=0,0,IF(A1295=(A1295-DAY(A1295)+1+3*7-WEEKDAY(A1295-DAY(A1295)+8-4,1)),SUMIFS('2) Income'!$E$13:$E$32,'2) Income'!$D$13:$D$32,"3rd Wednesday",'2) Income'!$F$13:$F$32,"&lt;="&amp;$A1295),0)))</f>
        <v/>
      </c>
      <c r="AE1295" s="8" t="str">
        <f>IF(A1295="","",IF(COUNTIF('2) Income'!$D$13:$D$32,"4th Wednesday")=0,0,IF(A1295=(A1295-DAY(A1295)+1+4*7-WEEKDAY(A1295-DAY(A1295)+8-4,1)),SUMIFS('2) Income'!$E$13:$E$32,'2) Income'!$D$13:$D$32,"4th Wednesday",'2) Income'!$F$13:$F$32,"&lt;="&amp;$A1295),0)))</f>
        <v/>
      </c>
      <c r="AF1295" s="8" t="str" cm="1">
        <f t="array" ref="AF1295">IF(A1295="","",IF(COUNTIF('2) Income'!$D$13:$D$32,"Every 4 Weeks")=0,0,SUMPRODUCT(--(IFERROR(MOD(A1295-'2) Income'!$F$13:$F$32,28),1)=0),--('2) Income'!$D$13:$D$32="Every 4 Weeks"),--('2) Income'!$F$13:$F$32&lt;=A1295),'2) Income'!$E$13:$E$32)))</f>
        <v/>
      </c>
      <c r="AG1295" s="8" t="str">
        <f>IF(A1295="","",IF(COUNTIF('2) Income'!$D$13:$D$32,"Monthly")=0,0,IF(B1295="N",SUMIFS('2) Income'!$E$13:$E$32,'2) Income'!$D$13:$D$32,"monthly",'2) Income'!$F$13:$F$32,"&lt;="&amp;$A1295,'2) Income'!$I$13:$I$32,DAY(A1295)),SUMIFS('2) Income'!$E$13:$E$32,'2) Income'!$D$13:$D$32,"monthly",'2) Income'!$F$13:$F$32,"&lt;="&amp;$A1295,'2) Income'!$I$13:$I$32,"&gt;="&amp;DAY(A1295)))))</f>
        <v/>
      </c>
      <c r="AH1295" s="8" t="str" cm="1">
        <f t="array" ref="AH1295">IF(A1295="","",IF(COUNTIF('2) Income'!$D$13:$D$32,"Yearly")=0,0,SUMPRODUCT(--('2) Income'!$D$13:$D$32="Yearly"),--('2) Income'!$F$13:$F$32&lt;=A1295),IF(B1295="N",--('2) Income'!$I$13:$I$32=DAY(A1295)),--('2) Income'!$I$13:$I$32&gt;=DAY(A1295))),--(IFERROR(MOD('2) Income'!$H$13:$H$32-MONTH(A1295)+12,12),1)=0),'2) Income'!$E$13:$E$32)))</f>
        <v/>
      </c>
      <c r="AI1295" s="8" t="str">
        <f>IF(A1295="","",IF(COUNTIF('2) Income'!$D$13:$D$32,"one-time")=0,0,SUMIFS('2) Income'!$E$13:$E$32,'2) Income'!$D$13:$D$32,"one-time",'2) Income'!$F$13:$F$32,"="&amp;$A1295)))</f>
        <v/>
      </c>
      <c r="AJ1295" s="9" t="str">
        <f t="shared" si="101"/>
        <v/>
      </c>
    </row>
    <row r="1296" spans="1:36">
      <c r="A1296" s="7" t="str">
        <f>IF(A1295="","",IF(A1295+1&lt;='1) Period'!$E$21,A1295+1,""))</f>
        <v/>
      </c>
      <c r="B1296" s="7" t="e">
        <f t="shared" si="102"/>
        <v>#VALUE!</v>
      </c>
      <c r="C1296" t="e">
        <f t="shared" si="103"/>
        <v>#VALUE!</v>
      </c>
      <c r="D1296" s="8" t="str">
        <f>IF(A1296="","",IF(TEXT(A1296,"dddd")='4) Happy Money'!$E$23,WAllowance,0))</f>
        <v/>
      </c>
      <c r="E1296" s="8" t="str">
        <f>IF(A1296="","",IF(B1296="N",SUMIF(TMonthly[Day of the Month],DAY(A1296),TMonthly[Amount]),SUMIF(TMonthly[Day of the Month],"&gt;="&amp;DAY(A1296),TMonthly[Amount])))</f>
        <v/>
      </c>
      <c r="F1296" s="8" t="str" cm="1">
        <f t="array" ref="F1296">IF(A1296="","",SUMPRODUCT(--(TYearly[Due Date]&lt;=A1296),IF(B1296="N",--(TYearly[Day]=DAY(A1296)),--(TYearly[Day]&gt;=DAY(A1296))),--(IFERROR(MOD(TYearly[Month]-MONTH(A1296)+12,12),1)=0),TYearly[Amount]))</f>
        <v/>
      </c>
      <c r="G1296" s="8" t="str">
        <f>IF(A1296="","",SUMIF(TOneTime[Due Date],A1296,TOneTime[Amount]))</f>
        <v/>
      </c>
      <c r="H1296" s="8" t="str" cm="1">
        <f t="array" ref="H1296">IF(A1296="","",IF(COUNTIF(TOther[Frequency],$H$1)=0,0,SUMPRODUCT(--(IFERROR(MOD(A1296-TOther[Start Date],7),1)=0),--(TOther[Frequency]=$H$1),--(TOther[Start Date]&lt;=A1296),--(TOther[End Date Calc]&gt;=A1296),TOther[Amount])))</f>
        <v/>
      </c>
      <c r="I1296" s="8" t="str" cm="1">
        <f t="array" ref="I1296">IF(A1296="","",IF(COUNTIF(TOther[Frequency],$I$1)=0,0,SUMPRODUCT(--(IFERROR(MOD(A1296-TOther[Start Date],14),1)=0),--(TOther[Frequency]=$I$1),--(TOther[Start Date]&lt;=A1296),--(TOther[End Date Calc]&gt;=A1296),TOther[Amount])))</f>
        <v/>
      </c>
      <c r="J1296" s="8" t="str">
        <f>IF(A1296="","",IF(COUNTIF(TOther[Frequency],$J$1)=0,0,IF(OR(DAY(A1296)=1,DAY(A1296)=15),SUMIFS(TOther[Amount],TOther[Frequency],$J$1,TOther[Start Date],"&lt;="&amp;$A1296,TOther[End Date Calc],"&gt;="&amp;A1296),0)))</f>
        <v/>
      </c>
      <c r="K1296" s="8" t="str">
        <f>IF(A1296="","",IF(COUNTIF(TOther[Frequency],$K$1)=0,0,IF(A1296=(A1296-DAY(A1296)+1+2*7-WEEKDAY(A1296-DAY(A1296)+8-4,1)),SUMIFS(TOther[Amount],TOther[Frequency],$K$1,TOther[Start Date],"&lt;="&amp;$A1296,TOther[End Date Calc],"&gt;="&amp;A1296),0)))</f>
        <v/>
      </c>
      <c r="L1296" s="8" t="str">
        <f>IF(A1296="","",IF(COUNTIF(TOther[Frequency],$L$1)=0,0,IF(A1296=(A1296-DAY(A1296)+1+3*7-WEEKDAY(A1296-DAY(A1296)+8-4,1)),SUMIFS(TOther[Amount],TOther[Frequency],$L$1,TOther[Start Date],"&lt;="&amp;$A1296,TOther[End Date Calc],"&gt;="&amp;A1296),0)))</f>
        <v/>
      </c>
      <c r="M1296" s="8" t="str">
        <f>IF(A1296="","",IF(COUNTIF(TOther[Frequency],$M$1)=0,0,IF(A1296=(A1296-DAY(A1296)+1+4*7-WEEKDAY(A1296-DAY(A1296)+8-4,1)),SUMIFS(TOther[Amount],TOther[Frequency],$M$1,TOther[Start Date],"&lt;="&amp;$A1296,TOther[End Date Calc],"&gt;="&amp;A1296),0)))</f>
        <v/>
      </c>
      <c r="N1296" s="8" t="str" cm="1">
        <f t="array" ref="N1296">IF(A1296="","",IF(COUNTIF(TOther[Frequency],$N$1)=0,0,SUMPRODUCT(--(IFERROR(MOD(A1296-TOther[Start Date],28),1)=0),--(TOther[Frequency]=$N$1),--(TOther[Start Date]&lt;=A1296),--(TOther[End Date Calc]&gt;=A1296),TOther[Amount])))</f>
        <v/>
      </c>
      <c r="O1296" s="8" t="str" cm="1">
        <f t="array" ref="O1296">IF(A1296="","",IF(COUNTIF(TOther[Frequency],$O$1)=0,0,SUMPRODUCT(--(IFERROR(MOD(A1296-TOther[Start Date],42),1)=0),--(TOther[Frequency]=$O$1),--(TOther[Start Date]&lt;=A1296),--(TOther[End Date Calc]&gt;=A1296),TOther[Amount])))</f>
        <v/>
      </c>
      <c r="P1296" s="8" t="str" cm="1">
        <f t="array" ref="P1296">IF(A1296="","",IF(COUNTIF(TOther[Frequency],$P$1)=0,0,SUMPRODUCT(--(IFERROR(MOD(A1296-TOther[Start Date],56),1)=0),--(TOther[Frequency]=$P$1),--(TOther[Start Date]&lt;=A1296),--(TOther[End Date Calc]&gt;=A1296),TOther[Amount])))</f>
        <v/>
      </c>
      <c r="Q1296" s="8" t="str">
        <f>IF(A1296="","",IF(COUNTIF(TOther[Frequency],$Q$1)=0,0,IF(B1296="N",SUMIFS(TOther[Amount],TOther[Frequency],$Q$1,TOther[Start Date],"&lt;="&amp;$A1296,TOther[End Date Calc],"&gt;="&amp;A1296,TOther[Start Day],DAY(A1296)),SUMIFS(TOther[Amount],TOther[Frequency],$Q$1,TOther[Start Date],"&lt;="&amp;$A1296,TOther[End Date Calc],"&gt;="&amp;A1296,TOther[Start Day],"&gt;="&amp;DAY(A1296)))))</f>
        <v/>
      </c>
      <c r="R1296" s="8" t="str" cm="1">
        <f t="array" ref="R1296">IF(A1296="","",IF(COUNTIF(TOther[Frequency],R$1)=0,0,SUMPRODUCT(--(TOther[Frequency]=R$1),--(TOther[Start Date]&lt;=A1296),--(TOther[End Date Calc]&gt;=A1296),IF(B1296="N",--(TOther[Start Day]=DAY(A1296)),--(TOther[Start Day]&gt;=DAY(A1296))),--(IFERROR(MOD(TOther[Start Month]-MONTH(A1296)+2,2),1)=0),TOther[Amount])))</f>
        <v/>
      </c>
      <c r="S1296" s="8" t="str" cm="1">
        <f t="array" ref="S1296">IF(A1296="","",IF(COUNTIF(TOther[Frequency],S$1)=0,0,SUMPRODUCT(--(TOther[Frequency]=S$1),--(TOther[Start Date]&lt;=A1296),--(TOther[End Date Calc]&gt;=A1296),IF(B1296="N",--(TOther[Start Day]=DAY(A1296)),--(TOther[Start Day]&gt;=DAY(A1296))),--(IFERROR(MOD(TOther[Start Month]-MONTH(A1296)+3,3),1)=0),TOther[Amount])))</f>
        <v/>
      </c>
      <c r="T1296" s="8" t="str" cm="1">
        <f t="array" ref="T1296">IF($A1296="","",IF(COUNTIF(TOther[Frequency],T$1)=0,0,SUMPRODUCT(--(TOther[Frequency]=T$1),--(TOther[Start Date]&lt;=$A1296),--(TOther[End Date Calc]&gt;=$A1296),IF($B1296="N",--(TOther[Start Day]=DAY($A1296)),--(TOther[Start Day]&gt;=DAY($A1296))),--(IFERROR(MOD(TOther[Start Month]-MONTH($A1296)+4,4),1)=0),TOther[Amount])))</f>
        <v/>
      </c>
      <c r="U1296" s="8" t="str" cm="1">
        <f t="array" ref="U1296">IF(A1296="","",IF(COUNTIF(TOther[Frequency],$U$1)=0,0,SUMPRODUCT(--(TOther[Frequency]=$U$1),--(TOther[Start Date]&lt;=A1296),--(TOther[End Date Calc]&gt;=A1296),IF(B1296="N",--(TOther[Start Day]=DAY(A1296)),--(TOther[Start Day]&gt;=DAY(A1296))),--(IFERROR(MOD(TOther[Start Month]-MONTH(A1296)+6,6),1)=0),TOther[Amount])))</f>
        <v/>
      </c>
      <c r="V1296" s="8" t="str" cm="1">
        <f t="array" ref="V1296">IF(A1296="","",IF(COUNTIF(TOther[Frequency],$V$1)=0,0,SUMPRODUCT(--(TOther[Frequency]=$V$1),--(TOther[Start Date]&lt;=A1296),--(TOther[End Date Calc]&gt;=A1296),IF(B1296="N",--(TOther[Start Day]=DAY(A1296)),--(TOther[Start Day]&gt;=DAY(A1296))),--(IFERROR(MOD(TOther[Start Month]-MONTH(A1296)+12,12),1)=0),TOther[Amount])))</f>
        <v/>
      </c>
      <c r="W1296" s="8" t="str">
        <f>IF(A1296="","",SUMIFS(TOther[Amount],TOther[Start Date],A1296,TOther[Frequency],$W$1))</f>
        <v/>
      </c>
      <c r="X1296" s="9" t="str">
        <f t="shared" si="100"/>
        <v/>
      </c>
      <c r="Y1296" s="9" t="str">
        <f t="shared" si="104"/>
        <v/>
      </c>
      <c r="Z1296" s="8" t="str" cm="1">
        <f t="array" ref="Z1296">IF(A1296="","",IF(COUNTIF('2) Income'!$D$13:$D$32,"Weekly")=0,0,SUMPRODUCT(--(IFERROR(MOD(A1296-'2) Income'!$F$13:$F$32,7),1)=0),--('2) Income'!$D$13:$D$32="Weekly"),--('2) Income'!$F$13:$F$32&lt;=A1296),'2) Income'!$E$13:$E$32)))</f>
        <v/>
      </c>
      <c r="AA1296" s="8" t="str" cm="1">
        <f t="array" ref="AA1296">IF(A1296="","",IF(COUNTIF('2) Income'!$D$13:$D$32,"Every Other Week")=0,0,SUMPRODUCT(--(IFERROR(MOD(A1296-'2) Income'!$F$13:$F$32,14),1)=0),--('2) Income'!$D$13:$D$32="Every Other Week"),--('2) Income'!$F$13:$F$32&lt;=A1296),'2) Income'!$E$13:$E$32)))</f>
        <v/>
      </c>
      <c r="AB1296" s="8" t="str">
        <f>IF(A1296="","",IF(COUNTIF('2) Income'!$D$13:$D$32,"1st and 15th")=0,0,IF(OR(DAY(A1296)=1,DAY(A1296)=15),SUMIFS('2) Income'!$E$13:$E$32,'2) Income'!$D$13:$D$32,"1st and 15th",'2) Income'!$F$13:$F$32,"&lt;="&amp;$A1296),0)))</f>
        <v/>
      </c>
      <c r="AC1296" s="8" t="str">
        <f>IF(A1296="","",IF(COUNTIF('2) Income'!$D$13:$D$32,"2nd Wednesday")=0,0,IF(A1296=(A1296-DAY(A1296)+1+2*7-WEEKDAY(A1296-DAY(A1296)+8-4,1)),SUMIFS('2) Income'!$E$13:$E$32,'2) Income'!$D$13:$D$32,"2nd Wednesday",'2) Income'!$F$13:$F$32,"&lt;="&amp;$A1296),0)))</f>
        <v/>
      </c>
      <c r="AD1296" s="8" t="str">
        <f>IF(A1296="","",IF(COUNTIF('2) Income'!$D$13:$D$32,"3rd Wednesday")=0,0,IF(A1296=(A1296-DAY(A1296)+1+3*7-WEEKDAY(A1296-DAY(A1296)+8-4,1)),SUMIFS('2) Income'!$E$13:$E$32,'2) Income'!$D$13:$D$32,"3rd Wednesday",'2) Income'!$F$13:$F$32,"&lt;="&amp;$A1296),0)))</f>
        <v/>
      </c>
      <c r="AE1296" s="8" t="str">
        <f>IF(A1296="","",IF(COUNTIF('2) Income'!$D$13:$D$32,"4th Wednesday")=0,0,IF(A1296=(A1296-DAY(A1296)+1+4*7-WEEKDAY(A1296-DAY(A1296)+8-4,1)),SUMIFS('2) Income'!$E$13:$E$32,'2) Income'!$D$13:$D$32,"4th Wednesday",'2) Income'!$F$13:$F$32,"&lt;="&amp;$A1296),0)))</f>
        <v/>
      </c>
      <c r="AF1296" s="8" t="str" cm="1">
        <f t="array" ref="AF1296">IF(A1296="","",IF(COUNTIF('2) Income'!$D$13:$D$32,"Every 4 Weeks")=0,0,SUMPRODUCT(--(IFERROR(MOD(A1296-'2) Income'!$F$13:$F$32,28),1)=0),--('2) Income'!$D$13:$D$32="Every 4 Weeks"),--('2) Income'!$F$13:$F$32&lt;=A1296),'2) Income'!$E$13:$E$32)))</f>
        <v/>
      </c>
      <c r="AG1296" s="8" t="str">
        <f>IF(A1296="","",IF(COUNTIF('2) Income'!$D$13:$D$32,"Monthly")=0,0,IF(B1296="N",SUMIFS('2) Income'!$E$13:$E$32,'2) Income'!$D$13:$D$32,"monthly",'2) Income'!$F$13:$F$32,"&lt;="&amp;$A1296,'2) Income'!$I$13:$I$32,DAY(A1296)),SUMIFS('2) Income'!$E$13:$E$32,'2) Income'!$D$13:$D$32,"monthly",'2) Income'!$F$13:$F$32,"&lt;="&amp;$A1296,'2) Income'!$I$13:$I$32,"&gt;="&amp;DAY(A1296)))))</f>
        <v/>
      </c>
      <c r="AH1296" s="8" t="str" cm="1">
        <f t="array" ref="AH1296">IF(A1296="","",IF(COUNTIF('2) Income'!$D$13:$D$32,"Yearly")=0,0,SUMPRODUCT(--('2) Income'!$D$13:$D$32="Yearly"),--('2) Income'!$F$13:$F$32&lt;=A1296),IF(B1296="N",--('2) Income'!$I$13:$I$32=DAY(A1296)),--('2) Income'!$I$13:$I$32&gt;=DAY(A1296))),--(IFERROR(MOD('2) Income'!$H$13:$H$32-MONTH(A1296)+12,12),1)=0),'2) Income'!$E$13:$E$32)))</f>
        <v/>
      </c>
      <c r="AI1296" s="8" t="str">
        <f>IF(A1296="","",IF(COUNTIF('2) Income'!$D$13:$D$32,"one-time")=0,0,SUMIFS('2) Income'!$E$13:$E$32,'2) Income'!$D$13:$D$32,"one-time",'2) Income'!$F$13:$F$32,"="&amp;$A1296)))</f>
        <v/>
      </c>
      <c r="AJ1296" s="9" t="str">
        <f t="shared" si="101"/>
        <v/>
      </c>
    </row>
    <row r="1297" spans="1:36">
      <c r="A1297" s="7" t="str">
        <f>IF(A1296="","",IF(A1296+1&lt;='1) Period'!$E$21,A1296+1,""))</f>
        <v/>
      </c>
      <c r="B1297" s="7" t="e">
        <f t="shared" si="102"/>
        <v>#VALUE!</v>
      </c>
      <c r="C1297" t="e">
        <f t="shared" si="103"/>
        <v>#VALUE!</v>
      </c>
      <c r="D1297" s="8" t="str">
        <f>IF(A1297="","",IF(TEXT(A1297,"dddd")='4) Happy Money'!$E$23,WAllowance,0))</f>
        <v/>
      </c>
      <c r="E1297" s="8" t="str">
        <f>IF(A1297="","",IF(B1297="N",SUMIF(TMonthly[Day of the Month],DAY(A1297),TMonthly[Amount]),SUMIF(TMonthly[Day of the Month],"&gt;="&amp;DAY(A1297),TMonthly[Amount])))</f>
        <v/>
      </c>
      <c r="F1297" s="8" t="str" cm="1">
        <f t="array" ref="F1297">IF(A1297="","",SUMPRODUCT(--(TYearly[Due Date]&lt;=A1297),IF(B1297="N",--(TYearly[Day]=DAY(A1297)),--(TYearly[Day]&gt;=DAY(A1297))),--(IFERROR(MOD(TYearly[Month]-MONTH(A1297)+12,12),1)=0),TYearly[Amount]))</f>
        <v/>
      </c>
      <c r="G1297" s="8" t="str">
        <f>IF(A1297="","",SUMIF(TOneTime[Due Date],A1297,TOneTime[Amount]))</f>
        <v/>
      </c>
      <c r="H1297" s="8" t="str" cm="1">
        <f t="array" ref="H1297">IF(A1297="","",IF(COUNTIF(TOther[Frequency],$H$1)=0,0,SUMPRODUCT(--(IFERROR(MOD(A1297-TOther[Start Date],7),1)=0),--(TOther[Frequency]=$H$1),--(TOther[Start Date]&lt;=A1297),--(TOther[End Date Calc]&gt;=A1297),TOther[Amount])))</f>
        <v/>
      </c>
      <c r="I1297" s="8" t="str" cm="1">
        <f t="array" ref="I1297">IF(A1297="","",IF(COUNTIF(TOther[Frequency],$I$1)=0,0,SUMPRODUCT(--(IFERROR(MOD(A1297-TOther[Start Date],14),1)=0),--(TOther[Frequency]=$I$1),--(TOther[Start Date]&lt;=A1297),--(TOther[End Date Calc]&gt;=A1297),TOther[Amount])))</f>
        <v/>
      </c>
      <c r="J1297" s="8" t="str">
        <f>IF(A1297="","",IF(COUNTIF(TOther[Frequency],$J$1)=0,0,IF(OR(DAY(A1297)=1,DAY(A1297)=15),SUMIFS(TOther[Amount],TOther[Frequency],$J$1,TOther[Start Date],"&lt;="&amp;$A1297,TOther[End Date Calc],"&gt;="&amp;A1297),0)))</f>
        <v/>
      </c>
      <c r="K1297" s="8" t="str">
        <f>IF(A1297="","",IF(COUNTIF(TOther[Frequency],$K$1)=0,0,IF(A1297=(A1297-DAY(A1297)+1+2*7-WEEKDAY(A1297-DAY(A1297)+8-4,1)),SUMIFS(TOther[Amount],TOther[Frequency],$K$1,TOther[Start Date],"&lt;="&amp;$A1297,TOther[End Date Calc],"&gt;="&amp;A1297),0)))</f>
        <v/>
      </c>
      <c r="L1297" s="8" t="str">
        <f>IF(A1297="","",IF(COUNTIF(TOther[Frequency],$L$1)=0,0,IF(A1297=(A1297-DAY(A1297)+1+3*7-WEEKDAY(A1297-DAY(A1297)+8-4,1)),SUMIFS(TOther[Amount],TOther[Frequency],$L$1,TOther[Start Date],"&lt;="&amp;$A1297,TOther[End Date Calc],"&gt;="&amp;A1297),0)))</f>
        <v/>
      </c>
      <c r="M1297" s="8" t="str">
        <f>IF(A1297="","",IF(COUNTIF(TOther[Frequency],$M$1)=0,0,IF(A1297=(A1297-DAY(A1297)+1+4*7-WEEKDAY(A1297-DAY(A1297)+8-4,1)),SUMIFS(TOther[Amount],TOther[Frequency],$M$1,TOther[Start Date],"&lt;="&amp;$A1297,TOther[End Date Calc],"&gt;="&amp;A1297),0)))</f>
        <v/>
      </c>
      <c r="N1297" s="8" t="str" cm="1">
        <f t="array" ref="N1297">IF(A1297="","",IF(COUNTIF(TOther[Frequency],$N$1)=0,0,SUMPRODUCT(--(IFERROR(MOD(A1297-TOther[Start Date],28),1)=0),--(TOther[Frequency]=$N$1),--(TOther[Start Date]&lt;=A1297),--(TOther[End Date Calc]&gt;=A1297),TOther[Amount])))</f>
        <v/>
      </c>
      <c r="O1297" s="8" t="str" cm="1">
        <f t="array" ref="O1297">IF(A1297="","",IF(COUNTIF(TOther[Frequency],$O$1)=0,0,SUMPRODUCT(--(IFERROR(MOD(A1297-TOther[Start Date],42),1)=0),--(TOther[Frequency]=$O$1),--(TOther[Start Date]&lt;=A1297),--(TOther[End Date Calc]&gt;=A1297),TOther[Amount])))</f>
        <v/>
      </c>
      <c r="P1297" s="8" t="str" cm="1">
        <f t="array" ref="P1297">IF(A1297="","",IF(COUNTIF(TOther[Frequency],$P$1)=0,0,SUMPRODUCT(--(IFERROR(MOD(A1297-TOther[Start Date],56),1)=0),--(TOther[Frequency]=$P$1),--(TOther[Start Date]&lt;=A1297),--(TOther[End Date Calc]&gt;=A1297),TOther[Amount])))</f>
        <v/>
      </c>
      <c r="Q1297" s="8" t="str">
        <f>IF(A1297="","",IF(COUNTIF(TOther[Frequency],$Q$1)=0,0,IF(B1297="N",SUMIFS(TOther[Amount],TOther[Frequency],$Q$1,TOther[Start Date],"&lt;="&amp;$A1297,TOther[End Date Calc],"&gt;="&amp;A1297,TOther[Start Day],DAY(A1297)),SUMIFS(TOther[Amount],TOther[Frequency],$Q$1,TOther[Start Date],"&lt;="&amp;$A1297,TOther[End Date Calc],"&gt;="&amp;A1297,TOther[Start Day],"&gt;="&amp;DAY(A1297)))))</f>
        <v/>
      </c>
      <c r="R1297" s="8" t="str" cm="1">
        <f t="array" ref="R1297">IF(A1297="","",IF(COUNTIF(TOther[Frequency],R$1)=0,0,SUMPRODUCT(--(TOther[Frequency]=R$1),--(TOther[Start Date]&lt;=A1297),--(TOther[End Date Calc]&gt;=A1297),IF(B1297="N",--(TOther[Start Day]=DAY(A1297)),--(TOther[Start Day]&gt;=DAY(A1297))),--(IFERROR(MOD(TOther[Start Month]-MONTH(A1297)+2,2),1)=0),TOther[Amount])))</f>
        <v/>
      </c>
      <c r="S1297" s="8" t="str" cm="1">
        <f t="array" ref="S1297">IF(A1297="","",IF(COUNTIF(TOther[Frequency],S$1)=0,0,SUMPRODUCT(--(TOther[Frequency]=S$1),--(TOther[Start Date]&lt;=A1297),--(TOther[End Date Calc]&gt;=A1297),IF(B1297="N",--(TOther[Start Day]=DAY(A1297)),--(TOther[Start Day]&gt;=DAY(A1297))),--(IFERROR(MOD(TOther[Start Month]-MONTH(A1297)+3,3),1)=0),TOther[Amount])))</f>
        <v/>
      </c>
      <c r="T1297" s="8" t="str" cm="1">
        <f t="array" ref="T1297">IF($A1297="","",IF(COUNTIF(TOther[Frequency],T$1)=0,0,SUMPRODUCT(--(TOther[Frequency]=T$1),--(TOther[Start Date]&lt;=$A1297),--(TOther[End Date Calc]&gt;=$A1297),IF($B1297="N",--(TOther[Start Day]=DAY($A1297)),--(TOther[Start Day]&gt;=DAY($A1297))),--(IFERROR(MOD(TOther[Start Month]-MONTH($A1297)+4,4),1)=0),TOther[Amount])))</f>
        <v/>
      </c>
      <c r="U1297" s="8" t="str" cm="1">
        <f t="array" ref="U1297">IF(A1297="","",IF(COUNTIF(TOther[Frequency],$U$1)=0,0,SUMPRODUCT(--(TOther[Frequency]=$U$1),--(TOther[Start Date]&lt;=A1297),--(TOther[End Date Calc]&gt;=A1297),IF(B1297="N",--(TOther[Start Day]=DAY(A1297)),--(TOther[Start Day]&gt;=DAY(A1297))),--(IFERROR(MOD(TOther[Start Month]-MONTH(A1297)+6,6),1)=0),TOther[Amount])))</f>
        <v/>
      </c>
      <c r="V1297" s="8" t="str" cm="1">
        <f t="array" ref="V1297">IF(A1297="","",IF(COUNTIF(TOther[Frequency],$V$1)=0,0,SUMPRODUCT(--(TOther[Frequency]=$V$1),--(TOther[Start Date]&lt;=A1297),--(TOther[End Date Calc]&gt;=A1297),IF(B1297="N",--(TOther[Start Day]=DAY(A1297)),--(TOther[Start Day]&gt;=DAY(A1297))),--(IFERROR(MOD(TOther[Start Month]-MONTH(A1297)+12,12),1)=0),TOther[Amount])))</f>
        <v/>
      </c>
      <c r="W1297" s="8" t="str">
        <f>IF(A1297="","",SUMIFS(TOther[Amount],TOther[Start Date],A1297,TOther[Frequency],$W$1))</f>
        <v/>
      </c>
      <c r="X1297" s="9" t="str">
        <f t="shared" si="100"/>
        <v/>
      </c>
      <c r="Y1297" s="9" t="str">
        <f t="shared" si="104"/>
        <v/>
      </c>
      <c r="Z1297" s="8" t="str" cm="1">
        <f t="array" ref="Z1297">IF(A1297="","",IF(COUNTIF('2) Income'!$D$13:$D$32,"Weekly")=0,0,SUMPRODUCT(--(IFERROR(MOD(A1297-'2) Income'!$F$13:$F$32,7),1)=0),--('2) Income'!$D$13:$D$32="Weekly"),--('2) Income'!$F$13:$F$32&lt;=A1297),'2) Income'!$E$13:$E$32)))</f>
        <v/>
      </c>
      <c r="AA1297" s="8" t="str" cm="1">
        <f t="array" ref="AA1297">IF(A1297="","",IF(COUNTIF('2) Income'!$D$13:$D$32,"Every Other Week")=0,0,SUMPRODUCT(--(IFERROR(MOD(A1297-'2) Income'!$F$13:$F$32,14),1)=0),--('2) Income'!$D$13:$D$32="Every Other Week"),--('2) Income'!$F$13:$F$32&lt;=A1297),'2) Income'!$E$13:$E$32)))</f>
        <v/>
      </c>
      <c r="AB1297" s="8" t="str">
        <f>IF(A1297="","",IF(COUNTIF('2) Income'!$D$13:$D$32,"1st and 15th")=0,0,IF(OR(DAY(A1297)=1,DAY(A1297)=15),SUMIFS('2) Income'!$E$13:$E$32,'2) Income'!$D$13:$D$32,"1st and 15th",'2) Income'!$F$13:$F$32,"&lt;="&amp;$A1297),0)))</f>
        <v/>
      </c>
      <c r="AC1297" s="8" t="str">
        <f>IF(A1297="","",IF(COUNTIF('2) Income'!$D$13:$D$32,"2nd Wednesday")=0,0,IF(A1297=(A1297-DAY(A1297)+1+2*7-WEEKDAY(A1297-DAY(A1297)+8-4,1)),SUMIFS('2) Income'!$E$13:$E$32,'2) Income'!$D$13:$D$32,"2nd Wednesday",'2) Income'!$F$13:$F$32,"&lt;="&amp;$A1297),0)))</f>
        <v/>
      </c>
      <c r="AD1297" s="8" t="str">
        <f>IF(A1297="","",IF(COUNTIF('2) Income'!$D$13:$D$32,"3rd Wednesday")=0,0,IF(A1297=(A1297-DAY(A1297)+1+3*7-WEEKDAY(A1297-DAY(A1297)+8-4,1)),SUMIFS('2) Income'!$E$13:$E$32,'2) Income'!$D$13:$D$32,"3rd Wednesday",'2) Income'!$F$13:$F$32,"&lt;="&amp;$A1297),0)))</f>
        <v/>
      </c>
      <c r="AE1297" s="8" t="str">
        <f>IF(A1297="","",IF(COUNTIF('2) Income'!$D$13:$D$32,"4th Wednesday")=0,0,IF(A1297=(A1297-DAY(A1297)+1+4*7-WEEKDAY(A1297-DAY(A1297)+8-4,1)),SUMIFS('2) Income'!$E$13:$E$32,'2) Income'!$D$13:$D$32,"4th Wednesday",'2) Income'!$F$13:$F$32,"&lt;="&amp;$A1297),0)))</f>
        <v/>
      </c>
      <c r="AF1297" s="8" t="str" cm="1">
        <f t="array" ref="AF1297">IF(A1297="","",IF(COUNTIF('2) Income'!$D$13:$D$32,"Every 4 Weeks")=0,0,SUMPRODUCT(--(IFERROR(MOD(A1297-'2) Income'!$F$13:$F$32,28),1)=0),--('2) Income'!$D$13:$D$32="Every 4 Weeks"),--('2) Income'!$F$13:$F$32&lt;=A1297),'2) Income'!$E$13:$E$32)))</f>
        <v/>
      </c>
      <c r="AG1297" s="8" t="str">
        <f>IF(A1297="","",IF(COUNTIF('2) Income'!$D$13:$D$32,"Monthly")=0,0,IF(B1297="N",SUMIFS('2) Income'!$E$13:$E$32,'2) Income'!$D$13:$D$32,"monthly",'2) Income'!$F$13:$F$32,"&lt;="&amp;$A1297,'2) Income'!$I$13:$I$32,DAY(A1297)),SUMIFS('2) Income'!$E$13:$E$32,'2) Income'!$D$13:$D$32,"monthly",'2) Income'!$F$13:$F$32,"&lt;="&amp;$A1297,'2) Income'!$I$13:$I$32,"&gt;="&amp;DAY(A1297)))))</f>
        <v/>
      </c>
      <c r="AH1297" s="8" t="str" cm="1">
        <f t="array" ref="AH1297">IF(A1297="","",IF(COUNTIF('2) Income'!$D$13:$D$32,"Yearly")=0,0,SUMPRODUCT(--('2) Income'!$D$13:$D$32="Yearly"),--('2) Income'!$F$13:$F$32&lt;=A1297),IF(B1297="N",--('2) Income'!$I$13:$I$32=DAY(A1297)),--('2) Income'!$I$13:$I$32&gt;=DAY(A1297))),--(IFERROR(MOD('2) Income'!$H$13:$H$32-MONTH(A1297)+12,12),1)=0),'2) Income'!$E$13:$E$32)))</f>
        <v/>
      </c>
      <c r="AI1297" s="8" t="str">
        <f>IF(A1297="","",IF(COUNTIF('2) Income'!$D$13:$D$32,"one-time")=0,0,SUMIFS('2) Income'!$E$13:$E$32,'2) Income'!$D$13:$D$32,"one-time",'2) Income'!$F$13:$F$32,"="&amp;$A1297)))</f>
        <v/>
      </c>
      <c r="AJ1297" s="9" t="str">
        <f t="shared" si="101"/>
        <v/>
      </c>
    </row>
    <row r="1298" spans="1:36">
      <c r="A1298" s="7" t="str">
        <f>IF(A1297="","",IF(A1297+1&lt;='1) Period'!$E$21,A1297+1,""))</f>
        <v/>
      </c>
      <c r="B1298" s="7" t="e">
        <f t="shared" si="102"/>
        <v>#VALUE!</v>
      </c>
      <c r="C1298" t="e">
        <f t="shared" si="103"/>
        <v>#VALUE!</v>
      </c>
      <c r="D1298" s="8" t="str">
        <f>IF(A1298="","",IF(TEXT(A1298,"dddd")='4) Happy Money'!$E$23,WAllowance,0))</f>
        <v/>
      </c>
      <c r="E1298" s="8" t="str">
        <f>IF(A1298="","",IF(B1298="N",SUMIF(TMonthly[Day of the Month],DAY(A1298),TMonthly[Amount]),SUMIF(TMonthly[Day of the Month],"&gt;="&amp;DAY(A1298),TMonthly[Amount])))</f>
        <v/>
      </c>
      <c r="F1298" s="8" t="str" cm="1">
        <f t="array" ref="F1298">IF(A1298="","",SUMPRODUCT(--(TYearly[Due Date]&lt;=A1298),IF(B1298="N",--(TYearly[Day]=DAY(A1298)),--(TYearly[Day]&gt;=DAY(A1298))),--(IFERROR(MOD(TYearly[Month]-MONTH(A1298)+12,12),1)=0),TYearly[Amount]))</f>
        <v/>
      </c>
      <c r="G1298" s="8" t="str">
        <f>IF(A1298="","",SUMIF(TOneTime[Due Date],A1298,TOneTime[Amount]))</f>
        <v/>
      </c>
      <c r="H1298" s="8" t="str" cm="1">
        <f t="array" ref="H1298">IF(A1298="","",IF(COUNTIF(TOther[Frequency],$H$1)=0,0,SUMPRODUCT(--(IFERROR(MOD(A1298-TOther[Start Date],7),1)=0),--(TOther[Frequency]=$H$1),--(TOther[Start Date]&lt;=A1298),--(TOther[End Date Calc]&gt;=A1298),TOther[Amount])))</f>
        <v/>
      </c>
      <c r="I1298" s="8" t="str" cm="1">
        <f t="array" ref="I1298">IF(A1298="","",IF(COUNTIF(TOther[Frequency],$I$1)=0,0,SUMPRODUCT(--(IFERROR(MOD(A1298-TOther[Start Date],14),1)=0),--(TOther[Frequency]=$I$1),--(TOther[Start Date]&lt;=A1298),--(TOther[End Date Calc]&gt;=A1298),TOther[Amount])))</f>
        <v/>
      </c>
      <c r="J1298" s="8" t="str">
        <f>IF(A1298="","",IF(COUNTIF(TOther[Frequency],$J$1)=0,0,IF(OR(DAY(A1298)=1,DAY(A1298)=15),SUMIFS(TOther[Amount],TOther[Frequency],$J$1,TOther[Start Date],"&lt;="&amp;$A1298,TOther[End Date Calc],"&gt;="&amp;A1298),0)))</f>
        <v/>
      </c>
      <c r="K1298" s="8" t="str">
        <f>IF(A1298="","",IF(COUNTIF(TOther[Frequency],$K$1)=0,0,IF(A1298=(A1298-DAY(A1298)+1+2*7-WEEKDAY(A1298-DAY(A1298)+8-4,1)),SUMIFS(TOther[Amount],TOther[Frequency],$K$1,TOther[Start Date],"&lt;="&amp;$A1298,TOther[End Date Calc],"&gt;="&amp;A1298),0)))</f>
        <v/>
      </c>
      <c r="L1298" s="8" t="str">
        <f>IF(A1298="","",IF(COUNTIF(TOther[Frequency],$L$1)=0,0,IF(A1298=(A1298-DAY(A1298)+1+3*7-WEEKDAY(A1298-DAY(A1298)+8-4,1)),SUMIFS(TOther[Amount],TOther[Frequency],$L$1,TOther[Start Date],"&lt;="&amp;$A1298,TOther[End Date Calc],"&gt;="&amp;A1298),0)))</f>
        <v/>
      </c>
      <c r="M1298" s="8" t="str">
        <f>IF(A1298="","",IF(COUNTIF(TOther[Frequency],$M$1)=0,0,IF(A1298=(A1298-DAY(A1298)+1+4*7-WEEKDAY(A1298-DAY(A1298)+8-4,1)),SUMIFS(TOther[Amount],TOther[Frequency],$M$1,TOther[Start Date],"&lt;="&amp;$A1298,TOther[End Date Calc],"&gt;="&amp;A1298),0)))</f>
        <v/>
      </c>
      <c r="N1298" s="8" t="str" cm="1">
        <f t="array" ref="N1298">IF(A1298="","",IF(COUNTIF(TOther[Frequency],$N$1)=0,0,SUMPRODUCT(--(IFERROR(MOD(A1298-TOther[Start Date],28),1)=0),--(TOther[Frequency]=$N$1),--(TOther[Start Date]&lt;=A1298),--(TOther[End Date Calc]&gt;=A1298),TOther[Amount])))</f>
        <v/>
      </c>
      <c r="O1298" s="8" t="str" cm="1">
        <f t="array" ref="O1298">IF(A1298="","",IF(COUNTIF(TOther[Frequency],$O$1)=0,0,SUMPRODUCT(--(IFERROR(MOD(A1298-TOther[Start Date],42),1)=0),--(TOther[Frequency]=$O$1),--(TOther[Start Date]&lt;=A1298),--(TOther[End Date Calc]&gt;=A1298),TOther[Amount])))</f>
        <v/>
      </c>
      <c r="P1298" s="8" t="str" cm="1">
        <f t="array" ref="P1298">IF(A1298="","",IF(COUNTIF(TOther[Frequency],$P$1)=0,0,SUMPRODUCT(--(IFERROR(MOD(A1298-TOther[Start Date],56),1)=0),--(TOther[Frequency]=$P$1),--(TOther[Start Date]&lt;=A1298),--(TOther[End Date Calc]&gt;=A1298),TOther[Amount])))</f>
        <v/>
      </c>
      <c r="Q1298" s="8" t="str">
        <f>IF(A1298="","",IF(COUNTIF(TOther[Frequency],$Q$1)=0,0,IF(B1298="N",SUMIFS(TOther[Amount],TOther[Frequency],$Q$1,TOther[Start Date],"&lt;="&amp;$A1298,TOther[End Date Calc],"&gt;="&amp;A1298,TOther[Start Day],DAY(A1298)),SUMIFS(TOther[Amount],TOther[Frequency],$Q$1,TOther[Start Date],"&lt;="&amp;$A1298,TOther[End Date Calc],"&gt;="&amp;A1298,TOther[Start Day],"&gt;="&amp;DAY(A1298)))))</f>
        <v/>
      </c>
      <c r="R1298" s="8" t="str" cm="1">
        <f t="array" ref="R1298">IF(A1298="","",IF(COUNTIF(TOther[Frequency],R$1)=0,0,SUMPRODUCT(--(TOther[Frequency]=R$1),--(TOther[Start Date]&lt;=A1298),--(TOther[End Date Calc]&gt;=A1298),IF(B1298="N",--(TOther[Start Day]=DAY(A1298)),--(TOther[Start Day]&gt;=DAY(A1298))),--(IFERROR(MOD(TOther[Start Month]-MONTH(A1298)+2,2),1)=0),TOther[Amount])))</f>
        <v/>
      </c>
      <c r="S1298" s="8" t="str" cm="1">
        <f t="array" ref="S1298">IF(A1298="","",IF(COUNTIF(TOther[Frequency],S$1)=0,0,SUMPRODUCT(--(TOther[Frequency]=S$1),--(TOther[Start Date]&lt;=A1298),--(TOther[End Date Calc]&gt;=A1298),IF(B1298="N",--(TOther[Start Day]=DAY(A1298)),--(TOther[Start Day]&gt;=DAY(A1298))),--(IFERROR(MOD(TOther[Start Month]-MONTH(A1298)+3,3),1)=0),TOther[Amount])))</f>
        <v/>
      </c>
      <c r="T1298" s="8" t="str" cm="1">
        <f t="array" ref="T1298">IF($A1298="","",IF(COUNTIF(TOther[Frequency],T$1)=0,0,SUMPRODUCT(--(TOther[Frequency]=T$1),--(TOther[Start Date]&lt;=$A1298),--(TOther[End Date Calc]&gt;=$A1298),IF($B1298="N",--(TOther[Start Day]=DAY($A1298)),--(TOther[Start Day]&gt;=DAY($A1298))),--(IFERROR(MOD(TOther[Start Month]-MONTH($A1298)+4,4),1)=0),TOther[Amount])))</f>
        <v/>
      </c>
      <c r="U1298" s="8" t="str" cm="1">
        <f t="array" ref="U1298">IF(A1298="","",IF(COUNTIF(TOther[Frequency],$U$1)=0,0,SUMPRODUCT(--(TOther[Frequency]=$U$1),--(TOther[Start Date]&lt;=A1298),--(TOther[End Date Calc]&gt;=A1298),IF(B1298="N",--(TOther[Start Day]=DAY(A1298)),--(TOther[Start Day]&gt;=DAY(A1298))),--(IFERROR(MOD(TOther[Start Month]-MONTH(A1298)+6,6),1)=0),TOther[Amount])))</f>
        <v/>
      </c>
      <c r="V1298" s="8" t="str" cm="1">
        <f t="array" ref="V1298">IF(A1298="","",IF(COUNTIF(TOther[Frequency],$V$1)=0,0,SUMPRODUCT(--(TOther[Frequency]=$V$1),--(TOther[Start Date]&lt;=A1298),--(TOther[End Date Calc]&gt;=A1298),IF(B1298="N",--(TOther[Start Day]=DAY(A1298)),--(TOther[Start Day]&gt;=DAY(A1298))),--(IFERROR(MOD(TOther[Start Month]-MONTH(A1298)+12,12),1)=0),TOther[Amount])))</f>
        <v/>
      </c>
      <c r="W1298" s="8" t="str">
        <f>IF(A1298="","",SUMIFS(TOther[Amount],TOther[Start Date],A1298,TOther[Frequency],$W$1))</f>
        <v/>
      </c>
      <c r="X1298" s="9" t="str">
        <f t="shared" si="100"/>
        <v/>
      </c>
      <c r="Y1298" s="9" t="str">
        <f t="shared" si="104"/>
        <v/>
      </c>
      <c r="Z1298" s="8" t="str" cm="1">
        <f t="array" ref="Z1298">IF(A1298="","",IF(COUNTIF('2) Income'!$D$13:$D$32,"Weekly")=0,0,SUMPRODUCT(--(IFERROR(MOD(A1298-'2) Income'!$F$13:$F$32,7),1)=0),--('2) Income'!$D$13:$D$32="Weekly"),--('2) Income'!$F$13:$F$32&lt;=A1298),'2) Income'!$E$13:$E$32)))</f>
        <v/>
      </c>
      <c r="AA1298" s="8" t="str" cm="1">
        <f t="array" ref="AA1298">IF(A1298="","",IF(COUNTIF('2) Income'!$D$13:$D$32,"Every Other Week")=0,0,SUMPRODUCT(--(IFERROR(MOD(A1298-'2) Income'!$F$13:$F$32,14),1)=0),--('2) Income'!$D$13:$D$32="Every Other Week"),--('2) Income'!$F$13:$F$32&lt;=A1298),'2) Income'!$E$13:$E$32)))</f>
        <v/>
      </c>
      <c r="AB1298" s="8" t="str">
        <f>IF(A1298="","",IF(COUNTIF('2) Income'!$D$13:$D$32,"1st and 15th")=0,0,IF(OR(DAY(A1298)=1,DAY(A1298)=15),SUMIFS('2) Income'!$E$13:$E$32,'2) Income'!$D$13:$D$32,"1st and 15th",'2) Income'!$F$13:$F$32,"&lt;="&amp;$A1298),0)))</f>
        <v/>
      </c>
      <c r="AC1298" s="8" t="str">
        <f>IF(A1298="","",IF(COUNTIF('2) Income'!$D$13:$D$32,"2nd Wednesday")=0,0,IF(A1298=(A1298-DAY(A1298)+1+2*7-WEEKDAY(A1298-DAY(A1298)+8-4,1)),SUMIFS('2) Income'!$E$13:$E$32,'2) Income'!$D$13:$D$32,"2nd Wednesday",'2) Income'!$F$13:$F$32,"&lt;="&amp;$A1298),0)))</f>
        <v/>
      </c>
      <c r="AD1298" s="8" t="str">
        <f>IF(A1298="","",IF(COUNTIF('2) Income'!$D$13:$D$32,"3rd Wednesday")=0,0,IF(A1298=(A1298-DAY(A1298)+1+3*7-WEEKDAY(A1298-DAY(A1298)+8-4,1)),SUMIFS('2) Income'!$E$13:$E$32,'2) Income'!$D$13:$D$32,"3rd Wednesday",'2) Income'!$F$13:$F$32,"&lt;="&amp;$A1298),0)))</f>
        <v/>
      </c>
      <c r="AE1298" s="8" t="str">
        <f>IF(A1298="","",IF(COUNTIF('2) Income'!$D$13:$D$32,"4th Wednesday")=0,0,IF(A1298=(A1298-DAY(A1298)+1+4*7-WEEKDAY(A1298-DAY(A1298)+8-4,1)),SUMIFS('2) Income'!$E$13:$E$32,'2) Income'!$D$13:$D$32,"4th Wednesday",'2) Income'!$F$13:$F$32,"&lt;="&amp;$A1298),0)))</f>
        <v/>
      </c>
      <c r="AF1298" s="8" t="str" cm="1">
        <f t="array" ref="AF1298">IF(A1298="","",IF(COUNTIF('2) Income'!$D$13:$D$32,"Every 4 Weeks")=0,0,SUMPRODUCT(--(IFERROR(MOD(A1298-'2) Income'!$F$13:$F$32,28),1)=0),--('2) Income'!$D$13:$D$32="Every 4 Weeks"),--('2) Income'!$F$13:$F$32&lt;=A1298),'2) Income'!$E$13:$E$32)))</f>
        <v/>
      </c>
      <c r="AG1298" s="8" t="str">
        <f>IF(A1298="","",IF(COUNTIF('2) Income'!$D$13:$D$32,"Monthly")=0,0,IF(B1298="N",SUMIFS('2) Income'!$E$13:$E$32,'2) Income'!$D$13:$D$32,"monthly",'2) Income'!$F$13:$F$32,"&lt;="&amp;$A1298,'2) Income'!$I$13:$I$32,DAY(A1298)),SUMIFS('2) Income'!$E$13:$E$32,'2) Income'!$D$13:$D$32,"monthly",'2) Income'!$F$13:$F$32,"&lt;="&amp;$A1298,'2) Income'!$I$13:$I$32,"&gt;="&amp;DAY(A1298)))))</f>
        <v/>
      </c>
      <c r="AH1298" s="8" t="str" cm="1">
        <f t="array" ref="AH1298">IF(A1298="","",IF(COUNTIF('2) Income'!$D$13:$D$32,"Yearly")=0,0,SUMPRODUCT(--('2) Income'!$D$13:$D$32="Yearly"),--('2) Income'!$F$13:$F$32&lt;=A1298),IF(B1298="N",--('2) Income'!$I$13:$I$32=DAY(A1298)),--('2) Income'!$I$13:$I$32&gt;=DAY(A1298))),--(IFERROR(MOD('2) Income'!$H$13:$H$32-MONTH(A1298)+12,12),1)=0),'2) Income'!$E$13:$E$32)))</f>
        <v/>
      </c>
      <c r="AI1298" s="8" t="str">
        <f>IF(A1298="","",IF(COUNTIF('2) Income'!$D$13:$D$32,"one-time")=0,0,SUMIFS('2) Income'!$E$13:$E$32,'2) Income'!$D$13:$D$32,"one-time",'2) Income'!$F$13:$F$32,"="&amp;$A1298)))</f>
        <v/>
      </c>
      <c r="AJ1298" s="9" t="str">
        <f t="shared" si="101"/>
        <v/>
      </c>
    </row>
    <row r="1299" spans="1:36">
      <c r="A1299" s="7" t="str">
        <f>IF(A1298="","",IF(A1298+1&lt;='1) Period'!$E$21,A1298+1,""))</f>
        <v/>
      </c>
      <c r="B1299" s="7" t="e">
        <f t="shared" si="102"/>
        <v>#VALUE!</v>
      </c>
      <c r="C1299" t="e">
        <f t="shared" si="103"/>
        <v>#VALUE!</v>
      </c>
      <c r="D1299" s="8" t="str">
        <f>IF(A1299="","",IF(TEXT(A1299,"dddd")='4) Happy Money'!$E$23,WAllowance,0))</f>
        <v/>
      </c>
      <c r="E1299" s="8" t="str">
        <f>IF(A1299="","",IF(B1299="N",SUMIF(TMonthly[Day of the Month],DAY(A1299),TMonthly[Amount]),SUMIF(TMonthly[Day of the Month],"&gt;="&amp;DAY(A1299),TMonthly[Amount])))</f>
        <v/>
      </c>
      <c r="F1299" s="8" t="str" cm="1">
        <f t="array" ref="F1299">IF(A1299="","",SUMPRODUCT(--(TYearly[Due Date]&lt;=A1299),IF(B1299="N",--(TYearly[Day]=DAY(A1299)),--(TYearly[Day]&gt;=DAY(A1299))),--(IFERROR(MOD(TYearly[Month]-MONTH(A1299)+12,12),1)=0),TYearly[Amount]))</f>
        <v/>
      </c>
      <c r="G1299" s="8" t="str">
        <f>IF(A1299="","",SUMIF(TOneTime[Due Date],A1299,TOneTime[Amount]))</f>
        <v/>
      </c>
      <c r="H1299" s="8" t="str" cm="1">
        <f t="array" ref="H1299">IF(A1299="","",IF(COUNTIF(TOther[Frequency],$H$1)=0,0,SUMPRODUCT(--(IFERROR(MOD(A1299-TOther[Start Date],7),1)=0),--(TOther[Frequency]=$H$1),--(TOther[Start Date]&lt;=A1299),--(TOther[End Date Calc]&gt;=A1299),TOther[Amount])))</f>
        <v/>
      </c>
      <c r="I1299" s="8" t="str" cm="1">
        <f t="array" ref="I1299">IF(A1299="","",IF(COUNTIF(TOther[Frequency],$I$1)=0,0,SUMPRODUCT(--(IFERROR(MOD(A1299-TOther[Start Date],14),1)=0),--(TOther[Frequency]=$I$1),--(TOther[Start Date]&lt;=A1299),--(TOther[End Date Calc]&gt;=A1299),TOther[Amount])))</f>
        <v/>
      </c>
      <c r="J1299" s="8" t="str">
        <f>IF(A1299="","",IF(COUNTIF(TOther[Frequency],$J$1)=0,0,IF(OR(DAY(A1299)=1,DAY(A1299)=15),SUMIFS(TOther[Amount],TOther[Frequency],$J$1,TOther[Start Date],"&lt;="&amp;$A1299,TOther[End Date Calc],"&gt;="&amp;A1299),0)))</f>
        <v/>
      </c>
      <c r="K1299" s="8" t="str">
        <f>IF(A1299="","",IF(COUNTIF(TOther[Frequency],$K$1)=0,0,IF(A1299=(A1299-DAY(A1299)+1+2*7-WEEKDAY(A1299-DAY(A1299)+8-4,1)),SUMIFS(TOther[Amount],TOther[Frequency],$K$1,TOther[Start Date],"&lt;="&amp;$A1299,TOther[End Date Calc],"&gt;="&amp;A1299),0)))</f>
        <v/>
      </c>
      <c r="L1299" s="8" t="str">
        <f>IF(A1299="","",IF(COUNTIF(TOther[Frequency],$L$1)=0,0,IF(A1299=(A1299-DAY(A1299)+1+3*7-WEEKDAY(A1299-DAY(A1299)+8-4,1)),SUMIFS(TOther[Amount],TOther[Frequency],$L$1,TOther[Start Date],"&lt;="&amp;$A1299,TOther[End Date Calc],"&gt;="&amp;A1299),0)))</f>
        <v/>
      </c>
      <c r="M1299" s="8" t="str">
        <f>IF(A1299="","",IF(COUNTIF(TOther[Frequency],$M$1)=0,0,IF(A1299=(A1299-DAY(A1299)+1+4*7-WEEKDAY(A1299-DAY(A1299)+8-4,1)),SUMIFS(TOther[Amount],TOther[Frequency],$M$1,TOther[Start Date],"&lt;="&amp;$A1299,TOther[End Date Calc],"&gt;="&amp;A1299),0)))</f>
        <v/>
      </c>
      <c r="N1299" s="8" t="str" cm="1">
        <f t="array" ref="N1299">IF(A1299="","",IF(COUNTIF(TOther[Frequency],$N$1)=0,0,SUMPRODUCT(--(IFERROR(MOD(A1299-TOther[Start Date],28),1)=0),--(TOther[Frequency]=$N$1),--(TOther[Start Date]&lt;=A1299),--(TOther[End Date Calc]&gt;=A1299),TOther[Amount])))</f>
        <v/>
      </c>
      <c r="O1299" s="8" t="str" cm="1">
        <f t="array" ref="O1299">IF(A1299="","",IF(COUNTIF(TOther[Frequency],$O$1)=0,0,SUMPRODUCT(--(IFERROR(MOD(A1299-TOther[Start Date],42),1)=0),--(TOther[Frequency]=$O$1),--(TOther[Start Date]&lt;=A1299),--(TOther[End Date Calc]&gt;=A1299),TOther[Amount])))</f>
        <v/>
      </c>
      <c r="P1299" s="8" t="str" cm="1">
        <f t="array" ref="P1299">IF(A1299="","",IF(COUNTIF(TOther[Frequency],$P$1)=0,0,SUMPRODUCT(--(IFERROR(MOD(A1299-TOther[Start Date],56),1)=0),--(TOther[Frequency]=$P$1),--(TOther[Start Date]&lt;=A1299),--(TOther[End Date Calc]&gt;=A1299),TOther[Amount])))</f>
        <v/>
      </c>
      <c r="Q1299" s="8" t="str">
        <f>IF(A1299="","",IF(COUNTIF(TOther[Frequency],$Q$1)=0,0,IF(B1299="N",SUMIFS(TOther[Amount],TOther[Frequency],$Q$1,TOther[Start Date],"&lt;="&amp;$A1299,TOther[End Date Calc],"&gt;="&amp;A1299,TOther[Start Day],DAY(A1299)),SUMIFS(TOther[Amount],TOther[Frequency],$Q$1,TOther[Start Date],"&lt;="&amp;$A1299,TOther[End Date Calc],"&gt;="&amp;A1299,TOther[Start Day],"&gt;="&amp;DAY(A1299)))))</f>
        <v/>
      </c>
      <c r="R1299" s="8" t="str" cm="1">
        <f t="array" ref="R1299">IF(A1299="","",IF(COUNTIF(TOther[Frequency],R$1)=0,0,SUMPRODUCT(--(TOther[Frequency]=R$1),--(TOther[Start Date]&lt;=A1299),--(TOther[End Date Calc]&gt;=A1299),IF(B1299="N",--(TOther[Start Day]=DAY(A1299)),--(TOther[Start Day]&gt;=DAY(A1299))),--(IFERROR(MOD(TOther[Start Month]-MONTH(A1299)+2,2),1)=0),TOther[Amount])))</f>
        <v/>
      </c>
      <c r="S1299" s="8" t="str" cm="1">
        <f t="array" ref="S1299">IF(A1299="","",IF(COUNTIF(TOther[Frequency],S$1)=0,0,SUMPRODUCT(--(TOther[Frequency]=S$1),--(TOther[Start Date]&lt;=A1299),--(TOther[End Date Calc]&gt;=A1299),IF(B1299="N",--(TOther[Start Day]=DAY(A1299)),--(TOther[Start Day]&gt;=DAY(A1299))),--(IFERROR(MOD(TOther[Start Month]-MONTH(A1299)+3,3),1)=0),TOther[Amount])))</f>
        <v/>
      </c>
      <c r="T1299" s="8" t="str" cm="1">
        <f t="array" ref="T1299">IF($A1299="","",IF(COUNTIF(TOther[Frequency],T$1)=0,0,SUMPRODUCT(--(TOther[Frequency]=T$1),--(TOther[Start Date]&lt;=$A1299),--(TOther[End Date Calc]&gt;=$A1299),IF($B1299="N",--(TOther[Start Day]=DAY($A1299)),--(TOther[Start Day]&gt;=DAY($A1299))),--(IFERROR(MOD(TOther[Start Month]-MONTH($A1299)+4,4),1)=0),TOther[Amount])))</f>
        <v/>
      </c>
      <c r="U1299" s="8" t="str" cm="1">
        <f t="array" ref="U1299">IF(A1299="","",IF(COUNTIF(TOther[Frequency],$U$1)=0,0,SUMPRODUCT(--(TOther[Frequency]=$U$1),--(TOther[Start Date]&lt;=A1299),--(TOther[End Date Calc]&gt;=A1299),IF(B1299="N",--(TOther[Start Day]=DAY(A1299)),--(TOther[Start Day]&gt;=DAY(A1299))),--(IFERROR(MOD(TOther[Start Month]-MONTH(A1299)+6,6),1)=0),TOther[Amount])))</f>
        <v/>
      </c>
      <c r="V1299" s="8" t="str" cm="1">
        <f t="array" ref="V1299">IF(A1299="","",IF(COUNTIF(TOther[Frequency],$V$1)=0,0,SUMPRODUCT(--(TOther[Frequency]=$V$1),--(TOther[Start Date]&lt;=A1299),--(TOther[End Date Calc]&gt;=A1299),IF(B1299="N",--(TOther[Start Day]=DAY(A1299)),--(TOther[Start Day]&gt;=DAY(A1299))),--(IFERROR(MOD(TOther[Start Month]-MONTH(A1299)+12,12),1)=0),TOther[Amount])))</f>
        <v/>
      </c>
      <c r="W1299" s="8" t="str">
        <f>IF(A1299="","",SUMIFS(TOther[Amount],TOther[Start Date],A1299,TOther[Frequency],$W$1))</f>
        <v/>
      </c>
      <c r="X1299" s="9" t="str">
        <f t="shared" si="100"/>
        <v/>
      </c>
      <c r="Y1299" s="9" t="str">
        <f t="shared" si="104"/>
        <v/>
      </c>
      <c r="Z1299" s="8" t="str" cm="1">
        <f t="array" ref="Z1299">IF(A1299="","",IF(COUNTIF('2) Income'!$D$13:$D$32,"Weekly")=0,0,SUMPRODUCT(--(IFERROR(MOD(A1299-'2) Income'!$F$13:$F$32,7),1)=0),--('2) Income'!$D$13:$D$32="Weekly"),--('2) Income'!$F$13:$F$32&lt;=A1299),'2) Income'!$E$13:$E$32)))</f>
        <v/>
      </c>
      <c r="AA1299" s="8" t="str" cm="1">
        <f t="array" ref="AA1299">IF(A1299="","",IF(COUNTIF('2) Income'!$D$13:$D$32,"Every Other Week")=0,0,SUMPRODUCT(--(IFERROR(MOD(A1299-'2) Income'!$F$13:$F$32,14),1)=0),--('2) Income'!$D$13:$D$32="Every Other Week"),--('2) Income'!$F$13:$F$32&lt;=A1299),'2) Income'!$E$13:$E$32)))</f>
        <v/>
      </c>
      <c r="AB1299" s="8" t="str">
        <f>IF(A1299="","",IF(COUNTIF('2) Income'!$D$13:$D$32,"1st and 15th")=0,0,IF(OR(DAY(A1299)=1,DAY(A1299)=15),SUMIFS('2) Income'!$E$13:$E$32,'2) Income'!$D$13:$D$32,"1st and 15th",'2) Income'!$F$13:$F$32,"&lt;="&amp;$A1299),0)))</f>
        <v/>
      </c>
      <c r="AC1299" s="8" t="str">
        <f>IF(A1299="","",IF(COUNTIF('2) Income'!$D$13:$D$32,"2nd Wednesday")=0,0,IF(A1299=(A1299-DAY(A1299)+1+2*7-WEEKDAY(A1299-DAY(A1299)+8-4,1)),SUMIFS('2) Income'!$E$13:$E$32,'2) Income'!$D$13:$D$32,"2nd Wednesday",'2) Income'!$F$13:$F$32,"&lt;="&amp;$A1299),0)))</f>
        <v/>
      </c>
      <c r="AD1299" s="8" t="str">
        <f>IF(A1299="","",IF(COUNTIF('2) Income'!$D$13:$D$32,"3rd Wednesday")=0,0,IF(A1299=(A1299-DAY(A1299)+1+3*7-WEEKDAY(A1299-DAY(A1299)+8-4,1)),SUMIFS('2) Income'!$E$13:$E$32,'2) Income'!$D$13:$D$32,"3rd Wednesday",'2) Income'!$F$13:$F$32,"&lt;="&amp;$A1299),0)))</f>
        <v/>
      </c>
      <c r="AE1299" s="8" t="str">
        <f>IF(A1299="","",IF(COUNTIF('2) Income'!$D$13:$D$32,"4th Wednesday")=0,0,IF(A1299=(A1299-DAY(A1299)+1+4*7-WEEKDAY(A1299-DAY(A1299)+8-4,1)),SUMIFS('2) Income'!$E$13:$E$32,'2) Income'!$D$13:$D$32,"4th Wednesday",'2) Income'!$F$13:$F$32,"&lt;="&amp;$A1299),0)))</f>
        <v/>
      </c>
      <c r="AF1299" s="8" t="str" cm="1">
        <f t="array" ref="AF1299">IF(A1299="","",IF(COUNTIF('2) Income'!$D$13:$D$32,"Every 4 Weeks")=0,0,SUMPRODUCT(--(IFERROR(MOD(A1299-'2) Income'!$F$13:$F$32,28),1)=0),--('2) Income'!$D$13:$D$32="Every 4 Weeks"),--('2) Income'!$F$13:$F$32&lt;=A1299),'2) Income'!$E$13:$E$32)))</f>
        <v/>
      </c>
      <c r="AG1299" s="8" t="str">
        <f>IF(A1299="","",IF(COUNTIF('2) Income'!$D$13:$D$32,"Monthly")=0,0,IF(B1299="N",SUMIFS('2) Income'!$E$13:$E$32,'2) Income'!$D$13:$D$32,"monthly",'2) Income'!$F$13:$F$32,"&lt;="&amp;$A1299,'2) Income'!$I$13:$I$32,DAY(A1299)),SUMIFS('2) Income'!$E$13:$E$32,'2) Income'!$D$13:$D$32,"monthly",'2) Income'!$F$13:$F$32,"&lt;="&amp;$A1299,'2) Income'!$I$13:$I$32,"&gt;="&amp;DAY(A1299)))))</f>
        <v/>
      </c>
      <c r="AH1299" s="8" t="str" cm="1">
        <f t="array" ref="AH1299">IF(A1299="","",IF(COUNTIF('2) Income'!$D$13:$D$32,"Yearly")=0,0,SUMPRODUCT(--('2) Income'!$D$13:$D$32="Yearly"),--('2) Income'!$F$13:$F$32&lt;=A1299),IF(B1299="N",--('2) Income'!$I$13:$I$32=DAY(A1299)),--('2) Income'!$I$13:$I$32&gt;=DAY(A1299))),--(IFERROR(MOD('2) Income'!$H$13:$H$32-MONTH(A1299)+12,12),1)=0),'2) Income'!$E$13:$E$32)))</f>
        <v/>
      </c>
      <c r="AI1299" s="8" t="str">
        <f>IF(A1299="","",IF(COUNTIF('2) Income'!$D$13:$D$32,"one-time")=0,0,SUMIFS('2) Income'!$E$13:$E$32,'2) Income'!$D$13:$D$32,"one-time",'2) Income'!$F$13:$F$32,"="&amp;$A1299)))</f>
        <v/>
      </c>
      <c r="AJ1299" s="9" t="str">
        <f t="shared" si="101"/>
        <v/>
      </c>
    </row>
    <row r="1300" spans="1:36">
      <c r="A1300" s="7" t="str">
        <f>IF(A1299="","",IF(A1299+1&lt;='1) Period'!$E$21,A1299+1,""))</f>
        <v/>
      </c>
      <c r="B1300" s="7" t="e">
        <f t="shared" si="102"/>
        <v>#VALUE!</v>
      </c>
      <c r="C1300" t="e">
        <f t="shared" si="103"/>
        <v>#VALUE!</v>
      </c>
      <c r="D1300" s="8" t="str">
        <f>IF(A1300="","",IF(TEXT(A1300,"dddd")='4) Happy Money'!$E$23,WAllowance,0))</f>
        <v/>
      </c>
      <c r="E1300" s="8" t="str">
        <f>IF(A1300="","",IF(B1300="N",SUMIF(TMonthly[Day of the Month],DAY(A1300),TMonthly[Amount]),SUMIF(TMonthly[Day of the Month],"&gt;="&amp;DAY(A1300),TMonthly[Amount])))</f>
        <v/>
      </c>
      <c r="F1300" s="8" t="str" cm="1">
        <f t="array" ref="F1300">IF(A1300="","",SUMPRODUCT(--(TYearly[Due Date]&lt;=A1300),IF(B1300="N",--(TYearly[Day]=DAY(A1300)),--(TYearly[Day]&gt;=DAY(A1300))),--(IFERROR(MOD(TYearly[Month]-MONTH(A1300)+12,12),1)=0),TYearly[Amount]))</f>
        <v/>
      </c>
      <c r="G1300" s="8" t="str">
        <f>IF(A1300="","",SUMIF(TOneTime[Due Date],A1300,TOneTime[Amount]))</f>
        <v/>
      </c>
      <c r="H1300" s="8" t="str" cm="1">
        <f t="array" ref="H1300">IF(A1300="","",IF(COUNTIF(TOther[Frequency],$H$1)=0,0,SUMPRODUCT(--(IFERROR(MOD(A1300-TOther[Start Date],7),1)=0),--(TOther[Frequency]=$H$1),--(TOther[Start Date]&lt;=A1300),--(TOther[End Date Calc]&gt;=A1300),TOther[Amount])))</f>
        <v/>
      </c>
      <c r="I1300" s="8" t="str" cm="1">
        <f t="array" ref="I1300">IF(A1300="","",IF(COUNTIF(TOther[Frequency],$I$1)=0,0,SUMPRODUCT(--(IFERROR(MOD(A1300-TOther[Start Date],14),1)=0),--(TOther[Frequency]=$I$1),--(TOther[Start Date]&lt;=A1300),--(TOther[End Date Calc]&gt;=A1300),TOther[Amount])))</f>
        <v/>
      </c>
      <c r="J1300" s="8" t="str">
        <f>IF(A1300="","",IF(COUNTIF(TOther[Frequency],$J$1)=0,0,IF(OR(DAY(A1300)=1,DAY(A1300)=15),SUMIFS(TOther[Amount],TOther[Frequency],$J$1,TOther[Start Date],"&lt;="&amp;$A1300,TOther[End Date Calc],"&gt;="&amp;A1300),0)))</f>
        <v/>
      </c>
      <c r="K1300" s="8" t="str">
        <f>IF(A1300="","",IF(COUNTIF(TOther[Frequency],$K$1)=0,0,IF(A1300=(A1300-DAY(A1300)+1+2*7-WEEKDAY(A1300-DAY(A1300)+8-4,1)),SUMIFS(TOther[Amount],TOther[Frequency],$K$1,TOther[Start Date],"&lt;="&amp;$A1300,TOther[End Date Calc],"&gt;="&amp;A1300),0)))</f>
        <v/>
      </c>
      <c r="L1300" s="8" t="str">
        <f>IF(A1300="","",IF(COUNTIF(TOther[Frequency],$L$1)=0,0,IF(A1300=(A1300-DAY(A1300)+1+3*7-WEEKDAY(A1300-DAY(A1300)+8-4,1)),SUMIFS(TOther[Amount],TOther[Frequency],$L$1,TOther[Start Date],"&lt;="&amp;$A1300,TOther[End Date Calc],"&gt;="&amp;A1300),0)))</f>
        <v/>
      </c>
      <c r="M1300" s="8" t="str">
        <f>IF(A1300="","",IF(COUNTIF(TOther[Frequency],$M$1)=0,0,IF(A1300=(A1300-DAY(A1300)+1+4*7-WEEKDAY(A1300-DAY(A1300)+8-4,1)),SUMIFS(TOther[Amount],TOther[Frequency],$M$1,TOther[Start Date],"&lt;="&amp;$A1300,TOther[End Date Calc],"&gt;="&amp;A1300),0)))</f>
        <v/>
      </c>
      <c r="N1300" s="8" t="str" cm="1">
        <f t="array" ref="N1300">IF(A1300="","",IF(COUNTIF(TOther[Frequency],$N$1)=0,0,SUMPRODUCT(--(IFERROR(MOD(A1300-TOther[Start Date],28),1)=0),--(TOther[Frequency]=$N$1),--(TOther[Start Date]&lt;=A1300),--(TOther[End Date Calc]&gt;=A1300),TOther[Amount])))</f>
        <v/>
      </c>
      <c r="O1300" s="8" t="str" cm="1">
        <f t="array" ref="O1300">IF(A1300="","",IF(COUNTIF(TOther[Frequency],$O$1)=0,0,SUMPRODUCT(--(IFERROR(MOD(A1300-TOther[Start Date],42),1)=0),--(TOther[Frequency]=$O$1),--(TOther[Start Date]&lt;=A1300),--(TOther[End Date Calc]&gt;=A1300),TOther[Amount])))</f>
        <v/>
      </c>
      <c r="P1300" s="8" t="str" cm="1">
        <f t="array" ref="P1300">IF(A1300="","",IF(COUNTIF(TOther[Frequency],$P$1)=0,0,SUMPRODUCT(--(IFERROR(MOD(A1300-TOther[Start Date],56),1)=0),--(TOther[Frequency]=$P$1),--(TOther[Start Date]&lt;=A1300),--(TOther[End Date Calc]&gt;=A1300),TOther[Amount])))</f>
        <v/>
      </c>
      <c r="Q1300" s="8" t="str">
        <f>IF(A1300="","",IF(COUNTIF(TOther[Frequency],$Q$1)=0,0,IF(B1300="N",SUMIFS(TOther[Amount],TOther[Frequency],$Q$1,TOther[Start Date],"&lt;="&amp;$A1300,TOther[End Date Calc],"&gt;="&amp;A1300,TOther[Start Day],DAY(A1300)),SUMIFS(TOther[Amount],TOther[Frequency],$Q$1,TOther[Start Date],"&lt;="&amp;$A1300,TOther[End Date Calc],"&gt;="&amp;A1300,TOther[Start Day],"&gt;="&amp;DAY(A1300)))))</f>
        <v/>
      </c>
      <c r="R1300" s="8" t="str" cm="1">
        <f t="array" ref="R1300">IF(A1300="","",IF(COUNTIF(TOther[Frequency],R$1)=0,0,SUMPRODUCT(--(TOther[Frequency]=R$1),--(TOther[Start Date]&lt;=A1300),--(TOther[End Date Calc]&gt;=A1300),IF(B1300="N",--(TOther[Start Day]=DAY(A1300)),--(TOther[Start Day]&gt;=DAY(A1300))),--(IFERROR(MOD(TOther[Start Month]-MONTH(A1300)+2,2),1)=0),TOther[Amount])))</f>
        <v/>
      </c>
      <c r="S1300" s="8" t="str" cm="1">
        <f t="array" ref="S1300">IF(A1300="","",IF(COUNTIF(TOther[Frequency],S$1)=0,0,SUMPRODUCT(--(TOther[Frequency]=S$1),--(TOther[Start Date]&lt;=A1300),--(TOther[End Date Calc]&gt;=A1300),IF(B1300="N",--(TOther[Start Day]=DAY(A1300)),--(TOther[Start Day]&gt;=DAY(A1300))),--(IFERROR(MOD(TOther[Start Month]-MONTH(A1300)+3,3),1)=0),TOther[Amount])))</f>
        <v/>
      </c>
      <c r="T1300" s="8" t="str" cm="1">
        <f t="array" ref="T1300">IF($A1300="","",IF(COUNTIF(TOther[Frequency],T$1)=0,0,SUMPRODUCT(--(TOther[Frequency]=T$1),--(TOther[Start Date]&lt;=$A1300),--(TOther[End Date Calc]&gt;=$A1300),IF($B1300="N",--(TOther[Start Day]=DAY($A1300)),--(TOther[Start Day]&gt;=DAY($A1300))),--(IFERROR(MOD(TOther[Start Month]-MONTH($A1300)+4,4),1)=0),TOther[Amount])))</f>
        <v/>
      </c>
      <c r="U1300" s="8" t="str" cm="1">
        <f t="array" ref="U1300">IF(A1300="","",IF(COUNTIF(TOther[Frequency],$U$1)=0,0,SUMPRODUCT(--(TOther[Frequency]=$U$1),--(TOther[Start Date]&lt;=A1300),--(TOther[End Date Calc]&gt;=A1300),IF(B1300="N",--(TOther[Start Day]=DAY(A1300)),--(TOther[Start Day]&gt;=DAY(A1300))),--(IFERROR(MOD(TOther[Start Month]-MONTH(A1300)+6,6),1)=0),TOther[Amount])))</f>
        <v/>
      </c>
      <c r="V1300" s="8" t="str" cm="1">
        <f t="array" ref="V1300">IF(A1300="","",IF(COUNTIF(TOther[Frequency],$V$1)=0,0,SUMPRODUCT(--(TOther[Frequency]=$V$1),--(TOther[Start Date]&lt;=A1300),--(TOther[End Date Calc]&gt;=A1300),IF(B1300="N",--(TOther[Start Day]=DAY(A1300)),--(TOther[Start Day]&gt;=DAY(A1300))),--(IFERROR(MOD(TOther[Start Month]-MONTH(A1300)+12,12),1)=0),TOther[Amount])))</f>
        <v/>
      </c>
      <c r="W1300" s="8" t="str">
        <f>IF(A1300="","",SUMIFS(TOther[Amount],TOther[Start Date],A1300,TOther[Frequency],$W$1))</f>
        <v/>
      </c>
      <c r="X1300" s="9" t="str">
        <f t="shared" si="100"/>
        <v/>
      </c>
      <c r="Y1300" s="9" t="str">
        <f t="shared" si="104"/>
        <v/>
      </c>
      <c r="Z1300" s="8" t="str" cm="1">
        <f t="array" ref="Z1300">IF(A1300="","",IF(COUNTIF('2) Income'!$D$13:$D$32,"Weekly")=0,0,SUMPRODUCT(--(IFERROR(MOD(A1300-'2) Income'!$F$13:$F$32,7),1)=0),--('2) Income'!$D$13:$D$32="Weekly"),--('2) Income'!$F$13:$F$32&lt;=A1300),'2) Income'!$E$13:$E$32)))</f>
        <v/>
      </c>
      <c r="AA1300" s="8" t="str" cm="1">
        <f t="array" ref="AA1300">IF(A1300="","",IF(COUNTIF('2) Income'!$D$13:$D$32,"Every Other Week")=0,0,SUMPRODUCT(--(IFERROR(MOD(A1300-'2) Income'!$F$13:$F$32,14),1)=0),--('2) Income'!$D$13:$D$32="Every Other Week"),--('2) Income'!$F$13:$F$32&lt;=A1300),'2) Income'!$E$13:$E$32)))</f>
        <v/>
      </c>
      <c r="AB1300" s="8" t="str">
        <f>IF(A1300="","",IF(COUNTIF('2) Income'!$D$13:$D$32,"1st and 15th")=0,0,IF(OR(DAY(A1300)=1,DAY(A1300)=15),SUMIFS('2) Income'!$E$13:$E$32,'2) Income'!$D$13:$D$32,"1st and 15th",'2) Income'!$F$13:$F$32,"&lt;="&amp;$A1300),0)))</f>
        <v/>
      </c>
      <c r="AC1300" s="8" t="str">
        <f>IF(A1300="","",IF(COUNTIF('2) Income'!$D$13:$D$32,"2nd Wednesday")=0,0,IF(A1300=(A1300-DAY(A1300)+1+2*7-WEEKDAY(A1300-DAY(A1300)+8-4,1)),SUMIFS('2) Income'!$E$13:$E$32,'2) Income'!$D$13:$D$32,"2nd Wednesday",'2) Income'!$F$13:$F$32,"&lt;="&amp;$A1300),0)))</f>
        <v/>
      </c>
      <c r="AD1300" s="8" t="str">
        <f>IF(A1300="","",IF(COUNTIF('2) Income'!$D$13:$D$32,"3rd Wednesday")=0,0,IF(A1300=(A1300-DAY(A1300)+1+3*7-WEEKDAY(A1300-DAY(A1300)+8-4,1)),SUMIFS('2) Income'!$E$13:$E$32,'2) Income'!$D$13:$D$32,"3rd Wednesday",'2) Income'!$F$13:$F$32,"&lt;="&amp;$A1300),0)))</f>
        <v/>
      </c>
      <c r="AE1300" s="8" t="str">
        <f>IF(A1300="","",IF(COUNTIF('2) Income'!$D$13:$D$32,"4th Wednesday")=0,0,IF(A1300=(A1300-DAY(A1300)+1+4*7-WEEKDAY(A1300-DAY(A1300)+8-4,1)),SUMIFS('2) Income'!$E$13:$E$32,'2) Income'!$D$13:$D$32,"4th Wednesday",'2) Income'!$F$13:$F$32,"&lt;="&amp;$A1300),0)))</f>
        <v/>
      </c>
      <c r="AF1300" s="8" t="str" cm="1">
        <f t="array" ref="AF1300">IF(A1300="","",IF(COUNTIF('2) Income'!$D$13:$D$32,"Every 4 Weeks")=0,0,SUMPRODUCT(--(IFERROR(MOD(A1300-'2) Income'!$F$13:$F$32,28),1)=0),--('2) Income'!$D$13:$D$32="Every 4 Weeks"),--('2) Income'!$F$13:$F$32&lt;=A1300),'2) Income'!$E$13:$E$32)))</f>
        <v/>
      </c>
      <c r="AG1300" s="8" t="str">
        <f>IF(A1300="","",IF(COUNTIF('2) Income'!$D$13:$D$32,"Monthly")=0,0,IF(B1300="N",SUMIFS('2) Income'!$E$13:$E$32,'2) Income'!$D$13:$D$32,"monthly",'2) Income'!$F$13:$F$32,"&lt;="&amp;$A1300,'2) Income'!$I$13:$I$32,DAY(A1300)),SUMIFS('2) Income'!$E$13:$E$32,'2) Income'!$D$13:$D$32,"monthly",'2) Income'!$F$13:$F$32,"&lt;="&amp;$A1300,'2) Income'!$I$13:$I$32,"&gt;="&amp;DAY(A1300)))))</f>
        <v/>
      </c>
      <c r="AH1300" s="8" t="str" cm="1">
        <f t="array" ref="AH1300">IF(A1300="","",IF(COUNTIF('2) Income'!$D$13:$D$32,"Yearly")=0,0,SUMPRODUCT(--('2) Income'!$D$13:$D$32="Yearly"),--('2) Income'!$F$13:$F$32&lt;=A1300),IF(B1300="N",--('2) Income'!$I$13:$I$32=DAY(A1300)),--('2) Income'!$I$13:$I$32&gt;=DAY(A1300))),--(IFERROR(MOD('2) Income'!$H$13:$H$32-MONTH(A1300)+12,12),1)=0),'2) Income'!$E$13:$E$32)))</f>
        <v/>
      </c>
      <c r="AI1300" s="8" t="str">
        <f>IF(A1300="","",IF(COUNTIF('2) Income'!$D$13:$D$32,"one-time")=0,0,SUMIFS('2) Income'!$E$13:$E$32,'2) Income'!$D$13:$D$32,"one-time",'2) Income'!$F$13:$F$32,"="&amp;$A1300)))</f>
        <v/>
      </c>
      <c r="AJ1300" s="9" t="str">
        <f t="shared" si="101"/>
        <v/>
      </c>
    </row>
    <row r="1301" spans="1:36">
      <c r="A1301" s="7" t="str">
        <f>IF(A1300="","",IF(A1300+1&lt;='1) Period'!$E$21,A1300+1,""))</f>
        <v/>
      </c>
      <c r="B1301" s="7" t="e">
        <f t="shared" si="102"/>
        <v>#VALUE!</v>
      </c>
      <c r="C1301" t="e">
        <f t="shared" si="103"/>
        <v>#VALUE!</v>
      </c>
      <c r="D1301" s="8" t="str">
        <f>IF(A1301="","",IF(TEXT(A1301,"dddd")='4) Happy Money'!$E$23,WAllowance,0))</f>
        <v/>
      </c>
      <c r="E1301" s="8" t="str">
        <f>IF(A1301="","",IF(B1301="N",SUMIF(TMonthly[Day of the Month],DAY(A1301),TMonthly[Amount]),SUMIF(TMonthly[Day of the Month],"&gt;="&amp;DAY(A1301),TMonthly[Amount])))</f>
        <v/>
      </c>
      <c r="F1301" s="8" t="str" cm="1">
        <f t="array" ref="F1301">IF(A1301="","",SUMPRODUCT(--(TYearly[Due Date]&lt;=A1301),IF(B1301="N",--(TYearly[Day]=DAY(A1301)),--(TYearly[Day]&gt;=DAY(A1301))),--(IFERROR(MOD(TYearly[Month]-MONTH(A1301)+12,12),1)=0),TYearly[Amount]))</f>
        <v/>
      </c>
      <c r="G1301" s="8" t="str">
        <f>IF(A1301="","",SUMIF(TOneTime[Due Date],A1301,TOneTime[Amount]))</f>
        <v/>
      </c>
      <c r="H1301" s="8" t="str" cm="1">
        <f t="array" ref="H1301">IF(A1301="","",IF(COUNTIF(TOther[Frequency],$H$1)=0,0,SUMPRODUCT(--(IFERROR(MOD(A1301-TOther[Start Date],7),1)=0),--(TOther[Frequency]=$H$1),--(TOther[Start Date]&lt;=A1301),--(TOther[End Date Calc]&gt;=A1301),TOther[Amount])))</f>
        <v/>
      </c>
      <c r="I1301" s="8" t="str" cm="1">
        <f t="array" ref="I1301">IF(A1301="","",IF(COUNTIF(TOther[Frequency],$I$1)=0,0,SUMPRODUCT(--(IFERROR(MOD(A1301-TOther[Start Date],14),1)=0),--(TOther[Frequency]=$I$1),--(TOther[Start Date]&lt;=A1301),--(TOther[End Date Calc]&gt;=A1301),TOther[Amount])))</f>
        <v/>
      </c>
      <c r="J1301" s="8" t="str">
        <f>IF(A1301="","",IF(COUNTIF(TOther[Frequency],$J$1)=0,0,IF(OR(DAY(A1301)=1,DAY(A1301)=15),SUMIFS(TOther[Amount],TOther[Frequency],$J$1,TOther[Start Date],"&lt;="&amp;$A1301,TOther[End Date Calc],"&gt;="&amp;A1301),0)))</f>
        <v/>
      </c>
      <c r="K1301" s="8" t="str">
        <f>IF(A1301="","",IF(COUNTIF(TOther[Frequency],$K$1)=0,0,IF(A1301=(A1301-DAY(A1301)+1+2*7-WEEKDAY(A1301-DAY(A1301)+8-4,1)),SUMIFS(TOther[Amount],TOther[Frequency],$K$1,TOther[Start Date],"&lt;="&amp;$A1301,TOther[End Date Calc],"&gt;="&amp;A1301),0)))</f>
        <v/>
      </c>
      <c r="L1301" s="8" t="str">
        <f>IF(A1301="","",IF(COUNTIF(TOther[Frequency],$L$1)=0,0,IF(A1301=(A1301-DAY(A1301)+1+3*7-WEEKDAY(A1301-DAY(A1301)+8-4,1)),SUMIFS(TOther[Amount],TOther[Frequency],$L$1,TOther[Start Date],"&lt;="&amp;$A1301,TOther[End Date Calc],"&gt;="&amp;A1301),0)))</f>
        <v/>
      </c>
      <c r="M1301" s="8" t="str">
        <f>IF(A1301="","",IF(COUNTIF(TOther[Frequency],$M$1)=0,0,IF(A1301=(A1301-DAY(A1301)+1+4*7-WEEKDAY(A1301-DAY(A1301)+8-4,1)),SUMIFS(TOther[Amount],TOther[Frequency],$M$1,TOther[Start Date],"&lt;="&amp;$A1301,TOther[End Date Calc],"&gt;="&amp;A1301),0)))</f>
        <v/>
      </c>
      <c r="N1301" s="8" t="str" cm="1">
        <f t="array" ref="N1301">IF(A1301="","",IF(COUNTIF(TOther[Frequency],$N$1)=0,0,SUMPRODUCT(--(IFERROR(MOD(A1301-TOther[Start Date],28),1)=0),--(TOther[Frequency]=$N$1),--(TOther[Start Date]&lt;=A1301),--(TOther[End Date Calc]&gt;=A1301),TOther[Amount])))</f>
        <v/>
      </c>
      <c r="O1301" s="8" t="str" cm="1">
        <f t="array" ref="O1301">IF(A1301="","",IF(COUNTIF(TOther[Frequency],$O$1)=0,0,SUMPRODUCT(--(IFERROR(MOD(A1301-TOther[Start Date],42),1)=0),--(TOther[Frequency]=$O$1),--(TOther[Start Date]&lt;=A1301),--(TOther[End Date Calc]&gt;=A1301),TOther[Amount])))</f>
        <v/>
      </c>
      <c r="P1301" s="8" t="str" cm="1">
        <f t="array" ref="P1301">IF(A1301="","",IF(COUNTIF(TOther[Frequency],$P$1)=0,0,SUMPRODUCT(--(IFERROR(MOD(A1301-TOther[Start Date],56),1)=0),--(TOther[Frequency]=$P$1),--(TOther[Start Date]&lt;=A1301),--(TOther[End Date Calc]&gt;=A1301),TOther[Amount])))</f>
        <v/>
      </c>
      <c r="Q1301" s="8" t="str">
        <f>IF(A1301="","",IF(COUNTIF(TOther[Frequency],$Q$1)=0,0,IF(B1301="N",SUMIFS(TOther[Amount],TOther[Frequency],$Q$1,TOther[Start Date],"&lt;="&amp;$A1301,TOther[End Date Calc],"&gt;="&amp;A1301,TOther[Start Day],DAY(A1301)),SUMIFS(TOther[Amount],TOther[Frequency],$Q$1,TOther[Start Date],"&lt;="&amp;$A1301,TOther[End Date Calc],"&gt;="&amp;A1301,TOther[Start Day],"&gt;="&amp;DAY(A1301)))))</f>
        <v/>
      </c>
      <c r="R1301" s="8" t="str" cm="1">
        <f t="array" ref="R1301">IF(A1301="","",IF(COUNTIF(TOther[Frequency],R$1)=0,0,SUMPRODUCT(--(TOther[Frequency]=R$1),--(TOther[Start Date]&lt;=A1301),--(TOther[End Date Calc]&gt;=A1301),IF(B1301="N",--(TOther[Start Day]=DAY(A1301)),--(TOther[Start Day]&gt;=DAY(A1301))),--(IFERROR(MOD(TOther[Start Month]-MONTH(A1301)+2,2),1)=0),TOther[Amount])))</f>
        <v/>
      </c>
      <c r="S1301" s="8" t="str" cm="1">
        <f t="array" ref="S1301">IF(A1301="","",IF(COUNTIF(TOther[Frequency],S$1)=0,0,SUMPRODUCT(--(TOther[Frequency]=S$1),--(TOther[Start Date]&lt;=A1301),--(TOther[End Date Calc]&gt;=A1301),IF(B1301="N",--(TOther[Start Day]=DAY(A1301)),--(TOther[Start Day]&gt;=DAY(A1301))),--(IFERROR(MOD(TOther[Start Month]-MONTH(A1301)+3,3),1)=0),TOther[Amount])))</f>
        <v/>
      </c>
      <c r="T1301" s="8" t="str" cm="1">
        <f t="array" ref="T1301">IF($A1301="","",IF(COUNTIF(TOther[Frequency],T$1)=0,0,SUMPRODUCT(--(TOther[Frequency]=T$1),--(TOther[Start Date]&lt;=$A1301),--(TOther[End Date Calc]&gt;=$A1301),IF($B1301="N",--(TOther[Start Day]=DAY($A1301)),--(TOther[Start Day]&gt;=DAY($A1301))),--(IFERROR(MOD(TOther[Start Month]-MONTH($A1301)+4,4),1)=0),TOther[Amount])))</f>
        <v/>
      </c>
      <c r="U1301" s="8" t="str" cm="1">
        <f t="array" ref="U1301">IF(A1301="","",IF(COUNTIF(TOther[Frequency],$U$1)=0,0,SUMPRODUCT(--(TOther[Frequency]=$U$1),--(TOther[Start Date]&lt;=A1301),--(TOther[End Date Calc]&gt;=A1301),IF(B1301="N",--(TOther[Start Day]=DAY(A1301)),--(TOther[Start Day]&gt;=DAY(A1301))),--(IFERROR(MOD(TOther[Start Month]-MONTH(A1301)+6,6),1)=0),TOther[Amount])))</f>
        <v/>
      </c>
      <c r="V1301" s="8" t="str" cm="1">
        <f t="array" ref="V1301">IF(A1301="","",IF(COUNTIF(TOther[Frequency],$V$1)=0,0,SUMPRODUCT(--(TOther[Frequency]=$V$1),--(TOther[Start Date]&lt;=A1301),--(TOther[End Date Calc]&gt;=A1301),IF(B1301="N",--(TOther[Start Day]=DAY(A1301)),--(TOther[Start Day]&gt;=DAY(A1301))),--(IFERROR(MOD(TOther[Start Month]-MONTH(A1301)+12,12),1)=0),TOther[Amount])))</f>
        <v/>
      </c>
      <c r="W1301" s="8" t="str">
        <f>IF(A1301="","",SUMIFS(TOther[Amount],TOther[Start Date],A1301,TOther[Frequency],$W$1))</f>
        <v/>
      </c>
      <c r="X1301" s="9" t="str">
        <f t="shared" si="100"/>
        <v/>
      </c>
      <c r="Y1301" s="9" t="str">
        <f t="shared" si="104"/>
        <v/>
      </c>
      <c r="Z1301" s="8" t="str" cm="1">
        <f t="array" ref="Z1301">IF(A1301="","",IF(COUNTIF('2) Income'!$D$13:$D$32,"Weekly")=0,0,SUMPRODUCT(--(IFERROR(MOD(A1301-'2) Income'!$F$13:$F$32,7),1)=0),--('2) Income'!$D$13:$D$32="Weekly"),--('2) Income'!$F$13:$F$32&lt;=A1301),'2) Income'!$E$13:$E$32)))</f>
        <v/>
      </c>
      <c r="AA1301" s="8" t="str" cm="1">
        <f t="array" ref="AA1301">IF(A1301="","",IF(COUNTIF('2) Income'!$D$13:$D$32,"Every Other Week")=0,0,SUMPRODUCT(--(IFERROR(MOD(A1301-'2) Income'!$F$13:$F$32,14),1)=0),--('2) Income'!$D$13:$D$32="Every Other Week"),--('2) Income'!$F$13:$F$32&lt;=A1301),'2) Income'!$E$13:$E$32)))</f>
        <v/>
      </c>
      <c r="AB1301" s="8" t="str">
        <f>IF(A1301="","",IF(COUNTIF('2) Income'!$D$13:$D$32,"1st and 15th")=0,0,IF(OR(DAY(A1301)=1,DAY(A1301)=15),SUMIFS('2) Income'!$E$13:$E$32,'2) Income'!$D$13:$D$32,"1st and 15th",'2) Income'!$F$13:$F$32,"&lt;="&amp;$A1301),0)))</f>
        <v/>
      </c>
      <c r="AC1301" s="8" t="str">
        <f>IF(A1301="","",IF(COUNTIF('2) Income'!$D$13:$D$32,"2nd Wednesday")=0,0,IF(A1301=(A1301-DAY(A1301)+1+2*7-WEEKDAY(A1301-DAY(A1301)+8-4,1)),SUMIFS('2) Income'!$E$13:$E$32,'2) Income'!$D$13:$D$32,"2nd Wednesday",'2) Income'!$F$13:$F$32,"&lt;="&amp;$A1301),0)))</f>
        <v/>
      </c>
      <c r="AD1301" s="8" t="str">
        <f>IF(A1301="","",IF(COUNTIF('2) Income'!$D$13:$D$32,"3rd Wednesday")=0,0,IF(A1301=(A1301-DAY(A1301)+1+3*7-WEEKDAY(A1301-DAY(A1301)+8-4,1)),SUMIFS('2) Income'!$E$13:$E$32,'2) Income'!$D$13:$D$32,"3rd Wednesday",'2) Income'!$F$13:$F$32,"&lt;="&amp;$A1301),0)))</f>
        <v/>
      </c>
      <c r="AE1301" s="8" t="str">
        <f>IF(A1301="","",IF(COUNTIF('2) Income'!$D$13:$D$32,"4th Wednesday")=0,0,IF(A1301=(A1301-DAY(A1301)+1+4*7-WEEKDAY(A1301-DAY(A1301)+8-4,1)),SUMIFS('2) Income'!$E$13:$E$32,'2) Income'!$D$13:$D$32,"4th Wednesday",'2) Income'!$F$13:$F$32,"&lt;="&amp;$A1301),0)))</f>
        <v/>
      </c>
      <c r="AF1301" s="8" t="str" cm="1">
        <f t="array" ref="AF1301">IF(A1301="","",IF(COUNTIF('2) Income'!$D$13:$D$32,"Every 4 Weeks")=0,0,SUMPRODUCT(--(IFERROR(MOD(A1301-'2) Income'!$F$13:$F$32,28),1)=0),--('2) Income'!$D$13:$D$32="Every 4 Weeks"),--('2) Income'!$F$13:$F$32&lt;=A1301),'2) Income'!$E$13:$E$32)))</f>
        <v/>
      </c>
      <c r="AG1301" s="8" t="str">
        <f>IF(A1301="","",IF(COUNTIF('2) Income'!$D$13:$D$32,"Monthly")=0,0,IF(B1301="N",SUMIFS('2) Income'!$E$13:$E$32,'2) Income'!$D$13:$D$32,"monthly",'2) Income'!$F$13:$F$32,"&lt;="&amp;$A1301,'2) Income'!$I$13:$I$32,DAY(A1301)),SUMIFS('2) Income'!$E$13:$E$32,'2) Income'!$D$13:$D$32,"monthly",'2) Income'!$F$13:$F$32,"&lt;="&amp;$A1301,'2) Income'!$I$13:$I$32,"&gt;="&amp;DAY(A1301)))))</f>
        <v/>
      </c>
      <c r="AH1301" s="8" t="str" cm="1">
        <f t="array" ref="AH1301">IF(A1301="","",IF(COUNTIF('2) Income'!$D$13:$D$32,"Yearly")=0,0,SUMPRODUCT(--('2) Income'!$D$13:$D$32="Yearly"),--('2) Income'!$F$13:$F$32&lt;=A1301),IF(B1301="N",--('2) Income'!$I$13:$I$32=DAY(A1301)),--('2) Income'!$I$13:$I$32&gt;=DAY(A1301))),--(IFERROR(MOD('2) Income'!$H$13:$H$32-MONTH(A1301)+12,12),1)=0),'2) Income'!$E$13:$E$32)))</f>
        <v/>
      </c>
      <c r="AI1301" s="8" t="str">
        <f>IF(A1301="","",IF(COUNTIF('2) Income'!$D$13:$D$32,"one-time")=0,0,SUMIFS('2) Income'!$E$13:$E$32,'2) Income'!$D$13:$D$32,"one-time",'2) Income'!$F$13:$F$32,"="&amp;$A1301)))</f>
        <v/>
      </c>
      <c r="AJ1301" s="9" t="str">
        <f t="shared" si="101"/>
        <v/>
      </c>
    </row>
    <row r="1302" spans="1:36">
      <c r="A1302" s="7" t="str">
        <f>IF(A1301="","",IF(A1301+1&lt;='1) Period'!$E$21,A1301+1,""))</f>
        <v/>
      </c>
      <c r="B1302" s="7" t="e">
        <f t="shared" si="102"/>
        <v>#VALUE!</v>
      </c>
      <c r="C1302" t="e">
        <f t="shared" si="103"/>
        <v>#VALUE!</v>
      </c>
      <c r="D1302" s="8" t="str">
        <f>IF(A1302="","",IF(TEXT(A1302,"dddd")='4) Happy Money'!$E$23,WAllowance,0))</f>
        <v/>
      </c>
      <c r="E1302" s="8" t="str">
        <f>IF(A1302="","",IF(B1302="N",SUMIF(TMonthly[Day of the Month],DAY(A1302),TMonthly[Amount]),SUMIF(TMonthly[Day of the Month],"&gt;="&amp;DAY(A1302),TMonthly[Amount])))</f>
        <v/>
      </c>
      <c r="F1302" s="8" t="str" cm="1">
        <f t="array" ref="F1302">IF(A1302="","",SUMPRODUCT(--(TYearly[Due Date]&lt;=A1302),IF(B1302="N",--(TYearly[Day]=DAY(A1302)),--(TYearly[Day]&gt;=DAY(A1302))),--(IFERROR(MOD(TYearly[Month]-MONTH(A1302)+12,12),1)=0),TYearly[Amount]))</f>
        <v/>
      </c>
      <c r="G1302" s="8" t="str">
        <f>IF(A1302="","",SUMIF(TOneTime[Due Date],A1302,TOneTime[Amount]))</f>
        <v/>
      </c>
      <c r="H1302" s="8" t="str" cm="1">
        <f t="array" ref="H1302">IF(A1302="","",IF(COUNTIF(TOther[Frequency],$H$1)=0,0,SUMPRODUCT(--(IFERROR(MOD(A1302-TOther[Start Date],7),1)=0),--(TOther[Frequency]=$H$1),--(TOther[Start Date]&lt;=A1302),--(TOther[End Date Calc]&gt;=A1302),TOther[Amount])))</f>
        <v/>
      </c>
      <c r="I1302" s="8" t="str" cm="1">
        <f t="array" ref="I1302">IF(A1302="","",IF(COUNTIF(TOther[Frequency],$I$1)=0,0,SUMPRODUCT(--(IFERROR(MOD(A1302-TOther[Start Date],14),1)=0),--(TOther[Frequency]=$I$1),--(TOther[Start Date]&lt;=A1302),--(TOther[End Date Calc]&gt;=A1302),TOther[Amount])))</f>
        <v/>
      </c>
      <c r="J1302" s="8" t="str">
        <f>IF(A1302="","",IF(COUNTIF(TOther[Frequency],$J$1)=0,0,IF(OR(DAY(A1302)=1,DAY(A1302)=15),SUMIFS(TOther[Amount],TOther[Frequency],$J$1,TOther[Start Date],"&lt;="&amp;$A1302,TOther[End Date Calc],"&gt;="&amp;A1302),0)))</f>
        <v/>
      </c>
      <c r="K1302" s="8" t="str">
        <f>IF(A1302="","",IF(COUNTIF(TOther[Frequency],$K$1)=0,0,IF(A1302=(A1302-DAY(A1302)+1+2*7-WEEKDAY(A1302-DAY(A1302)+8-4,1)),SUMIFS(TOther[Amount],TOther[Frequency],$K$1,TOther[Start Date],"&lt;="&amp;$A1302,TOther[End Date Calc],"&gt;="&amp;A1302),0)))</f>
        <v/>
      </c>
      <c r="L1302" s="8" t="str">
        <f>IF(A1302="","",IF(COUNTIF(TOther[Frequency],$L$1)=0,0,IF(A1302=(A1302-DAY(A1302)+1+3*7-WEEKDAY(A1302-DAY(A1302)+8-4,1)),SUMIFS(TOther[Amount],TOther[Frequency],$L$1,TOther[Start Date],"&lt;="&amp;$A1302,TOther[End Date Calc],"&gt;="&amp;A1302),0)))</f>
        <v/>
      </c>
      <c r="M1302" s="8" t="str">
        <f>IF(A1302="","",IF(COUNTIF(TOther[Frequency],$M$1)=0,0,IF(A1302=(A1302-DAY(A1302)+1+4*7-WEEKDAY(A1302-DAY(A1302)+8-4,1)),SUMIFS(TOther[Amount],TOther[Frequency],$M$1,TOther[Start Date],"&lt;="&amp;$A1302,TOther[End Date Calc],"&gt;="&amp;A1302),0)))</f>
        <v/>
      </c>
      <c r="N1302" s="8" t="str" cm="1">
        <f t="array" ref="N1302">IF(A1302="","",IF(COUNTIF(TOther[Frequency],$N$1)=0,0,SUMPRODUCT(--(IFERROR(MOD(A1302-TOther[Start Date],28),1)=0),--(TOther[Frequency]=$N$1),--(TOther[Start Date]&lt;=A1302),--(TOther[End Date Calc]&gt;=A1302),TOther[Amount])))</f>
        <v/>
      </c>
      <c r="O1302" s="8" t="str" cm="1">
        <f t="array" ref="O1302">IF(A1302="","",IF(COUNTIF(TOther[Frequency],$O$1)=0,0,SUMPRODUCT(--(IFERROR(MOD(A1302-TOther[Start Date],42),1)=0),--(TOther[Frequency]=$O$1),--(TOther[Start Date]&lt;=A1302),--(TOther[End Date Calc]&gt;=A1302),TOther[Amount])))</f>
        <v/>
      </c>
      <c r="P1302" s="8" t="str" cm="1">
        <f t="array" ref="P1302">IF(A1302="","",IF(COUNTIF(TOther[Frequency],$P$1)=0,0,SUMPRODUCT(--(IFERROR(MOD(A1302-TOther[Start Date],56),1)=0),--(TOther[Frequency]=$P$1),--(TOther[Start Date]&lt;=A1302),--(TOther[End Date Calc]&gt;=A1302),TOther[Amount])))</f>
        <v/>
      </c>
      <c r="Q1302" s="8" t="str">
        <f>IF(A1302="","",IF(COUNTIF(TOther[Frequency],$Q$1)=0,0,IF(B1302="N",SUMIFS(TOther[Amount],TOther[Frequency],$Q$1,TOther[Start Date],"&lt;="&amp;$A1302,TOther[End Date Calc],"&gt;="&amp;A1302,TOther[Start Day],DAY(A1302)),SUMIFS(TOther[Amount],TOther[Frequency],$Q$1,TOther[Start Date],"&lt;="&amp;$A1302,TOther[End Date Calc],"&gt;="&amp;A1302,TOther[Start Day],"&gt;="&amp;DAY(A1302)))))</f>
        <v/>
      </c>
      <c r="R1302" s="8" t="str" cm="1">
        <f t="array" ref="R1302">IF(A1302="","",IF(COUNTIF(TOther[Frequency],R$1)=0,0,SUMPRODUCT(--(TOther[Frequency]=R$1),--(TOther[Start Date]&lt;=A1302),--(TOther[End Date Calc]&gt;=A1302),IF(B1302="N",--(TOther[Start Day]=DAY(A1302)),--(TOther[Start Day]&gt;=DAY(A1302))),--(IFERROR(MOD(TOther[Start Month]-MONTH(A1302)+2,2),1)=0),TOther[Amount])))</f>
        <v/>
      </c>
      <c r="S1302" s="8" t="str" cm="1">
        <f t="array" ref="S1302">IF(A1302="","",IF(COUNTIF(TOther[Frequency],S$1)=0,0,SUMPRODUCT(--(TOther[Frequency]=S$1),--(TOther[Start Date]&lt;=A1302),--(TOther[End Date Calc]&gt;=A1302),IF(B1302="N",--(TOther[Start Day]=DAY(A1302)),--(TOther[Start Day]&gt;=DAY(A1302))),--(IFERROR(MOD(TOther[Start Month]-MONTH(A1302)+3,3),1)=0),TOther[Amount])))</f>
        <v/>
      </c>
      <c r="T1302" s="8" t="str" cm="1">
        <f t="array" ref="T1302">IF($A1302="","",IF(COUNTIF(TOther[Frequency],T$1)=0,0,SUMPRODUCT(--(TOther[Frequency]=T$1),--(TOther[Start Date]&lt;=$A1302),--(TOther[End Date Calc]&gt;=$A1302),IF($B1302="N",--(TOther[Start Day]=DAY($A1302)),--(TOther[Start Day]&gt;=DAY($A1302))),--(IFERROR(MOD(TOther[Start Month]-MONTH($A1302)+4,4),1)=0),TOther[Amount])))</f>
        <v/>
      </c>
      <c r="U1302" s="8" t="str" cm="1">
        <f t="array" ref="U1302">IF(A1302="","",IF(COUNTIF(TOther[Frequency],$U$1)=0,0,SUMPRODUCT(--(TOther[Frequency]=$U$1),--(TOther[Start Date]&lt;=A1302),--(TOther[End Date Calc]&gt;=A1302),IF(B1302="N",--(TOther[Start Day]=DAY(A1302)),--(TOther[Start Day]&gt;=DAY(A1302))),--(IFERROR(MOD(TOther[Start Month]-MONTH(A1302)+6,6),1)=0),TOther[Amount])))</f>
        <v/>
      </c>
      <c r="V1302" s="8" t="str" cm="1">
        <f t="array" ref="V1302">IF(A1302="","",IF(COUNTIF(TOther[Frequency],$V$1)=0,0,SUMPRODUCT(--(TOther[Frequency]=$V$1),--(TOther[Start Date]&lt;=A1302),--(TOther[End Date Calc]&gt;=A1302),IF(B1302="N",--(TOther[Start Day]=DAY(A1302)),--(TOther[Start Day]&gt;=DAY(A1302))),--(IFERROR(MOD(TOther[Start Month]-MONTH(A1302)+12,12),1)=0),TOther[Amount])))</f>
        <v/>
      </c>
      <c r="W1302" s="8" t="str">
        <f>IF(A1302="","",SUMIFS(TOther[Amount],TOther[Start Date],A1302,TOther[Frequency],$W$1))</f>
        <v/>
      </c>
      <c r="X1302" s="9" t="str">
        <f t="shared" si="100"/>
        <v/>
      </c>
      <c r="Y1302" s="9" t="str">
        <f t="shared" si="104"/>
        <v/>
      </c>
      <c r="Z1302" s="8" t="str" cm="1">
        <f t="array" ref="Z1302">IF(A1302="","",IF(COUNTIF('2) Income'!$D$13:$D$32,"Weekly")=0,0,SUMPRODUCT(--(IFERROR(MOD(A1302-'2) Income'!$F$13:$F$32,7),1)=0),--('2) Income'!$D$13:$D$32="Weekly"),--('2) Income'!$F$13:$F$32&lt;=A1302),'2) Income'!$E$13:$E$32)))</f>
        <v/>
      </c>
      <c r="AA1302" s="8" t="str" cm="1">
        <f t="array" ref="AA1302">IF(A1302="","",IF(COUNTIF('2) Income'!$D$13:$D$32,"Every Other Week")=0,0,SUMPRODUCT(--(IFERROR(MOD(A1302-'2) Income'!$F$13:$F$32,14),1)=0),--('2) Income'!$D$13:$D$32="Every Other Week"),--('2) Income'!$F$13:$F$32&lt;=A1302),'2) Income'!$E$13:$E$32)))</f>
        <v/>
      </c>
      <c r="AB1302" s="8" t="str">
        <f>IF(A1302="","",IF(COUNTIF('2) Income'!$D$13:$D$32,"1st and 15th")=0,0,IF(OR(DAY(A1302)=1,DAY(A1302)=15),SUMIFS('2) Income'!$E$13:$E$32,'2) Income'!$D$13:$D$32,"1st and 15th",'2) Income'!$F$13:$F$32,"&lt;="&amp;$A1302),0)))</f>
        <v/>
      </c>
      <c r="AC1302" s="8" t="str">
        <f>IF(A1302="","",IF(COUNTIF('2) Income'!$D$13:$D$32,"2nd Wednesday")=0,0,IF(A1302=(A1302-DAY(A1302)+1+2*7-WEEKDAY(A1302-DAY(A1302)+8-4,1)),SUMIFS('2) Income'!$E$13:$E$32,'2) Income'!$D$13:$D$32,"2nd Wednesday",'2) Income'!$F$13:$F$32,"&lt;="&amp;$A1302),0)))</f>
        <v/>
      </c>
      <c r="AD1302" s="8" t="str">
        <f>IF(A1302="","",IF(COUNTIF('2) Income'!$D$13:$D$32,"3rd Wednesday")=0,0,IF(A1302=(A1302-DAY(A1302)+1+3*7-WEEKDAY(A1302-DAY(A1302)+8-4,1)),SUMIFS('2) Income'!$E$13:$E$32,'2) Income'!$D$13:$D$32,"3rd Wednesday",'2) Income'!$F$13:$F$32,"&lt;="&amp;$A1302),0)))</f>
        <v/>
      </c>
      <c r="AE1302" s="8" t="str">
        <f>IF(A1302="","",IF(COUNTIF('2) Income'!$D$13:$D$32,"4th Wednesday")=0,0,IF(A1302=(A1302-DAY(A1302)+1+4*7-WEEKDAY(A1302-DAY(A1302)+8-4,1)),SUMIFS('2) Income'!$E$13:$E$32,'2) Income'!$D$13:$D$32,"4th Wednesday",'2) Income'!$F$13:$F$32,"&lt;="&amp;$A1302),0)))</f>
        <v/>
      </c>
      <c r="AF1302" s="8" t="str" cm="1">
        <f t="array" ref="AF1302">IF(A1302="","",IF(COUNTIF('2) Income'!$D$13:$D$32,"Every 4 Weeks")=0,0,SUMPRODUCT(--(IFERROR(MOD(A1302-'2) Income'!$F$13:$F$32,28),1)=0),--('2) Income'!$D$13:$D$32="Every 4 Weeks"),--('2) Income'!$F$13:$F$32&lt;=A1302),'2) Income'!$E$13:$E$32)))</f>
        <v/>
      </c>
      <c r="AG1302" s="8" t="str">
        <f>IF(A1302="","",IF(COUNTIF('2) Income'!$D$13:$D$32,"Monthly")=0,0,IF(B1302="N",SUMIFS('2) Income'!$E$13:$E$32,'2) Income'!$D$13:$D$32,"monthly",'2) Income'!$F$13:$F$32,"&lt;="&amp;$A1302,'2) Income'!$I$13:$I$32,DAY(A1302)),SUMIFS('2) Income'!$E$13:$E$32,'2) Income'!$D$13:$D$32,"monthly",'2) Income'!$F$13:$F$32,"&lt;="&amp;$A1302,'2) Income'!$I$13:$I$32,"&gt;="&amp;DAY(A1302)))))</f>
        <v/>
      </c>
      <c r="AH1302" s="8" t="str" cm="1">
        <f t="array" ref="AH1302">IF(A1302="","",IF(COUNTIF('2) Income'!$D$13:$D$32,"Yearly")=0,0,SUMPRODUCT(--('2) Income'!$D$13:$D$32="Yearly"),--('2) Income'!$F$13:$F$32&lt;=A1302),IF(B1302="N",--('2) Income'!$I$13:$I$32=DAY(A1302)),--('2) Income'!$I$13:$I$32&gt;=DAY(A1302))),--(IFERROR(MOD('2) Income'!$H$13:$H$32-MONTH(A1302)+12,12),1)=0),'2) Income'!$E$13:$E$32)))</f>
        <v/>
      </c>
      <c r="AI1302" s="8" t="str">
        <f>IF(A1302="","",IF(COUNTIF('2) Income'!$D$13:$D$32,"one-time")=0,0,SUMIFS('2) Income'!$E$13:$E$32,'2) Income'!$D$13:$D$32,"one-time",'2) Income'!$F$13:$F$32,"="&amp;$A1302)))</f>
        <v/>
      </c>
      <c r="AJ1302" s="9" t="str">
        <f t="shared" si="101"/>
        <v/>
      </c>
    </row>
    <row r="1303" spans="1:36">
      <c r="A1303" s="7" t="str">
        <f>IF(A1302="","",IF(A1302+1&lt;='1) Period'!$E$21,A1302+1,""))</f>
        <v/>
      </c>
      <c r="B1303" s="7" t="e">
        <f t="shared" si="102"/>
        <v>#VALUE!</v>
      </c>
      <c r="C1303" t="e">
        <f t="shared" si="103"/>
        <v>#VALUE!</v>
      </c>
      <c r="D1303" s="8" t="str">
        <f>IF(A1303="","",IF(TEXT(A1303,"dddd")='4) Happy Money'!$E$23,WAllowance,0))</f>
        <v/>
      </c>
      <c r="E1303" s="8" t="str">
        <f>IF(A1303="","",IF(B1303="N",SUMIF(TMonthly[Day of the Month],DAY(A1303),TMonthly[Amount]),SUMIF(TMonthly[Day of the Month],"&gt;="&amp;DAY(A1303),TMonthly[Amount])))</f>
        <v/>
      </c>
      <c r="F1303" s="8" t="str" cm="1">
        <f t="array" ref="F1303">IF(A1303="","",SUMPRODUCT(--(TYearly[Due Date]&lt;=A1303),IF(B1303="N",--(TYearly[Day]=DAY(A1303)),--(TYearly[Day]&gt;=DAY(A1303))),--(IFERROR(MOD(TYearly[Month]-MONTH(A1303)+12,12),1)=0),TYearly[Amount]))</f>
        <v/>
      </c>
      <c r="G1303" s="8" t="str">
        <f>IF(A1303="","",SUMIF(TOneTime[Due Date],A1303,TOneTime[Amount]))</f>
        <v/>
      </c>
      <c r="H1303" s="8" t="str" cm="1">
        <f t="array" ref="H1303">IF(A1303="","",IF(COUNTIF(TOther[Frequency],$H$1)=0,0,SUMPRODUCT(--(IFERROR(MOD(A1303-TOther[Start Date],7),1)=0),--(TOther[Frequency]=$H$1),--(TOther[Start Date]&lt;=A1303),--(TOther[End Date Calc]&gt;=A1303),TOther[Amount])))</f>
        <v/>
      </c>
      <c r="I1303" s="8" t="str" cm="1">
        <f t="array" ref="I1303">IF(A1303="","",IF(COUNTIF(TOther[Frequency],$I$1)=0,0,SUMPRODUCT(--(IFERROR(MOD(A1303-TOther[Start Date],14),1)=0),--(TOther[Frequency]=$I$1),--(TOther[Start Date]&lt;=A1303),--(TOther[End Date Calc]&gt;=A1303),TOther[Amount])))</f>
        <v/>
      </c>
      <c r="J1303" s="8" t="str">
        <f>IF(A1303="","",IF(COUNTIF(TOther[Frequency],$J$1)=0,0,IF(OR(DAY(A1303)=1,DAY(A1303)=15),SUMIFS(TOther[Amount],TOther[Frequency],$J$1,TOther[Start Date],"&lt;="&amp;$A1303,TOther[End Date Calc],"&gt;="&amp;A1303),0)))</f>
        <v/>
      </c>
      <c r="K1303" s="8" t="str">
        <f>IF(A1303="","",IF(COUNTIF(TOther[Frequency],$K$1)=0,0,IF(A1303=(A1303-DAY(A1303)+1+2*7-WEEKDAY(A1303-DAY(A1303)+8-4,1)),SUMIFS(TOther[Amount],TOther[Frequency],$K$1,TOther[Start Date],"&lt;="&amp;$A1303,TOther[End Date Calc],"&gt;="&amp;A1303),0)))</f>
        <v/>
      </c>
      <c r="L1303" s="8" t="str">
        <f>IF(A1303="","",IF(COUNTIF(TOther[Frequency],$L$1)=0,0,IF(A1303=(A1303-DAY(A1303)+1+3*7-WEEKDAY(A1303-DAY(A1303)+8-4,1)),SUMIFS(TOther[Amount],TOther[Frequency],$L$1,TOther[Start Date],"&lt;="&amp;$A1303,TOther[End Date Calc],"&gt;="&amp;A1303),0)))</f>
        <v/>
      </c>
      <c r="M1303" s="8" t="str">
        <f>IF(A1303="","",IF(COUNTIF(TOther[Frequency],$M$1)=0,0,IF(A1303=(A1303-DAY(A1303)+1+4*7-WEEKDAY(A1303-DAY(A1303)+8-4,1)),SUMIFS(TOther[Amount],TOther[Frequency],$M$1,TOther[Start Date],"&lt;="&amp;$A1303,TOther[End Date Calc],"&gt;="&amp;A1303),0)))</f>
        <v/>
      </c>
      <c r="N1303" s="8" t="str" cm="1">
        <f t="array" ref="N1303">IF(A1303="","",IF(COUNTIF(TOther[Frequency],$N$1)=0,0,SUMPRODUCT(--(IFERROR(MOD(A1303-TOther[Start Date],28),1)=0),--(TOther[Frequency]=$N$1),--(TOther[Start Date]&lt;=A1303),--(TOther[End Date Calc]&gt;=A1303),TOther[Amount])))</f>
        <v/>
      </c>
      <c r="O1303" s="8" t="str" cm="1">
        <f t="array" ref="O1303">IF(A1303="","",IF(COUNTIF(TOther[Frequency],$O$1)=0,0,SUMPRODUCT(--(IFERROR(MOD(A1303-TOther[Start Date],42),1)=0),--(TOther[Frequency]=$O$1),--(TOther[Start Date]&lt;=A1303),--(TOther[End Date Calc]&gt;=A1303),TOther[Amount])))</f>
        <v/>
      </c>
      <c r="P1303" s="8" t="str" cm="1">
        <f t="array" ref="P1303">IF(A1303="","",IF(COUNTIF(TOther[Frequency],$P$1)=0,0,SUMPRODUCT(--(IFERROR(MOD(A1303-TOther[Start Date],56),1)=0),--(TOther[Frequency]=$P$1),--(TOther[Start Date]&lt;=A1303),--(TOther[End Date Calc]&gt;=A1303),TOther[Amount])))</f>
        <v/>
      </c>
      <c r="Q1303" s="8" t="str">
        <f>IF(A1303="","",IF(COUNTIF(TOther[Frequency],$Q$1)=0,0,IF(B1303="N",SUMIFS(TOther[Amount],TOther[Frequency],$Q$1,TOther[Start Date],"&lt;="&amp;$A1303,TOther[End Date Calc],"&gt;="&amp;A1303,TOther[Start Day],DAY(A1303)),SUMIFS(TOther[Amount],TOther[Frequency],$Q$1,TOther[Start Date],"&lt;="&amp;$A1303,TOther[End Date Calc],"&gt;="&amp;A1303,TOther[Start Day],"&gt;="&amp;DAY(A1303)))))</f>
        <v/>
      </c>
      <c r="R1303" s="8" t="str" cm="1">
        <f t="array" ref="R1303">IF(A1303="","",IF(COUNTIF(TOther[Frequency],R$1)=0,0,SUMPRODUCT(--(TOther[Frequency]=R$1),--(TOther[Start Date]&lt;=A1303),--(TOther[End Date Calc]&gt;=A1303),IF(B1303="N",--(TOther[Start Day]=DAY(A1303)),--(TOther[Start Day]&gt;=DAY(A1303))),--(IFERROR(MOD(TOther[Start Month]-MONTH(A1303)+2,2),1)=0),TOther[Amount])))</f>
        <v/>
      </c>
      <c r="S1303" s="8" t="str" cm="1">
        <f t="array" ref="S1303">IF(A1303="","",IF(COUNTIF(TOther[Frequency],S$1)=0,0,SUMPRODUCT(--(TOther[Frequency]=S$1),--(TOther[Start Date]&lt;=A1303),--(TOther[End Date Calc]&gt;=A1303),IF(B1303="N",--(TOther[Start Day]=DAY(A1303)),--(TOther[Start Day]&gt;=DAY(A1303))),--(IFERROR(MOD(TOther[Start Month]-MONTH(A1303)+3,3),1)=0),TOther[Amount])))</f>
        <v/>
      </c>
      <c r="T1303" s="8" t="str" cm="1">
        <f t="array" ref="T1303">IF($A1303="","",IF(COUNTIF(TOther[Frequency],T$1)=0,0,SUMPRODUCT(--(TOther[Frequency]=T$1),--(TOther[Start Date]&lt;=$A1303),--(TOther[End Date Calc]&gt;=$A1303),IF($B1303="N",--(TOther[Start Day]=DAY($A1303)),--(TOther[Start Day]&gt;=DAY($A1303))),--(IFERROR(MOD(TOther[Start Month]-MONTH($A1303)+4,4),1)=0),TOther[Amount])))</f>
        <v/>
      </c>
      <c r="U1303" s="8" t="str" cm="1">
        <f t="array" ref="U1303">IF(A1303="","",IF(COUNTIF(TOther[Frequency],$U$1)=0,0,SUMPRODUCT(--(TOther[Frequency]=$U$1),--(TOther[Start Date]&lt;=A1303),--(TOther[End Date Calc]&gt;=A1303),IF(B1303="N",--(TOther[Start Day]=DAY(A1303)),--(TOther[Start Day]&gt;=DAY(A1303))),--(IFERROR(MOD(TOther[Start Month]-MONTH(A1303)+6,6),1)=0),TOther[Amount])))</f>
        <v/>
      </c>
      <c r="V1303" s="8" t="str" cm="1">
        <f t="array" ref="V1303">IF(A1303="","",IF(COUNTIF(TOther[Frequency],$V$1)=0,0,SUMPRODUCT(--(TOther[Frequency]=$V$1),--(TOther[Start Date]&lt;=A1303),--(TOther[End Date Calc]&gt;=A1303),IF(B1303="N",--(TOther[Start Day]=DAY(A1303)),--(TOther[Start Day]&gt;=DAY(A1303))),--(IFERROR(MOD(TOther[Start Month]-MONTH(A1303)+12,12),1)=0),TOther[Amount])))</f>
        <v/>
      </c>
      <c r="W1303" s="8" t="str">
        <f>IF(A1303="","",SUMIFS(TOther[Amount],TOther[Start Date],A1303,TOther[Frequency],$W$1))</f>
        <v/>
      </c>
      <c r="X1303" s="9" t="str">
        <f t="shared" si="100"/>
        <v/>
      </c>
      <c r="Y1303" s="9" t="str">
        <f t="shared" si="104"/>
        <v/>
      </c>
      <c r="Z1303" s="8" t="str" cm="1">
        <f t="array" ref="Z1303">IF(A1303="","",IF(COUNTIF('2) Income'!$D$13:$D$32,"Weekly")=0,0,SUMPRODUCT(--(IFERROR(MOD(A1303-'2) Income'!$F$13:$F$32,7),1)=0),--('2) Income'!$D$13:$D$32="Weekly"),--('2) Income'!$F$13:$F$32&lt;=A1303),'2) Income'!$E$13:$E$32)))</f>
        <v/>
      </c>
      <c r="AA1303" s="8" t="str" cm="1">
        <f t="array" ref="AA1303">IF(A1303="","",IF(COUNTIF('2) Income'!$D$13:$D$32,"Every Other Week")=0,0,SUMPRODUCT(--(IFERROR(MOD(A1303-'2) Income'!$F$13:$F$32,14),1)=0),--('2) Income'!$D$13:$D$32="Every Other Week"),--('2) Income'!$F$13:$F$32&lt;=A1303),'2) Income'!$E$13:$E$32)))</f>
        <v/>
      </c>
      <c r="AB1303" s="8" t="str">
        <f>IF(A1303="","",IF(COUNTIF('2) Income'!$D$13:$D$32,"1st and 15th")=0,0,IF(OR(DAY(A1303)=1,DAY(A1303)=15),SUMIFS('2) Income'!$E$13:$E$32,'2) Income'!$D$13:$D$32,"1st and 15th",'2) Income'!$F$13:$F$32,"&lt;="&amp;$A1303),0)))</f>
        <v/>
      </c>
      <c r="AC1303" s="8" t="str">
        <f>IF(A1303="","",IF(COUNTIF('2) Income'!$D$13:$D$32,"2nd Wednesday")=0,0,IF(A1303=(A1303-DAY(A1303)+1+2*7-WEEKDAY(A1303-DAY(A1303)+8-4,1)),SUMIFS('2) Income'!$E$13:$E$32,'2) Income'!$D$13:$D$32,"2nd Wednesday",'2) Income'!$F$13:$F$32,"&lt;="&amp;$A1303),0)))</f>
        <v/>
      </c>
      <c r="AD1303" s="8" t="str">
        <f>IF(A1303="","",IF(COUNTIF('2) Income'!$D$13:$D$32,"3rd Wednesday")=0,0,IF(A1303=(A1303-DAY(A1303)+1+3*7-WEEKDAY(A1303-DAY(A1303)+8-4,1)),SUMIFS('2) Income'!$E$13:$E$32,'2) Income'!$D$13:$D$32,"3rd Wednesday",'2) Income'!$F$13:$F$32,"&lt;="&amp;$A1303),0)))</f>
        <v/>
      </c>
      <c r="AE1303" s="8" t="str">
        <f>IF(A1303="","",IF(COUNTIF('2) Income'!$D$13:$D$32,"4th Wednesday")=0,0,IF(A1303=(A1303-DAY(A1303)+1+4*7-WEEKDAY(A1303-DAY(A1303)+8-4,1)),SUMIFS('2) Income'!$E$13:$E$32,'2) Income'!$D$13:$D$32,"4th Wednesday",'2) Income'!$F$13:$F$32,"&lt;="&amp;$A1303),0)))</f>
        <v/>
      </c>
      <c r="AF1303" s="8" t="str" cm="1">
        <f t="array" ref="AF1303">IF(A1303="","",IF(COUNTIF('2) Income'!$D$13:$D$32,"Every 4 Weeks")=0,0,SUMPRODUCT(--(IFERROR(MOD(A1303-'2) Income'!$F$13:$F$32,28),1)=0),--('2) Income'!$D$13:$D$32="Every 4 Weeks"),--('2) Income'!$F$13:$F$32&lt;=A1303),'2) Income'!$E$13:$E$32)))</f>
        <v/>
      </c>
      <c r="AG1303" s="8" t="str">
        <f>IF(A1303="","",IF(COUNTIF('2) Income'!$D$13:$D$32,"Monthly")=0,0,IF(B1303="N",SUMIFS('2) Income'!$E$13:$E$32,'2) Income'!$D$13:$D$32,"monthly",'2) Income'!$F$13:$F$32,"&lt;="&amp;$A1303,'2) Income'!$I$13:$I$32,DAY(A1303)),SUMIFS('2) Income'!$E$13:$E$32,'2) Income'!$D$13:$D$32,"monthly",'2) Income'!$F$13:$F$32,"&lt;="&amp;$A1303,'2) Income'!$I$13:$I$32,"&gt;="&amp;DAY(A1303)))))</f>
        <v/>
      </c>
      <c r="AH1303" s="8" t="str" cm="1">
        <f t="array" ref="AH1303">IF(A1303="","",IF(COUNTIF('2) Income'!$D$13:$D$32,"Yearly")=0,0,SUMPRODUCT(--('2) Income'!$D$13:$D$32="Yearly"),--('2) Income'!$F$13:$F$32&lt;=A1303),IF(B1303="N",--('2) Income'!$I$13:$I$32=DAY(A1303)),--('2) Income'!$I$13:$I$32&gt;=DAY(A1303))),--(IFERROR(MOD('2) Income'!$H$13:$H$32-MONTH(A1303)+12,12),1)=0),'2) Income'!$E$13:$E$32)))</f>
        <v/>
      </c>
      <c r="AI1303" s="8" t="str">
        <f>IF(A1303="","",IF(COUNTIF('2) Income'!$D$13:$D$32,"one-time")=0,0,SUMIFS('2) Income'!$E$13:$E$32,'2) Income'!$D$13:$D$32,"one-time",'2) Income'!$F$13:$F$32,"="&amp;$A1303)))</f>
        <v/>
      </c>
      <c r="AJ1303" s="9" t="str">
        <f t="shared" si="101"/>
        <v/>
      </c>
    </row>
    <row r="1304" spans="1:36">
      <c r="A1304" s="7" t="str">
        <f>IF(A1303="","",IF(A1303+1&lt;='1) Period'!$E$21,A1303+1,""))</f>
        <v/>
      </c>
      <c r="B1304" s="7" t="e">
        <f t="shared" si="102"/>
        <v>#VALUE!</v>
      </c>
      <c r="C1304" t="e">
        <f t="shared" si="103"/>
        <v>#VALUE!</v>
      </c>
      <c r="D1304" s="8" t="str">
        <f>IF(A1304="","",IF(TEXT(A1304,"dddd")='4) Happy Money'!$E$23,WAllowance,0))</f>
        <v/>
      </c>
      <c r="E1304" s="8" t="str">
        <f>IF(A1304="","",IF(B1304="N",SUMIF(TMonthly[Day of the Month],DAY(A1304),TMonthly[Amount]),SUMIF(TMonthly[Day of the Month],"&gt;="&amp;DAY(A1304),TMonthly[Amount])))</f>
        <v/>
      </c>
      <c r="F1304" s="8" t="str" cm="1">
        <f t="array" ref="F1304">IF(A1304="","",SUMPRODUCT(--(TYearly[Due Date]&lt;=A1304),IF(B1304="N",--(TYearly[Day]=DAY(A1304)),--(TYearly[Day]&gt;=DAY(A1304))),--(IFERROR(MOD(TYearly[Month]-MONTH(A1304)+12,12),1)=0),TYearly[Amount]))</f>
        <v/>
      </c>
      <c r="G1304" s="8" t="str">
        <f>IF(A1304="","",SUMIF(TOneTime[Due Date],A1304,TOneTime[Amount]))</f>
        <v/>
      </c>
      <c r="H1304" s="8" t="str" cm="1">
        <f t="array" ref="H1304">IF(A1304="","",IF(COUNTIF(TOther[Frequency],$H$1)=0,0,SUMPRODUCT(--(IFERROR(MOD(A1304-TOther[Start Date],7),1)=0),--(TOther[Frequency]=$H$1),--(TOther[Start Date]&lt;=A1304),--(TOther[End Date Calc]&gt;=A1304),TOther[Amount])))</f>
        <v/>
      </c>
      <c r="I1304" s="8" t="str" cm="1">
        <f t="array" ref="I1304">IF(A1304="","",IF(COUNTIF(TOther[Frequency],$I$1)=0,0,SUMPRODUCT(--(IFERROR(MOD(A1304-TOther[Start Date],14),1)=0),--(TOther[Frequency]=$I$1),--(TOther[Start Date]&lt;=A1304),--(TOther[End Date Calc]&gt;=A1304),TOther[Amount])))</f>
        <v/>
      </c>
      <c r="J1304" s="8" t="str">
        <f>IF(A1304="","",IF(COUNTIF(TOther[Frequency],$J$1)=0,0,IF(OR(DAY(A1304)=1,DAY(A1304)=15),SUMIFS(TOther[Amount],TOther[Frequency],$J$1,TOther[Start Date],"&lt;="&amp;$A1304,TOther[End Date Calc],"&gt;="&amp;A1304),0)))</f>
        <v/>
      </c>
      <c r="K1304" s="8" t="str">
        <f>IF(A1304="","",IF(COUNTIF(TOther[Frequency],$K$1)=0,0,IF(A1304=(A1304-DAY(A1304)+1+2*7-WEEKDAY(A1304-DAY(A1304)+8-4,1)),SUMIFS(TOther[Amount],TOther[Frequency],$K$1,TOther[Start Date],"&lt;="&amp;$A1304,TOther[End Date Calc],"&gt;="&amp;A1304),0)))</f>
        <v/>
      </c>
      <c r="L1304" s="8" t="str">
        <f>IF(A1304="","",IF(COUNTIF(TOther[Frequency],$L$1)=0,0,IF(A1304=(A1304-DAY(A1304)+1+3*7-WEEKDAY(A1304-DAY(A1304)+8-4,1)),SUMIFS(TOther[Amount],TOther[Frequency],$L$1,TOther[Start Date],"&lt;="&amp;$A1304,TOther[End Date Calc],"&gt;="&amp;A1304),0)))</f>
        <v/>
      </c>
      <c r="M1304" s="8" t="str">
        <f>IF(A1304="","",IF(COUNTIF(TOther[Frequency],$M$1)=0,0,IF(A1304=(A1304-DAY(A1304)+1+4*7-WEEKDAY(A1304-DAY(A1304)+8-4,1)),SUMIFS(TOther[Amount],TOther[Frequency],$M$1,TOther[Start Date],"&lt;="&amp;$A1304,TOther[End Date Calc],"&gt;="&amp;A1304),0)))</f>
        <v/>
      </c>
      <c r="N1304" s="8" t="str" cm="1">
        <f t="array" ref="N1304">IF(A1304="","",IF(COUNTIF(TOther[Frequency],$N$1)=0,0,SUMPRODUCT(--(IFERROR(MOD(A1304-TOther[Start Date],28),1)=0),--(TOther[Frequency]=$N$1),--(TOther[Start Date]&lt;=A1304),--(TOther[End Date Calc]&gt;=A1304),TOther[Amount])))</f>
        <v/>
      </c>
      <c r="O1304" s="8" t="str" cm="1">
        <f t="array" ref="O1304">IF(A1304="","",IF(COUNTIF(TOther[Frequency],$O$1)=0,0,SUMPRODUCT(--(IFERROR(MOD(A1304-TOther[Start Date],42),1)=0),--(TOther[Frequency]=$O$1),--(TOther[Start Date]&lt;=A1304),--(TOther[End Date Calc]&gt;=A1304),TOther[Amount])))</f>
        <v/>
      </c>
      <c r="P1304" s="8" t="str" cm="1">
        <f t="array" ref="P1304">IF(A1304="","",IF(COUNTIF(TOther[Frequency],$P$1)=0,0,SUMPRODUCT(--(IFERROR(MOD(A1304-TOther[Start Date],56),1)=0),--(TOther[Frequency]=$P$1),--(TOther[Start Date]&lt;=A1304),--(TOther[End Date Calc]&gt;=A1304),TOther[Amount])))</f>
        <v/>
      </c>
      <c r="Q1304" s="8" t="str">
        <f>IF(A1304="","",IF(COUNTIF(TOther[Frequency],$Q$1)=0,0,IF(B1304="N",SUMIFS(TOther[Amount],TOther[Frequency],$Q$1,TOther[Start Date],"&lt;="&amp;$A1304,TOther[End Date Calc],"&gt;="&amp;A1304,TOther[Start Day],DAY(A1304)),SUMIFS(TOther[Amount],TOther[Frequency],$Q$1,TOther[Start Date],"&lt;="&amp;$A1304,TOther[End Date Calc],"&gt;="&amp;A1304,TOther[Start Day],"&gt;="&amp;DAY(A1304)))))</f>
        <v/>
      </c>
      <c r="R1304" s="8" t="str" cm="1">
        <f t="array" ref="R1304">IF(A1304="","",IF(COUNTIF(TOther[Frequency],R$1)=0,0,SUMPRODUCT(--(TOther[Frequency]=R$1),--(TOther[Start Date]&lt;=A1304),--(TOther[End Date Calc]&gt;=A1304),IF(B1304="N",--(TOther[Start Day]=DAY(A1304)),--(TOther[Start Day]&gt;=DAY(A1304))),--(IFERROR(MOD(TOther[Start Month]-MONTH(A1304)+2,2),1)=0),TOther[Amount])))</f>
        <v/>
      </c>
      <c r="S1304" s="8" t="str" cm="1">
        <f t="array" ref="S1304">IF(A1304="","",IF(COUNTIF(TOther[Frequency],S$1)=0,0,SUMPRODUCT(--(TOther[Frequency]=S$1),--(TOther[Start Date]&lt;=A1304),--(TOther[End Date Calc]&gt;=A1304),IF(B1304="N",--(TOther[Start Day]=DAY(A1304)),--(TOther[Start Day]&gt;=DAY(A1304))),--(IFERROR(MOD(TOther[Start Month]-MONTH(A1304)+3,3),1)=0),TOther[Amount])))</f>
        <v/>
      </c>
      <c r="T1304" s="8" t="str" cm="1">
        <f t="array" ref="T1304">IF($A1304="","",IF(COUNTIF(TOther[Frequency],T$1)=0,0,SUMPRODUCT(--(TOther[Frequency]=T$1),--(TOther[Start Date]&lt;=$A1304),--(TOther[End Date Calc]&gt;=$A1304),IF($B1304="N",--(TOther[Start Day]=DAY($A1304)),--(TOther[Start Day]&gt;=DAY($A1304))),--(IFERROR(MOD(TOther[Start Month]-MONTH($A1304)+4,4),1)=0),TOther[Amount])))</f>
        <v/>
      </c>
      <c r="U1304" s="8" t="str" cm="1">
        <f t="array" ref="U1304">IF(A1304="","",IF(COUNTIF(TOther[Frequency],$U$1)=0,0,SUMPRODUCT(--(TOther[Frequency]=$U$1),--(TOther[Start Date]&lt;=A1304),--(TOther[End Date Calc]&gt;=A1304),IF(B1304="N",--(TOther[Start Day]=DAY(A1304)),--(TOther[Start Day]&gt;=DAY(A1304))),--(IFERROR(MOD(TOther[Start Month]-MONTH(A1304)+6,6),1)=0),TOther[Amount])))</f>
        <v/>
      </c>
      <c r="V1304" s="8" t="str" cm="1">
        <f t="array" ref="V1304">IF(A1304="","",IF(COUNTIF(TOther[Frequency],$V$1)=0,0,SUMPRODUCT(--(TOther[Frequency]=$V$1),--(TOther[Start Date]&lt;=A1304),--(TOther[End Date Calc]&gt;=A1304),IF(B1304="N",--(TOther[Start Day]=DAY(A1304)),--(TOther[Start Day]&gt;=DAY(A1304))),--(IFERROR(MOD(TOther[Start Month]-MONTH(A1304)+12,12),1)=0),TOther[Amount])))</f>
        <v/>
      </c>
      <c r="W1304" s="8" t="str">
        <f>IF(A1304="","",SUMIFS(TOther[Amount],TOther[Start Date],A1304,TOther[Frequency],$W$1))</f>
        <v/>
      </c>
      <c r="X1304" s="9" t="str">
        <f t="shared" si="100"/>
        <v/>
      </c>
      <c r="Y1304" s="9" t="str">
        <f t="shared" si="104"/>
        <v/>
      </c>
      <c r="Z1304" s="8" t="str" cm="1">
        <f t="array" ref="Z1304">IF(A1304="","",IF(COUNTIF('2) Income'!$D$13:$D$32,"Weekly")=0,0,SUMPRODUCT(--(IFERROR(MOD(A1304-'2) Income'!$F$13:$F$32,7),1)=0),--('2) Income'!$D$13:$D$32="Weekly"),--('2) Income'!$F$13:$F$32&lt;=A1304),'2) Income'!$E$13:$E$32)))</f>
        <v/>
      </c>
      <c r="AA1304" s="8" t="str" cm="1">
        <f t="array" ref="AA1304">IF(A1304="","",IF(COUNTIF('2) Income'!$D$13:$D$32,"Every Other Week")=0,0,SUMPRODUCT(--(IFERROR(MOD(A1304-'2) Income'!$F$13:$F$32,14),1)=0),--('2) Income'!$D$13:$D$32="Every Other Week"),--('2) Income'!$F$13:$F$32&lt;=A1304),'2) Income'!$E$13:$E$32)))</f>
        <v/>
      </c>
      <c r="AB1304" s="8" t="str">
        <f>IF(A1304="","",IF(COUNTIF('2) Income'!$D$13:$D$32,"1st and 15th")=0,0,IF(OR(DAY(A1304)=1,DAY(A1304)=15),SUMIFS('2) Income'!$E$13:$E$32,'2) Income'!$D$13:$D$32,"1st and 15th",'2) Income'!$F$13:$F$32,"&lt;="&amp;$A1304),0)))</f>
        <v/>
      </c>
      <c r="AC1304" s="8" t="str">
        <f>IF(A1304="","",IF(COUNTIF('2) Income'!$D$13:$D$32,"2nd Wednesday")=0,0,IF(A1304=(A1304-DAY(A1304)+1+2*7-WEEKDAY(A1304-DAY(A1304)+8-4,1)),SUMIFS('2) Income'!$E$13:$E$32,'2) Income'!$D$13:$D$32,"2nd Wednesday",'2) Income'!$F$13:$F$32,"&lt;="&amp;$A1304),0)))</f>
        <v/>
      </c>
      <c r="AD1304" s="8" t="str">
        <f>IF(A1304="","",IF(COUNTIF('2) Income'!$D$13:$D$32,"3rd Wednesday")=0,0,IF(A1304=(A1304-DAY(A1304)+1+3*7-WEEKDAY(A1304-DAY(A1304)+8-4,1)),SUMIFS('2) Income'!$E$13:$E$32,'2) Income'!$D$13:$D$32,"3rd Wednesday",'2) Income'!$F$13:$F$32,"&lt;="&amp;$A1304),0)))</f>
        <v/>
      </c>
      <c r="AE1304" s="8" t="str">
        <f>IF(A1304="","",IF(COUNTIF('2) Income'!$D$13:$D$32,"4th Wednesday")=0,0,IF(A1304=(A1304-DAY(A1304)+1+4*7-WEEKDAY(A1304-DAY(A1304)+8-4,1)),SUMIFS('2) Income'!$E$13:$E$32,'2) Income'!$D$13:$D$32,"4th Wednesday",'2) Income'!$F$13:$F$32,"&lt;="&amp;$A1304),0)))</f>
        <v/>
      </c>
      <c r="AF1304" s="8" t="str" cm="1">
        <f t="array" ref="AF1304">IF(A1304="","",IF(COUNTIF('2) Income'!$D$13:$D$32,"Every 4 Weeks")=0,0,SUMPRODUCT(--(IFERROR(MOD(A1304-'2) Income'!$F$13:$F$32,28),1)=0),--('2) Income'!$D$13:$D$32="Every 4 Weeks"),--('2) Income'!$F$13:$F$32&lt;=A1304),'2) Income'!$E$13:$E$32)))</f>
        <v/>
      </c>
      <c r="AG1304" s="8" t="str">
        <f>IF(A1304="","",IF(COUNTIF('2) Income'!$D$13:$D$32,"Monthly")=0,0,IF(B1304="N",SUMIFS('2) Income'!$E$13:$E$32,'2) Income'!$D$13:$D$32,"monthly",'2) Income'!$F$13:$F$32,"&lt;="&amp;$A1304,'2) Income'!$I$13:$I$32,DAY(A1304)),SUMIFS('2) Income'!$E$13:$E$32,'2) Income'!$D$13:$D$32,"monthly",'2) Income'!$F$13:$F$32,"&lt;="&amp;$A1304,'2) Income'!$I$13:$I$32,"&gt;="&amp;DAY(A1304)))))</f>
        <v/>
      </c>
      <c r="AH1304" s="8" t="str" cm="1">
        <f t="array" ref="AH1304">IF(A1304="","",IF(COUNTIF('2) Income'!$D$13:$D$32,"Yearly")=0,0,SUMPRODUCT(--('2) Income'!$D$13:$D$32="Yearly"),--('2) Income'!$F$13:$F$32&lt;=A1304),IF(B1304="N",--('2) Income'!$I$13:$I$32=DAY(A1304)),--('2) Income'!$I$13:$I$32&gt;=DAY(A1304))),--(IFERROR(MOD('2) Income'!$H$13:$H$32-MONTH(A1304)+12,12),1)=0),'2) Income'!$E$13:$E$32)))</f>
        <v/>
      </c>
      <c r="AI1304" s="8" t="str">
        <f>IF(A1304="","",IF(COUNTIF('2) Income'!$D$13:$D$32,"one-time")=0,0,SUMIFS('2) Income'!$E$13:$E$32,'2) Income'!$D$13:$D$32,"one-time",'2) Income'!$F$13:$F$32,"="&amp;$A1304)))</f>
        <v/>
      </c>
      <c r="AJ1304" s="9" t="str">
        <f t="shared" si="101"/>
        <v/>
      </c>
    </row>
    <row r="1305" spans="1:36">
      <c r="A1305" s="7" t="str">
        <f>IF(A1304="","",IF(A1304+1&lt;='1) Period'!$E$21,A1304+1,""))</f>
        <v/>
      </c>
      <c r="B1305" s="7" t="e">
        <f t="shared" si="102"/>
        <v>#VALUE!</v>
      </c>
      <c r="C1305" t="e">
        <f t="shared" si="103"/>
        <v>#VALUE!</v>
      </c>
      <c r="D1305" s="8" t="str">
        <f>IF(A1305="","",IF(TEXT(A1305,"dddd")='4) Happy Money'!$E$23,WAllowance,0))</f>
        <v/>
      </c>
      <c r="E1305" s="8" t="str">
        <f>IF(A1305="","",IF(B1305="N",SUMIF(TMonthly[Day of the Month],DAY(A1305),TMonthly[Amount]),SUMIF(TMonthly[Day of the Month],"&gt;="&amp;DAY(A1305),TMonthly[Amount])))</f>
        <v/>
      </c>
      <c r="F1305" s="8" t="str" cm="1">
        <f t="array" ref="F1305">IF(A1305="","",SUMPRODUCT(--(TYearly[Due Date]&lt;=A1305),IF(B1305="N",--(TYearly[Day]=DAY(A1305)),--(TYearly[Day]&gt;=DAY(A1305))),--(IFERROR(MOD(TYearly[Month]-MONTH(A1305)+12,12),1)=0),TYearly[Amount]))</f>
        <v/>
      </c>
      <c r="G1305" s="8" t="str">
        <f>IF(A1305="","",SUMIF(TOneTime[Due Date],A1305,TOneTime[Amount]))</f>
        <v/>
      </c>
      <c r="H1305" s="8" t="str" cm="1">
        <f t="array" ref="H1305">IF(A1305="","",IF(COUNTIF(TOther[Frequency],$H$1)=0,0,SUMPRODUCT(--(IFERROR(MOD(A1305-TOther[Start Date],7),1)=0),--(TOther[Frequency]=$H$1),--(TOther[Start Date]&lt;=A1305),--(TOther[End Date Calc]&gt;=A1305),TOther[Amount])))</f>
        <v/>
      </c>
      <c r="I1305" s="8" t="str" cm="1">
        <f t="array" ref="I1305">IF(A1305="","",IF(COUNTIF(TOther[Frequency],$I$1)=0,0,SUMPRODUCT(--(IFERROR(MOD(A1305-TOther[Start Date],14),1)=0),--(TOther[Frequency]=$I$1),--(TOther[Start Date]&lt;=A1305),--(TOther[End Date Calc]&gt;=A1305),TOther[Amount])))</f>
        <v/>
      </c>
      <c r="J1305" s="8" t="str">
        <f>IF(A1305="","",IF(COUNTIF(TOther[Frequency],$J$1)=0,0,IF(OR(DAY(A1305)=1,DAY(A1305)=15),SUMIFS(TOther[Amount],TOther[Frequency],$J$1,TOther[Start Date],"&lt;="&amp;$A1305,TOther[End Date Calc],"&gt;="&amp;A1305),0)))</f>
        <v/>
      </c>
      <c r="K1305" s="8" t="str">
        <f>IF(A1305="","",IF(COUNTIF(TOther[Frequency],$K$1)=0,0,IF(A1305=(A1305-DAY(A1305)+1+2*7-WEEKDAY(A1305-DAY(A1305)+8-4,1)),SUMIFS(TOther[Amount],TOther[Frequency],$K$1,TOther[Start Date],"&lt;="&amp;$A1305,TOther[End Date Calc],"&gt;="&amp;A1305),0)))</f>
        <v/>
      </c>
      <c r="L1305" s="8" t="str">
        <f>IF(A1305="","",IF(COUNTIF(TOther[Frequency],$L$1)=0,0,IF(A1305=(A1305-DAY(A1305)+1+3*7-WEEKDAY(A1305-DAY(A1305)+8-4,1)),SUMIFS(TOther[Amount],TOther[Frequency],$L$1,TOther[Start Date],"&lt;="&amp;$A1305,TOther[End Date Calc],"&gt;="&amp;A1305),0)))</f>
        <v/>
      </c>
      <c r="M1305" s="8" t="str">
        <f>IF(A1305="","",IF(COUNTIF(TOther[Frequency],$M$1)=0,0,IF(A1305=(A1305-DAY(A1305)+1+4*7-WEEKDAY(A1305-DAY(A1305)+8-4,1)),SUMIFS(TOther[Amount],TOther[Frequency],$M$1,TOther[Start Date],"&lt;="&amp;$A1305,TOther[End Date Calc],"&gt;="&amp;A1305),0)))</f>
        <v/>
      </c>
      <c r="N1305" s="8" t="str" cm="1">
        <f t="array" ref="N1305">IF(A1305="","",IF(COUNTIF(TOther[Frequency],$N$1)=0,0,SUMPRODUCT(--(IFERROR(MOD(A1305-TOther[Start Date],28),1)=0),--(TOther[Frequency]=$N$1),--(TOther[Start Date]&lt;=A1305),--(TOther[End Date Calc]&gt;=A1305),TOther[Amount])))</f>
        <v/>
      </c>
      <c r="O1305" s="8" t="str" cm="1">
        <f t="array" ref="O1305">IF(A1305="","",IF(COUNTIF(TOther[Frequency],$O$1)=0,0,SUMPRODUCT(--(IFERROR(MOD(A1305-TOther[Start Date],42),1)=0),--(TOther[Frequency]=$O$1),--(TOther[Start Date]&lt;=A1305),--(TOther[End Date Calc]&gt;=A1305),TOther[Amount])))</f>
        <v/>
      </c>
      <c r="P1305" s="8" t="str" cm="1">
        <f t="array" ref="P1305">IF(A1305="","",IF(COUNTIF(TOther[Frequency],$P$1)=0,0,SUMPRODUCT(--(IFERROR(MOD(A1305-TOther[Start Date],56),1)=0),--(TOther[Frequency]=$P$1),--(TOther[Start Date]&lt;=A1305),--(TOther[End Date Calc]&gt;=A1305),TOther[Amount])))</f>
        <v/>
      </c>
      <c r="Q1305" s="8" t="str">
        <f>IF(A1305="","",IF(COUNTIF(TOther[Frequency],$Q$1)=0,0,IF(B1305="N",SUMIFS(TOther[Amount],TOther[Frequency],$Q$1,TOther[Start Date],"&lt;="&amp;$A1305,TOther[End Date Calc],"&gt;="&amp;A1305,TOther[Start Day],DAY(A1305)),SUMIFS(TOther[Amount],TOther[Frequency],$Q$1,TOther[Start Date],"&lt;="&amp;$A1305,TOther[End Date Calc],"&gt;="&amp;A1305,TOther[Start Day],"&gt;="&amp;DAY(A1305)))))</f>
        <v/>
      </c>
      <c r="R1305" s="8" t="str" cm="1">
        <f t="array" ref="R1305">IF(A1305="","",IF(COUNTIF(TOther[Frequency],R$1)=0,0,SUMPRODUCT(--(TOther[Frequency]=R$1),--(TOther[Start Date]&lt;=A1305),--(TOther[End Date Calc]&gt;=A1305),IF(B1305="N",--(TOther[Start Day]=DAY(A1305)),--(TOther[Start Day]&gt;=DAY(A1305))),--(IFERROR(MOD(TOther[Start Month]-MONTH(A1305)+2,2),1)=0),TOther[Amount])))</f>
        <v/>
      </c>
      <c r="S1305" s="8" t="str" cm="1">
        <f t="array" ref="S1305">IF(A1305="","",IF(COUNTIF(TOther[Frequency],S$1)=0,0,SUMPRODUCT(--(TOther[Frequency]=S$1),--(TOther[Start Date]&lt;=A1305),--(TOther[End Date Calc]&gt;=A1305),IF(B1305="N",--(TOther[Start Day]=DAY(A1305)),--(TOther[Start Day]&gt;=DAY(A1305))),--(IFERROR(MOD(TOther[Start Month]-MONTH(A1305)+3,3),1)=0),TOther[Amount])))</f>
        <v/>
      </c>
      <c r="T1305" s="8" t="str" cm="1">
        <f t="array" ref="T1305">IF($A1305="","",IF(COUNTIF(TOther[Frequency],T$1)=0,0,SUMPRODUCT(--(TOther[Frequency]=T$1),--(TOther[Start Date]&lt;=$A1305),--(TOther[End Date Calc]&gt;=$A1305),IF($B1305="N",--(TOther[Start Day]=DAY($A1305)),--(TOther[Start Day]&gt;=DAY($A1305))),--(IFERROR(MOD(TOther[Start Month]-MONTH($A1305)+4,4),1)=0),TOther[Amount])))</f>
        <v/>
      </c>
      <c r="U1305" s="8" t="str" cm="1">
        <f t="array" ref="U1305">IF(A1305="","",IF(COUNTIF(TOther[Frequency],$U$1)=0,0,SUMPRODUCT(--(TOther[Frequency]=$U$1),--(TOther[Start Date]&lt;=A1305),--(TOther[End Date Calc]&gt;=A1305),IF(B1305="N",--(TOther[Start Day]=DAY(A1305)),--(TOther[Start Day]&gt;=DAY(A1305))),--(IFERROR(MOD(TOther[Start Month]-MONTH(A1305)+6,6),1)=0),TOther[Amount])))</f>
        <v/>
      </c>
      <c r="V1305" s="8" t="str" cm="1">
        <f t="array" ref="V1305">IF(A1305="","",IF(COUNTIF(TOther[Frequency],$V$1)=0,0,SUMPRODUCT(--(TOther[Frequency]=$V$1),--(TOther[Start Date]&lt;=A1305),--(TOther[End Date Calc]&gt;=A1305),IF(B1305="N",--(TOther[Start Day]=DAY(A1305)),--(TOther[Start Day]&gt;=DAY(A1305))),--(IFERROR(MOD(TOther[Start Month]-MONTH(A1305)+12,12),1)=0),TOther[Amount])))</f>
        <v/>
      </c>
      <c r="W1305" s="8" t="str">
        <f>IF(A1305="","",SUMIFS(TOther[Amount],TOther[Start Date],A1305,TOther[Frequency],$W$1))</f>
        <v/>
      </c>
      <c r="X1305" s="9" t="str">
        <f t="shared" si="100"/>
        <v/>
      </c>
      <c r="Y1305" s="9" t="str">
        <f t="shared" si="104"/>
        <v/>
      </c>
      <c r="Z1305" s="8" t="str" cm="1">
        <f t="array" ref="Z1305">IF(A1305="","",IF(COUNTIF('2) Income'!$D$13:$D$32,"Weekly")=0,0,SUMPRODUCT(--(IFERROR(MOD(A1305-'2) Income'!$F$13:$F$32,7),1)=0),--('2) Income'!$D$13:$D$32="Weekly"),--('2) Income'!$F$13:$F$32&lt;=A1305),'2) Income'!$E$13:$E$32)))</f>
        <v/>
      </c>
      <c r="AA1305" s="8" t="str" cm="1">
        <f t="array" ref="AA1305">IF(A1305="","",IF(COUNTIF('2) Income'!$D$13:$D$32,"Every Other Week")=0,0,SUMPRODUCT(--(IFERROR(MOD(A1305-'2) Income'!$F$13:$F$32,14),1)=0),--('2) Income'!$D$13:$D$32="Every Other Week"),--('2) Income'!$F$13:$F$32&lt;=A1305),'2) Income'!$E$13:$E$32)))</f>
        <v/>
      </c>
      <c r="AB1305" s="8" t="str">
        <f>IF(A1305="","",IF(COUNTIF('2) Income'!$D$13:$D$32,"1st and 15th")=0,0,IF(OR(DAY(A1305)=1,DAY(A1305)=15),SUMIFS('2) Income'!$E$13:$E$32,'2) Income'!$D$13:$D$32,"1st and 15th",'2) Income'!$F$13:$F$32,"&lt;="&amp;$A1305),0)))</f>
        <v/>
      </c>
      <c r="AC1305" s="8" t="str">
        <f>IF(A1305="","",IF(COUNTIF('2) Income'!$D$13:$D$32,"2nd Wednesday")=0,0,IF(A1305=(A1305-DAY(A1305)+1+2*7-WEEKDAY(A1305-DAY(A1305)+8-4,1)),SUMIFS('2) Income'!$E$13:$E$32,'2) Income'!$D$13:$D$32,"2nd Wednesday",'2) Income'!$F$13:$F$32,"&lt;="&amp;$A1305),0)))</f>
        <v/>
      </c>
      <c r="AD1305" s="8" t="str">
        <f>IF(A1305="","",IF(COUNTIF('2) Income'!$D$13:$D$32,"3rd Wednesday")=0,0,IF(A1305=(A1305-DAY(A1305)+1+3*7-WEEKDAY(A1305-DAY(A1305)+8-4,1)),SUMIFS('2) Income'!$E$13:$E$32,'2) Income'!$D$13:$D$32,"3rd Wednesday",'2) Income'!$F$13:$F$32,"&lt;="&amp;$A1305),0)))</f>
        <v/>
      </c>
      <c r="AE1305" s="8" t="str">
        <f>IF(A1305="","",IF(COUNTIF('2) Income'!$D$13:$D$32,"4th Wednesday")=0,0,IF(A1305=(A1305-DAY(A1305)+1+4*7-WEEKDAY(A1305-DAY(A1305)+8-4,1)),SUMIFS('2) Income'!$E$13:$E$32,'2) Income'!$D$13:$D$32,"4th Wednesday",'2) Income'!$F$13:$F$32,"&lt;="&amp;$A1305),0)))</f>
        <v/>
      </c>
      <c r="AF1305" s="8" t="str" cm="1">
        <f t="array" ref="AF1305">IF(A1305="","",IF(COUNTIF('2) Income'!$D$13:$D$32,"Every 4 Weeks")=0,0,SUMPRODUCT(--(IFERROR(MOD(A1305-'2) Income'!$F$13:$F$32,28),1)=0),--('2) Income'!$D$13:$D$32="Every 4 Weeks"),--('2) Income'!$F$13:$F$32&lt;=A1305),'2) Income'!$E$13:$E$32)))</f>
        <v/>
      </c>
      <c r="AG1305" s="8" t="str">
        <f>IF(A1305="","",IF(COUNTIF('2) Income'!$D$13:$D$32,"Monthly")=0,0,IF(B1305="N",SUMIFS('2) Income'!$E$13:$E$32,'2) Income'!$D$13:$D$32,"monthly",'2) Income'!$F$13:$F$32,"&lt;="&amp;$A1305,'2) Income'!$I$13:$I$32,DAY(A1305)),SUMIFS('2) Income'!$E$13:$E$32,'2) Income'!$D$13:$D$32,"monthly",'2) Income'!$F$13:$F$32,"&lt;="&amp;$A1305,'2) Income'!$I$13:$I$32,"&gt;="&amp;DAY(A1305)))))</f>
        <v/>
      </c>
      <c r="AH1305" s="8" t="str" cm="1">
        <f t="array" ref="AH1305">IF(A1305="","",IF(COUNTIF('2) Income'!$D$13:$D$32,"Yearly")=0,0,SUMPRODUCT(--('2) Income'!$D$13:$D$32="Yearly"),--('2) Income'!$F$13:$F$32&lt;=A1305),IF(B1305="N",--('2) Income'!$I$13:$I$32=DAY(A1305)),--('2) Income'!$I$13:$I$32&gt;=DAY(A1305))),--(IFERROR(MOD('2) Income'!$H$13:$H$32-MONTH(A1305)+12,12),1)=0),'2) Income'!$E$13:$E$32)))</f>
        <v/>
      </c>
      <c r="AI1305" s="8" t="str">
        <f>IF(A1305="","",IF(COUNTIF('2) Income'!$D$13:$D$32,"one-time")=0,0,SUMIFS('2) Income'!$E$13:$E$32,'2) Income'!$D$13:$D$32,"one-time",'2) Income'!$F$13:$F$32,"="&amp;$A1305)))</f>
        <v/>
      </c>
      <c r="AJ1305" s="9" t="str">
        <f t="shared" si="101"/>
        <v/>
      </c>
    </row>
    <row r="1306" spans="1:36">
      <c r="A1306" s="7" t="str">
        <f>IF(A1305="","",IF(A1305+1&lt;='1) Period'!$E$21,A1305+1,""))</f>
        <v/>
      </c>
      <c r="B1306" s="7" t="e">
        <f t="shared" si="102"/>
        <v>#VALUE!</v>
      </c>
      <c r="C1306" t="e">
        <f t="shared" si="103"/>
        <v>#VALUE!</v>
      </c>
      <c r="D1306" s="8" t="str">
        <f>IF(A1306="","",IF(TEXT(A1306,"dddd")='4) Happy Money'!$E$23,WAllowance,0))</f>
        <v/>
      </c>
      <c r="E1306" s="8" t="str">
        <f>IF(A1306="","",IF(B1306="N",SUMIF(TMonthly[Day of the Month],DAY(A1306),TMonthly[Amount]),SUMIF(TMonthly[Day of the Month],"&gt;="&amp;DAY(A1306),TMonthly[Amount])))</f>
        <v/>
      </c>
      <c r="F1306" s="8" t="str" cm="1">
        <f t="array" ref="F1306">IF(A1306="","",SUMPRODUCT(--(TYearly[Due Date]&lt;=A1306),IF(B1306="N",--(TYearly[Day]=DAY(A1306)),--(TYearly[Day]&gt;=DAY(A1306))),--(IFERROR(MOD(TYearly[Month]-MONTH(A1306)+12,12),1)=0),TYearly[Amount]))</f>
        <v/>
      </c>
      <c r="G1306" s="8" t="str">
        <f>IF(A1306="","",SUMIF(TOneTime[Due Date],A1306,TOneTime[Amount]))</f>
        <v/>
      </c>
      <c r="H1306" s="8" t="str" cm="1">
        <f t="array" ref="H1306">IF(A1306="","",IF(COUNTIF(TOther[Frequency],$H$1)=0,0,SUMPRODUCT(--(IFERROR(MOD(A1306-TOther[Start Date],7),1)=0),--(TOther[Frequency]=$H$1),--(TOther[Start Date]&lt;=A1306),--(TOther[End Date Calc]&gt;=A1306),TOther[Amount])))</f>
        <v/>
      </c>
      <c r="I1306" s="8" t="str" cm="1">
        <f t="array" ref="I1306">IF(A1306="","",IF(COUNTIF(TOther[Frequency],$I$1)=0,0,SUMPRODUCT(--(IFERROR(MOD(A1306-TOther[Start Date],14),1)=0),--(TOther[Frequency]=$I$1),--(TOther[Start Date]&lt;=A1306),--(TOther[End Date Calc]&gt;=A1306),TOther[Amount])))</f>
        <v/>
      </c>
      <c r="J1306" s="8" t="str">
        <f>IF(A1306="","",IF(COUNTIF(TOther[Frequency],$J$1)=0,0,IF(OR(DAY(A1306)=1,DAY(A1306)=15),SUMIFS(TOther[Amount],TOther[Frequency],$J$1,TOther[Start Date],"&lt;="&amp;$A1306,TOther[End Date Calc],"&gt;="&amp;A1306),0)))</f>
        <v/>
      </c>
      <c r="K1306" s="8" t="str">
        <f>IF(A1306="","",IF(COUNTIF(TOther[Frequency],$K$1)=0,0,IF(A1306=(A1306-DAY(A1306)+1+2*7-WEEKDAY(A1306-DAY(A1306)+8-4,1)),SUMIFS(TOther[Amount],TOther[Frequency],$K$1,TOther[Start Date],"&lt;="&amp;$A1306,TOther[End Date Calc],"&gt;="&amp;A1306),0)))</f>
        <v/>
      </c>
      <c r="L1306" s="8" t="str">
        <f>IF(A1306="","",IF(COUNTIF(TOther[Frequency],$L$1)=0,0,IF(A1306=(A1306-DAY(A1306)+1+3*7-WEEKDAY(A1306-DAY(A1306)+8-4,1)),SUMIFS(TOther[Amount],TOther[Frequency],$L$1,TOther[Start Date],"&lt;="&amp;$A1306,TOther[End Date Calc],"&gt;="&amp;A1306),0)))</f>
        <v/>
      </c>
      <c r="M1306" s="8" t="str">
        <f>IF(A1306="","",IF(COUNTIF(TOther[Frequency],$M$1)=0,0,IF(A1306=(A1306-DAY(A1306)+1+4*7-WEEKDAY(A1306-DAY(A1306)+8-4,1)),SUMIFS(TOther[Amount],TOther[Frequency],$M$1,TOther[Start Date],"&lt;="&amp;$A1306,TOther[End Date Calc],"&gt;="&amp;A1306),0)))</f>
        <v/>
      </c>
      <c r="N1306" s="8" t="str" cm="1">
        <f t="array" ref="N1306">IF(A1306="","",IF(COUNTIF(TOther[Frequency],$N$1)=0,0,SUMPRODUCT(--(IFERROR(MOD(A1306-TOther[Start Date],28),1)=0),--(TOther[Frequency]=$N$1),--(TOther[Start Date]&lt;=A1306),--(TOther[End Date Calc]&gt;=A1306),TOther[Amount])))</f>
        <v/>
      </c>
      <c r="O1306" s="8" t="str" cm="1">
        <f t="array" ref="O1306">IF(A1306="","",IF(COUNTIF(TOther[Frequency],$O$1)=0,0,SUMPRODUCT(--(IFERROR(MOD(A1306-TOther[Start Date],42),1)=0),--(TOther[Frequency]=$O$1),--(TOther[Start Date]&lt;=A1306),--(TOther[End Date Calc]&gt;=A1306),TOther[Amount])))</f>
        <v/>
      </c>
      <c r="P1306" s="8" t="str" cm="1">
        <f t="array" ref="P1306">IF(A1306="","",IF(COUNTIF(TOther[Frequency],$P$1)=0,0,SUMPRODUCT(--(IFERROR(MOD(A1306-TOther[Start Date],56),1)=0),--(TOther[Frequency]=$P$1),--(TOther[Start Date]&lt;=A1306),--(TOther[End Date Calc]&gt;=A1306),TOther[Amount])))</f>
        <v/>
      </c>
      <c r="Q1306" s="8" t="str">
        <f>IF(A1306="","",IF(COUNTIF(TOther[Frequency],$Q$1)=0,0,IF(B1306="N",SUMIFS(TOther[Amount],TOther[Frequency],$Q$1,TOther[Start Date],"&lt;="&amp;$A1306,TOther[End Date Calc],"&gt;="&amp;A1306,TOther[Start Day],DAY(A1306)),SUMIFS(TOther[Amount],TOther[Frequency],$Q$1,TOther[Start Date],"&lt;="&amp;$A1306,TOther[End Date Calc],"&gt;="&amp;A1306,TOther[Start Day],"&gt;="&amp;DAY(A1306)))))</f>
        <v/>
      </c>
      <c r="R1306" s="8" t="str" cm="1">
        <f t="array" ref="R1306">IF(A1306="","",IF(COUNTIF(TOther[Frequency],R$1)=0,0,SUMPRODUCT(--(TOther[Frequency]=R$1),--(TOther[Start Date]&lt;=A1306),--(TOther[End Date Calc]&gt;=A1306),IF(B1306="N",--(TOther[Start Day]=DAY(A1306)),--(TOther[Start Day]&gt;=DAY(A1306))),--(IFERROR(MOD(TOther[Start Month]-MONTH(A1306)+2,2),1)=0),TOther[Amount])))</f>
        <v/>
      </c>
      <c r="S1306" s="8" t="str" cm="1">
        <f t="array" ref="S1306">IF(A1306="","",IF(COUNTIF(TOther[Frequency],S$1)=0,0,SUMPRODUCT(--(TOther[Frequency]=S$1),--(TOther[Start Date]&lt;=A1306),--(TOther[End Date Calc]&gt;=A1306),IF(B1306="N",--(TOther[Start Day]=DAY(A1306)),--(TOther[Start Day]&gt;=DAY(A1306))),--(IFERROR(MOD(TOther[Start Month]-MONTH(A1306)+3,3),1)=0),TOther[Amount])))</f>
        <v/>
      </c>
      <c r="T1306" s="8" t="str" cm="1">
        <f t="array" ref="T1306">IF($A1306="","",IF(COUNTIF(TOther[Frequency],T$1)=0,0,SUMPRODUCT(--(TOther[Frequency]=T$1),--(TOther[Start Date]&lt;=$A1306),--(TOther[End Date Calc]&gt;=$A1306),IF($B1306="N",--(TOther[Start Day]=DAY($A1306)),--(TOther[Start Day]&gt;=DAY($A1306))),--(IFERROR(MOD(TOther[Start Month]-MONTH($A1306)+4,4),1)=0),TOther[Amount])))</f>
        <v/>
      </c>
      <c r="U1306" s="8" t="str" cm="1">
        <f t="array" ref="U1306">IF(A1306="","",IF(COUNTIF(TOther[Frequency],$U$1)=0,0,SUMPRODUCT(--(TOther[Frequency]=$U$1),--(TOther[Start Date]&lt;=A1306),--(TOther[End Date Calc]&gt;=A1306),IF(B1306="N",--(TOther[Start Day]=DAY(A1306)),--(TOther[Start Day]&gt;=DAY(A1306))),--(IFERROR(MOD(TOther[Start Month]-MONTH(A1306)+6,6),1)=0),TOther[Amount])))</f>
        <v/>
      </c>
      <c r="V1306" s="8" t="str" cm="1">
        <f t="array" ref="V1306">IF(A1306="","",IF(COUNTIF(TOther[Frequency],$V$1)=0,0,SUMPRODUCT(--(TOther[Frequency]=$V$1),--(TOther[Start Date]&lt;=A1306),--(TOther[End Date Calc]&gt;=A1306),IF(B1306="N",--(TOther[Start Day]=DAY(A1306)),--(TOther[Start Day]&gt;=DAY(A1306))),--(IFERROR(MOD(TOther[Start Month]-MONTH(A1306)+12,12),1)=0),TOther[Amount])))</f>
        <v/>
      </c>
      <c r="W1306" s="8" t="str">
        <f>IF(A1306="","",SUMIFS(TOther[Amount],TOther[Start Date],A1306,TOther[Frequency],$W$1))</f>
        <v/>
      </c>
      <c r="X1306" s="9" t="str">
        <f t="shared" si="100"/>
        <v/>
      </c>
      <c r="Y1306" s="9" t="str">
        <f t="shared" si="104"/>
        <v/>
      </c>
      <c r="Z1306" s="8" t="str" cm="1">
        <f t="array" ref="Z1306">IF(A1306="","",IF(COUNTIF('2) Income'!$D$13:$D$32,"Weekly")=0,0,SUMPRODUCT(--(IFERROR(MOD(A1306-'2) Income'!$F$13:$F$32,7),1)=0),--('2) Income'!$D$13:$D$32="Weekly"),--('2) Income'!$F$13:$F$32&lt;=A1306),'2) Income'!$E$13:$E$32)))</f>
        <v/>
      </c>
      <c r="AA1306" s="8" t="str" cm="1">
        <f t="array" ref="AA1306">IF(A1306="","",IF(COUNTIF('2) Income'!$D$13:$D$32,"Every Other Week")=0,0,SUMPRODUCT(--(IFERROR(MOD(A1306-'2) Income'!$F$13:$F$32,14),1)=0),--('2) Income'!$D$13:$D$32="Every Other Week"),--('2) Income'!$F$13:$F$32&lt;=A1306),'2) Income'!$E$13:$E$32)))</f>
        <v/>
      </c>
      <c r="AB1306" s="8" t="str">
        <f>IF(A1306="","",IF(COUNTIF('2) Income'!$D$13:$D$32,"1st and 15th")=0,0,IF(OR(DAY(A1306)=1,DAY(A1306)=15),SUMIFS('2) Income'!$E$13:$E$32,'2) Income'!$D$13:$D$32,"1st and 15th",'2) Income'!$F$13:$F$32,"&lt;="&amp;$A1306),0)))</f>
        <v/>
      </c>
      <c r="AC1306" s="8" t="str">
        <f>IF(A1306="","",IF(COUNTIF('2) Income'!$D$13:$D$32,"2nd Wednesday")=0,0,IF(A1306=(A1306-DAY(A1306)+1+2*7-WEEKDAY(A1306-DAY(A1306)+8-4,1)),SUMIFS('2) Income'!$E$13:$E$32,'2) Income'!$D$13:$D$32,"2nd Wednesday",'2) Income'!$F$13:$F$32,"&lt;="&amp;$A1306),0)))</f>
        <v/>
      </c>
      <c r="AD1306" s="8" t="str">
        <f>IF(A1306="","",IF(COUNTIF('2) Income'!$D$13:$D$32,"3rd Wednesday")=0,0,IF(A1306=(A1306-DAY(A1306)+1+3*7-WEEKDAY(A1306-DAY(A1306)+8-4,1)),SUMIFS('2) Income'!$E$13:$E$32,'2) Income'!$D$13:$D$32,"3rd Wednesday",'2) Income'!$F$13:$F$32,"&lt;="&amp;$A1306),0)))</f>
        <v/>
      </c>
      <c r="AE1306" s="8" t="str">
        <f>IF(A1306="","",IF(COUNTIF('2) Income'!$D$13:$D$32,"4th Wednesday")=0,0,IF(A1306=(A1306-DAY(A1306)+1+4*7-WEEKDAY(A1306-DAY(A1306)+8-4,1)),SUMIFS('2) Income'!$E$13:$E$32,'2) Income'!$D$13:$D$32,"4th Wednesday",'2) Income'!$F$13:$F$32,"&lt;="&amp;$A1306),0)))</f>
        <v/>
      </c>
      <c r="AF1306" s="8" t="str" cm="1">
        <f t="array" ref="AF1306">IF(A1306="","",IF(COUNTIF('2) Income'!$D$13:$D$32,"Every 4 Weeks")=0,0,SUMPRODUCT(--(IFERROR(MOD(A1306-'2) Income'!$F$13:$F$32,28),1)=0),--('2) Income'!$D$13:$D$32="Every 4 Weeks"),--('2) Income'!$F$13:$F$32&lt;=A1306),'2) Income'!$E$13:$E$32)))</f>
        <v/>
      </c>
      <c r="AG1306" s="8" t="str">
        <f>IF(A1306="","",IF(COUNTIF('2) Income'!$D$13:$D$32,"Monthly")=0,0,IF(B1306="N",SUMIFS('2) Income'!$E$13:$E$32,'2) Income'!$D$13:$D$32,"monthly",'2) Income'!$F$13:$F$32,"&lt;="&amp;$A1306,'2) Income'!$I$13:$I$32,DAY(A1306)),SUMIFS('2) Income'!$E$13:$E$32,'2) Income'!$D$13:$D$32,"monthly",'2) Income'!$F$13:$F$32,"&lt;="&amp;$A1306,'2) Income'!$I$13:$I$32,"&gt;="&amp;DAY(A1306)))))</f>
        <v/>
      </c>
      <c r="AH1306" s="8" t="str" cm="1">
        <f t="array" ref="AH1306">IF(A1306="","",IF(COUNTIF('2) Income'!$D$13:$D$32,"Yearly")=0,0,SUMPRODUCT(--('2) Income'!$D$13:$D$32="Yearly"),--('2) Income'!$F$13:$F$32&lt;=A1306),IF(B1306="N",--('2) Income'!$I$13:$I$32=DAY(A1306)),--('2) Income'!$I$13:$I$32&gt;=DAY(A1306))),--(IFERROR(MOD('2) Income'!$H$13:$H$32-MONTH(A1306)+12,12),1)=0),'2) Income'!$E$13:$E$32)))</f>
        <v/>
      </c>
      <c r="AI1306" s="8" t="str">
        <f>IF(A1306="","",IF(COUNTIF('2) Income'!$D$13:$D$32,"one-time")=0,0,SUMIFS('2) Income'!$E$13:$E$32,'2) Income'!$D$13:$D$32,"one-time",'2) Income'!$F$13:$F$32,"="&amp;$A1306)))</f>
        <v/>
      </c>
      <c r="AJ1306" s="9" t="str">
        <f t="shared" si="101"/>
        <v/>
      </c>
    </row>
    <row r="1307" spans="1:36">
      <c r="A1307" s="7" t="str">
        <f>IF(A1306="","",IF(A1306+1&lt;='1) Period'!$E$21,A1306+1,""))</f>
        <v/>
      </c>
      <c r="B1307" s="7" t="e">
        <f t="shared" si="102"/>
        <v>#VALUE!</v>
      </c>
      <c r="C1307" t="e">
        <f t="shared" si="103"/>
        <v>#VALUE!</v>
      </c>
      <c r="D1307" s="8" t="str">
        <f>IF(A1307="","",IF(TEXT(A1307,"dddd")='4) Happy Money'!$E$23,WAllowance,0))</f>
        <v/>
      </c>
      <c r="E1307" s="8" t="str">
        <f>IF(A1307="","",IF(B1307="N",SUMIF(TMonthly[Day of the Month],DAY(A1307),TMonthly[Amount]),SUMIF(TMonthly[Day of the Month],"&gt;="&amp;DAY(A1307),TMonthly[Amount])))</f>
        <v/>
      </c>
      <c r="F1307" s="8" t="str" cm="1">
        <f t="array" ref="F1307">IF(A1307="","",SUMPRODUCT(--(TYearly[Due Date]&lt;=A1307),IF(B1307="N",--(TYearly[Day]=DAY(A1307)),--(TYearly[Day]&gt;=DAY(A1307))),--(IFERROR(MOD(TYearly[Month]-MONTH(A1307)+12,12),1)=0),TYearly[Amount]))</f>
        <v/>
      </c>
      <c r="G1307" s="8" t="str">
        <f>IF(A1307="","",SUMIF(TOneTime[Due Date],A1307,TOneTime[Amount]))</f>
        <v/>
      </c>
      <c r="H1307" s="8" t="str" cm="1">
        <f t="array" ref="H1307">IF(A1307="","",IF(COUNTIF(TOther[Frequency],$H$1)=0,0,SUMPRODUCT(--(IFERROR(MOD(A1307-TOther[Start Date],7),1)=0),--(TOther[Frequency]=$H$1),--(TOther[Start Date]&lt;=A1307),--(TOther[End Date Calc]&gt;=A1307),TOther[Amount])))</f>
        <v/>
      </c>
      <c r="I1307" s="8" t="str" cm="1">
        <f t="array" ref="I1307">IF(A1307="","",IF(COUNTIF(TOther[Frequency],$I$1)=0,0,SUMPRODUCT(--(IFERROR(MOD(A1307-TOther[Start Date],14),1)=0),--(TOther[Frequency]=$I$1),--(TOther[Start Date]&lt;=A1307),--(TOther[End Date Calc]&gt;=A1307),TOther[Amount])))</f>
        <v/>
      </c>
      <c r="J1307" s="8" t="str">
        <f>IF(A1307="","",IF(COUNTIF(TOther[Frequency],$J$1)=0,0,IF(OR(DAY(A1307)=1,DAY(A1307)=15),SUMIFS(TOther[Amount],TOther[Frequency],$J$1,TOther[Start Date],"&lt;="&amp;$A1307,TOther[End Date Calc],"&gt;="&amp;A1307),0)))</f>
        <v/>
      </c>
      <c r="K1307" s="8" t="str">
        <f>IF(A1307="","",IF(COUNTIF(TOther[Frequency],$K$1)=0,0,IF(A1307=(A1307-DAY(A1307)+1+2*7-WEEKDAY(A1307-DAY(A1307)+8-4,1)),SUMIFS(TOther[Amount],TOther[Frequency],$K$1,TOther[Start Date],"&lt;="&amp;$A1307,TOther[End Date Calc],"&gt;="&amp;A1307),0)))</f>
        <v/>
      </c>
      <c r="L1307" s="8" t="str">
        <f>IF(A1307="","",IF(COUNTIF(TOther[Frequency],$L$1)=0,0,IF(A1307=(A1307-DAY(A1307)+1+3*7-WEEKDAY(A1307-DAY(A1307)+8-4,1)),SUMIFS(TOther[Amount],TOther[Frequency],$L$1,TOther[Start Date],"&lt;="&amp;$A1307,TOther[End Date Calc],"&gt;="&amp;A1307),0)))</f>
        <v/>
      </c>
      <c r="M1307" s="8" t="str">
        <f>IF(A1307="","",IF(COUNTIF(TOther[Frequency],$M$1)=0,0,IF(A1307=(A1307-DAY(A1307)+1+4*7-WEEKDAY(A1307-DAY(A1307)+8-4,1)),SUMIFS(TOther[Amount],TOther[Frequency],$M$1,TOther[Start Date],"&lt;="&amp;$A1307,TOther[End Date Calc],"&gt;="&amp;A1307),0)))</f>
        <v/>
      </c>
      <c r="N1307" s="8" t="str" cm="1">
        <f t="array" ref="N1307">IF(A1307="","",IF(COUNTIF(TOther[Frequency],$N$1)=0,0,SUMPRODUCT(--(IFERROR(MOD(A1307-TOther[Start Date],28),1)=0),--(TOther[Frequency]=$N$1),--(TOther[Start Date]&lt;=A1307),--(TOther[End Date Calc]&gt;=A1307),TOther[Amount])))</f>
        <v/>
      </c>
      <c r="O1307" s="8" t="str" cm="1">
        <f t="array" ref="O1307">IF(A1307="","",IF(COUNTIF(TOther[Frequency],$O$1)=0,0,SUMPRODUCT(--(IFERROR(MOD(A1307-TOther[Start Date],42),1)=0),--(TOther[Frequency]=$O$1),--(TOther[Start Date]&lt;=A1307),--(TOther[End Date Calc]&gt;=A1307),TOther[Amount])))</f>
        <v/>
      </c>
      <c r="P1307" s="8" t="str" cm="1">
        <f t="array" ref="P1307">IF(A1307="","",IF(COUNTIF(TOther[Frequency],$P$1)=0,0,SUMPRODUCT(--(IFERROR(MOD(A1307-TOther[Start Date],56),1)=0),--(TOther[Frequency]=$P$1),--(TOther[Start Date]&lt;=A1307),--(TOther[End Date Calc]&gt;=A1307),TOther[Amount])))</f>
        <v/>
      </c>
      <c r="Q1307" s="8" t="str">
        <f>IF(A1307="","",IF(COUNTIF(TOther[Frequency],$Q$1)=0,0,IF(B1307="N",SUMIFS(TOther[Amount],TOther[Frequency],$Q$1,TOther[Start Date],"&lt;="&amp;$A1307,TOther[End Date Calc],"&gt;="&amp;A1307,TOther[Start Day],DAY(A1307)),SUMIFS(TOther[Amount],TOther[Frequency],$Q$1,TOther[Start Date],"&lt;="&amp;$A1307,TOther[End Date Calc],"&gt;="&amp;A1307,TOther[Start Day],"&gt;="&amp;DAY(A1307)))))</f>
        <v/>
      </c>
      <c r="R1307" s="8" t="str" cm="1">
        <f t="array" ref="R1307">IF(A1307="","",IF(COUNTIF(TOther[Frequency],R$1)=0,0,SUMPRODUCT(--(TOther[Frequency]=R$1),--(TOther[Start Date]&lt;=A1307),--(TOther[End Date Calc]&gt;=A1307),IF(B1307="N",--(TOther[Start Day]=DAY(A1307)),--(TOther[Start Day]&gt;=DAY(A1307))),--(IFERROR(MOD(TOther[Start Month]-MONTH(A1307)+2,2),1)=0),TOther[Amount])))</f>
        <v/>
      </c>
      <c r="S1307" s="8" t="str" cm="1">
        <f t="array" ref="S1307">IF(A1307="","",IF(COUNTIF(TOther[Frequency],S$1)=0,0,SUMPRODUCT(--(TOther[Frequency]=S$1),--(TOther[Start Date]&lt;=A1307),--(TOther[End Date Calc]&gt;=A1307),IF(B1307="N",--(TOther[Start Day]=DAY(A1307)),--(TOther[Start Day]&gt;=DAY(A1307))),--(IFERROR(MOD(TOther[Start Month]-MONTH(A1307)+3,3),1)=0),TOther[Amount])))</f>
        <v/>
      </c>
      <c r="T1307" s="8" t="str" cm="1">
        <f t="array" ref="T1307">IF($A1307="","",IF(COUNTIF(TOther[Frequency],T$1)=0,0,SUMPRODUCT(--(TOther[Frequency]=T$1),--(TOther[Start Date]&lt;=$A1307),--(TOther[End Date Calc]&gt;=$A1307),IF($B1307="N",--(TOther[Start Day]=DAY($A1307)),--(TOther[Start Day]&gt;=DAY($A1307))),--(IFERROR(MOD(TOther[Start Month]-MONTH($A1307)+4,4),1)=0),TOther[Amount])))</f>
        <v/>
      </c>
      <c r="U1307" s="8" t="str" cm="1">
        <f t="array" ref="U1307">IF(A1307="","",IF(COUNTIF(TOther[Frequency],$U$1)=0,0,SUMPRODUCT(--(TOther[Frequency]=$U$1),--(TOther[Start Date]&lt;=A1307),--(TOther[End Date Calc]&gt;=A1307),IF(B1307="N",--(TOther[Start Day]=DAY(A1307)),--(TOther[Start Day]&gt;=DAY(A1307))),--(IFERROR(MOD(TOther[Start Month]-MONTH(A1307)+6,6),1)=0),TOther[Amount])))</f>
        <v/>
      </c>
      <c r="V1307" s="8" t="str" cm="1">
        <f t="array" ref="V1307">IF(A1307="","",IF(COUNTIF(TOther[Frequency],$V$1)=0,0,SUMPRODUCT(--(TOther[Frequency]=$V$1),--(TOther[Start Date]&lt;=A1307),--(TOther[End Date Calc]&gt;=A1307),IF(B1307="N",--(TOther[Start Day]=DAY(A1307)),--(TOther[Start Day]&gt;=DAY(A1307))),--(IFERROR(MOD(TOther[Start Month]-MONTH(A1307)+12,12),1)=0),TOther[Amount])))</f>
        <v/>
      </c>
      <c r="W1307" s="8" t="str">
        <f>IF(A1307="","",SUMIFS(TOther[Amount],TOther[Start Date],A1307,TOther[Frequency],$W$1))</f>
        <v/>
      </c>
      <c r="X1307" s="9" t="str">
        <f t="shared" si="100"/>
        <v/>
      </c>
      <c r="Y1307" s="9" t="str">
        <f t="shared" si="104"/>
        <v/>
      </c>
      <c r="Z1307" s="8" t="str" cm="1">
        <f t="array" ref="Z1307">IF(A1307="","",IF(COUNTIF('2) Income'!$D$13:$D$32,"Weekly")=0,0,SUMPRODUCT(--(IFERROR(MOD(A1307-'2) Income'!$F$13:$F$32,7),1)=0),--('2) Income'!$D$13:$D$32="Weekly"),--('2) Income'!$F$13:$F$32&lt;=A1307),'2) Income'!$E$13:$E$32)))</f>
        <v/>
      </c>
      <c r="AA1307" s="8" t="str" cm="1">
        <f t="array" ref="AA1307">IF(A1307="","",IF(COUNTIF('2) Income'!$D$13:$D$32,"Every Other Week")=0,0,SUMPRODUCT(--(IFERROR(MOD(A1307-'2) Income'!$F$13:$F$32,14),1)=0),--('2) Income'!$D$13:$D$32="Every Other Week"),--('2) Income'!$F$13:$F$32&lt;=A1307),'2) Income'!$E$13:$E$32)))</f>
        <v/>
      </c>
      <c r="AB1307" s="8" t="str">
        <f>IF(A1307="","",IF(COUNTIF('2) Income'!$D$13:$D$32,"1st and 15th")=0,0,IF(OR(DAY(A1307)=1,DAY(A1307)=15),SUMIFS('2) Income'!$E$13:$E$32,'2) Income'!$D$13:$D$32,"1st and 15th",'2) Income'!$F$13:$F$32,"&lt;="&amp;$A1307),0)))</f>
        <v/>
      </c>
      <c r="AC1307" s="8" t="str">
        <f>IF(A1307="","",IF(COUNTIF('2) Income'!$D$13:$D$32,"2nd Wednesday")=0,0,IF(A1307=(A1307-DAY(A1307)+1+2*7-WEEKDAY(A1307-DAY(A1307)+8-4,1)),SUMIFS('2) Income'!$E$13:$E$32,'2) Income'!$D$13:$D$32,"2nd Wednesday",'2) Income'!$F$13:$F$32,"&lt;="&amp;$A1307),0)))</f>
        <v/>
      </c>
      <c r="AD1307" s="8" t="str">
        <f>IF(A1307="","",IF(COUNTIF('2) Income'!$D$13:$D$32,"3rd Wednesday")=0,0,IF(A1307=(A1307-DAY(A1307)+1+3*7-WEEKDAY(A1307-DAY(A1307)+8-4,1)),SUMIFS('2) Income'!$E$13:$E$32,'2) Income'!$D$13:$D$32,"3rd Wednesday",'2) Income'!$F$13:$F$32,"&lt;="&amp;$A1307),0)))</f>
        <v/>
      </c>
      <c r="AE1307" s="8" t="str">
        <f>IF(A1307="","",IF(COUNTIF('2) Income'!$D$13:$D$32,"4th Wednesday")=0,0,IF(A1307=(A1307-DAY(A1307)+1+4*7-WEEKDAY(A1307-DAY(A1307)+8-4,1)),SUMIFS('2) Income'!$E$13:$E$32,'2) Income'!$D$13:$D$32,"4th Wednesday",'2) Income'!$F$13:$F$32,"&lt;="&amp;$A1307),0)))</f>
        <v/>
      </c>
      <c r="AF1307" s="8" t="str" cm="1">
        <f t="array" ref="AF1307">IF(A1307="","",IF(COUNTIF('2) Income'!$D$13:$D$32,"Every 4 Weeks")=0,0,SUMPRODUCT(--(IFERROR(MOD(A1307-'2) Income'!$F$13:$F$32,28),1)=0),--('2) Income'!$D$13:$D$32="Every 4 Weeks"),--('2) Income'!$F$13:$F$32&lt;=A1307),'2) Income'!$E$13:$E$32)))</f>
        <v/>
      </c>
      <c r="AG1307" s="8" t="str">
        <f>IF(A1307="","",IF(COUNTIF('2) Income'!$D$13:$D$32,"Monthly")=0,0,IF(B1307="N",SUMIFS('2) Income'!$E$13:$E$32,'2) Income'!$D$13:$D$32,"monthly",'2) Income'!$F$13:$F$32,"&lt;="&amp;$A1307,'2) Income'!$I$13:$I$32,DAY(A1307)),SUMIFS('2) Income'!$E$13:$E$32,'2) Income'!$D$13:$D$32,"monthly",'2) Income'!$F$13:$F$32,"&lt;="&amp;$A1307,'2) Income'!$I$13:$I$32,"&gt;="&amp;DAY(A1307)))))</f>
        <v/>
      </c>
      <c r="AH1307" s="8" t="str" cm="1">
        <f t="array" ref="AH1307">IF(A1307="","",IF(COUNTIF('2) Income'!$D$13:$D$32,"Yearly")=0,0,SUMPRODUCT(--('2) Income'!$D$13:$D$32="Yearly"),--('2) Income'!$F$13:$F$32&lt;=A1307),IF(B1307="N",--('2) Income'!$I$13:$I$32=DAY(A1307)),--('2) Income'!$I$13:$I$32&gt;=DAY(A1307))),--(IFERROR(MOD('2) Income'!$H$13:$H$32-MONTH(A1307)+12,12),1)=0),'2) Income'!$E$13:$E$32)))</f>
        <v/>
      </c>
      <c r="AI1307" s="8" t="str">
        <f>IF(A1307="","",IF(COUNTIF('2) Income'!$D$13:$D$32,"one-time")=0,0,SUMIFS('2) Income'!$E$13:$E$32,'2) Income'!$D$13:$D$32,"one-time",'2) Income'!$F$13:$F$32,"="&amp;$A1307)))</f>
        <v/>
      </c>
      <c r="AJ1307" s="9" t="str">
        <f t="shared" si="101"/>
        <v/>
      </c>
    </row>
    <row r="1308" spans="1:36">
      <c r="A1308" s="7" t="str">
        <f>IF(A1307="","",IF(A1307+1&lt;='1) Period'!$E$21,A1307+1,""))</f>
        <v/>
      </c>
      <c r="B1308" s="7" t="e">
        <f t="shared" si="102"/>
        <v>#VALUE!</v>
      </c>
      <c r="C1308" t="e">
        <f t="shared" si="103"/>
        <v>#VALUE!</v>
      </c>
      <c r="D1308" s="8" t="str">
        <f>IF(A1308="","",IF(TEXT(A1308,"dddd")='4) Happy Money'!$E$23,WAllowance,0))</f>
        <v/>
      </c>
      <c r="E1308" s="8" t="str">
        <f>IF(A1308="","",IF(B1308="N",SUMIF(TMonthly[Day of the Month],DAY(A1308),TMonthly[Amount]),SUMIF(TMonthly[Day of the Month],"&gt;="&amp;DAY(A1308),TMonthly[Amount])))</f>
        <v/>
      </c>
      <c r="F1308" s="8" t="str" cm="1">
        <f t="array" ref="F1308">IF(A1308="","",SUMPRODUCT(--(TYearly[Due Date]&lt;=A1308),IF(B1308="N",--(TYearly[Day]=DAY(A1308)),--(TYearly[Day]&gt;=DAY(A1308))),--(IFERROR(MOD(TYearly[Month]-MONTH(A1308)+12,12),1)=0),TYearly[Amount]))</f>
        <v/>
      </c>
      <c r="G1308" s="8" t="str">
        <f>IF(A1308="","",SUMIF(TOneTime[Due Date],A1308,TOneTime[Amount]))</f>
        <v/>
      </c>
      <c r="H1308" s="8" t="str" cm="1">
        <f t="array" ref="H1308">IF(A1308="","",IF(COUNTIF(TOther[Frequency],$H$1)=0,0,SUMPRODUCT(--(IFERROR(MOD(A1308-TOther[Start Date],7),1)=0),--(TOther[Frequency]=$H$1),--(TOther[Start Date]&lt;=A1308),--(TOther[End Date Calc]&gt;=A1308),TOther[Amount])))</f>
        <v/>
      </c>
      <c r="I1308" s="8" t="str" cm="1">
        <f t="array" ref="I1308">IF(A1308="","",IF(COUNTIF(TOther[Frequency],$I$1)=0,0,SUMPRODUCT(--(IFERROR(MOD(A1308-TOther[Start Date],14),1)=0),--(TOther[Frequency]=$I$1),--(TOther[Start Date]&lt;=A1308),--(TOther[End Date Calc]&gt;=A1308),TOther[Amount])))</f>
        <v/>
      </c>
      <c r="J1308" s="8" t="str">
        <f>IF(A1308="","",IF(COUNTIF(TOther[Frequency],$J$1)=0,0,IF(OR(DAY(A1308)=1,DAY(A1308)=15),SUMIFS(TOther[Amount],TOther[Frequency],$J$1,TOther[Start Date],"&lt;="&amp;$A1308,TOther[End Date Calc],"&gt;="&amp;A1308),0)))</f>
        <v/>
      </c>
      <c r="K1308" s="8" t="str">
        <f>IF(A1308="","",IF(COUNTIF(TOther[Frequency],$K$1)=0,0,IF(A1308=(A1308-DAY(A1308)+1+2*7-WEEKDAY(A1308-DAY(A1308)+8-4,1)),SUMIFS(TOther[Amount],TOther[Frequency],$K$1,TOther[Start Date],"&lt;="&amp;$A1308,TOther[End Date Calc],"&gt;="&amp;A1308),0)))</f>
        <v/>
      </c>
      <c r="L1308" s="8" t="str">
        <f>IF(A1308="","",IF(COUNTIF(TOther[Frequency],$L$1)=0,0,IF(A1308=(A1308-DAY(A1308)+1+3*7-WEEKDAY(A1308-DAY(A1308)+8-4,1)),SUMIFS(TOther[Amount],TOther[Frequency],$L$1,TOther[Start Date],"&lt;="&amp;$A1308,TOther[End Date Calc],"&gt;="&amp;A1308),0)))</f>
        <v/>
      </c>
      <c r="M1308" s="8" t="str">
        <f>IF(A1308="","",IF(COUNTIF(TOther[Frequency],$M$1)=0,0,IF(A1308=(A1308-DAY(A1308)+1+4*7-WEEKDAY(A1308-DAY(A1308)+8-4,1)),SUMIFS(TOther[Amount],TOther[Frequency],$M$1,TOther[Start Date],"&lt;="&amp;$A1308,TOther[End Date Calc],"&gt;="&amp;A1308),0)))</f>
        <v/>
      </c>
      <c r="N1308" s="8" t="str" cm="1">
        <f t="array" ref="N1308">IF(A1308="","",IF(COUNTIF(TOther[Frequency],$N$1)=0,0,SUMPRODUCT(--(IFERROR(MOD(A1308-TOther[Start Date],28),1)=0),--(TOther[Frequency]=$N$1),--(TOther[Start Date]&lt;=A1308),--(TOther[End Date Calc]&gt;=A1308),TOther[Amount])))</f>
        <v/>
      </c>
      <c r="O1308" s="8" t="str" cm="1">
        <f t="array" ref="O1308">IF(A1308="","",IF(COUNTIF(TOther[Frequency],$O$1)=0,0,SUMPRODUCT(--(IFERROR(MOD(A1308-TOther[Start Date],42),1)=0),--(TOther[Frequency]=$O$1),--(TOther[Start Date]&lt;=A1308),--(TOther[End Date Calc]&gt;=A1308),TOther[Amount])))</f>
        <v/>
      </c>
      <c r="P1308" s="8" t="str" cm="1">
        <f t="array" ref="P1308">IF(A1308="","",IF(COUNTIF(TOther[Frequency],$P$1)=0,0,SUMPRODUCT(--(IFERROR(MOD(A1308-TOther[Start Date],56),1)=0),--(TOther[Frequency]=$P$1),--(TOther[Start Date]&lt;=A1308),--(TOther[End Date Calc]&gt;=A1308),TOther[Amount])))</f>
        <v/>
      </c>
      <c r="Q1308" s="8" t="str">
        <f>IF(A1308="","",IF(COUNTIF(TOther[Frequency],$Q$1)=0,0,IF(B1308="N",SUMIFS(TOther[Amount],TOther[Frequency],$Q$1,TOther[Start Date],"&lt;="&amp;$A1308,TOther[End Date Calc],"&gt;="&amp;A1308,TOther[Start Day],DAY(A1308)),SUMIFS(TOther[Amount],TOther[Frequency],$Q$1,TOther[Start Date],"&lt;="&amp;$A1308,TOther[End Date Calc],"&gt;="&amp;A1308,TOther[Start Day],"&gt;="&amp;DAY(A1308)))))</f>
        <v/>
      </c>
      <c r="R1308" s="8" t="str" cm="1">
        <f t="array" ref="R1308">IF(A1308="","",IF(COUNTIF(TOther[Frequency],R$1)=0,0,SUMPRODUCT(--(TOther[Frequency]=R$1),--(TOther[Start Date]&lt;=A1308),--(TOther[End Date Calc]&gt;=A1308),IF(B1308="N",--(TOther[Start Day]=DAY(A1308)),--(TOther[Start Day]&gt;=DAY(A1308))),--(IFERROR(MOD(TOther[Start Month]-MONTH(A1308)+2,2),1)=0),TOther[Amount])))</f>
        <v/>
      </c>
      <c r="S1308" s="8" t="str" cm="1">
        <f t="array" ref="S1308">IF(A1308="","",IF(COUNTIF(TOther[Frequency],S$1)=0,0,SUMPRODUCT(--(TOther[Frequency]=S$1),--(TOther[Start Date]&lt;=A1308),--(TOther[End Date Calc]&gt;=A1308),IF(B1308="N",--(TOther[Start Day]=DAY(A1308)),--(TOther[Start Day]&gt;=DAY(A1308))),--(IFERROR(MOD(TOther[Start Month]-MONTH(A1308)+3,3),1)=0),TOther[Amount])))</f>
        <v/>
      </c>
      <c r="T1308" s="8" t="str" cm="1">
        <f t="array" ref="T1308">IF($A1308="","",IF(COUNTIF(TOther[Frequency],T$1)=0,0,SUMPRODUCT(--(TOther[Frequency]=T$1),--(TOther[Start Date]&lt;=$A1308),--(TOther[End Date Calc]&gt;=$A1308),IF($B1308="N",--(TOther[Start Day]=DAY($A1308)),--(TOther[Start Day]&gt;=DAY($A1308))),--(IFERROR(MOD(TOther[Start Month]-MONTH($A1308)+4,4),1)=0),TOther[Amount])))</f>
        <v/>
      </c>
      <c r="U1308" s="8" t="str" cm="1">
        <f t="array" ref="U1308">IF(A1308="","",IF(COUNTIF(TOther[Frequency],$U$1)=0,0,SUMPRODUCT(--(TOther[Frequency]=$U$1),--(TOther[Start Date]&lt;=A1308),--(TOther[End Date Calc]&gt;=A1308),IF(B1308="N",--(TOther[Start Day]=DAY(A1308)),--(TOther[Start Day]&gt;=DAY(A1308))),--(IFERROR(MOD(TOther[Start Month]-MONTH(A1308)+6,6),1)=0),TOther[Amount])))</f>
        <v/>
      </c>
      <c r="V1308" s="8" t="str" cm="1">
        <f t="array" ref="V1308">IF(A1308="","",IF(COUNTIF(TOther[Frequency],$V$1)=0,0,SUMPRODUCT(--(TOther[Frequency]=$V$1),--(TOther[Start Date]&lt;=A1308),--(TOther[End Date Calc]&gt;=A1308),IF(B1308="N",--(TOther[Start Day]=DAY(A1308)),--(TOther[Start Day]&gt;=DAY(A1308))),--(IFERROR(MOD(TOther[Start Month]-MONTH(A1308)+12,12),1)=0),TOther[Amount])))</f>
        <v/>
      </c>
      <c r="W1308" s="8" t="str">
        <f>IF(A1308="","",SUMIFS(TOther[Amount],TOther[Start Date],A1308,TOther[Frequency],$W$1))</f>
        <v/>
      </c>
      <c r="X1308" s="9" t="str">
        <f t="shared" si="100"/>
        <v/>
      </c>
      <c r="Y1308" s="9" t="str">
        <f t="shared" si="104"/>
        <v/>
      </c>
      <c r="Z1308" s="8" t="str" cm="1">
        <f t="array" ref="Z1308">IF(A1308="","",IF(COUNTIF('2) Income'!$D$13:$D$32,"Weekly")=0,0,SUMPRODUCT(--(IFERROR(MOD(A1308-'2) Income'!$F$13:$F$32,7),1)=0),--('2) Income'!$D$13:$D$32="Weekly"),--('2) Income'!$F$13:$F$32&lt;=A1308),'2) Income'!$E$13:$E$32)))</f>
        <v/>
      </c>
      <c r="AA1308" s="8" t="str" cm="1">
        <f t="array" ref="AA1308">IF(A1308="","",IF(COUNTIF('2) Income'!$D$13:$D$32,"Every Other Week")=0,0,SUMPRODUCT(--(IFERROR(MOD(A1308-'2) Income'!$F$13:$F$32,14),1)=0),--('2) Income'!$D$13:$D$32="Every Other Week"),--('2) Income'!$F$13:$F$32&lt;=A1308),'2) Income'!$E$13:$E$32)))</f>
        <v/>
      </c>
      <c r="AB1308" s="8" t="str">
        <f>IF(A1308="","",IF(COUNTIF('2) Income'!$D$13:$D$32,"1st and 15th")=0,0,IF(OR(DAY(A1308)=1,DAY(A1308)=15),SUMIFS('2) Income'!$E$13:$E$32,'2) Income'!$D$13:$D$32,"1st and 15th",'2) Income'!$F$13:$F$32,"&lt;="&amp;$A1308),0)))</f>
        <v/>
      </c>
      <c r="AC1308" s="8" t="str">
        <f>IF(A1308="","",IF(COUNTIF('2) Income'!$D$13:$D$32,"2nd Wednesday")=0,0,IF(A1308=(A1308-DAY(A1308)+1+2*7-WEEKDAY(A1308-DAY(A1308)+8-4,1)),SUMIFS('2) Income'!$E$13:$E$32,'2) Income'!$D$13:$D$32,"2nd Wednesday",'2) Income'!$F$13:$F$32,"&lt;="&amp;$A1308),0)))</f>
        <v/>
      </c>
      <c r="AD1308" s="8" t="str">
        <f>IF(A1308="","",IF(COUNTIF('2) Income'!$D$13:$D$32,"3rd Wednesday")=0,0,IF(A1308=(A1308-DAY(A1308)+1+3*7-WEEKDAY(A1308-DAY(A1308)+8-4,1)),SUMIFS('2) Income'!$E$13:$E$32,'2) Income'!$D$13:$D$32,"3rd Wednesday",'2) Income'!$F$13:$F$32,"&lt;="&amp;$A1308),0)))</f>
        <v/>
      </c>
      <c r="AE1308" s="8" t="str">
        <f>IF(A1308="","",IF(COUNTIF('2) Income'!$D$13:$D$32,"4th Wednesday")=0,0,IF(A1308=(A1308-DAY(A1308)+1+4*7-WEEKDAY(A1308-DAY(A1308)+8-4,1)),SUMIFS('2) Income'!$E$13:$E$32,'2) Income'!$D$13:$D$32,"4th Wednesday",'2) Income'!$F$13:$F$32,"&lt;="&amp;$A1308),0)))</f>
        <v/>
      </c>
      <c r="AF1308" s="8" t="str" cm="1">
        <f t="array" ref="AF1308">IF(A1308="","",IF(COUNTIF('2) Income'!$D$13:$D$32,"Every 4 Weeks")=0,0,SUMPRODUCT(--(IFERROR(MOD(A1308-'2) Income'!$F$13:$F$32,28),1)=0),--('2) Income'!$D$13:$D$32="Every 4 Weeks"),--('2) Income'!$F$13:$F$32&lt;=A1308),'2) Income'!$E$13:$E$32)))</f>
        <v/>
      </c>
      <c r="AG1308" s="8" t="str">
        <f>IF(A1308="","",IF(COUNTIF('2) Income'!$D$13:$D$32,"Monthly")=0,0,IF(B1308="N",SUMIFS('2) Income'!$E$13:$E$32,'2) Income'!$D$13:$D$32,"monthly",'2) Income'!$F$13:$F$32,"&lt;="&amp;$A1308,'2) Income'!$I$13:$I$32,DAY(A1308)),SUMIFS('2) Income'!$E$13:$E$32,'2) Income'!$D$13:$D$32,"monthly",'2) Income'!$F$13:$F$32,"&lt;="&amp;$A1308,'2) Income'!$I$13:$I$32,"&gt;="&amp;DAY(A1308)))))</f>
        <v/>
      </c>
      <c r="AH1308" s="8" t="str" cm="1">
        <f t="array" ref="AH1308">IF(A1308="","",IF(COUNTIF('2) Income'!$D$13:$D$32,"Yearly")=0,0,SUMPRODUCT(--('2) Income'!$D$13:$D$32="Yearly"),--('2) Income'!$F$13:$F$32&lt;=A1308),IF(B1308="N",--('2) Income'!$I$13:$I$32=DAY(A1308)),--('2) Income'!$I$13:$I$32&gt;=DAY(A1308))),--(IFERROR(MOD('2) Income'!$H$13:$H$32-MONTH(A1308)+12,12),1)=0),'2) Income'!$E$13:$E$32)))</f>
        <v/>
      </c>
      <c r="AI1308" s="8" t="str">
        <f>IF(A1308="","",IF(COUNTIF('2) Income'!$D$13:$D$32,"one-time")=0,0,SUMIFS('2) Income'!$E$13:$E$32,'2) Income'!$D$13:$D$32,"one-time",'2) Income'!$F$13:$F$32,"="&amp;$A1308)))</f>
        <v/>
      </c>
      <c r="AJ1308" s="9" t="str">
        <f t="shared" si="101"/>
        <v/>
      </c>
    </row>
    <row r="1309" spans="1:36">
      <c r="A1309" s="7" t="str">
        <f>IF(A1308="","",IF(A1308+1&lt;='1) Period'!$E$21,A1308+1,""))</f>
        <v/>
      </c>
      <c r="B1309" s="7" t="e">
        <f t="shared" si="102"/>
        <v>#VALUE!</v>
      </c>
      <c r="C1309" t="e">
        <f t="shared" si="103"/>
        <v>#VALUE!</v>
      </c>
      <c r="D1309" s="8" t="str">
        <f>IF(A1309="","",IF(TEXT(A1309,"dddd")='4) Happy Money'!$E$23,WAllowance,0))</f>
        <v/>
      </c>
      <c r="E1309" s="8" t="str">
        <f>IF(A1309="","",IF(B1309="N",SUMIF(TMonthly[Day of the Month],DAY(A1309),TMonthly[Amount]),SUMIF(TMonthly[Day of the Month],"&gt;="&amp;DAY(A1309),TMonthly[Amount])))</f>
        <v/>
      </c>
      <c r="F1309" s="8" t="str" cm="1">
        <f t="array" ref="F1309">IF(A1309="","",SUMPRODUCT(--(TYearly[Due Date]&lt;=A1309),IF(B1309="N",--(TYearly[Day]=DAY(A1309)),--(TYearly[Day]&gt;=DAY(A1309))),--(IFERROR(MOD(TYearly[Month]-MONTH(A1309)+12,12),1)=0),TYearly[Amount]))</f>
        <v/>
      </c>
      <c r="G1309" s="8" t="str">
        <f>IF(A1309="","",SUMIF(TOneTime[Due Date],A1309,TOneTime[Amount]))</f>
        <v/>
      </c>
      <c r="H1309" s="8" t="str" cm="1">
        <f t="array" ref="H1309">IF(A1309="","",IF(COUNTIF(TOther[Frequency],$H$1)=0,0,SUMPRODUCT(--(IFERROR(MOD(A1309-TOther[Start Date],7),1)=0),--(TOther[Frequency]=$H$1),--(TOther[Start Date]&lt;=A1309),--(TOther[End Date Calc]&gt;=A1309),TOther[Amount])))</f>
        <v/>
      </c>
      <c r="I1309" s="8" t="str" cm="1">
        <f t="array" ref="I1309">IF(A1309="","",IF(COUNTIF(TOther[Frequency],$I$1)=0,0,SUMPRODUCT(--(IFERROR(MOD(A1309-TOther[Start Date],14),1)=0),--(TOther[Frequency]=$I$1),--(TOther[Start Date]&lt;=A1309),--(TOther[End Date Calc]&gt;=A1309),TOther[Amount])))</f>
        <v/>
      </c>
      <c r="J1309" s="8" t="str">
        <f>IF(A1309="","",IF(COUNTIF(TOther[Frequency],$J$1)=0,0,IF(OR(DAY(A1309)=1,DAY(A1309)=15),SUMIFS(TOther[Amount],TOther[Frequency],$J$1,TOther[Start Date],"&lt;="&amp;$A1309,TOther[End Date Calc],"&gt;="&amp;A1309),0)))</f>
        <v/>
      </c>
      <c r="K1309" s="8" t="str">
        <f>IF(A1309="","",IF(COUNTIF(TOther[Frequency],$K$1)=0,0,IF(A1309=(A1309-DAY(A1309)+1+2*7-WEEKDAY(A1309-DAY(A1309)+8-4,1)),SUMIFS(TOther[Amount],TOther[Frequency],$K$1,TOther[Start Date],"&lt;="&amp;$A1309,TOther[End Date Calc],"&gt;="&amp;A1309),0)))</f>
        <v/>
      </c>
      <c r="L1309" s="8" t="str">
        <f>IF(A1309="","",IF(COUNTIF(TOther[Frequency],$L$1)=0,0,IF(A1309=(A1309-DAY(A1309)+1+3*7-WEEKDAY(A1309-DAY(A1309)+8-4,1)),SUMIFS(TOther[Amount],TOther[Frequency],$L$1,TOther[Start Date],"&lt;="&amp;$A1309,TOther[End Date Calc],"&gt;="&amp;A1309),0)))</f>
        <v/>
      </c>
      <c r="M1309" s="8" t="str">
        <f>IF(A1309="","",IF(COUNTIF(TOther[Frequency],$M$1)=0,0,IF(A1309=(A1309-DAY(A1309)+1+4*7-WEEKDAY(A1309-DAY(A1309)+8-4,1)),SUMIFS(TOther[Amount],TOther[Frequency],$M$1,TOther[Start Date],"&lt;="&amp;$A1309,TOther[End Date Calc],"&gt;="&amp;A1309),0)))</f>
        <v/>
      </c>
      <c r="N1309" s="8" t="str" cm="1">
        <f t="array" ref="N1309">IF(A1309="","",IF(COUNTIF(TOther[Frequency],$N$1)=0,0,SUMPRODUCT(--(IFERROR(MOD(A1309-TOther[Start Date],28),1)=0),--(TOther[Frequency]=$N$1),--(TOther[Start Date]&lt;=A1309),--(TOther[End Date Calc]&gt;=A1309),TOther[Amount])))</f>
        <v/>
      </c>
      <c r="O1309" s="8" t="str" cm="1">
        <f t="array" ref="O1309">IF(A1309="","",IF(COUNTIF(TOther[Frequency],$O$1)=0,0,SUMPRODUCT(--(IFERROR(MOD(A1309-TOther[Start Date],42),1)=0),--(TOther[Frequency]=$O$1),--(TOther[Start Date]&lt;=A1309),--(TOther[End Date Calc]&gt;=A1309),TOther[Amount])))</f>
        <v/>
      </c>
      <c r="P1309" s="8" t="str" cm="1">
        <f t="array" ref="P1309">IF(A1309="","",IF(COUNTIF(TOther[Frequency],$P$1)=0,0,SUMPRODUCT(--(IFERROR(MOD(A1309-TOther[Start Date],56),1)=0),--(TOther[Frequency]=$P$1),--(TOther[Start Date]&lt;=A1309),--(TOther[End Date Calc]&gt;=A1309),TOther[Amount])))</f>
        <v/>
      </c>
      <c r="Q1309" s="8" t="str">
        <f>IF(A1309="","",IF(COUNTIF(TOther[Frequency],$Q$1)=0,0,IF(B1309="N",SUMIFS(TOther[Amount],TOther[Frequency],$Q$1,TOther[Start Date],"&lt;="&amp;$A1309,TOther[End Date Calc],"&gt;="&amp;A1309,TOther[Start Day],DAY(A1309)),SUMIFS(TOther[Amount],TOther[Frequency],$Q$1,TOther[Start Date],"&lt;="&amp;$A1309,TOther[End Date Calc],"&gt;="&amp;A1309,TOther[Start Day],"&gt;="&amp;DAY(A1309)))))</f>
        <v/>
      </c>
      <c r="R1309" s="8" t="str" cm="1">
        <f t="array" ref="R1309">IF(A1309="","",IF(COUNTIF(TOther[Frequency],R$1)=0,0,SUMPRODUCT(--(TOther[Frequency]=R$1),--(TOther[Start Date]&lt;=A1309),--(TOther[End Date Calc]&gt;=A1309),IF(B1309="N",--(TOther[Start Day]=DAY(A1309)),--(TOther[Start Day]&gt;=DAY(A1309))),--(IFERROR(MOD(TOther[Start Month]-MONTH(A1309)+2,2),1)=0),TOther[Amount])))</f>
        <v/>
      </c>
      <c r="S1309" s="8" t="str" cm="1">
        <f t="array" ref="S1309">IF(A1309="","",IF(COUNTIF(TOther[Frequency],S$1)=0,0,SUMPRODUCT(--(TOther[Frequency]=S$1),--(TOther[Start Date]&lt;=A1309),--(TOther[End Date Calc]&gt;=A1309),IF(B1309="N",--(TOther[Start Day]=DAY(A1309)),--(TOther[Start Day]&gt;=DAY(A1309))),--(IFERROR(MOD(TOther[Start Month]-MONTH(A1309)+3,3),1)=0),TOther[Amount])))</f>
        <v/>
      </c>
      <c r="T1309" s="8" t="str" cm="1">
        <f t="array" ref="T1309">IF($A1309="","",IF(COUNTIF(TOther[Frequency],T$1)=0,0,SUMPRODUCT(--(TOther[Frequency]=T$1),--(TOther[Start Date]&lt;=$A1309),--(TOther[End Date Calc]&gt;=$A1309),IF($B1309="N",--(TOther[Start Day]=DAY($A1309)),--(TOther[Start Day]&gt;=DAY($A1309))),--(IFERROR(MOD(TOther[Start Month]-MONTH($A1309)+4,4),1)=0),TOther[Amount])))</f>
        <v/>
      </c>
      <c r="U1309" s="8" t="str" cm="1">
        <f t="array" ref="U1309">IF(A1309="","",IF(COUNTIF(TOther[Frequency],$U$1)=0,0,SUMPRODUCT(--(TOther[Frequency]=$U$1),--(TOther[Start Date]&lt;=A1309),--(TOther[End Date Calc]&gt;=A1309),IF(B1309="N",--(TOther[Start Day]=DAY(A1309)),--(TOther[Start Day]&gt;=DAY(A1309))),--(IFERROR(MOD(TOther[Start Month]-MONTH(A1309)+6,6),1)=0),TOther[Amount])))</f>
        <v/>
      </c>
      <c r="V1309" s="8" t="str" cm="1">
        <f t="array" ref="V1309">IF(A1309="","",IF(COUNTIF(TOther[Frequency],$V$1)=0,0,SUMPRODUCT(--(TOther[Frequency]=$V$1),--(TOther[Start Date]&lt;=A1309),--(TOther[End Date Calc]&gt;=A1309),IF(B1309="N",--(TOther[Start Day]=DAY(A1309)),--(TOther[Start Day]&gt;=DAY(A1309))),--(IFERROR(MOD(TOther[Start Month]-MONTH(A1309)+12,12),1)=0),TOther[Amount])))</f>
        <v/>
      </c>
      <c r="W1309" s="8" t="str">
        <f>IF(A1309="","",SUMIFS(TOther[Amount],TOther[Start Date],A1309,TOther[Frequency],$W$1))</f>
        <v/>
      </c>
      <c r="X1309" s="9" t="str">
        <f t="shared" si="100"/>
        <v/>
      </c>
      <c r="Y1309" s="9" t="str">
        <f t="shared" si="104"/>
        <v/>
      </c>
      <c r="Z1309" s="8" t="str" cm="1">
        <f t="array" ref="Z1309">IF(A1309="","",IF(COUNTIF('2) Income'!$D$13:$D$32,"Weekly")=0,0,SUMPRODUCT(--(IFERROR(MOD(A1309-'2) Income'!$F$13:$F$32,7),1)=0),--('2) Income'!$D$13:$D$32="Weekly"),--('2) Income'!$F$13:$F$32&lt;=A1309),'2) Income'!$E$13:$E$32)))</f>
        <v/>
      </c>
      <c r="AA1309" s="8" t="str" cm="1">
        <f t="array" ref="AA1309">IF(A1309="","",IF(COUNTIF('2) Income'!$D$13:$D$32,"Every Other Week")=0,0,SUMPRODUCT(--(IFERROR(MOD(A1309-'2) Income'!$F$13:$F$32,14),1)=0),--('2) Income'!$D$13:$D$32="Every Other Week"),--('2) Income'!$F$13:$F$32&lt;=A1309),'2) Income'!$E$13:$E$32)))</f>
        <v/>
      </c>
      <c r="AB1309" s="8" t="str">
        <f>IF(A1309="","",IF(COUNTIF('2) Income'!$D$13:$D$32,"1st and 15th")=0,0,IF(OR(DAY(A1309)=1,DAY(A1309)=15),SUMIFS('2) Income'!$E$13:$E$32,'2) Income'!$D$13:$D$32,"1st and 15th",'2) Income'!$F$13:$F$32,"&lt;="&amp;$A1309),0)))</f>
        <v/>
      </c>
      <c r="AC1309" s="8" t="str">
        <f>IF(A1309="","",IF(COUNTIF('2) Income'!$D$13:$D$32,"2nd Wednesday")=0,0,IF(A1309=(A1309-DAY(A1309)+1+2*7-WEEKDAY(A1309-DAY(A1309)+8-4,1)),SUMIFS('2) Income'!$E$13:$E$32,'2) Income'!$D$13:$D$32,"2nd Wednesday",'2) Income'!$F$13:$F$32,"&lt;="&amp;$A1309),0)))</f>
        <v/>
      </c>
      <c r="AD1309" s="8" t="str">
        <f>IF(A1309="","",IF(COUNTIF('2) Income'!$D$13:$D$32,"3rd Wednesday")=0,0,IF(A1309=(A1309-DAY(A1309)+1+3*7-WEEKDAY(A1309-DAY(A1309)+8-4,1)),SUMIFS('2) Income'!$E$13:$E$32,'2) Income'!$D$13:$D$32,"3rd Wednesday",'2) Income'!$F$13:$F$32,"&lt;="&amp;$A1309),0)))</f>
        <v/>
      </c>
      <c r="AE1309" s="8" t="str">
        <f>IF(A1309="","",IF(COUNTIF('2) Income'!$D$13:$D$32,"4th Wednesday")=0,0,IF(A1309=(A1309-DAY(A1309)+1+4*7-WEEKDAY(A1309-DAY(A1309)+8-4,1)),SUMIFS('2) Income'!$E$13:$E$32,'2) Income'!$D$13:$D$32,"4th Wednesday",'2) Income'!$F$13:$F$32,"&lt;="&amp;$A1309),0)))</f>
        <v/>
      </c>
      <c r="AF1309" s="8" t="str" cm="1">
        <f t="array" ref="AF1309">IF(A1309="","",IF(COUNTIF('2) Income'!$D$13:$D$32,"Every 4 Weeks")=0,0,SUMPRODUCT(--(IFERROR(MOD(A1309-'2) Income'!$F$13:$F$32,28),1)=0),--('2) Income'!$D$13:$D$32="Every 4 Weeks"),--('2) Income'!$F$13:$F$32&lt;=A1309),'2) Income'!$E$13:$E$32)))</f>
        <v/>
      </c>
      <c r="AG1309" s="8" t="str">
        <f>IF(A1309="","",IF(COUNTIF('2) Income'!$D$13:$D$32,"Monthly")=0,0,IF(B1309="N",SUMIFS('2) Income'!$E$13:$E$32,'2) Income'!$D$13:$D$32,"monthly",'2) Income'!$F$13:$F$32,"&lt;="&amp;$A1309,'2) Income'!$I$13:$I$32,DAY(A1309)),SUMIFS('2) Income'!$E$13:$E$32,'2) Income'!$D$13:$D$32,"monthly",'2) Income'!$F$13:$F$32,"&lt;="&amp;$A1309,'2) Income'!$I$13:$I$32,"&gt;="&amp;DAY(A1309)))))</f>
        <v/>
      </c>
      <c r="AH1309" s="8" t="str" cm="1">
        <f t="array" ref="AH1309">IF(A1309="","",IF(COUNTIF('2) Income'!$D$13:$D$32,"Yearly")=0,0,SUMPRODUCT(--('2) Income'!$D$13:$D$32="Yearly"),--('2) Income'!$F$13:$F$32&lt;=A1309),IF(B1309="N",--('2) Income'!$I$13:$I$32=DAY(A1309)),--('2) Income'!$I$13:$I$32&gt;=DAY(A1309))),--(IFERROR(MOD('2) Income'!$H$13:$H$32-MONTH(A1309)+12,12),1)=0),'2) Income'!$E$13:$E$32)))</f>
        <v/>
      </c>
      <c r="AI1309" s="8" t="str">
        <f>IF(A1309="","",IF(COUNTIF('2) Income'!$D$13:$D$32,"one-time")=0,0,SUMIFS('2) Income'!$E$13:$E$32,'2) Income'!$D$13:$D$32,"one-time",'2) Income'!$F$13:$F$32,"="&amp;$A1309)))</f>
        <v/>
      </c>
      <c r="AJ1309" s="9" t="str">
        <f t="shared" si="101"/>
        <v/>
      </c>
    </row>
    <row r="1310" spans="1:36">
      <c r="A1310" s="7" t="str">
        <f>IF(A1309="","",IF(A1309+1&lt;='1) Period'!$E$21,A1309+1,""))</f>
        <v/>
      </c>
      <c r="B1310" s="7" t="e">
        <f t="shared" si="102"/>
        <v>#VALUE!</v>
      </c>
      <c r="C1310" t="e">
        <f t="shared" si="103"/>
        <v>#VALUE!</v>
      </c>
      <c r="D1310" s="8" t="str">
        <f>IF(A1310="","",IF(TEXT(A1310,"dddd")='4) Happy Money'!$E$23,WAllowance,0))</f>
        <v/>
      </c>
      <c r="E1310" s="8" t="str">
        <f>IF(A1310="","",IF(B1310="N",SUMIF(TMonthly[Day of the Month],DAY(A1310),TMonthly[Amount]),SUMIF(TMonthly[Day of the Month],"&gt;="&amp;DAY(A1310),TMonthly[Amount])))</f>
        <v/>
      </c>
      <c r="F1310" s="8" t="str" cm="1">
        <f t="array" ref="F1310">IF(A1310="","",SUMPRODUCT(--(TYearly[Due Date]&lt;=A1310),IF(B1310="N",--(TYearly[Day]=DAY(A1310)),--(TYearly[Day]&gt;=DAY(A1310))),--(IFERROR(MOD(TYearly[Month]-MONTH(A1310)+12,12),1)=0),TYearly[Amount]))</f>
        <v/>
      </c>
      <c r="G1310" s="8" t="str">
        <f>IF(A1310="","",SUMIF(TOneTime[Due Date],A1310,TOneTime[Amount]))</f>
        <v/>
      </c>
      <c r="H1310" s="8" t="str" cm="1">
        <f t="array" ref="H1310">IF(A1310="","",IF(COUNTIF(TOther[Frequency],$H$1)=0,0,SUMPRODUCT(--(IFERROR(MOD(A1310-TOther[Start Date],7),1)=0),--(TOther[Frequency]=$H$1),--(TOther[Start Date]&lt;=A1310),--(TOther[End Date Calc]&gt;=A1310),TOther[Amount])))</f>
        <v/>
      </c>
      <c r="I1310" s="8" t="str" cm="1">
        <f t="array" ref="I1310">IF(A1310="","",IF(COUNTIF(TOther[Frequency],$I$1)=0,0,SUMPRODUCT(--(IFERROR(MOD(A1310-TOther[Start Date],14),1)=0),--(TOther[Frequency]=$I$1),--(TOther[Start Date]&lt;=A1310),--(TOther[End Date Calc]&gt;=A1310),TOther[Amount])))</f>
        <v/>
      </c>
      <c r="J1310" s="8" t="str">
        <f>IF(A1310="","",IF(COUNTIF(TOther[Frequency],$J$1)=0,0,IF(OR(DAY(A1310)=1,DAY(A1310)=15),SUMIFS(TOther[Amount],TOther[Frequency],$J$1,TOther[Start Date],"&lt;="&amp;$A1310,TOther[End Date Calc],"&gt;="&amp;A1310),0)))</f>
        <v/>
      </c>
      <c r="K1310" s="8" t="str">
        <f>IF(A1310="","",IF(COUNTIF(TOther[Frequency],$K$1)=0,0,IF(A1310=(A1310-DAY(A1310)+1+2*7-WEEKDAY(A1310-DAY(A1310)+8-4,1)),SUMIFS(TOther[Amount],TOther[Frequency],$K$1,TOther[Start Date],"&lt;="&amp;$A1310,TOther[End Date Calc],"&gt;="&amp;A1310),0)))</f>
        <v/>
      </c>
      <c r="L1310" s="8" t="str">
        <f>IF(A1310="","",IF(COUNTIF(TOther[Frequency],$L$1)=0,0,IF(A1310=(A1310-DAY(A1310)+1+3*7-WEEKDAY(A1310-DAY(A1310)+8-4,1)),SUMIFS(TOther[Amount],TOther[Frequency],$L$1,TOther[Start Date],"&lt;="&amp;$A1310,TOther[End Date Calc],"&gt;="&amp;A1310),0)))</f>
        <v/>
      </c>
      <c r="M1310" s="8" t="str">
        <f>IF(A1310="","",IF(COUNTIF(TOther[Frequency],$M$1)=0,0,IF(A1310=(A1310-DAY(A1310)+1+4*7-WEEKDAY(A1310-DAY(A1310)+8-4,1)),SUMIFS(TOther[Amount],TOther[Frequency],$M$1,TOther[Start Date],"&lt;="&amp;$A1310,TOther[End Date Calc],"&gt;="&amp;A1310),0)))</f>
        <v/>
      </c>
      <c r="N1310" s="8" t="str" cm="1">
        <f t="array" ref="N1310">IF(A1310="","",IF(COUNTIF(TOther[Frequency],$N$1)=0,0,SUMPRODUCT(--(IFERROR(MOD(A1310-TOther[Start Date],28),1)=0),--(TOther[Frequency]=$N$1),--(TOther[Start Date]&lt;=A1310),--(TOther[End Date Calc]&gt;=A1310),TOther[Amount])))</f>
        <v/>
      </c>
      <c r="O1310" s="8" t="str" cm="1">
        <f t="array" ref="O1310">IF(A1310="","",IF(COUNTIF(TOther[Frequency],$O$1)=0,0,SUMPRODUCT(--(IFERROR(MOD(A1310-TOther[Start Date],42),1)=0),--(TOther[Frequency]=$O$1),--(TOther[Start Date]&lt;=A1310),--(TOther[End Date Calc]&gt;=A1310),TOther[Amount])))</f>
        <v/>
      </c>
      <c r="P1310" s="8" t="str" cm="1">
        <f t="array" ref="P1310">IF(A1310="","",IF(COUNTIF(TOther[Frequency],$P$1)=0,0,SUMPRODUCT(--(IFERROR(MOD(A1310-TOther[Start Date],56),1)=0),--(TOther[Frequency]=$P$1),--(TOther[Start Date]&lt;=A1310),--(TOther[End Date Calc]&gt;=A1310),TOther[Amount])))</f>
        <v/>
      </c>
      <c r="Q1310" s="8" t="str">
        <f>IF(A1310="","",IF(COUNTIF(TOther[Frequency],$Q$1)=0,0,IF(B1310="N",SUMIFS(TOther[Amount],TOther[Frequency],$Q$1,TOther[Start Date],"&lt;="&amp;$A1310,TOther[End Date Calc],"&gt;="&amp;A1310,TOther[Start Day],DAY(A1310)),SUMIFS(TOther[Amount],TOther[Frequency],$Q$1,TOther[Start Date],"&lt;="&amp;$A1310,TOther[End Date Calc],"&gt;="&amp;A1310,TOther[Start Day],"&gt;="&amp;DAY(A1310)))))</f>
        <v/>
      </c>
      <c r="R1310" s="8" t="str" cm="1">
        <f t="array" ref="R1310">IF(A1310="","",IF(COUNTIF(TOther[Frequency],R$1)=0,0,SUMPRODUCT(--(TOther[Frequency]=R$1),--(TOther[Start Date]&lt;=A1310),--(TOther[End Date Calc]&gt;=A1310),IF(B1310="N",--(TOther[Start Day]=DAY(A1310)),--(TOther[Start Day]&gt;=DAY(A1310))),--(IFERROR(MOD(TOther[Start Month]-MONTH(A1310)+2,2),1)=0),TOther[Amount])))</f>
        <v/>
      </c>
      <c r="S1310" s="8" t="str" cm="1">
        <f t="array" ref="S1310">IF(A1310="","",IF(COUNTIF(TOther[Frequency],S$1)=0,0,SUMPRODUCT(--(TOther[Frequency]=S$1),--(TOther[Start Date]&lt;=A1310),--(TOther[End Date Calc]&gt;=A1310),IF(B1310="N",--(TOther[Start Day]=DAY(A1310)),--(TOther[Start Day]&gt;=DAY(A1310))),--(IFERROR(MOD(TOther[Start Month]-MONTH(A1310)+3,3),1)=0),TOther[Amount])))</f>
        <v/>
      </c>
      <c r="T1310" s="8" t="str" cm="1">
        <f t="array" ref="T1310">IF($A1310="","",IF(COUNTIF(TOther[Frequency],T$1)=0,0,SUMPRODUCT(--(TOther[Frequency]=T$1),--(TOther[Start Date]&lt;=$A1310),--(TOther[End Date Calc]&gt;=$A1310),IF($B1310="N",--(TOther[Start Day]=DAY($A1310)),--(TOther[Start Day]&gt;=DAY($A1310))),--(IFERROR(MOD(TOther[Start Month]-MONTH($A1310)+4,4),1)=0),TOther[Amount])))</f>
        <v/>
      </c>
      <c r="U1310" s="8" t="str" cm="1">
        <f t="array" ref="U1310">IF(A1310="","",IF(COUNTIF(TOther[Frequency],$U$1)=0,0,SUMPRODUCT(--(TOther[Frequency]=$U$1),--(TOther[Start Date]&lt;=A1310),--(TOther[End Date Calc]&gt;=A1310),IF(B1310="N",--(TOther[Start Day]=DAY(A1310)),--(TOther[Start Day]&gt;=DAY(A1310))),--(IFERROR(MOD(TOther[Start Month]-MONTH(A1310)+6,6),1)=0),TOther[Amount])))</f>
        <v/>
      </c>
      <c r="V1310" s="8" t="str" cm="1">
        <f t="array" ref="V1310">IF(A1310="","",IF(COUNTIF(TOther[Frequency],$V$1)=0,0,SUMPRODUCT(--(TOther[Frequency]=$V$1),--(TOther[Start Date]&lt;=A1310),--(TOther[End Date Calc]&gt;=A1310),IF(B1310="N",--(TOther[Start Day]=DAY(A1310)),--(TOther[Start Day]&gt;=DAY(A1310))),--(IFERROR(MOD(TOther[Start Month]-MONTH(A1310)+12,12),1)=0),TOther[Amount])))</f>
        <v/>
      </c>
      <c r="W1310" s="8" t="str">
        <f>IF(A1310="","",SUMIFS(TOther[Amount],TOther[Start Date],A1310,TOther[Frequency],$W$1))</f>
        <v/>
      </c>
      <c r="X1310" s="9" t="str">
        <f t="shared" si="100"/>
        <v/>
      </c>
      <c r="Y1310" s="9" t="str">
        <f t="shared" si="104"/>
        <v/>
      </c>
      <c r="Z1310" s="8" t="str" cm="1">
        <f t="array" ref="Z1310">IF(A1310="","",IF(COUNTIF('2) Income'!$D$13:$D$32,"Weekly")=0,0,SUMPRODUCT(--(IFERROR(MOD(A1310-'2) Income'!$F$13:$F$32,7),1)=0),--('2) Income'!$D$13:$D$32="Weekly"),--('2) Income'!$F$13:$F$32&lt;=A1310),'2) Income'!$E$13:$E$32)))</f>
        <v/>
      </c>
      <c r="AA1310" s="8" t="str" cm="1">
        <f t="array" ref="AA1310">IF(A1310="","",IF(COUNTIF('2) Income'!$D$13:$D$32,"Every Other Week")=0,0,SUMPRODUCT(--(IFERROR(MOD(A1310-'2) Income'!$F$13:$F$32,14),1)=0),--('2) Income'!$D$13:$D$32="Every Other Week"),--('2) Income'!$F$13:$F$32&lt;=A1310),'2) Income'!$E$13:$E$32)))</f>
        <v/>
      </c>
      <c r="AB1310" s="8" t="str">
        <f>IF(A1310="","",IF(COUNTIF('2) Income'!$D$13:$D$32,"1st and 15th")=0,0,IF(OR(DAY(A1310)=1,DAY(A1310)=15),SUMIFS('2) Income'!$E$13:$E$32,'2) Income'!$D$13:$D$32,"1st and 15th",'2) Income'!$F$13:$F$32,"&lt;="&amp;$A1310),0)))</f>
        <v/>
      </c>
      <c r="AC1310" s="8" t="str">
        <f>IF(A1310="","",IF(COUNTIF('2) Income'!$D$13:$D$32,"2nd Wednesday")=0,0,IF(A1310=(A1310-DAY(A1310)+1+2*7-WEEKDAY(A1310-DAY(A1310)+8-4,1)),SUMIFS('2) Income'!$E$13:$E$32,'2) Income'!$D$13:$D$32,"2nd Wednesday",'2) Income'!$F$13:$F$32,"&lt;="&amp;$A1310),0)))</f>
        <v/>
      </c>
      <c r="AD1310" s="8" t="str">
        <f>IF(A1310="","",IF(COUNTIF('2) Income'!$D$13:$D$32,"3rd Wednesday")=0,0,IF(A1310=(A1310-DAY(A1310)+1+3*7-WEEKDAY(A1310-DAY(A1310)+8-4,1)),SUMIFS('2) Income'!$E$13:$E$32,'2) Income'!$D$13:$D$32,"3rd Wednesday",'2) Income'!$F$13:$F$32,"&lt;="&amp;$A1310),0)))</f>
        <v/>
      </c>
      <c r="AE1310" s="8" t="str">
        <f>IF(A1310="","",IF(COUNTIF('2) Income'!$D$13:$D$32,"4th Wednesday")=0,0,IF(A1310=(A1310-DAY(A1310)+1+4*7-WEEKDAY(A1310-DAY(A1310)+8-4,1)),SUMIFS('2) Income'!$E$13:$E$32,'2) Income'!$D$13:$D$32,"4th Wednesday",'2) Income'!$F$13:$F$32,"&lt;="&amp;$A1310),0)))</f>
        <v/>
      </c>
      <c r="AF1310" s="8" t="str" cm="1">
        <f t="array" ref="AF1310">IF(A1310="","",IF(COUNTIF('2) Income'!$D$13:$D$32,"Every 4 Weeks")=0,0,SUMPRODUCT(--(IFERROR(MOD(A1310-'2) Income'!$F$13:$F$32,28),1)=0),--('2) Income'!$D$13:$D$32="Every 4 Weeks"),--('2) Income'!$F$13:$F$32&lt;=A1310),'2) Income'!$E$13:$E$32)))</f>
        <v/>
      </c>
      <c r="AG1310" s="8" t="str">
        <f>IF(A1310="","",IF(COUNTIF('2) Income'!$D$13:$D$32,"Monthly")=0,0,IF(B1310="N",SUMIFS('2) Income'!$E$13:$E$32,'2) Income'!$D$13:$D$32,"monthly",'2) Income'!$F$13:$F$32,"&lt;="&amp;$A1310,'2) Income'!$I$13:$I$32,DAY(A1310)),SUMIFS('2) Income'!$E$13:$E$32,'2) Income'!$D$13:$D$32,"monthly",'2) Income'!$F$13:$F$32,"&lt;="&amp;$A1310,'2) Income'!$I$13:$I$32,"&gt;="&amp;DAY(A1310)))))</f>
        <v/>
      </c>
      <c r="AH1310" s="8" t="str" cm="1">
        <f t="array" ref="AH1310">IF(A1310="","",IF(COUNTIF('2) Income'!$D$13:$D$32,"Yearly")=0,0,SUMPRODUCT(--('2) Income'!$D$13:$D$32="Yearly"),--('2) Income'!$F$13:$F$32&lt;=A1310),IF(B1310="N",--('2) Income'!$I$13:$I$32=DAY(A1310)),--('2) Income'!$I$13:$I$32&gt;=DAY(A1310))),--(IFERROR(MOD('2) Income'!$H$13:$H$32-MONTH(A1310)+12,12),1)=0),'2) Income'!$E$13:$E$32)))</f>
        <v/>
      </c>
      <c r="AI1310" s="8" t="str">
        <f>IF(A1310="","",IF(COUNTIF('2) Income'!$D$13:$D$32,"one-time")=0,0,SUMIFS('2) Income'!$E$13:$E$32,'2) Income'!$D$13:$D$32,"one-time",'2) Income'!$F$13:$F$32,"="&amp;$A1310)))</f>
        <v/>
      </c>
      <c r="AJ1310" s="9" t="str">
        <f t="shared" si="101"/>
        <v/>
      </c>
    </row>
    <row r="1311" spans="1:36">
      <c r="A1311" s="7" t="str">
        <f>IF(A1310="","",IF(A1310+1&lt;='1) Period'!$E$21,A1310+1,""))</f>
        <v/>
      </c>
      <c r="B1311" s="7" t="e">
        <f t="shared" si="102"/>
        <v>#VALUE!</v>
      </c>
      <c r="C1311" t="e">
        <f t="shared" si="103"/>
        <v>#VALUE!</v>
      </c>
      <c r="D1311" s="8" t="str">
        <f>IF(A1311="","",IF(TEXT(A1311,"dddd")='4) Happy Money'!$E$23,WAllowance,0))</f>
        <v/>
      </c>
      <c r="E1311" s="8" t="str">
        <f>IF(A1311="","",IF(B1311="N",SUMIF(TMonthly[Day of the Month],DAY(A1311),TMonthly[Amount]),SUMIF(TMonthly[Day of the Month],"&gt;="&amp;DAY(A1311),TMonthly[Amount])))</f>
        <v/>
      </c>
      <c r="F1311" s="8" t="str" cm="1">
        <f t="array" ref="F1311">IF(A1311="","",SUMPRODUCT(--(TYearly[Due Date]&lt;=A1311),IF(B1311="N",--(TYearly[Day]=DAY(A1311)),--(TYearly[Day]&gt;=DAY(A1311))),--(IFERROR(MOD(TYearly[Month]-MONTH(A1311)+12,12),1)=0),TYearly[Amount]))</f>
        <v/>
      </c>
      <c r="G1311" s="8" t="str">
        <f>IF(A1311="","",SUMIF(TOneTime[Due Date],A1311,TOneTime[Amount]))</f>
        <v/>
      </c>
      <c r="H1311" s="8" t="str" cm="1">
        <f t="array" ref="H1311">IF(A1311="","",IF(COUNTIF(TOther[Frequency],$H$1)=0,0,SUMPRODUCT(--(IFERROR(MOD(A1311-TOther[Start Date],7),1)=0),--(TOther[Frequency]=$H$1),--(TOther[Start Date]&lt;=A1311),--(TOther[End Date Calc]&gt;=A1311),TOther[Amount])))</f>
        <v/>
      </c>
      <c r="I1311" s="8" t="str" cm="1">
        <f t="array" ref="I1311">IF(A1311="","",IF(COUNTIF(TOther[Frequency],$I$1)=0,0,SUMPRODUCT(--(IFERROR(MOD(A1311-TOther[Start Date],14),1)=0),--(TOther[Frequency]=$I$1),--(TOther[Start Date]&lt;=A1311),--(TOther[End Date Calc]&gt;=A1311),TOther[Amount])))</f>
        <v/>
      </c>
      <c r="J1311" s="8" t="str">
        <f>IF(A1311="","",IF(COUNTIF(TOther[Frequency],$J$1)=0,0,IF(OR(DAY(A1311)=1,DAY(A1311)=15),SUMIFS(TOther[Amount],TOther[Frequency],$J$1,TOther[Start Date],"&lt;="&amp;$A1311,TOther[End Date Calc],"&gt;="&amp;A1311),0)))</f>
        <v/>
      </c>
      <c r="K1311" s="8" t="str">
        <f>IF(A1311="","",IF(COUNTIF(TOther[Frequency],$K$1)=0,0,IF(A1311=(A1311-DAY(A1311)+1+2*7-WEEKDAY(A1311-DAY(A1311)+8-4,1)),SUMIFS(TOther[Amount],TOther[Frequency],$K$1,TOther[Start Date],"&lt;="&amp;$A1311,TOther[End Date Calc],"&gt;="&amp;A1311),0)))</f>
        <v/>
      </c>
      <c r="L1311" s="8" t="str">
        <f>IF(A1311="","",IF(COUNTIF(TOther[Frequency],$L$1)=0,0,IF(A1311=(A1311-DAY(A1311)+1+3*7-WEEKDAY(A1311-DAY(A1311)+8-4,1)),SUMIFS(TOther[Amount],TOther[Frequency],$L$1,TOther[Start Date],"&lt;="&amp;$A1311,TOther[End Date Calc],"&gt;="&amp;A1311),0)))</f>
        <v/>
      </c>
      <c r="M1311" s="8" t="str">
        <f>IF(A1311="","",IF(COUNTIF(TOther[Frequency],$M$1)=0,0,IF(A1311=(A1311-DAY(A1311)+1+4*7-WEEKDAY(A1311-DAY(A1311)+8-4,1)),SUMIFS(TOther[Amount],TOther[Frequency],$M$1,TOther[Start Date],"&lt;="&amp;$A1311,TOther[End Date Calc],"&gt;="&amp;A1311),0)))</f>
        <v/>
      </c>
      <c r="N1311" s="8" t="str" cm="1">
        <f t="array" ref="N1311">IF(A1311="","",IF(COUNTIF(TOther[Frequency],$N$1)=0,0,SUMPRODUCT(--(IFERROR(MOD(A1311-TOther[Start Date],28),1)=0),--(TOther[Frequency]=$N$1),--(TOther[Start Date]&lt;=A1311),--(TOther[End Date Calc]&gt;=A1311),TOther[Amount])))</f>
        <v/>
      </c>
      <c r="O1311" s="8" t="str" cm="1">
        <f t="array" ref="O1311">IF(A1311="","",IF(COUNTIF(TOther[Frequency],$O$1)=0,0,SUMPRODUCT(--(IFERROR(MOD(A1311-TOther[Start Date],42),1)=0),--(TOther[Frequency]=$O$1),--(TOther[Start Date]&lt;=A1311),--(TOther[End Date Calc]&gt;=A1311),TOther[Amount])))</f>
        <v/>
      </c>
      <c r="P1311" s="8" t="str" cm="1">
        <f t="array" ref="P1311">IF(A1311="","",IF(COUNTIF(TOther[Frequency],$P$1)=0,0,SUMPRODUCT(--(IFERROR(MOD(A1311-TOther[Start Date],56),1)=0),--(TOther[Frequency]=$P$1),--(TOther[Start Date]&lt;=A1311),--(TOther[End Date Calc]&gt;=A1311),TOther[Amount])))</f>
        <v/>
      </c>
      <c r="Q1311" s="8" t="str">
        <f>IF(A1311="","",IF(COUNTIF(TOther[Frequency],$Q$1)=0,0,IF(B1311="N",SUMIFS(TOther[Amount],TOther[Frequency],$Q$1,TOther[Start Date],"&lt;="&amp;$A1311,TOther[End Date Calc],"&gt;="&amp;A1311,TOther[Start Day],DAY(A1311)),SUMIFS(TOther[Amount],TOther[Frequency],$Q$1,TOther[Start Date],"&lt;="&amp;$A1311,TOther[End Date Calc],"&gt;="&amp;A1311,TOther[Start Day],"&gt;="&amp;DAY(A1311)))))</f>
        <v/>
      </c>
      <c r="R1311" s="8" t="str" cm="1">
        <f t="array" ref="R1311">IF(A1311="","",IF(COUNTIF(TOther[Frequency],R$1)=0,0,SUMPRODUCT(--(TOther[Frequency]=R$1),--(TOther[Start Date]&lt;=A1311),--(TOther[End Date Calc]&gt;=A1311),IF(B1311="N",--(TOther[Start Day]=DAY(A1311)),--(TOther[Start Day]&gt;=DAY(A1311))),--(IFERROR(MOD(TOther[Start Month]-MONTH(A1311)+2,2),1)=0),TOther[Amount])))</f>
        <v/>
      </c>
      <c r="S1311" s="8" t="str" cm="1">
        <f t="array" ref="S1311">IF(A1311="","",IF(COUNTIF(TOther[Frequency],S$1)=0,0,SUMPRODUCT(--(TOther[Frequency]=S$1),--(TOther[Start Date]&lt;=A1311),--(TOther[End Date Calc]&gt;=A1311),IF(B1311="N",--(TOther[Start Day]=DAY(A1311)),--(TOther[Start Day]&gt;=DAY(A1311))),--(IFERROR(MOD(TOther[Start Month]-MONTH(A1311)+3,3),1)=0),TOther[Amount])))</f>
        <v/>
      </c>
      <c r="T1311" s="8" t="str" cm="1">
        <f t="array" ref="T1311">IF($A1311="","",IF(COUNTIF(TOther[Frequency],T$1)=0,0,SUMPRODUCT(--(TOther[Frequency]=T$1),--(TOther[Start Date]&lt;=$A1311),--(TOther[End Date Calc]&gt;=$A1311),IF($B1311="N",--(TOther[Start Day]=DAY($A1311)),--(TOther[Start Day]&gt;=DAY($A1311))),--(IFERROR(MOD(TOther[Start Month]-MONTH($A1311)+4,4),1)=0),TOther[Amount])))</f>
        <v/>
      </c>
      <c r="U1311" s="8" t="str" cm="1">
        <f t="array" ref="U1311">IF(A1311="","",IF(COUNTIF(TOther[Frequency],$U$1)=0,0,SUMPRODUCT(--(TOther[Frequency]=$U$1),--(TOther[Start Date]&lt;=A1311),--(TOther[End Date Calc]&gt;=A1311),IF(B1311="N",--(TOther[Start Day]=DAY(A1311)),--(TOther[Start Day]&gt;=DAY(A1311))),--(IFERROR(MOD(TOther[Start Month]-MONTH(A1311)+6,6),1)=0),TOther[Amount])))</f>
        <v/>
      </c>
      <c r="V1311" s="8" t="str" cm="1">
        <f t="array" ref="V1311">IF(A1311="","",IF(COUNTIF(TOther[Frequency],$V$1)=0,0,SUMPRODUCT(--(TOther[Frequency]=$V$1),--(TOther[Start Date]&lt;=A1311),--(TOther[End Date Calc]&gt;=A1311),IF(B1311="N",--(TOther[Start Day]=DAY(A1311)),--(TOther[Start Day]&gt;=DAY(A1311))),--(IFERROR(MOD(TOther[Start Month]-MONTH(A1311)+12,12),1)=0),TOther[Amount])))</f>
        <v/>
      </c>
      <c r="W1311" s="8" t="str">
        <f>IF(A1311="","",SUMIFS(TOther[Amount],TOther[Start Date],A1311,TOther[Frequency],$W$1))</f>
        <v/>
      </c>
      <c r="X1311" s="9" t="str">
        <f t="shared" si="100"/>
        <v/>
      </c>
      <c r="Y1311" s="9" t="str">
        <f t="shared" si="104"/>
        <v/>
      </c>
      <c r="Z1311" s="8" t="str" cm="1">
        <f t="array" ref="Z1311">IF(A1311="","",IF(COUNTIF('2) Income'!$D$13:$D$32,"Weekly")=0,0,SUMPRODUCT(--(IFERROR(MOD(A1311-'2) Income'!$F$13:$F$32,7),1)=0),--('2) Income'!$D$13:$D$32="Weekly"),--('2) Income'!$F$13:$F$32&lt;=A1311),'2) Income'!$E$13:$E$32)))</f>
        <v/>
      </c>
      <c r="AA1311" s="8" t="str" cm="1">
        <f t="array" ref="AA1311">IF(A1311="","",IF(COUNTIF('2) Income'!$D$13:$D$32,"Every Other Week")=0,0,SUMPRODUCT(--(IFERROR(MOD(A1311-'2) Income'!$F$13:$F$32,14),1)=0),--('2) Income'!$D$13:$D$32="Every Other Week"),--('2) Income'!$F$13:$F$32&lt;=A1311),'2) Income'!$E$13:$E$32)))</f>
        <v/>
      </c>
      <c r="AB1311" s="8" t="str">
        <f>IF(A1311="","",IF(COUNTIF('2) Income'!$D$13:$D$32,"1st and 15th")=0,0,IF(OR(DAY(A1311)=1,DAY(A1311)=15),SUMIFS('2) Income'!$E$13:$E$32,'2) Income'!$D$13:$D$32,"1st and 15th",'2) Income'!$F$13:$F$32,"&lt;="&amp;$A1311),0)))</f>
        <v/>
      </c>
      <c r="AC1311" s="8" t="str">
        <f>IF(A1311="","",IF(COUNTIF('2) Income'!$D$13:$D$32,"2nd Wednesday")=0,0,IF(A1311=(A1311-DAY(A1311)+1+2*7-WEEKDAY(A1311-DAY(A1311)+8-4,1)),SUMIFS('2) Income'!$E$13:$E$32,'2) Income'!$D$13:$D$32,"2nd Wednesday",'2) Income'!$F$13:$F$32,"&lt;="&amp;$A1311),0)))</f>
        <v/>
      </c>
      <c r="AD1311" s="8" t="str">
        <f>IF(A1311="","",IF(COUNTIF('2) Income'!$D$13:$D$32,"3rd Wednesday")=0,0,IF(A1311=(A1311-DAY(A1311)+1+3*7-WEEKDAY(A1311-DAY(A1311)+8-4,1)),SUMIFS('2) Income'!$E$13:$E$32,'2) Income'!$D$13:$D$32,"3rd Wednesday",'2) Income'!$F$13:$F$32,"&lt;="&amp;$A1311),0)))</f>
        <v/>
      </c>
      <c r="AE1311" s="8" t="str">
        <f>IF(A1311="","",IF(COUNTIF('2) Income'!$D$13:$D$32,"4th Wednesday")=0,0,IF(A1311=(A1311-DAY(A1311)+1+4*7-WEEKDAY(A1311-DAY(A1311)+8-4,1)),SUMIFS('2) Income'!$E$13:$E$32,'2) Income'!$D$13:$D$32,"4th Wednesday",'2) Income'!$F$13:$F$32,"&lt;="&amp;$A1311),0)))</f>
        <v/>
      </c>
      <c r="AF1311" s="8" t="str" cm="1">
        <f t="array" ref="AF1311">IF(A1311="","",IF(COUNTIF('2) Income'!$D$13:$D$32,"Every 4 Weeks")=0,0,SUMPRODUCT(--(IFERROR(MOD(A1311-'2) Income'!$F$13:$F$32,28),1)=0),--('2) Income'!$D$13:$D$32="Every 4 Weeks"),--('2) Income'!$F$13:$F$32&lt;=A1311),'2) Income'!$E$13:$E$32)))</f>
        <v/>
      </c>
      <c r="AG1311" s="8" t="str">
        <f>IF(A1311="","",IF(COUNTIF('2) Income'!$D$13:$D$32,"Monthly")=0,0,IF(B1311="N",SUMIFS('2) Income'!$E$13:$E$32,'2) Income'!$D$13:$D$32,"monthly",'2) Income'!$F$13:$F$32,"&lt;="&amp;$A1311,'2) Income'!$I$13:$I$32,DAY(A1311)),SUMIFS('2) Income'!$E$13:$E$32,'2) Income'!$D$13:$D$32,"monthly",'2) Income'!$F$13:$F$32,"&lt;="&amp;$A1311,'2) Income'!$I$13:$I$32,"&gt;="&amp;DAY(A1311)))))</f>
        <v/>
      </c>
      <c r="AH1311" s="8" t="str" cm="1">
        <f t="array" ref="AH1311">IF(A1311="","",IF(COUNTIF('2) Income'!$D$13:$D$32,"Yearly")=0,0,SUMPRODUCT(--('2) Income'!$D$13:$D$32="Yearly"),--('2) Income'!$F$13:$F$32&lt;=A1311),IF(B1311="N",--('2) Income'!$I$13:$I$32=DAY(A1311)),--('2) Income'!$I$13:$I$32&gt;=DAY(A1311))),--(IFERROR(MOD('2) Income'!$H$13:$H$32-MONTH(A1311)+12,12),1)=0),'2) Income'!$E$13:$E$32)))</f>
        <v/>
      </c>
      <c r="AI1311" s="8" t="str">
        <f>IF(A1311="","",IF(COUNTIF('2) Income'!$D$13:$D$32,"one-time")=0,0,SUMIFS('2) Income'!$E$13:$E$32,'2) Income'!$D$13:$D$32,"one-time",'2) Income'!$F$13:$F$32,"="&amp;$A1311)))</f>
        <v/>
      </c>
      <c r="AJ1311" s="9" t="str">
        <f t="shared" si="101"/>
        <v/>
      </c>
    </row>
    <row r="1312" spans="1:36">
      <c r="A1312" s="7" t="str">
        <f>IF(A1311="","",IF(A1311+1&lt;='1) Period'!$E$21,A1311+1,""))</f>
        <v/>
      </c>
      <c r="B1312" s="7" t="e">
        <f t="shared" si="102"/>
        <v>#VALUE!</v>
      </c>
      <c r="C1312" t="e">
        <f t="shared" si="103"/>
        <v>#VALUE!</v>
      </c>
      <c r="D1312" s="8" t="str">
        <f>IF(A1312="","",IF(TEXT(A1312,"dddd")='4) Happy Money'!$E$23,WAllowance,0))</f>
        <v/>
      </c>
      <c r="E1312" s="8" t="str">
        <f>IF(A1312="","",IF(B1312="N",SUMIF(TMonthly[Day of the Month],DAY(A1312),TMonthly[Amount]),SUMIF(TMonthly[Day of the Month],"&gt;="&amp;DAY(A1312),TMonthly[Amount])))</f>
        <v/>
      </c>
      <c r="F1312" s="8" t="str" cm="1">
        <f t="array" ref="F1312">IF(A1312="","",SUMPRODUCT(--(TYearly[Due Date]&lt;=A1312),IF(B1312="N",--(TYearly[Day]=DAY(A1312)),--(TYearly[Day]&gt;=DAY(A1312))),--(IFERROR(MOD(TYearly[Month]-MONTH(A1312)+12,12),1)=0),TYearly[Amount]))</f>
        <v/>
      </c>
      <c r="G1312" s="8" t="str">
        <f>IF(A1312="","",SUMIF(TOneTime[Due Date],A1312,TOneTime[Amount]))</f>
        <v/>
      </c>
      <c r="H1312" s="8" t="str" cm="1">
        <f t="array" ref="H1312">IF(A1312="","",IF(COUNTIF(TOther[Frequency],$H$1)=0,0,SUMPRODUCT(--(IFERROR(MOD(A1312-TOther[Start Date],7),1)=0),--(TOther[Frequency]=$H$1),--(TOther[Start Date]&lt;=A1312),--(TOther[End Date Calc]&gt;=A1312),TOther[Amount])))</f>
        <v/>
      </c>
      <c r="I1312" s="8" t="str" cm="1">
        <f t="array" ref="I1312">IF(A1312="","",IF(COUNTIF(TOther[Frequency],$I$1)=0,0,SUMPRODUCT(--(IFERROR(MOD(A1312-TOther[Start Date],14),1)=0),--(TOther[Frequency]=$I$1),--(TOther[Start Date]&lt;=A1312),--(TOther[End Date Calc]&gt;=A1312),TOther[Amount])))</f>
        <v/>
      </c>
      <c r="J1312" s="8" t="str">
        <f>IF(A1312="","",IF(COUNTIF(TOther[Frequency],$J$1)=0,0,IF(OR(DAY(A1312)=1,DAY(A1312)=15),SUMIFS(TOther[Amount],TOther[Frequency],$J$1,TOther[Start Date],"&lt;="&amp;$A1312,TOther[End Date Calc],"&gt;="&amp;A1312),0)))</f>
        <v/>
      </c>
      <c r="K1312" s="8" t="str">
        <f>IF(A1312="","",IF(COUNTIF(TOther[Frequency],$K$1)=0,0,IF(A1312=(A1312-DAY(A1312)+1+2*7-WEEKDAY(A1312-DAY(A1312)+8-4,1)),SUMIFS(TOther[Amount],TOther[Frequency],$K$1,TOther[Start Date],"&lt;="&amp;$A1312,TOther[End Date Calc],"&gt;="&amp;A1312),0)))</f>
        <v/>
      </c>
      <c r="L1312" s="8" t="str">
        <f>IF(A1312="","",IF(COUNTIF(TOther[Frequency],$L$1)=0,0,IF(A1312=(A1312-DAY(A1312)+1+3*7-WEEKDAY(A1312-DAY(A1312)+8-4,1)),SUMIFS(TOther[Amount],TOther[Frequency],$L$1,TOther[Start Date],"&lt;="&amp;$A1312,TOther[End Date Calc],"&gt;="&amp;A1312),0)))</f>
        <v/>
      </c>
      <c r="M1312" s="8" t="str">
        <f>IF(A1312="","",IF(COUNTIF(TOther[Frequency],$M$1)=0,0,IF(A1312=(A1312-DAY(A1312)+1+4*7-WEEKDAY(A1312-DAY(A1312)+8-4,1)),SUMIFS(TOther[Amount],TOther[Frequency],$M$1,TOther[Start Date],"&lt;="&amp;$A1312,TOther[End Date Calc],"&gt;="&amp;A1312),0)))</f>
        <v/>
      </c>
      <c r="N1312" s="8" t="str" cm="1">
        <f t="array" ref="N1312">IF(A1312="","",IF(COUNTIF(TOther[Frequency],$N$1)=0,0,SUMPRODUCT(--(IFERROR(MOD(A1312-TOther[Start Date],28),1)=0),--(TOther[Frequency]=$N$1),--(TOther[Start Date]&lt;=A1312),--(TOther[End Date Calc]&gt;=A1312),TOther[Amount])))</f>
        <v/>
      </c>
      <c r="O1312" s="8" t="str" cm="1">
        <f t="array" ref="O1312">IF(A1312="","",IF(COUNTIF(TOther[Frequency],$O$1)=0,0,SUMPRODUCT(--(IFERROR(MOD(A1312-TOther[Start Date],42),1)=0),--(TOther[Frequency]=$O$1),--(TOther[Start Date]&lt;=A1312),--(TOther[End Date Calc]&gt;=A1312),TOther[Amount])))</f>
        <v/>
      </c>
      <c r="P1312" s="8" t="str" cm="1">
        <f t="array" ref="P1312">IF(A1312="","",IF(COUNTIF(TOther[Frequency],$P$1)=0,0,SUMPRODUCT(--(IFERROR(MOD(A1312-TOther[Start Date],56),1)=0),--(TOther[Frequency]=$P$1),--(TOther[Start Date]&lt;=A1312),--(TOther[End Date Calc]&gt;=A1312),TOther[Amount])))</f>
        <v/>
      </c>
      <c r="Q1312" s="8" t="str">
        <f>IF(A1312="","",IF(COUNTIF(TOther[Frequency],$Q$1)=0,0,IF(B1312="N",SUMIFS(TOther[Amount],TOther[Frequency],$Q$1,TOther[Start Date],"&lt;="&amp;$A1312,TOther[End Date Calc],"&gt;="&amp;A1312,TOther[Start Day],DAY(A1312)),SUMIFS(TOther[Amount],TOther[Frequency],$Q$1,TOther[Start Date],"&lt;="&amp;$A1312,TOther[End Date Calc],"&gt;="&amp;A1312,TOther[Start Day],"&gt;="&amp;DAY(A1312)))))</f>
        <v/>
      </c>
      <c r="R1312" s="8" t="str" cm="1">
        <f t="array" ref="R1312">IF(A1312="","",IF(COUNTIF(TOther[Frequency],R$1)=0,0,SUMPRODUCT(--(TOther[Frequency]=R$1),--(TOther[Start Date]&lt;=A1312),--(TOther[End Date Calc]&gt;=A1312),IF(B1312="N",--(TOther[Start Day]=DAY(A1312)),--(TOther[Start Day]&gt;=DAY(A1312))),--(IFERROR(MOD(TOther[Start Month]-MONTH(A1312)+2,2),1)=0),TOther[Amount])))</f>
        <v/>
      </c>
      <c r="S1312" s="8" t="str" cm="1">
        <f t="array" ref="S1312">IF(A1312="","",IF(COUNTIF(TOther[Frequency],S$1)=0,0,SUMPRODUCT(--(TOther[Frequency]=S$1),--(TOther[Start Date]&lt;=A1312),--(TOther[End Date Calc]&gt;=A1312),IF(B1312="N",--(TOther[Start Day]=DAY(A1312)),--(TOther[Start Day]&gt;=DAY(A1312))),--(IFERROR(MOD(TOther[Start Month]-MONTH(A1312)+3,3),1)=0),TOther[Amount])))</f>
        <v/>
      </c>
      <c r="T1312" s="8" t="str" cm="1">
        <f t="array" ref="T1312">IF($A1312="","",IF(COUNTIF(TOther[Frequency],T$1)=0,0,SUMPRODUCT(--(TOther[Frequency]=T$1),--(TOther[Start Date]&lt;=$A1312),--(TOther[End Date Calc]&gt;=$A1312),IF($B1312="N",--(TOther[Start Day]=DAY($A1312)),--(TOther[Start Day]&gt;=DAY($A1312))),--(IFERROR(MOD(TOther[Start Month]-MONTH($A1312)+4,4),1)=0),TOther[Amount])))</f>
        <v/>
      </c>
      <c r="U1312" s="8" t="str" cm="1">
        <f t="array" ref="U1312">IF(A1312="","",IF(COUNTIF(TOther[Frequency],$U$1)=0,0,SUMPRODUCT(--(TOther[Frequency]=$U$1),--(TOther[Start Date]&lt;=A1312),--(TOther[End Date Calc]&gt;=A1312),IF(B1312="N",--(TOther[Start Day]=DAY(A1312)),--(TOther[Start Day]&gt;=DAY(A1312))),--(IFERROR(MOD(TOther[Start Month]-MONTH(A1312)+6,6),1)=0),TOther[Amount])))</f>
        <v/>
      </c>
      <c r="V1312" s="8" t="str" cm="1">
        <f t="array" ref="V1312">IF(A1312="","",IF(COUNTIF(TOther[Frequency],$V$1)=0,0,SUMPRODUCT(--(TOther[Frequency]=$V$1),--(TOther[Start Date]&lt;=A1312),--(TOther[End Date Calc]&gt;=A1312),IF(B1312="N",--(TOther[Start Day]=DAY(A1312)),--(TOther[Start Day]&gt;=DAY(A1312))),--(IFERROR(MOD(TOther[Start Month]-MONTH(A1312)+12,12),1)=0),TOther[Amount])))</f>
        <v/>
      </c>
      <c r="W1312" s="8" t="str">
        <f>IF(A1312="","",SUMIFS(TOther[Amount],TOther[Start Date],A1312,TOther[Frequency],$W$1))</f>
        <v/>
      </c>
      <c r="X1312" s="9" t="str">
        <f t="shared" si="100"/>
        <v/>
      </c>
      <c r="Y1312" s="9" t="str">
        <f t="shared" si="104"/>
        <v/>
      </c>
      <c r="Z1312" s="8" t="str" cm="1">
        <f t="array" ref="Z1312">IF(A1312="","",IF(COUNTIF('2) Income'!$D$13:$D$32,"Weekly")=0,0,SUMPRODUCT(--(IFERROR(MOD(A1312-'2) Income'!$F$13:$F$32,7),1)=0),--('2) Income'!$D$13:$D$32="Weekly"),--('2) Income'!$F$13:$F$32&lt;=A1312),'2) Income'!$E$13:$E$32)))</f>
        <v/>
      </c>
      <c r="AA1312" s="8" t="str" cm="1">
        <f t="array" ref="AA1312">IF(A1312="","",IF(COUNTIF('2) Income'!$D$13:$D$32,"Every Other Week")=0,0,SUMPRODUCT(--(IFERROR(MOD(A1312-'2) Income'!$F$13:$F$32,14),1)=0),--('2) Income'!$D$13:$D$32="Every Other Week"),--('2) Income'!$F$13:$F$32&lt;=A1312),'2) Income'!$E$13:$E$32)))</f>
        <v/>
      </c>
      <c r="AB1312" s="8" t="str">
        <f>IF(A1312="","",IF(COUNTIF('2) Income'!$D$13:$D$32,"1st and 15th")=0,0,IF(OR(DAY(A1312)=1,DAY(A1312)=15),SUMIFS('2) Income'!$E$13:$E$32,'2) Income'!$D$13:$D$32,"1st and 15th",'2) Income'!$F$13:$F$32,"&lt;="&amp;$A1312),0)))</f>
        <v/>
      </c>
      <c r="AC1312" s="8" t="str">
        <f>IF(A1312="","",IF(COUNTIF('2) Income'!$D$13:$D$32,"2nd Wednesday")=0,0,IF(A1312=(A1312-DAY(A1312)+1+2*7-WEEKDAY(A1312-DAY(A1312)+8-4,1)),SUMIFS('2) Income'!$E$13:$E$32,'2) Income'!$D$13:$D$32,"2nd Wednesday",'2) Income'!$F$13:$F$32,"&lt;="&amp;$A1312),0)))</f>
        <v/>
      </c>
      <c r="AD1312" s="8" t="str">
        <f>IF(A1312="","",IF(COUNTIF('2) Income'!$D$13:$D$32,"3rd Wednesday")=0,0,IF(A1312=(A1312-DAY(A1312)+1+3*7-WEEKDAY(A1312-DAY(A1312)+8-4,1)),SUMIFS('2) Income'!$E$13:$E$32,'2) Income'!$D$13:$D$32,"3rd Wednesday",'2) Income'!$F$13:$F$32,"&lt;="&amp;$A1312),0)))</f>
        <v/>
      </c>
      <c r="AE1312" s="8" t="str">
        <f>IF(A1312="","",IF(COUNTIF('2) Income'!$D$13:$D$32,"4th Wednesday")=0,0,IF(A1312=(A1312-DAY(A1312)+1+4*7-WEEKDAY(A1312-DAY(A1312)+8-4,1)),SUMIFS('2) Income'!$E$13:$E$32,'2) Income'!$D$13:$D$32,"4th Wednesday",'2) Income'!$F$13:$F$32,"&lt;="&amp;$A1312),0)))</f>
        <v/>
      </c>
      <c r="AF1312" s="8" t="str" cm="1">
        <f t="array" ref="AF1312">IF(A1312="","",IF(COUNTIF('2) Income'!$D$13:$D$32,"Every 4 Weeks")=0,0,SUMPRODUCT(--(IFERROR(MOD(A1312-'2) Income'!$F$13:$F$32,28),1)=0),--('2) Income'!$D$13:$D$32="Every 4 Weeks"),--('2) Income'!$F$13:$F$32&lt;=A1312),'2) Income'!$E$13:$E$32)))</f>
        <v/>
      </c>
      <c r="AG1312" s="8" t="str">
        <f>IF(A1312="","",IF(COUNTIF('2) Income'!$D$13:$D$32,"Monthly")=0,0,IF(B1312="N",SUMIFS('2) Income'!$E$13:$E$32,'2) Income'!$D$13:$D$32,"monthly",'2) Income'!$F$13:$F$32,"&lt;="&amp;$A1312,'2) Income'!$I$13:$I$32,DAY(A1312)),SUMIFS('2) Income'!$E$13:$E$32,'2) Income'!$D$13:$D$32,"monthly",'2) Income'!$F$13:$F$32,"&lt;="&amp;$A1312,'2) Income'!$I$13:$I$32,"&gt;="&amp;DAY(A1312)))))</f>
        <v/>
      </c>
      <c r="AH1312" s="8" t="str" cm="1">
        <f t="array" ref="AH1312">IF(A1312="","",IF(COUNTIF('2) Income'!$D$13:$D$32,"Yearly")=0,0,SUMPRODUCT(--('2) Income'!$D$13:$D$32="Yearly"),--('2) Income'!$F$13:$F$32&lt;=A1312),IF(B1312="N",--('2) Income'!$I$13:$I$32=DAY(A1312)),--('2) Income'!$I$13:$I$32&gt;=DAY(A1312))),--(IFERROR(MOD('2) Income'!$H$13:$H$32-MONTH(A1312)+12,12),1)=0),'2) Income'!$E$13:$E$32)))</f>
        <v/>
      </c>
      <c r="AI1312" s="8" t="str">
        <f>IF(A1312="","",IF(COUNTIF('2) Income'!$D$13:$D$32,"one-time")=0,0,SUMIFS('2) Income'!$E$13:$E$32,'2) Income'!$D$13:$D$32,"one-time",'2) Income'!$F$13:$F$32,"="&amp;$A1312)))</f>
        <v/>
      </c>
      <c r="AJ1312" s="9" t="str">
        <f t="shared" si="101"/>
        <v/>
      </c>
    </row>
    <row r="1313" spans="1:36">
      <c r="A1313" s="7" t="str">
        <f>IF(A1312="","",IF(A1312+1&lt;='1) Period'!$E$21,A1312+1,""))</f>
        <v/>
      </c>
      <c r="B1313" s="7" t="e">
        <f t="shared" si="102"/>
        <v>#VALUE!</v>
      </c>
      <c r="C1313" t="e">
        <f t="shared" si="103"/>
        <v>#VALUE!</v>
      </c>
      <c r="D1313" s="8" t="str">
        <f>IF(A1313="","",IF(TEXT(A1313,"dddd")='4) Happy Money'!$E$23,WAllowance,0))</f>
        <v/>
      </c>
      <c r="E1313" s="8" t="str">
        <f>IF(A1313="","",IF(B1313="N",SUMIF(TMonthly[Day of the Month],DAY(A1313),TMonthly[Amount]),SUMIF(TMonthly[Day of the Month],"&gt;="&amp;DAY(A1313),TMonthly[Amount])))</f>
        <v/>
      </c>
      <c r="F1313" s="8" t="str" cm="1">
        <f t="array" ref="F1313">IF(A1313="","",SUMPRODUCT(--(TYearly[Due Date]&lt;=A1313),IF(B1313="N",--(TYearly[Day]=DAY(A1313)),--(TYearly[Day]&gt;=DAY(A1313))),--(IFERROR(MOD(TYearly[Month]-MONTH(A1313)+12,12),1)=0),TYearly[Amount]))</f>
        <v/>
      </c>
      <c r="G1313" s="8" t="str">
        <f>IF(A1313="","",SUMIF(TOneTime[Due Date],A1313,TOneTime[Amount]))</f>
        <v/>
      </c>
      <c r="H1313" s="8" t="str" cm="1">
        <f t="array" ref="H1313">IF(A1313="","",IF(COUNTIF(TOther[Frequency],$H$1)=0,0,SUMPRODUCT(--(IFERROR(MOD(A1313-TOther[Start Date],7),1)=0),--(TOther[Frequency]=$H$1),--(TOther[Start Date]&lt;=A1313),--(TOther[End Date Calc]&gt;=A1313),TOther[Amount])))</f>
        <v/>
      </c>
      <c r="I1313" s="8" t="str" cm="1">
        <f t="array" ref="I1313">IF(A1313="","",IF(COUNTIF(TOther[Frequency],$I$1)=0,0,SUMPRODUCT(--(IFERROR(MOD(A1313-TOther[Start Date],14),1)=0),--(TOther[Frequency]=$I$1),--(TOther[Start Date]&lt;=A1313),--(TOther[End Date Calc]&gt;=A1313),TOther[Amount])))</f>
        <v/>
      </c>
      <c r="J1313" s="8" t="str">
        <f>IF(A1313="","",IF(COUNTIF(TOther[Frequency],$J$1)=0,0,IF(OR(DAY(A1313)=1,DAY(A1313)=15),SUMIFS(TOther[Amount],TOther[Frequency],$J$1,TOther[Start Date],"&lt;="&amp;$A1313,TOther[End Date Calc],"&gt;="&amp;A1313),0)))</f>
        <v/>
      </c>
      <c r="K1313" s="8" t="str">
        <f>IF(A1313="","",IF(COUNTIF(TOther[Frequency],$K$1)=0,0,IF(A1313=(A1313-DAY(A1313)+1+2*7-WEEKDAY(A1313-DAY(A1313)+8-4,1)),SUMIFS(TOther[Amount],TOther[Frequency],$K$1,TOther[Start Date],"&lt;="&amp;$A1313,TOther[End Date Calc],"&gt;="&amp;A1313),0)))</f>
        <v/>
      </c>
      <c r="L1313" s="8" t="str">
        <f>IF(A1313="","",IF(COUNTIF(TOther[Frequency],$L$1)=0,0,IF(A1313=(A1313-DAY(A1313)+1+3*7-WEEKDAY(A1313-DAY(A1313)+8-4,1)),SUMIFS(TOther[Amount],TOther[Frequency],$L$1,TOther[Start Date],"&lt;="&amp;$A1313,TOther[End Date Calc],"&gt;="&amp;A1313),0)))</f>
        <v/>
      </c>
      <c r="M1313" s="8" t="str">
        <f>IF(A1313="","",IF(COUNTIF(TOther[Frequency],$M$1)=0,0,IF(A1313=(A1313-DAY(A1313)+1+4*7-WEEKDAY(A1313-DAY(A1313)+8-4,1)),SUMIFS(TOther[Amount],TOther[Frequency],$M$1,TOther[Start Date],"&lt;="&amp;$A1313,TOther[End Date Calc],"&gt;="&amp;A1313),0)))</f>
        <v/>
      </c>
      <c r="N1313" s="8" t="str" cm="1">
        <f t="array" ref="N1313">IF(A1313="","",IF(COUNTIF(TOther[Frequency],$N$1)=0,0,SUMPRODUCT(--(IFERROR(MOD(A1313-TOther[Start Date],28),1)=0),--(TOther[Frequency]=$N$1),--(TOther[Start Date]&lt;=A1313),--(TOther[End Date Calc]&gt;=A1313),TOther[Amount])))</f>
        <v/>
      </c>
      <c r="O1313" s="8" t="str" cm="1">
        <f t="array" ref="O1313">IF(A1313="","",IF(COUNTIF(TOther[Frequency],$O$1)=0,0,SUMPRODUCT(--(IFERROR(MOD(A1313-TOther[Start Date],42),1)=0),--(TOther[Frequency]=$O$1),--(TOther[Start Date]&lt;=A1313),--(TOther[End Date Calc]&gt;=A1313),TOther[Amount])))</f>
        <v/>
      </c>
      <c r="P1313" s="8" t="str" cm="1">
        <f t="array" ref="P1313">IF(A1313="","",IF(COUNTIF(TOther[Frequency],$P$1)=0,0,SUMPRODUCT(--(IFERROR(MOD(A1313-TOther[Start Date],56),1)=0),--(TOther[Frequency]=$P$1),--(TOther[Start Date]&lt;=A1313),--(TOther[End Date Calc]&gt;=A1313),TOther[Amount])))</f>
        <v/>
      </c>
      <c r="Q1313" s="8" t="str">
        <f>IF(A1313="","",IF(COUNTIF(TOther[Frequency],$Q$1)=0,0,IF(B1313="N",SUMIFS(TOther[Amount],TOther[Frequency],$Q$1,TOther[Start Date],"&lt;="&amp;$A1313,TOther[End Date Calc],"&gt;="&amp;A1313,TOther[Start Day],DAY(A1313)),SUMIFS(TOther[Amount],TOther[Frequency],$Q$1,TOther[Start Date],"&lt;="&amp;$A1313,TOther[End Date Calc],"&gt;="&amp;A1313,TOther[Start Day],"&gt;="&amp;DAY(A1313)))))</f>
        <v/>
      </c>
      <c r="R1313" s="8" t="str" cm="1">
        <f t="array" ref="R1313">IF(A1313="","",IF(COUNTIF(TOther[Frequency],R$1)=0,0,SUMPRODUCT(--(TOther[Frequency]=R$1),--(TOther[Start Date]&lt;=A1313),--(TOther[End Date Calc]&gt;=A1313),IF(B1313="N",--(TOther[Start Day]=DAY(A1313)),--(TOther[Start Day]&gt;=DAY(A1313))),--(IFERROR(MOD(TOther[Start Month]-MONTH(A1313)+2,2),1)=0),TOther[Amount])))</f>
        <v/>
      </c>
      <c r="S1313" s="8" t="str" cm="1">
        <f t="array" ref="S1313">IF(A1313="","",IF(COUNTIF(TOther[Frequency],S$1)=0,0,SUMPRODUCT(--(TOther[Frequency]=S$1),--(TOther[Start Date]&lt;=A1313),--(TOther[End Date Calc]&gt;=A1313),IF(B1313="N",--(TOther[Start Day]=DAY(A1313)),--(TOther[Start Day]&gt;=DAY(A1313))),--(IFERROR(MOD(TOther[Start Month]-MONTH(A1313)+3,3),1)=0),TOther[Amount])))</f>
        <v/>
      </c>
      <c r="T1313" s="8" t="str" cm="1">
        <f t="array" ref="T1313">IF($A1313="","",IF(COUNTIF(TOther[Frequency],T$1)=0,0,SUMPRODUCT(--(TOther[Frequency]=T$1),--(TOther[Start Date]&lt;=$A1313),--(TOther[End Date Calc]&gt;=$A1313),IF($B1313="N",--(TOther[Start Day]=DAY($A1313)),--(TOther[Start Day]&gt;=DAY($A1313))),--(IFERROR(MOD(TOther[Start Month]-MONTH($A1313)+4,4),1)=0),TOther[Amount])))</f>
        <v/>
      </c>
      <c r="U1313" s="8" t="str" cm="1">
        <f t="array" ref="U1313">IF(A1313="","",IF(COUNTIF(TOther[Frequency],$U$1)=0,0,SUMPRODUCT(--(TOther[Frequency]=$U$1),--(TOther[Start Date]&lt;=A1313),--(TOther[End Date Calc]&gt;=A1313),IF(B1313="N",--(TOther[Start Day]=DAY(A1313)),--(TOther[Start Day]&gt;=DAY(A1313))),--(IFERROR(MOD(TOther[Start Month]-MONTH(A1313)+6,6),1)=0),TOther[Amount])))</f>
        <v/>
      </c>
      <c r="V1313" s="8" t="str" cm="1">
        <f t="array" ref="V1313">IF(A1313="","",IF(COUNTIF(TOther[Frequency],$V$1)=0,0,SUMPRODUCT(--(TOther[Frequency]=$V$1),--(TOther[Start Date]&lt;=A1313),--(TOther[End Date Calc]&gt;=A1313),IF(B1313="N",--(TOther[Start Day]=DAY(A1313)),--(TOther[Start Day]&gt;=DAY(A1313))),--(IFERROR(MOD(TOther[Start Month]-MONTH(A1313)+12,12),1)=0),TOther[Amount])))</f>
        <v/>
      </c>
      <c r="W1313" s="8" t="str">
        <f>IF(A1313="","",SUMIFS(TOther[Amount],TOther[Start Date],A1313,TOther[Frequency],$W$1))</f>
        <v/>
      </c>
      <c r="X1313" s="9" t="str">
        <f t="shared" si="100"/>
        <v/>
      </c>
      <c r="Y1313" s="9" t="str">
        <f t="shared" si="104"/>
        <v/>
      </c>
      <c r="Z1313" s="8" t="str" cm="1">
        <f t="array" ref="Z1313">IF(A1313="","",IF(COUNTIF('2) Income'!$D$13:$D$32,"Weekly")=0,0,SUMPRODUCT(--(IFERROR(MOD(A1313-'2) Income'!$F$13:$F$32,7),1)=0),--('2) Income'!$D$13:$D$32="Weekly"),--('2) Income'!$F$13:$F$32&lt;=A1313),'2) Income'!$E$13:$E$32)))</f>
        <v/>
      </c>
      <c r="AA1313" s="8" t="str" cm="1">
        <f t="array" ref="AA1313">IF(A1313="","",IF(COUNTIF('2) Income'!$D$13:$D$32,"Every Other Week")=0,0,SUMPRODUCT(--(IFERROR(MOD(A1313-'2) Income'!$F$13:$F$32,14),1)=0),--('2) Income'!$D$13:$D$32="Every Other Week"),--('2) Income'!$F$13:$F$32&lt;=A1313),'2) Income'!$E$13:$E$32)))</f>
        <v/>
      </c>
      <c r="AB1313" s="8" t="str">
        <f>IF(A1313="","",IF(COUNTIF('2) Income'!$D$13:$D$32,"1st and 15th")=0,0,IF(OR(DAY(A1313)=1,DAY(A1313)=15),SUMIFS('2) Income'!$E$13:$E$32,'2) Income'!$D$13:$D$32,"1st and 15th",'2) Income'!$F$13:$F$32,"&lt;="&amp;$A1313),0)))</f>
        <v/>
      </c>
      <c r="AC1313" s="8" t="str">
        <f>IF(A1313="","",IF(COUNTIF('2) Income'!$D$13:$D$32,"2nd Wednesday")=0,0,IF(A1313=(A1313-DAY(A1313)+1+2*7-WEEKDAY(A1313-DAY(A1313)+8-4,1)),SUMIFS('2) Income'!$E$13:$E$32,'2) Income'!$D$13:$D$32,"2nd Wednesday",'2) Income'!$F$13:$F$32,"&lt;="&amp;$A1313),0)))</f>
        <v/>
      </c>
      <c r="AD1313" s="8" t="str">
        <f>IF(A1313="","",IF(COUNTIF('2) Income'!$D$13:$D$32,"3rd Wednesday")=0,0,IF(A1313=(A1313-DAY(A1313)+1+3*7-WEEKDAY(A1313-DAY(A1313)+8-4,1)),SUMIFS('2) Income'!$E$13:$E$32,'2) Income'!$D$13:$D$32,"3rd Wednesday",'2) Income'!$F$13:$F$32,"&lt;="&amp;$A1313),0)))</f>
        <v/>
      </c>
      <c r="AE1313" s="8" t="str">
        <f>IF(A1313="","",IF(COUNTIF('2) Income'!$D$13:$D$32,"4th Wednesday")=0,0,IF(A1313=(A1313-DAY(A1313)+1+4*7-WEEKDAY(A1313-DAY(A1313)+8-4,1)),SUMIFS('2) Income'!$E$13:$E$32,'2) Income'!$D$13:$D$32,"4th Wednesday",'2) Income'!$F$13:$F$32,"&lt;="&amp;$A1313),0)))</f>
        <v/>
      </c>
      <c r="AF1313" s="8" t="str" cm="1">
        <f t="array" ref="AF1313">IF(A1313="","",IF(COUNTIF('2) Income'!$D$13:$D$32,"Every 4 Weeks")=0,0,SUMPRODUCT(--(IFERROR(MOD(A1313-'2) Income'!$F$13:$F$32,28),1)=0),--('2) Income'!$D$13:$D$32="Every 4 Weeks"),--('2) Income'!$F$13:$F$32&lt;=A1313),'2) Income'!$E$13:$E$32)))</f>
        <v/>
      </c>
      <c r="AG1313" s="8" t="str">
        <f>IF(A1313="","",IF(COUNTIF('2) Income'!$D$13:$D$32,"Monthly")=0,0,IF(B1313="N",SUMIFS('2) Income'!$E$13:$E$32,'2) Income'!$D$13:$D$32,"monthly",'2) Income'!$F$13:$F$32,"&lt;="&amp;$A1313,'2) Income'!$I$13:$I$32,DAY(A1313)),SUMIFS('2) Income'!$E$13:$E$32,'2) Income'!$D$13:$D$32,"monthly",'2) Income'!$F$13:$F$32,"&lt;="&amp;$A1313,'2) Income'!$I$13:$I$32,"&gt;="&amp;DAY(A1313)))))</f>
        <v/>
      </c>
      <c r="AH1313" s="8" t="str" cm="1">
        <f t="array" ref="AH1313">IF(A1313="","",IF(COUNTIF('2) Income'!$D$13:$D$32,"Yearly")=0,0,SUMPRODUCT(--('2) Income'!$D$13:$D$32="Yearly"),--('2) Income'!$F$13:$F$32&lt;=A1313),IF(B1313="N",--('2) Income'!$I$13:$I$32=DAY(A1313)),--('2) Income'!$I$13:$I$32&gt;=DAY(A1313))),--(IFERROR(MOD('2) Income'!$H$13:$H$32-MONTH(A1313)+12,12),1)=0),'2) Income'!$E$13:$E$32)))</f>
        <v/>
      </c>
      <c r="AI1313" s="8" t="str">
        <f>IF(A1313="","",IF(COUNTIF('2) Income'!$D$13:$D$32,"one-time")=0,0,SUMIFS('2) Income'!$E$13:$E$32,'2) Income'!$D$13:$D$32,"one-time",'2) Income'!$F$13:$F$32,"="&amp;$A1313)))</f>
        <v/>
      </c>
      <c r="AJ1313" s="9" t="str">
        <f t="shared" si="101"/>
        <v/>
      </c>
    </row>
    <row r="1314" spans="1:36">
      <c r="A1314" s="7" t="str">
        <f>IF(A1313="","",IF(A1313+1&lt;='1) Period'!$E$21,A1313+1,""))</f>
        <v/>
      </c>
      <c r="B1314" s="7" t="e">
        <f t="shared" si="102"/>
        <v>#VALUE!</v>
      </c>
      <c r="C1314" t="e">
        <f t="shared" si="103"/>
        <v>#VALUE!</v>
      </c>
      <c r="D1314" s="8" t="str">
        <f>IF(A1314="","",IF(TEXT(A1314,"dddd")='4) Happy Money'!$E$23,WAllowance,0))</f>
        <v/>
      </c>
      <c r="E1314" s="8" t="str">
        <f>IF(A1314="","",IF(B1314="N",SUMIF(TMonthly[Day of the Month],DAY(A1314),TMonthly[Amount]),SUMIF(TMonthly[Day of the Month],"&gt;="&amp;DAY(A1314),TMonthly[Amount])))</f>
        <v/>
      </c>
      <c r="F1314" s="8" t="str" cm="1">
        <f t="array" ref="F1314">IF(A1314="","",SUMPRODUCT(--(TYearly[Due Date]&lt;=A1314),IF(B1314="N",--(TYearly[Day]=DAY(A1314)),--(TYearly[Day]&gt;=DAY(A1314))),--(IFERROR(MOD(TYearly[Month]-MONTH(A1314)+12,12),1)=0),TYearly[Amount]))</f>
        <v/>
      </c>
      <c r="G1314" s="8" t="str">
        <f>IF(A1314="","",SUMIF(TOneTime[Due Date],A1314,TOneTime[Amount]))</f>
        <v/>
      </c>
      <c r="H1314" s="8" t="str" cm="1">
        <f t="array" ref="H1314">IF(A1314="","",IF(COUNTIF(TOther[Frequency],$H$1)=0,0,SUMPRODUCT(--(IFERROR(MOD(A1314-TOther[Start Date],7),1)=0),--(TOther[Frequency]=$H$1),--(TOther[Start Date]&lt;=A1314),--(TOther[End Date Calc]&gt;=A1314),TOther[Amount])))</f>
        <v/>
      </c>
      <c r="I1314" s="8" t="str" cm="1">
        <f t="array" ref="I1314">IF(A1314="","",IF(COUNTIF(TOther[Frequency],$I$1)=0,0,SUMPRODUCT(--(IFERROR(MOD(A1314-TOther[Start Date],14),1)=0),--(TOther[Frequency]=$I$1),--(TOther[Start Date]&lt;=A1314),--(TOther[End Date Calc]&gt;=A1314),TOther[Amount])))</f>
        <v/>
      </c>
      <c r="J1314" s="8" t="str">
        <f>IF(A1314="","",IF(COUNTIF(TOther[Frequency],$J$1)=0,0,IF(OR(DAY(A1314)=1,DAY(A1314)=15),SUMIFS(TOther[Amount],TOther[Frequency],$J$1,TOther[Start Date],"&lt;="&amp;$A1314,TOther[End Date Calc],"&gt;="&amp;A1314),0)))</f>
        <v/>
      </c>
      <c r="K1314" s="8" t="str">
        <f>IF(A1314="","",IF(COUNTIF(TOther[Frequency],$K$1)=0,0,IF(A1314=(A1314-DAY(A1314)+1+2*7-WEEKDAY(A1314-DAY(A1314)+8-4,1)),SUMIFS(TOther[Amount],TOther[Frequency],$K$1,TOther[Start Date],"&lt;="&amp;$A1314,TOther[End Date Calc],"&gt;="&amp;A1314),0)))</f>
        <v/>
      </c>
      <c r="L1314" s="8" t="str">
        <f>IF(A1314="","",IF(COUNTIF(TOther[Frequency],$L$1)=0,0,IF(A1314=(A1314-DAY(A1314)+1+3*7-WEEKDAY(A1314-DAY(A1314)+8-4,1)),SUMIFS(TOther[Amount],TOther[Frequency],$L$1,TOther[Start Date],"&lt;="&amp;$A1314,TOther[End Date Calc],"&gt;="&amp;A1314),0)))</f>
        <v/>
      </c>
      <c r="M1314" s="8" t="str">
        <f>IF(A1314="","",IF(COUNTIF(TOther[Frequency],$M$1)=0,0,IF(A1314=(A1314-DAY(A1314)+1+4*7-WEEKDAY(A1314-DAY(A1314)+8-4,1)),SUMIFS(TOther[Amount],TOther[Frequency],$M$1,TOther[Start Date],"&lt;="&amp;$A1314,TOther[End Date Calc],"&gt;="&amp;A1314),0)))</f>
        <v/>
      </c>
      <c r="N1314" s="8" t="str" cm="1">
        <f t="array" ref="N1314">IF(A1314="","",IF(COUNTIF(TOther[Frequency],$N$1)=0,0,SUMPRODUCT(--(IFERROR(MOD(A1314-TOther[Start Date],28),1)=0),--(TOther[Frequency]=$N$1),--(TOther[Start Date]&lt;=A1314),--(TOther[End Date Calc]&gt;=A1314),TOther[Amount])))</f>
        <v/>
      </c>
      <c r="O1314" s="8" t="str" cm="1">
        <f t="array" ref="O1314">IF(A1314="","",IF(COUNTIF(TOther[Frequency],$O$1)=0,0,SUMPRODUCT(--(IFERROR(MOD(A1314-TOther[Start Date],42),1)=0),--(TOther[Frequency]=$O$1),--(TOther[Start Date]&lt;=A1314),--(TOther[End Date Calc]&gt;=A1314),TOther[Amount])))</f>
        <v/>
      </c>
      <c r="P1314" s="8" t="str" cm="1">
        <f t="array" ref="P1314">IF(A1314="","",IF(COUNTIF(TOther[Frequency],$P$1)=0,0,SUMPRODUCT(--(IFERROR(MOD(A1314-TOther[Start Date],56),1)=0),--(TOther[Frequency]=$P$1),--(TOther[Start Date]&lt;=A1314),--(TOther[End Date Calc]&gt;=A1314),TOther[Amount])))</f>
        <v/>
      </c>
      <c r="Q1314" s="8" t="str">
        <f>IF(A1314="","",IF(COUNTIF(TOther[Frequency],$Q$1)=0,0,IF(B1314="N",SUMIFS(TOther[Amount],TOther[Frequency],$Q$1,TOther[Start Date],"&lt;="&amp;$A1314,TOther[End Date Calc],"&gt;="&amp;A1314,TOther[Start Day],DAY(A1314)),SUMIFS(TOther[Amount],TOther[Frequency],$Q$1,TOther[Start Date],"&lt;="&amp;$A1314,TOther[End Date Calc],"&gt;="&amp;A1314,TOther[Start Day],"&gt;="&amp;DAY(A1314)))))</f>
        <v/>
      </c>
      <c r="R1314" s="8" t="str" cm="1">
        <f t="array" ref="R1314">IF(A1314="","",IF(COUNTIF(TOther[Frequency],R$1)=0,0,SUMPRODUCT(--(TOther[Frequency]=R$1),--(TOther[Start Date]&lt;=A1314),--(TOther[End Date Calc]&gt;=A1314),IF(B1314="N",--(TOther[Start Day]=DAY(A1314)),--(TOther[Start Day]&gt;=DAY(A1314))),--(IFERROR(MOD(TOther[Start Month]-MONTH(A1314)+2,2),1)=0),TOther[Amount])))</f>
        <v/>
      </c>
      <c r="S1314" s="8" t="str" cm="1">
        <f t="array" ref="S1314">IF(A1314="","",IF(COUNTIF(TOther[Frequency],S$1)=0,0,SUMPRODUCT(--(TOther[Frequency]=S$1),--(TOther[Start Date]&lt;=A1314),--(TOther[End Date Calc]&gt;=A1314),IF(B1314="N",--(TOther[Start Day]=DAY(A1314)),--(TOther[Start Day]&gt;=DAY(A1314))),--(IFERROR(MOD(TOther[Start Month]-MONTH(A1314)+3,3),1)=0),TOther[Amount])))</f>
        <v/>
      </c>
      <c r="T1314" s="8" t="str" cm="1">
        <f t="array" ref="T1314">IF($A1314="","",IF(COUNTIF(TOther[Frequency],T$1)=0,0,SUMPRODUCT(--(TOther[Frequency]=T$1),--(TOther[Start Date]&lt;=$A1314),--(TOther[End Date Calc]&gt;=$A1314),IF($B1314="N",--(TOther[Start Day]=DAY($A1314)),--(TOther[Start Day]&gt;=DAY($A1314))),--(IFERROR(MOD(TOther[Start Month]-MONTH($A1314)+4,4),1)=0),TOther[Amount])))</f>
        <v/>
      </c>
      <c r="U1314" s="8" t="str" cm="1">
        <f t="array" ref="U1314">IF(A1314="","",IF(COUNTIF(TOther[Frequency],$U$1)=0,0,SUMPRODUCT(--(TOther[Frequency]=$U$1),--(TOther[Start Date]&lt;=A1314),--(TOther[End Date Calc]&gt;=A1314),IF(B1314="N",--(TOther[Start Day]=DAY(A1314)),--(TOther[Start Day]&gt;=DAY(A1314))),--(IFERROR(MOD(TOther[Start Month]-MONTH(A1314)+6,6),1)=0),TOther[Amount])))</f>
        <v/>
      </c>
      <c r="V1314" s="8" t="str" cm="1">
        <f t="array" ref="V1314">IF(A1314="","",IF(COUNTIF(TOther[Frequency],$V$1)=0,0,SUMPRODUCT(--(TOther[Frequency]=$V$1),--(TOther[Start Date]&lt;=A1314),--(TOther[End Date Calc]&gt;=A1314),IF(B1314="N",--(TOther[Start Day]=DAY(A1314)),--(TOther[Start Day]&gt;=DAY(A1314))),--(IFERROR(MOD(TOther[Start Month]-MONTH(A1314)+12,12),1)=0),TOther[Amount])))</f>
        <v/>
      </c>
      <c r="W1314" s="8" t="str">
        <f>IF(A1314="","",SUMIFS(TOther[Amount],TOther[Start Date],A1314,TOther[Frequency],$W$1))</f>
        <v/>
      </c>
      <c r="X1314" s="9" t="str">
        <f t="shared" si="100"/>
        <v/>
      </c>
      <c r="Y1314" s="9" t="str">
        <f t="shared" si="104"/>
        <v/>
      </c>
      <c r="Z1314" s="8" t="str" cm="1">
        <f t="array" ref="Z1314">IF(A1314="","",IF(COUNTIF('2) Income'!$D$13:$D$32,"Weekly")=0,0,SUMPRODUCT(--(IFERROR(MOD(A1314-'2) Income'!$F$13:$F$32,7),1)=0),--('2) Income'!$D$13:$D$32="Weekly"),--('2) Income'!$F$13:$F$32&lt;=A1314),'2) Income'!$E$13:$E$32)))</f>
        <v/>
      </c>
      <c r="AA1314" s="8" t="str" cm="1">
        <f t="array" ref="AA1314">IF(A1314="","",IF(COUNTIF('2) Income'!$D$13:$D$32,"Every Other Week")=0,0,SUMPRODUCT(--(IFERROR(MOD(A1314-'2) Income'!$F$13:$F$32,14),1)=0),--('2) Income'!$D$13:$D$32="Every Other Week"),--('2) Income'!$F$13:$F$32&lt;=A1314),'2) Income'!$E$13:$E$32)))</f>
        <v/>
      </c>
      <c r="AB1314" s="8" t="str">
        <f>IF(A1314="","",IF(COUNTIF('2) Income'!$D$13:$D$32,"1st and 15th")=0,0,IF(OR(DAY(A1314)=1,DAY(A1314)=15),SUMIFS('2) Income'!$E$13:$E$32,'2) Income'!$D$13:$D$32,"1st and 15th",'2) Income'!$F$13:$F$32,"&lt;="&amp;$A1314),0)))</f>
        <v/>
      </c>
      <c r="AC1314" s="8" t="str">
        <f>IF(A1314="","",IF(COUNTIF('2) Income'!$D$13:$D$32,"2nd Wednesday")=0,0,IF(A1314=(A1314-DAY(A1314)+1+2*7-WEEKDAY(A1314-DAY(A1314)+8-4,1)),SUMIFS('2) Income'!$E$13:$E$32,'2) Income'!$D$13:$D$32,"2nd Wednesday",'2) Income'!$F$13:$F$32,"&lt;="&amp;$A1314),0)))</f>
        <v/>
      </c>
      <c r="AD1314" s="8" t="str">
        <f>IF(A1314="","",IF(COUNTIF('2) Income'!$D$13:$D$32,"3rd Wednesday")=0,0,IF(A1314=(A1314-DAY(A1314)+1+3*7-WEEKDAY(A1314-DAY(A1314)+8-4,1)),SUMIFS('2) Income'!$E$13:$E$32,'2) Income'!$D$13:$D$32,"3rd Wednesday",'2) Income'!$F$13:$F$32,"&lt;="&amp;$A1314),0)))</f>
        <v/>
      </c>
      <c r="AE1314" s="8" t="str">
        <f>IF(A1314="","",IF(COUNTIF('2) Income'!$D$13:$D$32,"4th Wednesday")=0,0,IF(A1314=(A1314-DAY(A1314)+1+4*7-WEEKDAY(A1314-DAY(A1314)+8-4,1)),SUMIFS('2) Income'!$E$13:$E$32,'2) Income'!$D$13:$D$32,"4th Wednesday",'2) Income'!$F$13:$F$32,"&lt;="&amp;$A1314),0)))</f>
        <v/>
      </c>
      <c r="AF1314" s="8" t="str" cm="1">
        <f t="array" ref="AF1314">IF(A1314="","",IF(COUNTIF('2) Income'!$D$13:$D$32,"Every 4 Weeks")=0,0,SUMPRODUCT(--(IFERROR(MOD(A1314-'2) Income'!$F$13:$F$32,28),1)=0),--('2) Income'!$D$13:$D$32="Every 4 Weeks"),--('2) Income'!$F$13:$F$32&lt;=A1314),'2) Income'!$E$13:$E$32)))</f>
        <v/>
      </c>
      <c r="AG1314" s="8" t="str">
        <f>IF(A1314="","",IF(COUNTIF('2) Income'!$D$13:$D$32,"Monthly")=0,0,IF(B1314="N",SUMIFS('2) Income'!$E$13:$E$32,'2) Income'!$D$13:$D$32,"monthly",'2) Income'!$F$13:$F$32,"&lt;="&amp;$A1314,'2) Income'!$I$13:$I$32,DAY(A1314)),SUMIFS('2) Income'!$E$13:$E$32,'2) Income'!$D$13:$D$32,"monthly",'2) Income'!$F$13:$F$32,"&lt;="&amp;$A1314,'2) Income'!$I$13:$I$32,"&gt;="&amp;DAY(A1314)))))</f>
        <v/>
      </c>
      <c r="AH1314" s="8" t="str" cm="1">
        <f t="array" ref="AH1314">IF(A1314="","",IF(COUNTIF('2) Income'!$D$13:$D$32,"Yearly")=0,0,SUMPRODUCT(--('2) Income'!$D$13:$D$32="Yearly"),--('2) Income'!$F$13:$F$32&lt;=A1314),IF(B1314="N",--('2) Income'!$I$13:$I$32=DAY(A1314)),--('2) Income'!$I$13:$I$32&gt;=DAY(A1314))),--(IFERROR(MOD('2) Income'!$H$13:$H$32-MONTH(A1314)+12,12),1)=0),'2) Income'!$E$13:$E$32)))</f>
        <v/>
      </c>
      <c r="AI1314" s="8" t="str">
        <f>IF(A1314="","",IF(COUNTIF('2) Income'!$D$13:$D$32,"one-time")=0,0,SUMIFS('2) Income'!$E$13:$E$32,'2) Income'!$D$13:$D$32,"one-time",'2) Income'!$F$13:$F$32,"="&amp;$A1314)))</f>
        <v/>
      </c>
      <c r="AJ1314" s="9" t="str">
        <f t="shared" si="101"/>
        <v/>
      </c>
    </row>
    <row r="1315" spans="1:36">
      <c r="A1315" s="7" t="str">
        <f>IF(A1314="","",IF(A1314+1&lt;='1) Period'!$E$21,A1314+1,""))</f>
        <v/>
      </c>
      <c r="B1315" s="7" t="e">
        <f t="shared" si="102"/>
        <v>#VALUE!</v>
      </c>
      <c r="C1315" t="e">
        <f t="shared" si="103"/>
        <v>#VALUE!</v>
      </c>
      <c r="D1315" s="8" t="str">
        <f>IF(A1315="","",IF(TEXT(A1315,"dddd")='4) Happy Money'!$E$23,WAllowance,0))</f>
        <v/>
      </c>
      <c r="E1315" s="8" t="str">
        <f>IF(A1315="","",IF(B1315="N",SUMIF(TMonthly[Day of the Month],DAY(A1315),TMonthly[Amount]),SUMIF(TMonthly[Day of the Month],"&gt;="&amp;DAY(A1315),TMonthly[Amount])))</f>
        <v/>
      </c>
      <c r="F1315" s="8" t="str" cm="1">
        <f t="array" ref="F1315">IF(A1315="","",SUMPRODUCT(--(TYearly[Due Date]&lt;=A1315),IF(B1315="N",--(TYearly[Day]=DAY(A1315)),--(TYearly[Day]&gt;=DAY(A1315))),--(IFERROR(MOD(TYearly[Month]-MONTH(A1315)+12,12),1)=0),TYearly[Amount]))</f>
        <v/>
      </c>
      <c r="G1315" s="8" t="str">
        <f>IF(A1315="","",SUMIF(TOneTime[Due Date],A1315,TOneTime[Amount]))</f>
        <v/>
      </c>
      <c r="H1315" s="8" t="str" cm="1">
        <f t="array" ref="H1315">IF(A1315="","",IF(COUNTIF(TOther[Frequency],$H$1)=0,0,SUMPRODUCT(--(IFERROR(MOD(A1315-TOther[Start Date],7),1)=0),--(TOther[Frequency]=$H$1),--(TOther[Start Date]&lt;=A1315),--(TOther[End Date Calc]&gt;=A1315),TOther[Amount])))</f>
        <v/>
      </c>
      <c r="I1315" s="8" t="str" cm="1">
        <f t="array" ref="I1315">IF(A1315="","",IF(COUNTIF(TOther[Frequency],$I$1)=0,0,SUMPRODUCT(--(IFERROR(MOD(A1315-TOther[Start Date],14),1)=0),--(TOther[Frequency]=$I$1),--(TOther[Start Date]&lt;=A1315),--(TOther[End Date Calc]&gt;=A1315),TOther[Amount])))</f>
        <v/>
      </c>
      <c r="J1315" s="8" t="str">
        <f>IF(A1315="","",IF(COUNTIF(TOther[Frequency],$J$1)=0,0,IF(OR(DAY(A1315)=1,DAY(A1315)=15),SUMIFS(TOther[Amount],TOther[Frequency],$J$1,TOther[Start Date],"&lt;="&amp;$A1315,TOther[End Date Calc],"&gt;="&amp;A1315),0)))</f>
        <v/>
      </c>
      <c r="K1315" s="8" t="str">
        <f>IF(A1315="","",IF(COUNTIF(TOther[Frequency],$K$1)=0,0,IF(A1315=(A1315-DAY(A1315)+1+2*7-WEEKDAY(A1315-DAY(A1315)+8-4,1)),SUMIFS(TOther[Amount],TOther[Frequency],$K$1,TOther[Start Date],"&lt;="&amp;$A1315,TOther[End Date Calc],"&gt;="&amp;A1315),0)))</f>
        <v/>
      </c>
      <c r="L1315" s="8" t="str">
        <f>IF(A1315="","",IF(COUNTIF(TOther[Frequency],$L$1)=0,0,IF(A1315=(A1315-DAY(A1315)+1+3*7-WEEKDAY(A1315-DAY(A1315)+8-4,1)),SUMIFS(TOther[Amount],TOther[Frequency],$L$1,TOther[Start Date],"&lt;="&amp;$A1315,TOther[End Date Calc],"&gt;="&amp;A1315),0)))</f>
        <v/>
      </c>
      <c r="M1315" s="8" t="str">
        <f>IF(A1315="","",IF(COUNTIF(TOther[Frequency],$M$1)=0,0,IF(A1315=(A1315-DAY(A1315)+1+4*7-WEEKDAY(A1315-DAY(A1315)+8-4,1)),SUMIFS(TOther[Amount],TOther[Frequency],$M$1,TOther[Start Date],"&lt;="&amp;$A1315,TOther[End Date Calc],"&gt;="&amp;A1315),0)))</f>
        <v/>
      </c>
      <c r="N1315" s="8" t="str" cm="1">
        <f t="array" ref="N1315">IF(A1315="","",IF(COUNTIF(TOther[Frequency],$N$1)=0,0,SUMPRODUCT(--(IFERROR(MOD(A1315-TOther[Start Date],28),1)=0),--(TOther[Frequency]=$N$1),--(TOther[Start Date]&lt;=A1315),--(TOther[End Date Calc]&gt;=A1315),TOther[Amount])))</f>
        <v/>
      </c>
      <c r="O1315" s="8" t="str" cm="1">
        <f t="array" ref="O1315">IF(A1315="","",IF(COUNTIF(TOther[Frequency],$O$1)=0,0,SUMPRODUCT(--(IFERROR(MOD(A1315-TOther[Start Date],42),1)=0),--(TOther[Frequency]=$O$1),--(TOther[Start Date]&lt;=A1315),--(TOther[End Date Calc]&gt;=A1315),TOther[Amount])))</f>
        <v/>
      </c>
      <c r="P1315" s="8" t="str" cm="1">
        <f t="array" ref="P1315">IF(A1315="","",IF(COUNTIF(TOther[Frequency],$P$1)=0,0,SUMPRODUCT(--(IFERROR(MOD(A1315-TOther[Start Date],56),1)=0),--(TOther[Frequency]=$P$1),--(TOther[Start Date]&lt;=A1315),--(TOther[End Date Calc]&gt;=A1315),TOther[Amount])))</f>
        <v/>
      </c>
      <c r="Q1315" s="8" t="str">
        <f>IF(A1315="","",IF(COUNTIF(TOther[Frequency],$Q$1)=0,0,IF(B1315="N",SUMIFS(TOther[Amount],TOther[Frequency],$Q$1,TOther[Start Date],"&lt;="&amp;$A1315,TOther[End Date Calc],"&gt;="&amp;A1315,TOther[Start Day],DAY(A1315)),SUMIFS(TOther[Amount],TOther[Frequency],$Q$1,TOther[Start Date],"&lt;="&amp;$A1315,TOther[End Date Calc],"&gt;="&amp;A1315,TOther[Start Day],"&gt;="&amp;DAY(A1315)))))</f>
        <v/>
      </c>
      <c r="R1315" s="8" t="str" cm="1">
        <f t="array" ref="R1315">IF(A1315="","",IF(COUNTIF(TOther[Frequency],R$1)=0,0,SUMPRODUCT(--(TOther[Frequency]=R$1),--(TOther[Start Date]&lt;=A1315),--(TOther[End Date Calc]&gt;=A1315),IF(B1315="N",--(TOther[Start Day]=DAY(A1315)),--(TOther[Start Day]&gt;=DAY(A1315))),--(IFERROR(MOD(TOther[Start Month]-MONTH(A1315)+2,2),1)=0),TOther[Amount])))</f>
        <v/>
      </c>
      <c r="S1315" s="8" t="str" cm="1">
        <f t="array" ref="S1315">IF(A1315="","",IF(COUNTIF(TOther[Frequency],S$1)=0,0,SUMPRODUCT(--(TOther[Frequency]=S$1),--(TOther[Start Date]&lt;=A1315),--(TOther[End Date Calc]&gt;=A1315),IF(B1315="N",--(TOther[Start Day]=DAY(A1315)),--(TOther[Start Day]&gt;=DAY(A1315))),--(IFERROR(MOD(TOther[Start Month]-MONTH(A1315)+3,3),1)=0),TOther[Amount])))</f>
        <v/>
      </c>
      <c r="T1315" s="8" t="str" cm="1">
        <f t="array" ref="T1315">IF($A1315="","",IF(COUNTIF(TOther[Frequency],T$1)=0,0,SUMPRODUCT(--(TOther[Frequency]=T$1),--(TOther[Start Date]&lt;=$A1315),--(TOther[End Date Calc]&gt;=$A1315),IF($B1315="N",--(TOther[Start Day]=DAY($A1315)),--(TOther[Start Day]&gt;=DAY($A1315))),--(IFERROR(MOD(TOther[Start Month]-MONTH($A1315)+4,4),1)=0),TOther[Amount])))</f>
        <v/>
      </c>
      <c r="U1315" s="8" t="str" cm="1">
        <f t="array" ref="U1315">IF(A1315="","",IF(COUNTIF(TOther[Frequency],$U$1)=0,0,SUMPRODUCT(--(TOther[Frequency]=$U$1),--(TOther[Start Date]&lt;=A1315),--(TOther[End Date Calc]&gt;=A1315),IF(B1315="N",--(TOther[Start Day]=DAY(A1315)),--(TOther[Start Day]&gt;=DAY(A1315))),--(IFERROR(MOD(TOther[Start Month]-MONTH(A1315)+6,6),1)=0),TOther[Amount])))</f>
        <v/>
      </c>
      <c r="V1315" s="8" t="str" cm="1">
        <f t="array" ref="V1315">IF(A1315="","",IF(COUNTIF(TOther[Frequency],$V$1)=0,0,SUMPRODUCT(--(TOther[Frequency]=$V$1),--(TOther[Start Date]&lt;=A1315),--(TOther[End Date Calc]&gt;=A1315),IF(B1315="N",--(TOther[Start Day]=DAY(A1315)),--(TOther[Start Day]&gt;=DAY(A1315))),--(IFERROR(MOD(TOther[Start Month]-MONTH(A1315)+12,12),1)=0),TOther[Amount])))</f>
        <v/>
      </c>
      <c r="W1315" s="8" t="str">
        <f>IF(A1315="","",SUMIFS(TOther[Amount],TOther[Start Date],A1315,TOther[Frequency],$W$1))</f>
        <v/>
      </c>
      <c r="X1315" s="9" t="str">
        <f t="shared" si="100"/>
        <v/>
      </c>
      <c r="Y1315" s="9" t="str">
        <f t="shared" si="104"/>
        <v/>
      </c>
      <c r="Z1315" s="8" t="str" cm="1">
        <f t="array" ref="Z1315">IF(A1315="","",IF(COUNTIF('2) Income'!$D$13:$D$32,"Weekly")=0,0,SUMPRODUCT(--(IFERROR(MOD(A1315-'2) Income'!$F$13:$F$32,7),1)=0),--('2) Income'!$D$13:$D$32="Weekly"),--('2) Income'!$F$13:$F$32&lt;=A1315),'2) Income'!$E$13:$E$32)))</f>
        <v/>
      </c>
      <c r="AA1315" s="8" t="str" cm="1">
        <f t="array" ref="AA1315">IF(A1315="","",IF(COUNTIF('2) Income'!$D$13:$D$32,"Every Other Week")=0,0,SUMPRODUCT(--(IFERROR(MOD(A1315-'2) Income'!$F$13:$F$32,14),1)=0),--('2) Income'!$D$13:$D$32="Every Other Week"),--('2) Income'!$F$13:$F$32&lt;=A1315),'2) Income'!$E$13:$E$32)))</f>
        <v/>
      </c>
      <c r="AB1315" s="8" t="str">
        <f>IF(A1315="","",IF(COUNTIF('2) Income'!$D$13:$D$32,"1st and 15th")=0,0,IF(OR(DAY(A1315)=1,DAY(A1315)=15),SUMIFS('2) Income'!$E$13:$E$32,'2) Income'!$D$13:$D$32,"1st and 15th",'2) Income'!$F$13:$F$32,"&lt;="&amp;$A1315),0)))</f>
        <v/>
      </c>
      <c r="AC1315" s="8" t="str">
        <f>IF(A1315="","",IF(COUNTIF('2) Income'!$D$13:$D$32,"2nd Wednesday")=0,0,IF(A1315=(A1315-DAY(A1315)+1+2*7-WEEKDAY(A1315-DAY(A1315)+8-4,1)),SUMIFS('2) Income'!$E$13:$E$32,'2) Income'!$D$13:$D$32,"2nd Wednesday",'2) Income'!$F$13:$F$32,"&lt;="&amp;$A1315),0)))</f>
        <v/>
      </c>
      <c r="AD1315" s="8" t="str">
        <f>IF(A1315="","",IF(COUNTIF('2) Income'!$D$13:$D$32,"3rd Wednesday")=0,0,IF(A1315=(A1315-DAY(A1315)+1+3*7-WEEKDAY(A1315-DAY(A1315)+8-4,1)),SUMIFS('2) Income'!$E$13:$E$32,'2) Income'!$D$13:$D$32,"3rd Wednesday",'2) Income'!$F$13:$F$32,"&lt;="&amp;$A1315),0)))</f>
        <v/>
      </c>
      <c r="AE1315" s="8" t="str">
        <f>IF(A1315="","",IF(COUNTIF('2) Income'!$D$13:$D$32,"4th Wednesday")=0,0,IF(A1315=(A1315-DAY(A1315)+1+4*7-WEEKDAY(A1315-DAY(A1315)+8-4,1)),SUMIFS('2) Income'!$E$13:$E$32,'2) Income'!$D$13:$D$32,"4th Wednesday",'2) Income'!$F$13:$F$32,"&lt;="&amp;$A1315),0)))</f>
        <v/>
      </c>
      <c r="AF1315" s="8" t="str" cm="1">
        <f t="array" ref="AF1315">IF(A1315="","",IF(COUNTIF('2) Income'!$D$13:$D$32,"Every 4 Weeks")=0,0,SUMPRODUCT(--(IFERROR(MOD(A1315-'2) Income'!$F$13:$F$32,28),1)=0),--('2) Income'!$D$13:$D$32="Every 4 Weeks"),--('2) Income'!$F$13:$F$32&lt;=A1315),'2) Income'!$E$13:$E$32)))</f>
        <v/>
      </c>
      <c r="AG1315" s="8" t="str">
        <f>IF(A1315="","",IF(COUNTIF('2) Income'!$D$13:$D$32,"Monthly")=0,0,IF(B1315="N",SUMIFS('2) Income'!$E$13:$E$32,'2) Income'!$D$13:$D$32,"monthly",'2) Income'!$F$13:$F$32,"&lt;="&amp;$A1315,'2) Income'!$I$13:$I$32,DAY(A1315)),SUMIFS('2) Income'!$E$13:$E$32,'2) Income'!$D$13:$D$32,"monthly",'2) Income'!$F$13:$F$32,"&lt;="&amp;$A1315,'2) Income'!$I$13:$I$32,"&gt;="&amp;DAY(A1315)))))</f>
        <v/>
      </c>
      <c r="AH1315" s="8" t="str" cm="1">
        <f t="array" ref="AH1315">IF(A1315="","",IF(COUNTIF('2) Income'!$D$13:$D$32,"Yearly")=0,0,SUMPRODUCT(--('2) Income'!$D$13:$D$32="Yearly"),--('2) Income'!$F$13:$F$32&lt;=A1315),IF(B1315="N",--('2) Income'!$I$13:$I$32=DAY(A1315)),--('2) Income'!$I$13:$I$32&gt;=DAY(A1315))),--(IFERROR(MOD('2) Income'!$H$13:$H$32-MONTH(A1315)+12,12),1)=0),'2) Income'!$E$13:$E$32)))</f>
        <v/>
      </c>
      <c r="AI1315" s="8" t="str">
        <f>IF(A1315="","",IF(COUNTIF('2) Income'!$D$13:$D$32,"one-time")=0,0,SUMIFS('2) Income'!$E$13:$E$32,'2) Income'!$D$13:$D$32,"one-time",'2) Income'!$F$13:$F$32,"="&amp;$A1315)))</f>
        <v/>
      </c>
      <c r="AJ1315" s="9" t="str">
        <f t="shared" si="101"/>
        <v/>
      </c>
    </row>
    <row r="1316" spans="1:36">
      <c r="A1316" s="7" t="str">
        <f>IF(A1315="","",IF(A1315+1&lt;='1) Period'!$E$21,A1315+1,""))</f>
        <v/>
      </c>
      <c r="B1316" s="7" t="e">
        <f t="shared" si="102"/>
        <v>#VALUE!</v>
      </c>
      <c r="C1316" t="e">
        <f t="shared" si="103"/>
        <v>#VALUE!</v>
      </c>
      <c r="D1316" s="8" t="str">
        <f>IF(A1316="","",IF(TEXT(A1316,"dddd")='4) Happy Money'!$E$23,WAllowance,0))</f>
        <v/>
      </c>
      <c r="E1316" s="8" t="str">
        <f>IF(A1316="","",IF(B1316="N",SUMIF(TMonthly[Day of the Month],DAY(A1316),TMonthly[Amount]),SUMIF(TMonthly[Day of the Month],"&gt;="&amp;DAY(A1316),TMonthly[Amount])))</f>
        <v/>
      </c>
      <c r="F1316" s="8" t="str" cm="1">
        <f t="array" ref="F1316">IF(A1316="","",SUMPRODUCT(--(TYearly[Due Date]&lt;=A1316),IF(B1316="N",--(TYearly[Day]=DAY(A1316)),--(TYearly[Day]&gt;=DAY(A1316))),--(IFERROR(MOD(TYearly[Month]-MONTH(A1316)+12,12),1)=0),TYearly[Amount]))</f>
        <v/>
      </c>
      <c r="G1316" s="8" t="str">
        <f>IF(A1316="","",SUMIF(TOneTime[Due Date],A1316,TOneTime[Amount]))</f>
        <v/>
      </c>
      <c r="H1316" s="8" t="str" cm="1">
        <f t="array" ref="H1316">IF(A1316="","",IF(COUNTIF(TOther[Frequency],$H$1)=0,0,SUMPRODUCT(--(IFERROR(MOD(A1316-TOther[Start Date],7),1)=0),--(TOther[Frequency]=$H$1),--(TOther[Start Date]&lt;=A1316),--(TOther[End Date Calc]&gt;=A1316),TOther[Amount])))</f>
        <v/>
      </c>
      <c r="I1316" s="8" t="str" cm="1">
        <f t="array" ref="I1316">IF(A1316="","",IF(COUNTIF(TOther[Frequency],$I$1)=0,0,SUMPRODUCT(--(IFERROR(MOD(A1316-TOther[Start Date],14),1)=0),--(TOther[Frequency]=$I$1),--(TOther[Start Date]&lt;=A1316),--(TOther[End Date Calc]&gt;=A1316),TOther[Amount])))</f>
        <v/>
      </c>
      <c r="J1316" s="8" t="str">
        <f>IF(A1316="","",IF(COUNTIF(TOther[Frequency],$J$1)=0,0,IF(OR(DAY(A1316)=1,DAY(A1316)=15),SUMIFS(TOther[Amount],TOther[Frequency],$J$1,TOther[Start Date],"&lt;="&amp;$A1316,TOther[End Date Calc],"&gt;="&amp;A1316),0)))</f>
        <v/>
      </c>
      <c r="K1316" s="8" t="str">
        <f>IF(A1316="","",IF(COUNTIF(TOther[Frequency],$K$1)=0,0,IF(A1316=(A1316-DAY(A1316)+1+2*7-WEEKDAY(A1316-DAY(A1316)+8-4,1)),SUMIFS(TOther[Amount],TOther[Frequency],$K$1,TOther[Start Date],"&lt;="&amp;$A1316,TOther[End Date Calc],"&gt;="&amp;A1316),0)))</f>
        <v/>
      </c>
      <c r="L1316" s="8" t="str">
        <f>IF(A1316="","",IF(COUNTIF(TOther[Frequency],$L$1)=0,0,IF(A1316=(A1316-DAY(A1316)+1+3*7-WEEKDAY(A1316-DAY(A1316)+8-4,1)),SUMIFS(TOther[Amount],TOther[Frequency],$L$1,TOther[Start Date],"&lt;="&amp;$A1316,TOther[End Date Calc],"&gt;="&amp;A1316),0)))</f>
        <v/>
      </c>
      <c r="M1316" s="8" t="str">
        <f>IF(A1316="","",IF(COUNTIF(TOther[Frequency],$M$1)=0,0,IF(A1316=(A1316-DAY(A1316)+1+4*7-WEEKDAY(A1316-DAY(A1316)+8-4,1)),SUMIFS(TOther[Amount],TOther[Frequency],$M$1,TOther[Start Date],"&lt;="&amp;$A1316,TOther[End Date Calc],"&gt;="&amp;A1316),0)))</f>
        <v/>
      </c>
      <c r="N1316" s="8" t="str" cm="1">
        <f t="array" ref="N1316">IF(A1316="","",IF(COUNTIF(TOther[Frequency],$N$1)=0,0,SUMPRODUCT(--(IFERROR(MOD(A1316-TOther[Start Date],28),1)=0),--(TOther[Frequency]=$N$1),--(TOther[Start Date]&lt;=A1316),--(TOther[End Date Calc]&gt;=A1316),TOther[Amount])))</f>
        <v/>
      </c>
      <c r="O1316" s="8" t="str" cm="1">
        <f t="array" ref="O1316">IF(A1316="","",IF(COUNTIF(TOther[Frequency],$O$1)=0,0,SUMPRODUCT(--(IFERROR(MOD(A1316-TOther[Start Date],42),1)=0),--(TOther[Frequency]=$O$1),--(TOther[Start Date]&lt;=A1316),--(TOther[End Date Calc]&gt;=A1316),TOther[Amount])))</f>
        <v/>
      </c>
      <c r="P1316" s="8" t="str" cm="1">
        <f t="array" ref="P1316">IF(A1316="","",IF(COUNTIF(TOther[Frequency],$P$1)=0,0,SUMPRODUCT(--(IFERROR(MOD(A1316-TOther[Start Date],56),1)=0),--(TOther[Frequency]=$P$1),--(TOther[Start Date]&lt;=A1316),--(TOther[End Date Calc]&gt;=A1316),TOther[Amount])))</f>
        <v/>
      </c>
      <c r="Q1316" s="8" t="str">
        <f>IF(A1316="","",IF(COUNTIF(TOther[Frequency],$Q$1)=0,0,IF(B1316="N",SUMIFS(TOther[Amount],TOther[Frequency],$Q$1,TOther[Start Date],"&lt;="&amp;$A1316,TOther[End Date Calc],"&gt;="&amp;A1316,TOther[Start Day],DAY(A1316)),SUMIFS(TOther[Amount],TOther[Frequency],$Q$1,TOther[Start Date],"&lt;="&amp;$A1316,TOther[End Date Calc],"&gt;="&amp;A1316,TOther[Start Day],"&gt;="&amp;DAY(A1316)))))</f>
        <v/>
      </c>
      <c r="R1316" s="8" t="str" cm="1">
        <f t="array" ref="R1316">IF(A1316="","",IF(COUNTIF(TOther[Frequency],R$1)=0,0,SUMPRODUCT(--(TOther[Frequency]=R$1),--(TOther[Start Date]&lt;=A1316),--(TOther[End Date Calc]&gt;=A1316),IF(B1316="N",--(TOther[Start Day]=DAY(A1316)),--(TOther[Start Day]&gt;=DAY(A1316))),--(IFERROR(MOD(TOther[Start Month]-MONTH(A1316)+2,2),1)=0),TOther[Amount])))</f>
        <v/>
      </c>
      <c r="S1316" s="8" t="str" cm="1">
        <f t="array" ref="S1316">IF(A1316="","",IF(COUNTIF(TOther[Frequency],S$1)=0,0,SUMPRODUCT(--(TOther[Frequency]=S$1),--(TOther[Start Date]&lt;=A1316),--(TOther[End Date Calc]&gt;=A1316),IF(B1316="N",--(TOther[Start Day]=DAY(A1316)),--(TOther[Start Day]&gt;=DAY(A1316))),--(IFERROR(MOD(TOther[Start Month]-MONTH(A1316)+3,3),1)=0),TOther[Amount])))</f>
        <v/>
      </c>
      <c r="T1316" s="8" t="str" cm="1">
        <f t="array" ref="T1316">IF($A1316="","",IF(COUNTIF(TOther[Frequency],T$1)=0,0,SUMPRODUCT(--(TOther[Frequency]=T$1),--(TOther[Start Date]&lt;=$A1316),--(TOther[End Date Calc]&gt;=$A1316),IF($B1316="N",--(TOther[Start Day]=DAY($A1316)),--(TOther[Start Day]&gt;=DAY($A1316))),--(IFERROR(MOD(TOther[Start Month]-MONTH($A1316)+4,4),1)=0),TOther[Amount])))</f>
        <v/>
      </c>
      <c r="U1316" s="8" t="str" cm="1">
        <f t="array" ref="U1316">IF(A1316="","",IF(COUNTIF(TOther[Frequency],$U$1)=0,0,SUMPRODUCT(--(TOther[Frequency]=$U$1),--(TOther[Start Date]&lt;=A1316),--(TOther[End Date Calc]&gt;=A1316),IF(B1316="N",--(TOther[Start Day]=DAY(A1316)),--(TOther[Start Day]&gt;=DAY(A1316))),--(IFERROR(MOD(TOther[Start Month]-MONTH(A1316)+6,6),1)=0),TOther[Amount])))</f>
        <v/>
      </c>
      <c r="V1316" s="8" t="str" cm="1">
        <f t="array" ref="V1316">IF(A1316="","",IF(COUNTIF(TOther[Frequency],$V$1)=0,0,SUMPRODUCT(--(TOther[Frequency]=$V$1),--(TOther[Start Date]&lt;=A1316),--(TOther[End Date Calc]&gt;=A1316),IF(B1316="N",--(TOther[Start Day]=DAY(A1316)),--(TOther[Start Day]&gt;=DAY(A1316))),--(IFERROR(MOD(TOther[Start Month]-MONTH(A1316)+12,12),1)=0),TOther[Amount])))</f>
        <v/>
      </c>
      <c r="W1316" s="8" t="str">
        <f>IF(A1316="","",SUMIFS(TOther[Amount],TOther[Start Date],A1316,TOther[Frequency],$W$1))</f>
        <v/>
      </c>
      <c r="X1316" s="9" t="str">
        <f t="shared" si="100"/>
        <v/>
      </c>
      <c r="Y1316" s="9" t="str">
        <f t="shared" si="104"/>
        <v/>
      </c>
      <c r="Z1316" s="8" t="str" cm="1">
        <f t="array" ref="Z1316">IF(A1316="","",IF(COUNTIF('2) Income'!$D$13:$D$32,"Weekly")=0,0,SUMPRODUCT(--(IFERROR(MOD(A1316-'2) Income'!$F$13:$F$32,7),1)=0),--('2) Income'!$D$13:$D$32="Weekly"),--('2) Income'!$F$13:$F$32&lt;=A1316),'2) Income'!$E$13:$E$32)))</f>
        <v/>
      </c>
      <c r="AA1316" s="8" t="str" cm="1">
        <f t="array" ref="AA1316">IF(A1316="","",IF(COUNTIF('2) Income'!$D$13:$D$32,"Every Other Week")=0,0,SUMPRODUCT(--(IFERROR(MOD(A1316-'2) Income'!$F$13:$F$32,14),1)=0),--('2) Income'!$D$13:$D$32="Every Other Week"),--('2) Income'!$F$13:$F$32&lt;=A1316),'2) Income'!$E$13:$E$32)))</f>
        <v/>
      </c>
      <c r="AB1316" s="8" t="str">
        <f>IF(A1316="","",IF(COUNTIF('2) Income'!$D$13:$D$32,"1st and 15th")=0,0,IF(OR(DAY(A1316)=1,DAY(A1316)=15),SUMIFS('2) Income'!$E$13:$E$32,'2) Income'!$D$13:$D$32,"1st and 15th",'2) Income'!$F$13:$F$32,"&lt;="&amp;$A1316),0)))</f>
        <v/>
      </c>
      <c r="AC1316" s="8" t="str">
        <f>IF(A1316="","",IF(COUNTIF('2) Income'!$D$13:$D$32,"2nd Wednesday")=0,0,IF(A1316=(A1316-DAY(A1316)+1+2*7-WEEKDAY(A1316-DAY(A1316)+8-4,1)),SUMIFS('2) Income'!$E$13:$E$32,'2) Income'!$D$13:$D$32,"2nd Wednesday",'2) Income'!$F$13:$F$32,"&lt;="&amp;$A1316),0)))</f>
        <v/>
      </c>
      <c r="AD1316" s="8" t="str">
        <f>IF(A1316="","",IF(COUNTIF('2) Income'!$D$13:$D$32,"3rd Wednesday")=0,0,IF(A1316=(A1316-DAY(A1316)+1+3*7-WEEKDAY(A1316-DAY(A1316)+8-4,1)),SUMIFS('2) Income'!$E$13:$E$32,'2) Income'!$D$13:$D$32,"3rd Wednesday",'2) Income'!$F$13:$F$32,"&lt;="&amp;$A1316),0)))</f>
        <v/>
      </c>
      <c r="AE1316" s="8" t="str">
        <f>IF(A1316="","",IF(COUNTIF('2) Income'!$D$13:$D$32,"4th Wednesday")=0,0,IF(A1316=(A1316-DAY(A1316)+1+4*7-WEEKDAY(A1316-DAY(A1316)+8-4,1)),SUMIFS('2) Income'!$E$13:$E$32,'2) Income'!$D$13:$D$32,"4th Wednesday",'2) Income'!$F$13:$F$32,"&lt;="&amp;$A1316),0)))</f>
        <v/>
      </c>
      <c r="AF1316" s="8" t="str" cm="1">
        <f t="array" ref="AF1316">IF(A1316="","",IF(COUNTIF('2) Income'!$D$13:$D$32,"Every 4 Weeks")=0,0,SUMPRODUCT(--(IFERROR(MOD(A1316-'2) Income'!$F$13:$F$32,28),1)=0),--('2) Income'!$D$13:$D$32="Every 4 Weeks"),--('2) Income'!$F$13:$F$32&lt;=A1316),'2) Income'!$E$13:$E$32)))</f>
        <v/>
      </c>
      <c r="AG1316" s="8" t="str">
        <f>IF(A1316="","",IF(COUNTIF('2) Income'!$D$13:$D$32,"Monthly")=0,0,IF(B1316="N",SUMIFS('2) Income'!$E$13:$E$32,'2) Income'!$D$13:$D$32,"monthly",'2) Income'!$F$13:$F$32,"&lt;="&amp;$A1316,'2) Income'!$I$13:$I$32,DAY(A1316)),SUMIFS('2) Income'!$E$13:$E$32,'2) Income'!$D$13:$D$32,"monthly",'2) Income'!$F$13:$F$32,"&lt;="&amp;$A1316,'2) Income'!$I$13:$I$32,"&gt;="&amp;DAY(A1316)))))</f>
        <v/>
      </c>
      <c r="AH1316" s="8" t="str" cm="1">
        <f t="array" ref="AH1316">IF(A1316="","",IF(COUNTIF('2) Income'!$D$13:$D$32,"Yearly")=0,0,SUMPRODUCT(--('2) Income'!$D$13:$D$32="Yearly"),--('2) Income'!$F$13:$F$32&lt;=A1316),IF(B1316="N",--('2) Income'!$I$13:$I$32=DAY(A1316)),--('2) Income'!$I$13:$I$32&gt;=DAY(A1316))),--(IFERROR(MOD('2) Income'!$H$13:$H$32-MONTH(A1316)+12,12),1)=0),'2) Income'!$E$13:$E$32)))</f>
        <v/>
      </c>
      <c r="AI1316" s="8" t="str">
        <f>IF(A1316="","",IF(COUNTIF('2) Income'!$D$13:$D$32,"one-time")=0,0,SUMIFS('2) Income'!$E$13:$E$32,'2) Income'!$D$13:$D$32,"one-time",'2) Income'!$F$13:$F$32,"="&amp;$A1316)))</f>
        <v/>
      </c>
      <c r="AJ1316" s="9" t="str">
        <f t="shared" si="101"/>
        <v/>
      </c>
    </row>
    <row r="1317" spans="1:36">
      <c r="A1317" s="7" t="str">
        <f>IF(A1316="","",IF(A1316+1&lt;='1) Period'!$E$21,A1316+1,""))</f>
        <v/>
      </c>
      <c r="B1317" s="7" t="e">
        <f t="shared" si="102"/>
        <v>#VALUE!</v>
      </c>
      <c r="C1317" t="e">
        <f t="shared" si="103"/>
        <v>#VALUE!</v>
      </c>
      <c r="D1317" s="8" t="str">
        <f>IF(A1317="","",IF(TEXT(A1317,"dddd")='4) Happy Money'!$E$23,WAllowance,0))</f>
        <v/>
      </c>
      <c r="E1317" s="8" t="str">
        <f>IF(A1317="","",IF(B1317="N",SUMIF(TMonthly[Day of the Month],DAY(A1317),TMonthly[Amount]),SUMIF(TMonthly[Day of the Month],"&gt;="&amp;DAY(A1317),TMonthly[Amount])))</f>
        <v/>
      </c>
      <c r="F1317" s="8" t="str" cm="1">
        <f t="array" ref="F1317">IF(A1317="","",SUMPRODUCT(--(TYearly[Due Date]&lt;=A1317),IF(B1317="N",--(TYearly[Day]=DAY(A1317)),--(TYearly[Day]&gt;=DAY(A1317))),--(IFERROR(MOD(TYearly[Month]-MONTH(A1317)+12,12),1)=0),TYearly[Amount]))</f>
        <v/>
      </c>
      <c r="G1317" s="8" t="str">
        <f>IF(A1317="","",SUMIF(TOneTime[Due Date],A1317,TOneTime[Amount]))</f>
        <v/>
      </c>
      <c r="H1317" s="8" t="str" cm="1">
        <f t="array" ref="H1317">IF(A1317="","",IF(COUNTIF(TOther[Frequency],$H$1)=0,0,SUMPRODUCT(--(IFERROR(MOD(A1317-TOther[Start Date],7),1)=0),--(TOther[Frequency]=$H$1),--(TOther[Start Date]&lt;=A1317),--(TOther[End Date Calc]&gt;=A1317),TOther[Amount])))</f>
        <v/>
      </c>
      <c r="I1317" s="8" t="str" cm="1">
        <f t="array" ref="I1317">IF(A1317="","",IF(COUNTIF(TOther[Frequency],$I$1)=0,0,SUMPRODUCT(--(IFERROR(MOD(A1317-TOther[Start Date],14),1)=0),--(TOther[Frequency]=$I$1),--(TOther[Start Date]&lt;=A1317),--(TOther[End Date Calc]&gt;=A1317),TOther[Amount])))</f>
        <v/>
      </c>
      <c r="J1317" s="8" t="str">
        <f>IF(A1317="","",IF(COUNTIF(TOther[Frequency],$J$1)=0,0,IF(OR(DAY(A1317)=1,DAY(A1317)=15),SUMIFS(TOther[Amount],TOther[Frequency],$J$1,TOther[Start Date],"&lt;="&amp;$A1317,TOther[End Date Calc],"&gt;="&amp;A1317),0)))</f>
        <v/>
      </c>
      <c r="K1317" s="8" t="str">
        <f>IF(A1317="","",IF(COUNTIF(TOther[Frequency],$K$1)=0,0,IF(A1317=(A1317-DAY(A1317)+1+2*7-WEEKDAY(A1317-DAY(A1317)+8-4,1)),SUMIFS(TOther[Amount],TOther[Frequency],$K$1,TOther[Start Date],"&lt;="&amp;$A1317,TOther[End Date Calc],"&gt;="&amp;A1317),0)))</f>
        <v/>
      </c>
      <c r="L1317" s="8" t="str">
        <f>IF(A1317="","",IF(COUNTIF(TOther[Frequency],$L$1)=0,0,IF(A1317=(A1317-DAY(A1317)+1+3*7-WEEKDAY(A1317-DAY(A1317)+8-4,1)),SUMIFS(TOther[Amount],TOther[Frequency],$L$1,TOther[Start Date],"&lt;="&amp;$A1317,TOther[End Date Calc],"&gt;="&amp;A1317),0)))</f>
        <v/>
      </c>
      <c r="M1317" s="8" t="str">
        <f>IF(A1317="","",IF(COUNTIF(TOther[Frequency],$M$1)=0,0,IF(A1317=(A1317-DAY(A1317)+1+4*7-WEEKDAY(A1317-DAY(A1317)+8-4,1)),SUMIFS(TOther[Amount],TOther[Frequency],$M$1,TOther[Start Date],"&lt;="&amp;$A1317,TOther[End Date Calc],"&gt;="&amp;A1317),0)))</f>
        <v/>
      </c>
      <c r="N1317" s="8" t="str" cm="1">
        <f t="array" ref="N1317">IF(A1317="","",IF(COUNTIF(TOther[Frequency],$N$1)=0,0,SUMPRODUCT(--(IFERROR(MOD(A1317-TOther[Start Date],28),1)=0),--(TOther[Frequency]=$N$1),--(TOther[Start Date]&lt;=A1317),--(TOther[End Date Calc]&gt;=A1317),TOther[Amount])))</f>
        <v/>
      </c>
      <c r="O1317" s="8" t="str" cm="1">
        <f t="array" ref="O1317">IF(A1317="","",IF(COUNTIF(TOther[Frequency],$O$1)=0,0,SUMPRODUCT(--(IFERROR(MOD(A1317-TOther[Start Date],42),1)=0),--(TOther[Frequency]=$O$1),--(TOther[Start Date]&lt;=A1317),--(TOther[End Date Calc]&gt;=A1317),TOther[Amount])))</f>
        <v/>
      </c>
      <c r="P1317" s="8" t="str" cm="1">
        <f t="array" ref="P1317">IF(A1317="","",IF(COUNTIF(TOther[Frequency],$P$1)=0,0,SUMPRODUCT(--(IFERROR(MOD(A1317-TOther[Start Date],56),1)=0),--(TOther[Frequency]=$P$1),--(TOther[Start Date]&lt;=A1317),--(TOther[End Date Calc]&gt;=A1317),TOther[Amount])))</f>
        <v/>
      </c>
      <c r="Q1317" s="8" t="str">
        <f>IF(A1317="","",IF(COUNTIF(TOther[Frequency],$Q$1)=0,0,IF(B1317="N",SUMIFS(TOther[Amount],TOther[Frequency],$Q$1,TOther[Start Date],"&lt;="&amp;$A1317,TOther[End Date Calc],"&gt;="&amp;A1317,TOther[Start Day],DAY(A1317)),SUMIFS(TOther[Amount],TOther[Frequency],$Q$1,TOther[Start Date],"&lt;="&amp;$A1317,TOther[End Date Calc],"&gt;="&amp;A1317,TOther[Start Day],"&gt;="&amp;DAY(A1317)))))</f>
        <v/>
      </c>
      <c r="R1317" s="8" t="str" cm="1">
        <f t="array" ref="R1317">IF(A1317="","",IF(COUNTIF(TOther[Frequency],R$1)=0,0,SUMPRODUCT(--(TOther[Frequency]=R$1),--(TOther[Start Date]&lt;=A1317),--(TOther[End Date Calc]&gt;=A1317),IF(B1317="N",--(TOther[Start Day]=DAY(A1317)),--(TOther[Start Day]&gt;=DAY(A1317))),--(IFERROR(MOD(TOther[Start Month]-MONTH(A1317)+2,2),1)=0),TOther[Amount])))</f>
        <v/>
      </c>
      <c r="S1317" s="8" t="str" cm="1">
        <f t="array" ref="S1317">IF(A1317="","",IF(COUNTIF(TOther[Frequency],S$1)=0,0,SUMPRODUCT(--(TOther[Frequency]=S$1),--(TOther[Start Date]&lt;=A1317),--(TOther[End Date Calc]&gt;=A1317),IF(B1317="N",--(TOther[Start Day]=DAY(A1317)),--(TOther[Start Day]&gt;=DAY(A1317))),--(IFERROR(MOD(TOther[Start Month]-MONTH(A1317)+3,3),1)=0),TOther[Amount])))</f>
        <v/>
      </c>
      <c r="T1317" s="8" t="str" cm="1">
        <f t="array" ref="T1317">IF($A1317="","",IF(COUNTIF(TOther[Frequency],T$1)=0,0,SUMPRODUCT(--(TOther[Frequency]=T$1),--(TOther[Start Date]&lt;=$A1317),--(TOther[End Date Calc]&gt;=$A1317),IF($B1317="N",--(TOther[Start Day]=DAY($A1317)),--(TOther[Start Day]&gt;=DAY($A1317))),--(IFERROR(MOD(TOther[Start Month]-MONTH($A1317)+4,4),1)=0),TOther[Amount])))</f>
        <v/>
      </c>
      <c r="U1317" s="8" t="str" cm="1">
        <f t="array" ref="U1317">IF(A1317="","",IF(COUNTIF(TOther[Frequency],$U$1)=0,0,SUMPRODUCT(--(TOther[Frequency]=$U$1),--(TOther[Start Date]&lt;=A1317),--(TOther[End Date Calc]&gt;=A1317),IF(B1317="N",--(TOther[Start Day]=DAY(A1317)),--(TOther[Start Day]&gt;=DAY(A1317))),--(IFERROR(MOD(TOther[Start Month]-MONTH(A1317)+6,6),1)=0),TOther[Amount])))</f>
        <v/>
      </c>
      <c r="V1317" s="8" t="str" cm="1">
        <f t="array" ref="V1317">IF(A1317="","",IF(COUNTIF(TOther[Frequency],$V$1)=0,0,SUMPRODUCT(--(TOther[Frequency]=$V$1),--(TOther[Start Date]&lt;=A1317),--(TOther[End Date Calc]&gt;=A1317),IF(B1317="N",--(TOther[Start Day]=DAY(A1317)),--(TOther[Start Day]&gt;=DAY(A1317))),--(IFERROR(MOD(TOther[Start Month]-MONTH(A1317)+12,12),1)=0),TOther[Amount])))</f>
        <v/>
      </c>
      <c r="W1317" s="8" t="str">
        <f>IF(A1317="","",SUMIFS(TOther[Amount],TOther[Start Date],A1317,TOther[Frequency],$W$1))</f>
        <v/>
      </c>
      <c r="X1317" s="9" t="str">
        <f t="shared" si="100"/>
        <v/>
      </c>
      <c r="Y1317" s="9" t="str">
        <f t="shared" si="104"/>
        <v/>
      </c>
      <c r="Z1317" s="8" t="str" cm="1">
        <f t="array" ref="Z1317">IF(A1317="","",IF(COUNTIF('2) Income'!$D$13:$D$32,"Weekly")=0,0,SUMPRODUCT(--(IFERROR(MOD(A1317-'2) Income'!$F$13:$F$32,7),1)=0),--('2) Income'!$D$13:$D$32="Weekly"),--('2) Income'!$F$13:$F$32&lt;=A1317),'2) Income'!$E$13:$E$32)))</f>
        <v/>
      </c>
      <c r="AA1317" s="8" t="str" cm="1">
        <f t="array" ref="AA1317">IF(A1317="","",IF(COUNTIF('2) Income'!$D$13:$D$32,"Every Other Week")=0,0,SUMPRODUCT(--(IFERROR(MOD(A1317-'2) Income'!$F$13:$F$32,14),1)=0),--('2) Income'!$D$13:$D$32="Every Other Week"),--('2) Income'!$F$13:$F$32&lt;=A1317),'2) Income'!$E$13:$E$32)))</f>
        <v/>
      </c>
      <c r="AB1317" s="8" t="str">
        <f>IF(A1317="","",IF(COUNTIF('2) Income'!$D$13:$D$32,"1st and 15th")=0,0,IF(OR(DAY(A1317)=1,DAY(A1317)=15),SUMIFS('2) Income'!$E$13:$E$32,'2) Income'!$D$13:$D$32,"1st and 15th",'2) Income'!$F$13:$F$32,"&lt;="&amp;$A1317),0)))</f>
        <v/>
      </c>
      <c r="AC1317" s="8" t="str">
        <f>IF(A1317="","",IF(COUNTIF('2) Income'!$D$13:$D$32,"2nd Wednesday")=0,0,IF(A1317=(A1317-DAY(A1317)+1+2*7-WEEKDAY(A1317-DAY(A1317)+8-4,1)),SUMIFS('2) Income'!$E$13:$E$32,'2) Income'!$D$13:$D$32,"2nd Wednesday",'2) Income'!$F$13:$F$32,"&lt;="&amp;$A1317),0)))</f>
        <v/>
      </c>
      <c r="AD1317" s="8" t="str">
        <f>IF(A1317="","",IF(COUNTIF('2) Income'!$D$13:$D$32,"3rd Wednesday")=0,0,IF(A1317=(A1317-DAY(A1317)+1+3*7-WEEKDAY(A1317-DAY(A1317)+8-4,1)),SUMIFS('2) Income'!$E$13:$E$32,'2) Income'!$D$13:$D$32,"3rd Wednesday",'2) Income'!$F$13:$F$32,"&lt;="&amp;$A1317),0)))</f>
        <v/>
      </c>
      <c r="AE1317" s="8" t="str">
        <f>IF(A1317="","",IF(COUNTIF('2) Income'!$D$13:$D$32,"4th Wednesday")=0,0,IF(A1317=(A1317-DAY(A1317)+1+4*7-WEEKDAY(A1317-DAY(A1317)+8-4,1)),SUMIFS('2) Income'!$E$13:$E$32,'2) Income'!$D$13:$D$32,"4th Wednesday",'2) Income'!$F$13:$F$32,"&lt;="&amp;$A1317),0)))</f>
        <v/>
      </c>
      <c r="AF1317" s="8" t="str" cm="1">
        <f t="array" ref="AF1317">IF(A1317="","",IF(COUNTIF('2) Income'!$D$13:$D$32,"Every 4 Weeks")=0,0,SUMPRODUCT(--(IFERROR(MOD(A1317-'2) Income'!$F$13:$F$32,28),1)=0),--('2) Income'!$D$13:$D$32="Every 4 Weeks"),--('2) Income'!$F$13:$F$32&lt;=A1317),'2) Income'!$E$13:$E$32)))</f>
        <v/>
      </c>
      <c r="AG1317" s="8" t="str">
        <f>IF(A1317="","",IF(COUNTIF('2) Income'!$D$13:$D$32,"Monthly")=0,0,IF(B1317="N",SUMIFS('2) Income'!$E$13:$E$32,'2) Income'!$D$13:$D$32,"monthly",'2) Income'!$F$13:$F$32,"&lt;="&amp;$A1317,'2) Income'!$I$13:$I$32,DAY(A1317)),SUMIFS('2) Income'!$E$13:$E$32,'2) Income'!$D$13:$D$32,"monthly",'2) Income'!$F$13:$F$32,"&lt;="&amp;$A1317,'2) Income'!$I$13:$I$32,"&gt;="&amp;DAY(A1317)))))</f>
        <v/>
      </c>
      <c r="AH1317" s="8" t="str" cm="1">
        <f t="array" ref="AH1317">IF(A1317="","",IF(COUNTIF('2) Income'!$D$13:$D$32,"Yearly")=0,0,SUMPRODUCT(--('2) Income'!$D$13:$D$32="Yearly"),--('2) Income'!$F$13:$F$32&lt;=A1317),IF(B1317="N",--('2) Income'!$I$13:$I$32=DAY(A1317)),--('2) Income'!$I$13:$I$32&gt;=DAY(A1317))),--(IFERROR(MOD('2) Income'!$H$13:$H$32-MONTH(A1317)+12,12),1)=0),'2) Income'!$E$13:$E$32)))</f>
        <v/>
      </c>
      <c r="AI1317" s="8" t="str">
        <f>IF(A1317="","",IF(COUNTIF('2) Income'!$D$13:$D$32,"one-time")=0,0,SUMIFS('2) Income'!$E$13:$E$32,'2) Income'!$D$13:$D$32,"one-time",'2) Income'!$F$13:$F$32,"="&amp;$A1317)))</f>
        <v/>
      </c>
      <c r="AJ1317" s="9" t="str">
        <f t="shared" si="101"/>
        <v/>
      </c>
    </row>
    <row r="1318" spans="1:36">
      <c r="A1318" s="7" t="str">
        <f>IF(A1317="","",IF(A1317+1&lt;='1) Period'!$E$21,A1317+1,""))</f>
        <v/>
      </c>
      <c r="B1318" s="7" t="e">
        <f t="shared" si="102"/>
        <v>#VALUE!</v>
      </c>
      <c r="C1318" t="e">
        <f t="shared" si="103"/>
        <v>#VALUE!</v>
      </c>
      <c r="D1318" s="8" t="str">
        <f>IF(A1318="","",IF(TEXT(A1318,"dddd")='4) Happy Money'!$E$23,WAllowance,0))</f>
        <v/>
      </c>
      <c r="E1318" s="8" t="str">
        <f>IF(A1318="","",IF(B1318="N",SUMIF(TMonthly[Day of the Month],DAY(A1318),TMonthly[Amount]),SUMIF(TMonthly[Day of the Month],"&gt;="&amp;DAY(A1318),TMonthly[Amount])))</f>
        <v/>
      </c>
      <c r="F1318" s="8" t="str" cm="1">
        <f t="array" ref="F1318">IF(A1318="","",SUMPRODUCT(--(TYearly[Due Date]&lt;=A1318),IF(B1318="N",--(TYearly[Day]=DAY(A1318)),--(TYearly[Day]&gt;=DAY(A1318))),--(IFERROR(MOD(TYearly[Month]-MONTH(A1318)+12,12),1)=0),TYearly[Amount]))</f>
        <v/>
      </c>
      <c r="G1318" s="8" t="str">
        <f>IF(A1318="","",SUMIF(TOneTime[Due Date],A1318,TOneTime[Amount]))</f>
        <v/>
      </c>
      <c r="H1318" s="8" t="str" cm="1">
        <f t="array" ref="H1318">IF(A1318="","",IF(COUNTIF(TOther[Frequency],$H$1)=0,0,SUMPRODUCT(--(IFERROR(MOD(A1318-TOther[Start Date],7),1)=0),--(TOther[Frequency]=$H$1),--(TOther[Start Date]&lt;=A1318),--(TOther[End Date Calc]&gt;=A1318),TOther[Amount])))</f>
        <v/>
      </c>
      <c r="I1318" s="8" t="str" cm="1">
        <f t="array" ref="I1318">IF(A1318="","",IF(COUNTIF(TOther[Frequency],$I$1)=0,0,SUMPRODUCT(--(IFERROR(MOD(A1318-TOther[Start Date],14),1)=0),--(TOther[Frequency]=$I$1),--(TOther[Start Date]&lt;=A1318),--(TOther[End Date Calc]&gt;=A1318),TOther[Amount])))</f>
        <v/>
      </c>
      <c r="J1318" s="8" t="str">
        <f>IF(A1318="","",IF(COUNTIF(TOther[Frequency],$J$1)=0,0,IF(OR(DAY(A1318)=1,DAY(A1318)=15),SUMIFS(TOther[Amount],TOther[Frequency],$J$1,TOther[Start Date],"&lt;="&amp;$A1318,TOther[End Date Calc],"&gt;="&amp;A1318),0)))</f>
        <v/>
      </c>
      <c r="K1318" s="8" t="str">
        <f>IF(A1318="","",IF(COUNTIF(TOther[Frequency],$K$1)=0,0,IF(A1318=(A1318-DAY(A1318)+1+2*7-WEEKDAY(A1318-DAY(A1318)+8-4,1)),SUMIFS(TOther[Amount],TOther[Frequency],$K$1,TOther[Start Date],"&lt;="&amp;$A1318,TOther[End Date Calc],"&gt;="&amp;A1318),0)))</f>
        <v/>
      </c>
      <c r="L1318" s="8" t="str">
        <f>IF(A1318="","",IF(COUNTIF(TOther[Frequency],$L$1)=0,0,IF(A1318=(A1318-DAY(A1318)+1+3*7-WEEKDAY(A1318-DAY(A1318)+8-4,1)),SUMIFS(TOther[Amount],TOther[Frequency],$L$1,TOther[Start Date],"&lt;="&amp;$A1318,TOther[End Date Calc],"&gt;="&amp;A1318),0)))</f>
        <v/>
      </c>
      <c r="M1318" s="8" t="str">
        <f>IF(A1318="","",IF(COUNTIF(TOther[Frequency],$M$1)=0,0,IF(A1318=(A1318-DAY(A1318)+1+4*7-WEEKDAY(A1318-DAY(A1318)+8-4,1)),SUMIFS(TOther[Amount],TOther[Frequency],$M$1,TOther[Start Date],"&lt;="&amp;$A1318,TOther[End Date Calc],"&gt;="&amp;A1318),0)))</f>
        <v/>
      </c>
      <c r="N1318" s="8" t="str" cm="1">
        <f t="array" ref="N1318">IF(A1318="","",IF(COUNTIF(TOther[Frequency],$N$1)=0,0,SUMPRODUCT(--(IFERROR(MOD(A1318-TOther[Start Date],28),1)=0),--(TOther[Frequency]=$N$1),--(TOther[Start Date]&lt;=A1318),--(TOther[End Date Calc]&gt;=A1318),TOther[Amount])))</f>
        <v/>
      </c>
      <c r="O1318" s="8" t="str" cm="1">
        <f t="array" ref="O1318">IF(A1318="","",IF(COUNTIF(TOther[Frequency],$O$1)=0,0,SUMPRODUCT(--(IFERROR(MOD(A1318-TOther[Start Date],42),1)=0),--(TOther[Frequency]=$O$1),--(TOther[Start Date]&lt;=A1318),--(TOther[End Date Calc]&gt;=A1318),TOther[Amount])))</f>
        <v/>
      </c>
      <c r="P1318" s="8" t="str" cm="1">
        <f t="array" ref="P1318">IF(A1318="","",IF(COUNTIF(TOther[Frequency],$P$1)=0,0,SUMPRODUCT(--(IFERROR(MOD(A1318-TOther[Start Date],56),1)=0),--(TOther[Frequency]=$P$1),--(TOther[Start Date]&lt;=A1318),--(TOther[End Date Calc]&gt;=A1318),TOther[Amount])))</f>
        <v/>
      </c>
      <c r="Q1318" s="8" t="str">
        <f>IF(A1318="","",IF(COUNTIF(TOther[Frequency],$Q$1)=0,0,IF(B1318="N",SUMIFS(TOther[Amount],TOther[Frequency],$Q$1,TOther[Start Date],"&lt;="&amp;$A1318,TOther[End Date Calc],"&gt;="&amp;A1318,TOther[Start Day],DAY(A1318)),SUMIFS(TOther[Amount],TOther[Frequency],$Q$1,TOther[Start Date],"&lt;="&amp;$A1318,TOther[End Date Calc],"&gt;="&amp;A1318,TOther[Start Day],"&gt;="&amp;DAY(A1318)))))</f>
        <v/>
      </c>
      <c r="R1318" s="8" t="str" cm="1">
        <f t="array" ref="R1318">IF(A1318="","",IF(COUNTIF(TOther[Frequency],R$1)=0,0,SUMPRODUCT(--(TOther[Frequency]=R$1),--(TOther[Start Date]&lt;=A1318),--(TOther[End Date Calc]&gt;=A1318),IF(B1318="N",--(TOther[Start Day]=DAY(A1318)),--(TOther[Start Day]&gt;=DAY(A1318))),--(IFERROR(MOD(TOther[Start Month]-MONTH(A1318)+2,2),1)=0),TOther[Amount])))</f>
        <v/>
      </c>
      <c r="S1318" s="8" t="str" cm="1">
        <f t="array" ref="S1318">IF(A1318="","",IF(COUNTIF(TOther[Frequency],S$1)=0,0,SUMPRODUCT(--(TOther[Frequency]=S$1),--(TOther[Start Date]&lt;=A1318),--(TOther[End Date Calc]&gt;=A1318),IF(B1318="N",--(TOther[Start Day]=DAY(A1318)),--(TOther[Start Day]&gt;=DAY(A1318))),--(IFERROR(MOD(TOther[Start Month]-MONTH(A1318)+3,3),1)=0),TOther[Amount])))</f>
        <v/>
      </c>
      <c r="T1318" s="8" t="str" cm="1">
        <f t="array" ref="T1318">IF($A1318="","",IF(COUNTIF(TOther[Frequency],T$1)=0,0,SUMPRODUCT(--(TOther[Frequency]=T$1),--(TOther[Start Date]&lt;=$A1318),--(TOther[End Date Calc]&gt;=$A1318),IF($B1318="N",--(TOther[Start Day]=DAY($A1318)),--(TOther[Start Day]&gt;=DAY($A1318))),--(IFERROR(MOD(TOther[Start Month]-MONTH($A1318)+4,4),1)=0),TOther[Amount])))</f>
        <v/>
      </c>
      <c r="U1318" s="8" t="str" cm="1">
        <f t="array" ref="U1318">IF(A1318="","",IF(COUNTIF(TOther[Frequency],$U$1)=0,0,SUMPRODUCT(--(TOther[Frequency]=$U$1),--(TOther[Start Date]&lt;=A1318),--(TOther[End Date Calc]&gt;=A1318),IF(B1318="N",--(TOther[Start Day]=DAY(A1318)),--(TOther[Start Day]&gt;=DAY(A1318))),--(IFERROR(MOD(TOther[Start Month]-MONTH(A1318)+6,6),1)=0),TOther[Amount])))</f>
        <v/>
      </c>
      <c r="V1318" s="8" t="str" cm="1">
        <f t="array" ref="V1318">IF(A1318="","",IF(COUNTIF(TOther[Frequency],$V$1)=0,0,SUMPRODUCT(--(TOther[Frequency]=$V$1),--(TOther[Start Date]&lt;=A1318),--(TOther[End Date Calc]&gt;=A1318),IF(B1318="N",--(TOther[Start Day]=DAY(A1318)),--(TOther[Start Day]&gt;=DAY(A1318))),--(IFERROR(MOD(TOther[Start Month]-MONTH(A1318)+12,12),1)=0),TOther[Amount])))</f>
        <v/>
      </c>
      <c r="W1318" s="8" t="str">
        <f>IF(A1318="","",SUMIFS(TOther[Amount],TOther[Start Date],A1318,TOther[Frequency],$W$1))</f>
        <v/>
      </c>
      <c r="X1318" s="9" t="str">
        <f t="shared" si="100"/>
        <v/>
      </c>
      <c r="Y1318" s="9" t="str">
        <f t="shared" si="104"/>
        <v/>
      </c>
      <c r="Z1318" s="8" t="str" cm="1">
        <f t="array" ref="Z1318">IF(A1318="","",IF(COUNTIF('2) Income'!$D$13:$D$32,"Weekly")=0,0,SUMPRODUCT(--(IFERROR(MOD(A1318-'2) Income'!$F$13:$F$32,7),1)=0),--('2) Income'!$D$13:$D$32="Weekly"),--('2) Income'!$F$13:$F$32&lt;=A1318),'2) Income'!$E$13:$E$32)))</f>
        <v/>
      </c>
      <c r="AA1318" s="8" t="str" cm="1">
        <f t="array" ref="AA1318">IF(A1318="","",IF(COUNTIF('2) Income'!$D$13:$D$32,"Every Other Week")=0,0,SUMPRODUCT(--(IFERROR(MOD(A1318-'2) Income'!$F$13:$F$32,14),1)=0),--('2) Income'!$D$13:$D$32="Every Other Week"),--('2) Income'!$F$13:$F$32&lt;=A1318),'2) Income'!$E$13:$E$32)))</f>
        <v/>
      </c>
      <c r="AB1318" s="8" t="str">
        <f>IF(A1318="","",IF(COUNTIF('2) Income'!$D$13:$D$32,"1st and 15th")=0,0,IF(OR(DAY(A1318)=1,DAY(A1318)=15),SUMIFS('2) Income'!$E$13:$E$32,'2) Income'!$D$13:$D$32,"1st and 15th",'2) Income'!$F$13:$F$32,"&lt;="&amp;$A1318),0)))</f>
        <v/>
      </c>
      <c r="AC1318" s="8" t="str">
        <f>IF(A1318="","",IF(COUNTIF('2) Income'!$D$13:$D$32,"2nd Wednesday")=0,0,IF(A1318=(A1318-DAY(A1318)+1+2*7-WEEKDAY(A1318-DAY(A1318)+8-4,1)),SUMIFS('2) Income'!$E$13:$E$32,'2) Income'!$D$13:$D$32,"2nd Wednesday",'2) Income'!$F$13:$F$32,"&lt;="&amp;$A1318),0)))</f>
        <v/>
      </c>
      <c r="AD1318" s="8" t="str">
        <f>IF(A1318="","",IF(COUNTIF('2) Income'!$D$13:$D$32,"3rd Wednesday")=0,0,IF(A1318=(A1318-DAY(A1318)+1+3*7-WEEKDAY(A1318-DAY(A1318)+8-4,1)),SUMIFS('2) Income'!$E$13:$E$32,'2) Income'!$D$13:$D$32,"3rd Wednesday",'2) Income'!$F$13:$F$32,"&lt;="&amp;$A1318),0)))</f>
        <v/>
      </c>
      <c r="AE1318" s="8" t="str">
        <f>IF(A1318="","",IF(COUNTIF('2) Income'!$D$13:$D$32,"4th Wednesday")=0,0,IF(A1318=(A1318-DAY(A1318)+1+4*7-WEEKDAY(A1318-DAY(A1318)+8-4,1)),SUMIFS('2) Income'!$E$13:$E$32,'2) Income'!$D$13:$D$32,"4th Wednesday",'2) Income'!$F$13:$F$32,"&lt;="&amp;$A1318),0)))</f>
        <v/>
      </c>
      <c r="AF1318" s="8" t="str" cm="1">
        <f t="array" ref="AF1318">IF(A1318="","",IF(COUNTIF('2) Income'!$D$13:$D$32,"Every 4 Weeks")=0,0,SUMPRODUCT(--(IFERROR(MOD(A1318-'2) Income'!$F$13:$F$32,28),1)=0),--('2) Income'!$D$13:$D$32="Every 4 Weeks"),--('2) Income'!$F$13:$F$32&lt;=A1318),'2) Income'!$E$13:$E$32)))</f>
        <v/>
      </c>
      <c r="AG1318" s="8" t="str">
        <f>IF(A1318="","",IF(COUNTIF('2) Income'!$D$13:$D$32,"Monthly")=0,0,IF(B1318="N",SUMIFS('2) Income'!$E$13:$E$32,'2) Income'!$D$13:$D$32,"monthly",'2) Income'!$F$13:$F$32,"&lt;="&amp;$A1318,'2) Income'!$I$13:$I$32,DAY(A1318)),SUMIFS('2) Income'!$E$13:$E$32,'2) Income'!$D$13:$D$32,"monthly",'2) Income'!$F$13:$F$32,"&lt;="&amp;$A1318,'2) Income'!$I$13:$I$32,"&gt;="&amp;DAY(A1318)))))</f>
        <v/>
      </c>
      <c r="AH1318" s="8" t="str" cm="1">
        <f t="array" ref="AH1318">IF(A1318="","",IF(COUNTIF('2) Income'!$D$13:$D$32,"Yearly")=0,0,SUMPRODUCT(--('2) Income'!$D$13:$D$32="Yearly"),--('2) Income'!$F$13:$F$32&lt;=A1318),IF(B1318="N",--('2) Income'!$I$13:$I$32=DAY(A1318)),--('2) Income'!$I$13:$I$32&gt;=DAY(A1318))),--(IFERROR(MOD('2) Income'!$H$13:$H$32-MONTH(A1318)+12,12),1)=0),'2) Income'!$E$13:$E$32)))</f>
        <v/>
      </c>
      <c r="AI1318" s="8" t="str">
        <f>IF(A1318="","",IF(COUNTIF('2) Income'!$D$13:$D$32,"one-time")=0,0,SUMIFS('2) Income'!$E$13:$E$32,'2) Income'!$D$13:$D$32,"one-time",'2) Income'!$F$13:$F$32,"="&amp;$A1318)))</f>
        <v/>
      </c>
      <c r="AJ1318" s="9" t="str">
        <f t="shared" si="101"/>
        <v/>
      </c>
    </row>
    <row r="1319" spans="1:36">
      <c r="A1319" s="7" t="str">
        <f>IF(A1318="","",IF(A1318+1&lt;='1) Period'!$E$21,A1318+1,""))</f>
        <v/>
      </c>
      <c r="B1319" s="7" t="e">
        <f t="shared" si="102"/>
        <v>#VALUE!</v>
      </c>
      <c r="C1319" t="e">
        <f t="shared" si="103"/>
        <v>#VALUE!</v>
      </c>
      <c r="D1319" s="8" t="str">
        <f>IF(A1319="","",IF(TEXT(A1319,"dddd")='4) Happy Money'!$E$23,WAllowance,0))</f>
        <v/>
      </c>
      <c r="E1319" s="8" t="str">
        <f>IF(A1319="","",IF(B1319="N",SUMIF(TMonthly[Day of the Month],DAY(A1319),TMonthly[Amount]),SUMIF(TMonthly[Day of the Month],"&gt;="&amp;DAY(A1319),TMonthly[Amount])))</f>
        <v/>
      </c>
      <c r="F1319" s="8" t="str" cm="1">
        <f t="array" ref="F1319">IF(A1319="","",SUMPRODUCT(--(TYearly[Due Date]&lt;=A1319),IF(B1319="N",--(TYearly[Day]=DAY(A1319)),--(TYearly[Day]&gt;=DAY(A1319))),--(IFERROR(MOD(TYearly[Month]-MONTH(A1319)+12,12),1)=0),TYearly[Amount]))</f>
        <v/>
      </c>
      <c r="G1319" s="8" t="str">
        <f>IF(A1319="","",SUMIF(TOneTime[Due Date],A1319,TOneTime[Amount]))</f>
        <v/>
      </c>
      <c r="H1319" s="8" t="str" cm="1">
        <f t="array" ref="H1319">IF(A1319="","",IF(COUNTIF(TOther[Frequency],$H$1)=0,0,SUMPRODUCT(--(IFERROR(MOD(A1319-TOther[Start Date],7),1)=0),--(TOther[Frequency]=$H$1),--(TOther[Start Date]&lt;=A1319),--(TOther[End Date Calc]&gt;=A1319),TOther[Amount])))</f>
        <v/>
      </c>
      <c r="I1319" s="8" t="str" cm="1">
        <f t="array" ref="I1319">IF(A1319="","",IF(COUNTIF(TOther[Frequency],$I$1)=0,0,SUMPRODUCT(--(IFERROR(MOD(A1319-TOther[Start Date],14),1)=0),--(TOther[Frequency]=$I$1),--(TOther[Start Date]&lt;=A1319),--(TOther[End Date Calc]&gt;=A1319),TOther[Amount])))</f>
        <v/>
      </c>
      <c r="J1319" s="8" t="str">
        <f>IF(A1319="","",IF(COUNTIF(TOther[Frequency],$J$1)=0,0,IF(OR(DAY(A1319)=1,DAY(A1319)=15),SUMIFS(TOther[Amount],TOther[Frequency],$J$1,TOther[Start Date],"&lt;="&amp;$A1319,TOther[End Date Calc],"&gt;="&amp;A1319),0)))</f>
        <v/>
      </c>
      <c r="K1319" s="8" t="str">
        <f>IF(A1319="","",IF(COUNTIF(TOther[Frequency],$K$1)=0,0,IF(A1319=(A1319-DAY(A1319)+1+2*7-WEEKDAY(A1319-DAY(A1319)+8-4,1)),SUMIFS(TOther[Amount],TOther[Frequency],$K$1,TOther[Start Date],"&lt;="&amp;$A1319,TOther[End Date Calc],"&gt;="&amp;A1319),0)))</f>
        <v/>
      </c>
      <c r="L1319" s="8" t="str">
        <f>IF(A1319="","",IF(COUNTIF(TOther[Frequency],$L$1)=0,0,IF(A1319=(A1319-DAY(A1319)+1+3*7-WEEKDAY(A1319-DAY(A1319)+8-4,1)),SUMIFS(TOther[Amount],TOther[Frequency],$L$1,TOther[Start Date],"&lt;="&amp;$A1319,TOther[End Date Calc],"&gt;="&amp;A1319),0)))</f>
        <v/>
      </c>
      <c r="M1319" s="8" t="str">
        <f>IF(A1319="","",IF(COUNTIF(TOther[Frequency],$M$1)=0,0,IF(A1319=(A1319-DAY(A1319)+1+4*7-WEEKDAY(A1319-DAY(A1319)+8-4,1)),SUMIFS(TOther[Amount],TOther[Frequency],$M$1,TOther[Start Date],"&lt;="&amp;$A1319,TOther[End Date Calc],"&gt;="&amp;A1319),0)))</f>
        <v/>
      </c>
      <c r="N1319" s="8" t="str" cm="1">
        <f t="array" ref="N1319">IF(A1319="","",IF(COUNTIF(TOther[Frequency],$N$1)=0,0,SUMPRODUCT(--(IFERROR(MOD(A1319-TOther[Start Date],28),1)=0),--(TOther[Frequency]=$N$1),--(TOther[Start Date]&lt;=A1319),--(TOther[End Date Calc]&gt;=A1319),TOther[Amount])))</f>
        <v/>
      </c>
      <c r="O1319" s="8" t="str" cm="1">
        <f t="array" ref="O1319">IF(A1319="","",IF(COUNTIF(TOther[Frequency],$O$1)=0,0,SUMPRODUCT(--(IFERROR(MOD(A1319-TOther[Start Date],42),1)=0),--(TOther[Frequency]=$O$1),--(TOther[Start Date]&lt;=A1319),--(TOther[End Date Calc]&gt;=A1319),TOther[Amount])))</f>
        <v/>
      </c>
      <c r="P1319" s="8" t="str" cm="1">
        <f t="array" ref="P1319">IF(A1319="","",IF(COUNTIF(TOther[Frequency],$P$1)=0,0,SUMPRODUCT(--(IFERROR(MOD(A1319-TOther[Start Date],56),1)=0),--(TOther[Frequency]=$P$1),--(TOther[Start Date]&lt;=A1319),--(TOther[End Date Calc]&gt;=A1319),TOther[Amount])))</f>
        <v/>
      </c>
      <c r="Q1319" s="8" t="str">
        <f>IF(A1319="","",IF(COUNTIF(TOther[Frequency],$Q$1)=0,0,IF(B1319="N",SUMIFS(TOther[Amount],TOther[Frequency],$Q$1,TOther[Start Date],"&lt;="&amp;$A1319,TOther[End Date Calc],"&gt;="&amp;A1319,TOther[Start Day],DAY(A1319)),SUMIFS(TOther[Amount],TOther[Frequency],$Q$1,TOther[Start Date],"&lt;="&amp;$A1319,TOther[End Date Calc],"&gt;="&amp;A1319,TOther[Start Day],"&gt;="&amp;DAY(A1319)))))</f>
        <v/>
      </c>
      <c r="R1319" s="8" t="str" cm="1">
        <f t="array" ref="R1319">IF(A1319="","",IF(COUNTIF(TOther[Frequency],R$1)=0,0,SUMPRODUCT(--(TOther[Frequency]=R$1),--(TOther[Start Date]&lt;=A1319),--(TOther[End Date Calc]&gt;=A1319),IF(B1319="N",--(TOther[Start Day]=DAY(A1319)),--(TOther[Start Day]&gt;=DAY(A1319))),--(IFERROR(MOD(TOther[Start Month]-MONTH(A1319)+2,2),1)=0),TOther[Amount])))</f>
        <v/>
      </c>
      <c r="S1319" s="8" t="str" cm="1">
        <f t="array" ref="S1319">IF(A1319="","",IF(COUNTIF(TOther[Frequency],S$1)=0,0,SUMPRODUCT(--(TOther[Frequency]=S$1),--(TOther[Start Date]&lt;=A1319),--(TOther[End Date Calc]&gt;=A1319),IF(B1319="N",--(TOther[Start Day]=DAY(A1319)),--(TOther[Start Day]&gt;=DAY(A1319))),--(IFERROR(MOD(TOther[Start Month]-MONTH(A1319)+3,3),1)=0),TOther[Amount])))</f>
        <v/>
      </c>
      <c r="T1319" s="8" t="str" cm="1">
        <f t="array" ref="T1319">IF($A1319="","",IF(COUNTIF(TOther[Frequency],T$1)=0,0,SUMPRODUCT(--(TOther[Frequency]=T$1),--(TOther[Start Date]&lt;=$A1319),--(TOther[End Date Calc]&gt;=$A1319),IF($B1319="N",--(TOther[Start Day]=DAY($A1319)),--(TOther[Start Day]&gt;=DAY($A1319))),--(IFERROR(MOD(TOther[Start Month]-MONTH($A1319)+4,4),1)=0),TOther[Amount])))</f>
        <v/>
      </c>
      <c r="U1319" s="8" t="str" cm="1">
        <f t="array" ref="U1319">IF(A1319="","",IF(COUNTIF(TOther[Frequency],$U$1)=0,0,SUMPRODUCT(--(TOther[Frequency]=$U$1),--(TOther[Start Date]&lt;=A1319),--(TOther[End Date Calc]&gt;=A1319),IF(B1319="N",--(TOther[Start Day]=DAY(A1319)),--(TOther[Start Day]&gt;=DAY(A1319))),--(IFERROR(MOD(TOther[Start Month]-MONTH(A1319)+6,6),1)=0),TOther[Amount])))</f>
        <v/>
      </c>
      <c r="V1319" s="8" t="str" cm="1">
        <f t="array" ref="V1319">IF(A1319="","",IF(COUNTIF(TOther[Frequency],$V$1)=0,0,SUMPRODUCT(--(TOther[Frequency]=$V$1),--(TOther[Start Date]&lt;=A1319),--(TOther[End Date Calc]&gt;=A1319),IF(B1319="N",--(TOther[Start Day]=DAY(A1319)),--(TOther[Start Day]&gt;=DAY(A1319))),--(IFERROR(MOD(TOther[Start Month]-MONTH(A1319)+12,12),1)=0),TOther[Amount])))</f>
        <v/>
      </c>
      <c r="W1319" s="8" t="str">
        <f>IF(A1319="","",SUMIFS(TOther[Amount],TOther[Start Date],A1319,TOther[Frequency],$W$1))</f>
        <v/>
      </c>
      <c r="X1319" s="9" t="str">
        <f t="shared" si="100"/>
        <v/>
      </c>
      <c r="Y1319" s="9" t="str">
        <f t="shared" si="104"/>
        <v/>
      </c>
      <c r="Z1319" s="8" t="str" cm="1">
        <f t="array" ref="Z1319">IF(A1319="","",IF(COUNTIF('2) Income'!$D$13:$D$32,"Weekly")=0,0,SUMPRODUCT(--(IFERROR(MOD(A1319-'2) Income'!$F$13:$F$32,7),1)=0),--('2) Income'!$D$13:$D$32="Weekly"),--('2) Income'!$F$13:$F$32&lt;=A1319),'2) Income'!$E$13:$E$32)))</f>
        <v/>
      </c>
      <c r="AA1319" s="8" t="str" cm="1">
        <f t="array" ref="AA1319">IF(A1319="","",IF(COUNTIF('2) Income'!$D$13:$D$32,"Every Other Week")=0,0,SUMPRODUCT(--(IFERROR(MOD(A1319-'2) Income'!$F$13:$F$32,14),1)=0),--('2) Income'!$D$13:$D$32="Every Other Week"),--('2) Income'!$F$13:$F$32&lt;=A1319),'2) Income'!$E$13:$E$32)))</f>
        <v/>
      </c>
      <c r="AB1319" s="8" t="str">
        <f>IF(A1319="","",IF(COUNTIF('2) Income'!$D$13:$D$32,"1st and 15th")=0,0,IF(OR(DAY(A1319)=1,DAY(A1319)=15),SUMIFS('2) Income'!$E$13:$E$32,'2) Income'!$D$13:$D$32,"1st and 15th",'2) Income'!$F$13:$F$32,"&lt;="&amp;$A1319),0)))</f>
        <v/>
      </c>
      <c r="AC1319" s="8" t="str">
        <f>IF(A1319="","",IF(COUNTIF('2) Income'!$D$13:$D$32,"2nd Wednesday")=0,0,IF(A1319=(A1319-DAY(A1319)+1+2*7-WEEKDAY(A1319-DAY(A1319)+8-4,1)),SUMIFS('2) Income'!$E$13:$E$32,'2) Income'!$D$13:$D$32,"2nd Wednesday",'2) Income'!$F$13:$F$32,"&lt;="&amp;$A1319),0)))</f>
        <v/>
      </c>
      <c r="AD1319" s="8" t="str">
        <f>IF(A1319="","",IF(COUNTIF('2) Income'!$D$13:$D$32,"3rd Wednesday")=0,0,IF(A1319=(A1319-DAY(A1319)+1+3*7-WEEKDAY(A1319-DAY(A1319)+8-4,1)),SUMIFS('2) Income'!$E$13:$E$32,'2) Income'!$D$13:$D$32,"3rd Wednesday",'2) Income'!$F$13:$F$32,"&lt;="&amp;$A1319),0)))</f>
        <v/>
      </c>
      <c r="AE1319" s="8" t="str">
        <f>IF(A1319="","",IF(COUNTIF('2) Income'!$D$13:$D$32,"4th Wednesday")=0,0,IF(A1319=(A1319-DAY(A1319)+1+4*7-WEEKDAY(A1319-DAY(A1319)+8-4,1)),SUMIFS('2) Income'!$E$13:$E$32,'2) Income'!$D$13:$D$32,"4th Wednesday",'2) Income'!$F$13:$F$32,"&lt;="&amp;$A1319),0)))</f>
        <v/>
      </c>
      <c r="AF1319" s="8" t="str" cm="1">
        <f t="array" ref="AF1319">IF(A1319="","",IF(COUNTIF('2) Income'!$D$13:$D$32,"Every 4 Weeks")=0,0,SUMPRODUCT(--(IFERROR(MOD(A1319-'2) Income'!$F$13:$F$32,28),1)=0),--('2) Income'!$D$13:$D$32="Every 4 Weeks"),--('2) Income'!$F$13:$F$32&lt;=A1319),'2) Income'!$E$13:$E$32)))</f>
        <v/>
      </c>
      <c r="AG1319" s="8" t="str">
        <f>IF(A1319="","",IF(COUNTIF('2) Income'!$D$13:$D$32,"Monthly")=0,0,IF(B1319="N",SUMIFS('2) Income'!$E$13:$E$32,'2) Income'!$D$13:$D$32,"monthly",'2) Income'!$F$13:$F$32,"&lt;="&amp;$A1319,'2) Income'!$I$13:$I$32,DAY(A1319)),SUMIFS('2) Income'!$E$13:$E$32,'2) Income'!$D$13:$D$32,"monthly",'2) Income'!$F$13:$F$32,"&lt;="&amp;$A1319,'2) Income'!$I$13:$I$32,"&gt;="&amp;DAY(A1319)))))</f>
        <v/>
      </c>
      <c r="AH1319" s="8" t="str" cm="1">
        <f t="array" ref="AH1319">IF(A1319="","",IF(COUNTIF('2) Income'!$D$13:$D$32,"Yearly")=0,0,SUMPRODUCT(--('2) Income'!$D$13:$D$32="Yearly"),--('2) Income'!$F$13:$F$32&lt;=A1319),IF(B1319="N",--('2) Income'!$I$13:$I$32=DAY(A1319)),--('2) Income'!$I$13:$I$32&gt;=DAY(A1319))),--(IFERROR(MOD('2) Income'!$H$13:$H$32-MONTH(A1319)+12,12),1)=0),'2) Income'!$E$13:$E$32)))</f>
        <v/>
      </c>
      <c r="AI1319" s="8" t="str">
        <f>IF(A1319="","",IF(COUNTIF('2) Income'!$D$13:$D$32,"one-time")=0,0,SUMIFS('2) Income'!$E$13:$E$32,'2) Income'!$D$13:$D$32,"one-time",'2) Income'!$F$13:$F$32,"="&amp;$A1319)))</f>
        <v/>
      </c>
      <c r="AJ1319" s="9" t="str">
        <f t="shared" si="101"/>
        <v/>
      </c>
    </row>
    <row r="1320" spans="1:36">
      <c r="A1320" s="7" t="str">
        <f>IF(A1319="","",IF(A1319+1&lt;='1) Period'!$E$21,A1319+1,""))</f>
        <v/>
      </c>
      <c r="B1320" s="7" t="e">
        <f t="shared" si="102"/>
        <v>#VALUE!</v>
      </c>
      <c r="C1320" t="e">
        <f t="shared" si="103"/>
        <v>#VALUE!</v>
      </c>
      <c r="D1320" s="8" t="str">
        <f>IF(A1320="","",IF(TEXT(A1320,"dddd")='4) Happy Money'!$E$23,WAllowance,0))</f>
        <v/>
      </c>
      <c r="E1320" s="8" t="str">
        <f>IF(A1320="","",IF(B1320="N",SUMIF(TMonthly[Day of the Month],DAY(A1320),TMonthly[Amount]),SUMIF(TMonthly[Day of the Month],"&gt;="&amp;DAY(A1320),TMonthly[Amount])))</f>
        <v/>
      </c>
      <c r="F1320" s="8" t="str" cm="1">
        <f t="array" ref="F1320">IF(A1320="","",SUMPRODUCT(--(TYearly[Due Date]&lt;=A1320),IF(B1320="N",--(TYearly[Day]=DAY(A1320)),--(TYearly[Day]&gt;=DAY(A1320))),--(IFERROR(MOD(TYearly[Month]-MONTH(A1320)+12,12),1)=0),TYearly[Amount]))</f>
        <v/>
      </c>
      <c r="G1320" s="8" t="str">
        <f>IF(A1320="","",SUMIF(TOneTime[Due Date],A1320,TOneTime[Amount]))</f>
        <v/>
      </c>
      <c r="H1320" s="8" t="str" cm="1">
        <f t="array" ref="H1320">IF(A1320="","",IF(COUNTIF(TOther[Frequency],$H$1)=0,0,SUMPRODUCT(--(IFERROR(MOD(A1320-TOther[Start Date],7),1)=0),--(TOther[Frequency]=$H$1),--(TOther[Start Date]&lt;=A1320),--(TOther[End Date Calc]&gt;=A1320),TOther[Amount])))</f>
        <v/>
      </c>
      <c r="I1320" s="8" t="str" cm="1">
        <f t="array" ref="I1320">IF(A1320="","",IF(COUNTIF(TOther[Frequency],$I$1)=0,0,SUMPRODUCT(--(IFERROR(MOD(A1320-TOther[Start Date],14),1)=0),--(TOther[Frequency]=$I$1),--(TOther[Start Date]&lt;=A1320),--(TOther[End Date Calc]&gt;=A1320),TOther[Amount])))</f>
        <v/>
      </c>
      <c r="J1320" s="8" t="str">
        <f>IF(A1320="","",IF(COUNTIF(TOther[Frequency],$J$1)=0,0,IF(OR(DAY(A1320)=1,DAY(A1320)=15),SUMIFS(TOther[Amount],TOther[Frequency],$J$1,TOther[Start Date],"&lt;="&amp;$A1320,TOther[End Date Calc],"&gt;="&amp;A1320),0)))</f>
        <v/>
      </c>
      <c r="K1320" s="8" t="str">
        <f>IF(A1320="","",IF(COUNTIF(TOther[Frequency],$K$1)=0,0,IF(A1320=(A1320-DAY(A1320)+1+2*7-WEEKDAY(A1320-DAY(A1320)+8-4,1)),SUMIFS(TOther[Amount],TOther[Frequency],$K$1,TOther[Start Date],"&lt;="&amp;$A1320,TOther[End Date Calc],"&gt;="&amp;A1320),0)))</f>
        <v/>
      </c>
      <c r="L1320" s="8" t="str">
        <f>IF(A1320="","",IF(COUNTIF(TOther[Frequency],$L$1)=0,0,IF(A1320=(A1320-DAY(A1320)+1+3*7-WEEKDAY(A1320-DAY(A1320)+8-4,1)),SUMIFS(TOther[Amount],TOther[Frequency],$L$1,TOther[Start Date],"&lt;="&amp;$A1320,TOther[End Date Calc],"&gt;="&amp;A1320),0)))</f>
        <v/>
      </c>
      <c r="M1320" s="8" t="str">
        <f>IF(A1320="","",IF(COUNTIF(TOther[Frequency],$M$1)=0,0,IF(A1320=(A1320-DAY(A1320)+1+4*7-WEEKDAY(A1320-DAY(A1320)+8-4,1)),SUMIFS(TOther[Amount],TOther[Frequency],$M$1,TOther[Start Date],"&lt;="&amp;$A1320,TOther[End Date Calc],"&gt;="&amp;A1320),0)))</f>
        <v/>
      </c>
      <c r="N1320" s="8" t="str" cm="1">
        <f t="array" ref="N1320">IF(A1320="","",IF(COUNTIF(TOther[Frequency],$N$1)=0,0,SUMPRODUCT(--(IFERROR(MOD(A1320-TOther[Start Date],28),1)=0),--(TOther[Frequency]=$N$1),--(TOther[Start Date]&lt;=A1320),--(TOther[End Date Calc]&gt;=A1320),TOther[Amount])))</f>
        <v/>
      </c>
      <c r="O1320" s="8" t="str" cm="1">
        <f t="array" ref="O1320">IF(A1320="","",IF(COUNTIF(TOther[Frequency],$O$1)=0,0,SUMPRODUCT(--(IFERROR(MOD(A1320-TOther[Start Date],42),1)=0),--(TOther[Frequency]=$O$1),--(TOther[Start Date]&lt;=A1320),--(TOther[End Date Calc]&gt;=A1320),TOther[Amount])))</f>
        <v/>
      </c>
      <c r="P1320" s="8" t="str" cm="1">
        <f t="array" ref="P1320">IF(A1320="","",IF(COUNTIF(TOther[Frequency],$P$1)=0,0,SUMPRODUCT(--(IFERROR(MOD(A1320-TOther[Start Date],56),1)=0),--(TOther[Frequency]=$P$1),--(TOther[Start Date]&lt;=A1320),--(TOther[End Date Calc]&gt;=A1320),TOther[Amount])))</f>
        <v/>
      </c>
      <c r="Q1320" s="8" t="str">
        <f>IF(A1320="","",IF(COUNTIF(TOther[Frequency],$Q$1)=0,0,IF(B1320="N",SUMIFS(TOther[Amount],TOther[Frequency],$Q$1,TOther[Start Date],"&lt;="&amp;$A1320,TOther[End Date Calc],"&gt;="&amp;A1320,TOther[Start Day],DAY(A1320)),SUMIFS(TOther[Amount],TOther[Frequency],$Q$1,TOther[Start Date],"&lt;="&amp;$A1320,TOther[End Date Calc],"&gt;="&amp;A1320,TOther[Start Day],"&gt;="&amp;DAY(A1320)))))</f>
        <v/>
      </c>
      <c r="R1320" s="8" t="str" cm="1">
        <f t="array" ref="R1320">IF(A1320="","",IF(COUNTIF(TOther[Frequency],R$1)=0,0,SUMPRODUCT(--(TOther[Frequency]=R$1),--(TOther[Start Date]&lt;=A1320),--(TOther[End Date Calc]&gt;=A1320),IF(B1320="N",--(TOther[Start Day]=DAY(A1320)),--(TOther[Start Day]&gt;=DAY(A1320))),--(IFERROR(MOD(TOther[Start Month]-MONTH(A1320)+2,2),1)=0),TOther[Amount])))</f>
        <v/>
      </c>
      <c r="S1320" s="8" t="str" cm="1">
        <f t="array" ref="S1320">IF(A1320="","",IF(COUNTIF(TOther[Frequency],S$1)=0,0,SUMPRODUCT(--(TOther[Frequency]=S$1),--(TOther[Start Date]&lt;=A1320),--(TOther[End Date Calc]&gt;=A1320),IF(B1320="N",--(TOther[Start Day]=DAY(A1320)),--(TOther[Start Day]&gt;=DAY(A1320))),--(IFERROR(MOD(TOther[Start Month]-MONTH(A1320)+3,3),1)=0),TOther[Amount])))</f>
        <v/>
      </c>
      <c r="T1320" s="8" t="str" cm="1">
        <f t="array" ref="T1320">IF($A1320="","",IF(COUNTIF(TOther[Frequency],T$1)=0,0,SUMPRODUCT(--(TOther[Frequency]=T$1),--(TOther[Start Date]&lt;=$A1320),--(TOther[End Date Calc]&gt;=$A1320),IF($B1320="N",--(TOther[Start Day]=DAY($A1320)),--(TOther[Start Day]&gt;=DAY($A1320))),--(IFERROR(MOD(TOther[Start Month]-MONTH($A1320)+4,4),1)=0),TOther[Amount])))</f>
        <v/>
      </c>
      <c r="U1320" s="8" t="str" cm="1">
        <f t="array" ref="U1320">IF(A1320="","",IF(COUNTIF(TOther[Frequency],$U$1)=0,0,SUMPRODUCT(--(TOther[Frequency]=$U$1),--(TOther[Start Date]&lt;=A1320),--(TOther[End Date Calc]&gt;=A1320),IF(B1320="N",--(TOther[Start Day]=DAY(A1320)),--(TOther[Start Day]&gt;=DAY(A1320))),--(IFERROR(MOD(TOther[Start Month]-MONTH(A1320)+6,6),1)=0),TOther[Amount])))</f>
        <v/>
      </c>
      <c r="V1320" s="8" t="str" cm="1">
        <f t="array" ref="V1320">IF(A1320="","",IF(COUNTIF(TOther[Frequency],$V$1)=0,0,SUMPRODUCT(--(TOther[Frequency]=$V$1),--(TOther[Start Date]&lt;=A1320),--(TOther[End Date Calc]&gt;=A1320),IF(B1320="N",--(TOther[Start Day]=DAY(A1320)),--(TOther[Start Day]&gt;=DAY(A1320))),--(IFERROR(MOD(TOther[Start Month]-MONTH(A1320)+12,12),1)=0),TOther[Amount])))</f>
        <v/>
      </c>
      <c r="W1320" s="8" t="str">
        <f>IF(A1320="","",SUMIFS(TOther[Amount],TOther[Start Date],A1320,TOther[Frequency],$W$1))</f>
        <v/>
      </c>
      <c r="X1320" s="9" t="str">
        <f t="shared" si="100"/>
        <v/>
      </c>
      <c r="Y1320" s="9" t="str">
        <f t="shared" si="104"/>
        <v/>
      </c>
      <c r="Z1320" s="8" t="str" cm="1">
        <f t="array" ref="Z1320">IF(A1320="","",IF(COUNTIF('2) Income'!$D$13:$D$32,"Weekly")=0,0,SUMPRODUCT(--(IFERROR(MOD(A1320-'2) Income'!$F$13:$F$32,7),1)=0),--('2) Income'!$D$13:$D$32="Weekly"),--('2) Income'!$F$13:$F$32&lt;=A1320),'2) Income'!$E$13:$E$32)))</f>
        <v/>
      </c>
      <c r="AA1320" s="8" t="str" cm="1">
        <f t="array" ref="AA1320">IF(A1320="","",IF(COUNTIF('2) Income'!$D$13:$D$32,"Every Other Week")=0,0,SUMPRODUCT(--(IFERROR(MOD(A1320-'2) Income'!$F$13:$F$32,14),1)=0),--('2) Income'!$D$13:$D$32="Every Other Week"),--('2) Income'!$F$13:$F$32&lt;=A1320),'2) Income'!$E$13:$E$32)))</f>
        <v/>
      </c>
      <c r="AB1320" s="8" t="str">
        <f>IF(A1320="","",IF(COUNTIF('2) Income'!$D$13:$D$32,"1st and 15th")=0,0,IF(OR(DAY(A1320)=1,DAY(A1320)=15),SUMIFS('2) Income'!$E$13:$E$32,'2) Income'!$D$13:$D$32,"1st and 15th",'2) Income'!$F$13:$F$32,"&lt;="&amp;$A1320),0)))</f>
        <v/>
      </c>
      <c r="AC1320" s="8" t="str">
        <f>IF(A1320="","",IF(COUNTIF('2) Income'!$D$13:$D$32,"2nd Wednesday")=0,0,IF(A1320=(A1320-DAY(A1320)+1+2*7-WEEKDAY(A1320-DAY(A1320)+8-4,1)),SUMIFS('2) Income'!$E$13:$E$32,'2) Income'!$D$13:$D$32,"2nd Wednesday",'2) Income'!$F$13:$F$32,"&lt;="&amp;$A1320),0)))</f>
        <v/>
      </c>
      <c r="AD1320" s="8" t="str">
        <f>IF(A1320="","",IF(COUNTIF('2) Income'!$D$13:$D$32,"3rd Wednesday")=0,0,IF(A1320=(A1320-DAY(A1320)+1+3*7-WEEKDAY(A1320-DAY(A1320)+8-4,1)),SUMIFS('2) Income'!$E$13:$E$32,'2) Income'!$D$13:$D$32,"3rd Wednesday",'2) Income'!$F$13:$F$32,"&lt;="&amp;$A1320),0)))</f>
        <v/>
      </c>
      <c r="AE1320" s="8" t="str">
        <f>IF(A1320="","",IF(COUNTIF('2) Income'!$D$13:$D$32,"4th Wednesday")=0,0,IF(A1320=(A1320-DAY(A1320)+1+4*7-WEEKDAY(A1320-DAY(A1320)+8-4,1)),SUMIFS('2) Income'!$E$13:$E$32,'2) Income'!$D$13:$D$32,"4th Wednesday",'2) Income'!$F$13:$F$32,"&lt;="&amp;$A1320),0)))</f>
        <v/>
      </c>
      <c r="AF1320" s="8" t="str" cm="1">
        <f t="array" ref="AF1320">IF(A1320="","",IF(COUNTIF('2) Income'!$D$13:$D$32,"Every 4 Weeks")=0,0,SUMPRODUCT(--(IFERROR(MOD(A1320-'2) Income'!$F$13:$F$32,28),1)=0),--('2) Income'!$D$13:$D$32="Every 4 Weeks"),--('2) Income'!$F$13:$F$32&lt;=A1320),'2) Income'!$E$13:$E$32)))</f>
        <v/>
      </c>
      <c r="AG1320" s="8" t="str">
        <f>IF(A1320="","",IF(COUNTIF('2) Income'!$D$13:$D$32,"Monthly")=0,0,IF(B1320="N",SUMIFS('2) Income'!$E$13:$E$32,'2) Income'!$D$13:$D$32,"monthly",'2) Income'!$F$13:$F$32,"&lt;="&amp;$A1320,'2) Income'!$I$13:$I$32,DAY(A1320)),SUMIFS('2) Income'!$E$13:$E$32,'2) Income'!$D$13:$D$32,"monthly",'2) Income'!$F$13:$F$32,"&lt;="&amp;$A1320,'2) Income'!$I$13:$I$32,"&gt;="&amp;DAY(A1320)))))</f>
        <v/>
      </c>
      <c r="AH1320" s="8" t="str" cm="1">
        <f t="array" ref="AH1320">IF(A1320="","",IF(COUNTIF('2) Income'!$D$13:$D$32,"Yearly")=0,0,SUMPRODUCT(--('2) Income'!$D$13:$D$32="Yearly"),--('2) Income'!$F$13:$F$32&lt;=A1320),IF(B1320="N",--('2) Income'!$I$13:$I$32=DAY(A1320)),--('2) Income'!$I$13:$I$32&gt;=DAY(A1320))),--(IFERROR(MOD('2) Income'!$H$13:$H$32-MONTH(A1320)+12,12),1)=0),'2) Income'!$E$13:$E$32)))</f>
        <v/>
      </c>
      <c r="AI1320" s="8" t="str">
        <f>IF(A1320="","",IF(COUNTIF('2) Income'!$D$13:$D$32,"one-time")=0,0,SUMIFS('2) Income'!$E$13:$E$32,'2) Income'!$D$13:$D$32,"one-time",'2) Income'!$F$13:$F$32,"="&amp;$A1320)))</f>
        <v/>
      </c>
      <c r="AJ1320" s="9" t="str">
        <f t="shared" si="101"/>
        <v/>
      </c>
    </row>
    <row r="1321" spans="1:36">
      <c r="A1321" s="7" t="str">
        <f>IF(A1320="","",IF(A1320+1&lt;='1) Period'!$E$21,A1320+1,""))</f>
        <v/>
      </c>
      <c r="B1321" s="7" t="e">
        <f t="shared" si="102"/>
        <v>#VALUE!</v>
      </c>
      <c r="C1321" t="e">
        <f t="shared" si="103"/>
        <v>#VALUE!</v>
      </c>
      <c r="D1321" s="8" t="str">
        <f>IF(A1321="","",IF(TEXT(A1321,"dddd")='4) Happy Money'!$E$23,WAllowance,0))</f>
        <v/>
      </c>
      <c r="E1321" s="8" t="str">
        <f>IF(A1321="","",IF(B1321="N",SUMIF(TMonthly[Day of the Month],DAY(A1321),TMonthly[Amount]),SUMIF(TMonthly[Day of the Month],"&gt;="&amp;DAY(A1321),TMonthly[Amount])))</f>
        <v/>
      </c>
      <c r="F1321" s="8" t="str" cm="1">
        <f t="array" ref="F1321">IF(A1321="","",SUMPRODUCT(--(TYearly[Due Date]&lt;=A1321),IF(B1321="N",--(TYearly[Day]=DAY(A1321)),--(TYearly[Day]&gt;=DAY(A1321))),--(IFERROR(MOD(TYearly[Month]-MONTH(A1321)+12,12),1)=0),TYearly[Amount]))</f>
        <v/>
      </c>
      <c r="G1321" s="8" t="str">
        <f>IF(A1321="","",SUMIF(TOneTime[Due Date],A1321,TOneTime[Amount]))</f>
        <v/>
      </c>
      <c r="H1321" s="8" t="str" cm="1">
        <f t="array" ref="H1321">IF(A1321="","",IF(COUNTIF(TOther[Frequency],$H$1)=0,0,SUMPRODUCT(--(IFERROR(MOD(A1321-TOther[Start Date],7),1)=0),--(TOther[Frequency]=$H$1),--(TOther[Start Date]&lt;=A1321),--(TOther[End Date Calc]&gt;=A1321),TOther[Amount])))</f>
        <v/>
      </c>
      <c r="I1321" s="8" t="str" cm="1">
        <f t="array" ref="I1321">IF(A1321="","",IF(COUNTIF(TOther[Frequency],$I$1)=0,0,SUMPRODUCT(--(IFERROR(MOD(A1321-TOther[Start Date],14),1)=0),--(TOther[Frequency]=$I$1),--(TOther[Start Date]&lt;=A1321),--(TOther[End Date Calc]&gt;=A1321),TOther[Amount])))</f>
        <v/>
      </c>
      <c r="J1321" s="8" t="str">
        <f>IF(A1321="","",IF(COUNTIF(TOther[Frequency],$J$1)=0,0,IF(OR(DAY(A1321)=1,DAY(A1321)=15),SUMIFS(TOther[Amount],TOther[Frequency],$J$1,TOther[Start Date],"&lt;="&amp;$A1321,TOther[End Date Calc],"&gt;="&amp;A1321),0)))</f>
        <v/>
      </c>
      <c r="K1321" s="8" t="str">
        <f>IF(A1321="","",IF(COUNTIF(TOther[Frequency],$K$1)=0,0,IF(A1321=(A1321-DAY(A1321)+1+2*7-WEEKDAY(A1321-DAY(A1321)+8-4,1)),SUMIFS(TOther[Amount],TOther[Frequency],$K$1,TOther[Start Date],"&lt;="&amp;$A1321,TOther[End Date Calc],"&gt;="&amp;A1321),0)))</f>
        <v/>
      </c>
      <c r="L1321" s="8" t="str">
        <f>IF(A1321="","",IF(COUNTIF(TOther[Frequency],$L$1)=0,0,IF(A1321=(A1321-DAY(A1321)+1+3*7-WEEKDAY(A1321-DAY(A1321)+8-4,1)),SUMIFS(TOther[Amount],TOther[Frequency],$L$1,TOther[Start Date],"&lt;="&amp;$A1321,TOther[End Date Calc],"&gt;="&amp;A1321),0)))</f>
        <v/>
      </c>
      <c r="M1321" s="8" t="str">
        <f>IF(A1321="","",IF(COUNTIF(TOther[Frequency],$M$1)=0,0,IF(A1321=(A1321-DAY(A1321)+1+4*7-WEEKDAY(A1321-DAY(A1321)+8-4,1)),SUMIFS(TOther[Amount],TOther[Frequency],$M$1,TOther[Start Date],"&lt;="&amp;$A1321,TOther[End Date Calc],"&gt;="&amp;A1321),0)))</f>
        <v/>
      </c>
      <c r="N1321" s="8" t="str" cm="1">
        <f t="array" ref="N1321">IF(A1321="","",IF(COUNTIF(TOther[Frequency],$N$1)=0,0,SUMPRODUCT(--(IFERROR(MOD(A1321-TOther[Start Date],28),1)=0),--(TOther[Frequency]=$N$1),--(TOther[Start Date]&lt;=A1321),--(TOther[End Date Calc]&gt;=A1321),TOther[Amount])))</f>
        <v/>
      </c>
      <c r="O1321" s="8" t="str" cm="1">
        <f t="array" ref="O1321">IF(A1321="","",IF(COUNTIF(TOther[Frequency],$O$1)=0,0,SUMPRODUCT(--(IFERROR(MOD(A1321-TOther[Start Date],42),1)=0),--(TOther[Frequency]=$O$1),--(TOther[Start Date]&lt;=A1321),--(TOther[End Date Calc]&gt;=A1321),TOther[Amount])))</f>
        <v/>
      </c>
      <c r="P1321" s="8" t="str" cm="1">
        <f t="array" ref="P1321">IF(A1321="","",IF(COUNTIF(TOther[Frequency],$P$1)=0,0,SUMPRODUCT(--(IFERROR(MOD(A1321-TOther[Start Date],56),1)=0),--(TOther[Frequency]=$P$1),--(TOther[Start Date]&lt;=A1321),--(TOther[End Date Calc]&gt;=A1321),TOther[Amount])))</f>
        <v/>
      </c>
      <c r="Q1321" s="8" t="str">
        <f>IF(A1321="","",IF(COUNTIF(TOther[Frequency],$Q$1)=0,0,IF(B1321="N",SUMIFS(TOther[Amount],TOther[Frequency],$Q$1,TOther[Start Date],"&lt;="&amp;$A1321,TOther[End Date Calc],"&gt;="&amp;A1321,TOther[Start Day],DAY(A1321)),SUMIFS(TOther[Amount],TOther[Frequency],$Q$1,TOther[Start Date],"&lt;="&amp;$A1321,TOther[End Date Calc],"&gt;="&amp;A1321,TOther[Start Day],"&gt;="&amp;DAY(A1321)))))</f>
        <v/>
      </c>
      <c r="R1321" s="8" t="str" cm="1">
        <f t="array" ref="R1321">IF(A1321="","",IF(COUNTIF(TOther[Frequency],R$1)=0,0,SUMPRODUCT(--(TOther[Frequency]=R$1),--(TOther[Start Date]&lt;=A1321),--(TOther[End Date Calc]&gt;=A1321),IF(B1321="N",--(TOther[Start Day]=DAY(A1321)),--(TOther[Start Day]&gt;=DAY(A1321))),--(IFERROR(MOD(TOther[Start Month]-MONTH(A1321)+2,2),1)=0),TOther[Amount])))</f>
        <v/>
      </c>
      <c r="S1321" s="8" t="str" cm="1">
        <f t="array" ref="S1321">IF(A1321="","",IF(COUNTIF(TOther[Frequency],S$1)=0,0,SUMPRODUCT(--(TOther[Frequency]=S$1),--(TOther[Start Date]&lt;=A1321),--(TOther[End Date Calc]&gt;=A1321),IF(B1321="N",--(TOther[Start Day]=DAY(A1321)),--(TOther[Start Day]&gt;=DAY(A1321))),--(IFERROR(MOD(TOther[Start Month]-MONTH(A1321)+3,3),1)=0),TOther[Amount])))</f>
        <v/>
      </c>
      <c r="T1321" s="8" t="str" cm="1">
        <f t="array" ref="T1321">IF($A1321="","",IF(COUNTIF(TOther[Frequency],T$1)=0,0,SUMPRODUCT(--(TOther[Frequency]=T$1),--(TOther[Start Date]&lt;=$A1321),--(TOther[End Date Calc]&gt;=$A1321),IF($B1321="N",--(TOther[Start Day]=DAY($A1321)),--(TOther[Start Day]&gt;=DAY($A1321))),--(IFERROR(MOD(TOther[Start Month]-MONTH($A1321)+4,4),1)=0),TOther[Amount])))</f>
        <v/>
      </c>
      <c r="U1321" s="8" t="str" cm="1">
        <f t="array" ref="U1321">IF(A1321="","",IF(COUNTIF(TOther[Frequency],$U$1)=0,0,SUMPRODUCT(--(TOther[Frequency]=$U$1),--(TOther[Start Date]&lt;=A1321),--(TOther[End Date Calc]&gt;=A1321),IF(B1321="N",--(TOther[Start Day]=DAY(A1321)),--(TOther[Start Day]&gt;=DAY(A1321))),--(IFERROR(MOD(TOther[Start Month]-MONTH(A1321)+6,6),1)=0),TOther[Amount])))</f>
        <v/>
      </c>
      <c r="V1321" s="8" t="str" cm="1">
        <f t="array" ref="V1321">IF(A1321="","",IF(COUNTIF(TOther[Frequency],$V$1)=0,0,SUMPRODUCT(--(TOther[Frequency]=$V$1),--(TOther[Start Date]&lt;=A1321),--(TOther[End Date Calc]&gt;=A1321),IF(B1321="N",--(TOther[Start Day]=DAY(A1321)),--(TOther[Start Day]&gt;=DAY(A1321))),--(IFERROR(MOD(TOther[Start Month]-MONTH(A1321)+12,12),1)=0),TOther[Amount])))</f>
        <v/>
      </c>
      <c r="W1321" s="8" t="str">
        <f>IF(A1321="","",SUMIFS(TOther[Amount],TOther[Start Date],A1321,TOther[Frequency],$W$1))</f>
        <v/>
      </c>
      <c r="X1321" s="9" t="str">
        <f t="shared" si="100"/>
        <v/>
      </c>
      <c r="Y1321" s="9" t="str">
        <f t="shared" si="104"/>
        <v/>
      </c>
      <c r="Z1321" s="8" t="str" cm="1">
        <f t="array" ref="Z1321">IF(A1321="","",IF(COUNTIF('2) Income'!$D$13:$D$32,"Weekly")=0,0,SUMPRODUCT(--(IFERROR(MOD(A1321-'2) Income'!$F$13:$F$32,7),1)=0),--('2) Income'!$D$13:$D$32="Weekly"),--('2) Income'!$F$13:$F$32&lt;=A1321),'2) Income'!$E$13:$E$32)))</f>
        <v/>
      </c>
      <c r="AA1321" s="8" t="str" cm="1">
        <f t="array" ref="AA1321">IF(A1321="","",IF(COUNTIF('2) Income'!$D$13:$D$32,"Every Other Week")=0,0,SUMPRODUCT(--(IFERROR(MOD(A1321-'2) Income'!$F$13:$F$32,14),1)=0),--('2) Income'!$D$13:$D$32="Every Other Week"),--('2) Income'!$F$13:$F$32&lt;=A1321),'2) Income'!$E$13:$E$32)))</f>
        <v/>
      </c>
      <c r="AB1321" s="8" t="str">
        <f>IF(A1321="","",IF(COUNTIF('2) Income'!$D$13:$D$32,"1st and 15th")=0,0,IF(OR(DAY(A1321)=1,DAY(A1321)=15),SUMIFS('2) Income'!$E$13:$E$32,'2) Income'!$D$13:$D$32,"1st and 15th",'2) Income'!$F$13:$F$32,"&lt;="&amp;$A1321),0)))</f>
        <v/>
      </c>
      <c r="AC1321" s="8" t="str">
        <f>IF(A1321="","",IF(COUNTIF('2) Income'!$D$13:$D$32,"2nd Wednesday")=0,0,IF(A1321=(A1321-DAY(A1321)+1+2*7-WEEKDAY(A1321-DAY(A1321)+8-4,1)),SUMIFS('2) Income'!$E$13:$E$32,'2) Income'!$D$13:$D$32,"2nd Wednesday",'2) Income'!$F$13:$F$32,"&lt;="&amp;$A1321),0)))</f>
        <v/>
      </c>
      <c r="AD1321" s="8" t="str">
        <f>IF(A1321="","",IF(COUNTIF('2) Income'!$D$13:$D$32,"3rd Wednesday")=0,0,IF(A1321=(A1321-DAY(A1321)+1+3*7-WEEKDAY(A1321-DAY(A1321)+8-4,1)),SUMIFS('2) Income'!$E$13:$E$32,'2) Income'!$D$13:$D$32,"3rd Wednesday",'2) Income'!$F$13:$F$32,"&lt;="&amp;$A1321),0)))</f>
        <v/>
      </c>
      <c r="AE1321" s="8" t="str">
        <f>IF(A1321="","",IF(COUNTIF('2) Income'!$D$13:$D$32,"4th Wednesday")=0,0,IF(A1321=(A1321-DAY(A1321)+1+4*7-WEEKDAY(A1321-DAY(A1321)+8-4,1)),SUMIFS('2) Income'!$E$13:$E$32,'2) Income'!$D$13:$D$32,"4th Wednesday",'2) Income'!$F$13:$F$32,"&lt;="&amp;$A1321),0)))</f>
        <v/>
      </c>
      <c r="AF1321" s="8" t="str" cm="1">
        <f t="array" ref="AF1321">IF(A1321="","",IF(COUNTIF('2) Income'!$D$13:$D$32,"Every 4 Weeks")=0,0,SUMPRODUCT(--(IFERROR(MOD(A1321-'2) Income'!$F$13:$F$32,28),1)=0),--('2) Income'!$D$13:$D$32="Every 4 Weeks"),--('2) Income'!$F$13:$F$32&lt;=A1321),'2) Income'!$E$13:$E$32)))</f>
        <v/>
      </c>
      <c r="AG1321" s="8" t="str">
        <f>IF(A1321="","",IF(COUNTIF('2) Income'!$D$13:$D$32,"Monthly")=0,0,IF(B1321="N",SUMIFS('2) Income'!$E$13:$E$32,'2) Income'!$D$13:$D$32,"monthly",'2) Income'!$F$13:$F$32,"&lt;="&amp;$A1321,'2) Income'!$I$13:$I$32,DAY(A1321)),SUMIFS('2) Income'!$E$13:$E$32,'2) Income'!$D$13:$D$32,"monthly",'2) Income'!$F$13:$F$32,"&lt;="&amp;$A1321,'2) Income'!$I$13:$I$32,"&gt;="&amp;DAY(A1321)))))</f>
        <v/>
      </c>
      <c r="AH1321" s="8" t="str" cm="1">
        <f t="array" ref="AH1321">IF(A1321="","",IF(COUNTIF('2) Income'!$D$13:$D$32,"Yearly")=0,0,SUMPRODUCT(--('2) Income'!$D$13:$D$32="Yearly"),--('2) Income'!$F$13:$F$32&lt;=A1321),IF(B1321="N",--('2) Income'!$I$13:$I$32=DAY(A1321)),--('2) Income'!$I$13:$I$32&gt;=DAY(A1321))),--(IFERROR(MOD('2) Income'!$H$13:$H$32-MONTH(A1321)+12,12),1)=0),'2) Income'!$E$13:$E$32)))</f>
        <v/>
      </c>
      <c r="AI1321" s="8" t="str">
        <f>IF(A1321="","",IF(COUNTIF('2) Income'!$D$13:$D$32,"one-time")=0,0,SUMIFS('2) Income'!$E$13:$E$32,'2) Income'!$D$13:$D$32,"one-time",'2) Income'!$F$13:$F$32,"="&amp;$A1321)))</f>
        <v/>
      </c>
      <c r="AJ1321" s="9" t="str">
        <f t="shared" si="101"/>
        <v/>
      </c>
    </row>
    <row r="1322" spans="1:36">
      <c r="A1322" s="7" t="str">
        <f>IF(A1321="","",IF(A1321+1&lt;='1) Period'!$E$21,A1321+1,""))</f>
        <v/>
      </c>
      <c r="B1322" s="7" t="e">
        <f t="shared" si="102"/>
        <v>#VALUE!</v>
      </c>
      <c r="C1322" t="e">
        <f t="shared" si="103"/>
        <v>#VALUE!</v>
      </c>
      <c r="D1322" s="8" t="str">
        <f>IF(A1322="","",IF(TEXT(A1322,"dddd")='4) Happy Money'!$E$23,WAllowance,0))</f>
        <v/>
      </c>
      <c r="E1322" s="8" t="str">
        <f>IF(A1322="","",IF(B1322="N",SUMIF(TMonthly[Day of the Month],DAY(A1322),TMonthly[Amount]),SUMIF(TMonthly[Day of the Month],"&gt;="&amp;DAY(A1322),TMonthly[Amount])))</f>
        <v/>
      </c>
      <c r="F1322" s="8" t="str" cm="1">
        <f t="array" ref="F1322">IF(A1322="","",SUMPRODUCT(--(TYearly[Due Date]&lt;=A1322),IF(B1322="N",--(TYearly[Day]=DAY(A1322)),--(TYearly[Day]&gt;=DAY(A1322))),--(IFERROR(MOD(TYearly[Month]-MONTH(A1322)+12,12),1)=0),TYearly[Amount]))</f>
        <v/>
      </c>
      <c r="G1322" s="8" t="str">
        <f>IF(A1322="","",SUMIF(TOneTime[Due Date],A1322,TOneTime[Amount]))</f>
        <v/>
      </c>
      <c r="H1322" s="8" t="str" cm="1">
        <f t="array" ref="H1322">IF(A1322="","",IF(COUNTIF(TOther[Frequency],$H$1)=0,0,SUMPRODUCT(--(IFERROR(MOD(A1322-TOther[Start Date],7),1)=0),--(TOther[Frequency]=$H$1),--(TOther[Start Date]&lt;=A1322),--(TOther[End Date Calc]&gt;=A1322),TOther[Amount])))</f>
        <v/>
      </c>
      <c r="I1322" s="8" t="str" cm="1">
        <f t="array" ref="I1322">IF(A1322="","",IF(COUNTIF(TOther[Frequency],$I$1)=0,0,SUMPRODUCT(--(IFERROR(MOD(A1322-TOther[Start Date],14),1)=0),--(TOther[Frequency]=$I$1),--(TOther[Start Date]&lt;=A1322),--(TOther[End Date Calc]&gt;=A1322),TOther[Amount])))</f>
        <v/>
      </c>
      <c r="J1322" s="8" t="str">
        <f>IF(A1322="","",IF(COUNTIF(TOther[Frequency],$J$1)=0,0,IF(OR(DAY(A1322)=1,DAY(A1322)=15),SUMIFS(TOther[Amount],TOther[Frequency],$J$1,TOther[Start Date],"&lt;="&amp;$A1322,TOther[End Date Calc],"&gt;="&amp;A1322),0)))</f>
        <v/>
      </c>
      <c r="K1322" s="8" t="str">
        <f>IF(A1322="","",IF(COUNTIF(TOther[Frequency],$K$1)=0,0,IF(A1322=(A1322-DAY(A1322)+1+2*7-WEEKDAY(A1322-DAY(A1322)+8-4,1)),SUMIFS(TOther[Amount],TOther[Frequency],$K$1,TOther[Start Date],"&lt;="&amp;$A1322,TOther[End Date Calc],"&gt;="&amp;A1322),0)))</f>
        <v/>
      </c>
      <c r="L1322" s="8" t="str">
        <f>IF(A1322="","",IF(COUNTIF(TOther[Frequency],$L$1)=0,0,IF(A1322=(A1322-DAY(A1322)+1+3*7-WEEKDAY(A1322-DAY(A1322)+8-4,1)),SUMIFS(TOther[Amount],TOther[Frequency],$L$1,TOther[Start Date],"&lt;="&amp;$A1322,TOther[End Date Calc],"&gt;="&amp;A1322),0)))</f>
        <v/>
      </c>
      <c r="M1322" s="8" t="str">
        <f>IF(A1322="","",IF(COUNTIF(TOther[Frequency],$M$1)=0,0,IF(A1322=(A1322-DAY(A1322)+1+4*7-WEEKDAY(A1322-DAY(A1322)+8-4,1)),SUMIFS(TOther[Amount],TOther[Frequency],$M$1,TOther[Start Date],"&lt;="&amp;$A1322,TOther[End Date Calc],"&gt;="&amp;A1322),0)))</f>
        <v/>
      </c>
      <c r="N1322" s="8" t="str" cm="1">
        <f t="array" ref="N1322">IF(A1322="","",IF(COUNTIF(TOther[Frequency],$N$1)=0,0,SUMPRODUCT(--(IFERROR(MOD(A1322-TOther[Start Date],28),1)=0),--(TOther[Frequency]=$N$1),--(TOther[Start Date]&lt;=A1322),--(TOther[End Date Calc]&gt;=A1322),TOther[Amount])))</f>
        <v/>
      </c>
      <c r="O1322" s="8" t="str" cm="1">
        <f t="array" ref="O1322">IF(A1322="","",IF(COUNTIF(TOther[Frequency],$O$1)=0,0,SUMPRODUCT(--(IFERROR(MOD(A1322-TOther[Start Date],42),1)=0),--(TOther[Frequency]=$O$1),--(TOther[Start Date]&lt;=A1322),--(TOther[End Date Calc]&gt;=A1322),TOther[Amount])))</f>
        <v/>
      </c>
      <c r="P1322" s="8" t="str" cm="1">
        <f t="array" ref="P1322">IF(A1322="","",IF(COUNTIF(TOther[Frequency],$P$1)=0,0,SUMPRODUCT(--(IFERROR(MOD(A1322-TOther[Start Date],56),1)=0),--(TOther[Frequency]=$P$1),--(TOther[Start Date]&lt;=A1322),--(TOther[End Date Calc]&gt;=A1322),TOther[Amount])))</f>
        <v/>
      </c>
      <c r="Q1322" s="8" t="str">
        <f>IF(A1322="","",IF(COUNTIF(TOther[Frequency],$Q$1)=0,0,IF(B1322="N",SUMIFS(TOther[Amount],TOther[Frequency],$Q$1,TOther[Start Date],"&lt;="&amp;$A1322,TOther[End Date Calc],"&gt;="&amp;A1322,TOther[Start Day],DAY(A1322)),SUMIFS(TOther[Amount],TOther[Frequency],$Q$1,TOther[Start Date],"&lt;="&amp;$A1322,TOther[End Date Calc],"&gt;="&amp;A1322,TOther[Start Day],"&gt;="&amp;DAY(A1322)))))</f>
        <v/>
      </c>
      <c r="R1322" s="8" t="str" cm="1">
        <f t="array" ref="R1322">IF(A1322="","",IF(COUNTIF(TOther[Frequency],R$1)=0,0,SUMPRODUCT(--(TOther[Frequency]=R$1),--(TOther[Start Date]&lt;=A1322),--(TOther[End Date Calc]&gt;=A1322),IF(B1322="N",--(TOther[Start Day]=DAY(A1322)),--(TOther[Start Day]&gt;=DAY(A1322))),--(IFERROR(MOD(TOther[Start Month]-MONTH(A1322)+2,2),1)=0),TOther[Amount])))</f>
        <v/>
      </c>
      <c r="S1322" s="8" t="str" cm="1">
        <f t="array" ref="S1322">IF(A1322="","",IF(COUNTIF(TOther[Frequency],S$1)=0,0,SUMPRODUCT(--(TOther[Frequency]=S$1),--(TOther[Start Date]&lt;=A1322),--(TOther[End Date Calc]&gt;=A1322),IF(B1322="N",--(TOther[Start Day]=DAY(A1322)),--(TOther[Start Day]&gt;=DAY(A1322))),--(IFERROR(MOD(TOther[Start Month]-MONTH(A1322)+3,3),1)=0),TOther[Amount])))</f>
        <v/>
      </c>
      <c r="T1322" s="8" t="str" cm="1">
        <f t="array" ref="T1322">IF($A1322="","",IF(COUNTIF(TOther[Frequency],T$1)=0,0,SUMPRODUCT(--(TOther[Frequency]=T$1),--(TOther[Start Date]&lt;=$A1322),--(TOther[End Date Calc]&gt;=$A1322),IF($B1322="N",--(TOther[Start Day]=DAY($A1322)),--(TOther[Start Day]&gt;=DAY($A1322))),--(IFERROR(MOD(TOther[Start Month]-MONTH($A1322)+4,4),1)=0),TOther[Amount])))</f>
        <v/>
      </c>
      <c r="U1322" s="8" t="str" cm="1">
        <f t="array" ref="U1322">IF(A1322="","",IF(COUNTIF(TOther[Frequency],$U$1)=0,0,SUMPRODUCT(--(TOther[Frequency]=$U$1),--(TOther[Start Date]&lt;=A1322),--(TOther[End Date Calc]&gt;=A1322),IF(B1322="N",--(TOther[Start Day]=DAY(A1322)),--(TOther[Start Day]&gt;=DAY(A1322))),--(IFERROR(MOD(TOther[Start Month]-MONTH(A1322)+6,6),1)=0),TOther[Amount])))</f>
        <v/>
      </c>
      <c r="V1322" s="8" t="str" cm="1">
        <f t="array" ref="V1322">IF(A1322="","",IF(COUNTIF(TOther[Frequency],$V$1)=0,0,SUMPRODUCT(--(TOther[Frequency]=$V$1),--(TOther[Start Date]&lt;=A1322),--(TOther[End Date Calc]&gt;=A1322),IF(B1322="N",--(TOther[Start Day]=DAY(A1322)),--(TOther[Start Day]&gt;=DAY(A1322))),--(IFERROR(MOD(TOther[Start Month]-MONTH(A1322)+12,12),1)=0),TOther[Amount])))</f>
        <v/>
      </c>
      <c r="W1322" s="8" t="str">
        <f>IF(A1322="","",SUMIFS(TOther[Amount],TOther[Start Date],A1322,TOther[Frequency],$W$1))</f>
        <v/>
      </c>
      <c r="X1322" s="9" t="str">
        <f t="shared" si="100"/>
        <v/>
      </c>
      <c r="Y1322" s="9" t="str">
        <f t="shared" si="104"/>
        <v/>
      </c>
      <c r="Z1322" s="8" t="str" cm="1">
        <f t="array" ref="Z1322">IF(A1322="","",IF(COUNTIF('2) Income'!$D$13:$D$32,"Weekly")=0,0,SUMPRODUCT(--(IFERROR(MOD(A1322-'2) Income'!$F$13:$F$32,7),1)=0),--('2) Income'!$D$13:$D$32="Weekly"),--('2) Income'!$F$13:$F$32&lt;=A1322),'2) Income'!$E$13:$E$32)))</f>
        <v/>
      </c>
      <c r="AA1322" s="8" t="str" cm="1">
        <f t="array" ref="AA1322">IF(A1322="","",IF(COUNTIF('2) Income'!$D$13:$D$32,"Every Other Week")=0,0,SUMPRODUCT(--(IFERROR(MOD(A1322-'2) Income'!$F$13:$F$32,14),1)=0),--('2) Income'!$D$13:$D$32="Every Other Week"),--('2) Income'!$F$13:$F$32&lt;=A1322),'2) Income'!$E$13:$E$32)))</f>
        <v/>
      </c>
      <c r="AB1322" s="8" t="str">
        <f>IF(A1322="","",IF(COUNTIF('2) Income'!$D$13:$D$32,"1st and 15th")=0,0,IF(OR(DAY(A1322)=1,DAY(A1322)=15),SUMIFS('2) Income'!$E$13:$E$32,'2) Income'!$D$13:$D$32,"1st and 15th",'2) Income'!$F$13:$F$32,"&lt;="&amp;$A1322),0)))</f>
        <v/>
      </c>
      <c r="AC1322" s="8" t="str">
        <f>IF(A1322="","",IF(COUNTIF('2) Income'!$D$13:$D$32,"2nd Wednesday")=0,0,IF(A1322=(A1322-DAY(A1322)+1+2*7-WEEKDAY(A1322-DAY(A1322)+8-4,1)),SUMIFS('2) Income'!$E$13:$E$32,'2) Income'!$D$13:$D$32,"2nd Wednesday",'2) Income'!$F$13:$F$32,"&lt;="&amp;$A1322),0)))</f>
        <v/>
      </c>
      <c r="AD1322" s="8" t="str">
        <f>IF(A1322="","",IF(COUNTIF('2) Income'!$D$13:$D$32,"3rd Wednesday")=0,0,IF(A1322=(A1322-DAY(A1322)+1+3*7-WEEKDAY(A1322-DAY(A1322)+8-4,1)),SUMIFS('2) Income'!$E$13:$E$32,'2) Income'!$D$13:$D$32,"3rd Wednesday",'2) Income'!$F$13:$F$32,"&lt;="&amp;$A1322),0)))</f>
        <v/>
      </c>
      <c r="AE1322" s="8" t="str">
        <f>IF(A1322="","",IF(COUNTIF('2) Income'!$D$13:$D$32,"4th Wednesday")=0,0,IF(A1322=(A1322-DAY(A1322)+1+4*7-WEEKDAY(A1322-DAY(A1322)+8-4,1)),SUMIFS('2) Income'!$E$13:$E$32,'2) Income'!$D$13:$D$32,"4th Wednesday",'2) Income'!$F$13:$F$32,"&lt;="&amp;$A1322),0)))</f>
        <v/>
      </c>
      <c r="AF1322" s="8" t="str" cm="1">
        <f t="array" ref="AF1322">IF(A1322="","",IF(COUNTIF('2) Income'!$D$13:$D$32,"Every 4 Weeks")=0,0,SUMPRODUCT(--(IFERROR(MOD(A1322-'2) Income'!$F$13:$F$32,28),1)=0),--('2) Income'!$D$13:$D$32="Every 4 Weeks"),--('2) Income'!$F$13:$F$32&lt;=A1322),'2) Income'!$E$13:$E$32)))</f>
        <v/>
      </c>
      <c r="AG1322" s="8" t="str">
        <f>IF(A1322="","",IF(COUNTIF('2) Income'!$D$13:$D$32,"Monthly")=0,0,IF(B1322="N",SUMIFS('2) Income'!$E$13:$E$32,'2) Income'!$D$13:$D$32,"monthly",'2) Income'!$F$13:$F$32,"&lt;="&amp;$A1322,'2) Income'!$I$13:$I$32,DAY(A1322)),SUMIFS('2) Income'!$E$13:$E$32,'2) Income'!$D$13:$D$32,"monthly",'2) Income'!$F$13:$F$32,"&lt;="&amp;$A1322,'2) Income'!$I$13:$I$32,"&gt;="&amp;DAY(A1322)))))</f>
        <v/>
      </c>
      <c r="AH1322" s="8" t="str" cm="1">
        <f t="array" ref="AH1322">IF(A1322="","",IF(COUNTIF('2) Income'!$D$13:$D$32,"Yearly")=0,0,SUMPRODUCT(--('2) Income'!$D$13:$D$32="Yearly"),--('2) Income'!$F$13:$F$32&lt;=A1322),IF(B1322="N",--('2) Income'!$I$13:$I$32=DAY(A1322)),--('2) Income'!$I$13:$I$32&gt;=DAY(A1322))),--(IFERROR(MOD('2) Income'!$H$13:$H$32-MONTH(A1322)+12,12),1)=0),'2) Income'!$E$13:$E$32)))</f>
        <v/>
      </c>
      <c r="AI1322" s="8" t="str">
        <f>IF(A1322="","",IF(COUNTIF('2) Income'!$D$13:$D$32,"one-time")=0,0,SUMIFS('2) Income'!$E$13:$E$32,'2) Income'!$D$13:$D$32,"one-time",'2) Income'!$F$13:$F$32,"="&amp;$A1322)))</f>
        <v/>
      </c>
      <c r="AJ1322" s="9" t="str">
        <f t="shared" si="101"/>
        <v/>
      </c>
    </row>
    <row r="1323" spans="1:36">
      <c r="A1323" s="7" t="str">
        <f>IF(A1322="","",IF(A1322+1&lt;='1) Period'!$E$21,A1322+1,""))</f>
        <v/>
      </c>
      <c r="B1323" s="7" t="e">
        <f t="shared" si="102"/>
        <v>#VALUE!</v>
      </c>
      <c r="C1323" t="e">
        <f t="shared" si="103"/>
        <v>#VALUE!</v>
      </c>
      <c r="D1323" s="8" t="str">
        <f>IF(A1323="","",IF(TEXT(A1323,"dddd")='4) Happy Money'!$E$23,WAllowance,0))</f>
        <v/>
      </c>
      <c r="E1323" s="8" t="str">
        <f>IF(A1323="","",IF(B1323="N",SUMIF(TMonthly[Day of the Month],DAY(A1323),TMonthly[Amount]),SUMIF(TMonthly[Day of the Month],"&gt;="&amp;DAY(A1323),TMonthly[Amount])))</f>
        <v/>
      </c>
      <c r="F1323" s="8" t="str" cm="1">
        <f t="array" ref="F1323">IF(A1323="","",SUMPRODUCT(--(TYearly[Due Date]&lt;=A1323),IF(B1323="N",--(TYearly[Day]=DAY(A1323)),--(TYearly[Day]&gt;=DAY(A1323))),--(IFERROR(MOD(TYearly[Month]-MONTH(A1323)+12,12),1)=0),TYearly[Amount]))</f>
        <v/>
      </c>
      <c r="G1323" s="8" t="str">
        <f>IF(A1323="","",SUMIF(TOneTime[Due Date],A1323,TOneTime[Amount]))</f>
        <v/>
      </c>
      <c r="H1323" s="8" t="str" cm="1">
        <f t="array" ref="H1323">IF(A1323="","",IF(COUNTIF(TOther[Frequency],$H$1)=0,0,SUMPRODUCT(--(IFERROR(MOD(A1323-TOther[Start Date],7),1)=0),--(TOther[Frequency]=$H$1),--(TOther[Start Date]&lt;=A1323),--(TOther[End Date Calc]&gt;=A1323),TOther[Amount])))</f>
        <v/>
      </c>
      <c r="I1323" s="8" t="str" cm="1">
        <f t="array" ref="I1323">IF(A1323="","",IF(COUNTIF(TOther[Frequency],$I$1)=0,0,SUMPRODUCT(--(IFERROR(MOD(A1323-TOther[Start Date],14),1)=0),--(TOther[Frequency]=$I$1),--(TOther[Start Date]&lt;=A1323),--(TOther[End Date Calc]&gt;=A1323),TOther[Amount])))</f>
        <v/>
      </c>
      <c r="J1323" s="8" t="str">
        <f>IF(A1323="","",IF(COUNTIF(TOther[Frequency],$J$1)=0,0,IF(OR(DAY(A1323)=1,DAY(A1323)=15),SUMIFS(TOther[Amount],TOther[Frequency],$J$1,TOther[Start Date],"&lt;="&amp;$A1323,TOther[End Date Calc],"&gt;="&amp;A1323),0)))</f>
        <v/>
      </c>
      <c r="K1323" s="8" t="str">
        <f>IF(A1323="","",IF(COUNTIF(TOther[Frequency],$K$1)=0,0,IF(A1323=(A1323-DAY(A1323)+1+2*7-WEEKDAY(A1323-DAY(A1323)+8-4,1)),SUMIFS(TOther[Amount],TOther[Frequency],$K$1,TOther[Start Date],"&lt;="&amp;$A1323,TOther[End Date Calc],"&gt;="&amp;A1323),0)))</f>
        <v/>
      </c>
      <c r="L1323" s="8" t="str">
        <f>IF(A1323="","",IF(COUNTIF(TOther[Frequency],$L$1)=0,0,IF(A1323=(A1323-DAY(A1323)+1+3*7-WEEKDAY(A1323-DAY(A1323)+8-4,1)),SUMIFS(TOther[Amount],TOther[Frequency],$L$1,TOther[Start Date],"&lt;="&amp;$A1323,TOther[End Date Calc],"&gt;="&amp;A1323),0)))</f>
        <v/>
      </c>
      <c r="M1323" s="8" t="str">
        <f>IF(A1323="","",IF(COUNTIF(TOther[Frequency],$M$1)=0,0,IF(A1323=(A1323-DAY(A1323)+1+4*7-WEEKDAY(A1323-DAY(A1323)+8-4,1)),SUMIFS(TOther[Amount],TOther[Frequency],$M$1,TOther[Start Date],"&lt;="&amp;$A1323,TOther[End Date Calc],"&gt;="&amp;A1323),0)))</f>
        <v/>
      </c>
      <c r="N1323" s="8" t="str" cm="1">
        <f t="array" ref="N1323">IF(A1323="","",IF(COUNTIF(TOther[Frequency],$N$1)=0,0,SUMPRODUCT(--(IFERROR(MOD(A1323-TOther[Start Date],28),1)=0),--(TOther[Frequency]=$N$1),--(TOther[Start Date]&lt;=A1323),--(TOther[End Date Calc]&gt;=A1323),TOther[Amount])))</f>
        <v/>
      </c>
      <c r="O1323" s="8" t="str" cm="1">
        <f t="array" ref="O1323">IF(A1323="","",IF(COUNTIF(TOther[Frequency],$O$1)=0,0,SUMPRODUCT(--(IFERROR(MOD(A1323-TOther[Start Date],42),1)=0),--(TOther[Frequency]=$O$1),--(TOther[Start Date]&lt;=A1323),--(TOther[End Date Calc]&gt;=A1323),TOther[Amount])))</f>
        <v/>
      </c>
      <c r="P1323" s="8" t="str" cm="1">
        <f t="array" ref="P1323">IF(A1323="","",IF(COUNTIF(TOther[Frequency],$P$1)=0,0,SUMPRODUCT(--(IFERROR(MOD(A1323-TOther[Start Date],56),1)=0),--(TOther[Frequency]=$P$1),--(TOther[Start Date]&lt;=A1323),--(TOther[End Date Calc]&gt;=A1323),TOther[Amount])))</f>
        <v/>
      </c>
      <c r="Q1323" s="8" t="str">
        <f>IF(A1323="","",IF(COUNTIF(TOther[Frequency],$Q$1)=0,0,IF(B1323="N",SUMIFS(TOther[Amount],TOther[Frequency],$Q$1,TOther[Start Date],"&lt;="&amp;$A1323,TOther[End Date Calc],"&gt;="&amp;A1323,TOther[Start Day],DAY(A1323)),SUMIFS(TOther[Amount],TOther[Frequency],$Q$1,TOther[Start Date],"&lt;="&amp;$A1323,TOther[End Date Calc],"&gt;="&amp;A1323,TOther[Start Day],"&gt;="&amp;DAY(A1323)))))</f>
        <v/>
      </c>
      <c r="R1323" s="8" t="str" cm="1">
        <f t="array" ref="R1323">IF(A1323="","",IF(COUNTIF(TOther[Frequency],R$1)=0,0,SUMPRODUCT(--(TOther[Frequency]=R$1),--(TOther[Start Date]&lt;=A1323),--(TOther[End Date Calc]&gt;=A1323),IF(B1323="N",--(TOther[Start Day]=DAY(A1323)),--(TOther[Start Day]&gt;=DAY(A1323))),--(IFERROR(MOD(TOther[Start Month]-MONTH(A1323)+2,2),1)=0),TOther[Amount])))</f>
        <v/>
      </c>
      <c r="S1323" s="8" t="str" cm="1">
        <f t="array" ref="S1323">IF(A1323="","",IF(COUNTIF(TOther[Frequency],S$1)=0,0,SUMPRODUCT(--(TOther[Frequency]=S$1),--(TOther[Start Date]&lt;=A1323),--(TOther[End Date Calc]&gt;=A1323),IF(B1323="N",--(TOther[Start Day]=DAY(A1323)),--(TOther[Start Day]&gt;=DAY(A1323))),--(IFERROR(MOD(TOther[Start Month]-MONTH(A1323)+3,3),1)=0),TOther[Amount])))</f>
        <v/>
      </c>
      <c r="T1323" s="8" t="str" cm="1">
        <f t="array" ref="T1323">IF($A1323="","",IF(COUNTIF(TOther[Frequency],T$1)=0,0,SUMPRODUCT(--(TOther[Frequency]=T$1),--(TOther[Start Date]&lt;=$A1323),--(TOther[End Date Calc]&gt;=$A1323),IF($B1323="N",--(TOther[Start Day]=DAY($A1323)),--(TOther[Start Day]&gt;=DAY($A1323))),--(IFERROR(MOD(TOther[Start Month]-MONTH($A1323)+4,4),1)=0),TOther[Amount])))</f>
        <v/>
      </c>
      <c r="U1323" s="8" t="str" cm="1">
        <f t="array" ref="U1323">IF(A1323="","",IF(COUNTIF(TOther[Frequency],$U$1)=0,0,SUMPRODUCT(--(TOther[Frequency]=$U$1),--(TOther[Start Date]&lt;=A1323),--(TOther[End Date Calc]&gt;=A1323),IF(B1323="N",--(TOther[Start Day]=DAY(A1323)),--(TOther[Start Day]&gt;=DAY(A1323))),--(IFERROR(MOD(TOther[Start Month]-MONTH(A1323)+6,6),1)=0),TOther[Amount])))</f>
        <v/>
      </c>
      <c r="V1323" s="8" t="str" cm="1">
        <f t="array" ref="V1323">IF(A1323="","",IF(COUNTIF(TOther[Frequency],$V$1)=0,0,SUMPRODUCT(--(TOther[Frequency]=$V$1),--(TOther[Start Date]&lt;=A1323),--(TOther[End Date Calc]&gt;=A1323),IF(B1323="N",--(TOther[Start Day]=DAY(A1323)),--(TOther[Start Day]&gt;=DAY(A1323))),--(IFERROR(MOD(TOther[Start Month]-MONTH(A1323)+12,12),1)=0),TOther[Amount])))</f>
        <v/>
      </c>
      <c r="W1323" s="8" t="str">
        <f>IF(A1323="","",SUMIFS(TOther[Amount],TOther[Start Date],A1323,TOther[Frequency],$W$1))</f>
        <v/>
      </c>
      <c r="X1323" s="9" t="str">
        <f t="shared" si="100"/>
        <v/>
      </c>
      <c r="Y1323" s="9" t="str">
        <f t="shared" si="104"/>
        <v/>
      </c>
      <c r="Z1323" s="8" t="str" cm="1">
        <f t="array" ref="Z1323">IF(A1323="","",IF(COUNTIF('2) Income'!$D$13:$D$32,"Weekly")=0,0,SUMPRODUCT(--(IFERROR(MOD(A1323-'2) Income'!$F$13:$F$32,7),1)=0),--('2) Income'!$D$13:$D$32="Weekly"),--('2) Income'!$F$13:$F$32&lt;=A1323),'2) Income'!$E$13:$E$32)))</f>
        <v/>
      </c>
      <c r="AA1323" s="8" t="str" cm="1">
        <f t="array" ref="AA1323">IF(A1323="","",IF(COUNTIF('2) Income'!$D$13:$D$32,"Every Other Week")=0,0,SUMPRODUCT(--(IFERROR(MOD(A1323-'2) Income'!$F$13:$F$32,14),1)=0),--('2) Income'!$D$13:$D$32="Every Other Week"),--('2) Income'!$F$13:$F$32&lt;=A1323),'2) Income'!$E$13:$E$32)))</f>
        <v/>
      </c>
      <c r="AB1323" s="8" t="str">
        <f>IF(A1323="","",IF(COUNTIF('2) Income'!$D$13:$D$32,"1st and 15th")=0,0,IF(OR(DAY(A1323)=1,DAY(A1323)=15),SUMIFS('2) Income'!$E$13:$E$32,'2) Income'!$D$13:$D$32,"1st and 15th",'2) Income'!$F$13:$F$32,"&lt;="&amp;$A1323),0)))</f>
        <v/>
      </c>
      <c r="AC1323" s="8" t="str">
        <f>IF(A1323="","",IF(COUNTIF('2) Income'!$D$13:$D$32,"2nd Wednesday")=0,0,IF(A1323=(A1323-DAY(A1323)+1+2*7-WEEKDAY(A1323-DAY(A1323)+8-4,1)),SUMIFS('2) Income'!$E$13:$E$32,'2) Income'!$D$13:$D$32,"2nd Wednesday",'2) Income'!$F$13:$F$32,"&lt;="&amp;$A1323),0)))</f>
        <v/>
      </c>
      <c r="AD1323" s="8" t="str">
        <f>IF(A1323="","",IF(COUNTIF('2) Income'!$D$13:$D$32,"3rd Wednesday")=0,0,IF(A1323=(A1323-DAY(A1323)+1+3*7-WEEKDAY(A1323-DAY(A1323)+8-4,1)),SUMIFS('2) Income'!$E$13:$E$32,'2) Income'!$D$13:$D$32,"3rd Wednesday",'2) Income'!$F$13:$F$32,"&lt;="&amp;$A1323),0)))</f>
        <v/>
      </c>
      <c r="AE1323" s="8" t="str">
        <f>IF(A1323="","",IF(COUNTIF('2) Income'!$D$13:$D$32,"4th Wednesday")=0,0,IF(A1323=(A1323-DAY(A1323)+1+4*7-WEEKDAY(A1323-DAY(A1323)+8-4,1)),SUMIFS('2) Income'!$E$13:$E$32,'2) Income'!$D$13:$D$32,"4th Wednesday",'2) Income'!$F$13:$F$32,"&lt;="&amp;$A1323),0)))</f>
        <v/>
      </c>
      <c r="AF1323" s="8" t="str" cm="1">
        <f t="array" ref="AF1323">IF(A1323="","",IF(COUNTIF('2) Income'!$D$13:$D$32,"Every 4 Weeks")=0,0,SUMPRODUCT(--(IFERROR(MOD(A1323-'2) Income'!$F$13:$F$32,28),1)=0),--('2) Income'!$D$13:$D$32="Every 4 Weeks"),--('2) Income'!$F$13:$F$32&lt;=A1323),'2) Income'!$E$13:$E$32)))</f>
        <v/>
      </c>
      <c r="AG1323" s="8" t="str">
        <f>IF(A1323="","",IF(COUNTIF('2) Income'!$D$13:$D$32,"Monthly")=0,0,IF(B1323="N",SUMIFS('2) Income'!$E$13:$E$32,'2) Income'!$D$13:$D$32,"monthly",'2) Income'!$F$13:$F$32,"&lt;="&amp;$A1323,'2) Income'!$I$13:$I$32,DAY(A1323)),SUMIFS('2) Income'!$E$13:$E$32,'2) Income'!$D$13:$D$32,"monthly",'2) Income'!$F$13:$F$32,"&lt;="&amp;$A1323,'2) Income'!$I$13:$I$32,"&gt;="&amp;DAY(A1323)))))</f>
        <v/>
      </c>
      <c r="AH1323" s="8" t="str" cm="1">
        <f t="array" ref="AH1323">IF(A1323="","",IF(COUNTIF('2) Income'!$D$13:$D$32,"Yearly")=0,0,SUMPRODUCT(--('2) Income'!$D$13:$D$32="Yearly"),--('2) Income'!$F$13:$F$32&lt;=A1323),IF(B1323="N",--('2) Income'!$I$13:$I$32=DAY(A1323)),--('2) Income'!$I$13:$I$32&gt;=DAY(A1323))),--(IFERROR(MOD('2) Income'!$H$13:$H$32-MONTH(A1323)+12,12),1)=0),'2) Income'!$E$13:$E$32)))</f>
        <v/>
      </c>
      <c r="AI1323" s="8" t="str">
        <f>IF(A1323="","",IF(COUNTIF('2) Income'!$D$13:$D$32,"one-time")=0,0,SUMIFS('2) Income'!$E$13:$E$32,'2) Income'!$D$13:$D$32,"one-time",'2) Income'!$F$13:$F$32,"="&amp;$A1323)))</f>
        <v/>
      </c>
      <c r="AJ1323" s="9" t="str">
        <f t="shared" si="101"/>
        <v/>
      </c>
    </row>
    <row r="1324" spans="1:36">
      <c r="A1324" s="7" t="str">
        <f>IF(A1323="","",IF(A1323+1&lt;='1) Period'!$E$21,A1323+1,""))</f>
        <v/>
      </c>
      <c r="B1324" s="7" t="e">
        <f t="shared" si="102"/>
        <v>#VALUE!</v>
      </c>
      <c r="C1324" t="e">
        <f t="shared" si="103"/>
        <v>#VALUE!</v>
      </c>
      <c r="D1324" s="8" t="str">
        <f>IF(A1324="","",IF(TEXT(A1324,"dddd")='4) Happy Money'!$E$23,WAllowance,0))</f>
        <v/>
      </c>
      <c r="E1324" s="8" t="str">
        <f>IF(A1324="","",IF(B1324="N",SUMIF(TMonthly[Day of the Month],DAY(A1324),TMonthly[Amount]),SUMIF(TMonthly[Day of the Month],"&gt;="&amp;DAY(A1324),TMonthly[Amount])))</f>
        <v/>
      </c>
      <c r="F1324" s="8" t="str" cm="1">
        <f t="array" ref="F1324">IF(A1324="","",SUMPRODUCT(--(TYearly[Due Date]&lt;=A1324),IF(B1324="N",--(TYearly[Day]=DAY(A1324)),--(TYearly[Day]&gt;=DAY(A1324))),--(IFERROR(MOD(TYearly[Month]-MONTH(A1324)+12,12),1)=0),TYearly[Amount]))</f>
        <v/>
      </c>
      <c r="G1324" s="8" t="str">
        <f>IF(A1324="","",SUMIF(TOneTime[Due Date],A1324,TOneTime[Amount]))</f>
        <v/>
      </c>
      <c r="H1324" s="8" t="str" cm="1">
        <f t="array" ref="H1324">IF(A1324="","",IF(COUNTIF(TOther[Frequency],$H$1)=0,0,SUMPRODUCT(--(IFERROR(MOD(A1324-TOther[Start Date],7),1)=0),--(TOther[Frequency]=$H$1),--(TOther[Start Date]&lt;=A1324),--(TOther[End Date Calc]&gt;=A1324),TOther[Amount])))</f>
        <v/>
      </c>
      <c r="I1324" s="8" t="str" cm="1">
        <f t="array" ref="I1324">IF(A1324="","",IF(COUNTIF(TOther[Frequency],$I$1)=0,0,SUMPRODUCT(--(IFERROR(MOD(A1324-TOther[Start Date],14),1)=0),--(TOther[Frequency]=$I$1),--(TOther[Start Date]&lt;=A1324),--(TOther[End Date Calc]&gt;=A1324),TOther[Amount])))</f>
        <v/>
      </c>
      <c r="J1324" s="8" t="str">
        <f>IF(A1324="","",IF(COUNTIF(TOther[Frequency],$J$1)=0,0,IF(OR(DAY(A1324)=1,DAY(A1324)=15),SUMIFS(TOther[Amount],TOther[Frequency],$J$1,TOther[Start Date],"&lt;="&amp;$A1324,TOther[End Date Calc],"&gt;="&amp;A1324),0)))</f>
        <v/>
      </c>
      <c r="K1324" s="8" t="str">
        <f>IF(A1324="","",IF(COUNTIF(TOther[Frequency],$K$1)=0,0,IF(A1324=(A1324-DAY(A1324)+1+2*7-WEEKDAY(A1324-DAY(A1324)+8-4,1)),SUMIFS(TOther[Amount],TOther[Frequency],$K$1,TOther[Start Date],"&lt;="&amp;$A1324,TOther[End Date Calc],"&gt;="&amp;A1324),0)))</f>
        <v/>
      </c>
      <c r="L1324" s="8" t="str">
        <f>IF(A1324="","",IF(COUNTIF(TOther[Frequency],$L$1)=0,0,IF(A1324=(A1324-DAY(A1324)+1+3*7-WEEKDAY(A1324-DAY(A1324)+8-4,1)),SUMIFS(TOther[Amount],TOther[Frequency],$L$1,TOther[Start Date],"&lt;="&amp;$A1324,TOther[End Date Calc],"&gt;="&amp;A1324),0)))</f>
        <v/>
      </c>
      <c r="M1324" s="8" t="str">
        <f>IF(A1324="","",IF(COUNTIF(TOther[Frequency],$M$1)=0,0,IF(A1324=(A1324-DAY(A1324)+1+4*7-WEEKDAY(A1324-DAY(A1324)+8-4,1)),SUMIFS(TOther[Amount],TOther[Frequency],$M$1,TOther[Start Date],"&lt;="&amp;$A1324,TOther[End Date Calc],"&gt;="&amp;A1324),0)))</f>
        <v/>
      </c>
      <c r="N1324" s="8" t="str" cm="1">
        <f t="array" ref="N1324">IF(A1324="","",IF(COUNTIF(TOther[Frequency],$N$1)=0,0,SUMPRODUCT(--(IFERROR(MOD(A1324-TOther[Start Date],28),1)=0),--(TOther[Frequency]=$N$1),--(TOther[Start Date]&lt;=A1324),--(TOther[End Date Calc]&gt;=A1324),TOther[Amount])))</f>
        <v/>
      </c>
      <c r="O1324" s="8" t="str" cm="1">
        <f t="array" ref="O1324">IF(A1324="","",IF(COUNTIF(TOther[Frequency],$O$1)=0,0,SUMPRODUCT(--(IFERROR(MOD(A1324-TOther[Start Date],42),1)=0),--(TOther[Frequency]=$O$1),--(TOther[Start Date]&lt;=A1324),--(TOther[End Date Calc]&gt;=A1324),TOther[Amount])))</f>
        <v/>
      </c>
      <c r="P1324" s="8" t="str" cm="1">
        <f t="array" ref="P1324">IF(A1324="","",IF(COUNTIF(TOther[Frequency],$P$1)=0,0,SUMPRODUCT(--(IFERROR(MOD(A1324-TOther[Start Date],56),1)=0),--(TOther[Frequency]=$P$1),--(TOther[Start Date]&lt;=A1324),--(TOther[End Date Calc]&gt;=A1324),TOther[Amount])))</f>
        <v/>
      </c>
      <c r="Q1324" s="8" t="str">
        <f>IF(A1324="","",IF(COUNTIF(TOther[Frequency],$Q$1)=0,0,IF(B1324="N",SUMIFS(TOther[Amount],TOther[Frequency],$Q$1,TOther[Start Date],"&lt;="&amp;$A1324,TOther[End Date Calc],"&gt;="&amp;A1324,TOther[Start Day],DAY(A1324)),SUMIFS(TOther[Amount],TOther[Frequency],$Q$1,TOther[Start Date],"&lt;="&amp;$A1324,TOther[End Date Calc],"&gt;="&amp;A1324,TOther[Start Day],"&gt;="&amp;DAY(A1324)))))</f>
        <v/>
      </c>
      <c r="R1324" s="8" t="str" cm="1">
        <f t="array" ref="R1324">IF(A1324="","",IF(COUNTIF(TOther[Frequency],R$1)=0,0,SUMPRODUCT(--(TOther[Frequency]=R$1),--(TOther[Start Date]&lt;=A1324),--(TOther[End Date Calc]&gt;=A1324),IF(B1324="N",--(TOther[Start Day]=DAY(A1324)),--(TOther[Start Day]&gt;=DAY(A1324))),--(IFERROR(MOD(TOther[Start Month]-MONTH(A1324)+2,2),1)=0),TOther[Amount])))</f>
        <v/>
      </c>
      <c r="S1324" s="8" t="str" cm="1">
        <f t="array" ref="S1324">IF(A1324="","",IF(COUNTIF(TOther[Frequency],S$1)=0,0,SUMPRODUCT(--(TOther[Frequency]=S$1),--(TOther[Start Date]&lt;=A1324),--(TOther[End Date Calc]&gt;=A1324),IF(B1324="N",--(TOther[Start Day]=DAY(A1324)),--(TOther[Start Day]&gt;=DAY(A1324))),--(IFERROR(MOD(TOther[Start Month]-MONTH(A1324)+3,3),1)=0),TOther[Amount])))</f>
        <v/>
      </c>
      <c r="T1324" s="8" t="str" cm="1">
        <f t="array" ref="T1324">IF($A1324="","",IF(COUNTIF(TOther[Frequency],T$1)=0,0,SUMPRODUCT(--(TOther[Frequency]=T$1),--(TOther[Start Date]&lt;=$A1324),--(TOther[End Date Calc]&gt;=$A1324),IF($B1324="N",--(TOther[Start Day]=DAY($A1324)),--(TOther[Start Day]&gt;=DAY($A1324))),--(IFERROR(MOD(TOther[Start Month]-MONTH($A1324)+4,4),1)=0),TOther[Amount])))</f>
        <v/>
      </c>
      <c r="U1324" s="8" t="str" cm="1">
        <f t="array" ref="U1324">IF(A1324="","",IF(COUNTIF(TOther[Frequency],$U$1)=0,0,SUMPRODUCT(--(TOther[Frequency]=$U$1),--(TOther[Start Date]&lt;=A1324),--(TOther[End Date Calc]&gt;=A1324),IF(B1324="N",--(TOther[Start Day]=DAY(A1324)),--(TOther[Start Day]&gt;=DAY(A1324))),--(IFERROR(MOD(TOther[Start Month]-MONTH(A1324)+6,6),1)=0),TOther[Amount])))</f>
        <v/>
      </c>
      <c r="V1324" s="8" t="str" cm="1">
        <f t="array" ref="V1324">IF(A1324="","",IF(COUNTIF(TOther[Frequency],$V$1)=0,0,SUMPRODUCT(--(TOther[Frequency]=$V$1),--(TOther[Start Date]&lt;=A1324),--(TOther[End Date Calc]&gt;=A1324),IF(B1324="N",--(TOther[Start Day]=DAY(A1324)),--(TOther[Start Day]&gt;=DAY(A1324))),--(IFERROR(MOD(TOther[Start Month]-MONTH(A1324)+12,12),1)=0),TOther[Amount])))</f>
        <v/>
      </c>
      <c r="W1324" s="8" t="str">
        <f>IF(A1324="","",SUMIFS(TOther[Amount],TOther[Start Date],A1324,TOther[Frequency],$W$1))</f>
        <v/>
      </c>
      <c r="X1324" s="9" t="str">
        <f t="shared" si="100"/>
        <v/>
      </c>
      <c r="Y1324" s="9" t="str">
        <f t="shared" si="104"/>
        <v/>
      </c>
      <c r="Z1324" s="8" t="str" cm="1">
        <f t="array" ref="Z1324">IF(A1324="","",IF(COUNTIF('2) Income'!$D$13:$D$32,"Weekly")=0,0,SUMPRODUCT(--(IFERROR(MOD(A1324-'2) Income'!$F$13:$F$32,7),1)=0),--('2) Income'!$D$13:$D$32="Weekly"),--('2) Income'!$F$13:$F$32&lt;=A1324),'2) Income'!$E$13:$E$32)))</f>
        <v/>
      </c>
      <c r="AA1324" s="8" t="str" cm="1">
        <f t="array" ref="AA1324">IF(A1324="","",IF(COUNTIF('2) Income'!$D$13:$D$32,"Every Other Week")=0,0,SUMPRODUCT(--(IFERROR(MOD(A1324-'2) Income'!$F$13:$F$32,14),1)=0),--('2) Income'!$D$13:$D$32="Every Other Week"),--('2) Income'!$F$13:$F$32&lt;=A1324),'2) Income'!$E$13:$E$32)))</f>
        <v/>
      </c>
      <c r="AB1324" s="8" t="str">
        <f>IF(A1324="","",IF(COUNTIF('2) Income'!$D$13:$D$32,"1st and 15th")=0,0,IF(OR(DAY(A1324)=1,DAY(A1324)=15),SUMIFS('2) Income'!$E$13:$E$32,'2) Income'!$D$13:$D$32,"1st and 15th",'2) Income'!$F$13:$F$32,"&lt;="&amp;$A1324),0)))</f>
        <v/>
      </c>
      <c r="AC1324" s="8" t="str">
        <f>IF(A1324="","",IF(COUNTIF('2) Income'!$D$13:$D$32,"2nd Wednesday")=0,0,IF(A1324=(A1324-DAY(A1324)+1+2*7-WEEKDAY(A1324-DAY(A1324)+8-4,1)),SUMIFS('2) Income'!$E$13:$E$32,'2) Income'!$D$13:$D$32,"2nd Wednesday",'2) Income'!$F$13:$F$32,"&lt;="&amp;$A1324),0)))</f>
        <v/>
      </c>
      <c r="AD1324" s="8" t="str">
        <f>IF(A1324="","",IF(COUNTIF('2) Income'!$D$13:$D$32,"3rd Wednesday")=0,0,IF(A1324=(A1324-DAY(A1324)+1+3*7-WEEKDAY(A1324-DAY(A1324)+8-4,1)),SUMIFS('2) Income'!$E$13:$E$32,'2) Income'!$D$13:$D$32,"3rd Wednesday",'2) Income'!$F$13:$F$32,"&lt;="&amp;$A1324),0)))</f>
        <v/>
      </c>
      <c r="AE1324" s="8" t="str">
        <f>IF(A1324="","",IF(COUNTIF('2) Income'!$D$13:$D$32,"4th Wednesday")=0,0,IF(A1324=(A1324-DAY(A1324)+1+4*7-WEEKDAY(A1324-DAY(A1324)+8-4,1)),SUMIFS('2) Income'!$E$13:$E$32,'2) Income'!$D$13:$D$32,"4th Wednesday",'2) Income'!$F$13:$F$32,"&lt;="&amp;$A1324),0)))</f>
        <v/>
      </c>
      <c r="AF1324" s="8" t="str" cm="1">
        <f t="array" ref="AF1324">IF(A1324="","",IF(COUNTIF('2) Income'!$D$13:$D$32,"Every 4 Weeks")=0,0,SUMPRODUCT(--(IFERROR(MOD(A1324-'2) Income'!$F$13:$F$32,28),1)=0),--('2) Income'!$D$13:$D$32="Every 4 Weeks"),--('2) Income'!$F$13:$F$32&lt;=A1324),'2) Income'!$E$13:$E$32)))</f>
        <v/>
      </c>
      <c r="AG1324" s="8" t="str">
        <f>IF(A1324="","",IF(COUNTIF('2) Income'!$D$13:$D$32,"Monthly")=0,0,IF(B1324="N",SUMIFS('2) Income'!$E$13:$E$32,'2) Income'!$D$13:$D$32,"monthly",'2) Income'!$F$13:$F$32,"&lt;="&amp;$A1324,'2) Income'!$I$13:$I$32,DAY(A1324)),SUMIFS('2) Income'!$E$13:$E$32,'2) Income'!$D$13:$D$32,"monthly",'2) Income'!$F$13:$F$32,"&lt;="&amp;$A1324,'2) Income'!$I$13:$I$32,"&gt;="&amp;DAY(A1324)))))</f>
        <v/>
      </c>
      <c r="AH1324" s="8" t="str" cm="1">
        <f t="array" ref="AH1324">IF(A1324="","",IF(COUNTIF('2) Income'!$D$13:$D$32,"Yearly")=0,0,SUMPRODUCT(--('2) Income'!$D$13:$D$32="Yearly"),--('2) Income'!$F$13:$F$32&lt;=A1324),IF(B1324="N",--('2) Income'!$I$13:$I$32=DAY(A1324)),--('2) Income'!$I$13:$I$32&gt;=DAY(A1324))),--(IFERROR(MOD('2) Income'!$H$13:$H$32-MONTH(A1324)+12,12),1)=0),'2) Income'!$E$13:$E$32)))</f>
        <v/>
      </c>
      <c r="AI1324" s="8" t="str">
        <f>IF(A1324="","",IF(COUNTIF('2) Income'!$D$13:$D$32,"one-time")=0,0,SUMIFS('2) Income'!$E$13:$E$32,'2) Income'!$D$13:$D$32,"one-time",'2) Income'!$F$13:$F$32,"="&amp;$A1324)))</f>
        <v/>
      </c>
      <c r="AJ1324" s="9" t="str">
        <f t="shared" si="101"/>
        <v/>
      </c>
    </row>
    <row r="1325" spans="1:36">
      <c r="A1325" s="7" t="str">
        <f>IF(A1324="","",IF(A1324+1&lt;='1) Period'!$E$21,A1324+1,""))</f>
        <v/>
      </c>
      <c r="B1325" s="7" t="e">
        <f t="shared" si="102"/>
        <v>#VALUE!</v>
      </c>
      <c r="C1325" t="e">
        <f t="shared" si="103"/>
        <v>#VALUE!</v>
      </c>
      <c r="D1325" s="8" t="str">
        <f>IF(A1325="","",IF(TEXT(A1325,"dddd")='4) Happy Money'!$E$23,WAllowance,0))</f>
        <v/>
      </c>
      <c r="E1325" s="8" t="str">
        <f>IF(A1325="","",IF(B1325="N",SUMIF(TMonthly[Day of the Month],DAY(A1325),TMonthly[Amount]),SUMIF(TMonthly[Day of the Month],"&gt;="&amp;DAY(A1325),TMonthly[Amount])))</f>
        <v/>
      </c>
      <c r="F1325" s="8" t="str" cm="1">
        <f t="array" ref="F1325">IF(A1325="","",SUMPRODUCT(--(TYearly[Due Date]&lt;=A1325),IF(B1325="N",--(TYearly[Day]=DAY(A1325)),--(TYearly[Day]&gt;=DAY(A1325))),--(IFERROR(MOD(TYearly[Month]-MONTH(A1325)+12,12),1)=0),TYearly[Amount]))</f>
        <v/>
      </c>
      <c r="G1325" s="8" t="str">
        <f>IF(A1325="","",SUMIF(TOneTime[Due Date],A1325,TOneTime[Amount]))</f>
        <v/>
      </c>
      <c r="H1325" s="8" t="str" cm="1">
        <f t="array" ref="H1325">IF(A1325="","",IF(COUNTIF(TOther[Frequency],$H$1)=0,0,SUMPRODUCT(--(IFERROR(MOD(A1325-TOther[Start Date],7),1)=0),--(TOther[Frequency]=$H$1),--(TOther[Start Date]&lt;=A1325),--(TOther[End Date Calc]&gt;=A1325),TOther[Amount])))</f>
        <v/>
      </c>
      <c r="I1325" s="8" t="str" cm="1">
        <f t="array" ref="I1325">IF(A1325="","",IF(COUNTIF(TOther[Frequency],$I$1)=0,0,SUMPRODUCT(--(IFERROR(MOD(A1325-TOther[Start Date],14),1)=0),--(TOther[Frequency]=$I$1),--(TOther[Start Date]&lt;=A1325),--(TOther[End Date Calc]&gt;=A1325),TOther[Amount])))</f>
        <v/>
      </c>
      <c r="J1325" s="8" t="str">
        <f>IF(A1325="","",IF(COUNTIF(TOther[Frequency],$J$1)=0,0,IF(OR(DAY(A1325)=1,DAY(A1325)=15),SUMIFS(TOther[Amount],TOther[Frequency],$J$1,TOther[Start Date],"&lt;="&amp;$A1325,TOther[End Date Calc],"&gt;="&amp;A1325),0)))</f>
        <v/>
      </c>
      <c r="K1325" s="8" t="str">
        <f>IF(A1325="","",IF(COUNTIF(TOther[Frequency],$K$1)=0,0,IF(A1325=(A1325-DAY(A1325)+1+2*7-WEEKDAY(A1325-DAY(A1325)+8-4,1)),SUMIFS(TOther[Amount],TOther[Frequency],$K$1,TOther[Start Date],"&lt;="&amp;$A1325,TOther[End Date Calc],"&gt;="&amp;A1325),0)))</f>
        <v/>
      </c>
      <c r="L1325" s="8" t="str">
        <f>IF(A1325="","",IF(COUNTIF(TOther[Frequency],$L$1)=0,0,IF(A1325=(A1325-DAY(A1325)+1+3*7-WEEKDAY(A1325-DAY(A1325)+8-4,1)),SUMIFS(TOther[Amount],TOther[Frequency],$L$1,TOther[Start Date],"&lt;="&amp;$A1325,TOther[End Date Calc],"&gt;="&amp;A1325),0)))</f>
        <v/>
      </c>
      <c r="M1325" s="8" t="str">
        <f>IF(A1325="","",IF(COUNTIF(TOther[Frequency],$M$1)=0,0,IF(A1325=(A1325-DAY(A1325)+1+4*7-WEEKDAY(A1325-DAY(A1325)+8-4,1)),SUMIFS(TOther[Amount],TOther[Frequency],$M$1,TOther[Start Date],"&lt;="&amp;$A1325,TOther[End Date Calc],"&gt;="&amp;A1325),0)))</f>
        <v/>
      </c>
      <c r="N1325" s="8" t="str" cm="1">
        <f t="array" ref="N1325">IF(A1325="","",IF(COUNTIF(TOther[Frequency],$N$1)=0,0,SUMPRODUCT(--(IFERROR(MOD(A1325-TOther[Start Date],28),1)=0),--(TOther[Frequency]=$N$1),--(TOther[Start Date]&lt;=A1325),--(TOther[End Date Calc]&gt;=A1325),TOther[Amount])))</f>
        <v/>
      </c>
      <c r="O1325" s="8" t="str" cm="1">
        <f t="array" ref="O1325">IF(A1325="","",IF(COUNTIF(TOther[Frequency],$O$1)=0,0,SUMPRODUCT(--(IFERROR(MOD(A1325-TOther[Start Date],42),1)=0),--(TOther[Frequency]=$O$1),--(TOther[Start Date]&lt;=A1325),--(TOther[End Date Calc]&gt;=A1325),TOther[Amount])))</f>
        <v/>
      </c>
      <c r="P1325" s="8" t="str" cm="1">
        <f t="array" ref="P1325">IF(A1325="","",IF(COUNTIF(TOther[Frequency],$P$1)=0,0,SUMPRODUCT(--(IFERROR(MOD(A1325-TOther[Start Date],56),1)=0),--(TOther[Frequency]=$P$1),--(TOther[Start Date]&lt;=A1325),--(TOther[End Date Calc]&gt;=A1325),TOther[Amount])))</f>
        <v/>
      </c>
      <c r="Q1325" s="8" t="str">
        <f>IF(A1325="","",IF(COUNTIF(TOther[Frequency],$Q$1)=0,0,IF(B1325="N",SUMIFS(TOther[Amount],TOther[Frequency],$Q$1,TOther[Start Date],"&lt;="&amp;$A1325,TOther[End Date Calc],"&gt;="&amp;A1325,TOther[Start Day],DAY(A1325)),SUMIFS(TOther[Amount],TOther[Frequency],$Q$1,TOther[Start Date],"&lt;="&amp;$A1325,TOther[End Date Calc],"&gt;="&amp;A1325,TOther[Start Day],"&gt;="&amp;DAY(A1325)))))</f>
        <v/>
      </c>
      <c r="R1325" s="8" t="str" cm="1">
        <f t="array" ref="R1325">IF(A1325="","",IF(COUNTIF(TOther[Frequency],R$1)=0,0,SUMPRODUCT(--(TOther[Frequency]=R$1),--(TOther[Start Date]&lt;=A1325),--(TOther[End Date Calc]&gt;=A1325),IF(B1325="N",--(TOther[Start Day]=DAY(A1325)),--(TOther[Start Day]&gt;=DAY(A1325))),--(IFERROR(MOD(TOther[Start Month]-MONTH(A1325)+2,2),1)=0),TOther[Amount])))</f>
        <v/>
      </c>
      <c r="S1325" s="8" t="str" cm="1">
        <f t="array" ref="S1325">IF(A1325="","",IF(COUNTIF(TOther[Frequency],S$1)=0,0,SUMPRODUCT(--(TOther[Frequency]=S$1),--(TOther[Start Date]&lt;=A1325),--(TOther[End Date Calc]&gt;=A1325),IF(B1325="N",--(TOther[Start Day]=DAY(A1325)),--(TOther[Start Day]&gt;=DAY(A1325))),--(IFERROR(MOD(TOther[Start Month]-MONTH(A1325)+3,3),1)=0),TOther[Amount])))</f>
        <v/>
      </c>
      <c r="T1325" s="8" t="str" cm="1">
        <f t="array" ref="T1325">IF($A1325="","",IF(COUNTIF(TOther[Frequency],T$1)=0,0,SUMPRODUCT(--(TOther[Frequency]=T$1),--(TOther[Start Date]&lt;=$A1325),--(TOther[End Date Calc]&gt;=$A1325),IF($B1325="N",--(TOther[Start Day]=DAY($A1325)),--(TOther[Start Day]&gt;=DAY($A1325))),--(IFERROR(MOD(TOther[Start Month]-MONTH($A1325)+4,4),1)=0),TOther[Amount])))</f>
        <v/>
      </c>
      <c r="U1325" s="8" t="str" cm="1">
        <f t="array" ref="U1325">IF(A1325="","",IF(COUNTIF(TOther[Frequency],$U$1)=0,0,SUMPRODUCT(--(TOther[Frequency]=$U$1),--(TOther[Start Date]&lt;=A1325),--(TOther[End Date Calc]&gt;=A1325),IF(B1325="N",--(TOther[Start Day]=DAY(A1325)),--(TOther[Start Day]&gt;=DAY(A1325))),--(IFERROR(MOD(TOther[Start Month]-MONTH(A1325)+6,6),1)=0),TOther[Amount])))</f>
        <v/>
      </c>
      <c r="V1325" s="8" t="str" cm="1">
        <f t="array" ref="V1325">IF(A1325="","",IF(COUNTIF(TOther[Frequency],$V$1)=0,0,SUMPRODUCT(--(TOther[Frequency]=$V$1),--(TOther[Start Date]&lt;=A1325),--(TOther[End Date Calc]&gt;=A1325),IF(B1325="N",--(TOther[Start Day]=DAY(A1325)),--(TOther[Start Day]&gt;=DAY(A1325))),--(IFERROR(MOD(TOther[Start Month]-MONTH(A1325)+12,12),1)=0),TOther[Amount])))</f>
        <v/>
      </c>
      <c r="W1325" s="8" t="str">
        <f>IF(A1325="","",SUMIFS(TOther[Amount],TOther[Start Date],A1325,TOther[Frequency],$W$1))</f>
        <v/>
      </c>
      <c r="X1325" s="9" t="str">
        <f t="shared" si="100"/>
        <v/>
      </c>
      <c r="Y1325" s="9" t="str">
        <f t="shared" si="104"/>
        <v/>
      </c>
      <c r="Z1325" s="8" t="str" cm="1">
        <f t="array" ref="Z1325">IF(A1325="","",IF(COUNTIF('2) Income'!$D$13:$D$32,"Weekly")=0,0,SUMPRODUCT(--(IFERROR(MOD(A1325-'2) Income'!$F$13:$F$32,7),1)=0),--('2) Income'!$D$13:$D$32="Weekly"),--('2) Income'!$F$13:$F$32&lt;=A1325),'2) Income'!$E$13:$E$32)))</f>
        <v/>
      </c>
      <c r="AA1325" s="8" t="str" cm="1">
        <f t="array" ref="AA1325">IF(A1325="","",IF(COUNTIF('2) Income'!$D$13:$D$32,"Every Other Week")=0,0,SUMPRODUCT(--(IFERROR(MOD(A1325-'2) Income'!$F$13:$F$32,14),1)=0),--('2) Income'!$D$13:$D$32="Every Other Week"),--('2) Income'!$F$13:$F$32&lt;=A1325),'2) Income'!$E$13:$E$32)))</f>
        <v/>
      </c>
      <c r="AB1325" s="8" t="str">
        <f>IF(A1325="","",IF(COUNTIF('2) Income'!$D$13:$D$32,"1st and 15th")=0,0,IF(OR(DAY(A1325)=1,DAY(A1325)=15),SUMIFS('2) Income'!$E$13:$E$32,'2) Income'!$D$13:$D$32,"1st and 15th",'2) Income'!$F$13:$F$32,"&lt;="&amp;$A1325),0)))</f>
        <v/>
      </c>
      <c r="AC1325" s="8" t="str">
        <f>IF(A1325="","",IF(COUNTIF('2) Income'!$D$13:$D$32,"2nd Wednesday")=0,0,IF(A1325=(A1325-DAY(A1325)+1+2*7-WEEKDAY(A1325-DAY(A1325)+8-4,1)),SUMIFS('2) Income'!$E$13:$E$32,'2) Income'!$D$13:$D$32,"2nd Wednesday",'2) Income'!$F$13:$F$32,"&lt;="&amp;$A1325),0)))</f>
        <v/>
      </c>
      <c r="AD1325" s="8" t="str">
        <f>IF(A1325="","",IF(COUNTIF('2) Income'!$D$13:$D$32,"3rd Wednesday")=0,0,IF(A1325=(A1325-DAY(A1325)+1+3*7-WEEKDAY(A1325-DAY(A1325)+8-4,1)),SUMIFS('2) Income'!$E$13:$E$32,'2) Income'!$D$13:$D$32,"3rd Wednesday",'2) Income'!$F$13:$F$32,"&lt;="&amp;$A1325),0)))</f>
        <v/>
      </c>
      <c r="AE1325" s="8" t="str">
        <f>IF(A1325="","",IF(COUNTIF('2) Income'!$D$13:$D$32,"4th Wednesday")=0,0,IF(A1325=(A1325-DAY(A1325)+1+4*7-WEEKDAY(A1325-DAY(A1325)+8-4,1)),SUMIFS('2) Income'!$E$13:$E$32,'2) Income'!$D$13:$D$32,"4th Wednesday",'2) Income'!$F$13:$F$32,"&lt;="&amp;$A1325),0)))</f>
        <v/>
      </c>
      <c r="AF1325" s="8" t="str" cm="1">
        <f t="array" ref="AF1325">IF(A1325="","",IF(COUNTIF('2) Income'!$D$13:$D$32,"Every 4 Weeks")=0,0,SUMPRODUCT(--(IFERROR(MOD(A1325-'2) Income'!$F$13:$F$32,28),1)=0),--('2) Income'!$D$13:$D$32="Every 4 Weeks"),--('2) Income'!$F$13:$F$32&lt;=A1325),'2) Income'!$E$13:$E$32)))</f>
        <v/>
      </c>
      <c r="AG1325" s="8" t="str">
        <f>IF(A1325="","",IF(COUNTIF('2) Income'!$D$13:$D$32,"Monthly")=0,0,IF(B1325="N",SUMIFS('2) Income'!$E$13:$E$32,'2) Income'!$D$13:$D$32,"monthly",'2) Income'!$F$13:$F$32,"&lt;="&amp;$A1325,'2) Income'!$I$13:$I$32,DAY(A1325)),SUMIFS('2) Income'!$E$13:$E$32,'2) Income'!$D$13:$D$32,"monthly",'2) Income'!$F$13:$F$32,"&lt;="&amp;$A1325,'2) Income'!$I$13:$I$32,"&gt;="&amp;DAY(A1325)))))</f>
        <v/>
      </c>
      <c r="AH1325" s="8" t="str" cm="1">
        <f t="array" ref="AH1325">IF(A1325="","",IF(COUNTIF('2) Income'!$D$13:$D$32,"Yearly")=0,0,SUMPRODUCT(--('2) Income'!$D$13:$D$32="Yearly"),--('2) Income'!$F$13:$F$32&lt;=A1325),IF(B1325="N",--('2) Income'!$I$13:$I$32=DAY(A1325)),--('2) Income'!$I$13:$I$32&gt;=DAY(A1325))),--(IFERROR(MOD('2) Income'!$H$13:$H$32-MONTH(A1325)+12,12),1)=0),'2) Income'!$E$13:$E$32)))</f>
        <v/>
      </c>
      <c r="AI1325" s="8" t="str">
        <f>IF(A1325="","",IF(COUNTIF('2) Income'!$D$13:$D$32,"one-time")=0,0,SUMIFS('2) Income'!$E$13:$E$32,'2) Income'!$D$13:$D$32,"one-time",'2) Income'!$F$13:$F$32,"="&amp;$A1325)))</f>
        <v/>
      </c>
      <c r="AJ1325" s="9" t="str">
        <f t="shared" si="101"/>
        <v/>
      </c>
    </row>
    <row r="1326" spans="1:36">
      <c r="A1326" s="7" t="str">
        <f>IF(A1325="","",IF(A1325+1&lt;='1) Period'!$E$21,A1325+1,""))</f>
        <v/>
      </c>
      <c r="B1326" s="7" t="e">
        <f t="shared" si="102"/>
        <v>#VALUE!</v>
      </c>
      <c r="C1326" t="e">
        <f t="shared" si="103"/>
        <v>#VALUE!</v>
      </c>
      <c r="D1326" s="8" t="str">
        <f>IF(A1326="","",IF(TEXT(A1326,"dddd")='4) Happy Money'!$E$23,WAllowance,0))</f>
        <v/>
      </c>
      <c r="E1326" s="8" t="str">
        <f>IF(A1326="","",IF(B1326="N",SUMIF(TMonthly[Day of the Month],DAY(A1326),TMonthly[Amount]),SUMIF(TMonthly[Day of the Month],"&gt;="&amp;DAY(A1326),TMonthly[Amount])))</f>
        <v/>
      </c>
      <c r="F1326" s="8" t="str" cm="1">
        <f t="array" ref="F1326">IF(A1326="","",SUMPRODUCT(--(TYearly[Due Date]&lt;=A1326),IF(B1326="N",--(TYearly[Day]=DAY(A1326)),--(TYearly[Day]&gt;=DAY(A1326))),--(IFERROR(MOD(TYearly[Month]-MONTH(A1326)+12,12),1)=0),TYearly[Amount]))</f>
        <v/>
      </c>
      <c r="G1326" s="8" t="str">
        <f>IF(A1326="","",SUMIF(TOneTime[Due Date],A1326,TOneTime[Amount]))</f>
        <v/>
      </c>
      <c r="H1326" s="8" t="str" cm="1">
        <f t="array" ref="H1326">IF(A1326="","",IF(COUNTIF(TOther[Frequency],$H$1)=0,0,SUMPRODUCT(--(IFERROR(MOD(A1326-TOther[Start Date],7),1)=0),--(TOther[Frequency]=$H$1),--(TOther[Start Date]&lt;=A1326),--(TOther[End Date Calc]&gt;=A1326),TOther[Amount])))</f>
        <v/>
      </c>
      <c r="I1326" s="8" t="str" cm="1">
        <f t="array" ref="I1326">IF(A1326="","",IF(COUNTIF(TOther[Frequency],$I$1)=0,0,SUMPRODUCT(--(IFERROR(MOD(A1326-TOther[Start Date],14),1)=0),--(TOther[Frequency]=$I$1),--(TOther[Start Date]&lt;=A1326),--(TOther[End Date Calc]&gt;=A1326),TOther[Amount])))</f>
        <v/>
      </c>
      <c r="J1326" s="8" t="str">
        <f>IF(A1326="","",IF(COUNTIF(TOther[Frequency],$J$1)=0,0,IF(OR(DAY(A1326)=1,DAY(A1326)=15),SUMIFS(TOther[Amount],TOther[Frequency],$J$1,TOther[Start Date],"&lt;="&amp;$A1326,TOther[End Date Calc],"&gt;="&amp;A1326),0)))</f>
        <v/>
      </c>
      <c r="K1326" s="8" t="str">
        <f>IF(A1326="","",IF(COUNTIF(TOther[Frequency],$K$1)=0,0,IF(A1326=(A1326-DAY(A1326)+1+2*7-WEEKDAY(A1326-DAY(A1326)+8-4,1)),SUMIFS(TOther[Amount],TOther[Frequency],$K$1,TOther[Start Date],"&lt;="&amp;$A1326,TOther[End Date Calc],"&gt;="&amp;A1326),0)))</f>
        <v/>
      </c>
      <c r="L1326" s="8" t="str">
        <f>IF(A1326="","",IF(COUNTIF(TOther[Frequency],$L$1)=0,0,IF(A1326=(A1326-DAY(A1326)+1+3*7-WEEKDAY(A1326-DAY(A1326)+8-4,1)),SUMIFS(TOther[Amount],TOther[Frequency],$L$1,TOther[Start Date],"&lt;="&amp;$A1326,TOther[End Date Calc],"&gt;="&amp;A1326),0)))</f>
        <v/>
      </c>
      <c r="M1326" s="8" t="str">
        <f>IF(A1326="","",IF(COUNTIF(TOther[Frequency],$M$1)=0,0,IF(A1326=(A1326-DAY(A1326)+1+4*7-WEEKDAY(A1326-DAY(A1326)+8-4,1)),SUMIFS(TOther[Amount],TOther[Frequency],$M$1,TOther[Start Date],"&lt;="&amp;$A1326,TOther[End Date Calc],"&gt;="&amp;A1326),0)))</f>
        <v/>
      </c>
      <c r="N1326" s="8" t="str" cm="1">
        <f t="array" ref="N1326">IF(A1326="","",IF(COUNTIF(TOther[Frequency],$N$1)=0,0,SUMPRODUCT(--(IFERROR(MOD(A1326-TOther[Start Date],28),1)=0),--(TOther[Frequency]=$N$1),--(TOther[Start Date]&lt;=A1326),--(TOther[End Date Calc]&gt;=A1326),TOther[Amount])))</f>
        <v/>
      </c>
      <c r="O1326" s="8" t="str" cm="1">
        <f t="array" ref="O1326">IF(A1326="","",IF(COUNTIF(TOther[Frequency],$O$1)=0,0,SUMPRODUCT(--(IFERROR(MOD(A1326-TOther[Start Date],42),1)=0),--(TOther[Frequency]=$O$1),--(TOther[Start Date]&lt;=A1326),--(TOther[End Date Calc]&gt;=A1326),TOther[Amount])))</f>
        <v/>
      </c>
      <c r="P1326" s="8" t="str" cm="1">
        <f t="array" ref="P1326">IF(A1326="","",IF(COUNTIF(TOther[Frequency],$P$1)=0,0,SUMPRODUCT(--(IFERROR(MOD(A1326-TOther[Start Date],56),1)=0),--(TOther[Frequency]=$P$1),--(TOther[Start Date]&lt;=A1326),--(TOther[End Date Calc]&gt;=A1326),TOther[Amount])))</f>
        <v/>
      </c>
      <c r="Q1326" s="8" t="str">
        <f>IF(A1326="","",IF(COUNTIF(TOther[Frequency],$Q$1)=0,0,IF(B1326="N",SUMIFS(TOther[Amount],TOther[Frequency],$Q$1,TOther[Start Date],"&lt;="&amp;$A1326,TOther[End Date Calc],"&gt;="&amp;A1326,TOther[Start Day],DAY(A1326)),SUMIFS(TOther[Amount],TOther[Frequency],$Q$1,TOther[Start Date],"&lt;="&amp;$A1326,TOther[End Date Calc],"&gt;="&amp;A1326,TOther[Start Day],"&gt;="&amp;DAY(A1326)))))</f>
        <v/>
      </c>
      <c r="R1326" s="8" t="str" cm="1">
        <f t="array" ref="R1326">IF(A1326="","",IF(COUNTIF(TOther[Frequency],R$1)=0,0,SUMPRODUCT(--(TOther[Frequency]=R$1),--(TOther[Start Date]&lt;=A1326),--(TOther[End Date Calc]&gt;=A1326),IF(B1326="N",--(TOther[Start Day]=DAY(A1326)),--(TOther[Start Day]&gt;=DAY(A1326))),--(IFERROR(MOD(TOther[Start Month]-MONTH(A1326)+2,2),1)=0),TOther[Amount])))</f>
        <v/>
      </c>
      <c r="S1326" s="8" t="str" cm="1">
        <f t="array" ref="S1326">IF(A1326="","",IF(COUNTIF(TOther[Frequency],S$1)=0,0,SUMPRODUCT(--(TOther[Frequency]=S$1),--(TOther[Start Date]&lt;=A1326),--(TOther[End Date Calc]&gt;=A1326),IF(B1326="N",--(TOther[Start Day]=DAY(A1326)),--(TOther[Start Day]&gt;=DAY(A1326))),--(IFERROR(MOD(TOther[Start Month]-MONTH(A1326)+3,3),1)=0),TOther[Amount])))</f>
        <v/>
      </c>
      <c r="T1326" s="8" t="str" cm="1">
        <f t="array" ref="T1326">IF($A1326="","",IF(COUNTIF(TOther[Frequency],T$1)=0,0,SUMPRODUCT(--(TOther[Frequency]=T$1),--(TOther[Start Date]&lt;=$A1326),--(TOther[End Date Calc]&gt;=$A1326),IF($B1326="N",--(TOther[Start Day]=DAY($A1326)),--(TOther[Start Day]&gt;=DAY($A1326))),--(IFERROR(MOD(TOther[Start Month]-MONTH($A1326)+4,4),1)=0),TOther[Amount])))</f>
        <v/>
      </c>
      <c r="U1326" s="8" t="str" cm="1">
        <f t="array" ref="U1326">IF(A1326="","",IF(COUNTIF(TOther[Frequency],$U$1)=0,0,SUMPRODUCT(--(TOther[Frequency]=$U$1),--(TOther[Start Date]&lt;=A1326),--(TOther[End Date Calc]&gt;=A1326),IF(B1326="N",--(TOther[Start Day]=DAY(A1326)),--(TOther[Start Day]&gt;=DAY(A1326))),--(IFERROR(MOD(TOther[Start Month]-MONTH(A1326)+6,6),1)=0),TOther[Amount])))</f>
        <v/>
      </c>
      <c r="V1326" s="8" t="str" cm="1">
        <f t="array" ref="V1326">IF(A1326="","",IF(COUNTIF(TOther[Frequency],$V$1)=0,0,SUMPRODUCT(--(TOther[Frequency]=$V$1),--(TOther[Start Date]&lt;=A1326),--(TOther[End Date Calc]&gt;=A1326),IF(B1326="N",--(TOther[Start Day]=DAY(A1326)),--(TOther[Start Day]&gt;=DAY(A1326))),--(IFERROR(MOD(TOther[Start Month]-MONTH(A1326)+12,12),1)=0),TOther[Amount])))</f>
        <v/>
      </c>
      <c r="W1326" s="8" t="str">
        <f>IF(A1326="","",SUMIFS(TOther[Amount],TOther[Start Date],A1326,TOther[Frequency],$W$1))</f>
        <v/>
      </c>
      <c r="X1326" s="9" t="str">
        <f t="shared" si="100"/>
        <v/>
      </c>
      <c r="Y1326" s="9" t="str">
        <f t="shared" si="104"/>
        <v/>
      </c>
      <c r="Z1326" s="8" t="str" cm="1">
        <f t="array" ref="Z1326">IF(A1326="","",IF(COUNTIF('2) Income'!$D$13:$D$32,"Weekly")=0,0,SUMPRODUCT(--(IFERROR(MOD(A1326-'2) Income'!$F$13:$F$32,7),1)=0),--('2) Income'!$D$13:$D$32="Weekly"),--('2) Income'!$F$13:$F$32&lt;=A1326),'2) Income'!$E$13:$E$32)))</f>
        <v/>
      </c>
      <c r="AA1326" s="8" t="str" cm="1">
        <f t="array" ref="AA1326">IF(A1326="","",IF(COUNTIF('2) Income'!$D$13:$D$32,"Every Other Week")=0,0,SUMPRODUCT(--(IFERROR(MOD(A1326-'2) Income'!$F$13:$F$32,14),1)=0),--('2) Income'!$D$13:$D$32="Every Other Week"),--('2) Income'!$F$13:$F$32&lt;=A1326),'2) Income'!$E$13:$E$32)))</f>
        <v/>
      </c>
      <c r="AB1326" s="8" t="str">
        <f>IF(A1326="","",IF(COUNTIF('2) Income'!$D$13:$D$32,"1st and 15th")=0,0,IF(OR(DAY(A1326)=1,DAY(A1326)=15),SUMIFS('2) Income'!$E$13:$E$32,'2) Income'!$D$13:$D$32,"1st and 15th",'2) Income'!$F$13:$F$32,"&lt;="&amp;$A1326),0)))</f>
        <v/>
      </c>
      <c r="AC1326" s="8" t="str">
        <f>IF(A1326="","",IF(COUNTIF('2) Income'!$D$13:$D$32,"2nd Wednesday")=0,0,IF(A1326=(A1326-DAY(A1326)+1+2*7-WEEKDAY(A1326-DAY(A1326)+8-4,1)),SUMIFS('2) Income'!$E$13:$E$32,'2) Income'!$D$13:$D$32,"2nd Wednesday",'2) Income'!$F$13:$F$32,"&lt;="&amp;$A1326),0)))</f>
        <v/>
      </c>
      <c r="AD1326" s="8" t="str">
        <f>IF(A1326="","",IF(COUNTIF('2) Income'!$D$13:$D$32,"3rd Wednesday")=0,0,IF(A1326=(A1326-DAY(A1326)+1+3*7-WEEKDAY(A1326-DAY(A1326)+8-4,1)),SUMIFS('2) Income'!$E$13:$E$32,'2) Income'!$D$13:$D$32,"3rd Wednesday",'2) Income'!$F$13:$F$32,"&lt;="&amp;$A1326),0)))</f>
        <v/>
      </c>
      <c r="AE1326" s="8" t="str">
        <f>IF(A1326="","",IF(COUNTIF('2) Income'!$D$13:$D$32,"4th Wednesday")=0,0,IF(A1326=(A1326-DAY(A1326)+1+4*7-WEEKDAY(A1326-DAY(A1326)+8-4,1)),SUMIFS('2) Income'!$E$13:$E$32,'2) Income'!$D$13:$D$32,"4th Wednesday",'2) Income'!$F$13:$F$32,"&lt;="&amp;$A1326),0)))</f>
        <v/>
      </c>
      <c r="AF1326" s="8" t="str" cm="1">
        <f t="array" ref="AF1326">IF(A1326="","",IF(COUNTIF('2) Income'!$D$13:$D$32,"Every 4 Weeks")=0,0,SUMPRODUCT(--(IFERROR(MOD(A1326-'2) Income'!$F$13:$F$32,28),1)=0),--('2) Income'!$D$13:$D$32="Every 4 Weeks"),--('2) Income'!$F$13:$F$32&lt;=A1326),'2) Income'!$E$13:$E$32)))</f>
        <v/>
      </c>
      <c r="AG1326" s="8" t="str">
        <f>IF(A1326="","",IF(COUNTIF('2) Income'!$D$13:$D$32,"Monthly")=0,0,IF(B1326="N",SUMIFS('2) Income'!$E$13:$E$32,'2) Income'!$D$13:$D$32,"monthly",'2) Income'!$F$13:$F$32,"&lt;="&amp;$A1326,'2) Income'!$I$13:$I$32,DAY(A1326)),SUMIFS('2) Income'!$E$13:$E$32,'2) Income'!$D$13:$D$32,"monthly",'2) Income'!$F$13:$F$32,"&lt;="&amp;$A1326,'2) Income'!$I$13:$I$32,"&gt;="&amp;DAY(A1326)))))</f>
        <v/>
      </c>
      <c r="AH1326" s="8" t="str" cm="1">
        <f t="array" ref="AH1326">IF(A1326="","",IF(COUNTIF('2) Income'!$D$13:$D$32,"Yearly")=0,0,SUMPRODUCT(--('2) Income'!$D$13:$D$32="Yearly"),--('2) Income'!$F$13:$F$32&lt;=A1326),IF(B1326="N",--('2) Income'!$I$13:$I$32=DAY(A1326)),--('2) Income'!$I$13:$I$32&gt;=DAY(A1326))),--(IFERROR(MOD('2) Income'!$H$13:$H$32-MONTH(A1326)+12,12),1)=0),'2) Income'!$E$13:$E$32)))</f>
        <v/>
      </c>
      <c r="AI1326" s="8" t="str">
        <f>IF(A1326="","",IF(COUNTIF('2) Income'!$D$13:$D$32,"one-time")=0,0,SUMIFS('2) Income'!$E$13:$E$32,'2) Income'!$D$13:$D$32,"one-time",'2) Income'!$F$13:$F$32,"="&amp;$A1326)))</f>
        <v/>
      </c>
      <c r="AJ1326" s="9" t="str">
        <f t="shared" si="101"/>
        <v/>
      </c>
    </row>
    <row r="1327" spans="1:36">
      <c r="A1327" s="7" t="str">
        <f>IF(A1326="","",IF(A1326+1&lt;='1) Period'!$E$21,A1326+1,""))</f>
        <v/>
      </c>
      <c r="B1327" s="7" t="e">
        <f t="shared" si="102"/>
        <v>#VALUE!</v>
      </c>
      <c r="C1327" t="e">
        <f t="shared" si="103"/>
        <v>#VALUE!</v>
      </c>
      <c r="D1327" s="8" t="str">
        <f>IF(A1327="","",IF(TEXT(A1327,"dddd")='4) Happy Money'!$E$23,WAllowance,0))</f>
        <v/>
      </c>
      <c r="E1327" s="8" t="str">
        <f>IF(A1327="","",IF(B1327="N",SUMIF(TMonthly[Day of the Month],DAY(A1327),TMonthly[Amount]),SUMIF(TMonthly[Day of the Month],"&gt;="&amp;DAY(A1327),TMonthly[Amount])))</f>
        <v/>
      </c>
      <c r="F1327" s="8" t="str" cm="1">
        <f t="array" ref="F1327">IF(A1327="","",SUMPRODUCT(--(TYearly[Due Date]&lt;=A1327),IF(B1327="N",--(TYearly[Day]=DAY(A1327)),--(TYearly[Day]&gt;=DAY(A1327))),--(IFERROR(MOD(TYearly[Month]-MONTH(A1327)+12,12),1)=0),TYearly[Amount]))</f>
        <v/>
      </c>
      <c r="G1327" s="8" t="str">
        <f>IF(A1327="","",SUMIF(TOneTime[Due Date],A1327,TOneTime[Amount]))</f>
        <v/>
      </c>
      <c r="H1327" s="8" t="str" cm="1">
        <f t="array" ref="H1327">IF(A1327="","",IF(COUNTIF(TOther[Frequency],$H$1)=0,0,SUMPRODUCT(--(IFERROR(MOD(A1327-TOther[Start Date],7),1)=0),--(TOther[Frequency]=$H$1),--(TOther[Start Date]&lt;=A1327),--(TOther[End Date Calc]&gt;=A1327),TOther[Amount])))</f>
        <v/>
      </c>
      <c r="I1327" s="8" t="str" cm="1">
        <f t="array" ref="I1327">IF(A1327="","",IF(COUNTIF(TOther[Frequency],$I$1)=0,0,SUMPRODUCT(--(IFERROR(MOD(A1327-TOther[Start Date],14),1)=0),--(TOther[Frequency]=$I$1),--(TOther[Start Date]&lt;=A1327),--(TOther[End Date Calc]&gt;=A1327),TOther[Amount])))</f>
        <v/>
      </c>
      <c r="J1327" s="8" t="str">
        <f>IF(A1327="","",IF(COUNTIF(TOther[Frequency],$J$1)=0,0,IF(OR(DAY(A1327)=1,DAY(A1327)=15),SUMIFS(TOther[Amount],TOther[Frequency],$J$1,TOther[Start Date],"&lt;="&amp;$A1327,TOther[End Date Calc],"&gt;="&amp;A1327),0)))</f>
        <v/>
      </c>
      <c r="K1327" s="8" t="str">
        <f>IF(A1327="","",IF(COUNTIF(TOther[Frequency],$K$1)=0,0,IF(A1327=(A1327-DAY(A1327)+1+2*7-WEEKDAY(A1327-DAY(A1327)+8-4,1)),SUMIFS(TOther[Amount],TOther[Frequency],$K$1,TOther[Start Date],"&lt;="&amp;$A1327,TOther[End Date Calc],"&gt;="&amp;A1327),0)))</f>
        <v/>
      </c>
      <c r="L1327" s="8" t="str">
        <f>IF(A1327="","",IF(COUNTIF(TOther[Frequency],$L$1)=0,0,IF(A1327=(A1327-DAY(A1327)+1+3*7-WEEKDAY(A1327-DAY(A1327)+8-4,1)),SUMIFS(TOther[Amount],TOther[Frequency],$L$1,TOther[Start Date],"&lt;="&amp;$A1327,TOther[End Date Calc],"&gt;="&amp;A1327),0)))</f>
        <v/>
      </c>
      <c r="M1327" s="8" t="str">
        <f>IF(A1327="","",IF(COUNTIF(TOther[Frequency],$M$1)=0,0,IF(A1327=(A1327-DAY(A1327)+1+4*7-WEEKDAY(A1327-DAY(A1327)+8-4,1)),SUMIFS(TOther[Amount],TOther[Frequency],$M$1,TOther[Start Date],"&lt;="&amp;$A1327,TOther[End Date Calc],"&gt;="&amp;A1327),0)))</f>
        <v/>
      </c>
      <c r="N1327" s="8" t="str" cm="1">
        <f t="array" ref="N1327">IF(A1327="","",IF(COUNTIF(TOther[Frequency],$N$1)=0,0,SUMPRODUCT(--(IFERROR(MOD(A1327-TOther[Start Date],28),1)=0),--(TOther[Frequency]=$N$1),--(TOther[Start Date]&lt;=A1327),--(TOther[End Date Calc]&gt;=A1327),TOther[Amount])))</f>
        <v/>
      </c>
      <c r="O1327" s="8" t="str" cm="1">
        <f t="array" ref="O1327">IF(A1327="","",IF(COUNTIF(TOther[Frequency],$O$1)=0,0,SUMPRODUCT(--(IFERROR(MOD(A1327-TOther[Start Date],42),1)=0),--(TOther[Frequency]=$O$1),--(TOther[Start Date]&lt;=A1327),--(TOther[End Date Calc]&gt;=A1327),TOther[Amount])))</f>
        <v/>
      </c>
      <c r="P1327" s="8" t="str" cm="1">
        <f t="array" ref="P1327">IF(A1327="","",IF(COUNTIF(TOther[Frequency],$P$1)=0,0,SUMPRODUCT(--(IFERROR(MOD(A1327-TOther[Start Date],56),1)=0),--(TOther[Frequency]=$P$1),--(TOther[Start Date]&lt;=A1327),--(TOther[End Date Calc]&gt;=A1327),TOther[Amount])))</f>
        <v/>
      </c>
      <c r="Q1327" s="8" t="str">
        <f>IF(A1327="","",IF(COUNTIF(TOther[Frequency],$Q$1)=0,0,IF(B1327="N",SUMIFS(TOther[Amount],TOther[Frequency],$Q$1,TOther[Start Date],"&lt;="&amp;$A1327,TOther[End Date Calc],"&gt;="&amp;A1327,TOther[Start Day],DAY(A1327)),SUMIFS(TOther[Amount],TOther[Frequency],$Q$1,TOther[Start Date],"&lt;="&amp;$A1327,TOther[End Date Calc],"&gt;="&amp;A1327,TOther[Start Day],"&gt;="&amp;DAY(A1327)))))</f>
        <v/>
      </c>
      <c r="R1327" s="8" t="str" cm="1">
        <f t="array" ref="R1327">IF(A1327="","",IF(COUNTIF(TOther[Frequency],R$1)=0,0,SUMPRODUCT(--(TOther[Frequency]=R$1),--(TOther[Start Date]&lt;=A1327),--(TOther[End Date Calc]&gt;=A1327),IF(B1327="N",--(TOther[Start Day]=DAY(A1327)),--(TOther[Start Day]&gt;=DAY(A1327))),--(IFERROR(MOD(TOther[Start Month]-MONTH(A1327)+2,2),1)=0),TOther[Amount])))</f>
        <v/>
      </c>
      <c r="S1327" s="8" t="str" cm="1">
        <f t="array" ref="S1327">IF(A1327="","",IF(COUNTIF(TOther[Frequency],S$1)=0,0,SUMPRODUCT(--(TOther[Frequency]=S$1),--(TOther[Start Date]&lt;=A1327),--(TOther[End Date Calc]&gt;=A1327),IF(B1327="N",--(TOther[Start Day]=DAY(A1327)),--(TOther[Start Day]&gt;=DAY(A1327))),--(IFERROR(MOD(TOther[Start Month]-MONTH(A1327)+3,3),1)=0),TOther[Amount])))</f>
        <v/>
      </c>
      <c r="T1327" s="8" t="str" cm="1">
        <f t="array" ref="T1327">IF($A1327="","",IF(COUNTIF(TOther[Frequency],T$1)=0,0,SUMPRODUCT(--(TOther[Frequency]=T$1),--(TOther[Start Date]&lt;=$A1327),--(TOther[End Date Calc]&gt;=$A1327),IF($B1327="N",--(TOther[Start Day]=DAY($A1327)),--(TOther[Start Day]&gt;=DAY($A1327))),--(IFERROR(MOD(TOther[Start Month]-MONTH($A1327)+4,4),1)=0),TOther[Amount])))</f>
        <v/>
      </c>
      <c r="U1327" s="8" t="str" cm="1">
        <f t="array" ref="U1327">IF(A1327="","",IF(COUNTIF(TOther[Frequency],$U$1)=0,0,SUMPRODUCT(--(TOther[Frequency]=$U$1),--(TOther[Start Date]&lt;=A1327),--(TOther[End Date Calc]&gt;=A1327),IF(B1327="N",--(TOther[Start Day]=DAY(A1327)),--(TOther[Start Day]&gt;=DAY(A1327))),--(IFERROR(MOD(TOther[Start Month]-MONTH(A1327)+6,6),1)=0),TOther[Amount])))</f>
        <v/>
      </c>
      <c r="V1327" s="8" t="str" cm="1">
        <f t="array" ref="V1327">IF(A1327="","",IF(COUNTIF(TOther[Frequency],$V$1)=0,0,SUMPRODUCT(--(TOther[Frequency]=$V$1),--(TOther[Start Date]&lt;=A1327),--(TOther[End Date Calc]&gt;=A1327),IF(B1327="N",--(TOther[Start Day]=DAY(A1327)),--(TOther[Start Day]&gt;=DAY(A1327))),--(IFERROR(MOD(TOther[Start Month]-MONTH(A1327)+12,12),1)=0),TOther[Amount])))</f>
        <v/>
      </c>
      <c r="W1327" s="8" t="str">
        <f>IF(A1327="","",SUMIFS(TOther[Amount],TOther[Start Date],A1327,TOther[Frequency],$W$1))</f>
        <v/>
      </c>
      <c r="X1327" s="9" t="str">
        <f t="shared" si="100"/>
        <v/>
      </c>
      <c r="Y1327" s="9" t="str">
        <f t="shared" si="104"/>
        <v/>
      </c>
      <c r="Z1327" s="8" t="str" cm="1">
        <f t="array" ref="Z1327">IF(A1327="","",IF(COUNTIF('2) Income'!$D$13:$D$32,"Weekly")=0,0,SUMPRODUCT(--(IFERROR(MOD(A1327-'2) Income'!$F$13:$F$32,7),1)=0),--('2) Income'!$D$13:$D$32="Weekly"),--('2) Income'!$F$13:$F$32&lt;=A1327),'2) Income'!$E$13:$E$32)))</f>
        <v/>
      </c>
      <c r="AA1327" s="8" t="str" cm="1">
        <f t="array" ref="AA1327">IF(A1327="","",IF(COUNTIF('2) Income'!$D$13:$D$32,"Every Other Week")=0,0,SUMPRODUCT(--(IFERROR(MOD(A1327-'2) Income'!$F$13:$F$32,14),1)=0),--('2) Income'!$D$13:$D$32="Every Other Week"),--('2) Income'!$F$13:$F$32&lt;=A1327),'2) Income'!$E$13:$E$32)))</f>
        <v/>
      </c>
      <c r="AB1327" s="8" t="str">
        <f>IF(A1327="","",IF(COUNTIF('2) Income'!$D$13:$D$32,"1st and 15th")=0,0,IF(OR(DAY(A1327)=1,DAY(A1327)=15),SUMIFS('2) Income'!$E$13:$E$32,'2) Income'!$D$13:$D$32,"1st and 15th",'2) Income'!$F$13:$F$32,"&lt;="&amp;$A1327),0)))</f>
        <v/>
      </c>
      <c r="AC1327" s="8" t="str">
        <f>IF(A1327="","",IF(COUNTIF('2) Income'!$D$13:$D$32,"2nd Wednesday")=0,0,IF(A1327=(A1327-DAY(A1327)+1+2*7-WEEKDAY(A1327-DAY(A1327)+8-4,1)),SUMIFS('2) Income'!$E$13:$E$32,'2) Income'!$D$13:$D$32,"2nd Wednesday",'2) Income'!$F$13:$F$32,"&lt;="&amp;$A1327),0)))</f>
        <v/>
      </c>
      <c r="AD1327" s="8" t="str">
        <f>IF(A1327="","",IF(COUNTIF('2) Income'!$D$13:$D$32,"3rd Wednesday")=0,0,IF(A1327=(A1327-DAY(A1327)+1+3*7-WEEKDAY(A1327-DAY(A1327)+8-4,1)),SUMIFS('2) Income'!$E$13:$E$32,'2) Income'!$D$13:$D$32,"3rd Wednesday",'2) Income'!$F$13:$F$32,"&lt;="&amp;$A1327),0)))</f>
        <v/>
      </c>
      <c r="AE1327" s="8" t="str">
        <f>IF(A1327="","",IF(COUNTIF('2) Income'!$D$13:$D$32,"4th Wednesday")=0,0,IF(A1327=(A1327-DAY(A1327)+1+4*7-WEEKDAY(A1327-DAY(A1327)+8-4,1)),SUMIFS('2) Income'!$E$13:$E$32,'2) Income'!$D$13:$D$32,"4th Wednesday",'2) Income'!$F$13:$F$32,"&lt;="&amp;$A1327),0)))</f>
        <v/>
      </c>
      <c r="AF1327" s="8" t="str" cm="1">
        <f t="array" ref="AF1327">IF(A1327="","",IF(COUNTIF('2) Income'!$D$13:$D$32,"Every 4 Weeks")=0,0,SUMPRODUCT(--(IFERROR(MOD(A1327-'2) Income'!$F$13:$F$32,28),1)=0),--('2) Income'!$D$13:$D$32="Every 4 Weeks"),--('2) Income'!$F$13:$F$32&lt;=A1327),'2) Income'!$E$13:$E$32)))</f>
        <v/>
      </c>
      <c r="AG1327" s="8" t="str">
        <f>IF(A1327="","",IF(COUNTIF('2) Income'!$D$13:$D$32,"Monthly")=0,0,IF(B1327="N",SUMIFS('2) Income'!$E$13:$E$32,'2) Income'!$D$13:$D$32,"monthly",'2) Income'!$F$13:$F$32,"&lt;="&amp;$A1327,'2) Income'!$I$13:$I$32,DAY(A1327)),SUMIFS('2) Income'!$E$13:$E$32,'2) Income'!$D$13:$D$32,"monthly",'2) Income'!$F$13:$F$32,"&lt;="&amp;$A1327,'2) Income'!$I$13:$I$32,"&gt;="&amp;DAY(A1327)))))</f>
        <v/>
      </c>
      <c r="AH1327" s="8" t="str" cm="1">
        <f t="array" ref="AH1327">IF(A1327="","",IF(COUNTIF('2) Income'!$D$13:$D$32,"Yearly")=0,0,SUMPRODUCT(--('2) Income'!$D$13:$D$32="Yearly"),--('2) Income'!$F$13:$F$32&lt;=A1327),IF(B1327="N",--('2) Income'!$I$13:$I$32=DAY(A1327)),--('2) Income'!$I$13:$I$32&gt;=DAY(A1327))),--(IFERROR(MOD('2) Income'!$H$13:$H$32-MONTH(A1327)+12,12),1)=0),'2) Income'!$E$13:$E$32)))</f>
        <v/>
      </c>
      <c r="AI1327" s="8" t="str">
        <f>IF(A1327="","",IF(COUNTIF('2) Income'!$D$13:$D$32,"one-time")=0,0,SUMIFS('2) Income'!$E$13:$E$32,'2) Income'!$D$13:$D$32,"one-time",'2) Income'!$F$13:$F$32,"="&amp;$A1327)))</f>
        <v/>
      </c>
      <c r="AJ1327" s="9" t="str">
        <f t="shared" si="101"/>
        <v/>
      </c>
    </row>
    <row r="1328" spans="1:36">
      <c r="A1328" s="7" t="str">
        <f>IF(A1327="","",IF(A1327+1&lt;='1) Period'!$E$21,A1327+1,""))</f>
        <v/>
      </c>
      <c r="B1328" s="7" t="e">
        <f t="shared" si="102"/>
        <v>#VALUE!</v>
      </c>
      <c r="C1328" t="e">
        <f t="shared" si="103"/>
        <v>#VALUE!</v>
      </c>
      <c r="D1328" s="8" t="str">
        <f>IF(A1328="","",IF(TEXT(A1328,"dddd")='4) Happy Money'!$E$23,WAllowance,0))</f>
        <v/>
      </c>
      <c r="E1328" s="8" t="str">
        <f>IF(A1328="","",IF(B1328="N",SUMIF(TMonthly[Day of the Month],DAY(A1328),TMonthly[Amount]),SUMIF(TMonthly[Day of the Month],"&gt;="&amp;DAY(A1328),TMonthly[Amount])))</f>
        <v/>
      </c>
      <c r="F1328" s="8" t="str" cm="1">
        <f t="array" ref="F1328">IF(A1328="","",SUMPRODUCT(--(TYearly[Due Date]&lt;=A1328),IF(B1328="N",--(TYearly[Day]=DAY(A1328)),--(TYearly[Day]&gt;=DAY(A1328))),--(IFERROR(MOD(TYearly[Month]-MONTH(A1328)+12,12),1)=0),TYearly[Amount]))</f>
        <v/>
      </c>
      <c r="G1328" s="8" t="str">
        <f>IF(A1328="","",SUMIF(TOneTime[Due Date],A1328,TOneTime[Amount]))</f>
        <v/>
      </c>
      <c r="H1328" s="8" t="str" cm="1">
        <f t="array" ref="H1328">IF(A1328="","",IF(COUNTIF(TOther[Frequency],$H$1)=0,0,SUMPRODUCT(--(IFERROR(MOD(A1328-TOther[Start Date],7),1)=0),--(TOther[Frequency]=$H$1),--(TOther[Start Date]&lt;=A1328),--(TOther[End Date Calc]&gt;=A1328),TOther[Amount])))</f>
        <v/>
      </c>
      <c r="I1328" s="8" t="str" cm="1">
        <f t="array" ref="I1328">IF(A1328="","",IF(COUNTIF(TOther[Frequency],$I$1)=0,0,SUMPRODUCT(--(IFERROR(MOD(A1328-TOther[Start Date],14),1)=0),--(TOther[Frequency]=$I$1),--(TOther[Start Date]&lt;=A1328),--(TOther[End Date Calc]&gt;=A1328),TOther[Amount])))</f>
        <v/>
      </c>
      <c r="J1328" s="8" t="str">
        <f>IF(A1328="","",IF(COUNTIF(TOther[Frequency],$J$1)=0,0,IF(OR(DAY(A1328)=1,DAY(A1328)=15),SUMIFS(TOther[Amount],TOther[Frequency],$J$1,TOther[Start Date],"&lt;="&amp;$A1328,TOther[End Date Calc],"&gt;="&amp;A1328),0)))</f>
        <v/>
      </c>
      <c r="K1328" s="8" t="str">
        <f>IF(A1328="","",IF(COUNTIF(TOther[Frequency],$K$1)=0,0,IF(A1328=(A1328-DAY(A1328)+1+2*7-WEEKDAY(A1328-DAY(A1328)+8-4,1)),SUMIFS(TOther[Amount],TOther[Frequency],$K$1,TOther[Start Date],"&lt;="&amp;$A1328,TOther[End Date Calc],"&gt;="&amp;A1328),0)))</f>
        <v/>
      </c>
      <c r="L1328" s="8" t="str">
        <f>IF(A1328="","",IF(COUNTIF(TOther[Frequency],$L$1)=0,0,IF(A1328=(A1328-DAY(A1328)+1+3*7-WEEKDAY(A1328-DAY(A1328)+8-4,1)),SUMIFS(TOther[Amount],TOther[Frequency],$L$1,TOther[Start Date],"&lt;="&amp;$A1328,TOther[End Date Calc],"&gt;="&amp;A1328),0)))</f>
        <v/>
      </c>
      <c r="M1328" s="8" t="str">
        <f>IF(A1328="","",IF(COUNTIF(TOther[Frequency],$M$1)=0,0,IF(A1328=(A1328-DAY(A1328)+1+4*7-WEEKDAY(A1328-DAY(A1328)+8-4,1)),SUMIFS(TOther[Amount],TOther[Frequency],$M$1,TOther[Start Date],"&lt;="&amp;$A1328,TOther[End Date Calc],"&gt;="&amp;A1328),0)))</f>
        <v/>
      </c>
      <c r="N1328" s="8" t="str" cm="1">
        <f t="array" ref="N1328">IF(A1328="","",IF(COUNTIF(TOther[Frequency],$N$1)=0,0,SUMPRODUCT(--(IFERROR(MOD(A1328-TOther[Start Date],28),1)=0),--(TOther[Frequency]=$N$1),--(TOther[Start Date]&lt;=A1328),--(TOther[End Date Calc]&gt;=A1328),TOther[Amount])))</f>
        <v/>
      </c>
      <c r="O1328" s="8" t="str" cm="1">
        <f t="array" ref="O1328">IF(A1328="","",IF(COUNTIF(TOther[Frequency],$O$1)=0,0,SUMPRODUCT(--(IFERROR(MOD(A1328-TOther[Start Date],42),1)=0),--(TOther[Frequency]=$O$1),--(TOther[Start Date]&lt;=A1328),--(TOther[End Date Calc]&gt;=A1328),TOther[Amount])))</f>
        <v/>
      </c>
      <c r="P1328" s="8" t="str" cm="1">
        <f t="array" ref="P1328">IF(A1328="","",IF(COUNTIF(TOther[Frequency],$P$1)=0,0,SUMPRODUCT(--(IFERROR(MOD(A1328-TOther[Start Date],56),1)=0),--(TOther[Frequency]=$P$1),--(TOther[Start Date]&lt;=A1328),--(TOther[End Date Calc]&gt;=A1328),TOther[Amount])))</f>
        <v/>
      </c>
      <c r="Q1328" s="8" t="str">
        <f>IF(A1328="","",IF(COUNTIF(TOther[Frequency],$Q$1)=0,0,IF(B1328="N",SUMIFS(TOther[Amount],TOther[Frequency],$Q$1,TOther[Start Date],"&lt;="&amp;$A1328,TOther[End Date Calc],"&gt;="&amp;A1328,TOther[Start Day],DAY(A1328)),SUMIFS(TOther[Amount],TOther[Frequency],$Q$1,TOther[Start Date],"&lt;="&amp;$A1328,TOther[End Date Calc],"&gt;="&amp;A1328,TOther[Start Day],"&gt;="&amp;DAY(A1328)))))</f>
        <v/>
      </c>
      <c r="R1328" s="8" t="str" cm="1">
        <f t="array" ref="R1328">IF(A1328="","",IF(COUNTIF(TOther[Frequency],R$1)=0,0,SUMPRODUCT(--(TOther[Frequency]=R$1),--(TOther[Start Date]&lt;=A1328),--(TOther[End Date Calc]&gt;=A1328),IF(B1328="N",--(TOther[Start Day]=DAY(A1328)),--(TOther[Start Day]&gt;=DAY(A1328))),--(IFERROR(MOD(TOther[Start Month]-MONTH(A1328)+2,2),1)=0),TOther[Amount])))</f>
        <v/>
      </c>
      <c r="S1328" s="8" t="str" cm="1">
        <f t="array" ref="S1328">IF(A1328="","",IF(COUNTIF(TOther[Frequency],S$1)=0,0,SUMPRODUCT(--(TOther[Frequency]=S$1),--(TOther[Start Date]&lt;=A1328),--(TOther[End Date Calc]&gt;=A1328),IF(B1328="N",--(TOther[Start Day]=DAY(A1328)),--(TOther[Start Day]&gt;=DAY(A1328))),--(IFERROR(MOD(TOther[Start Month]-MONTH(A1328)+3,3),1)=0),TOther[Amount])))</f>
        <v/>
      </c>
      <c r="T1328" s="8" t="str" cm="1">
        <f t="array" ref="T1328">IF($A1328="","",IF(COUNTIF(TOther[Frequency],T$1)=0,0,SUMPRODUCT(--(TOther[Frequency]=T$1),--(TOther[Start Date]&lt;=$A1328),--(TOther[End Date Calc]&gt;=$A1328),IF($B1328="N",--(TOther[Start Day]=DAY($A1328)),--(TOther[Start Day]&gt;=DAY($A1328))),--(IFERROR(MOD(TOther[Start Month]-MONTH($A1328)+4,4),1)=0),TOther[Amount])))</f>
        <v/>
      </c>
      <c r="U1328" s="8" t="str" cm="1">
        <f t="array" ref="U1328">IF(A1328="","",IF(COUNTIF(TOther[Frequency],$U$1)=0,0,SUMPRODUCT(--(TOther[Frequency]=$U$1),--(TOther[Start Date]&lt;=A1328),--(TOther[End Date Calc]&gt;=A1328),IF(B1328="N",--(TOther[Start Day]=DAY(A1328)),--(TOther[Start Day]&gt;=DAY(A1328))),--(IFERROR(MOD(TOther[Start Month]-MONTH(A1328)+6,6),1)=0),TOther[Amount])))</f>
        <v/>
      </c>
      <c r="V1328" s="8" t="str" cm="1">
        <f t="array" ref="V1328">IF(A1328="","",IF(COUNTIF(TOther[Frequency],$V$1)=0,0,SUMPRODUCT(--(TOther[Frequency]=$V$1),--(TOther[Start Date]&lt;=A1328),--(TOther[End Date Calc]&gt;=A1328),IF(B1328="N",--(TOther[Start Day]=DAY(A1328)),--(TOther[Start Day]&gt;=DAY(A1328))),--(IFERROR(MOD(TOther[Start Month]-MONTH(A1328)+12,12),1)=0),TOther[Amount])))</f>
        <v/>
      </c>
      <c r="W1328" s="8" t="str">
        <f>IF(A1328="","",SUMIFS(TOther[Amount],TOther[Start Date],A1328,TOther[Frequency],$W$1))</f>
        <v/>
      </c>
      <c r="X1328" s="9" t="str">
        <f t="shared" si="100"/>
        <v/>
      </c>
      <c r="Y1328" s="9" t="str">
        <f t="shared" si="104"/>
        <v/>
      </c>
      <c r="Z1328" s="8" t="str" cm="1">
        <f t="array" ref="Z1328">IF(A1328="","",IF(COUNTIF('2) Income'!$D$13:$D$32,"Weekly")=0,0,SUMPRODUCT(--(IFERROR(MOD(A1328-'2) Income'!$F$13:$F$32,7),1)=0),--('2) Income'!$D$13:$D$32="Weekly"),--('2) Income'!$F$13:$F$32&lt;=A1328),'2) Income'!$E$13:$E$32)))</f>
        <v/>
      </c>
      <c r="AA1328" s="8" t="str" cm="1">
        <f t="array" ref="AA1328">IF(A1328="","",IF(COUNTIF('2) Income'!$D$13:$D$32,"Every Other Week")=0,0,SUMPRODUCT(--(IFERROR(MOD(A1328-'2) Income'!$F$13:$F$32,14),1)=0),--('2) Income'!$D$13:$D$32="Every Other Week"),--('2) Income'!$F$13:$F$32&lt;=A1328),'2) Income'!$E$13:$E$32)))</f>
        <v/>
      </c>
      <c r="AB1328" s="8" t="str">
        <f>IF(A1328="","",IF(COUNTIF('2) Income'!$D$13:$D$32,"1st and 15th")=0,0,IF(OR(DAY(A1328)=1,DAY(A1328)=15),SUMIFS('2) Income'!$E$13:$E$32,'2) Income'!$D$13:$D$32,"1st and 15th",'2) Income'!$F$13:$F$32,"&lt;="&amp;$A1328),0)))</f>
        <v/>
      </c>
      <c r="AC1328" s="8" t="str">
        <f>IF(A1328="","",IF(COUNTIF('2) Income'!$D$13:$D$32,"2nd Wednesday")=0,0,IF(A1328=(A1328-DAY(A1328)+1+2*7-WEEKDAY(A1328-DAY(A1328)+8-4,1)),SUMIFS('2) Income'!$E$13:$E$32,'2) Income'!$D$13:$D$32,"2nd Wednesday",'2) Income'!$F$13:$F$32,"&lt;="&amp;$A1328),0)))</f>
        <v/>
      </c>
      <c r="AD1328" s="8" t="str">
        <f>IF(A1328="","",IF(COUNTIF('2) Income'!$D$13:$D$32,"3rd Wednesday")=0,0,IF(A1328=(A1328-DAY(A1328)+1+3*7-WEEKDAY(A1328-DAY(A1328)+8-4,1)),SUMIFS('2) Income'!$E$13:$E$32,'2) Income'!$D$13:$D$32,"3rd Wednesday",'2) Income'!$F$13:$F$32,"&lt;="&amp;$A1328),0)))</f>
        <v/>
      </c>
      <c r="AE1328" s="8" t="str">
        <f>IF(A1328="","",IF(COUNTIF('2) Income'!$D$13:$D$32,"4th Wednesday")=0,0,IF(A1328=(A1328-DAY(A1328)+1+4*7-WEEKDAY(A1328-DAY(A1328)+8-4,1)),SUMIFS('2) Income'!$E$13:$E$32,'2) Income'!$D$13:$D$32,"4th Wednesday",'2) Income'!$F$13:$F$32,"&lt;="&amp;$A1328),0)))</f>
        <v/>
      </c>
      <c r="AF1328" s="8" t="str" cm="1">
        <f t="array" ref="AF1328">IF(A1328="","",IF(COUNTIF('2) Income'!$D$13:$D$32,"Every 4 Weeks")=0,0,SUMPRODUCT(--(IFERROR(MOD(A1328-'2) Income'!$F$13:$F$32,28),1)=0),--('2) Income'!$D$13:$D$32="Every 4 Weeks"),--('2) Income'!$F$13:$F$32&lt;=A1328),'2) Income'!$E$13:$E$32)))</f>
        <v/>
      </c>
      <c r="AG1328" s="8" t="str">
        <f>IF(A1328="","",IF(COUNTIF('2) Income'!$D$13:$D$32,"Monthly")=0,0,IF(B1328="N",SUMIFS('2) Income'!$E$13:$E$32,'2) Income'!$D$13:$D$32,"monthly",'2) Income'!$F$13:$F$32,"&lt;="&amp;$A1328,'2) Income'!$I$13:$I$32,DAY(A1328)),SUMIFS('2) Income'!$E$13:$E$32,'2) Income'!$D$13:$D$32,"monthly",'2) Income'!$F$13:$F$32,"&lt;="&amp;$A1328,'2) Income'!$I$13:$I$32,"&gt;="&amp;DAY(A1328)))))</f>
        <v/>
      </c>
      <c r="AH1328" s="8" t="str" cm="1">
        <f t="array" ref="AH1328">IF(A1328="","",IF(COUNTIF('2) Income'!$D$13:$D$32,"Yearly")=0,0,SUMPRODUCT(--('2) Income'!$D$13:$D$32="Yearly"),--('2) Income'!$F$13:$F$32&lt;=A1328),IF(B1328="N",--('2) Income'!$I$13:$I$32=DAY(A1328)),--('2) Income'!$I$13:$I$32&gt;=DAY(A1328))),--(IFERROR(MOD('2) Income'!$H$13:$H$32-MONTH(A1328)+12,12),1)=0),'2) Income'!$E$13:$E$32)))</f>
        <v/>
      </c>
      <c r="AI1328" s="8" t="str">
        <f>IF(A1328="","",IF(COUNTIF('2) Income'!$D$13:$D$32,"one-time")=0,0,SUMIFS('2) Income'!$E$13:$E$32,'2) Income'!$D$13:$D$32,"one-time",'2) Income'!$F$13:$F$32,"="&amp;$A1328)))</f>
        <v/>
      </c>
      <c r="AJ1328" s="9" t="str">
        <f t="shared" si="101"/>
        <v/>
      </c>
    </row>
    <row r="1329" spans="1:36">
      <c r="A1329" s="7" t="str">
        <f>IF(A1328="","",IF(A1328+1&lt;='1) Period'!$E$21,A1328+1,""))</f>
        <v/>
      </c>
      <c r="B1329" s="7" t="e">
        <f t="shared" si="102"/>
        <v>#VALUE!</v>
      </c>
      <c r="C1329" t="e">
        <f t="shared" si="103"/>
        <v>#VALUE!</v>
      </c>
      <c r="D1329" s="8" t="str">
        <f>IF(A1329="","",IF(TEXT(A1329,"dddd")='4) Happy Money'!$E$23,WAllowance,0))</f>
        <v/>
      </c>
      <c r="E1329" s="8" t="str">
        <f>IF(A1329="","",IF(B1329="N",SUMIF(TMonthly[Day of the Month],DAY(A1329),TMonthly[Amount]),SUMIF(TMonthly[Day of the Month],"&gt;="&amp;DAY(A1329),TMonthly[Amount])))</f>
        <v/>
      </c>
      <c r="F1329" s="8" t="str" cm="1">
        <f t="array" ref="F1329">IF(A1329="","",SUMPRODUCT(--(TYearly[Due Date]&lt;=A1329),IF(B1329="N",--(TYearly[Day]=DAY(A1329)),--(TYearly[Day]&gt;=DAY(A1329))),--(IFERROR(MOD(TYearly[Month]-MONTH(A1329)+12,12),1)=0),TYearly[Amount]))</f>
        <v/>
      </c>
      <c r="G1329" s="8" t="str">
        <f>IF(A1329="","",SUMIF(TOneTime[Due Date],A1329,TOneTime[Amount]))</f>
        <v/>
      </c>
      <c r="H1329" s="8" t="str" cm="1">
        <f t="array" ref="H1329">IF(A1329="","",IF(COUNTIF(TOther[Frequency],$H$1)=0,0,SUMPRODUCT(--(IFERROR(MOD(A1329-TOther[Start Date],7),1)=0),--(TOther[Frequency]=$H$1),--(TOther[Start Date]&lt;=A1329),--(TOther[End Date Calc]&gt;=A1329),TOther[Amount])))</f>
        <v/>
      </c>
      <c r="I1329" s="8" t="str" cm="1">
        <f t="array" ref="I1329">IF(A1329="","",IF(COUNTIF(TOther[Frequency],$I$1)=0,0,SUMPRODUCT(--(IFERROR(MOD(A1329-TOther[Start Date],14),1)=0),--(TOther[Frequency]=$I$1),--(TOther[Start Date]&lt;=A1329),--(TOther[End Date Calc]&gt;=A1329),TOther[Amount])))</f>
        <v/>
      </c>
      <c r="J1329" s="8" t="str">
        <f>IF(A1329="","",IF(COUNTIF(TOther[Frequency],$J$1)=0,0,IF(OR(DAY(A1329)=1,DAY(A1329)=15),SUMIFS(TOther[Amount],TOther[Frequency],$J$1,TOther[Start Date],"&lt;="&amp;$A1329,TOther[End Date Calc],"&gt;="&amp;A1329),0)))</f>
        <v/>
      </c>
      <c r="K1329" s="8" t="str">
        <f>IF(A1329="","",IF(COUNTIF(TOther[Frequency],$K$1)=0,0,IF(A1329=(A1329-DAY(A1329)+1+2*7-WEEKDAY(A1329-DAY(A1329)+8-4,1)),SUMIFS(TOther[Amount],TOther[Frequency],$K$1,TOther[Start Date],"&lt;="&amp;$A1329,TOther[End Date Calc],"&gt;="&amp;A1329),0)))</f>
        <v/>
      </c>
      <c r="L1329" s="8" t="str">
        <f>IF(A1329="","",IF(COUNTIF(TOther[Frequency],$L$1)=0,0,IF(A1329=(A1329-DAY(A1329)+1+3*7-WEEKDAY(A1329-DAY(A1329)+8-4,1)),SUMIFS(TOther[Amount],TOther[Frequency],$L$1,TOther[Start Date],"&lt;="&amp;$A1329,TOther[End Date Calc],"&gt;="&amp;A1329),0)))</f>
        <v/>
      </c>
      <c r="M1329" s="8" t="str">
        <f>IF(A1329="","",IF(COUNTIF(TOther[Frequency],$M$1)=0,0,IF(A1329=(A1329-DAY(A1329)+1+4*7-WEEKDAY(A1329-DAY(A1329)+8-4,1)),SUMIFS(TOther[Amount],TOther[Frequency],$M$1,TOther[Start Date],"&lt;="&amp;$A1329,TOther[End Date Calc],"&gt;="&amp;A1329),0)))</f>
        <v/>
      </c>
      <c r="N1329" s="8" t="str" cm="1">
        <f t="array" ref="N1329">IF(A1329="","",IF(COUNTIF(TOther[Frequency],$N$1)=0,0,SUMPRODUCT(--(IFERROR(MOD(A1329-TOther[Start Date],28),1)=0),--(TOther[Frequency]=$N$1),--(TOther[Start Date]&lt;=A1329),--(TOther[End Date Calc]&gt;=A1329),TOther[Amount])))</f>
        <v/>
      </c>
      <c r="O1329" s="8" t="str" cm="1">
        <f t="array" ref="O1329">IF(A1329="","",IF(COUNTIF(TOther[Frequency],$O$1)=0,0,SUMPRODUCT(--(IFERROR(MOD(A1329-TOther[Start Date],42),1)=0),--(TOther[Frequency]=$O$1),--(TOther[Start Date]&lt;=A1329),--(TOther[End Date Calc]&gt;=A1329),TOther[Amount])))</f>
        <v/>
      </c>
      <c r="P1329" s="8" t="str" cm="1">
        <f t="array" ref="P1329">IF(A1329="","",IF(COUNTIF(TOther[Frequency],$P$1)=0,0,SUMPRODUCT(--(IFERROR(MOD(A1329-TOther[Start Date],56),1)=0),--(TOther[Frequency]=$P$1),--(TOther[Start Date]&lt;=A1329),--(TOther[End Date Calc]&gt;=A1329),TOther[Amount])))</f>
        <v/>
      </c>
      <c r="Q1329" s="8" t="str">
        <f>IF(A1329="","",IF(COUNTIF(TOther[Frequency],$Q$1)=0,0,IF(B1329="N",SUMIFS(TOther[Amount],TOther[Frequency],$Q$1,TOther[Start Date],"&lt;="&amp;$A1329,TOther[End Date Calc],"&gt;="&amp;A1329,TOther[Start Day],DAY(A1329)),SUMIFS(TOther[Amount],TOther[Frequency],$Q$1,TOther[Start Date],"&lt;="&amp;$A1329,TOther[End Date Calc],"&gt;="&amp;A1329,TOther[Start Day],"&gt;="&amp;DAY(A1329)))))</f>
        <v/>
      </c>
      <c r="R1329" s="8" t="str" cm="1">
        <f t="array" ref="R1329">IF(A1329="","",IF(COUNTIF(TOther[Frequency],R$1)=0,0,SUMPRODUCT(--(TOther[Frequency]=R$1),--(TOther[Start Date]&lt;=A1329),--(TOther[End Date Calc]&gt;=A1329),IF(B1329="N",--(TOther[Start Day]=DAY(A1329)),--(TOther[Start Day]&gt;=DAY(A1329))),--(IFERROR(MOD(TOther[Start Month]-MONTH(A1329)+2,2),1)=0),TOther[Amount])))</f>
        <v/>
      </c>
      <c r="S1329" s="8" t="str" cm="1">
        <f t="array" ref="S1329">IF(A1329="","",IF(COUNTIF(TOther[Frequency],S$1)=0,0,SUMPRODUCT(--(TOther[Frequency]=S$1),--(TOther[Start Date]&lt;=A1329),--(TOther[End Date Calc]&gt;=A1329),IF(B1329="N",--(TOther[Start Day]=DAY(A1329)),--(TOther[Start Day]&gt;=DAY(A1329))),--(IFERROR(MOD(TOther[Start Month]-MONTH(A1329)+3,3),1)=0),TOther[Amount])))</f>
        <v/>
      </c>
      <c r="T1329" s="8" t="str" cm="1">
        <f t="array" ref="T1329">IF($A1329="","",IF(COUNTIF(TOther[Frequency],T$1)=0,0,SUMPRODUCT(--(TOther[Frequency]=T$1),--(TOther[Start Date]&lt;=$A1329),--(TOther[End Date Calc]&gt;=$A1329),IF($B1329="N",--(TOther[Start Day]=DAY($A1329)),--(TOther[Start Day]&gt;=DAY($A1329))),--(IFERROR(MOD(TOther[Start Month]-MONTH($A1329)+4,4),1)=0),TOther[Amount])))</f>
        <v/>
      </c>
      <c r="U1329" s="8" t="str" cm="1">
        <f t="array" ref="U1329">IF(A1329="","",IF(COUNTIF(TOther[Frequency],$U$1)=0,0,SUMPRODUCT(--(TOther[Frequency]=$U$1),--(TOther[Start Date]&lt;=A1329),--(TOther[End Date Calc]&gt;=A1329),IF(B1329="N",--(TOther[Start Day]=DAY(A1329)),--(TOther[Start Day]&gt;=DAY(A1329))),--(IFERROR(MOD(TOther[Start Month]-MONTH(A1329)+6,6),1)=0),TOther[Amount])))</f>
        <v/>
      </c>
      <c r="V1329" s="8" t="str" cm="1">
        <f t="array" ref="V1329">IF(A1329="","",IF(COUNTIF(TOther[Frequency],$V$1)=0,0,SUMPRODUCT(--(TOther[Frequency]=$V$1),--(TOther[Start Date]&lt;=A1329),--(TOther[End Date Calc]&gt;=A1329),IF(B1329="N",--(TOther[Start Day]=DAY(A1329)),--(TOther[Start Day]&gt;=DAY(A1329))),--(IFERROR(MOD(TOther[Start Month]-MONTH(A1329)+12,12),1)=0),TOther[Amount])))</f>
        <v/>
      </c>
      <c r="W1329" s="8" t="str">
        <f>IF(A1329="","",SUMIFS(TOther[Amount],TOther[Start Date],A1329,TOther[Frequency],$W$1))</f>
        <v/>
      </c>
      <c r="X1329" s="9" t="str">
        <f t="shared" si="100"/>
        <v/>
      </c>
      <c r="Y1329" s="9" t="str">
        <f t="shared" si="104"/>
        <v/>
      </c>
      <c r="Z1329" s="8" t="str" cm="1">
        <f t="array" ref="Z1329">IF(A1329="","",IF(COUNTIF('2) Income'!$D$13:$D$32,"Weekly")=0,0,SUMPRODUCT(--(IFERROR(MOD(A1329-'2) Income'!$F$13:$F$32,7),1)=0),--('2) Income'!$D$13:$D$32="Weekly"),--('2) Income'!$F$13:$F$32&lt;=A1329),'2) Income'!$E$13:$E$32)))</f>
        <v/>
      </c>
      <c r="AA1329" s="8" t="str" cm="1">
        <f t="array" ref="AA1329">IF(A1329="","",IF(COUNTIF('2) Income'!$D$13:$D$32,"Every Other Week")=0,0,SUMPRODUCT(--(IFERROR(MOD(A1329-'2) Income'!$F$13:$F$32,14),1)=0),--('2) Income'!$D$13:$D$32="Every Other Week"),--('2) Income'!$F$13:$F$32&lt;=A1329),'2) Income'!$E$13:$E$32)))</f>
        <v/>
      </c>
      <c r="AB1329" s="8" t="str">
        <f>IF(A1329="","",IF(COUNTIF('2) Income'!$D$13:$D$32,"1st and 15th")=0,0,IF(OR(DAY(A1329)=1,DAY(A1329)=15),SUMIFS('2) Income'!$E$13:$E$32,'2) Income'!$D$13:$D$32,"1st and 15th",'2) Income'!$F$13:$F$32,"&lt;="&amp;$A1329),0)))</f>
        <v/>
      </c>
      <c r="AC1329" s="8" t="str">
        <f>IF(A1329="","",IF(COUNTIF('2) Income'!$D$13:$D$32,"2nd Wednesday")=0,0,IF(A1329=(A1329-DAY(A1329)+1+2*7-WEEKDAY(A1329-DAY(A1329)+8-4,1)),SUMIFS('2) Income'!$E$13:$E$32,'2) Income'!$D$13:$D$32,"2nd Wednesday",'2) Income'!$F$13:$F$32,"&lt;="&amp;$A1329),0)))</f>
        <v/>
      </c>
      <c r="AD1329" s="8" t="str">
        <f>IF(A1329="","",IF(COUNTIF('2) Income'!$D$13:$D$32,"3rd Wednesday")=0,0,IF(A1329=(A1329-DAY(A1329)+1+3*7-WEEKDAY(A1329-DAY(A1329)+8-4,1)),SUMIFS('2) Income'!$E$13:$E$32,'2) Income'!$D$13:$D$32,"3rd Wednesday",'2) Income'!$F$13:$F$32,"&lt;="&amp;$A1329),0)))</f>
        <v/>
      </c>
      <c r="AE1329" s="8" t="str">
        <f>IF(A1329="","",IF(COUNTIF('2) Income'!$D$13:$D$32,"4th Wednesday")=0,0,IF(A1329=(A1329-DAY(A1329)+1+4*7-WEEKDAY(A1329-DAY(A1329)+8-4,1)),SUMIFS('2) Income'!$E$13:$E$32,'2) Income'!$D$13:$D$32,"4th Wednesday",'2) Income'!$F$13:$F$32,"&lt;="&amp;$A1329),0)))</f>
        <v/>
      </c>
      <c r="AF1329" s="8" t="str" cm="1">
        <f t="array" ref="AF1329">IF(A1329="","",IF(COUNTIF('2) Income'!$D$13:$D$32,"Every 4 Weeks")=0,0,SUMPRODUCT(--(IFERROR(MOD(A1329-'2) Income'!$F$13:$F$32,28),1)=0),--('2) Income'!$D$13:$D$32="Every 4 Weeks"),--('2) Income'!$F$13:$F$32&lt;=A1329),'2) Income'!$E$13:$E$32)))</f>
        <v/>
      </c>
      <c r="AG1329" s="8" t="str">
        <f>IF(A1329="","",IF(COUNTIF('2) Income'!$D$13:$D$32,"Monthly")=0,0,IF(B1329="N",SUMIFS('2) Income'!$E$13:$E$32,'2) Income'!$D$13:$D$32,"monthly",'2) Income'!$F$13:$F$32,"&lt;="&amp;$A1329,'2) Income'!$I$13:$I$32,DAY(A1329)),SUMIFS('2) Income'!$E$13:$E$32,'2) Income'!$D$13:$D$32,"monthly",'2) Income'!$F$13:$F$32,"&lt;="&amp;$A1329,'2) Income'!$I$13:$I$32,"&gt;="&amp;DAY(A1329)))))</f>
        <v/>
      </c>
      <c r="AH1329" s="8" t="str" cm="1">
        <f t="array" ref="AH1329">IF(A1329="","",IF(COUNTIF('2) Income'!$D$13:$D$32,"Yearly")=0,0,SUMPRODUCT(--('2) Income'!$D$13:$D$32="Yearly"),--('2) Income'!$F$13:$F$32&lt;=A1329),IF(B1329="N",--('2) Income'!$I$13:$I$32=DAY(A1329)),--('2) Income'!$I$13:$I$32&gt;=DAY(A1329))),--(IFERROR(MOD('2) Income'!$H$13:$H$32-MONTH(A1329)+12,12),1)=0),'2) Income'!$E$13:$E$32)))</f>
        <v/>
      </c>
      <c r="AI1329" s="8" t="str">
        <f>IF(A1329="","",IF(COUNTIF('2) Income'!$D$13:$D$32,"one-time")=0,0,SUMIFS('2) Income'!$E$13:$E$32,'2) Income'!$D$13:$D$32,"one-time",'2) Income'!$F$13:$F$32,"="&amp;$A1329)))</f>
        <v/>
      </c>
      <c r="AJ1329" s="9" t="str">
        <f t="shared" si="101"/>
        <v/>
      </c>
    </row>
    <row r="1330" spans="1:36">
      <c r="A1330" s="7" t="str">
        <f>IF(A1329="","",IF(A1329+1&lt;='1) Period'!$E$21,A1329+1,""))</f>
        <v/>
      </c>
      <c r="B1330" s="7" t="e">
        <f t="shared" si="102"/>
        <v>#VALUE!</v>
      </c>
      <c r="C1330" t="e">
        <f t="shared" si="103"/>
        <v>#VALUE!</v>
      </c>
      <c r="D1330" s="8" t="str">
        <f>IF(A1330="","",IF(TEXT(A1330,"dddd")='4) Happy Money'!$E$23,WAllowance,0))</f>
        <v/>
      </c>
      <c r="E1330" s="8" t="str">
        <f>IF(A1330="","",IF(B1330="N",SUMIF(TMonthly[Day of the Month],DAY(A1330),TMonthly[Amount]),SUMIF(TMonthly[Day of the Month],"&gt;="&amp;DAY(A1330),TMonthly[Amount])))</f>
        <v/>
      </c>
      <c r="F1330" s="8" t="str" cm="1">
        <f t="array" ref="F1330">IF(A1330="","",SUMPRODUCT(--(TYearly[Due Date]&lt;=A1330),IF(B1330="N",--(TYearly[Day]=DAY(A1330)),--(TYearly[Day]&gt;=DAY(A1330))),--(IFERROR(MOD(TYearly[Month]-MONTH(A1330)+12,12),1)=0),TYearly[Amount]))</f>
        <v/>
      </c>
      <c r="G1330" s="8" t="str">
        <f>IF(A1330="","",SUMIF(TOneTime[Due Date],A1330,TOneTime[Amount]))</f>
        <v/>
      </c>
      <c r="H1330" s="8" t="str" cm="1">
        <f t="array" ref="H1330">IF(A1330="","",IF(COUNTIF(TOther[Frequency],$H$1)=0,0,SUMPRODUCT(--(IFERROR(MOD(A1330-TOther[Start Date],7),1)=0),--(TOther[Frequency]=$H$1),--(TOther[Start Date]&lt;=A1330),--(TOther[End Date Calc]&gt;=A1330),TOther[Amount])))</f>
        <v/>
      </c>
      <c r="I1330" s="8" t="str" cm="1">
        <f t="array" ref="I1330">IF(A1330="","",IF(COUNTIF(TOther[Frequency],$I$1)=0,0,SUMPRODUCT(--(IFERROR(MOD(A1330-TOther[Start Date],14),1)=0),--(TOther[Frequency]=$I$1),--(TOther[Start Date]&lt;=A1330),--(TOther[End Date Calc]&gt;=A1330),TOther[Amount])))</f>
        <v/>
      </c>
      <c r="J1330" s="8" t="str">
        <f>IF(A1330="","",IF(COUNTIF(TOther[Frequency],$J$1)=0,0,IF(OR(DAY(A1330)=1,DAY(A1330)=15),SUMIFS(TOther[Amount],TOther[Frequency],$J$1,TOther[Start Date],"&lt;="&amp;$A1330,TOther[End Date Calc],"&gt;="&amp;A1330),0)))</f>
        <v/>
      </c>
      <c r="K1330" s="8" t="str">
        <f>IF(A1330="","",IF(COUNTIF(TOther[Frequency],$K$1)=0,0,IF(A1330=(A1330-DAY(A1330)+1+2*7-WEEKDAY(A1330-DAY(A1330)+8-4,1)),SUMIFS(TOther[Amount],TOther[Frequency],$K$1,TOther[Start Date],"&lt;="&amp;$A1330,TOther[End Date Calc],"&gt;="&amp;A1330),0)))</f>
        <v/>
      </c>
      <c r="L1330" s="8" t="str">
        <f>IF(A1330="","",IF(COUNTIF(TOther[Frequency],$L$1)=0,0,IF(A1330=(A1330-DAY(A1330)+1+3*7-WEEKDAY(A1330-DAY(A1330)+8-4,1)),SUMIFS(TOther[Amount],TOther[Frequency],$L$1,TOther[Start Date],"&lt;="&amp;$A1330,TOther[End Date Calc],"&gt;="&amp;A1330),0)))</f>
        <v/>
      </c>
      <c r="M1330" s="8" t="str">
        <f>IF(A1330="","",IF(COUNTIF(TOther[Frequency],$M$1)=0,0,IF(A1330=(A1330-DAY(A1330)+1+4*7-WEEKDAY(A1330-DAY(A1330)+8-4,1)),SUMIFS(TOther[Amount],TOther[Frequency],$M$1,TOther[Start Date],"&lt;="&amp;$A1330,TOther[End Date Calc],"&gt;="&amp;A1330),0)))</f>
        <v/>
      </c>
      <c r="N1330" s="8" t="str" cm="1">
        <f t="array" ref="N1330">IF(A1330="","",IF(COUNTIF(TOther[Frequency],$N$1)=0,0,SUMPRODUCT(--(IFERROR(MOD(A1330-TOther[Start Date],28),1)=0),--(TOther[Frequency]=$N$1),--(TOther[Start Date]&lt;=A1330),--(TOther[End Date Calc]&gt;=A1330),TOther[Amount])))</f>
        <v/>
      </c>
      <c r="O1330" s="8" t="str" cm="1">
        <f t="array" ref="O1330">IF(A1330="","",IF(COUNTIF(TOther[Frequency],$O$1)=0,0,SUMPRODUCT(--(IFERROR(MOD(A1330-TOther[Start Date],42),1)=0),--(TOther[Frequency]=$O$1),--(TOther[Start Date]&lt;=A1330),--(TOther[End Date Calc]&gt;=A1330),TOther[Amount])))</f>
        <v/>
      </c>
      <c r="P1330" s="8" t="str" cm="1">
        <f t="array" ref="P1330">IF(A1330="","",IF(COUNTIF(TOther[Frequency],$P$1)=0,0,SUMPRODUCT(--(IFERROR(MOD(A1330-TOther[Start Date],56),1)=0),--(TOther[Frequency]=$P$1),--(TOther[Start Date]&lt;=A1330),--(TOther[End Date Calc]&gt;=A1330),TOther[Amount])))</f>
        <v/>
      </c>
      <c r="Q1330" s="8" t="str">
        <f>IF(A1330="","",IF(COUNTIF(TOther[Frequency],$Q$1)=0,0,IF(B1330="N",SUMIFS(TOther[Amount],TOther[Frequency],$Q$1,TOther[Start Date],"&lt;="&amp;$A1330,TOther[End Date Calc],"&gt;="&amp;A1330,TOther[Start Day],DAY(A1330)),SUMIFS(TOther[Amount],TOther[Frequency],$Q$1,TOther[Start Date],"&lt;="&amp;$A1330,TOther[End Date Calc],"&gt;="&amp;A1330,TOther[Start Day],"&gt;="&amp;DAY(A1330)))))</f>
        <v/>
      </c>
      <c r="R1330" s="8" t="str" cm="1">
        <f t="array" ref="R1330">IF(A1330="","",IF(COUNTIF(TOther[Frequency],R$1)=0,0,SUMPRODUCT(--(TOther[Frequency]=R$1),--(TOther[Start Date]&lt;=A1330),--(TOther[End Date Calc]&gt;=A1330),IF(B1330="N",--(TOther[Start Day]=DAY(A1330)),--(TOther[Start Day]&gt;=DAY(A1330))),--(IFERROR(MOD(TOther[Start Month]-MONTH(A1330)+2,2),1)=0),TOther[Amount])))</f>
        <v/>
      </c>
      <c r="S1330" s="8" t="str" cm="1">
        <f t="array" ref="S1330">IF(A1330="","",IF(COUNTIF(TOther[Frequency],S$1)=0,0,SUMPRODUCT(--(TOther[Frequency]=S$1),--(TOther[Start Date]&lt;=A1330),--(TOther[End Date Calc]&gt;=A1330),IF(B1330="N",--(TOther[Start Day]=DAY(A1330)),--(TOther[Start Day]&gt;=DAY(A1330))),--(IFERROR(MOD(TOther[Start Month]-MONTH(A1330)+3,3),1)=0),TOther[Amount])))</f>
        <v/>
      </c>
      <c r="T1330" s="8" t="str" cm="1">
        <f t="array" ref="T1330">IF($A1330="","",IF(COUNTIF(TOther[Frequency],T$1)=0,0,SUMPRODUCT(--(TOther[Frequency]=T$1),--(TOther[Start Date]&lt;=$A1330),--(TOther[End Date Calc]&gt;=$A1330),IF($B1330="N",--(TOther[Start Day]=DAY($A1330)),--(TOther[Start Day]&gt;=DAY($A1330))),--(IFERROR(MOD(TOther[Start Month]-MONTH($A1330)+4,4),1)=0),TOther[Amount])))</f>
        <v/>
      </c>
      <c r="U1330" s="8" t="str" cm="1">
        <f t="array" ref="U1330">IF(A1330="","",IF(COUNTIF(TOther[Frequency],$U$1)=0,0,SUMPRODUCT(--(TOther[Frequency]=$U$1),--(TOther[Start Date]&lt;=A1330),--(TOther[End Date Calc]&gt;=A1330),IF(B1330="N",--(TOther[Start Day]=DAY(A1330)),--(TOther[Start Day]&gt;=DAY(A1330))),--(IFERROR(MOD(TOther[Start Month]-MONTH(A1330)+6,6),1)=0),TOther[Amount])))</f>
        <v/>
      </c>
      <c r="V1330" s="8" t="str" cm="1">
        <f t="array" ref="V1330">IF(A1330="","",IF(COUNTIF(TOther[Frequency],$V$1)=0,0,SUMPRODUCT(--(TOther[Frequency]=$V$1),--(TOther[Start Date]&lt;=A1330),--(TOther[End Date Calc]&gt;=A1330),IF(B1330="N",--(TOther[Start Day]=DAY(A1330)),--(TOther[Start Day]&gt;=DAY(A1330))),--(IFERROR(MOD(TOther[Start Month]-MONTH(A1330)+12,12),1)=0),TOther[Amount])))</f>
        <v/>
      </c>
      <c r="W1330" s="8" t="str">
        <f>IF(A1330="","",SUMIFS(TOther[Amount],TOther[Start Date],A1330,TOther[Frequency],$W$1))</f>
        <v/>
      </c>
      <c r="X1330" s="9" t="str">
        <f t="shared" si="100"/>
        <v/>
      </c>
      <c r="Y1330" s="9" t="str">
        <f t="shared" si="104"/>
        <v/>
      </c>
      <c r="Z1330" s="8" t="str" cm="1">
        <f t="array" ref="Z1330">IF(A1330="","",IF(COUNTIF('2) Income'!$D$13:$D$32,"Weekly")=0,0,SUMPRODUCT(--(IFERROR(MOD(A1330-'2) Income'!$F$13:$F$32,7),1)=0),--('2) Income'!$D$13:$D$32="Weekly"),--('2) Income'!$F$13:$F$32&lt;=A1330),'2) Income'!$E$13:$E$32)))</f>
        <v/>
      </c>
      <c r="AA1330" s="8" t="str" cm="1">
        <f t="array" ref="AA1330">IF(A1330="","",IF(COUNTIF('2) Income'!$D$13:$D$32,"Every Other Week")=0,0,SUMPRODUCT(--(IFERROR(MOD(A1330-'2) Income'!$F$13:$F$32,14),1)=0),--('2) Income'!$D$13:$D$32="Every Other Week"),--('2) Income'!$F$13:$F$32&lt;=A1330),'2) Income'!$E$13:$E$32)))</f>
        <v/>
      </c>
      <c r="AB1330" s="8" t="str">
        <f>IF(A1330="","",IF(COUNTIF('2) Income'!$D$13:$D$32,"1st and 15th")=0,0,IF(OR(DAY(A1330)=1,DAY(A1330)=15),SUMIFS('2) Income'!$E$13:$E$32,'2) Income'!$D$13:$D$32,"1st and 15th",'2) Income'!$F$13:$F$32,"&lt;="&amp;$A1330),0)))</f>
        <v/>
      </c>
      <c r="AC1330" s="8" t="str">
        <f>IF(A1330="","",IF(COUNTIF('2) Income'!$D$13:$D$32,"2nd Wednesday")=0,0,IF(A1330=(A1330-DAY(A1330)+1+2*7-WEEKDAY(A1330-DAY(A1330)+8-4,1)),SUMIFS('2) Income'!$E$13:$E$32,'2) Income'!$D$13:$D$32,"2nd Wednesday",'2) Income'!$F$13:$F$32,"&lt;="&amp;$A1330),0)))</f>
        <v/>
      </c>
      <c r="AD1330" s="8" t="str">
        <f>IF(A1330="","",IF(COUNTIF('2) Income'!$D$13:$D$32,"3rd Wednesday")=0,0,IF(A1330=(A1330-DAY(A1330)+1+3*7-WEEKDAY(A1330-DAY(A1330)+8-4,1)),SUMIFS('2) Income'!$E$13:$E$32,'2) Income'!$D$13:$D$32,"3rd Wednesday",'2) Income'!$F$13:$F$32,"&lt;="&amp;$A1330),0)))</f>
        <v/>
      </c>
      <c r="AE1330" s="8" t="str">
        <f>IF(A1330="","",IF(COUNTIF('2) Income'!$D$13:$D$32,"4th Wednesday")=0,0,IF(A1330=(A1330-DAY(A1330)+1+4*7-WEEKDAY(A1330-DAY(A1330)+8-4,1)),SUMIFS('2) Income'!$E$13:$E$32,'2) Income'!$D$13:$D$32,"4th Wednesday",'2) Income'!$F$13:$F$32,"&lt;="&amp;$A1330),0)))</f>
        <v/>
      </c>
      <c r="AF1330" s="8" t="str" cm="1">
        <f t="array" ref="AF1330">IF(A1330="","",IF(COUNTIF('2) Income'!$D$13:$D$32,"Every 4 Weeks")=0,0,SUMPRODUCT(--(IFERROR(MOD(A1330-'2) Income'!$F$13:$F$32,28),1)=0),--('2) Income'!$D$13:$D$32="Every 4 Weeks"),--('2) Income'!$F$13:$F$32&lt;=A1330),'2) Income'!$E$13:$E$32)))</f>
        <v/>
      </c>
      <c r="AG1330" s="8" t="str">
        <f>IF(A1330="","",IF(COUNTIF('2) Income'!$D$13:$D$32,"Monthly")=0,0,IF(B1330="N",SUMIFS('2) Income'!$E$13:$E$32,'2) Income'!$D$13:$D$32,"monthly",'2) Income'!$F$13:$F$32,"&lt;="&amp;$A1330,'2) Income'!$I$13:$I$32,DAY(A1330)),SUMIFS('2) Income'!$E$13:$E$32,'2) Income'!$D$13:$D$32,"monthly",'2) Income'!$F$13:$F$32,"&lt;="&amp;$A1330,'2) Income'!$I$13:$I$32,"&gt;="&amp;DAY(A1330)))))</f>
        <v/>
      </c>
      <c r="AH1330" s="8" t="str" cm="1">
        <f t="array" ref="AH1330">IF(A1330="","",IF(COUNTIF('2) Income'!$D$13:$D$32,"Yearly")=0,0,SUMPRODUCT(--('2) Income'!$D$13:$D$32="Yearly"),--('2) Income'!$F$13:$F$32&lt;=A1330),IF(B1330="N",--('2) Income'!$I$13:$I$32=DAY(A1330)),--('2) Income'!$I$13:$I$32&gt;=DAY(A1330))),--(IFERROR(MOD('2) Income'!$H$13:$H$32-MONTH(A1330)+12,12),1)=0),'2) Income'!$E$13:$E$32)))</f>
        <v/>
      </c>
      <c r="AI1330" s="8" t="str">
        <f>IF(A1330="","",IF(COUNTIF('2) Income'!$D$13:$D$32,"one-time")=0,0,SUMIFS('2) Income'!$E$13:$E$32,'2) Income'!$D$13:$D$32,"one-time",'2) Income'!$F$13:$F$32,"="&amp;$A1330)))</f>
        <v/>
      </c>
      <c r="AJ1330" s="9" t="str">
        <f t="shared" si="101"/>
        <v/>
      </c>
    </row>
    <row r="1331" spans="1:36">
      <c r="A1331" s="7" t="str">
        <f>IF(A1330="","",IF(A1330+1&lt;='1) Period'!$E$21,A1330+1,""))</f>
        <v/>
      </c>
      <c r="B1331" s="7" t="e">
        <f t="shared" si="102"/>
        <v>#VALUE!</v>
      </c>
      <c r="C1331" t="e">
        <f t="shared" si="103"/>
        <v>#VALUE!</v>
      </c>
      <c r="D1331" s="8" t="str">
        <f>IF(A1331="","",IF(TEXT(A1331,"dddd")='4) Happy Money'!$E$23,WAllowance,0))</f>
        <v/>
      </c>
      <c r="E1331" s="8" t="str">
        <f>IF(A1331="","",IF(B1331="N",SUMIF(TMonthly[Day of the Month],DAY(A1331),TMonthly[Amount]),SUMIF(TMonthly[Day of the Month],"&gt;="&amp;DAY(A1331),TMonthly[Amount])))</f>
        <v/>
      </c>
      <c r="F1331" s="8" t="str" cm="1">
        <f t="array" ref="F1331">IF(A1331="","",SUMPRODUCT(--(TYearly[Due Date]&lt;=A1331),IF(B1331="N",--(TYearly[Day]=DAY(A1331)),--(TYearly[Day]&gt;=DAY(A1331))),--(IFERROR(MOD(TYearly[Month]-MONTH(A1331)+12,12),1)=0),TYearly[Amount]))</f>
        <v/>
      </c>
      <c r="G1331" s="8" t="str">
        <f>IF(A1331="","",SUMIF(TOneTime[Due Date],A1331,TOneTime[Amount]))</f>
        <v/>
      </c>
      <c r="H1331" s="8" t="str" cm="1">
        <f t="array" ref="H1331">IF(A1331="","",IF(COUNTIF(TOther[Frequency],$H$1)=0,0,SUMPRODUCT(--(IFERROR(MOD(A1331-TOther[Start Date],7),1)=0),--(TOther[Frequency]=$H$1),--(TOther[Start Date]&lt;=A1331),--(TOther[End Date Calc]&gt;=A1331),TOther[Amount])))</f>
        <v/>
      </c>
      <c r="I1331" s="8" t="str" cm="1">
        <f t="array" ref="I1331">IF(A1331="","",IF(COUNTIF(TOther[Frequency],$I$1)=0,0,SUMPRODUCT(--(IFERROR(MOD(A1331-TOther[Start Date],14),1)=0),--(TOther[Frequency]=$I$1),--(TOther[Start Date]&lt;=A1331),--(TOther[End Date Calc]&gt;=A1331),TOther[Amount])))</f>
        <v/>
      </c>
      <c r="J1331" s="8" t="str">
        <f>IF(A1331="","",IF(COUNTIF(TOther[Frequency],$J$1)=0,0,IF(OR(DAY(A1331)=1,DAY(A1331)=15),SUMIFS(TOther[Amount],TOther[Frequency],$J$1,TOther[Start Date],"&lt;="&amp;$A1331,TOther[End Date Calc],"&gt;="&amp;A1331),0)))</f>
        <v/>
      </c>
      <c r="K1331" s="8" t="str">
        <f>IF(A1331="","",IF(COUNTIF(TOther[Frequency],$K$1)=0,0,IF(A1331=(A1331-DAY(A1331)+1+2*7-WEEKDAY(A1331-DAY(A1331)+8-4,1)),SUMIFS(TOther[Amount],TOther[Frequency],$K$1,TOther[Start Date],"&lt;="&amp;$A1331,TOther[End Date Calc],"&gt;="&amp;A1331),0)))</f>
        <v/>
      </c>
      <c r="L1331" s="8" t="str">
        <f>IF(A1331="","",IF(COUNTIF(TOther[Frequency],$L$1)=0,0,IF(A1331=(A1331-DAY(A1331)+1+3*7-WEEKDAY(A1331-DAY(A1331)+8-4,1)),SUMIFS(TOther[Amount],TOther[Frequency],$L$1,TOther[Start Date],"&lt;="&amp;$A1331,TOther[End Date Calc],"&gt;="&amp;A1331),0)))</f>
        <v/>
      </c>
      <c r="M1331" s="8" t="str">
        <f>IF(A1331="","",IF(COUNTIF(TOther[Frequency],$M$1)=0,0,IF(A1331=(A1331-DAY(A1331)+1+4*7-WEEKDAY(A1331-DAY(A1331)+8-4,1)),SUMIFS(TOther[Amount],TOther[Frequency],$M$1,TOther[Start Date],"&lt;="&amp;$A1331,TOther[End Date Calc],"&gt;="&amp;A1331),0)))</f>
        <v/>
      </c>
      <c r="N1331" s="8" t="str" cm="1">
        <f t="array" ref="N1331">IF(A1331="","",IF(COUNTIF(TOther[Frequency],$N$1)=0,0,SUMPRODUCT(--(IFERROR(MOD(A1331-TOther[Start Date],28),1)=0),--(TOther[Frequency]=$N$1),--(TOther[Start Date]&lt;=A1331),--(TOther[End Date Calc]&gt;=A1331),TOther[Amount])))</f>
        <v/>
      </c>
      <c r="O1331" s="8" t="str" cm="1">
        <f t="array" ref="O1331">IF(A1331="","",IF(COUNTIF(TOther[Frequency],$O$1)=0,0,SUMPRODUCT(--(IFERROR(MOD(A1331-TOther[Start Date],42),1)=0),--(TOther[Frequency]=$O$1),--(TOther[Start Date]&lt;=A1331),--(TOther[End Date Calc]&gt;=A1331),TOther[Amount])))</f>
        <v/>
      </c>
      <c r="P1331" s="8" t="str" cm="1">
        <f t="array" ref="P1331">IF(A1331="","",IF(COUNTIF(TOther[Frequency],$P$1)=0,0,SUMPRODUCT(--(IFERROR(MOD(A1331-TOther[Start Date],56),1)=0),--(TOther[Frequency]=$P$1),--(TOther[Start Date]&lt;=A1331),--(TOther[End Date Calc]&gt;=A1331),TOther[Amount])))</f>
        <v/>
      </c>
      <c r="Q1331" s="8" t="str">
        <f>IF(A1331="","",IF(COUNTIF(TOther[Frequency],$Q$1)=0,0,IF(B1331="N",SUMIFS(TOther[Amount],TOther[Frequency],$Q$1,TOther[Start Date],"&lt;="&amp;$A1331,TOther[End Date Calc],"&gt;="&amp;A1331,TOther[Start Day],DAY(A1331)),SUMIFS(TOther[Amount],TOther[Frequency],$Q$1,TOther[Start Date],"&lt;="&amp;$A1331,TOther[End Date Calc],"&gt;="&amp;A1331,TOther[Start Day],"&gt;="&amp;DAY(A1331)))))</f>
        <v/>
      </c>
      <c r="R1331" s="8" t="str" cm="1">
        <f t="array" ref="R1331">IF(A1331="","",IF(COUNTIF(TOther[Frequency],R$1)=0,0,SUMPRODUCT(--(TOther[Frequency]=R$1),--(TOther[Start Date]&lt;=A1331),--(TOther[End Date Calc]&gt;=A1331),IF(B1331="N",--(TOther[Start Day]=DAY(A1331)),--(TOther[Start Day]&gt;=DAY(A1331))),--(IFERROR(MOD(TOther[Start Month]-MONTH(A1331)+2,2),1)=0),TOther[Amount])))</f>
        <v/>
      </c>
      <c r="S1331" s="8" t="str" cm="1">
        <f t="array" ref="S1331">IF(A1331="","",IF(COUNTIF(TOther[Frequency],S$1)=0,0,SUMPRODUCT(--(TOther[Frequency]=S$1),--(TOther[Start Date]&lt;=A1331),--(TOther[End Date Calc]&gt;=A1331),IF(B1331="N",--(TOther[Start Day]=DAY(A1331)),--(TOther[Start Day]&gt;=DAY(A1331))),--(IFERROR(MOD(TOther[Start Month]-MONTH(A1331)+3,3),1)=0),TOther[Amount])))</f>
        <v/>
      </c>
      <c r="T1331" s="8" t="str" cm="1">
        <f t="array" ref="T1331">IF($A1331="","",IF(COUNTIF(TOther[Frequency],T$1)=0,0,SUMPRODUCT(--(TOther[Frequency]=T$1),--(TOther[Start Date]&lt;=$A1331),--(TOther[End Date Calc]&gt;=$A1331),IF($B1331="N",--(TOther[Start Day]=DAY($A1331)),--(TOther[Start Day]&gt;=DAY($A1331))),--(IFERROR(MOD(TOther[Start Month]-MONTH($A1331)+4,4),1)=0),TOther[Amount])))</f>
        <v/>
      </c>
      <c r="U1331" s="8" t="str" cm="1">
        <f t="array" ref="U1331">IF(A1331="","",IF(COUNTIF(TOther[Frequency],$U$1)=0,0,SUMPRODUCT(--(TOther[Frequency]=$U$1),--(TOther[Start Date]&lt;=A1331),--(TOther[End Date Calc]&gt;=A1331),IF(B1331="N",--(TOther[Start Day]=DAY(A1331)),--(TOther[Start Day]&gt;=DAY(A1331))),--(IFERROR(MOD(TOther[Start Month]-MONTH(A1331)+6,6),1)=0),TOther[Amount])))</f>
        <v/>
      </c>
      <c r="V1331" s="8" t="str" cm="1">
        <f t="array" ref="V1331">IF(A1331="","",IF(COUNTIF(TOther[Frequency],$V$1)=0,0,SUMPRODUCT(--(TOther[Frequency]=$V$1),--(TOther[Start Date]&lt;=A1331),--(TOther[End Date Calc]&gt;=A1331),IF(B1331="N",--(TOther[Start Day]=DAY(A1331)),--(TOther[Start Day]&gt;=DAY(A1331))),--(IFERROR(MOD(TOther[Start Month]-MONTH(A1331)+12,12),1)=0),TOther[Amount])))</f>
        <v/>
      </c>
      <c r="W1331" s="8" t="str">
        <f>IF(A1331="","",SUMIFS(TOther[Amount],TOther[Start Date],A1331,TOther[Frequency],$W$1))</f>
        <v/>
      </c>
      <c r="X1331" s="9" t="str">
        <f t="shared" si="100"/>
        <v/>
      </c>
      <c r="Y1331" s="9" t="str">
        <f t="shared" si="104"/>
        <v/>
      </c>
      <c r="Z1331" s="8" t="str" cm="1">
        <f t="array" ref="Z1331">IF(A1331="","",IF(COUNTIF('2) Income'!$D$13:$D$32,"Weekly")=0,0,SUMPRODUCT(--(IFERROR(MOD(A1331-'2) Income'!$F$13:$F$32,7),1)=0),--('2) Income'!$D$13:$D$32="Weekly"),--('2) Income'!$F$13:$F$32&lt;=A1331),'2) Income'!$E$13:$E$32)))</f>
        <v/>
      </c>
      <c r="AA1331" s="8" t="str" cm="1">
        <f t="array" ref="AA1331">IF(A1331="","",IF(COUNTIF('2) Income'!$D$13:$D$32,"Every Other Week")=0,0,SUMPRODUCT(--(IFERROR(MOD(A1331-'2) Income'!$F$13:$F$32,14),1)=0),--('2) Income'!$D$13:$D$32="Every Other Week"),--('2) Income'!$F$13:$F$32&lt;=A1331),'2) Income'!$E$13:$E$32)))</f>
        <v/>
      </c>
      <c r="AB1331" s="8" t="str">
        <f>IF(A1331="","",IF(COUNTIF('2) Income'!$D$13:$D$32,"1st and 15th")=0,0,IF(OR(DAY(A1331)=1,DAY(A1331)=15),SUMIFS('2) Income'!$E$13:$E$32,'2) Income'!$D$13:$D$32,"1st and 15th",'2) Income'!$F$13:$F$32,"&lt;="&amp;$A1331),0)))</f>
        <v/>
      </c>
      <c r="AC1331" s="8" t="str">
        <f>IF(A1331="","",IF(COUNTIF('2) Income'!$D$13:$D$32,"2nd Wednesday")=0,0,IF(A1331=(A1331-DAY(A1331)+1+2*7-WEEKDAY(A1331-DAY(A1331)+8-4,1)),SUMIFS('2) Income'!$E$13:$E$32,'2) Income'!$D$13:$D$32,"2nd Wednesday",'2) Income'!$F$13:$F$32,"&lt;="&amp;$A1331),0)))</f>
        <v/>
      </c>
      <c r="AD1331" s="8" t="str">
        <f>IF(A1331="","",IF(COUNTIF('2) Income'!$D$13:$D$32,"3rd Wednesday")=0,0,IF(A1331=(A1331-DAY(A1331)+1+3*7-WEEKDAY(A1331-DAY(A1331)+8-4,1)),SUMIFS('2) Income'!$E$13:$E$32,'2) Income'!$D$13:$D$32,"3rd Wednesday",'2) Income'!$F$13:$F$32,"&lt;="&amp;$A1331),0)))</f>
        <v/>
      </c>
      <c r="AE1331" s="8" t="str">
        <f>IF(A1331="","",IF(COUNTIF('2) Income'!$D$13:$D$32,"4th Wednesday")=0,0,IF(A1331=(A1331-DAY(A1331)+1+4*7-WEEKDAY(A1331-DAY(A1331)+8-4,1)),SUMIFS('2) Income'!$E$13:$E$32,'2) Income'!$D$13:$D$32,"4th Wednesday",'2) Income'!$F$13:$F$32,"&lt;="&amp;$A1331),0)))</f>
        <v/>
      </c>
      <c r="AF1331" s="8" t="str" cm="1">
        <f t="array" ref="AF1331">IF(A1331="","",IF(COUNTIF('2) Income'!$D$13:$D$32,"Every 4 Weeks")=0,0,SUMPRODUCT(--(IFERROR(MOD(A1331-'2) Income'!$F$13:$F$32,28),1)=0),--('2) Income'!$D$13:$D$32="Every 4 Weeks"),--('2) Income'!$F$13:$F$32&lt;=A1331),'2) Income'!$E$13:$E$32)))</f>
        <v/>
      </c>
      <c r="AG1331" s="8" t="str">
        <f>IF(A1331="","",IF(COUNTIF('2) Income'!$D$13:$D$32,"Monthly")=0,0,IF(B1331="N",SUMIFS('2) Income'!$E$13:$E$32,'2) Income'!$D$13:$D$32,"monthly",'2) Income'!$F$13:$F$32,"&lt;="&amp;$A1331,'2) Income'!$I$13:$I$32,DAY(A1331)),SUMIFS('2) Income'!$E$13:$E$32,'2) Income'!$D$13:$D$32,"monthly",'2) Income'!$F$13:$F$32,"&lt;="&amp;$A1331,'2) Income'!$I$13:$I$32,"&gt;="&amp;DAY(A1331)))))</f>
        <v/>
      </c>
      <c r="AH1331" s="8" t="str" cm="1">
        <f t="array" ref="AH1331">IF(A1331="","",IF(COUNTIF('2) Income'!$D$13:$D$32,"Yearly")=0,0,SUMPRODUCT(--('2) Income'!$D$13:$D$32="Yearly"),--('2) Income'!$F$13:$F$32&lt;=A1331),IF(B1331="N",--('2) Income'!$I$13:$I$32=DAY(A1331)),--('2) Income'!$I$13:$I$32&gt;=DAY(A1331))),--(IFERROR(MOD('2) Income'!$H$13:$H$32-MONTH(A1331)+12,12),1)=0),'2) Income'!$E$13:$E$32)))</f>
        <v/>
      </c>
      <c r="AI1331" s="8" t="str">
        <f>IF(A1331="","",IF(COUNTIF('2) Income'!$D$13:$D$32,"one-time")=0,0,SUMIFS('2) Income'!$E$13:$E$32,'2) Income'!$D$13:$D$32,"one-time",'2) Income'!$F$13:$F$32,"="&amp;$A1331)))</f>
        <v/>
      </c>
      <c r="AJ1331" s="9" t="str">
        <f t="shared" si="101"/>
        <v/>
      </c>
    </row>
    <row r="1332" spans="1:36">
      <c r="A1332" s="7" t="str">
        <f>IF(A1331="","",IF(A1331+1&lt;='1) Period'!$E$21,A1331+1,""))</f>
        <v/>
      </c>
      <c r="B1332" s="7" t="e">
        <f t="shared" si="102"/>
        <v>#VALUE!</v>
      </c>
      <c r="C1332" t="e">
        <f t="shared" si="103"/>
        <v>#VALUE!</v>
      </c>
      <c r="D1332" s="8" t="str">
        <f>IF(A1332="","",IF(TEXT(A1332,"dddd")='4) Happy Money'!$E$23,WAllowance,0))</f>
        <v/>
      </c>
      <c r="E1332" s="8" t="str">
        <f>IF(A1332="","",IF(B1332="N",SUMIF(TMonthly[Day of the Month],DAY(A1332),TMonthly[Amount]),SUMIF(TMonthly[Day of the Month],"&gt;="&amp;DAY(A1332),TMonthly[Amount])))</f>
        <v/>
      </c>
      <c r="F1332" s="8" t="str" cm="1">
        <f t="array" ref="F1332">IF(A1332="","",SUMPRODUCT(--(TYearly[Due Date]&lt;=A1332),IF(B1332="N",--(TYearly[Day]=DAY(A1332)),--(TYearly[Day]&gt;=DAY(A1332))),--(IFERROR(MOD(TYearly[Month]-MONTH(A1332)+12,12),1)=0),TYearly[Amount]))</f>
        <v/>
      </c>
      <c r="G1332" s="8" t="str">
        <f>IF(A1332="","",SUMIF(TOneTime[Due Date],A1332,TOneTime[Amount]))</f>
        <v/>
      </c>
      <c r="H1332" s="8" t="str" cm="1">
        <f t="array" ref="H1332">IF(A1332="","",IF(COUNTIF(TOther[Frequency],$H$1)=0,0,SUMPRODUCT(--(IFERROR(MOD(A1332-TOther[Start Date],7),1)=0),--(TOther[Frequency]=$H$1),--(TOther[Start Date]&lt;=A1332),--(TOther[End Date Calc]&gt;=A1332),TOther[Amount])))</f>
        <v/>
      </c>
      <c r="I1332" s="8" t="str" cm="1">
        <f t="array" ref="I1332">IF(A1332="","",IF(COUNTIF(TOther[Frequency],$I$1)=0,0,SUMPRODUCT(--(IFERROR(MOD(A1332-TOther[Start Date],14),1)=0),--(TOther[Frequency]=$I$1),--(TOther[Start Date]&lt;=A1332),--(TOther[End Date Calc]&gt;=A1332),TOther[Amount])))</f>
        <v/>
      </c>
      <c r="J1332" s="8" t="str">
        <f>IF(A1332="","",IF(COUNTIF(TOther[Frequency],$J$1)=0,0,IF(OR(DAY(A1332)=1,DAY(A1332)=15),SUMIFS(TOther[Amount],TOther[Frequency],$J$1,TOther[Start Date],"&lt;="&amp;$A1332,TOther[End Date Calc],"&gt;="&amp;A1332),0)))</f>
        <v/>
      </c>
      <c r="K1332" s="8" t="str">
        <f>IF(A1332="","",IF(COUNTIF(TOther[Frequency],$K$1)=0,0,IF(A1332=(A1332-DAY(A1332)+1+2*7-WEEKDAY(A1332-DAY(A1332)+8-4,1)),SUMIFS(TOther[Amount],TOther[Frequency],$K$1,TOther[Start Date],"&lt;="&amp;$A1332,TOther[End Date Calc],"&gt;="&amp;A1332),0)))</f>
        <v/>
      </c>
      <c r="L1332" s="8" t="str">
        <f>IF(A1332="","",IF(COUNTIF(TOther[Frequency],$L$1)=0,0,IF(A1332=(A1332-DAY(A1332)+1+3*7-WEEKDAY(A1332-DAY(A1332)+8-4,1)),SUMIFS(TOther[Amount],TOther[Frequency],$L$1,TOther[Start Date],"&lt;="&amp;$A1332,TOther[End Date Calc],"&gt;="&amp;A1332),0)))</f>
        <v/>
      </c>
      <c r="M1332" s="8" t="str">
        <f>IF(A1332="","",IF(COUNTIF(TOther[Frequency],$M$1)=0,0,IF(A1332=(A1332-DAY(A1332)+1+4*7-WEEKDAY(A1332-DAY(A1332)+8-4,1)),SUMIFS(TOther[Amount],TOther[Frequency],$M$1,TOther[Start Date],"&lt;="&amp;$A1332,TOther[End Date Calc],"&gt;="&amp;A1332),0)))</f>
        <v/>
      </c>
      <c r="N1332" s="8" t="str" cm="1">
        <f t="array" ref="N1332">IF(A1332="","",IF(COUNTIF(TOther[Frequency],$N$1)=0,0,SUMPRODUCT(--(IFERROR(MOD(A1332-TOther[Start Date],28),1)=0),--(TOther[Frequency]=$N$1),--(TOther[Start Date]&lt;=A1332),--(TOther[End Date Calc]&gt;=A1332),TOther[Amount])))</f>
        <v/>
      </c>
      <c r="O1332" s="8" t="str" cm="1">
        <f t="array" ref="O1332">IF(A1332="","",IF(COUNTIF(TOther[Frequency],$O$1)=0,0,SUMPRODUCT(--(IFERROR(MOD(A1332-TOther[Start Date],42),1)=0),--(TOther[Frequency]=$O$1),--(TOther[Start Date]&lt;=A1332),--(TOther[End Date Calc]&gt;=A1332),TOther[Amount])))</f>
        <v/>
      </c>
      <c r="P1332" s="8" t="str" cm="1">
        <f t="array" ref="P1332">IF(A1332="","",IF(COUNTIF(TOther[Frequency],$P$1)=0,0,SUMPRODUCT(--(IFERROR(MOD(A1332-TOther[Start Date],56),1)=0),--(TOther[Frequency]=$P$1),--(TOther[Start Date]&lt;=A1332),--(TOther[End Date Calc]&gt;=A1332),TOther[Amount])))</f>
        <v/>
      </c>
      <c r="Q1332" s="8" t="str">
        <f>IF(A1332="","",IF(COUNTIF(TOther[Frequency],$Q$1)=0,0,IF(B1332="N",SUMIFS(TOther[Amount],TOther[Frequency],$Q$1,TOther[Start Date],"&lt;="&amp;$A1332,TOther[End Date Calc],"&gt;="&amp;A1332,TOther[Start Day],DAY(A1332)),SUMIFS(TOther[Amount],TOther[Frequency],$Q$1,TOther[Start Date],"&lt;="&amp;$A1332,TOther[End Date Calc],"&gt;="&amp;A1332,TOther[Start Day],"&gt;="&amp;DAY(A1332)))))</f>
        <v/>
      </c>
      <c r="R1332" s="8" t="str" cm="1">
        <f t="array" ref="R1332">IF(A1332="","",IF(COUNTIF(TOther[Frequency],R$1)=0,0,SUMPRODUCT(--(TOther[Frequency]=R$1),--(TOther[Start Date]&lt;=A1332),--(TOther[End Date Calc]&gt;=A1332),IF(B1332="N",--(TOther[Start Day]=DAY(A1332)),--(TOther[Start Day]&gt;=DAY(A1332))),--(IFERROR(MOD(TOther[Start Month]-MONTH(A1332)+2,2),1)=0),TOther[Amount])))</f>
        <v/>
      </c>
      <c r="S1332" s="8" t="str" cm="1">
        <f t="array" ref="S1332">IF(A1332="","",IF(COUNTIF(TOther[Frequency],S$1)=0,0,SUMPRODUCT(--(TOther[Frequency]=S$1),--(TOther[Start Date]&lt;=A1332),--(TOther[End Date Calc]&gt;=A1332),IF(B1332="N",--(TOther[Start Day]=DAY(A1332)),--(TOther[Start Day]&gt;=DAY(A1332))),--(IFERROR(MOD(TOther[Start Month]-MONTH(A1332)+3,3),1)=0),TOther[Amount])))</f>
        <v/>
      </c>
      <c r="T1332" s="8" t="str" cm="1">
        <f t="array" ref="T1332">IF($A1332="","",IF(COUNTIF(TOther[Frequency],T$1)=0,0,SUMPRODUCT(--(TOther[Frequency]=T$1),--(TOther[Start Date]&lt;=$A1332),--(TOther[End Date Calc]&gt;=$A1332),IF($B1332="N",--(TOther[Start Day]=DAY($A1332)),--(TOther[Start Day]&gt;=DAY($A1332))),--(IFERROR(MOD(TOther[Start Month]-MONTH($A1332)+4,4),1)=0),TOther[Amount])))</f>
        <v/>
      </c>
      <c r="U1332" s="8" t="str" cm="1">
        <f t="array" ref="U1332">IF(A1332="","",IF(COUNTIF(TOther[Frequency],$U$1)=0,0,SUMPRODUCT(--(TOther[Frequency]=$U$1),--(TOther[Start Date]&lt;=A1332),--(TOther[End Date Calc]&gt;=A1332),IF(B1332="N",--(TOther[Start Day]=DAY(A1332)),--(TOther[Start Day]&gt;=DAY(A1332))),--(IFERROR(MOD(TOther[Start Month]-MONTH(A1332)+6,6),1)=0),TOther[Amount])))</f>
        <v/>
      </c>
      <c r="V1332" s="8" t="str" cm="1">
        <f t="array" ref="V1332">IF(A1332="","",IF(COUNTIF(TOther[Frequency],$V$1)=0,0,SUMPRODUCT(--(TOther[Frequency]=$V$1),--(TOther[Start Date]&lt;=A1332),--(TOther[End Date Calc]&gt;=A1332),IF(B1332="N",--(TOther[Start Day]=DAY(A1332)),--(TOther[Start Day]&gt;=DAY(A1332))),--(IFERROR(MOD(TOther[Start Month]-MONTH(A1332)+12,12),1)=0),TOther[Amount])))</f>
        <v/>
      </c>
      <c r="W1332" s="8" t="str">
        <f>IF(A1332="","",SUMIFS(TOther[Amount],TOther[Start Date],A1332,TOther[Frequency],$W$1))</f>
        <v/>
      </c>
      <c r="X1332" s="9" t="str">
        <f t="shared" si="100"/>
        <v/>
      </c>
      <c r="Y1332" s="9" t="str">
        <f t="shared" si="104"/>
        <v/>
      </c>
      <c r="Z1332" s="8" t="str" cm="1">
        <f t="array" ref="Z1332">IF(A1332="","",IF(COUNTIF('2) Income'!$D$13:$D$32,"Weekly")=0,0,SUMPRODUCT(--(IFERROR(MOD(A1332-'2) Income'!$F$13:$F$32,7),1)=0),--('2) Income'!$D$13:$D$32="Weekly"),--('2) Income'!$F$13:$F$32&lt;=A1332),'2) Income'!$E$13:$E$32)))</f>
        <v/>
      </c>
      <c r="AA1332" s="8" t="str" cm="1">
        <f t="array" ref="AA1332">IF(A1332="","",IF(COUNTIF('2) Income'!$D$13:$D$32,"Every Other Week")=0,0,SUMPRODUCT(--(IFERROR(MOD(A1332-'2) Income'!$F$13:$F$32,14),1)=0),--('2) Income'!$D$13:$D$32="Every Other Week"),--('2) Income'!$F$13:$F$32&lt;=A1332),'2) Income'!$E$13:$E$32)))</f>
        <v/>
      </c>
      <c r="AB1332" s="8" t="str">
        <f>IF(A1332="","",IF(COUNTIF('2) Income'!$D$13:$D$32,"1st and 15th")=0,0,IF(OR(DAY(A1332)=1,DAY(A1332)=15),SUMIFS('2) Income'!$E$13:$E$32,'2) Income'!$D$13:$D$32,"1st and 15th",'2) Income'!$F$13:$F$32,"&lt;="&amp;$A1332),0)))</f>
        <v/>
      </c>
      <c r="AC1332" s="8" t="str">
        <f>IF(A1332="","",IF(COUNTIF('2) Income'!$D$13:$D$32,"2nd Wednesday")=0,0,IF(A1332=(A1332-DAY(A1332)+1+2*7-WEEKDAY(A1332-DAY(A1332)+8-4,1)),SUMIFS('2) Income'!$E$13:$E$32,'2) Income'!$D$13:$D$32,"2nd Wednesday",'2) Income'!$F$13:$F$32,"&lt;="&amp;$A1332),0)))</f>
        <v/>
      </c>
      <c r="AD1332" s="8" t="str">
        <f>IF(A1332="","",IF(COUNTIF('2) Income'!$D$13:$D$32,"3rd Wednesday")=0,0,IF(A1332=(A1332-DAY(A1332)+1+3*7-WEEKDAY(A1332-DAY(A1332)+8-4,1)),SUMIFS('2) Income'!$E$13:$E$32,'2) Income'!$D$13:$D$32,"3rd Wednesday",'2) Income'!$F$13:$F$32,"&lt;="&amp;$A1332),0)))</f>
        <v/>
      </c>
      <c r="AE1332" s="8" t="str">
        <f>IF(A1332="","",IF(COUNTIF('2) Income'!$D$13:$D$32,"4th Wednesday")=0,0,IF(A1332=(A1332-DAY(A1332)+1+4*7-WEEKDAY(A1332-DAY(A1332)+8-4,1)),SUMIFS('2) Income'!$E$13:$E$32,'2) Income'!$D$13:$D$32,"4th Wednesday",'2) Income'!$F$13:$F$32,"&lt;="&amp;$A1332),0)))</f>
        <v/>
      </c>
      <c r="AF1332" s="8" t="str" cm="1">
        <f t="array" ref="AF1332">IF(A1332="","",IF(COUNTIF('2) Income'!$D$13:$D$32,"Every 4 Weeks")=0,0,SUMPRODUCT(--(IFERROR(MOD(A1332-'2) Income'!$F$13:$F$32,28),1)=0),--('2) Income'!$D$13:$D$32="Every 4 Weeks"),--('2) Income'!$F$13:$F$32&lt;=A1332),'2) Income'!$E$13:$E$32)))</f>
        <v/>
      </c>
      <c r="AG1332" s="8" t="str">
        <f>IF(A1332="","",IF(COUNTIF('2) Income'!$D$13:$D$32,"Monthly")=0,0,IF(B1332="N",SUMIFS('2) Income'!$E$13:$E$32,'2) Income'!$D$13:$D$32,"monthly",'2) Income'!$F$13:$F$32,"&lt;="&amp;$A1332,'2) Income'!$I$13:$I$32,DAY(A1332)),SUMIFS('2) Income'!$E$13:$E$32,'2) Income'!$D$13:$D$32,"monthly",'2) Income'!$F$13:$F$32,"&lt;="&amp;$A1332,'2) Income'!$I$13:$I$32,"&gt;="&amp;DAY(A1332)))))</f>
        <v/>
      </c>
      <c r="AH1332" s="8" t="str" cm="1">
        <f t="array" ref="AH1332">IF(A1332="","",IF(COUNTIF('2) Income'!$D$13:$D$32,"Yearly")=0,0,SUMPRODUCT(--('2) Income'!$D$13:$D$32="Yearly"),--('2) Income'!$F$13:$F$32&lt;=A1332),IF(B1332="N",--('2) Income'!$I$13:$I$32=DAY(A1332)),--('2) Income'!$I$13:$I$32&gt;=DAY(A1332))),--(IFERROR(MOD('2) Income'!$H$13:$H$32-MONTH(A1332)+12,12),1)=0),'2) Income'!$E$13:$E$32)))</f>
        <v/>
      </c>
      <c r="AI1332" s="8" t="str">
        <f>IF(A1332="","",IF(COUNTIF('2) Income'!$D$13:$D$32,"one-time")=0,0,SUMIFS('2) Income'!$E$13:$E$32,'2) Income'!$D$13:$D$32,"one-time",'2) Income'!$F$13:$F$32,"="&amp;$A1332)))</f>
        <v/>
      </c>
      <c r="AJ1332" s="9" t="str">
        <f t="shared" si="101"/>
        <v/>
      </c>
    </row>
    <row r="1333" spans="1:36">
      <c r="A1333" s="7" t="str">
        <f>IF(A1332="","",IF(A1332+1&lt;='1) Period'!$E$21,A1332+1,""))</f>
        <v/>
      </c>
      <c r="B1333" s="7" t="e">
        <f t="shared" si="102"/>
        <v>#VALUE!</v>
      </c>
      <c r="C1333" t="e">
        <f t="shared" si="103"/>
        <v>#VALUE!</v>
      </c>
      <c r="D1333" s="8" t="str">
        <f>IF(A1333="","",IF(TEXT(A1333,"dddd")='4) Happy Money'!$E$23,WAllowance,0))</f>
        <v/>
      </c>
      <c r="E1333" s="8" t="str">
        <f>IF(A1333="","",IF(B1333="N",SUMIF(TMonthly[Day of the Month],DAY(A1333),TMonthly[Amount]),SUMIF(TMonthly[Day of the Month],"&gt;="&amp;DAY(A1333),TMonthly[Amount])))</f>
        <v/>
      </c>
      <c r="F1333" s="8" t="str" cm="1">
        <f t="array" ref="F1333">IF(A1333="","",SUMPRODUCT(--(TYearly[Due Date]&lt;=A1333),IF(B1333="N",--(TYearly[Day]=DAY(A1333)),--(TYearly[Day]&gt;=DAY(A1333))),--(IFERROR(MOD(TYearly[Month]-MONTH(A1333)+12,12),1)=0),TYearly[Amount]))</f>
        <v/>
      </c>
      <c r="G1333" s="8" t="str">
        <f>IF(A1333="","",SUMIF(TOneTime[Due Date],A1333,TOneTime[Amount]))</f>
        <v/>
      </c>
      <c r="H1333" s="8" t="str" cm="1">
        <f t="array" ref="H1333">IF(A1333="","",IF(COUNTIF(TOther[Frequency],$H$1)=0,0,SUMPRODUCT(--(IFERROR(MOD(A1333-TOther[Start Date],7),1)=0),--(TOther[Frequency]=$H$1),--(TOther[Start Date]&lt;=A1333),--(TOther[End Date Calc]&gt;=A1333),TOther[Amount])))</f>
        <v/>
      </c>
      <c r="I1333" s="8" t="str" cm="1">
        <f t="array" ref="I1333">IF(A1333="","",IF(COUNTIF(TOther[Frequency],$I$1)=0,0,SUMPRODUCT(--(IFERROR(MOD(A1333-TOther[Start Date],14),1)=0),--(TOther[Frequency]=$I$1),--(TOther[Start Date]&lt;=A1333),--(TOther[End Date Calc]&gt;=A1333),TOther[Amount])))</f>
        <v/>
      </c>
      <c r="J1333" s="8" t="str">
        <f>IF(A1333="","",IF(COUNTIF(TOther[Frequency],$J$1)=0,0,IF(OR(DAY(A1333)=1,DAY(A1333)=15),SUMIFS(TOther[Amount],TOther[Frequency],$J$1,TOther[Start Date],"&lt;="&amp;$A1333,TOther[End Date Calc],"&gt;="&amp;A1333),0)))</f>
        <v/>
      </c>
      <c r="K1333" s="8" t="str">
        <f>IF(A1333="","",IF(COUNTIF(TOther[Frequency],$K$1)=0,0,IF(A1333=(A1333-DAY(A1333)+1+2*7-WEEKDAY(A1333-DAY(A1333)+8-4,1)),SUMIFS(TOther[Amount],TOther[Frequency],$K$1,TOther[Start Date],"&lt;="&amp;$A1333,TOther[End Date Calc],"&gt;="&amp;A1333),0)))</f>
        <v/>
      </c>
      <c r="L1333" s="8" t="str">
        <f>IF(A1333="","",IF(COUNTIF(TOther[Frequency],$L$1)=0,0,IF(A1333=(A1333-DAY(A1333)+1+3*7-WEEKDAY(A1333-DAY(A1333)+8-4,1)),SUMIFS(TOther[Amount],TOther[Frequency],$L$1,TOther[Start Date],"&lt;="&amp;$A1333,TOther[End Date Calc],"&gt;="&amp;A1333),0)))</f>
        <v/>
      </c>
      <c r="M1333" s="8" t="str">
        <f>IF(A1333="","",IF(COUNTIF(TOther[Frequency],$M$1)=0,0,IF(A1333=(A1333-DAY(A1333)+1+4*7-WEEKDAY(A1333-DAY(A1333)+8-4,1)),SUMIFS(TOther[Amount],TOther[Frequency],$M$1,TOther[Start Date],"&lt;="&amp;$A1333,TOther[End Date Calc],"&gt;="&amp;A1333),0)))</f>
        <v/>
      </c>
      <c r="N1333" s="8" t="str" cm="1">
        <f t="array" ref="N1333">IF(A1333="","",IF(COUNTIF(TOther[Frequency],$N$1)=0,0,SUMPRODUCT(--(IFERROR(MOD(A1333-TOther[Start Date],28),1)=0),--(TOther[Frequency]=$N$1),--(TOther[Start Date]&lt;=A1333),--(TOther[End Date Calc]&gt;=A1333),TOther[Amount])))</f>
        <v/>
      </c>
      <c r="O1333" s="8" t="str" cm="1">
        <f t="array" ref="O1333">IF(A1333="","",IF(COUNTIF(TOther[Frequency],$O$1)=0,0,SUMPRODUCT(--(IFERROR(MOD(A1333-TOther[Start Date],42),1)=0),--(TOther[Frequency]=$O$1),--(TOther[Start Date]&lt;=A1333),--(TOther[End Date Calc]&gt;=A1333),TOther[Amount])))</f>
        <v/>
      </c>
      <c r="P1333" s="8" t="str" cm="1">
        <f t="array" ref="P1333">IF(A1333="","",IF(COUNTIF(TOther[Frequency],$P$1)=0,0,SUMPRODUCT(--(IFERROR(MOD(A1333-TOther[Start Date],56),1)=0),--(TOther[Frequency]=$P$1),--(TOther[Start Date]&lt;=A1333),--(TOther[End Date Calc]&gt;=A1333),TOther[Amount])))</f>
        <v/>
      </c>
      <c r="Q1333" s="8" t="str">
        <f>IF(A1333="","",IF(COUNTIF(TOther[Frequency],$Q$1)=0,0,IF(B1333="N",SUMIFS(TOther[Amount],TOther[Frequency],$Q$1,TOther[Start Date],"&lt;="&amp;$A1333,TOther[End Date Calc],"&gt;="&amp;A1333,TOther[Start Day],DAY(A1333)),SUMIFS(TOther[Amount],TOther[Frequency],$Q$1,TOther[Start Date],"&lt;="&amp;$A1333,TOther[End Date Calc],"&gt;="&amp;A1333,TOther[Start Day],"&gt;="&amp;DAY(A1333)))))</f>
        <v/>
      </c>
      <c r="R1333" s="8" t="str" cm="1">
        <f t="array" ref="R1333">IF(A1333="","",IF(COUNTIF(TOther[Frequency],R$1)=0,0,SUMPRODUCT(--(TOther[Frequency]=R$1),--(TOther[Start Date]&lt;=A1333),--(TOther[End Date Calc]&gt;=A1333),IF(B1333="N",--(TOther[Start Day]=DAY(A1333)),--(TOther[Start Day]&gt;=DAY(A1333))),--(IFERROR(MOD(TOther[Start Month]-MONTH(A1333)+2,2),1)=0),TOther[Amount])))</f>
        <v/>
      </c>
      <c r="S1333" s="8" t="str" cm="1">
        <f t="array" ref="S1333">IF(A1333="","",IF(COUNTIF(TOther[Frequency],S$1)=0,0,SUMPRODUCT(--(TOther[Frequency]=S$1),--(TOther[Start Date]&lt;=A1333),--(TOther[End Date Calc]&gt;=A1333),IF(B1333="N",--(TOther[Start Day]=DAY(A1333)),--(TOther[Start Day]&gt;=DAY(A1333))),--(IFERROR(MOD(TOther[Start Month]-MONTH(A1333)+3,3),1)=0),TOther[Amount])))</f>
        <v/>
      </c>
      <c r="T1333" s="8" t="str" cm="1">
        <f t="array" ref="T1333">IF($A1333="","",IF(COUNTIF(TOther[Frequency],T$1)=0,0,SUMPRODUCT(--(TOther[Frequency]=T$1),--(TOther[Start Date]&lt;=$A1333),--(TOther[End Date Calc]&gt;=$A1333),IF($B1333="N",--(TOther[Start Day]=DAY($A1333)),--(TOther[Start Day]&gt;=DAY($A1333))),--(IFERROR(MOD(TOther[Start Month]-MONTH($A1333)+4,4),1)=0),TOther[Amount])))</f>
        <v/>
      </c>
      <c r="U1333" s="8" t="str" cm="1">
        <f t="array" ref="U1333">IF(A1333="","",IF(COUNTIF(TOther[Frequency],$U$1)=0,0,SUMPRODUCT(--(TOther[Frequency]=$U$1),--(TOther[Start Date]&lt;=A1333),--(TOther[End Date Calc]&gt;=A1333),IF(B1333="N",--(TOther[Start Day]=DAY(A1333)),--(TOther[Start Day]&gt;=DAY(A1333))),--(IFERROR(MOD(TOther[Start Month]-MONTH(A1333)+6,6),1)=0),TOther[Amount])))</f>
        <v/>
      </c>
      <c r="V1333" s="8" t="str" cm="1">
        <f t="array" ref="V1333">IF(A1333="","",IF(COUNTIF(TOther[Frequency],$V$1)=0,0,SUMPRODUCT(--(TOther[Frequency]=$V$1),--(TOther[Start Date]&lt;=A1333),--(TOther[End Date Calc]&gt;=A1333),IF(B1333="N",--(TOther[Start Day]=DAY(A1333)),--(TOther[Start Day]&gt;=DAY(A1333))),--(IFERROR(MOD(TOther[Start Month]-MONTH(A1333)+12,12),1)=0),TOther[Amount])))</f>
        <v/>
      </c>
      <c r="W1333" s="8" t="str">
        <f>IF(A1333="","",SUMIFS(TOther[Amount],TOther[Start Date],A1333,TOther[Frequency],$W$1))</f>
        <v/>
      </c>
      <c r="X1333" s="9" t="str">
        <f t="shared" si="100"/>
        <v/>
      </c>
      <c r="Y1333" s="9" t="str">
        <f t="shared" si="104"/>
        <v/>
      </c>
      <c r="Z1333" s="8" t="str" cm="1">
        <f t="array" ref="Z1333">IF(A1333="","",IF(COUNTIF('2) Income'!$D$13:$D$32,"Weekly")=0,0,SUMPRODUCT(--(IFERROR(MOD(A1333-'2) Income'!$F$13:$F$32,7),1)=0),--('2) Income'!$D$13:$D$32="Weekly"),--('2) Income'!$F$13:$F$32&lt;=A1333),'2) Income'!$E$13:$E$32)))</f>
        <v/>
      </c>
      <c r="AA1333" s="8" t="str" cm="1">
        <f t="array" ref="AA1333">IF(A1333="","",IF(COUNTIF('2) Income'!$D$13:$D$32,"Every Other Week")=0,0,SUMPRODUCT(--(IFERROR(MOD(A1333-'2) Income'!$F$13:$F$32,14),1)=0),--('2) Income'!$D$13:$D$32="Every Other Week"),--('2) Income'!$F$13:$F$32&lt;=A1333),'2) Income'!$E$13:$E$32)))</f>
        <v/>
      </c>
      <c r="AB1333" s="8" t="str">
        <f>IF(A1333="","",IF(COUNTIF('2) Income'!$D$13:$D$32,"1st and 15th")=0,0,IF(OR(DAY(A1333)=1,DAY(A1333)=15),SUMIFS('2) Income'!$E$13:$E$32,'2) Income'!$D$13:$D$32,"1st and 15th",'2) Income'!$F$13:$F$32,"&lt;="&amp;$A1333),0)))</f>
        <v/>
      </c>
      <c r="AC1333" s="8" t="str">
        <f>IF(A1333="","",IF(COUNTIF('2) Income'!$D$13:$D$32,"2nd Wednesday")=0,0,IF(A1333=(A1333-DAY(A1333)+1+2*7-WEEKDAY(A1333-DAY(A1333)+8-4,1)),SUMIFS('2) Income'!$E$13:$E$32,'2) Income'!$D$13:$D$32,"2nd Wednesday",'2) Income'!$F$13:$F$32,"&lt;="&amp;$A1333),0)))</f>
        <v/>
      </c>
      <c r="AD1333" s="8" t="str">
        <f>IF(A1333="","",IF(COUNTIF('2) Income'!$D$13:$D$32,"3rd Wednesday")=0,0,IF(A1333=(A1333-DAY(A1333)+1+3*7-WEEKDAY(A1333-DAY(A1333)+8-4,1)),SUMIFS('2) Income'!$E$13:$E$32,'2) Income'!$D$13:$D$32,"3rd Wednesday",'2) Income'!$F$13:$F$32,"&lt;="&amp;$A1333),0)))</f>
        <v/>
      </c>
      <c r="AE1333" s="8" t="str">
        <f>IF(A1333="","",IF(COUNTIF('2) Income'!$D$13:$D$32,"4th Wednesday")=0,0,IF(A1333=(A1333-DAY(A1333)+1+4*7-WEEKDAY(A1333-DAY(A1333)+8-4,1)),SUMIFS('2) Income'!$E$13:$E$32,'2) Income'!$D$13:$D$32,"4th Wednesday",'2) Income'!$F$13:$F$32,"&lt;="&amp;$A1333),0)))</f>
        <v/>
      </c>
      <c r="AF1333" s="8" t="str" cm="1">
        <f t="array" ref="AF1333">IF(A1333="","",IF(COUNTIF('2) Income'!$D$13:$D$32,"Every 4 Weeks")=0,0,SUMPRODUCT(--(IFERROR(MOD(A1333-'2) Income'!$F$13:$F$32,28),1)=0),--('2) Income'!$D$13:$D$32="Every 4 Weeks"),--('2) Income'!$F$13:$F$32&lt;=A1333),'2) Income'!$E$13:$E$32)))</f>
        <v/>
      </c>
      <c r="AG1333" s="8" t="str">
        <f>IF(A1333="","",IF(COUNTIF('2) Income'!$D$13:$D$32,"Monthly")=0,0,IF(B1333="N",SUMIFS('2) Income'!$E$13:$E$32,'2) Income'!$D$13:$D$32,"monthly",'2) Income'!$F$13:$F$32,"&lt;="&amp;$A1333,'2) Income'!$I$13:$I$32,DAY(A1333)),SUMIFS('2) Income'!$E$13:$E$32,'2) Income'!$D$13:$D$32,"monthly",'2) Income'!$F$13:$F$32,"&lt;="&amp;$A1333,'2) Income'!$I$13:$I$32,"&gt;="&amp;DAY(A1333)))))</f>
        <v/>
      </c>
      <c r="AH1333" s="8" t="str" cm="1">
        <f t="array" ref="AH1333">IF(A1333="","",IF(COUNTIF('2) Income'!$D$13:$D$32,"Yearly")=0,0,SUMPRODUCT(--('2) Income'!$D$13:$D$32="Yearly"),--('2) Income'!$F$13:$F$32&lt;=A1333),IF(B1333="N",--('2) Income'!$I$13:$I$32=DAY(A1333)),--('2) Income'!$I$13:$I$32&gt;=DAY(A1333))),--(IFERROR(MOD('2) Income'!$H$13:$H$32-MONTH(A1333)+12,12),1)=0),'2) Income'!$E$13:$E$32)))</f>
        <v/>
      </c>
      <c r="AI1333" s="8" t="str">
        <f>IF(A1333="","",IF(COUNTIF('2) Income'!$D$13:$D$32,"one-time")=0,0,SUMIFS('2) Income'!$E$13:$E$32,'2) Income'!$D$13:$D$32,"one-time",'2) Income'!$F$13:$F$32,"="&amp;$A1333)))</f>
        <v/>
      </c>
      <c r="AJ1333" s="9" t="str">
        <f t="shared" si="101"/>
        <v/>
      </c>
    </row>
    <row r="1334" spans="1:36">
      <c r="A1334" s="7" t="str">
        <f>IF(A1333="","",IF(A1333+1&lt;='1) Period'!$E$21,A1333+1,""))</f>
        <v/>
      </c>
      <c r="B1334" s="7" t="e">
        <f t="shared" si="102"/>
        <v>#VALUE!</v>
      </c>
      <c r="C1334" t="e">
        <f t="shared" si="103"/>
        <v>#VALUE!</v>
      </c>
      <c r="D1334" s="8" t="str">
        <f>IF(A1334="","",IF(TEXT(A1334,"dddd")='4) Happy Money'!$E$23,WAllowance,0))</f>
        <v/>
      </c>
      <c r="E1334" s="8" t="str">
        <f>IF(A1334="","",IF(B1334="N",SUMIF(TMonthly[Day of the Month],DAY(A1334),TMonthly[Amount]),SUMIF(TMonthly[Day of the Month],"&gt;="&amp;DAY(A1334),TMonthly[Amount])))</f>
        <v/>
      </c>
      <c r="F1334" s="8" t="str" cm="1">
        <f t="array" ref="F1334">IF(A1334="","",SUMPRODUCT(--(TYearly[Due Date]&lt;=A1334),IF(B1334="N",--(TYearly[Day]=DAY(A1334)),--(TYearly[Day]&gt;=DAY(A1334))),--(IFERROR(MOD(TYearly[Month]-MONTH(A1334)+12,12),1)=0),TYearly[Amount]))</f>
        <v/>
      </c>
      <c r="G1334" s="8" t="str">
        <f>IF(A1334="","",SUMIF(TOneTime[Due Date],A1334,TOneTime[Amount]))</f>
        <v/>
      </c>
      <c r="H1334" s="8" t="str" cm="1">
        <f t="array" ref="H1334">IF(A1334="","",IF(COUNTIF(TOther[Frequency],$H$1)=0,0,SUMPRODUCT(--(IFERROR(MOD(A1334-TOther[Start Date],7),1)=0),--(TOther[Frequency]=$H$1),--(TOther[Start Date]&lt;=A1334),--(TOther[End Date Calc]&gt;=A1334),TOther[Amount])))</f>
        <v/>
      </c>
      <c r="I1334" s="8" t="str" cm="1">
        <f t="array" ref="I1334">IF(A1334="","",IF(COUNTIF(TOther[Frequency],$I$1)=0,0,SUMPRODUCT(--(IFERROR(MOD(A1334-TOther[Start Date],14),1)=0),--(TOther[Frequency]=$I$1),--(TOther[Start Date]&lt;=A1334),--(TOther[End Date Calc]&gt;=A1334),TOther[Amount])))</f>
        <v/>
      </c>
      <c r="J1334" s="8" t="str">
        <f>IF(A1334="","",IF(COUNTIF(TOther[Frequency],$J$1)=0,0,IF(OR(DAY(A1334)=1,DAY(A1334)=15),SUMIFS(TOther[Amount],TOther[Frequency],$J$1,TOther[Start Date],"&lt;="&amp;$A1334,TOther[End Date Calc],"&gt;="&amp;A1334),0)))</f>
        <v/>
      </c>
      <c r="K1334" s="8" t="str">
        <f>IF(A1334="","",IF(COUNTIF(TOther[Frequency],$K$1)=0,0,IF(A1334=(A1334-DAY(A1334)+1+2*7-WEEKDAY(A1334-DAY(A1334)+8-4,1)),SUMIFS(TOther[Amount],TOther[Frequency],$K$1,TOther[Start Date],"&lt;="&amp;$A1334,TOther[End Date Calc],"&gt;="&amp;A1334),0)))</f>
        <v/>
      </c>
      <c r="L1334" s="8" t="str">
        <f>IF(A1334="","",IF(COUNTIF(TOther[Frequency],$L$1)=0,0,IF(A1334=(A1334-DAY(A1334)+1+3*7-WEEKDAY(A1334-DAY(A1334)+8-4,1)),SUMIFS(TOther[Amount],TOther[Frequency],$L$1,TOther[Start Date],"&lt;="&amp;$A1334,TOther[End Date Calc],"&gt;="&amp;A1334),0)))</f>
        <v/>
      </c>
      <c r="M1334" s="8" t="str">
        <f>IF(A1334="","",IF(COUNTIF(TOther[Frequency],$M$1)=0,0,IF(A1334=(A1334-DAY(A1334)+1+4*7-WEEKDAY(A1334-DAY(A1334)+8-4,1)),SUMIFS(TOther[Amount],TOther[Frequency],$M$1,TOther[Start Date],"&lt;="&amp;$A1334,TOther[End Date Calc],"&gt;="&amp;A1334),0)))</f>
        <v/>
      </c>
      <c r="N1334" s="8" t="str" cm="1">
        <f t="array" ref="N1334">IF(A1334="","",IF(COUNTIF(TOther[Frequency],$N$1)=0,0,SUMPRODUCT(--(IFERROR(MOD(A1334-TOther[Start Date],28),1)=0),--(TOther[Frequency]=$N$1),--(TOther[Start Date]&lt;=A1334),--(TOther[End Date Calc]&gt;=A1334),TOther[Amount])))</f>
        <v/>
      </c>
      <c r="O1334" s="8" t="str" cm="1">
        <f t="array" ref="O1334">IF(A1334="","",IF(COUNTIF(TOther[Frequency],$O$1)=0,0,SUMPRODUCT(--(IFERROR(MOD(A1334-TOther[Start Date],42),1)=0),--(TOther[Frequency]=$O$1),--(TOther[Start Date]&lt;=A1334),--(TOther[End Date Calc]&gt;=A1334),TOther[Amount])))</f>
        <v/>
      </c>
      <c r="P1334" s="8" t="str" cm="1">
        <f t="array" ref="P1334">IF(A1334="","",IF(COUNTIF(TOther[Frequency],$P$1)=0,0,SUMPRODUCT(--(IFERROR(MOD(A1334-TOther[Start Date],56),1)=0),--(TOther[Frequency]=$P$1),--(TOther[Start Date]&lt;=A1334),--(TOther[End Date Calc]&gt;=A1334),TOther[Amount])))</f>
        <v/>
      </c>
      <c r="Q1334" s="8" t="str">
        <f>IF(A1334="","",IF(COUNTIF(TOther[Frequency],$Q$1)=0,0,IF(B1334="N",SUMIFS(TOther[Amount],TOther[Frequency],$Q$1,TOther[Start Date],"&lt;="&amp;$A1334,TOther[End Date Calc],"&gt;="&amp;A1334,TOther[Start Day],DAY(A1334)),SUMIFS(TOther[Amount],TOther[Frequency],$Q$1,TOther[Start Date],"&lt;="&amp;$A1334,TOther[End Date Calc],"&gt;="&amp;A1334,TOther[Start Day],"&gt;="&amp;DAY(A1334)))))</f>
        <v/>
      </c>
      <c r="R1334" s="8" t="str" cm="1">
        <f t="array" ref="R1334">IF(A1334="","",IF(COUNTIF(TOther[Frequency],R$1)=0,0,SUMPRODUCT(--(TOther[Frequency]=R$1),--(TOther[Start Date]&lt;=A1334),--(TOther[End Date Calc]&gt;=A1334),IF(B1334="N",--(TOther[Start Day]=DAY(A1334)),--(TOther[Start Day]&gt;=DAY(A1334))),--(IFERROR(MOD(TOther[Start Month]-MONTH(A1334)+2,2),1)=0),TOther[Amount])))</f>
        <v/>
      </c>
      <c r="S1334" s="8" t="str" cm="1">
        <f t="array" ref="S1334">IF(A1334="","",IF(COUNTIF(TOther[Frequency],S$1)=0,0,SUMPRODUCT(--(TOther[Frequency]=S$1),--(TOther[Start Date]&lt;=A1334),--(TOther[End Date Calc]&gt;=A1334),IF(B1334="N",--(TOther[Start Day]=DAY(A1334)),--(TOther[Start Day]&gt;=DAY(A1334))),--(IFERROR(MOD(TOther[Start Month]-MONTH(A1334)+3,3),1)=0),TOther[Amount])))</f>
        <v/>
      </c>
      <c r="T1334" s="8" t="str" cm="1">
        <f t="array" ref="T1334">IF($A1334="","",IF(COUNTIF(TOther[Frequency],T$1)=0,0,SUMPRODUCT(--(TOther[Frequency]=T$1),--(TOther[Start Date]&lt;=$A1334),--(TOther[End Date Calc]&gt;=$A1334),IF($B1334="N",--(TOther[Start Day]=DAY($A1334)),--(TOther[Start Day]&gt;=DAY($A1334))),--(IFERROR(MOD(TOther[Start Month]-MONTH($A1334)+4,4),1)=0),TOther[Amount])))</f>
        <v/>
      </c>
      <c r="U1334" s="8" t="str" cm="1">
        <f t="array" ref="U1334">IF(A1334="","",IF(COUNTIF(TOther[Frequency],$U$1)=0,0,SUMPRODUCT(--(TOther[Frequency]=$U$1),--(TOther[Start Date]&lt;=A1334),--(TOther[End Date Calc]&gt;=A1334),IF(B1334="N",--(TOther[Start Day]=DAY(A1334)),--(TOther[Start Day]&gt;=DAY(A1334))),--(IFERROR(MOD(TOther[Start Month]-MONTH(A1334)+6,6),1)=0),TOther[Amount])))</f>
        <v/>
      </c>
      <c r="V1334" s="8" t="str" cm="1">
        <f t="array" ref="V1334">IF(A1334="","",IF(COUNTIF(TOther[Frequency],$V$1)=0,0,SUMPRODUCT(--(TOther[Frequency]=$V$1),--(TOther[Start Date]&lt;=A1334),--(TOther[End Date Calc]&gt;=A1334),IF(B1334="N",--(TOther[Start Day]=DAY(A1334)),--(TOther[Start Day]&gt;=DAY(A1334))),--(IFERROR(MOD(TOther[Start Month]-MONTH(A1334)+12,12),1)=0),TOther[Amount])))</f>
        <v/>
      </c>
      <c r="W1334" s="8" t="str">
        <f>IF(A1334="","",SUMIFS(TOther[Amount],TOther[Start Date],A1334,TOther[Frequency],$W$1))</f>
        <v/>
      </c>
      <c r="X1334" s="9" t="str">
        <f t="shared" si="100"/>
        <v/>
      </c>
      <c r="Y1334" s="9" t="str">
        <f t="shared" si="104"/>
        <v/>
      </c>
      <c r="Z1334" s="8" t="str" cm="1">
        <f t="array" ref="Z1334">IF(A1334="","",IF(COUNTIF('2) Income'!$D$13:$D$32,"Weekly")=0,0,SUMPRODUCT(--(IFERROR(MOD(A1334-'2) Income'!$F$13:$F$32,7),1)=0),--('2) Income'!$D$13:$D$32="Weekly"),--('2) Income'!$F$13:$F$32&lt;=A1334),'2) Income'!$E$13:$E$32)))</f>
        <v/>
      </c>
      <c r="AA1334" s="8" t="str" cm="1">
        <f t="array" ref="AA1334">IF(A1334="","",IF(COUNTIF('2) Income'!$D$13:$D$32,"Every Other Week")=0,0,SUMPRODUCT(--(IFERROR(MOD(A1334-'2) Income'!$F$13:$F$32,14),1)=0),--('2) Income'!$D$13:$D$32="Every Other Week"),--('2) Income'!$F$13:$F$32&lt;=A1334),'2) Income'!$E$13:$E$32)))</f>
        <v/>
      </c>
      <c r="AB1334" s="8" t="str">
        <f>IF(A1334="","",IF(COUNTIF('2) Income'!$D$13:$D$32,"1st and 15th")=0,0,IF(OR(DAY(A1334)=1,DAY(A1334)=15),SUMIFS('2) Income'!$E$13:$E$32,'2) Income'!$D$13:$D$32,"1st and 15th",'2) Income'!$F$13:$F$32,"&lt;="&amp;$A1334),0)))</f>
        <v/>
      </c>
      <c r="AC1334" s="8" t="str">
        <f>IF(A1334="","",IF(COUNTIF('2) Income'!$D$13:$D$32,"2nd Wednesday")=0,0,IF(A1334=(A1334-DAY(A1334)+1+2*7-WEEKDAY(A1334-DAY(A1334)+8-4,1)),SUMIFS('2) Income'!$E$13:$E$32,'2) Income'!$D$13:$D$32,"2nd Wednesday",'2) Income'!$F$13:$F$32,"&lt;="&amp;$A1334),0)))</f>
        <v/>
      </c>
      <c r="AD1334" s="8" t="str">
        <f>IF(A1334="","",IF(COUNTIF('2) Income'!$D$13:$D$32,"3rd Wednesday")=0,0,IF(A1334=(A1334-DAY(A1334)+1+3*7-WEEKDAY(A1334-DAY(A1334)+8-4,1)),SUMIFS('2) Income'!$E$13:$E$32,'2) Income'!$D$13:$D$32,"3rd Wednesday",'2) Income'!$F$13:$F$32,"&lt;="&amp;$A1334),0)))</f>
        <v/>
      </c>
      <c r="AE1334" s="8" t="str">
        <f>IF(A1334="","",IF(COUNTIF('2) Income'!$D$13:$D$32,"4th Wednesday")=0,0,IF(A1334=(A1334-DAY(A1334)+1+4*7-WEEKDAY(A1334-DAY(A1334)+8-4,1)),SUMIFS('2) Income'!$E$13:$E$32,'2) Income'!$D$13:$D$32,"4th Wednesday",'2) Income'!$F$13:$F$32,"&lt;="&amp;$A1334),0)))</f>
        <v/>
      </c>
      <c r="AF1334" s="8" t="str" cm="1">
        <f t="array" ref="AF1334">IF(A1334="","",IF(COUNTIF('2) Income'!$D$13:$D$32,"Every 4 Weeks")=0,0,SUMPRODUCT(--(IFERROR(MOD(A1334-'2) Income'!$F$13:$F$32,28),1)=0),--('2) Income'!$D$13:$D$32="Every 4 Weeks"),--('2) Income'!$F$13:$F$32&lt;=A1334),'2) Income'!$E$13:$E$32)))</f>
        <v/>
      </c>
      <c r="AG1334" s="8" t="str">
        <f>IF(A1334="","",IF(COUNTIF('2) Income'!$D$13:$D$32,"Monthly")=0,0,IF(B1334="N",SUMIFS('2) Income'!$E$13:$E$32,'2) Income'!$D$13:$D$32,"monthly",'2) Income'!$F$13:$F$32,"&lt;="&amp;$A1334,'2) Income'!$I$13:$I$32,DAY(A1334)),SUMIFS('2) Income'!$E$13:$E$32,'2) Income'!$D$13:$D$32,"monthly",'2) Income'!$F$13:$F$32,"&lt;="&amp;$A1334,'2) Income'!$I$13:$I$32,"&gt;="&amp;DAY(A1334)))))</f>
        <v/>
      </c>
      <c r="AH1334" s="8" t="str" cm="1">
        <f t="array" ref="AH1334">IF(A1334="","",IF(COUNTIF('2) Income'!$D$13:$D$32,"Yearly")=0,0,SUMPRODUCT(--('2) Income'!$D$13:$D$32="Yearly"),--('2) Income'!$F$13:$F$32&lt;=A1334),IF(B1334="N",--('2) Income'!$I$13:$I$32=DAY(A1334)),--('2) Income'!$I$13:$I$32&gt;=DAY(A1334))),--(IFERROR(MOD('2) Income'!$H$13:$H$32-MONTH(A1334)+12,12),1)=0),'2) Income'!$E$13:$E$32)))</f>
        <v/>
      </c>
      <c r="AI1334" s="8" t="str">
        <f>IF(A1334="","",IF(COUNTIF('2) Income'!$D$13:$D$32,"one-time")=0,0,SUMIFS('2) Income'!$E$13:$E$32,'2) Income'!$D$13:$D$32,"one-time",'2) Income'!$F$13:$F$32,"="&amp;$A1334)))</f>
        <v/>
      </c>
      <c r="AJ1334" s="9" t="str">
        <f t="shared" si="101"/>
        <v/>
      </c>
    </row>
    <row r="1335" spans="1:36">
      <c r="A1335" s="7" t="str">
        <f>IF(A1334="","",IF(A1334+1&lt;='1) Period'!$E$21,A1334+1,""))</f>
        <v/>
      </c>
      <c r="B1335" s="7" t="e">
        <f t="shared" si="102"/>
        <v>#VALUE!</v>
      </c>
      <c r="C1335" t="e">
        <f t="shared" si="103"/>
        <v>#VALUE!</v>
      </c>
      <c r="D1335" s="8" t="str">
        <f>IF(A1335="","",IF(TEXT(A1335,"dddd")='4) Happy Money'!$E$23,WAllowance,0))</f>
        <v/>
      </c>
      <c r="E1335" s="8" t="str">
        <f>IF(A1335="","",IF(B1335="N",SUMIF(TMonthly[Day of the Month],DAY(A1335),TMonthly[Amount]),SUMIF(TMonthly[Day of the Month],"&gt;="&amp;DAY(A1335),TMonthly[Amount])))</f>
        <v/>
      </c>
      <c r="F1335" s="8" t="str" cm="1">
        <f t="array" ref="F1335">IF(A1335="","",SUMPRODUCT(--(TYearly[Due Date]&lt;=A1335),IF(B1335="N",--(TYearly[Day]=DAY(A1335)),--(TYearly[Day]&gt;=DAY(A1335))),--(IFERROR(MOD(TYearly[Month]-MONTH(A1335)+12,12),1)=0),TYearly[Amount]))</f>
        <v/>
      </c>
      <c r="G1335" s="8" t="str">
        <f>IF(A1335="","",SUMIF(TOneTime[Due Date],A1335,TOneTime[Amount]))</f>
        <v/>
      </c>
      <c r="H1335" s="8" t="str" cm="1">
        <f t="array" ref="H1335">IF(A1335="","",IF(COUNTIF(TOther[Frequency],$H$1)=0,0,SUMPRODUCT(--(IFERROR(MOD(A1335-TOther[Start Date],7),1)=0),--(TOther[Frequency]=$H$1),--(TOther[Start Date]&lt;=A1335),--(TOther[End Date Calc]&gt;=A1335),TOther[Amount])))</f>
        <v/>
      </c>
      <c r="I1335" s="8" t="str" cm="1">
        <f t="array" ref="I1335">IF(A1335="","",IF(COUNTIF(TOther[Frequency],$I$1)=0,0,SUMPRODUCT(--(IFERROR(MOD(A1335-TOther[Start Date],14),1)=0),--(TOther[Frequency]=$I$1),--(TOther[Start Date]&lt;=A1335),--(TOther[End Date Calc]&gt;=A1335),TOther[Amount])))</f>
        <v/>
      </c>
      <c r="J1335" s="8" t="str">
        <f>IF(A1335="","",IF(COUNTIF(TOther[Frequency],$J$1)=0,0,IF(OR(DAY(A1335)=1,DAY(A1335)=15),SUMIFS(TOther[Amount],TOther[Frequency],$J$1,TOther[Start Date],"&lt;="&amp;$A1335,TOther[End Date Calc],"&gt;="&amp;A1335),0)))</f>
        <v/>
      </c>
      <c r="K1335" s="8" t="str">
        <f>IF(A1335="","",IF(COUNTIF(TOther[Frequency],$K$1)=0,0,IF(A1335=(A1335-DAY(A1335)+1+2*7-WEEKDAY(A1335-DAY(A1335)+8-4,1)),SUMIFS(TOther[Amount],TOther[Frequency],$K$1,TOther[Start Date],"&lt;="&amp;$A1335,TOther[End Date Calc],"&gt;="&amp;A1335),0)))</f>
        <v/>
      </c>
      <c r="L1335" s="8" t="str">
        <f>IF(A1335="","",IF(COUNTIF(TOther[Frequency],$L$1)=0,0,IF(A1335=(A1335-DAY(A1335)+1+3*7-WEEKDAY(A1335-DAY(A1335)+8-4,1)),SUMIFS(TOther[Amount],TOther[Frequency],$L$1,TOther[Start Date],"&lt;="&amp;$A1335,TOther[End Date Calc],"&gt;="&amp;A1335),0)))</f>
        <v/>
      </c>
      <c r="M1335" s="8" t="str">
        <f>IF(A1335="","",IF(COUNTIF(TOther[Frequency],$M$1)=0,0,IF(A1335=(A1335-DAY(A1335)+1+4*7-WEEKDAY(A1335-DAY(A1335)+8-4,1)),SUMIFS(TOther[Amount],TOther[Frequency],$M$1,TOther[Start Date],"&lt;="&amp;$A1335,TOther[End Date Calc],"&gt;="&amp;A1335),0)))</f>
        <v/>
      </c>
      <c r="N1335" s="8" t="str" cm="1">
        <f t="array" ref="N1335">IF(A1335="","",IF(COUNTIF(TOther[Frequency],$N$1)=0,0,SUMPRODUCT(--(IFERROR(MOD(A1335-TOther[Start Date],28),1)=0),--(TOther[Frequency]=$N$1),--(TOther[Start Date]&lt;=A1335),--(TOther[End Date Calc]&gt;=A1335),TOther[Amount])))</f>
        <v/>
      </c>
      <c r="O1335" s="8" t="str" cm="1">
        <f t="array" ref="O1335">IF(A1335="","",IF(COUNTIF(TOther[Frequency],$O$1)=0,0,SUMPRODUCT(--(IFERROR(MOD(A1335-TOther[Start Date],42),1)=0),--(TOther[Frequency]=$O$1),--(TOther[Start Date]&lt;=A1335),--(TOther[End Date Calc]&gt;=A1335),TOther[Amount])))</f>
        <v/>
      </c>
      <c r="P1335" s="8" t="str" cm="1">
        <f t="array" ref="P1335">IF(A1335="","",IF(COUNTIF(TOther[Frequency],$P$1)=0,0,SUMPRODUCT(--(IFERROR(MOD(A1335-TOther[Start Date],56),1)=0),--(TOther[Frequency]=$P$1),--(TOther[Start Date]&lt;=A1335),--(TOther[End Date Calc]&gt;=A1335),TOther[Amount])))</f>
        <v/>
      </c>
      <c r="Q1335" s="8" t="str">
        <f>IF(A1335="","",IF(COUNTIF(TOther[Frequency],$Q$1)=0,0,IF(B1335="N",SUMIFS(TOther[Amount],TOther[Frequency],$Q$1,TOther[Start Date],"&lt;="&amp;$A1335,TOther[End Date Calc],"&gt;="&amp;A1335,TOther[Start Day],DAY(A1335)),SUMIFS(TOther[Amount],TOther[Frequency],$Q$1,TOther[Start Date],"&lt;="&amp;$A1335,TOther[End Date Calc],"&gt;="&amp;A1335,TOther[Start Day],"&gt;="&amp;DAY(A1335)))))</f>
        <v/>
      </c>
      <c r="R1335" s="8" t="str" cm="1">
        <f t="array" ref="R1335">IF(A1335="","",IF(COUNTIF(TOther[Frequency],R$1)=0,0,SUMPRODUCT(--(TOther[Frequency]=R$1),--(TOther[Start Date]&lt;=A1335),--(TOther[End Date Calc]&gt;=A1335),IF(B1335="N",--(TOther[Start Day]=DAY(A1335)),--(TOther[Start Day]&gt;=DAY(A1335))),--(IFERROR(MOD(TOther[Start Month]-MONTH(A1335)+2,2),1)=0),TOther[Amount])))</f>
        <v/>
      </c>
      <c r="S1335" s="8" t="str" cm="1">
        <f t="array" ref="S1335">IF(A1335="","",IF(COUNTIF(TOther[Frequency],S$1)=0,0,SUMPRODUCT(--(TOther[Frequency]=S$1),--(TOther[Start Date]&lt;=A1335),--(TOther[End Date Calc]&gt;=A1335),IF(B1335="N",--(TOther[Start Day]=DAY(A1335)),--(TOther[Start Day]&gt;=DAY(A1335))),--(IFERROR(MOD(TOther[Start Month]-MONTH(A1335)+3,3),1)=0),TOther[Amount])))</f>
        <v/>
      </c>
      <c r="T1335" s="8" t="str" cm="1">
        <f t="array" ref="T1335">IF($A1335="","",IF(COUNTIF(TOther[Frequency],T$1)=0,0,SUMPRODUCT(--(TOther[Frequency]=T$1),--(TOther[Start Date]&lt;=$A1335),--(TOther[End Date Calc]&gt;=$A1335),IF($B1335="N",--(TOther[Start Day]=DAY($A1335)),--(TOther[Start Day]&gt;=DAY($A1335))),--(IFERROR(MOD(TOther[Start Month]-MONTH($A1335)+4,4),1)=0),TOther[Amount])))</f>
        <v/>
      </c>
      <c r="U1335" s="8" t="str" cm="1">
        <f t="array" ref="U1335">IF(A1335="","",IF(COUNTIF(TOther[Frequency],$U$1)=0,0,SUMPRODUCT(--(TOther[Frequency]=$U$1),--(TOther[Start Date]&lt;=A1335),--(TOther[End Date Calc]&gt;=A1335),IF(B1335="N",--(TOther[Start Day]=DAY(A1335)),--(TOther[Start Day]&gt;=DAY(A1335))),--(IFERROR(MOD(TOther[Start Month]-MONTH(A1335)+6,6),1)=0),TOther[Amount])))</f>
        <v/>
      </c>
      <c r="V1335" s="8" t="str" cm="1">
        <f t="array" ref="V1335">IF(A1335="","",IF(COUNTIF(TOther[Frequency],$V$1)=0,0,SUMPRODUCT(--(TOther[Frequency]=$V$1),--(TOther[Start Date]&lt;=A1335),--(TOther[End Date Calc]&gt;=A1335),IF(B1335="N",--(TOther[Start Day]=DAY(A1335)),--(TOther[Start Day]&gt;=DAY(A1335))),--(IFERROR(MOD(TOther[Start Month]-MONTH(A1335)+12,12),1)=0),TOther[Amount])))</f>
        <v/>
      </c>
      <c r="W1335" s="8" t="str">
        <f>IF(A1335="","",SUMIFS(TOther[Amount],TOther[Start Date],A1335,TOther[Frequency],$W$1))</f>
        <v/>
      </c>
      <c r="X1335" s="9" t="str">
        <f t="shared" si="100"/>
        <v/>
      </c>
      <c r="Y1335" s="9" t="str">
        <f t="shared" si="104"/>
        <v/>
      </c>
      <c r="Z1335" s="8" t="str" cm="1">
        <f t="array" ref="Z1335">IF(A1335="","",IF(COUNTIF('2) Income'!$D$13:$D$32,"Weekly")=0,0,SUMPRODUCT(--(IFERROR(MOD(A1335-'2) Income'!$F$13:$F$32,7),1)=0),--('2) Income'!$D$13:$D$32="Weekly"),--('2) Income'!$F$13:$F$32&lt;=A1335),'2) Income'!$E$13:$E$32)))</f>
        <v/>
      </c>
      <c r="AA1335" s="8" t="str" cm="1">
        <f t="array" ref="AA1335">IF(A1335="","",IF(COUNTIF('2) Income'!$D$13:$D$32,"Every Other Week")=0,0,SUMPRODUCT(--(IFERROR(MOD(A1335-'2) Income'!$F$13:$F$32,14),1)=0),--('2) Income'!$D$13:$D$32="Every Other Week"),--('2) Income'!$F$13:$F$32&lt;=A1335),'2) Income'!$E$13:$E$32)))</f>
        <v/>
      </c>
      <c r="AB1335" s="8" t="str">
        <f>IF(A1335="","",IF(COUNTIF('2) Income'!$D$13:$D$32,"1st and 15th")=0,0,IF(OR(DAY(A1335)=1,DAY(A1335)=15),SUMIFS('2) Income'!$E$13:$E$32,'2) Income'!$D$13:$D$32,"1st and 15th",'2) Income'!$F$13:$F$32,"&lt;="&amp;$A1335),0)))</f>
        <v/>
      </c>
      <c r="AC1335" s="8" t="str">
        <f>IF(A1335="","",IF(COUNTIF('2) Income'!$D$13:$D$32,"2nd Wednesday")=0,0,IF(A1335=(A1335-DAY(A1335)+1+2*7-WEEKDAY(A1335-DAY(A1335)+8-4,1)),SUMIFS('2) Income'!$E$13:$E$32,'2) Income'!$D$13:$D$32,"2nd Wednesday",'2) Income'!$F$13:$F$32,"&lt;="&amp;$A1335),0)))</f>
        <v/>
      </c>
      <c r="AD1335" s="8" t="str">
        <f>IF(A1335="","",IF(COUNTIF('2) Income'!$D$13:$D$32,"3rd Wednesday")=0,0,IF(A1335=(A1335-DAY(A1335)+1+3*7-WEEKDAY(A1335-DAY(A1335)+8-4,1)),SUMIFS('2) Income'!$E$13:$E$32,'2) Income'!$D$13:$D$32,"3rd Wednesday",'2) Income'!$F$13:$F$32,"&lt;="&amp;$A1335),0)))</f>
        <v/>
      </c>
      <c r="AE1335" s="8" t="str">
        <f>IF(A1335="","",IF(COUNTIF('2) Income'!$D$13:$D$32,"4th Wednesday")=0,0,IF(A1335=(A1335-DAY(A1335)+1+4*7-WEEKDAY(A1335-DAY(A1335)+8-4,1)),SUMIFS('2) Income'!$E$13:$E$32,'2) Income'!$D$13:$D$32,"4th Wednesday",'2) Income'!$F$13:$F$32,"&lt;="&amp;$A1335),0)))</f>
        <v/>
      </c>
      <c r="AF1335" s="8" t="str" cm="1">
        <f t="array" ref="AF1335">IF(A1335="","",IF(COUNTIF('2) Income'!$D$13:$D$32,"Every 4 Weeks")=0,0,SUMPRODUCT(--(IFERROR(MOD(A1335-'2) Income'!$F$13:$F$32,28),1)=0),--('2) Income'!$D$13:$D$32="Every 4 Weeks"),--('2) Income'!$F$13:$F$32&lt;=A1335),'2) Income'!$E$13:$E$32)))</f>
        <v/>
      </c>
      <c r="AG1335" s="8" t="str">
        <f>IF(A1335="","",IF(COUNTIF('2) Income'!$D$13:$D$32,"Monthly")=0,0,IF(B1335="N",SUMIFS('2) Income'!$E$13:$E$32,'2) Income'!$D$13:$D$32,"monthly",'2) Income'!$F$13:$F$32,"&lt;="&amp;$A1335,'2) Income'!$I$13:$I$32,DAY(A1335)),SUMIFS('2) Income'!$E$13:$E$32,'2) Income'!$D$13:$D$32,"monthly",'2) Income'!$F$13:$F$32,"&lt;="&amp;$A1335,'2) Income'!$I$13:$I$32,"&gt;="&amp;DAY(A1335)))))</f>
        <v/>
      </c>
      <c r="AH1335" s="8" t="str" cm="1">
        <f t="array" ref="AH1335">IF(A1335="","",IF(COUNTIF('2) Income'!$D$13:$D$32,"Yearly")=0,0,SUMPRODUCT(--('2) Income'!$D$13:$D$32="Yearly"),--('2) Income'!$F$13:$F$32&lt;=A1335),IF(B1335="N",--('2) Income'!$I$13:$I$32=DAY(A1335)),--('2) Income'!$I$13:$I$32&gt;=DAY(A1335))),--(IFERROR(MOD('2) Income'!$H$13:$H$32-MONTH(A1335)+12,12),1)=0),'2) Income'!$E$13:$E$32)))</f>
        <v/>
      </c>
      <c r="AI1335" s="8" t="str">
        <f>IF(A1335="","",IF(COUNTIF('2) Income'!$D$13:$D$32,"one-time")=0,0,SUMIFS('2) Income'!$E$13:$E$32,'2) Income'!$D$13:$D$32,"one-time",'2) Income'!$F$13:$F$32,"="&amp;$A1335)))</f>
        <v/>
      </c>
      <c r="AJ1335" s="9" t="str">
        <f t="shared" si="101"/>
        <v/>
      </c>
    </row>
    <row r="1336" spans="1:36">
      <c r="A1336" s="7" t="str">
        <f>IF(A1335="","",IF(A1335+1&lt;='1) Period'!$E$21,A1335+1,""))</f>
        <v/>
      </c>
      <c r="B1336" s="7" t="e">
        <f t="shared" si="102"/>
        <v>#VALUE!</v>
      </c>
      <c r="C1336" t="e">
        <f t="shared" si="103"/>
        <v>#VALUE!</v>
      </c>
      <c r="D1336" s="8" t="str">
        <f>IF(A1336="","",IF(TEXT(A1336,"dddd")='4) Happy Money'!$E$23,WAllowance,0))</f>
        <v/>
      </c>
      <c r="E1336" s="8" t="str">
        <f>IF(A1336="","",IF(B1336="N",SUMIF(TMonthly[Day of the Month],DAY(A1336),TMonthly[Amount]),SUMIF(TMonthly[Day of the Month],"&gt;="&amp;DAY(A1336),TMonthly[Amount])))</f>
        <v/>
      </c>
      <c r="F1336" s="8" t="str" cm="1">
        <f t="array" ref="F1336">IF(A1336="","",SUMPRODUCT(--(TYearly[Due Date]&lt;=A1336),IF(B1336="N",--(TYearly[Day]=DAY(A1336)),--(TYearly[Day]&gt;=DAY(A1336))),--(IFERROR(MOD(TYearly[Month]-MONTH(A1336)+12,12),1)=0),TYearly[Amount]))</f>
        <v/>
      </c>
      <c r="G1336" s="8" t="str">
        <f>IF(A1336="","",SUMIF(TOneTime[Due Date],A1336,TOneTime[Amount]))</f>
        <v/>
      </c>
      <c r="H1336" s="8" t="str" cm="1">
        <f t="array" ref="H1336">IF(A1336="","",IF(COUNTIF(TOther[Frequency],$H$1)=0,0,SUMPRODUCT(--(IFERROR(MOD(A1336-TOther[Start Date],7),1)=0),--(TOther[Frequency]=$H$1),--(TOther[Start Date]&lt;=A1336),--(TOther[End Date Calc]&gt;=A1336),TOther[Amount])))</f>
        <v/>
      </c>
      <c r="I1336" s="8" t="str" cm="1">
        <f t="array" ref="I1336">IF(A1336="","",IF(COUNTIF(TOther[Frequency],$I$1)=0,0,SUMPRODUCT(--(IFERROR(MOD(A1336-TOther[Start Date],14),1)=0),--(TOther[Frequency]=$I$1),--(TOther[Start Date]&lt;=A1336),--(TOther[End Date Calc]&gt;=A1336),TOther[Amount])))</f>
        <v/>
      </c>
      <c r="J1336" s="8" t="str">
        <f>IF(A1336="","",IF(COUNTIF(TOther[Frequency],$J$1)=0,0,IF(OR(DAY(A1336)=1,DAY(A1336)=15),SUMIFS(TOther[Amount],TOther[Frequency],$J$1,TOther[Start Date],"&lt;="&amp;$A1336,TOther[End Date Calc],"&gt;="&amp;A1336),0)))</f>
        <v/>
      </c>
      <c r="K1336" s="8" t="str">
        <f>IF(A1336="","",IF(COUNTIF(TOther[Frequency],$K$1)=0,0,IF(A1336=(A1336-DAY(A1336)+1+2*7-WEEKDAY(A1336-DAY(A1336)+8-4,1)),SUMIFS(TOther[Amount],TOther[Frequency],$K$1,TOther[Start Date],"&lt;="&amp;$A1336,TOther[End Date Calc],"&gt;="&amp;A1336),0)))</f>
        <v/>
      </c>
      <c r="L1336" s="8" t="str">
        <f>IF(A1336="","",IF(COUNTIF(TOther[Frequency],$L$1)=0,0,IF(A1336=(A1336-DAY(A1336)+1+3*7-WEEKDAY(A1336-DAY(A1336)+8-4,1)),SUMIFS(TOther[Amount],TOther[Frequency],$L$1,TOther[Start Date],"&lt;="&amp;$A1336,TOther[End Date Calc],"&gt;="&amp;A1336),0)))</f>
        <v/>
      </c>
      <c r="M1336" s="8" t="str">
        <f>IF(A1336="","",IF(COUNTIF(TOther[Frequency],$M$1)=0,0,IF(A1336=(A1336-DAY(A1336)+1+4*7-WEEKDAY(A1336-DAY(A1336)+8-4,1)),SUMIFS(TOther[Amount],TOther[Frequency],$M$1,TOther[Start Date],"&lt;="&amp;$A1336,TOther[End Date Calc],"&gt;="&amp;A1336),0)))</f>
        <v/>
      </c>
      <c r="N1336" s="8" t="str" cm="1">
        <f t="array" ref="N1336">IF(A1336="","",IF(COUNTIF(TOther[Frequency],$N$1)=0,0,SUMPRODUCT(--(IFERROR(MOD(A1336-TOther[Start Date],28),1)=0),--(TOther[Frequency]=$N$1),--(TOther[Start Date]&lt;=A1336),--(TOther[End Date Calc]&gt;=A1336),TOther[Amount])))</f>
        <v/>
      </c>
      <c r="O1336" s="8" t="str" cm="1">
        <f t="array" ref="O1336">IF(A1336="","",IF(COUNTIF(TOther[Frequency],$O$1)=0,0,SUMPRODUCT(--(IFERROR(MOD(A1336-TOther[Start Date],42),1)=0),--(TOther[Frequency]=$O$1),--(TOther[Start Date]&lt;=A1336),--(TOther[End Date Calc]&gt;=A1336),TOther[Amount])))</f>
        <v/>
      </c>
      <c r="P1336" s="8" t="str" cm="1">
        <f t="array" ref="P1336">IF(A1336="","",IF(COUNTIF(TOther[Frequency],$P$1)=0,0,SUMPRODUCT(--(IFERROR(MOD(A1336-TOther[Start Date],56),1)=0),--(TOther[Frequency]=$P$1),--(TOther[Start Date]&lt;=A1336),--(TOther[End Date Calc]&gt;=A1336),TOther[Amount])))</f>
        <v/>
      </c>
      <c r="Q1336" s="8" t="str">
        <f>IF(A1336="","",IF(COUNTIF(TOther[Frequency],$Q$1)=0,0,IF(B1336="N",SUMIFS(TOther[Amount],TOther[Frequency],$Q$1,TOther[Start Date],"&lt;="&amp;$A1336,TOther[End Date Calc],"&gt;="&amp;A1336,TOther[Start Day],DAY(A1336)),SUMIFS(TOther[Amount],TOther[Frequency],$Q$1,TOther[Start Date],"&lt;="&amp;$A1336,TOther[End Date Calc],"&gt;="&amp;A1336,TOther[Start Day],"&gt;="&amp;DAY(A1336)))))</f>
        <v/>
      </c>
      <c r="R1336" s="8" t="str" cm="1">
        <f t="array" ref="R1336">IF(A1336="","",IF(COUNTIF(TOther[Frequency],R$1)=0,0,SUMPRODUCT(--(TOther[Frequency]=R$1),--(TOther[Start Date]&lt;=A1336),--(TOther[End Date Calc]&gt;=A1336),IF(B1336="N",--(TOther[Start Day]=DAY(A1336)),--(TOther[Start Day]&gt;=DAY(A1336))),--(IFERROR(MOD(TOther[Start Month]-MONTH(A1336)+2,2),1)=0),TOther[Amount])))</f>
        <v/>
      </c>
      <c r="S1336" s="8" t="str" cm="1">
        <f t="array" ref="S1336">IF(A1336="","",IF(COUNTIF(TOther[Frequency],S$1)=0,0,SUMPRODUCT(--(TOther[Frequency]=S$1),--(TOther[Start Date]&lt;=A1336),--(TOther[End Date Calc]&gt;=A1336),IF(B1336="N",--(TOther[Start Day]=DAY(A1336)),--(TOther[Start Day]&gt;=DAY(A1336))),--(IFERROR(MOD(TOther[Start Month]-MONTH(A1336)+3,3),1)=0),TOther[Amount])))</f>
        <v/>
      </c>
      <c r="T1336" s="8" t="str" cm="1">
        <f t="array" ref="T1336">IF($A1336="","",IF(COUNTIF(TOther[Frequency],T$1)=0,0,SUMPRODUCT(--(TOther[Frequency]=T$1),--(TOther[Start Date]&lt;=$A1336),--(TOther[End Date Calc]&gt;=$A1336),IF($B1336="N",--(TOther[Start Day]=DAY($A1336)),--(TOther[Start Day]&gt;=DAY($A1336))),--(IFERROR(MOD(TOther[Start Month]-MONTH($A1336)+4,4),1)=0),TOther[Amount])))</f>
        <v/>
      </c>
      <c r="U1336" s="8" t="str" cm="1">
        <f t="array" ref="U1336">IF(A1336="","",IF(COUNTIF(TOther[Frequency],$U$1)=0,0,SUMPRODUCT(--(TOther[Frequency]=$U$1),--(TOther[Start Date]&lt;=A1336),--(TOther[End Date Calc]&gt;=A1336),IF(B1336="N",--(TOther[Start Day]=DAY(A1336)),--(TOther[Start Day]&gt;=DAY(A1336))),--(IFERROR(MOD(TOther[Start Month]-MONTH(A1336)+6,6),1)=0),TOther[Amount])))</f>
        <v/>
      </c>
      <c r="V1336" s="8" t="str" cm="1">
        <f t="array" ref="V1336">IF(A1336="","",IF(COUNTIF(TOther[Frequency],$V$1)=0,0,SUMPRODUCT(--(TOther[Frequency]=$V$1),--(TOther[Start Date]&lt;=A1336),--(TOther[End Date Calc]&gt;=A1336),IF(B1336="N",--(TOther[Start Day]=DAY(A1336)),--(TOther[Start Day]&gt;=DAY(A1336))),--(IFERROR(MOD(TOther[Start Month]-MONTH(A1336)+12,12),1)=0),TOther[Amount])))</f>
        <v/>
      </c>
      <c r="W1336" s="8" t="str">
        <f>IF(A1336="","",SUMIFS(TOther[Amount],TOther[Start Date],A1336,TOther[Frequency],$W$1))</f>
        <v/>
      </c>
      <c r="X1336" s="9" t="str">
        <f t="shared" si="100"/>
        <v/>
      </c>
      <c r="Y1336" s="9" t="str">
        <f t="shared" si="104"/>
        <v/>
      </c>
      <c r="Z1336" s="8" t="str" cm="1">
        <f t="array" ref="Z1336">IF(A1336="","",IF(COUNTIF('2) Income'!$D$13:$D$32,"Weekly")=0,0,SUMPRODUCT(--(IFERROR(MOD(A1336-'2) Income'!$F$13:$F$32,7),1)=0),--('2) Income'!$D$13:$D$32="Weekly"),--('2) Income'!$F$13:$F$32&lt;=A1336),'2) Income'!$E$13:$E$32)))</f>
        <v/>
      </c>
      <c r="AA1336" s="8" t="str" cm="1">
        <f t="array" ref="AA1336">IF(A1336="","",IF(COUNTIF('2) Income'!$D$13:$D$32,"Every Other Week")=0,0,SUMPRODUCT(--(IFERROR(MOD(A1336-'2) Income'!$F$13:$F$32,14),1)=0),--('2) Income'!$D$13:$D$32="Every Other Week"),--('2) Income'!$F$13:$F$32&lt;=A1336),'2) Income'!$E$13:$E$32)))</f>
        <v/>
      </c>
      <c r="AB1336" s="8" t="str">
        <f>IF(A1336="","",IF(COUNTIF('2) Income'!$D$13:$D$32,"1st and 15th")=0,0,IF(OR(DAY(A1336)=1,DAY(A1336)=15),SUMIFS('2) Income'!$E$13:$E$32,'2) Income'!$D$13:$D$32,"1st and 15th",'2) Income'!$F$13:$F$32,"&lt;="&amp;$A1336),0)))</f>
        <v/>
      </c>
      <c r="AC1336" s="8" t="str">
        <f>IF(A1336="","",IF(COUNTIF('2) Income'!$D$13:$D$32,"2nd Wednesday")=0,0,IF(A1336=(A1336-DAY(A1336)+1+2*7-WEEKDAY(A1336-DAY(A1336)+8-4,1)),SUMIFS('2) Income'!$E$13:$E$32,'2) Income'!$D$13:$D$32,"2nd Wednesday",'2) Income'!$F$13:$F$32,"&lt;="&amp;$A1336),0)))</f>
        <v/>
      </c>
      <c r="AD1336" s="8" t="str">
        <f>IF(A1336="","",IF(COUNTIF('2) Income'!$D$13:$D$32,"3rd Wednesday")=0,0,IF(A1336=(A1336-DAY(A1336)+1+3*7-WEEKDAY(A1336-DAY(A1336)+8-4,1)),SUMIFS('2) Income'!$E$13:$E$32,'2) Income'!$D$13:$D$32,"3rd Wednesday",'2) Income'!$F$13:$F$32,"&lt;="&amp;$A1336),0)))</f>
        <v/>
      </c>
      <c r="AE1336" s="8" t="str">
        <f>IF(A1336="","",IF(COUNTIF('2) Income'!$D$13:$D$32,"4th Wednesday")=0,0,IF(A1336=(A1336-DAY(A1336)+1+4*7-WEEKDAY(A1336-DAY(A1336)+8-4,1)),SUMIFS('2) Income'!$E$13:$E$32,'2) Income'!$D$13:$D$32,"4th Wednesday",'2) Income'!$F$13:$F$32,"&lt;="&amp;$A1336),0)))</f>
        <v/>
      </c>
      <c r="AF1336" s="8" t="str" cm="1">
        <f t="array" ref="AF1336">IF(A1336="","",IF(COUNTIF('2) Income'!$D$13:$D$32,"Every 4 Weeks")=0,0,SUMPRODUCT(--(IFERROR(MOD(A1336-'2) Income'!$F$13:$F$32,28),1)=0),--('2) Income'!$D$13:$D$32="Every 4 Weeks"),--('2) Income'!$F$13:$F$32&lt;=A1336),'2) Income'!$E$13:$E$32)))</f>
        <v/>
      </c>
      <c r="AG1336" s="8" t="str">
        <f>IF(A1336="","",IF(COUNTIF('2) Income'!$D$13:$D$32,"Monthly")=0,0,IF(B1336="N",SUMIFS('2) Income'!$E$13:$E$32,'2) Income'!$D$13:$D$32,"monthly",'2) Income'!$F$13:$F$32,"&lt;="&amp;$A1336,'2) Income'!$I$13:$I$32,DAY(A1336)),SUMIFS('2) Income'!$E$13:$E$32,'2) Income'!$D$13:$D$32,"monthly",'2) Income'!$F$13:$F$32,"&lt;="&amp;$A1336,'2) Income'!$I$13:$I$32,"&gt;="&amp;DAY(A1336)))))</f>
        <v/>
      </c>
      <c r="AH1336" s="8" t="str" cm="1">
        <f t="array" ref="AH1336">IF(A1336="","",IF(COUNTIF('2) Income'!$D$13:$D$32,"Yearly")=0,0,SUMPRODUCT(--('2) Income'!$D$13:$D$32="Yearly"),--('2) Income'!$F$13:$F$32&lt;=A1336),IF(B1336="N",--('2) Income'!$I$13:$I$32=DAY(A1336)),--('2) Income'!$I$13:$I$32&gt;=DAY(A1336))),--(IFERROR(MOD('2) Income'!$H$13:$H$32-MONTH(A1336)+12,12),1)=0),'2) Income'!$E$13:$E$32)))</f>
        <v/>
      </c>
      <c r="AI1336" s="8" t="str">
        <f>IF(A1336="","",IF(COUNTIF('2) Income'!$D$13:$D$32,"one-time")=0,0,SUMIFS('2) Income'!$E$13:$E$32,'2) Income'!$D$13:$D$32,"one-time",'2) Income'!$F$13:$F$32,"="&amp;$A1336)))</f>
        <v/>
      </c>
      <c r="AJ1336" s="9" t="str">
        <f t="shared" si="101"/>
        <v/>
      </c>
    </row>
    <row r="1337" spans="1:36">
      <c r="A1337" s="7" t="str">
        <f>IF(A1336="","",IF(A1336+1&lt;='1) Period'!$E$21,A1336+1,""))</f>
        <v/>
      </c>
      <c r="B1337" s="7" t="e">
        <f t="shared" si="102"/>
        <v>#VALUE!</v>
      </c>
      <c r="C1337" t="e">
        <f t="shared" si="103"/>
        <v>#VALUE!</v>
      </c>
      <c r="D1337" s="8" t="str">
        <f>IF(A1337="","",IF(TEXT(A1337,"dddd")='4) Happy Money'!$E$23,WAllowance,0))</f>
        <v/>
      </c>
      <c r="E1337" s="8" t="str">
        <f>IF(A1337="","",IF(B1337="N",SUMIF(TMonthly[Day of the Month],DAY(A1337),TMonthly[Amount]),SUMIF(TMonthly[Day of the Month],"&gt;="&amp;DAY(A1337),TMonthly[Amount])))</f>
        <v/>
      </c>
      <c r="F1337" s="8" t="str" cm="1">
        <f t="array" ref="F1337">IF(A1337="","",SUMPRODUCT(--(TYearly[Due Date]&lt;=A1337),IF(B1337="N",--(TYearly[Day]=DAY(A1337)),--(TYearly[Day]&gt;=DAY(A1337))),--(IFERROR(MOD(TYearly[Month]-MONTH(A1337)+12,12),1)=0),TYearly[Amount]))</f>
        <v/>
      </c>
      <c r="G1337" s="8" t="str">
        <f>IF(A1337="","",SUMIF(TOneTime[Due Date],A1337,TOneTime[Amount]))</f>
        <v/>
      </c>
      <c r="H1337" s="8" t="str" cm="1">
        <f t="array" ref="H1337">IF(A1337="","",IF(COUNTIF(TOther[Frequency],$H$1)=0,0,SUMPRODUCT(--(IFERROR(MOD(A1337-TOther[Start Date],7),1)=0),--(TOther[Frequency]=$H$1),--(TOther[Start Date]&lt;=A1337),--(TOther[End Date Calc]&gt;=A1337),TOther[Amount])))</f>
        <v/>
      </c>
      <c r="I1337" s="8" t="str" cm="1">
        <f t="array" ref="I1337">IF(A1337="","",IF(COUNTIF(TOther[Frequency],$I$1)=0,0,SUMPRODUCT(--(IFERROR(MOD(A1337-TOther[Start Date],14),1)=0),--(TOther[Frequency]=$I$1),--(TOther[Start Date]&lt;=A1337),--(TOther[End Date Calc]&gt;=A1337),TOther[Amount])))</f>
        <v/>
      </c>
      <c r="J1337" s="8" t="str">
        <f>IF(A1337="","",IF(COUNTIF(TOther[Frequency],$J$1)=0,0,IF(OR(DAY(A1337)=1,DAY(A1337)=15),SUMIFS(TOther[Amount],TOther[Frequency],$J$1,TOther[Start Date],"&lt;="&amp;$A1337,TOther[End Date Calc],"&gt;="&amp;A1337),0)))</f>
        <v/>
      </c>
      <c r="K1337" s="8" t="str">
        <f>IF(A1337="","",IF(COUNTIF(TOther[Frequency],$K$1)=0,0,IF(A1337=(A1337-DAY(A1337)+1+2*7-WEEKDAY(A1337-DAY(A1337)+8-4,1)),SUMIFS(TOther[Amount],TOther[Frequency],$K$1,TOther[Start Date],"&lt;="&amp;$A1337,TOther[End Date Calc],"&gt;="&amp;A1337),0)))</f>
        <v/>
      </c>
      <c r="L1337" s="8" t="str">
        <f>IF(A1337="","",IF(COUNTIF(TOther[Frequency],$L$1)=0,0,IF(A1337=(A1337-DAY(A1337)+1+3*7-WEEKDAY(A1337-DAY(A1337)+8-4,1)),SUMIFS(TOther[Amount],TOther[Frequency],$L$1,TOther[Start Date],"&lt;="&amp;$A1337,TOther[End Date Calc],"&gt;="&amp;A1337),0)))</f>
        <v/>
      </c>
      <c r="M1337" s="8" t="str">
        <f>IF(A1337="","",IF(COUNTIF(TOther[Frequency],$M$1)=0,0,IF(A1337=(A1337-DAY(A1337)+1+4*7-WEEKDAY(A1337-DAY(A1337)+8-4,1)),SUMIFS(TOther[Amount],TOther[Frequency],$M$1,TOther[Start Date],"&lt;="&amp;$A1337,TOther[End Date Calc],"&gt;="&amp;A1337),0)))</f>
        <v/>
      </c>
      <c r="N1337" s="8" t="str" cm="1">
        <f t="array" ref="N1337">IF(A1337="","",IF(COUNTIF(TOther[Frequency],$N$1)=0,0,SUMPRODUCT(--(IFERROR(MOD(A1337-TOther[Start Date],28),1)=0),--(TOther[Frequency]=$N$1),--(TOther[Start Date]&lt;=A1337),--(TOther[End Date Calc]&gt;=A1337),TOther[Amount])))</f>
        <v/>
      </c>
      <c r="O1337" s="8" t="str" cm="1">
        <f t="array" ref="O1337">IF(A1337="","",IF(COUNTIF(TOther[Frequency],$O$1)=0,0,SUMPRODUCT(--(IFERROR(MOD(A1337-TOther[Start Date],42),1)=0),--(TOther[Frequency]=$O$1),--(TOther[Start Date]&lt;=A1337),--(TOther[End Date Calc]&gt;=A1337),TOther[Amount])))</f>
        <v/>
      </c>
      <c r="P1337" s="8" t="str" cm="1">
        <f t="array" ref="P1337">IF(A1337="","",IF(COUNTIF(TOther[Frequency],$P$1)=0,0,SUMPRODUCT(--(IFERROR(MOD(A1337-TOther[Start Date],56),1)=0),--(TOther[Frequency]=$P$1),--(TOther[Start Date]&lt;=A1337),--(TOther[End Date Calc]&gt;=A1337),TOther[Amount])))</f>
        <v/>
      </c>
      <c r="Q1337" s="8" t="str">
        <f>IF(A1337="","",IF(COUNTIF(TOther[Frequency],$Q$1)=0,0,IF(B1337="N",SUMIFS(TOther[Amount],TOther[Frequency],$Q$1,TOther[Start Date],"&lt;="&amp;$A1337,TOther[End Date Calc],"&gt;="&amp;A1337,TOther[Start Day],DAY(A1337)),SUMIFS(TOther[Amount],TOther[Frequency],$Q$1,TOther[Start Date],"&lt;="&amp;$A1337,TOther[End Date Calc],"&gt;="&amp;A1337,TOther[Start Day],"&gt;="&amp;DAY(A1337)))))</f>
        <v/>
      </c>
      <c r="R1337" s="8" t="str" cm="1">
        <f t="array" ref="R1337">IF(A1337="","",IF(COUNTIF(TOther[Frequency],R$1)=0,0,SUMPRODUCT(--(TOther[Frequency]=R$1),--(TOther[Start Date]&lt;=A1337),--(TOther[End Date Calc]&gt;=A1337),IF(B1337="N",--(TOther[Start Day]=DAY(A1337)),--(TOther[Start Day]&gt;=DAY(A1337))),--(IFERROR(MOD(TOther[Start Month]-MONTH(A1337)+2,2),1)=0),TOther[Amount])))</f>
        <v/>
      </c>
      <c r="S1337" s="8" t="str" cm="1">
        <f t="array" ref="S1337">IF(A1337="","",IF(COUNTIF(TOther[Frequency],S$1)=0,0,SUMPRODUCT(--(TOther[Frequency]=S$1),--(TOther[Start Date]&lt;=A1337),--(TOther[End Date Calc]&gt;=A1337),IF(B1337="N",--(TOther[Start Day]=DAY(A1337)),--(TOther[Start Day]&gt;=DAY(A1337))),--(IFERROR(MOD(TOther[Start Month]-MONTH(A1337)+3,3),1)=0),TOther[Amount])))</f>
        <v/>
      </c>
      <c r="T1337" s="8" t="str" cm="1">
        <f t="array" ref="T1337">IF($A1337="","",IF(COUNTIF(TOther[Frequency],T$1)=0,0,SUMPRODUCT(--(TOther[Frequency]=T$1),--(TOther[Start Date]&lt;=$A1337),--(TOther[End Date Calc]&gt;=$A1337),IF($B1337="N",--(TOther[Start Day]=DAY($A1337)),--(TOther[Start Day]&gt;=DAY($A1337))),--(IFERROR(MOD(TOther[Start Month]-MONTH($A1337)+4,4),1)=0),TOther[Amount])))</f>
        <v/>
      </c>
      <c r="U1337" s="8" t="str" cm="1">
        <f t="array" ref="U1337">IF(A1337="","",IF(COUNTIF(TOther[Frequency],$U$1)=0,0,SUMPRODUCT(--(TOther[Frequency]=$U$1),--(TOther[Start Date]&lt;=A1337),--(TOther[End Date Calc]&gt;=A1337),IF(B1337="N",--(TOther[Start Day]=DAY(A1337)),--(TOther[Start Day]&gt;=DAY(A1337))),--(IFERROR(MOD(TOther[Start Month]-MONTH(A1337)+6,6),1)=0),TOther[Amount])))</f>
        <v/>
      </c>
      <c r="V1337" s="8" t="str" cm="1">
        <f t="array" ref="V1337">IF(A1337="","",IF(COUNTIF(TOther[Frequency],$V$1)=0,0,SUMPRODUCT(--(TOther[Frequency]=$V$1),--(TOther[Start Date]&lt;=A1337),--(TOther[End Date Calc]&gt;=A1337),IF(B1337="N",--(TOther[Start Day]=DAY(A1337)),--(TOther[Start Day]&gt;=DAY(A1337))),--(IFERROR(MOD(TOther[Start Month]-MONTH(A1337)+12,12),1)=0),TOther[Amount])))</f>
        <v/>
      </c>
      <c r="W1337" s="8" t="str">
        <f>IF(A1337="","",SUMIFS(TOther[Amount],TOther[Start Date],A1337,TOther[Frequency],$W$1))</f>
        <v/>
      </c>
      <c r="X1337" s="9" t="str">
        <f t="shared" si="100"/>
        <v/>
      </c>
      <c r="Y1337" s="9" t="str">
        <f t="shared" si="104"/>
        <v/>
      </c>
      <c r="Z1337" s="8" t="str" cm="1">
        <f t="array" ref="Z1337">IF(A1337="","",IF(COUNTIF('2) Income'!$D$13:$D$32,"Weekly")=0,0,SUMPRODUCT(--(IFERROR(MOD(A1337-'2) Income'!$F$13:$F$32,7),1)=0),--('2) Income'!$D$13:$D$32="Weekly"),--('2) Income'!$F$13:$F$32&lt;=A1337),'2) Income'!$E$13:$E$32)))</f>
        <v/>
      </c>
      <c r="AA1337" s="8" t="str" cm="1">
        <f t="array" ref="AA1337">IF(A1337="","",IF(COUNTIF('2) Income'!$D$13:$D$32,"Every Other Week")=0,0,SUMPRODUCT(--(IFERROR(MOD(A1337-'2) Income'!$F$13:$F$32,14),1)=0),--('2) Income'!$D$13:$D$32="Every Other Week"),--('2) Income'!$F$13:$F$32&lt;=A1337),'2) Income'!$E$13:$E$32)))</f>
        <v/>
      </c>
      <c r="AB1337" s="8" t="str">
        <f>IF(A1337="","",IF(COUNTIF('2) Income'!$D$13:$D$32,"1st and 15th")=0,0,IF(OR(DAY(A1337)=1,DAY(A1337)=15),SUMIFS('2) Income'!$E$13:$E$32,'2) Income'!$D$13:$D$32,"1st and 15th",'2) Income'!$F$13:$F$32,"&lt;="&amp;$A1337),0)))</f>
        <v/>
      </c>
      <c r="AC1337" s="8" t="str">
        <f>IF(A1337="","",IF(COUNTIF('2) Income'!$D$13:$D$32,"2nd Wednesday")=0,0,IF(A1337=(A1337-DAY(A1337)+1+2*7-WEEKDAY(A1337-DAY(A1337)+8-4,1)),SUMIFS('2) Income'!$E$13:$E$32,'2) Income'!$D$13:$D$32,"2nd Wednesday",'2) Income'!$F$13:$F$32,"&lt;="&amp;$A1337),0)))</f>
        <v/>
      </c>
      <c r="AD1337" s="8" t="str">
        <f>IF(A1337="","",IF(COUNTIF('2) Income'!$D$13:$D$32,"3rd Wednesday")=0,0,IF(A1337=(A1337-DAY(A1337)+1+3*7-WEEKDAY(A1337-DAY(A1337)+8-4,1)),SUMIFS('2) Income'!$E$13:$E$32,'2) Income'!$D$13:$D$32,"3rd Wednesday",'2) Income'!$F$13:$F$32,"&lt;="&amp;$A1337),0)))</f>
        <v/>
      </c>
      <c r="AE1337" s="8" t="str">
        <f>IF(A1337="","",IF(COUNTIF('2) Income'!$D$13:$D$32,"4th Wednesday")=0,0,IF(A1337=(A1337-DAY(A1337)+1+4*7-WEEKDAY(A1337-DAY(A1337)+8-4,1)),SUMIFS('2) Income'!$E$13:$E$32,'2) Income'!$D$13:$D$32,"4th Wednesday",'2) Income'!$F$13:$F$32,"&lt;="&amp;$A1337),0)))</f>
        <v/>
      </c>
      <c r="AF1337" s="8" t="str" cm="1">
        <f t="array" ref="AF1337">IF(A1337="","",IF(COUNTIF('2) Income'!$D$13:$D$32,"Every 4 Weeks")=0,0,SUMPRODUCT(--(IFERROR(MOD(A1337-'2) Income'!$F$13:$F$32,28),1)=0),--('2) Income'!$D$13:$D$32="Every 4 Weeks"),--('2) Income'!$F$13:$F$32&lt;=A1337),'2) Income'!$E$13:$E$32)))</f>
        <v/>
      </c>
      <c r="AG1337" s="8" t="str">
        <f>IF(A1337="","",IF(COUNTIF('2) Income'!$D$13:$D$32,"Monthly")=0,0,IF(B1337="N",SUMIFS('2) Income'!$E$13:$E$32,'2) Income'!$D$13:$D$32,"monthly",'2) Income'!$F$13:$F$32,"&lt;="&amp;$A1337,'2) Income'!$I$13:$I$32,DAY(A1337)),SUMIFS('2) Income'!$E$13:$E$32,'2) Income'!$D$13:$D$32,"monthly",'2) Income'!$F$13:$F$32,"&lt;="&amp;$A1337,'2) Income'!$I$13:$I$32,"&gt;="&amp;DAY(A1337)))))</f>
        <v/>
      </c>
      <c r="AH1337" s="8" t="str" cm="1">
        <f t="array" ref="AH1337">IF(A1337="","",IF(COUNTIF('2) Income'!$D$13:$D$32,"Yearly")=0,0,SUMPRODUCT(--('2) Income'!$D$13:$D$32="Yearly"),--('2) Income'!$F$13:$F$32&lt;=A1337),IF(B1337="N",--('2) Income'!$I$13:$I$32=DAY(A1337)),--('2) Income'!$I$13:$I$32&gt;=DAY(A1337))),--(IFERROR(MOD('2) Income'!$H$13:$H$32-MONTH(A1337)+12,12),1)=0),'2) Income'!$E$13:$E$32)))</f>
        <v/>
      </c>
      <c r="AI1337" s="8" t="str">
        <f>IF(A1337="","",IF(COUNTIF('2) Income'!$D$13:$D$32,"one-time")=0,0,SUMIFS('2) Income'!$E$13:$E$32,'2) Income'!$D$13:$D$32,"one-time",'2) Income'!$F$13:$F$32,"="&amp;$A1337)))</f>
        <v/>
      </c>
      <c r="AJ1337" s="9" t="str">
        <f t="shared" si="101"/>
        <v/>
      </c>
    </row>
    <row r="1338" spans="1:36">
      <c r="A1338" s="7" t="str">
        <f>IF(A1337="","",IF(A1337+1&lt;='1) Period'!$E$21,A1337+1,""))</f>
        <v/>
      </c>
      <c r="B1338" s="7" t="e">
        <f t="shared" si="102"/>
        <v>#VALUE!</v>
      </c>
      <c r="C1338" t="e">
        <f t="shared" si="103"/>
        <v>#VALUE!</v>
      </c>
      <c r="D1338" s="8" t="str">
        <f>IF(A1338="","",IF(TEXT(A1338,"dddd")='4) Happy Money'!$E$23,WAllowance,0))</f>
        <v/>
      </c>
      <c r="E1338" s="8" t="str">
        <f>IF(A1338="","",IF(B1338="N",SUMIF(TMonthly[Day of the Month],DAY(A1338),TMonthly[Amount]),SUMIF(TMonthly[Day of the Month],"&gt;="&amp;DAY(A1338),TMonthly[Amount])))</f>
        <v/>
      </c>
      <c r="F1338" s="8" t="str" cm="1">
        <f t="array" ref="F1338">IF(A1338="","",SUMPRODUCT(--(TYearly[Due Date]&lt;=A1338),IF(B1338="N",--(TYearly[Day]=DAY(A1338)),--(TYearly[Day]&gt;=DAY(A1338))),--(IFERROR(MOD(TYearly[Month]-MONTH(A1338)+12,12),1)=0),TYearly[Amount]))</f>
        <v/>
      </c>
      <c r="G1338" s="8" t="str">
        <f>IF(A1338="","",SUMIF(TOneTime[Due Date],A1338,TOneTime[Amount]))</f>
        <v/>
      </c>
      <c r="H1338" s="8" t="str" cm="1">
        <f t="array" ref="H1338">IF(A1338="","",IF(COUNTIF(TOther[Frequency],$H$1)=0,0,SUMPRODUCT(--(IFERROR(MOD(A1338-TOther[Start Date],7),1)=0),--(TOther[Frequency]=$H$1),--(TOther[Start Date]&lt;=A1338),--(TOther[End Date Calc]&gt;=A1338),TOther[Amount])))</f>
        <v/>
      </c>
      <c r="I1338" s="8" t="str" cm="1">
        <f t="array" ref="I1338">IF(A1338="","",IF(COUNTIF(TOther[Frequency],$I$1)=0,0,SUMPRODUCT(--(IFERROR(MOD(A1338-TOther[Start Date],14),1)=0),--(TOther[Frequency]=$I$1),--(TOther[Start Date]&lt;=A1338),--(TOther[End Date Calc]&gt;=A1338),TOther[Amount])))</f>
        <v/>
      </c>
      <c r="J1338" s="8" t="str">
        <f>IF(A1338="","",IF(COUNTIF(TOther[Frequency],$J$1)=0,0,IF(OR(DAY(A1338)=1,DAY(A1338)=15),SUMIFS(TOther[Amount],TOther[Frequency],$J$1,TOther[Start Date],"&lt;="&amp;$A1338,TOther[End Date Calc],"&gt;="&amp;A1338),0)))</f>
        <v/>
      </c>
      <c r="K1338" s="8" t="str">
        <f>IF(A1338="","",IF(COUNTIF(TOther[Frequency],$K$1)=0,0,IF(A1338=(A1338-DAY(A1338)+1+2*7-WEEKDAY(A1338-DAY(A1338)+8-4,1)),SUMIFS(TOther[Amount],TOther[Frequency],$K$1,TOther[Start Date],"&lt;="&amp;$A1338,TOther[End Date Calc],"&gt;="&amp;A1338),0)))</f>
        <v/>
      </c>
      <c r="L1338" s="8" t="str">
        <f>IF(A1338="","",IF(COUNTIF(TOther[Frequency],$L$1)=0,0,IF(A1338=(A1338-DAY(A1338)+1+3*7-WEEKDAY(A1338-DAY(A1338)+8-4,1)),SUMIFS(TOther[Amount],TOther[Frequency],$L$1,TOther[Start Date],"&lt;="&amp;$A1338,TOther[End Date Calc],"&gt;="&amp;A1338),0)))</f>
        <v/>
      </c>
      <c r="M1338" s="8" t="str">
        <f>IF(A1338="","",IF(COUNTIF(TOther[Frequency],$M$1)=0,0,IF(A1338=(A1338-DAY(A1338)+1+4*7-WEEKDAY(A1338-DAY(A1338)+8-4,1)),SUMIFS(TOther[Amount],TOther[Frequency],$M$1,TOther[Start Date],"&lt;="&amp;$A1338,TOther[End Date Calc],"&gt;="&amp;A1338),0)))</f>
        <v/>
      </c>
      <c r="N1338" s="8" t="str" cm="1">
        <f t="array" ref="N1338">IF(A1338="","",IF(COUNTIF(TOther[Frequency],$N$1)=0,0,SUMPRODUCT(--(IFERROR(MOD(A1338-TOther[Start Date],28),1)=0),--(TOther[Frequency]=$N$1),--(TOther[Start Date]&lt;=A1338),--(TOther[End Date Calc]&gt;=A1338),TOther[Amount])))</f>
        <v/>
      </c>
      <c r="O1338" s="8" t="str" cm="1">
        <f t="array" ref="O1338">IF(A1338="","",IF(COUNTIF(TOther[Frequency],$O$1)=0,0,SUMPRODUCT(--(IFERROR(MOD(A1338-TOther[Start Date],42),1)=0),--(TOther[Frequency]=$O$1),--(TOther[Start Date]&lt;=A1338),--(TOther[End Date Calc]&gt;=A1338),TOther[Amount])))</f>
        <v/>
      </c>
      <c r="P1338" s="8" t="str" cm="1">
        <f t="array" ref="P1338">IF(A1338="","",IF(COUNTIF(TOther[Frequency],$P$1)=0,0,SUMPRODUCT(--(IFERROR(MOD(A1338-TOther[Start Date],56),1)=0),--(TOther[Frequency]=$P$1),--(TOther[Start Date]&lt;=A1338),--(TOther[End Date Calc]&gt;=A1338),TOther[Amount])))</f>
        <v/>
      </c>
      <c r="Q1338" s="8" t="str">
        <f>IF(A1338="","",IF(COUNTIF(TOther[Frequency],$Q$1)=0,0,IF(B1338="N",SUMIFS(TOther[Amount],TOther[Frequency],$Q$1,TOther[Start Date],"&lt;="&amp;$A1338,TOther[End Date Calc],"&gt;="&amp;A1338,TOther[Start Day],DAY(A1338)),SUMIFS(TOther[Amount],TOther[Frequency],$Q$1,TOther[Start Date],"&lt;="&amp;$A1338,TOther[End Date Calc],"&gt;="&amp;A1338,TOther[Start Day],"&gt;="&amp;DAY(A1338)))))</f>
        <v/>
      </c>
      <c r="R1338" s="8" t="str" cm="1">
        <f t="array" ref="R1338">IF(A1338="","",IF(COUNTIF(TOther[Frequency],R$1)=0,0,SUMPRODUCT(--(TOther[Frequency]=R$1),--(TOther[Start Date]&lt;=A1338),--(TOther[End Date Calc]&gt;=A1338),IF(B1338="N",--(TOther[Start Day]=DAY(A1338)),--(TOther[Start Day]&gt;=DAY(A1338))),--(IFERROR(MOD(TOther[Start Month]-MONTH(A1338)+2,2),1)=0),TOther[Amount])))</f>
        <v/>
      </c>
      <c r="S1338" s="8" t="str" cm="1">
        <f t="array" ref="S1338">IF(A1338="","",IF(COUNTIF(TOther[Frequency],S$1)=0,0,SUMPRODUCT(--(TOther[Frequency]=S$1),--(TOther[Start Date]&lt;=A1338),--(TOther[End Date Calc]&gt;=A1338),IF(B1338="N",--(TOther[Start Day]=DAY(A1338)),--(TOther[Start Day]&gt;=DAY(A1338))),--(IFERROR(MOD(TOther[Start Month]-MONTH(A1338)+3,3),1)=0),TOther[Amount])))</f>
        <v/>
      </c>
      <c r="T1338" s="8" t="str" cm="1">
        <f t="array" ref="T1338">IF($A1338="","",IF(COUNTIF(TOther[Frequency],T$1)=0,0,SUMPRODUCT(--(TOther[Frequency]=T$1),--(TOther[Start Date]&lt;=$A1338),--(TOther[End Date Calc]&gt;=$A1338),IF($B1338="N",--(TOther[Start Day]=DAY($A1338)),--(TOther[Start Day]&gt;=DAY($A1338))),--(IFERROR(MOD(TOther[Start Month]-MONTH($A1338)+4,4),1)=0),TOther[Amount])))</f>
        <v/>
      </c>
      <c r="U1338" s="8" t="str" cm="1">
        <f t="array" ref="U1338">IF(A1338="","",IF(COUNTIF(TOther[Frequency],$U$1)=0,0,SUMPRODUCT(--(TOther[Frequency]=$U$1),--(TOther[Start Date]&lt;=A1338),--(TOther[End Date Calc]&gt;=A1338),IF(B1338="N",--(TOther[Start Day]=DAY(A1338)),--(TOther[Start Day]&gt;=DAY(A1338))),--(IFERROR(MOD(TOther[Start Month]-MONTH(A1338)+6,6),1)=0),TOther[Amount])))</f>
        <v/>
      </c>
      <c r="V1338" s="8" t="str" cm="1">
        <f t="array" ref="V1338">IF(A1338="","",IF(COUNTIF(TOther[Frequency],$V$1)=0,0,SUMPRODUCT(--(TOther[Frequency]=$V$1),--(TOther[Start Date]&lt;=A1338),--(TOther[End Date Calc]&gt;=A1338),IF(B1338="N",--(TOther[Start Day]=DAY(A1338)),--(TOther[Start Day]&gt;=DAY(A1338))),--(IFERROR(MOD(TOther[Start Month]-MONTH(A1338)+12,12),1)=0),TOther[Amount])))</f>
        <v/>
      </c>
      <c r="W1338" s="8" t="str">
        <f>IF(A1338="","",SUMIFS(TOther[Amount],TOther[Start Date],A1338,TOther[Frequency],$W$1))</f>
        <v/>
      </c>
      <c r="X1338" s="9" t="str">
        <f t="shared" si="100"/>
        <v/>
      </c>
      <c r="Y1338" s="9" t="str">
        <f t="shared" si="104"/>
        <v/>
      </c>
      <c r="Z1338" s="8" t="str" cm="1">
        <f t="array" ref="Z1338">IF(A1338="","",IF(COUNTIF('2) Income'!$D$13:$D$32,"Weekly")=0,0,SUMPRODUCT(--(IFERROR(MOD(A1338-'2) Income'!$F$13:$F$32,7),1)=0),--('2) Income'!$D$13:$D$32="Weekly"),--('2) Income'!$F$13:$F$32&lt;=A1338),'2) Income'!$E$13:$E$32)))</f>
        <v/>
      </c>
      <c r="AA1338" s="8" t="str" cm="1">
        <f t="array" ref="AA1338">IF(A1338="","",IF(COUNTIF('2) Income'!$D$13:$D$32,"Every Other Week")=0,0,SUMPRODUCT(--(IFERROR(MOD(A1338-'2) Income'!$F$13:$F$32,14),1)=0),--('2) Income'!$D$13:$D$32="Every Other Week"),--('2) Income'!$F$13:$F$32&lt;=A1338),'2) Income'!$E$13:$E$32)))</f>
        <v/>
      </c>
      <c r="AB1338" s="8" t="str">
        <f>IF(A1338="","",IF(COUNTIF('2) Income'!$D$13:$D$32,"1st and 15th")=0,0,IF(OR(DAY(A1338)=1,DAY(A1338)=15),SUMIFS('2) Income'!$E$13:$E$32,'2) Income'!$D$13:$D$32,"1st and 15th",'2) Income'!$F$13:$F$32,"&lt;="&amp;$A1338),0)))</f>
        <v/>
      </c>
      <c r="AC1338" s="8" t="str">
        <f>IF(A1338="","",IF(COUNTIF('2) Income'!$D$13:$D$32,"2nd Wednesday")=0,0,IF(A1338=(A1338-DAY(A1338)+1+2*7-WEEKDAY(A1338-DAY(A1338)+8-4,1)),SUMIFS('2) Income'!$E$13:$E$32,'2) Income'!$D$13:$D$32,"2nd Wednesday",'2) Income'!$F$13:$F$32,"&lt;="&amp;$A1338),0)))</f>
        <v/>
      </c>
      <c r="AD1338" s="8" t="str">
        <f>IF(A1338="","",IF(COUNTIF('2) Income'!$D$13:$D$32,"3rd Wednesday")=0,0,IF(A1338=(A1338-DAY(A1338)+1+3*7-WEEKDAY(A1338-DAY(A1338)+8-4,1)),SUMIFS('2) Income'!$E$13:$E$32,'2) Income'!$D$13:$D$32,"3rd Wednesday",'2) Income'!$F$13:$F$32,"&lt;="&amp;$A1338),0)))</f>
        <v/>
      </c>
      <c r="AE1338" s="8" t="str">
        <f>IF(A1338="","",IF(COUNTIF('2) Income'!$D$13:$D$32,"4th Wednesday")=0,0,IF(A1338=(A1338-DAY(A1338)+1+4*7-WEEKDAY(A1338-DAY(A1338)+8-4,1)),SUMIFS('2) Income'!$E$13:$E$32,'2) Income'!$D$13:$D$32,"4th Wednesday",'2) Income'!$F$13:$F$32,"&lt;="&amp;$A1338),0)))</f>
        <v/>
      </c>
      <c r="AF1338" s="8" t="str" cm="1">
        <f t="array" ref="AF1338">IF(A1338="","",IF(COUNTIF('2) Income'!$D$13:$D$32,"Every 4 Weeks")=0,0,SUMPRODUCT(--(IFERROR(MOD(A1338-'2) Income'!$F$13:$F$32,28),1)=0),--('2) Income'!$D$13:$D$32="Every 4 Weeks"),--('2) Income'!$F$13:$F$32&lt;=A1338),'2) Income'!$E$13:$E$32)))</f>
        <v/>
      </c>
      <c r="AG1338" s="8" t="str">
        <f>IF(A1338="","",IF(COUNTIF('2) Income'!$D$13:$D$32,"Monthly")=0,0,IF(B1338="N",SUMIFS('2) Income'!$E$13:$E$32,'2) Income'!$D$13:$D$32,"monthly",'2) Income'!$F$13:$F$32,"&lt;="&amp;$A1338,'2) Income'!$I$13:$I$32,DAY(A1338)),SUMIFS('2) Income'!$E$13:$E$32,'2) Income'!$D$13:$D$32,"monthly",'2) Income'!$F$13:$F$32,"&lt;="&amp;$A1338,'2) Income'!$I$13:$I$32,"&gt;="&amp;DAY(A1338)))))</f>
        <v/>
      </c>
      <c r="AH1338" s="8" t="str" cm="1">
        <f t="array" ref="AH1338">IF(A1338="","",IF(COUNTIF('2) Income'!$D$13:$D$32,"Yearly")=0,0,SUMPRODUCT(--('2) Income'!$D$13:$D$32="Yearly"),--('2) Income'!$F$13:$F$32&lt;=A1338),IF(B1338="N",--('2) Income'!$I$13:$I$32=DAY(A1338)),--('2) Income'!$I$13:$I$32&gt;=DAY(A1338))),--(IFERROR(MOD('2) Income'!$H$13:$H$32-MONTH(A1338)+12,12),1)=0),'2) Income'!$E$13:$E$32)))</f>
        <v/>
      </c>
      <c r="AI1338" s="8" t="str">
        <f>IF(A1338="","",IF(COUNTIF('2) Income'!$D$13:$D$32,"one-time")=0,0,SUMIFS('2) Income'!$E$13:$E$32,'2) Income'!$D$13:$D$32,"one-time",'2) Income'!$F$13:$F$32,"="&amp;$A1338)))</f>
        <v/>
      </c>
      <c r="AJ1338" s="9" t="str">
        <f t="shared" si="101"/>
        <v/>
      </c>
    </row>
    <row r="1339" spans="1:36">
      <c r="A1339" s="7" t="str">
        <f>IF(A1338="","",IF(A1338+1&lt;='1) Period'!$E$21,A1338+1,""))</f>
        <v/>
      </c>
      <c r="B1339" s="7" t="e">
        <f t="shared" si="102"/>
        <v>#VALUE!</v>
      </c>
      <c r="C1339" t="e">
        <f t="shared" si="103"/>
        <v>#VALUE!</v>
      </c>
      <c r="D1339" s="8" t="str">
        <f>IF(A1339="","",IF(TEXT(A1339,"dddd")='4) Happy Money'!$E$23,WAllowance,0))</f>
        <v/>
      </c>
      <c r="E1339" s="8" t="str">
        <f>IF(A1339="","",IF(B1339="N",SUMIF(TMonthly[Day of the Month],DAY(A1339),TMonthly[Amount]),SUMIF(TMonthly[Day of the Month],"&gt;="&amp;DAY(A1339),TMonthly[Amount])))</f>
        <v/>
      </c>
      <c r="F1339" s="8" t="str" cm="1">
        <f t="array" ref="F1339">IF(A1339="","",SUMPRODUCT(--(TYearly[Due Date]&lt;=A1339),IF(B1339="N",--(TYearly[Day]=DAY(A1339)),--(TYearly[Day]&gt;=DAY(A1339))),--(IFERROR(MOD(TYearly[Month]-MONTH(A1339)+12,12),1)=0),TYearly[Amount]))</f>
        <v/>
      </c>
      <c r="G1339" s="8" t="str">
        <f>IF(A1339="","",SUMIF(TOneTime[Due Date],A1339,TOneTime[Amount]))</f>
        <v/>
      </c>
      <c r="H1339" s="8" t="str" cm="1">
        <f t="array" ref="H1339">IF(A1339="","",IF(COUNTIF(TOther[Frequency],$H$1)=0,0,SUMPRODUCT(--(IFERROR(MOD(A1339-TOther[Start Date],7),1)=0),--(TOther[Frequency]=$H$1),--(TOther[Start Date]&lt;=A1339),--(TOther[End Date Calc]&gt;=A1339),TOther[Amount])))</f>
        <v/>
      </c>
      <c r="I1339" s="8" t="str" cm="1">
        <f t="array" ref="I1339">IF(A1339="","",IF(COUNTIF(TOther[Frequency],$I$1)=0,0,SUMPRODUCT(--(IFERROR(MOD(A1339-TOther[Start Date],14),1)=0),--(TOther[Frequency]=$I$1),--(TOther[Start Date]&lt;=A1339),--(TOther[End Date Calc]&gt;=A1339),TOther[Amount])))</f>
        <v/>
      </c>
      <c r="J1339" s="8" t="str">
        <f>IF(A1339="","",IF(COUNTIF(TOther[Frequency],$J$1)=0,0,IF(OR(DAY(A1339)=1,DAY(A1339)=15),SUMIFS(TOther[Amount],TOther[Frequency],$J$1,TOther[Start Date],"&lt;="&amp;$A1339,TOther[End Date Calc],"&gt;="&amp;A1339),0)))</f>
        <v/>
      </c>
      <c r="K1339" s="8" t="str">
        <f>IF(A1339="","",IF(COUNTIF(TOther[Frequency],$K$1)=0,0,IF(A1339=(A1339-DAY(A1339)+1+2*7-WEEKDAY(A1339-DAY(A1339)+8-4,1)),SUMIFS(TOther[Amount],TOther[Frequency],$K$1,TOther[Start Date],"&lt;="&amp;$A1339,TOther[End Date Calc],"&gt;="&amp;A1339),0)))</f>
        <v/>
      </c>
      <c r="L1339" s="8" t="str">
        <f>IF(A1339="","",IF(COUNTIF(TOther[Frequency],$L$1)=0,0,IF(A1339=(A1339-DAY(A1339)+1+3*7-WEEKDAY(A1339-DAY(A1339)+8-4,1)),SUMIFS(TOther[Amount],TOther[Frequency],$L$1,TOther[Start Date],"&lt;="&amp;$A1339,TOther[End Date Calc],"&gt;="&amp;A1339),0)))</f>
        <v/>
      </c>
      <c r="M1339" s="8" t="str">
        <f>IF(A1339="","",IF(COUNTIF(TOther[Frequency],$M$1)=0,0,IF(A1339=(A1339-DAY(A1339)+1+4*7-WEEKDAY(A1339-DAY(A1339)+8-4,1)),SUMIFS(TOther[Amount],TOther[Frequency],$M$1,TOther[Start Date],"&lt;="&amp;$A1339,TOther[End Date Calc],"&gt;="&amp;A1339),0)))</f>
        <v/>
      </c>
      <c r="N1339" s="8" t="str" cm="1">
        <f t="array" ref="N1339">IF(A1339="","",IF(COUNTIF(TOther[Frequency],$N$1)=0,0,SUMPRODUCT(--(IFERROR(MOD(A1339-TOther[Start Date],28),1)=0),--(TOther[Frequency]=$N$1),--(TOther[Start Date]&lt;=A1339),--(TOther[End Date Calc]&gt;=A1339),TOther[Amount])))</f>
        <v/>
      </c>
      <c r="O1339" s="8" t="str" cm="1">
        <f t="array" ref="O1339">IF(A1339="","",IF(COUNTIF(TOther[Frequency],$O$1)=0,0,SUMPRODUCT(--(IFERROR(MOD(A1339-TOther[Start Date],42),1)=0),--(TOther[Frequency]=$O$1),--(TOther[Start Date]&lt;=A1339),--(TOther[End Date Calc]&gt;=A1339),TOther[Amount])))</f>
        <v/>
      </c>
      <c r="P1339" s="8" t="str" cm="1">
        <f t="array" ref="P1339">IF(A1339="","",IF(COUNTIF(TOther[Frequency],$P$1)=0,0,SUMPRODUCT(--(IFERROR(MOD(A1339-TOther[Start Date],56),1)=0),--(TOther[Frequency]=$P$1),--(TOther[Start Date]&lt;=A1339),--(TOther[End Date Calc]&gt;=A1339),TOther[Amount])))</f>
        <v/>
      </c>
      <c r="Q1339" s="8" t="str">
        <f>IF(A1339="","",IF(COUNTIF(TOther[Frequency],$Q$1)=0,0,IF(B1339="N",SUMIFS(TOther[Amount],TOther[Frequency],$Q$1,TOther[Start Date],"&lt;="&amp;$A1339,TOther[End Date Calc],"&gt;="&amp;A1339,TOther[Start Day],DAY(A1339)),SUMIFS(TOther[Amount],TOther[Frequency],$Q$1,TOther[Start Date],"&lt;="&amp;$A1339,TOther[End Date Calc],"&gt;="&amp;A1339,TOther[Start Day],"&gt;="&amp;DAY(A1339)))))</f>
        <v/>
      </c>
      <c r="R1339" s="8" t="str" cm="1">
        <f t="array" ref="R1339">IF(A1339="","",IF(COUNTIF(TOther[Frequency],R$1)=0,0,SUMPRODUCT(--(TOther[Frequency]=R$1),--(TOther[Start Date]&lt;=A1339),--(TOther[End Date Calc]&gt;=A1339),IF(B1339="N",--(TOther[Start Day]=DAY(A1339)),--(TOther[Start Day]&gt;=DAY(A1339))),--(IFERROR(MOD(TOther[Start Month]-MONTH(A1339)+2,2),1)=0),TOther[Amount])))</f>
        <v/>
      </c>
      <c r="S1339" s="8" t="str" cm="1">
        <f t="array" ref="S1339">IF(A1339="","",IF(COUNTIF(TOther[Frequency],S$1)=0,0,SUMPRODUCT(--(TOther[Frequency]=S$1),--(TOther[Start Date]&lt;=A1339),--(TOther[End Date Calc]&gt;=A1339),IF(B1339="N",--(TOther[Start Day]=DAY(A1339)),--(TOther[Start Day]&gt;=DAY(A1339))),--(IFERROR(MOD(TOther[Start Month]-MONTH(A1339)+3,3),1)=0),TOther[Amount])))</f>
        <v/>
      </c>
      <c r="T1339" s="8" t="str" cm="1">
        <f t="array" ref="T1339">IF($A1339="","",IF(COUNTIF(TOther[Frequency],T$1)=0,0,SUMPRODUCT(--(TOther[Frequency]=T$1),--(TOther[Start Date]&lt;=$A1339),--(TOther[End Date Calc]&gt;=$A1339),IF($B1339="N",--(TOther[Start Day]=DAY($A1339)),--(TOther[Start Day]&gt;=DAY($A1339))),--(IFERROR(MOD(TOther[Start Month]-MONTH($A1339)+4,4),1)=0),TOther[Amount])))</f>
        <v/>
      </c>
      <c r="U1339" s="8" t="str" cm="1">
        <f t="array" ref="U1339">IF(A1339="","",IF(COUNTIF(TOther[Frequency],$U$1)=0,0,SUMPRODUCT(--(TOther[Frequency]=$U$1),--(TOther[Start Date]&lt;=A1339),--(TOther[End Date Calc]&gt;=A1339),IF(B1339="N",--(TOther[Start Day]=DAY(A1339)),--(TOther[Start Day]&gt;=DAY(A1339))),--(IFERROR(MOD(TOther[Start Month]-MONTH(A1339)+6,6),1)=0),TOther[Amount])))</f>
        <v/>
      </c>
      <c r="V1339" s="8" t="str" cm="1">
        <f t="array" ref="V1339">IF(A1339="","",IF(COUNTIF(TOther[Frequency],$V$1)=0,0,SUMPRODUCT(--(TOther[Frequency]=$V$1),--(TOther[Start Date]&lt;=A1339),--(TOther[End Date Calc]&gt;=A1339),IF(B1339="N",--(TOther[Start Day]=DAY(A1339)),--(TOther[Start Day]&gt;=DAY(A1339))),--(IFERROR(MOD(TOther[Start Month]-MONTH(A1339)+12,12),1)=0),TOther[Amount])))</f>
        <v/>
      </c>
      <c r="W1339" s="8" t="str">
        <f>IF(A1339="","",SUMIFS(TOther[Amount],TOther[Start Date],A1339,TOther[Frequency],$W$1))</f>
        <v/>
      </c>
      <c r="X1339" s="9" t="str">
        <f t="shared" si="100"/>
        <v/>
      </c>
      <c r="Y1339" s="9" t="str">
        <f t="shared" si="104"/>
        <v/>
      </c>
      <c r="Z1339" s="8" t="str" cm="1">
        <f t="array" ref="Z1339">IF(A1339="","",IF(COUNTIF('2) Income'!$D$13:$D$32,"Weekly")=0,0,SUMPRODUCT(--(IFERROR(MOD(A1339-'2) Income'!$F$13:$F$32,7),1)=0),--('2) Income'!$D$13:$D$32="Weekly"),--('2) Income'!$F$13:$F$32&lt;=A1339),'2) Income'!$E$13:$E$32)))</f>
        <v/>
      </c>
      <c r="AA1339" s="8" t="str" cm="1">
        <f t="array" ref="AA1339">IF(A1339="","",IF(COUNTIF('2) Income'!$D$13:$D$32,"Every Other Week")=0,0,SUMPRODUCT(--(IFERROR(MOD(A1339-'2) Income'!$F$13:$F$32,14),1)=0),--('2) Income'!$D$13:$D$32="Every Other Week"),--('2) Income'!$F$13:$F$32&lt;=A1339),'2) Income'!$E$13:$E$32)))</f>
        <v/>
      </c>
      <c r="AB1339" s="8" t="str">
        <f>IF(A1339="","",IF(COUNTIF('2) Income'!$D$13:$D$32,"1st and 15th")=0,0,IF(OR(DAY(A1339)=1,DAY(A1339)=15),SUMIFS('2) Income'!$E$13:$E$32,'2) Income'!$D$13:$D$32,"1st and 15th",'2) Income'!$F$13:$F$32,"&lt;="&amp;$A1339),0)))</f>
        <v/>
      </c>
      <c r="AC1339" s="8" t="str">
        <f>IF(A1339="","",IF(COUNTIF('2) Income'!$D$13:$D$32,"2nd Wednesday")=0,0,IF(A1339=(A1339-DAY(A1339)+1+2*7-WEEKDAY(A1339-DAY(A1339)+8-4,1)),SUMIFS('2) Income'!$E$13:$E$32,'2) Income'!$D$13:$D$32,"2nd Wednesday",'2) Income'!$F$13:$F$32,"&lt;="&amp;$A1339),0)))</f>
        <v/>
      </c>
      <c r="AD1339" s="8" t="str">
        <f>IF(A1339="","",IF(COUNTIF('2) Income'!$D$13:$D$32,"3rd Wednesday")=0,0,IF(A1339=(A1339-DAY(A1339)+1+3*7-WEEKDAY(A1339-DAY(A1339)+8-4,1)),SUMIFS('2) Income'!$E$13:$E$32,'2) Income'!$D$13:$D$32,"3rd Wednesday",'2) Income'!$F$13:$F$32,"&lt;="&amp;$A1339),0)))</f>
        <v/>
      </c>
      <c r="AE1339" s="8" t="str">
        <f>IF(A1339="","",IF(COUNTIF('2) Income'!$D$13:$D$32,"4th Wednesday")=0,0,IF(A1339=(A1339-DAY(A1339)+1+4*7-WEEKDAY(A1339-DAY(A1339)+8-4,1)),SUMIFS('2) Income'!$E$13:$E$32,'2) Income'!$D$13:$D$32,"4th Wednesday",'2) Income'!$F$13:$F$32,"&lt;="&amp;$A1339),0)))</f>
        <v/>
      </c>
      <c r="AF1339" s="8" t="str" cm="1">
        <f t="array" ref="AF1339">IF(A1339="","",IF(COUNTIF('2) Income'!$D$13:$D$32,"Every 4 Weeks")=0,0,SUMPRODUCT(--(IFERROR(MOD(A1339-'2) Income'!$F$13:$F$32,28),1)=0),--('2) Income'!$D$13:$D$32="Every 4 Weeks"),--('2) Income'!$F$13:$F$32&lt;=A1339),'2) Income'!$E$13:$E$32)))</f>
        <v/>
      </c>
      <c r="AG1339" s="8" t="str">
        <f>IF(A1339="","",IF(COUNTIF('2) Income'!$D$13:$D$32,"Monthly")=0,0,IF(B1339="N",SUMIFS('2) Income'!$E$13:$E$32,'2) Income'!$D$13:$D$32,"monthly",'2) Income'!$F$13:$F$32,"&lt;="&amp;$A1339,'2) Income'!$I$13:$I$32,DAY(A1339)),SUMIFS('2) Income'!$E$13:$E$32,'2) Income'!$D$13:$D$32,"monthly",'2) Income'!$F$13:$F$32,"&lt;="&amp;$A1339,'2) Income'!$I$13:$I$32,"&gt;="&amp;DAY(A1339)))))</f>
        <v/>
      </c>
      <c r="AH1339" s="8" t="str" cm="1">
        <f t="array" ref="AH1339">IF(A1339="","",IF(COUNTIF('2) Income'!$D$13:$D$32,"Yearly")=0,0,SUMPRODUCT(--('2) Income'!$D$13:$D$32="Yearly"),--('2) Income'!$F$13:$F$32&lt;=A1339),IF(B1339="N",--('2) Income'!$I$13:$I$32=DAY(A1339)),--('2) Income'!$I$13:$I$32&gt;=DAY(A1339))),--(IFERROR(MOD('2) Income'!$H$13:$H$32-MONTH(A1339)+12,12),1)=0),'2) Income'!$E$13:$E$32)))</f>
        <v/>
      </c>
      <c r="AI1339" s="8" t="str">
        <f>IF(A1339="","",IF(COUNTIF('2) Income'!$D$13:$D$32,"one-time")=0,0,SUMIFS('2) Income'!$E$13:$E$32,'2) Income'!$D$13:$D$32,"one-time",'2) Income'!$F$13:$F$32,"="&amp;$A1339)))</f>
        <v/>
      </c>
      <c r="AJ1339" s="9" t="str">
        <f t="shared" si="101"/>
        <v/>
      </c>
    </row>
    <row r="1340" spans="1:36">
      <c r="A1340" s="7" t="str">
        <f>IF(A1339="","",IF(A1339+1&lt;='1) Period'!$E$21,A1339+1,""))</f>
        <v/>
      </c>
      <c r="B1340" s="7" t="e">
        <f t="shared" si="102"/>
        <v>#VALUE!</v>
      </c>
      <c r="C1340" t="e">
        <f t="shared" si="103"/>
        <v>#VALUE!</v>
      </c>
      <c r="D1340" s="8" t="str">
        <f>IF(A1340="","",IF(TEXT(A1340,"dddd")='4) Happy Money'!$E$23,WAllowance,0))</f>
        <v/>
      </c>
      <c r="E1340" s="8" t="str">
        <f>IF(A1340="","",IF(B1340="N",SUMIF(TMonthly[Day of the Month],DAY(A1340),TMonthly[Amount]),SUMIF(TMonthly[Day of the Month],"&gt;="&amp;DAY(A1340),TMonthly[Amount])))</f>
        <v/>
      </c>
      <c r="F1340" s="8" t="str" cm="1">
        <f t="array" ref="F1340">IF(A1340="","",SUMPRODUCT(--(TYearly[Due Date]&lt;=A1340),IF(B1340="N",--(TYearly[Day]=DAY(A1340)),--(TYearly[Day]&gt;=DAY(A1340))),--(IFERROR(MOD(TYearly[Month]-MONTH(A1340)+12,12),1)=0),TYearly[Amount]))</f>
        <v/>
      </c>
      <c r="G1340" s="8" t="str">
        <f>IF(A1340="","",SUMIF(TOneTime[Due Date],A1340,TOneTime[Amount]))</f>
        <v/>
      </c>
      <c r="H1340" s="8" t="str" cm="1">
        <f t="array" ref="H1340">IF(A1340="","",IF(COUNTIF(TOther[Frequency],$H$1)=0,0,SUMPRODUCT(--(IFERROR(MOD(A1340-TOther[Start Date],7),1)=0),--(TOther[Frequency]=$H$1),--(TOther[Start Date]&lt;=A1340),--(TOther[End Date Calc]&gt;=A1340),TOther[Amount])))</f>
        <v/>
      </c>
      <c r="I1340" s="8" t="str" cm="1">
        <f t="array" ref="I1340">IF(A1340="","",IF(COUNTIF(TOther[Frequency],$I$1)=0,0,SUMPRODUCT(--(IFERROR(MOD(A1340-TOther[Start Date],14),1)=0),--(TOther[Frequency]=$I$1),--(TOther[Start Date]&lt;=A1340),--(TOther[End Date Calc]&gt;=A1340),TOther[Amount])))</f>
        <v/>
      </c>
      <c r="J1340" s="8" t="str">
        <f>IF(A1340="","",IF(COUNTIF(TOther[Frequency],$J$1)=0,0,IF(OR(DAY(A1340)=1,DAY(A1340)=15),SUMIFS(TOther[Amount],TOther[Frequency],$J$1,TOther[Start Date],"&lt;="&amp;$A1340,TOther[End Date Calc],"&gt;="&amp;A1340),0)))</f>
        <v/>
      </c>
      <c r="K1340" s="8" t="str">
        <f>IF(A1340="","",IF(COUNTIF(TOther[Frequency],$K$1)=0,0,IF(A1340=(A1340-DAY(A1340)+1+2*7-WEEKDAY(A1340-DAY(A1340)+8-4,1)),SUMIFS(TOther[Amount],TOther[Frequency],$K$1,TOther[Start Date],"&lt;="&amp;$A1340,TOther[End Date Calc],"&gt;="&amp;A1340),0)))</f>
        <v/>
      </c>
      <c r="L1340" s="8" t="str">
        <f>IF(A1340="","",IF(COUNTIF(TOther[Frequency],$L$1)=0,0,IF(A1340=(A1340-DAY(A1340)+1+3*7-WEEKDAY(A1340-DAY(A1340)+8-4,1)),SUMIFS(TOther[Amount],TOther[Frequency],$L$1,TOther[Start Date],"&lt;="&amp;$A1340,TOther[End Date Calc],"&gt;="&amp;A1340),0)))</f>
        <v/>
      </c>
      <c r="M1340" s="8" t="str">
        <f>IF(A1340="","",IF(COUNTIF(TOther[Frequency],$M$1)=0,0,IF(A1340=(A1340-DAY(A1340)+1+4*7-WEEKDAY(A1340-DAY(A1340)+8-4,1)),SUMIFS(TOther[Amount],TOther[Frequency],$M$1,TOther[Start Date],"&lt;="&amp;$A1340,TOther[End Date Calc],"&gt;="&amp;A1340),0)))</f>
        <v/>
      </c>
      <c r="N1340" s="8" t="str" cm="1">
        <f t="array" ref="N1340">IF(A1340="","",IF(COUNTIF(TOther[Frequency],$N$1)=0,0,SUMPRODUCT(--(IFERROR(MOD(A1340-TOther[Start Date],28),1)=0),--(TOther[Frequency]=$N$1),--(TOther[Start Date]&lt;=A1340),--(TOther[End Date Calc]&gt;=A1340),TOther[Amount])))</f>
        <v/>
      </c>
      <c r="O1340" s="8" t="str" cm="1">
        <f t="array" ref="O1340">IF(A1340="","",IF(COUNTIF(TOther[Frequency],$O$1)=0,0,SUMPRODUCT(--(IFERROR(MOD(A1340-TOther[Start Date],42),1)=0),--(TOther[Frequency]=$O$1),--(TOther[Start Date]&lt;=A1340),--(TOther[End Date Calc]&gt;=A1340),TOther[Amount])))</f>
        <v/>
      </c>
      <c r="P1340" s="8" t="str" cm="1">
        <f t="array" ref="P1340">IF(A1340="","",IF(COUNTIF(TOther[Frequency],$P$1)=0,0,SUMPRODUCT(--(IFERROR(MOD(A1340-TOther[Start Date],56),1)=0),--(TOther[Frequency]=$P$1),--(TOther[Start Date]&lt;=A1340),--(TOther[End Date Calc]&gt;=A1340),TOther[Amount])))</f>
        <v/>
      </c>
      <c r="Q1340" s="8" t="str">
        <f>IF(A1340="","",IF(COUNTIF(TOther[Frequency],$Q$1)=0,0,IF(B1340="N",SUMIFS(TOther[Amount],TOther[Frequency],$Q$1,TOther[Start Date],"&lt;="&amp;$A1340,TOther[End Date Calc],"&gt;="&amp;A1340,TOther[Start Day],DAY(A1340)),SUMIFS(TOther[Amount],TOther[Frequency],$Q$1,TOther[Start Date],"&lt;="&amp;$A1340,TOther[End Date Calc],"&gt;="&amp;A1340,TOther[Start Day],"&gt;="&amp;DAY(A1340)))))</f>
        <v/>
      </c>
      <c r="R1340" s="8" t="str" cm="1">
        <f t="array" ref="R1340">IF(A1340="","",IF(COUNTIF(TOther[Frequency],R$1)=0,0,SUMPRODUCT(--(TOther[Frequency]=R$1),--(TOther[Start Date]&lt;=A1340),--(TOther[End Date Calc]&gt;=A1340),IF(B1340="N",--(TOther[Start Day]=DAY(A1340)),--(TOther[Start Day]&gt;=DAY(A1340))),--(IFERROR(MOD(TOther[Start Month]-MONTH(A1340)+2,2),1)=0),TOther[Amount])))</f>
        <v/>
      </c>
      <c r="S1340" s="8" t="str" cm="1">
        <f t="array" ref="S1340">IF(A1340="","",IF(COUNTIF(TOther[Frequency],S$1)=0,0,SUMPRODUCT(--(TOther[Frequency]=S$1),--(TOther[Start Date]&lt;=A1340),--(TOther[End Date Calc]&gt;=A1340),IF(B1340="N",--(TOther[Start Day]=DAY(A1340)),--(TOther[Start Day]&gt;=DAY(A1340))),--(IFERROR(MOD(TOther[Start Month]-MONTH(A1340)+3,3),1)=0),TOther[Amount])))</f>
        <v/>
      </c>
      <c r="T1340" s="8" t="str" cm="1">
        <f t="array" ref="T1340">IF($A1340="","",IF(COUNTIF(TOther[Frequency],T$1)=0,0,SUMPRODUCT(--(TOther[Frequency]=T$1),--(TOther[Start Date]&lt;=$A1340),--(TOther[End Date Calc]&gt;=$A1340),IF($B1340="N",--(TOther[Start Day]=DAY($A1340)),--(TOther[Start Day]&gt;=DAY($A1340))),--(IFERROR(MOD(TOther[Start Month]-MONTH($A1340)+4,4),1)=0),TOther[Amount])))</f>
        <v/>
      </c>
      <c r="U1340" s="8" t="str" cm="1">
        <f t="array" ref="U1340">IF(A1340="","",IF(COUNTIF(TOther[Frequency],$U$1)=0,0,SUMPRODUCT(--(TOther[Frequency]=$U$1),--(TOther[Start Date]&lt;=A1340),--(TOther[End Date Calc]&gt;=A1340),IF(B1340="N",--(TOther[Start Day]=DAY(A1340)),--(TOther[Start Day]&gt;=DAY(A1340))),--(IFERROR(MOD(TOther[Start Month]-MONTH(A1340)+6,6),1)=0),TOther[Amount])))</f>
        <v/>
      </c>
      <c r="V1340" s="8" t="str" cm="1">
        <f t="array" ref="V1340">IF(A1340="","",IF(COUNTIF(TOther[Frequency],$V$1)=0,0,SUMPRODUCT(--(TOther[Frequency]=$V$1),--(TOther[Start Date]&lt;=A1340),--(TOther[End Date Calc]&gt;=A1340),IF(B1340="N",--(TOther[Start Day]=DAY(A1340)),--(TOther[Start Day]&gt;=DAY(A1340))),--(IFERROR(MOD(TOther[Start Month]-MONTH(A1340)+12,12),1)=0),TOther[Amount])))</f>
        <v/>
      </c>
      <c r="W1340" s="8" t="str">
        <f>IF(A1340="","",SUMIFS(TOther[Amount],TOther[Start Date],A1340,TOther[Frequency],$W$1))</f>
        <v/>
      </c>
      <c r="X1340" s="9" t="str">
        <f t="shared" si="100"/>
        <v/>
      </c>
      <c r="Y1340" s="9" t="str">
        <f t="shared" si="104"/>
        <v/>
      </c>
      <c r="Z1340" s="8" t="str" cm="1">
        <f t="array" ref="Z1340">IF(A1340="","",IF(COUNTIF('2) Income'!$D$13:$D$32,"Weekly")=0,0,SUMPRODUCT(--(IFERROR(MOD(A1340-'2) Income'!$F$13:$F$32,7),1)=0),--('2) Income'!$D$13:$D$32="Weekly"),--('2) Income'!$F$13:$F$32&lt;=A1340),'2) Income'!$E$13:$E$32)))</f>
        <v/>
      </c>
      <c r="AA1340" s="8" t="str" cm="1">
        <f t="array" ref="AA1340">IF(A1340="","",IF(COUNTIF('2) Income'!$D$13:$D$32,"Every Other Week")=0,0,SUMPRODUCT(--(IFERROR(MOD(A1340-'2) Income'!$F$13:$F$32,14),1)=0),--('2) Income'!$D$13:$D$32="Every Other Week"),--('2) Income'!$F$13:$F$32&lt;=A1340),'2) Income'!$E$13:$E$32)))</f>
        <v/>
      </c>
      <c r="AB1340" s="8" t="str">
        <f>IF(A1340="","",IF(COUNTIF('2) Income'!$D$13:$D$32,"1st and 15th")=0,0,IF(OR(DAY(A1340)=1,DAY(A1340)=15),SUMIFS('2) Income'!$E$13:$E$32,'2) Income'!$D$13:$D$32,"1st and 15th",'2) Income'!$F$13:$F$32,"&lt;="&amp;$A1340),0)))</f>
        <v/>
      </c>
      <c r="AC1340" s="8" t="str">
        <f>IF(A1340="","",IF(COUNTIF('2) Income'!$D$13:$D$32,"2nd Wednesday")=0,0,IF(A1340=(A1340-DAY(A1340)+1+2*7-WEEKDAY(A1340-DAY(A1340)+8-4,1)),SUMIFS('2) Income'!$E$13:$E$32,'2) Income'!$D$13:$D$32,"2nd Wednesday",'2) Income'!$F$13:$F$32,"&lt;="&amp;$A1340),0)))</f>
        <v/>
      </c>
      <c r="AD1340" s="8" t="str">
        <f>IF(A1340="","",IF(COUNTIF('2) Income'!$D$13:$D$32,"3rd Wednesday")=0,0,IF(A1340=(A1340-DAY(A1340)+1+3*7-WEEKDAY(A1340-DAY(A1340)+8-4,1)),SUMIFS('2) Income'!$E$13:$E$32,'2) Income'!$D$13:$D$32,"3rd Wednesday",'2) Income'!$F$13:$F$32,"&lt;="&amp;$A1340),0)))</f>
        <v/>
      </c>
      <c r="AE1340" s="8" t="str">
        <f>IF(A1340="","",IF(COUNTIF('2) Income'!$D$13:$D$32,"4th Wednesday")=0,0,IF(A1340=(A1340-DAY(A1340)+1+4*7-WEEKDAY(A1340-DAY(A1340)+8-4,1)),SUMIFS('2) Income'!$E$13:$E$32,'2) Income'!$D$13:$D$32,"4th Wednesday",'2) Income'!$F$13:$F$32,"&lt;="&amp;$A1340),0)))</f>
        <v/>
      </c>
      <c r="AF1340" s="8" t="str" cm="1">
        <f t="array" ref="AF1340">IF(A1340="","",IF(COUNTIF('2) Income'!$D$13:$D$32,"Every 4 Weeks")=0,0,SUMPRODUCT(--(IFERROR(MOD(A1340-'2) Income'!$F$13:$F$32,28),1)=0),--('2) Income'!$D$13:$D$32="Every 4 Weeks"),--('2) Income'!$F$13:$F$32&lt;=A1340),'2) Income'!$E$13:$E$32)))</f>
        <v/>
      </c>
      <c r="AG1340" s="8" t="str">
        <f>IF(A1340="","",IF(COUNTIF('2) Income'!$D$13:$D$32,"Monthly")=0,0,IF(B1340="N",SUMIFS('2) Income'!$E$13:$E$32,'2) Income'!$D$13:$D$32,"monthly",'2) Income'!$F$13:$F$32,"&lt;="&amp;$A1340,'2) Income'!$I$13:$I$32,DAY(A1340)),SUMIFS('2) Income'!$E$13:$E$32,'2) Income'!$D$13:$D$32,"monthly",'2) Income'!$F$13:$F$32,"&lt;="&amp;$A1340,'2) Income'!$I$13:$I$32,"&gt;="&amp;DAY(A1340)))))</f>
        <v/>
      </c>
      <c r="AH1340" s="8" t="str" cm="1">
        <f t="array" ref="AH1340">IF(A1340="","",IF(COUNTIF('2) Income'!$D$13:$D$32,"Yearly")=0,0,SUMPRODUCT(--('2) Income'!$D$13:$D$32="Yearly"),--('2) Income'!$F$13:$F$32&lt;=A1340),IF(B1340="N",--('2) Income'!$I$13:$I$32=DAY(A1340)),--('2) Income'!$I$13:$I$32&gt;=DAY(A1340))),--(IFERROR(MOD('2) Income'!$H$13:$H$32-MONTH(A1340)+12,12),1)=0),'2) Income'!$E$13:$E$32)))</f>
        <v/>
      </c>
      <c r="AI1340" s="8" t="str">
        <f>IF(A1340="","",IF(COUNTIF('2) Income'!$D$13:$D$32,"one-time")=0,0,SUMIFS('2) Income'!$E$13:$E$32,'2) Income'!$D$13:$D$32,"one-time",'2) Income'!$F$13:$F$32,"="&amp;$A1340)))</f>
        <v/>
      </c>
      <c r="AJ1340" s="9" t="str">
        <f t="shared" si="101"/>
        <v/>
      </c>
    </row>
    <row r="1341" spans="1:36">
      <c r="A1341" s="7" t="str">
        <f>IF(A1340="","",IF(A1340+1&lt;='1) Period'!$E$21,A1340+1,""))</f>
        <v/>
      </c>
      <c r="B1341" s="7" t="e">
        <f t="shared" si="102"/>
        <v>#VALUE!</v>
      </c>
      <c r="C1341" t="e">
        <f t="shared" si="103"/>
        <v>#VALUE!</v>
      </c>
      <c r="D1341" s="8" t="str">
        <f>IF(A1341="","",IF(TEXT(A1341,"dddd")='4) Happy Money'!$E$23,WAllowance,0))</f>
        <v/>
      </c>
      <c r="E1341" s="8" t="str">
        <f>IF(A1341="","",IF(B1341="N",SUMIF(TMonthly[Day of the Month],DAY(A1341),TMonthly[Amount]),SUMIF(TMonthly[Day of the Month],"&gt;="&amp;DAY(A1341),TMonthly[Amount])))</f>
        <v/>
      </c>
      <c r="F1341" s="8" t="str" cm="1">
        <f t="array" ref="F1341">IF(A1341="","",SUMPRODUCT(--(TYearly[Due Date]&lt;=A1341),IF(B1341="N",--(TYearly[Day]=DAY(A1341)),--(TYearly[Day]&gt;=DAY(A1341))),--(IFERROR(MOD(TYearly[Month]-MONTH(A1341)+12,12),1)=0),TYearly[Amount]))</f>
        <v/>
      </c>
      <c r="G1341" s="8" t="str">
        <f>IF(A1341="","",SUMIF(TOneTime[Due Date],A1341,TOneTime[Amount]))</f>
        <v/>
      </c>
      <c r="H1341" s="8" t="str" cm="1">
        <f t="array" ref="H1341">IF(A1341="","",IF(COUNTIF(TOther[Frequency],$H$1)=0,0,SUMPRODUCT(--(IFERROR(MOD(A1341-TOther[Start Date],7),1)=0),--(TOther[Frequency]=$H$1),--(TOther[Start Date]&lt;=A1341),--(TOther[End Date Calc]&gt;=A1341),TOther[Amount])))</f>
        <v/>
      </c>
      <c r="I1341" s="8" t="str" cm="1">
        <f t="array" ref="I1341">IF(A1341="","",IF(COUNTIF(TOther[Frequency],$I$1)=0,0,SUMPRODUCT(--(IFERROR(MOD(A1341-TOther[Start Date],14),1)=0),--(TOther[Frequency]=$I$1),--(TOther[Start Date]&lt;=A1341),--(TOther[End Date Calc]&gt;=A1341),TOther[Amount])))</f>
        <v/>
      </c>
      <c r="J1341" s="8" t="str">
        <f>IF(A1341="","",IF(COUNTIF(TOther[Frequency],$J$1)=0,0,IF(OR(DAY(A1341)=1,DAY(A1341)=15),SUMIFS(TOther[Amount],TOther[Frequency],$J$1,TOther[Start Date],"&lt;="&amp;$A1341,TOther[End Date Calc],"&gt;="&amp;A1341),0)))</f>
        <v/>
      </c>
      <c r="K1341" s="8" t="str">
        <f>IF(A1341="","",IF(COUNTIF(TOther[Frequency],$K$1)=0,0,IF(A1341=(A1341-DAY(A1341)+1+2*7-WEEKDAY(A1341-DAY(A1341)+8-4,1)),SUMIFS(TOther[Amount],TOther[Frequency],$K$1,TOther[Start Date],"&lt;="&amp;$A1341,TOther[End Date Calc],"&gt;="&amp;A1341),0)))</f>
        <v/>
      </c>
      <c r="L1341" s="8" t="str">
        <f>IF(A1341="","",IF(COUNTIF(TOther[Frequency],$L$1)=0,0,IF(A1341=(A1341-DAY(A1341)+1+3*7-WEEKDAY(A1341-DAY(A1341)+8-4,1)),SUMIFS(TOther[Amount],TOther[Frequency],$L$1,TOther[Start Date],"&lt;="&amp;$A1341,TOther[End Date Calc],"&gt;="&amp;A1341),0)))</f>
        <v/>
      </c>
      <c r="M1341" s="8" t="str">
        <f>IF(A1341="","",IF(COUNTIF(TOther[Frequency],$M$1)=0,0,IF(A1341=(A1341-DAY(A1341)+1+4*7-WEEKDAY(A1341-DAY(A1341)+8-4,1)),SUMIFS(TOther[Amount],TOther[Frequency],$M$1,TOther[Start Date],"&lt;="&amp;$A1341,TOther[End Date Calc],"&gt;="&amp;A1341),0)))</f>
        <v/>
      </c>
      <c r="N1341" s="8" t="str" cm="1">
        <f t="array" ref="N1341">IF(A1341="","",IF(COUNTIF(TOther[Frequency],$N$1)=0,0,SUMPRODUCT(--(IFERROR(MOD(A1341-TOther[Start Date],28),1)=0),--(TOther[Frequency]=$N$1),--(TOther[Start Date]&lt;=A1341),--(TOther[End Date Calc]&gt;=A1341),TOther[Amount])))</f>
        <v/>
      </c>
      <c r="O1341" s="8" t="str" cm="1">
        <f t="array" ref="O1341">IF(A1341="","",IF(COUNTIF(TOther[Frequency],$O$1)=0,0,SUMPRODUCT(--(IFERROR(MOD(A1341-TOther[Start Date],42),1)=0),--(TOther[Frequency]=$O$1),--(TOther[Start Date]&lt;=A1341),--(TOther[End Date Calc]&gt;=A1341),TOther[Amount])))</f>
        <v/>
      </c>
      <c r="P1341" s="8" t="str" cm="1">
        <f t="array" ref="P1341">IF(A1341="","",IF(COUNTIF(TOther[Frequency],$P$1)=0,0,SUMPRODUCT(--(IFERROR(MOD(A1341-TOther[Start Date],56),1)=0),--(TOther[Frequency]=$P$1),--(TOther[Start Date]&lt;=A1341),--(TOther[End Date Calc]&gt;=A1341),TOther[Amount])))</f>
        <v/>
      </c>
      <c r="Q1341" s="8" t="str">
        <f>IF(A1341="","",IF(COUNTIF(TOther[Frequency],$Q$1)=0,0,IF(B1341="N",SUMIFS(TOther[Amount],TOther[Frequency],$Q$1,TOther[Start Date],"&lt;="&amp;$A1341,TOther[End Date Calc],"&gt;="&amp;A1341,TOther[Start Day],DAY(A1341)),SUMIFS(TOther[Amount],TOther[Frequency],$Q$1,TOther[Start Date],"&lt;="&amp;$A1341,TOther[End Date Calc],"&gt;="&amp;A1341,TOther[Start Day],"&gt;="&amp;DAY(A1341)))))</f>
        <v/>
      </c>
      <c r="R1341" s="8" t="str" cm="1">
        <f t="array" ref="R1341">IF(A1341="","",IF(COUNTIF(TOther[Frequency],R$1)=0,0,SUMPRODUCT(--(TOther[Frequency]=R$1),--(TOther[Start Date]&lt;=A1341),--(TOther[End Date Calc]&gt;=A1341),IF(B1341="N",--(TOther[Start Day]=DAY(A1341)),--(TOther[Start Day]&gt;=DAY(A1341))),--(IFERROR(MOD(TOther[Start Month]-MONTH(A1341)+2,2),1)=0),TOther[Amount])))</f>
        <v/>
      </c>
      <c r="S1341" s="8" t="str" cm="1">
        <f t="array" ref="S1341">IF(A1341="","",IF(COUNTIF(TOther[Frequency],S$1)=0,0,SUMPRODUCT(--(TOther[Frequency]=S$1),--(TOther[Start Date]&lt;=A1341),--(TOther[End Date Calc]&gt;=A1341),IF(B1341="N",--(TOther[Start Day]=DAY(A1341)),--(TOther[Start Day]&gt;=DAY(A1341))),--(IFERROR(MOD(TOther[Start Month]-MONTH(A1341)+3,3),1)=0),TOther[Amount])))</f>
        <v/>
      </c>
      <c r="T1341" s="8" t="str" cm="1">
        <f t="array" ref="T1341">IF($A1341="","",IF(COUNTIF(TOther[Frequency],T$1)=0,0,SUMPRODUCT(--(TOther[Frequency]=T$1),--(TOther[Start Date]&lt;=$A1341),--(TOther[End Date Calc]&gt;=$A1341),IF($B1341="N",--(TOther[Start Day]=DAY($A1341)),--(TOther[Start Day]&gt;=DAY($A1341))),--(IFERROR(MOD(TOther[Start Month]-MONTH($A1341)+4,4),1)=0),TOther[Amount])))</f>
        <v/>
      </c>
      <c r="U1341" s="8" t="str" cm="1">
        <f t="array" ref="U1341">IF(A1341="","",IF(COUNTIF(TOther[Frequency],$U$1)=0,0,SUMPRODUCT(--(TOther[Frequency]=$U$1),--(TOther[Start Date]&lt;=A1341),--(TOther[End Date Calc]&gt;=A1341),IF(B1341="N",--(TOther[Start Day]=DAY(A1341)),--(TOther[Start Day]&gt;=DAY(A1341))),--(IFERROR(MOD(TOther[Start Month]-MONTH(A1341)+6,6),1)=0),TOther[Amount])))</f>
        <v/>
      </c>
      <c r="V1341" s="8" t="str" cm="1">
        <f t="array" ref="V1341">IF(A1341="","",IF(COUNTIF(TOther[Frequency],$V$1)=0,0,SUMPRODUCT(--(TOther[Frequency]=$V$1),--(TOther[Start Date]&lt;=A1341),--(TOther[End Date Calc]&gt;=A1341),IF(B1341="N",--(TOther[Start Day]=DAY(A1341)),--(TOther[Start Day]&gt;=DAY(A1341))),--(IFERROR(MOD(TOther[Start Month]-MONTH(A1341)+12,12),1)=0),TOther[Amount])))</f>
        <v/>
      </c>
      <c r="W1341" s="8" t="str">
        <f>IF(A1341="","",SUMIFS(TOther[Amount],TOther[Start Date],A1341,TOther[Frequency],$W$1))</f>
        <v/>
      </c>
      <c r="X1341" s="9" t="str">
        <f t="shared" si="100"/>
        <v/>
      </c>
      <c r="Y1341" s="9" t="str">
        <f t="shared" si="104"/>
        <v/>
      </c>
      <c r="Z1341" s="8" t="str" cm="1">
        <f t="array" ref="Z1341">IF(A1341="","",IF(COUNTIF('2) Income'!$D$13:$D$32,"Weekly")=0,0,SUMPRODUCT(--(IFERROR(MOD(A1341-'2) Income'!$F$13:$F$32,7),1)=0),--('2) Income'!$D$13:$D$32="Weekly"),--('2) Income'!$F$13:$F$32&lt;=A1341),'2) Income'!$E$13:$E$32)))</f>
        <v/>
      </c>
      <c r="AA1341" s="8" t="str" cm="1">
        <f t="array" ref="AA1341">IF(A1341="","",IF(COUNTIF('2) Income'!$D$13:$D$32,"Every Other Week")=0,0,SUMPRODUCT(--(IFERROR(MOD(A1341-'2) Income'!$F$13:$F$32,14),1)=0),--('2) Income'!$D$13:$D$32="Every Other Week"),--('2) Income'!$F$13:$F$32&lt;=A1341),'2) Income'!$E$13:$E$32)))</f>
        <v/>
      </c>
      <c r="AB1341" s="8" t="str">
        <f>IF(A1341="","",IF(COUNTIF('2) Income'!$D$13:$D$32,"1st and 15th")=0,0,IF(OR(DAY(A1341)=1,DAY(A1341)=15),SUMIFS('2) Income'!$E$13:$E$32,'2) Income'!$D$13:$D$32,"1st and 15th",'2) Income'!$F$13:$F$32,"&lt;="&amp;$A1341),0)))</f>
        <v/>
      </c>
      <c r="AC1341" s="8" t="str">
        <f>IF(A1341="","",IF(COUNTIF('2) Income'!$D$13:$D$32,"2nd Wednesday")=0,0,IF(A1341=(A1341-DAY(A1341)+1+2*7-WEEKDAY(A1341-DAY(A1341)+8-4,1)),SUMIFS('2) Income'!$E$13:$E$32,'2) Income'!$D$13:$D$32,"2nd Wednesday",'2) Income'!$F$13:$F$32,"&lt;="&amp;$A1341),0)))</f>
        <v/>
      </c>
      <c r="AD1341" s="8" t="str">
        <f>IF(A1341="","",IF(COUNTIF('2) Income'!$D$13:$D$32,"3rd Wednesday")=0,0,IF(A1341=(A1341-DAY(A1341)+1+3*7-WEEKDAY(A1341-DAY(A1341)+8-4,1)),SUMIFS('2) Income'!$E$13:$E$32,'2) Income'!$D$13:$D$32,"3rd Wednesday",'2) Income'!$F$13:$F$32,"&lt;="&amp;$A1341),0)))</f>
        <v/>
      </c>
      <c r="AE1341" s="8" t="str">
        <f>IF(A1341="","",IF(COUNTIF('2) Income'!$D$13:$D$32,"4th Wednesday")=0,0,IF(A1341=(A1341-DAY(A1341)+1+4*7-WEEKDAY(A1341-DAY(A1341)+8-4,1)),SUMIFS('2) Income'!$E$13:$E$32,'2) Income'!$D$13:$D$32,"4th Wednesday",'2) Income'!$F$13:$F$32,"&lt;="&amp;$A1341),0)))</f>
        <v/>
      </c>
      <c r="AF1341" s="8" t="str" cm="1">
        <f t="array" ref="AF1341">IF(A1341="","",IF(COUNTIF('2) Income'!$D$13:$D$32,"Every 4 Weeks")=0,0,SUMPRODUCT(--(IFERROR(MOD(A1341-'2) Income'!$F$13:$F$32,28),1)=0),--('2) Income'!$D$13:$D$32="Every 4 Weeks"),--('2) Income'!$F$13:$F$32&lt;=A1341),'2) Income'!$E$13:$E$32)))</f>
        <v/>
      </c>
      <c r="AG1341" s="8" t="str">
        <f>IF(A1341="","",IF(COUNTIF('2) Income'!$D$13:$D$32,"Monthly")=0,0,IF(B1341="N",SUMIFS('2) Income'!$E$13:$E$32,'2) Income'!$D$13:$D$32,"monthly",'2) Income'!$F$13:$F$32,"&lt;="&amp;$A1341,'2) Income'!$I$13:$I$32,DAY(A1341)),SUMIFS('2) Income'!$E$13:$E$32,'2) Income'!$D$13:$D$32,"monthly",'2) Income'!$F$13:$F$32,"&lt;="&amp;$A1341,'2) Income'!$I$13:$I$32,"&gt;="&amp;DAY(A1341)))))</f>
        <v/>
      </c>
      <c r="AH1341" s="8" t="str" cm="1">
        <f t="array" ref="AH1341">IF(A1341="","",IF(COUNTIF('2) Income'!$D$13:$D$32,"Yearly")=0,0,SUMPRODUCT(--('2) Income'!$D$13:$D$32="Yearly"),--('2) Income'!$F$13:$F$32&lt;=A1341),IF(B1341="N",--('2) Income'!$I$13:$I$32=DAY(A1341)),--('2) Income'!$I$13:$I$32&gt;=DAY(A1341))),--(IFERROR(MOD('2) Income'!$H$13:$H$32-MONTH(A1341)+12,12),1)=0),'2) Income'!$E$13:$E$32)))</f>
        <v/>
      </c>
      <c r="AI1341" s="8" t="str">
        <f>IF(A1341="","",IF(COUNTIF('2) Income'!$D$13:$D$32,"one-time")=0,0,SUMIFS('2) Income'!$E$13:$E$32,'2) Income'!$D$13:$D$32,"one-time",'2) Income'!$F$13:$F$32,"="&amp;$A1341)))</f>
        <v/>
      </c>
      <c r="AJ1341" s="9" t="str">
        <f t="shared" si="101"/>
        <v/>
      </c>
    </row>
    <row r="1342" spans="1:36">
      <c r="A1342" s="7" t="str">
        <f>IF(A1341="","",IF(A1341+1&lt;='1) Period'!$E$21,A1341+1,""))</f>
        <v/>
      </c>
      <c r="B1342" s="7" t="e">
        <f t="shared" si="102"/>
        <v>#VALUE!</v>
      </c>
      <c r="C1342" t="e">
        <f t="shared" si="103"/>
        <v>#VALUE!</v>
      </c>
      <c r="D1342" s="8" t="str">
        <f>IF(A1342="","",IF(TEXT(A1342,"dddd")='4) Happy Money'!$E$23,WAllowance,0))</f>
        <v/>
      </c>
      <c r="E1342" s="8" t="str">
        <f>IF(A1342="","",IF(B1342="N",SUMIF(TMonthly[Day of the Month],DAY(A1342),TMonthly[Amount]),SUMIF(TMonthly[Day of the Month],"&gt;="&amp;DAY(A1342),TMonthly[Amount])))</f>
        <v/>
      </c>
      <c r="F1342" s="8" t="str" cm="1">
        <f t="array" ref="F1342">IF(A1342="","",SUMPRODUCT(--(TYearly[Due Date]&lt;=A1342),IF(B1342="N",--(TYearly[Day]=DAY(A1342)),--(TYearly[Day]&gt;=DAY(A1342))),--(IFERROR(MOD(TYearly[Month]-MONTH(A1342)+12,12),1)=0),TYearly[Amount]))</f>
        <v/>
      </c>
      <c r="G1342" s="8" t="str">
        <f>IF(A1342="","",SUMIF(TOneTime[Due Date],A1342,TOneTime[Amount]))</f>
        <v/>
      </c>
      <c r="H1342" s="8" t="str" cm="1">
        <f t="array" ref="H1342">IF(A1342="","",IF(COUNTIF(TOther[Frequency],$H$1)=0,0,SUMPRODUCT(--(IFERROR(MOD(A1342-TOther[Start Date],7),1)=0),--(TOther[Frequency]=$H$1),--(TOther[Start Date]&lt;=A1342),--(TOther[End Date Calc]&gt;=A1342),TOther[Amount])))</f>
        <v/>
      </c>
      <c r="I1342" s="8" t="str" cm="1">
        <f t="array" ref="I1342">IF(A1342="","",IF(COUNTIF(TOther[Frequency],$I$1)=0,0,SUMPRODUCT(--(IFERROR(MOD(A1342-TOther[Start Date],14),1)=0),--(TOther[Frequency]=$I$1),--(TOther[Start Date]&lt;=A1342),--(TOther[End Date Calc]&gt;=A1342),TOther[Amount])))</f>
        <v/>
      </c>
      <c r="J1342" s="8" t="str">
        <f>IF(A1342="","",IF(COUNTIF(TOther[Frequency],$J$1)=0,0,IF(OR(DAY(A1342)=1,DAY(A1342)=15),SUMIFS(TOther[Amount],TOther[Frequency],$J$1,TOther[Start Date],"&lt;="&amp;$A1342,TOther[End Date Calc],"&gt;="&amp;A1342),0)))</f>
        <v/>
      </c>
      <c r="K1342" s="8" t="str">
        <f>IF(A1342="","",IF(COUNTIF(TOther[Frequency],$K$1)=0,0,IF(A1342=(A1342-DAY(A1342)+1+2*7-WEEKDAY(A1342-DAY(A1342)+8-4,1)),SUMIFS(TOther[Amount],TOther[Frequency],$K$1,TOther[Start Date],"&lt;="&amp;$A1342,TOther[End Date Calc],"&gt;="&amp;A1342),0)))</f>
        <v/>
      </c>
      <c r="L1342" s="8" t="str">
        <f>IF(A1342="","",IF(COUNTIF(TOther[Frequency],$L$1)=0,0,IF(A1342=(A1342-DAY(A1342)+1+3*7-WEEKDAY(A1342-DAY(A1342)+8-4,1)),SUMIFS(TOther[Amount],TOther[Frequency],$L$1,TOther[Start Date],"&lt;="&amp;$A1342,TOther[End Date Calc],"&gt;="&amp;A1342),0)))</f>
        <v/>
      </c>
      <c r="M1342" s="8" t="str">
        <f>IF(A1342="","",IF(COUNTIF(TOther[Frequency],$M$1)=0,0,IF(A1342=(A1342-DAY(A1342)+1+4*7-WEEKDAY(A1342-DAY(A1342)+8-4,1)),SUMIFS(TOther[Amount],TOther[Frequency],$M$1,TOther[Start Date],"&lt;="&amp;$A1342,TOther[End Date Calc],"&gt;="&amp;A1342),0)))</f>
        <v/>
      </c>
      <c r="N1342" s="8" t="str" cm="1">
        <f t="array" ref="N1342">IF(A1342="","",IF(COUNTIF(TOther[Frequency],$N$1)=0,0,SUMPRODUCT(--(IFERROR(MOD(A1342-TOther[Start Date],28),1)=0),--(TOther[Frequency]=$N$1),--(TOther[Start Date]&lt;=A1342),--(TOther[End Date Calc]&gt;=A1342),TOther[Amount])))</f>
        <v/>
      </c>
      <c r="O1342" s="8" t="str" cm="1">
        <f t="array" ref="O1342">IF(A1342="","",IF(COUNTIF(TOther[Frequency],$O$1)=0,0,SUMPRODUCT(--(IFERROR(MOD(A1342-TOther[Start Date],42),1)=0),--(TOther[Frequency]=$O$1),--(TOther[Start Date]&lt;=A1342),--(TOther[End Date Calc]&gt;=A1342),TOther[Amount])))</f>
        <v/>
      </c>
      <c r="P1342" s="8" t="str" cm="1">
        <f t="array" ref="P1342">IF(A1342="","",IF(COUNTIF(TOther[Frequency],$P$1)=0,0,SUMPRODUCT(--(IFERROR(MOD(A1342-TOther[Start Date],56),1)=0),--(TOther[Frequency]=$P$1),--(TOther[Start Date]&lt;=A1342),--(TOther[End Date Calc]&gt;=A1342),TOther[Amount])))</f>
        <v/>
      </c>
      <c r="Q1342" s="8" t="str">
        <f>IF(A1342="","",IF(COUNTIF(TOther[Frequency],$Q$1)=0,0,IF(B1342="N",SUMIFS(TOther[Amount],TOther[Frequency],$Q$1,TOther[Start Date],"&lt;="&amp;$A1342,TOther[End Date Calc],"&gt;="&amp;A1342,TOther[Start Day],DAY(A1342)),SUMIFS(TOther[Amount],TOther[Frequency],$Q$1,TOther[Start Date],"&lt;="&amp;$A1342,TOther[End Date Calc],"&gt;="&amp;A1342,TOther[Start Day],"&gt;="&amp;DAY(A1342)))))</f>
        <v/>
      </c>
      <c r="R1342" s="8" t="str" cm="1">
        <f t="array" ref="R1342">IF(A1342="","",IF(COUNTIF(TOther[Frequency],R$1)=0,0,SUMPRODUCT(--(TOther[Frequency]=R$1),--(TOther[Start Date]&lt;=A1342),--(TOther[End Date Calc]&gt;=A1342),IF(B1342="N",--(TOther[Start Day]=DAY(A1342)),--(TOther[Start Day]&gt;=DAY(A1342))),--(IFERROR(MOD(TOther[Start Month]-MONTH(A1342)+2,2),1)=0),TOther[Amount])))</f>
        <v/>
      </c>
      <c r="S1342" s="8" t="str" cm="1">
        <f t="array" ref="S1342">IF(A1342="","",IF(COUNTIF(TOther[Frequency],S$1)=0,0,SUMPRODUCT(--(TOther[Frequency]=S$1),--(TOther[Start Date]&lt;=A1342),--(TOther[End Date Calc]&gt;=A1342),IF(B1342="N",--(TOther[Start Day]=DAY(A1342)),--(TOther[Start Day]&gt;=DAY(A1342))),--(IFERROR(MOD(TOther[Start Month]-MONTH(A1342)+3,3),1)=0),TOther[Amount])))</f>
        <v/>
      </c>
      <c r="T1342" s="8" t="str" cm="1">
        <f t="array" ref="T1342">IF($A1342="","",IF(COUNTIF(TOther[Frequency],T$1)=0,0,SUMPRODUCT(--(TOther[Frequency]=T$1),--(TOther[Start Date]&lt;=$A1342),--(TOther[End Date Calc]&gt;=$A1342),IF($B1342="N",--(TOther[Start Day]=DAY($A1342)),--(TOther[Start Day]&gt;=DAY($A1342))),--(IFERROR(MOD(TOther[Start Month]-MONTH($A1342)+4,4),1)=0),TOther[Amount])))</f>
        <v/>
      </c>
      <c r="U1342" s="8" t="str" cm="1">
        <f t="array" ref="U1342">IF(A1342="","",IF(COUNTIF(TOther[Frequency],$U$1)=0,0,SUMPRODUCT(--(TOther[Frequency]=$U$1),--(TOther[Start Date]&lt;=A1342),--(TOther[End Date Calc]&gt;=A1342),IF(B1342="N",--(TOther[Start Day]=DAY(A1342)),--(TOther[Start Day]&gt;=DAY(A1342))),--(IFERROR(MOD(TOther[Start Month]-MONTH(A1342)+6,6),1)=0),TOther[Amount])))</f>
        <v/>
      </c>
      <c r="V1342" s="8" t="str" cm="1">
        <f t="array" ref="V1342">IF(A1342="","",IF(COUNTIF(TOther[Frequency],$V$1)=0,0,SUMPRODUCT(--(TOther[Frequency]=$V$1),--(TOther[Start Date]&lt;=A1342),--(TOther[End Date Calc]&gt;=A1342),IF(B1342="N",--(TOther[Start Day]=DAY(A1342)),--(TOther[Start Day]&gt;=DAY(A1342))),--(IFERROR(MOD(TOther[Start Month]-MONTH(A1342)+12,12),1)=0),TOther[Amount])))</f>
        <v/>
      </c>
      <c r="W1342" s="8" t="str">
        <f>IF(A1342="","",SUMIFS(TOther[Amount],TOther[Start Date],A1342,TOther[Frequency],$W$1))</f>
        <v/>
      </c>
      <c r="X1342" s="9" t="str">
        <f t="shared" si="100"/>
        <v/>
      </c>
      <c r="Y1342" s="9" t="str">
        <f t="shared" si="104"/>
        <v/>
      </c>
      <c r="Z1342" s="8" t="str" cm="1">
        <f t="array" ref="Z1342">IF(A1342="","",IF(COUNTIF('2) Income'!$D$13:$D$32,"Weekly")=0,0,SUMPRODUCT(--(IFERROR(MOD(A1342-'2) Income'!$F$13:$F$32,7),1)=0),--('2) Income'!$D$13:$D$32="Weekly"),--('2) Income'!$F$13:$F$32&lt;=A1342),'2) Income'!$E$13:$E$32)))</f>
        <v/>
      </c>
      <c r="AA1342" s="8" t="str" cm="1">
        <f t="array" ref="AA1342">IF(A1342="","",IF(COUNTIF('2) Income'!$D$13:$D$32,"Every Other Week")=0,0,SUMPRODUCT(--(IFERROR(MOD(A1342-'2) Income'!$F$13:$F$32,14),1)=0),--('2) Income'!$D$13:$D$32="Every Other Week"),--('2) Income'!$F$13:$F$32&lt;=A1342),'2) Income'!$E$13:$E$32)))</f>
        <v/>
      </c>
      <c r="AB1342" s="8" t="str">
        <f>IF(A1342="","",IF(COUNTIF('2) Income'!$D$13:$D$32,"1st and 15th")=0,0,IF(OR(DAY(A1342)=1,DAY(A1342)=15),SUMIFS('2) Income'!$E$13:$E$32,'2) Income'!$D$13:$D$32,"1st and 15th",'2) Income'!$F$13:$F$32,"&lt;="&amp;$A1342),0)))</f>
        <v/>
      </c>
      <c r="AC1342" s="8" t="str">
        <f>IF(A1342="","",IF(COUNTIF('2) Income'!$D$13:$D$32,"2nd Wednesday")=0,0,IF(A1342=(A1342-DAY(A1342)+1+2*7-WEEKDAY(A1342-DAY(A1342)+8-4,1)),SUMIFS('2) Income'!$E$13:$E$32,'2) Income'!$D$13:$D$32,"2nd Wednesday",'2) Income'!$F$13:$F$32,"&lt;="&amp;$A1342),0)))</f>
        <v/>
      </c>
      <c r="AD1342" s="8" t="str">
        <f>IF(A1342="","",IF(COUNTIF('2) Income'!$D$13:$D$32,"3rd Wednesday")=0,0,IF(A1342=(A1342-DAY(A1342)+1+3*7-WEEKDAY(A1342-DAY(A1342)+8-4,1)),SUMIFS('2) Income'!$E$13:$E$32,'2) Income'!$D$13:$D$32,"3rd Wednesday",'2) Income'!$F$13:$F$32,"&lt;="&amp;$A1342),0)))</f>
        <v/>
      </c>
      <c r="AE1342" s="8" t="str">
        <f>IF(A1342="","",IF(COUNTIF('2) Income'!$D$13:$D$32,"4th Wednesday")=0,0,IF(A1342=(A1342-DAY(A1342)+1+4*7-WEEKDAY(A1342-DAY(A1342)+8-4,1)),SUMIFS('2) Income'!$E$13:$E$32,'2) Income'!$D$13:$D$32,"4th Wednesday",'2) Income'!$F$13:$F$32,"&lt;="&amp;$A1342),0)))</f>
        <v/>
      </c>
      <c r="AF1342" s="8" t="str" cm="1">
        <f t="array" ref="AF1342">IF(A1342="","",IF(COUNTIF('2) Income'!$D$13:$D$32,"Every 4 Weeks")=0,0,SUMPRODUCT(--(IFERROR(MOD(A1342-'2) Income'!$F$13:$F$32,28),1)=0),--('2) Income'!$D$13:$D$32="Every 4 Weeks"),--('2) Income'!$F$13:$F$32&lt;=A1342),'2) Income'!$E$13:$E$32)))</f>
        <v/>
      </c>
      <c r="AG1342" s="8" t="str">
        <f>IF(A1342="","",IF(COUNTIF('2) Income'!$D$13:$D$32,"Monthly")=0,0,IF(B1342="N",SUMIFS('2) Income'!$E$13:$E$32,'2) Income'!$D$13:$D$32,"monthly",'2) Income'!$F$13:$F$32,"&lt;="&amp;$A1342,'2) Income'!$I$13:$I$32,DAY(A1342)),SUMIFS('2) Income'!$E$13:$E$32,'2) Income'!$D$13:$D$32,"monthly",'2) Income'!$F$13:$F$32,"&lt;="&amp;$A1342,'2) Income'!$I$13:$I$32,"&gt;="&amp;DAY(A1342)))))</f>
        <v/>
      </c>
      <c r="AH1342" s="8" t="str" cm="1">
        <f t="array" ref="AH1342">IF(A1342="","",IF(COUNTIF('2) Income'!$D$13:$D$32,"Yearly")=0,0,SUMPRODUCT(--('2) Income'!$D$13:$D$32="Yearly"),--('2) Income'!$F$13:$F$32&lt;=A1342),IF(B1342="N",--('2) Income'!$I$13:$I$32=DAY(A1342)),--('2) Income'!$I$13:$I$32&gt;=DAY(A1342))),--(IFERROR(MOD('2) Income'!$H$13:$H$32-MONTH(A1342)+12,12),1)=0),'2) Income'!$E$13:$E$32)))</f>
        <v/>
      </c>
      <c r="AI1342" s="8" t="str">
        <f>IF(A1342="","",IF(COUNTIF('2) Income'!$D$13:$D$32,"one-time")=0,0,SUMIFS('2) Income'!$E$13:$E$32,'2) Income'!$D$13:$D$32,"one-time",'2) Income'!$F$13:$F$32,"="&amp;$A1342)))</f>
        <v/>
      </c>
      <c r="AJ1342" s="9" t="str">
        <f t="shared" si="101"/>
        <v/>
      </c>
    </row>
    <row r="1343" spans="1:36">
      <c r="A1343" s="7" t="str">
        <f>IF(A1342="","",IF(A1342+1&lt;='1) Period'!$E$21,A1342+1,""))</f>
        <v/>
      </c>
      <c r="B1343" s="7" t="e">
        <f t="shared" si="102"/>
        <v>#VALUE!</v>
      </c>
      <c r="C1343" t="e">
        <f t="shared" si="103"/>
        <v>#VALUE!</v>
      </c>
      <c r="D1343" s="8" t="str">
        <f>IF(A1343="","",IF(TEXT(A1343,"dddd")='4) Happy Money'!$E$23,WAllowance,0))</f>
        <v/>
      </c>
      <c r="E1343" s="8" t="str">
        <f>IF(A1343="","",IF(B1343="N",SUMIF(TMonthly[Day of the Month],DAY(A1343),TMonthly[Amount]),SUMIF(TMonthly[Day of the Month],"&gt;="&amp;DAY(A1343),TMonthly[Amount])))</f>
        <v/>
      </c>
      <c r="F1343" s="8" t="str" cm="1">
        <f t="array" ref="F1343">IF(A1343="","",SUMPRODUCT(--(TYearly[Due Date]&lt;=A1343),IF(B1343="N",--(TYearly[Day]=DAY(A1343)),--(TYearly[Day]&gt;=DAY(A1343))),--(IFERROR(MOD(TYearly[Month]-MONTH(A1343)+12,12),1)=0),TYearly[Amount]))</f>
        <v/>
      </c>
      <c r="G1343" s="8" t="str">
        <f>IF(A1343="","",SUMIF(TOneTime[Due Date],A1343,TOneTime[Amount]))</f>
        <v/>
      </c>
      <c r="H1343" s="8" t="str" cm="1">
        <f t="array" ref="H1343">IF(A1343="","",IF(COUNTIF(TOther[Frequency],$H$1)=0,0,SUMPRODUCT(--(IFERROR(MOD(A1343-TOther[Start Date],7),1)=0),--(TOther[Frequency]=$H$1),--(TOther[Start Date]&lt;=A1343),--(TOther[End Date Calc]&gt;=A1343),TOther[Amount])))</f>
        <v/>
      </c>
      <c r="I1343" s="8" t="str" cm="1">
        <f t="array" ref="I1343">IF(A1343="","",IF(COUNTIF(TOther[Frequency],$I$1)=0,0,SUMPRODUCT(--(IFERROR(MOD(A1343-TOther[Start Date],14),1)=0),--(TOther[Frequency]=$I$1),--(TOther[Start Date]&lt;=A1343),--(TOther[End Date Calc]&gt;=A1343),TOther[Amount])))</f>
        <v/>
      </c>
      <c r="J1343" s="8" t="str">
        <f>IF(A1343="","",IF(COUNTIF(TOther[Frequency],$J$1)=0,0,IF(OR(DAY(A1343)=1,DAY(A1343)=15),SUMIFS(TOther[Amount],TOther[Frequency],$J$1,TOther[Start Date],"&lt;="&amp;$A1343,TOther[End Date Calc],"&gt;="&amp;A1343),0)))</f>
        <v/>
      </c>
      <c r="K1343" s="8" t="str">
        <f>IF(A1343="","",IF(COUNTIF(TOther[Frequency],$K$1)=0,0,IF(A1343=(A1343-DAY(A1343)+1+2*7-WEEKDAY(A1343-DAY(A1343)+8-4,1)),SUMIFS(TOther[Amount],TOther[Frequency],$K$1,TOther[Start Date],"&lt;="&amp;$A1343,TOther[End Date Calc],"&gt;="&amp;A1343),0)))</f>
        <v/>
      </c>
      <c r="L1343" s="8" t="str">
        <f>IF(A1343="","",IF(COUNTIF(TOther[Frequency],$L$1)=0,0,IF(A1343=(A1343-DAY(A1343)+1+3*7-WEEKDAY(A1343-DAY(A1343)+8-4,1)),SUMIFS(TOther[Amount],TOther[Frequency],$L$1,TOther[Start Date],"&lt;="&amp;$A1343,TOther[End Date Calc],"&gt;="&amp;A1343),0)))</f>
        <v/>
      </c>
      <c r="M1343" s="8" t="str">
        <f>IF(A1343="","",IF(COUNTIF(TOther[Frequency],$M$1)=0,0,IF(A1343=(A1343-DAY(A1343)+1+4*7-WEEKDAY(A1343-DAY(A1343)+8-4,1)),SUMIFS(TOther[Amount],TOther[Frequency],$M$1,TOther[Start Date],"&lt;="&amp;$A1343,TOther[End Date Calc],"&gt;="&amp;A1343),0)))</f>
        <v/>
      </c>
      <c r="N1343" s="8" t="str" cm="1">
        <f t="array" ref="N1343">IF(A1343="","",IF(COUNTIF(TOther[Frequency],$N$1)=0,0,SUMPRODUCT(--(IFERROR(MOD(A1343-TOther[Start Date],28),1)=0),--(TOther[Frequency]=$N$1),--(TOther[Start Date]&lt;=A1343),--(TOther[End Date Calc]&gt;=A1343),TOther[Amount])))</f>
        <v/>
      </c>
      <c r="O1343" s="8" t="str" cm="1">
        <f t="array" ref="O1343">IF(A1343="","",IF(COUNTIF(TOther[Frequency],$O$1)=0,0,SUMPRODUCT(--(IFERROR(MOD(A1343-TOther[Start Date],42),1)=0),--(TOther[Frequency]=$O$1),--(TOther[Start Date]&lt;=A1343),--(TOther[End Date Calc]&gt;=A1343),TOther[Amount])))</f>
        <v/>
      </c>
      <c r="P1343" s="8" t="str" cm="1">
        <f t="array" ref="P1343">IF(A1343="","",IF(COUNTIF(TOther[Frequency],$P$1)=0,0,SUMPRODUCT(--(IFERROR(MOD(A1343-TOther[Start Date],56),1)=0),--(TOther[Frequency]=$P$1),--(TOther[Start Date]&lt;=A1343),--(TOther[End Date Calc]&gt;=A1343),TOther[Amount])))</f>
        <v/>
      </c>
      <c r="Q1343" s="8" t="str">
        <f>IF(A1343="","",IF(COUNTIF(TOther[Frequency],$Q$1)=0,0,IF(B1343="N",SUMIFS(TOther[Amount],TOther[Frequency],$Q$1,TOther[Start Date],"&lt;="&amp;$A1343,TOther[End Date Calc],"&gt;="&amp;A1343,TOther[Start Day],DAY(A1343)),SUMIFS(TOther[Amount],TOther[Frequency],$Q$1,TOther[Start Date],"&lt;="&amp;$A1343,TOther[End Date Calc],"&gt;="&amp;A1343,TOther[Start Day],"&gt;="&amp;DAY(A1343)))))</f>
        <v/>
      </c>
      <c r="R1343" s="8" t="str" cm="1">
        <f t="array" ref="R1343">IF(A1343="","",IF(COUNTIF(TOther[Frequency],R$1)=0,0,SUMPRODUCT(--(TOther[Frequency]=R$1),--(TOther[Start Date]&lt;=A1343),--(TOther[End Date Calc]&gt;=A1343),IF(B1343="N",--(TOther[Start Day]=DAY(A1343)),--(TOther[Start Day]&gt;=DAY(A1343))),--(IFERROR(MOD(TOther[Start Month]-MONTH(A1343)+2,2),1)=0),TOther[Amount])))</f>
        <v/>
      </c>
      <c r="S1343" s="8" t="str" cm="1">
        <f t="array" ref="S1343">IF(A1343="","",IF(COUNTIF(TOther[Frequency],S$1)=0,0,SUMPRODUCT(--(TOther[Frequency]=S$1),--(TOther[Start Date]&lt;=A1343),--(TOther[End Date Calc]&gt;=A1343),IF(B1343="N",--(TOther[Start Day]=DAY(A1343)),--(TOther[Start Day]&gt;=DAY(A1343))),--(IFERROR(MOD(TOther[Start Month]-MONTH(A1343)+3,3),1)=0),TOther[Amount])))</f>
        <v/>
      </c>
      <c r="T1343" s="8" t="str" cm="1">
        <f t="array" ref="T1343">IF($A1343="","",IF(COUNTIF(TOther[Frequency],T$1)=0,0,SUMPRODUCT(--(TOther[Frequency]=T$1),--(TOther[Start Date]&lt;=$A1343),--(TOther[End Date Calc]&gt;=$A1343),IF($B1343="N",--(TOther[Start Day]=DAY($A1343)),--(TOther[Start Day]&gt;=DAY($A1343))),--(IFERROR(MOD(TOther[Start Month]-MONTH($A1343)+4,4),1)=0),TOther[Amount])))</f>
        <v/>
      </c>
      <c r="U1343" s="8" t="str" cm="1">
        <f t="array" ref="U1343">IF(A1343="","",IF(COUNTIF(TOther[Frequency],$U$1)=0,0,SUMPRODUCT(--(TOther[Frequency]=$U$1),--(TOther[Start Date]&lt;=A1343),--(TOther[End Date Calc]&gt;=A1343),IF(B1343="N",--(TOther[Start Day]=DAY(A1343)),--(TOther[Start Day]&gt;=DAY(A1343))),--(IFERROR(MOD(TOther[Start Month]-MONTH(A1343)+6,6),1)=0),TOther[Amount])))</f>
        <v/>
      </c>
      <c r="V1343" s="8" t="str" cm="1">
        <f t="array" ref="V1343">IF(A1343="","",IF(COUNTIF(TOther[Frequency],$V$1)=0,0,SUMPRODUCT(--(TOther[Frequency]=$V$1),--(TOther[Start Date]&lt;=A1343),--(TOther[End Date Calc]&gt;=A1343),IF(B1343="N",--(TOther[Start Day]=DAY(A1343)),--(TOther[Start Day]&gt;=DAY(A1343))),--(IFERROR(MOD(TOther[Start Month]-MONTH(A1343)+12,12),1)=0),TOther[Amount])))</f>
        <v/>
      </c>
      <c r="W1343" s="8" t="str">
        <f>IF(A1343="","",SUMIFS(TOther[Amount],TOther[Start Date],A1343,TOther[Frequency],$W$1))</f>
        <v/>
      </c>
      <c r="X1343" s="9" t="str">
        <f t="shared" si="100"/>
        <v/>
      </c>
      <c r="Y1343" s="9" t="str">
        <f t="shared" si="104"/>
        <v/>
      </c>
      <c r="Z1343" s="8" t="str" cm="1">
        <f t="array" ref="Z1343">IF(A1343="","",IF(COUNTIF('2) Income'!$D$13:$D$32,"Weekly")=0,0,SUMPRODUCT(--(IFERROR(MOD(A1343-'2) Income'!$F$13:$F$32,7),1)=0),--('2) Income'!$D$13:$D$32="Weekly"),--('2) Income'!$F$13:$F$32&lt;=A1343),'2) Income'!$E$13:$E$32)))</f>
        <v/>
      </c>
      <c r="AA1343" s="8" t="str" cm="1">
        <f t="array" ref="AA1343">IF(A1343="","",IF(COUNTIF('2) Income'!$D$13:$D$32,"Every Other Week")=0,0,SUMPRODUCT(--(IFERROR(MOD(A1343-'2) Income'!$F$13:$F$32,14),1)=0),--('2) Income'!$D$13:$D$32="Every Other Week"),--('2) Income'!$F$13:$F$32&lt;=A1343),'2) Income'!$E$13:$E$32)))</f>
        <v/>
      </c>
      <c r="AB1343" s="8" t="str">
        <f>IF(A1343="","",IF(COUNTIF('2) Income'!$D$13:$D$32,"1st and 15th")=0,0,IF(OR(DAY(A1343)=1,DAY(A1343)=15),SUMIFS('2) Income'!$E$13:$E$32,'2) Income'!$D$13:$D$32,"1st and 15th",'2) Income'!$F$13:$F$32,"&lt;="&amp;$A1343),0)))</f>
        <v/>
      </c>
      <c r="AC1343" s="8" t="str">
        <f>IF(A1343="","",IF(COUNTIF('2) Income'!$D$13:$D$32,"2nd Wednesday")=0,0,IF(A1343=(A1343-DAY(A1343)+1+2*7-WEEKDAY(A1343-DAY(A1343)+8-4,1)),SUMIFS('2) Income'!$E$13:$E$32,'2) Income'!$D$13:$D$32,"2nd Wednesday",'2) Income'!$F$13:$F$32,"&lt;="&amp;$A1343),0)))</f>
        <v/>
      </c>
      <c r="AD1343" s="8" t="str">
        <f>IF(A1343="","",IF(COUNTIF('2) Income'!$D$13:$D$32,"3rd Wednesday")=0,0,IF(A1343=(A1343-DAY(A1343)+1+3*7-WEEKDAY(A1343-DAY(A1343)+8-4,1)),SUMIFS('2) Income'!$E$13:$E$32,'2) Income'!$D$13:$D$32,"3rd Wednesday",'2) Income'!$F$13:$F$32,"&lt;="&amp;$A1343),0)))</f>
        <v/>
      </c>
      <c r="AE1343" s="8" t="str">
        <f>IF(A1343="","",IF(COUNTIF('2) Income'!$D$13:$D$32,"4th Wednesday")=0,0,IF(A1343=(A1343-DAY(A1343)+1+4*7-WEEKDAY(A1343-DAY(A1343)+8-4,1)),SUMIFS('2) Income'!$E$13:$E$32,'2) Income'!$D$13:$D$32,"4th Wednesday",'2) Income'!$F$13:$F$32,"&lt;="&amp;$A1343),0)))</f>
        <v/>
      </c>
      <c r="AF1343" s="8" t="str" cm="1">
        <f t="array" ref="AF1343">IF(A1343="","",IF(COUNTIF('2) Income'!$D$13:$D$32,"Every 4 Weeks")=0,0,SUMPRODUCT(--(IFERROR(MOD(A1343-'2) Income'!$F$13:$F$32,28),1)=0),--('2) Income'!$D$13:$D$32="Every 4 Weeks"),--('2) Income'!$F$13:$F$32&lt;=A1343),'2) Income'!$E$13:$E$32)))</f>
        <v/>
      </c>
      <c r="AG1343" s="8" t="str">
        <f>IF(A1343="","",IF(COUNTIF('2) Income'!$D$13:$D$32,"Monthly")=0,0,IF(B1343="N",SUMIFS('2) Income'!$E$13:$E$32,'2) Income'!$D$13:$D$32,"monthly",'2) Income'!$F$13:$F$32,"&lt;="&amp;$A1343,'2) Income'!$I$13:$I$32,DAY(A1343)),SUMIFS('2) Income'!$E$13:$E$32,'2) Income'!$D$13:$D$32,"monthly",'2) Income'!$F$13:$F$32,"&lt;="&amp;$A1343,'2) Income'!$I$13:$I$32,"&gt;="&amp;DAY(A1343)))))</f>
        <v/>
      </c>
      <c r="AH1343" s="8" t="str" cm="1">
        <f t="array" ref="AH1343">IF(A1343="","",IF(COUNTIF('2) Income'!$D$13:$D$32,"Yearly")=0,0,SUMPRODUCT(--('2) Income'!$D$13:$D$32="Yearly"),--('2) Income'!$F$13:$F$32&lt;=A1343),IF(B1343="N",--('2) Income'!$I$13:$I$32=DAY(A1343)),--('2) Income'!$I$13:$I$32&gt;=DAY(A1343))),--(IFERROR(MOD('2) Income'!$H$13:$H$32-MONTH(A1343)+12,12),1)=0),'2) Income'!$E$13:$E$32)))</f>
        <v/>
      </c>
      <c r="AI1343" s="8" t="str">
        <f>IF(A1343="","",IF(COUNTIF('2) Income'!$D$13:$D$32,"one-time")=0,0,SUMIFS('2) Income'!$E$13:$E$32,'2) Income'!$D$13:$D$32,"one-time",'2) Income'!$F$13:$F$32,"="&amp;$A1343)))</f>
        <v/>
      </c>
      <c r="AJ1343" s="9" t="str">
        <f t="shared" si="101"/>
        <v/>
      </c>
    </row>
    <row r="1344" spans="1:36">
      <c r="A1344" s="7" t="str">
        <f>IF(A1343="","",IF(A1343+1&lt;='1) Period'!$E$21,A1343+1,""))</f>
        <v/>
      </c>
      <c r="B1344" s="7" t="e">
        <f t="shared" si="102"/>
        <v>#VALUE!</v>
      </c>
      <c r="C1344" t="e">
        <f t="shared" si="103"/>
        <v>#VALUE!</v>
      </c>
      <c r="D1344" s="8" t="str">
        <f>IF(A1344="","",IF(TEXT(A1344,"dddd")='4) Happy Money'!$E$23,WAllowance,0))</f>
        <v/>
      </c>
      <c r="E1344" s="8" t="str">
        <f>IF(A1344="","",IF(B1344="N",SUMIF(TMonthly[Day of the Month],DAY(A1344),TMonthly[Amount]),SUMIF(TMonthly[Day of the Month],"&gt;="&amp;DAY(A1344),TMonthly[Amount])))</f>
        <v/>
      </c>
      <c r="F1344" s="8" t="str" cm="1">
        <f t="array" ref="F1344">IF(A1344="","",SUMPRODUCT(--(TYearly[Due Date]&lt;=A1344),IF(B1344="N",--(TYearly[Day]=DAY(A1344)),--(TYearly[Day]&gt;=DAY(A1344))),--(IFERROR(MOD(TYearly[Month]-MONTH(A1344)+12,12),1)=0),TYearly[Amount]))</f>
        <v/>
      </c>
      <c r="G1344" s="8" t="str">
        <f>IF(A1344="","",SUMIF(TOneTime[Due Date],A1344,TOneTime[Amount]))</f>
        <v/>
      </c>
      <c r="H1344" s="8" t="str" cm="1">
        <f t="array" ref="H1344">IF(A1344="","",IF(COUNTIF(TOther[Frequency],$H$1)=0,0,SUMPRODUCT(--(IFERROR(MOD(A1344-TOther[Start Date],7),1)=0),--(TOther[Frequency]=$H$1),--(TOther[Start Date]&lt;=A1344),--(TOther[End Date Calc]&gt;=A1344),TOther[Amount])))</f>
        <v/>
      </c>
      <c r="I1344" s="8" t="str" cm="1">
        <f t="array" ref="I1344">IF(A1344="","",IF(COUNTIF(TOther[Frequency],$I$1)=0,0,SUMPRODUCT(--(IFERROR(MOD(A1344-TOther[Start Date],14),1)=0),--(TOther[Frequency]=$I$1),--(TOther[Start Date]&lt;=A1344),--(TOther[End Date Calc]&gt;=A1344),TOther[Amount])))</f>
        <v/>
      </c>
      <c r="J1344" s="8" t="str">
        <f>IF(A1344="","",IF(COUNTIF(TOther[Frequency],$J$1)=0,0,IF(OR(DAY(A1344)=1,DAY(A1344)=15),SUMIFS(TOther[Amount],TOther[Frequency],$J$1,TOther[Start Date],"&lt;="&amp;$A1344,TOther[End Date Calc],"&gt;="&amp;A1344),0)))</f>
        <v/>
      </c>
      <c r="K1344" s="8" t="str">
        <f>IF(A1344="","",IF(COUNTIF(TOther[Frequency],$K$1)=0,0,IF(A1344=(A1344-DAY(A1344)+1+2*7-WEEKDAY(A1344-DAY(A1344)+8-4,1)),SUMIFS(TOther[Amount],TOther[Frequency],$K$1,TOther[Start Date],"&lt;="&amp;$A1344,TOther[End Date Calc],"&gt;="&amp;A1344),0)))</f>
        <v/>
      </c>
      <c r="L1344" s="8" t="str">
        <f>IF(A1344="","",IF(COUNTIF(TOther[Frequency],$L$1)=0,0,IF(A1344=(A1344-DAY(A1344)+1+3*7-WEEKDAY(A1344-DAY(A1344)+8-4,1)),SUMIFS(TOther[Amount],TOther[Frequency],$L$1,TOther[Start Date],"&lt;="&amp;$A1344,TOther[End Date Calc],"&gt;="&amp;A1344),0)))</f>
        <v/>
      </c>
      <c r="M1344" s="8" t="str">
        <f>IF(A1344="","",IF(COUNTIF(TOther[Frequency],$M$1)=0,0,IF(A1344=(A1344-DAY(A1344)+1+4*7-WEEKDAY(A1344-DAY(A1344)+8-4,1)),SUMIFS(TOther[Amount],TOther[Frequency],$M$1,TOther[Start Date],"&lt;="&amp;$A1344,TOther[End Date Calc],"&gt;="&amp;A1344),0)))</f>
        <v/>
      </c>
      <c r="N1344" s="8" t="str" cm="1">
        <f t="array" ref="N1344">IF(A1344="","",IF(COUNTIF(TOther[Frequency],$N$1)=0,0,SUMPRODUCT(--(IFERROR(MOD(A1344-TOther[Start Date],28),1)=0),--(TOther[Frequency]=$N$1),--(TOther[Start Date]&lt;=A1344),--(TOther[End Date Calc]&gt;=A1344),TOther[Amount])))</f>
        <v/>
      </c>
      <c r="O1344" s="8" t="str" cm="1">
        <f t="array" ref="O1344">IF(A1344="","",IF(COUNTIF(TOther[Frequency],$O$1)=0,0,SUMPRODUCT(--(IFERROR(MOD(A1344-TOther[Start Date],42),1)=0),--(TOther[Frequency]=$O$1),--(TOther[Start Date]&lt;=A1344),--(TOther[End Date Calc]&gt;=A1344),TOther[Amount])))</f>
        <v/>
      </c>
      <c r="P1344" s="8" t="str" cm="1">
        <f t="array" ref="P1344">IF(A1344="","",IF(COUNTIF(TOther[Frequency],$P$1)=0,0,SUMPRODUCT(--(IFERROR(MOD(A1344-TOther[Start Date],56),1)=0),--(TOther[Frequency]=$P$1),--(TOther[Start Date]&lt;=A1344),--(TOther[End Date Calc]&gt;=A1344),TOther[Amount])))</f>
        <v/>
      </c>
      <c r="Q1344" s="8" t="str">
        <f>IF(A1344="","",IF(COUNTIF(TOther[Frequency],$Q$1)=0,0,IF(B1344="N",SUMIFS(TOther[Amount],TOther[Frequency],$Q$1,TOther[Start Date],"&lt;="&amp;$A1344,TOther[End Date Calc],"&gt;="&amp;A1344,TOther[Start Day],DAY(A1344)),SUMIFS(TOther[Amount],TOther[Frequency],$Q$1,TOther[Start Date],"&lt;="&amp;$A1344,TOther[End Date Calc],"&gt;="&amp;A1344,TOther[Start Day],"&gt;="&amp;DAY(A1344)))))</f>
        <v/>
      </c>
      <c r="R1344" s="8" t="str" cm="1">
        <f t="array" ref="R1344">IF(A1344="","",IF(COUNTIF(TOther[Frequency],R$1)=0,0,SUMPRODUCT(--(TOther[Frequency]=R$1),--(TOther[Start Date]&lt;=A1344),--(TOther[End Date Calc]&gt;=A1344),IF(B1344="N",--(TOther[Start Day]=DAY(A1344)),--(TOther[Start Day]&gt;=DAY(A1344))),--(IFERROR(MOD(TOther[Start Month]-MONTH(A1344)+2,2),1)=0),TOther[Amount])))</f>
        <v/>
      </c>
      <c r="S1344" s="8" t="str" cm="1">
        <f t="array" ref="S1344">IF(A1344="","",IF(COUNTIF(TOther[Frequency],S$1)=0,0,SUMPRODUCT(--(TOther[Frequency]=S$1),--(TOther[Start Date]&lt;=A1344),--(TOther[End Date Calc]&gt;=A1344),IF(B1344="N",--(TOther[Start Day]=DAY(A1344)),--(TOther[Start Day]&gt;=DAY(A1344))),--(IFERROR(MOD(TOther[Start Month]-MONTH(A1344)+3,3),1)=0),TOther[Amount])))</f>
        <v/>
      </c>
      <c r="T1344" s="8" t="str" cm="1">
        <f t="array" ref="T1344">IF($A1344="","",IF(COUNTIF(TOther[Frequency],T$1)=0,0,SUMPRODUCT(--(TOther[Frequency]=T$1),--(TOther[Start Date]&lt;=$A1344),--(TOther[End Date Calc]&gt;=$A1344),IF($B1344="N",--(TOther[Start Day]=DAY($A1344)),--(TOther[Start Day]&gt;=DAY($A1344))),--(IFERROR(MOD(TOther[Start Month]-MONTH($A1344)+4,4),1)=0),TOther[Amount])))</f>
        <v/>
      </c>
      <c r="U1344" s="8" t="str" cm="1">
        <f t="array" ref="U1344">IF(A1344="","",IF(COUNTIF(TOther[Frequency],$U$1)=0,0,SUMPRODUCT(--(TOther[Frequency]=$U$1),--(TOther[Start Date]&lt;=A1344),--(TOther[End Date Calc]&gt;=A1344),IF(B1344="N",--(TOther[Start Day]=DAY(A1344)),--(TOther[Start Day]&gt;=DAY(A1344))),--(IFERROR(MOD(TOther[Start Month]-MONTH(A1344)+6,6),1)=0),TOther[Amount])))</f>
        <v/>
      </c>
      <c r="V1344" s="8" t="str" cm="1">
        <f t="array" ref="V1344">IF(A1344="","",IF(COUNTIF(TOther[Frequency],$V$1)=0,0,SUMPRODUCT(--(TOther[Frequency]=$V$1),--(TOther[Start Date]&lt;=A1344),--(TOther[End Date Calc]&gt;=A1344),IF(B1344="N",--(TOther[Start Day]=DAY(A1344)),--(TOther[Start Day]&gt;=DAY(A1344))),--(IFERROR(MOD(TOther[Start Month]-MONTH(A1344)+12,12),1)=0),TOther[Amount])))</f>
        <v/>
      </c>
      <c r="W1344" s="8" t="str">
        <f>IF(A1344="","",SUMIFS(TOther[Amount],TOther[Start Date],A1344,TOther[Frequency],$W$1))</f>
        <v/>
      </c>
      <c r="X1344" s="9" t="str">
        <f t="shared" si="100"/>
        <v/>
      </c>
      <c r="Y1344" s="9" t="str">
        <f t="shared" si="104"/>
        <v/>
      </c>
      <c r="Z1344" s="8" t="str" cm="1">
        <f t="array" ref="Z1344">IF(A1344="","",IF(COUNTIF('2) Income'!$D$13:$D$32,"Weekly")=0,0,SUMPRODUCT(--(IFERROR(MOD(A1344-'2) Income'!$F$13:$F$32,7),1)=0),--('2) Income'!$D$13:$D$32="Weekly"),--('2) Income'!$F$13:$F$32&lt;=A1344),'2) Income'!$E$13:$E$32)))</f>
        <v/>
      </c>
      <c r="AA1344" s="8" t="str" cm="1">
        <f t="array" ref="AA1344">IF(A1344="","",IF(COUNTIF('2) Income'!$D$13:$D$32,"Every Other Week")=0,0,SUMPRODUCT(--(IFERROR(MOD(A1344-'2) Income'!$F$13:$F$32,14),1)=0),--('2) Income'!$D$13:$D$32="Every Other Week"),--('2) Income'!$F$13:$F$32&lt;=A1344),'2) Income'!$E$13:$E$32)))</f>
        <v/>
      </c>
      <c r="AB1344" s="8" t="str">
        <f>IF(A1344="","",IF(COUNTIF('2) Income'!$D$13:$D$32,"1st and 15th")=0,0,IF(OR(DAY(A1344)=1,DAY(A1344)=15),SUMIFS('2) Income'!$E$13:$E$32,'2) Income'!$D$13:$D$32,"1st and 15th",'2) Income'!$F$13:$F$32,"&lt;="&amp;$A1344),0)))</f>
        <v/>
      </c>
      <c r="AC1344" s="8" t="str">
        <f>IF(A1344="","",IF(COUNTIF('2) Income'!$D$13:$D$32,"2nd Wednesday")=0,0,IF(A1344=(A1344-DAY(A1344)+1+2*7-WEEKDAY(A1344-DAY(A1344)+8-4,1)),SUMIFS('2) Income'!$E$13:$E$32,'2) Income'!$D$13:$D$32,"2nd Wednesday",'2) Income'!$F$13:$F$32,"&lt;="&amp;$A1344),0)))</f>
        <v/>
      </c>
      <c r="AD1344" s="8" t="str">
        <f>IF(A1344="","",IF(COUNTIF('2) Income'!$D$13:$D$32,"3rd Wednesday")=0,0,IF(A1344=(A1344-DAY(A1344)+1+3*7-WEEKDAY(A1344-DAY(A1344)+8-4,1)),SUMIFS('2) Income'!$E$13:$E$32,'2) Income'!$D$13:$D$32,"3rd Wednesday",'2) Income'!$F$13:$F$32,"&lt;="&amp;$A1344),0)))</f>
        <v/>
      </c>
      <c r="AE1344" s="8" t="str">
        <f>IF(A1344="","",IF(COUNTIF('2) Income'!$D$13:$D$32,"4th Wednesday")=0,0,IF(A1344=(A1344-DAY(A1344)+1+4*7-WEEKDAY(A1344-DAY(A1344)+8-4,1)),SUMIFS('2) Income'!$E$13:$E$32,'2) Income'!$D$13:$D$32,"4th Wednesday",'2) Income'!$F$13:$F$32,"&lt;="&amp;$A1344),0)))</f>
        <v/>
      </c>
      <c r="AF1344" s="8" t="str" cm="1">
        <f t="array" ref="AF1344">IF(A1344="","",IF(COUNTIF('2) Income'!$D$13:$D$32,"Every 4 Weeks")=0,0,SUMPRODUCT(--(IFERROR(MOD(A1344-'2) Income'!$F$13:$F$32,28),1)=0),--('2) Income'!$D$13:$D$32="Every 4 Weeks"),--('2) Income'!$F$13:$F$32&lt;=A1344),'2) Income'!$E$13:$E$32)))</f>
        <v/>
      </c>
      <c r="AG1344" s="8" t="str">
        <f>IF(A1344="","",IF(COUNTIF('2) Income'!$D$13:$D$32,"Monthly")=0,0,IF(B1344="N",SUMIFS('2) Income'!$E$13:$E$32,'2) Income'!$D$13:$D$32,"monthly",'2) Income'!$F$13:$F$32,"&lt;="&amp;$A1344,'2) Income'!$I$13:$I$32,DAY(A1344)),SUMIFS('2) Income'!$E$13:$E$32,'2) Income'!$D$13:$D$32,"monthly",'2) Income'!$F$13:$F$32,"&lt;="&amp;$A1344,'2) Income'!$I$13:$I$32,"&gt;="&amp;DAY(A1344)))))</f>
        <v/>
      </c>
      <c r="AH1344" s="8" t="str" cm="1">
        <f t="array" ref="AH1344">IF(A1344="","",IF(COUNTIF('2) Income'!$D$13:$D$32,"Yearly")=0,0,SUMPRODUCT(--('2) Income'!$D$13:$D$32="Yearly"),--('2) Income'!$F$13:$F$32&lt;=A1344),IF(B1344="N",--('2) Income'!$I$13:$I$32=DAY(A1344)),--('2) Income'!$I$13:$I$32&gt;=DAY(A1344))),--(IFERROR(MOD('2) Income'!$H$13:$H$32-MONTH(A1344)+12,12),1)=0),'2) Income'!$E$13:$E$32)))</f>
        <v/>
      </c>
      <c r="AI1344" s="8" t="str">
        <f>IF(A1344="","",IF(COUNTIF('2) Income'!$D$13:$D$32,"one-time")=0,0,SUMIFS('2) Income'!$E$13:$E$32,'2) Income'!$D$13:$D$32,"one-time",'2) Income'!$F$13:$F$32,"="&amp;$A1344)))</f>
        <v/>
      </c>
      <c r="AJ1344" s="9" t="str">
        <f t="shared" si="101"/>
        <v/>
      </c>
    </row>
    <row r="1345" spans="1:36">
      <c r="A1345" s="7" t="str">
        <f>IF(A1344="","",IF(A1344+1&lt;='1) Period'!$E$21,A1344+1,""))</f>
        <v/>
      </c>
      <c r="B1345" s="7" t="e">
        <f t="shared" si="102"/>
        <v>#VALUE!</v>
      </c>
      <c r="C1345" t="e">
        <f t="shared" si="103"/>
        <v>#VALUE!</v>
      </c>
      <c r="D1345" s="8" t="str">
        <f>IF(A1345="","",IF(TEXT(A1345,"dddd")='4) Happy Money'!$E$23,WAllowance,0))</f>
        <v/>
      </c>
      <c r="E1345" s="8" t="str">
        <f>IF(A1345="","",IF(B1345="N",SUMIF(TMonthly[Day of the Month],DAY(A1345),TMonthly[Amount]),SUMIF(TMonthly[Day of the Month],"&gt;="&amp;DAY(A1345),TMonthly[Amount])))</f>
        <v/>
      </c>
      <c r="F1345" s="8" t="str" cm="1">
        <f t="array" ref="F1345">IF(A1345="","",SUMPRODUCT(--(TYearly[Due Date]&lt;=A1345),IF(B1345="N",--(TYearly[Day]=DAY(A1345)),--(TYearly[Day]&gt;=DAY(A1345))),--(IFERROR(MOD(TYearly[Month]-MONTH(A1345)+12,12),1)=0),TYearly[Amount]))</f>
        <v/>
      </c>
      <c r="G1345" s="8" t="str">
        <f>IF(A1345="","",SUMIF(TOneTime[Due Date],A1345,TOneTime[Amount]))</f>
        <v/>
      </c>
      <c r="H1345" s="8" t="str" cm="1">
        <f t="array" ref="H1345">IF(A1345="","",IF(COUNTIF(TOther[Frequency],$H$1)=0,0,SUMPRODUCT(--(IFERROR(MOD(A1345-TOther[Start Date],7),1)=0),--(TOther[Frequency]=$H$1),--(TOther[Start Date]&lt;=A1345),--(TOther[End Date Calc]&gt;=A1345),TOther[Amount])))</f>
        <v/>
      </c>
      <c r="I1345" s="8" t="str" cm="1">
        <f t="array" ref="I1345">IF(A1345="","",IF(COUNTIF(TOther[Frequency],$I$1)=0,0,SUMPRODUCT(--(IFERROR(MOD(A1345-TOther[Start Date],14),1)=0),--(TOther[Frequency]=$I$1),--(TOther[Start Date]&lt;=A1345),--(TOther[End Date Calc]&gt;=A1345),TOther[Amount])))</f>
        <v/>
      </c>
      <c r="J1345" s="8" t="str">
        <f>IF(A1345="","",IF(COUNTIF(TOther[Frequency],$J$1)=0,0,IF(OR(DAY(A1345)=1,DAY(A1345)=15),SUMIFS(TOther[Amount],TOther[Frequency],$J$1,TOther[Start Date],"&lt;="&amp;$A1345,TOther[End Date Calc],"&gt;="&amp;A1345),0)))</f>
        <v/>
      </c>
      <c r="K1345" s="8" t="str">
        <f>IF(A1345="","",IF(COUNTIF(TOther[Frequency],$K$1)=0,0,IF(A1345=(A1345-DAY(A1345)+1+2*7-WEEKDAY(A1345-DAY(A1345)+8-4,1)),SUMIFS(TOther[Amount],TOther[Frequency],$K$1,TOther[Start Date],"&lt;="&amp;$A1345,TOther[End Date Calc],"&gt;="&amp;A1345),0)))</f>
        <v/>
      </c>
      <c r="L1345" s="8" t="str">
        <f>IF(A1345="","",IF(COUNTIF(TOther[Frequency],$L$1)=0,0,IF(A1345=(A1345-DAY(A1345)+1+3*7-WEEKDAY(A1345-DAY(A1345)+8-4,1)),SUMIFS(TOther[Amount],TOther[Frequency],$L$1,TOther[Start Date],"&lt;="&amp;$A1345,TOther[End Date Calc],"&gt;="&amp;A1345),0)))</f>
        <v/>
      </c>
      <c r="M1345" s="8" t="str">
        <f>IF(A1345="","",IF(COUNTIF(TOther[Frequency],$M$1)=0,0,IF(A1345=(A1345-DAY(A1345)+1+4*7-WEEKDAY(A1345-DAY(A1345)+8-4,1)),SUMIFS(TOther[Amount],TOther[Frequency],$M$1,TOther[Start Date],"&lt;="&amp;$A1345,TOther[End Date Calc],"&gt;="&amp;A1345),0)))</f>
        <v/>
      </c>
      <c r="N1345" s="8" t="str" cm="1">
        <f t="array" ref="N1345">IF(A1345="","",IF(COUNTIF(TOther[Frequency],$N$1)=0,0,SUMPRODUCT(--(IFERROR(MOD(A1345-TOther[Start Date],28),1)=0),--(TOther[Frequency]=$N$1),--(TOther[Start Date]&lt;=A1345),--(TOther[End Date Calc]&gt;=A1345),TOther[Amount])))</f>
        <v/>
      </c>
      <c r="O1345" s="8" t="str" cm="1">
        <f t="array" ref="O1345">IF(A1345="","",IF(COUNTIF(TOther[Frequency],$O$1)=0,0,SUMPRODUCT(--(IFERROR(MOD(A1345-TOther[Start Date],42),1)=0),--(TOther[Frequency]=$O$1),--(TOther[Start Date]&lt;=A1345),--(TOther[End Date Calc]&gt;=A1345),TOther[Amount])))</f>
        <v/>
      </c>
      <c r="P1345" s="8" t="str" cm="1">
        <f t="array" ref="P1345">IF(A1345="","",IF(COUNTIF(TOther[Frequency],$P$1)=0,0,SUMPRODUCT(--(IFERROR(MOD(A1345-TOther[Start Date],56),1)=0),--(TOther[Frequency]=$P$1),--(TOther[Start Date]&lt;=A1345),--(TOther[End Date Calc]&gt;=A1345),TOther[Amount])))</f>
        <v/>
      </c>
      <c r="Q1345" s="8" t="str">
        <f>IF(A1345="","",IF(COUNTIF(TOther[Frequency],$Q$1)=0,0,IF(B1345="N",SUMIFS(TOther[Amount],TOther[Frequency],$Q$1,TOther[Start Date],"&lt;="&amp;$A1345,TOther[End Date Calc],"&gt;="&amp;A1345,TOther[Start Day],DAY(A1345)),SUMIFS(TOther[Amount],TOther[Frequency],$Q$1,TOther[Start Date],"&lt;="&amp;$A1345,TOther[End Date Calc],"&gt;="&amp;A1345,TOther[Start Day],"&gt;="&amp;DAY(A1345)))))</f>
        <v/>
      </c>
      <c r="R1345" s="8" t="str" cm="1">
        <f t="array" ref="R1345">IF(A1345="","",IF(COUNTIF(TOther[Frequency],R$1)=0,0,SUMPRODUCT(--(TOther[Frequency]=R$1),--(TOther[Start Date]&lt;=A1345),--(TOther[End Date Calc]&gt;=A1345),IF(B1345="N",--(TOther[Start Day]=DAY(A1345)),--(TOther[Start Day]&gt;=DAY(A1345))),--(IFERROR(MOD(TOther[Start Month]-MONTH(A1345)+2,2),1)=0),TOther[Amount])))</f>
        <v/>
      </c>
      <c r="S1345" s="8" t="str" cm="1">
        <f t="array" ref="S1345">IF(A1345="","",IF(COUNTIF(TOther[Frequency],S$1)=0,0,SUMPRODUCT(--(TOther[Frequency]=S$1),--(TOther[Start Date]&lt;=A1345),--(TOther[End Date Calc]&gt;=A1345),IF(B1345="N",--(TOther[Start Day]=DAY(A1345)),--(TOther[Start Day]&gt;=DAY(A1345))),--(IFERROR(MOD(TOther[Start Month]-MONTH(A1345)+3,3),1)=0),TOther[Amount])))</f>
        <v/>
      </c>
      <c r="T1345" s="8" t="str" cm="1">
        <f t="array" ref="T1345">IF($A1345="","",IF(COUNTIF(TOther[Frequency],T$1)=0,0,SUMPRODUCT(--(TOther[Frequency]=T$1),--(TOther[Start Date]&lt;=$A1345),--(TOther[End Date Calc]&gt;=$A1345),IF($B1345="N",--(TOther[Start Day]=DAY($A1345)),--(TOther[Start Day]&gt;=DAY($A1345))),--(IFERROR(MOD(TOther[Start Month]-MONTH($A1345)+4,4),1)=0),TOther[Amount])))</f>
        <v/>
      </c>
      <c r="U1345" s="8" t="str" cm="1">
        <f t="array" ref="U1345">IF(A1345="","",IF(COUNTIF(TOther[Frequency],$U$1)=0,0,SUMPRODUCT(--(TOther[Frequency]=$U$1),--(TOther[Start Date]&lt;=A1345),--(TOther[End Date Calc]&gt;=A1345),IF(B1345="N",--(TOther[Start Day]=DAY(A1345)),--(TOther[Start Day]&gt;=DAY(A1345))),--(IFERROR(MOD(TOther[Start Month]-MONTH(A1345)+6,6),1)=0),TOther[Amount])))</f>
        <v/>
      </c>
      <c r="V1345" s="8" t="str" cm="1">
        <f t="array" ref="V1345">IF(A1345="","",IF(COUNTIF(TOther[Frequency],$V$1)=0,0,SUMPRODUCT(--(TOther[Frequency]=$V$1),--(TOther[Start Date]&lt;=A1345),--(TOther[End Date Calc]&gt;=A1345),IF(B1345="N",--(TOther[Start Day]=DAY(A1345)),--(TOther[Start Day]&gt;=DAY(A1345))),--(IFERROR(MOD(TOther[Start Month]-MONTH(A1345)+12,12),1)=0),TOther[Amount])))</f>
        <v/>
      </c>
      <c r="W1345" s="8" t="str">
        <f>IF(A1345="","",SUMIFS(TOther[Amount],TOther[Start Date],A1345,TOther[Frequency],$W$1))</f>
        <v/>
      </c>
      <c r="X1345" s="9" t="str">
        <f t="shared" si="100"/>
        <v/>
      </c>
      <c r="Y1345" s="9" t="str">
        <f t="shared" si="104"/>
        <v/>
      </c>
      <c r="Z1345" s="8" t="str" cm="1">
        <f t="array" ref="Z1345">IF(A1345="","",IF(COUNTIF('2) Income'!$D$13:$D$32,"Weekly")=0,0,SUMPRODUCT(--(IFERROR(MOD(A1345-'2) Income'!$F$13:$F$32,7),1)=0),--('2) Income'!$D$13:$D$32="Weekly"),--('2) Income'!$F$13:$F$32&lt;=A1345),'2) Income'!$E$13:$E$32)))</f>
        <v/>
      </c>
      <c r="AA1345" s="8" t="str" cm="1">
        <f t="array" ref="AA1345">IF(A1345="","",IF(COUNTIF('2) Income'!$D$13:$D$32,"Every Other Week")=0,0,SUMPRODUCT(--(IFERROR(MOD(A1345-'2) Income'!$F$13:$F$32,14),1)=0),--('2) Income'!$D$13:$D$32="Every Other Week"),--('2) Income'!$F$13:$F$32&lt;=A1345),'2) Income'!$E$13:$E$32)))</f>
        <v/>
      </c>
      <c r="AB1345" s="8" t="str">
        <f>IF(A1345="","",IF(COUNTIF('2) Income'!$D$13:$D$32,"1st and 15th")=0,0,IF(OR(DAY(A1345)=1,DAY(A1345)=15),SUMIFS('2) Income'!$E$13:$E$32,'2) Income'!$D$13:$D$32,"1st and 15th",'2) Income'!$F$13:$F$32,"&lt;="&amp;$A1345),0)))</f>
        <v/>
      </c>
      <c r="AC1345" s="8" t="str">
        <f>IF(A1345="","",IF(COUNTIF('2) Income'!$D$13:$D$32,"2nd Wednesday")=0,0,IF(A1345=(A1345-DAY(A1345)+1+2*7-WEEKDAY(A1345-DAY(A1345)+8-4,1)),SUMIFS('2) Income'!$E$13:$E$32,'2) Income'!$D$13:$D$32,"2nd Wednesday",'2) Income'!$F$13:$F$32,"&lt;="&amp;$A1345),0)))</f>
        <v/>
      </c>
      <c r="AD1345" s="8" t="str">
        <f>IF(A1345="","",IF(COUNTIF('2) Income'!$D$13:$D$32,"3rd Wednesday")=0,0,IF(A1345=(A1345-DAY(A1345)+1+3*7-WEEKDAY(A1345-DAY(A1345)+8-4,1)),SUMIFS('2) Income'!$E$13:$E$32,'2) Income'!$D$13:$D$32,"3rd Wednesday",'2) Income'!$F$13:$F$32,"&lt;="&amp;$A1345),0)))</f>
        <v/>
      </c>
      <c r="AE1345" s="8" t="str">
        <f>IF(A1345="","",IF(COUNTIF('2) Income'!$D$13:$D$32,"4th Wednesday")=0,0,IF(A1345=(A1345-DAY(A1345)+1+4*7-WEEKDAY(A1345-DAY(A1345)+8-4,1)),SUMIFS('2) Income'!$E$13:$E$32,'2) Income'!$D$13:$D$32,"4th Wednesday",'2) Income'!$F$13:$F$32,"&lt;="&amp;$A1345),0)))</f>
        <v/>
      </c>
      <c r="AF1345" s="8" t="str" cm="1">
        <f t="array" ref="AF1345">IF(A1345="","",IF(COUNTIF('2) Income'!$D$13:$D$32,"Every 4 Weeks")=0,0,SUMPRODUCT(--(IFERROR(MOD(A1345-'2) Income'!$F$13:$F$32,28),1)=0),--('2) Income'!$D$13:$D$32="Every 4 Weeks"),--('2) Income'!$F$13:$F$32&lt;=A1345),'2) Income'!$E$13:$E$32)))</f>
        <v/>
      </c>
      <c r="AG1345" s="8" t="str">
        <f>IF(A1345="","",IF(COUNTIF('2) Income'!$D$13:$D$32,"Monthly")=0,0,IF(B1345="N",SUMIFS('2) Income'!$E$13:$E$32,'2) Income'!$D$13:$D$32,"monthly",'2) Income'!$F$13:$F$32,"&lt;="&amp;$A1345,'2) Income'!$I$13:$I$32,DAY(A1345)),SUMIFS('2) Income'!$E$13:$E$32,'2) Income'!$D$13:$D$32,"monthly",'2) Income'!$F$13:$F$32,"&lt;="&amp;$A1345,'2) Income'!$I$13:$I$32,"&gt;="&amp;DAY(A1345)))))</f>
        <v/>
      </c>
      <c r="AH1345" s="8" t="str" cm="1">
        <f t="array" ref="AH1345">IF(A1345="","",IF(COUNTIF('2) Income'!$D$13:$D$32,"Yearly")=0,0,SUMPRODUCT(--('2) Income'!$D$13:$D$32="Yearly"),--('2) Income'!$F$13:$F$32&lt;=A1345),IF(B1345="N",--('2) Income'!$I$13:$I$32=DAY(A1345)),--('2) Income'!$I$13:$I$32&gt;=DAY(A1345))),--(IFERROR(MOD('2) Income'!$H$13:$H$32-MONTH(A1345)+12,12),1)=0),'2) Income'!$E$13:$E$32)))</f>
        <v/>
      </c>
      <c r="AI1345" s="8" t="str">
        <f>IF(A1345="","",IF(COUNTIF('2) Income'!$D$13:$D$32,"one-time")=0,0,SUMIFS('2) Income'!$E$13:$E$32,'2) Income'!$D$13:$D$32,"one-time",'2) Income'!$F$13:$F$32,"="&amp;$A1345)))</f>
        <v/>
      </c>
      <c r="AJ1345" s="9" t="str">
        <f t="shared" si="101"/>
        <v/>
      </c>
    </row>
    <row r="1346" spans="1:36">
      <c r="A1346" s="7" t="str">
        <f>IF(A1345="","",IF(A1345+1&lt;='1) Period'!$E$21,A1345+1,""))</f>
        <v/>
      </c>
      <c r="B1346" s="7" t="e">
        <f t="shared" si="102"/>
        <v>#VALUE!</v>
      </c>
      <c r="C1346" t="e">
        <f t="shared" si="103"/>
        <v>#VALUE!</v>
      </c>
      <c r="D1346" s="8" t="str">
        <f>IF(A1346="","",IF(TEXT(A1346,"dddd")='4) Happy Money'!$E$23,WAllowance,0))</f>
        <v/>
      </c>
      <c r="E1346" s="8" t="str">
        <f>IF(A1346="","",IF(B1346="N",SUMIF(TMonthly[Day of the Month],DAY(A1346),TMonthly[Amount]),SUMIF(TMonthly[Day of the Month],"&gt;="&amp;DAY(A1346),TMonthly[Amount])))</f>
        <v/>
      </c>
      <c r="F1346" s="8" t="str" cm="1">
        <f t="array" ref="F1346">IF(A1346="","",SUMPRODUCT(--(TYearly[Due Date]&lt;=A1346),IF(B1346="N",--(TYearly[Day]=DAY(A1346)),--(TYearly[Day]&gt;=DAY(A1346))),--(IFERROR(MOD(TYearly[Month]-MONTH(A1346)+12,12),1)=0),TYearly[Amount]))</f>
        <v/>
      </c>
      <c r="G1346" s="8" t="str">
        <f>IF(A1346="","",SUMIF(TOneTime[Due Date],A1346,TOneTime[Amount]))</f>
        <v/>
      </c>
      <c r="H1346" s="8" t="str" cm="1">
        <f t="array" ref="H1346">IF(A1346="","",IF(COUNTIF(TOther[Frequency],$H$1)=0,0,SUMPRODUCT(--(IFERROR(MOD(A1346-TOther[Start Date],7),1)=0),--(TOther[Frequency]=$H$1),--(TOther[Start Date]&lt;=A1346),--(TOther[End Date Calc]&gt;=A1346),TOther[Amount])))</f>
        <v/>
      </c>
      <c r="I1346" s="8" t="str" cm="1">
        <f t="array" ref="I1346">IF(A1346="","",IF(COUNTIF(TOther[Frequency],$I$1)=0,0,SUMPRODUCT(--(IFERROR(MOD(A1346-TOther[Start Date],14),1)=0),--(TOther[Frequency]=$I$1),--(TOther[Start Date]&lt;=A1346),--(TOther[End Date Calc]&gt;=A1346),TOther[Amount])))</f>
        <v/>
      </c>
      <c r="J1346" s="8" t="str">
        <f>IF(A1346="","",IF(COUNTIF(TOther[Frequency],$J$1)=0,0,IF(OR(DAY(A1346)=1,DAY(A1346)=15),SUMIFS(TOther[Amount],TOther[Frequency],$J$1,TOther[Start Date],"&lt;="&amp;$A1346,TOther[End Date Calc],"&gt;="&amp;A1346),0)))</f>
        <v/>
      </c>
      <c r="K1346" s="8" t="str">
        <f>IF(A1346="","",IF(COUNTIF(TOther[Frequency],$K$1)=0,0,IF(A1346=(A1346-DAY(A1346)+1+2*7-WEEKDAY(A1346-DAY(A1346)+8-4,1)),SUMIFS(TOther[Amount],TOther[Frequency],$K$1,TOther[Start Date],"&lt;="&amp;$A1346,TOther[End Date Calc],"&gt;="&amp;A1346),0)))</f>
        <v/>
      </c>
      <c r="L1346" s="8" t="str">
        <f>IF(A1346="","",IF(COUNTIF(TOther[Frequency],$L$1)=0,0,IF(A1346=(A1346-DAY(A1346)+1+3*7-WEEKDAY(A1346-DAY(A1346)+8-4,1)),SUMIFS(TOther[Amount],TOther[Frequency],$L$1,TOther[Start Date],"&lt;="&amp;$A1346,TOther[End Date Calc],"&gt;="&amp;A1346),0)))</f>
        <v/>
      </c>
      <c r="M1346" s="8" t="str">
        <f>IF(A1346="","",IF(COUNTIF(TOther[Frequency],$M$1)=0,0,IF(A1346=(A1346-DAY(A1346)+1+4*7-WEEKDAY(A1346-DAY(A1346)+8-4,1)),SUMIFS(TOther[Amount],TOther[Frequency],$M$1,TOther[Start Date],"&lt;="&amp;$A1346,TOther[End Date Calc],"&gt;="&amp;A1346),0)))</f>
        <v/>
      </c>
      <c r="N1346" s="8" t="str" cm="1">
        <f t="array" ref="N1346">IF(A1346="","",IF(COUNTIF(TOther[Frequency],$N$1)=0,0,SUMPRODUCT(--(IFERROR(MOD(A1346-TOther[Start Date],28),1)=0),--(TOther[Frequency]=$N$1),--(TOther[Start Date]&lt;=A1346),--(TOther[End Date Calc]&gt;=A1346),TOther[Amount])))</f>
        <v/>
      </c>
      <c r="O1346" s="8" t="str" cm="1">
        <f t="array" ref="O1346">IF(A1346="","",IF(COUNTIF(TOther[Frequency],$O$1)=0,0,SUMPRODUCT(--(IFERROR(MOD(A1346-TOther[Start Date],42),1)=0),--(TOther[Frequency]=$O$1),--(TOther[Start Date]&lt;=A1346),--(TOther[End Date Calc]&gt;=A1346),TOther[Amount])))</f>
        <v/>
      </c>
      <c r="P1346" s="8" t="str" cm="1">
        <f t="array" ref="P1346">IF(A1346="","",IF(COUNTIF(TOther[Frequency],$P$1)=0,0,SUMPRODUCT(--(IFERROR(MOD(A1346-TOther[Start Date],56),1)=0),--(TOther[Frequency]=$P$1),--(TOther[Start Date]&lt;=A1346),--(TOther[End Date Calc]&gt;=A1346),TOther[Amount])))</f>
        <v/>
      </c>
      <c r="Q1346" s="8" t="str">
        <f>IF(A1346="","",IF(COUNTIF(TOther[Frequency],$Q$1)=0,0,IF(B1346="N",SUMIFS(TOther[Amount],TOther[Frequency],$Q$1,TOther[Start Date],"&lt;="&amp;$A1346,TOther[End Date Calc],"&gt;="&amp;A1346,TOther[Start Day],DAY(A1346)),SUMIFS(TOther[Amount],TOther[Frequency],$Q$1,TOther[Start Date],"&lt;="&amp;$A1346,TOther[End Date Calc],"&gt;="&amp;A1346,TOther[Start Day],"&gt;="&amp;DAY(A1346)))))</f>
        <v/>
      </c>
      <c r="R1346" s="8" t="str" cm="1">
        <f t="array" ref="R1346">IF(A1346="","",IF(COUNTIF(TOther[Frequency],R$1)=0,0,SUMPRODUCT(--(TOther[Frequency]=R$1),--(TOther[Start Date]&lt;=A1346),--(TOther[End Date Calc]&gt;=A1346),IF(B1346="N",--(TOther[Start Day]=DAY(A1346)),--(TOther[Start Day]&gt;=DAY(A1346))),--(IFERROR(MOD(TOther[Start Month]-MONTH(A1346)+2,2),1)=0),TOther[Amount])))</f>
        <v/>
      </c>
      <c r="S1346" s="8" t="str" cm="1">
        <f t="array" ref="S1346">IF(A1346="","",IF(COUNTIF(TOther[Frequency],S$1)=0,0,SUMPRODUCT(--(TOther[Frequency]=S$1),--(TOther[Start Date]&lt;=A1346),--(TOther[End Date Calc]&gt;=A1346),IF(B1346="N",--(TOther[Start Day]=DAY(A1346)),--(TOther[Start Day]&gt;=DAY(A1346))),--(IFERROR(MOD(TOther[Start Month]-MONTH(A1346)+3,3),1)=0),TOther[Amount])))</f>
        <v/>
      </c>
      <c r="T1346" s="8" t="str" cm="1">
        <f t="array" ref="T1346">IF($A1346="","",IF(COUNTIF(TOther[Frequency],T$1)=0,0,SUMPRODUCT(--(TOther[Frequency]=T$1),--(TOther[Start Date]&lt;=$A1346),--(TOther[End Date Calc]&gt;=$A1346),IF($B1346="N",--(TOther[Start Day]=DAY($A1346)),--(TOther[Start Day]&gt;=DAY($A1346))),--(IFERROR(MOD(TOther[Start Month]-MONTH($A1346)+4,4),1)=0),TOther[Amount])))</f>
        <v/>
      </c>
      <c r="U1346" s="8" t="str" cm="1">
        <f t="array" ref="U1346">IF(A1346="","",IF(COUNTIF(TOther[Frequency],$U$1)=0,0,SUMPRODUCT(--(TOther[Frequency]=$U$1),--(TOther[Start Date]&lt;=A1346),--(TOther[End Date Calc]&gt;=A1346),IF(B1346="N",--(TOther[Start Day]=DAY(A1346)),--(TOther[Start Day]&gt;=DAY(A1346))),--(IFERROR(MOD(TOther[Start Month]-MONTH(A1346)+6,6),1)=0),TOther[Amount])))</f>
        <v/>
      </c>
      <c r="V1346" s="8" t="str" cm="1">
        <f t="array" ref="V1346">IF(A1346="","",IF(COUNTIF(TOther[Frequency],$V$1)=0,0,SUMPRODUCT(--(TOther[Frequency]=$V$1),--(TOther[Start Date]&lt;=A1346),--(TOther[End Date Calc]&gt;=A1346),IF(B1346="N",--(TOther[Start Day]=DAY(A1346)),--(TOther[Start Day]&gt;=DAY(A1346))),--(IFERROR(MOD(TOther[Start Month]-MONTH(A1346)+12,12),1)=0),TOther[Amount])))</f>
        <v/>
      </c>
      <c r="W1346" s="8" t="str">
        <f>IF(A1346="","",SUMIFS(TOther[Amount],TOther[Start Date],A1346,TOther[Frequency],$W$1))</f>
        <v/>
      </c>
      <c r="X1346" s="9" t="str">
        <f t="shared" ref="X1346:X1409" si="105">IF(A1346="","",SUM(E1346:W1346))</f>
        <v/>
      </c>
      <c r="Y1346" s="9" t="str">
        <f t="shared" si="104"/>
        <v/>
      </c>
      <c r="Z1346" s="8" t="str" cm="1">
        <f t="array" ref="Z1346">IF(A1346="","",IF(COUNTIF('2) Income'!$D$13:$D$32,"Weekly")=0,0,SUMPRODUCT(--(IFERROR(MOD(A1346-'2) Income'!$F$13:$F$32,7),1)=0),--('2) Income'!$D$13:$D$32="Weekly"),--('2) Income'!$F$13:$F$32&lt;=A1346),'2) Income'!$E$13:$E$32)))</f>
        <v/>
      </c>
      <c r="AA1346" s="8" t="str" cm="1">
        <f t="array" ref="AA1346">IF(A1346="","",IF(COUNTIF('2) Income'!$D$13:$D$32,"Every Other Week")=0,0,SUMPRODUCT(--(IFERROR(MOD(A1346-'2) Income'!$F$13:$F$32,14),1)=0),--('2) Income'!$D$13:$D$32="Every Other Week"),--('2) Income'!$F$13:$F$32&lt;=A1346),'2) Income'!$E$13:$E$32)))</f>
        <v/>
      </c>
      <c r="AB1346" s="8" t="str">
        <f>IF(A1346="","",IF(COUNTIF('2) Income'!$D$13:$D$32,"1st and 15th")=0,0,IF(OR(DAY(A1346)=1,DAY(A1346)=15),SUMIFS('2) Income'!$E$13:$E$32,'2) Income'!$D$13:$D$32,"1st and 15th",'2) Income'!$F$13:$F$32,"&lt;="&amp;$A1346),0)))</f>
        <v/>
      </c>
      <c r="AC1346" s="8" t="str">
        <f>IF(A1346="","",IF(COUNTIF('2) Income'!$D$13:$D$32,"2nd Wednesday")=0,0,IF(A1346=(A1346-DAY(A1346)+1+2*7-WEEKDAY(A1346-DAY(A1346)+8-4,1)),SUMIFS('2) Income'!$E$13:$E$32,'2) Income'!$D$13:$D$32,"2nd Wednesday",'2) Income'!$F$13:$F$32,"&lt;="&amp;$A1346),0)))</f>
        <v/>
      </c>
      <c r="AD1346" s="8" t="str">
        <f>IF(A1346="","",IF(COUNTIF('2) Income'!$D$13:$D$32,"3rd Wednesday")=0,0,IF(A1346=(A1346-DAY(A1346)+1+3*7-WEEKDAY(A1346-DAY(A1346)+8-4,1)),SUMIFS('2) Income'!$E$13:$E$32,'2) Income'!$D$13:$D$32,"3rd Wednesday",'2) Income'!$F$13:$F$32,"&lt;="&amp;$A1346),0)))</f>
        <v/>
      </c>
      <c r="AE1346" s="8" t="str">
        <f>IF(A1346="","",IF(COUNTIF('2) Income'!$D$13:$D$32,"4th Wednesday")=0,0,IF(A1346=(A1346-DAY(A1346)+1+4*7-WEEKDAY(A1346-DAY(A1346)+8-4,1)),SUMIFS('2) Income'!$E$13:$E$32,'2) Income'!$D$13:$D$32,"4th Wednesday",'2) Income'!$F$13:$F$32,"&lt;="&amp;$A1346),0)))</f>
        <v/>
      </c>
      <c r="AF1346" s="8" t="str" cm="1">
        <f t="array" ref="AF1346">IF(A1346="","",IF(COUNTIF('2) Income'!$D$13:$D$32,"Every 4 Weeks")=0,0,SUMPRODUCT(--(IFERROR(MOD(A1346-'2) Income'!$F$13:$F$32,28),1)=0),--('2) Income'!$D$13:$D$32="Every 4 Weeks"),--('2) Income'!$F$13:$F$32&lt;=A1346),'2) Income'!$E$13:$E$32)))</f>
        <v/>
      </c>
      <c r="AG1346" s="8" t="str">
        <f>IF(A1346="","",IF(COUNTIF('2) Income'!$D$13:$D$32,"Monthly")=0,0,IF(B1346="N",SUMIFS('2) Income'!$E$13:$E$32,'2) Income'!$D$13:$D$32,"monthly",'2) Income'!$F$13:$F$32,"&lt;="&amp;$A1346,'2) Income'!$I$13:$I$32,DAY(A1346)),SUMIFS('2) Income'!$E$13:$E$32,'2) Income'!$D$13:$D$32,"monthly",'2) Income'!$F$13:$F$32,"&lt;="&amp;$A1346,'2) Income'!$I$13:$I$32,"&gt;="&amp;DAY(A1346)))))</f>
        <v/>
      </c>
      <c r="AH1346" s="8" t="str" cm="1">
        <f t="array" ref="AH1346">IF(A1346="","",IF(COUNTIF('2) Income'!$D$13:$D$32,"Yearly")=0,0,SUMPRODUCT(--('2) Income'!$D$13:$D$32="Yearly"),--('2) Income'!$F$13:$F$32&lt;=A1346),IF(B1346="N",--('2) Income'!$I$13:$I$32=DAY(A1346)),--('2) Income'!$I$13:$I$32&gt;=DAY(A1346))),--(IFERROR(MOD('2) Income'!$H$13:$H$32-MONTH(A1346)+12,12),1)=0),'2) Income'!$E$13:$E$32)))</f>
        <v/>
      </c>
      <c r="AI1346" s="8" t="str">
        <f>IF(A1346="","",IF(COUNTIF('2) Income'!$D$13:$D$32,"one-time")=0,0,SUMIFS('2) Income'!$E$13:$E$32,'2) Income'!$D$13:$D$32,"one-time",'2) Income'!$F$13:$F$32,"="&amp;$A1346)))</f>
        <v/>
      </c>
      <c r="AJ1346" s="9" t="str">
        <f t="shared" ref="AJ1346:AJ1409" si="106">IF(A1346="","",SUM(Z1346:AI1346))</f>
        <v/>
      </c>
    </row>
    <row r="1347" spans="1:36">
      <c r="A1347" s="7" t="str">
        <f>IF(A1346="","",IF(A1346+1&lt;='1) Period'!$E$21,A1346+1,""))</f>
        <v/>
      </c>
      <c r="B1347" s="7" t="e">
        <f t="shared" ref="B1347:B1410" si="107">IF(DAY(A1347)&gt;DAY(A1347+1),"Y","N")</f>
        <v>#VALUE!</v>
      </c>
      <c r="C1347" t="e">
        <f t="shared" ref="C1347:C1410" si="108">IF(WEEKDAY(A1347,2)&gt;5,"Y","F")</f>
        <v>#VALUE!</v>
      </c>
      <c r="D1347" s="8" t="str">
        <f>IF(A1347="","",IF(TEXT(A1347,"dddd")='4) Happy Money'!$E$23,WAllowance,0))</f>
        <v/>
      </c>
      <c r="E1347" s="8" t="str">
        <f>IF(A1347="","",IF(B1347="N",SUMIF(TMonthly[Day of the Month],DAY(A1347),TMonthly[Amount]),SUMIF(TMonthly[Day of the Month],"&gt;="&amp;DAY(A1347),TMonthly[Amount])))</f>
        <v/>
      </c>
      <c r="F1347" s="8" t="str" cm="1">
        <f t="array" ref="F1347">IF(A1347="","",SUMPRODUCT(--(TYearly[Due Date]&lt;=A1347),IF(B1347="N",--(TYearly[Day]=DAY(A1347)),--(TYearly[Day]&gt;=DAY(A1347))),--(IFERROR(MOD(TYearly[Month]-MONTH(A1347)+12,12),1)=0),TYearly[Amount]))</f>
        <v/>
      </c>
      <c r="G1347" s="8" t="str">
        <f>IF(A1347="","",SUMIF(TOneTime[Due Date],A1347,TOneTime[Amount]))</f>
        <v/>
      </c>
      <c r="H1347" s="8" t="str" cm="1">
        <f t="array" ref="H1347">IF(A1347="","",IF(COUNTIF(TOther[Frequency],$H$1)=0,0,SUMPRODUCT(--(IFERROR(MOD(A1347-TOther[Start Date],7),1)=0),--(TOther[Frequency]=$H$1),--(TOther[Start Date]&lt;=A1347),--(TOther[End Date Calc]&gt;=A1347),TOther[Amount])))</f>
        <v/>
      </c>
      <c r="I1347" s="8" t="str" cm="1">
        <f t="array" ref="I1347">IF(A1347="","",IF(COUNTIF(TOther[Frequency],$I$1)=0,0,SUMPRODUCT(--(IFERROR(MOD(A1347-TOther[Start Date],14),1)=0),--(TOther[Frequency]=$I$1),--(TOther[Start Date]&lt;=A1347),--(TOther[End Date Calc]&gt;=A1347),TOther[Amount])))</f>
        <v/>
      </c>
      <c r="J1347" s="8" t="str">
        <f>IF(A1347="","",IF(COUNTIF(TOther[Frequency],$J$1)=0,0,IF(OR(DAY(A1347)=1,DAY(A1347)=15),SUMIFS(TOther[Amount],TOther[Frequency],$J$1,TOther[Start Date],"&lt;="&amp;$A1347,TOther[End Date Calc],"&gt;="&amp;A1347),0)))</f>
        <v/>
      </c>
      <c r="K1347" s="8" t="str">
        <f>IF(A1347="","",IF(COUNTIF(TOther[Frequency],$K$1)=0,0,IF(A1347=(A1347-DAY(A1347)+1+2*7-WEEKDAY(A1347-DAY(A1347)+8-4,1)),SUMIFS(TOther[Amount],TOther[Frequency],$K$1,TOther[Start Date],"&lt;="&amp;$A1347,TOther[End Date Calc],"&gt;="&amp;A1347),0)))</f>
        <v/>
      </c>
      <c r="L1347" s="8" t="str">
        <f>IF(A1347="","",IF(COUNTIF(TOther[Frequency],$L$1)=0,0,IF(A1347=(A1347-DAY(A1347)+1+3*7-WEEKDAY(A1347-DAY(A1347)+8-4,1)),SUMIFS(TOther[Amount],TOther[Frequency],$L$1,TOther[Start Date],"&lt;="&amp;$A1347,TOther[End Date Calc],"&gt;="&amp;A1347),0)))</f>
        <v/>
      </c>
      <c r="M1347" s="8" t="str">
        <f>IF(A1347="","",IF(COUNTIF(TOther[Frequency],$M$1)=0,0,IF(A1347=(A1347-DAY(A1347)+1+4*7-WEEKDAY(A1347-DAY(A1347)+8-4,1)),SUMIFS(TOther[Amount],TOther[Frequency],$M$1,TOther[Start Date],"&lt;="&amp;$A1347,TOther[End Date Calc],"&gt;="&amp;A1347),0)))</f>
        <v/>
      </c>
      <c r="N1347" s="8" t="str" cm="1">
        <f t="array" ref="N1347">IF(A1347="","",IF(COUNTIF(TOther[Frequency],$N$1)=0,0,SUMPRODUCT(--(IFERROR(MOD(A1347-TOther[Start Date],28),1)=0),--(TOther[Frequency]=$N$1),--(TOther[Start Date]&lt;=A1347),--(TOther[End Date Calc]&gt;=A1347),TOther[Amount])))</f>
        <v/>
      </c>
      <c r="O1347" s="8" t="str" cm="1">
        <f t="array" ref="O1347">IF(A1347="","",IF(COUNTIF(TOther[Frequency],$O$1)=0,0,SUMPRODUCT(--(IFERROR(MOD(A1347-TOther[Start Date],42),1)=0),--(TOther[Frequency]=$O$1),--(TOther[Start Date]&lt;=A1347),--(TOther[End Date Calc]&gt;=A1347),TOther[Amount])))</f>
        <v/>
      </c>
      <c r="P1347" s="8" t="str" cm="1">
        <f t="array" ref="P1347">IF(A1347="","",IF(COUNTIF(TOther[Frequency],$P$1)=0,0,SUMPRODUCT(--(IFERROR(MOD(A1347-TOther[Start Date],56),1)=0),--(TOther[Frequency]=$P$1),--(TOther[Start Date]&lt;=A1347),--(TOther[End Date Calc]&gt;=A1347),TOther[Amount])))</f>
        <v/>
      </c>
      <c r="Q1347" s="8" t="str">
        <f>IF(A1347="","",IF(COUNTIF(TOther[Frequency],$Q$1)=0,0,IF(B1347="N",SUMIFS(TOther[Amount],TOther[Frequency],$Q$1,TOther[Start Date],"&lt;="&amp;$A1347,TOther[End Date Calc],"&gt;="&amp;A1347,TOther[Start Day],DAY(A1347)),SUMIFS(TOther[Amount],TOther[Frequency],$Q$1,TOther[Start Date],"&lt;="&amp;$A1347,TOther[End Date Calc],"&gt;="&amp;A1347,TOther[Start Day],"&gt;="&amp;DAY(A1347)))))</f>
        <v/>
      </c>
      <c r="R1347" s="8" t="str" cm="1">
        <f t="array" ref="R1347">IF(A1347="","",IF(COUNTIF(TOther[Frequency],R$1)=0,0,SUMPRODUCT(--(TOther[Frequency]=R$1),--(TOther[Start Date]&lt;=A1347),--(TOther[End Date Calc]&gt;=A1347),IF(B1347="N",--(TOther[Start Day]=DAY(A1347)),--(TOther[Start Day]&gt;=DAY(A1347))),--(IFERROR(MOD(TOther[Start Month]-MONTH(A1347)+2,2),1)=0),TOther[Amount])))</f>
        <v/>
      </c>
      <c r="S1347" s="8" t="str" cm="1">
        <f t="array" ref="S1347">IF(A1347="","",IF(COUNTIF(TOther[Frequency],S$1)=0,0,SUMPRODUCT(--(TOther[Frequency]=S$1),--(TOther[Start Date]&lt;=A1347),--(TOther[End Date Calc]&gt;=A1347),IF(B1347="N",--(TOther[Start Day]=DAY(A1347)),--(TOther[Start Day]&gt;=DAY(A1347))),--(IFERROR(MOD(TOther[Start Month]-MONTH(A1347)+3,3),1)=0),TOther[Amount])))</f>
        <v/>
      </c>
      <c r="T1347" s="8" t="str" cm="1">
        <f t="array" ref="T1347">IF($A1347="","",IF(COUNTIF(TOther[Frequency],T$1)=0,0,SUMPRODUCT(--(TOther[Frequency]=T$1),--(TOther[Start Date]&lt;=$A1347),--(TOther[End Date Calc]&gt;=$A1347),IF($B1347="N",--(TOther[Start Day]=DAY($A1347)),--(TOther[Start Day]&gt;=DAY($A1347))),--(IFERROR(MOD(TOther[Start Month]-MONTH($A1347)+4,4),1)=0),TOther[Amount])))</f>
        <v/>
      </c>
      <c r="U1347" s="8" t="str" cm="1">
        <f t="array" ref="U1347">IF(A1347="","",IF(COUNTIF(TOther[Frequency],$U$1)=0,0,SUMPRODUCT(--(TOther[Frequency]=$U$1),--(TOther[Start Date]&lt;=A1347),--(TOther[End Date Calc]&gt;=A1347),IF(B1347="N",--(TOther[Start Day]=DAY(A1347)),--(TOther[Start Day]&gt;=DAY(A1347))),--(IFERROR(MOD(TOther[Start Month]-MONTH(A1347)+6,6),1)=0),TOther[Amount])))</f>
        <v/>
      </c>
      <c r="V1347" s="8" t="str" cm="1">
        <f t="array" ref="V1347">IF(A1347="","",IF(COUNTIF(TOther[Frequency],$V$1)=0,0,SUMPRODUCT(--(TOther[Frequency]=$V$1),--(TOther[Start Date]&lt;=A1347),--(TOther[End Date Calc]&gt;=A1347),IF(B1347="N",--(TOther[Start Day]=DAY(A1347)),--(TOther[Start Day]&gt;=DAY(A1347))),--(IFERROR(MOD(TOther[Start Month]-MONTH(A1347)+12,12),1)=0),TOther[Amount])))</f>
        <v/>
      </c>
      <c r="W1347" s="8" t="str">
        <f>IF(A1347="","",SUMIFS(TOther[Amount],TOther[Start Date],A1347,TOther[Frequency],$W$1))</f>
        <v/>
      </c>
      <c r="X1347" s="9" t="str">
        <f t="shared" si="105"/>
        <v/>
      </c>
      <c r="Y1347" s="9" t="str">
        <f t="shared" ref="Y1347:Y1410" si="109">IF(A1347="","",SUM(H1347:W1347))</f>
        <v/>
      </c>
      <c r="Z1347" s="8" t="str" cm="1">
        <f t="array" ref="Z1347">IF(A1347="","",IF(COUNTIF('2) Income'!$D$13:$D$32,"Weekly")=0,0,SUMPRODUCT(--(IFERROR(MOD(A1347-'2) Income'!$F$13:$F$32,7),1)=0),--('2) Income'!$D$13:$D$32="Weekly"),--('2) Income'!$F$13:$F$32&lt;=A1347),'2) Income'!$E$13:$E$32)))</f>
        <v/>
      </c>
      <c r="AA1347" s="8" t="str" cm="1">
        <f t="array" ref="AA1347">IF(A1347="","",IF(COUNTIF('2) Income'!$D$13:$D$32,"Every Other Week")=0,0,SUMPRODUCT(--(IFERROR(MOD(A1347-'2) Income'!$F$13:$F$32,14),1)=0),--('2) Income'!$D$13:$D$32="Every Other Week"),--('2) Income'!$F$13:$F$32&lt;=A1347),'2) Income'!$E$13:$E$32)))</f>
        <v/>
      </c>
      <c r="AB1347" s="8" t="str">
        <f>IF(A1347="","",IF(COUNTIF('2) Income'!$D$13:$D$32,"1st and 15th")=0,0,IF(OR(DAY(A1347)=1,DAY(A1347)=15),SUMIFS('2) Income'!$E$13:$E$32,'2) Income'!$D$13:$D$32,"1st and 15th",'2) Income'!$F$13:$F$32,"&lt;="&amp;$A1347),0)))</f>
        <v/>
      </c>
      <c r="AC1347" s="8" t="str">
        <f>IF(A1347="","",IF(COUNTIF('2) Income'!$D$13:$D$32,"2nd Wednesday")=0,0,IF(A1347=(A1347-DAY(A1347)+1+2*7-WEEKDAY(A1347-DAY(A1347)+8-4,1)),SUMIFS('2) Income'!$E$13:$E$32,'2) Income'!$D$13:$D$32,"2nd Wednesday",'2) Income'!$F$13:$F$32,"&lt;="&amp;$A1347),0)))</f>
        <v/>
      </c>
      <c r="AD1347" s="8" t="str">
        <f>IF(A1347="","",IF(COUNTIF('2) Income'!$D$13:$D$32,"3rd Wednesday")=0,0,IF(A1347=(A1347-DAY(A1347)+1+3*7-WEEKDAY(A1347-DAY(A1347)+8-4,1)),SUMIFS('2) Income'!$E$13:$E$32,'2) Income'!$D$13:$D$32,"3rd Wednesday",'2) Income'!$F$13:$F$32,"&lt;="&amp;$A1347),0)))</f>
        <v/>
      </c>
      <c r="AE1347" s="8" t="str">
        <f>IF(A1347="","",IF(COUNTIF('2) Income'!$D$13:$D$32,"4th Wednesday")=0,0,IF(A1347=(A1347-DAY(A1347)+1+4*7-WEEKDAY(A1347-DAY(A1347)+8-4,1)),SUMIFS('2) Income'!$E$13:$E$32,'2) Income'!$D$13:$D$32,"4th Wednesday",'2) Income'!$F$13:$F$32,"&lt;="&amp;$A1347),0)))</f>
        <v/>
      </c>
      <c r="AF1347" s="8" t="str" cm="1">
        <f t="array" ref="AF1347">IF(A1347="","",IF(COUNTIF('2) Income'!$D$13:$D$32,"Every 4 Weeks")=0,0,SUMPRODUCT(--(IFERROR(MOD(A1347-'2) Income'!$F$13:$F$32,28),1)=0),--('2) Income'!$D$13:$D$32="Every 4 Weeks"),--('2) Income'!$F$13:$F$32&lt;=A1347),'2) Income'!$E$13:$E$32)))</f>
        <v/>
      </c>
      <c r="AG1347" s="8" t="str">
        <f>IF(A1347="","",IF(COUNTIF('2) Income'!$D$13:$D$32,"Monthly")=0,0,IF(B1347="N",SUMIFS('2) Income'!$E$13:$E$32,'2) Income'!$D$13:$D$32,"monthly",'2) Income'!$F$13:$F$32,"&lt;="&amp;$A1347,'2) Income'!$I$13:$I$32,DAY(A1347)),SUMIFS('2) Income'!$E$13:$E$32,'2) Income'!$D$13:$D$32,"monthly",'2) Income'!$F$13:$F$32,"&lt;="&amp;$A1347,'2) Income'!$I$13:$I$32,"&gt;="&amp;DAY(A1347)))))</f>
        <v/>
      </c>
      <c r="AH1347" s="8" t="str" cm="1">
        <f t="array" ref="AH1347">IF(A1347="","",IF(COUNTIF('2) Income'!$D$13:$D$32,"Yearly")=0,0,SUMPRODUCT(--('2) Income'!$D$13:$D$32="Yearly"),--('2) Income'!$F$13:$F$32&lt;=A1347),IF(B1347="N",--('2) Income'!$I$13:$I$32=DAY(A1347)),--('2) Income'!$I$13:$I$32&gt;=DAY(A1347))),--(IFERROR(MOD('2) Income'!$H$13:$H$32-MONTH(A1347)+12,12),1)=0),'2) Income'!$E$13:$E$32)))</f>
        <v/>
      </c>
      <c r="AI1347" s="8" t="str">
        <f>IF(A1347="","",IF(COUNTIF('2) Income'!$D$13:$D$32,"one-time")=0,0,SUMIFS('2) Income'!$E$13:$E$32,'2) Income'!$D$13:$D$32,"one-time",'2) Income'!$F$13:$F$32,"="&amp;$A1347)))</f>
        <v/>
      </c>
      <c r="AJ1347" s="9" t="str">
        <f t="shared" si="106"/>
        <v/>
      </c>
    </row>
    <row r="1348" spans="1:36">
      <c r="A1348" s="7" t="str">
        <f>IF(A1347="","",IF(A1347+1&lt;='1) Period'!$E$21,A1347+1,""))</f>
        <v/>
      </c>
      <c r="B1348" s="7" t="e">
        <f t="shared" si="107"/>
        <v>#VALUE!</v>
      </c>
      <c r="C1348" t="e">
        <f t="shared" si="108"/>
        <v>#VALUE!</v>
      </c>
      <c r="D1348" s="8" t="str">
        <f>IF(A1348="","",IF(TEXT(A1348,"dddd")='4) Happy Money'!$E$23,WAllowance,0))</f>
        <v/>
      </c>
      <c r="E1348" s="8" t="str">
        <f>IF(A1348="","",IF(B1348="N",SUMIF(TMonthly[Day of the Month],DAY(A1348),TMonthly[Amount]),SUMIF(TMonthly[Day of the Month],"&gt;="&amp;DAY(A1348),TMonthly[Amount])))</f>
        <v/>
      </c>
      <c r="F1348" s="8" t="str" cm="1">
        <f t="array" ref="F1348">IF(A1348="","",SUMPRODUCT(--(TYearly[Due Date]&lt;=A1348),IF(B1348="N",--(TYearly[Day]=DAY(A1348)),--(TYearly[Day]&gt;=DAY(A1348))),--(IFERROR(MOD(TYearly[Month]-MONTH(A1348)+12,12),1)=0),TYearly[Amount]))</f>
        <v/>
      </c>
      <c r="G1348" s="8" t="str">
        <f>IF(A1348="","",SUMIF(TOneTime[Due Date],A1348,TOneTime[Amount]))</f>
        <v/>
      </c>
      <c r="H1348" s="8" t="str" cm="1">
        <f t="array" ref="H1348">IF(A1348="","",IF(COUNTIF(TOther[Frequency],$H$1)=0,0,SUMPRODUCT(--(IFERROR(MOD(A1348-TOther[Start Date],7),1)=0),--(TOther[Frequency]=$H$1),--(TOther[Start Date]&lt;=A1348),--(TOther[End Date Calc]&gt;=A1348),TOther[Amount])))</f>
        <v/>
      </c>
      <c r="I1348" s="8" t="str" cm="1">
        <f t="array" ref="I1348">IF(A1348="","",IF(COUNTIF(TOther[Frequency],$I$1)=0,0,SUMPRODUCT(--(IFERROR(MOD(A1348-TOther[Start Date],14),1)=0),--(TOther[Frequency]=$I$1),--(TOther[Start Date]&lt;=A1348),--(TOther[End Date Calc]&gt;=A1348),TOther[Amount])))</f>
        <v/>
      </c>
      <c r="J1348" s="8" t="str">
        <f>IF(A1348="","",IF(COUNTIF(TOther[Frequency],$J$1)=0,0,IF(OR(DAY(A1348)=1,DAY(A1348)=15),SUMIFS(TOther[Amount],TOther[Frequency],$J$1,TOther[Start Date],"&lt;="&amp;$A1348,TOther[End Date Calc],"&gt;="&amp;A1348),0)))</f>
        <v/>
      </c>
      <c r="K1348" s="8" t="str">
        <f>IF(A1348="","",IF(COUNTIF(TOther[Frequency],$K$1)=0,0,IF(A1348=(A1348-DAY(A1348)+1+2*7-WEEKDAY(A1348-DAY(A1348)+8-4,1)),SUMIFS(TOther[Amount],TOther[Frequency],$K$1,TOther[Start Date],"&lt;="&amp;$A1348,TOther[End Date Calc],"&gt;="&amp;A1348),0)))</f>
        <v/>
      </c>
      <c r="L1348" s="8" t="str">
        <f>IF(A1348="","",IF(COUNTIF(TOther[Frequency],$L$1)=0,0,IF(A1348=(A1348-DAY(A1348)+1+3*7-WEEKDAY(A1348-DAY(A1348)+8-4,1)),SUMIFS(TOther[Amount],TOther[Frequency],$L$1,TOther[Start Date],"&lt;="&amp;$A1348,TOther[End Date Calc],"&gt;="&amp;A1348),0)))</f>
        <v/>
      </c>
      <c r="M1348" s="8" t="str">
        <f>IF(A1348="","",IF(COUNTIF(TOther[Frequency],$M$1)=0,0,IF(A1348=(A1348-DAY(A1348)+1+4*7-WEEKDAY(A1348-DAY(A1348)+8-4,1)),SUMIFS(TOther[Amount],TOther[Frequency],$M$1,TOther[Start Date],"&lt;="&amp;$A1348,TOther[End Date Calc],"&gt;="&amp;A1348),0)))</f>
        <v/>
      </c>
      <c r="N1348" s="8" t="str" cm="1">
        <f t="array" ref="N1348">IF(A1348="","",IF(COUNTIF(TOther[Frequency],$N$1)=0,0,SUMPRODUCT(--(IFERROR(MOD(A1348-TOther[Start Date],28),1)=0),--(TOther[Frequency]=$N$1),--(TOther[Start Date]&lt;=A1348),--(TOther[End Date Calc]&gt;=A1348),TOther[Amount])))</f>
        <v/>
      </c>
      <c r="O1348" s="8" t="str" cm="1">
        <f t="array" ref="O1348">IF(A1348="","",IF(COUNTIF(TOther[Frequency],$O$1)=0,0,SUMPRODUCT(--(IFERROR(MOD(A1348-TOther[Start Date],42),1)=0),--(TOther[Frequency]=$O$1),--(TOther[Start Date]&lt;=A1348),--(TOther[End Date Calc]&gt;=A1348),TOther[Amount])))</f>
        <v/>
      </c>
      <c r="P1348" s="8" t="str" cm="1">
        <f t="array" ref="P1348">IF(A1348="","",IF(COUNTIF(TOther[Frequency],$P$1)=0,0,SUMPRODUCT(--(IFERROR(MOD(A1348-TOther[Start Date],56),1)=0),--(TOther[Frequency]=$P$1),--(TOther[Start Date]&lt;=A1348),--(TOther[End Date Calc]&gt;=A1348),TOther[Amount])))</f>
        <v/>
      </c>
      <c r="Q1348" s="8" t="str">
        <f>IF(A1348="","",IF(COUNTIF(TOther[Frequency],$Q$1)=0,0,IF(B1348="N",SUMIFS(TOther[Amount],TOther[Frequency],$Q$1,TOther[Start Date],"&lt;="&amp;$A1348,TOther[End Date Calc],"&gt;="&amp;A1348,TOther[Start Day],DAY(A1348)),SUMIFS(TOther[Amount],TOther[Frequency],$Q$1,TOther[Start Date],"&lt;="&amp;$A1348,TOther[End Date Calc],"&gt;="&amp;A1348,TOther[Start Day],"&gt;="&amp;DAY(A1348)))))</f>
        <v/>
      </c>
      <c r="R1348" s="8" t="str" cm="1">
        <f t="array" ref="R1348">IF(A1348="","",IF(COUNTIF(TOther[Frequency],R$1)=0,0,SUMPRODUCT(--(TOther[Frequency]=R$1),--(TOther[Start Date]&lt;=A1348),--(TOther[End Date Calc]&gt;=A1348),IF(B1348="N",--(TOther[Start Day]=DAY(A1348)),--(TOther[Start Day]&gt;=DAY(A1348))),--(IFERROR(MOD(TOther[Start Month]-MONTH(A1348)+2,2),1)=0),TOther[Amount])))</f>
        <v/>
      </c>
      <c r="S1348" s="8" t="str" cm="1">
        <f t="array" ref="S1348">IF(A1348="","",IF(COUNTIF(TOther[Frequency],S$1)=0,0,SUMPRODUCT(--(TOther[Frequency]=S$1),--(TOther[Start Date]&lt;=A1348),--(TOther[End Date Calc]&gt;=A1348),IF(B1348="N",--(TOther[Start Day]=DAY(A1348)),--(TOther[Start Day]&gt;=DAY(A1348))),--(IFERROR(MOD(TOther[Start Month]-MONTH(A1348)+3,3),1)=0),TOther[Amount])))</f>
        <v/>
      </c>
      <c r="T1348" s="8" t="str" cm="1">
        <f t="array" ref="T1348">IF($A1348="","",IF(COUNTIF(TOther[Frequency],T$1)=0,0,SUMPRODUCT(--(TOther[Frequency]=T$1),--(TOther[Start Date]&lt;=$A1348),--(TOther[End Date Calc]&gt;=$A1348),IF($B1348="N",--(TOther[Start Day]=DAY($A1348)),--(TOther[Start Day]&gt;=DAY($A1348))),--(IFERROR(MOD(TOther[Start Month]-MONTH($A1348)+4,4),1)=0),TOther[Amount])))</f>
        <v/>
      </c>
      <c r="U1348" s="8" t="str" cm="1">
        <f t="array" ref="U1348">IF(A1348="","",IF(COUNTIF(TOther[Frequency],$U$1)=0,0,SUMPRODUCT(--(TOther[Frequency]=$U$1),--(TOther[Start Date]&lt;=A1348),--(TOther[End Date Calc]&gt;=A1348),IF(B1348="N",--(TOther[Start Day]=DAY(A1348)),--(TOther[Start Day]&gt;=DAY(A1348))),--(IFERROR(MOD(TOther[Start Month]-MONTH(A1348)+6,6),1)=0),TOther[Amount])))</f>
        <v/>
      </c>
      <c r="V1348" s="8" t="str" cm="1">
        <f t="array" ref="V1348">IF(A1348="","",IF(COUNTIF(TOther[Frequency],$V$1)=0,0,SUMPRODUCT(--(TOther[Frequency]=$V$1),--(TOther[Start Date]&lt;=A1348),--(TOther[End Date Calc]&gt;=A1348),IF(B1348="N",--(TOther[Start Day]=DAY(A1348)),--(TOther[Start Day]&gt;=DAY(A1348))),--(IFERROR(MOD(TOther[Start Month]-MONTH(A1348)+12,12),1)=0),TOther[Amount])))</f>
        <v/>
      </c>
      <c r="W1348" s="8" t="str">
        <f>IF(A1348="","",SUMIFS(TOther[Amount],TOther[Start Date],A1348,TOther[Frequency],$W$1))</f>
        <v/>
      </c>
      <c r="X1348" s="9" t="str">
        <f t="shared" si="105"/>
        <v/>
      </c>
      <c r="Y1348" s="9" t="str">
        <f t="shared" si="109"/>
        <v/>
      </c>
      <c r="Z1348" s="8" t="str" cm="1">
        <f t="array" ref="Z1348">IF(A1348="","",IF(COUNTIF('2) Income'!$D$13:$D$32,"Weekly")=0,0,SUMPRODUCT(--(IFERROR(MOD(A1348-'2) Income'!$F$13:$F$32,7),1)=0),--('2) Income'!$D$13:$D$32="Weekly"),--('2) Income'!$F$13:$F$32&lt;=A1348),'2) Income'!$E$13:$E$32)))</f>
        <v/>
      </c>
      <c r="AA1348" s="8" t="str" cm="1">
        <f t="array" ref="AA1348">IF(A1348="","",IF(COUNTIF('2) Income'!$D$13:$D$32,"Every Other Week")=0,0,SUMPRODUCT(--(IFERROR(MOD(A1348-'2) Income'!$F$13:$F$32,14),1)=0),--('2) Income'!$D$13:$D$32="Every Other Week"),--('2) Income'!$F$13:$F$32&lt;=A1348),'2) Income'!$E$13:$E$32)))</f>
        <v/>
      </c>
      <c r="AB1348" s="8" t="str">
        <f>IF(A1348="","",IF(COUNTIF('2) Income'!$D$13:$D$32,"1st and 15th")=0,0,IF(OR(DAY(A1348)=1,DAY(A1348)=15),SUMIFS('2) Income'!$E$13:$E$32,'2) Income'!$D$13:$D$32,"1st and 15th",'2) Income'!$F$13:$F$32,"&lt;="&amp;$A1348),0)))</f>
        <v/>
      </c>
      <c r="AC1348" s="8" t="str">
        <f>IF(A1348="","",IF(COUNTIF('2) Income'!$D$13:$D$32,"2nd Wednesday")=0,0,IF(A1348=(A1348-DAY(A1348)+1+2*7-WEEKDAY(A1348-DAY(A1348)+8-4,1)),SUMIFS('2) Income'!$E$13:$E$32,'2) Income'!$D$13:$D$32,"2nd Wednesday",'2) Income'!$F$13:$F$32,"&lt;="&amp;$A1348),0)))</f>
        <v/>
      </c>
      <c r="AD1348" s="8" t="str">
        <f>IF(A1348="","",IF(COUNTIF('2) Income'!$D$13:$D$32,"3rd Wednesday")=0,0,IF(A1348=(A1348-DAY(A1348)+1+3*7-WEEKDAY(A1348-DAY(A1348)+8-4,1)),SUMIFS('2) Income'!$E$13:$E$32,'2) Income'!$D$13:$D$32,"3rd Wednesday",'2) Income'!$F$13:$F$32,"&lt;="&amp;$A1348),0)))</f>
        <v/>
      </c>
      <c r="AE1348" s="8" t="str">
        <f>IF(A1348="","",IF(COUNTIF('2) Income'!$D$13:$D$32,"4th Wednesday")=0,0,IF(A1348=(A1348-DAY(A1348)+1+4*7-WEEKDAY(A1348-DAY(A1348)+8-4,1)),SUMIFS('2) Income'!$E$13:$E$32,'2) Income'!$D$13:$D$32,"4th Wednesday",'2) Income'!$F$13:$F$32,"&lt;="&amp;$A1348),0)))</f>
        <v/>
      </c>
      <c r="AF1348" s="8" t="str" cm="1">
        <f t="array" ref="AF1348">IF(A1348="","",IF(COUNTIF('2) Income'!$D$13:$D$32,"Every 4 Weeks")=0,0,SUMPRODUCT(--(IFERROR(MOD(A1348-'2) Income'!$F$13:$F$32,28),1)=0),--('2) Income'!$D$13:$D$32="Every 4 Weeks"),--('2) Income'!$F$13:$F$32&lt;=A1348),'2) Income'!$E$13:$E$32)))</f>
        <v/>
      </c>
      <c r="AG1348" s="8" t="str">
        <f>IF(A1348="","",IF(COUNTIF('2) Income'!$D$13:$D$32,"Monthly")=0,0,IF(B1348="N",SUMIFS('2) Income'!$E$13:$E$32,'2) Income'!$D$13:$D$32,"monthly",'2) Income'!$F$13:$F$32,"&lt;="&amp;$A1348,'2) Income'!$I$13:$I$32,DAY(A1348)),SUMIFS('2) Income'!$E$13:$E$32,'2) Income'!$D$13:$D$32,"monthly",'2) Income'!$F$13:$F$32,"&lt;="&amp;$A1348,'2) Income'!$I$13:$I$32,"&gt;="&amp;DAY(A1348)))))</f>
        <v/>
      </c>
      <c r="AH1348" s="8" t="str" cm="1">
        <f t="array" ref="AH1348">IF(A1348="","",IF(COUNTIF('2) Income'!$D$13:$D$32,"Yearly")=0,0,SUMPRODUCT(--('2) Income'!$D$13:$D$32="Yearly"),--('2) Income'!$F$13:$F$32&lt;=A1348),IF(B1348="N",--('2) Income'!$I$13:$I$32=DAY(A1348)),--('2) Income'!$I$13:$I$32&gt;=DAY(A1348))),--(IFERROR(MOD('2) Income'!$H$13:$H$32-MONTH(A1348)+12,12),1)=0),'2) Income'!$E$13:$E$32)))</f>
        <v/>
      </c>
      <c r="AI1348" s="8" t="str">
        <f>IF(A1348="","",IF(COUNTIF('2) Income'!$D$13:$D$32,"one-time")=0,0,SUMIFS('2) Income'!$E$13:$E$32,'2) Income'!$D$13:$D$32,"one-time",'2) Income'!$F$13:$F$32,"="&amp;$A1348)))</f>
        <v/>
      </c>
      <c r="AJ1348" s="9" t="str">
        <f t="shared" si="106"/>
        <v/>
      </c>
    </row>
    <row r="1349" spans="1:36">
      <c r="A1349" s="7" t="str">
        <f>IF(A1348="","",IF(A1348+1&lt;='1) Period'!$E$21,A1348+1,""))</f>
        <v/>
      </c>
      <c r="B1349" s="7" t="e">
        <f t="shared" si="107"/>
        <v>#VALUE!</v>
      </c>
      <c r="C1349" t="e">
        <f t="shared" si="108"/>
        <v>#VALUE!</v>
      </c>
      <c r="D1349" s="8" t="str">
        <f>IF(A1349="","",IF(TEXT(A1349,"dddd")='4) Happy Money'!$E$23,WAllowance,0))</f>
        <v/>
      </c>
      <c r="E1349" s="8" t="str">
        <f>IF(A1349="","",IF(B1349="N",SUMIF(TMonthly[Day of the Month],DAY(A1349),TMonthly[Amount]),SUMIF(TMonthly[Day of the Month],"&gt;="&amp;DAY(A1349),TMonthly[Amount])))</f>
        <v/>
      </c>
      <c r="F1349" s="8" t="str" cm="1">
        <f t="array" ref="F1349">IF(A1349="","",SUMPRODUCT(--(TYearly[Due Date]&lt;=A1349),IF(B1349="N",--(TYearly[Day]=DAY(A1349)),--(TYearly[Day]&gt;=DAY(A1349))),--(IFERROR(MOD(TYearly[Month]-MONTH(A1349)+12,12),1)=0),TYearly[Amount]))</f>
        <v/>
      </c>
      <c r="G1349" s="8" t="str">
        <f>IF(A1349="","",SUMIF(TOneTime[Due Date],A1349,TOneTime[Amount]))</f>
        <v/>
      </c>
      <c r="H1349" s="8" t="str" cm="1">
        <f t="array" ref="H1349">IF(A1349="","",IF(COUNTIF(TOther[Frequency],$H$1)=0,0,SUMPRODUCT(--(IFERROR(MOD(A1349-TOther[Start Date],7),1)=0),--(TOther[Frequency]=$H$1),--(TOther[Start Date]&lt;=A1349),--(TOther[End Date Calc]&gt;=A1349),TOther[Amount])))</f>
        <v/>
      </c>
      <c r="I1349" s="8" t="str" cm="1">
        <f t="array" ref="I1349">IF(A1349="","",IF(COUNTIF(TOther[Frequency],$I$1)=0,0,SUMPRODUCT(--(IFERROR(MOD(A1349-TOther[Start Date],14),1)=0),--(TOther[Frequency]=$I$1),--(TOther[Start Date]&lt;=A1349),--(TOther[End Date Calc]&gt;=A1349),TOther[Amount])))</f>
        <v/>
      </c>
      <c r="J1349" s="8" t="str">
        <f>IF(A1349="","",IF(COUNTIF(TOther[Frequency],$J$1)=0,0,IF(OR(DAY(A1349)=1,DAY(A1349)=15),SUMIFS(TOther[Amount],TOther[Frequency],$J$1,TOther[Start Date],"&lt;="&amp;$A1349,TOther[End Date Calc],"&gt;="&amp;A1349),0)))</f>
        <v/>
      </c>
      <c r="K1349" s="8" t="str">
        <f>IF(A1349="","",IF(COUNTIF(TOther[Frequency],$K$1)=0,0,IF(A1349=(A1349-DAY(A1349)+1+2*7-WEEKDAY(A1349-DAY(A1349)+8-4,1)),SUMIFS(TOther[Amount],TOther[Frequency],$K$1,TOther[Start Date],"&lt;="&amp;$A1349,TOther[End Date Calc],"&gt;="&amp;A1349),0)))</f>
        <v/>
      </c>
      <c r="L1349" s="8" t="str">
        <f>IF(A1349="","",IF(COUNTIF(TOther[Frequency],$L$1)=0,0,IF(A1349=(A1349-DAY(A1349)+1+3*7-WEEKDAY(A1349-DAY(A1349)+8-4,1)),SUMIFS(TOther[Amount],TOther[Frequency],$L$1,TOther[Start Date],"&lt;="&amp;$A1349,TOther[End Date Calc],"&gt;="&amp;A1349),0)))</f>
        <v/>
      </c>
      <c r="M1349" s="8" t="str">
        <f>IF(A1349="","",IF(COUNTIF(TOther[Frequency],$M$1)=0,0,IF(A1349=(A1349-DAY(A1349)+1+4*7-WEEKDAY(A1349-DAY(A1349)+8-4,1)),SUMIFS(TOther[Amount],TOther[Frequency],$M$1,TOther[Start Date],"&lt;="&amp;$A1349,TOther[End Date Calc],"&gt;="&amp;A1349),0)))</f>
        <v/>
      </c>
      <c r="N1349" s="8" t="str" cm="1">
        <f t="array" ref="N1349">IF(A1349="","",IF(COUNTIF(TOther[Frequency],$N$1)=0,0,SUMPRODUCT(--(IFERROR(MOD(A1349-TOther[Start Date],28),1)=0),--(TOther[Frequency]=$N$1),--(TOther[Start Date]&lt;=A1349),--(TOther[End Date Calc]&gt;=A1349),TOther[Amount])))</f>
        <v/>
      </c>
      <c r="O1349" s="8" t="str" cm="1">
        <f t="array" ref="O1349">IF(A1349="","",IF(COUNTIF(TOther[Frequency],$O$1)=0,0,SUMPRODUCT(--(IFERROR(MOD(A1349-TOther[Start Date],42),1)=0),--(TOther[Frequency]=$O$1),--(TOther[Start Date]&lt;=A1349),--(TOther[End Date Calc]&gt;=A1349),TOther[Amount])))</f>
        <v/>
      </c>
      <c r="P1349" s="8" t="str" cm="1">
        <f t="array" ref="P1349">IF(A1349="","",IF(COUNTIF(TOther[Frequency],$P$1)=0,0,SUMPRODUCT(--(IFERROR(MOD(A1349-TOther[Start Date],56),1)=0),--(TOther[Frequency]=$P$1),--(TOther[Start Date]&lt;=A1349),--(TOther[End Date Calc]&gt;=A1349),TOther[Amount])))</f>
        <v/>
      </c>
      <c r="Q1349" s="8" t="str">
        <f>IF(A1349="","",IF(COUNTIF(TOther[Frequency],$Q$1)=0,0,IF(B1349="N",SUMIFS(TOther[Amount],TOther[Frequency],$Q$1,TOther[Start Date],"&lt;="&amp;$A1349,TOther[End Date Calc],"&gt;="&amp;A1349,TOther[Start Day],DAY(A1349)),SUMIFS(TOther[Amount],TOther[Frequency],$Q$1,TOther[Start Date],"&lt;="&amp;$A1349,TOther[End Date Calc],"&gt;="&amp;A1349,TOther[Start Day],"&gt;="&amp;DAY(A1349)))))</f>
        <v/>
      </c>
      <c r="R1349" s="8" t="str" cm="1">
        <f t="array" ref="R1349">IF(A1349="","",IF(COUNTIF(TOther[Frequency],R$1)=0,0,SUMPRODUCT(--(TOther[Frequency]=R$1),--(TOther[Start Date]&lt;=A1349),--(TOther[End Date Calc]&gt;=A1349),IF(B1349="N",--(TOther[Start Day]=DAY(A1349)),--(TOther[Start Day]&gt;=DAY(A1349))),--(IFERROR(MOD(TOther[Start Month]-MONTH(A1349)+2,2),1)=0),TOther[Amount])))</f>
        <v/>
      </c>
      <c r="S1349" s="8" t="str" cm="1">
        <f t="array" ref="S1349">IF(A1349="","",IF(COUNTIF(TOther[Frequency],S$1)=0,0,SUMPRODUCT(--(TOther[Frequency]=S$1),--(TOther[Start Date]&lt;=A1349),--(TOther[End Date Calc]&gt;=A1349),IF(B1349="N",--(TOther[Start Day]=DAY(A1349)),--(TOther[Start Day]&gt;=DAY(A1349))),--(IFERROR(MOD(TOther[Start Month]-MONTH(A1349)+3,3),1)=0),TOther[Amount])))</f>
        <v/>
      </c>
      <c r="T1349" s="8" t="str" cm="1">
        <f t="array" ref="T1349">IF($A1349="","",IF(COUNTIF(TOther[Frequency],T$1)=0,0,SUMPRODUCT(--(TOther[Frequency]=T$1),--(TOther[Start Date]&lt;=$A1349),--(TOther[End Date Calc]&gt;=$A1349),IF($B1349="N",--(TOther[Start Day]=DAY($A1349)),--(TOther[Start Day]&gt;=DAY($A1349))),--(IFERROR(MOD(TOther[Start Month]-MONTH($A1349)+4,4),1)=0),TOther[Amount])))</f>
        <v/>
      </c>
      <c r="U1349" s="8" t="str" cm="1">
        <f t="array" ref="U1349">IF(A1349="","",IF(COUNTIF(TOther[Frequency],$U$1)=0,0,SUMPRODUCT(--(TOther[Frequency]=$U$1),--(TOther[Start Date]&lt;=A1349),--(TOther[End Date Calc]&gt;=A1349),IF(B1349="N",--(TOther[Start Day]=DAY(A1349)),--(TOther[Start Day]&gt;=DAY(A1349))),--(IFERROR(MOD(TOther[Start Month]-MONTH(A1349)+6,6),1)=0),TOther[Amount])))</f>
        <v/>
      </c>
      <c r="V1349" s="8" t="str" cm="1">
        <f t="array" ref="V1349">IF(A1349="","",IF(COUNTIF(TOther[Frequency],$V$1)=0,0,SUMPRODUCT(--(TOther[Frequency]=$V$1),--(TOther[Start Date]&lt;=A1349),--(TOther[End Date Calc]&gt;=A1349),IF(B1349="N",--(TOther[Start Day]=DAY(A1349)),--(TOther[Start Day]&gt;=DAY(A1349))),--(IFERROR(MOD(TOther[Start Month]-MONTH(A1349)+12,12),1)=0),TOther[Amount])))</f>
        <v/>
      </c>
      <c r="W1349" s="8" t="str">
        <f>IF(A1349="","",SUMIFS(TOther[Amount],TOther[Start Date],A1349,TOther[Frequency],$W$1))</f>
        <v/>
      </c>
      <c r="X1349" s="9" t="str">
        <f t="shared" si="105"/>
        <v/>
      </c>
      <c r="Y1349" s="9" t="str">
        <f t="shared" si="109"/>
        <v/>
      </c>
      <c r="Z1349" s="8" t="str" cm="1">
        <f t="array" ref="Z1349">IF(A1349="","",IF(COUNTIF('2) Income'!$D$13:$D$32,"Weekly")=0,0,SUMPRODUCT(--(IFERROR(MOD(A1349-'2) Income'!$F$13:$F$32,7),1)=0),--('2) Income'!$D$13:$D$32="Weekly"),--('2) Income'!$F$13:$F$32&lt;=A1349),'2) Income'!$E$13:$E$32)))</f>
        <v/>
      </c>
      <c r="AA1349" s="8" t="str" cm="1">
        <f t="array" ref="AA1349">IF(A1349="","",IF(COUNTIF('2) Income'!$D$13:$D$32,"Every Other Week")=0,0,SUMPRODUCT(--(IFERROR(MOD(A1349-'2) Income'!$F$13:$F$32,14),1)=0),--('2) Income'!$D$13:$D$32="Every Other Week"),--('2) Income'!$F$13:$F$32&lt;=A1349),'2) Income'!$E$13:$E$32)))</f>
        <v/>
      </c>
      <c r="AB1349" s="8" t="str">
        <f>IF(A1349="","",IF(COUNTIF('2) Income'!$D$13:$D$32,"1st and 15th")=0,0,IF(OR(DAY(A1349)=1,DAY(A1349)=15),SUMIFS('2) Income'!$E$13:$E$32,'2) Income'!$D$13:$D$32,"1st and 15th",'2) Income'!$F$13:$F$32,"&lt;="&amp;$A1349),0)))</f>
        <v/>
      </c>
      <c r="AC1349" s="8" t="str">
        <f>IF(A1349="","",IF(COUNTIF('2) Income'!$D$13:$D$32,"2nd Wednesday")=0,0,IF(A1349=(A1349-DAY(A1349)+1+2*7-WEEKDAY(A1349-DAY(A1349)+8-4,1)),SUMIFS('2) Income'!$E$13:$E$32,'2) Income'!$D$13:$D$32,"2nd Wednesday",'2) Income'!$F$13:$F$32,"&lt;="&amp;$A1349),0)))</f>
        <v/>
      </c>
      <c r="AD1349" s="8" t="str">
        <f>IF(A1349="","",IF(COUNTIF('2) Income'!$D$13:$D$32,"3rd Wednesday")=0,0,IF(A1349=(A1349-DAY(A1349)+1+3*7-WEEKDAY(A1349-DAY(A1349)+8-4,1)),SUMIFS('2) Income'!$E$13:$E$32,'2) Income'!$D$13:$D$32,"3rd Wednesday",'2) Income'!$F$13:$F$32,"&lt;="&amp;$A1349),0)))</f>
        <v/>
      </c>
      <c r="AE1349" s="8" t="str">
        <f>IF(A1349="","",IF(COUNTIF('2) Income'!$D$13:$D$32,"4th Wednesday")=0,0,IF(A1349=(A1349-DAY(A1349)+1+4*7-WEEKDAY(A1349-DAY(A1349)+8-4,1)),SUMIFS('2) Income'!$E$13:$E$32,'2) Income'!$D$13:$D$32,"4th Wednesday",'2) Income'!$F$13:$F$32,"&lt;="&amp;$A1349),0)))</f>
        <v/>
      </c>
      <c r="AF1349" s="8" t="str" cm="1">
        <f t="array" ref="AF1349">IF(A1349="","",IF(COUNTIF('2) Income'!$D$13:$D$32,"Every 4 Weeks")=0,0,SUMPRODUCT(--(IFERROR(MOD(A1349-'2) Income'!$F$13:$F$32,28),1)=0),--('2) Income'!$D$13:$D$32="Every 4 Weeks"),--('2) Income'!$F$13:$F$32&lt;=A1349),'2) Income'!$E$13:$E$32)))</f>
        <v/>
      </c>
      <c r="AG1349" s="8" t="str">
        <f>IF(A1349="","",IF(COUNTIF('2) Income'!$D$13:$D$32,"Monthly")=0,0,IF(B1349="N",SUMIFS('2) Income'!$E$13:$E$32,'2) Income'!$D$13:$D$32,"monthly",'2) Income'!$F$13:$F$32,"&lt;="&amp;$A1349,'2) Income'!$I$13:$I$32,DAY(A1349)),SUMIFS('2) Income'!$E$13:$E$32,'2) Income'!$D$13:$D$32,"monthly",'2) Income'!$F$13:$F$32,"&lt;="&amp;$A1349,'2) Income'!$I$13:$I$32,"&gt;="&amp;DAY(A1349)))))</f>
        <v/>
      </c>
      <c r="AH1349" s="8" t="str" cm="1">
        <f t="array" ref="AH1349">IF(A1349="","",IF(COUNTIF('2) Income'!$D$13:$D$32,"Yearly")=0,0,SUMPRODUCT(--('2) Income'!$D$13:$D$32="Yearly"),--('2) Income'!$F$13:$F$32&lt;=A1349),IF(B1349="N",--('2) Income'!$I$13:$I$32=DAY(A1349)),--('2) Income'!$I$13:$I$32&gt;=DAY(A1349))),--(IFERROR(MOD('2) Income'!$H$13:$H$32-MONTH(A1349)+12,12),1)=0),'2) Income'!$E$13:$E$32)))</f>
        <v/>
      </c>
      <c r="AI1349" s="8" t="str">
        <f>IF(A1349="","",IF(COUNTIF('2) Income'!$D$13:$D$32,"one-time")=0,0,SUMIFS('2) Income'!$E$13:$E$32,'2) Income'!$D$13:$D$32,"one-time",'2) Income'!$F$13:$F$32,"="&amp;$A1349)))</f>
        <v/>
      </c>
      <c r="AJ1349" s="9" t="str">
        <f t="shared" si="106"/>
        <v/>
      </c>
    </row>
    <row r="1350" spans="1:36">
      <c r="A1350" s="7" t="str">
        <f>IF(A1349="","",IF(A1349+1&lt;='1) Period'!$E$21,A1349+1,""))</f>
        <v/>
      </c>
      <c r="B1350" s="7" t="e">
        <f t="shared" si="107"/>
        <v>#VALUE!</v>
      </c>
      <c r="C1350" t="e">
        <f t="shared" si="108"/>
        <v>#VALUE!</v>
      </c>
      <c r="D1350" s="8" t="str">
        <f>IF(A1350="","",IF(TEXT(A1350,"dddd")='4) Happy Money'!$E$23,WAllowance,0))</f>
        <v/>
      </c>
      <c r="E1350" s="8" t="str">
        <f>IF(A1350="","",IF(B1350="N",SUMIF(TMonthly[Day of the Month],DAY(A1350),TMonthly[Amount]),SUMIF(TMonthly[Day of the Month],"&gt;="&amp;DAY(A1350),TMonthly[Amount])))</f>
        <v/>
      </c>
      <c r="F1350" s="8" t="str" cm="1">
        <f t="array" ref="F1350">IF(A1350="","",SUMPRODUCT(--(TYearly[Due Date]&lt;=A1350),IF(B1350="N",--(TYearly[Day]=DAY(A1350)),--(TYearly[Day]&gt;=DAY(A1350))),--(IFERROR(MOD(TYearly[Month]-MONTH(A1350)+12,12),1)=0),TYearly[Amount]))</f>
        <v/>
      </c>
      <c r="G1350" s="8" t="str">
        <f>IF(A1350="","",SUMIF(TOneTime[Due Date],A1350,TOneTime[Amount]))</f>
        <v/>
      </c>
      <c r="H1350" s="8" t="str" cm="1">
        <f t="array" ref="H1350">IF(A1350="","",IF(COUNTIF(TOther[Frequency],$H$1)=0,0,SUMPRODUCT(--(IFERROR(MOD(A1350-TOther[Start Date],7),1)=0),--(TOther[Frequency]=$H$1),--(TOther[Start Date]&lt;=A1350),--(TOther[End Date Calc]&gt;=A1350),TOther[Amount])))</f>
        <v/>
      </c>
      <c r="I1350" s="8" t="str" cm="1">
        <f t="array" ref="I1350">IF(A1350="","",IF(COUNTIF(TOther[Frequency],$I$1)=0,0,SUMPRODUCT(--(IFERROR(MOD(A1350-TOther[Start Date],14),1)=0),--(TOther[Frequency]=$I$1),--(TOther[Start Date]&lt;=A1350),--(TOther[End Date Calc]&gt;=A1350),TOther[Amount])))</f>
        <v/>
      </c>
      <c r="J1350" s="8" t="str">
        <f>IF(A1350="","",IF(COUNTIF(TOther[Frequency],$J$1)=0,0,IF(OR(DAY(A1350)=1,DAY(A1350)=15),SUMIFS(TOther[Amount],TOther[Frequency],$J$1,TOther[Start Date],"&lt;="&amp;$A1350,TOther[End Date Calc],"&gt;="&amp;A1350),0)))</f>
        <v/>
      </c>
      <c r="K1350" s="8" t="str">
        <f>IF(A1350="","",IF(COUNTIF(TOther[Frequency],$K$1)=0,0,IF(A1350=(A1350-DAY(A1350)+1+2*7-WEEKDAY(A1350-DAY(A1350)+8-4,1)),SUMIFS(TOther[Amount],TOther[Frequency],$K$1,TOther[Start Date],"&lt;="&amp;$A1350,TOther[End Date Calc],"&gt;="&amp;A1350),0)))</f>
        <v/>
      </c>
      <c r="L1350" s="8" t="str">
        <f>IF(A1350="","",IF(COUNTIF(TOther[Frequency],$L$1)=0,0,IF(A1350=(A1350-DAY(A1350)+1+3*7-WEEKDAY(A1350-DAY(A1350)+8-4,1)),SUMIFS(TOther[Amount],TOther[Frequency],$L$1,TOther[Start Date],"&lt;="&amp;$A1350,TOther[End Date Calc],"&gt;="&amp;A1350),0)))</f>
        <v/>
      </c>
      <c r="M1350" s="8" t="str">
        <f>IF(A1350="","",IF(COUNTIF(TOther[Frequency],$M$1)=0,0,IF(A1350=(A1350-DAY(A1350)+1+4*7-WEEKDAY(A1350-DAY(A1350)+8-4,1)),SUMIFS(TOther[Amount],TOther[Frequency],$M$1,TOther[Start Date],"&lt;="&amp;$A1350,TOther[End Date Calc],"&gt;="&amp;A1350),0)))</f>
        <v/>
      </c>
      <c r="N1350" s="8" t="str" cm="1">
        <f t="array" ref="N1350">IF(A1350="","",IF(COUNTIF(TOther[Frequency],$N$1)=0,0,SUMPRODUCT(--(IFERROR(MOD(A1350-TOther[Start Date],28),1)=0),--(TOther[Frequency]=$N$1),--(TOther[Start Date]&lt;=A1350),--(TOther[End Date Calc]&gt;=A1350),TOther[Amount])))</f>
        <v/>
      </c>
      <c r="O1350" s="8" t="str" cm="1">
        <f t="array" ref="O1350">IF(A1350="","",IF(COUNTIF(TOther[Frequency],$O$1)=0,0,SUMPRODUCT(--(IFERROR(MOD(A1350-TOther[Start Date],42),1)=0),--(TOther[Frequency]=$O$1),--(TOther[Start Date]&lt;=A1350),--(TOther[End Date Calc]&gt;=A1350),TOther[Amount])))</f>
        <v/>
      </c>
      <c r="P1350" s="8" t="str" cm="1">
        <f t="array" ref="P1350">IF(A1350="","",IF(COUNTIF(TOther[Frequency],$P$1)=0,0,SUMPRODUCT(--(IFERROR(MOD(A1350-TOther[Start Date],56),1)=0),--(TOther[Frequency]=$P$1),--(TOther[Start Date]&lt;=A1350),--(TOther[End Date Calc]&gt;=A1350),TOther[Amount])))</f>
        <v/>
      </c>
      <c r="Q1350" s="8" t="str">
        <f>IF(A1350="","",IF(COUNTIF(TOther[Frequency],$Q$1)=0,0,IF(B1350="N",SUMIFS(TOther[Amount],TOther[Frequency],$Q$1,TOther[Start Date],"&lt;="&amp;$A1350,TOther[End Date Calc],"&gt;="&amp;A1350,TOther[Start Day],DAY(A1350)),SUMIFS(TOther[Amount],TOther[Frequency],$Q$1,TOther[Start Date],"&lt;="&amp;$A1350,TOther[End Date Calc],"&gt;="&amp;A1350,TOther[Start Day],"&gt;="&amp;DAY(A1350)))))</f>
        <v/>
      </c>
      <c r="R1350" s="8" t="str" cm="1">
        <f t="array" ref="R1350">IF(A1350="","",IF(COUNTIF(TOther[Frequency],R$1)=0,0,SUMPRODUCT(--(TOther[Frequency]=R$1),--(TOther[Start Date]&lt;=A1350),--(TOther[End Date Calc]&gt;=A1350),IF(B1350="N",--(TOther[Start Day]=DAY(A1350)),--(TOther[Start Day]&gt;=DAY(A1350))),--(IFERROR(MOD(TOther[Start Month]-MONTH(A1350)+2,2),1)=0),TOther[Amount])))</f>
        <v/>
      </c>
      <c r="S1350" s="8" t="str" cm="1">
        <f t="array" ref="S1350">IF(A1350="","",IF(COUNTIF(TOther[Frequency],S$1)=0,0,SUMPRODUCT(--(TOther[Frequency]=S$1),--(TOther[Start Date]&lt;=A1350),--(TOther[End Date Calc]&gt;=A1350),IF(B1350="N",--(TOther[Start Day]=DAY(A1350)),--(TOther[Start Day]&gt;=DAY(A1350))),--(IFERROR(MOD(TOther[Start Month]-MONTH(A1350)+3,3),1)=0),TOther[Amount])))</f>
        <v/>
      </c>
      <c r="T1350" s="8" t="str" cm="1">
        <f t="array" ref="T1350">IF($A1350="","",IF(COUNTIF(TOther[Frequency],T$1)=0,0,SUMPRODUCT(--(TOther[Frequency]=T$1),--(TOther[Start Date]&lt;=$A1350),--(TOther[End Date Calc]&gt;=$A1350),IF($B1350="N",--(TOther[Start Day]=DAY($A1350)),--(TOther[Start Day]&gt;=DAY($A1350))),--(IFERROR(MOD(TOther[Start Month]-MONTH($A1350)+4,4),1)=0),TOther[Amount])))</f>
        <v/>
      </c>
      <c r="U1350" s="8" t="str" cm="1">
        <f t="array" ref="U1350">IF(A1350="","",IF(COUNTIF(TOther[Frequency],$U$1)=0,0,SUMPRODUCT(--(TOther[Frequency]=$U$1),--(TOther[Start Date]&lt;=A1350),--(TOther[End Date Calc]&gt;=A1350),IF(B1350="N",--(TOther[Start Day]=DAY(A1350)),--(TOther[Start Day]&gt;=DAY(A1350))),--(IFERROR(MOD(TOther[Start Month]-MONTH(A1350)+6,6),1)=0),TOther[Amount])))</f>
        <v/>
      </c>
      <c r="V1350" s="8" t="str" cm="1">
        <f t="array" ref="V1350">IF(A1350="","",IF(COUNTIF(TOther[Frequency],$V$1)=0,0,SUMPRODUCT(--(TOther[Frequency]=$V$1),--(TOther[Start Date]&lt;=A1350),--(TOther[End Date Calc]&gt;=A1350),IF(B1350="N",--(TOther[Start Day]=DAY(A1350)),--(TOther[Start Day]&gt;=DAY(A1350))),--(IFERROR(MOD(TOther[Start Month]-MONTH(A1350)+12,12),1)=0),TOther[Amount])))</f>
        <v/>
      </c>
      <c r="W1350" s="8" t="str">
        <f>IF(A1350="","",SUMIFS(TOther[Amount],TOther[Start Date],A1350,TOther[Frequency],$W$1))</f>
        <v/>
      </c>
      <c r="X1350" s="9" t="str">
        <f t="shared" si="105"/>
        <v/>
      </c>
      <c r="Y1350" s="9" t="str">
        <f t="shared" si="109"/>
        <v/>
      </c>
      <c r="Z1350" s="8" t="str" cm="1">
        <f t="array" ref="Z1350">IF(A1350="","",IF(COUNTIF('2) Income'!$D$13:$D$32,"Weekly")=0,0,SUMPRODUCT(--(IFERROR(MOD(A1350-'2) Income'!$F$13:$F$32,7),1)=0),--('2) Income'!$D$13:$D$32="Weekly"),--('2) Income'!$F$13:$F$32&lt;=A1350),'2) Income'!$E$13:$E$32)))</f>
        <v/>
      </c>
      <c r="AA1350" s="8" t="str" cm="1">
        <f t="array" ref="AA1350">IF(A1350="","",IF(COUNTIF('2) Income'!$D$13:$D$32,"Every Other Week")=0,0,SUMPRODUCT(--(IFERROR(MOD(A1350-'2) Income'!$F$13:$F$32,14),1)=0),--('2) Income'!$D$13:$D$32="Every Other Week"),--('2) Income'!$F$13:$F$32&lt;=A1350),'2) Income'!$E$13:$E$32)))</f>
        <v/>
      </c>
      <c r="AB1350" s="8" t="str">
        <f>IF(A1350="","",IF(COUNTIF('2) Income'!$D$13:$D$32,"1st and 15th")=0,0,IF(OR(DAY(A1350)=1,DAY(A1350)=15),SUMIFS('2) Income'!$E$13:$E$32,'2) Income'!$D$13:$D$32,"1st and 15th",'2) Income'!$F$13:$F$32,"&lt;="&amp;$A1350),0)))</f>
        <v/>
      </c>
      <c r="AC1350" s="8" t="str">
        <f>IF(A1350="","",IF(COUNTIF('2) Income'!$D$13:$D$32,"2nd Wednesday")=0,0,IF(A1350=(A1350-DAY(A1350)+1+2*7-WEEKDAY(A1350-DAY(A1350)+8-4,1)),SUMIFS('2) Income'!$E$13:$E$32,'2) Income'!$D$13:$D$32,"2nd Wednesday",'2) Income'!$F$13:$F$32,"&lt;="&amp;$A1350),0)))</f>
        <v/>
      </c>
      <c r="AD1350" s="8" t="str">
        <f>IF(A1350="","",IF(COUNTIF('2) Income'!$D$13:$D$32,"3rd Wednesday")=0,0,IF(A1350=(A1350-DAY(A1350)+1+3*7-WEEKDAY(A1350-DAY(A1350)+8-4,1)),SUMIFS('2) Income'!$E$13:$E$32,'2) Income'!$D$13:$D$32,"3rd Wednesday",'2) Income'!$F$13:$F$32,"&lt;="&amp;$A1350),0)))</f>
        <v/>
      </c>
      <c r="AE1350" s="8" t="str">
        <f>IF(A1350="","",IF(COUNTIF('2) Income'!$D$13:$D$32,"4th Wednesday")=0,0,IF(A1350=(A1350-DAY(A1350)+1+4*7-WEEKDAY(A1350-DAY(A1350)+8-4,1)),SUMIFS('2) Income'!$E$13:$E$32,'2) Income'!$D$13:$D$32,"4th Wednesday",'2) Income'!$F$13:$F$32,"&lt;="&amp;$A1350),0)))</f>
        <v/>
      </c>
      <c r="AF1350" s="8" t="str" cm="1">
        <f t="array" ref="AF1350">IF(A1350="","",IF(COUNTIF('2) Income'!$D$13:$D$32,"Every 4 Weeks")=0,0,SUMPRODUCT(--(IFERROR(MOD(A1350-'2) Income'!$F$13:$F$32,28),1)=0),--('2) Income'!$D$13:$D$32="Every 4 Weeks"),--('2) Income'!$F$13:$F$32&lt;=A1350),'2) Income'!$E$13:$E$32)))</f>
        <v/>
      </c>
      <c r="AG1350" s="8" t="str">
        <f>IF(A1350="","",IF(COUNTIF('2) Income'!$D$13:$D$32,"Monthly")=0,0,IF(B1350="N",SUMIFS('2) Income'!$E$13:$E$32,'2) Income'!$D$13:$D$32,"monthly",'2) Income'!$F$13:$F$32,"&lt;="&amp;$A1350,'2) Income'!$I$13:$I$32,DAY(A1350)),SUMIFS('2) Income'!$E$13:$E$32,'2) Income'!$D$13:$D$32,"monthly",'2) Income'!$F$13:$F$32,"&lt;="&amp;$A1350,'2) Income'!$I$13:$I$32,"&gt;="&amp;DAY(A1350)))))</f>
        <v/>
      </c>
      <c r="AH1350" s="8" t="str" cm="1">
        <f t="array" ref="AH1350">IF(A1350="","",IF(COUNTIF('2) Income'!$D$13:$D$32,"Yearly")=0,0,SUMPRODUCT(--('2) Income'!$D$13:$D$32="Yearly"),--('2) Income'!$F$13:$F$32&lt;=A1350),IF(B1350="N",--('2) Income'!$I$13:$I$32=DAY(A1350)),--('2) Income'!$I$13:$I$32&gt;=DAY(A1350))),--(IFERROR(MOD('2) Income'!$H$13:$H$32-MONTH(A1350)+12,12),1)=0),'2) Income'!$E$13:$E$32)))</f>
        <v/>
      </c>
      <c r="AI1350" s="8" t="str">
        <f>IF(A1350="","",IF(COUNTIF('2) Income'!$D$13:$D$32,"one-time")=0,0,SUMIFS('2) Income'!$E$13:$E$32,'2) Income'!$D$13:$D$32,"one-time",'2) Income'!$F$13:$F$32,"="&amp;$A1350)))</f>
        <v/>
      </c>
      <c r="AJ1350" s="9" t="str">
        <f t="shared" si="106"/>
        <v/>
      </c>
    </row>
    <row r="1351" spans="1:36">
      <c r="A1351" s="7" t="str">
        <f>IF(A1350="","",IF(A1350+1&lt;='1) Period'!$E$21,A1350+1,""))</f>
        <v/>
      </c>
      <c r="B1351" s="7" t="e">
        <f t="shared" si="107"/>
        <v>#VALUE!</v>
      </c>
      <c r="C1351" t="e">
        <f t="shared" si="108"/>
        <v>#VALUE!</v>
      </c>
      <c r="D1351" s="8" t="str">
        <f>IF(A1351="","",IF(TEXT(A1351,"dddd")='4) Happy Money'!$E$23,WAllowance,0))</f>
        <v/>
      </c>
      <c r="E1351" s="8" t="str">
        <f>IF(A1351="","",IF(B1351="N",SUMIF(TMonthly[Day of the Month],DAY(A1351),TMonthly[Amount]),SUMIF(TMonthly[Day of the Month],"&gt;="&amp;DAY(A1351),TMonthly[Amount])))</f>
        <v/>
      </c>
      <c r="F1351" s="8" t="str" cm="1">
        <f t="array" ref="F1351">IF(A1351="","",SUMPRODUCT(--(TYearly[Due Date]&lt;=A1351),IF(B1351="N",--(TYearly[Day]=DAY(A1351)),--(TYearly[Day]&gt;=DAY(A1351))),--(IFERROR(MOD(TYearly[Month]-MONTH(A1351)+12,12),1)=0),TYearly[Amount]))</f>
        <v/>
      </c>
      <c r="G1351" s="8" t="str">
        <f>IF(A1351="","",SUMIF(TOneTime[Due Date],A1351,TOneTime[Amount]))</f>
        <v/>
      </c>
      <c r="H1351" s="8" t="str" cm="1">
        <f t="array" ref="H1351">IF(A1351="","",IF(COUNTIF(TOther[Frequency],$H$1)=0,0,SUMPRODUCT(--(IFERROR(MOD(A1351-TOther[Start Date],7),1)=0),--(TOther[Frequency]=$H$1),--(TOther[Start Date]&lt;=A1351),--(TOther[End Date Calc]&gt;=A1351),TOther[Amount])))</f>
        <v/>
      </c>
      <c r="I1351" s="8" t="str" cm="1">
        <f t="array" ref="I1351">IF(A1351="","",IF(COUNTIF(TOther[Frequency],$I$1)=0,0,SUMPRODUCT(--(IFERROR(MOD(A1351-TOther[Start Date],14),1)=0),--(TOther[Frequency]=$I$1),--(TOther[Start Date]&lt;=A1351),--(TOther[End Date Calc]&gt;=A1351),TOther[Amount])))</f>
        <v/>
      </c>
      <c r="J1351" s="8" t="str">
        <f>IF(A1351="","",IF(COUNTIF(TOther[Frequency],$J$1)=0,0,IF(OR(DAY(A1351)=1,DAY(A1351)=15),SUMIFS(TOther[Amount],TOther[Frequency],$J$1,TOther[Start Date],"&lt;="&amp;$A1351,TOther[End Date Calc],"&gt;="&amp;A1351),0)))</f>
        <v/>
      </c>
      <c r="K1351" s="8" t="str">
        <f>IF(A1351="","",IF(COUNTIF(TOther[Frequency],$K$1)=0,0,IF(A1351=(A1351-DAY(A1351)+1+2*7-WEEKDAY(A1351-DAY(A1351)+8-4,1)),SUMIFS(TOther[Amount],TOther[Frequency],$K$1,TOther[Start Date],"&lt;="&amp;$A1351,TOther[End Date Calc],"&gt;="&amp;A1351),0)))</f>
        <v/>
      </c>
      <c r="L1351" s="8" t="str">
        <f>IF(A1351="","",IF(COUNTIF(TOther[Frequency],$L$1)=0,0,IF(A1351=(A1351-DAY(A1351)+1+3*7-WEEKDAY(A1351-DAY(A1351)+8-4,1)),SUMIFS(TOther[Amount],TOther[Frequency],$L$1,TOther[Start Date],"&lt;="&amp;$A1351,TOther[End Date Calc],"&gt;="&amp;A1351),0)))</f>
        <v/>
      </c>
      <c r="M1351" s="8" t="str">
        <f>IF(A1351="","",IF(COUNTIF(TOther[Frequency],$M$1)=0,0,IF(A1351=(A1351-DAY(A1351)+1+4*7-WEEKDAY(A1351-DAY(A1351)+8-4,1)),SUMIFS(TOther[Amount],TOther[Frequency],$M$1,TOther[Start Date],"&lt;="&amp;$A1351,TOther[End Date Calc],"&gt;="&amp;A1351),0)))</f>
        <v/>
      </c>
      <c r="N1351" s="8" t="str" cm="1">
        <f t="array" ref="N1351">IF(A1351="","",IF(COUNTIF(TOther[Frequency],$N$1)=0,0,SUMPRODUCT(--(IFERROR(MOD(A1351-TOther[Start Date],28),1)=0),--(TOther[Frequency]=$N$1),--(TOther[Start Date]&lt;=A1351),--(TOther[End Date Calc]&gt;=A1351),TOther[Amount])))</f>
        <v/>
      </c>
      <c r="O1351" s="8" t="str" cm="1">
        <f t="array" ref="O1351">IF(A1351="","",IF(COUNTIF(TOther[Frequency],$O$1)=0,0,SUMPRODUCT(--(IFERROR(MOD(A1351-TOther[Start Date],42),1)=0),--(TOther[Frequency]=$O$1),--(TOther[Start Date]&lt;=A1351),--(TOther[End Date Calc]&gt;=A1351),TOther[Amount])))</f>
        <v/>
      </c>
      <c r="P1351" s="8" t="str" cm="1">
        <f t="array" ref="P1351">IF(A1351="","",IF(COUNTIF(TOther[Frequency],$P$1)=0,0,SUMPRODUCT(--(IFERROR(MOD(A1351-TOther[Start Date],56),1)=0),--(TOther[Frequency]=$P$1),--(TOther[Start Date]&lt;=A1351),--(TOther[End Date Calc]&gt;=A1351),TOther[Amount])))</f>
        <v/>
      </c>
      <c r="Q1351" s="8" t="str">
        <f>IF(A1351="","",IF(COUNTIF(TOther[Frequency],$Q$1)=0,0,IF(B1351="N",SUMIFS(TOther[Amount],TOther[Frequency],$Q$1,TOther[Start Date],"&lt;="&amp;$A1351,TOther[End Date Calc],"&gt;="&amp;A1351,TOther[Start Day],DAY(A1351)),SUMIFS(TOther[Amount],TOther[Frequency],$Q$1,TOther[Start Date],"&lt;="&amp;$A1351,TOther[End Date Calc],"&gt;="&amp;A1351,TOther[Start Day],"&gt;="&amp;DAY(A1351)))))</f>
        <v/>
      </c>
      <c r="R1351" s="8" t="str" cm="1">
        <f t="array" ref="R1351">IF(A1351="","",IF(COUNTIF(TOther[Frequency],R$1)=0,0,SUMPRODUCT(--(TOther[Frequency]=R$1),--(TOther[Start Date]&lt;=A1351),--(TOther[End Date Calc]&gt;=A1351),IF(B1351="N",--(TOther[Start Day]=DAY(A1351)),--(TOther[Start Day]&gt;=DAY(A1351))),--(IFERROR(MOD(TOther[Start Month]-MONTH(A1351)+2,2),1)=0),TOther[Amount])))</f>
        <v/>
      </c>
      <c r="S1351" s="8" t="str" cm="1">
        <f t="array" ref="S1351">IF(A1351="","",IF(COUNTIF(TOther[Frequency],S$1)=0,0,SUMPRODUCT(--(TOther[Frequency]=S$1),--(TOther[Start Date]&lt;=A1351),--(TOther[End Date Calc]&gt;=A1351),IF(B1351="N",--(TOther[Start Day]=DAY(A1351)),--(TOther[Start Day]&gt;=DAY(A1351))),--(IFERROR(MOD(TOther[Start Month]-MONTH(A1351)+3,3),1)=0),TOther[Amount])))</f>
        <v/>
      </c>
      <c r="T1351" s="8" t="str" cm="1">
        <f t="array" ref="T1351">IF($A1351="","",IF(COUNTIF(TOther[Frequency],T$1)=0,0,SUMPRODUCT(--(TOther[Frequency]=T$1),--(TOther[Start Date]&lt;=$A1351),--(TOther[End Date Calc]&gt;=$A1351),IF($B1351="N",--(TOther[Start Day]=DAY($A1351)),--(TOther[Start Day]&gt;=DAY($A1351))),--(IFERROR(MOD(TOther[Start Month]-MONTH($A1351)+4,4),1)=0),TOther[Amount])))</f>
        <v/>
      </c>
      <c r="U1351" s="8" t="str" cm="1">
        <f t="array" ref="U1351">IF(A1351="","",IF(COUNTIF(TOther[Frequency],$U$1)=0,0,SUMPRODUCT(--(TOther[Frequency]=$U$1),--(TOther[Start Date]&lt;=A1351),--(TOther[End Date Calc]&gt;=A1351),IF(B1351="N",--(TOther[Start Day]=DAY(A1351)),--(TOther[Start Day]&gt;=DAY(A1351))),--(IFERROR(MOD(TOther[Start Month]-MONTH(A1351)+6,6),1)=0),TOther[Amount])))</f>
        <v/>
      </c>
      <c r="V1351" s="8" t="str" cm="1">
        <f t="array" ref="V1351">IF(A1351="","",IF(COUNTIF(TOther[Frequency],$V$1)=0,0,SUMPRODUCT(--(TOther[Frequency]=$V$1),--(TOther[Start Date]&lt;=A1351),--(TOther[End Date Calc]&gt;=A1351),IF(B1351="N",--(TOther[Start Day]=DAY(A1351)),--(TOther[Start Day]&gt;=DAY(A1351))),--(IFERROR(MOD(TOther[Start Month]-MONTH(A1351)+12,12),1)=0),TOther[Amount])))</f>
        <v/>
      </c>
      <c r="W1351" s="8" t="str">
        <f>IF(A1351="","",SUMIFS(TOther[Amount],TOther[Start Date],A1351,TOther[Frequency],$W$1))</f>
        <v/>
      </c>
      <c r="X1351" s="9" t="str">
        <f t="shared" si="105"/>
        <v/>
      </c>
      <c r="Y1351" s="9" t="str">
        <f t="shared" si="109"/>
        <v/>
      </c>
      <c r="Z1351" s="8" t="str" cm="1">
        <f t="array" ref="Z1351">IF(A1351="","",IF(COUNTIF('2) Income'!$D$13:$D$32,"Weekly")=0,0,SUMPRODUCT(--(IFERROR(MOD(A1351-'2) Income'!$F$13:$F$32,7),1)=0),--('2) Income'!$D$13:$D$32="Weekly"),--('2) Income'!$F$13:$F$32&lt;=A1351),'2) Income'!$E$13:$E$32)))</f>
        <v/>
      </c>
      <c r="AA1351" s="8" t="str" cm="1">
        <f t="array" ref="AA1351">IF(A1351="","",IF(COUNTIF('2) Income'!$D$13:$D$32,"Every Other Week")=0,0,SUMPRODUCT(--(IFERROR(MOD(A1351-'2) Income'!$F$13:$F$32,14),1)=0),--('2) Income'!$D$13:$D$32="Every Other Week"),--('2) Income'!$F$13:$F$32&lt;=A1351),'2) Income'!$E$13:$E$32)))</f>
        <v/>
      </c>
      <c r="AB1351" s="8" t="str">
        <f>IF(A1351="","",IF(COUNTIF('2) Income'!$D$13:$D$32,"1st and 15th")=0,0,IF(OR(DAY(A1351)=1,DAY(A1351)=15),SUMIFS('2) Income'!$E$13:$E$32,'2) Income'!$D$13:$D$32,"1st and 15th",'2) Income'!$F$13:$F$32,"&lt;="&amp;$A1351),0)))</f>
        <v/>
      </c>
      <c r="AC1351" s="8" t="str">
        <f>IF(A1351="","",IF(COUNTIF('2) Income'!$D$13:$D$32,"2nd Wednesday")=0,0,IF(A1351=(A1351-DAY(A1351)+1+2*7-WEEKDAY(A1351-DAY(A1351)+8-4,1)),SUMIFS('2) Income'!$E$13:$E$32,'2) Income'!$D$13:$D$32,"2nd Wednesday",'2) Income'!$F$13:$F$32,"&lt;="&amp;$A1351),0)))</f>
        <v/>
      </c>
      <c r="AD1351" s="8" t="str">
        <f>IF(A1351="","",IF(COUNTIF('2) Income'!$D$13:$D$32,"3rd Wednesday")=0,0,IF(A1351=(A1351-DAY(A1351)+1+3*7-WEEKDAY(A1351-DAY(A1351)+8-4,1)),SUMIFS('2) Income'!$E$13:$E$32,'2) Income'!$D$13:$D$32,"3rd Wednesday",'2) Income'!$F$13:$F$32,"&lt;="&amp;$A1351),0)))</f>
        <v/>
      </c>
      <c r="AE1351" s="8" t="str">
        <f>IF(A1351="","",IF(COUNTIF('2) Income'!$D$13:$D$32,"4th Wednesday")=0,0,IF(A1351=(A1351-DAY(A1351)+1+4*7-WEEKDAY(A1351-DAY(A1351)+8-4,1)),SUMIFS('2) Income'!$E$13:$E$32,'2) Income'!$D$13:$D$32,"4th Wednesday",'2) Income'!$F$13:$F$32,"&lt;="&amp;$A1351),0)))</f>
        <v/>
      </c>
      <c r="AF1351" s="8" t="str" cm="1">
        <f t="array" ref="AF1351">IF(A1351="","",IF(COUNTIF('2) Income'!$D$13:$D$32,"Every 4 Weeks")=0,0,SUMPRODUCT(--(IFERROR(MOD(A1351-'2) Income'!$F$13:$F$32,28),1)=0),--('2) Income'!$D$13:$D$32="Every 4 Weeks"),--('2) Income'!$F$13:$F$32&lt;=A1351),'2) Income'!$E$13:$E$32)))</f>
        <v/>
      </c>
      <c r="AG1351" s="8" t="str">
        <f>IF(A1351="","",IF(COUNTIF('2) Income'!$D$13:$D$32,"Monthly")=0,0,IF(B1351="N",SUMIFS('2) Income'!$E$13:$E$32,'2) Income'!$D$13:$D$32,"monthly",'2) Income'!$F$13:$F$32,"&lt;="&amp;$A1351,'2) Income'!$I$13:$I$32,DAY(A1351)),SUMIFS('2) Income'!$E$13:$E$32,'2) Income'!$D$13:$D$32,"monthly",'2) Income'!$F$13:$F$32,"&lt;="&amp;$A1351,'2) Income'!$I$13:$I$32,"&gt;="&amp;DAY(A1351)))))</f>
        <v/>
      </c>
      <c r="AH1351" s="8" t="str" cm="1">
        <f t="array" ref="AH1351">IF(A1351="","",IF(COUNTIF('2) Income'!$D$13:$D$32,"Yearly")=0,0,SUMPRODUCT(--('2) Income'!$D$13:$D$32="Yearly"),--('2) Income'!$F$13:$F$32&lt;=A1351),IF(B1351="N",--('2) Income'!$I$13:$I$32=DAY(A1351)),--('2) Income'!$I$13:$I$32&gt;=DAY(A1351))),--(IFERROR(MOD('2) Income'!$H$13:$H$32-MONTH(A1351)+12,12),1)=0),'2) Income'!$E$13:$E$32)))</f>
        <v/>
      </c>
      <c r="AI1351" s="8" t="str">
        <f>IF(A1351="","",IF(COUNTIF('2) Income'!$D$13:$D$32,"one-time")=0,0,SUMIFS('2) Income'!$E$13:$E$32,'2) Income'!$D$13:$D$32,"one-time",'2) Income'!$F$13:$F$32,"="&amp;$A1351)))</f>
        <v/>
      </c>
      <c r="AJ1351" s="9" t="str">
        <f t="shared" si="106"/>
        <v/>
      </c>
    </row>
    <row r="1352" spans="1:36">
      <c r="A1352" s="7" t="str">
        <f>IF(A1351="","",IF(A1351+1&lt;='1) Period'!$E$21,A1351+1,""))</f>
        <v/>
      </c>
      <c r="B1352" s="7" t="e">
        <f t="shared" si="107"/>
        <v>#VALUE!</v>
      </c>
      <c r="C1352" t="e">
        <f t="shared" si="108"/>
        <v>#VALUE!</v>
      </c>
      <c r="D1352" s="8" t="str">
        <f>IF(A1352="","",IF(TEXT(A1352,"dddd")='4) Happy Money'!$E$23,WAllowance,0))</f>
        <v/>
      </c>
      <c r="E1352" s="8" t="str">
        <f>IF(A1352="","",IF(B1352="N",SUMIF(TMonthly[Day of the Month],DAY(A1352),TMonthly[Amount]),SUMIF(TMonthly[Day of the Month],"&gt;="&amp;DAY(A1352),TMonthly[Amount])))</f>
        <v/>
      </c>
      <c r="F1352" s="8" t="str" cm="1">
        <f t="array" ref="F1352">IF(A1352="","",SUMPRODUCT(--(TYearly[Due Date]&lt;=A1352),IF(B1352="N",--(TYearly[Day]=DAY(A1352)),--(TYearly[Day]&gt;=DAY(A1352))),--(IFERROR(MOD(TYearly[Month]-MONTH(A1352)+12,12),1)=0),TYearly[Amount]))</f>
        <v/>
      </c>
      <c r="G1352" s="8" t="str">
        <f>IF(A1352="","",SUMIF(TOneTime[Due Date],A1352,TOneTime[Amount]))</f>
        <v/>
      </c>
      <c r="H1352" s="8" t="str" cm="1">
        <f t="array" ref="H1352">IF(A1352="","",IF(COUNTIF(TOther[Frequency],$H$1)=0,0,SUMPRODUCT(--(IFERROR(MOD(A1352-TOther[Start Date],7),1)=0),--(TOther[Frequency]=$H$1),--(TOther[Start Date]&lt;=A1352),--(TOther[End Date Calc]&gt;=A1352),TOther[Amount])))</f>
        <v/>
      </c>
      <c r="I1352" s="8" t="str" cm="1">
        <f t="array" ref="I1352">IF(A1352="","",IF(COUNTIF(TOther[Frequency],$I$1)=0,0,SUMPRODUCT(--(IFERROR(MOD(A1352-TOther[Start Date],14),1)=0),--(TOther[Frequency]=$I$1),--(TOther[Start Date]&lt;=A1352),--(TOther[End Date Calc]&gt;=A1352),TOther[Amount])))</f>
        <v/>
      </c>
      <c r="J1352" s="8" t="str">
        <f>IF(A1352="","",IF(COUNTIF(TOther[Frequency],$J$1)=0,0,IF(OR(DAY(A1352)=1,DAY(A1352)=15),SUMIFS(TOther[Amount],TOther[Frequency],$J$1,TOther[Start Date],"&lt;="&amp;$A1352,TOther[End Date Calc],"&gt;="&amp;A1352),0)))</f>
        <v/>
      </c>
      <c r="K1352" s="8" t="str">
        <f>IF(A1352="","",IF(COUNTIF(TOther[Frequency],$K$1)=0,0,IF(A1352=(A1352-DAY(A1352)+1+2*7-WEEKDAY(A1352-DAY(A1352)+8-4,1)),SUMIFS(TOther[Amount],TOther[Frequency],$K$1,TOther[Start Date],"&lt;="&amp;$A1352,TOther[End Date Calc],"&gt;="&amp;A1352),0)))</f>
        <v/>
      </c>
      <c r="L1352" s="8" t="str">
        <f>IF(A1352="","",IF(COUNTIF(TOther[Frequency],$L$1)=0,0,IF(A1352=(A1352-DAY(A1352)+1+3*7-WEEKDAY(A1352-DAY(A1352)+8-4,1)),SUMIFS(TOther[Amount],TOther[Frequency],$L$1,TOther[Start Date],"&lt;="&amp;$A1352,TOther[End Date Calc],"&gt;="&amp;A1352),0)))</f>
        <v/>
      </c>
      <c r="M1352" s="8" t="str">
        <f>IF(A1352="","",IF(COUNTIF(TOther[Frequency],$M$1)=0,0,IF(A1352=(A1352-DAY(A1352)+1+4*7-WEEKDAY(A1352-DAY(A1352)+8-4,1)),SUMIFS(TOther[Amount],TOther[Frequency],$M$1,TOther[Start Date],"&lt;="&amp;$A1352,TOther[End Date Calc],"&gt;="&amp;A1352),0)))</f>
        <v/>
      </c>
      <c r="N1352" s="8" t="str" cm="1">
        <f t="array" ref="N1352">IF(A1352="","",IF(COUNTIF(TOther[Frequency],$N$1)=0,0,SUMPRODUCT(--(IFERROR(MOD(A1352-TOther[Start Date],28),1)=0),--(TOther[Frequency]=$N$1),--(TOther[Start Date]&lt;=A1352),--(TOther[End Date Calc]&gt;=A1352),TOther[Amount])))</f>
        <v/>
      </c>
      <c r="O1352" s="8" t="str" cm="1">
        <f t="array" ref="O1352">IF(A1352="","",IF(COUNTIF(TOther[Frequency],$O$1)=0,0,SUMPRODUCT(--(IFERROR(MOD(A1352-TOther[Start Date],42),1)=0),--(TOther[Frequency]=$O$1),--(TOther[Start Date]&lt;=A1352),--(TOther[End Date Calc]&gt;=A1352),TOther[Amount])))</f>
        <v/>
      </c>
      <c r="P1352" s="8" t="str" cm="1">
        <f t="array" ref="P1352">IF(A1352="","",IF(COUNTIF(TOther[Frequency],$P$1)=0,0,SUMPRODUCT(--(IFERROR(MOD(A1352-TOther[Start Date],56),1)=0),--(TOther[Frequency]=$P$1),--(TOther[Start Date]&lt;=A1352),--(TOther[End Date Calc]&gt;=A1352),TOther[Amount])))</f>
        <v/>
      </c>
      <c r="Q1352" s="8" t="str">
        <f>IF(A1352="","",IF(COUNTIF(TOther[Frequency],$Q$1)=0,0,IF(B1352="N",SUMIFS(TOther[Amount],TOther[Frequency],$Q$1,TOther[Start Date],"&lt;="&amp;$A1352,TOther[End Date Calc],"&gt;="&amp;A1352,TOther[Start Day],DAY(A1352)),SUMIFS(TOther[Amount],TOther[Frequency],$Q$1,TOther[Start Date],"&lt;="&amp;$A1352,TOther[End Date Calc],"&gt;="&amp;A1352,TOther[Start Day],"&gt;="&amp;DAY(A1352)))))</f>
        <v/>
      </c>
      <c r="R1352" s="8" t="str" cm="1">
        <f t="array" ref="R1352">IF(A1352="","",IF(COUNTIF(TOther[Frequency],R$1)=0,0,SUMPRODUCT(--(TOther[Frequency]=R$1),--(TOther[Start Date]&lt;=A1352),--(TOther[End Date Calc]&gt;=A1352),IF(B1352="N",--(TOther[Start Day]=DAY(A1352)),--(TOther[Start Day]&gt;=DAY(A1352))),--(IFERROR(MOD(TOther[Start Month]-MONTH(A1352)+2,2),1)=0),TOther[Amount])))</f>
        <v/>
      </c>
      <c r="S1352" s="8" t="str" cm="1">
        <f t="array" ref="S1352">IF(A1352="","",IF(COUNTIF(TOther[Frequency],S$1)=0,0,SUMPRODUCT(--(TOther[Frequency]=S$1),--(TOther[Start Date]&lt;=A1352),--(TOther[End Date Calc]&gt;=A1352),IF(B1352="N",--(TOther[Start Day]=DAY(A1352)),--(TOther[Start Day]&gt;=DAY(A1352))),--(IFERROR(MOD(TOther[Start Month]-MONTH(A1352)+3,3),1)=0),TOther[Amount])))</f>
        <v/>
      </c>
      <c r="T1352" s="8" t="str" cm="1">
        <f t="array" ref="T1352">IF($A1352="","",IF(COUNTIF(TOther[Frequency],T$1)=0,0,SUMPRODUCT(--(TOther[Frequency]=T$1),--(TOther[Start Date]&lt;=$A1352),--(TOther[End Date Calc]&gt;=$A1352),IF($B1352="N",--(TOther[Start Day]=DAY($A1352)),--(TOther[Start Day]&gt;=DAY($A1352))),--(IFERROR(MOD(TOther[Start Month]-MONTH($A1352)+4,4),1)=0),TOther[Amount])))</f>
        <v/>
      </c>
      <c r="U1352" s="8" t="str" cm="1">
        <f t="array" ref="U1352">IF(A1352="","",IF(COUNTIF(TOther[Frequency],$U$1)=0,0,SUMPRODUCT(--(TOther[Frequency]=$U$1),--(TOther[Start Date]&lt;=A1352),--(TOther[End Date Calc]&gt;=A1352),IF(B1352="N",--(TOther[Start Day]=DAY(A1352)),--(TOther[Start Day]&gt;=DAY(A1352))),--(IFERROR(MOD(TOther[Start Month]-MONTH(A1352)+6,6),1)=0),TOther[Amount])))</f>
        <v/>
      </c>
      <c r="V1352" s="8" t="str" cm="1">
        <f t="array" ref="V1352">IF(A1352="","",IF(COUNTIF(TOther[Frequency],$V$1)=0,0,SUMPRODUCT(--(TOther[Frequency]=$V$1),--(TOther[Start Date]&lt;=A1352),--(TOther[End Date Calc]&gt;=A1352),IF(B1352="N",--(TOther[Start Day]=DAY(A1352)),--(TOther[Start Day]&gt;=DAY(A1352))),--(IFERROR(MOD(TOther[Start Month]-MONTH(A1352)+12,12),1)=0),TOther[Amount])))</f>
        <v/>
      </c>
      <c r="W1352" s="8" t="str">
        <f>IF(A1352="","",SUMIFS(TOther[Amount],TOther[Start Date],A1352,TOther[Frequency],$W$1))</f>
        <v/>
      </c>
      <c r="X1352" s="9" t="str">
        <f t="shared" si="105"/>
        <v/>
      </c>
      <c r="Y1352" s="9" t="str">
        <f t="shared" si="109"/>
        <v/>
      </c>
      <c r="Z1352" s="8" t="str" cm="1">
        <f t="array" ref="Z1352">IF(A1352="","",IF(COUNTIF('2) Income'!$D$13:$D$32,"Weekly")=0,0,SUMPRODUCT(--(IFERROR(MOD(A1352-'2) Income'!$F$13:$F$32,7),1)=0),--('2) Income'!$D$13:$D$32="Weekly"),--('2) Income'!$F$13:$F$32&lt;=A1352),'2) Income'!$E$13:$E$32)))</f>
        <v/>
      </c>
      <c r="AA1352" s="8" t="str" cm="1">
        <f t="array" ref="AA1352">IF(A1352="","",IF(COUNTIF('2) Income'!$D$13:$D$32,"Every Other Week")=0,0,SUMPRODUCT(--(IFERROR(MOD(A1352-'2) Income'!$F$13:$F$32,14),1)=0),--('2) Income'!$D$13:$D$32="Every Other Week"),--('2) Income'!$F$13:$F$32&lt;=A1352),'2) Income'!$E$13:$E$32)))</f>
        <v/>
      </c>
      <c r="AB1352" s="8" t="str">
        <f>IF(A1352="","",IF(COUNTIF('2) Income'!$D$13:$D$32,"1st and 15th")=0,0,IF(OR(DAY(A1352)=1,DAY(A1352)=15),SUMIFS('2) Income'!$E$13:$E$32,'2) Income'!$D$13:$D$32,"1st and 15th",'2) Income'!$F$13:$F$32,"&lt;="&amp;$A1352),0)))</f>
        <v/>
      </c>
      <c r="AC1352" s="8" t="str">
        <f>IF(A1352="","",IF(COUNTIF('2) Income'!$D$13:$D$32,"2nd Wednesday")=0,0,IF(A1352=(A1352-DAY(A1352)+1+2*7-WEEKDAY(A1352-DAY(A1352)+8-4,1)),SUMIFS('2) Income'!$E$13:$E$32,'2) Income'!$D$13:$D$32,"2nd Wednesday",'2) Income'!$F$13:$F$32,"&lt;="&amp;$A1352),0)))</f>
        <v/>
      </c>
      <c r="AD1352" s="8" t="str">
        <f>IF(A1352="","",IF(COUNTIF('2) Income'!$D$13:$D$32,"3rd Wednesday")=0,0,IF(A1352=(A1352-DAY(A1352)+1+3*7-WEEKDAY(A1352-DAY(A1352)+8-4,1)),SUMIFS('2) Income'!$E$13:$E$32,'2) Income'!$D$13:$D$32,"3rd Wednesday",'2) Income'!$F$13:$F$32,"&lt;="&amp;$A1352),0)))</f>
        <v/>
      </c>
      <c r="AE1352" s="8" t="str">
        <f>IF(A1352="","",IF(COUNTIF('2) Income'!$D$13:$D$32,"4th Wednesday")=0,0,IF(A1352=(A1352-DAY(A1352)+1+4*7-WEEKDAY(A1352-DAY(A1352)+8-4,1)),SUMIFS('2) Income'!$E$13:$E$32,'2) Income'!$D$13:$D$32,"4th Wednesday",'2) Income'!$F$13:$F$32,"&lt;="&amp;$A1352),0)))</f>
        <v/>
      </c>
      <c r="AF1352" s="8" t="str" cm="1">
        <f t="array" ref="AF1352">IF(A1352="","",IF(COUNTIF('2) Income'!$D$13:$D$32,"Every 4 Weeks")=0,0,SUMPRODUCT(--(IFERROR(MOD(A1352-'2) Income'!$F$13:$F$32,28),1)=0),--('2) Income'!$D$13:$D$32="Every 4 Weeks"),--('2) Income'!$F$13:$F$32&lt;=A1352),'2) Income'!$E$13:$E$32)))</f>
        <v/>
      </c>
      <c r="AG1352" s="8" t="str">
        <f>IF(A1352="","",IF(COUNTIF('2) Income'!$D$13:$D$32,"Monthly")=0,0,IF(B1352="N",SUMIFS('2) Income'!$E$13:$E$32,'2) Income'!$D$13:$D$32,"monthly",'2) Income'!$F$13:$F$32,"&lt;="&amp;$A1352,'2) Income'!$I$13:$I$32,DAY(A1352)),SUMIFS('2) Income'!$E$13:$E$32,'2) Income'!$D$13:$D$32,"monthly",'2) Income'!$F$13:$F$32,"&lt;="&amp;$A1352,'2) Income'!$I$13:$I$32,"&gt;="&amp;DAY(A1352)))))</f>
        <v/>
      </c>
      <c r="AH1352" s="8" t="str" cm="1">
        <f t="array" ref="AH1352">IF(A1352="","",IF(COUNTIF('2) Income'!$D$13:$D$32,"Yearly")=0,0,SUMPRODUCT(--('2) Income'!$D$13:$D$32="Yearly"),--('2) Income'!$F$13:$F$32&lt;=A1352),IF(B1352="N",--('2) Income'!$I$13:$I$32=DAY(A1352)),--('2) Income'!$I$13:$I$32&gt;=DAY(A1352))),--(IFERROR(MOD('2) Income'!$H$13:$H$32-MONTH(A1352)+12,12),1)=0),'2) Income'!$E$13:$E$32)))</f>
        <v/>
      </c>
      <c r="AI1352" s="8" t="str">
        <f>IF(A1352="","",IF(COUNTIF('2) Income'!$D$13:$D$32,"one-time")=0,0,SUMIFS('2) Income'!$E$13:$E$32,'2) Income'!$D$13:$D$32,"one-time",'2) Income'!$F$13:$F$32,"="&amp;$A1352)))</f>
        <v/>
      </c>
      <c r="AJ1352" s="9" t="str">
        <f t="shared" si="106"/>
        <v/>
      </c>
    </row>
    <row r="1353" spans="1:36">
      <c r="A1353" s="7" t="str">
        <f>IF(A1352="","",IF(A1352+1&lt;='1) Period'!$E$21,A1352+1,""))</f>
        <v/>
      </c>
      <c r="B1353" s="7" t="e">
        <f t="shared" si="107"/>
        <v>#VALUE!</v>
      </c>
      <c r="C1353" t="e">
        <f t="shared" si="108"/>
        <v>#VALUE!</v>
      </c>
      <c r="D1353" s="8" t="str">
        <f>IF(A1353="","",IF(TEXT(A1353,"dddd")='4) Happy Money'!$E$23,WAllowance,0))</f>
        <v/>
      </c>
      <c r="E1353" s="8" t="str">
        <f>IF(A1353="","",IF(B1353="N",SUMIF(TMonthly[Day of the Month],DAY(A1353),TMonthly[Amount]),SUMIF(TMonthly[Day of the Month],"&gt;="&amp;DAY(A1353),TMonthly[Amount])))</f>
        <v/>
      </c>
      <c r="F1353" s="8" t="str" cm="1">
        <f t="array" ref="F1353">IF(A1353="","",SUMPRODUCT(--(TYearly[Due Date]&lt;=A1353),IF(B1353="N",--(TYearly[Day]=DAY(A1353)),--(TYearly[Day]&gt;=DAY(A1353))),--(IFERROR(MOD(TYearly[Month]-MONTH(A1353)+12,12),1)=0),TYearly[Amount]))</f>
        <v/>
      </c>
      <c r="G1353" s="8" t="str">
        <f>IF(A1353="","",SUMIF(TOneTime[Due Date],A1353,TOneTime[Amount]))</f>
        <v/>
      </c>
      <c r="H1353" s="8" t="str" cm="1">
        <f t="array" ref="H1353">IF(A1353="","",IF(COUNTIF(TOther[Frequency],$H$1)=0,0,SUMPRODUCT(--(IFERROR(MOD(A1353-TOther[Start Date],7),1)=0),--(TOther[Frequency]=$H$1),--(TOther[Start Date]&lt;=A1353),--(TOther[End Date Calc]&gt;=A1353),TOther[Amount])))</f>
        <v/>
      </c>
      <c r="I1353" s="8" t="str" cm="1">
        <f t="array" ref="I1353">IF(A1353="","",IF(COUNTIF(TOther[Frequency],$I$1)=0,0,SUMPRODUCT(--(IFERROR(MOD(A1353-TOther[Start Date],14),1)=0),--(TOther[Frequency]=$I$1),--(TOther[Start Date]&lt;=A1353),--(TOther[End Date Calc]&gt;=A1353),TOther[Amount])))</f>
        <v/>
      </c>
      <c r="J1353" s="8" t="str">
        <f>IF(A1353="","",IF(COUNTIF(TOther[Frequency],$J$1)=0,0,IF(OR(DAY(A1353)=1,DAY(A1353)=15),SUMIFS(TOther[Amount],TOther[Frequency],$J$1,TOther[Start Date],"&lt;="&amp;$A1353,TOther[End Date Calc],"&gt;="&amp;A1353),0)))</f>
        <v/>
      </c>
      <c r="K1353" s="8" t="str">
        <f>IF(A1353="","",IF(COUNTIF(TOther[Frequency],$K$1)=0,0,IF(A1353=(A1353-DAY(A1353)+1+2*7-WEEKDAY(A1353-DAY(A1353)+8-4,1)),SUMIFS(TOther[Amount],TOther[Frequency],$K$1,TOther[Start Date],"&lt;="&amp;$A1353,TOther[End Date Calc],"&gt;="&amp;A1353),0)))</f>
        <v/>
      </c>
      <c r="L1353" s="8" t="str">
        <f>IF(A1353="","",IF(COUNTIF(TOther[Frequency],$L$1)=0,0,IF(A1353=(A1353-DAY(A1353)+1+3*7-WEEKDAY(A1353-DAY(A1353)+8-4,1)),SUMIFS(TOther[Amount],TOther[Frequency],$L$1,TOther[Start Date],"&lt;="&amp;$A1353,TOther[End Date Calc],"&gt;="&amp;A1353),0)))</f>
        <v/>
      </c>
      <c r="M1353" s="8" t="str">
        <f>IF(A1353="","",IF(COUNTIF(TOther[Frequency],$M$1)=0,0,IF(A1353=(A1353-DAY(A1353)+1+4*7-WEEKDAY(A1353-DAY(A1353)+8-4,1)),SUMIFS(TOther[Amount],TOther[Frequency],$M$1,TOther[Start Date],"&lt;="&amp;$A1353,TOther[End Date Calc],"&gt;="&amp;A1353),0)))</f>
        <v/>
      </c>
      <c r="N1353" s="8" t="str" cm="1">
        <f t="array" ref="N1353">IF(A1353="","",IF(COUNTIF(TOther[Frequency],$N$1)=0,0,SUMPRODUCT(--(IFERROR(MOD(A1353-TOther[Start Date],28),1)=0),--(TOther[Frequency]=$N$1),--(TOther[Start Date]&lt;=A1353),--(TOther[End Date Calc]&gt;=A1353),TOther[Amount])))</f>
        <v/>
      </c>
      <c r="O1353" s="8" t="str" cm="1">
        <f t="array" ref="O1353">IF(A1353="","",IF(COUNTIF(TOther[Frequency],$O$1)=0,0,SUMPRODUCT(--(IFERROR(MOD(A1353-TOther[Start Date],42),1)=0),--(TOther[Frequency]=$O$1),--(TOther[Start Date]&lt;=A1353),--(TOther[End Date Calc]&gt;=A1353),TOther[Amount])))</f>
        <v/>
      </c>
      <c r="P1353" s="8" t="str" cm="1">
        <f t="array" ref="P1353">IF(A1353="","",IF(COUNTIF(TOther[Frequency],$P$1)=0,0,SUMPRODUCT(--(IFERROR(MOD(A1353-TOther[Start Date],56),1)=0),--(TOther[Frequency]=$P$1),--(TOther[Start Date]&lt;=A1353),--(TOther[End Date Calc]&gt;=A1353),TOther[Amount])))</f>
        <v/>
      </c>
      <c r="Q1353" s="8" t="str">
        <f>IF(A1353="","",IF(COUNTIF(TOther[Frequency],$Q$1)=0,0,IF(B1353="N",SUMIFS(TOther[Amount],TOther[Frequency],$Q$1,TOther[Start Date],"&lt;="&amp;$A1353,TOther[End Date Calc],"&gt;="&amp;A1353,TOther[Start Day],DAY(A1353)),SUMIFS(TOther[Amount],TOther[Frequency],$Q$1,TOther[Start Date],"&lt;="&amp;$A1353,TOther[End Date Calc],"&gt;="&amp;A1353,TOther[Start Day],"&gt;="&amp;DAY(A1353)))))</f>
        <v/>
      </c>
      <c r="R1353" s="8" t="str" cm="1">
        <f t="array" ref="R1353">IF(A1353="","",IF(COUNTIF(TOther[Frequency],R$1)=0,0,SUMPRODUCT(--(TOther[Frequency]=R$1),--(TOther[Start Date]&lt;=A1353),--(TOther[End Date Calc]&gt;=A1353),IF(B1353="N",--(TOther[Start Day]=DAY(A1353)),--(TOther[Start Day]&gt;=DAY(A1353))),--(IFERROR(MOD(TOther[Start Month]-MONTH(A1353)+2,2),1)=0),TOther[Amount])))</f>
        <v/>
      </c>
      <c r="S1353" s="8" t="str" cm="1">
        <f t="array" ref="S1353">IF(A1353="","",IF(COUNTIF(TOther[Frequency],S$1)=0,0,SUMPRODUCT(--(TOther[Frequency]=S$1),--(TOther[Start Date]&lt;=A1353),--(TOther[End Date Calc]&gt;=A1353),IF(B1353="N",--(TOther[Start Day]=DAY(A1353)),--(TOther[Start Day]&gt;=DAY(A1353))),--(IFERROR(MOD(TOther[Start Month]-MONTH(A1353)+3,3),1)=0),TOther[Amount])))</f>
        <v/>
      </c>
      <c r="T1353" s="8" t="str" cm="1">
        <f t="array" ref="T1353">IF($A1353="","",IF(COUNTIF(TOther[Frequency],T$1)=0,0,SUMPRODUCT(--(TOther[Frequency]=T$1),--(TOther[Start Date]&lt;=$A1353),--(TOther[End Date Calc]&gt;=$A1353),IF($B1353="N",--(TOther[Start Day]=DAY($A1353)),--(TOther[Start Day]&gt;=DAY($A1353))),--(IFERROR(MOD(TOther[Start Month]-MONTH($A1353)+4,4),1)=0),TOther[Amount])))</f>
        <v/>
      </c>
      <c r="U1353" s="8" t="str" cm="1">
        <f t="array" ref="U1353">IF(A1353="","",IF(COUNTIF(TOther[Frequency],$U$1)=0,0,SUMPRODUCT(--(TOther[Frequency]=$U$1),--(TOther[Start Date]&lt;=A1353),--(TOther[End Date Calc]&gt;=A1353),IF(B1353="N",--(TOther[Start Day]=DAY(A1353)),--(TOther[Start Day]&gt;=DAY(A1353))),--(IFERROR(MOD(TOther[Start Month]-MONTH(A1353)+6,6),1)=0),TOther[Amount])))</f>
        <v/>
      </c>
      <c r="V1353" s="8" t="str" cm="1">
        <f t="array" ref="V1353">IF(A1353="","",IF(COUNTIF(TOther[Frequency],$V$1)=0,0,SUMPRODUCT(--(TOther[Frequency]=$V$1),--(TOther[Start Date]&lt;=A1353),--(TOther[End Date Calc]&gt;=A1353),IF(B1353="N",--(TOther[Start Day]=DAY(A1353)),--(TOther[Start Day]&gt;=DAY(A1353))),--(IFERROR(MOD(TOther[Start Month]-MONTH(A1353)+12,12),1)=0),TOther[Amount])))</f>
        <v/>
      </c>
      <c r="W1353" s="8" t="str">
        <f>IF(A1353="","",SUMIFS(TOther[Amount],TOther[Start Date],A1353,TOther[Frequency],$W$1))</f>
        <v/>
      </c>
      <c r="X1353" s="9" t="str">
        <f t="shared" si="105"/>
        <v/>
      </c>
      <c r="Y1353" s="9" t="str">
        <f t="shared" si="109"/>
        <v/>
      </c>
      <c r="Z1353" s="8" t="str" cm="1">
        <f t="array" ref="Z1353">IF(A1353="","",IF(COUNTIF('2) Income'!$D$13:$D$32,"Weekly")=0,0,SUMPRODUCT(--(IFERROR(MOD(A1353-'2) Income'!$F$13:$F$32,7),1)=0),--('2) Income'!$D$13:$D$32="Weekly"),--('2) Income'!$F$13:$F$32&lt;=A1353),'2) Income'!$E$13:$E$32)))</f>
        <v/>
      </c>
      <c r="AA1353" s="8" t="str" cm="1">
        <f t="array" ref="AA1353">IF(A1353="","",IF(COUNTIF('2) Income'!$D$13:$D$32,"Every Other Week")=0,0,SUMPRODUCT(--(IFERROR(MOD(A1353-'2) Income'!$F$13:$F$32,14),1)=0),--('2) Income'!$D$13:$D$32="Every Other Week"),--('2) Income'!$F$13:$F$32&lt;=A1353),'2) Income'!$E$13:$E$32)))</f>
        <v/>
      </c>
      <c r="AB1353" s="8" t="str">
        <f>IF(A1353="","",IF(COUNTIF('2) Income'!$D$13:$D$32,"1st and 15th")=0,0,IF(OR(DAY(A1353)=1,DAY(A1353)=15),SUMIFS('2) Income'!$E$13:$E$32,'2) Income'!$D$13:$D$32,"1st and 15th",'2) Income'!$F$13:$F$32,"&lt;="&amp;$A1353),0)))</f>
        <v/>
      </c>
      <c r="AC1353" s="8" t="str">
        <f>IF(A1353="","",IF(COUNTIF('2) Income'!$D$13:$D$32,"2nd Wednesday")=0,0,IF(A1353=(A1353-DAY(A1353)+1+2*7-WEEKDAY(A1353-DAY(A1353)+8-4,1)),SUMIFS('2) Income'!$E$13:$E$32,'2) Income'!$D$13:$D$32,"2nd Wednesday",'2) Income'!$F$13:$F$32,"&lt;="&amp;$A1353),0)))</f>
        <v/>
      </c>
      <c r="AD1353" s="8" t="str">
        <f>IF(A1353="","",IF(COUNTIF('2) Income'!$D$13:$D$32,"3rd Wednesday")=0,0,IF(A1353=(A1353-DAY(A1353)+1+3*7-WEEKDAY(A1353-DAY(A1353)+8-4,1)),SUMIFS('2) Income'!$E$13:$E$32,'2) Income'!$D$13:$D$32,"3rd Wednesday",'2) Income'!$F$13:$F$32,"&lt;="&amp;$A1353),0)))</f>
        <v/>
      </c>
      <c r="AE1353" s="8" t="str">
        <f>IF(A1353="","",IF(COUNTIF('2) Income'!$D$13:$D$32,"4th Wednesday")=0,0,IF(A1353=(A1353-DAY(A1353)+1+4*7-WEEKDAY(A1353-DAY(A1353)+8-4,1)),SUMIFS('2) Income'!$E$13:$E$32,'2) Income'!$D$13:$D$32,"4th Wednesday",'2) Income'!$F$13:$F$32,"&lt;="&amp;$A1353),0)))</f>
        <v/>
      </c>
      <c r="AF1353" s="8" t="str" cm="1">
        <f t="array" ref="AF1353">IF(A1353="","",IF(COUNTIF('2) Income'!$D$13:$D$32,"Every 4 Weeks")=0,0,SUMPRODUCT(--(IFERROR(MOD(A1353-'2) Income'!$F$13:$F$32,28),1)=0),--('2) Income'!$D$13:$D$32="Every 4 Weeks"),--('2) Income'!$F$13:$F$32&lt;=A1353),'2) Income'!$E$13:$E$32)))</f>
        <v/>
      </c>
      <c r="AG1353" s="8" t="str">
        <f>IF(A1353="","",IF(COUNTIF('2) Income'!$D$13:$D$32,"Monthly")=0,0,IF(B1353="N",SUMIFS('2) Income'!$E$13:$E$32,'2) Income'!$D$13:$D$32,"monthly",'2) Income'!$F$13:$F$32,"&lt;="&amp;$A1353,'2) Income'!$I$13:$I$32,DAY(A1353)),SUMIFS('2) Income'!$E$13:$E$32,'2) Income'!$D$13:$D$32,"monthly",'2) Income'!$F$13:$F$32,"&lt;="&amp;$A1353,'2) Income'!$I$13:$I$32,"&gt;="&amp;DAY(A1353)))))</f>
        <v/>
      </c>
      <c r="AH1353" s="8" t="str" cm="1">
        <f t="array" ref="AH1353">IF(A1353="","",IF(COUNTIF('2) Income'!$D$13:$D$32,"Yearly")=0,0,SUMPRODUCT(--('2) Income'!$D$13:$D$32="Yearly"),--('2) Income'!$F$13:$F$32&lt;=A1353),IF(B1353="N",--('2) Income'!$I$13:$I$32=DAY(A1353)),--('2) Income'!$I$13:$I$32&gt;=DAY(A1353))),--(IFERROR(MOD('2) Income'!$H$13:$H$32-MONTH(A1353)+12,12),1)=0),'2) Income'!$E$13:$E$32)))</f>
        <v/>
      </c>
      <c r="AI1353" s="8" t="str">
        <f>IF(A1353="","",IF(COUNTIF('2) Income'!$D$13:$D$32,"one-time")=0,0,SUMIFS('2) Income'!$E$13:$E$32,'2) Income'!$D$13:$D$32,"one-time",'2) Income'!$F$13:$F$32,"="&amp;$A1353)))</f>
        <v/>
      </c>
      <c r="AJ1353" s="9" t="str">
        <f t="shared" si="106"/>
        <v/>
      </c>
    </row>
    <row r="1354" spans="1:36">
      <c r="A1354" s="7" t="str">
        <f>IF(A1353="","",IF(A1353+1&lt;='1) Period'!$E$21,A1353+1,""))</f>
        <v/>
      </c>
      <c r="B1354" s="7" t="e">
        <f t="shared" si="107"/>
        <v>#VALUE!</v>
      </c>
      <c r="C1354" t="e">
        <f t="shared" si="108"/>
        <v>#VALUE!</v>
      </c>
      <c r="D1354" s="8" t="str">
        <f>IF(A1354="","",IF(TEXT(A1354,"dddd")='4) Happy Money'!$E$23,WAllowance,0))</f>
        <v/>
      </c>
      <c r="E1354" s="8" t="str">
        <f>IF(A1354="","",IF(B1354="N",SUMIF(TMonthly[Day of the Month],DAY(A1354),TMonthly[Amount]),SUMIF(TMonthly[Day of the Month],"&gt;="&amp;DAY(A1354),TMonthly[Amount])))</f>
        <v/>
      </c>
      <c r="F1354" s="8" t="str" cm="1">
        <f t="array" ref="F1354">IF(A1354="","",SUMPRODUCT(--(TYearly[Due Date]&lt;=A1354),IF(B1354="N",--(TYearly[Day]=DAY(A1354)),--(TYearly[Day]&gt;=DAY(A1354))),--(IFERROR(MOD(TYearly[Month]-MONTH(A1354)+12,12),1)=0),TYearly[Amount]))</f>
        <v/>
      </c>
      <c r="G1354" s="8" t="str">
        <f>IF(A1354="","",SUMIF(TOneTime[Due Date],A1354,TOneTime[Amount]))</f>
        <v/>
      </c>
      <c r="H1354" s="8" t="str" cm="1">
        <f t="array" ref="H1354">IF(A1354="","",IF(COUNTIF(TOther[Frequency],$H$1)=0,0,SUMPRODUCT(--(IFERROR(MOD(A1354-TOther[Start Date],7),1)=0),--(TOther[Frequency]=$H$1),--(TOther[Start Date]&lt;=A1354),--(TOther[End Date Calc]&gt;=A1354),TOther[Amount])))</f>
        <v/>
      </c>
      <c r="I1354" s="8" t="str" cm="1">
        <f t="array" ref="I1354">IF(A1354="","",IF(COUNTIF(TOther[Frequency],$I$1)=0,0,SUMPRODUCT(--(IFERROR(MOD(A1354-TOther[Start Date],14),1)=0),--(TOther[Frequency]=$I$1),--(TOther[Start Date]&lt;=A1354),--(TOther[End Date Calc]&gt;=A1354),TOther[Amount])))</f>
        <v/>
      </c>
      <c r="J1354" s="8" t="str">
        <f>IF(A1354="","",IF(COUNTIF(TOther[Frequency],$J$1)=0,0,IF(OR(DAY(A1354)=1,DAY(A1354)=15),SUMIFS(TOther[Amount],TOther[Frequency],$J$1,TOther[Start Date],"&lt;="&amp;$A1354,TOther[End Date Calc],"&gt;="&amp;A1354),0)))</f>
        <v/>
      </c>
      <c r="K1354" s="8" t="str">
        <f>IF(A1354="","",IF(COUNTIF(TOther[Frequency],$K$1)=0,0,IF(A1354=(A1354-DAY(A1354)+1+2*7-WEEKDAY(A1354-DAY(A1354)+8-4,1)),SUMIFS(TOther[Amount],TOther[Frequency],$K$1,TOther[Start Date],"&lt;="&amp;$A1354,TOther[End Date Calc],"&gt;="&amp;A1354),0)))</f>
        <v/>
      </c>
      <c r="L1354" s="8" t="str">
        <f>IF(A1354="","",IF(COUNTIF(TOther[Frequency],$L$1)=0,0,IF(A1354=(A1354-DAY(A1354)+1+3*7-WEEKDAY(A1354-DAY(A1354)+8-4,1)),SUMIFS(TOther[Amount],TOther[Frequency],$L$1,TOther[Start Date],"&lt;="&amp;$A1354,TOther[End Date Calc],"&gt;="&amp;A1354),0)))</f>
        <v/>
      </c>
      <c r="M1354" s="8" t="str">
        <f>IF(A1354="","",IF(COUNTIF(TOther[Frequency],$M$1)=0,0,IF(A1354=(A1354-DAY(A1354)+1+4*7-WEEKDAY(A1354-DAY(A1354)+8-4,1)),SUMIFS(TOther[Amount],TOther[Frequency],$M$1,TOther[Start Date],"&lt;="&amp;$A1354,TOther[End Date Calc],"&gt;="&amp;A1354),0)))</f>
        <v/>
      </c>
      <c r="N1354" s="8" t="str" cm="1">
        <f t="array" ref="N1354">IF(A1354="","",IF(COUNTIF(TOther[Frequency],$N$1)=0,0,SUMPRODUCT(--(IFERROR(MOD(A1354-TOther[Start Date],28),1)=0),--(TOther[Frequency]=$N$1),--(TOther[Start Date]&lt;=A1354),--(TOther[End Date Calc]&gt;=A1354),TOther[Amount])))</f>
        <v/>
      </c>
      <c r="O1354" s="8" t="str" cm="1">
        <f t="array" ref="O1354">IF(A1354="","",IF(COUNTIF(TOther[Frequency],$O$1)=0,0,SUMPRODUCT(--(IFERROR(MOD(A1354-TOther[Start Date],42),1)=0),--(TOther[Frequency]=$O$1),--(TOther[Start Date]&lt;=A1354),--(TOther[End Date Calc]&gt;=A1354),TOther[Amount])))</f>
        <v/>
      </c>
      <c r="P1354" s="8" t="str" cm="1">
        <f t="array" ref="P1354">IF(A1354="","",IF(COUNTIF(TOther[Frequency],$P$1)=0,0,SUMPRODUCT(--(IFERROR(MOD(A1354-TOther[Start Date],56),1)=0),--(TOther[Frequency]=$P$1),--(TOther[Start Date]&lt;=A1354),--(TOther[End Date Calc]&gt;=A1354),TOther[Amount])))</f>
        <v/>
      </c>
      <c r="Q1354" s="8" t="str">
        <f>IF(A1354="","",IF(COUNTIF(TOther[Frequency],$Q$1)=0,0,IF(B1354="N",SUMIFS(TOther[Amount],TOther[Frequency],$Q$1,TOther[Start Date],"&lt;="&amp;$A1354,TOther[End Date Calc],"&gt;="&amp;A1354,TOther[Start Day],DAY(A1354)),SUMIFS(TOther[Amount],TOther[Frequency],$Q$1,TOther[Start Date],"&lt;="&amp;$A1354,TOther[End Date Calc],"&gt;="&amp;A1354,TOther[Start Day],"&gt;="&amp;DAY(A1354)))))</f>
        <v/>
      </c>
      <c r="R1354" s="8" t="str" cm="1">
        <f t="array" ref="R1354">IF(A1354="","",IF(COUNTIF(TOther[Frequency],R$1)=0,0,SUMPRODUCT(--(TOther[Frequency]=R$1),--(TOther[Start Date]&lt;=A1354),--(TOther[End Date Calc]&gt;=A1354),IF(B1354="N",--(TOther[Start Day]=DAY(A1354)),--(TOther[Start Day]&gt;=DAY(A1354))),--(IFERROR(MOD(TOther[Start Month]-MONTH(A1354)+2,2),1)=0),TOther[Amount])))</f>
        <v/>
      </c>
      <c r="S1354" s="8" t="str" cm="1">
        <f t="array" ref="S1354">IF(A1354="","",IF(COUNTIF(TOther[Frequency],S$1)=0,0,SUMPRODUCT(--(TOther[Frequency]=S$1),--(TOther[Start Date]&lt;=A1354),--(TOther[End Date Calc]&gt;=A1354),IF(B1354="N",--(TOther[Start Day]=DAY(A1354)),--(TOther[Start Day]&gt;=DAY(A1354))),--(IFERROR(MOD(TOther[Start Month]-MONTH(A1354)+3,3),1)=0),TOther[Amount])))</f>
        <v/>
      </c>
      <c r="T1354" s="8" t="str" cm="1">
        <f t="array" ref="T1354">IF($A1354="","",IF(COUNTIF(TOther[Frequency],T$1)=0,0,SUMPRODUCT(--(TOther[Frequency]=T$1),--(TOther[Start Date]&lt;=$A1354),--(TOther[End Date Calc]&gt;=$A1354),IF($B1354="N",--(TOther[Start Day]=DAY($A1354)),--(TOther[Start Day]&gt;=DAY($A1354))),--(IFERROR(MOD(TOther[Start Month]-MONTH($A1354)+4,4),1)=0),TOther[Amount])))</f>
        <v/>
      </c>
      <c r="U1354" s="8" t="str" cm="1">
        <f t="array" ref="U1354">IF(A1354="","",IF(COUNTIF(TOther[Frequency],$U$1)=0,0,SUMPRODUCT(--(TOther[Frequency]=$U$1),--(TOther[Start Date]&lt;=A1354),--(TOther[End Date Calc]&gt;=A1354),IF(B1354="N",--(TOther[Start Day]=DAY(A1354)),--(TOther[Start Day]&gt;=DAY(A1354))),--(IFERROR(MOD(TOther[Start Month]-MONTH(A1354)+6,6),1)=0),TOther[Amount])))</f>
        <v/>
      </c>
      <c r="V1354" s="8" t="str" cm="1">
        <f t="array" ref="V1354">IF(A1354="","",IF(COUNTIF(TOther[Frequency],$V$1)=0,0,SUMPRODUCT(--(TOther[Frequency]=$V$1),--(TOther[Start Date]&lt;=A1354),--(TOther[End Date Calc]&gt;=A1354),IF(B1354="N",--(TOther[Start Day]=DAY(A1354)),--(TOther[Start Day]&gt;=DAY(A1354))),--(IFERROR(MOD(TOther[Start Month]-MONTH(A1354)+12,12),1)=0),TOther[Amount])))</f>
        <v/>
      </c>
      <c r="W1354" s="8" t="str">
        <f>IF(A1354="","",SUMIFS(TOther[Amount],TOther[Start Date],A1354,TOther[Frequency],$W$1))</f>
        <v/>
      </c>
      <c r="X1354" s="9" t="str">
        <f t="shared" si="105"/>
        <v/>
      </c>
      <c r="Y1354" s="9" t="str">
        <f t="shared" si="109"/>
        <v/>
      </c>
      <c r="Z1354" s="8" t="str" cm="1">
        <f t="array" ref="Z1354">IF(A1354="","",IF(COUNTIF('2) Income'!$D$13:$D$32,"Weekly")=0,0,SUMPRODUCT(--(IFERROR(MOD(A1354-'2) Income'!$F$13:$F$32,7),1)=0),--('2) Income'!$D$13:$D$32="Weekly"),--('2) Income'!$F$13:$F$32&lt;=A1354),'2) Income'!$E$13:$E$32)))</f>
        <v/>
      </c>
      <c r="AA1354" s="8" t="str" cm="1">
        <f t="array" ref="AA1354">IF(A1354="","",IF(COUNTIF('2) Income'!$D$13:$D$32,"Every Other Week")=0,0,SUMPRODUCT(--(IFERROR(MOD(A1354-'2) Income'!$F$13:$F$32,14),1)=0),--('2) Income'!$D$13:$D$32="Every Other Week"),--('2) Income'!$F$13:$F$32&lt;=A1354),'2) Income'!$E$13:$E$32)))</f>
        <v/>
      </c>
      <c r="AB1354" s="8" t="str">
        <f>IF(A1354="","",IF(COUNTIF('2) Income'!$D$13:$D$32,"1st and 15th")=0,0,IF(OR(DAY(A1354)=1,DAY(A1354)=15),SUMIFS('2) Income'!$E$13:$E$32,'2) Income'!$D$13:$D$32,"1st and 15th",'2) Income'!$F$13:$F$32,"&lt;="&amp;$A1354),0)))</f>
        <v/>
      </c>
      <c r="AC1354" s="8" t="str">
        <f>IF(A1354="","",IF(COUNTIF('2) Income'!$D$13:$D$32,"2nd Wednesday")=0,0,IF(A1354=(A1354-DAY(A1354)+1+2*7-WEEKDAY(A1354-DAY(A1354)+8-4,1)),SUMIFS('2) Income'!$E$13:$E$32,'2) Income'!$D$13:$D$32,"2nd Wednesday",'2) Income'!$F$13:$F$32,"&lt;="&amp;$A1354),0)))</f>
        <v/>
      </c>
      <c r="AD1354" s="8" t="str">
        <f>IF(A1354="","",IF(COUNTIF('2) Income'!$D$13:$D$32,"3rd Wednesday")=0,0,IF(A1354=(A1354-DAY(A1354)+1+3*7-WEEKDAY(A1354-DAY(A1354)+8-4,1)),SUMIFS('2) Income'!$E$13:$E$32,'2) Income'!$D$13:$D$32,"3rd Wednesday",'2) Income'!$F$13:$F$32,"&lt;="&amp;$A1354),0)))</f>
        <v/>
      </c>
      <c r="AE1354" s="8" t="str">
        <f>IF(A1354="","",IF(COUNTIF('2) Income'!$D$13:$D$32,"4th Wednesday")=0,0,IF(A1354=(A1354-DAY(A1354)+1+4*7-WEEKDAY(A1354-DAY(A1354)+8-4,1)),SUMIFS('2) Income'!$E$13:$E$32,'2) Income'!$D$13:$D$32,"4th Wednesday",'2) Income'!$F$13:$F$32,"&lt;="&amp;$A1354),0)))</f>
        <v/>
      </c>
      <c r="AF1354" s="8" t="str" cm="1">
        <f t="array" ref="AF1354">IF(A1354="","",IF(COUNTIF('2) Income'!$D$13:$D$32,"Every 4 Weeks")=0,0,SUMPRODUCT(--(IFERROR(MOD(A1354-'2) Income'!$F$13:$F$32,28),1)=0),--('2) Income'!$D$13:$D$32="Every 4 Weeks"),--('2) Income'!$F$13:$F$32&lt;=A1354),'2) Income'!$E$13:$E$32)))</f>
        <v/>
      </c>
      <c r="AG1354" s="8" t="str">
        <f>IF(A1354="","",IF(COUNTIF('2) Income'!$D$13:$D$32,"Monthly")=0,0,IF(B1354="N",SUMIFS('2) Income'!$E$13:$E$32,'2) Income'!$D$13:$D$32,"monthly",'2) Income'!$F$13:$F$32,"&lt;="&amp;$A1354,'2) Income'!$I$13:$I$32,DAY(A1354)),SUMIFS('2) Income'!$E$13:$E$32,'2) Income'!$D$13:$D$32,"monthly",'2) Income'!$F$13:$F$32,"&lt;="&amp;$A1354,'2) Income'!$I$13:$I$32,"&gt;="&amp;DAY(A1354)))))</f>
        <v/>
      </c>
      <c r="AH1354" s="8" t="str" cm="1">
        <f t="array" ref="AH1354">IF(A1354="","",IF(COUNTIF('2) Income'!$D$13:$D$32,"Yearly")=0,0,SUMPRODUCT(--('2) Income'!$D$13:$D$32="Yearly"),--('2) Income'!$F$13:$F$32&lt;=A1354),IF(B1354="N",--('2) Income'!$I$13:$I$32=DAY(A1354)),--('2) Income'!$I$13:$I$32&gt;=DAY(A1354))),--(IFERROR(MOD('2) Income'!$H$13:$H$32-MONTH(A1354)+12,12),1)=0),'2) Income'!$E$13:$E$32)))</f>
        <v/>
      </c>
      <c r="AI1354" s="8" t="str">
        <f>IF(A1354="","",IF(COUNTIF('2) Income'!$D$13:$D$32,"one-time")=0,0,SUMIFS('2) Income'!$E$13:$E$32,'2) Income'!$D$13:$D$32,"one-time",'2) Income'!$F$13:$F$32,"="&amp;$A1354)))</f>
        <v/>
      </c>
      <c r="AJ1354" s="9" t="str">
        <f t="shared" si="106"/>
        <v/>
      </c>
    </row>
    <row r="1355" spans="1:36">
      <c r="A1355" s="7" t="str">
        <f>IF(A1354="","",IF(A1354+1&lt;='1) Period'!$E$21,A1354+1,""))</f>
        <v/>
      </c>
      <c r="B1355" s="7" t="e">
        <f t="shared" si="107"/>
        <v>#VALUE!</v>
      </c>
      <c r="C1355" t="e">
        <f t="shared" si="108"/>
        <v>#VALUE!</v>
      </c>
      <c r="D1355" s="8" t="str">
        <f>IF(A1355="","",IF(TEXT(A1355,"dddd")='4) Happy Money'!$E$23,WAllowance,0))</f>
        <v/>
      </c>
      <c r="E1355" s="8" t="str">
        <f>IF(A1355="","",IF(B1355="N",SUMIF(TMonthly[Day of the Month],DAY(A1355),TMonthly[Amount]),SUMIF(TMonthly[Day of the Month],"&gt;="&amp;DAY(A1355),TMonthly[Amount])))</f>
        <v/>
      </c>
      <c r="F1355" s="8" t="str" cm="1">
        <f t="array" ref="F1355">IF(A1355="","",SUMPRODUCT(--(TYearly[Due Date]&lt;=A1355),IF(B1355="N",--(TYearly[Day]=DAY(A1355)),--(TYearly[Day]&gt;=DAY(A1355))),--(IFERROR(MOD(TYearly[Month]-MONTH(A1355)+12,12),1)=0),TYearly[Amount]))</f>
        <v/>
      </c>
      <c r="G1355" s="8" t="str">
        <f>IF(A1355="","",SUMIF(TOneTime[Due Date],A1355,TOneTime[Amount]))</f>
        <v/>
      </c>
      <c r="H1355" s="8" t="str" cm="1">
        <f t="array" ref="H1355">IF(A1355="","",IF(COUNTIF(TOther[Frequency],$H$1)=0,0,SUMPRODUCT(--(IFERROR(MOD(A1355-TOther[Start Date],7),1)=0),--(TOther[Frequency]=$H$1),--(TOther[Start Date]&lt;=A1355),--(TOther[End Date Calc]&gt;=A1355),TOther[Amount])))</f>
        <v/>
      </c>
      <c r="I1355" s="8" t="str" cm="1">
        <f t="array" ref="I1355">IF(A1355="","",IF(COUNTIF(TOther[Frequency],$I$1)=0,0,SUMPRODUCT(--(IFERROR(MOD(A1355-TOther[Start Date],14),1)=0),--(TOther[Frequency]=$I$1),--(TOther[Start Date]&lt;=A1355),--(TOther[End Date Calc]&gt;=A1355),TOther[Amount])))</f>
        <v/>
      </c>
      <c r="J1355" s="8" t="str">
        <f>IF(A1355="","",IF(COUNTIF(TOther[Frequency],$J$1)=0,0,IF(OR(DAY(A1355)=1,DAY(A1355)=15),SUMIFS(TOther[Amount],TOther[Frequency],$J$1,TOther[Start Date],"&lt;="&amp;$A1355,TOther[End Date Calc],"&gt;="&amp;A1355),0)))</f>
        <v/>
      </c>
      <c r="K1355" s="8" t="str">
        <f>IF(A1355="","",IF(COUNTIF(TOther[Frequency],$K$1)=0,0,IF(A1355=(A1355-DAY(A1355)+1+2*7-WEEKDAY(A1355-DAY(A1355)+8-4,1)),SUMIFS(TOther[Amount],TOther[Frequency],$K$1,TOther[Start Date],"&lt;="&amp;$A1355,TOther[End Date Calc],"&gt;="&amp;A1355),0)))</f>
        <v/>
      </c>
      <c r="L1355" s="8" t="str">
        <f>IF(A1355="","",IF(COUNTIF(TOther[Frequency],$L$1)=0,0,IF(A1355=(A1355-DAY(A1355)+1+3*7-WEEKDAY(A1355-DAY(A1355)+8-4,1)),SUMIFS(TOther[Amount],TOther[Frequency],$L$1,TOther[Start Date],"&lt;="&amp;$A1355,TOther[End Date Calc],"&gt;="&amp;A1355),0)))</f>
        <v/>
      </c>
      <c r="M1355" s="8" t="str">
        <f>IF(A1355="","",IF(COUNTIF(TOther[Frequency],$M$1)=0,0,IF(A1355=(A1355-DAY(A1355)+1+4*7-WEEKDAY(A1355-DAY(A1355)+8-4,1)),SUMIFS(TOther[Amount],TOther[Frequency],$M$1,TOther[Start Date],"&lt;="&amp;$A1355,TOther[End Date Calc],"&gt;="&amp;A1355),0)))</f>
        <v/>
      </c>
      <c r="N1355" s="8" t="str" cm="1">
        <f t="array" ref="N1355">IF(A1355="","",IF(COUNTIF(TOther[Frequency],$N$1)=0,0,SUMPRODUCT(--(IFERROR(MOD(A1355-TOther[Start Date],28),1)=0),--(TOther[Frequency]=$N$1),--(TOther[Start Date]&lt;=A1355),--(TOther[End Date Calc]&gt;=A1355),TOther[Amount])))</f>
        <v/>
      </c>
      <c r="O1355" s="8" t="str" cm="1">
        <f t="array" ref="O1355">IF(A1355="","",IF(COUNTIF(TOther[Frequency],$O$1)=0,0,SUMPRODUCT(--(IFERROR(MOD(A1355-TOther[Start Date],42),1)=0),--(TOther[Frequency]=$O$1),--(TOther[Start Date]&lt;=A1355),--(TOther[End Date Calc]&gt;=A1355),TOther[Amount])))</f>
        <v/>
      </c>
      <c r="P1355" s="8" t="str" cm="1">
        <f t="array" ref="P1355">IF(A1355="","",IF(COUNTIF(TOther[Frequency],$P$1)=0,0,SUMPRODUCT(--(IFERROR(MOD(A1355-TOther[Start Date],56),1)=0),--(TOther[Frequency]=$P$1),--(TOther[Start Date]&lt;=A1355),--(TOther[End Date Calc]&gt;=A1355),TOther[Amount])))</f>
        <v/>
      </c>
      <c r="Q1355" s="8" t="str">
        <f>IF(A1355="","",IF(COUNTIF(TOther[Frequency],$Q$1)=0,0,IF(B1355="N",SUMIFS(TOther[Amount],TOther[Frequency],$Q$1,TOther[Start Date],"&lt;="&amp;$A1355,TOther[End Date Calc],"&gt;="&amp;A1355,TOther[Start Day],DAY(A1355)),SUMIFS(TOther[Amount],TOther[Frequency],$Q$1,TOther[Start Date],"&lt;="&amp;$A1355,TOther[End Date Calc],"&gt;="&amp;A1355,TOther[Start Day],"&gt;="&amp;DAY(A1355)))))</f>
        <v/>
      </c>
      <c r="R1355" s="8" t="str" cm="1">
        <f t="array" ref="R1355">IF(A1355="","",IF(COUNTIF(TOther[Frequency],R$1)=0,0,SUMPRODUCT(--(TOther[Frequency]=R$1),--(TOther[Start Date]&lt;=A1355),--(TOther[End Date Calc]&gt;=A1355),IF(B1355="N",--(TOther[Start Day]=DAY(A1355)),--(TOther[Start Day]&gt;=DAY(A1355))),--(IFERROR(MOD(TOther[Start Month]-MONTH(A1355)+2,2),1)=0),TOther[Amount])))</f>
        <v/>
      </c>
      <c r="S1355" s="8" t="str" cm="1">
        <f t="array" ref="S1355">IF(A1355="","",IF(COUNTIF(TOther[Frequency],S$1)=0,0,SUMPRODUCT(--(TOther[Frequency]=S$1),--(TOther[Start Date]&lt;=A1355),--(TOther[End Date Calc]&gt;=A1355),IF(B1355="N",--(TOther[Start Day]=DAY(A1355)),--(TOther[Start Day]&gt;=DAY(A1355))),--(IFERROR(MOD(TOther[Start Month]-MONTH(A1355)+3,3),1)=0),TOther[Amount])))</f>
        <v/>
      </c>
      <c r="T1355" s="8" t="str" cm="1">
        <f t="array" ref="T1355">IF($A1355="","",IF(COUNTIF(TOther[Frequency],T$1)=0,0,SUMPRODUCT(--(TOther[Frequency]=T$1),--(TOther[Start Date]&lt;=$A1355),--(TOther[End Date Calc]&gt;=$A1355),IF($B1355="N",--(TOther[Start Day]=DAY($A1355)),--(TOther[Start Day]&gt;=DAY($A1355))),--(IFERROR(MOD(TOther[Start Month]-MONTH($A1355)+4,4),1)=0),TOther[Amount])))</f>
        <v/>
      </c>
      <c r="U1355" s="8" t="str" cm="1">
        <f t="array" ref="U1355">IF(A1355="","",IF(COUNTIF(TOther[Frequency],$U$1)=0,0,SUMPRODUCT(--(TOther[Frequency]=$U$1),--(TOther[Start Date]&lt;=A1355),--(TOther[End Date Calc]&gt;=A1355),IF(B1355="N",--(TOther[Start Day]=DAY(A1355)),--(TOther[Start Day]&gt;=DAY(A1355))),--(IFERROR(MOD(TOther[Start Month]-MONTH(A1355)+6,6),1)=0),TOther[Amount])))</f>
        <v/>
      </c>
      <c r="V1355" s="8" t="str" cm="1">
        <f t="array" ref="V1355">IF(A1355="","",IF(COUNTIF(TOther[Frequency],$V$1)=0,0,SUMPRODUCT(--(TOther[Frequency]=$V$1),--(TOther[Start Date]&lt;=A1355),--(TOther[End Date Calc]&gt;=A1355),IF(B1355="N",--(TOther[Start Day]=DAY(A1355)),--(TOther[Start Day]&gt;=DAY(A1355))),--(IFERROR(MOD(TOther[Start Month]-MONTH(A1355)+12,12),1)=0),TOther[Amount])))</f>
        <v/>
      </c>
      <c r="W1355" s="8" t="str">
        <f>IF(A1355="","",SUMIFS(TOther[Amount],TOther[Start Date],A1355,TOther[Frequency],$W$1))</f>
        <v/>
      </c>
      <c r="X1355" s="9" t="str">
        <f t="shared" si="105"/>
        <v/>
      </c>
      <c r="Y1355" s="9" t="str">
        <f t="shared" si="109"/>
        <v/>
      </c>
      <c r="Z1355" s="8" t="str" cm="1">
        <f t="array" ref="Z1355">IF(A1355="","",IF(COUNTIF('2) Income'!$D$13:$D$32,"Weekly")=0,0,SUMPRODUCT(--(IFERROR(MOD(A1355-'2) Income'!$F$13:$F$32,7),1)=0),--('2) Income'!$D$13:$D$32="Weekly"),--('2) Income'!$F$13:$F$32&lt;=A1355),'2) Income'!$E$13:$E$32)))</f>
        <v/>
      </c>
      <c r="AA1355" s="8" t="str" cm="1">
        <f t="array" ref="AA1355">IF(A1355="","",IF(COUNTIF('2) Income'!$D$13:$D$32,"Every Other Week")=0,0,SUMPRODUCT(--(IFERROR(MOD(A1355-'2) Income'!$F$13:$F$32,14),1)=0),--('2) Income'!$D$13:$D$32="Every Other Week"),--('2) Income'!$F$13:$F$32&lt;=A1355),'2) Income'!$E$13:$E$32)))</f>
        <v/>
      </c>
      <c r="AB1355" s="8" t="str">
        <f>IF(A1355="","",IF(COUNTIF('2) Income'!$D$13:$D$32,"1st and 15th")=0,0,IF(OR(DAY(A1355)=1,DAY(A1355)=15),SUMIFS('2) Income'!$E$13:$E$32,'2) Income'!$D$13:$D$32,"1st and 15th",'2) Income'!$F$13:$F$32,"&lt;="&amp;$A1355),0)))</f>
        <v/>
      </c>
      <c r="AC1355" s="8" t="str">
        <f>IF(A1355="","",IF(COUNTIF('2) Income'!$D$13:$D$32,"2nd Wednesday")=0,0,IF(A1355=(A1355-DAY(A1355)+1+2*7-WEEKDAY(A1355-DAY(A1355)+8-4,1)),SUMIFS('2) Income'!$E$13:$E$32,'2) Income'!$D$13:$D$32,"2nd Wednesday",'2) Income'!$F$13:$F$32,"&lt;="&amp;$A1355),0)))</f>
        <v/>
      </c>
      <c r="AD1355" s="8" t="str">
        <f>IF(A1355="","",IF(COUNTIF('2) Income'!$D$13:$D$32,"3rd Wednesday")=0,0,IF(A1355=(A1355-DAY(A1355)+1+3*7-WEEKDAY(A1355-DAY(A1355)+8-4,1)),SUMIFS('2) Income'!$E$13:$E$32,'2) Income'!$D$13:$D$32,"3rd Wednesday",'2) Income'!$F$13:$F$32,"&lt;="&amp;$A1355),0)))</f>
        <v/>
      </c>
      <c r="AE1355" s="8" t="str">
        <f>IF(A1355="","",IF(COUNTIF('2) Income'!$D$13:$D$32,"4th Wednesday")=0,0,IF(A1355=(A1355-DAY(A1355)+1+4*7-WEEKDAY(A1355-DAY(A1355)+8-4,1)),SUMIFS('2) Income'!$E$13:$E$32,'2) Income'!$D$13:$D$32,"4th Wednesday",'2) Income'!$F$13:$F$32,"&lt;="&amp;$A1355),0)))</f>
        <v/>
      </c>
      <c r="AF1355" s="8" t="str" cm="1">
        <f t="array" ref="AF1355">IF(A1355="","",IF(COUNTIF('2) Income'!$D$13:$D$32,"Every 4 Weeks")=0,0,SUMPRODUCT(--(IFERROR(MOD(A1355-'2) Income'!$F$13:$F$32,28),1)=0),--('2) Income'!$D$13:$D$32="Every 4 Weeks"),--('2) Income'!$F$13:$F$32&lt;=A1355),'2) Income'!$E$13:$E$32)))</f>
        <v/>
      </c>
      <c r="AG1355" s="8" t="str">
        <f>IF(A1355="","",IF(COUNTIF('2) Income'!$D$13:$D$32,"Monthly")=0,0,IF(B1355="N",SUMIFS('2) Income'!$E$13:$E$32,'2) Income'!$D$13:$D$32,"monthly",'2) Income'!$F$13:$F$32,"&lt;="&amp;$A1355,'2) Income'!$I$13:$I$32,DAY(A1355)),SUMIFS('2) Income'!$E$13:$E$32,'2) Income'!$D$13:$D$32,"monthly",'2) Income'!$F$13:$F$32,"&lt;="&amp;$A1355,'2) Income'!$I$13:$I$32,"&gt;="&amp;DAY(A1355)))))</f>
        <v/>
      </c>
      <c r="AH1355" s="8" t="str" cm="1">
        <f t="array" ref="AH1355">IF(A1355="","",IF(COUNTIF('2) Income'!$D$13:$D$32,"Yearly")=0,0,SUMPRODUCT(--('2) Income'!$D$13:$D$32="Yearly"),--('2) Income'!$F$13:$F$32&lt;=A1355),IF(B1355="N",--('2) Income'!$I$13:$I$32=DAY(A1355)),--('2) Income'!$I$13:$I$32&gt;=DAY(A1355))),--(IFERROR(MOD('2) Income'!$H$13:$H$32-MONTH(A1355)+12,12),1)=0),'2) Income'!$E$13:$E$32)))</f>
        <v/>
      </c>
      <c r="AI1355" s="8" t="str">
        <f>IF(A1355="","",IF(COUNTIF('2) Income'!$D$13:$D$32,"one-time")=0,0,SUMIFS('2) Income'!$E$13:$E$32,'2) Income'!$D$13:$D$32,"one-time",'2) Income'!$F$13:$F$32,"="&amp;$A1355)))</f>
        <v/>
      </c>
      <c r="AJ1355" s="9" t="str">
        <f t="shared" si="106"/>
        <v/>
      </c>
    </row>
    <row r="1356" spans="1:36">
      <c r="A1356" s="7" t="str">
        <f>IF(A1355="","",IF(A1355+1&lt;='1) Period'!$E$21,A1355+1,""))</f>
        <v/>
      </c>
      <c r="B1356" s="7" t="e">
        <f t="shared" si="107"/>
        <v>#VALUE!</v>
      </c>
      <c r="C1356" t="e">
        <f t="shared" si="108"/>
        <v>#VALUE!</v>
      </c>
      <c r="D1356" s="8" t="str">
        <f>IF(A1356="","",IF(TEXT(A1356,"dddd")='4) Happy Money'!$E$23,WAllowance,0))</f>
        <v/>
      </c>
      <c r="E1356" s="8" t="str">
        <f>IF(A1356="","",IF(B1356="N",SUMIF(TMonthly[Day of the Month],DAY(A1356),TMonthly[Amount]),SUMIF(TMonthly[Day of the Month],"&gt;="&amp;DAY(A1356),TMonthly[Amount])))</f>
        <v/>
      </c>
      <c r="F1356" s="8" t="str" cm="1">
        <f t="array" ref="F1356">IF(A1356="","",SUMPRODUCT(--(TYearly[Due Date]&lt;=A1356),IF(B1356="N",--(TYearly[Day]=DAY(A1356)),--(TYearly[Day]&gt;=DAY(A1356))),--(IFERROR(MOD(TYearly[Month]-MONTH(A1356)+12,12),1)=0),TYearly[Amount]))</f>
        <v/>
      </c>
      <c r="G1356" s="8" t="str">
        <f>IF(A1356="","",SUMIF(TOneTime[Due Date],A1356,TOneTime[Amount]))</f>
        <v/>
      </c>
      <c r="H1356" s="8" t="str" cm="1">
        <f t="array" ref="H1356">IF(A1356="","",IF(COUNTIF(TOther[Frequency],$H$1)=0,0,SUMPRODUCT(--(IFERROR(MOD(A1356-TOther[Start Date],7),1)=0),--(TOther[Frequency]=$H$1),--(TOther[Start Date]&lt;=A1356),--(TOther[End Date Calc]&gt;=A1356),TOther[Amount])))</f>
        <v/>
      </c>
      <c r="I1356" s="8" t="str" cm="1">
        <f t="array" ref="I1356">IF(A1356="","",IF(COUNTIF(TOther[Frequency],$I$1)=0,0,SUMPRODUCT(--(IFERROR(MOD(A1356-TOther[Start Date],14),1)=0),--(TOther[Frequency]=$I$1),--(TOther[Start Date]&lt;=A1356),--(TOther[End Date Calc]&gt;=A1356),TOther[Amount])))</f>
        <v/>
      </c>
      <c r="J1356" s="8" t="str">
        <f>IF(A1356="","",IF(COUNTIF(TOther[Frequency],$J$1)=0,0,IF(OR(DAY(A1356)=1,DAY(A1356)=15),SUMIFS(TOther[Amount],TOther[Frequency],$J$1,TOther[Start Date],"&lt;="&amp;$A1356,TOther[End Date Calc],"&gt;="&amp;A1356),0)))</f>
        <v/>
      </c>
      <c r="K1356" s="8" t="str">
        <f>IF(A1356="","",IF(COUNTIF(TOther[Frequency],$K$1)=0,0,IF(A1356=(A1356-DAY(A1356)+1+2*7-WEEKDAY(A1356-DAY(A1356)+8-4,1)),SUMIFS(TOther[Amount],TOther[Frequency],$K$1,TOther[Start Date],"&lt;="&amp;$A1356,TOther[End Date Calc],"&gt;="&amp;A1356),0)))</f>
        <v/>
      </c>
      <c r="L1356" s="8" t="str">
        <f>IF(A1356="","",IF(COUNTIF(TOther[Frequency],$L$1)=0,0,IF(A1356=(A1356-DAY(A1356)+1+3*7-WEEKDAY(A1356-DAY(A1356)+8-4,1)),SUMIFS(TOther[Amount],TOther[Frequency],$L$1,TOther[Start Date],"&lt;="&amp;$A1356,TOther[End Date Calc],"&gt;="&amp;A1356),0)))</f>
        <v/>
      </c>
      <c r="M1356" s="8" t="str">
        <f>IF(A1356="","",IF(COUNTIF(TOther[Frequency],$M$1)=0,0,IF(A1356=(A1356-DAY(A1356)+1+4*7-WEEKDAY(A1356-DAY(A1356)+8-4,1)),SUMIFS(TOther[Amount],TOther[Frequency],$M$1,TOther[Start Date],"&lt;="&amp;$A1356,TOther[End Date Calc],"&gt;="&amp;A1356),0)))</f>
        <v/>
      </c>
      <c r="N1356" s="8" t="str" cm="1">
        <f t="array" ref="N1356">IF(A1356="","",IF(COUNTIF(TOther[Frequency],$N$1)=0,0,SUMPRODUCT(--(IFERROR(MOD(A1356-TOther[Start Date],28),1)=0),--(TOther[Frequency]=$N$1),--(TOther[Start Date]&lt;=A1356),--(TOther[End Date Calc]&gt;=A1356),TOther[Amount])))</f>
        <v/>
      </c>
      <c r="O1356" s="8" t="str" cm="1">
        <f t="array" ref="O1356">IF(A1356="","",IF(COUNTIF(TOther[Frequency],$O$1)=0,0,SUMPRODUCT(--(IFERROR(MOD(A1356-TOther[Start Date],42),1)=0),--(TOther[Frequency]=$O$1),--(TOther[Start Date]&lt;=A1356),--(TOther[End Date Calc]&gt;=A1356),TOther[Amount])))</f>
        <v/>
      </c>
      <c r="P1356" s="8" t="str" cm="1">
        <f t="array" ref="P1356">IF(A1356="","",IF(COUNTIF(TOther[Frequency],$P$1)=0,0,SUMPRODUCT(--(IFERROR(MOD(A1356-TOther[Start Date],56),1)=0),--(TOther[Frequency]=$P$1),--(TOther[Start Date]&lt;=A1356),--(TOther[End Date Calc]&gt;=A1356),TOther[Amount])))</f>
        <v/>
      </c>
      <c r="Q1356" s="8" t="str">
        <f>IF(A1356="","",IF(COUNTIF(TOther[Frequency],$Q$1)=0,0,IF(B1356="N",SUMIFS(TOther[Amount],TOther[Frequency],$Q$1,TOther[Start Date],"&lt;="&amp;$A1356,TOther[End Date Calc],"&gt;="&amp;A1356,TOther[Start Day],DAY(A1356)),SUMIFS(TOther[Amount],TOther[Frequency],$Q$1,TOther[Start Date],"&lt;="&amp;$A1356,TOther[End Date Calc],"&gt;="&amp;A1356,TOther[Start Day],"&gt;="&amp;DAY(A1356)))))</f>
        <v/>
      </c>
      <c r="R1356" s="8" t="str" cm="1">
        <f t="array" ref="R1356">IF(A1356="","",IF(COUNTIF(TOther[Frequency],R$1)=0,0,SUMPRODUCT(--(TOther[Frequency]=R$1),--(TOther[Start Date]&lt;=A1356),--(TOther[End Date Calc]&gt;=A1356),IF(B1356="N",--(TOther[Start Day]=DAY(A1356)),--(TOther[Start Day]&gt;=DAY(A1356))),--(IFERROR(MOD(TOther[Start Month]-MONTH(A1356)+2,2),1)=0),TOther[Amount])))</f>
        <v/>
      </c>
      <c r="S1356" s="8" t="str" cm="1">
        <f t="array" ref="S1356">IF(A1356="","",IF(COUNTIF(TOther[Frequency],S$1)=0,0,SUMPRODUCT(--(TOther[Frequency]=S$1),--(TOther[Start Date]&lt;=A1356),--(TOther[End Date Calc]&gt;=A1356),IF(B1356="N",--(TOther[Start Day]=DAY(A1356)),--(TOther[Start Day]&gt;=DAY(A1356))),--(IFERROR(MOD(TOther[Start Month]-MONTH(A1356)+3,3),1)=0),TOther[Amount])))</f>
        <v/>
      </c>
      <c r="T1356" s="8" t="str" cm="1">
        <f t="array" ref="T1356">IF($A1356="","",IF(COUNTIF(TOther[Frequency],T$1)=0,0,SUMPRODUCT(--(TOther[Frequency]=T$1),--(TOther[Start Date]&lt;=$A1356),--(TOther[End Date Calc]&gt;=$A1356),IF($B1356="N",--(TOther[Start Day]=DAY($A1356)),--(TOther[Start Day]&gt;=DAY($A1356))),--(IFERROR(MOD(TOther[Start Month]-MONTH($A1356)+4,4),1)=0),TOther[Amount])))</f>
        <v/>
      </c>
      <c r="U1356" s="8" t="str" cm="1">
        <f t="array" ref="U1356">IF(A1356="","",IF(COUNTIF(TOther[Frequency],$U$1)=0,0,SUMPRODUCT(--(TOther[Frequency]=$U$1),--(TOther[Start Date]&lt;=A1356),--(TOther[End Date Calc]&gt;=A1356),IF(B1356="N",--(TOther[Start Day]=DAY(A1356)),--(TOther[Start Day]&gt;=DAY(A1356))),--(IFERROR(MOD(TOther[Start Month]-MONTH(A1356)+6,6),1)=0),TOther[Amount])))</f>
        <v/>
      </c>
      <c r="V1356" s="8" t="str" cm="1">
        <f t="array" ref="V1356">IF(A1356="","",IF(COUNTIF(TOther[Frequency],$V$1)=0,0,SUMPRODUCT(--(TOther[Frequency]=$V$1),--(TOther[Start Date]&lt;=A1356),--(TOther[End Date Calc]&gt;=A1356),IF(B1356="N",--(TOther[Start Day]=DAY(A1356)),--(TOther[Start Day]&gt;=DAY(A1356))),--(IFERROR(MOD(TOther[Start Month]-MONTH(A1356)+12,12),1)=0),TOther[Amount])))</f>
        <v/>
      </c>
      <c r="W1356" s="8" t="str">
        <f>IF(A1356="","",SUMIFS(TOther[Amount],TOther[Start Date],A1356,TOther[Frequency],$W$1))</f>
        <v/>
      </c>
      <c r="X1356" s="9" t="str">
        <f t="shared" si="105"/>
        <v/>
      </c>
      <c r="Y1356" s="9" t="str">
        <f t="shared" si="109"/>
        <v/>
      </c>
      <c r="Z1356" s="8" t="str" cm="1">
        <f t="array" ref="Z1356">IF(A1356="","",IF(COUNTIF('2) Income'!$D$13:$D$32,"Weekly")=0,0,SUMPRODUCT(--(IFERROR(MOD(A1356-'2) Income'!$F$13:$F$32,7),1)=0),--('2) Income'!$D$13:$D$32="Weekly"),--('2) Income'!$F$13:$F$32&lt;=A1356),'2) Income'!$E$13:$E$32)))</f>
        <v/>
      </c>
      <c r="AA1356" s="8" t="str" cm="1">
        <f t="array" ref="AA1356">IF(A1356="","",IF(COUNTIF('2) Income'!$D$13:$D$32,"Every Other Week")=0,0,SUMPRODUCT(--(IFERROR(MOD(A1356-'2) Income'!$F$13:$F$32,14),1)=0),--('2) Income'!$D$13:$D$32="Every Other Week"),--('2) Income'!$F$13:$F$32&lt;=A1356),'2) Income'!$E$13:$E$32)))</f>
        <v/>
      </c>
      <c r="AB1356" s="8" t="str">
        <f>IF(A1356="","",IF(COUNTIF('2) Income'!$D$13:$D$32,"1st and 15th")=0,0,IF(OR(DAY(A1356)=1,DAY(A1356)=15),SUMIFS('2) Income'!$E$13:$E$32,'2) Income'!$D$13:$D$32,"1st and 15th",'2) Income'!$F$13:$F$32,"&lt;="&amp;$A1356),0)))</f>
        <v/>
      </c>
      <c r="AC1356" s="8" t="str">
        <f>IF(A1356="","",IF(COUNTIF('2) Income'!$D$13:$D$32,"2nd Wednesday")=0,0,IF(A1356=(A1356-DAY(A1356)+1+2*7-WEEKDAY(A1356-DAY(A1356)+8-4,1)),SUMIFS('2) Income'!$E$13:$E$32,'2) Income'!$D$13:$D$32,"2nd Wednesday",'2) Income'!$F$13:$F$32,"&lt;="&amp;$A1356),0)))</f>
        <v/>
      </c>
      <c r="AD1356" s="8" t="str">
        <f>IF(A1356="","",IF(COUNTIF('2) Income'!$D$13:$D$32,"3rd Wednesday")=0,0,IF(A1356=(A1356-DAY(A1356)+1+3*7-WEEKDAY(A1356-DAY(A1356)+8-4,1)),SUMIFS('2) Income'!$E$13:$E$32,'2) Income'!$D$13:$D$32,"3rd Wednesday",'2) Income'!$F$13:$F$32,"&lt;="&amp;$A1356),0)))</f>
        <v/>
      </c>
      <c r="AE1356" s="8" t="str">
        <f>IF(A1356="","",IF(COUNTIF('2) Income'!$D$13:$D$32,"4th Wednesday")=0,0,IF(A1356=(A1356-DAY(A1356)+1+4*7-WEEKDAY(A1356-DAY(A1356)+8-4,1)),SUMIFS('2) Income'!$E$13:$E$32,'2) Income'!$D$13:$D$32,"4th Wednesday",'2) Income'!$F$13:$F$32,"&lt;="&amp;$A1356),0)))</f>
        <v/>
      </c>
      <c r="AF1356" s="8" t="str" cm="1">
        <f t="array" ref="AF1356">IF(A1356="","",IF(COUNTIF('2) Income'!$D$13:$D$32,"Every 4 Weeks")=0,0,SUMPRODUCT(--(IFERROR(MOD(A1356-'2) Income'!$F$13:$F$32,28),1)=0),--('2) Income'!$D$13:$D$32="Every 4 Weeks"),--('2) Income'!$F$13:$F$32&lt;=A1356),'2) Income'!$E$13:$E$32)))</f>
        <v/>
      </c>
      <c r="AG1356" s="8" t="str">
        <f>IF(A1356="","",IF(COUNTIF('2) Income'!$D$13:$D$32,"Monthly")=0,0,IF(B1356="N",SUMIFS('2) Income'!$E$13:$E$32,'2) Income'!$D$13:$D$32,"monthly",'2) Income'!$F$13:$F$32,"&lt;="&amp;$A1356,'2) Income'!$I$13:$I$32,DAY(A1356)),SUMIFS('2) Income'!$E$13:$E$32,'2) Income'!$D$13:$D$32,"monthly",'2) Income'!$F$13:$F$32,"&lt;="&amp;$A1356,'2) Income'!$I$13:$I$32,"&gt;="&amp;DAY(A1356)))))</f>
        <v/>
      </c>
      <c r="AH1356" s="8" t="str" cm="1">
        <f t="array" ref="AH1356">IF(A1356="","",IF(COUNTIF('2) Income'!$D$13:$D$32,"Yearly")=0,0,SUMPRODUCT(--('2) Income'!$D$13:$D$32="Yearly"),--('2) Income'!$F$13:$F$32&lt;=A1356),IF(B1356="N",--('2) Income'!$I$13:$I$32=DAY(A1356)),--('2) Income'!$I$13:$I$32&gt;=DAY(A1356))),--(IFERROR(MOD('2) Income'!$H$13:$H$32-MONTH(A1356)+12,12),1)=0),'2) Income'!$E$13:$E$32)))</f>
        <v/>
      </c>
      <c r="AI1356" s="8" t="str">
        <f>IF(A1356="","",IF(COUNTIF('2) Income'!$D$13:$D$32,"one-time")=0,0,SUMIFS('2) Income'!$E$13:$E$32,'2) Income'!$D$13:$D$32,"one-time",'2) Income'!$F$13:$F$32,"="&amp;$A1356)))</f>
        <v/>
      </c>
      <c r="AJ1356" s="9" t="str">
        <f t="shared" si="106"/>
        <v/>
      </c>
    </row>
    <row r="1357" spans="1:36">
      <c r="A1357" s="7" t="str">
        <f>IF(A1356="","",IF(A1356+1&lt;='1) Period'!$E$21,A1356+1,""))</f>
        <v/>
      </c>
      <c r="B1357" s="7" t="e">
        <f t="shared" si="107"/>
        <v>#VALUE!</v>
      </c>
      <c r="C1357" t="e">
        <f t="shared" si="108"/>
        <v>#VALUE!</v>
      </c>
      <c r="D1357" s="8" t="str">
        <f>IF(A1357="","",IF(TEXT(A1357,"dddd")='4) Happy Money'!$E$23,WAllowance,0))</f>
        <v/>
      </c>
      <c r="E1357" s="8" t="str">
        <f>IF(A1357="","",IF(B1357="N",SUMIF(TMonthly[Day of the Month],DAY(A1357),TMonthly[Amount]),SUMIF(TMonthly[Day of the Month],"&gt;="&amp;DAY(A1357),TMonthly[Amount])))</f>
        <v/>
      </c>
      <c r="F1357" s="8" t="str" cm="1">
        <f t="array" ref="F1357">IF(A1357="","",SUMPRODUCT(--(TYearly[Due Date]&lt;=A1357),IF(B1357="N",--(TYearly[Day]=DAY(A1357)),--(TYearly[Day]&gt;=DAY(A1357))),--(IFERROR(MOD(TYearly[Month]-MONTH(A1357)+12,12),1)=0),TYearly[Amount]))</f>
        <v/>
      </c>
      <c r="G1357" s="8" t="str">
        <f>IF(A1357="","",SUMIF(TOneTime[Due Date],A1357,TOneTime[Amount]))</f>
        <v/>
      </c>
      <c r="H1357" s="8" t="str" cm="1">
        <f t="array" ref="H1357">IF(A1357="","",IF(COUNTIF(TOther[Frequency],$H$1)=0,0,SUMPRODUCT(--(IFERROR(MOD(A1357-TOther[Start Date],7),1)=0),--(TOther[Frequency]=$H$1),--(TOther[Start Date]&lt;=A1357),--(TOther[End Date Calc]&gt;=A1357),TOther[Amount])))</f>
        <v/>
      </c>
      <c r="I1357" s="8" t="str" cm="1">
        <f t="array" ref="I1357">IF(A1357="","",IF(COUNTIF(TOther[Frequency],$I$1)=0,0,SUMPRODUCT(--(IFERROR(MOD(A1357-TOther[Start Date],14),1)=0),--(TOther[Frequency]=$I$1),--(TOther[Start Date]&lt;=A1357),--(TOther[End Date Calc]&gt;=A1357),TOther[Amount])))</f>
        <v/>
      </c>
      <c r="J1357" s="8" t="str">
        <f>IF(A1357="","",IF(COUNTIF(TOther[Frequency],$J$1)=0,0,IF(OR(DAY(A1357)=1,DAY(A1357)=15),SUMIFS(TOther[Amount],TOther[Frequency],$J$1,TOther[Start Date],"&lt;="&amp;$A1357,TOther[End Date Calc],"&gt;="&amp;A1357),0)))</f>
        <v/>
      </c>
      <c r="K1357" s="8" t="str">
        <f>IF(A1357="","",IF(COUNTIF(TOther[Frequency],$K$1)=0,0,IF(A1357=(A1357-DAY(A1357)+1+2*7-WEEKDAY(A1357-DAY(A1357)+8-4,1)),SUMIFS(TOther[Amount],TOther[Frequency],$K$1,TOther[Start Date],"&lt;="&amp;$A1357,TOther[End Date Calc],"&gt;="&amp;A1357),0)))</f>
        <v/>
      </c>
      <c r="L1357" s="8" t="str">
        <f>IF(A1357="","",IF(COUNTIF(TOther[Frequency],$L$1)=0,0,IF(A1357=(A1357-DAY(A1357)+1+3*7-WEEKDAY(A1357-DAY(A1357)+8-4,1)),SUMIFS(TOther[Amount],TOther[Frequency],$L$1,TOther[Start Date],"&lt;="&amp;$A1357,TOther[End Date Calc],"&gt;="&amp;A1357),0)))</f>
        <v/>
      </c>
      <c r="M1357" s="8" t="str">
        <f>IF(A1357="","",IF(COUNTIF(TOther[Frequency],$M$1)=0,0,IF(A1357=(A1357-DAY(A1357)+1+4*7-WEEKDAY(A1357-DAY(A1357)+8-4,1)),SUMIFS(TOther[Amount],TOther[Frequency],$M$1,TOther[Start Date],"&lt;="&amp;$A1357,TOther[End Date Calc],"&gt;="&amp;A1357),0)))</f>
        <v/>
      </c>
      <c r="N1357" s="8" t="str" cm="1">
        <f t="array" ref="N1357">IF(A1357="","",IF(COUNTIF(TOther[Frequency],$N$1)=0,0,SUMPRODUCT(--(IFERROR(MOD(A1357-TOther[Start Date],28),1)=0),--(TOther[Frequency]=$N$1),--(TOther[Start Date]&lt;=A1357),--(TOther[End Date Calc]&gt;=A1357),TOther[Amount])))</f>
        <v/>
      </c>
      <c r="O1357" s="8" t="str" cm="1">
        <f t="array" ref="O1357">IF(A1357="","",IF(COUNTIF(TOther[Frequency],$O$1)=0,0,SUMPRODUCT(--(IFERROR(MOD(A1357-TOther[Start Date],42),1)=0),--(TOther[Frequency]=$O$1),--(TOther[Start Date]&lt;=A1357),--(TOther[End Date Calc]&gt;=A1357),TOther[Amount])))</f>
        <v/>
      </c>
      <c r="P1357" s="8" t="str" cm="1">
        <f t="array" ref="P1357">IF(A1357="","",IF(COUNTIF(TOther[Frequency],$P$1)=0,0,SUMPRODUCT(--(IFERROR(MOD(A1357-TOther[Start Date],56),1)=0),--(TOther[Frequency]=$P$1),--(TOther[Start Date]&lt;=A1357),--(TOther[End Date Calc]&gt;=A1357),TOther[Amount])))</f>
        <v/>
      </c>
      <c r="Q1357" s="8" t="str">
        <f>IF(A1357="","",IF(COUNTIF(TOther[Frequency],$Q$1)=0,0,IF(B1357="N",SUMIFS(TOther[Amount],TOther[Frequency],$Q$1,TOther[Start Date],"&lt;="&amp;$A1357,TOther[End Date Calc],"&gt;="&amp;A1357,TOther[Start Day],DAY(A1357)),SUMIFS(TOther[Amount],TOther[Frequency],$Q$1,TOther[Start Date],"&lt;="&amp;$A1357,TOther[End Date Calc],"&gt;="&amp;A1357,TOther[Start Day],"&gt;="&amp;DAY(A1357)))))</f>
        <v/>
      </c>
      <c r="R1357" s="8" t="str" cm="1">
        <f t="array" ref="R1357">IF(A1357="","",IF(COUNTIF(TOther[Frequency],R$1)=0,0,SUMPRODUCT(--(TOther[Frequency]=R$1),--(TOther[Start Date]&lt;=A1357),--(TOther[End Date Calc]&gt;=A1357),IF(B1357="N",--(TOther[Start Day]=DAY(A1357)),--(TOther[Start Day]&gt;=DAY(A1357))),--(IFERROR(MOD(TOther[Start Month]-MONTH(A1357)+2,2),1)=0),TOther[Amount])))</f>
        <v/>
      </c>
      <c r="S1357" s="8" t="str" cm="1">
        <f t="array" ref="S1357">IF(A1357="","",IF(COUNTIF(TOther[Frequency],S$1)=0,0,SUMPRODUCT(--(TOther[Frequency]=S$1),--(TOther[Start Date]&lt;=A1357),--(TOther[End Date Calc]&gt;=A1357),IF(B1357="N",--(TOther[Start Day]=DAY(A1357)),--(TOther[Start Day]&gt;=DAY(A1357))),--(IFERROR(MOD(TOther[Start Month]-MONTH(A1357)+3,3),1)=0),TOther[Amount])))</f>
        <v/>
      </c>
      <c r="T1357" s="8" t="str" cm="1">
        <f t="array" ref="T1357">IF($A1357="","",IF(COUNTIF(TOther[Frequency],T$1)=0,0,SUMPRODUCT(--(TOther[Frequency]=T$1),--(TOther[Start Date]&lt;=$A1357),--(TOther[End Date Calc]&gt;=$A1357),IF($B1357="N",--(TOther[Start Day]=DAY($A1357)),--(TOther[Start Day]&gt;=DAY($A1357))),--(IFERROR(MOD(TOther[Start Month]-MONTH($A1357)+4,4),1)=0),TOther[Amount])))</f>
        <v/>
      </c>
      <c r="U1357" s="8" t="str" cm="1">
        <f t="array" ref="U1357">IF(A1357="","",IF(COUNTIF(TOther[Frequency],$U$1)=0,0,SUMPRODUCT(--(TOther[Frequency]=$U$1),--(TOther[Start Date]&lt;=A1357),--(TOther[End Date Calc]&gt;=A1357),IF(B1357="N",--(TOther[Start Day]=DAY(A1357)),--(TOther[Start Day]&gt;=DAY(A1357))),--(IFERROR(MOD(TOther[Start Month]-MONTH(A1357)+6,6),1)=0),TOther[Amount])))</f>
        <v/>
      </c>
      <c r="V1357" s="8" t="str" cm="1">
        <f t="array" ref="V1357">IF(A1357="","",IF(COUNTIF(TOther[Frequency],$V$1)=0,0,SUMPRODUCT(--(TOther[Frequency]=$V$1),--(TOther[Start Date]&lt;=A1357),--(TOther[End Date Calc]&gt;=A1357),IF(B1357="N",--(TOther[Start Day]=DAY(A1357)),--(TOther[Start Day]&gt;=DAY(A1357))),--(IFERROR(MOD(TOther[Start Month]-MONTH(A1357)+12,12),1)=0),TOther[Amount])))</f>
        <v/>
      </c>
      <c r="W1357" s="8" t="str">
        <f>IF(A1357="","",SUMIFS(TOther[Amount],TOther[Start Date],A1357,TOther[Frequency],$W$1))</f>
        <v/>
      </c>
      <c r="X1357" s="9" t="str">
        <f t="shared" si="105"/>
        <v/>
      </c>
      <c r="Y1357" s="9" t="str">
        <f t="shared" si="109"/>
        <v/>
      </c>
      <c r="Z1357" s="8" t="str" cm="1">
        <f t="array" ref="Z1357">IF(A1357="","",IF(COUNTIF('2) Income'!$D$13:$D$32,"Weekly")=0,0,SUMPRODUCT(--(IFERROR(MOD(A1357-'2) Income'!$F$13:$F$32,7),1)=0),--('2) Income'!$D$13:$D$32="Weekly"),--('2) Income'!$F$13:$F$32&lt;=A1357),'2) Income'!$E$13:$E$32)))</f>
        <v/>
      </c>
      <c r="AA1357" s="8" t="str" cm="1">
        <f t="array" ref="AA1357">IF(A1357="","",IF(COUNTIF('2) Income'!$D$13:$D$32,"Every Other Week")=0,0,SUMPRODUCT(--(IFERROR(MOD(A1357-'2) Income'!$F$13:$F$32,14),1)=0),--('2) Income'!$D$13:$D$32="Every Other Week"),--('2) Income'!$F$13:$F$32&lt;=A1357),'2) Income'!$E$13:$E$32)))</f>
        <v/>
      </c>
      <c r="AB1357" s="8" t="str">
        <f>IF(A1357="","",IF(COUNTIF('2) Income'!$D$13:$D$32,"1st and 15th")=0,0,IF(OR(DAY(A1357)=1,DAY(A1357)=15),SUMIFS('2) Income'!$E$13:$E$32,'2) Income'!$D$13:$D$32,"1st and 15th",'2) Income'!$F$13:$F$32,"&lt;="&amp;$A1357),0)))</f>
        <v/>
      </c>
      <c r="AC1357" s="8" t="str">
        <f>IF(A1357="","",IF(COUNTIF('2) Income'!$D$13:$D$32,"2nd Wednesday")=0,0,IF(A1357=(A1357-DAY(A1357)+1+2*7-WEEKDAY(A1357-DAY(A1357)+8-4,1)),SUMIFS('2) Income'!$E$13:$E$32,'2) Income'!$D$13:$D$32,"2nd Wednesday",'2) Income'!$F$13:$F$32,"&lt;="&amp;$A1357),0)))</f>
        <v/>
      </c>
      <c r="AD1357" s="8" t="str">
        <f>IF(A1357="","",IF(COUNTIF('2) Income'!$D$13:$D$32,"3rd Wednesday")=0,0,IF(A1357=(A1357-DAY(A1357)+1+3*7-WEEKDAY(A1357-DAY(A1357)+8-4,1)),SUMIFS('2) Income'!$E$13:$E$32,'2) Income'!$D$13:$D$32,"3rd Wednesday",'2) Income'!$F$13:$F$32,"&lt;="&amp;$A1357),0)))</f>
        <v/>
      </c>
      <c r="AE1357" s="8" t="str">
        <f>IF(A1357="","",IF(COUNTIF('2) Income'!$D$13:$D$32,"4th Wednesday")=0,0,IF(A1357=(A1357-DAY(A1357)+1+4*7-WEEKDAY(A1357-DAY(A1357)+8-4,1)),SUMIFS('2) Income'!$E$13:$E$32,'2) Income'!$D$13:$D$32,"4th Wednesday",'2) Income'!$F$13:$F$32,"&lt;="&amp;$A1357),0)))</f>
        <v/>
      </c>
      <c r="AF1357" s="8" t="str" cm="1">
        <f t="array" ref="AF1357">IF(A1357="","",IF(COUNTIF('2) Income'!$D$13:$D$32,"Every 4 Weeks")=0,0,SUMPRODUCT(--(IFERROR(MOD(A1357-'2) Income'!$F$13:$F$32,28),1)=0),--('2) Income'!$D$13:$D$32="Every 4 Weeks"),--('2) Income'!$F$13:$F$32&lt;=A1357),'2) Income'!$E$13:$E$32)))</f>
        <v/>
      </c>
      <c r="AG1357" s="8" t="str">
        <f>IF(A1357="","",IF(COUNTIF('2) Income'!$D$13:$D$32,"Monthly")=0,0,IF(B1357="N",SUMIFS('2) Income'!$E$13:$E$32,'2) Income'!$D$13:$D$32,"monthly",'2) Income'!$F$13:$F$32,"&lt;="&amp;$A1357,'2) Income'!$I$13:$I$32,DAY(A1357)),SUMIFS('2) Income'!$E$13:$E$32,'2) Income'!$D$13:$D$32,"monthly",'2) Income'!$F$13:$F$32,"&lt;="&amp;$A1357,'2) Income'!$I$13:$I$32,"&gt;="&amp;DAY(A1357)))))</f>
        <v/>
      </c>
      <c r="AH1357" s="8" t="str" cm="1">
        <f t="array" ref="AH1357">IF(A1357="","",IF(COUNTIF('2) Income'!$D$13:$D$32,"Yearly")=0,0,SUMPRODUCT(--('2) Income'!$D$13:$D$32="Yearly"),--('2) Income'!$F$13:$F$32&lt;=A1357),IF(B1357="N",--('2) Income'!$I$13:$I$32=DAY(A1357)),--('2) Income'!$I$13:$I$32&gt;=DAY(A1357))),--(IFERROR(MOD('2) Income'!$H$13:$H$32-MONTH(A1357)+12,12),1)=0),'2) Income'!$E$13:$E$32)))</f>
        <v/>
      </c>
      <c r="AI1357" s="8" t="str">
        <f>IF(A1357="","",IF(COUNTIF('2) Income'!$D$13:$D$32,"one-time")=0,0,SUMIFS('2) Income'!$E$13:$E$32,'2) Income'!$D$13:$D$32,"one-time",'2) Income'!$F$13:$F$32,"="&amp;$A1357)))</f>
        <v/>
      </c>
      <c r="AJ1357" s="9" t="str">
        <f t="shared" si="106"/>
        <v/>
      </c>
    </row>
    <row r="1358" spans="1:36">
      <c r="A1358" s="7" t="str">
        <f>IF(A1357="","",IF(A1357+1&lt;='1) Period'!$E$21,A1357+1,""))</f>
        <v/>
      </c>
      <c r="B1358" s="7" t="e">
        <f t="shared" si="107"/>
        <v>#VALUE!</v>
      </c>
      <c r="C1358" t="e">
        <f t="shared" si="108"/>
        <v>#VALUE!</v>
      </c>
      <c r="D1358" s="8" t="str">
        <f>IF(A1358="","",IF(TEXT(A1358,"dddd")='4) Happy Money'!$E$23,WAllowance,0))</f>
        <v/>
      </c>
      <c r="E1358" s="8" t="str">
        <f>IF(A1358="","",IF(B1358="N",SUMIF(TMonthly[Day of the Month],DAY(A1358),TMonthly[Amount]),SUMIF(TMonthly[Day of the Month],"&gt;="&amp;DAY(A1358),TMonthly[Amount])))</f>
        <v/>
      </c>
      <c r="F1358" s="8" t="str" cm="1">
        <f t="array" ref="F1358">IF(A1358="","",SUMPRODUCT(--(TYearly[Due Date]&lt;=A1358),IF(B1358="N",--(TYearly[Day]=DAY(A1358)),--(TYearly[Day]&gt;=DAY(A1358))),--(IFERROR(MOD(TYearly[Month]-MONTH(A1358)+12,12),1)=0),TYearly[Amount]))</f>
        <v/>
      </c>
      <c r="G1358" s="8" t="str">
        <f>IF(A1358="","",SUMIF(TOneTime[Due Date],A1358,TOneTime[Amount]))</f>
        <v/>
      </c>
      <c r="H1358" s="8" t="str" cm="1">
        <f t="array" ref="H1358">IF(A1358="","",IF(COUNTIF(TOther[Frequency],$H$1)=0,0,SUMPRODUCT(--(IFERROR(MOD(A1358-TOther[Start Date],7),1)=0),--(TOther[Frequency]=$H$1),--(TOther[Start Date]&lt;=A1358),--(TOther[End Date Calc]&gt;=A1358),TOther[Amount])))</f>
        <v/>
      </c>
      <c r="I1358" s="8" t="str" cm="1">
        <f t="array" ref="I1358">IF(A1358="","",IF(COUNTIF(TOther[Frequency],$I$1)=0,0,SUMPRODUCT(--(IFERROR(MOD(A1358-TOther[Start Date],14),1)=0),--(TOther[Frequency]=$I$1),--(TOther[Start Date]&lt;=A1358),--(TOther[End Date Calc]&gt;=A1358),TOther[Amount])))</f>
        <v/>
      </c>
      <c r="J1358" s="8" t="str">
        <f>IF(A1358="","",IF(COUNTIF(TOther[Frequency],$J$1)=0,0,IF(OR(DAY(A1358)=1,DAY(A1358)=15),SUMIFS(TOther[Amount],TOther[Frequency],$J$1,TOther[Start Date],"&lt;="&amp;$A1358,TOther[End Date Calc],"&gt;="&amp;A1358),0)))</f>
        <v/>
      </c>
      <c r="K1358" s="8" t="str">
        <f>IF(A1358="","",IF(COUNTIF(TOther[Frequency],$K$1)=0,0,IF(A1358=(A1358-DAY(A1358)+1+2*7-WEEKDAY(A1358-DAY(A1358)+8-4,1)),SUMIFS(TOther[Amount],TOther[Frequency],$K$1,TOther[Start Date],"&lt;="&amp;$A1358,TOther[End Date Calc],"&gt;="&amp;A1358),0)))</f>
        <v/>
      </c>
      <c r="L1358" s="8" t="str">
        <f>IF(A1358="","",IF(COUNTIF(TOther[Frequency],$L$1)=0,0,IF(A1358=(A1358-DAY(A1358)+1+3*7-WEEKDAY(A1358-DAY(A1358)+8-4,1)),SUMIFS(TOther[Amount],TOther[Frequency],$L$1,TOther[Start Date],"&lt;="&amp;$A1358,TOther[End Date Calc],"&gt;="&amp;A1358),0)))</f>
        <v/>
      </c>
      <c r="M1358" s="8" t="str">
        <f>IF(A1358="","",IF(COUNTIF(TOther[Frequency],$M$1)=0,0,IF(A1358=(A1358-DAY(A1358)+1+4*7-WEEKDAY(A1358-DAY(A1358)+8-4,1)),SUMIFS(TOther[Amount],TOther[Frequency],$M$1,TOther[Start Date],"&lt;="&amp;$A1358,TOther[End Date Calc],"&gt;="&amp;A1358),0)))</f>
        <v/>
      </c>
      <c r="N1358" s="8" t="str" cm="1">
        <f t="array" ref="N1358">IF(A1358="","",IF(COUNTIF(TOther[Frequency],$N$1)=0,0,SUMPRODUCT(--(IFERROR(MOD(A1358-TOther[Start Date],28),1)=0),--(TOther[Frequency]=$N$1),--(TOther[Start Date]&lt;=A1358),--(TOther[End Date Calc]&gt;=A1358),TOther[Amount])))</f>
        <v/>
      </c>
      <c r="O1358" s="8" t="str" cm="1">
        <f t="array" ref="O1358">IF(A1358="","",IF(COUNTIF(TOther[Frequency],$O$1)=0,0,SUMPRODUCT(--(IFERROR(MOD(A1358-TOther[Start Date],42),1)=0),--(TOther[Frequency]=$O$1),--(TOther[Start Date]&lt;=A1358),--(TOther[End Date Calc]&gt;=A1358),TOther[Amount])))</f>
        <v/>
      </c>
      <c r="P1358" s="8" t="str" cm="1">
        <f t="array" ref="P1358">IF(A1358="","",IF(COUNTIF(TOther[Frequency],$P$1)=0,0,SUMPRODUCT(--(IFERROR(MOD(A1358-TOther[Start Date],56),1)=0),--(TOther[Frequency]=$P$1),--(TOther[Start Date]&lt;=A1358),--(TOther[End Date Calc]&gt;=A1358),TOther[Amount])))</f>
        <v/>
      </c>
      <c r="Q1358" s="8" t="str">
        <f>IF(A1358="","",IF(COUNTIF(TOther[Frequency],$Q$1)=0,0,IF(B1358="N",SUMIFS(TOther[Amount],TOther[Frequency],$Q$1,TOther[Start Date],"&lt;="&amp;$A1358,TOther[End Date Calc],"&gt;="&amp;A1358,TOther[Start Day],DAY(A1358)),SUMIFS(TOther[Amount],TOther[Frequency],$Q$1,TOther[Start Date],"&lt;="&amp;$A1358,TOther[End Date Calc],"&gt;="&amp;A1358,TOther[Start Day],"&gt;="&amp;DAY(A1358)))))</f>
        <v/>
      </c>
      <c r="R1358" s="8" t="str" cm="1">
        <f t="array" ref="R1358">IF(A1358="","",IF(COUNTIF(TOther[Frequency],R$1)=0,0,SUMPRODUCT(--(TOther[Frequency]=R$1),--(TOther[Start Date]&lt;=A1358),--(TOther[End Date Calc]&gt;=A1358),IF(B1358="N",--(TOther[Start Day]=DAY(A1358)),--(TOther[Start Day]&gt;=DAY(A1358))),--(IFERROR(MOD(TOther[Start Month]-MONTH(A1358)+2,2),1)=0),TOther[Amount])))</f>
        <v/>
      </c>
      <c r="S1358" s="8" t="str" cm="1">
        <f t="array" ref="S1358">IF(A1358="","",IF(COUNTIF(TOther[Frequency],S$1)=0,0,SUMPRODUCT(--(TOther[Frequency]=S$1),--(TOther[Start Date]&lt;=A1358),--(TOther[End Date Calc]&gt;=A1358),IF(B1358="N",--(TOther[Start Day]=DAY(A1358)),--(TOther[Start Day]&gt;=DAY(A1358))),--(IFERROR(MOD(TOther[Start Month]-MONTH(A1358)+3,3),1)=0),TOther[Amount])))</f>
        <v/>
      </c>
      <c r="T1358" s="8" t="str" cm="1">
        <f t="array" ref="T1358">IF($A1358="","",IF(COUNTIF(TOther[Frequency],T$1)=0,0,SUMPRODUCT(--(TOther[Frequency]=T$1),--(TOther[Start Date]&lt;=$A1358),--(TOther[End Date Calc]&gt;=$A1358),IF($B1358="N",--(TOther[Start Day]=DAY($A1358)),--(TOther[Start Day]&gt;=DAY($A1358))),--(IFERROR(MOD(TOther[Start Month]-MONTH($A1358)+4,4),1)=0),TOther[Amount])))</f>
        <v/>
      </c>
      <c r="U1358" s="8" t="str" cm="1">
        <f t="array" ref="U1358">IF(A1358="","",IF(COUNTIF(TOther[Frequency],$U$1)=0,0,SUMPRODUCT(--(TOther[Frequency]=$U$1),--(TOther[Start Date]&lt;=A1358),--(TOther[End Date Calc]&gt;=A1358),IF(B1358="N",--(TOther[Start Day]=DAY(A1358)),--(TOther[Start Day]&gt;=DAY(A1358))),--(IFERROR(MOD(TOther[Start Month]-MONTH(A1358)+6,6),1)=0),TOther[Amount])))</f>
        <v/>
      </c>
      <c r="V1358" s="8" t="str" cm="1">
        <f t="array" ref="V1358">IF(A1358="","",IF(COUNTIF(TOther[Frequency],$V$1)=0,0,SUMPRODUCT(--(TOther[Frequency]=$V$1),--(TOther[Start Date]&lt;=A1358),--(TOther[End Date Calc]&gt;=A1358),IF(B1358="N",--(TOther[Start Day]=DAY(A1358)),--(TOther[Start Day]&gt;=DAY(A1358))),--(IFERROR(MOD(TOther[Start Month]-MONTH(A1358)+12,12),1)=0),TOther[Amount])))</f>
        <v/>
      </c>
      <c r="W1358" s="8" t="str">
        <f>IF(A1358="","",SUMIFS(TOther[Amount],TOther[Start Date],A1358,TOther[Frequency],$W$1))</f>
        <v/>
      </c>
      <c r="X1358" s="9" t="str">
        <f t="shared" si="105"/>
        <v/>
      </c>
      <c r="Y1358" s="9" t="str">
        <f t="shared" si="109"/>
        <v/>
      </c>
      <c r="Z1358" s="8" t="str" cm="1">
        <f t="array" ref="Z1358">IF(A1358="","",IF(COUNTIF('2) Income'!$D$13:$D$32,"Weekly")=0,0,SUMPRODUCT(--(IFERROR(MOD(A1358-'2) Income'!$F$13:$F$32,7),1)=0),--('2) Income'!$D$13:$D$32="Weekly"),--('2) Income'!$F$13:$F$32&lt;=A1358),'2) Income'!$E$13:$E$32)))</f>
        <v/>
      </c>
      <c r="AA1358" s="8" t="str" cm="1">
        <f t="array" ref="AA1358">IF(A1358="","",IF(COUNTIF('2) Income'!$D$13:$D$32,"Every Other Week")=0,0,SUMPRODUCT(--(IFERROR(MOD(A1358-'2) Income'!$F$13:$F$32,14),1)=0),--('2) Income'!$D$13:$D$32="Every Other Week"),--('2) Income'!$F$13:$F$32&lt;=A1358),'2) Income'!$E$13:$E$32)))</f>
        <v/>
      </c>
      <c r="AB1358" s="8" t="str">
        <f>IF(A1358="","",IF(COUNTIF('2) Income'!$D$13:$D$32,"1st and 15th")=0,0,IF(OR(DAY(A1358)=1,DAY(A1358)=15),SUMIFS('2) Income'!$E$13:$E$32,'2) Income'!$D$13:$D$32,"1st and 15th",'2) Income'!$F$13:$F$32,"&lt;="&amp;$A1358),0)))</f>
        <v/>
      </c>
      <c r="AC1358" s="8" t="str">
        <f>IF(A1358="","",IF(COUNTIF('2) Income'!$D$13:$D$32,"2nd Wednesday")=0,0,IF(A1358=(A1358-DAY(A1358)+1+2*7-WEEKDAY(A1358-DAY(A1358)+8-4,1)),SUMIFS('2) Income'!$E$13:$E$32,'2) Income'!$D$13:$D$32,"2nd Wednesday",'2) Income'!$F$13:$F$32,"&lt;="&amp;$A1358),0)))</f>
        <v/>
      </c>
      <c r="AD1358" s="8" t="str">
        <f>IF(A1358="","",IF(COUNTIF('2) Income'!$D$13:$D$32,"3rd Wednesday")=0,0,IF(A1358=(A1358-DAY(A1358)+1+3*7-WEEKDAY(A1358-DAY(A1358)+8-4,1)),SUMIFS('2) Income'!$E$13:$E$32,'2) Income'!$D$13:$D$32,"3rd Wednesday",'2) Income'!$F$13:$F$32,"&lt;="&amp;$A1358),0)))</f>
        <v/>
      </c>
      <c r="AE1358" s="8" t="str">
        <f>IF(A1358="","",IF(COUNTIF('2) Income'!$D$13:$D$32,"4th Wednesday")=0,0,IF(A1358=(A1358-DAY(A1358)+1+4*7-WEEKDAY(A1358-DAY(A1358)+8-4,1)),SUMIFS('2) Income'!$E$13:$E$32,'2) Income'!$D$13:$D$32,"4th Wednesday",'2) Income'!$F$13:$F$32,"&lt;="&amp;$A1358),0)))</f>
        <v/>
      </c>
      <c r="AF1358" s="8" t="str" cm="1">
        <f t="array" ref="AF1358">IF(A1358="","",IF(COUNTIF('2) Income'!$D$13:$D$32,"Every 4 Weeks")=0,0,SUMPRODUCT(--(IFERROR(MOD(A1358-'2) Income'!$F$13:$F$32,28),1)=0),--('2) Income'!$D$13:$D$32="Every 4 Weeks"),--('2) Income'!$F$13:$F$32&lt;=A1358),'2) Income'!$E$13:$E$32)))</f>
        <v/>
      </c>
      <c r="AG1358" s="8" t="str">
        <f>IF(A1358="","",IF(COUNTIF('2) Income'!$D$13:$D$32,"Monthly")=0,0,IF(B1358="N",SUMIFS('2) Income'!$E$13:$E$32,'2) Income'!$D$13:$D$32,"monthly",'2) Income'!$F$13:$F$32,"&lt;="&amp;$A1358,'2) Income'!$I$13:$I$32,DAY(A1358)),SUMIFS('2) Income'!$E$13:$E$32,'2) Income'!$D$13:$D$32,"monthly",'2) Income'!$F$13:$F$32,"&lt;="&amp;$A1358,'2) Income'!$I$13:$I$32,"&gt;="&amp;DAY(A1358)))))</f>
        <v/>
      </c>
      <c r="AH1358" s="8" t="str" cm="1">
        <f t="array" ref="AH1358">IF(A1358="","",IF(COUNTIF('2) Income'!$D$13:$D$32,"Yearly")=0,0,SUMPRODUCT(--('2) Income'!$D$13:$D$32="Yearly"),--('2) Income'!$F$13:$F$32&lt;=A1358),IF(B1358="N",--('2) Income'!$I$13:$I$32=DAY(A1358)),--('2) Income'!$I$13:$I$32&gt;=DAY(A1358))),--(IFERROR(MOD('2) Income'!$H$13:$H$32-MONTH(A1358)+12,12),1)=0),'2) Income'!$E$13:$E$32)))</f>
        <v/>
      </c>
      <c r="AI1358" s="8" t="str">
        <f>IF(A1358="","",IF(COUNTIF('2) Income'!$D$13:$D$32,"one-time")=0,0,SUMIFS('2) Income'!$E$13:$E$32,'2) Income'!$D$13:$D$32,"one-time",'2) Income'!$F$13:$F$32,"="&amp;$A1358)))</f>
        <v/>
      </c>
      <c r="AJ1358" s="9" t="str">
        <f t="shared" si="106"/>
        <v/>
      </c>
    </row>
    <row r="1359" spans="1:36">
      <c r="A1359" s="7" t="str">
        <f>IF(A1358="","",IF(A1358+1&lt;='1) Period'!$E$21,A1358+1,""))</f>
        <v/>
      </c>
      <c r="B1359" s="7" t="e">
        <f t="shared" si="107"/>
        <v>#VALUE!</v>
      </c>
      <c r="C1359" t="e">
        <f t="shared" si="108"/>
        <v>#VALUE!</v>
      </c>
      <c r="D1359" s="8" t="str">
        <f>IF(A1359="","",IF(TEXT(A1359,"dddd")='4) Happy Money'!$E$23,WAllowance,0))</f>
        <v/>
      </c>
      <c r="E1359" s="8" t="str">
        <f>IF(A1359="","",IF(B1359="N",SUMIF(TMonthly[Day of the Month],DAY(A1359),TMonthly[Amount]),SUMIF(TMonthly[Day of the Month],"&gt;="&amp;DAY(A1359),TMonthly[Amount])))</f>
        <v/>
      </c>
      <c r="F1359" s="8" t="str" cm="1">
        <f t="array" ref="F1359">IF(A1359="","",SUMPRODUCT(--(TYearly[Due Date]&lt;=A1359),IF(B1359="N",--(TYearly[Day]=DAY(A1359)),--(TYearly[Day]&gt;=DAY(A1359))),--(IFERROR(MOD(TYearly[Month]-MONTH(A1359)+12,12),1)=0),TYearly[Amount]))</f>
        <v/>
      </c>
      <c r="G1359" s="8" t="str">
        <f>IF(A1359="","",SUMIF(TOneTime[Due Date],A1359,TOneTime[Amount]))</f>
        <v/>
      </c>
      <c r="H1359" s="8" t="str" cm="1">
        <f t="array" ref="H1359">IF(A1359="","",IF(COUNTIF(TOther[Frequency],$H$1)=0,0,SUMPRODUCT(--(IFERROR(MOD(A1359-TOther[Start Date],7),1)=0),--(TOther[Frequency]=$H$1),--(TOther[Start Date]&lt;=A1359),--(TOther[End Date Calc]&gt;=A1359),TOther[Amount])))</f>
        <v/>
      </c>
      <c r="I1359" s="8" t="str" cm="1">
        <f t="array" ref="I1359">IF(A1359="","",IF(COUNTIF(TOther[Frequency],$I$1)=0,0,SUMPRODUCT(--(IFERROR(MOD(A1359-TOther[Start Date],14),1)=0),--(TOther[Frequency]=$I$1),--(TOther[Start Date]&lt;=A1359),--(TOther[End Date Calc]&gt;=A1359),TOther[Amount])))</f>
        <v/>
      </c>
      <c r="J1359" s="8" t="str">
        <f>IF(A1359="","",IF(COUNTIF(TOther[Frequency],$J$1)=0,0,IF(OR(DAY(A1359)=1,DAY(A1359)=15),SUMIFS(TOther[Amount],TOther[Frequency],$J$1,TOther[Start Date],"&lt;="&amp;$A1359,TOther[End Date Calc],"&gt;="&amp;A1359),0)))</f>
        <v/>
      </c>
      <c r="K1359" s="8" t="str">
        <f>IF(A1359="","",IF(COUNTIF(TOther[Frequency],$K$1)=0,0,IF(A1359=(A1359-DAY(A1359)+1+2*7-WEEKDAY(A1359-DAY(A1359)+8-4,1)),SUMIFS(TOther[Amount],TOther[Frequency],$K$1,TOther[Start Date],"&lt;="&amp;$A1359,TOther[End Date Calc],"&gt;="&amp;A1359),0)))</f>
        <v/>
      </c>
      <c r="L1359" s="8" t="str">
        <f>IF(A1359="","",IF(COUNTIF(TOther[Frequency],$L$1)=0,0,IF(A1359=(A1359-DAY(A1359)+1+3*7-WEEKDAY(A1359-DAY(A1359)+8-4,1)),SUMIFS(TOther[Amount],TOther[Frequency],$L$1,TOther[Start Date],"&lt;="&amp;$A1359,TOther[End Date Calc],"&gt;="&amp;A1359),0)))</f>
        <v/>
      </c>
      <c r="M1359" s="8" t="str">
        <f>IF(A1359="","",IF(COUNTIF(TOther[Frequency],$M$1)=0,0,IF(A1359=(A1359-DAY(A1359)+1+4*7-WEEKDAY(A1359-DAY(A1359)+8-4,1)),SUMIFS(TOther[Amount],TOther[Frequency],$M$1,TOther[Start Date],"&lt;="&amp;$A1359,TOther[End Date Calc],"&gt;="&amp;A1359),0)))</f>
        <v/>
      </c>
      <c r="N1359" s="8" t="str" cm="1">
        <f t="array" ref="N1359">IF(A1359="","",IF(COUNTIF(TOther[Frequency],$N$1)=0,0,SUMPRODUCT(--(IFERROR(MOD(A1359-TOther[Start Date],28),1)=0),--(TOther[Frequency]=$N$1),--(TOther[Start Date]&lt;=A1359),--(TOther[End Date Calc]&gt;=A1359),TOther[Amount])))</f>
        <v/>
      </c>
      <c r="O1359" s="8" t="str" cm="1">
        <f t="array" ref="O1359">IF(A1359="","",IF(COUNTIF(TOther[Frequency],$O$1)=0,0,SUMPRODUCT(--(IFERROR(MOD(A1359-TOther[Start Date],42),1)=0),--(TOther[Frequency]=$O$1),--(TOther[Start Date]&lt;=A1359),--(TOther[End Date Calc]&gt;=A1359),TOther[Amount])))</f>
        <v/>
      </c>
      <c r="P1359" s="8" t="str" cm="1">
        <f t="array" ref="P1359">IF(A1359="","",IF(COUNTIF(TOther[Frequency],$P$1)=0,0,SUMPRODUCT(--(IFERROR(MOD(A1359-TOther[Start Date],56),1)=0),--(TOther[Frequency]=$P$1),--(TOther[Start Date]&lt;=A1359),--(TOther[End Date Calc]&gt;=A1359),TOther[Amount])))</f>
        <v/>
      </c>
      <c r="Q1359" s="8" t="str">
        <f>IF(A1359="","",IF(COUNTIF(TOther[Frequency],$Q$1)=0,0,IF(B1359="N",SUMIFS(TOther[Amount],TOther[Frequency],$Q$1,TOther[Start Date],"&lt;="&amp;$A1359,TOther[End Date Calc],"&gt;="&amp;A1359,TOther[Start Day],DAY(A1359)),SUMIFS(TOther[Amount],TOther[Frequency],$Q$1,TOther[Start Date],"&lt;="&amp;$A1359,TOther[End Date Calc],"&gt;="&amp;A1359,TOther[Start Day],"&gt;="&amp;DAY(A1359)))))</f>
        <v/>
      </c>
      <c r="R1359" s="8" t="str" cm="1">
        <f t="array" ref="R1359">IF(A1359="","",IF(COUNTIF(TOther[Frequency],R$1)=0,0,SUMPRODUCT(--(TOther[Frequency]=R$1),--(TOther[Start Date]&lt;=A1359),--(TOther[End Date Calc]&gt;=A1359),IF(B1359="N",--(TOther[Start Day]=DAY(A1359)),--(TOther[Start Day]&gt;=DAY(A1359))),--(IFERROR(MOD(TOther[Start Month]-MONTH(A1359)+2,2),1)=0),TOther[Amount])))</f>
        <v/>
      </c>
      <c r="S1359" s="8" t="str" cm="1">
        <f t="array" ref="S1359">IF(A1359="","",IF(COUNTIF(TOther[Frequency],S$1)=0,0,SUMPRODUCT(--(TOther[Frequency]=S$1),--(TOther[Start Date]&lt;=A1359),--(TOther[End Date Calc]&gt;=A1359),IF(B1359="N",--(TOther[Start Day]=DAY(A1359)),--(TOther[Start Day]&gt;=DAY(A1359))),--(IFERROR(MOD(TOther[Start Month]-MONTH(A1359)+3,3),1)=0),TOther[Amount])))</f>
        <v/>
      </c>
      <c r="T1359" s="8" t="str" cm="1">
        <f t="array" ref="T1359">IF($A1359="","",IF(COUNTIF(TOther[Frequency],T$1)=0,0,SUMPRODUCT(--(TOther[Frequency]=T$1),--(TOther[Start Date]&lt;=$A1359),--(TOther[End Date Calc]&gt;=$A1359),IF($B1359="N",--(TOther[Start Day]=DAY($A1359)),--(TOther[Start Day]&gt;=DAY($A1359))),--(IFERROR(MOD(TOther[Start Month]-MONTH($A1359)+4,4),1)=0),TOther[Amount])))</f>
        <v/>
      </c>
      <c r="U1359" s="8" t="str" cm="1">
        <f t="array" ref="U1359">IF(A1359="","",IF(COUNTIF(TOther[Frequency],$U$1)=0,0,SUMPRODUCT(--(TOther[Frequency]=$U$1),--(TOther[Start Date]&lt;=A1359),--(TOther[End Date Calc]&gt;=A1359),IF(B1359="N",--(TOther[Start Day]=DAY(A1359)),--(TOther[Start Day]&gt;=DAY(A1359))),--(IFERROR(MOD(TOther[Start Month]-MONTH(A1359)+6,6),1)=0),TOther[Amount])))</f>
        <v/>
      </c>
      <c r="V1359" s="8" t="str" cm="1">
        <f t="array" ref="V1359">IF(A1359="","",IF(COUNTIF(TOther[Frequency],$V$1)=0,0,SUMPRODUCT(--(TOther[Frequency]=$V$1),--(TOther[Start Date]&lt;=A1359),--(TOther[End Date Calc]&gt;=A1359),IF(B1359="N",--(TOther[Start Day]=DAY(A1359)),--(TOther[Start Day]&gt;=DAY(A1359))),--(IFERROR(MOD(TOther[Start Month]-MONTH(A1359)+12,12),1)=0),TOther[Amount])))</f>
        <v/>
      </c>
      <c r="W1359" s="8" t="str">
        <f>IF(A1359="","",SUMIFS(TOther[Amount],TOther[Start Date],A1359,TOther[Frequency],$W$1))</f>
        <v/>
      </c>
      <c r="X1359" s="9" t="str">
        <f t="shared" si="105"/>
        <v/>
      </c>
      <c r="Y1359" s="9" t="str">
        <f t="shared" si="109"/>
        <v/>
      </c>
      <c r="Z1359" s="8" t="str" cm="1">
        <f t="array" ref="Z1359">IF(A1359="","",IF(COUNTIF('2) Income'!$D$13:$D$32,"Weekly")=0,0,SUMPRODUCT(--(IFERROR(MOD(A1359-'2) Income'!$F$13:$F$32,7),1)=0),--('2) Income'!$D$13:$D$32="Weekly"),--('2) Income'!$F$13:$F$32&lt;=A1359),'2) Income'!$E$13:$E$32)))</f>
        <v/>
      </c>
      <c r="AA1359" s="8" t="str" cm="1">
        <f t="array" ref="AA1359">IF(A1359="","",IF(COUNTIF('2) Income'!$D$13:$D$32,"Every Other Week")=0,0,SUMPRODUCT(--(IFERROR(MOD(A1359-'2) Income'!$F$13:$F$32,14),1)=0),--('2) Income'!$D$13:$D$32="Every Other Week"),--('2) Income'!$F$13:$F$32&lt;=A1359),'2) Income'!$E$13:$E$32)))</f>
        <v/>
      </c>
      <c r="AB1359" s="8" t="str">
        <f>IF(A1359="","",IF(COUNTIF('2) Income'!$D$13:$D$32,"1st and 15th")=0,0,IF(OR(DAY(A1359)=1,DAY(A1359)=15),SUMIFS('2) Income'!$E$13:$E$32,'2) Income'!$D$13:$D$32,"1st and 15th",'2) Income'!$F$13:$F$32,"&lt;="&amp;$A1359),0)))</f>
        <v/>
      </c>
      <c r="AC1359" s="8" t="str">
        <f>IF(A1359="","",IF(COUNTIF('2) Income'!$D$13:$D$32,"2nd Wednesday")=0,0,IF(A1359=(A1359-DAY(A1359)+1+2*7-WEEKDAY(A1359-DAY(A1359)+8-4,1)),SUMIFS('2) Income'!$E$13:$E$32,'2) Income'!$D$13:$D$32,"2nd Wednesday",'2) Income'!$F$13:$F$32,"&lt;="&amp;$A1359),0)))</f>
        <v/>
      </c>
      <c r="AD1359" s="8" t="str">
        <f>IF(A1359="","",IF(COUNTIF('2) Income'!$D$13:$D$32,"3rd Wednesday")=0,0,IF(A1359=(A1359-DAY(A1359)+1+3*7-WEEKDAY(A1359-DAY(A1359)+8-4,1)),SUMIFS('2) Income'!$E$13:$E$32,'2) Income'!$D$13:$D$32,"3rd Wednesday",'2) Income'!$F$13:$F$32,"&lt;="&amp;$A1359),0)))</f>
        <v/>
      </c>
      <c r="AE1359" s="8" t="str">
        <f>IF(A1359="","",IF(COUNTIF('2) Income'!$D$13:$D$32,"4th Wednesday")=0,0,IF(A1359=(A1359-DAY(A1359)+1+4*7-WEEKDAY(A1359-DAY(A1359)+8-4,1)),SUMIFS('2) Income'!$E$13:$E$32,'2) Income'!$D$13:$D$32,"4th Wednesday",'2) Income'!$F$13:$F$32,"&lt;="&amp;$A1359),0)))</f>
        <v/>
      </c>
      <c r="AF1359" s="8" t="str" cm="1">
        <f t="array" ref="AF1359">IF(A1359="","",IF(COUNTIF('2) Income'!$D$13:$D$32,"Every 4 Weeks")=0,0,SUMPRODUCT(--(IFERROR(MOD(A1359-'2) Income'!$F$13:$F$32,28),1)=0),--('2) Income'!$D$13:$D$32="Every 4 Weeks"),--('2) Income'!$F$13:$F$32&lt;=A1359),'2) Income'!$E$13:$E$32)))</f>
        <v/>
      </c>
      <c r="AG1359" s="8" t="str">
        <f>IF(A1359="","",IF(COUNTIF('2) Income'!$D$13:$D$32,"Monthly")=0,0,IF(B1359="N",SUMIFS('2) Income'!$E$13:$E$32,'2) Income'!$D$13:$D$32,"monthly",'2) Income'!$F$13:$F$32,"&lt;="&amp;$A1359,'2) Income'!$I$13:$I$32,DAY(A1359)),SUMIFS('2) Income'!$E$13:$E$32,'2) Income'!$D$13:$D$32,"monthly",'2) Income'!$F$13:$F$32,"&lt;="&amp;$A1359,'2) Income'!$I$13:$I$32,"&gt;="&amp;DAY(A1359)))))</f>
        <v/>
      </c>
      <c r="AH1359" s="8" t="str" cm="1">
        <f t="array" ref="AH1359">IF(A1359="","",IF(COUNTIF('2) Income'!$D$13:$D$32,"Yearly")=0,0,SUMPRODUCT(--('2) Income'!$D$13:$D$32="Yearly"),--('2) Income'!$F$13:$F$32&lt;=A1359),IF(B1359="N",--('2) Income'!$I$13:$I$32=DAY(A1359)),--('2) Income'!$I$13:$I$32&gt;=DAY(A1359))),--(IFERROR(MOD('2) Income'!$H$13:$H$32-MONTH(A1359)+12,12),1)=0),'2) Income'!$E$13:$E$32)))</f>
        <v/>
      </c>
      <c r="AI1359" s="8" t="str">
        <f>IF(A1359="","",IF(COUNTIF('2) Income'!$D$13:$D$32,"one-time")=0,0,SUMIFS('2) Income'!$E$13:$E$32,'2) Income'!$D$13:$D$32,"one-time",'2) Income'!$F$13:$F$32,"="&amp;$A1359)))</f>
        <v/>
      </c>
      <c r="AJ1359" s="9" t="str">
        <f t="shared" si="106"/>
        <v/>
      </c>
    </row>
    <row r="1360" spans="1:36">
      <c r="A1360" s="7" t="str">
        <f>IF(A1359="","",IF(A1359+1&lt;='1) Period'!$E$21,A1359+1,""))</f>
        <v/>
      </c>
      <c r="B1360" s="7" t="e">
        <f t="shared" si="107"/>
        <v>#VALUE!</v>
      </c>
      <c r="C1360" t="e">
        <f t="shared" si="108"/>
        <v>#VALUE!</v>
      </c>
      <c r="D1360" s="8" t="str">
        <f>IF(A1360="","",IF(TEXT(A1360,"dddd")='4) Happy Money'!$E$23,WAllowance,0))</f>
        <v/>
      </c>
      <c r="E1360" s="8" t="str">
        <f>IF(A1360="","",IF(B1360="N",SUMIF(TMonthly[Day of the Month],DAY(A1360),TMonthly[Amount]),SUMIF(TMonthly[Day of the Month],"&gt;="&amp;DAY(A1360),TMonthly[Amount])))</f>
        <v/>
      </c>
      <c r="F1360" s="8" t="str" cm="1">
        <f t="array" ref="F1360">IF(A1360="","",SUMPRODUCT(--(TYearly[Due Date]&lt;=A1360),IF(B1360="N",--(TYearly[Day]=DAY(A1360)),--(TYearly[Day]&gt;=DAY(A1360))),--(IFERROR(MOD(TYearly[Month]-MONTH(A1360)+12,12),1)=0),TYearly[Amount]))</f>
        <v/>
      </c>
      <c r="G1360" s="8" t="str">
        <f>IF(A1360="","",SUMIF(TOneTime[Due Date],A1360,TOneTime[Amount]))</f>
        <v/>
      </c>
      <c r="H1360" s="8" t="str" cm="1">
        <f t="array" ref="H1360">IF(A1360="","",IF(COUNTIF(TOther[Frequency],$H$1)=0,0,SUMPRODUCT(--(IFERROR(MOD(A1360-TOther[Start Date],7),1)=0),--(TOther[Frequency]=$H$1),--(TOther[Start Date]&lt;=A1360),--(TOther[End Date Calc]&gt;=A1360),TOther[Amount])))</f>
        <v/>
      </c>
      <c r="I1360" s="8" t="str" cm="1">
        <f t="array" ref="I1360">IF(A1360="","",IF(COUNTIF(TOther[Frequency],$I$1)=0,0,SUMPRODUCT(--(IFERROR(MOD(A1360-TOther[Start Date],14),1)=0),--(TOther[Frequency]=$I$1),--(TOther[Start Date]&lt;=A1360),--(TOther[End Date Calc]&gt;=A1360),TOther[Amount])))</f>
        <v/>
      </c>
      <c r="J1360" s="8" t="str">
        <f>IF(A1360="","",IF(COUNTIF(TOther[Frequency],$J$1)=0,0,IF(OR(DAY(A1360)=1,DAY(A1360)=15),SUMIFS(TOther[Amount],TOther[Frequency],$J$1,TOther[Start Date],"&lt;="&amp;$A1360,TOther[End Date Calc],"&gt;="&amp;A1360),0)))</f>
        <v/>
      </c>
      <c r="K1360" s="8" t="str">
        <f>IF(A1360="","",IF(COUNTIF(TOther[Frequency],$K$1)=0,0,IF(A1360=(A1360-DAY(A1360)+1+2*7-WEEKDAY(A1360-DAY(A1360)+8-4,1)),SUMIFS(TOther[Amount],TOther[Frequency],$K$1,TOther[Start Date],"&lt;="&amp;$A1360,TOther[End Date Calc],"&gt;="&amp;A1360),0)))</f>
        <v/>
      </c>
      <c r="L1360" s="8" t="str">
        <f>IF(A1360="","",IF(COUNTIF(TOther[Frequency],$L$1)=0,0,IF(A1360=(A1360-DAY(A1360)+1+3*7-WEEKDAY(A1360-DAY(A1360)+8-4,1)),SUMIFS(TOther[Amount],TOther[Frequency],$L$1,TOther[Start Date],"&lt;="&amp;$A1360,TOther[End Date Calc],"&gt;="&amp;A1360),0)))</f>
        <v/>
      </c>
      <c r="M1360" s="8" t="str">
        <f>IF(A1360="","",IF(COUNTIF(TOther[Frequency],$M$1)=0,0,IF(A1360=(A1360-DAY(A1360)+1+4*7-WEEKDAY(A1360-DAY(A1360)+8-4,1)),SUMIFS(TOther[Amount],TOther[Frequency],$M$1,TOther[Start Date],"&lt;="&amp;$A1360,TOther[End Date Calc],"&gt;="&amp;A1360),0)))</f>
        <v/>
      </c>
      <c r="N1360" s="8" t="str" cm="1">
        <f t="array" ref="N1360">IF(A1360="","",IF(COUNTIF(TOther[Frequency],$N$1)=0,0,SUMPRODUCT(--(IFERROR(MOD(A1360-TOther[Start Date],28),1)=0),--(TOther[Frequency]=$N$1),--(TOther[Start Date]&lt;=A1360),--(TOther[End Date Calc]&gt;=A1360),TOther[Amount])))</f>
        <v/>
      </c>
      <c r="O1360" s="8" t="str" cm="1">
        <f t="array" ref="O1360">IF(A1360="","",IF(COUNTIF(TOther[Frequency],$O$1)=0,0,SUMPRODUCT(--(IFERROR(MOD(A1360-TOther[Start Date],42),1)=0),--(TOther[Frequency]=$O$1),--(TOther[Start Date]&lt;=A1360),--(TOther[End Date Calc]&gt;=A1360),TOther[Amount])))</f>
        <v/>
      </c>
      <c r="P1360" s="8" t="str" cm="1">
        <f t="array" ref="P1360">IF(A1360="","",IF(COUNTIF(TOther[Frequency],$P$1)=0,0,SUMPRODUCT(--(IFERROR(MOD(A1360-TOther[Start Date],56),1)=0),--(TOther[Frequency]=$P$1),--(TOther[Start Date]&lt;=A1360),--(TOther[End Date Calc]&gt;=A1360),TOther[Amount])))</f>
        <v/>
      </c>
      <c r="Q1360" s="8" t="str">
        <f>IF(A1360="","",IF(COUNTIF(TOther[Frequency],$Q$1)=0,0,IF(B1360="N",SUMIFS(TOther[Amount],TOther[Frequency],$Q$1,TOther[Start Date],"&lt;="&amp;$A1360,TOther[End Date Calc],"&gt;="&amp;A1360,TOther[Start Day],DAY(A1360)),SUMIFS(TOther[Amount],TOther[Frequency],$Q$1,TOther[Start Date],"&lt;="&amp;$A1360,TOther[End Date Calc],"&gt;="&amp;A1360,TOther[Start Day],"&gt;="&amp;DAY(A1360)))))</f>
        <v/>
      </c>
      <c r="R1360" s="8" t="str" cm="1">
        <f t="array" ref="R1360">IF(A1360="","",IF(COUNTIF(TOther[Frequency],R$1)=0,0,SUMPRODUCT(--(TOther[Frequency]=R$1),--(TOther[Start Date]&lt;=A1360),--(TOther[End Date Calc]&gt;=A1360),IF(B1360="N",--(TOther[Start Day]=DAY(A1360)),--(TOther[Start Day]&gt;=DAY(A1360))),--(IFERROR(MOD(TOther[Start Month]-MONTH(A1360)+2,2),1)=0),TOther[Amount])))</f>
        <v/>
      </c>
      <c r="S1360" s="8" t="str" cm="1">
        <f t="array" ref="S1360">IF(A1360="","",IF(COUNTIF(TOther[Frequency],S$1)=0,0,SUMPRODUCT(--(TOther[Frequency]=S$1),--(TOther[Start Date]&lt;=A1360),--(TOther[End Date Calc]&gt;=A1360),IF(B1360="N",--(TOther[Start Day]=DAY(A1360)),--(TOther[Start Day]&gt;=DAY(A1360))),--(IFERROR(MOD(TOther[Start Month]-MONTH(A1360)+3,3),1)=0),TOther[Amount])))</f>
        <v/>
      </c>
      <c r="T1360" s="8" t="str" cm="1">
        <f t="array" ref="T1360">IF($A1360="","",IF(COUNTIF(TOther[Frequency],T$1)=0,0,SUMPRODUCT(--(TOther[Frequency]=T$1),--(TOther[Start Date]&lt;=$A1360),--(TOther[End Date Calc]&gt;=$A1360),IF($B1360="N",--(TOther[Start Day]=DAY($A1360)),--(TOther[Start Day]&gt;=DAY($A1360))),--(IFERROR(MOD(TOther[Start Month]-MONTH($A1360)+4,4),1)=0),TOther[Amount])))</f>
        <v/>
      </c>
      <c r="U1360" s="8" t="str" cm="1">
        <f t="array" ref="U1360">IF(A1360="","",IF(COUNTIF(TOther[Frequency],$U$1)=0,0,SUMPRODUCT(--(TOther[Frequency]=$U$1),--(TOther[Start Date]&lt;=A1360),--(TOther[End Date Calc]&gt;=A1360),IF(B1360="N",--(TOther[Start Day]=DAY(A1360)),--(TOther[Start Day]&gt;=DAY(A1360))),--(IFERROR(MOD(TOther[Start Month]-MONTH(A1360)+6,6),1)=0),TOther[Amount])))</f>
        <v/>
      </c>
      <c r="V1360" s="8" t="str" cm="1">
        <f t="array" ref="V1360">IF(A1360="","",IF(COUNTIF(TOther[Frequency],$V$1)=0,0,SUMPRODUCT(--(TOther[Frequency]=$V$1),--(TOther[Start Date]&lt;=A1360),--(TOther[End Date Calc]&gt;=A1360),IF(B1360="N",--(TOther[Start Day]=DAY(A1360)),--(TOther[Start Day]&gt;=DAY(A1360))),--(IFERROR(MOD(TOther[Start Month]-MONTH(A1360)+12,12),1)=0),TOther[Amount])))</f>
        <v/>
      </c>
      <c r="W1360" s="8" t="str">
        <f>IF(A1360="","",SUMIFS(TOther[Amount],TOther[Start Date],A1360,TOther[Frequency],$W$1))</f>
        <v/>
      </c>
      <c r="X1360" s="9" t="str">
        <f t="shared" si="105"/>
        <v/>
      </c>
      <c r="Y1360" s="9" t="str">
        <f t="shared" si="109"/>
        <v/>
      </c>
      <c r="Z1360" s="8" t="str" cm="1">
        <f t="array" ref="Z1360">IF(A1360="","",IF(COUNTIF('2) Income'!$D$13:$D$32,"Weekly")=0,0,SUMPRODUCT(--(IFERROR(MOD(A1360-'2) Income'!$F$13:$F$32,7),1)=0),--('2) Income'!$D$13:$D$32="Weekly"),--('2) Income'!$F$13:$F$32&lt;=A1360),'2) Income'!$E$13:$E$32)))</f>
        <v/>
      </c>
      <c r="AA1360" s="8" t="str" cm="1">
        <f t="array" ref="AA1360">IF(A1360="","",IF(COUNTIF('2) Income'!$D$13:$D$32,"Every Other Week")=0,0,SUMPRODUCT(--(IFERROR(MOD(A1360-'2) Income'!$F$13:$F$32,14),1)=0),--('2) Income'!$D$13:$D$32="Every Other Week"),--('2) Income'!$F$13:$F$32&lt;=A1360),'2) Income'!$E$13:$E$32)))</f>
        <v/>
      </c>
      <c r="AB1360" s="8" t="str">
        <f>IF(A1360="","",IF(COUNTIF('2) Income'!$D$13:$D$32,"1st and 15th")=0,0,IF(OR(DAY(A1360)=1,DAY(A1360)=15),SUMIFS('2) Income'!$E$13:$E$32,'2) Income'!$D$13:$D$32,"1st and 15th",'2) Income'!$F$13:$F$32,"&lt;="&amp;$A1360),0)))</f>
        <v/>
      </c>
      <c r="AC1360" s="8" t="str">
        <f>IF(A1360="","",IF(COUNTIF('2) Income'!$D$13:$D$32,"2nd Wednesday")=0,0,IF(A1360=(A1360-DAY(A1360)+1+2*7-WEEKDAY(A1360-DAY(A1360)+8-4,1)),SUMIFS('2) Income'!$E$13:$E$32,'2) Income'!$D$13:$D$32,"2nd Wednesday",'2) Income'!$F$13:$F$32,"&lt;="&amp;$A1360),0)))</f>
        <v/>
      </c>
      <c r="AD1360" s="8" t="str">
        <f>IF(A1360="","",IF(COUNTIF('2) Income'!$D$13:$D$32,"3rd Wednesday")=0,0,IF(A1360=(A1360-DAY(A1360)+1+3*7-WEEKDAY(A1360-DAY(A1360)+8-4,1)),SUMIFS('2) Income'!$E$13:$E$32,'2) Income'!$D$13:$D$32,"3rd Wednesday",'2) Income'!$F$13:$F$32,"&lt;="&amp;$A1360),0)))</f>
        <v/>
      </c>
      <c r="AE1360" s="8" t="str">
        <f>IF(A1360="","",IF(COUNTIF('2) Income'!$D$13:$D$32,"4th Wednesday")=0,0,IF(A1360=(A1360-DAY(A1360)+1+4*7-WEEKDAY(A1360-DAY(A1360)+8-4,1)),SUMIFS('2) Income'!$E$13:$E$32,'2) Income'!$D$13:$D$32,"4th Wednesday",'2) Income'!$F$13:$F$32,"&lt;="&amp;$A1360),0)))</f>
        <v/>
      </c>
      <c r="AF1360" s="8" t="str" cm="1">
        <f t="array" ref="AF1360">IF(A1360="","",IF(COUNTIF('2) Income'!$D$13:$D$32,"Every 4 Weeks")=0,0,SUMPRODUCT(--(IFERROR(MOD(A1360-'2) Income'!$F$13:$F$32,28),1)=0),--('2) Income'!$D$13:$D$32="Every 4 Weeks"),--('2) Income'!$F$13:$F$32&lt;=A1360),'2) Income'!$E$13:$E$32)))</f>
        <v/>
      </c>
      <c r="AG1360" s="8" t="str">
        <f>IF(A1360="","",IF(COUNTIF('2) Income'!$D$13:$D$32,"Monthly")=0,0,IF(B1360="N",SUMIFS('2) Income'!$E$13:$E$32,'2) Income'!$D$13:$D$32,"monthly",'2) Income'!$F$13:$F$32,"&lt;="&amp;$A1360,'2) Income'!$I$13:$I$32,DAY(A1360)),SUMIFS('2) Income'!$E$13:$E$32,'2) Income'!$D$13:$D$32,"monthly",'2) Income'!$F$13:$F$32,"&lt;="&amp;$A1360,'2) Income'!$I$13:$I$32,"&gt;="&amp;DAY(A1360)))))</f>
        <v/>
      </c>
      <c r="AH1360" s="8" t="str" cm="1">
        <f t="array" ref="AH1360">IF(A1360="","",IF(COUNTIF('2) Income'!$D$13:$D$32,"Yearly")=0,0,SUMPRODUCT(--('2) Income'!$D$13:$D$32="Yearly"),--('2) Income'!$F$13:$F$32&lt;=A1360),IF(B1360="N",--('2) Income'!$I$13:$I$32=DAY(A1360)),--('2) Income'!$I$13:$I$32&gt;=DAY(A1360))),--(IFERROR(MOD('2) Income'!$H$13:$H$32-MONTH(A1360)+12,12),1)=0),'2) Income'!$E$13:$E$32)))</f>
        <v/>
      </c>
      <c r="AI1360" s="8" t="str">
        <f>IF(A1360="","",IF(COUNTIF('2) Income'!$D$13:$D$32,"one-time")=0,0,SUMIFS('2) Income'!$E$13:$E$32,'2) Income'!$D$13:$D$32,"one-time",'2) Income'!$F$13:$F$32,"="&amp;$A1360)))</f>
        <v/>
      </c>
      <c r="AJ1360" s="9" t="str">
        <f t="shared" si="106"/>
        <v/>
      </c>
    </row>
    <row r="1361" spans="1:36">
      <c r="A1361" s="7" t="str">
        <f>IF(A1360="","",IF(A1360+1&lt;='1) Period'!$E$21,A1360+1,""))</f>
        <v/>
      </c>
      <c r="B1361" s="7" t="e">
        <f t="shared" si="107"/>
        <v>#VALUE!</v>
      </c>
      <c r="C1361" t="e">
        <f t="shared" si="108"/>
        <v>#VALUE!</v>
      </c>
      <c r="D1361" s="8" t="str">
        <f>IF(A1361="","",IF(TEXT(A1361,"dddd")='4) Happy Money'!$E$23,WAllowance,0))</f>
        <v/>
      </c>
      <c r="E1361" s="8" t="str">
        <f>IF(A1361="","",IF(B1361="N",SUMIF(TMonthly[Day of the Month],DAY(A1361),TMonthly[Amount]),SUMIF(TMonthly[Day of the Month],"&gt;="&amp;DAY(A1361),TMonthly[Amount])))</f>
        <v/>
      </c>
      <c r="F1361" s="8" t="str" cm="1">
        <f t="array" ref="F1361">IF(A1361="","",SUMPRODUCT(--(TYearly[Due Date]&lt;=A1361),IF(B1361="N",--(TYearly[Day]=DAY(A1361)),--(TYearly[Day]&gt;=DAY(A1361))),--(IFERROR(MOD(TYearly[Month]-MONTH(A1361)+12,12),1)=0),TYearly[Amount]))</f>
        <v/>
      </c>
      <c r="G1361" s="8" t="str">
        <f>IF(A1361="","",SUMIF(TOneTime[Due Date],A1361,TOneTime[Amount]))</f>
        <v/>
      </c>
      <c r="H1361" s="8" t="str" cm="1">
        <f t="array" ref="H1361">IF(A1361="","",IF(COUNTIF(TOther[Frequency],$H$1)=0,0,SUMPRODUCT(--(IFERROR(MOD(A1361-TOther[Start Date],7),1)=0),--(TOther[Frequency]=$H$1),--(TOther[Start Date]&lt;=A1361),--(TOther[End Date Calc]&gt;=A1361),TOther[Amount])))</f>
        <v/>
      </c>
      <c r="I1361" s="8" t="str" cm="1">
        <f t="array" ref="I1361">IF(A1361="","",IF(COUNTIF(TOther[Frequency],$I$1)=0,0,SUMPRODUCT(--(IFERROR(MOD(A1361-TOther[Start Date],14),1)=0),--(TOther[Frequency]=$I$1),--(TOther[Start Date]&lt;=A1361),--(TOther[End Date Calc]&gt;=A1361),TOther[Amount])))</f>
        <v/>
      </c>
      <c r="J1361" s="8" t="str">
        <f>IF(A1361="","",IF(COUNTIF(TOther[Frequency],$J$1)=0,0,IF(OR(DAY(A1361)=1,DAY(A1361)=15),SUMIFS(TOther[Amount],TOther[Frequency],$J$1,TOther[Start Date],"&lt;="&amp;$A1361,TOther[End Date Calc],"&gt;="&amp;A1361),0)))</f>
        <v/>
      </c>
      <c r="K1361" s="8" t="str">
        <f>IF(A1361="","",IF(COUNTIF(TOther[Frequency],$K$1)=0,0,IF(A1361=(A1361-DAY(A1361)+1+2*7-WEEKDAY(A1361-DAY(A1361)+8-4,1)),SUMIFS(TOther[Amount],TOther[Frequency],$K$1,TOther[Start Date],"&lt;="&amp;$A1361,TOther[End Date Calc],"&gt;="&amp;A1361),0)))</f>
        <v/>
      </c>
      <c r="L1361" s="8" t="str">
        <f>IF(A1361="","",IF(COUNTIF(TOther[Frequency],$L$1)=0,0,IF(A1361=(A1361-DAY(A1361)+1+3*7-WEEKDAY(A1361-DAY(A1361)+8-4,1)),SUMIFS(TOther[Amount],TOther[Frequency],$L$1,TOther[Start Date],"&lt;="&amp;$A1361,TOther[End Date Calc],"&gt;="&amp;A1361),0)))</f>
        <v/>
      </c>
      <c r="M1361" s="8" t="str">
        <f>IF(A1361="","",IF(COUNTIF(TOther[Frequency],$M$1)=0,0,IF(A1361=(A1361-DAY(A1361)+1+4*7-WEEKDAY(A1361-DAY(A1361)+8-4,1)),SUMIFS(TOther[Amount],TOther[Frequency],$M$1,TOther[Start Date],"&lt;="&amp;$A1361,TOther[End Date Calc],"&gt;="&amp;A1361),0)))</f>
        <v/>
      </c>
      <c r="N1361" s="8" t="str" cm="1">
        <f t="array" ref="N1361">IF(A1361="","",IF(COUNTIF(TOther[Frequency],$N$1)=0,0,SUMPRODUCT(--(IFERROR(MOD(A1361-TOther[Start Date],28),1)=0),--(TOther[Frequency]=$N$1),--(TOther[Start Date]&lt;=A1361),--(TOther[End Date Calc]&gt;=A1361),TOther[Amount])))</f>
        <v/>
      </c>
      <c r="O1361" s="8" t="str" cm="1">
        <f t="array" ref="O1361">IF(A1361="","",IF(COUNTIF(TOther[Frequency],$O$1)=0,0,SUMPRODUCT(--(IFERROR(MOD(A1361-TOther[Start Date],42),1)=0),--(TOther[Frequency]=$O$1),--(TOther[Start Date]&lt;=A1361),--(TOther[End Date Calc]&gt;=A1361),TOther[Amount])))</f>
        <v/>
      </c>
      <c r="P1361" s="8" t="str" cm="1">
        <f t="array" ref="P1361">IF(A1361="","",IF(COUNTIF(TOther[Frequency],$P$1)=0,0,SUMPRODUCT(--(IFERROR(MOD(A1361-TOther[Start Date],56),1)=0),--(TOther[Frequency]=$P$1),--(TOther[Start Date]&lt;=A1361),--(TOther[End Date Calc]&gt;=A1361),TOther[Amount])))</f>
        <v/>
      </c>
      <c r="Q1361" s="8" t="str">
        <f>IF(A1361="","",IF(COUNTIF(TOther[Frequency],$Q$1)=0,0,IF(B1361="N",SUMIFS(TOther[Amount],TOther[Frequency],$Q$1,TOther[Start Date],"&lt;="&amp;$A1361,TOther[End Date Calc],"&gt;="&amp;A1361,TOther[Start Day],DAY(A1361)),SUMIFS(TOther[Amount],TOther[Frequency],$Q$1,TOther[Start Date],"&lt;="&amp;$A1361,TOther[End Date Calc],"&gt;="&amp;A1361,TOther[Start Day],"&gt;="&amp;DAY(A1361)))))</f>
        <v/>
      </c>
      <c r="R1361" s="8" t="str" cm="1">
        <f t="array" ref="R1361">IF(A1361="","",IF(COUNTIF(TOther[Frequency],R$1)=0,0,SUMPRODUCT(--(TOther[Frequency]=R$1),--(TOther[Start Date]&lt;=A1361),--(TOther[End Date Calc]&gt;=A1361),IF(B1361="N",--(TOther[Start Day]=DAY(A1361)),--(TOther[Start Day]&gt;=DAY(A1361))),--(IFERROR(MOD(TOther[Start Month]-MONTH(A1361)+2,2),1)=0),TOther[Amount])))</f>
        <v/>
      </c>
      <c r="S1361" s="8" t="str" cm="1">
        <f t="array" ref="S1361">IF(A1361="","",IF(COUNTIF(TOther[Frequency],S$1)=0,0,SUMPRODUCT(--(TOther[Frequency]=S$1),--(TOther[Start Date]&lt;=A1361),--(TOther[End Date Calc]&gt;=A1361),IF(B1361="N",--(TOther[Start Day]=DAY(A1361)),--(TOther[Start Day]&gt;=DAY(A1361))),--(IFERROR(MOD(TOther[Start Month]-MONTH(A1361)+3,3),1)=0),TOther[Amount])))</f>
        <v/>
      </c>
      <c r="T1361" s="8" t="str" cm="1">
        <f t="array" ref="T1361">IF($A1361="","",IF(COUNTIF(TOther[Frequency],T$1)=0,0,SUMPRODUCT(--(TOther[Frequency]=T$1),--(TOther[Start Date]&lt;=$A1361),--(TOther[End Date Calc]&gt;=$A1361),IF($B1361="N",--(TOther[Start Day]=DAY($A1361)),--(TOther[Start Day]&gt;=DAY($A1361))),--(IFERROR(MOD(TOther[Start Month]-MONTH($A1361)+4,4),1)=0),TOther[Amount])))</f>
        <v/>
      </c>
      <c r="U1361" s="8" t="str" cm="1">
        <f t="array" ref="U1361">IF(A1361="","",IF(COUNTIF(TOther[Frequency],$U$1)=0,0,SUMPRODUCT(--(TOther[Frequency]=$U$1),--(TOther[Start Date]&lt;=A1361),--(TOther[End Date Calc]&gt;=A1361),IF(B1361="N",--(TOther[Start Day]=DAY(A1361)),--(TOther[Start Day]&gt;=DAY(A1361))),--(IFERROR(MOD(TOther[Start Month]-MONTH(A1361)+6,6),1)=0),TOther[Amount])))</f>
        <v/>
      </c>
      <c r="V1361" s="8" t="str" cm="1">
        <f t="array" ref="V1361">IF(A1361="","",IF(COUNTIF(TOther[Frequency],$V$1)=0,0,SUMPRODUCT(--(TOther[Frequency]=$V$1),--(TOther[Start Date]&lt;=A1361),--(TOther[End Date Calc]&gt;=A1361),IF(B1361="N",--(TOther[Start Day]=DAY(A1361)),--(TOther[Start Day]&gt;=DAY(A1361))),--(IFERROR(MOD(TOther[Start Month]-MONTH(A1361)+12,12),1)=0),TOther[Amount])))</f>
        <v/>
      </c>
      <c r="W1361" s="8" t="str">
        <f>IF(A1361="","",SUMIFS(TOther[Amount],TOther[Start Date],A1361,TOther[Frequency],$W$1))</f>
        <v/>
      </c>
      <c r="X1361" s="9" t="str">
        <f t="shared" si="105"/>
        <v/>
      </c>
      <c r="Y1361" s="9" t="str">
        <f t="shared" si="109"/>
        <v/>
      </c>
      <c r="Z1361" s="8" t="str" cm="1">
        <f t="array" ref="Z1361">IF(A1361="","",IF(COUNTIF('2) Income'!$D$13:$D$32,"Weekly")=0,0,SUMPRODUCT(--(IFERROR(MOD(A1361-'2) Income'!$F$13:$F$32,7),1)=0),--('2) Income'!$D$13:$D$32="Weekly"),--('2) Income'!$F$13:$F$32&lt;=A1361),'2) Income'!$E$13:$E$32)))</f>
        <v/>
      </c>
      <c r="AA1361" s="8" t="str" cm="1">
        <f t="array" ref="AA1361">IF(A1361="","",IF(COUNTIF('2) Income'!$D$13:$D$32,"Every Other Week")=0,0,SUMPRODUCT(--(IFERROR(MOD(A1361-'2) Income'!$F$13:$F$32,14),1)=0),--('2) Income'!$D$13:$D$32="Every Other Week"),--('2) Income'!$F$13:$F$32&lt;=A1361),'2) Income'!$E$13:$E$32)))</f>
        <v/>
      </c>
      <c r="AB1361" s="8" t="str">
        <f>IF(A1361="","",IF(COUNTIF('2) Income'!$D$13:$D$32,"1st and 15th")=0,0,IF(OR(DAY(A1361)=1,DAY(A1361)=15),SUMIFS('2) Income'!$E$13:$E$32,'2) Income'!$D$13:$D$32,"1st and 15th",'2) Income'!$F$13:$F$32,"&lt;="&amp;$A1361),0)))</f>
        <v/>
      </c>
      <c r="AC1361" s="8" t="str">
        <f>IF(A1361="","",IF(COUNTIF('2) Income'!$D$13:$D$32,"2nd Wednesday")=0,0,IF(A1361=(A1361-DAY(A1361)+1+2*7-WEEKDAY(A1361-DAY(A1361)+8-4,1)),SUMIFS('2) Income'!$E$13:$E$32,'2) Income'!$D$13:$D$32,"2nd Wednesday",'2) Income'!$F$13:$F$32,"&lt;="&amp;$A1361),0)))</f>
        <v/>
      </c>
      <c r="AD1361" s="8" t="str">
        <f>IF(A1361="","",IF(COUNTIF('2) Income'!$D$13:$D$32,"3rd Wednesday")=0,0,IF(A1361=(A1361-DAY(A1361)+1+3*7-WEEKDAY(A1361-DAY(A1361)+8-4,1)),SUMIFS('2) Income'!$E$13:$E$32,'2) Income'!$D$13:$D$32,"3rd Wednesday",'2) Income'!$F$13:$F$32,"&lt;="&amp;$A1361),0)))</f>
        <v/>
      </c>
      <c r="AE1361" s="8" t="str">
        <f>IF(A1361="","",IF(COUNTIF('2) Income'!$D$13:$D$32,"4th Wednesday")=0,0,IF(A1361=(A1361-DAY(A1361)+1+4*7-WEEKDAY(A1361-DAY(A1361)+8-4,1)),SUMIFS('2) Income'!$E$13:$E$32,'2) Income'!$D$13:$D$32,"4th Wednesday",'2) Income'!$F$13:$F$32,"&lt;="&amp;$A1361),0)))</f>
        <v/>
      </c>
      <c r="AF1361" s="8" t="str" cm="1">
        <f t="array" ref="AF1361">IF(A1361="","",IF(COUNTIF('2) Income'!$D$13:$D$32,"Every 4 Weeks")=0,0,SUMPRODUCT(--(IFERROR(MOD(A1361-'2) Income'!$F$13:$F$32,28),1)=0),--('2) Income'!$D$13:$D$32="Every 4 Weeks"),--('2) Income'!$F$13:$F$32&lt;=A1361),'2) Income'!$E$13:$E$32)))</f>
        <v/>
      </c>
      <c r="AG1361" s="8" t="str">
        <f>IF(A1361="","",IF(COUNTIF('2) Income'!$D$13:$D$32,"Monthly")=0,0,IF(B1361="N",SUMIFS('2) Income'!$E$13:$E$32,'2) Income'!$D$13:$D$32,"monthly",'2) Income'!$F$13:$F$32,"&lt;="&amp;$A1361,'2) Income'!$I$13:$I$32,DAY(A1361)),SUMIFS('2) Income'!$E$13:$E$32,'2) Income'!$D$13:$D$32,"monthly",'2) Income'!$F$13:$F$32,"&lt;="&amp;$A1361,'2) Income'!$I$13:$I$32,"&gt;="&amp;DAY(A1361)))))</f>
        <v/>
      </c>
      <c r="AH1361" s="8" t="str" cm="1">
        <f t="array" ref="AH1361">IF(A1361="","",IF(COUNTIF('2) Income'!$D$13:$D$32,"Yearly")=0,0,SUMPRODUCT(--('2) Income'!$D$13:$D$32="Yearly"),--('2) Income'!$F$13:$F$32&lt;=A1361),IF(B1361="N",--('2) Income'!$I$13:$I$32=DAY(A1361)),--('2) Income'!$I$13:$I$32&gt;=DAY(A1361))),--(IFERROR(MOD('2) Income'!$H$13:$H$32-MONTH(A1361)+12,12),1)=0),'2) Income'!$E$13:$E$32)))</f>
        <v/>
      </c>
      <c r="AI1361" s="8" t="str">
        <f>IF(A1361="","",IF(COUNTIF('2) Income'!$D$13:$D$32,"one-time")=0,0,SUMIFS('2) Income'!$E$13:$E$32,'2) Income'!$D$13:$D$32,"one-time",'2) Income'!$F$13:$F$32,"="&amp;$A1361)))</f>
        <v/>
      </c>
      <c r="AJ1361" s="9" t="str">
        <f t="shared" si="106"/>
        <v/>
      </c>
    </row>
    <row r="1362" spans="1:36">
      <c r="A1362" s="7" t="str">
        <f>IF(A1361="","",IF(A1361+1&lt;='1) Period'!$E$21,A1361+1,""))</f>
        <v/>
      </c>
      <c r="B1362" s="7" t="e">
        <f t="shared" si="107"/>
        <v>#VALUE!</v>
      </c>
      <c r="C1362" t="e">
        <f t="shared" si="108"/>
        <v>#VALUE!</v>
      </c>
      <c r="D1362" s="8" t="str">
        <f>IF(A1362="","",IF(TEXT(A1362,"dddd")='4) Happy Money'!$E$23,WAllowance,0))</f>
        <v/>
      </c>
      <c r="E1362" s="8" t="str">
        <f>IF(A1362="","",IF(B1362="N",SUMIF(TMonthly[Day of the Month],DAY(A1362),TMonthly[Amount]),SUMIF(TMonthly[Day of the Month],"&gt;="&amp;DAY(A1362),TMonthly[Amount])))</f>
        <v/>
      </c>
      <c r="F1362" s="8" t="str" cm="1">
        <f t="array" ref="F1362">IF(A1362="","",SUMPRODUCT(--(TYearly[Due Date]&lt;=A1362),IF(B1362="N",--(TYearly[Day]=DAY(A1362)),--(TYearly[Day]&gt;=DAY(A1362))),--(IFERROR(MOD(TYearly[Month]-MONTH(A1362)+12,12),1)=0),TYearly[Amount]))</f>
        <v/>
      </c>
      <c r="G1362" s="8" t="str">
        <f>IF(A1362="","",SUMIF(TOneTime[Due Date],A1362,TOneTime[Amount]))</f>
        <v/>
      </c>
      <c r="H1362" s="8" t="str" cm="1">
        <f t="array" ref="H1362">IF(A1362="","",IF(COUNTIF(TOther[Frequency],$H$1)=0,0,SUMPRODUCT(--(IFERROR(MOD(A1362-TOther[Start Date],7),1)=0),--(TOther[Frequency]=$H$1),--(TOther[Start Date]&lt;=A1362),--(TOther[End Date Calc]&gt;=A1362),TOther[Amount])))</f>
        <v/>
      </c>
      <c r="I1362" s="8" t="str" cm="1">
        <f t="array" ref="I1362">IF(A1362="","",IF(COUNTIF(TOther[Frequency],$I$1)=0,0,SUMPRODUCT(--(IFERROR(MOD(A1362-TOther[Start Date],14),1)=0),--(TOther[Frequency]=$I$1),--(TOther[Start Date]&lt;=A1362),--(TOther[End Date Calc]&gt;=A1362),TOther[Amount])))</f>
        <v/>
      </c>
      <c r="J1362" s="8" t="str">
        <f>IF(A1362="","",IF(COUNTIF(TOther[Frequency],$J$1)=0,0,IF(OR(DAY(A1362)=1,DAY(A1362)=15),SUMIFS(TOther[Amount],TOther[Frequency],$J$1,TOther[Start Date],"&lt;="&amp;$A1362,TOther[End Date Calc],"&gt;="&amp;A1362),0)))</f>
        <v/>
      </c>
      <c r="K1362" s="8" t="str">
        <f>IF(A1362="","",IF(COUNTIF(TOther[Frequency],$K$1)=0,0,IF(A1362=(A1362-DAY(A1362)+1+2*7-WEEKDAY(A1362-DAY(A1362)+8-4,1)),SUMIFS(TOther[Amount],TOther[Frequency],$K$1,TOther[Start Date],"&lt;="&amp;$A1362,TOther[End Date Calc],"&gt;="&amp;A1362),0)))</f>
        <v/>
      </c>
      <c r="L1362" s="8" t="str">
        <f>IF(A1362="","",IF(COUNTIF(TOther[Frequency],$L$1)=0,0,IF(A1362=(A1362-DAY(A1362)+1+3*7-WEEKDAY(A1362-DAY(A1362)+8-4,1)),SUMIFS(TOther[Amount],TOther[Frequency],$L$1,TOther[Start Date],"&lt;="&amp;$A1362,TOther[End Date Calc],"&gt;="&amp;A1362),0)))</f>
        <v/>
      </c>
      <c r="M1362" s="8" t="str">
        <f>IF(A1362="","",IF(COUNTIF(TOther[Frequency],$M$1)=0,0,IF(A1362=(A1362-DAY(A1362)+1+4*7-WEEKDAY(A1362-DAY(A1362)+8-4,1)),SUMIFS(TOther[Amount],TOther[Frequency],$M$1,TOther[Start Date],"&lt;="&amp;$A1362,TOther[End Date Calc],"&gt;="&amp;A1362),0)))</f>
        <v/>
      </c>
      <c r="N1362" s="8" t="str" cm="1">
        <f t="array" ref="N1362">IF(A1362="","",IF(COUNTIF(TOther[Frequency],$N$1)=0,0,SUMPRODUCT(--(IFERROR(MOD(A1362-TOther[Start Date],28),1)=0),--(TOther[Frequency]=$N$1),--(TOther[Start Date]&lt;=A1362),--(TOther[End Date Calc]&gt;=A1362),TOther[Amount])))</f>
        <v/>
      </c>
      <c r="O1362" s="8" t="str" cm="1">
        <f t="array" ref="O1362">IF(A1362="","",IF(COUNTIF(TOther[Frequency],$O$1)=0,0,SUMPRODUCT(--(IFERROR(MOD(A1362-TOther[Start Date],42),1)=0),--(TOther[Frequency]=$O$1),--(TOther[Start Date]&lt;=A1362),--(TOther[End Date Calc]&gt;=A1362),TOther[Amount])))</f>
        <v/>
      </c>
      <c r="P1362" s="8" t="str" cm="1">
        <f t="array" ref="P1362">IF(A1362="","",IF(COUNTIF(TOther[Frequency],$P$1)=0,0,SUMPRODUCT(--(IFERROR(MOD(A1362-TOther[Start Date],56),1)=0),--(TOther[Frequency]=$P$1),--(TOther[Start Date]&lt;=A1362),--(TOther[End Date Calc]&gt;=A1362),TOther[Amount])))</f>
        <v/>
      </c>
      <c r="Q1362" s="8" t="str">
        <f>IF(A1362="","",IF(COUNTIF(TOther[Frequency],$Q$1)=0,0,IF(B1362="N",SUMIFS(TOther[Amount],TOther[Frequency],$Q$1,TOther[Start Date],"&lt;="&amp;$A1362,TOther[End Date Calc],"&gt;="&amp;A1362,TOther[Start Day],DAY(A1362)),SUMIFS(TOther[Amount],TOther[Frequency],$Q$1,TOther[Start Date],"&lt;="&amp;$A1362,TOther[End Date Calc],"&gt;="&amp;A1362,TOther[Start Day],"&gt;="&amp;DAY(A1362)))))</f>
        <v/>
      </c>
      <c r="R1362" s="8" t="str" cm="1">
        <f t="array" ref="R1362">IF(A1362="","",IF(COUNTIF(TOther[Frequency],R$1)=0,0,SUMPRODUCT(--(TOther[Frequency]=R$1),--(TOther[Start Date]&lt;=A1362),--(TOther[End Date Calc]&gt;=A1362),IF(B1362="N",--(TOther[Start Day]=DAY(A1362)),--(TOther[Start Day]&gt;=DAY(A1362))),--(IFERROR(MOD(TOther[Start Month]-MONTH(A1362)+2,2),1)=0),TOther[Amount])))</f>
        <v/>
      </c>
      <c r="S1362" s="8" t="str" cm="1">
        <f t="array" ref="S1362">IF(A1362="","",IF(COUNTIF(TOther[Frequency],S$1)=0,0,SUMPRODUCT(--(TOther[Frequency]=S$1),--(TOther[Start Date]&lt;=A1362),--(TOther[End Date Calc]&gt;=A1362),IF(B1362="N",--(TOther[Start Day]=DAY(A1362)),--(TOther[Start Day]&gt;=DAY(A1362))),--(IFERROR(MOD(TOther[Start Month]-MONTH(A1362)+3,3),1)=0),TOther[Amount])))</f>
        <v/>
      </c>
      <c r="T1362" s="8" t="str" cm="1">
        <f t="array" ref="T1362">IF($A1362="","",IF(COUNTIF(TOther[Frequency],T$1)=0,0,SUMPRODUCT(--(TOther[Frequency]=T$1),--(TOther[Start Date]&lt;=$A1362),--(TOther[End Date Calc]&gt;=$A1362),IF($B1362="N",--(TOther[Start Day]=DAY($A1362)),--(TOther[Start Day]&gt;=DAY($A1362))),--(IFERROR(MOD(TOther[Start Month]-MONTH($A1362)+4,4),1)=0),TOther[Amount])))</f>
        <v/>
      </c>
      <c r="U1362" s="8" t="str" cm="1">
        <f t="array" ref="U1362">IF(A1362="","",IF(COUNTIF(TOther[Frequency],$U$1)=0,0,SUMPRODUCT(--(TOther[Frequency]=$U$1),--(TOther[Start Date]&lt;=A1362),--(TOther[End Date Calc]&gt;=A1362),IF(B1362="N",--(TOther[Start Day]=DAY(A1362)),--(TOther[Start Day]&gt;=DAY(A1362))),--(IFERROR(MOD(TOther[Start Month]-MONTH(A1362)+6,6),1)=0),TOther[Amount])))</f>
        <v/>
      </c>
      <c r="V1362" s="8" t="str" cm="1">
        <f t="array" ref="V1362">IF(A1362="","",IF(COUNTIF(TOther[Frequency],$V$1)=0,0,SUMPRODUCT(--(TOther[Frequency]=$V$1),--(TOther[Start Date]&lt;=A1362),--(TOther[End Date Calc]&gt;=A1362),IF(B1362="N",--(TOther[Start Day]=DAY(A1362)),--(TOther[Start Day]&gt;=DAY(A1362))),--(IFERROR(MOD(TOther[Start Month]-MONTH(A1362)+12,12),1)=0),TOther[Amount])))</f>
        <v/>
      </c>
      <c r="W1362" s="8" t="str">
        <f>IF(A1362="","",SUMIFS(TOther[Amount],TOther[Start Date],A1362,TOther[Frequency],$W$1))</f>
        <v/>
      </c>
      <c r="X1362" s="9" t="str">
        <f t="shared" si="105"/>
        <v/>
      </c>
      <c r="Y1362" s="9" t="str">
        <f t="shared" si="109"/>
        <v/>
      </c>
      <c r="Z1362" s="8" t="str" cm="1">
        <f t="array" ref="Z1362">IF(A1362="","",IF(COUNTIF('2) Income'!$D$13:$D$32,"Weekly")=0,0,SUMPRODUCT(--(IFERROR(MOD(A1362-'2) Income'!$F$13:$F$32,7),1)=0),--('2) Income'!$D$13:$D$32="Weekly"),--('2) Income'!$F$13:$F$32&lt;=A1362),'2) Income'!$E$13:$E$32)))</f>
        <v/>
      </c>
      <c r="AA1362" s="8" t="str" cm="1">
        <f t="array" ref="AA1362">IF(A1362="","",IF(COUNTIF('2) Income'!$D$13:$D$32,"Every Other Week")=0,0,SUMPRODUCT(--(IFERROR(MOD(A1362-'2) Income'!$F$13:$F$32,14),1)=0),--('2) Income'!$D$13:$D$32="Every Other Week"),--('2) Income'!$F$13:$F$32&lt;=A1362),'2) Income'!$E$13:$E$32)))</f>
        <v/>
      </c>
      <c r="AB1362" s="8" t="str">
        <f>IF(A1362="","",IF(COUNTIF('2) Income'!$D$13:$D$32,"1st and 15th")=0,0,IF(OR(DAY(A1362)=1,DAY(A1362)=15),SUMIFS('2) Income'!$E$13:$E$32,'2) Income'!$D$13:$D$32,"1st and 15th",'2) Income'!$F$13:$F$32,"&lt;="&amp;$A1362),0)))</f>
        <v/>
      </c>
      <c r="AC1362" s="8" t="str">
        <f>IF(A1362="","",IF(COUNTIF('2) Income'!$D$13:$D$32,"2nd Wednesday")=0,0,IF(A1362=(A1362-DAY(A1362)+1+2*7-WEEKDAY(A1362-DAY(A1362)+8-4,1)),SUMIFS('2) Income'!$E$13:$E$32,'2) Income'!$D$13:$D$32,"2nd Wednesday",'2) Income'!$F$13:$F$32,"&lt;="&amp;$A1362),0)))</f>
        <v/>
      </c>
      <c r="AD1362" s="8" t="str">
        <f>IF(A1362="","",IF(COUNTIF('2) Income'!$D$13:$D$32,"3rd Wednesday")=0,0,IF(A1362=(A1362-DAY(A1362)+1+3*7-WEEKDAY(A1362-DAY(A1362)+8-4,1)),SUMIFS('2) Income'!$E$13:$E$32,'2) Income'!$D$13:$D$32,"3rd Wednesday",'2) Income'!$F$13:$F$32,"&lt;="&amp;$A1362),0)))</f>
        <v/>
      </c>
      <c r="AE1362" s="8" t="str">
        <f>IF(A1362="","",IF(COUNTIF('2) Income'!$D$13:$D$32,"4th Wednesday")=0,0,IF(A1362=(A1362-DAY(A1362)+1+4*7-WEEKDAY(A1362-DAY(A1362)+8-4,1)),SUMIFS('2) Income'!$E$13:$E$32,'2) Income'!$D$13:$D$32,"4th Wednesday",'2) Income'!$F$13:$F$32,"&lt;="&amp;$A1362),0)))</f>
        <v/>
      </c>
      <c r="AF1362" s="8" t="str" cm="1">
        <f t="array" ref="AF1362">IF(A1362="","",IF(COUNTIF('2) Income'!$D$13:$D$32,"Every 4 Weeks")=0,0,SUMPRODUCT(--(IFERROR(MOD(A1362-'2) Income'!$F$13:$F$32,28),1)=0),--('2) Income'!$D$13:$D$32="Every 4 Weeks"),--('2) Income'!$F$13:$F$32&lt;=A1362),'2) Income'!$E$13:$E$32)))</f>
        <v/>
      </c>
      <c r="AG1362" s="8" t="str">
        <f>IF(A1362="","",IF(COUNTIF('2) Income'!$D$13:$D$32,"Monthly")=0,0,IF(B1362="N",SUMIFS('2) Income'!$E$13:$E$32,'2) Income'!$D$13:$D$32,"monthly",'2) Income'!$F$13:$F$32,"&lt;="&amp;$A1362,'2) Income'!$I$13:$I$32,DAY(A1362)),SUMIFS('2) Income'!$E$13:$E$32,'2) Income'!$D$13:$D$32,"monthly",'2) Income'!$F$13:$F$32,"&lt;="&amp;$A1362,'2) Income'!$I$13:$I$32,"&gt;="&amp;DAY(A1362)))))</f>
        <v/>
      </c>
      <c r="AH1362" s="8" t="str" cm="1">
        <f t="array" ref="AH1362">IF(A1362="","",IF(COUNTIF('2) Income'!$D$13:$D$32,"Yearly")=0,0,SUMPRODUCT(--('2) Income'!$D$13:$D$32="Yearly"),--('2) Income'!$F$13:$F$32&lt;=A1362),IF(B1362="N",--('2) Income'!$I$13:$I$32=DAY(A1362)),--('2) Income'!$I$13:$I$32&gt;=DAY(A1362))),--(IFERROR(MOD('2) Income'!$H$13:$H$32-MONTH(A1362)+12,12),1)=0),'2) Income'!$E$13:$E$32)))</f>
        <v/>
      </c>
      <c r="AI1362" s="8" t="str">
        <f>IF(A1362="","",IF(COUNTIF('2) Income'!$D$13:$D$32,"one-time")=0,0,SUMIFS('2) Income'!$E$13:$E$32,'2) Income'!$D$13:$D$32,"one-time",'2) Income'!$F$13:$F$32,"="&amp;$A1362)))</f>
        <v/>
      </c>
      <c r="AJ1362" s="9" t="str">
        <f t="shared" si="106"/>
        <v/>
      </c>
    </row>
    <row r="1363" spans="1:36">
      <c r="A1363" s="7" t="str">
        <f>IF(A1362="","",IF(A1362+1&lt;='1) Period'!$E$21,A1362+1,""))</f>
        <v/>
      </c>
      <c r="B1363" s="7" t="e">
        <f t="shared" si="107"/>
        <v>#VALUE!</v>
      </c>
      <c r="C1363" t="e">
        <f t="shared" si="108"/>
        <v>#VALUE!</v>
      </c>
      <c r="D1363" s="8" t="str">
        <f>IF(A1363="","",IF(TEXT(A1363,"dddd")='4) Happy Money'!$E$23,WAllowance,0))</f>
        <v/>
      </c>
      <c r="E1363" s="8" t="str">
        <f>IF(A1363="","",IF(B1363="N",SUMIF(TMonthly[Day of the Month],DAY(A1363),TMonthly[Amount]),SUMIF(TMonthly[Day of the Month],"&gt;="&amp;DAY(A1363),TMonthly[Amount])))</f>
        <v/>
      </c>
      <c r="F1363" s="8" t="str" cm="1">
        <f t="array" ref="F1363">IF(A1363="","",SUMPRODUCT(--(TYearly[Due Date]&lt;=A1363),IF(B1363="N",--(TYearly[Day]=DAY(A1363)),--(TYearly[Day]&gt;=DAY(A1363))),--(IFERROR(MOD(TYearly[Month]-MONTH(A1363)+12,12),1)=0),TYearly[Amount]))</f>
        <v/>
      </c>
      <c r="G1363" s="8" t="str">
        <f>IF(A1363="","",SUMIF(TOneTime[Due Date],A1363,TOneTime[Amount]))</f>
        <v/>
      </c>
      <c r="H1363" s="8" t="str" cm="1">
        <f t="array" ref="H1363">IF(A1363="","",IF(COUNTIF(TOther[Frequency],$H$1)=0,0,SUMPRODUCT(--(IFERROR(MOD(A1363-TOther[Start Date],7),1)=0),--(TOther[Frequency]=$H$1),--(TOther[Start Date]&lt;=A1363),--(TOther[End Date Calc]&gt;=A1363),TOther[Amount])))</f>
        <v/>
      </c>
      <c r="I1363" s="8" t="str" cm="1">
        <f t="array" ref="I1363">IF(A1363="","",IF(COUNTIF(TOther[Frequency],$I$1)=0,0,SUMPRODUCT(--(IFERROR(MOD(A1363-TOther[Start Date],14),1)=0),--(TOther[Frequency]=$I$1),--(TOther[Start Date]&lt;=A1363),--(TOther[End Date Calc]&gt;=A1363),TOther[Amount])))</f>
        <v/>
      </c>
      <c r="J1363" s="8" t="str">
        <f>IF(A1363="","",IF(COUNTIF(TOther[Frequency],$J$1)=0,0,IF(OR(DAY(A1363)=1,DAY(A1363)=15),SUMIFS(TOther[Amount],TOther[Frequency],$J$1,TOther[Start Date],"&lt;="&amp;$A1363,TOther[End Date Calc],"&gt;="&amp;A1363),0)))</f>
        <v/>
      </c>
      <c r="K1363" s="8" t="str">
        <f>IF(A1363="","",IF(COUNTIF(TOther[Frequency],$K$1)=0,0,IF(A1363=(A1363-DAY(A1363)+1+2*7-WEEKDAY(A1363-DAY(A1363)+8-4,1)),SUMIFS(TOther[Amount],TOther[Frequency],$K$1,TOther[Start Date],"&lt;="&amp;$A1363,TOther[End Date Calc],"&gt;="&amp;A1363),0)))</f>
        <v/>
      </c>
      <c r="L1363" s="8" t="str">
        <f>IF(A1363="","",IF(COUNTIF(TOther[Frequency],$L$1)=0,0,IF(A1363=(A1363-DAY(A1363)+1+3*7-WEEKDAY(A1363-DAY(A1363)+8-4,1)),SUMIFS(TOther[Amount],TOther[Frequency],$L$1,TOther[Start Date],"&lt;="&amp;$A1363,TOther[End Date Calc],"&gt;="&amp;A1363),0)))</f>
        <v/>
      </c>
      <c r="M1363" s="8" t="str">
        <f>IF(A1363="","",IF(COUNTIF(TOther[Frequency],$M$1)=0,0,IF(A1363=(A1363-DAY(A1363)+1+4*7-WEEKDAY(A1363-DAY(A1363)+8-4,1)),SUMIFS(TOther[Amount],TOther[Frequency],$M$1,TOther[Start Date],"&lt;="&amp;$A1363,TOther[End Date Calc],"&gt;="&amp;A1363),0)))</f>
        <v/>
      </c>
      <c r="N1363" s="8" t="str" cm="1">
        <f t="array" ref="N1363">IF(A1363="","",IF(COUNTIF(TOther[Frequency],$N$1)=0,0,SUMPRODUCT(--(IFERROR(MOD(A1363-TOther[Start Date],28),1)=0),--(TOther[Frequency]=$N$1),--(TOther[Start Date]&lt;=A1363),--(TOther[End Date Calc]&gt;=A1363),TOther[Amount])))</f>
        <v/>
      </c>
      <c r="O1363" s="8" t="str" cm="1">
        <f t="array" ref="O1363">IF(A1363="","",IF(COUNTIF(TOther[Frequency],$O$1)=0,0,SUMPRODUCT(--(IFERROR(MOD(A1363-TOther[Start Date],42),1)=0),--(TOther[Frequency]=$O$1),--(TOther[Start Date]&lt;=A1363),--(TOther[End Date Calc]&gt;=A1363),TOther[Amount])))</f>
        <v/>
      </c>
      <c r="P1363" s="8" t="str" cm="1">
        <f t="array" ref="P1363">IF(A1363="","",IF(COUNTIF(TOther[Frequency],$P$1)=0,0,SUMPRODUCT(--(IFERROR(MOD(A1363-TOther[Start Date],56),1)=0),--(TOther[Frequency]=$P$1),--(TOther[Start Date]&lt;=A1363),--(TOther[End Date Calc]&gt;=A1363),TOther[Amount])))</f>
        <v/>
      </c>
      <c r="Q1363" s="8" t="str">
        <f>IF(A1363="","",IF(COUNTIF(TOther[Frequency],$Q$1)=0,0,IF(B1363="N",SUMIFS(TOther[Amount],TOther[Frequency],$Q$1,TOther[Start Date],"&lt;="&amp;$A1363,TOther[End Date Calc],"&gt;="&amp;A1363,TOther[Start Day],DAY(A1363)),SUMIFS(TOther[Amount],TOther[Frequency],$Q$1,TOther[Start Date],"&lt;="&amp;$A1363,TOther[End Date Calc],"&gt;="&amp;A1363,TOther[Start Day],"&gt;="&amp;DAY(A1363)))))</f>
        <v/>
      </c>
      <c r="R1363" s="8" t="str" cm="1">
        <f t="array" ref="R1363">IF(A1363="","",IF(COUNTIF(TOther[Frequency],R$1)=0,0,SUMPRODUCT(--(TOther[Frequency]=R$1),--(TOther[Start Date]&lt;=A1363),--(TOther[End Date Calc]&gt;=A1363),IF(B1363="N",--(TOther[Start Day]=DAY(A1363)),--(TOther[Start Day]&gt;=DAY(A1363))),--(IFERROR(MOD(TOther[Start Month]-MONTH(A1363)+2,2),1)=0),TOther[Amount])))</f>
        <v/>
      </c>
      <c r="S1363" s="8" t="str" cm="1">
        <f t="array" ref="S1363">IF(A1363="","",IF(COUNTIF(TOther[Frequency],S$1)=0,0,SUMPRODUCT(--(TOther[Frequency]=S$1),--(TOther[Start Date]&lt;=A1363),--(TOther[End Date Calc]&gt;=A1363),IF(B1363="N",--(TOther[Start Day]=DAY(A1363)),--(TOther[Start Day]&gt;=DAY(A1363))),--(IFERROR(MOD(TOther[Start Month]-MONTH(A1363)+3,3),1)=0),TOther[Amount])))</f>
        <v/>
      </c>
      <c r="T1363" s="8" t="str" cm="1">
        <f t="array" ref="T1363">IF($A1363="","",IF(COUNTIF(TOther[Frequency],T$1)=0,0,SUMPRODUCT(--(TOther[Frequency]=T$1),--(TOther[Start Date]&lt;=$A1363),--(TOther[End Date Calc]&gt;=$A1363),IF($B1363="N",--(TOther[Start Day]=DAY($A1363)),--(TOther[Start Day]&gt;=DAY($A1363))),--(IFERROR(MOD(TOther[Start Month]-MONTH($A1363)+4,4),1)=0),TOther[Amount])))</f>
        <v/>
      </c>
      <c r="U1363" s="8" t="str" cm="1">
        <f t="array" ref="U1363">IF(A1363="","",IF(COUNTIF(TOther[Frequency],$U$1)=0,0,SUMPRODUCT(--(TOther[Frequency]=$U$1),--(TOther[Start Date]&lt;=A1363),--(TOther[End Date Calc]&gt;=A1363),IF(B1363="N",--(TOther[Start Day]=DAY(A1363)),--(TOther[Start Day]&gt;=DAY(A1363))),--(IFERROR(MOD(TOther[Start Month]-MONTH(A1363)+6,6),1)=0),TOther[Amount])))</f>
        <v/>
      </c>
      <c r="V1363" s="8" t="str" cm="1">
        <f t="array" ref="V1363">IF(A1363="","",IF(COUNTIF(TOther[Frequency],$V$1)=0,0,SUMPRODUCT(--(TOther[Frequency]=$V$1),--(TOther[Start Date]&lt;=A1363),--(TOther[End Date Calc]&gt;=A1363),IF(B1363="N",--(TOther[Start Day]=DAY(A1363)),--(TOther[Start Day]&gt;=DAY(A1363))),--(IFERROR(MOD(TOther[Start Month]-MONTH(A1363)+12,12),1)=0),TOther[Amount])))</f>
        <v/>
      </c>
      <c r="W1363" s="8" t="str">
        <f>IF(A1363="","",SUMIFS(TOther[Amount],TOther[Start Date],A1363,TOther[Frequency],$W$1))</f>
        <v/>
      </c>
      <c r="X1363" s="9" t="str">
        <f t="shared" si="105"/>
        <v/>
      </c>
      <c r="Y1363" s="9" t="str">
        <f t="shared" si="109"/>
        <v/>
      </c>
      <c r="Z1363" s="8" t="str" cm="1">
        <f t="array" ref="Z1363">IF(A1363="","",IF(COUNTIF('2) Income'!$D$13:$D$32,"Weekly")=0,0,SUMPRODUCT(--(IFERROR(MOD(A1363-'2) Income'!$F$13:$F$32,7),1)=0),--('2) Income'!$D$13:$D$32="Weekly"),--('2) Income'!$F$13:$F$32&lt;=A1363),'2) Income'!$E$13:$E$32)))</f>
        <v/>
      </c>
      <c r="AA1363" s="8" t="str" cm="1">
        <f t="array" ref="AA1363">IF(A1363="","",IF(COUNTIF('2) Income'!$D$13:$D$32,"Every Other Week")=0,0,SUMPRODUCT(--(IFERROR(MOD(A1363-'2) Income'!$F$13:$F$32,14),1)=0),--('2) Income'!$D$13:$D$32="Every Other Week"),--('2) Income'!$F$13:$F$32&lt;=A1363),'2) Income'!$E$13:$E$32)))</f>
        <v/>
      </c>
      <c r="AB1363" s="8" t="str">
        <f>IF(A1363="","",IF(COUNTIF('2) Income'!$D$13:$D$32,"1st and 15th")=0,0,IF(OR(DAY(A1363)=1,DAY(A1363)=15),SUMIFS('2) Income'!$E$13:$E$32,'2) Income'!$D$13:$D$32,"1st and 15th",'2) Income'!$F$13:$F$32,"&lt;="&amp;$A1363),0)))</f>
        <v/>
      </c>
      <c r="AC1363" s="8" t="str">
        <f>IF(A1363="","",IF(COUNTIF('2) Income'!$D$13:$D$32,"2nd Wednesday")=0,0,IF(A1363=(A1363-DAY(A1363)+1+2*7-WEEKDAY(A1363-DAY(A1363)+8-4,1)),SUMIFS('2) Income'!$E$13:$E$32,'2) Income'!$D$13:$D$32,"2nd Wednesday",'2) Income'!$F$13:$F$32,"&lt;="&amp;$A1363),0)))</f>
        <v/>
      </c>
      <c r="AD1363" s="8" t="str">
        <f>IF(A1363="","",IF(COUNTIF('2) Income'!$D$13:$D$32,"3rd Wednesday")=0,0,IF(A1363=(A1363-DAY(A1363)+1+3*7-WEEKDAY(A1363-DAY(A1363)+8-4,1)),SUMIFS('2) Income'!$E$13:$E$32,'2) Income'!$D$13:$D$32,"3rd Wednesday",'2) Income'!$F$13:$F$32,"&lt;="&amp;$A1363),0)))</f>
        <v/>
      </c>
      <c r="AE1363" s="8" t="str">
        <f>IF(A1363="","",IF(COUNTIF('2) Income'!$D$13:$D$32,"4th Wednesday")=0,0,IF(A1363=(A1363-DAY(A1363)+1+4*7-WEEKDAY(A1363-DAY(A1363)+8-4,1)),SUMIFS('2) Income'!$E$13:$E$32,'2) Income'!$D$13:$D$32,"4th Wednesday",'2) Income'!$F$13:$F$32,"&lt;="&amp;$A1363),0)))</f>
        <v/>
      </c>
      <c r="AF1363" s="8" t="str" cm="1">
        <f t="array" ref="AF1363">IF(A1363="","",IF(COUNTIF('2) Income'!$D$13:$D$32,"Every 4 Weeks")=0,0,SUMPRODUCT(--(IFERROR(MOD(A1363-'2) Income'!$F$13:$F$32,28),1)=0),--('2) Income'!$D$13:$D$32="Every 4 Weeks"),--('2) Income'!$F$13:$F$32&lt;=A1363),'2) Income'!$E$13:$E$32)))</f>
        <v/>
      </c>
      <c r="AG1363" s="8" t="str">
        <f>IF(A1363="","",IF(COUNTIF('2) Income'!$D$13:$D$32,"Monthly")=0,0,IF(B1363="N",SUMIFS('2) Income'!$E$13:$E$32,'2) Income'!$D$13:$D$32,"monthly",'2) Income'!$F$13:$F$32,"&lt;="&amp;$A1363,'2) Income'!$I$13:$I$32,DAY(A1363)),SUMIFS('2) Income'!$E$13:$E$32,'2) Income'!$D$13:$D$32,"monthly",'2) Income'!$F$13:$F$32,"&lt;="&amp;$A1363,'2) Income'!$I$13:$I$32,"&gt;="&amp;DAY(A1363)))))</f>
        <v/>
      </c>
      <c r="AH1363" s="8" t="str" cm="1">
        <f t="array" ref="AH1363">IF(A1363="","",IF(COUNTIF('2) Income'!$D$13:$D$32,"Yearly")=0,0,SUMPRODUCT(--('2) Income'!$D$13:$D$32="Yearly"),--('2) Income'!$F$13:$F$32&lt;=A1363),IF(B1363="N",--('2) Income'!$I$13:$I$32=DAY(A1363)),--('2) Income'!$I$13:$I$32&gt;=DAY(A1363))),--(IFERROR(MOD('2) Income'!$H$13:$H$32-MONTH(A1363)+12,12),1)=0),'2) Income'!$E$13:$E$32)))</f>
        <v/>
      </c>
      <c r="AI1363" s="8" t="str">
        <f>IF(A1363="","",IF(COUNTIF('2) Income'!$D$13:$D$32,"one-time")=0,0,SUMIFS('2) Income'!$E$13:$E$32,'2) Income'!$D$13:$D$32,"one-time",'2) Income'!$F$13:$F$32,"="&amp;$A1363)))</f>
        <v/>
      </c>
      <c r="AJ1363" s="9" t="str">
        <f t="shared" si="106"/>
        <v/>
      </c>
    </row>
    <row r="1364" spans="1:36">
      <c r="A1364" s="7" t="str">
        <f>IF(A1363="","",IF(A1363+1&lt;='1) Period'!$E$21,A1363+1,""))</f>
        <v/>
      </c>
      <c r="B1364" s="7" t="e">
        <f t="shared" si="107"/>
        <v>#VALUE!</v>
      </c>
      <c r="C1364" t="e">
        <f t="shared" si="108"/>
        <v>#VALUE!</v>
      </c>
      <c r="D1364" s="8" t="str">
        <f>IF(A1364="","",IF(TEXT(A1364,"dddd")='4) Happy Money'!$E$23,WAllowance,0))</f>
        <v/>
      </c>
      <c r="E1364" s="8" t="str">
        <f>IF(A1364="","",IF(B1364="N",SUMIF(TMonthly[Day of the Month],DAY(A1364),TMonthly[Amount]),SUMIF(TMonthly[Day of the Month],"&gt;="&amp;DAY(A1364),TMonthly[Amount])))</f>
        <v/>
      </c>
      <c r="F1364" s="8" t="str" cm="1">
        <f t="array" ref="F1364">IF(A1364="","",SUMPRODUCT(--(TYearly[Due Date]&lt;=A1364),IF(B1364="N",--(TYearly[Day]=DAY(A1364)),--(TYearly[Day]&gt;=DAY(A1364))),--(IFERROR(MOD(TYearly[Month]-MONTH(A1364)+12,12),1)=0),TYearly[Amount]))</f>
        <v/>
      </c>
      <c r="G1364" s="8" t="str">
        <f>IF(A1364="","",SUMIF(TOneTime[Due Date],A1364,TOneTime[Amount]))</f>
        <v/>
      </c>
      <c r="H1364" s="8" t="str" cm="1">
        <f t="array" ref="H1364">IF(A1364="","",IF(COUNTIF(TOther[Frequency],$H$1)=0,0,SUMPRODUCT(--(IFERROR(MOD(A1364-TOther[Start Date],7),1)=0),--(TOther[Frequency]=$H$1),--(TOther[Start Date]&lt;=A1364),--(TOther[End Date Calc]&gt;=A1364),TOther[Amount])))</f>
        <v/>
      </c>
      <c r="I1364" s="8" t="str" cm="1">
        <f t="array" ref="I1364">IF(A1364="","",IF(COUNTIF(TOther[Frequency],$I$1)=0,0,SUMPRODUCT(--(IFERROR(MOD(A1364-TOther[Start Date],14),1)=0),--(TOther[Frequency]=$I$1),--(TOther[Start Date]&lt;=A1364),--(TOther[End Date Calc]&gt;=A1364),TOther[Amount])))</f>
        <v/>
      </c>
      <c r="J1364" s="8" t="str">
        <f>IF(A1364="","",IF(COUNTIF(TOther[Frequency],$J$1)=0,0,IF(OR(DAY(A1364)=1,DAY(A1364)=15),SUMIFS(TOther[Amount],TOther[Frequency],$J$1,TOther[Start Date],"&lt;="&amp;$A1364,TOther[End Date Calc],"&gt;="&amp;A1364),0)))</f>
        <v/>
      </c>
      <c r="K1364" s="8" t="str">
        <f>IF(A1364="","",IF(COUNTIF(TOther[Frequency],$K$1)=0,0,IF(A1364=(A1364-DAY(A1364)+1+2*7-WEEKDAY(A1364-DAY(A1364)+8-4,1)),SUMIFS(TOther[Amount],TOther[Frequency],$K$1,TOther[Start Date],"&lt;="&amp;$A1364,TOther[End Date Calc],"&gt;="&amp;A1364),0)))</f>
        <v/>
      </c>
      <c r="L1364" s="8" t="str">
        <f>IF(A1364="","",IF(COUNTIF(TOther[Frequency],$L$1)=0,0,IF(A1364=(A1364-DAY(A1364)+1+3*7-WEEKDAY(A1364-DAY(A1364)+8-4,1)),SUMIFS(TOther[Amount],TOther[Frequency],$L$1,TOther[Start Date],"&lt;="&amp;$A1364,TOther[End Date Calc],"&gt;="&amp;A1364),0)))</f>
        <v/>
      </c>
      <c r="M1364" s="8" t="str">
        <f>IF(A1364="","",IF(COUNTIF(TOther[Frequency],$M$1)=0,0,IF(A1364=(A1364-DAY(A1364)+1+4*7-WEEKDAY(A1364-DAY(A1364)+8-4,1)),SUMIFS(TOther[Amount],TOther[Frequency],$M$1,TOther[Start Date],"&lt;="&amp;$A1364,TOther[End Date Calc],"&gt;="&amp;A1364),0)))</f>
        <v/>
      </c>
      <c r="N1364" s="8" t="str" cm="1">
        <f t="array" ref="N1364">IF(A1364="","",IF(COUNTIF(TOther[Frequency],$N$1)=0,0,SUMPRODUCT(--(IFERROR(MOD(A1364-TOther[Start Date],28),1)=0),--(TOther[Frequency]=$N$1),--(TOther[Start Date]&lt;=A1364),--(TOther[End Date Calc]&gt;=A1364),TOther[Amount])))</f>
        <v/>
      </c>
      <c r="O1364" s="8" t="str" cm="1">
        <f t="array" ref="O1364">IF(A1364="","",IF(COUNTIF(TOther[Frequency],$O$1)=0,0,SUMPRODUCT(--(IFERROR(MOD(A1364-TOther[Start Date],42),1)=0),--(TOther[Frequency]=$O$1),--(TOther[Start Date]&lt;=A1364),--(TOther[End Date Calc]&gt;=A1364),TOther[Amount])))</f>
        <v/>
      </c>
      <c r="P1364" s="8" t="str" cm="1">
        <f t="array" ref="P1364">IF(A1364="","",IF(COUNTIF(TOther[Frequency],$P$1)=0,0,SUMPRODUCT(--(IFERROR(MOD(A1364-TOther[Start Date],56),1)=0),--(TOther[Frequency]=$P$1),--(TOther[Start Date]&lt;=A1364),--(TOther[End Date Calc]&gt;=A1364),TOther[Amount])))</f>
        <v/>
      </c>
      <c r="Q1364" s="8" t="str">
        <f>IF(A1364="","",IF(COUNTIF(TOther[Frequency],$Q$1)=0,0,IF(B1364="N",SUMIFS(TOther[Amount],TOther[Frequency],$Q$1,TOther[Start Date],"&lt;="&amp;$A1364,TOther[End Date Calc],"&gt;="&amp;A1364,TOther[Start Day],DAY(A1364)),SUMIFS(TOther[Amount],TOther[Frequency],$Q$1,TOther[Start Date],"&lt;="&amp;$A1364,TOther[End Date Calc],"&gt;="&amp;A1364,TOther[Start Day],"&gt;="&amp;DAY(A1364)))))</f>
        <v/>
      </c>
      <c r="R1364" s="8" t="str" cm="1">
        <f t="array" ref="R1364">IF(A1364="","",IF(COUNTIF(TOther[Frequency],R$1)=0,0,SUMPRODUCT(--(TOther[Frequency]=R$1),--(TOther[Start Date]&lt;=A1364),--(TOther[End Date Calc]&gt;=A1364),IF(B1364="N",--(TOther[Start Day]=DAY(A1364)),--(TOther[Start Day]&gt;=DAY(A1364))),--(IFERROR(MOD(TOther[Start Month]-MONTH(A1364)+2,2),1)=0),TOther[Amount])))</f>
        <v/>
      </c>
      <c r="S1364" s="8" t="str" cm="1">
        <f t="array" ref="S1364">IF(A1364="","",IF(COUNTIF(TOther[Frequency],S$1)=0,0,SUMPRODUCT(--(TOther[Frequency]=S$1),--(TOther[Start Date]&lt;=A1364),--(TOther[End Date Calc]&gt;=A1364),IF(B1364="N",--(TOther[Start Day]=DAY(A1364)),--(TOther[Start Day]&gt;=DAY(A1364))),--(IFERROR(MOD(TOther[Start Month]-MONTH(A1364)+3,3),1)=0),TOther[Amount])))</f>
        <v/>
      </c>
      <c r="T1364" s="8" t="str" cm="1">
        <f t="array" ref="T1364">IF($A1364="","",IF(COUNTIF(TOther[Frequency],T$1)=0,0,SUMPRODUCT(--(TOther[Frequency]=T$1),--(TOther[Start Date]&lt;=$A1364),--(TOther[End Date Calc]&gt;=$A1364),IF($B1364="N",--(TOther[Start Day]=DAY($A1364)),--(TOther[Start Day]&gt;=DAY($A1364))),--(IFERROR(MOD(TOther[Start Month]-MONTH($A1364)+4,4),1)=0),TOther[Amount])))</f>
        <v/>
      </c>
      <c r="U1364" s="8" t="str" cm="1">
        <f t="array" ref="U1364">IF(A1364="","",IF(COUNTIF(TOther[Frequency],$U$1)=0,0,SUMPRODUCT(--(TOther[Frequency]=$U$1),--(TOther[Start Date]&lt;=A1364),--(TOther[End Date Calc]&gt;=A1364),IF(B1364="N",--(TOther[Start Day]=DAY(A1364)),--(TOther[Start Day]&gt;=DAY(A1364))),--(IFERROR(MOD(TOther[Start Month]-MONTH(A1364)+6,6),1)=0),TOther[Amount])))</f>
        <v/>
      </c>
      <c r="V1364" s="8" t="str" cm="1">
        <f t="array" ref="V1364">IF(A1364="","",IF(COUNTIF(TOther[Frequency],$V$1)=0,0,SUMPRODUCT(--(TOther[Frequency]=$V$1),--(TOther[Start Date]&lt;=A1364),--(TOther[End Date Calc]&gt;=A1364),IF(B1364="N",--(TOther[Start Day]=DAY(A1364)),--(TOther[Start Day]&gt;=DAY(A1364))),--(IFERROR(MOD(TOther[Start Month]-MONTH(A1364)+12,12),1)=0),TOther[Amount])))</f>
        <v/>
      </c>
      <c r="W1364" s="8" t="str">
        <f>IF(A1364="","",SUMIFS(TOther[Amount],TOther[Start Date],A1364,TOther[Frequency],$W$1))</f>
        <v/>
      </c>
      <c r="X1364" s="9" t="str">
        <f t="shared" si="105"/>
        <v/>
      </c>
      <c r="Y1364" s="9" t="str">
        <f t="shared" si="109"/>
        <v/>
      </c>
      <c r="Z1364" s="8" t="str" cm="1">
        <f t="array" ref="Z1364">IF(A1364="","",IF(COUNTIF('2) Income'!$D$13:$D$32,"Weekly")=0,0,SUMPRODUCT(--(IFERROR(MOD(A1364-'2) Income'!$F$13:$F$32,7),1)=0),--('2) Income'!$D$13:$D$32="Weekly"),--('2) Income'!$F$13:$F$32&lt;=A1364),'2) Income'!$E$13:$E$32)))</f>
        <v/>
      </c>
      <c r="AA1364" s="8" t="str" cm="1">
        <f t="array" ref="AA1364">IF(A1364="","",IF(COUNTIF('2) Income'!$D$13:$D$32,"Every Other Week")=0,0,SUMPRODUCT(--(IFERROR(MOD(A1364-'2) Income'!$F$13:$F$32,14),1)=0),--('2) Income'!$D$13:$D$32="Every Other Week"),--('2) Income'!$F$13:$F$32&lt;=A1364),'2) Income'!$E$13:$E$32)))</f>
        <v/>
      </c>
      <c r="AB1364" s="8" t="str">
        <f>IF(A1364="","",IF(COUNTIF('2) Income'!$D$13:$D$32,"1st and 15th")=0,0,IF(OR(DAY(A1364)=1,DAY(A1364)=15),SUMIFS('2) Income'!$E$13:$E$32,'2) Income'!$D$13:$D$32,"1st and 15th",'2) Income'!$F$13:$F$32,"&lt;="&amp;$A1364),0)))</f>
        <v/>
      </c>
      <c r="AC1364" s="8" t="str">
        <f>IF(A1364="","",IF(COUNTIF('2) Income'!$D$13:$D$32,"2nd Wednesday")=0,0,IF(A1364=(A1364-DAY(A1364)+1+2*7-WEEKDAY(A1364-DAY(A1364)+8-4,1)),SUMIFS('2) Income'!$E$13:$E$32,'2) Income'!$D$13:$D$32,"2nd Wednesday",'2) Income'!$F$13:$F$32,"&lt;="&amp;$A1364),0)))</f>
        <v/>
      </c>
      <c r="AD1364" s="8" t="str">
        <f>IF(A1364="","",IF(COUNTIF('2) Income'!$D$13:$D$32,"3rd Wednesday")=0,0,IF(A1364=(A1364-DAY(A1364)+1+3*7-WEEKDAY(A1364-DAY(A1364)+8-4,1)),SUMIFS('2) Income'!$E$13:$E$32,'2) Income'!$D$13:$D$32,"3rd Wednesday",'2) Income'!$F$13:$F$32,"&lt;="&amp;$A1364),0)))</f>
        <v/>
      </c>
      <c r="AE1364" s="8" t="str">
        <f>IF(A1364="","",IF(COUNTIF('2) Income'!$D$13:$D$32,"4th Wednesday")=0,0,IF(A1364=(A1364-DAY(A1364)+1+4*7-WEEKDAY(A1364-DAY(A1364)+8-4,1)),SUMIFS('2) Income'!$E$13:$E$32,'2) Income'!$D$13:$D$32,"4th Wednesday",'2) Income'!$F$13:$F$32,"&lt;="&amp;$A1364),0)))</f>
        <v/>
      </c>
      <c r="AF1364" s="8" t="str" cm="1">
        <f t="array" ref="AF1364">IF(A1364="","",IF(COUNTIF('2) Income'!$D$13:$D$32,"Every 4 Weeks")=0,0,SUMPRODUCT(--(IFERROR(MOD(A1364-'2) Income'!$F$13:$F$32,28),1)=0),--('2) Income'!$D$13:$D$32="Every 4 Weeks"),--('2) Income'!$F$13:$F$32&lt;=A1364),'2) Income'!$E$13:$E$32)))</f>
        <v/>
      </c>
      <c r="AG1364" s="8" t="str">
        <f>IF(A1364="","",IF(COUNTIF('2) Income'!$D$13:$D$32,"Monthly")=0,0,IF(B1364="N",SUMIFS('2) Income'!$E$13:$E$32,'2) Income'!$D$13:$D$32,"monthly",'2) Income'!$F$13:$F$32,"&lt;="&amp;$A1364,'2) Income'!$I$13:$I$32,DAY(A1364)),SUMIFS('2) Income'!$E$13:$E$32,'2) Income'!$D$13:$D$32,"monthly",'2) Income'!$F$13:$F$32,"&lt;="&amp;$A1364,'2) Income'!$I$13:$I$32,"&gt;="&amp;DAY(A1364)))))</f>
        <v/>
      </c>
      <c r="AH1364" s="8" t="str" cm="1">
        <f t="array" ref="AH1364">IF(A1364="","",IF(COUNTIF('2) Income'!$D$13:$D$32,"Yearly")=0,0,SUMPRODUCT(--('2) Income'!$D$13:$D$32="Yearly"),--('2) Income'!$F$13:$F$32&lt;=A1364),IF(B1364="N",--('2) Income'!$I$13:$I$32=DAY(A1364)),--('2) Income'!$I$13:$I$32&gt;=DAY(A1364))),--(IFERROR(MOD('2) Income'!$H$13:$H$32-MONTH(A1364)+12,12),1)=0),'2) Income'!$E$13:$E$32)))</f>
        <v/>
      </c>
      <c r="AI1364" s="8" t="str">
        <f>IF(A1364="","",IF(COUNTIF('2) Income'!$D$13:$D$32,"one-time")=0,0,SUMIFS('2) Income'!$E$13:$E$32,'2) Income'!$D$13:$D$32,"one-time",'2) Income'!$F$13:$F$32,"="&amp;$A1364)))</f>
        <v/>
      </c>
      <c r="AJ1364" s="9" t="str">
        <f t="shared" si="106"/>
        <v/>
      </c>
    </row>
    <row r="1365" spans="1:36">
      <c r="A1365" s="7" t="str">
        <f>IF(A1364="","",IF(A1364+1&lt;='1) Period'!$E$21,A1364+1,""))</f>
        <v/>
      </c>
      <c r="B1365" s="7" t="e">
        <f t="shared" si="107"/>
        <v>#VALUE!</v>
      </c>
      <c r="C1365" t="e">
        <f t="shared" si="108"/>
        <v>#VALUE!</v>
      </c>
      <c r="D1365" s="8" t="str">
        <f>IF(A1365="","",IF(TEXT(A1365,"dddd")='4) Happy Money'!$E$23,WAllowance,0))</f>
        <v/>
      </c>
      <c r="E1365" s="8" t="str">
        <f>IF(A1365="","",IF(B1365="N",SUMIF(TMonthly[Day of the Month],DAY(A1365),TMonthly[Amount]),SUMIF(TMonthly[Day of the Month],"&gt;="&amp;DAY(A1365),TMonthly[Amount])))</f>
        <v/>
      </c>
      <c r="F1365" s="8" t="str" cm="1">
        <f t="array" ref="F1365">IF(A1365="","",SUMPRODUCT(--(TYearly[Due Date]&lt;=A1365),IF(B1365="N",--(TYearly[Day]=DAY(A1365)),--(TYearly[Day]&gt;=DAY(A1365))),--(IFERROR(MOD(TYearly[Month]-MONTH(A1365)+12,12),1)=0),TYearly[Amount]))</f>
        <v/>
      </c>
      <c r="G1365" s="8" t="str">
        <f>IF(A1365="","",SUMIF(TOneTime[Due Date],A1365,TOneTime[Amount]))</f>
        <v/>
      </c>
      <c r="H1365" s="8" t="str" cm="1">
        <f t="array" ref="H1365">IF(A1365="","",IF(COUNTIF(TOther[Frequency],$H$1)=0,0,SUMPRODUCT(--(IFERROR(MOD(A1365-TOther[Start Date],7),1)=0),--(TOther[Frequency]=$H$1),--(TOther[Start Date]&lt;=A1365),--(TOther[End Date Calc]&gt;=A1365),TOther[Amount])))</f>
        <v/>
      </c>
      <c r="I1365" s="8" t="str" cm="1">
        <f t="array" ref="I1365">IF(A1365="","",IF(COUNTIF(TOther[Frequency],$I$1)=0,0,SUMPRODUCT(--(IFERROR(MOD(A1365-TOther[Start Date],14),1)=0),--(TOther[Frequency]=$I$1),--(TOther[Start Date]&lt;=A1365),--(TOther[End Date Calc]&gt;=A1365),TOther[Amount])))</f>
        <v/>
      </c>
      <c r="J1365" s="8" t="str">
        <f>IF(A1365="","",IF(COUNTIF(TOther[Frequency],$J$1)=0,0,IF(OR(DAY(A1365)=1,DAY(A1365)=15),SUMIFS(TOther[Amount],TOther[Frequency],$J$1,TOther[Start Date],"&lt;="&amp;$A1365,TOther[End Date Calc],"&gt;="&amp;A1365),0)))</f>
        <v/>
      </c>
      <c r="K1365" s="8" t="str">
        <f>IF(A1365="","",IF(COUNTIF(TOther[Frequency],$K$1)=0,0,IF(A1365=(A1365-DAY(A1365)+1+2*7-WEEKDAY(A1365-DAY(A1365)+8-4,1)),SUMIFS(TOther[Amount],TOther[Frequency],$K$1,TOther[Start Date],"&lt;="&amp;$A1365,TOther[End Date Calc],"&gt;="&amp;A1365),0)))</f>
        <v/>
      </c>
      <c r="L1365" s="8" t="str">
        <f>IF(A1365="","",IF(COUNTIF(TOther[Frequency],$L$1)=0,0,IF(A1365=(A1365-DAY(A1365)+1+3*7-WEEKDAY(A1365-DAY(A1365)+8-4,1)),SUMIFS(TOther[Amount],TOther[Frequency],$L$1,TOther[Start Date],"&lt;="&amp;$A1365,TOther[End Date Calc],"&gt;="&amp;A1365),0)))</f>
        <v/>
      </c>
      <c r="M1365" s="8" t="str">
        <f>IF(A1365="","",IF(COUNTIF(TOther[Frequency],$M$1)=0,0,IF(A1365=(A1365-DAY(A1365)+1+4*7-WEEKDAY(A1365-DAY(A1365)+8-4,1)),SUMIFS(TOther[Amount],TOther[Frequency],$M$1,TOther[Start Date],"&lt;="&amp;$A1365,TOther[End Date Calc],"&gt;="&amp;A1365),0)))</f>
        <v/>
      </c>
      <c r="N1365" s="8" t="str" cm="1">
        <f t="array" ref="N1365">IF(A1365="","",IF(COUNTIF(TOther[Frequency],$N$1)=0,0,SUMPRODUCT(--(IFERROR(MOD(A1365-TOther[Start Date],28),1)=0),--(TOther[Frequency]=$N$1),--(TOther[Start Date]&lt;=A1365),--(TOther[End Date Calc]&gt;=A1365),TOther[Amount])))</f>
        <v/>
      </c>
      <c r="O1365" s="8" t="str" cm="1">
        <f t="array" ref="O1365">IF(A1365="","",IF(COUNTIF(TOther[Frequency],$O$1)=0,0,SUMPRODUCT(--(IFERROR(MOD(A1365-TOther[Start Date],42),1)=0),--(TOther[Frequency]=$O$1),--(TOther[Start Date]&lt;=A1365),--(TOther[End Date Calc]&gt;=A1365),TOther[Amount])))</f>
        <v/>
      </c>
      <c r="P1365" s="8" t="str" cm="1">
        <f t="array" ref="P1365">IF(A1365="","",IF(COUNTIF(TOther[Frequency],$P$1)=0,0,SUMPRODUCT(--(IFERROR(MOD(A1365-TOther[Start Date],56),1)=0),--(TOther[Frequency]=$P$1),--(TOther[Start Date]&lt;=A1365),--(TOther[End Date Calc]&gt;=A1365),TOther[Amount])))</f>
        <v/>
      </c>
      <c r="Q1365" s="8" t="str">
        <f>IF(A1365="","",IF(COUNTIF(TOther[Frequency],$Q$1)=0,0,IF(B1365="N",SUMIFS(TOther[Amount],TOther[Frequency],$Q$1,TOther[Start Date],"&lt;="&amp;$A1365,TOther[End Date Calc],"&gt;="&amp;A1365,TOther[Start Day],DAY(A1365)),SUMIFS(TOther[Amount],TOther[Frequency],$Q$1,TOther[Start Date],"&lt;="&amp;$A1365,TOther[End Date Calc],"&gt;="&amp;A1365,TOther[Start Day],"&gt;="&amp;DAY(A1365)))))</f>
        <v/>
      </c>
      <c r="R1365" s="8" t="str" cm="1">
        <f t="array" ref="R1365">IF(A1365="","",IF(COUNTIF(TOther[Frequency],R$1)=0,0,SUMPRODUCT(--(TOther[Frequency]=R$1),--(TOther[Start Date]&lt;=A1365),--(TOther[End Date Calc]&gt;=A1365),IF(B1365="N",--(TOther[Start Day]=DAY(A1365)),--(TOther[Start Day]&gt;=DAY(A1365))),--(IFERROR(MOD(TOther[Start Month]-MONTH(A1365)+2,2),1)=0),TOther[Amount])))</f>
        <v/>
      </c>
      <c r="S1365" s="8" t="str" cm="1">
        <f t="array" ref="S1365">IF(A1365="","",IF(COUNTIF(TOther[Frequency],S$1)=0,0,SUMPRODUCT(--(TOther[Frequency]=S$1),--(TOther[Start Date]&lt;=A1365),--(TOther[End Date Calc]&gt;=A1365),IF(B1365="N",--(TOther[Start Day]=DAY(A1365)),--(TOther[Start Day]&gt;=DAY(A1365))),--(IFERROR(MOD(TOther[Start Month]-MONTH(A1365)+3,3),1)=0),TOther[Amount])))</f>
        <v/>
      </c>
      <c r="T1365" s="8" t="str" cm="1">
        <f t="array" ref="T1365">IF($A1365="","",IF(COUNTIF(TOther[Frequency],T$1)=0,0,SUMPRODUCT(--(TOther[Frequency]=T$1),--(TOther[Start Date]&lt;=$A1365),--(TOther[End Date Calc]&gt;=$A1365),IF($B1365="N",--(TOther[Start Day]=DAY($A1365)),--(TOther[Start Day]&gt;=DAY($A1365))),--(IFERROR(MOD(TOther[Start Month]-MONTH($A1365)+4,4),1)=0),TOther[Amount])))</f>
        <v/>
      </c>
      <c r="U1365" s="8" t="str" cm="1">
        <f t="array" ref="U1365">IF(A1365="","",IF(COUNTIF(TOther[Frequency],$U$1)=0,0,SUMPRODUCT(--(TOther[Frequency]=$U$1),--(TOther[Start Date]&lt;=A1365),--(TOther[End Date Calc]&gt;=A1365),IF(B1365="N",--(TOther[Start Day]=DAY(A1365)),--(TOther[Start Day]&gt;=DAY(A1365))),--(IFERROR(MOD(TOther[Start Month]-MONTH(A1365)+6,6),1)=0),TOther[Amount])))</f>
        <v/>
      </c>
      <c r="V1365" s="8" t="str" cm="1">
        <f t="array" ref="V1365">IF(A1365="","",IF(COUNTIF(TOther[Frequency],$V$1)=0,0,SUMPRODUCT(--(TOther[Frequency]=$V$1),--(TOther[Start Date]&lt;=A1365),--(TOther[End Date Calc]&gt;=A1365),IF(B1365="N",--(TOther[Start Day]=DAY(A1365)),--(TOther[Start Day]&gt;=DAY(A1365))),--(IFERROR(MOD(TOther[Start Month]-MONTH(A1365)+12,12),1)=0),TOther[Amount])))</f>
        <v/>
      </c>
      <c r="W1365" s="8" t="str">
        <f>IF(A1365="","",SUMIFS(TOther[Amount],TOther[Start Date],A1365,TOther[Frequency],$W$1))</f>
        <v/>
      </c>
      <c r="X1365" s="9" t="str">
        <f t="shared" si="105"/>
        <v/>
      </c>
      <c r="Y1365" s="9" t="str">
        <f t="shared" si="109"/>
        <v/>
      </c>
      <c r="Z1365" s="8" t="str" cm="1">
        <f t="array" ref="Z1365">IF(A1365="","",IF(COUNTIF('2) Income'!$D$13:$D$32,"Weekly")=0,0,SUMPRODUCT(--(IFERROR(MOD(A1365-'2) Income'!$F$13:$F$32,7),1)=0),--('2) Income'!$D$13:$D$32="Weekly"),--('2) Income'!$F$13:$F$32&lt;=A1365),'2) Income'!$E$13:$E$32)))</f>
        <v/>
      </c>
      <c r="AA1365" s="8" t="str" cm="1">
        <f t="array" ref="AA1365">IF(A1365="","",IF(COUNTIF('2) Income'!$D$13:$D$32,"Every Other Week")=0,0,SUMPRODUCT(--(IFERROR(MOD(A1365-'2) Income'!$F$13:$F$32,14),1)=0),--('2) Income'!$D$13:$D$32="Every Other Week"),--('2) Income'!$F$13:$F$32&lt;=A1365),'2) Income'!$E$13:$E$32)))</f>
        <v/>
      </c>
      <c r="AB1365" s="8" t="str">
        <f>IF(A1365="","",IF(COUNTIF('2) Income'!$D$13:$D$32,"1st and 15th")=0,0,IF(OR(DAY(A1365)=1,DAY(A1365)=15),SUMIFS('2) Income'!$E$13:$E$32,'2) Income'!$D$13:$D$32,"1st and 15th",'2) Income'!$F$13:$F$32,"&lt;="&amp;$A1365),0)))</f>
        <v/>
      </c>
      <c r="AC1365" s="8" t="str">
        <f>IF(A1365="","",IF(COUNTIF('2) Income'!$D$13:$D$32,"2nd Wednesday")=0,0,IF(A1365=(A1365-DAY(A1365)+1+2*7-WEEKDAY(A1365-DAY(A1365)+8-4,1)),SUMIFS('2) Income'!$E$13:$E$32,'2) Income'!$D$13:$D$32,"2nd Wednesday",'2) Income'!$F$13:$F$32,"&lt;="&amp;$A1365),0)))</f>
        <v/>
      </c>
      <c r="AD1365" s="8" t="str">
        <f>IF(A1365="","",IF(COUNTIF('2) Income'!$D$13:$D$32,"3rd Wednesday")=0,0,IF(A1365=(A1365-DAY(A1365)+1+3*7-WEEKDAY(A1365-DAY(A1365)+8-4,1)),SUMIFS('2) Income'!$E$13:$E$32,'2) Income'!$D$13:$D$32,"3rd Wednesday",'2) Income'!$F$13:$F$32,"&lt;="&amp;$A1365),0)))</f>
        <v/>
      </c>
      <c r="AE1365" s="8" t="str">
        <f>IF(A1365="","",IF(COUNTIF('2) Income'!$D$13:$D$32,"4th Wednesday")=0,0,IF(A1365=(A1365-DAY(A1365)+1+4*7-WEEKDAY(A1365-DAY(A1365)+8-4,1)),SUMIFS('2) Income'!$E$13:$E$32,'2) Income'!$D$13:$D$32,"4th Wednesday",'2) Income'!$F$13:$F$32,"&lt;="&amp;$A1365),0)))</f>
        <v/>
      </c>
      <c r="AF1365" s="8" t="str" cm="1">
        <f t="array" ref="AF1365">IF(A1365="","",IF(COUNTIF('2) Income'!$D$13:$D$32,"Every 4 Weeks")=0,0,SUMPRODUCT(--(IFERROR(MOD(A1365-'2) Income'!$F$13:$F$32,28),1)=0),--('2) Income'!$D$13:$D$32="Every 4 Weeks"),--('2) Income'!$F$13:$F$32&lt;=A1365),'2) Income'!$E$13:$E$32)))</f>
        <v/>
      </c>
      <c r="AG1365" s="8" t="str">
        <f>IF(A1365="","",IF(COUNTIF('2) Income'!$D$13:$D$32,"Monthly")=0,0,IF(B1365="N",SUMIFS('2) Income'!$E$13:$E$32,'2) Income'!$D$13:$D$32,"monthly",'2) Income'!$F$13:$F$32,"&lt;="&amp;$A1365,'2) Income'!$I$13:$I$32,DAY(A1365)),SUMIFS('2) Income'!$E$13:$E$32,'2) Income'!$D$13:$D$32,"monthly",'2) Income'!$F$13:$F$32,"&lt;="&amp;$A1365,'2) Income'!$I$13:$I$32,"&gt;="&amp;DAY(A1365)))))</f>
        <v/>
      </c>
      <c r="AH1365" s="8" t="str" cm="1">
        <f t="array" ref="AH1365">IF(A1365="","",IF(COUNTIF('2) Income'!$D$13:$D$32,"Yearly")=0,0,SUMPRODUCT(--('2) Income'!$D$13:$D$32="Yearly"),--('2) Income'!$F$13:$F$32&lt;=A1365),IF(B1365="N",--('2) Income'!$I$13:$I$32=DAY(A1365)),--('2) Income'!$I$13:$I$32&gt;=DAY(A1365))),--(IFERROR(MOD('2) Income'!$H$13:$H$32-MONTH(A1365)+12,12),1)=0),'2) Income'!$E$13:$E$32)))</f>
        <v/>
      </c>
      <c r="AI1365" s="8" t="str">
        <f>IF(A1365="","",IF(COUNTIF('2) Income'!$D$13:$D$32,"one-time")=0,0,SUMIFS('2) Income'!$E$13:$E$32,'2) Income'!$D$13:$D$32,"one-time",'2) Income'!$F$13:$F$32,"="&amp;$A1365)))</f>
        <v/>
      </c>
      <c r="AJ1365" s="9" t="str">
        <f t="shared" si="106"/>
        <v/>
      </c>
    </row>
    <row r="1366" spans="1:36">
      <c r="A1366" s="7" t="str">
        <f>IF(A1365="","",IF(A1365+1&lt;='1) Period'!$E$21,A1365+1,""))</f>
        <v/>
      </c>
      <c r="B1366" s="7" t="e">
        <f t="shared" si="107"/>
        <v>#VALUE!</v>
      </c>
      <c r="C1366" t="e">
        <f t="shared" si="108"/>
        <v>#VALUE!</v>
      </c>
      <c r="D1366" s="8" t="str">
        <f>IF(A1366="","",IF(TEXT(A1366,"dddd")='4) Happy Money'!$E$23,WAllowance,0))</f>
        <v/>
      </c>
      <c r="E1366" s="8" t="str">
        <f>IF(A1366="","",IF(B1366="N",SUMIF(TMonthly[Day of the Month],DAY(A1366),TMonthly[Amount]),SUMIF(TMonthly[Day of the Month],"&gt;="&amp;DAY(A1366),TMonthly[Amount])))</f>
        <v/>
      </c>
      <c r="F1366" s="8" t="str" cm="1">
        <f t="array" ref="F1366">IF(A1366="","",SUMPRODUCT(--(TYearly[Due Date]&lt;=A1366),IF(B1366="N",--(TYearly[Day]=DAY(A1366)),--(TYearly[Day]&gt;=DAY(A1366))),--(IFERROR(MOD(TYearly[Month]-MONTH(A1366)+12,12),1)=0),TYearly[Amount]))</f>
        <v/>
      </c>
      <c r="G1366" s="8" t="str">
        <f>IF(A1366="","",SUMIF(TOneTime[Due Date],A1366,TOneTime[Amount]))</f>
        <v/>
      </c>
      <c r="H1366" s="8" t="str" cm="1">
        <f t="array" ref="H1366">IF(A1366="","",IF(COUNTIF(TOther[Frequency],$H$1)=0,0,SUMPRODUCT(--(IFERROR(MOD(A1366-TOther[Start Date],7),1)=0),--(TOther[Frequency]=$H$1),--(TOther[Start Date]&lt;=A1366),--(TOther[End Date Calc]&gt;=A1366),TOther[Amount])))</f>
        <v/>
      </c>
      <c r="I1366" s="8" t="str" cm="1">
        <f t="array" ref="I1366">IF(A1366="","",IF(COUNTIF(TOther[Frequency],$I$1)=0,0,SUMPRODUCT(--(IFERROR(MOD(A1366-TOther[Start Date],14),1)=0),--(TOther[Frequency]=$I$1),--(TOther[Start Date]&lt;=A1366),--(TOther[End Date Calc]&gt;=A1366),TOther[Amount])))</f>
        <v/>
      </c>
      <c r="J1366" s="8" t="str">
        <f>IF(A1366="","",IF(COUNTIF(TOther[Frequency],$J$1)=0,0,IF(OR(DAY(A1366)=1,DAY(A1366)=15),SUMIFS(TOther[Amount],TOther[Frequency],$J$1,TOther[Start Date],"&lt;="&amp;$A1366,TOther[End Date Calc],"&gt;="&amp;A1366),0)))</f>
        <v/>
      </c>
      <c r="K1366" s="8" t="str">
        <f>IF(A1366="","",IF(COUNTIF(TOther[Frequency],$K$1)=0,0,IF(A1366=(A1366-DAY(A1366)+1+2*7-WEEKDAY(A1366-DAY(A1366)+8-4,1)),SUMIFS(TOther[Amount],TOther[Frequency],$K$1,TOther[Start Date],"&lt;="&amp;$A1366,TOther[End Date Calc],"&gt;="&amp;A1366),0)))</f>
        <v/>
      </c>
      <c r="L1366" s="8" t="str">
        <f>IF(A1366="","",IF(COUNTIF(TOther[Frequency],$L$1)=0,0,IF(A1366=(A1366-DAY(A1366)+1+3*7-WEEKDAY(A1366-DAY(A1366)+8-4,1)),SUMIFS(TOther[Amount],TOther[Frequency],$L$1,TOther[Start Date],"&lt;="&amp;$A1366,TOther[End Date Calc],"&gt;="&amp;A1366),0)))</f>
        <v/>
      </c>
      <c r="M1366" s="8" t="str">
        <f>IF(A1366="","",IF(COUNTIF(TOther[Frequency],$M$1)=0,0,IF(A1366=(A1366-DAY(A1366)+1+4*7-WEEKDAY(A1366-DAY(A1366)+8-4,1)),SUMIFS(TOther[Amount],TOther[Frequency],$M$1,TOther[Start Date],"&lt;="&amp;$A1366,TOther[End Date Calc],"&gt;="&amp;A1366),0)))</f>
        <v/>
      </c>
      <c r="N1366" s="8" t="str" cm="1">
        <f t="array" ref="N1366">IF(A1366="","",IF(COUNTIF(TOther[Frequency],$N$1)=0,0,SUMPRODUCT(--(IFERROR(MOD(A1366-TOther[Start Date],28),1)=0),--(TOther[Frequency]=$N$1),--(TOther[Start Date]&lt;=A1366),--(TOther[End Date Calc]&gt;=A1366),TOther[Amount])))</f>
        <v/>
      </c>
      <c r="O1366" s="8" t="str" cm="1">
        <f t="array" ref="O1366">IF(A1366="","",IF(COUNTIF(TOther[Frequency],$O$1)=0,0,SUMPRODUCT(--(IFERROR(MOD(A1366-TOther[Start Date],42),1)=0),--(TOther[Frequency]=$O$1),--(TOther[Start Date]&lt;=A1366),--(TOther[End Date Calc]&gt;=A1366),TOther[Amount])))</f>
        <v/>
      </c>
      <c r="P1366" s="8" t="str" cm="1">
        <f t="array" ref="P1366">IF(A1366="","",IF(COUNTIF(TOther[Frequency],$P$1)=0,0,SUMPRODUCT(--(IFERROR(MOD(A1366-TOther[Start Date],56),1)=0),--(TOther[Frequency]=$P$1),--(TOther[Start Date]&lt;=A1366),--(TOther[End Date Calc]&gt;=A1366),TOther[Amount])))</f>
        <v/>
      </c>
      <c r="Q1366" s="8" t="str">
        <f>IF(A1366="","",IF(COUNTIF(TOther[Frequency],$Q$1)=0,0,IF(B1366="N",SUMIFS(TOther[Amount],TOther[Frequency],$Q$1,TOther[Start Date],"&lt;="&amp;$A1366,TOther[End Date Calc],"&gt;="&amp;A1366,TOther[Start Day],DAY(A1366)),SUMIFS(TOther[Amount],TOther[Frequency],$Q$1,TOther[Start Date],"&lt;="&amp;$A1366,TOther[End Date Calc],"&gt;="&amp;A1366,TOther[Start Day],"&gt;="&amp;DAY(A1366)))))</f>
        <v/>
      </c>
      <c r="R1366" s="8" t="str" cm="1">
        <f t="array" ref="R1366">IF(A1366="","",IF(COUNTIF(TOther[Frequency],R$1)=0,0,SUMPRODUCT(--(TOther[Frequency]=R$1),--(TOther[Start Date]&lt;=A1366),--(TOther[End Date Calc]&gt;=A1366),IF(B1366="N",--(TOther[Start Day]=DAY(A1366)),--(TOther[Start Day]&gt;=DAY(A1366))),--(IFERROR(MOD(TOther[Start Month]-MONTH(A1366)+2,2),1)=0),TOther[Amount])))</f>
        <v/>
      </c>
      <c r="S1366" s="8" t="str" cm="1">
        <f t="array" ref="S1366">IF(A1366="","",IF(COUNTIF(TOther[Frequency],S$1)=0,0,SUMPRODUCT(--(TOther[Frequency]=S$1),--(TOther[Start Date]&lt;=A1366),--(TOther[End Date Calc]&gt;=A1366),IF(B1366="N",--(TOther[Start Day]=DAY(A1366)),--(TOther[Start Day]&gt;=DAY(A1366))),--(IFERROR(MOD(TOther[Start Month]-MONTH(A1366)+3,3),1)=0),TOther[Amount])))</f>
        <v/>
      </c>
      <c r="T1366" s="8" t="str" cm="1">
        <f t="array" ref="T1366">IF($A1366="","",IF(COUNTIF(TOther[Frequency],T$1)=0,0,SUMPRODUCT(--(TOther[Frequency]=T$1),--(TOther[Start Date]&lt;=$A1366),--(TOther[End Date Calc]&gt;=$A1366),IF($B1366="N",--(TOther[Start Day]=DAY($A1366)),--(TOther[Start Day]&gt;=DAY($A1366))),--(IFERROR(MOD(TOther[Start Month]-MONTH($A1366)+4,4),1)=0),TOther[Amount])))</f>
        <v/>
      </c>
      <c r="U1366" s="8" t="str" cm="1">
        <f t="array" ref="U1366">IF(A1366="","",IF(COUNTIF(TOther[Frequency],$U$1)=0,0,SUMPRODUCT(--(TOther[Frequency]=$U$1),--(TOther[Start Date]&lt;=A1366),--(TOther[End Date Calc]&gt;=A1366),IF(B1366="N",--(TOther[Start Day]=DAY(A1366)),--(TOther[Start Day]&gt;=DAY(A1366))),--(IFERROR(MOD(TOther[Start Month]-MONTH(A1366)+6,6),1)=0),TOther[Amount])))</f>
        <v/>
      </c>
      <c r="V1366" s="8" t="str" cm="1">
        <f t="array" ref="V1366">IF(A1366="","",IF(COUNTIF(TOther[Frequency],$V$1)=0,0,SUMPRODUCT(--(TOther[Frequency]=$V$1),--(TOther[Start Date]&lt;=A1366),--(TOther[End Date Calc]&gt;=A1366),IF(B1366="N",--(TOther[Start Day]=DAY(A1366)),--(TOther[Start Day]&gt;=DAY(A1366))),--(IFERROR(MOD(TOther[Start Month]-MONTH(A1366)+12,12),1)=0),TOther[Amount])))</f>
        <v/>
      </c>
      <c r="W1366" s="8" t="str">
        <f>IF(A1366="","",SUMIFS(TOther[Amount],TOther[Start Date],A1366,TOther[Frequency],$W$1))</f>
        <v/>
      </c>
      <c r="X1366" s="9" t="str">
        <f t="shared" si="105"/>
        <v/>
      </c>
      <c r="Y1366" s="9" t="str">
        <f t="shared" si="109"/>
        <v/>
      </c>
      <c r="Z1366" s="8" t="str" cm="1">
        <f t="array" ref="Z1366">IF(A1366="","",IF(COUNTIF('2) Income'!$D$13:$D$32,"Weekly")=0,0,SUMPRODUCT(--(IFERROR(MOD(A1366-'2) Income'!$F$13:$F$32,7),1)=0),--('2) Income'!$D$13:$D$32="Weekly"),--('2) Income'!$F$13:$F$32&lt;=A1366),'2) Income'!$E$13:$E$32)))</f>
        <v/>
      </c>
      <c r="AA1366" s="8" t="str" cm="1">
        <f t="array" ref="AA1366">IF(A1366="","",IF(COUNTIF('2) Income'!$D$13:$D$32,"Every Other Week")=0,0,SUMPRODUCT(--(IFERROR(MOD(A1366-'2) Income'!$F$13:$F$32,14),1)=0),--('2) Income'!$D$13:$D$32="Every Other Week"),--('2) Income'!$F$13:$F$32&lt;=A1366),'2) Income'!$E$13:$E$32)))</f>
        <v/>
      </c>
      <c r="AB1366" s="8" t="str">
        <f>IF(A1366="","",IF(COUNTIF('2) Income'!$D$13:$D$32,"1st and 15th")=0,0,IF(OR(DAY(A1366)=1,DAY(A1366)=15),SUMIFS('2) Income'!$E$13:$E$32,'2) Income'!$D$13:$D$32,"1st and 15th",'2) Income'!$F$13:$F$32,"&lt;="&amp;$A1366),0)))</f>
        <v/>
      </c>
      <c r="AC1366" s="8" t="str">
        <f>IF(A1366="","",IF(COUNTIF('2) Income'!$D$13:$D$32,"2nd Wednesday")=0,0,IF(A1366=(A1366-DAY(A1366)+1+2*7-WEEKDAY(A1366-DAY(A1366)+8-4,1)),SUMIFS('2) Income'!$E$13:$E$32,'2) Income'!$D$13:$D$32,"2nd Wednesday",'2) Income'!$F$13:$F$32,"&lt;="&amp;$A1366),0)))</f>
        <v/>
      </c>
      <c r="AD1366" s="8" t="str">
        <f>IF(A1366="","",IF(COUNTIF('2) Income'!$D$13:$D$32,"3rd Wednesday")=0,0,IF(A1366=(A1366-DAY(A1366)+1+3*7-WEEKDAY(A1366-DAY(A1366)+8-4,1)),SUMIFS('2) Income'!$E$13:$E$32,'2) Income'!$D$13:$D$32,"3rd Wednesday",'2) Income'!$F$13:$F$32,"&lt;="&amp;$A1366),0)))</f>
        <v/>
      </c>
      <c r="AE1366" s="8" t="str">
        <f>IF(A1366="","",IF(COUNTIF('2) Income'!$D$13:$D$32,"4th Wednesday")=0,0,IF(A1366=(A1366-DAY(A1366)+1+4*7-WEEKDAY(A1366-DAY(A1366)+8-4,1)),SUMIFS('2) Income'!$E$13:$E$32,'2) Income'!$D$13:$D$32,"4th Wednesday",'2) Income'!$F$13:$F$32,"&lt;="&amp;$A1366),0)))</f>
        <v/>
      </c>
      <c r="AF1366" s="8" t="str" cm="1">
        <f t="array" ref="AF1366">IF(A1366="","",IF(COUNTIF('2) Income'!$D$13:$D$32,"Every 4 Weeks")=0,0,SUMPRODUCT(--(IFERROR(MOD(A1366-'2) Income'!$F$13:$F$32,28),1)=0),--('2) Income'!$D$13:$D$32="Every 4 Weeks"),--('2) Income'!$F$13:$F$32&lt;=A1366),'2) Income'!$E$13:$E$32)))</f>
        <v/>
      </c>
      <c r="AG1366" s="8" t="str">
        <f>IF(A1366="","",IF(COUNTIF('2) Income'!$D$13:$D$32,"Monthly")=0,0,IF(B1366="N",SUMIFS('2) Income'!$E$13:$E$32,'2) Income'!$D$13:$D$32,"monthly",'2) Income'!$F$13:$F$32,"&lt;="&amp;$A1366,'2) Income'!$I$13:$I$32,DAY(A1366)),SUMIFS('2) Income'!$E$13:$E$32,'2) Income'!$D$13:$D$32,"monthly",'2) Income'!$F$13:$F$32,"&lt;="&amp;$A1366,'2) Income'!$I$13:$I$32,"&gt;="&amp;DAY(A1366)))))</f>
        <v/>
      </c>
      <c r="AH1366" s="8" t="str" cm="1">
        <f t="array" ref="AH1366">IF(A1366="","",IF(COUNTIF('2) Income'!$D$13:$D$32,"Yearly")=0,0,SUMPRODUCT(--('2) Income'!$D$13:$D$32="Yearly"),--('2) Income'!$F$13:$F$32&lt;=A1366),IF(B1366="N",--('2) Income'!$I$13:$I$32=DAY(A1366)),--('2) Income'!$I$13:$I$32&gt;=DAY(A1366))),--(IFERROR(MOD('2) Income'!$H$13:$H$32-MONTH(A1366)+12,12),1)=0),'2) Income'!$E$13:$E$32)))</f>
        <v/>
      </c>
      <c r="AI1366" s="8" t="str">
        <f>IF(A1366="","",IF(COUNTIF('2) Income'!$D$13:$D$32,"one-time")=0,0,SUMIFS('2) Income'!$E$13:$E$32,'2) Income'!$D$13:$D$32,"one-time",'2) Income'!$F$13:$F$32,"="&amp;$A1366)))</f>
        <v/>
      </c>
      <c r="AJ1366" s="9" t="str">
        <f t="shared" si="106"/>
        <v/>
      </c>
    </row>
    <row r="1367" spans="1:36">
      <c r="A1367" s="7" t="str">
        <f>IF(A1366="","",IF(A1366+1&lt;='1) Period'!$E$21,A1366+1,""))</f>
        <v/>
      </c>
      <c r="B1367" s="7" t="e">
        <f t="shared" si="107"/>
        <v>#VALUE!</v>
      </c>
      <c r="C1367" t="e">
        <f t="shared" si="108"/>
        <v>#VALUE!</v>
      </c>
      <c r="D1367" s="8" t="str">
        <f>IF(A1367="","",IF(TEXT(A1367,"dddd")='4) Happy Money'!$E$23,WAllowance,0))</f>
        <v/>
      </c>
      <c r="E1367" s="8" t="str">
        <f>IF(A1367="","",IF(B1367="N",SUMIF(TMonthly[Day of the Month],DAY(A1367),TMonthly[Amount]),SUMIF(TMonthly[Day of the Month],"&gt;="&amp;DAY(A1367),TMonthly[Amount])))</f>
        <v/>
      </c>
      <c r="F1367" s="8" t="str" cm="1">
        <f t="array" ref="F1367">IF(A1367="","",SUMPRODUCT(--(TYearly[Due Date]&lt;=A1367),IF(B1367="N",--(TYearly[Day]=DAY(A1367)),--(TYearly[Day]&gt;=DAY(A1367))),--(IFERROR(MOD(TYearly[Month]-MONTH(A1367)+12,12),1)=0),TYearly[Amount]))</f>
        <v/>
      </c>
      <c r="G1367" s="8" t="str">
        <f>IF(A1367="","",SUMIF(TOneTime[Due Date],A1367,TOneTime[Amount]))</f>
        <v/>
      </c>
      <c r="H1367" s="8" t="str" cm="1">
        <f t="array" ref="H1367">IF(A1367="","",IF(COUNTIF(TOther[Frequency],$H$1)=0,0,SUMPRODUCT(--(IFERROR(MOD(A1367-TOther[Start Date],7),1)=0),--(TOther[Frequency]=$H$1),--(TOther[Start Date]&lt;=A1367),--(TOther[End Date Calc]&gt;=A1367),TOther[Amount])))</f>
        <v/>
      </c>
      <c r="I1367" s="8" t="str" cm="1">
        <f t="array" ref="I1367">IF(A1367="","",IF(COUNTIF(TOther[Frequency],$I$1)=0,0,SUMPRODUCT(--(IFERROR(MOD(A1367-TOther[Start Date],14),1)=0),--(TOther[Frequency]=$I$1),--(TOther[Start Date]&lt;=A1367),--(TOther[End Date Calc]&gt;=A1367),TOther[Amount])))</f>
        <v/>
      </c>
      <c r="J1367" s="8" t="str">
        <f>IF(A1367="","",IF(COUNTIF(TOther[Frequency],$J$1)=0,0,IF(OR(DAY(A1367)=1,DAY(A1367)=15),SUMIFS(TOther[Amount],TOther[Frequency],$J$1,TOther[Start Date],"&lt;="&amp;$A1367,TOther[End Date Calc],"&gt;="&amp;A1367),0)))</f>
        <v/>
      </c>
      <c r="K1367" s="8" t="str">
        <f>IF(A1367="","",IF(COUNTIF(TOther[Frequency],$K$1)=0,0,IF(A1367=(A1367-DAY(A1367)+1+2*7-WEEKDAY(A1367-DAY(A1367)+8-4,1)),SUMIFS(TOther[Amount],TOther[Frequency],$K$1,TOther[Start Date],"&lt;="&amp;$A1367,TOther[End Date Calc],"&gt;="&amp;A1367),0)))</f>
        <v/>
      </c>
      <c r="L1367" s="8" t="str">
        <f>IF(A1367="","",IF(COUNTIF(TOther[Frequency],$L$1)=0,0,IF(A1367=(A1367-DAY(A1367)+1+3*7-WEEKDAY(A1367-DAY(A1367)+8-4,1)),SUMIFS(TOther[Amount],TOther[Frequency],$L$1,TOther[Start Date],"&lt;="&amp;$A1367,TOther[End Date Calc],"&gt;="&amp;A1367),0)))</f>
        <v/>
      </c>
      <c r="M1367" s="8" t="str">
        <f>IF(A1367="","",IF(COUNTIF(TOther[Frequency],$M$1)=0,0,IF(A1367=(A1367-DAY(A1367)+1+4*7-WEEKDAY(A1367-DAY(A1367)+8-4,1)),SUMIFS(TOther[Amount],TOther[Frequency],$M$1,TOther[Start Date],"&lt;="&amp;$A1367,TOther[End Date Calc],"&gt;="&amp;A1367),0)))</f>
        <v/>
      </c>
      <c r="N1367" s="8" t="str" cm="1">
        <f t="array" ref="N1367">IF(A1367="","",IF(COUNTIF(TOther[Frequency],$N$1)=0,0,SUMPRODUCT(--(IFERROR(MOD(A1367-TOther[Start Date],28),1)=0),--(TOther[Frequency]=$N$1),--(TOther[Start Date]&lt;=A1367),--(TOther[End Date Calc]&gt;=A1367),TOther[Amount])))</f>
        <v/>
      </c>
      <c r="O1367" s="8" t="str" cm="1">
        <f t="array" ref="O1367">IF(A1367="","",IF(COUNTIF(TOther[Frequency],$O$1)=0,0,SUMPRODUCT(--(IFERROR(MOD(A1367-TOther[Start Date],42),1)=0),--(TOther[Frequency]=$O$1),--(TOther[Start Date]&lt;=A1367),--(TOther[End Date Calc]&gt;=A1367),TOther[Amount])))</f>
        <v/>
      </c>
      <c r="P1367" s="8" t="str" cm="1">
        <f t="array" ref="P1367">IF(A1367="","",IF(COUNTIF(TOther[Frequency],$P$1)=0,0,SUMPRODUCT(--(IFERROR(MOD(A1367-TOther[Start Date],56),1)=0),--(TOther[Frequency]=$P$1),--(TOther[Start Date]&lt;=A1367),--(TOther[End Date Calc]&gt;=A1367),TOther[Amount])))</f>
        <v/>
      </c>
      <c r="Q1367" s="8" t="str">
        <f>IF(A1367="","",IF(COUNTIF(TOther[Frequency],$Q$1)=0,0,IF(B1367="N",SUMIFS(TOther[Amount],TOther[Frequency],$Q$1,TOther[Start Date],"&lt;="&amp;$A1367,TOther[End Date Calc],"&gt;="&amp;A1367,TOther[Start Day],DAY(A1367)),SUMIFS(TOther[Amount],TOther[Frequency],$Q$1,TOther[Start Date],"&lt;="&amp;$A1367,TOther[End Date Calc],"&gt;="&amp;A1367,TOther[Start Day],"&gt;="&amp;DAY(A1367)))))</f>
        <v/>
      </c>
      <c r="R1367" s="8" t="str" cm="1">
        <f t="array" ref="R1367">IF(A1367="","",IF(COUNTIF(TOther[Frequency],R$1)=0,0,SUMPRODUCT(--(TOther[Frequency]=R$1),--(TOther[Start Date]&lt;=A1367),--(TOther[End Date Calc]&gt;=A1367),IF(B1367="N",--(TOther[Start Day]=DAY(A1367)),--(TOther[Start Day]&gt;=DAY(A1367))),--(IFERROR(MOD(TOther[Start Month]-MONTH(A1367)+2,2),1)=0),TOther[Amount])))</f>
        <v/>
      </c>
      <c r="S1367" s="8" t="str" cm="1">
        <f t="array" ref="S1367">IF(A1367="","",IF(COUNTIF(TOther[Frequency],S$1)=0,0,SUMPRODUCT(--(TOther[Frequency]=S$1),--(TOther[Start Date]&lt;=A1367),--(TOther[End Date Calc]&gt;=A1367),IF(B1367="N",--(TOther[Start Day]=DAY(A1367)),--(TOther[Start Day]&gt;=DAY(A1367))),--(IFERROR(MOD(TOther[Start Month]-MONTH(A1367)+3,3),1)=0),TOther[Amount])))</f>
        <v/>
      </c>
      <c r="T1367" s="8" t="str" cm="1">
        <f t="array" ref="T1367">IF($A1367="","",IF(COUNTIF(TOther[Frequency],T$1)=0,0,SUMPRODUCT(--(TOther[Frequency]=T$1),--(TOther[Start Date]&lt;=$A1367),--(TOther[End Date Calc]&gt;=$A1367),IF($B1367="N",--(TOther[Start Day]=DAY($A1367)),--(TOther[Start Day]&gt;=DAY($A1367))),--(IFERROR(MOD(TOther[Start Month]-MONTH($A1367)+4,4),1)=0),TOther[Amount])))</f>
        <v/>
      </c>
      <c r="U1367" s="8" t="str" cm="1">
        <f t="array" ref="U1367">IF(A1367="","",IF(COUNTIF(TOther[Frequency],$U$1)=0,0,SUMPRODUCT(--(TOther[Frequency]=$U$1),--(TOther[Start Date]&lt;=A1367),--(TOther[End Date Calc]&gt;=A1367),IF(B1367="N",--(TOther[Start Day]=DAY(A1367)),--(TOther[Start Day]&gt;=DAY(A1367))),--(IFERROR(MOD(TOther[Start Month]-MONTH(A1367)+6,6),1)=0),TOther[Amount])))</f>
        <v/>
      </c>
      <c r="V1367" s="8" t="str" cm="1">
        <f t="array" ref="V1367">IF(A1367="","",IF(COUNTIF(TOther[Frequency],$V$1)=0,0,SUMPRODUCT(--(TOther[Frequency]=$V$1),--(TOther[Start Date]&lt;=A1367),--(TOther[End Date Calc]&gt;=A1367),IF(B1367="N",--(TOther[Start Day]=DAY(A1367)),--(TOther[Start Day]&gt;=DAY(A1367))),--(IFERROR(MOD(TOther[Start Month]-MONTH(A1367)+12,12),1)=0),TOther[Amount])))</f>
        <v/>
      </c>
      <c r="W1367" s="8" t="str">
        <f>IF(A1367="","",SUMIFS(TOther[Amount],TOther[Start Date],A1367,TOther[Frequency],$W$1))</f>
        <v/>
      </c>
      <c r="X1367" s="9" t="str">
        <f t="shared" si="105"/>
        <v/>
      </c>
      <c r="Y1367" s="9" t="str">
        <f t="shared" si="109"/>
        <v/>
      </c>
      <c r="Z1367" s="8" t="str" cm="1">
        <f t="array" ref="Z1367">IF(A1367="","",IF(COUNTIF('2) Income'!$D$13:$D$32,"Weekly")=0,0,SUMPRODUCT(--(IFERROR(MOD(A1367-'2) Income'!$F$13:$F$32,7),1)=0),--('2) Income'!$D$13:$D$32="Weekly"),--('2) Income'!$F$13:$F$32&lt;=A1367),'2) Income'!$E$13:$E$32)))</f>
        <v/>
      </c>
      <c r="AA1367" s="8" t="str" cm="1">
        <f t="array" ref="AA1367">IF(A1367="","",IF(COUNTIF('2) Income'!$D$13:$D$32,"Every Other Week")=0,0,SUMPRODUCT(--(IFERROR(MOD(A1367-'2) Income'!$F$13:$F$32,14),1)=0),--('2) Income'!$D$13:$D$32="Every Other Week"),--('2) Income'!$F$13:$F$32&lt;=A1367),'2) Income'!$E$13:$E$32)))</f>
        <v/>
      </c>
      <c r="AB1367" s="8" t="str">
        <f>IF(A1367="","",IF(COUNTIF('2) Income'!$D$13:$D$32,"1st and 15th")=0,0,IF(OR(DAY(A1367)=1,DAY(A1367)=15),SUMIFS('2) Income'!$E$13:$E$32,'2) Income'!$D$13:$D$32,"1st and 15th",'2) Income'!$F$13:$F$32,"&lt;="&amp;$A1367),0)))</f>
        <v/>
      </c>
      <c r="AC1367" s="8" t="str">
        <f>IF(A1367="","",IF(COUNTIF('2) Income'!$D$13:$D$32,"2nd Wednesday")=0,0,IF(A1367=(A1367-DAY(A1367)+1+2*7-WEEKDAY(A1367-DAY(A1367)+8-4,1)),SUMIFS('2) Income'!$E$13:$E$32,'2) Income'!$D$13:$D$32,"2nd Wednesday",'2) Income'!$F$13:$F$32,"&lt;="&amp;$A1367),0)))</f>
        <v/>
      </c>
      <c r="AD1367" s="8" t="str">
        <f>IF(A1367="","",IF(COUNTIF('2) Income'!$D$13:$D$32,"3rd Wednesday")=0,0,IF(A1367=(A1367-DAY(A1367)+1+3*7-WEEKDAY(A1367-DAY(A1367)+8-4,1)),SUMIFS('2) Income'!$E$13:$E$32,'2) Income'!$D$13:$D$32,"3rd Wednesday",'2) Income'!$F$13:$F$32,"&lt;="&amp;$A1367),0)))</f>
        <v/>
      </c>
      <c r="AE1367" s="8" t="str">
        <f>IF(A1367="","",IF(COUNTIF('2) Income'!$D$13:$D$32,"4th Wednesday")=0,0,IF(A1367=(A1367-DAY(A1367)+1+4*7-WEEKDAY(A1367-DAY(A1367)+8-4,1)),SUMIFS('2) Income'!$E$13:$E$32,'2) Income'!$D$13:$D$32,"4th Wednesday",'2) Income'!$F$13:$F$32,"&lt;="&amp;$A1367),0)))</f>
        <v/>
      </c>
      <c r="AF1367" s="8" t="str" cm="1">
        <f t="array" ref="AF1367">IF(A1367="","",IF(COUNTIF('2) Income'!$D$13:$D$32,"Every 4 Weeks")=0,0,SUMPRODUCT(--(IFERROR(MOD(A1367-'2) Income'!$F$13:$F$32,28),1)=0),--('2) Income'!$D$13:$D$32="Every 4 Weeks"),--('2) Income'!$F$13:$F$32&lt;=A1367),'2) Income'!$E$13:$E$32)))</f>
        <v/>
      </c>
      <c r="AG1367" s="8" t="str">
        <f>IF(A1367="","",IF(COUNTIF('2) Income'!$D$13:$D$32,"Monthly")=0,0,IF(B1367="N",SUMIFS('2) Income'!$E$13:$E$32,'2) Income'!$D$13:$D$32,"monthly",'2) Income'!$F$13:$F$32,"&lt;="&amp;$A1367,'2) Income'!$I$13:$I$32,DAY(A1367)),SUMIFS('2) Income'!$E$13:$E$32,'2) Income'!$D$13:$D$32,"monthly",'2) Income'!$F$13:$F$32,"&lt;="&amp;$A1367,'2) Income'!$I$13:$I$32,"&gt;="&amp;DAY(A1367)))))</f>
        <v/>
      </c>
      <c r="AH1367" s="8" t="str" cm="1">
        <f t="array" ref="AH1367">IF(A1367="","",IF(COUNTIF('2) Income'!$D$13:$D$32,"Yearly")=0,0,SUMPRODUCT(--('2) Income'!$D$13:$D$32="Yearly"),--('2) Income'!$F$13:$F$32&lt;=A1367),IF(B1367="N",--('2) Income'!$I$13:$I$32=DAY(A1367)),--('2) Income'!$I$13:$I$32&gt;=DAY(A1367))),--(IFERROR(MOD('2) Income'!$H$13:$H$32-MONTH(A1367)+12,12),1)=0),'2) Income'!$E$13:$E$32)))</f>
        <v/>
      </c>
      <c r="AI1367" s="8" t="str">
        <f>IF(A1367="","",IF(COUNTIF('2) Income'!$D$13:$D$32,"one-time")=0,0,SUMIFS('2) Income'!$E$13:$E$32,'2) Income'!$D$13:$D$32,"one-time",'2) Income'!$F$13:$F$32,"="&amp;$A1367)))</f>
        <v/>
      </c>
      <c r="AJ1367" s="9" t="str">
        <f t="shared" si="106"/>
        <v/>
      </c>
    </row>
    <row r="1368" spans="1:36">
      <c r="A1368" s="7" t="str">
        <f>IF(A1367="","",IF(A1367+1&lt;='1) Period'!$E$21,A1367+1,""))</f>
        <v/>
      </c>
      <c r="B1368" s="7" t="e">
        <f t="shared" si="107"/>
        <v>#VALUE!</v>
      </c>
      <c r="C1368" t="e">
        <f t="shared" si="108"/>
        <v>#VALUE!</v>
      </c>
      <c r="D1368" s="8" t="str">
        <f>IF(A1368="","",IF(TEXT(A1368,"dddd")='4) Happy Money'!$E$23,WAllowance,0))</f>
        <v/>
      </c>
      <c r="E1368" s="8" t="str">
        <f>IF(A1368="","",IF(B1368="N",SUMIF(TMonthly[Day of the Month],DAY(A1368),TMonthly[Amount]),SUMIF(TMonthly[Day of the Month],"&gt;="&amp;DAY(A1368),TMonthly[Amount])))</f>
        <v/>
      </c>
      <c r="F1368" s="8" t="str" cm="1">
        <f t="array" ref="F1368">IF(A1368="","",SUMPRODUCT(--(TYearly[Due Date]&lt;=A1368),IF(B1368="N",--(TYearly[Day]=DAY(A1368)),--(TYearly[Day]&gt;=DAY(A1368))),--(IFERROR(MOD(TYearly[Month]-MONTH(A1368)+12,12),1)=0),TYearly[Amount]))</f>
        <v/>
      </c>
      <c r="G1368" s="8" t="str">
        <f>IF(A1368="","",SUMIF(TOneTime[Due Date],A1368,TOneTime[Amount]))</f>
        <v/>
      </c>
      <c r="H1368" s="8" t="str" cm="1">
        <f t="array" ref="H1368">IF(A1368="","",IF(COUNTIF(TOther[Frequency],$H$1)=0,0,SUMPRODUCT(--(IFERROR(MOD(A1368-TOther[Start Date],7),1)=0),--(TOther[Frequency]=$H$1),--(TOther[Start Date]&lt;=A1368),--(TOther[End Date Calc]&gt;=A1368),TOther[Amount])))</f>
        <v/>
      </c>
      <c r="I1368" s="8" t="str" cm="1">
        <f t="array" ref="I1368">IF(A1368="","",IF(COUNTIF(TOther[Frequency],$I$1)=0,0,SUMPRODUCT(--(IFERROR(MOD(A1368-TOther[Start Date],14),1)=0),--(TOther[Frequency]=$I$1),--(TOther[Start Date]&lt;=A1368),--(TOther[End Date Calc]&gt;=A1368),TOther[Amount])))</f>
        <v/>
      </c>
      <c r="J1368" s="8" t="str">
        <f>IF(A1368="","",IF(COUNTIF(TOther[Frequency],$J$1)=0,0,IF(OR(DAY(A1368)=1,DAY(A1368)=15),SUMIFS(TOther[Amount],TOther[Frequency],$J$1,TOther[Start Date],"&lt;="&amp;$A1368,TOther[End Date Calc],"&gt;="&amp;A1368),0)))</f>
        <v/>
      </c>
      <c r="K1368" s="8" t="str">
        <f>IF(A1368="","",IF(COUNTIF(TOther[Frequency],$K$1)=0,0,IF(A1368=(A1368-DAY(A1368)+1+2*7-WEEKDAY(A1368-DAY(A1368)+8-4,1)),SUMIFS(TOther[Amount],TOther[Frequency],$K$1,TOther[Start Date],"&lt;="&amp;$A1368,TOther[End Date Calc],"&gt;="&amp;A1368),0)))</f>
        <v/>
      </c>
      <c r="L1368" s="8" t="str">
        <f>IF(A1368="","",IF(COUNTIF(TOther[Frequency],$L$1)=0,0,IF(A1368=(A1368-DAY(A1368)+1+3*7-WEEKDAY(A1368-DAY(A1368)+8-4,1)),SUMIFS(TOther[Amount],TOther[Frequency],$L$1,TOther[Start Date],"&lt;="&amp;$A1368,TOther[End Date Calc],"&gt;="&amp;A1368),0)))</f>
        <v/>
      </c>
      <c r="M1368" s="8" t="str">
        <f>IF(A1368="","",IF(COUNTIF(TOther[Frequency],$M$1)=0,0,IF(A1368=(A1368-DAY(A1368)+1+4*7-WEEKDAY(A1368-DAY(A1368)+8-4,1)),SUMIFS(TOther[Amount],TOther[Frequency],$M$1,TOther[Start Date],"&lt;="&amp;$A1368,TOther[End Date Calc],"&gt;="&amp;A1368),0)))</f>
        <v/>
      </c>
      <c r="N1368" s="8" t="str" cm="1">
        <f t="array" ref="N1368">IF(A1368="","",IF(COUNTIF(TOther[Frequency],$N$1)=0,0,SUMPRODUCT(--(IFERROR(MOD(A1368-TOther[Start Date],28),1)=0),--(TOther[Frequency]=$N$1),--(TOther[Start Date]&lt;=A1368),--(TOther[End Date Calc]&gt;=A1368),TOther[Amount])))</f>
        <v/>
      </c>
      <c r="O1368" s="8" t="str" cm="1">
        <f t="array" ref="O1368">IF(A1368="","",IF(COUNTIF(TOther[Frequency],$O$1)=0,0,SUMPRODUCT(--(IFERROR(MOD(A1368-TOther[Start Date],42),1)=0),--(TOther[Frequency]=$O$1),--(TOther[Start Date]&lt;=A1368),--(TOther[End Date Calc]&gt;=A1368),TOther[Amount])))</f>
        <v/>
      </c>
      <c r="P1368" s="8" t="str" cm="1">
        <f t="array" ref="P1368">IF(A1368="","",IF(COUNTIF(TOther[Frequency],$P$1)=0,0,SUMPRODUCT(--(IFERROR(MOD(A1368-TOther[Start Date],56),1)=0),--(TOther[Frequency]=$P$1),--(TOther[Start Date]&lt;=A1368),--(TOther[End Date Calc]&gt;=A1368),TOther[Amount])))</f>
        <v/>
      </c>
      <c r="Q1368" s="8" t="str">
        <f>IF(A1368="","",IF(COUNTIF(TOther[Frequency],$Q$1)=0,0,IF(B1368="N",SUMIFS(TOther[Amount],TOther[Frequency],$Q$1,TOther[Start Date],"&lt;="&amp;$A1368,TOther[End Date Calc],"&gt;="&amp;A1368,TOther[Start Day],DAY(A1368)),SUMIFS(TOther[Amount],TOther[Frequency],$Q$1,TOther[Start Date],"&lt;="&amp;$A1368,TOther[End Date Calc],"&gt;="&amp;A1368,TOther[Start Day],"&gt;="&amp;DAY(A1368)))))</f>
        <v/>
      </c>
      <c r="R1368" s="8" t="str" cm="1">
        <f t="array" ref="R1368">IF(A1368="","",IF(COUNTIF(TOther[Frequency],R$1)=0,0,SUMPRODUCT(--(TOther[Frequency]=R$1),--(TOther[Start Date]&lt;=A1368),--(TOther[End Date Calc]&gt;=A1368),IF(B1368="N",--(TOther[Start Day]=DAY(A1368)),--(TOther[Start Day]&gt;=DAY(A1368))),--(IFERROR(MOD(TOther[Start Month]-MONTH(A1368)+2,2),1)=0),TOther[Amount])))</f>
        <v/>
      </c>
      <c r="S1368" s="8" t="str" cm="1">
        <f t="array" ref="S1368">IF(A1368="","",IF(COUNTIF(TOther[Frequency],S$1)=0,0,SUMPRODUCT(--(TOther[Frequency]=S$1),--(TOther[Start Date]&lt;=A1368),--(TOther[End Date Calc]&gt;=A1368),IF(B1368="N",--(TOther[Start Day]=DAY(A1368)),--(TOther[Start Day]&gt;=DAY(A1368))),--(IFERROR(MOD(TOther[Start Month]-MONTH(A1368)+3,3),1)=0),TOther[Amount])))</f>
        <v/>
      </c>
      <c r="T1368" s="8" t="str" cm="1">
        <f t="array" ref="T1368">IF($A1368="","",IF(COUNTIF(TOther[Frequency],T$1)=0,0,SUMPRODUCT(--(TOther[Frequency]=T$1),--(TOther[Start Date]&lt;=$A1368),--(TOther[End Date Calc]&gt;=$A1368),IF($B1368="N",--(TOther[Start Day]=DAY($A1368)),--(TOther[Start Day]&gt;=DAY($A1368))),--(IFERROR(MOD(TOther[Start Month]-MONTH($A1368)+4,4),1)=0),TOther[Amount])))</f>
        <v/>
      </c>
      <c r="U1368" s="8" t="str" cm="1">
        <f t="array" ref="U1368">IF(A1368="","",IF(COUNTIF(TOther[Frequency],$U$1)=0,0,SUMPRODUCT(--(TOther[Frequency]=$U$1),--(TOther[Start Date]&lt;=A1368),--(TOther[End Date Calc]&gt;=A1368),IF(B1368="N",--(TOther[Start Day]=DAY(A1368)),--(TOther[Start Day]&gt;=DAY(A1368))),--(IFERROR(MOD(TOther[Start Month]-MONTH(A1368)+6,6),1)=0),TOther[Amount])))</f>
        <v/>
      </c>
      <c r="V1368" s="8" t="str" cm="1">
        <f t="array" ref="V1368">IF(A1368="","",IF(COUNTIF(TOther[Frequency],$V$1)=0,0,SUMPRODUCT(--(TOther[Frequency]=$V$1),--(TOther[Start Date]&lt;=A1368),--(TOther[End Date Calc]&gt;=A1368),IF(B1368="N",--(TOther[Start Day]=DAY(A1368)),--(TOther[Start Day]&gt;=DAY(A1368))),--(IFERROR(MOD(TOther[Start Month]-MONTH(A1368)+12,12),1)=0),TOther[Amount])))</f>
        <v/>
      </c>
      <c r="W1368" s="8" t="str">
        <f>IF(A1368="","",SUMIFS(TOther[Amount],TOther[Start Date],A1368,TOther[Frequency],$W$1))</f>
        <v/>
      </c>
      <c r="X1368" s="9" t="str">
        <f t="shared" si="105"/>
        <v/>
      </c>
      <c r="Y1368" s="9" t="str">
        <f t="shared" si="109"/>
        <v/>
      </c>
      <c r="Z1368" s="8" t="str" cm="1">
        <f t="array" ref="Z1368">IF(A1368="","",IF(COUNTIF('2) Income'!$D$13:$D$32,"Weekly")=0,0,SUMPRODUCT(--(IFERROR(MOD(A1368-'2) Income'!$F$13:$F$32,7),1)=0),--('2) Income'!$D$13:$D$32="Weekly"),--('2) Income'!$F$13:$F$32&lt;=A1368),'2) Income'!$E$13:$E$32)))</f>
        <v/>
      </c>
      <c r="AA1368" s="8" t="str" cm="1">
        <f t="array" ref="AA1368">IF(A1368="","",IF(COUNTIF('2) Income'!$D$13:$D$32,"Every Other Week")=0,0,SUMPRODUCT(--(IFERROR(MOD(A1368-'2) Income'!$F$13:$F$32,14),1)=0),--('2) Income'!$D$13:$D$32="Every Other Week"),--('2) Income'!$F$13:$F$32&lt;=A1368),'2) Income'!$E$13:$E$32)))</f>
        <v/>
      </c>
      <c r="AB1368" s="8" t="str">
        <f>IF(A1368="","",IF(COUNTIF('2) Income'!$D$13:$D$32,"1st and 15th")=0,0,IF(OR(DAY(A1368)=1,DAY(A1368)=15),SUMIFS('2) Income'!$E$13:$E$32,'2) Income'!$D$13:$D$32,"1st and 15th",'2) Income'!$F$13:$F$32,"&lt;="&amp;$A1368),0)))</f>
        <v/>
      </c>
      <c r="AC1368" s="8" t="str">
        <f>IF(A1368="","",IF(COUNTIF('2) Income'!$D$13:$D$32,"2nd Wednesday")=0,0,IF(A1368=(A1368-DAY(A1368)+1+2*7-WEEKDAY(A1368-DAY(A1368)+8-4,1)),SUMIFS('2) Income'!$E$13:$E$32,'2) Income'!$D$13:$D$32,"2nd Wednesday",'2) Income'!$F$13:$F$32,"&lt;="&amp;$A1368),0)))</f>
        <v/>
      </c>
      <c r="AD1368" s="8" t="str">
        <f>IF(A1368="","",IF(COUNTIF('2) Income'!$D$13:$D$32,"3rd Wednesday")=0,0,IF(A1368=(A1368-DAY(A1368)+1+3*7-WEEKDAY(A1368-DAY(A1368)+8-4,1)),SUMIFS('2) Income'!$E$13:$E$32,'2) Income'!$D$13:$D$32,"3rd Wednesday",'2) Income'!$F$13:$F$32,"&lt;="&amp;$A1368),0)))</f>
        <v/>
      </c>
      <c r="AE1368" s="8" t="str">
        <f>IF(A1368="","",IF(COUNTIF('2) Income'!$D$13:$D$32,"4th Wednesday")=0,0,IF(A1368=(A1368-DAY(A1368)+1+4*7-WEEKDAY(A1368-DAY(A1368)+8-4,1)),SUMIFS('2) Income'!$E$13:$E$32,'2) Income'!$D$13:$D$32,"4th Wednesday",'2) Income'!$F$13:$F$32,"&lt;="&amp;$A1368),0)))</f>
        <v/>
      </c>
      <c r="AF1368" s="8" t="str" cm="1">
        <f t="array" ref="AF1368">IF(A1368="","",IF(COUNTIF('2) Income'!$D$13:$D$32,"Every 4 Weeks")=0,0,SUMPRODUCT(--(IFERROR(MOD(A1368-'2) Income'!$F$13:$F$32,28),1)=0),--('2) Income'!$D$13:$D$32="Every 4 Weeks"),--('2) Income'!$F$13:$F$32&lt;=A1368),'2) Income'!$E$13:$E$32)))</f>
        <v/>
      </c>
      <c r="AG1368" s="8" t="str">
        <f>IF(A1368="","",IF(COUNTIF('2) Income'!$D$13:$D$32,"Monthly")=0,0,IF(B1368="N",SUMIFS('2) Income'!$E$13:$E$32,'2) Income'!$D$13:$D$32,"monthly",'2) Income'!$F$13:$F$32,"&lt;="&amp;$A1368,'2) Income'!$I$13:$I$32,DAY(A1368)),SUMIFS('2) Income'!$E$13:$E$32,'2) Income'!$D$13:$D$32,"monthly",'2) Income'!$F$13:$F$32,"&lt;="&amp;$A1368,'2) Income'!$I$13:$I$32,"&gt;="&amp;DAY(A1368)))))</f>
        <v/>
      </c>
      <c r="AH1368" s="8" t="str" cm="1">
        <f t="array" ref="AH1368">IF(A1368="","",IF(COUNTIF('2) Income'!$D$13:$D$32,"Yearly")=0,0,SUMPRODUCT(--('2) Income'!$D$13:$D$32="Yearly"),--('2) Income'!$F$13:$F$32&lt;=A1368),IF(B1368="N",--('2) Income'!$I$13:$I$32=DAY(A1368)),--('2) Income'!$I$13:$I$32&gt;=DAY(A1368))),--(IFERROR(MOD('2) Income'!$H$13:$H$32-MONTH(A1368)+12,12),1)=0),'2) Income'!$E$13:$E$32)))</f>
        <v/>
      </c>
      <c r="AI1368" s="8" t="str">
        <f>IF(A1368="","",IF(COUNTIF('2) Income'!$D$13:$D$32,"one-time")=0,0,SUMIFS('2) Income'!$E$13:$E$32,'2) Income'!$D$13:$D$32,"one-time",'2) Income'!$F$13:$F$32,"="&amp;$A1368)))</f>
        <v/>
      </c>
      <c r="AJ1368" s="9" t="str">
        <f t="shared" si="106"/>
        <v/>
      </c>
    </row>
    <row r="1369" spans="1:36">
      <c r="A1369" s="7" t="str">
        <f>IF(A1368="","",IF(A1368+1&lt;='1) Period'!$E$21,A1368+1,""))</f>
        <v/>
      </c>
      <c r="B1369" s="7" t="e">
        <f t="shared" si="107"/>
        <v>#VALUE!</v>
      </c>
      <c r="C1369" t="e">
        <f t="shared" si="108"/>
        <v>#VALUE!</v>
      </c>
      <c r="D1369" s="8" t="str">
        <f>IF(A1369="","",IF(TEXT(A1369,"dddd")='4) Happy Money'!$E$23,WAllowance,0))</f>
        <v/>
      </c>
      <c r="E1369" s="8" t="str">
        <f>IF(A1369="","",IF(B1369="N",SUMIF(TMonthly[Day of the Month],DAY(A1369),TMonthly[Amount]),SUMIF(TMonthly[Day of the Month],"&gt;="&amp;DAY(A1369),TMonthly[Amount])))</f>
        <v/>
      </c>
      <c r="F1369" s="8" t="str" cm="1">
        <f t="array" ref="F1369">IF(A1369="","",SUMPRODUCT(--(TYearly[Due Date]&lt;=A1369),IF(B1369="N",--(TYearly[Day]=DAY(A1369)),--(TYearly[Day]&gt;=DAY(A1369))),--(IFERROR(MOD(TYearly[Month]-MONTH(A1369)+12,12),1)=0),TYearly[Amount]))</f>
        <v/>
      </c>
      <c r="G1369" s="8" t="str">
        <f>IF(A1369="","",SUMIF(TOneTime[Due Date],A1369,TOneTime[Amount]))</f>
        <v/>
      </c>
      <c r="H1369" s="8" t="str" cm="1">
        <f t="array" ref="H1369">IF(A1369="","",IF(COUNTIF(TOther[Frequency],$H$1)=0,0,SUMPRODUCT(--(IFERROR(MOD(A1369-TOther[Start Date],7),1)=0),--(TOther[Frequency]=$H$1),--(TOther[Start Date]&lt;=A1369),--(TOther[End Date Calc]&gt;=A1369),TOther[Amount])))</f>
        <v/>
      </c>
      <c r="I1369" s="8" t="str" cm="1">
        <f t="array" ref="I1369">IF(A1369="","",IF(COUNTIF(TOther[Frequency],$I$1)=0,0,SUMPRODUCT(--(IFERROR(MOD(A1369-TOther[Start Date],14),1)=0),--(TOther[Frequency]=$I$1),--(TOther[Start Date]&lt;=A1369),--(TOther[End Date Calc]&gt;=A1369),TOther[Amount])))</f>
        <v/>
      </c>
      <c r="J1369" s="8" t="str">
        <f>IF(A1369="","",IF(COUNTIF(TOther[Frequency],$J$1)=0,0,IF(OR(DAY(A1369)=1,DAY(A1369)=15),SUMIFS(TOther[Amount],TOther[Frequency],$J$1,TOther[Start Date],"&lt;="&amp;$A1369,TOther[End Date Calc],"&gt;="&amp;A1369),0)))</f>
        <v/>
      </c>
      <c r="K1369" s="8" t="str">
        <f>IF(A1369="","",IF(COUNTIF(TOther[Frequency],$K$1)=0,0,IF(A1369=(A1369-DAY(A1369)+1+2*7-WEEKDAY(A1369-DAY(A1369)+8-4,1)),SUMIFS(TOther[Amount],TOther[Frequency],$K$1,TOther[Start Date],"&lt;="&amp;$A1369,TOther[End Date Calc],"&gt;="&amp;A1369),0)))</f>
        <v/>
      </c>
      <c r="L1369" s="8" t="str">
        <f>IF(A1369="","",IF(COUNTIF(TOther[Frequency],$L$1)=0,0,IF(A1369=(A1369-DAY(A1369)+1+3*7-WEEKDAY(A1369-DAY(A1369)+8-4,1)),SUMIFS(TOther[Amount],TOther[Frequency],$L$1,TOther[Start Date],"&lt;="&amp;$A1369,TOther[End Date Calc],"&gt;="&amp;A1369),0)))</f>
        <v/>
      </c>
      <c r="M1369" s="8" t="str">
        <f>IF(A1369="","",IF(COUNTIF(TOther[Frequency],$M$1)=0,0,IF(A1369=(A1369-DAY(A1369)+1+4*7-WEEKDAY(A1369-DAY(A1369)+8-4,1)),SUMIFS(TOther[Amount],TOther[Frequency],$M$1,TOther[Start Date],"&lt;="&amp;$A1369,TOther[End Date Calc],"&gt;="&amp;A1369),0)))</f>
        <v/>
      </c>
      <c r="N1369" s="8" t="str" cm="1">
        <f t="array" ref="N1369">IF(A1369="","",IF(COUNTIF(TOther[Frequency],$N$1)=0,0,SUMPRODUCT(--(IFERROR(MOD(A1369-TOther[Start Date],28),1)=0),--(TOther[Frequency]=$N$1),--(TOther[Start Date]&lt;=A1369),--(TOther[End Date Calc]&gt;=A1369),TOther[Amount])))</f>
        <v/>
      </c>
      <c r="O1369" s="8" t="str" cm="1">
        <f t="array" ref="O1369">IF(A1369="","",IF(COUNTIF(TOther[Frequency],$O$1)=0,0,SUMPRODUCT(--(IFERROR(MOD(A1369-TOther[Start Date],42),1)=0),--(TOther[Frequency]=$O$1),--(TOther[Start Date]&lt;=A1369),--(TOther[End Date Calc]&gt;=A1369),TOther[Amount])))</f>
        <v/>
      </c>
      <c r="P1369" s="8" t="str" cm="1">
        <f t="array" ref="P1369">IF(A1369="","",IF(COUNTIF(TOther[Frequency],$P$1)=0,0,SUMPRODUCT(--(IFERROR(MOD(A1369-TOther[Start Date],56),1)=0),--(TOther[Frequency]=$P$1),--(TOther[Start Date]&lt;=A1369),--(TOther[End Date Calc]&gt;=A1369),TOther[Amount])))</f>
        <v/>
      </c>
      <c r="Q1369" s="8" t="str">
        <f>IF(A1369="","",IF(COUNTIF(TOther[Frequency],$Q$1)=0,0,IF(B1369="N",SUMIFS(TOther[Amount],TOther[Frequency],$Q$1,TOther[Start Date],"&lt;="&amp;$A1369,TOther[End Date Calc],"&gt;="&amp;A1369,TOther[Start Day],DAY(A1369)),SUMIFS(TOther[Amount],TOther[Frequency],$Q$1,TOther[Start Date],"&lt;="&amp;$A1369,TOther[End Date Calc],"&gt;="&amp;A1369,TOther[Start Day],"&gt;="&amp;DAY(A1369)))))</f>
        <v/>
      </c>
      <c r="R1369" s="8" t="str" cm="1">
        <f t="array" ref="R1369">IF(A1369="","",IF(COUNTIF(TOther[Frequency],R$1)=0,0,SUMPRODUCT(--(TOther[Frequency]=R$1),--(TOther[Start Date]&lt;=A1369),--(TOther[End Date Calc]&gt;=A1369),IF(B1369="N",--(TOther[Start Day]=DAY(A1369)),--(TOther[Start Day]&gt;=DAY(A1369))),--(IFERROR(MOD(TOther[Start Month]-MONTH(A1369)+2,2),1)=0),TOther[Amount])))</f>
        <v/>
      </c>
      <c r="S1369" s="8" t="str" cm="1">
        <f t="array" ref="S1369">IF(A1369="","",IF(COUNTIF(TOther[Frequency],S$1)=0,0,SUMPRODUCT(--(TOther[Frequency]=S$1),--(TOther[Start Date]&lt;=A1369),--(TOther[End Date Calc]&gt;=A1369),IF(B1369="N",--(TOther[Start Day]=DAY(A1369)),--(TOther[Start Day]&gt;=DAY(A1369))),--(IFERROR(MOD(TOther[Start Month]-MONTH(A1369)+3,3),1)=0),TOther[Amount])))</f>
        <v/>
      </c>
      <c r="T1369" s="8" t="str" cm="1">
        <f t="array" ref="T1369">IF($A1369="","",IF(COUNTIF(TOther[Frequency],T$1)=0,0,SUMPRODUCT(--(TOther[Frequency]=T$1),--(TOther[Start Date]&lt;=$A1369),--(TOther[End Date Calc]&gt;=$A1369),IF($B1369="N",--(TOther[Start Day]=DAY($A1369)),--(TOther[Start Day]&gt;=DAY($A1369))),--(IFERROR(MOD(TOther[Start Month]-MONTH($A1369)+4,4),1)=0),TOther[Amount])))</f>
        <v/>
      </c>
      <c r="U1369" s="8" t="str" cm="1">
        <f t="array" ref="U1369">IF(A1369="","",IF(COUNTIF(TOther[Frequency],$U$1)=0,0,SUMPRODUCT(--(TOther[Frequency]=$U$1),--(TOther[Start Date]&lt;=A1369),--(TOther[End Date Calc]&gt;=A1369),IF(B1369="N",--(TOther[Start Day]=DAY(A1369)),--(TOther[Start Day]&gt;=DAY(A1369))),--(IFERROR(MOD(TOther[Start Month]-MONTH(A1369)+6,6),1)=0),TOther[Amount])))</f>
        <v/>
      </c>
      <c r="V1369" s="8" t="str" cm="1">
        <f t="array" ref="V1369">IF(A1369="","",IF(COUNTIF(TOther[Frequency],$V$1)=0,0,SUMPRODUCT(--(TOther[Frequency]=$V$1),--(TOther[Start Date]&lt;=A1369),--(TOther[End Date Calc]&gt;=A1369),IF(B1369="N",--(TOther[Start Day]=DAY(A1369)),--(TOther[Start Day]&gt;=DAY(A1369))),--(IFERROR(MOD(TOther[Start Month]-MONTH(A1369)+12,12),1)=0),TOther[Amount])))</f>
        <v/>
      </c>
      <c r="W1369" s="8" t="str">
        <f>IF(A1369="","",SUMIFS(TOther[Amount],TOther[Start Date],A1369,TOther[Frequency],$W$1))</f>
        <v/>
      </c>
      <c r="X1369" s="9" t="str">
        <f t="shared" si="105"/>
        <v/>
      </c>
      <c r="Y1369" s="9" t="str">
        <f t="shared" si="109"/>
        <v/>
      </c>
      <c r="Z1369" s="8" t="str" cm="1">
        <f t="array" ref="Z1369">IF(A1369="","",IF(COUNTIF('2) Income'!$D$13:$D$32,"Weekly")=0,0,SUMPRODUCT(--(IFERROR(MOD(A1369-'2) Income'!$F$13:$F$32,7),1)=0),--('2) Income'!$D$13:$D$32="Weekly"),--('2) Income'!$F$13:$F$32&lt;=A1369),'2) Income'!$E$13:$E$32)))</f>
        <v/>
      </c>
      <c r="AA1369" s="8" t="str" cm="1">
        <f t="array" ref="AA1369">IF(A1369="","",IF(COUNTIF('2) Income'!$D$13:$D$32,"Every Other Week")=0,0,SUMPRODUCT(--(IFERROR(MOD(A1369-'2) Income'!$F$13:$F$32,14),1)=0),--('2) Income'!$D$13:$D$32="Every Other Week"),--('2) Income'!$F$13:$F$32&lt;=A1369),'2) Income'!$E$13:$E$32)))</f>
        <v/>
      </c>
      <c r="AB1369" s="8" t="str">
        <f>IF(A1369="","",IF(COUNTIF('2) Income'!$D$13:$D$32,"1st and 15th")=0,0,IF(OR(DAY(A1369)=1,DAY(A1369)=15),SUMIFS('2) Income'!$E$13:$E$32,'2) Income'!$D$13:$D$32,"1st and 15th",'2) Income'!$F$13:$F$32,"&lt;="&amp;$A1369),0)))</f>
        <v/>
      </c>
      <c r="AC1369" s="8" t="str">
        <f>IF(A1369="","",IF(COUNTIF('2) Income'!$D$13:$D$32,"2nd Wednesday")=0,0,IF(A1369=(A1369-DAY(A1369)+1+2*7-WEEKDAY(A1369-DAY(A1369)+8-4,1)),SUMIFS('2) Income'!$E$13:$E$32,'2) Income'!$D$13:$D$32,"2nd Wednesday",'2) Income'!$F$13:$F$32,"&lt;="&amp;$A1369),0)))</f>
        <v/>
      </c>
      <c r="AD1369" s="8" t="str">
        <f>IF(A1369="","",IF(COUNTIF('2) Income'!$D$13:$D$32,"3rd Wednesday")=0,0,IF(A1369=(A1369-DAY(A1369)+1+3*7-WEEKDAY(A1369-DAY(A1369)+8-4,1)),SUMIFS('2) Income'!$E$13:$E$32,'2) Income'!$D$13:$D$32,"3rd Wednesday",'2) Income'!$F$13:$F$32,"&lt;="&amp;$A1369),0)))</f>
        <v/>
      </c>
      <c r="AE1369" s="8" t="str">
        <f>IF(A1369="","",IF(COUNTIF('2) Income'!$D$13:$D$32,"4th Wednesday")=0,0,IF(A1369=(A1369-DAY(A1369)+1+4*7-WEEKDAY(A1369-DAY(A1369)+8-4,1)),SUMIFS('2) Income'!$E$13:$E$32,'2) Income'!$D$13:$D$32,"4th Wednesday",'2) Income'!$F$13:$F$32,"&lt;="&amp;$A1369),0)))</f>
        <v/>
      </c>
      <c r="AF1369" s="8" t="str" cm="1">
        <f t="array" ref="AF1369">IF(A1369="","",IF(COUNTIF('2) Income'!$D$13:$D$32,"Every 4 Weeks")=0,0,SUMPRODUCT(--(IFERROR(MOD(A1369-'2) Income'!$F$13:$F$32,28),1)=0),--('2) Income'!$D$13:$D$32="Every 4 Weeks"),--('2) Income'!$F$13:$F$32&lt;=A1369),'2) Income'!$E$13:$E$32)))</f>
        <v/>
      </c>
      <c r="AG1369" s="8" t="str">
        <f>IF(A1369="","",IF(COUNTIF('2) Income'!$D$13:$D$32,"Monthly")=0,0,IF(B1369="N",SUMIFS('2) Income'!$E$13:$E$32,'2) Income'!$D$13:$D$32,"monthly",'2) Income'!$F$13:$F$32,"&lt;="&amp;$A1369,'2) Income'!$I$13:$I$32,DAY(A1369)),SUMIFS('2) Income'!$E$13:$E$32,'2) Income'!$D$13:$D$32,"monthly",'2) Income'!$F$13:$F$32,"&lt;="&amp;$A1369,'2) Income'!$I$13:$I$32,"&gt;="&amp;DAY(A1369)))))</f>
        <v/>
      </c>
      <c r="AH1369" s="8" t="str" cm="1">
        <f t="array" ref="AH1369">IF(A1369="","",IF(COUNTIF('2) Income'!$D$13:$D$32,"Yearly")=0,0,SUMPRODUCT(--('2) Income'!$D$13:$D$32="Yearly"),--('2) Income'!$F$13:$F$32&lt;=A1369),IF(B1369="N",--('2) Income'!$I$13:$I$32=DAY(A1369)),--('2) Income'!$I$13:$I$32&gt;=DAY(A1369))),--(IFERROR(MOD('2) Income'!$H$13:$H$32-MONTH(A1369)+12,12),1)=0),'2) Income'!$E$13:$E$32)))</f>
        <v/>
      </c>
      <c r="AI1369" s="8" t="str">
        <f>IF(A1369="","",IF(COUNTIF('2) Income'!$D$13:$D$32,"one-time")=0,0,SUMIFS('2) Income'!$E$13:$E$32,'2) Income'!$D$13:$D$32,"one-time",'2) Income'!$F$13:$F$32,"="&amp;$A1369)))</f>
        <v/>
      </c>
      <c r="AJ1369" s="9" t="str">
        <f t="shared" si="106"/>
        <v/>
      </c>
    </row>
    <row r="1370" spans="1:36">
      <c r="A1370" s="7" t="str">
        <f>IF(A1369="","",IF(A1369+1&lt;='1) Period'!$E$21,A1369+1,""))</f>
        <v/>
      </c>
      <c r="B1370" s="7" t="e">
        <f t="shared" si="107"/>
        <v>#VALUE!</v>
      </c>
      <c r="C1370" t="e">
        <f t="shared" si="108"/>
        <v>#VALUE!</v>
      </c>
      <c r="D1370" s="8" t="str">
        <f>IF(A1370="","",IF(TEXT(A1370,"dddd")='4) Happy Money'!$E$23,WAllowance,0))</f>
        <v/>
      </c>
      <c r="E1370" s="8" t="str">
        <f>IF(A1370="","",IF(B1370="N",SUMIF(TMonthly[Day of the Month],DAY(A1370),TMonthly[Amount]),SUMIF(TMonthly[Day of the Month],"&gt;="&amp;DAY(A1370),TMonthly[Amount])))</f>
        <v/>
      </c>
      <c r="F1370" s="8" t="str" cm="1">
        <f t="array" ref="F1370">IF(A1370="","",SUMPRODUCT(--(TYearly[Due Date]&lt;=A1370),IF(B1370="N",--(TYearly[Day]=DAY(A1370)),--(TYearly[Day]&gt;=DAY(A1370))),--(IFERROR(MOD(TYearly[Month]-MONTH(A1370)+12,12),1)=0),TYearly[Amount]))</f>
        <v/>
      </c>
      <c r="G1370" s="8" t="str">
        <f>IF(A1370="","",SUMIF(TOneTime[Due Date],A1370,TOneTime[Amount]))</f>
        <v/>
      </c>
      <c r="H1370" s="8" t="str" cm="1">
        <f t="array" ref="H1370">IF(A1370="","",IF(COUNTIF(TOther[Frequency],$H$1)=0,0,SUMPRODUCT(--(IFERROR(MOD(A1370-TOther[Start Date],7),1)=0),--(TOther[Frequency]=$H$1),--(TOther[Start Date]&lt;=A1370),--(TOther[End Date Calc]&gt;=A1370),TOther[Amount])))</f>
        <v/>
      </c>
      <c r="I1370" s="8" t="str" cm="1">
        <f t="array" ref="I1370">IF(A1370="","",IF(COUNTIF(TOther[Frequency],$I$1)=0,0,SUMPRODUCT(--(IFERROR(MOD(A1370-TOther[Start Date],14),1)=0),--(TOther[Frequency]=$I$1),--(TOther[Start Date]&lt;=A1370),--(TOther[End Date Calc]&gt;=A1370),TOther[Amount])))</f>
        <v/>
      </c>
      <c r="J1370" s="8" t="str">
        <f>IF(A1370="","",IF(COUNTIF(TOther[Frequency],$J$1)=0,0,IF(OR(DAY(A1370)=1,DAY(A1370)=15),SUMIFS(TOther[Amount],TOther[Frequency],$J$1,TOther[Start Date],"&lt;="&amp;$A1370,TOther[End Date Calc],"&gt;="&amp;A1370),0)))</f>
        <v/>
      </c>
      <c r="K1370" s="8" t="str">
        <f>IF(A1370="","",IF(COUNTIF(TOther[Frequency],$K$1)=0,0,IF(A1370=(A1370-DAY(A1370)+1+2*7-WEEKDAY(A1370-DAY(A1370)+8-4,1)),SUMIFS(TOther[Amount],TOther[Frequency],$K$1,TOther[Start Date],"&lt;="&amp;$A1370,TOther[End Date Calc],"&gt;="&amp;A1370),0)))</f>
        <v/>
      </c>
      <c r="L1370" s="8" t="str">
        <f>IF(A1370="","",IF(COUNTIF(TOther[Frequency],$L$1)=0,0,IF(A1370=(A1370-DAY(A1370)+1+3*7-WEEKDAY(A1370-DAY(A1370)+8-4,1)),SUMIFS(TOther[Amount],TOther[Frequency],$L$1,TOther[Start Date],"&lt;="&amp;$A1370,TOther[End Date Calc],"&gt;="&amp;A1370),0)))</f>
        <v/>
      </c>
      <c r="M1370" s="8" t="str">
        <f>IF(A1370="","",IF(COUNTIF(TOther[Frequency],$M$1)=0,0,IF(A1370=(A1370-DAY(A1370)+1+4*7-WEEKDAY(A1370-DAY(A1370)+8-4,1)),SUMIFS(TOther[Amount],TOther[Frequency],$M$1,TOther[Start Date],"&lt;="&amp;$A1370,TOther[End Date Calc],"&gt;="&amp;A1370),0)))</f>
        <v/>
      </c>
      <c r="N1370" s="8" t="str" cm="1">
        <f t="array" ref="N1370">IF(A1370="","",IF(COUNTIF(TOther[Frequency],$N$1)=0,0,SUMPRODUCT(--(IFERROR(MOD(A1370-TOther[Start Date],28),1)=0),--(TOther[Frequency]=$N$1),--(TOther[Start Date]&lt;=A1370),--(TOther[End Date Calc]&gt;=A1370),TOther[Amount])))</f>
        <v/>
      </c>
      <c r="O1370" s="8" t="str" cm="1">
        <f t="array" ref="O1370">IF(A1370="","",IF(COUNTIF(TOther[Frequency],$O$1)=0,0,SUMPRODUCT(--(IFERROR(MOD(A1370-TOther[Start Date],42),1)=0),--(TOther[Frequency]=$O$1),--(TOther[Start Date]&lt;=A1370),--(TOther[End Date Calc]&gt;=A1370),TOther[Amount])))</f>
        <v/>
      </c>
      <c r="P1370" s="8" t="str" cm="1">
        <f t="array" ref="P1370">IF(A1370="","",IF(COUNTIF(TOther[Frequency],$P$1)=0,0,SUMPRODUCT(--(IFERROR(MOD(A1370-TOther[Start Date],56),1)=0),--(TOther[Frequency]=$P$1),--(TOther[Start Date]&lt;=A1370),--(TOther[End Date Calc]&gt;=A1370),TOther[Amount])))</f>
        <v/>
      </c>
      <c r="Q1370" s="8" t="str">
        <f>IF(A1370="","",IF(COUNTIF(TOther[Frequency],$Q$1)=0,0,IF(B1370="N",SUMIFS(TOther[Amount],TOther[Frequency],$Q$1,TOther[Start Date],"&lt;="&amp;$A1370,TOther[End Date Calc],"&gt;="&amp;A1370,TOther[Start Day],DAY(A1370)),SUMIFS(TOther[Amount],TOther[Frequency],$Q$1,TOther[Start Date],"&lt;="&amp;$A1370,TOther[End Date Calc],"&gt;="&amp;A1370,TOther[Start Day],"&gt;="&amp;DAY(A1370)))))</f>
        <v/>
      </c>
      <c r="R1370" s="8" t="str" cm="1">
        <f t="array" ref="R1370">IF(A1370="","",IF(COUNTIF(TOther[Frequency],R$1)=0,0,SUMPRODUCT(--(TOther[Frequency]=R$1),--(TOther[Start Date]&lt;=A1370),--(TOther[End Date Calc]&gt;=A1370),IF(B1370="N",--(TOther[Start Day]=DAY(A1370)),--(TOther[Start Day]&gt;=DAY(A1370))),--(IFERROR(MOD(TOther[Start Month]-MONTH(A1370)+2,2),1)=0),TOther[Amount])))</f>
        <v/>
      </c>
      <c r="S1370" s="8" t="str" cm="1">
        <f t="array" ref="S1370">IF(A1370="","",IF(COUNTIF(TOther[Frequency],S$1)=0,0,SUMPRODUCT(--(TOther[Frequency]=S$1),--(TOther[Start Date]&lt;=A1370),--(TOther[End Date Calc]&gt;=A1370),IF(B1370="N",--(TOther[Start Day]=DAY(A1370)),--(TOther[Start Day]&gt;=DAY(A1370))),--(IFERROR(MOD(TOther[Start Month]-MONTH(A1370)+3,3),1)=0),TOther[Amount])))</f>
        <v/>
      </c>
      <c r="T1370" s="8" t="str" cm="1">
        <f t="array" ref="T1370">IF($A1370="","",IF(COUNTIF(TOther[Frequency],T$1)=0,0,SUMPRODUCT(--(TOther[Frequency]=T$1),--(TOther[Start Date]&lt;=$A1370),--(TOther[End Date Calc]&gt;=$A1370),IF($B1370="N",--(TOther[Start Day]=DAY($A1370)),--(TOther[Start Day]&gt;=DAY($A1370))),--(IFERROR(MOD(TOther[Start Month]-MONTH($A1370)+4,4),1)=0),TOther[Amount])))</f>
        <v/>
      </c>
      <c r="U1370" s="8" t="str" cm="1">
        <f t="array" ref="U1370">IF(A1370="","",IF(COUNTIF(TOther[Frequency],$U$1)=0,0,SUMPRODUCT(--(TOther[Frequency]=$U$1),--(TOther[Start Date]&lt;=A1370),--(TOther[End Date Calc]&gt;=A1370),IF(B1370="N",--(TOther[Start Day]=DAY(A1370)),--(TOther[Start Day]&gt;=DAY(A1370))),--(IFERROR(MOD(TOther[Start Month]-MONTH(A1370)+6,6),1)=0),TOther[Amount])))</f>
        <v/>
      </c>
      <c r="V1370" s="8" t="str" cm="1">
        <f t="array" ref="V1370">IF(A1370="","",IF(COUNTIF(TOther[Frequency],$V$1)=0,0,SUMPRODUCT(--(TOther[Frequency]=$V$1),--(TOther[Start Date]&lt;=A1370),--(TOther[End Date Calc]&gt;=A1370),IF(B1370="N",--(TOther[Start Day]=DAY(A1370)),--(TOther[Start Day]&gt;=DAY(A1370))),--(IFERROR(MOD(TOther[Start Month]-MONTH(A1370)+12,12),1)=0),TOther[Amount])))</f>
        <v/>
      </c>
      <c r="W1370" s="8" t="str">
        <f>IF(A1370="","",SUMIFS(TOther[Amount],TOther[Start Date],A1370,TOther[Frequency],$W$1))</f>
        <v/>
      </c>
      <c r="X1370" s="9" t="str">
        <f t="shared" si="105"/>
        <v/>
      </c>
      <c r="Y1370" s="9" t="str">
        <f t="shared" si="109"/>
        <v/>
      </c>
      <c r="Z1370" s="8" t="str" cm="1">
        <f t="array" ref="Z1370">IF(A1370="","",IF(COUNTIF('2) Income'!$D$13:$D$32,"Weekly")=0,0,SUMPRODUCT(--(IFERROR(MOD(A1370-'2) Income'!$F$13:$F$32,7),1)=0),--('2) Income'!$D$13:$D$32="Weekly"),--('2) Income'!$F$13:$F$32&lt;=A1370),'2) Income'!$E$13:$E$32)))</f>
        <v/>
      </c>
      <c r="AA1370" s="8" t="str" cm="1">
        <f t="array" ref="AA1370">IF(A1370="","",IF(COUNTIF('2) Income'!$D$13:$D$32,"Every Other Week")=0,0,SUMPRODUCT(--(IFERROR(MOD(A1370-'2) Income'!$F$13:$F$32,14),1)=0),--('2) Income'!$D$13:$D$32="Every Other Week"),--('2) Income'!$F$13:$F$32&lt;=A1370),'2) Income'!$E$13:$E$32)))</f>
        <v/>
      </c>
      <c r="AB1370" s="8" t="str">
        <f>IF(A1370="","",IF(COUNTIF('2) Income'!$D$13:$D$32,"1st and 15th")=0,0,IF(OR(DAY(A1370)=1,DAY(A1370)=15),SUMIFS('2) Income'!$E$13:$E$32,'2) Income'!$D$13:$D$32,"1st and 15th",'2) Income'!$F$13:$F$32,"&lt;="&amp;$A1370),0)))</f>
        <v/>
      </c>
      <c r="AC1370" s="8" t="str">
        <f>IF(A1370="","",IF(COUNTIF('2) Income'!$D$13:$D$32,"2nd Wednesday")=0,0,IF(A1370=(A1370-DAY(A1370)+1+2*7-WEEKDAY(A1370-DAY(A1370)+8-4,1)),SUMIFS('2) Income'!$E$13:$E$32,'2) Income'!$D$13:$D$32,"2nd Wednesday",'2) Income'!$F$13:$F$32,"&lt;="&amp;$A1370),0)))</f>
        <v/>
      </c>
      <c r="AD1370" s="8" t="str">
        <f>IF(A1370="","",IF(COUNTIF('2) Income'!$D$13:$D$32,"3rd Wednesday")=0,0,IF(A1370=(A1370-DAY(A1370)+1+3*7-WEEKDAY(A1370-DAY(A1370)+8-4,1)),SUMIFS('2) Income'!$E$13:$E$32,'2) Income'!$D$13:$D$32,"3rd Wednesday",'2) Income'!$F$13:$F$32,"&lt;="&amp;$A1370),0)))</f>
        <v/>
      </c>
      <c r="AE1370" s="8" t="str">
        <f>IF(A1370="","",IF(COUNTIF('2) Income'!$D$13:$D$32,"4th Wednesday")=0,0,IF(A1370=(A1370-DAY(A1370)+1+4*7-WEEKDAY(A1370-DAY(A1370)+8-4,1)),SUMIFS('2) Income'!$E$13:$E$32,'2) Income'!$D$13:$D$32,"4th Wednesday",'2) Income'!$F$13:$F$32,"&lt;="&amp;$A1370),0)))</f>
        <v/>
      </c>
      <c r="AF1370" s="8" t="str" cm="1">
        <f t="array" ref="AF1370">IF(A1370="","",IF(COUNTIF('2) Income'!$D$13:$D$32,"Every 4 Weeks")=0,0,SUMPRODUCT(--(IFERROR(MOD(A1370-'2) Income'!$F$13:$F$32,28),1)=0),--('2) Income'!$D$13:$D$32="Every 4 Weeks"),--('2) Income'!$F$13:$F$32&lt;=A1370),'2) Income'!$E$13:$E$32)))</f>
        <v/>
      </c>
      <c r="AG1370" s="8" t="str">
        <f>IF(A1370="","",IF(COUNTIF('2) Income'!$D$13:$D$32,"Monthly")=0,0,IF(B1370="N",SUMIFS('2) Income'!$E$13:$E$32,'2) Income'!$D$13:$D$32,"monthly",'2) Income'!$F$13:$F$32,"&lt;="&amp;$A1370,'2) Income'!$I$13:$I$32,DAY(A1370)),SUMIFS('2) Income'!$E$13:$E$32,'2) Income'!$D$13:$D$32,"monthly",'2) Income'!$F$13:$F$32,"&lt;="&amp;$A1370,'2) Income'!$I$13:$I$32,"&gt;="&amp;DAY(A1370)))))</f>
        <v/>
      </c>
      <c r="AH1370" s="8" t="str" cm="1">
        <f t="array" ref="AH1370">IF(A1370="","",IF(COUNTIF('2) Income'!$D$13:$D$32,"Yearly")=0,0,SUMPRODUCT(--('2) Income'!$D$13:$D$32="Yearly"),--('2) Income'!$F$13:$F$32&lt;=A1370),IF(B1370="N",--('2) Income'!$I$13:$I$32=DAY(A1370)),--('2) Income'!$I$13:$I$32&gt;=DAY(A1370))),--(IFERROR(MOD('2) Income'!$H$13:$H$32-MONTH(A1370)+12,12),1)=0),'2) Income'!$E$13:$E$32)))</f>
        <v/>
      </c>
      <c r="AI1370" s="8" t="str">
        <f>IF(A1370="","",IF(COUNTIF('2) Income'!$D$13:$D$32,"one-time")=0,0,SUMIFS('2) Income'!$E$13:$E$32,'2) Income'!$D$13:$D$32,"one-time",'2) Income'!$F$13:$F$32,"="&amp;$A1370)))</f>
        <v/>
      </c>
      <c r="AJ1370" s="9" t="str">
        <f t="shared" si="106"/>
        <v/>
      </c>
    </row>
    <row r="1371" spans="1:36">
      <c r="A1371" s="7" t="str">
        <f>IF(A1370="","",IF(A1370+1&lt;='1) Period'!$E$21,A1370+1,""))</f>
        <v/>
      </c>
      <c r="B1371" s="7" t="e">
        <f t="shared" si="107"/>
        <v>#VALUE!</v>
      </c>
      <c r="C1371" t="e">
        <f t="shared" si="108"/>
        <v>#VALUE!</v>
      </c>
      <c r="D1371" s="8" t="str">
        <f>IF(A1371="","",IF(TEXT(A1371,"dddd")='4) Happy Money'!$E$23,WAllowance,0))</f>
        <v/>
      </c>
      <c r="E1371" s="8" t="str">
        <f>IF(A1371="","",IF(B1371="N",SUMIF(TMonthly[Day of the Month],DAY(A1371),TMonthly[Amount]),SUMIF(TMonthly[Day of the Month],"&gt;="&amp;DAY(A1371),TMonthly[Amount])))</f>
        <v/>
      </c>
      <c r="F1371" s="8" t="str" cm="1">
        <f t="array" ref="F1371">IF(A1371="","",SUMPRODUCT(--(TYearly[Due Date]&lt;=A1371),IF(B1371="N",--(TYearly[Day]=DAY(A1371)),--(TYearly[Day]&gt;=DAY(A1371))),--(IFERROR(MOD(TYearly[Month]-MONTH(A1371)+12,12),1)=0),TYearly[Amount]))</f>
        <v/>
      </c>
      <c r="G1371" s="8" t="str">
        <f>IF(A1371="","",SUMIF(TOneTime[Due Date],A1371,TOneTime[Amount]))</f>
        <v/>
      </c>
      <c r="H1371" s="8" t="str" cm="1">
        <f t="array" ref="H1371">IF(A1371="","",IF(COUNTIF(TOther[Frequency],$H$1)=0,0,SUMPRODUCT(--(IFERROR(MOD(A1371-TOther[Start Date],7),1)=0),--(TOther[Frequency]=$H$1),--(TOther[Start Date]&lt;=A1371),--(TOther[End Date Calc]&gt;=A1371),TOther[Amount])))</f>
        <v/>
      </c>
      <c r="I1371" s="8" t="str" cm="1">
        <f t="array" ref="I1371">IF(A1371="","",IF(COUNTIF(TOther[Frequency],$I$1)=0,0,SUMPRODUCT(--(IFERROR(MOD(A1371-TOther[Start Date],14),1)=0),--(TOther[Frequency]=$I$1),--(TOther[Start Date]&lt;=A1371),--(TOther[End Date Calc]&gt;=A1371),TOther[Amount])))</f>
        <v/>
      </c>
      <c r="J1371" s="8" t="str">
        <f>IF(A1371="","",IF(COUNTIF(TOther[Frequency],$J$1)=0,0,IF(OR(DAY(A1371)=1,DAY(A1371)=15),SUMIFS(TOther[Amount],TOther[Frequency],$J$1,TOther[Start Date],"&lt;="&amp;$A1371,TOther[End Date Calc],"&gt;="&amp;A1371),0)))</f>
        <v/>
      </c>
      <c r="K1371" s="8" t="str">
        <f>IF(A1371="","",IF(COUNTIF(TOther[Frequency],$K$1)=0,0,IF(A1371=(A1371-DAY(A1371)+1+2*7-WEEKDAY(A1371-DAY(A1371)+8-4,1)),SUMIFS(TOther[Amount],TOther[Frequency],$K$1,TOther[Start Date],"&lt;="&amp;$A1371,TOther[End Date Calc],"&gt;="&amp;A1371),0)))</f>
        <v/>
      </c>
      <c r="L1371" s="8" t="str">
        <f>IF(A1371="","",IF(COUNTIF(TOther[Frequency],$L$1)=0,0,IF(A1371=(A1371-DAY(A1371)+1+3*7-WEEKDAY(A1371-DAY(A1371)+8-4,1)),SUMIFS(TOther[Amount],TOther[Frequency],$L$1,TOther[Start Date],"&lt;="&amp;$A1371,TOther[End Date Calc],"&gt;="&amp;A1371),0)))</f>
        <v/>
      </c>
      <c r="M1371" s="8" t="str">
        <f>IF(A1371="","",IF(COUNTIF(TOther[Frequency],$M$1)=0,0,IF(A1371=(A1371-DAY(A1371)+1+4*7-WEEKDAY(A1371-DAY(A1371)+8-4,1)),SUMIFS(TOther[Amount],TOther[Frequency],$M$1,TOther[Start Date],"&lt;="&amp;$A1371,TOther[End Date Calc],"&gt;="&amp;A1371),0)))</f>
        <v/>
      </c>
      <c r="N1371" s="8" t="str" cm="1">
        <f t="array" ref="N1371">IF(A1371="","",IF(COUNTIF(TOther[Frequency],$N$1)=0,0,SUMPRODUCT(--(IFERROR(MOD(A1371-TOther[Start Date],28),1)=0),--(TOther[Frequency]=$N$1),--(TOther[Start Date]&lt;=A1371),--(TOther[End Date Calc]&gt;=A1371),TOther[Amount])))</f>
        <v/>
      </c>
      <c r="O1371" s="8" t="str" cm="1">
        <f t="array" ref="O1371">IF(A1371="","",IF(COUNTIF(TOther[Frequency],$O$1)=0,0,SUMPRODUCT(--(IFERROR(MOD(A1371-TOther[Start Date],42),1)=0),--(TOther[Frequency]=$O$1),--(TOther[Start Date]&lt;=A1371),--(TOther[End Date Calc]&gt;=A1371),TOther[Amount])))</f>
        <v/>
      </c>
      <c r="P1371" s="8" t="str" cm="1">
        <f t="array" ref="P1371">IF(A1371="","",IF(COUNTIF(TOther[Frequency],$P$1)=0,0,SUMPRODUCT(--(IFERROR(MOD(A1371-TOther[Start Date],56),1)=0),--(TOther[Frequency]=$P$1),--(TOther[Start Date]&lt;=A1371),--(TOther[End Date Calc]&gt;=A1371),TOther[Amount])))</f>
        <v/>
      </c>
      <c r="Q1371" s="8" t="str">
        <f>IF(A1371="","",IF(COUNTIF(TOther[Frequency],$Q$1)=0,0,IF(B1371="N",SUMIFS(TOther[Amount],TOther[Frequency],$Q$1,TOther[Start Date],"&lt;="&amp;$A1371,TOther[End Date Calc],"&gt;="&amp;A1371,TOther[Start Day],DAY(A1371)),SUMIFS(TOther[Amount],TOther[Frequency],$Q$1,TOther[Start Date],"&lt;="&amp;$A1371,TOther[End Date Calc],"&gt;="&amp;A1371,TOther[Start Day],"&gt;="&amp;DAY(A1371)))))</f>
        <v/>
      </c>
      <c r="R1371" s="8" t="str" cm="1">
        <f t="array" ref="R1371">IF(A1371="","",IF(COUNTIF(TOther[Frequency],R$1)=0,0,SUMPRODUCT(--(TOther[Frequency]=R$1),--(TOther[Start Date]&lt;=A1371),--(TOther[End Date Calc]&gt;=A1371),IF(B1371="N",--(TOther[Start Day]=DAY(A1371)),--(TOther[Start Day]&gt;=DAY(A1371))),--(IFERROR(MOD(TOther[Start Month]-MONTH(A1371)+2,2),1)=0),TOther[Amount])))</f>
        <v/>
      </c>
      <c r="S1371" s="8" t="str" cm="1">
        <f t="array" ref="S1371">IF(A1371="","",IF(COUNTIF(TOther[Frequency],S$1)=0,0,SUMPRODUCT(--(TOther[Frequency]=S$1),--(TOther[Start Date]&lt;=A1371),--(TOther[End Date Calc]&gt;=A1371),IF(B1371="N",--(TOther[Start Day]=DAY(A1371)),--(TOther[Start Day]&gt;=DAY(A1371))),--(IFERROR(MOD(TOther[Start Month]-MONTH(A1371)+3,3),1)=0),TOther[Amount])))</f>
        <v/>
      </c>
      <c r="T1371" s="8" t="str" cm="1">
        <f t="array" ref="T1371">IF($A1371="","",IF(COUNTIF(TOther[Frequency],T$1)=0,0,SUMPRODUCT(--(TOther[Frequency]=T$1),--(TOther[Start Date]&lt;=$A1371),--(TOther[End Date Calc]&gt;=$A1371),IF($B1371="N",--(TOther[Start Day]=DAY($A1371)),--(TOther[Start Day]&gt;=DAY($A1371))),--(IFERROR(MOD(TOther[Start Month]-MONTH($A1371)+4,4),1)=0),TOther[Amount])))</f>
        <v/>
      </c>
      <c r="U1371" s="8" t="str" cm="1">
        <f t="array" ref="U1371">IF(A1371="","",IF(COUNTIF(TOther[Frequency],$U$1)=0,0,SUMPRODUCT(--(TOther[Frequency]=$U$1),--(TOther[Start Date]&lt;=A1371),--(TOther[End Date Calc]&gt;=A1371),IF(B1371="N",--(TOther[Start Day]=DAY(A1371)),--(TOther[Start Day]&gt;=DAY(A1371))),--(IFERROR(MOD(TOther[Start Month]-MONTH(A1371)+6,6),1)=0),TOther[Amount])))</f>
        <v/>
      </c>
      <c r="V1371" s="8" t="str" cm="1">
        <f t="array" ref="V1371">IF(A1371="","",IF(COUNTIF(TOther[Frequency],$V$1)=0,0,SUMPRODUCT(--(TOther[Frequency]=$V$1),--(TOther[Start Date]&lt;=A1371),--(TOther[End Date Calc]&gt;=A1371),IF(B1371="N",--(TOther[Start Day]=DAY(A1371)),--(TOther[Start Day]&gt;=DAY(A1371))),--(IFERROR(MOD(TOther[Start Month]-MONTH(A1371)+12,12),1)=0),TOther[Amount])))</f>
        <v/>
      </c>
      <c r="W1371" s="8" t="str">
        <f>IF(A1371="","",SUMIFS(TOther[Amount],TOther[Start Date],A1371,TOther[Frequency],$W$1))</f>
        <v/>
      </c>
      <c r="X1371" s="9" t="str">
        <f t="shared" si="105"/>
        <v/>
      </c>
      <c r="Y1371" s="9" t="str">
        <f t="shared" si="109"/>
        <v/>
      </c>
      <c r="Z1371" s="8" t="str" cm="1">
        <f t="array" ref="Z1371">IF(A1371="","",IF(COUNTIF('2) Income'!$D$13:$D$32,"Weekly")=0,0,SUMPRODUCT(--(IFERROR(MOD(A1371-'2) Income'!$F$13:$F$32,7),1)=0),--('2) Income'!$D$13:$D$32="Weekly"),--('2) Income'!$F$13:$F$32&lt;=A1371),'2) Income'!$E$13:$E$32)))</f>
        <v/>
      </c>
      <c r="AA1371" s="8" t="str" cm="1">
        <f t="array" ref="AA1371">IF(A1371="","",IF(COUNTIF('2) Income'!$D$13:$D$32,"Every Other Week")=0,0,SUMPRODUCT(--(IFERROR(MOD(A1371-'2) Income'!$F$13:$F$32,14),1)=0),--('2) Income'!$D$13:$D$32="Every Other Week"),--('2) Income'!$F$13:$F$32&lt;=A1371),'2) Income'!$E$13:$E$32)))</f>
        <v/>
      </c>
      <c r="AB1371" s="8" t="str">
        <f>IF(A1371="","",IF(COUNTIF('2) Income'!$D$13:$D$32,"1st and 15th")=0,0,IF(OR(DAY(A1371)=1,DAY(A1371)=15),SUMIFS('2) Income'!$E$13:$E$32,'2) Income'!$D$13:$D$32,"1st and 15th",'2) Income'!$F$13:$F$32,"&lt;="&amp;$A1371),0)))</f>
        <v/>
      </c>
      <c r="AC1371" s="8" t="str">
        <f>IF(A1371="","",IF(COUNTIF('2) Income'!$D$13:$D$32,"2nd Wednesday")=0,0,IF(A1371=(A1371-DAY(A1371)+1+2*7-WEEKDAY(A1371-DAY(A1371)+8-4,1)),SUMIFS('2) Income'!$E$13:$E$32,'2) Income'!$D$13:$D$32,"2nd Wednesday",'2) Income'!$F$13:$F$32,"&lt;="&amp;$A1371),0)))</f>
        <v/>
      </c>
      <c r="AD1371" s="8" t="str">
        <f>IF(A1371="","",IF(COUNTIF('2) Income'!$D$13:$D$32,"3rd Wednesday")=0,0,IF(A1371=(A1371-DAY(A1371)+1+3*7-WEEKDAY(A1371-DAY(A1371)+8-4,1)),SUMIFS('2) Income'!$E$13:$E$32,'2) Income'!$D$13:$D$32,"3rd Wednesday",'2) Income'!$F$13:$F$32,"&lt;="&amp;$A1371),0)))</f>
        <v/>
      </c>
      <c r="AE1371" s="8" t="str">
        <f>IF(A1371="","",IF(COUNTIF('2) Income'!$D$13:$D$32,"4th Wednesday")=0,0,IF(A1371=(A1371-DAY(A1371)+1+4*7-WEEKDAY(A1371-DAY(A1371)+8-4,1)),SUMIFS('2) Income'!$E$13:$E$32,'2) Income'!$D$13:$D$32,"4th Wednesday",'2) Income'!$F$13:$F$32,"&lt;="&amp;$A1371),0)))</f>
        <v/>
      </c>
      <c r="AF1371" s="8" t="str" cm="1">
        <f t="array" ref="AF1371">IF(A1371="","",IF(COUNTIF('2) Income'!$D$13:$D$32,"Every 4 Weeks")=0,0,SUMPRODUCT(--(IFERROR(MOD(A1371-'2) Income'!$F$13:$F$32,28),1)=0),--('2) Income'!$D$13:$D$32="Every 4 Weeks"),--('2) Income'!$F$13:$F$32&lt;=A1371),'2) Income'!$E$13:$E$32)))</f>
        <v/>
      </c>
      <c r="AG1371" s="8" t="str">
        <f>IF(A1371="","",IF(COUNTIF('2) Income'!$D$13:$D$32,"Monthly")=0,0,IF(B1371="N",SUMIFS('2) Income'!$E$13:$E$32,'2) Income'!$D$13:$D$32,"monthly",'2) Income'!$F$13:$F$32,"&lt;="&amp;$A1371,'2) Income'!$I$13:$I$32,DAY(A1371)),SUMIFS('2) Income'!$E$13:$E$32,'2) Income'!$D$13:$D$32,"monthly",'2) Income'!$F$13:$F$32,"&lt;="&amp;$A1371,'2) Income'!$I$13:$I$32,"&gt;="&amp;DAY(A1371)))))</f>
        <v/>
      </c>
      <c r="AH1371" s="8" t="str" cm="1">
        <f t="array" ref="AH1371">IF(A1371="","",IF(COUNTIF('2) Income'!$D$13:$D$32,"Yearly")=0,0,SUMPRODUCT(--('2) Income'!$D$13:$D$32="Yearly"),--('2) Income'!$F$13:$F$32&lt;=A1371),IF(B1371="N",--('2) Income'!$I$13:$I$32=DAY(A1371)),--('2) Income'!$I$13:$I$32&gt;=DAY(A1371))),--(IFERROR(MOD('2) Income'!$H$13:$H$32-MONTH(A1371)+12,12),1)=0),'2) Income'!$E$13:$E$32)))</f>
        <v/>
      </c>
      <c r="AI1371" s="8" t="str">
        <f>IF(A1371="","",IF(COUNTIF('2) Income'!$D$13:$D$32,"one-time")=0,0,SUMIFS('2) Income'!$E$13:$E$32,'2) Income'!$D$13:$D$32,"one-time",'2) Income'!$F$13:$F$32,"="&amp;$A1371)))</f>
        <v/>
      </c>
      <c r="AJ1371" s="9" t="str">
        <f t="shared" si="106"/>
        <v/>
      </c>
    </row>
    <row r="1372" spans="1:36">
      <c r="A1372" s="7" t="str">
        <f>IF(A1371="","",IF(A1371+1&lt;='1) Period'!$E$21,A1371+1,""))</f>
        <v/>
      </c>
      <c r="B1372" s="7" t="e">
        <f t="shared" si="107"/>
        <v>#VALUE!</v>
      </c>
      <c r="C1372" t="e">
        <f t="shared" si="108"/>
        <v>#VALUE!</v>
      </c>
      <c r="D1372" s="8" t="str">
        <f>IF(A1372="","",IF(TEXT(A1372,"dddd")='4) Happy Money'!$E$23,WAllowance,0))</f>
        <v/>
      </c>
      <c r="E1372" s="8" t="str">
        <f>IF(A1372="","",IF(B1372="N",SUMIF(TMonthly[Day of the Month],DAY(A1372),TMonthly[Amount]),SUMIF(TMonthly[Day of the Month],"&gt;="&amp;DAY(A1372),TMonthly[Amount])))</f>
        <v/>
      </c>
      <c r="F1372" s="8" t="str" cm="1">
        <f t="array" ref="F1372">IF(A1372="","",SUMPRODUCT(--(TYearly[Due Date]&lt;=A1372),IF(B1372="N",--(TYearly[Day]=DAY(A1372)),--(TYearly[Day]&gt;=DAY(A1372))),--(IFERROR(MOD(TYearly[Month]-MONTH(A1372)+12,12),1)=0),TYearly[Amount]))</f>
        <v/>
      </c>
      <c r="G1372" s="8" t="str">
        <f>IF(A1372="","",SUMIF(TOneTime[Due Date],A1372,TOneTime[Amount]))</f>
        <v/>
      </c>
      <c r="H1372" s="8" t="str" cm="1">
        <f t="array" ref="H1372">IF(A1372="","",IF(COUNTIF(TOther[Frequency],$H$1)=0,0,SUMPRODUCT(--(IFERROR(MOD(A1372-TOther[Start Date],7),1)=0),--(TOther[Frequency]=$H$1),--(TOther[Start Date]&lt;=A1372),--(TOther[End Date Calc]&gt;=A1372),TOther[Amount])))</f>
        <v/>
      </c>
      <c r="I1372" s="8" t="str" cm="1">
        <f t="array" ref="I1372">IF(A1372="","",IF(COUNTIF(TOther[Frequency],$I$1)=0,0,SUMPRODUCT(--(IFERROR(MOD(A1372-TOther[Start Date],14),1)=0),--(TOther[Frequency]=$I$1),--(TOther[Start Date]&lt;=A1372),--(TOther[End Date Calc]&gt;=A1372),TOther[Amount])))</f>
        <v/>
      </c>
      <c r="J1372" s="8" t="str">
        <f>IF(A1372="","",IF(COUNTIF(TOther[Frequency],$J$1)=0,0,IF(OR(DAY(A1372)=1,DAY(A1372)=15),SUMIFS(TOther[Amount],TOther[Frequency],$J$1,TOther[Start Date],"&lt;="&amp;$A1372,TOther[End Date Calc],"&gt;="&amp;A1372),0)))</f>
        <v/>
      </c>
      <c r="K1372" s="8" t="str">
        <f>IF(A1372="","",IF(COUNTIF(TOther[Frequency],$K$1)=0,0,IF(A1372=(A1372-DAY(A1372)+1+2*7-WEEKDAY(A1372-DAY(A1372)+8-4,1)),SUMIFS(TOther[Amount],TOther[Frequency],$K$1,TOther[Start Date],"&lt;="&amp;$A1372,TOther[End Date Calc],"&gt;="&amp;A1372),0)))</f>
        <v/>
      </c>
      <c r="L1372" s="8" t="str">
        <f>IF(A1372="","",IF(COUNTIF(TOther[Frequency],$L$1)=0,0,IF(A1372=(A1372-DAY(A1372)+1+3*7-WEEKDAY(A1372-DAY(A1372)+8-4,1)),SUMIFS(TOther[Amount],TOther[Frequency],$L$1,TOther[Start Date],"&lt;="&amp;$A1372,TOther[End Date Calc],"&gt;="&amp;A1372),0)))</f>
        <v/>
      </c>
      <c r="M1372" s="8" t="str">
        <f>IF(A1372="","",IF(COUNTIF(TOther[Frequency],$M$1)=0,0,IF(A1372=(A1372-DAY(A1372)+1+4*7-WEEKDAY(A1372-DAY(A1372)+8-4,1)),SUMIFS(TOther[Amount],TOther[Frequency],$M$1,TOther[Start Date],"&lt;="&amp;$A1372,TOther[End Date Calc],"&gt;="&amp;A1372),0)))</f>
        <v/>
      </c>
      <c r="N1372" s="8" t="str" cm="1">
        <f t="array" ref="N1372">IF(A1372="","",IF(COUNTIF(TOther[Frequency],$N$1)=0,0,SUMPRODUCT(--(IFERROR(MOD(A1372-TOther[Start Date],28),1)=0),--(TOther[Frequency]=$N$1),--(TOther[Start Date]&lt;=A1372),--(TOther[End Date Calc]&gt;=A1372),TOther[Amount])))</f>
        <v/>
      </c>
      <c r="O1372" s="8" t="str" cm="1">
        <f t="array" ref="O1372">IF(A1372="","",IF(COUNTIF(TOther[Frequency],$O$1)=0,0,SUMPRODUCT(--(IFERROR(MOD(A1372-TOther[Start Date],42),1)=0),--(TOther[Frequency]=$O$1),--(TOther[Start Date]&lt;=A1372),--(TOther[End Date Calc]&gt;=A1372),TOther[Amount])))</f>
        <v/>
      </c>
      <c r="P1372" s="8" t="str" cm="1">
        <f t="array" ref="P1372">IF(A1372="","",IF(COUNTIF(TOther[Frequency],$P$1)=0,0,SUMPRODUCT(--(IFERROR(MOD(A1372-TOther[Start Date],56),1)=0),--(TOther[Frequency]=$P$1),--(TOther[Start Date]&lt;=A1372),--(TOther[End Date Calc]&gt;=A1372),TOther[Amount])))</f>
        <v/>
      </c>
      <c r="Q1372" s="8" t="str">
        <f>IF(A1372="","",IF(COUNTIF(TOther[Frequency],$Q$1)=0,0,IF(B1372="N",SUMIFS(TOther[Amount],TOther[Frequency],$Q$1,TOther[Start Date],"&lt;="&amp;$A1372,TOther[End Date Calc],"&gt;="&amp;A1372,TOther[Start Day],DAY(A1372)),SUMIFS(TOther[Amount],TOther[Frequency],$Q$1,TOther[Start Date],"&lt;="&amp;$A1372,TOther[End Date Calc],"&gt;="&amp;A1372,TOther[Start Day],"&gt;="&amp;DAY(A1372)))))</f>
        <v/>
      </c>
      <c r="R1372" s="8" t="str" cm="1">
        <f t="array" ref="R1372">IF(A1372="","",IF(COUNTIF(TOther[Frequency],R$1)=0,0,SUMPRODUCT(--(TOther[Frequency]=R$1),--(TOther[Start Date]&lt;=A1372),--(TOther[End Date Calc]&gt;=A1372),IF(B1372="N",--(TOther[Start Day]=DAY(A1372)),--(TOther[Start Day]&gt;=DAY(A1372))),--(IFERROR(MOD(TOther[Start Month]-MONTH(A1372)+2,2),1)=0),TOther[Amount])))</f>
        <v/>
      </c>
      <c r="S1372" s="8" t="str" cm="1">
        <f t="array" ref="S1372">IF(A1372="","",IF(COUNTIF(TOther[Frequency],S$1)=0,0,SUMPRODUCT(--(TOther[Frequency]=S$1),--(TOther[Start Date]&lt;=A1372),--(TOther[End Date Calc]&gt;=A1372),IF(B1372="N",--(TOther[Start Day]=DAY(A1372)),--(TOther[Start Day]&gt;=DAY(A1372))),--(IFERROR(MOD(TOther[Start Month]-MONTH(A1372)+3,3),1)=0),TOther[Amount])))</f>
        <v/>
      </c>
      <c r="T1372" s="8" t="str" cm="1">
        <f t="array" ref="T1372">IF($A1372="","",IF(COUNTIF(TOther[Frequency],T$1)=0,0,SUMPRODUCT(--(TOther[Frequency]=T$1),--(TOther[Start Date]&lt;=$A1372),--(TOther[End Date Calc]&gt;=$A1372),IF($B1372="N",--(TOther[Start Day]=DAY($A1372)),--(TOther[Start Day]&gt;=DAY($A1372))),--(IFERROR(MOD(TOther[Start Month]-MONTH($A1372)+4,4),1)=0),TOther[Amount])))</f>
        <v/>
      </c>
      <c r="U1372" s="8" t="str" cm="1">
        <f t="array" ref="U1372">IF(A1372="","",IF(COUNTIF(TOther[Frequency],$U$1)=0,0,SUMPRODUCT(--(TOther[Frequency]=$U$1),--(TOther[Start Date]&lt;=A1372),--(TOther[End Date Calc]&gt;=A1372),IF(B1372="N",--(TOther[Start Day]=DAY(A1372)),--(TOther[Start Day]&gt;=DAY(A1372))),--(IFERROR(MOD(TOther[Start Month]-MONTH(A1372)+6,6),1)=0),TOther[Amount])))</f>
        <v/>
      </c>
      <c r="V1372" s="8" t="str" cm="1">
        <f t="array" ref="V1372">IF(A1372="","",IF(COUNTIF(TOther[Frequency],$V$1)=0,0,SUMPRODUCT(--(TOther[Frequency]=$V$1),--(TOther[Start Date]&lt;=A1372),--(TOther[End Date Calc]&gt;=A1372),IF(B1372="N",--(TOther[Start Day]=DAY(A1372)),--(TOther[Start Day]&gt;=DAY(A1372))),--(IFERROR(MOD(TOther[Start Month]-MONTH(A1372)+12,12),1)=0),TOther[Amount])))</f>
        <v/>
      </c>
      <c r="W1372" s="8" t="str">
        <f>IF(A1372="","",SUMIFS(TOther[Amount],TOther[Start Date],A1372,TOther[Frequency],$W$1))</f>
        <v/>
      </c>
      <c r="X1372" s="9" t="str">
        <f t="shared" si="105"/>
        <v/>
      </c>
      <c r="Y1372" s="9" t="str">
        <f t="shared" si="109"/>
        <v/>
      </c>
      <c r="Z1372" s="8" t="str" cm="1">
        <f t="array" ref="Z1372">IF(A1372="","",IF(COUNTIF('2) Income'!$D$13:$D$32,"Weekly")=0,0,SUMPRODUCT(--(IFERROR(MOD(A1372-'2) Income'!$F$13:$F$32,7),1)=0),--('2) Income'!$D$13:$D$32="Weekly"),--('2) Income'!$F$13:$F$32&lt;=A1372),'2) Income'!$E$13:$E$32)))</f>
        <v/>
      </c>
      <c r="AA1372" s="8" t="str" cm="1">
        <f t="array" ref="AA1372">IF(A1372="","",IF(COUNTIF('2) Income'!$D$13:$D$32,"Every Other Week")=0,0,SUMPRODUCT(--(IFERROR(MOD(A1372-'2) Income'!$F$13:$F$32,14),1)=0),--('2) Income'!$D$13:$D$32="Every Other Week"),--('2) Income'!$F$13:$F$32&lt;=A1372),'2) Income'!$E$13:$E$32)))</f>
        <v/>
      </c>
      <c r="AB1372" s="8" t="str">
        <f>IF(A1372="","",IF(COUNTIF('2) Income'!$D$13:$D$32,"1st and 15th")=0,0,IF(OR(DAY(A1372)=1,DAY(A1372)=15),SUMIFS('2) Income'!$E$13:$E$32,'2) Income'!$D$13:$D$32,"1st and 15th",'2) Income'!$F$13:$F$32,"&lt;="&amp;$A1372),0)))</f>
        <v/>
      </c>
      <c r="AC1372" s="8" t="str">
        <f>IF(A1372="","",IF(COUNTIF('2) Income'!$D$13:$D$32,"2nd Wednesday")=0,0,IF(A1372=(A1372-DAY(A1372)+1+2*7-WEEKDAY(A1372-DAY(A1372)+8-4,1)),SUMIFS('2) Income'!$E$13:$E$32,'2) Income'!$D$13:$D$32,"2nd Wednesday",'2) Income'!$F$13:$F$32,"&lt;="&amp;$A1372),0)))</f>
        <v/>
      </c>
      <c r="AD1372" s="8" t="str">
        <f>IF(A1372="","",IF(COUNTIF('2) Income'!$D$13:$D$32,"3rd Wednesday")=0,0,IF(A1372=(A1372-DAY(A1372)+1+3*7-WEEKDAY(A1372-DAY(A1372)+8-4,1)),SUMIFS('2) Income'!$E$13:$E$32,'2) Income'!$D$13:$D$32,"3rd Wednesday",'2) Income'!$F$13:$F$32,"&lt;="&amp;$A1372),0)))</f>
        <v/>
      </c>
      <c r="AE1372" s="8" t="str">
        <f>IF(A1372="","",IF(COUNTIF('2) Income'!$D$13:$D$32,"4th Wednesday")=0,0,IF(A1372=(A1372-DAY(A1372)+1+4*7-WEEKDAY(A1372-DAY(A1372)+8-4,1)),SUMIFS('2) Income'!$E$13:$E$32,'2) Income'!$D$13:$D$32,"4th Wednesday",'2) Income'!$F$13:$F$32,"&lt;="&amp;$A1372),0)))</f>
        <v/>
      </c>
      <c r="AF1372" s="8" t="str" cm="1">
        <f t="array" ref="AF1372">IF(A1372="","",IF(COUNTIF('2) Income'!$D$13:$D$32,"Every 4 Weeks")=0,0,SUMPRODUCT(--(IFERROR(MOD(A1372-'2) Income'!$F$13:$F$32,28),1)=0),--('2) Income'!$D$13:$D$32="Every 4 Weeks"),--('2) Income'!$F$13:$F$32&lt;=A1372),'2) Income'!$E$13:$E$32)))</f>
        <v/>
      </c>
      <c r="AG1372" s="8" t="str">
        <f>IF(A1372="","",IF(COUNTIF('2) Income'!$D$13:$D$32,"Monthly")=0,0,IF(B1372="N",SUMIFS('2) Income'!$E$13:$E$32,'2) Income'!$D$13:$D$32,"monthly",'2) Income'!$F$13:$F$32,"&lt;="&amp;$A1372,'2) Income'!$I$13:$I$32,DAY(A1372)),SUMIFS('2) Income'!$E$13:$E$32,'2) Income'!$D$13:$D$32,"monthly",'2) Income'!$F$13:$F$32,"&lt;="&amp;$A1372,'2) Income'!$I$13:$I$32,"&gt;="&amp;DAY(A1372)))))</f>
        <v/>
      </c>
      <c r="AH1372" s="8" t="str" cm="1">
        <f t="array" ref="AH1372">IF(A1372="","",IF(COUNTIF('2) Income'!$D$13:$D$32,"Yearly")=0,0,SUMPRODUCT(--('2) Income'!$D$13:$D$32="Yearly"),--('2) Income'!$F$13:$F$32&lt;=A1372),IF(B1372="N",--('2) Income'!$I$13:$I$32=DAY(A1372)),--('2) Income'!$I$13:$I$32&gt;=DAY(A1372))),--(IFERROR(MOD('2) Income'!$H$13:$H$32-MONTH(A1372)+12,12),1)=0),'2) Income'!$E$13:$E$32)))</f>
        <v/>
      </c>
      <c r="AI1372" s="8" t="str">
        <f>IF(A1372="","",IF(COUNTIF('2) Income'!$D$13:$D$32,"one-time")=0,0,SUMIFS('2) Income'!$E$13:$E$32,'2) Income'!$D$13:$D$32,"one-time",'2) Income'!$F$13:$F$32,"="&amp;$A1372)))</f>
        <v/>
      </c>
      <c r="AJ1372" s="9" t="str">
        <f t="shared" si="106"/>
        <v/>
      </c>
    </row>
    <row r="1373" spans="1:36">
      <c r="A1373" s="7" t="str">
        <f>IF(A1372="","",IF(A1372+1&lt;='1) Period'!$E$21,A1372+1,""))</f>
        <v/>
      </c>
      <c r="B1373" s="7" t="e">
        <f t="shared" si="107"/>
        <v>#VALUE!</v>
      </c>
      <c r="C1373" t="e">
        <f t="shared" si="108"/>
        <v>#VALUE!</v>
      </c>
      <c r="D1373" s="8" t="str">
        <f>IF(A1373="","",IF(TEXT(A1373,"dddd")='4) Happy Money'!$E$23,WAllowance,0))</f>
        <v/>
      </c>
      <c r="E1373" s="8" t="str">
        <f>IF(A1373="","",IF(B1373="N",SUMIF(TMonthly[Day of the Month],DAY(A1373),TMonthly[Amount]),SUMIF(TMonthly[Day of the Month],"&gt;="&amp;DAY(A1373),TMonthly[Amount])))</f>
        <v/>
      </c>
      <c r="F1373" s="8" t="str" cm="1">
        <f t="array" ref="F1373">IF(A1373="","",SUMPRODUCT(--(TYearly[Due Date]&lt;=A1373),IF(B1373="N",--(TYearly[Day]=DAY(A1373)),--(TYearly[Day]&gt;=DAY(A1373))),--(IFERROR(MOD(TYearly[Month]-MONTH(A1373)+12,12),1)=0),TYearly[Amount]))</f>
        <v/>
      </c>
      <c r="G1373" s="8" t="str">
        <f>IF(A1373="","",SUMIF(TOneTime[Due Date],A1373,TOneTime[Amount]))</f>
        <v/>
      </c>
      <c r="H1373" s="8" t="str" cm="1">
        <f t="array" ref="H1373">IF(A1373="","",IF(COUNTIF(TOther[Frequency],$H$1)=0,0,SUMPRODUCT(--(IFERROR(MOD(A1373-TOther[Start Date],7),1)=0),--(TOther[Frequency]=$H$1),--(TOther[Start Date]&lt;=A1373),--(TOther[End Date Calc]&gt;=A1373),TOther[Amount])))</f>
        <v/>
      </c>
      <c r="I1373" s="8" t="str" cm="1">
        <f t="array" ref="I1373">IF(A1373="","",IF(COUNTIF(TOther[Frequency],$I$1)=0,0,SUMPRODUCT(--(IFERROR(MOD(A1373-TOther[Start Date],14),1)=0),--(TOther[Frequency]=$I$1),--(TOther[Start Date]&lt;=A1373),--(TOther[End Date Calc]&gt;=A1373),TOther[Amount])))</f>
        <v/>
      </c>
      <c r="J1373" s="8" t="str">
        <f>IF(A1373="","",IF(COUNTIF(TOther[Frequency],$J$1)=0,0,IF(OR(DAY(A1373)=1,DAY(A1373)=15),SUMIFS(TOther[Amount],TOther[Frequency],$J$1,TOther[Start Date],"&lt;="&amp;$A1373,TOther[End Date Calc],"&gt;="&amp;A1373),0)))</f>
        <v/>
      </c>
      <c r="K1373" s="8" t="str">
        <f>IF(A1373="","",IF(COUNTIF(TOther[Frequency],$K$1)=0,0,IF(A1373=(A1373-DAY(A1373)+1+2*7-WEEKDAY(A1373-DAY(A1373)+8-4,1)),SUMIFS(TOther[Amount],TOther[Frequency],$K$1,TOther[Start Date],"&lt;="&amp;$A1373,TOther[End Date Calc],"&gt;="&amp;A1373),0)))</f>
        <v/>
      </c>
      <c r="L1373" s="8" t="str">
        <f>IF(A1373="","",IF(COUNTIF(TOther[Frequency],$L$1)=0,0,IF(A1373=(A1373-DAY(A1373)+1+3*7-WEEKDAY(A1373-DAY(A1373)+8-4,1)),SUMIFS(TOther[Amount],TOther[Frequency],$L$1,TOther[Start Date],"&lt;="&amp;$A1373,TOther[End Date Calc],"&gt;="&amp;A1373),0)))</f>
        <v/>
      </c>
      <c r="M1373" s="8" t="str">
        <f>IF(A1373="","",IF(COUNTIF(TOther[Frequency],$M$1)=0,0,IF(A1373=(A1373-DAY(A1373)+1+4*7-WEEKDAY(A1373-DAY(A1373)+8-4,1)),SUMIFS(TOther[Amount],TOther[Frequency],$M$1,TOther[Start Date],"&lt;="&amp;$A1373,TOther[End Date Calc],"&gt;="&amp;A1373),0)))</f>
        <v/>
      </c>
      <c r="N1373" s="8" t="str" cm="1">
        <f t="array" ref="N1373">IF(A1373="","",IF(COUNTIF(TOther[Frequency],$N$1)=0,0,SUMPRODUCT(--(IFERROR(MOD(A1373-TOther[Start Date],28),1)=0),--(TOther[Frequency]=$N$1),--(TOther[Start Date]&lt;=A1373),--(TOther[End Date Calc]&gt;=A1373),TOther[Amount])))</f>
        <v/>
      </c>
      <c r="O1373" s="8" t="str" cm="1">
        <f t="array" ref="O1373">IF(A1373="","",IF(COUNTIF(TOther[Frequency],$O$1)=0,0,SUMPRODUCT(--(IFERROR(MOD(A1373-TOther[Start Date],42),1)=0),--(TOther[Frequency]=$O$1),--(TOther[Start Date]&lt;=A1373),--(TOther[End Date Calc]&gt;=A1373),TOther[Amount])))</f>
        <v/>
      </c>
      <c r="P1373" s="8" t="str" cm="1">
        <f t="array" ref="P1373">IF(A1373="","",IF(COUNTIF(TOther[Frequency],$P$1)=0,0,SUMPRODUCT(--(IFERROR(MOD(A1373-TOther[Start Date],56),1)=0),--(TOther[Frequency]=$P$1),--(TOther[Start Date]&lt;=A1373),--(TOther[End Date Calc]&gt;=A1373),TOther[Amount])))</f>
        <v/>
      </c>
      <c r="Q1373" s="8" t="str">
        <f>IF(A1373="","",IF(COUNTIF(TOther[Frequency],$Q$1)=0,0,IF(B1373="N",SUMIFS(TOther[Amount],TOther[Frequency],$Q$1,TOther[Start Date],"&lt;="&amp;$A1373,TOther[End Date Calc],"&gt;="&amp;A1373,TOther[Start Day],DAY(A1373)),SUMIFS(TOther[Amount],TOther[Frequency],$Q$1,TOther[Start Date],"&lt;="&amp;$A1373,TOther[End Date Calc],"&gt;="&amp;A1373,TOther[Start Day],"&gt;="&amp;DAY(A1373)))))</f>
        <v/>
      </c>
      <c r="R1373" s="8" t="str" cm="1">
        <f t="array" ref="R1373">IF(A1373="","",IF(COUNTIF(TOther[Frequency],R$1)=0,0,SUMPRODUCT(--(TOther[Frequency]=R$1),--(TOther[Start Date]&lt;=A1373),--(TOther[End Date Calc]&gt;=A1373),IF(B1373="N",--(TOther[Start Day]=DAY(A1373)),--(TOther[Start Day]&gt;=DAY(A1373))),--(IFERROR(MOD(TOther[Start Month]-MONTH(A1373)+2,2),1)=0),TOther[Amount])))</f>
        <v/>
      </c>
      <c r="S1373" s="8" t="str" cm="1">
        <f t="array" ref="S1373">IF(A1373="","",IF(COUNTIF(TOther[Frequency],S$1)=0,0,SUMPRODUCT(--(TOther[Frequency]=S$1),--(TOther[Start Date]&lt;=A1373),--(TOther[End Date Calc]&gt;=A1373),IF(B1373="N",--(TOther[Start Day]=DAY(A1373)),--(TOther[Start Day]&gt;=DAY(A1373))),--(IFERROR(MOD(TOther[Start Month]-MONTH(A1373)+3,3),1)=0),TOther[Amount])))</f>
        <v/>
      </c>
      <c r="T1373" s="8" t="str" cm="1">
        <f t="array" ref="T1373">IF($A1373="","",IF(COUNTIF(TOther[Frequency],T$1)=0,0,SUMPRODUCT(--(TOther[Frequency]=T$1),--(TOther[Start Date]&lt;=$A1373),--(TOther[End Date Calc]&gt;=$A1373),IF($B1373="N",--(TOther[Start Day]=DAY($A1373)),--(TOther[Start Day]&gt;=DAY($A1373))),--(IFERROR(MOD(TOther[Start Month]-MONTH($A1373)+4,4),1)=0),TOther[Amount])))</f>
        <v/>
      </c>
      <c r="U1373" s="8" t="str" cm="1">
        <f t="array" ref="U1373">IF(A1373="","",IF(COUNTIF(TOther[Frequency],$U$1)=0,0,SUMPRODUCT(--(TOther[Frequency]=$U$1),--(TOther[Start Date]&lt;=A1373),--(TOther[End Date Calc]&gt;=A1373),IF(B1373="N",--(TOther[Start Day]=DAY(A1373)),--(TOther[Start Day]&gt;=DAY(A1373))),--(IFERROR(MOD(TOther[Start Month]-MONTH(A1373)+6,6),1)=0),TOther[Amount])))</f>
        <v/>
      </c>
      <c r="V1373" s="8" t="str" cm="1">
        <f t="array" ref="V1373">IF(A1373="","",IF(COUNTIF(TOther[Frequency],$V$1)=0,0,SUMPRODUCT(--(TOther[Frequency]=$V$1),--(TOther[Start Date]&lt;=A1373),--(TOther[End Date Calc]&gt;=A1373),IF(B1373="N",--(TOther[Start Day]=DAY(A1373)),--(TOther[Start Day]&gt;=DAY(A1373))),--(IFERROR(MOD(TOther[Start Month]-MONTH(A1373)+12,12),1)=0),TOther[Amount])))</f>
        <v/>
      </c>
      <c r="W1373" s="8" t="str">
        <f>IF(A1373="","",SUMIFS(TOther[Amount],TOther[Start Date],A1373,TOther[Frequency],$W$1))</f>
        <v/>
      </c>
      <c r="X1373" s="9" t="str">
        <f t="shared" si="105"/>
        <v/>
      </c>
      <c r="Y1373" s="9" t="str">
        <f t="shared" si="109"/>
        <v/>
      </c>
      <c r="Z1373" s="8" t="str" cm="1">
        <f t="array" ref="Z1373">IF(A1373="","",IF(COUNTIF('2) Income'!$D$13:$D$32,"Weekly")=0,0,SUMPRODUCT(--(IFERROR(MOD(A1373-'2) Income'!$F$13:$F$32,7),1)=0),--('2) Income'!$D$13:$D$32="Weekly"),--('2) Income'!$F$13:$F$32&lt;=A1373),'2) Income'!$E$13:$E$32)))</f>
        <v/>
      </c>
      <c r="AA1373" s="8" t="str" cm="1">
        <f t="array" ref="AA1373">IF(A1373="","",IF(COUNTIF('2) Income'!$D$13:$D$32,"Every Other Week")=0,0,SUMPRODUCT(--(IFERROR(MOD(A1373-'2) Income'!$F$13:$F$32,14),1)=0),--('2) Income'!$D$13:$D$32="Every Other Week"),--('2) Income'!$F$13:$F$32&lt;=A1373),'2) Income'!$E$13:$E$32)))</f>
        <v/>
      </c>
      <c r="AB1373" s="8" t="str">
        <f>IF(A1373="","",IF(COUNTIF('2) Income'!$D$13:$D$32,"1st and 15th")=0,0,IF(OR(DAY(A1373)=1,DAY(A1373)=15),SUMIFS('2) Income'!$E$13:$E$32,'2) Income'!$D$13:$D$32,"1st and 15th",'2) Income'!$F$13:$F$32,"&lt;="&amp;$A1373),0)))</f>
        <v/>
      </c>
      <c r="AC1373" s="8" t="str">
        <f>IF(A1373="","",IF(COUNTIF('2) Income'!$D$13:$D$32,"2nd Wednesday")=0,0,IF(A1373=(A1373-DAY(A1373)+1+2*7-WEEKDAY(A1373-DAY(A1373)+8-4,1)),SUMIFS('2) Income'!$E$13:$E$32,'2) Income'!$D$13:$D$32,"2nd Wednesday",'2) Income'!$F$13:$F$32,"&lt;="&amp;$A1373),0)))</f>
        <v/>
      </c>
      <c r="AD1373" s="8" t="str">
        <f>IF(A1373="","",IF(COUNTIF('2) Income'!$D$13:$D$32,"3rd Wednesday")=0,0,IF(A1373=(A1373-DAY(A1373)+1+3*7-WEEKDAY(A1373-DAY(A1373)+8-4,1)),SUMIFS('2) Income'!$E$13:$E$32,'2) Income'!$D$13:$D$32,"3rd Wednesday",'2) Income'!$F$13:$F$32,"&lt;="&amp;$A1373),0)))</f>
        <v/>
      </c>
      <c r="AE1373" s="8" t="str">
        <f>IF(A1373="","",IF(COUNTIF('2) Income'!$D$13:$D$32,"4th Wednesday")=0,0,IF(A1373=(A1373-DAY(A1373)+1+4*7-WEEKDAY(A1373-DAY(A1373)+8-4,1)),SUMIFS('2) Income'!$E$13:$E$32,'2) Income'!$D$13:$D$32,"4th Wednesday",'2) Income'!$F$13:$F$32,"&lt;="&amp;$A1373),0)))</f>
        <v/>
      </c>
      <c r="AF1373" s="8" t="str" cm="1">
        <f t="array" ref="AF1373">IF(A1373="","",IF(COUNTIF('2) Income'!$D$13:$D$32,"Every 4 Weeks")=0,0,SUMPRODUCT(--(IFERROR(MOD(A1373-'2) Income'!$F$13:$F$32,28),1)=0),--('2) Income'!$D$13:$D$32="Every 4 Weeks"),--('2) Income'!$F$13:$F$32&lt;=A1373),'2) Income'!$E$13:$E$32)))</f>
        <v/>
      </c>
      <c r="AG1373" s="8" t="str">
        <f>IF(A1373="","",IF(COUNTIF('2) Income'!$D$13:$D$32,"Monthly")=0,0,IF(B1373="N",SUMIFS('2) Income'!$E$13:$E$32,'2) Income'!$D$13:$D$32,"monthly",'2) Income'!$F$13:$F$32,"&lt;="&amp;$A1373,'2) Income'!$I$13:$I$32,DAY(A1373)),SUMIFS('2) Income'!$E$13:$E$32,'2) Income'!$D$13:$D$32,"monthly",'2) Income'!$F$13:$F$32,"&lt;="&amp;$A1373,'2) Income'!$I$13:$I$32,"&gt;="&amp;DAY(A1373)))))</f>
        <v/>
      </c>
      <c r="AH1373" s="8" t="str" cm="1">
        <f t="array" ref="AH1373">IF(A1373="","",IF(COUNTIF('2) Income'!$D$13:$D$32,"Yearly")=0,0,SUMPRODUCT(--('2) Income'!$D$13:$D$32="Yearly"),--('2) Income'!$F$13:$F$32&lt;=A1373),IF(B1373="N",--('2) Income'!$I$13:$I$32=DAY(A1373)),--('2) Income'!$I$13:$I$32&gt;=DAY(A1373))),--(IFERROR(MOD('2) Income'!$H$13:$H$32-MONTH(A1373)+12,12),1)=0),'2) Income'!$E$13:$E$32)))</f>
        <v/>
      </c>
      <c r="AI1373" s="8" t="str">
        <f>IF(A1373="","",IF(COUNTIF('2) Income'!$D$13:$D$32,"one-time")=0,0,SUMIFS('2) Income'!$E$13:$E$32,'2) Income'!$D$13:$D$32,"one-time",'2) Income'!$F$13:$F$32,"="&amp;$A1373)))</f>
        <v/>
      </c>
      <c r="AJ1373" s="9" t="str">
        <f t="shared" si="106"/>
        <v/>
      </c>
    </row>
    <row r="1374" spans="1:36">
      <c r="A1374" s="7" t="str">
        <f>IF(A1373="","",IF(A1373+1&lt;='1) Period'!$E$21,A1373+1,""))</f>
        <v/>
      </c>
      <c r="B1374" s="7" t="e">
        <f t="shared" si="107"/>
        <v>#VALUE!</v>
      </c>
      <c r="C1374" t="e">
        <f t="shared" si="108"/>
        <v>#VALUE!</v>
      </c>
      <c r="D1374" s="8" t="str">
        <f>IF(A1374="","",IF(TEXT(A1374,"dddd")='4) Happy Money'!$E$23,WAllowance,0))</f>
        <v/>
      </c>
      <c r="E1374" s="8" t="str">
        <f>IF(A1374="","",IF(B1374="N",SUMIF(TMonthly[Day of the Month],DAY(A1374),TMonthly[Amount]),SUMIF(TMonthly[Day of the Month],"&gt;="&amp;DAY(A1374),TMonthly[Amount])))</f>
        <v/>
      </c>
      <c r="F1374" s="8" t="str" cm="1">
        <f t="array" ref="F1374">IF(A1374="","",SUMPRODUCT(--(TYearly[Due Date]&lt;=A1374),IF(B1374="N",--(TYearly[Day]=DAY(A1374)),--(TYearly[Day]&gt;=DAY(A1374))),--(IFERROR(MOD(TYearly[Month]-MONTH(A1374)+12,12),1)=0),TYearly[Amount]))</f>
        <v/>
      </c>
      <c r="G1374" s="8" t="str">
        <f>IF(A1374="","",SUMIF(TOneTime[Due Date],A1374,TOneTime[Amount]))</f>
        <v/>
      </c>
      <c r="H1374" s="8" t="str" cm="1">
        <f t="array" ref="H1374">IF(A1374="","",IF(COUNTIF(TOther[Frequency],$H$1)=0,0,SUMPRODUCT(--(IFERROR(MOD(A1374-TOther[Start Date],7),1)=0),--(TOther[Frequency]=$H$1),--(TOther[Start Date]&lt;=A1374),--(TOther[End Date Calc]&gt;=A1374),TOther[Amount])))</f>
        <v/>
      </c>
      <c r="I1374" s="8" t="str" cm="1">
        <f t="array" ref="I1374">IF(A1374="","",IF(COUNTIF(TOther[Frequency],$I$1)=0,0,SUMPRODUCT(--(IFERROR(MOD(A1374-TOther[Start Date],14),1)=0),--(TOther[Frequency]=$I$1),--(TOther[Start Date]&lt;=A1374),--(TOther[End Date Calc]&gt;=A1374),TOther[Amount])))</f>
        <v/>
      </c>
      <c r="J1374" s="8" t="str">
        <f>IF(A1374="","",IF(COUNTIF(TOther[Frequency],$J$1)=0,0,IF(OR(DAY(A1374)=1,DAY(A1374)=15),SUMIFS(TOther[Amount],TOther[Frequency],$J$1,TOther[Start Date],"&lt;="&amp;$A1374,TOther[End Date Calc],"&gt;="&amp;A1374),0)))</f>
        <v/>
      </c>
      <c r="K1374" s="8" t="str">
        <f>IF(A1374="","",IF(COUNTIF(TOther[Frequency],$K$1)=0,0,IF(A1374=(A1374-DAY(A1374)+1+2*7-WEEKDAY(A1374-DAY(A1374)+8-4,1)),SUMIFS(TOther[Amount],TOther[Frequency],$K$1,TOther[Start Date],"&lt;="&amp;$A1374,TOther[End Date Calc],"&gt;="&amp;A1374),0)))</f>
        <v/>
      </c>
      <c r="L1374" s="8" t="str">
        <f>IF(A1374="","",IF(COUNTIF(TOther[Frequency],$L$1)=0,0,IF(A1374=(A1374-DAY(A1374)+1+3*7-WEEKDAY(A1374-DAY(A1374)+8-4,1)),SUMIFS(TOther[Amount],TOther[Frequency],$L$1,TOther[Start Date],"&lt;="&amp;$A1374,TOther[End Date Calc],"&gt;="&amp;A1374),0)))</f>
        <v/>
      </c>
      <c r="M1374" s="8" t="str">
        <f>IF(A1374="","",IF(COUNTIF(TOther[Frequency],$M$1)=0,0,IF(A1374=(A1374-DAY(A1374)+1+4*7-WEEKDAY(A1374-DAY(A1374)+8-4,1)),SUMIFS(TOther[Amount],TOther[Frequency],$M$1,TOther[Start Date],"&lt;="&amp;$A1374,TOther[End Date Calc],"&gt;="&amp;A1374),0)))</f>
        <v/>
      </c>
      <c r="N1374" s="8" t="str" cm="1">
        <f t="array" ref="N1374">IF(A1374="","",IF(COUNTIF(TOther[Frequency],$N$1)=0,0,SUMPRODUCT(--(IFERROR(MOD(A1374-TOther[Start Date],28),1)=0),--(TOther[Frequency]=$N$1),--(TOther[Start Date]&lt;=A1374),--(TOther[End Date Calc]&gt;=A1374),TOther[Amount])))</f>
        <v/>
      </c>
      <c r="O1374" s="8" t="str" cm="1">
        <f t="array" ref="O1374">IF(A1374="","",IF(COUNTIF(TOther[Frequency],$O$1)=0,0,SUMPRODUCT(--(IFERROR(MOD(A1374-TOther[Start Date],42),1)=0),--(TOther[Frequency]=$O$1),--(TOther[Start Date]&lt;=A1374),--(TOther[End Date Calc]&gt;=A1374),TOther[Amount])))</f>
        <v/>
      </c>
      <c r="P1374" s="8" t="str" cm="1">
        <f t="array" ref="P1374">IF(A1374="","",IF(COUNTIF(TOther[Frequency],$P$1)=0,0,SUMPRODUCT(--(IFERROR(MOD(A1374-TOther[Start Date],56),1)=0),--(TOther[Frequency]=$P$1),--(TOther[Start Date]&lt;=A1374),--(TOther[End Date Calc]&gt;=A1374),TOther[Amount])))</f>
        <v/>
      </c>
      <c r="Q1374" s="8" t="str">
        <f>IF(A1374="","",IF(COUNTIF(TOther[Frequency],$Q$1)=0,0,IF(B1374="N",SUMIFS(TOther[Amount],TOther[Frequency],$Q$1,TOther[Start Date],"&lt;="&amp;$A1374,TOther[End Date Calc],"&gt;="&amp;A1374,TOther[Start Day],DAY(A1374)),SUMIFS(TOther[Amount],TOther[Frequency],$Q$1,TOther[Start Date],"&lt;="&amp;$A1374,TOther[End Date Calc],"&gt;="&amp;A1374,TOther[Start Day],"&gt;="&amp;DAY(A1374)))))</f>
        <v/>
      </c>
      <c r="R1374" s="8" t="str" cm="1">
        <f t="array" ref="R1374">IF(A1374="","",IF(COUNTIF(TOther[Frequency],R$1)=0,0,SUMPRODUCT(--(TOther[Frequency]=R$1),--(TOther[Start Date]&lt;=A1374),--(TOther[End Date Calc]&gt;=A1374),IF(B1374="N",--(TOther[Start Day]=DAY(A1374)),--(TOther[Start Day]&gt;=DAY(A1374))),--(IFERROR(MOD(TOther[Start Month]-MONTH(A1374)+2,2),1)=0),TOther[Amount])))</f>
        <v/>
      </c>
      <c r="S1374" s="8" t="str" cm="1">
        <f t="array" ref="S1374">IF(A1374="","",IF(COUNTIF(TOther[Frequency],S$1)=0,0,SUMPRODUCT(--(TOther[Frequency]=S$1),--(TOther[Start Date]&lt;=A1374),--(TOther[End Date Calc]&gt;=A1374),IF(B1374="N",--(TOther[Start Day]=DAY(A1374)),--(TOther[Start Day]&gt;=DAY(A1374))),--(IFERROR(MOD(TOther[Start Month]-MONTH(A1374)+3,3),1)=0),TOther[Amount])))</f>
        <v/>
      </c>
      <c r="T1374" s="8" t="str" cm="1">
        <f t="array" ref="T1374">IF($A1374="","",IF(COUNTIF(TOther[Frequency],T$1)=0,0,SUMPRODUCT(--(TOther[Frequency]=T$1),--(TOther[Start Date]&lt;=$A1374),--(TOther[End Date Calc]&gt;=$A1374),IF($B1374="N",--(TOther[Start Day]=DAY($A1374)),--(TOther[Start Day]&gt;=DAY($A1374))),--(IFERROR(MOD(TOther[Start Month]-MONTH($A1374)+4,4),1)=0),TOther[Amount])))</f>
        <v/>
      </c>
      <c r="U1374" s="8" t="str" cm="1">
        <f t="array" ref="U1374">IF(A1374="","",IF(COUNTIF(TOther[Frequency],$U$1)=0,0,SUMPRODUCT(--(TOther[Frequency]=$U$1),--(TOther[Start Date]&lt;=A1374),--(TOther[End Date Calc]&gt;=A1374),IF(B1374="N",--(TOther[Start Day]=DAY(A1374)),--(TOther[Start Day]&gt;=DAY(A1374))),--(IFERROR(MOD(TOther[Start Month]-MONTH(A1374)+6,6),1)=0),TOther[Amount])))</f>
        <v/>
      </c>
      <c r="V1374" s="8" t="str" cm="1">
        <f t="array" ref="V1374">IF(A1374="","",IF(COUNTIF(TOther[Frequency],$V$1)=0,0,SUMPRODUCT(--(TOther[Frequency]=$V$1),--(TOther[Start Date]&lt;=A1374),--(TOther[End Date Calc]&gt;=A1374),IF(B1374="N",--(TOther[Start Day]=DAY(A1374)),--(TOther[Start Day]&gt;=DAY(A1374))),--(IFERROR(MOD(TOther[Start Month]-MONTH(A1374)+12,12),1)=0),TOther[Amount])))</f>
        <v/>
      </c>
      <c r="W1374" s="8" t="str">
        <f>IF(A1374="","",SUMIFS(TOther[Amount],TOther[Start Date],A1374,TOther[Frequency],$W$1))</f>
        <v/>
      </c>
      <c r="X1374" s="9" t="str">
        <f t="shared" si="105"/>
        <v/>
      </c>
      <c r="Y1374" s="9" t="str">
        <f t="shared" si="109"/>
        <v/>
      </c>
      <c r="Z1374" s="8" t="str" cm="1">
        <f t="array" ref="Z1374">IF(A1374="","",IF(COUNTIF('2) Income'!$D$13:$D$32,"Weekly")=0,0,SUMPRODUCT(--(IFERROR(MOD(A1374-'2) Income'!$F$13:$F$32,7),1)=0),--('2) Income'!$D$13:$D$32="Weekly"),--('2) Income'!$F$13:$F$32&lt;=A1374),'2) Income'!$E$13:$E$32)))</f>
        <v/>
      </c>
      <c r="AA1374" s="8" t="str" cm="1">
        <f t="array" ref="AA1374">IF(A1374="","",IF(COUNTIF('2) Income'!$D$13:$D$32,"Every Other Week")=0,0,SUMPRODUCT(--(IFERROR(MOD(A1374-'2) Income'!$F$13:$F$32,14),1)=0),--('2) Income'!$D$13:$D$32="Every Other Week"),--('2) Income'!$F$13:$F$32&lt;=A1374),'2) Income'!$E$13:$E$32)))</f>
        <v/>
      </c>
      <c r="AB1374" s="8" t="str">
        <f>IF(A1374="","",IF(COUNTIF('2) Income'!$D$13:$D$32,"1st and 15th")=0,0,IF(OR(DAY(A1374)=1,DAY(A1374)=15),SUMIFS('2) Income'!$E$13:$E$32,'2) Income'!$D$13:$D$32,"1st and 15th",'2) Income'!$F$13:$F$32,"&lt;="&amp;$A1374),0)))</f>
        <v/>
      </c>
      <c r="AC1374" s="8" t="str">
        <f>IF(A1374="","",IF(COUNTIF('2) Income'!$D$13:$D$32,"2nd Wednesday")=0,0,IF(A1374=(A1374-DAY(A1374)+1+2*7-WEEKDAY(A1374-DAY(A1374)+8-4,1)),SUMIFS('2) Income'!$E$13:$E$32,'2) Income'!$D$13:$D$32,"2nd Wednesday",'2) Income'!$F$13:$F$32,"&lt;="&amp;$A1374),0)))</f>
        <v/>
      </c>
      <c r="AD1374" s="8" t="str">
        <f>IF(A1374="","",IF(COUNTIF('2) Income'!$D$13:$D$32,"3rd Wednesday")=0,0,IF(A1374=(A1374-DAY(A1374)+1+3*7-WEEKDAY(A1374-DAY(A1374)+8-4,1)),SUMIFS('2) Income'!$E$13:$E$32,'2) Income'!$D$13:$D$32,"3rd Wednesday",'2) Income'!$F$13:$F$32,"&lt;="&amp;$A1374),0)))</f>
        <v/>
      </c>
      <c r="AE1374" s="8" t="str">
        <f>IF(A1374="","",IF(COUNTIF('2) Income'!$D$13:$D$32,"4th Wednesday")=0,0,IF(A1374=(A1374-DAY(A1374)+1+4*7-WEEKDAY(A1374-DAY(A1374)+8-4,1)),SUMIFS('2) Income'!$E$13:$E$32,'2) Income'!$D$13:$D$32,"4th Wednesday",'2) Income'!$F$13:$F$32,"&lt;="&amp;$A1374),0)))</f>
        <v/>
      </c>
      <c r="AF1374" s="8" t="str" cm="1">
        <f t="array" ref="AF1374">IF(A1374="","",IF(COUNTIF('2) Income'!$D$13:$D$32,"Every 4 Weeks")=0,0,SUMPRODUCT(--(IFERROR(MOD(A1374-'2) Income'!$F$13:$F$32,28),1)=0),--('2) Income'!$D$13:$D$32="Every 4 Weeks"),--('2) Income'!$F$13:$F$32&lt;=A1374),'2) Income'!$E$13:$E$32)))</f>
        <v/>
      </c>
      <c r="AG1374" s="8" t="str">
        <f>IF(A1374="","",IF(COUNTIF('2) Income'!$D$13:$D$32,"Monthly")=0,0,IF(B1374="N",SUMIFS('2) Income'!$E$13:$E$32,'2) Income'!$D$13:$D$32,"monthly",'2) Income'!$F$13:$F$32,"&lt;="&amp;$A1374,'2) Income'!$I$13:$I$32,DAY(A1374)),SUMIFS('2) Income'!$E$13:$E$32,'2) Income'!$D$13:$D$32,"monthly",'2) Income'!$F$13:$F$32,"&lt;="&amp;$A1374,'2) Income'!$I$13:$I$32,"&gt;="&amp;DAY(A1374)))))</f>
        <v/>
      </c>
      <c r="AH1374" s="8" t="str" cm="1">
        <f t="array" ref="AH1374">IF(A1374="","",IF(COUNTIF('2) Income'!$D$13:$D$32,"Yearly")=0,0,SUMPRODUCT(--('2) Income'!$D$13:$D$32="Yearly"),--('2) Income'!$F$13:$F$32&lt;=A1374),IF(B1374="N",--('2) Income'!$I$13:$I$32=DAY(A1374)),--('2) Income'!$I$13:$I$32&gt;=DAY(A1374))),--(IFERROR(MOD('2) Income'!$H$13:$H$32-MONTH(A1374)+12,12),1)=0),'2) Income'!$E$13:$E$32)))</f>
        <v/>
      </c>
      <c r="AI1374" s="8" t="str">
        <f>IF(A1374="","",IF(COUNTIF('2) Income'!$D$13:$D$32,"one-time")=0,0,SUMIFS('2) Income'!$E$13:$E$32,'2) Income'!$D$13:$D$32,"one-time",'2) Income'!$F$13:$F$32,"="&amp;$A1374)))</f>
        <v/>
      </c>
      <c r="AJ1374" s="9" t="str">
        <f t="shared" si="106"/>
        <v/>
      </c>
    </row>
    <row r="1375" spans="1:36">
      <c r="A1375" s="7" t="str">
        <f>IF(A1374="","",IF(A1374+1&lt;='1) Period'!$E$21,A1374+1,""))</f>
        <v/>
      </c>
      <c r="B1375" s="7" t="e">
        <f t="shared" si="107"/>
        <v>#VALUE!</v>
      </c>
      <c r="C1375" t="e">
        <f t="shared" si="108"/>
        <v>#VALUE!</v>
      </c>
      <c r="D1375" s="8" t="str">
        <f>IF(A1375="","",IF(TEXT(A1375,"dddd")='4) Happy Money'!$E$23,WAllowance,0))</f>
        <v/>
      </c>
      <c r="E1375" s="8" t="str">
        <f>IF(A1375="","",IF(B1375="N",SUMIF(TMonthly[Day of the Month],DAY(A1375),TMonthly[Amount]),SUMIF(TMonthly[Day of the Month],"&gt;="&amp;DAY(A1375),TMonthly[Amount])))</f>
        <v/>
      </c>
      <c r="F1375" s="8" t="str" cm="1">
        <f t="array" ref="F1375">IF(A1375="","",SUMPRODUCT(--(TYearly[Due Date]&lt;=A1375),IF(B1375="N",--(TYearly[Day]=DAY(A1375)),--(TYearly[Day]&gt;=DAY(A1375))),--(IFERROR(MOD(TYearly[Month]-MONTH(A1375)+12,12),1)=0),TYearly[Amount]))</f>
        <v/>
      </c>
      <c r="G1375" s="8" t="str">
        <f>IF(A1375="","",SUMIF(TOneTime[Due Date],A1375,TOneTime[Amount]))</f>
        <v/>
      </c>
      <c r="H1375" s="8" t="str" cm="1">
        <f t="array" ref="H1375">IF(A1375="","",IF(COUNTIF(TOther[Frequency],$H$1)=0,0,SUMPRODUCT(--(IFERROR(MOD(A1375-TOther[Start Date],7),1)=0),--(TOther[Frequency]=$H$1),--(TOther[Start Date]&lt;=A1375),--(TOther[End Date Calc]&gt;=A1375),TOther[Amount])))</f>
        <v/>
      </c>
      <c r="I1375" s="8" t="str" cm="1">
        <f t="array" ref="I1375">IF(A1375="","",IF(COUNTIF(TOther[Frequency],$I$1)=0,0,SUMPRODUCT(--(IFERROR(MOD(A1375-TOther[Start Date],14),1)=0),--(TOther[Frequency]=$I$1),--(TOther[Start Date]&lt;=A1375),--(TOther[End Date Calc]&gt;=A1375),TOther[Amount])))</f>
        <v/>
      </c>
      <c r="J1375" s="8" t="str">
        <f>IF(A1375="","",IF(COUNTIF(TOther[Frequency],$J$1)=0,0,IF(OR(DAY(A1375)=1,DAY(A1375)=15),SUMIFS(TOther[Amount],TOther[Frequency],$J$1,TOther[Start Date],"&lt;="&amp;$A1375,TOther[End Date Calc],"&gt;="&amp;A1375),0)))</f>
        <v/>
      </c>
      <c r="K1375" s="8" t="str">
        <f>IF(A1375="","",IF(COUNTIF(TOther[Frequency],$K$1)=0,0,IF(A1375=(A1375-DAY(A1375)+1+2*7-WEEKDAY(A1375-DAY(A1375)+8-4,1)),SUMIFS(TOther[Amount],TOther[Frequency],$K$1,TOther[Start Date],"&lt;="&amp;$A1375,TOther[End Date Calc],"&gt;="&amp;A1375),0)))</f>
        <v/>
      </c>
      <c r="L1375" s="8" t="str">
        <f>IF(A1375="","",IF(COUNTIF(TOther[Frequency],$L$1)=0,0,IF(A1375=(A1375-DAY(A1375)+1+3*7-WEEKDAY(A1375-DAY(A1375)+8-4,1)),SUMIFS(TOther[Amount],TOther[Frequency],$L$1,TOther[Start Date],"&lt;="&amp;$A1375,TOther[End Date Calc],"&gt;="&amp;A1375),0)))</f>
        <v/>
      </c>
      <c r="M1375" s="8" t="str">
        <f>IF(A1375="","",IF(COUNTIF(TOther[Frequency],$M$1)=0,0,IF(A1375=(A1375-DAY(A1375)+1+4*7-WEEKDAY(A1375-DAY(A1375)+8-4,1)),SUMIFS(TOther[Amount],TOther[Frequency],$M$1,TOther[Start Date],"&lt;="&amp;$A1375,TOther[End Date Calc],"&gt;="&amp;A1375),0)))</f>
        <v/>
      </c>
      <c r="N1375" s="8" t="str" cm="1">
        <f t="array" ref="N1375">IF(A1375="","",IF(COUNTIF(TOther[Frequency],$N$1)=0,0,SUMPRODUCT(--(IFERROR(MOD(A1375-TOther[Start Date],28),1)=0),--(TOther[Frequency]=$N$1),--(TOther[Start Date]&lt;=A1375),--(TOther[End Date Calc]&gt;=A1375),TOther[Amount])))</f>
        <v/>
      </c>
      <c r="O1375" s="8" t="str" cm="1">
        <f t="array" ref="O1375">IF(A1375="","",IF(COUNTIF(TOther[Frequency],$O$1)=0,0,SUMPRODUCT(--(IFERROR(MOD(A1375-TOther[Start Date],42),1)=0),--(TOther[Frequency]=$O$1),--(TOther[Start Date]&lt;=A1375),--(TOther[End Date Calc]&gt;=A1375),TOther[Amount])))</f>
        <v/>
      </c>
      <c r="P1375" s="8" t="str" cm="1">
        <f t="array" ref="P1375">IF(A1375="","",IF(COUNTIF(TOther[Frequency],$P$1)=0,0,SUMPRODUCT(--(IFERROR(MOD(A1375-TOther[Start Date],56),1)=0),--(TOther[Frequency]=$P$1),--(TOther[Start Date]&lt;=A1375),--(TOther[End Date Calc]&gt;=A1375),TOther[Amount])))</f>
        <v/>
      </c>
      <c r="Q1375" s="8" t="str">
        <f>IF(A1375="","",IF(COUNTIF(TOther[Frequency],$Q$1)=0,0,IF(B1375="N",SUMIFS(TOther[Amount],TOther[Frequency],$Q$1,TOther[Start Date],"&lt;="&amp;$A1375,TOther[End Date Calc],"&gt;="&amp;A1375,TOther[Start Day],DAY(A1375)),SUMIFS(TOther[Amount],TOther[Frequency],$Q$1,TOther[Start Date],"&lt;="&amp;$A1375,TOther[End Date Calc],"&gt;="&amp;A1375,TOther[Start Day],"&gt;="&amp;DAY(A1375)))))</f>
        <v/>
      </c>
      <c r="R1375" s="8" t="str" cm="1">
        <f t="array" ref="R1375">IF(A1375="","",IF(COUNTIF(TOther[Frequency],R$1)=0,0,SUMPRODUCT(--(TOther[Frequency]=R$1),--(TOther[Start Date]&lt;=A1375),--(TOther[End Date Calc]&gt;=A1375),IF(B1375="N",--(TOther[Start Day]=DAY(A1375)),--(TOther[Start Day]&gt;=DAY(A1375))),--(IFERROR(MOD(TOther[Start Month]-MONTH(A1375)+2,2),1)=0),TOther[Amount])))</f>
        <v/>
      </c>
      <c r="S1375" s="8" t="str" cm="1">
        <f t="array" ref="S1375">IF(A1375="","",IF(COUNTIF(TOther[Frequency],S$1)=0,0,SUMPRODUCT(--(TOther[Frequency]=S$1),--(TOther[Start Date]&lt;=A1375),--(TOther[End Date Calc]&gt;=A1375),IF(B1375="N",--(TOther[Start Day]=DAY(A1375)),--(TOther[Start Day]&gt;=DAY(A1375))),--(IFERROR(MOD(TOther[Start Month]-MONTH(A1375)+3,3),1)=0),TOther[Amount])))</f>
        <v/>
      </c>
      <c r="T1375" s="8" t="str" cm="1">
        <f t="array" ref="T1375">IF($A1375="","",IF(COUNTIF(TOther[Frequency],T$1)=0,0,SUMPRODUCT(--(TOther[Frequency]=T$1),--(TOther[Start Date]&lt;=$A1375),--(TOther[End Date Calc]&gt;=$A1375),IF($B1375="N",--(TOther[Start Day]=DAY($A1375)),--(TOther[Start Day]&gt;=DAY($A1375))),--(IFERROR(MOD(TOther[Start Month]-MONTH($A1375)+4,4),1)=0),TOther[Amount])))</f>
        <v/>
      </c>
      <c r="U1375" s="8" t="str" cm="1">
        <f t="array" ref="U1375">IF(A1375="","",IF(COUNTIF(TOther[Frequency],$U$1)=0,0,SUMPRODUCT(--(TOther[Frequency]=$U$1),--(TOther[Start Date]&lt;=A1375),--(TOther[End Date Calc]&gt;=A1375),IF(B1375="N",--(TOther[Start Day]=DAY(A1375)),--(TOther[Start Day]&gt;=DAY(A1375))),--(IFERROR(MOD(TOther[Start Month]-MONTH(A1375)+6,6),1)=0),TOther[Amount])))</f>
        <v/>
      </c>
      <c r="V1375" s="8" t="str" cm="1">
        <f t="array" ref="V1375">IF(A1375="","",IF(COUNTIF(TOther[Frequency],$V$1)=0,0,SUMPRODUCT(--(TOther[Frequency]=$V$1),--(TOther[Start Date]&lt;=A1375),--(TOther[End Date Calc]&gt;=A1375),IF(B1375="N",--(TOther[Start Day]=DAY(A1375)),--(TOther[Start Day]&gt;=DAY(A1375))),--(IFERROR(MOD(TOther[Start Month]-MONTH(A1375)+12,12),1)=0),TOther[Amount])))</f>
        <v/>
      </c>
      <c r="W1375" s="8" t="str">
        <f>IF(A1375="","",SUMIFS(TOther[Amount],TOther[Start Date],A1375,TOther[Frequency],$W$1))</f>
        <v/>
      </c>
      <c r="X1375" s="9" t="str">
        <f t="shared" si="105"/>
        <v/>
      </c>
      <c r="Y1375" s="9" t="str">
        <f t="shared" si="109"/>
        <v/>
      </c>
      <c r="Z1375" s="8" t="str" cm="1">
        <f t="array" ref="Z1375">IF(A1375="","",IF(COUNTIF('2) Income'!$D$13:$D$32,"Weekly")=0,0,SUMPRODUCT(--(IFERROR(MOD(A1375-'2) Income'!$F$13:$F$32,7),1)=0),--('2) Income'!$D$13:$D$32="Weekly"),--('2) Income'!$F$13:$F$32&lt;=A1375),'2) Income'!$E$13:$E$32)))</f>
        <v/>
      </c>
      <c r="AA1375" s="8" t="str" cm="1">
        <f t="array" ref="AA1375">IF(A1375="","",IF(COUNTIF('2) Income'!$D$13:$D$32,"Every Other Week")=0,0,SUMPRODUCT(--(IFERROR(MOD(A1375-'2) Income'!$F$13:$F$32,14),1)=0),--('2) Income'!$D$13:$D$32="Every Other Week"),--('2) Income'!$F$13:$F$32&lt;=A1375),'2) Income'!$E$13:$E$32)))</f>
        <v/>
      </c>
      <c r="AB1375" s="8" t="str">
        <f>IF(A1375="","",IF(COUNTIF('2) Income'!$D$13:$D$32,"1st and 15th")=0,0,IF(OR(DAY(A1375)=1,DAY(A1375)=15),SUMIFS('2) Income'!$E$13:$E$32,'2) Income'!$D$13:$D$32,"1st and 15th",'2) Income'!$F$13:$F$32,"&lt;="&amp;$A1375),0)))</f>
        <v/>
      </c>
      <c r="AC1375" s="8" t="str">
        <f>IF(A1375="","",IF(COUNTIF('2) Income'!$D$13:$D$32,"2nd Wednesday")=0,0,IF(A1375=(A1375-DAY(A1375)+1+2*7-WEEKDAY(A1375-DAY(A1375)+8-4,1)),SUMIFS('2) Income'!$E$13:$E$32,'2) Income'!$D$13:$D$32,"2nd Wednesday",'2) Income'!$F$13:$F$32,"&lt;="&amp;$A1375),0)))</f>
        <v/>
      </c>
      <c r="AD1375" s="8" t="str">
        <f>IF(A1375="","",IF(COUNTIF('2) Income'!$D$13:$D$32,"3rd Wednesday")=0,0,IF(A1375=(A1375-DAY(A1375)+1+3*7-WEEKDAY(A1375-DAY(A1375)+8-4,1)),SUMIFS('2) Income'!$E$13:$E$32,'2) Income'!$D$13:$D$32,"3rd Wednesday",'2) Income'!$F$13:$F$32,"&lt;="&amp;$A1375),0)))</f>
        <v/>
      </c>
      <c r="AE1375" s="8" t="str">
        <f>IF(A1375="","",IF(COUNTIF('2) Income'!$D$13:$D$32,"4th Wednesday")=0,0,IF(A1375=(A1375-DAY(A1375)+1+4*7-WEEKDAY(A1375-DAY(A1375)+8-4,1)),SUMIFS('2) Income'!$E$13:$E$32,'2) Income'!$D$13:$D$32,"4th Wednesday",'2) Income'!$F$13:$F$32,"&lt;="&amp;$A1375),0)))</f>
        <v/>
      </c>
      <c r="AF1375" s="8" t="str" cm="1">
        <f t="array" ref="AF1375">IF(A1375="","",IF(COUNTIF('2) Income'!$D$13:$D$32,"Every 4 Weeks")=0,0,SUMPRODUCT(--(IFERROR(MOD(A1375-'2) Income'!$F$13:$F$32,28),1)=0),--('2) Income'!$D$13:$D$32="Every 4 Weeks"),--('2) Income'!$F$13:$F$32&lt;=A1375),'2) Income'!$E$13:$E$32)))</f>
        <v/>
      </c>
      <c r="AG1375" s="8" t="str">
        <f>IF(A1375="","",IF(COUNTIF('2) Income'!$D$13:$D$32,"Monthly")=0,0,IF(B1375="N",SUMIFS('2) Income'!$E$13:$E$32,'2) Income'!$D$13:$D$32,"monthly",'2) Income'!$F$13:$F$32,"&lt;="&amp;$A1375,'2) Income'!$I$13:$I$32,DAY(A1375)),SUMIFS('2) Income'!$E$13:$E$32,'2) Income'!$D$13:$D$32,"monthly",'2) Income'!$F$13:$F$32,"&lt;="&amp;$A1375,'2) Income'!$I$13:$I$32,"&gt;="&amp;DAY(A1375)))))</f>
        <v/>
      </c>
      <c r="AH1375" s="8" t="str" cm="1">
        <f t="array" ref="AH1375">IF(A1375="","",IF(COUNTIF('2) Income'!$D$13:$D$32,"Yearly")=0,0,SUMPRODUCT(--('2) Income'!$D$13:$D$32="Yearly"),--('2) Income'!$F$13:$F$32&lt;=A1375),IF(B1375="N",--('2) Income'!$I$13:$I$32=DAY(A1375)),--('2) Income'!$I$13:$I$32&gt;=DAY(A1375))),--(IFERROR(MOD('2) Income'!$H$13:$H$32-MONTH(A1375)+12,12),1)=0),'2) Income'!$E$13:$E$32)))</f>
        <v/>
      </c>
      <c r="AI1375" s="8" t="str">
        <f>IF(A1375="","",IF(COUNTIF('2) Income'!$D$13:$D$32,"one-time")=0,0,SUMIFS('2) Income'!$E$13:$E$32,'2) Income'!$D$13:$D$32,"one-time",'2) Income'!$F$13:$F$32,"="&amp;$A1375)))</f>
        <v/>
      </c>
      <c r="AJ1375" s="9" t="str">
        <f t="shared" si="106"/>
        <v/>
      </c>
    </row>
    <row r="1376" spans="1:36">
      <c r="A1376" s="7" t="str">
        <f>IF(A1375="","",IF(A1375+1&lt;='1) Period'!$E$21,A1375+1,""))</f>
        <v/>
      </c>
      <c r="B1376" s="7" t="e">
        <f t="shared" si="107"/>
        <v>#VALUE!</v>
      </c>
      <c r="C1376" t="e">
        <f t="shared" si="108"/>
        <v>#VALUE!</v>
      </c>
      <c r="D1376" s="8" t="str">
        <f>IF(A1376="","",IF(TEXT(A1376,"dddd")='4) Happy Money'!$E$23,WAllowance,0))</f>
        <v/>
      </c>
      <c r="E1376" s="8" t="str">
        <f>IF(A1376="","",IF(B1376="N",SUMIF(TMonthly[Day of the Month],DAY(A1376),TMonthly[Amount]),SUMIF(TMonthly[Day of the Month],"&gt;="&amp;DAY(A1376),TMonthly[Amount])))</f>
        <v/>
      </c>
      <c r="F1376" s="8" t="str" cm="1">
        <f t="array" ref="F1376">IF(A1376="","",SUMPRODUCT(--(TYearly[Due Date]&lt;=A1376),IF(B1376="N",--(TYearly[Day]=DAY(A1376)),--(TYearly[Day]&gt;=DAY(A1376))),--(IFERROR(MOD(TYearly[Month]-MONTH(A1376)+12,12),1)=0),TYearly[Amount]))</f>
        <v/>
      </c>
      <c r="G1376" s="8" t="str">
        <f>IF(A1376="","",SUMIF(TOneTime[Due Date],A1376,TOneTime[Amount]))</f>
        <v/>
      </c>
      <c r="H1376" s="8" t="str" cm="1">
        <f t="array" ref="H1376">IF(A1376="","",IF(COUNTIF(TOther[Frequency],$H$1)=0,0,SUMPRODUCT(--(IFERROR(MOD(A1376-TOther[Start Date],7),1)=0),--(TOther[Frequency]=$H$1),--(TOther[Start Date]&lt;=A1376),--(TOther[End Date Calc]&gt;=A1376),TOther[Amount])))</f>
        <v/>
      </c>
      <c r="I1376" s="8" t="str" cm="1">
        <f t="array" ref="I1376">IF(A1376="","",IF(COUNTIF(TOther[Frequency],$I$1)=0,0,SUMPRODUCT(--(IFERROR(MOD(A1376-TOther[Start Date],14),1)=0),--(TOther[Frequency]=$I$1),--(TOther[Start Date]&lt;=A1376),--(TOther[End Date Calc]&gt;=A1376),TOther[Amount])))</f>
        <v/>
      </c>
      <c r="J1376" s="8" t="str">
        <f>IF(A1376="","",IF(COUNTIF(TOther[Frequency],$J$1)=0,0,IF(OR(DAY(A1376)=1,DAY(A1376)=15),SUMIFS(TOther[Amount],TOther[Frequency],$J$1,TOther[Start Date],"&lt;="&amp;$A1376,TOther[End Date Calc],"&gt;="&amp;A1376),0)))</f>
        <v/>
      </c>
      <c r="K1376" s="8" t="str">
        <f>IF(A1376="","",IF(COUNTIF(TOther[Frequency],$K$1)=0,0,IF(A1376=(A1376-DAY(A1376)+1+2*7-WEEKDAY(A1376-DAY(A1376)+8-4,1)),SUMIFS(TOther[Amount],TOther[Frequency],$K$1,TOther[Start Date],"&lt;="&amp;$A1376,TOther[End Date Calc],"&gt;="&amp;A1376),0)))</f>
        <v/>
      </c>
      <c r="L1376" s="8" t="str">
        <f>IF(A1376="","",IF(COUNTIF(TOther[Frequency],$L$1)=0,0,IF(A1376=(A1376-DAY(A1376)+1+3*7-WEEKDAY(A1376-DAY(A1376)+8-4,1)),SUMIFS(TOther[Amount],TOther[Frequency],$L$1,TOther[Start Date],"&lt;="&amp;$A1376,TOther[End Date Calc],"&gt;="&amp;A1376),0)))</f>
        <v/>
      </c>
      <c r="M1376" s="8" t="str">
        <f>IF(A1376="","",IF(COUNTIF(TOther[Frequency],$M$1)=0,0,IF(A1376=(A1376-DAY(A1376)+1+4*7-WEEKDAY(A1376-DAY(A1376)+8-4,1)),SUMIFS(TOther[Amount],TOther[Frequency],$M$1,TOther[Start Date],"&lt;="&amp;$A1376,TOther[End Date Calc],"&gt;="&amp;A1376),0)))</f>
        <v/>
      </c>
      <c r="N1376" s="8" t="str" cm="1">
        <f t="array" ref="N1376">IF(A1376="","",IF(COUNTIF(TOther[Frequency],$N$1)=0,0,SUMPRODUCT(--(IFERROR(MOD(A1376-TOther[Start Date],28),1)=0),--(TOther[Frequency]=$N$1),--(TOther[Start Date]&lt;=A1376),--(TOther[End Date Calc]&gt;=A1376),TOther[Amount])))</f>
        <v/>
      </c>
      <c r="O1376" s="8" t="str" cm="1">
        <f t="array" ref="O1376">IF(A1376="","",IF(COUNTIF(TOther[Frequency],$O$1)=0,0,SUMPRODUCT(--(IFERROR(MOD(A1376-TOther[Start Date],42),1)=0),--(TOther[Frequency]=$O$1),--(TOther[Start Date]&lt;=A1376),--(TOther[End Date Calc]&gt;=A1376),TOther[Amount])))</f>
        <v/>
      </c>
      <c r="P1376" s="8" t="str" cm="1">
        <f t="array" ref="P1376">IF(A1376="","",IF(COUNTIF(TOther[Frequency],$P$1)=0,0,SUMPRODUCT(--(IFERROR(MOD(A1376-TOther[Start Date],56),1)=0),--(TOther[Frequency]=$P$1),--(TOther[Start Date]&lt;=A1376),--(TOther[End Date Calc]&gt;=A1376),TOther[Amount])))</f>
        <v/>
      </c>
      <c r="Q1376" s="8" t="str">
        <f>IF(A1376="","",IF(COUNTIF(TOther[Frequency],$Q$1)=0,0,IF(B1376="N",SUMIFS(TOther[Amount],TOther[Frequency],$Q$1,TOther[Start Date],"&lt;="&amp;$A1376,TOther[End Date Calc],"&gt;="&amp;A1376,TOther[Start Day],DAY(A1376)),SUMIFS(TOther[Amount],TOther[Frequency],$Q$1,TOther[Start Date],"&lt;="&amp;$A1376,TOther[End Date Calc],"&gt;="&amp;A1376,TOther[Start Day],"&gt;="&amp;DAY(A1376)))))</f>
        <v/>
      </c>
      <c r="R1376" s="8" t="str" cm="1">
        <f t="array" ref="R1376">IF(A1376="","",IF(COUNTIF(TOther[Frequency],R$1)=0,0,SUMPRODUCT(--(TOther[Frequency]=R$1),--(TOther[Start Date]&lt;=A1376),--(TOther[End Date Calc]&gt;=A1376),IF(B1376="N",--(TOther[Start Day]=DAY(A1376)),--(TOther[Start Day]&gt;=DAY(A1376))),--(IFERROR(MOD(TOther[Start Month]-MONTH(A1376)+2,2),1)=0),TOther[Amount])))</f>
        <v/>
      </c>
      <c r="S1376" s="8" t="str" cm="1">
        <f t="array" ref="S1376">IF(A1376="","",IF(COUNTIF(TOther[Frequency],S$1)=0,0,SUMPRODUCT(--(TOther[Frequency]=S$1),--(TOther[Start Date]&lt;=A1376),--(TOther[End Date Calc]&gt;=A1376),IF(B1376="N",--(TOther[Start Day]=DAY(A1376)),--(TOther[Start Day]&gt;=DAY(A1376))),--(IFERROR(MOD(TOther[Start Month]-MONTH(A1376)+3,3),1)=0),TOther[Amount])))</f>
        <v/>
      </c>
      <c r="T1376" s="8" t="str" cm="1">
        <f t="array" ref="T1376">IF($A1376="","",IF(COUNTIF(TOther[Frequency],T$1)=0,0,SUMPRODUCT(--(TOther[Frequency]=T$1),--(TOther[Start Date]&lt;=$A1376),--(TOther[End Date Calc]&gt;=$A1376),IF($B1376="N",--(TOther[Start Day]=DAY($A1376)),--(TOther[Start Day]&gt;=DAY($A1376))),--(IFERROR(MOD(TOther[Start Month]-MONTH($A1376)+4,4),1)=0),TOther[Amount])))</f>
        <v/>
      </c>
      <c r="U1376" s="8" t="str" cm="1">
        <f t="array" ref="U1376">IF(A1376="","",IF(COUNTIF(TOther[Frequency],$U$1)=0,0,SUMPRODUCT(--(TOther[Frequency]=$U$1),--(TOther[Start Date]&lt;=A1376),--(TOther[End Date Calc]&gt;=A1376),IF(B1376="N",--(TOther[Start Day]=DAY(A1376)),--(TOther[Start Day]&gt;=DAY(A1376))),--(IFERROR(MOD(TOther[Start Month]-MONTH(A1376)+6,6),1)=0),TOther[Amount])))</f>
        <v/>
      </c>
      <c r="V1376" s="8" t="str" cm="1">
        <f t="array" ref="V1376">IF(A1376="","",IF(COUNTIF(TOther[Frequency],$V$1)=0,0,SUMPRODUCT(--(TOther[Frequency]=$V$1),--(TOther[Start Date]&lt;=A1376),--(TOther[End Date Calc]&gt;=A1376),IF(B1376="N",--(TOther[Start Day]=DAY(A1376)),--(TOther[Start Day]&gt;=DAY(A1376))),--(IFERROR(MOD(TOther[Start Month]-MONTH(A1376)+12,12),1)=0),TOther[Amount])))</f>
        <v/>
      </c>
      <c r="W1376" s="8" t="str">
        <f>IF(A1376="","",SUMIFS(TOther[Amount],TOther[Start Date],A1376,TOther[Frequency],$W$1))</f>
        <v/>
      </c>
      <c r="X1376" s="9" t="str">
        <f t="shared" si="105"/>
        <v/>
      </c>
      <c r="Y1376" s="9" t="str">
        <f t="shared" si="109"/>
        <v/>
      </c>
      <c r="Z1376" s="8" t="str" cm="1">
        <f t="array" ref="Z1376">IF(A1376="","",IF(COUNTIF('2) Income'!$D$13:$D$32,"Weekly")=0,0,SUMPRODUCT(--(IFERROR(MOD(A1376-'2) Income'!$F$13:$F$32,7),1)=0),--('2) Income'!$D$13:$D$32="Weekly"),--('2) Income'!$F$13:$F$32&lt;=A1376),'2) Income'!$E$13:$E$32)))</f>
        <v/>
      </c>
      <c r="AA1376" s="8" t="str" cm="1">
        <f t="array" ref="AA1376">IF(A1376="","",IF(COUNTIF('2) Income'!$D$13:$D$32,"Every Other Week")=0,0,SUMPRODUCT(--(IFERROR(MOD(A1376-'2) Income'!$F$13:$F$32,14),1)=0),--('2) Income'!$D$13:$D$32="Every Other Week"),--('2) Income'!$F$13:$F$32&lt;=A1376),'2) Income'!$E$13:$E$32)))</f>
        <v/>
      </c>
      <c r="AB1376" s="8" t="str">
        <f>IF(A1376="","",IF(COUNTIF('2) Income'!$D$13:$D$32,"1st and 15th")=0,0,IF(OR(DAY(A1376)=1,DAY(A1376)=15),SUMIFS('2) Income'!$E$13:$E$32,'2) Income'!$D$13:$D$32,"1st and 15th",'2) Income'!$F$13:$F$32,"&lt;="&amp;$A1376),0)))</f>
        <v/>
      </c>
      <c r="AC1376" s="8" t="str">
        <f>IF(A1376="","",IF(COUNTIF('2) Income'!$D$13:$D$32,"2nd Wednesday")=0,0,IF(A1376=(A1376-DAY(A1376)+1+2*7-WEEKDAY(A1376-DAY(A1376)+8-4,1)),SUMIFS('2) Income'!$E$13:$E$32,'2) Income'!$D$13:$D$32,"2nd Wednesday",'2) Income'!$F$13:$F$32,"&lt;="&amp;$A1376),0)))</f>
        <v/>
      </c>
      <c r="AD1376" s="8" t="str">
        <f>IF(A1376="","",IF(COUNTIF('2) Income'!$D$13:$D$32,"3rd Wednesday")=0,0,IF(A1376=(A1376-DAY(A1376)+1+3*7-WEEKDAY(A1376-DAY(A1376)+8-4,1)),SUMIFS('2) Income'!$E$13:$E$32,'2) Income'!$D$13:$D$32,"3rd Wednesday",'2) Income'!$F$13:$F$32,"&lt;="&amp;$A1376),0)))</f>
        <v/>
      </c>
      <c r="AE1376" s="8" t="str">
        <f>IF(A1376="","",IF(COUNTIF('2) Income'!$D$13:$D$32,"4th Wednesday")=0,0,IF(A1376=(A1376-DAY(A1376)+1+4*7-WEEKDAY(A1376-DAY(A1376)+8-4,1)),SUMIFS('2) Income'!$E$13:$E$32,'2) Income'!$D$13:$D$32,"4th Wednesday",'2) Income'!$F$13:$F$32,"&lt;="&amp;$A1376),0)))</f>
        <v/>
      </c>
      <c r="AF1376" s="8" t="str" cm="1">
        <f t="array" ref="AF1376">IF(A1376="","",IF(COUNTIF('2) Income'!$D$13:$D$32,"Every 4 Weeks")=0,0,SUMPRODUCT(--(IFERROR(MOD(A1376-'2) Income'!$F$13:$F$32,28),1)=0),--('2) Income'!$D$13:$D$32="Every 4 Weeks"),--('2) Income'!$F$13:$F$32&lt;=A1376),'2) Income'!$E$13:$E$32)))</f>
        <v/>
      </c>
      <c r="AG1376" s="8" t="str">
        <f>IF(A1376="","",IF(COUNTIF('2) Income'!$D$13:$D$32,"Monthly")=0,0,IF(B1376="N",SUMIFS('2) Income'!$E$13:$E$32,'2) Income'!$D$13:$D$32,"monthly",'2) Income'!$F$13:$F$32,"&lt;="&amp;$A1376,'2) Income'!$I$13:$I$32,DAY(A1376)),SUMIFS('2) Income'!$E$13:$E$32,'2) Income'!$D$13:$D$32,"monthly",'2) Income'!$F$13:$F$32,"&lt;="&amp;$A1376,'2) Income'!$I$13:$I$32,"&gt;="&amp;DAY(A1376)))))</f>
        <v/>
      </c>
      <c r="AH1376" s="8" t="str" cm="1">
        <f t="array" ref="AH1376">IF(A1376="","",IF(COUNTIF('2) Income'!$D$13:$D$32,"Yearly")=0,0,SUMPRODUCT(--('2) Income'!$D$13:$D$32="Yearly"),--('2) Income'!$F$13:$F$32&lt;=A1376),IF(B1376="N",--('2) Income'!$I$13:$I$32=DAY(A1376)),--('2) Income'!$I$13:$I$32&gt;=DAY(A1376))),--(IFERROR(MOD('2) Income'!$H$13:$H$32-MONTH(A1376)+12,12),1)=0),'2) Income'!$E$13:$E$32)))</f>
        <v/>
      </c>
      <c r="AI1376" s="8" t="str">
        <f>IF(A1376="","",IF(COUNTIF('2) Income'!$D$13:$D$32,"one-time")=0,0,SUMIFS('2) Income'!$E$13:$E$32,'2) Income'!$D$13:$D$32,"one-time",'2) Income'!$F$13:$F$32,"="&amp;$A1376)))</f>
        <v/>
      </c>
      <c r="AJ1376" s="9" t="str">
        <f t="shared" si="106"/>
        <v/>
      </c>
    </row>
    <row r="1377" spans="1:36">
      <c r="A1377" s="7" t="str">
        <f>IF(A1376="","",IF(A1376+1&lt;='1) Period'!$E$21,A1376+1,""))</f>
        <v/>
      </c>
      <c r="B1377" s="7" t="e">
        <f t="shared" si="107"/>
        <v>#VALUE!</v>
      </c>
      <c r="C1377" t="e">
        <f t="shared" si="108"/>
        <v>#VALUE!</v>
      </c>
      <c r="D1377" s="8" t="str">
        <f>IF(A1377="","",IF(TEXT(A1377,"dddd")='4) Happy Money'!$E$23,WAllowance,0))</f>
        <v/>
      </c>
      <c r="E1377" s="8" t="str">
        <f>IF(A1377="","",IF(B1377="N",SUMIF(TMonthly[Day of the Month],DAY(A1377),TMonthly[Amount]),SUMIF(TMonthly[Day of the Month],"&gt;="&amp;DAY(A1377),TMonthly[Amount])))</f>
        <v/>
      </c>
      <c r="F1377" s="8" t="str" cm="1">
        <f t="array" ref="F1377">IF(A1377="","",SUMPRODUCT(--(TYearly[Due Date]&lt;=A1377),IF(B1377="N",--(TYearly[Day]=DAY(A1377)),--(TYearly[Day]&gt;=DAY(A1377))),--(IFERROR(MOD(TYearly[Month]-MONTH(A1377)+12,12),1)=0),TYearly[Amount]))</f>
        <v/>
      </c>
      <c r="G1377" s="8" t="str">
        <f>IF(A1377="","",SUMIF(TOneTime[Due Date],A1377,TOneTime[Amount]))</f>
        <v/>
      </c>
      <c r="H1377" s="8" t="str" cm="1">
        <f t="array" ref="H1377">IF(A1377="","",IF(COUNTIF(TOther[Frequency],$H$1)=0,0,SUMPRODUCT(--(IFERROR(MOD(A1377-TOther[Start Date],7),1)=0),--(TOther[Frequency]=$H$1),--(TOther[Start Date]&lt;=A1377),--(TOther[End Date Calc]&gt;=A1377),TOther[Amount])))</f>
        <v/>
      </c>
      <c r="I1377" s="8" t="str" cm="1">
        <f t="array" ref="I1377">IF(A1377="","",IF(COUNTIF(TOther[Frequency],$I$1)=0,0,SUMPRODUCT(--(IFERROR(MOD(A1377-TOther[Start Date],14),1)=0),--(TOther[Frequency]=$I$1),--(TOther[Start Date]&lt;=A1377),--(TOther[End Date Calc]&gt;=A1377),TOther[Amount])))</f>
        <v/>
      </c>
      <c r="J1377" s="8" t="str">
        <f>IF(A1377="","",IF(COUNTIF(TOther[Frequency],$J$1)=0,0,IF(OR(DAY(A1377)=1,DAY(A1377)=15),SUMIFS(TOther[Amount],TOther[Frequency],$J$1,TOther[Start Date],"&lt;="&amp;$A1377,TOther[End Date Calc],"&gt;="&amp;A1377),0)))</f>
        <v/>
      </c>
      <c r="K1377" s="8" t="str">
        <f>IF(A1377="","",IF(COUNTIF(TOther[Frequency],$K$1)=0,0,IF(A1377=(A1377-DAY(A1377)+1+2*7-WEEKDAY(A1377-DAY(A1377)+8-4,1)),SUMIFS(TOther[Amount],TOther[Frequency],$K$1,TOther[Start Date],"&lt;="&amp;$A1377,TOther[End Date Calc],"&gt;="&amp;A1377),0)))</f>
        <v/>
      </c>
      <c r="L1377" s="8" t="str">
        <f>IF(A1377="","",IF(COUNTIF(TOther[Frequency],$L$1)=0,0,IF(A1377=(A1377-DAY(A1377)+1+3*7-WEEKDAY(A1377-DAY(A1377)+8-4,1)),SUMIFS(TOther[Amount],TOther[Frequency],$L$1,TOther[Start Date],"&lt;="&amp;$A1377,TOther[End Date Calc],"&gt;="&amp;A1377),0)))</f>
        <v/>
      </c>
      <c r="M1377" s="8" t="str">
        <f>IF(A1377="","",IF(COUNTIF(TOther[Frequency],$M$1)=0,0,IF(A1377=(A1377-DAY(A1377)+1+4*7-WEEKDAY(A1377-DAY(A1377)+8-4,1)),SUMIFS(TOther[Amount],TOther[Frequency],$M$1,TOther[Start Date],"&lt;="&amp;$A1377,TOther[End Date Calc],"&gt;="&amp;A1377),0)))</f>
        <v/>
      </c>
      <c r="N1377" s="8" t="str" cm="1">
        <f t="array" ref="N1377">IF(A1377="","",IF(COUNTIF(TOther[Frequency],$N$1)=0,0,SUMPRODUCT(--(IFERROR(MOD(A1377-TOther[Start Date],28),1)=0),--(TOther[Frequency]=$N$1),--(TOther[Start Date]&lt;=A1377),--(TOther[End Date Calc]&gt;=A1377),TOther[Amount])))</f>
        <v/>
      </c>
      <c r="O1377" s="8" t="str" cm="1">
        <f t="array" ref="O1377">IF(A1377="","",IF(COUNTIF(TOther[Frequency],$O$1)=0,0,SUMPRODUCT(--(IFERROR(MOD(A1377-TOther[Start Date],42),1)=0),--(TOther[Frequency]=$O$1),--(TOther[Start Date]&lt;=A1377),--(TOther[End Date Calc]&gt;=A1377),TOther[Amount])))</f>
        <v/>
      </c>
      <c r="P1377" s="8" t="str" cm="1">
        <f t="array" ref="P1377">IF(A1377="","",IF(COUNTIF(TOther[Frequency],$P$1)=0,0,SUMPRODUCT(--(IFERROR(MOD(A1377-TOther[Start Date],56),1)=0),--(TOther[Frequency]=$P$1),--(TOther[Start Date]&lt;=A1377),--(TOther[End Date Calc]&gt;=A1377),TOther[Amount])))</f>
        <v/>
      </c>
      <c r="Q1377" s="8" t="str">
        <f>IF(A1377="","",IF(COUNTIF(TOther[Frequency],$Q$1)=0,0,IF(B1377="N",SUMIFS(TOther[Amount],TOther[Frequency],$Q$1,TOther[Start Date],"&lt;="&amp;$A1377,TOther[End Date Calc],"&gt;="&amp;A1377,TOther[Start Day],DAY(A1377)),SUMIFS(TOther[Amount],TOther[Frequency],$Q$1,TOther[Start Date],"&lt;="&amp;$A1377,TOther[End Date Calc],"&gt;="&amp;A1377,TOther[Start Day],"&gt;="&amp;DAY(A1377)))))</f>
        <v/>
      </c>
      <c r="R1377" s="8" t="str" cm="1">
        <f t="array" ref="R1377">IF(A1377="","",IF(COUNTIF(TOther[Frequency],R$1)=0,0,SUMPRODUCT(--(TOther[Frequency]=R$1),--(TOther[Start Date]&lt;=A1377),--(TOther[End Date Calc]&gt;=A1377),IF(B1377="N",--(TOther[Start Day]=DAY(A1377)),--(TOther[Start Day]&gt;=DAY(A1377))),--(IFERROR(MOD(TOther[Start Month]-MONTH(A1377)+2,2),1)=0),TOther[Amount])))</f>
        <v/>
      </c>
      <c r="S1377" s="8" t="str" cm="1">
        <f t="array" ref="S1377">IF(A1377="","",IF(COUNTIF(TOther[Frequency],S$1)=0,0,SUMPRODUCT(--(TOther[Frequency]=S$1),--(TOther[Start Date]&lt;=A1377),--(TOther[End Date Calc]&gt;=A1377),IF(B1377="N",--(TOther[Start Day]=DAY(A1377)),--(TOther[Start Day]&gt;=DAY(A1377))),--(IFERROR(MOD(TOther[Start Month]-MONTH(A1377)+3,3),1)=0),TOther[Amount])))</f>
        <v/>
      </c>
      <c r="T1377" s="8" t="str" cm="1">
        <f t="array" ref="T1377">IF($A1377="","",IF(COUNTIF(TOther[Frequency],T$1)=0,0,SUMPRODUCT(--(TOther[Frequency]=T$1),--(TOther[Start Date]&lt;=$A1377),--(TOther[End Date Calc]&gt;=$A1377),IF($B1377="N",--(TOther[Start Day]=DAY($A1377)),--(TOther[Start Day]&gt;=DAY($A1377))),--(IFERROR(MOD(TOther[Start Month]-MONTH($A1377)+4,4),1)=0),TOther[Amount])))</f>
        <v/>
      </c>
      <c r="U1377" s="8" t="str" cm="1">
        <f t="array" ref="U1377">IF(A1377="","",IF(COUNTIF(TOther[Frequency],$U$1)=0,0,SUMPRODUCT(--(TOther[Frequency]=$U$1),--(TOther[Start Date]&lt;=A1377),--(TOther[End Date Calc]&gt;=A1377),IF(B1377="N",--(TOther[Start Day]=DAY(A1377)),--(TOther[Start Day]&gt;=DAY(A1377))),--(IFERROR(MOD(TOther[Start Month]-MONTH(A1377)+6,6),1)=0),TOther[Amount])))</f>
        <v/>
      </c>
      <c r="V1377" s="8" t="str" cm="1">
        <f t="array" ref="V1377">IF(A1377="","",IF(COUNTIF(TOther[Frequency],$V$1)=0,0,SUMPRODUCT(--(TOther[Frequency]=$V$1),--(TOther[Start Date]&lt;=A1377),--(TOther[End Date Calc]&gt;=A1377),IF(B1377="N",--(TOther[Start Day]=DAY(A1377)),--(TOther[Start Day]&gt;=DAY(A1377))),--(IFERROR(MOD(TOther[Start Month]-MONTH(A1377)+12,12),1)=0),TOther[Amount])))</f>
        <v/>
      </c>
      <c r="W1377" s="8" t="str">
        <f>IF(A1377="","",SUMIFS(TOther[Amount],TOther[Start Date],A1377,TOther[Frequency],$W$1))</f>
        <v/>
      </c>
      <c r="X1377" s="9" t="str">
        <f t="shared" si="105"/>
        <v/>
      </c>
      <c r="Y1377" s="9" t="str">
        <f t="shared" si="109"/>
        <v/>
      </c>
      <c r="Z1377" s="8" t="str" cm="1">
        <f t="array" ref="Z1377">IF(A1377="","",IF(COUNTIF('2) Income'!$D$13:$D$32,"Weekly")=0,0,SUMPRODUCT(--(IFERROR(MOD(A1377-'2) Income'!$F$13:$F$32,7),1)=0),--('2) Income'!$D$13:$D$32="Weekly"),--('2) Income'!$F$13:$F$32&lt;=A1377),'2) Income'!$E$13:$E$32)))</f>
        <v/>
      </c>
      <c r="AA1377" s="8" t="str" cm="1">
        <f t="array" ref="AA1377">IF(A1377="","",IF(COUNTIF('2) Income'!$D$13:$D$32,"Every Other Week")=0,0,SUMPRODUCT(--(IFERROR(MOD(A1377-'2) Income'!$F$13:$F$32,14),1)=0),--('2) Income'!$D$13:$D$32="Every Other Week"),--('2) Income'!$F$13:$F$32&lt;=A1377),'2) Income'!$E$13:$E$32)))</f>
        <v/>
      </c>
      <c r="AB1377" s="8" t="str">
        <f>IF(A1377="","",IF(COUNTIF('2) Income'!$D$13:$D$32,"1st and 15th")=0,0,IF(OR(DAY(A1377)=1,DAY(A1377)=15),SUMIFS('2) Income'!$E$13:$E$32,'2) Income'!$D$13:$D$32,"1st and 15th",'2) Income'!$F$13:$F$32,"&lt;="&amp;$A1377),0)))</f>
        <v/>
      </c>
      <c r="AC1377" s="8" t="str">
        <f>IF(A1377="","",IF(COUNTIF('2) Income'!$D$13:$D$32,"2nd Wednesday")=0,0,IF(A1377=(A1377-DAY(A1377)+1+2*7-WEEKDAY(A1377-DAY(A1377)+8-4,1)),SUMIFS('2) Income'!$E$13:$E$32,'2) Income'!$D$13:$D$32,"2nd Wednesday",'2) Income'!$F$13:$F$32,"&lt;="&amp;$A1377),0)))</f>
        <v/>
      </c>
      <c r="AD1377" s="8" t="str">
        <f>IF(A1377="","",IF(COUNTIF('2) Income'!$D$13:$D$32,"3rd Wednesday")=0,0,IF(A1377=(A1377-DAY(A1377)+1+3*7-WEEKDAY(A1377-DAY(A1377)+8-4,1)),SUMIFS('2) Income'!$E$13:$E$32,'2) Income'!$D$13:$D$32,"3rd Wednesday",'2) Income'!$F$13:$F$32,"&lt;="&amp;$A1377),0)))</f>
        <v/>
      </c>
      <c r="AE1377" s="8" t="str">
        <f>IF(A1377="","",IF(COUNTIF('2) Income'!$D$13:$D$32,"4th Wednesday")=0,0,IF(A1377=(A1377-DAY(A1377)+1+4*7-WEEKDAY(A1377-DAY(A1377)+8-4,1)),SUMIFS('2) Income'!$E$13:$E$32,'2) Income'!$D$13:$D$32,"4th Wednesday",'2) Income'!$F$13:$F$32,"&lt;="&amp;$A1377),0)))</f>
        <v/>
      </c>
      <c r="AF1377" s="8" t="str" cm="1">
        <f t="array" ref="AF1377">IF(A1377="","",IF(COUNTIF('2) Income'!$D$13:$D$32,"Every 4 Weeks")=0,0,SUMPRODUCT(--(IFERROR(MOD(A1377-'2) Income'!$F$13:$F$32,28),1)=0),--('2) Income'!$D$13:$D$32="Every 4 Weeks"),--('2) Income'!$F$13:$F$32&lt;=A1377),'2) Income'!$E$13:$E$32)))</f>
        <v/>
      </c>
      <c r="AG1377" s="8" t="str">
        <f>IF(A1377="","",IF(COUNTIF('2) Income'!$D$13:$D$32,"Monthly")=0,0,IF(B1377="N",SUMIFS('2) Income'!$E$13:$E$32,'2) Income'!$D$13:$D$32,"monthly",'2) Income'!$F$13:$F$32,"&lt;="&amp;$A1377,'2) Income'!$I$13:$I$32,DAY(A1377)),SUMIFS('2) Income'!$E$13:$E$32,'2) Income'!$D$13:$D$32,"monthly",'2) Income'!$F$13:$F$32,"&lt;="&amp;$A1377,'2) Income'!$I$13:$I$32,"&gt;="&amp;DAY(A1377)))))</f>
        <v/>
      </c>
      <c r="AH1377" s="8" t="str" cm="1">
        <f t="array" ref="AH1377">IF(A1377="","",IF(COUNTIF('2) Income'!$D$13:$D$32,"Yearly")=0,0,SUMPRODUCT(--('2) Income'!$D$13:$D$32="Yearly"),--('2) Income'!$F$13:$F$32&lt;=A1377),IF(B1377="N",--('2) Income'!$I$13:$I$32=DAY(A1377)),--('2) Income'!$I$13:$I$32&gt;=DAY(A1377))),--(IFERROR(MOD('2) Income'!$H$13:$H$32-MONTH(A1377)+12,12),1)=0),'2) Income'!$E$13:$E$32)))</f>
        <v/>
      </c>
      <c r="AI1377" s="8" t="str">
        <f>IF(A1377="","",IF(COUNTIF('2) Income'!$D$13:$D$32,"one-time")=0,0,SUMIFS('2) Income'!$E$13:$E$32,'2) Income'!$D$13:$D$32,"one-time",'2) Income'!$F$13:$F$32,"="&amp;$A1377)))</f>
        <v/>
      </c>
      <c r="AJ1377" s="9" t="str">
        <f t="shared" si="106"/>
        <v/>
      </c>
    </row>
    <row r="1378" spans="1:36">
      <c r="A1378" s="7" t="str">
        <f>IF(A1377="","",IF(A1377+1&lt;='1) Period'!$E$21,A1377+1,""))</f>
        <v/>
      </c>
      <c r="B1378" s="7" t="e">
        <f t="shared" si="107"/>
        <v>#VALUE!</v>
      </c>
      <c r="C1378" t="e">
        <f t="shared" si="108"/>
        <v>#VALUE!</v>
      </c>
      <c r="D1378" s="8" t="str">
        <f>IF(A1378="","",IF(TEXT(A1378,"dddd")='4) Happy Money'!$E$23,WAllowance,0))</f>
        <v/>
      </c>
      <c r="E1378" s="8" t="str">
        <f>IF(A1378="","",IF(B1378="N",SUMIF(TMonthly[Day of the Month],DAY(A1378),TMonthly[Amount]),SUMIF(TMonthly[Day of the Month],"&gt;="&amp;DAY(A1378),TMonthly[Amount])))</f>
        <v/>
      </c>
      <c r="F1378" s="8" t="str" cm="1">
        <f t="array" ref="F1378">IF(A1378="","",SUMPRODUCT(--(TYearly[Due Date]&lt;=A1378),IF(B1378="N",--(TYearly[Day]=DAY(A1378)),--(TYearly[Day]&gt;=DAY(A1378))),--(IFERROR(MOD(TYearly[Month]-MONTH(A1378)+12,12),1)=0),TYearly[Amount]))</f>
        <v/>
      </c>
      <c r="G1378" s="8" t="str">
        <f>IF(A1378="","",SUMIF(TOneTime[Due Date],A1378,TOneTime[Amount]))</f>
        <v/>
      </c>
      <c r="H1378" s="8" t="str" cm="1">
        <f t="array" ref="H1378">IF(A1378="","",IF(COUNTIF(TOther[Frequency],$H$1)=0,0,SUMPRODUCT(--(IFERROR(MOD(A1378-TOther[Start Date],7),1)=0),--(TOther[Frequency]=$H$1),--(TOther[Start Date]&lt;=A1378),--(TOther[End Date Calc]&gt;=A1378),TOther[Amount])))</f>
        <v/>
      </c>
      <c r="I1378" s="8" t="str" cm="1">
        <f t="array" ref="I1378">IF(A1378="","",IF(COUNTIF(TOther[Frequency],$I$1)=0,0,SUMPRODUCT(--(IFERROR(MOD(A1378-TOther[Start Date],14),1)=0),--(TOther[Frequency]=$I$1),--(TOther[Start Date]&lt;=A1378),--(TOther[End Date Calc]&gt;=A1378),TOther[Amount])))</f>
        <v/>
      </c>
      <c r="J1378" s="8" t="str">
        <f>IF(A1378="","",IF(COUNTIF(TOther[Frequency],$J$1)=0,0,IF(OR(DAY(A1378)=1,DAY(A1378)=15),SUMIFS(TOther[Amount],TOther[Frequency],$J$1,TOther[Start Date],"&lt;="&amp;$A1378,TOther[End Date Calc],"&gt;="&amp;A1378),0)))</f>
        <v/>
      </c>
      <c r="K1378" s="8" t="str">
        <f>IF(A1378="","",IF(COUNTIF(TOther[Frequency],$K$1)=0,0,IF(A1378=(A1378-DAY(A1378)+1+2*7-WEEKDAY(A1378-DAY(A1378)+8-4,1)),SUMIFS(TOther[Amount],TOther[Frequency],$K$1,TOther[Start Date],"&lt;="&amp;$A1378,TOther[End Date Calc],"&gt;="&amp;A1378),0)))</f>
        <v/>
      </c>
      <c r="L1378" s="8" t="str">
        <f>IF(A1378="","",IF(COUNTIF(TOther[Frequency],$L$1)=0,0,IF(A1378=(A1378-DAY(A1378)+1+3*7-WEEKDAY(A1378-DAY(A1378)+8-4,1)),SUMIFS(TOther[Amount],TOther[Frequency],$L$1,TOther[Start Date],"&lt;="&amp;$A1378,TOther[End Date Calc],"&gt;="&amp;A1378),0)))</f>
        <v/>
      </c>
      <c r="M1378" s="8" t="str">
        <f>IF(A1378="","",IF(COUNTIF(TOther[Frequency],$M$1)=0,0,IF(A1378=(A1378-DAY(A1378)+1+4*7-WEEKDAY(A1378-DAY(A1378)+8-4,1)),SUMIFS(TOther[Amount],TOther[Frequency],$M$1,TOther[Start Date],"&lt;="&amp;$A1378,TOther[End Date Calc],"&gt;="&amp;A1378),0)))</f>
        <v/>
      </c>
      <c r="N1378" s="8" t="str" cm="1">
        <f t="array" ref="N1378">IF(A1378="","",IF(COUNTIF(TOther[Frequency],$N$1)=0,0,SUMPRODUCT(--(IFERROR(MOD(A1378-TOther[Start Date],28),1)=0),--(TOther[Frequency]=$N$1),--(TOther[Start Date]&lt;=A1378),--(TOther[End Date Calc]&gt;=A1378),TOther[Amount])))</f>
        <v/>
      </c>
      <c r="O1378" s="8" t="str" cm="1">
        <f t="array" ref="O1378">IF(A1378="","",IF(COUNTIF(TOther[Frequency],$O$1)=0,0,SUMPRODUCT(--(IFERROR(MOD(A1378-TOther[Start Date],42),1)=0),--(TOther[Frequency]=$O$1),--(TOther[Start Date]&lt;=A1378),--(TOther[End Date Calc]&gt;=A1378),TOther[Amount])))</f>
        <v/>
      </c>
      <c r="P1378" s="8" t="str" cm="1">
        <f t="array" ref="P1378">IF(A1378="","",IF(COUNTIF(TOther[Frequency],$P$1)=0,0,SUMPRODUCT(--(IFERROR(MOD(A1378-TOther[Start Date],56),1)=0),--(TOther[Frequency]=$P$1),--(TOther[Start Date]&lt;=A1378),--(TOther[End Date Calc]&gt;=A1378),TOther[Amount])))</f>
        <v/>
      </c>
      <c r="Q1378" s="8" t="str">
        <f>IF(A1378="","",IF(COUNTIF(TOther[Frequency],$Q$1)=0,0,IF(B1378="N",SUMIFS(TOther[Amount],TOther[Frequency],$Q$1,TOther[Start Date],"&lt;="&amp;$A1378,TOther[End Date Calc],"&gt;="&amp;A1378,TOther[Start Day],DAY(A1378)),SUMIFS(TOther[Amount],TOther[Frequency],$Q$1,TOther[Start Date],"&lt;="&amp;$A1378,TOther[End Date Calc],"&gt;="&amp;A1378,TOther[Start Day],"&gt;="&amp;DAY(A1378)))))</f>
        <v/>
      </c>
      <c r="R1378" s="8" t="str" cm="1">
        <f t="array" ref="R1378">IF(A1378="","",IF(COUNTIF(TOther[Frequency],R$1)=0,0,SUMPRODUCT(--(TOther[Frequency]=R$1),--(TOther[Start Date]&lt;=A1378),--(TOther[End Date Calc]&gt;=A1378),IF(B1378="N",--(TOther[Start Day]=DAY(A1378)),--(TOther[Start Day]&gt;=DAY(A1378))),--(IFERROR(MOD(TOther[Start Month]-MONTH(A1378)+2,2),1)=0),TOther[Amount])))</f>
        <v/>
      </c>
      <c r="S1378" s="8" t="str" cm="1">
        <f t="array" ref="S1378">IF(A1378="","",IF(COUNTIF(TOther[Frequency],S$1)=0,0,SUMPRODUCT(--(TOther[Frequency]=S$1),--(TOther[Start Date]&lt;=A1378),--(TOther[End Date Calc]&gt;=A1378),IF(B1378="N",--(TOther[Start Day]=DAY(A1378)),--(TOther[Start Day]&gt;=DAY(A1378))),--(IFERROR(MOD(TOther[Start Month]-MONTH(A1378)+3,3),1)=0),TOther[Amount])))</f>
        <v/>
      </c>
      <c r="T1378" s="8" t="str" cm="1">
        <f t="array" ref="T1378">IF($A1378="","",IF(COUNTIF(TOther[Frequency],T$1)=0,0,SUMPRODUCT(--(TOther[Frequency]=T$1),--(TOther[Start Date]&lt;=$A1378),--(TOther[End Date Calc]&gt;=$A1378),IF($B1378="N",--(TOther[Start Day]=DAY($A1378)),--(TOther[Start Day]&gt;=DAY($A1378))),--(IFERROR(MOD(TOther[Start Month]-MONTH($A1378)+4,4),1)=0),TOther[Amount])))</f>
        <v/>
      </c>
      <c r="U1378" s="8" t="str" cm="1">
        <f t="array" ref="U1378">IF(A1378="","",IF(COUNTIF(TOther[Frequency],$U$1)=0,0,SUMPRODUCT(--(TOther[Frequency]=$U$1),--(TOther[Start Date]&lt;=A1378),--(TOther[End Date Calc]&gt;=A1378),IF(B1378="N",--(TOther[Start Day]=DAY(A1378)),--(TOther[Start Day]&gt;=DAY(A1378))),--(IFERROR(MOD(TOther[Start Month]-MONTH(A1378)+6,6),1)=0),TOther[Amount])))</f>
        <v/>
      </c>
      <c r="V1378" s="8" t="str" cm="1">
        <f t="array" ref="V1378">IF(A1378="","",IF(COUNTIF(TOther[Frequency],$V$1)=0,0,SUMPRODUCT(--(TOther[Frequency]=$V$1),--(TOther[Start Date]&lt;=A1378),--(TOther[End Date Calc]&gt;=A1378),IF(B1378="N",--(TOther[Start Day]=DAY(A1378)),--(TOther[Start Day]&gt;=DAY(A1378))),--(IFERROR(MOD(TOther[Start Month]-MONTH(A1378)+12,12),1)=0),TOther[Amount])))</f>
        <v/>
      </c>
      <c r="W1378" s="8" t="str">
        <f>IF(A1378="","",SUMIFS(TOther[Amount],TOther[Start Date],A1378,TOther[Frequency],$W$1))</f>
        <v/>
      </c>
      <c r="X1378" s="9" t="str">
        <f t="shared" si="105"/>
        <v/>
      </c>
      <c r="Y1378" s="9" t="str">
        <f t="shared" si="109"/>
        <v/>
      </c>
      <c r="Z1378" s="8" t="str" cm="1">
        <f t="array" ref="Z1378">IF(A1378="","",IF(COUNTIF('2) Income'!$D$13:$D$32,"Weekly")=0,0,SUMPRODUCT(--(IFERROR(MOD(A1378-'2) Income'!$F$13:$F$32,7),1)=0),--('2) Income'!$D$13:$D$32="Weekly"),--('2) Income'!$F$13:$F$32&lt;=A1378),'2) Income'!$E$13:$E$32)))</f>
        <v/>
      </c>
      <c r="AA1378" s="8" t="str" cm="1">
        <f t="array" ref="AA1378">IF(A1378="","",IF(COUNTIF('2) Income'!$D$13:$D$32,"Every Other Week")=0,0,SUMPRODUCT(--(IFERROR(MOD(A1378-'2) Income'!$F$13:$F$32,14),1)=0),--('2) Income'!$D$13:$D$32="Every Other Week"),--('2) Income'!$F$13:$F$32&lt;=A1378),'2) Income'!$E$13:$E$32)))</f>
        <v/>
      </c>
      <c r="AB1378" s="8" t="str">
        <f>IF(A1378="","",IF(COUNTIF('2) Income'!$D$13:$D$32,"1st and 15th")=0,0,IF(OR(DAY(A1378)=1,DAY(A1378)=15),SUMIFS('2) Income'!$E$13:$E$32,'2) Income'!$D$13:$D$32,"1st and 15th",'2) Income'!$F$13:$F$32,"&lt;="&amp;$A1378),0)))</f>
        <v/>
      </c>
      <c r="AC1378" s="8" t="str">
        <f>IF(A1378="","",IF(COUNTIF('2) Income'!$D$13:$D$32,"2nd Wednesday")=0,0,IF(A1378=(A1378-DAY(A1378)+1+2*7-WEEKDAY(A1378-DAY(A1378)+8-4,1)),SUMIFS('2) Income'!$E$13:$E$32,'2) Income'!$D$13:$D$32,"2nd Wednesday",'2) Income'!$F$13:$F$32,"&lt;="&amp;$A1378),0)))</f>
        <v/>
      </c>
      <c r="AD1378" s="8" t="str">
        <f>IF(A1378="","",IF(COUNTIF('2) Income'!$D$13:$D$32,"3rd Wednesday")=0,0,IF(A1378=(A1378-DAY(A1378)+1+3*7-WEEKDAY(A1378-DAY(A1378)+8-4,1)),SUMIFS('2) Income'!$E$13:$E$32,'2) Income'!$D$13:$D$32,"3rd Wednesday",'2) Income'!$F$13:$F$32,"&lt;="&amp;$A1378),0)))</f>
        <v/>
      </c>
      <c r="AE1378" s="8" t="str">
        <f>IF(A1378="","",IF(COUNTIF('2) Income'!$D$13:$D$32,"4th Wednesday")=0,0,IF(A1378=(A1378-DAY(A1378)+1+4*7-WEEKDAY(A1378-DAY(A1378)+8-4,1)),SUMIFS('2) Income'!$E$13:$E$32,'2) Income'!$D$13:$D$32,"4th Wednesday",'2) Income'!$F$13:$F$32,"&lt;="&amp;$A1378),0)))</f>
        <v/>
      </c>
      <c r="AF1378" s="8" t="str" cm="1">
        <f t="array" ref="AF1378">IF(A1378="","",IF(COUNTIF('2) Income'!$D$13:$D$32,"Every 4 Weeks")=0,0,SUMPRODUCT(--(IFERROR(MOD(A1378-'2) Income'!$F$13:$F$32,28),1)=0),--('2) Income'!$D$13:$D$32="Every 4 Weeks"),--('2) Income'!$F$13:$F$32&lt;=A1378),'2) Income'!$E$13:$E$32)))</f>
        <v/>
      </c>
      <c r="AG1378" s="8" t="str">
        <f>IF(A1378="","",IF(COUNTIF('2) Income'!$D$13:$D$32,"Monthly")=0,0,IF(B1378="N",SUMIFS('2) Income'!$E$13:$E$32,'2) Income'!$D$13:$D$32,"monthly",'2) Income'!$F$13:$F$32,"&lt;="&amp;$A1378,'2) Income'!$I$13:$I$32,DAY(A1378)),SUMIFS('2) Income'!$E$13:$E$32,'2) Income'!$D$13:$D$32,"monthly",'2) Income'!$F$13:$F$32,"&lt;="&amp;$A1378,'2) Income'!$I$13:$I$32,"&gt;="&amp;DAY(A1378)))))</f>
        <v/>
      </c>
      <c r="AH1378" s="8" t="str" cm="1">
        <f t="array" ref="AH1378">IF(A1378="","",IF(COUNTIF('2) Income'!$D$13:$D$32,"Yearly")=0,0,SUMPRODUCT(--('2) Income'!$D$13:$D$32="Yearly"),--('2) Income'!$F$13:$F$32&lt;=A1378),IF(B1378="N",--('2) Income'!$I$13:$I$32=DAY(A1378)),--('2) Income'!$I$13:$I$32&gt;=DAY(A1378))),--(IFERROR(MOD('2) Income'!$H$13:$H$32-MONTH(A1378)+12,12),1)=0),'2) Income'!$E$13:$E$32)))</f>
        <v/>
      </c>
      <c r="AI1378" s="8" t="str">
        <f>IF(A1378="","",IF(COUNTIF('2) Income'!$D$13:$D$32,"one-time")=0,0,SUMIFS('2) Income'!$E$13:$E$32,'2) Income'!$D$13:$D$32,"one-time",'2) Income'!$F$13:$F$32,"="&amp;$A1378)))</f>
        <v/>
      </c>
      <c r="AJ1378" s="9" t="str">
        <f t="shared" si="106"/>
        <v/>
      </c>
    </row>
    <row r="1379" spans="1:36">
      <c r="A1379" s="7" t="str">
        <f>IF(A1378="","",IF(A1378+1&lt;='1) Period'!$E$21,A1378+1,""))</f>
        <v/>
      </c>
      <c r="B1379" s="7" t="e">
        <f t="shared" si="107"/>
        <v>#VALUE!</v>
      </c>
      <c r="C1379" t="e">
        <f t="shared" si="108"/>
        <v>#VALUE!</v>
      </c>
      <c r="D1379" s="8" t="str">
        <f>IF(A1379="","",IF(TEXT(A1379,"dddd")='4) Happy Money'!$E$23,WAllowance,0))</f>
        <v/>
      </c>
      <c r="E1379" s="8" t="str">
        <f>IF(A1379="","",IF(B1379="N",SUMIF(TMonthly[Day of the Month],DAY(A1379),TMonthly[Amount]),SUMIF(TMonthly[Day of the Month],"&gt;="&amp;DAY(A1379),TMonthly[Amount])))</f>
        <v/>
      </c>
      <c r="F1379" s="8" t="str" cm="1">
        <f t="array" ref="F1379">IF(A1379="","",SUMPRODUCT(--(TYearly[Due Date]&lt;=A1379),IF(B1379="N",--(TYearly[Day]=DAY(A1379)),--(TYearly[Day]&gt;=DAY(A1379))),--(IFERROR(MOD(TYearly[Month]-MONTH(A1379)+12,12),1)=0),TYearly[Amount]))</f>
        <v/>
      </c>
      <c r="G1379" s="8" t="str">
        <f>IF(A1379="","",SUMIF(TOneTime[Due Date],A1379,TOneTime[Amount]))</f>
        <v/>
      </c>
      <c r="H1379" s="8" t="str" cm="1">
        <f t="array" ref="H1379">IF(A1379="","",IF(COUNTIF(TOther[Frequency],$H$1)=0,0,SUMPRODUCT(--(IFERROR(MOD(A1379-TOther[Start Date],7),1)=0),--(TOther[Frequency]=$H$1),--(TOther[Start Date]&lt;=A1379),--(TOther[End Date Calc]&gt;=A1379),TOther[Amount])))</f>
        <v/>
      </c>
      <c r="I1379" s="8" t="str" cm="1">
        <f t="array" ref="I1379">IF(A1379="","",IF(COUNTIF(TOther[Frequency],$I$1)=0,0,SUMPRODUCT(--(IFERROR(MOD(A1379-TOther[Start Date],14),1)=0),--(TOther[Frequency]=$I$1),--(TOther[Start Date]&lt;=A1379),--(TOther[End Date Calc]&gt;=A1379),TOther[Amount])))</f>
        <v/>
      </c>
      <c r="J1379" s="8" t="str">
        <f>IF(A1379="","",IF(COUNTIF(TOther[Frequency],$J$1)=0,0,IF(OR(DAY(A1379)=1,DAY(A1379)=15),SUMIFS(TOther[Amount],TOther[Frequency],$J$1,TOther[Start Date],"&lt;="&amp;$A1379,TOther[End Date Calc],"&gt;="&amp;A1379),0)))</f>
        <v/>
      </c>
      <c r="K1379" s="8" t="str">
        <f>IF(A1379="","",IF(COUNTIF(TOther[Frequency],$K$1)=0,0,IF(A1379=(A1379-DAY(A1379)+1+2*7-WEEKDAY(A1379-DAY(A1379)+8-4,1)),SUMIFS(TOther[Amount],TOther[Frequency],$K$1,TOther[Start Date],"&lt;="&amp;$A1379,TOther[End Date Calc],"&gt;="&amp;A1379),0)))</f>
        <v/>
      </c>
      <c r="L1379" s="8" t="str">
        <f>IF(A1379="","",IF(COUNTIF(TOther[Frequency],$L$1)=0,0,IF(A1379=(A1379-DAY(A1379)+1+3*7-WEEKDAY(A1379-DAY(A1379)+8-4,1)),SUMIFS(TOther[Amount],TOther[Frequency],$L$1,TOther[Start Date],"&lt;="&amp;$A1379,TOther[End Date Calc],"&gt;="&amp;A1379),0)))</f>
        <v/>
      </c>
      <c r="M1379" s="8" t="str">
        <f>IF(A1379="","",IF(COUNTIF(TOther[Frequency],$M$1)=0,0,IF(A1379=(A1379-DAY(A1379)+1+4*7-WEEKDAY(A1379-DAY(A1379)+8-4,1)),SUMIFS(TOther[Amount],TOther[Frequency],$M$1,TOther[Start Date],"&lt;="&amp;$A1379,TOther[End Date Calc],"&gt;="&amp;A1379),0)))</f>
        <v/>
      </c>
      <c r="N1379" s="8" t="str" cm="1">
        <f t="array" ref="N1379">IF(A1379="","",IF(COUNTIF(TOther[Frequency],$N$1)=0,0,SUMPRODUCT(--(IFERROR(MOD(A1379-TOther[Start Date],28),1)=0),--(TOther[Frequency]=$N$1),--(TOther[Start Date]&lt;=A1379),--(TOther[End Date Calc]&gt;=A1379),TOther[Amount])))</f>
        <v/>
      </c>
      <c r="O1379" s="8" t="str" cm="1">
        <f t="array" ref="O1379">IF(A1379="","",IF(COUNTIF(TOther[Frequency],$O$1)=0,0,SUMPRODUCT(--(IFERROR(MOD(A1379-TOther[Start Date],42),1)=0),--(TOther[Frequency]=$O$1),--(TOther[Start Date]&lt;=A1379),--(TOther[End Date Calc]&gt;=A1379),TOther[Amount])))</f>
        <v/>
      </c>
      <c r="P1379" s="8" t="str" cm="1">
        <f t="array" ref="P1379">IF(A1379="","",IF(COUNTIF(TOther[Frequency],$P$1)=0,0,SUMPRODUCT(--(IFERROR(MOD(A1379-TOther[Start Date],56),1)=0),--(TOther[Frequency]=$P$1),--(TOther[Start Date]&lt;=A1379),--(TOther[End Date Calc]&gt;=A1379),TOther[Amount])))</f>
        <v/>
      </c>
      <c r="Q1379" s="8" t="str">
        <f>IF(A1379="","",IF(COUNTIF(TOther[Frequency],$Q$1)=0,0,IF(B1379="N",SUMIFS(TOther[Amount],TOther[Frequency],$Q$1,TOther[Start Date],"&lt;="&amp;$A1379,TOther[End Date Calc],"&gt;="&amp;A1379,TOther[Start Day],DAY(A1379)),SUMIFS(TOther[Amount],TOther[Frequency],$Q$1,TOther[Start Date],"&lt;="&amp;$A1379,TOther[End Date Calc],"&gt;="&amp;A1379,TOther[Start Day],"&gt;="&amp;DAY(A1379)))))</f>
        <v/>
      </c>
      <c r="R1379" s="8" t="str" cm="1">
        <f t="array" ref="R1379">IF(A1379="","",IF(COUNTIF(TOther[Frequency],R$1)=0,0,SUMPRODUCT(--(TOther[Frequency]=R$1),--(TOther[Start Date]&lt;=A1379),--(TOther[End Date Calc]&gt;=A1379),IF(B1379="N",--(TOther[Start Day]=DAY(A1379)),--(TOther[Start Day]&gt;=DAY(A1379))),--(IFERROR(MOD(TOther[Start Month]-MONTH(A1379)+2,2),1)=0),TOther[Amount])))</f>
        <v/>
      </c>
      <c r="S1379" s="8" t="str" cm="1">
        <f t="array" ref="S1379">IF(A1379="","",IF(COUNTIF(TOther[Frequency],S$1)=0,0,SUMPRODUCT(--(TOther[Frequency]=S$1),--(TOther[Start Date]&lt;=A1379),--(TOther[End Date Calc]&gt;=A1379),IF(B1379="N",--(TOther[Start Day]=DAY(A1379)),--(TOther[Start Day]&gt;=DAY(A1379))),--(IFERROR(MOD(TOther[Start Month]-MONTH(A1379)+3,3),1)=0),TOther[Amount])))</f>
        <v/>
      </c>
      <c r="T1379" s="8" t="str" cm="1">
        <f t="array" ref="T1379">IF($A1379="","",IF(COUNTIF(TOther[Frequency],T$1)=0,0,SUMPRODUCT(--(TOther[Frequency]=T$1),--(TOther[Start Date]&lt;=$A1379),--(TOther[End Date Calc]&gt;=$A1379),IF($B1379="N",--(TOther[Start Day]=DAY($A1379)),--(TOther[Start Day]&gt;=DAY($A1379))),--(IFERROR(MOD(TOther[Start Month]-MONTH($A1379)+4,4),1)=0),TOther[Amount])))</f>
        <v/>
      </c>
      <c r="U1379" s="8" t="str" cm="1">
        <f t="array" ref="U1379">IF(A1379="","",IF(COUNTIF(TOther[Frequency],$U$1)=0,0,SUMPRODUCT(--(TOther[Frequency]=$U$1),--(TOther[Start Date]&lt;=A1379),--(TOther[End Date Calc]&gt;=A1379),IF(B1379="N",--(TOther[Start Day]=DAY(A1379)),--(TOther[Start Day]&gt;=DAY(A1379))),--(IFERROR(MOD(TOther[Start Month]-MONTH(A1379)+6,6),1)=0),TOther[Amount])))</f>
        <v/>
      </c>
      <c r="V1379" s="8" t="str" cm="1">
        <f t="array" ref="V1379">IF(A1379="","",IF(COUNTIF(TOther[Frequency],$V$1)=0,0,SUMPRODUCT(--(TOther[Frequency]=$V$1),--(TOther[Start Date]&lt;=A1379),--(TOther[End Date Calc]&gt;=A1379),IF(B1379="N",--(TOther[Start Day]=DAY(A1379)),--(TOther[Start Day]&gt;=DAY(A1379))),--(IFERROR(MOD(TOther[Start Month]-MONTH(A1379)+12,12),1)=0),TOther[Amount])))</f>
        <v/>
      </c>
      <c r="W1379" s="8" t="str">
        <f>IF(A1379="","",SUMIFS(TOther[Amount],TOther[Start Date],A1379,TOther[Frequency],$W$1))</f>
        <v/>
      </c>
      <c r="X1379" s="9" t="str">
        <f t="shared" si="105"/>
        <v/>
      </c>
      <c r="Y1379" s="9" t="str">
        <f t="shared" si="109"/>
        <v/>
      </c>
      <c r="Z1379" s="8" t="str" cm="1">
        <f t="array" ref="Z1379">IF(A1379="","",IF(COUNTIF('2) Income'!$D$13:$D$32,"Weekly")=0,0,SUMPRODUCT(--(IFERROR(MOD(A1379-'2) Income'!$F$13:$F$32,7),1)=0),--('2) Income'!$D$13:$D$32="Weekly"),--('2) Income'!$F$13:$F$32&lt;=A1379),'2) Income'!$E$13:$E$32)))</f>
        <v/>
      </c>
      <c r="AA1379" s="8" t="str" cm="1">
        <f t="array" ref="AA1379">IF(A1379="","",IF(COUNTIF('2) Income'!$D$13:$D$32,"Every Other Week")=0,0,SUMPRODUCT(--(IFERROR(MOD(A1379-'2) Income'!$F$13:$F$32,14),1)=0),--('2) Income'!$D$13:$D$32="Every Other Week"),--('2) Income'!$F$13:$F$32&lt;=A1379),'2) Income'!$E$13:$E$32)))</f>
        <v/>
      </c>
      <c r="AB1379" s="8" t="str">
        <f>IF(A1379="","",IF(COUNTIF('2) Income'!$D$13:$D$32,"1st and 15th")=0,0,IF(OR(DAY(A1379)=1,DAY(A1379)=15),SUMIFS('2) Income'!$E$13:$E$32,'2) Income'!$D$13:$D$32,"1st and 15th",'2) Income'!$F$13:$F$32,"&lt;="&amp;$A1379),0)))</f>
        <v/>
      </c>
      <c r="AC1379" s="8" t="str">
        <f>IF(A1379="","",IF(COUNTIF('2) Income'!$D$13:$D$32,"2nd Wednesday")=0,0,IF(A1379=(A1379-DAY(A1379)+1+2*7-WEEKDAY(A1379-DAY(A1379)+8-4,1)),SUMIFS('2) Income'!$E$13:$E$32,'2) Income'!$D$13:$D$32,"2nd Wednesday",'2) Income'!$F$13:$F$32,"&lt;="&amp;$A1379),0)))</f>
        <v/>
      </c>
      <c r="AD1379" s="8" t="str">
        <f>IF(A1379="","",IF(COUNTIF('2) Income'!$D$13:$D$32,"3rd Wednesday")=0,0,IF(A1379=(A1379-DAY(A1379)+1+3*7-WEEKDAY(A1379-DAY(A1379)+8-4,1)),SUMIFS('2) Income'!$E$13:$E$32,'2) Income'!$D$13:$D$32,"3rd Wednesday",'2) Income'!$F$13:$F$32,"&lt;="&amp;$A1379),0)))</f>
        <v/>
      </c>
      <c r="AE1379" s="8" t="str">
        <f>IF(A1379="","",IF(COUNTIF('2) Income'!$D$13:$D$32,"4th Wednesday")=0,0,IF(A1379=(A1379-DAY(A1379)+1+4*7-WEEKDAY(A1379-DAY(A1379)+8-4,1)),SUMIFS('2) Income'!$E$13:$E$32,'2) Income'!$D$13:$D$32,"4th Wednesday",'2) Income'!$F$13:$F$32,"&lt;="&amp;$A1379),0)))</f>
        <v/>
      </c>
      <c r="AF1379" s="8" t="str" cm="1">
        <f t="array" ref="AF1379">IF(A1379="","",IF(COUNTIF('2) Income'!$D$13:$D$32,"Every 4 Weeks")=0,0,SUMPRODUCT(--(IFERROR(MOD(A1379-'2) Income'!$F$13:$F$32,28),1)=0),--('2) Income'!$D$13:$D$32="Every 4 Weeks"),--('2) Income'!$F$13:$F$32&lt;=A1379),'2) Income'!$E$13:$E$32)))</f>
        <v/>
      </c>
      <c r="AG1379" s="8" t="str">
        <f>IF(A1379="","",IF(COUNTIF('2) Income'!$D$13:$D$32,"Monthly")=0,0,IF(B1379="N",SUMIFS('2) Income'!$E$13:$E$32,'2) Income'!$D$13:$D$32,"monthly",'2) Income'!$F$13:$F$32,"&lt;="&amp;$A1379,'2) Income'!$I$13:$I$32,DAY(A1379)),SUMIFS('2) Income'!$E$13:$E$32,'2) Income'!$D$13:$D$32,"monthly",'2) Income'!$F$13:$F$32,"&lt;="&amp;$A1379,'2) Income'!$I$13:$I$32,"&gt;="&amp;DAY(A1379)))))</f>
        <v/>
      </c>
      <c r="AH1379" s="8" t="str" cm="1">
        <f t="array" ref="AH1379">IF(A1379="","",IF(COUNTIF('2) Income'!$D$13:$D$32,"Yearly")=0,0,SUMPRODUCT(--('2) Income'!$D$13:$D$32="Yearly"),--('2) Income'!$F$13:$F$32&lt;=A1379),IF(B1379="N",--('2) Income'!$I$13:$I$32=DAY(A1379)),--('2) Income'!$I$13:$I$32&gt;=DAY(A1379))),--(IFERROR(MOD('2) Income'!$H$13:$H$32-MONTH(A1379)+12,12),1)=0),'2) Income'!$E$13:$E$32)))</f>
        <v/>
      </c>
      <c r="AI1379" s="8" t="str">
        <f>IF(A1379="","",IF(COUNTIF('2) Income'!$D$13:$D$32,"one-time")=0,0,SUMIFS('2) Income'!$E$13:$E$32,'2) Income'!$D$13:$D$32,"one-time",'2) Income'!$F$13:$F$32,"="&amp;$A1379)))</f>
        <v/>
      </c>
      <c r="AJ1379" s="9" t="str">
        <f t="shared" si="106"/>
        <v/>
      </c>
    </row>
    <row r="1380" spans="1:36">
      <c r="A1380" s="7" t="str">
        <f>IF(A1379="","",IF(A1379+1&lt;='1) Period'!$E$21,A1379+1,""))</f>
        <v/>
      </c>
      <c r="B1380" s="7" t="e">
        <f t="shared" si="107"/>
        <v>#VALUE!</v>
      </c>
      <c r="C1380" t="e">
        <f t="shared" si="108"/>
        <v>#VALUE!</v>
      </c>
      <c r="D1380" s="8" t="str">
        <f>IF(A1380="","",IF(TEXT(A1380,"dddd")='4) Happy Money'!$E$23,WAllowance,0))</f>
        <v/>
      </c>
      <c r="E1380" s="8" t="str">
        <f>IF(A1380="","",IF(B1380="N",SUMIF(TMonthly[Day of the Month],DAY(A1380),TMonthly[Amount]),SUMIF(TMonthly[Day of the Month],"&gt;="&amp;DAY(A1380),TMonthly[Amount])))</f>
        <v/>
      </c>
      <c r="F1380" s="8" t="str" cm="1">
        <f t="array" ref="F1380">IF(A1380="","",SUMPRODUCT(--(TYearly[Due Date]&lt;=A1380),IF(B1380="N",--(TYearly[Day]=DAY(A1380)),--(TYearly[Day]&gt;=DAY(A1380))),--(IFERROR(MOD(TYearly[Month]-MONTH(A1380)+12,12),1)=0),TYearly[Amount]))</f>
        <v/>
      </c>
      <c r="G1380" s="8" t="str">
        <f>IF(A1380="","",SUMIF(TOneTime[Due Date],A1380,TOneTime[Amount]))</f>
        <v/>
      </c>
      <c r="H1380" s="8" t="str" cm="1">
        <f t="array" ref="H1380">IF(A1380="","",IF(COUNTIF(TOther[Frequency],$H$1)=0,0,SUMPRODUCT(--(IFERROR(MOD(A1380-TOther[Start Date],7),1)=0),--(TOther[Frequency]=$H$1),--(TOther[Start Date]&lt;=A1380),--(TOther[End Date Calc]&gt;=A1380),TOther[Amount])))</f>
        <v/>
      </c>
      <c r="I1380" s="8" t="str" cm="1">
        <f t="array" ref="I1380">IF(A1380="","",IF(COUNTIF(TOther[Frequency],$I$1)=0,0,SUMPRODUCT(--(IFERROR(MOD(A1380-TOther[Start Date],14),1)=0),--(TOther[Frequency]=$I$1),--(TOther[Start Date]&lt;=A1380),--(TOther[End Date Calc]&gt;=A1380),TOther[Amount])))</f>
        <v/>
      </c>
      <c r="J1380" s="8" t="str">
        <f>IF(A1380="","",IF(COUNTIF(TOther[Frequency],$J$1)=0,0,IF(OR(DAY(A1380)=1,DAY(A1380)=15),SUMIFS(TOther[Amount],TOther[Frequency],$J$1,TOther[Start Date],"&lt;="&amp;$A1380,TOther[End Date Calc],"&gt;="&amp;A1380),0)))</f>
        <v/>
      </c>
      <c r="K1380" s="8" t="str">
        <f>IF(A1380="","",IF(COUNTIF(TOther[Frequency],$K$1)=0,0,IF(A1380=(A1380-DAY(A1380)+1+2*7-WEEKDAY(A1380-DAY(A1380)+8-4,1)),SUMIFS(TOther[Amount],TOther[Frequency],$K$1,TOther[Start Date],"&lt;="&amp;$A1380,TOther[End Date Calc],"&gt;="&amp;A1380),0)))</f>
        <v/>
      </c>
      <c r="L1380" s="8" t="str">
        <f>IF(A1380="","",IF(COUNTIF(TOther[Frequency],$L$1)=0,0,IF(A1380=(A1380-DAY(A1380)+1+3*7-WEEKDAY(A1380-DAY(A1380)+8-4,1)),SUMIFS(TOther[Amount],TOther[Frequency],$L$1,TOther[Start Date],"&lt;="&amp;$A1380,TOther[End Date Calc],"&gt;="&amp;A1380),0)))</f>
        <v/>
      </c>
      <c r="M1380" s="8" t="str">
        <f>IF(A1380="","",IF(COUNTIF(TOther[Frequency],$M$1)=0,0,IF(A1380=(A1380-DAY(A1380)+1+4*7-WEEKDAY(A1380-DAY(A1380)+8-4,1)),SUMIFS(TOther[Amount],TOther[Frequency],$M$1,TOther[Start Date],"&lt;="&amp;$A1380,TOther[End Date Calc],"&gt;="&amp;A1380),0)))</f>
        <v/>
      </c>
      <c r="N1380" s="8" t="str" cm="1">
        <f t="array" ref="N1380">IF(A1380="","",IF(COUNTIF(TOther[Frequency],$N$1)=0,0,SUMPRODUCT(--(IFERROR(MOD(A1380-TOther[Start Date],28),1)=0),--(TOther[Frequency]=$N$1),--(TOther[Start Date]&lt;=A1380),--(TOther[End Date Calc]&gt;=A1380),TOther[Amount])))</f>
        <v/>
      </c>
      <c r="O1380" s="8" t="str" cm="1">
        <f t="array" ref="O1380">IF(A1380="","",IF(COUNTIF(TOther[Frequency],$O$1)=0,0,SUMPRODUCT(--(IFERROR(MOD(A1380-TOther[Start Date],42),1)=0),--(TOther[Frequency]=$O$1),--(TOther[Start Date]&lt;=A1380),--(TOther[End Date Calc]&gt;=A1380),TOther[Amount])))</f>
        <v/>
      </c>
      <c r="P1380" s="8" t="str" cm="1">
        <f t="array" ref="P1380">IF(A1380="","",IF(COUNTIF(TOther[Frequency],$P$1)=0,0,SUMPRODUCT(--(IFERROR(MOD(A1380-TOther[Start Date],56),1)=0),--(TOther[Frequency]=$P$1),--(TOther[Start Date]&lt;=A1380),--(TOther[End Date Calc]&gt;=A1380),TOther[Amount])))</f>
        <v/>
      </c>
      <c r="Q1380" s="8" t="str">
        <f>IF(A1380="","",IF(COUNTIF(TOther[Frequency],$Q$1)=0,0,IF(B1380="N",SUMIFS(TOther[Amount],TOther[Frequency],$Q$1,TOther[Start Date],"&lt;="&amp;$A1380,TOther[End Date Calc],"&gt;="&amp;A1380,TOther[Start Day],DAY(A1380)),SUMIFS(TOther[Amount],TOther[Frequency],$Q$1,TOther[Start Date],"&lt;="&amp;$A1380,TOther[End Date Calc],"&gt;="&amp;A1380,TOther[Start Day],"&gt;="&amp;DAY(A1380)))))</f>
        <v/>
      </c>
      <c r="R1380" s="8" t="str" cm="1">
        <f t="array" ref="R1380">IF(A1380="","",IF(COUNTIF(TOther[Frequency],R$1)=0,0,SUMPRODUCT(--(TOther[Frequency]=R$1),--(TOther[Start Date]&lt;=A1380),--(TOther[End Date Calc]&gt;=A1380),IF(B1380="N",--(TOther[Start Day]=DAY(A1380)),--(TOther[Start Day]&gt;=DAY(A1380))),--(IFERROR(MOD(TOther[Start Month]-MONTH(A1380)+2,2),1)=0),TOther[Amount])))</f>
        <v/>
      </c>
      <c r="S1380" s="8" t="str" cm="1">
        <f t="array" ref="S1380">IF(A1380="","",IF(COUNTIF(TOther[Frequency],S$1)=0,0,SUMPRODUCT(--(TOther[Frequency]=S$1),--(TOther[Start Date]&lt;=A1380),--(TOther[End Date Calc]&gt;=A1380),IF(B1380="N",--(TOther[Start Day]=DAY(A1380)),--(TOther[Start Day]&gt;=DAY(A1380))),--(IFERROR(MOD(TOther[Start Month]-MONTH(A1380)+3,3),1)=0),TOther[Amount])))</f>
        <v/>
      </c>
      <c r="T1380" s="8" t="str" cm="1">
        <f t="array" ref="T1380">IF($A1380="","",IF(COUNTIF(TOther[Frequency],T$1)=0,0,SUMPRODUCT(--(TOther[Frequency]=T$1),--(TOther[Start Date]&lt;=$A1380),--(TOther[End Date Calc]&gt;=$A1380),IF($B1380="N",--(TOther[Start Day]=DAY($A1380)),--(TOther[Start Day]&gt;=DAY($A1380))),--(IFERROR(MOD(TOther[Start Month]-MONTH($A1380)+4,4),1)=0),TOther[Amount])))</f>
        <v/>
      </c>
      <c r="U1380" s="8" t="str" cm="1">
        <f t="array" ref="U1380">IF(A1380="","",IF(COUNTIF(TOther[Frequency],$U$1)=0,0,SUMPRODUCT(--(TOther[Frequency]=$U$1),--(TOther[Start Date]&lt;=A1380),--(TOther[End Date Calc]&gt;=A1380),IF(B1380="N",--(TOther[Start Day]=DAY(A1380)),--(TOther[Start Day]&gt;=DAY(A1380))),--(IFERROR(MOD(TOther[Start Month]-MONTH(A1380)+6,6),1)=0),TOther[Amount])))</f>
        <v/>
      </c>
      <c r="V1380" s="8" t="str" cm="1">
        <f t="array" ref="V1380">IF(A1380="","",IF(COUNTIF(TOther[Frequency],$V$1)=0,0,SUMPRODUCT(--(TOther[Frequency]=$V$1),--(TOther[Start Date]&lt;=A1380),--(TOther[End Date Calc]&gt;=A1380),IF(B1380="N",--(TOther[Start Day]=DAY(A1380)),--(TOther[Start Day]&gt;=DAY(A1380))),--(IFERROR(MOD(TOther[Start Month]-MONTH(A1380)+12,12),1)=0),TOther[Amount])))</f>
        <v/>
      </c>
      <c r="W1380" s="8" t="str">
        <f>IF(A1380="","",SUMIFS(TOther[Amount],TOther[Start Date],A1380,TOther[Frequency],$W$1))</f>
        <v/>
      </c>
      <c r="X1380" s="9" t="str">
        <f t="shared" si="105"/>
        <v/>
      </c>
      <c r="Y1380" s="9" t="str">
        <f t="shared" si="109"/>
        <v/>
      </c>
      <c r="Z1380" s="8" t="str" cm="1">
        <f t="array" ref="Z1380">IF(A1380="","",IF(COUNTIF('2) Income'!$D$13:$D$32,"Weekly")=0,0,SUMPRODUCT(--(IFERROR(MOD(A1380-'2) Income'!$F$13:$F$32,7),1)=0),--('2) Income'!$D$13:$D$32="Weekly"),--('2) Income'!$F$13:$F$32&lt;=A1380),'2) Income'!$E$13:$E$32)))</f>
        <v/>
      </c>
      <c r="AA1380" s="8" t="str" cm="1">
        <f t="array" ref="AA1380">IF(A1380="","",IF(COUNTIF('2) Income'!$D$13:$D$32,"Every Other Week")=0,0,SUMPRODUCT(--(IFERROR(MOD(A1380-'2) Income'!$F$13:$F$32,14),1)=0),--('2) Income'!$D$13:$D$32="Every Other Week"),--('2) Income'!$F$13:$F$32&lt;=A1380),'2) Income'!$E$13:$E$32)))</f>
        <v/>
      </c>
      <c r="AB1380" s="8" t="str">
        <f>IF(A1380="","",IF(COUNTIF('2) Income'!$D$13:$D$32,"1st and 15th")=0,0,IF(OR(DAY(A1380)=1,DAY(A1380)=15),SUMIFS('2) Income'!$E$13:$E$32,'2) Income'!$D$13:$D$32,"1st and 15th",'2) Income'!$F$13:$F$32,"&lt;="&amp;$A1380),0)))</f>
        <v/>
      </c>
      <c r="AC1380" s="8" t="str">
        <f>IF(A1380="","",IF(COUNTIF('2) Income'!$D$13:$D$32,"2nd Wednesday")=0,0,IF(A1380=(A1380-DAY(A1380)+1+2*7-WEEKDAY(A1380-DAY(A1380)+8-4,1)),SUMIFS('2) Income'!$E$13:$E$32,'2) Income'!$D$13:$D$32,"2nd Wednesday",'2) Income'!$F$13:$F$32,"&lt;="&amp;$A1380),0)))</f>
        <v/>
      </c>
      <c r="AD1380" s="8" t="str">
        <f>IF(A1380="","",IF(COUNTIF('2) Income'!$D$13:$D$32,"3rd Wednesday")=0,0,IF(A1380=(A1380-DAY(A1380)+1+3*7-WEEKDAY(A1380-DAY(A1380)+8-4,1)),SUMIFS('2) Income'!$E$13:$E$32,'2) Income'!$D$13:$D$32,"3rd Wednesday",'2) Income'!$F$13:$F$32,"&lt;="&amp;$A1380),0)))</f>
        <v/>
      </c>
      <c r="AE1380" s="8" t="str">
        <f>IF(A1380="","",IF(COUNTIF('2) Income'!$D$13:$D$32,"4th Wednesday")=0,0,IF(A1380=(A1380-DAY(A1380)+1+4*7-WEEKDAY(A1380-DAY(A1380)+8-4,1)),SUMIFS('2) Income'!$E$13:$E$32,'2) Income'!$D$13:$D$32,"4th Wednesday",'2) Income'!$F$13:$F$32,"&lt;="&amp;$A1380),0)))</f>
        <v/>
      </c>
      <c r="AF1380" s="8" t="str" cm="1">
        <f t="array" ref="AF1380">IF(A1380="","",IF(COUNTIF('2) Income'!$D$13:$D$32,"Every 4 Weeks")=0,0,SUMPRODUCT(--(IFERROR(MOD(A1380-'2) Income'!$F$13:$F$32,28),1)=0),--('2) Income'!$D$13:$D$32="Every 4 Weeks"),--('2) Income'!$F$13:$F$32&lt;=A1380),'2) Income'!$E$13:$E$32)))</f>
        <v/>
      </c>
      <c r="AG1380" s="8" t="str">
        <f>IF(A1380="","",IF(COUNTIF('2) Income'!$D$13:$D$32,"Monthly")=0,0,IF(B1380="N",SUMIFS('2) Income'!$E$13:$E$32,'2) Income'!$D$13:$D$32,"monthly",'2) Income'!$F$13:$F$32,"&lt;="&amp;$A1380,'2) Income'!$I$13:$I$32,DAY(A1380)),SUMIFS('2) Income'!$E$13:$E$32,'2) Income'!$D$13:$D$32,"monthly",'2) Income'!$F$13:$F$32,"&lt;="&amp;$A1380,'2) Income'!$I$13:$I$32,"&gt;="&amp;DAY(A1380)))))</f>
        <v/>
      </c>
      <c r="AH1380" s="8" t="str" cm="1">
        <f t="array" ref="AH1380">IF(A1380="","",IF(COUNTIF('2) Income'!$D$13:$D$32,"Yearly")=0,0,SUMPRODUCT(--('2) Income'!$D$13:$D$32="Yearly"),--('2) Income'!$F$13:$F$32&lt;=A1380),IF(B1380="N",--('2) Income'!$I$13:$I$32=DAY(A1380)),--('2) Income'!$I$13:$I$32&gt;=DAY(A1380))),--(IFERROR(MOD('2) Income'!$H$13:$H$32-MONTH(A1380)+12,12),1)=0),'2) Income'!$E$13:$E$32)))</f>
        <v/>
      </c>
      <c r="AI1380" s="8" t="str">
        <f>IF(A1380="","",IF(COUNTIF('2) Income'!$D$13:$D$32,"one-time")=0,0,SUMIFS('2) Income'!$E$13:$E$32,'2) Income'!$D$13:$D$32,"one-time",'2) Income'!$F$13:$F$32,"="&amp;$A1380)))</f>
        <v/>
      </c>
      <c r="AJ1380" s="9" t="str">
        <f t="shared" si="106"/>
        <v/>
      </c>
    </row>
    <row r="1381" spans="1:36">
      <c r="A1381" s="7" t="str">
        <f>IF(A1380="","",IF(A1380+1&lt;='1) Period'!$E$21,A1380+1,""))</f>
        <v/>
      </c>
      <c r="B1381" s="7" t="e">
        <f t="shared" si="107"/>
        <v>#VALUE!</v>
      </c>
      <c r="C1381" t="e">
        <f t="shared" si="108"/>
        <v>#VALUE!</v>
      </c>
      <c r="D1381" s="8" t="str">
        <f>IF(A1381="","",IF(TEXT(A1381,"dddd")='4) Happy Money'!$E$23,WAllowance,0))</f>
        <v/>
      </c>
      <c r="E1381" s="8" t="str">
        <f>IF(A1381="","",IF(B1381="N",SUMIF(TMonthly[Day of the Month],DAY(A1381),TMonthly[Amount]),SUMIF(TMonthly[Day of the Month],"&gt;="&amp;DAY(A1381),TMonthly[Amount])))</f>
        <v/>
      </c>
      <c r="F1381" s="8" t="str" cm="1">
        <f t="array" ref="F1381">IF(A1381="","",SUMPRODUCT(--(TYearly[Due Date]&lt;=A1381),IF(B1381="N",--(TYearly[Day]=DAY(A1381)),--(TYearly[Day]&gt;=DAY(A1381))),--(IFERROR(MOD(TYearly[Month]-MONTH(A1381)+12,12),1)=0),TYearly[Amount]))</f>
        <v/>
      </c>
      <c r="G1381" s="8" t="str">
        <f>IF(A1381="","",SUMIF(TOneTime[Due Date],A1381,TOneTime[Amount]))</f>
        <v/>
      </c>
      <c r="H1381" s="8" t="str" cm="1">
        <f t="array" ref="H1381">IF(A1381="","",IF(COUNTIF(TOther[Frequency],$H$1)=0,0,SUMPRODUCT(--(IFERROR(MOD(A1381-TOther[Start Date],7),1)=0),--(TOther[Frequency]=$H$1),--(TOther[Start Date]&lt;=A1381),--(TOther[End Date Calc]&gt;=A1381),TOther[Amount])))</f>
        <v/>
      </c>
      <c r="I1381" s="8" t="str" cm="1">
        <f t="array" ref="I1381">IF(A1381="","",IF(COUNTIF(TOther[Frequency],$I$1)=0,0,SUMPRODUCT(--(IFERROR(MOD(A1381-TOther[Start Date],14),1)=0),--(TOther[Frequency]=$I$1),--(TOther[Start Date]&lt;=A1381),--(TOther[End Date Calc]&gt;=A1381),TOther[Amount])))</f>
        <v/>
      </c>
      <c r="J1381" s="8" t="str">
        <f>IF(A1381="","",IF(COUNTIF(TOther[Frequency],$J$1)=0,0,IF(OR(DAY(A1381)=1,DAY(A1381)=15),SUMIFS(TOther[Amount],TOther[Frequency],$J$1,TOther[Start Date],"&lt;="&amp;$A1381,TOther[End Date Calc],"&gt;="&amp;A1381),0)))</f>
        <v/>
      </c>
      <c r="K1381" s="8" t="str">
        <f>IF(A1381="","",IF(COUNTIF(TOther[Frequency],$K$1)=0,0,IF(A1381=(A1381-DAY(A1381)+1+2*7-WEEKDAY(A1381-DAY(A1381)+8-4,1)),SUMIFS(TOther[Amount],TOther[Frequency],$K$1,TOther[Start Date],"&lt;="&amp;$A1381,TOther[End Date Calc],"&gt;="&amp;A1381),0)))</f>
        <v/>
      </c>
      <c r="L1381" s="8" t="str">
        <f>IF(A1381="","",IF(COUNTIF(TOther[Frequency],$L$1)=0,0,IF(A1381=(A1381-DAY(A1381)+1+3*7-WEEKDAY(A1381-DAY(A1381)+8-4,1)),SUMIFS(TOther[Amount],TOther[Frequency],$L$1,TOther[Start Date],"&lt;="&amp;$A1381,TOther[End Date Calc],"&gt;="&amp;A1381),0)))</f>
        <v/>
      </c>
      <c r="M1381" s="8" t="str">
        <f>IF(A1381="","",IF(COUNTIF(TOther[Frequency],$M$1)=0,0,IF(A1381=(A1381-DAY(A1381)+1+4*7-WEEKDAY(A1381-DAY(A1381)+8-4,1)),SUMIFS(TOther[Amount],TOther[Frequency],$M$1,TOther[Start Date],"&lt;="&amp;$A1381,TOther[End Date Calc],"&gt;="&amp;A1381),0)))</f>
        <v/>
      </c>
      <c r="N1381" s="8" t="str" cm="1">
        <f t="array" ref="N1381">IF(A1381="","",IF(COUNTIF(TOther[Frequency],$N$1)=0,0,SUMPRODUCT(--(IFERROR(MOD(A1381-TOther[Start Date],28),1)=0),--(TOther[Frequency]=$N$1),--(TOther[Start Date]&lt;=A1381),--(TOther[End Date Calc]&gt;=A1381),TOther[Amount])))</f>
        <v/>
      </c>
      <c r="O1381" s="8" t="str" cm="1">
        <f t="array" ref="O1381">IF(A1381="","",IF(COUNTIF(TOther[Frequency],$O$1)=0,0,SUMPRODUCT(--(IFERROR(MOD(A1381-TOther[Start Date],42),1)=0),--(TOther[Frequency]=$O$1),--(TOther[Start Date]&lt;=A1381),--(TOther[End Date Calc]&gt;=A1381),TOther[Amount])))</f>
        <v/>
      </c>
      <c r="P1381" s="8" t="str" cm="1">
        <f t="array" ref="P1381">IF(A1381="","",IF(COUNTIF(TOther[Frequency],$P$1)=0,0,SUMPRODUCT(--(IFERROR(MOD(A1381-TOther[Start Date],56),1)=0),--(TOther[Frequency]=$P$1),--(TOther[Start Date]&lt;=A1381),--(TOther[End Date Calc]&gt;=A1381),TOther[Amount])))</f>
        <v/>
      </c>
      <c r="Q1381" s="8" t="str">
        <f>IF(A1381="","",IF(COUNTIF(TOther[Frequency],$Q$1)=0,0,IF(B1381="N",SUMIFS(TOther[Amount],TOther[Frequency],$Q$1,TOther[Start Date],"&lt;="&amp;$A1381,TOther[End Date Calc],"&gt;="&amp;A1381,TOther[Start Day],DAY(A1381)),SUMIFS(TOther[Amount],TOther[Frequency],$Q$1,TOther[Start Date],"&lt;="&amp;$A1381,TOther[End Date Calc],"&gt;="&amp;A1381,TOther[Start Day],"&gt;="&amp;DAY(A1381)))))</f>
        <v/>
      </c>
      <c r="R1381" s="8" t="str" cm="1">
        <f t="array" ref="R1381">IF(A1381="","",IF(COUNTIF(TOther[Frequency],R$1)=0,0,SUMPRODUCT(--(TOther[Frequency]=R$1),--(TOther[Start Date]&lt;=A1381),--(TOther[End Date Calc]&gt;=A1381),IF(B1381="N",--(TOther[Start Day]=DAY(A1381)),--(TOther[Start Day]&gt;=DAY(A1381))),--(IFERROR(MOD(TOther[Start Month]-MONTH(A1381)+2,2),1)=0),TOther[Amount])))</f>
        <v/>
      </c>
      <c r="S1381" s="8" t="str" cm="1">
        <f t="array" ref="S1381">IF(A1381="","",IF(COUNTIF(TOther[Frequency],S$1)=0,0,SUMPRODUCT(--(TOther[Frequency]=S$1),--(TOther[Start Date]&lt;=A1381),--(TOther[End Date Calc]&gt;=A1381),IF(B1381="N",--(TOther[Start Day]=DAY(A1381)),--(TOther[Start Day]&gt;=DAY(A1381))),--(IFERROR(MOD(TOther[Start Month]-MONTH(A1381)+3,3),1)=0),TOther[Amount])))</f>
        <v/>
      </c>
      <c r="T1381" s="8" t="str" cm="1">
        <f t="array" ref="T1381">IF($A1381="","",IF(COUNTIF(TOther[Frequency],T$1)=0,0,SUMPRODUCT(--(TOther[Frequency]=T$1),--(TOther[Start Date]&lt;=$A1381),--(TOther[End Date Calc]&gt;=$A1381),IF($B1381="N",--(TOther[Start Day]=DAY($A1381)),--(TOther[Start Day]&gt;=DAY($A1381))),--(IFERROR(MOD(TOther[Start Month]-MONTH($A1381)+4,4),1)=0),TOther[Amount])))</f>
        <v/>
      </c>
      <c r="U1381" s="8" t="str" cm="1">
        <f t="array" ref="U1381">IF(A1381="","",IF(COUNTIF(TOther[Frequency],$U$1)=0,0,SUMPRODUCT(--(TOther[Frequency]=$U$1),--(TOther[Start Date]&lt;=A1381),--(TOther[End Date Calc]&gt;=A1381),IF(B1381="N",--(TOther[Start Day]=DAY(A1381)),--(TOther[Start Day]&gt;=DAY(A1381))),--(IFERROR(MOD(TOther[Start Month]-MONTH(A1381)+6,6),1)=0),TOther[Amount])))</f>
        <v/>
      </c>
      <c r="V1381" s="8" t="str" cm="1">
        <f t="array" ref="V1381">IF(A1381="","",IF(COUNTIF(TOther[Frequency],$V$1)=0,0,SUMPRODUCT(--(TOther[Frequency]=$V$1),--(TOther[Start Date]&lt;=A1381),--(TOther[End Date Calc]&gt;=A1381),IF(B1381="N",--(TOther[Start Day]=DAY(A1381)),--(TOther[Start Day]&gt;=DAY(A1381))),--(IFERROR(MOD(TOther[Start Month]-MONTH(A1381)+12,12),1)=0),TOther[Amount])))</f>
        <v/>
      </c>
      <c r="W1381" s="8" t="str">
        <f>IF(A1381="","",SUMIFS(TOther[Amount],TOther[Start Date],A1381,TOther[Frequency],$W$1))</f>
        <v/>
      </c>
      <c r="X1381" s="9" t="str">
        <f t="shared" si="105"/>
        <v/>
      </c>
      <c r="Y1381" s="9" t="str">
        <f t="shared" si="109"/>
        <v/>
      </c>
      <c r="Z1381" s="8" t="str" cm="1">
        <f t="array" ref="Z1381">IF(A1381="","",IF(COUNTIF('2) Income'!$D$13:$D$32,"Weekly")=0,0,SUMPRODUCT(--(IFERROR(MOD(A1381-'2) Income'!$F$13:$F$32,7),1)=0),--('2) Income'!$D$13:$D$32="Weekly"),--('2) Income'!$F$13:$F$32&lt;=A1381),'2) Income'!$E$13:$E$32)))</f>
        <v/>
      </c>
      <c r="AA1381" s="8" t="str" cm="1">
        <f t="array" ref="AA1381">IF(A1381="","",IF(COUNTIF('2) Income'!$D$13:$D$32,"Every Other Week")=0,0,SUMPRODUCT(--(IFERROR(MOD(A1381-'2) Income'!$F$13:$F$32,14),1)=0),--('2) Income'!$D$13:$D$32="Every Other Week"),--('2) Income'!$F$13:$F$32&lt;=A1381),'2) Income'!$E$13:$E$32)))</f>
        <v/>
      </c>
      <c r="AB1381" s="8" t="str">
        <f>IF(A1381="","",IF(COUNTIF('2) Income'!$D$13:$D$32,"1st and 15th")=0,0,IF(OR(DAY(A1381)=1,DAY(A1381)=15),SUMIFS('2) Income'!$E$13:$E$32,'2) Income'!$D$13:$D$32,"1st and 15th",'2) Income'!$F$13:$F$32,"&lt;="&amp;$A1381),0)))</f>
        <v/>
      </c>
      <c r="AC1381" s="8" t="str">
        <f>IF(A1381="","",IF(COUNTIF('2) Income'!$D$13:$D$32,"2nd Wednesday")=0,0,IF(A1381=(A1381-DAY(A1381)+1+2*7-WEEKDAY(A1381-DAY(A1381)+8-4,1)),SUMIFS('2) Income'!$E$13:$E$32,'2) Income'!$D$13:$D$32,"2nd Wednesday",'2) Income'!$F$13:$F$32,"&lt;="&amp;$A1381),0)))</f>
        <v/>
      </c>
      <c r="AD1381" s="8" t="str">
        <f>IF(A1381="","",IF(COUNTIF('2) Income'!$D$13:$D$32,"3rd Wednesday")=0,0,IF(A1381=(A1381-DAY(A1381)+1+3*7-WEEKDAY(A1381-DAY(A1381)+8-4,1)),SUMIFS('2) Income'!$E$13:$E$32,'2) Income'!$D$13:$D$32,"3rd Wednesday",'2) Income'!$F$13:$F$32,"&lt;="&amp;$A1381),0)))</f>
        <v/>
      </c>
      <c r="AE1381" s="8" t="str">
        <f>IF(A1381="","",IF(COUNTIF('2) Income'!$D$13:$D$32,"4th Wednesday")=0,0,IF(A1381=(A1381-DAY(A1381)+1+4*7-WEEKDAY(A1381-DAY(A1381)+8-4,1)),SUMIFS('2) Income'!$E$13:$E$32,'2) Income'!$D$13:$D$32,"4th Wednesday",'2) Income'!$F$13:$F$32,"&lt;="&amp;$A1381),0)))</f>
        <v/>
      </c>
      <c r="AF1381" s="8" t="str" cm="1">
        <f t="array" ref="AF1381">IF(A1381="","",IF(COUNTIF('2) Income'!$D$13:$D$32,"Every 4 Weeks")=0,0,SUMPRODUCT(--(IFERROR(MOD(A1381-'2) Income'!$F$13:$F$32,28),1)=0),--('2) Income'!$D$13:$D$32="Every 4 Weeks"),--('2) Income'!$F$13:$F$32&lt;=A1381),'2) Income'!$E$13:$E$32)))</f>
        <v/>
      </c>
      <c r="AG1381" s="8" t="str">
        <f>IF(A1381="","",IF(COUNTIF('2) Income'!$D$13:$D$32,"Monthly")=0,0,IF(B1381="N",SUMIFS('2) Income'!$E$13:$E$32,'2) Income'!$D$13:$D$32,"monthly",'2) Income'!$F$13:$F$32,"&lt;="&amp;$A1381,'2) Income'!$I$13:$I$32,DAY(A1381)),SUMIFS('2) Income'!$E$13:$E$32,'2) Income'!$D$13:$D$32,"monthly",'2) Income'!$F$13:$F$32,"&lt;="&amp;$A1381,'2) Income'!$I$13:$I$32,"&gt;="&amp;DAY(A1381)))))</f>
        <v/>
      </c>
      <c r="AH1381" s="8" t="str" cm="1">
        <f t="array" ref="AH1381">IF(A1381="","",IF(COUNTIF('2) Income'!$D$13:$D$32,"Yearly")=0,0,SUMPRODUCT(--('2) Income'!$D$13:$D$32="Yearly"),--('2) Income'!$F$13:$F$32&lt;=A1381),IF(B1381="N",--('2) Income'!$I$13:$I$32=DAY(A1381)),--('2) Income'!$I$13:$I$32&gt;=DAY(A1381))),--(IFERROR(MOD('2) Income'!$H$13:$H$32-MONTH(A1381)+12,12),1)=0),'2) Income'!$E$13:$E$32)))</f>
        <v/>
      </c>
      <c r="AI1381" s="8" t="str">
        <f>IF(A1381="","",IF(COUNTIF('2) Income'!$D$13:$D$32,"one-time")=0,0,SUMIFS('2) Income'!$E$13:$E$32,'2) Income'!$D$13:$D$32,"one-time",'2) Income'!$F$13:$F$32,"="&amp;$A1381)))</f>
        <v/>
      </c>
      <c r="AJ1381" s="9" t="str">
        <f t="shared" si="106"/>
        <v/>
      </c>
    </row>
    <row r="1382" spans="1:36">
      <c r="A1382" s="7" t="str">
        <f>IF(A1381="","",IF(A1381+1&lt;='1) Period'!$E$21,A1381+1,""))</f>
        <v/>
      </c>
      <c r="B1382" s="7" t="e">
        <f t="shared" si="107"/>
        <v>#VALUE!</v>
      </c>
      <c r="C1382" t="e">
        <f t="shared" si="108"/>
        <v>#VALUE!</v>
      </c>
      <c r="D1382" s="8" t="str">
        <f>IF(A1382="","",IF(TEXT(A1382,"dddd")='4) Happy Money'!$E$23,WAllowance,0))</f>
        <v/>
      </c>
      <c r="E1382" s="8" t="str">
        <f>IF(A1382="","",IF(B1382="N",SUMIF(TMonthly[Day of the Month],DAY(A1382),TMonthly[Amount]),SUMIF(TMonthly[Day of the Month],"&gt;="&amp;DAY(A1382),TMonthly[Amount])))</f>
        <v/>
      </c>
      <c r="F1382" s="8" t="str" cm="1">
        <f t="array" ref="F1382">IF(A1382="","",SUMPRODUCT(--(TYearly[Due Date]&lt;=A1382),IF(B1382="N",--(TYearly[Day]=DAY(A1382)),--(TYearly[Day]&gt;=DAY(A1382))),--(IFERROR(MOD(TYearly[Month]-MONTH(A1382)+12,12),1)=0),TYearly[Amount]))</f>
        <v/>
      </c>
      <c r="G1382" s="8" t="str">
        <f>IF(A1382="","",SUMIF(TOneTime[Due Date],A1382,TOneTime[Amount]))</f>
        <v/>
      </c>
      <c r="H1382" s="8" t="str" cm="1">
        <f t="array" ref="H1382">IF(A1382="","",IF(COUNTIF(TOther[Frequency],$H$1)=0,0,SUMPRODUCT(--(IFERROR(MOD(A1382-TOther[Start Date],7),1)=0),--(TOther[Frequency]=$H$1),--(TOther[Start Date]&lt;=A1382),--(TOther[End Date Calc]&gt;=A1382),TOther[Amount])))</f>
        <v/>
      </c>
      <c r="I1382" s="8" t="str" cm="1">
        <f t="array" ref="I1382">IF(A1382="","",IF(COUNTIF(TOther[Frequency],$I$1)=0,0,SUMPRODUCT(--(IFERROR(MOD(A1382-TOther[Start Date],14),1)=0),--(TOther[Frequency]=$I$1),--(TOther[Start Date]&lt;=A1382),--(TOther[End Date Calc]&gt;=A1382),TOther[Amount])))</f>
        <v/>
      </c>
      <c r="J1382" s="8" t="str">
        <f>IF(A1382="","",IF(COUNTIF(TOther[Frequency],$J$1)=0,0,IF(OR(DAY(A1382)=1,DAY(A1382)=15),SUMIFS(TOther[Amount],TOther[Frequency],$J$1,TOther[Start Date],"&lt;="&amp;$A1382,TOther[End Date Calc],"&gt;="&amp;A1382),0)))</f>
        <v/>
      </c>
      <c r="K1382" s="8" t="str">
        <f>IF(A1382="","",IF(COUNTIF(TOther[Frequency],$K$1)=0,0,IF(A1382=(A1382-DAY(A1382)+1+2*7-WEEKDAY(A1382-DAY(A1382)+8-4,1)),SUMIFS(TOther[Amount],TOther[Frequency],$K$1,TOther[Start Date],"&lt;="&amp;$A1382,TOther[End Date Calc],"&gt;="&amp;A1382),0)))</f>
        <v/>
      </c>
      <c r="L1382" s="8" t="str">
        <f>IF(A1382="","",IF(COUNTIF(TOther[Frequency],$L$1)=0,0,IF(A1382=(A1382-DAY(A1382)+1+3*7-WEEKDAY(A1382-DAY(A1382)+8-4,1)),SUMIFS(TOther[Amount],TOther[Frequency],$L$1,TOther[Start Date],"&lt;="&amp;$A1382,TOther[End Date Calc],"&gt;="&amp;A1382),0)))</f>
        <v/>
      </c>
      <c r="M1382" s="8" t="str">
        <f>IF(A1382="","",IF(COUNTIF(TOther[Frequency],$M$1)=0,0,IF(A1382=(A1382-DAY(A1382)+1+4*7-WEEKDAY(A1382-DAY(A1382)+8-4,1)),SUMIFS(TOther[Amount],TOther[Frequency],$M$1,TOther[Start Date],"&lt;="&amp;$A1382,TOther[End Date Calc],"&gt;="&amp;A1382),0)))</f>
        <v/>
      </c>
      <c r="N1382" s="8" t="str" cm="1">
        <f t="array" ref="N1382">IF(A1382="","",IF(COUNTIF(TOther[Frequency],$N$1)=0,0,SUMPRODUCT(--(IFERROR(MOD(A1382-TOther[Start Date],28),1)=0),--(TOther[Frequency]=$N$1),--(TOther[Start Date]&lt;=A1382),--(TOther[End Date Calc]&gt;=A1382),TOther[Amount])))</f>
        <v/>
      </c>
      <c r="O1382" s="8" t="str" cm="1">
        <f t="array" ref="O1382">IF(A1382="","",IF(COUNTIF(TOther[Frequency],$O$1)=0,0,SUMPRODUCT(--(IFERROR(MOD(A1382-TOther[Start Date],42),1)=0),--(TOther[Frequency]=$O$1),--(TOther[Start Date]&lt;=A1382),--(TOther[End Date Calc]&gt;=A1382),TOther[Amount])))</f>
        <v/>
      </c>
      <c r="P1382" s="8" t="str" cm="1">
        <f t="array" ref="P1382">IF(A1382="","",IF(COUNTIF(TOther[Frequency],$P$1)=0,0,SUMPRODUCT(--(IFERROR(MOD(A1382-TOther[Start Date],56),1)=0),--(TOther[Frequency]=$P$1),--(TOther[Start Date]&lt;=A1382),--(TOther[End Date Calc]&gt;=A1382),TOther[Amount])))</f>
        <v/>
      </c>
      <c r="Q1382" s="8" t="str">
        <f>IF(A1382="","",IF(COUNTIF(TOther[Frequency],$Q$1)=0,0,IF(B1382="N",SUMIFS(TOther[Amount],TOther[Frequency],$Q$1,TOther[Start Date],"&lt;="&amp;$A1382,TOther[End Date Calc],"&gt;="&amp;A1382,TOther[Start Day],DAY(A1382)),SUMIFS(TOther[Amount],TOther[Frequency],$Q$1,TOther[Start Date],"&lt;="&amp;$A1382,TOther[End Date Calc],"&gt;="&amp;A1382,TOther[Start Day],"&gt;="&amp;DAY(A1382)))))</f>
        <v/>
      </c>
      <c r="R1382" s="8" t="str" cm="1">
        <f t="array" ref="R1382">IF(A1382="","",IF(COUNTIF(TOther[Frequency],R$1)=0,0,SUMPRODUCT(--(TOther[Frequency]=R$1),--(TOther[Start Date]&lt;=A1382),--(TOther[End Date Calc]&gt;=A1382),IF(B1382="N",--(TOther[Start Day]=DAY(A1382)),--(TOther[Start Day]&gt;=DAY(A1382))),--(IFERROR(MOD(TOther[Start Month]-MONTH(A1382)+2,2),1)=0),TOther[Amount])))</f>
        <v/>
      </c>
      <c r="S1382" s="8" t="str" cm="1">
        <f t="array" ref="S1382">IF(A1382="","",IF(COUNTIF(TOther[Frequency],S$1)=0,0,SUMPRODUCT(--(TOther[Frequency]=S$1),--(TOther[Start Date]&lt;=A1382),--(TOther[End Date Calc]&gt;=A1382),IF(B1382="N",--(TOther[Start Day]=DAY(A1382)),--(TOther[Start Day]&gt;=DAY(A1382))),--(IFERROR(MOD(TOther[Start Month]-MONTH(A1382)+3,3),1)=0),TOther[Amount])))</f>
        <v/>
      </c>
      <c r="T1382" s="8" t="str" cm="1">
        <f t="array" ref="T1382">IF($A1382="","",IF(COUNTIF(TOther[Frequency],T$1)=0,0,SUMPRODUCT(--(TOther[Frequency]=T$1),--(TOther[Start Date]&lt;=$A1382),--(TOther[End Date Calc]&gt;=$A1382),IF($B1382="N",--(TOther[Start Day]=DAY($A1382)),--(TOther[Start Day]&gt;=DAY($A1382))),--(IFERROR(MOD(TOther[Start Month]-MONTH($A1382)+4,4),1)=0),TOther[Amount])))</f>
        <v/>
      </c>
      <c r="U1382" s="8" t="str" cm="1">
        <f t="array" ref="U1382">IF(A1382="","",IF(COUNTIF(TOther[Frequency],$U$1)=0,0,SUMPRODUCT(--(TOther[Frequency]=$U$1),--(TOther[Start Date]&lt;=A1382),--(TOther[End Date Calc]&gt;=A1382),IF(B1382="N",--(TOther[Start Day]=DAY(A1382)),--(TOther[Start Day]&gt;=DAY(A1382))),--(IFERROR(MOD(TOther[Start Month]-MONTH(A1382)+6,6),1)=0),TOther[Amount])))</f>
        <v/>
      </c>
      <c r="V1382" s="8" t="str" cm="1">
        <f t="array" ref="V1382">IF(A1382="","",IF(COUNTIF(TOther[Frequency],$V$1)=0,0,SUMPRODUCT(--(TOther[Frequency]=$V$1),--(TOther[Start Date]&lt;=A1382),--(TOther[End Date Calc]&gt;=A1382),IF(B1382="N",--(TOther[Start Day]=DAY(A1382)),--(TOther[Start Day]&gt;=DAY(A1382))),--(IFERROR(MOD(TOther[Start Month]-MONTH(A1382)+12,12),1)=0),TOther[Amount])))</f>
        <v/>
      </c>
      <c r="W1382" s="8" t="str">
        <f>IF(A1382="","",SUMIFS(TOther[Amount],TOther[Start Date],A1382,TOther[Frequency],$W$1))</f>
        <v/>
      </c>
      <c r="X1382" s="9" t="str">
        <f t="shared" si="105"/>
        <v/>
      </c>
      <c r="Y1382" s="9" t="str">
        <f t="shared" si="109"/>
        <v/>
      </c>
      <c r="Z1382" s="8" t="str" cm="1">
        <f t="array" ref="Z1382">IF(A1382="","",IF(COUNTIF('2) Income'!$D$13:$D$32,"Weekly")=0,0,SUMPRODUCT(--(IFERROR(MOD(A1382-'2) Income'!$F$13:$F$32,7),1)=0),--('2) Income'!$D$13:$D$32="Weekly"),--('2) Income'!$F$13:$F$32&lt;=A1382),'2) Income'!$E$13:$E$32)))</f>
        <v/>
      </c>
      <c r="AA1382" s="8" t="str" cm="1">
        <f t="array" ref="AA1382">IF(A1382="","",IF(COUNTIF('2) Income'!$D$13:$D$32,"Every Other Week")=0,0,SUMPRODUCT(--(IFERROR(MOD(A1382-'2) Income'!$F$13:$F$32,14),1)=0),--('2) Income'!$D$13:$D$32="Every Other Week"),--('2) Income'!$F$13:$F$32&lt;=A1382),'2) Income'!$E$13:$E$32)))</f>
        <v/>
      </c>
      <c r="AB1382" s="8" t="str">
        <f>IF(A1382="","",IF(COUNTIF('2) Income'!$D$13:$D$32,"1st and 15th")=0,0,IF(OR(DAY(A1382)=1,DAY(A1382)=15),SUMIFS('2) Income'!$E$13:$E$32,'2) Income'!$D$13:$D$32,"1st and 15th",'2) Income'!$F$13:$F$32,"&lt;="&amp;$A1382),0)))</f>
        <v/>
      </c>
      <c r="AC1382" s="8" t="str">
        <f>IF(A1382="","",IF(COUNTIF('2) Income'!$D$13:$D$32,"2nd Wednesday")=0,0,IF(A1382=(A1382-DAY(A1382)+1+2*7-WEEKDAY(A1382-DAY(A1382)+8-4,1)),SUMIFS('2) Income'!$E$13:$E$32,'2) Income'!$D$13:$D$32,"2nd Wednesday",'2) Income'!$F$13:$F$32,"&lt;="&amp;$A1382),0)))</f>
        <v/>
      </c>
      <c r="AD1382" s="8" t="str">
        <f>IF(A1382="","",IF(COUNTIF('2) Income'!$D$13:$D$32,"3rd Wednesday")=0,0,IF(A1382=(A1382-DAY(A1382)+1+3*7-WEEKDAY(A1382-DAY(A1382)+8-4,1)),SUMIFS('2) Income'!$E$13:$E$32,'2) Income'!$D$13:$D$32,"3rd Wednesday",'2) Income'!$F$13:$F$32,"&lt;="&amp;$A1382),0)))</f>
        <v/>
      </c>
      <c r="AE1382" s="8" t="str">
        <f>IF(A1382="","",IF(COUNTIF('2) Income'!$D$13:$D$32,"4th Wednesday")=0,0,IF(A1382=(A1382-DAY(A1382)+1+4*7-WEEKDAY(A1382-DAY(A1382)+8-4,1)),SUMIFS('2) Income'!$E$13:$E$32,'2) Income'!$D$13:$D$32,"4th Wednesday",'2) Income'!$F$13:$F$32,"&lt;="&amp;$A1382),0)))</f>
        <v/>
      </c>
      <c r="AF1382" s="8" t="str" cm="1">
        <f t="array" ref="AF1382">IF(A1382="","",IF(COUNTIF('2) Income'!$D$13:$D$32,"Every 4 Weeks")=0,0,SUMPRODUCT(--(IFERROR(MOD(A1382-'2) Income'!$F$13:$F$32,28),1)=0),--('2) Income'!$D$13:$D$32="Every 4 Weeks"),--('2) Income'!$F$13:$F$32&lt;=A1382),'2) Income'!$E$13:$E$32)))</f>
        <v/>
      </c>
      <c r="AG1382" s="8" t="str">
        <f>IF(A1382="","",IF(COUNTIF('2) Income'!$D$13:$D$32,"Monthly")=0,0,IF(B1382="N",SUMIFS('2) Income'!$E$13:$E$32,'2) Income'!$D$13:$D$32,"monthly",'2) Income'!$F$13:$F$32,"&lt;="&amp;$A1382,'2) Income'!$I$13:$I$32,DAY(A1382)),SUMIFS('2) Income'!$E$13:$E$32,'2) Income'!$D$13:$D$32,"monthly",'2) Income'!$F$13:$F$32,"&lt;="&amp;$A1382,'2) Income'!$I$13:$I$32,"&gt;="&amp;DAY(A1382)))))</f>
        <v/>
      </c>
      <c r="AH1382" s="8" t="str" cm="1">
        <f t="array" ref="AH1382">IF(A1382="","",IF(COUNTIF('2) Income'!$D$13:$D$32,"Yearly")=0,0,SUMPRODUCT(--('2) Income'!$D$13:$D$32="Yearly"),--('2) Income'!$F$13:$F$32&lt;=A1382),IF(B1382="N",--('2) Income'!$I$13:$I$32=DAY(A1382)),--('2) Income'!$I$13:$I$32&gt;=DAY(A1382))),--(IFERROR(MOD('2) Income'!$H$13:$H$32-MONTH(A1382)+12,12),1)=0),'2) Income'!$E$13:$E$32)))</f>
        <v/>
      </c>
      <c r="AI1382" s="8" t="str">
        <f>IF(A1382="","",IF(COUNTIF('2) Income'!$D$13:$D$32,"one-time")=0,0,SUMIFS('2) Income'!$E$13:$E$32,'2) Income'!$D$13:$D$32,"one-time",'2) Income'!$F$13:$F$32,"="&amp;$A1382)))</f>
        <v/>
      </c>
      <c r="AJ1382" s="9" t="str">
        <f t="shared" si="106"/>
        <v/>
      </c>
    </row>
    <row r="1383" spans="1:36">
      <c r="A1383" s="7" t="str">
        <f>IF(A1382="","",IF(A1382+1&lt;='1) Period'!$E$21,A1382+1,""))</f>
        <v/>
      </c>
      <c r="B1383" s="7" t="e">
        <f t="shared" si="107"/>
        <v>#VALUE!</v>
      </c>
      <c r="C1383" t="e">
        <f t="shared" si="108"/>
        <v>#VALUE!</v>
      </c>
      <c r="D1383" s="8" t="str">
        <f>IF(A1383="","",IF(TEXT(A1383,"dddd")='4) Happy Money'!$E$23,WAllowance,0))</f>
        <v/>
      </c>
      <c r="E1383" s="8" t="str">
        <f>IF(A1383="","",IF(B1383="N",SUMIF(TMonthly[Day of the Month],DAY(A1383),TMonthly[Amount]),SUMIF(TMonthly[Day of the Month],"&gt;="&amp;DAY(A1383),TMonthly[Amount])))</f>
        <v/>
      </c>
      <c r="F1383" s="8" t="str" cm="1">
        <f t="array" ref="F1383">IF(A1383="","",SUMPRODUCT(--(TYearly[Due Date]&lt;=A1383),IF(B1383="N",--(TYearly[Day]=DAY(A1383)),--(TYearly[Day]&gt;=DAY(A1383))),--(IFERROR(MOD(TYearly[Month]-MONTH(A1383)+12,12),1)=0),TYearly[Amount]))</f>
        <v/>
      </c>
      <c r="G1383" s="8" t="str">
        <f>IF(A1383="","",SUMIF(TOneTime[Due Date],A1383,TOneTime[Amount]))</f>
        <v/>
      </c>
      <c r="H1383" s="8" t="str" cm="1">
        <f t="array" ref="H1383">IF(A1383="","",IF(COUNTIF(TOther[Frequency],$H$1)=0,0,SUMPRODUCT(--(IFERROR(MOD(A1383-TOther[Start Date],7),1)=0),--(TOther[Frequency]=$H$1),--(TOther[Start Date]&lt;=A1383),--(TOther[End Date Calc]&gt;=A1383),TOther[Amount])))</f>
        <v/>
      </c>
      <c r="I1383" s="8" t="str" cm="1">
        <f t="array" ref="I1383">IF(A1383="","",IF(COUNTIF(TOther[Frequency],$I$1)=0,0,SUMPRODUCT(--(IFERROR(MOD(A1383-TOther[Start Date],14),1)=0),--(TOther[Frequency]=$I$1),--(TOther[Start Date]&lt;=A1383),--(TOther[End Date Calc]&gt;=A1383),TOther[Amount])))</f>
        <v/>
      </c>
      <c r="J1383" s="8" t="str">
        <f>IF(A1383="","",IF(COUNTIF(TOther[Frequency],$J$1)=0,0,IF(OR(DAY(A1383)=1,DAY(A1383)=15),SUMIFS(TOther[Amount],TOther[Frequency],$J$1,TOther[Start Date],"&lt;="&amp;$A1383,TOther[End Date Calc],"&gt;="&amp;A1383),0)))</f>
        <v/>
      </c>
      <c r="K1383" s="8" t="str">
        <f>IF(A1383="","",IF(COUNTIF(TOther[Frequency],$K$1)=0,0,IF(A1383=(A1383-DAY(A1383)+1+2*7-WEEKDAY(A1383-DAY(A1383)+8-4,1)),SUMIFS(TOther[Amount],TOther[Frequency],$K$1,TOther[Start Date],"&lt;="&amp;$A1383,TOther[End Date Calc],"&gt;="&amp;A1383),0)))</f>
        <v/>
      </c>
      <c r="L1383" s="8" t="str">
        <f>IF(A1383="","",IF(COUNTIF(TOther[Frequency],$L$1)=0,0,IF(A1383=(A1383-DAY(A1383)+1+3*7-WEEKDAY(A1383-DAY(A1383)+8-4,1)),SUMIFS(TOther[Amount],TOther[Frequency],$L$1,TOther[Start Date],"&lt;="&amp;$A1383,TOther[End Date Calc],"&gt;="&amp;A1383),0)))</f>
        <v/>
      </c>
      <c r="M1383" s="8" t="str">
        <f>IF(A1383="","",IF(COUNTIF(TOther[Frequency],$M$1)=0,0,IF(A1383=(A1383-DAY(A1383)+1+4*7-WEEKDAY(A1383-DAY(A1383)+8-4,1)),SUMIFS(TOther[Amount],TOther[Frequency],$M$1,TOther[Start Date],"&lt;="&amp;$A1383,TOther[End Date Calc],"&gt;="&amp;A1383),0)))</f>
        <v/>
      </c>
      <c r="N1383" s="8" t="str" cm="1">
        <f t="array" ref="N1383">IF(A1383="","",IF(COUNTIF(TOther[Frequency],$N$1)=0,0,SUMPRODUCT(--(IFERROR(MOD(A1383-TOther[Start Date],28),1)=0),--(TOther[Frequency]=$N$1),--(TOther[Start Date]&lt;=A1383),--(TOther[End Date Calc]&gt;=A1383),TOther[Amount])))</f>
        <v/>
      </c>
      <c r="O1383" s="8" t="str" cm="1">
        <f t="array" ref="O1383">IF(A1383="","",IF(COUNTIF(TOther[Frequency],$O$1)=0,0,SUMPRODUCT(--(IFERROR(MOD(A1383-TOther[Start Date],42),1)=0),--(TOther[Frequency]=$O$1),--(TOther[Start Date]&lt;=A1383),--(TOther[End Date Calc]&gt;=A1383),TOther[Amount])))</f>
        <v/>
      </c>
      <c r="P1383" s="8" t="str" cm="1">
        <f t="array" ref="P1383">IF(A1383="","",IF(COUNTIF(TOther[Frequency],$P$1)=0,0,SUMPRODUCT(--(IFERROR(MOD(A1383-TOther[Start Date],56),1)=0),--(TOther[Frequency]=$P$1),--(TOther[Start Date]&lt;=A1383),--(TOther[End Date Calc]&gt;=A1383),TOther[Amount])))</f>
        <v/>
      </c>
      <c r="Q1383" s="8" t="str">
        <f>IF(A1383="","",IF(COUNTIF(TOther[Frequency],$Q$1)=0,0,IF(B1383="N",SUMIFS(TOther[Amount],TOther[Frequency],$Q$1,TOther[Start Date],"&lt;="&amp;$A1383,TOther[End Date Calc],"&gt;="&amp;A1383,TOther[Start Day],DAY(A1383)),SUMIFS(TOther[Amount],TOther[Frequency],$Q$1,TOther[Start Date],"&lt;="&amp;$A1383,TOther[End Date Calc],"&gt;="&amp;A1383,TOther[Start Day],"&gt;="&amp;DAY(A1383)))))</f>
        <v/>
      </c>
      <c r="R1383" s="8" t="str" cm="1">
        <f t="array" ref="R1383">IF(A1383="","",IF(COUNTIF(TOther[Frequency],R$1)=0,0,SUMPRODUCT(--(TOther[Frequency]=R$1),--(TOther[Start Date]&lt;=A1383),--(TOther[End Date Calc]&gt;=A1383),IF(B1383="N",--(TOther[Start Day]=DAY(A1383)),--(TOther[Start Day]&gt;=DAY(A1383))),--(IFERROR(MOD(TOther[Start Month]-MONTH(A1383)+2,2),1)=0),TOther[Amount])))</f>
        <v/>
      </c>
      <c r="S1383" s="8" t="str" cm="1">
        <f t="array" ref="S1383">IF(A1383="","",IF(COUNTIF(TOther[Frequency],S$1)=0,0,SUMPRODUCT(--(TOther[Frequency]=S$1),--(TOther[Start Date]&lt;=A1383),--(TOther[End Date Calc]&gt;=A1383),IF(B1383="N",--(TOther[Start Day]=DAY(A1383)),--(TOther[Start Day]&gt;=DAY(A1383))),--(IFERROR(MOD(TOther[Start Month]-MONTH(A1383)+3,3),1)=0),TOther[Amount])))</f>
        <v/>
      </c>
      <c r="T1383" s="8" t="str" cm="1">
        <f t="array" ref="T1383">IF($A1383="","",IF(COUNTIF(TOther[Frequency],T$1)=0,0,SUMPRODUCT(--(TOther[Frequency]=T$1),--(TOther[Start Date]&lt;=$A1383),--(TOther[End Date Calc]&gt;=$A1383),IF($B1383="N",--(TOther[Start Day]=DAY($A1383)),--(TOther[Start Day]&gt;=DAY($A1383))),--(IFERROR(MOD(TOther[Start Month]-MONTH($A1383)+4,4),1)=0),TOther[Amount])))</f>
        <v/>
      </c>
      <c r="U1383" s="8" t="str" cm="1">
        <f t="array" ref="U1383">IF(A1383="","",IF(COUNTIF(TOther[Frequency],$U$1)=0,0,SUMPRODUCT(--(TOther[Frequency]=$U$1),--(TOther[Start Date]&lt;=A1383),--(TOther[End Date Calc]&gt;=A1383),IF(B1383="N",--(TOther[Start Day]=DAY(A1383)),--(TOther[Start Day]&gt;=DAY(A1383))),--(IFERROR(MOD(TOther[Start Month]-MONTH(A1383)+6,6),1)=0),TOther[Amount])))</f>
        <v/>
      </c>
      <c r="V1383" s="8" t="str" cm="1">
        <f t="array" ref="V1383">IF(A1383="","",IF(COUNTIF(TOther[Frequency],$V$1)=0,0,SUMPRODUCT(--(TOther[Frequency]=$V$1),--(TOther[Start Date]&lt;=A1383),--(TOther[End Date Calc]&gt;=A1383),IF(B1383="N",--(TOther[Start Day]=DAY(A1383)),--(TOther[Start Day]&gt;=DAY(A1383))),--(IFERROR(MOD(TOther[Start Month]-MONTH(A1383)+12,12),1)=0),TOther[Amount])))</f>
        <v/>
      </c>
      <c r="W1383" s="8" t="str">
        <f>IF(A1383="","",SUMIFS(TOther[Amount],TOther[Start Date],A1383,TOther[Frequency],$W$1))</f>
        <v/>
      </c>
      <c r="X1383" s="9" t="str">
        <f t="shared" si="105"/>
        <v/>
      </c>
      <c r="Y1383" s="9" t="str">
        <f t="shared" si="109"/>
        <v/>
      </c>
      <c r="Z1383" s="8" t="str" cm="1">
        <f t="array" ref="Z1383">IF(A1383="","",IF(COUNTIF('2) Income'!$D$13:$D$32,"Weekly")=0,0,SUMPRODUCT(--(IFERROR(MOD(A1383-'2) Income'!$F$13:$F$32,7),1)=0),--('2) Income'!$D$13:$D$32="Weekly"),--('2) Income'!$F$13:$F$32&lt;=A1383),'2) Income'!$E$13:$E$32)))</f>
        <v/>
      </c>
      <c r="AA1383" s="8" t="str" cm="1">
        <f t="array" ref="AA1383">IF(A1383="","",IF(COUNTIF('2) Income'!$D$13:$D$32,"Every Other Week")=0,0,SUMPRODUCT(--(IFERROR(MOD(A1383-'2) Income'!$F$13:$F$32,14),1)=0),--('2) Income'!$D$13:$D$32="Every Other Week"),--('2) Income'!$F$13:$F$32&lt;=A1383),'2) Income'!$E$13:$E$32)))</f>
        <v/>
      </c>
      <c r="AB1383" s="8" t="str">
        <f>IF(A1383="","",IF(COUNTIF('2) Income'!$D$13:$D$32,"1st and 15th")=0,0,IF(OR(DAY(A1383)=1,DAY(A1383)=15),SUMIFS('2) Income'!$E$13:$E$32,'2) Income'!$D$13:$D$32,"1st and 15th",'2) Income'!$F$13:$F$32,"&lt;="&amp;$A1383),0)))</f>
        <v/>
      </c>
      <c r="AC1383" s="8" t="str">
        <f>IF(A1383="","",IF(COUNTIF('2) Income'!$D$13:$D$32,"2nd Wednesday")=0,0,IF(A1383=(A1383-DAY(A1383)+1+2*7-WEEKDAY(A1383-DAY(A1383)+8-4,1)),SUMIFS('2) Income'!$E$13:$E$32,'2) Income'!$D$13:$D$32,"2nd Wednesday",'2) Income'!$F$13:$F$32,"&lt;="&amp;$A1383),0)))</f>
        <v/>
      </c>
      <c r="AD1383" s="8" t="str">
        <f>IF(A1383="","",IF(COUNTIF('2) Income'!$D$13:$D$32,"3rd Wednesday")=0,0,IF(A1383=(A1383-DAY(A1383)+1+3*7-WEEKDAY(A1383-DAY(A1383)+8-4,1)),SUMIFS('2) Income'!$E$13:$E$32,'2) Income'!$D$13:$D$32,"3rd Wednesday",'2) Income'!$F$13:$F$32,"&lt;="&amp;$A1383),0)))</f>
        <v/>
      </c>
      <c r="AE1383" s="8" t="str">
        <f>IF(A1383="","",IF(COUNTIF('2) Income'!$D$13:$D$32,"4th Wednesday")=0,0,IF(A1383=(A1383-DAY(A1383)+1+4*7-WEEKDAY(A1383-DAY(A1383)+8-4,1)),SUMIFS('2) Income'!$E$13:$E$32,'2) Income'!$D$13:$D$32,"4th Wednesday",'2) Income'!$F$13:$F$32,"&lt;="&amp;$A1383),0)))</f>
        <v/>
      </c>
      <c r="AF1383" s="8" t="str" cm="1">
        <f t="array" ref="AF1383">IF(A1383="","",IF(COUNTIF('2) Income'!$D$13:$D$32,"Every 4 Weeks")=0,0,SUMPRODUCT(--(IFERROR(MOD(A1383-'2) Income'!$F$13:$F$32,28),1)=0),--('2) Income'!$D$13:$D$32="Every 4 Weeks"),--('2) Income'!$F$13:$F$32&lt;=A1383),'2) Income'!$E$13:$E$32)))</f>
        <v/>
      </c>
      <c r="AG1383" s="8" t="str">
        <f>IF(A1383="","",IF(COUNTIF('2) Income'!$D$13:$D$32,"Monthly")=0,0,IF(B1383="N",SUMIFS('2) Income'!$E$13:$E$32,'2) Income'!$D$13:$D$32,"monthly",'2) Income'!$F$13:$F$32,"&lt;="&amp;$A1383,'2) Income'!$I$13:$I$32,DAY(A1383)),SUMIFS('2) Income'!$E$13:$E$32,'2) Income'!$D$13:$D$32,"monthly",'2) Income'!$F$13:$F$32,"&lt;="&amp;$A1383,'2) Income'!$I$13:$I$32,"&gt;="&amp;DAY(A1383)))))</f>
        <v/>
      </c>
      <c r="AH1383" s="8" t="str" cm="1">
        <f t="array" ref="AH1383">IF(A1383="","",IF(COUNTIF('2) Income'!$D$13:$D$32,"Yearly")=0,0,SUMPRODUCT(--('2) Income'!$D$13:$D$32="Yearly"),--('2) Income'!$F$13:$F$32&lt;=A1383),IF(B1383="N",--('2) Income'!$I$13:$I$32=DAY(A1383)),--('2) Income'!$I$13:$I$32&gt;=DAY(A1383))),--(IFERROR(MOD('2) Income'!$H$13:$H$32-MONTH(A1383)+12,12),1)=0),'2) Income'!$E$13:$E$32)))</f>
        <v/>
      </c>
      <c r="AI1383" s="8" t="str">
        <f>IF(A1383="","",IF(COUNTIF('2) Income'!$D$13:$D$32,"one-time")=0,0,SUMIFS('2) Income'!$E$13:$E$32,'2) Income'!$D$13:$D$32,"one-time",'2) Income'!$F$13:$F$32,"="&amp;$A1383)))</f>
        <v/>
      </c>
      <c r="AJ1383" s="9" t="str">
        <f t="shared" si="106"/>
        <v/>
      </c>
    </row>
    <row r="1384" spans="1:36">
      <c r="A1384" s="7" t="str">
        <f>IF(A1383="","",IF(A1383+1&lt;='1) Period'!$E$21,A1383+1,""))</f>
        <v/>
      </c>
      <c r="B1384" s="7" t="e">
        <f t="shared" si="107"/>
        <v>#VALUE!</v>
      </c>
      <c r="C1384" t="e">
        <f t="shared" si="108"/>
        <v>#VALUE!</v>
      </c>
      <c r="D1384" s="8" t="str">
        <f>IF(A1384="","",IF(TEXT(A1384,"dddd")='4) Happy Money'!$E$23,WAllowance,0))</f>
        <v/>
      </c>
      <c r="E1384" s="8" t="str">
        <f>IF(A1384="","",IF(B1384="N",SUMIF(TMonthly[Day of the Month],DAY(A1384),TMonthly[Amount]),SUMIF(TMonthly[Day of the Month],"&gt;="&amp;DAY(A1384),TMonthly[Amount])))</f>
        <v/>
      </c>
      <c r="F1384" s="8" t="str" cm="1">
        <f t="array" ref="F1384">IF(A1384="","",SUMPRODUCT(--(TYearly[Due Date]&lt;=A1384),IF(B1384="N",--(TYearly[Day]=DAY(A1384)),--(TYearly[Day]&gt;=DAY(A1384))),--(IFERROR(MOD(TYearly[Month]-MONTH(A1384)+12,12),1)=0),TYearly[Amount]))</f>
        <v/>
      </c>
      <c r="G1384" s="8" t="str">
        <f>IF(A1384="","",SUMIF(TOneTime[Due Date],A1384,TOneTime[Amount]))</f>
        <v/>
      </c>
      <c r="H1384" s="8" t="str" cm="1">
        <f t="array" ref="H1384">IF(A1384="","",IF(COUNTIF(TOther[Frequency],$H$1)=0,0,SUMPRODUCT(--(IFERROR(MOD(A1384-TOther[Start Date],7),1)=0),--(TOther[Frequency]=$H$1),--(TOther[Start Date]&lt;=A1384),--(TOther[End Date Calc]&gt;=A1384),TOther[Amount])))</f>
        <v/>
      </c>
      <c r="I1384" s="8" t="str" cm="1">
        <f t="array" ref="I1384">IF(A1384="","",IF(COUNTIF(TOther[Frequency],$I$1)=0,0,SUMPRODUCT(--(IFERROR(MOD(A1384-TOther[Start Date],14),1)=0),--(TOther[Frequency]=$I$1),--(TOther[Start Date]&lt;=A1384),--(TOther[End Date Calc]&gt;=A1384),TOther[Amount])))</f>
        <v/>
      </c>
      <c r="J1384" s="8" t="str">
        <f>IF(A1384="","",IF(COUNTIF(TOther[Frequency],$J$1)=0,0,IF(OR(DAY(A1384)=1,DAY(A1384)=15),SUMIFS(TOther[Amount],TOther[Frequency],$J$1,TOther[Start Date],"&lt;="&amp;$A1384,TOther[End Date Calc],"&gt;="&amp;A1384),0)))</f>
        <v/>
      </c>
      <c r="K1384" s="8" t="str">
        <f>IF(A1384="","",IF(COUNTIF(TOther[Frequency],$K$1)=0,0,IF(A1384=(A1384-DAY(A1384)+1+2*7-WEEKDAY(A1384-DAY(A1384)+8-4,1)),SUMIFS(TOther[Amount],TOther[Frequency],$K$1,TOther[Start Date],"&lt;="&amp;$A1384,TOther[End Date Calc],"&gt;="&amp;A1384),0)))</f>
        <v/>
      </c>
      <c r="L1384" s="8" t="str">
        <f>IF(A1384="","",IF(COUNTIF(TOther[Frequency],$L$1)=0,0,IF(A1384=(A1384-DAY(A1384)+1+3*7-WEEKDAY(A1384-DAY(A1384)+8-4,1)),SUMIFS(TOther[Amount],TOther[Frequency],$L$1,TOther[Start Date],"&lt;="&amp;$A1384,TOther[End Date Calc],"&gt;="&amp;A1384),0)))</f>
        <v/>
      </c>
      <c r="M1384" s="8" t="str">
        <f>IF(A1384="","",IF(COUNTIF(TOther[Frequency],$M$1)=0,0,IF(A1384=(A1384-DAY(A1384)+1+4*7-WEEKDAY(A1384-DAY(A1384)+8-4,1)),SUMIFS(TOther[Amount],TOther[Frequency],$M$1,TOther[Start Date],"&lt;="&amp;$A1384,TOther[End Date Calc],"&gt;="&amp;A1384),0)))</f>
        <v/>
      </c>
      <c r="N1384" s="8" t="str" cm="1">
        <f t="array" ref="N1384">IF(A1384="","",IF(COUNTIF(TOther[Frequency],$N$1)=0,0,SUMPRODUCT(--(IFERROR(MOD(A1384-TOther[Start Date],28),1)=0),--(TOther[Frequency]=$N$1),--(TOther[Start Date]&lt;=A1384),--(TOther[End Date Calc]&gt;=A1384),TOther[Amount])))</f>
        <v/>
      </c>
      <c r="O1384" s="8" t="str" cm="1">
        <f t="array" ref="O1384">IF(A1384="","",IF(COUNTIF(TOther[Frequency],$O$1)=0,0,SUMPRODUCT(--(IFERROR(MOD(A1384-TOther[Start Date],42),1)=0),--(TOther[Frequency]=$O$1),--(TOther[Start Date]&lt;=A1384),--(TOther[End Date Calc]&gt;=A1384),TOther[Amount])))</f>
        <v/>
      </c>
      <c r="P1384" s="8" t="str" cm="1">
        <f t="array" ref="P1384">IF(A1384="","",IF(COUNTIF(TOther[Frequency],$P$1)=0,0,SUMPRODUCT(--(IFERROR(MOD(A1384-TOther[Start Date],56),1)=0),--(TOther[Frequency]=$P$1),--(TOther[Start Date]&lt;=A1384),--(TOther[End Date Calc]&gt;=A1384),TOther[Amount])))</f>
        <v/>
      </c>
      <c r="Q1384" s="8" t="str">
        <f>IF(A1384="","",IF(COUNTIF(TOther[Frequency],$Q$1)=0,0,IF(B1384="N",SUMIFS(TOther[Amount],TOther[Frequency],$Q$1,TOther[Start Date],"&lt;="&amp;$A1384,TOther[End Date Calc],"&gt;="&amp;A1384,TOther[Start Day],DAY(A1384)),SUMIFS(TOther[Amount],TOther[Frequency],$Q$1,TOther[Start Date],"&lt;="&amp;$A1384,TOther[End Date Calc],"&gt;="&amp;A1384,TOther[Start Day],"&gt;="&amp;DAY(A1384)))))</f>
        <v/>
      </c>
      <c r="R1384" s="8" t="str" cm="1">
        <f t="array" ref="R1384">IF(A1384="","",IF(COUNTIF(TOther[Frequency],R$1)=0,0,SUMPRODUCT(--(TOther[Frequency]=R$1),--(TOther[Start Date]&lt;=A1384),--(TOther[End Date Calc]&gt;=A1384),IF(B1384="N",--(TOther[Start Day]=DAY(A1384)),--(TOther[Start Day]&gt;=DAY(A1384))),--(IFERROR(MOD(TOther[Start Month]-MONTH(A1384)+2,2),1)=0),TOther[Amount])))</f>
        <v/>
      </c>
      <c r="S1384" s="8" t="str" cm="1">
        <f t="array" ref="S1384">IF(A1384="","",IF(COUNTIF(TOther[Frequency],S$1)=0,0,SUMPRODUCT(--(TOther[Frequency]=S$1),--(TOther[Start Date]&lt;=A1384),--(TOther[End Date Calc]&gt;=A1384),IF(B1384="N",--(TOther[Start Day]=DAY(A1384)),--(TOther[Start Day]&gt;=DAY(A1384))),--(IFERROR(MOD(TOther[Start Month]-MONTH(A1384)+3,3),1)=0),TOther[Amount])))</f>
        <v/>
      </c>
      <c r="T1384" s="8" t="str" cm="1">
        <f t="array" ref="T1384">IF($A1384="","",IF(COUNTIF(TOther[Frequency],T$1)=0,0,SUMPRODUCT(--(TOther[Frequency]=T$1),--(TOther[Start Date]&lt;=$A1384),--(TOther[End Date Calc]&gt;=$A1384),IF($B1384="N",--(TOther[Start Day]=DAY($A1384)),--(TOther[Start Day]&gt;=DAY($A1384))),--(IFERROR(MOD(TOther[Start Month]-MONTH($A1384)+4,4),1)=0),TOther[Amount])))</f>
        <v/>
      </c>
      <c r="U1384" s="8" t="str" cm="1">
        <f t="array" ref="U1384">IF(A1384="","",IF(COUNTIF(TOther[Frequency],$U$1)=0,0,SUMPRODUCT(--(TOther[Frequency]=$U$1),--(TOther[Start Date]&lt;=A1384),--(TOther[End Date Calc]&gt;=A1384),IF(B1384="N",--(TOther[Start Day]=DAY(A1384)),--(TOther[Start Day]&gt;=DAY(A1384))),--(IFERROR(MOD(TOther[Start Month]-MONTH(A1384)+6,6),1)=0),TOther[Amount])))</f>
        <v/>
      </c>
      <c r="V1384" s="8" t="str" cm="1">
        <f t="array" ref="V1384">IF(A1384="","",IF(COUNTIF(TOther[Frequency],$V$1)=0,0,SUMPRODUCT(--(TOther[Frequency]=$V$1),--(TOther[Start Date]&lt;=A1384),--(TOther[End Date Calc]&gt;=A1384),IF(B1384="N",--(TOther[Start Day]=DAY(A1384)),--(TOther[Start Day]&gt;=DAY(A1384))),--(IFERROR(MOD(TOther[Start Month]-MONTH(A1384)+12,12),1)=0),TOther[Amount])))</f>
        <v/>
      </c>
      <c r="W1384" s="8" t="str">
        <f>IF(A1384="","",SUMIFS(TOther[Amount],TOther[Start Date],A1384,TOther[Frequency],$W$1))</f>
        <v/>
      </c>
      <c r="X1384" s="9" t="str">
        <f t="shared" si="105"/>
        <v/>
      </c>
      <c r="Y1384" s="9" t="str">
        <f t="shared" si="109"/>
        <v/>
      </c>
      <c r="Z1384" s="8" t="str" cm="1">
        <f t="array" ref="Z1384">IF(A1384="","",IF(COUNTIF('2) Income'!$D$13:$D$32,"Weekly")=0,0,SUMPRODUCT(--(IFERROR(MOD(A1384-'2) Income'!$F$13:$F$32,7),1)=0),--('2) Income'!$D$13:$D$32="Weekly"),--('2) Income'!$F$13:$F$32&lt;=A1384),'2) Income'!$E$13:$E$32)))</f>
        <v/>
      </c>
      <c r="AA1384" s="8" t="str" cm="1">
        <f t="array" ref="AA1384">IF(A1384="","",IF(COUNTIF('2) Income'!$D$13:$D$32,"Every Other Week")=0,0,SUMPRODUCT(--(IFERROR(MOD(A1384-'2) Income'!$F$13:$F$32,14),1)=0),--('2) Income'!$D$13:$D$32="Every Other Week"),--('2) Income'!$F$13:$F$32&lt;=A1384),'2) Income'!$E$13:$E$32)))</f>
        <v/>
      </c>
      <c r="AB1384" s="8" t="str">
        <f>IF(A1384="","",IF(COUNTIF('2) Income'!$D$13:$D$32,"1st and 15th")=0,0,IF(OR(DAY(A1384)=1,DAY(A1384)=15),SUMIFS('2) Income'!$E$13:$E$32,'2) Income'!$D$13:$D$32,"1st and 15th",'2) Income'!$F$13:$F$32,"&lt;="&amp;$A1384),0)))</f>
        <v/>
      </c>
      <c r="AC1384" s="8" t="str">
        <f>IF(A1384="","",IF(COUNTIF('2) Income'!$D$13:$D$32,"2nd Wednesday")=0,0,IF(A1384=(A1384-DAY(A1384)+1+2*7-WEEKDAY(A1384-DAY(A1384)+8-4,1)),SUMIFS('2) Income'!$E$13:$E$32,'2) Income'!$D$13:$D$32,"2nd Wednesday",'2) Income'!$F$13:$F$32,"&lt;="&amp;$A1384),0)))</f>
        <v/>
      </c>
      <c r="AD1384" s="8" t="str">
        <f>IF(A1384="","",IF(COUNTIF('2) Income'!$D$13:$D$32,"3rd Wednesday")=0,0,IF(A1384=(A1384-DAY(A1384)+1+3*7-WEEKDAY(A1384-DAY(A1384)+8-4,1)),SUMIFS('2) Income'!$E$13:$E$32,'2) Income'!$D$13:$D$32,"3rd Wednesday",'2) Income'!$F$13:$F$32,"&lt;="&amp;$A1384),0)))</f>
        <v/>
      </c>
      <c r="AE1384" s="8" t="str">
        <f>IF(A1384="","",IF(COUNTIF('2) Income'!$D$13:$D$32,"4th Wednesday")=0,0,IF(A1384=(A1384-DAY(A1384)+1+4*7-WEEKDAY(A1384-DAY(A1384)+8-4,1)),SUMIFS('2) Income'!$E$13:$E$32,'2) Income'!$D$13:$D$32,"4th Wednesday",'2) Income'!$F$13:$F$32,"&lt;="&amp;$A1384),0)))</f>
        <v/>
      </c>
      <c r="AF1384" s="8" t="str" cm="1">
        <f t="array" ref="AF1384">IF(A1384="","",IF(COUNTIF('2) Income'!$D$13:$D$32,"Every 4 Weeks")=0,0,SUMPRODUCT(--(IFERROR(MOD(A1384-'2) Income'!$F$13:$F$32,28),1)=0),--('2) Income'!$D$13:$D$32="Every 4 Weeks"),--('2) Income'!$F$13:$F$32&lt;=A1384),'2) Income'!$E$13:$E$32)))</f>
        <v/>
      </c>
      <c r="AG1384" s="8" t="str">
        <f>IF(A1384="","",IF(COUNTIF('2) Income'!$D$13:$D$32,"Monthly")=0,0,IF(B1384="N",SUMIFS('2) Income'!$E$13:$E$32,'2) Income'!$D$13:$D$32,"monthly",'2) Income'!$F$13:$F$32,"&lt;="&amp;$A1384,'2) Income'!$I$13:$I$32,DAY(A1384)),SUMIFS('2) Income'!$E$13:$E$32,'2) Income'!$D$13:$D$32,"monthly",'2) Income'!$F$13:$F$32,"&lt;="&amp;$A1384,'2) Income'!$I$13:$I$32,"&gt;="&amp;DAY(A1384)))))</f>
        <v/>
      </c>
      <c r="AH1384" s="8" t="str" cm="1">
        <f t="array" ref="AH1384">IF(A1384="","",IF(COUNTIF('2) Income'!$D$13:$D$32,"Yearly")=0,0,SUMPRODUCT(--('2) Income'!$D$13:$D$32="Yearly"),--('2) Income'!$F$13:$F$32&lt;=A1384),IF(B1384="N",--('2) Income'!$I$13:$I$32=DAY(A1384)),--('2) Income'!$I$13:$I$32&gt;=DAY(A1384))),--(IFERROR(MOD('2) Income'!$H$13:$H$32-MONTH(A1384)+12,12),1)=0),'2) Income'!$E$13:$E$32)))</f>
        <v/>
      </c>
      <c r="AI1384" s="8" t="str">
        <f>IF(A1384="","",IF(COUNTIF('2) Income'!$D$13:$D$32,"one-time")=0,0,SUMIFS('2) Income'!$E$13:$E$32,'2) Income'!$D$13:$D$32,"one-time",'2) Income'!$F$13:$F$32,"="&amp;$A1384)))</f>
        <v/>
      </c>
      <c r="AJ1384" s="9" t="str">
        <f t="shared" si="106"/>
        <v/>
      </c>
    </row>
    <row r="1385" spans="1:36">
      <c r="A1385" s="7" t="str">
        <f>IF(A1384="","",IF(A1384+1&lt;='1) Period'!$E$21,A1384+1,""))</f>
        <v/>
      </c>
      <c r="B1385" s="7" t="e">
        <f t="shared" si="107"/>
        <v>#VALUE!</v>
      </c>
      <c r="C1385" t="e">
        <f t="shared" si="108"/>
        <v>#VALUE!</v>
      </c>
      <c r="D1385" s="8" t="str">
        <f>IF(A1385="","",IF(TEXT(A1385,"dddd")='4) Happy Money'!$E$23,WAllowance,0))</f>
        <v/>
      </c>
      <c r="E1385" s="8" t="str">
        <f>IF(A1385="","",IF(B1385="N",SUMIF(TMonthly[Day of the Month],DAY(A1385),TMonthly[Amount]),SUMIF(TMonthly[Day of the Month],"&gt;="&amp;DAY(A1385),TMonthly[Amount])))</f>
        <v/>
      </c>
      <c r="F1385" s="8" t="str" cm="1">
        <f t="array" ref="F1385">IF(A1385="","",SUMPRODUCT(--(TYearly[Due Date]&lt;=A1385),IF(B1385="N",--(TYearly[Day]=DAY(A1385)),--(TYearly[Day]&gt;=DAY(A1385))),--(IFERROR(MOD(TYearly[Month]-MONTH(A1385)+12,12),1)=0),TYearly[Amount]))</f>
        <v/>
      </c>
      <c r="G1385" s="8" t="str">
        <f>IF(A1385="","",SUMIF(TOneTime[Due Date],A1385,TOneTime[Amount]))</f>
        <v/>
      </c>
      <c r="H1385" s="8" t="str" cm="1">
        <f t="array" ref="H1385">IF(A1385="","",IF(COUNTIF(TOther[Frequency],$H$1)=0,0,SUMPRODUCT(--(IFERROR(MOD(A1385-TOther[Start Date],7),1)=0),--(TOther[Frequency]=$H$1),--(TOther[Start Date]&lt;=A1385),--(TOther[End Date Calc]&gt;=A1385),TOther[Amount])))</f>
        <v/>
      </c>
      <c r="I1385" s="8" t="str" cm="1">
        <f t="array" ref="I1385">IF(A1385="","",IF(COUNTIF(TOther[Frequency],$I$1)=0,0,SUMPRODUCT(--(IFERROR(MOD(A1385-TOther[Start Date],14),1)=0),--(TOther[Frequency]=$I$1),--(TOther[Start Date]&lt;=A1385),--(TOther[End Date Calc]&gt;=A1385),TOther[Amount])))</f>
        <v/>
      </c>
      <c r="J1385" s="8" t="str">
        <f>IF(A1385="","",IF(COUNTIF(TOther[Frequency],$J$1)=0,0,IF(OR(DAY(A1385)=1,DAY(A1385)=15),SUMIFS(TOther[Amount],TOther[Frequency],$J$1,TOther[Start Date],"&lt;="&amp;$A1385,TOther[End Date Calc],"&gt;="&amp;A1385),0)))</f>
        <v/>
      </c>
      <c r="K1385" s="8" t="str">
        <f>IF(A1385="","",IF(COUNTIF(TOther[Frequency],$K$1)=0,0,IF(A1385=(A1385-DAY(A1385)+1+2*7-WEEKDAY(A1385-DAY(A1385)+8-4,1)),SUMIFS(TOther[Amount],TOther[Frequency],$K$1,TOther[Start Date],"&lt;="&amp;$A1385,TOther[End Date Calc],"&gt;="&amp;A1385),0)))</f>
        <v/>
      </c>
      <c r="L1385" s="8" t="str">
        <f>IF(A1385="","",IF(COUNTIF(TOther[Frequency],$L$1)=0,0,IF(A1385=(A1385-DAY(A1385)+1+3*7-WEEKDAY(A1385-DAY(A1385)+8-4,1)),SUMIFS(TOther[Amount],TOther[Frequency],$L$1,TOther[Start Date],"&lt;="&amp;$A1385,TOther[End Date Calc],"&gt;="&amp;A1385),0)))</f>
        <v/>
      </c>
      <c r="M1385" s="8" t="str">
        <f>IF(A1385="","",IF(COUNTIF(TOther[Frequency],$M$1)=0,0,IF(A1385=(A1385-DAY(A1385)+1+4*7-WEEKDAY(A1385-DAY(A1385)+8-4,1)),SUMIFS(TOther[Amount],TOther[Frequency],$M$1,TOther[Start Date],"&lt;="&amp;$A1385,TOther[End Date Calc],"&gt;="&amp;A1385),0)))</f>
        <v/>
      </c>
      <c r="N1385" s="8" t="str" cm="1">
        <f t="array" ref="N1385">IF(A1385="","",IF(COUNTIF(TOther[Frequency],$N$1)=0,0,SUMPRODUCT(--(IFERROR(MOD(A1385-TOther[Start Date],28),1)=0),--(TOther[Frequency]=$N$1),--(TOther[Start Date]&lt;=A1385),--(TOther[End Date Calc]&gt;=A1385),TOther[Amount])))</f>
        <v/>
      </c>
      <c r="O1385" s="8" t="str" cm="1">
        <f t="array" ref="O1385">IF(A1385="","",IF(COUNTIF(TOther[Frequency],$O$1)=0,0,SUMPRODUCT(--(IFERROR(MOD(A1385-TOther[Start Date],42),1)=0),--(TOther[Frequency]=$O$1),--(TOther[Start Date]&lt;=A1385),--(TOther[End Date Calc]&gt;=A1385),TOther[Amount])))</f>
        <v/>
      </c>
      <c r="P1385" s="8" t="str" cm="1">
        <f t="array" ref="P1385">IF(A1385="","",IF(COUNTIF(TOther[Frequency],$P$1)=0,0,SUMPRODUCT(--(IFERROR(MOD(A1385-TOther[Start Date],56),1)=0),--(TOther[Frequency]=$P$1),--(TOther[Start Date]&lt;=A1385),--(TOther[End Date Calc]&gt;=A1385),TOther[Amount])))</f>
        <v/>
      </c>
      <c r="Q1385" s="8" t="str">
        <f>IF(A1385="","",IF(COUNTIF(TOther[Frequency],$Q$1)=0,0,IF(B1385="N",SUMIFS(TOther[Amount],TOther[Frequency],$Q$1,TOther[Start Date],"&lt;="&amp;$A1385,TOther[End Date Calc],"&gt;="&amp;A1385,TOther[Start Day],DAY(A1385)),SUMIFS(TOther[Amount],TOther[Frequency],$Q$1,TOther[Start Date],"&lt;="&amp;$A1385,TOther[End Date Calc],"&gt;="&amp;A1385,TOther[Start Day],"&gt;="&amp;DAY(A1385)))))</f>
        <v/>
      </c>
      <c r="R1385" s="8" t="str" cm="1">
        <f t="array" ref="R1385">IF(A1385="","",IF(COUNTIF(TOther[Frequency],R$1)=0,0,SUMPRODUCT(--(TOther[Frequency]=R$1),--(TOther[Start Date]&lt;=A1385),--(TOther[End Date Calc]&gt;=A1385),IF(B1385="N",--(TOther[Start Day]=DAY(A1385)),--(TOther[Start Day]&gt;=DAY(A1385))),--(IFERROR(MOD(TOther[Start Month]-MONTH(A1385)+2,2),1)=0),TOther[Amount])))</f>
        <v/>
      </c>
      <c r="S1385" s="8" t="str" cm="1">
        <f t="array" ref="S1385">IF(A1385="","",IF(COUNTIF(TOther[Frequency],S$1)=0,0,SUMPRODUCT(--(TOther[Frequency]=S$1),--(TOther[Start Date]&lt;=A1385),--(TOther[End Date Calc]&gt;=A1385),IF(B1385="N",--(TOther[Start Day]=DAY(A1385)),--(TOther[Start Day]&gt;=DAY(A1385))),--(IFERROR(MOD(TOther[Start Month]-MONTH(A1385)+3,3),1)=0),TOther[Amount])))</f>
        <v/>
      </c>
      <c r="T1385" s="8" t="str" cm="1">
        <f t="array" ref="T1385">IF($A1385="","",IF(COUNTIF(TOther[Frequency],T$1)=0,0,SUMPRODUCT(--(TOther[Frequency]=T$1),--(TOther[Start Date]&lt;=$A1385),--(TOther[End Date Calc]&gt;=$A1385),IF($B1385="N",--(TOther[Start Day]=DAY($A1385)),--(TOther[Start Day]&gt;=DAY($A1385))),--(IFERROR(MOD(TOther[Start Month]-MONTH($A1385)+4,4),1)=0),TOther[Amount])))</f>
        <v/>
      </c>
      <c r="U1385" s="8" t="str" cm="1">
        <f t="array" ref="U1385">IF(A1385="","",IF(COUNTIF(TOther[Frequency],$U$1)=0,0,SUMPRODUCT(--(TOther[Frequency]=$U$1),--(TOther[Start Date]&lt;=A1385),--(TOther[End Date Calc]&gt;=A1385),IF(B1385="N",--(TOther[Start Day]=DAY(A1385)),--(TOther[Start Day]&gt;=DAY(A1385))),--(IFERROR(MOD(TOther[Start Month]-MONTH(A1385)+6,6),1)=0),TOther[Amount])))</f>
        <v/>
      </c>
      <c r="V1385" s="8" t="str" cm="1">
        <f t="array" ref="V1385">IF(A1385="","",IF(COUNTIF(TOther[Frequency],$V$1)=0,0,SUMPRODUCT(--(TOther[Frequency]=$V$1),--(TOther[Start Date]&lt;=A1385),--(TOther[End Date Calc]&gt;=A1385),IF(B1385="N",--(TOther[Start Day]=DAY(A1385)),--(TOther[Start Day]&gt;=DAY(A1385))),--(IFERROR(MOD(TOther[Start Month]-MONTH(A1385)+12,12),1)=0),TOther[Amount])))</f>
        <v/>
      </c>
      <c r="W1385" s="8" t="str">
        <f>IF(A1385="","",SUMIFS(TOther[Amount],TOther[Start Date],A1385,TOther[Frequency],$W$1))</f>
        <v/>
      </c>
      <c r="X1385" s="9" t="str">
        <f t="shared" si="105"/>
        <v/>
      </c>
      <c r="Y1385" s="9" t="str">
        <f t="shared" si="109"/>
        <v/>
      </c>
      <c r="Z1385" s="8" t="str" cm="1">
        <f t="array" ref="Z1385">IF(A1385="","",IF(COUNTIF('2) Income'!$D$13:$D$32,"Weekly")=0,0,SUMPRODUCT(--(IFERROR(MOD(A1385-'2) Income'!$F$13:$F$32,7),1)=0),--('2) Income'!$D$13:$D$32="Weekly"),--('2) Income'!$F$13:$F$32&lt;=A1385),'2) Income'!$E$13:$E$32)))</f>
        <v/>
      </c>
      <c r="AA1385" s="8" t="str" cm="1">
        <f t="array" ref="AA1385">IF(A1385="","",IF(COUNTIF('2) Income'!$D$13:$D$32,"Every Other Week")=0,0,SUMPRODUCT(--(IFERROR(MOD(A1385-'2) Income'!$F$13:$F$32,14),1)=0),--('2) Income'!$D$13:$D$32="Every Other Week"),--('2) Income'!$F$13:$F$32&lt;=A1385),'2) Income'!$E$13:$E$32)))</f>
        <v/>
      </c>
      <c r="AB1385" s="8" t="str">
        <f>IF(A1385="","",IF(COUNTIF('2) Income'!$D$13:$D$32,"1st and 15th")=0,0,IF(OR(DAY(A1385)=1,DAY(A1385)=15),SUMIFS('2) Income'!$E$13:$E$32,'2) Income'!$D$13:$D$32,"1st and 15th",'2) Income'!$F$13:$F$32,"&lt;="&amp;$A1385),0)))</f>
        <v/>
      </c>
      <c r="AC1385" s="8" t="str">
        <f>IF(A1385="","",IF(COUNTIF('2) Income'!$D$13:$D$32,"2nd Wednesday")=0,0,IF(A1385=(A1385-DAY(A1385)+1+2*7-WEEKDAY(A1385-DAY(A1385)+8-4,1)),SUMIFS('2) Income'!$E$13:$E$32,'2) Income'!$D$13:$D$32,"2nd Wednesday",'2) Income'!$F$13:$F$32,"&lt;="&amp;$A1385),0)))</f>
        <v/>
      </c>
      <c r="AD1385" s="8" t="str">
        <f>IF(A1385="","",IF(COUNTIF('2) Income'!$D$13:$D$32,"3rd Wednesday")=0,0,IF(A1385=(A1385-DAY(A1385)+1+3*7-WEEKDAY(A1385-DAY(A1385)+8-4,1)),SUMIFS('2) Income'!$E$13:$E$32,'2) Income'!$D$13:$D$32,"3rd Wednesday",'2) Income'!$F$13:$F$32,"&lt;="&amp;$A1385),0)))</f>
        <v/>
      </c>
      <c r="AE1385" s="8" t="str">
        <f>IF(A1385="","",IF(COUNTIF('2) Income'!$D$13:$D$32,"4th Wednesday")=0,0,IF(A1385=(A1385-DAY(A1385)+1+4*7-WEEKDAY(A1385-DAY(A1385)+8-4,1)),SUMIFS('2) Income'!$E$13:$E$32,'2) Income'!$D$13:$D$32,"4th Wednesday",'2) Income'!$F$13:$F$32,"&lt;="&amp;$A1385),0)))</f>
        <v/>
      </c>
      <c r="AF1385" s="8" t="str" cm="1">
        <f t="array" ref="AF1385">IF(A1385="","",IF(COUNTIF('2) Income'!$D$13:$D$32,"Every 4 Weeks")=0,0,SUMPRODUCT(--(IFERROR(MOD(A1385-'2) Income'!$F$13:$F$32,28),1)=0),--('2) Income'!$D$13:$D$32="Every 4 Weeks"),--('2) Income'!$F$13:$F$32&lt;=A1385),'2) Income'!$E$13:$E$32)))</f>
        <v/>
      </c>
      <c r="AG1385" s="8" t="str">
        <f>IF(A1385="","",IF(COUNTIF('2) Income'!$D$13:$D$32,"Monthly")=0,0,IF(B1385="N",SUMIFS('2) Income'!$E$13:$E$32,'2) Income'!$D$13:$D$32,"monthly",'2) Income'!$F$13:$F$32,"&lt;="&amp;$A1385,'2) Income'!$I$13:$I$32,DAY(A1385)),SUMIFS('2) Income'!$E$13:$E$32,'2) Income'!$D$13:$D$32,"monthly",'2) Income'!$F$13:$F$32,"&lt;="&amp;$A1385,'2) Income'!$I$13:$I$32,"&gt;="&amp;DAY(A1385)))))</f>
        <v/>
      </c>
      <c r="AH1385" s="8" t="str" cm="1">
        <f t="array" ref="AH1385">IF(A1385="","",IF(COUNTIF('2) Income'!$D$13:$D$32,"Yearly")=0,0,SUMPRODUCT(--('2) Income'!$D$13:$D$32="Yearly"),--('2) Income'!$F$13:$F$32&lt;=A1385),IF(B1385="N",--('2) Income'!$I$13:$I$32=DAY(A1385)),--('2) Income'!$I$13:$I$32&gt;=DAY(A1385))),--(IFERROR(MOD('2) Income'!$H$13:$H$32-MONTH(A1385)+12,12),1)=0),'2) Income'!$E$13:$E$32)))</f>
        <v/>
      </c>
      <c r="AI1385" s="8" t="str">
        <f>IF(A1385="","",IF(COUNTIF('2) Income'!$D$13:$D$32,"one-time")=0,0,SUMIFS('2) Income'!$E$13:$E$32,'2) Income'!$D$13:$D$32,"one-time",'2) Income'!$F$13:$F$32,"="&amp;$A1385)))</f>
        <v/>
      </c>
      <c r="AJ1385" s="9" t="str">
        <f t="shared" si="106"/>
        <v/>
      </c>
    </row>
    <row r="1386" spans="1:36">
      <c r="A1386" s="7" t="str">
        <f>IF(A1385="","",IF(A1385+1&lt;='1) Period'!$E$21,A1385+1,""))</f>
        <v/>
      </c>
      <c r="B1386" s="7" t="e">
        <f t="shared" si="107"/>
        <v>#VALUE!</v>
      </c>
      <c r="C1386" t="e">
        <f t="shared" si="108"/>
        <v>#VALUE!</v>
      </c>
      <c r="D1386" s="8" t="str">
        <f>IF(A1386="","",IF(TEXT(A1386,"dddd")='4) Happy Money'!$E$23,WAllowance,0))</f>
        <v/>
      </c>
      <c r="E1386" s="8" t="str">
        <f>IF(A1386="","",IF(B1386="N",SUMIF(TMonthly[Day of the Month],DAY(A1386),TMonthly[Amount]),SUMIF(TMonthly[Day of the Month],"&gt;="&amp;DAY(A1386),TMonthly[Amount])))</f>
        <v/>
      </c>
      <c r="F1386" s="8" t="str" cm="1">
        <f t="array" ref="F1386">IF(A1386="","",SUMPRODUCT(--(TYearly[Due Date]&lt;=A1386),IF(B1386="N",--(TYearly[Day]=DAY(A1386)),--(TYearly[Day]&gt;=DAY(A1386))),--(IFERROR(MOD(TYearly[Month]-MONTH(A1386)+12,12),1)=0),TYearly[Amount]))</f>
        <v/>
      </c>
      <c r="G1386" s="8" t="str">
        <f>IF(A1386="","",SUMIF(TOneTime[Due Date],A1386,TOneTime[Amount]))</f>
        <v/>
      </c>
      <c r="H1386" s="8" t="str" cm="1">
        <f t="array" ref="H1386">IF(A1386="","",IF(COUNTIF(TOther[Frequency],$H$1)=0,0,SUMPRODUCT(--(IFERROR(MOD(A1386-TOther[Start Date],7),1)=0),--(TOther[Frequency]=$H$1),--(TOther[Start Date]&lt;=A1386),--(TOther[End Date Calc]&gt;=A1386),TOther[Amount])))</f>
        <v/>
      </c>
      <c r="I1386" s="8" t="str" cm="1">
        <f t="array" ref="I1386">IF(A1386="","",IF(COUNTIF(TOther[Frequency],$I$1)=0,0,SUMPRODUCT(--(IFERROR(MOD(A1386-TOther[Start Date],14),1)=0),--(TOther[Frequency]=$I$1),--(TOther[Start Date]&lt;=A1386),--(TOther[End Date Calc]&gt;=A1386),TOther[Amount])))</f>
        <v/>
      </c>
      <c r="J1386" s="8" t="str">
        <f>IF(A1386="","",IF(COUNTIF(TOther[Frequency],$J$1)=0,0,IF(OR(DAY(A1386)=1,DAY(A1386)=15),SUMIFS(TOther[Amount],TOther[Frequency],$J$1,TOther[Start Date],"&lt;="&amp;$A1386,TOther[End Date Calc],"&gt;="&amp;A1386),0)))</f>
        <v/>
      </c>
      <c r="K1386" s="8" t="str">
        <f>IF(A1386="","",IF(COUNTIF(TOther[Frequency],$K$1)=0,0,IF(A1386=(A1386-DAY(A1386)+1+2*7-WEEKDAY(A1386-DAY(A1386)+8-4,1)),SUMIFS(TOther[Amount],TOther[Frequency],$K$1,TOther[Start Date],"&lt;="&amp;$A1386,TOther[End Date Calc],"&gt;="&amp;A1386),0)))</f>
        <v/>
      </c>
      <c r="L1386" s="8" t="str">
        <f>IF(A1386="","",IF(COUNTIF(TOther[Frequency],$L$1)=0,0,IF(A1386=(A1386-DAY(A1386)+1+3*7-WEEKDAY(A1386-DAY(A1386)+8-4,1)),SUMIFS(TOther[Amount],TOther[Frequency],$L$1,TOther[Start Date],"&lt;="&amp;$A1386,TOther[End Date Calc],"&gt;="&amp;A1386),0)))</f>
        <v/>
      </c>
      <c r="M1386" s="8" t="str">
        <f>IF(A1386="","",IF(COUNTIF(TOther[Frequency],$M$1)=0,0,IF(A1386=(A1386-DAY(A1386)+1+4*7-WEEKDAY(A1386-DAY(A1386)+8-4,1)),SUMIFS(TOther[Amount],TOther[Frequency],$M$1,TOther[Start Date],"&lt;="&amp;$A1386,TOther[End Date Calc],"&gt;="&amp;A1386),0)))</f>
        <v/>
      </c>
      <c r="N1386" s="8" t="str" cm="1">
        <f t="array" ref="N1386">IF(A1386="","",IF(COUNTIF(TOther[Frequency],$N$1)=0,0,SUMPRODUCT(--(IFERROR(MOD(A1386-TOther[Start Date],28),1)=0),--(TOther[Frequency]=$N$1),--(TOther[Start Date]&lt;=A1386),--(TOther[End Date Calc]&gt;=A1386),TOther[Amount])))</f>
        <v/>
      </c>
      <c r="O1386" s="8" t="str" cm="1">
        <f t="array" ref="O1386">IF(A1386="","",IF(COUNTIF(TOther[Frequency],$O$1)=0,0,SUMPRODUCT(--(IFERROR(MOD(A1386-TOther[Start Date],42),1)=0),--(TOther[Frequency]=$O$1),--(TOther[Start Date]&lt;=A1386),--(TOther[End Date Calc]&gt;=A1386),TOther[Amount])))</f>
        <v/>
      </c>
      <c r="P1386" s="8" t="str" cm="1">
        <f t="array" ref="P1386">IF(A1386="","",IF(COUNTIF(TOther[Frequency],$P$1)=0,0,SUMPRODUCT(--(IFERROR(MOD(A1386-TOther[Start Date],56),1)=0),--(TOther[Frequency]=$P$1),--(TOther[Start Date]&lt;=A1386),--(TOther[End Date Calc]&gt;=A1386),TOther[Amount])))</f>
        <v/>
      </c>
      <c r="Q1386" s="8" t="str">
        <f>IF(A1386="","",IF(COUNTIF(TOther[Frequency],$Q$1)=0,0,IF(B1386="N",SUMIFS(TOther[Amount],TOther[Frequency],$Q$1,TOther[Start Date],"&lt;="&amp;$A1386,TOther[End Date Calc],"&gt;="&amp;A1386,TOther[Start Day],DAY(A1386)),SUMIFS(TOther[Amount],TOther[Frequency],$Q$1,TOther[Start Date],"&lt;="&amp;$A1386,TOther[End Date Calc],"&gt;="&amp;A1386,TOther[Start Day],"&gt;="&amp;DAY(A1386)))))</f>
        <v/>
      </c>
      <c r="R1386" s="8" t="str" cm="1">
        <f t="array" ref="R1386">IF(A1386="","",IF(COUNTIF(TOther[Frequency],R$1)=0,0,SUMPRODUCT(--(TOther[Frequency]=R$1),--(TOther[Start Date]&lt;=A1386),--(TOther[End Date Calc]&gt;=A1386),IF(B1386="N",--(TOther[Start Day]=DAY(A1386)),--(TOther[Start Day]&gt;=DAY(A1386))),--(IFERROR(MOD(TOther[Start Month]-MONTH(A1386)+2,2),1)=0),TOther[Amount])))</f>
        <v/>
      </c>
      <c r="S1386" s="8" t="str" cm="1">
        <f t="array" ref="S1386">IF(A1386="","",IF(COUNTIF(TOther[Frequency],S$1)=0,0,SUMPRODUCT(--(TOther[Frequency]=S$1),--(TOther[Start Date]&lt;=A1386),--(TOther[End Date Calc]&gt;=A1386),IF(B1386="N",--(TOther[Start Day]=DAY(A1386)),--(TOther[Start Day]&gt;=DAY(A1386))),--(IFERROR(MOD(TOther[Start Month]-MONTH(A1386)+3,3),1)=0),TOther[Amount])))</f>
        <v/>
      </c>
      <c r="T1386" s="8" t="str" cm="1">
        <f t="array" ref="T1386">IF($A1386="","",IF(COUNTIF(TOther[Frequency],T$1)=0,0,SUMPRODUCT(--(TOther[Frequency]=T$1),--(TOther[Start Date]&lt;=$A1386),--(TOther[End Date Calc]&gt;=$A1386),IF($B1386="N",--(TOther[Start Day]=DAY($A1386)),--(TOther[Start Day]&gt;=DAY($A1386))),--(IFERROR(MOD(TOther[Start Month]-MONTH($A1386)+4,4),1)=0),TOther[Amount])))</f>
        <v/>
      </c>
      <c r="U1386" s="8" t="str" cm="1">
        <f t="array" ref="U1386">IF(A1386="","",IF(COUNTIF(TOther[Frequency],$U$1)=0,0,SUMPRODUCT(--(TOther[Frequency]=$U$1),--(TOther[Start Date]&lt;=A1386),--(TOther[End Date Calc]&gt;=A1386),IF(B1386="N",--(TOther[Start Day]=DAY(A1386)),--(TOther[Start Day]&gt;=DAY(A1386))),--(IFERROR(MOD(TOther[Start Month]-MONTH(A1386)+6,6),1)=0),TOther[Amount])))</f>
        <v/>
      </c>
      <c r="V1386" s="8" t="str" cm="1">
        <f t="array" ref="V1386">IF(A1386="","",IF(COUNTIF(TOther[Frequency],$V$1)=0,0,SUMPRODUCT(--(TOther[Frequency]=$V$1),--(TOther[Start Date]&lt;=A1386),--(TOther[End Date Calc]&gt;=A1386),IF(B1386="N",--(TOther[Start Day]=DAY(A1386)),--(TOther[Start Day]&gt;=DAY(A1386))),--(IFERROR(MOD(TOther[Start Month]-MONTH(A1386)+12,12),1)=0),TOther[Amount])))</f>
        <v/>
      </c>
      <c r="W1386" s="8" t="str">
        <f>IF(A1386="","",SUMIFS(TOther[Amount],TOther[Start Date],A1386,TOther[Frequency],$W$1))</f>
        <v/>
      </c>
      <c r="X1386" s="9" t="str">
        <f t="shared" si="105"/>
        <v/>
      </c>
      <c r="Y1386" s="9" t="str">
        <f t="shared" si="109"/>
        <v/>
      </c>
      <c r="Z1386" s="8" t="str" cm="1">
        <f t="array" ref="Z1386">IF(A1386="","",IF(COUNTIF('2) Income'!$D$13:$D$32,"Weekly")=0,0,SUMPRODUCT(--(IFERROR(MOD(A1386-'2) Income'!$F$13:$F$32,7),1)=0),--('2) Income'!$D$13:$D$32="Weekly"),--('2) Income'!$F$13:$F$32&lt;=A1386),'2) Income'!$E$13:$E$32)))</f>
        <v/>
      </c>
      <c r="AA1386" s="8" t="str" cm="1">
        <f t="array" ref="AA1386">IF(A1386="","",IF(COUNTIF('2) Income'!$D$13:$D$32,"Every Other Week")=0,0,SUMPRODUCT(--(IFERROR(MOD(A1386-'2) Income'!$F$13:$F$32,14),1)=0),--('2) Income'!$D$13:$D$32="Every Other Week"),--('2) Income'!$F$13:$F$32&lt;=A1386),'2) Income'!$E$13:$E$32)))</f>
        <v/>
      </c>
      <c r="AB1386" s="8" t="str">
        <f>IF(A1386="","",IF(COUNTIF('2) Income'!$D$13:$D$32,"1st and 15th")=0,0,IF(OR(DAY(A1386)=1,DAY(A1386)=15),SUMIFS('2) Income'!$E$13:$E$32,'2) Income'!$D$13:$D$32,"1st and 15th",'2) Income'!$F$13:$F$32,"&lt;="&amp;$A1386),0)))</f>
        <v/>
      </c>
      <c r="AC1386" s="8" t="str">
        <f>IF(A1386="","",IF(COUNTIF('2) Income'!$D$13:$D$32,"2nd Wednesday")=0,0,IF(A1386=(A1386-DAY(A1386)+1+2*7-WEEKDAY(A1386-DAY(A1386)+8-4,1)),SUMIFS('2) Income'!$E$13:$E$32,'2) Income'!$D$13:$D$32,"2nd Wednesday",'2) Income'!$F$13:$F$32,"&lt;="&amp;$A1386),0)))</f>
        <v/>
      </c>
      <c r="AD1386" s="8" t="str">
        <f>IF(A1386="","",IF(COUNTIF('2) Income'!$D$13:$D$32,"3rd Wednesday")=0,0,IF(A1386=(A1386-DAY(A1386)+1+3*7-WEEKDAY(A1386-DAY(A1386)+8-4,1)),SUMIFS('2) Income'!$E$13:$E$32,'2) Income'!$D$13:$D$32,"3rd Wednesday",'2) Income'!$F$13:$F$32,"&lt;="&amp;$A1386),0)))</f>
        <v/>
      </c>
      <c r="AE1386" s="8" t="str">
        <f>IF(A1386="","",IF(COUNTIF('2) Income'!$D$13:$D$32,"4th Wednesday")=0,0,IF(A1386=(A1386-DAY(A1386)+1+4*7-WEEKDAY(A1386-DAY(A1386)+8-4,1)),SUMIFS('2) Income'!$E$13:$E$32,'2) Income'!$D$13:$D$32,"4th Wednesday",'2) Income'!$F$13:$F$32,"&lt;="&amp;$A1386),0)))</f>
        <v/>
      </c>
      <c r="AF1386" s="8" t="str" cm="1">
        <f t="array" ref="AF1386">IF(A1386="","",IF(COUNTIF('2) Income'!$D$13:$D$32,"Every 4 Weeks")=0,0,SUMPRODUCT(--(IFERROR(MOD(A1386-'2) Income'!$F$13:$F$32,28),1)=0),--('2) Income'!$D$13:$D$32="Every 4 Weeks"),--('2) Income'!$F$13:$F$32&lt;=A1386),'2) Income'!$E$13:$E$32)))</f>
        <v/>
      </c>
      <c r="AG1386" s="8" t="str">
        <f>IF(A1386="","",IF(COUNTIF('2) Income'!$D$13:$D$32,"Monthly")=0,0,IF(B1386="N",SUMIFS('2) Income'!$E$13:$E$32,'2) Income'!$D$13:$D$32,"monthly",'2) Income'!$F$13:$F$32,"&lt;="&amp;$A1386,'2) Income'!$I$13:$I$32,DAY(A1386)),SUMIFS('2) Income'!$E$13:$E$32,'2) Income'!$D$13:$D$32,"monthly",'2) Income'!$F$13:$F$32,"&lt;="&amp;$A1386,'2) Income'!$I$13:$I$32,"&gt;="&amp;DAY(A1386)))))</f>
        <v/>
      </c>
      <c r="AH1386" s="8" t="str" cm="1">
        <f t="array" ref="AH1386">IF(A1386="","",IF(COUNTIF('2) Income'!$D$13:$D$32,"Yearly")=0,0,SUMPRODUCT(--('2) Income'!$D$13:$D$32="Yearly"),--('2) Income'!$F$13:$F$32&lt;=A1386),IF(B1386="N",--('2) Income'!$I$13:$I$32=DAY(A1386)),--('2) Income'!$I$13:$I$32&gt;=DAY(A1386))),--(IFERROR(MOD('2) Income'!$H$13:$H$32-MONTH(A1386)+12,12),1)=0),'2) Income'!$E$13:$E$32)))</f>
        <v/>
      </c>
      <c r="AI1386" s="8" t="str">
        <f>IF(A1386="","",IF(COUNTIF('2) Income'!$D$13:$D$32,"one-time")=0,0,SUMIFS('2) Income'!$E$13:$E$32,'2) Income'!$D$13:$D$32,"one-time",'2) Income'!$F$13:$F$32,"="&amp;$A1386)))</f>
        <v/>
      </c>
      <c r="AJ1386" s="9" t="str">
        <f t="shared" si="106"/>
        <v/>
      </c>
    </row>
    <row r="1387" spans="1:36">
      <c r="A1387" s="7" t="str">
        <f>IF(A1386="","",IF(A1386+1&lt;='1) Period'!$E$21,A1386+1,""))</f>
        <v/>
      </c>
      <c r="B1387" s="7" t="e">
        <f t="shared" si="107"/>
        <v>#VALUE!</v>
      </c>
      <c r="C1387" t="e">
        <f t="shared" si="108"/>
        <v>#VALUE!</v>
      </c>
      <c r="D1387" s="8" t="str">
        <f>IF(A1387="","",IF(TEXT(A1387,"dddd")='4) Happy Money'!$E$23,WAllowance,0))</f>
        <v/>
      </c>
      <c r="E1387" s="8" t="str">
        <f>IF(A1387="","",IF(B1387="N",SUMIF(TMonthly[Day of the Month],DAY(A1387),TMonthly[Amount]),SUMIF(TMonthly[Day of the Month],"&gt;="&amp;DAY(A1387),TMonthly[Amount])))</f>
        <v/>
      </c>
      <c r="F1387" s="8" t="str" cm="1">
        <f t="array" ref="F1387">IF(A1387="","",SUMPRODUCT(--(TYearly[Due Date]&lt;=A1387),IF(B1387="N",--(TYearly[Day]=DAY(A1387)),--(TYearly[Day]&gt;=DAY(A1387))),--(IFERROR(MOD(TYearly[Month]-MONTH(A1387)+12,12),1)=0),TYearly[Amount]))</f>
        <v/>
      </c>
      <c r="G1387" s="8" t="str">
        <f>IF(A1387="","",SUMIF(TOneTime[Due Date],A1387,TOneTime[Amount]))</f>
        <v/>
      </c>
      <c r="H1387" s="8" t="str" cm="1">
        <f t="array" ref="H1387">IF(A1387="","",IF(COUNTIF(TOther[Frequency],$H$1)=0,0,SUMPRODUCT(--(IFERROR(MOD(A1387-TOther[Start Date],7),1)=0),--(TOther[Frequency]=$H$1),--(TOther[Start Date]&lt;=A1387),--(TOther[End Date Calc]&gt;=A1387),TOther[Amount])))</f>
        <v/>
      </c>
      <c r="I1387" s="8" t="str" cm="1">
        <f t="array" ref="I1387">IF(A1387="","",IF(COUNTIF(TOther[Frequency],$I$1)=0,0,SUMPRODUCT(--(IFERROR(MOD(A1387-TOther[Start Date],14),1)=0),--(TOther[Frequency]=$I$1),--(TOther[Start Date]&lt;=A1387),--(TOther[End Date Calc]&gt;=A1387),TOther[Amount])))</f>
        <v/>
      </c>
      <c r="J1387" s="8" t="str">
        <f>IF(A1387="","",IF(COUNTIF(TOther[Frequency],$J$1)=0,0,IF(OR(DAY(A1387)=1,DAY(A1387)=15),SUMIFS(TOther[Amount],TOther[Frequency],$J$1,TOther[Start Date],"&lt;="&amp;$A1387,TOther[End Date Calc],"&gt;="&amp;A1387),0)))</f>
        <v/>
      </c>
      <c r="K1387" s="8" t="str">
        <f>IF(A1387="","",IF(COUNTIF(TOther[Frequency],$K$1)=0,0,IF(A1387=(A1387-DAY(A1387)+1+2*7-WEEKDAY(A1387-DAY(A1387)+8-4,1)),SUMIFS(TOther[Amount],TOther[Frequency],$K$1,TOther[Start Date],"&lt;="&amp;$A1387,TOther[End Date Calc],"&gt;="&amp;A1387),0)))</f>
        <v/>
      </c>
      <c r="L1387" s="8" t="str">
        <f>IF(A1387="","",IF(COUNTIF(TOther[Frequency],$L$1)=0,0,IF(A1387=(A1387-DAY(A1387)+1+3*7-WEEKDAY(A1387-DAY(A1387)+8-4,1)),SUMIFS(TOther[Amount],TOther[Frequency],$L$1,TOther[Start Date],"&lt;="&amp;$A1387,TOther[End Date Calc],"&gt;="&amp;A1387),0)))</f>
        <v/>
      </c>
      <c r="M1387" s="8" t="str">
        <f>IF(A1387="","",IF(COUNTIF(TOther[Frequency],$M$1)=0,0,IF(A1387=(A1387-DAY(A1387)+1+4*7-WEEKDAY(A1387-DAY(A1387)+8-4,1)),SUMIFS(TOther[Amount],TOther[Frequency],$M$1,TOther[Start Date],"&lt;="&amp;$A1387,TOther[End Date Calc],"&gt;="&amp;A1387),0)))</f>
        <v/>
      </c>
      <c r="N1387" s="8" t="str" cm="1">
        <f t="array" ref="N1387">IF(A1387="","",IF(COUNTIF(TOther[Frequency],$N$1)=0,0,SUMPRODUCT(--(IFERROR(MOD(A1387-TOther[Start Date],28),1)=0),--(TOther[Frequency]=$N$1),--(TOther[Start Date]&lt;=A1387),--(TOther[End Date Calc]&gt;=A1387),TOther[Amount])))</f>
        <v/>
      </c>
      <c r="O1387" s="8" t="str" cm="1">
        <f t="array" ref="O1387">IF(A1387="","",IF(COUNTIF(TOther[Frequency],$O$1)=0,0,SUMPRODUCT(--(IFERROR(MOD(A1387-TOther[Start Date],42),1)=0),--(TOther[Frequency]=$O$1),--(TOther[Start Date]&lt;=A1387),--(TOther[End Date Calc]&gt;=A1387),TOther[Amount])))</f>
        <v/>
      </c>
      <c r="P1387" s="8" t="str" cm="1">
        <f t="array" ref="P1387">IF(A1387="","",IF(COUNTIF(TOther[Frequency],$P$1)=0,0,SUMPRODUCT(--(IFERROR(MOD(A1387-TOther[Start Date],56),1)=0),--(TOther[Frequency]=$P$1),--(TOther[Start Date]&lt;=A1387),--(TOther[End Date Calc]&gt;=A1387),TOther[Amount])))</f>
        <v/>
      </c>
      <c r="Q1387" s="8" t="str">
        <f>IF(A1387="","",IF(COUNTIF(TOther[Frequency],$Q$1)=0,0,IF(B1387="N",SUMIFS(TOther[Amount],TOther[Frequency],$Q$1,TOther[Start Date],"&lt;="&amp;$A1387,TOther[End Date Calc],"&gt;="&amp;A1387,TOther[Start Day],DAY(A1387)),SUMIFS(TOther[Amount],TOther[Frequency],$Q$1,TOther[Start Date],"&lt;="&amp;$A1387,TOther[End Date Calc],"&gt;="&amp;A1387,TOther[Start Day],"&gt;="&amp;DAY(A1387)))))</f>
        <v/>
      </c>
      <c r="R1387" s="8" t="str" cm="1">
        <f t="array" ref="R1387">IF(A1387="","",IF(COUNTIF(TOther[Frequency],R$1)=0,0,SUMPRODUCT(--(TOther[Frequency]=R$1),--(TOther[Start Date]&lt;=A1387),--(TOther[End Date Calc]&gt;=A1387),IF(B1387="N",--(TOther[Start Day]=DAY(A1387)),--(TOther[Start Day]&gt;=DAY(A1387))),--(IFERROR(MOD(TOther[Start Month]-MONTH(A1387)+2,2),1)=0),TOther[Amount])))</f>
        <v/>
      </c>
      <c r="S1387" s="8" t="str" cm="1">
        <f t="array" ref="S1387">IF(A1387="","",IF(COUNTIF(TOther[Frequency],S$1)=0,0,SUMPRODUCT(--(TOther[Frequency]=S$1),--(TOther[Start Date]&lt;=A1387),--(TOther[End Date Calc]&gt;=A1387),IF(B1387="N",--(TOther[Start Day]=DAY(A1387)),--(TOther[Start Day]&gt;=DAY(A1387))),--(IFERROR(MOD(TOther[Start Month]-MONTH(A1387)+3,3),1)=0),TOther[Amount])))</f>
        <v/>
      </c>
      <c r="T1387" s="8" t="str" cm="1">
        <f t="array" ref="T1387">IF($A1387="","",IF(COUNTIF(TOther[Frequency],T$1)=0,0,SUMPRODUCT(--(TOther[Frequency]=T$1),--(TOther[Start Date]&lt;=$A1387),--(TOther[End Date Calc]&gt;=$A1387),IF($B1387="N",--(TOther[Start Day]=DAY($A1387)),--(TOther[Start Day]&gt;=DAY($A1387))),--(IFERROR(MOD(TOther[Start Month]-MONTH($A1387)+4,4),1)=0),TOther[Amount])))</f>
        <v/>
      </c>
      <c r="U1387" s="8" t="str" cm="1">
        <f t="array" ref="U1387">IF(A1387="","",IF(COUNTIF(TOther[Frequency],$U$1)=0,0,SUMPRODUCT(--(TOther[Frequency]=$U$1),--(TOther[Start Date]&lt;=A1387),--(TOther[End Date Calc]&gt;=A1387),IF(B1387="N",--(TOther[Start Day]=DAY(A1387)),--(TOther[Start Day]&gt;=DAY(A1387))),--(IFERROR(MOD(TOther[Start Month]-MONTH(A1387)+6,6),1)=0),TOther[Amount])))</f>
        <v/>
      </c>
      <c r="V1387" s="8" t="str" cm="1">
        <f t="array" ref="V1387">IF(A1387="","",IF(COUNTIF(TOther[Frequency],$V$1)=0,0,SUMPRODUCT(--(TOther[Frequency]=$V$1),--(TOther[Start Date]&lt;=A1387),--(TOther[End Date Calc]&gt;=A1387),IF(B1387="N",--(TOther[Start Day]=DAY(A1387)),--(TOther[Start Day]&gt;=DAY(A1387))),--(IFERROR(MOD(TOther[Start Month]-MONTH(A1387)+12,12),1)=0),TOther[Amount])))</f>
        <v/>
      </c>
      <c r="W1387" s="8" t="str">
        <f>IF(A1387="","",SUMIFS(TOther[Amount],TOther[Start Date],A1387,TOther[Frequency],$W$1))</f>
        <v/>
      </c>
      <c r="X1387" s="9" t="str">
        <f t="shared" si="105"/>
        <v/>
      </c>
      <c r="Y1387" s="9" t="str">
        <f t="shared" si="109"/>
        <v/>
      </c>
      <c r="Z1387" s="8" t="str" cm="1">
        <f t="array" ref="Z1387">IF(A1387="","",IF(COUNTIF('2) Income'!$D$13:$D$32,"Weekly")=0,0,SUMPRODUCT(--(IFERROR(MOD(A1387-'2) Income'!$F$13:$F$32,7),1)=0),--('2) Income'!$D$13:$D$32="Weekly"),--('2) Income'!$F$13:$F$32&lt;=A1387),'2) Income'!$E$13:$E$32)))</f>
        <v/>
      </c>
      <c r="AA1387" s="8" t="str" cm="1">
        <f t="array" ref="AA1387">IF(A1387="","",IF(COUNTIF('2) Income'!$D$13:$D$32,"Every Other Week")=0,0,SUMPRODUCT(--(IFERROR(MOD(A1387-'2) Income'!$F$13:$F$32,14),1)=0),--('2) Income'!$D$13:$D$32="Every Other Week"),--('2) Income'!$F$13:$F$32&lt;=A1387),'2) Income'!$E$13:$E$32)))</f>
        <v/>
      </c>
      <c r="AB1387" s="8" t="str">
        <f>IF(A1387="","",IF(COUNTIF('2) Income'!$D$13:$D$32,"1st and 15th")=0,0,IF(OR(DAY(A1387)=1,DAY(A1387)=15),SUMIFS('2) Income'!$E$13:$E$32,'2) Income'!$D$13:$D$32,"1st and 15th",'2) Income'!$F$13:$F$32,"&lt;="&amp;$A1387),0)))</f>
        <v/>
      </c>
      <c r="AC1387" s="8" t="str">
        <f>IF(A1387="","",IF(COUNTIF('2) Income'!$D$13:$D$32,"2nd Wednesday")=0,0,IF(A1387=(A1387-DAY(A1387)+1+2*7-WEEKDAY(A1387-DAY(A1387)+8-4,1)),SUMIFS('2) Income'!$E$13:$E$32,'2) Income'!$D$13:$D$32,"2nd Wednesday",'2) Income'!$F$13:$F$32,"&lt;="&amp;$A1387),0)))</f>
        <v/>
      </c>
      <c r="AD1387" s="8" t="str">
        <f>IF(A1387="","",IF(COUNTIF('2) Income'!$D$13:$D$32,"3rd Wednesday")=0,0,IF(A1387=(A1387-DAY(A1387)+1+3*7-WEEKDAY(A1387-DAY(A1387)+8-4,1)),SUMIFS('2) Income'!$E$13:$E$32,'2) Income'!$D$13:$D$32,"3rd Wednesday",'2) Income'!$F$13:$F$32,"&lt;="&amp;$A1387),0)))</f>
        <v/>
      </c>
      <c r="AE1387" s="8" t="str">
        <f>IF(A1387="","",IF(COUNTIF('2) Income'!$D$13:$D$32,"4th Wednesday")=0,0,IF(A1387=(A1387-DAY(A1387)+1+4*7-WEEKDAY(A1387-DAY(A1387)+8-4,1)),SUMIFS('2) Income'!$E$13:$E$32,'2) Income'!$D$13:$D$32,"4th Wednesday",'2) Income'!$F$13:$F$32,"&lt;="&amp;$A1387),0)))</f>
        <v/>
      </c>
      <c r="AF1387" s="8" t="str" cm="1">
        <f t="array" ref="AF1387">IF(A1387="","",IF(COUNTIF('2) Income'!$D$13:$D$32,"Every 4 Weeks")=0,0,SUMPRODUCT(--(IFERROR(MOD(A1387-'2) Income'!$F$13:$F$32,28),1)=0),--('2) Income'!$D$13:$D$32="Every 4 Weeks"),--('2) Income'!$F$13:$F$32&lt;=A1387),'2) Income'!$E$13:$E$32)))</f>
        <v/>
      </c>
      <c r="AG1387" s="8" t="str">
        <f>IF(A1387="","",IF(COUNTIF('2) Income'!$D$13:$D$32,"Monthly")=0,0,IF(B1387="N",SUMIFS('2) Income'!$E$13:$E$32,'2) Income'!$D$13:$D$32,"monthly",'2) Income'!$F$13:$F$32,"&lt;="&amp;$A1387,'2) Income'!$I$13:$I$32,DAY(A1387)),SUMIFS('2) Income'!$E$13:$E$32,'2) Income'!$D$13:$D$32,"monthly",'2) Income'!$F$13:$F$32,"&lt;="&amp;$A1387,'2) Income'!$I$13:$I$32,"&gt;="&amp;DAY(A1387)))))</f>
        <v/>
      </c>
      <c r="AH1387" s="8" t="str" cm="1">
        <f t="array" ref="AH1387">IF(A1387="","",IF(COUNTIF('2) Income'!$D$13:$D$32,"Yearly")=0,0,SUMPRODUCT(--('2) Income'!$D$13:$D$32="Yearly"),--('2) Income'!$F$13:$F$32&lt;=A1387),IF(B1387="N",--('2) Income'!$I$13:$I$32=DAY(A1387)),--('2) Income'!$I$13:$I$32&gt;=DAY(A1387))),--(IFERROR(MOD('2) Income'!$H$13:$H$32-MONTH(A1387)+12,12),1)=0),'2) Income'!$E$13:$E$32)))</f>
        <v/>
      </c>
      <c r="AI1387" s="8" t="str">
        <f>IF(A1387="","",IF(COUNTIF('2) Income'!$D$13:$D$32,"one-time")=0,0,SUMIFS('2) Income'!$E$13:$E$32,'2) Income'!$D$13:$D$32,"one-time",'2) Income'!$F$13:$F$32,"="&amp;$A1387)))</f>
        <v/>
      </c>
      <c r="AJ1387" s="9" t="str">
        <f t="shared" si="106"/>
        <v/>
      </c>
    </row>
    <row r="1388" spans="1:36">
      <c r="A1388" s="7" t="str">
        <f>IF(A1387="","",IF(A1387+1&lt;='1) Period'!$E$21,A1387+1,""))</f>
        <v/>
      </c>
      <c r="B1388" s="7" t="e">
        <f t="shared" si="107"/>
        <v>#VALUE!</v>
      </c>
      <c r="C1388" t="e">
        <f t="shared" si="108"/>
        <v>#VALUE!</v>
      </c>
      <c r="D1388" s="8" t="str">
        <f>IF(A1388="","",IF(TEXT(A1388,"dddd")='4) Happy Money'!$E$23,WAllowance,0))</f>
        <v/>
      </c>
      <c r="E1388" s="8" t="str">
        <f>IF(A1388="","",IF(B1388="N",SUMIF(TMonthly[Day of the Month],DAY(A1388),TMonthly[Amount]),SUMIF(TMonthly[Day of the Month],"&gt;="&amp;DAY(A1388),TMonthly[Amount])))</f>
        <v/>
      </c>
      <c r="F1388" s="8" t="str" cm="1">
        <f t="array" ref="F1388">IF(A1388="","",SUMPRODUCT(--(TYearly[Due Date]&lt;=A1388),IF(B1388="N",--(TYearly[Day]=DAY(A1388)),--(TYearly[Day]&gt;=DAY(A1388))),--(IFERROR(MOD(TYearly[Month]-MONTH(A1388)+12,12),1)=0),TYearly[Amount]))</f>
        <v/>
      </c>
      <c r="G1388" s="8" t="str">
        <f>IF(A1388="","",SUMIF(TOneTime[Due Date],A1388,TOneTime[Amount]))</f>
        <v/>
      </c>
      <c r="H1388" s="8" t="str" cm="1">
        <f t="array" ref="H1388">IF(A1388="","",IF(COUNTIF(TOther[Frequency],$H$1)=0,0,SUMPRODUCT(--(IFERROR(MOD(A1388-TOther[Start Date],7),1)=0),--(TOther[Frequency]=$H$1),--(TOther[Start Date]&lt;=A1388),--(TOther[End Date Calc]&gt;=A1388),TOther[Amount])))</f>
        <v/>
      </c>
      <c r="I1388" s="8" t="str" cm="1">
        <f t="array" ref="I1388">IF(A1388="","",IF(COUNTIF(TOther[Frequency],$I$1)=0,0,SUMPRODUCT(--(IFERROR(MOD(A1388-TOther[Start Date],14),1)=0),--(TOther[Frequency]=$I$1),--(TOther[Start Date]&lt;=A1388),--(TOther[End Date Calc]&gt;=A1388),TOther[Amount])))</f>
        <v/>
      </c>
      <c r="J1388" s="8" t="str">
        <f>IF(A1388="","",IF(COUNTIF(TOther[Frequency],$J$1)=0,0,IF(OR(DAY(A1388)=1,DAY(A1388)=15),SUMIFS(TOther[Amount],TOther[Frequency],$J$1,TOther[Start Date],"&lt;="&amp;$A1388,TOther[End Date Calc],"&gt;="&amp;A1388),0)))</f>
        <v/>
      </c>
      <c r="K1388" s="8" t="str">
        <f>IF(A1388="","",IF(COUNTIF(TOther[Frequency],$K$1)=0,0,IF(A1388=(A1388-DAY(A1388)+1+2*7-WEEKDAY(A1388-DAY(A1388)+8-4,1)),SUMIFS(TOther[Amount],TOther[Frequency],$K$1,TOther[Start Date],"&lt;="&amp;$A1388,TOther[End Date Calc],"&gt;="&amp;A1388),0)))</f>
        <v/>
      </c>
      <c r="L1388" s="8" t="str">
        <f>IF(A1388="","",IF(COUNTIF(TOther[Frequency],$L$1)=0,0,IF(A1388=(A1388-DAY(A1388)+1+3*7-WEEKDAY(A1388-DAY(A1388)+8-4,1)),SUMIFS(TOther[Amount],TOther[Frequency],$L$1,TOther[Start Date],"&lt;="&amp;$A1388,TOther[End Date Calc],"&gt;="&amp;A1388),0)))</f>
        <v/>
      </c>
      <c r="M1388" s="8" t="str">
        <f>IF(A1388="","",IF(COUNTIF(TOther[Frequency],$M$1)=0,0,IF(A1388=(A1388-DAY(A1388)+1+4*7-WEEKDAY(A1388-DAY(A1388)+8-4,1)),SUMIFS(TOther[Amount],TOther[Frequency],$M$1,TOther[Start Date],"&lt;="&amp;$A1388,TOther[End Date Calc],"&gt;="&amp;A1388),0)))</f>
        <v/>
      </c>
      <c r="N1388" s="8" t="str" cm="1">
        <f t="array" ref="N1388">IF(A1388="","",IF(COUNTIF(TOther[Frequency],$N$1)=0,0,SUMPRODUCT(--(IFERROR(MOD(A1388-TOther[Start Date],28),1)=0),--(TOther[Frequency]=$N$1),--(TOther[Start Date]&lt;=A1388),--(TOther[End Date Calc]&gt;=A1388),TOther[Amount])))</f>
        <v/>
      </c>
      <c r="O1388" s="8" t="str" cm="1">
        <f t="array" ref="O1388">IF(A1388="","",IF(COUNTIF(TOther[Frequency],$O$1)=0,0,SUMPRODUCT(--(IFERROR(MOD(A1388-TOther[Start Date],42),1)=0),--(TOther[Frequency]=$O$1),--(TOther[Start Date]&lt;=A1388),--(TOther[End Date Calc]&gt;=A1388),TOther[Amount])))</f>
        <v/>
      </c>
      <c r="P1388" s="8" t="str" cm="1">
        <f t="array" ref="P1388">IF(A1388="","",IF(COUNTIF(TOther[Frequency],$P$1)=0,0,SUMPRODUCT(--(IFERROR(MOD(A1388-TOther[Start Date],56),1)=0),--(TOther[Frequency]=$P$1),--(TOther[Start Date]&lt;=A1388),--(TOther[End Date Calc]&gt;=A1388),TOther[Amount])))</f>
        <v/>
      </c>
      <c r="Q1388" s="8" t="str">
        <f>IF(A1388="","",IF(COUNTIF(TOther[Frequency],$Q$1)=0,0,IF(B1388="N",SUMIFS(TOther[Amount],TOther[Frequency],$Q$1,TOther[Start Date],"&lt;="&amp;$A1388,TOther[End Date Calc],"&gt;="&amp;A1388,TOther[Start Day],DAY(A1388)),SUMIFS(TOther[Amount],TOther[Frequency],$Q$1,TOther[Start Date],"&lt;="&amp;$A1388,TOther[End Date Calc],"&gt;="&amp;A1388,TOther[Start Day],"&gt;="&amp;DAY(A1388)))))</f>
        <v/>
      </c>
      <c r="R1388" s="8" t="str" cm="1">
        <f t="array" ref="R1388">IF(A1388="","",IF(COUNTIF(TOther[Frequency],R$1)=0,0,SUMPRODUCT(--(TOther[Frequency]=R$1),--(TOther[Start Date]&lt;=A1388),--(TOther[End Date Calc]&gt;=A1388),IF(B1388="N",--(TOther[Start Day]=DAY(A1388)),--(TOther[Start Day]&gt;=DAY(A1388))),--(IFERROR(MOD(TOther[Start Month]-MONTH(A1388)+2,2),1)=0),TOther[Amount])))</f>
        <v/>
      </c>
      <c r="S1388" s="8" t="str" cm="1">
        <f t="array" ref="S1388">IF(A1388="","",IF(COUNTIF(TOther[Frequency],S$1)=0,0,SUMPRODUCT(--(TOther[Frequency]=S$1),--(TOther[Start Date]&lt;=A1388),--(TOther[End Date Calc]&gt;=A1388),IF(B1388="N",--(TOther[Start Day]=DAY(A1388)),--(TOther[Start Day]&gt;=DAY(A1388))),--(IFERROR(MOD(TOther[Start Month]-MONTH(A1388)+3,3),1)=0),TOther[Amount])))</f>
        <v/>
      </c>
      <c r="T1388" s="8" t="str" cm="1">
        <f t="array" ref="T1388">IF($A1388="","",IF(COUNTIF(TOther[Frequency],T$1)=0,0,SUMPRODUCT(--(TOther[Frequency]=T$1),--(TOther[Start Date]&lt;=$A1388),--(TOther[End Date Calc]&gt;=$A1388),IF($B1388="N",--(TOther[Start Day]=DAY($A1388)),--(TOther[Start Day]&gt;=DAY($A1388))),--(IFERROR(MOD(TOther[Start Month]-MONTH($A1388)+4,4),1)=0),TOther[Amount])))</f>
        <v/>
      </c>
      <c r="U1388" s="8" t="str" cm="1">
        <f t="array" ref="U1388">IF(A1388="","",IF(COUNTIF(TOther[Frequency],$U$1)=0,0,SUMPRODUCT(--(TOther[Frequency]=$U$1),--(TOther[Start Date]&lt;=A1388),--(TOther[End Date Calc]&gt;=A1388),IF(B1388="N",--(TOther[Start Day]=DAY(A1388)),--(TOther[Start Day]&gt;=DAY(A1388))),--(IFERROR(MOD(TOther[Start Month]-MONTH(A1388)+6,6),1)=0),TOther[Amount])))</f>
        <v/>
      </c>
      <c r="V1388" s="8" t="str" cm="1">
        <f t="array" ref="V1388">IF(A1388="","",IF(COUNTIF(TOther[Frequency],$V$1)=0,0,SUMPRODUCT(--(TOther[Frequency]=$V$1),--(TOther[Start Date]&lt;=A1388),--(TOther[End Date Calc]&gt;=A1388),IF(B1388="N",--(TOther[Start Day]=DAY(A1388)),--(TOther[Start Day]&gt;=DAY(A1388))),--(IFERROR(MOD(TOther[Start Month]-MONTH(A1388)+12,12),1)=0),TOther[Amount])))</f>
        <v/>
      </c>
      <c r="W1388" s="8" t="str">
        <f>IF(A1388="","",SUMIFS(TOther[Amount],TOther[Start Date],A1388,TOther[Frequency],$W$1))</f>
        <v/>
      </c>
      <c r="X1388" s="9" t="str">
        <f t="shared" si="105"/>
        <v/>
      </c>
      <c r="Y1388" s="9" t="str">
        <f t="shared" si="109"/>
        <v/>
      </c>
      <c r="Z1388" s="8" t="str" cm="1">
        <f t="array" ref="Z1388">IF(A1388="","",IF(COUNTIF('2) Income'!$D$13:$D$32,"Weekly")=0,0,SUMPRODUCT(--(IFERROR(MOD(A1388-'2) Income'!$F$13:$F$32,7),1)=0),--('2) Income'!$D$13:$D$32="Weekly"),--('2) Income'!$F$13:$F$32&lt;=A1388),'2) Income'!$E$13:$E$32)))</f>
        <v/>
      </c>
      <c r="AA1388" s="8" t="str" cm="1">
        <f t="array" ref="AA1388">IF(A1388="","",IF(COUNTIF('2) Income'!$D$13:$D$32,"Every Other Week")=0,0,SUMPRODUCT(--(IFERROR(MOD(A1388-'2) Income'!$F$13:$F$32,14),1)=0),--('2) Income'!$D$13:$D$32="Every Other Week"),--('2) Income'!$F$13:$F$32&lt;=A1388),'2) Income'!$E$13:$E$32)))</f>
        <v/>
      </c>
      <c r="AB1388" s="8" t="str">
        <f>IF(A1388="","",IF(COUNTIF('2) Income'!$D$13:$D$32,"1st and 15th")=0,0,IF(OR(DAY(A1388)=1,DAY(A1388)=15),SUMIFS('2) Income'!$E$13:$E$32,'2) Income'!$D$13:$D$32,"1st and 15th",'2) Income'!$F$13:$F$32,"&lt;="&amp;$A1388),0)))</f>
        <v/>
      </c>
      <c r="AC1388" s="8" t="str">
        <f>IF(A1388="","",IF(COUNTIF('2) Income'!$D$13:$D$32,"2nd Wednesday")=0,0,IF(A1388=(A1388-DAY(A1388)+1+2*7-WEEKDAY(A1388-DAY(A1388)+8-4,1)),SUMIFS('2) Income'!$E$13:$E$32,'2) Income'!$D$13:$D$32,"2nd Wednesday",'2) Income'!$F$13:$F$32,"&lt;="&amp;$A1388),0)))</f>
        <v/>
      </c>
      <c r="AD1388" s="8" t="str">
        <f>IF(A1388="","",IF(COUNTIF('2) Income'!$D$13:$D$32,"3rd Wednesday")=0,0,IF(A1388=(A1388-DAY(A1388)+1+3*7-WEEKDAY(A1388-DAY(A1388)+8-4,1)),SUMIFS('2) Income'!$E$13:$E$32,'2) Income'!$D$13:$D$32,"3rd Wednesday",'2) Income'!$F$13:$F$32,"&lt;="&amp;$A1388),0)))</f>
        <v/>
      </c>
      <c r="AE1388" s="8" t="str">
        <f>IF(A1388="","",IF(COUNTIF('2) Income'!$D$13:$D$32,"4th Wednesday")=0,0,IF(A1388=(A1388-DAY(A1388)+1+4*7-WEEKDAY(A1388-DAY(A1388)+8-4,1)),SUMIFS('2) Income'!$E$13:$E$32,'2) Income'!$D$13:$D$32,"4th Wednesday",'2) Income'!$F$13:$F$32,"&lt;="&amp;$A1388),0)))</f>
        <v/>
      </c>
      <c r="AF1388" s="8" t="str" cm="1">
        <f t="array" ref="AF1388">IF(A1388="","",IF(COUNTIF('2) Income'!$D$13:$D$32,"Every 4 Weeks")=0,0,SUMPRODUCT(--(IFERROR(MOD(A1388-'2) Income'!$F$13:$F$32,28),1)=0),--('2) Income'!$D$13:$D$32="Every 4 Weeks"),--('2) Income'!$F$13:$F$32&lt;=A1388),'2) Income'!$E$13:$E$32)))</f>
        <v/>
      </c>
      <c r="AG1388" s="8" t="str">
        <f>IF(A1388="","",IF(COUNTIF('2) Income'!$D$13:$D$32,"Monthly")=0,0,IF(B1388="N",SUMIFS('2) Income'!$E$13:$E$32,'2) Income'!$D$13:$D$32,"monthly",'2) Income'!$F$13:$F$32,"&lt;="&amp;$A1388,'2) Income'!$I$13:$I$32,DAY(A1388)),SUMIFS('2) Income'!$E$13:$E$32,'2) Income'!$D$13:$D$32,"monthly",'2) Income'!$F$13:$F$32,"&lt;="&amp;$A1388,'2) Income'!$I$13:$I$32,"&gt;="&amp;DAY(A1388)))))</f>
        <v/>
      </c>
      <c r="AH1388" s="8" t="str" cm="1">
        <f t="array" ref="AH1388">IF(A1388="","",IF(COUNTIF('2) Income'!$D$13:$D$32,"Yearly")=0,0,SUMPRODUCT(--('2) Income'!$D$13:$D$32="Yearly"),--('2) Income'!$F$13:$F$32&lt;=A1388),IF(B1388="N",--('2) Income'!$I$13:$I$32=DAY(A1388)),--('2) Income'!$I$13:$I$32&gt;=DAY(A1388))),--(IFERROR(MOD('2) Income'!$H$13:$H$32-MONTH(A1388)+12,12),1)=0),'2) Income'!$E$13:$E$32)))</f>
        <v/>
      </c>
      <c r="AI1388" s="8" t="str">
        <f>IF(A1388="","",IF(COUNTIF('2) Income'!$D$13:$D$32,"one-time")=0,0,SUMIFS('2) Income'!$E$13:$E$32,'2) Income'!$D$13:$D$32,"one-time",'2) Income'!$F$13:$F$32,"="&amp;$A1388)))</f>
        <v/>
      </c>
      <c r="AJ1388" s="9" t="str">
        <f t="shared" si="106"/>
        <v/>
      </c>
    </row>
    <row r="1389" spans="1:36">
      <c r="A1389" s="7" t="str">
        <f>IF(A1388="","",IF(A1388+1&lt;='1) Period'!$E$21,A1388+1,""))</f>
        <v/>
      </c>
      <c r="B1389" s="7" t="e">
        <f t="shared" si="107"/>
        <v>#VALUE!</v>
      </c>
      <c r="C1389" t="e">
        <f t="shared" si="108"/>
        <v>#VALUE!</v>
      </c>
      <c r="D1389" s="8" t="str">
        <f>IF(A1389="","",IF(TEXT(A1389,"dddd")='4) Happy Money'!$E$23,WAllowance,0))</f>
        <v/>
      </c>
      <c r="E1389" s="8" t="str">
        <f>IF(A1389="","",IF(B1389="N",SUMIF(TMonthly[Day of the Month],DAY(A1389),TMonthly[Amount]),SUMIF(TMonthly[Day of the Month],"&gt;="&amp;DAY(A1389),TMonthly[Amount])))</f>
        <v/>
      </c>
      <c r="F1389" s="8" t="str" cm="1">
        <f t="array" ref="F1389">IF(A1389="","",SUMPRODUCT(--(TYearly[Due Date]&lt;=A1389),IF(B1389="N",--(TYearly[Day]=DAY(A1389)),--(TYearly[Day]&gt;=DAY(A1389))),--(IFERROR(MOD(TYearly[Month]-MONTH(A1389)+12,12),1)=0),TYearly[Amount]))</f>
        <v/>
      </c>
      <c r="G1389" s="8" t="str">
        <f>IF(A1389="","",SUMIF(TOneTime[Due Date],A1389,TOneTime[Amount]))</f>
        <v/>
      </c>
      <c r="H1389" s="8" t="str" cm="1">
        <f t="array" ref="H1389">IF(A1389="","",IF(COUNTIF(TOther[Frequency],$H$1)=0,0,SUMPRODUCT(--(IFERROR(MOD(A1389-TOther[Start Date],7),1)=0),--(TOther[Frequency]=$H$1),--(TOther[Start Date]&lt;=A1389),--(TOther[End Date Calc]&gt;=A1389),TOther[Amount])))</f>
        <v/>
      </c>
      <c r="I1389" s="8" t="str" cm="1">
        <f t="array" ref="I1389">IF(A1389="","",IF(COUNTIF(TOther[Frequency],$I$1)=0,0,SUMPRODUCT(--(IFERROR(MOD(A1389-TOther[Start Date],14),1)=0),--(TOther[Frequency]=$I$1),--(TOther[Start Date]&lt;=A1389),--(TOther[End Date Calc]&gt;=A1389),TOther[Amount])))</f>
        <v/>
      </c>
      <c r="J1389" s="8" t="str">
        <f>IF(A1389="","",IF(COUNTIF(TOther[Frequency],$J$1)=0,0,IF(OR(DAY(A1389)=1,DAY(A1389)=15),SUMIFS(TOther[Amount],TOther[Frequency],$J$1,TOther[Start Date],"&lt;="&amp;$A1389,TOther[End Date Calc],"&gt;="&amp;A1389),0)))</f>
        <v/>
      </c>
      <c r="K1389" s="8" t="str">
        <f>IF(A1389="","",IF(COUNTIF(TOther[Frequency],$K$1)=0,0,IF(A1389=(A1389-DAY(A1389)+1+2*7-WEEKDAY(A1389-DAY(A1389)+8-4,1)),SUMIFS(TOther[Amount],TOther[Frequency],$K$1,TOther[Start Date],"&lt;="&amp;$A1389,TOther[End Date Calc],"&gt;="&amp;A1389),0)))</f>
        <v/>
      </c>
      <c r="L1389" s="8" t="str">
        <f>IF(A1389="","",IF(COUNTIF(TOther[Frequency],$L$1)=0,0,IF(A1389=(A1389-DAY(A1389)+1+3*7-WEEKDAY(A1389-DAY(A1389)+8-4,1)),SUMIFS(TOther[Amount],TOther[Frequency],$L$1,TOther[Start Date],"&lt;="&amp;$A1389,TOther[End Date Calc],"&gt;="&amp;A1389),0)))</f>
        <v/>
      </c>
      <c r="M1389" s="8" t="str">
        <f>IF(A1389="","",IF(COUNTIF(TOther[Frequency],$M$1)=0,0,IF(A1389=(A1389-DAY(A1389)+1+4*7-WEEKDAY(A1389-DAY(A1389)+8-4,1)),SUMIFS(TOther[Amount],TOther[Frequency],$M$1,TOther[Start Date],"&lt;="&amp;$A1389,TOther[End Date Calc],"&gt;="&amp;A1389),0)))</f>
        <v/>
      </c>
      <c r="N1389" s="8" t="str" cm="1">
        <f t="array" ref="N1389">IF(A1389="","",IF(COUNTIF(TOther[Frequency],$N$1)=0,0,SUMPRODUCT(--(IFERROR(MOD(A1389-TOther[Start Date],28),1)=0),--(TOther[Frequency]=$N$1),--(TOther[Start Date]&lt;=A1389),--(TOther[End Date Calc]&gt;=A1389),TOther[Amount])))</f>
        <v/>
      </c>
      <c r="O1389" s="8" t="str" cm="1">
        <f t="array" ref="O1389">IF(A1389="","",IF(COUNTIF(TOther[Frequency],$O$1)=0,0,SUMPRODUCT(--(IFERROR(MOD(A1389-TOther[Start Date],42),1)=0),--(TOther[Frequency]=$O$1),--(TOther[Start Date]&lt;=A1389),--(TOther[End Date Calc]&gt;=A1389),TOther[Amount])))</f>
        <v/>
      </c>
      <c r="P1389" s="8" t="str" cm="1">
        <f t="array" ref="P1389">IF(A1389="","",IF(COUNTIF(TOther[Frequency],$P$1)=0,0,SUMPRODUCT(--(IFERROR(MOD(A1389-TOther[Start Date],56),1)=0),--(TOther[Frequency]=$P$1),--(TOther[Start Date]&lt;=A1389),--(TOther[End Date Calc]&gt;=A1389),TOther[Amount])))</f>
        <v/>
      </c>
      <c r="Q1389" s="8" t="str">
        <f>IF(A1389="","",IF(COUNTIF(TOther[Frequency],$Q$1)=0,0,IF(B1389="N",SUMIFS(TOther[Amount],TOther[Frequency],$Q$1,TOther[Start Date],"&lt;="&amp;$A1389,TOther[End Date Calc],"&gt;="&amp;A1389,TOther[Start Day],DAY(A1389)),SUMIFS(TOther[Amount],TOther[Frequency],$Q$1,TOther[Start Date],"&lt;="&amp;$A1389,TOther[End Date Calc],"&gt;="&amp;A1389,TOther[Start Day],"&gt;="&amp;DAY(A1389)))))</f>
        <v/>
      </c>
      <c r="R1389" s="8" t="str" cm="1">
        <f t="array" ref="R1389">IF(A1389="","",IF(COUNTIF(TOther[Frequency],R$1)=0,0,SUMPRODUCT(--(TOther[Frequency]=R$1),--(TOther[Start Date]&lt;=A1389),--(TOther[End Date Calc]&gt;=A1389),IF(B1389="N",--(TOther[Start Day]=DAY(A1389)),--(TOther[Start Day]&gt;=DAY(A1389))),--(IFERROR(MOD(TOther[Start Month]-MONTH(A1389)+2,2),1)=0),TOther[Amount])))</f>
        <v/>
      </c>
      <c r="S1389" s="8" t="str" cm="1">
        <f t="array" ref="S1389">IF(A1389="","",IF(COUNTIF(TOther[Frequency],S$1)=0,0,SUMPRODUCT(--(TOther[Frequency]=S$1),--(TOther[Start Date]&lt;=A1389),--(TOther[End Date Calc]&gt;=A1389),IF(B1389="N",--(TOther[Start Day]=DAY(A1389)),--(TOther[Start Day]&gt;=DAY(A1389))),--(IFERROR(MOD(TOther[Start Month]-MONTH(A1389)+3,3),1)=0),TOther[Amount])))</f>
        <v/>
      </c>
      <c r="T1389" s="8" t="str" cm="1">
        <f t="array" ref="T1389">IF($A1389="","",IF(COUNTIF(TOther[Frequency],T$1)=0,0,SUMPRODUCT(--(TOther[Frequency]=T$1),--(TOther[Start Date]&lt;=$A1389),--(TOther[End Date Calc]&gt;=$A1389),IF($B1389="N",--(TOther[Start Day]=DAY($A1389)),--(TOther[Start Day]&gt;=DAY($A1389))),--(IFERROR(MOD(TOther[Start Month]-MONTH($A1389)+4,4),1)=0),TOther[Amount])))</f>
        <v/>
      </c>
      <c r="U1389" s="8" t="str" cm="1">
        <f t="array" ref="U1389">IF(A1389="","",IF(COUNTIF(TOther[Frequency],$U$1)=0,0,SUMPRODUCT(--(TOther[Frequency]=$U$1),--(TOther[Start Date]&lt;=A1389),--(TOther[End Date Calc]&gt;=A1389),IF(B1389="N",--(TOther[Start Day]=DAY(A1389)),--(TOther[Start Day]&gt;=DAY(A1389))),--(IFERROR(MOD(TOther[Start Month]-MONTH(A1389)+6,6),1)=0),TOther[Amount])))</f>
        <v/>
      </c>
      <c r="V1389" s="8" t="str" cm="1">
        <f t="array" ref="V1389">IF(A1389="","",IF(COUNTIF(TOther[Frequency],$V$1)=0,0,SUMPRODUCT(--(TOther[Frequency]=$V$1),--(TOther[Start Date]&lt;=A1389),--(TOther[End Date Calc]&gt;=A1389),IF(B1389="N",--(TOther[Start Day]=DAY(A1389)),--(TOther[Start Day]&gt;=DAY(A1389))),--(IFERROR(MOD(TOther[Start Month]-MONTH(A1389)+12,12),1)=0),TOther[Amount])))</f>
        <v/>
      </c>
      <c r="W1389" s="8" t="str">
        <f>IF(A1389="","",SUMIFS(TOther[Amount],TOther[Start Date],A1389,TOther[Frequency],$W$1))</f>
        <v/>
      </c>
      <c r="X1389" s="9" t="str">
        <f t="shared" si="105"/>
        <v/>
      </c>
      <c r="Y1389" s="9" t="str">
        <f t="shared" si="109"/>
        <v/>
      </c>
      <c r="Z1389" s="8" t="str" cm="1">
        <f t="array" ref="Z1389">IF(A1389="","",IF(COUNTIF('2) Income'!$D$13:$D$32,"Weekly")=0,0,SUMPRODUCT(--(IFERROR(MOD(A1389-'2) Income'!$F$13:$F$32,7),1)=0),--('2) Income'!$D$13:$D$32="Weekly"),--('2) Income'!$F$13:$F$32&lt;=A1389),'2) Income'!$E$13:$E$32)))</f>
        <v/>
      </c>
      <c r="AA1389" s="8" t="str" cm="1">
        <f t="array" ref="AA1389">IF(A1389="","",IF(COUNTIF('2) Income'!$D$13:$D$32,"Every Other Week")=0,0,SUMPRODUCT(--(IFERROR(MOD(A1389-'2) Income'!$F$13:$F$32,14),1)=0),--('2) Income'!$D$13:$D$32="Every Other Week"),--('2) Income'!$F$13:$F$32&lt;=A1389),'2) Income'!$E$13:$E$32)))</f>
        <v/>
      </c>
      <c r="AB1389" s="8" t="str">
        <f>IF(A1389="","",IF(COUNTIF('2) Income'!$D$13:$D$32,"1st and 15th")=0,0,IF(OR(DAY(A1389)=1,DAY(A1389)=15),SUMIFS('2) Income'!$E$13:$E$32,'2) Income'!$D$13:$D$32,"1st and 15th",'2) Income'!$F$13:$F$32,"&lt;="&amp;$A1389),0)))</f>
        <v/>
      </c>
      <c r="AC1389" s="8" t="str">
        <f>IF(A1389="","",IF(COUNTIF('2) Income'!$D$13:$D$32,"2nd Wednesday")=0,0,IF(A1389=(A1389-DAY(A1389)+1+2*7-WEEKDAY(A1389-DAY(A1389)+8-4,1)),SUMIFS('2) Income'!$E$13:$E$32,'2) Income'!$D$13:$D$32,"2nd Wednesday",'2) Income'!$F$13:$F$32,"&lt;="&amp;$A1389),0)))</f>
        <v/>
      </c>
      <c r="AD1389" s="8" t="str">
        <f>IF(A1389="","",IF(COUNTIF('2) Income'!$D$13:$D$32,"3rd Wednesday")=0,0,IF(A1389=(A1389-DAY(A1389)+1+3*7-WEEKDAY(A1389-DAY(A1389)+8-4,1)),SUMIFS('2) Income'!$E$13:$E$32,'2) Income'!$D$13:$D$32,"3rd Wednesday",'2) Income'!$F$13:$F$32,"&lt;="&amp;$A1389),0)))</f>
        <v/>
      </c>
      <c r="AE1389" s="8" t="str">
        <f>IF(A1389="","",IF(COUNTIF('2) Income'!$D$13:$D$32,"4th Wednesday")=0,0,IF(A1389=(A1389-DAY(A1389)+1+4*7-WEEKDAY(A1389-DAY(A1389)+8-4,1)),SUMIFS('2) Income'!$E$13:$E$32,'2) Income'!$D$13:$D$32,"4th Wednesday",'2) Income'!$F$13:$F$32,"&lt;="&amp;$A1389),0)))</f>
        <v/>
      </c>
      <c r="AF1389" s="8" t="str" cm="1">
        <f t="array" ref="AF1389">IF(A1389="","",IF(COUNTIF('2) Income'!$D$13:$D$32,"Every 4 Weeks")=0,0,SUMPRODUCT(--(IFERROR(MOD(A1389-'2) Income'!$F$13:$F$32,28),1)=0),--('2) Income'!$D$13:$D$32="Every 4 Weeks"),--('2) Income'!$F$13:$F$32&lt;=A1389),'2) Income'!$E$13:$E$32)))</f>
        <v/>
      </c>
      <c r="AG1389" s="8" t="str">
        <f>IF(A1389="","",IF(COUNTIF('2) Income'!$D$13:$D$32,"Monthly")=0,0,IF(B1389="N",SUMIFS('2) Income'!$E$13:$E$32,'2) Income'!$D$13:$D$32,"monthly",'2) Income'!$F$13:$F$32,"&lt;="&amp;$A1389,'2) Income'!$I$13:$I$32,DAY(A1389)),SUMIFS('2) Income'!$E$13:$E$32,'2) Income'!$D$13:$D$32,"monthly",'2) Income'!$F$13:$F$32,"&lt;="&amp;$A1389,'2) Income'!$I$13:$I$32,"&gt;="&amp;DAY(A1389)))))</f>
        <v/>
      </c>
      <c r="AH1389" s="8" t="str" cm="1">
        <f t="array" ref="AH1389">IF(A1389="","",IF(COUNTIF('2) Income'!$D$13:$D$32,"Yearly")=0,0,SUMPRODUCT(--('2) Income'!$D$13:$D$32="Yearly"),--('2) Income'!$F$13:$F$32&lt;=A1389),IF(B1389="N",--('2) Income'!$I$13:$I$32=DAY(A1389)),--('2) Income'!$I$13:$I$32&gt;=DAY(A1389))),--(IFERROR(MOD('2) Income'!$H$13:$H$32-MONTH(A1389)+12,12),1)=0),'2) Income'!$E$13:$E$32)))</f>
        <v/>
      </c>
      <c r="AI1389" s="8" t="str">
        <f>IF(A1389="","",IF(COUNTIF('2) Income'!$D$13:$D$32,"one-time")=0,0,SUMIFS('2) Income'!$E$13:$E$32,'2) Income'!$D$13:$D$32,"one-time",'2) Income'!$F$13:$F$32,"="&amp;$A1389)))</f>
        <v/>
      </c>
      <c r="AJ1389" s="9" t="str">
        <f t="shared" si="106"/>
        <v/>
      </c>
    </row>
    <row r="1390" spans="1:36">
      <c r="A1390" s="7" t="str">
        <f>IF(A1389="","",IF(A1389+1&lt;='1) Period'!$E$21,A1389+1,""))</f>
        <v/>
      </c>
      <c r="B1390" s="7" t="e">
        <f t="shared" si="107"/>
        <v>#VALUE!</v>
      </c>
      <c r="C1390" t="e">
        <f t="shared" si="108"/>
        <v>#VALUE!</v>
      </c>
      <c r="D1390" s="8" t="str">
        <f>IF(A1390="","",IF(TEXT(A1390,"dddd")='4) Happy Money'!$E$23,WAllowance,0))</f>
        <v/>
      </c>
      <c r="E1390" s="8" t="str">
        <f>IF(A1390="","",IF(B1390="N",SUMIF(TMonthly[Day of the Month],DAY(A1390),TMonthly[Amount]),SUMIF(TMonthly[Day of the Month],"&gt;="&amp;DAY(A1390),TMonthly[Amount])))</f>
        <v/>
      </c>
      <c r="F1390" s="8" t="str" cm="1">
        <f t="array" ref="F1390">IF(A1390="","",SUMPRODUCT(--(TYearly[Due Date]&lt;=A1390),IF(B1390="N",--(TYearly[Day]=DAY(A1390)),--(TYearly[Day]&gt;=DAY(A1390))),--(IFERROR(MOD(TYearly[Month]-MONTH(A1390)+12,12),1)=0),TYearly[Amount]))</f>
        <v/>
      </c>
      <c r="G1390" s="8" t="str">
        <f>IF(A1390="","",SUMIF(TOneTime[Due Date],A1390,TOneTime[Amount]))</f>
        <v/>
      </c>
      <c r="H1390" s="8" t="str" cm="1">
        <f t="array" ref="H1390">IF(A1390="","",IF(COUNTIF(TOther[Frequency],$H$1)=0,0,SUMPRODUCT(--(IFERROR(MOD(A1390-TOther[Start Date],7),1)=0),--(TOther[Frequency]=$H$1),--(TOther[Start Date]&lt;=A1390),--(TOther[End Date Calc]&gt;=A1390),TOther[Amount])))</f>
        <v/>
      </c>
      <c r="I1390" s="8" t="str" cm="1">
        <f t="array" ref="I1390">IF(A1390="","",IF(COUNTIF(TOther[Frequency],$I$1)=0,0,SUMPRODUCT(--(IFERROR(MOD(A1390-TOther[Start Date],14),1)=0),--(TOther[Frequency]=$I$1),--(TOther[Start Date]&lt;=A1390),--(TOther[End Date Calc]&gt;=A1390),TOther[Amount])))</f>
        <v/>
      </c>
      <c r="J1390" s="8" t="str">
        <f>IF(A1390="","",IF(COUNTIF(TOther[Frequency],$J$1)=0,0,IF(OR(DAY(A1390)=1,DAY(A1390)=15),SUMIFS(TOther[Amount],TOther[Frequency],$J$1,TOther[Start Date],"&lt;="&amp;$A1390,TOther[End Date Calc],"&gt;="&amp;A1390),0)))</f>
        <v/>
      </c>
      <c r="K1390" s="8" t="str">
        <f>IF(A1390="","",IF(COUNTIF(TOther[Frequency],$K$1)=0,0,IF(A1390=(A1390-DAY(A1390)+1+2*7-WEEKDAY(A1390-DAY(A1390)+8-4,1)),SUMIFS(TOther[Amount],TOther[Frequency],$K$1,TOther[Start Date],"&lt;="&amp;$A1390,TOther[End Date Calc],"&gt;="&amp;A1390),0)))</f>
        <v/>
      </c>
      <c r="L1390" s="8" t="str">
        <f>IF(A1390="","",IF(COUNTIF(TOther[Frequency],$L$1)=0,0,IF(A1390=(A1390-DAY(A1390)+1+3*7-WEEKDAY(A1390-DAY(A1390)+8-4,1)),SUMIFS(TOther[Amount],TOther[Frequency],$L$1,TOther[Start Date],"&lt;="&amp;$A1390,TOther[End Date Calc],"&gt;="&amp;A1390),0)))</f>
        <v/>
      </c>
      <c r="M1390" s="8" t="str">
        <f>IF(A1390="","",IF(COUNTIF(TOther[Frequency],$M$1)=0,0,IF(A1390=(A1390-DAY(A1390)+1+4*7-WEEKDAY(A1390-DAY(A1390)+8-4,1)),SUMIFS(TOther[Amount],TOther[Frequency],$M$1,TOther[Start Date],"&lt;="&amp;$A1390,TOther[End Date Calc],"&gt;="&amp;A1390),0)))</f>
        <v/>
      </c>
      <c r="N1390" s="8" t="str" cm="1">
        <f t="array" ref="N1390">IF(A1390="","",IF(COUNTIF(TOther[Frequency],$N$1)=0,0,SUMPRODUCT(--(IFERROR(MOD(A1390-TOther[Start Date],28),1)=0),--(TOther[Frequency]=$N$1),--(TOther[Start Date]&lt;=A1390),--(TOther[End Date Calc]&gt;=A1390),TOther[Amount])))</f>
        <v/>
      </c>
      <c r="O1390" s="8" t="str" cm="1">
        <f t="array" ref="O1390">IF(A1390="","",IF(COUNTIF(TOther[Frequency],$O$1)=0,0,SUMPRODUCT(--(IFERROR(MOD(A1390-TOther[Start Date],42),1)=0),--(TOther[Frequency]=$O$1),--(TOther[Start Date]&lt;=A1390),--(TOther[End Date Calc]&gt;=A1390),TOther[Amount])))</f>
        <v/>
      </c>
      <c r="P1390" s="8" t="str" cm="1">
        <f t="array" ref="P1390">IF(A1390="","",IF(COUNTIF(TOther[Frequency],$P$1)=0,0,SUMPRODUCT(--(IFERROR(MOD(A1390-TOther[Start Date],56),1)=0),--(TOther[Frequency]=$P$1),--(TOther[Start Date]&lt;=A1390),--(TOther[End Date Calc]&gt;=A1390),TOther[Amount])))</f>
        <v/>
      </c>
      <c r="Q1390" s="8" t="str">
        <f>IF(A1390="","",IF(COUNTIF(TOther[Frequency],$Q$1)=0,0,IF(B1390="N",SUMIFS(TOther[Amount],TOther[Frequency],$Q$1,TOther[Start Date],"&lt;="&amp;$A1390,TOther[End Date Calc],"&gt;="&amp;A1390,TOther[Start Day],DAY(A1390)),SUMIFS(TOther[Amount],TOther[Frequency],$Q$1,TOther[Start Date],"&lt;="&amp;$A1390,TOther[End Date Calc],"&gt;="&amp;A1390,TOther[Start Day],"&gt;="&amp;DAY(A1390)))))</f>
        <v/>
      </c>
      <c r="R1390" s="8" t="str" cm="1">
        <f t="array" ref="R1390">IF(A1390="","",IF(COUNTIF(TOther[Frequency],R$1)=0,0,SUMPRODUCT(--(TOther[Frequency]=R$1),--(TOther[Start Date]&lt;=A1390),--(TOther[End Date Calc]&gt;=A1390),IF(B1390="N",--(TOther[Start Day]=DAY(A1390)),--(TOther[Start Day]&gt;=DAY(A1390))),--(IFERROR(MOD(TOther[Start Month]-MONTH(A1390)+2,2),1)=0),TOther[Amount])))</f>
        <v/>
      </c>
      <c r="S1390" s="8" t="str" cm="1">
        <f t="array" ref="S1390">IF(A1390="","",IF(COUNTIF(TOther[Frequency],S$1)=0,0,SUMPRODUCT(--(TOther[Frequency]=S$1),--(TOther[Start Date]&lt;=A1390),--(TOther[End Date Calc]&gt;=A1390),IF(B1390="N",--(TOther[Start Day]=DAY(A1390)),--(TOther[Start Day]&gt;=DAY(A1390))),--(IFERROR(MOD(TOther[Start Month]-MONTH(A1390)+3,3),1)=0),TOther[Amount])))</f>
        <v/>
      </c>
      <c r="T1390" s="8" t="str" cm="1">
        <f t="array" ref="T1390">IF($A1390="","",IF(COUNTIF(TOther[Frequency],T$1)=0,0,SUMPRODUCT(--(TOther[Frequency]=T$1),--(TOther[Start Date]&lt;=$A1390),--(TOther[End Date Calc]&gt;=$A1390),IF($B1390="N",--(TOther[Start Day]=DAY($A1390)),--(TOther[Start Day]&gt;=DAY($A1390))),--(IFERROR(MOD(TOther[Start Month]-MONTH($A1390)+4,4),1)=0),TOther[Amount])))</f>
        <v/>
      </c>
      <c r="U1390" s="8" t="str" cm="1">
        <f t="array" ref="U1390">IF(A1390="","",IF(COUNTIF(TOther[Frequency],$U$1)=0,0,SUMPRODUCT(--(TOther[Frequency]=$U$1),--(TOther[Start Date]&lt;=A1390),--(TOther[End Date Calc]&gt;=A1390),IF(B1390="N",--(TOther[Start Day]=DAY(A1390)),--(TOther[Start Day]&gt;=DAY(A1390))),--(IFERROR(MOD(TOther[Start Month]-MONTH(A1390)+6,6),1)=0),TOther[Amount])))</f>
        <v/>
      </c>
      <c r="V1390" s="8" t="str" cm="1">
        <f t="array" ref="V1390">IF(A1390="","",IF(COUNTIF(TOther[Frequency],$V$1)=0,0,SUMPRODUCT(--(TOther[Frequency]=$V$1),--(TOther[Start Date]&lt;=A1390),--(TOther[End Date Calc]&gt;=A1390),IF(B1390="N",--(TOther[Start Day]=DAY(A1390)),--(TOther[Start Day]&gt;=DAY(A1390))),--(IFERROR(MOD(TOther[Start Month]-MONTH(A1390)+12,12),1)=0),TOther[Amount])))</f>
        <v/>
      </c>
      <c r="W1390" s="8" t="str">
        <f>IF(A1390="","",SUMIFS(TOther[Amount],TOther[Start Date],A1390,TOther[Frequency],$W$1))</f>
        <v/>
      </c>
      <c r="X1390" s="9" t="str">
        <f t="shared" si="105"/>
        <v/>
      </c>
      <c r="Y1390" s="9" t="str">
        <f t="shared" si="109"/>
        <v/>
      </c>
      <c r="Z1390" s="8" t="str" cm="1">
        <f t="array" ref="Z1390">IF(A1390="","",IF(COUNTIF('2) Income'!$D$13:$D$32,"Weekly")=0,0,SUMPRODUCT(--(IFERROR(MOD(A1390-'2) Income'!$F$13:$F$32,7),1)=0),--('2) Income'!$D$13:$D$32="Weekly"),--('2) Income'!$F$13:$F$32&lt;=A1390),'2) Income'!$E$13:$E$32)))</f>
        <v/>
      </c>
      <c r="AA1390" s="8" t="str" cm="1">
        <f t="array" ref="AA1390">IF(A1390="","",IF(COUNTIF('2) Income'!$D$13:$D$32,"Every Other Week")=0,0,SUMPRODUCT(--(IFERROR(MOD(A1390-'2) Income'!$F$13:$F$32,14),1)=0),--('2) Income'!$D$13:$D$32="Every Other Week"),--('2) Income'!$F$13:$F$32&lt;=A1390),'2) Income'!$E$13:$E$32)))</f>
        <v/>
      </c>
      <c r="AB1390" s="8" t="str">
        <f>IF(A1390="","",IF(COUNTIF('2) Income'!$D$13:$D$32,"1st and 15th")=0,0,IF(OR(DAY(A1390)=1,DAY(A1390)=15),SUMIFS('2) Income'!$E$13:$E$32,'2) Income'!$D$13:$D$32,"1st and 15th",'2) Income'!$F$13:$F$32,"&lt;="&amp;$A1390),0)))</f>
        <v/>
      </c>
      <c r="AC1390" s="8" t="str">
        <f>IF(A1390="","",IF(COUNTIF('2) Income'!$D$13:$D$32,"2nd Wednesday")=0,0,IF(A1390=(A1390-DAY(A1390)+1+2*7-WEEKDAY(A1390-DAY(A1390)+8-4,1)),SUMIFS('2) Income'!$E$13:$E$32,'2) Income'!$D$13:$D$32,"2nd Wednesday",'2) Income'!$F$13:$F$32,"&lt;="&amp;$A1390),0)))</f>
        <v/>
      </c>
      <c r="AD1390" s="8" t="str">
        <f>IF(A1390="","",IF(COUNTIF('2) Income'!$D$13:$D$32,"3rd Wednesday")=0,0,IF(A1390=(A1390-DAY(A1390)+1+3*7-WEEKDAY(A1390-DAY(A1390)+8-4,1)),SUMIFS('2) Income'!$E$13:$E$32,'2) Income'!$D$13:$D$32,"3rd Wednesday",'2) Income'!$F$13:$F$32,"&lt;="&amp;$A1390),0)))</f>
        <v/>
      </c>
      <c r="AE1390" s="8" t="str">
        <f>IF(A1390="","",IF(COUNTIF('2) Income'!$D$13:$D$32,"4th Wednesday")=0,0,IF(A1390=(A1390-DAY(A1390)+1+4*7-WEEKDAY(A1390-DAY(A1390)+8-4,1)),SUMIFS('2) Income'!$E$13:$E$32,'2) Income'!$D$13:$D$32,"4th Wednesday",'2) Income'!$F$13:$F$32,"&lt;="&amp;$A1390),0)))</f>
        <v/>
      </c>
      <c r="AF1390" s="8" t="str" cm="1">
        <f t="array" ref="AF1390">IF(A1390="","",IF(COUNTIF('2) Income'!$D$13:$D$32,"Every 4 Weeks")=0,0,SUMPRODUCT(--(IFERROR(MOD(A1390-'2) Income'!$F$13:$F$32,28),1)=0),--('2) Income'!$D$13:$D$32="Every 4 Weeks"),--('2) Income'!$F$13:$F$32&lt;=A1390),'2) Income'!$E$13:$E$32)))</f>
        <v/>
      </c>
      <c r="AG1390" s="8" t="str">
        <f>IF(A1390="","",IF(COUNTIF('2) Income'!$D$13:$D$32,"Monthly")=0,0,IF(B1390="N",SUMIFS('2) Income'!$E$13:$E$32,'2) Income'!$D$13:$D$32,"monthly",'2) Income'!$F$13:$F$32,"&lt;="&amp;$A1390,'2) Income'!$I$13:$I$32,DAY(A1390)),SUMIFS('2) Income'!$E$13:$E$32,'2) Income'!$D$13:$D$32,"monthly",'2) Income'!$F$13:$F$32,"&lt;="&amp;$A1390,'2) Income'!$I$13:$I$32,"&gt;="&amp;DAY(A1390)))))</f>
        <v/>
      </c>
      <c r="AH1390" s="8" t="str" cm="1">
        <f t="array" ref="AH1390">IF(A1390="","",IF(COUNTIF('2) Income'!$D$13:$D$32,"Yearly")=0,0,SUMPRODUCT(--('2) Income'!$D$13:$D$32="Yearly"),--('2) Income'!$F$13:$F$32&lt;=A1390),IF(B1390="N",--('2) Income'!$I$13:$I$32=DAY(A1390)),--('2) Income'!$I$13:$I$32&gt;=DAY(A1390))),--(IFERROR(MOD('2) Income'!$H$13:$H$32-MONTH(A1390)+12,12),1)=0),'2) Income'!$E$13:$E$32)))</f>
        <v/>
      </c>
      <c r="AI1390" s="8" t="str">
        <f>IF(A1390="","",IF(COUNTIF('2) Income'!$D$13:$D$32,"one-time")=0,0,SUMIFS('2) Income'!$E$13:$E$32,'2) Income'!$D$13:$D$32,"one-time",'2) Income'!$F$13:$F$32,"="&amp;$A1390)))</f>
        <v/>
      </c>
      <c r="AJ1390" s="9" t="str">
        <f t="shared" si="106"/>
        <v/>
      </c>
    </row>
    <row r="1391" spans="1:36">
      <c r="A1391" s="7" t="str">
        <f>IF(A1390="","",IF(A1390+1&lt;='1) Period'!$E$21,A1390+1,""))</f>
        <v/>
      </c>
      <c r="B1391" s="7" t="e">
        <f t="shared" si="107"/>
        <v>#VALUE!</v>
      </c>
      <c r="C1391" t="e">
        <f t="shared" si="108"/>
        <v>#VALUE!</v>
      </c>
      <c r="D1391" s="8" t="str">
        <f>IF(A1391="","",IF(TEXT(A1391,"dddd")='4) Happy Money'!$E$23,WAllowance,0))</f>
        <v/>
      </c>
      <c r="E1391" s="8" t="str">
        <f>IF(A1391="","",IF(B1391="N",SUMIF(TMonthly[Day of the Month],DAY(A1391),TMonthly[Amount]),SUMIF(TMonthly[Day of the Month],"&gt;="&amp;DAY(A1391),TMonthly[Amount])))</f>
        <v/>
      </c>
      <c r="F1391" s="8" t="str" cm="1">
        <f t="array" ref="F1391">IF(A1391="","",SUMPRODUCT(--(TYearly[Due Date]&lt;=A1391),IF(B1391="N",--(TYearly[Day]=DAY(A1391)),--(TYearly[Day]&gt;=DAY(A1391))),--(IFERROR(MOD(TYearly[Month]-MONTH(A1391)+12,12),1)=0),TYearly[Amount]))</f>
        <v/>
      </c>
      <c r="G1391" s="8" t="str">
        <f>IF(A1391="","",SUMIF(TOneTime[Due Date],A1391,TOneTime[Amount]))</f>
        <v/>
      </c>
      <c r="H1391" s="8" t="str" cm="1">
        <f t="array" ref="H1391">IF(A1391="","",IF(COUNTIF(TOther[Frequency],$H$1)=0,0,SUMPRODUCT(--(IFERROR(MOD(A1391-TOther[Start Date],7),1)=0),--(TOther[Frequency]=$H$1),--(TOther[Start Date]&lt;=A1391),--(TOther[End Date Calc]&gt;=A1391),TOther[Amount])))</f>
        <v/>
      </c>
      <c r="I1391" s="8" t="str" cm="1">
        <f t="array" ref="I1391">IF(A1391="","",IF(COUNTIF(TOther[Frequency],$I$1)=0,0,SUMPRODUCT(--(IFERROR(MOD(A1391-TOther[Start Date],14),1)=0),--(TOther[Frequency]=$I$1),--(TOther[Start Date]&lt;=A1391),--(TOther[End Date Calc]&gt;=A1391),TOther[Amount])))</f>
        <v/>
      </c>
      <c r="J1391" s="8" t="str">
        <f>IF(A1391="","",IF(COUNTIF(TOther[Frequency],$J$1)=0,0,IF(OR(DAY(A1391)=1,DAY(A1391)=15),SUMIFS(TOther[Amount],TOther[Frequency],$J$1,TOther[Start Date],"&lt;="&amp;$A1391,TOther[End Date Calc],"&gt;="&amp;A1391),0)))</f>
        <v/>
      </c>
      <c r="K1391" s="8" t="str">
        <f>IF(A1391="","",IF(COUNTIF(TOther[Frequency],$K$1)=0,0,IF(A1391=(A1391-DAY(A1391)+1+2*7-WEEKDAY(A1391-DAY(A1391)+8-4,1)),SUMIFS(TOther[Amount],TOther[Frequency],$K$1,TOther[Start Date],"&lt;="&amp;$A1391,TOther[End Date Calc],"&gt;="&amp;A1391),0)))</f>
        <v/>
      </c>
      <c r="L1391" s="8" t="str">
        <f>IF(A1391="","",IF(COUNTIF(TOther[Frequency],$L$1)=0,0,IF(A1391=(A1391-DAY(A1391)+1+3*7-WEEKDAY(A1391-DAY(A1391)+8-4,1)),SUMIFS(TOther[Amount],TOther[Frequency],$L$1,TOther[Start Date],"&lt;="&amp;$A1391,TOther[End Date Calc],"&gt;="&amp;A1391),0)))</f>
        <v/>
      </c>
      <c r="M1391" s="8" t="str">
        <f>IF(A1391="","",IF(COUNTIF(TOther[Frequency],$M$1)=0,0,IF(A1391=(A1391-DAY(A1391)+1+4*7-WEEKDAY(A1391-DAY(A1391)+8-4,1)),SUMIFS(TOther[Amount],TOther[Frequency],$M$1,TOther[Start Date],"&lt;="&amp;$A1391,TOther[End Date Calc],"&gt;="&amp;A1391),0)))</f>
        <v/>
      </c>
      <c r="N1391" s="8" t="str" cm="1">
        <f t="array" ref="N1391">IF(A1391="","",IF(COUNTIF(TOther[Frequency],$N$1)=0,0,SUMPRODUCT(--(IFERROR(MOD(A1391-TOther[Start Date],28),1)=0),--(TOther[Frequency]=$N$1),--(TOther[Start Date]&lt;=A1391),--(TOther[End Date Calc]&gt;=A1391),TOther[Amount])))</f>
        <v/>
      </c>
      <c r="O1391" s="8" t="str" cm="1">
        <f t="array" ref="O1391">IF(A1391="","",IF(COUNTIF(TOther[Frequency],$O$1)=0,0,SUMPRODUCT(--(IFERROR(MOD(A1391-TOther[Start Date],42),1)=0),--(TOther[Frequency]=$O$1),--(TOther[Start Date]&lt;=A1391),--(TOther[End Date Calc]&gt;=A1391),TOther[Amount])))</f>
        <v/>
      </c>
      <c r="P1391" s="8" t="str" cm="1">
        <f t="array" ref="P1391">IF(A1391="","",IF(COUNTIF(TOther[Frequency],$P$1)=0,0,SUMPRODUCT(--(IFERROR(MOD(A1391-TOther[Start Date],56),1)=0),--(TOther[Frequency]=$P$1),--(TOther[Start Date]&lt;=A1391),--(TOther[End Date Calc]&gt;=A1391),TOther[Amount])))</f>
        <v/>
      </c>
      <c r="Q1391" s="8" t="str">
        <f>IF(A1391="","",IF(COUNTIF(TOther[Frequency],$Q$1)=0,0,IF(B1391="N",SUMIFS(TOther[Amount],TOther[Frequency],$Q$1,TOther[Start Date],"&lt;="&amp;$A1391,TOther[End Date Calc],"&gt;="&amp;A1391,TOther[Start Day],DAY(A1391)),SUMIFS(TOther[Amount],TOther[Frequency],$Q$1,TOther[Start Date],"&lt;="&amp;$A1391,TOther[End Date Calc],"&gt;="&amp;A1391,TOther[Start Day],"&gt;="&amp;DAY(A1391)))))</f>
        <v/>
      </c>
      <c r="R1391" s="8" t="str" cm="1">
        <f t="array" ref="R1391">IF(A1391="","",IF(COUNTIF(TOther[Frequency],R$1)=0,0,SUMPRODUCT(--(TOther[Frequency]=R$1),--(TOther[Start Date]&lt;=A1391),--(TOther[End Date Calc]&gt;=A1391),IF(B1391="N",--(TOther[Start Day]=DAY(A1391)),--(TOther[Start Day]&gt;=DAY(A1391))),--(IFERROR(MOD(TOther[Start Month]-MONTH(A1391)+2,2),1)=0),TOther[Amount])))</f>
        <v/>
      </c>
      <c r="S1391" s="8" t="str" cm="1">
        <f t="array" ref="S1391">IF(A1391="","",IF(COUNTIF(TOther[Frequency],S$1)=0,0,SUMPRODUCT(--(TOther[Frequency]=S$1),--(TOther[Start Date]&lt;=A1391),--(TOther[End Date Calc]&gt;=A1391),IF(B1391="N",--(TOther[Start Day]=DAY(A1391)),--(TOther[Start Day]&gt;=DAY(A1391))),--(IFERROR(MOD(TOther[Start Month]-MONTH(A1391)+3,3),1)=0),TOther[Amount])))</f>
        <v/>
      </c>
      <c r="T1391" s="8" t="str" cm="1">
        <f t="array" ref="T1391">IF($A1391="","",IF(COUNTIF(TOther[Frequency],T$1)=0,0,SUMPRODUCT(--(TOther[Frequency]=T$1),--(TOther[Start Date]&lt;=$A1391),--(TOther[End Date Calc]&gt;=$A1391),IF($B1391="N",--(TOther[Start Day]=DAY($A1391)),--(TOther[Start Day]&gt;=DAY($A1391))),--(IFERROR(MOD(TOther[Start Month]-MONTH($A1391)+4,4),1)=0),TOther[Amount])))</f>
        <v/>
      </c>
      <c r="U1391" s="8" t="str" cm="1">
        <f t="array" ref="U1391">IF(A1391="","",IF(COUNTIF(TOther[Frequency],$U$1)=0,0,SUMPRODUCT(--(TOther[Frequency]=$U$1),--(TOther[Start Date]&lt;=A1391),--(TOther[End Date Calc]&gt;=A1391),IF(B1391="N",--(TOther[Start Day]=DAY(A1391)),--(TOther[Start Day]&gt;=DAY(A1391))),--(IFERROR(MOD(TOther[Start Month]-MONTH(A1391)+6,6),1)=0),TOther[Amount])))</f>
        <v/>
      </c>
      <c r="V1391" s="8" t="str" cm="1">
        <f t="array" ref="V1391">IF(A1391="","",IF(COUNTIF(TOther[Frequency],$V$1)=0,0,SUMPRODUCT(--(TOther[Frequency]=$V$1),--(TOther[Start Date]&lt;=A1391),--(TOther[End Date Calc]&gt;=A1391),IF(B1391="N",--(TOther[Start Day]=DAY(A1391)),--(TOther[Start Day]&gt;=DAY(A1391))),--(IFERROR(MOD(TOther[Start Month]-MONTH(A1391)+12,12),1)=0),TOther[Amount])))</f>
        <v/>
      </c>
      <c r="W1391" s="8" t="str">
        <f>IF(A1391="","",SUMIFS(TOther[Amount],TOther[Start Date],A1391,TOther[Frequency],$W$1))</f>
        <v/>
      </c>
      <c r="X1391" s="9" t="str">
        <f t="shared" si="105"/>
        <v/>
      </c>
      <c r="Y1391" s="9" t="str">
        <f t="shared" si="109"/>
        <v/>
      </c>
      <c r="Z1391" s="8" t="str" cm="1">
        <f t="array" ref="Z1391">IF(A1391="","",IF(COUNTIF('2) Income'!$D$13:$D$32,"Weekly")=0,0,SUMPRODUCT(--(IFERROR(MOD(A1391-'2) Income'!$F$13:$F$32,7),1)=0),--('2) Income'!$D$13:$D$32="Weekly"),--('2) Income'!$F$13:$F$32&lt;=A1391),'2) Income'!$E$13:$E$32)))</f>
        <v/>
      </c>
      <c r="AA1391" s="8" t="str" cm="1">
        <f t="array" ref="AA1391">IF(A1391="","",IF(COUNTIF('2) Income'!$D$13:$D$32,"Every Other Week")=0,0,SUMPRODUCT(--(IFERROR(MOD(A1391-'2) Income'!$F$13:$F$32,14),1)=0),--('2) Income'!$D$13:$D$32="Every Other Week"),--('2) Income'!$F$13:$F$32&lt;=A1391),'2) Income'!$E$13:$E$32)))</f>
        <v/>
      </c>
      <c r="AB1391" s="8" t="str">
        <f>IF(A1391="","",IF(COUNTIF('2) Income'!$D$13:$D$32,"1st and 15th")=0,0,IF(OR(DAY(A1391)=1,DAY(A1391)=15),SUMIFS('2) Income'!$E$13:$E$32,'2) Income'!$D$13:$D$32,"1st and 15th",'2) Income'!$F$13:$F$32,"&lt;="&amp;$A1391),0)))</f>
        <v/>
      </c>
      <c r="AC1391" s="8" t="str">
        <f>IF(A1391="","",IF(COUNTIF('2) Income'!$D$13:$D$32,"2nd Wednesday")=0,0,IF(A1391=(A1391-DAY(A1391)+1+2*7-WEEKDAY(A1391-DAY(A1391)+8-4,1)),SUMIFS('2) Income'!$E$13:$E$32,'2) Income'!$D$13:$D$32,"2nd Wednesday",'2) Income'!$F$13:$F$32,"&lt;="&amp;$A1391),0)))</f>
        <v/>
      </c>
      <c r="AD1391" s="8" t="str">
        <f>IF(A1391="","",IF(COUNTIF('2) Income'!$D$13:$D$32,"3rd Wednesday")=0,0,IF(A1391=(A1391-DAY(A1391)+1+3*7-WEEKDAY(A1391-DAY(A1391)+8-4,1)),SUMIFS('2) Income'!$E$13:$E$32,'2) Income'!$D$13:$D$32,"3rd Wednesday",'2) Income'!$F$13:$F$32,"&lt;="&amp;$A1391),0)))</f>
        <v/>
      </c>
      <c r="AE1391" s="8" t="str">
        <f>IF(A1391="","",IF(COUNTIF('2) Income'!$D$13:$D$32,"4th Wednesday")=0,0,IF(A1391=(A1391-DAY(A1391)+1+4*7-WEEKDAY(A1391-DAY(A1391)+8-4,1)),SUMIFS('2) Income'!$E$13:$E$32,'2) Income'!$D$13:$D$32,"4th Wednesday",'2) Income'!$F$13:$F$32,"&lt;="&amp;$A1391),0)))</f>
        <v/>
      </c>
      <c r="AF1391" s="8" t="str" cm="1">
        <f t="array" ref="AF1391">IF(A1391="","",IF(COUNTIF('2) Income'!$D$13:$D$32,"Every 4 Weeks")=0,0,SUMPRODUCT(--(IFERROR(MOD(A1391-'2) Income'!$F$13:$F$32,28),1)=0),--('2) Income'!$D$13:$D$32="Every 4 Weeks"),--('2) Income'!$F$13:$F$32&lt;=A1391),'2) Income'!$E$13:$E$32)))</f>
        <v/>
      </c>
      <c r="AG1391" s="8" t="str">
        <f>IF(A1391="","",IF(COUNTIF('2) Income'!$D$13:$D$32,"Monthly")=0,0,IF(B1391="N",SUMIFS('2) Income'!$E$13:$E$32,'2) Income'!$D$13:$D$32,"monthly",'2) Income'!$F$13:$F$32,"&lt;="&amp;$A1391,'2) Income'!$I$13:$I$32,DAY(A1391)),SUMIFS('2) Income'!$E$13:$E$32,'2) Income'!$D$13:$D$32,"monthly",'2) Income'!$F$13:$F$32,"&lt;="&amp;$A1391,'2) Income'!$I$13:$I$32,"&gt;="&amp;DAY(A1391)))))</f>
        <v/>
      </c>
      <c r="AH1391" s="8" t="str" cm="1">
        <f t="array" ref="AH1391">IF(A1391="","",IF(COUNTIF('2) Income'!$D$13:$D$32,"Yearly")=0,0,SUMPRODUCT(--('2) Income'!$D$13:$D$32="Yearly"),--('2) Income'!$F$13:$F$32&lt;=A1391),IF(B1391="N",--('2) Income'!$I$13:$I$32=DAY(A1391)),--('2) Income'!$I$13:$I$32&gt;=DAY(A1391))),--(IFERROR(MOD('2) Income'!$H$13:$H$32-MONTH(A1391)+12,12),1)=0),'2) Income'!$E$13:$E$32)))</f>
        <v/>
      </c>
      <c r="AI1391" s="8" t="str">
        <f>IF(A1391="","",IF(COUNTIF('2) Income'!$D$13:$D$32,"one-time")=0,0,SUMIFS('2) Income'!$E$13:$E$32,'2) Income'!$D$13:$D$32,"one-time",'2) Income'!$F$13:$F$32,"="&amp;$A1391)))</f>
        <v/>
      </c>
      <c r="AJ1391" s="9" t="str">
        <f t="shared" si="106"/>
        <v/>
      </c>
    </row>
    <row r="1392" spans="1:36">
      <c r="A1392" s="7" t="str">
        <f>IF(A1391="","",IF(A1391+1&lt;='1) Period'!$E$21,A1391+1,""))</f>
        <v/>
      </c>
      <c r="B1392" s="7" t="e">
        <f t="shared" si="107"/>
        <v>#VALUE!</v>
      </c>
      <c r="C1392" t="e">
        <f t="shared" si="108"/>
        <v>#VALUE!</v>
      </c>
      <c r="D1392" s="8" t="str">
        <f>IF(A1392="","",IF(TEXT(A1392,"dddd")='4) Happy Money'!$E$23,WAllowance,0))</f>
        <v/>
      </c>
      <c r="E1392" s="8" t="str">
        <f>IF(A1392="","",IF(B1392="N",SUMIF(TMonthly[Day of the Month],DAY(A1392),TMonthly[Amount]),SUMIF(TMonthly[Day of the Month],"&gt;="&amp;DAY(A1392),TMonthly[Amount])))</f>
        <v/>
      </c>
      <c r="F1392" s="8" t="str" cm="1">
        <f t="array" ref="F1392">IF(A1392="","",SUMPRODUCT(--(TYearly[Due Date]&lt;=A1392),IF(B1392="N",--(TYearly[Day]=DAY(A1392)),--(TYearly[Day]&gt;=DAY(A1392))),--(IFERROR(MOD(TYearly[Month]-MONTH(A1392)+12,12),1)=0),TYearly[Amount]))</f>
        <v/>
      </c>
      <c r="G1392" s="8" t="str">
        <f>IF(A1392="","",SUMIF(TOneTime[Due Date],A1392,TOneTime[Amount]))</f>
        <v/>
      </c>
      <c r="H1392" s="8" t="str" cm="1">
        <f t="array" ref="H1392">IF(A1392="","",IF(COUNTIF(TOther[Frequency],$H$1)=0,0,SUMPRODUCT(--(IFERROR(MOD(A1392-TOther[Start Date],7),1)=0),--(TOther[Frequency]=$H$1),--(TOther[Start Date]&lt;=A1392),--(TOther[End Date Calc]&gt;=A1392),TOther[Amount])))</f>
        <v/>
      </c>
      <c r="I1392" s="8" t="str" cm="1">
        <f t="array" ref="I1392">IF(A1392="","",IF(COUNTIF(TOther[Frequency],$I$1)=0,0,SUMPRODUCT(--(IFERROR(MOD(A1392-TOther[Start Date],14),1)=0),--(TOther[Frequency]=$I$1),--(TOther[Start Date]&lt;=A1392),--(TOther[End Date Calc]&gt;=A1392),TOther[Amount])))</f>
        <v/>
      </c>
      <c r="J1392" s="8" t="str">
        <f>IF(A1392="","",IF(COUNTIF(TOther[Frequency],$J$1)=0,0,IF(OR(DAY(A1392)=1,DAY(A1392)=15),SUMIFS(TOther[Amount],TOther[Frequency],$J$1,TOther[Start Date],"&lt;="&amp;$A1392,TOther[End Date Calc],"&gt;="&amp;A1392),0)))</f>
        <v/>
      </c>
      <c r="K1392" s="8" t="str">
        <f>IF(A1392="","",IF(COUNTIF(TOther[Frequency],$K$1)=0,0,IF(A1392=(A1392-DAY(A1392)+1+2*7-WEEKDAY(A1392-DAY(A1392)+8-4,1)),SUMIFS(TOther[Amount],TOther[Frequency],$K$1,TOther[Start Date],"&lt;="&amp;$A1392,TOther[End Date Calc],"&gt;="&amp;A1392),0)))</f>
        <v/>
      </c>
      <c r="L1392" s="8" t="str">
        <f>IF(A1392="","",IF(COUNTIF(TOther[Frequency],$L$1)=0,0,IF(A1392=(A1392-DAY(A1392)+1+3*7-WEEKDAY(A1392-DAY(A1392)+8-4,1)),SUMIFS(TOther[Amount],TOther[Frequency],$L$1,TOther[Start Date],"&lt;="&amp;$A1392,TOther[End Date Calc],"&gt;="&amp;A1392),0)))</f>
        <v/>
      </c>
      <c r="M1392" s="8" t="str">
        <f>IF(A1392="","",IF(COUNTIF(TOther[Frequency],$M$1)=0,0,IF(A1392=(A1392-DAY(A1392)+1+4*7-WEEKDAY(A1392-DAY(A1392)+8-4,1)),SUMIFS(TOther[Amount],TOther[Frequency],$M$1,TOther[Start Date],"&lt;="&amp;$A1392,TOther[End Date Calc],"&gt;="&amp;A1392),0)))</f>
        <v/>
      </c>
      <c r="N1392" s="8" t="str" cm="1">
        <f t="array" ref="N1392">IF(A1392="","",IF(COUNTIF(TOther[Frequency],$N$1)=0,0,SUMPRODUCT(--(IFERROR(MOD(A1392-TOther[Start Date],28),1)=0),--(TOther[Frequency]=$N$1),--(TOther[Start Date]&lt;=A1392),--(TOther[End Date Calc]&gt;=A1392),TOther[Amount])))</f>
        <v/>
      </c>
      <c r="O1392" s="8" t="str" cm="1">
        <f t="array" ref="O1392">IF(A1392="","",IF(COUNTIF(TOther[Frequency],$O$1)=0,0,SUMPRODUCT(--(IFERROR(MOD(A1392-TOther[Start Date],42),1)=0),--(TOther[Frequency]=$O$1),--(TOther[Start Date]&lt;=A1392),--(TOther[End Date Calc]&gt;=A1392),TOther[Amount])))</f>
        <v/>
      </c>
      <c r="P1392" s="8" t="str" cm="1">
        <f t="array" ref="P1392">IF(A1392="","",IF(COUNTIF(TOther[Frequency],$P$1)=0,0,SUMPRODUCT(--(IFERROR(MOD(A1392-TOther[Start Date],56),1)=0),--(TOther[Frequency]=$P$1),--(TOther[Start Date]&lt;=A1392),--(TOther[End Date Calc]&gt;=A1392),TOther[Amount])))</f>
        <v/>
      </c>
      <c r="Q1392" s="8" t="str">
        <f>IF(A1392="","",IF(COUNTIF(TOther[Frequency],$Q$1)=0,0,IF(B1392="N",SUMIFS(TOther[Amount],TOther[Frequency],$Q$1,TOther[Start Date],"&lt;="&amp;$A1392,TOther[End Date Calc],"&gt;="&amp;A1392,TOther[Start Day],DAY(A1392)),SUMIFS(TOther[Amount],TOther[Frequency],$Q$1,TOther[Start Date],"&lt;="&amp;$A1392,TOther[End Date Calc],"&gt;="&amp;A1392,TOther[Start Day],"&gt;="&amp;DAY(A1392)))))</f>
        <v/>
      </c>
      <c r="R1392" s="8" t="str" cm="1">
        <f t="array" ref="R1392">IF(A1392="","",IF(COUNTIF(TOther[Frequency],R$1)=0,0,SUMPRODUCT(--(TOther[Frequency]=R$1),--(TOther[Start Date]&lt;=A1392),--(TOther[End Date Calc]&gt;=A1392),IF(B1392="N",--(TOther[Start Day]=DAY(A1392)),--(TOther[Start Day]&gt;=DAY(A1392))),--(IFERROR(MOD(TOther[Start Month]-MONTH(A1392)+2,2),1)=0),TOther[Amount])))</f>
        <v/>
      </c>
      <c r="S1392" s="8" t="str" cm="1">
        <f t="array" ref="S1392">IF(A1392="","",IF(COUNTIF(TOther[Frequency],S$1)=0,0,SUMPRODUCT(--(TOther[Frequency]=S$1),--(TOther[Start Date]&lt;=A1392),--(TOther[End Date Calc]&gt;=A1392),IF(B1392="N",--(TOther[Start Day]=DAY(A1392)),--(TOther[Start Day]&gt;=DAY(A1392))),--(IFERROR(MOD(TOther[Start Month]-MONTH(A1392)+3,3),1)=0),TOther[Amount])))</f>
        <v/>
      </c>
      <c r="T1392" s="8" t="str" cm="1">
        <f t="array" ref="T1392">IF($A1392="","",IF(COUNTIF(TOther[Frequency],T$1)=0,0,SUMPRODUCT(--(TOther[Frequency]=T$1),--(TOther[Start Date]&lt;=$A1392),--(TOther[End Date Calc]&gt;=$A1392),IF($B1392="N",--(TOther[Start Day]=DAY($A1392)),--(TOther[Start Day]&gt;=DAY($A1392))),--(IFERROR(MOD(TOther[Start Month]-MONTH($A1392)+4,4),1)=0),TOther[Amount])))</f>
        <v/>
      </c>
      <c r="U1392" s="8" t="str" cm="1">
        <f t="array" ref="U1392">IF(A1392="","",IF(COUNTIF(TOther[Frequency],$U$1)=0,0,SUMPRODUCT(--(TOther[Frequency]=$U$1),--(TOther[Start Date]&lt;=A1392),--(TOther[End Date Calc]&gt;=A1392),IF(B1392="N",--(TOther[Start Day]=DAY(A1392)),--(TOther[Start Day]&gt;=DAY(A1392))),--(IFERROR(MOD(TOther[Start Month]-MONTH(A1392)+6,6),1)=0),TOther[Amount])))</f>
        <v/>
      </c>
      <c r="V1392" s="8" t="str" cm="1">
        <f t="array" ref="V1392">IF(A1392="","",IF(COUNTIF(TOther[Frequency],$V$1)=0,0,SUMPRODUCT(--(TOther[Frequency]=$V$1),--(TOther[Start Date]&lt;=A1392),--(TOther[End Date Calc]&gt;=A1392),IF(B1392="N",--(TOther[Start Day]=DAY(A1392)),--(TOther[Start Day]&gt;=DAY(A1392))),--(IFERROR(MOD(TOther[Start Month]-MONTH(A1392)+12,12),1)=0),TOther[Amount])))</f>
        <v/>
      </c>
      <c r="W1392" s="8" t="str">
        <f>IF(A1392="","",SUMIFS(TOther[Amount],TOther[Start Date],A1392,TOther[Frequency],$W$1))</f>
        <v/>
      </c>
      <c r="X1392" s="9" t="str">
        <f t="shared" si="105"/>
        <v/>
      </c>
      <c r="Y1392" s="9" t="str">
        <f t="shared" si="109"/>
        <v/>
      </c>
      <c r="Z1392" s="8" t="str" cm="1">
        <f t="array" ref="Z1392">IF(A1392="","",IF(COUNTIF('2) Income'!$D$13:$D$32,"Weekly")=0,0,SUMPRODUCT(--(IFERROR(MOD(A1392-'2) Income'!$F$13:$F$32,7),1)=0),--('2) Income'!$D$13:$D$32="Weekly"),--('2) Income'!$F$13:$F$32&lt;=A1392),'2) Income'!$E$13:$E$32)))</f>
        <v/>
      </c>
      <c r="AA1392" s="8" t="str" cm="1">
        <f t="array" ref="AA1392">IF(A1392="","",IF(COUNTIF('2) Income'!$D$13:$D$32,"Every Other Week")=0,0,SUMPRODUCT(--(IFERROR(MOD(A1392-'2) Income'!$F$13:$F$32,14),1)=0),--('2) Income'!$D$13:$D$32="Every Other Week"),--('2) Income'!$F$13:$F$32&lt;=A1392),'2) Income'!$E$13:$E$32)))</f>
        <v/>
      </c>
      <c r="AB1392" s="8" t="str">
        <f>IF(A1392="","",IF(COUNTIF('2) Income'!$D$13:$D$32,"1st and 15th")=0,0,IF(OR(DAY(A1392)=1,DAY(A1392)=15),SUMIFS('2) Income'!$E$13:$E$32,'2) Income'!$D$13:$D$32,"1st and 15th",'2) Income'!$F$13:$F$32,"&lt;="&amp;$A1392),0)))</f>
        <v/>
      </c>
      <c r="AC1392" s="8" t="str">
        <f>IF(A1392="","",IF(COUNTIF('2) Income'!$D$13:$D$32,"2nd Wednesday")=0,0,IF(A1392=(A1392-DAY(A1392)+1+2*7-WEEKDAY(A1392-DAY(A1392)+8-4,1)),SUMIFS('2) Income'!$E$13:$E$32,'2) Income'!$D$13:$D$32,"2nd Wednesday",'2) Income'!$F$13:$F$32,"&lt;="&amp;$A1392),0)))</f>
        <v/>
      </c>
      <c r="AD1392" s="8" t="str">
        <f>IF(A1392="","",IF(COUNTIF('2) Income'!$D$13:$D$32,"3rd Wednesday")=0,0,IF(A1392=(A1392-DAY(A1392)+1+3*7-WEEKDAY(A1392-DAY(A1392)+8-4,1)),SUMIFS('2) Income'!$E$13:$E$32,'2) Income'!$D$13:$D$32,"3rd Wednesday",'2) Income'!$F$13:$F$32,"&lt;="&amp;$A1392),0)))</f>
        <v/>
      </c>
      <c r="AE1392" s="8" t="str">
        <f>IF(A1392="","",IF(COUNTIF('2) Income'!$D$13:$D$32,"4th Wednesday")=0,0,IF(A1392=(A1392-DAY(A1392)+1+4*7-WEEKDAY(A1392-DAY(A1392)+8-4,1)),SUMIFS('2) Income'!$E$13:$E$32,'2) Income'!$D$13:$D$32,"4th Wednesday",'2) Income'!$F$13:$F$32,"&lt;="&amp;$A1392),0)))</f>
        <v/>
      </c>
      <c r="AF1392" s="8" t="str" cm="1">
        <f t="array" ref="AF1392">IF(A1392="","",IF(COUNTIF('2) Income'!$D$13:$D$32,"Every 4 Weeks")=0,0,SUMPRODUCT(--(IFERROR(MOD(A1392-'2) Income'!$F$13:$F$32,28),1)=0),--('2) Income'!$D$13:$D$32="Every 4 Weeks"),--('2) Income'!$F$13:$F$32&lt;=A1392),'2) Income'!$E$13:$E$32)))</f>
        <v/>
      </c>
      <c r="AG1392" s="8" t="str">
        <f>IF(A1392="","",IF(COUNTIF('2) Income'!$D$13:$D$32,"Monthly")=0,0,IF(B1392="N",SUMIFS('2) Income'!$E$13:$E$32,'2) Income'!$D$13:$D$32,"monthly",'2) Income'!$F$13:$F$32,"&lt;="&amp;$A1392,'2) Income'!$I$13:$I$32,DAY(A1392)),SUMIFS('2) Income'!$E$13:$E$32,'2) Income'!$D$13:$D$32,"monthly",'2) Income'!$F$13:$F$32,"&lt;="&amp;$A1392,'2) Income'!$I$13:$I$32,"&gt;="&amp;DAY(A1392)))))</f>
        <v/>
      </c>
      <c r="AH1392" s="8" t="str" cm="1">
        <f t="array" ref="AH1392">IF(A1392="","",IF(COUNTIF('2) Income'!$D$13:$D$32,"Yearly")=0,0,SUMPRODUCT(--('2) Income'!$D$13:$D$32="Yearly"),--('2) Income'!$F$13:$F$32&lt;=A1392),IF(B1392="N",--('2) Income'!$I$13:$I$32=DAY(A1392)),--('2) Income'!$I$13:$I$32&gt;=DAY(A1392))),--(IFERROR(MOD('2) Income'!$H$13:$H$32-MONTH(A1392)+12,12),1)=0),'2) Income'!$E$13:$E$32)))</f>
        <v/>
      </c>
      <c r="AI1392" s="8" t="str">
        <f>IF(A1392="","",IF(COUNTIF('2) Income'!$D$13:$D$32,"one-time")=0,0,SUMIFS('2) Income'!$E$13:$E$32,'2) Income'!$D$13:$D$32,"one-time",'2) Income'!$F$13:$F$32,"="&amp;$A1392)))</f>
        <v/>
      </c>
      <c r="AJ1392" s="9" t="str">
        <f t="shared" si="106"/>
        <v/>
      </c>
    </row>
    <row r="1393" spans="1:36">
      <c r="A1393" s="7" t="str">
        <f>IF(A1392="","",IF(A1392+1&lt;='1) Period'!$E$21,A1392+1,""))</f>
        <v/>
      </c>
      <c r="B1393" s="7" t="e">
        <f t="shared" si="107"/>
        <v>#VALUE!</v>
      </c>
      <c r="C1393" t="e">
        <f t="shared" si="108"/>
        <v>#VALUE!</v>
      </c>
      <c r="D1393" s="8" t="str">
        <f>IF(A1393="","",IF(TEXT(A1393,"dddd")='4) Happy Money'!$E$23,WAllowance,0))</f>
        <v/>
      </c>
      <c r="E1393" s="8" t="str">
        <f>IF(A1393="","",IF(B1393="N",SUMIF(TMonthly[Day of the Month],DAY(A1393),TMonthly[Amount]),SUMIF(TMonthly[Day of the Month],"&gt;="&amp;DAY(A1393),TMonthly[Amount])))</f>
        <v/>
      </c>
      <c r="F1393" s="8" t="str" cm="1">
        <f t="array" ref="F1393">IF(A1393="","",SUMPRODUCT(--(TYearly[Due Date]&lt;=A1393),IF(B1393="N",--(TYearly[Day]=DAY(A1393)),--(TYearly[Day]&gt;=DAY(A1393))),--(IFERROR(MOD(TYearly[Month]-MONTH(A1393)+12,12),1)=0),TYearly[Amount]))</f>
        <v/>
      </c>
      <c r="G1393" s="8" t="str">
        <f>IF(A1393="","",SUMIF(TOneTime[Due Date],A1393,TOneTime[Amount]))</f>
        <v/>
      </c>
      <c r="H1393" s="8" t="str" cm="1">
        <f t="array" ref="H1393">IF(A1393="","",IF(COUNTIF(TOther[Frequency],$H$1)=0,0,SUMPRODUCT(--(IFERROR(MOD(A1393-TOther[Start Date],7),1)=0),--(TOther[Frequency]=$H$1),--(TOther[Start Date]&lt;=A1393),--(TOther[End Date Calc]&gt;=A1393),TOther[Amount])))</f>
        <v/>
      </c>
      <c r="I1393" s="8" t="str" cm="1">
        <f t="array" ref="I1393">IF(A1393="","",IF(COUNTIF(TOther[Frequency],$I$1)=0,0,SUMPRODUCT(--(IFERROR(MOD(A1393-TOther[Start Date],14),1)=0),--(TOther[Frequency]=$I$1),--(TOther[Start Date]&lt;=A1393),--(TOther[End Date Calc]&gt;=A1393),TOther[Amount])))</f>
        <v/>
      </c>
      <c r="J1393" s="8" t="str">
        <f>IF(A1393="","",IF(COUNTIF(TOther[Frequency],$J$1)=0,0,IF(OR(DAY(A1393)=1,DAY(A1393)=15),SUMIFS(TOther[Amount],TOther[Frequency],$J$1,TOther[Start Date],"&lt;="&amp;$A1393,TOther[End Date Calc],"&gt;="&amp;A1393),0)))</f>
        <v/>
      </c>
      <c r="K1393" s="8" t="str">
        <f>IF(A1393="","",IF(COUNTIF(TOther[Frequency],$K$1)=0,0,IF(A1393=(A1393-DAY(A1393)+1+2*7-WEEKDAY(A1393-DAY(A1393)+8-4,1)),SUMIFS(TOther[Amount],TOther[Frequency],$K$1,TOther[Start Date],"&lt;="&amp;$A1393,TOther[End Date Calc],"&gt;="&amp;A1393),0)))</f>
        <v/>
      </c>
      <c r="L1393" s="8" t="str">
        <f>IF(A1393="","",IF(COUNTIF(TOther[Frequency],$L$1)=0,0,IF(A1393=(A1393-DAY(A1393)+1+3*7-WEEKDAY(A1393-DAY(A1393)+8-4,1)),SUMIFS(TOther[Amount],TOther[Frequency],$L$1,TOther[Start Date],"&lt;="&amp;$A1393,TOther[End Date Calc],"&gt;="&amp;A1393),0)))</f>
        <v/>
      </c>
      <c r="M1393" s="8" t="str">
        <f>IF(A1393="","",IF(COUNTIF(TOther[Frequency],$M$1)=0,0,IF(A1393=(A1393-DAY(A1393)+1+4*7-WEEKDAY(A1393-DAY(A1393)+8-4,1)),SUMIFS(TOther[Amount],TOther[Frequency],$M$1,TOther[Start Date],"&lt;="&amp;$A1393,TOther[End Date Calc],"&gt;="&amp;A1393),0)))</f>
        <v/>
      </c>
      <c r="N1393" s="8" t="str" cm="1">
        <f t="array" ref="N1393">IF(A1393="","",IF(COUNTIF(TOther[Frequency],$N$1)=0,0,SUMPRODUCT(--(IFERROR(MOD(A1393-TOther[Start Date],28),1)=0),--(TOther[Frequency]=$N$1),--(TOther[Start Date]&lt;=A1393),--(TOther[End Date Calc]&gt;=A1393),TOther[Amount])))</f>
        <v/>
      </c>
      <c r="O1393" s="8" t="str" cm="1">
        <f t="array" ref="O1393">IF(A1393="","",IF(COUNTIF(TOther[Frequency],$O$1)=0,0,SUMPRODUCT(--(IFERROR(MOD(A1393-TOther[Start Date],42),1)=0),--(TOther[Frequency]=$O$1),--(TOther[Start Date]&lt;=A1393),--(TOther[End Date Calc]&gt;=A1393),TOther[Amount])))</f>
        <v/>
      </c>
      <c r="P1393" s="8" t="str" cm="1">
        <f t="array" ref="P1393">IF(A1393="","",IF(COUNTIF(TOther[Frequency],$P$1)=0,0,SUMPRODUCT(--(IFERROR(MOD(A1393-TOther[Start Date],56),1)=0),--(TOther[Frequency]=$P$1),--(TOther[Start Date]&lt;=A1393),--(TOther[End Date Calc]&gt;=A1393),TOther[Amount])))</f>
        <v/>
      </c>
      <c r="Q1393" s="8" t="str">
        <f>IF(A1393="","",IF(COUNTIF(TOther[Frequency],$Q$1)=0,0,IF(B1393="N",SUMIFS(TOther[Amount],TOther[Frequency],$Q$1,TOther[Start Date],"&lt;="&amp;$A1393,TOther[End Date Calc],"&gt;="&amp;A1393,TOther[Start Day],DAY(A1393)),SUMIFS(TOther[Amount],TOther[Frequency],$Q$1,TOther[Start Date],"&lt;="&amp;$A1393,TOther[End Date Calc],"&gt;="&amp;A1393,TOther[Start Day],"&gt;="&amp;DAY(A1393)))))</f>
        <v/>
      </c>
      <c r="R1393" s="8" t="str" cm="1">
        <f t="array" ref="R1393">IF(A1393="","",IF(COUNTIF(TOther[Frequency],R$1)=0,0,SUMPRODUCT(--(TOther[Frequency]=R$1),--(TOther[Start Date]&lt;=A1393),--(TOther[End Date Calc]&gt;=A1393),IF(B1393="N",--(TOther[Start Day]=DAY(A1393)),--(TOther[Start Day]&gt;=DAY(A1393))),--(IFERROR(MOD(TOther[Start Month]-MONTH(A1393)+2,2),1)=0),TOther[Amount])))</f>
        <v/>
      </c>
      <c r="S1393" s="8" t="str" cm="1">
        <f t="array" ref="S1393">IF(A1393="","",IF(COUNTIF(TOther[Frequency],S$1)=0,0,SUMPRODUCT(--(TOther[Frequency]=S$1),--(TOther[Start Date]&lt;=A1393),--(TOther[End Date Calc]&gt;=A1393),IF(B1393="N",--(TOther[Start Day]=DAY(A1393)),--(TOther[Start Day]&gt;=DAY(A1393))),--(IFERROR(MOD(TOther[Start Month]-MONTH(A1393)+3,3),1)=0),TOther[Amount])))</f>
        <v/>
      </c>
      <c r="T1393" s="8" t="str" cm="1">
        <f t="array" ref="T1393">IF($A1393="","",IF(COUNTIF(TOther[Frequency],T$1)=0,0,SUMPRODUCT(--(TOther[Frequency]=T$1),--(TOther[Start Date]&lt;=$A1393),--(TOther[End Date Calc]&gt;=$A1393),IF($B1393="N",--(TOther[Start Day]=DAY($A1393)),--(TOther[Start Day]&gt;=DAY($A1393))),--(IFERROR(MOD(TOther[Start Month]-MONTH($A1393)+4,4),1)=0),TOther[Amount])))</f>
        <v/>
      </c>
      <c r="U1393" s="8" t="str" cm="1">
        <f t="array" ref="U1393">IF(A1393="","",IF(COUNTIF(TOther[Frequency],$U$1)=0,0,SUMPRODUCT(--(TOther[Frequency]=$U$1),--(TOther[Start Date]&lt;=A1393),--(TOther[End Date Calc]&gt;=A1393),IF(B1393="N",--(TOther[Start Day]=DAY(A1393)),--(TOther[Start Day]&gt;=DAY(A1393))),--(IFERROR(MOD(TOther[Start Month]-MONTH(A1393)+6,6),1)=0),TOther[Amount])))</f>
        <v/>
      </c>
      <c r="V1393" s="8" t="str" cm="1">
        <f t="array" ref="V1393">IF(A1393="","",IF(COUNTIF(TOther[Frequency],$V$1)=0,0,SUMPRODUCT(--(TOther[Frequency]=$V$1),--(TOther[Start Date]&lt;=A1393),--(TOther[End Date Calc]&gt;=A1393),IF(B1393="N",--(TOther[Start Day]=DAY(A1393)),--(TOther[Start Day]&gt;=DAY(A1393))),--(IFERROR(MOD(TOther[Start Month]-MONTH(A1393)+12,12),1)=0),TOther[Amount])))</f>
        <v/>
      </c>
      <c r="W1393" s="8" t="str">
        <f>IF(A1393="","",SUMIFS(TOther[Amount],TOther[Start Date],A1393,TOther[Frequency],$W$1))</f>
        <v/>
      </c>
      <c r="X1393" s="9" t="str">
        <f t="shared" si="105"/>
        <v/>
      </c>
      <c r="Y1393" s="9" t="str">
        <f t="shared" si="109"/>
        <v/>
      </c>
      <c r="Z1393" s="8" t="str" cm="1">
        <f t="array" ref="Z1393">IF(A1393="","",IF(COUNTIF('2) Income'!$D$13:$D$32,"Weekly")=0,0,SUMPRODUCT(--(IFERROR(MOD(A1393-'2) Income'!$F$13:$F$32,7),1)=0),--('2) Income'!$D$13:$D$32="Weekly"),--('2) Income'!$F$13:$F$32&lt;=A1393),'2) Income'!$E$13:$E$32)))</f>
        <v/>
      </c>
      <c r="AA1393" s="8" t="str" cm="1">
        <f t="array" ref="AA1393">IF(A1393="","",IF(COUNTIF('2) Income'!$D$13:$D$32,"Every Other Week")=0,0,SUMPRODUCT(--(IFERROR(MOD(A1393-'2) Income'!$F$13:$F$32,14),1)=0),--('2) Income'!$D$13:$D$32="Every Other Week"),--('2) Income'!$F$13:$F$32&lt;=A1393),'2) Income'!$E$13:$E$32)))</f>
        <v/>
      </c>
      <c r="AB1393" s="8" t="str">
        <f>IF(A1393="","",IF(COUNTIF('2) Income'!$D$13:$D$32,"1st and 15th")=0,0,IF(OR(DAY(A1393)=1,DAY(A1393)=15),SUMIFS('2) Income'!$E$13:$E$32,'2) Income'!$D$13:$D$32,"1st and 15th",'2) Income'!$F$13:$F$32,"&lt;="&amp;$A1393),0)))</f>
        <v/>
      </c>
      <c r="AC1393" s="8" t="str">
        <f>IF(A1393="","",IF(COUNTIF('2) Income'!$D$13:$D$32,"2nd Wednesday")=0,0,IF(A1393=(A1393-DAY(A1393)+1+2*7-WEEKDAY(A1393-DAY(A1393)+8-4,1)),SUMIFS('2) Income'!$E$13:$E$32,'2) Income'!$D$13:$D$32,"2nd Wednesday",'2) Income'!$F$13:$F$32,"&lt;="&amp;$A1393),0)))</f>
        <v/>
      </c>
      <c r="AD1393" s="8" t="str">
        <f>IF(A1393="","",IF(COUNTIF('2) Income'!$D$13:$D$32,"3rd Wednesday")=0,0,IF(A1393=(A1393-DAY(A1393)+1+3*7-WEEKDAY(A1393-DAY(A1393)+8-4,1)),SUMIFS('2) Income'!$E$13:$E$32,'2) Income'!$D$13:$D$32,"3rd Wednesday",'2) Income'!$F$13:$F$32,"&lt;="&amp;$A1393),0)))</f>
        <v/>
      </c>
      <c r="AE1393" s="8" t="str">
        <f>IF(A1393="","",IF(COUNTIF('2) Income'!$D$13:$D$32,"4th Wednesday")=0,0,IF(A1393=(A1393-DAY(A1393)+1+4*7-WEEKDAY(A1393-DAY(A1393)+8-4,1)),SUMIFS('2) Income'!$E$13:$E$32,'2) Income'!$D$13:$D$32,"4th Wednesday",'2) Income'!$F$13:$F$32,"&lt;="&amp;$A1393),0)))</f>
        <v/>
      </c>
      <c r="AF1393" s="8" t="str" cm="1">
        <f t="array" ref="AF1393">IF(A1393="","",IF(COUNTIF('2) Income'!$D$13:$D$32,"Every 4 Weeks")=0,0,SUMPRODUCT(--(IFERROR(MOD(A1393-'2) Income'!$F$13:$F$32,28),1)=0),--('2) Income'!$D$13:$D$32="Every 4 Weeks"),--('2) Income'!$F$13:$F$32&lt;=A1393),'2) Income'!$E$13:$E$32)))</f>
        <v/>
      </c>
      <c r="AG1393" s="8" t="str">
        <f>IF(A1393="","",IF(COUNTIF('2) Income'!$D$13:$D$32,"Monthly")=0,0,IF(B1393="N",SUMIFS('2) Income'!$E$13:$E$32,'2) Income'!$D$13:$D$32,"monthly",'2) Income'!$F$13:$F$32,"&lt;="&amp;$A1393,'2) Income'!$I$13:$I$32,DAY(A1393)),SUMIFS('2) Income'!$E$13:$E$32,'2) Income'!$D$13:$D$32,"monthly",'2) Income'!$F$13:$F$32,"&lt;="&amp;$A1393,'2) Income'!$I$13:$I$32,"&gt;="&amp;DAY(A1393)))))</f>
        <v/>
      </c>
      <c r="AH1393" s="8" t="str" cm="1">
        <f t="array" ref="AH1393">IF(A1393="","",IF(COUNTIF('2) Income'!$D$13:$D$32,"Yearly")=0,0,SUMPRODUCT(--('2) Income'!$D$13:$D$32="Yearly"),--('2) Income'!$F$13:$F$32&lt;=A1393),IF(B1393="N",--('2) Income'!$I$13:$I$32=DAY(A1393)),--('2) Income'!$I$13:$I$32&gt;=DAY(A1393))),--(IFERROR(MOD('2) Income'!$H$13:$H$32-MONTH(A1393)+12,12),1)=0),'2) Income'!$E$13:$E$32)))</f>
        <v/>
      </c>
      <c r="AI1393" s="8" t="str">
        <f>IF(A1393="","",IF(COUNTIF('2) Income'!$D$13:$D$32,"one-time")=0,0,SUMIFS('2) Income'!$E$13:$E$32,'2) Income'!$D$13:$D$32,"one-time",'2) Income'!$F$13:$F$32,"="&amp;$A1393)))</f>
        <v/>
      </c>
      <c r="AJ1393" s="9" t="str">
        <f t="shared" si="106"/>
        <v/>
      </c>
    </row>
    <row r="1394" spans="1:36">
      <c r="A1394" s="7" t="str">
        <f>IF(A1393="","",IF(A1393+1&lt;='1) Period'!$E$21,A1393+1,""))</f>
        <v/>
      </c>
      <c r="B1394" s="7" t="e">
        <f t="shared" si="107"/>
        <v>#VALUE!</v>
      </c>
      <c r="C1394" t="e">
        <f t="shared" si="108"/>
        <v>#VALUE!</v>
      </c>
      <c r="D1394" s="8" t="str">
        <f>IF(A1394="","",IF(TEXT(A1394,"dddd")='4) Happy Money'!$E$23,WAllowance,0))</f>
        <v/>
      </c>
      <c r="E1394" s="8" t="str">
        <f>IF(A1394="","",IF(B1394="N",SUMIF(TMonthly[Day of the Month],DAY(A1394),TMonthly[Amount]),SUMIF(TMonthly[Day of the Month],"&gt;="&amp;DAY(A1394),TMonthly[Amount])))</f>
        <v/>
      </c>
      <c r="F1394" s="8" t="str" cm="1">
        <f t="array" ref="F1394">IF(A1394="","",SUMPRODUCT(--(TYearly[Due Date]&lt;=A1394),IF(B1394="N",--(TYearly[Day]=DAY(A1394)),--(TYearly[Day]&gt;=DAY(A1394))),--(IFERROR(MOD(TYearly[Month]-MONTH(A1394)+12,12),1)=0),TYearly[Amount]))</f>
        <v/>
      </c>
      <c r="G1394" s="8" t="str">
        <f>IF(A1394="","",SUMIF(TOneTime[Due Date],A1394,TOneTime[Amount]))</f>
        <v/>
      </c>
      <c r="H1394" s="8" t="str" cm="1">
        <f t="array" ref="H1394">IF(A1394="","",IF(COUNTIF(TOther[Frequency],$H$1)=0,0,SUMPRODUCT(--(IFERROR(MOD(A1394-TOther[Start Date],7),1)=0),--(TOther[Frequency]=$H$1),--(TOther[Start Date]&lt;=A1394),--(TOther[End Date Calc]&gt;=A1394),TOther[Amount])))</f>
        <v/>
      </c>
      <c r="I1394" s="8" t="str" cm="1">
        <f t="array" ref="I1394">IF(A1394="","",IF(COUNTIF(TOther[Frequency],$I$1)=0,0,SUMPRODUCT(--(IFERROR(MOD(A1394-TOther[Start Date],14),1)=0),--(TOther[Frequency]=$I$1),--(TOther[Start Date]&lt;=A1394),--(TOther[End Date Calc]&gt;=A1394),TOther[Amount])))</f>
        <v/>
      </c>
      <c r="J1394" s="8" t="str">
        <f>IF(A1394="","",IF(COUNTIF(TOther[Frequency],$J$1)=0,0,IF(OR(DAY(A1394)=1,DAY(A1394)=15),SUMIFS(TOther[Amount],TOther[Frequency],$J$1,TOther[Start Date],"&lt;="&amp;$A1394,TOther[End Date Calc],"&gt;="&amp;A1394),0)))</f>
        <v/>
      </c>
      <c r="K1394" s="8" t="str">
        <f>IF(A1394="","",IF(COUNTIF(TOther[Frequency],$K$1)=0,0,IF(A1394=(A1394-DAY(A1394)+1+2*7-WEEKDAY(A1394-DAY(A1394)+8-4,1)),SUMIFS(TOther[Amount],TOther[Frequency],$K$1,TOther[Start Date],"&lt;="&amp;$A1394,TOther[End Date Calc],"&gt;="&amp;A1394),0)))</f>
        <v/>
      </c>
      <c r="L1394" s="8" t="str">
        <f>IF(A1394="","",IF(COUNTIF(TOther[Frequency],$L$1)=0,0,IF(A1394=(A1394-DAY(A1394)+1+3*7-WEEKDAY(A1394-DAY(A1394)+8-4,1)),SUMIFS(TOther[Amount],TOther[Frequency],$L$1,TOther[Start Date],"&lt;="&amp;$A1394,TOther[End Date Calc],"&gt;="&amp;A1394),0)))</f>
        <v/>
      </c>
      <c r="M1394" s="8" t="str">
        <f>IF(A1394="","",IF(COUNTIF(TOther[Frequency],$M$1)=0,0,IF(A1394=(A1394-DAY(A1394)+1+4*7-WEEKDAY(A1394-DAY(A1394)+8-4,1)),SUMIFS(TOther[Amount],TOther[Frequency],$M$1,TOther[Start Date],"&lt;="&amp;$A1394,TOther[End Date Calc],"&gt;="&amp;A1394),0)))</f>
        <v/>
      </c>
      <c r="N1394" s="8" t="str" cm="1">
        <f t="array" ref="N1394">IF(A1394="","",IF(COUNTIF(TOther[Frequency],$N$1)=0,0,SUMPRODUCT(--(IFERROR(MOD(A1394-TOther[Start Date],28),1)=0),--(TOther[Frequency]=$N$1),--(TOther[Start Date]&lt;=A1394),--(TOther[End Date Calc]&gt;=A1394),TOther[Amount])))</f>
        <v/>
      </c>
      <c r="O1394" s="8" t="str" cm="1">
        <f t="array" ref="O1394">IF(A1394="","",IF(COUNTIF(TOther[Frequency],$O$1)=0,0,SUMPRODUCT(--(IFERROR(MOD(A1394-TOther[Start Date],42),1)=0),--(TOther[Frequency]=$O$1),--(TOther[Start Date]&lt;=A1394),--(TOther[End Date Calc]&gt;=A1394),TOther[Amount])))</f>
        <v/>
      </c>
      <c r="P1394" s="8" t="str" cm="1">
        <f t="array" ref="P1394">IF(A1394="","",IF(COUNTIF(TOther[Frequency],$P$1)=0,0,SUMPRODUCT(--(IFERROR(MOD(A1394-TOther[Start Date],56),1)=0),--(TOther[Frequency]=$P$1),--(TOther[Start Date]&lt;=A1394),--(TOther[End Date Calc]&gt;=A1394),TOther[Amount])))</f>
        <v/>
      </c>
      <c r="Q1394" s="8" t="str">
        <f>IF(A1394="","",IF(COUNTIF(TOther[Frequency],$Q$1)=0,0,IF(B1394="N",SUMIFS(TOther[Amount],TOther[Frequency],$Q$1,TOther[Start Date],"&lt;="&amp;$A1394,TOther[End Date Calc],"&gt;="&amp;A1394,TOther[Start Day],DAY(A1394)),SUMIFS(TOther[Amount],TOther[Frequency],$Q$1,TOther[Start Date],"&lt;="&amp;$A1394,TOther[End Date Calc],"&gt;="&amp;A1394,TOther[Start Day],"&gt;="&amp;DAY(A1394)))))</f>
        <v/>
      </c>
      <c r="R1394" s="8" t="str" cm="1">
        <f t="array" ref="R1394">IF(A1394="","",IF(COUNTIF(TOther[Frequency],R$1)=0,0,SUMPRODUCT(--(TOther[Frequency]=R$1),--(TOther[Start Date]&lt;=A1394),--(TOther[End Date Calc]&gt;=A1394),IF(B1394="N",--(TOther[Start Day]=DAY(A1394)),--(TOther[Start Day]&gt;=DAY(A1394))),--(IFERROR(MOD(TOther[Start Month]-MONTH(A1394)+2,2),1)=0),TOther[Amount])))</f>
        <v/>
      </c>
      <c r="S1394" s="8" t="str" cm="1">
        <f t="array" ref="S1394">IF(A1394="","",IF(COUNTIF(TOther[Frequency],S$1)=0,0,SUMPRODUCT(--(TOther[Frequency]=S$1),--(TOther[Start Date]&lt;=A1394),--(TOther[End Date Calc]&gt;=A1394),IF(B1394="N",--(TOther[Start Day]=DAY(A1394)),--(TOther[Start Day]&gt;=DAY(A1394))),--(IFERROR(MOD(TOther[Start Month]-MONTH(A1394)+3,3),1)=0),TOther[Amount])))</f>
        <v/>
      </c>
      <c r="T1394" s="8" t="str" cm="1">
        <f t="array" ref="T1394">IF($A1394="","",IF(COUNTIF(TOther[Frequency],T$1)=0,0,SUMPRODUCT(--(TOther[Frequency]=T$1),--(TOther[Start Date]&lt;=$A1394),--(TOther[End Date Calc]&gt;=$A1394),IF($B1394="N",--(TOther[Start Day]=DAY($A1394)),--(TOther[Start Day]&gt;=DAY($A1394))),--(IFERROR(MOD(TOther[Start Month]-MONTH($A1394)+4,4),1)=0),TOther[Amount])))</f>
        <v/>
      </c>
      <c r="U1394" s="8" t="str" cm="1">
        <f t="array" ref="U1394">IF(A1394="","",IF(COUNTIF(TOther[Frequency],$U$1)=0,0,SUMPRODUCT(--(TOther[Frequency]=$U$1),--(TOther[Start Date]&lt;=A1394),--(TOther[End Date Calc]&gt;=A1394),IF(B1394="N",--(TOther[Start Day]=DAY(A1394)),--(TOther[Start Day]&gt;=DAY(A1394))),--(IFERROR(MOD(TOther[Start Month]-MONTH(A1394)+6,6),1)=0),TOther[Amount])))</f>
        <v/>
      </c>
      <c r="V1394" s="8" t="str" cm="1">
        <f t="array" ref="V1394">IF(A1394="","",IF(COUNTIF(TOther[Frequency],$V$1)=0,0,SUMPRODUCT(--(TOther[Frequency]=$V$1),--(TOther[Start Date]&lt;=A1394),--(TOther[End Date Calc]&gt;=A1394),IF(B1394="N",--(TOther[Start Day]=DAY(A1394)),--(TOther[Start Day]&gt;=DAY(A1394))),--(IFERROR(MOD(TOther[Start Month]-MONTH(A1394)+12,12),1)=0),TOther[Amount])))</f>
        <v/>
      </c>
      <c r="W1394" s="8" t="str">
        <f>IF(A1394="","",SUMIFS(TOther[Amount],TOther[Start Date],A1394,TOther[Frequency],$W$1))</f>
        <v/>
      </c>
      <c r="X1394" s="9" t="str">
        <f t="shared" si="105"/>
        <v/>
      </c>
      <c r="Y1394" s="9" t="str">
        <f t="shared" si="109"/>
        <v/>
      </c>
      <c r="Z1394" s="8" t="str" cm="1">
        <f t="array" ref="Z1394">IF(A1394="","",IF(COUNTIF('2) Income'!$D$13:$D$32,"Weekly")=0,0,SUMPRODUCT(--(IFERROR(MOD(A1394-'2) Income'!$F$13:$F$32,7),1)=0),--('2) Income'!$D$13:$D$32="Weekly"),--('2) Income'!$F$13:$F$32&lt;=A1394),'2) Income'!$E$13:$E$32)))</f>
        <v/>
      </c>
      <c r="AA1394" s="8" t="str" cm="1">
        <f t="array" ref="AA1394">IF(A1394="","",IF(COUNTIF('2) Income'!$D$13:$D$32,"Every Other Week")=0,0,SUMPRODUCT(--(IFERROR(MOD(A1394-'2) Income'!$F$13:$F$32,14),1)=0),--('2) Income'!$D$13:$D$32="Every Other Week"),--('2) Income'!$F$13:$F$32&lt;=A1394),'2) Income'!$E$13:$E$32)))</f>
        <v/>
      </c>
      <c r="AB1394" s="8" t="str">
        <f>IF(A1394="","",IF(COUNTIF('2) Income'!$D$13:$D$32,"1st and 15th")=0,0,IF(OR(DAY(A1394)=1,DAY(A1394)=15),SUMIFS('2) Income'!$E$13:$E$32,'2) Income'!$D$13:$D$32,"1st and 15th",'2) Income'!$F$13:$F$32,"&lt;="&amp;$A1394),0)))</f>
        <v/>
      </c>
      <c r="AC1394" s="8" t="str">
        <f>IF(A1394="","",IF(COUNTIF('2) Income'!$D$13:$D$32,"2nd Wednesday")=0,0,IF(A1394=(A1394-DAY(A1394)+1+2*7-WEEKDAY(A1394-DAY(A1394)+8-4,1)),SUMIFS('2) Income'!$E$13:$E$32,'2) Income'!$D$13:$D$32,"2nd Wednesday",'2) Income'!$F$13:$F$32,"&lt;="&amp;$A1394),0)))</f>
        <v/>
      </c>
      <c r="AD1394" s="8" t="str">
        <f>IF(A1394="","",IF(COUNTIF('2) Income'!$D$13:$D$32,"3rd Wednesday")=0,0,IF(A1394=(A1394-DAY(A1394)+1+3*7-WEEKDAY(A1394-DAY(A1394)+8-4,1)),SUMIFS('2) Income'!$E$13:$E$32,'2) Income'!$D$13:$D$32,"3rd Wednesday",'2) Income'!$F$13:$F$32,"&lt;="&amp;$A1394),0)))</f>
        <v/>
      </c>
      <c r="AE1394" s="8" t="str">
        <f>IF(A1394="","",IF(COUNTIF('2) Income'!$D$13:$D$32,"4th Wednesday")=0,0,IF(A1394=(A1394-DAY(A1394)+1+4*7-WEEKDAY(A1394-DAY(A1394)+8-4,1)),SUMIFS('2) Income'!$E$13:$E$32,'2) Income'!$D$13:$D$32,"4th Wednesday",'2) Income'!$F$13:$F$32,"&lt;="&amp;$A1394),0)))</f>
        <v/>
      </c>
      <c r="AF1394" s="8" t="str" cm="1">
        <f t="array" ref="AF1394">IF(A1394="","",IF(COUNTIF('2) Income'!$D$13:$D$32,"Every 4 Weeks")=0,0,SUMPRODUCT(--(IFERROR(MOD(A1394-'2) Income'!$F$13:$F$32,28),1)=0),--('2) Income'!$D$13:$D$32="Every 4 Weeks"),--('2) Income'!$F$13:$F$32&lt;=A1394),'2) Income'!$E$13:$E$32)))</f>
        <v/>
      </c>
      <c r="AG1394" s="8" t="str">
        <f>IF(A1394="","",IF(COUNTIF('2) Income'!$D$13:$D$32,"Monthly")=0,0,IF(B1394="N",SUMIFS('2) Income'!$E$13:$E$32,'2) Income'!$D$13:$D$32,"monthly",'2) Income'!$F$13:$F$32,"&lt;="&amp;$A1394,'2) Income'!$I$13:$I$32,DAY(A1394)),SUMIFS('2) Income'!$E$13:$E$32,'2) Income'!$D$13:$D$32,"monthly",'2) Income'!$F$13:$F$32,"&lt;="&amp;$A1394,'2) Income'!$I$13:$I$32,"&gt;="&amp;DAY(A1394)))))</f>
        <v/>
      </c>
      <c r="AH1394" s="8" t="str" cm="1">
        <f t="array" ref="AH1394">IF(A1394="","",IF(COUNTIF('2) Income'!$D$13:$D$32,"Yearly")=0,0,SUMPRODUCT(--('2) Income'!$D$13:$D$32="Yearly"),--('2) Income'!$F$13:$F$32&lt;=A1394),IF(B1394="N",--('2) Income'!$I$13:$I$32=DAY(A1394)),--('2) Income'!$I$13:$I$32&gt;=DAY(A1394))),--(IFERROR(MOD('2) Income'!$H$13:$H$32-MONTH(A1394)+12,12),1)=0),'2) Income'!$E$13:$E$32)))</f>
        <v/>
      </c>
      <c r="AI1394" s="8" t="str">
        <f>IF(A1394="","",IF(COUNTIF('2) Income'!$D$13:$D$32,"one-time")=0,0,SUMIFS('2) Income'!$E$13:$E$32,'2) Income'!$D$13:$D$32,"one-time",'2) Income'!$F$13:$F$32,"="&amp;$A1394)))</f>
        <v/>
      </c>
      <c r="AJ1394" s="9" t="str">
        <f t="shared" si="106"/>
        <v/>
      </c>
    </row>
    <row r="1395" spans="1:36">
      <c r="A1395" s="7" t="str">
        <f>IF(A1394="","",IF(A1394+1&lt;='1) Period'!$E$21,A1394+1,""))</f>
        <v/>
      </c>
      <c r="B1395" s="7" t="e">
        <f t="shared" si="107"/>
        <v>#VALUE!</v>
      </c>
      <c r="C1395" t="e">
        <f t="shared" si="108"/>
        <v>#VALUE!</v>
      </c>
      <c r="D1395" s="8" t="str">
        <f>IF(A1395="","",IF(TEXT(A1395,"dddd")='4) Happy Money'!$E$23,WAllowance,0))</f>
        <v/>
      </c>
      <c r="E1395" s="8" t="str">
        <f>IF(A1395="","",IF(B1395="N",SUMIF(TMonthly[Day of the Month],DAY(A1395),TMonthly[Amount]),SUMIF(TMonthly[Day of the Month],"&gt;="&amp;DAY(A1395),TMonthly[Amount])))</f>
        <v/>
      </c>
      <c r="F1395" s="8" t="str" cm="1">
        <f t="array" ref="F1395">IF(A1395="","",SUMPRODUCT(--(TYearly[Due Date]&lt;=A1395),IF(B1395="N",--(TYearly[Day]=DAY(A1395)),--(TYearly[Day]&gt;=DAY(A1395))),--(IFERROR(MOD(TYearly[Month]-MONTH(A1395)+12,12),1)=0),TYearly[Amount]))</f>
        <v/>
      </c>
      <c r="G1395" s="8" t="str">
        <f>IF(A1395="","",SUMIF(TOneTime[Due Date],A1395,TOneTime[Amount]))</f>
        <v/>
      </c>
      <c r="H1395" s="8" t="str" cm="1">
        <f t="array" ref="H1395">IF(A1395="","",IF(COUNTIF(TOther[Frequency],$H$1)=0,0,SUMPRODUCT(--(IFERROR(MOD(A1395-TOther[Start Date],7),1)=0),--(TOther[Frequency]=$H$1),--(TOther[Start Date]&lt;=A1395),--(TOther[End Date Calc]&gt;=A1395),TOther[Amount])))</f>
        <v/>
      </c>
      <c r="I1395" s="8" t="str" cm="1">
        <f t="array" ref="I1395">IF(A1395="","",IF(COUNTIF(TOther[Frequency],$I$1)=0,0,SUMPRODUCT(--(IFERROR(MOD(A1395-TOther[Start Date],14),1)=0),--(TOther[Frequency]=$I$1),--(TOther[Start Date]&lt;=A1395),--(TOther[End Date Calc]&gt;=A1395),TOther[Amount])))</f>
        <v/>
      </c>
      <c r="J1395" s="8" t="str">
        <f>IF(A1395="","",IF(COUNTIF(TOther[Frequency],$J$1)=0,0,IF(OR(DAY(A1395)=1,DAY(A1395)=15),SUMIFS(TOther[Amount],TOther[Frequency],$J$1,TOther[Start Date],"&lt;="&amp;$A1395,TOther[End Date Calc],"&gt;="&amp;A1395),0)))</f>
        <v/>
      </c>
      <c r="K1395" s="8" t="str">
        <f>IF(A1395="","",IF(COUNTIF(TOther[Frequency],$K$1)=0,0,IF(A1395=(A1395-DAY(A1395)+1+2*7-WEEKDAY(A1395-DAY(A1395)+8-4,1)),SUMIFS(TOther[Amount],TOther[Frequency],$K$1,TOther[Start Date],"&lt;="&amp;$A1395,TOther[End Date Calc],"&gt;="&amp;A1395),0)))</f>
        <v/>
      </c>
      <c r="L1395" s="8" t="str">
        <f>IF(A1395="","",IF(COUNTIF(TOther[Frequency],$L$1)=0,0,IF(A1395=(A1395-DAY(A1395)+1+3*7-WEEKDAY(A1395-DAY(A1395)+8-4,1)),SUMIFS(TOther[Amount],TOther[Frequency],$L$1,TOther[Start Date],"&lt;="&amp;$A1395,TOther[End Date Calc],"&gt;="&amp;A1395),0)))</f>
        <v/>
      </c>
      <c r="M1395" s="8" t="str">
        <f>IF(A1395="","",IF(COUNTIF(TOther[Frequency],$M$1)=0,0,IF(A1395=(A1395-DAY(A1395)+1+4*7-WEEKDAY(A1395-DAY(A1395)+8-4,1)),SUMIFS(TOther[Amount],TOther[Frequency],$M$1,TOther[Start Date],"&lt;="&amp;$A1395,TOther[End Date Calc],"&gt;="&amp;A1395),0)))</f>
        <v/>
      </c>
      <c r="N1395" s="8" t="str" cm="1">
        <f t="array" ref="N1395">IF(A1395="","",IF(COUNTIF(TOther[Frequency],$N$1)=0,0,SUMPRODUCT(--(IFERROR(MOD(A1395-TOther[Start Date],28),1)=0),--(TOther[Frequency]=$N$1),--(TOther[Start Date]&lt;=A1395),--(TOther[End Date Calc]&gt;=A1395),TOther[Amount])))</f>
        <v/>
      </c>
      <c r="O1395" s="8" t="str" cm="1">
        <f t="array" ref="O1395">IF(A1395="","",IF(COUNTIF(TOther[Frequency],$O$1)=0,0,SUMPRODUCT(--(IFERROR(MOD(A1395-TOther[Start Date],42),1)=0),--(TOther[Frequency]=$O$1),--(TOther[Start Date]&lt;=A1395),--(TOther[End Date Calc]&gt;=A1395),TOther[Amount])))</f>
        <v/>
      </c>
      <c r="P1395" s="8" t="str" cm="1">
        <f t="array" ref="P1395">IF(A1395="","",IF(COUNTIF(TOther[Frequency],$P$1)=0,0,SUMPRODUCT(--(IFERROR(MOD(A1395-TOther[Start Date],56),1)=0),--(TOther[Frequency]=$P$1),--(TOther[Start Date]&lt;=A1395),--(TOther[End Date Calc]&gt;=A1395),TOther[Amount])))</f>
        <v/>
      </c>
      <c r="Q1395" s="8" t="str">
        <f>IF(A1395="","",IF(COUNTIF(TOther[Frequency],$Q$1)=0,0,IF(B1395="N",SUMIFS(TOther[Amount],TOther[Frequency],$Q$1,TOther[Start Date],"&lt;="&amp;$A1395,TOther[End Date Calc],"&gt;="&amp;A1395,TOther[Start Day],DAY(A1395)),SUMIFS(TOther[Amount],TOther[Frequency],$Q$1,TOther[Start Date],"&lt;="&amp;$A1395,TOther[End Date Calc],"&gt;="&amp;A1395,TOther[Start Day],"&gt;="&amp;DAY(A1395)))))</f>
        <v/>
      </c>
      <c r="R1395" s="8" t="str" cm="1">
        <f t="array" ref="R1395">IF(A1395="","",IF(COUNTIF(TOther[Frequency],R$1)=0,0,SUMPRODUCT(--(TOther[Frequency]=R$1),--(TOther[Start Date]&lt;=A1395),--(TOther[End Date Calc]&gt;=A1395),IF(B1395="N",--(TOther[Start Day]=DAY(A1395)),--(TOther[Start Day]&gt;=DAY(A1395))),--(IFERROR(MOD(TOther[Start Month]-MONTH(A1395)+2,2),1)=0),TOther[Amount])))</f>
        <v/>
      </c>
      <c r="S1395" s="8" t="str" cm="1">
        <f t="array" ref="S1395">IF(A1395="","",IF(COUNTIF(TOther[Frequency],S$1)=0,0,SUMPRODUCT(--(TOther[Frequency]=S$1),--(TOther[Start Date]&lt;=A1395),--(TOther[End Date Calc]&gt;=A1395),IF(B1395="N",--(TOther[Start Day]=DAY(A1395)),--(TOther[Start Day]&gt;=DAY(A1395))),--(IFERROR(MOD(TOther[Start Month]-MONTH(A1395)+3,3),1)=0),TOther[Amount])))</f>
        <v/>
      </c>
      <c r="T1395" s="8" t="str" cm="1">
        <f t="array" ref="T1395">IF($A1395="","",IF(COUNTIF(TOther[Frequency],T$1)=0,0,SUMPRODUCT(--(TOther[Frequency]=T$1),--(TOther[Start Date]&lt;=$A1395),--(TOther[End Date Calc]&gt;=$A1395),IF($B1395="N",--(TOther[Start Day]=DAY($A1395)),--(TOther[Start Day]&gt;=DAY($A1395))),--(IFERROR(MOD(TOther[Start Month]-MONTH($A1395)+4,4),1)=0),TOther[Amount])))</f>
        <v/>
      </c>
      <c r="U1395" s="8" t="str" cm="1">
        <f t="array" ref="U1395">IF(A1395="","",IF(COUNTIF(TOther[Frequency],$U$1)=0,0,SUMPRODUCT(--(TOther[Frequency]=$U$1),--(TOther[Start Date]&lt;=A1395),--(TOther[End Date Calc]&gt;=A1395),IF(B1395="N",--(TOther[Start Day]=DAY(A1395)),--(TOther[Start Day]&gt;=DAY(A1395))),--(IFERROR(MOD(TOther[Start Month]-MONTH(A1395)+6,6),1)=0),TOther[Amount])))</f>
        <v/>
      </c>
      <c r="V1395" s="8" t="str" cm="1">
        <f t="array" ref="V1395">IF(A1395="","",IF(COUNTIF(TOther[Frequency],$V$1)=0,0,SUMPRODUCT(--(TOther[Frequency]=$V$1),--(TOther[Start Date]&lt;=A1395),--(TOther[End Date Calc]&gt;=A1395),IF(B1395="N",--(TOther[Start Day]=DAY(A1395)),--(TOther[Start Day]&gt;=DAY(A1395))),--(IFERROR(MOD(TOther[Start Month]-MONTH(A1395)+12,12),1)=0),TOther[Amount])))</f>
        <v/>
      </c>
      <c r="W1395" s="8" t="str">
        <f>IF(A1395="","",SUMIFS(TOther[Amount],TOther[Start Date],A1395,TOther[Frequency],$W$1))</f>
        <v/>
      </c>
      <c r="X1395" s="9" t="str">
        <f t="shared" si="105"/>
        <v/>
      </c>
      <c r="Y1395" s="9" t="str">
        <f t="shared" si="109"/>
        <v/>
      </c>
      <c r="Z1395" s="8" t="str" cm="1">
        <f t="array" ref="Z1395">IF(A1395="","",IF(COUNTIF('2) Income'!$D$13:$D$32,"Weekly")=0,0,SUMPRODUCT(--(IFERROR(MOD(A1395-'2) Income'!$F$13:$F$32,7),1)=0),--('2) Income'!$D$13:$D$32="Weekly"),--('2) Income'!$F$13:$F$32&lt;=A1395),'2) Income'!$E$13:$E$32)))</f>
        <v/>
      </c>
      <c r="AA1395" s="8" t="str" cm="1">
        <f t="array" ref="AA1395">IF(A1395="","",IF(COUNTIF('2) Income'!$D$13:$D$32,"Every Other Week")=0,0,SUMPRODUCT(--(IFERROR(MOD(A1395-'2) Income'!$F$13:$F$32,14),1)=0),--('2) Income'!$D$13:$D$32="Every Other Week"),--('2) Income'!$F$13:$F$32&lt;=A1395),'2) Income'!$E$13:$E$32)))</f>
        <v/>
      </c>
      <c r="AB1395" s="8" t="str">
        <f>IF(A1395="","",IF(COUNTIF('2) Income'!$D$13:$D$32,"1st and 15th")=0,0,IF(OR(DAY(A1395)=1,DAY(A1395)=15),SUMIFS('2) Income'!$E$13:$E$32,'2) Income'!$D$13:$D$32,"1st and 15th",'2) Income'!$F$13:$F$32,"&lt;="&amp;$A1395),0)))</f>
        <v/>
      </c>
      <c r="AC1395" s="8" t="str">
        <f>IF(A1395="","",IF(COUNTIF('2) Income'!$D$13:$D$32,"2nd Wednesday")=0,0,IF(A1395=(A1395-DAY(A1395)+1+2*7-WEEKDAY(A1395-DAY(A1395)+8-4,1)),SUMIFS('2) Income'!$E$13:$E$32,'2) Income'!$D$13:$D$32,"2nd Wednesday",'2) Income'!$F$13:$F$32,"&lt;="&amp;$A1395),0)))</f>
        <v/>
      </c>
      <c r="AD1395" s="8" t="str">
        <f>IF(A1395="","",IF(COUNTIF('2) Income'!$D$13:$D$32,"3rd Wednesday")=0,0,IF(A1395=(A1395-DAY(A1395)+1+3*7-WEEKDAY(A1395-DAY(A1395)+8-4,1)),SUMIFS('2) Income'!$E$13:$E$32,'2) Income'!$D$13:$D$32,"3rd Wednesday",'2) Income'!$F$13:$F$32,"&lt;="&amp;$A1395),0)))</f>
        <v/>
      </c>
      <c r="AE1395" s="8" t="str">
        <f>IF(A1395="","",IF(COUNTIF('2) Income'!$D$13:$D$32,"4th Wednesday")=0,0,IF(A1395=(A1395-DAY(A1395)+1+4*7-WEEKDAY(A1395-DAY(A1395)+8-4,1)),SUMIFS('2) Income'!$E$13:$E$32,'2) Income'!$D$13:$D$32,"4th Wednesday",'2) Income'!$F$13:$F$32,"&lt;="&amp;$A1395),0)))</f>
        <v/>
      </c>
      <c r="AF1395" s="8" t="str" cm="1">
        <f t="array" ref="AF1395">IF(A1395="","",IF(COUNTIF('2) Income'!$D$13:$D$32,"Every 4 Weeks")=0,0,SUMPRODUCT(--(IFERROR(MOD(A1395-'2) Income'!$F$13:$F$32,28),1)=0),--('2) Income'!$D$13:$D$32="Every 4 Weeks"),--('2) Income'!$F$13:$F$32&lt;=A1395),'2) Income'!$E$13:$E$32)))</f>
        <v/>
      </c>
      <c r="AG1395" s="8" t="str">
        <f>IF(A1395="","",IF(COUNTIF('2) Income'!$D$13:$D$32,"Monthly")=0,0,IF(B1395="N",SUMIFS('2) Income'!$E$13:$E$32,'2) Income'!$D$13:$D$32,"monthly",'2) Income'!$F$13:$F$32,"&lt;="&amp;$A1395,'2) Income'!$I$13:$I$32,DAY(A1395)),SUMIFS('2) Income'!$E$13:$E$32,'2) Income'!$D$13:$D$32,"monthly",'2) Income'!$F$13:$F$32,"&lt;="&amp;$A1395,'2) Income'!$I$13:$I$32,"&gt;="&amp;DAY(A1395)))))</f>
        <v/>
      </c>
      <c r="AH1395" s="8" t="str" cm="1">
        <f t="array" ref="AH1395">IF(A1395="","",IF(COUNTIF('2) Income'!$D$13:$D$32,"Yearly")=0,0,SUMPRODUCT(--('2) Income'!$D$13:$D$32="Yearly"),--('2) Income'!$F$13:$F$32&lt;=A1395),IF(B1395="N",--('2) Income'!$I$13:$I$32=DAY(A1395)),--('2) Income'!$I$13:$I$32&gt;=DAY(A1395))),--(IFERROR(MOD('2) Income'!$H$13:$H$32-MONTH(A1395)+12,12),1)=0),'2) Income'!$E$13:$E$32)))</f>
        <v/>
      </c>
      <c r="AI1395" s="8" t="str">
        <f>IF(A1395="","",IF(COUNTIF('2) Income'!$D$13:$D$32,"one-time")=0,0,SUMIFS('2) Income'!$E$13:$E$32,'2) Income'!$D$13:$D$32,"one-time",'2) Income'!$F$13:$F$32,"="&amp;$A1395)))</f>
        <v/>
      </c>
      <c r="AJ1395" s="9" t="str">
        <f t="shared" si="106"/>
        <v/>
      </c>
    </row>
    <row r="1396" spans="1:36">
      <c r="A1396" s="7" t="str">
        <f>IF(A1395="","",IF(A1395+1&lt;='1) Period'!$E$21,A1395+1,""))</f>
        <v/>
      </c>
      <c r="B1396" s="7" t="e">
        <f t="shared" si="107"/>
        <v>#VALUE!</v>
      </c>
      <c r="C1396" t="e">
        <f t="shared" si="108"/>
        <v>#VALUE!</v>
      </c>
      <c r="D1396" s="8" t="str">
        <f>IF(A1396="","",IF(TEXT(A1396,"dddd")='4) Happy Money'!$E$23,WAllowance,0))</f>
        <v/>
      </c>
      <c r="E1396" s="8" t="str">
        <f>IF(A1396="","",IF(B1396="N",SUMIF(TMonthly[Day of the Month],DAY(A1396),TMonthly[Amount]),SUMIF(TMonthly[Day of the Month],"&gt;="&amp;DAY(A1396),TMonthly[Amount])))</f>
        <v/>
      </c>
      <c r="F1396" s="8" t="str" cm="1">
        <f t="array" ref="F1396">IF(A1396="","",SUMPRODUCT(--(TYearly[Due Date]&lt;=A1396),IF(B1396="N",--(TYearly[Day]=DAY(A1396)),--(TYearly[Day]&gt;=DAY(A1396))),--(IFERROR(MOD(TYearly[Month]-MONTH(A1396)+12,12),1)=0),TYearly[Amount]))</f>
        <v/>
      </c>
      <c r="G1396" s="8" t="str">
        <f>IF(A1396="","",SUMIF(TOneTime[Due Date],A1396,TOneTime[Amount]))</f>
        <v/>
      </c>
      <c r="H1396" s="8" t="str" cm="1">
        <f t="array" ref="H1396">IF(A1396="","",IF(COUNTIF(TOther[Frequency],$H$1)=0,0,SUMPRODUCT(--(IFERROR(MOD(A1396-TOther[Start Date],7),1)=0),--(TOther[Frequency]=$H$1),--(TOther[Start Date]&lt;=A1396),--(TOther[End Date Calc]&gt;=A1396),TOther[Amount])))</f>
        <v/>
      </c>
      <c r="I1396" s="8" t="str" cm="1">
        <f t="array" ref="I1396">IF(A1396="","",IF(COUNTIF(TOther[Frequency],$I$1)=0,0,SUMPRODUCT(--(IFERROR(MOD(A1396-TOther[Start Date],14),1)=0),--(TOther[Frequency]=$I$1),--(TOther[Start Date]&lt;=A1396),--(TOther[End Date Calc]&gt;=A1396),TOther[Amount])))</f>
        <v/>
      </c>
      <c r="J1396" s="8" t="str">
        <f>IF(A1396="","",IF(COUNTIF(TOther[Frequency],$J$1)=0,0,IF(OR(DAY(A1396)=1,DAY(A1396)=15),SUMIFS(TOther[Amount],TOther[Frequency],$J$1,TOther[Start Date],"&lt;="&amp;$A1396,TOther[End Date Calc],"&gt;="&amp;A1396),0)))</f>
        <v/>
      </c>
      <c r="K1396" s="8" t="str">
        <f>IF(A1396="","",IF(COUNTIF(TOther[Frequency],$K$1)=0,0,IF(A1396=(A1396-DAY(A1396)+1+2*7-WEEKDAY(A1396-DAY(A1396)+8-4,1)),SUMIFS(TOther[Amount],TOther[Frequency],$K$1,TOther[Start Date],"&lt;="&amp;$A1396,TOther[End Date Calc],"&gt;="&amp;A1396),0)))</f>
        <v/>
      </c>
      <c r="L1396" s="8" t="str">
        <f>IF(A1396="","",IF(COUNTIF(TOther[Frequency],$L$1)=0,0,IF(A1396=(A1396-DAY(A1396)+1+3*7-WEEKDAY(A1396-DAY(A1396)+8-4,1)),SUMIFS(TOther[Amount],TOther[Frequency],$L$1,TOther[Start Date],"&lt;="&amp;$A1396,TOther[End Date Calc],"&gt;="&amp;A1396),0)))</f>
        <v/>
      </c>
      <c r="M1396" s="8" t="str">
        <f>IF(A1396="","",IF(COUNTIF(TOther[Frequency],$M$1)=0,0,IF(A1396=(A1396-DAY(A1396)+1+4*7-WEEKDAY(A1396-DAY(A1396)+8-4,1)),SUMIFS(TOther[Amount],TOther[Frequency],$M$1,TOther[Start Date],"&lt;="&amp;$A1396,TOther[End Date Calc],"&gt;="&amp;A1396),0)))</f>
        <v/>
      </c>
      <c r="N1396" s="8" t="str" cm="1">
        <f t="array" ref="N1396">IF(A1396="","",IF(COUNTIF(TOther[Frequency],$N$1)=0,0,SUMPRODUCT(--(IFERROR(MOD(A1396-TOther[Start Date],28),1)=0),--(TOther[Frequency]=$N$1),--(TOther[Start Date]&lt;=A1396),--(TOther[End Date Calc]&gt;=A1396),TOther[Amount])))</f>
        <v/>
      </c>
      <c r="O1396" s="8" t="str" cm="1">
        <f t="array" ref="O1396">IF(A1396="","",IF(COUNTIF(TOther[Frequency],$O$1)=0,0,SUMPRODUCT(--(IFERROR(MOD(A1396-TOther[Start Date],42),1)=0),--(TOther[Frequency]=$O$1),--(TOther[Start Date]&lt;=A1396),--(TOther[End Date Calc]&gt;=A1396),TOther[Amount])))</f>
        <v/>
      </c>
      <c r="P1396" s="8" t="str" cm="1">
        <f t="array" ref="P1396">IF(A1396="","",IF(COUNTIF(TOther[Frequency],$P$1)=0,0,SUMPRODUCT(--(IFERROR(MOD(A1396-TOther[Start Date],56),1)=0),--(TOther[Frequency]=$P$1),--(TOther[Start Date]&lt;=A1396),--(TOther[End Date Calc]&gt;=A1396),TOther[Amount])))</f>
        <v/>
      </c>
      <c r="Q1396" s="8" t="str">
        <f>IF(A1396="","",IF(COUNTIF(TOther[Frequency],$Q$1)=0,0,IF(B1396="N",SUMIFS(TOther[Amount],TOther[Frequency],$Q$1,TOther[Start Date],"&lt;="&amp;$A1396,TOther[End Date Calc],"&gt;="&amp;A1396,TOther[Start Day],DAY(A1396)),SUMIFS(TOther[Amount],TOther[Frequency],$Q$1,TOther[Start Date],"&lt;="&amp;$A1396,TOther[End Date Calc],"&gt;="&amp;A1396,TOther[Start Day],"&gt;="&amp;DAY(A1396)))))</f>
        <v/>
      </c>
      <c r="R1396" s="8" t="str" cm="1">
        <f t="array" ref="R1396">IF(A1396="","",IF(COUNTIF(TOther[Frequency],R$1)=0,0,SUMPRODUCT(--(TOther[Frequency]=R$1),--(TOther[Start Date]&lt;=A1396),--(TOther[End Date Calc]&gt;=A1396),IF(B1396="N",--(TOther[Start Day]=DAY(A1396)),--(TOther[Start Day]&gt;=DAY(A1396))),--(IFERROR(MOD(TOther[Start Month]-MONTH(A1396)+2,2),1)=0),TOther[Amount])))</f>
        <v/>
      </c>
      <c r="S1396" s="8" t="str" cm="1">
        <f t="array" ref="S1396">IF(A1396="","",IF(COUNTIF(TOther[Frequency],S$1)=0,0,SUMPRODUCT(--(TOther[Frequency]=S$1),--(TOther[Start Date]&lt;=A1396),--(TOther[End Date Calc]&gt;=A1396),IF(B1396="N",--(TOther[Start Day]=DAY(A1396)),--(TOther[Start Day]&gt;=DAY(A1396))),--(IFERROR(MOD(TOther[Start Month]-MONTH(A1396)+3,3),1)=0),TOther[Amount])))</f>
        <v/>
      </c>
      <c r="T1396" s="8" t="str" cm="1">
        <f t="array" ref="T1396">IF($A1396="","",IF(COUNTIF(TOther[Frequency],T$1)=0,0,SUMPRODUCT(--(TOther[Frequency]=T$1),--(TOther[Start Date]&lt;=$A1396),--(TOther[End Date Calc]&gt;=$A1396),IF($B1396="N",--(TOther[Start Day]=DAY($A1396)),--(TOther[Start Day]&gt;=DAY($A1396))),--(IFERROR(MOD(TOther[Start Month]-MONTH($A1396)+4,4),1)=0),TOther[Amount])))</f>
        <v/>
      </c>
      <c r="U1396" s="8" t="str" cm="1">
        <f t="array" ref="U1396">IF(A1396="","",IF(COUNTIF(TOther[Frequency],$U$1)=0,0,SUMPRODUCT(--(TOther[Frequency]=$U$1),--(TOther[Start Date]&lt;=A1396),--(TOther[End Date Calc]&gt;=A1396),IF(B1396="N",--(TOther[Start Day]=DAY(A1396)),--(TOther[Start Day]&gt;=DAY(A1396))),--(IFERROR(MOD(TOther[Start Month]-MONTH(A1396)+6,6),1)=0),TOther[Amount])))</f>
        <v/>
      </c>
      <c r="V1396" s="8" t="str" cm="1">
        <f t="array" ref="V1396">IF(A1396="","",IF(COUNTIF(TOther[Frequency],$V$1)=0,0,SUMPRODUCT(--(TOther[Frequency]=$V$1),--(TOther[Start Date]&lt;=A1396),--(TOther[End Date Calc]&gt;=A1396),IF(B1396="N",--(TOther[Start Day]=DAY(A1396)),--(TOther[Start Day]&gt;=DAY(A1396))),--(IFERROR(MOD(TOther[Start Month]-MONTH(A1396)+12,12),1)=0),TOther[Amount])))</f>
        <v/>
      </c>
      <c r="W1396" s="8" t="str">
        <f>IF(A1396="","",SUMIFS(TOther[Amount],TOther[Start Date],A1396,TOther[Frequency],$W$1))</f>
        <v/>
      </c>
      <c r="X1396" s="9" t="str">
        <f t="shared" si="105"/>
        <v/>
      </c>
      <c r="Y1396" s="9" t="str">
        <f t="shared" si="109"/>
        <v/>
      </c>
      <c r="Z1396" s="8" t="str" cm="1">
        <f t="array" ref="Z1396">IF(A1396="","",IF(COUNTIF('2) Income'!$D$13:$D$32,"Weekly")=0,0,SUMPRODUCT(--(IFERROR(MOD(A1396-'2) Income'!$F$13:$F$32,7),1)=0),--('2) Income'!$D$13:$D$32="Weekly"),--('2) Income'!$F$13:$F$32&lt;=A1396),'2) Income'!$E$13:$E$32)))</f>
        <v/>
      </c>
      <c r="AA1396" s="8" t="str" cm="1">
        <f t="array" ref="AA1396">IF(A1396="","",IF(COUNTIF('2) Income'!$D$13:$D$32,"Every Other Week")=0,0,SUMPRODUCT(--(IFERROR(MOD(A1396-'2) Income'!$F$13:$F$32,14),1)=0),--('2) Income'!$D$13:$D$32="Every Other Week"),--('2) Income'!$F$13:$F$32&lt;=A1396),'2) Income'!$E$13:$E$32)))</f>
        <v/>
      </c>
      <c r="AB1396" s="8" t="str">
        <f>IF(A1396="","",IF(COUNTIF('2) Income'!$D$13:$D$32,"1st and 15th")=0,0,IF(OR(DAY(A1396)=1,DAY(A1396)=15),SUMIFS('2) Income'!$E$13:$E$32,'2) Income'!$D$13:$D$32,"1st and 15th",'2) Income'!$F$13:$F$32,"&lt;="&amp;$A1396),0)))</f>
        <v/>
      </c>
      <c r="AC1396" s="8" t="str">
        <f>IF(A1396="","",IF(COUNTIF('2) Income'!$D$13:$D$32,"2nd Wednesday")=0,0,IF(A1396=(A1396-DAY(A1396)+1+2*7-WEEKDAY(A1396-DAY(A1396)+8-4,1)),SUMIFS('2) Income'!$E$13:$E$32,'2) Income'!$D$13:$D$32,"2nd Wednesday",'2) Income'!$F$13:$F$32,"&lt;="&amp;$A1396),0)))</f>
        <v/>
      </c>
      <c r="AD1396" s="8" t="str">
        <f>IF(A1396="","",IF(COUNTIF('2) Income'!$D$13:$D$32,"3rd Wednesday")=0,0,IF(A1396=(A1396-DAY(A1396)+1+3*7-WEEKDAY(A1396-DAY(A1396)+8-4,1)),SUMIFS('2) Income'!$E$13:$E$32,'2) Income'!$D$13:$D$32,"3rd Wednesday",'2) Income'!$F$13:$F$32,"&lt;="&amp;$A1396),0)))</f>
        <v/>
      </c>
      <c r="AE1396" s="8" t="str">
        <f>IF(A1396="","",IF(COUNTIF('2) Income'!$D$13:$D$32,"4th Wednesday")=0,0,IF(A1396=(A1396-DAY(A1396)+1+4*7-WEEKDAY(A1396-DAY(A1396)+8-4,1)),SUMIFS('2) Income'!$E$13:$E$32,'2) Income'!$D$13:$D$32,"4th Wednesday",'2) Income'!$F$13:$F$32,"&lt;="&amp;$A1396),0)))</f>
        <v/>
      </c>
      <c r="AF1396" s="8" t="str" cm="1">
        <f t="array" ref="AF1396">IF(A1396="","",IF(COUNTIF('2) Income'!$D$13:$D$32,"Every 4 Weeks")=0,0,SUMPRODUCT(--(IFERROR(MOD(A1396-'2) Income'!$F$13:$F$32,28),1)=0),--('2) Income'!$D$13:$D$32="Every 4 Weeks"),--('2) Income'!$F$13:$F$32&lt;=A1396),'2) Income'!$E$13:$E$32)))</f>
        <v/>
      </c>
      <c r="AG1396" s="8" t="str">
        <f>IF(A1396="","",IF(COUNTIF('2) Income'!$D$13:$D$32,"Monthly")=0,0,IF(B1396="N",SUMIFS('2) Income'!$E$13:$E$32,'2) Income'!$D$13:$D$32,"monthly",'2) Income'!$F$13:$F$32,"&lt;="&amp;$A1396,'2) Income'!$I$13:$I$32,DAY(A1396)),SUMIFS('2) Income'!$E$13:$E$32,'2) Income'!$D$13:$D$32,"monthly",'2) Income'!$F$13:$F$32,"&lt;="&amp;$A1396,'2) Income'!$I$13:$I$32,"&gt;="&amp;DAY(A1396)))))</f>
        <v/>
      </c>
      <c r="AH1396" s="8" t="str" cm="1">
        <f t="array" ref="AH1396">IF(A1396="","",IF(COUNTIF('2) Income'!$D$13:$D$32,"Yearly")=0,0,SUMPRODUCT(--('2) Income'!$D$13:$D$32="Yearly"),--('2) Income'!$F$13:$F$32&lt;=A1396),IF(B1396="N",--('2) Income'!$I$13:$I$32=DAY(A1396)),--('2) Income'!$I$13:$I$32&gt;=DAY(A1396))),--(IFERROR(MOD('2) Income'!$H$13:$H$32-MONTH(A1396)+12,12),1)=0),'2) Income'!$E$13:$E$32)))</f>
        <v/>
      </c>
      <c r="AI1396" s="8" t="str">
        <f>IF(A1396="","",IF(COUNTIF('2) Income'!$D$13:$D$32,"one-time")=0,0,SUMIFS('2) Income'!$E$13:$E$32,'2) Income'!$D$13:$D$32,"one-time",'2) Income'!$F$13:$F$32,"="&amp;$A1396)))</f>
        <v/>
      </c>
      <c r="AJ1396" s="9" t="str">
        <f t="shared" si="106"/>
        <v/>
      </c>
    </row>
    <row r="1397" spans="1:36">
      <c r="A1397" s="7" t="str">
        <f>IF(A1396="","",IF(A1396+1&lt;='1) Period'!$E$21,A1396+1,""))</f>
        <v/>
      </c>
      <c r="B1397" s="7" t="e">
        <f t="shared" si="107"/>
        <v>#VALUE!</v>
      </c>
      <c r="C1397" t="e">
        <f t="shared" si="108"/>
        <v>#VALUE!</v>
      </c>
      <c r="D1397" s="8" t="str">
        <f>IF(A1397="","",IF(TEXT(A1397,"dddd")='4) Happy Money'!$E$23,WAllowance,0))</f>
        <v/>
      </c>
      <c r="E1397" s="8" t="str">
        <f>IF(A1397="","",IF(B1397="N",SUMIF(TMonthly[Day of the Month],DAY(A1397),TMonthly[Amount]),SUMIF(TMonthly[Day of the Month],"&gt;="&amp;DAY(A1397),TMonthly[Amount])))</f>
        <v/>
      </c>
      <c r="F1397" s="8" t="str" cm="1">
        <f t="array" ref="F1397">IF(A1397="","",SUMPRODUCT(--(TYearly[Due Date]&lt;=A1397),IF(B1397="N",--(TYearly[Day]=DAY(A1397)),--(TYearly[Day]&gt;=DAY(A1397))),--(IFERROR(MOD(TYearly[Month]-MONTH(A1397)+12,12),1)=0),TYearly[Amount]))</f>
        <v/>
      </c>
      <c r="G1397" s="8" t="str">
        <f>IF(A1397="","",SUMIF(TOneTime[Due Date],A1397,TOneTime[Amount]))</f>
        <v/>
      </c>
      <c r="H1397" s="8" t="str" cm="1">
        <f t="array" ref="H1397">IF(A1397="","",IF(COUNTIF(TOther[Frequency],$H$1)=0,0,SUMPRODUCT(--(IFERROR(MOD(A1397-TOther[Start Date],7),1)=0),--(TOther[Frequency]=$H$1),--(TOther[Start Date]&lt;=A1397),--(TOther[End Date Calc]&gt;=A1397),TOther[Amount])))</f>
        <v/>
      </c>
      <c r="I1397" s="8" t="str" cm="1">
        <f t="array" ref="I1397">IF(A1397="","",IF(COUNTIF(TOther[Frequency],$I$1)=0,0,SUMPRODUCT(--(IFERROR(MOD(A1397-TOther[Start Date],14),1)=0),--(TOther[Frequency]=$I$1),--(TOther[Start Date]&lt;=A1397),--(TOther[End Date Calc]&gt;=A1397),TOther[Amount])))</f>
        <v/>
      </c>
      <c r="J1397" s="8" t="str">
        <f>IF(A1397="","",IF(COUNTIF(TOther[Frequency],$J$1)=0,0,IF(OR(DAY(A1397)=1,DAY(A1397)=15),SUMIFS(TOther[Amount],TOther[Frequency],$J$1,TOther[Start Date],"&lt;="&amp;$A1397,TOther[End Date Calc],"&gt;="&amp;A1397),0)))</f>
        <v/>
      </c>
      <c r="K1397" s="8" t="str">
        <f>IF(A1397="","",IF(COUNTIF(TOther[Frequency],$K$1)=0,0,IF(A1397=(A1397-DAY(A1397)+1+2*7-WEEKDAY(A1397-DAY(A1397)+8-4,1)),SUMIFS(TOther[Amount],TOther[Frequency],$K$1,TOther[Start Date],"&lt;="&amp;$A1397,TOther[End Date Calc],"&gt;="&amp;A1397),0)))</f>
        <v/>
      </c>
      <c r="L1397" s="8" t="str">
        <f>IF(A1397="","",IF(COUNTIF(TOther[Frequency],$L$1)=0,0,IF(A1397=(A1397-DAY(A1397)+1+3*7-WEEKDAY(A1397-DAY(A1397)+8-4,1)),SUMIFS(TOther[Amount],TOther[Frequency],$L$1,TOther[Start Date],"&lt;="&amp;$A1397,TOther[End Date Calc],"&gt;="&amp;A1397),0)))</f>
        <v/>
      </c>
      <c r="M1397" s="8" t="str">
        <f>IF(A1397="","",IF(COUNTIF(TOther[Frequency],$M$1)=0,0,IF(A1397=(A1397-DAY(A1397)+1+4*7-WEEKDAY(A1397-DAY(A1397)+8-4,1)),SUMIFS(TOther[Amount],TOther[Frequency],$M$1,TOther[Start Date],"&lt;="&amp;$A1397,TOther[End Date Calc],"&gt;="&amp;A1397),0)))</f>
        <v/>
      </c>
      <c r="N1397" s="8" t="str" cm="1">
        <f t="array" ref="N1397">IF(A1397="","",IF(COUNTIF(TOther[Frequency],$N$1)=0,0,SUMPRODUCT(--(IFERROR(MOD(A1397-TOther[Start Date],28),1)=0),--(TOther[Frequency]=$N$1),--(TOther[Start Date]&lt;=A1397),--(TOther[End Date Calc]&gt;=A1397),TOther[Amount])))</f>
        <v/>
      </c>
      <c r="O1397" s="8" t="str" cm="1">
        <f t="array" ref="O1397">IF(A1397="","",IF(COUNTIF(TOther[Frequency],$O$1)=0,0,SUMPRODUCT(--(IFERROR(MOD(A1397-TOther[Start Date],42),1)=0),--(TOther[Frequency]=$O$1),--(TOther[Start Date]&lt;=A1397),--(TOther[End Date Calc]&gt;=A1397),TOther[Amount])))</f>
        <v/>
      </c>
      <c r="P1397" s="8" t="str" cm="1">
        <f t="array" ref="P1397">IF(A1397="","",IF(COUNTIF(TOther[Frequency],$P$1)=0,0,SUMPRODUCT(--(IFERROR(MOD(A1397-TOther[Start Date],56),1)=0),--(TOther[Frequency]=$P$1),--(TOther[Start Date]&lt;=A1397),--(TOther[End Date Calc]&gt;=A1397),TOther[Amount])))</f>
        <v/>
      </c>
      <c r="Q1397" s="8" t="str">
        <f>IF(A1397="","",IF(COUNTIF(TOther[Frequency],$Q$1)=0,0,IF(B1397="N",SUMIFS(TOther[Amount],TOther[Frequency],$Q$1,TOther[Start Date],"&lt;="&amp;$A1397,TOther[End Date Calc],"&gt;="&amp;A1397,TOther[Start Day],DAY(A1397)),SUMIFS(TOther[Amount],TOther[Frequency],$Q$1,TOther[Start Date],"&lt;="&amp;$A1397,TOther[End Date Calc],"&gt;="&amp;A1397,TOther[Start Day],"&gt;="&amp;DAY(A1397)))))</f>
        <v/>
      </c>
      <c r="R1397" s="8" t="str" cm="1">
        <f t="array" ref="R1397">IF(A1397="","",IF(COUNTIF(TOther[Frequency],R$1)=0,0,SUMPRODUCT(--(TOther[Frequency]=R$1),--(TOther[Start Date]&lt;=A1397),--(TOther[End Date Calc]&gt;=A1397),IF(B1397="N",--(TOther[Start Day]=DAY(A1397)),--(TOther[Start Day]&gt;=DAY(A1397))),--(IFERROR(MOD(TOther[Start Month]-MONTH(A1397)+2,2),1)=0),TOther[Amount])))</f>
        <v/>
      </c>
      <c r="S1397" s="8" t="str" cm="1">
        <f t="array" ref="S1397">IF(A1397="","",IF(COUNTIF(TOther[Frequency],S$1)=0,0,SUMPRODUCT(--(TOther[Frequency]=S$1),--(TOther[Start Date]&lt;=A1397),--(TOther[End Date Calc]&gt;=A1397),IF(B1397="N",--(TOther[Start Day]=DAY(A1397)),--(TOther[Start Day]&gt;=DAY(A1397))),--(IFERROR(MOD(TOther[Start Month]-MONTH(A1397)+3,3),1)=0),TOther[Amount])))</f>
        <v/>
      </c>
      <c r="T1397" s="8" t="str" cm="1">
        <f t="array" ref="T1397">IF($A1397="","",IF(COUNTIF(TOther[Frequency],T$1)=0,0,SUMPRODUCT(--(TOther[Frequency]=T$1),--(TOther[Start Date]&lt;=$A1397),--(TOther[End Date Calc]&gt;=$A1397),IF($B1397="N",--(TOther[Start Day]=DAY($A1397)),--(TOther[Start Day]&gt;=DAY($A1397))),--(IFERROR(MOD(TOther[Start Month]-MONTH($A1397)+4,4),1)=0),TOther[Amount])))</f>
        <v/>
      </c>
      <c r="U1397" s="8" t="str" cm="1">
        <f t="array" ref="U1397">IF(A1397="","",IF(COUNTIF(TOther[Frequency],$U$1)=0,0,SUMPRODUCT(--(TOther[Frequency]=$U$1),--(TOther[Start Date]&lt;=A1397),--(TOther[End Date Calc]&gt;=A1397),IF(B1397="N",--(TOther[Start Day]=DAY(A1397)),--(TOther[Start Day]&gt;=DAY(A1397))),--(IFERROR(MOD(TOther[Start Month]-MONTH(A1397)+6,6),1)=0),TOther[Amount])))</f>
        <v/>
      </c>
      <c r="V1397" s="8" t="str" cm="1">
        <f t="array" ref="V1397">IF(A1397="","",IF(COUNTIF(TOther[Frequency],$V$1)=0,0,SUMPRODUCT(--(TOther[Frequency]=$V$1),--(TOther[Start Date]&lt;=A1397),--(TOther[End Date Calc]&gt;=A1397),IF(B1397="N",--(TOther[Start Day]=DAY(A1397)),--(TOther[Start Day]&gt;=DAY(A1397))),--(IFERROR(MOD(TOther[Start Month]-MONTH(A1397)+12,12),1)=0),TOther[Amount])))</f>
        <v/>
      </c>
      <c r="W1397" s="8" t="str">
        <f>IF(A1397="","",SUMIFS(TOther[Amount],TOther[Start Date],A1397,TOther[Frequency],$W$1))</f>
        <v/>
      </c>
      <c r="X1397" s="9" t="str">
        <f t="shared" si="105"/>
        <v/>
      </c>
      <c r="Y1397" s="9" t="str">
        <f t="shared" si="109"/>
        <v/>
      </c>
      <c r="Z1397" s="8" t="str" cm="1">
        <f t="array" ref="Z1397">IF(A1397="","",IF(COUNTIF('2) Income'!$D$13:$D$32,"Weekly")=0,0,SUMPRODUCT(--(IFERROR(MOD(A1397-'2) Income'!$F$13:$F$32,7),1)=0),--('2) Income'!$D$13:$D$32="Weekly"),--('2) Income'!$F$13:$F$32&lt;=A1397),'2) Income'!$E$13:$E$32)))</f>
        <v/>
      </c>
      <c r="AA1397" s="8" t="str" cm="1">
        <f t="array" ref="AA1397">IF(A1397="","",IF(COUNTIF('2) Income'!$D$13:$D$32,"Every Other Week")=0,0,SUMPRODUCT(--(IFERROR(MOD(A1397-'2) Income'!$F$13:$F$32,14),1)=0),--('2) Income'!$D$13:$D$32="Every Other Week"),--('2) Income'!$F$13:$F$32&lt;=A1397),'2) Income'!$E$13:$E$32)))</f>
        <v/>
      </c>
      <c r="AB1397" s="8" t="str">
        <f>IF(A1397="","",IF(COUNTIF('2) Income'!$D$13:$D$32,"1st and 15th")=0,0,IF(OR(DAY(A1397)=1,DAY(A1397)=15),SUMIFS('2) Income'!$E$13:$E$32,'2) Income'!$D$13:$D$32,"1st and 15th",'2) Income'!$F$13:$F$32,"&lt;="&amp;$A1397),0)))</f>
        <v/>
      </c>
      <c r="AC1397" s="8" t="str">
        <f>IF(A1397="","",IF(COUNTIF('2) Income'!$D$13:$D$32,"2nd Wednesday")=0,0,IF(A1397=(A1397-DAY(A1397)+1+2*7-WEEKDAY(A1397-DAY(A1397)+8-4,1)),SUMIFS('2) Income'!$E$13:$E$32,'2) Income'!$D$13:$D$32,"2nd Wednesday",'2) Income'!$F$13:$F$32,"&lt;="&amp;$A1397),0)))</f>
        <v/>
      </c>
      <c r="AD1397" s="8" t="str">
        <f>IF(A1397="","",IF(COUNTIF('2) Income'!$D$13:$D$32,"3rd Wednesday")=0,0,IF(A1397=(A1397-DAY(A1397)+1+3*7-WEEKDAY(A1397-DAY(A1397)+8-4,1)),SUMIFS('2) Income'!$E$13:$E$32,'2) Income'!$D$13:$D$32,"3rd Wednesday",'2) Income'!$F$13:$F$32,"&lt;="&amp;$A1397),0)))</f>
        <v/>
      </c>
      <c r="AE1397" s="8" t="str">
        <f>IF(A1397="","",IF(COUNTIF('2) Income'!$D$13:$D$32,"4th Wednesday")=0,0,IF(A1397=(A1397-DAY(A1397)+1+4*7-WEEKDAY(A1397-DAY(A1397)+8-4,1)),SUMIFS('2) Income'!$E$13:$E$32,'2) Income'!$D$13:$D$32,"4th Wednesday",'2) Income'!$F$13:$F$32,"&lt;="&amp;$A1397),0)))</f>
        <v/>
      </c>
      <c r="AF1397" s="8" t="str" cm="1">
        <f t="array" ref="AF1397">IF(A1397="","",IF(COUNTIF('2) Income'!$D$13:$D$32,"Every 4 Weeks")=0,0,SUMPRODUCT(--(IFERROR(MOD(A1397-'2) Income'!$F$13:$F$32,28),1)=0),--('2) Income'!$D$13:$D$32="Every 4 Weeks"),--('2) Income'!$F$13:$F$32&lt;=A1397),'2) Income'!$E$13:$E$32)))</f>
        <v/>
      </c>
      <c r="AG1397" s="8" t="str">
        <f>IF(A1397="","",IF(COUNTIF('2) Income'!$D$13:$D$32,"Monthly")=0,0,IF(B1397="N",SUMIFS('2) Income'!$E$13:$E$32,'2) Income'!$D$13:$D$32,"monthly",'2) Income'!$F$13:$F$32,"&lt;="&amp;$A1397,'2) Income'!$I$13:$I$32,DAY(A1397)),SUMIFS('2) Income'!$E$13:$E$32,'2) Income'!$D$13:$D$32,"monthly",'2) Income'!$F$13:$F$32,"&lt;="&amp;$A1397,'2) Income'!$I$13:$I$32,"&gt;="&amp;DAY(A1397)))))</f>
        <v/>
      </c>
      <c r="AH1397" s="8" t="str" cm="1">
        <f t="array" ref="AH1397">IF(A1397="","",IF(COUNTIF('2) Income'!$D$13:$D$32,"Yearly")=0,0,SUMPRODUCT(--('2) Income'!$D$13:$D$32="Yearly"),--('2) Income'!$F$13:$F$32&lt;=A1397),IF(B1397="N",--('2) Income'!$I$13:$I$32=DAY(A1397)),--('2) Income'!$I$13:$I$32&gt;=DAY(A1397))),--(IFERROR(MOD('2) Income'!$H$13:$H$32-MONTH(A1397)+12,12),1)=0),'2) Income'!$E$13:$E$32)))</f>
        <v/>
      </c>
      <c r="AI1397" s="8" t="str">
        <f>IF(A1397="","",IF(COUNTIF('2) Income'!$D$13:$D$32,"one-time")=0,0,SUMIFS('2) Income'!$E$13:$E$32,'2) Income'!$D$13:$D$32,"one-time",'2) Income'!$F$13:$F$32,"="&amp;$A1397)))</f>
        <v/>
      </c>
      <c r="AJ1397" s="9" t="str">
        <f t="shared" si="106"/>
        <v/>
      </c>
    </row>
    <row r="1398" spans="1:36">
      <c r="A1398" s="7" t="str">
        <f>IF(A1397="","",IF(A1397+1&lt;='1) Period'!$E$21,A1397+1,""))</f>
        <v/>
      </c>
      <c r="B1398" s="7" t="e">
        <f t="shared" si="107"/>
        <v>#VALUE!</v>
      </c>
      <c r="C1398" t="e">
        <f t="shared" si="108"/>
        <v>#VALUE!</v>
      </c>
      <c r="D1398" s="8" t="str">
        <f>IF(A1398="","",IF(TEXT(A1398,"dddd")='4) Happy Money'!$E$23,WAllowance,0))</f>
        <v/>
      </c>
      <c r="E1398" s="8" t="str">
        <f>IF(A1398="","",IF(B1398="N",SUMIF(TMonthly[Day of the Month],DAY(A1398),TMonthly[Amount]),SUMIF(TMonthly[Day of the Month],"&gt;="&amp;DAY(A1398),TMonthly[Amount])))</f>
        <v/>
      </c>
      <c r="F1398" s="8" t="str" cm="1">
        <f t="array" ref="F1398">IF(A1398="","",SUMPRODUCT(--(TYearly[Due Date]&lt;=A1398),IF(B1398="N",--(TYearly[Day]=DAY(A1398)),--(TYearly[Day]&gt;=DAY(A1398))),--(IFERROR(MOD(TYearly[Month]-MONTH(A1398)+12,12),1)=0),TYearly[Amount]))</f>
        <v/>
      </c>
      <c r="G1398" s="8" t="str">
        <f>IF(A1398="","",SUMIF(TOneTime[Due Date],A1398,TOneTime[Amount]))</f>
        <v/>
      </c>
      <c r="H1398" s="8" t="str" cm="1">
        <f t="array" ref="H1398">IF(A1398="","",IF(COUNTIF(TOther[Frequency],$H$1)=0,0,SUMPRODUCT(--(IFERROR(MOD(A1398-TOther[Start Date],7),1)=0),--(TOther[Frequency]=$H$1),--(TOther[Start Date]&lt;=A1398),--(TOther[End Date Calc]&gt;=A1398),TOther[Amount])))</f>
        <v/>
      </c>
      <c r="I1398" s="8" t="str" cm="1">
        <f t="array" ref="I1398">IF(A1398="","",IF(COUNTIF(TOther[Frequency],$I$1)=0,0,SUMPRODUCT(--(IFERROR(MOD(A1398-TOther[Start Date],14),1)=0),--(TOther[Frequency]=$I$1),--(TOther[Start Date]&lt;=A1398),--(TOther[End Date Calc]&gt;=A1398),TOther[Amount])))</f>
        <v/>
      </c>
      <c r="J1398" s="8" t="str">
        <f>IF(A1398="","",IF(COUNTIF(TOther[Frequency],$J$1)=0,0,IF(OR(DAY(A1398)=1,DAY(A1398)=15),SUMIFS(TOther[Amount],TOther[Frequency],$J$1,TOther[Start Date],"&lt;="&amp;$A1398,TOther[End Date Calc],"&gt;="&amp;A1398),0)))</f>
        <v/>
      </c>
      <c r="K1398" s="8" t="str">
        <f>IF(A1398="","",IF(COUNTIF(TOther[Frequency],$K$1)=0,0,IF(A1398=(A1398-DAY(A1398)+1+2*7-WEEKDAY(A1398-DAY(A1398)+8-4,1)),SUMIFS(TOther[Amount],TOther[Frequency],$K$1,TOther[Start Date],"&lt;="&amp;$A1398,TOther[End Date Calc],"&gt;="&amp;A1398),0)))</f>
        <v/>
      </c>
      <c r="L1398" s="8" t="str">
        <f>IF(A1398="","",IF(COUNTIF(TOther[Frequency],$L$1)=0,0,IF(A1398=(A1398-DAY(A1398)+1+3*7-WEEKDAY(A1398-DAY(A1398)+8-4,1)),SUMIFS(TOther[Amount],TOther[Frequency],$L$1,TOther[Start Date],"&lt;="&amp;$A1398,TOther[End Date Calc],"&gt;="&amp;A1398),0)))</f>
        <v/>
      </c>
      <c r="M1398" s="8" t="str">
        <f>IF(A1398="","",IF(COUNTIF(TOther[Frequency],$M$1)=0,0,IF(A1398=(A1398-DAY(A1398)+1+4*7-WEEKDAY(A1398-DAY(A1398)+8-4,1)),SUMIFS(TOther[Amount],TOther[Frequency],$M$1,TOther[Start Date],"&lt;="&amp;$A1398,TOther[End Date Calc],"&gt;="&amp;A1398),0)))</f>
        <v/>
      </c>
      <c r="N1398" s="8" t="str" cm="1">
        <f t="array" ref="N1398">IF(A1398="","",IF(COUNTIF(TOther[Frequency],$N$1)=0,0,SUMPRODUCT(--(IFERROR(MOD(A1398-TOther[Start Date],28),1)=0),--(TOther[Frequency]=$N$1),--(TOther[Start Date]&lt;=A1398),--(TOther[End Date Calc]&gt;=A1398),TOther[Amount])))</f>
        <v/>
      </c>
      <c r="O1398" s="8" t="str" cm="1">
        <f t="array" ref="O1398">IF(A1398="","",IF(COUNTIF(TOther[Frequency],$O$1)=0,0,SUMPRODUCT(--(IFERROR(MOD(A1398-TOther[Start Date],42),1)=0),--(TOther[Frequency]=$O$1),--(TOther[Start Date]&lt;=A1398),--(TOther[End Date Calc]&gt;=A1398),TOther[Amount])))</f>
        <v/>
      </c>
      <c r="P1398" s="8" t="str" cm="1">
        <f t="array" ref="P1398">IF(A1398="","",IF(COUNTIF(TOther[Frequency],$P$1)=0,0,SUMPRODUCT(--(IFERROR(MOD(A1398-TOther[Start Date],56),1)=0),--(TOther[Frequency]=$P$1),--(TOther[Start Date]&lt;=A1398),--(TOther[End Date Calc]&gt;=A1398),TOther[Amount])))</f>
        <v/>
      </c>
      <c r="Q1398" s="8" t="str">
        <f>IF(A1398="","",IF(COUNTIF(TOther[Frequency],$Q$1)=0,0,IF(B1398="N",SUMIFS(TOther[Amount],TOther[Frequency],$Q$1,TOther[Start Date],"&lt;="&amp;$A1398,TOther[End Date Calc],"&gt;="&amp;A1398,TOther[Start Day],DAY(A1398)),SUMIFS(TOther[Amount],TOther[Frequency],$Q$1,TOther[Start Date],"&lt;="&amp;$A1398,TOther[End Date Calc],"&gt;="&amp;A1398,TOther[Start Day],"&gt;="&amp;DAY(A1398)))))</f>
        <v/>
      </c>
      <c r="R1398" s="8" t="str" cm="1">
        <f t="array" ref="R1398">IF(A1398="","",IF(COUNTIF(TOther[Frequency],R$1)=0,0,SUMPRODUCT(--(TOther[Frequency]=R$1),--(TOther[Start Date]&lt;=A1398),--(TOther[End Date Calc]&gt;=A1398),IF(B1398="N",--(TOther[Start Day]=DAY(A1398)),--(TOther[Start Day]&gt;=DAY(A1398))),--(IFERROR(MOD(TOther[Start Month]-MONTH(A1398)+2,2),1)=0),TOther[Amount])))</f>
        <v/>
      </c>
      <c r="S1398" s="8" t="str" cm="1">
        <f t="array" ref="S1398">IF(A1398="","",IF(COUNTIF(TOther[Frequency],S$1)=0,0,SUMPRODUCT(--(TOther[Frequency]=S$1),--(TOther[Start Date]&lt;=A1398),--(TOther[End Date Calc]&gt;=A1398),IF(B1398="N",--(TOther[Start Day]=DAY(A1398)),--(TOther[Start Day]&gt;=DAY(A1398))),--(IFERROR(MOD(TOther[Start Month]-MONTH(A1398)+3,3),1)=0),TOther[Amount])))</f>
        <v/>
      </c>
      <c r="T1398" s="8" t="str" cm="1">
        <f t="array" ref="T1398">IF($A1398="","",IF(COUNTIF(TOther[Frequency],T$1)=0,0,SUMPRODUCT(--(TOther[Frequency]=T$1),--(TOther[Start Date]&lt;=$A1398),--(TOther[End Date Calc]&gt;=$A1398),IF($B1398="N",--(TOther[Start Day]=DAY($A1398)),--(TOther[Start Day]&gt;=DAY($A1398))),--(IFERROR(MOD(TOther[Start Month]-MONTH($A1398)+4,4),1)=0),TOther[Amount])))</f>
        <v/>
      </c>
      <c r="U1398" s="8" t="str" cm="1">
        <f t="array" ref="U1398">IF(A1398="","",IF(COUNTIF(TOther[Frequency],$U$1)=0,0,SUMPRODUCT(--(TOther[Frequency]=$U$1),--(TOther[Start Date]&lt;=A1398),--(TOther[End Date Calc]&gt;=A1398),IF(B1398="N",--(TOther[Start Day]=DAY(A1398)),--(TOther[Start Day]&gt;=DAY(A1398))),--(IFERROR(MOD(TOther[Start Month]-MONTH(A1398)+6,6),1)=0),TOther[Amount])))</f>
        <v/>
      </c>
      <c r="V1398" s="8" t="str" cm="1">
        <f t="array" ref="V1398">IF(A1398="","",IF(COUNTIF(TOther[Frequency],$V$1)=0,0,SUMPRODUCT(--(TOther[Frequency]=$V$1),--(TOther[Start Date]&lt;=A1398),--(TOther[End Date Calc]&gt;=A1398),IF(B1398="N",--(TOther[Start Day]=DAY(A1398)),--(TOther[Start Day]&gt;=DAY(A1398))),--(IFERROR(MOD(TOther[Start Month]-MONTH(A1398)+12,12),1)=0),TOther[Amount])))</f>
        <v/>
      </c>
      <c r="W1398" s="8" t="str">
        <f>IF(A1398="","",SUMIFS(TOther[Amount],TOther[Start Date],A1398,TOther[Frequency],$W$1))</f>
        <v/>
      </c>
      <c r="X1398" s="9" t="str">
        <f t="shared" si="105"/>
        <v/>
      </c>
      <c r="Y1398" s="9" t="str">
        <f t="shared" si="109"/>
        <v/>
      </c>
      <c r="Z1398" s="8" t="str" cm="1">
        <f t="array" ref="Z1398">IF(A1398="","",IF(COUNTIF('2) Income'!$D$13:$D$32,"Weekly")=0,0,SUMPRODUCT(--(IFERROR(MOD(A1398-'2) Income'!$F$13:$F$32,7),1)=0),--('2) Income'!$D$13:$D$32="Weekly"),--('2) Income'!$F$13:$F$32&lt;=A1398),'2) Income'!$E$13:$E$32)))</f>
        <v/>
      </c>
      <c r="AA1398" s="8" t="str" cm="1">
        <f t="array" ref="AA1398">IF(A1398="","",IF(COUNTIF('2) Income'!$D$13:$D$32,"Every Other Week")=0,0,SUMPRODUCT(--(IFERROR(MOD(A1398-'2) Income'!$F$13:$F$32,14),1)=0),--('2) Income'!$D$13:$D$32="Every Other Week"),--('2) Income'!$F$13:$F$32&lt;=A1398),'2) Income'!$E$13:$E$32)))</f>
        <v/>
      </c>
      <c r="AB1398" s="8" t="str">
        <f>IF(A1398="","",IF(COUNTIF('2) Income'!$D$13:$D$32,"1st and 15th")=0,0,IF(OR(DAY(A1398)=1,DAY(A1398)=15),SUMIFS('2) Income'!$E$13:$E$32,'2) Income'!$D$13:$D$32,"1st and 15th",'2) Income'!$F$13:$F$32,"&lt;="&amp;$A1398),0)))</f>
        <v/>
      </c>
      <c r="AC1398" s="8" t="str">
        <f>IF(A1398="","",IF(COUNTIF('2) Income'!$D$13:$D$32,"2nd Wednesday")=0,0,IF(A1398=(A1398-DAY(A1398)+1+2*7-WEEKDAY(A1398-DAY(A1398)+8-4,1)),SUMIFS('2) Income'!$E$13:$E$32,'2) Income'!$D$13:$D$32,"2nd Wednesday",'2) Income'!$F$13:$F$32,"&lt;="&amp;$A1398),0)))</f>
        <v/>
      </c>
      <c r="AD1398" s="8" t="str">
        <f>IF(A1398="","",IF(COUNTIF('2) Income'!$D$13:$D$32,"3rd Wednesday")=0,0,IF(A1398=(A1398-DAY(A1398)+1+3*7-WEEKDAY(A1398-DAY(A1398)+8-4,1)),SUMIFS('2) Income'!$E$13:$E$32,'2) Income'!$D$13:$D$32,"3rd Wednesday",'2) Income'!$F$13:$F$32,"&lt;="&amp;$A1398),0)))</f>
        <v/>
      </c>
      <c r="AE1398" s="8" t="str">
        <f>IF(A1398="","",IF(COUNTIF('2) Income'!$D$13:$D$32,"4th Wednesday")=0,0,IF(A1398=(A1398-DAY(A1398)+1+4*7-WEEKDAY(A1398-DAY(A1398)+8-4,1)),SUMIFS('2) Income'!$E$13:$E$32,'2) Income'!$D$13:$D$32,"4th Wednesday",'2) Income'!$F$13:$F$32,"&lt;="&amp;$A1398),0)))</f>
        <v/>
      </c>
      <c r="AF1398" s="8" t="str" cm="1">
        <f t="array" ref="AF1398">IF(A1398="","",IF(COUNTIF('2) Income'!$D$13:$D$32,"Every 4 Weeks")=0,0,SUMPRODUCT(--(IFERROR(MOD(A1398-'2) Income'!$F$13:$F$32,28),1)=0),--('2) Income'!$D$13:$D$32="Every 4 Weeks"),--('2) Income'!$F$13:$F$32&lt;=A1398),'2) Income'!$E$13:$E$32)))</f>
        <v/>
      </c>
      <c r="AG1398" s="8" t="str">
        <f>IF(A1398="","",IF(COUNTIF('2) Income'!$D$13:$D$32,"Monthly")=0,0,IF(B1398="N",SUMIFS('2) Income'!$E$13:$E$32,'2) Income'!$D$13:$D$32,"monthly",'2) Income'!$F$13:$F$32,"&lt;="&amp;$A1398,'2) Income'!$I$13:$I$32,DAY(A1398)),SUMIFS('2) Income'!$E$13:$E$32,'2) Income'!$D$13:$D$32,"monthly",'2) Income'!$F$13:$F$32,"&lt;="&amp;$A1398,'2) Income'!$I$13:$I$32,"&gt;="&amp;DAY(A1398)))))</f>
        <v/>
      </c>
      <c r="AH1398" s="8" t="str" cm="1">
        <f t="array" ref="AH1398">IF(A1398="","",IF(COUNTIF('2) Income'!$D$13:$D$32,"Yearly")=0,0,SUMPRODUCT(--('2) Income'!$D$13:$D$32="Yearly"),--('2) Income'!$F$13:$F$32&lt;=A1398),IF(B1398="N",--('2) Income'!$I$13:$I$32=DAY(A1398)),--('2) Income'!$I$13:$I$32&gt;=DAY(A1398))),--(IFERROR(MOD('2) Income'!$H$13:$H$32-MONTH(A1398)+12,12),1)=0),'2) Income'!$E$13:$E$32)))</f>
        <v/>
      </c>
      <c r="AI1398" s="8" t="str">
        <f>IF(A1398="","",IF(COUNTIF('2) Income'!$D$13:$D$32,"one-time")=0,0,SUMIFS('2) Income'!$E$13:$E$32,'2) Income'!$D$13:$D$32,"one-time",'2) Income'!$F$13:$F$32,"="&amp;$A1398)))</f>
        <v/>
      </c>
      <c r="AJ1398" s="9" t="str">
        <f t="shared" si="106"/>
        <v/>
      </c>
    </row>
    <row r="1399" spans="1:36">
      <c r="A1399" s="7" t="str">
        <f>IF(A1398="","",IF(A1398+1&lt;='1) Period'!$E$21,A1398+1,""))</f>
        <v/>
      </c>
      <c r="B1399" s="7" t="e">
        <f t="shared" si="107"/>
        <v>#VALUE!</v>
      </c>
      <c r="C1399" t="e">
        <f t="shared" si="108"/>
        <v>#VALUE!</v>
      </c>
      <c r="D1399" s="8" t="str">
        <f>IF(A1399="","",IF(TEXT(A1399,"dddd")='4) Happy Money'!$E$23,WAllowance,0))</f>
        <v/>
      </c>
      <c r="E1399" s="8" t="str">
        <f>IF(A1399="","",IF(B1399="N",SUMIF(TMonthly[Day of the Month],DAY(A1399),TMonthly[Amount]),SUMIF(TMonthly[Day of the Month],"&gt;="&amp;DAY(A1399),TMonthly[Amount])))</f>
        <v/>
      </c>
      <c r="F1399" s="8" t="str" cm="1">
        <f t="array" ref="F1399">IF(A1399="","",SUMPRODUCT(--(TYearly[Due Date]&lt;=A1399),IF(B1399="N",--(TYearly[Day]=DAY(A1399)),--(TYearly[Day]&gt;=DAY(A1399))),--(IFERROR(MOD(TYearly[Month]-MONTH(A1399)+12,12),1)=0),TYearly[Amount]))</f>
        <v/>
      </c>
      <c r="G1399" s="8" t="str">
        <f>IF(A1399="","",SUMIF(TOneTime[Due Date],A1399,TOneTime[Amount]))</f>
        <v/>
      </c>
      <c r="H1399" s="8" t="str" cm="1">
        <f t="array" ref="H1399">IF(A1399="","",IF(COUNTIF(TOther[Frequency],$H$1)=0,0,SUMPRODUCT(--(IFERROR(MOD(A1399-TOther[Start Date],7),1)=0),--(TOther[Frequency]=$H$1),--(TOther[Start Date]&lt;=A1399),--(TOther[End Date Calc]&gt;=A1399),TOther[Amount])))</f>
        <v/>
      </c>
      <c r="I1399" s="8" t="str" cm="1">
        <f t="array" ref="I1399">IF(A1399="","",IF(COUNTIF(TOther[Frequency],$I$1)=0,0,SUMPRODUCT(--(IFERROR(MOD(A1399-TOther[Start Date],14),1)=0),--(TOther[Frequency]=$I$1),--(TOther[Start Date]&lt;=A1399),--(TOther[End Date Calc]&gt;=A1399),TOther[Amount])))</f>
        <v/>
      </c>
      <c r="J1399" s="8" t="str">
        <f>IF(A1399="","",IF(COUNTIF(TOther[Frequency],$J$1)=0,0,IF(OR(DAY(A1399)=1,DAY(A1399)=15),SUMIFS(TOther[Amount],TOther[Frequency],$J$1,TOther[Start Date],"&lt;="&amp;$A1399,TOther[End Date Calc],"&gt;="&amp;A1399),0)))</f>
        <v/>
      </c>
      <c r="K1399" s="8" t="str">
        <f>IF(A1399="","",IF(COUNTIF(TOther[Frequency],$K$1)=0,0,IF(A1399=(A1399-DAY(A1399)+1+2*7-WEEKDAY(A1399-DAY(A1399)+8-4,1)),SUMIFS(TOther[Amount],TOther[Frequency],$K$1,TOther[Start Date],"&lt;="&amp;$A1399,TOther[End Date Calc],"&gt;="&amp;A1399),0)))</f>
        <v/>
      </c>
      <c r="L1399" s="8" t="str">
        <f>IF(A1399="","",IF(COUNTIF(TOther[Frequency],$L$1)=0,0,IF(A1399=(A1399-DAY(A1399)+1+3*7-WEEKDAY(A1399-DAY(A1399)+8-4,1)),SUMIFS(TOther[Amount],TOther[Frequency],$L$1,TOther[Start Date],"&lt;="&amp;$A1399,TOther[End Date Calc],"&gt;="&amp;A1399),0)))</f>
        <v/>
      </c>
      <c r="M1399" s="8" t="str">
        <f>IF(A1399="","",IF(COUNTIF(TOther[Frequency],$M$1)=0,0,IF(A1399=(A1399-DAY(A1399)+1+4*7-WEEKDAY(A1399-DAY(A1399)+8-4,1)),SUMIFS(TOther[Amount],TOther[Frequency],$M$1,TOther[Start Date],"&lt;="&amp;$A1399,TOther[End Date Calc],"&gt;="&amp;A1399),0)))</f>
        <v/>
      </c>
      <c r="N1399" s="8" t="str" cm="1">
        <f t="array" ref="N1399">IF(A1399="","",IF(COUNTIF(TOther[Frequency],$N$1)=0,0,SUMPRODUCT(--(IFERROR(MOD(A1399-TOther[Start Date],28),1)=0),--(TOther[Frequency]=$N$1),--(TOther[Start Date]&lt;=A1399),--(TOther[End Date Calc]&gt;=A1399),TOther[Amount])))</f>
        <v/>
      </c>
      <c r="O1399" s="8" t="str" cm="1">
        <f t="array" ref="O1399">IF(A1399="","",IF(COUNTIF(TOther[Frequency],$O$1)=0,0,SUMPRODUCT(--(IFERROR(MOD(A1399-TOther[Start Date],42),1)=0),--(TOther[Frequency]=$O$1),--(TOther[Start Date]&lt;=A1399),--(TOther[End Date Calc]&gt;=A1399),TOther[Amount])))</f>
        <v/>
      </c>
      <c r="P1399" s="8" t="str" cm="1">
        <f t="array" ref="P1399">IF(A1399="","",IF(COUNTIF(TOther[Frequency],$P$1)=0,0,SUMPRODUCT(--(IFERROR(MOD(A1399-TOther[Start Date],56),1)=0),--(TOther[Frequency]=$P$1),--(TOther[Start Date]&lt;=A1399),--(TOther[End Date Calc]&gt;=A1399),TOther[Amount])))</f>
        <v/>
      </c>
      <c r="Q1399" s="8" t="str">
        <f>IF(A1399="","",IF(COUNTIF(TOther[Frequency],$Q$1)=0,0,IF(B1399="N",SUMIFS(TOther[Amount],TOther[Frequency],$Q$1,TOther[Start Date],"&lt;="&amp;$A1399,TOther[End Date Calc],"&gt;="&amp;A1399,TOther[Start Day],DAY(A1399)),SUMIFS(TOther[Amount],TOther[Frequency],$Q$1,TOther[Start Date],"&lt;="&amp;$A1399,TOther[End Date Calc],"&gt;="&amp;A1399,TOther[Start Day],"&gt;="&amp;DAY(A1399)))))</f>
        <v/>
      </c>
      <c r="R1399" s="8" t="str" cm="1">
        <f t="array" ref="R1399">IF(A1399="","",IF(COUNTIF(TOther[Frequency],R$1)=0,0,SUMPRODUCT(--(TOther[Frequency]=R$1),--(TOther[Start Date]&lt;=A1399),--(TOther[End Date Calc]&gt;=A1399),IF(B1399="N",--(TOther[Start Day]=DAY(A1399)),--(TOther[Start Day]&gt;=DAY(A1399))),--(IFERROR(MOD(TOther[Start Month]-MONTH(A1399)+2,2),1)=0),TOther[Amount])))</f>
        <v/>
      </c>
      <c r="S1399" s="8" t="str" cm="1">
        <f t="array" ref="S1399">IF(A1399="","",IF(COUNTIF(TOther[Frequency],S$1)=0,0,SUMPRODUCT(--(TOther[Frequency]=S$1),--(TOther[Start Date]&lt;=A1399),--(TOther[End Date Calc]&gt;=A1399),IF(B1399="N",--(TOther[Start Day]=DAY(A1399)),--(TOther[Start Day]&gt;=DAY(A1399))),--(IFERROR(MOD(TOther[Start Month]-MONTH(A1399)+3,3),1)=0),TOther[Amount])))</f>
        <v/>
      </c>
      <c r="T1399" s="8" t="str" cm="1">
        <f t="array" ref="T1399">IF($A1399="","",IF(COUNTIF(TOther[Frequency],T$1)=0,0,SUMPRODUCT(--(TOther[Frequency]=T$1),--(TOther[Start Date]&lt;=$A1399),--(TOther[End Date Calc]&gt;=$A1399),IF($B1399="N",--(TOther[Start Day]=DAY($A1399)),--(TOther[Start Day]&gt;=DAY($A1399))),--(IFERROR(MOD(TOther[Start Month]-MONTH($A1399)+4,4),1)=0),TOther[Amount])))</f>
        <v/>
      </c>
      <c r="U1399" s="8" t="str" cm="1">
        <f t="array" ref="U1399">IF(A1399="","",IF(COUNTIF(TOther[Frequency],$U$1)=0,0,SUMPRODUCT(--(TOther[Frequency]=$U$1),--(TOther[Start Date]&lt;=A1399),--(TOther[End Date Calc]&gt;=A1399),IF(B1399="N",--(TOther[Start Day]=DAY(A1399)),--(TOther[Start Day]&gt;=DAY(A1399))),--(IFERROR(MOD(TOther[Start Month]-MONTH(A1399)+6,6),1)=0),TOther[Amount])))</f>
        <v/>
      </c>
      <c r="V1399" s="8" t="str" cm="1">
        <f t="array" ref="V1399">IF(A1399="","",IF(COUNTIF(TOther[Frequency],$V$1)=0,0,SUMPRODUCT(--(TOther[Frequency]=$V$1),--(TOther[Start Date]&lt;=A1399),--(TOther[End Date Calc]&gt;=A1399),IF(B1399="N",--(TOther[Start Day]=DAY(A1399)),--(TOther[Start Day]&gt;=DAY(A1399))),--(IFERROR(MOD(TOther[Start Month]-MONTH(A1399)+12,12),1)=0),TOther[Amount])))</f>
        <v/>
      </c>
      <c r="W1399" s="8" t="str">
        <f>IF(A1399="","",SUMIFS(TOther[Amount],TOther[Start Date],A1399,TOther[Frequency],$W$1))</f>
        <v/>
      </c>
      <c r="X1399" s="9" t="str">
        <f t="shared" si="105"/>
        <v/>
      </c>
      <c r="Y1399" s="9" t="str">
        <f t="shared" si="109"/>
        <v/>
      </c>
      <c r="Z1399" s="8" t="str" cm="1">
        <f t="array" ref="Z1399">IF(A1399="","",IF(COUNTIF('2) Income'!$D$13:$D$32,"Weekly")=0,0,SUMPRODUCT(--(IFERROR(MOD(A1399-'2) Income'!$F$13:$F$32,7),1)=0),--('2) Income'!$D$13:$D$32="Weekly"),--('2) Income'!$F$13:$F$32&lt;=A1399),'2) Income'!$E$13:$E$32)))</f>
        <v/>
      </c>
      <c r="AA1399" s="8" t="str" cm="1">
        <f t="array" ref="AA1399">IF(A1399="","",IF(COUNTIF('2) Income'!$D$13:$D$32,"Every Other Week")=0,0,SUMPRODUCT(--(IFERROR(MOD(A1399-'2) Income'!$F$13:$F$32,14),1)=0),--('2) Income'!$D$13:$D$32="Every Other Week"),--('2) Income'!$F$13:$F$32&lt;=A1399),'2) Income'!$E$13:$E$32)))</f>
        <v/>
      </c>
      <c r="AB1399" s="8" t="str">
        <f>IF(A1399="","",IF(COUNTIF('2) Income'!$D$13:$D$32,"1st and 15th")=0,0,IF(OR(DAY(A1399)=1,DAY(A1399)=15),SUMIFS('2) Income'!$E$13:$E$32,'2) Income'!$D$13:$D$32,"1st and 15th",'2) Income'!$F$13:$F$32,"&lt;="&amp;$A1399),0)))</f>
        <v/>
      </c>
      <c r="AC1399" s="8" t="str">
        <f>IF(A1399="","",IF(COUNTIF('2) Income'!$D$13:$D$32,"2nd Wednesday")=0,0,IF(A1399=(A1399-DAY(A1399)+1+2*7-WEEKDAY(A1399-DAY(A1399)+8-4,1)),SUMIFS('2) Income'!$E$13:$E$32,'2) Income'!$D$13:$D$32,"2nd Wednesday",'2) Income'!$F$13:$F$32,"&lt;="&amp;$A1399),0)))</f>
        <v/>
      </c>
      <c r="AD1399" s="8" t="str">
        <f>IF(A1399="","",IF(COUNTIF('2) Income'!$D$13:$D$32,"3rd Wednesday")=0,0,IF(A1399=(A1399-DAY(A1399)+1+3*7-WEEKDAY(A1399-DAY(A1399)+8-4,1)),SUMIFS('2) Income'!$E$13:$E$32,'2) Income'!$D$13:$D$32,"3rd Wednesday",'2) Income'!$F$13:$F$32,"&lt;="&amp;$A1399),0)))</f>
        <v/>
      </c>
      <c r="AE1399" s="8" t="str">
        <f>IF(A1399="","",IF(COUNTIF('2) Income'!$D$13:$D$32,"4th Wednesday")=0,0,IF(A1399=(A1399-DAY(A1399)+1+4*7-WEEKDAY(A1399-DAY(A1399)+8-4,1)),SUMIFS('2) Income'!$E$13:$E$32,'2) Income'!$D$13:$D$32,"4th Wednesday",'2) Income'!$F$13:$F$32,"&lt;="&amp;$A1399),0)))</f>
        <v/>
      </c>
      <c r="AF1399" s="8" t="str" cm="1">
        <f t="array" ref="AF1399">IF(A1399="","",IF(COUNTIF('2) Income'!$D$13:$D$32,"Every 4 Weeks")=0,0,SUMPRODUCT(--(IFERROR(MOD(A1399-'2) Income'!$F$13:$F$32,28),1)=0),--('2) Income'!$D$13:$D$32="Every 4 Weeks"),--('2) Income'!$F$13:$F$32&lt;=A1399),'2) Income'!$E$13:$E$32)))</f>
        <v/>
      </c>
      <c r="AG1399" s="8" t="str">
        <f>IF(A1399="","",IF(COUNTIF('2) Income'!$D$13:$D$32,"Monthly")=0,0,IF(B1399="N",SUMIFS('2) Income'!$E$13:$E$32,'2) Income'!$D$13:$D$32,"monthly",'2) Income'!$F$13:$F$32,"&lt;="&amp;$A1399,'2) Income'!$I$13:$I$32,DAY(A1399)),SUMIFS('2) Income'!$E$13:$E$32,'2) Income'!$D$13:$D$32,"monthly",'2) Income'!$F$13:$F$32,"&lt;="&amp;$A1399,'2) Income'!$I$13:$I$32,"&gt;="&amp;DAY(A1399)))))</f>
        <v/>
      </c>
      <c r="AH1399" s="8" t="str" cm="1">
        <f t="array" ref="AH1399">IF(A1399="","",IF(COUNTIF('2) Income'!$D$13:$D$32,"Yearly")=0,0,SUMPRODUCT(--('2) Income'!$D$13:$D$32="Yearly"),--('2) Income'!$F$13:$F$32&lt;=A1399),IF(B1399="N",--('2) Income'!$I$13:$I$32=DAY(A1399)),--('2) Income'!$I$13:$I$32&gt;=DAY(A1399))),--(IFERROR(MOD('2) Income'!$H$13:$H$32-MONTH(A1399)+12,12),1)=0),'2) Income'!$E$13:$E$32)))</f>
        <v/>
      </c>
      <c r="AI1399" s="8" t="str">
        <f>IF(A1399="","",IF(COUNTIF('2) Income'!$D$13:$D$32,"one-time")=0,0,SUMIFS('2) Income'!$E$13:$E$32,'2) Income'!$D$13:$D$32,"one-time",'2) Income'!$F$13:$F$32,"="&amp;$A1399)))</f>
        <v/>
      </c>
      <c r="AJ1399" s="9" t="str">
        <f t="shared" si="106"/>
        <v/>
      </c>
    </row>
    <row r="1400" spans="1:36">
      <c r="A1400" s="7" t="str">
        <f>IF(A1399="","",IF(A1399+1&lt;='1) Period'!$E$21,A1399+1,""))</f>
        <v/>
      </c>
      <c r="B1400" s="7" t="e">
        <f t="shared" si="107"/>
        <v>#VALUE!</v>
      </c>
      <c r="C1400" t="e">
        <f t="shared" si="108"/>
        <v>#VALUE!</v>
      </c>
      <c r="D1400" s="8" t="str">
        <f>IF(A1400="","",IF(TEXT(A1400,"dddd")='4) Happy Money'!$E$23,WAllowance,0))</f>
        <v/>
      </c>
      <c r="E1400" s="8" t="str">
        <f>IF(A1400="","",IF(B1400="N",SUMIF(TMonthly[Day of the Month],DAY(A1400),TMonthly[Amount]),SUMIF(TMonthly[Day of the Month],"&gt;="&amp;DAY(A1400),TMonthly[Amount])))</f>
        <v/>
      </c>
      <c r="F1400" s="8" t="str" cm="1">
        <f t="array" ref="F1400">IF(A1400="","",SUMPRODUCT(--(TYearly[Due Date]&lt;=A1400),IF(B1400="N",--(TYearly[Day]=DAY(A1400)),--(TYearly[Day]&gt;=DAY(A1400))),--(IFERROR(MOD(TYearly[Month]-MONTH(A1400)+12,12),1)=0),TYearly[Amount]))</f>
        <v/>
      </c>
      <c r="G1400" s="8" t="str">
        <f>IF(A1400="","",SUMIF(TOneTime[Due Date],A1400,TOneTime[Amount]))</f>
        <v/>
      </c>
      <c r="H1400" s="8" t="str" cm="1">
        <f t="array" ref="H1400">IF(A1400="","",IF(COUNTIF(TOther[Frequency],$H$1)=0,0,SUMPRODUCT(--(IFERROR(MOD(A1400-TOther[Start Date],7),1)=0),--(TOther[Frequency]=$H$1),--(TOther[Start Date]&lt;=A1400),--(TOther[End Date Calc]&gt;=A1400),TOther[Amount])))</f>
        <v/>
      </c>
      <c r="I1400" s="8" t="str" cm="1">
        <f t="array" ref="I1400">IF(A1400="","",IF(COUNTIF(TOther[Frequency],$I$1)=0,0,SUMPRODUCT(--(IFERROR(MOD(A1400-TOther[Start Date],14),1)=0),--(TOther[Frequency]=$I$1),--(TOther[Start Date]&lt;=A1400),--(TOther[End Date Calc]&gt;=A1400),TOther[Amount])))</f>
        <v/>
      </c>
      <c r="J1400" s="8" t="str">
        <f>IF(A1400="","",IF(COUNTIF(TOther[Frequency],$J$1)=0,0,IF(OR(DAY(A1400)=1,DAY(A1400)=15),SUMIFS(TOther[Amount],TOther[Frequency],$J$1,TOther[Start Date],"&lt;="&amp;$A1400,TOther[End Date Calc],"&gt;="&amp;A1400),0)))</f>
        <v/>
      </c>
      <c r="K1400" s="8" t="str">
        <f>IF(A1400="","",IF(COUNTIF(TOther[Frequency],$K$1)=0,0,IF(A1400=(A1400-DAY(A1400)+1+2*7-WEEKDAY(A1400-DAY(A1400)+8-4,1)),SUMIFS(TOther[Amount],TOther[Frequency],$K$1,TOther[Start Date],"&lt;="&amp;$A1400,TOther[End Date Calc],"&gt;="&amp;A1400),0)))</f>
        <v/>
      </c>
      <c r="L1400" s="8" t="str">
        <f>IF(A1400="","",IF(COUNTIF(TOther[Frequency],$L$1)=0,0,IF(A1400=(A1400-DAY(A1400)+1+3*7-WEEKDAY(A1400-DAY(A1400)+8-4,1)),SUMIFS(TOther[Amount],TOther[Frequency],$L$1,TOther[Start Date],"&lt;="&amp;$A1400,TOther[End Date Calc],"&gt;="&amp;A1400),0)))</f>
        <v/>
      </c>
      <c r="M1400" s="8" t="str">
        <f>IF(A1400="","",IF(COUNTIF(TOther[Frequency],$M$1)=0,0,IF(A1400=(A1400-DAY(A1400)+1+4*7-WEEKDAY(A1400-DAY(A1400)+8-4,1)),SUMIFS(TOther[Amount],TOther[Frequency],$M$1,TOther[Start Date],"&lt;="&amp;$A1400,TOther[End Date Calc],"&gt;="&amp;A1400),0)))</f>
        <v/>
      </c>
      <c r="N1400" s="8" t="str" cm="1">
        <f t="array" ref="N1400">IF(A1400="","",IF(COUNTIF(TOther[Frequency],$N$1)=0,0,SUMPRODUCT(--(IFERROR(MOD(A1400-TOther[Start Date],28),1)=0),--(TOther[Frequency]=$N$1),--(TOther[Start Date]&lt;=A1400),--(TOther[End Date Calc]&gt;=A1400),TOther[Amount])))</f>
        <v/>
      </c>
      <c r="O1400" s="8" t="str" cm="1">
        <f t="array" ref="O1400">IF(A1400="","",IF(COUNTIF(TOther[Frequency],$O$1)=0,0,SUMPRODUCT(--(IFERROR(MOD(A1400-TOther[Start Date],42),1)=0),--(TOther[Frequency]=$O$1),--(TOther[Start Date]&lt;=A1400),--(TOther[End Date Calc]&gt;=A1400),TOther[Amount])))</f>
        <v/>
      </c>
      <c r="P1400" s="8" t="str" cm="1">
        <f t="array" ref="P1400">IF(A1400="","",IF(COUNTIF(TOther[Frequency],$P$1)=0,0,SUMPRODUCT(--(IFERROR(MOD(A1400-TOther[Start Date],56),1)=0),--(TOther[Frequency]=$P$1),--(TOther[Start Date]&lt;=A1400),--(TOther[End Date Calc]&gt;=A1400),TOther[Amount])))</f>
        <v/>
      </c>
      <c r="Q1400" s="8" t="str">
        <f>IF(A1400="","",IF(COUNTIF(TOther[Frequency],$Q$1)=0,0,IF(B1400="N",SUMIFS(TOther[Amount],TOther[Frequency],$Q$1,TOther[Start Date],"&lt;="&amp;$A1400,TOther[End Date Calc],"&gt;="&amp;A1400,TOther[Start Day],DAY(A1400)),SUMIFS(TOther[Amount],TOther[Frequency],$Q$1,TOther[Start Date],"&lt;="&amp;$A1400,TOther[End Date Calc],"&gt;="&amp;A1400,TOther[Start Day],"&gt;="&amp;DAY(A1400)))))</f>
        <v/>
      </c>
      <c r="R1400" s="8" t="str" cm="1">
        <f t="array" ref="R1400">IF(A1400="","",IF(COUNTIF(TOther[Frequency],R$1)=0,0,SUMPRODUCT(--(TOther[Frequency]=R$1),--(TOther[Start Date]&lt;=A1400),--(TOther[End Date Calc]&gt;=A1400),IF(B1400="N",--(TOther[Start Day]=DAY(A1400)),--(TOther[Start Day]&gt;=DAY(A1400))),--(IFERROR(MOD(TOther[Start Month]-MONTH(A1400)+2,2),1)=0),TOther[Amount])))</f>
        <v/>
      </c>
      <c r="S1400" s="8" t="str" cm="1">
        <f t="array" ref="S1400">IF(A1400="","",IF(COUNTIF(TOther[Frequency],S$1)=0,0,SUMPRODUCT(--(TOther[Frequency]=S$1),--(TOther[Start Date]&lt;=A1400),--(TOther[End Date Calc]&gt;=A1400),IF(B1400="N",--(TOther[Start Day]=DAY(A1400)),--(TOther[Start Day]&gt;=DAY(A1400))),--(IFERROR(MOD(TOther[Start Month]-MONTH(A1400)+3,3),1)=0),TOther[Amount])))</f>
        <v/>
      </c>
      <c r="T1400" s="8" t="str" cm="1">
        <f t="array" ref="T1400">IF($A1400="","",IF(COUNTIF(TOther[Frequency],T$1)=0,0,SUMPRODUCT(--(TOther[Frequency]=T$1),--(TOther[Start Date]&lt;=$A1400),--(TOther[End Date Calc]&gt;=$A1400),IF($B1400="N",--(TOther[Start Day]=DAY($A1400)),--(TOther[Start Day]&gt;=DAY($A1400))),--(IFERROR(MOD(TOther[Start Month]-MONTH($A1400)+4,4),1)=0),TOther[Amount])))</f>
        <v/>
      </c>
      <c r="U1400" s="8" t="str" cm="1">
        <f t="array" ref="U1400">IF(A1400="","",IF(COUNTIF(TOther[Frequency],$U$1)=0,0,SUMPRODUCT(--(TOther[Frequency]=$U$1),--(TOther[Start Date]&lt;=A1400),--(TOther[End Date Calc]&gt;=A1400),IF(B1400="N",--(TOther[Start Day]=DAY(A1400)),--(TOther[Start Day]&gt;=DAY(A1400))),--(IFERROR(MOD(TOther[Start Month]-MONTH(A1400)+6,6),1)=0),TOther[Amount])))</f>
        <v/>
      </c>
      <c r="V1400" s="8" t="str" cm="1">
        <f t="array" ref="V1400">IF(A1400="","",IF(COUNTIF(TOther[Frequency],$V$1)=0,0,SUMPRODUCT(--(TOther[Frequency]=$V$1),--(TOther[Start Date]&lt;=A1400),--(TOther[End Date Calc]&gt;=A1400),IF(B1400="N",--(TOther[Start Day]=DAY(A1400)),--(TOther[Start Day]&gt;=DAY(A1400))),--(IFERROR(MOD(TOther[Start Month]-MONTH(A1400)+12,12),1)=0),TOther[Amount])))</f>
        <v/>
      </c>
      <c r="W1400" s="8" t="str">
        <f>IF(A1400="","",SUMIFS(TOther[Amount],TOther[Start Date],A1400,TOther[Frequency],$W$1))</f>
        <v/>
      </c>
      <c r="X1400" s="9" t="str">
        <f t="shared" si="105"/>
        <v/>
      </c>
      <c r="Y1400" s="9" t="str">
        <f t="shared" si="109"/>
        <v/>
      </c>
      <c r="Z1400" s="8" t="str" cm="1">
        <f t="array" ref="Z1400">IF(A1400="","",IF(COUNTIF('2) Income'!$D$13:$D$32,"Weekly")=0,0,SUMPRODUCT(--(IFERROR(MOD(A1400-'2) Income'!$F$13:$F$32,7),1)=0),--('2) Income'!$D$13:$D$32="Weekly"),--('2) Income'!$F$13:$F$32&lt;=A1400),'2) Income'!$E$13:$E$32)))</f>
        <v/>
      </c>
      <c r="AA1400" s="8" t="str" cm="1">
        <f t="array" ref="AA1400">IF(A1400="","",IF(COUNTIF('2) Income'!$D$13:$D$32,"Every Other Week")=0,0,SUMPRODUCT(--(IFERROR(MOD(A1400-'2) Income'!$F$13:$F$32,14),1)=0),--('2) Income'!$D$13:$D$32="Every Other Week"),--('2) Income'!$F$13:$F$32&lt;=A1400),'2) Income'!$E$13:$E$32)))</f>
        <v/>
      </c>
      <c r="AB1400" s="8" t="str">
        <f>IF(A1400="","",IF(COUNTIF('2) Income'!$D$13:$D$32,"1st and 15th")=0,0,IF(OR(DAY(A1400)=1,DAY(A1400)=15),SUMIFS('2) Income'!$E$13:$E$32,'2) Income'!$D$13:$D$32,"1st and 15th",'2) Income'!$F$13:$F$32,"&lt;="&amp;$A1400),0)))</f>
        <v/>
      </c>
      <c r="AC1400" s="8" t="str">
        <f>IF(A1400="","",IF(COUNTIF('2) Income'!$D$13:$D$32,"2nd Wednesday")=0,0,IF(A1400=(A1400-DAY(A1400)+1+2*7-WEEKDAY(A1400-DAY(A1400)+8-4,1)),SUMIFS('2) Income'!$E$13:$E$32,'2) Income'!$D$13:$D$32,"2nd Wednesday",'2) Income'!$F$13:$F$32,"&lt;="&amp;$A1400),0)))</f>
        <v/>
      </c>
      <c r="AD1400" s="8" t="str">
        <f>IF(A1400="","",IF(COUNTIF('2) Income'!$D$13:$D$32,"3rd Wednesday")=0,0,IF(A1400=(A1400-DAY(A1400)+1+3*7-WEEKDAY(A1400-DAY(A1400)+8-4,1)),SUMIFS('2) Income'!$E$13:$E$32,'2) Income'!$D$13:$D$32,"3rd Wednesday",'2) Income'!$F$13:$F$32,"&lt;="&amp;$A1400),0)))</f>
        <v/>
      </c>
      <c r="AE1400" s="8" t="str">
        <f>IF(A1400="","",IF(COUNTIF('2) Income'!$D$13:$D$32,"4th Wednesday")=0,0,IF(A1400=(A1400-DAY(A1400)+1+4*7-WEEKDAY(A1400-DAY(A1400)+8-4,1)),SUMIFS('2) Income'!$E$13:$E$32,'2) Income'!$D$13:$D$32,"4th Wednesday",'2) Income'!$F$13:$F$32,"&lt;="&amp;$A1400),0)))</f>
        <v/>
      </c>
      <c r="AF1400" s="8" t="str" cm="1">
        <f t="array" ref="AF1400">IF(A1400="","",IF(COUNTIF('2) Income'!$D$13:$D$32,"Every 4 Weeks")=0,0,SUMPRODUCT(--(IFERROR(MOD(A1400-'2) Income'!$F$13:$F$32,28),1)=0),--('2) Income'!$D$13:$D$32="Every 4 Weeks"),--('2) Income'!$F$13:$F$32&lt;=A1400),'2) Income'!$E$13:$E$32)))</f>
        <v/>
      </c>
      <c r="AG1400" s="8" t="str">
        <f>IF(A1400="","",IF(COUNTIF('2) Income'!$D$13:$D$32,"Monthly")=0,0,IF(B1400="N",SUMIFS('2) Income'!$E$13:$E$32,'2) Income'!$D$13:$D$32,"monthly",'2) Income'!$F$13:$F$32,"&lt;="&amp;$A1400,'2) Income'!$I$13:$I$32,DAY(A1400)),SUMIFS('2) Income'!$E$13:$E$32,'2) Income'!$D$13:$D$32,"monthly",'2) Income'!$F$13:$F$32,"&lt;="&amp;$A1400,'2) Income'!$I$13:$I$32,"&gt;="&amp;DAY(A1400)))))</f>
        <v/>
      </c>
      <c r="AH1400" s="8" t="str" cm="1">
        <f t="array" ref="AH1400">IF(A1400="","",IF(COUNTIF('2) Income'!$D$13:$D$32,"Yearly")=0,0,SUMPRODUCT(--('2) Income'!$D$13:$D$32="Yearly"),--('2) Income'!$F$13:$F$32&lt;=A1400),IF(B1400="N",--('2) Income'!$I$13:$I$32=DAY(A1400)),--('2) Income'!$I$13:$I$32&gt;=DAY(A1400))),--(IFERROR(MOD('2) Income'!$H$13:$H$32-MONTH(A1400)+12,12),1)=0),'2) Income'!$E$13:$E$32)))</f>
        <v/>
      </c>
      <c r="AI1400" s="8" t="str">
        <f>IF(A1400="","",IF(COUNTIF('2) Income'!$D$13:$D$32,"one-time")=0,0,SUMIFS('2) Income'!$E$13:$E$32,'2) Income'!$D$13:$D$32,"one-time",'2) Income'!$F$13:$F$32,"="&amp;$A1400)))</f>
        <v/>
      </c>
      <c r="AJ1400" s="9" t="str">
        <f t="shared" si="106"/>
        <v/>
      </c>
    </row>
    <row r="1401" spans="1:36">
      <c r="A1401" s="7" t="str">
        <f>IF(A1400="","",IF(A1400+1&lt;='1) Period'!$E$21,A1400+1,""))</f>
        <v/>
      </c>
      <c r="B1401" s="7" t="e">
        <f t="shared" si="107"/>
        <v>#VALUE!</v>
      </c>
      <c r="C1401" t="e">
        <f t="shared" si="108"/>
        <v>#VALUE!</v>
      </c>
      <c r="D1401" s="8" t="str">
        <f>IF(A1401="","",IF(TEXT(A1401,"dddd")='4) Happy Money'!$E$23,WAllowance,0))</f>
        <v/>
      </c>
      <c r="E1401" s="8" t="str">
        <f>IF(A1401="","",IF(B1401="N",SUMIF(TMonthly[Day of the Month],DAY(A1401),TMonthly[Amount]),SUMIF(TMonthly[Day of the Month],"&gt;="&amp;DAY(A1401),TMonthly[Amount])))</f>
        <v/>
      </c>
      <c r="F1401" s="8" t="str" cm="1">
        <f t="array" ref="F1401">IF(A1401="","",SUMPRODUCT(--(TYearly[Due Date]&lt;=A1401),IF(B1401="N",--(TYearly[Day]=DAY(A1401)),--(TYearly[Day]&gt;=DAY(A1401))),--(IFERROR(MOD(TYearly[Month]-MONTH(A1401)+12,12),1)=0),TYearly[Amount]))</f>
        <v/>
      </c>
      <c r="G1401" s="8" t="str">
        <f>IF(A1401="","",SUMIF(TOneTime[Due Date],A1401,TOneTime[Amount]))</f>
        <v/>
      </c>
      <c r="H1401" s="8" t="str" cm="1">
        <f t="array" ref="H1401">IF(A1401="","",IF(COUNTIF(TOther[Frequency],$H$1)=0,0,SUMPRODUCT(--(IFERROR(MOD(A1401-TOther[Start Date],7),1)=0),--(TOther[Frequency]=$H$1),--(TOther[Start Date]&lt;=A1401),--(TOther[End Date Calc]&gt;=A1401),TOther[Amount])))</f>
        <v/>
      </c>
      <c r="I1401" s="8" t="str" cm="1">
        <f t="array" ref="I1401">IF(A1401="","",IF(COUNTIF(TOther[Frequency],$I$1)=0,0,SUMPRODUCT(--(IFERROR(MOD(A1401-TOther[Start Date],14),1)=0),--(TOther[Frequency]=$I$1),--(TOther[Start Date]&lt;=A1401),--(TOther[End Date Calc]&gt;=A1401),TOther[Amount])))</f>
        <v/>
      </c>
      <c r="J1401" s="8" t="str">
        <f>IF(A1401="","",IF(COUNTIF(TOther[Frequency],$J$1)=0,0,IF(OR(DAY(A1401)=1,DAY(A1401)=15),SUMIFS(TOther[Amount],TOther[Frequency],$J$1,TOther[Start Date],"&lt;="&amp;$A1401,TOther[End Date Calc],"&gt;="&amp;A1401),0)))</f>
        <v/>
      </c>
      <c r="K1401" s="8" t="str">
        <f>IF(A1401="","",IF(COUNTIF(TOther[Frequency],$K$1)=0,0,IF(A1401=(A1401-DAY(A1401)+1+2*7-WEEKDAY(A1401-DAY(A1401)+8-4,1)),SUMIFS(TOther[Amount],TOther[Frequency],$K$1,TOther[Start Date],"&lt;="&amp;$A1401,TOther[End Date Calc],"&gt;="&amp;A1401),0)))</f>
        <v/>
      </c>
      <c r="L1401" s="8" t="str">
        <f>IF(A1401="","",IF(COUNTIF(TOther[Frequency],$L$1)=0,0,IF(A1401=(A1401-DAY(A1401)+1+3*7-WEEKDAY(A1401-DAY(A1401)+8-4,1)),SUMIFS(TOther[Amount],TOther[Frequency],$L$1,TOther[Start Date],"&lt;="&amp;$A1401,TOther[End Date Calc],"&gt;="&amp;A1401),0)))</f>
        <v/>
      </c>
      <c r="M1401" s="8" t="str">
        <f>IF(A1401="","",IF(COUNTIF(TOther[Frequency],$M$1)=0,0,IF(A1401=(A1401-DAY(A1401)+1+4*7-WEEKDAY(A1401-DAY(A1401)+8-4,1)),SUMIFS(TOther[Amount],TOther[Frequency],$M$1,TOther[Start Date],"&lt;="&amp;$A1401,TOther[End Date Calc],"&gt;="&amp;A1401),0)))</f>
        <v/>
      </c>
      <c r="N1401" s="8" t="str" cm="1">
        <f t="array" ref="N1401">IF(A1401="","",IF(COUNTIF(TOther[Frequency],$N$1)=0,0,SUMPRODUCT(--(IFERROR(MOD(A1401-TOther[Start Date],28),1)=0),--(TOther[Frequency]=$N$1),--(TOther[Start Date]&lt;=A1401),--(TOther[End Date Calc]&gt;=A1401),TOther[Amount])))</f>
        <v/>
      </c>
      <c r="O1401" s="8" t="str" cm="1">
        <f t="array" ref="O1401">IF(A1401="","",IF(COUNTIF(TOther[Frequency],$O$1)=0,0,SUMPRODUCT(--(IFERROR(MOD(A1401-TOther[Start Date],42),1)=0),--(TOther[Frequency]=$O$1),--(TOther[Start Date]&lt;=A1401),--(TOther[End Date Calc]&gt;=A1401),TOther[Amount])))</f>
        <v/>
      </c>
      <c r="P1401" s="8" t="str" cm="1">
        <f t="array" ref="P1401">IF(A1401="","",IF(COUNTIF(TOther[Frequency],$P$1)=0,0,SUMPRODUCT(--(IFERROR(MOD(A1401-TOther[Start Date],56),1)=0),--(TOther[Frequency]=$P$1),--(TOther[Start Date]&lt;=A1401),--(TOther[End Date Calc]&gt;=A1401),TOther[Amount])))</f>
        <v/>
      </c>
      <c r="Q1401" s="8" t="str">
        <f>IF(A1401="","",IF(COUNTIF(TOther[Frequency],$Q$1)=0,0,IF(B1401="N",SUMIFS(TOther[Amount],TOther[Frequency],$Q$1,TOther[Start Date],"&lt;="&amp;$A1401,TOther[End Date Calc],"&gt;="&amp;A1401,TOther[Start Day],DAY(A1401)),SUMIFS(TOther[Amount],TOther[Frequency],$Q$1,TOther[Start Date],"&lt;="&amp;$A1401,TOther[End Date Calc],"&gt;="&amp;A1401,TOther[Start Day],"&gt;="&amp;DAY(A1401)))))</f>
        <v/>
      </c>
      <c r="R1401" s="8" t="str" cm="1">
        <f t="array" ref="R1401">IF(A1401="","",IF(COUNTIF(TOther[Frequency],R$1)=0,0,SUMPRODUCT(--(TOther[Frequency]=R$1),--(TOther[Start Date]&lt;=A1401),--(TOther[End Date Calc]&gt;=A1401),IF(B1401="N",--(TOther[Start Day]=DAY(A1401)),--(TOther[Start Day]&gt;=DAY(A1401))),--(IFERROR(MOD(TOther[Start Month]-MONTH(A1401)+2,2),1)=0),TOther[Amount])))</f>
        <v/>
      </c>
      <c r="S1401" s="8" t="str" cm="1">
        <f t="array" ref="S1401">IF(A1401="","",IF(COUNTIF(TOther[Frequency],S$1)=0,0,SUMPRODUCT(--(TOther[Frequency]=S$1),--(TOther[Start Date]&lt;=A1401),--(TOther[End Date Calc]&gt;=A1401),IF(B1401="N",--(TOther[Start Day]=DAY(A1401)),--(TOther[Start Day]&gt;=DAY(A1401))),--(IFERROR(MOD(TOther[Start Month]-MONTH(A1401)+3,3),1)=0),TOther[Amount])))</f>
        <v/>
      </c>
      <c r="T1401" s="8" t="str" cm="1">
        <f t="array" ref="T1401">IF($A1401="","",IF(COUNTIF(TOther[Frequency],T$1)=0,0,SUMPRODUCT(--(TOther[Frequency]=T$1),--(TOther[Start Date]&lt;=$A1401),--(TOther[End Date Calc]&gt;=$A1401),IF($B1401="N",--(TOther[Start Day]=DAY($A1401)),--(TOther[Start Day]&gt;=DAY($A1401))),--(IFERROR(MOD(TOther[Start Month]-MONTH($A1401)+4,4),1)=0),TOther[Amount])))</f>
        <v/>
      </c>
      <c r="U1401" s="8" t="str" cm="1">
        <f t="array" ref="U1401">IF(A1401="","",IF(COUNTIF(TOther[Frequency],$U$1)=0,0,SUMPRODUCT(--(TOther[Frequency]=$U$1),--(TOther[Start Date]&lt;=A1401),--(TOther[End Date Calc]&gt;=A1401),IF(B1401="N",--(TOther[Start Day]=DAY(A1401)),--(TOther[Start Day]&gt;=DAY(A1401))),--(IFERROR(MOD(TOther[Start Month]-MONTH(A1401)+6,6),1)=0),TOther[Amount])))</f>
        <v/>
      </c>
      <c r="V1401" s="8" t="str" cm="1">
        <f t="array" ref="V1401">IF(A1401="","",IF(COUNTIF(TOther[Frequency],$V$1)=0,0,SUMPRODUCT(--(TOther[Frequency]=$V$1),--(TOther[Start Date]&lt;=A1401),--(TOther[End Date Calc]&gt;=A1401),IF(B1401="N",--(TOther[Start Day]=DAY(A1401)),--(TOther[Start Day]&gt;=DAY(A1401))),--(IFERROR(MOD(TOther[Start Month]-MONTH(A1401)+12,12),1)=0),TOther[Amount])))</f>
        <v/>
      </c>
      <c r="W1401" s="8" t="str">
        <f>IF(A1401="","",SUMIFS(TOther[Amount],TOther[Start Date],A1401,TOther[Frequency],$W$1))</f>
        <v/>
      </c>
      <c r="X1401" s="9" t="str">
        <f t="shared" si="105"/>
        <v/>
      </c>
      <c r="Y1401" s="9" t="str">
        <f t="shared" si="109"/>
        <v/>
      </c>
      <c r="Z1401" s="8" t="str" cm="1">
        <f t="array" ref="Z1401">IF(A1401="","",IF(COUNTIF('2) Income'!$D$13:$D$32,"Weekly")=0,0,SUMPRODUCT(--(IFERROR(MOD(A1401-'2) Income'!$F$13:$F$32,7),1)=0),--('2) Income'!$D$13:$D$32="Weekly"),--('2) Income'!$F$13:$F$32&lt;=A1401),'2) Income'!$E$13:$E$32)))</f>
        <v/>
      </c>
      <c r="AA1401" s="8" t="str" cm="1">
        <f t="array" ref="AA1401">IF(A1401="","",IF(COUNTIF('2) Income'!$D$13:$D$32,"Every Other Week")=0,0,SUMPRODUCT(--(IFERROR(MOD(A1401-'2) Income'!$F$13:$F$32,14),1)=0),--('2) Income'!$D$13:$D$32="Every Other Week"),--('2) Income'!$F$13:$F$32&lt;=A1401),'2) Income'!$E$13:$E$32)))</f>
        <v/>
      </c>
      <c r="AB1401" s="8" t="str">
        <f>IF(A1401="","",IF(COUNTIF('2) Income'!$D$13:$D$32,"1st and 15th")=0,0,IF(OR(DAY(A1401)=1,DAY(A1401)=15),SUMIFS('2) Income'!$E$13:$E$32,'2) Income'!$D$13:$D$32,"1st and 15th",'2) Income'!$F$13:$F$32,"&lt;="&amp;$A1401),0)))</f>
        <v/>
      </c>
      <c r="AC1401" s="8" t="str">
        <f>IF(A1401="","",IF(COUNTIF('2) Income'!$D$13:$D$32,"2nd Wednesday")=0,0,IF(A1401=(A1401-DAY(A1401)+1+2*7-WEEKDAY(A1401-DAY(A1401)+8-4,1)),SUMIFS('2) Income'!$E$13:$E$32,'2) Income'!$D$13:$D$32,"2nd Wednesday",'2) Income'!$F$13:$F$32,"&lt;="&amp;$A1401),0)))</f>
        <v/>
      </c>
      <c r="AD1401" s="8" t="str">
        <f>IF(A1401="","",IF(COUNTIF('2) Income'!$D$13:$D$32,"3rd Wednesday")=0,0,IF(A1401=(A1401-DAY(A1401)+1+3*7-WEEKDAY(A1401-DAY(A1401)+8-4,1)),SUMIFS('2) Income'!$E$13:$E$32,'2) Income'!$D$13:$D$32,"3rd Wednesday",'2) Income'!$F$13:$F$32,"&lt;="&amp;$A1401),0)))</f>
        <v/>
      </c>
      <c r="AE1401" s="8" t="str">
        <f>IF(A1401="","",IF(COUNTIF('2) Income'!$D$13:$D$32,"4th Wednesday")=0,0,IF(A1401=(A1401-DAY(A1401)+1+4*7-WEEKDAY(A1401-DAY(A1401)+8-4,1)),SUMIFS('2) Income'!$E$13:$E$32,'2) Income'!$D$13:$D$32,"4th Wednesday",'2) Income'!$F$13:$F$32,"&lt;="&amp;$A1401),0)))</f>
        <v/>
      </c>
      <c r="AF1401" s="8" t="str" cm="1">
        <f t="array" ref="AF1401">IF(A1401="","",IF(COUNTIF('2) Income'!$D$13:$D$32,"Every 4 Weeks")=0,0,SUMPRODUCT(--(IFERROR(MOD(A1401-'2) Income'!$F$13:$F$32,28),1)=0),--('2) Income'!$D$13:$D$32="Every 4 Weeks"),--('2) Income'!$F$13:$F$32&lt;=A1401),'2) Income'!$E$13:$E$32)))</f>
        <v/>
      </c>
      <c r="AG1401" s="8" t="str">
        <f>IF(A1401="","",IF(COUNTIF('2) Income'!$D$13:$D$32,"Monthly")=0,0,IF(B1401="N",SUMIFS('2) Income'!$E$13:$E$32,'2) Income'!$D$13:$D$32,"monthly",'2) Income'!$F$13:$F$32,"&lt;="&amp;$A1401,'2) Income'!$I$13:$I$32,DAY(A1401)),SUMIFS('2) Income'!$E$13:$E$32,'2) Income'!$D$13:$D$32,"monthly",'2) Income'!$F$13:$F$32,"&lt;="&amp;$A1401,'2) Income'!$I$13:$I$32,"&gt;="&amp;DAY(A1401)))))</f>
        <v/>
      </c>
      <c r="AH1401" s="8" t="str" cm="1">
        <f t="array" ref="AH1401">IF(A1401="","",IF(COUNTIF('2) Income'!$D$13:$D$32,"Yearly")=0,0,SUMPRODUCT(--('2) Income'!$D$13:$D$32="Yearly"),--('2) Income'!$F$13:$F$32&lt;=A1401),IF(B1401="N",--('2) Income'!$I$13:$I$32=DAY(A1401)),--('2) Income'!$I$13:$I$32&gt;=DAY(A1401))),--(IFERROR(MOD('2) Income'!$H$13:$H$32-MONTH(A1401)+12,12),1)=0),'2) Income'!$E$13:$E$32)))</f>
        <v/>
      </c>
      <c r="AI1401" s="8" t="str">
        <f>IF(A1401="","",IF(COUNTIF('2) Income'!$D$13:$D$32,"one-time")=0,0,SUMIFS('2) Income'!$E$13:$E$32,'2) Income'!$D$13:$D$32,"one-time",'2) Income'!$F$13:$F$32,"="&amp;$A1401)))</f>
        <v/>
      </c>
      <c r="AJ1401" s="9" t="str">
        <f t="shared" si="106"/>
        <v/>
      </c>
    </row>
    <row r="1402" spans="1:36">
      <c r="A1402" s="7" t="str">
        <f>IF(A1401="","",IF(A1401+1&lt;='1) Period'!$E$21,A1401+1,""))</f>
        <v/>
      </c>
      <c r="B1402" s="7" t="e">
        <f t="shared" si="107"/>
        <v>#VALUE!</v>
      </c>
      <c r="C1402" t="e">
        <f t="shared" si="108"/>
        <v>#VALUE!</v>
      </c>
      <c r="D1402" s="8" t="str">
        <f>IF(A1402="","",IF(TEXT(A1402,"dddd")='4) Happy Money'!$E$23,WAllowance,0))</f>
        <v/>
      </c>
      <c r="E1402" s="8" t="str">
        <f>IF(A1402="","",IF(B1402="N",SUMIF(TMonthly[Day of the Month],DAY(A1402),TMonthly[Amount]),SUMIF(TMonthly[Day of the Month],"&gt;="&amp;DAY(A1402),TMonthly[Amount])))</f>
        <v/>
      </c>
      <c r="F1402" s="8" t="str" cm="1">
        <f t="array" ref="F1402">IF(A1402="","",SUMPRODUCT(--(TYearly[Due Date]&lt;=A1402),IF(B1402="N",--(TYearly[Day]=DAY(A1402)),--(TYearly[Day]&gt;=DAY(A1402))),--(IFERROR(MOD(TYearly[Month]-MONTH(A1402)+12,12),1)=0),TYearly[Amount]))</f>
        <v/>
      </c>
      <c r="G1402" s="8" t="str">
        <f>IF(A1402="","",SUMIF(TOneTime[Due Date],A1402,TOneTime[Amount]))</f>
        <v/>
      </c>
      <c r="H1402" s="8" t="str" cm="1">
        <f t="array" ref="H1402">IF(A1402="","",IF(COUNTIF(TOther[Frequency],$H$1)=0,0,SUMPRODUCT(--(IFERROR(MOD(A1402-TOther[Start Date],7),1)=0),--(TOther[Frequency]=$H$1),--(TOther[Start Date]&lt;=A1402),--(TOther[End Date Calc]&gt;=A1402),TOther[Amount])))</f>
        <v/>
      </c>
      <c r="I1402" s="8" t="str" cm="1">
        <f t="array" ref="I1402">IF(A1402="","",IF(COUNTIF(TOther[Frequency],$I$1)=0,0,SUMPRODUCT(--(IFERROR(MOD(A1402-TOther[Start Date],14),1)=0),--(TOther[Frequency]=$I$1),--(TOther[Start Date]&lt;=A1402),--(TOther[End Date Calc]&gt;=A1402),TOther[Amount])))</f>
        <v/>
      </c>
      <c r="J1402" s="8" t="str">
        <f>IF(A1402="","",IF(COUNTIF(TOther[Frequency],$J$1)=0,0,IF(OR(DAY(A1402)=1,DAY(A1402)=15),SUMIFS(TOther[Amount],TOther[Frequency],$J$1,TOther[Start Date],"&lt;="&amp;$A1402,TOther[End Date Calc],"&gt;="&amp;A1402),0)))</f>
        <v/>
      </c>
      <c r="K1402" s="8" t="str">
        <f>IF(A1402="","",IF(COUNTIF(TOther[Frequency],$K$1)=0,0,IF(A1402=(A1402-DAY(A1402)+1+2*7-WEEKDAY(A1402-DAY(A1402)+8-4,1)),SUMIFS(TOther[Amount],TOther[Frequency],$K$1,TOther[Start Date],"&lt;="&amp;$A1402,TOther[End Date Calc],"&gt;="&amp;A1402),0)))</f>
        <v/>
      </c>
      <c r="L1402" s="8" t="str">
        <f>IF(A1402="","",IF(COUNTIF(TOther[Frequency],$L$1)=0,0,IF(A1402=(A1402-DAY(A1402)+1+3*7-WEEKDAY(A1402-DAY(A1402)+8-4,1)),SUMIFS(TOther[Amount],TOther[Frequency],$L$1,TOther[Start Date],"&lt;="&amp;$A1402,TOther[End Date Calc],"&gt;="&amp;A1402),0)))</f>
        <v/>
      </c>
      <c r="M1402" s="8" t="str">
        <f>IF(A1402="","",IF(COUNTIF(TOther[Frequency],$M$1)=0,0,IF(A1402=(A1402-DAY(A1402)+1+4*7-WEEKDAY(A1402-DAY(A1402)+8-4,1)),SUMIFS(TOther[Amount],TOther[Frequency],$M$1,TOther[Start Date],"&lt;="&amp;$A1402,TOther[End Date Calc],"&gt;="&amp;A1402),0)))</f>
        <v/>
      </c>
      <c r="N1402" s="8" t="str" cm="1">
        <f t="array" ref="N1402">IF(A1402="","",IF(COUNTIF(TOther[Frequency],$N$1)=0,0,SUMPRODUCT(--(IFERROR(MOD(A1402-TOther[Start Date],28),1)=0),--(TOther[Frequency]=$N$1),--(TOther[Start Date]&lt;=A1402),--(TOther[End Date Calc]&gt;=A1402),TOther[Amount])))</f>
        <v/>
      </c>
      <c r="O1402" s="8" t="str" cm="1">
        <f t="array" ref="O1402">IF(A1402="","",IF(COUNTIF(TOther[Frequency],$O$1)=0,0,SUMPRODUCT(--(IFERROR(MOD(A1402-TOther[Start Date],42),1)=0),--(TOther[Frequency]=$O$1),--(TOther[Start Date]&lt;=A1402),--(TOther[End Date Calc]&gt;=A1402),TOther[Amount])))</f>
        <v/>
      </c>
      <c r="P1402" s="8" t="str" cm="1">
        <f t="array" ref="P1402">IF(A1402="","",IF(COUNTIF(TOther[Frequency],$P$1)=0,0,SUMPRODUCT(--(IFERROR(MOD(A1402-TOther[Start Date],56),1)=0),--(TOther[Frequency]=$P$1),--(TOther[Start Date]&lt;=A1402),--(TOther[End Date Calc]&gt;=A1402),TOther[Amount])))</f>
        <v/>
      </c>
      <c r="Q1402" s="8" t="str">
        <f>IF(A1402="","",IF(COUNTIF(TOther[Frequency],$Q$1)=0,0,IF(B1402="N",SUMIFS(TOther[Amount],TOther[Frequency],$Q$1,TOther[Start Date],"&lt;="&amp;$A1402,TOther[End Date Calc],"&gt;="&amp;A1402,TOther[Start Day],DAY(A1402)),SUMIFS(TOther[Amount],TOther[Frequency],$Q$1,TOther[Start Date],"&lt;="&amp;$A1402,TOther[End Date Calc],"&gt;="&amp;A1402,TOther[Start Day],"&gt;="&amp;DAY(A1402)))))</f>
        <v/>
      </c>
      <c r="R1402" s="8" t="str" cm="1">
        <f t="array" ref="R1402">IF(A1402="","",IF(COUNTIF(TOther[Frequency],R$1)=0,0,SUMPRODUCT(--(TOther[Frequency]=R$1),--(TOther[Start Date]&lt;=A1402),--(TOther[End Date Calc]&gt;=A1402),IF(B1402="N",--(TOther[Start Day]=DAY(A1402)),--(TOther[Start Day]&gt;=DAY(A1402))),--(IFERROR(MOD(TOther[Start Month]-MONTH(A1402)+2,2),1)=0),TOther[Amount])))</f>
        <v/>
      </c>
      <c r="S1402" s="8" t="str" cm="1">
        <f t="array" ref="S1402">IF(A1402="","",IF(COUNTIF(TOther[Frequency],S$1)=0,0,SUMPRODUCT(--(TOther[Frequency]=S$1),--(TOther[Start Date]&lt;=A1402),--(TOther[End Date Calc]&gt;=A1402),IF(B1402="N",--(TOther[Start Day]=DAY(A1402)),--(TOther[Start Day]&gt;=DAY(A1402))),--(IFERROR(MOD(TOther[Start Month]-MONTH(A1402)+3,3),1)=0),TOther[Amount])))</f>
        <v/>
      </c>
      <c r="T1402" s="8" t="str" cm="1">
        <f t="array" ref="T1402">IF($A1402="","",IF(COUNTIF(TOther[Frequency],T$1)=0,0,SUMPRODUCT(--(TOther[Frequency]=T$1),--(TOther[Start Date]&lt;=$A1402),--(TOther[End Date Calc]&gt;=$A1402),IF($B1402="N",--(TOther[Start Day]=DAY($A1402)),--(TOther[Start Day]&gt;=DAY($A1402))),--(IFERROR(MOD(TOther[Start Month]-MONTH($A1402)+4,4),1)=0),TOther[Amount])))</f>
        <v/>
      </c>
      <c r="U1402" s="8" t="str" cm="1">
        <f t="array" ref="U1402">IF(A1402="","",IF(COUNTIF(TOther[Frequency],$U$1)=0,0,SUMPRODUCT(--(TOther[Frequency]=$U$1),--(TOther[Start Date]&lt;=A1402),--(TOther[End Date Calc]&gt;=A1402),IF(B1402="N",--(TOther[Start Day]=DAY(A1402)),--(TOther[Start Day]&gt;=DAY(A1402))),--(IFERROR(MOD(TOther[Start Month]-MONTH(A1402)+6,6),1)=0),TOther[Amount])))</f>
        <v/>
      </c>
      <c r="V1402" s="8" t="str" cm="1">
        <f t="array" ref="V1402">IF(A1402="","",IF(COUNTIF(TOther[Frequency],$V$1)=0,0,SUMPRODUCT(--(TOther[Frequency]=$V$1),--(TOther[Start Date]&lt;=A1402),--(TOther[End Date Calc]&gt;=A1402),IF(B1402="N",--(TOther[Start Day]=DAY(A1402)),--(TOther[Start Day]&gt;=DAY(A1402))),--(IFERROR(MOD(TOther[Start Month]-MONTH(A1402)+12,12),1)=0),TOther[Amount])))</f>
        <v/>
      </c>
      <c r="W1402" s="8" t="str">
        <f>IF(A1402="","",SUMIFS(TOther[Amount],TOther[Start Date],A1402,TOther[Frequency],$W$1))</f>
        <v/>
      </c>
      <c r="X1402" s="9" t="str">
        <f t="shared" si="105"/>
        <v/>
      </c>
      <c r="Y1402" s="9" t="str">
        <f t="shared" si="109"/>
        <v/>
      </c>
      <c r="Z1402" s="8" t="str" cm="1">
        <f t="array" ref="Z1402">IF(A1402="","",IF(COUNTIF('2) Income'!$D$13:$D$32,"Weekly")=0,0,SUMPRODUCT(--(IFERROR(MOD(A1402-'2) Income'!$F$13:$F$32,7),1)=0),--('2) Income'!$D$13:$D$32="Weekly"),--('2) Income'!$F$13:$F$32&lt;=A1402),'2) Income'!$E$13:$E$32)))</f>
        <v/>
      </c>
      <c r="AA1402" s="8" t="str" cm="1">
        <f t="array" ref="AA1402">IF(A1402="","",IF(COUNTIF('2) Income'!$D$13:$D$32,"Every Other Week")=0,0,SUMPRODUCT(--(IFERROR(MOD(A1402-'2) Income'!$F$13:$F$32,14),1)=0),--('2) Income'!$D$13:$D$32="Every Other Week"),--('2) Income'!$F$13:$F$32&lt;=A1402),'2) Income'!$E$13:$E$32)))</f>
        <v/>
      </c>
      <c r="AB1402" s="8" t="str">
        <f>IF(A1402="","",IF(COUNTIF('2) Income'!$D$13:$D$32,"1st and 15th")=0,0,IF(OR(DAY(A1402)=1,DAY(A1402)=15),SUMIFS('2) Income'!$E$13:$E$32,'2) Income'!$D$13:$D$32,"1st and 15th",'2) Income'!$F$13:$F$32,"&lt;="&amp;$A1402),0)))</f>
        <v/>
      </c>
      <c r="AC1402" s="8" t="str">
        <f>IF(A1402="","",IF(COUNTIF('2) Income'!$D$13:$D$32,"2nd Wednesday")=0,0,IF(A1402=(A1402-DAY(A1402)+1+2*7-WEEKDAY(A1402-DAY(A1402)+8-4,1)),SUMIFS('2) Income'!$E$13:$E$32,'2) Income'!$D$13:$D$32,"2nd Wednesday",'2) Income'!$F$13:$F$32,"&lt;="&amp;$A1402),0)))</f>
        <v/>
      </c>
      <c r="AD1402" s="8" t="str">
        <f>IF(A1402="","",IF(COUNTIF('2) Income'!$D$13:$D$32,"3rd Wednesday")=0,0,IF(A1402=(A1402-DAY(A1402)+1+3*7-WEEKDAY(A1402-DAY(A1402)+8-4,1)),SUMIFS('2) Income'!$E$13:$E$32,'2) Income'!$D$13:$D$32,"3rd Wednesday",'2) Income'!$F$13:$F$32,"&lt;="&amp;$A1402),0)))</f>
        <v/>
      </c>
      <c r="AE1402" s="8" t="str">
        <f>IF(A1402="","",IF(COUNTIF('2) Income'!$D$13:$D$32,"4th Wednesday")=0,0,IF(A1402=(A1402-DAY(A1402)+1+4*7-WEEKDAY(A1402-DAY(A1402)+8-4,1)),SUMIFS('2) Income'!$E$13:$E$32,'2) Income'!$D$13:$D$32,"4th Wednesday",'2) Income'!$F$13:$F$32,"&lt;="&amp;$A1402),0)))</f>
        <v/>
      </c>
      <c r="AF1402" s="8" t="str" cm="1">
        <f t="array" ref="AF1402">IF(A1402="","",IF(COUNTIF('2) Income'!$D$13:$D$32,"Every 4 Weeks")=0,0,SUMPRODUCT(--(IFERROR(MOD(A1402-'2) Income'!$F$13:$F$32,28),1)=0),--('2) Income'!$D$13:$D$32="Every 4 Weeks"),--('2) Income'!$F$13:$F$32&lt;=A1402),'2) Income'!$E$13:$E$32)))</f>
        <v/>
      </c>
      <c r="AG1402" s="8" t="str">
        <f>IF(A1402="","",IF(COUNTIF('2) Income'!$D$13:$D$32,"Monthly")=0,0,IF(B1402="N",SUMIFS('2) Income'!$E$13:$E$32,'2) Income'!$D$13:$D$32,"monthly",'2) Income'!$F$13:$F$32,"&lt;="&amp;$A1402,'2) Income'!$I$13:$I$32,DAY(A1402)),SUMIFS('2) Income'!$E$13:$E$32,'2) Income'!$D$13:$D$32,"monthly",'2) Income'!$F$13:$F$32,"&lt;="&amp;$A1402,'2) Income'!$I$13:$I$32,"&gt;="&amp;DAY(A1402)))))</f>
        <v/>
      </c>
      <c r="AH1402" s="8" t="str" cm="1">
        <f t="array" ref="AH1402">IF(A1402="","",IF(COUNTIF('2) Income'!$D$13:$D$32,"Yearly")=0,0,SUMPRODUCT(--('2) Income'!$D$13:$D$32="Yearly"),--('2) Income'!$F$13:$F$32&lt;=A1402),IF(B1402="N",--('2) Income'!$I$13:$I$32=DAY(A1402)),--('2) Income'!$I$13:$I$32&gt;=DAY(A1402))),--(IFERROR(MOD('2) Income'!$H$13:$H$32-MONTH(A1402)+12,12),1)=0),'2) Income'!$E$13:$E$32)))</f>
        <v/>
      </c>
      <c r="AI1402" s="8" t="str">
        <f>IF(A1402="","",IF(COUNTIF('2) Income'!$D$13:$D$32,"one-time")=0,0,SUMIFS('2) Income'!$E$13:$E$32,'2) Income'!$D$13:$D$32,"one-time",'2) Income'!$F$13:$F$32,"="&amp;$A1402)))</f>
        <v/>
      </c>
      <c r="AJ1402" s="9" t="str">
        <f t="shared" si="106"/>
        <v/>
      </c>
    </row>
    <row r="1403" spans="1:36">
      <c r="A1403" s="7" t="str">
        <f>IF(A1402="","",IF(A1402+1&lt;='1) Period'!$E$21,A1402+1,""))</f>
        <v/>
      </c>
      <c r="B1403" s="7" t="e">
        <f t="shared" si="107"/>
        <v>#VALUE!</v>
      </c>
      <c r="C1403" t="e">
        <f t="shared" si="108"/>
        <v>#VALUE!</v>
      </c>
      <c r="D1403" s="8" t="str">
        <f>IF(A1403="","",IF(TEXT(A1403,"dddd")='4) Happy Money'!$E$23,WAllowance,0))</f>
        <v/>
      </c>
      <c r="E1403" s="8" t="str">
        <f>IF(A1403="","",IF(B1403="N",SUMIF(TMonthly[Day of the Month],DAY(A1403),TMonthly[Amount]),SUMIF(TMonthly[Day of the Month],"&gt;="&amp;DAY(A1403),TMonthly[Amount])))</f>
        <v/>
      </c>
      <c r="F1403" s="8" t="str" cm="1">
        <f t="array" ref="F1403">IF(A1403="","",SUMPRODUCT(--(TYearly[Due Date]&lt;=A1403),IF(B1403="N",--(TYearly[Day]=DAY(A1403)),--(TYearly[Day]&gt;=DAY(A1403))),--(IFERROR(MOD(TYearly[Month]-MONTH(A1403)+12,12),1)=0),TYearly[Amount]))</f>
        <v/>
      </c>
      <c r="G1403" s="8" t="str">
        <f>IF(A1403="","",SUMIF(TOneTime[Due Date],A1403,TOneTime[Amount]))</f>
        <v/>
      </c>
      <c r="H1403" s="8" t="str" cm="1">
        <f t="array" ref="H1403">IF(A1403="","",IF(COUNTIF(TOther[Frequency],$H$1)=0,0,SUMPRODUCT(--(IFERROR(MOD(A1403-TOther[Start Date],7),1)=0),--(TOther[Frequency]=$H$1),--(TOther[Start Date]&lt;=A1403),--(TOther[End Date Calc]&gt;=A1403),TOther[Amount])))</f>
        <v/>
      </c>
      <c r="I1403" s="8" t="str" cm="1">
        <f t="array" ref="I1403">IF(A1403="","",IF(COUNTIF(TOther[Frequency],$I$1)=0,0,SUMPRODUCT(--(IFERROR(MOD(A1403-TOther[Start Date],14),1)=0),--(TOther[Frequency]=$I$1),--(TOther[Start Date]&lt;=A1403),--(TOther[End Date Calc]&gt;=A1403),TOther[Amount])))</f>
        <v/>
      </c>
      <c r="J1403" s="8" t="str">
        <f>IF(A1403="","",IF(COUNTIF(TOther[Frequency],$J$1)=0,0,IF(OR(DAY(A1403)=1,DAY(A1403)=15),SUMIFS(TOther[Amount],TOther[Frequency],$J$1,TOther[Start Date],"&lt;="&amp;$A1403,TOther[End Date Calc],"&gt;="&amp;A1403),0)))</f>
        <v/>
      </c>
      <c r="K1403" s="8" t="str">
        <f>IF(A1403="","",IF(COUNTIF(TOther[Frequency],$K$1)=0,0,IF(A1403=(A1403-DAY(A1403)+1+2*7-WEEKDAY(A1403-DAY(A1403)+8-4,1)),SUMIFS(TOther[Amount],TOther[Frequency],$K$1,TOther[Start Date],"&lt;="&amp;$A1403,TOther[End Date Calc],"&gt;="&amp;A1403),0)))</f>
        <v/>
      </c>
      <c r="L1403" s="8" t="str">
        <f>IF(A1403="","",IF(COUNTIF(TOther[Frequency],$L$1)=0,0,IF(A1403=(A1403-DAY(A1403)+1+3*7-WEEKDAY(A1403-DAY(A1403)+8-4,1)),SUMIFS(TOther[Amount],TOther[Frequency],$L$1,TOther[Start Date],"&lt;="&amp;$A1403,TOther[End Date Calc],"&gt;="&amp;A1403),0)))</f>
        <v/>
      </c>
      <c r="M1403" s="8" t="str">
        <f>IF(A1403="","",IF(COUNTIF(TOther[Frequency],$M$1)=0,0,IF(A1403=(A1403-DAY(A1403)+1+4*7-WEEKDAY(A1403-DAY(A1403)+8-4,1)),SUMIFS(TOther[Amount],TOther[Frequency],$M$1,TOther[Start Date],"&lt;="&amp;$A1403,TOther[End Date Calc],"&gt;="&amp;A1403),0)))</f>
        <v/>
      </c>
      <c r="N1403" s="8" t="str" cm="1">
        <f t="array" ref="N1403">IF(A1403="","",IF(COUNTIF(TOther[Frequency],$N$1)=0,0,SUMPRODUCT(--(IFERROR(MOD(A1403-TOther[Start Date],28),1)=0),--(TOther[Frequency]=$N$1),--(TOther[Start Date]&lt;=A1403),--(TOther[End Date Calc]&gt;=A1403),TOther[Amount])))</f>
        <v/>
      </c>
      <c r="O1403" s="8" t="str" cm="1">
        <f t="array" ref="O1403">IF(A1403="","",IF(COUNTIF(TOther[Frequency],$O$1)=0,0,SUMPRODUCT(--(IFERROR(MOD(A1403-TOther[Start Date],42),1)=0),--(TOther[Frequency]=$O$1),--(TOther[Start Date]&lt;=A1403),--(TOther[End Date Calc]&gt;=A1403),TOther[Amount])))</f>
        <v/>
      </c>
      <c r="P1403" s="8" t="str" cm="1">
        <f t="array" ref="P1403">IF(A1403="","",IF(COUNTIF(TOther[Frequency],$P$1)=0,0,SUMPRODUCT(--(IFERROR(MOD(A1403-TOther[Start Date],56),1)=0),--(TOther[Frequency]=$P$1),--(TOther[Start Date]&lt;=A1403),--(TOther[End Date Calc]&gt;=A1403),TOther[Amount])))</f>
        <v/>
      </c>
      <c r="Q1403" s="8" t="str">
        <f>IF(A1403="","",IF(COUNTIF(TOther[Frequency],$Q$1)=0,0,IF(B1403="N",SUMIFS(TOther[Amount],TOther[Frequency],$Q$1,TOther[Start Date],"&lt;="&amp;$A1403,TOther[End Date Calc],"&gt;="&amp;A1403,TOther[Start Day],DAY(A1403)),SUMIFS(TOther[Amount],TOther[Frequency],$Q$1,TOther[Start Date],"&lt;="&amp;$A1403,TOther[End Date Calc],"&gt;="&amp;A1403,TOther[Start Day],"&gt;="&amp;DAY(A1403)))))</f>
        <v/>
      </c>
      <c r="R1403" s="8" t="str" cm="1">
        <f t="array" ref="R1403">IF(A1403="","",IF(COUNTIF(TOther[Frequency],R$1)=0,0,SUMPRODUCT(--(TOther[Frequency]=R$1),--(TOther[Start Date]&lt;=A1403),--(TOther[End Date Calc]&gt;=A1403),IF(B1403="N",--(TOther[Start Day]=DAY(A1403)),--(TOther[Start Day]&gt;=DAY(A1403))),--(IFERROR(MOD(TOther[Start Month]-MONTH(A1403)+2,2),1)=0),TOther[Amount])))</f>
        <v/>
      </c>
      <c r="S1403" s="8" t="str" cm="1">
        <f t="array" ref="S1403">IF(A1403="","",IF(COUNTIF(TOther[Frequency],S$1)=0,0,SUMPRODUCT(--(TOther[Frequency]=S$1),--(TOther[Start Date]&lt;=A1403),--(TOther[End Date Calc]&gt;=A1403),IF(B1403="N",--(TOther[Start Day]=DAY(A1403)),--(TOther[Start Day]&gt;=DAY(A1403))),--(IFERROR(MOD(TOther[Start Month]-MONTH(A1403)+3,3),1)=0),TOther[Amount])))</f>
        <v/>
      </c>
      <c r="T1403" s="8" t="str" cm="1">
        <f t="array" ref="T1403">IF($A1403="","",IF(COUNTIF(TOther[Frequency],T$1)=0,0,SUMPRODUCT(--(TOther[Frequency]=T$1),--(TOther[Start Date]&lt;=$A1403),--(TOther[End Date Calc]&gt;=$A1403),IF($B1403="N",--(TOther[Start Day]=DAY($A1403)),--(TOther[Start Day]&gt;=DAY($A1403))),--(IFERROR(MOD(TOther[Start Month]-MONTH($A1403)+4,4),1)=0),TOther[Amount])))</f>
        <v/>
      </c>
      <c r="U1403" s="8" t="str" cm="1">
        <f t="array" ref="U1403">IF(A1403="","",IF(COUNTIF(TOther[Frequency],$U$1)=0,0,SUMPRODUCT(--(TOther[Frequency]=$U$1),--(TOther[Start Date]&lt;=A1403),--(TOther[End Date Calc]&gt;=A1403),IF(B1403="N",--(TOther[Start Day]=DAY(A1403)),--(TOther[Start Day]&gt;=DAY(A1403))),--(IFERROR(MOD(TOther[Start Month]-MONTH(A1403)+6,6),1)=0),TOther[Amount])))</f>
        <v/>
      </c>
      <c r="V1403" s="8" t="str" cm="1">
        <f t="array" ref="V1403">IF(A1403="","",IF(COUNTIF(TOther[Frequency],$V$1)=0,0,SUMPRODUCT(--(TOther[Frequency]=$V$1),--(TOther[Start Date]&lt;=A1403),--(TOther[End Date Calc]&gt;=A1403),IF(B1403="N",--(TOther[Start Day]=DAY(A1403)),--(TOther[Start Day]&gt;=DAY(A1403))),--(IFERROR(MOD(TOther[Start Month]-MONTH(A1403)+12,12),1)=0),TOther[Amount])))</f>
        <v/>
      </c>
      <c r="W1403" s="8" t="str">
        <f>IF(A1403="","",SUMIFS(TOther[Amount],TOther[Start Date],A1403,TOther[Frequency],$W$1))</f>
        <v/>
      </c>
      <c r="X1403" s="9" t="str">
        <f t="shared" si="105"/>
        <v/>
      </c>
      <c r="Y1403" s="9" t="str">
        <f t="shared" si="109"/>
        <v/>
      </c>
      <c r="Z1403" s="8" t="str" cm="1">
        <f t="array" ref="Z1403">IF(A1403="","",IF(COUNTIF('2) Income'!$D$13:$D$32,"Weekly")=0,0,SUMPRODUCT(--(IFERROR(MOD(A1403-'2) Income'!$F$13:$F$32,7),1)=0),--('2) Income'!$D$13:$D$32="Weekly"),--('2) Income'!$F$13:$F$32&lt;=A1403),'2) Income'!$E$13:$E$32)))</f>
        <v/>
      </c>
      <c r="AA1403" s="8" t="str" cm="1">
        <f t="array" ref="AA1403">IF(A1403="","",IF(COUNTIF('2) Income'!$D$13:$D$32,"Every Other Week")=0,0,SUMPRODUCT(--(IFERROR(MOD(A1403-'2) Income'!$F$13:$F$32,14),1)=0),--('2) Income'!$D$13:$D$32="Every Other Week"),--('2) Income'!$F$13:$F$32&lt;=A1403),'2) Income'!$E$13:$E$32)))</f>
        <v/>
      </c>
      <c r="AB1403" s="8" t="str">
        <f>IF(A1403="","",IF(COUNTIF('2) Income'!$D$13:$D$32,"1st and 15th")=0,0,IF(OR(DAY(A1403)=1,DAY(A1403)=15),SUMIFS('2) Income'!$E$13:$E$32,'2) Income'!$D$13:$D$32,"1st and 15th",'2) Income'!$F$13:$F$32,"&lt;="&amp;$A1403),0)))</f>
        <v/>
      </c>
      <c r="AC1403" s="8" t="str">
        <f>IF(A1403="","",IF(COUNTIF('2) Income'!$D$13:$D$32,"2nd Wednesday")=0,0,IF(A1403=(A1403-DAY(A1403)+1+2*7-WEEKDAY(A1403-DAY(A1403)+8-4,1)),SUMIFS('2) Income'!$E$13:$E$32,'2) Income'!$D$13:$D$32,"2nd Wednesday",'2) Income'!$F$13:$F$32,"&lt;="&amp;$A1403),0)))</f>
        <v/>
      </c>
      <c r="AD1403" s="8" t="str">
        <f>IF(A1403="","",IF(COUNTIF('2) Income'!$D$13:$D$32,"3rd Wednesday")=0,0,IF(A1403=(A1403-DAY(A1403)+1+3*7-WEEKDAY(A1403-DAY(A1403)+8-4,1)),SUMIFS('2) Income'!$E$13:$E$32,'2) Income'!$D$13:$D$32,"3rd Wednesday",'2) Income'!$F$13:$F$32,"&lt;="&amp;$A1403),0)))</f>
        <v/>
      </c>
      <c r="AE1403" s="8" t="str">
        <f>IF(A1403="","",IF(COUNTIF('2) Income'!$D$13:$D$32,"4th Wednesday")=0,0,IF(A1403=(A1403-DAY(A1403)+1+4*7-WEEKDAY(A1403-DAY(A1403)+8-4,1)),SUMIFS('2) Income'!$E$13:$E$32,'2) Income'!$D$13:$D$32,"4th Wednesday",'2) Income'!$F$13:$F$32,"&lt;="&amp;$A1403),0)))</f>
        <v/>
      </c>
      <c r="AF1403" s="8" t="str" cm="1">
        <f t="array" ref="AF1403">IF(A1403="","",IF(COUNTIF('2) Income'!$D$13:$D$32,"Every 4 Weeks")=0,0,SUMPRODUCT(--(IFERROR(MOD(A1403-'2) Income'!$F$13:$F$32,28),1)=0),--('2) Income'!$D$13:$D$32="Every 4 Weeks"),--('2) Income'!$F$13:$F$32&lt;=A1403),'2) Income'!$E$13:$E$32)))</f>
        <v/>
      </c>
      <c r="AG1403" s="8" t="str">
        <f>IF(A1403="","",IF(COUNTIF('2) Income'!$D$13:$D$32,"Monthly")=0,0,IF(B1403="N",SUMIFS('2) Income'!$E$13:$E$32,'2) Income'!$D$13:$D$32,"monthly",'2) Income'!$F$13:$F$32,"&lt;="&amp;$A1403,'2) Income'!$I$13:$I$32,DAY(A1403)),SUMIFS('2) Income'!$E$13:$E$32,'2) Income'!$D$13:$D$32,"monthly",'2) Income'!$F$13:$F$32,"&lt;="&amp;$A1403,'2) Income'!$I$13:$I$32,"&gt;="&amp;DAY(A1403)))))</f>
        <v/>
      </c>
      <c r="AH1403" s="8" t="str" cm="1">
        <f t="array" ref="AH1403">IF(A1403="","",IF(COUNTIF('2) Income'!$D$13:$D$32,"Yearly")=0,0,SUMPRODUCT(--('2) Income'!$D$13:$D$32="Yearly"),--('2) Income'!$F$13:$F$32&lt;=A1403),IF(B1403="N",--('2) Income'!$I$13:$I$32=DAY(A1403)),--('2) Income'!$I$13:$I$32&gt;=DAY(A1403))),--(IFERROR(MOD('2) Income'!$H$13:$H$32-MONTH(A1403)+12,12),1)=0),'2) Income'!$E$13:$E$32)))</f>
        <v/>
      </c>
      <c r="AI1403" s="8" t="str">
        <f>IF(A1403="","",IF(COUNTIF('2) Income'!$D$13:$D$32,"one-time")=0,0,SUMIFS('2) Income'!$E$13:$E$32,'2) Income'!$D$13:$D$32,"one-time",'2) Income'!$F$13:$F$32,"="&amp;$A1403)))</f>
        <v/>
      </c>
      <c r="AJ1403" s="9" t="str">
        <f t="shared" si="106"/>
        <v/>
      </c>
    </row>
    <row r="1404" spans="1:36">
      <c r="A1404" s="7" t="str">
        <f>IF(A1403="","",IF(A1403+1&lt;='1) Period'!$E$21,A1403+1,""))</f>
        <v/>
      </c>
      <c r="B1404" s="7" t="e">
        <f t="shared" si="107"/>
        <v>#VALUE!</v>
      </c>
      <c r="C1404" t="e">
        <f t="shared" si="108"/>
        <v>#VALUE!</v>
      </c>
      <c r="D1404" s="8" t="str">
        <f>IF(A1404="","",IF(TEXT(A1404,"dddd")='4) Happy Money'!$E$23,WAllowance,0))</f>
        <v/>
      </c>
      <c r="E1404" s="8" t="str">
        <f>IF(A1404="","",IF(B1404="N",SUMIF(TMonthly[Day of the Month],DAY(A1404),TMonthly[Amount]),SUMIF(TMonthly[Day of the Month],"&gt;="&amp;DAY(A1404),TMonthly[Amount])))</f>
        <v/>
      </c>
      <c r="F1404" s="8" t="str" cm="1">
        <f t="array" ref="F1404">IF(A1404="","",SUMPRODUCT(--(TYearly[Due Date]&lt;=A1404),IF(B1404="N",--(TYearly[Day]=DAY(A1404)),--(TYearly[Day]&gt;=DAY(A1404))),--(IFERROR(MOD(TYearly[Month]-MONTH(A1404)+12,12),1)=0),TYearly[Amount]))</f>
        <v/>
      </c>
      <c r="G1404" s="8" t="str">
        <f>IF(A1404="","",SUMIF(TOneTime[Due Date],A1404,TOneTime[Amount]))</f>
        <v/>
      </c>
      <c r="H1404" s="8" t="str" cm="1">
        <f t="array" ref="H1404">IF(A1404="","",IF(COUNTIF(TOther[Frequency],$H$1)=0,0,SUMPRODUCT(--(IFERROR(MOD(A1404-TOther[Start Date],7),1)=0),--(TOther[Frequency]=$H$1),--(TOther[Start Date]&lt;=A1404),--(TOther[End Date Calc]&gt;=A1404),TOther[Amount])))</f>
        <v/>
      </c>
      <c r="I1404" s="8" t="str" cm="1">
        <f t="array" ref="I1404">IF(A1404="","",IF(COUNTIF(TOther[Frequency],$I$1)=0,0,SUMPRODUCT(--(IFERROR(MOD(A1404-TOther[Start Date],14),1)=0),--(TOther[Frequency]=$I$1),--(TOther[Start Date]&lt;=A1404),--(TOther[End Date Calc]&gt;=A1404),TOther[Amount])))</f>
        <v/>
      </c>
      <c r="J1404" s="8" t="str">
        <f>IF(A1404="","",IF(COUNTIF(TOther[Frequency],$J$1)=0,0,IF(OR(DAY(A1404)=1,DAY(A1404)=15),SUMIFS(TOther[Amount],TOther[Frequency],$J$1,TOther[Start Date],"&lt;="&amp;$A1404,TOther[End Date Calc],"&gt;="&amp;A1404),0)))</f>
        <v/>
      </c>
      <c r="K1404" s="8" t="str">
        <f>IF(A1404="","",IF(COUNTIF(TOther[Frequency],$K$1)=0,0,IF(A1404=(A1404-DAY(A1404)+1+2*7-WEEKDAY(A1404-DAY(A1404)+8-4,1)),SUMIFS(TOther[Amount],TOther[Frequency],$K$1,TOther[Start Date],"&lt;="&amp;$A1404,TOther[End Date Calc],"&gt;="&amp;A1404),0)))</f>
        <v/>
      </c>
      <c r="L1404" s="8" t="str">
        <f>IF(A1404="","",IF(COUNTIF(TOther[Frequency],$L$1)=0,0,IF(A1404=(A1404-DAY(A1404)+1+3*7-WEEKDAY(A1404-DAY(A1404)+8-4,1)),SUMIFS(TOther[Amount],TOther[Frequency],$L$1,TOther[Start Date],"&lt;="&amp;$A1404,TOther[End Date Calc],"&gt;="&amp;A1404),0)))</f>
        <v/>
      </c>
      <c r="M1404" s="8" t="str">
        <f>IF(A1404="","",IF(COUNTIF(TOther[Frequency],$M$1)=0,0,IF(A1404=(A1404-DAY(A1404)+1+4*7-WEEKDAY(A1404-DAY(A1404)+8-4,1)),SUMIFS(TOther[Amount],TOther[Frequency],$M$1,TOther[Start Date],"&lt;="&amp;$A1404,TOther[End Date Calc],"&gt;="&amp;A1404),0)))</f>
        <v/>
      </c>
      <c r="N1404" s="8" t="str" cm="1">
        <f t="array" ref="N1404">IF(A1404="","",IF(COUNTIF(TOther[Frequency],$N$1)=0,0,SUMPRODUCT(--(IFERROR(MOD(A1404-TOther[Start Date],28),1)=0),--(TOther[Frequency]=$N$1),--(TOther[Start Date]&lt;=A1404),--(TOther[End Date Calc]&gt;=A1404),TOther[Amount])))</f>
        <v/>
      </c>
      <c r="O1404" s="8" t="str" cm="1">
        <f t="array" ref="O1404">IF(A1404="","",IF(COUNTIF(TOther[Frequency],$O$1)=0,0,SUMPRODUCT(--(IFERROR(MOD(A1404-TOther[Start Date],42),1)=0),--(TOther[Frequency]=$O$1),--(TOther[Start Date]&lt;=A1404),--(TOther[End Date Calc]&gt;=A1404),TOther[Amount])))</f>
        <v/>
      </c>
      <c r="P1404" s="8" t="str" cm="1">
        <f t="array" ref="P1404">IF(A1404="","",IF(COUNTIF(TOther[Frequency],$P$1)=0,0,SUMPRODUCT(--(IFERROR(MOD(A1404-TOther[Start Date],56),1)=0),--(TOther[Frequency]=$P$1),--(TOther[Start Date]&lt;=A1404),--(TOther[End Date Calc]&gt;=A1404),TOther[Amount])))</f>
        <v/>
      </c>
      <c r="Q1404" s="8" t="str">
        <f>IF(A1404="","",IF(COUNTIF(TOther[Frequency],$Q$1)=0,0,IF(B1404="N",SUMIFS(TOther[Amount],TOther[Frequency],$Q$1,TOther[Start Date],"&lt;="&amp;$A1404,TOther[End Date Calc],"&gt;="&amp;A1404,TOther[Start Day],DAY(A1404)),SUMIFS(TOther[Amount],TOther[Frequency],$Q$1,TOther[Start Date],"&lt;="&amp;$A1404,TOther[End Date Calc],"&gt;="&amp;A1404,TOther[Start Day],"&gt;="&amp;DAY(A1404)))))</f>
        <v/>
      </c>
      <c r="R1404" s="8" t="str" cm="1">
        <f t="array" ref="R1404">IF(A1404="","",IF(COUNTIF(TOther[Frequency],R$1)=0,0,SUMPRODUCT(--(TOther[Frequency]=R$1),--(TOther[Start Date]&lt;=A1404),--(TOther[End Date Calc]&gt;=A1404),IF(B1404="N",--(TOther[Start Day]=DAY(A1404)),--(TOther[Start Day]&gt;=DAY(A1404))),--(IFERROR(MOD(TOther[Start Month]-MONTH(A1404)+2,2),1)=0),TOther[Amount])))</f>
        <v/>
      </c>
      <c r="S1404" s="8" t="str" cm="1">
        <f t="array" ref="S1404">IF(A1404="","",IF(COUNTIF(TOther[Frequency],S$1)=0,0,SUMPRODUCT(--(TOther[Frequency]=S$1),--(TOther[Start Date]&lt;=A1404),--(TOther[End Date Calc]&gt;=A1404),IF(B1404="N",--(TOther[Start Day]=DAY(A1404)),--(TOther[Start Day]&gt;=DAY(A1404))),--(IFERROR(MOD(TOther[Start Month]-MONTH(A1404)+3,3),1)=0),TOther[Amount])))</f>
        <v/>
      </c>
      <c r="T1404" s="8" t="str" cm="1">
        <f t="array" ref="T1404">IF($A1404="","",IF(COUNTIF(TOther[Frequency],T$1)=0,0,SUMPRODUCT(--(TOther[Frequency]=T$1),--(TOther[Start Date]&lt;=$A1404),--(TOther[End Date Calc]&gt;=$A1404),IF($B1404="N",--(TOther[Start Day]=DAY($A1404)),--(TOther[Start Day]&gt;=DAY($A1404))),--(IFERROR(MOD(TOther[Start Month]-MONTH($A1404)+4,4),1)=0),TOther[Amount])))</f>
        <v/>
      </c>
      <c r="U1404" s="8" t="str" cm="1">
        <f t="array" ref="U1404">IF(A1404="","",IF(COUNTIF(TOther[Frequency],$U$1)=0,0,SUMPRODUCT(--(TOther[Frequency]=$U$1),--(TOther[Start Date]&lt;=A1404),--(TOther[End Date Calc]&gt;=A1404),IF(B1404="N",--(TOther[Start Day]=DAY(A1404)),--(TOther[Start Day]&gt;=DAY(A1404))),--(IFERROR(MOD(TOther[Start Month]-MONTH(A1404)+6,6),1)=0),TOther[Amount])))</f>
        <v/>
      </c>
      <c r="V1404" s="8" t="str" cm="1">
        <f t="array" ref="V1404">IF(A1404="","",IF(COUNTIF(TOther[Frequency],$V$1)=0,0,SUMPRODUCT(--(TOther[Frequency]=$V$1),--(TOther[Start Date]&lt;=A1404),--(TOther[End Date Calc]&gt;=A1404),IF(B1404="N",--(TOther[Start Day]=DAY(A1404)),--(TOther[Start Day]&gt;=DAY(A1404))),--(IFERROR(MOD(TOther[Start Month]-MONTH(A1404)+12,12),1)=0),TOther[Amount])))</f>
        <v/>
      </c>
      <c r="W1404" s="8" t="str">
        <f>IF(A1404="","",SUMIFS(TOther[Amount],TOther[Start Date],A1404,TOther[Frequency],$W$1))</f>
        <v/>
      </c>
      <c r="X1404" s="9" t="str">
        <f t="shared" si="105"/>
        <v/>
      </c>
      <c r="Y1404" s="9" t="str">
        <f t="shared" si="109"/>
        <v/>
      </c>
      <c r="Z1404" s="8" t="str" cm="1">
        <f t="array" ref="Z1404">IF(A1404="","",IF(COUNTIF('2) Income'!$D$13:$D$32,"Weekly")=0,0,SUMPRODUCT(--(IFERROR(MOD(A1404-'2) Income'!$F$13:$F$32,7),1)=0),--('2) Income'!$D$13:$D$32="Weekly"),--('2) Income'!$F$13:$F$32&lt;=A1404),'2) Income'!$E$13:$E$32)))</f>
        <v/>
      </c>
      <c r="AA1404" s="8" t="str" cm="1">
        <f t="array" ref="AA1404">IF(A1404="","",IF(COUNTIF('2) Income'!$D$13:$D$32,"Every Other Week")=0,0,SUMPRODUCT(--(IFERROR(MOD(A1404-'2) Income'!$F$13:$F$32,14),1)=0),--('2) Income'!$D$13:$D$32="Every Other Week"),--('2) Income'!$F$13:$F$32&lt;=A1404),'2) Income'!$E$13:$E$32)))</f>
        <v/>
      </c>
      <c r="AB1404" s="8" t="str">
        <f>IF(A1404="","",IF(COUNTIF('2) Income'!$D$13:$D$32,"1st and 15th")=0,0,IF(OR(DAY(A1404)=1,DAY(A1404)=15),SUMIFS('2) Income'!$E$13:$E$32,'2) Income'!$D$13:$D$32,"1st and 15th",'2) Income'!$F$13:$F$32,"&lt;="&amp;$A1404),0)))</f>
        <v/>
      </c>
      <c r="AC1404" s="8" t="str">
        <f>IF(A1404="","",IF(COUNTIF('2) Income'!$D$13:$D$32,"2nd Wednesday")=0,0,IF(A1404=(A1404-DAY(A1404)+1+2*7-WEEKDAY(A1404-DAY(A1404)+8-4,1)),SUMIFS('2) Income'!$E$13:$E$32,'2) Income'!$D$13:$D$32,"2nd Wednesday",'2) Income'!$F$13:$F$32,"&lt;="&amp;$A1404),0)))</f>
        <v/>
      </c>
      <c r="AD1404" s="8" t="str">
        <f>IF(A1404="","",IF(COUNTIF('2) Income'!$D$13:$D$32,"3rd Wednesday")=0,0,IF(A1404=(A1404-DAY(A1404)+1+3*7-WEEKDAY(A1404-DAY(A1404)+8-4,1)),SUMIFS('2) Income'!$E$13:$E$32,'2) Income'!$D$13:$D$32,"3rd Wednesday",'2) Income'!$F$13:$F$32,"&lt;="&amp;$A1404),0)))</f>
        <v/>
      </c>
      <c r="AE1404" s="8" t="str">
        <f>IF(A1404="","",IF(COUNTIF('2) Income'!$D$13:$D$32,"4th Wednesday")=0,0,IF(A1404=(A1404-DAY(A1404)+1+4*7-WEEKDAY(A1404-DAY(A1404)+8-4,1)),SUMIFS('2) Income'!$E$13:$E$32,'2) Income'!$D$13:$D$32,"4th Wednesday",'2) Income'!$F$13:$F$32,"&lt;="&amp;$A1404),0)))</f>
        <v/>
      </c>
      <c r="AF1404" s="8" t="str" cm="1">
        <f t="array" ref="AF1404">IF(A1404="","",IF(COUNTIF('2) Income'!$D$13:$D$32,"Every 4 Weeks")=0,0,SUMPRODUCT(--(IFERROR(MOD(A1404-'2) Income'!$F$13:$F$32,28),1)=0),--('2) Income'!$D$13:$D$32="Every 4 Weeks"),--('2) Income'!$F$13:$F$32&lt;=A1404),'2) Income'!$E$13:$E$32)))</f>
        <v/>
      </c>
      <c r="AG1404" s="8" t="str">
        <f>IF(A1404="","",IF(COUNTIF('2) Income'!$D$13:$D$32,"Monthly")=0,0,IF(B1404="N",SUMIFS('2) Income'!$E$13:$E$32,'2) Income'!$D$13:$D$32,"monthly",'2) Income'!$F$13:$F$32,"&lt;="&amp;$A1404,'2) Income'!$I$13:$I$32,DAY(A1404)),SUMIFS('2) Income'!$E$13:$E$32,'2) Income'!$D$13:$D$32,"monthly",'2) Income'!$F$13:$F$32,"&lt;="&amp;$A1404,'2) Income'!$I$13:$I$32,"&gt;="&amp;DAY(A1404)))))</f>
        <v/>
      </c>
      <c r="AH1404" s="8" t="str" cm="1">
        <f t="array" ref="AH1404">IF(A1404="","",IF(COUNTIF('2) Income'!$D$13:$D$32,"Yearly")=0,0,SUMPRODUCT(--('2) Income'!$D$13:$D$32="Yearly"),--('2) Income'!$F$13:$F$32&lt;=A1404),IF(B1404="N",--('2) Income'!$I$13:$I$32=DAY(A1404)),--('2) Income'!$I$13:$I$32&gt;=DAY(A1404))),--(IFERROR(MOD('2) Income'!$H$13:$H$32-MONTH(A1404)+12,12),1)=0),'2) Income'!$E$13:$E$32)))</f>
        <v/>
      </c>
      <c r="AI1404" s="8" t="str">
        <f>IF(A1404="","",IF(COUNTIF('2) Income'!$D$13:$D$32,"one-time")=0,0,SUMIFS('2) Income'!$E$13:$E$32,'2) Income'!$D$13:$D$32,"one-time",'2) Income'!$F$13:$F$32,"="&amp;$A1404)))</f>
        <v/>
      </c>
      <c r="AJ1404" s="9" t="str">
        <f t="shared" si="106"/>
        <v/>
      </c>
    </row>
    <row r="1405" spans="1:36">
      <c r="A1405" s="7" t="str">
        <f>IF(A1404="","",IF(A1404+1&lt;='1) Period'!$E$21,A1404+1,""))</f>
        <v/>
      </c>
      <c r="B1405" s="7" t="e">
        <f t="shared" si="107"/>
        <v>#VALUE!</v>
      </c>
      <c r="C1405" t="e">
        <f t="shared" si="108"/>
        <v>#VALUE!</v>
      </c>
      <c r="D1405" s="8" t="str">
        <f>IF(A1405="","",IF(TEXT(A1405,"dddd")='4) Happy Money'!$E$23,WAllowance,0))</f>
        <v/>
      </c>
      <c r="E1405" s="8" t="str">
        <f>IF(A1405="","",IF(B1405="N",SUMIF(TMonthly[Day of the Month],DAY(A1405),TMonthly[Amount]),SUMIF(TMonthly[Day of the Month],"&gt;="&amp;DAY(A1405),TMonthly[Amount])))</f>
        <v/>
      </c>
      <c r="F1405" s="8" t="str" cm="1">
        <f t="array" ref="F1405">IF(A1405="","",SUMPRODUCT(--(TYearly[Due Date]&lt;=A1405),IF(B1405="N",--(TYearly[Day]=DAY(A1405)),--(TYearly[Day]&gt;=DAY(A1405))),--(IFERROR(MOD(TYearly[Month]-MONTH(A1405)+12,12),1)=0),TYearly[Amount]))</f>
        <v/>
      </c>
      <c r="G1405" s="8" t="str">
        <f>IF(A1405="","",SUMIF(TOneTime[Due Date],A1405,TOneTime[Amount]))</f>
        <v/>
      </c>
      <c r="H1405" s="8" t="str" cm="1">
        <f t="array" ref="H1405">IF(A1405="","",IF(COUNTIF(TOther[Frequency],$H$1)=0,0,SUMPRODUCT(--(IFERROR(MOD(A1405-TOther[Start Date],7),1)=0),--(TOther[Frequency]=$H$1),--(TOther[Start Date]&lt;=A1405),--(TOther[End Date Calc]&gt;=A1405),TOther[Amount])))</f>
        <v/>
      </c>
      <c r="I1405" s="8" t="str" cm="1">
        <f t="array" ref="I1405">IF(A1405="","",IF(COUNTIF(TOther[Frequency],$I$1)=0,0,SUMPRODUCT(--(IFERROR(MOD(A1405-TOther[Start Date],14),1)=0),--(TOther[Frequency]=$I$1),--(TOther[Start Date]&lt;=A1405),--(TOther[End Date Calc]&gt;=A1405),TOther[Amount])))</f>
        <v/>
      </c>
      <c r="J1405" s="8" t="str">
        <f>IF(A1405="","",IF(COUNTIF(TOther[Frequency],$J$1)=0,0,IF(OR(DAY(A1405)=1,DAY(A1405)=15),SUMIFS(TOther[Amount],TOther[Frequency],$J$1,TOther[Start Date],"&lt;="&amp;$A1405,TOther[End Date Calc],"&gt;="&amp;A1405),0)))</f>
        <v/>
      </c>
      <c r="K1405" s="8" t="str">
        <f>IF(A1405="","",IF(COUNTIF(TOther[Frequency],$K$1)=0,0,IF(A1405=(A1405-DAY(A1405)+1+2*7-WEEKDAY(A1405-DAY(A1405)+8-4,1)),SUMIFS(TOther[Amount],TOther[Frequency],$K$1,TOther[Start Date],"&lt;="&amp;$A1405,TOther[End Date Calc],"&gt;="&amp;A1405),0)))</f>
        <v/>
      </c>
      <c r="L1405" s="8" t="str">
        <f>IF(A1405="","",IF(COUNTIF(TOther[Frequency],$L$1)=0,0,IF(A1405=(A1405-DAY(A1405)+1+3*7-WEEKDAY(A1405-DAY(A1405)+8-4,1)),SUMIFS(TOther[Amount],TOther[Frequency],$L$1,TOther[Start Date],"&lt;="&amp;$A1405,TOther[End Date Calc],"&gt;="&amp;A1405),0)))</f>
        <v/>
      </c>
      <c r="M1405" s="8" t="str">
        <f>IF(A1405="","",IF(COUNTIF(TOther[Frequency],$M$1)=0,0,IF(A1405=(A1405-DAY(A1405)+1+4*7-WEEKDAY(A1405-DAY(A1405)+8-4,1)),SUMIFS(TOther[Amount],TOther[Frequency],$M$1,TOther[Start Date],"&lt;="&amp;$A1405,TOther[End Date Calc],"&gt;="&amp;A1405),0)))</f>
        <v/>
      </c>
      <c r="N1405" s="8" t="str" cm="1">
        <f t="array" ref="N1405">IF(A1405="","",IF(COUNTIF(TOther[Frequency],$N$1)=0,0,SUMPRODUCT(--(IFERROR(MOD(A1405-TOther[Start Date],28),1)=0),--(TOther[Frequency]=$N$1),--(TOther[Start Date]&lt;=A1405),--(TOther[End Date Calc]&gt;=A1405),TOther[Amount])))</f>
        <v/>
      </c>
      <c r="O1405" s="8" t="str" cm="1">
        <f t="array" ref="O1405">IF(A1405="","",IF(COUNTIF(TOther[Frequency],$O$1)=0,0,SUMPRODUCT(--(IFERROR(MOD(A1405-TOther[Start Date],42),1)=0),--(TOther[Frequency]=$O$1),--(TOther[Start Date]&lt;=A1405),--(TOther[End Date Calc]&gt;=A1405),TOther[Amount])))</f>
        <v/>
      </c>
      <c r="P1405" s="8" t="str" cm="1">
        <f t="array" ref="P1405">IF(A1405="","",IF(COUNTIF(TOther[Frequency],$P$1)=0,0,SUMPRODUCT(--(IFERROR(MOD(A1405-TOther[Start Date],56),1)=0),--(TOther[Frequency]=$P$1),--(TOther[Start Date]&lt;=A1405),--(TOther[End Date Calc]&gt;=A1405),TOther[Amount])))</f>
        <v/>
      </c>
      <c r="Q1405" s="8" t="str">
        <f>IF(A1405="","",IF(COUNTIF(TOther[Frequency],$Q$1)=0,0,IF(B1405="N",SUMIFS(TOther[Amount],TOther[Frequency],$Q$1,TOther[Start Date],"&lt;="&amp;$A1405,TOther[End Date Calc],"&gt;="&amp;A1405,TOther[Start Day],DAY(A1405)),SUMIFS(TOther[Amount],TOther[Frequency],$Q$1,TOther[Start Date],"&lt;="&amp;$A1405,TOther[End Date Calc],"&gt;="&amp;A1405,TOther[Start Day],"&gt;="&amp;DAY(A1405)))))</f>
        <v/>
      </c>
      <c r="R1405" s="8" t="str" cm="1">
        <f t="array" ref="R1405">IF(A1405="","",IF(COUNTIF(TOther[Frequency],R$1)=0,0,SUMPRODUCT(--(TOther[Frequency]=R$1),--(TOther[Start Date]&lt;=A1405),--(TOther[End Date Calc]&gt;=A1405),IF(B1405="N",--(TOther[Start Day]=DAY(A1405)),--(TOther[Start Day]&gt;=DAY(A1405))),--(IFERROR(MOD(TOther[Start Month]-MONTH(A1405)+2,2),1)=0),TOther[Amount])))</f>
        <v/>
      </c>
      <c r="S1405" s="8" t="str" cm="1">
        <f t="array" ref="S1405">IF(A1405="","",IF(COUNTIF(TOther[Frequency],S$1)=0,0,SUMPRODUCT(--(TOther[Frequency]=S$1),--(TOther[Start Date]&lt;=A1405),--(TOther[End Date Calc]&gt;=A1405),IF(B1405="N",--(TOther[Start Day]=DAY(A1405)),--(TOther[Start Day]&gt;=DAY(A1405))),--(IFERROR(MOD(TOther[Start Month]-MONTH(A1405)+3,3),1)=0),TOther[Amount])))</f>
        <v/>
      </c>
      <c r="T1405" s="8" t="str" cm="1">
        <f t="array" ref="T1405">IF($A1405="","",IF(COUNTIF(TOther[Frequency],T$1)=0,0,SUMPRODUCT(--(TOther[Frequency]=T$1),--(TOther[Start Date]&lt;=$A1405),--(TOther[End Date Calc]&gt;=$A1405),IF($B1405="N",--(TOther[Start Day]=DAY($A1405)),--(TOther[Start Day]&gt;=DAY($A1405))),--(IFERROR(MOD(TOther[Start Month]-MONTH($A1405)+4,4),1)=0),TOther[Amount])))</f>
        <v/>
      </c>
      <c r="U1405" s="8" t="str" cm="1">
        <f t="array" ref="U1405">IF(A1405="","",IF(COUNTIF(TOther[Frequency],$U$1)=0,0,SUMPRODUCT(--(TOther[Frequency]=$U$1),--(TOther[Start Date]&lt;=A1405),--(TOther[End Date Calc]&gt;=A1405),IF(B1405="N",--(TOther[Start Day]=DAY(A1405)),--(TOther[Start Day]&gt;=DAY(A1405))),--(IFERROR(MOD(TOther[Start Month]-MONTH(A1405)+6,6),1)=0),TOther[Amount])))</f>
        <v/>
      </c>
      <c r="V1405" s="8" t="str" cm="1">
        <f t="array" ref="V1405">IF(A1405="","",IF(COUNTIF(TOther[Frequency],$V$1)=0,0,SUMPRODUCT(--(TOther[Frequency]=$V$1),--(TOther[Start Date]&lt;=A1405),--(TOther[End Date Calc]&gt;=A1405),IF(B1405="N",--(TOther[Start Day]=DAY(A1405)),--(TOther[Start Day]&gt;=DAY(A1405))),--(IFERROR(MOD(TOther[Start Month]-MONTH(A1405)+12,12),1)=0),TOther[Amount])))</f>
        <v/>
      </c>
      <c r="W1405" s="8" t="str">
        <f>IF(A1405="","",SUMIFS(TOther[Amount],TOther[Start Date],A1405,TOther[Frequency],$W$1))</f>
        <v/>
      </c>
      <c r="X1405" s="9" t="str">
        <f t="shared" si="105"/>
        <v/>
      </c>
      <c r="Y1405" s="9" t="str">
        <f t="shared" si="109"/>
        <v/>
      </c>
      <c r="Z1405" s="8" t="str" cm="1">
        <f t="array" ref="Z1405">IF(A1405="","",IF(COUNTIF('2) Income'!$D$13:$D$32,"Weekly")=0,0,SUMPRODUCT(--(IFERROR(MOD(A1405-'2) Income'!$F$13:$F$32,7),1)=0),--('2) Income'!$D$13:$D$32="Weekly"),--('2) Income'!$F$13:$F$32&lt;=A1405),'2) Income'!$E$13:$E$32)))</f>
        <v/>
      </c>
      <c r="AA1405" s="8" t="str" cm="1">
        <f t="array" ref="AA1405">IF(A1405="","",IF(COUNTIF('2) Income'!$D$13:$D$32,"Every Other Week")=0,0,SUMPRODUCT(--(IFERROR(MOD(A1405-'2) Income'!$F$13:$F$32,14),1)=0),--('2) Income'!$D$13:$D$32="Every Other Week"),--('2) Income'!$F$13:$F$32&lt;=A1405),'2) Income'!$E$13:$E$32)))</f>
        <v/>
      </c>
      <c r="AB1405" s="8" t="str">
        <f>IF(A1405="","",IF(COUNTIF('2) Income'!$D$13:$D$32,"1st and 15th")=0,0,IF(OR(DAY(A1405)=1,DAY(A1405)=15),SUMIFS('2) Income'!$E$13:$E$32,'2) Income'!$D$13:$D$32,"1st and 15th",'2) Income'!$F$13:$F$32,"&lt;="&amp;$A1405),0)))</f>
        <v/>
      </c>
      <c r="AC1405" s="8" t="str">
        <f>IF(A1405="","",IF(COUNTIF('2) Income'!$D$13:$D$32,"2nd Wednesday")=0,0,IF(A1405=(A1405-DAY(A1405)+1+2*7-WEEKDAY(A1405-DAY(A1405)+8-4,1)),SUMIFS('2) Income'!$E$13:$E$32,'2) Income'!$D$13:$D$32,"2nd Wednesday",'2) Income'!$F$13:$F$32,"&lt;="&amp;$A1405),0)))</f>
        <v/>
      </c>
      <c r="AD1405" s="8" t="str">
        <f>IF(A1405="","",IF(COUNTIF('2) Income'!$D$13:$D$32,"3rd Wednesday")=0,0,IF(A1405=(A1405-DAY(A1405)+1+3*7-WEEKDAY(A1405-DAY(A1405)+8-4,1)),SUMIFS('2) Income'!$E$13:$E$32,'2) Income'!$D$13:$D$32,"3rd Wednesday",'2) Income'!$F$13:$F$32,"&lt;="&amp;$A1405),0)))</f>
        <v/>
      </c>
      <c r="AE1405" s="8" t="str">
        <f>IF(A1405="","",IF(COUNTIF('2) Income'!$D$13:$D$32,"4th Wednesday")=0,0,IF(A1405=(A1405-DAY(A1405)+1+4*7-WEEKDAY(A1405-DAY(A1405)+8-4,1)),SUMIFS('2) Income'!$E$13:$E$32,'2) Income'!$D$13:$D$32,"4th Wednesday",'2) Income'!$F$13:$F$32,"&lt;="&amp;$A1405),0)))</f>
        <v/>
      </c>
      <c r="AF1405" s="8" t="str" cm="1">
        <f t="array" ref="AF1405">IF(A1405="","",IF(COUNTIF('2) Income'!$D$13:$D$32,"Every 4 Weeks")=0,0,SUMPRODUCT(--(IFERROR(MOD(A1405-'2) Income'!$F$13:$F$32,28),1)=0),--('2) Income'!$D$13:$D$32="Every 4 Weeks"),--('2) Income'!$F$13:$F$32&lt;=A1405),'2) Income'!$E$13:$E$32)))</f>
        <v/>
      </c>
      <c r="AG1405" s="8" t="str">
        <f>IF(A1405="","",IF(COUNTIF('2) Income'!$D$13:$D$32,"Monthly")=0,0,IF(B1405="N",SUMIFS('2) Income'!$E$13:$E$32,'2) Income'!$D$13:$D$32,"monthly",'2) Income'!$F$13:$F$32,"&lt;="&amp;$A1405,'2) Income'!$I$13:$I$32,DAY(A1405)),SUMIFS('2) Income'!$E$13:$E$32,'2) Income'!$D$13:$D$32,"monthly",'2) Income'!$F$13:$F$32,"&lt;="&amp;$A1405,'2) Income'!$I$13:$I$32,"&gt;="&amp;DAY(A1405)))))</f>
        <v/>
      </c>
      <c r="AH1405" s="8" t="str" cm="1">
        <f t="array" ref="AH1405">IF(A1405="","",IF(COUNTIF('2) Income'!$D$13:$D$32,"Yearly")=0,0,SUMPRODUCT(--('2) Income'!$D$13:$D$32="Yearly"),--('2) Income'!$F$13:$F$32&lt;=A1405),IF(B1405="N",--('2) Income'!$I$13:$I$32=DAY(A1405)),--('2) Income'!$I$13:$I$32&gt;=DAY(A1405))),--(IFERROR(MOD('2) Income'!$H$13:$H$32-MONTH(A1405)+12,12),1)=0),'2) Income'!$E$13:$E$32)))</f>
        <v/>
      </c>
      <c r="AI1405" s="8" t="str">
        <f>IF(A1405="","",IF(COUNTIF('2) Income'!$D$13:$D$32,"one-time")=0,0,SUMIFS('2) Income'!$E$13:$E$32,'2) Income'!$D$13:$D$32,"one-time",'2) Income'!$F$13:$F$32,"="&amp;$A1405)))</f>
        <v/>
      </c>
      <c r="AJ1405" s="9" t="str">
        <f t="shared" si="106"/>
        <v/>
      </c>
    </row>
    <row r="1406" spans="1:36">
      <c r="A1406" s="7" t="str">
        <f>IF(A1405="","",IF(A1405+1&lt;='1) Period'!$E$21,A1405+1,""))</f>
        <v/>
      </c>
      <c r="B1406" s="7" t="e">
        <f t="shared" si="107"/>
        <v>#VALUE!</v>
      </c>
      <c r="C1406" t="e">
        <f t="shared" si="108"/>
        <v>#VALUE!</v>
      </c>
      <c r="D1406" s="8" t="str">
        <f>IF(A1406="","",IF(TEXT(A1406,"dddd")='4) Happy Money'!$E$23,WAllowance,0))</f>
        <v/>
      </c>
      <c r="E1406" s="8" t="str">
        <f>IF(A1406="","",IF(B1406="N",SUMIF(TMonthly[Day of the Month],DAY(A1406),TMonthly[Amount]),SUMIF(TMonthly[Day of the Month],"&gt;="&amp;DAY(A1406),TMonthly[Amount])))</f>
        <v/>
      </c>
      <c r="F1406" s="8" t="str" cm="1">
        <f t="array" ref="F1406">IF(A1406="","",SUMPRODUCT(--(TYearly[Due Date]&lt;=A1406),IF(B1406="N",--(TYearly[Day]=DAY(A1406)),--(TYearly[Day]&gt;=DAY(A1406))),--(IFERROR(MOD(TYearly[Month]-MONTH(A1406)+12,12),1)=0),TYearly[Amount]))</f>
        <v/>
      </c>
      <c r="G1406" s="8" t="str">
        <f>IF(A1406="","",SUMIF(TOneTime[Due Date],A1406,TOneTime[Amount]))</f>
        <v/>
      </c>
      <c r="H1406" s="8" t="str" cm="1">
        <f t="array" ref="H1406">IF(A1406="","",IF(COUNTIF(TOther[Frequency],$H$1)=0,0,SUMPRODUCT(--(IFERROR(MOD(A1406-TOther[Start Date],7),1)=0),--(TOther[Frequency]=$H$1),--(TOther[Start Date]&lt;=A1406),--(TOther[End Date Calc]&gt;=A1406),TOther[Amount])))</f>
        <v/>
      </c>
      <c r="I1406" s="8" t="str" cm="1">
        <f t="array" ref="I1406">IF(A1406="","",IF(COUNTIF(TOther[Frequency],$I$1)=0,0,SUMPRODUCT(--(IFERROR(MOD(A1406-TOther[Start Date],14),1)=0),--(TOther[Frequency]=$I$1),--(TOther[Start Date]&lt;=A1406),--(TOther[End Date Calc]&gt;=A1406),TOther[Amount])))</f>
        <v/>
      </c>
      <c r="J1406" s="8" t="str">
        <f>IF(A1406="","",IF(COUNTIF(TOther[Frequency],$J$1)=0,0,IF(OR(DAY(A1406)=1,DAY(A1406)=15),SUMIFS(TOther[Amount],TOther[Frequency],$J$1,TOther[Start Date],"&lt;="&amp;$A1406,TOther[End Date Calc],"&gt;="&amp;A1406),0)))</f>
        <v/>
      </c>
      <c r="K1406" s="8" t="str">
        <f>IF(A1406="","",IF(COUNTIF(TOther[Frequency],$K$1)=0,0,IF(A1406=(A1406-DAY(A1406)+1+2*7-WEEKDAY(A1406-DAY(A1406)+8-4,1)),SUMIFS(TOther[Amount],TOther[Frequency],$K$1,TOther[Start Date],"&lt;="&amp;$A1406,TOther[End Date Calc],"&gt;="&amp;A1406),0)))</f>
        <v/>
      </c>
      <c r="L1406" s="8" t="str">
        <f>IF(A1406="","",IF(COUNTIF(TOther[Frequency],$L$1)=0,0,IF(A1406=(A1406-DAY(A1406)+1+3*7-WEEKDAY(A1406-DAY(A1406)+8-4,1)),SUMIFS(TOther[Amount],TOther[Frequency],$L$1,TOther[Start Date],"&lt;="&amp;$A1406,TOther[End Date Calc],"&gt;="&amp;A1406),0)))</f>
        <v/>
      </c>
      <c r="M1406" s="8" t="str">
        <f>IF(A1406="","",IF(COUNTIF(TOther[Frequency],$M$1)=0,0,IF(A1406=(A1406-DAY(A1406)+1+4*7-WEEKDAY(A1406-DAY(A1406)+8-4,1)),SUMIFS(TOther[Amount],TOther[Frequency],$M$1,TOther[Start Date],"&lt;="&amp;$A1406,TOther[End Date Calc],"&gt;="&amp;A1406),0)))</f>
        <v/>
      </c>
      <c r="N1406" s="8" t="str" cm="1">
        <f t="array" ref="N1406">IF(A1406="","",IF(COUNTIF(TOther[Frequency],$N$1)=0,0,SUMPRODUCT(--(IFERROR(MOD(A1406-TOther[Start Date],28),1)=0),--(TOther[Frequency]=$N$1),--(TOther[Start Date]&lt;=A1406),--(TOther[End Date Calc]&gt;=A1406),TOther[Amount])))</f>
        <v/>
      </c>
      <c r="O1406" s="8" t="str" cm="1">
        <f t="array" ref="O1406">IF(A1406="","",IF(COUNTIF(TOther[Frequency],$O$1)=0,0,SUMPRODUCT(--(IFERROR(MOD(A1406-TOther[Start Date],42),1)=0),--(TOther[Frequency]=$O$1),--(TOther[Start Date]&lt;=A1406),--(TOther[End Date Calc]&gt;=A1406),TOther[Amount])))</f>
        <v/>
      </c>
      <c r="P1406" s="8" t="str" cm="1">
        <f t="array" ref="P1406">IF(A1406="","",IF(COUNTIF(TOther[Frequency],$P$1)=0,0,SUMPRODUCT(--(IFERROR(MOD(A1406-TOther[Start Date],56),1)=0),--(TOther[Frequency]=$P$1),--(TOther[Start Date]&lt;=A1406),--(TOther[End Date Calc]&gt;=A1406),TOther[Amount])))</f>
        <v/>
      </c>
      <c r="Q1406" s="8" t="str">
        <f>IF(A1406="","",IF(COUNTIF(TOther[Frequency],$Q$1)=0,0,IF(B1406="N",SUMIFS(TOther[Amount],TOther[Frequency],$Q$1,TOther[Start Date],"&lt;="&amp;$A1406,TOther[End Date Calc],"&gt;="&amp;A1406,TOther[Start Day],DAY(A1406)),SUMIFS(TOther[Amount],TOther[Frequency],$Q$1,TOther[Start Date],"&lt;="&amp;$A1406,TOther[End Date Calc],"&gt;="&amp;A1406,TOther[Start Day],"&gt;="&amp;DAY(A1406)))))</f>
        <v/>
      </c>
      <c r="R1406" s="8" t="str" cm="1">
        <f t="array" ref="R1406">IF(A1406="","",IF(COUNTIF(TOther[Frequency],R$1)=0,0,SUMPRODUCT(--(TOther[Frequency]=R$1),--(TOther[Start Date]&lt;=A1406),--(TOther[End Date Calc]&gt;=A1406),IF(B1406="N",--(TOther[Start Day]=DAY(A1406)),--(TOther[Start Day]&gt;=DAY(A1406))),--(IFERROR(MOD(TOther[Start Month]-MONTH(A1406)+2,2),1)=0),TOther[Amount])))</f>
        <v/>
      </c>
      <c r="S1406" s="8" t="str" cm="1">
        <f t="array" ref="S1406">IF(A1406="","",IF(COUNTIF(TOther[Frequency],S$1)=0,0,SUMPRODUCT(--(TOther[Frequency]=S$1),--(TOther[Start Date]&lt;=A1406),--(TOther[End Date Calc]&gt;=A1406),IF(B1406="N",--(TOther[Start Day]=DAY(A1406)),--(TOther[Start Day]&gt;=DAY(A1406))),--(IFERROR(MOD(TOther[Start Month]-MONTH(A1406)+3,3),1)=0),TOther[Amount])))</f>
        <v/>
      </c>
      <c r="T1406" s="8" t="str" cm="1">
        <f t="array" ref="T1406">IF($A1406="","",IF(COUNTIF(TOther[Frequency],T$1)=0,0,SUMPRODUCT(--(TOther[Frequency]=T$1),--(TOther[Start Date]&lt;=$A1406),--(TOther[End Date Calc]&gt;=$A1406),IF($B1406="N",--(TOther[Start Day]=DAY($A1406)),--(TOther[Start Day]&gt;=DAY($A1406))),--(IFERROR(MOD(TOther[Start Month]-MONTH($A1406)+4,4),1)=0),TOther[Amount])))</f>
        <v/>
      </c>
      <c r="U1406" s="8" t="str" cm="1">
        <f t="array" ref="U1406">IF(A1406="","",IF(COUNTIF(TOther[Frequency],$U$1)=0,0,SUMPRODUCT(--(TOther[Frequency]=$U$1),--(TOther[Start Date]&lt;=A1406),--(TOther[End Date Calc]&gt;=A1406),IF(B1406="N",--(TOther[Start Day]=DAY(A1406)),--(TOther[Start Day]&gt;=DAY(A1406))),--(IFERROR(MOD(TOther[Start Month]-MONTH(A1406)+6,6),1)=0),TOther[Amount])))</f>
        <v/>
      </c>
      <c r="V1406" s="8" t="str" cm="1">
        <f t="array" ref="V1406">IF(A1406="","",IF(COUNTIF(TOther[Frequency],$V$1)=0,0,SUMPRODUCT(--(TOther[Frequency]=$V$1),--(TOther[Start Date]&lt;=A1406),--(TOther[End Date Calc]&gt;=A1406),IF(B1406="N",--(TOther[Start Day]=DAY(A1406)),--(TOther[Start Day]&gt;=DAY(A1406))),--(IFERROR(MOD(TOther[Start Month]-MONTH(A1406)+12,12),1)=0),TOther[Amount])))</f>
        <v/>
      </c>
      <c r="W1406" s="8" t="str">
        <f>IF(A1406="","",SUMIFS(TOther[Amount],TOther[Start Date],A1406,TOther[Frequency],$W$1))</f>
        <v/>
      </c>
      <c r="X1406" s="9" t="str">
        <f t="shared" si="105"/>
        <v/>
      </c>
      <c r="Y1406" s="9" t="str">
        <f t="shared" si="109"/>
        <v/>
      </c>
      <c r="Z1406" s="8" t="str" cm="1">
        <f t="array" ref="Z1406">IF(A1406="","",IF(COUNTIF('2) Income'!$D$13:$D$32,"Weekly")=0,0,SUMPRODUCT(--(IFERROR(MOD(A1406-'2) Income'!$F$13:$F$32,7),1)=0),--('2) Income'!$D$13:$D$32="Weekly"),--('2) Income'!$F$13:$F$32&lt;=A1406),'2) Income'!$E$13:$E$32)))</f>
        <v/>
      </c>
      <c r="AA1406" s="8" t="str" cm="1">
        <f t="array" ref="AA1406">IF(A1406="","",IF(COUNTIF('2) Income'!$D$13:$D$32,"Every Other Week")=0,0,SUMPRODUCT(--(IFERROR(MOD(A1406-'2) Income'!$F$13:$F$32,14),1)=0),--('2) Income'!$D$13:$D$32="Every Other Week"),--('2) Income'!$F$13:$F$32&lt;=A1406),'2) Income'!$E$13:$E$32)))</f>
        <v/>
      </c>
      <c r="AB1406" s="8" t="str">
        <f>IF(A1406="","",IF(COUNTIF('2) Income'!$D$13:$D$32,"1st and 15th")=0,0,IF(OR(DAY(A1406)=1,DAY(A1406)=15),SUMIFS('2) Income'!$E$13:$E$32,'2) Income'!$D$13:$D$32,"1st and 15th",'2) Income'!$F$13:$F$32,"&lt;="&amp;$A1406),0)))</f>
        <v/>
      </c>
      <c r="AC1406" s="8" t="str">
        <f>IF(A1406="","",IF(COUNTIF('2) Income'!$D$13:$D$32,"2nd Wednesday")=0,0,IF(A1406=(A1406-DAY(A1406)+1+2*7-WEEKDAY(A1406-DAY(A1406)+8-4,1)),SUMIFS('2) Income'!$E$13:$E$32,'2) Income'!$D$13:$D$32,"2nd Wednesday",'2) Income'!$F$13:$F$32,"&lt;="&amp;$A1406),0)))</f>
        <v/>
      </c>
      <c r="AD1406" s="8" t="str">
        <f>IF(A1406="","",IF(COUNTIF('2) Income'!$D$13:$D$32,"3rd Wednesday")=0,0,IF(A1406=(A1406-DAY(A1406)+1+3*7-WEEKDAY(A1406-DAY(A1406)+8-4,1)),SUMIFS('2) Income'!$E$13:$E$32,'2) Income'!$D$13:$D$32,"3rd Wednesday",'2) Income'!$F$13:$F$32,"&lt;="&amp;$A1406),0)))</f>
        <v/>
      </c>
      <c r="AE1406" s="8" t="str">
        <f>IF(A1406="","",IF(COUNTIF('2) Income'!$D$13:$D$32,"4th Wednesday")=0,0,IF(A1406=(A1406-DAY(A1406)+1+4*7-WEEKDAY(A1406-DAY(A1406)+8-4,1)),SUMIFS('2) Income'!$E$13:$E$32,'2) Income'!$D$13:$D$32,"4th Wednesday",'2) Income'!$F$13:$F$32,"&lt;="&amp;$A1406),0)))</f>
        <v/>
      </c>
      <c r="AF1406" s="8" t="str" cm="1">
        <f t="array" ref="AF1406">IF(A1406="","",IF(COUNTIF('2) Income'!$D$13:$D$32,"Every 4 Weeks")=0,0,SUMPRODUCT(--(IFERROR(MOD(A1406-'2) Income'!$F$13:$F$32,28),1)=0),--('2) Income'!$D$13:$D$32="Every 4 Weeks"),--('2) Income'!$F$13:$F$32&lt;=A1406),'2) Income'!$E$13:$E$32)))</f>
        <v/>
      </c>
      <c r="AG1406" s="8" t="str">
        <f>IF(A1406="","",IF(COUNTIF('2) Income'!$D$13:$D$32,"Monthly")=0,0,IF(B1406="N",SUMIFS('2) Income'!$E$13:$E$32,'2) Income'!$D$13:$D$32,"monthly",'2) Income'!$F$13:$F$32,"&lt;="&amp;$A1406,'2) Income'!$I$13:$I$32,DAY(A1406)),SUMIFS('2) Income'!$E$13:$E$32,'2) Income'!$D$13:$D$32,"monthly",'2) Income'!$F$13:$F$32,"&lt;="&amp;$A1406,'2) Income'!$I$13:$I$32,"&gt;="&amp;DAY(A1406)))))</f>
        <v/>
      </c>
      <c r="AH1406" s="8" t="str" cm="1">
        <f t="array" ref="AH1406">IF(A1406="","",IF(COUNTIF('2) Income'!$D$13:$D$32,"Yearly")=0,0,SUMPRODUCT(--('2) Income'!$D$13:$D$32="Yearly"),--('2) Income'!$F$13:$F$32&lt;=A1406),IF(B1406="N",--('2) Income'!$I$13:$I$32=DAY(A1406)),--('2) Income'!$I$13:$I$32&gt;=DAY(A1406))),--(IFERROR(MOD('2) Income'!$H$13:$H$32-MONTH(A1406)+12,12),1)=0),'2) Income'!$E$13:$E$32)))</f>
        <v/>
      </c>
      <c r="AI1406" s="8" t="str">
        <f>IF(A1406="","",IF(COUNTIF('2) Income'!$D$13:$D$32,"one-time")=0,0,SUMIFS('2) Income'!$E$13:$E$32,'2) Income'!$D$13:$D$32,"one-time",'2) Income'!$F$13:$F$32,"="&amp;$A1406)))</f>
        <v/>
      </c>
      <c r="AJ1406" s="9" t="str">
        <f t="shared" si="106"/>
        <v/>
      </c>
    </row>
    <row r="1407" spans="1:36">
      <c r="A1407" s="7" t="str">
        <f>IF(A1406="","",IF(A1406+1&lt;='1) Period'!$E$21,A1406+1,""))</f>
        <v/>
      </c>
      <c r="B1407" s="7" t="e">
        <f t="shared" si="107"/>
        <v>#VALUE!</v>
      </c>
      <c r="C1407" t="e">
        <f t="shared" si="108"/>
        <v>#VALUE!</v>
      </c>
      <c r="D1407" s="8" t="str">
        <f>IF(A1407="","",IF(TEXT(A1407,"dddd")='4) Happy Money'!$E$23,WAllowance,0))</f>
        <v/>
      </c>
      <c r="E1407" s="8" t="str">
        <f>IF(A1407="","",IF(B1407="N",SUMIF(TMonthly[Day of the Month],DAY(A1407),TMonthly[Amount]),SUMIF(TMonthly[Day of the Month],"&gt;="&amp;DAY(A1407),TMonthly[Amount])))</f>
        <v/>
      </c>
      <c r="F1407" s="8" t="str" cm="1">
        <f t="array" ref="F1407">IF(A1407="","",SUMPRODUCT(--(TYearly[Due Date]&lt;=A1407),IF(B1407="N",--(TYearly[Day]=DAY(A1407)),--(TYearly[Day]&gt;=DAY(A1407))),--(IFERROR(MOD(TYearly[Month]-MONTH(A1407)+12,12),1)=0),TYearly[Amount]))</f>
        <v/>
      </c>
      <c r="G1407" s="8" t="str">
        <f>IF(A1407="","",SUMIF(TOneTime[Due Date],A1407,TOneTime[Amount]))</f>
        <v/>
      </c>
      <c r="H1407" s="8" t="str" cm="1">
        <f t="array" ref="H1407">IF(A1407="","",IF(COUNTIF(TOther[Frequency],$H$1)=0,0,SUMPRODUCT(--(IFERROR(MOD(A1407-TOther[Start Date],7),1)=0),--(TOther[Frequency]=$H$1),--(TOther[Start Date]&lt;=A1407),--(TOther[End Date Calc]&gt;=A1407),TOther[Amount])))</f>
        <v/>
      </c>
      <c r="I1407" s="8" t="str" cm="1">
        <f t="array" ref="I1407">IF(A1407="","",IF(COUNTIF(TOther[Frequency],$I$1)=0,0,SUMPRODUCT(--(IFERROR(MOD(A1407-TOther[Start Date],14),1)=0),--(TOther[Frequency]=$I$1),--(TOther[Start Date]&lt;=A1407),--(TOther[End Date Calc]&gt;=A1407),TOther[Amount])))</f>
        <v/>
      </c>
      <c r="J1407" s="8" t="str">
        <f>IF(A1407="","",IF(COUNTIF(TOther[Frequency],$J$1)=0,0,IF(OR(DAY(A1407)=1,DAY(A1407)=15),SUMIFS(TOther[Amount],TOther[Frequency],$J$1,TOther[Start Date],"&lt;="&amp;$A1407,TOther[End Date Calc],"&gt;="&amp;A1407),0)))</f>
        <v/>
      </c>
      <c r="K1407" s="8" t="str">
        <f>IF(A1407="","",IF(COUNTIF(TOther[Frequency],$K$1)=0,0,IF(A1407=(A1407-DAY(A1407)+1+2*7-WEEKDAY(A1407-DAY(A1407)+8-4,1)),SUMIFS(TOther[Amount],TOther[Frequency],$K$1,TOther[Start Date],"&lt;="&amp;$A1407,TOther[End Date Calc],"&gt;="&amp;A1407),0)))</f>
        <v/>
      </c>
      <c r="L1407" s="8" t="str">
        <f>IF(A1407="","",IF(COUNTIF(TOther[Frequency],$L$1)=0,0,IF(A1407=(A1407-DAY(A1407)+1+3*7-WEEKDAY(A1407-DAY(A1407)+8-4,1)),SUMIFS(TOther[Amount],TOther[Frequency],$L$1,TOther[Start Date],"&lt;="&amp;$A1407,TOther[End Date Calc],"&gt;="&amp;A1407),0)))</f>
        <v/>
      </c>
      <c r="M1407" s="8" t="str">
        <f>IF(A1407="","",IF(COUNTIF(TOther[Frequency],$M$1)=0,0,IF(A1407=(A1407-DAY(A1407)+1+4*7-WEEKDAY(A1407-DAY(A1407)+8-4,1)),SUMIFS(TOther[Amount],TOther[Frequency],$M$1,TOther[Start Date],"&lt;="&amp;$A1407,TOther[End Date Calc],"&gt;="&amp;A1407),0)))</f>
        <v/>
      </c>
      <c r="N1407" s="8" t="str" cm="1">
        <f t="array" ref="N1407">IF(A1407="","",IF(COUNTIF(TOther[Frequency],$N$1)=0,0,SUMPRODUCT(--(IFERROR(MOD(A1407-TOther[Start Date],28),1)=0),--(TOther[Frequency]=$N$1),--(TOther[Start Date]&lt;=A1407),--(TOther[End Date Calc]&gt;=A1407),TOther[Amount])))</f>
        <v/>
      </c>
      <c r="O1407" s="8" t="str" cm="1">
        <f t="array" ref="O1407">IF(A1407="","",IF(COUNTIF(TOther[Frequency],$O$1)=0,0,SUMPRODUCT(--(IFERROR(MOD(A1407-TOther[Start Date],42),1)=0),--(TOther[Frequency]=$O$1),--(TOther[Start Date]&lt;=A1407),--(TOther[End Date Calc]&gt;=A1407),TOther[Amount])))</f>
        <v/>
      </c>
      <c r="P1407" s="8" t="str" cm="1">
        <f t="array" ref="P1407">IF(A1407="","",IF(COUNTIF(TOther[Frequency],$P$1)=0,0,SUMPRODUCT(--(IFERROR(MOD(A1407-TOther[Start Date],56),1)=0),--(TOther[Frequency]=$P$1),--(TOther[Start Date]&lt;=A1407),--(TOther[End Date Calc]&gt;=A1407),TOther[Amount])))</f>
        <v/>
      </c>
      <c r="Q1407" s="8" t="str">
        <f>IF(A1407="","",IF(COUNTIF(TOther[Frequency],$Q$1)=0,0,IF(B1407="N",SUMIFS(TOther[Amount],TOther[Frequency],$Q$1,TOther[Start Date],"&lt;="&amp;$A1407,TOther[End Date Calc],"&gt;="&amp;A1407,TOther[Start Day],DAY(A1407)),SUMIFS(TOther[Amount],TOther[Frequency],$Q$1,TOther[Start Date],"&lt;="&amp;$A1407,TOther[End Date Calc],"&gt;="&amp;A1407,TOther[Start Day],"&gt;="&amp;DAY(A1407)))))</f>
        <v/>
      </c>
      <c r="R1407" s="8" t="str" cm="1">
        <f t="array" ref="R1407">IF(A1407="","",IF(COUNTIF(TOther[Frequency],R$1)=0,0,SUMPRODUCT(--(TOther[Frequency]=R$1),--(TOther[Start Date]&lt;=A1407),--(TOther[End Date Calc]&gt;=A1407),IF(B1407="N",--(TOther[Start Day]=DAY(A1407)),--(TOther[Start Day]&gt;=DAY(A1407))),--(IFERROR(MOD(TOther[Start Month]-MONTH(A1407)+2,2),1)=0),TOther[Amount])))</f>
        <v/>
      </c>
      <c r="S1407" s="8" t="str" cm="1">
        <f t="array" ref="S1407">IF(A1407="","",IF(COUNTIF(TOther[Frequency],S$1)=0,0,SUMPRODUCT(--(TOther[Frequency]=S$1),--(TOther[Start Date]&lt;=A1407),--(TOther[End Date Calc]&gt;=A1407),IF(B1407="N",--(TOther[Start Day]=DAY(A1407)),--(TOther[Start Day]&gt;=DAY(A1407))),--(IFERROR(MOD(TOther[Start Month]-MONTH(A1407)+3,3),1)=0),TOther[Amount])))</f>
        <v/>
      </c>
      <c r="T1407" s="8" t="str" cm="1">
        <f t="array" ref="T1407">IF($A1407="","",IF(COUNTIF(TOther[Frequency],T$1)=0,0,SUMPRODUCT(--(TOther[Frequency]=T$1),--(TOther[Start Date]&lt;=$A1407),--(TOther[End Date Calc]&gt;=$A1407),IF($B1407="N",--(TOther[Start Day]=DAY($A1407)),--(TOther[Start Day]&gt;=DAY($A1407))),--(IFERROR(MOD(TOther[Start Month]-MONTH($A1407)+4,4),1)=0),TOther[Amount])))</f>
        <v/>
      </c>
      <c r="U1407" s="8" t="str" cm="1">
        <f t="array" ref="U1407">IF(A1407="","",IF(COUNTIF(TOther[Frequency],$U$1)=0,0,SUMPRODUCT(--(TOther[Frequency]=$U$1),--(TOther[Start Date]&lt;=A1407),--(TOther[End Date Calc]&gt;=A1407),IF(B1407="N",--(TOther[Start Day]=DAY(A1407)),--(TOther[Start Day]&gt;=DAY(A1407))),--(IFERROR(MOD(TOther[Start Month]-MONTH(A1407)+6,6),1)=0),TOther[Amount])))</f>
        <v/>
      </c>
      <c r="V1407" s="8" t="str" cm="1">
        <f t="array" ref="V1407">IF(A1407="","",IF(COUNTIF(TOther[Frequency],$V$1)=0,0,SUMPRODUCT(--(TOther[Frequency]=$V$1),--(TOther[Start Date]&lt;=A1407),--(TOther[End Date Calc]&gt;=A1407),IF(B1407="N",--(TOther[Start Day]=DAY(A1407)),--(TOther[Start Day]&gt;=DAY(A1407))),--(IFERROR(MOD(TOther[Start Month]-MONTH(A1407)+12,12),1)=0),TOther[Amount])))</f>
        <v/>
      </c>
      <c r="W1407" s="8" t="str">
        <f>IF(A1407="","",SUMIFS(TOther[Amount],TOther[Start Date],A1407,TOther[Frequency],$W$1))</f>
        <v/>
      </c>
      <c r="X1407" s="9" t="str">
        <f t="shared" si="105"/>
        <v/>
      </c>
      <c r="Y1407" s="9" t="str">
        <f t="shared" si="109"/>
        <v/>
      </c>
      <c r="Z1407" s="8" t="str" cm="1">
        <f t="array" ref="Z1407">IF(A1407="","",IF(COUNTIF('2) Income'!$D$13:$D$32,"Weekly")=0,0,SUMPRODUCT(--(IFERROR(MOD(A1407-'2) Income'!$F$13:$F$32,7),1)=0),--('2) Income'!$D$13:$D$32="Weekly"),--('2) Income'!$F$13:$F$32&lt;=A1407),'2) Income'!$E$13:$E$32)))</f>
        <v/>
      </c>
      <c r="AA1407" s="8" t="str" cm="1">
        <f t="array" ref="AA1407">IF(A1407="","",IF(COUNTIF('2) Income'!$D$13:$D$32,"Every Other Week")=0,0,SUMPRODUCT(--(IFERROR(MOD(A1407-'2) Income'!$F$13:$F$32,14),1)=0),--('2) Income'!$D$13:$D$32="Every Other Week"),--('2) Income'!$F$13:$F$32&lt;=A1407),'2) Income'!$E$13:$E$32)))</f>
        <v/>
      </c>
      <c r="AB1407" s="8" t="str">
        <f>IF(A1407="","",IF(COUNTIF('2) Income'!$D$13:$D$32,"1st and 15th")=0,0,IF(OR(DAY(A1407)=1,DAY(A1407)=15),SUMIFS('2) Income'!$E$13:$E$32,'2) Income'!$D$13:$D$32,"1st and 15th",'2) Income'!$F$13:$F$32,"&lt;="&amp;$A1407),0)))</f>
        <v/>
      </c>
      <c r="AC1407" s="8" t="str">
        <f>IF(A1407="","",IF(COUNTIF('2) Income'!$D$13:$D$32,"2nd Wednesday")=0,0,IF(A1407=(A1407-DAY(A1407)+1+2*7-WEEKDAY(A1407-DAY(A1407)+8-4,1)),SUMIFS('2) Income'!$E$13:$E$32,'2) Income'!$D$13:$D$32,"2nd Wednesday",'2) Income'!$F$13:$F$32,"&lt;="&amp;$A1407),0)))</f>
        <v/>
      </c>
      <c r="AD1407" s="8" t="str">
        <f>IF(A1407="","",IF(COUNTIF('2) Income'!$D$13:$D$32,"3rd Wednesday")=0,0,IF(A1407=(A1407-DAY(A1407)+1+3*7-WEEKDAY(A1407-DAY(A1407)+8-4,1)),SUMIFS('2) Income'!$E$13:$E$32,'2) Income'!$D$13:$D$32,"3rd Wednesday",'2) Income'!$F$13:$F$32,"&lt;="&amp;$A1407),0)))</f>
        <v/>
      </c>
      <c r="AE1407" s="8" t="str">
        <f>IF(A1407="","",IF(COUNTIF('2) Income'!$D$13:$D$32,"4th Wednesday")=0,0,IF(A1407=(A1407-DAY(A1407)+1+4*7-WEEKDAY(A1407-DAY(A1407)+8-4,1)),SUMIFS('2) Income'!$E$13:$E$32,'2) Income'!$D$13:$D$32,"4th Wednesday",'2) Income'!$F$13:$F$32,"&lt;="&amp;$A1407),0)))</f>
        <v/>
      </c>
      <c r="AF1407" s="8" t="str" cm="1">
        <f t="array" ref="AF1407">IF(A1407="","",IF(COUNTIF('2) Income'!$D$13:$D$32,"Every 4 Weeks")=0,0,SUMPRODUCT(--(IFERROR(MOD(A1407-'2) Income'!$F$13:$F$32,28),1)=0),--('2) Income'!$D$13:$D$32="Every 4 Weeks"),--('2) Income'!$F$13:$F$32&lt;=A1407),'2) Income'!$E$13:$E$32)))</f>
        <v/>
      </c>
      <c r="AG1407" s="8" t="str">
        <f>IF(A1407="","",IF(COUNTIF('2) Income'!$D$13:$D$32,"Monthly")=0,0,IF(B1407="N",SUMIFS('2) Income'!$E$13:$E$32,'2) Income'!$D$13:$D$32,"monthly",'2) Income'!$F$13:$F$32,"&lt;="&amp;$A1407,'2) Income'!$I$13:$I$32,DAY(A1407)),SUMIFS('2) Income'!$E$13:$E$32,'2) Income'!$D$13:$D$32,"monthly",'2) Income'!$F$13:$F$32,"&lt;="&amp;$A1407,'2) Income'!$I$13:$I$32,"&gt;="&amp;DAY(A1407)))))</f>
        <v/>
      </c>
      <c r="AH1407" s="8" t="str" cm="1">
        <f t="array" ref="AH1407">IF(A1407="","",IF(COUNTIF('2) Income'!$D$13:$D$32,"Yearly")=0,0,SUMPRODUCT(--('2) Income'!$D$13:$D$32="Yearly"),--('2) Income'!$F$13:$F$32&lt;=A1407),IF(B1407="N",--('2) Income'!$I$13:$I$32=DAY(A1407)),--('2) Income'!$I$13:$I$32&gt;=DAY(A1407))),--(IFERROR(MOD('2) Income'!$H$13:$H$32-MONTH(A1407)+12,12),1)=0),'2) Income'!$E$13:$E$32)))</f>
        <v/>
      </c>
      <c r="AI1407" s="8" t="str">
        <f>IF(A1407="","",IF(COUNTIF('2) Income'!$D$13:$D$32,"one-time")=0,0,SUMIFS('2) Income'!$E$13:$E$32,'2) Income'!$D$13:$D$32,"one-time",'2) Income'!$F$13:$F$32,"="&amp;$A1407)))</f>
        <v/>
      </c>
      <c r="AJ1407" s="9" t="str">
        <f t="shared" si="106"/>
        <v/>
      </c>
    </row>
    <row r="1408" spans="1:36">
      <c r="A1408" s="7" t="str">
        <f>IF(A1407="","",IF(A1407+1&lt;='1) Period'!$E$21,A1407+1,""))</f>
        <v/>
      </c>
      <c r="B1408" s="7" t="e">
        <f t="shared" si="107"/>
        <v>#VALUE!</v>
      </c>
      <c r="C1408" t="e">
        <f t="shared" si="108"/>
        <v>#VALUE!</v>
      </c>
      <c r="D1408" s="8" t="str">
        <f>IF(A1408="","",IF(TEXT(A1408,"dddd")='4) Happy Money'!$E$23,WAllowance,0))</f>
        <v/>
      </c>
      <c r="E1408" s="8" t="str">
        <f>IF(A1408="","",IF(B1408="N",SUMIF(TMonthly[Day of the Month],DAY(A1408),TMonthly[Amount]),SUMIF(TMonthly[Day of the Month],"&gt;="&amp;DAY(A1408),TMonthly[Amount])))</f>
        <v/>
      </c>
      <c r="F1408" s="8" t="str" cm="1">
        <f t="array" ref="F1408">IF(A1408="","",SUMPRODUCT(--(TYearly[Due Date]&lt;=A1408),IF(B1408="N",--(TYearly[Day]=DAY(A1408)),--(TYearly[Day]&gt;=DAY(A1408))),--(IFERROR(MOD(TYearly[Month]-MONTH(A1408)+12,12),1)=0),TYearly[Amount]))</f>
        <v/>
      </c>
      <c r="G1408" s="8" t="str">
        <f>IF(A1408="","",SUMIF(TOneTime[Due Date],A1408,TOneTime[Amount]))</f>
        <v/>
      </c>
      <c r="H1408" s="8" t="str" cm="1">
        <f t="array" ref="H1408">IF(A1408="","",IF(COUNTIF(TOther[Frequency],$H$1)=0,0,SUMPRODUCT(--(IFERROR(MOD(A1408-TOther[Start Date],7),1)=0),--(TOther[Frequency]=$H$1),--(TOther[Start Date]&lt;=A1408),--(TOther[End Date Calc]&gt;=A1408),TOther[Amount])))</f>
        <v/>
      </c>
      <c r="I1408" s="8" t="str" cm="1">
        <f t="array" ref="I1408">IF(A1408="","",IF(COUNTIF(TOther[Frequency],$I$1)=0,0,SUMPRODUCT(--(IFERROR(MOD(A1408-TOther[Start Date],14),1)=0),--(TOther[Frequency]=$I$1),--(TOther[Start Date]&lt;=A1408),--(TOther[End Date Calc]&gt;=A1408),TOther[Amount])))</f>
        <v/>
      </c>
      <c r="J1408" s="8" t="str">
        <f>IF(A1408="","",IF(COUNTIF(TOther[Frequency],$J$1)=0,0,IF(OR(DAY(A1408)=1,DAY(A1408)=15),SUMIFS(TOther[Amount],TOther[Frequency],$J$1,TOther[Start Date],"&lt;="&amp;$A1408,TOther[End Date Calc],"&gt;="&amp;A1408),0)))</f>
        <v/>
      </c>
      <c r="K1408" s="8" t="str">
        <f>IF(A1408="","",IF(COUNTIF(TOther[Frequency],$K$1)=0,0,IF(A1408=(A1408-DAY(A1408)+1+2*7-WEEKDAY(A1408-DAY(A1408)+8-4,1)),SUMIFS(TOther[Amount],TOther[Frequency],$K$1,TOther[Start Date],"&lt;="&amp;$A1408,TOther[End Date Calc],"&gt;="&amp;A1408),0)))</f>
        <v/>
      </c>
      <c r="L1408" s="8" t="str">
        <f>IF(A1408="","",IF(COUNTIF(TOther[Frequency],$L$1)=0,0,IF(A1408=(A1408-DAY(A1408)+1+3*7-WEEKDAY(A1408-DAY(A1408)+8-4,1)),SUMIFS(TOther[Amount],TOther[Frequency],$L$1,TOther[Start Date],"&lt;="&amp;$A1408,TOther[End Date Calc],"&gt;="&amp;A1408),0)))</f>
        <v/>
      </c>
      <c r="M1408" s="8" t="str">
        <f>IF(A1408="","",IF(COUNTIF(TOther[Frequency],$M$1)=0,0,IF(A1408=(A1408-DAY(A1408)+1+4*7-WEEKDAY(A1408-DAY(A1408)+8-4,1)),SUMIFS(TOther[Amount],TOther[Frequency],$M$1,TOther[Start Date],"&lt;="&amp;$A1408,TOther[End Date Calc],"&gt;="&amp;A1408),0)))</f>
        <v/>
      </c>
      <c r="N1408" s="8" t="str" cm="1">
        <f t="array" ref="N1408">IF(A1408="","",IF(COUNTIF(TOther[Frequency],$N$1)=0,0,SUMPRODUCT(--(IFERROR(MOD(A1408-TOther[Start Date],28),1)=0),--(TOther[Frequency]=$N$1),--(TOther[Start Date]&lt;=A1408),--(TOther[End Date Calc]&gt;=A1408),TOther[Amount])))</f>
        <v/>
      </c>
      <c r="O1408" s="8" t="str" cm="1">
        <f t="array" ref="O1408">IF(A1408="","",IF(COUNTIF(TOther[Frequency],$O$1)=0,0,SUMPRODUCT(--(IFERROR(MOD(A1408-TOther[Start Date],42),1)=0),--(TOther[Frequency]=$O$1),--(TOther[Start Date]&lt;=A1408),--(TOther[End Date Calc]&gt;=A1408),TOther[Amount])))</f>
        <v/>
      </c>
      <c r="P1408" s="8" t="str" cm="1">
        <f t="array" ref="P1408">IF(A1408="","",IF(COUNTIF(TOther[Frequency],$P$1)=0,0,SUMPRODUCT(--(IFERROR(MOD(A1408-TOther[Start Date],56),1)=0),--(TOther[Frequency]=$P$1),--(TOther[Start Date]&lt;=A1408),--(TOther[End Date Calc]&gt;=A1408),TOther[Amount])))</f>
        <v/>
      </c>
      <c r="Q1408" s="8" t="str">
        <f>IF(A1408="","",IF(COUNTIF(TOther[Frequency],$Q$1)=0,0,IF(B1408="N",SUMIFS(TOther[Amount],TOther[Frequency],$Q$1,TOther[Start Date],"&lt;="&amp;$A1408,TOther[End Date Calc],"&gt;="&amp;A1408,TOther[Start Day],DAY(A1408)),SUMIFS(TOther[Amount],TOther[Frequency],$Q$1,TOther[Start Date],"&lt;="&amp;$A1408,TOther[End Date Calc],"&gt;="&amp;A1408,TOther[Start Day],"&gt;="&amp;DAY(A1408)))))</f>
        <v/>
      </c>
      <c r="R1408" s="8" t="str" cm="1">
        <f t="array" ref="R1408">IF(A1408="","",IF(COUNTIF(TOther[Frequency],R$1)=0,0,SUMPRODUCT(--(TOther[Frequency]=R$1),--(TOther[Start Date]&lt;=A1408),--(TOther[End Date Calc]&gt;=A1408),IF(B1408="N",--(TOther[Start Day]=DAY(A1408)),--(TOther[Start Day]&gt;=DAY(A1408))),--(IFERROR(MOD(TOther[Start Month]-MONTH(A1408)+2,2),1)=0),TOther[Amount])))</f>
        <v/>
      </c>
      <c r="S1408" s="8" t="str" cm="1">
        <f t="array" ref="S1408">IF(A1408="","",IF(COUNTIF(TOther[Frequency],S$1)=0,0,SUMPRODUCT(--(TOther[Frequency]=S$1),--(TOther[Start Date]&lt;=A1408),--(TOther[End Date Calc]&gt;=A1408),IF(B1408="N",--(TOther[Start Day]=DAY(A1408)),--(TOther[Start Day]&gt;=DAY(A1408))),--(IFERROR(MOD(TOther[Start Month]-MONTH(A1408)+3,3),1)=0),TOther[Amount])))</f>
        <v/>
      </c>
      <c r="T1408" s="8" t="str" cm="1">
        <f t="array" ref="T1408">IF($A1408="","",IF(COUNTIF(TOther[Frequency],T$1)=0,0,SUMPRODUCT(--(TOther[Frequency]=T$1),--(TOther[Start Date]&lt;=$A1408),--(TOther[End Date Calc]&gt;=$A1408),IF($B1408="N",--(TOther[Start Day]=DAY($A1408)),--(TOther[Start Day]&gt;=DAY($A1408))),--(IFERROR(MOD(TOther[Start Month]-MONTH($A1408)+4,4),1)=0),TOther[Amount])))</f>
        <v/>
      </c>
      <c r="U1408" s="8" t="str" cm="1">
        <f t="array" ref="U1408">IF(A1408="","",IF(COUNTIF(TOther[Frequency],$U$1)=0,0,SUMPRODUCT(--(TOther[Frequency]=$U$1),--(TOther[Start Date]&lt;=A1408),--(TOther[End Date Calc]&gt;=A1408),IF(B1408="N",--(TOther[Start Day]=DAY(A1408)),--(TOther[Start Day]&gt;=DAY(A1408))),--(IFERROR(MOD(TOther[Start Month]-MONTH(A1408)+6,6),1)=0),TOther[Amount])))</f>
        <v/>
      </c>
      <c r="V1408" s="8" t="str" cm="1">
        <f t="array" ref="V1408">IF(A1408="","",IF(COUNTIF(TOther[Frequency],$V$1)=0,0,SUMPRODUCT(--(TOther[Frequency]=$V$1),--(TOther[Start Date]&lt;=A1408),--(TOther[End Date Calc]&gt;=A1408),IF(B1408="N",--(TOther[Start Day]=DAY(A1408)),--(TOther[Start Day]&gt;=DAY(A1408))),--(IFERROR(MOD(TOther[Start Month]-MONTH(A1408)+12,12),1)=0),TOther[Amount])))</f>
        <v/>
      </c>
      <c r="W1408" s="8" t="str">
        <f>IF(A1408="","",SUMIFS(TOther[Amount],TOther[Start Date],A1408,TOther[Frequency],$W$1))</f>
        <v/>
      </c>
      <c r="X1408" s="9" t="str">
        <f t="shared" si="105"/>
        <v/>
      </c>
      <c r="Y1408" s="9" t="str">
        <f t="shared" si="109"/>
        <v/>
      </c>
      <c r="Z1408" s="8" t="str" cm="1">
        <f t="array" ref="Z1408">IF(A1408="","",IF(COUNTIF('2) Income'!$D$13:$D$32,"Weekly")=0,0,SUMPRODUCT(--(IFERROR(MOD(A1408-'2) Income'!$F$13:$F$32,7),1)=0),--('2) Income'!$D$13:$D$32="Weekly"),--('2) Income'!$F$13:$F$32&lt;=A1408),'2) Income'!$E$13:$E$32)))</f>
        <v/>
      </c>
      <c r="AA1408" s="8" t="str" cm="1">
        <f t="array" ref="AA1408">IF(A1408="","",IF(COUNTIF('2) Income'!$D$13:$D$32,"Every Other Week")=0,0,SUMPRODUCT(--(IFERROR(MOD(A1408-'2) Income'!$F$13:$F$32,14),1)=0),--('2) Income'!$D$13:$D$32="Every Other Week"),--('2) Income'!$F$13:$F$32&lt;=A1408),'2) Income'!$E$13:$E$32)))</f>
        <v/>
      </c>
      <c r="AB1408" s="8" t="str">
        <f>IF(A1408="","",IF(COUNTIF('2) Income'!$D$13:$D$32,"1st and 15th")=0,0,IF(OR(DAY(A1408)=1,DAY(A1408)=15),SUMIFS('2) Income'!$E$13:$E$32,'2) Income'!$D$13:$D$32,"1st and 15th",'2) Income'!$F$13:$F$32,"&lt;="&amp;$A1408),0)))</f>
        <v/>
      </c>
      <c r="AC1408" s="8" t="str">
        <f>IF(A1408="","",IF(COUNTIF('2) Income'!$D$13:$D$32,"2nd Wednesday")=0,0,IF(A1408=(A1408-DAY(A1408)+1+2*7-WEEKDAY(A1408-DAY(A1408)+8-4,1)),SUMIFS('2) Income'!$E$13:$E$32,'2) Income'!$D$13:$D$32,"2nd Wednesday",'2) Income'!$F$13:$F$32,"&lt;="&amp;$A1408),0)))</f>
        <v/>
      </c>
      <c r="AD1408" s="8" t="str">
        <f>IF(A1408="","",IF(COUNTIF('2) Income'!$D$13:$D$32,"3rd Wednesday")=0,0,IF(A1408=(A1408-DAY(A1408)+1+3*7-WEEKDAY(A1408-DAY(A1408)+8-4,1)),SUMIFS('2) Income'!$E$13:$E$32,'2) Income'!$D$13:$D$32,"3rd Wednesday",'2) Income'!$F$13:$F$32,"&lt;="&amp;$A1408),0)))</f>
        <v/>
      </c>
      <c r="AE1408" s="8" t="str">
        <f>IF(A1408="","",IF(COUNTIF('2) Income'!$D$13:$D$32,"4th Wednesday")=0,0,IF(A1408=(A1408-DAY(A1408)+1+4*7-WEEKDAY(A1408-DAY(A1408)+8-4,1)),SUMIFS('2) Income'!$E$13:$E$32,'2) Income'!$D$13:$D$32,"4th Wednesday",'2) Income'!$F$13:$F$32,"&lt;="&amp;$A1408),0)))</f>
        <v/>
      </c>
      <c r="AF1408" s="8" t="str" cm="1">
        <f t="array" ref="AF1408">IF(A1408="","",IF(COUNTIF('2) Income'!$D$13:$D$32,"Every 4 Weeks")=0,0,SUMPRODUCT(--(IFERROR(MOD(A1408-'2) Income'!$F$13:$F$32,28),1)=0),--('2) Income'!$D$13:$D$32="Every 4 Weeks"),--('2) Income'!$F$13:$F$32&lt;=A1408),'2) Income'!$E$13:$E$32)))</f>
        <v/>
      </c>
      <c r="AG1408" s="8" t="str">
        <f>IF(A1408="","",IF(COUNTIF('2) Income'!$D$13:$D$32,"Monthly")=0,0,IF(B1408="N",SUMIFS('2) Income'!$E$13:$E$32,'2) Income'!$D$13:$D$32,"monthly",'2) Income'!$F$13:$F$32,"&lt;="&amp;$A1408,'2) Income'!$I$13:$I$32,DAY(A1408)),SUMIFS('2) Income'!$E$13:$E$32,'2) Income'!$D$13:$D$32,"monthly",'2) Income'!$F$13:$F$32,"&lt;="&amp;$A1408,'2) Income'!$I$13:$I$32,"&gt;="&amp;DAY(A1408)))))</f>
        <v/>
      </c>
      <c r="AH1408" s="8" t="str" cm="1">
        <f t="array" ref="AH1408">IF(A1408="","",IF(COUNTIF('2) Income'!$D$13:$D$32,"Yearly")=0,0,SUMPRODUCT(--('2) Income'!$D$13:$D$32="Yearly"),--('2) Income'!$F$13:$F$32&lt;=A1408),IF(B1408="N",--('2) Income'!$I$13:$I$32=DAY(A1408)),--('2) Income'!$I$13:$I$32&gt;=DAY(A1408))),--(IFERROR(MOD('2) Income'!$H$13:$H$32-MONTH(A1408)+12,12),1)=0),'2) Income'!$E$13:$E$32)))</f>
        <v/>
      </c>
      <c r="AI1408" s="8" t="str">
        <f>IF(A1408="","",IF(COUNTIF('2) Income'!$D$13:$D$32,"one-time")=0,0,SUMIFS('2) Income'!$E$13:$E$32,'2) Income'!$D$13:$D$32,"one-time",'2) Income'!$F$13:$F$32,"="&amp;$A1408)))</f>
        <v/>
      </c>
      <c r="AJ1408" s="9" t="str">
        <f t="shared" si="106"/>
        <v/>
      </c>
    </row>
    <row r="1409" spans="1:36">
      <c r="A1409" s="7" t="str">
        <f>IF(A1408="","",IF(A1408+1&lt;='1) Period'!$E$21,A1408+1,""))</f>
        <v/>
      </c>
      <c r="B1409" s="7" t="e">
        <f t="shared" si="107"/>
        <v>#VALUE!</v>
      </c>
      <c r="C1409" t="e">
        <f t="shared" si="108"/>
        <v>#VALUE!</v>
      </c>
      <c r="D1409" s="8" t="str">
        <f>IF(A1409="","",IF(TEXT(A1409,"dddd")='4) Happy Money'!$E$23,WAllowance,0))</f>
        <v/>
      </c>
      <c r="E1409" s="8" t="str">
        <f>IF(A1409="","",IF(B1409="N",SUMIF(TMonthly[Day of the Month],DAY(A1409),TMonthly[Amount]),SUMIF(TMonthly[Day of the Month],"&gt;="&amp;DAY(A1409),TMonthly[Amount])))</f>
        <v/>
      </c>
      <c r="F1409" s="8" t="str" cm="1">
        <f t="array" ref="F1409">IF(A1409="","",SUMPRODUCT(--(TYearly[Due Date]&lt;=A1409),IF(B1409="N",--(TYearly[Day]=DAY(A1409)),--(TYearly[Day]&gt;=DAY(A1409))),--(IFERROR(MOD(TYearly[Month]-MONTH(A1409)+12,12),1)=0),TYearly[Amount]))</f>
        <v/>
      </c>
      <c r="G1409" s="8" t="str">
        <f>IF(A1409="","",SUMIF(TOneTime[Due Date],A1409,TOneTime[Amount]))</f>
        <v/>
      </c>
      <c r="H1409" s="8" t="str" cm="1">
        <f t="array" ref="H1409">IF(A1409="","",IF(COUNTIF(TOther[Frequency],$H$1)=0,0,SUMPRODUCT(--(IFERROR(MOD(A1409-TOther[Start Date],7),1)=0),--(TOther[Frequency]=$H$1),--(TOther[Start Date]&lt;=A1409),--(TOther[End Date Calc]&gt;=A1409),TOther[Amount])))</f>
        <v/>
      </c>
      <c r="I1409" s="8" t="str" cm="1">
        <f t="array" ref="I1409">IF(A1409="","",IF(COUNTIF(TOther[Frequency],$I$1)=0,0,SUMPRODUCT(--(IFERROR(MOD(A1409-TOther[Start Date],14),1)=0),--(TOther[Frequency]=$I$1),--(TOther[Start Date]&lt;=A1409),--(TOther[End Date Calc]&gt;=A1409),TOther[Amount])))</f>
        <v/>
      </c>
      <c r="J1409" s="8" t="str">
        <f>IF(A1409="","",IF(COUNTIF(TOther[Frequency],$J$1)=0,0,IF(OR(DAY(A1409)=1,DAY(A1409)=15),SUMIFS(TOther[Amount],TOther[Frequency],$J$1,TOther[Start Date],"&lt;="&amp;$A1409,TOther[End Date Calc],"&gt;="&amp;A1409),0)))</f>
        <v/>
      </c>
      <c r="K1409" s="8" t="str">
        <f>IF(A1409="","",IF(COUNTIF(TOther[Frequency],$K$1)=0,0,IF(A1409=(A1409-DAY(A1409)+1+2*7-WEEKDAY(A1409-DAY(A1409)+8-4,1)),SUMIFS(TOther[Amount],TOther[Frequency],$K$1,TOther[Start Date],"&lt;="&amp;$A1409,TOther[End Date Calc],"&gt;="&amp;A1409),0)))</f>
        <v/>
      </c>
      <c r="L1409" s="8" t="str">
        <f>IF(A1409="","",IF(COUNTIF(TOther[Frequency],$L$1)=0,0,IF(A1409=(A1409-DAY(A1409)+1+3*7-WEEKDAY(A1409-DAY(A1409)+8-4,1)),SUMIFS(TOther[Amount],TOther[Frequency],$L$1,TOther[Start Date],"&lt;="&amp;$A1409,TOther[End Date Calc],"&gt;="&amp;A1409),0)))</f>
        <v/>
      </c>
      <c r="M1409" s="8" t="str">
        <f>IF(A1409="","",IF(COUNTIF(TOther[Frequency],$M$1)=0,0,IF(A1409=(A1409-DAY(A1409)+1+4*7-WEEKDAY(A1409-DAY(A1409)+8-4,1)),SUMIFS(TOther[Amount],TOther[Frequency],$M$1,TOther[Start Date],"&lt;="&amp;$A1409,TOther[End Date Calc],"&gt;="&amp;A1409),0)))</f>
        <v/>
      </c>
      <c r="N1409" s="8" t="str" cm="1">
        <f t="array" ref="N1409">IF(A1409="","",IF(COUNTIF(TOther[Frequency],$N$1)=0,0,SUMPRODUCT(--(IFERROR(MOD(A1409-TOther[Start Date],28),1)=0),--(TOther[Frequency]=$N$1),--(TOther[Start Date]&lt;=A1409),--(TOther[End Date Calc]&gt;=A1409),TOther[Amount])))</f>
        <v/>
      </c>
      <c r="O1409" s="8" t="str" cm="1">
        <f t="array" ref="O1409">IF(A1409="","",IF(COUNTIF(TOther[Frequency],$O$1)=0,0,SUMPRODUCT(--(IFERROR(MOD(A1409-TOther[Start Date],42),1)=0),--(TOther[Frequency]=$O$1),--(TOther[Start Date]&lt;=A1409),--(TOther[End Date Calc]&gt;=A1409),TOther[Amount])))</f>
        <v/>
      </c>
      <c r="P1409" s="8" t="str" cm="1">
        <f t="array" ref="P1409">IF(A1409="","",IF(COUNTIF(TOther[Frequency],$P$1)=0,0,SUMPRODUCT(--(IFERROR(MOD(A1409-TOther[Start Date],56),1)=0),--(TOther[Frequency]=$P$1),--(TOther[Start Date]&lt;=A1409),--(TOther[End Date Calc]&gt;=A1409),TOther[Amount])))</f>
        <v/>
      </c>
      <c r="Q1409" s="8" t="str">
        <f>IF(A1409="","",IF(COUNTIF(TOther[Frequency],$Q$1)=0,0,IF(B1409="N",SUMIFS(TOther[Amount],TOther[Frequency],$Q$1,TOther[Start Date],"&lt;="&amp;$A1409,TOther[End Date Calc],"&gt;="&amp;A1409,TOther[Start Day],DAY(A1409)),SUMIFS(TOther[Amount],TOther[Frequency],$Q$1,TOther[Start Date],"&lt;="&amp;$A1409,TOther[End Date Calc],"&gt;="&amp;A1409,TOther[Start Day],"&gt;="&amp;DAY(A1409)))))</f>
        <v/>
      </c>
      <c r="R1409" s="8" t="str" cm="1">
        <f t="array" ref="R1409">IF(A1409="","",IF(COUNTIF(TOther[Frequency],R$1)=0,0,SUMPRODUCT(--(TOther[Frequency]=R$1),--(TOther[Start Date]&lt;=A1409),--(TOther[End Date Calc]&gt;=A1409),IF(B1409="N",--(TOther[Start Day]=DAY(A1409)),--(TOther[Start Day]&gt;=DAY(A1409))),--(IFERROR(MOD(TOther[Start Month]-MONTH(A1409)+2,2),1)=0),TOther[Amount])))</f>
        <v/>
      </c>
      <c r="S1409" s="8" t="str" cm="1">
        <f t="array" ref="S1409">IF(A1409="","",IF(COUNTIF(TOther[Frequency],S$1)=0,0,SUMPRODUCT(--(TOther[Frequency]=S$1),--(TOther[Start Date]&lt;=A1409),--(TOther[End Date Calc]&gt;=A1409),IF(B1409="N",--(TOther[Start Day]=DAY(A1409)),--(TOther[Start Day]&gt;=DAY(A1409))),--(IFERROR(MOD(TOther[Start Month]-MONTH(A1409)+3,3),1)=0),TOther[Amount])))</f>
        <v/>
      </c>
      <c r="T1409" s="8" t="str" cm="1">
        <f t="array" ref="T1409">IF($A1409="","",IF(COUNTIF(TOther[Frequency],T$1)=0,0,SUMPRODUCT(--(TOther[Frequency]=T$1),--(TOther[Start Date]&lt;=$A1409),--(TOther[End Date Calc]&gt;=$A1409),IF($B1409="N",--(TOther[Start Day]=DAY($A1409)),--(TOther[Start Day]&gt;=DAY($A1409))),--(IFERROR(MOD(TOther[Start Month]-MONTH($A1409)+4,4),1)=0),TOther[Amount])))</f>
        <v/>
      </c>
      <c r="U1409" s="8" t="str" cm="1">
        <f t="array" ref="U1409">IF(A1409="","",IF(COUNTIF(TOther[Frequency],$U$1)=0,0,SUMPRODUCT(--(TOther[Frequency]=$U$1),--(TOther[Start Date]&lt;=A1409),--(TOther[End Date Calc]&gt;=A1409),IF(B1409="N",--(TOther[Start Day]=DAY(A1409)),--(TOther[Start Day]&gt;=DAY(A1409))),--(IFERROR(MOD(TOther[Start Month]-MONTH(A1409)+6,6),1)=0),TOther[Amount])))</f>
        <v/>
      </c>
      <c r="V1409" s="8" t="str" cm="1">
        <f t="array" ref="V1409">IF(A1409="","",IF(COUNTIF(TOther[Frequency],$V$1)=0,0,SUMPRODUCT(--(TOther[Frequency]=$V$1),--(TOther[Start Date]&lt;=A1409),--(TOther[End Date Calc]&gt;=A1409),IF(B1409="N",--(TOther[Start Day]=DAY(A1409)),--(TOther[Start Day]&gt;=DAY(A1409))),--(IFERROR(MOD(TOther[Start Month]-MONTH(A1409)+12,12),1)=0),TOther[Amount])))</f>
        <v/>
      </c>
      <c r="W1409" s="8" t="str">
        <f>IF(A1409="","",SUMIFS(TOther[Amount],TOther[Start Date],A1409,TOther[Frequency],$W$1))</f>
        <v/>
      </c>
      <c r="X1409" s="9" t="str">
        <f t="shared" si="105"/>
        <v/>
      </c>
      <c r="Y1409" s="9" t="str">
        <f t="shared" si="109"/>
        <v/>
      </c>
      <c r="Z1409" s="8" t="str" cm="1">
        <f t="array" ref="Z1409">IF(A1409="","",IF(COUNTIF('2) Income'!$D$13:$D$32,"Weekly")=0,0,SUMPRODUCT(--(IFERROR(MOD(A1409-'2) Income'!$F$13:$F$32,7),1)=0),--('2) Income'!$D$13:$D$32="Weekly"),--('2) Income'!$F$13:$F$32&lt;=A1409),'2) Income'!$E$13:$E$32)))</f>
        <v/>
      </c>
      <c r="AA1409" s="8" t="str" cm="1">
        <f t="array" ref="AA1409">IF(A1409="","",IF(COUNTIF('2) Income'!$D$13:$D$32,"Every Other Week")=0,0,SUMPRODUCT(--(IFERROR(MOD(A1409-'2) Income'!$F$13:$F$32,14),1)=0),--('2) Income'!$D$13:$D$32="Every Other Week"),--('2) Income'!$F$13:$F$32&lt;=A1409),'2) Income'!$E$13:$E$32)))</f>
        <v/>
      </c>
      <c r="AB1409" s="8" t="str">
        <f>IF(A1409="","",IF(COUNTIF('2) Income'!$D$13:$D$32,"1st and 15th")=0,0,IF(OR(DAY(A1409)=1,DAY(A1409)=15),SUMIFS('2) Income'!$E$13:$E$32,'2) Income'!$D$13:$D$32,"1st and 15th",'2) Income'!$F$13:$F$32,"&lt;="&amp;$A1409),0)))</f>
        <v/>
      </c>
      <c r="AC1409" s="8" t="str">
        <f>IF(A1409="","",IF(COUNTIF('2) Income'!$D$13:$D$32,"2nd Wednesday")=0,0,IF(A1409=(A1409-DAY(A1409)+1+2*7-WEEKDAY(A1409-DAY(A1409)+8-4,1)),SUMIFS('2) Income'!$E$13:$E$32,'2) Income'!$D$13:$D$32,"2nd Wednesday",'2) Income'!$F$13:$F$32,"&lt;="&amp;$A1409),0)))</f>
        <v/>
      </c>
      <c r="AD1409" s="8" t="str">
        <f>IF(A1409="","",IF(COUNTIF('2) Income'!$D$13:$D$32,"3rd Wednesday")=0,0,IF(A1409=(A1409-DAY(A1409)+1+3*7-WEEKDAY(A1409-DAY(A1409)+8-4,1)),SUMIFS('2) Income'!$E$13:$E$32,'2) Income'!$D$13:$D$32,"3rd Wednesday",'2) Income'!$F$13:$F$32,"&lt;="&amp;$A1409),0)))</f>
        <v/>
      </c>
      <c r="AE1409" s="8" t="str">
        <f>IF(A1409="","",IF(COUNTIF('2) Income'!$D$13:$D$32,"4th Wednesday")=0,0,IF(A1409=(A1409-DAY(A1409)+1+4*7-WEEKDAY(A1409-DAY(A1409)+8-4,1)),SUMIFS('2) Income'!$E$13:$E$32,'2) Income'!$D$13:$D$32,"4th Wednesday",'2) Income'!$F$13:$F$32,"&lt;="&amp;$A1409),0)))</f>
        <v/>
      </c>
      <c r="AF1409" s="8" t="str" cm="1">
        <f t="array" ref="AF1409">IF(A1409="","",IF(COUNTIF('2) Income'!$D$13:$D$32,"Every 4 Weeks")=0,0,SUMPRODUCT(--(IFERROR(MOD(A1409-'2) Income'!$F$13:$F$32,28),1)=0),--('2) Income'!$D$13:$D$32="Every 4 Weeks"),--('2) Income'!$F$13:$F$32&lt;=A1409),'2) Income'!$E$13:$E$32)))</f>
        <v/>
      </c>
      <c r="AG1409" s="8" t="str">
        <f>IF(A1409="","",IF(COUNTIF('2) Income'!$D$13:$D$32,"Monthly")=0,0,IF(B1409="N",SUMIFS('2) Income'!$E$13:$E$32,'2) Income'!$D$13:$D$32,"monthly",'2) Income'!$F$13:$F$32,"&lt;="&amp;$A1409,'2) Income'!$I$13:$I$32,DAY(A1409)),SUMIFS('2) Income'!$E$13:$E$32,'2) Income'!$D$13:$D$32,"monthly",'2) Income'!$F$13:$F$32,"&lt;="&amp;$A1409,'2) Income'!$I$13:$I$32,"&gt;="&amp;DAY(A1409)))))</f>
        <v/>
      </c>
      <c r="AH1409" s="8" t="str" cm="1">
        <f t="array" ref="AH1409">IF(A1409="","",IF(COUNTIF('2) Income'!$D$13:$D$32,"Yearly")=0,0,SUMPRODUCT(--('2) Income'!$D$13:$D$32="Yearly"),--('2) Income'!$F$13:$F$32&lt;=A1409),IF(B1409="N",--('2) Income'!$I$13:$I$32=DAY(A1409)),--('2) Income'!$I$13:$I$32&gt;=DAY(A1409))),--(IFERROR(MOD('2) Income'!$H$13:$H$32-MONTH(A1409)+12,12),1)=0),'2) Income'!$E$13:$E$32)))</f>
        <v/>
      </c>
      <c r="AI1409" s="8" t="str">
        <f>IF(A1409="","",IF(COUNTIF('2) Income'!$D$13:$D$32,"one-time")=0,0,SUMIFS('2) Income'!$E$13:$E$32,'2) Income'!$D$13:$D$32,"one-time",'2) Income'!$F$13:$F$32,"="&amp;$A1409)))</f>
        <v/>
      </c>
      <c r="AJ1409" s="9" t="str">
        <f t="shared" si="106"/>
        <v/>
      </c>
    </row>
    <row r="1410" spans="1:36">
      <c r="A1410" s="7" t="str">
        <f>IF(A1409="","",IF(A1409+1&lt;='1) Period'!$E$21,A1409+1,""))</f>
        <v/>
      </c>
      <c r="B1410" s="7" t="e">
        <f t="shared" si="107"/>
        <v>#VALUE!</v>
      </c>
      <c r="C1410" t="e">
        <f t="shared" si="108"/>
        <v>#VALUE!</v>
      </c>
      <c r="D1410" s="8" t="str">
        <f>IF(A1410="","",IF(TEXT(A1410,"dddd")='4) Happy Money'!$E$23,WAllowance,0))</f>
        <v/>
      </c>
      <c r="E1410" s="8" t="str">
        <f>IF(A1410="","",IF(B1410="N",SUMIF(TMonthly[Day of the Month],DAY(A1410),TMonthly[Amount]),SUMIF(TMonthly[Day of the Month],"&gt;="&amp;DAY(A1410),TMonthly[Amount])))</f>
        <v/>
      </c>
      <c r="F1410" s="8" t="str" cm="1">
        <f t="array" ref="F1410">IF(A1410="","",SUMPRODUCT(--(TYearly[Due Date]&lt;=A1410),IF(B1410="N",--(TYearly[Day]=DAY(A1410)),--(TYearly[Day]&gt;=DAY(A1410))),--(IFERROR(MOD(TYearly[Month]-MONTH(A1410)+12,12),1)=0),TYearly[Amount]))</f>
        <v/>
      </c>
      <c r="G1410" s="8" t="str">
        <f>IF(A1410="","",SUMIF(TOneTime[Due Date],A1410,TOneTime[Amount]))</f>
        <v/>
      </c>
      <c r="H1410" s="8" t="str" cm="1">
        <f t="array" ref="H1410">IF(A1410="","",IF(COUNTIF(TOther[Frequency],$H$1)=0,0,SUMPRODUCT(--(IFERROR(MOD(A1410-TOther[Start Date],7),1)=0),--(TOther[Frequency]=$H$1),--(TOther[Start Date]&lt;=A1410),--(TOther[End Date Calc]&gt;=A1410),TOther[Amount])))</f>
        <v/>
      </c>
      <c r="I1410" s="8" t="str" cm="1">
        <f t="array" ref="I1410">IF(A1410="","",IF(COUNTIF(TOther[Frequency],$I$1)=0,0,SUMPRODUCT(--(IFERROR(MOD(A1410-TOther[Start Date],14),1)=0),--(TOther[Frequency]=$I$1),--(TOther[Start Date]&lt;=A1410),--(TOther[End Date Calc]&gt;=A1410),TOther[Amount])))</f>
        <v/>
      </c>
      <c r="J1410" s="8" t="str">
        <f>IF(A1410="","",IF(COUNTIF(TOther[Frequency],$J$1)=0,0,IF(OR(DAY(A1410)=1,DAY(A1410)=15),SUMIFS(TOther[Amount],TOther[Frequency],$J$1,TOther[Start Date],"&lt;="&amp;$A1410,TOther[End Date Calc],"&gt;="&amp;A1410),0)))</f>
        <v/>
      </c>
      <c r="K1410" s="8" t="str">
        <f>IF(A1410="","",IF(COUNTIF(TOther[Frequency],$K$1)=0,0,IF(A1410=(A1410-DAY(A1410)+1+2*7-WEEKDAY(A1410-DAY(A1410)+8-4,1)),SUMIFS(TOther[Amount],TOther[Frequency],$K$1,TOther[Start Date],"&lt;="&amp;$A1410,TOther[End Date Calc],"&gt;="&amp;A1410),0)))</f>
        <v/>
      </c>
      <c r="L1410" s="8" t="str">
        <f>IF(A1410="","",IF(COUNTIF(TOther[Frequency],$L$1)=0,0,IF(A1410=(A1410-DAY(A1410)+1+3*7-WEEKDAY(A1410-DAY(A1410)+8-4,1)),SUMIFS(TOther[Amount],TOther[Frequency],$L$1,TOther[Start Date],"&lt;="&amp;$A1410,TOther[End Date Calc],"&gt;="&amp;A1410),0)))</f>
        <v/>
      </c>
      <c r="M1410" s="8" t="str">
        <f>IF(A1410="","",IF(COUNTIF(TOther[Frequency],$M$1)=0,0,IF(A1410=(A1410-DAY(A1410)+1+4*7-WEEKDAY(A1410-DAY(A1410)+8-4,1)),SUMIFS(TOther[Amount],TOther[Frequency],$M$1,TOther[Start Date],"&lt;="&amp;$A1410,TOther[End Date Calc],"&gt;="&amp;A1410),0)))</f>
        <v/>
      </c>
      <c r="N1410" s="8" t="str" cm="1">
        <f t="array" ref="N1410">IF(A1410="","",IF(COUNTIF(TOther[Frequency],$N$1)=0,0,SUMPRODUCT(--(IFERROR(MOD(A1410-TOther[Start Date],28),1)=0),--(TOther[Frequency]=$N$1),--(TOther[Start Date]&lt;=A1410),--(TOther[End Date Calc]&gt;=A1410),TOther[Amount])))</f>
        <v/>
      </c>
      <c r="O1410" s="8" t="str" cm="1">
        <f t="array" ref="O1410">IF(A1410="","",IF(COUNTIF(TOther[Frequency],$O$1)=0,0,SUMPRODUCT(--(IFERROR(MOD(A1410-TOther[Start Date],42),1)=0),--(TOther[Frequency]=$O$1),--(TOther[Start Date]&lt;=A1410),--(TOther[End Date Calc]&gt;=A1410),TOther[Amount])))</f>
        <v/>
      </c>
      <c r="P1410" s="8" t="str" cm="1">
        <f t="array" ref="P1410">IF(A1410="","",IF(COUNTIF(TOther[Frequency],$P$1)=0,0,SUMPRODUCT(--(IFERROR(MOD(A1410-TOther[Start Date],56),1)=0),--(TOther[Frequency]=$P$1),--(TOther[Start Date]&lt;=A1410),--(TOther[End Date Calc]&gt;=A1410),TOther[Amount])))</f>
        <v/>
      </c>
      <c r="Q1410" s="8" t="str">
        <f>IF(A1410="","",IF(COUNTIF(TOther[Frequency],$Q$1)=0,0,IF(B1410="N",SUMIFS(TOther[Amount],TOther[Frequency],$Q$1,TOther[Start Date],"&lt;="&amp;$A1410,TOther[End Date Calc],"&gt;="&amp;A1410,TOther[Start Day],DAY(A1410)),SUMIFS(TOther[Amount],TOther[Frequency],$Q$1,TOther[Start Date],"&lt;="&amp;$A1410,TOther[End Date Calc],"&gt;="&amp;A1410,TOther[Start Day],"&gt;="&amp;DAY(A1410)))))</f>
        <v/>
      </c>
      <c r="R1410" s="8" t="str" cm="1">
        <f t="array" ref="R1410">IF(A1410="","",IF(COUNTIF(TOther[Frequency],R$1)=0,0,SUMPRODUCT(--(TOther[Frequency]=R$1),--(TOther[Start Date]&lt;=A1410),--(TOther[End Date Calc]&gt;=A1410),IF(B1410="N",--(TOther[Start Day]=DAY(A1410)),--(TOther[Start Day]&gt;=DAY(A1410))),--(IFERROR(MOD(TOther[Start Month]-MONTH(A1410)+2,2),1)=0),TOther[Amount])))</f>
        <v/>
      </c>
      <c r="S1410" s="8" t="str" cm="1">
        <f t="array" ref="S1410">IF(A1410="","",IF(COUNTIF(TOther[Frequency],S$1)=0,0,SUMPRODUCT(--(TOther[Frequency]=S$1),--(TOther[Start Date]&lt;=A1410),--(TOther[End Date Calc]&gt;=A1410),IF(B1410="N",--(TOther[Start Day]=DAY(A1410)),--(TOther[Start Day]&gt;=DAY(A1410))),--(IFERROR(MOD(TOther[Start Month]-MONTH(A1410)+3,3),1)=0),TOther[Amount])))</f>
        <v/>
      </c>
      <c r="T1410" s="8" t="str" cm="1">
        <f t="array" ref="T1410">IF($A1410="","",IF(COUNTIF(TOther[Frequency],T$1)=0,0,SUMPRODUCT(--(TOther[Frequency]=T$1),--(TOther[Start Date]&lt;=$A1410),--(TOther[End Date Calc]&gt;=$A1410),IF($B1410="N",--(TOther[Start Day]=DAY($A1410)),--(TOther[Start Day]&gt;=DAY($A1410))),--(IFERROR(MOD(TOther[Start Month]-MONTH($A1410)+4,4),1)=0),TOther[Amount])))</f>
        <v/>
      </c>
      <c r="U1410" s="8" t="str" cm="1">
        <f t="array" ref="U1410">IF(A1410="","",IF(COUNTIF(TOther[Frequency],$U$1)=0,0,SUMPRODUCT(--(TOther[Frequency]=$U$1),--(TOther[Start Date]&lt;=A1410),--(TOther[End Date Calc]&gt;=A1410),IF(B1410="N",--(TOther[Start Day]=DAY(A1410)),--(TOther[Start Day]&gt;=DAY(A1410))),--(IFERROR(MOD(TOther[Start Month]-MONTH(A1410)+6,6),1)=0),TOther[Amount])))</f>
        <v/>
      </c>
      <c r="V1410" s="8" t="str" cm="1">
        <f t="array" ref="V1410">IF(A1410="","",IF(COUNTIF(TOther[Frequency],$V$1)=0,0,SUMPRODUCT(--(TOther[Frequency]=$V$1),--(TOther[Start Date]&lt;=A1410),--(TOther[End Date Calc]&gt;=A1410),IF(B1410="N",--(TOther[Start Day]=DAY(A1410)),--(TOther[Start Day]&gt;=DAY(A1410))),--(IFERROR(MOD(TOther[Start Month]-MONTH(A1410)+12,12),1)=0),TOther[Amount])))</f>
        <v/>
      </c>
      <c r="W1410" s="8" t="str">
        <f>IF(A1410="","",SUMIFS(TOther[Amount],TOther[Start Date],A1410,TOther[Frequency],$W$1))</f>
        <v/>
      </c>
      <c r="X1410" s="9" t="str">
        <f t="shared" ref="X1410:X1466" si="110">IF(A1410="","",SUM(E1410:W1410))</f>
        <v/>
      </c>
      <c r="Y1410" s="9" t="str">
        <f t="shared" si="109"/>
        <v/>
      </c>
      <c r="Z1410" s="8" t="str" cm="1">
        <f t="array" ref="Z1410">IF(A1410="","",IF(COUNTIF('2) Income'!$D$13:$D$32,"Weekly")=0,0,SUMPRODUCT(--(IFERROR(MOD(A1410-'2) Income'!$F$13:$F$32,7),1)=0),--('2) Income'!$D$13:$D$32="Weekly"),--('2) Income'!$F$13:$F$32&lt;=A1410),'2) Income'!$E$13:$E$32)))</f>
        <v/>
      </c>
      <c r="AA1410" s="8" t="str" cm="1">
        <f t="array" ref="AA1410">IF(A1410="","",IF(COUNTIF('2) Income'!$D$13:$D$32,"Every Other Week")=0,0,SUMPRODUCT(--(IFERROR(MOD(A1410-'2) Income'!$F$13:$F$32,14),1)=0),--('2) Income'!$D$13:$D$32="Every Other Week"),--('2) Income'!$F$13:$F$32&lt;=A1410),'2) Income'!$E$13:$E$32)))</f>
        <v/>
      </c>
      <c r="AB1410" s="8" t="str">
        <f>IF(A1410="","",IF(COUNTIF('2) Income'!$D$13:$D$32,"1st and 15th")=0,0,IF(OR(DAY(A1410)=1,DAY(A1410)=15),SUMIFS('2) Income'!$E$13:$E$32,'2) Income'!$D$13:$D$32,"1st and 15th",'2) Income'!$F$13:$F$32,"&lt;="&amp;$A1410),0)))</f>
        <v/>
      </c>
      <c r="AC1410" s="8" t="str">
        <f>IF(A1410="","",IF(COUNTIF('2) Income'!$D$13:$D$32,"2nd Wednesday")=0,0,IF(A1410=(A1410-DAY(A1410)+1+2*7-WEEKDAY(A1410-DAY(A1410)+8-4,1)),SUMIFS('2) Income'!$E$13:$E$32,'2) Income'!$D$13:$D$32,"2nd Wednesday",'2) Income'!$F$13:$F$32,"&lt;="&amp;$A1410),0)))</f>
        <v/>
      </c>
      <c r="AD1410" s="8" t="str">
        <f>IF(A1410="","",IF(COUNTIF('2) Income'!$D$13:$D$32,"3rd Wednesday")=0,0,IF(A1410=(A1410-DAY(A1410)+1+3*7-WEEKDAY(A1410-DAY(A1410)+8-4,1)),SUMIFS('2) Income'!$E$13:$E$32,'2) Income'!$D$13:$D$32,"3rd Wednesday",'2) Income'!$F$13:$F$32,"&lt;="&amp;$A1410),0)))</f>
        <v/>
      </c>
      <c r="AE1410" s="8" t="str">
        <f>IF(A1410="","",IF(COUNTIF('2) Income'!$D$13:$D$32,"4th Wednesday")=0,0,IF(A1410=(A1410-DAY(A1410)+1+4*7-WEEKDAY(A1410-DAY(A1410)+8-4,1)),SUMIFS('2) Income'!$E$13:$E$32,'2) Income'!$D$13:$D$32,"4th Wednesday",'2) Income'!$F$13:$F$32,"&lt;="&amp;$A1410),0)))</f>
        <v/>
      </c>
      <c r="AF1410" s="8" t="str" cm="1">
        <f t="array" ref="AF1410">IF(A1410="","",IF(COUNTIF('2) Income'!$D$13:$D$32,"Every 4 Weeks")=0,0,SUMPRODUCT(--(IFERROR(MOD(A1410-'2) Income'!$F$13:$F$32,28),1)=0),--('2) Income'!$D$13:$D$32="Every 4 Weeks"),--('2) Income'!$F$13:$F$32&lt;=A1410),'2) Income'!$E$13:$E$32)))</f>
        <v/>
      </c>
      <c r="AG1410" s="8" t="str">
        <f>IF(A1410="","",IF(COUNTIF('2) Income'!$D$13:$D$32,"Monthly")=0,0,IF(B1410="N",SUMIFS('2) Income'!$E$13:$E$32,'2) Income'!$D$13:$D$32,"monthly",'2) Income'!$F$13:$F$32,"&lt;="&amp;$A1410,'2) Income'!$I$13:$I$32,DAY(A1410)),SUMIFS('2) Income'!$E$13:$E$32,'2) Income'!$D$13:$D$32,"monthly",'2) Income'!$F$13:$F$32,"&lt;="&amp;$A1410,'2) Income'!$I$13:$I$32,"&gt;="&amp;DAY(A1410)))))</f>
        <v/>
      </c>
      <c r="AH1410" s="8" t="str" cm="1">
        <f t="array" ref="AH1410">IF(A1410="","",IF(COUNTIF('2) Income'!$D$13:$D$32,"Yearly")=0,0,SUMPRODUCT(--('2) Income'!$D$13:$D$32="Yearly"),--('2) Income'!$F$13:$F$32&lt;=A1410),IF(B1410="N",--('2) Income'!$I$13:$I$32=DAY(A1410)),--('2) Income'!$I$13:$I$32&gt;=DAY(A1410))),--(IFERROR(MOD('2) Income'!$H$13:$H$32-MONTH(A1410)+12,12),1)=0),'2) Income'!$E$13:$E$32)))</f>
        <v/>
      </c>
      <c r="AI1410" s="8" t="str">
        <f>IF(A1410="","",IF(COUNTIF('2) Income'!$D$13:$D$32,"one-time")=0,0,SUMIFS('2) Income'!$E$13:$E$32,'2) Income'!$D$13:$D$32,"one-time",'2) Income'!$F$13:$F$32,"="&amp;$A1410)))</f>
        <v/>
      </c>
      <c r="AJ1410" s="9" t="str">
        <f t="shared" ref="AJ1410:AJ1466" si="111">IF(A1410="","",SUM(Z1410:AI1410))</f>
        <v/>
      </c>
    </row>
    <row r="1411" spans="1:36">
      <c r="A1411" s="7" t="str">
        <f>IF(A1410="","",IF(A1410+1&lt;='1) Period'!$E$21,A1410+1,""))</f>
        <v/>
      </c>
      <c r="B1411" s="7" t="e">
        <f t="shared" ref="B1411:B1466" si="112">IF(DAY(A1411)&gt;DAY(A1411+1),"Y","N")</f>
        <v>#VALUE!</v>
      </c>
      <c r="C1411" t="e">
        <f t="shared" ref="C1411:C1466" si="113">IF(WEEKDAY(A1411,2)&gt;5,"Y","F")</f>
        <v>#VALUE!</v>
      </c>
      <c r="D1411" s="8" t="str">
        <f>IF(A1411="","",IF(TEXT(A1411,"dddd")='4) Happy Money'!$E$23,WAllowance,0))</f>
        <v/>
      </c>
      <c r="E1411" s="8" t="str">
        <f>IF(A1411="","",IF(B1411="N",SUMIF(TMonthly[Day of the Month],DAY(A1411),TMonthly[Amount]),SUMIF(TMonthly[Day of the Month],"&gt;="&amp;DAY(A1411),TMonthly[Amount])))</f>
        <v/>
      </c>
      <c r="F1411" s="8" t="str" cm="1">
        <f t="array" ref="F1411">IF(A1411="","",SUMPRODUCT(--(TYearly[Due Date]&lt;=A1411),IF(B1411="N",--(TYearly[Day]=DAY(A1411)),--(TYearly[Day]&gt;=DAY(A1411))),--(IFERROR(MOD(TYearly[Month]-MONTH(A1411)+12,12),1)=0),TYearly[Amount]))</f>
        <v/>
      </c>
      <c r="G1411" s="8" t="str">
        <f>IF(A1411="","",SUMIF(TOneTime[Due Date],A1411,TOneTime[Amount]))</f>
        <v/>
      </c>
      <c r="H1411" s="8" t="str" cm="1">
        <f t="array" ref="H1411">IF(A1411="","",IF(COUNTIF(TOther[Frequency],$H$1)=0,0,SUMPRODUCT(--(IFERROR(MOD(A1411-TOther[Start Date],7),1)=0),--(TOther[Frequency]=$H$1),--(TOther[Start Date]&lt;=A1411),--(TOther[End Date Calc]&gt;=A1411),TOther[Amount])))</f>
        <v/>
      </c>
      <c r="I1411" s="8" t="str" cm="1">
        <f t="array" ref="I1411">IF(A1411="","",IF(COUNTIF(TOther[Frequency],$I$1)=0,0,SUMPRODUCT(--(IFERROR(MOD(A1411-TOther[Start Date],14),1)=0),--(TOther[Frequency]=$I$1),--(TOther[Start Date]&lt;=A1411),--(TOther[End Date Calc]&gt;=A1411),TOther[Amount])))</f>
        <v/>
      </c>
      <c r="J1411" s="8" t="str">
        <f>IF(A1411="","",IF(COUNTIF(TOther[Frequency],$J$1)=0,0,IF(OR(DAY(A1411)=1,DAY(A1411)=15),SUMIFS(TOther[Amount],TOther[Frequency],$J$1,TOther[Start Date],"&lt;="&amp;$A1411,TOther[End Date Calc],"&gt;="&amp;A1411),0)))</f>
        <v/>
      </c>
      <c r="K1411" s="8" t="str">
        <f>IF(A1411="","",IF(COUNTIF(TOther[Frequency],$K$1)=0,0,IF(A1411=(A1411-DAY(A1411)+1+2*7-WEEKDAY(A1411-DAY(A1411)+8-4,1)),SUMIFS(TOther[Amount],TOther[Frequency],$K$1,TOther[Start Date],"&lt;="&amp;$A1411,TOther[End Date Calc],"&gt;="&amp;A1411),0)))</f>
        <v/>
      </c>
      <c r="L1411" s="8" t="str">
        <f>IF(A1411="","",IF(COUNTIF(TOther[Frequency],$L$1)=0,0,IF(A1411=(A1411-DAY(A1411)+1+3*7-WEEKDAY(A1411-DAY(A1411)+8-4,1)),SUMIFS(TOther[Amount],TOther[Frequency],$L$1,TOther[Start Date],"&lt;="&amp;$A1411,TOther[End Date Calc],"&gt;="&amp;A1411),0)))</f>
        <v/>
      </c>
      <c r="M1411" s="8" t="str">
        <f>IF(A1411="","",IF(COUNTIF(TOther[Frequency],$M$1)=0,0,IF(A1411=(A1411-DAY(A1411)+1+4*7-WEEKDAY(A1411-DAY(A1411)+8-4,1)),SUMIFS(TOther[Amount],TOther[Frequency],$M$1,TOther[Start Date],"&lt;="&amp;$A1411,TOther[End Date Calc],"&gt;="&amp;A1411),0)))</f>
        <v/>
      </c>
      <c r="N1411" s="8" t="str" cm="1">
        <f t="array" ref="N1411">IF(A1411="","",IF(COUNTIF(TOther[Frequency],$N$1)=0,0,SUMPRODUCT(--(IFERROR(MOD(A1411-TOther[Start Date],28),1)=0),--(TOther[Frequency]=$N$1),--(TOther[Start Date]&lt;=A1411),--(TOther[End Date Calc]&gt;=A1411),TOther[Amount])))</f>
        <v/>
      </c>
      <c r="O1411" s="8" t="str" cm="1">
        <f t="array" ref="O1411">IF(A1411="","",IF(COUNTIF(TOther[Frequency],$O$1)=0,0,SUMPRODUCT(--(IFERROR(MOD(A1411-TOther[Start Date],42),1)=0),--(TOther[Frequency]=$O$1),--(TOther[Start Date]&lt;=A1411),--(TOther[End Date Calc]&gt;=A1411),TOther[Amount])))</f>
        <v/>
      </c>
      <c r="P1411" s="8" t="str" cm="1">
        <f t="array" ref="P1411">IF(A1411="","",IF(COUNTIF(TOther[Frequency],$P$1)=0,0,SUMPRODUCT(--(IFERROR(MOD(A1411-TOther[Start Date],56),1)=0),--(TOther[Frequency]=$P$1),--(TOther[Start Date]&lt;=A1411),--(TOther[End Date Calc]&gt;=A1411),TOther[Amount])))</f>
        <v/>
      </c>
      <c r="Q1411" s="8" t="str">
        <f>IF(A1411="","",IF(COUNTIF(TOther[Frequency],$Q$1)=0,0,IF(B1411="N",SUMIFS(TOther[Amount],TOther[Frequency],$Q$1,TOther[Start Date],"&lt;="&amp;$A1411,TOther[End Date Calc],"&gt;="&amp;A1411,TOther[Start Day],DAY(A1411)),SUMIFS(TOther[Amount],TOther[Frequency],$Q$1,TOther[Start Date],"&lt;="&amp;$A1411,TOther[End Date Calc],"&gt;="&amp;A1411,TOther[Start Day],"&gt;="&amp;DAY(A1411)))))</f>
        <v/>
      </c>
      <c r="R1411" s="8" t="str" cm="1">
        <f t="array" ref="R1411">IF(A1411="","",IF(COUNTIF(TOther[Frequency],R$1)=0,0,SUMPRODUCT(--(TOther[Frequency]=R$1),--(TOther[Start Date]&lt;=A1411),--(TOther[End Date Calc]&gt;=A1411),IF(B1411="N",--(TOther[Start Day]=DAY(A1411)),--(TOther[Start Day]&gt;=DAY(A1411))),--(IFERROR(MOD(TOther[Start Month]-MONTH(A1411)+2,2),1)=0),TOther[Amount])))</f>
        <v/>
      </c>
      <c r="S1411" s="8" t="str" cm="1">
        <f t="array" ref="S1411">IF(A1411="","",IF(COUNTIF(TOther[Frequency],S$1)=0,0,SUMPRODUCT(--(TOther[Frequency]=S$1),--(TOther[Start Date]&lt;=A1411),--(TOther[End Date Calc]&gt;=A1411),IF(B1411="N",--(TOther[Start Day]=DAY(A1411)),--(TOther[Start Day]&gt;=DAY(A1411))),--(IFERROR(MOD(TOther[Start Month]-MONTH(A1411)+3,3),1)=0),TOther[Amount])))</f>
        <v/>
      </c>
      <c r="T1411" s="8" t="str" cm="1">
        <f t="array" ref="T1411">IF($A1411="","",IF(COUNTIF(TOther[Frequency],T$1)=0,0,SUMPRODUCT(--(TOther[Frequency]=T$1),--(TOther[Start Date]&lt;=$A1411),--(TOther[End Date Calc]&gt;=$A1411),IF($B1411="N",--(TOther[Start Day]=DAY($A1411)),--(TOther[Start Day]&gt;=DAY($A1411))),--(IFERROR(MOD(TOther[Start Month]-MONTH($A1411)+4,4),1)=0),TOther[Amount])))</f>
        <v/>
      </c>
      <c r="U1411" s="8" t="str" cm="1">
        <f t="array" ref="U1411">IF(A1411="","",IF(COUNTIF(TOther[Frequency],$U$1)=0,0,SUMPRODUCT(--(TOther[Frequency]=$U$1),--(TOther[Start Date]&lt;=A1411),--(TOther[End Date Calc]&gt;=A1411),IF(B1411="N",--(TOther[Start Day]=DAY(A1411)),--(TOther[Start Day]&gt;=DAY(A1411))),--(IFERROR(MOD(TOther[Start Month]-MONTH(A1411)+6,6),1)=0),TOther[Amount])))</f>
        <v/>
      </c>
      <c r="V1411" s="8" t="str" cm="1">
        <f t="array" ref="V1411">IF(A1411="","",IF(COUNTIF(TOther[Frequency],$V$1)=0,0,SUMPRODUCT(--(TOther[Frequency]=$V$1),--(TOther[Start Date]&lt;=A1411),--(TOther[End Date Calc]&gt;=A1411),IF(B1411="N",--(TOther[Start Day]=DAY(A1411)),--(TOther[Start Day]&gt;=DAY(A1411))),--(IFERROR(MOD(TOther[Start Month]-MONTH(A1411)+12,12),1)=0),TOther[Amount])))</f>
        <v/>
      </c>
      <c r="W1411" s="8" t="str">
        <f>IF(A1411="","",SUMIFS(TOther[Amount],TOther[Start Date],A1411,TOther[Frequency],$W$1))</f>
        <v/>
      </c>
      <c r="X1411" s="9" t="str">
        <f t="shared" si="110"/>
        <v/>
      </c>
      <c r="Y1411" s="9" t="str">
        <f t="shared" ref="Y1411:Y1466" si="114">IF(A1411="","",SUM(H1411:W1411))</f>
        <v/>
      </c>
      <c r="Z1411" s="8" t="str" cm="1">
        <f t="array" ref="Z1411">IF(A1411="","",IF(COUNTIF('2) Income'!$D$13:$D$32,"Weekly")=0,0,SUMPRODUCT(--(IFERROR(MOD(A1411-'2) Income'!$F$13:$F$32,7),1)=0),--('2) Income'!$D$13:$D$32="Weekly"),--('2) Income'!$F$13:$F$32&lt;=A1411),'2) Income'!$E$13:$E$32)))</f>
        <v/>
      </c>
      <c r="AA1411" s="8" t="str" cm="1">
        <f t="array" ref="AA1411">IF(A1411="","",IF(COUNTIF('2) Income'!$D$13:$D$32,"Every Other Week")=0,0,SUMPRODUCT(--(IFERROR(MOD(A1411-'2) Income'!$F$13:$F$32,14),1)=0),--('2) Income'!$D$13:$D$32="Every Other Week"),--('2) Income'!$F$13:$F$32&lt;=A1411),'2) Income'!$E$13:$E$32)))</f>
        <v/>
      </c>
      <c r="AB1411" s="8" t="str">
        <f>IF(A1411="","",IF(COUNTIF('2) Income'!$D$13:$D$32,"1st and 15th")=0,0,IF(OR(DAY(A1411)=1,DAY(A1411)=15),SUMIFS('2) Income'!$E$13:$E$32,'2) Income'!$D$13:$D$32,"1st and 15th",'2) Income'!$F$13:$F$32,"&lt;="&amp;$A1411),0)))</f>
        <v/>
      </c>
      <c r="AC1411" s="8" t="str">
        <f>IF(A1411="","",IF(COUNTIF('2) Income'!$D$13:$D$32,"2nd Wednesday")=0,0,IF(A1411=(A1411-DAY(A1411)+1+2*7-WEEKDAY(A1411-DAY(A1411)+8-4,1)),SUMIFS('2) Income'!$E$13:$E$32,'2) Income'!$D$13:$D$32,"2nd Wednesday",'2) Income'!$F$13:$F$32,"&lt;="&amp;$A1411),0)))</f>
        <v/>
      </c>
      <c r="AD1411" s="8" t="str">
        <f>IF(A1411="","",IF(COUNTIF('2) Income'!$D$13:$D$32,"3rd Wednesday")=0,0,IF(A1411=(A1411-DAY(A1411)+1+3*7-WEEKDAY(A1411-DAY(A1411)+8-4,1)),SUMIFS('2) Income'!$E$13:$E$32,'2) Income'!$D$13:$D$32,"3rd Wednesday",'2) Income'!$F$13:$F$32,"&lt;="&amp;$A1411),0)))</f>
        <v/>
      </c>
      <c r="AE1411" s="8" t="str">
        <f>IF(A1411="","",IF(COUNTIF('2) Income'!$D$13:$D$32,"4th Wednesday")=0,0,IF(A1411=(A1411-DAY(A1411)+1+4*7-WEEKDAY(A1411-DAY(A1411)+8-4,1)),SUMIFS('2) Income'!$E$13:$E$32,'2) Income'!$D$13:$D$32,"4th Wednesday",'2) Income'!$F$13:$F$32,"&lt;="&amp;$A1411),0)))</f>
        <v/>
      </c>
      <c r="AF1411" s="8" t="str" cm="1">
        <f t="array" ref="AF1411">IF(A1411="","",IF(COUNTIF('2) Income'!$D$13:$D$32,"Every 4 Weeks")=0,0,SUMPRODUCT(--(IFERROR(MOD(A1411-'2) Income'!$F$13:$F$32,28),1)=0),--('2) Income'!$D$13:$D$32="Every 4 Weeks"),--('2) Income'!$F$13:$F$32&lt;=A1411),'2) Income'!$E$13:$E$32)))</f>
        <v/>
      </c>
      <c r="AG1411" s="8" t="str">
        <f>IF(A1411="","",IF(COUNTIF('2) Income'!$D$13:$D$32,"Monthly")=0,0,IF(B1411="N",SUMIFS('2) Income'!$E$13:$E$32,'2) Income'!$D$13:$D$32,"monthly",'2) Income'!$F$13:$F$32,"&lt;="&amp;$A1411,'2) Income'!$I$13:$I$32,DAY(A1411)),SUMIFS('2) Income'!$E$13:$E$32,'2) Income'!$D$13:$D$32,"monthly",'2) Income'!$F$13:$F$32,"&lt;="&amp;$A1411,'2) Income'!$I$13:$I$32,"&gt;="&amp;DAY(A1411)))))</f>
        <v/>
      </c>
      <c r="AH1411" s="8" t="str" cm="1">
        <f t="array" ref="AH1411">IF(A1411="","",IF(COUNTIF('2) Income'!$D$13:$D$32,"Yearly")=0,0,SUMPRODUCT(--('2) Income'!$D$13:$D$32="Yearly"),--('2) Income'!$F$13:$F$32&lt;=A1411),IF(B1411="N",--('2) Income'!$I$13:$I$32=DAY(A1411)),--('2) Income'!$I$13:$I$32&gt;=DAY(A1411))),--(IFERROR(MOD('2) Income'!$H$13:$H$32-MONTH(A1411)+12,12),1)=0),'2) Income'!$E$13:$E$32)))</f>
        <v/>
      </c>
      <c r="AI1411" s="8" t="str">
        <f>IF(A1411="","",IF(COUNTIF('2) Income'!$D$13:$D$32,"one-time")=0,0,SUMIFS('2) Income'!$E$13:$E$32,'2) Income'!$D$13:$D$32,"one-time",'2) Income'!$F$13:$F$32,"="&amp;$A1411)))</f>
        <v/>
      </c>
      <c r="AJ1411" s="9" t="str">
        <f t="shared" si="111"/>
        <v/>
      </c>
    </row>
    <row r="1412" spans="1:36">
      <c r="A1412" s="7" t="str">
        <f>IF(A1411="","",IF(A1411+1&lt;='1) Period'!$E$21,A1411+1,""))</f>
        <v/>
      </c>
      <c r="B1412" s="7" t="e">
        <f t="shared" si="112"/>
        <v>#VALUE!</v>
      </c>
      <c r="C1412" t="e">
        <f t="shared" si="113"/>
        <v>#VALUE!</v>
      </c>
      <c r="D1412" s="8" t="str">
        <f>IF(A1412="","",IF(TEXT(A1412,"dddd")='4) Happy Money'!$E$23,WAllowance,0))</f>
        <v/>
      </c>
      <c r="E1412" s="8" t="str">
        <f>IF(A1412="","",IF(B1412="N",SUMIF(TMonthly[Day of the Month],DAY(A1412),TMonthly[Amount]),SUMIF(TMonthly[Day of the Month],"&gt;="&amp;DAY(A1412),TMonthly[Amount])))</f>
        <v/>
      </c>
      <c r="F1412" s="8" t="str" cm="1">
        <f t="array" ref="F1412">IF(A1412="","",SUMPRODUCT(--(TYearly[Due Date]&lt;=A1412),IF(B1412="N",--(TYearly[Day]=DAY(A1412)),--(TYearly[Day]&gt;=DAY(A1412))),--(IFERROR(MOD(TYearly[Month]-MONTH(A1412)+12,12),1)=0),TYearly[Amount]))</f>
        <v/>
      </c>
      <c r="G1412" s="8" t="str">
        <f>IF(A1412="","",SUMIF(TOneTime[Due Date],A1412,TOneTime[Amount]))</f>
        <v/>
      </c>
      <c r="H1412" s="8" t="str" cm="1">
        <f t="array" ref="H1412">IF(A1412="","",IF(COUNTIF(TOther[Frequency],$H$1)=0,0,SUMPRODUCT(--(IFERROR(MOD(A1412-TOther[Start Date],7),1)=0),--(TOther[Frequency]=$H$1),--(TOther[Start Date]&lt;=A1412),--(TOther[End Date Calc]&gt;=A1412),TOther[Amount])))</f>
        <v/>
      </c>
      <c r="I1412" s="8" t="str" cm="1">
        <f t="array" ref="I1412">IF(A1412="","",IF(COUNTIF(TOther[Frequency],$I$1)=0,0,SUMPRODUCT(--(IFERROR(MOD(A1412-TOther[Start Date],14),1)=0),--(TOther[Frequency]=$I$1),--(TOther[Start Date]&lt;=A1412),--(TOther[End Date Calc]&gt;=A1412),TOther[Amount])))</f>
        <v/>
      </c>
      <c r="J1412" s="8" t="str">
        <f>IF(A1412="","",IF(COUNTIF(TOther[Frequency],$J$1)=0,0,IF(OR(DAY(A1412)=1,DAY(A1412)=15),SUMIFS(TOther[Amount],TOther[Frequency],$J$1,TOther[Start Date],"&lt;="&amp;$A1412,TOther[End Date Calc],"&gt;="&amp;A1412),0)))</f>
        <v/>
      </c>
      <c r="K1412" s="8" t="str">
        <f>IF(A1412="","",IF(COUNTIF(TOther[Frequency],$K$1)=0,0,IF(A1412=(A1412-DAY(A1412)+1+2*7-WEEKDAY(A1412-DAY(A1412)+8-4,1)),SUMIFS(TOther[Amount],TOther[Frequency],$K$1,TOther[Start Date],"&lt;="&amp;$A1412,TOther[End Date Calc],"&gt;="&amp;A1412),0)))</f>
        <v/>
      </c>
      <c r="L1412" s="8" t="str">
        <f>IF(A1412="","",IF(COUNTIF(TOther[Frequency],$L$1)=0,0,IF(A1412=(A1412-DAY(A1412)+1+3*7-WEEKDAY(A1412-DAY(A1412)+8-4,1)),SUMIFS(TOther[Amount],TOther[Frequency],$L$1,TOther[Start Date],"&lt;="&amp;$A1412,TOther[End Date Calc],"&gt;="&amp;A1412),0)))</f>
        <v/>
      </c>
      <c r="M1412" s="8" t="str">
        <f>IF(A1412="","",IF(COUNTIF(TOther[Frequency],$M$1)=0,0,IF(A1412=(A1412-DAY(A1412)+1+4*7-WEEKDAY(A1412-DAY(A1412)+8-4,1)),SUMIFS(TOther[Amount],TOther[Frequency],$M$1,TOther[Start Date],"&lt;="&amp;$A1412,TOther[End Date Calc],"&gt;="&amp;A1412),0)))</f>
        <v/>
      </c>
      <c r="N1412" s="8" t="str" cm="1">
        <f t="array" ref="N1412">IF(A1412="","",IF(COUNTIF(TOther[Frequency],$N$1)=0,0,SUMPRODUCT(--(IFERROR(MOD(A1412-TOther[Start Date],28),1)=0),--(TOther[Frequency]=$N$1),--(TOther[Start Date]&lt;=A1412),--(TOther[End Date Calc]&gt;=A1412),TOther[Amount])))</f>
        <v/>
      </c>
      <c r="O1412" s="8" t="str" cm="1">
        <f t="array" ref="O1412">IF(A1412="","",IF(COUNTIF(TOther[Frequency],$O$1)=0,0,SUMPRODUCT(--(IFERROR(MOD(A1412-TOther[Start Date],42),1)=0),--(TOther[Frequency]=$O$1),--(TOther[Start Date]&lt;=A1412),--(TOther[End Date Calc]&gt;=A1412),TOther[Amount])))</f>
        <v/>
      </c>
      <c r="P1412" s="8" t="str" cm="1">
        <f t="array" ref="P1412">IF(A1412="","",IF(COUNTIF(TOther[Frequency],$P$1)=0,0,SUMPRODUCT(--(IFERROR(MOD(A1412-TOther[Start Date],56),1)=0),--(TOther[Frequency]=$P$1),--(TOther[Start Date]&lt;=A1412),--(TOther[End Date Calc]&gt;=A1412),TOther[Amount])))</f>
        <v/>
      </c>
      <c r="Q1412" s="8" t="str">
        <f>IF(A1412="","",IF(COUNTIF(TOther[Frequency],$Q$1)=0,0,IF(B1412="N",SUMIFS(TOther[Amount],TOther[Frequency],$Q$1,TOther[Start Date],"&lt;="&amp;$A1412,TOther[End Date Calc],"&gt;="&amp;A1412,TOther[Start Day],DAY(A1412)),SUMIFS(TOther[Amount],TOther[Frequency],$Q$1,TOther[Start Date],"&lt;="&amp;$A1412,TOther[End Date Calc],"&gt;="&amp;A1412,TOther[Start Day],"&gt;="&amp;DAY(A1412)))))</f>
        <v/>
      </c>
      <c r="R1412" s="8" t="str" cm="1">
        <f t="array" ref="R1412">IF(A1412="","",IF(COUNTIF(TOther[Frequency],R$1)=0,0,SUMPRODUCT(--(TOther[Frequency]=R$1),--(TOther[Start Date]&lt;=A1412),--(TOther[End Date Calc]&gt;=A1412),IF(B1412="N",--(TOther[Start Day]=DAY(A1412)),--(TOther[Start Day]&gt;=DAY(A1412))),--(IFERROR(MOD(TOther[Start Month]-MONTH(A1412)+2,2),1)=0),TOther[Amount])))</f>
        <v/>
      </c>
      <c r="S1412" s="8" t="str" cm="1">
        <f t="array" ref="S1412">IF(A1412="","",IF(COUNTIF(TOther[Frequency],S$1)=0,0,SUMPRODUCT(--(TOther[Frequency]=S$1),--(TOther[Start Date]&lt;=A1412),--(TOther[End Date Calc]&gt;=A1412),IF(B1412="N",--(TOther[Start Day]=DAY(A1412)),--(TOther[Start Day]&gt;=DAY(A1412))),--(IFERROR(MOD(TOther[Start Month]-MONTH(A1412)+3,3),1)=0),TOther[Amount])))</f>
        <v/>
      </c>
      <c r="T1412" s="8" t="str" cm="1">
        <f t="array" ref="T1412">IF($A1412="","",IF(COUNTIF(TOther[Frequency],T$1)=0,0,SUMPRODUCT(--(TOther[Frequency]=T$1),--(TOther[Start Date]&lt;=$A1412),--(TOther[End Date Calc]&gt;=$A1412),IF($B1412="N",--(TOther[Start Day]=DAY($A1412)),--(TOther[Start Day]&gt;=DAY($A1412))),--(IFERROR(MOD(TOther[Start Month]-MONTH($A1412)+4,4),1)=0),TOther[Amount])))</f>
        <v/>
      </c>
      <c r="U1412" s="8" t="str" cm="1">
        <f t="array" ref="U1412">IF(A1412="","",IF(COUNTIF(TOther[Frequency],$U$1)=0,0,SUMPRODUCT(--(TOther[Frequency]=$U$1),--(TOther[Start Date]&lt;=A1412),--(TOther[End Date Calc]&gt;=A1412),IF(B1412="N",--(TOther[Start Day]=DAY(A1412)),--(TOther[Start Day]&gt;=DAY(A1412))),--(IFERROR(MOD(TOther[Start Month]-MONTH(A1412)+6,6),1)=0),TOther[Amount])))</f>
        <v/>
      </c>
      <c r="V1412" s="8" t="str" cm="1">
        <f t="array" ref="V1412">IF(A1412="","",IF(COUNTIF(TOther[Frequency],$V$1)=0,0,SUMPRODUCT(--(TOther[Frequency]=$V$1),--(TOther[Start Date]&lt;=A1412),--(TOther[End Date Calc]&gt;=A1412),IF(B1412="N",--(TOther[Start Day]=DAY(A1412)),--(TOther[Start Day]&gt;=DAY(A1412))),--(IFERROR(MOD(TOther[Start Month]-MONTH(A1412)+12,12),1)=0),TOther[Amount])))</f>
        <v/>
      </c>
      <c r="W1412" s="8" t="str">
        <f>IF(A1412="","",SUMIFS(TOther[Amount],TOther[Start Date],A1412,TOther[Frequency],$W$1))</f>
        <v/>
      </c>
      <c r="X1412" s="9" t="str">
        <f t="shared" si="110"/>
        <v/>
      </c>
      <c r="Y1412" s="9" t="str">
        <f t="shared" si="114"/>
        <v/>
      </c>
      <c r="Z1412" s="8" t="str" cm="1">
        <f t="array" ref="Z1412">IF(A1412="","",IF(COUNTIF('2) Income'!$D$13:$D$32,"Weekly")=0,0,SUMPRODUCT(--(IFERROR(MOD(A1412-'2) Income'!$F$13:$F$32,7),1)=0),--('2) Income'!$D$13:$D$32="Weekly"),--('2) Income'!$F$13:$F$32&lt;=A1412),'2) Income'!$E$13:$E$32)))</f>
        <v/>
      </c>
      <c r="AA1412" s="8" t="str" cm="1">
        <f t="array" ref="AA1412">IF(A1412="","",IF(COUNTIF('2) Income'!$D$13:$D$32,"Every Other Week")=0,0,SUMPRODUCT(--(IFERROR(MOD(A1412-'2) Income'!$F$13:$F$32,14),1)=0),--('2) Income'!$D$13:$D$32="Every Other Week"),--('2) Income'!$F$13:$F$32&lt;=A1412),'2) Income'!$E$13:$E$32)))</f>
        <v/>
      </c>
      <c r="AB1412" s="8" t="str">
        <f>IF(A1412="","",IF(COUNTIF('2) Income'!$D$13:$D$32,"1st and 15th")=0,0,IF(OR(DAY(A1412)=1,DAY(A1412)=15),SUMIFS('2) Income'!$E$13:$E$32,'2) Income'!$D$13:$D$32,"1st and 15th",'2) Income'!$F$13:$F$32,"&lt;="&amp;$A1412),0)))</f>
        <v/>
      </c>
      <c r="AC1412" s="8" t="str">
        <f>IF(A1412="","",IF(COUNTIF('2) Income'!$D$13:$D$32,"2nd Wednesday")=0,0,IF(A1412=(A1412-DAY(A1412)+1+2*7-WEEKDAY(A1412-DAY(A1412)+8-4,1)),SUMIFS('2) Income'!$E$13:$E$32,'2) Income'!$D$13:$D$32,"2nd Wednesday",'2) Income'!$F$13:$F$32,"&lt;="&amp;$A1412),0)))</f>
        <v/>
      </c>
      <c r="AD1412" s="8" t="str">
        <f>IF(A1412="","",IF(COUNTIF('2) Income'!$D$13:$D$32,"3rd Wednesday")=0,0,IF(A1412=(A1412-DAY(A1412)+1+3*7-WEEKDAY(A1412-DAY(A1412)+8-4,1)),SUMIFS('2) Income'!$E$13:$E$32,'2) Income'!$D$13:$D$32,"3rd Wednesday",'2) Income'!$F$13:$F$32,"&lt;="&amp;$A1412),0)))</f>
        <v/>
      </c>
      <c r="AE1412" s="8" t="str">
        <f>IF(A1412="","",IF(COUNTIF('2) Income'!$D$13:$D$32,"4th Wednesday")=0,0,IF(A1412=(A1412-DAY(A1412)+1+4*7-WEEKDAY(A1412-DAY(A1412)+8-4,1)),SUMIFS('2) Income'!$E$13:$E$32,'2) Income'!$D$13:$D$32,"4th Wednesday",'2) Income'!$F$13:$F$32,"&lt;="&amp;$A1412),0)))</f>
        <v/>
      </c>
      <c r="AF1412" s="8" t="str" cm="1">
        <f t="array" ref="AF1412">IF(A1412="","",IF(COUNTIF('2) Income'!$D$13:$D$32,"Every 4 Weeks")=0,0,SUMPRODUCT(--(IFERROR(MOD(A1412-'2) Income'!$F$13:$F$32,28),1)=0),--('2) Income'!$D$13:$D$32="Every 4 Weeks"),--('2) Income'!$F$13:$F$32&lt;=A1412),'2) Income'!$E$13:$E$32)))</f>
        <v/>
      </c>
      <c r="AG1412" s="8" t="str">
        <f>IF(A1412="","",IF(COUNTIF('2) Income'!$D$13:$D$32,"Monthly")=0,0,IF(B1412="N",SUMIFS('2) Income'!$E$13:$E$32,'2) Income'!$D$13:$D$32,"monthly",'2) Income'!$F$13:$F$32,"&lt;="&amp;$A1412,'2) Income'!$I$13:$I$32,DAY(A1412)),SUMIFS('2) Income'!$E$13:$E$32,'2) Income'!$D$13:$D$32,"monthly",'2) Income'!$F$13:$F$32,"&lt;="&amp;$A1412,'2) Income'!$I$13:$I$32,"&gt;="&amp;DAY(A1412)))))</f>
        <v/>
      </c>
      <c r="AH1412" s="8" t="str" cm="1">
        <f t="array" ref="AH1412">IF(A1412="","",IF(COUNTIF('2) Income'!$D$13:$D$32,"Yearly")=0,0,SUMPRODUCT(--('2) Income'!$D$13:$D$32="Yearly"),--('2) Income'!$F$13:$F$32&lt;=A1412),IF(B1412="N",--('2) Income'!$I$13:$I$32=DAY(A1412)),--('2) Income'!$I$13:$I$32&gt;=DAY(A1412))),--(IFERROR(MOD('2) Income'!$H$13:$H$32-MONTH(A1412)+12,12),1)=0),'2) Income'!$E$13:$E$32)))</f>
        <v/>
      </c>
      <c r="AI1412" s="8" t="str">
        <f>IF(A1412="","",IF(COUNTIF('2) Income'!$D$13:$D$32,"one-time")=0,0,SUMIFS('2) Income'!$E$13:$E$32,'2) Income'!$D$13:$D$32,"one-time",'2) Income'!$F$13:$F$32,"="&amp;$A1412)))</f>
        <v/>
      </c>
      <c r="AJ1412" s="9" t="str">
        <f t="shared" si="111"/>
        <v/>
      </c>
    </row>
    <row r="1413" spans="1:36">
      <c r="A1413" s="7" t="str">
        <f>IF(A1412="","",IF(A1412+1&lt;='1) Period'!$E$21,A1412+1,""))</f>
        <v/>
      </c>
      <c r="B1413" s="7" t="e">
        <f t="shared" si="112"/>
        <v>#VALUE!</v>
      </c>
      <c r="C1413" t="e">
        <f t="shared" si="113"/>
        <v>#VALUE!</v>
      </c>
      <c r="D1413" s="8" t="str">
        <f>IF(A1413="","",IF(TEXT(A1413,"dddd")='4) Happy Money'!$E$23,WAllowance,0))</f>
        <v/>
      </c>
      <c r="E1413" s="8" t="str">
        <f>IF(A1413="","",IF(B1413="N",SUMIF(TMonthly[Day of the Month],DAY(A1413),TMonthly[Amount]),SUMIF(TMonthly[Day of the Month],"&gt;="&amp;DAY(A1413),TMonthly[Amount])))</f>
        <v/>
      </c>
      <c r="F1413" s="8" t="str" cm="1">
        <f t="array" ref="F1413">IF(A1413="","",SUMPRODUCT(--(TYearly[Due Date]&lt;=A1413),IF(B1413="N",--(TYearly[Day]=DAY(A1413)),--(TYearly[Day]&gt;=DAY(A1413))),--(IFERROR(MOD(TYearly[Month]-MONTH(A1413)+12,12),1)=0),TYearly[Amount]))</f>
        <v/>
      </c>
      <c r="G1413" s="8" t="str">
        <f>IF(A1413="","",SUMIF(TOneTime[Due Date],A1413,TOneTime[Amount]))</f>
        <v/>
      </c>
      <c r="H1413" s="8" t="str" cm="1">
        <f t="array" ref="H1413">IF(A1413="","",IF(COUNTIF(TOther[Frequency],$H$1)=0,0,SUMPRODUCT(--(IFERROR(MOD(A1413-TOther[Start Date],7),1)=0),--(TOther[Frequency]=$H$1),--(TOther[Start Date]&lt;=A1413),--(TOther[End Date Calc]&gt;=A1413),TOther[Amount])))</f>
        <v/>
      </c>
      <c r="I1413" s="8" t="str" cm="1">
        <f t="array" ref="I1413">IF(A1413="","",IF(COUNTIF(TOther[Frequency],$I$1)=0,0,SUMPRODUCT(--(IFERROR(MOD(A1413-TOther[Start Date],14),1)=0),--(TOther[Frequency]=$I$1),--(TOther[Start Date]&lt;=A1413),--(TOther[End Date Calc]&gt;=A1413),TOther[Amount])))</f>
        <v/>
      </c>
      <c r="J1413" s="8" t="str">
        <f>IF(A1413="","",IF(COUNTIF(TOther[Frequency],$J$1)=0,0,IF(OR(DAY(A1413)=1,DAY(A1413)=15),SUMIFS(TOther[Amount],TOther[Frequency],$J$1,TOther[Start Date],"&lt;="&amp;$A1413,TOther[End Date Calc],"&gt;="&amp;A1413),0)))</f>
        <v/>
      </c>
      <c r="K1413" s="8" t="str">
        <f>IF(A1413="","",IF(COUNTIF(TOther[Frequency],$K$1)=0,0,IF(A1413=(A1413-DAY(A1413)+1+2*7-WEEKDAY(A1413-DAY(A1413)+8-4,1)),SUMIFS(TOther[Amount],TOther[Frequency],$K$1,TOther[Start Date],"&lt;="&amp;$A1413,TOther[End Date Calc],"&gt;="&amp;A1413),0)))</f>
        <v/>
      </c>
      <c r="L1413" s="8" t="str">
        <f>IF(A1413="","",IF(COUNTIF(TOther[Frequency],$L$1)=0,0,IF(A1413=(A1413-DAY(A1413)+1+3*7-WEEKDAY(A1413-DAY(A1413)+8-4,1)),SUMIFS(TOther[Amount],TOther[Frequency],$L$1,TOther[Start Date],"&lt;="&amp;$A1413,TOther[End Date Calc],"&gt;="&amp;A1413),0)))</f>
        <v/>
      </c>
      <c r="M1413" s="8" t="str">
        <f>IF(A1413="","",IF(COUNTIF(TOther[Frequency],$M$1)=0,0,IF(A1413=(A1413-DAY(A1413)+1+4*7-WEEKDAY(A1413-DAY(A1413)+8-4,1)),SUMIFS(TOther[Amount],TOther[Frequency],$M$1,TOther[Start Date],"&lt;="&amp;$A1413,TOther[End Date Calc],"&gt;="&amp;A1413),0)))</f>
        <v/>
      </c>
      <c r="N1413" s="8" t="str" cm="1">
        <f t="array" ref="N1413">IF(A1413="","",IF(COUNTIF(TOther[Frequency],$N$1)=0,0,SUMPRODUCT(--(IFERROR(MOD(A1413-TOther[Start Date],28),1)=0),--(TOther[Frequency]=$N$1),--(TOther[Start Date]&lt;=A1413),--(TOther[End Date Calc]&gt;=A1413),TOther[Amount])))</f>
        <v/>
      </c>
      <c r="O1413" s="8" t="str" cm="1">
        <f t="array" ref="O1413">IF(A1413="","",IF(COUNTIF(TOther[Frequency],$O$1)=0,0,SUMPRODUCT(--(IFERROR(MOD(A1413-TOther[Start Date],42),1)=0),--(TOther[Frequency]=$O$1),--(TOther[Start Date]&lt;=A1413),--(TOther[End Date Calc]&gt;=A1413),TOther[Amount])))</f>
        <v/>
      </c>
      <c r="P1413" s="8" t="str" cm="1">
        <f t="array" ref="P1413">IF(A1413="","",IF(COUNTIF(TOther[Frequency],$P$1)=0,0,SUMPRODUCT(--(IFERROR(MOD(A1413-TOther[Start Date],56),1)=0),--(TOther[Frequency]=$P$1),--(TOther[Start Date]&lt;=A1413),--(TOther[End Date Calc]&gt;=A1413),TOther[Amount])))</f>
        <v/>
      </c>
      <c r="Q1413" s="8" t="str">
        <f>IF(A1413="","",IF(COUNTIF(TOther[Frequency],$Q$1)=0,0,IF(B1413="N",SUMIFS(TOther[Amount],TOther[Frequency],$Q$1,TOther[Start Date],"&lt;="&amp;$A1413,TOther[End Date Calc],"&gt;="&amp;A1413,TOther[Start Day],DAY(A1413)),SUMIFS(TOther[Amount],TOther[Frequency],$Q$1,TOther[Start Date],"&lt;="&amp;$A1413,TOther[End Date Calc],"&gt;="&amp;A1413,TOther[Start Day],"&gt;="&amp;DAY(A1413)))))</f>
        <v/>
      </c>
      <c r="R1413" s="8" t="str" cm="1">
        <f t="array" ref="R1413">IF(A1413="","",IF(COUNTIF(TOther[Frequency],R$1)=0,0,SUMPRODUCT(--(TOther[Frequency]=R$1),--(TOther[Start Date]&lt;=A1413),--(TOther[End Date Calc]&gt;=A1413),IF(B1413="N",--(TOther[Start Day]=DAY(A1413)),--(TOther[Start Day]&gt;=DAY(A1413))),--(IFERROR(MOD(TOther[Start Month]-MONTH(A1413)+2,2),1)=0),TOther[Amount])))</f>
        <v/>
      </c>
      <c r="S1413" s="8" t="str" cm="1">
        <f t="array" ref="S1413">IF(A1413="","",IF(COUNTIF(TOther[Frequency],S$1)=0,0,SUMPRODUCT(--(TOther[Frequency]=S$1),--(TOther[Start Date]&lt;=A1413),--(TOther[End Date Calc]&gt;=A1413),IF(B1413="N",--(TOther[Start Day]=DAY(A1413)),--(TOther[Start Day]&gt;=DAY(A1413))),--(IFERROR(MOD(TOther[Start Month]-MONTH(A1413)+3,3),1)=0),TOther[Amount])))</f>
        <v/>
      </c>
      <c r="T1413" s="8" t="str" cm="1">
        <f t="array" ref="T1413">IF($A1413="","",IF(COUNTIF(TOther[Frequency],T$1)=0,0,SUMPRODUCT(--(TOther[Frequency]=T$1),--(TOther[Start Date]&lt;=$A1413),--(TOther[End Date Calc]&gt;=$A1413),IF($B1413="N",--(TOther[Start Day]=DAY($A1413)),--(TOther[Start Day]&gt;=DAY($A1413))),--(IFERROR(MOD(TOther[Start Month]-MONTH($A1413)+4,4),1)=0),TOther[Amount])))</f>
        <v/>
      </c>
      <c r="U1413" s="8" t="str" cm="1">
        <f t="array" ref="U1413">IF(A1413="","",IF(COUNTIF(TOther[Frequency],$U$1)=0,0,SUMPRODUCT(--(TOther[Frequency]=$U$1),--(TOther[Start Date]&lt;=A1413),--(TOther[End Date Calc]&gt;=A1413),IF(B1413="N",--(TOther[Start Day]=DAY(A1413)),--(TOther[Start Day]&gt;=DAY(A1413))),--(IFERROR(MOD(TOther[Start Month]-MONTH(A1413)+6,6),1)=0),TOther[Amount])))</f>
        <v/>
      </c>
      <c r="V1413" s="8" t="str" cm="1">
        <f t="array" ref="V1413">IF(A1413="","",IF(COUNTIF(TOther[Frequency],$V$1)=0,0,SUMPRODUCT(--(TOther[Frequency]=$V$1),--(TOther[Start Date]&lt;=A1413),--(TOther[End Date Calc]&gt;=A1413),IF(B1413="N",--(TOther[Start Day]=DAY(A1413)),--(TOther[Start Day]&gt;=DAY(A1413))),--(IFERROR(MOD(TOther[Start Month]-MONTH(A1413)+12,12),1)=0),TOther[Amount])))</f>
        <v/>
      </c>
      <c r="W1413" s="8" t="str">
        <f>IF(A1413="","",SUMIFS(TOther[Amount],TOther[Start Date],A1413,TOther[Frequency],$W$1))</f>
        <v/>
      </c>
      <c r="X1413" s="9" t="str">
        <f t="shared" si="110"/>
        <v/>
      </c>
      <c r="Y1413" s="9" t="str">
        <f t="shared" si="114"/>
        <v/>
      </c>
      <c r="Z1413" s="8" t="str" cm="1">
        <f t="array" ref="Z1413">IF(A1413="","",IF(COUNTIF('2) Income'!$D$13:$D$32,"Weekly")=0,0,SUMPRODUCT(--(IFERROR(MOD(A1413-'2) Income'!$F$13:$F$32,7),1)=0),--('2) Income'!$D$13:$D$32="Weekly"),--('2) Income'!$F$13:$F$32&lt;=A1413),'2) Income'!$E$13:$E$32)))</f>
        <v/>
      </c>
      <c r="AA1413" s="8" t="str" cm="1">
        <f t="array" ref="AA1413">IF(A1413="","",IF(COUNTIF('2) Income'!$D$13:$D$32,"Every Other Week")=0,0,SUMPRODUCT(--(IFERROR(MOD(A1413-'2) Income'!$F$13:$F$32,14),1)=0),--('2) Income'!$D$13:$D$32="Every Other Week"),--('2) Income'!$F$13:$F$32&lt;=A1413),'2) Income'!$E$13:$E$32)))</f>
        <v/>
      </c>
      <c r="AB1413" s="8" t="str">
        <f>IF(A1413="","",IF(COUNTIF('2) Income'!$D$13:$D$32,"1st and 15th")=0,0,IF(OR(DAY(A1413)=1,DAY(A1413)=15),SUMIFS('2) Income'!$E$13:$E$32,'2) Income'!$D$13:$D$32,"1st and 15th",'2) Income'!$F$13:$F$32,"&lt;="&amp;$A1413),0)))</f>
        <v/>
      </c>
      <c r="AC1413" s="8" t="str">
        <f>IF(A1413="","",IF(COUNTIF('2) Income'!$D$13:$D$32,"2nd Wednesday")=0,0,IF(A1413=(A1413-DAY(A1413)+1+2*7-WEEKDAY(A1413-DAY(A1413)+8-4,1)),SUMIFS('2) Income'!$E$13:$E$32,'2) Income'!$D$13:$D$32,"2nd Wednesday",'2) Income'!$F$13:$F$32,"&lt;="&amp;$A1413),0)))</f>
        <v/>
      </c>
      <c r="AD1413" s="8" t="str">
        <f>IF(A1413="","",IF(COUNTIF('2) Income'!$D$13:$D$32,"3rd Wednesday")=0,0,IF(A1413=(A1413-DAY(A1413)+1+3*7-WEEKDAY(A1413-DAY(A1413)+8-4,1)),SUMIFS('2) Income'!$E$13:$E$32,'2) Income'!$D$13:$D$32,"3rd Wednesday",'2) Income'!$F$13:$F$32,"&lt;="&amp;$A1413),0)))</f>
        <v/>
      </c>
      <c r="AE1413" s="8" t="str">
        <f>IF(A1413="","",IF(COUNTIF('2) Income'!$D$13:$D$32,"4th Wednesday")=0,0,IF(A1413=(A1413-DAY(A1413)+1+4*7-WEEKDAY(A1413-DAY(A1413)+8-4,1)),SUMIFS('2) Income'!$E$13:$E$32,'2) Income'!$D$13:$D$32,"4th Wednesday",'2) Income'!$F$13:$F$32,"&lt;="&amp;$A1413),0)))</f>
        <v/>
      </c>
      <c r="AF1413" s="8" t="str" cm="1">
        <f t="array" ref="AF1413">IF(A1413="","",IF(COUNTIF('2) Income'!$D$13:$D$32,"Every 4 Weeks")=0,0,SUMPRODUCT(--(IFERROR(MOD(A1413-'2) Income'!$F$13:$F$32,28),1)=0),--('2) Income'!$D$13:$D$32="Every 4 Weeks"),--('2) Income'!$F$13:$F$32&lt;=A1413),'2) Income'!$E$13:$E$32)))</f>
        <v/>
      </c>
      <c r="AG1413" s="8" t="str">
        <f>IF(A1413="","",IF(COUNTIF('2) Income'!$D$13:$D$32,"Monthly")=0,0,IF(B1413="N",SUMIFS('2) Income'!$E$13:$E$32,'2) Income'!$D$13:$D$32,"monthly",'2) Income'!$F$13:$F$32,"&lt;="&amp;$A1413,'2) Income'!$I$13:$I$32,DAY(A1413)),SUMIFS('2) Income'!$E$13:$E$32,'2) Income'!$D$13:$D$32,"monthly",'2) Income'!$F$13:$F$32,"&lt;="&amp;$A1413,'2) Income'!$I$13:$I$32,"&gt;="&amp;DAY(A1413)))))</f>
        <v/>
      </c>
      <c r="AH1413" s="8" t="str" cm="1">
        <f t="array" ref="AH1413">IF(A1413="","",IF(COUNTIF('2) Income'!$D$13:$D$32,"Yearly")=0,0,SUMPRODUCT(--('2) Income'!$D$13:$D$32="Yearly"),--('2) Income'!$F$13:$F$32&lt;=A1413),IF(B1413="N",--('2) Income'!$I$13:$I$32=DAY(A1413)),--('2) Income'!$I$13:$I$32&gt;=DAY(A1413))),--(IFERROR(MOD('2) Income'!$H$13:$H$32-MONTH(A1413)+12,12),1)=0),'2) Income'!$E$13:$E$32)))</f>
        <v/>
      </c>
      <c r="AI1413" s="8" t="str">
        <f>IF(A1413="","",IF(COUNTIF('2) Income'!$D$13:$D$32,"one-time")=0,0,SUMIFS('2) Income'!$E$13:$E$32,'2) Income'!$D$13:$D$32,"one-time",'2) Income'!$F$13:$F$32,"="&amp;$A1413)))</f>
        <v/>
      </c>
      <c r="AJ1413" s="9" t="str">
        <f t="shared" si="111"/>
        <v/>
      </c>
    </row>
    <row r="1414" spans="1:36">
      <c r="A1414" s="7" t="str">
        <f>IF(A1413="","",IF(A1413+1&lt;='1) Period'!$E$21,A1413+1,""))</f>
        <v/>
      </c>
      <c r="B1414" s="7" t="e">
        <f t="shared" si="112"/>
        <v>#VALUE!</v>
      </c>
      <c r="C1414" t="e">
        <f t="shared" si="113"/>
        <v>#VALUE!</v>
      </c>
      <c r="D1414" s="8" t="str">
        <f>IF(A1414="","",IF(TEXT(A1414,"dddd")='4) Happy Money'!$E$23,WAllowance,0))</f>
        <v/>
      </c>
      <c r="E1414" s="8" t="str">
        <f>IF(A1414="","",IF(B1414="N",SUMIF(TMonthly[Day of the Month],DAY(A1414),TMonthly[Amount]),SUMIF(TMonthly[Day of the Month],"&gt;="&amp;DAY(A1414),TMonthly[Amount])))</f>
        <v/>
      </c>
      <c r="F1414" s="8" t="str" cm="1">
        <f t="array" ref="F1414">IF(A1414="","",SUMPRODUCT(--(TYearly[Due Date]&lt;=A1414),IF(B1414="N",--(TYearly[Day]=DAY(A1414)),--(TYearly[Day]&gt;=DAY(A1414))),--(IFERROR(MOD(TYearly[Month]-MONTH(A1414)+12,12),1)=0),TYearly[Amount]))</f>
        <v/>
      </c>
      <c r="G1414" s="8" t="str">
        <f>IF(A1414="","",SUMIF(TOneTime[Due Date],A1414,TOneTime[Amount]))</f>
        <v/>
      </c>
      <c r="H1414" s="8" t="str" cm="1">
        <f t="array" ref="H1414">IF(A1414="","",IF(COUNTIF(TOther[Frequency],$H$1)=0,0,SUMPRODUCT(--(IFERROR(MOD(A1414-TOther[Start Date],7),1)=0),--(TOther[Frequency]=$H$1),--(TOther[Start Date]&lt;=A1414),--(TOther[End Date Calc]&gt;=A1414),TOther[Amount])))</f>
        <v/>
      </c>
      <c r="I1414" s="8" t="str" cm="1">
        <f t="array" ref="I1414">IF(A1414="","",IF(COUNTIF(TOther[Frequency],$I$1)=0,0,SUMPRODUCT(--(IFERROR(MOD(A1414-TOther[Start Date],14),1)=0),--(TOther[Frequency]=$I$1),--(TOther[Start Date]&lt;=A1414),--(TOther[End Date Calc]&gt;=A1414),TOther[Amount])))</f>
        <v/>
      </c>
      <c r="J1414" s="8" t="str">
        <f>IF(A1414="","",IF(COUNTIF(TOther[Frequency],$J$1)=0,0,IF(OR(DAY(A1414)=1,DAY(A1414)=15),SUMIFS(TOther[Amount],TOther[Frequency],$J$1,TOther[Start Date],"&lt;="&amp;$A1414,TOther[End Date Calc],"&gt;="&amp;A1414),0)))</f>
        <v/>
      </c>
      <c r="K1414" s="8" t="str">
        <f>IF(A1414="","",IF(COUNTIF(TOther[Frequency],$K$1)=0,0,IF(A1414=(A1414-DAY(A1414)+1+2*7-WEEKDAY(A1414-DAY(A1414)+8-4,1)),SUMIFS(TOther[Amount],TOther[Frequency],$K$1,TOther[Start Date],"&lt;="&amp;$A1414,TOther[End Date Calc],"&gt;="&amp;A1414),0)))</f>
        <v/>
      </c>
      <c r="L1414" s="8" t="str">
        <f>IF(A1414="","",IF(COUNTIF(TOther[Frequency],$L$1)=0,0,IF(A1414=(A1414-DAY(A1414)+1+3*7-WEEKDAY(A1414-DAY(A1414)+8-4,1)),SUMIFS(TOther[Amount],TOther[Frequency],$L$1,TOther[Start Date],"&lt;="&amp;$A1414,TOther[End Date Calc],"&gt;="&amp;A1414),0)))</f>
        <v/>
      </c>
      <c r="M1414" s="8" t="str">
        <f>IF(A1414="","",IF(COUNTIF(TOther[Frequency],$M$1)=0,0,IF(A1414=(A1414-DAY(A1414)+1+4*7-WEEKDAY(A1414-DAY(A1414)+8-4,1)),SUMIFS(TOther[Amount],TOther[Frequency],$M$1,TOther[Start Date],"&lt;="&amp;$A1414,TOther[End Date Calc],"&gt;="&amp;A1414),0)))</f>
        <v/>
      </c>
      <c r="N1414" s="8" t="str" cm="1">
        <f t="array" ref="N1414">IF(A1414="","",IF(COUNTIF(TOther[Frequency],$N$1)=0,0,SUMPRODUCT(--(IFERROR(MOD(A1414-TOther[Start Date],28),1)=0),--(TOther[Frequency]=$N$1),--(TOther[Start Date]&lt;=A1414),--(TOther[End Date Calc]&gt;=A1414),TOther[Amount])))</f>
        <v/>
      </c>
      <c r="O1414" s="8" t="str" cm="1">
        <f t="array" ref="O1414">IF(A1414="","",IF(COUNTIF(TOther[Frequency],$O$1)=0,0,SUMPRODUCT(--(IFERROR(MOD(A1414-TOther[Start Date],42),1)=0),--(TOther[Frequency]=$O$1),--(TOther[Start Date]&lt;=A1414),--(TOther[End Date Calc]&gt;=A1414),TOther[Amount])))</f>
        <v/>
      </c>
      <c r="P1414" s="8" t="str" cm="1">
        <f t="array" ref="P1414">IF(A1414="","",IF(COUNTIF(TOther[Frequency],$P$1)=0,0,SUMPRODUCT(--(IFERROR(MOD(A1414-TOther[Start Date],56),1)=0),--(TOther[Frequency]=$P$1),--(TOther[Start Date]&lt;=A1414),--(TOther[End Date Calc]&gt;=A1414),TOther[Amount])))</f>
        <v/>
      </c>
      <c r="Q1414" s="8" t="str">
        <f>IF(A1414="","",IF(COUNTIF(TOther[Frequency],$Q$1)=0,0,IF(B1414="N",SUMIFS(TOther[Amount],TOther[Frequency],$Q$1,TOther[Start Date],"&lt;="&amp;$A1414,TOther[End Date Calc],"&gt;="&amp;A1414,TOther[Start Day],DAY(A1414)),SUMIFS(TOther[Amount],TOther[Frequency],$Q$1,TOther[Start Date],"&lt;="&amp;$A1414,TOther[End Date Calc],"&gt;="&amp;A1414,TOther[Start Day],"&gt;="&amp;DAY(A1414)))))</f>
        <v/>
      </c>
      <c r="R1414" s="8" t="str" cm="1">
        <f t="array" ref="R1414">IF(A1414="","",IF(COUNTIF(TOther[Frequency],R$1)=0,0,SUMPRODUCT(--(TOther[Frequency]=R$1),--(TOther[Start Date]&lt;=A1414),--(TOther[End Date Calc]&gt;=A1414),IF(B1414="N",--(TOther[Start Day]=DAY(A1414)),--(TOther[Start Day]&gt;=DAY(A1414))),--(IFERROR(MOD(TOther[Start Month]-MONTH(A1414)+2,2),1)=0),TOther[Amount])))</f>
        <v/>
      </c>
      <c r="S1414" s="8" t="str" cm="1">
        <f t="array" ref="S1414">IF(A1414="","",IF(COUNTIF(TOther[Frequency],S$1)=0,0,SUMPRODUCT(--(TOther[Frequency]=S$1),--(TOther[Start Date]&lt;=A1414),--(TOther[End Date Calc]&gt;=A1414),IF(B1414="N",--(TOther[Start Day]=DAY(A1414)),--(TOther[Start Day]&gt;=DAY(A1414))),--(IFERROR(MOD(TOther[Start Month]-MONTH(A1414)+3,3),1)=0),TOther[Amount])))</f>
        <v/>
      </c>
      <c r="T1414" s="8" t="str" cm="1">
        <f t="array" ref="T1414">IF($A1414="","",IF(COUNTIF(TOther[Frequency],T$1)=0,0,SUMPRODUCT(--(TOther[Frequency]=T$1),--(TOther[Start Date]&lt;=$A1414),--(TOther[End Date Calc]&gt;=$A1414),IF($B1414="N",--(TOther[Start Day]=DAY($A1414)),--(TOther[Start Day]&gt;=DAY($A1414))),--(IFERROR(MOD(TOther[Start Month]-MONTH($A1414)+4,4),1)=0),TOther[Amount])))</f>
        <v/>
      </c>
      <c r="U1414" s="8" t="str" cm="1">
        <f t="array" ref="U1414">IF(A1414="","",IF(COUNTIF(TOther[Frequency],$U$1)=0,0,SUMPRODUCT(--(TOther[Frequency]=$U$1),--(TOther[Start Date]&lt;=A1414),--(TOther[End Date Calc]&gt;=A1414),IF(B1414="N",--(TOther[Start Day]=DAY(A1414)),--(TOther[Start Day]&gt;=DAY(A1414))),--(IFERROR(MOD(TOther[Start Month]-MONTH(A1414)+6,6),1)=0),TOther[Amount])))</f>
        <v/>
      </c>
      <c r="V1414" s="8" t="str" cm="1">
        <f t="array" ref="V1414">IF(A1414="","",IF(COUNTIF(TOther[Frequency],$V$1)=0,0,SUMPRODUCT(--(TOther[Frequency]=$V$1),--(TOther[Start Date]&lt;=A1414),--(TOther[End Date Calc]&gt;=A1414),IF(B1414="N",--(TOther[Start Day]=DAY(A1414)),--(TOther[Start Day]&gt;=DAY(A1414))),--(IFERROR(MOD(TOther[Start Month]-MONTH(A1414)+12,12),1)=0),TOther[Amount])))</f>
        <v/>
      </c>
      <c r="W1414" s="8" t="str">
        <f>IF(A1414="","",SUMIFS(TOther[Amount],TOther[Start Date],A1414,TOther[Frequency],$W$1))</f>
        <v/>
      </c>
      <c r="X1414" s="9" t="str">
        <f t="shared" si="110"/>
        <v/>
      </c>
      <c r="Y1414" s="9" t="str">
        <f t="shared" si="114"/>
        <v/>
      </c>
      <c r="Z1414" s="8" t="str" cm="1">
        <f t="array" ref="Z1414">IF(A1414="","",IF(COUNTIF('2) Income'!$D$13:$D$32,"Weekly")=0,0,SUMPRODUCT(--(IFERROR(MOD(A1414-'2) Income'!$F$13:$F$32,7),1)=0),--('2) Income'!$D$13:$D$32="Weekly"),--('2) Income'!$F$13:$F$32&lt;=A1414),'2) Income'!$E$13:$E$32)))</f>
        <v/>
      </c>
      <c r="AA1414" s="8" t="str" cm="1">
        <f t="array" ref="AA1414">IF(A1414="","",IF(COUNTIF('2) Income'!$D$13:$D$32,"Every Other Week")=0,0,SUMPRODUCT(--(IFERROR(MOD(A1414-'2) Income'!$F$13:$F$32,14),1)=0),--('2) Income'!$D$13:$D$32="Every Other Week"),--('2) Income'!$F$13:$F$32&lt;=A1414),'2) Income'!$E$13:$E$32)))</f>
        <v/>
      </c>
      <c r="AB1414" s="8" t="str">
        <f>IF(A1414="","",IF(COUNTIF('2) Income'!$D$13:$D$32,"1st and 15th")=0,0,IF(OR(DAY(A1414)=1,DAY(A1414)=15),SUMIFS('2) Income'!$E$13:$E$32,'2) Income'!$D$13:$D$32,"1st and 15th",'2) Income'!$F$13:$F$32,"&lt;="&amp;$A1414),0)))</f>
        <v/>
      </c>
      <c r="AC1414" s="8" t="str">
        <f>IF(A1414="","",IF(COUNTIF('2) Income'!$D$13:$D$32,"2nd Wednesday")=0,0,IF(A1414=(A1414-DAY(A1414)+1+2*7-WEEKDAY(A1414-DAY(A1414)+8-4,1)),SUMIFS('2) Income'!$E$13:$E$32,'2) Income'!$D$13:$D$32,"2nd Wednesday",'2) Income'!$F$13:$F$32,"&lt;="&amp;$A1414),0)))</f>
        <v/>
      </c>
      <c r="AD1414" s="8" t="str">
        <f>IF(A1414="","",IF(COUNTIF('2) Income'!$D$13:$D$32,"3rd Wednesday")=0,0,IF(A1414=(A1414-DAY(A1414)+1+3*7-WEEKDAY(A1414-DAY(A1414)+8-4,1)),SUMIFS('2) Income'!$E$13:$E$32,'2) Income'!$D$13:$D$32,"3rd Wednesday",'2) Income'!$F$13:$F$32,"&lt;="&amp;$A1414),0)))</f>
        <v/>
      </c>
      <c r="AE1414" s="8" t="str">
        <f>IF(A1414="","",IF(COUNTIF('2) Income'!$D$13:$D$32,"4th Wednesday")=0,0,IF(A1414=(A1414-DAY(A1414)+1+4*7-WEEKDAY(A1414-DAY(A1414)+8-4,1)),SUMIFS('2) Income'!$E$13:$E$32,'2) Income'!$D$13:$D$32,"4th Wednesday",'2) Income'!$F$13:$F$32,"&lt;="&amp;$A1414),0)))</f>
        <v/>
      </c>
      <c r="AF1414" s="8" t="str" cm="1">
        <f t="array" ref="AF1414">IF(A1414="","",IF(COUNTIF('2) Income'!$D$13:$D$32,"Every 4 Weeks")=0,0,SUMPRODUCT(--(IFERROR(MOD(A1414-'2) Income'!$F$13:$F$32,28),1)=0),--('2) Income'!$D$13:$D$32="Every 4 Weeks"),--('2) Income'!$F$13:$F$32&lt;=A1414),'2) Income'!$E$13:$E$32)))</f>
        <v/>
      </c>
      <c r="AG1414" s="8" t="str">
        <f>IF(A1414="","",IF(COUNTIF('2) Income'!$D$13:$D$32,"Monthly")=0,0,IF(B1414="N",SUMIFS('2) Income'!$E$13:$E$32,'2) Income'!$D$13:$D$32,"monthly",'2) Income'!$F$13:$F$32,"&lt;="&amp;$A1414,'2) Income'!$I$13:$I$32,DAY(A1414)),SUMIFS('2) Income'!$E$13:$E$32,'2) Income'!$D$13:$D$32,"monthly",'2) Income'!$F$13:$F$32,"&lt;="&amp;$A1414,'2) Income'!$I$13:$I$32,"&gt;="&amp;DAY(A1414)))))</f>
        <v/>
      </c>
      <c r="AH1414" s="8" t="str" cm="1">
        <f t="array" ref="AH1414">IF(A1414="","",IF(COUNTIF('2) Income'!$D$13:$D$32,"Yearly")=0,0,SUMPRODUCT(--('2) Income'!$D$13:$D$32="Yearly"),--('2) Income'!$F$13:$F$32&lt;=A1414),IF(B1414="N",--('2) Income'!$I$13:$I$32=DAY(A1414)),--('2) Income'!$I$13:$I$32&gt;=DAY(A1414))),--(IFERROR(MOD('2) Income'!$H$13:$H$32-MONTH(A1414)+12,12),1)=0),'2) Income'!$E$13:$E$32)))</f>
        <v/>
      </c>
      <c r="AI1414" s="8" t="str">
        <f>IF(A1414="","",IF(COUNTIF('2) Income'!$D$13:$D$32,"one-time")=0,0,SUMIFS('2) Income'!$E$13:$E$32,'2) Income'!$D$13:$D$32,"one-time",'2) Income'!$F$13:$F$32,"="&amp;$A1414)))</f>
        <v/>
      </c>
      <c r="AJ1414" s="9" t="str">
        <f t="shared" si="111"/>
        <v/>
      </c>
    </row>
    <row r="1415" spans="1:36">
      <c r="A1415" s="7" t="str">
        <f>IF(A1414="","",IF(A1414+1&lt;='1) Period'!$E$21,A1414+1,""))</f>
        <v/>
      </c>
      <c r="B1415" s="7" t="e">
        <f t="shared" si="112"/>
        <v>#VALUE!</v>
      </c>
      <c r="C1415" t="e">
        <f t="shared" si="113"/>
        <v>#VALUE!</v>
      </c>
      <c r="D1415" s="8" t="str">
        <f>IF(A1415="","",IF(TEXT(A1415,"dddd")='4) Happy Money'!$E$23,WAllowance,0))</f>
        <v/>
      </c>
      <c r="E1415" s="8" t="str">
        <f>IF(A1415="","",IF(B1415="N",SUMIF(TMonthly[Day of the Month],DAY(A1415),TMonthly[Amount]),SUMIF(TMonthly[Day of the Month],"&gt;="&amp;DAY(A1415),TMonthly[Amount])))</f>
        <v/>
      </c>
      <c r="F1415" s="8" t="str" cm="1">
        <f t="array" ref="F1415">IF(A1415="","",SUMPRODUCT(--(TYearly[Due Date]&lt;=A1415),IF(B1415="N",--(TYearly[Day]=DAY(A1415)),--(TYearly[Day]&gt;=DAY(A1415))),--(IFERROR(MOD(TYearly[Month]-MONTH(A1415)+12,12),1)=0),TYearly[Amount]))</f>
        <v/>
      </c>
      <c r="G1415" s="8" t="str">
        <f>IF(A1415="","",SUMIF(TOneTime[Due Date],A1415,TOneTime[Amount]))</f>
        <v/>
      </c>
      <c r="H1415" s="8" t="str" cm="1">
        <f t="array" ref="H1415">IF(A1415="","",IF(COUNTIF(TOther[Frequency],$H$1)=0,0,SUMPRODUCT(--(IFERROR(MOD(A1415-TOther[Start Date],7),1)=0),--(TOther[Frequency]=$H$1),--(TOther[Start Date]&lt;=A1415),--(TOther[End Date Calc]&gt;=A1415),TOther[Amount])))</f>
        <v/>
      </c>
      <c r="I1415" s="8" t="str" cm="1">
        <f t="array" ref="I1415">IF(A1415="","",IF(COUNTIF(TOther[Frequency],$I$1)=0,0,SUMPRODUCT(--(IFERROR(MOD(A1415-TOther[Start Date],14),1)=0),--(TOther[Frequency]=$I$1),--(TOther[Start Date]&lt;=A1415),--(TOther[End Date Calc]&gt;=A1415),TOther[Amount])))</f>
        <v/>
      </c>
      <c r="J1415" s="8" t="str">
        <f>IF(A1415="","",IF(COUNTIF(TOther[Frequency],$J$1)=0,0,IF(OR(DAY(A1415)=1,DAY(A1415)=15),SUMIFS(TOther[Amount],TOther[Frequency],$J$1,TOther[Start Date],"&lt;="&amp;$A1415,TOther[End Date Calc],"&gt;="&amp;A1415),0)))</f>
        <v/>
      </c>
      <c r="K1415" s="8" t="str">
        <f>IF(A1415="","",IF(COUNTIF(TOther[Frequency],$K$1)=0,0,IF(A1415=(A1415-DAY(A1415)+1+2*7-WEEKDAY(A1415-DAY(A1415)+8-4,1)),SUMIFS(TOther[Amount],TOther[Frequency],$K$1,TOther[Start Date],"&lt;="&amp;$A1415,TOther[End Date Calc],"&gt;="&amp;A1415),0)))</f>
        <v/>
      </c>
      <c r="L1415" s="8" t="str">
        <f>IF(A1415="","",IF(COUNTIF(TOther[Frequency],$L$1)=0,0,IF(A1415=(A1415-DAY(A1415)+1+3*7-WEEKDAY(A1415-DAY(A1415)+8-4,1)),SUMIFS(TOther[Amount],TOther[Frequency],$L$1,TOther[Start Date],"&lt;="&amp;$A1415,TOther[End Date Calc],"&gt;="&amp;A1415),0)))</f>
        <v/>
      </c>
      <c r="M1415" s="8" t="str">
        <f>IF(A1415="","",IF(COUNTIF(TOther[Frequency],$M$1)=0,0,IF(A1415=(A1415-DAY(A1415)+1+4*7-WEEKDAY(A1415-DAY(A1415)+8-4,1)),SUMIFS(TOther[Amount],TOther[Frequency],$M$1,TOther[Start Date],"&lt;="&amp;$A1415,TOther[End Date Calc],"&gt;="&amp;A1415),0)))</f>
        <v/>
      </c>
      <c r="N1415" s="8" t="str" cm="1">
        <f t="array" ref="N1415">IF(A1415="","",IF(COUNTIF(TOther[Frequency],$N$1)=0,0,SUMPRODUCT(--(IFERROR(MOD(A1415-TOther[Start Date],28),1)=0),--(TOther[Frequency]=$N$1),--(TOther[Start Date]&lt;=A1415),--(TOther[End Date Calc]&gt;=A1415),TOther[Amount])))</f>
        <v/>
      </c>
      <c r="O1415" s="8" t="str" cm="1">
        <f t="array" ref="O1415">IF(A1415="","",IF(COUNTIF(TOther[Frequency],$O$1)=0,0,SUMPRODUCT(--(IFERROR(MOD(A1415-TOther[Start Date],42),1)=0),--(TOther[Frequency]=$O$1),--(TOther[Start Date]&lt;=A1415),--(TOther[End Date Calc]&gt;=A1415),TOther[Amount])))</f>
        <v/>
      </c>
      <c r="P1415" s="8" t="str" cm="1">
        <f t="array" ref="P1415">IF(A1415="","",IF(COUNTIF(TOther[Frequency],$P$1)=0,0,SUMPRODUCT(--(IFERROR(MOD(A1415-TOther[Start Date],56),1)=0),--(TOther[Frequency]=$P$1),--(TOther[Start Date]&lt;=A1415),--(TOther[End Date Calc]&gt;=A1415),TOther[Amount])))</f>
        <v/>
      </c>
      <c r="Q1415" s="8" t="str">
        <f>IF(A1415="","",IF(COUNTIF(TOther[Frequency],$Q$1)=0,0,IF(B1415="N",SUMIFS(TOther[Amount],TOther[Frequency],$Q$1,TOther[Start Date],"&lt;="&amp;$A1415,TOther[End Date Calc],"&gt;="&amp;A1415,TOther[Start Day],DAY(A1415)),SUMIFS(TOther[Amount],TOther[Frequency],$Q$1,TOther[Start Date],"&lt;="&amp;$A1415,TOther[End Date Calc],"&gt;="&amp;A1415,TOther[Start Day],"&gt;="&amp;DAY(A1415)))))</f>
        <v/>
      </c>
      <c r="R1415" s="8" t="str" cm="1">
        <f t="array" ref="R1415">IF(A1415="","",IF(COUNTIF(TOther[Frequency],R$1)=0,0,SUMPRODUCT(--(TOther[Frequency]=R$1),--(TOther[Start Date]&lt;=A1415),--(TOther[End Date Calc]&gt;=A1415),IF(B1415="N",--(TOther[Start Day]=DAY(A1415)),--(TOther[Start Day]&gt;=DAY(A1415))),--(IFERROR(MOD(TOther[Start Month]-MONTH(A1415)+2,2),1)=0),TOther[Amount])))</f>
        <v/>
      </c>
      <c r="S1415" s="8" t="str" cm="1">
        <f t="array" ref="S1415">IF(A1415="","",IF(COUNTIF(TOther[Frequency],S$1)=0,0,SUMPRODUCT(--(TOther[Frequency]=S$1),--(TOther[Start Date]&lt;=A1415),--(TOther[End Date Calc]&gt;=A1415),IF(B1415="N",--(TOther[Start Day]=DAY(A1415)),--(TOther[Start Day]&gt;=DAY(A1415))),--(IFERROR(MOD(TOther[Start Month]-MONTH(A1415)+3,3),1)=0),TOther[Amount])))</f>
        <v/>
      </c>
      <c r="T1415" s="8" t="str" cm="1">
        <f t="array" ref="T1415">IF($A1415="","",IF(COUNTIF(TOther[Frequency],T$1)=0,0,SUMPRODUCT(--(TOther[Frequency]=T$1),--(TOther[Start Date]&lt;=$A1415),--(TOther[End Date Calc]&gt;=$A1415),IF($B1415="N",--(TOther[Start Day]=DAY($A1415)),--(TOther[Start Day]&gt;=DAY($A1415))),--(IFERROR(MOD(TOther[Start Month]-MONTH($A1415)+4,4),1)=0),TOther[Amount])))</f>
        <v/>
      </c>
      <c r="U1415" s="8" t="str" cm="1">
        <f t="array" ref="U1415">IF(A1415="","",IF(COUNTIF(TOther[Frequency],$U$1)=0,0,SUMPRODUCT(--(TOther[Frequency]=$U$1),--(TOther[Start Date]&lt;=A1415),--(TOther[End Date Calc]&gt;=A1415),IF(B1415="N",--(TOther[Start Day]=DAY(A1415)),--(TOther[Start Day]&gt;=DAY(A1415))),--(IFERROR(MOD(TOther[Start Month]-MONTH(A1415)+6,6),1)=0),TOther[Amount])))</f>
        <v/>
      </c>
      <c r="V1415" s="8" t="str" cm="1">
        <f t="array" ref="V1415">IF(A1415="","",IF(COUNTIF(TOther[Frequency],$V$1)=0,0,SUMPRODUCT(--(TOther[Frequency]=$V$1),--(TOther[Start Date]&lt;=A1415),--(TOther[End Date Calc]&gt;=A1415),IF(B1415="N",--(TOther[Start Day]=DAY(A1415)),--(TOther[Start Day]&gt;=DAY(A1415))),--(IFERROR(MOD(TOther[Start Month]-MONTH(A1415)+12,12),1)=0),TOther[Amount])))</f>
        <v/>
      </c>
      <c r="W1415" s="8" t="str">
        <f>IF(A1415="","",SUMIFS(TOther[Amount],TOther[Start Date],A1415,TOther[Frequency],$W$1))</f>
        <v/>
      </c>
      <c r="X1415" s="9" t="str">
        <f t="shared" si="110"/>
        <v/>
      </c>
      <c r="Y1415" s="9" t="str">
        <f t="shared" si="114"/>
        <v/>
      </c>
      <c r="Z1415" s="8" t="str" cm="1">
        <f t="array" ref="Z1415">IF(A1415="","",IF(COUNTIF('2) Income'!$D$13:$D$32,"Weekly")=0,0,SUMPRODUCT(--(IFERROR(MOD(A1415-'2) Income'!$F$13:$F$32,7),1)=0),--('2) Income'!$D$13:$D$32="Weekly"),--('2) Income'!$F$13:$F$32&lt;=A1415),'2) Income'!$E$13:$E$32)))</f>
        <v/>
      </c>
      <c r="AA1415" s="8" t="str" cm="1">
        <f t="array" ref="AA1415">IF(A1415="","",IF(COUNTIF('2) Income'!$D$13:$D$32,"Every Other Week")=0,0,SUMPRODUCT(--(IFERROR(MOD(A1415-'2) Income'!$F$13:$F$32,14),1)=0),--('2) Income'!$D$13:$D$32="Every Other Week"),--('2) Income'!$F$13:$F$32&lt;=A1415),'2) Income'!$E$13:$E$32)))</f>
        <v/>
      </c>
      <c r="AB1415" s="8" t="str">
        <f>IF(A1415="","",IF(COUNTIF('2) Income'!$D$13:$D$32,"1st and 15th")=0,0,IF(OR(DAY(A1415)=1,DAY(A1415)=15),SUMIFS('2) Income'!$E$13:$E$32,'2) Income'!$D$13:$D$32,"1st and 15th",'2) Income'!$F$13:$F$32,"&lt;="&amp;$A1415),0)))</f>
        <v/>
      </c>
      <c r="AC1415" s="8" t="str">
        <f>IF(A1415="","",IF(COUNTIF('2) Income'!$D$13:$D$32,"2nd Wednesday")=0,0,IF(A1415=(A1415-DAY(A1415)+1+2*7-WEEKDAY(A1415-DAY(A1415)+8-4,1)),SUMIFS('2) Income'!$E$13:$E$32,'2) Income'!$D$13:$D$32,"2nd Wednesday",'2) Income'!$F$13:$F$32,"&lt;="&amp;$A1415),0)))</f>
        <v/>
      </c>
      <c r="AD1415" s="8" t="str">
        <f>IF(A1415="","",IF(COUNTIF('2) Income'!$D$13:$D$32,"3rd Wednesday")=0,0,IF(A1415=(A1415-DAY(A1415)+1+3*7-WEEKDAY(A1415-DAY(A1415)+8-4,1)),SUMIFS('2) Income'!$E$13:$E$32,'2) Income'!$D$13:$D$32,"3rd Wednesday",'2) Income'!$F$13:$F$32,"&lt;="&amp;$A1415),0)))</f>
        <v/>
      </c>
      <c r="AE1415" s="8" t="str">
        <f>IF(A1415="","",IF(COUNTIF('2) Income'!$D$13:$D$32,"4th Wednesday")=0,0,IF(A1415=(A1415-DAY(A1415)+1+4*7-WEEKDAY(A1415-DAY(A1415)+8-4,1)),SUMIFS('2) Income'!$E$13:$E$32,'2) Income'!$D$13:$D$32,"4th Wednesday",'2) Income'!$F$13:$F$32,"&lt;="&amp;$A1415),0)))</f>
        <v/>
      </c>
      <c r="AF1415" s="8" t="str" cm="1">
        <f t="array" ref="AF1415">IF(A1415="","",IF(COUNTIF('2) Income'!$D$13:$D$32,"Every 4 Weeks")=0,0,SUMPRODUCT(--(IFERROR(MOD(A1415-'2) Income'!$F$13:$F$32,28),1)=0),--('2) Income'!$D$13:$D$32="Every 4 Weeks"),--('2) Income'!$F$13:$F$32&lt;=A1415),'2) Income'!$E$13:$E$32)))</f>
        <v/>
      </c>
      <c r="AG1415" s="8" t="str">
        <f>IF(A1415="","",IF(COUNTIF('2) Income'!$D$13:$D$32,"Monthly")=0,0,IF(B1415="N",SUMIFS('2) Income'!$E$13:$E$32,'2) Income'!$D$13:$D$32,"monthly",'2) Income'!$F$13:$F$32,"&lt;="&amp;$A1415,'2) Income'!$I$13:$I$32,DAY(A1415)),SUMIFS('2) Income'!$E$13:$E$32,'2) Income'!$D$13:$D$32,"monthly",'2) Income'!$F$13:$F$32,"&lt;="&amp;$A1415,'2) Income'!$I$13:$I$32,"&gt;="&amp;DAY(A1415)))))</f>
        <v/>
      </c>
      <c r="AH1415" s="8" t="str" cm="1">
        <f t="array" ref="AH1415">IF(A1415="","",IF(COUNTIF('2) Income'!$D$13:$D$32,"Yearly")=0,0,SUMPRODUCT(--('2) Income'!$D$13:$D$32="Yearly"),--('2) Income'!$F$13:$F$32&lt;=A1415),IF(B1415="N",--('2) Income'!$I$13:$I$32=DAY(A1415)),--('2) Income'!$I$13:$I$32&gt;=DAY(A1415))),--(IFERROR(MOD('2) Income'!$H$13:$H$32-MONTH(A1415)+12,12),1)=0),'2) Income'!$E$13:$E$32)))</f>
        <v/>
      </c>
      <c r="AI1415" s="8" t="str">
        <f>IF(A1415="","",IF(COUNTIF('2) Income'!$D$13:$D$32,"one-time")=0,0,SUMIFS('2) Income'!$E$13:$E$32,'2) Income'!$D$13:$D$32,"one-time",'2) Income'!$F$13:$F$32,"="&amp;$A1415)))</f>
        <v/>
      </c>
      <c r="AJ1415" s="9" t="str">
        <f t="shared" si="111"/>
        <v/>
      </c>
    </row>
    <row r="1416" spans="1:36">
      <c r="A1416" s="7" t="str">
        <f>IF(A1415="","",IF(A1415+1&lt;='1) Period'!$E$21,A1415+1,""))</f>
        <v/>
      </c>
      <c r="B1416" s="7" t="e">
        <f t="shared" si="112"/>
        <v>#VALUE!</v>
      </c>
      <c r="C1416" t="e">
        <f t="shared" si="113"/>
        <v>#VALUE!</v>
      </c>
      <c r="D1416" s="8" t="str">
        <f>IF(A1416="","",IF(TEXT(A1416,"dddd")='4) Happy Money'!$E$23,WAllowance,0))</f>
        <v/>
      </c>
      <c r="E1416" s="8" t="str">
        <f>IF(A1416="","",IF(B1416="N",SUMIF(TMonthly[Day of the Month],DAY(A1416),TMonthly[Amount]),SUMIF(TMonthly[Day of the Month],"&gt;="&amp;DAY(A1416),TMonthly[Amount])))</f>
        <v/>
      </c>
      <c r="F1416" s="8" t="str" cm="1">
        <f t="array" ref="F1416">IF(A1416="","",SUMPRODUCT(--(TYearly[Due Date]&lt;=A1416),IF(B1416="N",--(TYearly[Day]=DAY(A1416)),--(TYearly[Day]&gt;=DAY(A1416))),--(IFERROR(MOD(TYearly[Month]-MONTH(A1416)+12,12),1)=0),TYearly[Amount]))</f>
        <v/>
      </c>
      <c r="G1416" s="8" t="str">
        <f>IF(A1416="","",SUMIF(TOneTime[Due Date],A1416,TOneTime[Amount]))</f>
        <v/>
      </c>
      <c r="H1416" s="8" t="str" cm="1">
        <f t="array" ref="H1416">IF(A1416="","",IF(COUNTIF(TOther[Frequency],$H$1)=0,0,SUMPRODUCT(--(IFERROR(MOD(A1416-TOther[Start Date],7),1)=0),--(TOther[Frequency]=$H$1),--(TOther[Start Date]&lt;=A1416),--(TOther[End Date Calc]&gt;=A1416),TOther[Amount])))</f>
        <v/>
      </c>
      <c r="I1416" s="8" t="str" cm="1">
        <f t="array" ref="I1416">IF(A1416="","",IF(COUNTIF(TOther[Frequency],$I$1)=0,0,SUMPRODUCT(--(IFERROR(MOD(A1416-TOther[Start Date],14),1)=0),--(TOther[Frequency]=$I$1),--(TOther[Start Date]&lt;=A1416),--(TOther[End Date Calc]&gt;=A1416),TOther[Amount])))</f>
        <v/>
      </c>
      <c r="J1416" s="8" t="str">
        <f>IF(A1416="","",IF(COUNTIF(TOther[Frequency],$J$1)=0,0,IF(OR(DAY(A1416)=1,DAY(A1416)=15),SUMIFS(TOther[Amount],TOther[Frequency],$J$1,TOther[Start Date],"&lt;="&amp;$A1416,TOther[End Date Calc],"&gt;="&amp;A1416),0)))</f>
        <v/>
      </c>
      <c r="K1416" s="8" t="str">
        <f>IF(A1416="","",IF(COUNTIF(TOther[Frequency],$K$1)=0,0,IF(A1416=(A1416-DAY(A1416)+1+2*7-WEEKDAY(A1416-DAY(A1416)+8-4,1)),SUMIFS(TOther[Amount],TOther[Frequency],$K$1,TOther[Start Date],"&lt;="&amp;$A1416,TOther[End Date Calc],"&gt;="&amp;A1416),0)))</f>
        <v/>
      </c>
      <c r="L1416" s="8" t="str">
        <f>IF(A1416="","",IF(COUNTIF(TOther[Frequency],$L$1)=0,0,IF(A1416=(A1416-DAY(A1416)+1+3*7-WEEKDAY(A1416-DAY(A1416)+8-4,1)),SUMIFS(TOther[Amount],TOther[Frequency],$L$1,TOther[Start Date],"&lt;="&amp;$A1416,TOther[End Date Calc],"&gt;="&amp;A1416),0)))</f>
        <v/>
      </c>
      <c r="M1416" s="8" t="str">
        <f>IF(A1416="","",IF(COUNTIF(TOther[Frequency],$M$1)=0,0,IF(A1416=(A1416-DAY(A1416)+1+4*7-WEEKDAY(A1416-DAY(A1416)+8-4,1)),SUMIFS(TOther[Amount],TOther[Frequency],$M$1,TOther[Start Date],"&lt;="&amp;$A1416,TOther[End Date Calc],"&gt;="&amp;A1416),0)))</f>
        <v/>
      </c>
      <c r="N1416" s="8" t="str" cm="1">
        <f t="array" ref="N1416">IF(A1416="","",IF(COUNTIF(TOther[Frequency],$N$1)=0,0,SUMPRODUCT(--(IFERROR(MOD(A1416-TOther[Start Date],28),1)=0),--(TOther[Frequency]=$N$1),--(TOther[Start Date]&lt;=A1416),--(TOther[End Date Calc]&gt;=A1416),TOther[Amount])))</f>
        <v/>
      </c>
      <c r="O1416" s="8" t="str" cm="1">
        <f t="array" ref="O1416">IF(A1416="","",IF(COUNTIF(TOther[Frequency],$O$1)=0,0,SUMPRODUCT(--(IFERROR(MOD(A1416-TOther[Start Date],42),1)=0),--(TOther[Frequency]=$O$1),--(TOther[Start Date]&lt;=A1416),--(TOther[End Date Calc]&gt;=A1416),TOther[Amount])))</f>
        <v/>
      </c>
      <c r="P1416" s="8" t="str" cm="1">
        <f t="array" ref="P1416">IF(A1416="","",IF(COUNTIF(TOther[Frequency],$P$1)=0,0,SUMPRODUCT(--(IFERROR(MOD(A1416-TOther[Start Date],56),1)=0),--(TOther[Frequency]=$P$1),--(TOther[Start Date]&lt;=A1416),--(TOther[End Date Calc]&gt;=A1416),TOther[Amount])))</f>
        <v/>
      </c>
      <c r="Q1416" s="8" t="str">
        <f>IF(A1416="","",IF(COUNTIF(TOther[Frequency],$Q$1)=0,0,IF(B1416="N",SUMIFS(TOther[Amount],TOther[Frequency],$Q$1,TOther[Start Date],"&lt;="&amp;$A1416,TOther[End Date Calc],"&gt;="&amp;A1416,TOther[Start Day],DAY(A1416)),SUMIFS(TOther[Amount],TOther[Frequency],$Q$1,TOther[Start Date],"&lt;="&amp;$A1416,TOther[End Date Calc],"&gt;="&amp;A1416,TOther[Start Day],"&gt;="&amp;DAY(A1416)))))</f>
        <v/>
      </c>
      <c r="R1416" s="8" t="str" cm="1">
        <f t="array" ref="R1416">IF(A1416="","",IF(COUNTIF(TOther[Frequency],R$1)=0,0,SUMPRODUCT(--(TOther[Frequency]=R$1),--(TOther[Start Date]&lt;=A1416),--(TOther[End Date Calc]&gt;=A1416),IF(B1416="N",--(TOther[Start Day]=DAY(A1416)),--(TOther[Start Day]&gt;=DAY(A1416))),--(IFERROR(MOD(TOther[Start Month]-MONTH(A1416)+2,2),1)=0),TOther[Amount])))</f>
        <v/>
      </c>
      <c r="S1416" s="8" t="str" cm="1">
        <f t="array" ref="S1416">IF(A1416="","",IF(COUNTIF(TOther[Frequency],S$1)=0,0,SUMPRODUCT(--(TOther[Frequency]=S$1),--(TOther[Start Date]&lt;=A1416),--(TOther[End Date Calc]&gt;=A1416),IF(B1416="N",--(TOther[Start Day]=DAY(A1416)),--(TOther[Start Day]&gt;=DAY(A1416))),--(IFERROR(MOD(TOther[Start Month]-MONTH(A1416)+3,3),1)=0),TOther[Amount])))</f>
        <v/>
      </c>
      <c r="T1416" s="8" t="str" cm="1">
        <f t="array" ref="T1416">IF($A1416="","",IF(COUNTIF(TOther[Frequency],T$1)=0,0,SUMPRODUCT(--(TOther[Frequency]=T$1),--(TOther[Start Date]&lt;=$A1416),--(TOther[End Date Calc]&gt;=$A1416),IF($B1416="N",--(TOther[Start Day]=DAY($A1416)),--(TOther[Start Day]&gt;=DAY($A1416))),--(IFERROR(MOD(TOther[Start Month]-MONTH($A1416)+4,4),1)=0),TOther[Amount])))</f>
        <v/>
      </c>
      <c r="U1416" s="8" t="str" cm="1">
        <f t="array" ref="U1416">IF(A1416="","",IF(COUNTIF(TOther[Frequency],$U$1)=0,0,SUMPRODUCT(--(TOther[Frequency]=$U$1),--(TOther[Start Date]&lt;=A1416),--(TOther[End Date Calc]&gt;=A1416),IF(B1416="N",--(TOther[Start Day]=DAY(A1416)),--(TOther[Start Day]&gt;=DAY(A1416))),--(IFERROR(MOD(TOther[Start Month]-MONTH(A1416)+6,6),1)=0),TOther[Amount])))</f>
        <v/>
      </c>
      <c r="V1416" s="8" t="str" cm="1">
        <f t="array" ref="V1416">IF(A1416="","",IF(COUNTIF(TOther[Frequency],$V$1)=0,0,SUMPRODUCT(--(TOther[Frequency]=$V$1),--(TOther[Start Date]&lt;=A1416),--(TOther[End Date Calc]&gt;=A1416),IF(B1416="N",--(TOther[Start Day]=DAY(A1416)),--(TOther[Start Day]&gt;=DAY(A1416))),--(IFERROR(MOD(TOther[Start Month]-MONTH(A1416)+12,12),1)=0),TOther[Amount])))</f>
        <v/>
      </c>
      <c r="W1416" s="8" t="str">
        <f>IF(A1416="","",SUMIFS(TOther[Amount],TOther[Start Date],A1416,TOther[Frequency],$W$1))</f>
        <v/>
      </c>
      <c r="X1416" s="9" t="str">
        <f t="shared" si="110"/>
        <v/>
      </c>
      <c r="Y1416" s="9" t="str">
        <f t="shared" si="114"/>
        <v/>
      </c>
      <c r="Z1416" s="8" t="str" cm="1">
        <f t="array" ref="Z1416">IF(A1416="","",IF(COUNTIF('2) Income'!$D$13:$D$32,"Weekly")=0,0,SUMPRODUCT(--(IFERROR(MOD(A1416-'2) Income'!$F$13:$F$32,7),1)=0),--('2) Income'!$D$13:$D$32="Weekly"),--('2) Income'!$F$13:$F$32&lt;=A1416),'2) Income'!$E$13:$E$32)))</f>
        <v/>
      </c>
      <c r="AA1416" s="8" t="str" cm="1">
        <f t="array" ref="AA1416">IF(A1416="","",IF(COUNTIF('2) Income'!$D$13:$D$32,"Every Other Week")=0,0,SUMPRODUCT(--(IFERROR(MOD(A1416-'2) Income'!$F$13:$F$32,14),1)=0),--('2) Income'!$D$13:$D$32="Every Other Week"),--('2) Income'!$F$13:$F$32&lt;=A1416),'2) Income'!$E$13:$E$32)))</f>
        <v/>
      </c>
      <c r="AB1416" s="8" t="str">
        <f>IF(A1416="","",IF(COUNTIF('2) Income'!$D$13:$D$32,"1st and 15th")=0,0,IF(OR(DAY(A1416)=1,DAY(A1416)=15),SUMIFS('2) Income'!$E$13:$E$32,'2) Income'!$D$13:$D$32,"1st and 15th",'2) Income'!$F$13:$F$32,"&lt;="&amp;$A1416),0)))</f>
        <v/>
      </c>
      <c r="AC1416" s="8" t="str">
        <f>IF(A1416="","",IF(COUNTIF('2) Income'!$D$13:$D$32,"2nd Wednesday")=0,0,IF(A1416=(A1416-DAY(A1416)+1+2*7-WEEKDAY(A1416-DAY(A1416)+8-4,1)),SUMIFS('2) Income'!$E$13:$E$32,'2) Income'!$D$13:$D$32,"2nd Wednesday",'2) Income'!$F$13:$F$32,"&lt;="&amp;$A1416),0)))</f>
        <v/>
      </c>
      <c r="AD1416" s="8" t="str">
        <f>IF(A1416="","",IF(COUNTIF('2) Income'!$D$13:$D$32,"3rd Wednesday")=0,0,IF(A1416=(A1416-DAY(A1416)+1+3*7-WEEKDAY(A1416-DAY(A1416)+8-4,1)),SUMIFS('2) Income'!$E$13:$E$32,'2) Income'!$D$13:$D$32,"3rd Wednesday",'2) Income'!$F$13:$F$32,"&lt;="&amp;$A1416),0)))</f>
        <v/>
      </c>
      <c r="AE1416" s="8" t="str">
        <f>IF(A1416="","",IF(COUNTIF('2) Income'!$D$13:$D$32,"4th Wednesday")=0,0,IF(A1416=(A1416-DAY(A1416)+1+4*7-WEEKDAY(A1416-DAY(A1416)+8-4,1)),SUMIFS('2) Income'!$E$13:$E$32,'2) Income'!$D$13:$D$32,"4th Wednesday",'2) Income'!$F$13:$F$32,"&lt;="&amp;$A1416),0)))</f>
        <v/>
      </c>
      <c r="AF1416" s="8" t="str" cm="1">
        <f t="array" ref="AF1416">IF(A1416="","",IF(COUNTIF('2) Income'!$D$13:$D$32,"Every 4 Weeks")=0,0,SUMPRODUCT(--(IFERROR(MOD(A1416-'2) Income'!$F$13:$F$32,28),1)=0),--('2) Income'!$D$13:$D$32="Every 4 Weeks"),--('2) Income'!$F$13:$F$32&lt;=A1416),'2) Income'!$E$13:$E$32)))</f>
        <v/>
      </c>
      <c r="AG1416" s="8" t="str">
        <f>IF(A1416="","",IF(COUNTIF('2) Income'!$D$13:$D$32,"Monthly")=0,0,IF(B1416="N",SUMIFS('2) Income'!$E$13:$E$32,'2) Income'!$D$13:$D$32,"monthly",'2) Income'!$F$13:$F$32,"&lt;="&amp;$A1416,'2) Income'!$I$13:$I$32,DAY(A1416)),SUMIFS('2) Income'!$E$13:$E$32,'2) Income'!$D$13:$D$32,"monthly",'2) Income'!$F$13:$F$32,"&lt;="&amp;$A1416,'2) Income'!$I$13:$I$32,"&gt;="&amp;DAY(A1416)))))</f>
        <v/>
      </c>
      <c r="AH1416" s="8" t="str" cm="1">
        <f t="array" ref="AH1416">IF(A1416="","",IF(COUNTIF('2) Income'!$D$13:$D$32,"Yearly")=0,0,SUMPRODUCT(--('2) Income'!$D$13:$D$32="Yearly"),--('2) Income'!$F$13:$F$32&lt;=A1416),IF(B1416="N",--('2) Income'!$I$13:$I$32=DAY(A1416)),--('2) Income'!$I$13:$I$32&gt;=DAY(A1416))),--(IFERROR(MOD('2) Income'!$H$13:$H$32-MONTH(A1416)+12,12),1)=0),'2) Income'!$E$13:$E$32)))</f>
        <v/>
      </c>
      <c r="AI1416" s="8" t="str">
        <f>IF(A1416="","",IF(COUNTIF('2) Income'!$D$13:$D$32,"one-time")=0,0,SUMIFS('2) Income'!$E$13:$E$32,'2) Income'!$D$13:$D$32,"one-time",'2) Income'!$F$13:$F$32,"="&amp;$A1416)))</f>
        <v/>
      </c>
      <c r="AJ1416" s="9" t="str">
        <f t="shared" si="111"/>
        <v/>
      </c>
    </row>
    <row r="1417" spans="1:36">
      <c r="A1417" s="7" t="str">
        <f>IF(A1416="","",IF(A1416+1&lt;='1) Period'!$E$21,A1416+1,""))</f>
        <v/>
      </c>
      <c r="B1417" s="7" t="e">
        <f t="shared" si="112"/>
        <v>#VALUE!</v>
      </c>
      <c r="C1417" t="e">
        <f t="shared" si="113"/>
        <v>#VALUE!</v>
      </c>
      <c r="D1417" s="8" t="str">
        <f>IF(A1417="","",IF(TEXT(A1417,"dddd")='4) Happy Money'!$E$23,WAllowance,0))</f>
        <v/>
      </c>
      <c r="E1417" s="8" t="str">
        <f>IF(A1417="","",IF(B1417="N",SUMIF(TMonthly[Day of the Month],DAY(A1417),TMonthly[Amount]),SUMIF(TMonthly[Day of the Month],"&gt;="&amp;DAY(A1417),TMonthly[Amount])))</f>
        <v/>
      </c>
      <c r="F1417" s="8" t="str" cm="1">
        <f t="array" ref="F1417">IF(A1417="","",SUMPRODUCT(--(TYearly[Due Date]&lt;=A1417),IF(B1417="N",--(TYearly[Day]=DAY(A1417)),--(TYearly[Day]&gt;=DAY(A1417))),--(IFERROR(MOD(TYearly[Month]-MONTH(A1417)+12,12),1)=0),TYearly[Amount]))</f>
        <v/>
      </c>
      <c r="G1417" s="8" t="str">
        <f>IF(A1417="","",SUMIF(TOneTime[Due Date],A1417,TOneTime[Amount]))</f>
        <v/>
      </c>
      <c r="H1417" s="8" t="str" cm="1">
        <f t="array" ref="H1417">IF(A1417="","",IF(COUNTIF(TOther[Frequency],$H$1)=0,0,SUMPRODUCT(--(IFERROR(MOD(A1417-TOther[Start Date],7),1)=0),--(TOther[Frequency]=$H$1),--(TOther[Start Date]&lt;=A1417),--(TOther[End Date Calc]&gt;=A1417),TOther[Amount])))</f>
        <v/>
      </c>
      <c r="I1417" s="8" t="str" cm="1">
        <f t="array" ref="I1417">IF(A1417="","",IF(COUNTIF(TOther[Frequency],$I$1)=0,0,SUMPRODUCT(--(IFERROR(MOD(A1417-TOther[Start Date],14),1)=0),--(TOther[Frequency]=$I$1),--(TOther[Start Date]&lt;=A1417),--(TOther[End Date Calc]&gt;=A1417),TOther[Amount])))</f>
        <v/>
      </c>
      <c r="J1417" s="8" t="str">
        <f>IF(A1417="","",IF(COUNTIF(TOther[Frequency],$J$1)=0,0,IF(OR(DAY(A1417)=1,DAY(A1417)=15),SUMIFS(TOther[Amount],TOther[Frequency],$J$1,TOther[Start Date],"&lt;="&amp;$A1417,TOther[End Date Calc],"&gt;="&amp;A1417),0)))</f>
        <v/>
      </c>
      <c r="K1417" s="8" t="str">
        <f>IF(A1417="","",IF(COUNTIF(TOther[Frequency],$K$1)=0,0,IF(A1417=(A1417-DAY(A1417)+1+2*7-WEEKDAY(A1417-DAY(A1417)+8-4,1)),SUMIFS(TOther[Amount],TOther[Frequency],$K$1,TOther[Start Date],"&lt;="&amp;$A1417,TOther[End Date Calc],"&gt;="&amp;A1417),0)))</f>
        <v/>
      </c>
      <c r="L1417" s="8" t="str">
        <f>IF(A1417="","",IF(COUNTIF(TOther[Frequency],$L$1)=0,0,IF(A1417=(A1417-DAY(A1417)+1+3*7-WEEKDAY(A1417-DAY(A1417)+8-4,1)),SUMIFS(TOther[Amount],TOther[Frequency],$L$1,TOther[Start Date],"&lt;="&amp;$A1417,TOther[End Date Calc],"&gt;="&amp;A1417),0)))</f>
        <v/>
      </c>
      <c r="M1417" s="8" t="str">
        <f>IF(A1417="","",IF(COUNTIF(TOther[Frequency],$M$1)=0,0,IF(A1417=(A1417-DAY(A1417)+1+4*7-WEEKDAY(A1417-DAY(A1417)+8-4,1)),SUMIFS(TOther[Amount],TOther[Frequency],$M$1,TOther[Start Date],"&lt;="&amp;$A1417,TOther[End Date Calc],"&gt;="&amp;A1417),0)))</f>
        <v/>
      </c>
      <c r="N1417" s="8" t="str" cm="1">
        <f t="array" ref="N1417">IF(A1417="","",IF(COUNTIF(TOther[Frequency],$N$1)=0,0,SUMPRODUCT(--(IFERROR(MOD(A1417-TOther[Start Date],28),1)=0),--(TOther[Frequency]=$N$1),--(TOther[Start Date]&lt;=A1417),--(TOther[End Date Calc]&gt;=A1417),TOther[Amount])))</f>
        <v/>
      </c>
      <c r="O1417" s="8" t="str" cm="1">
        <f t="array" ref="O1417">IF(A1417="","",IF(COUNTIF(TOther[Frequency],$O$1)=0,0,SUMPRODUCT(--(IFERROR(MOD(A1417-TOther[Start Date],42),1)=0),--(TOther[Frequency]=$O$1),--(TOther[Start Date]&lt;=A1417),--(TOther[End Date Calc]&gt;=A1417),TOther[Amount])))</f>
        <v/>
      </c>
      <c r="P1417" s="8" t="str" cm="1">
        <f t="array" ref="P1417">IF(A1417="","",IF(COUNTIF(TOther[Frequency],$P$1)=0,0,SUMPRODUCT(--(IFERROR(MOD(A1417-TOther[Start Date],56),1)=0),--(TOther[Frequency]=$P$1),--(TOther[Start Date]&lt;=A1417),--(TOther[End Date Calc]&gt;=A1417),TOther[Amount])))</f>
        <v/>
      </c>
      <c r="Q1417" s="8" t="str">
        <f>IF(A1417="","",IF(COUNTIF(TOther[Frequency],$Q$1)=0,0,IF(B1417="N",SUMIFS(TOther[Amount],TOther[Frequency],$Q$1,TOther[Start Date],"&lt;="&amp;$A1417,TOther[End Date Calc],"&gt;="&amp;A1417,TOther[Start Day],DAY(A1417)),SUMIFS(TOther[Amount],TOther[Frequency],$Q$1,TOther[Start Date],"&lt;="&amp;$A1417,TOther[End Date Calc],"&gt;="&amp;A1417,TOther[Start Day],"&gt;="&amp;DAY(A1417)))))</f>
        <v/>
      </c>
      <c r="R1417" s="8" t="str" cm="1">
        <f t="array" ref="R1417">IF(A1417="","",IF(COUNTIF(TOther[Frequency],R$1)=0,0,SUMPRODUCT(--(TOther[Frequency]=R$1),--(TOther[Start Date]&lt;=A1417),--(TOther[End Date Calc]&gt;=A1417),IF(B1417="N",--(TOther[Start Day]=DAY(A1417)),--(TOther[Start Day]&gt;=DAY(A1417))),--(IFERROR(MOD(TOther[Start Month]-MONTH(A1417)+2,2),1)=0),TOther[Amount])))</f>
        <v/>
      </c>
      <c r="S1417" s="8" t="str" cm="1">
        <f t="array" ref="S1417">IF(A1417="","",IF(COUNTIF(TOther[Frequency],S$1)=0,0,SUMPRODUCT(--(TOther[Frequency]=S$1),--(TOther[Start Date]&lt;=A1417),--(TOther[End Date Calc]&gt;=A1417),IF(B1417="N",--(TOther[Start Day]=DAY(A1417)),--(TOther[Start Day]&gt;=DAY(A1417))),--(IFERROR(MOD(TOther[Start Month]-MONTH(A1417)+3,3),1)=0),TOther[Amount])))</f>
        <v/>
      </c>
      <c r="T1417" s="8" t="str" cm="1">
        <f t="array" ref="T1417">IF($A1417="","",IF(COUNTIF(TOther[Frequency],T$1)=0,0,SUMPRODUCT(--(TOther[Frequency]=T$1),--(TOther[Start Date]&lt;=$A1417),--(TOther[End Date Calc]&gt;=$A1417),IF($B1417="N",--(TOther[Start Day]=DAY($A1417)),--(TOther[Start Day]&gt;=DAY($A1417))),--(IFERROR(MOD(TOther[Start Month]-MONTH($A1417)+4,4),1)=0),TOther[Amount])))</f>
        <v/>
      </c>
      <c r="U1417" s="8" t="str" cm="1">
        <f t="array" ref="U1417">IF(A1417="","",IF(COUNTIF(TOther[Frequency],$U$1)=0,0,SUMPRODUCT(--(TOther[Frequency]=$U$1),--(TOther[Start Date]&lt;=A1417),--(TOther[End Date Calc]&gt;=A1417),IF(B1417="N",--(TOther[Start Day]=DAY(A1417)),--(TOther[Start Day]&gt;=DAY(A1417))),--(IFERROR(MOD(TOther[Start Month]-MONTH(A1417)+6,6),1)=0),TOther[Amount])))</f>
        <v/>
      </c>
      <c r="V1417" s="8" t="str" cm="1">
        <f t="array" ref="V1417">IF(A1417="","",IF(COUNTIF(TOther[Frequency],$V$1)=0,0,SUMPRODUCT(--(TOther[Frequency]=$V$1),--(TOther[Start Date]&lt;=A1417),--(TOther[End Date Calc]&gt;=A1417),IF(B1417="N",--(TOther[Start Day]=DAY(A1417)),--(TOther[Start Day]&gt;=DAY(A1417))),--(IFERROR(MOD(TOther[Start Month]-MONTH(A1417)+12,12),1)=0),TOther[Amount])))</f>
        <v/>
      </c>
      <c r="W1417" s="8" t="str">
        <f>IF(A1417="","",SUMIFS(TOther[Amount],TOther[Start Date],A1417,TOther[Frequency],$W$1))</f>
        <v/>
      </c>
      <c r="X1417" s="9" t="str">
        <f t="shared" si="110"/>
        <v/>
      </c>
      <c r="Y1417" s="9" t="str">
        <f t="shared" si="114"/>
        <v/>
      </c>
      <c r="Z1417" s="8" t="str" cm="1">
        <f t="array" ref="Z1417">IF(A1417="","",IF(COUNTIF('2) Income'!$D$13:$D$32,"Weekly")=0,0,SUMPRODUCT(--(IFERROR(MOD(A1417-'2) Income'!$F$13:$F$32,7),1)=0),--('2) Income'!$D$13:$D$32="Weekly"),--('2) Income'!$F$13:$F$32&lt;=A1417),'2) Income'!$E$13:$E$32)))</f>
        <v/>
      </c>
      <c r="AA1417" s="8" t="str" cm="1">
        <f t="array" ref="AA1417">IF(A1417="","",IF(COUNTIF('2) Income'!$D$13:$D$32,"Every Other Week")=0,0,SUMPRODUCT(--(IFERROR(MOD(A1417-'2) Income'!$F$13:$F$32,14),1)=0),--('2) Income'!$D$13:$D$32="Every Other Week"),--('2) Income'!$F$13:$F$32&lt;=A1417),'2) Income'!$E$13:$E$32)))</f>
        <v/>
      </c>
      <c r="AB1417" s="8" t="str">
        <f>IF(A1417="","",IF(COUNTIF('2) Income'!$D$13:$D$32,"1st and 15th")=0,0,IF(OR(DAY(A1417)=1,DAY(A1417)=15),SUMIFS('2) Income'!$E$13:$E$32,'2) Income'!$D$13:$D$32,"1st and 15th",'2) Income'!$F$13:$F$32,"&lt;="&amp;$A1417),0)))</f>
        <v/>
      </c>
      <c r="AC1417" s="8" t="str">
        <f>IF(A1417="","",IF(COUNTIF('2) Income'!$D$13:$D$32,"2nd Wednesday")=0,0,IF(A1417=(A1417-DAY(A1417)+1+2*7-WEEKDAY(A1417-DAY(A1417)+8-4,1)),SUMIFS('2) Income'!$E$13:$E$32,'2) Income'!$D$13:$D$32,"2nd Wednesday",'2) Income'!$F$13:$F$32,"&lt;="&amp;$A1417),0)))</f>
        <v/>
      </c>
      <c r="AD1417" s="8" t="str">
        <f>IF(A1417="","",IF(COUNTIF('2) Income'!$D$13:$D$32,"3rd Wednesday")=0,0,IF(A1417=(A1417-DAY(A1417)+1+3*7-WEEKDAY(A1417-DAY(A1417)+8-4,1)),SUMIFS('2) Income'!$E$13:$E$32,'2) Income'!$D$13:$D$32,"3rd Wednesday",'2) Income'!$F$13:$F$32,"&lt;="&amp;$A1417),0)))</f>
        <v/>
      </c>
      <c r="AE1417" s="8" t="str">
        <f>IF(A1417="","",IF(COUNTIF('2) Income'!$D$13:$D$32,"4th Wednesday")=0,0,IF(A1417=(A1417-DAY(A1417)+1+4*7-WEEKDAY(A1417-DAY(A1417)+8-4,1)),SUMIFS('2) Income'!$E$13:$E$32,'2) Income'!$D$13:$D$32,"4th Wednesday",'2) Income'!$F$13:$F$32,"&lt;="&amp;$A1417),0)))</f>
        <v/>
      </c>
      <c r="AF1417" s="8" t="str" cm="1">
        <f t="array" ref="AF1417">IF(A1417="","",IF(COUNTIF('2) Income'!$D$13:$D$32,"Every 4 Weeks")=0,0,SUMPRODUCT(--(IFERROR(MOD(A1417-'2) Income'!$F$13:$F$32,28),1)=0),--('2) Income'!$D$13:$D$32="Every 4 Weeks"),--('2) Income'!$F$13:$F$32&lt;=A1417),'2) Income'!$E$13:$E$32)))</f>
        <v/>
      </c>
      <c r="AG1417" s="8" t="str">
        <f>IF(A1417="","",IF(COUNTIF('2) Income'!$D$13:$D$32,"Monthly")=0,0,IF(B1417="N",SUMIFS('2) Income'!$E$13:$E$32,'2) Income'!$D$13:$D$32,"monthly",'2) Income'!$F$13:$F$32,"&lt;="&amp;$A1417,'2) Income'!$I$13:$I$32,DAY(A1417)),SUMIFS('2) Income'!$E$13:$E$32,'2) Income'!$D$13:$D$32,"monthly",'2) Income'!$F$13:$F$32,"&lt;="&amp;$A1417,'2) Income'!$I$13:$I$32,"&gt;="&amp;DAY(A1417)))))</f>
        <v/>
      </c>
      <c r="AH1417" s="8" t="str" cm="1">
        <f t="array" ref="AH1417">IF(A1417="","",IF(COUNTIF('2) Income'!$D$13:$D$32,"Yearly")=0,0,SUMPRODUCT(--('2) Income'!$D$13:$D$32="Yearly"),--('2) Income'!$F$13:$F$32&lt;=A1417),IF(B1417="N",--('2) Income'!$I$13:$I$32=DAY(A1417)),--('2) Income'!$I$13:$I$32&gt;=DAY(A1417))),--(IFERROR(MOD('2) Income'!$H$13:$H$32-MONTH(A1417)+12,12),1)=0),'2) Income'!$E$13:$E$32)))</f>
        <v/>
      </c>
      <c r="AI1417" s="8" t="str">
        <f>IF(A1417="","",IF(COUNTIF('2) Income'!$D$13:$D$32,"one-time")=0,0,SUMIFS('2) Income'!$E$13:$E$32,'2) Income'!$D$13:$D$32,"one-time",'2) Income'!$F$13:$F$32,"="&amp;$A1417)))</f>
        <v/>
      </c>
      <c r="AJ1417" s="9" t="str">
        <f t="shared" si="111"/>
        <v/>
      </c>
    </row>
    <row r="1418" spans="1:36">
      <c r="A1418" s="7" t="str">
        <f>IF(A1417="","",IF(A1417+1&lt;='1) Period'!$E$21,A1417+1,""))</f>
        <v/>
      </c>
      <c r="B1418" s="7" t="e">
        <f t="shared" si="112"/>
        <v>#VALUE!</v>
      </c>
      <c r="C1418" t="e">
        <f t="shared" si="113"/>
        <v>#VALUE!</v>
      </c>
      <c r="D1418" s="8" t="str">
        <f>IF(A1418="","",IF(TEXT(A1418,"dddd")='4) Happy Money'!$E$23,WAllowance,0))</f>
        <v/>
      </c>
      <c r="E1418" s="8" t="str">
        <f>IF(A1418="","",IF(B1418="N",SUMIF(TMonthly[Day of the Month],DAY(A1418),TMonthly[Amount]),SUMIF(TMonthly[Day of the Month],"&gt;="&amp;DAY(A1418),TMonthly[Amount])))</f>
        <v/>
      </c>
      <c r="F1418" s="8" t="str" cm="1">
        <f t="array" ref="F1418">IF(A1418="","",SUMPRODUCT(--(TYearly[Due Date]&lt;=A1418),IF(B1418="N",--(TYearly[Day]=DAY(A1418)),--(TYearly[Day]&gt;=DAY(A1418))),--(IFERROR(MOD(TYearly[Month]-MONTH(A1418)+12,12),1)=0),TYearly[Amount]))</f>
        <v/>
      </c>
      <c r="G1418" s="8" t="str">
        <f>IF(A1418="","",SUMIF(TOneTime[Due Date],A1418,TOneTime[Amount]))</f>
        <v/>
      </c>
      <c r="H1418" s="8" t="str" cm="1">
        <f t="array" ref="H1418">IF(A1418="","",IF(COUNTIF(TOther[Frequency],$H$1)=0,0,SUMPRODUCT(--(IFERROR(MOD(A1418-TOther[Start Date],7),1)=0),--(TOther[Frequency]=$H$1),--(TOther[Start Date]&lt;=A1418),--(TOther[End Date Calc]&gt;=A1418),TOther[Amount])))</f>
        <v/>
      </c>
      <c r="I1418" s="8" t="str" cm="1">
        <f t="array" ref="I1418">IF(A1418="","",IF(COUNTIF(TOther[Frequency],$I$1)=0,0,SUMPRODUCT(--(IFERROR(MOD(A1418-TOther[Start Date],14),1)=0),--(TOther[Frequency]=$I$1),--(TOther[Start Date]&lt;=A1418),--(TOther[End Date Calc]&gt;=A1418),TOther[Amount])))</f>
        <v/>
      </c>
      <c r="J1418" s="8" t="str">
        <f>IF(A1418="","",IF(COUNTIF(TOther[Frequency],$J$1)=0,0,IF(OR(DAY(A1418)=1,DAY(A1418)=15),SUMIFS(TOther[Amount],TOther[Frequency],$J$1,TOther[Start Date],"&lt;="&amp;$A1418,TOther[End Date Calc],"&gt;="&amp;A1418),0)))</f>
        <v/>
      </c>
      <c r="K1418" s="8" t="str">
        <f>IF(A1418="","",IF(COUNTIF(TOther[Frequency],$K$1)=0,0,IF(A1418=(A1418-DAY(A1418)+1+2*7-WEEKDAY(A1418-DAY(A1418)+8-4,1)),SUMIFS(TOther[Amount],TOther[Frequency],$K$1,TOther[Start Date],"&lt;="&amp;$A1418,TOther[End Date Calc],"&gt;="&amp;A1418),0)))</f>
        <v/>
      </c>
      <c r="L1418" s="8" t="str">
        <f>IF(A1418="","",IF(COUNTIF(TOther[Frequency],$L$1)=0,0,IF(A1418=(A1418-DAY(A1418)+1+3*7-WEEKDAY(A1418-DAY(A1418)+8-4,1)),SUMIFS(TOther[Amount],TOther[Frequency],$L$1,TOther[Start Date],"&lt;="&amp;$A1418,TOther[End Date Calc],"&gt;="&amp;A1418),0)))</f>
        <v/>
      </c>
      <c r="M1418" s="8" t="str">
        <f>IF(A1418="","",IF(COUNTIF(TOther[Frequency],$M$1)=0,0,IF(A1418=(A1418-DAY(A1418)+1+4*7-WEEKDAY(A1418-DAY(A1418)+8-4,1)),SUMIFS(TOther[Amount],TOther[Frequency],$M$1,TOther[Start Date],"&lt;="&amp;$A1418,TOther[End Date Calc],"&gt;="&amp;A1418),0)))</f>
        <v/>
      </c>
      <c r="N1418" s="8" t="str" cm="1">
        <f t="array" ref="N1418">IF(A1418="","",IF(COUNTIF(TOther[Frequency],$N$1)=0,0,SUMPRODUCT(--(IFERROR(MOD(A1418-TOther[Start Date],28),1)=0),--(TOther[Frequency]=$N$1),--(TOther[Start Date]&lt;=A1418),--(TOther[End Date Calc]&gt;=A1418),TOther[Amount])))</f>
        <v/>
      </c>
      <c r="O1418" s="8" t="str" cm="1">
        <f t="array" ref="O1418">IF(A1418="","",IF(COUNTIF(TOther[Frequency],$O$1)=0,0,SUMPRODUCT(--(IFERROR(MOD(A1418-TOther[Start Date],42),1)=0),--(TOther[Frequency]=$O$1),--(TOther[Start Date]&lt;=A1418),--(TOther[End Date Calc]&gt;=A1418),TOther[Amount])))</f>
        <v/>
      </c>
      <c r="P1418" s="8" t="str" cm="1">
        <f t="array" ref="P1418">IF(A1418="","",IF(COUNTIF(TOther[Frequency],$P$1)=0,0,SUMPRODUCT(--(IFERROR(MOD(A1418-TOther[Start Date],56),1)=0),--(TOther[Frequency]=$P$1),--(TOther[Start Date]&lt;=A1418),--(TOther[End Date Calc]&gt;=A1418),TOther[Amount])))</f>
        <v/>
      </c>
      <c r="Q1418" s="8" t="str">
        <f>IF(A1418="","",IF(COUNTIF(TOther[Frequency],$Q$1)=0,0,IF(B1418="N",SUMIFS(TOther[Amount],TOther[Frequency],$Q$1,TOther[Start Date],"&lt;="&amp;$A1418,TOther[End Date Calc],"&gt;="&amp;A1418,TOther[Start Day],DAY(A1418)),SUMIFS(TOther[Amount],TOther[Frequency],$Q$1,TOther[Start Date],"&lt;="&amp;$A1418,TOther[End Date Calc],"&gt;="&amp;A1418,TOther[Start Day],"&gt;="&amp;DAY(A1418)))))</f>
        <v/>
      </c>
      <c r="R1418" s="8" t="str" cm="1">
        <f t="array" ref="R1418">IF(A1418="","",IF(COUNTIF(TOther[Frequency],R$1)=0,0,SUMPRODUCT(--(TOther[Frequency]=R$1),--(TOther[Start Date]&lt;=A1418),--(TOther[End Date Calc]&gt;=A1418),IF(B1418="N",--(TOther[Start Day]=DAY(A1418)),--(TOther[Start Day]&gt;=DAY(A1418))),--(IFERROR(MOD(TOther[Start Month]-MONTH(A1418)+2,2),1)=0),TOther[Amount])))</f>
        <v/>
      </c>
      <c r="S1418" s="8" t="str" cm="1">
        <f t="array" ref="S1418">IF(A1418="","",IF(COUNTIF(TOther[Frequency],S$1)=0,0,SUMPRODUCT(--(TOther[Frequency]=S$1),--(TOther[Start Date]&lt;=A1418),--(TOther[End Date Calc]&gt;=A1418),IF(B1418="N",--(TOther[Start Day]=DAY(A1418)),--(TOther[Start Day]&gt;=DAY(A1418))),--(IFERROR(MOD(TOther[Start Month]-MONTH(A1418)+3,3),1)=0),TOther[Amount])))</f>
        <v/>
      </c>
      <c r="T1418" s="8" t="str" cm="1">
        <f t="array" ref="T1418">IF($A1418="","",IF(COUNTIF(TOther[Frequency],T$1)=0,0,SUMPRODUCT(--(TOther[Frequency]=T$1),--(TOther[Start Date]&lt;=$A1418),--(TOther[End Date Calc]&gt;=$A1418),IF($B1418="N",--(TOther[Start Day]=DAY($A1418)),--(TOther[Start Day]&gt;=DAY($A1418))),--(IFERROR(MOD(TOther[Start Month]-MONTH($A1418)+4,4),1)=0),TOther[Amount])))</f>
        <v/>
      </c>
      <c r="U1418" s="8" t="str" cm="1">
        <f t="array" ref="U1418">IF(A1418="","",IF(COUNTIF(TOther[Frequency],$U$1)=0,0,SUMPRODUCT(--(TOther[Frequency]=$U$1),--(TOther[Start Date]&lt;=A1418),--(TOther[End Date Calc]&gt;=A1418),IF(B1418="N",--(TOther[Start Day]=DAY(A1418)),--(TOther[Start Day]&gt;=DAY(A1418))),--(IFERROR(MOD(TOther[Start Month]-MONTH(A1418)+6,6),1)=0),TOther[Amount])))</f>
        <v/>
      </c>
      <c r="V1418" s="8" t="str" cm="1">
        <f t="array" ref="V1418">IF(A1418="","",IF(COUNTIF(TOther[Frequency],$V$1)=0,0,SUMPRODUCT(--(TOther[Frequency]=$V$1),--(TOther[Start Date]&lt;=A1418),--(TOther[End Date Calc]&gt;=A1418),IF(B1418="N",--(TOther[Start Day]=DAY(A1418)),--(TOther[Start Day]&gt;=DAY(A1418))),--(IFERROR(MOD(TOther[Start Month]-MONTH(A1418)+12,12),1)=0),TOther[Amount])))</f>
        <v/>
      </c>
      <c r="W1418" s="8" t="str">
        <f>IF(A1418="","",SUMIFS(TOther[Amount],TOther[Start Date],A1418,TOther[Frequency],$W$1))</f>
        <v/>
      </c>
      <c r="X1418" s="9" t="str">
        <f t="shared" si="110"/>
        <v/>
      </c>
      <c r="Y1418" s="9" t="str">
        <f t="shared" si="114"/>
        <v/>
      </c>
      <c r="Z1418" s="8" t="str" cm="1">
        <f t="array" ref="Z1418">IF(A1418="","",IF(COUNTIF('2) Income'!$D$13:$D$32,"Weekly")=0,0,SUMPRODUCT(--(IFERROR(MOD(A1418-'2) Income'!$F$13:$F$32,7),1)=0),--('2) Income'!$D$13:$D$32="Weekly"),--('2) Income'!$F$13:$F$32&lt;=A1418),'2) Income'!$E$13:$E$32)))</f>
        <v/>
      </c>
      <c r="AA1418" s="8" t="str" cm="1">
        <f t="array" ref="AA1418">IF(A1418="","",IF(COUNTIF('2) Income'!$D$13:$D$32,"Every Other Week")=0,0,SUMPRODUCT(--(IFERROR(MOD(A1418-'2) Income'!$F$13:$F$32,14),1)=0),--('2) Income'!$D$13:$D$32="Every Other Week"),--('2) Income'!$F$13:$F$32&lt;=A1418),'2) Income'!$E$13:$E$32)))</f>
        <v/>
      </c>
      <c r="AB1418" s="8" t="str">
        <f>IF(A1418="","",IF(COUNTIF('2) Income'!$D$13:$D$32,"1st and 15th")=0,0,IF(OR(DAY(A1418)=1,DAY(A1418)=15),SUMIFS('2) Income'!$E$13:$E$32,'2) Income'!$D$13:$D$32,"1st and 15th",'2) Income'!$F$13:$F$32,"&lt;="&amp;$A1418),0)))</f>
        <v/>
      </c>
      <c r="AC1418" s="8" t="str">
        <f>IF(A1418="","",IF(COUNTIF('2) Income'!$D$13:$D$32,"2nd Wednesday")=0,0,IF(A1418=(A1418-DAY(A1418)+1+2*7-WEEKDAY(A1418-DAY(A1418)+8-4,1)),SUMIFS('2) Income'!$E$13:$E$32,'2) Income'!$D$13:$D$32,"2nd Wednesday",'2) Income'!$F$13:$F$32,"&lt;="&amp;$A1418),0)))</f>
        <v/>
      </c>
      <c r="AD1418" s="8" t="str">
        <f>IF(A1418="","",IF(COUNTIF('2) Income'!$D$13:$D$32,"3rd Wednesday")=0,0,IF(A1418=(A1418-DAY(A1418)+1+3*7-WEEKDAY(A1418-DAY(A1418)+8-4,1)),SUMIFS('2) Income'!$E$13:$E$32,'2) Income'!$D$13:$D$32,"3rd Wednesday",'2) Income'!$F$13:$F$32,"&lt;="&amp;$A1418),0)))</f>
        <v/>
      </c>
      <c r="AE1418" s="8" t="str">
        <f>IF(A1418="","",IF(COUNTIF('2) Income'!$D$13:$D$32,"4th Wednesday")=0,0,IF(A1418=(A1418-DAY(A1418)+1+4*7-WEEKDAY(A1418-DAY(A1418)+8-4,1)),SUMIFS('2) Income'!$E$13:$E$32,'2) Income'!$D$13:$D$32,"4th Wednesday",'2) Income'!$F$13:$F$32,"&lt;="&amp;$A1418),0)))</f>
        <v/>
      </c>
      <c r="AF1418" s="8" t="str" cm="1">
        <f t="array" ref="AF1418">IF(A1418="","",IF(COUNTIF('2) Income'!$D$13:$D$32,"Every 4 Weeks")=0,0,SUMPRODUCT(--(IFERROR(MOD(A1418-'2) Income'!$F$13:$F$32,28),1)=0),--('2) Income'!$D$13:$D$32="Every 4 Weeks"),--('2) Income'!$F$13:$F$32&lt;=A1418),'2) Income'!$E$13:$E$32)))</f>
        <v/>
      </c>
      <c r="AG1418" s="8" t="str">
        <f>IF(A1418="","",IF(COUNTIF('2) Income'!$D$13:$D$32,"Monthly")=0,0,IF(B1418="N",SUMIFS('2) Income'!$E$13:$E$32,'2) Income'!$D$13:$D$32,"monthly",'2) Income'!$F$13:$F$32,"&lt;="&amp;$A1418,'2) Income'!$I$13:$I$32,DAY(A1418)),SUMIFS('2) Income'!$E$13:$E$32,'2) Income'!$D$13:$D$32,"monthly",'2) Income'!$F$13:$F$32,"&lt;="&amp;$A1418,'2) Income'!$I$13:$I$32,"&gt;="&amp;DAY(A1418)))))</f>
        <v/>
      </c>
      <c r="AH1418" s="8" t="str" cm="1">
        <f t="array" ref="AH1418">IF(A1418="","",IF(COUNTIF('2) Income'!$D$13:$D$32,"Yearly")=0,0,SUMPRODUCT(--('2) Income'!$D$13:$D$32="Yearly"),--('2) Income'!$F$13:$F$32&lt;=A1418),IF(B1418="N",--('2) Income'!$I$13:$I$32=DAY(A1418)),--('2) Income'!$I$13:$I$32&gt;=DAY(A1418))),--(IFERROR(MOD('2) Income'!$H$13:$H$32-MONTH(A1418)+12,12),1)=0),'2) Income'!$E$13:$E$32)))</f>
        <v/>
      </c>
      <c r="AI1418" s="8" t="str">
        <f>IF(A1418="","",IF(COUNTIF('2) Income'!$D$13:$D$32,"one-time")=0,0,SUMIFS('2) Income'!$E$13:$E$32,'2) Income'!$D$13:$D$32,"one-time",'2) Income'!$F$13:$F$32,"="&amp;$A1418)))</f>
        <v/>
      </c>
      <c r="AJ1418" s="9" t="str">
        <f t="shared" si="111"/>
        <v/>
      </c>
    </row>
    <row r="1419" spans="1:36">
      <c r="A1419" s="7" t="str">
        <f>IF(A1418="","",IF(A1418+1&lt;='1) Period'!$E$21,A1418+1,""))</f>
        <v/>
      </c>
      <c r="B1419" s="7" t="e">
        <f t="shared" si="112"/>
        <v>#VALUE!</v>
      </c>
      <c r="C1419" t="e">
        <f t="shared" si="113"/>
        <v>#VALUE!</v>
      </c>
      <c r="D1419" s="8" t="str">
        <f>IF(A1419="","",IF(TEXT(A1419,"dddd")='4) Happy Money'!$E$23,WAllowance,0))</f>
        <v/>
      </c>
      <c r="E1419" s="8" t="str">
        <f>IF(A1419="","",IF(B1419="N",SUMIF(TMonthly[Day of the Month],DAY(A1419),TMonthly[Amount]),SUMIF(TMonthly[Day of the Month],"&gt;="&amp;DAY(A1419),TMonthly[Amount])))</f>
        <v/>
      </c>
      <c r="F1419" s="8" t="str" cm="1">
        <f t="array" ref="F1419">IF(A1419="","",SUMPRODUCT(--(TYearly[Due Date]&lt;=A1419),IF(B1419="N",--(TYearly[Day]=DAY(A1419)),--(TYearly[Day]&gt;=DAY(A1419))),--(IFERROR(MOD(TYearly[Month]-MONTH(A1419)+12,12),1)=0),TYearly[Amount]))</f>
        <v/>
      </c>
      <c r="G1419" s="8" t="str">
        <f>IF(A1419="","",SUMIF(TOneTime[Due Date],A1419,TOneTime[Amount]))</f>
        <v/>
      </c>
      <c r="H1419" s="8" t="str" cm="1">
        <f t="array" ref="H1419">IF(A1419="","",IF(COUNTIF(TOther[Frequency],$H$1)=0,0,SUMPRODUCT(--(IFERROR(MOD(A1419-TOther[Start Date],7),1)=0),--(TOther[Frequency]=$H$1),--(TOther[Start Date]&lt;=A1419),--(TOther[End Date Calc]&gt;=A1419),TOther[Amount])))</f>
        <v/>
      </c>
      <c r="I1419" s="8" t="str" cm="1">
        <f t="array" ref="I1419">IF(A1419="","",IF(COUNTIF(TOther[Frequency],$I$1)=0,0,SUMPRODUCT(--(IFERROR(MOD(A1419-TOther[Start Date],14),1)=0),--(TOther[Frequency]=$I$1),--(TOther[Start Date]&lt;=A1419),--(TOther[End Date Calc]&gt;=A1419),TOther[Amount])))</f>
        <v/>
      </c>
      <c r="J1419" s="8" t="str">
        <f>IF(A1419="","",IF(COUNTIF(TOther[Frequency],$J$1)=0,0,IF(OR(DAY(A1419)=1,DAY(A1419)=15),SUMIFS(TOther[Amount],TOther[Frequency],$J$1,TOther[Start Date],"&lt;="&amp;$A1419,TOther[End Date Calc],"&gt;="&amp;A1419),0)))</f>
        <v/>
      </c>
      <c r="K1419" s="8" t="str">
        <f>IF(A1419="","",IF(COUNTIF(TOther[Frequency],$K$1)=0,0,IF(A1419=(A1419-DAY(A1419)+1+2*7-WEEKDAY(A1419-DAY(A1419)+8-4,1)),SUMIFS(TOther[Amount],TOther[Frequency],$K$1,TOther[Start Date],"&lt;="&amp;$A1419,TOther[End Date Calc],"&gt;="&amp;A1419),0)))</f>
        <v/>
      </c>
      <c r="L1419" s="8" t="str">
        <f>IF(A1419="","",IF(COUNTIF(TOther[Frequency],$L$1)=0,0,IF(A1419=(A1419-DAY(A1419)+1+3*7-WEEKDAY(A1419-DAY(A1419)+8-4,1)),SUMIFS(TOther[Amount],TOther[Frequency],$L$1,TOther[Start Date],"&lt;="&amp;$A1419,TOther[End Date Calc],"&gt;="&amp;A1419),0)))</f>
        <v/>
      </c>
      <c r="M1419" s="8" t="str">
        <f>IF(A1419="","",IF(COUNTIF(TOther[Frequency],$M$1)=0,0,IF(A1419=(A1419-DAY(A1419)+1+4*7-WEEKDAY(A1419-DAY(A1419)+8-4,1)),SUMIFS(TOther[Amount],TOther[Frequency],$M$1,TOther[Start Date],"&lt;="&amp;$A1419,TOther[End Date Calc],"&gt;="&amp;A1419),0)))</f>
        <v/>
      </c>
      <c r="N1419" s="8" t="str" cm="1">
        <f t="array" ref="N1419">IF(A1419="","",IF(COUNTIF(TOther[Frequency],$N$1)=0,0,SUMPRODUCT(--(IFERROR(MOD(A1419-TOther[Start Date],28),1)=0),--(TOther[Frequency]=$N$1),--(TOther[Start Date]&lt;=A1419),--(TOther[End Date Calc]&gt;=A1419),TOther[Amount])))</f>
        <v/>
      </c>
      <c r="O1419" s="8" t="str" cm="1">
        <f t="array" ref="O1419">IF(A1419="","",IF(COUNTIF(TOther[Frequency],$O$1)=0,0,SUMPRODUCT(--(IFERROR(MOD(A1419-TOther[Start Date],42),1)=0),--(TOther[Frequency]=$O$1),--(TOther[Start Date]&lt;=A1419),--(TOther[End Date Calc]&gt;=A1419),TOther[Amount])))</f>
        <v/>
      </c>
      <c r="P1419" s="8" t="str" cm="1">
        <f t="array" ref="P1419">IF(A1419="","",IF(COUNTIF(TOther[Frequency],$P$1)=0,0,SUMPRODUCT(--(IFERROR(MOD(A1419-TOther[Start Date],56),1)=0),--(TOther[Frequency]=$P$1),--(TOther[Start Date]&lt;=A1419),--(TOther[End Date Calc]&gt;=A1419),TOther[Amount])))</f>
        <v/>
      </c>
      <c r="Q1419" s="8" t="str">
        <f>IF(A1419="","",IF(COUNTIF(TOther[Frequency],$Q$1)=0,0,IF(B1419="N",SUMIFS(TOther[Amount],TOther[Frequency],$Q$1,TOther[Start Date],"&lt;="&amp;$A1419,TOther[End Date Calc],"&gt;="&amp;A1419,TOther[Start Day],DAY(A1419)),SUMIFS(TOther[Amount],TOther[Frequency],$Q$1,TOther[Start Date],"&lt;="&amp;$A1419,TOther[End Date Calc],"&gt;="&amp;A1419,TOther[Start Day],"&gt;="&amp;DAY(A1419)))))</f>
        <v/>
      </c>
      <c r="R1419" s="8" t="str" cm="1">
        <f t="array" ref="R1419">IF(A1419="","",IF(COUNTIF(TOther[Frequency],R$1)=0,0,SUMPRODUCT(--(TOther[Frequency]=R$1),--(TOther[Start Date]&lt;=A1419),--(TOther[End Date Calc]&gt;=A1419),IF(B1419="N",--(TOther[Start Day]=DAY(A1419)),--(TOther[Start Day]&gt;=DAY(A1419))),--(IFERROR(MOD(TOther[Start Month]-MONTH(A1419)+2,2),1)=0),TOther[Amount])))</f>
        <v/>
      </c>
      <c r="S1419" s="8" t="str" cm="1">
        <f t="array" ref="S1419">IF(A1419="","",IF(COUNTIF(TOther[Frequency],S$1)=0,0,SUMPRODUCT(--(TOther[Frequency]=S$1),--(TOther[Start Date]&lt;=A1419),--(TOther[End Date Calc]&gt;=A1419),IF(B1419="N",--(TOther[Start Day]=DAY(A1419)),--(TOther[Start Day]&gt;=DAY(A1419))),--(IFERROR(MOD(TOther[Start Month]-MONTH(A1419)+3,3),1)=0),TOther[Amount])))</f>
        <v/>
      </c>
      <c r="T1419" s="8" t="str" cm="1">
        <f t="array" ref="T1419">IF($A1419="","",IF(COUNTIF(TOther[Frequency],T$1)=0,0,SUMPRODUCT(--(TOther[Frequency]=T$1),--(TOther[Start Date]&lt;=$A1419),--(TOther[End Date Calc]&gt;=$A1419),IF($B1419="N",--(TOther[Start Day]=DAY($A1419)),--(TOther[Start Day]&gt;=DAY($A1419))),--(IFERROR(MOD(TOther[Start Month]-MONTH($A1419)+4,4),1)=0),TOther[Amount])))</f>
        <v/>
      </c>
      <c r="U1419" s="8" t="str" cm="1">
        <f t="array" ref="U1419">IF(A1419="","",IF(COUNTIF(TOther[Frequency],$U$1)=0,0,SUMPRODUCT(--(TOther[Frequency]=$U$1),--(TOther[Start Date]&lt;=A1419),--(TOther[End Date Calc]&gt;=A1419),IF(B1419="N",--(TOther[Start Day]=DAY(A1419)),--(TOther[Start Day]&gt;=DAY(A1419))),--(IFERROR(MOD(TOther[Start Month]-MONTH(A1419)+6,6),1)=0),TOther[Amount])))</f>
        <v/>
      </c>
      <c r="V1419" s="8" t="str" cm="1">
        <f t="array" ref="V1419">IF(A1419="","",IF(COUNTIF(TOther[Frequency],$V$1)=0,0,SUMPRODUCT(--(TOther[Frequency]=$V$1),--(TOther[Start Date]&lt;=A1419),--(TOther[End Date Calc]&gt;=A1419),IF(B1419="N",--(TOther[Start Day]=DAY(A1419)),--(TOther[Start Day]&gt;=DAY(A1419))),--(IFERROR(MOD(TOther[Start Month]-MONTH(A1419)+12,12),1)=0),TOther[Amount])))</f>
        <v/>
      </c>
      <c r="W1419" s="8" t="str">
        <f>IF(A1419="","",SUMIFS(TOther[Amount],TOther[Start Date],A1419,TOther[Frequency],$W$1))</f>
        <v/>
      </c>
      <c r="X1419" s="9" t="str">
        <f t="shared" si="110"/>
        <v/>
      </c>
      <c r="Y1419" s="9" t="str">
        <f t="shared" si="114"/>
        <v/>
      </c>
      <c r="Z1419" s="8" t="str" cm="1">
        <f t="array" ref="Z1419">IF(A1419="","",IF(COUNTIF('2) Income'!$D$13:$D$32,"Weekly")=0,0,SUMPRODUCT(--(IFERROR(MOD(A1419-'2) Income'!$F$13:$F$32,7),1)=0),--('2) Income'!$D$13:$D$32="Weekly"),--('2) Income'!$F$13:$F$32&lt;=A1419),'2) Income'!$E$13:$E$32)))</f>
        <v/>
      </c>
      <c r="AA1419" s="8" t="str" cm="1">
        <f t="array" ref="AA1419">IF(A1419="","",IF(COUNTIF('2) Income'!$D$13:$D$32,"Every Other Week")=0,0,SUMPRODUCT(--(IFERROR(MOD(A1419-'2) Income'!$F$13:$F$32,14),1)=0),--('2) Income'!$D$13:$D$32="Every Other Week"),--('2) Income'!$F$13:$F$32&lt;=A1419),'2) Income'!$E$13:$E$32)))</f>
        <v/>
      </c>
      <c r="AB1419" s="8" t="str">
        <f>IF(A1419="","",IF(COUNTIF('2) Income'!$D$13:$D$32,"1st and 15th")=0,0,IF(OR(DAY(A1419)=1,DAY(A1419)=15),SUMIFS('2) Income'!$E$13:$E$32,'2) Income'!$D$13:$D$32,"1st and 15th",'2) Income'!$F$13:$F$32,"&lt;="&amp;$A1419),0)))</f>
        <v/>
      </c>
      <c r="AC1419" s="8" t="str">
        <f>IF(A1419="","",IF(COUNTIF('2) Income'!$D$13:$D$32,"2nd Wednesday")=0,0,IF(A1419=(A1419-DAY(A1419)+1+2*7-WEEKDAY(A1419-DAY(A1419)+8-4,1)),SUMIFS('2) Income'!$E$13:$E$32,'2) Income'!$D$13:$D$32,"2nd Wednesday",'2) Income'!$F$13:$F$32,"&lt;="&amp;$A1419),0)))</f>
        <v/>
      </c>
      <c r="AD1419" s="8" t="str">
        <f>IF(A1419="","",IF(COUNTIF('2) Income'!$D$13:$D$32,"3rd Wednesday")=0,0,IF(A1419=(A1419-DAY(A1419)+1+3*7-WEEKDAY(A1419-DAY(A1419)+8-4,1)),SUMIFS('2) Income'!$E$13:$E$32,'2) Income'!$D$13:$D$32,"3rd Wednesday",'2) Income'!$F$13:$F$32,"&lt;="&amp;$A1419),0)))</f>
        <v/>
      </c>
      <c r="AE1419" s="8" t="str">
        <f>IF(A1419="","",IF(COUNTIF('2) Income'!$D$13:$D$32,"4th Wednesday")=0,0,IF(A1419=(A1419-DAY(A1419)+1+4*7-WEEKDAY(A1419-DAY(A1419)+8-4,1)),SUMIFS('2) Income'!$E$13:$E$32,'2) Income'!$D$13:$D$32,"4th Wednesday",'2) Income'!$F$13:$F$32,"&lt;="&amp;$A1419),0)))</f>
        <v/>
      </c>
      <c r="AF1419" s="8" t="str" cm="1">
        <f t="array" ref="AF1419">IF(A1419="","",IF(COUNTIF('2) Income'!$D$13:$D$32,"Every 4 Weeks")=0,0,SUMPRODUCT(--(IFERROR(MOD(A1419-'2) Income'!$F$13:$F$32,28),1)=0),--('2) Income'!$D$13:$D$32="Every 4 Weeks"),--('2) Income'!$F$13:$F$32&lt;=A1419),'2) Income'!$E$13:$E$32)))</f>
        <v/>
      </c>
      <c r="AG1419" s="8" t="str">
        <f>IF(A1419="","",IF(COUNTIF('2) Income'!$D$13:$D$32,"Monthly")=0,0,IF(B1419="N",SUMIFS('2) Income'!$E$13:$E$32,'2) Income'!$D$13:$D$32,"monthly",'2) Income'!$F$13:$F$32,"&lt;="&amp;$A1419,'2) Income'!$I$13:$I$32,DAY(A1419)),SUMIFS('2) Income'!$E$13:$E$32,'2) Income'!$D$13:$D$32,"monthly",'2) Income'!$F$13:$F$32,"&lt;="&amp;$A1419,'2) Income'!$I$13:$I$32,"&gt;="&amp;DAY(A1419)))))</f>
        <v/>
      </c>
      <c r="AH1419" s="8" t="str" cm="1">
        <f t="array" ref="AH1419">IF(A1419="","",IF(COUNTIF('2) Income'!$D$13:$D$32,"Yearly")=0,0,SUMPRODUCT(--('2) Income'!$D$13:$D$32="Yearly"),--('2) Income'!$F$13:$F$32&lt;=A1419),IF(B1419="N",--('2) Income'!$I$13:$I$32=DAY(A1419)),--('2) Income'!$I$13:$I$32&gt;=DAY(A1419))),--(IFERROR(MOD('2) Income'!$H$13:$H$32-MONTH(A1419)+12,12),1)=0),'2) Income'!$E$13:$E$32)))</f>
        <v/>
      </c>
      <c r="AI1419" s="8" t="str">
        <f>IF(A1419="","",IF(COUNTIF('2) Income'!$D$13:$D$32,"one-time")=0,0,SUMIFS('2) Income'!$E$13:$E$32,'2) Income'!$D$13:$D$32,"one-time",'2) Income'!$F$13:$F$32,"="&amp;$A1419)))</f>
        <v/>
      </c>
      <c r="AJ1419" s="9" t="str">
        <f t="shared" si="111"/>
        <v/>
      </c>
    </row>
    <row r="1420" spans="1:36">
      <c r="A1420" s="7" t="str">
        <f>IF(A1419="","",IF(A1419+1&lt;='1) Period'!$E$21,A1419+1,""))</f>
        <v/>
      </c>
      <c r="B1420" s="7" t="e">
        <f t="shared" si="112"/>
        <v>#VALUE!</v>
      </c>
      <c r="C1420" t="e">
        <f t="shared" si="113"/>
        <v>#VALUE!</v>
      </c>
      <c r="D1420" s="8" t="str">
        <f>IF(A1420="","",IF(TEXT(A1420,"dddd")='4) Happy Money'!$E$23,WAllowance,0))</f>
        <v/>
      </c>
      <c r="E1420" s="8" t="str">
        <f>IF(A1420="","",IF(B1420="N",SUMIF(TMonthly[Day of the Month],DAY(A1420),TMonthly[Amount]),SUMIF(TMonthly[Day of the Month],"&gt;="&amp;DAY(A1420),TMonthly[Amount])))</f>
        <v/>
      </c>
      <c r="F1420" s="8" t="str" cm="1">
        <f t="array" ref="F1420">IF(A1420="","",SUMPRODUCT(--(TYearly[Due Date]&lt;=A1420),IF(B1420="N",--(TYearly[Day]=DAY(A1420)),--(TYearly[Day]&gt;=DAY(A1420))),--(IFERROR(MOD(TYearly[Month]-MONTH(A1420)+12,12),1)=0),TYearly[Amount]))</f>
        <v/>
      </c>
      <c r="G1420" s="8" t="str">
        <f>IF(A1420="","",SUMIF(TOneTime[Due Date],A1420,TOneTime[Amount]))</f>
        <v/>
      </c>
      <c r="H1420" s="8" t="str" cm="1">
        <f t="array" ref="H1420">IF(A1420="","",IF(COUNTIF(TOther[Frequency],$H$1)=0,0,SUMPRODUCT(--(IFERROR(MOD(A1420-TOther[Start Date],7),1)=0),--(TOther[Frequency]=$H$1),--(TOther[Start Date]&lt;=A1420),--(TOther[End Date Calc]&gt;=A1420),TOther[Amount])))</f>
        <v/>
      </c>
      <c r="I1420" s="8" t="str" cm="1">
        <f t="array" ref="I1420">IF(A1420="","",IF(COUNTIF(TOther[Frequency],$I$1)=0,0,SUMPRODUCT(--(IFERROR(MOD(A1420-TOther[Start Date],14),1)=0),--(TOther[Frequency]=$I$1),--(TOther[Start Date]&lt;=A1420),--(TOther[End Date Calc]&gt;=A1420),TOther[Amount])))</f>
        <v/>
      </c>
      <c r="J1420" s="8" t="str">
        <f>IF(A1420="","",IF(COUNTIF(TOther[Frequency],$J$1)=0,0,IF(OR(DAY(A1420)=1,DAY(A1420)=15),SUMIFS(TOther[Amount],TOther[Frequency],$J$1,TOther[Start Date],"&lt;="&amp;$A1420,TOther[End Date Calc],"&gt;="&amp;A1420),0)))</f>
        <v/>
      </c>
      <c r="K1420" s="8" t="str">
        <f>IF(A1420="","",IF(COUNTIF(TOther[Frequency],$K$1)=0,0,IF(A1420=(A1420-DAY(A1420)+1+2*7-WEEKDAY(A1420-DAY(A1420)+8-4,1)),SUMIFS(TOther[Amount],TOther[Frequency],$K$1,TOther[Start Date],"&lt;="&amp;$A1420,TOther[End Date Calc],"&gt;="&amp;A1420),0)))</f>
        <v/>
      </c>
      <c r="L1420" s="8" t="str">
        <f>IF(A1420="","",IF(COUNTIF(TOther[Frequency],$L$1)=0,0,IF(A1420=(A1420-DAY(A1420)+1+3*7-WEEKDAY(A1420-DAY(A1420)+8-4,1)),SUMIFS(TOther[Amount],TOther[Frequency],$L$1,TOther[Start Date],"&lt;="&amp;$A1420,TOther[End Date Calc],"&gt;="&amp;A1420),0)))</f>
        <v/>
      </c>
      <c r="M1420" s="8" t="str">
        <f>IF(A1420="","",IF(COUNTIF(TOther[Frequency],$M$1)=0,0,IF(A1420=(A1420-DAY(A1420)+1+4*7-WEEKDAY(A1420-DAY(A1420)+8-4,1)),SUMIFS(TOther[Amount],TOther[Frequency],$M$1,TOther[Start Date],"&lt;="&amp;$A1420,TOther[End Date Calc],"&gt;="&amp;A1420),0)))</f>
        <v/>
      </c>
      <c r="N1420" s="8" t="str" cm="1">
        <f t="array" ref="N1420">IF(A1420="","",IF(COUNTIF(TOther[Frequency],$N$1)=0,0,SUMPRODUCT(--(IFERROR(MOD(A1420-TOther[Start Date],28),1)=0),--(TOther[Frequency]=$N$1),--(TOther[Start Date]&lt;=A1420),--(TOther[End Date Calc]&gt;=A1420),TOther[Amount])))</f>
        <v/>
      </c>
      <c r="O1420" s="8" t="str" cm="1">
        <f t="array" ref="O1420">IF(A1420="","",IF(COUNTIF(TOther[Frequency],$O$1)=0,0,SUMPRODUCT(--(IFERROR(MOD(A1420-TOther[Start Date],42),1)=0),--(TOther[Frequency]=$O$1),--(TOther[Start Date]&lt;=A1420),--(TOther[End Date Calc]&gt;=A1420),TOther[Amount])))</f>
        <v/>
      </c>
      <c r="P1420" s="8" t="str" cm="1">
        <f t="array" ref="P1420">IF(A1420="","",IF(COUNTIF(TOther[Frequency],$P$1)=0,0,SUMPRODUCT(--(IFERROR(MOD(A1420-TOther[Start Date],56),1)=0),--(TOther[Frequency]=$P$1),--(TOther[Start Date]&lt;=A1420),--(TOther[End Date Calc]&gt;=A1420),TOther[Amount])))</f>
        <v/>
      </c>
      <c r="Q1420" s="8" t="str">
        <f>IF(A1420="","",IF(COUNTIF(TOther[Frequency],$Q$1)=0,0,IF(B1420="N",SUMIFS(TOther[Amount],TOther[Frequency],$Q$1,TOther[Start Date],"&lt;="&amp;$A1420,TOther[End Date Calc],"&gt;="&amp;A1420,TOther[Start Day],DAY(A1420)),SUMIFS(TOther[Amount],TOther[Frequency],$Q$1,TOther[Start Date],"&lt;="&amp;$A1420,TOther[End Date Calc],"&gt;="&amp;A1420,TOther[Start Day],"&gt;="&amp;DAY(A1420)))))</f>
        <v/>
      </c>
      <c r="R1420" s="8" t="str" cm="1">
        <f t="array" ref="R1420">IF(A1420="","",IF(COUNTIF(TOther[Frequency],R$1)=0,0,SUMPRODUCT(--(TOther[Frequency]=R$1),--(TOther[Start Date]&lt;=A1420),--(TOther[End Date Calc]&gt;=A1420),IF(B1420="N",--(TOther[Start Day]=DAY(A1420)),--(TOther[Start Day]&gt;=DAY(A1420))),--(IFERROR(MOD(TOther[Start Month]-MONTH(A1420)+2,2),1)=0),TOther[Amount])))</f>
        <v/>
      </c>
      <c r="S1420" s="8" t="str" cm="1">
        <f t="array" ref="S1420">IF(A1420="","",IF(COUNTIF(TOther[Frequency],S$1)=0,0,SUMPRODUCT(--(TOther[Frequency]=S$1),--(TOther[Start Date]&lt;=A1420),--(TOther[End Date Calc]&gt;=A1420),IF(B1420="N",--(TOther[Start Day]=DAY(A1420)),--(TOther[Start Day]&gt;=DAY(A1420))),--(IFERROR(MOD(TOther[Start Month]-MONTH(A1420)+3,3),1)=0),TOther[Amount])))</f>
        <v/>
      </c>
      <c r="T1420" s="8" t="str" cm="1">
        <f t="array" ref="T1420">IF($A1420="","",IF(COUNTIF(TOther[Frequency],T$1)=0,0,SUMPRODUCT(--(TOther[Frequency]=T$1),--(TOther[Start Date]&lt;=$A1420),--(TOther[End Date Calc]&gt;=$A1420),IF($B1420="N",--(TOther[Start Day]=DAY($A1420)),--(TOther[Start Day]&gt;=DAY($A1420))),--(IFERROR(MOD(TOther[Start Month]-MONTH($A1420)+4,4),1)=0),TOther[Amount])))</f>
        <v/>
      </c>
      <c r="U1420" s="8" t="str" cm="1">
        <f t="array" ref="U1420">IF(A1420="","",IF(COUNTIF(TOther[Frequency],$U$1)=0,0,SUMPRODUCT(--(TOther[Frequency]=$U$1),--(TOther[Start Date]&lt;=A1420),--(TOther[End Date Calc]&gt;=A1420),IF(B1420="N",--(TOther[Start Day]=DAY(A1420)),--(TOther[Start Day]&gt;=DAY(A1420))),--(IFERROR(MOD(TOther[Start Month]-MONTH(A1420)+6,6),1)=0),TOther[Amount])))</f>
        <v/>
      </c>
      <c r="V1420" s="8" t="str" cm="1">
        <f t="array" ref="V1420">IF(A1420="","",IF(COUNTIF(TOther[Frequency],$V$1)=0,0,SUMPRODUCT(--(TOther[Frequency]=$V$1),--(TOther[Start Date]&lt;=A1420),--(TOther[End Date Calc]&gt;=A1420),IF(B1420="N",--(TOther[Start Day]=DAY(A1420)),--(TOther[Start Day]&gt;=DAY(A1420))),--(IFERROR(MOD(TOther[Start Month]-MONTH(A1420)+12,12),1)=0),TOther[Amount])))</f>
        <v/>
      </c>
      <c r="W1420" s="8" t="str">
        <f>IF(A1420="","",SUMIFS(TOther[Amount],TOther[Start Date],A1420,TOther[Frequency],$W$1))</f>
        <v/>
      </c>
      <c r="X1420" s="9" t="str">
        <f t="shared" si="110"/>
        <v/>
      </c>
      <c r="Y1420" s="9" t="str">
        <f t="shared" si="114"/>
        <v/>
      </c>
      <c r="Z1420" s="8" t="str" cm="1">
        <f t="array" ref="Z1420">IF(A1420="","",IF(COUNTIF('2) Income'!$D$13:$D$32,"Weekly")=0,0,SUMPRODUCT(--(IFERROR(MOD(A1420-'2) Income'!$F$13:$F$32,7),1)=0),--('2) Income'!$D$13:$D$32="Weekly"),--('2) Income'!$F$13:$F$32&lt;=A1420),'2) Income'!$E$13:$E$32)))</f>
        <v/>
      </c>
      <c r="AA1420" s="8" t="str" cm="1">
        <f t="array" ref="AA1420">IF(A1420="","",IF(COUNTIF('2) Income'!$D$13:$D$32,"Every Other Week")=0,0,SUMPRODUCT(--(IFERROR(MOD(A1420-'2) Income'!$F$13:$F$32,14),1)=0),--('2) Income'!$D$13:$D$32="Every Other Week"),--('2) Income'!$F$13:$F$32&lt;=A1420),'2) Income'!$E$13:$E$32)))</f>
        <v/>
      </c>
      <c r="AB1420" s="8" t="str">
        <f>IF(A1420="","",IF(COUNTIF('2) Income'!$D$13:$D$32,"1st and 15th")=0,0,IF(OR(DAY(A1420)=1,DAY(A1420)=15),SUMIFS('2) Income'!$E$13:$E$32,'2) Income'!$D$13:$D$32,"1st and 15th",'2) Income'!$F$13:$F$32,"&lt;="&amp;$A1420),0)))</f>
        <v/>
      </c>
      <c r="AC1420" s="8" t="str">
        <f>IF(A1420="","",IF(COUNTIF('2) Income'!$D$13:$D$32,"2nd Wednesday")=0,0,IF(A1420=(A1420-DAY(A1420)+1+2*7-WEEKDAY(A1420-DAY(A1420)+8-4,1)),SUMIFS('2) Income'!$E$13:$E$32,'2) Income'!$D$13:$D$32,"2nd Wednesday",'2) Income'!$F$13:$F$32,"&lt;="&amp;$A1420),0)))</f>
        <v/>
      </c>
      <c r="AD1420" s="8" t="str">
        <f>IF(A1420="","",IF(COUNTIF('2) Income'!$D$13:$D$32,"3rd Wednesday")=0,0,IF(A1420=(A1420-DAY(A1420)+1+3*7-WEEKDAY(A1420-DAY(A1420)+8-4,1)),SUMIFS('2) Income'!$E$13:$E$32,'2) Income'!$D$13:$D$32,"3rd Wednesday",'2) Income'!$F$13:$F$32,"&lt;="&amp;$A1420),0)))</f>
        <v/>
      </c>
      <c r="AE1420" s="8" t="str">
        <f>IF(A1420="","",IF(COUNTIF('2) Income'!$D$13:$D$32,"4th Wednesday")=0,0,IF(A1420=(A1420-DAY(A1420)+1+4*7-WEEKDAY(A1420-DAY(A1420)+8-4,1)),SUMIFS('2) Income'!$E$13:$E$32,'2) Income'!$D$13:$D$32,"4th Wednesday",'2) Income'!$F$13:$F$32,"&lt;="&amp;$A1420),0)))</f>
        <v/>
      </c>
      <c r="AF1420" s="8" t="str" cm="1">
        <f t="array" ref="AF1420">IF(A1420="","",IF(COUNTIF('2) Income'!$D$13:$D$32,"Every 4 Weeks")=0,0,SUMPRODUCT(--(IFERROR(MOD(A1420-'2) Income'!$F$13:$F$32,28),1)=0),--('2) Income'!$D$13:$D$32="Every 4 Weeks"),--('2) Income'!$F$13:$F$32&lt;=A1420),'2) Income'!$E$13:$E$32)))</f>
        <v/>
      </c>
      <c r="AG1420" s="8" t="str">
        <f>IF(A1420="","",IF(COUNTIF('2) Income'!$D$13:$D$32,"Monthly")=0,0,IF(B1420="N",SUMIFS('2) Income'!$E$13:$E$32,'2) Income'!$D$13:$D$32,"monthly",'2) Income'!$F$13:$F$32,"&lt;="&amp;$A1420,'2) Income'!$I$13:$I$32,DAY(A1420)),SUMIFS('2) Income'!$E$13:$E$32,'2) Income'!$D$13:$D$32,"monthly",'2) Income'!$F$13:$F$32,"&lt;="&amp;$A1420,'2) Income'!$I$13:$I$32,"&gt;="&amp;DAY(A1420)))))</f>
        <v/>
      </c>
      <c r="AH1420" s="8" t="str" cm="1">
        <f t="array" ref="AH1420">IF(A1420="","",IF(COUNTIF('2) Income'!$D$13:$D$32,"Yearly")=0,0,SUMPRODUCT(--('2) Income'!$D$13:$D$32="Yearly"),--('2) Income'!$F$13:$F$32&lt;=A1420),IF(B1420="N",--('2) Income'!$I$13:$I$32=DAY(A1420)),--('2) Income'!$I$13:$I$32&gt;=DAY(A1420))),--(IFERROR(MOD('2) Income'!$H$13:$H$32-MONTH(A1420)+12,12),1)=0),'2) Income'!$E$13:$E$32)))</f>
        <v/>
      </c>
      <c r="AI1420" s="8" t="str">
        <f>IF(A1420="","",IF(COUNTIF('2) Income'!$D$13:$D$32,"one-time")=0,0,SUMIFS('2) Income'!$E$13:$E$32,'2) Income'!$D$13:$D$32,"one-time",'2) Income'!$F$13:$F$32,"="&amp;$A1420)))</f>
        <v/>
      </c>
      <c r="AJ1420" s="9" t="str">
        <f t="shared" si="111"/>
        <v/>
      </c>
    </row>
    <row r="1421" spans="1:36">
      <c r="A1421" s="7" t="str">
        <f>IF(A1420="","",IF(A1420+1&lt;='1) Period'!$E$21,A1420+1,""))</f>
        <v/>
      </c>
      <c r="B1421" s="7" t="e">
        <f t="shared" si="112"/>
        <v>#VALUE!</v>
      </c>
      <c r="C1421" t="e">
        <f t="shared" si="113"/>
        <v>#VALUE!</v>
      </c>
      <c r="D1421" s="8" t="str">
        <f>IF(A1421="","",IF(TEXT(A1421,"dddd")='4) Happy Money'!$E$23,WAllowance,0))</f>
        <v/>
      </c>
      <c r="E1421" s="8" t="str">
        <f>IF(A1421="","",IF(B1421="N",SUMIF(TMonthly[Day of the Month],DAY(A1421),TMonthly[Amount]),SUMIF(TMonthly[Day of the Month],"&gt;="&amp;DAY(A1421),TMonthly[Amount])))</f>
        <v/>
      </c>
      <c r="F1421" s="8" t="str" cm="1">
        <f t="array" ref="F1421">IF(A1421="","",SUMPRODUCT(--(TYearly[Due Date]&lt;=A1421),IF(B1421="N",--(TYearly[Day]=DAY(A1421)),--(TYearly[Day]&gt;=DAY(A1421))),--(IFERROR(MOD(TYearly[Month]-MONTH(A1421)+12,12),1)=0),TYearly[Amount]))</f>
        <v/>
      </c>
      <c r="G1421" s="8" t="str">
        <f>IF(A1421="","",SUMIF(TOneTime[Due Date],A1421,TOneTime[Amount]))</f>
        <v/>
      </c>
      <c r="H1421" s="8" t="str" cm="1">
        <f t="array" ref="H1421">IF(A1421="","",IF(COUNTIF(TOther[Frequency],$H$1)=0,0,SUMPRODUCT(--(IFERROR(MOD(A1421-TOther[Start Date],7),1)=0),--(TOther[Frequency]=$H$1),--(TOther[Start Date]&lt;=A1421),--(TOther[End Date Calc]&gt;=A1421),TOther[Amount])))</f>
        <v/>
      </c>
      <c r="I1421" s="8" t="str" cm="1">
        <f t="array" ref="I1421">IF(A1421="","",IF(COUNTIF(TOther[Frequency],$I$1)=0,0,SUMPRODUCT(--(IFERROR(MOD(A1421-TOther[Start Date],14),1)=0),--(TOther[Frequency]=$I$1),--(TOther[Start Date]&lt;=A1421),--(TOther[End Date Calc]&gt;=A1421),TOther[Amount])))</f>
        <v/>
      </c>
      <c r="J1421" s="8" t="str">
        <f>IF(A1421="","",IF(COUNTIF(TOther[Frequency],$J$1)=0,0,IF(OR(DAY(A1421)=1,DAY(A1421)=15),SUMIFS(TOther[Amount],TOther[Frequency],$J$1,TOther[Start Date],"&lt;="&amp;$A1421,TOther[End Date Calc],"&gt;="&amp;A1421),0)))</f>
        <v/>
      </c>
      <c r="K1421" s="8" t="str">
        <f>IF(A1421="","",IF(COUNTIF(TOther[Frequency],$K$1)=0,0,IF(A1421=(A1421-DAY(A1421)+1+2*7-WEEKDAY(A1421-DAY(A1421)+8-4,1)),SUMIFS(TOther[Amount],TOther[Frequency],$K$1,TOther[Start Date],"&lt;="&amp;$A1421,TOther[End Date Calc],"&gt;="&amp;A1421),0)))</f>
        <v/>
      </c>
      <c r="L1421" s="8" t="str">
        <f>IF(A1421="","",IF(COUNTIF(TOther[Frequency],$L$1)=0,0,IF(A1421=(A1421-DAY(A1421)+1+3*7-WEEKDAY(A1421-DAY(A1421)+8-4,1)),SUMIFS(TOther[Amount],TOther[Frequency],$L$1,TOther[Start Date],"&lt;="&amp;$A1421,TOther[End Date Calc],"&gt;="&amp;A1421),0)))</f>
        <v/>
      </c>
      <c r="M1421" s="8" t="str">
        <f>IF(A1421="","",IF(COUNTIF(TOther[Frequency],$M$1)=0,0,IF(A1421=(A1421-DAY(A1421)+1+4*7-WEEKDAY(A1421-DAY(A1421)+8-4,1)),SUMIFS(TOther[Amount],TOther[Frequency],$M$1,TOther[Start Date],"&lt;="&amp;$A1421,TOther[End Date Calc],"&gt;="&amp;A1421),0)))</f>
        <v/>
      </c>
      <c r="N1421" s="8" t="str" cm="1">
        <f t="array" ref="N1421">IF(A1421="","",IF(COUNTIF(TOther[Frequency],$N$1)=0,0,SUMPRODUCT(--(IFERROR(MOD(A1421-TOther[Start Date],28),1)=0),--(TOther[Frequency]=$N$1),--(TOther[Start Date]&lt;=A1421),--(TOther[End Date Calc]&gt;=A1421),TOther[Amount])))</f>
        <v/>
      </c>
      <c r="O1421" s="8" t="str" cm="1">
        <f t="array" ref="O1421">IF(A1421="","",IF(COUNTIF(TOther[Frequency],$O$1)=0,0,SUMPRODUCT(--(IFERROR(MOD(A1421-TOther[Start Date],42),1)=0),--(TOther[Frequency]=$O$1),--(TOther[Start Date]&lt;=A1421),--(TOther[End Date Calc]&gt;=A1421),TOther[Amount])))</f>
        <v/>
      </c>
      <c r="P1421" s="8" t="str" cm="1">
        <f t="array" ref="P1421">IF(A1421="","",IF(COUNTIF(TOther[Frequency],$P$1)=0,0,SUMPRODUCT(--(IFERROR(MOD(A1421-TOther[Start Date],56),1)=0),--(TOther[Frequency]=$P$1),--(TOther[Start Date]&lt;=A1421),--(TOther[End Date Calc]&gt;=A1421),TOther[Amount])))</f>
        <v/>
      </c>
      <c r="Q1421" s="8" t="str">
        <f>IF(A1421="","",IF(COUNTIF(TOther[Frequency],$Q$1)=0,0,IF(B1421="N",SUMIFS(TOther[Amount],TOther[Frequency],$Q$1,TOther[Start Date],"&lt;="&amp;$A1421,TOther[End Date Calc],"&gt;="&amp;A1421,TOther[Start Day],DAY(A1421)),SUMIFS(TOther[Amount],TOther[Frequency],$Q$1,TOther[Start Date],"&lt;="&amp;$A1421,TOther[End Date Calc],"&gt;="&amp;A1421,TOther[Start Day],"&gt;="&amp;DAY(A1421)))))</f>
        <v/>
      </c>
      <c r="R1421" s="8" t="str" cm="1">
        <f t="array" ref="R1421">IF(A1421="","",IF(COUNTIF(TOther[Frequency],R$1)=0,0,SUMPRODUCT(--(TOther[Frequency]=R$1),--(TOther[Start Date]&lt;=A1421),--(TOther[End Date Calc]&gt;=A1421),IF(B1421="N",--(TOther[Start Day]=DAY(A1421)),--(TOther[Start Day]&gt;=DAY(A1421))),--(IFERROR(MOD(TOther[Start Month]-MONTH(A1421)+2,2),1)=0),TOther[Amount])))</f>
        <v/>
      </c>
      <c r="S1421" s="8" t="str" cm="1">
        <f t="array" ref="S1421">IF(A1421="","",IF(COUNTIF(TOther[Frequency],S$1)=0,0,SUMPRODUCT(--(TOther[Frequency]=S$1),--(TOther[Start Date]&lt;=A1421),--(TOther[End Date Calc]&gt;=A1421),IF(B1421="N",--(TOther[Start Day]=DAY(A1421)),--(TOther[Start Day]&gt;=DAY(A1421))),--(IFERROR(MOD(TOther[Start Month]-MONTH(A1421)+3,3),1)=0),TOther[Amount])))</f>
        <v/>
      </c>
      <c r="T1421" s="8" t="str" cm="1">
        <f t="array" ref="T1421">IF($A1421="","",IF(COUNTIF(TOther[Frequency],T$1)=0,0,SUMPRODUCT(--(TOther[Frequency]=T$1),--(TOther[Start Date]&lt;=$A1421),--(TOther[End Date Calc]&gt;=$A1421),IF($B1421="N",--(TOther[Start Day]=DAY($A1421)),--(TOther[Start Day]&gt;=DAY($A1421))),--(IFERROR(MOD(TOther[Start Month]-MONTH($A1421)+4,4),1)=0),TOther[Amount])))</f>
        <v/>
      </c>
      <c r="U1421" s="8" t="str" cm="1">
        <f t="array" ref="U1421">IF(A1421="","",IF(COUNTIF(TOther[Frequency],$U$1)=0,0,SUMPRODUCT(--(TOther[Frequency]=$U$1),--(TOther[Start Date]&lt;=A1421),--(TOther[End Date Calc]&gt;=A1421),IF(B1421="N",--(TOther[Start Day]=DAY(A1421)),--(TOther[Start Day]&gt;=DAY(A1421))),--(IFERROR(MOD(TOther[Start Month]-MONTH(A1421)+6,6),1)=0),TOther[Amount])))</f>
        <v/>
      </c>
      <c r="V1421" s="8" t="str" cm="1">
        <f t="array" ref="V1421">IF(A1421="","",IF(COUNTIF(TOther[Frequency],$V$1)=0,0,SUMPRODUCT(--(TOther[Frequency]=$V$1),--(TOther[Start Date]&lt;=A1421),--(TOther[End Date Calc]&gt;=A1421),IF(B1421="N",--(TOther[Start Day]=DAY(A1421)),--(TOther[Start Day]&gt;=DAY(A1421))),--(IFERROR(MOD(TOther[Start Month]-MONTH(A1421)+12,12),1)=0),TOther[Amount])))</f>
        <v/>
      </c>
      <c r="W1421" s="8" t="str">
        <f>IF(A1421="","",SUMIFS(TOther[Amount],TOther[Start Date],A1421,TOther[Frequency],$W$1))</f>
        <v/>
      </c>
      <c r="X1421" s="9" t="str">
        <f t="shared" si="110"/>
        <v/>
      </c>
      <c r="Y1421" s="9" t="str">
        <f t="shared" si="114"/>
        <v/>
      </c>
      <c r="Z1421" s="8" t="str" cm="1">
        <f t="array" ref="Z1421">IF(A1421="","",IF(COUNTIF('2) Income'!$D$13:$D$32,"Weekly")=0,0,SUMPRODUCT(--(IFERROR(MOD(A1421-'2) Income'!$F$13:$F$32,7),1)=0),--('2) Income'!$D$13:$D$32="Weekly"),--('2) Income'!$F$13:$F$32&lt;=A1421),'2) Income'!$E$13:$E$32)))</f>
        <v/>
      </c>
      <c r="AA1421" s="8" t="str" cm="1">
        <f t="array" ref="AA1421">IF(A1421="","",IF(COUNTIF('2) Income'!$D$13:$D$32,"Every Other Week")=0,0,SUMPRODUCT(--(IFERROR(MOD(A1421-'2) Income'!$F$13:$F$32,14),1)=0),--('2) Income'!$D$13:$D$32="Every Other Week"),--('2) Income'!$F$13:$F$32&lt;=A1421),'2) Income'!$E$13:$E$32)))</f>
        <v/>
      </c>
      <c r="AB1421" s="8" t="str">
        <f>IF(A1421="","",IF(COUNTIF('2) Income'!$D$13:$D$32,"1st and 15th")=0,0,IF(OR(DAY(A1421)=1,DAY(A1421)=15),SUMIFS('2) Income'!$E$13:$E$32,'2) Income'!$D$13:$D$32,"1st and 15th",'2) Income'!$F$13:$F$32,"&lt;="&amp;$A1421),0)))</f>
        <v/>
      </c>
      <c r="AC1421" s="8" t="str">
        <f>IF(A1421="","",IF(COUNTIF('2) Income'!$D$13:$D$32,"2nd Wednesday")=0,0,IF(A1421=(A1421-DAY(A1421)+1+2*7-WEEKDAY(A1421-DAY(A1421)+8-4,1)),SUMIFS('2) Income'!$E$13:$E$32,'2) Income'!$D$13:$D$32,"2nd Wednesday",'2) Income'!$F$13:$F$32,"&lt;="&amp;$A1421),0)))</f>
        <v/>
      </c>
      <c r="AD1421" s="8" t="str">
        <f>IF(A1421="","",IF(COUNTIF('2) Income'!$D$13:$D$32,"3rd Wednesday")=0,0,IF(A1421=(A1421-DAY(A1421)+1+3*7-WEEKDAY(A1421-DAY(A1421)+8-4,1)),SUMIFS('2) Income'!$E$13:$E$32,'2) Income'!$D$13:$D$32,"3rd Wednesday",'2) Income'!$F$13:$F$32,"&lt;="&amp;$A1421),0)))</f>
        <v/>
      </c>
      <c r="AE1421" s="8" t="str">
        <f>IF(A1421="","",IF(COUNTIF('2) Income'!$D$13:$D$32,"4th Wednesday")=0,0,IF(A1421=(A1421-DAY(A1421)+1+4*7-WEEKDAY(A1421-DAY(A1421)+8-4,1)),SUMIFS('2) Income'!$E$13:$E$32,'2) Income'!$D$13:$D$32,"4th Wednesday",'2) Income'!$F$13:$F$32,"&lt;="&amp;$A1421),0)))</f>
        <v/>
      </c>
      <c r="AF1421" s="8" t="str" cm="1">
        <f t="array" ref="AF1421">IF(A1421="","",IF(COUNTIF('2) Income'!$D$13:$D$32,"Every 4 Weeks")=0,0,SUMPRODUCT(--(IFERROR(MOD(A1421-'2) Income'!$F$13:$F$32,28),1)=0),--('2) Income'!$D$13:$D$32="Every 4 Weeks"),--('2) Income'!$F$13:$F$32&lt;=A1421),'2) Income'!$E$13:$E$32)))</f>
        <v/>
      </c>
      <c r="AG1421" s="8" t="str">
        <f>IF(A1421="","",IF(COUNTIF('2) Income'!$D$13:$D$32,"Monthly")=0,0,IF(B1421="N",SUMIFS('2) Income'!$E$13:$E$32,'2) Income'!$D$13:$D$32,"monthly",'2) Income'!$F$13:$F$32,"&lt;="&amp;$A1421,'2) Income'!$I$13:$I$32,DAY(A1421)),SUMIFS('2) Income'!$E$13:$E$32,'2) Income'!$D$13:$D$32,"monthly",'2) Income'!$F$13:$F$32,"&lt;="&amp;$A1421,'2) Income'!$I$13:$I$32,"&gt;="&amp;DAY(A1421)))))</f>
        <v/>
      </c>
      <c r="AH1421" s="8" t="str" cm="1">
        <f t="array" ref="AH1421">IF(A1421="","",IF(COUNTIF('2) Income'!$D$13:$D$32,"Yearly")=0,0,SUMPRODUCT(--('2) Income'!$D$13:$D$32="Yearly"),--('2) Income'!$F$13:$F$32&lt;=A1421),IF(B1421="N",--('2) Income'!$I$13:$I$32=DAY(A1421)),--('2) Income'!$I$13:$I$32&gt;=DAY(A1421))),--(IFERROR(MOD('2) Income'!$H$13:$H$32-MONTH(A1421)+12,12),1)=0),'2) Income'!$E$13:$E$32)))</f>
        <v/>
      </c>
      <c r="AI1421" s="8" t="str">
        <f>IF(A1421="","",IF(COUNTIF('2) Income'!$D$13:$D$32,"one-time")=0,0,SUMIFS('2) Income'!$E$13:$E$32,'2) Income'!$D$13:$D$32,"one-time",'2) Income'!$F$13:$F$32,"="&amp;$A1421)))</f>
        <v/>
      </c>
      <c r="AJ1421" s="9" t="str">
        <f t="shared" si="111"/>
        <v/>
      </c>
    </row>
    <row r="1422" spans="1:36">
      <c r="A1422" s="7" t="str">
        <f>IF(A1421="","",IF(A1421+1&lt;='1) Period'!$E$21,A1421+1,""))</f>
        <v/>
      </c>
      <c r="B1422" s="7" t="e">
        <f t="shared" si="112"/>
        <v>#VALUE!</v>
      </c>
      <c r="C1422" t="e">
        <f t="shared" si="113"/>
        <v>#VALUE!</v>
      </c>
      <c r="D1422" s="8" t="str">
        <f>IF(A1422="","",IF(TEXT(A1422,"dddd")='4) Happy Money'!$E$23,WAllowance,0))</f>
        <v/>
      </c>
      <c r="E1422" s="8" t="str">
        <f>IF(A1422="","",IF(B1422="N",SUMIF(TMonthly[Day of the Month],DAY(A1422),TMonthly[Amount]),SUMIF(TMonthly[Day of the Month],"&gt;="&amp;DAY(A1422),TMonthly[Amount])))</f>
        <v/>
      </c>
      <c r="F1422" s="8" t="str" cm="1">
        <f t="array" ref="F1422">IF(A1422="","",SUMPRODUCT(--(TYearly[Due Date]&lt;=A1422),IF(B1422="N",--(TYearly[Day]=DAY(A1422)),--(TYearly[Day]&gt;=DAY(A1422))),--(IFERROR(MOD(TYearly[Month]-MONTH(A1422)+12,12),1)=0),TYearly[Amount]))</f>
        <v/>
      </c>
      <c r="G1422" s="8" t="str">
        <f>IF(A1422="","",SUMIF(TOneTime[Due Date],A1422,TOneTime[Amount]))</f>
        <v/>
      </c>
      <c r="H1422" s="8" t="str" cm="1">
        <f t="array" ref="H1422">IF(A1422="","",IF(COUNTIF(TOther[Frequency],$H$1)=0,0,SUMPRODUCT(--(IFERROR(MOD(A1422-TOther[Start Date],7),1)=0),--(TOther[Frequency]=$H$1),--(TOther[Start Date]&lt;=A1422),--(TOther[End Date Calc]&gt;=A1422),TOther[Amount])))</f>
        <v/>
      </c>
      <c r="I1422" s="8" t="str" cm="1">
        <f t="array" ref="I1422">IF(A1422="","",IF(COUNTIF(TOther[Frequency],$I$1)=0,0,SUMPRODUCT(--(IFERROR(MOD(A1422-TOther[Start Date],14),1)=0),--(TOther[Frequency]=$I$1),--(TOther[Start Date]&lt;=A1422),--(TOther[End Date Calc]&gt;=A1422),TOther[Amount])))</f>
        <v/>
      </c>
      <c r="J1422" s="8" t="str">
        <f>IF(A1422="","",IF(COUNTIF(TOther[Frequency],$J$1)=0,0,IF(OR(DAY(A1422)=1,DAY(A1422)=15),SUMIFS(TOther[Amount],TOther[Frequency],$J$1,TOther[Start Date],"&lt;="&amp;$A1422,TOther[End Date Calc],"&gt;="&amp;A1422),0)))</f>
        <v/>
      </c>
      <c r="K1422" s="8" t="str">
        <f>IF(A1422="","",IF(COUNTIF(TOther[Frequency],$K$1)=0,0,IF(A1422=(A1422-DAY(A1422)+1+2*7-WEEKDAY(A1422-DAY(A1422)+8-4,1)),SUMIFS(TOther[Amount],TOther[Frequency],$K$1,TOther[Start Date],"&lt;="&amp;$A1422,TOther[End Date Calc],"&gt;="&amp;A1422),0)))</f>
        <v/>
      </c>
      <c r="L1422" s="8" t="str">
        <f>IF(A1422="","",IF(COUNTIF(TOther[Frequency],$L$1)=0,0,IF(A1422=(A1422-DAY(A1422)+1+3*7-WEEKDAY(A1422-DAY(A1422)+8-4,1)),SUMIFS(TOther[Amount],TOther[Frequency],$L$1,TOther[Start Date],"&lt;="&amp;$A1422,TOther[End Date Calc],"&gt;="&amp;A1422),0)))</f>
        <v/>
      </c>
      <c r="M1422" s="8" t="str">
        <f>IF(A1422="","",IF(COUNTIF(TOther[Frequency],$M$1)=0,0,IF(A1422=(A1422-DAY(A1422)+1+4*7-WEEKDAY(A1422-DAY(A1422)+8-4,1)),SUMIFS(TOther[Amount],TOther[Frequency],$M$1,TOther[Start Date],"&lt;="&amp;$A1422,TOther[End Date Calc],"&gt;="&amp;A1422),0)))</f>
        <v/>
      </c>
      <c r="N1422" s="8" t="str" cm="1">
        <f t="array" ref="N1422">IF(A1422="","",IF(COUNTIF(TOther[Frequency],$N$1)=0,0,SUMPRODUCT(--(IFERROR(MOD(A1422-TOther[Start Date],28),1)=0),--(TOther[Frequency]=$N$1),--(TOther[Start Date]&lt;=A1422),--(TOther[End Date Calc]&gt;=A1422),TOther[Amount])))</f>
        <v/>
      </c>
      <c r="O1422" s="8" t="str" cm="1">
        <f t="array" ref="O1422">IF(A1422="","",IF(COUNTIF(TOther[Frequency],$O$1)=0,0,SUMPRODUCT(--(IFERROR(MOD(A1422-TOther[Start Date],42),1)=0),--(TOther[Frequency]=$O$1),--(TOther[Start Date]&lt;=A1422),--(TOther[End Date Calc]&gt;=A1422),TOther[Amount])))</f>
        <v/>
      </c>
      <c r="P1422" s="8" t="str" cm="1">
        <f t="array" ref="P1422">IF(A1422="","",IF(COUNTIF(TOther[Frequency],$P$1)=0,0,SUMPRODUCT(--(IFERROR(MOD(A1422-TOther[Start Date],56),1)=0),--(TOther[Frequency]=$P$1),--(TOther[Start Date]&lt;=A1422),--(TOther[End Date Calc]&gt;=A1422),TOther[Amount])))</f>
        <v/>
      </c>
      <c r="Q1422" s="8" t="str">
        <f>IF(A1422="","",IF(COUNTIF(TOther[Frequency],$Q$1)=0,0,IF(B1422="N",SUMIFS(TOther[Amount],TOther[Frequency],$Q$1,TOther[Start Date],"&lt;="&amp;$A1422,TOther[End Date Calc],"&gt;="&amp;A1422,TOther[Start Day],DAY(A1422)),SUMIFS(TOther[Amount],TOther[Frequency],$Q$1,TOther[Start Date],"&lt;="&amp;$A1422,TOther[End Date Calc],"&gt;="&amp;A1422,TOther[Start Day],"&gt;="&amp;DAY(A1422)))))</f>
        <v/>
      </c>
      <c r="R1422" s="8" t="str" cm="1">
        <f t="array" ref="R1422">IF(A1422="","",IF(COUNTIF(TOther[Frequency],R$1)=0,0,SUMPRODUCT(--(TOther[Frequency]=R$1),--(TOther[Start Date]&lt;=A1422),--(TOther[End Date Calc]&gt;=A1422),IF(B1422="N",--(TOther[Start Day]=DAY(A1422)),--(TOther[Start Day]&gt;=DAY(A1422))),--(IFERROR(MOD(TOther[Start Month]-MONTH(A1422)+2,2),1)=0),TOther[Amount])))</f>
        <v/>
      </c>
      <c r="S1422" s="8" t="str" cm="1">
        <f t="array" ref="S1422">IF(A1422="","",IF(COUNTIF(TOther[Frequency],S$1)=0,0,SUMPRODUCT(--(TOther[Frequency]=S$1),--(TOther[Start Date]&lt;=A1422),--(TOther[End Date Calc]&gt;=A1422),IF(B1422="N",--(TOther[Start Day]=DAY(A1422)),--(TOther[Start Day]&gt;=DAY(A1422))),--(IFERROR(MOD(TOther[Start Month]-MONTH(A1422)+3,3),1)=0),TOther[Amount])))</f>
        <v/>
      </c>
      <c r="T1422" s="8" t="str" cm="1">
        <f t="array" ref="T1422">IF($A1422="","",IF(COUNTIF(TOther[Frequency],T$1)=0,0,SUMPRODUCT(--(TOther[Frequency]=T$1),--(TOther[Start Date]&lt;=$A1422),--(TOther[End Date Calc]&gt;=$A1422),IF($B1422="N",--(TOther[Start Day]=DAY($A1422)),--(TOther[Start Day]&gt;=DAY($A1422))),--(IFERROR(MOD(TOther[Start Month]-MONTH($A1422)+4,4),1)=0),TOther[Amount])))</f>
        <v/>
      </c>
      <c r="U1422" s="8" t="str" cm="1">
        <f t="array" ref="U1422">IF(A1422="","",IF(COUNTIF(TOther[Frequency],$U$1)=0,0,SUMPRODUCT(--(TOther[Frequency]=$U$1),--(TOther[Start Date]&lt;=A1422),--(TOther[End Date Calc]&gt;=A1422),IF(B1422="N",--(TOther[Start Day]=DAY(A1422)),--(TOther[Start Day]&gt;=DAY(A1422))),--(IFERROR(MOD(TOther[Start Month]-MONTH(A1422)+6,6),1)=0),TOther[Amount])))</f>
        <v/>
      </c>
      <c r="V1422" s="8" t="str" cm="1">
        <f t="array" ref="V1422">IF(A1422="","",IF(COUNTIF(TOther[Frequency],$V$1)=0,0,SUMPRODUCT(--(TOther[Frequency]=$V$1),--(TOther[Start Date]&lt;=A1422),--(TOther[End Date Calc]&gt;=A1422),IF(B1422="N",--(TOther[Start Day]=DAY(A1422)),--(TOther[Start Day]&gt;=DAY(A1422))),--(IFERROR(MOD(TOther[Start Month]-MONTH(A1422)+12,12),1)=0),TOther[Amount])))</f>
        <v/>
      </c>
      <c r="W1422" s="8" t="str">
        <f>IF(A1422="","",SUMIFS(TOther[Amount],TOther[Start Date],A1422,TOther[Frequency],$W$1))</f>
        <v/>
      </c>
      <c r="X1422" s="9" t="str">
        <f t="shared" si="110"/>
        <v/>
      </c>
      <c r="Y1422" s="9" t="str">
        <f t="shared" si="114"/>
        <v/>
      </c>
      <c r="Z1422" s="8" t="str" cm="1">
        <f t="array" ref="Z1422">IF(A1422="","",IF(COUNTIF('2) Income'!$D$13:$D$32,"Weekly")=0,0,SUMPRODUCT(--(IFERROR(MOD(A1422-'2) Income'!$F$13:$F$32,7),1)=0),--('2) Income'!$D$13:$D$32="Weekly"),--('2) Income'!$F$13:$F$32&lt;=A1422),'2) Income'!$E$13:$E$32)))</f>
        <v/>
      </c>
      <c r="AA1422" s="8" t="str" cm="1">
        <f t="array" ref="AA1422">IF(A1422="","",IF(COUNTIF('2) Income'!$D$13:$D$32,"Every Other Week")=0,0,SUMPRODUCT(--(IFERROR(MOD(A1422-'2) Income'!$F$13:$F$32,14),1)=0),--('2) Income'!$D$13:$D$32="Every Other Week"),--('2) Income'!$F$13:$F$32&lt;=A1422),'2) Income'!$E$13:$E$32)))</f>
        <v/>
      </c>
      <c r="AB1422" s="8" t="str">
        <f>IF(A1422="","",IF(COUNTIF('2) Income'!$D$13:$D$32,"1st and 15th")=0,0,IF(OR(DAY(A1422)=1,DAY(A1422)=15),SUMIFS('2) Income'!$E$13:$E$32,'2) Income'!$D$13:$D$32,"1st and 15th",'2) Income'!$F$13:$F$32,"&lt;="&amp;$A1422),0)))</f>
        <v/>
      </c>
      <c r="AC1422" s="8" t="str">
        <f>IF(A1422="","",IF(COUNTIF('2) Income'!$D$13:$D$32,"2nd Wednesday")=0,0,IF(A1422=(A1422-DAY(A1422)+1+2*7-WEEKDAY(A1422-DAY(A1422)+8-4,1)),SUMIFS('2) Income'!$E$13:$E$32,'2) Income'!$D$13:$D$32,"2nd Wednesday",'2) Income'!$F$13:$F$32,"&lt;="&amp;$A1422),0)))</f>
        <v/>
      </c>
      <c r="AD1422" s="8" t="str">
        <f>IF(A1422="","",IF(COUNTIF('2) Income'!$D$13:$D$32,"3rd Wednesday")=0,0,IF(A1422=(A1422-DAY(A1422)+1+3*7-WEEKDAY(A1422-DAY(A1422)+8-4,1)),SUMIFS('2) Income'!$E$13:$E$32,'2) Income'!$D$13:$D$32,"3rd Wednesday",'2) Income'!$F$13:$F$32,"&lt;="&amp;$A1422),0)))</f>
        <v/>
      </c>
      <c r="AE1422" s="8" t="str">
        <f>IF(A1422="","",IF(COUNTIF('2) Income'!$D$13:$D$32,"4th Wednesday")=0,0,IF(A1422=(A1422-DAY(A1422)+1+4*7-WEEKDAY(A1422-DAY(A1422)+8-4,1)),SUMIFS('2) Income'!$E$13:$E$32,'2) Income'!$D$13:$D$32,"4th Wednesday",'2) Income'!$F$13:$F$32,"&lt;="&amp;$A1422),0)))</f>
        <v/>
      </c>
      <c r="AF1422" s="8" t="str" cm="1">
        <f t="array" ref="AF1422">IF(A1422="","",IF(COUNTIF('2) Income'!$D$13:$D$32,"Every 4 Weeks")=0,0,SUMPRODUCT(--(IFERROR(MOD(A1422-'2) Income'!$F$13:$F$32,28),1)=0),--('2) Income'!$D$13:$D$32="Every 4 Weeks"),--('2) Income'!$F$13:$F$32&lt;=A1422),'2) Income'!$E$13:$E$32)))</f>
        <v/>
      </c>
      <c r="AG1422" s="8" t="str">
        <f>IF(A1422="","",IF(COUNTIF('2) Income'!$D$13:$D$32,"Monthly")=0,0,IF(B1422="N",SUMIFS('2) Income'!$E$13:$E$32,'2) Income'!$D$13:$D$32,"monthly",'2) Income'!$F$13:$F$32,"&lt;="&amp;$A1422,'2) Income'!$I$13:$I$32,DAY(A1422)),SUMIFS('2) Income'!$E$13:$E$32,'2) Income'!$D$13:$D$32,"monthly",'2) Income'!$F$13:$F$32,"&lt;="&amp;$A1422,'2) Income'!$I$13:$I$32,"&gt;="&amp;DAY(A1422)))))</f>
        <v/>
      </c>
      <c r="AH1422" s="8" t="str" cm="1">
        <f t="array" ref="AH1422">IF(A1422="","",IF(COUNTIF('2) Income'!$D$13:$D$32,"Yearly")=0,0,SUMPRODUCT(--('2) Income'!$D$13:$D$32="Yearly"),--('2) Income'!$F$13:$F$32&lt;=A1422),IF(B1422="N",--('2) Income'!$I$13:$I$32=DAY(A1422)),--('2) Income'!$I$13:$I$32&gt;=DAY(A1422))),--(IFERROR(MOD('2) Income'!$H$13:$H$32-MONTH(A1422)+12,12),1)=0),'2) Income'!$E$13:$E$32)))</f>
        <v/>
      </c>
      <c r="AI1422" s="8" t="str">
        <f>IF(A1422="","",IF(COUNTIF('2) Income'!$D$13:$D$32,"one-time")=0,0,SUMIFS('2) Income'!$E$13:$E$32,'2) Income'!$D$13:$D$32,"one-time",'2) Income'!$F$13:$F$32,"="&amp;$A1422)))</f>
        <v/>
      </c>
      <c r="AJ1422" s="9" t="str">
        <f t="shared" si="111"/>
        <v/>
      </c>
    </row>
    <row r="1423" spans="1:36">
      <c r="A1423" s="7" t="str">
        <f>IF(A1422="","",IF(A1422+1&lt;='1) Period'!$E$21,A1422+1,""))</f>
        <v/>
      </c>
      <c r="B1423" s="7" t="e">
        <f t="shared" si="112"/>
        <v>#VALUE!</v>
      </c>
      <c r="C1423" t="e">
        <f t="shared" si="113"/>
        <v>#VALUE!</v>
      </c>
      <c r="D1423" s="8" t="str">
        <f>IF(A1423="","",IF(TEXT(A1423,"dddd")='4) Happy Money'!$E$23,WAllowance,0))</f>
        <v/>
      </c>
      <c r="E1423" s="8" t="str">
        <f>IF(A1423="","",IF(B1423="N",SUMIF(TMonthly[Day of the Month],DAY(A1423),TMonthly[Amount]),SUMIF(TMonthly[Day of the Month],"&gt;="&amp;DAY(A1423),TMonthly[Amount])))</f>
        <v/>
      </c>
      <c r="F1423" s="8" t="str" cm="1">
        <f t="array" ref="F1423">IF(A1423="","",SUMPRODUCT(--(TYearly[Due Date]&lt;=A1423),IF(B1423="N",--(TYearly[Day]=DAY(A1423)),--(TYearly[Day]&gt;=DAY(A1423))),--(IFERROR(MOD(TYearly[Month]-MONTH(A1423)+12,12),1)=0),TYearly[Amount]))</f>
        <v/>
      </c>
      <c r="G1423" s="8" t="str">
        <f>IF(A1423="","",SUMIF(TOneTime[Due Date],A1423,TOneTime[Amount]))</f>
        <v/>
      </c>
      <c r="H1423" s="8" t="str" cm="1">
        <f t="array" ref="H1423">IF(A1423="","",IF(COUNTIF(TOther[Frequency],$H$1)=0,0,SUMPRODUCT(--(IFERROR(MOD(A1423-TOther[Start Date],7),1)=0),--(TOther[Frequency]=$H$1),--(TOther[Start Date]&lt;=A1423),--(TOther[End Date Calc]&gt;=A1423),TOther[Amount])))</f>
        <v/>
      </c>
      <c r="I1423" s="8" t="str" cm="1">
        <f t="array" ref="I1423">IF(A1423="","",IF(COUNTIF(TOther[Frequency],$I$1)=0,0,SUMPRODUCT(--(IFERROR(MOD(A1423-TOther[Start Date],14),1)=0),--(TOther[Frequency]=$I$1),--(TOther[Start Date]&lt;=A1423),--(TOther[End Date Calc]&gt;=A1423),TOther[Amount])))</f>
        <v/>
      </c>
      <c r="J1423" s="8" t="str">
        <f>IF(A1423="","",IF(COUNTIF(TOther[Frequency],$J$1)=0,0,IF(OR(DAY(A1423)=1,DAY(A1423)=15),SUMIFS(TOther[Amount],TOther[Frequency],$J$1,TOther[Start Date],"&lt;="&amp;$A1423,TOther[End Date Calc],"&gt;="&amp;A1423),0)))</f>
        <v/>
      </c>
      <c r="K1423" s="8" t="str">
        <f>IF(A1423="","",IF(COUNTIF(TOther[Frequency],$K$1)=0,0,IF(A1423=(A1423-DAY(A1423)+1+2*7-WEEKDAY(A1423-DAY(A1423)+8-4,1)),SUMIFS(TOther[Amount],TOther[Frequency],$K$1,TOther[Start Date],"&lt;="&amp;$A1423,TOther[End Date Calc],"&gt;="&amp;A1423),0)))</f>
        <v/>
      </c>
      <c r="L1423" s="8" t="str">
        <f>IF(A1423="","",IF(COUNTIF(TOther[Frequency],$L$1)=0,0,IF(A1423=(A1423-DAY(A1423)+1+3*7-WEEKDAY(A1423-DAY(A1423)+8-4,1)),SUMIFS(TOther[Amount],TOther[Frequency],$L$1,TOther[Start Date],"&lt;="&amp;$A1423,TOther[End Date Calc],"&gt;="&amp;A1423),0)))</f>
        <v/>
      </c>
      <c r="M1423" s="8" t="str">
        <f>IF(A1423="","",IF(COUNTIF(TOther[Frequency],$M$1)=0,0,IF(A1423=(A1423-DAY(A1423)+1+4*7-WEEKDAY(A1423-DAY(A1423)+8-4,1)),SUMIFS(TOther[Amount],TOther[Frequency],$M$1,TOther[Start Date],"&lt;="&amp;$A1423,TOther[End Date Calc],"&gt;="&amp;A1423),0)))</f>
        <v/>
      </c>
      <c r="N1423" s="8" t="str" cm="1">
        <f t="array" ref="N1423">IF(A1423="","",IF(COUNTIF(TOther[Frequency],$N$1)=0,0,SUMPRODUCT(--(IFERROR(MOD(A1423-TOther[Start Date],28),1)=0),--(TOther[Frequency]=$N$1),--(TOther[Start Date]&lt;=A1423),--(TOther[End Date Calc]&gt;=A1423),TOther[Amount])))</f>
        <v/>
      </c>
      <c r="O1423" s="8" t="str" cm="1">
        <f t="array" ref="O1423">IF(A1423="","",IF(COUNTIF(TOther[Frequency],$O$1)=0,0,SUMPRODUCT(--(IFERROR(MOD(A1423-TOther[Start Date],42),1)=0),--(TOther[Frequency]=$O$1),--(TOther[Start Date]&lt;=A1423),--(TOther[End Date Calc]&gt;=A1423),TOther[Amount])))</f>
        <v/>
      </c>
      <c r="P1423" s="8" t="str" cm="1">
        <f t="array" ref="P1423">IF(A1423="","",IF(COUNTIF(TOther[Frequency],$P$1)=0,0,SUMPRODUCT(--(IFERROR(MOD(A1423-TOther[Start Date],56),1)=0),--(TOther[Frequency]=$P$1),--(TOther[Start Date]&lt;=A1423),--(TOther[End Date Calc]&gt;=A1423),TOther[Amount])))</f>
        <v/>
      </c>
      <c r="Q1423" s="8" t="str">
        <f>IF(A1423="","",IF(COUNTIF(TOther[Frequency],$Q$1)=0,0,IF(B1423="N",SUMIFS(TOther[Amount],TOther[Frequency],$Q$1,TOther[Start Date],"&lt;="&amp;$A1423,TOther[End Date Calc],"&gt;="&amp;A1423,TOther[Start Day],DAY(A1423)),SUMIFS(TOther[Amount],TOther[Frequency],$Q$1,TOther[Start Date],"&lt;="&amp;$A1423,TOther[End Date Calc],"&gt;="&amp;A1423,TOther[Start Day],"&gt;="&amp;DAY(A1423)))))</f>
        <v/>
      </c>
      <c r="R1423" s="8" t="str" cm="1">
        <f t="array" ref="R1423">IF(A1423="","",IF(COUNTIF(TOther[Frequency],R$1)=0,0,SUMPRODUCT(--(TOther[Frequency]=R$1),--(TOther[Start Date]&lt;=A1423),--(TOther[End Date Calc]&gt;=A1423),IF(B1423="N",--(TOther[Start Day]=DAY(A1423)),--(TOther[Start Day]&gt;=DAY(A1423))),--(IFERROR(MOD(TOther[Start Month]-MONTH(A1423)+2,2),1)=0),TOther[Amount])))</f>
        <v/>
      </c>
      <c r="S1423" s="8" t="str" cm="1">
        <f t="array" ref="S1423">IF(A1423="","",IF(COUNTIF(TOther[Frequency],S$1)=0,0,SUMPRODUCT(--(TOther[Frequency]=S$1),--(TOther[Start Date]&lt;=A1423),--(TOther[End Date Calc]&gt;=A1423),IF(B1423="N",--(TOther[Start Day]=DAY(A1423)),--(TOther[Start Day]&gt;=DAY(A1423))),--(IFERROR(MOD(TOther[Start Month]-MONTH(A1423)+3,3),1)=0),TOther[Amount])))</f>
        <v/>
      </c>
      <c r="T1423" s="8" t="str" cm="1">
        <f t="array" ref="T1423">IF($A1423="","",IF(COUNTIF(TOther[Frequency],T$1)=0,0,SUMPRODUCT(--(TOther[Frequency]=T$1),--(TOther[Start Date]&lt;=$A1423),--(TOther[End Date Calc]&gt;=$A1423),IF($B1423="N",--(TOther[Start Day]=DAY($A1423)),--(TOther[Start Day]&gt;=DAY($A1423))),--(IFERROR(MOD(TOther[Start Month]-MONTH($A1423)+4,4),1)=0),TOther[Amount])))</f>
        <v/>
      </c>
      <c r="U1423" s="8" t="str" cm="1">
        <f t="array" ref="U1423">IF(A1423="","",IF(COUNTIF(TOther[Frequency],$U$1)=0,0,SUMPRODUCT(--(TOther[Frequency]=$U$1),--(TOther[Start Date]&lt;=A1423),--(TOther[End Date Calc]&gt;=A1423),IF(B1423="N",--(TOther[Start Day]=DAY(A1423)),--(TOther[Start Day]&gt;=DAY(A1423))),--(IFERROR(MOD(TOther[Start Month]-MONTH(A1423)+6,6),1)=0),TOther[Amount])))</f>
        <v/>
      </c>
      <c r="V1423" s="8" t="str" cm="1">
        <f t="array" ref="V1423">IF(A1423="","",IF(COUNTIF(TOther[Frequency],$V$1)=0,0,SUMPRODUCT(--(TOther[Frequency]=$V$1),--(TOther[Start Date]&lt;=A1423),--(TOther[End Date Calc]&gt;=A1423),IF(B1423="N",--(TOther[Start Day]=DAY(A1423)),--(TOther[Start Day]&gt;=DAY(A1423))),--(IFERROR(MOD(TOther[Start Month]-MONTH(A1423)+12,12),1)=0),TOther[Amount])))</f>
        <v/>
      </c>
      <c r="W1423" s="8" t="str">
        <f>IF(A1423="","",SUMIFS(TOther[Amount],TOther[Start Date],A1423,TOther[Frequency],$W$1))</f>
        <v/>
      </c>
      <c r="X1423" s="9" t="str">
        <f t="shared" si="110"/>
        <v/>
      </c>
      <c r="Y1423" s="9" t="str">
        <f t="shared" si="114"/>
        <v/>
      </c>
      <c r="Z1423" s="8" t="str" cm="1">
        <f t="array" ref="Z1423">IF(A1423="","",IF(COUNTIF('2) Income'!$D$13:$D$32,"Weekly")=0,0,SUMPRODUCT(--(IFERROR(MOD(A1423-'2) Income'!$F$13:$F$32,7),1)=0),--('2) Income'!$D$13:$D$32="Weekly"),--('2) Income'!$F$13:$F$32&lt;=A1423),'2) Income'!$E$13:$E$32)))</f>
        <v/>
      </c>
      <c r="AA1423" s="8" t="str" cm="1">
        <f t="array" ref="AA1423">IF(A1423="","",IF(COUNTIF('2) Income'!$D$13:$D$32,"Every Other Week")=0,0,SUMPRODUCT(--(IFERROR(MOD(A1423-'2) Income'!$F$13:$F$32,14),1)=0),--('2) Income'!$D$13:$D$32="Every Other Week"),--('2) Income'!$F$13:$F$32&lt;=A1423),'2) Income'!$E$13:$E$32)))</f>
        <v/>
      </c>
      <c r="AB1423" s="8" t="str">
        <f>IF(A1423="","",IF(COUNTIF('2) Income'!$D$13:$D$32,"1st and 15th")=0,0,IF(OR(DAY(A1423)=1,DAY(A1423)=15),SUMIFS('2) Income'!$E$13:$E$32,'2) Income'!$D$13:$D$32,"1st and 15th",'2) Income'!$F$13:$F$32,"&lt;="&amp;$A1423),0)))</f>
        <v/>
      </c>
      <c r="AC1423" s="8" t="str">
        <f>IF(A1423="","",IF(COUNTIF('2) Income'!$D$13:$D$32,"2nd Wednesday")=0,0,IF(A1423=(A1423-DAY(A1423)+1+2*7-WEEKDAY(A1423-DAY(A1423)+8-4,1)),SUMIFS('2) Income'!$E$13:$E$32,'2) Income'!$D$13:$D$32,"2nd Wednesday",'2) Income'!$F$13:$F$32,"&lt;="&amp;$A1423),0)))</f>
        <v/>
      </c>
      <c r="AD1423" s="8" t="str">
        <f>IF(A1423="","",IF(COUNTIF('2) Income'!$D$13:$D$32,"3rd Wednesday")=0,0,IF(A1423=(A1423-DAY(A1423)+1+3*7-WEEKDAY(A1423-DAY(A1423)+8-4,1)),SUMIFS('2) Income'!$E$13:$E$32,'2) Income'!$D$13:$D$32,"3rd Wednesday",'2) Income'!$F$13:$F$32,"&lt;="&amp;$A1423),0)))</f>
        <v/>
      </c>
      <c r="AE1423" s="8" t="str">
        <f>IF(A1423="","",IF(COUNTIF('2) Income'!$D$13:$D$32,"4th Wednesday")=0,0,IF(A1423=(A1423-DAY(A1423)+1+4*7-WEEKDAY(A1423-DAY(A1423)+8-4,1)),SUMIFS('2) Income'!$E$13:$E$32,'2) Income'!$D$13:$D$32,"4th Wednesday",'2) Income'!$F$13:$F$32,"&lt;="&amp;$A1423),0)))</f>
        <v/>
      </c>
      <c r="AF1423" s="8" t="str" cm="1">
        <f t="array" ref="AF1423">IF(A1423="","",IF(COUNTIF('2) Income'!$D$13:$D$32,"Every 4 Weeks")=0,0,SUMPRODUCT(--(IFERROR(MOD(A1423-'2) Income'!$F$13:$F$32,28),1)=0),--('2) Income'!$D$13:$D$32="Every 4 Weeks"),--('2) Income'!$F$13:$F$32&lt;=A1423),'2) Income'!$E$13:$E$32)))</f>
        <v/>
      </c>
      <c r="AG1423" s="8" t="str">
        <f>IF(A1423="","",IF(COUNTIF('2) Income'!$D$13:$D$32,"Monthly")=0,0,IF(B1423="N",SUMIFS('2) Income'!$E$13:$E$32,'2) Income'!$D$13:$D$32,"monthly",'2) Income'!$F$13:$F$32,"&lt;="&amp;$A1423,'2) Income'!$I$13:$I$32,DAY(A1423)),SUMIFS('2) Income'!$E$13:$E$32,'2) Income'!$D$13:$D$32,"monthly",'2) Income'!$F$13:$F$32,"&lt;="&amp;$A1423,'2) Income'!$I$13:$I$32,"&gt;="&amp;DAY(A1423)))))</f>
        <v/>
      </c>
      <c r="AH1423" s="8" t="str" cm="1">
        <f t="array" ref="AH1423">IF(A1423="","",IF(COUNTIF('2) Income'!$D$13:$D$32,"Yearly")=0,0,SUMPRODUCT(--('2) Income'!$D$13:$D$32="Yearly"),--('2) Income'!$F$13:$F$32&lt;=A1423),IF(B1423="N",--('2) Income'!$I$13:$I$32=DAY(A1423)),--('2) Income'!$I$13:$I$32&gt;=DAY(A1423))),--(IFERROR(MOD('2) Income'!$H$13:$H$32-MONTH(A1423)+12,12),1)=0),'2) Income'!$E$13:$E$32)))</f>
        <v/>
      </c>
      <c r="AI1423" s="8" t="str">
        <f>IF(A1423="","",IF(COUNTIF('2) Income'!$D$13:$D$32,"one-time")=0,0,SUMIFS('2) Income'!$E$13:$E$32,'2) Income'!$D$13:$D$32,"one-time",'2) Income'!$F$13:$F$32,"="&amp;$A1423)))</f>
        <v/>
      </c>
      <c r="AJ1423" s="9" t="str">
        <f t="shared" si="111"/>
        <v/>
      </c>
    </row>
    <row r="1424" spans="1:36">
      <c r="A1424" s="7" t="str">
        <f>IF(A1423="","",IF(A1423+1&lt;='1) Period'!$E$21,A1423+1,""))</f>
        <v/>
      </c>
      <c r="B1424" s="7" t="e">
        <f t="shared" si="112"/>
        <v>#VALUE!</v>
      </c>
      <c r="C1424" t="e">
        <f t="shared" si="113"/>
        <v>#VALUE!</v>
      </c>
      <c r="D1424" s="8" t="str">
        <f>IF(A1424="","",IF(TEXT(A1424,"dddd")='4) Happy Money'!$E$23,WAllowance,0))</f>
        <v/>
      </c>
      <c r="E1424" s="8" t="str">
        <f>IF(A1424="","",IF(B1424="N",SUMIF(TMonthly[Day of the Month],DAY(A1424),TMonthly[Amount]),SUMIF(TMonthly[Day of the Month],"&gt;="&amp;DAY(A1424),TMonthly[Amount])))</f>
        <v/>
      </c>
      <c r="F1424" s="8" t="str" cm="1">
        <f t="array" ref="F1424">IF(A1424="","",SUMPRODUCT(--(TYearly[Due Date]&lt;=A1424),IF(B1424="N",--(TYearly[Day]=DAY(A1424)),--(TYearly[Day]&gt;=DAY(A1424))),--(IFERROR(MOD(TYearly[Month]-MONTH(A1424)+12,12),1)=0),TYearly[Amount]))</f>
        <v/>
      </c>
      <c r="G1424" s="8" t="str">
        <f>IF(A1424="","",SUMIF(TOneTime[Due Date],A1424,TOneTime[Amount]))</f>
        <v/>
      </c>
      <c r="H1424" s="8" t="str" cm="1">
        <f t="array" ref="H1424">IF(A1424="","",IF(COUNTIF(TOther[Frequency],$H$1)=0,0,SUMPRODUCT(--(IFERROR(MOD(A1424-TOther[Start Date],7),1)=0),--(TOther[Frequency]=$H$1),--(TOther[Start Date]&lt;=A1424),--(TOther[End Date Calc]&gt;=A1424),TOther[Amount])))</f>
        <v/>
      </c>
      <c r="I1424" s="8" t="str" cm="1">
        <f t="array" ref="I1424">IF(A1424="","",IF(COUNTIF(TOther[Frequency],$I$1)=0,0,SUMPRODUCT(--(IFERROR(MOD(A1424-TOther[Start Date],14),1)=0),--(TOther[Frequency]=$I$1),--(TOther[Start Date]&lt;=A1424),--(TOther[End Date Calc]&gt;=A1424),TOther[Amount])))</f>
        <v/>
      </c>
      <c r="J1424" s="8" t="str">
        <f>IF(A1424="","",IF(COUNTIF(TOther[Frequency],$J$1)=0,0,IF(OR(DAY(A1424)=1,DAY(A1424)=15),SUMIFS(TOther[Amount],TOther[Frequency],$J$1,TOther[Start Date],"&lt;="&amp;$A1424,TOther[End Date Calc],"&gt;="&amp;A1424),0)))</f>
        <v/>
      </c>
      <c r="K1424" s="8" t="str">
        <f>IF(A1424="","",IF(COUNTIF(TOther[Frequency],$K$1)=0,0,IF(A1424=(A1424-DAY(A1424)+1+2*7-WEEKDAY(A1424-DAY(A1424)+8-4,1)),SUMIFS(TOther[Amount],TOther[Frequency],$K$1,TOther[Start Date],"&lt;="&amp;$A1424,TOther[End Date Calc],"&gt;="&amp;A1424),0)))</f>
        <v/>
      </c>
      <c r="L1424" s="8" t="str">
        <f>IF(A1424="","",IF(COUNTIF(TOther[Frequency],$L$1)=0,0,IF(A1424=(A1424-DAY(A1424)+1+3*7-WEEKDAY(A1424-DAY(A1424)+8-4,1)),SUMIFS(TOther[Amount],TOther[Frequency],$L$1,TOther[Start Date],"&lt;="&amp;$A1424,TOther[End Date Calc],"&gt;="&amp;A1424),0)))</f>
        <v/>
      </c>
      <c r="M1424" s="8" t="str">
        <f>IF(A1424="","",IF(COUNTIF(TOther[Frequency],$M$1)=0,0,IF(A1424=(A1424-DAY(A1424)+1+4*7-WEEKDAY(A1424-DAY(A1424)+8-4,1)),SUMIFS(TOther[Amount],TOther[Frequency],$M$1,TOther[Start Date],"&lt;="&amp;$A1424,TOther[End Date Calc],"&gt;="&amp;A1424),0)))</f>
        <v/>
      </c>
      <c r="N1424" s="8" t="str" cm="1">
        <f t="array" ref="N1424">IF(A1424="","",IF(COUNTIF(TOther[Frequency],$N$1)=0,0,SUMPRODUCT(--(IFERROR(MOD(A1424-TOther[Start Date],28),1)=0),--(TOther[Frequency]=$N$1),--(TOther[Start Date]&lt;=A1424),--(TOther[End Date Calc]&gt;=A1424),TOther[Amount])))</f>
        <v/>
      </c>
      <c r="O1424" s="8" t="str" cm="1">
        <f t="array" ref="O1424">IF(A1424="","",IF(COUNTIF(TOther[Frequency],$O$1)=0,0,SUMPRODUCT(--(IFERROR(MOD(A1424-TOther[Start Date],42),1)=0),--(TOther[Frequency]=$O$1),--(TOther[Start Date]&lt;=A1424),--(TOther[End Date Calc]&gt;=A1424),TOther[Amount])))</f>
        <v/>
      </c>
      <c r="P1424" s="8" t="str" cm="1">
        <f t="array" ref="P1424">IF(A1424="","",IF(COUNTIF(TOther[Frequency],$P$1)=0,0,SUMPRODUCT(--(IFERROR(MOD(A1424-TOther[Start Date],56),1)=0),--(TOther[Frequency]=$P$1),--(TOther[Start Date]&lt;=A1424),--(TOther[End Date Calc]&gt;=A1424),TOther[Amount])))</f>
        <v/>
      </c>
      <c r="Q1424" s="8" t="str">
        <f>IF(A1424="","",IF(COUNTIF(TOther[Frequency],$Q$1)=0,0,IF(B1424="N",SUMIFS(TOther[Amount],TOther[Frequency],$Q$1,TOther[Start Date],"&lt;="&amp;$A1424,TOther[End Date Calc],"&gt;="&amp;A1424,TOther[Start Day],DAY(A1424)),SUMIFS(TOther[Amount],TOther[Frequency],$Q$1,TOther[Start Date],"&lt;="&amp;$A1424,TOther[End Date Calc],"&gt;="&amp;A1424,TOther[Start Day],"&gt;="&amp;DAY(A1424)))))</f>
        <v/>
      </c>
      <c r="R1424" s="8" t="str" cm="1">
        <f t="array" ref="R1424">IF(A1424="","",IF(COUNTIF(TOther[Frequency],R$1)=0,0,SUMPRODUCT(--(TOther[Frequency]=R$1),--(TOther[Start Date]&lt;=A1424),--(TOther[End Date Calc]&gt;=A1424),IF(B1424="N",--(TOther[Start Day]=DAY(A1424)),--(TOther[Start Day]&gt;=DAY(A1424))),--(IFERROR(MOD(TOther[Start Month]-MONTH(A1424)+2,2),1)=0),TOther[Amount])))</f>
        <v/>
      </c>
      <c r="S1424" s="8" t="str" cm="1">
        <f t="array" ref="S1424">IF(A1424="","",IF(COUNTIF(TOther[Frequency],S$1)=0,0,SUMPRODUCT(--(TOther[Frequency]=S$1),--(TOther[Start Date]&lt;=A1424),--(TOther[End Date Calc]&gt;=A1424),IF(B1424="N",--(TOther[Start Day]=DAY(A1424)),--(TOther[Start Day]&gt;=DAY(A1424))),--(IFERROR(MOD(TOther[Start Month]-MONTH(A1424)+3,3),1)=0),TOther[Amount])))</f>
        <v/>
      </c>
      <c r="T1424" s="8" t="str" cm="1">
        <f t="array" ref="T1424">IF($A1424="","",IF(COUNTIF(TOther[Frequency],T$1)=0,0,SUMPRODUCT(--(TOther[Frequency]=T$1),--(TOther[Start Date]&lt;=$A1424),--(TOther[End Date Calc]&gt;=$A1424),IF($B1424="N",--(TOther[Start Day]=DAY($A1424)),--(TOther[Start Day]&gt;=DAY($A1424))),--(IFERROR(MOD(TOther[Start Month]-MONTH($A1424)+4,4),1)=0),TOther[Amount])))</f>
        <v/>
      </c>
      <c r="U1424" s="8" t="str" cm="1">
        <f t="array" ref="U1424">IF(A1424="","",IF(COUNTIF(TOther[Frequency],$U$1)=0,0,SUMPRODUCT(--(TOther[Frequency]=$U$1),--(TOther[Start Date]&lt;=A1424),--(TOther[End Date Calc]&gt;=A1424),IF(B1424="N",--(TOther[Start Day]=DAY(A1424)),--(TOther[Start Day]&gt;=DAY(A1424))),--(IFERROR(MOD(TOther[Start Month]-MONTH(A1424)+6,6),1)=0),TOther[Amount])))</f>
        <v/>
      </c>
      <c r="V1424" s="8" t="str" cm="1">
        <f t="array" ref="V1424">IF(A1424="","",IF(COUNTIF(TOther[Frequency],$V$1)=0,0,SUMPRODUCT(--(TOther[Frequency]=$V$1),--(TOther[Start Date]&lt;=A1424),--(TOther[End Date Calc]&gt;=A1424),IF(B1424="N",--(TOther[Start Day]=DAY(A1424)),--(TOther[Start Day]&gt;=DAY(A1424))),--(IFERROR(MOD(TOther[Start Month]-MONTH(A1424)+12,12),1)=0),TOther[Amount])))</f>
        <v/>
      </c>
      <c r="W1424" s="8" t="str">
        <f>IF(A1424="","",SUMIFS(TOther[Amount],TOther[Start Date],A1424,TOther[Frequency],$W$1))</f>
        <v/>
      </c>
      <c r="X1424" s="9" t="str">
        <f t="shared" si="110"/>
        <v/>
      </c>
      <c r="Y1424" s="9" t="str">
        <f t="shared" si="114"/>
        <v/>
      </c>
      <c r="Z1424" s="8" t="str" cm="1">
        <f t="array" ref="Z1424">IF(A1424="","",IF(COUNTIF('2) Income'!$D$13:$D$32,"Weekly")=0,0,SUMPRODUCT(--(IFERROR(MOD(A1424-'2) Income'!$F$13:$F$32,7),1)=0),--('2) Income'!$D$13:$D$32="Weekly"),--('2) Income'!$F$13:$F$32&lt;=A1424),'2) Income'!$E$13:$E$32)))</f>
        <v/>
      </c>
      <c r="AA1424" s="8" t="str" cm="1">
        <f t="array" ref="AA1424">IF(A1424="","",IF(COUNTIF('2) Income'!$D$13:$D$32,"Every Other Week")=0,0,SUMPRODUCT(--(IFERROR(MOD(A1424-'2) Income'!$F$13:$F$32,14),1)=0),--('2) Income'!$D$13:$D$32="Every Other Week"),--('2) Income'!$F$13:$F$32&lt;=A1424),'2) Income'!$E$13:$E$32)))</f>
        <v/>
      </c>
      <c r="AB1424" s="8" t="str">
        <f>IF(A1424="","",IF(COUNTIF('2) Income'!$D$13:$D$32,"1st and 15th")=0,0,IF(OR(DAY(A1424)=1,DAY(A1424)=15),SUMIFS('2) Income'!$E$13:$E$32,'2) Income'!$D$13:$D$32,"1st and 15th",'2) Income'!$F$13:$F$32,"&lt;="&amp;$A1424),0)))</f>
        <v/>
      </c>
      <c r="AC1424" s="8" t="str">
        <f>IF(A1424="","",IF(COUNTIF('2) Income'!$D$13:$D$32,"2nd Wednesday")=0,0,IF(A1424=(A1424-DAY(A1424)+1+2*7-WEEKDAY(A1424-DAY(A1424)+8-4,1)),SUMIFS('2) Income'!$E$13:$E$32,'2) Income'!$D$13:$D$32,"2nd Wednesday",'2) Income'!$F$13:$F$32,"&lt;="&amp;$A1424),0)))</f>
        <v/>
      </c>
      <c r="AD1424" s="8" t="str">
        <f>IF(A1424="","",IF(COUNTIF('2) Income'!$D$13:$D$32,"3rd Wednesday")=0,0,IF(A1424=(A1424-DAY(A1424)+1+3*7-WEEKDAY(A1424-DAY(A1424)+8-4,1)),SUMIFS('2) Income'!$E$13:$E$32,'2) Income'!$D$13:$D$32,"3rd Wednesday",'2) Income'!$F$13:$F$32,"&lt;="&amp;$A1424),0)))</f>
        <v/>
      </c>
      <c r="AE1424" s="8" t="str">
        <f>IF(A1424="","",IF(COUNTIF('2) Income'!$D$13:$D$32,"4th Wednesday")=0,0,IF(A1424=(A1424-DAY(A1424)+1+4*7-WEEKDAY(A1424-DAY(A1424)+8-4,1)),SUMIFS('2) Income'!$E$13:$E$32,'2) Income'!$D$13:$D$32,"4th Wednesday",'2) Income'!$F$13:$F$32,"&lt;="&amp;$A1424),0)))</f>
        <v/>
      </c>
      <c r="AF1424" s="8" t="str" cm="1">
        <f t="array" ref="AF1424">IF(A1424="","",IF(COUNTIF('2) Income'!$D$13:$D$32,"Every 4 Weeks")=0,0,SUMPRODUCT(--(IFERROR(MOD(A1424-'2) Income'!$F$13:$F$32,28),1)=0),--('2) Income'!$D$13:$D$32="Every 4 Weeks"),--('2) Income'!$F$13:$F$32&lt;=A1424),'2) Income'!$E$13:$E$32)))</f>
        <v/>
      </c>
      <c r="AG1424" s="8" t="str">
        <f>IF(A1424="","",IF(COUNTIF('2) Income'!$D$13:$D$32,"Monthly")=0,0,IF(B1424="N",SUMIFS('2) Income'!$E$13:$E$32,'2) Income'!$D$13:$D$32,"monthly",'2) Income'!$F$13:$F$32,"&lt;="&amp;$A1424,'2) Income'!$I$13:$I$32,DAY(A1424)),SUMIFS('2) Income'!$E$13:$E$32,'2) Income'!$D$13:$D$32,"monthly",'2) Income'!$F$13:$F$32,"&lt;="&amp;$A1424,'2) Income'!$I$13:$I$32,"&gt;="&amp;DAY(A1424)))))</f>
        <v/>
      </c>
      <c r="AH1424" s="8" t="str" cm="1">
        <f t="array" ref="AH1424">IF(A1424="","",IF(COUNTIF('2) Income'!$D$13:$D$32,"Yearly")=0,0,SUMPRODUCT(--('2) Income'!$D$13:$D$32="Yearly"),--('2) Income'!$F$13:$F$32&lt;=A1424),IF(B1424="N",--('2) Income'!$I$13:$I$32=DAY(A1424)),--('2) Income'!$I$13:$I$32&gt;=DAY(A1424))),--(IFERROR(MOD('2) Income'!$H$13:$H$32-MONTH(A1424)+12,12),1)=0),'2) Income'!$E$13:$E$32)))</f>
        <v/>
      </c>
      <c r="AI1424" s="8" t="str">
        <f>IF(A1424="","",IF(COUNTIF('2) Income'!$D$13:$D$32,"one-time")=0,0,SUMIFS('2) Income'!$E$13:$E$32,'2) Income'!$D$13:$D$32,"one-time",'2) Income'!$F$13:$F$32,"="&amp;$A1424)))</f>
        <v/>
      </c>
      <c r="AJ1424" s="9" t="str">
        <f t="shared" si="111"/>
        <v/>
      </c>
    </row>
    <row r="1425" spans="1:36">
      <c r="A1425" s="7" t="str">
        <f>IF(A1424="","",IF(A1424+1&lt;='1) Period'!$E$21,A1424+1,""))</f>
        <v/>
      </c>
      <c r="B1425" s="7" t="e">
        <f t="shared" si="112"/>
        <v>#VALUE!</v>
      </c>
      <c r="C1425" t="e">
        <f t="shared" si="113"/>
        <v>#VALUE!</v>
      </c>
      <c r="D1425" s="8" t="str">
        <f>IF(A1425="","",IF(TEXT(A1425,"dddd")='4) Happy Money'!$E$23,WAllowance,0))</f>
        <v/>
      </c>
      <c r="E1425" s="8" t="str">
        <f>IF(A1425="","",IF(B1425="N",SUMIF(TMonthly[Day of the Month],DAY(A1425),TMonthly[Amount]),SUMIF(TMonthly[Day of the Month],"&gt;="&amp;DAY(A1425),TMonthly[Amount])))</f>
        <v/>
      </c>
      <c r="F1425" s="8" t="str" cm="1">
        <f t="array" ref="F1425">IF(A1425="","",SUMPRODUCT(--(TYearly[Due Date]&lt;=A1425),IF(B1425="N",--(TYearly[Day]=DAY(A1425)),--(TYearly[Day]&gt;=DAY(A1425))),--(IFERROR(MOD(TYearly[Month]-MONTH(A1425)+12,12),1)=0),TYearly[Amount]))</f>
        <v/>
      </c>
      <c r="G1425" s="8" t="str">
        <f>IF(A1425="","",SUMIF(TOneTime[Due Date],A1425,TOneTime[Amount]))</f>
        <v/>
      </c>
      <c r="H1425" s="8" t="str" cm="1">
        <f t="array" ref="H1425">IF(A1425="","",IF(COUNTIF(TOther[Frequency],$H$1)=0,0,SUMPRODUCT(--(IFERROR(MOD(A1425-TOther[Start Date],7),1)=0),--(TOther[Frequency]=$H$1),--(TOther[Start Date]&lt;=A1425),--(TOther[End Date Calc]&gt;=A1425),TOther[Amount])))</f>
        <v/>
      </c>
      <c r="I1425" s="8" t="str" cm="1">
        <f t="array" ref="I1425">IF(A1425="","",IF(COUNTIF(TOther[Frequency],$I$1)=0,0,SUMPRODUCT(--(IFERROR(MOD(A1425-TOther[Start Date],14),1)=0),--(TOther[Frequency]=$I$1),--(TOther[Start Date]&lt;=A1425),--(TOther[End Date Calc]&gt;=A1425),TOther[Amount])))</f>
        <v/>
      </c>
      <c r="J1425" s="8" t="str">
        <f>IF(A1425="","",IF(COUNTIF(TOther[Frequency],$J$1)=0,0,IF(OR(DAY(A1425)=1,DAY(A1425)=15),SUMIFS(TOther[Amount],TOther[Frequency],$J$1,TOther[Start Date],"&lt;="&amp;$A1425,TOther[End Date Calc],"&gt;="&amp;A1425),0)))</f>
        <v/>
      </c>
      <c r="K1425" s="8" t="str">
        <f>IF(A1425="","",IF(COUNTIF(TOther[Frequency],$K$1)=0,0,IF(A1425=(A1425-DAY(A1425)+1+2*7-WEEKDAY(A1425-DAY(A1425)+8-4,1)),SUMIFS(TOther[Amount],TOther[Frequency],$K$1,TOther[Start Date],"&lt;="&amp;$A1425,TOther[End Date Calc],"&gt;="&amp;A1425),0)))</f>
        <v/>
      </c>
      <c r="L1425" s="8" t="str">
        <f>IF(A1425="","",IF(COUNTIF(TOther[Frequency],$L$1)=0,0,IF(A1425=(A1425-DAY(A1425)+1+3*7-WEEKDAY(A1425-DAY(A1425)+8-4,1)),SUMIFS(TOther[Amount],TOther[Frequency],$L$1,TOther[Start Date],"&lt;="&amp;$A1425,TOther[End Date Calc],"&gt;="&amp;A1425),0)))</f>
        <v/>
      </c>
      <c r="M1425" s="8" t="str">
        <f>IF(A1425="","",IF(COUNTIF(TOther[Frequency],$M$1)=0,0,IF(A1425=(A1425-DAY(A1425)+1+4*7-WEEKDAY(A1425-DAY(A1425)+8-4,1)),SUMIFS(TOther[Amount],TOther[Frequency],$M$1,TOther[Start Date],"&lt;="&amp;$A1425,TOther[End Date Calc],"&gt;="&amp;A1425),0)))</f>
        <v/>
      </c>
      <c r="N1425" s="8" t="str" cm="1">
        <f t="array" ref="N1425">IF(A1425="","",IF(COUNTIF(TOther[Frequency],$N$1)=0,0,SUMPRODUCT(--(IFERROR(MOD(A1425-TOther[Start Date],28),1)=0),--(TOther[Frequency]=$N$1),--(TOther[Start Date]&lt;=A1425),--(TOther[End Date Calc]&gt;=A1425),TOther[Amount])))</f>
        <v/>
      </c>
      <c r="O1425" s="8" t="str" cm="1">
        <f t="array" ref="O1425">IF(A1425="","",IF(COUNTIF(TOther[Frequency],$O$1)=0,0,SUMPRODUCT(--(IFERROR(MOD(A1425-TOther[Start Date],42),1)=0),--(TOther[Frequency]=$O$1),--(TOther[Start Date]&lt;=A1425),--(TOther[End Date Calc]&gt;=A1425),TOther[Amount])))</f>
        <v/>
      </c>
      <c r="P1425" s="8" t="str" cm="1">
        <f t="array" ref="P1425">IF(A1425="","",IF(COUNTIF(TOther[Frequency],$P$1)=0,0,SUMPRODUCT(--(IFERROR(MOD(A1425-TOther[Start Date],56),1)=0),--(TOther[Frequency]=$P$1),--(TOther[Start Date]&lt;=A1425),--(TOther[End Date Calc]&gt;=A1425),TOther[Amount])))</f>
        <v/>
      </c>
      <c r="Q1425" s="8" t="str">
        <f>IF(A1425="","",IF(COUNTIF(TOther[Frequency],$Q$1)=0,0,IF(B1425="N",SUMIFS(TOther[Amount],TOther[Frequency],$Q$1,TOther[Start Date],"&lt;="&amp;$A1425,TOther[End Date Calc],"&gt;="&amp;A1425,TOther[Start Day],DAY(A1425)),SUMIFS(TOther[Amount],TOther[Frequency],$Q$1,TOther[Start Date],"&lt;="&amp;$A1425,TOther[End Date Calc],"&gt;="&amp;A1425,TOther[Start Day],"&gt;="&amp;DAY(A1425)))))</f>
        <v/>
      </c>
      <c r="R1425" s="8" t="str" cm="1">
        <f t="array" ref="R1425">IF(A1425="","",IF(COUNTIF(TOther[Frequency],R$1)=0,0,SUMPRODUCT(--(TOther[Frequency]=R$1),--(TOther[Start Date]&lt;=A1425),--(TOther[End Date Calc]&gt;=A1425),IF(B1425="N",--(TOther[Start Day]=DAY(A1425)),--(TOther[Start Day]&gt;=DAY(A1425))),--(IFERROR(MOD(TOther[Start Month]-MONTH(A1425)+2,2),1)=0),TOther[Amount])))</f>
        <v/>
      </c>
      <c r="S1425" s="8" t="str" cm="1">
        <f t="array" ref="S1425">IF(A1425="","",IF(COUNTIF(TOther[Frequency],S$1)=0,0,SUMPRODUCT(--(TOther[Frequency]=S$1),--(TOther[Start Date]&lt;=A1425),--(TOther[End Date Calc]&gt;=A1425),IF(B1425="N",--(TOther[Start Day]=DAY(A1425)),--(TOther[Start Day]&gt;=DAY(A1425))),--(IFERROR(MOD(TOther[Start Month]-MONTH(A1425)+3,3),1)=0),TOther[Amount])))</f>
        <v/>
      </c>
      <c r="T1425" s="8" t="str" cm="1">
        <f t="array" ref="T1425">IF($A1425="","",IF(COUNTIF(TOther[Frequency],T$1)=0,0,SUMPRODUCT(--(TOther[Frequency]=T$1),--(TOther[Start Date]&lt;=$A1425),--(TOther[End Date Calc]&gt;=$A1425),IF($B1425="N",--(TOther[Start Day]=DAY($A1425)),--(TOther[Start Day]&gt;=DAY($A1425))),--(IFERROR(MOD(TOther[Start Month]-MONTH($A1425)+4,4),1)=0),TOther[Amount])))</f>
        <v/>
      </c>
      <c r="U1425" s="8" t="str" cm="1">
        <f t="array" ref="U1425">IF(A1425="","",IF(COUNTIF(TOther[Frequency],$U$1)=0,0,SUMPRODUCT(--(TOther[Frequency]=$U$1),--(TOther[Start Date]&lt;=A1425),--(TOther[End Date Calc]&gt;=A1425),IF(B1425="N",--(TOther[Start Day]=DAY(A1425)),--(TOther[Start Day]&gt;=DAY(A1425))),--(IFERROR(MOD(TOther[Start Month]-MONTH(A1425)+6,6),1)=0),TOther[Amount])))</f>
        <v/>
      </c>
      <c r="V1425" s="8" t="str" cm="1">
        <f t="array" ref="V1425">IF(A1425="","",IF(COUNTIF(TOther[Frequency],$V$1)=0,0,SUMPRODUCT(--(TOther[Frequency]=$V$1),--(TOther[Start Date]&lt;=A1425),--(TOther[End Date Calc]&gt;=A1425),IF(B1425="N",--(TOther[Start Day]=DAY(A1425)),--(TOther[Start Day]&gt;=DAY(A1425))),--(IFERROR(MOD(TOther[Start Month]-MONTH(A1425)+12,12),1)=0),TOther[Amount])))</f>
        <v/>
      </c>
      <c r="W1425" s="8" t="str">
        <f>IF(A1425="","",SUMIFS(TOther[Amount],TOther[Start Date],A1425,TOther[Frequency],$W$1))</f>
        <v/>
      </c>
      <c r="X1425" s="9" t="str">
        <f t="shared" si="110"/>
        <v/>
      </c>
      <c r="Y1425" s="9" t="str">
        <f t="shared" si="114"/>
        <v/>
      </c>
      <c r="Z1425" s="8" t="str" cm="1">
        <f t="array" ref="Z1425">IF(A1425="","",IF(COUNTIF('2) Income'!$D$13:$D$32,"Weekly")=0,0,SUMPRODUCT(--(IFERROR(MOD(A1425-'2) Income'!$F$13:$F$32,7),1)=0),--('2) Income'!$D$13:$D$32="Weekly"),--('2) Income'!$F$13:$F$32&lt;=A1425),'2) Income'!$E$13:$E$32)))</f>
        <v/>
      </c>
      <c r="AA1425" s="8" t="str" cm="1">
        <f t="array" ref="AA1425">IF(A1425="","",IF(COUNTIF('2) Income'!$D$13:$D$32,"Every Other Week")=0,0,SUMPRODUCT(--(IFERROR(MOD(A1425-'2) Income'!$F$13:$F$32,14),1)=0),--('2) Income'!$D$13:$D$32="Every Other Week"),--('2) Income'!$F$13:$F$32&lt;=A1425),'2) Income'!$E$13:$E$32)))</f>
        <v/>
      </c>
      <c r="AB1425" s="8" t="str">
        <f>IF(A1425="","",IF(COUNTIF('2) Income'!$D$13:$D$32,"1st and 15th")=0,0,IF(OR(DAY(A1425)=1,DAY(A1425)=15),SUMIFS('2) Income'!$E$13:$E$32,'2) Income'!$D$13:$D$32,"1st and 15th",'2) Income'!$F$13:$F$32,"&lt;="&amp;$A1425),0)))</f>
        <v/>
      </c>
      <c r="AC1425" s="8" t="str">
        <f>IF(A1425="","",IF(COUNTIF('2) Income'!$D$13:$D$32,"2nd Wednesday")=0,0,IF(A1425=(A1425-DAY(A1425)+1+2*7-WEEKDAY(A1425-DAY(A1425)+8-4,1)),SUMIFS('2) Income'!$E$13:$E$32,'2) Income'!$D$13:$D$32,"2nd Wednesday",'2) Income'!$F$13:$F$32,"&lt;="&amp;$A1425),0)))</f>
        <v/>
      </c>
      <c r="AD1425" s="8" t="str">
        <f>IF(A1425="","",IF(COUNTIF('2) Income'!$D$13:$D$32,"3rd Wednesday")=0,0,IF(A1425=(A1425-DAY(A1425)+1+3*7-WEEKDAY(A1425-DAY(A1425)+8-4,1)),SUMIFS('2) Income'!$E$13:$E$32,'2) Income'!$D$13:$D$32,"3rd Wednesday",'2) Income'!$F$13:$F$32,"&lt;="&amp;$A1425),0)))</f>
        <v/>
      </c>
      <c r="AE1425" s="8" t="str">
        <f>IF(A1425="","",IF(COUNTIF('2) Income'!$D$13:$D$32,"4th Wednesday")=0,0,IF(A1425=(A1425-DAY(A1425)+1+4*7-WEEKDAY(A1425-DAY(A1425)+8-4,1)),SUMIFS('2) Income'!$E$13:$E$32,'2) Income'!$D$13:$D$32,"4th Wednesday",'2) Income'!$F$13:$F$32,"&lt;="&amp;$A1425),0)))</f>
        <v/>
      </c>
      <c r="AF1425" s="8" t="str" cm="1">
        <f t="array" ref="AF1425">IF(A1425="","",IF(COUNTIF('2) Income'!$D$13:$D$32,"Every 4 Weeks")=0,0,SUMPRODUCT(--(IFERROR(MOD(A1425-'2) Income'!$F$13:$F$32,28),1)=0),--('2) Income'!$D$13:$D$32="Every 4 Weeks"),--('2) Income'!$F$13:$F$32&lt;=A1425),'2) Income'!$E$13:$E$32)))</f>
        <v/>
      </c>
      <c r="AG1425" s="8" t="str">
        <f>IF(A1425="","",IF(COUNTIF('2) Income'!$D$13:$D$32,"Monthly")=0,0,IF(B1425="N",SUMIFS('2) Income'!$E$13:$E$32,'2) Income'!$D$13:$D$32,"monthly",'2) Income'!$F$13:$F$32,"&lt;="&amp;$A1425,'2) Income'!$I$13:$I$32,DAY(A1425)),SUMIFS('2) Income'!$E$13:$E$32,'2) Income'!$D$13:$D$32,"monthly",'2) Income'!$F$13:$F$32,"&lt;="&amp;$A1425,'2) Income'!$I$13:$I$32,"&gt;="&amp;DAY(A1425)))))</f>
        <v/>
      </c>
      <c r="AH1425" s="8" t="str" cm="1">
        <f t="array" ref="AH1425">IF(A1425="","",IF(COUNTIF('2) Income'!$D$13:$D$32,"Yearly")=0,0,SUMPRODUCT(--('2) Income'!$D$13:$D$32="Yearly"),--('2) Income'!$F$13:$F$32&lt;=A1425),IF(B1425="N",--('2) Income'!$I$13:$I$32=DAY(A1425)),--('2) Income'!$I$13:$I$32&gt;=DAY(A1425))),--(IFERROR(MOD('2) Income'!$H$13:$H$32-MONTH(A1425)+12,12),1)=0),'2) Income'!$E$13:$E$32)))</f>
        <v/>
      </c>
      <c r="AI1425" s="8" t="str">
        <f>IF(A1425="","",IF(COUNTIF('2) Income'!$D$13:$D$32,"one-time")=0,0,SUMIFS('2) Income'!$E$13:$E$32,'2) Income'!$D$13:$D$32,"one-time",'2) Income'!$F$13:$F$32,"="&amp;$A1425)))</f>
        <v/>
      </c>
      <c r="AJ1425" s="9" t="str">
        <f t="shared" si="111"/>
        <v/>
      </c>
    </row>
    <row r="1426" spans="1:36">
      <c r="A1426" s="7" t="str">
        <f>IF(A1425="","",IF(A1425+1&lt;='1) Period'!$E$21,A1425+1,""))</f>
        <v/>
      </c>
      <c r="B1426" s="7" t="e">
        <f t="shared" si="112"/>
        <v>#VALUE!</v>
      </c>
      <c r="C1426" t="e">
        <f t="shared" si="113"/>
        <v>#VALUE!</v>
      </c>
      <c r="D1426" s="8" t="str">
        <f>IF(A1426="","",IF(TEXT(A1426,"dddd")='4) Happy Money'!$E$23,WAllowance,0))</f>
        <v/>
      </c>
      <c r="E1426" s="8" t="str">
        <f>IF(A1426="","",IF(B1426="N",SUMIF(TMonthly[Day of the Month],DAY(A1426),TMonthly[Amount]),SUMIF(TMonthly[Day of the Month],"&gt;="&amp;DAY(A1426),TMonthly[Amount])))</f>
        <v/>
      </c>
      <c r="F1426" s="8" t="str" cm="1">
        <f t="array" ref="F1426">IF(A1426="","",SUMPRODUCT(--(TYearly[Due Date]&lt;=A1426),IF(B1426="N",--(TYearly[Day]=DAY(A1426)),--(TYearly[Day]&gt;=DAY(A1426))),--(IFERROR(MOD(TYearly[Month]-MONTH(A1426)+12,12),1)=0),TYearly[Amount]))</f>
        <v/>
      </c>
      <c r="G1426" s="8" t="str">
        <f>IF(A1426="","",SUMIF(TOneTime[Due Date],A1426,TOneTime[Amount]))</f>
        <v/>
      </c>
      <c r="H1426" s="8" t="str" cm="1">
        <f t="array" ref="H1426">IF(A1426="","",IF(COUNTIF(TOther[Frequency],$H$1)=0,0,SUMPRODUCT(--(IFERROR(MOD(A1426-TOther[Start Date],7),1)=0),--(TOther[Frequency]=$H$1),--(TOther[Start Date]&lt;=A1426),--(TOther[End Date Calc]&gt;=A1426),TOther[Amount])))</f>
        <v/>
      </c>
      <c r="I1426" s="8" t="str" cm="1">
        <f t="array" ref="I1426">IF(A1426="","",IF(COUNTIF(TOther[Frequency],$I$1)=0,0,SUMPRODUCT(--(IFERROR(MOD(A1426-TOther[Start Date],14),1)=0),--(TOther[Frequency]=$I$1),--(TOther[Start Date]&lt;=A1426),--(TOther[End Date Calc]&gt;=A1426),TOther[Amount])))</f>
        <v/>
      </c>
      <c r="J1426" s="8" t="str">
        <f>IF(A1426="","",IF(COUNTIF(TOther[Frequency],$J$1)=0,0,IF(OR(DAY(A1426)=1,DAY(A1426)=15),SUMIFS(TOther[Amount],TOther[Frequency],$J$1,TOther[Start Date],"&lt;="&amp;$A1426,TOther[End Date Calc],"&gt;="&amp;A1426),0)))</f>
        <v/>
      </c>
      <c r="K1426" s="8" t="str">
        <f>IF(A1426="","",IF(COUNTIF(TOther[Frequency],$K$1)=0,0,IF(A1426=(A1426-DAY(A1426)+1+2*7-WEEKDAY(A1426-DAY(A1426)+8-4,1)),SUMIFS(TOther[Amount],TOther[Frequency],$K$1,TOther[Start Date],"&lt;="&amp;$A1426,TOther[End Date Calc],"&gt;="&amp;A1426),0)))</f>
        <v/>
      </c>
      <c r="L1426" s="8" t="str">
        <f>IF(A1426="","",IF(COUNTIF(TOther[Frequency],$L$1)=0,0,IF(A1426=(A1426-DAY(A1426)+1+3*7-WEEKDAY(A1426-DAY(A1426)+8-4,1)),SUMIFS(TOther[Amount],TOther[Frequency],$L$1,TOther[Start Date],"&lt;="&amp;$A1426,TOther[End Date Calc],"&gt;="&amp;A1426),0)))</f>
        <v/>
      </c>
      <c r="M1426" s="8" t="str">
        <f>IF(A1426="","",IF(COUNTIF(TOther[Frequency],$M$1)=0,0,IF(A1426=(A1426-DAY(A1426)+1+4*7-WEEKDAY(A1426-DAY(A1426)+8-4,1)),SUMIFS(TOther[Amount],TOther[Frequency],$M$1,TOther[Start Date],"&lt;="&amp;$A1426,TOther[End Date Calc],"&gt;="&amp;A1426),0)))</f>
        <v/>
      </c>
      <c r="N1426" s="8" t="str" cm="1">
        <f t="array" ref="N1426">IF(A1426="","",IF(COUNTIF(TOther[Frequency],$N$1)=0,0,SUMPRODUCT(--(IFERROR(MOD(A1426-TOther[Start Date],28),1)=0),--(TOther[Frequency]=$N$1),--(TOther[Start Date]&lt;=A1426),--(TOther[End Date Calc]&gt;=A1426),TOther[Amount])))</f>
        <v/>
      </c>
      <c r="O1426" s="8" t="str" cm="1">
        <f t="array" ref="O1426">IF(A1426="","",IF(COUNTIF(TOther[Frequency],$O$1)=0,0,SUMPRODUCT(--(IFERROR(MOD(A1426-TOther[Start Date],42),1)=0),--(TOther[Frequency]=$O$1),--(TOther[Start Date]&lt;=A1426),--(TOther[End Date Calc]&gt;=A1426),TOther[Amount])))</f>
        <v/>
      </c>
      <c r="P1426" s="8" t="str" cm="1">
        <f t="array" ref="P1426">IF(A1426="","",IF(COUNTIF(TOther[Frequency],$P$1)=0,0,SUMPRODUCT(--(IFERROR(MOD(A1426-TOther[Start Date],56),1)=0),--(TOther[Frequency]=$P$1),--(TOther[Start Date]&lt;=A1426),--(TOther[End Date Calc]&gt;=A1426),TOther[Amount])))</f>
        <v/>
      </c>
      <c r="Q1426" s="8" t="str">
        <f>IF(A1426="","",IF(COUNTIF(TOther[Frequency],$Q$1)=0,0,IF(B1426="N",SUMIFS(TOther[Amount],TOther[Frequency],$Q$1,TOther[Start Date],"&lt;="&amp;$A1426,TOther[End Date Calc],"&gt;="&amp;A1426,TOther[Start Day],DAY(A1426)),SUMIFS(TOther[Amount],TOther[Frequency],$Q$1,TOther[Start Date],"&lt;="&amp;$A1426,TOther[End Date Calc],"&gt;="&amp;A1426,TOther[Start Day],"&gt;="&amp;DAY(A1426)))))</f>
        <v/>
      </c>
      <c r="R1426" s="8" t="str" cm="1">
        <f t="array" ref="R1426">IF(A1426="","",IF(COUNTIF(TOther[Frequency],R$1)=0,0,SUMPRODUCT(--(TOther[Frequency]=R$1),--(TOther[Start Date]&lt;=A1426),--(TOther[End Date Calc]&gt;=A1426),IF(B1426="N",--(TOther[Start Day]=DAY(A1426)),--(TOther[Start Day]&gt;=DAY(A1426))),--(IFERROR(MOD(TOther[Start Month]-MONTH(A1426)+2,2),1)=0),TOther[Amount])))</f>
        <v/>
      </c>
      <c r="S1426" s="8" t="str" cm="1">
        <f t="array" ref="S1426">IF(A1426="","",IF(COUNTIF(TOther[Frequency],S$1)=0,0,SUMPRODUCT(--(TOther[Frequency]=S$1),--(TOther[Start Date]&lt;=A1426),--(TOther[End Date Calc]&gt;=A1426),IF(B1426="N",--(TOther[Start Day]=DAY(A1426)),--(TOther[Start Day]&gt;=DAY(A1426))),--(IFERROR(MOD(TOther[Start Month]-MONTH(A1426)+3,3),1)=0),TOther[Amount])))</f>
        <v/>
      </c>
      <c r="T1426" s="8" t="str" cm="1">
        <f t="array" ref="T1426">IF($A1426="","",IF(COUNTIF(TOther[Frequency],T$1)=0,0,SUMPRODUCT(--(TOther[Frequency]=T$1),--(TOther[Start Date]&lt;=$A1426),--(TOther[End Date Calc]&gt;=$A1426),IF($B1426="N",--(TOther[Start Day]=DAY($A1426)),--(TOther[Start Day]&gt;=DAY($A1426))),--(IFERROR(MOD(TOther[Start Month]-MONTH($A1426)+4,4),1)=0),TOther[Amount])))</f>
        <v/>
      </c>
      <c r="U1426" s="8" t="str" cm="1">
        <f t="array" ref="U1426">IF(A1426="","",IF(COUNTIF(TOther[Frequency],$U$1)=0,0,SUMPRODUCT(--(TOther[Frequency]=$U$1),--(TOther[Start Date]&lt;=A1426),--(TOther[End Date Calc]&gt;=A1426),IF(B1426="N",--(TOther[Start Day]=DAY(A1426)),--(TOther[Start Day]&gt;=DAY(A1426))),--(IFERROR(MOD(TOther[Start Month]-MONTH(A1426)+6,6),1)=0),TOther[Amount])))</f>
        <v/>
      </c>
      <c r="V1426" s="8" t="str" cm="1">
        <f t="array" ref="V1426">IF(A1426="","",IF(COUNTIF(TOther[Frequency],$V$1)=0,0,SUMPRODUCT(--(TOther[Frequency]=$V$1),--(TOther[Start Date]&lt;=A1426),--(TOther[End Date Calc]&gt;=A1426),IF(B1426="N",--(TOther[Start Day]=DAY(A1426)),--(TOther[Start Day]&gt;=DAY(A1426))),--(IFERROR(MOD(TOther[Start Month]-MONTH(A1426)+12,12),1)=0),TOther[Amount])))</f>
        <v/>
      </c>
      <c r="W1426" s="8" t="str">
        <f>IF(A1426="","",SUMIFS(TOther[Amount],TOther[Start Date],A1426,TOther[Frequency],$W$1))</f>
        <v/>
      </c>
      <c r="X1426" s="9" t="str">
        <f t="shared" si="110"/>
        <v/>
      </c>
      <c r="Y1426" s="9" t="str">
        <f t="shared" si="114"/>
        <v/>
      </c>
      <c r="Z1426" s="8" t="str" cm="1">
        <f t="array" ref="Z1426">IF(A1426="","",IF(COUNTIF('2) Income'!$D$13:$D$32,"Weekly")=0,0,SUMPRODUCT(--(IFERROR(MOD(A1426-'2) Income'!$F$13:$F$32,7),1)=0),--('2) Income'!$D$13:$D$32="Weekly"),--('2) Income'!$F$13:$F$32&lt;=A1426),'2) Income'!$E$13:$E$32)))</f>
        <v/>
      </c>
      <c r="AA1426" s="8" t="str" cm="1">
        <f t="array" ref="AA1426">IF(A1426="","",IF(COUNTIF('2) Income'!$D$13:$D$32,"Every Other Week")=0,0,SUMPRODUCT(--(IFERROR(MOD(A1426-'2) Income'!$F$13:$F$32,14),1)=0),--('2) Income'!$D$13:$D$32="Every Other Week"),--('2) Income'!$F$13:$F$32&lt;=A1426),'2) Income'!$E$13:$E$32)))</f>
        <v/>
      </c>
      <c r="AB1426" s="8" t="str">
        <f>IF(A1426="","",IF(COUNTIF('2) Income'!$D$13:$D$32,"1st and 15th")=0,0,IF(OR(DAY(A1426)=1,DAY(A1426)=15),SUMIFS('2) Income'!$E$13:$E$32,'2) Income'!$D$13:$D$32,"1st and 15th",'2) Income'!$F$13:$F$32,"&lt;="&amp;$A1426),0)))</f>
        <v/>
      </c>
      <c r="AC1426" s="8" t="str">
        <f>IF(A1426="","",IF(COUNTIF('2) Income'!$D$13:$D$32,"2nd Wednesday")=0,0,IF(A1426=(A1426-DAY(A1426)+1+2*7-WEEKDAY(A1426-DAY(A1426)+8-4,1)),SUMIFS('2) Income'!$E$13:$E$32,'2) Income'!$D$13:$D$32,"2nd Wednesday",'2) Income'!$F$13:$F$32,"&lt;="&amp;$A1426),0)))</f>
        <v/>
      </c>
      <c r="AD1426" s="8" t="str">
        <f>IF(A1426="","",IF(COUNTIF('2) Income'!$D$13:$D$32,"3rd Wednesday")=0,0,IF(A1426=(A1426-DAY(A1426)+1+3*7-WEEKDAY(A1426-DAY(A1426)+8-4,1)),SUMIFS('2) Income'!$E$13:$E$32,'2) Income'!$D$13:$D$32,"3rd Wednesday",'2) Income'!$F$13:$F$32,"&lt;="&amp;$A1426),0)))</f>
        <v/>
      </c>
      <c r="AE1426" s="8" t="str">
        <f>IF(A1426="","",IF(COUNTIF('2) Income'!$D$13:$D$32,"4th Wednesday")=0,0,IF(A1426=(A1426-DAY(A1426)+1+4*7-WEEKDAY(A1426-DAY(A1426)+8-4,1)),SUMIFS('2) Income'!$E$13:$E$32,'2) Income'!$D$13:$D$32,"4th Wednesday",'2) Income'!$F$13:$F$32,"&lt;="&amp;$A1426),0)))</f>
        <v/>
      </c>
      <c r="AF1426" s="8" t="str" cm="1">
        <f t="array" ref="AF1426">IF(A1426="","",IF(COUNTIF('2) Income'!$D$13:$D$32,"Every 4 Weeks")=0,0,SUMPRODUCT(--(IFERROR(MOD(A1426-'2) Income'!$F$13:$F$32,28),1)=0),--('2) Income'!$D$13:$D$32="Every 4 Weeks"),--('2) Income'!$F$13:$F$32&lt;=A1426),'2) Income'!$E$13:$E$32)))</f>
        <v/>
      </c>
      <c r="AG1426" s="8" t="str">
        <f>IF(A1426="","",IF(COUNTIF('2) Income'!$D$13:$D$32,"Monthly")=0,0,IF(B1426="N",SUMIFS('2) Income'!$E$13:$E$32,'2) Income'!$D$13:$D$32,"monthly",'2) Income'!$F$13:$F$32,"&lt;="&amp;$A1426,'2) Income'!$I$13:$I$32,DAY(A1426)),SUMIFS('2) Income'!$E$13:$E$32,'2) Income'!$D$13:$D$32,"monthly",'2) Income'!$F$13:$F$32,"&lt;="&amp;$A1426,'2) Income'!$I$13:$I$32,"&gt;="&amp;DAY(A1426)))))</f>
        <v/>
      </c>
      <c r="AH1426" s="8" t="str" cm="1">
        <f t="array" ref="AH1426">IF(A1426="","",IF(COUNTIF('2) Income'!$D$13:$D$32,"Yearly")=0,0,SUMPRODUCT(--('2) Income'!$D$13:$D$32="Yearly"),--('2) Income'!$F$13:$F$32&lt;=A1426),IF(B1426="N",--('2) Income'!$I$13:$I$32=DAY(A1426)),--('2) Income'!$I$13:$I$32&gt;=DAY(A1426))),--(IFERROR(MOD('2) Income'!$H$13:$H$32-MONTH(A1426)+12,12),1)=0),'2) Income'!$E$13:$E$32)))</f>
        <v/>
      </c>
      <c r="AI1426" s="8" t="str">
        <f>IF(A1426="","",IF(COUNTIF('2) Income'!$D$13:$D$32,"one-time")=0,0,SUMIFS('2) Income'!$E$13:$E$32,'2) Income'!$D$13:$D$32,"one-time",'2) Income'!$F$13:$F$32,"="&amp;$A1426)))</f>
        <v/>
      </c>
      <c r="AJ1426" s="9" t="str">
        <f t="shared" si="111"/>
        <v/>
      </c>
    </row>
    <row r="1427" spans="1:36">
      <c r="A1427" s="7" t="str">
        <f>IF(A1426="","",IF(A1426+1&lt;='1) Period'!$E$21,A1426+1,""))</f>
        <v/>
      </c>
      <c r="B1427" s="7" t="e">
        <f t="shared" si="112"/>
        <v>#VALUE!</v>
      </c>
      <c r="C1427" t="e">
        <f t="shared" si="113"/>
        <v>#VALUE!</v>
      </c>
      <c r="D1427" s="8" t="str">
        <f>IF(A1427="","",IF(TEXT(A1427,"dddd")='4) Happy Money'!$E$23,WAllowance,0))</f>
        <v/>
      </c>
      <c r="E1427" s="8" t="str">
        <f>IF(A1427="","",IF(B1427="N",SUMIF(TMonthly[Day of the Month],DAY(A1427),TMonthly[Amount]),SUMIF(TMonthly[Day of the Month],"&gt;="&amp;DAY(A1427),TMonthly[Amount])))</f>
        <v/>
      </c>
      <c r="F1427" s="8" t="str" cm="1">
        <f t="array" ref="F1427">IF(A1427="","",SUMPRODUCT(--(TYearly[Due Date]&lt;=A1427),IF(B1427="N",--(TYearly[Day]=DAY(A1427)),--(TYearly[Day]&gt;=DAY(A1427))),--(IFERROR(MOD(TYearly[Month]-MONTH(A1427)+12,12),1)=0),TYearly[Amount]))</f>
        <v/>
      </c>
      <c r="G1427" s="8" t="str">
        <f>IF(A1427="","",SUMIF(TOneTime[Due Date],A1427,TOneTime[Amount]))</f>
        <v/>
      </c>
      <c r="H1427" s="8" t="str" cm="1">
        <f t="array" ref="H1427">IF(A1427="","",IF(COUNTIF(TOther[Frequency],$H$1)=0,0,SUMPRODUCT(--(IFERROR(MOD(A1427-TOther[Start Date],7),1)=0),--(TOther[Frequency]=$H$1),--(TOther[Start Date]&lt;=A1427),--(TOther[End Date Calc]&gt;=A1427),TOther[Amount])))</f>
        <v/>
      </c>
      <c r="I1427" s="8" t="str" cm="1">
        <f t="array" ref="I1427">IF(A1427="","",IF(COUNTIF(TOther[Frequency],$I$1)=0,0,SUMPRODUCT(--(IFERROR(MOD(A1427-TOther[Start Date],14),1)=0),--(TOther[Frequency]=$I$1),--(TOther[Start Date]&lt;=A1427),--(TOther[End Date Calc]&gt;=A1427),TOther[Amount])))</f>
        <v/>
      </c>
      <c r="J1427" s="8" t="str">
        <f>IF(A1427="","",IF(COUNTIF(TOther[Frequency],$J$1)=0,0,IF(OR(DAY(A1427)=1,DAY(A1427)=15),SUMIFS(TOther[Amount],TOther[Frequency],$J$1,TOther[Start Date],"&lt;="&amp;$A1427,TOther[End Date Calc],"&gt;="&amp;A1427),0)))</f>
        <v/>
      </c>
      <c r="K1427" s="8" t="str">
        <f>IF(A1427="","",IF(COUNTIF(TOther[Frequency],$K$1)=0,0,IF(A1427=(A1427-DAY(A1427)+1+2*7-WEEKDAY(A1427-DAY(A1427)+8-4,1)),SUMIFS(TOther[Amount],TOther[Frequency],$K$1,TOther[Start Date],"&lt;="&amp;$A1427,TOther[End Date Calc],"&gt;="&amp;A1427),0)))</f>
        <v/>
      </c>
      <c r="L1427" s="8" t="str">
        <f>IF(A1427="","",IF(COUNTIF(TOther[Frequency],$L$1)=0,0,IF(A1427=(A1427-DAY(A1427)+1+3*7-WEEKDAY(A1427-DAY(A1427)+8-4,1)),SUMIFS(TOther[Amount],TOther[Frequency],$L$1,TOther[Start Date],"&lt;="&amp;$A1427,TOther[End Date Calc],"&gt;="&amp;A1427),0)))</f>
        <v/>
      </c>
      <c r="M1427" s="8" t="str">
        <f>IF(A1427="","",IF(COUNTIF(TOther[Frequency],$M$1)=0,0,IF(A1427=(A1427-DAY(A1427)+1+4*7-WEEKDAY(A1427-DAY(A1427)+8-4,1)),SUMIFS(TOther[Amount],TOther[Frequency],$M$1,TOther[Start Date],"&lt;="&amp;$A1427,TOther[End Date Calc],"&gt;="&amp;A1427),0)))</f>
        <v/>
      </c>
      <c r="N1427" s="8" t="str" cm="1">
        <f t="array" ref="N1427">IF(A1427="","",IF(COUNTIF(TOther[Frequency],$N$1)=0,0,SUMPRODUCT(--(IFERROR(MOD(A1427-TOther[Start Date],28),1)=0),--(TOther[Frequency]=$N$1),--(TOther[Start Date]&lt;=A1427),--(TOther[End Date Calc]&gt;=A1427),TOther[Amount])))</f>
        <v/>
      </c>
      <c r="O1427" s="8" t="str" cm="1">
        <f t="array" ref="O1427">IF(A1427="","",IF(COUNTIF(TOther[Frequency],$O$1)=0,0,SUMPRODUCT(--(IFERROR(MOD(A1427-TOther[Start Date],42),1)=0),--(TOther[Frequency]=$O$1),--(TOther[Start Date]&lt;=A1427),--(TOther[End Date Calc]&gt;=A1427),TOther[Amount])))</f>
        <v/>
      </c>
      <c r="P1427" s="8" t="str" cm="1">
        <f t="array" ref="P1427">IF(A1427="","",IF(COUNTIF(TOther[Frequency],$P$1)=0,0,SUMPRODUCT(--(IFERROR(MOD(A1427-TOther[Start Date],56),1)=0),--(TOther[Frequency]=$P$1),--(TOther[Start Date]&lt;=A1427),--(TOther[End Date Calc]&gt;=A1427),TOther[Amount])))</f>
        <v/>
      </c>
      <c r="Q1427" s="8" t="str">
        <f>IF(A1427="","",IF(COUNTIF(TOther[Frequency],$Q$1)=0,0,IF(B1427="N",SUMIFS(TOther[Amount],TOther[Frequency],$Q$1,TOther[Start Date],"&lt;="&amp;$A1427,TOther[End Date Calc],"&gt;="&amp;A1427,TOther[Start Day],DAY(A1427)),SUMIFS(TOther[Amount],TOther[Frequency],$Q$1,TOther[Start Date],"&lt;="&amp;$A1427,TOther[End Date Calc],"&gt;="&amp;A1427,TOther[Start Day],"&gt;="&amp;DAY(A1427)))))</f>
        <v/>
      </c>
      <c r="R1427" s="8" t="str" cm="1">
        <f t="array" ref="R1427">IF(A1427="","",IF(COUNTIF(TOther[Frequency],R$1)=0,0,SUMPRODUCT(--(TOther[Frequency]=R$1),--(TOther[Start Date]&lt;=A1427),--(TOther[End Date Calc]&gt;=A1427),IF(B1427="N",--(TOther[Start Day]=DAY(A1427)),--(TOther[Start Day]&gt;=DAY(A1427))),--(IFERROR(MOD(TOther[Start Month]-MONTH(A1427)+2,2),1)=0),TOther[Amount])))</f>
        <v/>
      </c>
      <c r="S1427" s="8" t="str" cm="1">
        <f t="array" ref="S1427">IF(A1427="","",IF(COUNTIF(TOther[Frequency],S$1)=0,0,SUMPRODUCT(--(TOther[Frequency]=S$1),--(TOther[Start Date]&lt;=A1427),--(TOther[End Date Calc]&gt;=A1427),IF(B1427="N",--(TOther[Start Day]=DAY(A1427)),--(TOther[Start Day]&gt;=DAY(A1427))),--(IFERROR(MOD(TOther[Start Month]-MONTH(A1427)+3,3),1)=0),TOther[Amount])))</f>
        <v/>
      </c>
      <c r="T1427" s="8" t="str" cm="1">
        <f t="array" ref="T1427">IF($A1427="","",IF(COUNTIF(TOther[Frequency],T$1)=0,0,SUMPRODUCT(--(TOther[Frequency]=T$1),--(TOther[Start Date]&lt;=$A1427),--(TOther[End Date Calc]&gt;=$A1427),IF($B1427="N",--(TOther[Start Day]=DAY($A1427)),--(TOther[Start Day]&gt;=DAY($A1427))),--(IFERROR(MOD(TOther[Start Month]-MONTH($A1427)+4,4),1)=0),TOther[Amount])))</f>
        <v/>
      </c>
      <c r="U1427" s="8" t="str" cm="1">
        <f t="array" ref="U1427">IF(A1427="","",IF(COUNTIF(TOther[Frequency],$U$1)=0,0,SUMPRODUCT(--(TOther[Frequency]=$U$1),--(TOther[Start Date]&lt;=A1427),--(TOther[End Date Calc]&gt;=A1427),IF(B1427="N",--(TOther[Start Day]=DAY(A1427)),--(TOther[Start Day]&gt;=DAY(A1427))),--(IFERROR(MOD(TOther[Start Month]-MONTH(A1427)+6,6),1)=0),TOther[Amount])))</f>
        <v/>
      </c>
      <c r="V1427" s="8" t="str" cm="1">
        <f t="array" ref="V1427">IF(A1427="","",IF(COUNTIF(TOther[Frequency],$V$1)=0,0,SUMPRODUCT(--(TOther[Frequency]=$V$1),--(TOther[Start Date]&lt;=A1427),--(TOther[End Date Calc]&gt;=A1427),IF(B1427="N",--(TOther[Start Day]=DAY(A1427)),--(TOther[Start Day]&gt;=DAY(A1427))),--(IFERROR(MOD(TOther[Start Month]-MONTH(A1427)+12,12),1)=0),TOther[Amount])))</f>
        <v/>
      </c>
      <c r="W1427" s="8" t="str">
        <f>IF(A1427="","",SUMIFS(TOther[Amount],TOther[Start Date],A1427,TOther[Frequency],$W$1))</f>
        <v/>
      </c>
      <c r="X1427" s="9" t="str">
        <f t="shared" si="110"/>
        <v/>
      </c>
      <c r="Y1427" s="9" t="str">
        <f t="shared" si="114"/>
        <v/>
      </c>
      <c r="Z1427" s="8" t="str" cm="1">
        <f t="array" ref="Z1427">IF(A1427="","",IF(COUNTIF('2) Income'!$D$13:$D$32,"Weekly")=0,0,SUMPRODUCT(--(IFERROR(MOD(A1427-'2) Income'!$F$13:$F$32,7),1)=0),--('2) Income'!$D$13:$D$32="Weekly"),--('2) Income'!$F$13:$F$32&lt;=A1427),'2) Income'!$E$13:$E$32)))</f>
        <v/>
      </c>
      <c r="AA1427" s="8" t="str" cm="1">
        <f t="array" ref="AA1427">IF(A1427="","",IF(COUNTIF('2) Income'!$D$13:$D$32,"Every Other Week")=0,0,SUMPRODUCT(--(IFERROR(MOD(A1427-'2) Income'!$F$13:$F$32,14),1)=0),--('2) Income'!$D$13:$D$32="Every Other Week"),--('2) Income'!$F$13:$F$32&lt;=A1427),'2) Income'!$E$13:$E$32)))</f>
        <v/>
      </c>
      <c r="AB1427" s="8" t="str">
        <f>IF(A1427="","",IF(COUNTIF('2) Income'!$D$13:$D$32,"1st and 15th")=0,0,IF(OR(DAY(A1427)=1,DAY(A1427)=15),SUMIFS('2) Income'!$E$13:$E$32,'2) Income'!$D$13:$D$32,"1st and 15th",'2) Income'!$F$13:$F$32,"&lt;="&amp;$A1427),0)))</f>
        <v/>
      </c>
      <c r="AC1427" s="8" t="str">
        <f>IF(A1427="","",IF(COUNTIF('2) Income'!$D$13:$D$32,"2nd Wednesday")=0,0,IF(A1427=(A1427-DAY(A1427)+1+2*7-WEEKDAY(A1427-DAY(A1427)+8-4,1)),SUMIFS('2) Income'!$E$13:$E$32,'2) Income'!$D$13:$D$32,"2nd Wednesday",'2) Income'!$F$13:$F$32,"&lt;="&amp;$A1427),0)))</f>
        <v/>
      </c>
      <c r="AD1427" s="8" t="str">
        <f>IF(A1427="","",IF(COUNTIF('2) Income'!$D$13:$D$32,"3rd Wednesday")=0,0,IF(A1427=(A1427-DAY(A1427)+1+3*7-WEEKDAY(A1427-DAY(A1427)+8-4,1)),SUMIFS('2) Income'!$E$13:$E$32,'2) Income'!$D$13:$D$32,"3rd Wednesday",'2) Income'!$F$13:$F$32,"&lt;="&amp;$A1427),0)))</f>
        <v/>
      </c>
      <c r="AE1427" s="8" t="str">
        <f>IF(A1427="","",IF(COUNTIF('2) Income'!$D$13:$D$32,"4th Wednesday")=0,0,IF(A1427=(A1427-DAY(A1427)+1+4*7-WEEKDAY(A1427-DAY(A1427)+8-4,1)),SUMIFS('2) Income'!$E$13:$E$32,'2) Income'!$D$13:$D$32,"4th Wednesday",'2) Income'!$F$13:$F$32,"&lt;="&amp;$A1427),0)))</f>
        <v/>
      </c>
      <c r="AF1427" s="8" t="str" cm="1">
        <f t="array" ref="AF1427">IF(A1427="","",IF(COUNTIF('2) Income'!$D$13:$D$32,"Every 4 Weeks")=0,0,SUMPRODUCT(--(IFERROR(MOD(A1427-'2) Income'!$F$13:$F$32,28),1)=0),--('2) Income'!$D$13:$D$32="Every 4 Weeks"),--('2) Income'!$F$13:$F$32&lt;=A1427),'2) Income'!$E$13:$E$32)))</f>
        <v/>
      </c>
      <c r="AG1427" s="8" t="str">
        <f>IF(A1427="","",IF(COUNTIF('2) Income'!$D$13:$D$32,"Monthly")=0,0,IF(B1427="N",SUMIFS('2) Income'!$E$13:$E$32,'2) Income'!$D$13:$D$32,"monthly",'2) Income'!$F$13:$F$32,"&lt;="&amp;$A1427,'2) Income'!$I$13:$I$32,DAY(A1427)),SUMIFS('2) Income'!$E$13:$E$32,'2) Income'!$D$13:$D$32,"monthly",'2) Income'!$F$13:$F$32,"&lt;="&amp;$A1427,'2) Income'!$I$13:$I$32,"&gt;="&amp;DAY(A1427)))))</f>
        <v/>
      </c>
      <c r="AH1427" s="8" t="str" cm="1">
        <f t="array" ref="AH1427">IF(A1427="","",IF(COUNTIF('2) Income'!$D$13:$D$32,"Yearly")=0,0,SUMPRODUCT(--('2) Income'!$D$13:$D$32="Yearly"),--('2) Income'!$F$13:$F$32&lt;=A1427),IF(B1427="N",--('2) Income'!$I$13:$I$32=DAY(A1427)),--('2) Income'!$I$13:$I$32&gt;=DAY(A1427))),--(IFERROR(MOD('2) Income'!$H$13:$H$32-MONTH(A1427)+12,12),1)=0),'2) Income'!$E$13:$E$32)))</f>
        <v/>
      </c>
      <c r="AI1427" s="8" t="str">
        <f>IF(A1427="","",IF(COUNTIF('2) Income'!$D$13:$D$32,"one-time")=0,0,SUMIFS('2) Income'!$E$13:$E$32,'2) Income'!$D$13:$D$32,"one-time",'2) Income'!$F$13:$F$32,"="&amp;$A1427)))</f>
        <v/>
      </c>
      <c r="AJ1427" s="9" t="str">
        <f t="shared" si="111"/>
        <v/>
      </c>
    </row>
    <row r="1428" spans="1:36">
      <c r="A1428" s="7" t="str">
        <f>IF(A1427="","",IF(A1427+1&lt;='1) Period'!$E$21,A1427+1,""))</f>
        <v/>
      </c>
      <c r="B1428" s="7" t="e">
        <f t="shared" si="112"/>
        <v>#VALUE!</v>
      </c>
      <c r="C1428" t="e">
        <f t="shared" si="113"/>
        <v>#VALUE!</v>
      </c>
      <c r="D1428" s="8" t="str">
        <f>IF(A1428="","",IF(TEXT(A1428,"dddd")='4) Happy Money'!$E$23,WAllowance,0))</f>
        <v/>
      </c>
      <c r="E1428" s="8" t="str">
        <f>IF(A1428="","",IF(B1428="N",SUMIF(TMonthly[Day of the Month],DAY(A1428),TMonthly[Amount]),SUMIF(TMonthly[Day of the Month],"&gt;="&amp;DAY(A1428),TMonthly[Amount])))</f>
        <v/>
      </c>
      <c r="F1428" s="8" t="str" cm="1">
        <f t="array" ref="F1428">IF(A1428="","",SUMPRODUCT(--(TYearly[Due Date]&lt;=A1428),IF(B1428="N",--(TYearly[Day]=DAY(A1428)),--(TYearly[Day]&gt;=DAY(A1428))),--(IFERROR(MOD(TYearly[Month]-MONTH(A1428)+12,12),1)=0),TYearly[Amount]))</f>
        <v/>
      </c>
      <c r="G1428" s="8" t="str">
        <f>IF(A1428="","",SUMIF(TOneTime[Due Date],A1428,TOneTime[Amount]))</f>
        <v/>
      </c>
      <c r="H1428" s="8" t="str" cm="1">
        <f t="array" ref="H1428">IF(A1428="","",IF(COUNTIF(TOther[Frequency],$H$1)=0,0,SUMPRODUCT(--(IFERROR(MOD(A1428-TOther[Start Date],7),1)=0),--(TOther[Frequency]=$H$1),--(TOther[Start Date]&lt;=A1428),--(TOther[End Date Calc]&gt;=A1428),TOther[Amount])))</f>
        <v/>
      </c>
      <c r="I1428" s="8" t="str" cm="1">
        <f t="array" ref="I1428">IF(A1428="","",IF(COUNTIF(TOther[Frequency],$I$1)=0,0,SUMPRODUCT(--(IFERROR(MOD(A1428-TOther[Start Date],14),1)=0),--(TOther[Frequency]=$I$1),--(TOther[Start Date]&lt;=A1428),--(TOther[End Date Calc]&gt;=A1428),TOther[Amount])))</f>
        <v/>
      </c>
      <c r="J1428" s="8" t="str">
        <f>IF(A1428="","",IF(COUNTIF(TOther[Frequency],$J$1)=0,0,IF(OR(DAY(A1428)=1,DAY(A1428)=15),SUMIFS(TOther[Amount],TOther[Frequency],$J$1,TOther[Start Date],"&lt;="&amp;$A1428,TOther[End Date Calc],"&gt;="&amp;A1428),0)))</f>
        <v/>
      </c>
      <c r="K1428" s="8" t="str">
        <f>IF(A1428="","",IF(COUNTIF(TOther[Frequency],$K$1)=0,0,IF(A1428=(A1428-DAY(A1428)+1+2*7-WEEKDAY(A1428-DAY(A1428)+8-4,1)),SUMIFS(TOther[Amount],TOther[Frequency],$K$1,TOther[Start Date],"&lt;="&amp;$A1428,TOther[End Date Calc],"&gt;="&amp;A1428),0)))</f>
        <v/>
      </c>
      <c r="L1428" s="8" t="str">
        <f>IF(A1428="","",IF(COUNTIF(TOther[Frequency],$L$1)=0,0,IF(A1428=(A1428-DAY(A1428)+1+3*7-WEEKDAY(A1428-DAY(A1428)+8-4,1)),SUMIFS(TOther[Amount],TOther[Frequency],$L$1,TOther[Start Date],"&lt;="&amp;$A1428,TOther[End Date Calc],"&gt;="&amp;A1428),0)))</f>
        <v/>
      </c>
      <c r="M1428" s="8" t="str">
        <f>IF(A1428="","",IF(COUNTIF(TOther[Frequency],$M$1)=0,0,IF(A1428=(A1428-DAY(A1428)+1+4*7-WEEKDAY(A1428-DAY(A1428)+8-4,1)),SUMIFS(TOther[Amount],TOther[Frequency],$M$1,TOther[Start Date],"&lt;="&amp;$A1428,TOther[End Date Calc],"&gt;="&amp;A1428),0)))</f>
        <v/>
      </c>
      <c r="N1428" s="8" t="str" cm="1">
        <f t="array" ref="N1428">IF(A1428="","",IF(COUNTIF(TOther[Frequency],$N$1)=0,0,SUMPRODUCT(--(IFERROR(MOD(A1428-TOther[Start Date],28),1)=0),--(TOther[Frequency]=$N$1),--(TOther[Start Date]&lt;=A1428),--(TOther[End Date Calc]&gt;=A1428),TOther[Amount])))</f>
        <v/>
      </c>
      <c r="O1428" s="8" t="str" cm="1">
        <f t="array" ref="O1428">IF(A1428="","",IF(COUNTIF(TOther[Frequency],$O$1)=0,0,SUMPRODUCT(--(IFERROR(MOD(A1428-TOther[Start Date],42),1)=0),--(TOther[Frequency]=$O$1),--(TOther[Start Date]&lt;=A1428),--(TOther[End Date Calc]&gt;=A1428),TOther[Amount])))</f>
        <v/>
      </c>
      <c r="P1428" s="8" t="str" cm="1">
        <f t="array" ref="P1428">IF(A1428="","",IF(COUNTIF(TOther[Frequency],$P$1)=0,0,SUMPRODUCT(--(IFERROR(MOD(A1428-TOther[Start Date],56),1)=0),--(TOther[Frequency]=$P$1),--(TOther[Start Date]&lt;=A1428),--(TOther[End Date Calc]&gt;=A1428),TOther[Amount])))</f>
        <v/>
      </c>
      <c r="Q1428" s="8" t="str">
        <f>IF(A1428="","",IF(COUNTIF(TOther[Frequency],$Q$1)=0,0,IF(B1428="N",SUMIFS(TOther[Amount],TOther[Frequency],$Q$1,TOther[Start Date],"&lt;="&amp;$A1428,TOther[End Date Calc],"&gt;="&amp;A1428,TOther[Start Day],DAY(A1428)),SUMIFS(TOther[Amount],TOther[Frequency],$Q$1,TOther[Start Date],"&lt;="&amp;$A1428,TOther[End Date Calc],"&gt;="&amp;A1428,TOther[Start Day],"&gt;="&amp;DAY(A1428)))))</f>
        <v/>
      </c>
      <c r="R1428" s="8" t="str" cm="1">
        <f t="array" ref="R1428">IF(A1428="","",IF(COUNTIF(TOther[Frequency],R$1)=0,0,SUMPRODUCT(--(TOther[Frequency]=R$1),--(TOther[Start Date]&lt;=A1428),--(TOther[End Date Calc]&gt;=A1428),IF(B1428="N",--(TOther[Start Day]=DAY(A1428)),--(TOther[Start Day]&gt;=DAY(A1428))),--(IFERROR(MOD(TOther[Start Month]-MONTH(A1428)+2,2),1)=0),TOther[Amount])))</f>
        <v/>
      </c>
      <c r="S1428" s="8" t="str" cm="1">
        <f t="array" ref="S1428">IF(A1428="","",IF(COUNTIF(TOther[Frequency],S$1)=0,0,SUMPRODUCT(--(TOther[Frequency]=S$1),--(TOther[Start Date]&lt;=A1428),--(TOther[End Date Calc]&gt;=A1428),IF(B1428="N",--(TOther[Start Day]=DAY(A1428)),--(TOther[Start Day]&gt;=DAY(A1428))),--(IFERROR(MOD(TOther[Start Month]-MONTH(A1428)+3,3),1)=0),TOther[Amount])))</f>
        <v/>
      </c>
      <c r="T1428" s="8" t="str" cm="1">
        <f t="array" ref="T1428">IF($A1428="","",IF(COUNTIF(TOther[Frequency],T$1)=0,0,SUMPRODUCT(--(TOther[Frequency]=T$1),--(TOther[Start Date]&lt;=$A1428),--(TOther[End Date Calc]&gt;=$A1428),IF($B1428="N",--(TOther[Start Day]=DAY($A1428)),--(TOther[Start Day]&gt;=DAY($A1428))),--(IFERROR(MOD(TOther[Start Month]-MONTH($A1428)+4,4),1)=0),TOther[Amount])))</f>
        <v/>
      </c>
      <c r="U1428" s="8" t="str" cm="1">
        <f t="array" ref="U1428">IF(A1428="","",IF(COUNTIF(TOther[Frequency],$U$1)=0,0,SUMPRODUCT(--(TOther[Frequency]=$U$1),--(TOther[Start Date]&lt;=A1428),--(TOther[End Date Calc]&gt;=A1428),IF(B1428="N",--(TOther[Start Day]=DAY(A1428)),--(TOther[Start Day]&gt;=DAY(A1428))),--(IFERROR(MOD(TOther[Start Month]-MONTH(A1428)+6,6),1)=0),TOther[Amount])))</f>
        <v/>
      </c>
      <c r="V1428" s="8" t="str" cm="1">
        <f t="array" ref="V1428">IF(A1428="","",IF(COUNTIF(TOther[Frequency],$V$1)=0,0,SUMPRODUCT(--(TOther[Frequency]=$V$1),--(TOther[Start Date]&lt;=A1428),--(TOther[End Date Calc]&gt;=A1428),IF(B1428="N",--(TOther[Start Day]=DAY(A1428)),--(TOther[Start Day]&gt;=DAY(A1428))),--(IFERROR(MOD(TOther[Start Month]-MONTH(A1428)+12,12),1)=0),TOther[Amount])))</f>
        <v/>
      </c>
      <c r="W1428" s="8" t="str">
        <f>IF(A1428="","",SUMIFS(TOther[Amount],TOther[Start Date],A1428,TOther[Frequency],$W$1))</f>
        <v/>
      </c>
      <c r="X1428" s="9" t="str">
        <f t="shared" si="110"/>
        <v/>
      </c>
      <c r="Y1428" s="9" t="str">
        <f t="shared" si="114"/>
        <v/>
      </c>
      <c r="Z1428" s="8" t="str" cm="1">
        <f t="array" ref="Z1428">IF(A1428="","",IF(COUNTIF('2) Income'!$D$13:$D$32,"Weekly")=0,0,SUMPRODUCT(--(IFERROR(MOD(A1428-'2) Income'!$F$13:$F$32,7),1)=0),--('2) Income'!$D$13:$D$32="Weekly"),--('2) Income'!$F$13:$F$32&lt;=A1428),'2) Income'!$E$13:$E$32)))</f>
        <v/>
      </c>
      <c r="AA1428" s="8" t="str" cm="1">
        <f t="array" ref="AA1428">IF(A1428="","",IF(COUNTIF('2) Income'!$D$13:$D$32,"Every Other Week")=0,0,SUMPRODUCT(--(IFERROR(MOD(A1428-'2) Income'!$F$13:$F$32,14),1)=0),--('2) Income'!$D$13:$D$32="Every Other Week"),--('2) Income'!$F$13:$F$32&lt;=A1428),'2) Income'!$E$13:$E$32)))</f>
        <v/>
      </c>
      <c r="AB1428" s="8" t="str">
        <f>IF(A1428="","",IF(COUNTIF('2) Income'!$D$13:$D$32,"1st and 15th")=0,0,IF(OR(DAY(A1428)=1,DAY(A1428)=15),SUMIFS('2) Income'!$E$13:$E$32,'2) Income'!$D$13:$D$32,"1st and 15th",'2) Income'!$F$13:$F$32,"&lt;="&amp;$A1428),0)))</f>
        <v/>
      </c>
      <c r="AC1428" s="8" t="str">
        <f>IF(A1428="","",IF(COUNTIF('2) Income'!$D$13:$D$32,"2nd Wednesday")=0,0,IF(A1428=(A1428-DAY(A1428)+1+2*7-WEEKDAY(A1428-DAY(A1428)+8-4,1)),SUMIFS('2) Income'!$E$13:$E$32,'2) Income'!$D$13:$D$32,"2nd Wednesday",'2) Income'!$F$13:$F$32,"&lt;="&amp;$A1428),0)))</f>
        <v/>
      </c>
      <c r="AD1428" s="8" t="str">
        <f>IF(A1428="","",IF(COUNTIF('2) Income'!$D$13:$D$32,"3rd Wednesday")=0,0,IF(A1428=(A1428-DAY(A1428)+1+3*7-WEEKDAY(A1428-DAY(A1428)+8-4,1)),SUMIFS('2) Income'!$E$13:$E$32,'2) Income'!$D$13:$D$32,"3rd Wednesday",'2) Income'!$F$13:$F$32,"&lt;="&amp;$A1428),0)))</f>
        <v/>
      </c>
      <c r="AE1428" s="8" t="str">
        <f>IF(A1428="","",IF(COUNTIF('2) Income'!$D$13:$D$32,"4th Wednesday")=0,0,IF(A1428=(A1428-DAY(A1428)+1+4*7-WEEKDAY(A1428-DAY(A1428)+8-4,1)),SUMIFS('2) Income'!$E$13:$E$32,'2) Income'!$D$13:$D$32,"4th Wednesday",'2) Income'!$F$13:$F$32,"&lt;="&amp;$A1428),0)))</f>
        <v/>
      </c>
      <c r="AF1428" s="8" t="str" cm="1">
        <f t="array" ref="AF1428">IF(A1428="","",IF(COUNTIF('2) Income'!$D$13:$D$32,"Every 4 Weeks")=0,0,SUMPRODUCT(--(IFERROR(MOD(A1428-'2) Income'!$F$13:$F$32,28),1)=0),--('2) Income'!$D$13:$D$32="Every 4 Weeks"),--('2) Income'!$F$13:$F$32&lt;=A1428),'2) Income'!$E$13:$E$32)))</f>
        <v/>
      </c>
      <c r="AG1428" s="8" t="str">
        <f>IF(A1428="","",IF(COUNTIF('2) Income'!$D$13:$D$32,"Monthly")=0,0,IF(B1428="N",SUMIFS('2) Income'!$E$13:$E$32,'2) Income'!$D$13:$D$32,"monthly",'2) Income'!$F$13:$F$32,"&lt;="&amp;$A1428,'2) Income'!$I$13:$I$32,DAY(A1428)),SUMIFS('2) Income'!$E$13:$E$32,'2) Income'!$D$13:$D$32,"monthly",'2) Income'!$F$13:$F$32,"&lt;="&amp;$A1428,'2) Income'!$I$13:$I$32,"&gt;="&amp;DAY(A1428)))))</f>
        <v/>
      </c>
      <c r="AH1428" s="8" t="str" cm="1">
        <f t="array" ref="AH1428">IF(A1428="","",IF(COUNTIF('2) Income'!$D$13:$D$32,"Yearly")=0,0,SUMPRODUCT(--('2) Income'!$D$13:$D$32="Yearly"),--('2) Income'!$F$13:$F$32&lt;=A1428),IF(B1428="N",--('2) Income'!$I$13:$I$32=DAY(A1428)),--('2) Income'!$I$13:$I$32&gt;=DAY(A1428))),--(IFERROR(MOD('2) Income'!$H$13:$H$32-MONTH(A1428)+12,12),1)=0),'2) Income'!$E$13:$E$32)))</f>
        <v/>
      </c>
      <c r="AI1428" s="8" t="str">
        <f>IF(A1428="","",IF(COUNTIF('2) Income'!$D$13:$D$32,"one-time")=0,0,SUMIFS('2) Income'!$E$13:$E$32,'2) Income'!$D$13:$D$32,"one-time",'2) Income'!$F$13:$F$32,"="&amp;$A1428)))</f>
        <v/>
      </c>
      <c r="AJ1428" s="9" t="str">
        <f t="shared" si="111"/>
        <v/>
      </c>
    </row>
    <row r="1429" spans="1:36">
      <c r="A1429" s="7" t="str">
        <f>IF(A1428="","",IF(A1428+1&lt;='1) Period'!$E$21,A1428+1,""))</f>
        <v/>
      </c>
      <c r="B1429" s="7" t="e">
        <f t="shared" si="112"/>
        <v>#VALUE!</v>
      </c>
      <c r="C1429" t="e">
        <f t="shared" si="113"/>
        <v>#VALUE!</v>
      </c>
      <c r="D1429" s="8" t="str">
        <f>IF(A1429="","",IF(TEXT(A1429,"dddd")='4) Happy Money'!$E$23,WAllowance,0))</f>
        <v/>
      </c>
      <c r="E1429" s="8" t="str">
        <f>IF(A1429="","",IF(B1429="N",SUMIF(TMonthly[Day of the Month],DAY(A1429),TMonthly[Amount]),SUMIF(TMonthly[Day of the Month],"&gt;="&amp;DAY(A1429),TMonthly[Amount])))</f>
        <v/>
      </c>
      <c r="F1429" s="8" t="str" cm="1">
        <f t="array" ref="F1429">IF(A1429="","",SUMPRODUCT(--(TYearly[Due Date]&lt;=A1429),IF(B1429="N",--(TYearly[Day]=DAY(A1429)),--(TYearly[Day]&gt;=DAY(A1429))),--(IFERROR(MOD(TYearly[Month]-MONTH(A1429)+12,12),1)=0),TYearly[Amount]))</f>
        <v/>
      </c>
      <c r="G1429" s="8" t="str">
        <f>IF(A1429="","",SUMIF(TOneTime[Due Date],A1429,TOneTime[Amount]))</f>
        <v/>
      </c>
      <c r="H1429" s="8" t="str" cm="1">
        <f t="array" ref="H1429">IF(A1429="","",IF(COUNTIF(TOther[Frequency],$H$1)=0,0,SUMPRODUCT(--(IFERROR(MOD(A1429-TOther[Start Date],7),1)=0),--(TOther[Frequency]=$H$1),--(TOther[Start Date]&lt;=A1429),--(TOther[End Date Calc]&gt;=A1429),TOther[Amount])))</f>
        <v/>
      </c>
      <c r="I1429" s="8" t="str" cm="1">
        <f t="array" ref="I1429">IF(A1429="","",IF(COUNTIF(TOther[Frequency],$I$1)=0,0,SUMPRODUCT(--(IFERROR(MOD(A1429-TOther[Start Date],14),1)=0),--(TOther[Frequency]=$I$1),--(TOther[Start Date]&lt;=A1429),--(TOther[End Date Calc]&gt;=A1429),TOther[Amount])))</f>
        <v/>
      </c>
      <c r="J1429" s="8" t="str">
        <f>IF(A1429="","",IF(COUNTIF(TOther[Frequency],$J$1)=0,0,IF(OR(DAY(A1429)=1,DAY(A1429)=15),SUMIFS(TOther[Amount],TOther[Frequency],$J$1,TOther[Start Date],"&lt;="&amp;$A1429,TOther[End Date Calc],"&gt;="&amp;A1429),0)))</f>
        <v/>
      </c>
      <c r="K1429" s="8" t="str">
        <f>IF(A1429="","",IF(COUNTIF(TOther[Frequency],$K$1)=0,0,IF(A1429=(A1429-DAY(A1429)+1+2*7-WEEKDAY(A1429-DAY(A1429)+8-4,1)),SUMIFS(TOther[Amount],TOther[Frequency],$K$1,TOther[Start Date],"&lt;="&amp;$A1429,TOther[End Date Calc],"&gt;="&amp;A1429),0)))</f>
        <v/>
      </c>
      <c r="L1429" s="8" t="str">
        <f>IF(A1429="","",IF(COUNTIF(TOther[Frequency],$L$1)=0,0,IF(A1429=(A1429-DAY(A1429)+1+3*7-WEEKDAY(A1429-DAY(A1429)+8-4,1)),SUMIFS(TOther[Amount],TOther[Frequency],$L$1,TOther[Start Date],"&lt;="&amp;$A1429,TOther[End Date Calc],"&gt;="&amp;A1429),0)))</f>
        <v/>
      </c>
      <c r="M1429" s="8" t="str">
        <f>IF(A1429="","",IF(COUNTIF(TOther[Frequency],$M$1)=0,0,IF(A1429=(A1429-DAY(A1429)+1+4*7-WEEKDAY(A1429-DAY(A1429)+8-4,1)),SUMIFS(TOther[Amount],TOther[Frequency],$M$1,TOther[Start Date],"&lt;="&amp;$A1429,TOther[End Date Calc],"&gt;="&amp;A1429),0)))</f>
        <v/>
      </c>
      <c r="N1429" s="8" t="str" cm="1">
        <f t="array" ref="N1429">IF(A1429="","",IF(COUNTIF(TOther[Frequency],$N$1)=0,0,SUMPRODUCT(--(IFERROR(MOD(A1429-TOther[Start Date],28),1)=0),--(TOther[Frequency]=$N$1),--(TOther[Start Date]&lt;=A1429),--(TOther[End Date Calc]&gt;=A1429),TOther[Amount])))</f>
        <v/>
      </c>
      <c r="O1429" s="8" t="str" cm="1">
        <f t="array" ref="O1429">IF(A1429="","",IF(COUNTIF(TOther[Frequency],$O$1)=0,0,SUMPRODUCT(--(IFERROR(MOD(A1429-TOther[Start Date],42),1)=0),--(TOther[Frequency]=$O$1),--(TOther[Start Date]&lt;=A1429),--(TOther[End Date Calc]&gt;=A1429),TOther[Amount])))</f>
        <v/>
      </c>
      <c r="P1429" s="8" t="str" cm="1">
        <f t="array" ref="P1429">IF(A1429="","",IF(COUNTIF(TOther[Frequency],$P$1)=0,0,SUMPRODUCT(--(IFERROR(MOD(A1429-TOther[Start Date],56),1)=0),--(TOther[Frequency]=$P$1),--(TOther[Start Date]&lt;=A1429),--(TOther[End Date Calc]&gt;=A1429),TOther[Amount])))</f>
        <v/>
      </c>
      <c r="Q1429" s="8" t="str">
        <f>IF(A1429="","",IF(COUNTIF(TOther[Frequency],$Q$1)=0,0,IF(B1429="N",SUMIFS(TOther[Amount],TOther[Frequency],$Q$1,TOther[Start Date],"&lt;="&amp;$A1429,TOther[End Date Calc],"&gt;="&amp;A1429,TOther[Start Day],DAY(A1429)),SUMIFS(TOther[Amount],TOther[Frequency],$Q$1,TOther[Start Date],"&lt;="&amp;$A1429,TOther[End Date Calc],"&gt;="&amp;A1429,TOther[Start Day],"&gt;="&amp;DAY(A1429)))))</f>
        <v/>
      </c>
      <c r="R1429" s="8" t="str" cm="1">
        <f t="array" ref="R1429">IF(A1429="","",IF(COUNTIF(TOther[Frequency],R$1)=0,0,SUMPRODUCT(--(TOther[Frequency]=R$1),--(TOther[Start Date]&lt;=A1429),--(TOther[End Date Calc]&gt;=A1429),IF(B1429="N",--(TOther[Start Day]=DAY(A1429)),--(TOther[Start Day]&gt;=DAY(A1429))),--(IFERROR(MOD(TOther[Start Month]-MONTH(A1429)+2,2),1)=0),TOther[Amount])))</f>
        <v/>
      </c>
      <c r="S1429" s="8" t="str" cm="1">
        <f t="array" ref="S1429">IF(A1429="","",IF(COUNTIF(TOther[Frequency],S$1)=0,0,SUMPRODUCT(--(TOther[Frequency]=S$1),--(TOther[Start Date]&lt;=A1429),--(TOther[End Date Calc]&gt;=A1429),IF(B1429="N",--(TOther[Start Day]=DAY(A1429)),--(TOther[Start Day]&gt;=DAY(A1429))),--(IFERROR(MOD(TOther[Start Month]-MONTH(A1429)+3,3),1)=0),TOther[Amount])))</f>
        <v/>
      </c>
      <c r="T1429" s="8" t="str" cm="1">
        <f t="array" ref="T1429">IF($A1429="","",IF(COUNTIF(TOther[Frequency],T$1)=0,0,SUMPRODUCT(--(TOther[Frequency]=T$1),--(TOther[Start Date]&lt;=$A1429),--(TOther[End Date Calc]&gt;=$A1429),IF($B1429="N",--(TOther[Start Day]=DAY($A1429)),--(TOther[Start Day]&gt;=DAY($A1429))),--(IFERROR(MOD(TOther[Start Month]-MONTH($A1429)+4,4),1)=0),TOther[Amount])))</f>
        <v/>
      </c>
      <c r="U1429" s="8" t="str" cm="1">
        <f t="array" ref="U1429">IF(A1429="","",IF(COUNTIF(TOther[Frequency],$U$1)=0,0,SUMPRODUCT(--(TOther[Frequency]=$U$1),--(TOther[Start Date]&lt;=A1429),--(TOther[End Date Calc]&gt;=A1429),IF(B1429="N",--(TOther[Start Day]=DAY(A1429)),--(TOther[Start Day]&gt;=DAY(A1429))),--(IFERROR(MOD(TOther[Start Month]-MONTH(A1429)+6,6),1)=0),TOther[Amount])))</f>
        <v/>
      </c>
      <c r="V1429" s="8" t="str" cm="1">
        <f t="array" ref="V1429">IF(A1429="","",IF(COUNTIF(TOther[Frequency],$V$1)=0,0,SUMPRODUCT(--(TOther[Frequency]=$V$1),--(TOther[Start Date]&lt;=A1429),--(TOther[End Date Calc]&gt;=A1429),IF(B1429="N",--(TOther[Start Day]=DAY(A1429)),--(TOther[Start Day]&gt;=DAY(A1429))),--(IFERROR(MOD(TOther[Start Month]-MONTH(A1429)+12,12),1)=0),TOther[Amount])))</f>
        <v/>
      </c>
      <c r="W1429" s="8" t="str">
        <f>IF(A1429="","",SUMIFS(TOther[Amount],TOther[Start Date],A1429,TOther[Frequency],$W$1))</f>
        <v/>
      </c>
      <c r="X1429" s="9" t="str">
        <f t="shared" si="110"/>
        <v/>
      </c>
      <c r="Y1429" s="9" t="str">
        <f t="shared" si="114"/>
        <v/>
      </c>
      <c r="Z1429" s="8" t="str" cm="1">
        <f t="array" ref="Z1429">IF(A1429="","",IF(COUNTIF('2) Income'!$D$13:$D$32,"Weekly")=0,0,SUMPRODUCT(--(IFERROR(MOD(A1429-'2) Income'!$F$13:$F$32,7),1)=0),--('2) Income'!$D$13:$D$32="Weekly"),--('2) Income'!$F$13:$F$32&lt;=A1429),'2) Income'!$E$13:$E$32)))</f>
        <v/>
      </c>
      <c r="AA1429" s="8" t="str" cm="1">
        <f t="array" ref="AA1429">IF(A1429="","",IF(COUNTIF('2) Income'!$D$13:$D$32,"Every Other Week")=0,0,SUMPRODUCT(--(IFERROR(MOD(A1429-'2) Income'!$F$13:$F$32,14),1)=0),--('2) Income'!$D$13:$D$32="Every Other Week"),--('2) Income'!$F$13:$F$32&lt;=A1429),'2) Income'!$E$13:$E$32)))</f>
        <v/>
      </c>
      <c r="AB1429" s="8" t="str">
        <f>IF(A1429="","",IF(COUNTIF('2) Income'!$D$13:$D$32,"1st and 15th")=0,0,IF(OR(DAY(A1429)=1,DAY(A1429)=15),SUMIFS('2) Income'!$E$13:$E$32,'2) Income'!$D$13:$D$32,"1st and 15th",'2) Income'!$F$13:$F$32,"&lt;="&amp;$A1429),0)))</f>
        <v/>
      </c>
      <c r="AC1429" s="8" t="str">
        <f>IF(A1429="","",IF(COUNTIF('2) Income'!$D$13:$D$32,"2nd Wednesday")=0,0,IF(A1429=(A1429-DAY(A1429)+1+2*7-WEEKDAY(A1429-DAY(A1429)+8-4,1)),SUMIFS('2) Income'!$E$13:$E$32,'2) Income'!$D$13:$D$32,"2nd Wednesday",'2) Income'!$F$13:$F$32,"&lt;="&amp;$A1429),0)))</f>
        <v/>
      </c>
      <c r="AD1429" s="8" t="str">
        <f>IF(A1429="","",IF(COUNTIF('2) Income'!$D$13:$D$32,"3rd Wednesday")=0,0,IF(A1429=(A1429-DAY(A1429)+1+3*7-WEEKDAY(A1429-DAY(A1429)+8-4,1)),SUMIFS('2) Income'!$E$13:$E$32,'2) Income'!$D$13:$D$32,"3rd Wednesday",'2) Income'!$F$13:$F$32,"&lt;="&amp;$A1429),0)))</f>
        <v/>
      </c>
      <c r="AE1429" s="8" t="str">
        <f>IF(A1429="","",IF(COUNTIF('2) Income'!$D$13:$D$32,"4th Wednesday")=0,0,IF(A1429=(A1429-DAY(A1429)+1+4*7-WEEKDAY(A1429-DAY(A1429)+8-4,1)),SUMIFS('2) Income'!$E$13:$E$32,'2) Income'!$D$13:$D$32,"4th Wednesday",'2) Income'!$F$13:$F$32,"&lt;="&amp;$A1429),0)))</f>
        <v/>
      </c>
      <c r="AF1429" s="8" t="str" cm="1">
        <f t="array" ref="AF1429">IF(A1429="","",IF(COUNTIF('2) Income'!$D$13:$D$32,"Every 4 Weeks")=0,0,SUMPRODUCT(--(IFERROR(MOD(A1429-'2) Income'!$F$13:$F$32,28),1)=0),--('2) Income'!$D$13:$D$32="Every 4 Weeks"),--('2) Income'!$F$13:$F$32&lt;=A1429),'2) Income'!$E$13:$E$32)))</f>
        <v/>
      </c>
      <c r="AG1429" s="8" t="str">
        <f>IF(A1429="","",IF(COUNTIF('2) Income'!$D$13:$D$32,"Monthly")=0,0,IF(B1429="N",SUMIFS('2) Income'!$E$13:$E$32,'2) Income'!$D$13:$D$32,"monthly",'2) Income'!$F$13:$F$32,"&lt;="&amp;$A1429,'2) Income'!$I$13:$I$32,DAY(A1429)),SUMIFS('2) Income'!$E$13:$E$32,'2) Income'!$D$13:$D$32,"monthly",'2) Income'!$F$13:$F$32,"&lt;="&amp;$A1429,'2) Income'!$I$13:$I$32,"&gt;="&amp;DAY(A1429)))))</f>
        <v/>
      </c>
      <c r="AH1429" s="8" t="str" cm="1">
        <f t="array" ref="AH1429">IF(A1429="","",IF(COUNTIF('2) Income'!$D$13:$D$32,"Yearly")=0,0,SUMPRODUCT(--('2) Income'!$D$13:$D$32="Yearly"),--('2) Income'!$F$13:$F$32&lt;=A1429),IF(B1429="N",--('2) Income'!$I$13:$I$32=DAY(A1429)),--('2) Income'!$I$13:$I$32&gt;=DAY(A1429))),--(IFERROR(MOD('2) Income'!$H$13:$H$32-MONTH(A1429)+12,12),1)=0),'2) Income'!$E$13:$E$32)))</f>
        <v/>
      </c>
      <c r="AI1429" s="8" t="str">
        <f>IF(A1429="","",IF(COUNTIF('2) Income'!$D$13:$D$32,"one-time")=0,0,SUMIFS('2) Income'!$E$13:$E$32,'2) Income'!$D$13:$D$32,"one-time",'2) Income'!$F$13:$F$32,"="&amp;$A1429)))</f>
        <v/>
      </c>
      <c r="AJ1429" s="9" t="str">
        <f t="shared" si="111"/>
        <v/>
      </c>
    </row>
    <row r="1430" spans="1:36">
      <c r="A1430" s="7" t="str">
        <f>IF(A1429="","",IF(A1429+1&lt;='1) Period'!$E$21,A1429+1,""))</f>
        <v/>
      </c>
      <c r="B1430" s="7" t="e">
        <f t="shared" si="112"/>
        <v>#VALUE!</v>
      </c>
      <c r="C1430" t="e">
        <f t="shared" si="113"/>
        <v>#VALUE!</v>
      </c>
      <c r="D1430" s="8" t="str">
        <f>IF(A1430="","",IF(TEXT(A1430,"dddd")='4) Happy Money'!$E$23,WAllowance,0))</f>
        <v/>
      </c>
      <c r="E1430" s="8" t="str">
        <f>IF(A1430="","",IF(B1430="N",SUMIF(TMonthly[Day of the Month],DAY(A1430),TMonthly[Amount]),SUMIF(TMonthly[Day of the Month],"&gt;="&amp;DAY(A1430),TMonthly[Amount])))</f>
        <v/>
      </c>
      <c r="F1430" s="8" t="str" cm="1">
        <f t="array" ref="F1430">IF(A1430="","",SUMPRODUCT(--(TYearly[Due Date]&lt;=A1430),IF(B1430="N",--(TYearly[Day]=DAY(A1430)),--(TYearly[Day]&gt;=DAY(A1430))),--(IFERROR(MOD(TYearly[Month]-MONTH(A1430)+12,12),1)=0),TYearly[Amount]))</f>
        <v/>
      </c>
      <c r="G1430" s="8" t="str">
        <f>IF(A1430="","",SUMIF(TOneTime[Due Date],A1430,TOneTime[Amount]))</f>
        <v/>
      </c>
      <c r="H1430" s="8" t="str" cm="1">
        <f t="array" ref="H1430">IF(A1430="","",IF(COUNTIF(TOther[Frequency],$H$1)=0,0,SUMPRODUCT(--(IFERROR(MOD(A1430-TOther[Start Date],7),1)=0),--(TOther[Frequency]=$H$1),--(TOther[Start Date]&lt;=A1430),--(TOther[End Date Calc]&gt;=A1430),TOther[Amount])))</f>
        <v/>
      </c>
      <c r="I1430" s="8" t="str" cm="1">
        <f t="array" ref="I1430">IF(A1430="","",IF(COUNTIF(TOther[Frequency],$I$1)=0,0,SUMPRODUCT(--(IFERROR(MOD(A1430-TOther[Start Date],14),1)=0),--(TOther[Frequency]=$I$1),--(TOther[Start Date]&lt;=A1430),--(TOther[End Date Calc]&gt;=A1430),TOther[Amount])))</f>
        <v/>
      </c>
      <c r="J1430" s="8" t="str">
        <f>IF(A1430="","",IF(COUNTIF(TOther[Frequency],$J$1)=0,0,IF(OR(DAY(A1430)=1,DAY(A1430)=15),SUMIFS(TOther[Amount],TOther[Frequency],$J$1,TOther[Start Date],"&lt;="&amp;$A1430,TOther[End Date Calc],"&gt;="&amp;A1430),0)))</f>
        <v/>
      </c>
      <c r="K1430" s="8" t="str">
        <f>IF(A1430="","",IF(COUNTIF(TOther[Frequency],$K$1)=0,0,IF(A1430=(A1430-DAY(A1430)+1+2*7-WEEKDAY(A1430-DAY(A1430)+8-4,1)),SUMIFS(TOther[Amount],TOther[Frequency],$K$1,TOther[Start Date],"&lt;="&amp;$A1430,TOther[End Date Calc],"&gt;="&amp;A1430),0)))</f>
        <v/>
      </c>
      <c r="L1430" s="8" t="str">
        <f>IF(A1430="","",IF(COUNTIF(TOther[Frequency],$L$1)=0,0,IF(A1430=(A1430-DAY(A1430)+1+3*7-WEEKDAY(A1430-DAY(A1430)+8-4,1)),SUMIFS(TOther[Amount],TOther[Frequency],$L$1,TOther[Start Date],"&lt;="&amp;$A1430,TOther[End Date Calc],"&gt;="&amp;A1430),0)))</f>
        <v/>
      </c>
      <c r="M1430" s="8" t="str">
        <f>IF(A1430="","",IF(COUNTIF(TOther[Frequency],$M$1)=0,0,IF(A1430=(A1430-DAY(A1430)+1+4*7-WEEKDAY(A1430-DAY(A1430)+8-4,1)),SUMIFS(TOther[Amount],TOther[Frequency],$M$1,TOther[Start Date],"&lt;="&amp;$A1430,TOther[End Date Calc],"&gt;="&amp;A1430),0)))</f>
        <v/>
      </c>
      <c r="N1430" s="8" t="str" cm="1">
        <f t="array" ref="N1430">IF(A1430="","",IF(COUNTIF(TOther[Frequency],$N$1)=0,0,SUMPRODUCT(--(IFERROR(MOD(A1430-TOther[Start Date],28),1)=0),--(TOther[Frequency]=$N$1),--(TOther[Start Date]&lt;=A1430),--(TOther[End Date Calc]&gt;=A1430),TOther[Amount])))</f>
        <v/>
      </c>
      <c r="O1430" s="8" t="str" cm="1">
        <f t="array" ref="O1430">IF(A1430="","",IF(COUNTIF(TOther[Frequency],$O$1)=0,0,SUMPRODUCT(--(IFERROR(MOD(A1430-TOther[Start Date],42),1)=0),--(TOther[Frequency]=$O$1),--(TOther[Start Date]&lt;=A1430),--(TOther[End Date Calc]&gt;=A1430),TOther[Amount])))</f>
        <v/>
      </c>
      <c r="P1430" s="8" t="str" cm="1">
        <f t="array" ref="P1430">IF(A1430="","",IF(COUNTIF(TOther[Frequency],$P$1)=0,0,SUMPRODUCT(--(IFERROR(MOD(A1430-TOther[Start Date],56),1)=0),--(TOther[Frequency]=$P$1),--(TOther[Start Date]&lt;=A1430),--(TOther[End Date Calc]&gt;=A1430),TOther[Amount])))</f>
        <v/>
      </c>
      <c r="Q1430" s="8" t="str">
        <f>IF(A1430="","",IF(COUNTIF(TOther[Frequency],$Q$1)=0,0,IF(B1430="N",SUMIFS(TOther[Amount],TOther[Frequency],$Q$1,TOther[Start Date],"&lt;="&amp;$A1430,TOther[End Date Calc],"&gt;="&amp;A1430,TOther[Start Day],DAY(A1430)),SUMIFS(TOther[Amount],TOther[Frequency],$Q$1,TOther[Start Date],"&lt;="&amp;$A1430,TOther[End Date Calc],"&gt;="&amp;A1430,TOther[Start Day],"&gt;="&amp;DAY(A1430)))))</f>
        <v/>
      </c>
      <c r="R1430" s="8" t="str" cm="1">
        <f t="array" ref="R1430">IF(A1430="","",IF(COUNTIF(TOther[Frequency],R$1)=0,0,SUMPRODUCT(--(TOther[Frequency]=R$1),--(TOther[Start Date]&lt;=A1430),--(TOther[End Date Calc]&gt;=A1430),IF(B1430="N",--(TOther[Start Day]=DAY(A1430)),--(TOther[Start Day]&gt;=DAY(A1430))),--(IFERROR(MOD(TOther[Start Month]-MONTH(A1430)+2,2),1)=0),TOther[Amount])))</f>
        <v/>
      </c>
      <c r="S1430" s="8" t="str" cm="1">
        <f t="array" ref="S1430">IF(A1430="","",IF(COUNTIF(TOther[Frequency],S$1)=0,0,SUMPRODUCT(--(TOther[Frequency]=S$1),--(TOther[Start Date]&lt;=A1430),--(TOther[End Date Calc]&gt;=A1430),IF(B1430="N",--(TOther[Start Day]=DAY(A1430)),--(TOther[Start Day]&gt;=DAY(A1430))),--(IFERROR(MOD(TOther[Start Month]-MONTH(A1430)+3,3),1)=0),TOther[Amount])))</f>
        <v/>
      </c>
      <c r="T1430" s="8" t="str" cm="1">
        <f t="array" ref="T1430">IF($A1430="","",IF(COUNTIF(TOther[Frequency],T$1)=0,0,SUMPRODUCT(--(TOther[Frequency]=T$1),--(TOther[Start Date]&lt;=$A1430),--(TOther[End Date Calc]&gt;=$A1430),IF($B1430="N",--(TOther[Start Day]=DAY($A1430)),--(TOther[Start Day]&gt;=DAY($A1430))),--(IFERROR(MOD(TOther[Start Month]-MONTH($A1430)+4,4),1)=0),TOther[Amount])))</f>
        <v/>
      </c>
      <c r="U1430" s="8" t="str" cm="1">
        <f t="array" ref="U1430">IF(A1430="","",IF(COUNTIF(TOther[Frequency],$U$1)=0,0,SUMPRODUCT(--(TOther[Frequency]=$U$1),--(TOther[Start Date]&lt;=A1430),--(TOther[End Date Calc]&gt;=A1430),IF(B1430="N",--(TOther[Start Day]=DAY(A1430)),--(TOther[Start Day]&gt;=DAY(A1430))),--(IFERROR(MOD(TOther[Start Month]-MONTH(A1430)+6,6),1)=0),TOther[Amount])))</f>
        <v/>
      </c>
      <c r="V1430" s="8" t="str" cm="1">
        <f t="array" ref="V1430">IF(A1430="","",IF(COUNTIF(TOther[Frequency],$V$1)=0,0,SUMPRODUCT(--(TOther[Frequency]=$V$1),--(TOther[Start Date]&lt;=A1430),--(TOther[End Date Calc]&gt;=A1430),IF(B1430="N",--(TOther[Start Day]=DAY(A1430)),--(TOther[Start Day]&gt;=DAY(A1430))),--(IFERROR(MOD(TOther[Start Month]-MONTH(A1430)+12,12),1)=0),TOther[Amount])))</f>
        <v/>
      </c>
      <c r="W1430" s="8" t="str">
        <f>IF(A1430="","",SUMIFS(TOther[Amount],TOther[Start Date],A1430,TOther[Frequency],$W$1))</f>
        <v/>
      </c>
      <c r="X1430" s="9" t="str">
        <f t="shared" si="110"/>
        <v/>
      </c>
      <c r="Y1430" s="9" t="str">
        <f t="shared" si="114"/>
        <v/>
      </c>
      <c r="Z1430" s="8" t="str" cm="1">
        <f t="array" ref="Z1430">IF(A1430="","",IF(COUNTIF('2) Income'!$D$13:$D$32,"Weekly")=0,0,SUMPRODUCT(--(IFERROR(MOD(A1430-'2) Income'!$F$13:$F$32,7),1)=0),--('2) Income'!$D$13:$D$32="Weekly"),--('2) Income'!$F$13:$F$32&lt;=A1430),'2) Income'!$E$13:$E$32)))</f>
        <v/>
      </c>
      <c r="AA1430" s="8" t="str" cm="1">
        <f t="array" ref="AA1430">IF(A1430="","",IF(COUNTIF('2) Income'!$D$13:$D$32,"Every Other Week")=0,0,SUMPRODUCT(--(IFERROR(MOD(A1430-'2) Income'!$F$13:$F$32,14),1)=0),--('2) Income'!$D$13:$D$32="Every Other Week"),--('2) Income'!$F$13:$F$32&lt;=A1430),'2) Income'!$E$13:$E$32)))</f>
        <v/>
      </c>
      <c r="AB1430" s="8" t="str">
        <f>IF(A1430="","",IF(COUNTIF('2) Income'!$D$13:$D$32,"1st and 15th")=0,0,IF(OR(DAY(A1430)=1,DAY(A1430)=15),SUMIFS('2) Income'!$E$13:$E$32,'2) Income'!$D$13:$D$32,"1st and 15th",'2) Income'!$F$13:$F$32,"&lt;="&amp;$A1430),0)))</f>
        <v/>
      </c>
      <c r="AC1430" s="8" t="str">
        <f>IF(A1430="","",IF(COUNTIF('2) Income'!$D$13:$D$32,"2nd Wednesday")=0,0,IF(A1430=(A1430-DAY(A1430)+1+2*7-WEEKDAY(A1430-DAY(A1430)+8-4,1)),SUMIFS('2) Income'!$E$13:$E$32,'2) Income'!$D$13:$D$32,"2nd Wednesday",'2) Income'!$F$13:$F$32,"&lt;="&amp;$A1430),0)))</f>
        <v/>
      </c>
      <c r="AD1430" s="8" t="str">
        <f>IF(A1430="","",IF(COUNTIF('2) Income'!$D$13:$D$32,"3rd Wednesday")=0,0,IF(A1430=(A1430-DAY(A1430)+1+3*7-WEEKDAY(A1430-DAY(A1430)+8-4,1)),SUMIFS('2) Income'!$E$13:$E$32,'2) Income'!$D$13:$D$32,"3rd Wednesday",'2) Income'!$F$13:$F$32,"&lt;="&amp;$A1430),0)))</f>
        <v/>
      </c>
      <c r="AE1430" s="8" t="str">
        <f>IF(A1430="","",IF(COUNTIF('2) Income'!$D$13:$D$32,"4th Wednesday")=0,0,IF(A1430=(A1430-DAY(A1430)+1+4*7-WEEKDAY(A1430-DAY(A1430)+8-4,1)),SUMIFS('2) Income'!$E$13:$E$32,'2) Income'!$D$13:$D$32,"4th Wednesday",'2) Income'!$F$13:$F$32,"&lt;="&amp;$A1430),0)))</f>
        <v/>
      </c>
      <c r="AF1430" s="8" t="str" cm="1">
        <f t="array" ref="AF1430">IF(A1430="","",IF(COUNTIF('2) Income'!$D$13:$D$32,"Every 4 Weeks")=0,0,SUMPRODUCT(--(IFERROR(MOD(A1430-'2) Income'!$F$13:$F$32,28),1)=0),--('2) Income'!$D$13:$D$32="Every 4 Weeks"),--('2) Income'!$F$13:$F$32&lt;=A1430),'2) Income'!$E$13:$E$32)))</f>
        <v/>
      </c>
      <c r="AG1430" s="8" t="str">
        <f>IF(A1430="","",IF(COUNTIF('2) Income'!$D$13:$D$32,"Monthly")=0,0,IF(B1430="N",SUMIFS('2) Income'!$E$13:$E$32,'2) Income'!$D$13:$D$32,"monthly",'2) Income'!$F$13:$F$32,"&lt;="&amp;$A1430,'2) Income'!$I$13:$I$32,DAY(A1430)),SUMIFS('2) Income'!$E$13:$E$32,'2) Income'!$D$13:$D$32,"monthly",'2) Income'!$F$13:$F$32,"&lt;="&amp;$A1430,'2) Income'!$I$13:$I$32,"&gt;="&amp;DAY(A1430)))))</f>
        <v/>
      </c>
      <c r="AH1430" s="8" t="str" cm="1">
        <f t="array" ref="AH1430">IF(A1430="","",IF(COUNTIF('2) Income'!$D$13:$D$32,"Yearly")=0,0,SUMPRODUCT(--('2) Income'!$D$13:$D$32="Yearly"),--('2) Income'!$F$13:$F$32&lt;=A1430),IF(B1430="N",--('2) Income'!$I$13:$I$32=DAY(A1430)),--('2) Income'!$I$13:$I$32&gt;=DAY(A1430))),--(IFERROR(MOD('2) Income'!$H$13:$H$32-MONTH(A1430)+12,12),1)=0),'2) Income'!$E$13:$E$32)))</f>
        <v/>
      </c>
      <c r="AI1430" s="8" t="str">
        <f>IF(A1430="","",IF(COUNTIF('2) Income'!$D$13:$D$32,"one-time")=0,0,SUMIFS('2) Income'!$E$13:$E$32,'2) Income'!$D$13:$D$32,"one-time",'2) Income'!$F$13:$F$32,"="&amp;$A1430)))</f>
        <v/>
      </c>
      <c r="AJ1430" s="9" t="str">
        <f t="shared" si="111"/>
        <v/>
      </c>
    </row>
    <row r="1431" spans="1:36">
      <c r="A1431" s="7" t="str">
        <f>IF(A1430="","",IF(A1430+1&lt;='1) Period'!$E$21,A1430+1,""))</f>
        <v/>
      </c>
      <c r="B1431" s="7" t="e">
        <f t="shared" si="112"/>
        <v>#VALUE!</v>
      </c>
      <c r="C1431" t="e">
        <f t="shared" si="113"/>
        <v>#VALUE!</v>
      </c>
      <c r="D1431" s="8" t="str">
        <f>IF(A1431="","",IF(TEXT(A1431,"dddd")='4) Happy Money'!$E$23,WAllowance,0))</f>
        <v/>
      </c>
      <c r="E1431" s="8" t="str">
        <f>IF(A1431="","",IF(B1431="N",SUMIF(TMonthly[Day of the Month],DAY(A1431),TMonthly[Amount]),SUMIF(TMonthly[Day of the Month],"&gt;="&amp;DAY(A1431),TMonthly[Amount])))</f>
        <v/>
      </c>
      <c r="F1431" s="8" t="str" cm="1">
        <f t="array" ref="F1431">IF(A1431="","",SUMPRODUCT(--(TYearly[Due Date]&lt;=A1431),IF(B1431="N",--(TYearly[Day]=DAY(A1431)),--(TYearly[Day]&gt;=DAY(A1431))),--(IFERROR(MOD(TYearly[Month]-MONTH(A1431)+12,12),1)=0),TYearly[Amount]))</f>
        <v/>
      </c>
      <c r="G1431" s="8" t="str">
        <f>IF(A1431="","",SUMIF(TOneTime[Due Date],A1431,TOneTime[Amount]))</f>
        <v/>
      </c>
      <c r="H1431" s="8" t="str" cm="1">
        <f t="array" ref="H1431">IF(A1431="","",IF(COUNTIF(TOther[Frequency],$H$1)=0,0,SUMPRODUCT(--(IFERROR(MOD(A1431-TOther[Start Date],7),1)=0),--(TOther[Frequency]=$H$1),--(TOther[Start Date]&lt;=A1431),--(TOther[End Date Calc]&gt;=A1431),TOther[Amount])))</f>
        <v/>
      </c>
      <c r="I1431" s="8" t="str" cm="1">
        <f t="array" ref="I1431">IF(A1431="","",IF(COUNTIF(TOther[Frequency],$I$1)=0,0,SUMPRODUCT(--(IFERROR(MOD(A1431-TOther[Start Date],14),1)=0),--(TOther[Frequency]=$I$1),--(TOther[Start Date]&lt;=A1431),--(TOther[End Date Calc]&gt;=A1431),TOther[Amount])))</f>
        <v/>
      </c>
      <c r="J1431" s="8" t="str">
        <f>IF(A1431="","",IF(COUNTIF(TOther[Frequency],$J$1)=0,0,IF(OR(DAY(A1431)=1,DAY(A1431)=15),SUMIFS(TOther[Amount],TOther[Frequency],$J$1,TOther[Start Date],"&lt;="&amp;$A1431,TOther[End Date Calc],"&gt;="&amp;A1431),0)))</f>
        <v/>
      </c>
      <c r="K1431" s="8" t="str">
        <f>IF(A1431="","",IF(COUNTIF(TOther[Frequency],$K$1)=0,0,IF(A1431=(A1431-DAY(A1431)+1+2*7-WEEKDAY(A1431-DAY(A1431)+8-4,1)),SUMIFS(TOther[Amount],TOther[Frequency],$K$1,TOther[Start Date],"&lt;="&amp;$A1431,TOther[End Date Calc],"&gt;="&amp;A1431),0)))</f>
        <v/>
      </c>
      <c r="L1431" s="8" t="str">
        <f>IF(A1431="","",IF(COUNTIF(TOther[Frequency],$L$1)=0,0,IF(A1431=(A1431-DAY(A1431)+1+3*7-WEEKDAY(A1431-DAY(A1431)+8-4,1)),SUMIFS(TOther[Amount],TOther[Frequency],$L$1,TOther[Start Date],"&lt;="&amp;$A1431,TOther[End Date Calc],"&gt;="&amp;A1431),0)))</f>
        <v/>
      </c>
      <c r="M1431" s="8" t="str">
        <f>IF(A1431="","",IF(COUNTIF(TOther[Frequency],$M$1)=0,0,IF(A1431=(A1431-DAY(A1431)+1+4*7-WEEKDAY(A1431-DAY(A1431)+8-4,1)),SUMIFS(TOther[Amount],TOther[Frequency],$M$1,TOther[Start Date],"&lt;="&amp;$A1431,TOther[End Date Calc],"&gt;="&amp;A1431),0)))</f>
        <v/>
      </c>
      <c r="N1431" s="8" t="str" cm="1">
        <f t="array" ref="N1431">IF(A1431="","",IF(COUNTIF(TOther[Frequency],$N$1)=0,0,SUMPRODUCT(--(IFERROR(MOD(A1431-TOther[Start Date],28),1)=0),--(TOther[Frequency]=$N$1),--(TOther[Start Date]&lt;=A1431),--(TOther[End Date Calc]&gt;=A1431),TOther[Amount])))</f>
        <v/>
      </c>
      <c r="O1431" s="8" t="str" cm="1">
        <f t="array" ref="O1431">IF(A1431="","",IF(COUNTIF(TOther[Frequency],$O$1)=0,0,SUMPRODUCT(--(IFERROR(MOD(A1431-TOther[Start Date],42),1)=0),--(TOther[Frequency]=$O$1),--(TOther[Start Date]&lt;=A1431),--(TOther[End Date Calc]&gt;=A1431),TOther[Amount])))</f>
        <v/>
      </c>
      <c r="P1431" s="8" t="str" cm="1">
        <f t="array" ref="P1431">IF(A1431="","",IF(COUNTIF(TOther[Frequency],$P$1)=0,0,SUMPRODUCT(--(IFERROR(MOD(A1431-TOther[Start Date],56),1)=0),--(TOther[Frequency]=$P$1),--(TOther[Start Date]&lt;=A1431),--(TOther[End Date Calc]&gt;=A1431),TOther[Amount])))</f>
        <v/>
      </c>
      <c r="Q1431" s="8" t="str">
        <f>IF(A1431="","",IF(COUNTIF(TOther[Frequency],$Q$1)=0,0,IF(B1431="N",SUMIFS(TOther[Amount],TOther[Frequency],$Q$1,TOther[Start Date],"&lt;="&amp;$A1431,TOther[End Date Calc],"&gt;="&amp;A1431,TOther[Start Day],DAY(A1431)),SUMIFS(TOther[Amount],TOther[Frequency],$Q$1,TOther[Start Date],"&lt;="&amp;$A1431,TOther[End Date Calc],"&gt;="&amp;A1431,TOther[Start Day],"&gt;="&amp;DAY(A1431)))))</f>
        <v/>
      </c>
      <c r="R1431" s="8" t="str" cm="1">
        <f t="array" ref="R1431">IF(A1431="","",IF(COUNTIF(TOther[Frequency],R$1)=0,0,SUMPRODUCT(--(TOther[Frequency]=R$1),--(TOther[Start Date]&lt;=A1431),--(TOther[End Date Calc]&gt;=A1431),IF(B1431="N",--(TOther[Start Day]=DAY(A1431)),--(TOther[Start Day]&gt;=DAY(A1431))),--(IFERROR(MOD(TOther[Start Month]-MONTH(A1431)+2,2),1)=0),TOther[Amount])))</f>
        <v/>
      </c>
      <c r="S1431" s="8" t="str" cm="1">
        <f t="array" ref="S1431">IF(A1431="","",IF(COUNTIF(TOther[Frequency],S$1)=0,0,SUMPRODUCT(--(TOther[Frequency]=S$1),--(TOther[Start Date]&lt;=A1431),--(TOther[End Date Calc]&gt;=A1431),IF(B1431="N",--(TOther[Start Day]=DAY(A1431)),--(TOther[Start Day]&gt;=DAY(A1431))),--(IFERROR(MOD(TOther[Start Month]-MONTH(A1431)+3,3),1)=0),TOther[Amount])))</f>
        <v/>
      </c>
      <c r="T1431" s="8" t="str" cm="1">
        <f t="array" ref="T1431">IF($A1431="","",IF(COUNTIF(TOther[Frequency],T$1)=0,0,SUMPRODUCT(--(TOther[Frequency]=T$1),--(TOther[Start Date]&lt;=$A1431),--(TOther[End Date Calc]&gt;=$A1431),IF($B1431="N",--(TOther[Start Day]=DAY($A1431)),--(TOther[Start Day]&gt;=DAY($A1431))),--(IFERROR(MOD(TOther[Start Month]-MONTH($A1431)+4,4),1)=0),TOther[Amount])))</f>
        <v/>
      </c>
      <c r="U1431" s="8" t="str" cm="1">
        <f t="array" ref="U1431">IF(A1431="","",IF(COUNTIF(TOther[Frequency],$U$1)=0,0,SUMPRODUCT(--(TOther[Frequency]=$U$1),--(TOther[Start Date]&lt;=A1431),--(TOther[End Date Calc]&gt;=A1431),IF(B1431="N",--(TOther[Start Day]=DAY(A1431)),--(TOther[Start Day]&gt;=DAY(A1431))),--(IFERROR(MOD(TOther[Start Month]-MONTH(A1431)+6,6),1)=0),TOther[Amount])))</f>
        <v/>
      </c>
      <c r="V1431" s="8" t="str" cm="1">
        <f t="array" ref="V1431">IF(A1431="","",IF(COUNTIF(TOther[Frequency],$V$1)=0,0,SUMPRODUCT(--(TOther[Frequency]=$V$1),--(TOther[Start Date]&lt;=A1431),--(TOther[End Date Calc]&gt;=A1431),IF(B1431="N",--(TOther[Start Day]=DAY(A1431)),--(TOther[Start Day]&gt;=DAY(A1431))),--(IFERROR(MOD(TOther[Start Month]-MONTH(A1431)+12,12),1)=0),TOther[Amount])))</f>
        <v/>
      </c>
      <c r="W1431" s="8" t="str">
        <f>IF(A1431="","",SUMIFS(TOther[Amount],TOther[Start Date],A1431,TOther[Frequency],$W$1))</f>
        <v/>
      </c>
      <c r="X1431" s="9" t="str">
        <f t="shared" si="110"/>
        <v/>
      </c>
      <c r="Y1431" s="9" t="str">
        <f t="shared" si="114"/>
        <v/>
      </c>
      <c r="Z1431" s="8" t="str" cm="1">
        <f t="array" ref="Z1431">IF(A1431="","",IF(COUNTIF('2) Income'!$D$13:$D$32,"Weekly")=0,0,SUMPRODUCT(--(IFERROR(MOD(A1431-'2) Income'!$F$13:$F$32,7),1)=0),--('2) Income'!$D$13:$D$32="Weekly"),--('2) Income'!$F$13:$F$32&lt;=A1431),'2) Income'!$E$13:$E$32)))</f>
        <v/>
      </c>
      <c r="AA1431" s="8" t="str" cm="1">
        <f t="array" ref="AA1431">IF(A1431="","",IF(COUNTIF('2) Income'!$D$13:$D$32,"Every Other Week")=0,0,SUMPRODUCT(--(IFERROR(MOD(A1431-'2) Income'!$F$13:$F$32,14),1)=0),--('2) Income'!$D$13:$D$32="Every Other Week"),--('2) Income'!$F$13:$F$32&lt;=A1431),'2) Income'!$E$13:$E$32)))</f>
        <v/>
      </c>
      <c r="AB1431" s="8" t="str">
        <f>IF(A1431="","",IF(COUNTIF('2) Income'!$D$13:$D$32,"1st and 15th")=0,0,IF(OR(DAY(A1431)=1,DAY(A1431)=15),SUMIFS('2) Income'!$E$13:$E$32,'2) Income'!$D$13:$D$32,"1st and 15th",'2) Income'!$F$13:$F$32,"&lt;="&amp;$A1431),0)))</f>
        <v/>
      </c>
      <c r="AC1431" s="8" t="str">
        <f>IF(A1431="","",IF(COUNTIF('2) Income'!$D$13:$D$32,"2nd Wednesday")=0,0,IF(A1431=(A1431-DAY(A1431)+1+2*7-WEEKDAY(A1431-DAY(A1431)+8-4,1)),SUMIFS('2) Income'!$E$13:$E$32,'2) Income'!$D$13:$D$32,"2nd Wednesday",'2) Income'!$F$13:$F$32,"&lt;="&amp;$A1431),0)))</f>
        <v/>
      </c>
      <c r="AD1431" s="8" t="str">
        <f>IF(A1431="","",IF(COUNTIF('2) Income'!$D$13:$D$32,"3rd Wednesday")=0,0,IF(A1431=(A1431-DAY(A1431)+1+3*7-WEEKDAY(A1431-DAY(A1431)+8-4,1)),SUMIFS('2) Income'!$E$13:$E$32,'2) Income'!$D$13:$D$32,"3rd Wednesday",'2) Income'!$F$13:$F$32,"&lt;="&amp;$A1431),0)))</f>
        <v/>
      </c>
      <c r="AE1431" s="8" t="str">
        <f>IF(A1431="","",IF(COUNTIF('2) Income'!$D$13:$D$32,"4th Wednesday")=0,0,IF(A1431=(A1431-DAY(A1431)+1+4*7-WEEKDAY(A1431-DAY(A1431)+8-4,1)),SUMIFS('2) Income'!$E$13:$E$32,'2) Income'!$D$13:$D$32,"4th Wednesday",'2) Income'!$F$13:$F$32,"&lt;="&amp;$A1431),0)))</f>
        <v/>
      </c>
      <c r="AF1431" s="8" t="str" cm="1">
        <f t="array" ref="AF1431">IF(A1431="","",IF(COUNTIF('2) Income'!$D$13:$D$32,"Every 4 Weeks")=0,0,SUMPRODUCT(--(IFERROR(MOD(A1431-'2) Income'!$F$13:$F$32,28),1)=0),--('2) Income'!$D$13:$D$32="Every 4 Weeks"),--('2) Income'!$F$13:$F$32&lt;=A1431),'2) Income'!$E$13:$E$32)))</f>
        <v/>
      </c>
      <c r="AG1431" s="8" t="str">
        <f>IF(A1431="","",IF(COUNTIF('2) Income'!$D$13:$D$32,"Monthly")=0,0,IF(B1431="N",SUMIFS('2) Income'!$E$13:$E$32,'2) Income'!$D$13:$D$32,"monthly",'2) Income'!$F$13:$F$32,"&lt;="&amp;$A1431,'2) Income'!$I$13:$I$32,DAY(A1431)),SUMIFS('2) Income'!$E$13:$E$32,'2) Income'!$D$13:$D$32,"monthly",'2) Income'!$F$13:$F$32,"&lt;="&amp;$A1431,'2) Income'!$I$13:$I$32,"&gt;="&amp;DAY(A1431)))))</f>
        <v/>
      </c>
      <c r="AH1431" s="8" t="str" cm="1">
        <f t="array" ref="AH1431">IF(A1431="","",IF(COUNTIF('2) Income'!$D$13:$D$32,"Yearly")=0,0,SUMPRODUCT(--('2) Income'!$D$13:$D$32="Yearly"),--('2) Income'!$F$13:$F$32&lt;=A1431),IF(B1431="N",--('2) Income'!$I$13:$I$32=DAY(A1431)),--('2) Income'!$I$13:$I$32&gt;=DAY(A1431))),--(IFERROR(MOD('2) Income'!$H$13:$H$32-MONTH(A1431)+12,12),1)=0),'2) Income'!$E$13:$E$32)))</f>
        <v/>
      </c>
      <c r="AI1431" s="8" t="str">
        <f>IF(A1431="","",IF(COUNTIF('2) Income'!$D$13:$D$32,"one-time")=0,0,SUMIFS('2) Income'!$E$13:$E$32,'2) Income'!$D$13:$D$32,"one-time",'2) Income'!$F$13:$F$32,"="&amp;$A1431)))</f>
        <v/>
      </c>
      <c r="AJ1431" s="9" t="str">
        <f t="shared" si="111"/>
        <v/>
      </c>
    </row>
    <row r="1432" spans="1:36">
      <c r="A1432" s="7" t="str">
        <f>IF(A1431="","",IF(A1431+1&lt;='1) Period'!$E$21,A1431+1,""))</f>
        <v/>
      </c>
      <c r="B1432" s="7" t="e">
        <f t="shared" si="112"/>
        <v>#VALUE!</v>
      </c>
      <c r="C1432" t="e">
        <f t="shared" si="113"/>
        <v>#VALUE!</v>
      </c>
      <c r="D1432" s="8" t="str">
        <f>IF(A1432="","",IF(TEXT(A1432,"dddd")='4) Happy Money'!$E$23,WAllowance,0))</f>
        <v/>
      </c>
      <c r="E1432" s="8" t="str">
        <f>IF(A1432="","",IF(B1432="N",SUMIF(TMonthly[Day of the Month],DAY(A1432),TMonthly[Amount]),SUMIF(TMonthly[Day of the Month],"&gt;="&amp;DAY(A1432),TMonthly[Amount])))</f>
        <v/>
      </c>
      <c r="F1432" s="8" t="str" cm="1">
        <f t="array" ref="F1432">IF(A1432="","",SUMPRODUCT(--(TYearly[Due Date]&lt;=A1432),IF(B1432="N",--(TYearly[Day]=DAY(A1432)),--(TYearly[Day]&gt;=DAY(A1432))),--(IFERROR(MOD(TYearly[Month]-MONTH(A1432)+12,12),1)=0),TYearly[Amount]))</f>
        <v/>
      </c>
      <c r="G1432" s="8" t="str">
        <f>IF(A1432="","",SUMIF(TOneTime[Due Date],A1432,TOneTime[Amount]))</f>
        <v/>
      </c>
      <c r="H1432" s="8" t="str" cm="1">
        <f t="array" ref="H1432">IF(A1432="","",IF(COUNTIF(TOther[Frequency],$H$1)=0,0,SUMPRODUCT(--(IFERROR(MOD(A1432-TOther[Start Date],7),1)=0),--(TOther[Frequency]=$H$1),--(TOther[Start Date]&lt;=A1432),--(TOther[End Date Calc]&gt;=A1432),TOther[Amount])))</f>
        <v/>
      </c>
      <c r="I1432" s="8" t="str" cm="1">
        <f t="array" ref="I1432">IF(A1432="","",IF(COUNTIF(TOther[Frequency],$I$1)=0,0,SUMPRODUCT(--(IFERROR(MOD(A1432-TOther[Start Date],14),1)=0),--(TOther[Frequency]=$I$1),--(TOther[Start Date]&lt;=A1432),--(TOther[End Date Calc]&gt;=A1432),TOther[Amount])))</f>
        <v/>
      </c>
      <c r="J1432" s="8" t="str">
        <f>IF(A1432="","",IF(COUNTIF(TOther[Frequency],$J$1)=0,0,IF(OR(DAY(A1432)=1,DAY(A1432)=15),SUMIFS(TOther[Amount],TOther[Frequency],$J$1,TOther[Start Date],"&lt;="&amp;$A1432,TOther[End Date Calc],"&gt;="&amp;A1432),0)))</f>
        <v/>
      </c>
      <c r="K1432" s="8" t="str">
        <f>IF(A1432="","",IF(COUNTIF(TOther[Frequency],$K$1)=0,0,IF(A1432=(A1432-DAY(A1432)+1+2*7-WEEKDAY(A1432-DAY(A1432)+8-4,1)),SUMIFS(TOther[Amount],TOther[Frequency],$K$1,TOther[Start Date],"&lt;="&amp;$A1432,TOther[End Date Calc],"&gt;="&amp;A1432),0)))</f>
        <v/>
      </c>
      <c r="L1432" s="8" t="str">
        <f>IF(A1432="","",IF(COUNTIF(TOther[Frequency],$L$1)=0,0,IF(A1432=(A1432-DAY(A1432)+1+3*7-WEEKDAY(A1432-DAY(A1432)+8-4,1)),SUMIFS(TOther[Amount],TOther[Frequency],$L$1,TOther[Start Date],"&lt;="&amp;$A1432,TOther[End Date Calc],"&gt;="&amp;A1432),0)))</f>
        <v/>
      </c>
      <c r="M1432" s="8" t="str">
        <f>IF(A1432="","",IF(COUNTIF(TOther[Frequency],$M$1)=0,0,IF(A1432=(A1432-DAY(A1432)+1+4*7-WEEKDAY(A1432-DAY(A1432)+8-4,1)),SUMIFS(TOther[Amount],TOther[Frequency],$M$1,TOther[Start Date],"&lt;="&amp;$A1432,TOther[End Date Calc],"&gt;="&amp;A1432),0)))</f>
        <v/>
      </c>
      <c r="N1432" s="8" t="str" cm="1">
        <f t="array" ref="N1432">IF(A1432="","",IF(COUNTIF(TOther[Frequency],$N$1)=0,0,SUMPRODUCT(--(IFERROR(MOD(A1432-TOther[Start Date],28),1)=0),--(TOther[Frequency]=$N$1),--(TOther[Start Date]&lt;=A1432),--(TOther[End Date Calc]&gt;=A1432),TOther[Amount])))</f>
        <v/>
      </c>
      <c r="O1432" s="8" t="str" cm="1">
        <f t="array" ref="O1432">IF(A1432="","",IF(COUNTIF(TOther[Frequency],$O$1)=0,0,SUMPRODUCT(--(IFERROR(MOD(A1432-TOther[Start Date],42),1)=0),--(TOther[Frequency]=$O$1),--(TOther[Start Date]&lt;=A1432),--(TOther[End Date Calc]&gt;=A1432),TOther[Amount])))</f>
        <v/>
      </c>
      <c r="P1432" s="8" t="str" cm="1">
        <f t="array" ref="P1432">IF(A1432="","",IF(COUNTIF(TOther[Frequency],$P$1)=0,0,SUMPRODUCT(--(IFERROR(MOD(A1432-TOther[Start Date],56),1)=0),--(TOther[Frequency]=$P$1),--(TOther[Start Date]&lt;=A1432),--(TOther[End Date Calc]&gt;=A1432),TOther[Amount])))</f>
        <v/>
      </c>
      <c r="Q1432" s="8" t="str">
        <f>IF(A1432="","",IF(COUNTIF(TOther[Frequency],$Q$1)=0,0,IF(B1432="N",SUMIFS(TOther[Amount],TOther[Frequency],$Q$1,TOther[Start Date],"&lt;="&amp;$A1432,TOther[End Date Calc],"&gt;="&amp;A1432,TOther[Start Day],DAY(A1432)),SUMIFS(TOther[Amount],TOther[Frequency],$Q$1,TOther[Start Date],"&lt;="&amp;$A1432,TOther[End Date Calc],"&gt;="&amp;A1432,TOther[Start Day],"&gt;="&amp;DAY(A1432)))))</f>
        <v/>
      </c>
      <c r="R1432" s="8" t="str" cm="1">
        <f t="array" ref="R1432">IF(A1432="","",IF(COUNTIF(TOther[Frequency],R$1)=0,0,SUMPRODUCT(--(TOther[Frequency]=R$1),--(TOther[Start Date]&lt;=A1432),--(TOther[End Date Calc]&gt;=A1432),IF(B1432="N",--(TOther[Start Day]=DAY(A1432)),--(TOther[Start Day]&gt;=DAY(A1432))),--(IFERROR(MOD(TOther[Start Month]-MONTH(A1432)+2,2),1)=0),TOther[Amount])))</f>
        <v/>
      </c>
      <c r="S1432" s="8" t="str" cm="1">
        <f t="array" ref="S1432">IF(A1432="","",IF(COUNTIF(TOther[Frequency],S$1)=0,0,SUMPRODUCT(--(TOther[Frequency]=S$1),--(TOther[Start Date]&lt;=A1432),--(TOther[End Date Calc]&gt;=A1432),IF(B1432="N",--(TOther[Start Day]=DAY(A1432)),--(TOther[Start Day]&gt;=DAY(A1432))),--(IFERROR(MOD(TOther[Start Month]-MONTH(A1432)+3,3),1)=0),TOther[Amount])))</f>
        <v/>
      </c>
      <c r="T1432" s="8" t="str" cm="1">
        <f t="array" ref="T1432">IF($A1432="","",IF(COUNTIF(TOther[Frequency],T$1)=0,0,SUMPRODUCT(--(TOther[Frequency]=T$1),--(TOther[Start Date]&lt;=$A1432),--(TOther[End Date Calc]&gt;=$A1432),IF($B1432="N",--(TOther[Start Day]=DAY($A1432)),--(TOther[Start Day]&gt;=DAY($A1432))),--(IFERROR(MOD(TOther[Start Month]-MONTH($A1432)+4,4),1)=0),TOther[Amount])))</f>
        <v/>
      </c>
      <c r="U1432" s="8" t="str" cm="1">
        <f t="array" ref="U1432">IF(A1432="","",IF(COUNTIF(TOther[Frequency],$U$1)=0,0,SUMPRODUCT(--(TOther[Frequency]=$U$1),--(TOther[Start Date]&lt;=A1432),--(TOther[End Date Calc]&gt;=A1432),IF(B1432="N",--(TOther[Start Day]=DAY(A1432)),--(TOther[Start Day]&gt;=DAY(A1432))),--(IFERROR(MOD(TOther[Start Month]-MONTH(A1432)+6,6),1)=0),TOther[Amount])))</f>
        <v/>
      </c>
      <c r="V1432" s="8" t="str" cm="1">
        <f t="array" ref="V1432">IF(A1432="","",IF(COUNTIF(TOther[Frequency],$V$1)=0,0,SUMPRODUCT(--(TOther[Frequency]=$V$1),--(TOther[Start Date]&lt;=A1432),--(TOther[End Date Calc]&gt;=A1432),IF(B1432="N",--(TOther[Start Day]=DAY(A1432)),--(TOther[Start Day]&gt;=DAY(A1432))),--(IFERROR(MOD(TOther[Start Month]-MONTH(A1432)+12,12),1)=0),TOther[Amount])))</f>
        <v/>
      </c>
      <c r="W1432" s="8" t="str">
        <f>IF(A1432="","",SUMIFS(TOther[Amount],TOther[Start Date],A1432,TOther[Frequency],$W$1))</f>
        <v/>
      </c>
      <c r="X1432" s="9" t="str">
        <f t="shared" si="110"/>
        <v/>
      </c>
      <c r="Y1432" s="9" t="str">
        <f t="shared" si="114"/>
        <v/>
      </c>
      <c r="Z1432" s="8" t="str" cm="1">
        <f t="array" ref="Z1432">IF(A1432="","",IF(COUNTIF('2) Income'!$D$13:$D$32,"Weekly")=0,0,SUMPRODUCT(--(IFERROR(MOD(A1432-'2) Income'!$F$13:$F$32,7),1)=0),--('2) Income'!$D$13:$D$32="Weekly"),--('2) Income'!$F$13:$F$32&lt;=A1432),'2) Income'!$E$13:$E$32)))</f>
        <v/>
      </c>
      <c r="AA1432" s="8" t="str" cm="1">
        <f t="array" ref="AA1432">IF(A1432="","",IF(COUNTIF('2) Income'!$D$13:$D$32,"Every Other Week")=0,0,SUMPRODUCT(--(IFERROR(MOD(A1432-'2) Income'!$F$13:$F$32,14),1)=0),--('2) Income'!$D$13:$D$32="Every Other Week"),--('2) Income'!$F$13:$F$32&lt;=A1432),'2) Income'!$E$13:$E$32)))</f>
        <v/>
      </c>
      <c r="AB1432" s="8" t="str">
        <f>IF(A1432="","",IF(COUNTIF('2) Income'!$D$13:$D$32,"1st and 15th")=0,0,IF(OR(DAY(A1432)=1,DAY(A1432)=15),SUMIFS('2) Income'!$E$13:$E$32,'2) Income'!$D$13:$D$32,"1st and 15th",'2) Income'!$F$13:$F$32,"&lt;="&amp;$A1432),0)))</f>
        <v/>
      </c>
      <c r="AC1432" s="8" t="str">
        <f>IF(A1432="","",IF(COUNTIF('2) Income'!$D$13:$D$32,"2nd Wednesday")=0,0,IF(A1432=(A1432-DAY(A1432)+1+2*7-WEEKDAY(A1432-DAY(A1432)+8-4,1)),SUMIFS('2) Income'!$E$13:$E$32,'2) Income'!$D$13:$D$32,"2nd Wednesday",'2) Income'!$F$13:$F$32,"&lt;="&amp;$A1432),0)))</f>
        <v/>
      </c>
      <c r="AD1432" s="8" t="str">
        <f>IF(A1432="","",IF(COUNTIF('2) Income'!$D$13:$D$32,"3rd Wednesday")=0,0,IF(A1432=(A1432-DAY(A1432)+1+3*7-WEEKDAY(A1432-DAY(A1432)+8-4,1)),SUMIFS('2) Income'!$E$13:$E$32,'2) Income'!$D$13:$D$32,"3rd Wednesday",'2) Income'!$F$13:$F$32,"&lt;="&amp;$A1432),0)))</f>
        <v/>
      </c>
      <c r="AE1432" s="8" t="str">
        <f>IF(A1432="","",IF(COUNTIF('2) Income'!$D$13:$D$32,"4th Wednesday")=0,0,IF(A1432=(A1432-DAY(A1432)+1+4*7-WEEKDAY(A1432-DAY(A1432)+8-4,1)),SUMIFS('2) Income'!$E$13:$E$32,'2) Income'!$D$13:$D$32,"4th Wednesday",'2) Income'!$F$13:$F$32,"&lt;="&amp;$A1432),0)))</f>
        <v/>
      </c>
      <c r="AF1432" s="8" t="str" cm="1">
        <f t="array" ref="AF1432">IF(A1432="","",IF(COUNTIF('2) Income'!$D$13:$D$32,"Every 4 Weeks")=0,0,SUMPRODUCT(--(IFERROR(MOD(A1432-'2) Income'!$F$13:$F$32,28),1)=0),--('2) Income'!$D$13:$D$32="Every 4 Weeks"),--('2) Income'!$F$13:$F$32&lt;=A1432),'2) Income'!$E$13:$E$32)))</f>
        <v/>
      </c>
      <c r="AG1432" s="8" t="str">
        <f>IF(A1432="","",IF(COUNTIF('2) Income'!$D$13:$D$32,"Monthly")=0,0,IF(B1432="N",SUMIFS('2) Income'!$E$13:$E$32,'2) Income'!$D$13:$D$32,"monthly",'2) Income'!$F$13:$F$32,"&lt;="&amp;$A1432,'2) Income'!$I$13:$I$32,DAY(A1432)),SUMIFS('2) Income'!$E$13:$E$32,'2) Income'!$D$13:$D$32,"monthly",'2) Income'!$F$13:$F$32,"&lt;="&amp;$A1432,'2) Income'!$I$13:$I$32,"&gt;="&amp;DAY(A1432)))))</f>
        <v/>
      </c>
      <c r="AH1432" s="8" t="str" cm="1">
        <f t="array" ref="AH1432">IF(A1432="","",IF(COUNTIF('2) Income'!$D$13:$D$32,"Yearly")=0,0,SUMPRODUCT(--('2) Income'!$D$13:$D$32="Yearly"),--('2) Income'!$F$13:$F$32&lt;=A1432),IF(B1432="N",--('2) Income'!$I$13:$I$32=DAY(A1432)),--('2) Income'!$I$13:$I$32&gt;=DAY(A1432))),--(IFERROR(MOD('2) Income'!$H$13:$H$32-MONTH(A1432)+12,12),1)=0),'2) Income'!$E$13:$E$32)))</f>
        <v/>
      </c>
      <c r="AI1432" s="8" t="str">
        <f>IF(A1432="","",IF(COUNTIF('2) Income'!$D$13:$D$32,"one-time")=0,0,SUMIFS('2) Income'!$E$13:$E$32,'2) Income'!$D$13:$D$32,"one-time",'2) Income'!$F$13:$F$32,"="&amp;$A1432)))</f>
        <v/>
      </c>
      <c r="AJ1432" s="9" t="str">
        <f t="shared" si="111"/>
        <v/>
      </c>
    </row>
    <row r="1433" spans="1:36">
      <c r="A1433" s="7" t="str">
        <f>IF(A1432="","",IF(A1432+1&lt;='1) Period'!$E$21,A1432+1,""))</f>
        <v/>
      </c>
      <c r="B1433" s="7" t="e">
        <f t="shared" si="112"/>
        <v>#VALUE!</v>
      </c>
      <c r="C1433" t="e">
        <f t="shared" si="113"/>
        <v>#VALUE!</v>
      </c>
      <c r="D1433" s="8" t="str">
        <f>IF(A1433="","",IF(TEXT(A1433,"dddd")='4) Happy Money'!$E$23,WAllowance,0))</f>
        <v/>
      </c>
      <c r="E1433" s="8" t="str">
        <f>IF(A1433="","",IF(B1433="N",SUMIF(TMonthly[Day of the Month],DAY(A1433),TMonthly[Amount]),SUMIF(TMonthly[Day of the Month],"&gt;="&amp;DAY(A1433),TMonthly[Amount])))</f>
        <v/>
      </c>
      <c r="F1433" s="8" t="str" cm="1">
        <f t="array" ref="F1433">IF(A1433="","",SUMPRODUCT(--(TYearly[Due Date]&lt;=A1433),IF(B1433="N",--(TYearly[Day]=DAY(A1433)),--(TYearly[Day]&gt;=DAY(A1433))),--(IFERROR(MOD(TYearly[Month]-MONTH(A1433)+12,12),1)=0),TYearly[Amount]))</f>
        <v/>
      </c>
      <c r="G1433" s="8" t="str">
        <f>IF(A1433="","",SUMIF(TOneTime[Due Date],A1433,TOneTime[Amount]))</f>
        <v/>
      </c>
      <c r="H1433" s="8" t="str" cm="1">
        <f t="array" ref="H1433">IF(A1433="","",IF(COUNTIF(TOther[Frequency],$H$1)=0,0,SUMPRODUCT(--(IFERROR(MOD(A1433-TOther[Start Date],7),1)=0),--(TOther[Frequency]=$H$1),--(TOther[Start Date]&lt;=A1433),--(TOther[End Date Calc]&gt;=A1433),TOther[Amount])))</f>
        <v/>
      </c>
      <c r="I1433" s="8" t="str" cm="1">
        <f t="array" ref="I1433">IF(A1433="","",IF(COUNTIF(TOther[Frequency],$I$1)=0,0,SUMPRODUCT(--(IFERROR(MOD(A1433-TOther[Start Date],14),1)=0),--(TOther[Frequency]=$I$1),--(TOther[Start Date]&lt;=A1433),--(TOther[End Date Calc]&gt;=A1433),TOther[Amount])))</f>
        <v/>
      </c>
      <c r="J1433" s="8" t="str">
        <f>IF(A1433="","",IF(COUNTIF(TOther[Frequency],$J$1)=0,0,IF(OR(DAY(A1433)=1,DAY(A1433)=15),SUMIFS(TOther[Amount],TOther[Frequency],$J$1,TOther[Start Date],"&lt;="&amp;$A1433,TOther[End Date Calc],"&gt;="&amp;A1433),0)))</f>
        <v/>
      </c>
      <c r="K1433" s="8" t="str">
        <f>IF(A1433="","",IF(COUNTIF(TOther[Frequency],$K$1)=0,0,IF(A1433=(A1433-DAY(A1433)+1+2*7-WEEKDAY(A1433-DAY(A1433)+8-4,1)),SUMIFS(TOther[Amount],TOther[Frequency],$K$1,TOther[Start Date],"&lt;="&amp;$A1433,TOther[End Date Calc],"&gt;="&amp;A1433),0)))</f>
        <v/>
      </c>
      <c r="L1433" s="8" t="str">
        <f>IF(A1433="","",IF(COUNTIF(TOther[Frequency],$L$1)=0,0,IF(A1433=(A1433-DAY(A1433)+1+3*7-WEEKDAY(A1433-DAY(A1433)+8-4,1)),SUMIFS(TOther[Amount],TOther[Frequency],$L$1,TOther[Start Date],"&lt;="&amp;$A1433,TOther[End Date Calc],"&gt;="&amp;A1433),0)))</f>
        <v/>
      </c>
      <c r="M1433" s="8" t="str">
        <f>IF(A1433="","",IF(COUNTIF(TOther[Frequency],$M$1)=0,0,IF(A1433=(A1433-DAY(A1433)+1+4*7-WEEKDAY(A1433-DAY(A1433)+8-4,1)),SUMIFS(TOther[Amount],TOther[Frequency],$M$1,TOther[Start Date],"&lt;="&amp;$A1433,TOther[End Date Calc],"&gt;="&amp;A1433),0)))</f>
        <v/>
      </c>
      <c r="N1433" s="8" t="str" cm="1">
        <f t="array" ref="N1433">IF(A1433="","",IF(COUNTIF(TOther[Frequency],$N$1)=0,0,SUMPRODUCT(--(IFERROR(MOD(A1433-TOther[Start Date],28),1)=0),--(TOther[Frequency]=$N$1),--(TOther[Start Date]&lt;=A1433),--(TOther[End Date Calc]&gt;=A1433),TOther[Amount])))</f>
        <v/>
      </c>
      <c r="O1433" s="8" t="str" cm="1">
        <f t="array" ref="O1433">IF(A1433="","",IF(COUNTIF(TOther[Frequency],$O$1)=0,0,SUMPRODUCT(--(IFERROR(MOD(A1433-TOther[Start Date],42),1)=0),--(TOther[Frequency]=$O$1),--(TOther[Start Date]&lt;=A1433),--(TOther[End Date Calc]&gt;=A1433),TOther[Amount])))</f>
        <v/>
      </c>
      <c r="P1433" s="8" t="str" cm="1">
        <f t="array" ref="P1433">IF(A1433="","",IF(COUNTIF(TOther[Frequency],$P$1)=0,0,SUMPRODUCT(--(IFERROR(MOD(A1433-TOther[Start Date],56),1)=0),--(TOther[Frequency]=$P$1),--(TOther[Start Date]&lt;=A1433),--(TOther[End Date Calc]&gt;=A1433),TOther[Amount])))</f>
        <v/>
      </c>
      <c r="Q1433" s="8" t="str">
        <f>IF(A1433="","",IF(COUNTIF(TOther[Frequency],$Q$1)=0,0,IF(B1433="N",SUMIFS(TOther[Amount],TOther[Frequency],$Q$1,TOther[Start Date],"&lt;="&amp;$A1433,TOther[End Date Calc],"&gt;="&amp;A1433,TOther[Start Day],DAY(A1433)),SUMIFS(TOther[Amount],TOther[Frequency],$Q$1,TOther[Start Date],"&lt;="&amp;$A1433,TOther[End Date Calc],"&gt;="&amp;A1433,TOther[Start Day],"&gt;="&amp;DAY(A1433)))))</f>
        <v/>
      </c>
      <c r="R1433" s="8" t="str" cm="1">
        <f t="array" ref="R1433">IF(A1433="","",IF(COUNTIF(TOther[Frequency],R$1)=0,0,SUMPRODUCT(--(TOther[Frequency]=R$1),--(TOther[Start Date]&lt;=A1433),--(TOther[End Date Calc]&gt;=A1433),IF(B1433="N",--(TOther[Start Day]=DAY(A1433)),--(TOther[Start Day]&gt;=DAY(A1433))),--(IFERROR(MOD(TOther[Start Month]-MONTH(A1433)+2,2),1)=0),TOther[Amount])))</f>
        <v/>
      </c>
      <c r="S1433" s="8" t="str" cm="1">
        <f t="array" ref="S1433">IF(A1433="","",IF(COUNTIF(TOther[Frequency],S$1)=0,0,SUMPRODUCT(--(TOther[Frequency]=S$1),--(TOther[Start Date]&lt;=A1433),--(TOther[End Date Calc]&gt;=A1433),IF(B1433="N",--(TOther[Start Day]=DAY(A1433)),--(TOther[Start Day]&gt;=DAY(A1433))),--(IFERROR(MOD(TOther[Start Month]-MONTH(A1433)+3,3),1)=0),TOther[Amount])))</f>
        <v/>
      </c>
      <c r="T1433" s="8" t="str" cm="1">
        <f t="array" ref="T1433">IF($A1433="","",IF(COUNTIF(TOther[Frequency],T$1)=0,0,SUMPRODUCT(--(TOther[Frequency]=T$1),--(TOther[Start Date]&lt;=$A1433),--(TOther[End Date Calc]&gt;=$A1433),IF($B1433="N",--(TOther[Start Day]=DAY($A1433)),--(TOther[Start Day]&gt;=DAY($A1433))),--(IFERROR(MOD(TOther[Start Month]-MONTH($A1433)+4,4),1)=0),TOther[Amount])))</f>
        <v/>
      </c>
      <c r="U1433" s="8" t="str" cm="1">
        <f t="array" ref="U1433">IF(A1433="","",IF(COUNTIF(TOther[Frequency],$U$1)=0,0,SUMPRODUCT(--(TOther[Frequency]=$U$1),--(TOther[Start Date]&lt;=A1433),--(TOther[End Date Calc]&gt;=A1433),IF(B1433="N",--(TOther[Start Day]=DAY(A1433)),--(TOther[Start Day]&gt;=DAY(A1433))),--(IFERROR(MOD(TOther[Start Month]-MONTH(A1433)+6,6),1)=0),TOther[Amount])))</f>
        <v/>
      </c>
      <c r="V1433" s="8" t="str" cm="1">
        <f t="array" ref="V1433">IF(A1433="","",IF(COUNTIF(TOther[Frequency],$V$1)=0,0,SUMPRODUCT(--(TOther[Frequency]=$V$1),--(TOther[Start Date]&lt;=A1433),--(TOther[End Date Calc]&gt;=A1433),IF(B1433="N",--(TOther[Start Day]=DAY(A1433)),--(TOther[Start Day]&gt;=DAY(A1433))),--(IFERROR(MOD(TOther[Start Month]-MONTH(A1433)+12,12),1)=0),TOther[Amount])))</f>
        <v/>
      </c>
      <c r="W1433" s="8" t="str">
        <f>IF(A1433="","",SUMIFS(TOther[Amount],TOther[Start Date],A1433,TOther[Frequency],$W$1))</f>
        <v/>
      </c>
      <c r="X1433" s="9" t="str">
        <f t="shared" si="110"/>
        <v/>
      </c>
      <c r="Y1433" s="9" t="str">
        <f t="shared" si="114"/>
        <v/>
      </c>
      <c r="Z1433" s="8" t="str" cm="1">
        <f t="array" ref="Z1433">IF(A1433="","",IF(COUNTIF('2) Income'!$D$13:$D$32,"Weekly")=0,0,SUMPRODUCT(--(IFERROR(MOD(A1433-'2) Income'!$F$13:$F$32,7),1)=0),--('2) Income'!$D$13:$D$32="Weekly"),--('2) Income'!$F$13:$F$32&lt;=A1433),'2) Income'!$E$13:$E$32)))</f>
        <v/>
      </c>
      <c r="AA1433" s="8" t="str" cm="1">
        <f t="array" ref="AA1433">IF(A1433="","",IF(COUNTIF('2) Income'!$D$13:$D$32,"Every Other Week")=0,0,SUMPRODUCT(--(IFERROR(MOD(A1433-'2) Income'!$F$13:$F$32,14),1)=0),--('2) Income'!$D$13:$D$32="Every Other Week"),--('2) Income'!$F$13:$F$32&lt;=A1433),'2) Income'!$E$13:$E$32)))</f>
        <v/>
      </c>
      <c r="AB1433" s="8" t="str">
        <f>IF(A1433="","",IF(COUNTIF('2) Income'!$D$13:$D$32,"1st and 15th")=0,0,IF(OR(DAY(A1433)=1,DAY(A1433)=15),SUMIFS('2) Income'!$E$13:$E$32,'2) Income'!$D$13:$D$32,"1st and 15th",'2) Income'!$F$13:$F$32,"&lt;="&amp;$A1433),0)))</f>
        <v/>
      </c>
      <c r="AC1433" s="8" t="str">
        <f>IF(A1433="","",IF(COUNTIF('2) Income'!$D$13:$D$32,"2nd Wednesday")=0,0,IF(A1433=(A1433-DAY(A1433)+1+2*7-WEEKDAY(A1433-DAY(A1433)+8-4,1)),SUMIFS('2) Income'!$E$13:$E$32,'2) Income'!$D$13:$D$32,"2nd Wednesday",'2) Income'!$F$13:$F$32,"&lt;="&amp;$A1433),0)))</f>
        <v/>
      </c>
      <c r="AD1433" s="8" t="str">
        <f>IF(A1433="","",IF(COUNTIF('2) Income'!$D$13:$D$32,"3rd Wednesday")=0,0,IF(A1433=(A1433-DAY(A1433)+1+3*7-WEEKDAY(A1433-DAY(A1433)+8-4,1)),SUMIFS('2) Income'!$E$13:$E$32,'2) Income'!$D$13:$D$32,"3rd Wednesday",'2) Income'!$F$13:$F$32,"&lt;="&amp;$A1433),0)))</f>
        <v/>
      </c>
      <c r="AE1433" s="8" t="str">
        <f>IF(A1433="","",IF(COUNTIF('2) Income'!$D$13:$D$32,"4th Wednesday")=0,0,IF(A1433=(A1433-DAY(A1433)+1+4*7-WEEKDAY(A1433-DAY(A1433)+8-4,1)),SUMIFS('2) Income'!$E$13:$E$32,'2) Income'!$D$13:$D$32,"4th Wednesday",'2) Income'!$F$13:$F$32,"&lt;="&amp;$A1433),0)))</f>
        <v/>
      </c>
      <c r="AF1433" s="8" t="str" cm="1">
        <f t="array" ref="AF1433">IF(A1433="","",IF(COUNTIF('2) Income'!$D$13:$D$32,"Every 4 Weeks")=0,0,SUMPRODUCT(--(IFERROR(MOD(A1433-'2) Income'!$F$13:$F$32,28),1)=0),--('2) Income'!$D$13:$D$32="Every 4 Weeks"),--('2) Income'!$F$13:$F$32&lt;=A1433),'2) Income'!$E$13:$E$32)))</f>
        <v/>
      </c>
      <c r="AG1433" s="8" t="str">
        <f>IF(A1433="","",IF(COUNTIF('2) Income'!$D$13:$D$32,"Monthly")=0,0,IF(B1433="N",SUMIFS('2) Income'!$E$13:$E$32,'2) Income'!$D$13:$D$32,"monthly",'2) Income'!$F$13:$F$32,"&lt;="&amp;$A1433,'2) Income'!$I$13:$I$32,DAY(A1433)),SUMIFS('2) Income'!$E$13:$E$32,'2) Income'!$D$13:$D$32,"monthly",'2) Income'!$F$13:$F$32,"&lt;="&amp;$A1433,'2) Income'!$I$13:$I$32,"&gt;="&amp;DAY(A1433)))))</f>
        <v/>
      </c>
      <c r="AH1433" s="8" t="str" cm="1">
        <f t="array" ref="AH1433">IF(A1433="","",IF(COUNTIF('2) Income'!$D$13:$D$32,"Yearly")=0,0,SUMPRODUCT(--('2) Income'!$D$13:$D$32="Yearly"),--('2) Income'!$F$13:$F$32&lt;=A1433),IF(B1433="N",--('2) Income'!$I$13:$I$32=DAY(A1433)),--('2) Income'!$I$13:$I$32&gt;=DAY(A1433))),--(IFERROR(MOD('2) Income'!$H$13:$H$32-MONTH(A1433)+12,12),1)=0),'2) Income'!$E$13:$E$32)))</f>
        <v/>
      </c>
      <c r="AI1433" s="8" t="str">
        <f>IF(A1433="","",IF(COUNTIF('2) Income'!$D$13:$D$32,"one-time")=0,0,SUMIFS('2) Income'!$E$13:$E$32,'2) Income'!$D$13:$D$32,"one-time",'2) Income'!$F$13:$F$32,"="&amp;$A1433)))</f>
        <v/>
      </c>
      <c r="AJ1433" s="9" t="str">
        <f t="shared" si="111"/>
        <v/>
      </c>
    </row>
    <row r="1434" spans="1:36">
      <c r="A1434" s="7" t="str">
        <f>IF(A1433="","",IF(A1433+1&lt;='1) Period'!$E$21,A1433+1,""))</f>
        <v/>
      </c>
      <c r="B1434" s="7" t="e">
        <f t="shared" si="112"/>
        <v>#VALUE!</v>
      </c>
      <c r="C1434" t="e">
        <f t="shared" si="113"/>
        <v>#VALUE!</v>
      </c>
      <c r="D1434" s="8" t="str">
        <f>IF(A1434="","",IF(TEXT(A1434,"dddd")='4) Happy Money'!$E$23,WAllowance,0))</f>
        <v/>
      </c>
      <c r="E1434" s="8" t="str">
        <f>IF(A1434="","",IF(B1434="N",SUMIF(TMonthly[Day of the Month],DAY(A1434),TMonthly[Amount]),SUMIF(TMonthly[Day of the Month],"&gt;="&amp;DAY(A1434),TMonthly[Amount])))</f>
        <v/>
      </c>
      <c r="F1434" s="8" t="str" cm="1">
        <f t="array" ref="F1434">IF(A1434="","",SUMPRODUCT(--(TYearly[Due Date]&lt;=A1434),IF(B1434="N",--(TYearly[Day]=DAY(A1434)),--(TYearly[Day]&gt;=DAY(A1434))),--(IFERROR(MOD(TYearly[Month]-MONTH(A1434)+12,12),1)=0),TYearly[Amount]))</f>
        <v/>
      </c>
      <c r="G1434" s="8" t="str">
        <f>IF(A1434="","",SUMIF(TOneTime[Due Date],A1434,TOneTime[Amount]))</f>
        <v/>
      </c>
      <c r="H1434" s="8" t="str" cm="1">
        <f t="array" ref="H1434">IF(A1434="","",IF(COUNTIF(TOther[Frequency],$H$1)=0,0,SUMPRODUCT(--(IFERROR(MOD(A1434-TOther[Start Date],7),1)=0),--(TOther[Frequency]=$H$1),--(TOther[Start Date]&lt;=A1434),--(TOther[End Date Calc]&gt;=A1434),TOther[Amount])))</f>
        <v/>
      </c>
      <c r="I1434" s="8" t="str" cm="1">
        <f t="array" ref="I1434">IF(A1434="","",IF(COUNTIF(TOther[Frequency],$I$1)=0,0,SUMPRODUCT(--(IFERROR(MOD(A1434-TOther[Start Date],14),1)=0),--(TOther[Frequency]=$I$1),--(TOther[Start Date]&lt;=A1434),--(TOther[End Date Calc]&gt;=A1434),TOther[Amount])))</f>
        <v/>
      </c>
      <c r="J1434" s="8" t="str">
        <f>IF(A1434="","",IF(COUNTIF(TOther[Frequency],$J$1)=0,0,IF(OR(DAY(A1434)=1,DAY(A1434)=15),SUMIFS(TOther[Amount],TOther[Frequency],$J$1,TOther[Start Date],"&lt;="&amp;$A1434,TOther[End Date Calc],"&gt;="&amp;A1434),0)))</f>
        <v/>
      </c>
      <c r="K1434" s="8" t="str">
        <f>IF(A1434="","",IF(COUNTIF(TOther[Frequency],$K$1)=0,0,IF(A1434=(A1434-DAY(A1434)+1+2*7-WEEKDAY(A1434-DAY(A1434)+8-4,1)),SUMIFS(TOther[Amount],TOther[Frequency],$K$1,TOther[Start Date],"&lt;="&amp;$A1434,TOther[End Date Calc],"&gt;="&amp;A1434),0)))</f>
        <v/>
      </c>
      <c r="L1434" s="8" t="str">
        <f>IF(A1434="","",IF(COUNTIF(TOther[Frequency],$L$1)=0,0,IF(A1434=(A1434-DAY(A1434)+1+3*7-WEEKDAY(A1434-DAY(A1434)+8-4,1)),SUMIFS(TOther[Amount],TOther[Frequency],$L$1,TOther[Start Date],"&lt;="&amp;$A1434,TOther[End Date Calc],"&gt;="&amp;A1434),0)))</f>
        <v/>
      </c>
      <c r="M1434" s="8" t="str">
        <f>IF(A1434="","",IF(COUNTIF(TOther[Frequency],$M$1)=0,0,IF(A1434=(A1434-DAY(A1434)+1+4*7-WEEKDAY(A1434-DAY(A1434)+8-4,1)),SUMIFS(TOther[Amount],TOther[Frequency],$M$1,TOther[Start Date],"&lt;="&amp;$A1434,TOther[End Date Calc],"&gt;="&amp;A1434),0)))</f>
        <v/>
      </c>
      <c r="N1434" s="8" t="str" cm="1">
        <f t="array" ref="N1434">IF(A1434="","",IF(COUNTIF(TOther[Frequency],$N$1)=0,0,SUMPRODUCT(--(IFERROR(MOD(A1434-TOther[Start Date],28),1)=0),--(TOther[Frequency]=$N$1),--(TOther[Start Date]&lt;=A1434),--(TOther[End Date Calc]&gt;=A1434),TOther[Amount])))</f>
        <v/>
      </c>
      <c r="O1434" s="8" t="str" cm="1">
        <f t="array" ref="O1434">IF(A1434="","",IF(COUNTIF(TOther[Frequency],$O$1)=0,0,SUMPRODUCT(--(IFERROR(MOD(A1434-TOther[Start Date],42),1)=0),--(TOther[Frequency]=$O$1),--(TOther[Start Date]&lt;=A1434),--(TOther[End Date Calc]&gt;=A1434),TOther[Amount])))</f>
        <v/>
      </c>
      <c r="P1434" s="8" t="str" cm="1">
        <f t="array" ref="P1434">IF(A1434="","",IF(COUNTIF(TOther[Frequency],$P$1)=0,0,SUMPRODUCT(--(IFERROR(MOD(A1434-TOther[Start Date],56),1)=0),--(TOther[Frequency]=$P$1),--(TOther[Start Date]&lt;=A1434),--(TOther[End Date Calc]&gt;=A1434),TOther[Amount])))</f>
        <v/>
      </c>
      <c r="Q1434" s="8" t="str">
        <f>IF(A1434="","",IF(COUNTIF(TOther[Frequency],$Q$1)=0,0,IF(B1434="N",SUMIFS(TOther[Amount],TOther[Frequency],$Q$1,TOther[Start Date],"&lt;="&amp;$A1434,TOther[End Date Calc],"&gt;="&amp;A1434,TOther[Start Day],DAY(A1434)),SUMIFS(TOther[Amount],TOther[Frequency],$Q$1,TOther[Start Date],"&lt;="&amp;$A1434,TOther[End Date Calc],"&gt;="&amp;A1434,TOther[Start Day],"&gt;="&amp;DAY(A1434)))))</f>
        <v/>
      </c>
      <c r="R1434" s="8" t="str" cm="1">
        <f t="array" ref="R1434">IF(A1434="","",IF(COUNTIF(TOther[Frequency],R$1)=0,0,SUMPRODUCT(--(TOther[Frequency]=R$1),--(TOther[Start Date]&lt;=A1434),--(TOther[End Date Calc]&gt;=A1434),IF(B1434="N",--(TOther[Start Day]=DAY(A1434)),--(TOther[Start Day]&gt;=DAY(A1434))),--(IFERROR(MOD(TOther[Start Month]-MONTH(A1434)+2,2),1)=0),TOther[Amount])))</f>
        <v/>
      </c>
      <c r="S1434" s="8" t="str" cm="1">
        <f t="array" ref="S1434">IF(A1434="","",IF(COUNTIF(TOther[Frequency],S$1)=0,0,SUMPRODUCT(--(TOther[Frequency]=S$1),--(TOther[Start Date]&lt;=A1434),--(TOther[End Date Calc]&gt;=A1434),IF(B1434="N",--(TOther[Start Day]=DAY(A1434)),--(TOther[Start Day]&gt;=DAY(A1434))),--(IFERROR(MOD(TOther[Start Month]-MONTH(A1434)+3,3),1)=0),TOther[Amount])))</f>
        <v/>
      </c>
      <c r="T1434" s="8" t="str" cm="1">
        <f t="array" ref="T1434">IF($A1434="","",IF(COUNTIF(TOther[Frequency],T$1)=0,0,SUMPRODUCT(--(TOther[Frequency]=T$1),--(TOther[Start Date]&lt;=$A1434),--(TOther[End Date Calc]&gt;=$A1434),IF($B1434="N",--(TOther[Start Day]=DAY($A1434)),--(TOther[Start Day]&gt;=DAY($A1434))),--(IFERROR(MOD(TOther[Start Month]-MONTH($A1434)+4,4),1)=0),TOther[Amount])))</f>
        <v/>
      </c>
      <c r="U1434" s="8" t="str" cm="1">
        <f t="array" ref="U1434">IF(A1434="","",IF(COUNTIF(TOther[Frequency],$U$1)=0,0,SUMPRODUCT(--(TOther[Frequency]=$U$1),--(TOther[Start Date]&lt;=A1434),--(TOther[End Date Calc]&gt;=A1434),IF(B1434="N",--(TOther[Start Day]=DAY(A1434)),--(TOther[Start Day]&gt;=DAY(A1434))),--(IFERROR(MOD(TOther[Start Month]-MONTH(A1434)+6,6),1)=0),TOther[Amount])))</f>
        <v/>
      </c>
      <c r="V1434" s="8" t="str" cm="1">
        <f t="array" ref="V1434">IF(A1434="","",IF(COUNTIF(TOther[Frequency],$V$1)=0,0,SUMPRODUCT(--(TOther[Frequency]=$V$1),--(TOther[Start Date]&lt;=A1434),--(TOther[End Date Calc]&gt;=A1434),IF(B1434="N",--(TOther[Start Day]=DAY(A1434)),--(TOther[Start Day]&gt;=DAY(A1434))),--(IFERROR(MOD(TOther[Start Month]-MONTH(A1434)+12,12),1)=0),TOther[Amount])))</f>
        <v/>
      </c>
      <c r="W1434" s="8" t="str">
        <f>IF(A1434="","",SUMIFS(TOther[Amount],TOther[Start Date],A1434,TOther[Frequency],$W$1))</f>
        <v/>
      </c>
      <c r="X1434" s="9" t="str">
        <f t="shared" si="110"/>
        <v/>
      </c>
      <c r="Y1434" s="9" t="str">
        <f t="shared" si="114"/>
        <v/>
      </c>
      <c r="Z1434" s="8" t="str" cm="1">
        <f t="array" ref="Z1434">IF(A1434="","",IF(COUNTIF('2) Income'!$D$13:$D$32,"Weekly")=0,0,SUMPRODUCT(--(IFERROR(MOD(A1434-'2) Income'!$F$13:$F$32,7),1)=0),--('2) Income'!$D$13:$D$32="Weekly"),--('2) Income'!$F$13:$F$32&lt;=A1434),'2) Income'!$E$13:$E$32)))</f>
        <v/>
      </c>
      <c r="AA1434" s="8" t="str" cm="1">
        <f t="array" ref="AA1434">IF(A1434="","",IF(COUNTIF('2) Income'!$D$13:$D$32,"Every Other Week")=0,0,SUMPRODUCT(--(IFERROR(MOD(A1434-'2) Income'!$F$13:$F$32,14),1)=0),--('2) Income'!$D$13:$D$32="Every Other Week"),--('2) Income'!$F$13:$F$32&lt;=A1434),'2) Income'!$E$13:$E$32)))</f>
        <v/>
      </c>
      <c r="AB1434" s="8" t="str">
        <f>IF(A1434="","",IF(COUNTIF('2) Income'!$D$13:$D$32,"1st and 15th")=0,0,IF(OR(DAY(A1434)=1,DAY(A1434)=15),SUMIFS('2) Income'!$E$13:$E$32,'2) Income'!$D$13:$D$32,"1st and 15th",'2) Income'!$F$13:$F$32,"&lt;="&amp;$A1434),0)))</f>
        <v/>
      </c>
      <c r="AC1434" s="8" t="str">
        <f>IF(A1434="","",IF(COUNTIF('2) Income'!$D$13:$D$32,"2nd Wednesday")=0,0,IF(A1434=(A1434-DAY(A1434)+1+2*7-WEEKDAY(A1434-DAY(A1434)+8-4,1)),SUMIFS('2) Income'!$E$13:$E$32,'2) Income'!$D$13:$D$32,"2nd Wednesday",'2) Income'!$F$13:$F$32,"&lt;="&amp;$A1434),0)))</f>
        <v/>
      </c>
      <c r="AD1434" s="8" t="str">
        <f>IF(A1434="","",IF(COUNTIF('2) Income'!$D$13:$D$32,"3rd Wednesday")=0,0,IF(A1434=(A1434-DAY(A1434)+1+3*7-WEEKDAY(A1434-DAY(A1434)+8-4,1)),SUMIFS('2) Income'!$E$13:$E$32,'2) Income'!$D$13:$D$32,"3rd Wednesday",'2) Income'!$F$13:$F$32,"&lt;="&amp;$A1434),0)))</f>
        <v/>
      </c>
      <c r="AE1434" s="8" t="str">
        <f>IF(A1434="","",IF(COUNTIF('2) Income'!$D$13:$D$32,"4th Wednesday")=0,0,IF(A1434=(A1434-DAY(A1434)+1+4*7-WEEKDAY(A1434-DAY(A1434)+8-4,1)),SUMIFS('2) Income'!$E$13:$E$32,'2) Income'!$D$13:$D$32,"4th Wednesday",'2) Income'!$F$13:$F$32,"&lt;="&amp;$A1434),0)))</f>
        <v/>
      </c>
      <c r="AF1434" s="8" t="str" cm="1">
        <f t="array" ref="AF1434">IF(A1434="","",IF(COUNTIF('2) Income'!$D$13:$D$32,"Every 4 Weeks")=0,0,SUMPRODUCT(--(IFERROR(MOD(A1434-'2) Income'!$F$13:$F$32,28),1)=0),--('2) Income'!$D$13:$D$32="Every 4 Weeks"),--('2) Income'!$F$13:$F$32&lt;=A1434),'2) Income'!$E$13:$E$32)))</f>
        <v/>
      </c>
      <c r="AG1434" s="8" t="str">
        <f>IF(A1434="","",IF(COUNTIF('2) Income'!$D$13:$D$32,"Monthly")=0,0,IF(B1434="N",SUMIFS('2) Income'!$E$13:$E$32,'2) Income'!$D$13:$D$32,"monthly",'2) Income'!$F$13:$F$32,"&lt;="&amp;$A1434,'2) Income'!$I$13:$I$32,DAY(A1434)),SUMIFS('2) Income'!$E$13:$E$32,'2) Income'!$D$13:$D$32,"monthly",'2) Income'!$F$13:$F$32,"&lt;="&amp;$A1434,'2) Income'!$I$13:$I$32,"&gt;="&amp;DAY(A1434)))))</f>
        <v/>
      </c>
      <c r="AH1434" s="8" t="str" cm="1">
        <f t="array" ref="AH1434">IF(A1434="","",IF(COUNTIF('2) Income'!$D$13:$D$32,"Yearly")=0,0,SUMPRODUCT(--('2) Income'!$D$13:$D$32="Yearly"),--('2) Income'!$F$13:$F$32&lt;=A1434),IF(B1434="N",--('2) Income'!$I$13:$I$32=DAY(A1434)),--('2) Income'!$I$13:$I$32&gt;=DAY(A1434))),--(IFERROR(MOD('2) Income'!$H$13:$H$32-MONTH(A1434)+12,12),1)=0),'2) Income'!$E$13:$E$32)))</f>
        <v/>
      </c>
      <c r="AI1434" s="8" t="str">
        <f>IF(A1434="","",IF(COUNTIF('2) Income'!$D$13:$D$32,"one-time")=0,0,SUMIFS('2) Income'!$E$13:$E$32,'2) Income'!$D$13:$D$32,"one-time",'2) Income'!$F$13:$F$32,"="&amp;$A1434)))</f>
        <v/>
      </c>
      <c r="AJ1434" s="9" t="str">
        <f t="shared" si="111"/>
        <v/>
      </c>
    </row>
    <row r="1435" spans="1:36">
      <c r="A1435" s="7" t="str">
        <f>IF(A1434="","",IF(A1434+1&lt;='1) Period'!$E$21,A1434+1,""))</f>
        <v/>
      </c>
      <c r="B1435" s="7" t="e">
        <f t="shared" si="112"/>
        <v>#VALUE!</v>
      </c>
      <c r="C1435" t="e">
        <f t="shared" si="113"/>
        <v>#VALUE!</v>
      </c>
      <c r="D1435" s="8" t="str">
        <f>IF(A1435="","",IF(TEXT(A1435,"dddd")='4) Happy Money'!$E$23,WAllowance,0))</f>
        <v/>
      </c>
      <c r="E1435" s="8" t="str">
        <f>IF(A1435="","",IF(B1435="N",SUMIF(TMonthly[Day of the Month],DAY(A1435),TMonthly[Amount]),SUMIF(TMonthly[Day of the Month],"&gt;="&amp;DAY(A1435),TMonthly[Amount])))</f>
        <v/>
      </c>
      <c r="F1435" s="8" t="str" cm="1">
        <f t="array" ref="F1435">IF(A1435="","",SUMPRODUCT(--(TYearly[Due Date]&lt;=A1435),IF(B1435="N",--(TYearly[Day]=DAY(A1435)),--(TYearly[Day]&gt;=DAY(A1435))),--(IFERROR(MOD(TYearly[Month]-MONTH(A1435)+12,12),1)=0),TYearly[Amount]))</f>
        <v/>
      </c>
      <c r="G1435" s="8" t="str">
        <f>IF(A1435="","",SUMIF(TOneTime[Due Date],A1435,TOneTime[Amount]))</f>
        <v/>
      </c>
      <c r="H1435" s="8" t="str" cm="1">
        <f t="array" ref="H1435">IF(A1435="","",IF(COUNTIF(TOther[Frequency],$H$1)=0,0,SUMPRODUCT(--(IFERROR(MOD(A1435-TOther[Start Date],7),1)=0),--(TOther[Frequency]=$H$1),--(TOther[Start Date]&lt;=A1435),--(TOther[End Date Calc]&gt;=A1435),TOther[Amount])))</f>
        <v/>
      </c>
      <c r="I1435" s="8" t="str" cm="1">
        <f t="array" ref="I1435">IF(A1435="","",IF(COUNTIF(TOther[Frequency],$I$1)=0,0,SUMPRODUCT(--(IFERROR(MOD(A1435-TOther[Start Date],14),1)=0),--(TOther[Frequency]=$I$1),--(TOther[Start Date]&lt;=A1435),--(TOther[End Date Calc]&gt;=A1435),TOther[Amount])))</f>
        <v/>
      </c>
      <c r="J1435" s="8" t="str">
        <f>IF(A1435="","",IF(COUNTIF(TOther[Frequency],$J$1)=0,0,IF(OR(DAY(A1435)=1,DAY(A1435)=15),SUMIFS(TOther[Amount],TOther[Frequency],$J$1,TOther[Start Date],"&lt;="&amp;$A1435,TOther[End Date Calc],"&gt;="&amp;A1435),0)))</f>
        <v/>
      </c>
      <c r="K1435" s="8" t="str">
        <f>IF(A1435="","",IF(COUNTIF(TOther[Frequency],$K$1)=0,0,IF(A1435=(A1435-DAY(A1435)+1+2*7-WEEKDAY(A1435-DAY(A1435)+8-4,1)),SUMIFS(TOther[Amount],TOther[Frequency],$K$1,TOther[Start Date],"&lt;="&amp;$A1435,TOther[End Date Calc],"&gt;="&amp;A1435),0)))</f>
        <v/>
      </c>
      <c r="L1435" s="8" t="str">
        <f>IF(A1435="","",IF(COUNTIF(TOther[Frequency],$L$1)=0,0,IF(A1435=(A1435-DAY(A1435)+1+3*7-WEEKDAY(A1435-DAY(A1435)+8-4,1)),SUMIFS(TOther[Amount],TOther[Frequency],$L$1,TOther[Start Date],"&lt;="&amp;$A1435,TOther[End Date Calc],"&gt;="&amp;A1435),0)))</f>
        <v/>
      </c>
      <c r="M1435" s="8" t="str">
        <f>IF(A1435="","",IF(COUNTIF(TOther[Frequency],$M$1)=0,0,IF(A1435=(A1435-DAY(A1435)+1+4*7-WEEKDAY(A1435-DAY(A1435)+8-4,1)),SUMIFS(TOther[Amount],TOther[Frequency],$M$1,TOther[Start Date],"&lt;="&amp;$A1435,TOther[End Date Calc],"&gt;="&amp;A1435),0)))</f>
        <v/>
      </c>
      <c r="N1435" s="8" t="str" cm="1">
        <f t="array" ref="N1435">IF(A1435="","",IF(COUNTIF(TOther[Frequency],$N$1)=0,0,SUMPRODUCT(--(IFERROR(MOD(A1435-TOther[Start Date],28),1)=0),--(TOther[Frequency]=$N$1),--(TOther[Start Date]&lt;=A1435),--(TOther[End Date Calc]&gt;=A1435),TOther[Amount])))</f>
        <v/>
      </c>
      <c r="O1435" s="8" t="str" cm="1">
        <f t="array" ref="O1435">IF(A1435="","",IF(COUNTIF(TOther[Frequency],$O$1)=0,0,SUMPRODUCT(--(IFERROR(MOD(A1435-TOther[Start Date],42),1)=0),--(TOther[Frequency]=$O$1),--(TOther[Start Date]&lt;=A1435),--(TOther[End Date Calc]&gt;=A1435),TOther[Amount])))</f>
        <v/>
      </c>
      <c r="P1435" s="8" t="str" cm="1">
        <f t="array" ref="P1435">IF(A1435="","",IF(COUNTIF(TOther[Frequency],$P$1)=0,0,SUMPRODUCT(--(IFERROR(MOD(A1435-TOther[Start Date],56),1)=0),--(TOther[Frequency]=$P$1),--(TOther[Start Date]&lt;=A1435),--(TOther[End Date Calc]&gt;=A1435),TOther[Amount])))</f>
        <v/>
      </c>
      <c r="Q1435" s="8" t="str">
        <f>IF(A1435="","",IF(COUNTIF(TOther[Frequency],$Q$1)=0,0,IF(B1435="N",SUMIFS(TOther[Amount],TOther[Frequency],$Q$1,TOther[Start Date],"&lt;="&amp;$A1435,TOther[End Date Calc],"&gt;="&amp;A1435,TOther[Start Day],DAY(A1435)),SUMIFS(TOther[Amount],TOther[Frequency],$Q$1,TOther[Start Date],"&lt;="&amp;$A1435,TOther[End Date Calc],"&gt;="&amp;A1435,TOther[Start Day],"&gt;="&amp;DAY(A1435)))))</f>
        <v/>
      </c>
      <c r="R1435" s="8" t="str" cm="1">
        <f t="array" ref="R1435">IF(A1435="","",IF(COUNTIF(TOther[Frequency],R$1)=0,0,SUMPRODUCT(--(TOther[Frequency]=R$1),--(TOther[Start Date]&lt;=A1435),--(TOther[End Date Calc]&gt;=A1435),IF(B1435="N",--(TOther[Start Day]=DAY(A1435)),--(TOther[Start Day]&gt;=DAY(A1435))),--(IFERROR(MOD(TOther[Start Month]-MONTH(A1435)+2,2),1)=0),TOther[Amount])))</f>
        <v/>
      </c>
      <c r="S1435" s="8" t="str" cm="1">
        <f t="array" ref="S1435">IF(A1435="","",IF(COUNTIF(TOther[Frequency],S$1)=0,0,SUMPRODUCT(--(TOther[Frequency]=S$1),--(TOther[Start Date]&lt;=A1435),--(TOther[End Date Calc]&gt;=A1435),IF(B1435="N",--(TOther[Start Day]=DAY(A1435)),--(TOther[Start Day]&gt;=DAY(A1435))),--(IFERROR(MOD(TOther[Start Month]-MONTH(A1435)+3,3),1)=0),TOther[Amount])))</f>
        <v/>
      </c>
      <c r="T1435" s="8" t="str" cm="1">
        <f t="array" ref="T1435">IF($A1435="","",IF(COUNTIF(TOther[Frequency],T$1)=0,0,SUMPRODUCT(--(TOther[Frequency]=T$1),--(TOther[Start Date]&lt;=$A1435),--(TOther[End Date Calc]&gt;=$A1435),IF($B1435="N",--(TOther[Start Day]=DAY($A1435)),--(TOther[Start Day]&gt;=DAY($A1435))),--(IFERROR(MOD(TOther[Start Month]-MONTH($A1435)+4,4),1)=0),TOther[Amount])))</f>
        <v/>
      </c>
      <c r="U1435" s="8" t="str" cm="1">
        <f t="array" ref="U1435">IF(A1435="","",IF(COUNTIF(TOther[Frequency],$U$1)=0,0,SUMPRODUCT(--(TOther[Frequency]=$U$1),--(TOther[Start Date]&lt;=A1435),--(TOther[End Date Calc]&gt;=A1435),IF(B1435="N",--(TOther[Start Day]=DAY(A1435)),--(TOther[Start Day]&gt;=DAY(A1435))),--(IFERROR(MOD(TOther[Start Month]-MONTH(A1435)+6,6),1)=0),TOther[Amount])))</f>
        <v/>
      </c>
      <c r="V1435" s="8" t="str" cm="1">
        <f t="array" ref="V1435">IF(A1435="","",IF(COUNTIF(TOther[Frequency],$V$1)=0,0,SUMPRODUCT(--(TOther[Frequency]=$V$1),--(TOther[Start Date]&lt;=A1435),--(TOther[End Date Calc]&gt;=A1435),IF(B1435="N",--(TOther[Start Day]=DAY(A1435)),--(TOther[Start Day]&gt;=DAY(A1435))),--(IFERROR(MOD(TOther[Start Month]-MONTH(A1435)+12,12),1)=0),TOther[Amount])))</f>
        <v/>
      </c>
      <c r="W1435" s="8" t="str">
        <f>IF(A1435="","",SUMIFS(TOther[Amount],TOther[Start Date],A1435,TOther[Frequency],$W$1))</f>
        <v/>
      </c>
      <c r="X1435" s="9" t="str">
        <f t="shared" si="110"/>
        <v/>
      </c>
      <c r="Y1435" s="9" t="str">
        <f t="shared" si="114"/>
        <v/>
      </c>
      <c r="Z1435" s="8" t="str" cm="1">
        <f t="array" ref="Z1435">IF(A1435="","",IF(COUNTIF('2) Income'!$D$13:$D$32,"Weekly")=0,0,SUMPRODUCT(--(IFERROR(MOD(A1435-'2) Income'!$F$13:$F$32,7),1)=0),--('2) Income'!$D$13:$D$32="Weekly"),--('2) Income'!$F$13:$F$32&lt;=A1435),'2) Income'!$E$13:$E$32)))</f>
        <v/>
      </c>
      <c r="AA1435" s="8" t="str" cm="1">
        <f t="array" ref="AA1435">IF(A1435="","",IF(COUNTIF('2) Income'!$D$13:$D$32,"Every Other Week")=0,0,SUMPRODUCT(--(IFERROR(MOD(A1435-'2) Income'!$F$13:$F$32,14),1)=0),--('2) Income'!$D$13:$D$32="Every Other Week"),--('2) Income'!$F$13:$F$32&lt;=A1435),'2) Income'!$E$13:$E$32)))</f>
        <v/>
      </c>
      <c r="AB1435" s="8" t="str">
        <f>IF(A1435="","",IF(COUNTIF('2) Income'!$D$13:$D$32,"1st and 15th")=0,0,IF(OR(DAY(A1435)=1,DAY(A1435)=15),SUMIFS('2) Income'!$E$13:$E$32,'2) Income'!$D$13:$D$32,"1st and 15th",'2) Income'!$F$13:$F$32,"&lt;="&amp;$A1435),0)))</f>
        <v/>
      </c>
      <c r="AC1435" s="8" t="str">
        <f>IF(A1435="","",IF(COUNTIF('2) Income'!$D$13:$D$32,"2nd Wednesday")=0,0,IF(A1435=(A1435-DAY(A1435)+1+2*7-WEEKDAY(A1435-DAY(A1435)+8-4,1)),SUMIFS('2) Income'!$E$13:$E$32,'2) Income'!$D$13:$D$32,"2nd Wednesday",'2) Income'!$F$13:$F$32,"&lt;="&amp;$A1435),0)))</f>
        <v/>
      </c>
      <c r="AD1435" s="8" t="str">
        <f>IF(A1435="","",IF(COUNTIF('2) Income'!$D$13:$D$32,"3rd Wednesday")=0,0,IF(A1435=(A1435-DAY(A1435)+1+3*7-WEEKDAY(A1435-DAY(A1435)+8-4,1)),SUMIFS('2) Income'!$E$13:$E$32,'2) Income'!$D$13:$D$32,"3rd Wednesday",'2) Income'!$F$13:$F$32,"&lt;="&amp;$A1435),0)))</f>
        <v/>
      </c>
      <c r="AE1435" s="8" t="str">
        <f>IF(A1435="","",IF(COUNTIF('2) Income'!$D$13:$D$32,"4th Wednesday")=0,0,IF(A1435=(A1435-DAY(A1435)+1+4*7-WEEKDAY(A1435-DAY(A1435)+8-4,1)),SUMIFS('2) Income'!$E$13:$E$32,'2) Income'!$D$13:$D$32,"4th Wednesday",'2) Income'!$F$13:$F$32,"&lt;="&amp;$A1435),0)))</f>
        <v/>
      </c>
      <c r="AF1435" s="8" t="str" cm="1">
        <f t="array" ref="AF1435">IF(A1435="","",IF(COUNTIF('2) Income'!$D$13:$D$32,"Every 4 Weeks")=0,0,SUMPRODUCT(--(IFERROR(MOD(A1435-'2) Income'!$F$13:$F$32,28),1)=0),--('2) Income'!$D$13:$D$32="Every 4 Weeks"),--('2) Income'!$F$13:$F$32&lt;=A1435),'2) Income'!$E$13:$E$32)))</f>
        <v/>
      </c>
      <c r="AG1435" s="8" t="str">
        <f>IF(A1435="","",IF(COUNTIF('2) Income'!$D$13:$D$32,"Monthly")=0,0,IF(B1435="N",SUMIFS('2) Income'!$E$13:$E$32,'2) Income'!$D$13:$D$32,"monthly",'2) Income'!$F$13:$F$32,"&lt;="&amp;$A1435,'2) Income'!$I$13:$I$32,DAY(A1435)),SUMIFS('2) Income'!$E$13:$E$32,'2) Income'!$D$13:$D$32,"monthly",'2) Income'!$F$13:$F$32,"&lt;="&amp;$A1435,'2) Income'!$I$13:$I$32,"&gt;="&amp;DAY(A1435)))))</f>
        <v/>
      </c>
      <c r="AH1435" s="8" t="str" cm="1">
        <f t="array" ref="AH1435">IF(A1435="","",IF(COUNTIF('2) Income'!$D$13:$D$32,"Yearly")=0,0,SUMPRODUCT(--('2) Income'!$D$13:$D$32="Yearly"),--('2) Income'!$F$13:$F$32&lt;=A1435),IF(B1435="N",--('2) Income'!$I$13:$I$32=DAY(A1435)),--('2) Income'!$I$13:$I$32&gt;=DAY(A1435))),--(IFERROR(MOD('2) Income'!$H$13:$H$32-MONTH(A1435)+12,12),1)=0),'2) Income'!$E$13:$E$32)))</f>
        <v/>
      </c>
      <c r="AI1435" s="8" t="str">
        <f>IF(A1435="","",IF(COUNTIF('2) Income'!$D$13:$D$32,"one-time")=0,0,SUMIFS('2) Income'!$E$13:$E$32,'2) Income'!$D$13:$D$32,"one-time",'2) Income'!$F$13:$F$32,"="&amp;$A1435)))</f>
        <v/>
      </c>
      <c r="AJ1435" s="9" t="str">
        <f t="shared" si="111"/>
        <v/>
      </c>
    </row>
    <row r="1436" spans="1:36">
      <c r="A1436" s="7" t="str">
        <f>IF(A1435="","",IF(A1435+1&lt;='1) Period'!$E$21,A1435+1,""))</f>
        <v/>
      </c>
      <c r="B1436" s="7" t="e">
        <f t="shared" si="112"/>
        <v>#VALUE!</v>
      </c>
      <c r="C1436" t="e">
        <f t="shared" si="113"/>
        <v>#VALUE!</v>
      </c>
      <c r="D1436" s="8" t="str">
        <f>IF(A1436="","",IF(TEXT(A1436,"dddd")='4) Happy Money'!$E$23,WAllowance,0))</f>
        <v/>
      </c>
      <c r="E1436" s="8" t="str">
        <f>IF(A1436="","",IF(B1436="N",SUMIF(TMonthly[Day of the Month],DAY(A1436),TMonthly[Amount]),SUMIF(TMonthly[Day of the Month],"&gt;="&amp;DAY(A1436),TMonthly[Amount])))</f>
        <v/>
      </c>
      <c r="F1436" s="8" t="str" cm="1">
        <f t="array" ref="F1436">IF(A1436="","",SUMPRODUCT(--(TYearly[Due Date]&lt;=A1436),IF(B1436="N",--(TYearly[Day]=DAY(A1436)),--(TYearly[Day]&gt;=DAY(A1436))),--(IFERROR(MOD(TYearly[Month]-MONTH(A1436)+12,12),1)=0),TYearly[Amount]))</f>
        <v/>
      </c>
      <c r="G1436" s="8" t="str">
        <f>IF(A1436="","",SUMIF(TOneTime[Due Date],A1436,TOneTime[Amount]))</f>
        <v/>
      </c>
      <c r="H1436" s="8" t="str" cm="1">
        <f t="array" ref="H1436">IF(A1436="","",IF(COUNTIF(TOther[Frequency],$H$1)=0,0,SUMPRODUCT(--(IFERROR(MOD(A1436-TOther[Start Date],7),1)=0),--(TOther[Frequency]=$H$1),--(TOther[Start Date]&lt;=A1436),--(TOther[End Date Calc]&gt;=A1436),TOther[Amount])))</f>
        <v/>
      </c>
      <c r="I1436" s="8" t="str" cm="1">
        <f t="array" ref="I1436">IF(A1436="","",IF(COUNTIF(TOther[Frequency],$I$1)=0,0,SUMPRODUCT(--(IFERROR(MOD(A1436-TOther[Start Date],14),1)=0),--(TOther[Frequency]=$I$1),--(TOther[Start Date]&lt;=A1436),--(TOther[End Date Calc]&gt;=A1436),TOther[Amount])))</f>
        <v/>
      </c>
      <c r="J1436" s="8" t="str">
        <f>IF(A1436="","",IF(COUNTIF(TOther[Frequency],$J$1)=0,0,IF(OR(DAY(A1436)=1,DAY(A1436)=15),SUMIFS(TOther[Amount],TOther[Frequency],$J$1,TOther[Start Date],"&lt;="&amp;$A1436,TOther[End Date Calc],"&gt;="&amp;A1436),0)))</f>
        <v/>
      </c>
      <c r="K1436" s="8" t="str">
        <f>IF(A1436="","",IF(COUNTIF(TOther[Frequency],$K$1)=0,0,IF(A1436=(A1436-DAY(A1436)+1+2*7-WEEKDAY(A1436-DAY(A1436)+8-4,1)),SUMIFS(TOther[Amount],TOther[Frequency],$K$1,TOther[Start Date],"&lt;="&amp;$A1436,TOther[End Date Calc],"&gt;="&amp;A1436),0)))</f>
        <v/>
      </c>
      <c r="L1436" s="8" t="str">
        <f>IF(A1436="","",IF(COUNTIF(TOther[Frequency],$L$1)=0,0,IF(A1436=(A1436-DAY(A1436)+1+3*7-WEEKDAY(A1436-DAY(A1436)+8-4,1)),SUMIFS(TOther[Amount],TOther[Frequency],$L$1,TOther[Start Date],"&lt;="&amp;$A1436,TOther[End Date Calc],"&gt;="&amp;A1436),0)))</f>
        <v/>
      </c>
      <c r="M1436" s="8" t="str">
        <f>IF(A1436="","",IF(COUNTIF(TOther[Frequency],$M$1)=0,0,IF(A1436=(A1436-DAY(A1436)+1+4*7-WEEKDAY(A1436-DAY(A1436)+8-4,1)),SUMIFS(TOther[Amount],TOther[Frequency],$M$1,TOther[Start Date],"&lt;="&amp;$A1436,TOther[End Date Calc],"&gt;="&amp;A1436),0)))</f>
        <v/>
      </c>
      <c r="N1436" s="8" t="str" cm="1">
        <f t="array" ref="N1436">IF(A1436="","",IF(COUNTIF(TOther[Frequency],$N$1)=0,0,SUMPRODUCT(--(IFERROR(MOD(A1436-TOther[Start Date],28),1)=0),--(TOther[Frequency]=$N$1),--(TOther[Start Date]&lt;=A1436),--(TOther[End Date Calc]&gt;=A1436),TOther[Amount])))</f>
        <v/>
      </c>
      <c r="O1436" s="8" t="str" cm="1">
        <f t="array" ref="O1436">IF(A1436="","",IF(COUNTIF(TOther[Frequency],$O$1)=0,0,SUMPRODUCT(--(IFERROR(MOD(A1436-TOther[Start Date],42),1)=0),--(TOther[Frequency]=$O$1),--(TOther[Start Date]&lt;=A1436),--(TOther[End Date Calc]&gt;=A1436),TOther[Amount])))</f>
        <v/>
      </c>
      <c r="P1436" s="8" t="str" cm="1">
        <f t="array" ref="P1436">IF(A1436="","",IF(COUNTIF(TOther[Frequency],$P$1)=0,0,SUMPRODUCT(--(IFERROR(MOD(A1436-TOther[Start Date],56),1)=0),--(TOther[Frequency]=$P$1),--(TOther[Start Date]&lt;=A1436),--(TOther[End Date Calc]&gt;=A1436),TOther[Amount])))</f>
        <v/>
      </c>
      <c r="Q1436" s="8" t="str">
        <f>IF(A1436="","",IF(COUNTIF(TOther[Frequency],$Q$1)=0,0,IF(B1436="N",SUMIFS(TOther[Amount],TOther[Frequency],$Q$1,TOther[Start Date],"&lt;="&amp;$A1436,TOther[End Date Calc],"&gt;="&amp;A1436,TOther[Start Day],DAY(A1436)),SUMIFS(TOther[Amount],TOther[Frequency],$Q$1,TOther[Start Date],"&lt;="&amp;$A1436,TOther[End Date Calc],"&gt;="&amp;A1436,TOther[Start Day],"&gt;="&amp;DAY(A1436)))))</f>
        <v/>
      </c>
      <c r="R1436" s="8" t="str" cm="1">
        <f t="array" ref="R1436">IF(A1436="","",IF(COUNTIF(TOther[Frequency],R$1)=0,0,SUMPRODUCT(--(TOther[Frequency]=R$1),--(TOther[Start Date]&lt;=A1436),--(TOther[End Date Calc]&gt;=A1436),IF(B1436="N",--(TOther[Start Day]=DAY(A1436)),--(TOther[Start Day]&gt;=DAY(A1436))),--(IFERROR(MOD(TOther[Start Month]-MONTH(A1436)+2,2),1)=0),TOther[Amount])))</f>
        <v/>
      </c>
      <c r="S1436" s="8" t="str" cm="1">
        <f t="array" ref="S1436">IF(A1436="","",IF(COUNTIF(TOther[Frequency],S$1)=0,0,SUMPRODUCT(--(TOther[Frequency]=S$1),--(TOther[Start Date]&lt;=A1436),--(TOther[End Date Calc]&gt;=A1436),IF(B1436="N",--(TOther[Start Day]=DAY(A1436)),--(TOther[Start Day]&gt;=DAY(A1436))),--(IFERROR(MOD(TOther[Start Month]-MONTH(A1436)+3,3),1)=0),TOther[Amount])))</f>
        <v/>
      </c>
      <c r="T1436" s="8" t="str" cm="1">
        <f t="array" ref="T1436">IF($A1436="","",IF(COUNTIF(TOther[Frequency],T$1)=0,0,SUMPRODUCT(--(TOther[Frequency]=T$1),--(TOther[Start Date]&lt;=$A1436),--(TOther[End Date Calc]&gt;=$A1436),IF($B1436="N",--(TOther[Start Day]=DAY($A1436)),--(TOther[Start Day]&gt;=DAY($A1436))),--(IFERROR(MOD(TOther[Start Month]-MONTH($A1436)+4,4),1)=0),TOther[Amount])))</f>
        <v/>
      </c>
      <c r="U1436" s="8" t="str" cm="1">
        <f t="array" ref="U1436">IF(A1436="","",IF(COUNTIF(TOther[Frequency],$U$1)=0,0,SUMPRODUCT(--(TOther[Frequency]=$U$1),--(TOther[Start Date]&lt;=A1436),--(TOther[End Date Calc]&gt;=A1436),IF(B1436="N",--(TOther[Start Day]=DAY(A1436)),--(TOther[Start Day]&gt;=DAY(A1436))),--(IFERROR(MOD(TOther[Start Month]-MONTH(A1436)+6,6),1)=0),TOther[Amount])))</f>
        <v/>
      </c>
      <c r="V1436" s="8" t="str" cm="1">
        <f t="array" ref="V1436">IF(A1436="","",IF(COUNTIF(TOther[Frequency],$V$1)=0,0,SUMPRODUCT(--(TOther[Frequency]=$V$1),--(TOther[Start Date]&lt;=A1436),--(TOther[End Date Calc]&gt;=A1436),IF(B1436="N",--(TOther[Start Day]=DAY(A1436)),--(TOther[Start Day]&gt;=DAY(A1436))),--(IFERROR(MOD(TOther[Start Month]-MONTH(A1436)+12,12),1)=0),TOther[Amount])))</f>
        <v/>
      </c>
      <c r="W1436" s="8" t="str">
        <f>IF(A1436="","",SUMIFS(TOther[Amount],TOther[Start Date],A1436,TOther[Frequency],$W$1))</f>
        <v/>
      </c>
      <c r="X1436" s="9" t="str">
        <f t="shared" si="110"/>
        <v/>
      </c>
      <c r="Y1436" s="9" t="str">
        <f t="shared" si="114"/>
        <v/>
      </c>
      <c r="Z1436" s="8" t="str" cm="1">
        <f t="array" ref="Z1436">IF(A1436="","",IF(COUNTIF('2) Income'!$D$13:$D$32,"Weekly")=0,0,SUMPRODUCT(--(IFERROR(MOD(A1436-'2) Income'!$F$13:$F$32,7),1)=0),--('2) Income'!$D$13:$D$32="Weekly"),--('2) Income'!$F$13:$F$32&lt;=A1436),'2) Income'!$E$13:$E$32)))</f>
        <v/>
      </c>
      <c r="AA1436" s="8" t="str" cm="1">
        <f t="array" ref="AA1436">IF(A1436="","",IF(COUNTIF('2) Income'!$D$13:$D$32,"Every Other Week")=0,0,SUMPRODUCT(--(IFERROR(MOD(A1436-'2) Income'!$F$13:$F$32,14),1)=0),--('2) Income'!$D$13:$D$32="Every Other Week"),--('2) Income'!$F$13:$F$32&lt;=A1436),'2) Income'!$E$13:$E$32)))</f>
        <v/>
      </c>
      <c r="AB1436" s="8" t="str">
        <f>IF(A1436="","",IF(COUNTIF('2) Income'!$D$13:$D$32,"1st and 15th")=0,0,IF(OR(DAY(A1436)=1,DAY(A1436)=15),SUMIFS('2) Income'!$E$13:$E$32,'2) Income'!$D$13:$D$32,"1st and 15th",'2) Income'!$F$13:$F$32,"&lt;="&amp;$A1436),0)))</f>
        <v/>
      </c>
      <c r="AC1436" s="8" t="str">
        <f>IF(A1436="","",IF(COUNTIF('2) Income'!$D$13:$D$32,"2nd Wednesday")=0,0,IF(A1436=(A1436-DAY(A1436)+1+2*7-WEEKDAY(A1436-DAY(A1436)+8-4,1)),SUMIFS('2) Income'!$E$13:$E$32,'2) Income'!$D$13:$D$32,"2nd Wednesday",'2) Income'!$F$13:$F$32,"&lt;="&amp;$A1436),0)))</f>
        <v/>
      </c>
      <c r="AD1436" s="8" t="str">
        <f>IF(A1436="","",IF(COUNTIF('2) Income'!$D$13:$D$32,"3rd Wednesday")=0,0,IF(A1436=(A1436-DAY(A1436)+1+3*7-WEEKDAY(A1436-DAY(A1436)+8-4,1)),SUMIFS('2) Income'!$E$13:$E$32,'2) Income'!$D$13:$D$32,"3rd Wednesday",'2) Income'!$F$13:$F$32,"&lt;="&amp;$A1436),0)))</f>
        <v/>
      </c>
      <c r="AE1436" s="8" t="str">
        <f>IF(A1436="","",IF(COUNTIF('2) Income'!$D$13:$D$32,"4th Wednesday")=0,0,IF(A1436=(A1436-DAY(A1436)+1+4*7-WEEKDAY(A1436-DAY(A1436)+8-4,1)),SUMIFS('2) Income'!$E$13:$E$32,'2) Income'!$D$13:$D$32,"4th Wednesday",'2) Income'!$F$13:$F$32,"&lt;="&amp;$A1436),0)))</f>
        <v/>
      </c>
      <c r="AF1436" s="8" t="str" cm="1">
        <f t="array" ref="AF1436">IF(A1436="","",IF(COUNTIF('2) Income'!$D$13:$D$32,"Every 4 Weeks")=0,0,SUMPRODUCT(--(IFERROR(MOD(A1436-'2) Income'!$F$13:$F$32,28),1)=0),--('2) Income'!$D$13:$D$32="Every 4 Weeks"),--('2) Income'!$F$13:$F$32&lt;=A1436),'2) Income'!$E$13:$E$32)))</f>
        <v/>
      </c>
      <c r="AG1436" s="8" t="str">
        <f>IF(A1436="","",IF(COUNTIF('2) Income'!$D$13:$D$32,"Monthly")=0,0,IF(B1436="N",SUMIFS('2) Income'!$E$13:$E$32,'2) Income'!$D$13:$D$32,"monthly",'2) Income'!$F$13:$F$32,"&lt;="&amp;$A1436,'2) Income'!$I$13:$I$32,DAY(A1436)),SUMIFS('2) Income'!$E$13:$E$32,'2) Income'!$D$13:$D$32,"monthly",'2) Income'!$F$13:$F$32,"&lt;="&amp;$A1436,'2) Income'!$I$13:$I$32,"&gt;="&amp;DAY(A1436)))))</f>
        <v/>
      </c>
      <c r="AH1436" s="8" t="str" cm="1">
        <f t="array" ref="AH1436">IF(A1436="","",IF(COUNTIF('2) Income'!$D$13:$D$32,"Yearly")=0,0,SUMPRODUCT(--('2) Income'!$D$13:$D$32="Yearly"),--('2) Income'!$F$13:$F$32&lt;=A1436),IF(B1436="N",--('2) Income'!$I$13:$I$32=DAY(A1436)),--('2) Income'!$I$13:$I$32&gt;=DAY(A1436))),--(IFERROR(MOD('2) Income'!$H$13:$H$32-MONTH(A1436)+12,12),1)=0),'2) Income'!$E$13:$E$32)))</f>
        <v/>
      </c>
      <c r="AI1436" s="8" t="str">
        <f>IF(A1436="","",IF(COUNTIF('2) Income'!$D$13:$D$32,"one-time")=0,0,SUMIFS('2) Income'!$E$13:$E$32,'2) Income'!$D$13:$D$32,"one-time",'2) Income'!$F$13:$F$32,"="&amp;$A1436)))</f>
        <v/>
      </c>
      <c r="AJ1436" s="9" t="str">
        <f t="shared" si="111"/>
        <v/>
      </c>
    </row>
    <row r="1437" spans="1:36">
      <c r="A1437" s="7" t="str">
        <f>IF(A1436="","",IF(A1436+1&lt;='1) Period'!$E$21,A1436+1,""))</f>
        <v/>
      </c>
      <c r="B1437" s="7" t="e">
        <f t="shared" si="112"/>
        <v>#VALUE!</v>
      </c>
      <c r="C1437" t="e">
        <f t="shared" si="113"/>
        <v>#VALUE!</v>
      </c>
      <c r="D1437" s="8" t="str">
        <f>IF(A1437="","",IF(TEXT(A1437,"dddd")='4) Happy Money'!$E$23,WAllowance,0))</f>
        <v/>
      </c>
      <c r="E1437" s="8" t="str">
        <f>IF(A1437="","",IF(B1437="N",SUMIF(TMonthly[Day of the Month],DAY(A1437),TMonthly[Amount]),SUMIF(TMonthly[Day of the Month],"&gt;="&amp;DAY(A1437),TMonthly[Amount])))</f>
        <v/>
      </c>
      <c r="F1437" s="8" t="str" cm="1">
        <f t="array" ref="F1437">IF(A1437="","",SUMPRODUCT(--(TYearly[Due Date]&lt;=A1437),IF(B1437="N",--(TYearly[Day]=DAY(A1437)),--(TYearly[Day]&gt;=DAY(A1437))),--(IFERROR(MOD(TYearly[Month]-MONTH(A1437)+12,12),1)=0),TYearly[Amount]))</f>
        <v/>
      </c>
      <c r="G1437" s="8" t="str">
        <f>IF(A1437="","",SUMIF(TOneTime[Due Date],A1437,TOneTime[Amount]))</f>
        <v/>
      </c>
      <c r="H1437" s="8" t="str" cm="1">
        <f t="array" ref="H1437">IF(A1437="","",IF(COUNTIF(TOther[Frequency],$H$1)=0,0,SUMPRODUCT(--(IFERROR(MOD(A1437-TOther[Start Date],7),1)=0),--(TOther[Frequency]=$H$1),--(TOther[Start Date]&lt;=A1437),--(TOther[End Date Calc]&gt;=A1437),TOther[Amount])))</f>
        <v/>
      </c>
      <c r="I1437" s="8" t="str" cm="1">
        <f t="array" ref="I1437">IF(A1437="","",IF(COUNTIF(TOther[Frequency],$I$1)=0,0,SUMPRODUCT(--(IFERROR(MOD(A1437-TOther[Start Date],14),1)=0),--(TOther[Frequency]=$I$1),--(TOther[Start Date]&lt;=A1437),--(TOther[End Date Calc]&gt;=A1437),TOther[Amount])))</f>
        <v/>
      </c>
      <c r="J1437" s="8" t="str">
        <f>IF(A1437="","",IF(COUNTIF(TOther[Frequency],$J$1)=0,0,IF(OR(DAY(A1437)=1,DAY(A1437)=15),SUMIFS(TOther[Amount],TOther[Frequency],$J$1,TOther[Start Date],"&lt;="&amp;$A1437,TOther[End Date Calc],"&gt;="&amp;A1437),0)))</f>
        <v/>
      </c>
      <c r="K1437" s="8" t="str">
        <f>IF(A1437="","",IF(COUNTIF(TOther[Frequency],$K$1)=0,0,IF(A1437=(A1437-DAY(A1437)+1+2*7-WEEKDAY(A1437-DAY(A1437)+8-4,1)),SUMIFS(TOther[Amount],TOther[Frequency],$K$1,TOther[Start Date],"&lt;="&amp;$A1437,TOther[End Date Calc],"&gt;="&amp;A1437),0)))</f>
        <v/>
      </c>
      <c r="L1437" s="8" t="str">
        <f>IF(A1437="","",IF(COUNTIF(TOther[Frequency],$L$1)=0,0,IF(A1437=(A1437-DAY(A1437)+1+3*7-WEEKDAY(A1437-DAY(A1437)+8-4,1)),SUMIFS(TOther[Amount],TOther[Frequency],$L$1,TOther[Start Date],"&lt;="&amp;$A1437,TOther[End Date Calc],"&gt;="&amp;A1437),0)))</f>
        <v/>
      </c>
      <c r="M1437" s="8" t="str">
        <f>IF(A1437="","",IF(COUNTIF(TOther[Frequency],$M$1)=0,0,IF(A1437=(A1437-DAY(A1437)+1+4*7-WEEKDAY(A1437-DAY(A1437)+8-4,1)),SUMIFS(TOther[Amount],TOther[Frequency],$M$1,TOther[Start Date],"&lt;="&amp;$A1437,TOther[End Date Calc],"&gt;="&amp;A1437),0)))</f>
        <v/>
      </c>
      <c r="N1437" s="8" t="str" cm="1">
        <f t="array" ref="N1437">IF(A1437="","",IF(COUNTIF(TOther[Frequency],$N$1)=0,0,SUMPRODUCT(--(IFERROR(MOD(A1437-TOther[Start Date],28),1)=0),--(TOther[Frequency]=$N$1),--(TOther[Start Date]&lt;=A1437),--(TOther[End Date Calc]&gt;=A1437),TOther[Amount])))</f>
        <v/>
      </c>
      <c r="O1437" s="8" t="str" cm="1">
        <f t="array" ref="O1437">IF(A1437="","",IF(COUNTIF(TOther[Frequency],$O$1)=0,0,SUMPRODUCT(--(IFERROR(MOD(A1437-TOther[Start Date],42),1)=0),--(TOther[Frequency]=$O$1),--(TOther[Start Date]&lt;=A1437),--(TOther[End Date Calc]&gt;=A1437),TOther[Amount])))</f>
        <v/>
      </c>
      <c r="P1437" s="8" t="str" cm="1">
        <f t="array" ref="P1437">IF(A1437="","",IF(COUNTIF(TOther[Frequency],$P$1)=0,0,SUMPRODUCT(--(IFERROR(MOD(A1437-TOther[Start Date],56),1)=0),--(TOther[Frequency]=$P$1),--(TOther[Start Date]&lt;=A1437),--(TOther[End Date Calc]&gt;=A1437),TOther[Amount])))</f>
        <v/>
      </c>
      <c r="Q1437" s="8" t="str">
        <f>IF(A1437="","",IF(COUNTIF(TOther[Frequency],$Q$1)=0,0,IF(B1437="N",SUMIFS(TOther[Amount],TOther[Frequency],$Q$1,TOther[Start Date],"&lt;="&amp;$A1437,TOther[End Date Calc],"&gt;="&amp;A1437,TOther[Start Day],DAY(A1437)),SUMIFS(TOther[Amount],TOther[Frequency],$Q$1,TOther[Start Date],"&lt;="&amp;$A1437,TOther[End Date Calc],"&gt;="&amp;A1437,TOther[Start Day],"&gt;="&amp;DAY(A1437)))))</f>
        <v/>
      </c>
      <c r="R1437" s="8" t="str" cm="1">
        <f t="array" ref="R1437">IF(A1437="","",IF(COUNTIF(TOther[Frequency],R$1)=0,0,SUMPRODUCT(--(TOther[Frequency]=R$1),--(TOther[Start Date]&lt;=A1437),--(TOther[End Date Calc]&gt;=A1437),IF(B1437="N",--(TOther[Start Day]=DAY(A1437)),--(TOther[Start Day]&gt;=DAY(A1437))),--(IFERROR(MOD(TOther[Start Month]-MONTH(A1437)+2,2),1)=0),TOther[Amount])))</f>
        <v/>
      </c>
      <c r="S1437" s="8" t="str" cm="1">
        <f t="array" ref="S1437">IF(A1437="","",IF(COUNTIF(TOther[Frequency],S$1)=0,0,SUMPRODUCT(--(TOther[Frequency]=S$1),--(TOther[Start Date]&lt;=A1437),--(TOther[End Date Calc]&gt;=A1437),IF(B1437="N",--(TOther[Start Day]=DAY(A1437)),--(TOther[Start Day]&gt;=DAY(A1437))),--(IFERROR(MOD(TOther[Start Month]-MONTH(A1437)+3,3),1)=0),TOther[Amount])))</f>
        <v/>
      </c>
      <c r="T1437" s="8" t="str" cm="1">
        <f t="array" ref="T1437">IF($A1437="","",IF(COUNTIF(TOther[Frequency],T$1)=0,0,SUMPRODUCT(--(TOther[Frequency]=T$1),--(TOther[Start Date]&lt;=$A1437),--(TOther[End Date Calc]&gt;=$A1437),IF($B1437="N",--(TOther[Start Day]=DAY($A1437)),--(TOther[Start Day]&gt;=DAY($A1437))),--(IFERROR(MOD(TOther[Start Month]-MONTH($A1437)+4,4),1)=0),TOther[Amount])))</f>
        <v/>
      </c>
      <c r="U1437" s="8" t="str" cm="1">
        <f t="array" ref="U1437">IF(A1437="","",IF(COUNTIF(TOther[Frequency],$U$1)=0,0,SUMPRODUCT(--(TOther[Frequency]=$U$1),--(TOther[Start Date]&lt;=A1437),--(TOther[End Date Calc]&gt;=A1437),IF(B1437="N",--(TOther[Start Day]=DAY(A1437)),--(TOther[Start Day]&gt;=DAY(A1437))),--(IFERROR(MOD(TOther[Start Month]-MONTH(A1437)+6,6),1)=0),TOther[Amount])))</f>
        <v/>
      </c>
      <c r="V1437" s="8" t="str" cm="1">
        <f t="array" ref="V1437">IF(A1437="","",IF(COUNTIF(TOther[Frequency],$V$1)=0,0,SUMPRODUCT(--(TOther[Frequency]=$V$1),--(TOther[Start Date]&lt;=A1437),--(TOther[End Date Calc]&gt;=A1437),IF(B1437="N",--(TOther[Start Day]=DAY(A1437)),--(TOther[Start Day]&gt;=DAY(A1437))),--(IFERROR(MOD(TOther[Start Month]-MONTH(A1437)+12,12),1)=0),TOther[Amount])))</f>
        <v/>
      </c>
      <c r="W1437" s="8" t="str">
        <f>IF(A1437="","",SUMIFS(TOther[Amount],TOther[Start Date],A1437,TOther[Frequency],$W$1))</f>
        <v/>
      </c>
      <c r="X1437" s="9" t="str">
        <f t="shared" si="110"/>
        <v/>
      </c>
      <c r="Y1437" s="9" t="str">
        <f t="shared" si="114"/>
        <v/>
      </c>
      <c r="Z1437" s="8" t="str" cm="1">
        <f t="array" ref="Z1437">IF(A1437="","",IF(COUNTIF('2) Income'!$D$13:$D$32,"Weekly")=0,0,SUMPRODUCT(--(IFERROR(MOD(A1437-'2) Income'!$F$13:$F$32,7),1)=0),--('2) Income'!$D$13:$D$32="Weekly"),--('2) Income'!$F$13:$F$32&lt;=A1437),'2) Income'!$E$13:$E$32)))</f>
        <v/>
      </c>
      <c r="AA1437" s="8" t="str" cm="1">
        <f t="array" ref="AA1437">IF(A1437="","",IF(COUNTIF('2) Income'!$D$13:$D$32,"Every Other Week")=0,0,SUMPRODUCT(--(IFERROR(MOD(A1437-'2) Income'!$F$13:$F$32,14),1)=0),--('2) Income'!$D$13:$D$32="Every Other Week"),--('2) Income'!$F$13:$F$32&lt;=A1437),'2) Income'!$E$13:$E$32)))</f>
        <v/>
      </c>
      <c r="AB1437" s="8" t="str">
        <f>IF(A1437="","",IF(COUNTIF('2) Income'!$D$13:$D$32,"1st and 15th")=0,0,IF(OR(DAY(A1437)=1,DAY(A1437)=15),SUMIFS('2) Income'!$E$13:$E$32,'2) Income'!$D$13:$D$32,"1st and 15th",'2) Income'!$F$13:$F$32,"&lt;="&amp;$A1437),0)))</f>
        <v/>
      </c>
      <c r="AC1437" s="8" t="str">
        <f>IF(A1437="","",IF(COUNTIF('2) Income'!$D$13:$D$32,"2nd Wednesday")=0,0,IF(A1437=(A1437-DAY(A1437)+1+2*7-WEEKDAY(A1437-DAY(A1437)+8-4,1)),SUMIFS('2) Income'!$E$13:$E$32,'2) Income'!$D$13:$D$32,"2nd Wednesday",'2) Income'!$F$13:$F$32,"&lt;="&amp;$A1437),0)))</f>
        <v/>
      </c>
      <c r="AD1437" s="8" t="str">
        <f>IF(A1437="","",IF(COUNTIF('2) Income'!$D$13:$D$32,"3rd Wednesday")=0,0,IF(A1437=(A1437-DAY(A1437)+1+3*7-WEEKDAY(A1437-DAY(A1437)+8-4,1)),SUMIFS('2) Income'!$E$13:$E$32,'2) Income'!$D$13:$D$32,"3rd Wednesday",'2) Income'!$F$13:$F$32,"&lt;="&amp;$A1437),0)))</f>
        <v/>
      </c>
      <c r="AE1437" s="8" t="str">
        <f>IF(A1437="","",IF(COUNTIF('2) Income'!$D$13:$D$32,"4th Wednesday")=0,0,IF(A1437=(A1437-DAY(A1437)+1+4*7-WEEKDAY(A1437-DAY(A1437)+8-4,1)),SUMIFS('2) Income'!$E$13:$E$32,'2) Income'!$D$13:$D$32,"4th Wednesday",'2) Income'!$F$13:$F$32,"&lt;="&amp;$A1437),0)))</f>
        <v/>
      </c>
      <c r="AF1437" s="8" t="str" cm="1">
        <f t="array" ref="AF1437">IF(A1437="","",IF(COUNTIF('2) Income'!$D$13:$D$32,"Every 4 Weeks")=0,0,SUMPRODUCT(--(IFERROR(MOD(A1437-'2) Income'!$F$13:$F$32,28),1)=0),--('2) Income'!$D$13:$D$32="Every 4 Weeks"),--('2) Income'!$F$13:$F$32&lt;=A1437),'2) Income'!$E$13:$E$32)))</f>
        <v/>
      </c>
      <c r="AG1437" s="8" t="str">
        <f>IF(A1437="","",IF(COUNTIF('2) Income'!$D$13:$D$32,"Monthly")=0,0,IF(B1437="N",SUMIFS('2) Income'!$E$13:$E$32,'2) Income'!$D$13:$D$32,"monthly",'2) Income'!$F$13:$F$32,"&lt;="&amp;$A1437,'2) Income'!$I$13:$I$32,DAY(A1437)),SUMIFS('2) Income'!$E$13:$E$32,'2) Income'!$D$13:$D$32,"monthly",'2) Income'!$F$13:$F$32,"&lt;="&amp;$A1437,'2) Income'!$I$13:$I$32,"&gt;="&amp;DAY(A1437)))))</f>
        <v/>
      </c>
      <c r="AH1437" s="8" t="str" cm="1">
        <f t="array" ref="AH1437">IF(A1437="","",IF(COUNTIF('2) Income'!$D$13:$D$32,"Yearly")=0,0,SUMPRODUCT(--('2) Income'!$D$13:$D$32="Yearly"),--('2) Income'!$F$13:$F$32&lt;=A1437),IF(B1437="N",--('2) Income'!$I$13:$I$32=DAY(A1437)),--('2) Income'!$I$13:$I$32&gt;=DAY(A1437))),--(IFERROR(MOD('2) Income'!$H$13:$H$32-MONTH(A1437)+12,12),1)=0),'2) Income'!$E$13:$E$32)))</f>
        <v/>
      </c>
      <c r="AI1437" s="8" t="str">
        <f>IF(A1437="","",IF(COUNTIF('2) Income'!$D$13:$D$32,"one-time")=0,0,SUMIFS('2) Income'!$E$13:$E$32,'2) Income'!$D$13:$D$32,"one-time",'2) Income'!$F$13:$F$32,"="&amp;$A1437)))</f>
        <v/>
      </c>
      <c r="AJ1437" s="9" t="str">
        <f t="shared" si="111"/>
        <v/>
      </c>
    </row>
    <row r="1438" spans="1:36">
      <c r="A1438" s="7" t="str">
        <f>IF(A1437="","",IF(A1437+1&lt;='1) Period'!$E$21,A1437+1,""))</f>
        <v/>
      </c>
      <c r="B1438" s="7" t="e">
        <f t="shared" si="112"/>
        <v>#VALUE!</v>
      </c>
      <c r="C1438" t="e">
        <f t="shared" si="113"/>
        <v>#VALUE!</v>
      </c>
      <c r="D1438" s="8" t="str">
        <f>IF(A1438="","",IF(TEXT(A1438,"dddd")='4) Happy Money'!$E$23,WAllowance,0))</f>
        <v/>
      </c>
      <c r="E1438" s="8" t="str">
        <f>IF(A1438="","",IF(B1438="N",SUMIF(TMonthly[Day of the Month],DAY(A1438),TMonthly[Amount]),SUMIF(TMonthly[Day of the Month],"&gt;="&amp;DAY(A1438),TMonthly[Amount])))</f>
        <v/>
      </c>
      <c r="F1438" s="8" t="str" cm="1">
        <f t="array" ref="F1438">IF(A1438="","",SUMPRODUCT(--(TYearly[Due Date]&lt;=A1438),IF(B1438="N",--(TYearly[Day]=DAY(A1438)),--(TYearly[Day]&gt;=DAY(A1438))),--(IFERROR(MOD(TYearly[Month]-MONTH(A1438)+12,12),1)=0),TYearly[Amount]))</f>
        <v/>
      </c>
      <c r="G1438" s="8" t="str">
        <f>IF(A1438="","",SUMIF(TOneTime[Due Date],A1438,TOneTime[Amount]))</f>
        <v/>
      </c>
      <c r="H1438" s="8" t="str" cm="1">
        <f t="array" ref="H1438">IF(A1438="","",IF(COUNTIF(TOther[Frequency],$H$1)=0,0,SUMPRODUCT(--(IFERROR(MOD(A1438-TOther[Start Date],7),1)=0),--(TOther[Frequency]=$H$1),--(TOther[Start Date]&lt;=A1438),--(TOther[End Date Calc]&gt;=A1438),TOther[Amount])))</f>
        <v/>
      </c>
      <c r="I1438" s="8" t="str" cm="1">
        <f t="array" ref="I1438">IF(A1438="","",IF(COUNTIF(TOther[Frequency],$I$1)=0,0,SUMPRODUCT(--(IFERROR(MOD(A1438-TOther[Start Date],14),1)=0),--(TOther[Frequency]=$I$1),--(TOther[Start Date]&lt;=A1438),--(TOther[End Date Calc]&gt;=A1438),TOther[Amount])))</f>
        <v/>
      </c>
      <c r="J1438" s="8" t="str">
        <f>IF(A1438="","",IF(COUNTIF(TOther[Frequency],$J$1)=0,0,IF(OR(DAY(A1438)=1,DAY(A1438)=15),SUMIFS(TOther[Amount],TOther[Frequency],$J$1,TOther[Start Date],"&lt;="&amp;$A1438,TOther[End Date Calc],"&gt;="&amp;A1438),0)))</f>
        <v/>
      </c>
      <c r="K1438" s="8" t="str">
        <f>IF(A1438="","",IF(COUNTIF(TOther[Frequency],$K$1)=0,0,IF(A1438=(A1438-DAY(A1438)+1+2*7-WEEKDAY(A1438-DAY(A1438)+8-4,1)),SUMIFS(TOther[Amount],TOther[Frequency],$K$1,TOther[Start Date],"&lt;="&amp;$A1438,TOther[End Date Calc],"&gt;="&amp;A1438),0)))</f>
        <v/>
      </c>
      <c r="L1438" s="8" t="str">
        <f>IF(A1438="","",IF(COUNTIF(TOther[Frequency],$L$1)=0,0,IF(A1438=(A1438-DAY(A1438)+1+3*7-WEEKDAY(A1438-DAY(A1438)+8-4,1)),SUMIFS(TOther[Amount],TOther[Frequency],$L$1,TOther[Start Date],"&lt;="&amp;$A1438,TOther[End Date Calc],"&gt;="&amp;A1438),0)))</f>
        <v/>
      </c>
      <c r="M1438" s="8" t="str">
        <f>IF(A1438="","",IF(COUNTIF(TOther[Frequency],$M$1)=0,0,IF(A1438=(A1438-DAY(A1438)+1+4*7-WEEKDAY(A1438-DAY(A1438)+8-4,1)),SUMIFS(TOther[Amount],TOther[Frequency],$M$1,TOther[Start Date],"&lt;="&amp;$A1438,TOther[End Date Calc],"&gt;="&amp;A1438),0)))</f>
        <v/>
      </c>
      <c r="N1438" s="8" t="str" cm="1">
        <f t="array" ref="N1438">IF(A1438="","",IF(COUNTIF(TOther[Frequency],$N$1)=0,0,SUMPRODUCT(--(IFERROR(MOD(A1438-TOther[Start Date],28),1)=0),--(TOther[Frequency]=$N$1),--(TOther[Start Date]&lt;=A1438),--(TOther[End Date Calc]&gt;=A1438),TOther[Amount])))</f>
        <v/>
      </c>
      <c r="O1438" s="8" t="str" cm="1">
        <f t="array" ref="O1438">IF(A1438="","",IF(COUNTIF(TOther[Frequency],$O$1)=0,0,SUMPRODUCT(--(IFERROR(MOD(A1438-TOther[Start Date],42),1)=0),--(TOther[Frequency]=$O$1),--(TOther[Start Date]&lt;=A1438),--(TOther[End Date Calc]&gt;=A1438),TOther[Amount])))</f>
        <v/>
      </c>
      <c r="P1438" s="8" t="str" cm="1">
        <f t="array" ref="P1438">IF(A1438="","",IF(COUNTIF(TOther[Frequency],$P$1)=0,0,SUMPRODUCT(--(IFERROR(MOD(A1438-TOther[Start Date],56),1)=0),--(TOther[Frequency]=$P$1),--(TOther[Start Date]&lt;=A1438),--(TOther[End Date Calc]&gt;=A1438),TOther[Amount])))</f>
        <v/>
      </c>
      <c r="Q1438" s="8" t="str">
        <f>IF(A1438="","",IF(COUNTIF(TOther[Frequency],$Q$1)=0,0,IF(B1438="N",SUMIFS(TOther[Amount],TOther[Frequency],$Q$1,TOther[Start Date],"&lt;="&amp;$A1438,TOther[End Date Calc],"&gt;="&amp;A1438,TOther[Start Day],DAY(A1438)),SUMIFS(TOther[Amount],TOther[Frequency],$Q$1,TOther[Start Date],"&lt;="&amp;$A1438,TOther[End Date Calc],"&gt;="&amp;A1438,TOther[Start Day],"&gt;="&amp;DAY(A1438)))))</f>
        <v/>
      </c>
      <c r="R1438" s="8" t="str" cm="1">
        <f t="array" ref="R1438">IF(A1438="","",IF(COUNTIF(TOther[Frequency],R$1)=0,0,SUMPRODUCT(--(TOther[Frequency]=R$1),--(TOther[Start Date]&lt;=A1438),--(TOther[End Date Calc]&gt;=A1438),IF(B1438="N",--(TOther[Start Day]=DAY(A1438)),--(TOther[Start Day]&gt;=DAY(A1438))),--(IFERROR(MOD(TOther[Start Month]-MONTH(A1438)+2,2),1)=0),TOther[Amount])))</f>
        <v/>
      </c>
      <c r="S1438" s="8" t="str" cm="1">
        <f t="array" ref="S1438">IF(A1438="","",IF(COUNTIF(TOther[Frequency],S$1)=0,0,SUMPRODUCT(--(TOther[Frequency]=S$1),--(TOther[Start Date]&lt;=A1438),--(TOther[End Date Calc]&gt;=A1438),IF(B1438="N",--(TOther[Start Day]=DAY(A1438)),--(TOther[Start Day]&gt;=DAY(A1438))),--(IFERROR(MOD(TOther[Start Month]-MONTH(A1438)+3,3),1)=0),TOther[Amount])))</f>
        <v/>
      </c>
      <c r="T1438" s="8" t="str" cm="1">
        <f t="array" ref="T1438">IF($A1438="","",IF(COUNTIF(TOther[Frequency],T$1)=0,0,SUMPRODUCT(--(TOther[Frequency]=T$1),--(TOther[Start Date]&lt;=$A1438),--(TOther[End Date Calc]&gt;=$A1438),IF($B1438="N",--(TOther[Start Day]=DAY($A1438)),--(TOther[Start Day]&gt;=DAY($A1438))),--(IFERROR(MOD(TOther[Start Month]-MONTH($A1438)+4,4),1)=0),TOther[Amount])))</f>
        <v/>
      </c>
      <c r="U1438" s="8" t="str" cm="1">
        <f t="array" ref="U1438">IF(A1438="","",IF(COUNTIF(TOther[Frequency],$U$1)=0,0,SUMPRODUCT(--(TOther[Frequency]=$U$1),--(TOther[Start Date]&lt;=A1438),--(TOther[End Date Calc]&gt;=A1438),IF(B1438="N",--(TOther[Start Day]=DAY(A1438)),--(TOther[Start Day]&gt;=DAY(A1438))),--(IFERROR(MOD(TOther[Start Month]-MONTH(A1438)+6,6),1)=0),TOther[Amount])))</f>
        <v/>
      </c>
      <c r="V1438" s="8" t="str" cm="1">
        <f t="array" ref="V1438">IF(A1438="","",IF(COUNTIF(TOther[Frequency],$V$1)=0,0,SUMPRODUCT(--(TOther[Frequency]=$V$1),--(TOther[Start Date]&lt;=A1438),--(TOther[End Date Calc]&gt;=A1438),IF(B1438="N",--(TOther[Start Day]=DAY(A1438)),--(TOther[Start Day]&gt;=DAY(A1438))),--(IFERROR(MOD(TOther[Start Month]-MONTH(A1438)+12,12),1)=0),TOther[Amount])))</f>
        <v/>
      </c>
      <c r="W1438" s="8" t="str">
        <f>IF(A1438="","",SUMIFS(TOther[Amount],TOther[Start Date],A1438,TOther[Frequency],$W$1))</f>
        <v/>
      </c>
      <c r="X1438" s="9" t="str">
        <f t="shared" si="110"/>
        <v/>
      </c>
      <c r="Y1438" s="9" t="str">
        <f t="shared" si="114"/>
        <v/>
      </c>
      <c r="Z1438" s="8" t="str" cm="1">
        <f t="array" ref="Z1438">IF(A1438="","",IF(COUNTIF('2) Income'!$D$13:$D$32,"Weekly")=0,0,SUMPRODUCT(--(IFERROR(MOD(A1438-'2) Income'!$F$13:$F$32,7),1)=0),--('2) Income'!$D$13:$D$32="Weekly"),--('2) Income'!$F$13:$F$32&lt;=A1438),'2) Income'!$E$13:$E$32)))</f>
        <v/>
      </c>
      <c r="AA1438" s="8" t="str" cm="1">
        <f t="array" ref="AA1438">IF(A1438="","",IF(COUNTIF('2) Income'!$D$13:$D$32,"Every Other Week")=0,0,SUMPRODUCT(--(IFERROR(MOD(A1438-'2) Income'!$F$13:$F$32,14),1)=0),--('2) Income'!$D$13:$D$32="Every Other Week"),--('2) Income'!$F$13:$F$32&lt;=A1438),'2) Income'!$E$13:$E$32)))</f>
        <v/>
      </c>
      <c r="AB1438" s="8" t="str">
        <f>IF(A1438="","",IF(COUNTIF('2) Income'!$D$13:$D$32,"1st and 15th")=0,0,IF(OR(DAY(A1438)=1,DAY(A1438)=15),SUMIFS('2) Income'!$E$13:$E$32,'2) Income'!$D$13:$D$32,"1st and 15th",'2) Income'!$F$13:$F$32,"&lt;="&amp;$A1438),0)))</f>
        <v/>
      </c>
      <c r="AC1438" s="8" t="str">
        <f>IF(A1438="","",IF(COUNTIF('2) Income'!$D$13:$D$32,"2nd Wednesday")=0,0,IF(A1438=(A1438-DAY(A1438)+1+2*7-WEEKDAY(A1438-DAY(A1438)+8-4,1)),SUMIFS('2) Income'!$E$13:$E$32,'2) Income'!$D$13:$D$32,"2nd Wednesday",'2) Income'!$F$13:$F$32,"&lt;="&amp;$A1438),0)))</f>
        <v/>
      </c>
      <c r="AD1438" s="8" t="str">
        <f>IF(A1438="","",IF(COUNTIF('2) Income'!$D$13:$D$32,"3rd Wednesday")=0,0,IF(A1438=(A1438-DAY(A1438)+1+3*7-WEEKDAY(A1438-DAY(A1438)+8-4,1)),SUMIFS('2) Income'!$E$13:$E$32,'2) Income'!$D$13:$D$32,"3rd Wednesday",'2) Income'!$F$13:$F$32,"&lt;="&amp;$A1438),0)))</f>
        <v/>
      </c>
      <c r="AE1438" s="8" t="str">
        <f>IF(A1438="","",IF(COUNTIF('2) Income'!$D$13:$D$32,"4th Wednesday")=0,0,IF(A1438=(A1438-DAY(A1438)+1+4*7-WEEKDAY(A1438-DAY(A1438)+8-4,1)),SUMIFS('2) Income'!$E$13:$E$32,'2) Income'!$D$13:$D$32,"4th Wednesday",'2) Income'!$F$13:$F$32,"&lt;="&amp;$A1438),0)))</f>
        <v/>
      </c>
      <c r="AF1438" s="8" t="str" cm="1">
        <f t="array" ref="AF1438">IF(A1438="","",IF(COUNTIF('2) Income'!$D$13:$D$32,"Every 4 Weeks")=0,0,SUMPRODUCT(--(IFERROR(MOD(A1438-'2) Income'!$F$13:$F$32,28),1)=0),--('2) Income'!$D$13:$D$32="Every 4 Weeks"),--('2) Income'!$F$13:$F$32&lt;=A1438),'2) Income'!$E$13:$E$32)))</f>
        <v/>
      </c>
      <c r="AG1438" s="8" t="str">
        <f>IF(A1438="","",IF(COUNTIF('2) Income'!$D$13:$D$32,"Monthly")=0,0,IF(B1438="N",SUMIFS('2) Income'!$E$13:$E$32,'2) Income'!$D$13:$D$32,"monthly",'2) Income'!$F$13:$F$32,"&lt;="&amp;$A1438,'2) Income'!$I$13:$I$32,DAY(A1438)),SUMIFS('2) Income'!$E$13:$E$32,'2) Income'!$D$13:$D$32,"monthly",'2) Income'!$F$13:$F$32,"&lt;="&amp;$A1438,'2) Income'!$I$13:$I$32,"&gt;="&amp;DAY(A1438)))))</f>
        <v/>
      </c>
      <c r="AH1438" s="8" t="str" cm="1">
        <f t="array" ref="AH1438">IF(A1438="","",IF(COUNTIF('2) Income'!$D$13:$D$32,"Yearly")=0,0,SUMPRODUCT(--('2) Income'!$D$13:$D$32="Yearly"),--('2) Income'!$F$13:$F$32&lt;=A1438),IF(B1438="N",--('2) Income'!$I$13:$I$32=DAY(A1438)),--('2) Income'!$I$13:$I$32&gt;=DAY(A1438))),--(IFERROR(MOD('2) Income'!$H$13:$H$32-MONTH(A1438)+12,12),1)=0),'2) Income'!$E$13:$E$32)))</f>
        <v/>
      </c>
      <c r="AI1438" s="8" t="str">
        <f>IF(A1438="","",IF(COUNTIF('2) Income'!$D$13:$D$32,"one-time")=0,0,SUMIFS('2) Income'!$E$13:$E$32,'2) Income'!$D$13:$D$32,"one-time",'2) Income'!$F$13:$F$32,"="&amp;$A1438)))</f>
        <v/>
      </c>
      <c r="AJ1438" s="9" t="str">
        <f t="shared" si="111"/>
        <v/>
      </c>
    </row>
    <row r="1439" spans="1:36">
      <c r="A1439" s="7" t="str">
        <f>IF(A1438="","",IF(A1438+1&lt;='1) Period'!$E$21,A1438+1,""))</f>
        <v/>
      </c>
      <c r="B1439" s="7" t="e">
        <f t="shared" si="112"/>
        <v>#VALUE!</v>
      </c>
      <c r="C1439" t="e">
        <f t="shared" si="113"/>
        <v>#VALUE!</v>
      </c>
      <c r="D1439" s="8" t="str">
        <f>IF(A1439="","",IF(TEXT(A1439,"dddd")='4) Happy Money'!$E$23,WAllowance,0))</f>
        <v/>
      </c>
      <c r="E1439" s="8" t="str">
        <f>IF(A1439="","",IF(B1439="N",SUMIF(TMonthly[Day of the Month],DAY(A1439),TMonthly[Amount]),SUMIF(TMonthly[Day of the Month],"&gt;="&amp;DAY(A1439),TMonthly[Amount])))</f>
        <v/>
      </c>
      <c r="F1439" s="8" t="str" cm="1">
        <f t="array" ref="F1439">IF(A1439="","",SUMPRODUCT(--(TYearly[Due Date]&lt;=A1439),IF(B1439="N",--(TYearly[Day]=DAY(A1439)),--(TYearly[Day]&gt;=DAY(A1439))),--(IFERROR(MOD(TYearly[Month]-MONTH(A1439)+12,12),1)=0),TYearly[Amount]))</f>
        <v/>
      </c>
      <c r="G1439" s="8" t="str">
        <f>IF(A1439="","",SUMIF(TOneTime[Due Date],A1439,TOneTime[Amount]))</f>
        <v/>
      </c>
      <c r="H1439" s="8" t="str" cm="1">
        <f t="array" ref="H1439">IF(A1439="","",IF(COUNTIF(TOther[Frequency],$H$1)=0,0,SUMPRODUCT(--(IFERROR(MOD(A1439-TOther[Start Date],7),1)=0),--(TOther[Frequency]=$H$1),--(TOther[Start Date]&lt;=A1439),--(TOther[End Date Calc]&gt;=A1439),TOther[Amount])))</f>
        <v/>
      </c>
      <c r="I1439" s="8" t="str" cm="1">
        <f t="array" ref="I1439">IF(A1439="","",IF(COUNTIF(TOther[Frequency],$I$1)=0,0,SUMPRODUCT(--(IFERROR(MOD(A1439-TOther[Start Date],14),1)=0),--(TOther[Frequency]=$I$1),--(TOther[Start Date]&lt;=A1439),--(TOther[End Date Calc]&gt;=A1439),TOther[Amount])))</f>
        <v/>
      </c>
      <c r="J1439" s="8" t="str">
        <f>IF(A1439="","",IF(COUNTIF(TOther[Frequency],$J$1)=0,0,IF(OR(DAY(A1439)=1,DAY(A1439)=15),SUMIFS(TOther[Amount],TOther[Frequency],$J$1,TOther[Start Date],"&lt;="&amp;$A1439,TOther[End Date Calc],"&gt;="&amp;A1439),0)))</f>
        <v/>
      </c>
      <c r="K1439" s="8" t="str">
        <f>IF(A1439="","",IF(COUNTIF(TOther[Frequency],$K$1)=0,0,IF(A1439=(A1439-DAY(A1439)+1+2*7-WEEKDAY(A1439-DAY(A1439)+8-4,1)),SUMIFS(TOther[Amount],TOther[Frequency],$K$1,TOther[Start Date],"&lt;="&amp;$A1439,TOther[End Date Calc],"&gt;="&amp;A1439),0)))</f>
        <v/>
      </c>
      <c r="L1439" s="8" t="str">
        <f>IF(A1439="","",IF(COUNTIF(TOther[Frequency],$L$1)=0,0,IF(A1439=(A1439-DAY(A1439)+1+3*7-WEEKDAY(A1439-DAY(A1439)+8-4,1)),SUMIFS(TOther[Amount],TOther[Frequency],$L$1,TOther[Start Date],"&lt;="&amp;$A1439,TOther[End Date Calc],"&gt;="&amp;A1439),0)))</f>
        <v/>
      </c>
      <c r="M1439" s="8" t="str">
        <f>IF(A1439="","",IF(COUNTIF(TOther[Frequency],$M$1)=0,0,IF(A1439=(A1439-DAY(A1439)+1+4*7-WEEKDAY(A1439-DAY(A1439)+8-4,1)),SUMIFS(TOther[Amount],TOther[Frequency],$M$1,TOther[Start Date],"&lt;="&amp;$A1439,TOther[End Date Calc],"&gt;="&amp;A1439),0)))</f>
        <v/>
      </c>
      <c r="N1439" s="8" t="str" cm="1">
        <f t="array" ref="N1439">IF(A1439="","",IF(COUNTIF(TOther[Frequency],$N$1)=0,0,SUMPRODUCT(--(IFERROR(MOD(A1439-TOther[Start Date],28),1)=0),--(TOther[Frequency]=$N$1),--(TOther[Start Date]&lt;=A1439),--(TOther[End Date Calc]&gt;=A1439),TOther[Amount])))</f>
        <v/>
      </c>
      <c r="O1439" s="8" t="str" cm="1">
        <f t="array" ref="O1439">IF(A1439="","",IF(COUNTIF(TOther[Frequency],$O$1)=0,0,SUMPRODUCT(--(IFERROR(MOD(A1439-TOther[Start Date],42),1)=0),--(TOther[Frequency]=$O$1),--(TOther[Start Date]&lt;=A1439),--(TOther[End Date Calc]&gt;=A1439),TOther[Amount])))</f>
        <v/>
      </c>
      <c r="P1439" s="8" t="str" cm="1">
        <f t="array" ref="P1439">IF(A1439="","",IF(COUNTIF(TOther[Frequency],$P$1)=0,0,SUMPRODUCT(--(IFERROR(MOD(A1439-TOther[Start Date],56),1)=0),--(TOther[Frequency]=$P$1),--(TOther[Start Date]&lt;=A1439),--(TOther[End Date Calc]&gt;=A1439),TOther[Amount])))</f>
        <v/>
      </c>
      <c r="Q1439" s="8" t="str">
        <f>IF(A1439="","",IF(COUNTIF(TOther[Frequency],$Q$1)=0,0,IF(B1439="N",SUMIFS(TOther[Amount],TOther[Frequency],$Q$1,TOther[Start Date],"&lt;="&amp;$A1439,TOther[End Date Calc],"&gt;="&amp;A1439,TOther[Start Day],DAY(A1439)),SUMIFS(TOther[Amount],TOther[Frequency],$Q$1,TOther[Start Date],"&lt;="&amp;$A1439,TOther[End Date Calc],"&gt;="&amp;A1439,TOther[Start Day],"&gt;="&amp;DAY(A1439)))))</f>
        <v/>
      </c>
      <c r="R1439" s="8" t="str" cm="1">
        <f t="array" ref="R1439">IF(A1439="","",IF(COUNTIF(TOther[Frequency],R$1)=0,0,SUMPRODUCT(--(TOther[Frequency]=R$1),--(TOther[Start Date]&lt;=A1439),--(TOther[End Date Calc]&gt;=A1439),IF(B1439="N",--(TOther[Start Day]=DAY(A1439)),--(TOther[Start Day]&gt;=DAY(A1439))),--(IFERROR(MOD(TOther[Start Month]-MONTH(A1439)+2,2),1)=0),TOther[Amount])))</f>
        <v/>
      </c>
      <c r="S1439" s="8" t="str" cm="1">
        <f t="array" ref="S1439">IF(A1439="","",IF(COUNTIF(TOther[Frequency],S$1)=0,0,SUMPRODUCT(--(TOther[Frequency]=S$1),--(TOther[Start Date]&lt;=A1439),--(TOther[End Date Calc]&gt;=A1439),IF(B1439="N",--(TOther[Start Day]=DAY(A1439)),--(TOther[Start Day]&gt;=DAY(A1439))),--(IFERROR(MOD(TOther[Start Month]-MONTH(A1439)+3,3),1)=0),TOther[Amount])))</f>
        <v/>
      </c>
      <c r="T1439" s="8" t="str" cm="1">
        <f t="array" ref="T1439">IF($A1439="","",IF(COUNTIF(TOther[Frequency],T$1)=0,0,SUMPRODUCT(--(TOther[Frequency]=T$1),--(TOther[Start Date]&lt;=$A1439),--(TOther[End Date Calc]&gt;=$A1439),IF($B1439="N",--(TOther[Start Day]=DAY($A1439)),--(TOther[Start Day]&gt;=DAY($A1439))),--(IFERROR(MOD(TOther[Start Month]-MONTH($A1439)+4,4),1)=0),TOther[Amount])))</f>
        <v/>
      </c>
      <c r="U1439" s="8" t="str" cm="1">
        <f t="array" ref="U1439">IF(A1439="","",IF(COUNTIF(TOther[Frequency],$U$1)=0,0,SUMPRODUCT(--(TOther[Frequency]=$U$1),--(TOther[Start Date]&lt;=A1439),--(TOther[End Date Calc]&gt;=A1439),IF(B1439="N",--(TOther[Start Day]=DAY(A1439)),--(TOther[Start Day]&gt;=DAY(A1439))),--(IFERROR(MOD(TOther[Start Month]-MONTH(A1439)+6,6),1)=0),TOther[Amount])))</f>
        <v/>
      </c>
      <c r="V1439" s="8" t="str" cm="1">
        <f t="array" ref="V1439">IF(A1439="","",IF(COUNTIF(TOther[Frequency],$V$1)=0,0,SUMPRODUCT(--(TOther[Frequency]=$V$1),--(TOther[Start Date]&lt;=A1439),--(TOther[End Date Calc]&gt;=A1439),IF(B1439="N",--(TOther[Start Day]=DAY(A1439)),--(TOther[Start Day]&gt;=DAY(A1439))),--(IFERROR(MOD(TOther[Start Month]-MONTH(A1439)+12,12),1)=0),TOther[Amount])))</f>
        <v/>
      </c>
      <c r="W1439" s="8" t="str">
        <f>IF(A1439="","",SUMIFS(TOther[Amount],TOther[Start Date],A1439,TOther[Frequency],$W$1))</f>
        <v/>
      </c>
      <c r="X1439" s="9" t="str">
        <f t="shared" si="110"/>
        <v/>
      </c>
      <c r="Y1439" s="9" t="str">
        <f t="shared" si="114"/>
        <v/>
      </c>
      <c r="Z1439" s="8" t="str" cm="1">
        <f t="array" ref="Z1439">IF(A1439="","",IF(COUNTIF('2) Income'!$D$13:$D$32,"Weekly")=0,0,SUMPRODUCT(--(IFERROR(MOD(A1439-'2) Income'!$F$13:$F$32,7),1)=0),--('2) Income'!$D$13:$D$32="Weekly"),--('2) Income'!$F$13:$F$32&lt;=A1439),'2) Income'!$E$13:$E$32)))</f>
        <v/>
      </c>
      <c r="AA1439" s="8" t="str" cm="1">
        <f t="array" ref="AA1439">IF(A1439="","",IF(COUNTIF('2) Income'!$D$13:$D$32,"Every Other Week")=0,0,SUMPRODUCT(--(IFERROR(MOD(A1439-'2) Income'!$F$13:$F$32,14),1)=0),--('2) Income'!$D$13:$D$32="Every Other Week"),--('2) Income'!$F$13:$F$32&lt;=A1439),'2) Income'!$E$13:$E$32)))</f>
        <v/>
      </c>
      <c r="AB1439" s="8" t="str">
        <f>IF(A1439="","",IF(COUNTIF('2) Income'!$D$13:$D$32,"1st and 15th")=0,0,IF(OR(DAY(A1439)=1,DAY(A1439)=15),SUMIFS('2) Income'!$E$13:$E$32,'2) Income'!$D$13:$D$32,"1st and 15th",'2) Income'!$F$13:$F$32,"&lt;="&amp;$A1439),0)))</f>
        <v/>
      </c>
      <c r="AC1439" s="8" t="str">
        <f>IF(A1439="","",IF(COUNTIF('2) Income'!$D$13:$D$32,"2nd Wednesday")=0,0,IF(A1439=(A1439-DAY(A1439)+1+2*7-WEEKDAY(A1439-DAY(A1439)+8-4,1)),SUMIFS('2) Income'!$E$13:$E$32,'2) Income'!$D$13:$D$32,"2nd Wednesday",'2) Income'!$F$13:$F$32,"&lt;="&amp;$A1439),0)))</f>
        <v/>
      </c>
      <c r="AD1439" s="8" t="str">
        <f>IF(A1439="","",IF(COUNTIF('2) Income'!$D$13:$D$32,"3rd Wednesday")=0,0,IF(A1439=(A1439-DAY(A1439)+1+3*7-WEEKDAY(A1439-DAY(A1439)+8-4,1)),SUMIFS('2) Income'!$E$13:$E$32,'2) Income'!$D$13:$D$32,"3rd Wednesday",'2) Income'!$F$13:$F$32,"&lt;="&amp;$A1439),0)))</f>
        <v/>
      </c>
      <c r="AE1439" s="8" t="str">
        <f>IF(A1439="","",IF(COUNTIF('2) Income'!$D$13:$D$32,"4th Wednesday")=0,0,IF(A1439=(A1439-DAY(A1439)+1+4*7-WEEKDAY(A1439-DAY(A1439)+8-4,1)),SUMIFS('2) Income'!$E$13:$E$32,'2) Income'!$D$13:$D$32,"4th Wednesday",'2) Income'!$F$13:$F$32,"&lt;="&amp;$A1439),0)))</f>
        <v/>
      </c>
      <c r="AF1439" s="8" t="str" cm="1">
        <f t="array" ref="AF1439">IF(A1439="","",IF(COUNTIF('2) Income'!$D$13:$D$32,"Every 4 Weeks")=0,0,SUMPRODUCT(--(IFERROR(MOD(A1439-'2) Income'!$F$13:$F$32,28),1)=0),--('2) Income'!$D$13:$D$32="Every 4 Weeks"),--('2) Income'!$F$13:$F$32&lt;=A1439),'2) Income'!$E$13:$E$32)))</f>
        <v/>
      </c>
      <c r="AG1439" s="8" t="str">
        <f>IF(A1439="","",IF(COUNTIF('2) Income'!$D$13:$D$32,"Monthly")=0,0,IF(B1439="N",SUMIFS('2) Income'!$E$13:$E$32,'2) Income'!$D$13:$D$32,"monthly",'2) Income'!$F$13:$F$32,"&lt;="&amp;$A1439,'2) Income'!$I$13:$I$32,DAY(A1439)),SUMIFS('2) Income'!$E$13:$E$32,'2) Income'!$D$13:$D$32,"monthly",'2) Income'!$F$13:$F$32,"&lt;="&amp;$A1439,'2) Income'!$I$13:$I$32,"&gt;="&amp;DAY(A1439)))))</f>
        <v/>
      </c>
      <c r="AH1439" s="8" t="str" cm="1">
        <f t="array" ref="AH1439">IF(A1439="","",IF(COUNTIF('2) Income'!$D$13:$D$32,"Yearly")=0,0,SUMPRODUCT(--('2) Income'!$D$13:$D$32="Yearly"),--('2) Income'!$F$13:$F$32&lt;=A1439),IF(B1439="N",--('2) Income'!$I$13:$I$32=DAY(A1439)),--('2) Income'!$I$13:$I$32&gt;=DAY(A1439))),--(IFERROR(MOD('2) Income'!$H$13:$H$32-MONTH(A1439)+12,12),1)=0),'2) Income'!$E$13:$E$32)))</f>
        <v/>
      </c>
      <c r="AI1439" s="8" t="str">
        <f>IF(A1439="","",IF(COUNTIF('2) Income'!$D$13:$D$32,"one-time")=0,0,SUMIFS('2) Income'!$E$13:$E$32,'2) Income'!$D$13:$D$32,"one-time",'2) Income'!$F$13:$F$32,"="&amp;$A1439)))</f>
        <v/>
      </c>
      <c r="AJ1439" s="9" t="str">
        <f t="shared" si="111"/>
        <v/>
      </c>
    </row>
    <row r="1440" spans="1:36">
      <c r="A1440" s="7" t="str">
        <f>IF(A1439="","",IF(A1439+1&lt;='1) Period'!$E$21,A1439+1,""))</f>
        <v/>
      </c>
      <c r="B1440" s="7" t="e">
        <f t="shared" si="112"/>
        <v>#VALUE!</v>
      </c>
      <c r="C1440" t="e">
        <f t="shared" si="113"/>
        <v>#VALUE!</v>
      </c>
      <c r="D1440" s="8" t="str">
        <f>IF(A1440="","",IF(TEXT(A1440,"dddd")='4) Happy Money'!$E$23,WAllowance,0))</f>
        <v/>
      </c>
      <c r="E1440" s="8" t="str">
        <f>IF(A1440="","",IF(B1440="N",SUMIF(TMonthly[Day of the Month],DAY(A1440),TMonthly[Amount]),SUMIF(TMonthly[Day of the Month],"&gt;="&amp;DAY(A1440),TMonthly[Amount])))</f>
        <v/>
      </c>
      <c r="F1440" s="8" t="str" cm="1">
        <f t="array" ref="F1440">IF(A1440="","",SUMPRODUCT(--(TYearly[Due Date]&lt;=A1440),IF(B1440="N",--(TYearly[Day]=DAY(A1440)),--(TYearly[Day]&gt;=DAY(A1440))),--(IFERROR(MOD(TYearly[Month]-MONTH(A1440)+12,12),1)=0),TYearly[Amount]))</f>
        <v/>
      </c>
      <c r="G1440" s="8" t="str">
        <f>IF(A1440="","",SUMIF(TOneTime[Due Date],A1440,TOneTime[Amount]))</f>
        <v/>
      </c>
      <c r="H1440" s="8" t="str" cm="1">
        <f t="array" ref="H1440">IF(A1440="","",IF(COUNTIF(TOther[Frequency],$H$1)=0,0,SUMPRODUCT(--(IFERROR(MOD(A1440-TOther[Start Date],7),1)=0),--(TOther[Frequency]=$H$1),--(TOther[Start Date]&lt;=A1440),--(TOther[End Date Calc]&gt;=A1440),TOther[Amount])))</f>
        <v/>
      </c>
      <c r="I1440" s="8" t="str" cm="1">
        <f t="array" ref="I1440">IF(A1440="","",IF(COUNTIF(TOther[Frequency],$I$1)=0,0,SUMPRODUCT(--(IFERROR(MOD(A1440-TOther[Start Date],14),1)=0),--(TOther[Frequency]=$I$1),--(TOther[Start Date]&lt;=A1440),--(TOther[End Date Calc]&gt;=A1440),TOther[Amount])))</f>
        <v/>
      </c>
      <c r="J1440" s="8" t="str">
        <f>IF(A1440="","",IF(COUNTIF(TOther[Frequency],$J$1)=0,0,IF(OR(DAY(A1440)=1,DAY(A1440)=15),SUMIFS(TOther[Amount],TOther[Frequency],$J$1,TOther[Start Date],"&lt;="&amp;$A1440,TOther[End Date Calc],"&gt;="&amp;A1440),0)))</f>
        <v/>
      </c>
      <c r="K1440" s="8" t="str">
        <f>IF(A1440="","",IF(COUNTIF(TOther[Frequency],$K$1)=0,0,IF(A1440=(A1440-DAY(A1440)+1+2*7-WEEKDAY(A1440-DAY(A1440)+8-4,1)),SUMIFS(TOther[Amount],TOther[Frequency],$K$1,TOther[Start Date],"&lt;="&amp;$A1440,TOther[End Date Calc],"&gt;="&amp;A1440),0)))</f>
        <v/>
      </c>
      <c r="L1440" s="8" t="str">
        <f>IF(A1440="","",IF(COUNTIF(TOther[Frequency],$L$1)=0,0,IF(A1440=(A1440-DAY(A1440)+1+3*7-WEEKDAY(A1440-DAY(A1440)+8-4,1)),SUMIFS(TOther[Amount],TOther[Frequency],$L$1,TOther[Start Date],"&lt;="&amp;$A1440,TOther[End Date Calc],"&gt;="&amp;A1440),0)))</f>
        <v/>
      </c>
      <c r="M1440" s="8" t="str">
        <f>IF(A1440="","",IF(COUNTIF(TOther[Frequency],$M$1)=0,0,IF(A1440=(A1440-DAY(A1440)+1+4*7-WEEKDAY(A1440-DAY(A1440)+8-4,1)),SUMIFS(TOther[Amount],TOther[Frequency],$M$1,TOther[Start Date],"&lt;="&amp;$A1440,TOther[End Date Calc],"&gt;="&amp;A1440),0)))</f>
        <v/>
      </c>
      <c r="N1440" s="8" t="str" cm="1">
        <f t="array" ref="N1440">IF(A1440="","",IF(COUNTIF(TOther[Frequency],$N$1)=0,0,SUMPRODUCT(--(IFERROR(MOD(A1440-TOther[Start Date],28),1)=0),--(TOther[Frequency]=$N$1),--(TOther[Start Date]&lt;=A1440),--(TOther[End Date Calc]&gt;=A1440),TOther[Amount])))</f>
        <v/>
      </c>
      <c r="O1440" s="8" t="str" cm="1">
        <f t="array" ref="O1440">IF(A1440="","",IF(COUNTIF(TOther[Frequency],$O$1)=0,0,SUMPRODUCT(--(IFERROR(MOD(A1440-TOther[Start Date],42),1)=0),--(TOther[Frequency]=$O$1),--(TOther[Start Date]&lt;=A1440),--(TOther[End Date Calc]&gt;=A1440),TOther[Amount])))</f>
        <v/>
      </c>
      <c r="P1440" s="8" t="str" cm="1">
        <f t="array" ref="P1440">IF(A1440="","",IF(COUNTIF(TOther[Frequency],$P$1)=0,0,SUMPRODUCT(--(IFERROR(MOD(A1440-TOther[Start Date],56),1)=0),--(TOther[Frequency]=$P$1),--(TOther[Start Date]&lt;=A1440),--(TOther[End Date Calc]&gt;=A1440),TOther[Amount])))</f>
        <v/>
      </c>
      <c r="Q1440" s="8" t="str">
        <f>IF(A1440="","",IF(COUNTIF(TOther[Frequency],$Q$1)=0,0,IF(B1440="N",SUMIFS(TOther[Amount],TOther[Frequency],$Q$1,TOther[Start Date],"&lt;="&amp;$A1440,TOther[End Date Calc],"&gt;="&amp;A1440,TOther[Start Day],DAY(A1440)),SUMIFS(TOther[Amount],TOther[Frequency],$Q$1,TOther[Start Date],"&lt;="&amp;$A1440,TOther[End Date Calc],"&gt;="&amp;A1440,TOther[Start Day],"&gt;="&amp;DAY(A1440)))))</f>
        <v/>
      </c>
      <c r="R1440" s="8" t="str" cm="1">
        <f t="array" ref="R1440">IF(A1440="","",IF(COUNTIF(TOther[Frequency],R$1)=0,0,SUMPRODUCT(--(TOther[Frequency]=R$1),--(TOther[Start Date]&lt;=A1440),--(TOther[End Date Calc]&gt;=A1440),IF(B1440="N",--(TOther[Start Day]=DAY(A1440)),--(TOther[Start Day]&gt;=DAY(A1440))),--(IFERROR(MOD(TOther[Start Month]-MONTH(A1440)+2,2),1)=0),TOther[Amount])))</f>
        <v/>
      </c>
      <c r="S1440" s="8" t="str" cm="1">
        <f t="array" ref="S1440">IF(A1440="","",IF(COUNTIF(TOther[Frequency],S$1)=0,0,SUMPRODUCT(--(TOther[Frequency]=S$1),--(TOther[Start Date]&lt;=A1440),--(TOther[End Date Calc]&gt;=A1440),IF(B1440="N",--(TOther[Start Day]=DAY(A1440)),--(TOther[Start Day]&gt;=DAY(A1440))),--(IFERROR(MOD(TOther[Start Month]-MONTH(A1440)+3,3),1)=0),TOther[Amount])))</f>
        <v/>
      </c>
      <c r="T1440" s="8" t="str" cm="1">
        <f t="array" ref="T1440">IF($A1440="","",IF(COUNTIF(TOther[Frequency],T$1)=0,0,SUMPRODUCT(--(TOther[Frequency]=T$1),--(TOther[Start Date]&lt;=$A1440),--(TOther[End Date Calc]&gt;=$A1440),IF($B1440="N",--(TOther[Start Day]=DAY($A1440)),--(TOther[Start Day]&gt;=DAY($A1440))),--(IFERROR(MOD(TOther[Start Month]-MONTH($A1440)+4,4),1)=0),TOther[Amount])))</f>
        <v/>
      </c>
      <c r="U1440" s="8" t="str" cm="1">
        <f t="array" ref="U1440">IF(A1440="","",IF(COUNTIF(TOther[Frequency],$U$1)=0,0,SUMPRODUCT(--(TOther[Frequency]=$U$1),--(TOther[Start Date]&lt;=A1440),--(TOther[End Date Calc]&gt;=A1440),IF(B1440="N",--(TOther[Start Day]=DAY(A1440)),--(TOther[Start Day]&gt;=DAY(A1440))),--(IFERROR(MOD(TOther[Start Month]-MONTH(A1440)+6,6),1)=0),TOther[Amount])))</f>
        <v/>
      </c>
      <c r="V1440" s="8" t="str" cm="1">
        <f t="array" ref="V1440">IF(A1440="","",IF(COUNTIF(TOther[Frequency],$V$1)=0,0,SUMPRODUCT(--(TOther[Frequency]=$V$1),--(TOther[Start Date]&lt;=A1440),--(TOther[End Date Calc]&gt;=A1440),IF(B1440="N",--(TOther[Start Day]=DAY(A1440)),--(TOther[Start Day]&gt;=DAY(A1440))),--(IFERROR(MOD(TOther[Start Month]-MONTH(A1440)+12,12),1)=0),TOther[Amount])))</f>
        <v/>
      </c>
      <c r="W1440" s="8" t="str">
        <f>IF(A1440="","",SUMIFS(TOther[Amount],TOther[Start Date],A1440,TOther[Frequency],$W$1))</f>
        <v/>
      </c>
      <c r="X1440" s="9" t="str">
        <f t="shared" si="110"/>
        <v/>
      </c>
      <c r="Y1440" s="9" t="str">
        <f t="shared" si="114"/>
        <v/>
      </c>
      <c r="Z1440" s="8" t="str" cm="1">
        <f t="array" ref="Z1440">IF(A1440="","",IF(COUNTIF('2) Income'!$D$13:$D$32,"Weekly")=0,0,SUMPRODUCT(--(IFERROR(MOD(A1440-'2) Income'!$F$13:$F$32,7),1)=0),--('2) Income'!$D$13:$D$32="Weekly"),--('2) Income'!$F$13:$F$32&lt;=A1440),'2) Income'!$E$13:$E$32)))</f>
        <v/>
      </c>
      <c r="AA1440" s="8" t="str" cm="1">
        <f t="array" ref="AA1440">IF(A1440="","",IF(COUNTIF('2) Income'!$D$13:$D$32,"Every Other Week")=0,0,SUMPRODUCT(--(IFERROR(MOD(A1440-'2) Income'!$F$13:$F$32,14),1)=0),--('2) Income'!$D$13:$D$32="Every Other Week"),--('2) Income'!$F$13:$F$32&lt;=A1440),'2) Income'!$E$13:$E$32)))</f>
        <v/>
      </c>
      <c r="AB1440" s="8" t="str">
        <f>IF(A1440="","",IF(COUNTIF('2) Income'!$D$13:$D$32,"1st and 15th")=0,0,IF(OR(DAY(A1440)=1,DAY(A1440)=15),SUMIFS('2) Income'!$E$13:$E$32,'2) Income'!$D$13:$D$32,"1st and 15th",'2) Income'!$F$13:$F$32,"&lt;="&amp;$A1440),0)))</f>
        <v/>
      </c>
      <c r="AC1440" s="8" t="str">
        <f>IF(A1440="","",IF(COUNTIF('2) Income'!$D$13:$D$32,"2nd Wednesday")=0,0,IF(A1440=(A1440-DAY(A1440)+1+2*7-WEEKDAY(A1440-DAY(A1440)+8-4,1)),SUMIFS('2) Income'!$E$13:$E$32,'2) Income'!$D$13:$D$32,"2nd Wednesday",'2) Income'!$F$13:$F$32,"&lt;="&amp;$A1440),0)))</f>
        <v/>
      </c>
      <c r="AD1440" s="8" t="str">
        <f>IF(A1440="","",IF(COUNTIF('2) Income'!$D$13:$D$32,"3rd Wednesday")=0,0,IF(A1440=(A1440-DAY(A1440)+1+3*7-WEEKDAY(A1440-DAY(A1440)+8-4,1)),SUMIFS('2) Income'!$E$13:$E$32,'2) Income'!$D$13:$D$32,"3rd Wednesday",'2) Income'!$F$13:$F$32,"&lt;="&amp;$A1440),0)))</f>
        <v/>
      </c>
      <c r="AE1440" s="8" t="str">
        <f>IF(A1440="","",IF(COUNTIF('2) Income'!$D$13:$D$32,"4th Wednesday")=0,0,IF(A1440=(A1440-DAY(A1440)+1+4*7-WEEKDAY(A1440-DAY(A1440)+8-4,1)),SUMIFS('2) Income'!$E$13:$E$32,'2) Income'!$D$13:$D$32,"4th Wednesday",'2) Income'!$F$13:$F$32,"&lt;="&amp;$A1440),0)))</f>
        <v/>
      </c>
      <c r="AF1440" s="8" t="str" cm="1">
        <f t="array" ref="AF1440">IF(A1440="","",IF(COUNTIF('2) Income'!$D$13:$D$32,"Every 4 Weeks")=0,0,SUMPRODUCT(--(IFERROR(MOD(A1440-'2) Income'!$F$13:$F$32,28),1)=0),--('2) Income'!$D$13:$D$32="Every 4 Weeks"),--('2) Income'!$F$13:$F$32&lt;=A1440),'2) Income'!$E$13:$E$32)))</f>
        <v/>
      </c>
      <c r="AG1440" s="8" t="str">
        <f>IF(A1440="","",IF(COUNTIF('2) Income'!$D$13:$D$32,"Monthly")=0,0,IF(B1440="N",SUMIFS('2) Income'!$E$13:$E$32,'2) Income'!$D$13:$D$32,"monthly",'2) Income'!$F$13:$F$32,"&lt;="&amp;$A1440,'2) Income'!$I$13:$I$32,DAY(A1440)),SUMIFS('2) Income'!$E$13:$E$32,'2) Income'!$D$13:$D$32,"monthly",'2) Income'!$F$13:$F$32,"&lt;="&amp;$A1440,'2) Income'!$I$13:$I$32,"&gt;="&amp;DAY(A1440)))))</f>
        <v/>
      </c>
      <c r="AH1440" s="8" t="str" cm="1">
        <f t="array" ref="AH1440">IF(A1440="","",IF(COUNTIF('2) Income'!$D$13:$D$32,"Yearly")=0,0,SUMPRODUCT(--('2) Income'!$D$13:$D$32="Yearly"),--('2) Income'!$F$13:$F$32&lt;=A1440),IF(B1440="N",--('2) Income'!$I$13:$I$32=DAY(A1440)),--('2) Income'!$I$13:$I$32&gt;=DAY(A1440))),--(IFERROR(MOD('2) Income'!$H$13:$H$32-MONTH(A1440)+12,12),1)=0),'2) Income'!$E$13:$E$32)))</f>
        <v/>
      </c>
      <c r="AI1440" s="8" t="str">
        <f>IF(A1440="","",IF(COUNTIF('2) Income'!$D$13:$D$32,"one-time")=0,0,SUMIFS('2) Income'!$E$13:$E$32,'2) Income'!$D$13:$D$32,"one-time",'2) Income'!$F$13:$F$32,"="&amp;$A1440)))</f>
        <v/>
      </c>
      <c r="AJ1440" s="9" t="str">
        <f t="shared" si="111"/>
        <v/>
      </c>
    </row>
    <row r="1441" spans="1:36">
      <c r="A1441" s="7" t="str">
        <f>IF(A1440="","",IF(A1440+1&lt;='1) Period'!$E$21,A1440+1,""))</f>
        <v/>
      </c>
      <c r="B1441" s="7" t="e">
        <f t="shared" si="112"/>
        <v>#VALUE!</v>
      </c>
      <c r="C1441" t="e">
        <f t="shared" si="113"/>
        <v>#VALUE!</v>
      </c>
      <c r="D1441" s="8" t="str">
        <f>IF(A1441="","",IF(TEXT(A1441,"dddd")='4) Happy Money'!$E$23,WAllowance,0))</f>
        <v/>
      </c>
      <c r="E1441" s="8" t="str">
        <f>IF(A1441="","",IF(B1441="N",SUMIF(TMonthly[Day of the Month],DAY(A1441),TMonthly[Amount]),SUMIF(TMonthly[Day of the Month],"&gt;="&amp;DAY(A1441),TMonthly[Amount])))</f>
        <v/>
      </c>
      <c r="F1441" s="8" t="str" cm="1">
        <f t="array" ref="F1441">IF(A1441="","",SUMPRODUCT(--(TYearly[Due Date]&lt;=A1441),IF(B1441="N",--(TYearly[Day]=DAY(A1441)),--(TYearly[Day]&gt;=DAY(A1441))),--(IFERROR(MOD(TYearly[Month]-MONTH(A1441)+12,12),1)=0),TYearly[Amount]))</f>
        <v/>
      </c>
      <c r="G1441" s="8" t="str">
        <f>IF(A1441="","",SUMIF(TOneTime[Due Date],A1441,TOneTime[Amount]))</f>
        <v/>
      </c>
      <c r="H1441" s="8" t="str" cm="1">
        <f t="array" ref="H1441">IF(A1441="","",IF(COUNTIF(TOther[Frequency],$H$1)=0,0,SUMPRODUCT(--(IFERROR(MOD(A1441-TOther[Start Date],7),1)=0),--(TOther[Frequency]=$H$1),--(TOther[Start Date]&lt;=A1441),--(TOther[End Date Calc]&gt;=A1441),TOther[Amount])))</f>
        <v/>
      </c>
      <c r="I1441" s="8" t="str" cm="1">
        <f t="array" ref="I1441">IF(A1441="","",IF(COUNTIF(TOther[Frequency],$I$1)=0,0,SUMPRODUCT(--(IFERROR(MOD(A1441-TOther[Start Date],14),1)=0),--(TOther[Frequency]=$I$1),--(TOther[Start Date]&lt;=A1441),--(TOther[End Date Calc]&gt;=A1441),TOther[Amount])))</f>
        <v/>
      </c>
      <c r="J1441" s="8" t="str">
        <f>IF(A1441="","",IF(COUNTIF(TOther[Frequency],$J$1)=0,0,IF(OR(DAY(A1441)=1,DAY(A1441)=15),SUMIFS(TOther[Amount],TOther[Frequency],$J$1,TOther[Start Date],"&lt;="&amp;$A1441,TOther[End Date Calc],"&gt;="&amp;A1441),0)))</f>
        <v/>
      </c>
      <c r="K1441" s="8" t="str">
        <f>IF(A1441="","",IF(COUNTIF(TOther[Frequency],$K$1)=0,0,IF(A1441=(A1441-DAY(A1441)+1+2*7-WEEKDAY(A1441-DAY(A1441)+8-4,1)),SUMIFS(TOther[Amount],TOther[Frequency],$K$1,TOther[Start Date],"&lt;="&amp;$A1441,TOther[End Date Calc],"&gt;="&amp;A1441),0)))</f>
        <v/>
      </c>
      <c r="L1441" s="8" t="str">
        <f>IF(A1441="","",IF(COUNTIF(TOther[Frequency],$L$1)=0,0,IF(A1441=(A1441-DAY(A1441)+1+3*7-WEEKDAY(A1441-DAY(A1441)+8-4,1)),SUMIFS(TOther[Amount],TOther[Frequency],$L$1,TOther[Start Date],"&lt;="&amp;$A1441,TOther[End Date Calc],"&gt;="&amp;A1441),0)))</f>
        <v/>
      </c>
      <c r="M1441" s="8" t="str">
        <f>IF(A1441="","",IF(COUNTIF(TOther[Frequency],$M$1)=0,0,IF(A1441=(A1441-DAY(A1441)+1+4*7-WEEKDAY(A1441-DAY(A1441)+8-4,1)),SUMIFS(TOther[Amount],TOther[Frequency],$M$1,TOther[Start Date],"&lt;="&amp;$A1441,TOther[End Date Calc],"&gt;="&amp;A1441),0)))</f>
        <v/>
      </c>
      <c r="N1441" s="8" t="str" cm="1">
        <f t="array" ref="N1441">IF(A1441="","",IF(COUNTIF(TOther[Frequency],$N$1)=0,0,SUMPRODUCT(--(IFERROR(MOD(A1441-TOther[Start Date],28),1)=0),--(TOther[Frequency]=$N$1),--(TOther[Start Date]&lt;=A1441),--(TOther[End Date Calc]&gt;=A1441),TOther[Amount])))</f>
        <v/>
      </c>
      <c r="O1441" s="8" t="str" cm="1">
        <f t="array" ref="O1441">IF(A1441="","",IF(COUNTIF(TOther[Frequency],$O$1)=0,0,SUMPRODUCT(--(IFERROR(MOD(A1441-TOther[Start Date],42),1)=0),--(TOther[Frequency]=$O$1),--(TOther[Start Date]&lt;=A1441),--(TOther[End Date Calc]&gt;=A1441),TOther[Amount])))</f>
        <v/>
      </c>
      <c r="P1441" s="8" t="str" cm="1">
        <f t="array" ref="P1441">IF(A1441="","",IF(COUNTIF(TOther[Frequency],$P$1)=0,0,SUMPRODUCT(--(IFERROR(MOD(A1441-TOther[Start Date],56),1)=0),--(TOther[Frequency]=$P$1),--(TOther[Start Date]&lt;=A1441),--(TOther[End Date Calc]&gt;=A1441),TOther[Amount])))</f>
        <v/>
      </c>
      <c r="Q1441" s="8" t="str">
        <f>IF(A1441="","",IF(COUNTIF(TOther[Frequency],$Q$1)=0,0,IF(B1441="N",SUMIFS(TOther[Amount],TOther[Frequency],$Q$1,TOther[Start Date],"&lt;="&amp;$A1441,TOther[End Date Calc],"&gt;="&amp;A1441,TOther[Start Day],DAY(A1441)),SUMIFS(TOther[Amount],TOther[Frequency],$Q$1,TOther[Start Date],"&lt;="&amp;$A1441,TOther[End Date Calc],"&gt;="&amp;A1441,TOther[Start Day],"&gt;="&amp;DAY(A1441)))))</f>
        <v/>
      </c>
      <c r="R1441" s="8" t="str" cm="1">
        <f t="array" ref="R1441">IF(A1441="","",IF(COUNTIF(TOther[Frequency],R$1)=0,0,SUMPRODUCT(--(TOther[Frequency]=R$1),--(TOther[Start Date]&lt;=A1441),--(TOther[End Date Calc]&gt;=A1441),IF(B1441="N",--(TOther[Start Day]=DAY(A1441)),--(TOther[Start Day]&gt;=DAY(A1441))),--(IFERROR(MOD(TOther[Start Month]-MONTH(A1441)+2,2),1)=0),TOther[Amount])))</f>
        <v/>
      </c>
      <c r="S1441" s="8" t="str" cm="1">
        <f t="array" ref="S1441">IF(A1441="","",IF(COUNTIF(TOther[Frequency],S$1)=0,0,SUMPRODUCT(--(TOther[Frequency]=S$1),--(TOther[Start Date]&lt;=A1441),--(TOther[End Date Calc]&gt;=A1441),IF(B1441="N",--(TOther[Start Day]=DAY(A1441)),--(TOther[Start Day]&gt;=DAY(A1441))),--(IFERROR(MOD(TOther[Start Month]-MONTH(A1441)+3,3),1)=0),TOther[Amount])))</f>
        <v/>
      </c>
      <c r="T1441" s="8" t="str" cm="1">
        <f t="array" ref="T1441">IF($A1441="","",IF(COUNTIF(TOther[Frequency],T$1)=0,0,SUMPRODUCT(--(TOther[Frequency]=T$1),--(TOther[Start Date]&lt;=$A1441),--(TOther[End Date Calc]&gt;=$A1441),IF($B1441="N",--(TOther[Start Day]=DAY($A1441)),--(TOther[Start Day]&gt;=DAY($A1441))),--(IFERROR(MOD(TOther[Start Month]-MONTH($A1441)+4,4),1)=0),TOther[Amount])))</f>
        <v/>
      </c>
      <c r="U1441" s="8" t="str" cm="1">
        <f t="array" ref="U1441">IF(A1441="","",IF(COUNTIF(TOther[Frequency],$U$1)=0,0,SUMPRODUCT(--(TOther[Frequency]=$U$1),--(TOther[Start Date]&lt;=A1441),--(TOther[End Date Calc]&gt;=A1441),IF(B1441="N",--(TOther[Start Day]=DAY(A1441)),--(TOther[Start Day]&gt;=DAY(A1441))),--(IFERROR(MOD(TOther[Start Month]-MONTH(A1441)+6,6),1)=0),TOther[Amount])))</f>
        <v/>
      </c>
      <c r="V1441" s="8" t="str" cm="1">
        <f t="array" ref="V1441">IF(A1441="","",IF(COUNTIF(TOther[Frequency],$V$1)=0,0,SUMPRODUCT(--(TOther[Frequency]=$V$1),--(TOther[Start Date]&lt;=A1441),--(TOther[End Date Calc]&gt;=A1441),IF(B1441="N",--(TOther[Start Day]=DAY(A1441)),--(TOther[Start Day]&gt;=DAY(A1441))),--(IFERROR(MOD(TOther[Start Month]-MONTH(A1441)+12,12),1)=0),TOther[Amount])))</f>
        <v/>
      </c>
      <c r="W1441" s="8" t="str">
        <f>IF(A1441="","",SUMIFS(TOther[Amount],TOther[Start Date],A1441,TOther[Frequency],$W$1))</f>
        <v/>
      </c>
      <c r="X1441" s="9" t="str">
        <f t="shared" si="110"/>
        <v/>
      </c>
      <c r="Y1441" s="9" t="str">
        <f t="shared" si="114"/>
        <v/>
      </c>
      <c r="Z1441" s="8" t="str" cm="1">
        <f t="array" ref="Z1441">IF(A1441="","",IF(COUNTIF('2) Income'!$D$13:$D$32,"Weekly")=0,0,SUMPRODUCT(--(IFERROR(MOD(A1441-'2) Income'!$F$13:$F$32,7),1)=0),--('2) Income'!$D$13:$D$32="Weekly"),--('2) Income'!$F$13:$F$32&lt;=A1441),'2) Income'!$E$13:$E$32)))</f>
        <v/>
      </c>
      <c r="AA1441" s="8" t="str" cm="1">
        <f t="array" ref="AA1441">IF(A1441="","",IF(COUNTIF('2) Income'!$D$13:$D$32,"Every Other Week")=0,0,SUMPRODUCT(--(IFERROR(MOD(A1441-'2) Income'!$F$13:$F$32,14),1)=0),--('2) Income'!$D$13:$D$32="Every Other Week"),--('2) Income'!$F$13:$F$32&lt;=A1441),'2) Income'!$E$13:$E$32)))</f>
        <v/>
      </c>
      <c r="AB1441" s="8" t="str">
        <f>IF(A1441="","",IF(COUNTIF('2) Income'!$D$13:$D$32,"1st and 15th")=0,0,IF(OR(DAY(A1441)=1,DAY(A1441)=15),SUMIFS('2) Income'!$E$13:$E$32,'2) Income'!$D$13:$D$32,"1st and 15th",'2) Income'!$F$13:$F$32,"&lt;="&amp;$A1441),0)))</f>
        <v/>
      </c>
      <c r="AC1441" s="8" t="str">
        <f>IF(A1441="","",IF(COUNTIF('2) Income'!$D$13:$D$32,"2nd Wednesday")=0,0,IF(A1441=(A1441-DAY(A1441)+1+2*7-WEEKDAY(A1441-DAY(A1441)+8-4,1)),SUMIFS('2) Income'!$E$13:$E$32,'2) Income'!$D$13:$D$32,"2nd Wednesday",'2) Income'!$F$13:$F$32,"&lt;="&amp;$A1441),0)))</f>
        <v/>
      </c>
      <c r="AD1441" s="8" t="str">
        <f>IF(A1441="","",IF(COUNTIF('2) Income'!$D$13:$D$32,"3rd Wednesday")=0,0,IF(A1441=(A1441-DAY(A1441)+1+3*7-WEEKDAY(A1441-DAY(A1441)+8-4,1)),SUMIFS('2) Income'!$E$13:$E$32,'2) Income'!$D$13:$D$32,"3rd Wednesday",'2) Income'!$F$13:$F$32,"&lt;="&amp;$A1441),0)))</f>
        <v/>
      </c>
      <c r="AE1441" s="8" t="str">
        <f>IF(A1441="","",IF(COUNTIF('2) Income'!$D$13:$D$32,"4th Wednesday")=0,0,IF(A1441=(A1441-DAY(A1441)+1+4*7-WEEKDAY(A1441-DAY(A1441)+8-4,1)),SUMIFS('2) Income'!$E$13:$E$32,'2) Income'!$D$13:$D$32,"4th Wednesday",'2) Income'!$F$13:$F$32,"&lt;="&amp;$A1441),0)))</f>
        <v/>
      </c>
      <c r="AF1441" s="8" t="str" cm="1">
        <f t="array" ref="AF1441">IF(A1441="","",IF(COUNTIF('2) Income'!$D$13:$D$32,"Every 4 Weeks")=0,0,SUMPRODUCT(--(IFERROR(MOD(A1441-'2) Income'!$F$13:$F$32,28),1)=0),--('2) Income'!$D$13:$D$32="Every 4 Weeks"),--('2) Income'!$F$13:$F$32&lt;=A1441),'2) Income'!$E$13:$E$32)))</f>
        <v/>
      </c>
      <c r="AG1441" s="8" t="str">
        <f>IF(A1441="","",IF(COUNTIF('2) Income'!$D$13:$D$32,"Monthly")=0,0,IF(B1441="N",SUMIFS('2) Income'!$E$13:$E$32,'2) Income'!$D$13:$D$32,"monthly",'2) Income'!$F$13:$F$32,"&lt;="&amp;$A1441,'2) Income'!$I$13:$I$32,DAY(A1441)),SUMIFS('2) Income'!$E$13:$E$32,'2) Income'!$D$13:$D$32,"monthly",'2) Income'!$F$13:$F$32,"&lt;="&amp;$A1441,'2) Income'!$I$13:$I$32,"&gt;="&amp;DAY(A1441)))))</f>
        <v/>
      </c>
      <c r="AH1441" s="8" t="str" cm="1">
        <f t="array" ref="AH1441">IF(A1441="","",IF(COUNTIF('2) Income'!$D$13:$D$32,"Yearly")=0,0,SUMPRODUCT(--('2) Income'!$D$13:$D$32="Yearly"),--('2) Income'!$F$13:$F$32&lt;=A1441),IF(B1441="N",--('2) Income'!$I$13:$I$32=DAY(A1441)),--('2) Income'!$I$13:$I$32&gt;=DAY(A1441))),--(IFERROR(MOD('2) Income'!$H$13:$H$32-MONTH(A1441)+12,12),1)=0),'2) Income'!$E$13:$E$32)))</f>
        <v/>
      </c>
      <c r="AI1441" s="8" t="str">
        <f>IF(A1441="","",IF(COUNTIF('2) Income'!$D$13:$D$32,"one-time")=0,0,SUMIFS('2) Income'!$E$13:$E$32,'2) Income'!$D$13:$D$32,"one-time",'2) Income'!$F$13:$F$32,"="&amp;$A1441)))</f>
        <v/>
      </c>
      <c r="AJ1441" s="9" t="str">
        <f t="shared" si="111"/>
        <v/>
      </c>
    </row>
    <row r="1442" spans="1:36">
      <c r="A1442" s="7" t="str">
        <f>IF(A1441="","",IF(A1441+1&lt;='1) Period'!$E$21,A1441+1,""))</f>
        <v/>
      </c>
      <c r="B1442" s="7" t="e">
        <f t="shared" si="112"/>
        <v>#VALUE!</v>
      </c>
      <c r="C1442" t="e">
        <f t="shared" si="113"/>
        <v>#VALUE!</v>
      </c>
      <c r="D1442" s="8" t="str">
        <f>IF(A1442="","",IF(TEXT(A1442,"dddd")='4) Happy Money'!$E$23,WAllowance,0))</f>
        <v/>
      </c>
      <c r="E1442" s="8" t="str">
        <f>IF(A1442="","",IF(B1442="N",SUMIF(TMonthly[Day of the Month],DAY(A1442),TMonthly[Amount]),SUMIF(TMonthly[Day of the Month],"&gt;="&amp;DAY(A1442),TMonthly[Amount])))</f>
        <v/>
      </c>
      <c r="F1442" s="8" t="str" cm="1">
        <f t="array" ref="F1442">IF(A1442="","",SUMPRODUCT(--(TYearly[Due Date]&lt;=A1442),IF(B1442="N",--(TYearly[Day]=DAY(A1442)),--(TYearly[Day]&gt;=DAY(A1442))),--(IFERROR(MOD(TYearly[Month]-MONTH(A1442)+12,12),1)=0),TYearly[Amount]))</f>
        <v/>
      </c>
      <c r="G1442" s="8" t="str">
        <f>IF(A1442="","",SUMIF(TOneTime[Due Date],A1442,TOneTime[Amount]))</f>
        <v/>
      </c>
      <c r="H1442" s="8" t="str" cm="1">
        <f t="array" ref="H1442">IF(A1442="","",IF(COUNTIF(TOther[Frequency],$H$1)=0,0,SUMPRODUCT(--(IFERROR(MOD(A1442-TOther[Start Date],7),1)=0),--(TOther[Frequency]=$H$1),--(TOther[Start Date]&lt;=A1442),--(TOther[End Date Calc]&gt;=A1442),TOther[Amount])))</f>
        <v/>
      </c>
      <c r="I1442" s="8" t="str" cm="1">
        <f t="array" ref="I1442">IF(A1442="","",IF(COUNTIF(TOther[Frequency],$I$1)=0,0,SUMPRODUCT(--(IFERROR(MOD(A1442-TOther[Start Date],14),1)=0),--(TOther[Frequency]=$I$1),--(TOther[Start Date]&lt;=A1442),--(TOther[End Date Calc]&gt;=A1442),TOther[Amount])))</f>
        <v/>
      </c>
      <c r="J1442" s="8" t="str">
        <f>IF(A1442="","",IF(COUNTIF(TOther[Frequency],$J$1)=0,0,IF(OR(DAY(A1442)=1,DAY(A1442)=15),SUMIFS(TOther[Amount],TOther[Frequency],$J$1,TOther[Start Date],"&lt;="&amp;$A1442,TOther[End Date Calc],"&gt;="&amp;A1442),0)))</f>
        <v/>
      </c>
      <c r="K1442" s="8" t="str">
        <f>IF(A1442="","",IF(COUNTIF(TOther[Frequency],$K$1)=0,0,IF(A1442=(A1442-DAY(A1442)+1+2*7-WEEKDAY(A1442-DAY(A1442)+8-4,1)),SUMIFS(TOther[Amount],TOther[Frequency],$K$1,TOther[Start Date],"&lt;="&amp;$A1442,TOther[End Date Calc],"&gt;="&amp;A1442),0)))</f>
        <v/>
      </c>
      <c r="L1442" s="8" t="str">
        <f>IF(A1442="","",IF(COUNTIF(TOther[Frequency],$L$1)=0,0,IF(A1442=(A1442-DAY(A1442)+1+3*7-WEEKDAY(A1442-DAY(A1442)+8-4,1)),SUMIFS(TOther[Amount],TOther[Frequency],$L$1,TOther[Start Date],"&lt;="&amp;$A1442,TOther[End Date Calc],"&gt;="&amp;A1442),0)))</f>
        <v/>
      </c>
      <c r="M1442" s="8" t="str">
        <f>IF(A1442="","",IF(COUNTIF(TOther[Frequency],$M$1)=0,0,IF(A1442=(A1442-DAY(A1442)+1+4*7-WEEKDAY(A1442-DAY(A1442)+8-4,1)),SUMIFS(TOther[Amount],TOther[Frequency],$M$1,TOther[Start Date],"&lt;="&amp;$A1442,TOther[End Date Calc],"&gt;="&amp;A1442),0)))</f>
        <v/>
      </c>
      <c r="N1442" s="8" t="str" cm="1">
        <f t="array" ref="N1442">IF(A1442="","",IF(COUNTIF(TOther[Frequency],$N$1)=0,0,SUMPRODUCT(--(IFERROR(MOD(A1442-TOther[Start Date],28),1)=0),--(TOther[Frequency]=$N$1),--(TOther[Start Date]&lt;=A1442),--(TOther[End Date Calc]&gt;=A1442),TOther[Amount])))</f>
        <v/>
      </c>
      <c r="O1442" s="8" t="str" cm="1">
        <f t="array" ref="O1442">IF(A1442="","",IF(COUNTIF(TOther[Frequency],$O$1)=0,0,SUMPRODUCT(--(IFERROR(MOD(A1442-TOther[Start Date],42),1)=0),--(TOther[Frequency]=$O$1),--(TOther[Start Date]&lt;=A1442),--(TOther[End Date Calc]&gt;=A1442),TOther[Amount])))</f>
        <v/>
      </c>
      <c r="P1442" s="8" t="str" cm="1">
        <f t="array" ref="P1442">IF(A1442="","",IF(COUNTIF(TOther[Frequency],$P$1)=0,0,SUMPRODUCT(--(IFERROR(MOD(A1442-TOther[Start Date],56),1)=0),--(TOther[Frequency]=$P$1),--(TOther[Start Date]&lt;=A1442),--(TOther[End Date Calc]&gt;=A1442),TOther[Amount])))</f>
        <v/>
      </c>
      <c r="Q1442" s="8" t="str">
        <f>IF(A1442="","",IF(COUNTIF(TOther[Frequency],$Q$1)=0,0,IF(B1442="N",SUMIFS(TOther[Amount],TOther[Frequency],$Q$1,TOther[Start Date],"&lt;="&amp;$A1442,TOther[End Date Calc],"&gt;="&amp;A1442,TOther[Start Day],DAY(A1442)),SUMIFS(TOther[Amount],TOther[Frequency],$Q$1,TOther[Start Date],"&lt;="&amp;$A1442,TOther[End Date Calc],"&gt;="&amp;A1442,TOther[Start Day],"&gt;="&amp;DAY(A1442)))))</f>
        <v/>
      </c>
      <c r="R1442" s="8" t="str" cm="1">
        <f t="array" ref="R1442">IF(A1442="","",IF(COUNTIF(TOther[Frequency],R$1)=0,0,SUMPRODUCT(--(TOther[Frequency]=R$1),--(TOther[Start Date]&lt;=A1442),--(TOther[End Date Calc]&gt;=A1442),IF(B1442="N",--(TOther[Start Day]=DAY(A1442)),--(TOther[Start Day]&gt;=DAY(A1442))),--(IFERROR(MOD(TOther[Start Month]-MONTH(A1442)+2,2),1)=0),TOther[Amount])))</f>
        <v/>
      </c>
      <c r="S1442" s="8" t="str" cm="1">
        <f t="array" ref="S1442">IF(A1442="","",IF(COUNTIF(TOther[Frequency],S$1)=0,0,SUMPRODUCT(--(TOther[Frequency]=S$1),--(TOther[Start Date]&lt;=A1442),--(TOther[End Date Calc]&gt;=A1442),IF(B1442="N",--(TOther[Start Day]=DAY(A1442)),--(TOther[Start Day]&gt;=DAY(A1442))),--(IFERROR(MOD(TOther[Start Month]-MONTH(A1442)+3,3),1)=0),TOther[Amount])))</f>
        <v/>
      </c>
      <c r="T1442" s="8" t="str" cm="1">
        <f t="array" ref="T1442">IF($A1442="","",IF(COUNTIF(TOther[Frequency],T$1)=0,0,SUMPRODUCT(--(TOther[Frequency]=T$1),--(TOther[Start Date]&lt;=$A1442),--(TOther[End Date Calc]&gt;=$A1442),IF($B1442="N",--(TOther[Start Day]=DAY($A1442)),--(TOther[Start Day]&gt;=DAY($A1442))),--(IFERROR(MOD(TOther[Start Month]-MONTH($A1442)+4,4),1)=0),TOther[Amount])))</f>
        <v/>
      </c>
      <c r="U1442" s="8" t="str" cm="1">
        <f t="array" ref="U1442">IF(A1442="","",IF(COUNTIF(TOther[Frequency],$U$1)=0,0,SUMPRODUCT(--(TOther[Frequency]=$U$1),--(TOther[Start Date]&lt;=A1442),--(TOther[End Date Calc]&gt;=A1442),IF(B1442="N",--(TOther[Start Day]=DAY(A1442)),--(TOther[Start Day]&gt;=DAY(A1442))),--(IFERROR(MOD(TOther[Start Month]-MONTH(A1442)+6,6),1)=0),TOther[Amount])))</f>
        <v/>
      </c>
      <c r="V1442" s="8" t="str" cm="1">
        <f t="array" ref="V1442">IF(A1442="","",IF(COUNTIF(TOther[Frequency],$V$1)=0,0,SUMPRODUCT(--(TOther[Frequency]=$V$1),--(TOther[Start Date]&lt;=A1442),--(TOther[End Date Calc]&gt;=A1442),IF(B1442="N",--(TOther[Start Day]=DAY(A1442)),--(TOther[Start Day]&gt;=DAY(A1442))),--(IFERROR(MOD(TOther[Start Month]-MONTH(A1442)+12,12),1)=0),TOther[Amount])))</f>
        <v/>
      </c>
      <c r="W1442" s="8" t="str">
        <f>IF(A1442="","",SUMIFS(TOther[Amount],TOther[Start Date],A1442,TOther[Frequency],$W$1))</f>
        <v/>
      </c>
      <c r="X1442" s="9" t="str">
        <f t="shared" si="110"/>
        <v/>
      </c>
      <c r="Y1442" s="9" t="str">
        <f t="shared" si="114"/>
        <v/>
      </c>
      <c r="Z1442" s="8" t="str" cm="1">
        <f t="array" ref="Z1442">IF(A1442="","",IF(COUNTIF('2) Income'!$D$13:$D$32,"Weekly")=0,0,SUMPRODUCT(--(IFERROR(MOD(A1442-'2) Income'!$F$13:$F$32,7),1)=0),--('2) Income'!$D$13:$D$32="Weekly"),--('2) Income'!$F$13:$F$32&lt;=A1442),'2) Income'!$E$13:$E$32)))</f>
        <v/>
      </c>
      <c r="AA1442" s="8" t="str" cm="1">
        <f t="array" ref="AA1442">IF(A1442="","",IF(COUNTIF('2) Income'!$D$13:$D$32,"Every Other Week")=0,0,SUMPRODUCT(--(IFERROR(MOD(A1442-'2) Income'!$F$13:$F$32,14),1)=0),--('2) Income'!$D$13:$D$32="Every Other Week"),--('2) Income'!$F$13:$F$32&lt;=A1442),'2) Income'!$E$13:$E$32)))</f>
        <v/>
      </c>
      <c r="AB1442" s="8" t="str">
        <f>IF(A1442="","",IF(COUNTIF('2) Income'!$D$13:$D$32,"1st and 15th")=0,0,IF(OR(DAY(A1442)=1,DAY(A1442)=15),SUMIFS('2) Income'!$E$13:$E$32,'2) Income'!$D$13:$D$32,"1st and 15th",'2) Income'!$F$13:$F$32,"&lt;="&amp;$A1442),0)))</f>
        <v/>
      </c>
      <c r="AC1442" s="8" t="str">
        <f>IF(A1442="","",IF(COUNTIF('2) Income'!$D$13:$D$32,"2nd Wednesday")=0,0,IF(A1442=(A1442-DAY(A1442)+1+2*7-WEEKDAY(A1442-DAY(A1442)+8-4,1)),SUMIFS('2) Income'!$E$13:$E$32,'2) Income'!$D$13:$D$32,"2nd Wednesday",'2) Income'!$F$13:$F$32,"&lt;="&amp;$A1442),0)))</f>
        <v/>
      </c>
      <c r="AD1442" s="8" t="str">
        <f>IF(A1442="","",IF(COUNTIF('2) Income'!$D$13:$D$32,"3rd Wednesday")=0,0,IF(A1442=(A1442-DAY(A1442)+1+3*7-WEEKDAY(A1442-DAY(A1442)+8-4,1)),SUMIFS('2) Income'!$E$13:$E$32,'2) Income'!$D$13:$D$32,"3rd Wednesday",'2) Income'!$F$13:$F$32,"&lt;="&amp;$A1442),0)))</f>
        <v/>
      </c>
      <c r="AE1442" s="8" t="str">
        <f>IF(A1442="","",IF(COUNTIF('2) Income'!$D$13:$D$32,"4th Wednesday")=0,0,IF(A1442=(A1442-DAY(A1442)+1+4*7-WEEKDAY(A1442-DAY(A1442)+8-4,1)),SUMIFS('2) Income'!$E$13:$E$32,'2) Income'!$D$13:$D$32,"4th Wednesday",'2) Income'!$F$13:$F$32,"&lt;="&amp;$A1442),0)))</f>
        <v/>
      </c>
      <c r="AF1442" s="8" t="str" cm="1">
        <f t="array" ref="AF1442">IF(A1442="","",IF(COUNTIF('2) Income'!$D$13:$D$32,"Every 4 Weeks")=0,0,SUMPRODUCT(--(IFERROR(MOD(A1442-'2) Income'!$F$13:$F$32,28),1)=0),--('2) Income'!$D$13:$D$32="Every 4 Weeks"),--('2) Income'!$F$13:$F$32&lt;=A1442),'2) Income'!$E$13:$E$32)))</f>
        <v/>
      </c>
      <c r="AG1442" s="8" t="str">
        <f>IF(A1442="","",IF(COUNTIF('2) Income'!$D$13:$D$32,"Monthly")=0,0,IF(B1442="N",SUMIFS('2) Income'!$E$13:$E$32,'2) Income'!$D$13:$D$32,"monthly",'2) Income'!$F$13:$F$32,"&lt;="&amp;$A1442,'2) Income'!$I$13:$I$32,DAY(A1442)),SUMIFS('2) Income'!$E$13:$E$32,'2) Income'!$D$13:$D$32,"monthly",'2) Income'!$F$13:$F$32,"&lt;="&amp;$A1442,'2) Income'!$I$13:$I$32,"&gt;="&amp;DAY(A1442)))))</f>
        <v/>
      </c>
      <c r="AH1442" s="8" t="str" cm="1">
        <f t="array" ref="AH1442">IF(A1442="","",IF(COUNTIF('2) Income'!$D$13:$D$32,"Yearly")=0,0,SUMPRODUCT(--('2) Income'!$D$13:$D$32="Yearly"),--('2) Income'!$F$13:$F$32&lt;=A1442),IF(B1442="N",--('2) Income'!$I$13:$I$32=DAY(A1442)),--('2) Income'!$I$13:$I$32&gt;=DAY(A1442))),--(IFERROR(MOD('2) Income'!$H$13:$H$32-MONTH(A1442)+12,12),1)=0),'2) Income'!$E$13:$E$32)))</f>
        <v/>
      </c>
      <c r="AI1442" s="8" t="str">
        <f>IF(A1442="","",IF(COUNTIF('2) Income'!$D$13:$D$32,"one-time")=0,0,SUMIFS('2) Income'!$E$13:$E$32,'2) Income'!$D$13:$D$32,"one-time",'2) Income'!$F$13:$F$32,"="&amp;$A1442)))</f>
        <v/>
      </c>
      <c r="AJ1442" s="9" t="str">
        <f t="shared" si="111"/>
        <v/>
      </c>
    </row>
    <row r="1443" spans="1:36">
      <c r="A1443" s="7" t="str">
        <f>IF(A1442="","",IF(A1442+1&lt;='1) Period'!$E$21,A1442+1,""))</f>
        <v/>
      </c>
      <c r="B1443" s="7" t="e">
        <f t="shared" si="112"/>
        <v>#VALUE!</v>
      </c>
      <c r="C1443" t="e">
        <f t="shared" si="113"/>
        <v>#VALUE!</v>
      </c>
      <c r="D1443" s="8" t="str">
        <f>IF(A1443="","",IF(TEXT(A1443,"dddd")='4) Happy Money'!$E$23,WAllowance,0))</f>
        <v/>
      </c>
      <c r="E1443" s="8" t="str">
        <f>IF(A1443="","",IF(B1443="N",SUMIF(TMonthly[Day of the Month],DAY(A1443),TMonthly[Amount]),SUMIF(TMonthly[Day of the Month],"&gt;="&amp;DAY(A1443),TMonthly[Amount])))</f>
        <v/>
      </c>
      <c r="F1443" s="8" t="str" cm="1">
        <f t="array" ref="F1443">IF(A1443="","",SUMPRODUCT(--(TYearly[Due Date]&lt;=A1443),IF(B1443="N",--(TYearly[Day]=DAY(A1443)),--(TYearly[Day]&gt;=DAY(A1443))),--(IFERROR(MOD(TYearly[Month]-MONTH(A1443)+12,12),1)=0),TYearly[Amount]))</f>
        <v/>
      </c>
      <c r="G1443" s="8" t="str">
        <f>IF(A1443="","",SUMIF(TOneTime[Due Date],A1443,TOneTime[Amount]))</f>
        <v/>
      </c>
      <c r="H1443" s="8" t="str" cm="1">
        <f t="array" ref="H1443">IF(A1443="","",IF(COUNTIF(TOther[Frequency],$H$1)=0,0,SUMPRODUCT(--(IFERROR(MOD(A1443-TOther[Start Date],7),1)=0),--(TOther[Frequency]=$H$1),--(TOther[Start Date]&lt;=A1443),--(TOther[End Date Calc]&gt;=A1443),TOther[Amount])))</f>
        <v/>
      </c>
      <c r="I1443" s="8" t="str" cm="1">
        <f t="array" ref="I1443">IF(A1443="","",IF(COUNTIF(TOther[Frequency],$I$1)=0,0,SUMPRODUCT(--(IFERROR(MOD(A1443-TOther[Start Date],14),1)=0),--(TOther[Frequency]=$I$1),--(TOther[Start Date]&lt;=A1443),--(TOther[End Date Calc]&gt;=A1443),TOther[Amount])))</f>
        <v/>
      </c>
      <c r="J1443" s="8" t="str">
        <f>IF(A1443="","",IF(COUNTIF(TOther[Frequency],$J$1)=0,0,IF(OR(DAY(A1443)=1,DAY(A1443)=15),SUMIFS(TOther[Amount],TOther[Frequency],$J$1,TOther[Start Date],"&lt;="&amp;$A1443,TOther[End Date Calc],"&gt;="&amp;A1443),0)))</f>
        <v/>
      </c>
      <c r="K1443" s="8" t="str">
        <f>IF(A1443="","",IF(COUNTIF(TOther[Frequency],$K$1)=0,0,IF(A1443=(A1443-DAY(A1443)+1+2*7-WEEKDAY(A1443-DAY(A1443)+8-4,1)),SUMIFS(TOther[Amount],TOther[Frequency],$K$1,TOther[Start Date],"&lt;="&amp;$A1443,TOther[End Date Calc],"&gt;="&amp;A1443),0)))</f>
        <v/>
      </c>
      <c r="L1443" s="8" t="str">
        <f>IF(A1443="","",IF(COUNTIF(TOther[Frequency],$L$1)=0,0,IF(A1443=(A1443-DAY(A1443)+1+3*7-WEEKDAY(A1443-DAY(A1443)+8-4,1)),SUMIFS(TOther[Amount],TOther[Frequency],$L$1,TOther[Start Date],"&lt;="&amp;$A1443,TOther[End Date Calc],"&gt;="&amp;A1443),0)))</f>
        <v/>
      </c>
      <c r="M1443" s="8" t="str">
        <f>IF(A1443="","",IF(COUNTIF(TOther[Frequency],$M$1)=0,0,IF(A1443=(A1443-DAY(A1443)+1+4*7-WEEKDAY(A1443-DAY(A1443)+8-4,1)),SUMIFS(TOther[Amount],TOther[Frequency],$M$1,TOther[Start Date],"&lt;="&amp;$A1443,TOther[End Date Calc],"&gt;="&amp;A1443),0)))</f>
        <v/>
      </c>
      <c r="N1443" s="8" t="str" cm="1">
        <f t="array" ref="N1443">IF(A1443="","",IF(COUNTIF(TOther[Frequency],$N$1)=0,0,SUMPRODUCT(--(IFERROR(MOD(A1443-TOther[Start Date],28),1)=0),--(TOther[Frequency]=$N$1),--(TOther[Start Date]&lt;=A1443),--(TOther[End Date Calc]&gt;=A1443),TOther[Amount])))</f>
        <v/>
      </c>
      <c r="O1443" s="8" t="str" cm="1">
        <f t="array" ref="O1443">IF(A1443="","",IF(COUNTIF(TOther[Frequency],$O$1)=0,0,SUMPRODUCT(--(IFERROR(MOD(A1443-TOther[Start Date],42),1)=0),--(TOther[Frequency]=$O$1),--(TOther[Start Date]&lt;=A1443),--(TOther[End Date Calc]&gt;=A1443),TOther[Amount])))</f>
        <v/>
      </c>
      <c r="P1443" s="8" t="str" cm="1">
        <f t="array" ref="P1443">IF(A1443="","",IF(COUNTIF(TOther[Frequency],$P$1)=0,0,SUMPRODUCT(--(IFERROR(MOD(A1443-TOther[Start Date],56),1)=0),--(TOther[Frequency]=$P$1),--(TOther[Start Date]&lt;=A1443),--(TOther[End Date Calc]&gt;=A1443),TOther[Amount])))</f>
        <v/>
      </c>
      <c r="Q1443" s="8" t="str">
        <f>IF(A1443="","",IF(COUNTIF(TOther[Frequency],$Q$1)=0,0,IF(B1443="N",SUMIFS(TOther[Amount],TOther[Frequency],$Q$1,TOther[Start Date],"&lt;="&amp;$A1443,TOther[End Date Calc],"&gt;="&amp;A1443,TOther[Start Day],DAY(A1443)),SUMIFS(TOther[Amount],TOther[Frequency],$Q$1,TOther[Start Date],"&lt;="&amp;$A1443,TOther[End Date Calc],"&gt;="&amp;A1443,TOther[Start Day],"&gt;="&amp;DAY(A1443)))))</f>
        <v/>
      </c>
      <c r="R1443" s="8" t="str" cm="1">
        <f t="array" ref="R1443">IF(A1443="","",IF(COUNTIF(TOther[Frequency],R$1)=0,0,SUMPRODUCT(--(TOther[Frequency]=R$1),--(TOther[Start Date]&lt;=A1443),--(TOther[End Date Calc]&gt;=A1443),IF(B1443="N",--(TOther[Start Day]=DAY(A1443)),--(TOther[Start Day]&gt;=DAY(A1443))),--(IFERROR(MOD(TOther[Start Month]-MONTH(A1443)+2,2),1)=0),TOther[Amount])))</f>
        <v/>
      </c>
      <c r="S1443" s="8" t="str" cm="1">
        <f t="array" ref="S1443">IF(A1443="","",IF(COUNTIF(TOther[Frequency],S$1)=0,0,SUMPRODUCT(--(TOther[Frequency]=S$1),--(TOther[Start Date]&lt;=A1443),--(TOther[End Date Calc]&gt;=A1443),IF(B1443="N",--(TOther[Start Day]=DAY(A1443)),--(TOther[Start Day]&gt;=DAY(A1443))),--(IFERROR(MOD(TOther[Start Month]-MONTH(A1443)+3,3),1)=0),TOther[Amount])))</f>
        <v/>
      </c>
      <c r="T1443" s="8" t="str" cm="1">
        <f t="array" ref="T1443">IF($A1443="","",IF(COUNTIF(TOther[Frequency],T$1)=0,0,SUMPRODUCT(--(TOther[Frequency]=T$1),--(TOther[Start Date]&lt;=$A1443),--(TOther[End Date Calc]&gt;=$A1443),IF($B1443="N",--(TOther[Start Day]=DAY($A1443)),--(TOther[Start Day]&gt;=DAY($A1443))),--(IFERROR(MOD(TOther[Start Month]-MONTH($A1443)+4,4),1)=0),TOther[Amount])))</f>
        <v/>
      </c>
      <c r="U1443" s="8" t="str" cm="1">
        <f t="array" ref="U1443">IF(A1443="","",IF(COUNTIF(TOther[Frequency],$U$1)=0,0,SUMPRODUCT(--(TOther[Frequency]=$U$1),--(TOther[Start Date]&lt;=A1443),--(TOther[End Date Calc]&gt;=A1443),IF(B1443="N",--(TOther[Start Day]=DAY(A1443)),--(TOther[Start Day]&gt;=DAY(A1443))),--(IFERROR(MOD(TOther[Start Month]-MONTH(A1443)+6,6),1)=0),TOther[Amount])))</f>
        <v/>
      </c>
      <c r="V1443" s="8" t="str" cm="1">
        <f t="array" ref="V1443">IF(A1443="","",IF(COUNTIF(TOther[Frequency],$V$1)=0,0,SUMPRODUCT(--(TOther[Frequency]=$V$1),--(TOther[Start Date]&lt;=A1443),--(TOther[End Date Calc]&gt;=A1443),IF(B1443="N",--(TOther[Start Day]=DAY(A1443)),--(TOther[Start Day]&gt;=DAY(A1443))),--(IFERROR(MOD(TOther[Start Month]-MONTH(A1443)+12,12),1)=0),TOther[Amount])))</f>
        <v/>
      </c>
      <c r="W1443" s="8" t="str">
        <f>IF(A1443="","",SUMIFS(TOther[Amount],TOther[Start Date],A1443,TOther[Frequency],$W$1))</f>
        <v/>
      </c>
      <c r="X1443" s="9" t="str">
        <f t="shared" si="110"/>
        <v/>
      </c>
      <c r="Y1443" s="9" t="str">
        <f t="shared" si="114"/>
        <v/>
      </c>
      <c r="Z1443" s="8" t="str" cm="1">
        <f t="array" ref="Z1443">IF(A1443="","",IF(COUNTIF('2) Income'!$D$13:$D$32,"Weekly")=0,0,SUMPRODUCT(--(IFERROR(MOD(A1443-'2) Income'!$F$13:$F$32,7),1)=0),--('2) Income'!$D$13:$D$32="Weekly"),--('2) Income'!$F$13:$F$32&lt;=A1443),'2) Income'!$E$13:$E$32)))</f>
        <v/>
      </c>
      <c r="AA1443" s="8" t="str" cm="1">
        <f t="array" ref="AA1443">IF(A1443="","",IF(COUNTIF('2) Income'!$D$13:$D$32,"Every Other Week")=0,0,SUMPRODUCT(--(IFERROR(MOD(A1443-'2) Income'!$F$13:$F$32,14),1)=0),--('2) Income'!$D$13:$D$32="Every Other Week"),--('2) Income'!$F$13:$F$32&lt;=A1443),'2) Income'!$E$13:$E$32)))</f>
        <v/>
      </c>
      <c r="AB1443" s="8" t="str">
        <f>IF(A1443="","",IF(COUNTIF('2) Income'!$D$13:$D$32,"1st and 15th")=0,0,IF(OR(DAY(A1443)=1,DAY(A1443)=15),SUMIFS('2) Income'!$E$13:$E$32,'2) Income'!$D$13:$D$32,"1st and 15th",'2) Income'!$F$13:$F$32,"&lt;="&amp;$A1443),0)))</f>
        <v/>
      </c>
      <c r="AC1443" s="8" t="str">
        <f>IF(A1443="","",IF(COUNTIF('2) Income'!$D$13:$D$32,"2nd Wednesday")=0,0,IF(A1443=(A1443-DAY(A1443)+1+2*7-WEEKDAY(A1443-DAY(A1443)+8-4,1)),SUMIFS('2) Income'!$E$13:$E$32,'2) Income'!$D$13:$D$32,"2nd Wednesday",'2) Income'!$F$13:$F$32,"&lt;="&amp;$A1443),0)))</f>
        <v/>
      </c>
      <c r="AD1443" s="8" t="str">
        <f>IF(A1443="","",IF(COUNTIF('2) Income'!$D$13:$D$32,"3rd Wednesday")=0,0,IF(A1443=(A1443-DAY(A1443)+1+3*7-WEEKDAY(A1443-DAY(A1443)+8-4,1)),SUMIFS('2) Income'!$E$13:$E$32,'2) Income'!$D$13:$D$32,"3rd Wednesday",'2) Income'!$F$13:$F$32,"&lt;="&amp;$A1443),0)))</f>
        <v/>
      </c>
      <c r="AE1443" s="8" t="str">
        <f>IF(A1443="","",IF(COUNTIF('2) Income'!$D$13:$D$32,"4th Wednesday")=0,0,IF(A1443=(A1443-DAY(A1443)+1+4*7-WEEKDAY(A1443-DAY(A1443)+8-4,1)),SUMIFS('2) Income'!$E$13:$E$32,'2) Income'!$D$13:$D$32,"4th Wednesday",'2) Income'!$F$13:$F$32,"&lt;="&amp;$A1443),0)))</f>
        <v/>
      </c>
      <c r="AF1443" s="8" t="str" cm="1">
        <f t="array" ref="AF1443">IF(A1443="","",IF(COUNTIF('2) Income'!$D$13:$D$32,"Every 4 Weeks")=0,0,SUMPRODUCT(--(IFERROR(MOD(A1443-'2) Income'!$F$13:$F$32,28),1)=0),--('2) Income'!$D$13:$D$32="Every 4 Weeks"),--('2) Income'!$F$13:$F$32&lt;=A1443),'2) Income'!$E$13:$E$32)))</f>
        <v/>
      </c>
      <c r="AG1443" s="8" t="str">
        <f>IF(A1443="","",IF(COUNTIF('2) Income'!$D$13:$D$32,"Monthly")=0,0,IF(B1443="N",SUMIFS('2) Income'!$E$13:$E$32,'2) Income'!$D$13:$D$32,"monthly",'2) Income'!$F$13:$F$32,"&lt;="&amp;$A1443,'2) Income'!$I$13:$I$32,DAY(A1443)),SUMIFS('2) Income'!$E$13:$E$32,'2) Income'!$D$13:$D$32,"monthly",'2) Income'!$F$13:$F$32,"&lt;="&amp;$A1443,'2) Income'!$I$13:$I$32,"&gt;="&amp;DAY(A1443)))))</f>
        <v/>
      </c>
      <c r="AH1443" s="8" t="str" cm="1">
        <f t="array" ref="AH1443">IF(A1443="","",IF(COUNTIF('2) Income'!$D$13:$D$32,"Yearly")=0,0,SUMPRODUCT(--('2) Income'!$D$13:$D$32="Yearly"),--('2) Income'!$F$13:$F$32&lt;=A1443),IF(B1443="N",--('2) Income'!$I$13:$I$32=DAY(A1443)),--('2) Income'!$I$13:$I$32&gt;=DAY(A1443))),--(IFERROR(MOD('2) Income'!$H$13:$H$32-MONTH(A1443)+12,12),1)=0),'2) Income'!$E$13:$E$32)))</f>
        <v/>
      </c>
      <c r="AI1443" s="8" t="str">
        <f>IF(A1443="","",IF(COUNTIF('2) Income'!$D$13:$D$32,"one-time")=0,0,SUMIFS('2) Income'!$E$13:$E$32,'2) Income'!$D$13:$D$32,"one-time",'2) Income'!$F$13:$F$32,"="&amp;$A1443)))</f>
        <v/>
      </c>
      <c r="AJ1443" s="9" t="str">
        <f t="shared" si="111"/>
        <v/>
      </c>
    </row>
    <row r="1444" spans="1:36">
      <c r="A1444" s="7" t="str">
        <f>IF(A1443="","",IF(A1443+1&lt;='1) Period'!$E$21,A1443+1,""))</f>
        <v/>
      </c>
      <c r="B1444" s="7" t="e">
        <f t="shared" si="112"/>
        <v>#VALUE!</v>
      </c>
      <c r="C1444" t="e">
        <f t="shared" si="113"/>
        <v>#VALUE!</v>
      </c>
      <c r="D1444" s="8" t="str">
        <f>IF(A1444="","",IF(TEXT(A1444,"dddd")='4) Happy Money'!$E$23,WAllowance,0))</f>
        <v/>
      </c>
      <c r="E1444" s="8" t="str">
        <f>IF(A1444="","",IF(B1444="N",SUMIF(TMonthly[Day of the Month],DAY(A1444),TMonthly[Amount]),SUMIF(TMonthly[Day of the Month],"&gt;="&amp;DAY(A1444),TMonthly[Amount])))</f>
        <v/>
      </c>
      <c r="F1444" s="8" t="str" cm="1">
        <f t="array" ref="F1444">IF(A1444="","",SUMPRODUCT(--(TYearly[Due Date]&lt;=A1444),IF(B1444="N",--(TYearly[Day]=DAY(A1444)),--(TYearly[Day]&gt;=DAY(A1444))),--(IFERROR(MOD(TYearly[Month]-MONTH(A1444)+12,12),1)=0),TYearly[Amount]))</f>
        <v/>
      </c>
      <c r="G1444" s="8" t="str">
        <f>IF(A1444="","",SUMIF(TOneTime[Due Date],A1444,TOneTime[Amount]))</f>
        <v/>
      </c>
      <c r="H1444" s="8" t="str" cm="1">
        <f t="array" ref="H1444">IF(A1444="","",IF(COUNTIF(TOther[Frequency],$H$1)=0,0,SUMPRODUCT(--(IFERROR(MOD(A1444-TOther[Start Date],7),1)=0),--(TOther[Frequency]=$H$1),--(TOther[Start Date]&lt;=A1444),--(TOther[End Date Calc]&gt;=A1444),TOther[Amount])))</f>
        <v/>
      </c>
      <c r="I1444" s="8" t="str" cm="1">
        <f t="array" ref="I1444">IF(A1444="","",IF(COUNTIF(TOther[Frequency],$I$1)=0,0,SUMPRODUCT(--(IFERROR(MOD(A1444-TOther[Start Date],14),1)=0),--(TOther[Frequency]=$I$1),--(TOther[Start Date]&lt;=A1444),--(TOther[End Date Calc]&gt;=A1444),TOther[Amount])))</f>
        <v/>
      </c>
      <c r="J1444" s="8" t="str">
        <f>IF(A1444="","",IF(COUNTIF(TOther[Frequency],$J$1)=0,0,IF(OR(DAY(A1444)=1,DAY(A1444)=15),SUMIFS(TOther[Amount],TOther[Frequency],$J$1,TOther[Start Date],"&lt;="&amp;$A1444,TOther[End Date Calc],"&gt;="&amp;A1444),0)))</f>
        <v/>
      </c>
      <c r="K1444" s="8" t="str">
        <f>IF(A1444="","",IF(COUNTIF(TOther[Frequency],$K$1)=0,0,IF(A1444=(A1444-DAY(A1444)+1+2*7-WEEKDAY(A1444-DAY(A1444)+8-4,1)),SUMIFS(TOther[Amount],TOther[Frequency],$K$1,TOther[Start Date],"&lt;="&amp;$A1444,TOther[End Date Calc],"&gt;="&amp;A1444),0)))</f>
        <v/>
      </c>
      <c r="L1444" s="8" t="str">
        <f>IF(A1444="","",IF(COUNTIF(TOther[Frequency],$L$1)=0,0,IF(A1444=(A1444-DAY(A1444)+1+3*7-WEEKDAY(A1444-DAY(A1444)+8-4,1)),SUMIFS(TOther[Amount],TOther[Frequency],$L$1,TOther[Start Date],"&lt;="&amp;$A1444,TOther[End Date Calc],"&gt;="&amp;A1444),0)))</f>
        <v/>
      </c>
      <c r="M1444" s="8" t="str">
        <f>IF(A1444="","",IF(COUNTIF(TOther[Frequency],$M$1)=0,0,IF(A1444=(A1444-DAY(A1444)+1+4*7-WEEKDAY(A1444-DAY(A1444)+8-4,1)),SUMIFS(TOther[Amount],TOther[Frequency],$M$1,TOther[Start Date],"&lt;="&amp;$A1444,TOther[End Date Calc],"&gt;="&amp;A1444),0)))</f>
        <v/>
      </c>
      <c r="N1444" s="8" t="str" cm="1">
        <f t="array" ref="N1444">IF(A1444="","",IF(COUNTIF(TOther[Frequency],$N$1)=0,0,SUMPRODUCT(--(IFERROR(MOD(A1444-TOther[Start Date],28),1)=0),--(TOther[Frequency]=$N$1),--(TOther[Start Date]&lt;=A1444),--(TOther[End Date Calc]&gt;=A1444),TOther[Amount])))</f>
        <v/>
      </c>
      <c r="O1444" s="8" t="str" cm="1">
        <f t="array" ref="O1444">IF(A1444="","",IF(COUNTIF(TOther[Frequency],$O$1)=0,0,SUMPRODUCT(--(IFERROR(MOD(A1444-TOther[Start Date],42),1)=0),--(TOther[Frequency]=$O$1),--(TOther[Start Date]&lt;=A1444),--(TOther[End Date Calc]&gt;=A1444),TOther[Amount])))</f>
        <v/>
      </c>
      <c r="P1444" s="8" t="str" cm="1">
        <f t="array" ref="P1444">IF(A1444="","",IF(COUNTIF(TOther[Frequency],$P$1)=0,0,SUMPRODUCT(--(IFERROR(MOD(A1444-TOther[Start Date],56),1)=0),--(TOther[Frequency]=$P$1),--(TOther[Start Date]&lt;=A1444),--(TOther[End Date Calc]&gt;=A1444),TOther[Amount])))</f>
        <v/>
      </c>
      <c r="Q1444" s="8" t="str">
        <f>IF(A1444="","",IF(COUNTIF(TOther[Frequency],$Q$1)=0,0,IF(B1444="N",SUMIFS(TOther[Amount],TOther[Frequency],$Q$1,TOther[Start Date],"&lt;="&amp;$A1444,TOther[End Date Calc],"&gt;="&amp;A1444,TOther[Start Day],DAY(A1444)),SUMIFS(TOther[Amount],TOther[Frequency],$Q$1,TOther[Start Date],"&lt;="&amp;$A1444,TOther[End Date Calc],"&gt;="&amp;A1444,TOther[Start Day],"&gt;="&amp;DAY(A1444)))))</f>
        <v/>
      </c>
      <c r="R1444" s="8" t="str" cm="1">
        <f t="array" ref="R1444">IF(A1444="","",IF(COUNTIF(TOther[Frequency],R$1)=0,0,SUMPRODUCT(--(TOther[Frequency]=R$1),--(TOther[Start Date]&lt;=A1444),--(TOther[End Date Calc]&gt;=A1444),IF(B1444="N",--(TOther[Start Day]=DAY(A1444)),--(TOther[Start Day]&gt;=DAY(A1444))),--(IFERROR(MOD(TOther[Start Month]-MONTH(A1444)+2,2),1)=0),TOther[Amount])))</f>
        <v/>
      </c>
      <c r="S1444" s="8" t="str" cm="1">
        <f t="array" ref="S1444">IF(A1444="","",IF(COUNTIF(TOther[Frequency],S$1)=0,0,SUMPRODUCT(--(TOther[Frequency]=S$1),--(TOther[Start Date]&lt;=A1444),--(TOther[End Date Calc]&gt;=A1444),IF(B1444="N",--(TOther[Start Day]=DAY(A1444)),--(TOther[Start Day]&gt;=DAY(A1444))),--(IFERROR(MOD(TOther[Start Month]-MONTH(A1444)+3,3),1)=0),TOther[Amount])))</f>
        <v/>
      </c>
      <c r="T1444" s="8" t="str" cm="1">
        <f t="array" ref="T1444">IF($A1444="","",IF(COUNTIF(TOther[Frequency],T$1)=0,0,SUMPRODUCT(--(TOther[Frequency]=T$1),--(TOther[Start Date]&lt;=$A1444),--(TOther[End Date Calc]&gt;=$A1444),IF($B1444="N",--(TOther[Start Day]=DAY($A1444)),--(TOther[Start Day]&gt;=DAY($A1444))),--(IFERROR(MOD(TOther[Start Month]-MONTH($A1444)+4,4),1)=0),TOther[Amount])))</f>
        <v/>
      </c>
      <c r="U1444" s="8" t="str" cm="1">
        <f t="array" ref="U1444">IF(A1444="","",IF(COUNTIF(TOther[Frequency],$U$1)=0,0,SUMPRODUCT(--(TOther[Frequency]=$U$1),--(TOther[Start Date]&lt;=A1444),--(TOther[End Date Calc]&gt;=A1444),IF(B1444="N",--(TOther[Start Day]=DAY(A1444)),--(TOther[Start Day]&gt;=DAY(A1444))),--(IFERROR(MOD(TOther[Start Month]-MONTH(A1444)+6,6),1)=0),TOther[Amount])))</f>
        <v/>
      </c>
      <c r="V1444" s="8" t="str" cm="1">
        <f t="array" ref="V1444">IF(A1444="","",IF(COUNTIF(TOther[Frequency],$V$1)=0,0,SUMPRODUCT(--(TOther[Frequency]=$V$1),--(TOther[Start Date]&lt;=A1444),--(TOther[End Date Calc]&gt;=A1444),IF(B1444="N",--(TOther[Start Day]=DAY(A1444)),--(TOther[Start Day]&gt;=DAY(A1444))),--(IFERROR(MOD(TOther[Start Month]-MONTH(A1444)+12,12),1)=0),TOther[Amount])))</f>
        <v/>
      </c>
      <c r="W1444" s="8" t="str">
        <f>IF(A1444="","",SUMIFS(TOther[Amount],TOther[Start Date],A1444,TOther[Frequency],$W$1))</f>
        <v/>
      </c>
      <c r="X1444" s="9" t="str">
        <f t="shared" si="110"/>
        <v/>
      </c>
      <c r="Y1444" s="9" t="str">
        <f t="shared" si="114"/>
        <v/>
      </c>
      <c r="Z1444" s="8" t="str" cm="1">
        <f t="array" ref="Z1444">IF(A1444="","",IF(COUNTIF('2) Income'!$D$13:$D$32,"Weekly")=0,0,SUMPRODUCT(--(IFERROR(MOD(A1444-'2) Income'!$F$13:$F$32,7),1)=0),--('2) Income'!$D$13:$D$32="Weekly"),--('2) Income'!$F$13:$F$32&lt;=A1444),'2) Income'!$E$13:$E$32)))</f>
        <v/>
      </c>
      <c r="AA1444" s="8" t="str" cm="1">
        <f t="array" ref="AA1444">IF(A1444="","",IF(COUNTIF('2) Income'!$D$13:$D$32,"Every Other Week")=0,0,SUMPRODUCT(--(IFERROR(MOD(A1444-'2) Income'!$F$13:$F$32,14),1)=0),--('2) Income'!$D$13:$D$32="Every Other Week"),--('2) Income'!$F$13:$F$32&lt;=A1444),'2) Income'!$E$13:$E$32)))</f>
        <v/>
      </c>
      <c r="AB1444" s="8" t="str">
        <f>IF(A1444="","",IF(COUNTIF('2) Income'!$D$13:$D$32,"1st and 15th")=0,0,IF(OR(DAY(A1444)=1,DAY(A1444)=15),SUMIFS('2) Income'!$E$13:$E$32,'2) Income'!$D$13:$D$32,"1st and 15th",'2) Income'!$F$13:$F$32,"&lt;="&amp;$A1444),0)))</f>
        <v/>
      </c>
      <c r="AC1444" s="8" t="str">
        <f>IF(A1444="","",IF(COUNTIF('2) Income'!$D$13:$D$32,"2nd Wednesday")=0,0,IF(A1444=(A1444-DAY(A1444)+1+2*7-WEEKDAY(A1444-DAY(A1444)+8-4,1)),SUMIFS('2) Income'!$E$13:$E$32,'2) Income'!$D$13:$D$32,"2nd Wednesday",'2) Income'!$F$13:$F$32,"&lt;="&amp;$A1444),0)))</f>
        <v/>
      </c>
      <c r="AD1444" s="8" t="str">
        <f>IF(A1444="","",IF(COUNTIF('2) Income'!$D$13:$D$32,"3rd Wednesday")=0,0,IF(A1444=(A1444-DAY(A1444)+1+3*7-WEEKDAY(A1444-DAY(A1444)+8-4,1)),SUMIFS('2) Income'!$E$13:$E$32,'2) Income'!$D$13:$D$32,"3rd Wednesday",'2) Income'!$F$13:$F$32,"&lt;="&amp;$A1444),0)))</f>
        <v/>
      </c>
      <c r="AE1444" s="8" t="str">
        <f>IF(A1444="","",IF(COUNTIF('2) Income'!$D$13:$D$32,"4th Wednesday")=0,0,IF(A1444=(A1444-DAY(A1444)+1+4*7-WEEKDAY(A1444-DAY(A1444)+8-4,1)),SUMIFS('2) Income'!$E$13:$E$32,'2) Income'!$D$13:$D$32,"4th Wednesday",'2) Income'!$F$13:$F$32,"&lt;="&amp;$A1444),0)))</f>
        <v/>
      </c>
      <c r="AF1444" s="8" t="str" cm="1">
        <f t="array" ref="AF1444">IF(A1444="","",IF(COUNTIF('2) Income'!$D$13:$D$32,"Every 4 Weeks")=0,0,SUMPRODUCT(--(IFERROR(MOD(A1444-'2) Income'!$F$13:$F$32,28),1)=0),--('2) Income'!$D$13:$D$32="Every 4 Weeks"),--('2) Income'!$F$13:$F$32&lt;=A1444),'2) Income'!$E$13:$E$32)))</f>
        <v/>
      </c>
      <c r="AG1444" s="8" t="str">
        <f>IF(A1444="","",IF(COUNTIF('2) Income'!$D$13:$D$32,"Monthly")=0,0,IF(B1444="N",SUMIFS('2) Income'!$E$13:$E$32,'2) Income'!$D$13:$D$32,"monthly",'2) Income'!$F$13:$F$32,"&lt;="&amp;$A1444,'2) Income'!$I$13:$I$32,DAY(A1444)),SUMIFS('2) Income'!$E$13:$E$32,'2) Income'!$D$13:$D$32,"monthly",'2) Income'!$F$13:$F$32,"&lt;="&amp;$A1444,'2) Income'!$I$13:$I$32,"&gt;="&amp;DAY(A1444)))))</f>
        <v/>
      </c>
      <c r="AH1444" s="8" t="str" cm="1">
        <f t="array" ref="AH1444">IF(A1444="","",IF(COUNTIF('2) Income'!$D$13:$D$32,"Yearly")=0,0,SUMPRODUCT(--('2) Income'!$D$13:$D$32="Yearly"),--('2) Income'!$F$13:$F$32&lt;=A1444),IF(B1444="N",--('2) Income'!$I$13:$I$32=DAY(A1444)),--('2) Income'!$I$13:$I$32&gt;=DAY(A1444))),--(IFERROR(MOD('2) Income'!$H$13:$H$32-MONTH(A1444)+12,12),1)=0),'2) Income'!$E$13:$E$32)))</f>
        <v/>
      </c>
      <c r="AI1444" s="8" t="str">
        <f>IF(A1444="","",IF(COUNTIF('2) Income'!$D$13:$D$32,"one-time")=0,0,SUMIFS('2) Income'!$E$13:$E$32,'2) Income'!$D$13:$D$32,"one-time",'2) Income'!$F$13:$F$32,"="&amp;$A1444)))</f>
        <v/>
      </c>
      <c r="AJ1444" s="9" t="str">
        <f t="shared" si="111"/>
        <v/>
      </c>
    </row>
    <row r="1445" spans="1:36">
      <c r="A1445" s="7" t="str">
        <f>IF(A1444="","",IF(A1444+1&lt;='1) Period'!$E$21,A1444+1,""))</f>
        <v/>
      </c>
      <c r="B1445" s="7" t="e">
        <f t="shared" si="112"/>
        <v>#VALUE!</v>
      </c>
      <c r="C1445" t="e">
        <f t="shared" si="113"/>
        <v>#VALUE!</v>
      </c>
      <c r="D1445" s="8" t="str">
        <f>IF(A1445="","",IF(TEXT(A1445,"dddd")='4) Happy Money'!$E$23,WAllowance,0))</f>
        <v/>
      </c>
      <c r="E1445" s="8" t="str">
        <f>IF(A1445="","",IF(B1445="N",SUMIF(TMonthly[Day of the Month],DAY(A1445),TMonthly[Amount]),SUMIF(TMonthly[Day of the Month],"&gt;="&amp;DAY(A1445),TMonthly[Amount])))</f>
        <v/>
      </c>
      <c r="F1445" s="8" t="str" cm="1">
        <f t="array" ref="F1445">IF(A1445="","",SUMPRODUCT(--(TYearly[Due Date]&lt;=A1445),IF(B1445="N",--(TYearly[Day]=DAY(A1445)),--(TYearly[Day]&gt;=DAY(A1445))),--(IFERROR(MOD(TYearly[Month]-MONTH(A1445)+12,12),1)=0),TYearly[Amount]))</f>
        <v/>
      </c>
      <c r="G1445" s="8" t="str">
        <f>IF(A1445="","",SUMIF(TOneTime[Due Date],A1445,TOneTime[Amount]))</f>
        <v/>
      </c>
      <c r="H1445" s="8" t="str" cm="1">
        <f t="array" ref="H1445">IF(A1445="","",IF(COUNTIF(TOther[Frequency],$H$1)=0,0,SUMPRODUCT(--(IFERROR(MOD(A1445-TOther[Start Date],7),1)=0),--(TOther[Frequency]=$H$1),--(TOther[Start Date]&lt;=A1445),--(TOther[End Date Calc]&gt;=A1445),TOther[Amount])))</f>
        <v/>
      </c>
      <c r="I1445" s="8" t="str" cm="1">
        <f t="array" ref="I1445">IF(A1445="","",IF(COUNTIF(TOther[Frequency],$I$1)=0,0,SUMPRODUCT(--(IFERROR(MOD(A1445-TOther[Start Date],14),1)=0),--(TOther[Frequency]=$I$1),--(TOther[Start Date]&lt;=A1445),--(TOther[End Date Calc]&gt;=A1445),TOther[Amount])))</f>
        <v/>
      </c>
      <c r="J1445" s="8" t="str">
        <f>IF(A1445="","",IF(COUNTIF(TOther[Frequency],$J$1)=0,0,IF(OR(DAY(A1445)=1,DAY(A1445)=15),SUMIFS(TOther[Amount],TOther[Frequency],$J$1,TOther[Start Date],"&lt;="&amp;$A1445,TOther[End Date Calc],"&gt;="&amp;A1445),0)))</f>
        <v/>
      </c>
      <c r="K1445" s="8" t="str">
        <f>IF(A1445="","",IF(COUNTIF(TOther[Frequency],$K$1)=0,0,IF(A1445=(A1445-DAY(A1445)+1+2*7-WEEKDAY(A1445-DAY(A1445)+8-4,1)),SUMIFS(TOther[Amount],TOther[Frequency],$K$1,TOther[Start Date],"&lt;="&amp;$A1445,TOther[End Date Calc],"&gt;="&amp;A1445),0)))</f>
        <v/>
      </c>
      <c r="L1445" s="8" t="str">
        <f>IF(A1445="","",IF(COUNTIF(TOther[Frequency],$L$1)=0,0,IF(A1445=(A1445-DAY(A1445)+1+3*7-WEEKDAY(A1445-DAY(A1445)+8-4,1)),SUMIFS(TOther[Amount],TOther[Frequency],$L$1,TOther[Start Date],"&lt;="&amp;$A1445,TOther[End Date Calc],"&gt;="&amp;A1445),0)))</f>
        <v/>
      </c>
      <c r="M1445" s="8" t="str">
        <f>IF(A1445="","",IF(COUNTIF(TOther[Frequency],$M$1)=0,0,IF(A1445=(A1445-DAY(A1445)+1+4*7-WEEKDAY(A1445-DAY(A1445)+8-4,1)),SUMIFS(TOther[Amount],TOther[Frequency],$M$1,TOther[Start Date],"&lt;="&amp;$A1445,TOther[End Date Calc],"&gt;="&amp;A1445),0)))</f>
        <v/>
      </c>
      <c r="N1445" s="8" t="str" cm="1">
        <f t="array" ref="N1445">IF(A1445="","",IF(COUNTIF(TOther[Frequency],$N$1)=0,0,SUMPRODUCT(--(IFERROR(MOD(A1445-TOther[Start Date],28),1)=0),--(TOther[Frequency]=$N$1),--(TOther[Start Date]&lt;=A1445),--(TOther[End Date Calc]&gt;=A1445),TOther[Amount])))</f>
        <v/>
      </c>
      <c r="O1445" s="8" t="str" cm="1">
        <f t="array" ref="O1445">IF(A1445="","",IF(COUNTIF(TOther[Frequency],$O$1)=0,0,SUMPRODUCT(--(IFERROR(MOD(A1445-TOther[Start Date],42),1)=0),--(TOther[Frequency]=$O$1),--(TOther[Start Date]&lt;=A1445),--(TOther[End Date Calc]&gt;=A1445),TOther[Amount])))</f>
        <v/>
      </c>
      <c r="P1445" s="8" t="str" cm="1">
        <f t="array" ref="P1445">IF(A1445="","",IF(COUNTIF(TOther[Frequency],$P$1)=0,0,SUMPRODUCT(--(IFERROR(MOD(A1445-TOther[Start Date],56),1)=0),--(TOther[Frequency]=$P$1),--(TOther[Start Date]&lt;=A1445),--(TOther[End Date Calc]&gt;=A1445),TOther[Amount])))</f>
        <v/>
      </c>
      <c r="Q1445" s="8" t="str">
        <f>IF(A1445="","",IF(COUNTIF(TOther[Frequency],$Q$1)=0,0,IF(B1445="N",SUMIFS(TOther[Amount],TOther[Frequency],$Q$1,TOther[Start Date],"&lt;="&amp;$A1445,TOther[End Date Calc],"&gt;="&amp;A1445,TOther[Start Day],DAY(A1445)),SUMIFS(TOther[Amount],TOther[Frequency],$Q$1,TOther[Start Date],"&lt;="&amp;$A1445,TOther[End Date Calc],"&gt;="&amp;A1445,TOther[Start Day],"&gt;="&amp;DAY(A1445)))))</f>
        <v/>
      </c>
      <c r="R1445" s="8" t="str" cm="1">
        <f t="array" ref="R1445">IF(A1445="","",IF(COUNTIF(TOther[Frequency],R$1)=0,0,SUMPRODUCT(--(TOther[Frequency]=R$1),--(TOther[Start Date]&lt;=A1445),--(TOther[End Date Calc]&gt;=A1445),IF(B1445="N",--(TOther[Start Day]=DAY(A1445)),--(TOther[Start Day]&gt;=DAY(A1445))),--(IFERROR(MOD(TOther[Start Month]-MONTH(A1445)+2,2),1)=0),TOther[Amount])))</f>
        <v/>
      </c>
      <c r="S1445" s="8" t="str" cm="1">
        <f t="array" ref="S1445">IF(A1445="","",IF(COUNTIF(TOther[Frequency],S$1)=0,0,SUMPRODUCT(--(TOther[Frequency]=S$1),--(TOther[Start Date]&lt;=A1445),--(TOther[End Date Calc]&gt;=A1445),IF(B1445="N",--(TOther[Start Day]=DAY(A1445)),--(TOther[Start Day]&gt;=DAY(A1445))),--(IFERROR(MOD(TOther[Start Month]-MONTH(A1445)+3,3),1)=0),TOther[Amount])))</f>
        <v/>
      </c>
      <c r="T1445" s="8" t="str" cm="1">
        <f t="array" ref="T1445">IF($A1445="","",IF(COUNTIF(TOther[Frequency],T$1)=0,0,SUMPRODUCT(--(TOther[Frequency]=T$1),--(TOther[Start Date]&lt;=$A1445),--(TOther[End Date Calc]&gt;=$A1445),IF($B1445="N",--(TOther[Start Day]=DAY($A1445)),--(TOther[Start Day]&gt;=DAY($A1445))),--(IFERROR(MOD(TOther[Start Month]-MONTH($A1445)+4,4),1)=0),TOther[Amount])))</f>
        <v/>
      </c>
      <c r="U1445" s="8" t="str" cm="1">
        <f t="array" ref="U1445">IF(A1445="","",IF(COUNTIF(TOther[Frequency],$U$1)=0,0,SUMPRODUCT(--(TOther[Frequency]=$U$1),--(TOther[Start Date]&lt;=A1445),--(TOther[End Date Calc]&gt;=A1445),IF(B1445="N",--(TOther[Start Day]=DAY(A1445)),--(TOther[Start Day]&gt;=DAY(A1445))),--(IFERROR(MOD(TOther[Start Month]-MONTH(A1445)+6,6),1)=0),TOther[Amount])))</f>
        <v/>
      </c>
      <c r="V1445" s="8" t="str" cm="1">
        <f t="array" ref="V1445">IF(A1445="","",IF(COUNTIF(TOther[Frequency],$V$1)=0,0,SUMPRODUCT(--(TOther[Frequency]=$V$1),--(TOther[Start Date]&lt;=A1445),--(TOther[End Date Calc]&gt;=A1445),IF(B1445="N",--(TOther[Start Day]=DAY(A1445)),--(TOther[Start Day]&gt;=DAY(A1445))),--(IFERROR(MOD(TOther[Start Month]-MONTH(A1445)+12,12),1)=0),TOther[Amount])))</f>
        <v/>
      </c>
      <c r="W1445" s="8" t="str">
        <f>IF(A1445="","",SUMIFS(TOther[Amount],TOther[Start Date],A1445,TOther[Frequency],$W$1))</f>
        <v/>
      </c>
      <c r="X1445" s="9" t="str">
        <f t="shared" si="110"/>
        <v/>
      </c>
      <c r="Y1445" s="9" t="str">
        <f t="shared" si="114"/>
        <v/>
      </c>
      <c r="Z1445" s="8" t="str" cm="1">
        <f t="array" ref="Z1445">IF(A1445="","",IF(COUNTIF('2) Income'!$D$13:$D$32,"Weekly")=0,0,SUMPRODUCT(--(IFERROR(MOD(A1445-'2) Income'!$F$13:$F$32,7),1)=0),--('2) Income'!$D$13:$D$32="Weekly"),--('2) Income'!$F$13:$F$32&lt;=A1445),'2) Income'!$E$13:$E$32)))</f>
        <v/>
      </c>
      <c r="AA1445" s="8" t="str" cm="1">
        <f t="array" ref="AA1445">IF(A1445="","",IF(COUNTIF('2) Income'!$D$13:$D$32,"Every Other Week")=0,0,SUMPRODUCT(--(IFERROR(MOD(A1445-'2) Income'!$F$13:$F$32,14),1)=0),--('2) Income'!$D$13:$D$32="Every Other Week"),--('2) Income'!$F$13:$F$32&lt;=A1445),'2) Income'!$E$13:$E$32)))</f>
        <v/>
      </c>
      <c r="AB1445" s="8" t="str">
        <f>IF(A1445="","",IF(COUNTIF('2) Income'!$D$13:$D$32,"1st and 15th")=0,0,IF(OR(DAY(A1445)=1,DAY(A1445)=15),SUMIFS('2) Income'!$E$13:$E$32,'2) Income'!$D$13:$D$32,"1st and 15th",'2) Income'!$F$13:$F$32,"&lt;="&amp;$A1445),0)))</f>
        <v/>
      </c>
      <c r="AC1445" s="8" t="str">
        <f>IF(A1445="","",IF(COUNTIF('2) Income'!$D$13:$D$32,"2nd Wednesday")=0,0,IF(A1445=(A1445-DAY(A1445)+1+2*7-WEEKDAY(A1445-DAY(A1445)+8-4,1)),SUMIFS('2) Income'!$E$13:$E$32,'2) Income'!$D$13:$D$32,"2nd Wednesday",'2) Income'!$F$13:$F$32,"&lt;="&amp;$A1445),0)))</f>
        <v/>
      </c>
      <c r="AD1445" s="8" t="str">
        <f>IF(A1445="","",IF(COUNTIF('2) Income'!$D$13:$D$32,"3rd Wednesday")=0,0,IF(A1445=(A1445-DAY(A1445)+1+3*7-WEEKDAY(A1445-DAY(A1445)+8-4,1)),SUMIFS('2) Income'!$E$13:$E$32,'2) Income'!$D$13:$D$32,"3rd Wednesday",'2) Income'!$F$13:$F$32,"&lt;="&amp;$A1445),0)))</f>
        <v/>
      </c>
      <c r="AE1445" s="8" t="str">
        <f>IF(A1445="","",IF(COUNTIF('2) Income'!$D$13:$D$32,"4th Wednesday")=0,0,IF(A1445=(A1445-DAY(A1445)+1+4*7-WEEKDAY(A1445-DAY(A1445)+8-4,1)),SUMIFS('2) Income'!$E$13:$E$32,'2) Income'!$D$13:$D$32,"4th Wednesday",'2) Income'!$F$13:$F$32,"&lt;="&amp;$A1445),0)))</f>
        <v/>
      </c>
      <c r="AF1445" s="8" t="str" cm="1">
        <f t="array" ref="AF1445">IF(A1445="","",IF(COUNTIF('2) Income'!$D$13:$D$32,"Every 4 Weeks")=0,0,SUMPRODUCT(--(IFERROR(MOD(A1445-'2) Income'!$F$13:$F$32,28),1)=0),--('2) Income'!$D$13:$D$32="Every 4 Weeks"),--('2) Income'!$F$13:$F$32&lt;=A1445),'2) Income'!$E$13:$E$32)))</f>
        <v/>
      </c>
      <c r="AG1445" s="8" t="str">
        <f>IF(A1445="","",IF(COUNTIF('2) Income'!$D$13:$D$32,"Monthly")=0,0,IF(B1445="N",SUMIFS('2) Income'!$E$13:$E$32,'2) Income'!$D$13:$D$32,"monthly",'2) Income'!$F$13:$F$32,"&lt;="&amp;$A1445,'2) Income'!$I$13:$I$32,DAY(A1445)),SUMIFS('2) Income'!$E$13:$E$32,'2) Income'!$D$13:$D$32,"monthly",'2) Income'!$F$13:$F$32,"&lt;="&amp;$A1445,'2) Income'!$I$13:$I$32,"&gt;="&amp;DAY(A1445)))))</f>
        <v/>
      </c>
      <c r="AH1445" s="8" t="str" cm="1">
        <f t="array" ref="AH1445">IF(A1445="","",IF(COUNTIF('2) Income'!$D$13:$D$32,"Yearly")=0,0,SUMPRODUCT(--('2) Income'!$D$13:$D$32="Yearly"),--('2) Income'!$F$13:$F$32&lt;=A1445),IF(B1445="N",--('2) Income'!$I$13:$I$32=DAY(A1445)),--('2) Income'!$I$13:$I$32&gt;=DAY(A1445))),--(IFERROR(MOD('2) Income'!$H$13:$H$32-MONTH(A1445)+12,12),1)=0),'2) Income'!$E$13:$E$32)))</f>
        <v/>
      </c>
      <c r="AI1445" s="8" t="str">
        <f>IF(A1445="","",IF(COUNTIF('2) Income'!$D$13:$D$32,"one-time")=0,0,SUMIFS('2) Income'!$E$13:$E$32,'2) Income'!$D$13:$D$32,"one-time",'2) Income'!$F$13:$F$32,"="&amp;$A1445)))</f>
        <v/>
      </c>
      <c r="AJ1445" s="9" t="str">
        <f t="shared" si="111"/>
        <v/>
      </c>
    </row>
    <row r="1446" spans="1:36">
      <c r="A1446" s="7" t="str">
        <f>IF(A1445="","",IF(A1445+1&lt;='1) Period'!$E$21,A1445+1,""))</f>
        <v/>
      </c>
      <c r="B1446" s="7" t="e">
        <f t="shared" si="112"/>
        <v>#VALUE!</v>
      </c>
      <c r="C1446" t="e">
        <f t="shared" si="113"/>
        <v>#VALUE!</v>
      </c>
      <c r="D1446" s="8" t="str">
        <f>IF(A1446="","",IF(TEXT(A1446,"dddd")='4) Happy Money'!$E$23,WAllowance,0))</f>
        <v/>
      </c>
      <c r="E1446" s="8" t="str">
        <f>IF(A1446="","",IF(B1446="N",SUMIF(TMonthly[Day of the Month],DAY(A1446),TMonthly[Amount]),SUMIF(TMonthly[Day of the Month],"&gt;="&amp;DAY(A1446),TMonthly[Amount])))</f>
        <v/>
      </c>
      <c r="F1446" s="8" t="str" cm="1">
        <f t="array" ref="F1446">IF(A1446="","",SUMPRODUCT(--(TYearly[Due Date]&lt;=A1446),IF(B1446="N",--(TYearly[Day]=DAY(A1446)),--(TYearly[Day]&gt;=DAY(A1446))),--(IFERROR(MOD(TYearly[Month]-MONTH(A1446)+12,12),1)=0),TYearly[Amount]))</f>
        <v/>
      </c>
      <c r="G1446" s="8" t="str">
        <f>IF(A1446="","",SUMIF(TOneTime[Due Date],A1446,TOneTime[Amount]))</f>
        <v/>
      </c>
      <c r="H1446" s="8" t="str" cm="1">
        <f t="array" ref="H1446">IF(A1446="","",IF(COUNTIF(TOther[Frequency],$H$1)=0,0,SUMPRODUCT(--(IFERROR(MOD(A1446-TOther[Start Date],7),1)=0),--(TOther[Frequency]=$H$1),--(TOther[Start Date]&lt;=A1446),--(TOther[End Date Calc]&gt;=A1446),TOther[Amount])))</f>
        <v/>
      </c>
      <c r="I1446" s="8" t="str" cm="1">
        <f t="array" ref="I1446">IF(A1446="","",IF(COUNTIF(TOther[Frequency],$I$1)=0,0,SUMPRODUCT(--(IFERROR(MOD(A1446-TOther[Start Date],14),1)=0),--(TOther[Frequency]=$I$1),--(TOther[Start Date]&lt;=A1446),--(TOther[End Date Calc]&gt;=A1446),TOther[Amount])))</f>
        <v/>
      </c>
      <c r="J1446" s="8" t="str">
        <f>IF(A1446="","",IF(COUNTIF(TOther[Frequency],$J$1)=0,0,IF(OR(DAY(A1446)=1,DAY(A1446)=15),SUMIFS(TOther[Amount],TOther[Frequency],$J$1,TOther[Start Date],"&lt;="&amp;$A1446,TOther[End Date Calc],"&gt;="&amp;A1446),0)))</f>
        <v/>
      </c>
      <c r="K1446" s="8" t="str">
        <f>IF(A1446="","",IF(COUNTIF(TOther[Frequency],$K$1)=0,0,IF(A1446=(A1446-DAY(A1446)+1+2*7-WEEKDAY(A1446-DAY(A1446)+8-4,1)),SUMIFS(TOther[Amount],TOther[Frequency],$K$1,TOther[Start Date],"&lt;="&amp;$A1446,TOther[End Date Calc],"&gt;="&amp;A1446),0)))</f>
        <v/>
      </c>
      <c r="L1446" s="8" t="str">
        <f>IF(A1446="","",IF(COUNTIF(TOther[Frequency],$L$1)=0,0,IF(A1446=(A1446-DAY(A1446)+1+3*7-WEEKDAY(A1446-DAY(A1446)+8-4,1)),SUMIFS(TOther[Amount],TOther[Frequency],$L$1,TOther[Start Date],"&lt;="&amp;$A1446,TOther[End Date Calc],"&gt;="&amp;A1446),0)))</f>
        <v/>
      </c>
      <c r="M1446" s="8" t="str">
        <f>IF(A1446="","",IF(COUNTIF(TOther[Frequency],$M$1)=0,0,IF(A1446=(A1446-DAY(A1446)+1+4*7-WEEKDAY(A1446-DAY(A1446)+8-4,1)),SUMIFS(TOther[Amount],TOther[Frequency],$M$1,TOther[Start Date],"&lt;="&amp;$A1446,TOther[End Date Calc],"&gt;="&amp;A1446),0)))</f>
        <v/>
      </c>
      <c r="N1446" s="8" t="str" cm="1">
        <f t="array" ref="N1446">IF(A1446="","",IF(COUNTIF(TOther[Frequency],$N$1)=0,0,SUMPRODUCT(--(IFERROR(MOD(A1446-TOther[Start Date],28),1)=0),--(TOther[Frequency]=$N$1),--(TOther[Start Date]&lt;=A1446),--(TOther[End Date Calc]&gt;=A1446),TOther[Amount])))</f>
        <v/>
      </c>
      <c r="O1446" s="8" t="str" cm="1">
        <f t="array" ref="O1446">IF(A1446="","",IF(COUNTIF(TOther[Frequency],$O$1)=0,0,SUMPRODUCT(--(IFERROR(MOD(A1446-TOther[Start Date],42),1)=0),--(TOther[Frequency]=$O$1),--(TOther[Start Date]&lt;=A1446),--(TOther[End Date Calc]&gt;=A1446),TOther[Amount])))</f>
        <v/>
      </c>
      <c r="P1446" s="8" t="str" cm="1">
        <f t="array" ref="P1446">IF(A1446="","",IF(COUNTIF(TOther[Frequency],$P$1)=0,0,SUMPRODUCT(--(IFERROR(MOD(A1446-TOther[Start Date],56),1)=0),--(TOther[Frequency]=$P$1),--(TOther[Start Date]&lt;=A1446),--(TOther[End Date Calc]&gt;=A1446),TOther[Amount])))</f>
        <v/>
      </c>
      <c r="Q1446" s="8" t="str">
        <f>IF(A1446="","",IF(COUNTIF(TOther[Frequency],$Q$1)=0,0,IF(B1446="N",SUMIFS(TOther[Amount],TOther[Frequency],$Q$1,TOther[Start Date],"&lt;="&amp;$A1446,TOther[End Date Calc],"&gt;="&amp;A1446,TOther[Start Day],DAY(A1446)),SUMIFS(TOther[Amount],TOther[Frequency],$Q$1,TOther[Start Date],"&lt;="&amp;$A1446,TOther[End Date Calc],"&gt;="&amp;A1446,TOther[Start Day],"&gt;="&amp;DAY(A1446)))))</f>
        <v/>
      </c>
      <c r="R1446" s="8" t="str" cm="1">
        <f t="array" ref="R1446">IF(A1446="","",IF(COUNTIF(TOther[Frequency],R$1)=0,0,SUMPRODUCT(--(TOther[Frequency]=R$1),--(TOther[Start Date]&lt;=A1446),--(TOther[End Date Calc]&gt;=A1446),IF(B1446="N",--(TOther[Start Day]=DAY(A1446)),--(TOther[Start Day]&gt;=DAY(A1446))),--(IFERROR(MOD(TOther[Start Month]-MONTH(A1446)+2,2),1)=0),TOther[Amount])))</f>
        <v/>
      </c>
      <c r="S1446" s="8" t="str" cm="1">
        <f t="array" ref="S1446">IF(A1446="","",IF(COUNTIF(TOther[Frequency],S$1)=0,0,SUMPRODUCT(--(TOther[Frequency]=S$1),--(TOther[Start Date]&lt;=A1446),--(TOther[End Date Calc]&gt;=A1446),IF(B1446="N",--(TOther[Start Day]=DAY(A1446)),--(TOther[Start Day]&gt;=DAY(A1446))),--(IFERROR(MOD(TOther[Start Month]-MONTH(A1446)+3,3),1)=0),TOther[Amount])))</f>
        <v/>
      </c>
      <c r="T1446" s="8" t="str" cm="1">
        <f t="array" ref="T1446">IF($A1446="","",IF(COUNTIF(TOther[Frequency],T$1)=0,0,SUMPRODUCT(--(TOther[Frequency]=T$1),--(TOther[Start Date]&lt;=$A1446),--(TOther[End Date Calc]&gt;=$A1446),IF($B1446="N",--(TOther[Start Day]=DAY($A1446)),--(TOther[Start Day]&gt;=DAY($A1446))),--(IFERROR(MOD(TOther[Start Month]-MONTH($A1446)+4,4),1)=0),TOther[Amount])))</f>
        <v/>
      </c>
      <c r="U1446" s="8" t="str" cm="1">
        <f t="array" ref="U1446">IF(A1446="","",IF(COUNTIF(TOther[Frequency],$U$1)=0,0,SUMPRODUCT(--(TOther[Frequency]=$U$1),--(TOther[Start Date]&lt;=A1446),--(TOther[End Date Calc]&gt;=A1446),IF(B1446="N",--(TOther[Start Day]=DAY(A1446)),--(TOther[Start Day]&gt;=DAY(A1446))),--(IFERROR(MOD(TOther[Start Month]-MONTH(A1446)+6,6),1)=0),TOther[Amount])))</f>
        <v/>
      </c>
      <c r="V1446" s="8" t="str" cm="1">
        <f t="array" ref="V1446">IF(A1446="","",IF(COUNTIF(TOther[Frequency],$V$1)=0,0,SUMPRODUCT(--(TOther[Frequency]=$V$1),--(TOther[Start Date]&lt;=A1446),--(TOther[End Date Calc]&gt;=A1446),IF(B1446="N",--(TOther[Start Day]=DAY(A1446)),--(TOther[Start Day]&gt;=DAY(A1446))),--(IFERROR(MOD(TOther[Start Month]-MONTH(A1446)+12,12),1)=0),TOther[Amount])))</f>
        <v/>
      </c>
      <c r="W1446" s="8" t="str">
        <f>IF(A1446="","",SUMIFS(TOther[Amount],TOther[Start Date],A1446,TOther[Frequency],$W$1))</f>
        <v/>
      </c>
      <c r="X1446" s="9" t="str">
        <f t="shared" si="110"/>
        <v/>
      </c>
      <c r="Y1446" s="9" t="str">
        <f t="shared" si="114"/>
        <v/>
      </c>
      <c r="Z1446" s="8" t="str" cm="1">
        <f t="array" ref="Z1446">IF(A1446="","",IF(COUNTIF('2) Income'!$D$13:$D$32,"Weekly")=0,0,SUMPRODUCT(--(IFERROR(MOD(A1446-'2) Income'!$F$13:$F$32,7),1)=0),--('2) Income'!$D$13:$D$32="Weekly"),--('2) Income'!$F$13:$F$32&lt;=A1446),'2) Income'!$E$13:$E$32)))</f>
        <v/>
      </c>
      <c r="AA1446" s="8" t="str" cm="1">
        <f t="array" ref="AA1446">IF(A1446="","",IF(COUNTIF('2) Income'!$D$13:$D$32,"Every Other Week")=0,0,SUMPRODUCT(--(IFERROR(MOD(A1446-'2) Income'!$F$13:$F$32,14),1)=0),--('2) Income'!$D$13:$D$32="Every Other Week"),--('2) Income'!$F$13:$F$32&lt;=A1446),'2) Income'!$E$13:$E$32)))</f>
        <v/>
      </c>
      <c r="AB1446" s="8" t="str">
        <f>IF(A1446="","",IF(COUNTIF('2) Income'!$D$13:$D$32,"1st and 15th")=0,0,IF(OR(DAY(A1446)=1,DAY(A1446)=15),SUMIFS('2) Income'!$E$13:$E$32,'2) Income'!$D$13:$D$32,"1st and 15th",'2) Income'!$F$13:$F$32,"&lt;="&amp;$A1446),0)))</f>
        <v/>
      </c>
      <c r="AC1446" s="8" t="str">
        <f>IF(A1446="","",IF(COUNTIF('2) Income'!$D$13:$D$32,"2nd Wednesday")=0,0,IF(A1446=(A1446-DAY(A1446)+1+2*7-WEEKDAY(A1446-DAY(A1446)+8-4,1)),SUMIFS('2) Income'!$E$13:$E$32,'2) Income'!$D$13:$D$32,"2nd Wednesday",'2) Income'!$F$13:$F$32,"&lt;="&amp;$A1446),0)))</f>
        <v/>
      </c>
      <c r="AD1446" s="8" t="str">
        <f>IF(A1446="","",IF(COUNTIF('2) Income'!$D$13:$D$32,"3rd Wednesday")=0,0,IF(A1446=(A1446-DAY(A1446)+1+3*7-WEEKDAY(A1446-DAY(A1446)+8-4,1)),SUMIFS('2) Income'!$E$13:$E$32,'2) Income'!$D$13:$D$32,"3rd Wednesday",'2) Income'!$F$13:$F$32,"&lt;="&amp;$A1446),0)))</f>
        <v/>
      </c>
      <c r="AE1446" s="8" t="str">
        <f>IF(A1446="","",IF(COUNTIF('2) Income'!$D$13:$D$32,"4th Wednesday")=0,0,IF(A1446=(A1446-DAY(A1446)+1+4*7-WEEKDAY(A1446-DAY(A1446)+8-4,1)),SUMIFS('2) Income'!$E$13:$E$32,'2) Income'!$D$13:$D$32,"4th Wednesday",'2) Income'!$F$13:$F$32,"&lt;="&amp;$A1446),0)))</f>
        <v/>
      </c>
      <c r="AF1446" s="8" t="str" cm="1">
        <f t="array" ref="AF1446">IF(A1446="","",IF(COUNTIF('2) Income'!$D$13:$D$32,"Every 4 Weeks")=0,0,SUMPRODUCT(--(IFERROR(MOD(A1446-'2) Income'!$F$13:$F$32,28),1)=0),--('2) Income'!$D$13:$D$32="Every 4 Weeks"),--('2) Income'!$F$13:$F$32&lt;=A1446),'2) Income'!$E$13:$E$32)))</f>
        <v/>
      </c>
      <c r="AG1446" s="8" t="str">
        <f>IF(A1446="","",IF(COUNTIF('2) Income'!$D$13:$D$32,"Monthly")=0,0,IF(B1446="N",SUMIFS('2) Income'!$E$13:$E$32,'2) Income'!$D$13:$D$32,"monthly",'2) Income'!$F$13:$F$32,"&lt;="&amp;$A1446,'2) Income'!$I$13:$I$32,DAY(A1446)),SUMIFS('2) Income'!$E$13:$E$32,'2) Income'!$D$13:$D$32,"monthly",'2) Income'!$F$13:$F$32,"&lt;="&amp;$A1446,'2) Income'!$I$13:$I$32,"&gt;="&amp;DAY(A1446)))))</f>
        <v/>
      </c>
      <c r="AH1446" s="8" t="str" cm="1">
        <f t="array" ref="AH1446">IF(A1446="","",IF(COUNTIF('2) Income'!$D$13:$D$32,"Yearly")=0,0,SUMPRODUCT(--('2) Income'!$D$13:$D$32="Yearly"),--('2) Income'!$F$13:$F$32&lt;=A1446),IF(B1446="N",--('2) Income'!$I$13:$I$32=DAY(A1446)),--('2) Income'!$I$13:$I$32&gt;=DAY(A1446))),--(IFERROR(MOD('2) Income'!$H$13:$H$32-MONTH(A1446)+12,12),1)=0),'2) Income'!$E$13:$E$32)))</f>
        <v/>
      </c>
      <c r="AI1446" s="8" t="str">
        <f>IF(A1446="","",IF(COUNTIF('2) Income'!$D$13:$D$32,"one-time")=0,0,SUMIFS('2) Income'!$E$13:$E$32,'2) Income'!$D$13:$D$32,"one-time",'2) Income'!$F$13:$F$32,"="&amp;$A1446)))</f>
        <v/>
      </c>
      <c r="AJ1446" s="9" t="str">
        <f t="shared" si="111"/>
        <v/>
      </c>
    </row>
    <row r="1447" spans="1:36">
      <c r="A1447" s="7" t="str">
        <f>IF(A1446="","",IF(A1446+1&lt;='1) Period'!$E$21,A1446+1,""))</f>
        <v/>
      </c>
      <c r="B1447" s="7" t="e">
        <f t="shared" si="112"/>
        <v>#VALUE!</v>
      </c>
      <c r="C1447" t="e">
        <f t="shared" si="113"/>
        <v>#VALUE!</v>
      </c>
      <c r="D1447" s="8" t="str">
        <f>IF(A1447="","",IF(TEXT(A1447,"dddd")='4) Happy Money'!$E$23,WAllowance,0))</f>
        <v/>
      </c>
      <c r="E1447" s="8" t="str">
        <f>IF(A1447="","",IF(B1447="N",SUMIF(TMonthly[Day of the Month],DAY(A1447),TMonthly[Amount]),SUMIF(TMonthly[Day of the Month],"&gt;="&amp;DAY(A1447),TMonthly[Amount])))</f>
        <v/>
      </c>
      <c r="F1447" s="8" t="str" cm="1">
        <f t="array" ref="F1447">IF(A1447="","",SUMPRODUCT(--(TYearly[Due Date]&lt;=A1447),IF(B1447="N",--(TYearly[Day]=DAY(A1447)),--(TYearly[Day]&gt;=DAY(A1447))),--(IFERROR(MOD(TYearly[Month]-MONTH(A1447)+12,12),1)=0),TYearly[Amount]))</f>
        <v/>
      </c>
      <c r="G1447" s="8" t="str">
        <f>IF(A1447="","",SUMIF(TOneTime[Due Date],A1447,TOneTime[Amount]))</f>
        <v/>
      </c>
      <c r="H1447" s="8" t="str" cm="1">
        <f t="array" ref="H1447">IF(A1447="","",IF(COUNTIF(TOther[Frequency],$H$1)=0,0,SUMPRODUCT(--(IFERROR(MOD(A1447-TOther[Start Date],7),1)=0),--(TOther[Frequency]=$H$1),--(TOther[Start Date]&lt;=A1447),--(TOther[End Date Calc]&gt;=A1447),TOther[Amount])))</f>
        <v/>
      </c>
      <c r="I1447" s="8" t="str" cm="1">
        <f t="array" ref="I1447">IF(A1447="","",IF(COUNTIF(TOther[Frequency],$I$1)=0,0,SUMPRODUCT(--(IFERROR(MOD(A1447-TOther[Start Date],14),1)=0),--(TOther[Frequency]=$I$1),--(TOther[Start Date]&lt;=A1447),--(TOther[End Date Calc]&gt;=A1447),TOther[Amount])))</f>
        <v/>
      </c>
      <c r="J1447" s="8" t="str">
        <f>IF(A1447="","",IF(COUNTIF(TOther[Frequency],$J$1)=0,0,IF(OR(DAY(A1447)=1,DAY(A1447)=15),SUMIFS(TOther[Amount],TOther[Frequency],$J$1,TOther[Start Date],"&lt;="&amp;$A1447,TOther[End Date Calc],"&gt;="&amp;A1447),0)))</f>
        <v/>
      </c>
      <c r="K1447" s="8" t="str">
        <f>IF(A1447="","",IF(COUNTIF(TOther[Frequency],$K$1)=0,0,IF(A1447=(A1447-DAY(A1447)+1+2*7-WEEKDAY(A1447-DAY(A1447)+8-4,1)),SUMIFS(TOther[Amount],TOther[Frequency],$K$1,TOther[Start Date],"&lt;="&amp;$A1447,TOther[End Date Calc],"&gt;="&amp;A1447),0)))</f>
        <v/>
      </c>
      <c r="L1447" s="8" t="str">
        <f>IF(A1447="","",IF(COUNTIF(TOther[Frequency],$L$1)=0,0,IF(A1447=(A1447-DAY(A1447)+1+3*7-WEEKDAY(A1447-DAY(A1447)+8-4,1)),SUMIFS(TOther[Amount],TOther[Frequency],$L$1,TOther[Start Date],"&lt;="&amp;$A1447,TOther[End Date Calc],"&gt;="&amp;A1447),0)))</f>
        <v/>
      </c>
      <c r="M1447" s="8" t="str">
        <f>IF(A1447="","",IF(COUNTIF(TOther[Frequency],$M$1)=0,0,IF(A1447=(A1447-DAY(A1447)+1+4*7-WEEKDAY(A1447-DAY(A1447)+8-4,1)),SUMIFS(TOther[Amount],TOther[Frequency],$M$1,TOther[Start Date],"&lt;="&amp;$A1447,TOther[End Date Calc],"&gt;="&amp;A1447),0)))</f>
        <v/>
      </c>
      <c r="N1447" s="8" t="str" cm="1">
        <f t="array" ref="N1447">IF(A1447="","",IF(COUNTIF(TOther[Frequency],$N$1)=0,0,SUMPRODUCT(--(IFERROR(MOD(A1447-TOther[Start Date],28),1)=0),--(TOther[Frequency]=$N$1),--(TOther[Start Date]&lt;=A1447),--(TOther[End Date Calc]&gt;=A1447),TOther[Amount])))</f>
        <v/>
      </c>
      <c r="O1447" s="8" t="str" cm="1">
        <f t="array" ref="O1447">IF(A1447="","",IF(COUNTIF(TOther[Frequency],$O$1)=0,0,SUMPRODUCT(--(IFERROR(MOD(A1447-TOther[Start Date],42),1)=0),--(TOther[Frequency]=$O$1),--(TOther[Start Date]&lt;=A1447),--(TOther[End Date Calc]&gt;=A1447),TOther[Amount])))</f>
        <v/>
      </c>
      <c r="P1447" s="8" t="str" cm="1">
        <f t="array" ref="P1447">IF(A1447="","",IF(COUNTIF(TOther[Frequency],$P$1)=0,0,SUMPRODUCT(--(IFERROR(MOD(A1447-TOther[Start Date],56),1)=0),--(TOther[Frequency]=$P$1),--(TOther[Start Date]&lt;=A1447),--(TOther[End Date Calc]&gt;=A1447),TOther[Amount])))</f>
        <v/>
      </c>
      <c r="Q1447" s="8" t="str">
        <f>IF(A1447="","",IF(COUNTIF(TOther[Frequency],$Q$1)=0,0,IF(B1447="N",SUMIFS(TOther[Amount],TOther[Frequency],$Q$1,TOther[Start Date],"&lt;="&amp;$A1447,TOther[End Date Calc],"&gt;="&amp;A1447,TOther[Start Day],DAY(A1447)),SUMIFS(TOther[Amount],TOther[Frequency],$Q$1,TOther[Start Date],"&lt;="&amp;$A1447,TOther[End Date Calc],"&gt;="&amp;A1447,TOther[Start Day],"&gt;="&amp;DAY(A1447)))))</f>
        <v/>
      </c>
      <c r="R1447" s="8" t="str" cm="1">
        <f t="array" ref="R1447">IF(A1447="","",IF(COUNTIF(TOther[Frequency],R$1)=0,0,SUMPRODUCT(--(TOther[Frequency]=R$1),--(TOther[Start Date]&lt;=A1447),--(TOther[End Date Calc]&gt;=A1447),IF(B1447="N",--(TOther[Start Day]=DAY(A1447)),--(TOther[Start Day]&gt;=DAY(A1447))),--(IFERROR(MOD(TOther[Start Month]-MONTH(A1447)+2,2),1)=0),TOther[Amount])))</f>
        <v/>
      </c>
      <c r="S1447" s="8" t="str" cm="1">
        <f t="array" ref="S1447">IF(A1447="","",IF(COUNTIF(TOther[Frequency],S$1)=0,0,SUMPRODUCT(--(TOther[Frequency]=S$1),--(TOther[Start Date]&lt;=A1447),--(TOther[End Date Calc]&gt;=A1447),IF(B1447="N",--(TOther[Start Day]=DAY(A1447)),--(TOther[Start Day]&gt;=DAY(A1447))),--(IFERROR(MOD(TOther[Start Month]-MONTH(A1447)+3,3),1)=0),TOther[Amount])))</f>
        <v/>
      </c>
      <c r="T1447" s="8" t="str" cm="1">
        <f t="array" ref="T1447">IF($A1447="","",IF(COUNTIF(TOther[Frequency],T$1)=0,0,SUMPRODUCT(--(TOther[Frequency]=T$1),--(TOther[Start Date]&lt;=$A1447),--(TOther[End Date Calc]&gt;=$A1447),IF($B1447="N",--(TOther[Start Day]=DAY($A1447)),--(TOther[Start Day]&gt;=DAY($A1447))),--(IFERROR(MOD(TOther[Start Month]-MONTH($A1447)+4,4),1)=0),TOther[Amount])))</f>
        <v/>
      </c>
      <c r="U1447" s="8" t="str" cm="1">
        <f t="array" ref="U1447">IF(A1447="","",IF(COUNTIF(TOther[Frequency],$U$1)=0,0,SUMPRODUCT(--(TOther[Frequency]=$U$1),--(TOther[Start Date]&lt;=A1447),--(TOther[End Date Calc]&gt;=A1447),IF(B1447="N",--(TOther[Start Day]=DAY(A1447)),--(TOther[Start Day]&gt;=DAY(A1447))),--(IFERROR(MOD(TOther[Start Month]-MONTH(A1447)+6,6),1)=0),TOther[Amount])))</f>
        <v/>
      </c>
      <c r="V1447" s="8" t="str" cm="1">
        <f t="array" ref="V1447">IF(A1447="","",IF(COUNTIF(TOther[Frequency],$V$1)=0,0,SUMPRODUCT(--(TOther[Frequency]=$V$1),--(TOther[Start Date]&lt;=A1447),--(TOther[End Date Calc]&gt;=A1447),IF(B1447="N",--(TOther[Start Day]=DAY(A1447)),--(TOther[Start Day]&gt;=DAY(A1447))),--(IFERROR(MOD(TOther[Start Month]-MONTH(A1447)+12,12),1)=0),TOther[Amount])))</f>
        <v/>
      </c>
      <c r="W1447" s="8" t="str">
        <f>IF(A1447="","",SUMIFS(TOther[Amount],TOther[Start Date],A1447,TOther[Frequency],$W$1))</f>
        <v/>
      </c>
      <c r="X1447" s="9" t="str">
        <f t="shared" si="110"/>
        <v/>
      </c>
      <c r="Y1447" s="9" t="str">
        <f t="shared" si="114"/>
        <v/>
      </c>
      <c r="Z1447" s="8" t="str" cm="1">
        <f t="array" ref="Z1447">IF(A1447="","",IF(COUNTIF('2) Income'!$D$13:$D$32,"Weekly")=0,0,SUMPRODUCT(--(IFERROR(MOD(A1447-'2) Income'!$F$13:$F$32,7),1)=0),--('2) Income'!$D$13:$D$32="Weekly"),--('2) Income'!$F$13:$F$32&lt;=A1447),'2) Income'!$E$13:$E$32)))</f>
        <v/>
      </c>
      <c r="AA1447" s="8" t="str" cm="1">
        <f t="array" ref="AA1447">IF(A1447="","",IF(COUNTIF('2) Income'!$D$13:$D$32,"Every Other Week")=0,0,SUMPRODUCT(--(IFERROR(MOD(A1447-'2) Income'!$F$13:$F$32,14),1)=0),--('2) Income'!$D$13:$D$32="Every Other Week"),--('2) Income'!$F$13:$F$32&lt;=A1447),'2) Income'!$E$13:$E$32)))</f>
        <v/>
      </c>
      <c r="AB1447" s="8" t="str">
        <f>IF(A1447="","",IF(COUNTIF('2) Income'!$D$13:$D$32,"1st and 15th")=0,0,IF(OR(DAY(A1447)=1,DAY(A1447)=15),SUMIFS('2) Income'!$E$13:$E$32,'2) Income'!$D$13:$D$32,"1st and 15th",'2) Income'!$F$13:$F$32,"&lt;="&amp;$A1447),0)))</f>
        <v/>
      </c>
      <c r="AC1447" s="8" t="str">
        <f>IF(A1447="","",IF(COUNTIF('2) Income'!$D$13:$D$32,"2nd Wednesday")=0,0,IF(A1447=(A1447-DAY(A1447)+1+2*7-WEEKDAY(A1447-DAY(A1447)+8-4,1)),SUMIFS('2) Income'!$E$13:$E$32,'2) Income'!$D$13:$D$32,"2nd Wednesday",'2) Income'!$F$13:$F$32,"&lt;="&amp;$A1447),0)))</f>
        <v/>
      </c>
      <c r="AD1447" s="8" t="str">
        <f>IF(A1447="","",IF(COUNTIF('2) Income'!$D$13:$D$32,"3rd Wednesday")=0,0,IF(A1447=(A1447-DAY(A1447)+1+3*7-WEEKDAY(A1447-DAY(A1447)+8-4,1)),SUMIFS('2) Income'!$E$13:$E$32,'2) Income'!$D$13:$D$32,"3rd Wednesday",'2) Income'!$F$13:$F$32,"&lt;="&amp;$A1447),0)))</f>
        <v/>
      </c>
      <c r="AE1447" s="8" t="str">
        <f>IF(A1447="","",IF(COUNTIF('2) Income'!$D$13:$D$32,"4th Wednesday")=0,0,IF(A1447=(A1447-DAY(A1447)+1+4*7-WEEKDAY(A1447-DAY(A1447)+8-4,1)),SUMIFS('2) Income'!$E$13:$E$32,'2) Income'!$D$13:$D$32,"4th Wednesday",'2) Income'!$F$13:$F$32,"&lt;="&amp;$A1447),0)))</f>
        <v/>
      </c>
      <c r="AF1447" s="8" t="str" cm="1">
        <f t="array" ref="AF1447">IF(A1447="","",IF(COUNTIF('2) Income'!$D$13:$D$32,"Every 4 Weeks")=0,0,SUMPRODUCT(--(IFERROR(MOD(A1447-'2) Income'!$F$13:$F$32,28),1)=0),--('2) Income'!$D$13:$D$32="Every 4 Weeks"),--('2) Income'!$F$13:$F$32&lt;=A1447),'2) Income'!$E$13:$E$32)))</f>
        <v/>
      </c>
      <c r="AG1447" s="8" t="str">
        <f>IF(A1447="","",IF(COUNTIF('2) Income'!$D$13:$D$32,"Monthly")=0,0,IF(B1447="N",SUMIFS('2) Income'!$E$13:$E$32,'2) Income'!$D$13:$D$32,"monthly",'2) Income'!$F$13:$F$32,"&lt;="&amp;$A1447,'2) Income'!$I$13:$I$32,DAY(A1447)),SUMIFS('2) Income'!$E$13:$E$32,'2) Income'!$D$13:$D$32,"monthly",'2) Income'!$F$13:$F$32,"&lt;="&amp;$A1447,'2) Income'!$I$13:$I$32,"&gt;="&amp;DAY(A1447)))))</f>
        <v/>
      </c>
      <c r="AH1447" s="8" t="str" cm="1">
        <f t="array" ref="AH1447">IF(A1447="","",IF(COUNTIF('2) Income'!$D$13:$D$32,"Yearly")=0,0,SUMPRODUCT(--('2) Income'!$D$13:$D$32="Yearly"),--('2) Income'!$F$13:$F$32&lt;=A1447),IF(B1447="N",--('2) Income'!$I$13:$I$32=DAY(A1447)),--('2) Income'!$I$13:$I$32&gt;=DAY(A1447))),--(IFERROR(MOD('2) Income'!$H$13:$H$32-MONTH(A1447)+12,12),1)=0),'2) Income'!$E$13:$E$32)))</f>
        <v/>
      </c>
      <c r="AI1447" s="8" t="str">
        <f>IF(A1447="","",IF(COUNTIF('2) Income'!$D$13:$D$32,"one-time")=0,0,SUMIFS('2) Income'!$E$13:$E$32,'2) Income'!$D$13:$D$32,"one-time",'2) Income'!$F$13:$F$32,"="&amp;$A1447)))</f>
        <v/>
      </c>
      <c r="AJ1447" s="9" t="str">
        <f t="shared" si="111"/>
        <v/>
      </c>
    </row>
    <row r="1448" spans="1:36">
      <c r="A1448" s="7" t="str">
        <f>IF(A1447="","",IF(A1447+1&lt;='1) Period'!$E$21,A1447+1,""))</f>
        <v/>
      </c>
      <c r="B1448" s="7" t="e">
        <f t="shared" si="112"/>
        <v>#VALUE!</v>
      </c>
      <c r="C1448" t="e">
        <f t="shared" si="113"/>
        <v>#VALUE!</v>
      </c>
      <c r="D1448" s="8" t="str">
        <f>IF(A1448="","",IF(TEXT(A1448,"dddd")='4) Happy Money'!$E$23,WAllowance,0))</f>
        <v/>
      </c>
      <c r="E1448" s="8" t="str">
        <f>IF(A1448="","",IF(B1448="N",SUMIF(TMonthly[Day of the Month],DAY(A1448),TMonthly[Amount]),SUMIF(TMonthly[Day of the Month],"&gt;="&amp;DAY(A1448),TMonthly[Amount])))</f>
        <v/>
      </c>
      <c r="F1448" s="8" t="str" cm="1">
        <f t="array" ref="F1448">IF(A1448="","",SUMPRODUCT(--(TYearly[Due Date]&lt;=A1448),IF(B1448="N",--(TYearly[Day]=DAY(A1448)),--(TYearly[Day]&gt;=DAY(A1448))),--(IFERROR(MOD(TYearly[Month]-MONTH(A1448)+12,12),1)=0),TYearly[Amount]))</f>
        <v/>
      </c>
      <c r="G1448" s="8" t="str">
        <f>IF(A1448="","",SUMIF(TOneTime[Due Date],A1448,TOneTime[Amount]))</f>
        <v/>
      </c>
      <c r="H1448" s="8" t="str" cm="1">
        <f t="array" ref="H1448">IF(A1448="","",IF(COUNTIF(TOther[Frequency],$H$1)=0,0,SUMPRODUCT(--(IFERROR(MOD(A1448-TOther[Start Date],7),1)=0),--(TOther[Frequency]=$H$1),--(TOther[Start Date]&lt;=A1448),--(TOther[End Date Calc]&gt;=A1448),TOther[Amount])))</f>
        <v/>
      </c>
      <c r="I1448" s="8" t="str" cm="1">
        <f t="array" ref="I1448">IF(A1448="","",IF(COUNTIF(TOther[Frequency],$I$1)=0,0,SUMPRODUCT(--(IFERROR(MOD(A1448-TOther[Start Date],14),1)=0),--(TOther[Frequency]=$I$1),--(TOther[Start Date]&lt;=A1448),--(TOther[End Date Calc]&gt;=A1448),TOther[Amount])))</f>
        <v/>
      </c>
      <c r="J1448" s="8" t="str">
        <f>IF(A1448="","",IF(COUNTIF(TOther[Frequency],$J$1)=0,0,IF(OR(DAY(A1448)=1,DAY(A1448)=15),SUMIFS(TOther[Amount],TOther[Frequency],$J$1,TOther[Start Date],"&lt;="&amp;$A1448,TOther[End Date Calc],"&gt;="&amp;A1448),0)))</f>
        <v/>
      </c>
      <c r="K1448" s="8" t="str">
        <f>IF(A1448="","",IF(COUNTIF(TOther[Frequency],$K$1)=0,0,IF(A1448=(A1448-DAY(A1448)+1+2*7-WEEKDAY(A1448-DAY(A1448)+8-4,1)),SUMIFS(TOther[Amount],TOther[Frequency],$K$1,TOther[Start Date],"&lt;="&amp;$A1448,TOther[End Date Calc],"&gt;="&amp;A1448),0)))</f>
        <v/>
      </c>
      <c r="L1448" s="8" t="str">
        <f>IF(A1448="","",IF(COUNTIF(TOther[Frequency],$L$1)=0,0,IF(A1448=(A1448-DAY(A1448)+1+3*7-WEEKDAY(A1448-DAY(A1448)+8-4,1)),SUMIFS(TOther[Amount],TOther[Frequency],$L$1,TOther[Start Date],"&lt;="&amp;$A1448,TOther[End Date Calc],"&gt;="&amp;A1448),0)))</f>
        <v/>
      </c>
      <c r="M1448" s="8" t="str">
        <f>IF(A1448="","",IF(COUNTIF(TOther[Frequency],$M$1)=0,0,IF(A1448=(A1448-DAY(A1448)+1+4*7-WEEKDAY(A1448-DAY(A1448)+8-4,1)),SUMIFS(TOther[Amount],TOther[Frequency],$M$1,TOther[Start Date],"&lt;="&amp;$A1448,TOther[End Date Calc],"&gt;="&amp;A1448),0)))</f>
        <v/>
      </c>
      <c r="N1448" s="8" t="str" cm="1">
        <f t="array" ref="N1448">IF(A1448="","",IF(COUNTIF(TOther[Frequency],$N$1)=0,0,SUMPRODUCT(--(IFERROR(MOD(A1448-TOther[Start Date],28),1)=0),--(TOther[Frequency]=$N$1),--(TOther[Start Date]&lt;=A1448),--(TOther[End Date Calc]&gt;=A1448),TOther[Amount])))</f>
        <v/>
      </c>
      <c r="O1448" s="8" t="str" cm="1">
        <f t="array" ref="O1448">IF(A1448="","",IF(COUNTIF(TOther[Frequency],$O$1)=0,0,SUMPRODUCT(--(IFERROR(MOD(A1448-TOther[Start Date],42),1)=0),--(TOther[Frequency]=$O$1),--(TOther[Start Date]&lt;=A1448),--(TOther[End Date Calc]&gt;=A1448),TOther[Amount])))</f>
        <v/>
      </c>
      <c r="P1448" s="8" t="str" cm="1">
        <f t="array" ref="P1448">IF(A1448="","",IF(COUNTIF(TOther[Frequency],$P$1)=0,0,SUMPRODUCT(--(IFERROR(MOD(A1448-TOther[Start Date],56),1)=0),--(TOther[Frequency]=$P$1),--(TOther[Start Date]&lt;=A1448),--(TOther[End Date Calc]&gt;=A1448),TOther[Amount])))</f>
        <v/>
      </c>
      <c r="Q1448" s="8" t="str">
        <f>IF(A1448="","",IF(COUNTIF(TOther[Frequency],$Q$1)=0,0,IF(B1448="N",SUMIFS(TOther[Amount],TOther[Frequency],$Q$1,TOther[Start Date],"&lt;="&amp;$A1448,TOther[End Date Calc],"&gt;="&amp;A1448,TOther[Start Day],DAY(A1448)),SUMIFS(TOther[Amount],TOther[Frequency],$Q$1,TOther[Start Date],"&lt;="&amp;$A1448,TOther[End Date Calc],"&gt;="&amp;A1448,TOther[Start Day],"&gt;="&amp;DAY(A1448)))))</f>
        <v/>
      </c>
      <c r="R1448" s="8" t="str" cm="1">
        <f t="array" ref="R1448">IF(A1448="","",IF(COUNTIF(TOther[Frequency],R$1)=0,0,SUMPRODUCT(--(TOther[Frequency]=R$1),--(TOther[Start Date]&lt;=A1448),--(TOther[End Date Calc]&gt;=A1448),IF(B1448="N",--(TOther[Start Day]=DAY(A1448)),--(TOther[Start Day]&gt;=DAY(A1448))),--(IFERROR(MOD(TOther[Start Month]-MONTH(A1448)+2,2),1)=0),TOther[Amount])))</f>
        <v/>
      </c>
      <c r="S1448" s="8" t="str" cm="1">
        <f t="array" ref="S1448">IF(A1448="","",IF(COUNTIF(TOther[Frequency],S$1)=0,0,SUMPRODUCT(--(TOther[Frequency]=S$1),--(TOther[Start Date]&lt;=A1448),--(TOther[End Date Calc]&gt;=A1448),IF(B1448="N",--(TOther[Start Day]=DAY(A1448)),--(TOther[Start Day]&gt;=DAY(A1448))),--(IFERROR(MOD(TOther[Start Month]-MONTH(A1448)+3,3),1)=0),TOther[Amount])))</f>
        <v/>
      </c>
      <c r="T1448" s="8" t="str" cm="1">
        <f t="array" ref="T1448">IF($A1448="","",IF(COUNTIF(TOther[Frequency],T$1)=0,0,SUMPRODUCT(--(TOther[Frequency]=T$1),--(TOther[Start Date]&lt;=$A1448),--(TOther[End Date Calc]&gt;=$A1448),IF($B1448="N",--(TOther[Start Day]=DAY($A1448)),--(TOther[Start Day]&gt;=DAY($A1448))),--(IFERROR(MOD(TOther[Start Month]-MONTH($A1448)+4,4),1)=0),TOther[Amount])))</f>
        <v/>
      </c>
      <c r="U1448" s="8" t="str" cm="1">
        <f t="array" ref="U1448">IF(A1448="","",IF(COUNTIF(TOther[Frequency],$U$1)=0,0,SUMPRODUCT(--(TOther[Frequency]=$U$1),--(TOther[Start Date]&lt;=A1448),--(TOther[End Date Calc]&gt;=A1448),IF(B1448="N",--(TOther[Start Day]=DAY(A1448)),--(TOther[Start Day]&gt;=DAY(A1448))),--(IFERROR(MOD(TOther[Start Month]-MONTH(A1448)+6,6),1)=0),TOther[Amount])))</f>
        <v/>
      </c>
      <c r="V1448" s="8" t="str" cm="1">
        <f t="array" ref="V1448">IF(A1448="","",IF(COUNTIF(TOther[Frequency],$V$1)=0,0,SUMPRODUCT(--(TOther[Frequency]=$V$1),--(TOther[Start Date]&lt;=A1448),--(TOther[End Date Calc]&gt;=A1448),IF(B1448="N",--(TOther[Start Day]=DAY(A1448)),--(TOther[Start Day]&gt;=DAY(A1448))),--(IFERROR(MOD(TOther[Start Month]-MONTH(A1448)+12,12),1)=0),TOther[Amount])))</f>
        <v/>
      </c>
      <c r="W1448" s="8" t="str">
        <f>IF(A1448="","",SUMIFS(TOther[Amount],TOther[Start Date],A1448,TOther[Frequency],$W$1))</f>
        <v/>
      </c>
      <c r="X1448" s="9" t="str">
        <f t="shared" si="110"/>
        <v/>
      </c>
      <c r="Y1448" s="9" t="str">
        <f t="shared" si="114"/>
        <v/>
      </c>
      <c r="Z1448" s="8" t="str" cm="1">
        <f t="array" ref="Z1448">IF(A1448="","",IF(COUNTIF('2) Income'!$D$13:$D$32,"Weekly")=0,0,SUMPRODUCT(--(IFERROR(MOD(A1448-'2) Income'!$F$13:$F$32,7),1)=0),--('2) Income'!$D$13:$D$32="Weekly"),--('2) Income'!$F$13:$F$32&lt;=A1448),'2) Income'!$E$13:$E$32)))</f>
        <v/>
      </c>
      <c r="AA1448" s="8" t="str" cm="1">
        <f t="array" ref="AA1448">IF(A1448="","",IF(COUNTIF('2) Income'!$D$13:$D$32,"Every Other Week")=0,0,SUMPRODUCT(--(IFERROR(MOD(A1448-'2) Income'!$F$13:$F$32,14),1)=0),--('2) Income'!$D$13:$D$32="Every Other Week"),--('2) Income'!$F$13:$F$32&lt;=A1448),'2) Income'!$E$13:$E$32)))</f>
        <v/>
      </c>
      <c r="AB1448" s="8" t="str">
        <f>IF(A1448="","",IF(COUNTIF('2) Income'!$D$13:$D$32,"1st and 15th")=0,0,IF(OR(DAY(A1448)=1,DAY(A1448)=15),SUMIFS('2) Income'!$E$13:$E$32,'2) Income'!$D$13:$D$32,"1st and 15th",'2) Income'!$F$13:$F$32,"&lt;="&amp;$A1448),0)))</f>
        <v/>
      </c>
      <c r="AC1448" s="8" t="str">
        <f>IF(A1448="","",IF(COUNTIF('2) Income'!$D$13:$D$32,"2nd Wednesday")=0,0,IF(A1448=(A1448-DAY(A1448)+1+2*7-WEEKDAY(A1448-DAY(A1448)+8-4,1)),SUMIFS('2) Income'!$E$13:$E$32,'2) Income'!$D$13:$D$32,"2nd Wednesday",'2) Income'!$F$13:$F$32,"&lt;="&amp;$A1448),0)))</f>
        <v/>
      </c>
      <c r="AD1448" s="8" t="str">
        <f>IF(A1448="","",IF(COUNTIF('2) Income'!$D$13:$D$32,"3rd Wednesday")=0,0,IF(A1448=(A1448-DAY(A1448)+1+3*7-WEEKDAY(A1448-DAY(A1448)+8-4,1)),SUMIFS('2) Income'!$E$13:$E$32,'2) Income'!$D$13:$D$32,"3rd Wednesday",'2) Income'!$F$13:$F$32,"&lt;="&amp;$A1448),0)))</f>
        <v/>
      </c>
      <c r="AE1448" s="8" t="str">
        <f>IF(A1448="","",IF(COUNTIF('2) Income'!$D$13:$D$32,"4th Wednesday")=0,0,IF(A1448=(A1448-DAY(A1448)+1+4*7-WEEKDAY(A1448-DAY(A1448)+8-4,1)),SUMIFS('2) Income'!$E$13:$E$32,'2) Income'!$D$13:$D$32,"4th Wednesday",'2) Income'!$F$13:$F$32,"&lt;="&amp;$A1448),0)))</f>
        <v/>
      </c>
      <c r="AF1448" s="8" t="str" cm="1">
        <f t="array" ref="AF1448">IF(A1448="","",IF(COUNTIF('2) Income'!$D$13:$D$32,"Every 4 Weeks")=0,0,SUMPRODUCT(--(IFERROR(MOD(A1448-'2) Income'!$F$13:$F$32,28),1)=0),--('2) Income'!$D$13:$D$32="Every 4 Weeks"),--('2) Income'!$F$13:$F$32&lt;=A1448),'2) Income'!$E$13:$E$32)))</f>
        <v/>
      </c>
      <c r="AG1448" s="8" t="str">
        <f>IF(A1448="","",IF(COUNTIF('2) Income'!$D$13:$D$32,"Monthly")=0,0,IF(B1448="N",SUMIFS('2) Income'!$E$13:$E$32,'2) Income'!$D$13:$D$32,"monthly",'2) Income'!$F$13:$F$32,"&lt;="&amp;$A1448,'2) Income'!$I$13:$I$32,DAY(A1448)),SUMIFS('2) Income'!$E$13:$E$32,'2) Income'!$D$13:$D$32,"monthly",'2) Income'!$F$13:$F$32,"&lt;="&amp;$A1448,'2) Income'!$I$13:$I$32,"&gt;="&amp;DAY(A1448)))))</f>
        <v/>
      </c>
      <c r="AH1448" s="8" t="str" cm="1">
        <f t="array" ref="AH1448">IF(A1448="","",IF(COUNTIF('2) Income'!$D$13:$D$32,"Yearly")=0,0,SUMPRODUCT(--('2) Income'!$D$13:$D$32="Yearly"),--('2) Income'!$F$13:$F$32&lt;=A1448),IF(B1448="N",--('2) Income'!$I$13:$I$32=DAY(A1448)),--('2) Income'!$I$13:$I$32&gt;=DAY(A1448))),--(IFERROR(MOD('2) Income'!$H$13:$H$32-MONTH(A1448)+12,12),1)=0),'2) Income'!$E$13:$E$32)))</f>
        <v/>
      </c>
      <c r="AI1448" s="8" t="str">
        <f>IF(A1448="","",IF(COUNTIF('2) Income'!$D$13:$D$32,"one-time")=0,0,SUMIFS('2) Income'!$E$13:$E$32,'2) Income'!$D$13:$D$32,"one-time",'2) Income'!$F$13:$F$32,"="&amp;$A1448)))</f>
        <v/>
      </c>
      <c r="AJ1448" s="9" t="str">
        <f t="shared" si="111"/>
        <v/>
      </c>
    </row>
    <row r="1449" spans="1:36">
      <c r="A1449" s="7" t="str">
        <f>IF(A1448="","",IF(A1448+1&lt;='1) Period'!$E$21,A1448+1,""))</f>
        <v/>
      </c>
      <c r="B1449" s="7" t="e">
        <f t="shared" si="112"/>
        <v>#VALUE!</v>
      </c>
      <c r="C1449" t="e">
        <f t="shared" si="113"/>
        <v>#VALUE!</v>
      </c>
      <c r="D1449" s="8" t="str">
        <f>IF(A1449="","",IF(TEXT(A1449,"dddd")='4) Happy Money'!$E$23,WAllowance,0))</f>
        <v/>
      </c>
      <c r="E1449" s="8" t="str">
        <f>IF(A1449="","",IF(B1449="N",SUMIF(TMonthly[Day of the Month],DAY(A1449),TMonthly[Amount]),SUMIF(TMonthly[Day of the Month],"&gt;="&amp;DAY(A1449),TMonthly[Amount])))</f>
        <v/>
      </c>
      <c r="F1449" s="8" t="str" cm="1">
        <f t="array" ref="F1449">IF(A1449="","",SUMPRODUCT(--(TYearly[Due Date]&lt;=A1449),IF(B1449="N",--(TYearly[Day]=DAY(A1449)),--(TYearly[Day]&gt;=DAY(A1449))),--(IFERROR(MOD(TYearly[Month]-MONTH(A1449)+12,12),1)=0),TYearly[Amount]))</f>
        <v/>
      </c>
      <c r="G1449" s="8" t="str">
        <f>IF(A1449="","",SUMIF(TOneTime[Due Date],A1449,TOneTime[Amount]))</f>
        <v/>
      </c>
      <c r="H1449" s="8" t="str" cm="1">
        <f t="array" ref="H1449">IF(A1449="","",IF(COUNTIF(TOther[Frequency],$H$1)=0,0,SUMPRODUCT(--(IFERROR(MOD(A1449-TOther[Start Date],7),1)=0),--(TOther[Frequency]=$H$1),--(TOther[Start Date]&lt;=A1449),--(TOther[End Date Calc]&gt;=A1449),TOther[Amount])))</f>
        <v/>
      </c>
      <c r="I1449" s="8" t="str" cm="1">
        <f t="array" ref="I1449">IF(A1449="","",IF(COUNTIF(TOther[Frequency],$I$1)=0,0,SUMPRODUCT(--(IFERROR(MOD(A1449-TOther[Start Date],14),1)=0),--(TOther[Frequency]=$I$1),--(TOther[Start Date]&lt;=A1449),--(TOther[End Date Calc]&gt;=A1449),TOther[Amount])))</f>
        <v/>
      </c>
      <c r="J1449" s="8" t="str">
        <f>IF(A1449="","",IF(COUNTIF(TOther[Frequency],$J$1)=0,0,IF(OR(DAY(A1449)=1,DAY(A1449)=15),SUMIFS(TOther[Amount],TOther[Frequency],$J$1,TOther[Start Date],"&lt;="&amp;$A1449,TOther[End Date Calc],"&gt;="&amp;A1449),0)))</f>
        <v/>
      </c>
      <c r="K1449" s="8" t="str">
        <f>IF(A1449="","",IF(COUNTIF(TOther[Frequency],$K$1)=0,0,IF(A1449=(A1449-DAY(A1449)+1+2*7-WEEKDAY(A1449-DAY(A1449)+8-4,1)),SUMIFS(TOther[Amount],TOther[Frequency],$K$1,TOther[Start Date],"&lt;="&amp;$A1449,TOther[End Date Calc],"&gt;="&amp;A1449),0)))</f>
        <v/>
      </c>
      <c r="L1449" s="8" t="str">
        <f>IF(A1449="","",IF(COUNTIF(TOther[Frequency],$L$1)=0,0,IF(A1449=(A1449-DAY(A1449)+1+3*7-WEEKDAY(A1449-DAY(A1449)+8-4,1)),SUMIFS(TOther[Amount],TOther[Frequency],$L$1,TOther[Start Date],"&lt;="&amp;$A1449,TOther[End Date Calc],"&gt;="&amp;A1449),0)))</f>
        <v/>
      </c>
      <c r="M1449" s="8" t="str">
        <f>IF(A1449="","",IF(COUNTIF(TOther[Frequency],$M$1)=0,0,IF(A1449=(A1449-DAY(A1449)+1+4*7-WEEKDAY(A1449-DAY(A1449)+8-4,1)),SUMIFS(TOther[Amount],TOther[Frequency],$M$1,TOther[Start Date],"&lt;="&amp;$A1449,TOther[End Date Calc],"&gt;="&amp;A1449),0)))</f>
        <v/>
      </c>
      <c r="N1449" s="8" t="str" cm="1">
        <f t="array" ref="N1449">IF(A1449="","",IF(COUNTIF(TOther[Frequency],$N$1)=0,0,SUMPRODUCT(--(IFERROR(MOD(A1449-TOther[Start Date],28),1)=0),--(TOther[Frequency]=$N$1),--(TOther[Start Date]&lt;=A1449),--(TOther[End Date Calc]&gt;=A1449),TOther[Amount])))</f>
        <v/>
      </c>
      <c r="O1449" s="8" t="str" cm="1">
        <f t="array" ref="O1449">IF(A1449="","",IF(COUNTIF(TOther[Frequency],$O$1)=0,0,SUMPRODUCT(--(IFERROR(MOD(A1449-TOther[Start Date],42),1)=0),--(TOther[Frequency]=$O$1),--(TOther[Start Date]&lt;=A1449),--(TOther[End Date Calc]&gt;=A1449),TOther[Amount])))</f>
        <v/>
      </c>
      <c r="P1449" s="8" t="str" cm="1">
        <f t="array" ref="P1449">IF(A1449="","",IF(COUNTIF(TOther[Frequency],$P$1)=0,0,SUMPRODUCT(--(IFERROR(MOD(A1449-TOther[Start Date],56),1)=0),--(TOther[Frequency]=$P$1),--(TOther[Start Date]&lt;=A1449),--(TOther[End Date Calc]&gt;=A1449),TOther[Amount])))</f>
        <v/>
      </c>
      <c r="Q1449" s="8" t="str">
        <f>IF(A1449="","",IF(COUNTIF(TOther[Frequency],$Q$1)=0,0,IF(B1449="N",SUMIFS(TOther[Amount],TOther[Frequency],$Q$1,TOther[Start Date],"&lt;="&amp;$A1449,TOther[End Date Calc],"&gt;="&amp;A1449,TOther[Start Day],DAY(A1449)),SUMIFS(TOther[Amount],TOther[Frequency],$Q$1,TOther[Start Date],"&lt;="&amp;$A1449,TOther[End Date Calc],"&gt;="&amp;A1449,TOther[Start Day],"&gt;="&amp;DAY(A1449)))))</f>
        <v/>
      </c>
      <c r="R1449" s="8" t="str" cm="1">
        <f t="array" ref="R1449">IF(A1449="","",IF(COUNTIF(TOther[Frequency],R$1)=0,0,SUMPRODUCT(--(TOther[Frequency]=R$1),--(TOther[Start Date]&lt;=A1449),--(TOther[End Date Calc]&gt;=A1449),IF(B1449="N",--(TOther[Start Day]=DAY(A1449)),--(TOther[Start Day]&gt;=DAY(A1449))),--(IFERROR(MOD(TOther[Start Month]-MONTH(A1449)+2,2),1)=0),TOther[Amount])))</f>
        <v/>
      </c>
      <c r="S1449" s="8" t="str" cm="1">
        <f t="array" ref="S1449">IF(A1449="","",IF(COUNTIF(TOther[Frequency],S$1)=0,0,SUMPRODUCT(--(TOther[Frequency]=S$1),--(TOther[Start Date]&lt;=A1449),--(TOther[End Date Calc]&gt;=A1449),IF(B1449="N",--(TOther[Start Day]=DAY(A1449)),--(TOther[Start Day]&gt;=DAY(A1449))),--(IFERROR(MOD(TOther[Start Month]-MONTH(A1449)+3,3),1)=0),TOther[Amount])))</f>
        <v/>
      </c>
      <c r="T1449" s="8" t="str" cm="1">
        <f t="array" ref="T1449">IF($A1449="","",IF(COUNTIF(TOther[Frequency],T$1)=0,0,SUMPRODUCT(--(TOther[Frequency]=T$1),--(TOther[Start Date]&lt;=$A1449),--(TOther[End Date Calc]&gt;=$A1449),IF($B1449="N",--(TOther[Start Day]=DAY($A1449)),--(TOther[Start Day]&gt;=DAY($A1449))),--(IFERROR(MOD(TOther[Start Month]-MONTH($A1449)+4,4),1)=0),TOther[Amount])))</f>
        <v/>
      </c>
      <c r="U1449" s="8" t="str" cm="1">
        <f t="array" ref="U1449">IF(A1449="","",IF(COUNTIF(TOther[Frequency],$U$1)=0,0,SUMPRODUCT(--(TOther[Frequency]=$U$1),--(TOther[Start Date]&lt;=A1449),--(TOther[End Date Calc]&gt;=A1449),IF(B1449="N",--(TOther[Start Day]=DAY(A1449)),--(TOther[Start Day]&gt;=DAY(A1449))),--(IFERROR(MOD(TOther[Start Month]-MONTH(A1449)+6,6),1)=0),TOther[Amount])))</f>
        <v/>
      </c>
      <c r="V1449" s="8" t="str" cm="1">
        <f t="array" ref="V1449">IF(A1449="","",IF(COUNTIF(TOther[Frequency],$V$1)=0,0,SUMPRODUCT(--(TOther[Frequency]=$V$1),--(TOther[Start Date]&lt;=A1449),--(TOther[End Date Calc]&gt;=A1449),IF(B1449="N",--(TOther[Start Day]=DAY(A1449)),--(TOther[Start Day]&gt;=DAY(A1449))),--(IFERROR(MOD(TOther[Start Month]-MONTH(A1449)+12,12),1)=0),TOther[Amount])))</f>
        <v/>
      </c>
      <c r="W1449" s="8" t="str">
        <f>IF(A1449="","",SUMIFS(TOther[Amount],TOther[Start Date],A1449,TOther[Frequency],$W$1))</f>
        <v/>
      </c>
      <c r="X1449" s="9" t="str">
        <f t="shared" si="110"/>
        <v/>
      </c>
      <c r="Y1449" s="9" t="str">
        <f t="shared" si="114"/>
        <v/>
      </c>
      <c r="Z1449" s="8" t="str" cm="1">
        <f t="array" ref="Z1449">IF(A1449="","",IF(COUNTIF('2) Income'!$D$13:$D$32,"Weekly")=0,0,SUMPRODUCT(--(IFERROR(MOD(A1449-'2) Income'!$F$13:$F$32,7),1)=0),--('2) Income'!$D$13:$D$32="Weekly"),--('2) Income'!$F$13:$F$32&lt;=A1449),'2) Income'!$E$13:$E$32)))</f>
        <v/>
      </c>
      <c r="AA1449" s="8" t="str" cm="1">
        <f t="array" ref="AA1449">IF(A1449="","",IF(COUNTIF('2) Income'!$D$13:$D$32,"Every Other Week")=0,0,SUMPRODUCT(--(IFERROR(MOD(A1449-'2) Income'!$F$13:$F$32,14),1)=0),--('2) Income'!$D$13:$D$32="Every Other Week"),--('2) Income'!$F$13:$F$32&lt;=A1449),'2) Income'!$E$13:$E$32)))</f>
        <v/>
      </c>
      <c r="AB1449" s="8" t="str">
        <f>IF(A1449="","",IF(COUNTIF('2) Income'!$D$13:$D$32,"1st and 15th")=0,0,IF(OR(DAY(A1449)=1,DAY(A1449)=15),SUMIFS('2) Income'!$E$13:$E$32,'2) Income'!$D$13:$D$32,"1st and 15th",'2) Income'!$F$13:$F$32,"&lt;="&amp;$A1449),0)))</f>
        <v/>
      </c>
      <c r="AC1449" s="8" t="str">
        <f>IF(A1449="","",IF(COUNTIF('2) Income'!$D$13:$D$32,"2nd Wednesday")=0,0,IF(A1449=(A1449-DAY(A1449)+1+2*7-WEEKDAY(A1449-DAY(A1449)+8-4,1)),SUMIFS('2) Income'!$E$13:$E$32,'2) Income'!$D$13:$D$32,"2nd Wednesday",'2) Income'!$F$13:$F$32,"&lt;="&amp;$A1449),0)))</f>
        <v/>
      </c>
      <c r="AD1449" s="8" t="str">
        <f>IF(A1449="","",IF(COUNTIF('2) Income'!$D$13:$D$32,"3rd Wednesday")=0,0,IF(A1449=(A1449-DAY(A1449)+1+3*7-WEEKDAY(A1449-DAY(A1449)+8-4,1)),SUMIFS('2) Income'!$E$13:$E$32,'2) Income'!$D$13:$D$32,"3rd Wednesday",'2) Income'!$F$13:$F$32,"&lt;="&amp;$A1449),0)))</f>
        <v/>
      </c>
      <c r="AE1449" s="8" t="str">
        <f>IF(A1449="","",IF(COUNTIF('2) Income'!$D$13:$D$32,"4th Wednesday")=0,0,IF(A1449=(A1449-DAY(A1449)+1+4*7-WEEKDAY(A1449-DAY(A1449)+8-4,1)),SUMIFS('2) Income'!$E$13:$E$32,'2) Income'!$D$13:$D$32,"4th Wednesday",'2) Income'!$F$13:$F$32,"&lt;="&amp;$A1449),0)))</f>
        <v/>
      </c>
      <c r="AF1449" s="8" t="str" cm="1">
        <f t="array" ref="AF1449">IF(A1449="","",IF(COUNTIF('2) Income'!$D$13:$D$32,"Every 4 Weeks")=0,0,SUMPRODUCT(--(IFERROR(MOD(A1449-'2) Income'!$F$13:$F$32,28),1)=0),--('2) Income'!$D$13:$D$32="Every 4 Weeks"),--('2) Income'!$F$13:$F$32&lt;=A1449),'2) Income'!$E$13:$E$32)))</f>
        <v/>
      </c>
      <c r="AG1449" s="8" t="str">
        <f>IF(A1449="","",IF(COUNTIF('2) Income'!$D$13:$D$32,"Monthly")=0,0,IF(B1449="N",SUMIFS('2) Income'!$E$13:$E$32,'2) Income'!$D$13:$D$32,"monthly",'2) Income'!$F$13:$F$32,"&lt;="&amp;$A1449,'2) Income'!$I$13:$I$32,DAY(A1449)),SUMIFS('2) Income'!$E$13:$E$32,'2) Income'!$D$13:$D$32,"monthly",'2) Income'!$F$13:$F$32,"&lt;="&amp;$A1449,'2) Income'!$I$13:$I$32,"&gt;="&amp;DAY(A1449)))))</f>
        <v/>
      </c>
      <c r="AH1449" s="8" t="str" cm="1">
        <f t="array" ref="AH1449">IF(A1449="","",IF(COUNTIF('2) Income'!$D$13:$D$32,"Yearly")=0,0,SUMPRODUCT(--('2) Income'!$D$13:$D$32="Yearly"),--('2) Income'!$F$13:$F$32&lt;=A1449),IF(B1449="N",--('2) Income'!$I$13:$I$32=DAY(A1449)),--('2) Income'!$I$13:$I$32&gt;=DAY(A1449))),--(IFERROR(MOD('2) Income'!$H$13:$H$32-MONTH(A1449)+12,12),1)=0),'2) Income'!$E$13:$E$32)))</f>
        <v/>
      </c>
      <c r="AI1449" s="8" t="str">
        <f>IF(A1449="","",IF(COUNTIF('2) Income'!$D$13:$D$32,"one-time")=0,0,SUMIFS('2) Income'!$E$13:$E$32,'2) Income'!$D$13:$D$32,"one-time",'2) Income'!$F$13:$F$32,"="&amp;$A1449)))</f>
        <v/>
      </c>
      <c r="AJ1449" s="9" t="str">
        <f t="shared" si="111"/>
        <v/>
      </c>
    </row>
    <row r="1450" spans="1:36">
      <c r="A1450" s="7" t="str">
        <f>IF(A1449="","",IF(A1449+1&lt;='1) Period'!$E$21,A1449+1,""))</f>
        <v/>
      </c>
      <c r="B1450" s="7" t="e">
        <f t="shared" si="112"/>
        <v>#VALUE!</v>
      </c>
      <c r="C1450" t="e">
        <f t="shared" si="113"/>
        <v>#VALUE!</v>
      </c>
      <c r="D1450" s="8" t="str">
        <f>IF(A1450="","",IF(TEXT(A1450,"dddd")='4) Happy Money'!$E$23,WAllowance,0))</f>
        <v/>
      </c>
      <c r="E1450" s="8" t="str">
        <f>IF(A1450="","",IF(B1450="N",SUMIF(TMonthly[Day of the Month],DAY(A1450),TMonthly[Amount]),SUMIF(TMonthly[Day of the Month],"&gt;="&amp;DAY(A1450),TMonthly[Amount])))</f>
        <v/>
      </c>
      <c r="F1450" s="8" t="str" cm="1">
        <f t="array" ref="F1450">IF(A1450="","",SUMPRODUCT(--(TYearly[Due Date]&lt;=A1450),IF(B1450="N",--(TYearly[Day]=DAY(A1450)),--(TYearly[Day]&gt;=DAY(A1450))),--(IFERROR(MOD(TYearly[Month]-MONTH(A1450)+12,12),1)=0),TYearly[Amount]))</f>
        <v/>
      </c>
      <c r="G1450" s="8" t="str">
        <f>IF(A1450="","",SUMIF(TOneTime[Due Date],A1450,TOneTime[Amount]))</f>
        <v/>
      </c>
      <c r="H1450" s="8" t="str" cm="1">
        <f t="array" ref="H1450">IF(A1450="","",IF(COUNTIF(TOther[Frequency],$H$1)=0,0,SUMPRODUCT(--(IFERROR(MOD(A1450-TOther[Start Date],7),1)=0),--(TOther[Frequency]=$H$1),--(TOther[Start Date]&lt;=A1450),--(TOther[End Date Calc]&gt;=A1450),TOther[Amount])))</f>
        <v/>
      </c>
      <c r="I1450" s="8" t="str" cm="1">
        <f t="array" ref="I1450">IF(A1450="","",IF(COUNTIF(TOther[Frequency],$I$1)=0,0,SUMPRODUCT(--(IFERROR(MOD(A1450-TOther[Start Date],14),1)=0),--(TOther[Frequency]=$I$1),--(TOther[Start Date]&lt;=A1450),--(TOther[End Date Calc]&gt;=A1450),TOther[Amount])))</f>
        <v/>
      </c>
      <c r="J1450" s="8" t="str">
        <f>IF(A1450="","",IF(COUNTIF(TOther[Frequency],$J$1)=0,0,IF(OR(DAY(A1450)=1,DAY(A1450)=15),SUMIFS(TOther[Amount],TOther[Frequency],$J$1,TOther[Start Date],"&lt;="&amp;$A1450,TOther[End Date Calc],"&gt;="&amp;A1450),0)))</f>
        <v/>
      </c>
      <c r="K1450" s="8" t="str">
        <f>IF(A1450="","",IF(COUNTIF(TOther[Frequency],$K$1)=0,0,IF(A1450=(A1450-DAY(A1450)+1+2*7-WEEKDAY(A1450-DAY(A1450)+8-4,1)),SUMIFS(TOther[Amount],TOther[Frequency],$K$1,TOther[Start Date],"&lt;="&amp;$A1450,TOther[End Date Calc],"&gt;="&amp;A1450),0)))</f>
        <v/>
      </c>
      <c r="L1450" s="8" t="str">
        <f>IF(A1450="","",IF(COUNTIF(TOther[Frequency],$L$1)=0,0,IF(A1450=(A1450-DAY(A1450)+1+3*7-WEEKDAY(A1450-DAY(A1450)+8-4,1)),SUMIFS(TOther[Amount],TOther[Frequency],$L$1,TOther[Start Date],"&lt;="&amp;$A1450,TOther[End Date Calc],"&gt;="&amp;A1450),0)))</f>
        <v/>
      </c>
      <c r="M1450" s="8" t="str">
        <f>IF(A1450="","",IF(COUNTIF(TOther[Frequency],$M$1)=0,0,IF(A1450=(A1450-DAY(A1450)+1+4*7-WEEKDAY(A1450-DAY(A1450)+8-4,1)),SUMIFS(TOther[Amount],TOther[Frequency],$M$1,TOther[Start Date],"&lt;="&amp;$A1450,TOther[End Date Calc],"&gt;="&amp;A1450),0)))</f>
        <v/>
      </c>
      <c r="N1450" s="8" t="str" cm="1">
        <f t="array" ref="N1450">IF(A1450="","",IF(COUNTIF(TOther[Frequency],$N$1)=0,0,SUMPRODUCT(--(IFERROR(MOD(A1450-TOther[Start Date],28),1)=0),--(TOther[Frequency]=$N$1),--(TOther[Start Date]&lt;=A1450),--(TOther[End Date Calc]&gt;=A1450),TOther[Amount])))</f>
        <v/>
      </c>
      <c r="O1450" s="8" t="str" cm="1">
        <f t="array" ref="O1450">IF(A1450="","",IF(COUNTIF(TOther[Frequency],$O$1)=0,0,SUMPRODUCT(--(IFERROR(MOD(A1450-TOther[Start Date],42),1)=0),--(TOther[Frequency]=$O$1),--(TOther[Start Date]&lt;=A1450),--(TOther[End Date Calc]&gt;=A1450),TOther[Amount])))</f>
        <v/>
      </c>
      <c r="P1450" s="8" t="str" cm="1">
        <f t="array" ref="P1450">IF(A1450="","",IF(COUNTIF(TOther[Frequency],$P$1)=0,0,SUMPRODUCT(--(IFERROR(MOD(A1450-TOther[Start Date],56),1)=0),--(TOther[Frequency]=$P$1),--(TOther[Start Date]&lt;=A1450),--(TOther[End Date Calc]&gt;=A1450),TOther[Amount])))</f>
        <v/>
      </c>
      <c r="Q1450" s="8" t="str">
        <f>IF(A1450="","",IF(COUNTIF(TOther[Frequency],$Q$1)=0,0,IF(B1450="N",SUMIFS(TOther[Amount],TOther[Frequency],$Q$1,TOther[Start Date],"&lt;="&amp;$A1450,TOther[End Date Calc],"&gt;="&amp;A1450,TOther[Start Day],DAY(A1450)),SUMIFS(TOther[Amount],TOther[Frequency],$Q$1,TOther[Start Date],"&lt;="&amp;$A1450,TOther[End Date Calc],"&gt;="&amp;A1450,TOther[Start Day],"&gt;="&amp;DAY(A1450)))))</f>
        <v/>
      </c>
      <c r="R1450" s="8" t="str" cm="1">
        <f t="array" ref="R1450">IF(A1450="","",IF(COUNTIF(TOther[Frequency],R$1)=0,0,SUMPRODUCT(--(TOther[Frequency]=R$1),--(TOther[Start Date]&lt;=A1450),--(TOther[End Date Calc]&gt;=A1450),IF(B1450="N",--(TOther[Start Day]=DAY(A1450)),--(TOther[Start Day]&gt;=DAY(A1450))),--(IFERROR(MOD(TOther[Start Month]-MONTH(A1450)+2,2),1)=0),TOther[Amount])))</f>
        <v/>
      </c>
      <c r="S1450" s="8" t="str" cm="1">
        <f t="array" ref="S1450">IF(A1450="","",IF(COUNTIF(TOther[Frequency],S$1)=0,0,SUMPRODUCT(--(TOther[Frequency]=S$1),--(TOther[Start Date]&lt;=A1450),--(TOther[End Date Calc]&gt;=A1450),IF(B1450="N",--(TOther[Start Day]=DAY(A1450)),--(TOther[Start Day]&gt;=DAY(A1450))),--(IFERROR(MOD(TOther[Start Month]-MONTH(A1450)+3,3),1)=0),TOther[Amount])))</f>
        <v/>
      </c>
      <c r="T1450" s="8" t="str" cm="1">
        <f t="array" ref="T1450">IF($A1450="","",IF(COUNTIF(TOther[Frequency],T$1)=0,0,SUMPRODUCT(--(TOther[Frequency]=T$1),--(TOther[Start Date]&lt;=$A1450),--(TOther[End Date Calc]&gt;=$A1450),IF($B1450="N",--(TOther[Start Day]=DAY($A1450)),--(TOther[Start Day]&gt;=DAY($A1450))),--(IFERROR(MOD(TOther[Start Month]-MONTH($A1450)+4,4),1)=0),TOther[Amount])))</f>
        <v/>
      </c>
      <c r="U1450" s="8" t="str" cm="1">
        <f t="array" ref="U1450">IF(A1450="","",IF(COUNTIF(TOther[Frequency],$U$1)=0,0,SUMPRODUCT(--(TOther[Frequency]=$U$1),--(TOther[Start Date]&lt;=A1450),--(TOther[End Date Calc]&gt;=A1450),IF(B1450="N",--(TOther[Start Day]=DAY(A1450)),--(TOther[Start Day]&gt;=DAY(A1450))),--(IFERROR(MOD(TOther[Start Month]-MONTH(A1450)+6,6),1)=0),TOther[Amount])))</f>
        <v/>
      </c>
      <c r="V1450" s="8" t="str" cm="1">
        <f t="array" ref="V1450">IF(A1450="","",IF(COUNTIF(TOther[Frequency],$V$1)=0,0,SUMPRODUCT(--(TOther[Frequency]=$V$1),--(TOther[Start Date]&lt;=A1450),--(TOther[End Date Calc]&gt;=A1450),IF(B1450="N",--(TOther[Start Day]=DAY(A1450)),--(TOther[Start Day]&gt;=DAY(A1450))),--(IFERROR(MOD(TOther[Start Month]-MONTH(A1450)+12,12),1)=0),TOther[Amount])))</f>
        <v/>
      </c>
      <c r="W1450" s="8" t="str">
        <f>IF(A1450="","",SUMIFS(TOther[Amount],TOther[Start Date],A1450,TOther[Frequency],$W$1))</f>
        <v/>
      </c>
      <c r="X1450" s="9" t="str">
        <f t="shared" si="110"/>
        <v/>
      </c>
      <c r="Y1450" s="9" t="str">
        <f t="shared" si="114"/>
        <v/>
      </c>
      <c r="Z1450" s="8" t="str" cm="1">
        <f t="array" ref="Z1450">IF(A1450="","",IF(COUNTIF('2) Income'!$D$13:$D$32,"Weekly")=0,0,SUMPRODUCT(--(IFERROR(MOD(A1450-'2) Income'!$F$13:$F$32,7),1)=0),--('2) Income'!$D$13:$D$32="Weekly"),--('2) Income'!$F$13:$F$32&lt;=A1450),'2) Income'!$E$13:$E$32)))</f>
        <v/>
      </c>
      <c r="AA1450" s="8" t="str" cm="1">
        <f t="array" ref="AA1450">IF(A1450="","",IF(COUNTIF('2) Income'!$D$13:$D$32,"Every Other Week")=0,0,SUMPRODUCT(--(IFERROR(MOD(A1450-'2) Income'!$F$13:$F$32,14),1)=0),--('2) Income'!$D$13:$D$32="Every Other Week"),--('2) Income'!$F$13:$F$32&lt;=A1450),'2) Income'!$E$13:$E$32)))</f>
        <v/>
      </c>
      <c r="AB1450" s="8" t="str">
        <f>IF(A1450="","",IF(COUNTIF('2) Income'!$D$13:$D$32,"1st and 15th")=0,0,IF(OR(DAY(A1450)=1,DAY(A1450)=15),SUMIFS('2) Income'!$E$13:$E$32,'2) Income'!$D$13:$D$32,"1st and 15th",'2) Income'!$F$13:$F$32,"&lt;="&amp;$A1450),0)))</f>
        <v/>
      </c>
      <c r="AC1450" s="8" t="str">
        <f>IF(A1450="","",IF(COUNTIF('2) Income'!$D$13:$D$32,"2nd Wednesday")=0,0,IF(A1450=(A1450-DAY(A1450)+1+2*7-WEEKDAY(A1450-DAY(A1450)+8-4,1)),SUMIFS('2) Income'!$E$13:$E$32,'2) Income'!$D$13:$D$32,"2nd Wednesday",'2) Income'!$F$13:$F$32,"&lt;="&amp;$A1450),0)))</f>
        <v/>
      </c>
      <c r="AD1450" s="8" t="str">
        <f>IF(A1450="","",IF(COUNTIF('2) Income'!$D$13:$D$32,"3rd Wednesday")=0,0,IF(A1450=(A1450-DAY(A1450)+1+3*7-WEEKDAY(A1450-DAY(A1450)+8-4,1)),SUMIFS('2) Income'!$E$13:$E$32,'2) Income'!$D$13:$D$32,"3rd Wednesday",'2) Income'!$F$13:$F$32,"&lt;="&amp;$A1450),0)))</f>
        <v/>
      </c>
      <c r="AE1450" s="8" t="str">
        <f>IF(A1450="","",IF(COUNTIF('2) Income'!$D$13:$D$32,"4th Wednesday")=0,0,IF(A1450=(A1450-DAY(A1450)+1+4*7-WEEKDAY(A1450-DAY(A1450)+8-4,1)),SUMIFS('2) Income'!$E$13:$E$32,'2) Income'!$D$13:$D$32,"4th Wednesday",'2) Income'!$F$13:$F$32,"&lt;="&amp;$A1450),0)))</f>
        <v/>
      </c>
      <c r="AF1450" s="8" t="str" cm="1">
        <f t="array" ref="AF1450">IF(A1450="","",IF(COUNTIF('2) Income'!$D$13:$D$32,"Every 4 Weeks")=0,0,SUMPRODUCT(--(IFERROR(MOD(A1450-'2) Income'!$F$13:$F$32,28),1)=0),--('2) Income'!$D$13:$D$32="Every 4 Weeks"),--('2) Income'!$F$13:$F$32&lt;=A1450),'2) Income'!$E$13:$E$32)))</f>
        <v/>
      </c>
      <c r="AG1450" s="8" t="str">
        <f>IF(A1450="","",IF(COUNTIF('2) Income'!$D$13:$D$32,"Monthly")=0,0,IF(B1450="N",SUMIFS('2) Income'!$E$13:$E$32,'2) Income'!$D$13:$D$32,"monthly",'2) Income'!$F$13:$F$32,"&lt;="&amp;$A1450,'2) Income'!$I$13:$I$32,DAY(A1450)),SUMIFS('2) Income'!$E$13:$E$32,'2) Income'!$D$13:$D$32,"monthly",'2) Income'!$F$13:$F$32,"&lt;="&amp;$A1450,'2) Income'!$I$13:$I$32,"&gt;="&amp;DAY(A1450)))))</f>
        <v/>
      </c>
      <c r="AH1450" s="8" t="str" cm="1">
        <f t="array" ref="AH1450">IF(A1450="","",IF(COUNTIF('2) Income'!$D$13:$D$32,"Yearly")=0,0,SUMPRODUCT(--('2) Income'!$D$13:$D$32="Yearly"),--('2) Income'!$F$13:$F$32&lt;=A1450),IF(B1450="N",--('2) Income'!$I$13:$I$32=DAY(A1450)),--('2) Income'!$I$13:$I$32&gt;=DAY(A1450))),--(IFERROR(MOD('2) Income'!$H$13:$H$32-MONTH(A1450)+12,12),1)=0),'2) Income'!$E$13:$E$32)))</f>
        <v/>
      </c>
      <c r="AI1450" s="8" t="str">
        <f>IF(A1450="","",IF(COUNTIF('2) Income'!$D$13:$D$32,"one-time")=0,0,SUMIFS('2) Income'!$E$13:$E$32,'2) Income'!$D$13:$D$32,"one-time",'2) Income'!$F$13:$F$32,"="&amp;$A1450)))</f>
        <v/>
      </c>
      <c r="AJ1450" s="9" t="str">
        <f t="shared" si="111"/>
        <v/>
      </c>
    </row>
    <row r="1451" spans="1:36">
      <c r="A1451" s="7" t="str">
        <f>IF(A1450="","",IF(A1450+1&lt;='1) Period'!$E$21,A1450+1,""))</f>
        <v/>
      </c>
      <c r="B1451" s="7" t="e">
        <f t="shared" si="112"/>
        <v>#VALUE!</v>
      </c>
      <c r="C1451" t="e">
        <f t="shared" si="113"/>
        <v>#VALUE!</v>
      </c>
      <c r="D1451" s="8" t="str">
        <f>IF(A1451="","",IF(TEXT(A1451,"dddd")='4) Happy Money'!$E$23,WAllowance,0))</f>
        <v/>
      </c>
      <c r="E1451" s="8" t="str">
        <f>IF(A1451="","",IF(B1451="N",SUMIF(TMonthly[Day of the Month],DAY(A1451),TMonthly[Amount]),SUMIF(TMonthly[Day of the Month],"&gt;="&amp;DAY(A1451),TMonthly[Amount])))</f>
        <v/>
      </c>
      <c r="F1451" s="8" t="str" cm="1">
        <f t="array" ref="F1451">IF(A1451="","",SUMPRODUCT(--(TYearly[Due Date]&lt;=A1451),IF(B1451="N",--(TYearly[Day]=DAY(A1451)),--(TYearly[Day]&gt;=DAY(A1451))),--(IFERROR(MOD(TYearly[Month]-MONTH(A1451)+12,12),1)=0),TYearly[Amount]))</f>
        <v/>
      </c>
      <c r="G1451" s="8" t="str">
        <f>IF(A1451="","",SUMIF(TOneTime[Due Date],A1451,TOneTime[Amount]))</f>
        <v/>
      </c>
      <c r="H1451" s="8" t="str" cm="1">
        <f t="array" ref="H1451">IF(A1451="","",IF(COUNTIF(TOther[Frequency],$H$1)=0,0,SUMPRODUCT(--(IFERROR(MOD(A1451-TOther[Start Date],7),1)=0),--(TOther[Frequency]=$H$1),--(TOther[Start Date]&lt;=A1451),--(TOther[End Date Calc]&gt;=A1451),TOther[Amount])))</f>
        <v/>
      </c>
      <c r="I1451" s="8" t="str" cm="1">
        <f t="array" ref="I1451">IF(A1451="","",IF(COUNTIF(TOther[Frequency],$I$1)=0,0,SUMPRODUCT(--(IFERROR(MOD(A1451-TOther[Start Date],14),1)=0),--(TOther[Frequency]=$I$1),--(TOther[Start Date]&lt;=A1451),--(TOther[End Date Calc]&gt;=A1451),TOther[Amount])))</f>
        <v/>
      </c>
      <c r="J1451" s="8" t="str">
        <f>IF(A1451="","",IF(COUNTIF(TOther[Frequency],$J$1)=0,0,IF(OR(DAY(A1451)=1,DAY(A1451)=15),SUMIFS(TOther[Amount],TOther[Frequency],$J$1,TOther[Start Date],"&lt;="&amp;$A1451,TOther[End Date Calc],"&gt;="&amp;A1451),0)))</f>
        <v/>
      </c>
      <c r="K1451" s="8" t="str">
        <f>IF(A1451="","",IF(COUNTIF(TOther[Frequency],$K$1)=0,0,IF(A1451=(A1451-DAY(A1451)+1+2*7-WEEKDAY(A1451-DAY(A1451)+8-4,1)),SUMIFS(TOther[Amount],TOther[Frequency],$K$1,TOther[Start Date],"&lt;="&amp;$A1451,TOther[End Date Calc],"&gt;="&amp;A1451),0)))</f>
        <v/>
      </c>
      <c r="L1451" s="8" t="str">
        <f>IF(A1451="","",IF(COUNTIF(TOther[Frequency],$L$1)=0,0,IF(A1451=(A1451-DAY(A1451)+1+3*7-WEEKDAY(A1451-DAY(A1451)+8-4,1)),SUMIFS(TOther[Amount],TOther[Frequency],$L$1,TOther[Start Date],"&lt;="&amp;$A1451,TOther[End Date Calc],"&gt;="&amp;A1451),0)))</f>
        <v/>
      </c>
      <c r="M1451" s="8" t="str">
        <f>IF(A1451="","",IF(COUNTIF(TOther[Frequency],$M$1)=0,0,IF(A1451=(A1451-DAY(A1451)+1+4*7-WEEKDAY(A1451-DAY(A1451)+8-4,1)),SUMIFS(TOther[Amount],TOther[Frequency],$M$1,TOther[Start Date],"&lt;="&amp;$A1451,TOther[End Date Calc],"&gt;="&amp;A1451),0)))</f>
        <v/>
      </c>
      <c r="N1451" s="8" t="str" cm="1">
        <f t="array" ref="N1451">IF(A1451="","",IF(COUNTIF(TOther[Frequency],$N$1)=0,0,SUMPRODUCT(--(IFERROR(MOD(A1451-TOther[Start Date],28),1)=0),--(TOther[Frequency]=$N$1),--(TOther[Start Date]&lt;=A1451),--(TOther[End Date Calc]&gt;=A1451),TOther[Amount])))</f>
        <v/>
      </c>
      <c r="O1451" s="8" t="str" cm="1">
        <f t="array" ref="O1451">IF(A1451="","",IF(COUNTIF(TOther[Frequency],$O$1)=0,0,SUMPRODUCT(--(IFERROR(MOD(A1451-TOther[Start Date],42),1)=0),--(TOther[Frequency]=$O$1),--(TOther[Start Date]&lt;=A1451),--(TOther[End Date Calc]&gt;=A1451),TOther[Amount])))</f>
        <v/>
      </c>
      <c r="P1451" s="8" t="str" cm="1">
        <f t="array" ref="P1451">IF(A1451="","",IF(COUNTIF(TOther[Frequency],$P$1)=0,0,SUMPRODUCT(--(IFERROR(MOD(A1451-TOther[Start Date],56),1)=0),--(TOther[Frequency]=$P$1),--(TOther[Start Date]&lt;=A1451),--(TOther[End Date Calc]&gt;=A1451),TOther[Amount])))</f>
        <v/>
      </c>
      <c r="Q1451" s="8" t="str">
        <f>IF(A1451="","",IF(COUNTIF(TOther[Frequency],$Q$1)=0,0,IF(B1451="N",SUMIFS(TOther[Amount],TOther[Frequency],$Q$1,TOther[Start Date],"&lt;="&amp;$A1451,TOther[End Date Calc],"&gt;="&amp;A1451,TOther[Start Day],DAY(A1451)),SUMIFS(TOther[Amount],TOther[Frequency],$Q$1,TOther[Start Date],"&lt;="&amp;$A1451,TOther[End Date Calc],"&gt;="&amp;A1451,TOther[Start Day],"&gt;="&amp;DAY(A1451)))))</f>
        <v/>
      </c>
      <c r="R1451" s="8" t="str" cm="1">
        <f t="array" ref="R1451">IF(A1451="","",IF(COUNTIF(TOther[Frequency],R$1)=0,0,SUMPRODUCT(--(TOther[Frequency]=R$1),--(TOther[Start Date]&lt;=A1451),--(TOther[End Date Calc]&gt;=A1451),IF(B1451="N",--(TOther[Start Day]=DAY(A1451)),--(TOther[Start Day]&gt;=DAY(A1451))),--(IFERROR(MOD(TOther[Start Month]-MONTH(A1451)+2,2),1)=0),TOther[Amount])))</f>
        <v/>
      </c>
      <c r="S1451" s="8" t="str" cm="1">
        <f t="array" ref="S1451">IF(A1451="","",IF(COUNTIF(TOther[Frequency],S$1)=0,0,SUMPRODUCT(--(TOther[Frequency]=S$1),--(TOther[Start Date]&lt;=A1451),--(TOther[End Date Calc]&gt;=A1451),IF(B1451="N",--(TOther[Start Day]=DAY(A1451)),--(TOther[Start Day]&gt;=DAY(A1451))),--(IFERROR(MOD(TOther[Start Month]-MONTH(A1451)+3,3),1)=0),TOther[Amount])))</f>
        <v/>
      </c>
      <c r="T1451" s="8" t="str" cm="1">
        <f t="array" ref="T1451">IF($A1451="","",IF(COUNTIF(TOther[Frequency],T$1)=0,0,SUMPRODUCT(--(TOther[Frequency]=T$1),--(TOther[Start Date]&lt;=$A1451),--(TOther[End Date Calc]&gt;=$A1451),IF($B1451="N",--(TOther[Start Day]=DAY($A1451)),--(TOther[Start Day]&gt;=DAY($A1451))),--(IFERROR(MOD(TOther[Start Month]-MONTH($A1451)+4,4),1)=0),TOther[Amount])))</f>
        <v/>
      </c>
      <c r="U1451" s="8" t="str" cm="1">
        <f t="array" ref="U1451">IF(A1451="","",IF(COUNTIF(TOther[Frequency],$U$1)=0,0,SUMPRODUCT(--(TOther[Frequency]=$U$1),--(TOther[Start Date]&lt;=A1451),--(TOther[End Date Calc]&gt;=A1451),IF(B1451="N",--(TOther[Start Day]=DAY(A1451)),--(TOther[Start Day]&gt;=DAY(A1451))),--(IFERROR(MOD(TOther[Start Month]-MONTH(A1451)+6,6),1)=0),TOther[Amount])))</f>
        <v/>
      </c>
      <c r="V1451" s="8" t="str" cm="1">
        <f t="array" ref="V1451">IF(A1451="","",IF(COUNTIF(TOther[Frequency],$V$1)=0,0,SUMPRODUCT(--(TOther[Frequency]=$V$1),--(TOther[Start Date]&lt;=A1451),--(TOther[End Date Calc]&gt;=A1451),IF(B1451="N",--(TOther[Start Day]=DAY(A1451)),--(TOther[Start Day]&gt;=DAY(A1451))),--(IFERROR(MOD(TOther[Start Month]-MONTH(A1451)+12,12),1)=0),TOther[Amount])))</f>
        <v/>
      </c>
      <c r="W1451" s="8" t="str">
        <f>IF(A1451="","",SUMIFS(TOther[Amount],TOther[Start Date],A1451,TOther[Frequency],$W$1))</f>
        <v/>
      </c>
      <c r="X1451" s="9" t="str">
        <f t="shared" si="110"/>
        <v/>
      </c>
      <c r="Y1451" s="9" t="str">
        <f t="shared" si="114"/>
        <v/>
      </c>
      <c r="Z1451" s="8" t="str" cm="1">
        <f t="array" ref="Z1451">IF(A1451="","",IF(COUNTIF('2) Income'!$D$13:$D$32,"Weekly")=0,0,SUMPRODUCT(--(IFERROR(MOD(A1451-'2) Income'!$F$13:$F$32,7),1)=0),--('2) Income'!$D$13:$D$32="Weekly"),--('2) Income'!$F$13:$F$32&lt;=A1451),'2) Income'!$E$13:$E$32)))</f>
        <v/>
      </c>
      <c r="AA1451" s="8" t="str" cm="1">
        <f t="array" ref="AA1451">IF(A1451="","",IF(COUNTIF('2) Income'!$D$13:$D$32,"Every Other Week")=0,0,SUMPRODUCT(--(IFERROR(MOD(A1451-'2) Income'!$F$13:$F$32,14),1)=0),--('2) Income'!$D$13:$D$32="Every Other Week"),--('2) Income'!$F$13:$F$32&lt;=A1451),'2) Income'!$E$13:$E$32)))</f>
        <v/>
      </c>
      <c r="AB1451" s="8" t="str">
        <f>IF(A1451="","",IF(COUNTIF('2) Income'!$D$13:$D$32,"1st and 15th")=0,0,IF(OR(DAY(A1451)=1,DAY(A1451)=15),SUMIFS('2) Income'!$E$13:$E$32,'2) Income'!$D$13:$D$32,"1st and 15th",'2) Income'!$F$13:$F$32,"&lt;="&amp;$A1451),0)))</f>
        <v/>
      </c>
      <c r="AC1451" s="8" t="str">
        <f>IF(A1451="","",IF(COUNTIF('2) Income'!$D$13:$D$32,"2nd Wednesday")=0,0,IF(A1451=(A1451-DAY(A1451)+1+2*7-WEEKDAY(A1451-DAY(A1451)+8-4,1)),SUMIFS('2) Income'!$E$13:$E$32,'2) Income'!$D$13:$D$32,"2nd Wednesday",'2) Income'!$F$13:$F$32,"&lt;="&amp;$A1451),0)))</f>
        <v/>
      </c>
      <c r="AD1451" s="8" t="str">
        <f>IF(A1451="","",IF(COUNTIF('2) Income'!$D$13:$D$32,"3rd Wednesday")=0,0,IF(A1451=(A1451-DAY(A1451)+1+3*7-WEEKDAY(A1451-DAY(A1451)+8-4,1)),SUMIFS('2) Income'!$E$13:$E$32,'2) Income'!$D$13:$D$32,"3rd Wednesday",'2) Income'!$F$13:$F$32,"&lt;="&amp;$A1451),0)))</f>
        <v/>
      </c>
      <c r="AE1451" s="8" t="str">
        <f>IF(A1451="","",IF(COUNTIF('2) Income'!$D$13:$D$32,"4th Wednesday")=0,0,IF(A1451=(A1451-DAY(A1451)+1+4*7-WEEKDAY(A1451-DAY(A1451)+8-4,1)),SUMIFS('2) Income'!$E$13:$E$32,'2) Income'!$D$13:$D$32,"4th Wednesday",'2) Income'!$F$13:$F$32,"&lt;="&amp;$A1451),0)))</f>
        <v/>
      </c>
      <c r="AF1451" s="8" t="str" cm="1">
        <f t="array" ref="AF1451">IF(A1451="","",IF(COUNTIF('2) Income'!$D$13:$D$32,"Every 4 Weeks")=0,0,SUMPRODUCT(--(IFERROR(MOD(A1451-'2) Income'!$F$13:$F$32,28),1)=0),--('2) Income'!$D$13:$D$32="Every 4 Weeks"),--('2) Income'!$F$13:$F$32&lt;=A1451),'2) Income'!$E$13:$E$32)))</f>
        <v/>
      </c>
      <c r="AG1451" s="8" t="str">
        <f>IF(A1451="","",IF(COUNTIF('2) Income'!$D$13:$D$32,"Monthly")=0,0,IF(B1451="N",SUMIFS('2) Income'!$E$13:$E$32,'2) Income'!$D$13:$D$32,"monthly",'2) Income'!$F$13:$F$32,"&lt;="&amp;$A1451,'2) Income'!$I$13:$I$32,DAY(A1451)),SUMIFS('2) Income'!$E$13:$E$32,'2) Income'!$D$13:$D$32,"monthly",'2) Income'!$F$13:$F$32,"&lt;="&amp;$A1451,'2) Income'!$I$13:$I$32,"&gt;="&amp;DAY(A1451)))))</f>
        <v/>
      </c>
      <c r="AH1451" s="8" t="str" cm="1">
        <f t="array" ref="AH1451">IF(A1451="","",IF(COUNTIF('2) Income'!$D$13:$D$32,"Yearly")=0,0,SUMPRODUCT(--('2) Income'!$D$13:$D$32="Yearly"),--('2) Income'!$F$13:$F$32&lt;=A1451),IF(B1451="N",--('2) Income'!$I$13:$I$32=DAY(A1451)),--('2) Income'!$I$13:$I$32&gt;=DAY(A1451))),--(IFERROR(MOD('2) Income'!$H$13:$H$32-MONTH(A1451)+12,12),1)=0),'2) Income'!$E$13:$E$32)))</f>
        <v/>
      </c>
      <c r="AI1451" s="8" t="str">
        <f>IF(A1451="","",IF(COUNTIF('2) Income'!$D$13:$D$32,"one-time")=0,0,SUMIFS('2) Income'!$E$13:$E$32,'2) Income'!$D$13:$D$32,"one-time",'2) Income'!$F$13:$F$32,"="&amp;$A1451)))</f>
        <v/>
      </c>
      <c r="AJ1451" s="9" t="str">
        <f t="shared" si="111"/>
        <v/>
      </c>
    </row>
    <row r="1452" spans="1:36">
      <c r="A1452" s="7" t="str">
        <f>IF(A1451="","",IF(A1451+1&lt;='1) Period'!$E$21,A1451+1,""))</f>
        <v/>
      </c>
      <c r="B1452" s="7" t="e">
        <f t="shared" si="112"/>
        <v>#VALUE!</v>
      </c>
      <c r="C1452" t="e">
        <f t="shared" si="113"/>
        <v>#VALUE!</v>
      </c>
      <c r="D1452" s="8" t="str">
        <f>IF(A1452="","",IF(TEXT(A1452,"dddd")='4) Happy Money'!$E$23,WAllowance,0))</f>
        <v/>
      </c>
      <c r="E1452" s="8" t="str">
        <f>IF(A1452="","",IF(B1452="N",SUMIF(TMonthly[Day of the Month],DAY(A1452),TMonthly[Amount]),SUMIF(TMonthly[Day of the Month],"&gt;="&amp;DAY(A1452),TMonthly[Amount])))</f>
        <v/>
      </c>
      <c r="F1452" s="8" t="str" cm="1">
        <f t="array" ref="F1452">IF(A1452="","",SUMPRODUCT(--(TYearly[Due Date]&lt;=A1452),IF(B1452="N",--(TYearly[Day]=DAY(A1452)),--(TYearly[Day]&gt;=DAY(A1452))),--(IFERROR(MOD(TYearly[Month]-MONTH(A1452)+12,12),1)=0),TYearly[Amount]))</f>
        <v/>
      </c>
      <c r="G1452" s="8" t="str">
        <f>IF(A1452="","",SUMIF(TOneTime[Due Date],A1452,TOneTime[Amount]))</f>
        <v/>
      </c>
      <c r="H1452" s="8" t="str" cm="1">
        <f t="array" ref="H1452">IF(A1452="","",IF(COUNTIF(TOther[Frequency],$H$1)=0,0,SUMPRODUCT(--(IFERROR(MOD(A1452-TOther[Start Date],7),1)=0),--(TOther[Frequency]=$H$1),--(TOther[Start Date]&lt;=A1452),--(TOther[End Date Calc]&gt;=A1452),TOther[Amount])))</f>
        <v/>
      </c>
      <c r="I1452" s="8" t="str" cm="1">
        <f t="array" ref="I1452">IF(A1452="","",IF(COUNTIF(TOther[Frequency],$I$1)=0,0,SUMPRODUCT(--(IFERROR(MOD(A1452-TOther[Start Date],14),1)=0),--(TOther[Frequency]=$I$1),--(TOther[Start Date]&lt;=A1452),--(TOther[End Date Calc]&gt;=A1452),TOther[Amount])))</f>
        <v/>
      </c>
      <c r="J1452" s="8" t="str">
        <f>IF(A1452="","",IF(COUNTIF(TOther[Frequency],$J$1)=0,0,IF(OR(DAY(A1452)=1,DAY(A1452)=15),SUMIFS(TOther[Amount],TOther[Frequency],$J$1,TOther[Start Date],"&lt;="&amp;$A1452,TOther[End Date Calc],"&gt;="&amp;A1452),0)))</f>
        <v/>
      </c>
      <c r="K1452" s="8" t="str">
        <f>IF(A1452="","",IF(COUNTIF(TOther[Frequency],$K$1)=0,0,IF(A1452=(A1452-DAY(A1452)+1+2*7-WEEKDAY(A1452-DAY(A1452)+8-4,1)),SUMIFS(TOther[Amount],TOther[Frequency],$K$1,TOther[Start Date],"&lt;="&amp;$A1452,TOther[End Date Calc],"&gt;="&amp;A1452),0)))</f>
        <v/>
      </c>
      <c r="L1452" s="8" t="str">
        <f>IF(A1452="","",IF(COUNTIF(TOther[Frequency],$L$1)=0,0,IF(A1452=(A1452-DAY(A1452)+1+3*7-WEEKDAY(A1452-DAY(A1452)+8-4,1)),SUMIFS(TOther[Amount],TOther[Frequency],$L$1,TOther[Start Date],"&lt;="&amp;$A1452,TOther[End Date Calc],"&gt;="&amp;A1452),0)))</f>
        <v/>
      </c>
      <c r="M1452" s="8" t="str">
        <f>IF(A1452="","",IF(COUNTIF(TOther[Frequency],$M$1)=0,0,IF(A1452=(A1452-DAY(A1452)+1+4*7-WEEKDAY(A1452-DAY(A1452)+8-4,1)),SUMIFS(TOther[Amount],TOther[Frequency],$M$1,TOther[Start Date],"&lt;="&amp;$A1452,TOther[End Date Calc],"&gt;="&amp;A1452),0)))</f>
        <v/>
      </c>
      <c r="N1452" s="8" t="str" cm="1">
        <f t="array" ref="N1452">IF(A1452="","",IF(COUNTIF(TOther[Frequency],$N$1)=0,0,SUMPRODUCT(--(IFERROR(MOD(A1452-TOther[Start Date],28),1)=0),--(TOther[Frequency]=$N$1),--(TOther[Start Date]&lt;=A1452),--(TOther[End Date Calc]&gt;=A1452),TOther[Amount])))</f>
        <v/>
      </c>
      <c r="O1452" s="8" t="str" cm="1">
        <f t="array" ref="O1452">IF(A1452="","",IF(COUNTIF(TOther[Frequency],$O$1)=0,0,SUMPRODUCT(--(IFERROR(MOD(A1452-TOther[Start Date],42),1)=0),--(TOther[Frequency]=$O$1),--(TOther[Start Date]&lt;=A1452),--(TOther[End Date Calc]&gt;=A1452),TOther[Amount])))</f>
        <v/>
      </c>
      <c r="P1452" s="8" t="str" cm="1">
        <f t="array" ref="P1452">IF(A1452="","",IF(COUNTIF(TOther[Frequency],$P$1)=0,0,SUMPRODUCT(--(IFERROR(MOD(A1452-TOther[Start Date],56),1)=0),--(TOther[Frequency]=$P$1),--(TOther[Start Date]&lt;=A1452),--(TOther[End Date Calc]&gt;=A1452),TOther[Amount])))</f>
        <v/>
      </c>
      <c r="Q1452" s="8" t="str">
        <f>IF(A1452="","",IF(COUNTIF(TOther[Frequency],$Q$1)=0,0,IF(B1452="N",SUMIFS(TOther[Amount],TOther[Frequency],$Q$1,TOther[Start Date],"&lt;="&amp;$A1452,TOther[End Date Calc],"&gt;="&amp;A1452,TOther[Start Day],DAY(A1452)),SUMIFS(TOther[Amount],TOther[Frequency],$Q$1,TOther[Start Date],"&lt;="&amp;$A1452,TOther[End Date Calc],"&gt;="&amp;A1452,TOther[Start Day],"&gt;="&amp;DAY(A1452)))))</f>
        <v/>
      </c>
      <c r="R1452" s="8" t="str" cm="1">
        <f t="array" ref="R1452">IF(A1452="","",IF(COUNTIF(TOther[Frequency],R$1)=0,0,SUMPRODUCT(--(TOther[Frequency]=R$1),--(TOther[Start Date]&lt;=A1452),--(TOther[End Date Calc]&gt;=A1452),IF(B1452="N",--(TOther[Start Day]=DAY(A1452)),--(TOther[Start Day]&gt;=DAY(A1452))),--(IFERROR(MOD(TOther[Start Month]-MONTH(A1452)+2,2),1)=0),TOther[Amount])))</f>
        <v/>
      </c>
      <c r="S1452" s="8" t="str" cm="1">
        <f t="array" ref="S1452">IF(A1452="","",IF(COUNTIF(TOther[Frequency],S$1)=0,0,SUMPRODUCT(--(TOther[Frequency]=S$1),--(TOther[Start Date]&lt;=A1452),--(TOther[End Date Calc]&gt;=A1452),IF(B1452="N",--(TOther[Start Day]=DAY(A1452)),--(TOther[Start Day]&gt;=DAY(A1452))),--(IFERROR(MOD(TOther[Start Month]-MONTH(A1452)+3,3),1)=0),TOther[Amount])))</f>
        <v/>
      </c>
      <c r="T1452" s="8" t="str" cm="1">
        <f t="array" ref="T1452">IF($A1452="","",IF(COUNTIF(TOther[Frequency],T$1)=0,0,SUMPRODUCT(--(TOther[Frequency]=T$1),--(TOther[Start Date]&lt;=$A1452),--(TOther[End Date Calc]&gt;=$A1452),IF($B1452="N",--(TOther[Start Day]=DAY($A1452)),--(TOther[Start Day]&gt;=DAY($A1452))),--(IFERROR(MOD(TOther[Start Month]-MONTH($A1452)+4,4),1)=0),TOther[Amount])))</f>
        <v/>
      </c>
      <c r="U1452" s="8" t="str" cm="1">
        <f t="array" ref="U1452">IF(A1452="","",IF(COUNTIF(TOther[Frequency],$U$1)=0,0,SUMPRODUCT(--(TOther[Frequency]=$U$1),--(TOther[Start Date]&lt;=A1452),--(TOther[End Date Calc]&gt;=A1452),IF(B1452="N",--(TOther[Start Day]=DAY(A1452)),--(TOther[Start Day]&gt;=DAY(A1452))),--(IFERROR(MOD(TOther[Start Month]-MONTH(A1452)+6,6),1)=0),TOther[Amount])))</f>
        <v/>
      </c>
      <c r="V1452" s="8" t="str" cm="1">
        <f t="array" ref="V1452">IF(A1452="","",IF(COUNTIF(TOther[Frequency],$V$1)=0,0,SUMPRODUCT(--(TOther[Frequency]=$V$1),--(TOther[Start Date]&lt;=A1452),--(TOther[End Date Calc]&gt;=A1452),IF(B1452="N",--(TOther[Start Day]=DAY(A1452)),--(TOther[Start Day]&gt;=DAY(A1452))),--(IFERROR(MOD(TOther[Start Month]-MONTH(A1452)+12,12),1)=0),TOther[Amount])))</f>
        <v/>
      </c>
      <c r="W1452" s="8" t="str">
        <f>IF(A1452="","",SUMIFS(TOther[Amount],TOther[Start Date],A1452,TOther[Frequency],$W$1))</f>
        <v/>
      </c>
      <c r="X1452" s="9" t="str">
        <f t="shared" si="110"/>
        <v/>
      </c>
      <c r="Y1452" s="9" t="str">
        <f t="shared" si="114"/>
        <v/>
      </c>
      <c r="Z1452" s="8" t="str" cm="1">
        <f t="array" ref="Z1452">IF(A1452="","",IF(COUNTIF('2) Income'!$D$13:$D$32,"Weekly")=0,0,SUMPRODUCT(--(IFERROR(MOD(A1452-'2) Income'!$F$13:$F$32,7),1)=0),--('2) Income'!$D$13:$D$32="Weekly"),--('2) Income'!$F$13:$F$32&lt;=A1452),'2) Income'!$E$13:$E$32)))</f>
        <v/>
      </c>
      <c r="AA1452" s="8" t="str" cm="1">
        <f t="array" ref="AA1452">IF(A1452="","",IF(COUNTIF('2) Income'!$D$13:$D$32,"Every Other Week")=0,0,SUMPRODUCT(--(IFERROR(MOD(A1452-'2) Income'!$F$13:$F$32,14),1)=0),--('2) Income'!$D$13:$D$32="Every Other Week"),--('2) Income'!$F$13:$F$32&lt;=A1452),'2) Income'!$E$13:$E$32)))</f>
        <v/>
      </c>
      <c r="AB1452" s="8" t="str">
        <f>IF(A1452="","",IF(COUNTIF('2) Income'!$D$13:$D$32,"1st and 15th")=0,0,IF(OR(DAY(A1452)=1,DAY(A1452)=15),SUMIFS('2) Income'!$E$13:$E$32,'2) Income'!$D$13:$D$32,"1st and 15th",'2) Income'!$F$13:$F$32,"&lt;="&amp;$A1452),0)))</f>
        <v/>
      </c>
      <c r="AC1452" s="8" t="str">
        <f>IF(A1452="","",IF(COUNTIF('2) Income'!$D$13:$D$32,"2nd Wednesday")=0,0,IF(A1452=(A1452-DAY(A1452)+1+2*7-WEEKDAY(A1452-DAY(A1452)+8-4,1)),SUMIFS('2) Income'!$E$13:$E$32,'2) Income'!$D$13:$D$32,"2nd Wednesday",'2) Income'!$F$13:$F$32,"&lt;="&amp;$A1452),0)))</f>
        <v/>
      </c>
      <c r="AD1452" s="8" t="str">
        <f>IF(A1452="","",IF(COUNTIF('2) Income'!$D$13:$D$32,"3rd Wednesday")=0,0,IF(A1452=(A1452-DAY(A1452)+1+3*7-WEEKDAY(A1452-DAY(A1452)+8-4,1)),SUMIFS('2) Income'!$E$13:$E$32,'2) Income'!$D$13:$D$32,"3rd Wednesday",'2) Income'!$F$13:$F$32,"&lt;="&amp;$A1452),0)))</f>
        <v/>
      </c>
      <c r="AE1452" s="8" t="str">
        <f>IF(A1452="","",IF(COUNTIF('2) Income'!$D$13:$D$32,"4th Wednesday")=0,0,IF(A1452=(A1452-DAY(A1452)+1+4*7-WEEKDAY(A1452-DAY(A1452)+8-4,1)),SUMIFS('2) Income'!$E$13:$E$32,'2) Income'!$D$13:$D$32,"4th Wednesday",'2) Income'!$F$13:$F$32,"&lt;="&amp;$A1452),0)))</f>
        <v/>
      </c>
      <c r="AF1452" s="8" t="str" cm="1">
        <f t="array" ref="AF1452">IF(A1452="","",IF(COUNTIF('2) Income'!$D$13:$D$32,"Every 4 Weeks")=0,0,SUMPRODUCT(--(IFERROR(MOD(A1452-'2) Income'!$F$13:$F$32,28),1)=0),--('2) Income'!$D$13:$D$32="Every 4 Weeks"),--('2) Income'!$F$13:$F$32&lt;=A1452),'2) Income'!$E$13:$E$32)))</f>
        <v/>
      </c>
      <c r="AG1452" s="8" t="str">
        <f>IF(A1452="","",IF(COUNTIF('2) Income'!$D$13:$D$32,"Monthly")=0,0,IF(B1452="N",SUMIFS('2) Income'!$E$13:$E$32,'2) Income'!$D$13:$D$32,"monthly",'2) Income'!$F$13:$F$32,"&lt;="&amp;$A1452,'2) Income'!$I$13:$I$32,DAY(A1452)),SUMIFS('2) Income'!$E$13:$E$32,'2) Income'!$D$13:$D$32,"monthly",'2) Income'!$F$13:$F$32,"&lt;="&amp;$A1452,'2) Income'!$I$13:$I$32,"&gt;="&amp;DAY(A1452)))))</f>
        <v/>
      </c>
      <c r="AH1452" s="8" t="str" cm="1">
        <f t="array" ref="AH1452">IF(A1452="","",IF(COUNTIF('2) Income'!$D$13:$D$32,"Yearly")=0,0,SUMPRODUCT(--('2) Income'!$D$13:$D$32="Yearly"),--('2) Income'!$F$13:$F$32&lt;=A1452),IF(B1452="N",--('2) Income'!$I$13:$I$32=DAY(A1452)),--('2) Income'!$I$13:$I$32&gt;=DAY(A1452))),--(IFERROR(MOD('2) Income'!$H$13:$H$32-MONTH(A1452)+12,12),1)=0),'2) Income'!$E$13:$E$32)))</f>
        <v/>
      </c>
      <c r="AI1452" s="8" t="str">
        <f>IF(A1452="","",IF(COUNTIF('2) Income'!$D$13:$D$32,"one-time")=0,0,SUMIFS('2) Income'!$E$13:$E$32,'2) Income'!$D$13:$D$32,"one-time",'2) Income'!$F$13:$F$32,"="&amp;$A1452)))</f>
        <v/>
      </c>
      <c r="AJ1452" s="9" t="str">
        <f t="shared" si="111"/>
        <v/>
      </c>
    </row>
    <row r="1453" spans="1:36">
      <c r="A1453" s="7" t="str">
        <f>IF(A1452="","",IF(A1452+1&lt;='1) Period'!$E$21,A1452+1,""))</f>
        <v/>
      </c>
      <c r="B1453" s="7" t="e">
        <f t="shared" si="112"/>
        <v>#VALUE!</v>
      </c>
      <c r="C1453" t="e">
        <f t="shared" si="113"/>
        <v>#VALUE!</v>
      </c>
      <c r="D1453" s="8" t="str">
        <f>IF(A1453="","",IF(TEXT(A1453,"dddd")='4) Happy Money'!$E$23,WAllowance,0))</f>
        <v/>
      </c>
      <c r="E1453" s="8" t="str">
        <f>IF(A1453="","",IF(B1453="N",SUMIF(TMonthly[Day of the Month],DAY(A1453),TMonthly[Amount]),SUMIF(TMonthly[Day of the Month],"&gt;="&amp;DAY(A1453),TMonthly[Amount])))</f>
        <v/>
      </c>
      <c r="F1453" s="8" t="str" cm="1">
        <f t="array" ref="F1453">IF(A1453="","",SUMPRODUCT(--(TYearly[Due Date]&lt;=A1453),IF(B1453="N",--(TYearly[Day]=DAY(A1453)),--(TYearly[Day]&gt;=DAY(A1453))),--(IFERROR(MOD(TYearly[Month]-MONTH(A1453)+12,12),1)=0),TYearly[Amount]))</f>
        <v/>
      </c>
      <c r="G1453" s="8" t="str">
        <f>IF(A1453="","",SUMIF(TOneTime[Due Date],A1453,TOneTime[Amount]))</f>
        <v/>
      </c>
      <c r="H1453" s="8" t="str" cm="1">
        <f t="array" ref="H1453">IF(A1453="","",IF(COUNTIF(TOther[Frequency],$H$1)=0,0,SUMPRODUCT(--(IFERROR(MOD(A1453-TOther[Start Date],7),1)=0),--(TOther[Frequency]=$H$1),--(TOther[Start Date]&lt;=A1453),--(TOther[End Date Calc]&gt;=A1453),TOther[Amount])))</f>
        <v/>
      </c>
      <c r="I1453" s="8" t="str" cm="1">
        <f t="array" ref="I1453">IF(A1453="","",IF(COUNTIF(TOther[Frequency],$I$1)=0,0,SUMPRODUCT(--(IFERROR(MOD(A1453-TOther[Start Date],14),1)=0),--(TOther[Frequency]=$I$1),--(TOther[Start Date]&lt;=A1453),--(TOther[End Date Calc]&gt;=A1453),TOther[Amount])))</f>
        <v/>
      </c>
      <c r="J1453" s="8" t="str">
        <f>IF(A1453="","",IF(COUNTIF(TOther[Frequency],$J$1)=0,0,IF(OR(DAY(A1453)=1,DAY(A1453)=15),SUMIFS(TOther[Amount],TOther[Frequency],$J$1,TOther[Start Date],"&lt;="&amp;$A1453,TOther[End Date Calc],"&gt;="&amp;A1453),0)))</f>
        <v/>
      </c>
      <c r="K1453" s="8" t="str">
        <f>IF(A1453="","",IF(COUNTIF(TOther[Frequency],$K$1)=0,0,IF(A1453=(A1453-DAY(A1453)+1+2*7-WEEKDAY(A1453-DAY(A1453)+8-4,1)),SUMIFS(TOther[Amount],TOther[Frequency],$K$1,TOther[Start Date],"&lt;="&amp;$A1453,TOther[End Date Calc],"&gt;="&amp;A1453),0)))</f>
        <v/>
      </c>
      <c r="L1453" s="8" t="str">
        <f>IF(A1453="","",IF(COUNTIF(TOther[Frequency],$L$1)=0,0,IF(A1453=(A1453-DAY(A1453)+1+3*7-WEEKDAY(A1453-DAY(A1453)+8-4,1)),SUMIFS(TOther[Amount],TOther[Frequency],$L$1,TOther[Start Date],"&lt;="&amp;$A1453,TOther[End Date Calc],"&gt;="&amp;A1453),0)))</f>
        <v/>
      </c>
      <c r="M1453" s="8" t="str">
        <f>IF(A1453="","",IF(COUNTIF(TOther[Frequency],$M$1)=0,0,IF(A1453=(A1453-DAY(A1453)+1+4*7-WEEKDAY(A1453-DAY(A1453)+8-4,1)),SUMIFS(TOther[Amount],TOther[Frequency],$M$1,TOther[Start Date],"&lt;="&amp;$A1453,TOther[End Date Calc],"&gt;="&amp;A1453),0)))</f>
        <v/>
      </c>
      <c r="N1453" s="8" t="str" cm="1">
        <f t="array" ref="N1453">IF(A1453="","",IF(COUNTIF(TOther[Frequency],$N$1)=0,0,SUMPRODUCT(--(IFERROR(MOD(A1453-TOther[Start Date],28),1)=0),--(TOther[Frequency]=$N$1),--(TOther[Start Date]&lt;=A1453),--(TOther[End Date Calc]&gt;=A1453),TOther[Amount])))</f>
        <v/>
      </c>
      <c r="O1453" s="8" t="str" cm="1">
        <f t="array" ref="O1453">IF(A1453="","",IF(COUNTIF(TOther[Frequency],$O$1)=0,0,SUMPRODUCT(--(IFERROR(MOD(A1453-TOther[Start Date],42),1)=0),--(TOther[Frequency]=$O$1),--(TOther[Start Date]&lt;=A1453),--(TOther[End Date Calc]&gt;=A1453),TOther[Amount])))</f>
        <v/>
      </c>
      <c r="P1453" s="8" t="str" cm="1">
        <f t="array" ref="P1453">IF(A1453="","",IF(COUNTIF(TOther[Frequency],$P$1)=0,0,SUMPRODUCT(--(IFERROR(MOD(A1453-TOther[Start Date],56),1)=0),--(TOther[Frequency]=$P$1),--(TOther[Start Date]&lt;=A1453),--(TOther[End Date Calc]&gt;=A1453),TOther[Amount])))</f>
        <v/>
      </c>
      <c r="Q1453" s="8" t="str">
        <f>IF(A1453="","",IF(COUNTIF(TOther[Frequency],$Q$1)=0,0,IF(B1453="N",SUMIFS(TOther[Amount],TOther[Frequency],$Q$1,TOther[Start Date],"&lt;="&amp;$A1453,TOther[End Date Calc],"&gt;="&amp;A1453,TOther[Start Day],DAY(A1453)),SUMIFS(TOther[Amount],TOther[Frequency],$Q$1,TOther[Start Date],"&lt;="&amp;$A1453,TOther[End Date Calc],"&gt;="&amp;A1453,TOther[Start Day],"&gt;="&amp;DAY(A1453)))))</f>
        <v/>
      </c>
      <c r="R1453" s="8" t="str" cm="1">
        <f t="array" ref="R1453">IF(A1453="","",IF(COUNTIF(TOther[Frequency],R$1)=0,0,SUMPRODUCT(--(TOther[Frequency]=R$1),--(TOther[Start Date]&lt;=A1453),--(TOther[End Date Calc]&gt;=A1453),IF(B1453="N",--(TOther[Start Day]=DAY(A1453)),--(TOther[Start Day]&gt;=DAY(A1453))),--(IFERROR(MOD(TOther[Start Month]-MONTH(A1453)+2,2),1)=0),TOther[Amount])))</f>
        <v/>
      </c>
      <c r="S1453" s="8" t="str" cm="1">
        <f t="array" ref="S1453">IF(A1453="","",IF(COUNTIF(TOther[Frequency],S$1)=0,0,SUMPRODUCT(--(TOther[Frequency]=S$1),--(TOther[Start Date]&lt;=A1453),--(TOther[End Date Calc]&gt;=A1453),IF(B1453="N",--(TOther[Start Day]=DAY(A1453)),--(TOther[Start Day]&gt;=DAY(A1453))),--(IFERROR(MOD(TOther[Start Month]-MONTH(A1453)+3,3),1)=0),TOther[Amount])))</f>
        <v/>
      </c>
      <c r="T1453" s="8" t="str" cm="1">
        <f t="array" ref="T1453">IF($A1453="","",IF(COUNTIF(TOther[Frequency],T$1)=0,0,SUMPRODUCT(--(TOther[Frequency]=T$1),--(TOther[Start Date]&lt;=$A1453),--(TOther[End Date Calc]&gt;=$A1453),IF($B1453="N",--(TOther[Start Day]=DAY($A1453)),--(TOther[Start Day]&gt;=DAY($A1453))),--(IFERROR(MOD(TOther[Start Month]-MONTH($A1453)+4,4),1)=0),TOther[Amount])))</f>
        <v/>
      </c>
      <c r="U1453" s="8" t="str" cm="1">
        <f t="array" ref="U1453">IF(A1453="","",IF(COUNTIF(TOther[Frequency],$U$1)=0,0,SUMPRODUCT(--(TOther[Frequency]=$U$1),--(TOther[Start Date]&lt;=A1453),--(TOther[End Date Calc]&gt;=A1453),IF(B1453="N",--(TOther[Start Day]=DAY(A1453)),--(TOther[Start Day]&gt;=DAY(A1453))),--(IFERROR(MOD(TOther[Start Month]-MONTH(A1453)+6,6),1)=0),TOther[Amount])))</f>
        <v/>
      </c>
      <c r="V1453" s="8" t="str" cm="1">
        <f t="array" ref="V1453">IF(A1453="","",IF(COUNTIF(TOther[Frequency],$V$1)=0,0,SUMPRODUCT(--(TOther[Frequency]=$V$1),--(TOther[Start Date]&lt;=A1453),--(TOther[End Date Calc]&gt;=A1453),IF(B1453="N",--(TOther[Start Day]=DAY(A1453)),--(TOther[Start Day]&gt;=DAY(A1453))),--(IFERROR(MOD(TOther[Start Month]-MONTH(A1453)+12,12),1)=0),TOther[Amount])))</f>
        <v/>
      </c>
      <c r="W1453" s="8" t="str">
        <f>IF(A1453="","",SUMIFS(TOther[Amount],TOther[Start Date],A1453,TOther[Frequency],$W$1))</f>
        <v/>
      </c>
      <c r="X1453" s="9" t="str">
        <f t="shared" si="110"/>
        <v/>
      </c>
      <c r="Y1453" s="9" t="str">
        <f t="shared" si="114"/>
        <v/>
      </c>
      <c r="Z1453" s="8" t="str" cm="1">
        <f t="array" ref="Z1453">IF(A1453="","",IF(COUNTIF('2) Income'!$D$13:$D$32,"Weekly")=0,0,SUMPRODUCT(--(IFERROR(MOD(A1453-'2) Income'!$F$13:$F$32,7),1)=0),--('2) Income'!$D$13:$D$32="Weekly"),--('2) Income'!$F$13:$F$32&lt;=A1453),'2) Income'!$E$13:$E$32)))</f>
        <v/>
      </c>
      <c r="AA1453" s="8" t="str" cm="1">
        <f t="array" ref="AA1453">IF(A1453="","",IF(COUNTIF('2) Income'!$D$13:$D$32,"Every Other Week")=0,0,SUMPRODUCT(--(IFERROR(MOD(A1453-'2) Income'!$F$13:$F$32,14),1)=0),--('2) Income'!$D$13:$D$32="Every Other Week"),--('2) Income'!$F$13:$F$32&lt;=A1453),'2) Income'!$E$13:$E$32)))</f>
        <v/>
      </c>
      <c r="AB1453" s="8" t="str">
        <f>IF(A1453="","",IF(COUNTIF('2) Income'!$D$13:$D$32,"1st and 15th")=0,0,IF(OR(DAY(A1453)=1,DAY(A1453)=15),SUMIFS('2) Income'!$E$13:$E$32,'2) Income'!$D$13:$D$32,"1st and 15th",'2) Income'!$F$13:$F$32,"&lt;="&amp;$A1453),0)))</f>
        <v/>
      </c>
      <c r="AC1453" s="8" t="str">
        <f>IF(A1453="","",IF(COUNTIF('2) Income'!$D$13:$D$32,"2nd Wednesday")=0,0,IF(A1453=(A1453-DAY(A1453)+1+2*7-WEEKDAY(A1453-DAY(A1453)+8-4,1)),SUMIFS('2) Income'!$E$13:$E$32,'2) Income'!$D$13:$D$32,"2nd Wednesday",'2) Income'!$F$13:$F$32,"&lt;="&amp;$A1453),0)))</f>
        <v/>
      </c>
      <c r="AD1453" s="8" t="str">
        <f>IF(A1453="","",IF(COUNTIF('2) Income'!$D$13:$D$32,"3rd Wednesday")=0,0,IF(A1453=(A1453-DAY(A1453)+1+3*7-WEEKDAY(A1453-DAY(A1453)+8-4,1)),SUMIFS('2) Income'!$E$13:$E$32,'2) Income'!$D$13:$D$32,"3rd Wednesday",'2) Income'!$F$13:$F$32,"&lt;="&amp;$A1453),0)))</f>
        <v/>
      </c>
      <c r="AE1453" s="8" t="str">
        <f>IF(A1453="","",IF(COUNTIF('2) Income'!$D$13:$D$32,"4th Wednesday")=0,0,IF(A1453=(A1453-DAY(A1453)+1+4*7-WEEKDAY(A1453-DAY(A1453)+8-4,1)),SUMIFS('2) Income'!$E$13:$E$32,'2) Income'!$D$13:$D$32,"4th Wednesday",'2) Income'!$F$13:$F$32,"&lt;="&amp;$A1453),0)))</f>
        <v/>
      </c>
      <c r="AF1453" s="8" t="str" cm="1">
        <f t="array" ref="AF1453">IF(A1453="","",IF(COUNTIF('2) Income'!$D$13:$D$32,"Every 4 Weeks")=0,0,SUMPRODUCT(--(IFERROR(MOD(A1453-'2) Income'!$F$13:$F$32,28),1)=0),--('2) Income'!$D$13:$D$32="Every 4 Weeks"),--('2) Income'!$F$13:$F$32&lt;=A1453),'2) Income'!$E$13:$E$32)))</f>
        <v/>
      </c>
      <c r="AG1453" s="8" t="str">
        <f>IF(A1453="","",IF(COUNTIF('2) Income'!$D$13:$D$32,"Monthly")=0,0,IF(B1453="N",SUMIFS('2) Income'!$E$13:$E$32,'2) Income'!$D$13:$D$32,"monthly",'2) Income'!$F$13:$F$32,"&lt;="&amp;$A1453,'2) Income'!$I$13:$I$32,DAY(A1453)),SUMIFS('2) Income'!$E$13:$E$32,'2) Income'!$D$13:$D$32,"monthly",'2) Income'!$F$13:$F$32,"&lt;="&amp;$A1453,'2) Income'!$I$13:$I$32,"&gt;="&amp;DAY(A1453)))))</f>
        <v/>
      </c>
      <c r="AH1453" s="8" t="str" cm="1">
        <f t="array" ref="AH1453">IF(A1453="","",IF(COUNTIF('2) Income'!$D$13:$D$32,"Yearly")=0,0,SUMPRODUCT(--('2) Income'!$D$13:$D$32="Yearly"),--('2) Income'!$F$13:$F$32&lt;=A1453),IF(B1453="N",--('2) Income'!$I$13:$I$32=DAY(A1453)),--('2) Income'!$I$13:$I$32&gt;=DAY(A1453))),--(IFERROR(MOD('2) Income'!$H$13:$H$32-MONTH(A1453)+12,12),1)=0),'2) Income'!$E$13:$E$32)))</f>
        <v/>
      </c>
      <c r="AI1453" s="8" t="str">
        <f>IF(A1453="","",IF(COUNTIF('2) Income'!$D$13:$D$32,"one-time")=0,0,SUMIFS('2) Income'!$E$13:$E$32,'2) Income'!$D$13:$D$32,"one-time",'2) Income'!$F$13:$F$32,"="&amp;$A1453)))</f>
        <v/>
      </c>
      <c r="AJ1453" s="9" t="str">
        <f t="shared" si="111"/>
        <v/>
      </c>
    </row>
    <row r="1454" spans="1:36">
      <c r="A1454" s="7" t="str">
        <f>IF(A1453="","",IF(A1453+1&lt;='1) Period'!$E$21,A1453+1,""))</f>
        <v/>
      </c>
      <c r="B1454" s="7" t="e">
        <f t="shared" si="112"/>
        <v>#VALUE!</v>
      </c>
      <c r="C1454" t="e">
        <f t="shared" si="113"/>
        <v>#VALUE!</v>
      </c>
      <c r="D1454" s="8" t="str">
        <f>IF(A1454="","",IF(TEXT(A1454,"dddd")='4) Happy Money'!$E$23,WAllowance,0))</f>
        <v/>
      </c>
      <c r="E1454" s="8" t="str">
        <f>IF(A1454="","",IF(B1454="N",SUMIF(TMonthly[Day of the Month],DAY(A1454),TMonthly[Amount]),SUMIF(TMonthly[Day of the Month],"&gt;="&amp;DAY(A1454),TMonthly[Amount])))</f>
        <v/>
      </c>
      <c r="F1454" s="8" t="str" cm="1">
        <f t="array" ref="F1454">IF(A1454="","",SUMPRODUCT(--(TYearly[Due Date]&lt;=A1454),IF(B1454="N",--(TYearly[Day]=DAY(A1454)),--(TYearly[Day]&gt;=DAY(A1454))),--(IFERROR(MOD(TYearly[Month]-MONTH(A1454)+12,12),1)=0),TYearly[Amount]))</f>
        <v/>
      </c>
      <c r="G1454" s="8" t="str">
        <f>IF(A1454="","",SUMIF(TOneTime[Due Date],A1454,TOneTime[Amount]))</f>
        <v/>
      </c>
      <c r="H1454" s="8" t="str" cm="1">
        <f t="array" ref="H1454">IF(A1454="","",IF(COUNTIF(TOther[Frequency],$H$1)=0,0,SUMPRODUCT(--(IFERROR(MOD(A1454-TOther[Start Date],7),1)=0),--(TOther[Frequency]=$H$1),--(TOther[Start Date]&lt;=A1454),--(TOther[End Date Calc]&gt;=A1454),TOther[Amount])))</f>
        <v/>
      </c>
      <c r="I1454" s="8" t="str" cm="1">
        <f t="array" ref="I1454">IF(A1454="","",IF(COUNTIF(TOther[Frequency],$I$1)=0,0,SUMPRODUCT(--(IFERROR(MOD(A1454-TOther[Start Date],14),1)=0),--(TOther[Frequency]=$I$1),--(TOther[Start Date]&lt;=A1454),--(TOther[End Date Calc]&gt;=A1454),TOther[Amount])))</f>
        <v/>
      </c>
      <c r="J1454" s="8" t="str">
        <f>IF(A1454="","",IF(COUNTIF(TOther[Frequency],$J$1)=0,0,IF(OR(DAY(A1454)=1,DAY(A1454)=15),SUMIFS(TOther[Amount],TOther[Frequency],$J$1,TOther[Start Date],"&lt;="&amp;$A1454,TOther[End Date Calc],"&gt;="&amp;A1454),0)))</f>
        <v/>
      </c>
      <c r="K1454" s="8" t="str">
        <f>IF(A1454="","",IF(COUNTIF(TOther[Frequency],$K$1)=0,0,IF(A1454=(A1454-DAY(A1454)+1+2*7-WEEKDAY(A1454-DAY(A1454)+8-4,1)),SUMIFS(TOther[Amount],TOther[Frequency],$K$1,TOther[Start Date],"&lt;="&amp;$A1454,TOther[End Date Calc],"&gt;="&amp;A1454),0)))</f>
        <v/>
      </c>
      <c r="L1454" s="8" t="str">
        <f>IF(A1454="","",IF(COUNTIF(TOther[Frequency],$L$1)=0,0,IF(A1454=(A1454-DAY(A1454)+1+3*7-WEEKDAY(A1454-DAY(A1454)+8-4,1)),SUMIFS(TOther[Amount],TOther[Frequency],$L$1,TOther[Start Date],"&lt;="&amp;$A1454,TOther[End Date Calc],"&gt;="&amp;A1454),0)))</f>
        <v/>
      </c>
      <c r="M1454" s="8" t="str">
        <f>IF(A1454="","",IF(COUNTIF(TOther[Frequency],$M$1)=0,0,IF(A1454=(A1454-DAY(A1454)+1+4*7-WEEKDAY(A1454-DAY(A1454)+8-4,1)),SUMIFS(TOther[Amount],TOther[Frequency],$M$1,TOther[Start Date],"&lt;="&amp;$A1454,TOther[End Date Calc],"&gt;="&amp;A1454),0)))</f>
        <v/>
      </c>
      <c r="N1454" s="8" t="str" cm="1">
        <f t="array" ref="N1454">IF(A1454="","",IF(COUNTIF(TOther[Frequency],$N$1)=0,0,SUMPRODUCT(--(IFERROR(MOD(A1454-TOther[Start Date],28),1)=0),--(TOther[Frequency]=$N$1),--(TOther[Start Date]&lt;=A1454),--(TOther[End Date Calc]&gt;=A1454),TOther[Amount])))</f>
        <v/>
      </c>
      <c r="O1454" s="8" t="str" cm="1">
        <f t="array" ref="O1454">IF(A1454="","",IF(COUNTIF(TOther[Frequency],$O$1)=0,0,SUMPRODUCT(--(IFERROR(MOD(A1454-TOther[Start Date],42),1)=0),--(TOther[Frequency]=$O$1),--(TOther[Start Date]&lt;=A1454),--(TOther[End Date Calc]&gt;=A1454),TOther[Amount])))</f>
        <v/>
      </c>
      <c r="P1454" s="8" t="str" cm="1">
        <f t="array" ref="P1454">IF(A1454="","",IF(COUNTIF(TOther[Frequency],$P$1)=0,0,SUMPRODUCT(--(IFERROR(MOD(A1454-TOther[Start Date],56),1)=0),--(TOther[Frequency]=$P$1),--(TOther[Start Date]&lt;=A1454),--(TOther[End Date Calc]&gt;=A1454),TOther[Amount])))</f>
        <v/>
      </c>
      <c r="Q1454" s="8" t="str">
        <f>IF(A1454="","",IF(COUNTIF(TOther[Frequency],$Q$1)=0,0,IF(B1454="N",SUMIFS(TOther[Amount],TOther[Frequency],$Q$1,TOther[Start Date],"&lt;="&amp;$A1454,TOther[End Date Calc],"&gt;="&amp;A1454,TOther[Start Day],DAY(A1454)),SUMIFS(TOther[Amount],TOther[Frequency],$Q$1,TOther[Start Date],"&lt;="&amp;$A1454,TOther[End Date Calc],"&gt;="&amp;A1454,TOther[Start Day],"&gt;="&amp;DAY(A1454)))))</f>
        <v/>
      </c>
      <c r="R1454" s="8" t="str" cm="1">
        <f t="array" ref="R1454">IF(A1454="","",IF(COUNTIF(TOther[Frequency],R$1)=0,0,SUMPRODUCT(--(TOther[Frequency]=R$1),--(TOther[Start Date]&lt;=A1454),--(TOther[End Date Calc]&gt;=A1454),IF(B1454="N",--(TOther[Start Day]=DAY(A1454)),--(TOther[Start Day]&gt;=DAY(A1454))),--(IFERROR(MOD(TOther[Start Month]-MONTH(A1454)+2,2),1)=0),TOther[Amount])))</f>
        <v/>
      </c>
      <c r="S1454" s="8" t="str" cm="1">
        <f t="array" ref="S1454">IF(A1454="","",IF(COUNTIF(TOther[Frequency],S$1)=0,0,SUMPRODUCT(--(TOther[Frequency]=S$1),--(TOther[Start Date]&lt;=A1454),--(TOther[End Date Calc]&gt;=A1454),IF(B1454="N",--(TOther[Start Day]=DAY(A1454)),--(TOther[Start Day]&gt;=DAY(A1454))),--(IFERROR(MOD(TOther[Start Month]-MONTH(A1454)+3,3),1)=0),TOther[Amount])))</f>
        <v/>
      </c>
      <c r="T1454" s="8" t="str" cm="1">
        <f t="array" ref="T1454">IF($A1454="","",IF(COUNTIF(TOther[Frequency],T$1)=0,0,SUMPRODUCT(--(TOther[Frequency]=T$1),--(TOther[Start Date]&lt;=$A1454),--(TOther[End Date Calc]&gt;=$A1454),IF($B1454="N",--(TOther[Start Day]=DAY($A1454)),--(TOther[Start Day]&gt;=DAY($A1454))),--(IFERROR(MOD(TOther[Start Month]-MONTH($A1454)+4,4),1)=0),TOther[Amount])))</f>
        <v/>
      </c>
      <c r="U1454" s="8" t="str" cm="1">
        <f t="array" ref="U1454">IF(A1454="","",IF(COUNTIF(TOther[Frequency],$U$1)=0,0,SUMPRODUCT(--(TOther[Frequency]=$U$1),--(TOther[Start Date]&lt;=A1454),--(TOther[End Date Calc]&gt;=A1454),IF(B1454="N",--(TOther[Start Day]=DAY(A1454)),--(TOther[Start Day]&gt;=DAY(A1454))),--(IFERROR(MOD(TOther[Start Month]-MONTH(A1454)+6,6),1)=0),TOther[Amount])))</f>
        <v/>
      </c>
      <c r="V1454" s="8" t="str" cm="1">
        <f t="array" ref="V1454">IF(A1454="","",IF(COUNTIF(TOther[Frequency],$V$1)=0,0,SUMPRODUCT(--(TOther[Frequency]=$V$1),--(TOther[Start Date]&lt;=A1454),--(TOther[End Date Calc]&gt;=A1454),IF(B1454="N",--(TOther[Start Day]=DAY(A1454)),--(TOther[Start Day]&gt;=DAY(A1454))),--(IFERROR(MOD(TOther[Start Month]-MONTH(A1454)+12,12),1)=0),TOther[Amount])))</f>
        <v/>
      </c>
      <c r="W1454" s="8" t="str">
        <f>IF(A1454="","",SUMIFS(TOther[Amount],TOther[Start Date],A1454,TOther[Frequency],$W$1))</f>
        <v/>
      </c>
      <c r="X1454" s="9" t="str">
        <f t="shared" si="110"/>
        <v/>
      </c>
      <c r="Y1454" s="9" t="str">
        <f t="shared" si="114"/>
        <v/>
      </c>
      <c r="Z1454" s="8" t="str" cm="1">
        <f t="array" ref="Z1454">IF(A1454="","",IF(COUNTIF('2) Income'!$D$13:$D$32,"Weekly")=0,0,SUMPRODUCT(--(IFERROR(MOD(A1454-'2) Income'!$F$13:$F$32,7),1)=0),--('2) Income'!$D$13:$D$32="Weekly"),--('2) Income'!$F$13:$F$32&lt;=A1454),'2) Income'!$E$13:$E$32)))</f>
        <v/>
      </c>
      <c r="AA1454" s="8" t="str" cm="1">
        <f t="array" ref="AA1454">IF(A1454="","",IF(COUNTIF('2) Income'!$D$13:$D$32,"Every Other Week")=0,0,SUMPRODUCT(--(IFERROR(MOD(A1454-'2) Income'!$F$13:$F$32,14),1)=0),--('2) Income'!$D$13:$D$32="Every Other Week"),--('2) Income'!$F$13:$F$32&lt;=A1454),'2) Income'!$E$13:$E$32)))</f>
        <v/>
      </c>
      <c r="AB1454" s="8" t="str">
        <f>IF(A1454="","",IF(COUNTIF('2) Income'!$D$13:$D$32,"1st and 15th")=0,0,IF(OR(DAY(A1454)=1,DAY(A1454)=15),SUMIFS('2) Income'!$E$13:$E$32,'2) Income'!$D$13:$D$32,"1st and 15th",'2) Income'!$F$13:$F$32,"&lt;="&amp;$A1454),0)))</f>
        <v/>
      </c>
      <c r="AC1454" s="8" t="str">
        <f>IF(A1454="","",IF(COUNTIF('2) Income'!$D$13:$D$32,"2nd Wednesday")=0,0,IF(A1454=(A1454-DAY(A1454)+1+2*7-WEEKDAY(A1454-DAY(A1454)+8-4,1)),SUMIFS('2) Income'!$E$13:$E$32,'2) Income'!$D$13:$D$32,"2nd Wednesday",'2) Income'!$F$13:$F$32,"&lt;="&amp;$A1454),0)))</f>
        <v/>
      </c>
      <c r="AD1454" s="8" t="str">
        <f>IF(A1454="","",IF(COUNTIF('2) Income'!$D$13:$D$32,"3rd Wednesday")=0,0,IF(A1454=(A1454-DAY(A1454)+1+3*7-WEEKDAY(A1454-DAY(A1454)+8-4,1)),SUMIFS('2) Income'!$E$13:$E$32,'2) Income'!$D$13:$D$32,"3rd Wednesday",'2) Income'!$F$13:$F$32,"&lt;="&amp;$A1454),0)))</f>
        <v/>
      </c>
      <c r="AE1454" s="8" t="str">
        <f>IF(A1454="","",IF(COUNTIF('2) Income'!$D$13:$D$32,"4th Wednesday")=0,0,IF(A1454=(A1454-DAY(A1454)+1+4*7-WEEKDAY(A1454-DAY(A1454)+8-4,1)),SUMIFS('2) Income'!$E$13:$E$32,'2) Income'!$D$13:$D$32,"4th Wednesday",'2) Income'!$F$13:$F$32,"&lt;="&amp;$A1454),0)))</f>
        <v/>
      </c>
      <c r="AF1454" s="8" t="str" cm="1">
        <f t="array" ref="AF1454">IF(A1454="","",IF(COUNTIF('2) Income'!$D$13:$D$32,"Every 4 Weeks")=0,0,SUMPRODUCT(--(IFERROR(MOD(A1454-'2) Income'!$F$13:$F$32,28),1)=0),--('2) Income'!$D$13:$D$32="Every 4 Weeks"),--('2) Income'!$F$13:$F$32&lt;=A1454),'2) Income'!$E$13:$E$32)))</f>
        <v/>
      </c>
      <c r="AG1454" s="8" t="str">
        <f>IF(A1454="","",IF(COUNTIF('2) Income'!$D$13:$D$32,"Monthly")=0,0,IF(B1454="N",SUMIFS('2) Income'!$E$13:$E$32,'2) Income'!$D$13:$D$32,"monthly",'2) Income'!$F$13:$F$32,"&lt;="&amp;$A1454,'2) Income'!$I$13:$I$32,DAY(A1454)),SUMIFS('2) Income'!$E$13:$E$32,'2) Income'!$D$13:$D$32,"monthly",'2) Income'!$F$13:$F$32,"&lt;="&amp;$A1454,'2) Income'!$I$13:$I$32,"&gt;="&amp;DAY(A1454)))))</f>
        <v/>
      </c>
      <c r="AH1454" s="8" t="str" cm="1">
        <f t="array" ref="AH1454">IF(A1454="","",IF(COUNTIF('2) Income'!$D$13:$D$32,"Yearly")=0,0,SUMPRODUCT(--('2) Income'!$D$13:$D$32="Yearly"),--('2) Income'!$F$13:$F$32&lt;=A1454),IF(B1454="N",--('2) Income'!$I$13:$I$32=DAY(A1454)),--('2) Income'!$I$13:$I$32&gt;=DAY(A1454))),--(IFERROR(MOD('2) Income'!$H$13:$H$32-MONTH(A1454)+12,12),1)=0),'2) Income'!$E$13:$E$32)))</f>
        <v/>
      </c>
      <c r="AI1454" s="8" t="str">
        <f>IF(A1454="","",IF(COUNTIF('2) Income'!$D$13:$D$32,"one-time")=0,0,SUMIFS('2) Income'!$E$13:$E$32,'2) Income'!$D$13:$D$32,"one-time",'2) Income'!$F$13:$F$32,"="&amp;$A1454)))</f>
        <v/>
      </c>
      <c r="AJ1454" s="9" t="str">
        <f t="shared" si="111"/>
        <v/>
      </c>
    </row>
    <row r="1455" spans="1:36">
      <c r="A1455" s="7" t="str">
        <f>IF(A1454="","",IF(A1454+1&lt;='1) Period'!$E$21,A1454+1,""))</f>
        <v/>
      </c>
      <c r="B1455" s="7" t="e">
        <f t="shared" si="112"/>
        <v>#VALUE!</v>
      </c>
      <c r="C1455" t="e">
        <f t="shared" si="113"/>
        <v>#VALUE!</v>
      </c>
      <c r="D1455" s="8" t="str">
        <f>IF(A1455="","",IF(TEXT(A1455,"dddd")='4) Happy Money'!$E$23,WAllowance,0))</f>
        <v/>
      </c>
      <c r="E1455" s="8" t="str">
        <f>IF(A1455="","",IF(B1455="N",SUMIF(TMonthly[Day of the Month],DAY(A1455),TMonthly[Amount]),SUMIF(TMonthly[Day of the Month],"&gt;="&amp;DAY(A1455),TMonthly[Amount])))</f>
        <v/>
      </c>
      <c r="F1455" s="8" t="str" cm="1">
        <f t="array" ref="F1455">IF(A1455="","",SUMPRODUCT(--(TYearly[Due Date]&lt;=A1455),IF(B1455="N",--(TYearly[Day]=DAY(A1455)),--(TYearly[Day]&gt;=DAY(A1455))),--(IFERROR(MOD(TYearly[Month]-MONTH(A1455)+12,12),1)=0),TYearly[Amount]))</f>
        <v/>
      </c>
      <c r="G1455" s="8" t="str">
        <f>IF(A1455="","",SUMIF(TOneTime[Due Date],A1455,TOneTime[Amount]))</f>
        <v/>
      </c>
      <c r="H1455" s="8" t="str" cm="1">
        <f t="array" ref="H1455">IF(A1455="","",IF(COUNTIF(TOther[Frequency],$H$1)=0,0,SUMPRODUCT(--(IFERROR(MOD(A1455-TOther[Start Date],7),1)=0),--(TOther[Frequency]=$H$1),--(TOther[Start Date]&lt;=A1455),--(TOther[End Date Calc]&gt;=A1455),TOther[Amount])))</f>
        <v/>
      </c>
      <c r="I1455" s="8" t="str" cm="1">
        <f t="array" ref="I1455">IF(A1455="","",IF(COUNTIF(TOther[Frequency],$I$1)=0,0,SUMPRODUCT(--(IFERROR(MOD(A1455-TOther[Start Date],14),1)=0),--(TOther[Frequency]=$I$1),--(TOther[Start Date]&lt;=A1455),--(TOther[End Date Calc]&gt;=A1455),TOther[Amount])))</f>
        <v/>
      </c>
      <c r="J1455" s="8" t="str">
        <f>IF(A1455="","",IF(COUNTIF(TOther[Frequency],$J$1)=0,0,IF(OR(DAY(A1455)=1,DAY(A1455)=15),SUMIFS(TOther[Amount],TOther[Frequency],$J$1,TOther[Start Date],"&lt;="&amp;$A1455,TOther[End Date Calc],"&gt;="&amp;A1455),0)))</f>
        <v/>
      </c>
      <c r="K1455" s="8" t="str">
        <f>IF(A1455="","",IF(COUNTIF(TOther[Frequency],$K$1)=0,0,IF(A1455=(A1455-DAY(A1455)+1+2*7-WEEKDAY(A1455-DAY(A1455)+8-4,1)),SUMIFS(TOther[Amount],TOther[Frequency],$K$1,TOther[Start Date],"&lt;="&amp;$A1455,TOther[End Date Calc],"&gt;="&amp;A1455),0)))</f>
        <v/>
      </c>
      <c r="L1455" s="8" t="str">
        <f>IF(A1455="","",IF(COUNTIF(TOther[Frequency],$L$1)=0,0,IF(A1455=(A1455-DAY(A1455)+1+3*7-WEEKDAY(A1455-DAY(A1455)+8-4,1)),SUMIFS(TOther[Amount],TOther[Frequency],$L$1,TOther[Start Date],"&lt;="&amp;$A1455,TOther[End Date Calc],"&gt;="&amp;A1455),0)))</f>
        <v/>
      </c>
      <c r="M1455" s="8" t="str">
        <f>IF(A1455="","",IF(COUNTIF(TOther[Frequency],$M$1)=0,0,IF(A1455=(A1455-DAY(A1455)+1+4*7-WEEKDAY(A1455-DAY(A1455)+8-4,1)),SUMIFS(TOther[Amount],TOther[Frequency],$M$1,TOther[Start Date],"&lt;="&amp;$A1455,TOther[End Date Calc],"&gt;="&amp;A1455),0)))</f>
        <v/>
      </c>
      <c r="N1455" s="8" t="str" cm="1">
        <f t="array" ref="N1455">IF(A1455="","",IF(COUNTIF(TOther[Frequency],$N$1)=0,0,SUMPRODUCT(--(IFERROR(MOD(A1455-TOther[Start Date],28),1)=0),--(TOther[Frequency]=$N$1),--(TOther[Start Date]&lt;=A1455),--(TOther[End Date Calc]&gt;=A1455),TOther[Amount])))</f>
        <v/>
      </c>
      <c r="O1455" s="8" t="str" cm="1">
        <f t="array" ref="O1455">IF(A1455="","",IF(COUNTIF(TOther[Frequency],$O$1)=0,0,SUMPRODUCT(--(IFERROR(MOD(A1455-TOther[Start Date],42),1)=0),--(TOther[Frequency]=$O$1),--(TOther[Start Date]&lt;=A1455),--(TOther[End Date Calc]&gt;=A1455),TOther[Amount])))</f>
        <v/>
      </c>
      <c r="P1455" s="8" t="str" cm="1">
        <f t="array" ref="P1455">IF(A1455="","",IF(COUNTIF(TOther[Frequency],$P$1)=0,0,SUMPRODUCT(--(IFERROR(MOD(A1455-TOther[Start Date],56),1)=0),--(TOther[Frequency]=$P$1),--(TOther[Start Date]&lt;=A1455),--(TOther[End Date Calc]&gt;=A1455),TOther[Amount])))</f>
        <v/>
      </c>
      <c r="Q1455" s="8" t="str">
        <f>IF(A1455="","",IF(COUNTIF(TOther[Frequency],$Q$1)=0,0,IF(B1455="N",SUMIFS(TOther[Amount],TOther[Frequency],$Q$1,TOther[Start Date],"&lt;="&amp;$A1455,TOther[End Date Calc],"&gt;="&amp;A1455,TOther[Start Day],DAY(A1455)),SUMIFS(TOther[Amount],TOther[Frequency],$Q$1,TOther[Start Date],"&lt;="&amp;$A1455,TOther[End Date Calc],"&gt;="&amp;A1455,TOther[Start Day],"&gt;="&amp;DAY(A1455)))))</f>
        <v/>
      </c>
      <c r="R1455" s="8" t="str" cm="1">
        <f t="array" ref="R1455">IF(A1455="","",IF(COUNTIF(TOther[Frequency],R$1)=0,0,SUMPRODUCT(--(TOther[Frequency]=R$1),--(TOther[Start Date]&lt;=A1455),--(TOther[End Date Calc]&gt;=A1455),IF(B1455="N",--(TOther[Start Day]=DAY(A1455)),--(TOther[Start Day]&gt;=DAY(A1455))),--(IFERROR(MOD(TOther[Start Month]-MONTH(A1455)+2,2),1)=0),TOther[Amount])))</f>
        <v/>
      </c>
      <c r="S1455" s="8" t="str" cm="1">
        <f t="array" ref="S1455">IF(A1455="","",IF(COUNTIF(TOther[Frequency],S$1)=0,0,SUMPRODUCT(--(TOther[Frequency]=S$1),--(TOther[Start Date]&lt;=A1455),--(TOther[End Date Calc]&gt;=A1455),IF(B1455="N",--(TOther[Start Day]=DAY(A1455)),--(TOther[Start Day]&gt;=DAY(A1455))),--(IFERROR(MOD(TOther[Start Month]-MONTH(A1455)+3,3),1)=0),TOther[Amount])))</f>
        <v/>
      </c>
      <c r="T1455" s="8" t="str" cm="1">
        <f t="array" ref="T1455">IF($A1455="","",IF(COUNTIF(TOther[Frequency],T$1)=0,0,SUMPRODUCT(--(TOther[Frequency]=T$1),--(TOther[Start Date]&lt;=$A1455),--(TOther[End Date Calc]&gt;=$A1455),IF($B1455="N",--(TOther[Start Day]=DAY($A1455)),--(TOther[Start Day]&gt;=DAY($A1455))),--(IFERROR(MOD(TOther[Start Month]-MONTH($A1455)+4,4),1)=0),TOther[Amount])))</f>
        <v/>
      </c>
      <c r="U1455" s="8" t="str" cm="1">
        <f t="array" ref="U1455">IF(A1455="","",IF(COUNTIF(TOther[Frequency],$U$1)=0,0,SUMPRODUCT(--(TOther[Frequency]=$U$1),--(TOther[Start Date]&lt;=A1455),--(TOther[End Date Calc]&gt;=A1455),IF(B1455="N",--(TOther[Start Day]=DAY(A1455)),--(TOther[Start Day]&gt;=DAY(A1455))),--(IFERROR(MOD(TOther[Start Month]-MONTH(A1455)+6,6),1)=0),TOther[Amount])))</f>
        <v/>
      </c>
      <c r="V1455" s="8" t="str" cm="1">
        <f t="array" ref="V1455">IF(A1455="","",IF(COUNTIF(TOther[Frequency],$V$1)=0,0,SUMPRODUCT(--(TOther[Frequency]=$V$1),--(TOther[Start Date]&lt;=A1455),--(TOther[End Date Calc]&gt;=A1455),IF(B1455="N",--(TOther[Start Day]=DAY(A1455)),--(TOther[Start Day]&gt;=DAY(A1455))),--(IFERROR(MOD(TOther[Start Month]-MONTH(A1455)+12,12),1)=0),TOther[Amount])))</f>
        <v/>
      </c>
      <c r="W1455" s="8" t="str">
        <f>IF(A1455="","",SUMIFS(TOther[Amount],TOther[Start Date],A1455,TOther[Frequency],$W$1))</f>
        <v/>
      </c>
      <c r="X1455" s="9" t="str">
        <f t="shared" si="110"/>
        <v/>
      </c>
      <c r="Y1455" s="9" t="str">
        <f t="shared" si="114"/>
        <v/>
      </c>
      <c r="Z1455" s="8" t="str" cm="1">
        <f t="array" ref="Z1455">IF(A1455="","",IF(COUNTIF('2) Income'!$D$13:$D$32,"Weekly")=0,0,SUMPRODUCT(--(IFERROR(MOD(A1455-'2) Income'!$F$13:$F$32,7),1)=0),--('2) Income'!$D$13:$D$32="Weekly"),--('2) Income'!$F$13:$F$32&lt;=A1455),'2) Income'!$E$13:$E$32)))</f>
        <v/>
      </c>
      <c r="AA1455" s="8" t="str" cm="1">
        <f t="array" ref="AA1455">IF(A1455="","",IF(COUNTIF('2) Income'!$D$13:$D$32,"Every Other Week")=0,0,SUMPRODUCT(--(IFERROR(MOD(A1455-'2) Income'!$F$13:$F$32,14),1)=0),--('2) Income'!$D$13:$D$32="Every Other Week"),--('2) Income'!$F$13:$F$32&lt;=A1455),'2) Income'!$E$13:$E$32)))</f>
        <v/>
      </c>
      <c r="AB1455" s="8" t="str">
        <f>IF(A1455="","",IF(COUNTIF('2) Income'!$D$13:$D$32,"1st and 15th")=0,0,IF(OR(DAY(A1455)=1,DAY(A1455)=15),SUMIFS('2) Income'!$E$13:$E$32,'2) Income'!$D$13:$D$32,"1st and 15th",'2) Income'!$F$13:$F$32,"&lt;="&amp;$A1455),0)))</f>
        <v/>
      </c>
      <c r="AC1455" s="8" t="str">
        <f>IF(A1455="","",IF(COUNTIF('2) Income'!$D$13:$D$32,"2nd Wednesday")=0,0,IF(A1455=(A1455-DAY(A1455)+1+2*7-WEEKDAY(A1455-DAY(A1455)+8-4,1)),SUMIFS('2) Income'!$E$13:$E$32,'2) Income'!$D$13:$D$32,"2nd Wednesday",'2) Income'!$F$13:$F$32,"&lt;="&amp;$A1455),0)))</f>
        <v/>
      </c>
      <c r="AD1455" s="8" t="str">
        <f>IF(A1455="","",IF(COUNTIF('2) Income'!$D$13:$D$32,"3rd Wednesday")=0,0,IF(A1455=(A1455-DAY(A1455)+1+3*7-WEEKDAY(A1455-DAY(A1455)+8-4,1)),SUMIFS('2) Income'!$E$13:$E$32,'2) Income'!$D$13:$D$32,"3rd Wednesday",'2) Income'!$F$13:$F$32,"&lt;="&amp;$A1455),0)))</f>
        <v/>
      </c>
      <c r="AE1455" s="8" t="str">
        <f>IF(A1455="","",IF(COUNTIF('2) Income'!$D$13:$D$32,"4th Wednesday")=0,0,IF(A1455=(A1455-DAY(A1455)+1+4*7-WEEKDAY(A1455-DAY(A1455)+8-4,1)),SUMIFS('2) Income'!$E$13:$E$32,'2) Income'!$D$13:$D$32,"4th Wednesday",'2) Income'!$F$13:$F$32,"&lt;="&amp;$A1455),0)))</f>
        <v/>
      </c>
      <c r="AF1455" s="8" t="str" cm="1">
        <f t="array" ref="AF1455">IF(A1455="","",IF(COUNTIF('2) Income'!$D$13:$D$32,"Every 4 Weeks")=0,0,SUMPRODUCT(--(IFERROR(MOD(A1455-'2) Income'!$F$13:$F$32,28),1)=0),--('2) Income'!$D$13:$D$32="Every 4 Weeks"),--('2) Income'!$F$13:$F$32&lt;=A1455),'2) Income'!$E$13:$E$32)))</f>
        <v/>
      </c>
      <c r="AG1455" s="8" t="str">
        <f>IF(A1455="","",IF(COUNTIF('2) Income'!$D$13:$D$32,"Monthly")=0,0,IF(B1455="N",SUMIFS('2) Income'!$E$13:$E$32,'2) Income'!$D$13:$D$32,"monthly",'2) Income'!$F$13:$F$32,"&lt;="&amp;$A1455,'2) Income'!$I$13:$I$32,DAY(A1455)),SUMIFS('2) Income'!$E$13:$E$32,'2) Income'!$D$13:$D$32,"monthly",'2) Income'!$F$13:$F$32,"&lt;="&amp;$A1455,'2) Income'!$I$13:$I$32,"&gt;="&amp;DAY(A1455)))))</f>
        <v/>
      </c>
      <c r="AH1455" s="8" t="str" cm="1">
        <f t="array" ref="AH1455">IF(A1455="","",IF(COUNTIF('2) Income'!$D$13:$D$32,"Yearly")=0,0,SUMPRODUCT(--('2) Income'!$D$13:$D$32="Yearly"),--('2) Income'!$F$13:$F$32&lt;=A1455),IF(B1455="N",--('2) Income'!$I$13:$I$32=DAY(A1455)),--('2) Income'!$I$13:$I$32&gt;=DAY(A1455))),--(IFERROR(MOD('2) Income'!$H$13:$H$32-MONTH(A1455)+12,12),1)=0),'2) Income'!$E$13:$E$32)))</f>
        <v/>
      </c>
      <c r="AI1455" s="8" t="str">
        <f>IF(A1455="","",IF(COUNTIF('2) Income'!$D$13:$D$32,"one-time")=0,0,SUMIFS('2) Income'!$E$13:$E$32,'2) Income'!$D$13:$D$32,"one-time",'2) Income'!$F$13:$F$32,"="&amp;$A1455)))</f>
        <v/>
      </c>
      <c r="AJ1455" s="9" t="str">
        <f t="shared" si="111"/>
        <v/>
      </c>
    </row>
    <row r="1456" spans="1:36">
      <c r="A1456" s="7" t="str">
        <f>IF(A1455="","",IF(A1455+1&lt;='1) Period'!$E$21,A1455+1,""))</f>
        <v/>
      </c>
      <c r="B1456" s="7" t="e">
        <f t="shared" si="112"/>
        <v>#VALUE!</v>
      </c>
      <c r="C1456" t="e">
        <f t="shared" si="113"/>
        <v>#VALUE!</v>
      </c>
      <c r="D1456" s="8" t="str">
        <f>IF(A1456="","",IF(TEXT(A1456,"dddd")='4) Happy Money'!$E$23,WAllowance,0))</f>
        <v/>
      </c>
      <c r="E1456" s="8" t="str">
        <f>IF(A1456="","",IF(B1456="N",SUMIF(TMonthly[Day of the Month],DAY(A1456),TMonthly[Amount]),SUMIF(TMonthly[Day of the Month],"&gt;="&amp;DAY(A1456),TMonthly[Amount])))</f>
        <v/>
      </c>
      <c r="F1456" s="8" t="str" cm="1">
        <f t="array" ref="F1456">IF(A1456="","",SUMPRODUCT(--(TYearly[Due Date]&lt;=A1456),IF(B1456="N",--(TYearly[Day]=DAY(A1456)),--(TYearly[Day]&gt;=DAY(A1456))),--(IFERROR(MOD(TYearly[Month]-MONTH(A1456)+12,12),1)=0),TYearly[Amount]))</f>
        <v/>
      </c>
      <c r="G1456" s="8" t="str">
        <f>IF(A1456="","",SUMIF(TOneTime[Due Date],A1456,TOneTime[Amount]))</f>
        <v/>
      </c>
      <c r="H1456" s="8" t="str" cm="1">
        <f t="array" ref="H1456">IF(A1456="","",IF(COUNTIF(TOther[Frequency],$H$1)=0,0,SUMPRODUCT(--(IFERROR(MOD(A1456-TOther[Start Date],7),1)=0),--(TOther[Frequency]=$H$1),--(TOther[Start Date]&lt;=A1456),--(TOther[End Date Calc]&gt;=A1456),TOther[Amount])))</f>
        <v/>
      </c>
      <c r="I1456" s="8" t="str" cm="1">
        <f t="array" ref="I1456">IF(A1456="","",IF(COUNTIF(TOther[Frequency],$I$1)=0,0,SUMPRODUCT(--(IFERROR(MOD(A1456-TOther[Start Date],14),1)=0),--(TOther[Frequency]=$I$1),--(TOther[Start Date]&lt;=A1456),--(TOther[End Date Calc]&gt;=A1456),TOther[Amount])))</f>
        <v/>
      </c>
      <c r="J1456" s="8" t="str">
        <f>IF(A1456="","",IF(COUNTIF(TOther[Frequency],$J$1)=0,0,IF(OR(DAY(A1456)=1,DAY(A1456)=15),SUMIFS(TOther[Amount],TOther[Frequency],$J$1,TOther[Start Date],"&lt;="&amp;$A1456,TOther[End Date Calc],"&gt;="&amp;A1456),0)))</f>
        <v/>
      </c>
      <c r="K1456" s="8" t="str">
        <f>IF(A1456="","",IF(COUNTIF(TOther[Frequency],$K$1)=0,0,IF(A1456=(A1456-DAY(A1456)+1+2*7-WEEKDAY(A1456-DAY(A1456)+8-4,1)),SUMIFS(TOther[Amount],TOther[Frequency],$K$1,TOther[Start Date],"&lt;="&amp;$A1456,TOther[End Date Calc],"&gt;="&amp;A1456),0)))</f>
        <v/>
      </c>
      <c r="L1456" s="8" t="str">
        <f>IF(A1456="","",IF(COUNTIF(TOther[Frequency],$L$1)=0,0,IF(A1456=(A1456-DAY(A1456)+1+3*7-WEEKDAY(A1456-DAY(A1456)+8-4,1)),SUMIFS(TOther[Amount],TOther[Frequency],$L$1,TOther[Start Date],"&lt;="&amp;$A1456,TOther[End Date Calc],"&gt;="&amp;A1456),0)))</f>
        <v/>
      </c>
      <c r="M1456" s="8" t="str">
        <f>IF(A1456="","",IF(COUNTIF(TOther[Frequency],$M$1)=0,0,IF(A1456=(A1456-DAY(A1456)+1+4*7-WEEKDAY(A1456-DAY(A1456)+8-4,1)),SUMIFS(TOther[Amount],TOther[Frequency],$M$1,TOther[Start Date],"&lt;="&amp;$A1456,TOther[End Date Calc],"&gt;="&amp;A1456),0)))</f>
        <v/>
      </c>
      <c r="N1456" s="8" t="str" cm="1">
        <f t="array" ref="N1456">IF(A1456="","",IF(COUNTIF(TOther[Frequency],$N$1)=0,0,SUMPRODUCT(--(IFERROR(MOD(A1456-TOther[Start Date],28),1)=0),--(TOther[Frequency]=$N$1),--(TOther[Start Date]&lt;=A1456),--(TOther[End Date Calc]&gt;=A1456),TOther[Amount])))</f>
        <v/>
      </c>
      <c r="O1456" s="8" t="str" cm="1">
        <f t="array" ref="O1456">IF(A1456="","",IF(COUNTIF(TOther[Frequency],$O$1)=0,0,SUMPRODUCT(--(IFERROR(MOD(A1456-TOther[Start Date],42),1)=0),--(TOther[Frequency]=$O$1),--(TOther[Start Date]&lt;=A1456),--(TOther[End Date Calc]&gt;=A1456),TOther[Amount])))</f>
        <v/>
      </c>
      <c r="P1456" s="8" t="str" cm="1">
        <f t="array" ref="P1456">IF(A1456="","",IF(COUNTIF(TOther[Frequency],$P$1)=0,0,SUMPRODUCT(--(IFERROR(MOD(A1456-TOther[Start Date],56),1)=0),--(TOther[Frequency]=$P$1),--(TOther[Start Date]&lt;=A1456),--(TOther[End Date Calc]&gt;=A1456),TOther[Amount])))</f>
        <v/>
      </c>
      <c r="Q1456" s="8" t="str">
        <f>IF(A1456="","",IF(COUNTIF(TOther[Frequency],$Q$1)=0,0,IF(B1456="N",SUMIFS(TOther[Amount],TOther[Frequency],$Q$1,TOther[Start Date],"&lt;="&amp;$A1456,TOther[End Date Calc],"&gt;="&amp;A1456,TOther[Start Day],DAY(A1456)),SUMIFS(TOther[Amount],TOther[Frequency],$Q$1,TOther[Start Date],"&lt;="&amp;$A1456,TOther[End Date Calc],"&gt;="&amp;A1456,TOther[Start Day],"&gt;="&amp;DAY(A1456)))))</f>
        <v/>
      </c>
      <c r="R1456" s="8" t="str" cm="1">
        <f t="array" ref="R1456">IF(A1456="","",IF(COUNTIF(TOther[Frequency],R$1)=0,0,SUMPRODUCT(--(TOther[Frequency]=R$1),--(TOther[Start Date]&lt;=A1456),--(TOther[End Date Calc]&gt;=A1456),IF(B1456="N",--(TOther[Start Day]=DAY(A1456)),--(TOther[Start Day]&gt;=DAY(A1456))),--(IFERROR(MOD(TOther[Start Month]-MONTH(A1456)+2,2),1)=0),TOther[Amount])))</f>
        <v/>
      </c>
      <c r="S1456" s="8" t="str" cm="1">
        <f t="array" ref="S1456">IF(A1456="","",IF(COUNTIF(TOther[Frequency],S$1)=0,0,SUMPRODUCT(--(TOther[Frequency]=S$1),--(TOther[Start Date]&lt;=A1456),--(TOther[End Date Calc]&gt;=A1456),IF(B1456="N",--(TOther[Start Day]=DAY(A1456)),--(TOther[Start Day]&gt;=DAY(A1456))),--(IFERROR(MOD(TOther[Start Month]-MONTH(A1456)+3,3),1)=0),TOther[Amount])))</f>
        <v/>
      </c>
      <c r="T1456" s="8" t="str" cm="1">
        <f t="array" ref="T1456">IF($A1456="","",IF(COUNTIF(TOther[Frequency],T$1)=0,0,SUMPRODUCT(--(TOther[Frequency]=T$1),--(TOther[Start Date]&lt;=$A1456),--(TOther[End Date Calc]&gt;=$A1456),IF($B1456="N",--(TOther[Start Day]=DAY($A1456)),--(TOther[Start Day]&gt;=DAY($A1456))),--(IFERROR(MOD(TOther[Start Month]-MONTH($A1456)+4,4),1)=0),TOther[Amount])))</f>
        <v/>
      </c>
      <c r="U1456" s="8" t="str" cm="1">
        <f t="array" ref="U1456">IF(A1456="","",IF(COUNTIF(TOther[Frequency],$U$1)=0,0,SUMPRODUCT(--(TOther[Frequency]=$U$1),--(TOther[Start Date]&lt;=A1456),--(TOther[End Date Calc]&gt;=A1456),IF(B1456="N",--(TOther[Start Day]=DAY(A1456)),--(TOther[Start Day]&gt;=DAY(A1456))),--(IFERROR(MOD(TOther[Start Month]-MONTH(A1456)+6,6),1)=0),TOther[Amount])))</f>
        <v/>
      </c>
      <c r="V1456" s="8" t="str" cm="1">
        <f t="array" ref="V1456">IF(A1456="","",IF(COUNTIF(TOther[Frequency],$V$1)=0,0,SUMPRODUCT(--(TOther[Frequency]=$V$1),--(TOther[Start Date]&lt;=A1456),--(TOther[End Date Calc]&gt;=A1456),IF(B1456="N",--(TOther[Start Day]=DAY(A1456)),--(TOther[Start Day]&gt;=DAY(A1456))),--(IFERROR(MOD(TOther[Start Month]-MONTH(A1456)+12,12),1)=0),TOther[Amount])))</f>
        <v/>
      </c>
      <c r="W1456" s="8" t="str">
        <f>IF(A1456="","",SUMIFS(TOther[Amount],TOther[Start Date],A1456,TOther[Frequency],$W$1))</f>
        <v/>
      </c>
      <c r="X1456" s="9" t="str">
        <f t="shared" si="110"/>
        <v/>
      </c>
      <c r="Y1456" s="9" t="str">
        <f t="shared" si="114"/>
        <v/>
      </c>
      <c r="Z1456" s="8" t="str" cm="1">
        <f t="array" ref="Z1456">IF(A1456="","",IF(COUNTIF('2) Income'!$D$13:$D$32,"Weekly")=0,0,SUMPRODUCT(--(IFERROR(MOD(A1456-'2) Income'!$F$13:$F$32,7),1)=0),--('2) Income'!$D$13:$D$32="Weekly"),--('2) Income'!$F$13:$F$32&lt;=A1456),'2) Income'!$E$13:$E$32)))</f>
        <v/>
      </c>
      <c r="AA1456" s="8" t="str" cm="1">
        <f t="array" ref="AA1456">IF(A1456="","",IF(COUNTIF('2) Income'!$D$13:$D$32,"Every Other Week")=0,0,SUMPRODUCT(--(IFERROR(MOD(A1456-'2) Income'!$F$13:$F$32,14),1)=0),--('2) Income'!$D$13:$D$32="Every Other Week"),--('2) Income'!$F$13:$F$32&lt;=A1456),'2) Income'!$E$13:$E$32)))</f>
        <v/>
      </c>
      <c r="AB1456" s="8" t="str">
        <f>IF(A1456="","",IF(COUNTIF('2) Income'!$D$13:$D$32,"1st and 15th")=0,0,IF(OR(DAY(A1456)=1,DAY(A1456)=15),SUMIFS('2) Income'!$E$13:$E$32,'2) Income'!$D$13:$D$32,"1st and 15th",'2) Income'!$F$13:$F$32,"&lt;="&amp;$A1456),0)))</f>
        <v/>
      </c>
      <c r="AC1456" s="8" t="str">
        <f>IF(A1456="","",IF(COUNTIF('2) Income'!$D$13:$D$32,"2nd Wednesday")=0,0,IF(A1456=(A1456-DAY(A1456)+1+2*7-WEEKDAY(A1456-DAY(A1456)+8-4,1)),SUMIFS('2) Income'!$E$13:$E$32,'2) Income'!$D$13:$D$32,"2nd Wednesday",'2) Income'!$F$13:$F$32,"&lt;="&amp;$A1456),0)))</f>
        <v/>
      </c>
      <c r="AD1456" s="8" t="str">
        <f>IF(A1456="","",IF(COUNTIF('2) Income'!$D$13:$D$32,"3rd Wednesday")=0,0,IF(A1456=(A1456-DAY(A1456)+1+3*7-WEEKDAY(A1456-DAY(A1456)+8-4,1)),SUMIFS('2) Income'!$E$13:$E$32,'2) Income'!$D$13:$D$32,"3rd Wednesday",'2) Income'!$F$13:$F$32,"&lt;="&amp;$A1456),0)))</f>
        <v/>
      </c>
      <c r="AE1456" s="8" t="str">
        <f>IF(A1456="","",IF(COUNTIF('2) Income'!$D$13:$D$32,"4th Wednesday")=0,0,IF(A1456=(A1456-DAY(A1456)+1+4*7-WEEKDAY(A1456-DAY(A1456)+8-4,1)),SUMIFS('2) Income'!$E$13:$E$32,'2) Income'!$D$13:$D$32,"4th Wednesday",'2) Income'!$F$13:$F$32,"&lt;="&amp;$A1456),0)))</f>
        <v/>
      </c>
      <c r="AF1456" s="8" t="str" cm="1">
        <f t="array" ref="AF1456">IF(A1456="","",IF(COUNTIF('2) Income'!$D$13:$D$32,"Every 4 Weeks")=0,0,SUMPRODUCT(--(IFERROR(MOD(A1456-'2) Income'!$F$13:$F$32,28),1)=0),--('2) Income'!$D$13:$D$32="Every 4 Weeks"),--('2) Income'!$F$13:$F$32&lt;=A1456),'2) Income'!$E$13:$E$32)))</f>
        <v/>
      </c>
      <c r="AG1456" s="8" t="str">
        <f>IF(A1456="","",IF(COUNTIF('2) Income'!$D$13:$D$32,"Monthly")=0,0,IF(B1456="N",SUMIFS('2) Income'!$E$13:$E$32,'2) Income'!$D$13:$D$32,"monthly",'2) Income'!$F$13:$F$32,"&lt;="&amp;$A1456,'2) Income'!$I$13:$I$32,DAY(A1456)),SUMIFS('2) Income'!$E$13:$E$32,'2) Income'!$D$13:$D$32,"monthly",'2) Income'!$F$13:$F$32,"&lt;="&amp;$A1456,'2) Income'!$I$13:$I$32,"&gt;="&amp;DAY(A1456)))))</f>
        <v/>
      </c>
      <c r="AH1456" s="8" t="str" cm="1">
        <f t="array" ref="AH1456">IF(A1456="","",IF(COUNTIF('2) Income'!$D$13:$D$32,"Yearly")=0,0,SUMPRODUCT(--('2) Income'!$D$13:$D$32="Yearly"),--('2) Income'!$F$13:$F$32&lt;=A1456),IF(B1456="N",--('2) Income'!$I$13:$I$32=DAY(A1456)),--('2) Income'!$I$13:$I$32&gt;=DAY(A1456))),--(IFERROR(MOD('2) Income'!$H$13:$H$32-MONTH(A1456)+12,12),1)=0),'2) Income'!$E$13:$E$32)))</f>
        <v/>
      </c>
      <c r="AI1456" s="8" t="str">
        <f>IF(A1456="","",IF(COUNTIF('2) Income'!$D$13:$D$32,"one-time")=0,0,SUMIFS('2) Income'!$E$13:$E$32,'2) Income'!$D$13:$D$32,"one-time",'2) Income'!$F$13:$F$32,"="&amp;$A1456)))</f>
        <v/>
      </c>
      <c r="AJ1456" s="9" t="str">
        <f t="shared" si="111"/>
        <v/>
      </c>
    </row>
    <row r="1457" spans="1:36">
      <c r="A1457" s="7" t="str">
        <f>IF(A1456="","",IF(A1456+1&lt;='1) Period'!$E$21,A1456+1,""))</f>
        <v/>
      </c>
      <c r="B1457" s="7" t="e">
        <f t="shared" si="112"/>
        <v>#VALUE!</v>
      </c>
      <c r="C1457" t="e">
        <f t="shared" si="113"/>
        <v>#VALUE!</v>
      </c>
      <c r="D1457" s="8" t="str">
        <f>IF(A1457="","",IF(TEXT(A1457,"dddd")='4) Happy Money'!$E$23,WAllowance,0))</f>
        <v/>
      </c>
      <c r="E1457" s="8" t="str">
        <f>IF(A1457="","",IF(B1457="N",SUMIF(TMonthly[Day of the Month],DAY(A1457),TMonthly[Amount]),SUMIF(TMonthly[Day of the Month],"&gt;="&amp;DAY(A1457),TMonthly[Amount])))</f>
        <v/>
      </c>
      <c r="F1457" s="8" t="str" cm="1">
        <f t="array" ref="F1457">IF(A1457="","",SUMPRODUCT(--(TYearly[Due Date]&lt;=A1457),IF(B1457="N",--(TYearly[Day]=DAY(A1457)),--(TYearly[Day]&gt;=DAY(A1457))),--(IFERROR(MOD(TYearly[Month]-MONTH(A1457)+12,12),1)=0),TYearly[Amount]))</f>
        <v/>
      </c>
      <c r="G1457" s="8" t="str">
        <f>IF(A1457="","",SUMIF(TOneTime[Due Date],A1457,TOneTime[Amount]))</f>
        <v/>
      </c>
      <c r="H1457" s="8" t="str" cm="1">
        <f t="array" ref="H1457">IF(A1457="","",IF(COUNTIF(TOther[Frequency],$H$1)=0,0,SUMPRODUCT(--(IFERROR(MOD(A1457-TOther[Start Date],7),1)=0),--(TOther[Frequency]=$H$1),--(TOther[Start Date]&lt;=A1457),--(TOther[End Date Calc]&gt;=A1457),TOther[Amount])))</f>
        <v/>
      </c>
      <c r="I1457" s="8" t="str" cm="1">
        <f t="array" ref="I1457">IF(A1457="","",IF(COUNTIF(TOther[Frequency],$I$1)=0,0,SUMPRODUCT(--(IFERROR(MOD(A1457-TOther[Start Date],14),1)=0),--(TOther[Frequency]=$I$1),--(TOther[Start Date]&lt;=A1457),--(TOther[End Date Calc]&gt;=A1457),TOther[Amount])))</f>
        <v/>
      </c>
      <c r="J1457" s="8" t="str">
        <f>IF(A1457="","",IF(COUNTIF(TOther[Frequency],$J$1)=0,0,IF(OR(DAY(A1457)=1,DAY(A1457)=15),SUMIFS(TOther[Amount],TOther[Frequency],$J$1,TOther[Start Date],"&lt;="&amp;$A1457,TOther[End Date Calc],"&gt;="&amp;A1457),0)))</f>
        <v/>
      </c>
      <c r="K1457" s="8" t="str">
        <f>IF(A1457="","",IF(COUNTIF(TOther[Frequency],$K$1)=0,0,IF(A1457=(A1457-DAY(A1457)+1+2*7-WEEKDAY(A1457-DAY(A1457)+8-4,1)),SUMIFS(TOther[Amount],TOther[Frequency],$K$1,TOther[Start Date],"&lt;="&amp;$A1457,TOther[End Date Calc],"&gt;="&amp;A1457),0)))</f>
        <v/>
      </c>
      <c r="L1457" s="8" t="str">
        <f>IF(A1457="","",IF(COUNTIF(TOther[Frequency],$L$1)=0,0,IF(A1457=(A1457-DAY(A1457)+1+3*7-WEEKDAY(A1457-DAY(A1457)+8-4,1)),SUMIFS(TOther[Amount],TOther[Frequency],$L$1,TOther[Start Date],"&lt;="&amp;$A1457,TOther[End Date Calc],"&gt;="&amp;A1457),0)))</f>
        <v/>
      </c>
      <c r="M1457" s="8" t="str">
        <f>IF(A1457="","",IF(COUNTIF(TOther[Frequency],$M$1)=0,0,IF(A1457=(A1457-DAY(A1457)+1+4*7-WEEKDAY(A1457-DAY(A1457)+8-4,1)),SUMIFS(TOther[Amount],TOther[Frequency],$M$1,TOther[Start Date],"&lt;="&amp;$A1457,TOther[End Date Calc],"&gt;="&amp;A1457),0)))</f>
        <v/>
      </c>
      <c r="N1457" s="8" t="str" cm="1">
        <f t="array" ref="N1457">IF(A1457="","",IF(COUNTIF(TOther[Frequency],$N$1)=0,0,SUMPRODUCT(--(IFERROR(MOD(A1457-TOther[Start Date],28),1)=0),--(TOther[Frequency]=$N$1),--(TOther[Start Date]&lt;=A1457),--(TOther[End Date Calc]&gt;=A1457),TOther[Amount])))</f>
        <v/>
      </c>
      <c r="O1457" s="8" t="str" cm="1">
        <f t="array" ref="O1457">IF(A1457="","",IF(COUNTIF(TOther[Frequency],$O$1)=0,0,SUMPRODUCT(--(IFERROR(MOD(A1457-TOther[Start Date],42),1)=0),--(TOther[Frequency]=$O$1),--(TOther[Start Date]&lt;=A1457),--(TOther[End Date Calc]&gt;=A1457),TOther[Amount])))</f>
        <v/>
      </c>
      <c r="P1457" s="8" t="str" cm="1">
        <f t="array" ref="P1457">IF(A1457="","",IF(COUNTIF(TOther[Frequency],$P$1)=0,0,SUMPRODUCT(--(IFERROR(MOD(A1457-TOther[Start Date],56),1)=0),--(TOther[Frequency]=$P$1),--(TOther[Start Date]&lt;=A1457),--(TOther[End Date Calc]&gt;=A1457),TOther[Amount])))</f>
        <v/>
      </c>
      <c r="Q1457" s="8" t="str">
        <f>IF(A1457="","",IF(COUNTIF(TOther[Frequency],$Q$1)=0,0,IF(B1457="N",SUMIFS(TOther[Amount],TOther[Frequency],$Q$1,TOther[Start Date],"&lt;="&amp;$A1457,TOther[End Date Calc],"&gt;="&amp;A1457,TOther[Start Day],DAY(A1457)),SUMIFS(TOther[Amount],TOther[Frequency],$Q$1,TOther[Start Date],"&lt;="&amp;$A1457,TOther[End Date Calc],"&gt;="&amp;A1457,TOther[Start Day],"&gt;="&amp;DAY(A1457)))))</f>
        <v/>
      </c>
      <c r="R1457" s="8" t="str" cm="1">
        <f t="array" ref="R1457">IF(A1457="","",IF(COUNTIF(TOther[Frequency],R$1)=0,0,SUMPRODUCT(--(TOther[Frequency]=R$1),--(TOther[Start Date]&lt;=A1457),--(TOther[End Date Calc]&gt;=A1457),IF(B1457="N",--(TOther[Start Day]=DAY(A1457)),--(TOther[Start Day]&gt;=DAY(A1457))),--(IFERROR(MOD(TOther[Start Month]-MONTH(A1457)+2,2),1)=0),TOther[Amount])))</f>
        <v/>
      </c>
      <c r="S1457" s="8" t="str" cm="1">
        <f t="array" ref="S1457">IF(A1457="","",IF(COUNTIF(TOther[Frequency],S$1)=0,0,SUMPRODUCT(--(TOther[Frequency]=S$1),--(TOther[Start Date]&lt;=A1457),--(TOther[End Date Calc]&gt;=A1457),IF(B1457="N",--(TOther[Start Day]=DAY(A1457)),--(TOther[Start Day]&gt;=DAY(A1457))),--(IFERROR(MOD(TOther[Start Month]-MONTH(A1457)+3,3),1)=0),TOther[Amount])))</f>
        <v/>
      </c>
      <c r="T1457" s="8" t="str" cm="1">
        <f t="array" ref="T1457">IF($A1457="","",IF(COUNTIF(TOther[Frequency],T$1)=0,0,SUMPRODUCT(--(TOther[Frequency]=T$1),--(TOther[Start Date]&lt;=$A1457),--(TOther[End Date Calc]&gt;=$A1457),IF($B1457="N",--(TOther[Start Day]=DAY($A1457)),--(TOther[Start Day]&gt;=DAY($A1457))),--(IFERROR(MOD(TOther[Start Month]-MONTH($A1457)+4,4),1)=0),TOther[Amount])))</f>
        <v/>
      </c>
      <c r="U1457" s="8" t="str" cm="1">
        <f t="array" ref="U1457">IF(A1457="","",IF(COUNTIF(TOther[Frequency],$U$1)=0,0,SUMPRODUCT(--(TOther[Frequency]=$U$1),--(TOther[Start Date]&lt;=A1457),--(TOther[End Date Calc]&gt;=A1457),IF(B1457="N",--(TOther[Start Day]=DAY(A1457)),--(TOther[Start Day]&gt;=DAY(A1457))),--(IFERROR(MOD(TOther[Start Month]-MONTH(A1457)+6,6),1)=0),TOther[Amount])))</f>
        <v/>
      </c>
      <c r="V1457" s="8" t="str" cm="1">
        <f t="array" ref="V1457">IF(A1457="","",IF(COUNTIF(TOther[Frequency],$V$1)=0,0,SUMPRODUCT(--(TOther[Frequency]=$V$1),--(TOther[Start Date]&lt;=A1457),--(TOther[End Date Calc]&gt;=A1457),IF(B1457="N",--(TOther[Start Day]=DAY(A1457)),--(TOther[Start Day]&gt;=DAY(A1457))),--(IFERROR(MOD(TOther[Start Month]-MONTH(A1457)+12,12),1)=0),TOther[Amount])))</f>
        <v/>
      </c>
      <c r="W1457" s="8" t="str">
        <f>IF(A1457="","",SUMIFS(TOther[Amount],TOther[Start Date],A1457,TOther[Frequency],$W$1))</f>
        <v/>
      </c>
      <c r="X1457" s="9" t="str">
        <f t="shared" si="110"/>
        <v/>
      </c>
      <c r="Y1457" s="9" t="str">
        <f t="shared" si="114"/>
        <v/>
      </c>
      <c r="Z1457" s="8" t="str" cm="1">
        <f t="array" ref="Z1457">IF(A1457="","",IF(COUNTIF('2) Income'!$D$13:$D$32,"Weekly")=0,0,SUMPRODUCT(--(IFERROR(MOD(A1457-'2) Income'!$F$13:$F$32,7),1)=0),--('2) Income'!$D$13:$D$32="Weekly"),--('2) Income'!$F$13:$F$32&lt;=A1457),'2) Income'!$E$13:$E$32)))</f>
        <v/>
      </c>
      <c r="AA1457" s="8" t="str" cm="1">
        <f t="array" ref="AA1457">IF(A1457="","",IF(COUNTIF('2) Income'!$D$13:$D$32,"Every Other Week")=0,0,SUMPRODUCT(--(IFERROR(MOD(A1457-'2) Income'!$F$13:$F$32,14),1)=0),--('2) Income'!$D$13:$D$32="Every Other Week"),--('2) Income'!$F$13:$F$32&lt;=A1457),'2) Income'!$E$13:$E$32)))</f>
        <v/>
      </c>
      <c r="AB1457" s="8" t="str">
        <f>IF(A1457="","",IF(COUNTIF('2) Income'!$D$13:$D$32,"1st and 15th")=0,0,IF(OR(DAY(A1457)=1,DAY(A1457)=15),SUMIFS('2) Income'!$E$13:$E$32,'2) Income'!$D$13:$D$32,"1st and 15th",'2) Income'!$F$13:$F$32,"&lt;="&amp;$A1457),0)))</f>
        <v/>
      </c>
      <c r="AC1457" s="8" t="str">
        <f>IF(A1457="","",IF(COUNTIF('2) Income'!$D$13:$D$32,"2nd Wednesday")=0,0,IF(A1457=(A1457-DAY(A1457)+1+2*7-WEEKDAY(A1457-DAY(A1457)+8-4,1)),SUMIFS('2) Income'!$E$13:$E$32,'2) Income'!$D$13:$D$32,"2nd Wednesday",'2) Income'!$F$13:$F$32,"&lt;="&amp;$A1457),0)))</f>
        <v/>
      </c>
      <c r="AD1457" s="8" t="str">
        <f>IF(A1457="","",IF(COUNTIF('2) Income'!$D$13:$D$32,"3rd Wednesday")=0,0,IF(A1457=(A1457-DAY(A1457)+1+3*7-WEEKDAY(A1457-DAY(A1457)+8-4,1)),SUMIFS('2) Income'!$E$13:$E$32,'2) Income'!$D$13:$D$32,"3rd Wednesday",'2) Income'!$F$13:$F$32,"&lt;="&amp;$A1457),0)))</f>
        <v/>
      </c>
      <c r="AE1457" s="8" t="str">
        <f>IF(A1457="","",IF(COUNTIF('2) Income'!$D$13:$D$32,"4th Wednesday")=0,0,IF(A1457=(A1457-DAY(A1457)+1+4*7-WEEKDAY(A1457-DAY(A1457)+8-4,1)),SUMIFS('2) Income'!$E$13:$E$32,'2) Income'!$D$13:$D$32,"4th Wednesday",'2) Income'!$F$13:$F$32,"&lt;="&amp;$A1457),0)))</f>
        <v/>
      </c>
      <c r="AF1457" s="8" t="str" cm="1">
        <f t="array" ref="AF1457">IF(A1457="","",IF(COUNTIF('2) Income'!$D$13:$D$32,"Every 4 Weeks")=0,0,SUMPRODUCT(--(IFERROR(MOD(A1457-'2) Income'!$F$13:$F$32,28),1)=0),--('2) Income'!$D$13:$D$32="Every 4 Weeks"),--('2) Income'!$F$13:$F$32&lt;=A1457),'2) Income'!$E$13:$E$32)))</f>
        <v/>
      </c>
      <c r="AG1457" s="8" t="str">
        <f>IF(A1457="","",IF(COUNTIF('2) Income'!$D$13:$D$32,"Monthly")=0,0,IF(B1457="N",SUMIFS('2) Income'!$E$13:$E$32,'2) Income'!$D$13:$D$32,"monthly",'2) Income'!$F$13:$F$32,"&lt;="&amp;$A1457,'2) Income'!$I$13:$I$32,DAY(A1457)),SUMIFS('2) Income'!$E$13:$E$32,'2) Income'!$D$13:$D$32,"monthly",'2) Income'!$F$13:$F$32,"&lt;="&amp;$A1457,'2) Income'!$I$13:$I$32,"&gt;="&amp;DAY(A1457)))))</f>
        <v/>
      </c>
      <c r="AH1457" s="8" t="str" cm="1">
        <f t="array" ref="AH1457">IF(A1457="","",IF(COUNTIF('2) Income'!$D$13:$D$32,"Yearly")=0,0,SUMPRODUCT(--('2) Income'!$D$13:$D$32="Yearly"),--('2) Income'!$F$13:$F$32&lt;=A1457),IF(B1457="N",--('2) Income'!$I$13:$I$32=DAY(A1457)),--('2) Income'!$I$13:$I$32&gt;=DAY(A1457))),--(IFERROR(MOD('2) Income'!$H$13:$H$32-MONTH(A1457)+12,12),1)=0),'2) Income'!$E$13:$E$32)))</f>
        <v/>
      </c>
      <c r="AI1457" s="8" t="str">
        <f>IF(A1457="","",IF(COUNTIF('2) Income'!$D$13:$D$32,"one-time")=0,0,SUMIFS('2) Income'!$E$13:$E$32,'2) Income'!$D$13:$D$32,"one-time",'2) Income'!$F$13:$F$32,"="&amp;$A1457)))</f>
        <v/>
      </c>
      <c r="AJ1457" s="9" t="str">
        <f t="shared" si="111"/>
        <v/>
      </c>
    </row>
    <row r="1458" spans="1:36">
      <c r="A1458" s="7" t="str">
        <f>IF(A1457="","",IF(A1457+1&lt;='1) Period'!$E$21,A1457+1,""))</f>
        <v/>
      </c>
      <c r="B1458" s="7" t="e">
        <f t="shared" si="112"/>
        <v>#VALUE!</v>
      </c>
      <c r="C1458" t="e">
        <f t="shared" si="113"/>
        <v>#VALUE!</v>
      </c>
      <c r="D1458" s="8" t="str">
        <f>IF(A1458="","",IF(TEXT(A1458,"dddd")='4) Happy Money'!$E$23,WAllowance,0))</f>
        <v/>
      </c>
      <c r="E1458" s="8" t="str">
        <f>IF(A1458="","",IF(B1458="N",SUMIF(TMonthly[Day of the Month],DAY(A1458),TMonthly[Amount]),SUMIF(TMonthly[Day of the Month],"&gt;="&amp;DAY(A1458),TMonthly[Amount])))</f>
        <v/>
      </c>
      <c r="F1458" s="8" t="str" cm="1">
        <f t="array" ref="F1458">IF(A1458="","",SUMPRODUCT(--(TYearly[Due Date]&lt;=A1458),IF(B1458="N",--(TYearly[Day]=DAY(A1458)),--(TYearly[Day]&gt;=DAY(A1458))),--(IFERROR(MOD(TYearly[Month]-MONTH(A1458)+12,12),1)=0),TYearly[Amount]))</f>
        <v/>
      </c>
      <c r="G1458" s="8" t="str">
        <f>IF(A1458="","",SUMIF(TOneTime[Due Date],A1458,TOneTime[Amount]))</f>
        <v/>
      </c>
      <c r="H1458" s="8" t="str" cm="1">
        <f t="array" ref="H1458">IF(A1458="","",IF(COUNTIF(TOther[Frequency],$H$1)=0,0,SUMPRODUCT(--(IFERROR(MOD(A1458-TOther[Start Date],7),1)=0),--(TOther[Frequency]=$H$1),--(TOther[Start Date]&lt;=A1458),--(TOther[End Date Calc]&gt;=A1458),TOther[Amount])))</f>
        <v/>
      </c>
      <c r="I1458" s="8" t="str" cm="1">
        <f t="array" ref="I1458">IF(A1458="","",IF(COUNTIF(TOther[Frequency],$I$1)=0,0,SUMPRODUCT(--(IFERROR(MOD(A1458-TOther[Start Date],14),1)=0),--(TOther[Frequency]=$I$1),--(TOther[Start Date]&lt;=A1458),--(TOther[End Date Calc]&gt;=A1458),TOther[Amount])))</f>
        <v/>
      </c>
      <c r="J1458" s="8" t="str">
        <f>IF(A1458="","",IF(COUNTIF(TOther[Frequency],$J$1)=0,0,IF(OR(DAY(A1458)=1,DAY(A1458)=15),SUMIFS(TOther[Amount],TOther[Frequency],$J$1,TOther[Start Date],"&lt;="&amp;$A1458,TOther[End Date Calc],"&gt;="&amp;A1458),0)))</f>
        <v/>
      </c>
      <c r="K1458" s="8" t="str">
        <f>IF(A1458="","",IF(COUNTIF(TOther[Frequency],$K$1)=0,0,IF(A1458=(A1458-DAY(A1458)+1+2*7-WEEKDAY(A1458-DAY(A1458)+8-4,1)),SUMIFS(TOther[Amount],TOther[Frequency],$K$1,TOther[Start Date],"&lt;="&amp;$A1458,TOther[End Date Calc],"&gt;="&amp;A1458),0)))</f>
        <v/>
      </c>
      <c r="L1458" s="8" t="str">
        <f>IF(A1458="","",IF(COUNTIF(TOther[Frequency],$L$1)=0,0,IF(A1458=(A1458-DAY(A1458)+1+3*7-WEEKDAY(A1458-DAY(A1458)+8-4,1)),SUMIFS(TOther[Amount],TOther[Frequency],$L$1,TOther[Start Date],"&lt;="&amp;$A1458,TOther[End Date Calc],"&gt;="&amp;A1458),0)))</f>
        <v/>
      </c>
      <c r="M1458" s="8" t="str">
        <f>IF(A1458="","",IF(COUNTIF(TOther[Frequency],$M$1)=0,0,IF(A1458=(A1458-DAY(A1458)+1+4*7-WEEKDAY(A1458-DAY(A1458)+8-4,1)),SUMIFS(TOther[Amount],TOther[Frequency],$M$1,TOther[Start Date],"&lt;="&amp;$A1458,TOther[End Date Calc],"&gt;="&amp;A1458),0)))</f>
        <v/>
      </c>
      <c r="N1458" s="8" t="str" cm="1">
        <f t="array" ref="N1458">IF(A1458="","",IF(COUNTIF(TOther[Frequency],$N$1)=0,0,SUMPRODUCT(--(IFERROR(MOD(A1458-TOther[Start Date],28),1)=0),--(TOther[Frequency]=$N$1),--(TOther[Start Date]&lt;=A1458),--(TOther[End Date Calc]&gt;=A1458),TOther[Amount])))</f>
        <v/>
      </c>
      <c r="O1458" s="8" t="str" cm="1">
        <f t="array" ref="O1458">IF(A1458="","",IF(COUNTIF(TOther[Frequency],$O$1)=0,0,SUMPRODUCT(--(IFERROR(MOD(A1458-TOther[Start Date],42),1)=0),--(TOther[Frequency]=$O$1),--(TOther[Start Date]&lt;=A1458),--(TOther[End Date Calc]&gt;=A1458),TOther[Amount])))</f>
        <v/>
      </c>
      <c r="P1458" s="8" t="str" cm="1">
        <f t="array" ref="P1458">IF(A1458="","",IF(COUNTIF(TOther[Frequency],$P$1)=0,0,SUMPRODUCT(--(IFERROR(MOD(A1458-TOther[Start Date],56),1)=0),--(TOther[Frequency]=$P$1),--(TOther[Start Date]&lt;=A1458),--(TOther[End Date Calc]&gt;=A1458),TOther[Amount])))</f>
        <v/>
      </c>
      <c r="Q1458" s="8" t="str">
        <f>IF(A1458="","",IF(COUNTIF(TOther[Frequency],$Q$1)=0,0,IF(B1458="N",SUMIFS(TOther[Amount],TOther[Frequency],$Q$1,TOther[Start Date],"&lt;="&amp;$A1458,TOther[End Date Calc],"&gt;="&amp;A1458,TOther[Start Day],DAY(A1458)),SUMIFS(TOther[Amount],TOther[Frequency],$Q$1,TOther[Start Date],"&lt;="&amp;$A1458,TOther[End Date Calc],"&gt;="&amp;A1458,TOther[Start Day],"&gt;="&amp;DAY(A1458)))))</f>
        <v/>
      </c>
      <c r="R1458" s="8" t="str" cm="1">
        <f t="array" ref="R1458">IF(A1458="","",IF(COUNTIF(TOther[Frequency],R$1)=0,0,SUMPRODUCT(--(TOther[Frequency]=R$1),--(TOther[Start Date]&lt;=A1458),--(TOther[End Date Calc]&gt;=A1458),IF(B1458="N",--(TOther[Start Day]=DAY(A1458)),--(TOther[Start Day]&gt;=DAY(A1458))),--(IFERROR(MOD(TOther[Start Month]-MONTH(A1458)+2,2),1)=0),TOther[Amount])))</f>
        <v/>
      </c>
      <c r="S1458" s="8" t="str" cm="1">
        <f t="array" ref="S1458">IF(A1458="","",IF(COUNTIF(TOther[Frequency],S$1)=0,0,SUMPRODUCT(--(TOther[Frequency]=S$1),--(TOther[Start Date]&lt;=A1458),--(TOther[End Date Calc]&gt;=A1458),IF(B1458="N",--(TOther[Start Day]=DAY(A1458)),--(TOther[Start Day]&gt;=DAY(A1458))),--(IFERROR(MOD(TOther[Start Month]-MONTH(A1458)+3,3),1)=0),TOther[Amount])))</f>
        <v/>
      </c>
      <c r="T1458" s="8" t="str" cm="1">
        <f t="array" ref="T1458">IF($A1458="","",IF(COUNTIF(TOther[Frequency],T$1)=0,0,SUMPRODUCT(--(TOther[Frequency]=T$1),--(TOther[Start Date]&lt;=$A1458),--(TOther[End Date Calc]&gt;=$A1458),IF($B1458="N",--(TOther[Start Day]=DAY($A1458)),--(TOther[Start Day]&gt;=DAY($A1458))),--(IFERROR(MOD(TOther[Start Month]-MONTH($A1458)+4,4),1)=0),TOther[Amount])))</f>
        <v/>
      </c>
      <c r="U1458" s="8" t="str" cm="1">
        <f t="array" ref="U1458">IF(A1458="","",IF(COUNTIF(TOther[Frequency],$U$1)=0,0,SUMPRODUCT(--(TOther[Frequency]=$U$1),--(TOther[Start Date]&lt;=A1458),--(TOther[End Date Calc]&gt;=A1458),IF(B1458="N",--(TOther[Start Day]=DAY(A1458)),--(TOther[Start Day]&gt;=DAY(A1458))),--(IFERROR(MOD(TOther[Start Month]-MONTH(A1458)+6,6),1)=0),TOther[Amount])))</f>
        <v/>
      </c>
      <c r="V1458" s="8" t="str" cm="1">
        <f t="array" ref="V1458">IF(A1458="","",IF(COUNTIF(TOther[Frequency],$V$1)=0,0,SUMPRODUCT(--(TOther[Frequency]=$V$1),--(TOther[Start Date]&lt;=A1458),--(TOther[End Date Calc]&gt;=A1458),IF(B1458="N",--(TOther[Start Day]=DAY(A1458)),--(TOther[Start Day]&gt;=DAY(A1458))),--(IFERROR(MOD(TOther[Start Month]-MONTH(A1458)+12,12),1)=0),TOther[Amount])))</f>
        <v/>
      </c>
      <c r="W1458" s="8" t="str">
        <f>IF(A1458="","",SUMIFS(TOther[Amount],TOther[Start Date],A1458,TOther[Frequency],$W$1))</f>
        <v/>
      </c>
      <c r="X1458" s="9" t="str">
        <f t="shared" si="110"/>
        <v/>
      </c>
      <c r="Y1458" s="9" t="str">
        <f t="shared" si="114"/>
        <v/>
      </c>
      <c r="Z1458" s="8" t="str" cm="1">
        <f t="array" ref="Z1458">IF(A1458="","",IF(COUNTIF('2) Income'!$D$13:$D$32,"Weekly")=0,0,SUMPRODUCT(--(IFERROR(MOD(A1458-'2) Income'!$F$13:$F$32,7),1)=0),--('2) Income'!$D$13:$D$32="Weekly"),--('2) Income'!$F$13:$F$32&lt;=A1458),'2) Income'!$E$13:$E$32)))</f>
        <v/>
      </c>
      <c r="AA1458" s="8" t="str" cm="1">
        <f t="array" ref="AA1458">IF(A1458="","",IF(COUNTIF('2) Income'!$D$13:$D$32,"Every Other Week")=0,0,SUMPRODUCT(--(IFERROR(MOD(A1458-'2) Income'!$F$13:$F$32,14),1)=0),--('2) Income'!$D$13:$D$32="Every Other Week"),--('2) Income'!$F$13:$F$32&lt;=A1458),'2) Income'!$E$13:$E$32)))</f>
        <v/>
      </c>
      <c r="AB1458" s="8" t="str">
        <f>IF(A1458="","",IF(COUNTIF('2) Income'!$D$13:$D$32,"1st and 15th")=0,0,IF(OR(DAY(A1458)=1,DAY(A1458)=15),SUMIFS('2) Income'!$E$13:$E$32,'2) Income'!$D$13:$D$32,"1st and 15th",'2) Income'!$F$13:$F$32,"&lt;="&amp;$A1458),0)))</f>
        <v/>
      </c>
      <c r="AC1458" s="8" t="str">
        <f>IF(A1458="","",IF(COUNTIF('2) Income'!$D$13:$D$32,"2nd Wednesday")=0,0,IF(A1458=(A1458-DAY(A1458)+1+2*7-WEEKDAY(A1458-DAY(A1458)+8-4,1)),SUMIFS('2) Income'!$E$13:$E$32,'2) Income'!$D$13:$D$32,"2nd Wednesday",'2) Income'!$F$13:$F$32,"&lt;="&amp;$A1458),0)))</f>
        <v/>
      </c>
      <c r="AD1458" s="8" t="str">
        <f>IF(A1458="","",IF(COUNTIF('2) Income'!$D$13:$D$32,"3rd Wednesday")=0,0,IF(A1458=(A1458-DAY(A1458)+1+3*7-WEEKDAY(A1458-DAY(A1458)+8-4,1)),SUMIFS('2) Income'!$E$13:$E$32,'2) Income'!$D$13:$D$32,"3rd Wednesday",'2) Income'!$F$13:$F$32,"&lt;="&amp;$A1458),0)))</f>
        <v/>
      </c>
      <c r="AE1458" s="8" t="str">
        <f>IF(A1458="","",IF(COUNTIF('2) Income'!$D$13:$D$32,"4th Wednesday")=0,0,IF(A1458=(A1458-DAY(A1458)+1+4*7-WEEKDAY(A1458-DAY(A1458)+8-4,1)),SUMIFS('2) Income'!$E$13:$E$32,'2) Income'!$D$13:$D$32,"4th Wednesday",'2) Income'!$F$13:$F$32,"&lt;="&amp;$A1458),0)))</f>
        <v/>
      </c>
      <c r="AF1458" s="8" t="str" cm="1">
        <f t="array" ref="AF1458">IF(A1458="","",IF(COUNTIF('2) Income'!$D$13:$D$32,"Every 4 Weeks")=0,0,SUMPRODUCT(--(IFERROR(MOD(A1458-'2) Income'!$F$13:$F$32,28),1)=0),--('2) Income'!$D$13:$D$32="Every 4 Weeks"),--('2) Income'!$F$13:$F$32&lt;=A1458),'2) Income'!$E$13:$E$32)))</f>
        <v/>
      </c>
      <c r="AG1458" s="8" t="str">
        <f>IF(A1458="","",IF(COUNTIF('2) Income'!$D$13:$D$32,"Monthly")=0,0,IF(B1458="N",SUMIFS('2) Income'!$E$13:$E$32,'2) Income'!$D$13:$D$32,"monthly",'2) Income'!$F$13:$F$32,"&lt;="&amp;$A1458,'2) Income'!$I$13:$I$32,DAY(A1458)),SUMIFS('2) Income'!$E$13:$E$32,'2) Income'!$D$13:$D$32,"monthly",'2) Income'!$F$13:$F$32,"&lt;="&amp;$A1458,'2) Income'!$I$13:$I$32,"&gt;="&amp;DAY(A1458)))))</f>
        <v/>
      </c>
      <c r="AH1458" s="8" t="str" cm="1">
        <f t="array" ref="AH1458">IF(A1458="","",IF(COUNTIF('2) Income'!$D$13:$D$32,"Yearly")=0,0,SUMPRODUCT(--('2) Income'!$D$13:$D$32="Yearly"),--('2) Income'!$F$13:$F$32&lt;=A1458),IF(B1458="N",--('2) Income'!$I$13:$I$32=DAY(A1458)),--('2) Income'!$I$13:$I$32&gt;=DAY(A1458))),--(IFERROR(MOD('2) Income'!$H$13:$H$32-MONTH(A1458)+12,12),1)=0),'2) Income'!$E$13:$E$32)))</f>
        <v/>
      </c>
      <c r="AI1458" s="8" t="str">
        <f>IF(A1458="","",IF(COUNTIF('2) Income'!$D$13:$D$32,"one-time")=0,0,SUMIFS('2) Income'!$E$13:$E$32,'2) Income'!$D$13:$D$32,"one-time",'2) Income'!$F$13:$F$32,"="&amp;$A1458)))</f>
        <v/>
      </c>
      <c r="AJ1458" s="9" t="str">
        <f t="shared" si="111"/>
        <v/>
      </c>
    </row>
    <row r="1459" spans="1:36">
      <c r="A1459" s="7" t="str">
        <f>IF(A1458="","",IF(A1458+1&lt;='1) Period'!$E$21,A1458+1,""))</f>
        <v/>
      </c>
      <c r="B1459" s="7" t="e">
        <f t="shared" si="112"/>
        <v>#VALUE!</v>
      </c>
      <c r="C1459" t="e">
        <f t="shared" si="113"/>
        <v>#VALUE!</v>
      </c>
      <c r="D1459" s="8" t="str">
        <f>IF(A1459="","",IF(TEXT(A1459,"dddd")='4) Happy Money'!$E$23,WAllowance,0))</f>
        <v/>
      </c>
      <c r="E1459" s="8" t="str">
        <f>IF(A1459="","",IF(B1459="N",SUMIF(TMonthly[Day of the Month],DAY(A1459),TMonthly[Amount]),SUMIF(TMonthly[Day of the Month],"&gt;="&amp;DAY(A1459),TMonthly[Amount])))</f>
        <v/>
      </c>
      <c r="F1459" s="8" t="str" cm="1">
        <f t="array" ref="F1459">IF(A1459="","",SUMPRODUCT(--(TYearly[Due Date]&lt;=A1459),IF(B1459="N",--(TYearly[Day]=DAY(A1459)),--(TYearly[Day]&gt;=DAY(A1459))),--(IFERROR(MOD(TYearly[Month]-MONTH(A1459)+12,12),1)=0),TYearly[Amount]))</f>
        <v/>
      </c>
      <c r="G1459" s="8" t="str">
        <f>IF(A1459="","",SUMIF(TOneTime[Due Date],A1459,TOneTime[Amount]))</f>
        <v/>
      </c>
      <c r="H1459" s="8" t="str" cm="1">
        <f t="array" ref="H1459">IF(A1459="","",IF(COUNTIF(TOther[Frequency],$H$1)=0,0,SUMPRODUCT(--(IFERROR(MOD(A1459-TOther[Start Date],7),1)=0),--(TOther[Frequency]=$H$1),--(TOther[Start Date]&lt;=A1459),--(TOther[End Date Calc]&gt;=A1459),TOther[Amount])))</f>
        <v/>
      </c>
      <c r="I1459" s="8" t="str" cm="1">
        <f t="array" ref="I1459">IF(A1459="","",IF(COUNTIF(TOther[Frequency],$I$1)=0,0,SUMPRODUCT(--(IFERROR(MOD(A1459-TOther[Start Date],14),1)=0),--(TOther[Frequency]=$I$1),--(TOther[Start Date]&lt;=A1459),--(TOther[End Date Calc]&gt;=A1459),TOther[Amount])))</f>
        <v/>
      </c>
      <c r="J1459" s="8" t="str">
        <f>IF(A1459="","",IF(COUNTIF(TOther[Frequency],$J$1)=0,0,IF(OR(DAY(A1459)=1,DAY(A1459)=15),SUMIFS(TOther[Amount],TOther[Frequency],$J$1,TOther[Start Date],"&lt;="&amp;$A1459,TOther[End Date Calc],"&gt;="&amp;A1459),0)))</f>
        <v/>
      </c>
      <c r="K1459" s="8" t="str">
        <f>IF(A1459="","",IF(COUNTIF(TOther[Frequency],$K$1)=0,0,IF(A1459=(A1459-DAY(A1459)+1+2*7-WEEKDAY(A1459-DAY(A1459)+8-4,1)),SUMIFS(TOther[Amount],TOther[Frequency],$K$1,TOther[Start Date],"&lt;="&amp;$A1459,TOther[End Date Calc],"&gt;="&amp;A1459),0)))</f>
        <v/>
      </c>
      <c r="L1459" s="8" t="str">
        <f>IF(A1459="","",IF(COUNTIF(TOther[Frequency],$L$1)=0,0,IF(A1459=(A1459-DAY(A1459)+1+3*7-WEEKDAY(A1459-DAY(A1459)+8-4,1)),SUMIFS(TOther[Amount],TOther[Frequency],$L$1,TOther[Start Date],"&lt;="&amp;$A1459,TOther[End Date Calc],"&gt;="&amp;A1459),0)))</f>
        <v/>
      </c>
      <c r="M1459" s="8" t="str">
        <f>IF(A1459="","",IF(COUNTIF(TOther[Frequency],$M$1)=0,0,IF(A1459=(A1459-DAY(A1459)+1+4*7-WEEKDAY(A1459-DAY(A1459)+8-4,1)),SUMIFS(TOther[Amount],TOther[Frequency],$M$1,TOther[Start Date],"&lt;="&amp;$A1459,TOther[End Date Calc],"&gt;="&amp;A1459),0)))</f>
        <v/>
      </c>
      <c r="N1459" s="8" t="str" cm="1">
        <f t="array" ref="N1459">IF(A1459="","",IF(COUNTIF(TOther[Frequency],$N$1)=0,0,SUMPRODUCT(--(IFERROR(MOD(A1459-TOther[Start Date],28),1)=0),--(TOther[Frequency]=$N$1),--(TOther[Start Date]&lt;=A1459),--(TOther[End Date Calc]&gt;=A1459),TOther[Amount])))</f>
        <v/>
      </c>
      <c r="O1459" s="8" t="str" cm="1">
        <f t="array" ref="O1459">IF(A1459="","",IF(COUNTIF(TOther[Frequency],$O$1)=0,0,SUMPRODUCT(--(IFERROR(MOD(A1459-TOther[Start Date],42),1)=0),--(TOther[Frequency]=$O$1),--(TOther[Start Date]&lt;=A1459),--(TOther[End Date Calc]&gt;=A1459),TOther[Amount])))</f>
        <v/>
      </c>
      <c r="P1459" s="8" t="str" cm="1">
        <f t="array" ref="P1459">IF(A1459="","",IF(COUNTIF(TOther[Frequency],$P$1)=0,0,SUMPRODUCT(--(IFERROR(MOD(A1459-TOther[Start Date],56),1)=0),--(TOther[Frequency]=$P$1),--(TOther[Start Date]&lt;=A1459),--(TOther[End Date Calc]&gt;=A1459),TOther[Amount])))</f>
        <v/>
      </c>
      <c r="Q1459" s="8" t="str">
        <f>IF(A1459="","",IF(COUNTIF(TOther[Frequency],$Q$1)=0,0,IF(B1459="N",SUMIFS(TOther[Amount],TOther[Frequency],$Q$1,TOther[Start Date],"&lt;="&amp;$A1459,TOther[End Date Calc],"&gt;="&amp;A1459,TOther[Start Day],DAY(A1459)),SUMIFS(TOther[Amount],TOther[Frequency],$Q$1,TOther[Start Date],"&lt;="&amp;$A1459,TOther[End Date Calc],"&gt;="&amp;A1459,TOther[Start Day],"&gt;="&amp;DAY(A1459)))))</f>
        <v/>
      </c>
      <c r="R1459" s="8" t="str" cm="1">
        <f t="array" ref="R1459">IF(A1459="","",IF(COUNTIF(TOther[Frequency],R$1)=0,0,SUMPRODUCT(--(TOther[Frequency]=R$1),--(TOther[Start Date]&lt;=A1459),--(TOther[End Date Calc]&gt;=A1459),IF(B1459="N",--(TOther[Start Day]=DAY(A1459)),--(TOther[Start Day]&gt;=DAY(A1459))),--(IFERROR(MOD(TOther[Start Month]-MONTH(A1459)+2,2),1)=0),TOther[Amount])))</f>
        <v/>
      </c>
      <c r="S1459" s="8" t="str" cm="1">
        <f t="array" ref="S1459">IF(A1459="","",IF(COUNTIF(TOther[Frequency],S$1)=0,0,SUMPRODUCT(--(TOther[Frequency]=S$1),--(TOther[Start Date]&lt;=A1459),--(TOther[End Date Calc]&gt;=A1459),IF(B1459="N",--(TOther[Start Day]=DAY(A1459)),--(TOther[Start Day]&gt;=DAY(A1459))),--(IFERROR(MOD(TOther[Start Month]-MONTH(A1459)+3,3),1)=0),TOther[Amount])))</f>
        <v/>
      </c>
      <c r="T1459" s="8" t="str" cm="1">
        <f t="array" ref="T1459">IF($A1459="","",IF(COUNTIF(TOther[Frequency],T$1)=0,0,SUMPRODUCT(--(TOther[Frequency]=T$1),--(TOther[Start Date]&lt;=$A1459),--(TOther[End Date Calc]&gt;=$A1459),IF($B1459="N",--(TOther[Start Day]=DAY($A1459)),--(TOther[Start Day]&gt;=DAY($A1459))),--(IFERROR(MOD(TOther[Start Month]-MONTH($A1459)+4,4),1)=0),TOther[Amount])))</f>
        <v/>
      </c>
      <c r="U1459" s="8" t="str" cm="1">
        <f t="array" ref="U1459">IF(A1459="","",IF(COUNTIF(TOther[Frequency],$U$1)=0,0,SUMPRODUCT(--(TOther[Frequency]=$U$1),--(TOther[Start Date]&lt;=A1459),--(TOther[End Date Calc]&gt;=A1459),IF(B1459="N",--(TOther[Start Day]=DAY(A1459)),--(TOther[Start Day]&gt;=DAY(A1459))),--(IFERROR(MOD(TOther[Start Month]-MONTH(A1459)+6,6),1)=0),TOther[Amount])))</f>
        <v/>
      </c>
      <c r="V1459" s="8" t="str" cm="1">
        <f t="array" ref="V1459">IF(A1459="","",IF(COUNTIF(TOther[Frequency],$V$1)=0,0,SUMPRODUCT(--(TOther[Frequency]=$V$1),--(TOther[Start Date]&lt;=A1459),--(TOther[End Date Calc]&gt;=A1459),IF(B1459="N",--(TOther[Start Day]=DAY(A1459)),--(TOther[Start Day]&gt;=DAY(A1459))),--(IFERROR(MOD(TOther[Start Month]-MONTH(A1459)+12,12),1)=0),TOther[Amount])))</f>
        <v/>
      </c>
      <c r="W1459" s="8" t="str">
        <f>IF(A1459="","",SUMIFS(TOther[Amount],TOther[Start Date],A1459,TOther[Frequency],$W$1))</f>
        <v/>
      </c>
      <c r="X1459" s="9" t="str">
        <f t="shared" si="110"/>
        <v/>
      </c>
      <c r="Y1459" s="9" t="str">
        <f t="shared" si="114"/>
        <v/>
      </c>
      <c r="Z1459" s="8" t="str" cm="1">
        <f t="array" ref="Z1459">IF(A1459="","",IF(COUNTIF('2) Income'!$D$13:$D$32,"Weekly")=0,0,SUMPRODUCT(--(IFERROR(MOD(A1459-'2) Income'!$F$13:$F$32,7),1)=0),--('2) Income'!$D$13:$D$32="Weekly"),--('2) Income'!$F$13:$F$32&lt;=A1459),'2) Income'!$E$13:$E$32)))</f>
        <v/>
      </c>
      <c r="AA1459" s="8" t="str" cm="1">
        <f t="array" ref="AA1459">IF(A1459="","",IF(COUNTIF('2) Income'!$D$13:$D$32,"Every Other Week")=0,0,SUMPRODUCT(--(IFERROR(MOD(A1459-'2) Income'!$F$13:$F$32,14),1)=0),--('2) Income'!$D$13:$D$32="Every Other Week"),--('2) Income'!$F$13:$F$32&lt;=A1459),'2) Income'!$E$13:$E$32)))</f>
        <v/>
      </c>
      <c r="AB1459" s="8" t="str">
        <f>IF(A1459="","",IF(COUNTIF('2) Income'!$D$13:$D$32,"1st and 15th")=0,0,IF(OR(DAY(A1459)=1,DAY(A1459)=15),SUMIFS('2) Income'!$E$13:$E$32,'2) Income'!$D$13:$D$32,"1st and 15th",'2) Income'!$F$13:$F$32,"&lt;="&amp;$A1459),0)))</f>
        <v/>
      </c>
      <c r="AC1459" s="8" t="str">
        <f>IF(A1459="","",IF(COUNTIF('2) Income'!$D$13:$D$32,"2nd Wednesday")=0,0,IF(A1459=(A1459-DAY(A1459)+1+2*7-WEEKDAY(A1459-DAY(A1459)+8-4,1)),SUMIFS('2) Income'!$E$13:$E$32,'2) Income'!$D$13:$D$32,"2nd Wednesday",'2) Income'!$F$13:$F$32,"&lt;="&amp;$A1459),0)))</f>
        <v/>
      </c>
      <c r="AD1459" s="8" t="str">
        <f>IF(A1459="","",IF(COUNTIF('2) Income'!$D$13:$D$32,"3rd Wednesday")=0,0,IF(A1459=(A1459-DAY(A1459)+1+3*7-WEEKDAY(A1459-DAY(A1459)+8-4,1)),SUMIFS('2) Income'!$E$13:$E$32,'2) Income'!$D$13:$D$32,"3rd Wednesday",'2) Income'!$F$13:$F$32,"&lt;="&amp;$A1459),0)))</f>
        <v/>
      </c>
      <c r="AE1459" s="8" t="str">
        <f>IF(A1459="","",IF(COUNTIF('2) Income'!$D$13:$D$32,"4th Wednesday")=0,0,IF(A1459=(A1459-DAY(A1459)+1+4*7-WEEKDAY(A1459-DAY(A1459)+8-4,1)),SUMIFS('2) Income'!$E$13:$E$32,'2) Income'!$D$13:$D$32,"4th Wednesday",'2) Income'!$F$13:$F$32,"&lt;="&amp;$A1459),0)))</f>
        <v/>
      </c>
      <c r="AF1459" s="8" t="str" cm="1">
        <f t="array" ref="AF1459">IF(A1459="","",IF(COUNTIF('2) Income'!$D$13:$D$32,"Every 4 Weeks")=0,0,SUMPRODUCT(--(IFERROR(MOD(A1459-'2) Income'!$F$13:$F$32,28),1)=0),--('2) Income'!$D$13:$D$32="Every 4 Weeks"),--('2) Income'!$F$13:$F$32&lt;=A1459),'2) Income'!$E$13:$E$32)))</f>
        <v/>
      </c>
      <c r="AG1459" s="8" t="str">
        <f>IF(A1459="","",IF(COUNTIF('2) Income'!$D$13:$D$32,"Monthly")=0,0,IF(B1459="N",SUMIFS('2) Income'!$E$13:$E$32,'2) Income'!$D$13:$D$32,"monthly",'2) Income'!$F$13:$F$32,"&lt;="&amp;$A1459,'2) Income'!$I$13:$I$32,DAY(A1459)),SUMIFS('2) Income'!$E$13:$E$32,'2) Income'!$D$13:$D$32,"monthly",'2) Income'!$F$13:$F$32,"&lt;="&amp;$A1459,'2) Income'!$I$13:$I$32,"&gt;="&amp;DAY(A1459)))))</f>
        <v/>
      </c>
      <c r="AH1459" s="8" t="str" cm="1">
        <f t="array" ref="AH1459">IF(A1459="","",IF(COUNTIF('2) Income'!$D$13:$D$32,"Yearly")=0,0,SUMPRODUCT(--('2) Income'!$D$13:$D$32="Yearly"),--('2) Income'!$F$13:$F$32&lt;=A1459),IF(B1459="N",--('2) Income'!$I$13:$I$32=DAY(A1459)),--('2) Income'!$I$13:$I$32&gt;=DAY(A1459))),--(IFERROR(MOD('2) Income'!$H$13:$H$32-MONTH(A1459)+12,12),1)=0),'2) Income'!$E$13:$E$32)))</f>
        <v/>
      </c>
      <c r="AI1459" s="8" t="str">
        <f>IF(A1459="","",IF(COUNTIF('2) Income'!$D$13:$D$32,"one-time")=0,0,SUMIFS('2) Income'!$E$13:$E$32,'2) Income'!$D$13:$D$32,"one-time",'2) Income'!$F$13:$F$32,"="&amp;$A1459)))</f>
        <v/>
      </c>
      <c r="AJ1459" s="9" t="str">
        <f t="shared" si="111"/>
        <v/>
      </c>
    </row>
    <row r="1460" spans="1:36">
      <c r="A1460" s="7" t="str">
        <f>IF(A1459="","",IF(A1459+1&lt;='1) Period'!$E$21,A1459+1,""))</f>
        <v/>
      </c>
      <c r="B1460" s="7" t="e">
        <f t="shared" si="112"/>
        <v>#VALUE!</v>
      </c>
      <c r="C1460" t="e">
        <f t="shared" si="113"/>
        <v>#VALUE!</v>
      </c>
      <c r="D1460" s="8" t="str">
        <f>IF(A1460="","",IF(TEXT(A1460,"dddd")='4) Happy Money'!$E$23,WAllowance,0))</f>
        <v/>
      </c>
      <c r="E1460" s="8" t="str">
        <f>IF(A1460="","",IF(B1460="N",SUMIF(TMonthly[Day of the Month],DAY(A1460),TMonthly[Amount]),SUMIF(TMonthly[Day of the Month],"&gt;="&amp;DAY(A1460),TMonthly[Amount])))</f>
        <v/>
      </c>
      <c r="F1460" s="8" t="str" cm="1">
        <f t="array" ref="F1460">IF(A1460="","",SUMPRODUCT(--(TYearly[Due Date]&lt;=A1460),IF(B1460="N",--(TYearly[Day]=DAY(A1460)),--(TYearly[Day]&gt;=DAY(A1460))),--(IFERROR(MOD(TYearly[Month]-MONTH(A1460)+12,12),1)=0),TYearly[Amount]))</f>
        <v/>
      </c>
      <c r="G1460" s="8" t="str">
        <f>IF(A1460="","",SUMIF(TOneTime[Due Date],A1460,TOneTime[Amount]))</f>
        <v/>
      </c>
      <c r="H1460" s="8" t="str" cm="1">
        <f t="array" ref="H1460">IF(A1460="","",IF(COUNTIF(TOther[Frequency],$H$1)=0,0,SUMPRODUCT(--(IFERROR(MOD(A1460-TOther[Start Date],7),1)=0),--(TOther[Frequency]=$H$1),--(TOther[Start Date]&lt;=A1460),--(TOther[End Date Calc]&gt;=A1460),TOther[Amount])))</f>
        <v/>
      </c>
      <c r="I1460" s="8" t="str" cm="1">
        <f t="array" ref="I1460">IF(A1460="","",IF(COUNTIF(TOther[Frequency],$I$1)=0,0,SUMPRODUCT(--(IFERROR(MOD(A1460-TOther[Start Date],14),1)=0),--(TOther[Frequency]=$I$1),--(TOther[Start Date]&lt;=A1460),--(TOther[End Date Calc]&gt;=A1460),TOther[Amount])))</f>
        <v/>
      </c>
      <c r="J1460" s="8" t="str">
        <f>IF(A1460="","",IF(COUNTIF(TOther[Frequency],$J$1)=0,0,IF(OR(DAY(A1460)=1,DAY(A1460)=15),SUMIFS(TOther[Amount],TOther[Frequency],$J$1,TOther[Start Date],"&lt;="&amp;$A1460,TOther[End Date Calc],"&gt;="&amp;A1460),0)))</f>
        <v/>
      </c>
      <c r="K1460" s="8" t="str">
        <f>IF(A1460="","",IF(COUNTIF(TOther[Frequency],$K$1)=0,0,IF(A1460=(A1460-DAY(A1460)+1+2*7-WEEKDAY(A1460-DAY(A1460)+8-4,1)),SUMIFS(TOther[Amount],TOther[Frequency],$K$1,TOther[Start Date],"&lt;="&amp;$A1460,TOther[End Date Calc],"&gt;="&amp;A1460),0)))</f>
        <v/>
      </c>
      <c r="L1460" s="8" t="str">
        <f>IF(A1460="","",IF(COUNTIF(TOther[Frequency],$L$1)=0,0,IF(A1460=(A1460-DAY(A1460)+1+3*7-WEEKDAY(A1460-DAY(A1460)+8-4,1)),SUMIFS(TOther[Amount],TOther[Frequency],$L$1,TOther[Start Date],"&lt;="&amp;$A1460,TOther[End Date Calc],"&gt;="&amp;A1460),0)))</f>
        <v/>
      </c>
      <c r="M1460" s="8" t="str">
        <f>IF(A1460="","",IF(COUNTIF(TOther[Frequency],$M$1)=0,0,IF(A1460=(A1460-DAY(A1460)+1+4*7-WEEKDAY(A1460-DAY(A1460)+8-4,1)),SUMIFS(TOther[Amount],TOther[Frequency],$M$1,TOther[Start Date],"&lt;="&amp;$A1460,TOther[End Date Calc],"&gt;="&amp;A1460),0)))</f>
        <v/>
      </c>
      <c r="N1460" s="8" t="str" cm="1">
        <f t="array" ref="N1460">IF(A1460="","",IF(COUNTIF(TOther[Frequency],$N$1)=0,0,SUMPRODUCT(--(IFERROR(MOD(A1460-TOther[Start Date],28),1)=0),--(TOther[Frequency]=$N$1),--(TOther[Start Date]&lt;=A1460),--(TOther[End Date Calc]&gt;=A1460),TOther[Amount])))</f>
        <v/>
      </c>
      <c r="O1460" s="8" t="str" cm="1">
        <f t="array" ref="O1460">IF(A1460="","",IF(COUNTIF(TOther[Frequency],$O$1)=0,0,SUMPRODUCT(--(IFERROR(MOD(A1460-TOther[Start Date],42),1)=0),--(TOther[Frequency]=$O$1),--(TOther[Start Date]&lt;=A1460),--(TOther[End Date Calc]&gt;=A1460),TOther[Amount])))</f>
        <v/>
      </c>
      <c r="P1460" s="8" t="str" cm="1">
        <f t="array" ref="P1460">IF(A1460="","",IF(COUNTIF(TOther[Frequency],$P$1)=0,0,SUMPRODUCT(--(IFERROR(MOD(A1460-TOther[Start Date],56),1)=0),--(TOther[Frequency]=$P$1),--(TOther[Start Date]&lt;=A1460),--(TOther[End Date Calc]&gt;=A1460),TOther[Amount])))</f>
        <v/>
      </c>
      <c r="Q1460" s="8" t="str">
        <f>IF(A1460="","",IF(COUNTIF(TOther[Frequency],$Q$1)=0,0,IF(B1460="N",SUMIFS(TOther[Amount],TOther[Frequency],$Q$1,TOther[Start Date],"&lt;="&amp;$A1460,TOther[End Date Calc],"&gt;="&amp;A1460,TOther[Start Day],DAY(A1460)),SUMIFS(TOther[Amount],TOther[Frequency],$Q$1,TOther[Start Date],"&lt;="&amp;$A1460,TOther[End Date Calc],"&gt;="&amp;A1460,TOther[Start Day],"&gt;="&amp;DAY(A1460)))))</f>
        <v/>
      </c>
      <c r="R1460" s="8" t="str" cm="1">
        <f t="array" ref="R1460">IF(A1460="","",IF(COUNTIF(TOther[Frequency],R$1)=0,0,SUMPRODUCT(--(TOther[Frequency]=R$1),--(TOther[Start Date]&lt;=A1460),--(TOther[End Date Calc]&gt;=A1460),IF(B1460="N",--(TOther[Start Day]=DAY(A1460)),--(TOther[Start Day]&gt;=DAY(A1460))),--(IFERROR(MOD(TOther[Start Month]-MONTH(A1460)+2,2),1)=0),TOther[Amount])))</f>
        <v/>
      </c>
      <c r="S1460" s="8" t="str" cm="1">
        <f t="array" ref="S1460">IF(A1460="","",IF(COUNTIF(TOther[Frequency],S$1)=0,0,SUMPRODUCT(--(TOther[Frequency]=S$1),--(TOther[Start Date]&lt;=A1460),--(TOther[End Date Calc]&gt;=A1460),IF(B1460="N",--(TOther[Start Day]=DAY(A1460)),--(TOther[Start Day]&gt;=DAY(A1460))),--(IFERROR(MOD(TOther[Start Month]-MONTH(A1460)+3,3),1)=0),TOther[Amount])))</f>
        <v/>
      </c>
      <c r="T1460" s="8" t="str" cm="1">
        <f t="array" ref="T1460">IF($A1460="","",IF(COUNTIF(TOther[Frequency],T$1)=0,0,SUMPRODUCT(--(TOther[Frequency]=T$1),--(TOther[Start Date]&lt;=$A1460),--(TOther[End Date Calc]&gt;=$A1460),IF($B1460="N",--(TOther[Start Day]=DAY($A1460)),--(TOther[Start Day]&gt;=DAY($A1460))),--(IFERROR(MOD(TOther[Start Month]-MONTH($A1460)+4,4),1)=0),TOther[Amount])))</f>
        <v/>
      </c>
      <c r="U1460" s="8" t="str" cm="1">
        <f t="array" ref="U1460">IF(A1460="","",IF(COUNTIF(TOther[Frequency],$U$1)=0,0,SUMPRODUCT(--(TOther[Frequency]=$U$1),--(TOther[Start Date]&lt;=A1460),--(TOther[End Date Calc]&gt;=A1460),IF(B1460="N",--(TOther[Start Day]=DAY(A1460)),--(TOther[Start Day]&gt;=DAY(A1460))),--(IFERROR(MOD(TOther[Start Month]-MONTH(A1460)+6,6),1)=0),TOther[Amount])))</f>
        <v/>
      </c>
      <c r="V1460" s="8" t="str" cm="1">
        <f t="array" ref="V1460">IF(A1460="","",IF(COUNTIF(TOther[Frequency],$V$1)=0,0,SUMPRODUCT(--(TOther[Frequency]=$V$1),--(TOther[Start Date]&lt;=A1460),--(TOther[End Date Calc]&gt;=A1460),IF(B1460="N",--(TOther[Start Day]=DAY(A1460)),--(TOther[Start Day]&gt;=DAY(A1460))),--(IFERROR(MOD(TOther[Start Month]-MONTH(A1460)+12,12),1)=0),TOther[Amount])))</f>
        <v/>
      </c>
      <c r="W1460" s="8" t="str">
        <f>IF(A1460="","",SUMIFS(TOther[Amount],TOther[Start Date],A1460,TOther[Frequency],$W$1))</f>
        <v/>
      </c>
      <c r="X1460" s="9" t="str">
        <f t="shared" si="110"/>
        <v/>
      </c>
      <c r="Y1460" s="9" t="str">
        <f t="shared" si="114"/>
        <v/>
      </c>
      <c r="Z1460" s="8" t="str" cm="1">
        <f t="array" ref="Z1460">IF(A1460="","",IF(COUNTIF('2) Income'!$D$13:$D$32,"Weekly")=0,0,SUMPRODUCT(--(IFERROR(MOD(A1460-'2) Income'!$F$13:$F$32,7),1)=0),--('2) Income'!$D$13:$D$32="Weekly"),--('2) Income'!$F$13:$F$32&lt;=A1460),'2) Income'!$E$13:$E$32)))</f>
        <v/>
      </c>
      <c r="AA1460" s="8" t="str" cm="1">
        <f t="array" ref="AA1460">IF(A1460="","",IF(COUNTIF('2) Income'!$D$13:$D$32,"Every Other Week")=0,0,SUMPRODUCT(--(IFERROR(MOD(A1460-'2) Income'!$F$13:$F$32,14),1)=0),--('2) Income'!$D$13:$D$32="Every Other Week"),--('2) Income'!$F$13:$F$32&lt;=A1460),'2) Income'!$E$13:$E$32)))</f>
        <v/>
      </c>
      <c r="AB1460" s="8" t="str">
        <f>IF(A1460="","",IF(COUNTIF('2) Income'!$D$13:$D$32,"1st and 15th")=0,0,IF(OR(DAY(A1460)=1,DAY(A1460)=15),SUMIFS('2) Income'!$E$13:$E$32,'2) Income'!$D$13:$D$32,"1st and 15th",'2) Income'!$F$13:$F$32,"&lt;="&amp;$A1460),0)))</f>
        <v/>
      </c>
      <c r="AC1460" s="8" t="str">
        <f>IF(A1460="","",IF(COUNTIF('2) Income'!$D$13:$D$32,"2nd Wednesday")=0,0,IF(A1460=(A1460-DAY(A1460)+1+2*7-WEEKDAY(A1460-DAY(A1460)+8-4,1)),SUMIFS('2) Income'!$E$13:$E$32,'2) Income'!$D$13:$D$32,"2nd Wednesday",'2) Income'!$F$13:$F$32,"&lt;="&amp;$A1460),0)))</f>
        <v/>
      </c>
      <c r="AD1460" s="8" t="str">
        <f>IF(A1460="","",IF(COUNTIF('2) Income'!$D$13:$D$32,"3rd Wednesday")=0,0,IF(A1460=(A1460-DAY(A1460)+1+3*7-WEEKDAY(A1460-DAY(A1460)+8-4,1)),SUMIFS('2) Income'!$E$13:$E$32,'2) Income'!$D$13:$D$32,"3rd Wednesday",'2) Income'!$F$13:$F$32,"&lt;="&amp;$A1460),0)))</f>
        <v/>
      </c>
      <c r="AE1460" s="8" t="str">
        <f>IF(A1460="","",IF(COUNTIF('2) Income'!$D$13:$D$32,"4th Wednesday")=0,0,IF(A1460=(A1460-DAY(A1460)+1+4*7-WEEKDAY(A1460-DAY(A1460)+8-4,1)),SUMIFS('2) Income'!$E$13:$E$32,'2) Income'!$D$13:$D$32,"4th Wednesday",'2) Income'!$F$13:$F$32,"&lt;="&amp;$A1460),0)))</f>
        <v/>
      </c>
      <c r="AF1460" s="8" t="str" cm="1">
        <f t="array" ref="AF1460">IF(A1460="","",IF(COUNTIF('2) Income'!$D$13:$D$32,"Every 4 Weeks")=0,0,SUMPRODUCT(--(IFERROR(MOD(A1460-'2) Income'!$F$13:$F$32,28),1)=0),--('2) Income'!$D$13:$D$32="Every 4 Weeks"),--('2) Income'!$F$13:$F$32&lt;=A1460),'2) Income'!$E$13:$E$32)))</f>
        <v/>
      </c>
      <c r="AG1460" s="8" t="str">
        <f>IF(A1460="","",IF(COUNTIF('2) Income'!$D$13:$D$32,"Monthly")=0,0,IF(B1460="N",SUMIFS('2) Income'!$E$13:$E$32,'2) Income'!$D$13:$D$32,"monthly",'2) Income'!$F$13:$F$32,"&lt;="&amp;$A1460,'2) Income'!$I$13:$I$32,DAY(A1460)),SUMIFS('2) Income'!$E$13:$E$32,'2) Income'!$D$13:$D$32,"monthly",'2) Income'!$F$13:$F$32,"&lt;="&amp;$A1460,'2) Income'!$I$13:$I$32,"&gt;="&amp;DAY(A1460)))))</f>
        <v/>
      </c>
      <c r="AH1460" s="8" t="str" cm="1">
        <f t="array" ref="AH1460">IF(A1460="","",IF(COUNTIF('2) Income'!$D$13:$D$32,"Yearly")=0,0,SUMPRODUCT(--('2) Income'!$D$13:$D$32="Yearly"),--('2) Income'!$F$13:$F$32&lt;=A1460),IF(B1460="N",--('2) Income'!$I$13:$I$32=DAY(A1460)),--('2) Income'!$I$13:$I$32&gt;=DAY(A1460))),--(IFERROR(MOD('2) Income'!$H$13:$H$32-MONTH(A1460)+12,12),1)=0),'2) Income'!$E$13:$E$32)))</f>
        <v/>
      </c>
      <c r="AI1460" s="8" t="str">
        <f>IF(A1460="","",IF(COUNTIF('2) Income'!$D$13:$D$32,"one-time")=0,0,SUMIFS('2) Income'!$E$13:$E$32,'2) Income'!$D$13:$D$32,"one-time",'2) Income'!$F$13:$F$32,"="&amp;$A1460)))</f>
        <v/>
      </c>
      <c r="AJ1460" s="9" t="str">
        <f t="shared" si="111"/>
        <v/>
      </c>
    </row>
    <row r="1461" spans="1:36">
      <c r="A1461" s="7" t="str">
        <f>IF(A1460="","",IF(A1460+1&lt;='1) Period'!$E$21,A1460+1,""))</f>
        <v/>
      </c>
      <c r="B1461" s="7" t="e">
        <f t="shared" si="112"/>
        <v>#VALUE!</v>
      </c>
      <c r="C1461" t="e">
        <f t="shared" si="113"/>
        <v>#VALUE!</v>
      </c>
      <c r="D1461" s="8" t="str">
        <f>IF(A1461="","",IF(TEXT(A1461,"dddd")='4) Happy Money'!$E$23,WAllowance,0))</f>
        <v/>
      </c>
      <c r="E1461" s="8" t="str">
        <f>IF(A1461="","",IF(B1461="N",SUMIF(TMonthly[Day of the Month],DAY(A1461),TMonthly[Amount]),SUMIF(TMonthly[Day of the Month],"&gt;="&amp;DAY(A1461),TMonthly[Amount])))</f>
        <v/>
      </c>
      <c r="F1461" s="8" t="str" cm="1">
        <f t="array" ref="F1461">IF(A1461="","",SUMPRODUCT(--(TYearly[Due Date]&lt;=A1461),IF(B1461="N",--(TYearly[Day]=DAY(A1461)),--(TYearly[Day]&gt;=DAY(A1461))),--(IFERROR(MOD(TYearly[Month]-MONTH(A1461)+12,12),1)=0),TYearly[Amount]))</f>
        <v/>
      </c>
      <c r="G1461" s="8" t="str">
        <f>IF(A1461="","",SUMIF(TOneTime[Due Date],A1461,TOneTime[Amount]))</f>
        <v/>
      </c>
      <c r="H1461" s="8" t="str" cm="1">
        <f t="array" ref="H1461">IF(A1461="","",IF(COUNTIF(TOther[Frequency],$H$1)=0,0,SUMPRODUCT(--(IFERROR(MOD(A1461-TOther[Start Date],7),1)=0),--(TOther[Frequency]=$H$1),--(TOther[Start Date]&lt;=A1461),--(TOther[End Date Calc]&gt;=A1461),TOther[Amount])))</f>
        <v/>
      </c>
      <c r="I1461" s="8" t="str" cm="1">
        <f t="array" ref="I1461">IF(A1461="","",IF(COUNTIF(TOther[Frequency],$I$1)=0,0,SUMPRODUCT(--(IFERROR(MOD(A1461-TOther[Start Date],14),1)=0),--(TOther[Frequency]=$I$1),--(TOther[Start Date]&lt;=A1461),--(TOther[End Date Calc]&gt;=A1461),TOther[Amount])))</f>
        <v/>
      </c>
      <c r="J1461" s="8" t="str">
        <f>IF(A1461="","",IF(COUNTIF(TOther[Frequency],$J$1)=0,0,IF(OR(DAY(A1461)=1,DAY(A1461)=15),SUMIFS(TOther[Amount],TOther[Frequency],$J$1,TOther[Start Date],"&lt;="&amp;$A1461,TOther[End Date Calc],"&gt;="&amp;A1461),0)))</f>
        <v/>
      </c>
      <c r="K1461" s="8" t="str">
        <f>IF(A1461="","",IF(COUNTIF(TOther[Frequency],$K$1)=0,0,IF(A1461=(A1461-DAY(A1461)+1+2*7-WEEKDAY(A1461-DAY(A1461)+8-4,1)),SUMIFS(TOther[Amount],TOther[Frequency],$K$1,TOther[Start Date],"&lt;="&amp;$A1461,TOther[End Date Calc],"&gt;="&amp;A1461),0)))</f>
        <v/>
      </c>
      <c r="L1461" s="8" t="str">
        <f>IF(A1461="","",IF(COUNTIF(TOther[Frequency],$L$1)=0,0,IF(A1461=(A1461-DAY(A1461)+1+3*7-WEEKDAY(A1461-DAY(A1461)+8-4,1)),SUMIFS(TOther[Amount],TOther[Frequency],$L$1,TOther[Start Date],"&lt;="&amp;$A1461,TOther[End Date Calc],"&gt;="&amp;A1461),0)))</f>
        <v/>
      </c>
      <c r="M1461" s="8" t="str">
        <f>IF(A1461="","",IF(COUNTIF(TOther[Frequency],$M$1)=0,0,IF(A1461=(A1461-DAY(A1461)+1+4*7-WEEKDAY(A1461-DAY(A1461)+8-4,1)),SUMIFS(TOther[Amount],TOther[Frequency],$M$1,TOther[Start Date],"&lt;="&amp;$A1461,TOther[End Date Calc],"&gt;="&amp;A1461),0)))</f>
        <v/>
      </c>
      <c r="N1461" s="8" t="str" cm="1">
        <f t="array" ref="N1461">IF(A1461="","",IF(COUNTIF(TOther[Frequency],$N$1)=0,0,SUMPRODUCT(--(IFERROR(MOD(A1461-TOther[Start Date],28),1)=0),--(TOther[Frequency]=$N$1),--(TOther[Start Date]&lt;=A1461),--(TOther[End Date Calc]&gt;=A1461),TOther[Amount])))</f>
        <v/>
      </c>
      <c r="O1461" s="8" t="str" cm="1">
        <f t="array" ref="O1461">IF(A1461="","",IF(COUNTIF(TOther[Frequency],$O$1)=0,0,SUMPRODUCT(--(IFERROR(MOD(A1461-TOther[Start Date],42),1)=0),--(TOther[Frequency]=$O$1),--(TOther[Start Date]&lt;=A1461),--(TOther[End Date Calc]&gt;=A1461),TOther[Amount])))</f>
        <v/>
      </c>
      <c r="P1461" s="8" t="str" cm="1">
        <f t="array" ref="P1461">IF(A1461="","",IF(COUNTIF(TOther[Frequency],$P$1)=0,0,SUMPRODUCT(--(IFERROR(MOD(A1461-TOther[Start Date],56),1)=0),--(TOther[Frequency]=$P$1),--(TOther[Start Date]&lt;=A1461),--(TOther[End Date Calc]&gt;=A1461),TOther[Amount])))</f>
        <v/>
      </c>
      <c r="Q1461" s="8" t="str">
        <f>IF(A1461="","",IF(COUNTIF(TOther[Frequency],$Q$1)=0,0,IF(B1461="N",SUMIFS(TOther[Amount],TOther[Frequency],$Q$1,TOther[Start Date],"&lt;="&amp;$A1461,TOther[End Date Calc],"&gt;="&amp;A1461,TOther[Start Day],DAY(A1461)),SUMIFS(TOther[Amount],TOther[Frequency],$Q$1,TOther[Start Date],"&lt;="&amp;$A1461,TOther[End Date Calc],"&gt;="&amp;A1461,TOther[Start Day],"&gt;="&amp;DAY(A1461)))))</f>
        <v/>
      </c>
      <c r="R1461" s="8" t="str" cm="1">
        <f t="array" ref="R1461">IF(A1461="","",IF(COUNTIF(TOther[Frequency],R$1)=0,0,SUMPRODUCT(--(TOther[Frequency]=R$1),--(TOther[Start Date]&lt;=A1461),--(TOther[End Date Calc]&gt;=A1461),IF(B1461="N",--(TOther[Start Day]=DAY(A1461)),--(TOther[Start Day]&gt;=DAY(A1461))),--(IFERROR(MOD(TOther[Start Month]-MONTH(A1461)+2,2),1)=0),TOther[Amount])))</f>
        <v/>
      </c>
      <c r="S1461" s="8" t="str" cm="1">
        <f t="array" ref="S1461">IF(A1461="","",IF(COUNTIF(TOther[Frequency],S$1)=0,0,SUMPRODUCT(--(TOther[Frequency]=S$1),--(TOther[Start Date]&lt;=A1461),--(TOther[End Date Calc]&gt;=A1461),IF(B1461="N",--(TOther[Start Day]=DAY(A1461)),--(TOther[Start Day]&gt;=DAY(A1461))),--(IFERROR(MOD(TOther[Start Month]-MONTH(A1461)+3,3),1)=0),TOther[Amount])))</f>
        <v/>
      </c>
      <c r="T1461" s="8" t="str" cm="1">
        <f t="array" ref="T1461">IF($A1461="","",IF(COUNTIF(TOther[Frequency],T$1)=0,0,SUMPRODUCT(--(TOther[Frequency]=T$1),--(TOther[Start Date]&lt;=$A1461),--(TOther[End Date Calc]&gt;=$A1461),IF($B1461="N",--(TOther[Start Day]=DAY($A1461)),--(TOther[Start Day]&gt;=DAY($A1461))),--(IFERROR(MOD(TOther[Start Month]-MONTH($A1461)+4,4),1)=0),TOther[Amount])))</f>
        <v/>
      </c>
      <c r="U1461" s="8" t="str" cm="1">
        <f t="array" ref="U1461">IF(A1461="","",IF(COUNTIF(TOther[Frequency],$U$1)=0,0,SUMPRODUCT(--(TOther[Frequency]=$U$1),--(TOther[Start Date]&lt;=A1461),--(TOther[End Date Calc]&gt;=A1461),IF(B1461="N",--(TOther[Start Day]=DAY(A1461)),--(TOther[Start Day]&gt;=DAY(A1461))),--(IFERROR(MOD(TOther[Start Month]-MONTH(A1461)+6,6),1)=0),TOther[Amount])))</f>
        <v/>
      </c>
      <c r="V1461" s="8" t="str" cm="1">
        <f t="array" ref="V1461">IF(A1461="","",IF(COUNTIF(TOther[Frequency],$V$1)=0,0,SUMPRODUCT(--(TOther[Frequency]=$V$1),--(TOther[Start Date]&lt;=A1461),--(TOther[End Date Calc]&gt;=A1461),IF(B1461="N",--(TOther[Start Day]=DAY(A1461)),--(TOther[Start Day]&gt;=DAY(A1461))),--(IFERROR(MOD(TOther[Start Month]-MONTH(A1461)+12,12),1)=0),TOther[Amount])))</f>
        <v/>
      </c>
      <c r="W1461" s="8" t="str">
        <f>IF(A1461="","",SUMIFS(TOther[Amount],TOther[Start Date],A1461,TOther[Frequency],$W$1))</f>
        <v/>
      </c>
      <c r="X1461" s="9" t="str">
        <f t="shared" si="110"/>
        <v/>
      </c>
      <c r="Y1461" s="9" t="str">
        <f t="shared" si="114"/>
        <v/>
      </c>
      <c r="Z1461" s="8" t="str" cm="1">
        <f t="array" ref="Z1461">IF(A1461="","",IF(COUNTIF('2) Income'!$D$13:$D$32,"Weekly")=0,0,SUMPRODUCT(--(IFERROR(MOD(A1461-'2) Income'!$F$13:$F$32,7),1)=0),--('2) Income'!$D$13:$D$32="Weekly"),--('2) Income'!$F$13:$F$32&lt;=A1461),'2) Income'!$E$13:$E$32)))</f>
        <v/>
      </c>
      <c r="AA1461" s="8" t="str" cm="1">
        <f t="array" ref="AA1461">IF(A1461="","",IF(COUNTIF('2) Income'!$D$13:$D$32,"Every Other Week")=0,0,SUMPRODUCT(--(IFERROR(MOD(A1461-'2) Income'!$F$13:$F$32,14),1)=0),--('2) Income'!$D$13:$D$32="Every Other Week"),--('2) Income'!$F$13:$F$32&lt;=A1461),'2) Income'!$E$13:$E$32)))</f>
        <v/>
      </c>
      <c r="AB1461" s="8" t="str">
        <f>IF(A1461="","",IF(COUNTIF('2) Income'!$D$13:$D$32,"1st and 15th")=0,0,IF(OR(DAY(A1461)=1,DAY(A1461)=15),SUMIFS('2) Income'!$E$13:$E$32,'2) Income'!$D$13:$D$32,"1st and 15th",'2) Income'!$F$13:$F$32,"&lt;="&amp;$A1461),0)))</f>
        <v/>
      </c>
      <c r="AC1461" s="8" t="str">
        <f>IF(A1461="","",IF(COUNTIF('2) Income'!$D$13:$D$32,"2nd Wednesday")=0,0,IF(A1461=(A1461-DAY(A1461)+1+2*7-WEEKDAY(A1461-DAY(A1461)+8-4,1)),SUMIFS('2) Income'!$E$13:$E$32,'2) Income'!$D$13:$D$32,"2nd Wednesday",'2) Income'!$F$13:$F$32,"&lt;="&amp;$A1461),0)))</f>
        <v/>
      </c>
      <c r="AD1461" s="8" t="str">
        <f>IF(A1461="","",IF(COUNTIF('2) Income'!$D$13:$D$32,"3rd Wednesday")=0,0,IF(A1461=(A1461-DAY(A1461)+1+3*7-WEEKDAY(A1461-DAY(A1461)+8-4,1)),SUMIFS('2) Income'!$E$13:$E$32,'2) Income'!$D$13:$D$32,"3rd Wednesday",'2) Income'!$F$13:$F$32,"&lt;="&amp;$A1461),0)))</f>
        <v/>
      </c>
      <c r="AE1461" s="8" t="str">
        <f>IF(A1461="","",IF(COUNTIF('2) Income'!$D$13:$D$32,"4th Wednesday")=0,0,IF(A1461=(A1461-DAY(A1461)+1+4*7-WEEKDAY(A1461-DAY(A1461)+8-4,1)),SUMIFS('2) Income'!$E$13:$E$32,'2) Income'!$D$13:$D$32,"4th Wednesday",'2) Income'!$F$13:$F$32,"&lt;="&amp;$A1461),0)))</f>
        <v/>
      </c>
      <c r="AF1461" s="8" t="str" cm="1">
        <f t="array" ref="AF1461">IF(A1461="","",IF(COUNTIF('2) Income'!$D$13:$D$32,"Every 4 Weeks")=0,0,SUMPRODUCT(--(IFERROR(MOD(A1461-'2) Income'!$F$13:$F$32,28),1)=0),--('2) Income'!$D$13:$D$32="Every 4 Weeks"),--('2) Income'!$F$13:$F$32&lt;=A1461),'2) Income'!$E$13:$E$32)))</f>
        <v/>
      </c>
      <c r="AG1461" s="8" t="str">
        <f>IF(A1461="","",IF(COUNTIF('2) Income'!$D$13:$D$32,"Monthly")=0,0,IF(B1461="N",SUMIFS('2) Income'!$E$13:$E$32,'2) Income'!$D$13:$D$32,"monthly",'2) Income'!$F$13:$F$32,"&lt;="&amp;$A1461,'2) Income'!$I$13:$I$32,DAY(A1461)),SUMIFS('2) Income'!$E$13:$E$32,'2) Income'!$D$13:$D$32,"monthly",'2) Income'!$F$13:$F$32,"&lt;="&amp;$A1461,'2) Income'!$I$13:$I$32,"&gt;="&amp;DAY(A1461)))))</f>
        <v/>
      </c>
      <c r="AH1461" s="8" t="str" cm="1">
        <f t="array" ref="AH1461">IF(A1461="","",IF(COUNTIF('2) Income'!$D$13:$D$32,"Yearly")=0,0,SUMPRODUCT(--('2) Income'!$D$13:$D$32="Yearly"),--('2) Income'!$F$13:$F$32&lt;=A1461),IF(B1461="N",--('2) Income'!$I$13:$I$32=DAY(A1461)),--('2) Income'!$I$13:$I$32&gt;=DAY(A1461))),--(IFERROR(MOD('2) Income'!$H$13:$H$32-MONTH(A1461)+12,12),1)=0),'2) Income'!$E$13:$E$32)))</f>
        <v/>
      </c>
      <c r="AI1461" s="8" t="str">
        <f>IF(A1461="","",IF(COUNTIF('2) Income'!$D$13:$D$32,"one-time")=0,0,SUMIFS('2) Income'!$E$13:$E$32,'2) Income'!$D$13:$D$32,"one-time",'2) Income'!$F$13:$F$32,"="&amp;$A1461)))</f>
        <v/>
      </c>
      <c r="AJ1461" s="9" t="str">
        <f t="shared" si="111"/>
        <v/>
      </c>
    </row>
    <row r="1462" spans="1:36">
      <c r="A1462" s="7" t="str">
        <f>IF(A1461="","",IF(A1461+1&lt;='1) Period'!$E$21,A1461+1,""))</f>
        <v/>
      </c>
      <c r="B1462" s="7" t="e">
        <f t="shared" si="112"/>
        <v>#VALUE!</v>
      </c>
      <c r="C1462" t="e">
        <f t="shared" si="113"/>
        <v>#VALUE!</v>
      </c>
      <c r="D1462" s="8" t="str">
        <f>IF(A1462="","",IF(TEXT(A1462,"dddd")='4) Happy Money'!$E$23,WAllowance,0))</f>
        <v/>
      </c>
      <c r="E1462" s="8" t="str">
        <f>IF(A1462="","",IF(B1462="N",SUMIF(TMonthly[Day of the Month],DAY(A1462),TMonthly[Amount]),SUMIF(TMonthly[Day of the Month],"&gt;="&amp;DAY(A1462),TMonthly[Amount])))</f>
        <v/>
      </c>
      <c r="F1462" s="8" t="str" cm="1">
        <f t="array" ref="F1462">IF(A1462="","",SUMPRODUCT(--(TYearly[Due Date]&lt;=A1462),IF(B1462="N",--(TYearly[Day]=DAY(A1462)),--(TYearly[Day]&gt;=DAY(A1462))),--(IFERROR(MOD(TYearly[Month]-MONTH(A1462)+12,12),1)=0),TYearly[Amount]))</f>
        <v/>
      </c>
      <c r="G1462" s="8" t="str">
        <f>IF(A1462="","",SUMIF(TOneTime[Due Date],A1462,TOneTime[Amount]))</f>
        <v/>
      </c>
      <c r="H1462" s="8" t="str" cm="1">
        <f t="array" ref="H1462">IF(A1462="","",IF(COUNTIF(TOther[Frequency],$H$1)=0,0,SUMPRODUCT(--(IFERROR(MOD(A1462-TOther[Start Date],7),1)=0),--(TOther[Frequency]=$H$1),--(TOther[Start Date]&lt;=A1462),--(TOther[End Date Calc]&gt;=A1462),TOther[Amount])))</f>
        <v/>
      </c>
      <c r="I1462" s="8" t="str" cm="1">
        <f t="array" ref="I1462">IF(A1462="","",IF(COUNTIF(TOther[Frequency],$I$1)=0,0,SUMPRODUCT(--(IFERROR(MOD(A1462-TOther[Start Date],14),1)=0),--(TOther[Frequency]=$I$1),--(TOther[Start Date]&lt;=A1462),--(TOther[End Date Calc]&gt;=A1462),TOther[Amount])))</f>
        <v/>
      </c>
      <c r="J1462" s="8" t="str">
        <f>IF(A1462="","",IF(COUNTIF(TOther[Frequency],$J$1)=0,0,IF(OR(DAY(A1462)=1,DAY(A1462)=15),SUMIFS(TOther[Amount],TOther[Frequency],$J$1,TOther[Start Date],"&lt;="&amp;$A1462,TOther[End Date Calc],"&gt;="&amp;A1462),0)))</f>
        <v/>
      </c>
      <c r="K1462" s="8" t="str">
        <f>IF(A1462="","",IF(COUNTIF(TOther[Frequency],$K$1)=0,0,IF(A1462=(A1462-DAY(A1462)+1+2*7-WEEKDAY(A1462-DAY(A1462)+8-4,1)),SUMIFS(TOther[Amount],TOther[Frequency],$K$1,TOther[Start Date],"&lt;="&amp;$A1462,TOther[End Date Calc],"&gt;="&amp;A1462),0)))</f>
        <v/>
      </c>
      <c r="L1462" s="8" t="str">
        <f>IF(A1462="","",IF(COUNTIF(TOther[Frequency],$L$1)=0,0,IF(A1462=(A1462-DAY(A1462)+1+3*7-WEEKDAY(A1462-DAY(A1462)+8-4,1)),SUMIFS(TOther[Amount],TOther[Frequency],$L$1,TOther[Start Date],"&lt;="&amp;$A1462,TOther[End Date Calc],"&gt;="&amp;A1462),0)))</f>
        <v/>
      </c>
      <c r="M1462" s="8" t="str">
        <f>IF(A1462="","",IF(COUNTIF(TOther[Frequency],$M$1)=0,0,IF(A1462=(A1462-DAY(A1462)+1+4*7-WEEKDAY(A1462-DAY(A1462)+8-4,1)),SUMIFS(TOther[Amount],TOther[Frequency],$M$1,TOther[Start Date],"&lt;="&amp;$A1462,TOther[End Date Calc],"&gt;="&amp;A1462),0)))</f>
        <v/>
      </c>
      <c r="N1462" s="8" t="str" cm="1">
        <f t="array" ref="N1462">IF(A1462="","",IF(COUNTIF(TOther[Frequency],$N$1)=0,0,SUMPRODUCT(--(IFERROR(MOD(A1462-TOther[Start Date],28),1)=0),--(TOther[Frequency]=$N$1),--(TOther[Start Date]&lt;=A1462),--(TOther[End Date Calc]&gt;=A1462),TOther[Amount])))</f>
        <v/>
      </c>
      <c r="O1462" s="8" t="str" cm="1">
        <f t="array" ref="O1462">IF(A1462="","",IF(COUNTIF(TOther[Frequency],$O$1)=0,0,SUMPRODUCT(--(IFERROR(MOD(A1462-TOther[Start Date],42),1)=0),--(TOther[Frequency]=$O$1),--(TOther[Start Date]&lt;=A1462),--(TOther[End Date Calc]&gt;=A1462),TOther[Amount])))</f>
        <v/>
      </c>
      <c r="P1462" s="8" t="str" cm="1">
        <f t="array" ref="P1462">IF(A1462="","",IF(COUNTIF(TOther[Frequency],$P$1)=0,0,SUMPRODUCT(--(IFERROR(MOD(A1462-TOther[Start Date],56),1)=0),--(TOther[Frequency]=$P$1),--(TOther[Start Date]&lt;=A1462),--(TOther[End Date Calc]&gt;=A1462),TOther[Amount])))</f>
        <v/>
      </c>
      <c r="Q1462" s="8" t="str">
        <f>IF(A1462="","",IF(COUNTIF(TOther[Frequency],$Q$1)=0,0,IF(B1462="N",SUMIFS(TOther[Amount],TOther[Frequency],$Q$1,TOther[Start Date],"&lt;="&amp;$A1462,TOther[End Date Calc],"&gt;="&amp;A1462,TOther[Start Day],DAY(A1462)),SUMIFS(TOther[Amount],TOther[Frequency],$Q$1,TOther[Start Date],"&lt;="&amp;$A1462,TOther[End Date Calc],"&gt;="&amp;A1462,TOther[Start Day],"&gt;="&amp;DAY(A1462)))))</f>
        <v/>
      </c>
      <c r="R1462" s="8" t="str" cm="1">
        <f t="array" ref="R1462">IF(A1462="","",IF(COUNTIF(TOther[Frequency],R$1)=0,0,SUMPRODUCT(--(TOther[Frequency]=R$1),--(TOther[Start Date]&lt;=A1462),--(TOther[End Date Calc]&gt;=A1462),IF(B1462="N",--(TOther[Start Day]=DAY(A1462)),--(TOther[Start Day]&gt;=DAY(A1462))),--(IFERROR(MOD(TOther[Start Month]-MONTH(A1462)+2,2),1)=0),TOther[Amount])))</f>
        <v/>
      </c>
      <c r="S1462" s="8" t="str" cm="1">
        <f t="array" ref="S1462">IF(A1462="","",IF(COUNTIF(TOther[Frequency],S$1)=0,0,SUMPRODUCT(--(TOther[Frequency]=S$1),--(TOther[Start Date]&lt;=A1462),--(TOther[End Date Calc]&gt;=A1462),IF(B1462="N",--(TOther[Start Day]=DAY(A1462)),--(TOther[Start Day]&gt;=DAY(A1462))),--(IFERROR(MOD(TOther[Start Month]-MONTH(A1462)+3,3),1)=0),TOther[Amount])))</f>
        <v/>
      </c>
      <c r="T1462" s="8" t="str" cm="1">
        <f t="array" ref="T1462">IF($A1462="","",IF(COUNTIF(TOther[Frequency],T$1)=0,0,SUMPRODUCT(--(TOther[Frequency]=T$1),--(TOther[Start Date]&lt;=$A1462),--(TOther[End Date Calc]&gt;=$A1462),IF($B1462="N",--(TOther[Start Day]=DAY($A1462)),--(TOther[Start Day]&gt;=DAY($A1462))),--(IFERROR(MOD(TOther[Start Month]-MONTH($A1462)+4,4),1)=0),TOther[Amount])))</f>
        <v/>
      </c>
      <c r="U1462" s="8" t="str" cm="1">
        <f t="array" ref="U1462">IF(A1462="","",IF(COUNTIF(TOther[Frequency],$U$1)=0,0,SUMPRODUCT(--(TOther[Frequency]=$U$1),--(TOther[Start Date]&lt;=A1462),--(TOther[End Date Calc]&gt;=A1462),IF(B1462="N",--(TOther[Start Day]=DAY(A1462)),--(TOther[Start Day]&gt;=DAY(A1462))),--(IFERROR(MOD(TOther[Start Month]-MONTH(A1462)+6,6),1)=0),TOther[Amount])))</f>
        <v/>
      </c>
      <c r="V1462" s="8" t="str" cm="1">
        <f t="array" ref="V1462">IF(A1462="","",IF(COUNTIF(TOther[Frequency],$V$1)=0,0,SUMPRODUCT(--(TOther[Frequency]=$V$1),--(TOther[Start Date]&lt;=A1462),--(TOther[End Date Calc]&gt;=A1462),IF(B1462="N",--(TOther[Start Day]=DAY(A1462)),--(TOther[Start Day]&gt;=DAY(A1462))),--(IFERROR(MOD(TOther[Start Month]-MONTH(A1462)+12,12),1)=0),TOther[Amount])))</f>
        <v/>
      </c>
      <c r="W1462" s="8" t="str">
        <f>IF(A1462="","",SUMIFS(TOther[Amount],TOther[Start Date],A1462,TOther[Frequency],$W$1))</f>
        <v/>
      </c>
      <c r="X1462" s="9" t="str">
        <f t="shared" si="110"/>
        <v/>
      </c>
      <c r="Y1462" s="9" t="str">
        <f t="shared" si="114"/>
        <v/>
      </c>
      <c r="Z1462" s="8" t="str" cm="1">
        <f t="array" ref="Z1462">IF(A1462="","",IF(COUNTIF('2) Income'!$D$13:$D$32,"Weekly")=0,0,SUMPRODUCT(--(IFERROR(MOD(A1462-'2) Income'!$F$13:$F$32,7),1)=0),--('2) Income'!$D$13:$D$32="Weekly"),--('2) Income'!$F$13:$F$32&lt;=A1462),'2) Income'!$E$13:$E$32)))</f>
        <v/>
      </c>
      <c r="AA1462" s="8" t="str" cm="1">
        <f t="array" ref="AA1462">IF(A1462="","",IF(COUNTIF('2) Income'!$D$13:$D$32,"Every Other Week")=0,0,SUMPRODUCT(--(IFERROR(MOD(A1462-'2) Income'!$F$13:$F$32,14),1)=0),--('2) Income'!$D$13:$D$32="Every Other Week"),--('2) Income'!$F$13:$F$32&lt;=A1462),'2) Income'!$E$13:$E$32)))</f>
        <v/>
      </c>
      <c r="AB1462" s="8" t="str">
        <f>IF(A1462="","",IF(COUNTIF('2) Income'!$D$13:$D$32,"1st and 15th")=0,0,IF(OR(DAY(A1462)=1,DAY(A1462)=15),SUMIFS('2) Income'!$E$13:$E$32,'2) Income'!$D$13:$D$32,"1st and 15th",'2) Income'!$F$13:$F$32,"&lt;="&amp;$A1462),0)))</f>
        <v/>
      </c>
      <c r="AC1462" s="8" t="str">
        <f>IF(A1462="","",IF(COUNTIF('2) Income'!$D$13:$D$32,"2nd Wednesday")=0,0,IF(A1462=(A1462-DAY(A1462)+1+2*7-WEEKDAY(A1462-DAY(A1462)+8-4,1)),SUMIFS('2) Income'!$E$13:$E$32,'2) Income'!$D$13:$D$32,"2nd Wednesday",'2) Income'!$F$13:$F$32,"&lt;="&amp;$A1462),0)))</f>
        <v/>
      </c>
      <c r="AD1462" s="8" t="str">
        <f>IF(A1462="","",IF(COUNTIF('2) Income'!$D$13:$D$32,"3rd Wednesday")=0,0,IF(A1462=(A1462-DAY(A1462)+1+3*7-WEEKDAY(A1462-DAY(A1462)+8-4,1)),SUMIFS('2) Income'!$E$13:$E$32,'2) Income'!$D$13:$D$32,"3rd Wednesday",'2) Income'!$F$13:$F$32,"&lt;="&amp;$A1462),0)))</f>
        <v/>
      </c>
      <c r="AE1462" s="8" t="str">
        <f>IF(A1462="","",IF(COUNTIF('2) Income'!$D$13:$D$32,"4th Wednesday")=0,0,IF(A1462=(A1462-DAY(A1462)+1+4*7-WEEKDAY(A1462-DAY(A1462)+8-4,1)),SUMIFS('2) Income'!$E$13:$E$32,'2) Income'!$D$13:$D$32,"4th Wednesday",'2) Income'!$F$13:$F$32,"&lt;="&amp;$A1462),0)))</f>
        <v/>
      </c>
      <c r="AF1462" s="8" t="str" cm="1">
        <f t="array" ref="AF1462">IF(A1462="","",IF(COUNTIF('2) Income'!$D$13:$D$32,"Every 4 Weeks")=0,0,SUMPRODUCT(--(IFERROR(MOD(A1462-'2) Income'!$F$13:$F$32,28),1)=0),--('2) Income'!$D$13:$D$32="Every 4 Weeks"),--('2) Income'!$F$13:$F$32&lt;=A1462),'2) Income'!$E$13:$E$32)))</f>
        <v/>
      </c>
      <c r="AG1462" s="8" t="str">
        <f>IF(A1462="","",IF(COUNTIF('2) Income'!$D$13:$D$32,"Monthly")=0,0,IF(B1462="N",SUMIFS('2) Income'!$E$13:$E$32,'2) Income'!$D$13:$D$32,"monthly",'2) Income'!$F$13:$F$32,"&lt;="&amp;$A1462,'2) Income'!$I$13:$I$32,DAY(A1462)),SUMIFS('2) Income'!$E$13:$E$32,'2) Income'!$D$13:$D$32,"monthly",'2) Income'!$F$13:$F$32,"&lt;="&amp;$A1462,'2) Income'!$I$13:$I$32,"&gt;="&amp;DAY(A1462)))))</f>
        <v/>
      </c>
      <c r="AH1462" s="8" t="str" cm="1">
        <f t="array" ref="AH1462">IF(A1462="","",IF(COUNTIF('2) Income'!$D$13:$D$32,"Yearly")=0,0,SUMPRODUCT(--('2) Income'!$D$13:$D$32="Yearly"),--('2) Income'!$F$13:$F$32&lt;=A1462),IF(B1462="N",--('2) Income'!$I$13:$I$32=DAY(A1462)),--('2) Income'!$I$13:$I$32&gt;=DAY(A1462))),--(IFERROR(MOD('2) Income'!$H$13:$H$32-MONTH(A1462)+12,12),1)=0),'2) Income'!$E$13:$E$32)))</f>
        <v/>
      </c>
      <c r="AI1462" s="8" t="str">
        <f>IF(A1462="","",IF(COUNTIF('2) Income'!$D$13:$D$32,"one-time")=0,0,SUMIFS('2) Income'!$E$13:$E$32,'2) Income'!$D$13:$D$32,"one-time",'2) Income'!$F$13:$F$32,"="&amp;$A1462)))</f>
        <v/>
      </c>
      <c r="AJ1462" s="9" t="str">
        <f t="shared" si="111"/>
        <v/>
      </c>
    </row>
    <row r="1463" spans="1:36">
      <c r="A1463" s="7" t="str">
        <f>IF(A1462="","",IF(A1462+1&lt;='1) Period'!$E$21,A1462+1,""))</f>
        <v/>
      </c>
      <c r="B1463" s="7" t="e">
        <f t="shared" si="112"/>
        <v>#VALUE!</v>
      </c>
      <c r="C1463" t="e">
        <f t="shared" si="113"/>
        <v>#VALUE!</v>
      </c>
      <c r="D1463" s="8" t="str">
        <f>IF(A1463="","",IF(TEXT(A1463,"dddd")='4) Happy Money'!$E$23,WAllowance,0))</f>
        <v/>
      </c>
      <c r="E1463" s="8" t="str">
        <f>IF(A1463="","",IF(B1463="N",SUMIF(TMonthly[Day of the Month],DAY(A1463),TMonthly[Amount]),SUMIF(TMonthly[Day of the Month],"&gt;="&amp;DAY(A1463),TMonthly[Amount])))</f>
        <v/>
      </c>
      <c r="F1463" s="8" t="str" cm="1">
        <f t="array" ref="F1463">IF(A1463="","",SUMPRODUCT(--(TYearly[Due Date]&lt;=A1463),IF(B1463="N",--(TYearly[Day]=DAY(A1463)),--(TYearly[Day]&gt;=DAY(A1463))),--(IFERROR(MOD(TYearly[Month]-MONTH(A1463)+12,12),1)=0),TYearly[Amount]))</f>
        <v/>
      </c>
      <c r="G1463" s="8" t="str">
        <f>IF(A1463="","",SUMIF(TOneTime[Due Date],A1463,TOneTime[Amount]))</f>
        <v/>
      </c>
      <c r="H1463" s="8" t="str" cm="1">
        <f t="array" ref="H1463">IF(A1463="","",IF(COUNTIF(TOther[Frequency],$H$1)=0,0,SUMPRODUCT(--(IFERROR(MOD(A1463-TOther[Start Date],7),1)=0),--(TOther[Frequency]=$H$1),--(TOther[Start Date]&lt;=A1463),--(TOther[End Date Calc]&gt;=A1463),TOther[Amount])))</f>
        <v/>
      </c>
      <c r="I1463" s="8" t="str" cm="1">
        <f t="array" ref="I1463">IF(A1463="","",IF(COUNTIF(TOther[Frequency],$I$1)=0,0,SUMPRODUCT(--(IFERROR(MOD(A1463-TOther[Start Date],14),1)=0),--(TOther[Frequency]=$I$1),--(TOther[Start Date]&lt;=A1463),--(TOther[End Date Calc]&gt;=A1463),TOther[Amount])))</f>
        <v/>
      </c>
      <c r="J1463" s="8" t="str">
        <f>IF(A1463="","",IF(COUNTIF(TOther[Frequency],$J$1)=0,0,IF(OR(DAY(A1463)=1,DAY(A1463)=15),SUMIFS(TOther[Amount],TOther[Frequency],$J$1,TOther[Start Date],"&lt;="&amp;$A1463,TOther[End Date Calc],"&gt;="&amp;A1463),0)))</f>
        <v/>
      </c>
      <c r="K1463" s="8" t="str">
        <f>IF(A1463="","",IF(COUNTIF(TOther[Frequency],$K$1)=0,0,IF(A1463=(A1463-DAY(A1463)+1+2*7-WEEKDAY(A1463-DAY(A1463)+8-4,1)),SUMIFS(TOther[Amount],TOther[Frequency],$K$1,TOther[Start Date],"&lt;="&amp;$A1463,TOther[End Date Calc],"&gt;="&amp;A1463),0)))</f>
        <v/>
      </c>
      <c r="L1463" s="8" t="str">
        <f>IF(A1463="","",IF(COUNTIF(TOther[Frequency],$L$1)=0,0,IF(A1463=(A1463-DAY(A1463)+1+3*7-WEEKDAY(A1463-DAY(A1463)+8-4,1)),SUMIFS(TOther[Amount],TOther[Frequency],$L$1,TOther[Start Date],"&lt;="&amp;$A1463,TOther[End Date Calc],"&gt;="&amp;A1463),0)))</f>
        <v/>
      </c>
      <c r="M1463" s="8" t="str">
        <f>IF(A1463="","",IF(COUNTIF(TOther[Frequency],$M$1)=0,0,IF(A1463=(A1463-DAY(A1463)+1+4*7-WEEKDAY(A1463-DAY(A1463)+8-4,1)),SUMIFS(TOther[Amount],TOther[Frequency],$M$1,TOther[Start Date],"&lt;="&amp;$A1463,TOther[End Date Calc],"&gt;="&amp;A1463),0)))</f>
        <v/>
      </c>
      <c r="N1463" s="8" t="str" cm="1">
        <f t="array" ref="N1463">IF(A1463="","",IF(COUNTIF(TOther[Frequency],$N$1)=0,0,SUMPRODUCT(--(IFERROR(MOD(A1463-TOther[Start Date],28),1)=0),--(TOther[Frequency]=$N$1),--(TOther[Start Date]&lt;=A1463),--(TOther[End Date Calc]&gt;=A1463),TOther[Amount])))</f>
        <v/>
      </c>
      <c r="O1463" s="8" t="str" cm="1">
        <f t="array" ref="O1463">IF(A1463="","",IF(COUNTIF(TOther[Frequency],$O$1)=0,0,SUMPRODUCT(--(IFERROR(MOD(A1463-TOther[Start Date],42),1)=0),--(TOther[Frequency]=$O$1),--(TOther[Start Date]&lt;=A1463),--(TOther[End Date Calc]&gt;=A1463),TOther[Amount])))</f>
        <v/>
      </c>
      <c r="P1463" s="8" t="str" cm="1">
        <f t="array" ref="P1463">IF(A1463="","",IF(COUNTIF(TOther[Frequency],$P$1)=0,0,SUMPRODUCT(--(IFERROR(MOD(A1463-TOther[Start Date],56),1)=0),--(TOther[Frequency]=$P$1),--(TOther[Start Date]&lt;=A1463),--(TOther[End Date Calc]&gt;=A1463),TOther[Amount])))</f>
        <v/>
      </c>
      <c r="Q1463" s="8" t="str">
        <f>IF(A1463="","",IF(COUNTIF(TOther[Frequency],$Q$1)=0,0,IF(B1463="N",SUMIFS(TOther[Amount],TOther[Frequency],$Q$1,TOther[Start Date],"&lt;="&amp;$A1463,TOther[End Date Calc],"&gt;="&amp;A1463,TOther[Start Day],DAY(A1463)),SUMIFS(TOther[Amount],TOther[Frequency],$Q$1,TOther[Start Date],"&lt;="&amp;$A1463,TOther[End Date Calc],"&gt;="&amp;A1463,TOther[Start Day],"&gt;="&amp;DAY(A1463)))))</f>
        <v/>
      </c>
      <c r="R1463" s="8" t="str" cm="1">
        <f t="array" ref="R1463">IF(A1463="","",IF(COUNTIF(TOther[Frequency],R$1)=0,0,SUMPRODUCT(--(TOther[Frequency]=R$1),--(TOther[Start Date]&lt;=A1463),--(TOther[End Date Calc]&gt;=A1463),IF(B1463="N",--(TOther[Start Day]=DAY(A1463)),--(TOther[Start Day]&gt;=DAY(A1463))),--(IFERROR(MOD(TOther[Start Month]-MONTH(A1463)+2,2),1)=0),TOther[Amount])))</f>
        <v/>
      </c>
      <c r="S1463" s="8" t="str" cm="1">
        <f t="array" ref="S1463">IF(A1463="","",IF(COUNTIF(TOther[Frequency],S$1)=0,0,SUMPRODUCT(--(TOther[Frequency]=S$1),--(TOther[Start Date]&lt;=A1463),--(TOther[End Date Calc]&gt;=A1463),IF(B1463="N",--(TOther[Start Day]=DAY(A1463)),--(TOther[Start Day]&gt;=DAY(A1463))),--(IFERROR(MOD(TOther[Start Month]-MONTH(A1463)+3,3),1)=0),TOther[Amount])))</f>
        <v/>
      </c>
      <c r="T1463" s="8" t="str" cm="1">
        <f t="array" ref="T1463">IF($A1463="","",IF(COUNTIF(TOther[Frequency],T$1)=0,0,SUMPRODUCT(--(TOther[Frequency]=T$1),--(TOther[Start Date]&lt;=$A1463),--(TOther[End Date Calc]&gt;=$A1463),IF($B1463="N",--(TOther[Start Day]=DAY($A1463)),--(TOther[Start Day]&gt;=DAY($A1463))),--(IFERROR(MOD(TOther[Start Month]-MONTH($A1463)+4,4),1)=0),TOther[Amount])))</f>
        <v/>
      </c>
      <c r="U1463" s="8" t="str" cm="1">
        <f t="array" ref="U1463">IF(A1463="","",IF(COUNTIF(TOther[Frequency],$U$1)=0,0,SUMPRODUCT(--(TOther[Frequency]=$U$1),--(TOther[Start Date]&lt;=A1463),--(TOther[End Date Calc]&gt;=A1463),IF(B1463="N",--(TOther[Start Day]=DAY(A1463)),--(TOther[Start Day]&gt;=DAY(A1463))),--(IFERROR(MOD(TOther[Start Month]-MONTH(A1463)+6,6),1)=0),TOther[Amount])))</f>
        <v/>
      </c>
      <c r="V1463" s="8" t="str" cm="1">
        <f t="array" ref="V1463">IF(A1463="","",IF(COUNTIF(TOther[Frequency],$V$1)=0,0,SUMPRODUCT(--(TOther[Frequency]=$V$1),--(TOther[Start Date]&lt;=A1463),--(TOther[End Date Calc]&gt;=A1463),IF(B1463="N",--(TOther[Start Day]=DAY(A1463)),--(TOther[Start Day]&gt;=DAY(A1463))),--(IFERROR(MOD(TOther[Start Month]-MONTH(A1463)+12,12),1)=0),TOther[Amount])))</f>
        <v/>
      </c>
      <c r="W1463" s="8" t="str">
        <f>IF(A1463="","",SUMIFS(TOther[Amount],TOther[Start Date],A1463,TOther[Frequency],$W$1))</f>
        <v/>
      </c>
      <c r="X1463" s="9" t="str">
        <f t="shared" si="110"/>
        <v/>
      </c>
      <c r="Y1463" s="9" t="str">
        <f t="shared" si="114"/>
        <v/>
      </c>
      <c r="Z1463" s="8" t="str" cm="1">
        <f t="array" ref="Z1463">IF(A1463="","",IF(COUNTIF('2) Income'!$D$13:$D$32,"Weekly")=0,0,SUMPRODUCT(--(IFERROR(MOD(A1463-'2) Income'!$F$13:$F$32,7),1)=0),--('2) Income'!$D$13:$D$32="Weekly"),--('2) Income'!$F$13:$F$32&lt;=A1463),'2) Income'!$E$13:$E$32)))</f>
        <v/>
      </c>
      <c r="AA1463" s="8" t="str" cm="1">
        <f t="array" ref="AA1463">IF(A1463="","",IF(COUNTIF('2) Income'!$D$13:$D$32,"Every Other Week")=0,0,SUMPRODUCT(--(IFERROR(MOD(A1463-'2) Income'!$F$13:$F$32,14),1)=0),--('2) Income'!$D$13:$D$32="Every Other Week"),--('2) Income'!$F$13:$F$32&lt;=A1463),'2) Income'!$E$13:$E$32)))</f>
        <v/>
      </c>
      <c r="AB1463" s="8" t="str">
        <f>IF(A1463="","",IF(COUNTIF('2) Income'!$D$13:$D$32,"1st and 15th")=0,0,IF(OR(DAY(A1463)=1,DAY(A1463)=15),SUMIFS('2) Income'!$E$13:$E$32,'2) Income'!$D$13:$D$32,"1st and 15th",'2) Income'!$F$13:$F$32,"&lt;="&amp;$A1463),0)))</f>
        <v/>
      </c>
      <c r="AC1463" s="8" t="str">
        <f>IF(A1463="","",IF(COUNTIF('2) Income'!$D$13:$D$32,"2nd Wednesday")=0,0,IF(A1463=(A1463-DAY(A1463)+1+2*7-WEEKDAY(A1463-DAY(A1463)+8-4,1)),SUMIFS('2) Income'!$E$13:$E$32,'2) Income'!$D$13:$D$32,"2nd Wednesday",'2) Income'!$F$13:$F$32,"&lt;="&amp;$A1463),0)))</f>
        <v/>
      </c>
      <c r="AD1463" s="8" t="str">
        <f>IF(A1463="","",IF(COUNTIF('2) Income'!$D$13:$D$32,"3rd Wednesday")=0,0,IF(A1463=(A1463-DAY(A1463)+1+3*7-WEEKDAY(A1463-DAY(A1463)+8-4,1)),SUMIFS('2) Income'!$E$13:$E$32,'2) Income'!$D$13:$D$32,"3rd Wednesday",'2) Income'!$F$13:$F$32,"&lt;="&amp;$A1463),0)))</f>
        <v/>
      </c>
      <c r="AE1463" s="8" t="str">
        <f>IF(A1463="","",IF(COUNTIF('2) Income'!$D$13:$D$32,"4th Wednesday")=0,0,IF(A1463=(A1463-DAY(A1463)+1+4*7-WEEKDAY(A1463-DAY(A1463)+8-4,1)),SUMIFS('2) Income'!$E$13:$E$32,'2) Income'!$D$13:$D$32,"4th Wednesday",'2) Income'!$F$13:$F$32,"&lt;="&amp;$A1463),0)))</f>
        <v/>
      </c>
      <c r="AF1463" s="8" t="str" cm="1">
        <f t="array" ref="AF1463">IF(A1463="","",IF(COUNTIF('2) Income'!$D$13:$D$32,"Every 4 Weeks")=0,0,SUMPRODUCT(--(IFERROR(MOD(A1463-'2) Income'!$F$13:$F$32,28),1)=0),--('2) Income'!$D$13:$D$32="Every 4 Weeks"),--('2) Income'!$F$13:$F$32&lt;=A1463),'2) Income'!$E$13:$E$32)))</f>
        <v/>
      </c>
      <c r="AG1463" s="8" t="str">
        <f>IF(A1463="","",IF(COUNTIF('2) Income'!$D$13:$D$32,"Monthly")=0,0,IF(B1463="N",SUMIFS('2) Income'!$E$13:$E$32,'2) Income'!$D$13:$D$32,"monthly",'2) Income'!$F$13:$F$32,"&lt;="&amp;$A1463,'2) Income'!$I$13:$I$32,DAY(A1463)),SUMIFS('2) Income'!$E$13:$E$32,'2) Income'!$D$13:$D$32,"monthly",'2) Income'!$F$13:$F$32,"&lt;="&amp;$A1463,'2) Income'!$I$13:$I$32,"&gt;="&amp;DAY(A1463)))))</f>
        <v/>
      </c>
      <c r="AH1463" s="8" t="str" cm="1">
        <f t="array" ref="AH1463">IF(A1463="","",IF(COUNTIF('2) Income'!$D$13:$D$32,"Yearly")=0,0,SUMPRODUCT(--('2) Income'!$D$13:$D$32="Yearly"),--('2) Income'!$F$13:$F$32&lt;=A1463),IF(B1463="N",--('2) Income'!$I$13:$I$32=DAY(A1463)),--('2) Income'!$I$13:$I$32&gt;=DAY(A1463))),--(IFERROR(MOD('2) Income'!$H$13:$H$32-MONTH(A1463)+12,12),1)=0),'2) Income'!$E$13:$E$32)))</f>
        <v/>
      </c>
      <c r="AI1463" s="8" t="str">
        <f>IF(A1463="","",IF(COUNTIF('2) Income'!$D$13:$D$32,"one-time")=0,0,SUMIFS('2) Income'!$E$13:$E$32,'2) Income'!$D$13:$D$32,"one-time",'2) Income'!$F$13:$F$32,"="&amp;$A1463)))</f>
        <v/>
      </c>
      <c r="AJ1463" s="9" t="str">
        <f t="shared" si="111"/>
        <v/>
      </c>
    </row>
    <row r="1464" spans="1:36">
      <c r="A1464" s="7" t="str">
        <f>IF(A1463="","",IF(A1463+1&lt;='1) Period'!$E$21,A1463+1,""))</f>
        <v/>
      </c>
      <c r="B1464" s="7" t="e">
        <f t="shared" si="112"/>
        <v>#VALUE!</v>
      </c>
      <c r="C1464" t="e">
        <f t="shared" si="113"/>
        <v>#VALUE!</v>
      </c>
      <c r="D1464" s="8" t="str">
        <f>IF(A1464="","",IF(TEXT(A1464,"dddd")='4) Happy Money'!$E$23,WAllowance,0))</f>
        <v/>
      </c>
      <c r="E1464" s="8" t="str">
        <f>IF(A1464="","",IF(B1464="N",SUMIF(TMonthly[Day of the Month],DAY(A1464),TMonthly[Amount]),SUMIF(TMonthly[Day of the Month],"&gt;="&amp;DAY(A1464),TMonthly[Amount])))</f>
        <v/>
      </c>
      <c r="F1464" s="8" t="str" cm="1">
        <f t="array" ref="F1464">IF(A1464="","",SUMPRODUCT(--(TYearly[Due Date]&lt;=A1464),IF(B1464="N",--(TYearly[Day]=DAY(A1464)),--(TYearly[Day]&gt;=DAY(A1464))),--(IFERROR(MOD(TYearly[Month]-MONTH(A1464)+12,12),1)=0),TYearly[Amount]))</f>
        <v/>
      </c>
      <c r="G1464" s="8" t="str">
        <f>IF(A1464="","",SUMIF(TOneTime[Due Date],A1464,TOneTime[Amount]))</f>
        <v/>
      </c>
      <c r="H1464" s="8" t="str" cm="1">
        <f t="array" ref="H1464">IF(A1464="","",IF(COUNTIF(TOther[Frequency],$H$1)=0,0,SUMPRODUCT(--(IFERROR(MOD(A1464-TOther[Start Date],7),1)=0),--(TOther[Frequency]=$H$1),--(TOther[Start Date]&lt;=A1464),--(TOther[End Date Calc]&gt;=A1464),TOther[Amount])))</f>
        <v/>
      </c>
      <c r="I1464" s="8" t="str" cm="1">
        <f t="array" ref="I1464">IF(A1464="","",IF(COUNTIF(TOther[Frequency],$I$1)=0,0,SUMPRODUCT(--(IFERROR(MOD(A1464-TOther[Start Date],14),1)=0),--(TOther[Frequency]=$I$1),--(TOther[Start Date]&lt;=A1464),--(TOther[End Date Calc]&gt;=A1464),TOther[Amount])))</f>
        <v/>
      </c>
      <c r="J1464" s="8" t="str">
        <f>IF(A1464="","",IF(COUNTIF(TOther[Frequency],$J$1)=0,0,IF(OR(DAY(A1464)=1,DAY(A1464)=15),SUMIFS(TOther[Amount],TOther[Frequency],$J$1,TOther[Start Date],"&lt;="&amp;$A1464,TOther[End Date Calc],"&gt;="&amp;A1464),0)))</f>
        <v/>
      </c>
      <c r="K1464" s="8" t="str">
        <f>IF(A1464="","",IF(COUNTIF(TOther[Frequency],$K$1)=0,0,IF(A1464=(A1464-DAY(A1464)+1+2*7-WEEKDAY(A1464-DAY(A1464)+8-4,1)),SUMIFS(TOther[Amount],TOther[Frequency],$K$1,TOther[Start Date],"&lt;="&amp;$A1464,TOther[End Date Calc],"&gt;="&amp;A1464),0)))</f>
        <v/>
      </c>
      <c r="L1464" s="8" t="str">
        <f>IF(A1464="","",IF(COUNTIF(TOther[Frequency],$L$1)=0,0,IF(A1464=(A1464-DAY(A1464)+1+3*7-WEEKDAY(A1464-DAY(A1464)+8-4,1)),SUMIFS(TOther[Amount],TOther[Frequency],$L$1,TOther[Start Date],"&lt;="&amp;$A1464,TOther[End Date Calc],"&gt;="&amp;A1464),0)))</f>
        <v/>
      </c>
      <c r="M1464" s="8" t="str">
        <f>IF(A1464="","",IF(COUNTIF(TOther[Frequency],$M$1)=0,0,IF(A1464=(A1464-DAY(A1464)+1+4*7-WEEKDAY(A1464-DAY(A1464)+8-4,1)),SUMIFS(TOther[Amount],TOther[Frequency],$M$1,TOther[Start Date],"&lt;="&amp;$A1464,TOther[End Date Calc],"&gt;="&amp;A1464),0)))</f>
        <v/>
      </c>
      <c r="N1464" s="8" t="str" cm="1">
        <f t="array" ref="N1464">IF(A1464="","",IF(COUNTIF(TOther[Frequency],$N$1)=0,0,SUMPRODUCT(--(IFERROR(MOD(A1464-TOther[Start Date],28),1)=0),--(TOther[Frequency]=$N$1),--(TOther[Start Date]&lt;=A1464),--(TOther[End Date Calc]&gt;=A1464),TOther[Amount])))</f>
        <v/>
      </c>
      <c r="O1464" s="8" t="str" cm="1">
        <f t="array" ref="O1464">IF(A1464="","",IF(COUNTIF(TOther[Frequency],$O$1)=0,0,SUMPRODUCT(--(IFERROR(MOD(A1464-TOther[Start Date],42),1)=0),--(TOther[Frequency]=$O$1),--(TOther[Start Date]&lt;=A1464),--(TOther[End Date Calc]&gt;=A1464),TOther[Amount])))</f>
        <v/>
      </c>
      <c r="P1464" s="8" t="str" cm="1">
        <f t="array" ref="P1464">IF(A1464="","",IF(COUNTIF(TOther[Frequency],$P$1)=0,0,SUMPRODUCT(--(IFERROR(MOD(A1464-TOther[Start Date],56),1)=0),--(TOther[Frequency]=$P$1),--(TOther[Start Date]&lt;=A1464),--(TOther[End Date Calc]&gt;=A1464),TOther[Amount])))</f>
        <v/>
      </c>
      <c r="Q1464" s="8" t="str">
        <f>IF(A1464="","",IF(COUNTIF(TOther[Frequency],$Q$1)=0,0,IF(B1464="N",SUMIFS(TOther[Amount],TOther[Frequency],$Q$1,TOther[Start Date],"&lt;="&amp;$A1464,TOther[End Date Calc],"&gt;="&amp;A1464,TOther[Start Day],DAY(A1464)),SUMIFS(TOther[Amount],TOther[Frequency],$Q$1,TOther[Start Date],"&lt;="&amp;$A1464,TOther[End Date Calc],"&gt;="&amp;A1464,TOther[Start Day],"&gt;="&amp;DAY(A1464)))))</f>
        <v/>
      </c>
      <c r="R1464" s="8" t="str" cm="1">
        <f t="array" ref="R1464">IF(A1464="","",IF(COUNTIF(TOther[Frequency],R$1)=0,0,SUMPRODUCT(--(TOther[Frequency]=R$1),--(TOther[Start Date]&lt;=A1464),--(TOther[End Date Calc]&gt;=A1464),IF(B1464="N",--(TOther[Start Day]=DAY(A1464)),--(TOther[Start Day]&gt;=DAY(A1464))),--(IFERROR(MOD(TOther[Start Month]-MONTH(A1464)+2,2),1)=0),TOther[Amount])))</f>
        <v/>
      </c>
      <c r="S1464" s="8" t="str" cm="1">
        <f t="array" ref="S1464">IF(A1464="","",IF(COUNTIF(TOther[Frequency],S$1)=0,0,SUMPRODUCT(--(TOther[Frequency]=S$1),--(TOther[Start Date]&lt;=A1464),--(TOther[End Date Calc]&gt;=A1464),IF(B1464="N",--(TOther[Start Day]=DAY(A1464)),--(TOther[Start Day]&gt;=DAY(A1464))),--(IFERROR(MOD(TOther[Start Month]-MONTH(A1464)+3,3),1)=0),TOther[Amount])))</f>
        <v/>
      </c>
      <c r="T1464" s="8" t="str" cm="1">
        <f t="array" ref="T1464">IF($A1464="","",IF(COUNTIF(TOther[Frequency],T$1)=0,0,SUMPRODUCT(--(TOther[Frequency]=T$1),--(TOther[Start Date]&lt;=$A1464),--(TOther[End Date Calc]&gt;=$A1464),IF($B1464="N",--(TOther[Start Day]=DAY($A1464)),--(TOther[Start Day]&gt;=DAY($A1464))),--(IFERROR(MOD(TOther[Start Month]-MONTH($A1464)+4,4),1)=0),TOther[Amount])))</f>
        <v/>
      </c>
      <c r="U1464" s="8" t="str" cm="1">
        <f t="array" ref="U1464">IF(A1464="","",IF(COUNTIF(TOther[Frequency],$U$1)=0,0,SUMPRODUCT(--(TOther[Frequency]=$U$1),--(TOther[Start Date]&lt;=A1464),--(TOther[End Date Calc]&gt;=A1464),IF(B1464="N",--(TOther[Start Day]=DAY(A1464)),--(TOther[Start Day]&gt;=DAY(A1464))),--(IFERROR(MOD(TOther[Start Month]-MONTH(A1464)+6,6),1)=0),TOther[Amount])))</f>
        <v/>
      </c>
      <c r="V1464" s="8" t="str" cm="1">
        <f t="array" ref="V1464">IF(A1464="","",IF(COUNTIF(TOther[Frequency],$V$1)=0,0,SUMPRODUCT(--(TOther[Frequency]=$V$1),--(TOther[Start Date]&lt;=A1464),--(TOther[End Date Calc]&gt;=A1464),IF(B1464="N",--(TOther[Start Day]=DAY(A1464)),--(TOther[Start Day]&gt;=DAY(A1464))),--(IFERROR(MOD(TOther[Start Month]-MONTH(A1464)+12,12),1)=0),TOther[Amount])))</f>
        <v/>
      </c>
      <c r="W1464" s="8" t="str">
        <f>IF(A1464="","",SUMIFS(TOther[Amount],TOther[Start Date],A1464,TOther[Frequency],$W$1))</f>
        <v/>
      </c>
      <c r="X1464" s="9" t="str">
        <f t="shared" si="110"/>
        <v/>
      </c>
      <c r="Y1464" s="9" t="str">
        <f t="shared" si="114"/>
        <v/>
      </c>
      <c r="Z1464" s="8" t="str" cm="1">
        <f t="array" ref="Z1464">IF(A1464="","",IF(COUNTIF('2) Income'!$D$13:$D$32,"Weekly")=0,0,SUMPRODUCT(--(IFERROR(MOD(A1464-'2) Income'!$F$13:$F$32,7),1)=0),--('2) Income'!$D$13:$D$32="Weekly"),--('2) Income'!$F$13:$F$32&lt;=A1464),'2) Income'!$E$13:$E$32)))</f>
        <v/>
      </c>
      <c r="AA1464" s="8" t="str" cm="1">
        <f t="array" ref="AA1464">IF(A1464="","",IF(COUNTIF('2) Income'!$D$13:$D$32,"Every Other Week")=0,0,SUMPRODUCT(--(IFERROR(MOD(A1464-'2) Income'!$F$13:$F$32,14),1)=0),--('2) Income'!$D$13:$D$32="Every Other Week"),--('2) Income'!$F$13:$F$32&lt;=A1464),'2) Income'!$E$13:$E$32)))</f>
        <v/>
      </c>
      <c r="AB1464" s="8" t="str">
        <f>IF(A1464="","",IF(COUNTIF('2) Income'!$D$13:$D$32,"1st and 15th")=0,0,IF(OR(DAY(A1464)=1,DAY(A1464)=15),SUMIFS('2) Income'!$E$13:$E$32,'2) Income'!$D$13:$D$32,"1st and 15th",'2) Income'!$F$13:$F$32,"&lt;="&amp;$A1464),0)))</f>
        <v/>
      </c>
      <c r="AC1464" s="8" t="str">
        <f>IF(A1464="","",IF(COUNTIF('2) Income'!$D$13:$D$32,"2nd Wednesday")=0,0,IF(A1464=(A1464-DAY(A1464)+1+2*7-WEEKDAY(A1464-DAY(A1464)+8-4,1)),SUMIFS('2) Income'!$E$13:$E$32,'2) Income'!$D$13:$D$32,"2nd Wednesday",'2) Income'!$F$13:$F$32,"&lt;="&amp;$A1464),0)))</f>
        <v/>
      </c>
      <c r="AD1464" s="8" t="str">
        <f>IF(A1464="","",IF(COUNTIF('2) Income'!$D$13:$D$32,"3rd Wednesday")=0,0,IF(A1464=(A1464-DAY(A1464)+1+3*7-WEEKDAY(A1464-DAY(A1464)+8-4,1)),SUMIFS('2) Income'!$E$13:$E$32,'2) Income'!$D$13:$D$32,"3rd Wednesday",'2) Income'!$F$13:$F$32,"&lt;="&amp;$A1464),0)))</f>
        <v/>
      </c>
      <c r="AE1464" s="8" t="str">
        <f>IF(A1464="","",IF(COUNTIF('2) Income'!$D$13:$D$32,"4th Wednesday")=0,0,IF(A1464=(A1464-DAY(A1464)+1+4*7-WEEKDAY(A1464-DAY(A1464)+8-4,1)),SUMIFS('2) Income'!$E$13:$E$32,'2) Income'!$D$13:$D$32,"4th Wednesday",'2) Income'!$F$13:$F$32,"&lt;="&amp;$A1464),0)))</f>
        <v/>
      </c>
      <c r="AF1464" s="8" t="str" cm="1">
        <f t="array" ref="AF1464">IF(A1464="","",IF(COUNTIF('2) Income'!$D$13:$D$32,"Every 4 Weeks")=0,0,SUMPRODUCT(--(IFERROR(MOD(A1464-'2) Income'!$F$13:$F$32,28),1)=0),--('2) Income'!$D$13:$D$32="Every 4 Weeks"),--('2) Income'!$F$13:$F$32&lt;=A1464),'2) Income'!$E$13:$E$32)))</f>
        <v/>
      </c>
      <c r="AG1464" s="8" t="str">
        <f>IF(A1464="","",IF(COUNTIF('2) Income'!$D$13:$D$32,"Monthly")=0,0,IF(B1464="N",SUMIFS('2) Income'!$E$13:$E$32,'2) Income'!$D$13:$D$32,"monthly",'2) Income'!$F$13:$F$32,"&lt;="&amp;$A1464,'2) Income'!$I$13:$I$32,DAY(A1464)),SUMIFS('2) Income'!$E$13:$E$32,'2) Income'!$D$13:$D$32,"monthly",'2) Income'!$F$13:$F$32,"&lt;="&amp;$A1464,'2) Income'!$I$13:$I$32,"&gt;="&amp;DAY(A1464)))))</f>
        <v/>
      </c>
      <c r="AH1464" s="8" t="str" cm="1">
        <f t="array" ref="AH1464">IF(A1464="","",IF(COUNTIF('2) Income'!$D$13:$D$32,"Yearly")=0,0,SUMPRODUCT(--('2) Income'!$D$13:$D$32="Yearly"),--('2) Income'!$F$13:$F$32&lt;=A1464),IF(B1464="N",--('2) Income'!$I$13:$I$32=DAY(A1464)),--('2) Income'!$I$13:$I$32&gt;=DAY(A1464))),--(IFERROR(MOD('2) Income'!$H$13:$H$32-MONTH(A1464)+12,12),1)=0),'2) Income'!$E$13:$E$32)))</f>
        <v/>
      </c>
      <c r="AI1464" s="8" t="str">
        <f>IF(A1464="","",IF(COUNTIF('2) Income'!$D$13:$D$32,"one-time")=0,0,SUMIFS('2) Income'!$E$13:$E$32,'2) Income'!$D$13:$D$32,"one-time",'2) Income'!$F$13:$F$32,"="&amp;$A1464)))</f>
        <v/>
      </c>
      <c r="AJ1464" s="9" t="str">
        <f t="shared" si="111"/>
        <v/>
      </c>
    </row>
    <row r="1465" spans="1:36">
      <c r="A1465" s="7" t="str">
        <f>IF(A1464="","",IF(A1464+1&lt;='1) Period'!$E$21,A1464+1,""))</f>
        <v/>
      </c>
      <c r="B1465" s="7" t="e">
        <f t="shared" si="112"/>
        <v>#VALUE!</v>
      </c>
      <c r="C1465" t="e">
        <f t="shared" si="113"/>
        <v>#VALUE!</v>
      </c>
      <c r="D1465" s="8" t="str">
        <f>IF(A1465="","",IF(TEXT(A1465,"dddd")='4) Happy Money'!$E$23,WAllowance,0))</f>
        <v/>
      </c>
      <c r="E1465" s="8" t="str">
        <f>IF(A1465="","",IF(B1465="N",SUMIF(TMonthly[Day of the Month],DAY(A1465),TMonthly[Amount]),SUMIF(TMonthly[Day of the Month],"&gt;="&amp;DAY(A1465),TMonthly[Amount])))</f>
        <v/>
      </c>
      <c r="F1465" s="8" t="str" cm="1">
        <f t="array" ref="F1465">IF(A1465="","",SUMPRODUCT(--(TYearly[Due Date]&lt;=A1465),IF(B1465="N",--(TYearly[Day]=DAY(A1465)),--(TYearly[Day]&gt;=DAY(A1465))),--(IFERROR(MOD(TYearly[Month]-MONTH(A1465)+12,12),1)=0),TYearly[Amount]))</f>
        <v/>
      </c>
      <c r="G1465" s="8" t="str">
        <f>IF(A1465="","",SUMIF(TOneTime[Due Date],A1465,TOneTime[Amount]))</f>
        <v/>
      </c>
      <c r="H1465" s="8" t="str" cm="1">
        <f t="array" ref="H1465">IF(A1465="","",IF(COUNTIF(TOther[Frequency],$H$1)=0,0,SUMPRODUCT(--(IFERROR(MOD(A1465-TOther[Start Date],7),1)=0),--(TOther[Frequency]=$H$1),--(TOther[Start Date]&lt;=A1465),--(TOther[End Date Calc]&gt;=A1465),TOther[Amount])))</f>
        <v/>
      </c>
      <c r="I1465" s="8" t="str" cm="1">
        <f t="array" ref="I1465">IF(A1465="","",IF(COUNTIF(TOther[Frequency],$I$1)=0,0,SUMPRODUCT(--(IFERROR(MOD(A1465-TOther[Start Date],14),1)=0),--(TOther[Frequency]=$I$1),--(TOther[Start Date]&lt;=A1465),--(TOther[End Date Calc]&gt;=A1465),TOther[Amount])))</f>
        <v/>
      </c>
      <c r="J1465" s="8" t="str">
        <f>IF(A1465="","",IF(COUNTIF(TOther[Frequency],$J$1)=0,0,IF(OR(DAY(A1465)=1,DAY(A1465)=15),SUMIFS(TOther[Amount],TOther[Frequency],$J$1,TOther[Start Date],"&lt;="&amp;$A1465,TOther[End Date Calc],"&gt;="&amp;A1465),0)))</f>
        <v/>
      </c>
      <c r="K1465" s="8" t="str">
        <f>IF(A1465="","",IF(COUNTIF(TOther[Frequency],$K$1)=0,0,IF(A1465=(A1465-DAY(A1465)+1+2*7-WEEKDAY(A1465-DAY(A1465)+8-4,1)),SUMIFS(TOther[Amount],TOther[Frequency],$K$1,TOther[Start Date],"&lt;="&amp;$A1465,TOther[End Date Calc],"&gt;="&amp;A1465),0)))</f>
        <v/>
      </c>
      <c r="L1465" s="8" t="str">
        <f>IF(A1465="","",IF(COUNTIF(TOther[Frequency],$L$1)=0,0,IF(A1465=(A1465-DAY(A1465)+1+3*7-WEEKDAY(A1465-DAY(A1465)+8-4,1)),SUMIFS(TOther[Amount],TOther[Frequency],$L$1,TOther[Start Date],"&lt;="&amp;$A1465,TOther[End Date Calc],"&gt;="&amp;A1465),0)))</f>
        <v/>
      </c>
      <c r="M1465" s="8" t="str">
        <f>IF(A1465="","",IF(COUNTIF(TOther[Frequency],$M$1)=0,0,IF(A1465=(A1465-DAY(A1465)+1+4*7-WEEKDAY(A1465-DAY(A1465)+8-4,1)),SUMIFS(TOther[Amount],TOther[Frequency],$M$1,TOther[Start Date],"&lt;="&amp;$A1465,TOther[End Date Calc],"&gt;="&amp;A1465),0)))</f>
        <v/>
      </c>
      <c r="N1465" s="8" t="str" cm="1">
        <f t="array" ref="N1465">IF(A1465="","",IF(COUNTIF(TOther[Frequency],$N$1)=0,0,SUMPRODUCT(--(IFERROR(MOD(A1465-TOther[Start Date],28),1)=0),--(TOther[Frequency]=$N$1),--(TOther[Start Date]&lt;=A1465),--(TOther[End Date Calc]&gt;=A1465),TOther[Amount])))</f>
        <v/>
      </c>
      <c r="O1465" s="8" t="str" cm="1">
        <f t="array" ref="O1465">IF(A1465="","",IF(COUNTIF(TOther[Frequency],$O$1)=0,0,SUMPRODUCT(--(IFERROR(MOD(A1465-TOther[Start Date],42),1)=0),--(TOther[Frequency]=$O$1),--(TOther[Start Date]&lt;=A1465),--(TOther[End Date Calc]&gt;=A1465),TOther[Amount])))</f>
        <v/>
      </c>
      <c r="P1465" s="8" t="str" cm="1">
        <f t="array" ref="P1465">IF(A1465="","",IF(COUNTIF(TOther[Frequency],$P$1)=0,0,SUMPRODUCT(--(IFERROR(MOD(A1465-TOther[Start Date],56),1)=0),--(TOther[Frequency]=$P$1),--(TOther[Start Date]&lt;=A1465),--(TOther[End Date Calc]&gt;=A1465),TOther[Amount])))</f>
        <v/>
      </c>
      <c r="Q1465" s="8" t="str">
        <f>IF(A1465="","",IF(COUNTIF(TOther[Frequency],$Q$1)=0,0,IF(B1465="N",SUMIFS(TOther[Amount],TOther[Frequency],$Q$1,TOther[Start Date],"&lt;="&amp;$A1465,TOther[End Date Calc],"&gt;="&amp;A1465,TOther[Start Day],DAY(A1465)),SUMIFS(TOther[Amount],TOther[Frequency],$Q$1,TOther[Start Date],"&lt;="&amp;$A1465,TOther[End Date Calc],"&gt;="&amp;A1465,TOther[Start Day],"&gt;="&amp;DAY(A1465)))))</f>
        <v/>
      </c>
      <c r="R1465" s="8" t="str" cm="1">
        <f t="array" ref="R1465">IF(A1465="","",IF(COUNTIF(TOther[Frequency],R$1)=0,0,SUMPRODUCT(--(TOther[Frequency]=R$1),--(TOther[Start Date]&lt;=A1465),--(TOther[End Date Calc]&gt;=A1465),IF(B1465="N",--(TOther[Start Day]=DAY(A1465)),--(TOther[Start Day]&gt;=DAY(A1465))),--(IFERROR(MOD(TOther[Start Month]-MONTH(A1465)+2,2),1)=0),TOther[Amount])))</f>
        <v/>
      </c>
      <c r="S1465" s="8" t="str" cm="1">
        <f t="array" ref="S1465">IF(A1465="","",IF(COUNTIF(TOther[Frequency],S$1)=0,0,SUMPRODUCT(--(TOther[Frequency]=S$1),--(TOther[Start Date]&lt;=A1465),--(TOther[End Date Calc]&gt;=A1465),IF(B1465="N",--(TOther[Start Day]=DAY(A1465)),--(TOther[Start Day]&gt;=DAY(A1465))),--(IFERROR(MOD(TOther[Start Month]-MONTH(A1465)+3,3),1)=0),TOther[Amount])))</f>
        <v/>
      </c>
      <c r="T1465" s="8" t="str" cm="1">
        <f t="array" ref="T1465">IF($A1465="","",IF(COUNTIF(TOther[Frequency],T$1)=0,0,SUMPRODUCT(--(TOther[Frequency]=T$1),--(TOther[Start Date]&lt;=$A1465),--(TOther[End Date Calc]&gt;=$A1465),IF($B1465="N",--(TOther[Start Day]=DAY($A1465)),--(TOther[Start Day]&gt;=DAY($A1465))),--(IFERROR(MOD(TOther[Start Month]-MONTH($A1465)+4,4),1)=0),TOther[Amount])))</f>
        <v/>
      </c>
      <c r="U1465" s="8" t="str" cm="1">
        <f t="array" ref="U1465">IF(A1465="","",IF(COUNTIF(TOther[Frequency],$U$1)=0,0,SUMPRODUCT(--(TOther[Frequency]=$U$1),--(TOther[Start Date]&lt;=A1465),--(TOther[End Date Calc]&gt;=A1465),IF(B1465="N",--(TOther[Start Day]=DAY(A1465)),--(TOther[Start Day]&gt;=DAY(A1465))),--(IFERROR(MOD(TOther[Start Month]-MONTH(A1465)+6,6),1)=0),TOther[Amount])))</f>
        <v/>
      </c>
      <c r="V1465" s="8" t="str" cm="1">
        <f t="array" ref="V1465">IF(A1465="","",IF(COUNTIF(TOther[Frequency],$V$1)=0,0,SUMPRODUCT(--(TOther[Frequency]=$V$1),--(TOther[Start Date]&lt;=A1465),--(TOther[End Date Calc]&gt;=A1465),IF(B1465="N",--(TOther[Start Day]=DAY(A1465)),--(TOther[Start Day]&gt;=DAY(A1465))),--(IFERROR(MOD(TOther[Start Month]-MONTH(A1465)+12,12),1)=0),TOther[Amount])))</f>
        <v/>
      </c>
      <c r="W1465" s="8" t="str">
        <f>IF(A1465="","",SUMIFS(TOther[Amount],TOther[Start Date],A1465,TOther[Frequency],$W$1))</f>
        <v/>
      </c>
      <c r="X1465" s="9" t="str">
        <f t="shared" si="110"/>
        <v/>
      </c>
      <c r="Y1465" s="9" t="str">
        <f t="shared" si="114"/>
        <v/>
      </c>
      <c r="Z1465" s="8" t="str" cm="1">
        <f t="array" ref="Z1465">IF(A1465="","",IF(COUNTIF('2) Income'!$D$13:$D$32,"Weekly")=0,0,SUMPRODUCT(--(IFERROR(MOD(A1465-'2) Income'!$F$13:$F$32,7),1)=0),--('2) Income'!$D$13:$D$32="Weekly"),--('2) Income'!$F$13:$F$32&lt;=A1465),'2) Income'!$E$13:$E$32)))</f>
        <v/>
      </c>
      <c r="AA1465" s="8" t="str" cm="1">
        <f t="array" ref="AA1465">IF(A1465="","",IF(COUNTIF('2) Income'!$D$13:$D$32,"Every Other Week")=0,0,SUMPRODUCT(--(IFERROR(MOD(A1465-'2) Income'!$F$13:$F$32,14),1)=0),--('2) Income'!$D$13:$D$32="Every Other Week"),--('2) Income'!$F$13:$F$32&lt;=A1465),'2) Income'!$E$13:$E$32)))</f>
        <v/>
      </c>
      <c r="AB1465" s="8" t="str">
        <f>IF(A1465="","",IF(COUNTIF('2) Income'!$D$13:$D$32,"1st and 15th")=0,0,IF(OR(DAY(A1465)=1,DAY(A1465)=15),SUMIFS('2) Income'!$E$13:$E$32,'2) Income'!$D$13:$D$32,"1st and 15th",'2) Income'!$F$13:$F$32,"&lt;="&amp;$A1465),0)))</f>
        <v/>
      </c>
      <c r="AC1465" s="8" t="str">
        <f>IF(A1465="","",IF(COUNTIF('2) Income'!$D$13:$D$32,"2nd Wednesday")=0,0,IF(A1465=(A1465-DAY(A1465)+1+2*7-WEEKDAY(A1465-DAY(A1465)+8-4,1)),SUMIFS('2) Income'!$E$13:$E$32,'2) Income'!$D$13:$D$32,"2nd Wednesday",'2) Income'!$F$13:$F$32,"&lt;="&amp;$A1465),0)))</f>
        <v/>
      </c>
      <c r="AD1465" s="8" t="str">
        <f>IF(A1465="","",IF(COUNTIF('2) Income'!$D$13:$D$32,"3rd Wednesday")=0,0,IF(A1465=(A1465-DAY(A1465)+1+3*7-WEEKDAY(A1465-DAY(A1465)+8-4,1)),SUMIFS('2) Income'!$E$13:$E$32,'2) Income'!$D$13:$D$32,"3rd Wednesday",'2) Income'!$F$13:$F$32,"&lt;="&amp;$A1465),0)))</f>
        <v/>
      </c>
      <c r="AE1465" s="8" t="str">
        <f>IF(A1465="","",IF(COUNTIF('2) Income'!$D$13:$D$32,"4th Wednesday")=0,0,IF(A1465=(A1465-DAY(A1465)+1+4*7-WEEKDAY(A1465-DAY(A1465)+8-4,1)),SUMIFS('2) Income'!$E$13:$E$32,'2) Income'!$D$13:$D$32,"4th Wednesday",'2) Income'!$F$13:$F$32,"&lt;="&amp;$A1465),0)))</f>
        <v/>
      </c>
      <c r="AF1465" s="8" t="str" cm="1">
        <f t="array" ref="AF1465">IF(A1465="","",IF(COUNTIF('2) Income'!$D$13:$D$32,"Every 4 Weeks")=0,0,SUMPRODUCT(--(IFERROR(MOD(A1465-'2) Income'!$F$13:$F$32,28),1)=0),--('2) Income'!$D$13:$D$32="Every 4 Weeks"),--('2) Income'!$F$13:$F$32&lt;=A1465),'2) Income'!$E$13:$E$32)))</f>
        <v/>
      </c>
      <c r="AG1465" s="8" t="str">
        <f>IF(A1465="","",IF(COUNTIF('2) Income'!$D$13:$D$32,"Monthly")=0,0,IF(B1465="N",SUMIFS('2) Income'!$E$13:$E$32,'2) Income'!$D$13:$D$32,"monthly",'2) Income'!$F$13:$F$32,"&lt;="&amp;$A1465,'2) Income'!$I$13:$I$32,DAY(A1465)),SUMIFS('2) Income'!$E$13:$E$32,'2) Income'!$D$13:$D$32,"monthly",'2) Income'!$F$13:$F$32,"&lt;="&amp;$A1465,'2) Income'!$I$13:$I$32,"&gt;="&amp;DAY(A1465)))))</f>
        <v/>
      </c>
      <c r="AH1465" s="8" t="str" cm="1">
        <f t="array" ref="AH1465">IF(A1465="","",IF(COUNTIF('2) Income'!$D$13:$D$32,"Yearly")=0,0,SUMPRODUCT(--('2) Income'!$D$13:$D$32="Yearly"),--('2) Income'!$F$13:$F$32&lt;=A1465),IF(B1465="N",--('2) Income'!$I$13:$I$32=DAY(A1465)),--('2) Income'!$I$13:$I$32&gt;=DAY(A1465))),--(IFERROR(MOD('2) Income'!$H$13:$H$32-MONTH(A1465)+12,12),1)=0),'2) Income'!$E$13:$E$32)))</f>
        <v/>
      </c>
      <c r="AI1465" s="8" t="str">
        <f>IF(A1465="","",IF(COUNTIF('2) Income'!$D$13:$D$32,"one-time")=0,0,SUMIFS('2) Income'!$E$13:$E$32,'2) Income'!$D$13:$D$32,"one-time",'2) Income'!$F$13:$F$32,"="&amp;$A1465)))</f>
        <v/>
      </c>
      <c r="AJ1465" s="9" t="str">
        <f t="shared" si="111"/>
        <v/>
      </c>
    </row>
    <row r="1466" spans="1:36">
      <c r="A1466" s="7" t="str">
        <f>IF(A1465="","",IF(A1465+1&lt;='1) Period'!$E$21,A1465+1,""))</f>
        <v/>
      </c>
      <c r="B1466" s="7" t="e">
        <f t="shared" si="112"/>
        <v>#VALUE!</v>
      </c>
      <c r="C1466" t="e">
        <f t="shared" si="113"/>
        <v>#VALUE!</v>
      </c>
      <c r="D1466" s="8" t="str">
        <f>IF(A1466="","",IF(TEXT(A1466,"dddd")='4) Happy Money'!$E$23,WAllowance,0))</f>
        <v/>
      </c>
      <c r="E1466" s="8" t="str">
        <f>IF(A1466="","",IF(B1466="N",SUMIF(TMonthly[Day of the Month],DAY(A1466),TMonthly[Amount]),SUMIF(TMonthly[Day of the Month],"&gt;="&amp;DAY(A1466),TMonthly[Amount])))</f>
        <v/>
      </c>
      <c r="F1466" s="8" t="str" cm="1">
        <f t="array" ref="F1466">IF(A1466="","",SUMPRODUCT(--(TYearly[Due Date]&lt;=A1466),IF(B1466="N",--(TYearly[Day]=DAY(A1466)),--(TYearly[Day]&gt;=DAY(A1466))),--(IFERROR(MOD(TYearly[Month]-MONTH(A1466)+12,12),1)=0),TYearly[Amount]))</f>
        <v/>
      </c>
      <c r="G1466" s="8" t="str">
        <f>IF(A1466="","",SUMIF(TOneTime[Due Date],A1466,TOneTime[Amount]))</f>
        <v/>
      </c>
      <c r="H1466" s="8" t="str" cm="1">
        <f t="array" ref="H1466">IF(A1466="","",IF(COUNTIF(TOther[Frequency],$H$1)=0,0,SUMPRODUCT(--(IFERROR(MOD(A1466-TOther[Start Date],7),1)=0),--(TOther[Frequency]=$H$1),--(TOther[Start Date]&lt;=A1466),--(TOther[End Date Calc]&gt;=A1466),TOther[Amount])))</f>
        <v/>
      </c>
      <c r="I1466" s="8" t="str" cm="1">
        <f t="array" ref="I1466">IF(A1466="","",IF(COUNTIF(TOther[Frequency],$I$1)=0,0,SUMPRODUCT(--(IFERROR(MOD(A1466-TOther[Start Date],14),1)=0),--(TOther[Frequency]=$I$1),--(TOther[Start Date]&lt;=A1466),--(TOther[End Date Calc]&gt;=A1466),TOther[Amount])))</f>
        <v/>
      </c>
      <c r="J1466" s="8" t="str">
        <f>IF(A1466="","",IF(COUNTIF(TOther[Frequency],$J$1)=0,0,IF(OR(DAY(A1466)=1,DAY(A1466)=15),SUMIFS(TOther[Amount],TOther[Frequency],$J$1,TOther[Start Date],"&lt;="&amp;$A1466,TOther[End Date Calc],"&gt;="&amp;A1466),0)))</f>
        <v/>
      </c>
      <c r="K1466" s="8" t="str">
        <f>IF(A1466="","",IF(COUNTIF(TOther[Frequency],$K$1)=0,0,IF(A1466=(A1466-DAY(A1466)+1+2*7-WEEKDAY(A1466-DAY(A1466)+8-4,1)),SUMIFS(TOther[Amount],TOther[Frequency],$K$1,TOther[Start Date],"&lt;="&amp;$A1466,TOther[End Date Calc],"&gt;="&amp;A1466),0)))</f>
        <v/>
      </c>
      <c r="L1466" s="8" t="str">
        <f>IF(A1466="","",IF(COUNTIF(TOther[Frequency],$L$1)=0,0,IF(A1466=(A1466-DAY(A1466)+1+3*7-WEEKDAY(A1466-DAY(A1466)+8-4,1)),SUMIFS(TOther[Amount],TOther[Frequency],$L$1,TOther[Start Date],"&lt;="&amp;$A1466,TOther[End Date Calc],"&gt;="&amp;A1466),0)))</f>
        <v/>
      </c>
      <c r="M1466" s="8" t="str">
        <f>IF(A1466="","",IF(COUNTIF(TOther[Frequency],$M$1)=0,0,IF(A1466=(A1466-DAY(A1466)+1+4*7-WEEKDAY(A1466-DAY(A1466)+8-4,1)),SUMIFS(TOther[Amount],TOther[Frequency],$M$1,TOther[Start Date],"&lt;="&amp;$A1466,TOther[End Date Calc],"&gt;="&amp;A1466),0)))</f>
        <v/>
      </c>
      <c r="N1466" s="8" t="str" cm="1">
        <f t="array" ref="N1466">IF(A1466="","",IF(COUNTIF(TOther[Frequency],$N$1)=0,0,SUMPRODUCT(--(IFERROR(MOD(A1466-TOther[Start Date],28),1)=0),--(TOther[Frequency]=$N$1),--(TOther[Start Date]&lt;=A1466),--(TOther[End Date Calc]&gt;=A1466),TOther[Amount])))</f>
        <v/>
      </c>
      <c r="O1466" s="8" t="str" cm="1">
        <f t="array" ref="O1466">IF(A1466="","",IF(COUNTIF(TOther[Frequency],$O$1)=0,0,SUMPRODUCT(--(IFERROR(MOD(A1466-TOther[Start Date],42),1)=0),--(TOther[Frequency]=$O$1),--(TOther[Start Date]&lt;=A1466),--(TOther[End Date Calc]&gt;=A1466),TOther[Amount])))</f>
        <v/>
      </c>
      <c r="P1466" s="8" t="str" cm="1">
        <f t="array" ref="P1466">IF(A1466="","",IF(COUNTIF(TOther[Frequency],$P$1)=0,0,SUMPRODUCT(--(IFERROR(MOD(A1466-TOther[Start Date],56),1)=0),--(TOther[Frequency]=$P$1),--(TOther[Start Date]&lt;=A1466),--(TOther[End Date Calc]&gt;=A1466),TOther[Amount])))</f>
        <v/>
      </c>
      <c r="Q1466" s="8" t="str">
        <f>IF(A1466="","",IF(COUNTIF(TOther[Frequency],$Q$1)=0,0,IF(B1466="N",SUMIFS(TOther[Amount],TOther[Frequency],$Q$1,TOther[Start Date],"&lt;="&amp;$A1466,TOther[End Date Calc],"&gt;="&amp;A1466,TOther[Start Day],DAY(A1466)),SUMIFS(TOther[Amount],TOther[Frequency],$Q$1,TOther[Start Date],"&lt;="&amp;$A1466,TOther[End Date Calc],"&gt;="&amp;A1466,TOther[Start Day],"&gt;="&amp;DAY(A1466)))))</f>
        <v/>
      </c>
      <c r="R1466" s="8" t="str" cm="1">
        <f t="array" ref="R1466">IF(A1466="","",IF(COUNTIF(TOther[Frequency],R$1)=0,0,SUMPRODUCT(--(TOther[Frequency]=R$1),--(TOther[Start Date]&lt;=A1466),--(TOther[End Date Calc]&gt;=A1466),IF(B1466="N",--(TOther[Start Day]=DAY(A1466)),--(TOther[Start Day]&gt;=DAY(A1466))),--(IFERROR(MOD(TOther[Start Month]-MONTH(A1466)+2,2),1)=0),TOther[Amount])))</f>
        <v/>
      </c>
      <c r="S1466" s="8" t="str" cm="1">
        <f t="array" ref="S1466">IF(A1466="","",IF(COUNTIF(TOther[Frequency],S$1)=0,0,SUMPRODUCT(--(TOther[Frequency]=S$1),--(TOther[Start Date]&lt;=A1466),--(TOther[End Date Calc]&gt;=A1466),IF(B1466="N",--(TOther[Start Day]=DAY(A1466)),--(TOther[Start Day]&gt;=DAY(A1466))),--(IFERROR(MOD(TOther[Start Month]-MONTH(A1466)+3,3),1)=0),TOther[Amount])))</f>
        <v/>
      </c>
      <c r="T1466" s="8" t="str" cm="1">
        <f t="array" ref="T1466">IF($A1466="","",IF(COUNTIF(TOther[Frequency],T$1)=0,0,SUMPRODUCT(--(TOther[Frequency]=T$1),--(TOther[Start Date]&lt;=$A1466),--(TOther[End Date Calc]&gt;=$A1466),IF($B1466="N",--(TOther[Start Day]=DAY($A1466)),--(TOther[Start Day]&gt;=DAY($A1466))),--(IFERROR(MOD(TOther[Start Month]-MONTH($A1466)+4,4),1)=0),TOther[Amount])))</f>
        <v/>
      </c>
      <c r="U1466" s="8" t="str" cm="1">
        <f t="array" ref="U1466">IF(A1466="","",IF(COUNTIF(TOther[Frequency],$U$1)=0,0,SUMPRODUCT(--(TOther[Frequency]=$U$1),--(TOther[Start Date]&lt;=A1466),--(TOther[End Date Calc]&gt;=A1466),IF(B1466="N",--(TOther[Start Day]=DAY(A1466)),--(TOther[Start Day]&gt;=DAY(A1466))),--(IFERROR(MOD(TOther[Start Month]-MONTH(A1466)+6,6),1)=0),TOther[Amount])))</f>
        <v/>
      </c>
      <c r="V1466" s="8" t="str" cm="1">
        <f t="array" ref="V1466">IF(A1466="","",IF(COUNTIF(TOther[Frequency],$V$1)=0,0,SUMPRODUCT(--(TOther[Frequency]=$V$1),--(TOther[Start Date]&lt;=A1466),--(TOther[End Date Calc]&gt;=A1466),IF(B1466="N",--(TOther[Start Day]=DAY(A1466)),--(TOther[Start Day]&gt;=DAY(A1466))),--(IFERROR(MOD(TOther[Start Month]-MONTH(A1466)+12,12),1)=0),TOther[Amount])))</f>
        <v/>
      </c>
      <c r="W1466" s="8" t="str">
        <f>IF(A1466="","",SUMIFS(TOther[Amount],TOther[Start Date],A1466,TOther[Frequency],$W$1))</f>
        <v/>
      </c>
      <c r="X1466" s="9" t="str">
        <f t="shared" si="110"/>
        <v/>
      </c>
      <c r="Y1466" s="9" t="str">
        <f t="shared" si="114"/>
        <v/>
      </c>
      <c r="Z1466" s="8" t="str" cm="1">
        <f t="array" ref="Z1466">IF(A1466="","",IF(COUNTIF('2) Income'!$D$13:$D$32,"Weekly")=0,0,SUMPRODUCT(--(IFERROR(MOD(A1466-'2) Income'!$F$13:$F$32,7),1)=0),--('2) Income'!$D$13:$D$32="Weekly"),--('2) Income'!$F$13:$F$32&lt;=A1466),'2) Income'!$E$13:$E$32)))</f>
        <v/>
      </c>
      <c r="AA1466" s="8" t="str" cm="1">
        <f t="array" ref="AA1466">IF(A1466="","",IF(COUNTIF('2) Income'!$D$13:$D$32,"Every Other Week")=0,0,SUMPRODUCT(--(IFERROR(MOD(A1466-'2) Income'!$F$13:$F$32,14),1)=0),--('2) Income'!$D$13:$D$32="Every Other Week"),--('2) Income'!$F$13:$F$32&lt;=A1466),'2) Income'!$E$13:$E$32)))</f>
        <v/>
      </c>
      <c r="AB1466" s="8" t="str">
        <f>IF(A1466="","",IF(COUNTIF('2) Income'!$D$13:$D$32,"1st and 15th")=0,0,IF(OR(DAY(A1466)=1,DAY(A1466)=15),SUMIFS('2) Income'!$E$13:$E$32,'2) Income'!$D$13:$D$32,"1st and 15th",'2) Income'!$F$13:$F$32,"&lt;="&amp;$A1466),0)))</f>
        <v/>
      </c>
      <c r="AC1466" s="8" t="str">
        <f>IF(A1466="","",IF(COUNTIF('2) Income'!$D$13:$D$32,"2nd Wednesday")=0,0,IF(A1466=(A1466-DAY(A1466)+1+2*7-WEEKDAY(A1466-DAY(A1466)+8-4,1)),SUMIFS('2) Income'!$E$13:$E$32,'2) Income'!$D$13:$D$32,"2nd Wednesday",'2) Income'!$F$13:$F$32,"&lt;="&amp;$A1466),0)))</f>
        <v/>
      </c>
      <c r="AD1466" s="8" t="str">
        <f>IF(A1466="","",IF(COUNTIF('2) Income'!$D$13:$D$32,"3rd Wednesday")=0,0,IF(A1466=(A1466-DAY(A1466)+1+3*7-WEEKDAY(A1466-DAY(A1466)+8-4,1)),SUMIFS('2) Income'!$E$13:$E$32,'2) Income'!$D$13:$D$32,"3rd Wednesday",'2) Income'!$F$13:$F$32,"&lt;="&amp;$A1466),0)))</f>
        <v/>
      </c>
      <c r="AE1466" s="8" t="str">
        <f>IF(A1466="","",IF(COUNTIF('2) Income'!$D$13:$D$32,"4th Wednesday")=0,0,IF(A1466=(A1466-DAY(A1466)+1+4*7-WEEKDAY(A1466-DAY(A1466)+8-4,1)),SUMIFS('2) Income'!$E$13:$E$32,'2) Income'!$D$13:$D$32,"4th Wednesday",'2) Income'!$F$13:$F$32,"&lt;="&amp;$A1466),0)))</f>
        <v/>
      </c>
      <c r="AF1466" s="8" t="str" cm="1">
        <f t="array" ref="AF1466">IF(A1466="","",IF(COUNTIF('2) Income'!$D$13:$D$32,"Every 4 Weeks")=0,0,SUMPRODUCT(--(IFERROR(MOD(A1466-'2) Income'!$F$13:$F$32,28),1)=0),--('2) Income'!$D$13:$D$32="Every 4 Weeks"),--('2) Income'!$F$13:$F$32&lt;=A1466),'2) Income'!$E$13:$E$32)))</f>
        <v/>
      </c>
      <c r="AG1466" s="8" t="str">
        <f>IF(A1466="","",IF(COUNTIF('2) Income'!$D$13:$D$32,"Monthly")=0,0,IF(B1466="N",SUMIFS('2) Income'!$E$13:$E$32,'2) Income'!$D$13:$D$32,"monthly",'2) Income'!$F$13:$F$32,"&lt;="&amp;$A1466,'2) Income'!$I$13:$I$32,DAY(A1466)),SUMIFS('2) Income'!$E$13:$E$32,'2) Income'!$D$13:$D$32,"monthly",'2) Income'!$F$13:$F$32,"&lt;="&amp;$A1466,'2) Income'!$I$13:$I$32,"&gt;="&amp;DAY(A1466)))))</f>
        <v/>
      </c>
      <c r="AH1466" s="8" t="str" cm="1">
        <f t="array" ref="AH1466">IF(A1466="","",IF(COUNTIF('2) Income'!$D$13:$D$32,"Yearly")=0,0,SUMPRODUCT(--('2) Income'!$D$13:$D$32="Yearly"),--('2) Income'!$F$13:$F$32&lt;=A1466),IF(B1466="N",--('2) Income'!$I$13:$I$32=DAY(A1466)),--('2) Income'!$I$13:$I$32&gt;=DAY(A1466))),--(IFERROR(MOD('2) Income'!$H$13:$H$32-MONTH(A1466)+12,12),1)=0),'2) Income'!$E$13:$E$32)))</f>
        <v/>
      </c>
      <c r="AI1466" s="8" t="str">
        <f>IF(A1466="","",IF(COUNTIF('2) Income'!$D$13:$D$32,"one-time")=0,0,SUMIFS('2) Income'!$E$13:$E$32,'2) Income'!$D$13:$D$32,"one-time",'2) Income'!$F$13:$F$32,"="&amp;$A1466)))</f>
        <v/>
      </c>
      <c r="AJ1466" s="9" t="str">
        <f t="shared" si="111"/>
        <v/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59831-1543-4966-B332-8ED8532BAD4D}">
  <dimension ref="A1:C43"/>
  <sheetViews>
    <sheetView topLeftCell="A16" workbookViewId="0">
      <selection activeCell="B44" sqref="B44"/>
    </sheetView>
  </sheetViews>
  <sheetFormatPr defaultRowHeight="14.4"/>
  <cols>
    <col min="1" max="1" width="11" customWidth="1"/>
  </cols>
  <sheetData>
    <row r="1" spans="1:3">
      <c r="A1" t="s">
        <v>10</v>
      </c>
      <c r="B1" t="s">
        <v>107</v>
      </c>
    </row>
    <row r="2" spans="1:3">
      <c r="A2" s="1">
        <v>44896</v>
      </c>
      <c r="B2" t="s">
        <v>108</v>
      </c>
    </row>
    <row r="3" spans="1:3">
      <c r="A3" s="1">
        <v>44949</v>
      </c>
      <c r="B3" t="s">
        <v>124</v>
      </c>
    </row>
    <row r="4" spans="1:3">
      <c r="B4" t="s">
        <v>110</v>
      </c>
    </row>
    <row r="5" spans="1:3">
      <c r="A5" s="1">
        <v>44954</v>
      </c>
      <c r="B5" t="s">
        <v>125</v>
      </c>
    </row>
    <row r="6" spans="1:3">
      <c r="B6" t="s">
        <v>126</v>
      </c>
    </row>
    <row r="7" spans="1:3">
      <c r="B7" t="s">
        <v>127</v>
      </c>
    </row>
    <row r="8" spans="1:3">
      <c r="B8" t="s">
        <v>128</v>
      </c>
    </row>
    <row r="9" spans="1:3">
      <c r="B9" t="s">
        <v>129</v>
      </c>
    </row>
    <row r="10" spans="1:3">
      <c r="A10" s="1">
        <v>44967</v>
      </c>
      <c r="B10" t="s">
        <v>130</v>
      </c>
    </row>
    <row r="12" spans="1:3">
      <c r="A12" s="1">
        <v>45021</v>
      </c>
      <c r="B12" t="s">
        <v>201</v>
      </c>
    </row>
    <row r="13" spans="1:3">
      <c r="C13" t="s">
        <v>209</v>
      </c>
    </row>
    <row r="14" spans="1:3">
      <c r="C14" t="s">
        <v>202</v>
      </c>
    </row>
    <row r="15" spans="1:3">
      <c r="C15" t="s">
        <v>203</v>
      </c>
    </row>
    <row r="16" spans="1:3">
      <c r="C16" t="s">
        <v>204</v>
      </c>
    </row>
    <row r="17" spans="1:3">
      <c r="C17" t="s">
        <v>205</v>
      </c>
    </row>
    <row r="18" spans="1:3">
      <c r="C18" t="s">
        <v>206</v>
      </c>
    </row>
    <row r="19" spans="1:3">
      <c r="B19" t="s">
        <v>207</v>
      </c>
    </row>
    <row r="20" spans="1:3">
      <c r="C20" t="s">
        <v>208</v>
      </c>
    </row>
    <row r="21" spans="1:3">
      <c r="B21" t="s">
        <v>211</v>
      </c>
    </row>
    <row r="22" spans="1:3">
      <c r="C22" t="s">
        <v>212</v>
      </c>
    </row>
    <row r="23" spans="1:3">
      <c r="A23" s="1">
        <v>45047</v>
      </c>
      <c r="B23" t="s">
        <v>214</v>
      </c>
    </row>
    <row r="24" spans="1:3">
      <c r="C24" t="s">
        <v>215</v>
      </c>
    </row>
    <row r="25" spans="1:3">
      <c r="C25" t="s">
        <v>216</v>
      </c>
    </row>
    <row r="26" spans="1:3">
      <c r="B26" t="s">
        <v>217</v>
      </c>
    </row>
    <row r="27" spans="1:3">
      <c r="A27" s="1">
        <v>45085</v>
      </c>
      <c r="B27" t="s">
        <v>218</v>
      </c>
    </row>
    <row r="28" spans="1:3">
      <c r="A28" s="1">
        <v>45137</v>
      </c>
      <c r="B28" t="s">
        <v>230</v>
      </c>
    </row>
    <row r="29" spans="1:3">
      <c r="B29" t="s">
        <v>231</v>
      </c>
    </row>
    <row r="30" spans="1:3">
      <c r="A30" s="1">
        <v>45229</v>
      </c>
      <c r="B30" t="s">
        <v>233</v>
      </c>
    </row>
    <row r="31" spans="1:3">
      <c r="A31" s="1">
        <v>45325</v>
      </c>
      <c r="B31" t="s">
        <v>236</v>
      </c>
    </row>
    <row r="32" spans="1:3">
      <c r="B32" t="s">
        <v>238</v>
      </c>
    </row>
    <row r="33" spans="1:2">
      <c r="B33" t="s">
        <v>240</v>
      </c>
    </row>
    <row r="34" spans="1:2">
      <c r="B34" t="s">
        <v>239</v>
      </c>
    </row>
    <row r="35" spans="1:2">
      <c r="A35" s="1">
        <v>45582</v>
      </c>
      <c r="B35" t="s">
        <v>251</v>
      </c>
    </row>
    <row r="36" spans="1:2">
      <c r="A36" s="1">
        <v>45861</v>
      </c>
      <c r="B36" t="s">
        <v>255</v>
      </c>
    </row>
    <row r="37" spans="1:2">
      <c r="B37" t="s">
        <v>256</v>
      </c>
    </row>
    <row r="38" spans="1:2">
      <c r="B38" t="s">
        <v>257</v>
      </c>
    </row>
    <row r="39" spans="1:2">
      <c r="A39" s="1">
        <v>45943</v>
      </c>
      <c r="B39" t="s">
        <v>285</v>
      </c>
    </row>
    <row r="40" spans="1:2">
      <c r="B40" t="s">
        <v>286</v>
      </c>
    </row>
    <row r="41" spans="1:2">
      <c r="B41" t="s">
        <v>287</v>
      </c>
    </row>
    <row r="42" spans="1:2">
      <c r="B42" t="s">
        <v>288</v>
      </c>
    </row>
    <row r="43" spans="1:2">
      <c r="B43" t="s">
        <v>289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230B-BD74-4535-BDF7-BCA19370AAF9}">
  <dimension ref="A1:E17"/>
  <sheetViews>
    <sheetView workbookViewId="0">
      <selection activeCell="D8" sqref="D8"/>
    </sheetView>
  </sheetViews>
  <sheetFormatPr defaultRowHeight="14.4"/>
  <cols>
    <col min="1" max="2" width="17.33203125" bestFit="1" customWidth="1"/>
  </cols>
  <sheetData>
    <row r="1" spans="1:5">
      <c r="A1" t="s">
        <v>6</v>
      </c>
      <c r="B1" t="s">
        <v>142</v>
      </c>
      <c r="C1" t="s">
        <v>105</v>
      </c>
      <c r="D1" t="s">
        <v>271</v>
      </c>
      <c r="E1">
        <v>1</v>
      </c>
    </row>
    <row r="2" spans="1:5">
      <c r="A2" t="s">
        <v>0</v>
      </c>
      <c r="B2" t="s">
        <v>0</v>
      </c>
      <c r="C2" t="s">
        <v>224</v>
      </c>
      <c r="D2" t="s">
        <v>272</v>
      </c>
      <c r="E2">
        <v>2</v>
      </c>
    </row>
    <row r="3" spans="1:5">
      <c r="A3" t="s">
        <v>91</v>
      </c>
      <c r="B3" t="s">
        <v>91</v>
      </c>
      <c r="C3" t="s">
        <v>225</v>
      </c>
      <c r="D3" t="s">
        <v>273</v>
      </c>
      <c r="E3">
        <v>3</v>
      </c>
    </row>
    <row r="4" spans="1:5">
      <c r="A4" t="s">
        <v>135</v>
      </c>
      <c r="B4" t="s">
        <v>135</v>
      </c>
      <c r="C4" t="s">
        <v>226</v>
      </c>
      <c r="D4" t="s">
        <v>274</v>
      </c>
      <c r="E4">
        <v>4</v>
      </c>
    </row>
    <row r="5" spans="1:5">
      <c r="A5" t="s">
        <v>136</v>
      </c>
      <c r="B5" t="s">
        <v>136</v>
      </c>
      <c r="C5" t="s">
        <v>227</v>
      </c>
      <c r="D5" t="s">
        <v>275</v>
      </c>
      <c r="E5">
        <v>5</v>
      </c>
    </row>
    <row r="6" spans="1:5">
      <c r="A6" t="s">
        <v>137</v>
      </c>
      <c r="B6" t="s">
        <v>137</v>
      </c>
      <c r="C6" t="s">
        <v>228</v>
      </c>
      <c r="D6" t="s">
        <v>276</v>
      </c>
      <c r="E6">
        <v>6</v>
      </c>
    </row>
    <row r="7" spans="1:5">
      <c r="A7" t="s">
        <v>138</v>
      </c>
      <c r="B7" t="s">
        <v>138</v>
      </c>
      <c r="C7" t="s">
        <v>229</v>
      </c>
      <c r="D7" t="s">
        <v>277</v>
      </c>
      <c r="E7">
        <v>7</v>
      </c>
    </row>
    <row r="8" spans="1:5">
      <c r="A8" t="s">
        <v>139</v>
      </c>
      <c r="B8" t="s">
        <v>139</v>
      </c>
      <c r="C8" t="s">
        <v>234</v>
      </c>
    </row>
    <row r="9" spans="1:5">
      <c r="A9" t="s">
        <v>1</v>
      </c>
      <c r="B9" t="s">
        <v>250</v>
      </c>
      <c r="C9" t="s">
        <v>235</v>
      </c>
    </row>
    <row r="10" spans="1:5">
      <c r="A10" t="s">
        <v>2</v>
      </c>
      <c r="B10" t="s">
        <v>237</v>
      </c>
    </row>
    <row r="11" spans="1:5">
      <c r="A11" t="s">
        <v>8</v>
      </c>
      <c r="B11" t="s">
        <v>1</v>
      </c>
    </row>
    <row r="12" spans="1:5">
      <c r="B12" t="s">
        <v>146</v>
      </c>
    </row>
    <row r="13" spans="1:5">
      <c r="B13" t="s">
        <v>143</v>
      </c>
    </row>
    <row r="14" spans="1:5">
      <c r="B14" t="s">
        <v>145</v>
      </c>
    </row>
    <row r="15" spans="1:5">
      <c r="B15" t="s">
        <v>144</v>
      </c>
    </row>
    <row r="16" spans="1:5">
      <c r="B16" t="s">
        <v>2</v>
      </c>
    </row>
    <row r="17" spans="2:2">
      <c r="B17" t="s">
        <v>8</v>
      </c>
    </row>
  </sheetData>
  <sheetProtection selectLockedCells="1" selectUnlockedCell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1) Period</vt:lpstr>
      <vt:lpstr>2) Income</vt:lpstr>
      <vt:lpstr>3) Fixed Expenses</vt:lpstr>
      <vt:lpstr>4) Happy Money</vt:lpstr>
      <vt:lpstr>Cash Flow Chart</vt:lpstr>
      <vt:lpstr>Adjust Cash Flow</vt:lpstr>
      <vt:lpstr>5) Next Steps</vt:lpstr>
      <vt:lpstr>Detailed Cash Flow</vt:lpstr>
      <vt:lpstr>Version Changes</vt:lpstr>
      <vt:lpstr>Lists</vt:lpstr>
      <vt:lpstr>WAllowance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Bloomfield, Nigel</dc:creator>
  <cp:lastModifiedBy>Nigel Bloomfield</cp:lastModifiedBy>
  <cp:lastPrinted>2018-03-26T02:20:42Z</cp:lastPrinted>
  <dcterms:created xsi:type="dcterms:W3CDTF">2014-04-02T20:20:22Z</dcterms:created>
  <dcterms:modified xsi:type="dcterms:W3CDTF">2025-11-21T22:57:18Z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f944ea83-6f3a-414a-bcc5-8ebe25258dbc</vt:lpwstr>
  </property>
  <property fmtid="{D5CDD505-2E9C-101B-9397-08002B2CF9AE}" pid="3" name="ATKCategory">
    <vt:lpwstr>Personal</vt:lpwstr>
  </property>
  <property fmtid="{D5CDD505-2E9C-101B-9397-08002B2CF9AE}" pid="4" name="MSIP_Label_03ef5274-90b8-4b3f-8a76-b4c36a43e904_Enabled">
    <vt:lpwstr>true</vt:lpwstr>
  </property>
  <property fmtid="{D5CDD505-2E9C-101B-9397-08002B2CF9AE}" pid="5" name="MSIP_Label_03ef5274-90b8-4b3f-8a76-b4c36a43e904_SetDate">
    <vt:lpwstr>2020-11-17T21:14:49Z</vt:lpwstr>
  </property>
  <property fmtid="{D5CDD505-2E9C-101B-9397-08002B2CF9AE}" pid="6" name="MSIP_Label_03ef5274-90b8-4b3f-8a76-b4c36a43e904_Method">
    <vt:lpwstr>Standard</vt:lpwstr>
  </property>
  <property fmtid="{D5CDD505-2E9C-101B-9397-08002B2CF9AE}" pid="7" name="MSIP_Label_03ef5274-90b8-4b3f-8a76-b4c36a43e904_Name">
    <vt:lpwstr>Not Protected_2</vt:lpwstr>
  </property>
  <property fmtid="{D5CDD505-2E9C-101B-9397-08002B2CF9AE}" pid="8" name="MSIP_Label_03ef5274-90b8-4b3f-8a76-b4c36a43e904_SiteId">
    <vt:lpwstr>61e6eeb3-5fd7-4aaa-ae3c-61e8deb09b79</vt:lpwstr>
  </property>
  <property fmtid="{D5CDD505-2E9C-101B-9397-08002B2CF9AE}" pid="9" name="MSIP_Label_03ef5274-90b8-4b3f-8a76-b4c36a43e904_ActionId">
    <vt:lpwstr>d859a35b-eb4e-4f50-b371-000068c741a2</vt:lpwstr>
  </property>
  <property fmtid="{D5CDD505-2E9C-101B-9397-08002B2CF9AE}" pid="10" name="MSIP_Label_03ef5274-90b8-4b3f-8a76-b4c36a43e904_ContentBits">
    <vt:lpwstr>0</vt:lpwstr>
  </property>
</Properties>
</file>